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放デイ統合" sheetId="1" r:id="rId4"/>
    <sheet state="visible" name="30放課後等デイ(基本１)" sheetId="2" r:id="rId5"/>
    <sheet state="visible" name="30放課後等デイ(基本２)" sheetId="3" r:id="rId6"/>
    <sheet state="visible" name="30放課後等デイ(定超)" sheetId="4" r:id="rId7"/>
    <sheet state="visible" name="30放課後等デイ(人欠)" sheetId="5" r:id="rId8"/>
    <sheet state="visible" name="30放課後等デイ(責欠)" sheetId="6" r:id="rId9"/>
    <sheet state="visible" name="28児童発達支援(基本１)" sheetId="7" r:id="rId10"/>
    <sheet state="visible" name="28児童発達支援(基本２)" sheetId="8" r:id="rId11"/>
    <sheet state="visible" name="28児童発達支援(定超)" sheetId="9" r:id="rId12"/>
    <sheet state="visible" name="28児童発達支援(人欠)" sheetId="10" r:id="rId13"/>
    <sheet state="visible" name="28児童発達支援(責欠)" sheetId="11" r:id="rId14"/>
    <sheet state="visible" name="29医療型児童発達支援（基本・定超）" sheetId="12" r:id="rId15"/>
  </sheets>
  <definedNames>
    <definedName hidden="1" localSheetId="0" name="_xlnm._FilterDatabase">'放デイ統合'!$A$2:$AM$5435</definedName>
  </definedNames>
  <calcPr/>
  <extLst>
    <ext uri="GoogleSheetsCustomDataVersion1">
      <go:sheetsCustomData xmlns:go="http://customooxmlschemas.google.com/" r:id="rId16" roundtripDataSignature="AMtx7mjpct62NacpwKuT+b68NwfVjsw6I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M1351">
      <text>
        <t xml:space="preserve">======
ID#AAAAHPw29oE
yukihiro yoshimura    (2020-11-11 20:07:00)
vがここだけ文字列</t>
      </text>
    </comment>
    <comment authorId="0" ref="AM1352">
      <text>
        <t xml:space="preserve">======
ID#AAAAHPw29oA
yukihiro yoshimura    (2020-11-11 20:07:00)
vがここだけ文字列</t>
      </text>
    </comment>
    <comment authorId="0" ref="AG1348">
      <text>
        <t xml:space="preserve">======
ID#AAAAHPw29n8
yukihiro yoshimura    (2020-11-11 20:07:00)
ここは値がないので%を手入力している。一部、計算式として評価できる値あり。</t>
      </text>
    </comment>
  </commentList>
  <extLst>
    <ext uri="GoogleSheetsCustomDataVersion1">
      <go:sheetsCustomData xmlns:go="http://customooxmlschemas.google.com/" r:id="rId1" roundtripDataSignature="AMtx7mhpMdtRqvwY1OrK7WAqNCQRRFCQUg=="/>
    </ext>
  </extLst>
</comments>
</file>

<file path=xl/sharedStrings.xml><?xml version="1.0" encoding="utf-8"?>
<sst xmlns="http://schemas.openxmlformats.org/spreadsheetml/2006/main" count="58264" uniqueCount="13815">
  <si>
    <t>サービスコード</t>
  </si>
  <si>
    <t>合成</t>
  </si>
  <si>
    <t>算定</t>
  </si>
  <si>
    <t>種類</t>
  </si>
  <si>
    <t>項目</t>
  </si>
  <si>
    <t>ndx</t>
  </si>
  <si>
    <t>サービス内容略称</t>
  </si>
  <si>
    <t>算定項目</t>
  </si>
  <si>
    <t>単位数</t>
  </si>
  <si>
    <t>単位</t>
  </si>
  <si>
    <t>---</t>
  </si>
  <si>
    <t>処遇</t>
  </si>
  <si>
    <t>limit</t>
  </si>
  <si>
    <t>obj</t>
  </si>
  <si>
    <t>放デイ１</t>
  </si>
  <si>
    <t>イ　障害児（重症心身障害児を除く）に授業終了後に行う場合</t>
  </si>
  <si>
    <t>(1)区分１の１</t>
  </si>
  <si>
    <t>(1)定員10人以下</t>
  </si>
  <si>
    <t>1日につき</t>
  </si>
  <si>
    <t>放デイ１・評減</t>
  </si>
  <si>
    <t>自己評価結果等未公表減算</t>
  </si>
  <si>
    <t>×</t>
  </si>
  <si>
    <t>放デイ１・未計画</t>
  </si>
  <si>
    <t>通所支援計画が作成されない場合</t>
  </si>
  <si>
    <t>減算が適用される月から２月目まで</t>
  </si>
  <si>
    <t>放デイ１・未計画・評減</t>
  </si>
  <si>
    <t>放デイ１・未計画２</t>
  </si>
  <si>
    <t>３月以上連続して減算の場合</t>
  </si>
  <si>
    <t>放デイ１・未計画２・評減</t>
  </si>
  <si>
    <t>放デイ１・拘減</t>
  </si>
  <si>
    <t>身体拘束廃止未実施減算</t>
  </si>
  <si>
    <t>減算</t>
  </si>
  <si>
    <t>放デイ１・評減・拘減</t>
  </si>
  <si>
    <t>放デイ１・未計画・拘減</t>
  </si>
  <si>
    <t>放デイ１・未計画・評減・拘減</t>
  </si>
  <si>
    <t>放デイ１・未計画２・拘減</t>
  </si>
  <si>
    <t>放デイ１・未計画２・評減・拘減</t>
  </si>
  <si>
    <t>放デイ１・有資格１</t>
  </si>
  <si>
    <t>有資格者を配置した場合</t>
  </si>
  <si>
    <t>放デイ１・有資格１・評減</t>
  </si>
  <si>
    <t>単位加算</t>
  </si>
  <si>
    <t>放デイ１・有資格１・未計画</t>
  </si>
  <si>
    <t>放デイ１・有資格１・未計画・評減</t>
  </si>
  <si>
    <t>放デイ１・有資格１・未計画２</t>
  </si>
  <si>
    <t>放デイ１・有資格１・未計画２・評減</t>
  </si>
  <si>
    <t>放デイ１・有資格１・拘減</t>
  </si>
  <si>
    <t>放デイ１・有資格１・評減・拘減</t>
  </si>
  <si>
    <t>放デイ１・有資格１・未計画・拘減</t>
  </si>
  <si>
    <t>放デイ１・有資格１・未計画・評減・拘減</t>
  </si>
  <si>
    <t>放デイ１・有資格１・未計画２・拘減</t>
  </si>
  <si>
    <t>放デイ１・有資格１・未計画２・評減・拘減</t>
  </si>
  <si>
    <t>放デイ２</t>
  </si>
  <si>
    <t>(2)定員
11人以上20人以下</t>
  </si>
  <si>
    <t>放デイ２・評減</t>
  </si>
  <si>
    <t>放デイ２・未計画</t>
  </si>
  <si>
    <t>放デイ２・未計画・評減</t>
  </si>
  <si>
    <t>放デイ２・未計画２</t>
  </si>
  <si>
    <t>放デイ２・未計画２・評減</t>
  </si>
  <si>
    <t>放デイ２・拘減</t>
  </si>
  <si>
    <t>放デイ２・評減・拘減</t>
  </si>
  <si>
    <t>放デイ２・未計画・拘減</t>
  </si>
  <si>
    <t>放デイ２・未計画・評減・拘減</t>
  </si>
  <si>
    <t>放デイ２・未計画２・拘減</t>
  </si>
  <si>
    <t>放デイ２・未計画２・評減・拘減</t>
  </si>
  <si>
    <t>放デイ２・有資格２</t>
  </si>
  <si>
    <t>放デイ２・有資格２・評減</t>
  </si>
  <si>
    <t>放デイ２・有資格２・未計画</t>
  </si>
  <si>
    <t>放デイ２・有資格２・未計画・評減</t>
  </si>
  <si>
    <t>放デイ２・有資格２・未計画２</t>
  </si>
  <si>
    <t>放デイ２・有資格２・未計画２・評減</t>
  </si>
  <si>
    <t>放デイ２・有資格２・拘減</t>
  </si>
  <si>
    <t>放デイ２・有資格２・評減・拘減</t>
  </si>
  <si>
    <t>放デイ２・有資格２・未計画・拘減</t>
  </si>
  <si>
    <t>放デイ２・有資格２・未計画・評減・拘減</t>
  </si>
  <si>
    <t>放デイ２・有資格２・未計画２・拘減</t>
  </si>
  <si>
    <t>放デイ２・有資格２・未計画２・評減・拘減</t>
  </si>
  <si>
    <t>放デイ３</t>
  </si>
  <si>
    <t>(3)定員
21人以上</t>
  </si>
  <si>
    <t>放デイ３・評減</t>
  </si>
  <si>
    <t>放デイ３・未計画</t>
  </si>
  <si>
    <t>放デイ３・未計画・評減</t>
  </si>
  <si>
    <t>放デイ３・未計画２</t>
  </si>
  <si>
    <t>放デイ３・未計画２・評減</t>
  </si>
  <si>
    <t>放デイ３・拘減</t>
  </si>
  <si>
    <t>放デイ３・評減・拘減</t>
  </si>
  <si>
    <t>放デイ３・未計画・拘減</t>
  </si>
  <si>
    <t>放デイ３・未計画・評減・拘減</t>
  </si>
  <si>
    <t>放デイ３・未計画２・拘減</t>
  </si>
  <si>
    <t>放デイ３・未計画２・評減・拘減</t>
  </si>
  <si>
    <t>放デイ３・有資格３</t>
  </si>
  <si>
    <t>放デイ３・有資格３・評減</t>
  </si>
  <si>
    <t>放デイ３・有資格３・未計画</t>
  </si>
  <si>
    <t>放デイ３・有資格３・未計画・評減</t>
  </si>
  <si>
    <t>放デイ３・有資格３・未計画２</t>
  </si>
  <si>
    <t>放デイ３・有資格３・未計画２・評減</t>
  </si>
  <si>
    <t>放デイ３・有資格３・拘減</t>
  </si>
  <si>
    <t>放デイ３・有資格３・評減・拘減</t>
  </si>
  <si>
    <t>放デイ３・有資格３・未計画・拘減</t>
  </si>
  <si>
    <t>放デイ３・有資格３・未計画・評減・拘減</t>
  </si>
  <si>
    <t>放デイ３・有資格３・未計画２・拘減</t>
  </si>
  <si>
    <t>放デイ３・有資格３・未計画２・評減・拘減</t>
  </si>
  <si>
    <t>放デイ２１</t>
  </si>
  <si>
    <t>(2)区分１の２</t>
  </si>
  <si>
    <t>(1)定員
10人以下</t>
  </si>
  <si>
    <t>放デイ２１・評減</t>
  </si>
  <si>
    <t>放デイ２１・未計画</t>
  </si>
  <si>
    <t>放デイ２１・未計画・評減</t>
  </si>
  <si>
    <t>放デイ２１・未計画２</t>
  </si>
  <si>
    <t>放デイ２１・未計画２・評減</t>
  </si>
  <si>
    <t>放デイ２１・拘減</t>
  </si>
  <si>
    <t>放デイ２１・評減・拘減</t>
  </si>
  <si>
    <t>放デイ２１・未計画・拘減</t>
  </si>
  <si>
    <t>放デイ２１・未計画・評減・拘減</t>
  </si>
  <si>
    <t>放デイ２１・未計画２・拘減</t>
  </si>
  <si>
    <t>放デイ２１・未計画２・評減・拘減</t>
  </si>
  <si>
    <t>放デイ２１・有資格７</t>
  </si>
  <si>
    <t>放デイ２１・有資格７・評減</t>
  </si>
  <si>
    <t>放デイ２１・有資格７・未計画</t>
  </si>
  <si>
    <t>放デイ２１・有資格７・未計画・評減</t>
  </si>
  <si>
    <t>放デイ２１・有資格７・未計画２</t>
  </si>
  <si>
    <t>放デイ２１・有資格７・未計画２・評減</t>
  </si>
  <si>
    <t>放デイ２１・有資格７・拘減</t>
  </si>
  <si>
    <t>放デイ２１・有資格７・評減・拘減</t>
  </si>
  <si>
    <t>放デイ２１・有資格７・未計画・拘減</t>
  </si>
  <si>
    <t>放デイ２１・有資格７・未計画・評減・拘減</t>
  </si>
  <si>
    <t>放デイ２１・有資格７・未計画２・拘減</t>
  </si>
  <si>
    <t>放デイ２１・有資格７・未計画２・評減・拘減</t>
  </si>
  <si>
    <t>放デイ２２</t>
  </si>
  <si>
    <t>放デイ２２・評減</t>
  </si>
  <si>
    <t>放デイ２２・未計画</t>
  </si>
  <si>
    <t>放デイ２２・未計画・評減</t>
  </si>
  <si>
    <t>放デイ２２・未計画２</t>
  </si>
  <si>
    <t>放デイ２２・未計画２・評減</t>
  </si>
  <si>
    <t>放デイ２２・拘減</t>
  </si>
  <si>
    <t>放デイ２２・評減・拘減</t>
  </si>
  <si>
    <t>放デイ２２・未計画・拘減</t>
  </si>
  <si>
    <t>放デイ２２・未計画・評減・拘減</t>
  </si>
  <si>
    <t>放デイ２２・未計画２・拘減</t>
  </si>
  <si>
    <t>放デイ２２・未計画２・評減・拘減</t>
  </si>
  <si>
    <t>放デイ２２・有資格８</t>
  </si>
  <si>
    <t>放デイ２２・有資格８・評減</t>
  </si>
  <si>
    <t>放デイ２２・有資格８・未計画</t>
  </si>
  <si>
    <t>放デイ２２・有資格８・未計画・評減</t>
  </si>
  <si>
    <t>放デイ２２・有資格８・未計画２</t>
  </si>
  <si>
    <t>放デイ２２・有資格８・未計画２・評減</t>
  </si>
  <si>
    <t>放デイ２２・有資格８・拘減</t>
  </si>
  <si>
    <t>放デイ２２・有資格８・評減・拘減</t>
  </si>
  <si>
    <t>放デイ２２・有資格８・未計画・拘減</t>
  </si>
  <si>
    <t>放デイ２２・有資格８・未計画・評減・拘減</t>
  </si>
  <si>
    <t>放デイ２２・有資格８・未計画２・拘減</t>
  </si>
  <si>
    <t>放デイ２２・有資格８・未計画２・評減・拘減</t>
  </si>
  <si>
    <t>放デイ２３</t>
  </si>
  <si>
    <t>放デイ２３・評減</t>
  </si>
  <si>
    <t>放デイ２３・未計画</t>
  </si>
  <si>
    <t>放デイ２３・未計画・評減</t>
  </si>
  <si>
    <t>放デイ２３・未計画２</t>
  </si>
  <si>
    <t>放デイ２３・未計画２・評減</t>
  </si>
  <si>
    <t>放デイ２３・拘減</t>
  </si>
  <si>
    <t>放デイ２３・評減・拘減</t>
  </si>
  <si>
    <t>放デイ２３・未計画・拘減</t>
  </si>
  <si>
    <t>放デイ２３・未計画・評減・拘減</t>
  </si>
  <si>
    <t>放デイ２３・未計画２・拘減</t>
  </si>
  <si>
    <t>放デイ２３・未計画２・評減・拘減</t>
  </si>
  <si>
    <t>放デイ２３・有資格９</t>
  </si>
  <si>
    <t>放デイ２３・有資格９・評減</t>
  </si>
  <si>
    <t>放デイ２３・有資格９・未計画</t>
  </si>
  <si>
    <t>放デイ２３・有資格９・未計画・評減</t>
  </si>
  <si>
    <t>放デイ２３・有資格９・未計画２</t>
  </si>
  <si>
    <t>放デイ２３・有資格９・未計画２・評減</t>
  </si>
  <si>
    <t>放デイ２３・有資格９・拘減</t>
  </si>
  <si>
    <t>放デイ２３・有資格９・評減・拘減</t>
  </si>
  <si>
    <t>放デイ２３・有資格９・未計画・拘減</t>
  </si>
  <si>
    <t>放デイ２３・有資格９・未計画・評減・拘減</t>
  </si>
  <si>
    <t>放デイ２３・有資格９・未計画２・拘減</t>
  </si>
  <si>
    <t>放デイ２３・有資格９・未計画２・評減・拘減</t>
  </si>
  <si>
    <t>放デイ２４</t>
  </si>
  <si>
    <t>(3)区分２の１</t>
  </si>
  <si>
    <t>放デイ２４・評減</t>
  </si>
  <si>
    <t>放デイ２４・未計画</t>
  </si>
  <si>
    <t>放デイ２４・未計画・評減</t>
  </si>
  <si>
    <t>放デイ２４・未計画２</t>
  </si>
  <si>
    <t>放デイ２４・未計画２・評減</t>
  </si>
  <si>
    <t>放デイ２４・拘減</t>
  </si>
  <si>
    <t>放デイ２４・評減・拘減</t>
  </si>
  <si>
    <t>放デイ２４・未計画・拘減</t>
  </si>
  <si>
    <t>放デイ２４・未計画・評減・拘減</t>
  </si>
  <si>
    <t>放デイ２４・未計画２・拘減</t>
  </si>
  <si>
    <t>放デイ２４・未計画２・評減・拘減</t>
  </si>
  <si>
    <t>放デイ２４・有資格１０</t>
  </si>
  <si>
    <t>放デイ２４・有資格１０・評減</t>
  </si>
  <si>
    <t>放デイ２４・有資格１０・未計画</t>
  </si>
  <si>
    <t>放デイ２４・有資格１０・未計画・評減</t>
  </si>
  <si>
    <t>放デイ２４・有資格１０・未計画２</t>
  </si>
  <si>
    <t>放デイ２４・有資格１０・未計画２・評減</t>
  </si>
  <si>
    <t>放デイ２４・有資格１０・拘減</t>
  </si>
  <si>
    <t>放デイ２４・有資格１０・評減・拘減</t>
  </si>
  <si>
    <t>放デイ２４・有資格１０・未計画・拘減</t>
  </si>
  <si>
    <t>放デイ２４・有資格１０・未計画・評減・拘減</t>
  </si>
  <si>
    <t>放デイ２４・有資格１０・未計画２・拘減</t>
  </si>
  <si>
    <t>放デイ２４・有資格１０・未計画２・評減・拘減</t>
  </si>
  <si>
    <t>放デイ２５</t>
  </si>
  <si>
    <t>放デイ２５・評減</t>
  </si>
  <si>
    <t>放デイ２５・未計画</t>
  </si>
  <si>
    <t>放デイ２５・未計画・評減</t>
  </si>
  <si>
    <t>放デイ２５・未計画２</t>
  </si>
  <si>
    <t>放デイ２５・未計画２・評減</t>
  </si>
  <si>
    <t>放デイ２５・拘減</t>
  </si>
  <si>
    <t>放デイ２５・評減・拘減</t>
  </si>
  <si>
    <t>放デイ２５・未計画・拘減</t>
  </si>
  <si>
    <t>放デイ２５・未計画・評減・拘減</t>
  </si>
  <si>
    <t>放デイ２５・未計画２・拘減</t>
  </si>
  <si>
    <t>放デイ２５・未計画２・評減・拘減</t>
  </si>
  <si>
    <t>放デイ２５・有資格１１</t>
  </si>
  <si>
    <t>放デイ２５・有資格１１・評減</t>
  </si>
  <si>
    <t>放デイ２５・有資格１１・未計画</t>
  </si>
  <si>
    <t>放デイ２５・有資格１１・未計画・評減</t>
  </si>
  <si>
    <t>放デイ２５・有資格１１・未計画２</t>
  </si>
  <si>
    <t>放デイ２５・有資格１１・未計画２・評減</t>
  </si>
  <si>
    <t>放デイ２５・有資格１１・拘減</t>
  </si>
  <si>
    <t>放デイ２５・有資格１１・評減・拘減</t>
  </si>
  <si>
    <t>放デイ２５・有資格１１・未計画・拘減</t>
  </si>
  <si>
    <t>放デイ２５・有資格１１・未計画・評減・拘減</t>
  </si>
  <si>
    <t>放デイ２５・有資格１１・未計画２・拘減</t>
  </si>
  <si>
    <t>放デイ２５・有資格１１・未計画２・評減・拘減</t>
  </si>
  <si>
    <t>放デイ２６</t>
  </si>
  <si>
    <t>放デイ２６・評減</t>
  </si>
  <si>
    <t>放デイ２６・未計画</t>
  </si>
  <si>
    <t>放デイ２６・未計画・評減</t>
  </si>
  <si>
    <t>放デイ２６・未計画２</t>
  </si>
  <si>
    <t>放デイ２６・未計画２・評減</t>
  </si>
  <si>
    <t>放デイ２６・拘減</t>
  </si>
  <si>
    <t>放デイ２６・評減・拘減</t>
  </si>
  <si>
    <t>放デイ２６・未計画・拘減</t>
  </si>
  <si>
    <t>放デイ２６・未計画・評減・拘減</t>
  </si>
  <si>
    <t>放デイ２６・未計画２・拘減</t>
  </si>
  <si>
    <t>放デイ２６・未計画２・評減・拘減</t>
  </si>
  <si>
    <t>放デイ２６・有資格１２</t>
  </si>
  <si>
    <t>放デイ２６・有資格１２・評減</t>
  </si>
  <si>
    <t>放デイ２６・有資格１２・未計画</t>
  </si>
  <si>
    <t>放デイ２６・有資格１２・未計画・評減</t>
  </si>
  <si>
    <t>放デイ２６・有資格１２・未計画２</t>
  </si>
  <si>
    <t>放デイ２６・有資格１２・未計画２・評減</t>
  </si>
  <si>
    <t>放デイ２６・有資格１２・拘減</t>
  </si>
  <si>
    <t>放デイ２６・有資格１２・評減・拘減</t>
  </si>
  <si>
    <t>放デイ２６・有資格１２・未計画・拘減</t>
  </si>
  <si>
    <t>放デイ２６・有資格１２・未計画・評減・拘減</t>
  </si>
  <si>
    <t>放デイ２６・有資格１２・未計画２・拘減</t>
  </si>
  <si>
    <t>放デイ２６・有資格１２・未計画２・評減・拘減</t>
  </si>
  <si>
    <t>放デイ２７</t>
  </si>
  <si>
    <t>(4)区分２の２</t>
  </si>
  <si>
    <t>放デイ２７・評減</t>
  </si>
  <si>
    <t>放デイ２７・未計画</t>
  </si>
  <si>
    <t>放デイ２７・未計画・評減</t>
  </si>
  <si>
    <t>放デイ２７・未計画２</t>
  </si>
  <si>
    <t>放デイ２７・未計画２・評減</t>
  </si>
  <si>
    <t>放デイ２７・拘減</t>
  </si>
  <si>
    <t>放デイ２７・評減・拘減</t>
  </si>
  <si>
    <t>放デイ２７・未計画・拘減</t>
  </si>
  <si>
    <t>放デイ２７・未計画・評減・拘減</t>
  </si>
  <si>
    <t>放デイ２７・未計画２・拘減</t>
  </si>
  <si>
    <t>放デイ２７・未計画２・評減・拘減</t>
  </si>
  <si>
    <t>放デイ２７・有資格１３</t>
  </si>
  <si>
    <t>放デイ２７・有資格１３・評減</t>
  </si>
  <si>
    <t>放デイ２７・有資格１３・未計画</t>
  </si>
  <si>
    <t>放デイ２７・有資格１３・未計画・評減</t>
  </si>
  <si>
    <t>放デイ２７・有資格１３・未計画２</t>
  </si>
  <si>
    <t>放デイ２７・有資格１３・未計画２・評減</t>
  </si>
  <si>
    <t>放デイ２７・有資格１３・拘減</t>
  </si>
  <si>
    <t>放デイ２７・有資格１３・評減・拘減</t>
  </si>
  <si>
    <t>放デイ２７・有資格１３・未計画・拘減</t>
  </si>
  <si>
    <t>放デイ２７・有資格１３・未計画・評減・拘減</t>
  </si>
  <si>
    <t>放デイ２７・有資格１３・未計画２・拘減</t>
  </si>
  <si>
    <t>放デイ２７・有資格１３・未計画２・評減・拘減</t>
  </si>
  <si>
    <t>放デイ２８</t>
  </si>
  <si>
    <t>放デイ２８・評減</t>
  </si>
  <si>
    <t>放デイ２８・未計画</t>
  </si>
  <si>
    <t>放デイ２８・未計画・評減</t>
  </si>
  <si>
    <t>放デイ２８・未計画２</t>
  </si>
  <si>
    <t>放デイ２８・未計画２・評減</t>
  </si>
  <si>
    <t>放デイ２８・拘減</t>
  </si>
  <si>
    <t>放デイ２８・評減・拘減</t>
  </si>
  <si>
    <t>放デイ２８・未計画・拘減</t>
  </si>
  <si>
    <t>放デイ２８・未計画・評減・拘減</t>
  </si>
  <si>
    <t>放デイ２８・未計画２・拘減</t>
  </si>
  <si>
    <t>放デイ２８・未計画２・評減・拘減</t>
  </si>
  <si>
    <t>放デイ２８・有資格１４</t>
  </si>
  <si>
    <t>放デイ２８・有資格１４・評減</t>
  </si>
  <si>
    <t>放デイ２８・有資格１４・未計画</t>
  </si>
  <si>
    <t>放デイ２８・有資格１４・未計画・評減</t>
  </si>
  <si>
    <t>放デイ２８・有資格１４・未計画２</t>
  </si>
  <si>
    <t>放デイ２８・有資格１４・未計画２・評減</t>
  </si>
  <si>
    <t>放デイ２８・有資格１４・拘減</t>
  </si>
  <si>
    <t>放デイ２８・有資格１４・評減・拘減</t>
  </si>
  <si>
    <t>放デイ２８・有資格１４・未計画・拘減</t>
  </si>
  <si>
    <t>放デイ２８・有資格１４・未計画・評減・拘減</t>
  </si>
  <si>
    <t>放デイ２８・有資格１４・未計画２・拘減</t>
  </si>
  <si>
    <t>放デイ２８・有資格１４・未計画２・評減・拘減</t>
  </si>
  <si>
    <t>放デイ２９</t>
  </si>
  <si>
    <t>放デイ２９・評減</t>
  </si>
  <si>
    <t>放デイ２９・未計画</t>
  </si>
  <si>
    <t>放デイ２９・未計画・評減</t>
  </si>
  <si>
    <t>放デイ２９・未計画２</t>
  </si>
  <si>
    <t>放デイ２９・未計画２・評減</t>
  </si>
  <si>
    <t>放デイ２９・拘減</t>
  </si>
  <si>
    <t>放デイ２９・評減・拘減</t>
  </si>
  <si>
    <t>放デイ２９・未計画・拘減</t>
  </si>
  <si>
    <t>放デイ２９・未計画・評減・拘減</t>
  </si>
  <si>
    <t>放デイ２９・未計画２・拘減</t>
  </si>
  <si>
    <t>放デイ２９・未計画２・評減・拘減</t>
  </si>
  <si>
    <t>放デイ２９・有資格１５</t>
  </si>
  <si>
    <t>放デイ２９・有資格１５・評減</t>
  </si>
  <si>
    <t>放デイ２９・有資格１５・未計画</t>
  </si>
  <si>
    <t>放デイ２９・有資格１５・未計画・評減</t>
  </si>
  <si>
    <t>放デイ２９・有資格１５・未計画２</t>
  </si>
  <si>
    <t>放デイ２９・有資格１５・未計画２・評減</t>
  </si>
  <si>
    <t>放デイ２９・有資格１５・拘減</t>
  </si>
  <si>
    <t>放デイ２９・有資格１５・評減・拘減</t>
  </si>
  <si>
    <t>放デイ２９・有資格１５・未計画・拘減</t>
  </si>
  <si>
    <t>放デイ２９・有資格１５・未計画・評減・拘減</t>
  </si>
  <si>
    <t>放デイ２９・有資格１５・未計画２・拘減</t>
  </si>
  <si>
    <t>放デイ２９・有資格１５・未計画２・評減・拘減</t>
  </si>
  <si>
    <t>放デイ４</t>
  </si>
  <si>
    <t>ロ　障害児（重症心身障害児を除く）に休業日に行う場合</t>
  </si>
  <si>
    <t>(1)　区分１</t>
  </si>
  <si>
    <t>放デイ４・評減</t>
  </si>
  <si>
    <t>放デイ４・開減１</t>
  </si>
  <si>
    <t>開所時間減算（4時間未満）</t>
  </si>
  <si>
    <t>放デイ４・開減１・評減</t>
  </si>
  <si>
    <t>放デイ４・開減２</t>
  </si>
  <si>
    <t>開所時間減算（4時間以上6時間未満）</t>
  </si>
  <si>
    <t>放デイ４・開減２・評減</t>
  </si>
  <si>
    <t>放デイ４・拘減</t>
  </si>
  <si>
    <t>放デイ４・評減・拘減</t>
  </si>
  <si>
    <t>放デイ４・開減１・拘減</t>
  </si>
  <si>
    <t>放デイ４・開減１・評減・拘減</t>
  </si>
  <si>
    <t>放デイ４・開減２・拘減</t>
  </si>
  <si>
    <t>放デイ４・開減２・評減・拘減</t>
  </si>
  <si>
    <t>放デイ４・未計画</t>
  </si>
  <si>
    <t>放デイ４・未計画・評減</t>
  </si>
  <si>
    <t>放デイ４・未計画・開減１</t>
  </si>
  <si>
    <t>放デイ４・未計画・開減１・評減</t>
  </si>
  <si>
    <t>放デイ４・未計画・開減２</t>
  </si>
  <si>
    <t>放デイ４・未計画・開減２・評減</t>
  </si>
  <si>
    <t>放デイ４・未計画・拘減</t>
  </si>
  <si>
    <t>放デイ４・未計画・評減・拘減</t>
  </si>
  <si>
    <t>放デイ４・未計画・開減１・拘減</t>
  </si>
  <si>
    <t>放デイ４・未計画・開減１・評減・拘減</t>
  </si>
  <si>
    <t>放デイ４・未計画・開減２・拘減</t>
  </si>
  <si>
    <t>放デイ４・未計画・開減２・評減・拘減</t>
  </si>
  <si>
    <t>放デイ４・未計画２</t>
  </si>
  <si>
    <t>放デイ４・未計画２・評減</t>
  </si>
  <si>
    <t>放デイ４・未計画２・開減１</t>
  </si>
  <si>
    <t>放デイ４・未計画２・開減１・評減</t>
  </si>
  <si>
    <t>放デイ４・未計画２・開減２</t>
  </si>
  <si>
    <t>放デイ４・未計画２・開減２・評減</t>
  </si>
  <si>
    <t>放デイ４・未計画２・拘減</t>
  </si>
  <si>
    <t>放デイ４・未計画２・評減・拘減</t>
  </si>
  <si>
    <t>放デイ４・未計画２・開減１・拘減</t>
  </si>
  <si>
    <t>放デイ４・未計画２・開減１・評減・拘減</t>
  </si>
  <si>
    <t>放デイ４・未計画２・開減２・拘減</t>
  </si>
  <si>
    <t>放デイ４・未計画２・開減２・評減・拘減</t>
  </si>
  <si>
    <t>放デイ４・有資格４</t>
  </si>
  <si>
    <t>放デイ４・有資格４・評減</t>
  </si>
  <si>
    <t>放デイ４・有資格４・開減１</t>
  </si>
  <si>
    <t>放デイ４・有資格４・開減１・評減</t>
  </si>
  <si>
    <t>放デイ４・有資格４・開減２</t>
  </si>
  <si>
    <t>放デイ４・有資格４・開減２・評減</t>
  </si>
  <si>
    <t>放デイ４・有資格４・拘減</t>
  </si>
  <si>
    <t>放デイ４・有資格４・評減・拘減</t>
  </si>
  <si>
    <t>放デイ４・有資格４・開減１・拘減</t>
  </si>
  <si>
    <t>放デイ４・有資格４・開減１・評減・拘減</t>
  </si>
  <si>
    <t>放デイ４・有資格４・開減２・拘減</t>
  </si>
  <si>
    <t>放デイ４・有資格４・開減２・評減・拘減</t>
  </si>
  <si>
    <t>放デイ４・有資格４・未計画</t>
  </si>
  <si>
    <t>放デイ４・有資格４・未計画・評減</t>
  </si>
  <si>
    <t>放デイ４・有資格４・未計画・開減１</t>
  </si>
  <si>
    <t>放デイ４・有資格４・未計画・開減１・評減</t>
  </si>
  <si>
    <t>放デイ４・有資格４・未計画・開減２</t>
  </si>
  <si>
    <t>放デイ４・有資格４・未計画・開減２・評減</t>
  </si>
  <si>
    <t>放デイ４・有資格４・未計画・拘減</t>
  </si>
  <si>
    <t>放デイ４・有資格４・未計画・評減・拘減</t>
  </si>
  <si>
    <t>放デイ４・有資格４・未計画・開減１・拘減</t>
  </si>
  <si>
    <t>放デイ４・有資格４・未計画・開減１・評減・拘減</t>
  </si>
  <si>
    <t>放デイ４・有資格４・未計画・開減２・拘減</t>
  </si>
  <si>
    <t>放デイ４・有資格４・未計画・開減２・評減・拘減</t>
  </si>
  <si>
    <t>放デイ４・有資格４・未計画２</t>
  </si>
  <si>
    <t>放デイ４・有資格４・未計画２・評減</t>
  </si>
  <si>
    <t>放デイ４・有資格４・未計画２・開減１</t>
  </si>
  <si>
    <t>放デイ４・有資格４・未計画２・開減１・評減</t>
  </si>
  <si>
    <t>放デイ４・有資格４・未計画２・開減２</t>
  </si>
  <si>
    <t>放デイ４・有資格４・未計画２・開減２・評減</t>
  </si>
  <si>
    <t>放デイ４・有資格４・未計画２・拘減</t>
  </si>
  <si>
    <t>放デイ４・有資格４・未計画２・評減・拘減</t>
  </si>
  <si>
    <t>放デイ４・有資格４・未計画２・開減１・拘減</t>
  </si>
  <si>
    <t>放デイ４・有資格４・未計画２・開減１・評減・拘減</t>
  </si>
  <si>
    <t>放デイ４・有資格４・未計画２・開減２・拘減</t>
  </si>
  <si>
    <t>放デイ４・有資格４・未計画２・開減２・評減・拘減</t>
  </si>
  <si>
    <t>放デイ５</t>
  </si>
  <si>
    <t>放デイ５・評減</t>
  </si>
  <si>
    <t>放デイ５・開減１</t>
  </si>
  <si>
    <t>放デイ５・開減１・評減</t>
  </si>
  <si>
    <t>放デイ５・開減２</t>
  </si>
  <si>
    <t>放デイ５・開減２・評減</t>
  </si>
  <si>
    <t>放デイ５・拘減</t>
  </si>
  <si>
    <t>放デイ５・評減・拘減</t>
  </si>
  <si>
    <t>放デイ５・開減１・拘減</t>
  </si>
  <si>
    <t>放デイ５・開減１・評減・拘減</t>
  </si>
  <si>
    <t>放デイ５・開減２・拘減</t>
  </si>
  <si>
    <t>放デイ５・開減２・評減・拘減</t>
  </si>
  <si>
    <t>放デイ５・未計画</t>
  </si>
  <si>
    <t>放デイ５・未計画・評減</t>
  </si>
  <si>
    <t>放デイ５・未計画・開減１</t>
  </si>
  <si>
    <t>放デイ５・未計画・開減１・評減</t>
  </si>
  <si>
    <t>放デイ５・未計画・開減２</t>
  </si>
  <si>
    <t>放デイ５・未計画・開減２・評減</t>
  </si>
  <si>
    <t>放デイ５・未計画・拘減</t>
  </si>
  <si>
    <t>放デイ５・未計画・評減・拘減</t>
  </si>
  <si>
    <t>放デイ５・未計画・開減１・拘減</t>
  </si>
  <si>
    <t>放デイ５・未計画・開減１・評減・拘減</t>
  </si>
  <si>
    <t>放デイ５・未計画・開減２・拘減</t>
  </si>
  <si>
    <t>放デイ５・未計画・開減２・評減・拘減</t>
  </si>
  <si>
    <t>放デイ５・未計画２</t>
  </si>
  <si>
    <t>放デイ５・未計画２・評減</t>
  </si>
  <si>
    <t>放デイ５・未計画２・開減１</t>
  </si>
  <si>
    <t>放デイ５・未計画２・開減１・評減</t>
  </si>
  <si>
    <t>放デイ５・未計画２・開減２</t>
  </si>
  <si>
    <t>放デイ５・未計画２・開減２・評減</t>
  </si>
  <si>
    <t>放デイ５・未計画２・拘減</t>
  </si>
  <si>
    <t>放デイ５・未計画２・評減・拘減</t>
  </si>
  <si>
    <t>放デイ５・未計画２・開減１・拘減</t>
  </si>
  <si>
    <t>放デイ５・未計画２・開減１・評減・拘減</t>
  </si>
  <si>
    <t>放デイ５・未計画２・開減２・拘減</t>
  </si>
  <si>
    <t>放デイ５・未計画２・開減２・評減・拘減</t>
  </si>
  <si>
    <t>放デイ５・有資格５</t>
  </si>
  <si>
    <t>放デイ５・有資格５・評減</t>
  </si>
  <si>
    <t>放デイ５・有資格５・開減１</t>
  </si>
  <si>
    <t>放デイ５・有資格５・開減１・評減</t>
  </si>
  <si>
    <t>放デイ５・有資格５・開減２</t>
  </si>
  <si>
    <t>放デイ５・有資格５・開減２・評減</t>
  </si>
  <si>
    <t>放デイ５・有資格５・拘減</t>
  </si>
  <si>
    <t>放デイ５・有資格５・評減・拘減</t>
  </si>
  <si>
    <t>放デイ５・有資格５・開減１・拘減</t>
  </si>
  <si>
    <t>放デイ５・有資格５・開減１・評減・拘減</t>
  </si>
  <si>
    <t>放デイ５・有資格５・開減２・拘減</t>
  </si>
  <si>
    <t>放デイ５・有資格５・開減２・評減・拘減</t>
  </si>
  <si>
    <t>放デイ５・有資格５・未計画</t>
  </si>
  <si>
    <t>放デイ５・有資格５・未計画・評減</t>
  </si>
  <si>
    <t>放デイ５・有資格５・未計画・開減１</t>
  </si>
  <si>
    <t>放デイ５・有資格５・未計画・開減１・評減</t>
  </si>
  <si>
    <t>放デイ５・有資格５・未計画・開減２</t>
  </si>
  <si>
    <t>放デイ５・有資格５・未計画・開減２・評減</t>
  </si>
  <si>
    <t>放デイ５・有資格５・未計画・拘減</t>
  </si>
  <si>
    <t>放デイ５・有資格５・未計画・評減・拘減</t>
  </si>
  <si>
    <t>放デイ５・有資格５・未計画・開減１・拘減</t>
  </si>
  <si>
    <t>放デイ５・有資格５・未計画・開減１・評減・拘減</t>
  </si>
  <si>
    <t>放デイ５・有資格５・未計画・開減２・拘減</t>
  </si>
  <si>
    <t>放デイ５・有資格５・未計画・開減２・評減・拘減</t>
  </si>
  <si>
    <t>放デイ５・有資格５・未計画２</t>
  </si>
  <si>
    <t>放デイ５・有資格５・未計画２・評減</t>
  </si>
  <si>
    <t>放デイ５・有資格５・未計画２・開減１</t>
  </si>
  <si>
    <t>放デイ５・有資格５・未計画２・開減１・評減</t>
  </si>
  <si>
    <t>放デイ５・有資格５・未計画２・開減２</t>
  </si>
  <si>
    <t>放デイ５・有資格５・未計画２・開減２・評減</t>
  </si>
  <si>
    <t>放デイ５・有資格５・未計画２・拘減</t>
  </si>
  <si>
    <t>放デイ５・有資格５・未計画２・評減・拘減</t>
  </si>
  <si>
    <t>放デイ５・有資格５・未計画２・開減１・拘減</t>
  </si>
  <si>
    <t>放デイ５・有資格５・未計画２・開減１・評減・拘減</t>
  </si>
  <si>
    <t>放デイ５・有資格５・未計画２・開減２・拘減</t>
  </si>
  <si>
    <t>放デイ５・有資格５・未計画２・開減２・評減・拘減</t>
  </si>
  <si>
    <t>放デイ６</t>
  </si>
  <si>
    <t>放デイ６・評減</t>
  </si>
  <si>
    <t>放デイ６・開減１</t>
  </si>
  <si>
    <t>放デイ６・開減１・評減</t>
  </si>
  <si>
    <t>放デイ６・開減２</t>
  </si>
  <si>
    <t>放デイ６・開減２・評減</t>
  </si>
  <si>
    <t>放デイ６・拘減</t>
  </si>
  <si>
    <t>放デイ６・評減・拘減</t>
  </si>
  <si>
    <t>放デイ６・開減１・拘減</t>
  </si>
  <si>
    <t>放デイ６・開減１・評減・拘減</t>
  </si>
  <si>
    <t>放デイ６・開減２・拘減</t>
  </si>
  <si>
    <t>放デイ６・開減２・評減・拘減</t>
  </si>
  <si>
    <t>放デイ６・未計画</t>
  </si>
  <si>
    <t>放デイ６・未計画・評減</t>
  </si>
  <si>
    <t>放デイ６・未計画・開減１</t>
  </si>
  <si>
    <t>放デイ６・未計画・開減１・評減</t>
  </si>
  <si>
    <t>放デイ６・未計画・開減２</t>
  </si>
  <si>
    <t>放デイ６・未計画・開減２・評減</t>
  </si>
  <si>
    <t>放デイ６・未計画・拘減</t>
  </si>
  <si>
    <t>放デイ６・未計画・評減・拘減</t>
  </si>
  <si>
    <t>放デイ６・未計画・開減１・拘減</t>
  </si>
  <si>
    <t>放デイ６・未計画・開減１・評減・拘減</t>
  </si>
  <si>
    <t>放デイ６・未計画・開減２・拘減</t>
  </si>
  <si>
    <t>放デイ６・未計画・開減２・評減・拘減</t>
  </si>
  <si>
    <t>放デイ６・未計画２</t>
  </si>
  <si>
    <t>放デイ６・未計画２・評減</t>
  </si>
  <si>
    <t>放デイ６・未計画２・開減１</t>
  </si>
  <si>
    <t>放デイ６・未計画２・開減１・評減</t>
  </si>
  <si>
    <t>放デイ６・未計画２・開減２</t>
  </si>
  <si>
    <t>放デイ６・未計画２・開減２・評減</t>
  </si>
  <si>
    <t>放デイ６・未計画２・拘減</t>
  </si>
  <si>
    <t>放デイ６・未計画２・評減・拘減</t>
  </si>
  <si>
    <t>放デイ６・未計画２・開減１・拘減</t>
  </si>
  <si>
    <t>放デイ６・未計画２・開減１・評減・拘減</t>
  </si>
  <si>
    <t>放デイ６・未計画２・開減２・拘減</t>
  </si>
  <si>
    <t>放デイ６・未計画２・開減２・評減・拘減</t>
  </si>
  <si>
    <t>放デイ６・有資格６</t>
  </si>
  <si>
    <t>放デイ６・有資格６・評減</t>
  </si>
  <si>
    <t>放デイ６・有資格６・開減１</t>
  </si>
  <si>
    <t>放デイ６・有資格６・開減１・評減</t>
  </si>
  <si>
    <t>放デイ６・有資格６・開減２</t>
  </si>
  <si>
    <t>放デイ６・有資格６・開減２・評減</t>
  </si>
  <si>
    <t>放デイ６・有資格６・拘減</t>
  </si>
  <si>
    <t>放デイ６・有資格６・評減・拘減</t>
  </si>
  <si>
    <t>放デイ６・有資格６・開減１・拘減</t>
  </si>
  <si>
    <t>放デイ６・有資格６・開減１・評減・拘減</t>
  </si>
  <si>
    <t>放デイ６・有資格６・開減２・拘減</t>
  </si>
  <si>
    <t>放デイ６・有資格６・開減２・評減・拘減</t>
  </si>
  <si>
    <t>放デイ６・有資格６・未計画</t>
  </si>
  <si>
    <t>放デイ６・有資格６・未計画・評減</t>
  </si>
  <si>
    <t>放デイ６・有資格６・未計画・開減１</t>
  </si>
  <si>
    <t>放デイ６・有資格６・未計画・開減１・評減</t>
  </si>
  <si>
    <t>放デイ６・有資格６・未計画・開減２</t>
  </si>
  <si>
    <t>放デイ６・有資格６・未計画・開減２・評減</t>
  </si>
  <si>
    <t>放デイ６・有資格６・未計画・拘減</t>
  </si>
  <si>
    <t>放デイ６・有資格６・未計画・評減・拘減</t>
  </si>
  <si>
    <t>放デイ６・有資格６・未計画・開減１・拘減</t>
  </si>
  <si>
    <t>放デイ６・有資格６・未計画・開減１・評減・拘減</t>
  </si>
  <si>
    <t>放デイ６・有資格６・未計画・開減２・拘減</t>
  </si>
  <si>
    <t>放デイ６・有資格６・未計画・開減２・評減・拘減</t>
  </si>
  <si>
    <t>放デイ６・有資格６・未計画２</t>
  </si>
  <si>
    <t>放デイ６・有資格６・未計画２・評減</t>
  </si>
  <si>
    <t>放デイ６・有資格６・未計画２・開減１</t>
  </si>
  <si>
    <t>放デイ６・有資格６・未計画２・開減１・評減</t>
  </si>
  <si>
    <t>放デイ６・有資格６・未計画２・開減２</t>
  </si>
  <si>
    <t>放デイ６・有資格６・未計画２・開減２・評減</t>
  </si>
  <si>
    <t>放デイ６・有資格６・未計画２・拘減</t>
  </si>
  <si>
    <t>放デイ６・有資格６・未計画２・評減・拘減</t>
  </si>
  <si>
    <t>放デイ６・有資格６・未計画２・開減１・拘減</t>
  </si>
  <si>
    <t>放デイ６・有資格６・未計画２・開減１・評減・拘減</t>
  </si>
  <si>
    <t>放デイ６・有資格６・未計画２・開減２・拘減</t>
  </si>
  <si>
    <t>放デイ６・有資格６・未計画２・開減２・評減・拘減</t>
  </si>
  <si>
    <t>放デイ３０</t>
  </si>
  <si>
    <t>(2)　区分２</t>
  </si>
  <si>
    <t>放デイ３０・評減</t>
  </si>
  <si>
    <t>放デイ３０・開減１</t>
  </si>
  <si>
    <t>放デイ３０・開減１・評減</t>
  </si>
  <si>
    <t>放デイ３０・開減２</t>
  </si>
  <si>
    <t>放デイ３０・開減２・評減</t>
  </si>
  <si>
    <t>放デイ３０・拘減</t>
  </si>
  <si>
    <t>放デイ３０・評減・拘減</t>
  </si>
  <si>
    <t>放デイ３０・開減１・拘減</t>
  </si>
  <si>
    <t>放デイ３０・開減１・評減・拘減</t>
  </si>
  <si>
    <t>放デイ３０・開減２・拘減</t>
  </si>
  <si>
    <t>放デイ３０・開減２・評減・拘減</t>
  </si>
  <si>
    <t>放デイ３０・未計画</t>
  </si>
  <si>
    <t>放デイ３０・未計画・評減</t>
  </si>
  <si>
    <t>放デイ３０・未計画・開減１</t>
  </si>
  <si>
    <t>放デイ３０・未計画・開減１・評減</t>
  </si>
  <si>
    <t>放デイ３０・未計画・開減２</t>
  </si>
  <si>
    <t>放デイ３０・未計画・開減２・評減</t>
  </si>
  <si>
    <t>放デイ３０・未計画・拘減</t>
  </si>
  <si>
    <t>放デイ３０・未計画・評減・拘減</t>
  </si>
  <si>
    <t>放デイ３０・未計画・開減１・拘減</t>
  </si>
  <si>
    <t>放デイ３０・未計画・開減１・評減・拘減</t>
  </si>
  <si>
    <t>放デイ３０・未計画・開減２・拘減</t>
  </si>
  <si>
    <t>放デイ３０・未計画・開減２・評減・拘減</t>
  </si>
  <si>
    <t>放デイ３０・未計画２</t>
  </si>
  <si>
    <t>放デイ３０・未計画２・評減</t>
  </si>
  <si>
    <t>放デイ３０・未計画２・開減１</t>
  </si>
  <si>
    <t>放デイ３０・未計画２・開減１・評減</t>
  </si>
  <si>
    <t>放デイ３０・未計画２・開減２</t>
  </si>
  <si>
    <t>放デイ３０・未計画２・開減２・評減</t>
  </si>
  <si>
    <t>放デイ３０・未計画２・拘減</t>
  </si>
  <si>
    <t>放デイ３０・未計画２・評減・拘減</t>
  </si>
  <si>
    <t>放デイ３０・未計画２・開減１・拘減</t>
  </si>
  <si>
    <t>放デイ３０・未計画２・開減１・評減・拘減</t>
  </si>
  <si>
    <t>放デイ３０・未計画２・開減２・拘減</t>
  </si>
  <si>
    <t>放デイ３０・未計画２・開減２・評減・拘減</t>
  </si>
  <si>
    <t>放デイ３０・有資格１６</t>
  </si>
  <si>
    <t>放デイ３０・有資格１６・評減</t>
  </si>
  <si>
    <t>放デイ３０・有資格１６・開減１</t>
  </si>
  <si>
    <t>放デイ３０・有資格１６・開減１・評減</t>
  </si>
  <si>
    <t>放デイ３０・有資格１６・開減２</t>
  </si>
  <si>
    <t>放デイ３０・有資格１６・開減２・評減</t>
  </si>
  <si>
    <t>放デイ３０・有資格１６・拘減</t>
  </si>
  <si>
    <t>放デイ３０・有資格１６・評減・拘減</t>
  </si>
  <si>
    <t>放デイ３０・有資格１６・開減１・拘減</t>
  </si>
  <si>
    <t>放デイ３０・有資格１６・開減１・評減・拘減</t>
  </si>
  <si>
    <t>放デイ３０・有資格１６・開減２・拘減</t>
  </si>
  <si>
    <t>放デイ３０・有資格１６・開減２・評減・拘減</t>
  </si>
  <si>
    <t>放デイ３０・有資格１６・未計画</t>
  </si>
  <si>
    <t>放デイ３０・有資格１６・未計画・評減</t>
  </si>
  <si>
    <t>放デイ３０・有資格１６・未計画・開減１</t>
  </si>
  <si>
    <t>放デイ３０・有資格１６・未計画・開減１・評減</t>
  </si>
  <si>
    <t>放デイ３０・有資格１６・未計画・開減２</t>
  </si>
  <si>
    <t>放デイ３０・有資格１６・未計画・開減２・評減</t>
  </si>
  <si>
    <t>放デイ３０・有資格１６・未計画・拘減</t>
  </si>
  <si>
    <t>放デイ３０・有資格１６・未計画・評減・拘減</t>
  </si>
  <si>
    <t>放デイ３０・有資格１６・未計画・開減１・拘減</t>
  </si>
  <si>
    <t>放デイ３０・有資格１６・未計画・開減１・評減・拘減</t>
  </si>
  <si>
    <t>放デイ３０・有資格１６・未計画・開減２・拘減</t>
  </si>
  <si>
    <t>放デイ３０・有資格１６・未計画・開減２・評減・拘減</t>
  </si>
  <si>
    <t>放デイ３０・有資格１６・未計画２</t>
  </si>
  <si>
    <t>放デイ３０・有資格１６・未計画２・評減</t>
  </si>
  <si>
    <t>放デイ３０・有資格１６・未計画２・開減１</t>
  </si>
  <si>
    <t>放デイ３０・有資格１６・未計画２・開減１・評減</t>
  </si>
  <si>
    <t>放デイ３０・有資格１６・未計画２・開減２</t>
  </si>
  <si>
    <t>放デイ３０・有資格１６・未計画２・開減２・評減</t>
  </si>
  <si>
    <t>放デイ３０・有資格１６・未計画２・拘減</t>
  </si>
  <si>
    <t>放デイ３０・有資格１６・未計画２・評減・拘減</t>
  </si>
  <si>
    <t>放デイ３０・有資格１６・未計画２・開減１・拘減</t>
  </si>
  <si>
    <t>放デイ３０・有資格１６・未計画２・開減１・評減・拘減</t>
  </si>
  <si>
    <t>放デイ３０・有資格１６・未計画２・開減２・拘減</t>
  </si>
  <si>
    <t>放デイ３０・有資格１６・未計画２・開減２・評減・拘減</t>
  </si>
  <si>
    <t>放デイ３１</t>
  </si>
  <si>
    <t>放デイ３１・評減</t>
  </si>
  <si>
    <t>放デイ３１・開減１</t>
  </si>
  <si>
    <t>放デイ３１・開減１・評減</t>
  </si>
  <si>
    <t>放デイ３１・開減２</t>
  </si>
  <si>
    <t>放デイ３１・開減２・評減</t>
  </si>
  <si>
    <t>放デイ３１・拘減</t>
  </si>
  <si>
    <t>放デイ３１・評減・拘減</t>
  </si>
  <si>
    <t>放デイ３１・開減１・拘減</t>
  </si>
  <si>
    <t>放デイ３１・開減１・評減・拘減</t>
  </si>
  <si>
    <t>放デイ３１・開減２・拘減</t>
  </si>
  <si>
    <t>放デイ３１・開減２・評減・拘減</t>
  </si>
  <si>
    <t>放デイ３１・未計画</t>
  </si>
  <si>
    <t>放デイ３１・未計画・評減</t>
  </si>
  <si>
    <t>放デイ３１・未計画・開減１</t>
  </si>
  <si>
    <t>放デイ３１・未計画・開減１・評減</t>
  </si>
  <si>
    <t>放デイ３１・未計画・開減２</t>
  </si>
  <si>
    <t>放デイ３１・未計画・開減２・評減</t>
  </si>
  <si>
    <t>放デイ３１・未計画・拘減</t>
  </si>
  <si>
    <t>放デイ３１・未計画・評減・拘減</t>
  </si>
  <si>
    <t>放デイ３１・未計画・開減１・拘減</t>
  </si>
  <si>
    <t>放デイ３１・未計画・開減１・評減・拘減</t>
  </si>
  <si>
    <t>放デイ３１・未計画・開減２・拘減</t>
  </si>
  <si>
    <t>放デイ３１・未計画・開減２・評減・拘減</t>
  </si>
  <si>
    <t>放デイ３１・未計画２</t>
  </si>
  <si>
    <t>放デイ３１・未計画２・評減</t>
  </si>
  <si>
    <t>放デイ３１・未計画２・開減１</t>
  </si>
  <si>
    <t>放デイ３１・未計画２・開減１・評減</t>
  </si>
  <si>
    <t>放デイ３１・未計画２・開減２</t>
  </si>
  <si>
    <t>放デイ３１・未計画２・開減２・評減</t>
  </si>
  <si>
    <t>放デイ３１・未計画２・拘減</t>
  </si>
  <si>
    <t>放デイ３１・未計画２・評減・拘減</t>
  </si>
  <si>
    <t>放デイ３１・未計画２・開減１・拘減</t>
  </si>
  <si>
    <t>放デイ３１・未計画２・開減１・評減・拘減</t>
  </si>
  <si>
    <t>放デイ３１・未計画２・開減２・拘減</t>
  </si>
  <si>
    <t>放デイ３１・未計画２・開減２・評減・拘減</t>
  </si>
  <si>
    <t>放デイ３１・有資格１７</t>
  </si>
  <si>
    <t>放デイ３１・有資格１７・評減</t>
  </si>
  <si>
    <t>放デイ３１・有資格１７・開減１</t>
  </si>
  <si>
    <t>放デイ３１・有資格１７・開減１・評減</t>
  </si>
  <si>
    <t>放デイ３１・有資格１７・開減２</t>
  </si>
  <si>
    <t>放デイ３１・有資格１７・開減２・評減</t>
  </si>
  <si>
    <t>放デイ３１・有資格１７・拘減</t>
  </si>
  <si>
    <t>放デイ３１・有資格１７・評減・拘減</t>
  </si>
  <si>
    <t>放デイ３１・有資格１７・開減１・拘減</t>
  </si>
  <si>
    <t>放デイ３１・有資格１７・開減１・評減・拘減</t>
  </si>
  <si>
    <t>放デイ３１・有資格１７・開減２・拘減</t>
  </si>
  <si>
    <t>放デイ３１・有資格１７・開減２・評減・拘減</t>
  </si>
  <si>
    <t>放デイ３１・有資格１７・未計画</t>
  </si>
  <si>
    <t>放デイ３１・有資格１７・未計画・評減</t>
  </si>
  <si>
    <t>放デイ３１・有資格１７・未計画・開減１</t>
  </si>
  <si>
    <t>放デイ３１・有資格１７・未計画・開減１・評減</t>
  </si>
  <si>
    <t>放デイ３１・有資格１７・未計画・開減２</t>
  </si>
  <si>
    <t>放デイ３１・有資格１７・未計画・開減２・評減</t>
  </si>
  <si>
    <t>放デイ３１・有資格１７・未計画・拘減</t>
  </si>
  <si>
    <t>放デイ３１・有資格１７・未計画・評減・拘減</t>
  </si>
  <si>
    <t>放デイ３１・有資格１７・未計画・開減１・拘減</t>
  </si>
  <si>
    <t>放デイ３１・有資格１７・未計画・開減１・評減・拘減</t>
  </si>
  <si>
    <t>放デイ３１・有資格１７・未計画・開減２・拘減</t>
  </si>
  <si>
    <t>放デイ３１・有資格１７・未計画・開減２・評減・拘減</t>
  </si>
  <si>
    <t>放デイ３１・有資格１７・未計画２</t>
  </si>
  <si>
    <t>放デイ３１・有資格１７・未計画２・評減</t>
  </si>
  <si>
    <t>放デイ３１・有資格１７・未計画２・開減１</t>
  </si>
  <si>
    <t>放デイ３１・有資格１７・未計画２・開減１・評減</t>
  </si>
  <si>
    <t>放デイ３１・有資格１７・未計画２・開減２</t>
  </si>
  <si>
    <t>放デイ３１・有資格１７・未計画２・開減２・評減</t>
  </si>
  <si>
    <t>放デイ３１・有資格１７・未計画２・拘減</t>
  </si>
  <si>
    <t>放デイ３１・有資格１７・未計画２・評減・拘減</t>
  </si>
  <si>
    <t>放デイ３１・有資格１７・未計画２・開減１・拘減</t>
  </si>
  <si>
    <t>放デイ３１・有資格１７・未計画２・開減１・評減・拘減</t>
  </si>
  <si>
    <t>放デイ３１・有資格１７・未計画２・開減２・拘減</t>
  </si>
  <si>
    <t>放デイ３１・有資格１７・未計画２・開減２・評減・拘減</t>
  </si>
  <si>
    <t>放デイ３２</t>
  </si>
  <si>
    <t>放デイ３２・評減</t>
  </si>
  <si>
    <t>放デイ３２・開減１</t>
  </si>
  <si>
    <t>放デイ３２・開減１・評減</t>
  </si>
  <si>
    <t>放デイ３２・開減２</t>
  </si>
  <si>
    <t>放デイ３２・開減２・評減</t>
  </si>
  <si>
    <t>放デイ３２・拘減</t>
  </si>
  <si>
    <t>放デイ３２・評減・拘減</t>
  </si>
  <si>
    <t>放デイ３２・開減１・拘減</t>
  </si>
  <si>
    <t>放デイ３２・開減１・評減・拘減</t>
  </si>
  <si>
    <t>放デイ３２・開減２・拘減</t>
  </si>
  <si>
    <t>放デイ３２・開減２・評減・拘減</t>
  </si>
  <si>
    <t>放デイ３２・未計画</t>
  </si>
  <si>
    <t>放デイ３２・未計画・評減</t>
  </si>
  <si>
    <t>放デイ３２・未計画・開減１</t>
  </si>
  <si>
    <t>放デイ３２・未計画・開減１・評減</t>
  </si>
  <si>
    <t>放デイ３２・未計画・開減２</t>
  </si>
  <si>
    <t>放デイ３２・未計画・開減２・評減</t>
  </si>
  <si>
    <t>放デイ３２・未計画・拘減</t>
  </si>
  <si>
    <t>放デイ３２・未計画・評減・拘減</t>
  </si>
  <si>
    <t>放デイ３２・未計画・開減１・拘減</t>
  </si>
  <si>
    <t>放デイ３２・未計画・開減１・評減・拘減</t>
  </si>
  <si>
    <t>放デイ３２・未計画・開減２・拘減</t>
  </si>
  <si>
    <t>放デイ３２・未計画・開減２・評減・拘減</t>
  </si>
  <si>
    <t>放デイ３２・未計画２</t>
  </si>
  <si>
    <t>放デイ３２・未計画２・評減</t>
  </si>
  <si>
    <t>放デイ３２・未計画２・開減１</t>
  </si>
  <si>
    <t>放デイ３２・未計画２・開減１・評減</t>
  </si>
  <si>
    <t>放デイ３２・未計画２・開減２</t>
  </si>
  <si>
    <t>放デイ３２・未計画２・開減２・評減</t>
  </si>
  <si>
    <t>放デイ３２・未計画２・拘減</t>
  </si>
  <si>
    <t>放デイ３２・未計画２・評減・拘減</t>
  </si>
  <si>
    <t>放デイ３２・未計画２・開減１・拘減</t>
  </si>
  <si>
    <t>放デイ３２・未計画２・開減１・評減・拘減</t>
  </si>
  <si>
    <t>放デイ３２・未計画２・開減２・拘減</t>
  </si>
  <si>
    <t>放デイ３２・未計画２・開減２・評減・拘減</t>
  </si>
  <si>
    <t>放デイ３２・有資格１８</t>
  </si>
  <si>
    <t>放デイ３２・有資格１８・評減</t>
  </si>
  <si>
    <t>放デイ３２・有資格１８・開減１</t>
  </si>
  <si>
    <t>放デイ３２・有資格１８・開減１・評減</t>
  </si>
  <si>
    <t>放デイ３２・有資格１８・開減２</t>
  </si>
  <si>
    <t>放デイ３２・有資格１８・開減２・評減</t>
  </si>
  <si>
    <t>放デイ３２・有資格１８・拘減</t>
  </si>
  <si>
    <t>放デイ３２・有資格１８・評減・拘減</t>
  </si>
  <si>
    <t>放デイ３２・有資格１８・開減１・拘減</t>
  </si>
  <si>
    <t>放デイ３２・有資格１８・開減１・評減・拘減</t>
  </si>
  <si>
    <t>放デイ３２・有資格１８・開減２・拘減</t>
  </si>
  <si>
    <t>放デイ３２・有資格１８・開減２・評減・拘減</t>
  </si>
  <si>
    <t>放デイ３２・有資格１８・未計画</t>
  </si>
  <si>
    <t>放デイ３２・有資格１８・未計画・評減</t>
  </si>
  <si>
    <t>放デイ３２・有資格１８・未計画・開減１</t>
  </si>
  <si>
    <t>放デイ３２・有資格１８・未計画・開減１・評減</t>
  </si>
  <si>
    <t>放デイ３２・有資格１８・未計画・開減２</t>
  </si>
  <si>
    <t>放デイ３２・有資格１８・未計画・開減２・評減</t>
  </si>
  <si>
    <t>放デイ３２・有資格１８・未計画・拘減</t>
  </si>
  <si>
    <t>放デイ３２・有資格１８・未計画・評減・拘減</t>
  </si>
  <si>
    <t>放デイ３２・有資格１８・未計画・開減１・拘減</t>
  </si>
  <si>
    <t>放デイ３２・有資格１８・未計画・開減１・評減・拘減</t>
  </si>
  <si>
    <t>放デイ３２・有資格１８・未計画・開減２・拘減</t>
  </si>
  <si>
    <t>放デイ３２・有資格１８・未計画・開減２・評減・拘減</t>
  </si>
  <si>
    <t>放デイ３２・有資格１８・未計画２</t>
  </si>
  <si>
    <t>放デイ３２・有資格１８・未計画２・評減</t>
  </si>
  <si>
    <t>放デイ３２・有資格１８・未計画２・開減１</t>
  </si>
  <si>
    <t>放デイ３２・有資格１８・未計画２・開減１・評減</t>
  </si>
  <si>
    <t>放デイ３２・有資格１８・未計画２・開減２</t>
  </si>
  <si>
    <t>放デイ３２・有資格１８・未計画２・開減２・評減</t>
  </si>
  <si>
    <t>放デイ３２・有資格１８・未計画２・拘減</t>
  </si>
  <si>
    <t>放デイ３２・有資格１８・未計画２・評減・拘減</t>
  </si>
  <si>
    <t>放デイ３２・有資格１８・未計画２・開減１・拘減</t>
  </si>
  <si>
    <t>放デイ３２・有資格１８・未計画２・開減１・評減・拘減</t>
  </si>
  <si>
    <t>放デイ３２・有資格１８・未計画２・開減２・拘減</t>
  </si>
  <si>
    <t>放デイ３２・有資格１８・未計画２・開減２・評減・拘減</t>
  </si>
  <si>
    <t>放デイ７</t>
  </si>
  <si>
    <t>ハ(1)　重症心身障害児に授業終了後に行う場合</t>
  </si>
  <si>
    <t>(1)定員 5人</t>
  </si>
  <si>
    <t>放デイ７・評減</t>
  </si>
  <si>
    <t>放デイ７・未計画</t>
  </si>
  <si>
    <t>放デイ７・未計画・評減</t>
  </si>
  <si>
    <t>放デイ７・未計画２</t>
  </si>
  <si>
    <t>放デイ７・未計画２・評減</t>
  </si>
  <si>
    <t>放デイ７・拘減</t>
  </si>
  <si>
    <t>放デイ７・評減・拘減</t>
  </si>
  <si>
    <t>放デイ７・未計画・拘減</t>
  </si>
  <si>
    <t>放デイ７・未計画・評減・拘減</t>
  </si>
  <si>
    <t>放デイ７・未計画２・拘減</t>
  </si>
  <si>
    <t>放デイ７・未計画２・評減・拘減</t>
  </si>
  <si>
    <t>放デイ８</t>
  </si>
  <si>
    <t>(2)定員6人</t>
  </si>
  <si>
    <t>放デイ８・評減</t>
  </si>
  <si>
    <t>放デイ８・未計画</t>
  </si>
  <si>
    <t>放デイ８・未計画・評減</t>
  </si>
  <si>
    <t>放デイ８・未計画２</t>
  </si>
  <si>
    <t>放デイ８・未計画２・評減</t>
  </si>
  <si>
    <t>放デイ８・拘減</t>
  </si>
  <si>
    <t>放デイ８・評減・拘減</t>
  </si>
  <si>
    <t>放デイ８・未計画・拘減</t>
  </si>
  <si>
    <t>放デイ８・未計画・評減・拘減</t>
  </si>
  <si>
    <t>放デイ８・未計画２・拘減</t>
  </si>
  <si>
    <t>放デイ８・未計画２・評減・拘減</t>
  </si>
  <si>
    <t>放デイ９</t>
  </si>
  <si>
    <t>(3)定員7人</t>
  </si>
  <si>
    <t>放デイ９・評減</t>
  </si>
  <si>
    <t>放デイ９・未計画</t>
  </si>
  <si>
    <t>放デイ９・未計画・評減</t>
  </si>
  <si>
    <t>放デイ９・未計画２</t>
  </si>
  <si>
    <t>放デイ９・未計画２・評減</t>
  </si>
  <si>
    <t>放デイ９・拘減</t>
  </si>
  <si>
    <t>放デイ９・評減・拘減</t>
  </si>
  <si>
    <t>放デイ９・未計画・拘減</t>
  </si>
  <si>
    <t>放デイ９・未計画・評減・拘減</t>
  </si>
  <si>
    <t>放デイ９・未計画２・拘減</t>
  </si>
  <si>
    <t>放デイ９・未計画２・評減・拘減</t>
  </si>
  <si>
    <t>放デイ１０</t>
  </si>
  <si>
    <t>(4)定員8人</t>
  </si>
  <si>
    <t>放デイ１０・評減</t>
  </si>
  <si>
    <t>放デイ１０・未計画</t>
  </si>
  <si>
    <t>放デイ１０・未計画・評減</t>
  </si>
  <si>
    <t>放デイ１０・未計画２</t>
  </si>
  <si>
    <t>放デイ１０・未計画２・評減</t>
  </si>
  <si>
    <t>放デイ１０・拘減</t>
  </si>
  <si>
    <t>放デイ１０・評減・拘減</t>
  </si>
  <si>
    <t>放デイ１０・未計画・拘減</t>
  </si>
  <si>
    <t>放デイ１０・未計画・評減・拘減</t>
  </si>
  <si>
    <t>放デイ１０・未計画２・拘減</t>
  </si>
  <si>
    <t>放デイ１０・未計画２・評減・拘減</t>
  </si>
  <si>
    <t>放デイ１１</t>
  </si>
  <si>
    <t>(5)定員9人</t>
  </si>
  <si>
    <t>放デイ１１・評減</t>
  </si>
  <si>
    <t>放デイ１１・未計画</t>
  </si>
  <si>
    <t>放デイ１１・未計画・評減</t>
  </si>
  <si>
    <t>放デイ１１・未計画２</t>
  </si>
  <si>
    <t>放デイ１１・未計画２・評減</t>
  </si>
  <si>
    <t>放デイ１１・拘減</t>
  </si>
  <si>
    <t>放デイ１１・評減・拘減</t>
  </si>
  <si>
    <t>放デイ１１・未計画・拘減</t>
  </si>
  <si>
    <t>放デイ１１・未計画・評減・拘減</t>
  </si>
  <si>
    <t>放デイ１１・未計画２・拘減</t>
  </si>
  <si>
    <t>放デイ１１・未計画２・評減・拘減</t>
  </si>
  <si>
    <t>放デイ１２</t>
  </si>
  <si>
    <t>(6)定員
10人</t>
  </si>
  <si>
    <t>放デイ１２・評減</t>
  </si>
  <si>
    <t>放デイ１２・未計画</t>
  </si>
  <si>
    <t>放デイ１２・未計画・評減</t>
  </si>
  <si>
    <t>放デイ１２・未計画２</t>
  </si>
  <si>
    <t>放デイ１２・未計画２・評減</t>
  </si>
  <si>
    <t>放デイ１２・拘減</t>
  </si>
  <si>
    <t>放デイ１２・評減・拘減</t>
  </si>
  <si>
    <t>放デイ１２・未計画・拘減</t>
  </si>
  <si>
    <t>放デイ１２・未計画・評減・拘減</t>
  </si>
  <si>
    <t>放デイ１２・未計画２・拘減</t>
  </si>
  <si>
    <t>放デイ１２・未計画２・評減・拘減</t>
  </si>
  <si>
    <t>放デイ１３</t>
  </si>
  <si>
    <t>(7)定員
11人以上</t>
  </si>
  <si>
    <t>放デイ１３・評減</t>
  </si>
  <si>
    <t>放デイ１３・未計画</t>
  </si>
  <si>
    <t>放デイ１３・未計画・評減</t>
  </si>
  <si>
    <t>放デイ１３・未計画２</t>
  </si>
  <si>
    <t>放デイ１３・未計画２・評減</t>
  </si>
  <si>
    <t>放デイ１３・拘減</t>
  </si>
  <si>
    <t>放デイ１３・評減・拘減</t>
  </si>
  <si>
    <t>放デイ１３・未計画・拘減</t>
  </si>
  <si>
    <t>放デイ１３・未計画・評減・拘減</t>
  </si>
  <si>
    <t>放デイ１３・未計画２・拘減</t>
  </si>
  <si>
    <t>放デイ１３・未計画２・評減・拘減</t>
  </si>
  <si>
    <t>放デイ１４</t>
  </si>
  <si>
    <t>ハ(2)　重症心身障害児に休業日に行う場合</t>
  </si>
  <si>
    <t>放デイ１４・評減</t>
  </si>
  <si>
    <t>放デイ１４・開減１</t>
  </si>
  <si>
    <t>放デイ１４・開減１・評減</t>
  </si>
  <si>
    <t>放デイ１４・開減２</t>
  </si>
  <si>
    <t>放デイ１４・開減２・評減</t>
  </si>
  <si>
    <t>放デイ１４・拘減</t>
  </si>
  <si>
    <t>放デイ１４・評減・拘減</t>
  </si>
  <si>
    <t>放デイ１４・開減１・拘減</t>
  </si>
  <si>
    <t>放デイ１４・開減１・評減・拘減</t>
  </si>
  <si>
    <t>放デイ１４・開減２・拘減</t>
  </si>
  <si>
    <t>放デイ１４・開減２・評減・拘減</t>
  </si>
  <si>
    <t>放デイ１４・未計画</t>
  </si>
  <si>
    <t>放デイ１４・未計画・評減</t>
  </si>
  <si>
    <t>放デイ１４・未計画・開減１</t>
  </si>
  <si>
    <t>放デイ１４・未計画・開減１・評減</t>
  </si>
  <si>
    <t>放デイ１４・未計画・開減２</t>
  </si>
  <si>
    <t>放デイ１４・未計画・開減２・評減</t>
  </si>
  <si>
    <t>放デイ１４・未計画・拘減</t>
  </si>
  <si>
    <t>放デイ１４・未計画・評減・拘減</t>
  </si>
  <si>
    <t>放デイ１４・未計画・開減１・拘減</t>
  </si>
  <si>
    <t>放デイ１４・未計画・開減１・評減・拘減</t>
  </si>
  <si>
    <t>放デイ１４・未計画・開減２・拘減</t>
  </si>
  <si>
    <t>放デイ１４・未計画・開減２・評減・拘減</t>
  </si>
  <si>
    <t>放デイ１４・未計画２</t>
  </si>
  <si>
    <t>放デイ１４・未計画２・評減</t>
  </si>
  <si>
    <t>放デイ１４・未計画２・開減１</t>
  </si>
  <si>
    <t>放デイ１４・未計画２・開減１・評減</t>
  </si>
  <si>
    <t>放デイ１４・未計画２・開減２</t>
  </si>
  <si>
    <t>放デイ１４・未計画２・開減２・評減</t>
  </si>
  <si>
    <t>放デイ１４・未計画２・拘減</t>
  </si>
  <si>
    <t>放デイ１４・未計画２・評減・拘減</t>
  </si>
  <si>
    <t>放デイ１４・未計画２・開減１・拘減</t>
  </si>
  <si>
    <t>放デイ１４・未計画２・開減１・評減・拘減</t>
  </si>
  <si>
    <t>放デイ１４・未計画２・開減２・拘減</t>
  </si>
  <si>
    <t>放デイ１４・未計画２・開減２・評減・拘減</t>
  </si>
  <si>
    <t>放デイ１５</t>
  </si>
  <si>
    <t>放デイ１５・評減</t>
  </si>
  <si>
    <t>放デイ１５・開減１</t>
  </si>
  <si>
    <t>放デイ１５・開減１・評減</t>
  </si>
  <si>
    <t>放デイ１５・開減２</t>
  </si>
  <si>
    <t>放デイ１５・開減２・評減</t>
  </si>
  <si>
    <t>放デイ１５・拘減</t>
  </si>
  <si>
    <t>放デイ１５・評減・拘減</t>
  </si>
  <si>
    <t>放デイ１５・開減１・拘減</t>
  </si>
  <si>
    <t>放デイ１５・開減１・評減・拘減</t>
  </si>
  <si>
    <t>放デイ１５・開減２・拘減</t>
  </si>
  <si>
    <t>放デイ１５・開減２・評減・拘減</t>
  </si>
  <si>
    <t>放デイ１５・未計画</t>
  </si>
  <si>
    <t>放デイ１５・未計画・評減</t>
  </si>
  <si>
    <t>放デイ１５・未計画・開減１</t>
  </si>
  <si>
    <t>放デイ１５・未計画・開減１・評減</t>
  </si>
  <si>
    <t>放デイ１５・未計画・開減２</t>
  </si>
  <si>
    <t>放デイ１５・未計画・開減２・評減</t>
  </si>
  <si>
    <t>放デイ１５・未計画・拘減</t>
  </si>
  <si>
    <t>放デイ１５・未計画・評減・拘減</t>
  </si>
  <si>
    <t>放デイ１５・未計画・開減１・拘減</t>
  </si>
  <si>
    <t>放デイ１５・未計画・開減１・評減・拘減</t>
  </si>
  <si>
    <t>放デイ１５・未計画・開減２・拘減</t>
  </si>
  <si>
    <t>放デイ１５・未計画・開減２・評減・拘減</t>
  </si>
  <si>
    <t>放デイ１５・未計画２</t>
  </si>
  <si>
    <t>放デイ１５・未計画２・評減</t>
  </si>
  <si>
    <t>放デイ１５・未計画２・開減１</t>
  </si>
  <si>
    <t>放デイ１５・未計画２・開減１・評減</t>
  </si>
  <si>
    <t>放デイ１５・未計画２・開減２</t>
  </si>
  <si>
    <t>放デイ１５・未計画２・開減２・評減</t>
  </si>
  <si>
    <t>放デイ１５・未計画２・拘減</t>
  </si>
  <si>
    <t>放デイ１５・未計画２・評減・拘減</t>
  </si>
  <si>
    <t>放デイ１５・未計画２・開減１・拘減</t>
  </si>
  <si>
    <t>放デイ１５・未計画２・開減１・評減・拘減</t>
  </si>
  <si>
    <t>放デイ１５・未計画２・開減２・拘減</t>
  </si>
  <si>
    <t>放デイ１５・未計画２・開減２・評減・拘減</t>
  </si>
  <si>
    <t>放デイ１６</t>
  </si>
  <si>
    <t>放デイ１６・評減</t>
  </si>
  <si>
    <t>放デイ１６・開減１</t>
  </si>
  <si>
    <t>放デイ１６・開減１・評減</t>
  </si>
  <si>
    <t>放デイ１６・開減２</t>
  </si>
  <si>
    <t>放デイ１６・開減２・評減</t>
  </si>
  <si>
    <t>放デイ１６・拘減</t>
  </si>
  <si>
    <t>放デイ１６・評減・拘減</t>
  </si>
  <si>
    <t>放デイ１６・開減１・拘減</t>
  </si>
  <si>
    <t>放デイ１６・開減１・評減・拘減</t>
  </si>
  <si>
    <t>放デイ１６・開減２・拘減</t>
  </si>
  <si>
    <t>放デイ１６・開減２・評減・拘減</t>
  </si>
  <si>
    <t>放デイ１６・未計画</t>
  </si>
  <si>
    <t>放デイ１６・未計画・評減</t>
  </si>
  <si>
    <t>放デイ１６・未計画・開減１</t>
  </si>
  <si>
    <t>放デイ１６・未計画・開減１・評減</t>
  </si>
  <si>
    <t>放デイ１６・未計画・開減２</t>
  </si>
  <si>
    <t>放デイ１６・未計画・開減２・評減</t>
  </si>
  <si>
    <t>放デイ１６・未計画・拘減</t>
  </si>
  <si>
    <t>放デイ１６・未計画・評減・拘減</t>
  </si>
  <si>
    <t>放デイ１６・未計画・開減１・拘減</t>
  </si>
  <si>
    <t>放デイ１６・未計画・開減１・評減・拘減</t>
  </si>
  <si>
    <t>放デイ１６・未計画・開減２・拘減</t>
  </si>
  <si>
    <t>放デイ１６・未計画・開減２・評減・拘減</t>
  </si>
  <si>
    <t>放デイ１６・未計画２</t>
  </si>
  <si>
    <t>放デイ１６・未計画２・評減</t>
  </si>
  <si>
    <t>放デイ１６・未計画２・開減１</t>
  </si>
  <si>
    <t>放デイ１６・未計画２・開減１・評減</t>
  </si>
  <si>
    <t>放デイ１６・未計画２・開減２</t>
  </si>
  <si>
    <t>放デイ１６・未計画２・開減２・評減</t>
  </si>
  <si>
    <t>放デイ１６・未計画２・拘減</t>
  </si>
  <si>
    <t>放デイ１６・未計画２・評減・拘減</t>
  </si>
  <si>
    <t>放デイ１６・未計画２・開減１・拘減</t>
  </si>
  <si>
    <t>放デイ１６・未計画２・開減１・評減・拘減</t>
  </si>
  <si>
    <t>放デイ１６・未計画２・開減２・拘減</t>
  </si>
  <si>
    <t>放デイ１６・未計画２・開減２・評減・拘減</t>
  </si>
  <si>
    <t>放デイ１７</t>
  </si>
  <si>
    <t>放デイ１７・評減</t>
  </si>
  <si>
    <t>放デイ１７・開減１</t>
  </si>
  <si>
    <t>放デイ１７・開減１・評減</t>
  </si>
  <si>
    <t>放デイ１７・開減２</t>
  </si>
  <si>
    <t>放デイ１７・開減２・評減</t>
  </si>
  <si>
    <t>放デイ１７・拘減</t>
  </si>
  <si>
    <t>放デイ１７・評減・拘減</t>
  </si>
  <si>
    <t>放デイ１７・開減１・拘減</t>
  </si>
  <si>
    <t>放デイ１７・開減１・評減・拘減</t>
  </si>
  <si>
    <t>放デイ１７・開減２・拘減</t>
  </si>
  <si>
    <t>放デイ１７・開減２・評減・拘減</t>
  </si>
  <si>
    <t>放デイ１７・未計画</t>
  </si>
  <si>
    <t>放デイ１７・未計画・評減</t>
  </si>
  <si>
    <t>放デイ１７・未計画・開減１</t>
  </si>
  <si>
    <t>放デイ１７・未計画・開減１・評減</t>
  </si>
  <si>
    <t>放デイ１７・未計画・開減２</t>
  </si>
  <si>
    <t>放デイ１７・未計画・開減２・評減</t>
  </si>
  <si>
    <t>放デイ１７・未計画・拘減</t>
  </si>
  <si>
    <t>放デイ１７・未計画・評減・拘減</t>
  </si>
  <si>
    <t>放デイ１７・未計画・開減１・拘減</t>
  </si>
  <si>
    <t>放デイ１７・未計画・開減１・評減・拘減</t>
  </si>
  <si>
    <t>放デイ１７・未計画・開減２・拘減</t>
  </si>
  <si>
    <t>放デイ１７・未計画・開減２・評減・拘減</t>
  </si>
  <si>
    <t>放デイ１７・未計画２</t>
  </si>
  <si>
    <t>放デイ１７・未計画２・評減</t>
  </si>
  <si>
    <t>放デイ１７・未計画２・開減１</t>
  </si>
  <si>
    <t>放デイ１７・未計画２・開減１・評減</t>
  </si>
  <si>
    <t>放デイ１７・未計画２・開減２</t>
  </si>
  <si>
    <t>放デイ１７・未計画２・開減２・評減</t>
  </si>
  <si>
    <t>放デイ１７・未計画２・拘減</t>
  </si>
  <si>
    <t>放デイ１７・未計画２・評減・拘減</t>
  </si>
  <si>
    <t>放デイ１７・未計画２・開減１・拘減</t>
  </si>
  <si>
    <t>放デイ１７・未計画２・開減１・評減・拘減</t>
  </si>
  <si>
    <t>放デイ１７・未計画２・開減２・拘減</t>
  </si>
  <si>
    <t>放デイ１７・未計画２・開減２・評減・拘減</t>
  </si>
  <si>
    <t>放デイ１８</t>
  </si>
  <si>
    <t>放デイ１８・評減</t>
  </si>
  <si>
    <t>放デイ１８・開減１</t>
  </si>
  <si>
    <t>放デイ１８・開減１・評減</t>
  </si>
  <si>
    <t>放デイ１８・開減２</t>
  </si>
  <si>
    <t>放デイ１８・開減２・評減</t>
  </si>
  <si>
    <t>放デイ１８・拘減</t>
  </si>
  <si>
    <t>放デイ１８・評減・拘減</t>
  </si>
  <si>
    <t>放デイ１８・開減１・拘減</t>
  </si>
  <si>
    <t>放デイ１８・開減１・評減・拘減</t>
  </si>
  <si>
    <t>放デイ１８・開減２・拘減</t>
  </si>
  <si>
    <t>放デイ１８・開減２・評減・拘減</t>
  </si>
  <si>
    <t>放デイ１８・未計画</t>
  </si>
  <si>
    <t>放デイ１８・未計画・評減</t>
  </si>
  <si>
    <t>放デイ１８・未計画・開減１</t>
  </si>
  <si>
    <t>放デイ１８・未計画・開減１・評減</t>
  </si>
  <si>
    <t>放デイ１８・未計画・開減２</t>
  </si>
  <si>
    <t>放デイ１８・未計画・開減２・評減</t>
  </si>
  <si>
    <t>放デイ１８・未計画・拘減</t>
  </si>
  <si>
    <t>放デイ１８・未計画・評減・拘減</t>
  </si>
  <si>
    <t>放デイ１８・未計画・開減１・拘減</t>
  </si>
  <si>
    <t>放デイ１８・未計画・開減１・評減・拘減</t>
  </si>
  <si>
    <t>放デイ１８・未計画・開減２・拘減</t>
  </si>
  <si>
    <t>放デイ１８・未計画・開減２・評減・拘減</t>
  </si>
  <si>
    <t>放デイ１８・未計画２</t>
  </si>
  <si>
    <t>放デイ１８・未計画２・評減</t>
  </si>
  <si>
    <t>放デイ１８・未計画２・開減１</t>
  </si>
  <si>
    <t>放デイ１８・未計画２・開減１・評減</t>
  </si>
  <si>
    <t>放デイ１８・未計画２・開減２</t>
  </si>
  <si>
    <t>放デイ１８・未計画２・開減２・評減</t>
  </si>
  <si>
    <t>放デイ１８・未計画２・拘減</t>
  </si>
  <si>
    <t>放デイ１８・未計画２・評減・拘減</t>
  </si>
  <si>
    <t>放デイ１８・未計画２・開減１・拘減</t>
  </si>
  <si>
    <t>放デイ１８・未計画２・開減１・評減・拘減</t>
  </si>
  <si>
    <t>放デイ１８・未計画２・開減２・拘減</t>
  </si>
  <si>
    <t>放デイ１８・未計画２・開減２・評減・拘減</t>
  </si>
  <si>
    <t>放デイ１９</t>
  </si>
  <si>
    <t>放デイ１９・評減</t>
  </si>
  <si>
    <t>放デイ１９・開減１</t>
  </si>
  <si>
    <t>放デイ１９・開減１・評減</t>
  </si>
  <si>
    <t>放デイ１９・開減２</t>
  </si>
  <si>
    <t>放デイ１９・開減２・評減</t>
  </si>
  <si>
    <t>放デイ１９・拘減</t>
  </si>
  <si>
    <t>放デイ１９・評減・拘減</t>
  </si>
  <si>
    <t>放デイ１９・開減１・拘減</t>
  </si>
  <si>
    <t>放デイ１９・開減１・評減・拘減</t>
  </si>
  <si>
    <t>放デイ１９・開減２・拘減</t>
  </si>
  <si>
    <t>放デイ１９・開減２・評減・拘減</t>
  </si>
  <si>
    <t>放デイ１９・未計画</t>
  </si>
  <si>
    <t>放デイ１９・未計画・評減</t>
  </si>
  <si>
    <t>放デイ１９・未計画・開減１</t>
  </si>
  <si>
    <t>放デイ１９・未計画・開減１・評減</t>
  </si>
  <si>
    <t>放デイ１９・未計画・開減２</t>
  </si>
  <si>
    <t>放デイ１９・未計画・開減２・評減</t>
  </si>
  <si>
    <t>放デイ１９・未計画・拘減</t>
  </si>
  <si>
    <t>放デイ１９・未計画・評減・拘減</t>
  </si>
  <si>
    <t>放デイ１９・未計画・開減１・拘減</t>
  </si>
  <si>
    <t>放デイ１９・未計画・開減１・評減・拘減</t>
  </si>
  <si>
    <t>放デイ１９・未計画・開減２・拘減</t>
  </si>
  <si>
    <t>放デイ１９・未計画・開減２・評減・拘減</t>
  </si>
  <si>
    <t>放デイ１９・未計画２</t>
  </si>
  <si>
    <t>放デイ１９・未計画２・評減</t>
  </si>
  <si>
    <t>放デイ１９・未計画２・開減１</t>
  </si>
  <si>
    <t>放デイ１９・未計画２・開減１・評減</t>
  </si>
  <si>
    <t>放デイ１９・未計画２・開減２</t>
  </si>
  <si>
    <t>放デイ１９・未計画２・開減２・評減</t>
  </si>
  <si>
    <t>放デイ１９・未計画２・拘減</t>
  </si>
  <si>
    <t>放デイ１９・未計画２・評減・拘減</t>
  </si>
  <si>
    <t>放デイ１９・未計画２・開減１・拘減</t>
  </si>
  <si>
    <t>放デイ１９・未計画２・開減１・評減・拘減</t>
  </si>
  <si>
    <t>放デイ１９・未計画２・開減２・拘減</t>
  </si>
  <si>
    <t>放デイ１９・未計画２・開減２・評減・拘減</t>
  </si>
  <si>
    <t>放デイ２０</t>
  </si>
  <si>
    <t>放デイ２０・評減</t>
  </si>
  <si>
    <t>放デイ２０・開減１</t>
  </si>
  <si>
    <t>放デイ２０・開減１・評減</t>
  </si>
  <si>
    <t>放デイ２０・開減２</t>
  </si>
  <si>
    <t>放デイ２０・開減２・評減</t>
  </si>
  <si>
    <t>放デイ２０・拘減</t>
  </si>
  <si>
    <t>放デイ２０・評減・拘減</t>
  </si>
  <si>
    <t>放デイ２０・開減１・拘減</t>
  </si>
  <si>
    <t>放デイ２０・開減１・評減・拘減</t>
  </si>
  <si>
    <t>放デイ２０・開減２・拘減</t>
  </si>
  <si>
    <t>放デイ２０・開減２・評減・拘減</t>
  </si>
  <si>
    <t>放デイ２０・未計画</t>
  </si>
  <si>
    <t>放デイ２０・未計画・評減</t>
  </si>
  <si>
    <t>放デイ２０・未計画・開減１</t>
  </si>
  <si>
    <t>放デイ２０・未計画・開減１・評減</t>
  </si>
  <si>
    <t>放デイ２０・未計画・開減２</t>
  </si>
  <si>
    <t>放デイ２０・未計画・開減２・評減</t>
  </si>
  <si>
    <t>放デイ２０・未計画・拘減</t>
  </si>
  <si>
    <t>放デイ２０・未計画・評減・拘減</t>
  </si>
  <si>
    <t>放デイ２０・未計画・開減１・拘減</t>
  </si>
  <si>
    <t>放デイ２０・未計画・開減１・評減・拘減</t>
  </si>
  <si>
    <t>放デイ２０・未計画・開減２・拘減</t>
  </si>
  <si>
    <t>放デイ２０・未計画・開減２・評減・拘減</t>
  </si>
  <si>
    <t>放デイ２０・未計画２</t>
  </si>
  <si>
    <t>放デイ２０・未計画２・評減</t>
  </si>
  <si>
    <t>放デイ２０・未計画２・開減１</t>
  </si>
  <si>
    <t>放デイ２０・未計画２・開減１・評減</t>
  </si>
  <si>
    <t>放デイ２０・未計画２・開減２</t>
  </si>
  <si>
    <t>放デイ２０・未計画２・開減２・評減</t>
  </si>
  <si>
    <t>放デイ２０・未計画２・拘減</t>
  </si>
  <si>
    <t>放デイ２０・未計画２・評減・拘減</t>
  </si>
  <si>
    <t>放デイ２０・未計画２・開減１・拘減</t>
  </si>
  <si>
    <t>放デイ２０・未計画２・開減１・評減・拘減</t>
  </si>
  <si>
    <t>放デイ２０・未計画２・開減２・拘減</t>
  </si>
  <si>
    <t>放デイ２０・未計画２・開減２・評減・拘減</t>
  </si>
  <si>
    <t>共生型放デイ１</t>
  </si>
  <si>
    <t>ニ　共生型放課後等デイサービス給付費</t>
  </si>
  <si>
    <t>(1)授業終了後に行う場合</t>
  </si>
  <si>
    <t>共生型放デイ１・評減</t>
  </si>
  <si>
    <t>共生型放デイ１・拘減</t>
  </si>
  <si>
    <t>共生型放デイ１・評減・拘減</t>
  </si>
  <si>
    <t>共生型放デイ２</t>
  </si>
  <si>
    <t>(2)休業日に行う場合</t>
  </si>
  <si>
    <t>共生型放デイ２・評減</t>
  </si>
  <si>
    <t>共生型放デイ２・開減１</t>
  </si>
  <si>
    <t>共生型放デイ２・開減１・評減</t>
  </si>
  <si>
    <t>共生型放デイ２・開減２</t>
  </si>
  <si>
    <t>共生型放デイ２・開減２・評減</t>
  </si>
  <si>
    <t>共生型放デイ２・拘減</t>
  </si>
  <si>
    <t>共生型放デイ２・評減・拘減</t>
  </si>
  <si>
    <t>共生型放デイ２・開減１・拘減</t>
  </si>
  <si>
    <t>共生型放デイ２・開減１・評減・拘減</t>
  </si>
  <si>
    <t>共生型放デイ２・開減２・拘減</t>
  </si>
  <si>
    <t>共生型放デイ２・開減２・評減・拘減</t>
  </si>
  <si>
    <t>基準該当放デイⅠ１</t>
  </si>
  <si>
    <t>ホ　　基準該当放課後等デイサービス給付費</t>
  </si>
  <si>
    <t>(1)基準該当放課後等デイサービス給付費(Ⅰ)</t>
  </si>
  <si>
    <t>基準該当放デイⅠ１・評減</t>
  </si>
  <si>
    <t>基準該当放デイⅠ１・未計画</t>
  </si>
  <si>
    <t>基準該当放デイⅠ１・未計画・評減</t>
  </si>
  <si>
    <t>基準該当放デイⅠ１・未計画２</t>
  </si>
  <si>
    <t>基準該当放デイⅠ１・未計画２・評減</t>
  </si>
  <si>
    <t>基準該当放デイⅠ２</t>
  </si>
  <si>
    <t>基準該当放デイⅠ２・評減</t>
  </si>
  <si>
    <t>基準該当放デイⅠ２・開減１</t>
  </si>
  <si>
    <t>基準該当放デイⅠ２・開減１・評減</t>
  </si>
  <si>
    <t>基準該当放デイⅠ２・開減２</t>
  </si>
  <si>
    <t>基準該当放デイⅠ２・開減２・評減</t>
  </si>
  <si>
    <t>基準該当放デイⅠ２・未計画</t>
  </si>
  <si>
    <t>基準該当放デイⅠ２・未計画・評減</t>
  </si>
  <si>
    <t>基準該当放デイⅠ２・未計画・開減１</t>
  </si>
  <si>
    <t>基準該当放デイⅠ２・未計画・開減１・評減</t>
  </si>
  <si>
    <t>基準該当放デイⅠ２・未計画・開減２</t>
  </si>
  <si>
    <t>基準該当放デイⅠ２・未計画・開減２・評減</t>
  </si>
  <si>
    <t>基準該当放デイⅠ２・未計画２</t>
  </si>
  <si>
    <t>基準該当放デイⅠ２・未計画２・評減</t>
  </si>
  <si>
    <t>基準該当放デイⅠ２・未計画２・開減１</t>
  </si>
  <si>
    <t>基準該当放デイⅠ２・未計画２・開減１・評減</t>
  </si>
  <si>
    <t>基準該当放デイⅠ２・未計画２・開減２</t>
  </si>
  <si>
    <t>基準該当放デイⅠ２・未計画２・開減２・評減</t>
  </si>
  <si>
    <t>基準該当放デイⅡ１</t>
  </si>
  <si>
    <t>(2)基準該当放課後等デイサービス給付費(Ⅱ)</t>
  </si>
  <si>
    <t>基準該当放デイⅡ１・評減</t>
  </si>
  <si>
    <t>基準該当放デイⅡ２</t>
  </si>
  <si>
    <t>基準該当放デイⅡ２・評減</t>
  </si>
  <si>
    <t>基準該当放デイⅡ２・開減１</t>
  </si>
  <si>
    <t>基準該当放デイⅡ２・開減１・評減</t>
  </si>
  <si>
    <t>基準該当放デイⅡ２・開減２</t>
  </si>
  <si>
    <t>基準該当放デイⅡ２・開減２・評減</t>
  </si>
  <si>
    <t>放デイ児童指導員等加配加算Ⅰ１・１</t>
  </si>
  <si>
    <t>児童指導員等加配加算（Ⅰ）</t>
  </si>
  <si>
    <t>(1)　専門職員（理学療法士等）の場合</t>
  </si>
  <si>
    <t>区分１の１</t>
  </si>
  <si>
    <t>理学療法士等</t>
  </si>
  <si>
    <t>平日</t>
  </si>
  <si>
    <t>10人以下</t>
  </si>
  <si>
    <t>放デイ児童指導員等加配加算Ⅰ１・２</t>
  </si>
  <si>
    <t>(2)定員11人以上20人以下</t>
  </si>
  <si>
    <t>11から20</t>
  </si>
  <si>
    <t>放デイ児童指導員等加配加算Ⅰ１・３</t>
  </si>
  <si>
    <t>(3)定員21人以上</t>
  </si>
  <si>
    <t>21人以上</t>
  </si>
  <si>
    <t>放デイ児童指導員等加配加算Ⅰ１・４</t>
  </si>
  <si>
    <t>区分１の２</t>
  </si>
  <si>
    <t>放デイ児童指導員等加配加算Ⅰ１・５</t>
  </si>
  <si>
    <t>放デイ児童指導員等加配加算Ⅰ１・６</t>
  </si>
  <si>
    <t>放デイ児童指導員等加配加算Ⅰ１・７</t>
  </si>
  <si>
    <t>区分２の１</t>
  </si>
  <si>
    <t>放デイ児童指導員等加配加算Ⅰ１・８</t>
  </si>
  <si>
    <t>放デイ児童指導員等加配加算Ⅰ１・９</t>
  </si>
  <si>
    <t>放デイ児童指導員等加配加算Ⅰ１・１０</t>
  </si>
  <si>
    <t>区分２の２</t>
  </si>
  <si>
    <t>放デイ児童指導員等加配加算Ⅰ１・１１</t>
  </si>
  <si>
    <t>放デイ児童指導員等加配加算Ⅰ１・１２</t>
  </si>
  <si>
    <t>放デイ児童指導員等加配加算Ⅰ１・１３</t>
  </si>
  <si>
    <t>休日</t>
  </si>
  <si>
    <t>区分１</t>
  </si>
  <si>
    <t>放デイ児童指導員等加配加算Ⅰ１・１４</t>
  </si>
  <si>
    <t>放デイ児童指導員等加配加算Ⅰ１・１５</t>
  </si>
  <si>
    <t>放デイ児童指導員等加配加算Ⅰ１・１６</t>
  </si>
  <si>
    <t>区分２</t>
  </si>
  <si>
    <t>放デイ児童指導員等加配加算Ⅰ１・１７</t>
  </si>
  <si>
    <t>放デイ児童指導員等加配加算Ⅰ１・１８</t>
  </si>
  <si>
    <t>放デイ児童指導員等加配加算Ⅰ１・１９</t>
  </si>
  <si>
    <t>(1)定員５人</t>
  </si>
  <si>
    <t>重心</t>
  </si>
  <si>
    <t>5人</t>
  </si>
  <si>
    <t>放デイ児童指導員等加配加算Ⅰ１・２０</t>
  </si>
  <si>
    <t>(2)定員６人</t>
  </si>
  <si>
    <t>6人</t>
  </si>
  <si>
    <t>放デイ児童指導員等加配加算Ⅰ１・２１</t>
  </si>
  <si>
    <t>(3)定員７人</t>
  </si>
  <si>
    <t>7人</t>
  </si>
  <si>
    <t>放デイ児童指導員等加配加算Ⅰ１・２２</t>
  </si>
  <si>
    <t>(4)定員８人</t>
  </si>
  <si>
    <t>8人</t>
  </si>
  <si>
    <t>放デイ児童指導員等加配加算Ⅰ１・２３</t>
  </si>
  <si>
    <t>(5)定員９人</t>
  </si>
  <si>
    <t>9人</t>
  </si>
  <si>
    <t>放デイ児童指導員等加配加算Ⅰ１・２４</t>
  </si>
  <si>
    <t>(6)定員10人</t>
  </si>
  <si>
    <t>10人</t>
  </si>
  <si>
    <t>放デイ児童指導員等加配加算Ⅰ１・２５</t>
  </si>
  <si>
    <t>(7)定員11人以上</t>
  </si>
  <si>
    <t>11以上</t>
  </si>
  <si>
    <t>放デイ児童指導員等加配加算Ⅰ１・２６</t>
  </si>
  <si>
    <t>放デイ児童指導員等加配加算Ⅰ１・２７</t>
  </si>
  <si>
    <t>放デイ児童指導員等加配加算Ⅰ１・２８</t>
  </si>
  <si>
    <t>放デイ児童指導員等加配加算Ⅰ１・２９</t>
  </si>
  <si>
    <t>放デイ児童指導員等加配加算Ⅰ１・３０</t>
  </si>
  <si>
    <t>放デイ児童指導員等加配加算Ⅰ１・３１</t>
  </si>
  <si>
    <t>放デイ児童指導員等加配加算Ⅰ１・３２</t>
  </si>
  <si>
    <t>放デイ児童指導員等加配加算Ⅰ２・１</t>
  </si>
  <si>
    <t>(2)　児童指導員等の場合</t>
  </si>
  <si>
    <t>児童指導員</t>
  </si>
  <si>
    <t>児童指導員等</t>
  </si>
  <si>
    <t>放デイ児童指導員等加配加算Ⅰ２・２</t>
  </si>
  <si>
    <t>放デイ児童指導員等加配加算Ⅰ２・３</t>
  </si>
  <si>
    <t>放デイ児童指導員等加配加算Ⅰ２・４</t>
  </si>
  <si>
    <t>放デイ児童指導員等加配加算Ⅰ２・５</t>
  </si>
  <si>
    <t>放デイ児童指導員等加配加算Ⅰ２・６</t>
  </si>
  <si>
    <t>放デイ児童指導員等加配加算Ⅰ２・７</t>
  </si>
  <si>
    <t>放デイ児童指導員等加配加算Ⅰ２・８</t>
  </si>
  <si>
    <t>放デイ児童指導員等加配加算Ⅰ２・９</t>
  </si>
  <si>
    <t>放デイ児童指導員等加配加算Ⅰ２・１０</t>
  </si>
  <si>
    <t>放デイ児童指導員等加配加算Ⅰ２・１１</t>
  </si>
  <si>
    <t>放デイ児童指導員等加配加算Ⅰ２・１２</t>
  </si>
  <si>
    <t>放デイ児童指導員等加配加算Ⅰ２・１３</t>
  </si>
  <si>
    <t>放デイ児童指導員等加配加算Ⅰ２・１４</t>
  </si>
  <si>
    <t>放デイ児童指導員等加配加算Ⅰ２・１５</t>
  </si>
  <si>
    <t>放デイ児童指導員等加配加算Ⅰ２・１６</t>
  </si>
  <si>
    <t>放デイ児童指導員等加配加算Ⅰ２・１７</t>
  </si>
  <si>
    <t>放デイ児童指導員等加配加算Ⅰ２・１８</t>
  </si>
  <si>
    <t>放デイ児童指導員等加配加算Ⅰ２・１９</t>
  </si>
  <si>
    <t>放デイ児童指導員等加配加算Ⅰ２・２０</t>
  </si>
  <si>
    <t>放デイ児童指導員等加配加算Ⅰ２・２１</t>
  </si>
  <si>
    <t>放デイ児童指導員等加配加算Ⅰ２・２２</t>
  </si>
  <si>
    <t>放デイ児童指導員等加配加算Ⅰ２・２３</t>
  </si>
  <si>
    <t>放デイ児童指導員等加配加算Ⅰ２・２４</t>
  </si>
  <si>
    <t>放デイ児童指導員等加配加算Ⅰ２・２５</t>
  </si>
  <si>
    <t>放デイ児童指導員等加配加算Ⅰ２・２６</t>
  </si>
  <si>
    <t>放デイ児童指導員等加配加算Ⅰ２・２７</t>
  </si>
  <si>
    <t>放デイ児童指導員等加配加算Ⅰ２・２８</t>
  </si>
  <si>
    <t>放デイ児童指導員等加配加算Ⅰ２・２９</t>
  </si>
  <si>
    <t>放デイ児童指導員等加配加算Ⅰ２・３０</t>
  </si>
  <si>
    <t>放デイ児童指導員等加配加算Ⅰ２・３１</t>
  </si>
  <si>
    <t>放デイ児童指導員等加配加算Ⅰ２・３２</t>
  </si>
  <si>
    <t>放デイ児童指導員等加配加算Ⅰ３・１</t>
  </si>
  <si>
    <t>(3)　その他の従業者の場合</t>
  </si>
  <si>
    <t>その他</t>
  </si>
  <si>
    <t>その他の従業者</t>
  </si>
  <si>
    <t>放デイ児童指導員等加配加算Ⅰ３・２</t>
  </si>
  <si>
    <t>放デイ児童指導員等加配加算Ⅰ３・３</t>
  </si>
  <si>
    <t>放デイ児童指導員等加配加算Ⅰ３・４</t>
  </si>
  <si>
    <t>放デイ児童指導員等加配加算Ⅰ３・５</t>
  </si>
  <si>
    <t>放デイ児童指導員等加配加算Ⅰ３・６</t>
  </si>
  <si>
    <t>放デイ児童指導員等加配加算Ⅰ３・７</t>
  </si>
  <si>
    <t>放デイ児童指導員等加配加算Ⅰ３・８</t>
  </si>
  <si>
    <t>放デイ児童指導員等加配加算Ⅰ３・９</t>
  </si>
  <si>
    <t>放デイ児童指導員等加配加算Ⅰ３・１０</t>
  </si>
  <si>
    <t>放デイ児童指導員等加配加算Ⅰ３・１１</t>
  </si>
  <si>
    <t>放デイ児童指導員等加配加算Ⅰ３・１２</t>
  </si>
  <si>
    <t>放デイ児童指導員等加配加算Ⅰ３・１３</t>
  </si>
  <si>
    <t>(1)区分１</t>
  </si>
  <si>
    <t>放デイ児童指導員等加配加算Ⅰ３・１４</t>
  </si>
  <si>
    <t>放デイ児童指導員等加配加算Ⅰ３・１５</t>
  </si>
  <si>
    <t>放デイ児童指導員等加配加算Ⅰ３・１６</t>
  </si>
  <si>
    <t>(2)区分２</t>
  </si>
  <si>
    <t>放デイ児童指導員等加配加算Ⅰ３・１７</t>
  </si>
  <si>
    <t>放デイ児童指導員等加配加算Ⅰ３・１８</t>
  </si>
  <si>
    <t>放デイ児童指導員等加配加算Ⅰ３・１９</t>
  </si>
  <si>
    <t>放デイ児童指導員等加配加算Ⅰ３・２０</t>
  </si>
  <si>
    <t>放デイ児童指導員等加配加算Ⅰ３・２１</t>
  </si>
  <si>
    <t>放デイ児童指導員等加配加算Ⅰ３・２２</t>
  </si>
  <si>
    <t>放デイ児童指導員等加配加算Ⅰ３・２３</t>
  </si>
  <si>
    <t>放デイ児童指導員等加配加算Ⅰ３・２４</t>
  </si>
  <si>
    <t>放デイ児童指導員等加配加算Ⅰ３・２５</t>
  </si>
  <si>
    <t>放デイ児童指導員等加配加算Ⅰ３・２６</t>
  </si>
  <si>
    <t>放デイ児童指導員等加配加算Ⅰ３・２７</t>
  </si>
  <si>
    <t>放デイ児童指導員等加配加算Ⅰ３・２８</t>
  </si>
  <si>
    <t>放デイ児童指導員等加配加算Ⅰ３・２９</t>
  </si>
  <si>
    <t>放デイ児童指導員等加配加算Ⅰ３・３０</t>
  </si>
  <si>
    <t>放デイ児童指導員等加配加算Ⅰ３・３１</t>
  </si>
  <si>
    <t>放デイ児童指導員等加配加算Ⅰ３・３２</t>
  </si>
  <si>
    <t>放デイ児童指導員等加配加算Ⅱ１・１</t>
  </si>
  <si>
    <t>児童指導員等加配加算（Ⅱ）</t>
  </si>
  <si>
    <t>放デイ児童指導員等加配加算Ⅱ１・２</t>
  </si>
  <si>
    <t>放デイ児童指導員等加配加算Ⅱ１・３</t>
  </si>
  <si>
    <t>放デイ児童指導員等加配加算Ⅱ１・４</t>
  </si>
  <si>
    <t>放デイ児童指導員等加配加算Ⅱ１・５</t>
  </si>
  <si>
    <t>放デイ児童指導員等加配加算Ⅱ１・６</t>
  </si>
  <si>
    <t>放デイ児童指導員等加配加算Ⅱ１・７</t>
  </si>
  <si>
    <t>放デイ児童指導員等加配加算Ⅱ１・８</t>
  </si>
  <si>
    <t>放デイ児童指導員等加配加算Ⅱ１・９</t>
  </si>
  <si>
    <t>放デイ児童指導員等加配加算Ⅱ２・１</t>
  </si>
  <si>
    <t>放デイ児童指導員等加配加算Ⅱ２・２</t>
  </si>
  <si>
    <t>放デイ児童指導員等加配加算Ⅱ２・３</t>
  </si>
  <si>
    <t>放デイ児童指導員等加配加算Ⅱ２・４</t>
  </si>
  <si>
    <t>放デイ児童指導員等加配加算Ⅱ２・５</t>
  </si>
  <si>
    <t>放デイ児童指導員等加配加算Ⅱ２・６</t>
  </si>
  <si>
    <t>放デイ児童指導員等加配加算Ⅱ２・７</t>
  </si>
  <si>
    <t>放デイ児童指導員等加配加算Ⅱ２・８</t>
  </si>
  <si>
    <t>放デイ児童指導員等加配加算Ⅱ２・９</t>
  </si>
  <si>
    <t>放デイ児童指導員等加配加算Ⅱ３・１</t>
  </si>
  <si>
    <t>放デイ児童指導員等加配加算Ⅱ３・２</t>
  </si>
  <si>
    <t>放デイ児童指導員等加配加算Ⅱ３・３</t>
  </si>
  <si>
    <t>放デイ児童指導員等加配加算Ⅱ３・４</t>
  </si>
  <si>
    <t>放デイ児童指導員等加配加算Ⅱ３・５</t>
  </si>
  <si>
    <t>放デイ児童指導員等加配加算Ⅱ３・６</t>
  </si>
  <si>
    <t>放デイ児童指導員等加配加算Ⅱ３・７</t>
  </si>
  <si>
    <t>放デイ児童指導員等加配加算Ⅱ３・８</t>
  </si>
  <si>
    <t>放デイ児童指導員等加配加算Ⅱ３・９</t>
  </si>
  <si>
    <t>放デイ看護職員加配加算１・１</t>
  </si>
  <si>
    <t>看護職員加配加算</t>
  </si>
  <si>
    <t>イ</t>
  </si>
  <si>
    <t>看護職員加配加算Ⅰ</t>
  </si>
  <si>
    <t>放デイ看護職員加配加算１・２</t>
  </si>
  <si>
    <t>放デイ看護職員加配加算１・３</t>
  </si>
  <si>
    <t>放デイ看護職員加配加算１・４</t>
  </si>
  <si>
    <t>放デイ看護職員加配加算１・５</t>
  </si>
  <si>
    <t>放デイ看護職員加配加算１・６</t>
  </si>
  <si>
    <t>放デイ看護職員加配加算１・７</t>
  </si>
  <si>
    <t>放デイ看護職員加配加算１・８</t>
  </si>
  <si>
    <t>放デイ看護職員加配加算１・９</t>
  </si>
  <si>
    <t>放デイ看護職員加配加算１・１０</t>
  </si>
  <si>
    <t>放デイ看護職員加配加算１・１１</t>
  </si>
  <si>
    <t>放デイ看護職員加配加算１・１２</t>
  </si>
  <si>
    <t>放デイ看護職員加配加算１・１３</t>
  </si>
  <si>
    <t>放デイ看護職員加配加算１・１４</t>
  </si>
  <si>
    <t>放デイ看護職員加配加算１・１５</t>
  </si>
  <si>
    <t>放デイ看護職員加配加算１・１６</t>
  </si>
  <si>
    <t>放デイ看護職員加配加算１・１７</t>
  </si>
  <si>
    <t>放デイ看護職員加配加算１・１８</t>
  </si>
  <si>
    <t>放デイ看護職員加配加算１・１９</t>
  </si>
  <si>
    <t>放デイ看護職員加配加算１・２０</t>
  </si>
  <si>
    <t>放デイ看護職員加配加算１・２１</t>
  </si>
  <si>
    <t>放デイ看護職員加配加算１・２２</t>
  </si>
  <si>
    <t>放デイ看護職員加配加算１・２３</t>
  </si>
  <si>
    <t>放デイ看護職員加配加算１・２４</t>
  </si>
  <si>
    <t>放デイ看護職員加配加算１・２５</t>
  </si>
  <si>
    <t>放デイ看護職員加配加算１・２６</t>
  </si>
  <si>
    <t>放デイ看護職員加配加算１・２７</t>
  </si>
  <si>
    <t>放デイ看護職員加配加算１・２８</t>
  </si>
  <si>
    <t>放デイ看護職員加配加算１・２９</t>
  </si>
  <si>
    <t>放デイ看護職員加配加算１・３０</t>
  </si>
  <si>
    <t>放デイ看護職員加配加算１・３１</t>
  </si>
  <si>
    <t>放デイ看護職員加配加算１・３２</t>
  </si>
  <si>
    <t>放デイ看護職員加配加算２・１</t>
  </si>
  <si>
    <t>ロ</t>
  </si>
  <si>
    <t>看護職員加配加算Ⅱ</t>
  </si>
  <si>
    <t>放デイ看護職員加配加算２・２</t>
  </si>
  <si>
    <t>放デイ看護職員加配加算２・３</t>
  </si>
  <si>
    <t>放デイ看護職員加配加算２・４</t>
  </si>
  <si>
    <t>放デイ看護職員加配加算２・５</t>
  </si>
  <si>
    <t>放デイ看護職員加配加算２・６</t>
  </si>
  <si>
    <t>放デイ看護職員加配加算２・７</t>
  </si>
  <si>
    <t>放デイ看護職員加配加算２・８</t>
  </si>
  <si>
    <t>放デイ看護職員加配加算２・９</t>
  </si>
  <si>
    <t>放デイ看護職員加配加算２・１０</t>
  </si>
  <si>
    <t>放デイ看護職員加配加算２・１１</t>
  </si>
  <si>
    <t>放デイ看護職員加配加算２・１２</t>
  </si>
  <si>
    <t>放デイ看護職員加配加算２・１３</t>
  </si>
  <si>
    <t>放デイ看護職員加配加算２・１４</t>
  </si>
  <si>
    <t>放デイ看護職員加配加算２・１５</t>
  </si>
  <si>
    <t>放デイ看護職員加配加算２・１６</t>
  </si>
  <si>
    <t>区分2</t>
  </si>
  <si>
    <t>放デイ看護職員加配加算２・１７</t>
  </si>
  <si>
    <t>放デイ看護職員加配加算２・１８</t>
  </si>
  <si>
    <t>放デイ看護職員加配加算２・１９</t>
  </si>
  <si>
    <t>放デイ看護職員加配加算２・２０</t>
  </si>
  <si>
    <t>放デイ看護職員加配加算２・２１</t>
  </si>
  <si>
    <t>放デイ看護職員加配加算２・２２</t>
  </si>
  <si>
    <t>放デイ看護職員加配加算２・２３</t>
  </si>
  <si>
    <t>放デイ看護職員加配加算２・２４</t>
  </si>
  <si>
    <t>放デイ看護職員加配加算２・２５</t>
  </si>
  <si>
    <t>放デイ看護職員加配加算２・２６</t>
  </si>
  <si>
    <t>放デイ看護職員加配加算２・２７</t>
  </si>
  <si>
    <t>放デイ看護職員加配加算２・２８</t>
  </si>
  <si>
    <t>放デイ看護職員加配加算２・２９</t>
  </si>
  <si>
    <t>放デイ看護職員加配加算２・３０</t>
  </si>
  <si>
    <t>放デイ看護職員加配加算２・３１</t>
  </si>
  <si>
    <t>放デイ看護職員加配加算２・３２</t>
  </si>
  <si>
    <t>放デイ看護職員加配加算３・１</t>
  </si>
  <si>
    <t>ハ</t>
  </si>
  <si>
    <t>看護職員加配加算Ⅲ</t>
  </si>
  <si>
    <t>放デイ看護職員加配加算３・２</t>
  </si>
  <si>
    <t>放デイ看護職員加配加算３・３</t>
  </si>
  <si>
    <t>放デイ看護職員加配加算３・４</t>
  </si>
  <si>
    <t>放デイ看護職員加配加算３・５</t>
  </si>
  <si>
    <t>放デイ看護職員加配加算３・６</t>
  </si>
  <si>
    <t>放デイ看護職員加配加算３・７</t>
  </si>
  <si>
    <t>放デイ看護職員加配加算３・８</t>
  </si>
  <si>
    <t>放デイ看護職員加配加算３・９</t>
  </si>
  <si>
    <t>放デイ看護職員加配加算３・１０</t>
  </si>
  <si>
    <t>放デイ看護職員加配加算３・１１</t>
  </si>
  <si>
    <t>放デイ看護職員加配加算３・１２</t>
  </si>
  <si>
    <t>放デイ看護職員加配加算３・１３</t>
  </si>
  <si>
    <t>放デイ看護職員加配加算３・１４</t>
  </si>
  <si>
    <t>放デイ看護職員加配加算３・１５</t>
  </si>
  <si>
    <t>放デイ看護職員加配加算３・１６</t>
  </si>
  <si>
    <t>放デイ看護職員加配加算３・１７</t>
  </si>
  <si>
    <t>放デイ看護職員加配加算３・１８</t>
  </si>
  <si>
    <t>放デイ共生型サービス体制強化加算１</t>
  </si>
  <si>
    <t>共生型サービス体制強化加算</t>
  </si>
  <si>
    <t>イ　児発管かつ保育士又は児童指導員の場合</t>
  </si>
  <si>
    <t>児発管かつ保育士又は児童指導員の場合</t>
  </si>
  <si>
    <t>放デイ共生型サービス体制強化加算２</t>
  </si>
  <si>
    <t>ロ　児発管の場合</t>
  </si>
  <si>
    <t>児発管の場合</t>
  </si>
  <si>
    <t>放デイ共生型サービス体制強化加算３</t>
  </si>
  <si>
    <t>ハ　保育士又は児童指導員の場合</t>
  </si>
  <si>
    <t>保育士又は児童指導員の場合</t>
  </si>
  <si>
    <t>放デイ家庭連携加算１</t>
  </si>
  <si>
    <t>家庭連携加算</t>
  </si>
  <si>
    <t>イ 1時間未満</t>
  </si>
  <si>
    <t>1時間未満</t>
  </si>
  <si>
    <t>月2回限度</t>
  </si>
  <si>
    <t>放デイ家庭連携加算２</t>
  </si>
  <si>
    <t>ロ 1時間以上</t>
  </si>
  <si>
    <t>1時間以上</t>
  </si>
  <si>
    <t>放デイ事業所内相談支援加算</t>
  </si>
  <si>
    <t>事業所内相談支援加算</t>
  </si>
  <si>
    <t>月1回限度</t>
  </si>
  <si>
    <t>放デイ訪問支援特別加算１</t>
  </si>
  <si>
    <t>訪問支援特別加算</t>
  </si>
  <si>
    <t>1時間未満の場合</t>
  </si>
  <si>
    <t>放デイ訪問支援特別加算２</t>
  </si>
  <si>
    <t>1時間以上の場合</t>
  </si>
  <si>
    <t>放デイ上限額管理加算</t>
  </si>
  <si>
    <t>利用者負担上限額管理加算</t>
  </si>
  <si>
    <t>once</t>
  </si>
  <si>
    <t>放デイ福祉専門職員配置等加算Ⅰ</t>
  </si>
  <si>
    <t>福祉専門職員配置等加算</t>
  </si>
  <si>
    <t>イ 福祉専門職員配置等加算(Ⅰ)</t>
  </si>
  <si>
    <t>福祉専門職員配置等加算Ⅰ</t>
  </si>
  <si>
    <t>放デイ福祉専門職員配置等加算Ⅱ</t>
  </si>
  <si>
    <t>ロ 福祉専門職員配置等加算(Ⅱ)</t>
  </si>
  <si>
    <t>福祉専門職員配置等加算Ⅱ</t>
  </si>
  <si>
    <t>放デイ福祉専門職員配置等加算Ⅲ</t>
  </si>
  <si>
    <t>ハ 福祉専門職員配置等加算(Ⅲ)</t>
  </si>
  <si>
    <t>福祉専門職員配置等加算Ⅲ</t>
  </si>
  <si>
    <t>放デイ欠席時対応加算</t>
  </si>
  <si>
    <t>欠席時対応加算</t>
  </si>
  <si>
    <t>月4回限度</t>
  </si>
  <si>
    <t>放デイ欠席時対応加算（重心）</t>
  </si>
  <si>
    <t>※重症心身障害児を支援する場合に限り定員充足率が80％未満の場合は月８回を限度</t>
  </si>
  <si>
    <t>入力側未対応</t>
  </si>
  <si>
    <t>月8回限度</t>
  </si>
  <si>
    <t>放デイ特別支援加算</t>
  </si>
  <si>
    <t>特別支援加算</t>
  </si>
  <si>
    <t>放デイ強度行動障害児支援加算</t>
  </si>
  <si>
    <t>強度行動障害児支援加算</t>
  </si>
  <si>
    <t>放デイ医療連携体制加算Ⅰ</t>
  </si>
  <si>
    <t>医療連携体制加算</t>
  </si>
  <si>
    <t>イ 医療連携体制加算(Ⅰ)</t>
  </si>
  <si>
    <t>医療連携体制加算Ⅰ</t>
  </si>
  <si>
    <t>放デイ医療連携体制加算Ⅱ</t>
  </si>
  <si>
    <t>ロ 医療連携体制加算(Ⅱ)</t>
  </si>
  <si>
    <t>医療連携体制加算Ⅱ</t>
  </si>
  <si>
    <t>放デイ医療連携体制加算Ⅲ</t>
  </si>
  <si>
    <t>ハ 医療連携体制加算(Ⅲ)</t>
  </si>
  <si>
    <t>※利用者数で按分した単位数を算定</t>
  </si>
  <si>
    <t>医療連携体制加算Ⅲ</t>
  </si>
  <si>
    <t>放デイ医療連携体制加算Ⅳ</t>
  </si>
  <si>
    <t>ニ 医療連携体制加算(Ⅳ)</t>
  </si>
  <si>
    <t>医療連携体制加算Ⅳ</t>
  </si>
  <si>
    <t>放デイ医療連携体制加算Ⅴ</t>
  </si>
  <si>
    <t>ホ 医療連携体制加算（Ⅴ）</t>
  </si>
  <si>
    <t>医療連携体制加算Ⅴ</t>
  </si>
  <si>
    <t>放デイ医療連携体制加算Ⅵ</t>
  </si>
  <si>
    <t>ヘ 医療連携体制加算（Ⅵ）</t>
  </si>
  <si>
    <t>医療連携体制加算Ⅵ</t>
  </si>
  <si>
    <t>放デイ送迎加算Ⅰ</t>
  </si>
  <si>
    <t>送迎加算</t>
  </si>
  <si>
    <t>イ　障害児（重症心身障害児を除く）の場合</t>
  </si>
  <si>
    <t>送迎加算Ⅰ</t>
  </si>
  <si>
    <t>片道につき</t>
  </si>
  <si>
    <t>放デイ送迎加算Ⅰ（同一敷地）</t>
  </si>
  <si>
    <t>注　同一敷地内の場合</t>
  </si>
  <si>
    <t>加算として未処理</t>
  </si>
  <si>
    <t>送迎加算Ⅰ同一敷地内</t>
  </si>
  <si>
    <t>放デイ送迎加算Ⅱ</t>
  </si>
  <si>
    <t>ロ　重症心身障害児の場合</t>
  </si>
  <si>
    <t>送迎加算Ⅱ</t>
  </si>
  <si>
    <t>放デイ送迎加算Ⅱ（同一敷地）</t>
  </si>
  <si>
    <t>送迎加算Ⅱ同一敷地内</t>
  </si>
  <si>
    <t>放デイ送迎加算Ⅰ（一定条件）</t>
  </si>
  <si>
    <t>注　一定の条件を満たす場合</t>
  </si>
  <si>
    <t>送迎加算Ⅰ一定条件</t>
  </si>
  <si>
    <t>放デイ延長支援加算１</t>
  </si>
  <si>
    <t>延長支援加算</t>
  </si>
  <si>
    <t>(1) 1時間未満</t>
  </si>
  <si>
    <t>放デイ延長支援加算２</t>
  </si>
  <si>
    <t>(2) 1時間以上2時間未満</t>
  </si>
  <si>
    <t>1時間以上2時間未満</t>
  </si>
  <si>
    <t>放デイ延長支援加算３</t>
  </si>
  <si>
    <t>(3) 2時間以上</t>
  </si>
  <si>
    <t>2時間以上</t>
  </si>
  <si>
    <t>放デイ延長支援加算４</t>
  </si>
  <si>
    <t>放デイ延長支援加算５</t>
  </si>
  <si>
    <t>放デイ延長支援加算６</t>
  </si>
  <si>
    <t>放デイ関係機関連携加算Ⅰ</t>
  </si>
  <si>
    <t>関係機関連携加算</t>
  </si>
  <si>
    <t>イ　関係機関連携加算Ⅰ</t>
  </si>
  <si>
    <t>関係機関連携加算Ⅰ</t>
  </si>
  <si>
    <t>放デイ関係機関連携加算Ⅱ</t>
  </si>
  <si>
    <t>ロ　関係機関連携加算Ⅱ</t>
  </si>
  <si>
    <t>関係機関連携加算Ⅱ</t>
  </si>
  <si>
    <t>放デイ保育教育等移行支援加算</t>
  </si>
  <si>
    <t>保育・教育等移行支援加算</t>
  </si>
  <si>
    <t>1回限度</t>
  </si>
  <si>
    <t>放デイ処遇改善加算Ⅰ</t>
  </si>
  <si>
    <t xml:space="preserve">福祉・介護職員処遇改善加算
</t>
  </si>
  <si>
    <t>イ 福祉・介護職員処遇改善加算（Ⅰ）</t>
  </si>
  <si>
    <t>福祉・介護職員処遇改善加算</t>
  </si>
  <si>
    <t>福祉・介護職員処遇改善加算Ⅰ</t>
  </si>
  <si>
    <t>1月につき</t>
  </si>
  <si>
    <t>放デイ処遇改善加算Ⅱ</t>
  </si>
  <si>
    <t>ロ 福祉・介護職員処遇改善加算（Ⅱ）</t>
  </si>
  <si>
    <t>福祉・介護職員処遇改善加算Ⅱ</t>
  </si>
  <si>
    <t>放デイ処遇改善加算Ⅲ</t>
  </si>
  <si>
    <t>ハ 福祉・介護職員処遇改善加算（Ⅲ）</t>
  </si>
  <si>
    <t>福祉・介護職員処遇改善加算Ⅲ</t>
  </si>
  <si>
    <t>放デイ処遇改善加算Ⅳ</t>
  </si>
  <si>
    <t>ニ 福祉・介護職員処遇改善加算（Ⅳ）</t>
  </si>
  <si>
    <t>福祉・介護職員処遇改善加算Ⅳ</t>
  </si>
  <si>
    <t>3.3*0.9</t>
  </si>
  <si>
    <t>放デイ処遇改善加算Ⅴ</t>
  </si>
  <si>
    <t>ホ 福祉・介護職員処遇改善加算（Ⅴ）</t>
  </si>
  <si>
    <t>福祉・介護職員処遇改善加算Ⅴ</t>
  </si>
  <si>
    <t>3.3*0.8</t>
  </si>
  <si>
    <t>放デイ処遇改善特別加算</t>
  </si>
  <si>
    <t>福祉・介護職員処遇改善特別加算</t>
  </si>
  <si>
    <t>放デイ特定処遇改善加算Ⅰ</t>
  </si>
  <si>
    <t>福祉・介護職員等特定処遇改善加算</t>
  </si>
  <si>
    <t>イ 福祉・介護職員等特定処遇改善加算（Ⅰ）</t>
  </si>
  <si>
    <t>特定処遇改善加算</t>
  </si>
  <si>
    <t>特定処遇改善加算Ⅰ</t>
  </si>
  <si>
    <t>放デイ特定処遇改善加算Ⅱ</t>
  </si>
  <si>
    <t>ロ 福祉・介護職員等特定処遇改善加算（Ⅱ）</t>
  </si>
  <si>
    <t>特定処遇改善加算Ⅱ</t>
  </si>
  <si>
    <t>放デイ１・定超</t>
  </si>
  <si>
    <t>利用者の数が利用定員を超える場合</t>
  </si>
  <si>
    <t>放デイ１・定超・評減</t>
  </si>
  <si>
    <t>放デイ１・定超・未計画</t>
  </si>
  <si>
    <t>放デイ１・定超・未計画・評減</t>
  </si>
  <si>
    <t>放デイ１・定超・未計画２</t>
  </si>
  <si>
    <t>放デイ１・定超・未計画２・評減</t>
  </si>
  <si>
    <t>放デイ１・定超・拘減</t>
  </si>
  <si>
    <t>放デイ１・定超・評減・拘減</t>
  </si>
  <si>
    <t>放デイ１・定超・未計画・拘減</t>
  </si>
  <si>
    <t>放デイ１・定超・未計画・評減・拘減</t>
  </si>
  <si>
    <t>放デイ１・定超・未計画２・拘減</t>
  </si>
  <si>
    <t>放デイ１・定超・未計画２・評減・拘減</t>
  </si>
  <si>
    <t>放デイ１・有資格１・定超</t>
  </si>
  <si>
    <t>放デイ１・有資格１・定超・評減</t>
  </si>
  <si>
    <t>放デイ１・有資格１・定超・未計画</t>
  </si>
  <si>
    <t>放デイ１・有資格１・定超・未計画・評減</t>
  </si>
  <si>
    <t>放デイ１・有資格１・定超・未計画２</t>
  </si>
  <si>
    <t>放デイ１・有資格１・定超・未計画２・評減</t>
  </si>
  <si>
    <t>放デイ１・有資格１・定超・拘減</t>
  </si>
  <si>
    <t>放デイ１・有資格１・定超・評減・拘減</t>
  </si>
  <si>
    <t>放デイ１・有資格１・定超・未計画・拘減</t>
  </si>
  <si>
    <t>放デイ１・有資格１・定超・未計画・評減・拘減</t>
  </si>
  <si>
    <t>放デイ１・有資格１・定超・未計画２・拘減</t>
  </si>
  <si>
    <t>放デイ１・有資格１・定超・未計画２・評減・拘減</t>
  </si>
  <si>
    <t>放デイ２・定超</t>
  </si>
  <si>
    <t>放デイ２・定超・評減</t>
  </si>
  <si>
    <t>放デイ２・定超・未計画</t>
  </si>
  <si>
    <t>放デイ２・定超・未計画・評減</t>
  </si>
  <si>
    <t>放デイ２・定超・未計画２</t>
  </si>
  <si>
    <t>放デイ２・定超・未計画２・評減</t>
  </si>
  <si>
    <t>放デイ２・定超・拘減</t>
  </si>
  <si>
    <t>放デイ２・定超・評減・拘減</t>
  </si>
  <si>
    <t>放デイ２・定超・未計画・拘減</t>
  </si>
  <si>
    <t>放デイ２・定超・未計画・評減・拘減</t>
  </si>
  <si>
    <t>放デイ２・定超・未計画２・拘減</t>
  </si>
  <si>
    <t>放デイ２・定超・未計画２・評減・拘減</t>
  </si>
  <si>
    <t>放デイ２・有資格２・定超</t>
  </si>
  <si>
    <t>放デイ２・有資格２・定超・評減</t>
  </si>
  <si>
    <t>放デイ２・有資格２・定超・未計画</t>
  </si>
  <si>
    <t>放デイ２・有資格２・定超・未計画・評減</t>
  </si>
  <si>
    <t>放デイ２・有資格２・定超・未計画２</t>
  </si>
  <si>
    <t>放デイ２・有資格２・定超・未計画２・評減</t>
  </si>
  <si>
    <t>放デイ２・有資格２・定超・拘減</t>
  </si>
  <si>
    <t>放デイ２・有資格２・定超・評減・拘減</t>
  </si>
  <si>
    <t>放デイ２・有資格２・定超・未計画・拘減</t>
  </si>
  <si>
    <t>放デイ２・有資格２・定超・未計画・評減・拘減</t>
  </si>
  <si>
    <t>放デイ２・有資格２・定超・未計画２・拘減</t>
  </si>
  <si>
    <t>放デイ２・有資格２・定超・未計画２・評減・拘減</t>
  </si>
  <si>
    <t>放デイ３・定超</t>
  </si>
  <si>
    <t>放デイ３・定超・評減</t>
  </si>
  <si>
    <t>放デイ３・定超・未計画</t>
  </si>
  <si>
    <t>放デイ３・定超・未計画・評減</t>
  </si>
  <si>
    <t>放デイ３・定超・未計画２</t>
  </si>
  <si>
    <t>放デイ３・定超・未計画２・評減</t>
  </si>
  <si>
    <t>放デイ３・定超・拘減</t>
  </si>
  <si>
    <t>放デイ３・定超・評減・拘減</t>
  </si>
  <si>
    <t>放デイ３・定超・未計画・拘減</t>
  </si>
  <si>
    <t>放デイ３・定超・未計画・評減・拘減</t>
  </si>
  <si>
    <t>放デイ３・定超・未計画２・拘減</t>
  </si>
  <si>
    <t>放デイ３・定超・未計画２・評減・拘減</t>
  </si>
  <si>
    <t>放デイ３・有資格３・定超</t>
  </si>
  <si>
    <t>放デイ３・有資格３・定超・評減</t>
  </si>
  <si>
    <t>放デイ３・有資格３・定超・未計画</t>
  </si>
  <si>
    <t>放デイ３・有資格３・定超・未計画・評減</t>
  </si>
  <si>
    <t>放デイ３・有資格３・定超・未計画２</t>
  </si>
  <si>
    <t>放デイ３・有資格３・定超・未計画２・評減</t>
  </si>
  <si>
    <t>放デイ３・有資格３・定超・拘減</t>
  </si>
  <si>
    <t>放デイ３・有資格３・定超・評減・拘減</t>
  </si>
  <si>
    <t>放デイ３・有資格３・定超・未計画・拘減</t>
  </si>
  <si>
    <t>放デイ３・有資格３・定超・未計画・評減・拘減</t>
  </si>
  <si>
    <t>放デイ３・有資格３・定超・未計画２・拘減</t>
  </si>
  <si>
    <t>放デイ３・有資格３・定超・未計画２・評減・拘減</t>
  </si>
  <si>
    <t>放デイ２１・定超</t>
  </si>
  <si>
    <t>放デイ２１・定超・評減</t>
  </si>
  <si>
    <t>放デイ２１・定超・未計画</t>
  </si>
  <si>
    <t>放デイ２１・定超・未計画・評減</t>
  </si>
  <si>
    <t>放デイ２１・定超・未計画２</t>
  </si>
  <si>
    <t>放デイ２１・定超・未計画２・評減</t>
  </si>
  <si>
    <t>放デイ２１・定超・拘減</t>
  </si>
  <si>
    <t>放デイ２１・定超・評減・拘減</t>
  </si>
  <si>
    <t>放デイ２１・定超・未計画・拘減</t>
  </si>
  <si>
    <t>放デイ２１・定超・未計画・評減・拘減</t>
  </si>
  <si>
    <t>放デイ２１・定超・未計画２・拘減</t>
  </si>
  <si>
    <t>放デイ２１・定超・未計画２・評減・拘減</t>
  </si>
  <si>
    <t>放デイ２１・有資格７・定超</t>
  </si>
  <si>
    <t>放デイ２１・有資格７・定超・評減</t>
  </si>
  <si>
    <t>放デイ２１・有資格７・定超・未計画</t>
  </si>
  <si>
    <t>放デイ２１・有資格７・定超・未計画・評減</t>
  </si>
  <si>
    <t>放デイ２１・有資格７・定超・未計画２</t>
  </si>
  <si>
    <t>放デイ２１・有資格７・定超・未計画２・評減</t>
  </si>
  <si>
    <t>放デイ２１・有資格７・定超・拘減</t>
  </si>
  <si>
    <t>放デイ２１・有資格７・定超・評減・拘減</t>
  </si>
  <si>
    <t>放デイ２１・有資格７・定超・未計画・拘減</t>
  </si>
  <si>
    <t>放デイ２１・有資格７・定超・未計画・評減・拘減</t>
  </si>
  <si>
    <t>放デイ２１・有資格７・定超・未計画２・拘減</t>
  </si>
  <si>
    <t>放デイ２１・有資格７・定超・未計画２・評減・拘減</t>
  </si>
  <si>
    <t>放デイ２２・定超</t>
  </si>
  <si>
    <t>放デイ２２・定超・評減</t>
  </si>
  <si>
    <t>放デイ２２・定超・未計画</t>
  </si>
  <si>
    <t>放デイ２２・定超・未計画・評減</t>
  </si>
  <si>
    <t>放デイ２２・定超・未計画２</t>
  </si>
  <si>
    <t>放デイ２２・定超・未計画２・評減</t>
  </si>
  <si>
    <t>放デイ２２・定超・拘減</t>
  </si>
  <si>
    <t>放デイ２２・定超・評減・拘減</t>
  </si>
  <si>
    <t>放デイ２２・定超・未計画・拘減</t>
  </si>
  <si>
    <t>放デイ２２・定超・未計画・評減・拘減</t>
  </si>
  <si>
    <t>放デイ２２・定超・未計画２・拘減</t>
  </si>
  <si>
    <t>放デイ２２・定超・未計画２・評減・拘減</t>
  </si>
  <si>
    <t>放デイ２２・有資格８・定超</t>
  </si>
  <si>
    <t>放デイ２２・有資格８・定超・評減</t>
  </si>
  <si>
    <t>放デイ２２・有資格８・定超・未計画</t>
  </si>
  <si>
    <t>放デイ２２・有資格８・定超・未計画・評減</t>
  </si>
  <si>
    <t>放デイ２２・有資格８・定超・未計画２</t>
  </si>
  <si>
    <t>放デイ２２・有資格８・定超・未計画２・評減</t>
  </si>
  <si>
    <t>放デイ２２・有資格８・定超・拘減</t>
  </si>
  <si>
    <t>放デイ２２・有資格８・定超・評減・拘減</t>
  </si>
  <si>
    <t>放デイ２２・有資格８・定超・未計画・拘減</t>
  </si>
  <si>
    <t>放デイ２２・有資格８・定超・未計画・評減・拘減</t>
  </si>
  <si>
    <t>放デイ２２・有資格８・定超・未計画２・拘減</t>
  </si>
  <si>
    <t>放デイ２２・有資格８・定超・未計画２・評減・拘減</t>
  </si>
  <si>
    <t>放デイ２３・定超</t>
  </si>
  <si>
    <t>放デイ２３・定超・評減</t>
  </si>
  <si>
    <t>放デイ２３・定超・未計画</t>
  </si>
  <si>
    <t>放デイ２３・定超・未計画・評減</t>
  </si>
  <si>
    <t>放デイ２３・定超・未計画２</t>
  </si>
  <si>
    <t>放デイ２３・定超・未計画２・評減</t>
  </si>
  <si>
    <t>放デイ２３・定超・拘減</t>
  </si>
  <si>
    <t>放デイ２３・定超・評減・拘減</t>
  </si>
  <si>
    <t>放デイ２３・定超・未計画・拘減</t>
  </si>
  <si>
    <t>放デイ２３・定超・未計画・評減・拘減</t>
  </si>
  <si>
    <t>放デイ２３・定超・未計画２・拘減</t>
  </si>
  <si>
    <t>放デイ２３・定超・未計画２・評減・拘減</t>
  </si>
  <si>
    <t>放デイ２３・有資格９・定超</t>
  </si>
  <si>
    <t>放デイ２３・有資格９・定超・評減</t>
  </si>
  <si>
    <t>放デイ２３・有資格９・定超・未計画</t>
  </si>
  <si>
    <t>放デイ２３・有資格９・定超・未計画・評減</t>
  </si>
  <si>
    <t>放デイ２３・有資格９・定超・未計画２</t>
  </si>
  <si>
    <t>放デイ２３・有資格９・定超・未計画２・評減</t>
  </si>
  <si>
    <t>放デイ２３・有資格９・定超・拘減</t>
  </si>
  <si>
    <t>放デイ２３・有資格９・定超・評減・拘減</t>
  </si>
  <si>
    <t>放デイ２３・有資格９・定超・未計画・拘減</t>
  </si>
  <si>
    <t>放デイ２３・有資格９・定超・未計画・評減・拘減</t>
  </si>
  <si>
    <t>放デイ２３・有資格９・定超・未計画２・拘減</t>
  </si>
  <si>
    <t>放デイ２３・有資格９・定超・未計画２・評減・拘減</t>
  </si>
  <si>
    <t>放デイ２４・定超</t>
  </si>
  <si>
    <t>放デイ２４・定超・評減</t>
  </si>
  <si>
    <t>放デイ２４・定超・未計画</t>
  </si>
  <si>
    <t>放デイ２４・定超・未計画・評減</t>
  </si>
  <si>
    <t>放デイ２４・定超・未計画２</t>
  </si>
  <si>
    <t>放デイ２４・定超・未計画２・評減</t>
  </si>
  <si>
    <t>放デイ２４・定超・拘減</t>
  </si>
  <si>
    <t>放デイ２４・定超・評減・拘減</t>
  </si>
  <si>
    <t>放デイ２４・定超・未計画・拘減</t>
  </si>
  <si>
    <t>放デイ２４・定超・未計画・評減・拘減</t>
  </si>
  <si>
    <t>放デイ２４・定超・未計画２・拘減</t>
  </si>
  <si>
    <t>放デイ２４・定超・未計画２・評減・拘減</t>
  </si>
  <si>
    <t>放デイ２４・有資格１０・定超</t>
  </si>
  <si>
    <t>放デイ２４・有資格１０・定超・評減</t>
  </si>
  <si>
    <t>放デイ２４・有資格１０・定超・未計画</t>
  </si>
  <si>
    <t>放デイ２４・有資格１０・定超・未計画・評減</t>
  </si>
  <si>
    <t>放デイ２４・有資格１０・定超・未計画２</t>
  </si>
  <si>
    <t>放デイ２４・有資格１０・定超・未計画２・評減</t>
  </si>
  <si>
    <t>放デイ２４・有資格１０・定超・拘減</t>
  </si>
  <si>
    <t>放デイ２４・有資格１０・定超・評減・拘減</t>
  </si>
  <si>
    <t>放デイ２４・有資格１０・定超・未計画・拘減</t>
  </si>
  <si>
    <t>放デイ２４・有資格１０・定超・未計画・評減・拘減</t>
  </si>
  <si>
    <t>放デイ２４・有資格１０・定超・未計画２・拘減</t>
  </si>
  <si>
    <t>放デイ２４・有資格１０・定超・未計画２・評減・拘減</t>
  </si>
  <si>
    <t>放デイ２５・定超</t>
  </si>
  <si>
    <t>放デイ２５・定超・評減</t>
  </si>
  <si>
    <t>放デイ２５・定超・未計画</t>
  </si>
  <si>
    <t>放デイ２５・定超・未計画・評減</t>
  </si>
  <si>
    <t>放デイ２５・定超・未計画２</t>
  </si>
  <si>
    <t>放デイ２５・定超・未計画２・評減</t>
  </si>
  <si>
    <t>放デイ２５・定超・拘減</t>
  </si>
  <si>
    <t>放デイ２５・定超・評減・拘減</t>
  </si>
  <si>
    <t>放デイ２５・定超・未計画・拘減</t>
  </si>
  <si>
    <t>放デイ２５・定超・未計画・評減・拘減</t>
  </si>
  <si>
    <t>放デイ２５・定超・未計画２・拘減</t>
  </si>
  <si>
    <t>放デイ２５・定超・未計画２・評減・拘減</t>
  </si>
  <si>
    <t>放デイ２５・有資格１１・定超</t>
  </si>
  <si>
    <t>放デイ２５・有資格１１・定超・評減</t>
  </si>
  <si>
    <t>放デイ２５・有資格１１・定超・未計画</t>
  </si>
  <si>
    <t>放デイ２５・有資格１１・定超・未計画・評減</t>
  </si>
  <si>
    <t>放デイ２５・有資格１１・定超・未計画２</t>
  </si>
  <si>
    <t>放デイ２５・有資格１１・定超・未計画２・評減</t>
  </si>
  <si>
    <t>放デイ２５・有資格１１・定超・拘減</t>
  </si>
  <si>
    <t>放デイ２５・有資格１１・定超・評減・拘減</t>
  </si>
  <si>
    <t>放デイ２５・有資格１１・定超・未計画・拘減</t>
  </si>
  <si>
    <t>放デイ２５・有資格１１・定超・未計画・評減・拘減</t>
  </si>
  <si>
    <t>放デイ２５・有資格１１・定超・未計画２・拘減</t>
  </si>
  <si>
    <t>放デイ２５・有資格１１・定超・未計画２・評減・拘減</t>
  </si>
  <si>
    <t>放デイ２６・定超</t>
  </si>
  <si>
    <t>放デイ２６・定超・評減</t>
  </si>
  <si>
    <t>放デイ２６・定超・未計画</t>
  </si>
  <si>
    <t>放デイ２６・定超・未計画・評減</t>
  </si>
  <si>
    <t>放デイ２６・定超・未計画２</t>
  </si>
  <si>
    <t>放デイ２６・定超・未計画２・評減</t>
  </si>
  <si>
    <t>放デイ２６・定超・拘減</t>
  </si>
  <si>
    <t>放デイ２６・定超・評減・拘減</t>
  </si>
  <si>
    <t>放デイ２６・定超・未計画・拘減</t>
  </si>
  <si>
    <t>放デイ２６・定超・未計画・評減・拘減</t>
  </si>
  <si>
    <t>放デイ２６・定超・未計画２・拘減</t>
  </si>
  <si>
    <t>放デイ２６・定超・未計画２・評減・拘減</t>
  </si>
  <si>
    <t>放デイ２６・有資格１２・定超</t>
  </si>
  <si>
    <t>放デイ２６・有資格１２・定超・評減</t>
  </si>
  <si>
    <t>放デイ２６・有資格１２・定超・未計画</t>
  </si>
  <si>
    <t>放デイ２６・有資格１２・定超・未計画・評減</t>
  </si>
  <si>
    <t>放デイ２６・有資格１２・定超・未計画２</t>
  </si>
  <si>
    <t>放デイ２６・有資格１２・定超・未計画２・評減</t>
  </si>
  <si>
    <t>放デイ２６・有資格１２・定超・拘減</t>
  </si>
  <si>
    <t>放デイ２６・有資格１２・定超・評減・拘減</t>
  </si>
  <si>
    <t>放デイ２６・有資格１２・定超・未計画・拘減</t>
  </si>
  <si>
    <t>放デイ２６・有資格１２・定超・未計画・評減・拘減</t>
  </si>
  <si>
    <t>放デイ２６・有資格１２・定超・未計画２・拘減</t>
  </si>
  <si>
    <t>放デイ２６・有資格１２・定超・未計画２・評減・拘減</t>
  </si>
  <si>
    <t>放デイ２７・定超</t>
  </si>
  <si>
    <t>放デイ２７・定超・評減</t>
  </si>
  <si>
    <t>放デイ２７・定超・未計画</t>
  </si>
  <si>
    <t>放デイ２７・定超・未計画・評減</t>
  </si>
  <si>
    <t>放デイ２７・定超・未計画２</t>
  </si>
  <si>
    <t>放デイ２７・定超・未計画２・評減</t>
  </si>
  <si>
    <t>放デイ２７・定超・拘減</t>
  </si>
  <si>
    <t>放デイ２７・定超・評減・拘減</t>
  </si>
  <si>
    <t>放デイ２７・定超・未計画・拘減</t>
  </si>
  <si>
    <t>放デイ２７・定超・未計画・評減・拘減</t>
  </si>
  <si>
    <t>放デイ２７・定超・未計画２・拘減</t>
  </si>
  <si>
    <t>放デイ２７・定超・未計画２・評減・拘減</t>
  </si>
  <si>
    <t>放デイ２７・有資格１３・定超</t>
  </si>
  <si>
    <t>放デイ２７・有資格１３・定超・評減</t>
  </si>
  <si>
    <t>放デイ２７・有資格１３・定超・未計画</t>
  </si>
  <si>
    <t>放デイ２７・有資格１３・定超・未計画・評減</t>
  </si>
  <si>
    <t>放デイ２７・有資格１３・定超・未計画２</t>
  </si>
  <si>
    <t>放デイ２７・有資格１３・定超・未計画２・評減</t>
  </si>
  <si>
    <t>放デイ２７・有資格１３・定超・拘減</t>
  </si>
  <si>
    <t>放デイ２７・有資格１３・定超・評減・拘減</t>
  </si>
  <si>
    <t>放デイ２７・有資格１３・定超・未計画・拘減</t>
  </si>
  <si>
    <t>放デイ２７・有資格１３・定超・未計画・評減・拘減</t>
  </si>
  <si>
    <t>放デイ２７・有資格１３・定超・未計画２・拘減</t>
  </si>
  <si>
    <t>放デイ２７・有資格１３・定超・未計画２・評減・拘減</t>
  </si>
  <si>
    <t>放デイ２８・定超</t>
  </si>
  <si>
    <t>放デイ２８・定超・評減</t>
  </si>
  <si>
    <t>放デイ２８・定超・未計画</t>
  </si>
  <si>
    <t>放デイ２８・定超・未計画・評減</t>
  </si>
  <si>
    <t>放デイ２８・定超・未計画２</t>
  </si>
  <si>
    <t>放デイ２８・定超・未計画２・評減</t>
  </si>
  <si>
    <t>放デイ２８・定超・拘減</t>
  </si>
  <si>
    <t>放デイ２８・定超・評減・拘減</t>
  </si>
  <si>
    <t>放デイ２８・定超・未計画・拘減</t>
  </si>
  <si>
    <t>放デイ２８・定超・未計画・評減・拘減</t>
  </si>
  <si>
    <t>放デイ２８・定超・未計画２・拘減</t>
  </si>
  <si>
    <t>放デイ２８・定超・未計画２・評減・拘減</t>
  </si>
  <si>
    <t>放デイ２８・有資格１４・定超</t>
  </si>
  <si>
    <t>放デイ２８・有資格１４・定超・評減</t>
  </si>
  <si>
    <t>放デイ２８・有資格１４・定超・未計画</t>
  </si>
  <si>
    <t>放デイ２８・有資格１４・定超・未計画・評減</t>
  </si>
  <si>
    <t>放デイ２８・有資格１４・定超・未計画２</t>
  </si>
  <si>
    <t>放デイ２８・有資格１４・定超・未計画２・評減</t>
  </si>
  <si>
    <t>放デイ２８・有資格１４・定超・拘減</t>
  </si>
  <si>
    <t>放デイ２８・有資格１４・定超・評減・拘減</t>
  </si>
  <si>
    <t>放デイ２８・有資格１４・定超・未計画・拘減</t>
  </si>
  <si>
    <t>放デイ２８・有資格１４・定超・未計画・評減・拘減</t>
  </si>
  <si>
    <t>放デイ２８・有資格１４・定超・未計画２・拘減</t>
  </si>
  <si>
    <t>放デイ２８・有資格１４・定超・未計画２・評減・拘減</t>
  </si>
  <si>
    <t>放デイ２９・定超</t>
  </si>
  <si>
    <t>放デイ２９・定超・評減</t>
  </si>
  <si>
    <t>放デイ２９・定超・未計画</t>
  </si>
  <si>
    <t>放デイ２９・定超・未計画・評減</t>
  </si>
  <si>
    <t>放デイ２９・定超・未計画２</t>
  </si>
  <si>
    <t>放デイ２９・定超・未計画２・評減</t>
  </si>
  <si>
    <t>放デイ２９・定超・拘減</t>
  </si>
  <si>
    <t>放デイ２９・定超・評減・拘減</t>
  </si>
  <si>
    <t>放デイ２９・定超・未計画・拘減</t>
  </si>
  <si>
    <t>放デイ２９・定超・未計画・評減・拘減</t>
  </si>
  <si>
    <t>放デイ２９・定超・未計画２・拘減</t>
  </si>
  <si>
    <t>放デイ２９・定超・未計画２・評減・拘減</t>
  </si>
  <si>
    <t>放デイ２９・有資格１５・定超</t>
  </si>
  <si>
    <t>放デイ２９・有資格１５・定超・評減</t>
  </si>
  <si>
    <t>放デイ２９・有資格１５・定超・未計画</t>
  </si>
  <si>
    <t>放デイ２９・有資格１５・定超・未計画・評減</t>
  </si>
  <si>
    <t>放デイ２９・有資格１５・定超・未計画２</t>
  </si>
  <si>
    <t>放デイ２９・有資格１５・定超・未計画２・評減</t>
  </si>
  <si>
    <t>放デイ２９・有資格１５・定超・拘減</t>
  </si>
  <si>
    <t>放デイ２９・有資格１５・定超・評減・拘減</t>
  </si>
  <si>
    <t>放デイ２９・有資格１５・定超・未計画・拘減</t>
  </si>
  <si>
    <t>放デイ２９・有資格１５・定超・未計画・評減・拘減</t>
  </si>
  <si>
    <t>放デイ２９・有資格１５・定超・未計画２・拘減</t>
  </si>
  <si>
    <t>放デイ２９・有資格１５・定超・未計画２・評減・拘減</t>
  </si>
  <si>
    <t>放デイ４・定超</t>
  </si>
  <si>
    <t>放デイ４・定超・評減</t>
  </si>
  <si>
    <t>放デイ４・定超・開減１</t>
  </si>
  <si>
    <t>放デイ４・定超・開減１・評減</t>
  </si>
  <si>
    <t>放デイ４・定超・開減２</t>
  </si>
  <si>
    <t>放デイ４・定超・開減２・評減</t>
  </si>
  <si>
    <t>放デイ４・定超・拘減</t>
  </si>
  <si>
    <t>放デイ４・定超・評減・拘減</t>
  </si>
  <si>
    <t>放デイ４・定超・開減１・拘減</t>
  </si>
  <si>
    <t>放デイ４・定超・開減１・評減・拘減</t>
  </si>
  <si>
    <t>放デイ４・定超・開減２・拘減</t>
  </si>
  <si>
    <t>放デイ４・定超・開減２・評減・拘減</t>
  </si>
  <si>
    <t>放デイ４・定超・未計画</t>
  </si>
  <si>
    <t>放デイ４・定超・未計画・評減</t>
  </si>
  <si>
    <t>放デイ４・定超・未計画・開減１</t>
  </si>
  <si>
    <t>放デイ４・定超・未計画・開減１・評減</t>
  </si>
  <si>
    <t>放デイ４・定超・未計画・開減２</t>
  </si>
  <si>
    <t>放デイ４・定超・未計画・開減２・評減</t>
  </si>
  <si>
    <t>放デイ４・定超・未計画・拘減</t>
  </si>
  <si>
    <t>放デイ４・定超・未計画・評減・拘減</t>
  </si>
  <si>
    <t>放デイ４・定超・未計画・開減１・拘減</t>
  </si>
  <si>
    <t>放デイ４・定超・未計画・開減１・評減・拘減</t>
  </si>
  <si>
    <t>放デイ４・定超・未計画・開減２・拘減</t>
  </si>
  <si>
    <t>放デイ４・定超・未計画・開減２・評減・拘減</t>
  </si>
  <si>
    <t>放デイ４・定超・未計画２</t>
  </si>
  <si>
    <t>放デイ４・定超・未計画２・評減</t>
  </si>
  <si>
    <t>放デイ４・定超・未計画２・開減１</t>
  </si>
  <si>
    <t>放デイ４・定超・未計画２・開減１・評減</t>
  </si>
  <si>
    <t>放デイ４・定超・未計画２・開減２</t>
  </si>
  <si>
    <t>放デイ４・定超・未計画２・開減２・評減</t>
  </si>
  <si>
    <t>放デイ４・定超・未計画２・拘減</t>
  </si>
  <si>
    <t>放デイ４・定超・未計画２・評減・拘減</t>
  </si>
  <si>
    <t>放デイ４・定超・未計画２・開減１・拘減</t>
  </si>
  <si>
    <t>放デイ４・定超・未計画２・開減１・評減・拘減</t>
  </si>
  <si>
    <t>放デイ４・定超・未計画２・開減２・拘減</t>
  </si>
  <si>
    <t>放デイ４・定超・未計画２・開減２・評減・拘減</t>
  </si>
  <si>
    <t>放デイ４・有資格４・定超</t>
  </si>
  <si>
    <t>放デイ４・有資格４・定超・評減</t>
  </si>
  <si>
    <t>放デイ４・有資格４・定超・開減１</t>
  </si>
  <si>
    <t>放デイ４・有資格４・定超・開減１・評減</t>
  </si>
  <si>
    <t>放デイ４・有資格４・定超・開減２</t>
  </si>
  <si>
    <t>放デイ４・有資格４・定超・開減２・評減</t>
  </si>
  <si>
    <t>放デイ４・有資格４・定超・拘減</t>
  </si>
  <si>
    <t>放デイ４・有資格４・定超・評減・拘減</t>
  </si>
  <si>
    <t>放デイ４・有資格４・定超・開減１・拘減</t>
  </si>
  <si>
    <t>放デイ４・有資格４・定超・開減１・評減・拘減</t>
  </si>
  <si>
    <t>放デイ４・有資格４・定超・開減２・拘減</t>
  </si>
  <si>
    <t>放デイ４・有資格４・定超・開減２・評減・拘減</t>
  </si>
  <si>
    <t>放デイ４・有資格４・定超・未計画</t>
  </si>
  <si>
    <t>放デイ４・有資格４・定超・未計画・評減</t>
  </si>
  <si>
    <t>放デイ４・有資格４・定超・未計画・開減１</t>
  </si>
  <si>
    <t>放デイ４・有資格４・定超・未計画・開減１・評減</t>
  </si>
  <si>
    <t>放デイ４・有資格４・定超・未計画・開減２</t>
  </si>
  <si>
    <t>放デイ４・有資格４・定超・未計画・開減２・評減</t>
  </si>
  <si>
    <t>放デイ４・有資格４・定超・未計画・拘減</t>
  </si>
  <si>
    <t>放デイ４・有資格４・定超・未計画・評減・拘減</t>
  </si>
  <si>
    <t>放デイ４・有資格４・定超・未計画・開減１・拘減</t>
  </si>
  <si>
    <t>放デイ４・有資格４・定超・未計画・開減１・評減・拘減</t>
  </si>
  <si>
    <t>放デイ４・有資格４・定超・未計画・開減２・拘減</t>
  </si>
  <si>
    <t>放デイ４・有資格４・定超・未計画・開減２・評減・拘減</t>
  </si>
  <si>
    <t>放デイ４・有資格４・定超・未計画２</t>
  </si>
  <si>
    <t>放デイ４・有資格４・定超・未計画２・評減</t>
  </si>
  <si>
    <t>放デイ４・有資格４・定超・未計画２・開減１</t>
  </si>
  <si>
    <t>放デイ４・有資格４・定超・未計画２・開減１・評減</t>
  </si>
  <si>
    <t>放デイ４・有資格４・定超・未計画２・開減２</t>
  </si>
  <si>
    <t>放デイ４・有資格４・定超・未計画２・開減２・評減</t>
  </si>
  <si>
    <t>放デイ４・有資格４・定超・未計画２・拘減</t>
  </si>
  <si>
    <t>放デイ４・有資格４・定超・未計画２・評減・拘減</t>
  </si>
  <si>
    <t>放デイ４・有資格４・定超・未計画２・開減１・拘減</t>
  </si>
  <si>
    <t>放デイ４・有資格４・定超・未計画２・開減１・評減・拘減</t>
  </si>
  <si>
    <t>放デイ４・有資格４・定超・未計画２・開減２・拘減</t>
  </si>
  <si>
    <t>放デイ４・有資格４・定超・未計画２・開減２・評減・拘減</t>
  </si>
  <si>
    <t>放デイ５・定超</t>
  </si>
  <si>
    <t>放デイ５・定超・評減</t>
  </si>
  <si>
    <t>放デイ５・定超・開減１</t>
  </si>
  <si>
    <t>放デイ５・定超・開減１・評減</t>
  </si>
  <si>
    <t>放デイ５・定超・開減２</t>
  </si>
  <si>
    <t>放デイ５・定超・開減２・評減</t>
  </si>
  <si>
    <t>放デイ５・定超・拘減</t>
  </si>
  <si>
    <t>放デイ５・定超・評減・拘減</t>
  </si>
  <si>
    <t>放デイ５・定超・開減１・拘減</t>
  </si>
  <si>
    <t>放デイ５・定超・開減１・評減・拘減</t>
  </si>
  <si>
    <t>放デイ５・定超・開減２・拘減</t>
  </si>
  <si>
    <t>放デイ５・定超・開減２・評減・拘減</t>
  </si>
  <si>
    <t>放デイ５・定超・未計画</t>
  </si>
  <si>
    <t>放デイ５・定超・未計画・評減</t>
  </si>
  <si>
    <t>放デイ５・定超・未計画・開減１</t>
  </si>
  <si>
    <t>放デイ５・定超・未計画・開減１・評減</t>
  </si>
  <si>
    <t>放デイ５・定超・未計画・開減２</t>
  </si>
  <si>
    <t>放デイ５・定超・未計画・開減２・評減</t>
  </si>
  <si>
    <t>放デイ５・定超・未計画・拘減</t>
  </si>
  <si>
    <t>放デイ５・定超・未計画・評減・拘減</t>
  </si>
  <si>
    <t>放デイ５・定超・未計画・開減１・拘減</t>
  </si>
  <si>
    <t>放デイ５・定超・未計画・開減１・評減・拘減</t>
  </si>
  <si>
    <t>放デイ５・定超・未計画・開減２・拘減</t>
  </si>
  <si>
    <t>放デイ５・定超・未計画・開減２・評減・拘減</t>
  </si>
  <si>
    <t>放デイ５・定超・未計画２</t>
  </si>
  <si>
    <t>放デイ５・定超・未計画２・評減</t>
  </si>
  <si>
    <t>放デイ５・定超・未計画２・開減１</t>
  </si>
  <si>
    <t>放デイ５・定超・未計画２・開減１・評減</t>
  </si>
  <si>
    <t>放デイ５・定超・未計画２・開減２</t>
  </si>
  <si>
    <t>放デイ５・定超・未計画２・開減２・評減</t>
  </si>
  <si>
    <t>放デイ５・定超・未計画２・拘減</t>
  </si>
  <si>
    <t>放デイ５・定超・未計画２・評減・拘減</t>
  </si>
  <si>
    <t>放デイ５・定超・未計画２・開減１・拘減</t>
  </si>
  <si>
    <t>放デイ５・定超・未計画２・開減１・評減・拘減</t>
  </si>
  <si>
    <t>放デイ５・定超・未計画２・開減２・拘減</t>
  </si>
  <si>
    <t>放デイ５・定超・未計画２・開減２・評減・拘減</t>
  </si>
  <si>
    <t>放デイ５・有資格５・定超</t>
  </si>
  <si>
    <t>放デイ５・有資格５・定超・評減</t>
  </si>
  <si>
    <t>放デイ５・有資格５・定超・開減１</t>
  </si>
  <si>
    <t>放デイ５・有資格５・定超・開減１・評減</t>
  </si>
  <si>
    <t>放デイ５・有資格５・定超・開減２</t>
  </si>
  <si>
    <t>放デイ５・有資格５・定超・開減２・評減</t>
  </si>
  <si>
    <t>放デイ５・有資格５・定超・拘減</t>
  </si>
  <si>
    <t>放デイ５・有資格５・定超・評減・拘減</t>
  </si>
  <si>
    <t>放デイ５・有資格５・定超・開減１・拘減</t>
  </si>
  <si>
    <t>放デイ５・有資格５・定超・開減１・評減・拘減</t>
  </si>
  <si>
    <t>放デイ５・有資格５・定超・開減２・拘減</t>
  </si>
  <si>
    <t>放デイ５・有資格５・定超・開減２・評減・拘減</t>
  </si>
  <si>
    <t>放デイ５・有資格５・定超・未計画</t>
  </si>
  <si>
    <t>放デイ５・有資格５・定超・未計画・評減</t>
  </si>
  <si>
    <t>放デイ５・有資格５・定超・未計画・開減１</t>
  </si>
  <si>
    <t>放デイ５・有資格５・定超・未計画・開減１・評減</t>
  </si>
  <si>
    <t>放デイ５・有資格５・定超・未計画・開減２</t>
  </si>
  <si>
    <t>放デイ５・有資格５・定超・未計画・開減２・評減</t>
  </si>
  <si>
    <t>放デイ５・有資格５・定超・未計画・拘減</t>
  </si>
  <si>
    <t>放デイ５・有資格５・定超・未計画・評減・拘減</t>
  </si>
  <si>
    <t>放デイ５・有資格５・定超・未計画・開減１・拘減</t>
  </si>
  <si>
    <t>放デイ５・有資格５・定超・未計画・開減１・評減・拘減</t>
  </si>
  <si>
    <t>放デイ５・有資格５・定超・未計画・開減２・拘減</t>
  </si>
  <si>
    <t>放デイ５・有資格５・定超・未計画・開減２・評減・拘減</t>
  </si>
  <si>
    <t>放デイ５・有資格５・定超・未計画２</t>
  </si>
  <si>
    <t>放デイ５・有資格５・定超・未計画２・評減</t>
  </si>
  <si>
    <t>放デイ５・有資格５・定超・未計画２・開減１</t>
  </si>
  <si>
    <t>放デイ５・有資格５・定超・未計画２・開減１・評減</t>
  </si>
  <si>
    <t>放デイ５・有資格５・定超・未計画２・開減２</t>
  </si>
  <si>
    <t>放デイ５・有資格５・定超・未計画２・開減２・評減</t>
  </si>
  <si>
    <t>放デイ５・有資格５・定超・未計画２・拘減</t>
  </si>
  <si>
    <t>放デイ５・有資格５・定超・未計画２・評減・拘減</t>
  </si>
  <si>
    <t>放デイ５・有資格５・定超・未計画２・開減１・拘減</t>
  </si>
  <si>
    <t>放デイ５・有資格５・定超・未計画２・開減１・評減・拘減</t>
  </si>
  <si>
    <t>放デイ５・有資格５・定超・未計画２・開減２・拘減</t>
  </si>
  <si>
    <t>放デイ５・有資格５・定超・未計画２・開減２・評減・拘減</t>
  </si>
  <si>
    <t>放デイ６・定超</t>
  </si>
  <si>
    <t>放デイ６・定超・評減</t>
  </si>
  <si>
    <t>放デイ６・定超・開減１</t>
  </si>
  <si>
    <t>放デイ６・定超・開減１・評減</t>
  </si>
  <si>
    <t>放デイ６・定超・開減２</t>
  </si>
  <si>
    <t>放デイ６・定超・開減２・評減</t>
  </si>
  <si>
    <t>放デイ６・定超・拘減</t>
  </si>
  <si>
    <t>放デイ６・定超・評減・拘減</t>
  </si>
  <si>
    <t>放デイ６・定超・開減１・拘減</t>
  </si>
  <si>
    <t>放デイ６・定超・開減１・評減・拘減</t>
  </si>
  <si>
    <t>放デイ６・定超・開減２・拘減</t>
  </si>
  <si>
    <t>放デイ６・定超・開減２・評減・拘減</t>
  </si>
  <si>
    <t>放デイ６・定超・未計画</t>
  </si>
  <si>
    <t>放デイ６・定超・未計画・評減</t>
  </si>
  <si>
    <t>放デイ６・定超・未計画・開減１</t>
  </si>
  <si>
    <t>放デイ６・定超・未計画・開減１・評減</t>
  </si>
  <si>
    <t>放デイ６・定超・未計画・開減２</t>
  </si>
  <si>
    <t>放デイ６・定超・未計画・開減２・評減</t>
  </si>
  <si>
    <t>放デイ６・定超・未計画・拘減</t>
  </si>
  <si>
    <t>放デイ６・定超・未計画・評減・拘減</t>
  </si>
  <si>
    <t>放デイ６・定超・未計画・開減１・拘減</t>
  </si>
  <si>
    <t>放デイ６・定超・未計画・開減１・評減・拘減</t>
  </si>
  <si>
    <t>放デイ６・定超・未計画・開減２・拘減</t>
  </si>
  <si>
    <t>放デイ６・定超・未計画・開減２・評減・拘減</t>
  </si>
  <si>
    <t>放デイ６・定超・未計画２</t>
  </si>
  <si>
    <t>放デイ６・定超・未計画２・評減</t>
  </si>
  <si>
    <t>放デイ６・定超・未計画２・開減１</t>
  </si>
  <si>
    <t>放デイ６・定超・未計画２・開減１・評減</t>
  </si>
  <si>
    <t>放デイ６・定超・未計画２・開減２</t>
  </si>
  <si>
    <t>放デイ６・定超・未計画２・開減２・評減</t>
  </si>
  <si>
    <t>放デイ６・定超・未計画２・拘減</t>
  </si>
  <si>
    <t>放デイ６・定超・未計画２・評減・拘減</t>
  </si>
  <si>
    <t>放デイ６・定超・未計画２・開減１・拘減</t>
  </si>
  <si>
    <t>放デイ６・定超・未計画２・開減１・評減・拘減</t>
  </si>
  <si>
    <t>放デイ６・定超・未計画２・開減２・拘減</t>
  </si>
  <si>
    <t>放デイ６・定超・未計画２・開減２・評減・拘減</t>
  </si>
  <si>
    <t>放デイ６・有資格６・定超</t>
  </si>
  <si>
    <t>放デイ６・有資格６・定超・評減</t>
  </si>
  <si>
    <t>放デイ６・有資格６・定超・開減１</t>
  </si>
  <si>
    <t>放デイ６・有資格６・定超・開減１・評減</t>
  </si>
  <si>
    <t>放デイ６・有資格６・定超・開減２</t>
  </si>
  <si>
    <t>放デイ６・有資格６・定超・開減２・評減</t>
  </si>
  <si>
    <t>放デイ６・有資格６・定超・拘減</t>
  </si>
  <si>
    <t>放デイ６・有資格６・定超・評減・拘減</t>
  </si>
  <si>
    <t>放デイ６・有資格６・定超・開減１・拘減</t>
  </si>
  <si>
    <t>放デイ６・有資格６・定超・開減１・評減・拘減</t>
  </si>
  <si>
    <t>放デイ６・有資格６・定超・開減２・拘減</t>
  </si>
  <si>
    <t>放デイ６・有資格６・定超・開減２・評減・拘減</t>
  </si>
  <si>
    <t>放デイ６・有資格６・定超・未計画</t>
  </si>
  <si>
    <t>放デイ６・有資格６・定超・未計画・評減</t>
  </si>
  <si>
    <t>放デイ６・有資格６・定超・未計画・開減１</t>
  </si>
  <si>
    <t>放デイ６・有資格６・定超・未計画・開減１・評減</t>
  </si>
  <si>
    <t>放デイ６・有資格６・定超・未計画・開減２</t>
  </si>
  <si>
    <t>放デイ６・有資格６・定超・未計画・開減２・評減</t>
  </si>
  <si>
    <t>放デイ６・有資格６・定超・未計画・拘減</t>
  </si>
  <si>
    <t>放デイ６・有資格６・定超・未計画・評減・拘減</t>
  </si>
  <si>
    <t>放デイ６・有資格６・定超・未計画・開減１・拘減</t>
  </si>
  <si>
    <t>放デイ６・有資格６・定超・未計画・開減１・評減・拘減</t>
  </si>
  <si>
    <t>放デイ６・有資格６・定超・未計画・開減２・拘減</t>
  </si>
  <si>
    <t>放デイ６・有資格６・定超・未計画・開減２・評減・拘減</t>
  </si>
  <si>
    <t>放デイ６・有資格６・定超・未計画２</t>
  </si>
  <si>
    <t>放デイ６・有資格６・定超・未計画２・評減</t>
  </si>
  <si>
    <t>放デイ６・有資格６・定超・未計画２・開減１</t>
  </si>
  <si>
    <t>放デイ６・有資格６・定超・未計画２・開減１・評減</t>
  </si>
  <si>
    <t>放デイ６・有資格６・定超・未計画２・開減２</t>
  </si>
  <si>
    <t>放デイ６・有資格６・定超・未計画２・開減２・評減</t>
  </si>
  <si>
    <t>放デイ６・有資格６・定超・未計画２・拘減</t>
  </si>
  <si>
    <t>放デイ６・有資格６・定超・未計画２・評減・拘減</t>
  </si>
  <si>
    <t>放デイ６・有資格６・定超・未計画２・開減１・拘減</t>
  </si>
  <si>
    <t>放デイ６・有資格６・定超・未計画２・開減１・評減・拘減</t>
  </si>
  <si>
    <t>放デイ６・有資格６・定超・未計画２・開減２・拘減</t>
  </si>
  <si>
    <t>放デイ６・有資格６・定超・未計画２・開減２・評減・拘減</t>
  </si>
  <si>
    <t>放デイ３０・定超</t>
  </si>
  <si>
    <t>放デイ３０・定超・評減</t>
  </si>
  <si>
    <t>放デイ３０・定超・開減１</t>
  </si>
  <si>
    <t>放デイ３０・定超・開減１・評減</t>
  </si>
  <si>
    <t>放デイ３０・定超・開減２</t>
  </si>
  <si>
    <t>放デイ３０・定超・開減２・評減</t>
  </si>
  <si>
    <t>放デイ３０・定超・拘減</t>
  </si>
  <si>
    <t>放デイ３０・定超・評減・拘減</t>
  </si>
  <si>
    <t>放デイ３０・定超・開減１・拘減</t>
  </si>
  <si>
    <t>放デイ３０・定超・開減１・評減・拘減</t>
  </si>
  <si>
    <t>放デイ３０・定超・開減２・拘減</t>
  </si>
  <si>
    <t>放デイ３０・定超・開減２・評減・拘減</t>
  </si>
  <si>
    <t>放デイ３０・定超・未計画</t>
  </si>
  <si>
    <t>放デイ３０・定超・未計画・評減</t>
  </si>
  <si>
    <t>放デイ３０・定超・未計画・開減１</t>
  </si>
  <si>
    <t>放デイ３０・定超・未計画・開減１・評減</t>
  </si>
  <si>
    <t>放デイ３０・定超・未計画・開減２</t>
  </si>
  <si>
    <t>放デイ３０・定超・未計画・開減２・評減</t>
  </si>
  <si>
    <t>放デイ３０・定超・未計画・拘減</t>
  </si>
  <si>
    <t>放デイ３０・定超・未計画・評減・拘減</t>
  </si>
  <si>
    <t>放デイ３０・定超・未計画・開減１・拘減</t>
  </si>
  <si>
    <t>放デイ３０・定超・未計画・開減１・評減・拘減</t>
  </si>
  <si>
    <t>放デイ３０・定超・未計画・開減２・拘減</t>
  </si>
  <si>
    <t>放デイ３０・定超・未計画・開減２・評減・拘減</t>
  </si>
  <si>
    <t>放デイ３０・定超・未計画２</t>
  </si>
  <si>
    <t>放デイ３０・定超・未計画２・評減</t>
  </si>
  <si>
    <t>放デイ３０・定超・未計画２・開減１</t>
  </si>
  <si>
    <t>放デイ３０・定超・未計画２・開減１・評減</t>
  </si>
  <si>
    <t>放デイ３０・定超・未計画２・開減２</t>
  </si>
  <si>
    <t>放デイ３０・定超・未計画２・開減２・評減</t>
  </si>
  <si>
    <t>放デイ３０・定超・未計画２・拘減</t>
  </si>
  <si>
    <t>放デイ３０・定超・未計画２・評減・拘減</t>
  </si>
  <si>
    <t>放デイ３０・定超・未計画２・開減１・拘減</t>
  </si>
  <si>
    <t>放デイ３０・定超・未計画２・開減１・評減・拘減</t>
  </si>
  <si>
    <t>放デイ３０・定超・未計画２・開減２・拘減</t>
  </si>
  <si>
    <t>放デイ３０・定超・未計画２・開減２・評減・拘減</t>
  </si>
  <si>
    <t>放デイ３０・有資格１６・定超</t>
  </si>
  <si>
    <t>放デイ３０・有資格１６・定超・評減</t>
  </si>
  <si>
    <t>放デイ３０・有資格１６・定超・開減１</t>
  </si>
  <si>
    <t>放デイ３０・有資格１６・定超・開減１・評減</t>
  </si>
  <si>
    <t>放デイ３０・有資格１６・定超・開減２</t>
  </si>
  <si>
    <t>放デイ３０・有資格１６・定超・開減２・評減</t>
  </si>
  <si>
    <t>放デイ３０・有資格１６・定超・拘減</t>
  </si>
  <si>
    <t>放デイ３０・有資格１６・定超・評減・拘減</t>
  </si>
  <si>
    <t>放デイ３０・有資格１６・定超・開減１・拘減</t>
  </si>
  <si>
    <t>放デイ３０・有資格１６・定超・開減１・評減・拘減</t>
  </si>
  <si>
    <t>放デイ３０・有資格１６・定超・開減２・拘減</t>
  </si>
  <si>
    <t>放デイ３０・有資格１６・定超・開減２・評減・拘減</t>
  </si>
  <si>
    <t>放デイ３０・有資格１６・定超・未計画</t>
  </si>
  <si>
    <t>放デイ３０・有資格１６・定超・未計画・評減</t>
  </si>
  <si>
    <t>放デイ３０・有資格１６・定超・未計画・開減１</t>
  </si>
  <si>
    <t>放デイ３０・有資格１６・定超・未計画・開減１・評減</t>
  </si>
  <si>
    <t>放デイ３０・有資格１６・定超・未計画・開減２</t>
  </si>
  <si>
    <t>放デイ３０・有資格１６・定超・未計画・開減２・評減</t>
  </si>
  <si>
    <t>放デイ３０・有資格１６・定超・未計画・拘減</t>
  </si>
  <si>
    <t>放デイ３０・有資格１６・定超・未計画・評減・拘減</t>
  </si>
  <si>
    <t>放デイ３０・有資格１６・定超・未計画・開減１・拘減</t>
  </si>
  <si>
    <t>放デイ３０・有資格１６・定超・未計画・開減１・評減・拘減</t>
  </si>
  <si>
    <t>放デイ３０・有資格１６・定超・未計画・開減２・拘減</t>
  </si>
  <si>
    <t>放デイ３０・有資格１６・定超・未計画・開減２・評減・拘減</t>
  </si>
  <si>
    <t>放デイ３０・有資格１６・定超・未計画２</t>
  </si>
  <si>
    <t>放デイ３０・有資格１６・定超・未計画２・評減</t>
  </si>
  <si>
    <t>放デイ３０・有資格１６・定超・未計画２・開減１</t>
  </si>
  <si>
    <t>放デイ３０・有資格１６・定超・未計画２・開減１・評減</t>
  </si>
  <si>
    <t>放デイ３０・有資格１６・定超・未計画２・開減２</t>
  </si>
  <si>
    <t>放デイ３０・有資格１６・定超・未計画２・開減２・評減</t>
  </si>
  <si>
    <t>放デイ３０・有資格１６・定超・未計画２・拘減</t>
  </si>
  <si>
    <t>放デイ３０・有資格１６・定超・未計画２・評減・拘減</t>
  </si>
  <si>
    <t>放デイ３０・有資格１６・定超・未計画２・開減１・拘減</t>
  </si>
  <si>
    <t>放デイ３０・有資格１６・定超・未計画２・開減１・評減・拘減</t>
  </si>
  <si>
    <t>放デイ３０・有資格１６・定超・未計画２・開減２・拘減</t>
  </si>
  <si>
    <t>放デイ３０・有資格１６・定超・未計画２・開減２・評減・拘減</t>
  </si>
  <si>
    <t>放デイ３１・定超</t>
  </si>
  <si>
    <t>放デイ３１・定超・評減</t>
  </si>
  <si>
    <t>放デイ３１・定超・開減１</t>
  </si>
  <si>
    <t>放デイ３１・定超・開減１・評減</t>
  </si>
  <si>
    <t>放デイ３１・定超・開減２</t>
  </si>
  <si>
    <t>放デイ３１・定超・開減２・評減</t>
  </si>
  <si>
    <t>放デイ３１・定超・拘減</t>
  </si>
  <si>
    <t>放デイ３１・定超・評減・拘減</t>
  </si>
  <si>
    <t>放デイ３１・定超・開減１・拘減</t>
  </si>
  <si>
    <t>放デイ３１・定超・開減１・評減・拘減</t>
  </si>
  <si>
    <t>放デイ３１・定超・開減２・拘減</t>
  </si>
  <si>
    <t>放デイ３１・定超・開減２・評減・拘減</t>
  </si>
  <si>
    <t>放デイ３１・定超・未計画</t>
  </si>
  <si>
    <t>放デイ３１・定超・未計画・評減</t>
  </si>
  <si>
    <t>放デイ３１・定超・未計画・開減１</t>
  </si>
  <si>
    <t>放デイ３１・定超・未計画・開減１・評減</t>
  </si>
  <si>
    <t>放デイ３１・定超・未計画・開減２</t>
  </si>
  <si>
    <t>放デイ３１・定超・未計画・開減２・評減</t>
  </si>
  <si>
    <t>放デイ３１・定超・未計画・拘減</t>
  </si>
  <si>
    <t>放デイ３１・定超・未計画・評減・拘減</t>
  </si>
  <si>
    <t>放デイ３１・定超・未計画・開減１・拘減</t>
  </si>
  <si>
    <t>放デイ３１・定超・未計画・開減１・評減・拘減</t>
  </si>
  <si>
    <t>放デイ３１・定超・未計画・開減２・拘減</t>
  </si>
  <si>
    <t>放デイ３１・定超・未計画・開減２・評減・拘減</t>
  </si>
  <si>
    <t>放デイ３１・定超・未計画２</t>
  </si>
  <si>
    <t>放デイ３１・定超・未計画２・評減</t>
  </si>
  <si>
    <t>放デイ３１・定超・未計画２・開減１</t>
  </si>
  <si>
    <t>放デイ３１・定超・未計画２・開減１・評減</t>
  </si>
  <si>
    <t>放デイ３１・定超・未計画２・開減２</t>
  </si>
  <si>
    <t>放デイ３１・定超・未計画２・開減２・評減</t>
  </si>
  <si>
    <t>放デイ３１・定超・未計画２・拘減</t>
  </si>
  <si>
    <t>放デイ３１・定超・未計画２・評減・拘減</t>
  </si>
  <si>
    <t>放デイ３１・定超・未計画２・開減１・拘減</t>
  </si>
  <si>
    <t>放デイ３１・定超・未計画２・開減１・評減・拘減</t>
  </si>
  <si>
    <t>放デイ３１・定超・未計画２・開減２・拘減</t>
  </si>
  <si>
    <t>放デイ３１・定超・未計画２・開減２・評減・拘減</t>
  </si>
  <si>
    <t>放デイ３１・有資格１７・定超</t>
  </si>
  <si>
    <t>放デイ３１・有資格１７・定超・評減</t>
  </si>
  <si>
    <t>放デイ３１・有資格１７・定超・開減１</t>
  </si>
  <si>
    <t>放デイ３１・有資格１７・定超・開減１・評減</t>
  </si>
  <si>
    <t>放デイ３１・有資格１７・定超・開減２</t>
  </si>
  <si>
    <t>放デイ３１・有資格１７・定超・開減２・評減</t>
  </si>
  <si>
    <t>放デイ３１・有資格１７・定超・拘減</t>
  </si>
  <si>
    <t>放デイ３１・有資格１７・定超・評減・拘減</t>
  </si>
  <si>
    <t>放デイ３１・有資格１７・定超・開減１・拘減</t>
  </si>
  <si>
    <t>放デイ３１・有資格１７・定超・開減１・評減・拘減</t>
  </si>
  <si>
    <t>放デイ３１・有資格１７・定超・開減２・拘減</t>
  </si>
  <si>
    <t>放デイ３１・有資格１７・定超・開減２・評減・拘減</t>
  </si>
  <si>
    <t>放デイ３１・有資格１７・定超・未計画</t>
  </si>
  <si>
    <t>放デイ３１・有資格１７・定超・未計画・評減</t>
  </si>
  <si>
    <t>放デイ３１・有資格１７・定超・未計画・開減１</t>
  </si>
  <si>
    <t>放デイ３１・有資格１７・定超・未計画・開減１・評減</t>
  </si>
  <si>
    <t>放デイ３１・有資格１７・定超・未計画・開減２</t>
  </si>
  <si>
    <t>放デイ３１・有資格１７・定超・未計画・開減２・評減</t>
  </si>
  <si>
    <t>放デイ３１・有資格１７・定超・未計画・拘減</t>
  </si>
  <si>
    <t>放デイ３１・有資格１７・定超・未計画・評減・拘減</t>
  </si>
  <si>
    <t>放デイ３１・有資格１７・定超・未計画・開減１・拘減</t>
  </si>
  <si>
    <t>放デイ３１・有資格１７・定超・未計画・開減１・評減・拘減</t>
  </si>
  <si>
    <t>放デイ３１・有資格１７・定超・未計画・開減２・拘減</t>
  </si>
  <si>
    <t>放デイ３１・有資格１７・定超・未計画・開減２・評減・拘減</t>
  </si>
  <si>
    <t>放デイ３１・有資格１７・定超・未計画２</t>
  </si>
  <si>
    <t>放デイ３１・有資格１７・定超・未計画２・評減</t>
  </si>
  <si>
    <t>放デイ３１・有資格１７・定超・未計画２・開減１</t>
  </si>
  <si>
    <t>放デイ３１・有資格１７・定超・未計画２・開減１・評減</t>
  </si>
  <si>
    <t>放デイ３１・有資格１７・定超・未計画２・開減２</t>
  </si>
  <si>
    <t>放デイ３１・有資格１７・定超・未計画２・開減２・評減</t>
  </si>
  <si>
    <t>放デイ３１・有資格１７・定超・未計画２・拘減</t>
  </si>
  <si>
    <t>放デイ３１・有資格１７・定超・未計画２・評減・拘減</t>
  </si>
  <si>
    <t>放デイ３１・有資格１７・定超・未計画２・開減１・拘減</t>
  </si>
  <si>
    <t>放デイ３１・有資格１７・定超・未計画２・開減１・評減・拘減</t>
  </si>
  <si>
    <t>放デイ３１・有資格１７・定超・未計画２・開減２・拘減</t>
  </si>
  <si>
    <t>放デイ３１・有資格１７・定超・未計画２・開減２・評減・拘減</t>
  </si>
  <si>
    <t>放デイ３２・定超</t>
  </si>
  <si>
    <t>放デイ３２・定超・評減</t>
  </si>
  <si>
    <t>放デイ３２・定超・開減１</t>
  </si>
  <si>
    <t>放デイ３２・定超・開減１・評減</t>
  </si>
  <si>
    <t>放デイ３２・定超・開減２</t>
  </si>
  <si>
    <t>放デイ３２・定超・開減２・評減</t>
  </si>
  <si>
    <t>放デイ３２・定超・拘減</t>
  </si>
  <si>
    <t>放デイ３２・定超・評減・拘減</t>
  </si>
  <si>
    <t>放デイ３２・定超・開減１・拘減</t>
  </si>
  <si>
    <t>放デイ３２・定超・開減１・評減・拘減</t>
  </si>
  <si>
    <t>放デイ３２・定超・開減２・拘減</t>
  </si>
  <si>
    <t>放デイ３２・定超・開減２・評減・拘減</t>
  </si>
  <si>
    <t>放デイ３２・定超・未計画</t>
  </si>
  <si>
    <t>放デイ３２・定超・未計画・評減</t>
  </si>
  <si>
    <t>放デイ３２・定超・未計画・開減１</t>
  </si>
  <si>
    <t>放デイ３２・定超・未計画・開減１・評減</t>
  </si>
  <si>
    <t>放デイ３２・定超・未計画・開減２</t>
  </si>
  <si>
    <t>放デイ３２・定超・未計画・開減２・評減</t>
  </si>
  <si>
    <t>放デイ３２・定超・未計画・拘減</t>
  </si>
  <si>
    <t>放デイ３２・定超・未計画・評減・拘減</t>
  </si>
  <si>
    <t>放デイ３２・定超・未計画・開減１・拘減</t>
  </si>
  <si>
    <t>放デイ３２・定超・未計画・開減１・評減・拘減</t>
  </si>
  <si>
    <t>放デイ３２・定超・未計画・開減２・拘減</t>
  </si>
  <si>
    <t>放デイ３２・定超・未計画・開減２・評減・拘減</t>
  </si>
  <si>
    <t>放デイ３２・定超・未計画２</t>
  </si>
  <si>
    <t>放デイ３２・定超・未計画２・評減</t>
  </si>
  <si>
    <t>放デイ３２・定超・未計画２・開減１</t>
  </si>
  <si>
    <t>放デイ３２・定超・未計画２・開減１・評減</t>
  </si>
  <si>
    <t>放デイ３２・定超・未計画２・開減２</t>
  </si>
  <si>
    <t>放デイ３２・定超・未計画２・開減２・評減</t>
  </si>
  <si>
    <t>放デイ３２・定超・未計画２・拘減</t>
  </si>
  <si>
    <t>放デイ３２・定超・未計画２・評減・拘減</t>
  </si>
  <si>
    <t>放デイ３２・定超・未計画２・開減１・拘減</t>
  </si>
  <si>
    <t>放デイ３２・定超・未計画２・開減１・評減・拘減</t>
  </si>
  <si>
    <t>放デイ３２・定超・未計画２・開減２・拘減</t>
  </si>
  <si>
    <t>放デイ３２・定超・未計画２・開減２・評減・拘減</t>
  </si>
  <si>
    <t>放デイ３２・有資格１８・定超</t>
  </si>
  <si>
    <t>放デイ３２・有資格１８・定超・評減</t>
  </si>
  <si>
    <t>放デイ３２・有資格１８・定超・開減１</t>
  </si>
  <si>
    <t>放デイ３２・有資格１８・定超・開減１・評減</t>
  </si>
  <si>
    <t>放デイ３２・有資格１８・定超・開減２</t>
  </si>
  <si>
    <t>放デイ３２・有資格１８・定超・開減２・評減</t>
  </si>
  <si>
    <t>放デイ３２・有資格１８・定超・拘減</t>
  </si>
  <si>
    <t>放デイ３２・有資格１８・定超・評減・拘減</t>
  </si>
  <si>
    <t>放デイ３２・有資格１８・定超・開減１・拘減</t>
  </si>
  <si>
    <t>放デイ３２・有資格１８・定超・開減１・評減・拘減</t>
  </si>
  <si>
    <t>放デイ３２・有資格１８・定超・開減２・拘減</t>
  </si>
  <si>
    <t>放デイ３２・有資格１８・定超・開減２・評減・拘減</t>
  </si>
  <si>
    <t>放デイ３２・有資格１８・定超・未計画</t>
  </si>
  <si>
    <t>放デイ３２・有資格１８・定超・未計画・評減</t>
  </si>
  <si>
    <t>放デイ３２・有資格１８・定超・未計画・開減１</t>
  </si>
  <si>
    <t>放デイ３２・有資格１８・定超・未計画・開減１・評減</t>
  </si>
  <si>
    <t>放デイ３２・有資格１８・定超・未計画・開減２</t>
  </si>
  <si>
    <t>放デイ３２・有資格１８・定超・未計画・開減２・評減</t>
  </si>
  <si>
    <t>放デイ３２・有資格１８・定超・未計画・拘減</t>
  </si>
  <si>
    <t>放デイ３２・有資格１８・定超・未計画・評減・拘減</t>
  </si>
  <si>
    <t>放デイ３２・有資格１８・定超・未計画・開減１・拘減</t>
  </si>
  <si>
    <t>放デイ３２・有資格１８・定超・未計画・開減１・評減・拘減</t>
  </si>
  <si>
    <t>放デイ３２・有資格１８・定超・未計画・開減２・拘減</t>
  </si>
  <si>
    <t>放デイ３２・有資格１８・定超・未計画・開減２・評減・拘減</t>
  </si>
  <si>
    <t>放デイ３２・有資格１８・定超・未計画２</t>
  </si>
  <si>
    <t>放デイ３２・有資格１８・定超・未計画２・評減</t>
  </si>
  <si>
    <t>放デイ３２・有資格１８・定超・未計画２・開減１</t>
  </si>
  <si>
    <t>放デイ３２・有資格１８・定超・未計画２・開減１・評減</t>
  </si>
  <si>
    <t>放デイ３２・有資格１８・定超・未計画２・開減２</t>
  </si>
  <si>
    <t>放デイ３２・有資格１８・定超・未計画２・開減２・評減</t>
  </si>
  <si>
    <t>放デイ３２・有資格１８・定超・未計画２・拘減</t>
  </si>
  <si>
    <t>放デイ３２・有資格１８・定超・未計画２・評減・拘減</t>
  </si>
  <si>
    <t>放デイ３２・有資格１８・定超・未計画２・開減１・拘減</t>
  </si>
  <si>
    <t>放デイ３２・有資格１８・定超・未計画２・開減１・評減・拘減</t>
  </si>
  <si>
    <t>放デイ３２・有資格１８・定超・未計画２・開減２・拘減</t>
  </si>
  <si>
    <t>放デイ３２・有資格１８・定超・未計画２・開減２・評減・拘減</t>
  </si>
  <si>
    <t>放デイ７・定超</t>
  </si>
  <si>
    <t>放デイ７・定超・評減</t>
  </si>
  <si>
    <t>放デイ７・定超・未計画</t>
  </si>
  <si>
    <t>放デイ７・定超・未計画・評減</t>
  </si>
  <si>
    <t>放デイ７・定超・未計画２</t>
  </si>
  <si>
    <t>放デイ７・定超・未計画２・評減</t>
  </si>
  <si>
    <t>放デイ７・定超・拘減</t>
  </si>
  <si>
    <t>放デイ７・定超・評減・拘減</t>
  </si>
  <si>
    <t>放デイ７・定超・未計画・拘減</t>
  </si>
  <si>
    <t>放デイ７・定超・未計画・評減・拘減</t>
  </si>
  <si>
    <t>放デイ７・定超・未計画２・拘減</t>
  </si>
  <si>
    <t>放デイ７・定超・未計画２・評減・拘減</t>
  </si>
  <si>
    <t>放デイ８・定超</t>
  </si>
  <si>
    <t>放デイ８・定超・評減</t>
  </si>
  <si>
    <t>放デイ８・定超・未計画</t>
  </si>
  <si>
    <t>放デイ８・定超・未計画・評減</t>
  </si>
  <si>
    <t>放デイ８・定超・未計画２</t>
  </si>
  <si>
    <t>放デイ８・定超・未計画２・評減</t>
  </si>
  <si>
    <t>放デイ８・定超・拘減</t>
  </si>
  <si>
    <t>放デイ８・定超・評減・拘減</t>
  </si>
  <si>
    <t>放デイ８・定超・未計画・拘減</t>
  </si>
  <si>
    <t>放デイ８・定超・未計画・評減・拘減</t>
  </si>
  <si>
    <t>放デイ８・定超・未計画２・拘減</t>
  </si>
  <si>
    <t>放デイ８・定超・未計画２・評減・拘減</t>
  </si>
  <si>
    <t>放デイ９・定超</t>
  </si>
  <si>
    <t>放デイ９・定超・評減</t>
  </si>
  <si>
    <t>放デイ９・定超・未計画</t>
  </si>
  <si>
    <t>放デイ９・定超・未計画・評減</t>
  </si>
  <si>
    <t>放デイ９・定超・未計画２</t>
  </si>
  <si>
    <t>放デイ９・定超・未計画２・評減</t>
  </si>
  <si>
    <t>放デイ９・定超・拘減</t>
  </si>
  <si>
    <t>放デイ９・定超・評減・拘減</t>
  </si>
  <si>
    <t>放デイ９・定超・未計画・拘減</t>
  </si>
  <si>
    <t>放デイ９・定超・未計画・評減・拘減</t>
  </si>
  <si>
    <t>放デイ９・定超・未計画２・拘減</t>
  </si>
  <si>
    <t>放デイ９・定超・未計画２・評減・拘減</t>
  </si>
  <si>
    <t>放デイ１０・定超</t>
  </si>
  <si>
    <t>放デイ１０・定超・評減</t>
  </si>
  <si>
    <t>放デイ１０・定超・未計画</t>
  </si>
  <si>
    <t>放デイ１０・定超・未計画・評減</t>
  </si>
  <si>
    <t>放デイ１０・定超・未計画２</t>
  </si>
  <si>
    <t>放デイ１０・定超・未計画２・評減</t>
  </si>
  <si>
    <t>放デイ１０・定超・拘減</t>
  </si>
  <si>
    <t>放デイ１０・定超・評減・拘減</t>
  </si>
  <si>
    <t>放デイ１０・定超・未計画・拘減</t>
  </si>
  <si>
    <t>放デイ１０・定超・未計画・評減・拘減</t>
  </si>
  <si>
    <t>放デイ１０・定超・未計画２・拘減</t>
  </si>
  <si>
    <t>放デイ１０・定超・未計画２・評減・拘減</t>
  </si>
  <si>
    <t>放デイ１１・定超</t>
  </si>
  <si>
    <t>放デイ１１・定超・評減</t>
  </si>
  <si>
    <t>放デイ１１・定超・未計画</t>
  </si>
  <si>
    <t>放デイ１１・定超・未計画・評減</t>
  </si>
  <si>
    <t>放デイ１１・定超・未計画２</t>
  </si>
  <si>
    <t>放デイ１１・定超・未計画２・評減</t>
  </si>
  <si>
    <t>放デイ１１・定超・拘減</t>
  </si>
  <si>
    <t>放デイ１１・定超・評減・拘減</t>
  </si>
  <si>
    <t>放デイ１１・定超・未計画・拘減</t>
  </si>
  <si>
    <t>放デイ１１・定超・未計画・評減・拘減</t>
  </si>
  <si>
    <t>放デイ１１・定超・未計画２・拘減</t>
  </si>
  <si>
    <t>放デイ１１・定超・未計画２・評減・拘減</t>
  </si>
  <si>
    <t>放デイ１２・定超</t>
  </si>
  <si>
    <t>放デイ１２・定超・評減</t>
  </si>
  <si>
    <t>放デイ１２・定超・未計画</t>
  </si>
  <si>
    <t>放デイ１２・定超・未計画・評減</t>
  </si>
  <si>
    <t>放デイ１２・定超・未計画２</t>
  </si>
  <si>
    <t>放デイ１２・定超・未計画２・評減</t>
  </si>
  <si>
    <t>放デイ１２・定超・拘減</t>
  </si>
  <si>
    <t>放デイ１２・定超・評減・拘減</t>
  </si>
  <si>
    <t>放デイ１２・定超・未計画・拘減</t>
  </si>
  <si>
    <t>放デイ１２・定超・未計画・評減・拘減</t>
  </si>
  <si>
    <t>放デイ１２・定超・未計画２・拘減</t>
  </si>
  <si>
    <t>放デイ１２・定超・未計画２・評減・拘減</t>
  </si>
  <si>
    <t>放デイ１３・定超</t>
  </si>
  <si>
    <t>放デイ１３・定超・評減</t>
  </si>
  <si>
    <t>放デイ１３・定超・未計画</t>
  </si>
  <si>
    <t>放デイ１３・定超・未計画・評減</t>
  </si>
  <si>
    <t>放デイ１３・定超・未計画２</t>
  </si>
  <si>
    <t>放デイ１３・定超・未計画２・評減</t>
  </si>
  <si>
    <t>放デイ１３・定超・拘減</t>
  </si>
  <si>
    <t>放デイ１３・定超・評減・拘減</t>
  </si>
  <si>
    <t>放デイ１３・定超・未計画・拘減</t>
  </si>
  <si>
    <t>放デイ１３・定超・未計画・評減・拘減</t>
  </si>
  <si>
    <t>放デイ１３・定超・未計画２・拘減</t>
  </si>
  <si>
    <t>放デイ１３・定超・未計画２・評減・拘減</t>
  </si>
  <si>
    <t>放デイ１４・定超</t>
  </si>
  <si>
    <t>放デイ１４・定超・評減</t>
  </si>
  <si>
    <t>放デイ１４・定超・開減１</t>
  </si>
  <si>
    <t>放デイ１４・定超・開減１・評減</t>
  </si>
  <si>
    <t>放デイ１４・定超・開減２</t>
  </si>
  <si>
    <t>放デイ１４・定超・開減２・評減</t>
  </si>
  <si>
    <t>放デイ１４・定超・拘減</t>
  </si>
  <si>
    <t>放デイ１４・定超・評減・拘減</t>
  </si>
  <si>
    <t>放デイ１４・定超・開減１・拘減</t>
  </si>
  <si>
    <t>放デイ１４・定超・開減１・評減・拘減</t>
  </si>
  <si>
    <t>放デイ１４・定超・開減２・拘減</t>
  </si>
  <si>
    <t>放デイ１４・定超・開減２・評減・拘減</t>
  </si>
  <si>
    <t>放デイ１４・定超・未計画</t>
  </si>
  <si>
    <t>放デイ１４・定超・未計画・評減</t>
  </si>
  <si>
    <t>放デイ１４・定超・未計画・開減１</t>
  </si>
  <si>
    <t>放デイ１４・定超・未計画・開減１・評減</t>
  </si>
  <si>
    <t>放デイ１４・定超・未計画・開減２</t>
  </si>
  <si>
    <t>放デイ１４・定超・未計画・開減２・評減</t>
  </si>
  <si>
    <t>放デイ１４・定超・未計画・拘減</t>
  </si>
  <si>
    <t>放デイ１４・定超・未計画・評減・拘減</t>
  </si>
  <si>
    <t>放デイ１４・定超・未計画・開減１・拘減</t>
  </si>
  <si>
    <t>放デイ１４・定超・未計画・開減１・評減・拘減</t>
  </si>
  <si>
    <t>放デイ１４・定超・未計画・開減２・拘減</t>
  </si>
  <si>
    <t>放デイ１４・定超・未計画・開減２・評減・拘減</t>
  </si>
  <si>
    <t>放デイ１４・定超・未計画２</t>
  </si>
  <si>
    <t>放デイ１４・定超・未計画２・評減</t>
  </si>
  <si>
    <t>放デイ１４・定超・未計画２・開減１</t>
  </si>
  <si>
    <t>放デイ１４・定超・未計画２・開減１・評減</t>
  </si>
  <si>
    <t>放デイ１４・定超・未計画２・開減２</t>
  </si>
  <si>
    <t>放デイ１４・定超・未計画２・開減２・評減</t>
  </si>
  <si>
    <t>放デイ１４・定超・未計画２・拘減</t>
  </si>
  <si>
    <t>放デイ１４・定超・未計画２・評減・拘減</t>
  </si>
  <si>
    <t>放デイ１４・定超・未計画２・開減１・拘減</t>
  </si>
  <si>
    <t>放デイ１４・定超・未計画２・開減１・評減・拘減</t>
  </si>
  <si>
    <t>放デイ１４・定超・未計画２・開減２・拘減</t>
  </si>
  <si>
    <t>放デイ１４・定超・未計画２・開減２・評減・拘減</t>
  </si>
  <si>
    <t>放デイ１５・定超</t>
  </si>
  <si>
    <t>放デイ１５・定超・評減</t>
  </si>
  <si>
    <t>放デイ１５・定超・開減１</t>
  </si>
  <si>
    <t>放デイ１５・定超・開減１・評減</t>
  </si>
  <si>
    <t>放デイ１５・定超・開減２</t>
  </si>
  <si>
    <t>放デイ１５・定超・開減２・評減</t>
  </si>
  <si>
    <t>放デイ１５・定超・拘減</t>
  </si>
  <si>
    <t>放デイ１５・定超・評減・拘減</t>
  </si>
  <si>
    <t>放デイ１５・定超・開減１・拘減</t>
  </si>
  <si>
    <t>放デイ１５・定超・開減１・評減・拘減</t>
  </si>
  <si>
    <t>放デイ１５・定超・開減２・拘減</t>
  </si>
  <si>
    <t>放デイ１５・定超・開減２・評減・拘減</t>
  </si>
  <si>
    <t>放デイ１５・定超・未計画</t>
  </si>
  <si>
    <t>放デイ１５・定超・未計画・評減</t>
  </si>
  <si>
    <t>放デイ１５・定超・未計画・開減１</t>
  </si>
  <si>
    <t>放デイ１５・定超・未計画・開減１・評減</t>
  </si>
  <si>
    <t>放デイ１５・定超・未計画・開減２</t>
  </si>
  <si>
    <t>放デイ１５・定超・未計画・開減２・評減</t>
  </si>
  <si>
    <t>放デイ１５・定超・未計画・拘減</t>
  </si>
  <si>
    <t>放デイ１５・定超・未計画・評減・拘減</t>
  </si>
  <si>
    <t>放デイ１５・定超・未計画・開減１・拘減</t>
  </si>
  <si>
    <t>放デイ１５・定超・未計画・開減１・評減・拘減</t>
  </si>
  <si>
    <t>放デイ１５・定超・未計画・開減２・拘減</t>
  </si>
  <si>
    <t>放デイ１５・定超・未計画・開減２・評減・拘減</t>
  </si>
  <si>
    <t>放デイ１５・定超・未計画２</t>
  </si>
  <si>
    <t>放デイ１５・定超・未計画２・評減</t>
  </si>
  <si>
    <t>放デイ１５・定超・未計画２・開減１</t>
  </si>
  <si>
    <t>放デイ１５・定超・未計画２・開減１・評減</t>
  </si>
  <si>
    <t>放デイ１５・定超・未計画２・開減２</t>
  </si>
  <si>
    <t>放デイ１５・定超・未計画２・開減２・評減</t>
  </si>
  <si>
    <t>放デイ１５・定超・未計画２・拘減</t>
  </si>
  <si>
    <t>放デイ１５・定超・未計画２・評減・拘減</t>
  </si>
  <si>
    <t>放デイ１５・定超・未計画２・開減１・拘減</t>
  </si>
  <si>
    <t>放デイ１５・定超・未計画２・開減１・評減・拘減</t>
  </si>
  <si>
    <t>放デイ１５・定超・未計画２・開減２・拘減</t>
  </si>
  <si>
    <t>放デイ１５・定超・未計画２・開減２・評減・拘減</t>
  </si>
  <si>
    <t>放デイ１６・定超</t>
  </si>
  <si>
    <t>放デイ１６・定超・評減</t>
  </si>
  <si>
    <t>放デイ１６・定超・開減１</t>
  </si>
  <si>
    <t>放デイ１６・定超・開減１・評減</t>
  </si>
  <si>
    <t>放デイ１６・定超・開減２</t>
  </si>
  <si>
    <t>放デイ１６・定超・開減２・評減</t>
  </si>
  <si>
    <t>放デイ１６・定超・拘減</t>
  </si>
  <si>
    <t>放デイ１６・定超・評減・拘減</t>
  </si>
  <si>
    <t>放デイ１６・定超・開減１・拘減</t>
  </si>
  <si>
    <t>放デイ１６・定超・開減１・評減・拘減</t>
  </si>
  <si>
    <t>放デイ１６・定超・開減２・拘減</t>
  </si>
  <si>
    <t>放デイ１６・定超・開減２・評減・拘減</t>
  </si>
  <si>
    <t>放デイ１６・定超・未計画</t>
  </si>
  <si>
    <t>放デイ１６・定超・未計画・評減</t>
  </si>
  <si>
    <t>放デイ１６・定超・未計画・開減１</t>
  </si>
  <si>
    <t>放デイ１６・定超・未計画・開減１・評減</t>
  </si>
  <si>
    <t>放デイ１６・定超・未計画・開減２</t>
  </si>
  <si>
    <t>放デイ１６・定超・未計画・開減２・評減</t>
  </si>
  <si>
    <t>放デイ１６・定超・未計画・拘減</t>
  </si>
  <si>
    <t>放デイ１６・定超・未計画・評減・拘減</t>
  </si>
  <si>
    <t>放デイ１６・定超・未計画・開減１・拘減</t>
  </si>
  <si>
    <t>放デイ１６・定超・未計画・開減１・評減・拘減</t>
  </si>
  <si>
    <t>放デイ１６・定超・未計画・開減２・拘減</t>
  </si>
  <si>
    <t>放デイ１６・定超・未計画・開減２・評減・拘減</t>
  </si>
  <si>
    <t>放デイ１６・定超・未計画２</t>
  </si>
  <si>
    <t>放デイ１６・定超・未計画２・評減</t>
  </si>
  <si>
    <t>放デイ１６・定超・未計画２・開減１</t>
  </si>
  <si>
    <t>放デイ１６・定超・未計画２・開減１・評減</t>
  </si>
  <si>
    <t>放デイ１６・定超・未計画２・開減２</t>
  </si>
  <si>
    <t>放デイ１６・定超・未計画２・開減２・評減</t>
  </si>
  <si>
    <t>放デイ１６・定超・未計画２・拘減</t>
  </si>
  <si>
    <t>放デイ１６・定超・未計画２・評減・拘減</t>
  </si>
  <si>
    <t>放デイ１６・定超・未計画２・開減１・拘減</t>
  </si>
  <si>
    <t>放デイ１６・定超・未計画２・開減１・評減・拘減</t>
  </si>
  <si>
    <t>放デイ１６・定超・未計画２・開減２・拘減</t>
  </si>
  <si>
    <t>放デイ１６・定超・未計画２・開減２・評減・拘減</t>
  </si>
  <si>
    <t>放デイ１７・定超</t>
  </si>
  <si>
    <t>放デイ１７・定超・評減</t>
  </si>
  <si>
    <t>放デイ１７・定超・開減１</t>
  </si>
  <si>
    <t>放デイ１７・定超・開減１・評減</t>
  </si>
  <si>
    <t>放デイ１７・定超・開減２</t>
  </si>
  <si>
    <t>放デイ１７・定超・開減２・評減</t>
  </si>
  <si>
    <t>放デイ１７・定超・拘減</t>
  </si>
  <si>
    <t>放デイ１７・定超・評減・拘減</t>
  </si>
  <si>
    <t>放デイ１７・定超・開減１・拘減</t>
  </si>
  <si>
    <t>放デイ１７・定超・開減１・評減・拘減</t>
  </si>
  <si>
    <t>放デイ１７・定超・開減２・拘減</t>
  </si>
  <si>
    <t>放デイ１７・定超・開減２・評減・拘減</t>
  </si>
  <si>
    <t>放デイ１７・定超・未計画</t>
  </si>
  <si>
    <t>放デイ１７・定超・未計画・評減</t>
  </si>
  <si>
    <t>放デイ１７・定超・未計画・開減１</t>
  </si>
  <si>
    <t>放デイ１７・定超・未計画・開減１・評減</t>
  </si>
  <si>
    <t>放デイ１７・定超・未計画・開減２</t>
  </si>
  <si>
    <t>放デイ１７・定超・未計画・開減２・評減</t>
  </si>
  <si>
    <t>放デイ１７・定超・未計画・拘減</t>
  </si>
  <si>
    <t>放デイ１７・定超・未計画・評減・拘減</t>
  </si>
  <si>
    <t>放デイ１７・定超・未計画・開減１・拘減</t>
  </si>
  <si>
    <t>放デイ１７・定超・未計画・開減１・評減・拘減</t>
  </si>
  <si>
    <t>放デイ１７・定超・未計画・開減２・拘減</t>
  </si>
  <si>
    <t>放デイ１７・定超・未計画・開減２・評減・拘減</t>
  </si>
  <si>
    <t>放デイ１７・定超・未計画２</t>
  </si>
  <si>
    <t>放デイ１７・定超・未計画２・評減</t>
  </si>
  <si>
    <t>放デイ１７・定超・未計画２・開減１</t>
  </si>
  <si>
    <t>放デイ１７・定超・未計画２・開減１・評減</t>
  </si>
  <si>
    <t>放デイ１７・定超・未計画２・開減２</t>
  </si>
  <si>
    <t>放デイ１７・定超・未計画２・開減２・評減</t>
  </si>
  <si>
    <t>放デイ１７・定超・未計画２・拘減</t>
  </si>
  <si>
    <t>放デイ１７・定超・未計画２・評減・拘減</t>
  </si>
  <si>
    <t>放デイ１７・定超・未計画２・開減１・拘減</t>
  </si>
  <si>
    <t>放デイ１７・定超・未計画２・開減１・評減・拘減</t>
  </si>
  <si>
    <t>放デイ１７・定超・未計画２・開減２・拘減</t>
  </si>
  <si>
    <t>放デイ１７・定超・未計画２・開減２・評減・拘減</t>
  </si>
  <si>
    <t>放デイ１８・定超</t>
  </si>
  <si>
    <t>放デイ１８・定超・評減</t>
  </si>
  <si>
    <t>放デイ１８・定超・開減１</t>
  </si>
  <si>
    <t>放デイ１８・定超・開減１・評減</t>
  </si>
  <si>
    <t>放デイ１８・定超・開減２</t>
  </si>
  <si>
    <t>放デイ１８・定超・開減２・評減</t>
  </si>
  <si>
    <t>放デイ１８・定超・拘減</t>
  </si>
  <si>
    <t>放デイ１８・定超・評減・拘減</t>
  </si>
  <si>
    <t>放デイ１８・定超・開減１・拘減</t>
  </si>
  <si>
    <t>放デイ１８・定超・開減１・評減・拘減</t>
  </si>
  <si>
    <t>放デイ１８・定超・開減２・拘減</t>
  </si>
  <si>
    <t>放デイ１８・定超・開減２・評減・拘減</t>
  </si>
  <si>
    <t>放デイ１８・定超・未計画</t>
  </si>
  <si>
    <t>放デイ１８・定超・未計画・評減</t>
  </si>
  <si>
    <t>放デイ１８・定超・未計画・開減１</t>
  </si>
  <si>
    <t>放デイ１８・定超・未計画・開減１・評減</t>
  </si>
  <si>
    <t>放デイ１８・定超・未計画・開減２</t>
  </si>
  <si>
    <t>放デイ１８・定超・未計画・開減２・評減</t>
  </si>
  <si>
    <t>放デイ１８・定超・未計画・拘減</t>
  </si>
  <si>
    <t>放デイ１８・定超・未計画・評減・拘減</t>
  </si>
  <si>
    <t>放デイ１８・定超・未計画・開減１・拘減</t>
  </si>
  <si>
    <t>放デイ１８・定超・未計画・開減１・評減・拘減</t>
  </si>
  <si>
    <t>放デイ１８・定超・未計画・開減２・拘減</t>
  </si>
  <si>
    <t>放デイ１８・定超・未計画・開減２・評減・拘減</t>
  </si>
  <si>
    <t>放デイ１８・定超・未計画２</t>
  </si>
  <si>
    <t>放デイ１８・定超・未計画２・評減</t>
  </si>
  <si>
    <t>放デイ１８・定超・未計画２・開減１</t>
  </si>
  <si>
    <t>放デイ１８・定超・未計画２・開減１・評減</t>
  </si>
  <si>
    <t>放デイ１８・定超・未計画２・開減２</t>
  </si>
  <si>
    <t>放デイ１８・定超・未計画２・開減２・評減</t>
  </si>
  <si>
    <t>放デイ１８・定超・未計画２・拘減</t>
  </si>
  <si>
    <t>放デイ１８・定超・未計画２・評減・拘減</t>
  </si>
  <si>
    <t>放デイ１８・定超・未計画２・開減１・拘減</t>
  </si>
  <si>
    <t>放デイ１８・定超・未計画２・開減１・評減・拘減</t>
  </si>
  <si>
    <t>放デイ１８・定超・未計画２・開減２・拘減</t>
  </si>
  <si>
    <t>放デイ１８・定超・未計画２・開減２・評減・拘減</t>
  </si>
  <si>
    <t>放デイ１９・定超</t>
  </si>
  <si>
    <t>放デイ１９・定超・評減</t>
  </si>
  <si>
    <t>放デイ１９・定超・開減１</t>
  </si>
  <si>
    <t>放デイ１９・定超・開減１・評減</t>
  </si>
  <si>
    <t>放デイ１９・定超・開減２</t>
  </si>
  <si>
    <t>放デイ１９・定超・開減２・評減</t>
  </si>
  <si>
    <t>放デイ１９・定超・拘減</t>
  </si>
  <si>
    <t>放デイ１９・定超・評減・拘減</t>
  </si>
  <si>
    <t>放デイ１９・定超・開減１・拘減</t>
  </si>
  <si>
    <t>放デイ１９・定超・開減１・評減・拘減</t>
  </si>
  <si>
    <t>放デイ１９・定超・開減２・拘減</t>
  </si>
  <si>
    <t>放デイ１９・定超・開減２・評減・拘減</t>
  </si>
  <si>
    <t>放デイ１９・定超・未計画</t>
  </si>
  <si>
    <t>放デイ１９・定超・未計画・評減</t>
  </si>
  <si>
    <t>放デイ１９・定超・未計画・開減１</t>
  </si>
  <si>
    <t>放デイ１９・定超・未計画・開減１・評減</t>
  </si>
  <si>
    <t>放デイ１９・定超・未計画・開減２</t>
  </si>
  <si>
    <t>放デイ１９・定超・未計画・開減２・評減</t>
  </si>
  <si>
    <t>放デイ１９・定超・未計画・拘減</t>
  </si>
  <si>
    <t>放デイ１９・定超・未計画・評減・拘減</t>
  </si>
  <si>
    <t>放デイ１９・定超・未計画・開減１・拘減</t>
  </si>
  <si>
    <t>放デイ１９・定超・未計画・開減１・評減・拘減</t>
  </si>
  <si>
    <t>放デイ１９・定超・未計画・開減２・拘減</t>
  </si>
  <si>
    <t>放デイ１９・定超・未計画・開減２・評減・拘減</t>
  </si>
  <si>
    <t>放デイ１９・定超・未計画２</t>
  </si>
  <si>
    <t>放デイ１９・定超・未計画２・評減</t>
  </si>
  <si>
    <t>放デイ１９・定超・未計画２・開減１</t>
  </si>
  <si>
    <t>放デイ１９・定超・未計画２・開減１・評減</t>
  </si>
  <si>
    <t>放デイ１９・定超・未計画２・開減２</t>
  </si>
  <si>
    <t>放デイ１９・定超・未計画２・開減２・評減</t>
  </si>
  <si>
    <t>放デイ１９・定超・未計画２・拘減</t>
  </si>
  <si>
    <t>放デイ１９・定超・未計画２・評減・拘減</t>
  </si>
  <si>
    <t>放デイ１９・定超・未計画２・開減１・拘減</t>
  </si>
  <si>
    <t>放デイ１９・定超・未計画２・開減１・評減・拘減</t>
  </si>
  <si>
    <t>放デイ１９・定超・未計画２・開減２・拘減</t>
  </si>
  <si>
    <t>放デイ１９・定超・未計画２・開減２・評減・拘減</t>
  </si>
  <si>
    <t>放デイ２０・定超</t>
  </si>
  <si>
    <t>放デイ２０・定超・評減</t>
  </si>
  <si>
    <t>放デイ２０・定超・開減１</t>
  </si>
  <si>
    <t>放デイ２０・定超・開減１・評減</t>
  </si>
  <si>
    <t>放デイ２０・定超・開減２</t>
  </si>
  <si>
    <t>放デイ２０・定超・開減２・評減</t>
  </si>
  <si>
    <t>放デイ２０・定超・拘減</t>
  </si>
  <si>
    <t>放デイ２０・定超・評減・拘減</t>
  </si>
  <si>
    <t>放デイ２０・定超・開減１・拘減</t>
  </si>
  <si>
    <t>放デイ２０・定超・開減１・評減・拘減</t>
  </si>
  <si>
    <t>放デイ２０・定超・開減２・拘減</t>
  </si>
  <si>
    <t>放デイ２０・定超・開減２・評減・拘減</t>
  </si>
  <si>
    <t>放デイ２０・定超・未計画</t>
  </si>
  <si>
    <t>放デイ２０・定超・未計画・評減</t>
  </si>
  <si>
    <t>放デイ２０・定超・未計画・開減１</t>
  </si>
  <si>
    <t>放デイ２０・定超・未計画・開減１・評減</t>
  </si>
  <si>
    <t>放デイ２０・定超・未計画・開減２</t>
  </si>
  <si>
    <t>放デイ２０・定超・未計画・開減２・評減</t>
  </si>
  <si>
    <t>放デイ２０・定超・未計画・拘減</t>
  </si>
  <si>
    <t>放デイ２０・定超・未計画・評減・拘減</t>
  </si>
  <si>
    <t>放デイ２０・定超・未計画・開減１・拘減</t>
  </si>
  <si>
    <t>放デイ２０・定超・未計画・開減１・評減・拘減</t>
  </si>
  <si>
    <t>放デイ２０・定超・未計画・開減２・拘減</t>
  </si>
  <si>
    <t>放デイ２０・定超・未計画・開減２・評減・拘減</t>
  </si>
  <si>
    <t>放デイ２０・定超・未計画２</t>
  </si>
  <si>
    <t>放デイ２０・定超・未計画２・評減</t>
  </si>
  <si>
    <t>放デイ２０・定超・未計画２・開減１</t>
  </si>
  <si>
    <t>放デイ２０・定超・未計画２・開減１・評減</t>
  </si>
  <si>
    <t>放デイ２０・定超・未計画２・開減２</t>
  </si>
  <si>
    <t>放デイ２０・定超・未計画２・開減２・評減</t>
  </si>
  <si>
    <t>放デイ２０・定超・未計画２・拘減</t>
  </si>
  <si>
    <t>放デイ２０・定超・未計画２・評減・拘減</t>
  </si>
  <si>
    <t>放デイ２０・定超・未計画２・開減１・拘減</t>
  </si>
  <si>
    <t>放デイ２０・定超・未計画２・開減１・評減・拘減</t>
  </si>
  <si>
    <t>放デイ２０・定超・未計画２・開減２・拘減</t>
  </si>
  <si>
    <t>放デイ２０・定超・未計画２・開減２・評減・拘減</t>
  </si>
  <si>
    <t>共生型放デイ１・定超</t>
  </si>
  <si>
    <t>共生型放デイ１・定超・評減</t>
  </si>
  <si>
    <t>共生型放デイ１・定超・拘減</t>
  </si>
  <si>
    <t>共生型放デイ１・定超・評減・拘減</t>
  </si>
  <si>
    <t>共生型放デイ２・定超</t>
  </si>
  <si>
    <t>共生型放デイ２・定超・評減</t>
  </si>
  <si>
    <t>共生型放デイ２・定超・開減１</t>
  </si>
  <si>
    <t>共生型放デイ２・定超・開減１・評減</t>
  </si>
  <si>
    <t>共生型放デイ２・定超・開減２</t>
  </si>
  <si>
    <t>共生型放デイ２・定超・開減２・評減</t>
  </si>
  <si>
    <t>共生型放デイ２・定超・拘減</t>
  </si>
  <si>
    <t>共生型放デイ２・定超・評減・拘減</t>
  </si>
  <si>
    <t>共生型放デイ２・定超・開減１・拘減</t>
  </si>
  <si>
    <t>共生型放デイ２・定超・開減１・評減・拘減</t>
  </si>
  <si>
    <t>共生型放デイ２・定超・開減２・拘減</t>
  </si>
  <si>
    <t>共生型放デイ２・定超・開減２・評減・拘減</t>
  </si>
  <si>
    <t>基準該当放デイⅠ１・定超</t>
  </si>
  <si>
    <t>基準該当放デイⅠ１・定超・評減</t>
  </si>
  <si>
    <t>基準該当放デイⅠ１・定超・未計画</t>
  </si>
  <si>
    <t>基準該当放デイⅠ１・定超・未計画・評減</t>
  </si>
  <si>
    <t>基準該当放デイⅠ１・定超・未計画２</t>
  </si>
  <si>
    <t>基準該当放デイⅠ１・定超・未計画２・評減</t>
  </si>
  <si>
    <t>基準該当放デイⅠ２・定超</t>
  </si>
  <si>
    <t>基準該当放デイⅠ２・定超・評減</t>
  </si>
  <si>
    <t>基準該当放デイⅠ２・定超・開減１</t>
  </si>
  <si>
    <t>基準該当放デイⅠ２・定超・開減１・評減</t>
  </si>
  <si>
    <t>基準該当放デイⅠ２・定超・開減２</t>
  </si>
  <si>
    <t>基準該当放デイⅠ２・定超・開減２・評減</t>
  </si>
  <si>
    <t>基準該当放デイⅠ２・定超・未計画</t>
  </si>
  <si>
    <t>基準該当放デイⅠ２・定超・未計画・評減</t>
  </si>
  <si>
    <t>基準該当放デイⅠ２・定超・未計画・開減１</t>
  </si>
  <si>
    <t>基準該当放デイⅠ２・定超・未計画・開減１・評減</t>
  </si>
  <si>
    <t>基準該当放デイⅠ２・定超・未計画・開減２</t>
  </si>
  <si>
    <t>基準該当放デイⅠ２・定超・未計画・開減２・評減</t>
  </si>
  <si>
    <t>基準該当放デイⅠ２・定超・未計画２</t>
  </si>
  <si>
    <t>基準該当放デイⅠ２・定超・未計画２・評減</t>
  </si>
  <si>
    <t>基準該当放デイⅠ２・定超・未計画２・開減１</t>
  </si>
  <si>
    <t>基準該当放デイⅠ２・定超・未計画２・開減１・評減</t>
  </si>
  <si>
    <t>基準該当放デイⅠ２・定超・未計画２・開減２</t>
  </si>
  <si>
    <t>基準該当放デイⅠ２・定超・未計画２・開減２・評減</t>
  </si>
  <si>
    <t>基準該当放デイⅡ１・定超</t>
  </si>
  <si>
    <t>基準該当放デイⅡ１・定超・評減</t>
  </si>
  <si>
    <t>基準該当放デイⅡ２・定超</t>
  </si>
  <si>
    <t>基準該当放デイⅡ２・定超・評減</t>
  </si>
  <si>
    <t>基準該当放デイⅡ２・定超・開減１</t>
  </si>
  <si>
    <t>基準該当放デイⅡ２・定超・開減１・評減</t>
  </si>
  <si>
    <t>基準該当放デイⅡ２・定超・開減２</t>
  </si>
  <si>
    <t>基準該当放デイⅡ２・定超・開減２・評減</t>
  </si>
  <si>
    <t>放デイ１・人欠</t>
  </si>
  <si>
    <t>配置すべき従業者（児童発達支援管理責任者を除く）の員数が基準に満たない場合</t>
  </si>
  <si>
    <t>放デイ１・人欠・評減</t>
  </si>
  <si>
    <t>放デイ１・人欠・未計画</t>
  </si>
  <si>
    <t>放デイ１・人欠・未計画・評減</t>
  </si>
  <si>
    <t>放デイ１・人欠・未計画２</t>
  </si>
  <si>
    <t>放デイ１・人欠・未計画２・評減</t>
  </si>
  <si>
    <t>放デイ１・人欠・拘減</t>
  </si>
  <si>
    <t>放デイ１・人欠・評減・拘減</t>
  </si>
  <si>
    <t>放デイ１・人欠・未計画・拘減</t>
  </si>
  <si>
    <t>放デイ１・人欠・未計画・評減・拘減</t>
  </si>
  <si>
    <t>放デイ１・人欠・未計画２・拘減</t>
  </si>
  <si>
    <t>放デイ１・人欠・未計画２・評減・拘減</t>
  </si>
  <si>
    <t>放デイ１・有資格１・人欠</t>
  </si>
  <si>
    <t>放デイ１・有資格１・人欠・評減</t>
  </si>
  <si>
    <t>放デイ１・有資格１・人欠・未計画</t>
  </si>
  <si>
    <t>放デイ１・有資格１・人欠・未計画・評減</t>
  </si>
  <si>
    <t>放デイ１・有資格１・人欠・未計画２</t>
  </si>
  <si>
    <t>放デイ１・有資格１・人欠・未計画２・評減</t>
  </si>
  <si>
    <t>放デイ１・有資格１・人欠・拘減</t>
  </si>
  <si>
    <t>放デイ１・有資格１・人欠・評減・拘減</t>
  </si>
  <si>
    <t>放デイ１・有資格１・人欠・未計画・拘減</t>
  </si>
  <si>
    <t>放デイ１・有資格１・人欠・未計画・評減・拘減</t>
  </si>
  <si>
    <t>放デイ１・有資格１・人欠・未計画２・拘減</t>
  </si>
  <si>
    <t>放デイ１・有資格１・人欠・未計画２・評減・拘減</t>
  </si>
  <si>
    <t>放デイ１・人欠２</t>
  </si>
  <si>
    <t>放デイ１・人欠２・評減</t>
  </si>
  <si>
    <t>放デイ１・人欠２・未計画</t>
  </si>
  <si>
    <t>放デイ１・人欠２・未計画・評減</t>
  </si>
  <si>
    <t>放デイ１・人欠２・未計画２</t>
  </si>
  <si>
    <t>放デイ１・人欠２・未計画２・評減</t>
  </si>
  <si>
    <t>放デイ１・人欠２・拘減</t>
  </si>
  <si>
    <t>放デイ１・人欠２・評減・拘減</t>
  </si>
  <si>
    <t>放デイ１・人欠２・未計画・拘減</t>
  </si>
  <si>
    <t>放デイ１・人欠２・未計画・評減・拘減</t>
  </si>
  <si>
    <t>放デイ１・人欠２・未計画２・拘減</t>
  </si>
  <si>
    <t>放デイ１・人欠２・未計画２・評減・拘減</t>
  </si>
  <si>
    <t>放デイ１・有資格１・人欠２</t>
  </si>
  <si>
    <t>放デイ１・有資格１・人欠２・評減</t>
  </si>
  <si>
    <t>放デイ１・有資格１・人欠２・未計画</t>
  </si>
  <si>
    <t>放デイ１・有資格１・人欠２・未計画・評減</t>
  </si>
  <si>
    <t>放デイ１・有資格１・人欠２・未計画２</t>
  </si>
  <si>
    <t>放デイ１・有資格１・人欠２・未計画２・評減</t>
  </si>
  <si>
    <t>放デイ１・有資格１・人欠２・拘減</t>
  </si>
  <si>
    <t>放デイ１・有資格１・人欠２・評減・拘減</t>
  </si>
  <si>
    <t>放デイ１・有資格１・人欠２・未計画・拘減</t>
  </si>
  <si>
    <t>放デイ１・有資格１・人欠２・未計画・評減・拘減</t>
  </si>
  <si>
    <t>放デイ１・有資格１・人欠２・未計画２・拘減</t>
  </si>
  <si>
    <t>放デイ１・有資格１・人欠２・未計画２・評減・拘減</t>
  </si>
  <si>
    <t>放デイ２・人欠</t>
  </si>
  <si>
    <t>放デイ２・人欠・評減</t>
  </si>
  <si>
    <t>放デイ２・人欠・未計画</t>
  </si>
  <si>
    <t>放デイ２・人欠・未計画・評減</t>
  </si>
  <si>
    <t>放デイ２・人欠・未計画２</t>
  </si>
  <si>
    <t>放デイ２・人欠・未計画２・評減</t>
  </si>
  <si>
    <t>放デイ２・人欠・拘減</t>
  </si>
  <si>
    <t>放デイ２・人欠・評減・拘減</t>
  </si>
  <si>
    <t>放デイ２・人欠・未計画・拘減</t>
  </si>
  <si>
    <t>放デイ２・人欠・未計画・評減・拘減</t>
  </si>
  <si>
    <t>放デイ２・人欠・未計画２・拘減</t>
  </si>
  <si>
    <t>放デイ２・人欠・未計画２・評減・拘減</t>
  </si>
  <si>
    <t>放デイ２・有資格２・人欠</t>
  </si>
  <si>
    <t>放デイ２・有資格２・人欠・評減</t>
  </si>
  <si>
    <t>放デイ２・有資格２・人欠・未計画</t>
  </si>
  <si>
    <t>放デイ２・有資格２・人欠・未計画・評減</t>
  </si>
  <si>
    <t>放デイ２・有資格２・人欠・未計画２</t>
  </si>
  <si>
    <t>放デイ２・有資格２・人欠・未計画２・評減</t>
  </si>
  <si>
    <t>放デイ２・有資格２・人欠・拘減</t>
  </si>
  <si>
    <t>放デイ２・有資格２・人欠・評減・拘減</t>
  </si>
  <si>
    <t>放デイ２・有資格２・人欠・未計画・拘減</t>
  </si>
  <si>
    <t>放デイ２・有資格２・人欠・未計画・評減・拘減</t>
  </si>
  <si>
    <t>放デイ２・有資格２・人欠・未計画２・拘減</t>
  </si>
  <si>
    <t>放デイ２・有資格２・人欠・未計画２・評減・拘減</t>
  </si>
  <si>
    <t>放デイ２・人欠２</t>
  </si>
  <si>
    <t>放デイ２・人欠２・評減</t>
  </si>
  <si>
    <t>放デイ２・人欠２・未計画</t>
  </si>
  <si>
    <t>放デイ２・人欠２・未計画・評減</t>
  </si>
  <si>
    <t>放デイ２・人欠２・未計画２</t>
  </si>
  <si>
    <t>放デイ２・人欠２・未計画２・評減</t>
  </si>
  <si>
    <t>放デイ２・人欠２・拘減</t>
  </si>
  <si>
    <t>放デイ２・人欠２・評減・拘減</t>
  </si>
  <si>
    <t>放デイ２・人欠２・未計画・拘減</t>
  </si>
  <si>
    <t>放デイ２・人欠２・未計画・評減・拘減</t>
  </si>
  <si>
    <t>放デイ２・人欠２・未計画２・拘減</t>
  </si>
  <si>
    <t>放デイ２・人欠２・未計画２・評減・拘減</t>
  </si>
  <si>
    <t>放デイ２・有資格２・人欠２</t>
  </si>
  <si>
    <t>放デイ２・有資格２・人欠２・評減</t>
  </si>
  <si>
    <t>放デイ２・有資格２・人欠２・未計画</t>
  </si>
  <si>
    <t>放デイ２・有資格２・人欠２・未計画・評減</t>
  </si>
  <si>
    <t>放デイ２・有資格２・人欠２・未計画２</t>
  </si>
  <si>
    <t>放デイ２・有資格２・人欠２・未計画２・評減</t>
  </si>
  <si>
    <t>放デイ２・有資格２・人欠２・拘減</t>
  </si>
  <si>
    <t>放デイ２・有資格２・人欠２・評減・拘減</t>
  </si>
  <si>
    <t>放デイ２・有資格２・人欠２・未計画・拘減</t>
  </si>
  <si>
    <t>放デイ２・有資格２・人欠２・未計画・評減・拘減</t>
  </si>
  <si>
    <t>放デイ２・有資格２・人欠２・未計画２・拘減</t>
  </si>
  <si>
    <t>放デイ２・有資格２・人欠２・未計画２・評減・拘減</t>
  </si>
  <si>
    <t>放デイ３・人欠</t>
  </si>
  <si>
    <t>放デイ３・人欠・評減</t>
  </si>
  <si>
    <t>放デイ３・人欠・未計画</t>
  </si>
  <si>
    <t>放デイ３・人欠・未計画・評減</t>
  </si>
  <si>
    <t>放デイ３・人欠・未計画２</t>
  </si>
  <si>
    <t>放デイ３・人欠・未計画２・評減</t>
  </si>
  <si>
    <t>放デイ３・人欠・拘減</t>
  </si>
  <si>
    <t>放デイ３・人欠・評減・拘減</t>
  </si>
  <si>
    <t>放デイ３・人欠・未計画・拘減</t>
  </si>
  <si>
    <t>放デイ３・人欠・未計画・評減・拘減</t>
  </si>
  <si>
    <t>放デイ３・人欠・未計画２・拘減</t>
  </si>
  <si>
    <t>放デイ３・人欠・未計画２・評減・拘減</t>
  </si>
  <si>
    <t>放デイ３・有資格３・人欠</t>
  </si>
  <si>
    <t>放デイ３・有資格３・人欠・評減</t>
  </si>
  <si>
    <t>放デイ３・有資格３・人欠・未計画</t>
  </si>
  <si>
    <t>放デイ３・有資格３・人欠・未計画・評減</t>
  </si>
  <si>
    <t>放デイ３・有資格３・人欠・未計画２</t>
  </si>
  <si>
    <t>放デイ３・有資格３・人欠・未計画２・評減</t>
  </si>
  <si>
    <t>放デイ３・有資格３・人欠・拘減</t>
  </si>
  <si>
    <t>放デイ３・有資格３・人欠・評減・拘減</t>
  </si>
  <si>
    <t>放デイ３・有資格３・人欠・未計画・拘減</t>
  </si>
  <si>
    <t>放デイ３・有資格３・人欠・未計画・評減・拘減</t>
  </si>
  <si>
    <t>放デイ３・有資格３・人欠・未計画２・拘減</t>
  </si>
  <si>
    <t>放デイ３・有資格３・人欠・未計画２・評減・拘減</t>
  </si>
  <si>
    <t>放デイ３・人欠２</t>
  </si>
  <si>
    <t>放デイ３・人欠２・評減</t>
  </si>
  <si>
    <t>放デイ３・人欠２・未計画</t>
  </si>
  <si>
    <t>放デイ３・人欠２・未計画・評減</t>
  </si>
  <si>
    <t>放デイ３・人欠２・未計画２</t>
  </si>
  <si>
    <t>放デイ３・人欠２・未計画２・評減</t>
  </si>
  <si>
    <t>放デイ３・人欠２・拘減</t>
  </si>
  <si>
    <t>放デイ３・人欠２・評減・拘減</t>
  </si>
  <si>
    <t>放デイ３・人欠２・未計画・拘減</t>
  </si>
  <si>
    <t>放デイ３・人欠２・未計画・評減・拘減</t>
  </si>
  <si>
    <t>放デイ３・人欠２・未計画２・拘減</t>
  </si>
  <si>
    <t>放デイ３・人欠２・未計画２・評減・拘減</t>
  </si>
  <si>
    <t>放デイ３・有資格３・人欠２</t>
  </si>
  <si>
    <t>放デイ３・有資格３・人欠２・評減</t>
  </si>
  <si>
    <t>放デイ３・有資格３・人欠２・未計画</t>
  </si>
  <si>
    <t>放デイ３・有資格３・人欠２・未計画・評減</t>
  </si>
  <si>
    <t>放デイ３・有資格３・人欠２・未計画２</t>
  </si>
  <si>
    <t>放デイ３・有資格３・人欠２・未計画２・評減</t>
  </si>
  <si>
    <t>放デイ３・有資格３・人欠２・拘減</t>
  </si>
  <si>
    <t>放デイ３・有資格３・人欠２・評減・拘減</t>
  </si>
  <si>
    <t>放デイ３・有資格３・人欠２・未計画・拘減</t>
  </si>
  <si>
    <t>放デイ３・有資格３・人欠２・未計画・評減・拘減</t>
  </si>
  <si>
    <t>放デイ３・有資格３・人欠２・未計画２・拘減</t>
  </si>
  <si>
    <t>放デイ３・有資格３・人欠２・未計画２・評減・拘減</t>
  </si>
  <si>
    <t>放デイ２１・人欠</t>
  </si>
  <si>
    <t>放デイ２１・人欠・評減</t>
  </si>
  <si>
    <t>放デイ２１・人欠・未計画</t>
  </si>
  <si>
    <t>放デイ２１・人欠・未計画・評減</t>
  </si>
  <si>
    <t>放デイ２１・人欠・未計画２</t>
  </si>
  <si>
    <t>放デイ２１・人欠・未計画２・評減</t>
  </si>
  <si>
    <t>放デイ２１・人欠・拘減</t>
  </si>
  <si>
    <t>放デイ２１・人欠・評減・拘減</t>
  </si>
  <si>
    <t>放デイ２１・人欠・未計画・拘減</t>
  </si>
  <si>
    <t>放デイ２１・人欠・未計画・評減・拘減</t>
  </si>
  <si>
    <t>放デイ２１・人欠・未計画２・拘減</t>
  </si>
  <si>
    <t>放デイ２１・人欠・未計画２・評減・拘減</t>
  </si>
  <si>
    <t>放デイ２１・有資格７・人欠</t>
  </si>
  <si>
    <t>放デイ２１・有資格７・人欠・評減</t>
  </si>
  <si>
    <t>放デイ２１・有資格７・人欠・未計画</t>
  </si>
  <si>
    <t>放デイ２１・有資格７・人欠・未計画・評減</t>
  </si>
  <si>
    <t>放デイ２１・有資格７・人欠・未計画２</t>
  </si>
  <si>
    <t>放デイ２１・有資格７・人欠・未計画２・評減</t>
  </si>
  <si>
    <t>放デイ２１・有資格７・人欠・拘減</t>
  </si>
  <si>
    <t>放デイ２１・有資格７・人欠・評減・拘減</t>
  </si>
  <si>
    <t>放デイ２１・有資格７・人欠・未計画・拘減</t>
  </si>
  <si>
    <t>放デイ２１・有資格７・人欠・未計画・評減・拘減</t>
  </si>
  <si>
    <t>放デイ２１・有資格７・人欠・未計画２・拘減</t>
  </si>
  <si>
    <t>放デイ２１・有資格７・人欠・未計画２・評減・拘減</t>
  </si>
  <si>
    <t>放デイ２１・人欠２</t>
  </si>
  <si>
    <t>放デイ２１・人欠２・評減</t>
  </si>
  <si>
    <t>放デイ２１・人欠２・未計画</t>
  </si>
  <si>
    <t>放デイ２１・人欠２・未計画・評減</t>
  </si>
  <si>
    <t>放デイ２１・人欠２・未計画２</t>
  </si>
  <si>
    <t>放デイ２１・人欠２・未計画２・評減</t>
  </si>
  <si>
    <t>放デイ２１・人欠２・拘減</t>
  </si>
  <si>
    <t>放デイ２１・人欠２・評減・拘減</t>
  </si>
  <si>
    <t>放デイ２１・人欠２・未計画・拘減</t>
  </si>
  <si>
    <t>放デイ２１・人欠２・未計画・評減・拘減</t>
  </si>
  <si>
    <t>放デイ２１・人欠２・未計画２・拘減</t>
  </si>
  <si>
    <t>放デイ２１・人欠２・未計画２・評減・拘減</t>
  </si>
  <si>
    <t>放デイ２１・有資格７・人欠２</t>
  </si>
  <si>
    <t>放デイ２１・有資格７・人欠２・評減</t>
  </si>
  <si>
    <t>放デイ２１・有資格７・人欠２・未計画</t>
  </si>
  <si>
    <t>放デイ２１・有資格７・人欠２・未計画・評減</t>
  </si>
  <si>
    <t>放デイ２１・有資格７・人欠２・未計画２</t>
  </si>
  <si>
    <t>放デイ２１・有資格７・人欠２・未計画２・評減</t>
  </si>
  <si>
    <t>放デイ２１・有資格７・人欠２・拘減</t>
  </si>
  <si>
    <t>放デイ２１・有資格７・人欠２・評減・拘減</t>
  </si>
  <si>
    <t>放デイ２１・有資格７・人欠２・未計画・拘減</t>
  </si>
  <si>
    <t>放デイ２１・有資格７・人欠２・未計画・評減・拘減</t>
  </si>
  <si>
    <t>放デイ２１・有資格７・人欠２・未計画２・拘減</t>
  </si>
  <si>
    <t>放デイ２１・有資格７・人欠２・未計画２・評減・拘減</t>
  </si>
  <si>
    <t>放デイ２２・人欠</t>
  </si>
  <si>
    <t>放デイ２２・人欠・評減</t>
  </si>
  <si>
    <t>放デイ２２・人欠・未計画</t>
  </si>
  <si>
    <t>放デイ２２・人欠・未計画・評減</t>
  </si>
  <si>
    <t>放デイ２２・人欠・未計画２</t>
  </si>
  <si>
    <t>放デイ２２・人欠・未計画２・評減</t>
  </si>
  <si>
    <t>放デイ２２・人欠・拘減</t>
  </si>
  <si>
    <t>放デイ２２・人欠・評減・拘減</t>
  </si>
  <si>
    <t>放デイ２２・人欠・未計画・拘減</t>
  </si>
  <si>
    <t>放デイ２２・人欠・未計画・評減・拘減</t>
  </si>
  <si>
    <t>放デイ２２・人欠・未計画２・拘減</t>
  </si>
  <si>
    <t>放デイ２２・人欠・未計画２・評減・拘減</t>
  </si>
  <si>
    <t>放デイ２２・有資格８・人欠</t>
  </si>
  <si>
    <t>放デイ２２・有資格８・人欠・評減</t>
  </si>
  <si>
    <t>放デイ２２・有資格８・人欠・未計画</t>
  </si>
  <si>
    <t>放デイ２２・有資格８・人欠・未計画・評減</t>
  </si>
  <si>
    <t>放デイ２２・有資格８・人欠・未計画２</t>
  </si>
  <si>
    <t>放デイ２２・有資格８・人欠・未計画２・評減</t>
  </si>
  <si>
    <t>放デイ２２・有資格８・人欠・拘減</t>
  </si>
  <si>
    <t>放デイ２２・有資格８・人欠・評減・拘減</t>
  </si>
  <si>
    <t>放デイ２２・有資格８・人欠・未計画・拘減</t>
  </si>
  <si>
    <t>放デイ２２・有資格８・人欠・未計画・評減・拘減</t>
  </si>
  <si>
    <t>放デイ２２・有資格８・人欠・未計画２・拘減</t>
  </si>
  <si>
    <t>放デイ２２・有資格８・人欠・未計画２・評減・拘減</t>
  </si>
  <si>
    <t>放デイ２２・人欠２</t>
  </si>
  <si>
    <t>放デイ２２・人欠２・評減</t>
  </si>
  <si>
    <t>放デイ２２・人欠２・未計画</t>
  </si>
  <si>
    <t>放デイ２２・人欠２・未計画・評減</t>
  </si>
  <si>
    <t>放デイ２２・人欠２・未計画２</t>
  </si>
  <si>
    <t>放デイ２２・人欠２・未計画２・評減</t>
  </si>
  <si>
    <t>放デイ２２・人欠２・拘減</t>
  </si>
  <si>
    <t>放デイ２２・人欠２・評減・拘減</t>
  </si>
  <si>
    <t>放デイ２２・人欠２・未計画・拘減</t>
  </si>
  <si>
    <t>放デイ２２・人欠２・未計画・評減・拘減</t>
  </si>
  <si>
    <t>放デイ２２・人欠２・未計画２・拘減</t>
  </si>
  <si>
    <t>放デイ２２・人欠２・未計画２・評減・拘減</t>
  </si>
  <si>
    <t>放デイ２２・有資格８・人欠２</t>
  </si>
  <si>
    <t>放デイ２２・有資格８・人欠２・評減</t>
  </si>
  <si>
    <t>放デイ２２・有資格８・人欠２・未計画</t>
  </si>
  <si>
    <t>放デイ２２・有資格８・人欠２・未計画・評減</t>
  </si>
  <si>
    <t>放デイ２２・有資格８・人欠２・未計画２</t>
  </si>
  <si>
    <t>放デイ２２・有資格８・人欠２・未計画２・評減</t>
  </si>
  <si>
    <t>放デイ２２・有資格８・人欠２・拘減</t>
  </si>
  <si>
    <t>放デイ２２・有資格８・人欠２・評減・拘減</t>
  </si>
  <si>
    <t>放デイ２２・有資格８・人欠２・未計画・拘減</t>
  </si>
  <si>
    <t>放デイ２２・有資格８・人欠２・未計画・評減・拘減</t>
  </si>
  <si>
    <t>放デイ２２・有資格８・人欠２・未計画２・拘減</t>
  </si>
  <si>
    <t>放デイ２２・有資格８・人欠２・未計画２・評減・拘減</t>
  </si>
  <si>
    <t>放デイ２３・人欠</t>
  </si>
  <si>
    <t>放デイ２３・人欠・評減</t>
  </si>
  <si>
    <t>放デイ２３・人欠・未計画</t>
  </si>
  <si>
    <t>放デイ２３・人欠・未計画・評減</t>
  </si>
  <si>
    <t>放デイ２３・人欠・未計画２</t>
  </si>
  <si>
    <t>放デイ２３・人欠・未計画２・評減</t>
  </si>
  <si>
    <t>放デイ２３・人欠・拘減</t>
  </si>
  <si>
    <t>放デイ２３・人欠・評減・拘減</t>
  </si>
  <si>
    <t>放デイ２３・人欠・未計画・拘減</t>
  </si>
  <si>
    <t>放デイ２３・人欠・未計画・評減・拘減</t>
  </si>
  <si>
    <t>放デイ２３・人欠・未計画２・拘減</t>
  </si>
  <si>
    <t>放デイ２３・人欠・未計画２・評減・拘減</t>
  </si>
  <si>
    <t>放デイ２３・有資格９・人欠</t>
  </si>
  <si>
    <t>放デイ２３・有資格９・人欠・評減</t>
  </si>
  <si>
    <t>放デイ２３・有資格９・人欠・未計画</t>
  </si>
  <si>
    <t>放デイ２３・有資格９・人欠・未計画・評減</t>
  </si>
  <si>
    <t>放デイ２３・有資格９・人欠・未計画２</t>
  </si>
  <si>
    <t>放デイ２３・有資格９・人欠・未計画２・評減</t>
  </si>
  <si>
    <t>放デイ２３・有資格９・人欠・拘減</t>
  </si>
  <si>
    <t>放デイ２３・有資格９・人欠・評減・拘減</t>
  </si>
  <si>
    <t>放デイ２３・有資格９・人欠・未計画・拘減</t>
  </si>
  <si>
    <t>放デイ２３・有資格９・人欠・未計画・評減・拘減</t>
  </si>
  <si>
    <t>放デイ２３・有資格９・人欠・未計画２・拘減</t>
  </si>
  <si>
    <t>放デイ２３・有資格９・人欠・未計画２・評減・拘減</t>
  </si>
  <si>
    <t>放デイ２３・人欠２</t>
  </si>
  <si>
    <t>放デイ２３・人欠２・評減</t>
  </si>
  <si>
    <t>放デイ２３・人欠２・未計画</t>
  </si>
  <si>
    <t>放デイ２３・人欠２・未計画・評減</t>
  </si>
  <si>
    <t>放デイ２３・人欠２・未計画２</t>
  </si>
  <si>
    <t>放デイ２３・人欠２・未計画２・評減</t>
  </si>
  <si>
    <t>放デイ２３・人欠２・拘減</t>
  </si>
  <si>
    <t>放デイ２３・人欠２・評減・拘減</t>
  </si>
  <si>
    <t>放デイ２３・人欠２・未計画・拘減</t>
  </si>
  <si>
    <t>放デイ２３・人欠２・未計画・評減・拘減</t>
  </si>
  <si>
    <t>放デイ２３・人欠２・未計画２・拘減</t>
  </si>
  <si>
    <t>放デイ２３・人欠２・未計画２・評減・拘減</t>
  </si>
  <si>
    <t>放デイ２３・有資格９・人欠２</t>
  </si>
  <si>
    <t>放デイ２３・有資格９・人欠２・評減</t>
  </si>
  <si>
    <t>放デイ２３・有資格９・人欠２・未計画</t>
  </si>
  <si>
    <t>放デイ２３・有資格９・人欠２・未計画・評減</t>
  </si>
  <si>
    <t>放デイ２３・有資格９・人欠２・未計画２</t>
  </si>
  <si>
    <t>放デイ２３・有資格９・人欠２・未計画２・評減</t>
  </si>
  <si>
    <t>放デイ２３・有資格９・人欠２・拘減</t>
  </si>
  <si>
    <t>放デイ２３・有資格９・人欠２・評減・拘減</t>
  </si>
  <si>
    <t>放デイ２３・有資格９・人欠２・未計画・拘減</t>
  </si>
  <si>
    <t>放デイ２３・有資格９・人欠２・未計画・評減・拘減</t>
  </si>
  <si>
    <t>放デイ２３・有資格９・人欠２・未計画２・拘減</t>
  </si>
  <si>
    <t>放デイ２３・有資格９・人欠２・未計画２・評減・拘減</t>
  </si>
  <si>
    <t>放デイ２４・人欠</t>
  </si>
  <si>
    <t>放デイ２４・人欠・評減</t>
  </si>
  <si>
    <t>放デイ２４・人欠・未計画</t>
  </si>
  <si>
    <t>放デイ２４・人欠・未計画・評減</t>
  </si>
  <si>
    <t>放デイ２４・人欠・未計画２</t>
  </si>
  <si>
    <t>放デイ２４・人欠・未計画２・評減</t>
  </si>
  <si>
    <t>放デイ２４・人欠・拘減</t>
  </si>
  <si>
    <t>放デイ２４・人欠・評減・拘減</t>
  </si>
  <si>
    <t>放デイ２４・人欠・未計画・拘減</t>
  </si>
  <si>
    <t>放デイ２４・人欠・未計画・評減・拘減</t>
  </si>
  <si>
    <t>放デイ２４・人欠・未計画２・拘減</t>
  </si>
  <si>
    <t>放デイ２４・人欠・未計画２・評減・拘減</t>
  </si>
  <si>
    <t>放デイ２４・有資格１０・人欠</t>
  </si>
  <si>
    <t>放デイ２４・有資格１０・人欠・評減</t>
  </si>
  <si>
    <t>放デイ２４・有資格１０・人欠・未計画</t>
  </si>
  <si>
    <t>放デイ２４・有資格１０・人欠・未計画・評減</t>
  </si>
  <si>
    <t>放デイ２４・有資格１０・人欠・未計画２</t>
  </si>
  <si>
    <t>放デイ２４・有資格１０・人欠・未計画２・評減</t>
  </si>
  <si>
    <t>放デイ２４・有資格１０・人欠・拘減</t>
  </si>
  <si>
    <t>放デイ２４・有資格１０・人欠・評減・拘減</t>
  </si>
  <si>
    <t>放デイ２４・有資格１０・人欠・未計画・拘減</t>
  </si>
  <si>
    <t>放デイ２４・有資格１０・人欠・未計画・評減・拘減</t>
  </si>
  <si>
    <t>放デイ２４・有資格１０・人欠・未計画２・拘減</t>
  </si>
  <si>
    <t>放デイ２４・有資格１０・人欠・未計画２・評減・拘減</t>
  </si>
  <si>
    <t>放デイ２４・人欠２</t>
  </si>
  <si>
    <t>放デイ２４・人欠２・評減</t>
  </si>
  <si>
    <t>放デイ２４・人欠２・未計画</t>
  </si>
  <si>
    <t>放デイ２４・人欠２・未計画・評減</t>
  </si>
  <si>
    <t>放デイ２４・人欠２・未計画２</t>
  </si>
  <si>
    <t>放デイ２４・人欠２・未計画２・評減</t>
  </si>
  <si>
    <t>放デイ２４・人欠２・拘減</t>
  </si>
  <si>
    <t>放デイ２４・人欠２・評減・拘減</t>
  </si>
  <si>
    <t>放デイ２４・人欠２・未計画・拘減</t>
  </si>
  <si>
    <t>放デイ２４・人欠２・未計画・評減・拘減</t>
  </si>
  <si>
    <t>放デイ２４・人欠２・未計画２・拘減</t>
  </si>
  <si>
    <t>放デイ２４・人欠２・未計画２・評減・拘減</t>
  </si>
  <si>
    <t>放デイ２４・有資格１０・人欠２</t>
  </si>
  <si>
    <t>放デイ２４・有資格１０・人欠２・評減</t>
  </si>
  <si>
    <t>放デイ２４・有資格１０・人欠２・未計画</t>
  </si>
  <si>
    <t>放デイ２４・有資格１０・人欠２・未計画・評減</t>
  </si>
  <si>
    <t>放デイ２４・有資格１０・人欠２・未計画２</t>
  </si>
  <si>
    <t>放デイ２４・有資格１０・人欠２・未計画２・評減</t>
  </si>
  <si>
    <t>放デイ２４・有資格１０・人欠２・拘減</t>
  </si>
  <si>
    <t>放デイ２４・有資格１０・人欠２・評減・拘減</t>
  </si>
  <si>
    <t>放デイ２４・有資格１０・人欠２・未計画・拘減</t>
  </si>
  <si>
    <t>放デイ２４・有資格１０・人欠２・未計画・評減・拘減</t>
  </si>
  <si>
    <t>放デイ２４・有資格１０・人欠２・未計画２・拘減</t>
  </si>
  <si>
    <t>放デイ２４・有資格１０・人欠２・未計画２・評減・拘減</t>
  </si>
  <si>
    <t>放デイ２５・人欠</t>
  </si>
  <si>
    <t>放デイ２５・人欠・評減</t>
  </si>
  <si>
    <t>放デイ２５・人欠・未計画</t>
  </si>
  <si>
    <t>放デイ２５・人欠・未計画・評減</t>
  </si>
  <si>
    <t>放デイ２５・人欠・未計画２</t>
  </si>
  <si>
    <t>放デイ２５・人欠・未計画２・評減</t>
  </si>
  <si>
    <t>放デイ２５・人欠・拘減</t>
  </si>
  <si>
    <t>放デイ２５・人欠・評減・拘減</t>
  </si>
  <si>
    <t>放デイ２５・人欠・未計画・拘減</t>
  </si>
  <si>
    <t>放デイ２５・人欠・未計画・評減・拘減</t>
  </si>
  <si>
    <t>放デイ２５・人欠・未計画２・拘減</t>
  </si>
  <si>
    <t>放デイ２５・人欠・未計画２・評減・拘減</t>
  </si>
  <si>
    <t>放デイ２５・有資格１１・人欠</t>
  </si>
  <si>
    <t>放デイ２５・有資格１１・人欠・評減</t>
  </si>
  <si>
    <t>放デイ２５・有資格１１・人欠・未計画</t>
  </si>
  <si>
    <t>放デイ２５・有資格１１・人欠・未計画・評減</t>
  </si>
  <si>
    <t>放デイ２５・有資格１１・人欠・未計画２</t>
  </si>
  <si>
    <t>放デイ２５・有資格１１・人欠・未計画２・評減</t>
  </si>
  <si>
    <t>放デイ２５・有資格１１・人欠・拘減</t>
  </si>
  <si>
    <t>放デイ２５・有資格１１・人欠・評減・拘減</t>
  </si>
  <si>
    <t>放デイ２５・有資格１１・人欠・未計画・拘減</t>
  </si>
  <si>
    <t>放デイ２５・有資格１１・人欠・未計画・評減・拘減</t>
  </si>
  <si>
    <t>放デイ２５・有資格１１・人欠・未計画２・拘減</t>
  </si>
  <si>
    <t>放デイ２５・有資格１１・人欠・未計画２・評減・拘減</t>
  </si>
  <si>
    <t>放デイ２５・人欠２</t>
  </si>
  <si>
    <t>放デイ２５・人欠２・評減</t>
  </si>
  <si>
    <t>放デイ２５・人欠２・未計画</t>
  </si>
  <si>
    <t>放デイ２５・人欠２・未計画・評減</t>
  </si>
  <si>
    <t>放デイ２５・人欠２・未計画２</t>
  </si>
  <si>
    <t>放デイ２５・人欠２・未計画２・評減</t>
  </si>
  <si>
    <t>放デイ２５・人欠２・拘減</t>
  </si>
  <si>
    <t>放デイ２５・人欠２・評減・拘減</t>
  </si>
  <si>
    <t>放デイ２５・人欠２・未計画・拘減</t>
  </si>
  <si>
    <t>放デイ２５・人欠２・未計画・評減・拘減</t>
  </si>
  <si>
    <t>放デイ２５・人欠２・未計画２・拘減</t>
  </si>
  <si>
    <t>放デイ２５・人欠２・未計画２・評減・拘減</t>
  </si>
  <si>
    <t>放デイ２５・有資格１１・人欠２</t>
  </si>
  <si>
    <t>放デイ２５・有資格１１・人欠２・評減</t>
  </si>
  <si>
    <t>放デイ２５・有資格１１・人欠２・未計画</t>
  </si>
  <si>
    <t>放デイ２５・有資格１１・人欠２・未計画・評減</t>
  </si>
  <si>
    <t>放デイ２５・有資格１１・人欠２・未計画２</t>
  </si>
  <si>
    <t>放デイ２５・有資格１１・人欠２・未計画２・評減</t>
  </si>
  <si>
    <t>放デイ２５・有資格１１・人欠２・拘減</t>
  </si>
  <si>
    <t>放デイ２５・有資格１１・人欠２・評減・拘減</t>
  </si>
  <si>
    <t>放デイ２５・有資格１１・人欠２・未計画・拘減</t>
  </si>
  <si>
    <t>放デイ２５・有資格１１・人欠２・未計画・評減・拘減</t>
  </si>
  <si>
    <t>放デイ２５・有資格１１・人欠２・未計画２・拘減</t>
  </si>
  <si>
    <t>放デイ２５・有資格１１・人欠２・未計画２・評減・拘減</t>
  </si>
  <si>
    <t>放デイ２６・人欠</t>
  </si>
  <si>
    <t>放デイ２６・人欠・評減</t>
  </si>
  <si>
    <t>放デイ２６・人欠・未計画</t>
  </si>
  <si>
    <t>放デイ２６・人欠・未計画・評減</t>
  </si>
  <si>
    <t>放デイ２６・人欠・未計画２</t>
  </si>
  <si>
    <t>放デイ２６・人欠・未計画２・評減</t>
  </si>
  <si>
    <t>放デイ２６・人欠・拘減</t>
  </si>
  <si>
    <t>放デイ２６・人欠・評減・拘減</t>
  </si>
  <si>
    <t>放デイ２６・人欠・未計画・拘減</t>
  </si>
  <si>
    <t>放デイ２６・人欠・未計画・評減・拘減</t>
  </si>
  <si>
    <t>放デイ２６・人欠・未計画２・拘減</t>
  </si>
  <si>
    <t>放デイ２６・人欠・未計画２・評減・拘減</t>
  </si>
  <si>
    <t>放デイ２６・有資格１２・人欠</t>
  </si>
  <si>
    <t>放デイ２６・有資格１２・人欠・評減</t>
  </si>
  <si>
    <t>放デイ２６・有資格１２・人欠・未計画</t>
  </si>
  <si>
    <t>放デイ２６・有資格１２・人欠・未計画・評減</t>
  </si>
  <si>
    <t>放デイ２６・有資格１２・人欠・未計画２</t>
  </si>
  <si>
    <t>放デイ２６・有資格１２・人欠・未計画２・評減</t>
  </si>
  <si>
    <t>放デイ２６・有資格１２・人欠・拘減</t>
  </si>
  <si>
    <t>放デイ２６・有資格１２・人欠・評減・拘減</t>
  </si>
  <si>
    <t>放デイ２６・有資格１２・人欠・未計画・拘減</t>
  </si>
  <si>
    <t>放デイ２６・有資格１２・人欠・未計画・評減・拘減</t>
  </si>
  <si>
    <t>放デイ２６・有資格１２・人欠・未計画２・拘減</t>
  </si>
  <si>
    <t>放デイ２６・有資格１２・人欠・未計画２・評減・拘減</t>
  </si>
  <si>
    <t>放デイ２６・人欠２</t>
  </si>
  <si>
    <t>放デイ２６・人欠２・評減</t>
  </si>
  <si>
    <t>放デイ２６・人欠２・未計画</t>
  </si>
  <si>
    <t>放デイ２６・人欠２・未計画・評減</t>
  </si>
  <si>
    <t>放デイ２６・人欠２・未計画２</t>
  </si>
  <si>
    <t>放デイ２６・人欠２・未計画２・評減</t>
  </si>
  <si>
    <t>放デイ２６・人欠２・拘減</t>
  </si>
  <si>
    <t>放デイ２６・人欠２・評減・拘減</t>
  </si>
  <si>
    <t>放デイ２６・人欠２・未計画・拘減</t>
  </si>
  <si>
    <t>放デイ２６・人欠２・未計画・評減・拘減</t>
  </si>
  <si>
    <t>放デイ２６・人欠２・未計画２・拘減</t>
  </si>
  <si>
    <t>放デイ２６・人欠２・未計画２・評減・拘減</t>
  </si>
  <si>
    <t>放デイ２６・有資格１２・人欠２</t>
  </si>
  <si>
    <t>放デイ２６・有資格１２・人欠２・評減</t>
  </si>
  <si>
    <t>放デイ２６・有資格１２・人欠２・未計画</t>
  </si>
  <si>
    <t>放デイ２６・有資格１２・人欠２・未計画・評減</t>
  </si>
  <si>
    <t>放デイ２６・有資格１２・人欠２・未計画２</t>
  </si>
  <si>
    <t>放デイ２６・有資格１２・人欠２・未計画２・評減</t>
  </si>
  <si>
    <t>放デイ２６・有資格１２・人欠２・拘減</t>
  </si>
  <si>
    <t>放デイ２６・有資格１２・人欠２・評減・拘減</t>
  </si>
  <si>
    <t>放デイ２６・有資格１２・人欠２・未計画・拘減</t>
  </si>
  <si>
    <t>放デイ２６・有資格１２・人欠２・未計画・評減・拘減</t>
  </si>
  <si>
    <t>放デイ２６・有資格１２・人欠２・未計画２・拘減</t>
  </si>
  <si>
    <t>放デイ２６・有資格１２・人欠２・未計画２・評減・拘減</t>
  </si>
  <si>
    <t>放デイ２７・人欠</t>
  </si>
  <si>
    <t>放デイ２７・人欠・評減</t>
  </si>
  <si>
    <t>放デイ２７・人欠・未計画</t>
  </si>
  <si>
    <t>放デイ２７・人欠・未計画・評減</t>
  </si>
  <si>
    <t>放デイ２７・人欠・未計画２</t>
  </si>
  <si>
    <t>放デイ２７・人欠・未計画２・評減</t>
  </si>
  <si>
    <t>放デイ２７・人欠・拘減</t>
  </si>
  <si>
    <t>放デイ２７・人欠・評減・拘減</t>
  </si>
  <si>
    <t>放デイ２７・人欠・未計画・拘減</t>
  </si>
  <si>
    <t>放デイ２７・人欠・未計画・評減・拘減</t>
  </si>
  <si>
    <t>放デイ２７・人欠・未計画２・拘減</t>
  </si>
  <si>
    <t>放デイ２７・人欠・未計画２・評減・拘減</t>
  </si>
  <si>
    <t>放デイ２７・有資格１３・人欠</t>
  </si>
  <si>
    <t>放デイ２７・有資格１３・人欠・評減</t>
  </si>
  <si>
    <t>放デイ２７・有資格１３・人欠・未計画</t>
  </si>
  <si>
    <t>放デイ２７・有資格１３・人欠・未計画・評減</t>
  </si>
  <si>
    <t>放デイ２７・有資格１３・人欠・未計画２</t>
  </si>
  <si>
    <t>放デイ２７・有資格１３・人欠・未計画２・評減</t>
  </si>
  <si>
    <t>放デイ２７・有資格１３・人欠・拘減</t>
  </si>
  <si>
    <t>放デイ２７・有資格１３・人欠・評減・拘減</t>
  </si>
  <si>
    <t>放デイ２７・有資格１３・人欠・未計画・拘減</t>
  </si>
  <si>
    <t>放デイ２７・有資格１３・人欠・未計画・評減・拘減</t>
  </si>
  <si>
    <t>放デイ２７・有資格１３・人欠・未計画２・拘減</t>
  </si>
  <si>
    <t>放デイ２７・有資格１３・人欠・未計画２・評減・拘減</t>
  </si>
  <si>
    <t>放デイ２７・人欠２</t>
  </si>
  <si>
    <t>放デイ２７・人欠２・評減</t>
  </si>
  <si>
    <t>放デイ２７・人欠２・未計画</t>
  </si>
  <si>
    <t>放デイ２７・人欠２・未計画・評減</t>
  </si>
  <si>
    <t>放デイ２７・人欠２・未計画２</t>
  </si>
  <si>
    <t>放デイ２７・人欠２・未計画２・評減</t>
  </si>
  <si>
    <t>放デイ２７・人欠２・拘減</t>
  </si>
  <si>
    <t>放デイ２７・人欠２・評減・拘減</t>
  </si>
  <si>
    <t>放デイ２７・人欠２・未計画・拘減</t>
  </si>
  <si>
    <t>放デイ２７・人欠２・未計画・評減・拘減</t>
  </si>
  <si>
    <t>放デイ２７・人欠２・未計画２・拘減</t>
  </si>
  <si>
    <t>放デイ２７・人欠２・未計画２・評減・拘減</t>
  </si>
  <si>
    <t>放デイ２７・有資格１３・人欠２</t>
  </si>
  <si>
    <t>放デイ２７・有資格１３・人欠２・評減</t>
  </si>
  <si>
    <t>放デイ２７・有資格１３・人欠２・未計画</t>
  </si>
  <si>
    <t>放デイ２７・有資格１３・人欠２・未計画・評減</t>
  </si>
  <si>
    <t>放デイ２７・有資格１３・人欠２・未計画２</t>
  </si>
  <si>
    <t>放デイ２７・有資格１３・人欠２・未計画２・評減</t>
  </si>
  <si>
    <t>放デイ２７・有資格１３・人欠２・拘減</t>
  </si>
  <si>
    <t>放デイ２７・有資格１３・人欠２・評減・拘減</t>
  </si>
  <si>
    <t>放デイ２７・有資格１３・人欠２・未計画・拘減</t>
  </si>
  <si>
    <t>放デイ２７・有資格１３・人欠２・未計画・評減・拘減</t>
  </si>
  <si>
    <t>放デイ２７・有資格１３・人欠２・未計画２・拘減</t>
  </si>
  <si>
    <t>放デイ２７・有資格１３・人欠２・未計画２・評減・拘減</t>
  </si>
  <si>
    <t>放デイ２８・人欠</t>
  </si>
  <si>
    <t>放デイ２８・人欠・評減</t>
  </si>
  <si>
    <t>放デイ２８・人欠・未計画</t>
  </si>
  <si>
    <t>放デイ２８・人欠・未計画・評減</t>
  </si>
  <si>
    <t>放デイ２８・人欠・未計画２</t>
  </si>
  <si>
    <t>放デイ２８・人欠・未計画２・評減</t>
  </si>
  <si>
    <t>放デイ２８・人欠・拘減</t>
  </si>
  <si>
    <t>放デイ２８・人欠・評減・拘減</t>
  </si>
  <si>
    <t>放デイ２８・人欠・未計画・拘減</t>
  </si>
  <si>
    <t>放デイ２８・人欠・未計画・評減・拘減</t>
  </si>
  <si>
    <t>放デイ２８・人欠・未計画２・拘減</t>
  </si>
  <si>
    <t>放デイ２８・人欠・未計画２・評減・拘減</t>
  </si>
  <si>
    <t>放デイ２８・有資格１４・人欠</t>
  </si>
  <si>
    <t>放デイ２８・有資格１４・人欠・評減</t>
  </si>
  <si>
    <t>放デイ２８・有資格１４・人欠・未計画</t>
  </si>
  <si>
    <t>放デイ２８・有資格１４・人欠・未計画・評減</t>
  </si>
  <si>
    <t>放デイ２８・有資格１４・人欠・未計画２</t>
  </si>
  <si>
    <t>放デイ２８・有資格１４・人欠・未計画２・評減</t>
  </si>
  <si>
    <t>放デイ２８・有資格１４・人欠・拘減</t>
  </si>
  <si>
    <t>放デイ２８・有資格１４・人欠・評減・拘減</t>
  </si>
  <si>
    <t>放デイ２８・有資格１４・人欠・未計画・拘減</t>
  </si>
  <si>
    <t>放デイ２８・有資格１４・人欠・未計画・評減・拘減</t>
  </si>
  <si>
    <t>放デイ２８・有資格１４・人欠・未計画２・拘減</t>
  </si>
  <si>
    <t>放デイ２８・有資格１４・人欠・未計画２・評減・拘減</t>
  </si>
  <si>
    <t>放デイ２８・人欠２</t>
  </si>
  <si>
    <t>放デイ２８・人欠２・評減</t>
  </si>
  <si>
    <t>放デイ２８・人欠２・未計画</t>
  </si>
  <si>
    <t>放デイ２８・人欠２・未計画・評減</t>
  </si>
  <si>
    <t>放デイ２８・人欠２・未計画２</t>
  </si>
  <si>
    <t>放デイ２８・人欠２・未計画２・評減</t>
  </si>
  <si>
    <t>放デイ２８・人欠２・拘減</t>
  </si>
  <si>
    <t>放デイ２８・人欠２・評減・拘減</t>
  </si>
  <si>
    <t>放デイ２８・人欠２・未計画・拘減</t>
  </si>
  <si>
    <t>放デイ２８・人欠２・未計画・評減・拘減</t>
  </si>
  <si>
    <t>放デイ２８・人欠２・未計画２・拘減</t>
  </si>
  <si>
    <t>放デイ２８・人欠２・未計画２・評減・拘減</t>
  </si>
  <si>
    <t>放デイ２８・有資格１４・人欠２</t>
  </si>
  <si>
    <t>放デイ２８・有資格１４・人欠２・評減</t>
  </si>
  <si>
    <t>放デイ２８・有資格１４・人欠２・未計画</t>
  </si>
  <si>
    <t>放デイ２８・有資格１４・人欠２・未計画・評減</t>
  </si>
  <si>
    <t>放デイ２８・有資格１４・人欠２・未計画２</t>
  </si>
  <si>
    <t>放デイ２８・有資格１４・人欠２・未計画２・評減</t>
  </si>
  <si>
    <t>放デイ２８・有資格１４・人欠２・拘減</t>
  </si>
  <si>
    <t>放デイ２８・有資格１４・人欠２・評減・拘減</t>
  </si>
  <si>
    <t>放デイ２８・有資格１４・人欠２・未計画・拘減</t>
  </si>
  <si>
    <t>放デイ２８・有資格１４・人欠２・未計画・評減・拘減</t>
  </si>
  <si>
    <t>放デイ２８・有資格１４・人欠２・未計画２・拘減</t>
  </si>
  <si>
    <t>放デイ２８・有資格１４・人欠２・未計画２・評減・拘減</t>
  </si>
  <si>
    <t>放デイ２９・人欠</t>
  </si>
  <si>
    <t>放デイ２９・人欠・評減</t>
  </si>
  <si>
    <t>放デイ２９・人欠・未計画</t>
  </si>
  <si>
    <t>放デイ２９・人欠・未計画・評減</t>
  </si>
  <si>
    <t>放デイ２９・人欠・未計画２</t>
  </si>
  <si>
    <t>放デイ２９・人欠・未計画２・評減</t>
  </si>
  <si>
    <t>放デイ２９・人欠・拘減</t>
  </si>
  <si>
    <t>放デイ２９・人欠・評減・拘減</t>
  </si>
  <si>
    <t>放デイ２９・人欠・未計画・拘減</t>
  </si>
  <si>
    <t>放デイ２９・人欠・未計画・評減・拘減</t>
  </si>
  <si>
    <t>放デイ２９・人欠・未計画２・拘減</t>
  </si>
  <si>
    <t>放デイ２９・人欠・未計画２・評減・拘減</t>
  </si>
  <si>
    <t>放デイ２９・有資格１５・人欠</t>
  </si>
  <si>
    <t>放デイ２９・有資格１５・人欠・評減</t>
  </si>
  <si>
    <t>放デイ２９・有資格１５・人欠・未計画</t>
  </si>
  <si>
    <t>放デイ２９・有資格１５・人欠・未計画・評減</t>
  </si>
  <si>
    <t>放デイ２９・有資格１５・人欠・未計画２</t>
  </si>
  <si>
    <t>放デイ２９・有資格１５・人欠・未計画２・評減</t>
  </si>
  <si>
    <t>放デイ２９・有資格１５・人欠・拘減</t>
  </si>
  <si>
    <t>放デイ２９・有資格１５・人欠・評減・拘減</t>
  </si>
  <si>
    <t>放デイ２９・有資格１５・人欠・未計画・拘減</t>
  </si>
  <si>
    <t>放デイ２９・有資格１５・人欠・未計画・評減・拘減</t>
  </si>
  <si>
    <t>放デイ２９・有資格１５・人欠・未計画２・拘減</t>
  </si>
  <si>
    <t>放デイ２９・有資格１５・人欠・未計画２・評減・拘減</t>
  </si>
  <si>
    <t>放デイ２９・人欠２</t>
  </si>
  <si>
    <t>放デイ２９・人欠２・評減</t>
  </si>
  <si>
    <t>放デイ２９・人欠２・未計画</t>
  </si>
  <si>
    <t>放デイ２９・人欠２・未計画・評減</t>
  </si>
  <si>
    <t>放デイ２９・人欠２・未計画２</t>
  </si>
  <si>
    <t>放デイ２９・人欠２・未計画２・評減</t>
  </si>
  <si>
    <t>放デイ２９・人欠２・拘減</t>
  </si>
  <si>
    <t>放デイ２９・人欠２・評減・拘減</t>
  </si>
  <si>
    <t>放デイ２９・人欠２・未計画・拘減</t>
  </si>
  <si>
    <t>放デイ２９・人欠２・未計画・評減・拘減</t>
  </si>
  <si>
    <t>放デイ２９・人欠２・未計画２・拘減</t>
  </si>
  <si>
    <t>放デイ２９・人欠２・未計画２・評減・拘減</t>
  </si>
  <si>
    <t>放デイ２９・有資格１５・人欠２</t>
  </si>
  <si>
    <t>放デイ２９・有資格１５・人欠２・評減</t>
  </si>
  <si>
    <t>放デイ２９・有資格１５・人欠２・未計画</t>
  </si>
  <si>
    <t>放デイ２９・有資格１５・人欠２・未計画・評減</t>
  </si>
  <si>
    <t>放デイ２９・有資格１５・人欠２・未計画２</t>
  </si>
  <si>
    <t>放デイ２９・有資格１５・人欠２・未計画２・評減</t>
  </si>
  <si>
    <t>放デイ２９・有資格１５・人欠２・拘減</t>
  </si>
  <si>
    <t>放デイ２９・有資格１５・人欠２・評減・拘減</t>
  </si>
  <si>
    <t>放デイ２９・有資格１５・人欠２・未計画・拘減</t>
  </si>
  <si>
    <t>放デイ２９・有資格１５・人欠２・未計画・評減・拘減</t>
  </si>
  <si>
    <t>放デイ２９・有資格１５・人欠２・未計画２・拘減</t>
  </si>
  <si>
    <t>放デイ２９・有資格１５・人欠２・未計画２・評減・拘減</t>
  </si>
  <si>
    <t>放デイ４・人欠</t>
  </si>
  <si>
    <t>放デイ４・人欠・評減</t>
  </si>
  <si>
    <t>放デイ４・人欠・開減１</t>
  </si>
  <si>
    <t>放デイ４・人欠・開減１・評減</t>
  </si>
  <si>
    <t>放デイ４・人欠・開減２</t>
  </si>
  <si>
    <t>放デイ４・人欠・開減２・評減</t>
  </si>
  <si>
    <t>放デイ４・人欠・拘減</t>
  </si>
  <si>
    <t>放デイ４・人欠・評減・拘減</t>
  </si>
  <si>
    <t>放デイ４・人欠・開減１・拘減</t>
  </si>
  <si>
    <t>放デイ４・人欠・開減１・評減・拘減</t>
  </si>
  <si>
    <t>放デイ４・人欠・開減２・拘減</t>
  </si>
  <si>
    <t>放デイ４・人欠・開減２・評減・拘減</t>
  </si>
  <si>
    <t>放デイ４・人欠・未計画</t>
  </si>
  <si>
    <t>放デイ４・人欠・未計画・評減</t>
  </si>
  <si>
    <t>放デイ４・人欠・未計画・開減１</t>
  </si>
  <si>
    <t>放デイ４・人欠・未計画・開減１・評減</t>
  </si>
  <si>
    <t>放デイ４・人欠・未計画・開減２</t>
  </si>
  <si>
    <t>放デイ４・人欠・未計画・開減２・評減</t>
  </si>
  <si>
    <t>放デイ４・人欠・未計画・拘減</t>
  </si>
  <si>
    <t>放デイ４・人欠・未計画・評減・拘減</t>
  </si>
  <si>
    <t>放デイ４・人欠・未計画・開減１・拘減</t>
  </si>
  <si>
    <t>放デイ４・人欠・未計画・開減１・評減・拘減</t>
  </si>
  <si>
    <t>放デイ４・人欠・未計画・開減２・拘減</t>
  </si>
  <si>
    <t>放デイ４・人欠・未計画・開減２・評減・拘減</t>
  </si>
  <si>
    <t>放デイ４・人欠・未計画２</t>
  </si>
  <si>
    <t>放デイ４・人欠・未計画２・評減</t>
  </si>
  <si>
    <t>放デイ４・人欠・未計画２・開減１</t>
  </si>
  <si>
    <t>放デイ４・人欠・未計画２・開減１・評減</t>
  </si>
  <si>
    <t>放デイ４・人欠・未計画２・開減２</t>
  </si>
  <si>
    <t>放デイ４・人欠・未計画２・開減２・評減</t>
  </si>
  <si>
    <t>放デイ４・人欠・未計画２・拘減</t>
  </si>
  <si>
    <t>放デイ４・人欠・未計画２・評減・拘減</t>
  </si>
  <si>
    <t>放デイ４・人欠・未計画２・開減１・拘減</t>
  </si>
  <si>
    <t>放デイ４・人欠・未計画２・開減１・評減・拘減</t>
  </si>
  <si>
    <t>放デイ４・人欠・未計画２・開減２・拘減</t>
  </si>
  <si>
    <t>放デイ４・人欠・未計画２・開減２・評減・拘減</t>
  </si>
  <si>
    <t>放デイ４・有資格４・人欠</t>
  </si>
  <si>
    <t>放デイ４・有資格４・人欠・評減</t>
  </si>
  <si>
    <t>放デイ４・有資格４・人欠・開減１</t>
  </si>
  <si>
    <t>放デイ４・有資格４・人欠・開減１・評減</t>
  </si>
  <si>
    <t>放デイ４・有資格４・人欠・開減２</t>
  </si>
  <si>
    <t>放デイ４・有資格４・人欠・開減２・評減</t>
  </si>
  <si>
    <t>放デイ４・有資格４・人欠・拘減</t>
  </si>
  <si>
    <t>放デイ４・有資格４・人欠・評減・拘減</t>
  </si>
  <si>
    <t>放デイ４・有資格４・人欠・開減１・拘減</t>
  </si>
  <si>
    <t>放デイ４・有資格４・人欠・開減１・評減・拘減</t>
  </si>
  <si>
    <t>放デイ４・有資格４・人欠・開減２・拘減</t>
  </si>
  <si>
    <t>放デイ４・有資格４・人欠・開減２・評減・拘減</t>
  </si>
  <si>
    <t>放デイ４・有資格４・人欠・未計画</t>
  </si>
  <si>
    <t>放デイ４・有資格４・人欠・未計画・評減</t>
  </si>
  <si>
    <t>放デイ４・有資格４・人欠・未計画・開減１</t>
  </si>
  <si>
    <t>放デイ４・有資格４・人欠・未計画・開減１・評減</t>
  </si>
  <si>
    <t>放デイ４・有資格４・人欠・未計画・開減２</t>
  </si>
  <si>
    <t>放デイ４・有資格４・人欠・未計画・開減２・評減</t>
  </si>
  <si>
    <t>放デイ４・有資格４・人欠・未計画・拘減</t>
  </si>
  <si>
    <t>放デイ４・有資格４・人欠・未計画・評減・拘減</t>
  </si>
  <si>
    <t>放デイ４・有資格４・人欠・未計画・開減１・拘減</t>
  </si>
  <si>
    <t>放デイ４・有資格４・人欠・未計画・開減１・評減・拘減</t>
  </si>
  <si>
    <t>放デイ４・有資格４・人欠・未計画・開減２・拘減</t>
  </si>
  <si>
    <t>放デイ４・有資格４・人欠・未計画・開減２・評減・拘減</t>
  </si>
  <si>
    <t>放デイ４・有資格４・人欠・未計画２</t>
  </si>
  <si>
    <t>放デイ４・有資格４・人欠・未計画２・評減</t>
  </si>
  <si>
    <t>放デイ４・有資格４・人欠・未計画２・開減１</t>
  </si>
  <si>
    <t>放デイ４・有資格４・人欠・未計画２・開減１・評減</t>
  </si>
  <si>
    <t>放デイ４・有資格４・人欠・未計画２・開減２</t>
  </si>
  <si>
    <t>放デイ４・有資格４・人欠・未計画２・開減２・評減</t>
  </si>
  <si>
    <t>放デイ４・有資格４・人欠・未計画２・拘減</t>
  </si>
  <si>
    <t>放デイ４・有資格４・人欠・未計画２・評減・拘減</t>
  </si>
  <si>
    <t>放デイ４・有資格４・人欠・未計画２・開減１・拘減</t>
  </si>
  <si>
    <t>放デイ４・有資格４・人欠・未計画２・開減１・評減・拘減</t>
  </si>
  <si>
    <t>放デイ４・有資格４・人欠・未計画２・開減２・拘減</t>
  </si>
  <si>
    <t>放デイ４・有資格４・人欠・未計画２・開減２・評減・拘減</t>
  </si>
  <si>
    <t>C001</t>
  </si>
  <si>
    <t>放デイ４・人欠２</t>
  </si>
  <si>
    <t>C002</t>
  </si>
  <si>
    <t>放デイ４・人欠２・評減</t>
  </si>
  <si>
    <t>C003</t>
  </si>
  <si>
    <t>放デイ４・人欠２・開減１</t>
  </si>
  <si>
    <t>C004</t>
  </si>
  <si>
    <t>放デイ４・人欠２・開減１・評減</t>
  </si>
  <si>
    <t>C005</t>
  </si>
  <si>
    <t>放デイ４・人欠２・開減２</t>
  </si>
  <si>
    <t>C006</t>
  </si>
  <si>
    <t>放デイ４・人欠２・開減２・評減</t>
  </si>
  <si>
    <t>C007</t>
  </si>
  <si>
    <t>放デイ４・人欠２・拘減</t>
  </si>
  <si>
    <t>C008</t>
  </si>
  <si>
    <t>放デイ４・人欠２・評減・拘減</t>
  </si>
  <si>
    <t>C009</t>
  </si>
  <si>
    <t>放デイ４・人欠２・開減１・拘減</t>
  </si>
  <si>
    <t>C010</t>
  </si>
  <si>
    <t>放デイ４・人欠２・開減１・評減・拘減</t>
  </si>
  <si>
    <t>C011</t>
  </si>
  <si>
    <t>放デイ４・人欠２・開減２・拘減</t>
  </si>
  <si>
    <t>C012</t>
  </si>
  <si>
    <t>放デイ４・人欠２・開減２・評減・拘減</t>
  </si>
  <si>
    <t>C013</t>
  </si>
  <si>
    <t>放デイ４・人欠２・未計画</t>
  </si>
  <si>
    <t>C014</t>
  </si>
  <si>
    <t>放デイ４・人欠２・未計画・評減</t>
  </si>
  <si>
    <t>C015</t>
  </si>
  <si>
    <t>放デイ４・人欠２・未計画・開減１</t>
  </si>
  <si>
    <t>C016</t>
  </si>
  <si>
    <t>放デイ４・人欠２・未計画・開減１・評減</t>
  </si>
  <si>
    <t>C017</t>
  </si>
  <si>
    <t>放デイ４・人欠２・未計画・開減２</t>
  </si>
  <si>
    <t>C018</t>
  </si>
  <si>
    <t>放デイ４・人欠２・未計画・開減２・評減</t>
  </si>
  <si>
    <t>C019</t>
  </si>
  <si>
    <t>放デイ４・人欠２・未計画・拘減</t>
  </si>
  <si>
    <t>C020</t>
  </si>
  <si>
    <t>放デイ４・人欠２・未計画・評減・拘減</t>
  </si>
  <si>
    <t>C021</t>
  </si>
  <si>
    <t>放デイ４・人欠２・未計画・開減１・拘減</t>
  </si>
  <si>
    <t>C022</t>
  </si>
  <si>
    <t>放デイ４・人欠２・未計画・開減１・評減・拘減</t>
  </si>
  <si>
    <t>C023</t>
  </si>
  <si>
    <t>放デイ４・人欠２・未計画・開減２・拘減</t>
  </si>
  <si>
    <t>C024</t>
  </si>
  <si>
    <t>放デイ４・人欠２・未計画・開減２・評減・拘減</t>
  </si>
  <si>
    <t>C025</t>
  </si>
  <si>
    <t>放デイ４・人欠２・未計画２</t>
  </si>
  <si>
    <t>C026</t>
  </si>
  <si>
    <t>放デイ４・人欠２・未計画２・評減</t>
  </si>
  <si>
    <t>C027</t>
  </si>
  <si>
    <t>放デイ４・人欠２・未計画２・開減１</t>
  </si>
  <si>
    <t>C028</t>
  </si>
  <si>
    <t>放デイ４・人欠２・未計画２・開減１・評減</t>
  </si>
  <si>
    <t>C029</t>
  </si>
  <si>
    <t>放デイ４・人欠２・未計画２・開減２</t>
  </si>
  <si>
    <t>C030</t>
  </si>
  <si>
    <t>放デイ４・人欠２・未計画２・開減２・評減</t>
  </si>
  <si>
    <t>C031</t>
  </si>
  <si>
    <t>放デイ４・人欠２・未計画２・拘減</t>
  </si>
  <si>
    <t>C032</t>
  </si>
  <si>
    <t>放デイ４・人欠２・未計画２・評減・拘減</t>
  </si>
  <si>
    <t>C033</t>
  </si>
  <si>
    <t>放デイ４・人欠２・未計画２・開減１・拘減</t>
  </si>
  <si>
    <t>C034</t>
  </si>
  <si>
    <t>放デイ４・人欠２・未計画２・開減１・評減・拘減</t>
  </si>
  <si>
    <t>C035</t>
  </si>
  <si>
    <t>放デイ４・人欠２・未計画２・開減２・拘減</t>
  </si>
  <si>
    <t>C036</t>
  </si>
  <si>
    <t>放デイ４・人欠２・未計画２・開減２・評減・拘減</t>
  </si>
  <si>
    <t>C037</t>
  </si>
  <si>
    <t>放デイ４・有資格４・人欠２</t>
  </si>
  <si>
    <t>C038</t>
  </si>
  <si>
    <t>放デイ４・有資格４・人欠２・評減</t>
  </si>
  <si>
    <t>C039</t>
  </si>
  <si>
    <t>放デイ４・有資格４・人欠２・開減１</t>
  </si>
  <si>
    <t>C040</t>
  </si>
  <si>
    <t>放デイ４・有資格４・人欠２・開減１・評減</t>
  </si>
  <si>
    <t>C041</t>
  </si>
  <si>
    <t>放デイ４・有資格４・人欠２・開減２</t>
  </si>
  <si>
    <t>C042</t>
  </si>
  <si>
    <t>放デイ４・有資格４・人欠２・開減２・評減</t>
  </si>
  <si>
    <t>C043</t>
  </si>
  <si>
    <t>放デイ４・有資格４・人欠２・拘減</t>
  </si>
  <si>
    <t>C044</t>
  </si>
  <si>
    <t>放デイ４・有資格４・人欠２・評減・拘減</t>
  </si>
  <si>
    <t>C045</t>
  </si>
  <si>
    <t>放デイ４・有資格４・人欠２・開減１・拘減</t>
  </si>
  <si>
    <t>C046</t>
  </si>
  <si>
    <t>放デイ４・有資格４・人欠２・開減１・評減・拘減</t>
  </si>
  <si>
    <t>C047</t>
  </si>
  <si>
    <t>放デイ４・有資格４・人欠２・開減２・拘減</t>
  </si>
  <si>
    <t>C048</t>
  </si>
  <si>
    <t>放デイ４・有資格４・人欠２・開減２・評減・拘減</t>
  </si>
  <si>
    <t>C049</t>
  </si>
  <si>
    <t>放デイ４・有資格４・人欠２・未計画</t>
  </si>
  <si>
    <t>C050</t>
  </si>
  <si>
    <t>放デイ４・有資格４・人欠２・未計画・評減</t>
  </si>
  <si>
    <t>C051</t>
  </si>
  <si>
    <t>放デイ４・有資格４・人欠２・未計画・開減１</t>
  </si>
  <si>
    <t>C052</t>
  </si>
  <si>
    <t>放デイ４・有資格４・人欠２・未計画・開減１・評減</t>
  </si>
  <si>
    <t>C053</t>
  </si>
  <si>
    <t>放デイ４・有資格４・人欠２・未計画・開減２</t>
  </si>
  <si>
    <t>C054</t>
  </si>
  <si>
    <t>放デイ４・有資格４・人欠２・未計画・開減２・評減</t>
  </si>
  <si>
    <t>C055</t>
  </si>
  <si>
    <t>放デイ４・有資格４・人欠２・未計画・拘減</t>
  </si>
  <si>
    <t>C056</t>
  </si>
  <si>
    <t>放デイ４・有資格４・人欠２・未計画・評減・拘減</t>
  </si>
  <si>
    <t>C057</t>
  </si>
  <si>
    <t>放デイ４・有資格４・人欠２・未計画・開減１・拘減</t>
  </si>
  <si>
    <t>C058</t>
  </si>
  <si>
    <t>放デイ４・有資格４・人欠２・未計画・開減１・評減・拘減</t>
  </si>
  <si>
    <t>C059</t>
  </si>
  <si>
    <t>放デイ４・有資格４・人欠２・未計画・開減２・拘減</t>
  </si>
  <si>
    <t>C060</t>
  </si>
  <si>
    <t>放デイ４・有資格４・人欠２・未計画・開減２・評減・拘減</t>
  </si>
  <si>
    <t>C061</t>
  </si>
  <si>
    <t>放デイ４・有資格４・人欠２・未計画２</t>
  </si>
  <si>
    <t>C062</t>
  </si>
  <si>
    <t>放デイ４・有資格４・人欠２・未計画２・評減</t>
  </si>
  <si>
    <t>C063</t>
  </si>
  <si>
    <t>放デイ４・有資格４・人欠２・未計画２・開減１</t>
  </si>
  <si>
    <t>C064</t>
  </si>
  <si>
    <t>放デイ４・有資格４・人欠２・未計画２・開減１・評減</t>
  </si>
  <si>
    <t>C065</t>
  </si>
  <si>
    <t>放デイ４・有資格４・人欠２・未計画２・開減２</t>
  </si>
  <si>
    <t>C066</t>
  </si>
  <si>
    <t>放デイ４・有資格４・人欠２・未計画２・開減２・評減</t>
  </si>
  <si>
    <t>C067</t>
  </si>
  <si>
    <t>放デイ４・有資格４・人欠２・未計画２・拘減</t>
  </si>
  <si>
    <t>C068</t>
  </si>
  <si>
    <t>放デイ４・有資格４・人欠２・未計画２・評減・拘減</t>
  </si>
  <si>
    <t>C069</t>
  </si>
  <si>
    <t>放デイ４・有資格４・人欠２・未計画２・開減１・拘減</t>
  </si>
  <si>
    <t>C070</t>
  </si>
  <si>
    <t>放デイ４・有資格４・人欠２・未計画２・開減１・評減・拘減</t>
  </si>
  <si>
    <t>C071</t>
  </si>
  <si>
    <t>放デイ４・有資格４・人欠２・未計画２・開減２・拘減</t>
  </si>
  <si>
    <t>C072</t>
  </si>
  <si>
    <t>放デイ４・有資格４・人欠２・未計画２・開減２・評減・拘減</t>
  </si>
  <si>
    <t>放デイ５・人欠</t>
  </si>
  <si>
    <t>C073</t>
  </si>
  <si>
    <t>放デイ５・人欠・評減</t>
  </si>
  <si>
    <t>放デイ５・人欠・開減１</t>
  </si>
  <si>
    <t>C074</t>
  </si>
  <si>
    <t>放デイ５・人欠・開減１・評減</t>
  </si>
  <si>
    <t>放デイ５・人欠・開減２</t>
  </si>
  <si>
    <t>C075</t>
  </si>
  <si>
    <t>放デイ５・人欠・開減２・評減</t>
  </si>
  <si>
    <t>C076</t>
  </si>
  <si>
    <t>放デイ５・人欠・拘減</t>
  </si>
  <si>
    <t>C077</t>
  </si>
  <si>
    <t>放デイ５・人欠・評減・拘減</t>
  </si>
  <si>
    <t>C078</t>
  </si>
  <si>
    <t>放デイ５・人欠・開減１・拘減</t>
  </si>
  <si>
    <t>C079</t>
  </si>
  <si>
    <t>放デイ５・人欠・開減１・評減・拘減</t>
  </si>
  <si>
    <t>C080</t>
  </si>
  <si>
    <t>放デイ５・人欠・開減２・拘減</t>
  </si>
  <si>
    <t>C081</t>
  </si>
  <si>
    <t>放デイ５・人欠・開減２・評減・拘減</t>
  </si>
  <si>
    <t>放デイ５・人欠・未計画</t>
  </si>
  <si>
    <t>C082</t>
  </si>
  <si>
    <t>放デイ５・人欠・未計画・評減</t>
  </si>
  <si>
    <t>放デイ５・人欠・未計画・開減１</t>
  </si>
  <si>
    <t>C083</t>
  </si>
  <si>
    <t>放デイ５・人欠・未計画・開減１・評減</t>
  </si>
  <si>
    <t>放デイ５・人欠・未計画・開減２</t>
  </si>
  <si>
    <t>C084</t>
  </si>
  <si>
    <t>放デイ５・人欠・未計画・開減２・評減</t>
  </si>
  <si>
    <t>C085</t>
  </si>
  <si>
    <t>放デイ５・人欠・未計画・拘減</t>
  </si>
  <si>
    <t>C086</t>
  </si>
  <si>
    <t>放デイ５・人欠・未計画・評減・拘減</t>
  </si>
  <si>
    <t>C087</t>
  </si>
  <si>
    <t>放デイ５・人欠・未計画・開減１・拘減</t>
  </si>
  <si>
    <t>C088</t>
  </si>
  <si>
    <t>放デイ５・人欠・未計画・開減１・評減・拘減</t>
  </si>
  <si>
    <t>C089</t>
  </si>
  <si>
    <t>放デイ５・人欠・未計画・開減２・拘減</t>
  </si>
  <si>
    <t>C090</t>
  </si>
  <si>
    <t>放デイ５・人欠・未計画・開減２・評減・拘減</t>
  </si>
  <si>
    <t>C091</t>
  </si>
  <si>
    <t>放デイ５・人欠・未計画２</t>
  </si>
  <si>
    <t>C092</t>
  </si>
  <si>
    <t>放デイ５・人欠・未計画２・評減</t>
  </si>
  <si>
    <t>C093</t>
  </si>
  <si>
    <t>放デイ５・人欠・未計画２・開減１</t>
  </si>
  <si>
    <t>C094</t>
  </si>
  <si>
    <t>放デイ５・人欠・未計画２・開減１・評減</t>
  </si>
  <si>
    <t>C095</t>
  </si>
  <si>
    <t>放デイ５・人欠・未計画２・開減２</t>
  </si>
  <si>
    <t>C096</t>
  </si>
  <si>
    <t>放デイ５・人欠・未計画２・開減２・評減</t>
  </si>
  <si>
    <t>C097</t>
  </si>
  <si>
    <t>放デイ５・人欠・未計画２・拘減</t>
  </si>
  <si>
    <t>C098</t>
  </si>
  <si>
    <t>放デイ５・人欠・未計画２・評減・拘減</t>
  </si>
  <si>
    <t>C099</t>
  </si>
  <si>
    <t>放デイ５・人欠・未計画２・開減１・拘減</t>
  </si>
  <si>
    <t>C100</t>
  </si>
  <si>
    <t>放デイ５・人欠・未計画２・開減１・評減・拘減</t>
  </si>
  <si>
    <t>C101</t>
  </si>
  <si>
    <t>放デイ５・人欠・未計画２・開減２・拘減</t>
  </si>
  <si>
    <t>C102</t>
  </si>
  <si>
    <t>放デイ５・人欠・未計画２・開減２・評減・拘減</t>
  </si>
  <si>
    <t>放デイ５・有資格５・人欠</t>
  </si>
  <si>
    <t>C103</t>
  </si>
  <si>
    <t>放デイ５・有資格５・人欠・評減</t>
  </si>
  <si>
    <t>放デイ５・有資格５・人欠・開減１</t>
  </si>
  <si>
    <t>C104</t>
  </si>
  <si>
    <t>放デイ５・有資格５・人欠・開減１・評減</t>
  </si>
  <si>
    <t>放デイ５・有資格５・人欠・開減２</t>
  </si>
  <si>
    <t>C105</t>
  </si>
  <si>
    <t>放デイ５・有資格５・人欠・開減２・評減</t>
  </si>
  <si>
    <t>C106</t>
  </si>
  <si>
    <t>放デイ５・有資格５・人欠・拘減</t>
  </si>
  <si>
    <t>C107</t>
  </si>
  <si>
    <t>放デイ５・有資格５・人欠・評減・拘減</t>
  </si>
  <si>
    <t>C108</t>
  </si>
  <si>
    <t>放デイ５・有資格５・人欠・開減１・拘減</t>
  </si>
  <si>
    <t>C109</t>
  </si>
  <si>
    <t>放デイ５・有資格５・人欠・開減１・評減・拘減</t>
  </si>
  <si>
    <t>C110</t>
  </si>
  <si>
    <t>放デイ５・有資格５・人欠・開減２・拘減</t>
  </si>
  <si>
    <t>C111</t>
  </si>
  <si>
    <t>放デイ５・有資格５・人欠・開減２・評減・拘減</t>
  </si>
  <si>
    <t>放デイ５・有資格５・人欠・未計画</t>
  </si>
  <si>
    <t>C112</t>
  </si>
  <si>
    <t>放デイ５・有資格５・人欠・未計画・評減</t>
  </si>
  <si>
    <t>放デイ５・有資格５・人欠・未計画・開減１</t>
  </si>
  <si>
    <t>C113</t>
  </si>
  <si>
    <t>放デイ５・有資格５・人欠・未計画・開減１・評減</t>
  </si>
  <si>
    <t>放デイ５・有資格５・人欠・未計画・開減２</t>
  </si>
  <si>
    <t>C114</t>
  </si>
  <si>
    <t>放デイ５・有資格５・人欠・未計画・開減２・評減</t>
  </si>
  <si>
    <t>C115</t>
  </si>
  <si>
    <t>放デイ５・有資格５・人欠・未計画・拘減</t>
  </si>
  <si>
    <t>C116</t>
  </si>
  <si>
    <t>放デイ５・有資格５・人欠・未計画・評減・拘減</t>
  </si>
  <si>
    <t>C117</t>
  </si>
  <si>
    <t>放デイ５・有資格５・人欠・未計画・開減１・拘減</t>
  </si>
  <si>
    <t>C118</t>
  </si>
  <si>
    <t>放デイ５・有資格５・人欠・未計画・開減１・評減・拘減</t>
  </si>
  <si>
    <t>C119</t>
  </si>
  <si>
    <t>放デイ５・有資格５・人欠・未計画・開減２・拘減</t>
  </si>
  <si>
    <t>C120</t>
  </si>
  <si>
    <t>放デイ５・有資格５・人欠・未計画・開減２・評減・拘減</t>
  </si>
  <si>
    <t>C121</t>
  </si>
  <si>
    <t>放デイ５・有資格５・人欠・未計画２</t>
  </si>
  <si>
    <t>C122</t>
  </si>
  <si>
    <t>放デイ５・有資格５・人欠・未計画２・評減</t>
  </si>
  <si>
    <t>C123</t>
  </si>
  <si>
    <t>放デイ５・有資格５・人欠・未計画２・開減１</t>
  </si>
  <si>
    <t>C124</t>
  </si>
  <si>
    <t>放デイ５・有資格５・人欠・未計画２・開減１・評減</t>
  </si>
  <si>
    <t>C125</t>
  </si>
  <si>
    <t>放デイ５・有資格５・人欠・未計画２・開減２</t>
  </si>
  <si>
    <t>C126</t>
  </si>
  <si>
    <t>放デイ５・有資格５・人欠・未計画２・開減２・評減</t>
  </si>
  <si>
    <t>C127</t>
  </si>
  <si>
    <t>放デイ５・有資格５・人欠・未計画２・拘減</t>
  </si>
  <si>
    <t>C128</t>
  </si>
  <si>
    <t>放デイ５・有資格５・人欠・未計画２・評減・拘減</t>
  </si>
  <si>
    <t>C129</t>
  </si>
  <si>
    <t>放デイ５・有資格５・人欠・未計画２・開減１・拘減</t>
  </si>
  <si>
    <t>C130</t>
  </si>
  <si>
    <t>放デイ５・有資格５・人欠・未計画２・開減１・評減・拘減</t>
  </si>
  <si>
    <t>C131</t>
  </si>
  <si>
    <t>放デイ５・有資格５・人欠・未計画２・開減２・拘減</t>
  </si>
  <si>
    <t>C132</t>
  </si>
  <si>
    <t>放デイ５・有資格５・人欠・未計画２・開減２・評減・拘減</t>
  </si>
  <si>
    <t>C133</t>
  </si>
  <si>
    <t>放デイ５・人欠２</t>
  </si>
  <si>
    <t>C134</t>
  </si>
  <si>
    <t>放デイ５・人欠２・評減</t>
  </si>
  <si>
    <t>C135</t>
  </si>
  <si>
    <t>放デイ５・人欠２・開減１</t>
  </si>
  <si>
    <t>C136</t>
  </si>
  <si>
    <t>放デイ５・人欠２・開減１・評減</t>
  </si>
  <si>
    <t>C137</t>
  </si>
  <si>
    <t>放デイ５・人欠２・開減２</t>
  </si>
  <si>
    <t>C138</t>
  </si>
  <si>
    <t>放デイ５・人欠２・開減２・評減</t>
  </si>
  <si>
    <t>C139</t>
  </si>
  <si>
    <t>放デイ５・人欠２・拘減</t>
  </si>
  <si>
    <t>C140</t>
  </si>
  <si>
    <t>放デイ５・人欠２・評減・拘減</t>
  </si>
  <si>
    <t>C141</t>
  </si>
  <si>
    <t>放デイ５・人欠２・開減１・拘減</t>
  </si>
  <si>
    <t>C142</t>
  </si>
  <si>
    <t>放デイ５・人欠２・開減１・評減・拘減</t>
  </si>
  <si>
    <t>C143</t>
  </si>
  <si>
    <t>放デイ５・人欠２・開減２・拘減</t>
  </si>
  <si>
    <t>C144</t>
  </si>
  <si>
    <t>放デイ５・人欠２・開減２・評減・拘減</t>
  </si>
  <si>
    <t>C145</t>
  </si>
  <si>
    <t>放デイ５・人欠２・未計画</t>
  </si>
  <si>
    <t>C146</t>
  </si>
  <si>
    <t>放デイ５・人欠２・未計画・評減</t>
  </si>
  <si>
    <t>C147</t>
  </si>
  <si>
    <t>放デイ５・人欠２・未計画・開減１</t>
  </si>
  <si>
    <t>C148</t>
  </si>
  <si>
    <t>放デイ５・人欠２・未計画・開減１・評減</t>
  </si>
  <si>
    <t>C149</t>
  </si>
  <si>
    <t>放デイ５・人欠２・未計画・開減２</t>
  </si>
  <si>
    <t>C150</t>
  </si>
  <si>
    <t>放デイ５・人欠２・未計画・開減２・評減</t>
  </si>
  <si>
    <t>C151</t>
  </si>
  <si>
    <t>放デイ５・人欠２・未計画・拘減</t>
  </si>
  <si>
    <t>C152</t>
  </si>
  <si>
    <t>放デイ５・人欠２・未計画・評減・拘減</t>
  </si>
  <si>
    <t>C153</t>
  </si>
  <si>
    <t>放デイ５・人欠２・未計画・開減１・拘減</t>
  </si>
  <si>
    <t>C154</t>
  </si>
  <si>
    <t>放デイ５・人欠２・未計画・開減１・評減・拘減</t>
  </si>
  <si>
    <t>C155</t>
  </si>
  <si>
    <t>放デイ５・人欠２・未計画・開減２・拘減</t>
  </si>
  <si>
    <t>C156</t>
  </si>
  <si>
    <t>放デイ５・人欠２・未計画・開減２・評減・拘減</t>
  </si>
  <si>
    <t>C157</t>
  </si>
  <si>
    <t>放デイ５・人欠２・未計画２</t>
  </si>
  <si>
    <t>C158</t>
  </si>
  <si>
    <t>放デイ５・人欠２・未計画２・評減</t>
  </si>
  <si>
    <t>C159</t>
  </si>
  <si>
    <t>放デイ５・人欠２・未計画２・開減１</t>
  </si>
  <si>
    <t>C160</t>
  </si>
  <si>
    <t>放デイ５・人欠２・未計画２・開減１・評減</t>
  </si>
  <si>
    <t>C161</t>
  </si>
  <si>
    <t>放デイ５・人欠２・未計画２・開減２</t>
  </si>
  <si>
    <t>C162</t>
  </si>
  <si>
    <t>放デイ５・人欠２・未計画２・開減２・評減</t>
  </si>
  <si>
    <t>C163</t>
  </si>
  <si>
    <t>放デイ５・人欠２・未計画２・拘減</t>
  </si>
  <si>
    <t>C164</t>
  </si>
  <si>
    <t>放デイ５・人欠２・未計画２・評減・拘減</t>
  </si>
  <si>
    <t>C165</t>
  </si>
  <si>
    <t>放デイ５・人欠２・未計画２・開減１・拘減</t>
  </si>
  <si>
    <t>C166</t>
  </si>
  <si>
    <t>放デイ５・人欠２・未計画２・開減１・評減・拘減</t>
  </si>
  <si>
    <t>C167</t>
  </si>
  <si>
    <t>放デイ５・人欠２・未計画２・開減２・拘減</t>
  </si>
  <si>
    <t>C168</t>
  </si>
  <si>
    <t>放デイ５・人欠２・未計画２・開減２・評減・拘減</t>
  </si>
  <si>
    <t>C169</t>
  </si>
  <si>
    <t>放デイ５・有資格５・人欠２</t>
  </si>
  <si>
    <t>C170</t>
  </si>
  <si>
    <t>放デイ５・有資格５・人欠２・評減</t>
  </si>
  <si>
    <t>C171</t>
  </si>
  <si>
    <t>放デイ５・有資格５・人欠２・開減１</t>
  </si>
  <si>
    <t>C172</t>
  </si>
  <si>
    <t>放デイ５・有資格５・人欠２・開減１・評減</t>
  </si>
  <si>
    <t>C173</t>
  </si>
  <si>
    <t>放デイ５・有資格５・人欠２・開減２</t>
  </si>
  <si>
    <t>C174</t>
  </si>
  <si>
    <t>放デイ５・有資格５・人欠２・開減２・評減</t>
  </si>
  <si>
    <t>C175</t>
  </si>
  <si>
    <t>放デイ５・有資格５・人欠２・拘減</t>
  </si>
  <si>
    <t>C176</t>
  </si>
  <si>
    <t>放デイ５・有資格５・人欠２・評減・拘減</t>
  </si>
  <si>
    <t>C177</t>
  </si>
  <si>
    <t>放デイ５・有資格５・人欠２・開減１・拘減</t>
  </si>
  <si>
    <t>C178</t>
  </si>
  <si>
    <t>放デイ５・有資格５・人欠２・開減１・評減・拘減</t>
  </si>
  <si>
    <t>C179</t>
  </si>
  <si>
    <t>放デイ５・有資格５・人欠２・開減２・拘減</t>
  </si>
  <si>
    <t>C180</t>
  </si>
  <si>
    <t>放デイ５・有資格５・人欠２・開減２・評減・拘減</t>
  </si>
  <si>
    <t>C181</t>
  </si>
  <si>
    <t>放デイ５・有資格５・人欠２・未計画</t>
  </si>
  <si>
    <t>C182</t>
  </si>
  <si>
    <t>放デイ５・有資格５・人欠２・未計画・評減</t>
  </si>
  <si>
    <t>C183</t>
  </si>
  <si>
    <t>放デイ５・有資格５・人欠２・未計画・開減１</t>
  </si>
  <si>
    <t>C184</t>
  </si>
  <si>
    <t>放デイ５・有資格５・人欠２・未計画・開減１・評減</t>
  </si>
  <si>
    <t>C185</t>
  </si>
  <si>
    <t>放デイ５・有資格５・人欠２・未計画・開減２</t>
  </si>
  <si>
    <t>C186</t>
  </si>
  <si>
    <t>放デイ５・有資格５・人欠２・未計画・開減２・評減</t>
  </si>
  <si>
    <t>C187</t>
  </si>
  <si>
    <t>放デイ５・有資格５・人欠２・未計画・拘減</t>
  </si>
  <si>
    <t>C188</t>
  </si>
  <si>
    <t>放デイ５・有資格５・人欠２・未計画・評減・拘減</t>
  </si>
  <si>
    <t>C189</t>
  </si>
  <si>
    <t>放デイ５・有資格５・人欠２・未計画・開減１・拘減</t>
  </si>
  <si>
    <t>C190</t>
  </si>
  <si>
    <t>放デイ５・有資格５・人欠２・未計画・開減１・評減・拘減</t>
  </si>
  <si>
    <t>C191</t>
  </si>
  <si>
    <t>放デイ５・有資格５・人欠２・未計画・開減２・拘減</t>
  </si>
  <si>
    <t>C192</t>
  </si>
  <si>
    <t>放デイ５・有資格５・人欠２・未計画・開減２・評減・拘減</t>
  </si>
  <si>
    <t>C193</t>
  </si>
  <si>
    <t>放デイ５・有資格５・人欠２・未計画２</t>
  </si>
  <si>
    <t>C194</t>
  </si>
  <si>
    <t>放デイ５・有資格５・人欠２・未計画２・評減</t>
  </si>
  <si>
    <t>C195</t>
  </si>
  <si>
    <t>放デイ５・有資格５・人欠２・未計画２・開減１</t>
  </si>
  <si>
    <t>C196</t>
  </si>
  <si>
    <t>放デイ５・有資格５・人欠２・未計画２・開減１・評減</t>
  </si>
  <si>
    <t>C197</t>
  </si>
  <si>
    <t>放デイ５・有資格５・人欠２・未計画２・開減２</t>
  </si>
  <si>
    <t>C198</t>
  </si>
  <si>
    <t>放デイ５・有資格５・人欠２・未計画２・開減２・評減</t>
  </si>
  <si>
    <t>C199</t>
  </si>
  <si>
    <t>放デイ５・有資格５・人欠２・未計画２・拘減</t>
  </si>
  <si>
    <t>C200</t>
  </si>
  <si>
    <t>放デイ５・有資格５・人欠２・未計画２・評減・拘減</t>
  </si>
  <si>
    <t>C201</t>
  </si>
  <si>
    <t>放デイ５・有資格５・人欠２・未計画２・開減１・拘減</t>
  </si>
  <si>
    <t>C202</t>
  </si>
  <si>
    <t>放デイ５・有資格５・人欠２・未計画２・開減１・評減・拘減</t>
  </si>
  <si>
    <t>C203</t>
  </si>
  <si>
    <t>放デイ５・有資格５・人欠２・未計画２・開減２・拘減</t>
  </si>
  <si>
    <t>C204</t>
  </si>
  <si>
    <t>放デイ５・有資格５・人欠２・未計画２・開減２・評減・拘減</t>
  </si>
  <si>
    <t>放デイ６・人欠</t>
  </si>
  <si>
    <t>C205</t>
  </si>
  <si>
    <t>放デイ６・人欠・評減</t>
  </si>
  <si>
    <t>放デイ６・人欠・開減１</t>
  </si>
  <si>
    <t>C206</t>
  </si>
  <si>
    <t>放デイ６・人欠・開減１・評減</t>
  </si>
  <si>
    <t>放デイ６・人欠・開減２</t>
  </si>
  <si>
    <t>C207</t>
  </si>
  <si>
    <t>放デイ６・人欠・開減２・評減</t>
  </si>
  <si>
    <t>C208</t>
  </si>
  <si>
    <t>放デイ６・人欠・拘減</t>
  </si>
  <si>
    <t>C209</t>
  </si>
  <si>
    <t>放デイ６・人欠・評減・拘減</t>
  </si>
  <si>
    <t>C210</t>
  </si>
  <si>
    <t>放デイ６・人欠・開減１・拘減</t>
  </si>
  <si>
    <t>C211</t>
  </si>
  <si>
    <t>放デイ６・人欠・開減１・評減・拘減</t>
  </si>
  <si>
    <t>C212</t>
  </si>
  <si>
    <t>放デイ６・人欠・開減２・拘減</t>
  </si>
  <si>
    <t>C213</t>
  </si>
  <si>
    <t>放デイ６・人欠・開減２・評減・拘減</t>
  </si>
  <si>
    <t>放デイ６・人欠・未計画</t>
  </si>
  <si>
    <t>C214</t>
  </si>
  <si>
    <t>放デイ６・人欠・未計画・評減</t>
  </si>
  <si>
    <t>放デイ６・人欠・未計画・開減１</t>
  </si>
  <si>
    <t>C215</t>
  </si>
  <si>
    <t>放デイ６・人欠・未計画・開減１・評減</t>
  </si>
  <si>
    <t>放デイ６・人欠・未計画・開減２</t>
  </si>
  <si>
    <t>C216</t>
  </si>
  <si>
    <t>放デイ６・人欠・未計画・開減２・評減</t>
  </si>
  <si>
    <t>C217</t>
  </si>
  <si>
    <t>放デイ６・人欠・未計画・拘減</t>
  </si>
  <si>
    <t>C218</t>
  </si>
  <si>
    <t>放デイ６・人欠・未計画・評減・拘減</t>
  </si>
  <si>
    <t>C219</t>
  </si>
  <si>
    <t>放デイ６・人欠・未計画・開減１・拘減</t>
  </si>
  <si>
    <t>C220</t>
  </si>
  <si>
    <t>放デイ６・人欠・未計画・開減１・評減・拘減</t>
  </si>
  <si>
    <t>C221</t>
  </si>
  <si>
    <t>放デイ６・人欠・未計画・開減２・拘減</t>
  </si>
  <si>
    <t>C222</t>
  </si>
  <si>
    <t>放デイ６・人欠・未計画・開減２・評減・拘減</t>
  </si>
  <si>
    <t>C223</t>
  </si>
  <si>
    <t>放デイ６・人欠・未計画２</t>
  </si>
  <si>
    <t>C224</t>
  </si>
  <si>
    <t>放デイ６・人欠・未計画２・評減</t>
  </si>
  <si>
    <t>C225</t>
  </si>
  <si>
    <t>放デイ６・人欠・未計画２・開減１</t>
  </si>
  <si>
    <t>C226</t>
  </si>
  <si>
    <t>放デイ６・人欠・未計画２・開減１・評減</t>
  </si>
  <si>
    <t>C227</t>
  </si>
  <si>
    <t>放デイ６・人欠・未計画２・開減２</t>
  </si>
  <si>
    <t>C228</t>
  </si>
  <si>
    <t>放デイ６・人欠・未計画２・開減２・評減</t>
  </si>
  <si>
    <t>C229</t>
  </si>
  <si>
    <t>放デイ６・人欠・未計画２・拘減</t>
  </si>
  <si>
    <t>C230</t>
  </si>
  <si>
    <t>放デイ６・人欠・未計画２・評減・拘減</t>
  </si>
  <si>
    <t>C231</t>
  </si>
  <si>
    <t>放デイ６・人欠・未計画２・開減１・拘減</t>
  </si>
  <si>
    <t>C232</t>
  </si>
  <si>
    <t>放デイ６・人欠・未計画２・開減１・評減・拘減</t>
  </si>
  <si>
    <t>C233</t>
  </si>
  <si>
    <t>放デイ６・人欠・未計画２・開減２・拘減</t>
  </si>
  <si>
    <t>C234</t>
  </si>
  <si>
    <t>放デイ６・人欠・未計画２・開減２・評減・拘減</t>
  </si>
  <si>
    <t>放デイ６・有資格６・人欠</t>
  </si>
  <si>
    <t>C235</t>
  </si>
  <si>
    <t>放デイ６・有資格６・人欠・評減</t>
  </si>
  <si>
    <t>放デイ６・有資格６・人欠・開減１</t>
  </si>
  <si>
    <t>C236</t>
  </si>
  <si>
    <t>放デイ６・有資格６・人欠・開減１・評減</t>
  </si>
  <si>
    <t>放デイ６・有資格６・人欠・開減２</t>
  </si>
  <si>
    <t>C237</t>
  </si>
  <si>
    <t>放デイ６・有資格６・人欠・開減２・評減</t>
  </si>
  <si>
    <t>C238</t>
  </si>
  <si>
    <t>放デイ６・有資格６・人欠・拘減</t>
  </si>
  <si>
    <t>C239</t>
  </si>
  <si>
    <t>放デイ６・有資格６・人欠・評減・拘減</t>
  </si>
  <si>
    <t>C240</t>
  </si>
  <si>
    <t>放デイ６・有資格６・人欠・開減１・拘減</t>
  </si>
  <si>
    <t>C241</t>
  </si>
  <si>
    <t>放デイ６・有資格６・人欠・開減１・評減・拘減</t>
  </si>
  <si>
    <t>C242</t>
  </si>
  <si>
    <t>放デイ６・有資格６・人欠・開減２・拘減</t>
  </si>
  <si>
    <t>C243</t>
  </si>
  <si>
    <t>放デイ６・有資格６・人欠・開減２・評減・拘減</t>
  </si>
  <si>
    <t>放デイ６・有資格６・人欠・未計画</t>
  </si>
  <si>
    <t>C244</t>
  </si>
  <si>
    <t>放デイ６・有資格６・人欠・未計画・評減</t>
  </si>
  <si>
    <t>放デイ６・有資格６・人欠・未計画・開減１</t>
  </si>
  <si>
    <t>C245</t>
  </si>
  <si>
    <t>放デイ６・有資格６・人欠・未計画・開減１・評減</t>
  </si>
  <si>
    <t>放デイ６・有資格６・人欠・未計画・開減２</t>
  </si>
  <si>
    <t>C246</t>
  </si>
  <si>
    <t>放デイ６・有資格６・人欠・未計画・開減２・評減</t>
  </si>
  <si>
    <t>C247</t>
  </si>
  <si>
    <t>放デイ６・有資格６・人欠・未計画・拘減</t>
  </si>
  <si>
    <t>C248</t>
  </si>
  <si>
    <t>放デイ６・有資格６・人欠・未計画・評減・拘減</t>
  </si>
  <si>
    <t>C249</t>
  </si>
  <si>
    <t>放デイ６・有資格６・人欠・未計画・開減１・拘減</t>
  </si>
  <si>
    <t>C250</t>
  </si>
  <si>
    <t>放デイ６・有資格６・人欠・未計画・開減１・評減・拘減</t>
  </si>
  <si>
    <t>C251</t>
  </si>
  <si>
    <t>放デイ６・有資格６・人欠・未計画・開減２・拘減</t>
  </si>
  <si>
    <t>C252</t>
  </si>
  <si>
    <t>放デイ６・有資格６・人欠・未計画・開減２・評減・拘減</t>
  </si>
  <si>
    <t>C253</t>
  </si>
  <si>
    <t>放デイ６・有資格６・人欠・未計画２</t>
  </si>
  <si>
    <t>C254</t>
  </si>
  <si>
    <t>放デイ６・有資格６・人欠・未計画２・評減</t>
  </si>
  <si>
    <t>C255</t>
  </si>
  <si>
    <t>放デイ６・有資格６・人欠・未計画２・開減１</t>
  </si>
  <si>
    <t>C256</t>
  </si>
  <si>
    <t>放デイ６・有資格６・人欠・未計画２・開減１・評減</t>
  </si>
  <si>
    <t>C257</t>
  </si>
  <si>
    <t>放デイ６・有資格６・人欠・未計画２・開減２</t>
  </si>
  <si>
    <t>C258</t>
  </si>
  <si>
    <t>放デイ６・有資格６・人欠・未計画２・開減２・評減</t>
  </si>
  <si>
    <t>C259</t>
  </si>
  <si>
    <t>放デイ６・有資格６・人欠・未計画２・拘減</t>
  </si>
  <si>
    <t>C260</t>
  </si>
  <si>
    <t>放デイ６・有資格６・人欠・未計画２・評減・拘減</t>
  </si>
  <si>
    <t>C261</t>
  </si>
  <si>
    <t>放デイ６・有資格６・人欠・未計画２・開減１・拘減</t>
  </si>
  <si>
    <t>C262</t>
  </si>
  <si>
    <t>放デイ６・有資格６・人欠・未計画２・開減１・評減・拘減</t>
  </si>
  <si>
    <t>C263</t>
  </si>
  <si>
    <t>放デイ６・有資格６・人欠・未計画２・開減２・拘減</t>
  </si>
  <si>
    <t>C264</t>
  </si>
  <si>
    <t>放デイ６・有資格６・人欠・未計画２・開減２・評減・拘減</t>
  </si>
  <si>
    <t>C265</t>
  </si>
  <si>
    <t>放デイ６・人欠２</t>
  </si>
  <si>
    <t>C266</t>
  </si>
  <si>
    <t>放デイ６・人欠２・評減</t>
  </si>
  <si>
    <t>C267</t>
  </si>
  <si>
    <t>放デイ６・人欠２・開減１</t>
  </si>
  <si>
    <t>C268</t>
  </si>
  <si>
    <t>放デイ６・人欠２・開減１・評減</t>
  </si>
  <si>
    <t>C269</t>
  </si>
  <si>
    <t>放デイ６・人欠２・開減２</t>
  </si>
  <si>
    <t>C270</t>
  </si>
  <si>
    <t>放デイ６・人欠２・開減２・評減</t>
  </si>
  <si>
    <t>C271</t>
  </si>
  <si>
    <t>放デイ６・人欠２・拘減</t>
  </si>
  <si>
    <t>C272</t>
  </si>
  <si>
    <t>放デイ６・人欠２・評減・拘減</t>
  </si>
  <si>
    <t>C273</t>
  </si>
  <si>
    <t>放デイ６・人欠２・開減１・拘減</t>
  </si>
  <si>
    <t>C274</t>
  </si>
  <si>
    <t>放デイ６・人欠２・開減１・評減・拘減</t>
  </si>
  <si>
    <t>C275</t>
  </si>
  <si>
    <t>放デイ６・人欠２・開減２・拘減</t>
  </si>
  <si>
    <t>C276</t>
  </si>
  <si>
    <t>放デイ６・人欠２・開減２・評減・拘減</t>
  </si>
  <si>
    <t>C277</t>
  </si>
  <si>
    <t>放デイ６・人欠２・未計画</t>
  </si>
  <si>
    <t>C278</t>
  </si>
  <si>
    <t>放デイ６・人欠２・未計画・評減</t>
  </si>
  <si>
    <t>C279</t>
  </si>
  <si>
    <t>放デイ６・人欠２・未計画・開減１</t>
  </si>
  <si>
    <t>C280</t>
  </si>
  <si>
    <t>放デイ６・人欠２・未計画・開減１・評減</t>
  </si>
  <si>
    <t>C281</t>
  </si>
  <si>
    <t>放デイ６・人欠２・未計画・開減２</t>
  </si>
  <si>
    <t>C282</t>
  </si>
  <si>
    <t>放デイ６・人欠２・未計画・開減２・評減</t>
  </si>
  <si>
    <t>C283</t>
  </si>
  <si>
    <t>放デイ６・人欠２・未計画・拘減</t>
  </si>
  <si>
    <t>C284</t>
  </si>
  <si>
    <t>放デイ６・人欠２・未計画・評減・拘減</t>
  </si>
  <si>
    <t>C285</t>
  </si>
  <si>
    <t>放デイ６・人欠２・未計画・開減１・拘減</t>
  </si>
  <si>
    <t>C286</t>
  </si>
  <si>
    <t>放デイ６・人欠２・未計画・開減１・評減・拘減</t>
  </si>
  <si>
    <t>C287</t>
  </si>
  <si>
    <t>放デイ６・人欠２・未計画・開減２・拘減</t>
  </si>
  <si>
    <t>C288</t>
  </si>
  <si>
    <t>放デイ６・人欠２・未計画・開減２・評減・拘減</t>
  </si>
  <si>
    <t>C289</t>
  </si>
  <si>
    <t>放デイ６・人欠２・未計画２</t>
  </si>
  <si>
    <t>C290</t>
  </si>
  <si>
    <t>放デイ６・人欠２・未計画２・評減</t>
  </si>
  <si>
    <t>C291</t>
  </si>
  <si>
    <t>放デイ６・人欠２・未計画２・開減１</t>
  </si>
  <si>
    <t>C292</t>
  </si>
  <si>
    <t>放デイ６・人欠２・未計画２・開減１・評減</t>
  </si>
  <si>
    <t>C293</t>
  </si>
  <si>
    <t>放デイ６・人欠２・未計画２・開減２</t>
  </si>
  <si>
    <t>C294</t>
  </si>
  <si>
    <t>放デイ６・人欠２・未計画２・開減２・評減</t>
  </si>
  <si>
    <t>C295</t>
  </si>
  <si>
    <t>放デイ６・人欠２・未計画２・拘減</t>
  </si>
  <si>
    <t>C296</t>
  </si>
  <si>
    <t>放デイ６・人欠２・未計画２・評減・拘減</t>
  </si>
  <si>
    <t>C297</t>
  </si>
  <si>
    <t>放デイ６・人欠２・未計画２・開減１・拘減</t>
  </si>
  <si>
    <t>C298</t>
  </si>
  <si>
    <t>放デイ６・人欠２・未計画２・開減１・評減・拘減</t>
  </si>
  <si>
    <t>C299</t>
  </si>
  <si>
    <t>放デイ６・人欠２・未計画２・開減２・拘減</t>
  </si>
  <si>
    <t>C300</t>
  </si>
  <si>
    <t>放デイ６・人欠２・未計画２・開減２・評減・拘減</t>
  </si>
  <si>
    <t>C301</t>
  </si>
  <si>
    <t>放デイ６・有資格６・人欠２</t>
  </si>
  <si>
    <t>C302</t>
  </si>
  <si>
    <t>放デイ６・有資格６・人欠２・評減</t>
  </si>
  <si>
    <t>C303</t>
  </si>
  <si>
    <t>放デイ６・有資格６・人欠２・開減１</t>
  </si>
  <si>
    <t>C304</t>
  </si>
  <si>
    <t>放デイ６・有資格６・人欠２・開減１・評減</t>
  </si>
  <si>
    <t>C305</t>
  </si>
  <si>
    <t>放デイ６・有資格６・人欠２・開減２</t>
  </si>
  <si>
    <t>C306</t>
  </si>
  <si>
    <t>放デイ６・有資格６・人欠２・開減２・評減</t>
  </si>
  <si>
    <t>C307</t>
  </si>
  <si>
    <t>放デイ６・有資格６・人欠２・拘減</t>
  </si>
  <si>
    <t>C308</t>
  </si>
  <si>
    <t>放デイ６・有資格６・人欠２・評減・拘減</t>
  </si>
  <si>
    <t>C309</t>
  </si>
  <si>
    <t>放デイ６・有資格６・人欠２・開減１・拘減</t>
  </si>
  <si>
    <t>C310</t>
  </si>
  <si>
    <t>放デイ６・有資格６・人欠２・開減１・評減・拘減</t>
  </si>
  <si>
    <t>C311</t>
  </si>
  <si>
    <t>放デイ６・有資格６・人欠２・開減２・拘減</t>
  </si>
  <si>
    <t>C312</t>
  </si>
  <si>
    <t>放デイ６・有資格６・人欠２・開減２・評減・拘減</t>
  </si>
  <si>
    <t>C313</t>
  </si>
  <si>
    <t>放デイ６・有資格６・人欠２・未計画</t>
  </si>
  <si>
    <t>C314</t>
  </si>
  <si>
    <t>放デイ６・有資格６・人欠２・未計画・評減</t>
  </si>
  <si>
    <t>C315</t>
  </si>
  <si>
    <t>放デイ６・有資格６・人欠２・未計画・開減１</t>
  </si>
  <si>
    <t>C316</t>
  </si>
  <si>
    <t>放デイ６・有資格６・人欠２・未計画・開減１・評減</t>
  </si>
  <si>
    <t>C317</t>
  </si>
  <si>
    <t>放デイ６・有資格６・人欠２・未計画・開減２</t>
  </si>
  <si>
    <t>C318</t>
  </si>
  <si>
    <t>放デイ６・有資格６・人欠２・未計画・開減２・評減</t>
  </si>
  <si>
    <t>C319</t>
  </si>
  <si>
    <t>放デイ６・有資格６・人欠２・未計画・拘減</t>
  </si>
  <si>
    <t>C320</t>
  </si>
  <si>
    <t>放デイ６・有資格６・人欠２・未計画・評減・拘減</t>
  </si>
  <si>
    <t>C321</t>
  </si>
  <si>
    <t>放デイ６・有資格６・人欠２・未計画・開減１・拘減</t>
  </si>
  <si>
    <t>C322</t>
  </si>
  <si>
    <t>放デイ６・有資格６・人欠２・未計画・開減１・評減・拘減</t>
  </si>
  <si>
    <t>C323</t>
  </si>
  <si>
    <t>放デイ６・有資格６・人欠２・未計画・開減２・拘減</t>
  </si>
  <si>
    <t>C324</t>
  </si>
  <si>
    <t>放デイ６・有資格６・人欠２・未計画・開減２・評減・拘減</t>
  </si>
  <si>
    <t>C325</t>
  </si>
  <si>
    <t>放デイ６・有資格６・人欠２・未計画２</t>
  </si>
  <si>
    <t>C326</t>
  </si>
  <si>
    <t>放デイ６・有資格６・人欠２・未計画２・評減</t>
  </si>
  <si>
    <t>C327</t>
  </si>
  <si>
    <t>放デイ６・有資格６・人欠２・未計画２・開減１</t>
  </si>
  <si>
    <t>C328</t>
  </si>
  <si>
    <t>放デイ６・有資格６・人欠２・未計画２・開減１・評減</t>
  </si>
  <si>
    <t>C329</t>
  </si>
  <si>
    <t>放デイ６・有資格６・人欠２・未計画２・開減２</t>
  </si>
  <si>
    <t>C330</t>
  </si>
  <si>
    <t>放デイ６・有資格６・人欠２・未計画２・開減２・評減</t>
  </si>
  <si>
    <t>C331</t>
  </si>
  <si>
    <t>放デイ６・有資格６・人欠２・未計画２・拘減</t>
  </si>
  <si>
    <t>C332</t>
  </si>
  <si>
    <t>放デイ６・有資格６・人欠２・未計画２・評減・拘減</t>
  </si>
  <si>
    <t>C333</t>
  </si>
  <si>
    <t>放デイ６・有資格６・人欠２・未計画２・開減１・拘減</t>
  </si>
  <si>
    <t>C334</t>
  </si>
  <si>
    <t>放デイ６・有資格６・人欠２・未計画２・開減１・評減・拘減</t>
  </si>
  <si>
    <t>C335</t>
  </si>
  <si>
    <t>放デイ６・有資格６・人欠２・未計画２・開減２・拘減</t>
  </si>
  <si>
    <t>C336</t>
  </si>
  <si>
    <t>放デイ６・有資格６・人欠２・未計画２・開減２・評減・拘減</t>
  </si>
  <si>
    <t>C337</t>
  </si>
  <si>
    <t>放デイ３０・人欠</t>
  </si>
  <si>
    <t>C338</t>
  </si>
  <si>
    <t>放デイ３０・人欠・評減</t>
  </si>
  <si>
    <t>C339</t>
  </si>
  <si>
    <t>放デイ３０・人欠・開減１</t>
  </si>
  <si>
    <t>C340</t>
  </si>
  <si>
    <t>放デイ３０・人欠・開減１・評減</t>
  </si>
  <si>
    <t>C341</t>
  </si>
  <si>
    <t>放デイ３０・人欠・開減２</t>
  </si>
  <si>
    <t>C342</t>
  </si>
  <si>
    <t>放デイ３０・人欠・開減２・評減</t>
  </si>
  <si>
    <t>C343</t>
  </si>
  <si>
    <t>放デイ３０・人欠・拘減</t>
  </si>
  <si>
    <t>C344</t>
  </si>
  <si>
    <t>放デイ３０・人欠・評減・拘減</t>
  </si>
  <si>
    <t>C345</t>
  </si>
  <si>
    <t>放デイ３０・人欠・開減１・拘減</t>
  </si>
  <si>
    <t>C346</t>
  </si>
  <si>
    <t>放デイ３０・人欠・開減１・評減・拘減</t>
  </si>
  <si>
    <t>C347</t>
  </si>
  <si>
    <t>放デイ３０・人欠・開減２・拘減</t>
  </si>
  <si>
    <t>C348</t>
  </si>
  <si>
    <t>放デイ３０・人欠・開減２・評減・拘減</t>
  </si>
  <si>
    <t>C349</t>
  </si>
  <si>
    <t>放デイ３０・人欠・未計画</t>
  </si>
  <si>
    <t>C350</t>
  </si>
  <si>
    <t>放デイ３０・人欠・未計画・評減</t>
  </si>
  <si>
    <t>C351</t>
  </si>
  <si>
    <t>放デイ３０・人欠・未計画・開減１</t>
  </si>
  <si>
    <t>C352</t>
  </si>
  <si>
    <t>放デイ３０・人欠・未計画・開減１・評減</t>
  </si>
  <si>
    <t>C353</t>
  </si>
  <si>
    <t>放デイ３０・人欠・未計画・開減２</t>
  </si>
  <si>
    <t>C354</t>
  </si>
  <si>
    <t>放デイ３０・人欠・未計画・開減２・評減</t>
  </si>
  <si>
    <t>C355</t>
  </si>
  <si>
    <t>放デイ３０・人欠・未計画・拘減</t>
  </si>
  <si>
    <t>C356</t>
  </si>
  <si>
    <t>放デイ３０・人欠・未計画・評減・拘減</t>
  </si>
  <si>
    <t>C357</t>
  </si>
  <si>
    <t>放デイ３０・人欠・未計画・開減１・拘減</t>
  </si>
  <si>
    <t>C358</t>
  </si>
  <si>
    <t>放デイ３０・人欠・未計画・開減１・評減・拘減</t>
  </si>
  <si>
    <t>C359</t>
  </si>
  <si>
    <t>放デイ３０・人欠・未計画・開減２・拘減</t>
  </si>
  <si>
    <t>C360</t>
  </si>
  <si>
    <t>放デイ３０・人欠・未計画・開減２・評減・拘減</t>
  </si>
  <si>
    <t>C361</t>
  </si>
  <si>
    <t>放デイ３０・人欠・未計画２</t>
  </si>
  <si>
    <t>C362</t>
  </si>
  <si>
    <t>放デイ３０・人欠・未計画２・評減</t>
  </si>
  <si>
    <t>C363</t>
  </si>
  <si>
    <t>放デイ３０・人欠・未計画２・開減１</t>
  </si>
  <si>
    <t>C364</t>
  </si>
  <si>
    <t>放デイ３０・人欠・未計画２・開減１・評減</t>
  </si>
  <si>
    <t>C365</t>
  </si>
  <si>
    <t>放デイ３０・人欠・未計画２・開減２</t>
  </si>
  <si>
    <t>C366</t>
  </si>
  <si>
    <t>放デイ３０・人欠・未計画２・開減２・評減</t>
  </si>
  <si>
    <t>C367</t>
  </si>
  <si>
    <t>放デイ３０・人欠・未計画２・拘減</t>
  </si>
  <si>
    <t>C368</t>
  </si>
  <si>
    <t>放デイ３０・人欠・未計画２・評減・拘減</t>
  </si>
  <si>
    <t>C369</t>
  </si>
  <si>
    <t>放デイ３０・人欠・未計画２・開減１・拘減</t>
  </si>
  <si>
    <t>C370</t>
  </si>
  <si>
    <t>放デイ３０・人欠・未計画２・開減１・評減・拘減</t>
  </si>
  <si>
    <t>C371</t>
  </si>
  <si>
    <t>放デイ３０・人欠・未計画２・開減２・拘減</t>
  </si>
  <si>
    <t>C372</t>
  </si>
  <si>
    <t>放デイ３０・人欠・未計画２・開減２・評減・拘減</t>
  </si>
  <si>
    <t>C373</t>
  </si>
  <si>
    <t>放デイ３０・有資格１６・人欠</t>
  </si>
  <si>
    <t>C374</t>
  </si>
  <si>
    <t>放デイ３０・有資格１６・人欠・評減</t>
  </si>
  <si>
    <t>C375</t>
  </si>
  <si>
    <t>放デイ３０・有資格１６・人欠・開減１</t>
  </si>
  <si>
    <t>C376</t>
  </si>
  <si>
    <t>放デイ３０・有資格１６・人欠・開減１・評減</t>
  </si>
  <si>
    <t>C377</t>
  </si>
  <si>
    <t>放デイ３０・有資格１６・人欠・開減２</t>
  </si>
  <si>
    <t>C378</t>
  </si>
  <si>
    <t>放デイ３０・有資格１６・人欠・開減２・評減</t>
  </si>
  <si>
    <t>C379</t>
  </si>
  <si>
    <t>放デイ３０・有資格１６・人欠・拘減</t>
  </si>
  <si>
    <t>C380</t>
  </si>
  <si>
    <t>放デイ３０・有資格１６・人欠・評減・拘減</t>
  </si>
  <si>
    <t>C381</t>
  </si>
  <si>
    <t>放デイ３０・有資格１６・人欠・開減１・拘減</t>
  </si>
  <si>
    <t>C382</t>
  </si>
  <si>
    <t>放デイ３０・有資格１６・人欠・開減１・評減・拘減</t>
  </si>
  <si>
    <t>C383</t>
  </si>
  <si>
    <t>放デイ３０・有資格１６・人欠・開減２・拘減</t>
  </si>
  <si>
    <t>C384</t>
  </si>
  <si>
    <t>放デイ３０・有資格１６・人欠・開減２・評減・拘減</t>
  </si>
  <si>
    <t>C385</t>
  </si>
  <si>
    <t>放デイ３０・有資格１６・人欠・未計画</t>
  </si>
  <si>
    <t>C386</t>
  </si>
  <si>
    <t>放デイ３０・有資格１６・人欠・未計画・評減</t>
  </si>
  <si>
    <t>C387</t>
  </si>
  <si>
    <t>放デイ３０・有資格１６・人欠・未計画・開減１</t>
  </si>
  <si>
    <t>C388</t>
  </si>
  <si>
    <t>放デイ３０・有資格１６・人欠・未計画・開減１・評減</t>
  </si>
  <si>
    <t>C389</t>
  </si>
  <si>
    <t>放デイ３０・有資格１６・人欠・未計画・開減２</t>
  </si>
  <si>
    <t>C390</t>
  </si>
  <si>
    <t>放デイ３０・有資格１６・人欠・未計画・開減２・評減</t>
  </si>
  <si>
    <t>C391</t>
  </si>
  <si>
    <t>放デイ３０・有資格１６・人欠・未計画・拘減</t>
  </si>
  <si>
    <t>C392</t>
  </si>
  <si>
    <t>放デイ３０・有資格１６・人欠・未計画・評減・拘減</t>
  </si>
  <si>
    <t>C393</t>
  </si>
  <si>
    <t>放デイ３０・有資格１６・人欠・未計画・開減１・拘減</t>
  </si>
  <si>
    <t>C394</t>
  </si>
  <si>
    <t>放デイ３０・有資格１６・人欠・未計画・開減１・評減・拘減</t>
  </si>
  <si>
    <t>C395</t>
  </si>
  <si>
    <t>放デイ３０・有資格１６・人欠・未計画・開減２・拘減</t>
  </si>
  <si>
    <t>C396</t>
  </si>
  <si>
    <t>放デイ３０・有資格１６・人欠・未計画・開減２・評減・拘減</t>
  </si>
  <si>
    <t>C397</t>
  </si>
  <si>
    <t>放デイ３０・有資格１６・人欠・未計画２</t>
  </si>
  <si>
    <t>C398</t>
  </si>
  <si>
    <t>放デイ３０・有資格１６・人欠・未計画２・評減</t>
  </si>
  <si>
    <t>C399</t>
  </si>
  <si>
    <t>放デイ３０・有資格１６・人欠・未計画２・開減１</t>
  </si>
  <si>
    <t>C400</t>
  </si>
  <si>
    <t>放デイ３０・有資格１６・人欠・未計画２・開減１・評減</t>
  </si>
  <si>
    <t>C401</t>
  </si>
  <si>
    <t>放デイ３０・有資格１６・人欠・未計画２・開減２</t>
  </si>
  <si>
    <t>C402</t>
  </si>
  <si>
    <t>放デイ３０・有資格１６・人欠・未計画２・開減２・評減</t>
  </si>
  <si>
    <t>C403</t>
  </si>
  <si>
    <t>放デイ３０・有資格１６・人欠・未計画２・拘減</t>
  </si>
  <si>
    <t>C404</t>
  </si>
  <si>
    <t>放デイ３０・有資格１６・人欠・未計画２・評減・拘減</t>
  </si>
  <si>
    <t>C405</t>
  </si>
  <si>
    <t>放デイ３０・有資格１６・人欠・未計画２・開減１・拘減</t>
  </si>
  <si>
    <t>C406</t>
  </si>
  <si>
    <t>放デイ３０・有資格１６・人欠・未計画２・開減１・評減・拘減</t>
  </si>
  <si>
    <t>C407</t>
  </si>
  <si>
    <t>放デイ３０・有資格１６・人欠・未計画２・開減２・拘減</t>
  </si>
  <si>
    <t>C408</t>
  </si>
  <si>
    <t>放デイ３０・有資格１６・人欠・未計画２・開減２・評減・拘減</t>
  </si>
  <si>
    <t>C409</t>
  </si>
  <si>
    <t>放デイ３０・人欠２</t>
  </si>
  <si>
    <t>C410</t>
  </si>
  <si>
    <t>放デイ３０・人欠２・評減</t>
  </si>
  <si>
    <t>C411</t>
  </si>
  <si>
    <t>放デイ３０・人欠２・開減１</t>
  </si>
  <si>
    <t>C412</t>
  </si>
  <si>
    <t>放デイ３０・人欠２・開減１・評減</t>
  </si>
  <si>
    <t>C413</t>
  </si>
  <si>
    <t>放デイ３０・人欠２・開減２</t>
  </si>
  <si>
    <t>C414</t>
  </si>
  <si>
    <t>放デイ３０・人欠２・開減２・評減</t>
  </si>
  <si>
    <t>C415</t>
  </si>
  <si>
    <t>放デイ３０・人欠２・拘減</t>
  </si>
  <si>
    <t>C416</t>
  </si>
  <si>
    <t>放デイ３０・人欠２・評減・拘減</t>
  </si>
  <si>
    <t>C417</t>
  </si>
  <si>
    <t>放デイ３０・人欠２・開減１・拘減</t>
  </si>
  <si>
    <t>C418</t>
  </si>
  <si>
    <t>放デイ３０・人欠２・開減１・評減・拘減</t>
  </si>
  <si>
    <t>C419</t>
  </si>
  <si>
    <t>放デイ３０・人欠２・開減２・拘減</t>
  </si>
  <si>
    <t>C420</t>
  </si>
  <si>
    <t>放デイ３０・人欠２・開減２・評減・拘減</t>
  </si>
  <si>
    <t>C421</t>
  </si>
  <si>
    <t>放デイ３０・人欠２・未計画</t>
  </si>
  <si>
    <t>C422</t>
  </si>
  <si>
    <t>放デイ３０・人欠２・未計画・評減</t>
  </si>
  <si>
    <t>C423</t>
  </si>
  <si>
    <t>放デイ３０・人欠２・未計画・開減１</t>
  </si>
  <si>
    <t>C424</t>
  </si>
  <si>
    <t>放デイ３０・人欠２・未計画・開減１・評減</t>
  </si>
  <si>
    <t>C425</t>
  </si>
  <si>
    <t>放デイ３０・人欠２・未計画・開減２</t>
  </si>
  <si>
    <t>C426</t>
  </si>
  <si>
    <t>放デイ３０・人欠２・未計画・開減２・評減</t>
  </si>
  <si>
    <t>C427</t>
  </si>
  <si>
    <t>放デイ３０・人欠２・未計画・拘減</t>
  </si>
  <si>
    <t>C428</t>
  </si>
  <si>
    <t>放デイ３０・人欠２・未計画・評減・拘減</t>
  </si>
  <si>
    <t>C429</t>
  </si>
  <si>
    <t>放デイ３０・人欠２・未計画・開減１・拘減</t>
  </si>
  <si>
    <t>C430</t>
  </si>
  <si>
    <t>放デイ３０・人欠２・未計画・開減１・評減・拘減</t>
  </si>
  <si>
    <t>C431</t>
  </si>
  <si>
    <t>放デイ３０・人欠２・未計画・開減２・拘減</t>
  </si>
  <si>
    <t>C432</t>
  </si>
  <si>
    <t>放デイ３０・人欠２・未計画・開減２・評減・拘減</t>
  </si>
  <si>
    <t>C433</t>
  </si>
  <si>
    <t>放デイ３０・人欠２・未計画２</t>
  </si>
  <si>
    <t>C434</t>
  </si>
  <si>
    <t>放デイ３０・人欠２・未計画２・評減</t>
  </si>
  <si>
    <t>C435</t>
  </si>
  <si>
    <t>放デイ３０・人欠２・未計画２・開減１</t>
  </si>
  <si>
    <t>C436</t>
  </si>
  <si>
    <t>放デイ３０・人欠２・未計画２・開減１・評減</t>
  </si>
  <si>
    <t>C437</t>
  </si>
  <si>
    <t>放デイ３０・人欠２・未計画２・開減２</t>
  </si>
  <si>
    <t>C438</t>
  </si>
  <si>
    <t>放デイ３０・人欠２・未計画２・開減２・評減</t>
  </si>
  <si>
    <t>C439</t>
  </si>
  <si>
    <t>放デイ３０・人欠２・未計画２・拘減</t>
  </si>
  <si>
    <t>C440</t>
  </si>
  <si>
    <t>放デイ３０・人欠２・未計画２・評減・拘減</t>
  </si>
  <si>
    <t>C441</t>
  </si>
  <si>
    <t>放デイ３０・人欠２・未計画２・開減１・拘減</t>
  </si>
  <si>
    <t>C442</t>
  </si>
  <si>
    <t>放デイ３０・人欠２・未計画２・開減１・評減・拘減</t>
  </si>
  <si>
    <t>C443</t>
  </si>
  <si>
    <t>放デイ３０・人欠２・未計画２・開減２・拘減</t>
  </si>
  <si>
    <t>C444</t>
  </si>
  <si>
    <t>放デイ３０・人欠２・未計画２・開減２・評減・拘減</t>
  </si>
  <si>
    <t>C445</t>
  </si>
  <si>
    <t>放デイ３０・有資格１６・人欠２</t>
  </si>
  <si>
    <t>C446</t>
  </si>
  <si>
    <t>放デイ３０・有資格１６・人欠２・評減</t>
  </si>
  <si>
    <t>C447</t>
  </si>
  <si>
    <t>放デイ３０・有資格１６・人欠２・開減１</t>
  </si>
  <si>
    <t>C448</t>
  </si>
  <si>
    <t>放デイ３０・有資格１６・人欠２・開減１・評減</t>
  </si>
  <si>
    <t>C449</t>
  </si>
  <si>
    <t>放デイ３０・有資格１６・人欠２・開減２</t>
  </si>
  <si>
    <t>C450</t>
  </si>
  <si>
    <t>放デイ３０・有資格１６・人欠２・開減２・評減</t>
  </si>
  <si>
    <t>C451</t>
  </si>
  <si>
    <t>放デイ３０・有資格１６・人欠２・拘減</t>
  </si>
  <si>
    <t>C452</t>
  </si>
  <si>
    <t>放デイ３０・有資格１６・人欠２・評減・拘減</t>
  </si>
  <si>
    <t>C453</t>
  </si>
  <si>
    <t>放デイ３０・有資格１６・人欠２・開減１・拘減</t>
  </si>
  <si>
    <t>C454</t>
  </si>
  <si>
    <t>放デイ３０・有資格１６・人欠２・開減１・評減・拘減</t>
  </si>
  <si>
    <t>C455</t>
  </si>
  <si>
    <t>放デイ３０・有資格１６・人欠２・開減２・拘減</t>
  </si>
  <si>
    <t>C456</t>
  </si>
  <si>
    <t>放デイ３０・有資格１６・人欠２・開減２・評減・拘減</t>
  </si>
  <si>
    <t>C457</t>
  </si>
  <si>
    <t>放デイ３０・有資格１６・人欠２・未計画</t>
  </si>
  <si>
    <t>C458</t>
  </si>
  <si>
    <t>放デイ３０・有資格１６・人欠２・未計画・評減</t>
  </si>
  <si>
    <t>C459</t>
  </si>
  <si>
    <t>放デイ３０・有資格１６・人欠２・未計画・開減１</t>
  </si>
  <si>
    <t>C460</t>
  </si>
  <si>
    <t>放デイ３０・有資格１６・人欠２・未計画・開減１・評減</t>
  </si>
  <si>
    <t>C461</t>
  </si>
  <si>
    <t>放デイ３０・有資格１６・人欠２・未計画・開減２</t>
  </si>
  <si>
    <t>C462</t>
  </si>
  <si>
    <t>放デイ３０・有資格１６・人欠２・未計画・開減２・評減</t>
  </si>
  <si>
    <t>C463</t>
  </si>
  <si>
    <t>放デイ３０・有資格１６・人欠２・未計画・拘減</t>
  </si>
  <si>
    <t>C464</t>
  </si>
  <si>
    <t>放デイ３０・有資格１６・人欠２・未計画・評減・拘減</t>
  </si>
  <si>
    <t>C465</t>
  </si>
  <si>
    <t>放デイ３０・有資格１６・人欠２・未計画・開減１・拘減</t>
  </si>
  <si>
    <t>C466</t>
  </si>
  <si>
    <t>放デイ３０・有資格１６・人欠２・未計画・開減１・評減・拘減</t>
  </si>
  <si>
    <t>C467</t>
  </si>
  <si>
    <t>放デイ３０・有資格１６・人欠２・未計画・開減２・拘減</t>
  </si>
  <si>
    <t>C468</t>
  </si>
  <si>
    <t>放デイ３０・有資格１６・人欠２・未計画・開減２・評減・拘減</t>
  </si>
  <si>
    <t>C469</t>
  </si>
  <si>
    <t>放デイ３０・有資格１６・人欠２・未計画２</t>
  </si>
  <si>
    <t>C470</t>
  </si>
  <si>
    <t>放デイ３０・有資格１６・人欠２・未計画２・評減</t>
  </si>
  <si>
    <t>C471</t>
  </si>
  <si>
    <t>放デイ３０・有資格１６・人欠２・未計画２・開減１</t>
  </si>
  <si>
    <t>C472</t>
  </si>
  <si>
    <t>放デイ３０・有資格１６・人欠２・未計画２・開減１・評減</t>
  </si>
  <si>
    <t>C473</t>
  </si>
  <si>
    <t>放デイ３０・有資格１６・人欠２・未計画２・開減２</t>
  </si>
  <si>
    <t>C474</t>
  </si>
  <si>
    <t>放デイ３０・有資格１６・人欠２・未計画２・開減２・評減</t>
  </si>
  <si>
    <t>C475</t>
  </si>
  <si>
    <t>放デイ３０・有資格１６・人欠２・未計画２・拘減</t>
  </si>
  <si>
    <t>C476</t>
  </si>
  <si>
    <t>放デイ３０・有資格１６・人欠２・未計画２・評減・拘減</t>
  </si>
  <si>
    <t>C477</t>
  </si>
  <si>
    <t>放デイ３０・有資格１６・人欠２・未計画２・開減１・拘減</t>
  </si>
  <si>
    <t>C478</t>
  </si>
  <si>
    <t>放デイ３０・有資格１６・人欠２・未計画２・開減１・評減・拘減</t>
  </si>
  <si>
    <t>C479</t>
  </si>
  <si>
    <t>放デイ３０・有資格１６・人欠２・未計画２・開減２・拘減</t>
  </si>
  <si>
    <t>C480</t>
  </si>
  <si>
    <t>放デイ３０・有資格１６・人欠２・未計画２・開減２・評減・拘減</t>
  </si>
  <si>
    <t>C481</t>
  </si>
  <si>
    <t>放デイ３１・人欠</t>
  </si>
  <si>
    <t>C482</t>
  </si>
  <si>
    <t>放デイ３１・人欠・評減</t>
  </si>
  <si>
    <t>C483</t>
  </si>
  <si>
    <t>放デイ３１・人欠・開減１</t>
  </si>
  <si>
    <t>C484</t>
  </si>
  <si>
    <t>放デイ３１・人欠・開減１・評減</t>
  </si>
  <si>
    <t>C485</t>
  </si>
  <si>
    <t>放デイ３１・人欠・開減２</t>
  </si>
  <si>
    <t>C486</t>
  </si>
  <si>
    <t>放デイ３１・人欠・開減２・評減</t>
  </si>
  <si>
    <t>C487</t>
  </si>
  <si>
    <t>放デイ３１・人欠・拘減</t>
  </si>
  <si>
    <t>C488</t>
  </si>
  <si>
    <t>放デイ３１・人欠・評減・拘減</t>
  </si>
  <si>
    <t>C489</t>
  </si>
  <si>
    <t>放デイ３１・人欠・開減１・拘減</t>
  </si>
  <si>
    <t>C490</t>
  </si>
  <si>
    <t>放デイ３１・人欠・開減１・評減・拘減</t>
  </si>
  <si>
    <t>C491</t>
  </si>
  <si>
    <t>放デイ３１・人欠・開減２・拘減</t>
  </si>
  <si>
    <t>C492</t>
  </si>
  <si>
    <t>放デイ３１・人欠・開減２・評減・拘減</t>
  </si>
  <si>
    <t>C493</t>
  </si>
  <si>
    <t>放デイ３１・人欠・未計画</t>
  </si>
  <si>
    <t>C494</t>
  </si>
  <si>
    <t>放デイ３１・人欠・未計画・評減</t>
  </si>
  <si>
    <t>C495</t>
  </si>
  <si>
    <t>放デイ３１・人欠・未計画・開減１</t>
  </si>
  <si>
    <t>C496</t>
  </si>
  <si>
    <t>放デイ３１・人欠・未計画・開減１・評減</t>
  </si>
  <si>
    <t>C497</t>
  </si>
  <si>
    <t>放デイ３１・人欠・未計画・開減２</t>
  </si>
  <si>
    <t>C498</t>
  </si>
  <si>
    <t>放デイ３１・人欠・未計画・開減２・評減</t>
  </si>
  <si>
    <t>C499</t>
  </si>
  <si>
    <t>放デイ３１・人欠・未計画・拘減</t>
  </si>
  <si>
    <t>C500</t>
  </si>
  <si>
    <t>放デイ３１・人欠・未計画・評減・拘減</t>
  </si>
  <si>
    <t>C501</t>
  </si>
  <si>
    <t>放デイ３１・人欠・未計画・開減１・拘減</t>
  </si>
  <si>
    <t>C502</t>
  </si>
  <si>
    <t>放デイ３１・人欠・未計画・開減１・評減・拘減</t>
  </si>
  <si>
    <t>C503</t>
  </si>
  <si>
    <t>放デイ３１・人欠・未計画・開減２・拘減</t>
  </si>
  <si>
    <t>C504</t>
  </si>
  <si>
    <t>放デイ３１・人欠・未計画・開減２・評減・拘減</t>
  </si>
  <si>
    <t>C505</t>
  </si>
  <si>
    <t>放デイ３１・人欠・未計画２</t>
  </si>
  <si>
    <t>C506</t>
  </si>
  <si>
    <t>放デイ３１・人欠・未計画２・評減</t>
  </si>
  <si>
    <t>C507</t>
  </si>
  <si>
    <t>放デイ３１・人欠・未計画２・開減１</t>
  </si>
  <si>
    <t>C508</t>
  </si>
  <si>
    <t>放デイ３１・人欠・未計画２・開減１・評減</t>
  </si>
  <si>
    <t>C509</t>
  </si>
  <si>
    <t>放デイ３１・人欠・未計画２・開減２</t>
  </si>
  <si>
    <t>C510</t>
  </si>
  <si>
    <t>放デイ３１・人欠・未計画２・開減２・評減</t>
  </si>
  <si>
    <t>C511</t>
  </si>
  <si>
    <t>放デイ３１・人欠・未計画２・拘減</t>
  </si>
  <si>
    <t>C512</t>
  </si>
  <si>
    <t>放デイ３１・人欠・未計画２・評減・拘減</t>
  </si>
  <si>
    <t>C513</t>
  </si>
  <si>
    <t>放デイ３１・人欠・未計画２・開減１・拘減</t>
  </si>
  <si>
    <t>C514</t>
  </si>
  <si>
    <t>放デイ３１・人欠・未計画２・開減１・評減・拘減</t>
  </si>
  <si>
    <t>C515</t>
  </si>
  <si>
    <t>放デイ３１・人欠・未計画２・開減２・拘減</t>
  </si>
  <si>
    <t>C516</t>
  </si>
  <si>
    <t>放デイ３１・人欠・未計画２・開減２・評減・拘減</t>
  </si>
  <si>
    <t>C517</t>
  </si>
  <si>
    <t>放デイ３１・有資格１７・人欠</t>
  </si>
  <si>
    <t>C518</t>
  </si>
  <si>
    <t>放デイ３１・有資格１７・人欠・評減</t>
  </si>
  <si>
    <t>C519</t>
  </si>
  <si>
    <t>放デイ３１・有資格１７・人欠・開減１</t>
  </si>
  <si>
    <t>C520</t>
  </si>
  <si>
    <t>放デイ３１・有資格１７・人欠・開減１・評減</t>
  </si>
  <si>
    <t>C521</t>
  </si>
  <si>
    <t>放デイ３１・有資格１７・人欠・開減２</t>
  </si>
  <si>
    <t>C522</t>
  </si>
  <si>
    <t>放デイ３１・有資格１７・人欠・開減２・評減</t>
  </si>
  <si>
    <t>C523</t>
  </si>
  <si>
    <t>放デイ３１・有資格１７・人欠・拘減</t>
  </si>
  <si>
    <t>C524</t>
  </si>
  <si>
    <t>放デイ３１・有資格１７・人欠・評減・拘減</t>
  </si>
  <si>
    <t>C525</t>
  </si>
  <si>
    <t>放デイ３１・有資格１７・人欠・開減１・拘減</t>
  </si>
  <si>
    <t>C526</t>
  </si>
  <si>
    <t>放デイ３１・有資格１７・人欠・開減１・評減・拘減</t>
  </si>
  <si>
    <t>C527</t>
  </si>
  <si>
    <t>放デイ３１・有資格１７・人欠・開減２・拘減</t>
  </si>
  <si>
    <t>C528</t>
  </si>
  <si>
    <t>放デイ３１・有資格１７・人欠・開減２・評減・拘減</t>
  </si>
  <si>
    <t>C529</t>
  </si>
  <si>
    <t>放デイ３１・有資格１７・人欠・未計画</t>
  </si>
  <si>
    <t>C530</t>
  </si>
  <si>
    <t>放デイ３１・有資格１７・人欠・未計画・評減</t>
  </si>
  <si>
    <t>C531</t>
  </si>
  <si>
    <t>放デイ３１・有資格１７・人欠・未計画・開減１</t>
  </si>
  <si>
    <t>C532</t>
  </si>
  <si>
    <t>放デイ３１・有資格１７・人欠・未計画・開減１・評減</t>
  </si>
  <si>
    <t>C533</t>
  </si>
  <si>
    <t>放デイ３１・有資格１７・人欠・未計画・開減２</t>
  </si>
  <si>
    <t>C534</t>
  </si>
  <si>
    <t>放デイ３１・有資格１７・人欠・未計画・開減２・評減</t>
  </si>
  <si>
    <t>C535</t>
  </si>
  <si>
    <t>放デイ３１・有資格１７・人欠・未計画・拘減</t>
  </si>
  <si>
    <t>C536</t>
  </si>
  <si>
    <t>放デイ３１・有資格１７・人欠・未計画・評減・拘減</t>
  </si>
  <si>
    <t>C537</t>
  </si>
  <si>
    <t>放デイ３１・有資格１７・人欠・未計画・開減１・拘減</t>
  </si>
  <si>
    <t>C538</t>
  </si>
  <si>
    <t>放デイ３１・有資格１７・人欠・未計画・開減１・評減・拘減</t>
  </si>
  <si>
    <t>C539</t>
  </si>
  <si>
    <t>放デイ３１・有資格１７・人欠・未計画・開減２・拘減</t>
  </si>
  <si>
    <t>C540</t>
  </si>
  <si>
    <t>放デイ３１・有資格１７・人欠・未計画・開減２・評減・拘減</t>
  </si>
  <si>
    <t>C541</t>
  </si>
  <si>
    <t>放デイ３１・有資格１７・人欠・未計画２</t>
  </si>
  <si>
    <t>C542</t>
  </si>
  <si>
    <t>放デイ３１・有資格１７・人欠・未計画２・評減</t>
  </si>
  <si>
    <t>C543</t>
  </si>
  <si>
    <t>放デイ３１・有資格１７・人欠・未計画２・開減１</t>
  </si>
  <si>
    <t>C544</t>
  </si>
  <si>
    <t>放デイ３１・有資格１７・人欠・未計画２・開減１・評減</t>
  </si>
  <si>
    <t>C545</t>
  </si>
  <si>
    <t>放デイ３１・有資格１７・人欠・未計画２・開減２</t>
  </si>
  <si>
    <t>C546</t>
  </si>
  <si>
    <t>放デイ３１・有資格１７・人欠・未計画２・開減２・評減</t>
  </si>
  <si>
    <t>C547</t>
  </si>
  <si>
    <t>放デイ３１・有資格１７・人欠・未計画２・拘減</t>
  </si>
  <si>
    <t>C548</t>
  </si>
  <si>
    <t>放デイ３１・有資格１７・人欠・未計画２・評減・拘減</t>
  </si>
  <si>
    <t>C549</t>
  </si>
  <si>
    <t>放デイ３１・有資格１７・人欠・未計画２・開減１・拘減</t>
  </si>
  <si>
    <t>C550</t>
  </si>
  <si>
    <t>放デイ３１・有資格１７・人欠・未計画２・開減１・評減・拘減</t>
  </si>
  <si>
    <t>C551</t>
  </si>
  <si>
    <t>放デイ３１・有資格１７・人欠・未計画２・開減２・拘減</t>
  </si>
  <si>
    <t>C552</t>
  </si>
  <si>
    <t>放デイ３１・有資格１７・人欠・未計画２・開減２・評減・拘減</t>
  </si>
  <si>
    <t>C553</t>
  </si>
  <si>
    <t>放デイ３１・人欠２</t>
  </si>
  <si>
    <t>C554</t>
  </si>
  <si>
    <t>放デイ３１・人欠２・評減</t>
  </si>
  <si>
    <t>C555</t>
  </si>
  <si>
    <t>放デイ３１・人欠２・開減１</t>
  </si>
  <si>
    <t>C556</t>
  </si>
  <si>
    <t>放デイ３１・人欠２・開減１・評減</t>
  </si>
  <si>
    <t>C557</t>
  </si>
  <si>
    <t>放デイ３１・人欠２・開減２</t>
  </si>
  <si>
    <t>C558</t>
  </si>
  <si>
    <t>放デイ３１・人欠２・開減２・評減</t>
  </si>
  <si>
    <t>C559</t>
  </si>
  <si>
    <t>放デイ３１・人欠２・拘減</t>
  </si>
  <si>
    <t>C560</t>
  </si>
  <si>
    <t>放デイ３１・人欠２・評減・拘減</t>
  </si>
  <si>
    <t>C561</t>
  </si>
  <si>
    <t>放デイ３１・人欠２・開減１・拘減</t>
  </si>
  <si>
    <t>C562</t>
  </si>
  <si>
    <t>放デイ３１・人欠２・開減１・評減・拘減</t>
  </si>
  <si>
    <t>C563</t>
  </si>
  <si>
    <t>放デイ３１・人欠２・開減２・拘減</t>
  </si>
  <si>
    <t>C564</t>
  </si>
  <si>
    <t>放デイ３１・人欠２・開減２・評減・拘減</t>
  </si>
  <si>
    <t>C565</t>
  </si>
  <si>
    <t>放デイ３１・人欠２・未計画</t>
  </si>
  <si>
    <t>C566</t>
  </si>
  <si>
    <t>放デイ３１・人欠２・未計画・評減</t>
  </si>
  <si>
    <t>C567</t>
  </si>
  <si>
    <t>放デイ３１・人欠２・未計画・開減１</t>
  </si>
  <si>
    <t>C568</t>
  </si>
  <si>
    <t>放デイ３１・人欠２・未計画・開減１・評減</t>
  </si>
  <si>
    <t>C569</t>
  </si>
  <si>
    <t>放デイ３１・人欠２・未計画・開減２</t>
  </si>
  <si>
    <t>C570</t>
  </si>
  <si>
    <t>放デイ３１・人欠２・未計画・開減２・評減</t>
  </si>
  <si>
    <t>C571</t>
  </si>
  <si>
    <t>放デイ３１・人欠２・未計画・拘減</t>
  </si>
  <si>
    <t>C572</t>
  </si>
  <si>
    <t>放デイ３１・人欠２・未計画・評減・拘減</t>
  </si>
  <si>
    <t>C573</t>
  </si>
  <si>
    <t>放デイ３１・人欠２・未計画・開減１・拘減</t>
  </si>
  <si>
    <t>C574</t>
  </si>
  <si>
    <t>放デイ３１・人欠２・未計画・開減１・評減・拘減</t>
  </si>
  <si>
    <t>C575</t>
  </si>
  <si>
    <t>放デイ３１・人欠２・未計画・開減２・拘減</t>
  </si>
  <si>
    <t>C576</t>
  </si>
  <si>
    <t>放デイ３１・人欠２・未計画・開減２・評減・拘減</t>
  </si>
  <si>
    <t>C577</t>
  </si>
  <si>
    <t>放デイ３１・人欠２・未計画２</t>
  </si>
  <si>
    <t>C578</t>
  </si>
  <si>
    <t>放デイ３１・人欠２・未計画２・評減</t>
  </si>
  <si>
    <t>C579</t>
  </si>
  <si>
    <t>放デイ３１・人欠２・未計画２・開減１</t>
  </si>
  <si>
    <t>C580</t>
  </si>
  <si>
    <t>放デイ３１・人欠２・未計画２・開減１・評減</t>
  </si>
  <si>
    <t>C581</t>
  </si>
  <si>
    <t>放デイ３１・人欠２・未計画２・開減２</t>
  </si>
  <si>
    <t>C582</t>
  </si>
  <si>
    <t>放デイ３１・人欠２・未計画２・開減２・評減</t>
  </si>
  <si>
    <t>C583</t>
  </si>
  <si>
    <t>放デイ３１・人欠２・未計画２・拘減</t>
  </si>
  <si>
    <t>C584</t>
  </si>
  <si>
    <t>放デイ３１・人欠２・未計画２・評減・拘減</t>
  </si>
  <si>
    <t>C585</t>
  </si>
  <si>
    <t>放デイ３１・人欠２・未計画２・開減１・拘減</t>
  </si>
  <si>
    <t>C586</t>
  </si>
  <si>
    <t>放デイ３１・人欠２・未計画２・開減１・評減・拘減</t>
  </si>
  <si>
    <t>C587</t>
  </si>
  <si>
    <t>放デイ３１・人欠２・未計画２・開減２・拘減</t>
  </si>
  <si>
    <t>C588</t>
  </si>
  <si>
    <t>放デイ３１・人欠２・未計画２・開減２・評減・拘減</t>
  </si>
  <si>
    <t>C589</t>
  </si>
  <si>
    <t>放デイ３１・有資格１７・人欠２</t>
  </si>
  <si>
    <t>C590</t>
  </si>
  <si>
    <t>放デイ３１・有資格１７・人欠２・評減</t>
  </si>
  <si>
    <t>C591</t>
  </si>
  <si>
    <t>放デイ３１・有資格１７・人欠２・開減１</t>
  </si>
  <si>
    <t>C592</t>
  </si>
  <si>
    <t>放デイ３１・有資格１７・人欠２・開減１・評減</t>
  </si>
  <si>
    <t>C593</t>
  </si>
  <si>
    <t>放デイ３１・有資格１７・人欠２・開減２</t>
  </si>
  <si>
    <t>C594</t>
  </si>
  <si>
    <t>放デイ３１・有資格１７・人欠２・開減２・評減</t>
  </si>
  <si>
    <t>C595</t>
  </si>
  <si>
    <t>放デイ３１・有資格１７・人欠２・拘減</t>
  </si>
  <si>
    <t>C596</t>
  </si>
  <si>
    <t>放デイ３１・有資格１７・人欠２・評減・拘減</t>
  </si>
  <si>
    <t>C597</t>
  </si>
  <si>
    <t>放デイ３１・有資格１７・人欠２・開減１・拘減</t>
  </si>
  <si>
    <t>C598</t>
  </si>
  <si>
    <t>放デイ３１・有資格１７・人欠２・開減１・評減・拘減</t>
  </si>
  <si>
    <t>C599</t>
  </si>
  <si>
    <t>放デイ３１・有資格１７・人欠２・開減２・拘減</t>
  </si>
  <si>
    <t>C600</t>
  </si>
  <si>
    <t>放デイ３１・有資格１７・人欠２・開減２・評減・拘減</t>
  </si>
  <si>
    <t>C601</t>
  </si>
  <si>
    <t>放デイ３１・有資格１７・人欠２・未計画</t>
  </si>
  <si>
    <t>C602</t>
  </si>
  <si>
    <t>放デイ３１・有資格１７・人欠２・未計画・評減</t>
  </si>
  <si>
    <t>C603</t>
  </si>
  <si>
    <t>放デイ３１・有資格１７・人欠２・未計画・開減１</t>
  </si>
  <si>
    <t>C604</t>
  </si>
  <si>
    <t>放デイ３１・有資格１７・人欠２・未計画・開減１・評減</t>
  </si>
  <si>
    <t>C605</t>
  </si>
  <si>
    <t>放デイ３１・有資格１７・人欠２・未計画・開減２</t>
  </si>
  <si>
    <t>C606</t>
  </si>
  <si>
    <t>放デイ３１・有資格１７・人欠２・未計画・開減２・評減</t>
  </si>
  <si>
    <t>C607</t>
  </si>
  <si>
    <t>放デイ３１・有資格１７・人欠２・未計画・拘減</t>
  </si>
  <si>
    <t>C608</t>
  </si>
  <si>
    <t>放デイ３１・有資格１７・人欠２・未計画・評減・拘減</t>
  </si>
  <si>
    <t>C609</t>
  </si>
  <si>
    <t>放デイ３１・有資格１７・人欠２・未計画・開減１・拘減</t>
  </si>
  <si>
    <t>C610</t>
  </si>
  <si>
    <t>放デイ３１・有資格１７・人欠２・未計画・開減１・評減・拘減</t>
  </si>
  <si>
    <t>C611</t>
  </si>
  <si>
    <t>放デイ３１・有資格１７・人欠２・未計画・開減２・拘減</t>
  </si>
  <si>
    <t>C612</t>
  </si>
  <si>
    <t>放デイ３１・有資格１７・人欠２・未計画・開減２・評減・拘減</t>
  </si>
  <si>
    <t>C613</t>
  </si>
  <si>
    <t>放デイ３１・有資格１７・人欠２・未計画２</t>
  </si>
  <si>
    <t>C614</t>
  </si>
  <si>
    <t>放デイ３１・有資格１７・人欠２・未計画２・評減</t>
  </si>
  <si>
    <t>C615</t>
  </si>
  <si>
    <t>放デイ３１・有資格１７・人欠２・未計画２・開減１</t>
  </si>
  <si>
    <t>C616</t>
  </si>
  <si>
    <t>放デイ３１・有資格１７・人欠２・未計画２・開減１・評減</t>
  </si>
  <si>
    <t>C617</t>
  </si>
  <si>
    <t>放デイ３１・有資格１７・人欠２・未計画２・開減２</t>
  </si>
  <si>
    <t>C618</t>
  </si>
  <si>
    <t>放デイ３１・有資格１７・人欠２・未計画２・開減２・評減</t>
  </si>
  <si>
    <t>C619</t>
  </si>
  <si>
    <t>放デイ３１・有資格１７・人欠２・未計画２・拘減</t>
  </si>
  <si>
    <t>C620</t>
  </si>
  <si>
    <t>放デイ３１・有資格１７・人欠２・未計画２・評減・拘減</t>
  </si>
  <si>
    <t>C621</t>
  </si>
  <si>
    <t>放デイ３１・有資格１７・人欠２・未計画２・開減１・拘減</t>
  </si>
  <si>
    <t>C622</t>
  </si>
  <si>
    <t>放デイ３１・有資格１７・人欠２・未計画２・開減１・評減・拘減</t>
  </si>
  <si>
    <t>C623</t>
  </si>
  <si>
    <t>放デイ３１・有資格１７・人欠２・未計画２・開減２・拘減</t>
  </si>
  <si>
    <t>C624</t>
  </si>
  <si>
    <t>放デイ３１・有資格１７・人欠２・未計画２・開減２・評減・拘減</t>
  </si>
  <si>
    <t>C625</t>
  </si>
  <si>
    <t>放デイ３２・人欠</t>
  </si>
  <si>
    <t>C626</t>
  </si>
  <si>
    <t>放デイ３２・人欠・評減</t>
  </si>
  <si>
    <t>C627</t>
  </si>
  <si>
    <t>放デイ３２・人欠・開減１</t>
  </si>
  <si>
    <t>C628</t>
  </si>
  <si>
    <t>放デイ３２・人欠・開減１・評減</t>
  </si>
  <si>
    <t>C629</t>
  </si>
  <si>
    <t>放デイ３２・人欠・開減２</t>
  </si>
  <si>
    <t>C630</t>
  </si>
  <si>
    <t>放デイ３２・人欠・開減２・評減</t>
  </si>
  <si>
    <t>C631</t>
  </si>
  <si>
    <t>放デイ３２・人欠・拘減</t>
  </si>
  <si>
    <t>C632</t>
  </si>
  <si>
    <t>放デイ３２・人欠・評減・拘減</t>
  </si>
  <si>
    <t>C633</t>
  </si>
  <si>
    <t>放デイ３２・人欠・開減１・拘減</t>
  </si>
  <si>
    <t>C634</t>
  </si>
  <si>
    <t>放デイ３２・人欠・開減１・評減・拘減</t>
  </si>
  <si>
    <t>C635</t>
  </si>
  <si>
    <t>放デイ３２・人欠・開減２・拘減</t>
  </si>
  <si>
    <t>C636</t>
  </si>
  <si>
    <t>放デイ３２・人欠・開減２・評減・拘減</t>
  </si>
  <si>
    <t>C637</t>
  </si>
  <si>
    <t>放デイ３２・人欠・未計画</t>
  </si>
  <si>
    <t>C638</t>
  </si>
  <si>
    <t>放デイ３２・人欠・未計画・評減</t>
  </si>
  <si>
    <t>C639</t>
  </si>
  <si>
    <t>放デイ３２・人欠・未計画・開減１</t>
  </si>
  <si>
    <t>C640</t>
  </si>
  <si>
    <t>放デイ３２・人欠・未計画・開減１・評減</t>
  </si>
  <si>
    <t>C641</t>
  </si>
  <si>
    <t>放デイ３２・人欠・未計画・開減２</t>
  </si>
  <si>
    <t>C642</t>
  </si>
  <si>
    <t>放デイ３２・人欠・未計画・開減２・評減</t>
  </si>
  <si>
    <t>C643</t>
  </si>
  <si>
    <t>放デイ３２・人欠・未計画・拘減</t>
  </si>
  <si>
    <t>C644</t>
  </si>
  <si>
    <t>放デイ３２・人欠・未計画・評減・拘減</t>
  </si>
  <si>
    <t>C645</t>
  </si>
  <si>
    <t>放デイ３２・人欠・未計画・開減１・拘減</t>
  </si>
  <si>
    <t>C646</t>
  </si>
  <si>
    <t>放デイ３２・人欠・未計画・開減１・評減・拘減</t>
  </si>
  <si>
    <t>C647</t>
  </si>
  <si>
    <t>放デイ３２・人欠・未計画・開減２・拘減</t>
  </si>
  <si>
    <t>C648</t>
  </si>
  <si>
    <t>放デイ３２・人欠・未計画・開減２・評減・拘減</t>
  </si>
  <si>
    <t>C649</t>
  </si>
  <si>
    <t>放デイ３２・人欠・未計画２</t>
  </si>
  <si>
    <t>C650</t>
  </si>
  <si>
    <t>放デイ３２・人欠・未計画２・評減</t>
  </si>
  <si>
    <t>C651</t>
  </si>
  <si>
    <t>放デイ３２・人欠・未計画２・開減１</t>
  </si>
  <si>
    <t>C652</t>
  </si>
  <si>
    <t>放デイ３２・人欠・未計画２・開減１・評減</t>
  </si>
  <si>
    <t>C653</t>
  </si>
  <si>
    <t>放デイ３２・人欠・未計画２・開減２</t>
  </si>
  <si>
    <t>C654</t>
  </si>
  <si>
    <t>放デイ３２・人欠・未計画２・開減２・評減</t>
  </si>
  <si>
    <t>C655</t>
  </si>
  <si>
    <t>放デイ３２・人欠・未計画２・拘減</t>
  </si>
  <si>
    <t>C656</t>
  </si>
  <si>
    <t>放デイ３２・人欠・未計画２・評減・拘減</t>
  </si>
  <si>
    <t>C657</t>
  </si>
  <si>
    <t>放デイ３２・人欠・未計画２・開減１・拘減</t>
  </si>
  <si>
    <t>C658</t>
  </si>
  <si>
    <t>放デイ３２・人欠・未計画２・開減１・評減・拘減</t>
  </si>
  <si>
    <t>C659</t>
  </si>
  <si>
    <t>放デイ３２・人欠・未計画２・開減２・拘減</t>
  </si>
  <si>
    <t>C660</t>
  </si>
  <si>
    <t>放デイ３２・人欠・未計画２・開減２・評減・拘減</t>
  </si>
  <si>
    <t>C661</t>
  </si>
  <si>
    <t>放デイ３２・有資格１８・人欠</t>
  </si>
  <si>
    <t>C662</t>
  </si>
  <si>
    <t>放デイ３２・有資格１８・人欠・評減</t>
  </si>
  <si>
    <t>C663</t>
  </si>
  <si>
    <t>放デイ３２・有資格１８・人欠・開減１</t>
  </si>
  <si>
    <t>C664</t>
  </si>
  <si>
    <t>放デイ３２・有資格１８・人欠・開減１・評減</t>
  </si>
  <si>
    <t>C665</t>
  </si>
  <si>
    <t>放デイ３２・有資格１８・人欠・開減２</t>
  </si>
  <si>
    <t>C666</t>
  </si>
  <si>
    <t>放デイ３２・有資格１８・人欠・開減２・評減</t>
  </si>
  <si>
    <t>C667</t>
  </si>
  <si>
    <t>放デイ３２・有資格１８・人欠・拘減</t>
  </si>
  <si>
    <t>C668</t>
  </si>
  <si>
    <t>放デイ３２・有資格１８・人欠・評減・拘減</t>
  </si>
  <si>
    <t>C669</t>
  </si>
  <si>
    <t>放デイ３２・有資格１８・人欠・開減１・拘減</t>
  </si>
  <si>
    <t>C670</t>
  </si>
  <si>
    <t>放デイ３２・有資格１８・人欠・開減１・評減・拘減</t>
  </si>
  <si>
    <t>C671</t>
  </si>
  <si>
    <t>放デイ３２・有資格１８・人欠・開減２・拘減</t>
  </si>
  <si>
    <t>C672</t>
  </si>
  <si>
    <t>放デイ３２・有資格１８・人欠・開減２・評減・拘減</t>
  </si>
  <si>
    <t>C673</t>
  </si>
  <si>
    <t>放デイ３２・有資格１８・人欠・未計画</t>
  </si>
  <si>
    <t>C674</t>
  </si>
  <si>
    <t>放デイ３２・有資格１８・人欠・未計画・評減</t>
  </si>
  <si>
    <t>C675</t>
  </si>
  <si>
    <t>放デイ３２・有資格１８・人欠・未計画・開減１</t>
  </si>
  <si>
    <t>C676</t>
  </si>
  <si>
    <t>放デイ３２・有資格１８・人欠・未計画・開減１・評減</t>
  </si>
  <si>
    <t>C677</t>
  </si>
  <si>
    <t>放デイ３２・有資格１８・人欠・未計画・開減２</t>
  </si>
  <si>
    <t>C678</t>
  </si>
  <si>
    <t>放デイ３２・有資格１８・人欠・未計画・開減２・評減</t>
  </si>
  <si>
    <t>C679</t>
  </si>
  <si>
    <t>放デイ３２・有資格１８・人欠・未計画・拘減</t>
  </si>
  <si>
    <t>C680</t>
  </si>
  <si>
    <t>放デイ３２・有資格１８・人欠・未計画・評減・拘減</t>
  </si>
  <si>
    <t>C681</t>
  </si>
  <si>
    <t>放デイ３２・有資格１８・人欠・未計画・開減１・拘減</t>
  </si>
  <si>
    <t>C682</t>
  </si>
  <si>
    <t>放デイ３２・有資格１８・人欠・未計画・開減１・評減・拘減</t>
  </si>
  <si>
    <t>C683</t>
  </si>
  <si>
    <t>放デイ３２・有資格１８・人欠・未計画・開減２・拘減</t>
  </si>
  <si>
    <t>C684</t>
  </si>
  <si>
    <t>放デイ３２・有資格１８・人欠・未計画・開減２・評減・拘減</t>
  </si>
  <si>
    <t>C685</t>
  </si>
  <si>
    <t>放デイ３２・有資格１８・人欠・未計画２</t>
  </si>
  <si>
    <t>C686</t>
  </si>
  <si>
    <t>放デイ３２・有資格１８・人欠・未計画２・評減</t>
  </si>
  <si>
    <t>C687</t>
  </si>
  <si>
    <t>放デイ３２・有資格１８・人欠・未計画２・開減１</t>
  </si>
  <si>
    <t>C688</t>
  </si>
  <si>
    <t>放デイ３２・有資格１８・人欠・未計画２・開減１・評減</t>
  </si>
  <si>
    <t>C689</t>
  </si>
  <si>
    <t>放デイ３２・有資格１８・人欠・未計画２・開減２</t>
  </si>
  <si>
    <t>C690</t>
  </si>
  <si>
    <t>放デイ３２・有資格１８・人欠・未計画２・開減２・評減</t>
  </si>
  <si>
    <t>C691</t>
  </si>
  <si>
    <t>放デイ３２・有資格１８・人欠・未計画２・拘減</t>
  </si>
  <si>
    <t>C692</t>
  </si>
  <si>
    <t>放デイ３２・有資格１８・人欠・未計画２・評減・拘減</t>
  </si>
  <si>
    <t>C693</t>
  </si>
  <si>
    <t>放デイ３２・有資格１８・人欠・未計画２・開減１・拘減</t>
  </si>
  <si>
    <t>C694</t>
  </si>
  <si>
    <t>放デイ３２・有資格１８・人欠・未計画２・開減１・評減・拘減</t>
  </si>
  <si>
    <t>C695</t>
  </si>
  <si>
    <t>放デイ３２・有資格１８・人欠・未計画２・開減２・拘減</t>
  </si>
  <si>
    <t>C696</t>
  </si>
  <si>
    <t>放デイ３２・有資格１８・人欠・未計画２・開減２・評減・拘減</t>
  </si>
  <si>
    <t>C697</t>
  </si>
  <si>
    <t>放デイ３２・人欠２</t>
  </si>
  <si>
    <t>C698</t>
  </si>
  <si>
    <t>放デイ３２・人欠２・評減</t>
  </si>
  <si>
    <t>C699</t>
  </si>
  <si>
    <t>放デイ３２・人欠２・開減１</t>
  </si>
  <si>
    <t>C700</t>
  </si>
  <si>
    <t>放デイ３２・人欠２・開減１・評減</t>
  </si>
  <si>
    <t>C701</t>
  </si>
  <si>
    <t>放デイ３２・人欠２・開減２</t>
  </si>
  <si>
    <t>C702</t>
  </si>
  <si>
    <t>放デイ３２・人欠２・開減２・評減</t>
  </si>
  <si>
    <t>C703</t>
  </si>
  <si>
    <t>放デイ３２・人欠２・拘減</t>
  </si>
  <si>
    <t>C704</t>
  </si>
  <si>
    <t>放デイ３２・人欠２・評減・拘減</t>
  </si>
  <si>
    <t>C705</t>
  </si>
  <si>
    <t>放デイ３２・人欠２・開減１・拘減</t>
  </si>
  <si>
    <t>C706</t>
  </si>
  <si>
    <t>放デイ３２・人欠２・開減１・評減・拘減</t>
  </si>
  <si>
    <t>C707</t>
  </si>
  <si>
    <t>放デイ３２・人欠２・開減２・拘減</t>
  </si>
  <si>
    <t>C708</t>
  </si>
  <si>
    <t>放デイ３２・人欠２・開減２・評減・拘減</t>
  </si>
  <si>
    <t>C709</t>
  </si>
  <si>
    <t>放デイ３２・人欠２・未計画</t>
  </si>
  <si>
    <t>C710</t>
  </si>
  <si>
    <t>放デイ３２・人欠２・未計画・評減</t>
  </si>
  <si>
    <t>C711</t>
  </si>
  <si>
    <t>放デイ３２・人欠２・未計画・開減１</t>
  </si>
  <si>
    <t>C712</t>
  </si>
  <si>
    <t>放デイ３２・人欠２・未計画・開減１・評減</t>
  </si>
  <si>
    <t>C713</t>
  </si>
  <si>
    <t>放デイ３２・人欠２・未計画・開減２</t>
  </si>
  <si>
    <t>C714</t>
  </si>
  <si>
    <t>放デイ３２・人欠２・未計画・開減２・評減</t>
  </si>
  <si>
    <t>C715</t>
  </si>
  <si>
    <t>放デイ３２・人欠２・未計画・拘減</t>
  </si>
  <si>
    <t>C716</t>
  </si>
  <si>
    <t>放デイ３２・人欠２・未計画・評減・拘減</t>
  </si>
  <si>
    <t>C717</t>
  </si>
  <si>
    <t>放デイ３２・人欠２・未計画・開減１・拘減</t>
  </si>
  <si>
    <t>C718</t>
  </si>
  <si>
    <t>放デイ３２・人欠２・未計画・開減１・評減・拘減</t>
  </si>
  <si>
    <t>C719</t>
  </si>
  <si>
    <t>放デイ３２・人欠２・未計画・開減２・拘減</t>
  </si>
  <si>
    <t>C720</t>
  </si>
  <si>
    <t>放デイ３２・人欠２・未計画・開減２・評減・拘減</t>
  </si>
  <si>
    <t>C721</t>
  </si>
  <si>
    <t>放デイ３２・人欠２・未計画２</t>
  </si>
  <si>
    <t>C722</t>
  </si>
  <si>
    <t>放デイ３２・人欠２・未計画２・評減</t>
  </si>
  <si>
    <t>C723</t>
  </si>
  <si>
    <t>放デイ３２・人欠２・未計画２・開減１</t>
  </si>
  <si>
    <t>C724</t>
  </si>
  <si>
    <t>放デイ３２・人欠２・未計画２・開減１・評減</t>
  </si>
  <si>
    <t>C725</t>
  </si>
  <si>
    <t>放デイ３２・人欠２・未計画２・開減２</t>
  </si>
  <si>
    <t>C726</t>
  </si>
  <si>
    <t>放デイ３２・人欠２・未計画２・開減２・評減</t>
  </si>
  <si>
    <t>C727</t>
  </si>
  <si>
    <t>放デイ３２・人欠２・未計画２・拘減</t>
  </si>
  <si>
    <t>C728</t>
  </si>
  <si>
    <t>放デイ３２・人欠２・未計画２・評減・拘減</t>
  </si>
  <si>
    <t>C729</t>
  </si>
  <si>
    <t>放デイ３２・人欠２・未計画２・開減１・拘減</t>
  </si>
  <si>
    <t>C730</t>
  </si>
  <si>
    <t>放デイ３２・人欠２・未計画２・開減１・評減・拘減</t>
  </si>
  <si>
    <t>C731</t>
  </si>
  <si>
    <t>放デイ３２・人欠２・未計画２・開減２・拘減</t>
  </si>
  <si>
    <t>C732</t>
  </si>
  <si>
    <t>放デイ３２・人欠２・未計画２・開減２・評減・拘減</t>
  </si>
  <si>
    <t>C733</t>
  </si>
  <si>
    <t>放デイ３２・有資格１８・人欠２</t>
  </si>
  <si>
    <t>C734</t>
  </si>
  <si>
    <t>放デイ３２・有資格１８・人欠２・評減</t>
  </si>
  <si>
    <t>C735</t>
  </si>
  <si>
    <t>放デイ３２・有資格１８・人欠２・開減１</t>
  </si>
  <si>
    <t>C736</t>
  </si>
  <si>
    <t>放デイ３２・有資格１８・人欠２・開減１・評減</t>
  </si>
  <si>
    <t>C737</t>
  </si>
  <si>
    <t>放デイ３２・有資格１８・人欠２・開減２</t>
  </si>
  <si>
    <t>C738</t>
  </si>
  <si>
    <t>放デイ３２・有資格１８・人欠２・開減２・評減</t>
  </si>
  <si>
    <t>C739</t>
  </si>
  <si>
    <t>放デイ３２・有資格１８・人欠２・拘減</t>
  </si>
  <si>
    <t>C740</t>
  </si>
  <si>
    <t>放デイ３２・有資格１８・人欠２・評減・拘減</t>
  </si>
  <si>
    <t>C741</t>
  </si>
  <si>
    <t>放デイ３２・有資格１８・人欠２・開減１・拘減</t>
  </si>
  <si>
    <t>C742</t>
  </si>
  <si>
    <t>放デイ３２・有資格１８・人欠２・開減１・評減・拘減</t>
  </si>
  <si>
    <t>C743</t>
  </si>
  <si>
    <t>放デイ３２・有資格１８・人欠２・開減２・拘減</t>
  </si>
  <si>
    <t>C744</t>
  </si>
  <si>
    <t>放デイ３２・有資格１８・人欠２・開減２・評減・拘減</t>
  </si>
  <si>
    <t>C745</t>
  </si>
  <si>
    <t>放デイ３２・有資格１８・人欠２・未計画</t>
  </si>
  <si>
    <t>C746</t>
  </si>
  <si>
    <t>放デイ３２・有資格１８・人欠２・未計画・評減</t>
  </si>
  <si>
    <t>C747</t>
  </si>
  <si>
    <t>放デイ３２・有資格１８・人欠２・未計画・開減１</t>
  </si>
  <si>
    <t>C748</t>
  </si>
  <si>
    <t>放デイ３２・有資格１８・人欠２・未計画・開減１・評減</t>
  </si>
  <si>
    <t>C749</t>
  </si>
  <si>
    <t>放デイ３２・有資格１８・人欠２・未計画・開減２</t>
  </si>
  <si>
    <t>C750</t>
  </si>
  <si>
    <t>放デイ３２・有資格１８・人欠２・未計画・開減２・評減</t>
  </si>
  <si>
    <t>C751</t>
  </si>
  <si>
    <t>放デイ３２・有資格１８・人欠２・未計画・拘減</t>
  </si>
  <si>
    <t>C752</t>
  </si>
  <si>
    <t>放デイ３２・有資格１８・人欠２・未計画・評減・拘減</t>
  </si>
  <si>
    <t>C753</t>
  </si>
  <si>
    <t>放デイ３２・有資格１８・人欠２・未計画・開減１・拘減</t>
  </si>
  <si>
    <t>C754</t>
  </si>
  <si>
    <t>放デイ３２・有資格１８・人欠２・未計画・開減１・評減・拘減</t>
  </si>
  <si>
    <t>C755</t>
  </si>
  <si>
    <t>放デイ３２・有資格１８・人欠２・未計画・開減２・拘減</t>
  </si>
  <si>
    <t>C756</t>
  </si>
  <si>
    <t>放デイ３２・有資格１８・人欠２・未計画・開減２・評減・拘減</t>
  </si>
  <si>
    <t>C757</t>
  </si>
  <si>
    <t>放デイ３２・有資格１８・人欠２・未計画２</t>
  </si>
  <si>
    <t>C758</t>
  </si>
  <si>
    <t>放デイ３２・有資格１８・人欠２・未計画２・評減</t>
  </si>
  <si>
    <t>C759</t>
  </si>
  <si>
    <t>放デイ３２・有資格１８・人欠２・未計画２・開減１</t>
  </si>
  <si>
    <t>C760</t>
  </si>
  <si>
    <t>放デイ３２・有資格１８・人欠２・未計画２・開減１・評減</t>
  </si>
  <si>
    <t>C761</t>
  </si>
  <si>
    <t>放デイ３２・有資格１８・人欠２・未計画２・開減２</t>
  </si>
  <si>
    <t>C762</t>
  </si>
  <si>
    <t>放デイ３２・有資格１８・人欠２・未計画２・開減２・評減</t>
  </si>
  <si>
    <t>C763</t>
  </si>
  <si>
    <t>放デイ３２・有資格１８・人欠２・未計画２・拘減</t>
  </si>
  <si>
    <t>C764</t>
  </si>
  <si>
    <t>放デイ３２・有資格１８・人欠２・未計画２・評減・拘減</t>
  </si>
  <si>
    <t>C765</t>
  </si>
  <si>
    <t>放デイ３２・有資格１８・人欠２・未計画２・開減１・拘減</t>
  </si>
  <si>
    <t>C766</t>
  </si>
  <si>
    <t>放デイ３２・有資格１８・人欠２・未計画２・開減１・評減・拘減</t>
  </si>
  <si>
    <t>C767</t>
  </si>
  <si>
    <t>放デイ３２・有資格１８・人欠２・未計画２・開減２・拘減</t>
  </si>
  <si>
    <t>C768</t>
  </si>
  <si>
    <t>放デイ３２・有資格１８・人欠２・未計画２・開減２・評減・拘減</t>
  </si>
  <si>
    <t>C769</t>
  </si>
  <si>
    <t>基準該当放デイⅠ１・人欠</t>
  </si>
  <si>
    <t>C770</t>
  </si>
  <si>
    <t>基準該当放デイⅠ１・人欠・評減</t>
  </si>
  <si>
    <t>C771</t>
  </si>
  <si>
    <t>基準該当放デイⅠ１・人欠・未計画</t>
  </si>
  <si>
    <t>C772</t>
  </si>
  <si>
    <t>基準該当放デイⅠ１・人欠・未計画・評減</t>
  </si>
  <si>
    <t>C773</t>
  </si>
  <si>
    <t>基準該当放デイⅠ１・人欠・未計画２</t>
  </si>
  <si>
    <t>C774</t>
  </si>
  <si>
    <t>基準該当放デイⅠ１・人欠・未計画２・評減</t>
  </si>
  <si>
    <t>C775</t>
  </si>
  <si>
    <t>基準該当放デイⅠ１・人欠２</t>
  </si>
  <si>
    <t>C776</t>
  </si>
  <si>
    <t>基準該当放デイⅠ１・人欠２・評減</t>
  </si>
  <si>
    <t>C777</t>
  </si>
  <si>
    <t>基準該当放デイⅠ１・人欠２・未計画</t>
  </si>
  <si>
    <t>C778</t>
  </si>
  <si>
    <t>基準該当放デイⅠ１・人欠２・未計画・評減</t>
  </si>
  <si>
    <t>C779</t>
  </si>
  <si>
    <t>基準該当放デイⅠ１・人欠２・未計画２</t>
  </si>
  <si>
    <t>C780</t>
  </si>
  <si>
    <t>基準該当放デイⅠ１・人欠２・未計画２・評減</t>
  </si>
  <si>
    <t>C781</t>
  </si>
  <si>
    <t>基準該当放デイⅠ２・人欠</t>
  </si>
  <si>
    <t>C782</t>
  </si>
  <si>
    <t>基準該当放デイⅠ２・人欠・評減</t>
  </si>
  <si>
    <t>C783</t>
  </si>
  <si>
    <t>基準該当放デイⅠ２・人欠・開減１</t>
  </si>
  <si>
    <t>C784</t>
  </si>
  <si>
    <t>基準該当放デイⅠ２・人欠・開減１・評減</t>
  </si>
  <si>
    <t>C785</t>
  </si>
  <si>
    <t>基準該当放デイⅠ２・人欠・開減２</t>
  </si>
  <si>
    <t>C786</t>
  </si>
  <si>
    <t>基準該当放デイⅠ２・人欠・開減２・評減</t>
  </si>
  <si>
    <t>C787</t>
  </si>
  <si>
    <t>基準該当放デイⅠ２・人欠・未計画</t>
  </si>
  <si>
    <t>C788</t>
  </si>
  <si>
    <t>基準該当放デイⅠ２・人欠・未計画・評減</t>
  </si>
  <si>
    <t>C789</t>
  </si>
  <si>
    <t>基準該当放デイⅠ２・人欠・未計画・開減１</t>
  </si>
  <si>
    <t>C790</t>
  </si>
  <si>
    <t>基準該当放デイⅠ２・人欠・未計画・開減１・評減</t>
  </si>
  <si>
    <t>C791</t>
  </si>
  <si>
    <t>基準該当放デイⅠ２・人欠・未計画・開減２</t>
  </si>
  <si>
    <t>C792</t>
  </si>
  <si>
    <t>基準該当放デイⅠ２・人欠・未計画・開減２・評減</t>
  </si>
  <si>
    <t>C793</t>
  </si>
  <si>
    <t>基準該当放デイⅠ２・人欠・未計画２</t>
  </si>
  <si>
    <t>C794</t>
  </si>
  <si>
    <t>基準該当放デイⅠ２・人欠・未計画２・評減</t>
  </si>
  <si>
    <t>C795</t>
  </si>
  <si>
    <t>基準該当放デイⅠ２・人欠・未計画２・開減１</t>
  </si>
  <si>
    <t>C796</t>
  </si>
  <si>
    <t>基準該当放デイⅠ２・人欠・未計画２・開減１・評減</t>
  </si>
  <si>
    <t>C797</t>
  </si>
  <si>
    <t>基準該当放デイⅠ２・人欠・未計画２・開減２</t>
  </si>
  <si>
    <t>C798</t>
  </si>
  <si>
    <t>基準該当放デイⅠ２・人欠・未計画２・開減２・評減</t>
  </si>
  <si>
    <t>C799</t>
  </si>
  <si>
    <t>基準該当放デイⅠ２・人欠２</t>
  </si>
  <si>
    <t>C800</t>
  </si>
  <si>
    <t>基準該当放デイⅠ２・人欠２・評減</t>
  </si>
  <si>
    <t>C801</t>
  </si>
  <si>
    <t>基準該当放デイⅠ２・人欠２・開減１</t>
  </si>
  <si>
    <t>C802</t>
  </si>
  <si>
    <t>基準該当放デイⅠ２・人欠２・開減１・評減</t>
  </si>
  <si>
    <t>C803</t>
  </si>
  <si>
    <t>基準該当放デイⅠ２・人欠２・開減２</t>
  </si>
  <si>
    <t>C804</t>
  </si>
  <si>
    <t>基準該当放デイⅠ２・人欠２・開減２・評減</t>
  </si>
  <si>
    <t>C805</t>
  </si>
  <si>
    <t>基準該当放デイⅠ２・人欠２・未計画</t>
  </si>
  <si>
    <t>C806</t>
  </si>
  <si>
    <t>基準該当放デイⅠ２・人欠２・未計画・評減</t>
  </si>
  <si>
    <t>C807</t>
  </si>
  <si>
    <t>基準該当放デイⅠ２・人欠２・未計画・開減１</t>
  </si>
  <si>
    <t>C808</t>
  </si>
  <si>
    <t>基準該当放デイⅠ２・人欠２・未計画・開減１・評減</t>
  </si>
  <si>
    <t>C809</t>
  </si>
  <si>
    <t>基準該当放デイⅠ２・人欠２・未計画・開減２</t>
  </si>
  <si>
    <t>C810</t>
  </si>
  <si>
    <t>基準該当放デイⅠ２・人欠２・未計画・開減２・評減</t>
  </si>
  <si>
    <t>C811</t>
  </si>
  <si>
    <t>基準該当放デイⅠ２・人欠２・未計画２</t>
  </si>
  <si>
    <t>C812</t>
  </si>
  <si>
    <t>基準該当放デイⅠ２・人欠２・未計画２・評減</t>
  </si>
  <si>
    <t>C813</t>
  </si>
  <si>
    <t>基準該当放デイⅠ２・人欠２・未計画２・開減１</t>
  </si>
  <si>
    <t>C814</t>
  </si>
  <si>
    <t>基準該当放デイⅠ２・人欠２・未計画２・開減１・評減</t>
  </si>
  <si>
    <t>C815</t>
  </si>
  <si>
    <t>基準該当放デイⅠ２・人欠２・未計画２・開減２</t>
  </si>
  <si>
    <t>C816</t>
  </si>
  <si>
    <t>基準該当放デイⅠ２・人欠２・未計画２・開減２・評減</t>
  </si>
  <si>
    <t>E001</t>
  </si>
  <si>
    <t>放デイ１・責欠</t>
  </si>
  <si>
    <t>児童発達支援管理責任者の員数が基準に満たない場合</t>
  </si>
  <si>
    <t>減算が適用される月から４月目まで</t>
  </si>
  <si>
    <t>E002</t>
  </si>
  <si>
    <t>放デイ１・責欠・評減</t>
  </si>
  <si>
    <t>E003</t>
  </si>
  <si>
    <t>放デイ１・責欠・未計画</t>
  </si>
  <si>
    <t>E004</t>
  </si>
  <si>
    <t>放デイ１・責欠・未計画・評減</t>
  </si>
  <si>
    <t>E005</t>
  </si>
  <si>
    <t>放デイ１・責欠・未計画２</t>
  </si>
  <si>
    <t>E006</t>
  </si>
  <si>
    <t>放デイ１・責欠・未計画２・評減</t>
  </si>
  <si>
    <t>E007</t>
  </si>
  <si>
    <t>放デイ１・責欠・拘減</t>
  </si>
  <si>
    <t>E008</t>
  </si>
  <si>
    <t>放デイ１・責欠・評減・拘減</t>
  </si>
  <si>
    <t>E009</t>
  </si>
  <si>
    <t>放デイ１・責欠・未計画・拘減</t>
  </si>
  <si>
    <t>E010</t>
  </si>
  <si>
    <t>放デイ１・責欠・未計画・評減・拘減</t>
  </si>
  <si>
    <t>E011</t>
  </si>
  <si>
    <t>放デイ１・責欠・未計画２・拘減</t>
  </si>
  <si>
    <t>E012</t>
  </si>
  <si>
    <t>放デイ１・責欠・未計画２・評減・拘減</t>
  </si>
  <si>
    <t>E013</t>
  </si>
  <si>
    <t>放デイ１・有資格１・責欠</t>
  </si>
  <si>
    <t>E014</t>
  </si>
  <si>
    <t>放デイ１・有資格１・責欠・評減</t>
  </si>
  <si>
    <t>E015</t>
  </si>
  <si>
    <t>放デイ１・有資格１・責欠・未計画</t>
  </si>
  <si>
    <t>E016</t>
  </si>
  <si>
    <t>放デイ１・有資格１・責欠・未計画・評減</t>
  </si>
  <si>
    <t>E017</t>
  </si>
  <si>
    <t>放デイ１・有資格１・責欠・未計画２</t>
  </si>
  <si>
    <t>E018</t>
  </si>
  <si>
    <t>放デイ１・有資格１・責欠・未計画２・評減</t>
  </si>
  <si>
    <t>E019</t>
  </si>
  <si>
    <t>放デイ１・有資格１・責欠・拘減</t>
  </si>
  <si>
    <t>E020</t>
  </si>
  <si>
    <t>放デイ１・有資格１・責欠・評減・拘減</t>
  </si>
  <si>
    <t>E021</t>
  </si>
  <si>
    <t>放デイ１・有資格１・責欠・未計画・拘減</t>
  </si>
  <si>
    <t>E022</t>
  </si>
  <si>
    <t>放デイ１・有資格１・責欠・未計画・評減・拘減</t>
  </si>
  <si>
    <t>E023</t>
  </si>
  <si>
    <t>放デイ１・有資格１・責欠・未計画２・拘減</t>
  </si>
  <si>
    <t>E024</t>
  </si>
  <si>
    <t>放デイ１・有資格１・責欠・未計画２・評減・拘減</t>
  </si>
  <si>
    <t>E025</t>
  </si>
  <si>
    <t>放デイ１・責欠２</t>
  </si>
  <si>
    <t>５月以上連続して減算の場合</t>
  </si>
  <si>
    <t>E026</t>
  </si>
  <si>
    <t>放デイ１・責欠２・評減</t>
  </si>
  <si>
    <t>E027</t>
  </si>
  <si>
    <t>放デイ１・責欠２・未計画</t>
  </si>
  <si>
    <t>E028</t>
  </si>
  <si>
    <t>放デイ１・責欠２・未計画・評減</t>
  </si>
  <si>
    <t>E029</t>
  </si>
  <si>
    <t>放デイ１・責欠２・未計画２</t>
  </si>
  <si>
    <t>E030</t>
  </si>
  <si>
    <t>放デイ１・責欠２・未計画２・評減</t>
  </si>
  <si>
    <t>E031</t>
  </si>
  <si>
    <t>放デイ１・責欠２・拘減</t>
  </si>
  <si>
    <t>E032</t>
  </si>
  <si>
    <t>放デイ１・責欠２・評減・拘減</t>
  </si>
  <si>
    <t>E033</t>
  </si>
  <si>
    <t>放デイ１・責欠２・未計画・拘減</t>
  </si>
  <si>
    <t>E034</t>
  </si>
  <si>
    <t>放デイ１・責欠２・未計画・評減・拘減</t>
  </si>
  <si>
    <t>E035</t>
  </si>
  <si>
    <t>放デイ１・責欠２・未計画２・拘減</t>
  </si>
  <si>
    <t>E036</t>
  </si>
  <si>
    <t>放デイ１・責欠２・未計画２・評減・拘減</t>
  </si>
  <si>
    <t>E037</t>
  </si>
  <si>
    <t>放デイ１・有資格１・責欠２</t>
  </si>
  <si>
    <t>E038</t>
  </si>
  <si>
    <t>放デイ１・有資格１・責欠２・評減</t>
  </si>
  <si>
    <t>E039</t>
  </si>
  <si>
    <t>放デイ１・有資格１・責欠２・未計画</t>
  </si>
  <si>
    <t>E040</t>
  </si>
  <si>
    <t>放デイ１・有資格１・責欠２・未計画・評減</t>
  </si>
  <si>
    <t>E041</t>
  </si>
  <si>
    <t>放デイ１・有資格１・責欠２・未計画２</t>
  </si>
  <si>
    <t>E042</t>
  </si>
  <si>
    <t>放デイ１・有資格１・責欠２・未計画２・評減</t>
  </si>
  <si>
    <t>E043</t>
  </si>
  <si>
    <t>放デイ１・有資格１・責欠２・拘減</t>
  </si>
  <si>
    <t>E044</t>
  </si>
  <si>
    <t>放デイ１・有資格１・責欠２・評減・拘減</t>
  </si>
  <si>
    <t>E045</t>
  </si>
  <si>
    <t>放デイ１・有資格１・責欠２・未計画・拘減</t>
  </si>
  <si>
    <t>E046</t>
  </si>
  <si>
    <t>放デイ１・有資格１・責欠２・未計画・評減・拘減</t>
  </si>
  <si>
    <t>E047</t>
  </si>
  <si>
    <t>放デイ１・有資格１・責欠２・未計画２・拘減</t>
  </si>
  <si>
    <t>E048</t>
  </si>
  <si>
    <t>放デイ１・有資格１・責欠２・未計画２・評減・拘減</t>
  </si>
  <si>
    <t>E049</t>
  </si>
  <si>
    <t>放デイ２・責欠</t>
  </si>
  <si>
    <t>E050</t>
  </si>
  <si>
    <t>放デイ２・責欠・評減</t>
  </si>
  <si>
    <t>E051</t>
  </si>
  <si>
    <t>放デイ２・責欠・未計画</t>
  </si>
  <si>
    <t>E052</t>
  </si>
  <si>
    <t>放デイ２・責欠・未計画・評減</t>
  </si>
  <si>
    <t>E053</t>
  </si>
  <si>
    <t>放デイ２・責欠・未計画２</t>
  </si>
  <si>
    <t>E054</t>
  </si>
  <si>
    <t>放デイ２・責欠・未計画２・評減</t>
  </si>
  <si>
    <t>E055</t>
  </si>
  <si>
    <t>放デイ２・責欠・拘減</t>
  </si>
  <si>
    <t>E056</t>
  </si>
  <si>
    <t>放デイ２・責欠・評減・拘減</t>
  </si>
  <si>
    <t>E057</t>
  </si>
  <si>
    <t>放デイ２・責欠・未計画・拘減</t>
  </si>
  <si>
    <t>E058</t>
  </si>
  <si>
    <t>放デイ２・責欠・未計画・評減・拘減</t>
  </si>
  <si>
    <t>E059</t>
  </si>
  <si>
    <t>放デイ２・責欠・未計画２・拘減</t>
  </si>
  <si>
    <t>E060</t>
  </si>
  <si>
    <t>放デイ２・責欠・未計画２・評減・拘減</t>
  </si>
  <si>
    <t>E061</t>
  </si>
  <si>
    <t>放デイ２・有資格２・責欠</t>
  </si>
  <si>
    <t>E062</t>
  </si>
  <si>
    <t>放デイ２・有資格２・責欠・評減</t>
  </si>
  <si>
    <t>E063</t>
  </si>
  <si>
    <t>放デイ２・有資格２・責欠・未計画</t>
  </si>
  <si>
    <t>E064</t>
  </si>
  <si>
    <t>放デイ２・有資格２・責欠・未計画・評減</t>
  </si>
  <si>
    <t>E065</t>
  </si>
  <si>
    <t>放デイ２・有資格２・責欠・未計画２</t>
  </si>
  <si>
    <t>E066</t>
  </si>
  <si>
    <t>放デイ２・有資格２・責欠・未計画２・評減</t>
  </si>
  <si>
    <t>E067</t>
  </si>
  <si>
    <t>放デイ２・有資格２・責欠・拘減</t>
  </si>
  <si>
    <t>E068</t>
  </si>
  <si>
    <t>放デイ２・有資格２・責欠・評減・拘減</t>
  </si>
  <si>
    <t>E069</t>
  </si>
  <si>
    <t>放デイ２・有資格２・責欠・未計画・拘減</t>
  </si>
  <si>
    <t>E070</t>
  </si>
  <si>
    <t>放デイ２・有資格２・責欠・未計画・評減・拘減</t>
  </si>
  <si>
    <t>E071</t>
  </si>
  <si>
    <t>放デイ２・有資格２・責欠・未計画２・拘減</t>
  </si>
  <si>
    <t>E072</t>
  </si>
  <si>
    <t>放デイ２・有資格２・責欠・未計画２・評減・拘減</t>
  </si>
  <si>
    <t>E073</t>
  </si>
  <si>
    <t>放デイ２・責欠２</t>
  </si>
  <si>
    <t>E074</t>
  </si>
  <si>
    <t>放デイ２・責欠２・評減</t>
  </si>
  <si>
    <t>E075</t>
  </si>
  <si>
    <t>放デイ２・責欠２・未計画</t>
  </si>
  <si>
    <t>E076</t>
  </si>
  <si>
    <t>放デイ２・責欠２・未計画・評減</t>
  </si>
  <si>
    <t>E077</t>
  </si>
  <si>
    <t>放デイ２・責欠２・未計画２</t>
  </si>
  <si>
    <t>E078</t>
  </si>
  <si>
    <t>放デイ２・責欠２・未計画２・評減</t>
  </si>
  <si>
    <t>E079</t>
  </si>
  <si>
    <t>放デイ２・責欠２・拘減</t>
  </si>
  <si>
    <t>E080</t>
  </si>
  <si>
    <t>放デイ２・責欠２・評減・拘減</t>
  </si>
  <si>
    <t>E081</t>
  </si>
  <si>
    <t>放デイ２・責欠２・未計画・拘減</t>
  </si>
  <si>
    <t>E082</t>
  </si>
  <si>
    <t>放デイ２・責欠２・未計画・評減・拘減</t>
  </si>
  <si>
    <t>E083</t>
  </si>
  <si>
    <t>放デイ２・責欠２・未計画２・拘減</t>
  </si>
  <si>
    <t>E084</t>
  </si>
  <si>
    <t>放デイ２・責欠２・未計画２・評減・拘減</t>
  </si>
  <si>
    <t>E085</t>
  </si>
  <si>
    <t>放デイ２・有資格２・責欠２</t>
  </si>
  <si>
    <t>E086</t>
  </si>
  <si>
    <t>放デイ２・有資格２・責欠２・評減</t>
  </si>
  <si>
    <t>E087</t>
  </si>
  <si>
    <t>放デイ２・有資格２・責欠２・未計画</t>
  </si>
  <si>
    <t>E088</t>
  </si>
  <si>
    <t>放デイ２・有資格２・責欠２・未計画・評減</t>
  </si>
  <si>
    <t>E089</t>
  </si>
  <si>
    <t>放デイ２・有資格２・責欠２・未計画２</t>
  </si>
  <si>
    <t>E090</t>
  </si>
  <si>
    <t>放デイ２・有資格２・責欠２・未計画２・評減</t>
  </si>
  <si>
    <t>E091</t>
  </si>
  <si>
    <t>放デイ２・有資格２・責欠２・拘減</t>
  </si>
  <si>
    <t>E092</t>
  </si>
  <si>
    <t>放デイ２・有資格２・責欠２・評減・拘減</t>
  </si>
  <si>
    <t>E093</t>
  </si>
  <si>
    <t>放デイ２・有資格２・責欠２・未計画・拘減</t>
  </si>
  <si>
    <t>E094</t>
  </si>
  <si>
    <t>放デイ２・有資格２・責欠２・未計画・評減・拘減</t>
  </si>
  <si>
    <t>E095</t>
  </si>
  <si>
    <t>放デイ２・有資格２・責欠２・未計画２・拘減</t>
  </si>
  <si>
    <t>E096</t>
  </si>
  <si>
    <t>放デイ２・有資格２・責欠２・未計画２・評減・拘減</t>
  </si>
  <si>
    <t>E097</t>
  </si>
  <si>
    <t>放デイ３・責欠</t>
  </si>
  <si>
    <t>E098</t>
  </si>
  <si>
    <t>放デイ３・責欠・評減</t>
  </si>
  <si>
    <t>E099</t>
  </si>
  <si>
    <t>放デイ３・責欠・未計画</t>
  </si>
  <si>
    <t>E100</t>
  </si>
  <si>
    <t>放デイ３・責欠・未計画・評減</t>
  </si>
  <si>
    <t>E101</t>
  </si>
  <si>
    <t>放デイ３・責欠・未計画２</t>
  </si>
  <si>
    <t>E102</t>
  </si>
  <si>
    <t>放デイ３・責欠・未計画２・評減</t>
  </si>
  <si>
    <t>E103</t>
  </si>
  <si>
    <t>放デイ３・責欠・拘減</t>
  </si>
  <si>
    <t>E104</t>
  </si>
  <si>
    <t>放デイ３・責欠・評減・拘減</t>
  </si>
  <si>
    <t>E105</t>
  </si>
  <si>
    <t>放デイ３・責欠・未計画・拘減</t>
  </si>
  <si>
    <t>E106</t>
  </si>
  <si>
    <t>放デイ３・責欠・未計画・評減・拘減</t>
  </si>
  <si>
    <t>E107</t>
  </si>
  <si>
    <t>放デイ３・責欠・未計画２・拘減</t>
  </si>
  <si>
    <t>E108</t>
  </si>
  <si>
    <t>放デイ３・責欠・未計画２・評減・拘減</t>
  </si>
  <si>
    <t>E109</t>
  </si>
  <si>
    <t>放デイ３・有資格３・責欠</t>
  </si>
  <si>
    <t>E110</t>
  </si>
  <si>
    <t>放デイ３・有資格３・責欠・評減</t>
  </si>
  <si>
    <t>E111</t>
  </si>
  <si>
    <t>放デイ３・有資格３・責欠・未計画</t>
  </si>
  <si>
    <t>E112</t>
  </si>
  <si>
    <t>放デイ３・有資格３・責欠・未計画・評減</t>
  </si>
  <si>
    <t>E113</t>
  </si>
  <si>
    <t>放デイ３・有資格３・責欠・未計画２</t>
  </si>
  <si>
    <t>E114</t>
  </si>
  <si>
    <t>放デイ３・有資格３・責欠・未計画２・評減</t>
  </si>
  <si>
    <t>E115</t>
  </si>
  <si>
    <t>放デイ３・有資格３・責欠・拘減</t>
  </si>
  <si>
    <t>E116</t>
  </si>
  <si>
    <t>放デイ３・有資格３・責欠・評減・拘減</t>
  </si>
  <si>
    <t>E117</t>
  </si>
  <si>
    <t>放デイ３・有資格３・責欠・未計画・拘減</t>
  </si>
  <si>
    <t>E118</t>
  </si>
  <si>
    <t>放デイ３・有資格３・責欠・未計画・評減・拘減</t>
  </si>
  <si>
    <t>E119</t>
  </si>
  <si>
    <t>放デイ３・有資格３・責欠・未計画２・拘減</t>
  </si>
  <si>
    <t>E120</t>
  </si>
  <si>
    <t>放デイ３・有資格３・責欠・未計画２・評減・拘減</t>
  </si>
  <si>
    <t>E121</t>
  </si>
  <si>
    <t>放デイ３・責欠２</t>
  </si>
  <si>
    <t>E122</t>
  </si>
  <si>
    <t>放デイ３・責欠２・評減</t>
  </si>
  <si>
    <t>E123</t>
  </si>
  <si>
    <t>放デイ３・責欠２・未計画</t>
  </si>
  <si>
    <t>E124</t>
  </si>
  <si>
    <t>放デイ３・責欠２・未計画・評減</t>
  </si>
  <si>
    <t>E125</t>
  </si>
  <si>
    <t>放デイ３・責欠２・未計画２</t>
  </si>
  <si>
    <t>E126</t>
  </si>
  <si>
    <t>放デイ３・責欠２・未計画２・評減</t>
  </si>
  <si>
    <t>E127</t>
  </si>
  <si>
    <t>放デイ３・責欠２・拘減</t>
  </si>
  <si>
    <t>E128</t>
  </si>
  <si>
    <t>放デイ３・責欠２・評減・拘減</t>
  </si>
  <si>
    <t>E129</t>
  </si>
  <si>
    <t>放デイ３・責欠２・未計画・拘減</t>
  </si>
  <si>
    <t>E130</t>
  </si>
  <si>
    <t>放デイ３・責欠２・未計画・評減・拘減</t>
  </si>
  <si>
    <t>E131</t>
  </si>
  <si>
    <t>放デイ３・責欠２・未計画２・拘減</t>
  </si>
  <si>
    <t>E132</t>
  </si>
  <si>
    <t>放デイ３・責欠２・未計画２・評減・拘減</t>
  </si>
  <si>
    <t>E133</t>
  </si>
  <si>
    <t>放デイ３・有資格３・責欠２</t>
  </si>
  <si>
    <t>E134</t>
  </si>
  <si>
    <t>放デイ３・有資格３・責欠２・評減</t>
  </si>
  <si>
    <t>E135</t>
  </si>
  <si>
    <t>放デイ３・有資格３・責欠２・未計画</t>
  </si>
  <si>
    <t>E136</t>
  </si>
  <si>
    <t>放デイ３・有資格３・責欠２・未計画・評減</t>
  </si>
  <si>
    <t>E137</t>
  </si>
  <si>
    <t>放デイ３・有資格３・責欠２・未計画２</t>
  </si>
  <si>
    <t>E138</t>
  </si>
  <si>
    <t>放デイ３・有資格３・責欠２・未計画２・評減</t>
  </si>
  <si>
    <t>E139</t>
  </si>
  <si>
    <t>放デイ３・有資格３・責欠２・拘減</t>
  </si>
  <si>
    <t>E140</t>
  </si>
  <si>
    <t>放デイ３・有資格３・責欠２・評減・拘減</t>
  </si>
  <si>
    <t>E141</t>
  </si>
  <si>
    <t>放デイ３・有資格３・責欠２・未計画・拘減</t>
  </si>
  <si>
    <t>E142</t>
  </si>
  <si>
    <t>放デイ３・有資格３・責欠２・未計画・評減・拘減</t>
  </si>
  <si>
    <t>E143</t>
  </si>
  <si>
    <t>放デイ３・有資格３・責欠２・未計画２・拘減</t>
  </si>
  <si>
    <t>E144</t>
  </si>
  <si>
    <t>放デイ３・有資格３・責欠２・未計画２・評減・拘減</t>
  </si>
  <si>
    <t>E145</t>
  </si>
  <si>
    <t>放デイ２１・責欠</t>
  </si>
  <si>
    <t>E146</t>
  </si>
  <si>
    <t>放デイ２１・責欠・評減</t>
  </si>
  <si>
    <t>E147</t>
  </si>
  <si>
    <t>放デイ２１・責欠・未計画</t>
  </si>
  <si>
    <t>E148</t>
  </si>
  <si>
    <t>放デイ２１・責欠・未計画・評減</t>
  </si>
  <si>
    <t>E149</t>
  </si>
  <si>
    <t>放デイ２１・責欠・未計画２</t>
  </si>
  <si>
    <t>E150</t>
  </si>
  <si>
    <t>放デイ２１・責欠・未計画２・評減</t>
  </si>
  <si>
    <t>E151</t>
  </si>
  <si>
    <t>放デイ２１・責欠・拘減</t>
  </si>
  <si>
    <t>E152</t>
  </si>
  <si>
    <t>放デイ２１・責欠・評減・拘減</t>
  </si>
  <si>
    <t>E153</t>
  </si>
  <si>
    <t>放デイ２１・責欠・未計画・拘減</t>
  </si>
  <si>
    <t>E154</t>
  </si>
  <si>
    <t>放デイ２１・責欠・未計画・評減・拘減</t>
  </si>
  <si>
    <t>E155</t>
  </si>
  <si>
    <t>放デイ２１・責欠・未計画２・拘減</t>
  </si>
  <si>
    <t>E156</t>
  </si>
  <si>
    <t>放デイ２１・責欠・未計画２・評減・拘減</t>
  </si>
  <si>
    <t>E157</t>
  </si>
  <si>
    <t>放デイ２１・有資格７・責欠</t>
  </si>
  <si>
    <t>E158</t>
  </si>
  <si>
    <t>放デイ２１・有資格７・責欠・評減</t>
  </si>
  <si>
    <t>E159</t>
  </si>
  <si>
    <t>放デイ２１・有資格７・責欠・未計画</t>
  </si>
  <si>
    <t>E160</t>
  </si>
  <si>
    <t>放デイ２１・有資格７・責欠・未計画・評減</t>
  </si>
  <si>
    <t>E161</t>
  </si>
  <si>
    <t>放デイ２１・有資格７・責欠・未計画２</t>
  </si>
  <si>
    <t>E162</t>
  </si>
  <si>
    <t>放デイ２１・有資格７・責欠・未計画２・評減</t>
  </si>
  <si>
    <t>E163</t>
  </si>
  <si>
    <t>放デイ２１・有資格７・責欠・拘減</t>
  </si>
  <si>
    <t>E164</t>
  </si>
  <si>
    <t>放デイ２１・有資格７・責欠・評減・拘減</t>
  </si>
  <si>
    <t>E165</t>
  </si>
  <si>
    <t>放デイ２１・有資格７・責欠・未計画・拘減</t>
  </si>
  <si>
    <t>E166</t>
  </si>
  <si>
    <t>放デイ２１・有資格７・責欠・未計画・評減・拘減</t>
  </si>
  <si>
    <t>E167</t>
  </si>
  <si>
    <t>放デイ２１・有資格７・責欠・未計画２・拘減</t>
  </si>
  <si>
    <t>E168</t>
  </si>
  <si>
    <t>放デイ２１・有資格７・責欠・未計画２・評減・拘減</t>
  </si>
  <si>
    <t>E169</t>
  </si>
  <si>
    <t>放デイ２１・責欠２</t>
  </si>
  <si>
    <t>E170</t>
  </si>
  <si>
    <t>放デイ２１・責欠２・評減</t>
  </si>
  <si>
    <t>E171</t>
  </si>
  <si>
    <t>放デイ２１・責欠２・未計画</t>
  </si>
  <si>
    <t>E172</t>
  </si>
  <si>
    <t>放デイ２１・責欠２・未計画・評減</t>
  </si>
  <si>
    <t>E173</t>
  </si>
  <si>
    <t>放デイ２１・責欠２・未計画２</t>
  </si>
  <si>
    <t>E174</t>
  </si>
  <si>
    <t>放デイ２１・責欠２・未計画２・評減</t>
  </si>
  <si>
    <t>E175</t>
  </si>
  <si>
    <t>放デイ２１・責欠２・拘減</t>
  </si>
  <si>
    <t>E176</t>
  </si>
  <si>
    <t>放デイ２１・責欠２・評減・拘減</t>
  </si>
  <si>
    <t>E177</t>
  </si>
  <si>
    <t>放デイ２１・責欠２・未計画・拘減</t>
  </si>
  <si>
    <t>E178</t>
  </si>
  <si>
    <t>放デイ２１・責欠２・未計画・評減・拘減</t>
  </si>
  <si>
    <t>E179</t>
  </si>
  <si>
    <t>放デイ２１・責欠２・未計画２・拘減</t>
  </si>
  <si>
    <t>E180</t>
  </si>
  <si>
    <t>放デイ２１・責欠２・未計画２・評減・拘減</t>
  </si>
  <si>
    <t>E181</t>
  </si>
  <si>
    <t>放デイ２１・有資格７・責欠２</t>
  </si>
  <si>
    <t>E182</t>
  </si>
  <si>
    <t>放デイ２１・有資格７・責欠２・評減</t>
  </si>
  <si>
    <t>E183</t>
  </si>
  <si>
    <t>放デイ２１・有資格７・責欠２・未計画</t>
  </si>
  <si>
    <t>E184</t>
  </si>
  <si>
    <t>放デイ２１・有資格７・責欠２・未計画・評減</t>
  </si>
  <si>
    <t>E185</t>
  </si>
  <si>
    <t>放デイ２１・有資格７・責欠２・未計画２</t>
  </si>
  <si>
    <t>E186</t>
  </si>
  <si>
    <t>放デイ２１・有資格７・責欠２・未計画２・評減</t>
  </si>
  <si>
    <t>E187</t>
  </si>
  <si>
    <t>放デイ２１・有資格７・責欠２・拘減</t>
  </si>
  <si>
    <t>E188</t>
  </si>
  <si>
    <t>放デイ２１・有資格７・責欠２・評減・拘減</t>
  </si>
  <si>
    <t>E189</t>
  </si>
  <si>
    <t>放デイ２１・有資格７・責欠２・未計画・拘減</t>
  </si>
  <si>
    <t>E190</t>
  </si>
  <si>
    <t>放デイ２１・有資格７・責欠２・未計画・評減・拘減</t>
  </si>
  <si>
    <t>E191</t>
  </si>
  <si>
    <t>放デイ２１・有資格７・責欠２・未計画２・拘減</t>
  </si>
  <si>
    <t>E192</t>
  </si>
  <si>
    <t>放デイ２１・有資格７・責欠２・未計画２・評減・拘減</t>
  </si>
  <si>
    <t>E193</t>
  </si>
  <si>
    <t>放デイ２２・責欠</t>
  </si>
  <si>
    <t>E194</t>
  </si>
  <si>
    <t>放デイ２２・責欠・評減</t>
  </si>
  <si>
    <t>E195</t>
  </si>
  <si>
    <t>放デイ２２・責欠・未計画</t>
  </si>
  <si>
    <t>E196</t>
  </si>
  <si>
    <t>放デイ２２・責欠・未計画・評減</t>
  </si>
  <si>
    <t>E197</t>
  </si>
  <si>
    <t>放デイ２２・責欠・未計画２</t>
  </si>
  <si>
    <t>E198</t>
  </si>
  <si>
    <t>放デイ２２・責欠・未計画２・評減</t>
  </si>
  <si>
    <t>E199</t>
  </si>
  <si>
    <t>放デイ２２・責欠・拘減</t>
  </si>
  <si>
    <t>E200</t>
  </si>
  <si>
    <t>放デイ２２・責欠・評減・拘減</t>
  </si>
  <si>
    <t>E201</t>
  </si>
  <si>
    <t>放デイ２２・責欠・未計画・拘減</t>
  </si>
  <si>
    <t>E202</t>
  </si>
  <si>
    <t>放デイ２２・責欠・未計画・評減・拘減</t>
  </si>
  <si>
    <t>E203</t>
  </si>
  <si>
    <t>放デイ２２・責欠・未計画２・拘減</t>
  </si>
  <si>
    <t>E204</t>
  </si>
  <si>
    <t>放デイ２２・責欠・未計画２・評減・拘減</t>
  </si>
  <si>
    <t>E205</t>
  </si>
  <si>
    <t>放デイ２２・有資格８・責欠</t>
  </si>
  <si>
    <t>E206</t>
  </si>
  <si>
    <t>放デイ２２・有資格８・責欠・評減</t>
  </si>
  <si>
    <t>E207</t>
  </si>
  <si>
    <t>放デイ２２・有資格８・責欠・未計画</t>
  </si>
  <si>
    <t>E208</t>
  </si>
  <si>
    <t>放デイ２２・有資格８・責欠・未計画・評減</t>
  </si>
  <si>
    <t>E209</t>
  </si>
  <si>
    <t>放デイ２２・有資格８・責欠・未計画２</t>
  </si>
  <si>
    <t>E210</t>
  </si>
  <si>
    <t>放デイ２２・有資格８・責欠・未計画２・評減</t>
  </si>
  <si>
    <t>E211</t>
  </si>
  <si>
    <t>放デイ２２・有資格８・責欠・拘減</t>
  </si>
  <si>
    <t>E212</t>
  </si>
  <si>
    <t>放デイ２２・有資格８・責欠・評減・拘減</t>
  </si>
  <si>
    <t>E213</t>
  </si>
  <si>
    <t>放デイ２２・有資格８・責欠・未計画・拘減</t>
  </si>
  <si>
    <t>E214</t>
  </si>
  <si>
    <t>放デイ２２・有資格８・責欠・未計画・評減・拘減</t>
  </si>
  <si>
    <t>E215</t>
  </si>
  <si>
    <t>放デイ２２・有資格８・責欠・未計画２・拘減</t>
  </si>
  <si>
    <t>E216</t>
  </si>
  <si>
    <t>放デイ２２・有資格８・責欠・未計画２・評減・拘減</t>
  </si>
  <si>
    <t>E217</t>
  </si>
  <si>
    <t>放デイ２２・責欠２</t>
  </si>
  <si>
    <t>E218</t>
  </si>
  <si>
    <t>放デイ２２・責欠２・評減</t>
  </si>
  <si>
    <t>E219</t>
  </si>
  <si>
    <t>放デイ２２・責欠２・未計画</t>
  </si>
  <si>
    <t>E220</t>
  </si>
  <si>
    <t>放デイ２２・責欠２・未計画・評減</t>
  </si>
  <si>
    <t>E221</t>
  </si>
  <si>
    <t>放デイ２２・責欠２・未計画２</t>
  </si>
  <si>
    <t>E222</t>
  </si>
  <si>
    <t>放デイ２２・責欠２・未計画２・評減</t>
  </si>
  <si>
    <t>E223</t>
  </si>
  <si>
    <t>放デイ２２・責欠２・拘減</t>
  </si>
  <si>
    <t>E224</t>
  </si>
  <si>
    <t>放デイ２２・責欠２・評減・拘減</t>
  </si>
  <si>
    <t>E225</t>
  </si>
  <si>
    <t>放デイ２２・責欠２・未計画・拘減</t>
  </si>
  <si>
    <t>E226</t>
  </si>
  <si>
    <t>放デイ２２・責欠２・未計画・評減・拘減</t>
  </si>
  <si>
    <t>E227</t>
  </si>
  <si>
    <t>放デイ２２・責欠２・未計画２・拘減</t>
  </si>
  <si>
    <t>E228</t>
  </si>
  <si>
    <t>放デイ２２・責欠２・未計画２・評減・拘減</t>
  </si>
  <si>
    <t>E229</t>
  </si>
  <si>
    <t>放デイ２２・有資格８・責欠２</t>
  </si>
  <si>
    <t>E230</t>
  </si>
  <si>
    <t>放デイ２２・有資格８・責欠２・評減</t>
  </si>
  <si>
    <t>E231</t>
  </si>
  <si>
    <t>放デイ２２・有資格８・責欠２・未計画</t>
  </si>
  <si>
    <t>E232</t>
  </si>
  <si>
    <t>放デイ２２・有資格８・責欠２・未計画・評減</t>
  </si>
  <si>
    <t>E233</t>
  </si>
  <si>
    <t>放デイ２２・有資格８・責欠２・未計画２</t>
  </si>
  <si>
    <t>E234</t>
  </si>
  <si>
    <t>放デイ２２・有資格８・責欠２・未計画２・評減</t>
  </si>
  <si>
    <t>E235</t>
  </si>
  <si>
    <t>放デイ２２・有資格８・責欠２・拘減</t>
  </si>
  <si>
    <t>E236</t>
  </si>
  <si>
    <t>放デイ２２・有資格８・責欠２・評減・拘減</t>
  </si>
  <si>
    <t>E237</t>
  </si>
  <si>
    <t>放デイ２２・有資格８・責欠２・未計画・拘減</t>
  </si>
  <si>
    <t>E238</t>
  </si>
  <si>
    <t>放デイ２２・有資格８・責欠２・未計画・評減・拘減</t>
  </si>
  <si>
    <t>E239</t>
  </si>
  <si>
    <t>放デイ２２・有資格８・責欠２・未計画２・拘減</t>
  </si>
  <si>
    <t>E240</t>
  </si>
  <si>
    <t>放デイ２２・有資格８・責欠２・未計画２・評減・拘減</t>
  </si>
  <si>
    <t>E241</t>
  </si>
  <si>
    <t>放デイ２３・責欠</t>
  </si>
  <si>
    <t>E242</t>
  </si>
  <si>
    <t>放デイ２３・責欠・評減</t>
  </si>
  <si>
    <t>E243</t>
  </si>
  <si>
    <t>放デイ２３・責欠・未計画</t>
  </si>
  <si>
    <t>E244</t>
  </si>
  <si>
    <t>放デイ２３・責欠・未計画・評減</t>
  </si>
  <si>
    <t>E245</t>
  </si>
  <si>
    <t>放デイ２３・責欠・未計画２</t>
  </si>
  <si>
    <t>E246</t>
  </si>
  <si>
    <t>放デイ２３・責欠・未計画２・評減</t>
  </si>
  <si>
    <t>E247</t>
  </si>
  <si>
    <t>放デイ２３・責欠・拘減</t>
  </si>
  <si>
    <t>E248</t>
  </si>
  <si>
    <t>放デイ２３・責欠・評減・拘減</t>
  </si>
  <si>
    <t>E249</t>
  </si>
  <si>
    <t>放デイ２３・責欠・未計画・拘減</t>
  </si>
  <si>
    <t>E250</t>
  </si>
  <si>
    <t>放デイ２３・責欠・未計画・評減・拘減</t>
  </si>
  <si>
    <t>E251</t>
  </si>
  <si>
    <t>放デイ２３・責欠・未計画２・拘減</t>
  </si>
  <si>
    <t>E252</t>
  </si>
  <si>
    <t>放デイ２３・責欠・未計画２・評減・拘減</t>
  </si>
  <si>
    <t>E253</t>
  </si>
  <si>
    <t>放デイ２３・有資格９・責欠</t>
  </si>
  <si>
    <t>E254</t>
  </si>
  <si>
    <t>放デイ２３・有資格９・責欠・評減</t>
  </si>
  <si>
    <t>E255</t>
  </si>
  <si>
    <t>放デイ２３・有資格９・責欠・未計画</t>
  </si>
  <si>
    <t>E256</t>
  </si>
  <si>
    <t>放デイ２３・有資格９・責欠・未計画・評減</t>
  </si>
  <si>
    <t>E257</t>
  </si>
  <si>
    <t>放デイ２３・有資格９・責欠・未計画２</t>
  </si>
  <si>
    <t>E258</t>
  </si>
  <si>
    <t>放デイ２３・有資格９・責欠・未計画２・評減</t>
  </si>
  <si>
    <t>E259</t>
  </si>
  <si>
    <t>放デイ２３・有資格９・責欠・拘減</t>
  </si>
  <si>
    <t>E260</t>
  </si>
  <si>
    <t>放デイ２３・有資格９・責欠・評減・拘減</t>
  </si>
  <si>
    <t>E261</t>
  </si>
  <si>
    <t>放デイ２３・有資格９・責欠・未計画・拘減</t>
  </si>
  <si>
    <t>E262</t>
  </si>
  <si>
    <t>放デイ２３・有資格９・責欠・未計画・評減・拘減</t>
  </si>
  <si>
    <t>E263</t>
  </si>
  <si>
    <t>放デイ２３・有資格９・責欠・未計画２・拘減</t>
  </si>
  <si>
    <t>E264</t>
  </si>
  <si>
    <t>放デイ２３・有資格９・責欠・未計画２・評減・拘減</t>
  </si>
  <si>
    <t>E265</t>
  </si>
  <si>
    <t>放デイ２３・責欠２</t>
  </si>
  <si>
    <t>E266</t>
  </si>
  <si>
    <t>放デイ２３・責欠２・評減</t>
  </si>
  <si>
    <t>E267</t>
  </si>
  <si>
    <t>放デイ２３・責欠２・未計画</t>
  </si>
  <si>
    <t>E268</t>
  </si>
  <si>
    <t>放デイ２３・責欠２・未計画・評減</t>
  </si>
  <si>
    <t>E269</t>
  </si>
  <si>
    <t>放デイ２３・責欠２・未計画２</t>
  </si>
  <si>
    <t>E270</t>
  </si>
  <si>
    <t>放デイ２３・責欠２・未計画２・評減</t>
  </si>
  <si>
    <t>E271</t>
  </si>
  <si>
    <t>放デイ２３・責欠２・拘減</t>
  </si>
  <si>
    <t>E272</t>
  </si>
  <si>
    <t>放デイ２３・責欠２・評減・拘減</t>
  </si>
  <si>
    <t>E273</t>
  </si>
  <si>
    <t>放デイ２３・責欠２・未計画・拘減</t>
  </si>
  <si>
    <t>E274</t>
  </si>
  <si>
    <t>放デイ２３・責欠２・未計画・評減・拘減</t>
  </si>
  <si>
    <t>E275</t>
  </si>
  <si>
    <t>放デイ２３・責欠２・未計画２・拘減</t>
  </si>
  <si>
    <t>E276</t>
  </si>
  <si>
    <t>放デイ２３・責欠２・未計画２・評減・拘減</t>
  </si>
  <si>
    <t>E277</t>
  </si>
  <si>
    <t>放デイ２３・有資格９・責欠２</t>
  </si>
  <si>
    <t>E278</t>
  </si>
  <si>
    <t>放デイ２３・有資格９・責欠２・評減</t>
  </si>
  <si>
    <t>E279</t>
  </si>
  <si>
    <t>放デイ２３・有資格９・責欠２・未計画</t>
  </si>
  <si>
    <t>E280</t>
  </si>
  <si>
    <t>放デイ２３・有資格９・責欠２・未計画・評減</t>
  </si>
  <si>
    <t>E281</t>
  </si>
  <si>
    <t>放デイ２３・有資格９・責欠２・未計画２</t>
  </si>
  <si>
    <t>E282</t>
  </si>
  <si>
    <t>放デイ２３・有資格９・責欠２・未計画２・評減</t>
  </si>
  <si>
    <t>E283</t>
  </si>
  <si>
    <t>放デイ２３・有資格９・責欠２・拘減</t>
  </si>
  <si>
    <t>E284</t>
  </si>
  <si>
    <t>放デイ２３・有資格９・責欠２・評減・拘減</t>
  </si>
  <si>
    <t>E285</t>
  </si>
  <si>
    <t>放デイ２３・有資格９・責欠２・未計画・拘減</t>
  </si>
  <si>
    <t>E286</t>
  </si>
  <si>
    <t>放デイ２３・有資格９・責欠２・未計画・評減・拘減</t>
  </si>
  <si>
    <t>E287</t>
  </si>
  <si>
    <t>放デイ２３・有資格９・責欠２・未計画２・拘減</t>
  </si>
  <si>
    <t>E288</t>
  </si>
  <si>
    <t>放デイ２３・有資格９・責欠２・未計画２・評減・拘減</t>
  </si>
  <si>
    <t>E289</t>
  </si>
  <si>
    <t>放デイ２４・責欠</t>
  </si>
  <si>
    <t>E290</t>
  </si>
  <si>
    <t>放デイ２４・責欠・評減</t>
  </si>
  <si>
    <t>E291</t>
  </si>
  <si>
    <t>放デイ２４・責欠・未計画</t>
  </si>
  <si>
    <t>E292</t>
  </si>
  <si>
    <t>放デイ２４・責欠・未計画・評減</t>
  </si>
  <si>
    <t>E293</t>
  </si>
  <si>
    <t>放デイ２４・責欠・未計画２</t>
  </si>
  <si>
    <t>E294</t>
  </si>
  <si>
    <t>放デイ２４・責欠・未計画２・評減</t>
  </si>
  <si>
    <t>E295</t>
  </si>
  <si>
    <t>放デイ２４・責欠・拘減</t>
  </si>
  <si>
    <t>E296</t>
  </si>
  <si>
    <t>放デイ２４・責欠・評減・拘減</t>
  </si>
  <si>
    <t>E297</t>
  </si>
  <si>
    <t>放デイ２４・責欠・未計画・拘減</t>
  </si>
  <si>
    <t>E298</t>
  </si>
  <si>
    <t>放デイ２４・責欠・未計画・評減・拘減</t>
  </si>
  <si>
    <t>E299</t>
  </si>
  <si>
    <t>放デイ２４・責欠・未計画２・拘減</t>
  </si>
  <si>
    <t>E300</t>
  </si>
  <si>
    <t>放デイ２４・責欠・未計画２・評減・拘減</t>
  </si>
  <si>
    <t>E301</t>
  </si>
  <si>
    <t>放デイ２４・有資格１０・責欠</t>
  </si>
  <si>
    <t>E302</t>
  </si>
  <si>
    <t>放デイ２４・有資格１０・責欠・評減</t>
  </si>
  <si>
    <t>E303</t>
  </si>
  <si>
    <t>放デイ２４・有資格１０・責欠・未計画</t>
  </si>
  <si>
    <t>E304</t>
  </si>
  <si>
    <t>放デイ２４・有資格１０・責欠・未計画・評減</t>
  </si>
  <si>
    <t>E305</t>
  </si>
  <si>
    <t>放デイ２４・有資格１０・責欠・未計画２</t>
  </si>
  <si>
    <t>E306</t>
  </si>
  <si>
    <t>放デイ２４・有資格１０・責欠・未計画２・評減</t>
  </si>
  <si>
    <t>E307</t>
  </si>
  <si>
    <t>放デイ２４・有資格１０・責欠・拘減</t>
  </si>
  <si>
    <t>E308</t>
  </si>
  <si>
    <t>放デイ２４・有資格１０・責欠・評減・拘減</t>
  </si>
  <si>
    <t>E309</t>
  </si>
  <si>
    <t>放デイ２４・有資格１０・責欠・未計画・拘減</t>
  </si>
  <si>
    <t>E310</t>
  </si>
  <si>
    <t>放デイ２４・有資格１０・責欠・未計画・評減・拘減</t>
  </si>
  <si>
    <t>E311</t>
  </si>
  <si>
    <t>放デイ２４・有資格１０・責欠・未計画２・拘減</t>
  </si>
  <si>
    <t>E312</t>
  </si>
  <si>
    <t>放デイ２４・有資格１０・責欠・未計画２・評減・拘減</t>
  </si>
  <si>
    <t>E313</t>
  </si>
  <si>
    <t>放デイ２４・責欠２</t>
  </si>
  <si>
    <t>E314</t>
  </si>
  <si>
    <t>放デイ２４・責欠２・評減</t>
  </si>
  <si>
    <t>E315</t>
  </si>
  <si>
    <t>放デイ２４・責欠２・未計画</t>
  </si>
  <si>
    <t>E316</t>
  </si>
  <si>
    <t>放デイ２４・責欠２・未計画・評減</t>
  </si>
  <si>
    <t>E317</t>
  </si>
  <si>
    <t>放デイ２４・責欠２・未計画２</t>
  </si>
  <si>
    <t>E318</t>
  </si>
  <si>
    <t>放デイ２４・責欠２・未計画２・評減</t>
  </si>
  <si>
    <t>E319</t>
  </si>
  <si>
    <t>放デイ２４・責欠２・拘減</t>
  </si>
  <si>
    <t>E320</t>
  </si>
  <si>
    <t>放デイ２４・責欠２・評減・拘減</t>
  </si>
  <si>
    <t>E321</t>
  </si>
  <si>
    <t>放デイ２４・責欠２・未計画・拘減</t>
  </si>
  <si>
    <t>E322</t>
  </si>
  <si>
    <t>放デイ２４・責欠２・未計画・評減・拘減</t>
  </si>
  <si>
    <t>E323</t>
  </si>
  <si>
    <t>放デイ２４・責欠２・未計画２・拘減</t>
  </si>
  <si>
    <t>E324</t>
  </si>
  <si>
    <t>放デイ２４・責欠２・未計画２・評減・拘減</t>
  </si>
  <si>
    <t>E325</t>
  </si>
  <si>
    <t>放デイ２４・有資格１０・責欠２</t>
  </si>
  <si>
    <t>E326</t>
  </si>
  <si>
    <t>放デイ２４・有資格１０・責欠２・評減</t>
  </si>
  <si>
    <t>E327</t>
  </si>
  <si>
    <t>放デイ２４・有資格１０・責欠２・未計画</t>
  </si>
  <si>
    <t>E328</t>
  </si>
  <si>
    <t>放デイ２４・有資格１０・責欠２・未計画・評減</t>
  </si>
  <si>
    <t>E329</t>
  </si>
  <si>
    <t>放デイ２４・有資格１０・責欠２・未計画２</t>
  </si>
  <si>
    <t>E330</t>
  </si>
  <si>
    <t>放デイ２４・有資格１０・責欠２・未計画２・評減</t>
  </si>
  <si>
    <t>E331</t>
  </si>
  <si>
    <t>放デイ２４・有資格１０・責欠２・拘減</t>
  </si>
  <si>
    <t>E332</t>
  </si>
  <si>
    <t>放デイ２４・有資格１０・責欠２・評減・拘減</t>
  </si>
  <si>
    <t>E333</t>
  </si>
  <si>
    <t>放デイ２４・有資格１０・責欠２・未計画・拘減</t>
  </si>
  <si>
    <t>E334</t>
  </si>
  <si>
    <t>放デイ２４・有資格１０・責欠２・未計画・評減・拘減</t>
  </si>
  <si>
    <t>E335</t>
  </si>
  <si>
    <t>放デイ２４・有資格１０・責欠２・未計画２・拘減</t>
  </si>
  <si>
    <t>E336</t>
  </si>
  <si>
    <t>放デイ２４・有資格１０・責欠２・未計画２・評減・拘減</t>
  </si>
  <si>
    <t>E337</t>
  </si>
  <si>
    <t>放デイ２５・責欠</t>
  </si>
  <si>
    <t>E338</t>
  </si>
  <si>
    <t>放デイ２５・責欠・評減</t>
  </si>
  <si>
    <t>E339</t>
  </si>
  <si>
    <t>放デイ２５・責欠・未計画</t>
  </si>
  <si>
    <t>E340</t>
  </si>
  <si>
    <t>放デイ２５・責欠・未計画・評減</t>
  </si>
  <si>
    <t>E341</t>
  </si>
  <si>
    <t>放デイ２５・責欠・未計画２</t>
  </si>
  <si>
    <t>E342</t>
  </si>
  <si>
    <t>放デイ２５・責欠・未計画２・評減</t>
  </si>
  <si>
    <t>E343</t>
  </si>
  <si>
    <t>放デイ２５・責欠・拘減</t>
  </si>
  <si>
    <t>E344</t>
  </si>
  <si>
    <t>放デイ２５・責欠・評減・拘減</t>
  </si>
  <si>
    <t>E345</t>
  </si>
  <si>
    <t>放デイ２５・責欠・未計画・拘減</t>
  </si>
  <si>
    <t>E346</t>
  </si>
  <si>
    <t>放デイ２５・責欠・未計画・評減・拘減</t>
  </si>
  <si>
    <t>E347</t>
  </si>
  <si>
    <t>放デイ２５・責欠・未計画２・拘減</t>
  </si>
  <si>
    <t>E348</t>
  </si>
  <si>
    <t>放デイ２５・責欠・未計画２・評減・拘減</t>
  </si>
  <si>
    <t>E349</t>
  </si>
  <si>
    <t>放デイ２５・有資格１１・責欠</t>
  </si>
  <si>
    <t>E350</t>
  </si>
  <si>
    <t>放デイ２５・有資格１１・責欠・評減</t>
  </si>
  <si>
    <t>E351</t>
  </si>
  <si>
    <t>放デイ２５・有資格１１・責欠・未計画</t>
  </si>
  <si>
    <t>E352</t>
  </si>
  <si>
    <t>放デイ２５・有資格１１・責欠・未計画・評減</t>
  </si>
  <si>
    <t>E353</t>
  </si>
  <si>
    <t>放デイ２５・有資格１１・責欠・未計画２</t>
  </si>
  <si>
    <t>E354</t>
  </si>
  <si>
    <t>放デイ２５・有資格１１・責欠・未計画２・評減</t>
  </si>
  <si>
    <t>E355</t>
  </si>
  <si>
    <t>放デイ２５・有資格１１・責欠・拘減</t>
  </si>
  <si>
    <t>E356</t>
  </si>
  <si>
    <t>放デイ２５・有資格１１・責欠・評減・拘減</t>
  </si>
  <si>
    <t>E357</t>
  </si>
  <si>
    <t>放デイ２５・有資格１１・責欠・未計画・拘減</t>
  </si>
  <si>
    <t>E358</t>
  </si>
  <si>
    <t>放デイ２５・有資格１１・責欠・未計画・評減・拘減</t>
  </si>
  <si>
    <t>E359</t>
  </si>
  <si>
    <t>放デイ２５・有資格１１・責欠・未計画２・拘減</t>
  </si>
  <si>
    <t>E360</t>
  </si>
  <si>
    <t>放デイ２５・有資格１１・責欠・未計画２・評減・拘減</t>
  </si>
  <si>
    <t>E361</t>
  </si>
  <si>
    <t>放デイ２５・責欠２</t>
  </si>
  <si>
    <t>E362</t>
  </si>
  <si>
    <t>放デイ２５・責欠２・評減</t>
  </si>
  <si>
    <t>E363</t>
  </si>
  <si>
    <t>放デイ２５・責欠２・未計画</t>
  </si>
  <si>
    <t>E364</t>
  </si>
  <si>
    <t>放デイ２５・責欠２・未計画・評減</t>
  </si>
  <si>
    <t>E365</t>
  </si>
  <si>
    <t>放デイ２５・責欠２・未計画２</t>
  </si>
  <si>
    <t>E366</t>
  </si>
  <si>
    <t>放デイ２５・責欠２・未計画２・評減</t>
  </si>
  <si>
    <t>E367</t>
  </si>
  <si>
    <t>放デイ２５・責欠２・拘減</t>
  </si>
  <si>
    <t>E368</t>
  </si>
  <si>
    <t>放デイ２５・責欠２・評減・拘減</t>
  </si>
  <si>
    <t>E369</t>
  </si>
  <si>
    <t>放デイ２５・責欠２・未計画・拘減</t>
  </si>
  <si>
    <t>E370</t>
  </si>
  <si>
    <t>放デイ２５・責欠２・未計画・評減・拘減</t>
  </si>
  <si>
    <t>E371</t>
  </si>
  <si>
    <t>放デイ２５・責欠２・未計画２・拘減</t>
  </si>
  <si>
    <t>E372</t>
  </si>
  <si>
    <t>放デイ２５・責欠２・未計画２・評減・拘減</t>
  </si>
  <si>
    <t>E373</t>
  </si>
  <si>
    <t>放デイ２５・有資格１１・責欠２</t>
  </si>
  <si>
    <t>E374</t>
  </si>
  <si>
    <t>放デイ２５・有資格１１・責欠２・評減</t>
  </si>
  <si>
    <t>E375</t>
  </si>
  <si>
    <t>放デイ２５・有資格１１・責欠２・未計画</t>
  </si>
  <si>
    <t>E376</t>
  </si>
  <si>
    <t>放デイ２５・有資格１１・責欠２・未計画・評減</t>
  </si>
  <si>
    <t>E377</t>
  </si>
  <si>
    <t>放デイ２５・有資格１１・責欠２・未計画２</t>
  </si>
  <si>
    <t>E378</t>
  </si>
  <si>
    <t>放デイ２５・有資格１１・責欠２・未計画２・評減</t>
  </si>
  <si>
    <t>E379</t>
  </si>
  <si>
    <t>放デイ２５・有資格１１・責欠２・拘減</t>
  </si>
  <si>
    <t>E380</t>
  </si>
  <si>
    <t>放デイ２５・有資格１１・責欠２・評減・拘減</t>
  </si>
  <si>
    <t>E381</t>
  </si>
  <si>
    <t>放デイ２５・有資格１１・責欠２・未計画・拘減</t>
  </si>
  <si>
    <t>E382</t>
  </si>
  <si>
    <t>放デイ２５・有資格１１・責欠２・未計画・評減・拘減</t>
  </si>
  <si>
    <t>E383</t>
  </si>
  <si>
    <t>放デイ２５・有資格１１・責欠２・未計画２・拘減</t>
  </si>
  <si>
    <t>E384</t>
  </si>
  <si>
    <t>放デイ２５・有資格１１・責欠２・未計画２・評減・拘減</t>
  </si>
  <si>
    <t>E385</t>
  </si>
  <si>
    <t>放デイ２６・責欠</t>
  </si>
  <si>
    <t>E386</t>
  </si>
  <si>
    <t>放デイ２６・責欠・評減</t>
  </si>
  <si>
    <t>E387</t>
  </si>
  <si>
    <t>放デイ２６・責欠・未計画</t>
  </si>
  <si>
    <t>E388</t>
  </si>
  <si>
    <t>放デイ２６・責欠・未計画・評減</t>
  </si>
  <si>
    <t>E389</t>
  </si>
  <si>
    <t>放デイ２６・責欠・未計画２</t>
  </si>
  <si>
    <t>E390</t>
  </si>
  <si>
    <t>放デイ２６・責欠・未計画２・評減</t>
  </si>
  <si>
    <t>E391</t>
  </si>
  <si>
    <t>放デイ２６・責欠・拘減</t>
  </si>
  <si>
    <t>E392</t>
  </si>
  <si>
    <t>放デイ２６・責欠・評減・拘減</t>
  </si>
  <si>
    <t>E393</t>
  </si>
  <si>
    <t>放デイ２６・責欠・未計画・拘減</t>
  </si>
  <si>
    <t>E394</t>
  </si>
  <si>
    <t>放デイ２６・責欠・未計画・評減・拘減</t>
  </si>
  <si>
    <t>E395</t>
  </si>
  <si>
    <t>放デイ２６・責欠・未計画２・拘減</t>
  </si>
  <si>
    <t>E396</t>
  </si>
  <si>
    <t>放デイ２６・責欠・未計画２・評減・拘減</t>
  </si>
  <si>
    <t>E397</t>
  </si>
  <si>
    <t>放デイ２６・有資格１２・責欠</t>
  </si>
  <si>
    <t>E398</t>
  </si>
  <si>
    <t>放デイ２６・有資格１２・責欠・評減</t>
  </si>
  <si>
    <t>E399</t>
  </si>
  <si>
    <t>放デイ２６・有資格１２・責欠・未計画</t>
  </si>
  <si>
    <t>E400</t>
  </si>
  <si>
    <t>放デイ２６・有資格１２・責欠・未計画・評減</t>
  </si>
  <si>
    <t>E401</t>
  </si>
  <si>
    <t>放デイ２６・有資格１２・責欠・未計画２</t>
  </si>
  <si>
    <t>E402</t>
  </si>
  <si>
    <t>放デイ２６・有資格１２・責欠・未計画２・評減</t>
  </si>
  <si>
    <t>E403</t>
  </si>
  <si>
    <t>放デイ２６・有資格１２・責欠・拘減</t>
  </si>
  <si>
    <t>E404</t>
  </si>
  <si>
    <t>放デイ２６・有資格１２・責欠・評減・拘減</t>
  </si>
  <si>
    <t>E405</t>
  </si>
  <si>
    <t>放デイ２６・有資格１２・責欠・未計画・拘減</t>
  </si>
  <si>
    <t>E406</t>
  </si>
  <si>
    <t>放デイ２６・有資格１２・責欠・未計画・評減・拘減</t>
  </si>
  <si>
    <t>E407</t>
  </si>
  <si>
    <t>放デイ２６・有資格１２・責欠・未計画２・拘減</t>
  </si>
  <si>
    <t>E408</t>
  </si>
  <si>
    <t>放デイ２６・有資格１２・責欠・未計画２・評減・拘減</t>
  </si>
  <si>
    <t>E409</t>
  </si>
  <si>
    <t>放デイ２６・責欠２</t>
  </si>
  <si>
    <t>E410</t>
  </si>
  <si>
    <t>放デイ２６・責欠２・評減</t>
  </si>
  <si>
    <t>E411</t>
  </si>
  <si>
    <t>放デイ２６・責欠２・未計画</t>
  </si>
  <si>
    <t>E412</t>
  </si>
  <si>
    <t>放デイ２６・責欠２・未計画・評減</t>
  </si>
  <si>
    <t>E413</t>
  </si>
  <si>
    <t>放デイ２６・責欠２・未計画２</t>
  </si>
  <si>
    <t>E414</t>
  </si>
  <si>
    <t>放デイ２６・責欠２・未計画２・評減</t>
  </si>
  <si>
    <t>E415</t>
  </si>
  <si>
    <t>放デイ２６・責欠２・拘減</t>
  </si>
  <si>
    <t>E416</t>
  </si>
  <si>
    <t>放デイ２６・責欠２・評減・拘減</t>
  </si>
  <si>
    <t>E417</t>
  </si>
  <si>
    <t>放デイ２６・責欠２・未計画・拘減</t>
  </si>
  <si>
    <t>E418</t>
  </si>
  <si>
    <t>放デイ２６・責欠２・未計画・評減・拘減</t>
  </si>
  <si>
    <t>E419</t>
  </si>
  <si>
    <t>放デイ２６・責欠２・未計画２・拘減</t>
  </si>
  <si>
    <t>E420</t>
  </si>
  <si>
    <t>放デイ２６・責欠２・未計画２・評減・拘減</t>
  </si>
  <si>
    <t>E421</t>
  </si>
  <si>
    <t>放デイ２６・有資格１２・責欠２</t>
  </si>
  <si>
    <t>E422</t>
  </si>
  <si>
    <t>放デイ２６・有資格１２・責欠２・評減</t>
  </si>
  <si>
    <t>E423</t>
  </si>
  <si>
    <t>放デイ２６・有資格１２・責欠２・未計画</t>
  </si>
  <si>
    <t>E424</t>
  </si>
  <si>
    <t>放デイ２６・有資格１２・責欠２・未計画・評減</t>
  </si>
  <si>
    <t>E425</t>
  </si>
  <si>
    <t>放デイ２６・有資格１２・責欠２・未計画２</t>
  </si>
  <si>
    <t>E426</t>
  </si>
  <si>
    <t>放デイ２６・有資格１２・責欠２・未計画２・評減</t>
  </si>
  <si>
    <t>E427</t>
  </si>
  <si>
    <t>放デイ２６・有資格１２・責欠２・拘減</t>
  </si>
  <si>
    <t>E428</t>
  </si>
  <si>
    <t>放デイ２６・有資格１２・責欠２・評減・拘減</t>
  </si>
  <si>
    <t>E429</t>
  </si>
  <si>
    <t>放デイ２６・有資格１２・責欠２・未計画・拘減</t>
  </si>
  <si>
    <t>E430</t>
  </si>
  <si>
    <t>放デイ２６・有資格１２・責欠２・未計画・評減・拘減</t>
  </si>
  <si>
    <t>E431</t>
  </si>
  <si>
    <t>放デイ２６・有資格１２・責欠２・未計画２・拘減</t>
  </si>
  <si>
    <t>E432</t>
  </si>
  <si>
    <t>放デイ２６・有資格１２・責欠２・未計画２・評減・拘減</t>
  </si>
  <si>
    <t>E433</t>
  </si>
  <si>
    <t>放デイ２７・責欠</t>
  </si>
  <si>
    <t>E434</t>
  </si>
  <si>
    <t>放デイ２７・責欠・評減</t>
  </si>
  <si>
    <t>E435</t>
  </si>
  <si>
    <t>放デイ２７・責欠・未計画</t>
  </si>
  <si>
    <t>E436</t>
  </si>
  <si>
    <t>放デイ２７・責欠・未計画・評減</t>
  </si>
  <si>
    <t>E437</t>
  </si>
  <si>
    <t>放デイ２７・責欠・未計画２</t>
  </si>
  <si>
    <t>E438</t>
  </si>
  <si>
    <t>放デイ２７・責欠・未計画２・評減</t>
  </si>
  <si>
    <t>E439</t>
  </si>
  <si>
    <t>放デイ２７・責欠・拘減</t>
  </si>
  <si>
    <t>E440</t>
  </si>
  <si>
    <t>放デイ２７・責欠・評減・拘減</t>
  </si>
  <si>
    <t>E441</t>
  </si>
  <si>
    <t>放デイ２７・責欠・未計画・拘減</t>
  </si>
  <si>
    <t>E442</t>
  </si>
  <si>
    <t>放デイ２７・責欠・未計画・評減・拘減</t>
  </si>
  <si>
    <t>E443</t>
  </si>
  <si>
    <t>放デイ２７・責欠・未計画２・拘減</t>
  </si>
  <si>
    <t>E444</t>
  </si>
  <si>
    <t>放デイ２７・責欠・未計画２・評減・拘減</t>
  </si>
  <si>
    <t>E445</t>
  </si>
  <si>
    <t>放デイ２７・有資格１３・責欠</t>
  </si>
  <si>
    <t>E446</t>
  </si>
  <si>
    <t>放デイ２７・有資格１３・責欠・評減</t>
  </si>
  <si>
    <t>E447</t>
  </si>
  <si>
    <t>放デイ２７・有資格１３・責欠・未計画</t>
  </si>
  <si>
    <t>E448</t>
  </si>
  <si>
    <t>放デイ２７・有資格１３・責欠・未計画・評減</t>
  </si>
  <si>
    <t>E449</t>
  </si>
  <si>
    <t>放デイ２７・有資格１３・責欠・未計画２</t>
  </si>
  <si>
    <t>E450</t>
  </si>
  <si>
    <t>放デイ２７・有資格１３・責欠・未計画２・評減</t>
  </si>
  <si>
    <t>E451</t>
  </si>
  <si>
    <t>放デイ２７・有資格１３・責欠・拘減</t>
  </si>
  <si>
    <t>E452</t>
  </si>
  <si>
    <t>放デイ２７・有資格１３・責欠・評減・拘減</t>
  </si>
  <si>
    <t>E453</t>
  </si>
  <si>
    <t>放デイ２７・有資格１３・責欠・未計画・拘減</t>
  </si>
  <si>
    <t>E454</t>
  </si>
  <si>
    <t>放デイ２７・有資格１３・責欠・未計画・評減・拘減</t>
  </si>
  <si>
    <t>E455</t>
  </si>
  <si>
    <t>放デイ２７・有資格１３・責欠・未計画２・拘減</t>
  </si>
  <si>
    <t>E456</t>
  </si>
  <si>
    <t>放デイ２７・有資格１３・責欠・未計画２・評減・拘減</t>
  </si>
  <si>
    <t>E457</t>
  </si>
  <si>
    <t>放デイ２７・責欠２</t>
  </si>
  <si>
    <t>E458</t>
  </si>
  <si>
    <t>放デイ２７・責欠２・評減</t>
  </si>
  <si>
    <t>E459</t>
  </si>
  <si>
    <t>放デイ２７・責欠２・未計画</t>
  </si>
  <si>
    <t>E460</t>
  </si>
  <si>
    <t>放デイ２７・責欠２・未計画・評減</t>
  </si>
  <si>
    <t>E461</t>
  </si>
  <si>
    <t>放デイ２７・責欠２・未計画２</t>
  </si>
  <si>
    <t>E462</t>
  </si>
  <si>
    <t>放デイ２７・責欠２・未計画２・評減</t>
  </si>
  <si>
    <t>E463</t>
  </si>
  <si>
    <t>放デイ２７・責欠２・拘減</t>
  </si>
  <si>
    <t>E464</t>
  </si>
  <si>
    <t>放デイ２７・責欠２・評減・拘減</t>
  </si>
  <si>
    <t>E465</t>
  </si>
  <si>
    <t>放デイ２７・責欠２・未計画・拘減</t>
  </si>
  <si>
    <t>E466</t>
  </si>
  <si>
    <t>放デイ２７・責欠２・未計画・評減・拘減</t>
  </si>
  <si>
    <t>E467</t>
  </si>
  <si>
    <t>放デイ２７・責欠２・未計画２・拘減</t>
  </si>
  <si>
    <t>E468</t>
  </si>
  <si>
    <t>放デイ２７・責欠２・未計画２・評減・拘減</t>
  </si>
  <si>
    <t>E469</t>
  </si>
  <si>
    <t>放デイ２７・有資格１３・責欠２</t>
  </si>
  <si>
    <t>E470</t>
  </si>
  <si>
    <t>放デイ２７・有資格１３・責欠２・評減</t>
  </si>
  <si>
    <t>E471</t>
  </si>
  <si>
    <t>放デイ２７・有資格１３・責欠２・未計画</t>
  </si>
  <si>
    <t>E472</t>
  </si>
  <si>
    <t>放デイ２７・有資格１３・責欠２・未計画・評減</t>
  </si>
  <si>
    <t>E473</t>
  </si>
  <si>
    <t>放デイ２７・有資格１３・責欠２・未計画２</t>
  </si>
  <si>
    <t>E474</t>
  </si>
  <si>
    <t>放デイ２７・有資格１３・責欠２・未計画２・評減</t>
  </si>
  <si>
    <t>E475</t>
  </si>
  <si>
    <t>放デイ２７・有資格１３・責欠２・拘減</t>
  </si>
  <si>
    <t>E476</t>
  </si>
  <si>
    <t>放デイ２７・有資格１３・責欠２・評減・拘減</t>
  </si>
  <si>
    <t>E477</t>
  </si>
  <si>
    <t>放デイ２７・有資格１３・責欠２・未計画・拘減</t>
  </si>
  <si>
    <t>E478</t>
  </si>
  <si>
    <t>放デイ２７・有資格１３・責欠２・未計画・評減・拘減</t>
  </si>
  <si>
    <t>E479</t>
  </si>
  <si>
    <t>放デイ２７・有資格１３・責欠２・未計画２・拘減</t>
  </si>
  <si>
    <t>E480</t>
  </si>
  <si>
    <t>放デイ２７・有資格１３・責欠２・未計画２・評減・拘減</t>
  </si>
  <si>
    <t>E481</t>
  </si>
  <si>
    <t>放デイ２８・責欠</t>
  </si>
  <si>
    <t>E482</t>
  </si>
  <si>
    <t>放デイ２８・責欠・評減</t>
  </si>
  <si>
    <t>E483</t>
  </si>
  <si>
    <t>放デイ２８・責欠・未計画</t>
  </si>
  <si>
    <t>E484</t>
  </si>
  <si>
    <t>放デイ２８・責欠・未計画・評減</t>
  </si>
  <si>
    <t>E485</t>
  </si>
  <si>
    <t>放デイ２８・責欠・未計画２</t>
  </si>
  <si>
    <t>E486</t>
  </si>
  <si>
    <t>放デイ２８・責欠・未計画２・評減</t>
  </si>
  <si>
    <t>E487</t>
  </si>
  <si>
    <t>放デイ２８・責欠・拘減</t>
  </si>
  <si>
    <t>E488</t>
  </si>
  <si>
    <t>放デイ２８・責欠・評減・拘減</t>
  </si>
  <si>
    <t>E489</t>
  </si>
  <si>
    <t>放デイ２８・責欠・未計画・拘減</t>
  </si>
  <si>
    <t>E490</t>
  </si>
  <si>
    <t>放デイ２８・責欠・未計画・評減・拘減</t>
  </si>
  <si>
    <t>E491</t>
  </si>
  <si>
    <t>放デイ２８・責欠・未計画２・拘減</t>
  </si>
  <si>
    <t>E492</t>
  </si>
  <si>
    <t>放デイ２８・責欠・未計画２・評減・拘減</t>
  </si>
  <si>
    <t>E493</t>
  </si>
  <si>
    <t>放デイ２８・有資格１４・責欠</t>
  </si>
  <si>
    <t>E494</t>
  </si>
  <si>
    <t>放デイ２８・有資格１４・責欠・評減</t>
  </si>
  <si>
    <t>E495</t>
  </si>
  <si>
    <t>放デイ２８・有資格１４・責欠・未計画</t>
  </si>
  <si>
    <t>E496</t>
  </si>
  <si>
    <t>放デイ２８・有資格１４・責欠・未計画・評減</t>
  </si>
  <si>
    <t>E497</t>
  </si>
  <si>
    <t>放デイ２８・有資格１４・責欠・未計画２</t>
  </si>
  <si>
    <t>E498</t>
  </si>
  <si>
    <t>放デイ２８・有資格１４・責欠・未計画２・評減</t>
  </si>
  <si>
    <t>E499</t>
  </si>
  <si>
    <t>放デイ２８・有資格１４・責欠・拘減</t>
  </si>
  <si>
    <t>E500</t>
  </si>
  <si>
    <t>放デイ２８・有資格１４・責欠・評減・拘減</t>
  </si>
  <si>
    <t>E501</t>
  </si>
  <si>
    <t>放デイ２８・有資格１４・責欠・未計画・拘減</t>
  </si>
  <si>
    <t>E502</t>
  </si>
  <si>
    <t>放デイ２８・有資格１４・責欠・未計画・評減・拘減</t>
  </si>
  <si>
    <t>E503</t>
  </si>
  <si>
    <t>放デイ２８・有資格１４・責欠・未計画２・拘減</t>
  </si>
  <si>
    <t>E504</t>
  </si>
  <si>
    <t>放デイ２８・有資格１４・責欠・未計画２・評減・拘減</t>
  </si>
  <si>
    <t>E505</t>
  </si>
  <si>
    <t>放デイ２８・責欠２</t>
  </si>
  <si>
    <t>E506</t>
  </si>
  <si>
    <t>放デイ２８・責欠２・評減</t>
  </si>
  <si>
    <t>E507</t>
  </si>
  <si>
    <t>放デイ２８・責欠２・未計画</t>
  </si>
  <si>
    <t>E508</t>
  </si>
  <si>
    <t>放デイ２８・責欠２・未計画・評減</t>
  </si>
  <si>
    <t>E509</t>
  </si>
  <si>
    <t>放デイ２８・責欠２・未計画２</t>
  </si>
  <si>
    <t>E510</t>
  </si>
  <si>
    <t>放デイ２８・責欠２・未計画２・評減</t>
  </si>
  <si>
    <t>E511</t>
  </si>
  <si>
    <t>放デイ２８・責欠２・拘減</t>
  </si>
  <si>
    <t>E512</t>
  </si>
  <si>
    <t>放デイ２８・責欠２・評減・拘減</t>
  </si>
  <si>
    <t>E513</t>
  </si>
  <si>
    <t>放デイ２８・責欠２・未計画・拘減</t>
  </si>
  <si>
    <t>E514</t>
  </si>
  <si>
    <t>放デイ２８・責欠２・未計画・評減・拘減</t>
  </si>
  <si>
    <t>E515</t>
  </si>
  <si>
    <t>放デイ２８・責欠２・未計画２・拘減</t>
  </si>
  <si>
    <t>E516</t>
  </si>
  <si>
    <t>放デイ２８・責欠２・未計画２・評減・拘減</t>
  </si>
  <si>
    <t>E517</t>
  </si>
  <si>
    <t>放デイ２８・有資格１４・責欠２</t>
  </si>
  <si>
    <t>E518</t>
  </si>
  <si>
    <t>放デイ２８・有資格１４・責欠２・評減</t>
  </si>
  <si>
    <t>E519</t>
  </si>
  <si>
    <t>放デイ２８・有資格１４・責欠２・未計画</t>
  </si>
  <si>
    <t>E520</t>
  </si>
  <si>
    <t>放デイ２８・有資格１４・責欠２・未計画・評減</t>
  </si>
  <si>
    <t>E521</t>
  </si>
  <si>
    <t>放デイ２８・有資格１４・責欠２・未計画２</t>
  </si>
  <si>
    <t>E522</t>
  </si>
  <si>
    <t>放デイ２８・有資格１４・責欠２・未計画２・評減</t>
  </si>
  <si>
    <t>E523</t>
  </si>
  <si>
    <t>放デイ２８・有資格１４・責欠２・拘減</t>
  </si>
  <si>
    <t>E524</t>
  </si>
  <si>
    <t>放デイ２８・有資格１４・責欠２・評減・拘減</t>
  </si>
  <si>
    <t>E525</t>
  </si>
  <si>
    <t>放デイ２８・有資格１４・責欠２・未計画・拘減</t>
  </si>
  <si>
    <t>E526</t>
  </si>
  <si>
    <t>放デイ２８・有資格１４・責欠２・未計画・評減・拘減</t>
  </si>
  <si>
    <t>E527</t>
  </si>
  <si>
    <t>放デイ２８・有資格１４・責欠２・未計画２・拘減</t>
  </si>
  <si>
    <t>E528</t>
  </si>
  <si>
    <t>放デイ２８・有資格１４・責欠２・未計画２・評減・拘減</t>
  </si>
  <si>
    <t>E529</t>
  </si>
  <si>
    <t>放デイ２９・責欠</t>
  </si>
  <si>
    <t>E530</t>
  </si>
  <si>
    <t>放デイ２９・責欠・評減</t>
  </si>
  <si>
    <t>E531</t>
  </si>
  <si>
    <t>放デイ２９・責欠・未計画</t>
  </si>
  <si>
    <t>E532</t>
  </si>
  <si>
    <t>放デイ２９・責欠・未計画・評減</t>
  </si>
  <si>
    <t>E533</t>
  </si>
  <si>
    <t>放デイ２９・責欠・未計画２</t>
  </si>
  <si>
    <t>E534</t>
  </si>
  <si>
    <t>放デイ２９・責欠・未計画２・評減</t>
  </si>
  <si>
    <t>E535</t>
  </si>
  <si>
    <t>放デイ２９・責欠・拘減</t>
  </si>
  <si>
    <t>E536</t>
  </si>
  <si>
    <t>放デイ２９・責欠・評減・拘減</t>
  </si>
  <si>
    <t>E537</t>
  </si>
  <si>
    <t>放デイ２９・責欠・未計画・拘減</t>
  </si>
  <si>
    <t>E538</t>
  </si>
  <si>
    <t>放デイ２９・責欠・未計画・評減・拘減</t>
  </si>
  <si>
    <t>E539</t>
  </si>
  <si>
    <t>放デイ２９・責欠・未計画２・拘減</t>
  </si>
  <si>
    <t>E540</t>
  </si>
  <si>
    <t>放デイ２９・責欠・未計画２・評減・拘減</t>
  </si>
  <si>
    <t>E541</t>
  </si>
  <si>
    <t>放デイ２９・有資格１５・責欠</t>
  </si>
  <si>
    <t>E542</t>
  </si>
  <si>
    <t>放デイ２９・有資格１５・責欠・評減</t>
  </si>
  <si>
    <t>E543</t>
  </si>
  <si>
    <t>放デイ２９・有資格１５・責欠・未計画</t>
  </si>
  <si>
    <t>E544</t>
  </si>
  <si>
    <t>放デイ２９・有資格１５・責欠・未計画・評減</t>
  </si>
  <si>
    <t>E545</t>
  </si>
  <si>
    <t>放デイ２９・有資格１５・責欠・未計画２</t>
  </si>
  <si>
    <t>E546</t>
  </si>
  <si>
    <t>放デイ２９・有資格１５・責欠・未計画２・評減</t>
  </si>
  <si>
    <t>E547</t>
  </si>
  <si>
    <t>放デイ２９・有資格１５・責欠・拘減</t>
  </si>
  <si>
    <t>E548</t>
  </si>
  <si>
    <t>放デイ２９・有資格１５・責欠・評減・拘減</t>
  </si>
  <si>
    <t>E549</t>
  </si>
  <si>
    <t>放デイ２９・有資格１５・責欠・未計画・拘減</t>
  </si>
  <si>
    <t>E550</t>
  </si>
  <si>
    <t>放デイ２９・有資格１５・責欠・未計画・評減・拘減</t>
  </si>
  <si>
    <t>E551</t>
  </si>
  <si>
    <t>放デイ２９・有資格１５・責欠・未計画２・拘減</t>
  </si>
  <si>
    <t>E552</t>
  </si>
  <si>
    <t>放デイ２９・有資格１５・責欠・未計画２・評減・拘減</t>
  </si>
  <si>
    <t>E553</t>
  </si>
  <si>
    <t>放デイ２９・責欠２</t>
  </si>
  <si>
    <t>E554</t>
  </si>
  <si>
    <t>放デイ２９・責欠２・評減</t>
  </si>
  <si>
    <t>E555</t>
  </si>
  <si>
    <t>放デイ２９・責欠２・未計画</t>
  </si>
  <si>
    <t>E556</t>
  </si>
  <si>
    <t>放デイ２９・責欠２・未計画・評減</t>
  </si>
  <si>
    <t>E557</t>
  </si>
  <si>
    <t>放デイ２９・責欠２・未計画２</t>
  </si>
  <si>
    <t>E558</t>
  </si>
  <si>
    <t>放デイ２９・責欠２・未計画２・評減</t>
  </si>
  <si>
    <t>E559</t>
  </si>
  <si>
    <t>放デイ２９・責欠２・拘減</t>
  </si>
  <si>
    <t>E560</t>
  </si>
  <si>
    <t>放デイ２９・責欠２・評減・拘減</t>
  </si>
  <si>
    <t>E561</t>
  </si>
  <si>
    <t>放デイ２９・責欠２・未計画・拘減</t>
  </si>
  <si>
    <t>E562</t>
  </si>
  <si>
    <t>放デイ２９・責欠２・未計画・評減・拘減</t>
  </si>
  <si>
    <t>E563</t>
  </si>
  <si>
    <t>放デイ２９・責欠２・未計画２・拘減</t>
  </si>
  <si>
    <t>E564</t>
  </si>
  <si>
    <t>放デイ２９・責欠２・未計画２・評減・拘減</t>
  </si>
  <si>
    <t>E565</t>
  </si>
  <si>
    <t>放デイ２９・有資格１５・責欠２</t>
  </si>
  <si>
    <t>E566</t>
  </si>
  <si>
    <t>放デイ２９・有資格１５・責欠２・評減</t>
  </si>
  <si>
    <t>E567</t>
  </si>
  <si>
    <t>放デイ２９・有資格１５・責欠２・未計画</t>
  </si>
  <si>
    <t>E568</t>
  </si>
  <si>
    <t>放デイ２９・有資格１５・責欠２・未計画・評減</t>
  </si>
  <si>
    <t>E569</t>
  </si>
  <si>
    <t>放デイ２９・有資格１５・責欠２・未計画２</t>
  </si>
  <si>
    <t>E570</t>
  </si>
  <si>
    <t>放デイ２９・有資格１５・責欠２・未計画２・評減</t>
  </si>
  <si>
    <t>E571</t>
  </si>
  <si>
    <t>放デイ２９・有資格１５・責欠２・拘減</t>
  </si>
  <si>
    <t>E572</t>
  </si>
  <si>
    <t>放デイ２９・有資格１５・責欠２・評減・拘減</t>
  </si>
  <si>
    <t>E573</t>
  </si>
  <si>
    <t>放デイ２９・有資格１５・責欠２・未計画・拘減</t>
  </si>
  <si>
    <t>E574</t>
  </si>
  <si>
    <t>放デイ２９・有資格１５・責欠２・未計画・評減・拘減</t>
  </si>
  <si>
    <t>E575</t>
  </si>
  <si>
    <t>放デイ２９・有資格１５・責欠２・未計画２・拘減</t>
  </si>
  <si>
    <t>E576</t>
  </si>
  <si>
    <t>放デイ２９・有資格１５・責欠２・未計画２・評減・拘減</t>
  </si>
  <si>
    <t>E577</t>
  </si>
  <si>
    <t>放デイ４・責欠</t>
  </si>
  <si>
    <t>E578</t>
  </si>
  <si>
    <t>放デイ４・責欠・評減</t>
  </si>
  <si>
    <t>E579</t>
  </si>
  <si>
    <t>放デイ４・責欠・開減１</t>
  </si>
  <si>
    <t>E580</t>
  </si>
  <si>
    <t>放デイ４・責欠・開減１・評減</t>
  </si>
  <si>
    <t>E581</t>
  </si>
  <si>
    <t>放デイ４・責欠・開減２</t>
  </si>
  <si>
    <t>E582</t>
  </si>
  <si>
    <t>放デイ４・責欠・開減２・評減</t>
  </si>
  <si>
    <t>E583</t>
  </si>
  <si>
    <t>放デイ４・責欠・拘減</t>
  </si>
  <si>
    <t>E584</t>
  </si>
  <si>
    <t>放デイ４・責欠・評減・拘減</t>
  </si>
  <si>
    <t>E585</t>
  </si>
  <si>
    <t>放デイ４・責欠・開減１・拘減</t>
  </si>
  <si>
    <t>E586</t>
  </si>
  <si>
    <t>放デイ４・責欠・開減１・評減・拘減</t>
  </si>
  <si>
    <t>E587</t>
  </si>
  <si>
    <t>放デイ４・責欠・開減２・拘減</t>
  </si>
  <si>
    <t>E588</t>
  </si>
  <si>
    <t>放デイ４・責欠・開減２・評減・拘減</t>
  </si>
  <si>
    <t>E589</t>
  </si>
  <si>
    <t>放デイ４・責欠・未計画</t>
  </si>
  <si>
    <t>E590</t>
  </si>
  <si>
    <t>放デイ４・責欠・未計画・評減</t>
  </si>
  <si>
    <t>E591</t>
  </si>
  <si>
    <t>放デイ４・責欠・未計画・開減１</t>
  </si>
  <si>
    <t>E592</t>
  </si>
  <si>
    <t>放デイ４・責欠・未計画・開減１・評減</t>
  </si>
  <si>
    <t>E593</t>
  </si>
  <si>
    <t>放デイ４・責欠・未計画・開減２</t>
  </si>
  <si>
    <t>E594</t>
  </si>
  <si>
    <t>放デイ４・責欠・未計画・開減２・評減</t>
  </si>
  <si>
    <t>E595</t>
  </si>
  <si>
    <t>放デイ４・責欠・未計画・拘減</t>
  </si>
  <si>
    <t>E596</t>
  </si>
  <si>
    <t>放デイ４・責欠・未計画・評減・拘減</t>
  </si>
  <si>
    <t>E597</t>
  </si>
  <si>
    <t>放デイ４・責欠・未計画・開減１・拘減</t>
  </si>
  <si>
    <t>E598</t>
  </si>
  <si>
    <t>放デイ４・責欠・未計画・開減１・評減・拘減</t>
  </si>
  <si>
    <t>E599</t>
  </si>
  <si>
    <t>放デイ４・責欠・未計画・開減２・拘減</t>
  </si>
  <si>
    <t>E600</t>
  </si>
  <si>
    <t>放デイ４・責欠・未計画・開減２・評減・拘減</t>
  </si>
  <si>
    <t>E601</t>
  </si>
  <si>
    <t>放デイ４・責欠・未計画２</t>
  </si>
  <si>
    <t>E602</t>
  </si>
  <si>
    <t>放デイ４・責欠・未計画２・評減</t>
  </si>
  <si>
    <t>E603</t>
  </si>
  <si>
    <t>放デイ４・責欠・未計画２・開減１</t>
  </si>
  <si>
    <t>E604</t>
  </si>
  <si>
    <t>放デイ４・責欠・未計画２・開減１・評減</t>
  </si>
  <si>
    <t>E605</t>
  </si>
  <si>
    <t>放デイ４・責欠・未計画２・開減２</t>
  </si>
  <si>
    <t>E606</t>
  </si>
  <si>
    <t>放デイ４・責欠・未計画２・開減２・評減</t>
  </si>
  <si>
    <t>E607</t>
  </si>
  <si>
    <t>放デイ４・責欠・未計画２・拘減</t>
  </si>
  <si>
    <t>E608</t>
  </si>
  <si>
    <t>放デイ４・責欠・未計画２・評減・拘減</t>
  </si>
  <si>
    <t>E609</t>
  </si>
  <si>
    <t>放デイ４・責欠・未計画２・開減１・拘減</t>
  </si>
  <si>
    <t>E610</t>
  </si>
  <si>
    <t>放デイ４・責欠・未計画２・開減１・評減・拘減</t>
  </si>
  <si>
    <t>E611</t>
  </si>
  <si>
    <t>放デイ４・責欠・未計画２・開減２・拘減</t>
  </si>
  <si>
    <t>E612</t>
  </si>
  <si>
    <t>放デイ４・責欠・未計画２・開減２・評減・拘減</t>
  </si>
  <si>
    <t>E613</t>
  </si>
  <si>
    <t>放デイ４・有資格４・責欠</t>
  </si>
  <si>
    <t>E614</t>
  </si>
  <si>
    <t>放デイ４・有資格４・責欠・評減</t>
  </si>
  <si>
    <t>E615</t>
  </si>
  <si>
    <t>放デイ４・有資格４・責欠・開減１</t>
  </si>
  <si>
    <t>E616</t>
  </si>
  <si>
    <t>放デイ４・有資格４・責欠・開減１・評減</t>
  </si>
  <si>
    <t>E617</t>
  </si>
  <si>
    <t>放デイ４・有資格４・責欠・開減２</t>
  </si>
  <si>
    <t>E618</t>
  </si>
  <si>
    <t>放デイ４・有資格４・責欠・開減２・評減</t>
  </si>
  <si>
    <t>E619</t>
  </si>
  <si>
    <t>放デイ４・有資格４・責欠・拘減</t>
  </si>
  <si>
    <t>E620</t>
  </si>
  <si>
    <t>放デイ４・有資格４・責欠・評減・拘減</t>
  </si>
  <si>
    <t>E621</t>
  </si>
  <si>
    <t>放デイ４・有資格４・責欠・開減１・拘減</t>
  </si>
  <si>
    <t>E622</t>
  </si>
  <si>
    <t>放デイ４・有資格４・責欠・開減１・評減・拘減</t>
  </si>
  <si>
    <t>E623</t>
  </si>
  <si>
    <t>放デイ４・有資格４・責欠・開減２・拘減</t>
  </si>
  <si>
    <t>E624</t>
  </si>
  <si>
    <t>放デイ４・有資格４・責欠・開減２・評減・拘減</t>
  </si>
  <si>
    <t>E625</t>
  </si>
  <si>
    <t>放デイ４・有資格４・責欠・未計画</t>
  </si>
  <si>
    <t>E626</t>
  </si>
  <si>
    <t>放デイ４・有資格４・責欠・未計画・評減</t>
  </si>
  <si>
    <t>E627</t>
  </si>
  <si>
    <t>放デイ４・有資格４・責欠・未計画・開減１</t>
  </si>
  <si>
    <t>E628</t>
  </si>
  <si>
    <t>放デイ４・有資格４・責欠・未計画・開減１・評減</t>
  </si>
  <si>
    <t>E629</t>
  </si>
  <si>
    <t>放デイ４・有資格４・責欠・未計画・開減２</t>
  </si>
  <si>
    <t>E630</t>
  </si>
  <si>
    <t>放デイ４・有資格４・責欠・未計画・開減２・評減</t>
  </si>
  <si>
    <t>E631</t>
  </si>
  <si>
    <t>放デイ４・有資格４・責欠・未計画・拘減</t>
  </si>
  <si>
    <t>E632</t>
  </si>
  <si>
    <t>放デイ４・有資格４・責欠・未計画・評減・拘減</t>
  </si>
  <si>
    <t>E633</t>
  </si>
  <si>
    <t>放デイ４・有資格４・責欠・未計画・開減１・拘減</t>
  </si>
  <si>
    <t>E634</t>
  </si>
  <si>
    <t>放デイ４・有資格４・責欠・未計画・開減１・評減・拘減</t>
  </si>
  <si>
    <t>E635</t>
  </si>
  <si>
    <t>放デイ４・有資格４・責欠・未計画・開減２・拘減</t>
  </si>
  <si>
    <t>E636</t>
  </si>
  <si>
    <t>放デイ４・有資格４・責欠・未計画・開減２・評減・拘減</t>
  </si>
  <si>
    <t>E637</t>
  </si>
  <si>
    <t>放デイ４・有資格４・責欠・未計画２</t>
  </si>
  <si>
    <t>E638</t>
  </si>
  <si>
    <t>放デイ４・有資格４・責欠・未計画２・評減</t>
  </si>
  <si>
    <t>E639</t>
  </si>
  <si>
    <t>放デイ４・有資格４・責欠・未計画２・開減１</t>
  </si>
  <si>
    <t>E640</t>
  </si>
  <si>
    <t>放デイ４・有資格４・責欠・未計画２・開減１・評減</t>
  </si>
  <si>
    <t>E641</t>
  </si>
  <si>
    <t>放デイ４・有資格４・責欠・未計画２・開減２</t>
  </si>
  <si>
    <t>E642</t>
  </si>
  <si>
    <t>放デイ４・有資格４・責欠・未計画２・開減２・評減</t>
  </si>
  <si>
    <t>E643</t>
  </si>
  <si>
    <t>放デイ４・有資格４・責欠・未計画２・拘減</t>
  </si>
  <si>
    <t>E644</t>
  </si>
  <si>
    <t>放デイ４・有資格４・責欠・未計画２・評減・拘減</t>
  </si>
  <si>
    <t>E645</t>
  </si>
  <si>
    <t>放デイ４・有資格４・責欠・未計画２・開減１・拘減</t>
  </si>
  <si>
    <t>E646</t>
  </si>
  <si>
    <t>放デイ４・有資格４・責欠・未計画２・開減１・評減・拘減</t>
  </si>
  <si>
    <t>E647</t>
  </si>
  <si>
    <t>放デイ４・有資格４・責欠・未計画２・開減２・拘減</t>
  </si>
  <si>
    <t>E648</t>
  </si>
  <si>
    <t>放デイ４・有資格４・責欠・未計画２・開減２・評減・拘減</t>
  </si>
  <si>
    <t>E649</t>
  </si>
  <si>
    <t>放デイ４・責欠２</t>
  </si>
  <si>
    <t>E650</t>
  </si>
  <si>
    <t>放デイ４・責欠２・評減</t>
  </si>
  <si>
    <t>E651</t>
  </si>
  <si>
    <t>放デイ４・責欠２・開減１</t>
  </si>
  <si>
    <t>E652</t>
  </si>
  <si>
    <t>放デイ４・責欠２・開減１・評減</t>
  </si>
  <si>
    <t>E653</t>
  </si>
  <si>
    <t>放デイ４・責欠２・開減２</t>
  </si>
  <si>
    <t>E654</t>
  </si>
  <si>
    <t>放デイ４・責欠２・開減２・評減</t>
  </si>
  <si>
    <t>E655</t>
  </si>
  <si>
    <t>放デイ４・責欠２・拘減</t>
  </si>
  <si>
    <t>E656</t>
  </si>
  <si>
    <t>放デイ４・責欠２・評減・拘減</t>
  </si>
  <si>
    <t>E657</t>
  </si>
  <si>
    <t>放デイ４・責欠２・開減１・拘減</t>
  </si>
  <si>
    <t>E658</t>
  </si>
  <si>
    <t>放デイ４・責欠２・開減１・評減・拘減</t>
  </si>
  <si>
    <t>E659</t>
  </si>
  <si>
    <t>放デイ４・責欠２・開減２・拘減</t>
  </si>
  <si>
    <t>E660</t>
  </si>
  <si>
    <t>放デイ４・責欠２・開減２・評減・拘減</t>
  </si>
  <si>
    <t>E661</t>
  </si>
  <si>
    <t>放デイ４・責欠２・未計画</t>
  </si>
  <si>
    <t>E662</t>
  </si>
  <si>
    <t>放デイ４・責欠２・未計画・評減</t>
  </si>
  <si>
    <t>E663</t>
  </si>
  <si>
    <t>放デイ４・責欠２・未計画・開減１</t>
  </si>
  <si>
    <t>E664</t>
  </si>
  <si>
    <t>放デイ４・責欠２・未計画・開減１・評減</t>
  </si>
  <si>
    <t>E665</t>
  </si>
  <si>
    <t>放デイ４・責欠２・未計画・開減２</t>
  </si>
  <si>
    <t>E666</t>
  </si>
  <si>
    <t>放デイ４・責欠２・未計画・開減２・評減</t>
  </si>
  <si>
    <t>E667</t>
  </si>
  <si>
    <t>放デイ４・責欠２・未計画・拘減</t>
  </si>
  <si>
    <t>E668</t>
  </si>
  <si>
    <t>放デイ４・責欠２・未計画・評減・拘減</t>
  </si>
  <si>
    <t>E669</t>
  </si>
  <si>
    <t>放デイ４・責欠２・未計画・開減１・拘減</t>
  </si>
  <si>
    <t>E670</t>
  </si>
  <si>
    <t>放デイ４・責欠２・未計画・開減１・評減・拘減</t>
  </si>
  <si>
    <t>E671</t>
  </si>
  <si>
    <t>放デイ４・責欠２・未計画・開減２・拘減</t>
  </si>
  <si>
    <t>E672</t>
  </si>
  <si>
    <t>放デイ４・責欠２・未計画・開減２・評減・拘減</t>
  </si>
  <si>
    <t>E673</t>
  </si>
  <si>
    <t>放デイ４・責欠２・未計画２</t>
  </si>
  <si>
    <t>E674</t>
  </si>
  <si>
    <t>放デイ４・責欠２・未計画２・評減</t>
  </si>
  <si>
    <t>E675</t>
  </si>
  <si>
    <t>放デイ４・責欠２・未計画２・開減１</t>
  </si>
  <si>
    <t>E676</t>
  </si>
  <si>
    <t>放デイ４・責欠２・未計画２・開減１・評減</t>
  </si>
  <si>
    <t>E677</t>
  </si>
  <si>
    <t>放デイ４・責欠２・未計画２・開減２</t>
  </si>
  <si>
    <t>E678</t>
  </si>
  <si>
    <t>放デイ４・責欠２・未計画２・開減２・評減</t>
  </si>
  <si>
    <t>E679</t>
  </si>
  <si>
    <t>放デイ４・責欠２・未計画２・拘減</t>
  </si>
  <si>
    <t>E680</t>
  </si>
  <si>
    <t>放デイ４・責欠２・未計画２・評減・拘減</t>
  </si>
  <si>
    <t>E681</t>
  </si>
  <si>
    <t>放デイ４・責欠２・未計画２・開減１・拘減</t>
  </si>
  <si>
    <t>E682</t>
  </si>
  <si>
    <t>放デイ４・責欠２・未計画２・開減１・評減・拘減</t>
  </si>
  <si>
    <t>E683</t>
  </si>
  <si>
    <t>放デイ４・責欠２・未計画２・開減２・拘減</t>
  </si>
  <si>
    <t>E684</t>
  </si>
  <si>
    <t>放デイ４・責欠２・未計画２・開減２・評減・拘減</t>
  </si>
  <si>
    <t>E685</t>
  </si>
  <si>
    <t>放デイ４・有資格４・責欠２</t>
  </si>
  <si>
    <t>E686</t>
  </si>
  <si>
    <t>放デイ４・有資格４・責欠２・評減</t>
  </si>
  <si>
    <t>E687</t>
  </si>
  <si>
    <t>放デイ４・有資格４・責欠２・開減１</t>
  </si>
  <si>
    <t>E688</t>
  </si>
  <si>
    <t>放デイ４・有資格４・責欠２・開減１・評減</t>
  </si>
  <si>
    <t>E689</t>
  </si>
  <si>
    <t>放デイ４・有資格４・責欠２・開減２</t>
  </si>
  <si>
    <t>E690</t>
  </si>
  <si>
    <t>放デイ４・有資格４・責欠２・開減２・評減</t>
  </si>
  <si>
    <t>E691</t>
  </si>
  <si>
    <t>放デイ４・有資格４・責欠２・拘減</t>
  </si>
  <si>
    <t>E692</t>
  </si>
  <si>
    <t>放デイ４・有資格４・責欠２・評減・拘減</t>
  </si>
  <si>
    <t>E693</t>
  </si>
  <si>
    <t>放デイ４・有資格４・責欠２・開減１・拘減</t>
  </si>
  <si>
    <t>E694</t>
  </si>
  <si>
    <t>放デイ４・有資格４・責欠２・開減１・評減・拘減</t>
  </si>
  <si>
    <t>E695</t>
  </si>
  <si>
    <t>放デイ４・有資格４・責欠２・開減２・拘減</t>
  </si>
  <si>
    <t>E696</t>
  </si>
  <si>
    <t>放デイ４・有資格４・責欠２・開減２・評減・拘減</t>
  </si>
  <si>
    <t>E697</t>
  </si>
  <si>
    <t>放デイ４・有資格４・責欠２・未計画</t>
  </si>
  <si>
    <t>E698</t>
  </si>
  <si>
    <t>放デイ４・有資格４・責欠２・未計画・評減</t>
  </si>
  <si>
    <t>E699</t>
  </si>
  <si>
    <t>放デイ４・有資格４・責欠２・未計画・開減１</t>
  </si>
  <si>
    <t>E700</t>
  </si>
  <si>
    <t>放デイ４・有資格４・責欠２・未計画・開減１・評減</t>
  </si>
  <si>
    <t>E701</t>
  </si>
  <si>
    <t>放デイ４・有資格４・責欠２・未計画・開減２</t>
  </si>
  <si>
    <t>E702</t>
  </si>
  <si>
    <t>放デイ４・有資格４・責欠２・未計画・開減２・評減</t>
  </si>
  <si>
    <t>E703</t>
  </si>
  <si>
    <t>放デイ４・有資格４・責欠２・未計画・拘減</t>
  </si>
  <si>
    <t>E704</t>
  </si>
  <si>
    <t>放デイ４・有資格４・責欠２・未計画・評減・拘減</t>
  </si>
  <si>
    <t>E705</t>
  </si>
  <si>
    <t>放デイ４・有資格４・責欠２・未計画・開減１・拘減</t>
  </si>
  <si>
    <t>E706</t>
  </si>
  <si>
    <t>放デイ４・有資格４・責欠２・未計画・開減１・評減・拘減</t>
  </si>
  <si>
    <t>E707</t>
  </si>
  <si>
    <t>放デイ４・有資格４・責欠２・未計画・開減２・拘減</t>
  </si>
  <si>
    <t>E708</t>
  </si>
  <si>
    <t>放デイ４・有資格４・責欠２・未計画・開減２・評減・拘減</t>
  </si>
  <si>
    <t>E709</t>
  </si>
  <si>
    <t>放デイ４・有資格４・責欠２・未計画２</t>
  </si>
  <si>
    <t>E710</t>
  </si>
  <si>
    <t>放デイ４・有資格４・責欠２・未計画２・評減</t>
  </si>
  <si>
    <t>E711</t>
  </si>
  <si>
    <t>放デイ４・有資格４・責欠２・未計画２・開減１</t>
  </si>
  <si>
    <t>E712</t>
  </si>
  <si>
    <t>放デイ４・有資格４・責欠２・未計画２・開減１・評減</t>
  </si>
  <si>
    <t>E713</t>
  </si>
  <si>
    <t>放デイ４・有資格４・責欠２・未計画２・開減２</t>
  </si>
  <si>
    <t>E714</t>
  </si>
  <si>
    <t>放デイ４・有資格４・責欠２・未計画２・開減２・評減</t>
  </si>
  <si>
    <t>E715</t>
  </si>
  <si>
    <t>放デイ４・有資格４・責欠２・未計画２・拘減</t>
  </si>
  <si>
    <t>E716</t>
  </si>
  <si>
    <t>放デイ４・有資格４・責欠２・未計画２・評減・拘減</t>
  </si>
  <si>
    <t>E717</t>
  </si>
  <si>
    <t>放デイ４・有資格４・責欠２・未計画２・開減１・拘減</t>
  </si>
  <si>
    <t>E718</t>
  </si>
  <si>
    <t>放デイ４・有資格４・責欠２・未計画２・開減１・評減・拘減</t>
  </si>
  <si>
    <t>E719</t>
  </si>
  <si>
    <t>放デイ４・有資格４・責欠２・未計画２・開減２・拘減</t>
  </si>
  <si>
    <t>E720</t>
  </si>
  <si>
    <t>放デイ４・有資格４・責欠２・未計画２・開減２・評減・拘減</t>
  </si>
  <si>
    <t>E721</t>
  </si>
  <si>
    <t>放デイ５・責欠</t>
  </si>
  <si>
    <t>E722</t>
  </si>
  <si>
    <t>放デイ５・責欠・評減</t>
  </si>
  <si>
    <t>E723</t>
  </si>
  <si>
    <t>放デイ５・責欠・開減１</t>
  </si>
  <si>
    <t>E724</t>
  </si>
  <si>
    <t>放デイ５・責欠・開減１・評減</t>
  </si>
  <si>
    <t>E725</t>
  </si>
  <si>
    <t>放デイ５・責欠・開減２</t>
  </si>
  <si>
    <t>E726</t>
  </si>
  <si>
    <t>放デイ５・責欠・開減２・評減</t>
  </si>
  <si>
    <t>E727</t>
  </si>
  <si>
    <t>放デイ５・責欠・拘減</t>
  </si>
  <si>
    <t>E728</t>
  </si>
  <si>
    <t>放デイ５・責欠・評減・拘減</t>
  </si>
  <si>
    <t>E729</t>
  </si>
  <si>
    <t>放デイ５・責欠・開減１・拘減</t>
  </si>
  <si>
    <t>E730</t>
  </si>
  <si>
    <t>放デイ５・責欠・開減１・評減・拘減</t>
  </si>
  <si>
    <t>E731</t>
  </si>
  <si>
    <t>放デイ５・責欠・開減２・拘減</t>
  </si>
  <si>
    <t>E732</t>
  </si>
  <si>
    <t>放デイ５・責欠・開減２・評減・拘減</t>
  </si>
  <si>
    <t>E733</t>
  </si>
  <si>
    <t>放デイ５・責欠・未計画</t>
  </si>
  <si>
    <t>E734</t>
  </si>
  <si>
    <t>放デイ５・責欠・未計画・評減</t>
  </si>
  <si>
    <t>E735</t>
  </si>
  <si>
    <t>放デイ５・責欠・未計画・開減１</t>
  </si>
  <si>
    <t>E736</t>
  </si>
  <si>
    <t>放デイ５・責欠・未計画・開減１・評減</t>
  </si>
  <si>
    <t>E737</t>
  </si>
  <si>
    <t>放デイ５・責欠・未計画・開減２</t>
  </si>
  <si>
    <t>E738</t>
  </si>
  <si>
    <t>放デイ５・責欠・未計画・開減２・評減</t>
  </si>
  <si>
    <t>E739</t>
  </si>
  <si>
    <t>放デイ５・責欠・未計画・拘減</t>
  </si>
  <si>
    <t>E740</t>
  </si>
  <si>
    <t>放デイ５・責欠・未計画・評減・拘減</t>
  </si>
  <si>
    <t>E741</t>
  </si>
  <si>
    <t>放デイ５・責欠・未計画・開減１・拘減</t>
  </si>
  <si>
    <t>E742</t>
  </si>
  <si>
    <t>放デイ５・責欠・未計画・開減１・評減・拘減</t>
  </si>
  <si>
    <t>E743</t>
  </si>
  <si>
    <t>放デイ５・責欠・未計画・開減２・拘減</t>
  </si>
  <si>
    <t>E744</t>
  </si>
  <si>
    <t>放デイ５・責欠・未計画・開減２・評減・拘減</t>
  </si>
  <si>
    <t>E745</t>
  </si>
  <si>
    <t>放デイ５・責欠・未計画２</t>
  </si>
  <si>
    <t>E746</t>
  </si>
  <si>
    <t>放デイ５・責欠・未計画２・評減</t>
  </si>
  <si>
    <t>E747</t>
  </si>
  <si>
    <t>放デイ５・責欠・未計画２・開減１</t>
  </si>
  <si>
    <t>E748</t>
  </si>
  <si>
    <t>放デイ５・責欠・未計画２・開減１・評減</t>
  </si>
  <si>
    <t>E749</t>
  </si>
  <si>
    <t>放デイ５・責欠・未計画２・開減２</t>
  </si>
  <si>
    <t>E750</t>
  </si>
  <si>
    <t>放デイ５・責欠・未計画２・開減２・評減</t>
  </si>
  <si>
    <t>E751</t>
  </si>
  <si>
    <t>放デイ５・責欠・未計画２・拘減</t>
  </si>
  <si>
    <t>E752</t>
  </si>
  <si>
    <t>放デイ５・責欠・未計画２・評減・拘減</t>
  </si>
  <si>
    <t>E753</t>
  </si>
  <si>
    <t>放デイ５・責欠・未計画２・開減１・拘減</t>
  </si>
  <si>
    <t>E754</t>
  </si>
  <si>
    <t>放デイ５・責欠・未計画２・開減１・評減・拘減</t>
  </si>
  <si>
    <t>E755</t>
  </si>
  <si>
    <t>放デイ５・責欠・未計画２・開減２・拘減</t>
  </si>
  <si>
    <t>E756</t>
  </si>
  <si>
    <t>放デイ５・責欠・未計画２・開減２・評減・拘減</t>
  </si>
  <si>
    <t>E757</t>
  </si>
  <si>
    <t>放デイ５・有資格５・責欠</t>
  </si>
  <si>
    <t>E758</t>
  </si>
  <si>
    <t>放デイ５・有資格５・責欠・評減</t>
  </si>
  <si>
    <t>E759</t>
  </si>
  <si>
    <t>放デイ５・有資格５・責欠・開減１</t>
  </si>
  <si>
    <t>E760</t>
  </si>
  <si>
    <t>放デイ５・有資格５・責欠・開減１・評減</t>
  </si>
  <si>
    <t>E761</t>
  </si>
  <si>
    <t>放デイ５・有資格５・責欠・開減２</t>
  </si>
  <si>
    <t>E762</t>
  </si>
  <si>
    <t>放デイ５・有資格５・責欠・開減２・評減</t>
  </si>
  <si>
    <t>E763</t>
  </si>
  <si>
    <t>放デイ５・有資格５・責欠・拘減</t>
  </si>
  <si>
    <t>E764</t>
  </si>
  <si>
    <t>放デイ５・有資格５・責欠・評減・拘減</t>
  </si>
  <si>
    <t>E765</t>
  </si>
  <si>
    <t>放デイ５・有資格５・責欠・開減１・拘減</t>
  </si>
  <si>
    <t>E766</t>
  </si>
  <si>
    <t>放デイ５・有資格５・責欠・開減１・評減・拘減</t>
  </si>
  <si>
    <t>E767</t>
  </si>
  <si>
    <t>放デイ５・有資格５・責欠・開減２・拘減</t>
  </si>
  <si>
    <t>E768</t>
  </si>
  <si>
    <t>放デイ５・有資格５・責欠・開減２・評減・拘減</t>
  </si>
  <si>
    <t>E769</t>
  </si>
  <si>
    <t>放デイ５・有資格５・責欠・未計画</t>
  </si>
  <si>
    <t>E770</t>
  </si>
  <si>
    <t>放デイ５・有資格５・責欠・未計画・評減</t>
  </si>
  <si>
    <t>E771</t>
  </si>
  <si>
    <t>放デイ５・有資格５・責欠・未計画・開減１</t>
  </si>
  <si>
    <t>E772</t>
  </si>
  <si>
    <t>放デイ５・有資格５・責欠・未計画・開減１・評減</t>
  </si>
  <si>
    <t>E773</t>
  </si>
  <si>
    <t>放デイ５・有資格５・責欠・未計画・開減２</t>
  </si>
  <si>
    <t>E774</t>
  </si>
  <si>
    <t>放デイ５・有資格５・責欠・未計画・開減２・評減</t>
  </si>
  <si>
    <t>E775</t>
  </si>
  <si>
    <t>放デイ５・有資格５・責欠・未計画・拘減</t>
  </si>
  <si>
    <t>E776</t>
  </si>
  <si>
    <t>放デイ５・有資格５・責欠・未計画・評減・拘減</t>
  </si>
  <si>
    <t>E777</t>
  </si>
  <si>
    <t>放デイ５・有資格５・責欠・未計画・開減１・拘減</t>
  </si>
  <si>
    <t>E778</t>
  </si>
  <si>
    <t>放デイ５・有資格５・責欠・未計画・開減１・評減・拘減</t>
  </si>
  <si>
    <t>E779</t>
  </si>
  <si>
    <t>放デイ５・有資格５・責欠・未計画・開減２・拘減</t>
  </si>
  <si>
    <t>E780</t>
  </si>
  <si>
    <t>放デイ５・有資格５・責欠・未計画・開減２・評減・拘減</t>
  </si>
  <si>
    <t>E781</t>
  </si>
  <si>
    <t>放デイ５・有資格５・責欠・未計画２</t>
  </si>
  <si>
    <t>E782</t>
  </si>
  <si>
    <t>放デイ５・有資格５・責欠・未計画２・評減</t>
  </si>
  <si>
    <t>E783</t>
  </si>
  <si>
    <t>放デイ５・有資格５・責欠・未計画２・開減１</t>
  </si>
  <si>
    <t>E784</t>
  </si>
  <si>
    <t>放デイ５・有資格５・責欠・未計画２・開減１・評減</t>
  </si>
  <si>
    <t>E785</t>
  </si>
  <si>
    <t>放デイ５・有資格５・責欠・未計画２・開減２</t>
  </si>
  <si>
    <t>E786</t>
  </si>
  <si>
    <t>放デイ５・有資格５・責欠・未計画２・開減２・評減</t>
  </si>
  <si>
    <t>E787</t>
  </si>
  <si>
    <t>放デイ５・有資格５・責欠・未計画２・拘減</t>
  </si>
  <si>
    <t>E788</t>
  </si>
  <si>
    <t>放デイ５・有資格５・責欠・未計画２・評減・拘減</t>
  </si>
  <si>
    <t>E789</t>
  </si>
  <si>
    <t>放デイ５・有資格５・責欠・未計画２・開減１・拘減</t>
  </si>
  <si>
    <t>E790</t>
  </si>
  <si>
    <t>放デイ５・有資格５・責欠・未計画２・開減１・評減・拘減</t>
  </si>
  <si>
    <t>E791</t>
  </si>
  <si>
    <t>放デイ５・有資格５・責欠・未計画２・開減２・拘減</t>
  </si>
  <si>
    <t>E792</t>
  </si>
  <si>
    <t>放デイ５・有資格５・責欠・未計画２・開減２・評減・拘減</t>
  </si>
  <si>
    <t>E793</t>
  </si>
  <si>
    <t>放デイ５・責欠２</t>
  </si>
  <si>
    <t>E794</t>
  </si>
  <si>
    <t>放デイ５・責欠２・評減</t>
  </si>
  <si>
    <t>E795</t>
  </si>
  <si>
    <t>放デイ５・責欠２・開減１</t>
  </si>
  <si>
    <t>E796</t>
  </si>
  <si>
    <t>放デイ５・責欠２・開減１・評減</t>
  </si>
  <si>
    <t>E797</t>
  </si>
  <si>
    <t>放デイ５・責欠２・開減２</t>
  </si>
  <si>
    <t>E798</t>
  </si>
  <si>
    <t>放デイ５・責欠２・開減２・評減</t>
  </si>
  <si>
    <t>E799</t>
  </si>
  <si>
    <t>放デイ５・責欠２・拘減</t>
  </si>
  <si>
    <t>E800</t>
  </si>
  <si>
    <t>放デイ５・責欠２・評減・拘減</t>
  </si>
  <si>
    <t>E801</t>
  </si>
  <si>
    <t>放デイ５・責欠２・開減１・拘減</t>
  </si>
  <si>
    <t>E802</t>
  </si>
  <si>
    <t>放デイ５・責欠２・開減１・評減・拘減</t>
  </si>
  <si>
    <t>E803</t>
  </si>
  <si>
    <t>放デイ５・責欠２・開減２・拘減</t>
  </si>
  <si>
    <t>E804</t>
  </si>
  <si>
    <t>放デイ５・責欠２・開減２・評減・拘減</t>
  </si>
  <si>
    <t>E805</t>
  </si>
  <si>
    <t>放デイ５・責欠２・未計画</t>
  </si>
  <si>
    <t>E806</t>
  </si>
  <si>
    <t>放デイ５・責欠２・未計画・評減</t>
  </si>
  <si>
    <t>E807</t>
  </si>
  <si>
    <t>放デイ５・責欠２・未計画・開減１</t>
  </si>
  <si>
    <t>E808</t>
  </si>
  <si>
    <t>放デイ５・責欠２・未計画・開減１・評減</t>
  </si>
  <si>
    <t>E809</t>
  </si>
  <si>
    <t>放デイ５・責欠２・未計画・開減２</t>
  </si>
  <si>
    <t>E810</t>
  </si>
  <si>
    <t>放デイ５・責欠２・未計画・開減２・評減</t>
  </si>
  <si>
    <t>E811</t>
  </si>
  <si>
    <t>放デイ５・責欠２・未計画・拘減</t>
  </si>
  <si>
    <t>E812</t>
  </si>
  <si>
    <t>放デイ５・責欠２・未計画・評減・拘減</t>
  </si>
  <si>
    <t>E813</t>
  </si>
  <si>
    <t>放デイ５・責欠２・未計画・開減１・拘減</t>
  </si>
  <si>
    <t>E814</t>
  </si>
  <si>
    <t>放デイ５・責欠２・未計画・開減１・評減・拘減</t>
  </si>
  <si>
    <t>E815</t>
  </si>
  <si>
    <t>放デイ５・責欠２・未計画・開減２・拘減</t>
  </si>
  <si>
    <t>E816</t>
  </si>
  <si>
    <t>放デイ５・責欠２・未計画・開減２・評減・拘減</t>
  </si>
  <si>
    <t>E817</t>
  </si>
  <si>
    <t>放デイ５・責欠２・未計画２</t>
  </si>
  <si>
    <t>E818</t>
  </si>
  <si>
    <t>放デイ５・責欠２・未計画２・評減</t>
  </si>
  <si>
    <t>E819</t>
  </si>
  <si>
    <t>放デイ５・責欠２・未計画２・開減１</t>
  </si>
  <si>
    <t>E820</t>
  </si>
  <si>
    <t>放デイ５・責欠２・未計画２・開減１・評減</t>
  </si>
  <si>
    <t>E821</t>
  </si>
  <si>
    <t>放デイ５・責欠２・未計画２・開減２</t>
  </si>
  <si>
    <t>E822</t>
  </si>
  <si>
    <t>放デイ５・責欠２・未計画２・開減２・評減</t>
  </si>
  <si>
    <t>E823</t>
  </si>
  <si>
    <t>放デイ５・責欠２・未計画２・拘減</t>
  </si>
  <si>
    <t>E824</t>
  </si>
  <si>
    <t>放デイ５・責欠２・未計画２・評減・拘減</t>
  </si>
  <si>
    <t>E825</t>
  </si>
  <si>
    <t>放デイ５・責欠２・未計画２・開減１・拘減</t>
  </si>
  <si>
    <t>E826</t>
  </si>
  <si>
    <t>放デイ５・責欠２・未計画２・開減１・評減・拘減</t>
  </si>
  <si>
    <t>E827</t>
  </si>
  <si>
    <t>放デイ５・責欠２・未計画２・開減２・拘減</t>
  </si>
  <si>
    <t>E828</t>
  </si>
  <si>
    <t>放デイ５・責欠２・未計画２・開減２・評減・拘減</t>
  </si>
  <si>
    <t>E829</t>
  </si>
  <si>
    <t>放デイ５・有資格５・責欠２</t>
  </si>
  <si>
    <t>E830</t>
  </si>
  <si>
    <t>放デイ５・有資格５・責欠２・評減</t>
  </si>
  <si>
    <t>E831</t>
  </si>
  <si>
    <t>放デイ５・有資格５・責欠２・開減１</t>
  </si>
  <si>
    <t>E832</t>
  </si>
  <si>
    <t>放デイ５・有資格５・責欠２・開減１・評減</t>
  </si>
  <si>
    <t>E833</t>
  </si>
  <si>
    <t>放デイ５・有資格５・責欠２・開減２</t>
  </si>
  <si>
    <t>E834</t>
  </si>
  <si>
    <t>放デイ５・有資格５・責欠２・開減２・評減</t>
  </si>
  <si>
    <t>E835</t>
  </si>
  <si>
    <t>放デイ５・有資格５・責欠２・拘減</t>
  </si>
  <si>
    <t>E836</t>
  </si>
  <si>
    <t>放デイ５・有資格５・責欠２・評減・拘減</t>
  </si>
  <si>
    <t>E837</t>
  </si>
  <si>
    <t>放デイ５・有資格５・責欠２・開減１・拘減</t>
  </si>
  <si>
    <t>E838</t>
  </si>
  <si>
    <t>放デイ５・有資格５・責欠２・開減１・評減・拘減</t>
  </si>
  <si>
    <t>E839</t>
  </si>
  <si>
    <t>放デイ５・有資格５・責欠２・開減２・拘減</t>
  </si>
  <si>
    <t>E840</t>
  </si>
  <si>
    <t>放デイ５・有資格５・責欠２・開減２・評減・拘減</t>
  </si>
  <si>
    <t>E841</t>
  </si>
  <si>
    <t>放デイ５・有資格５・責欠２・未計画</t>
  </si>
  <si>
    <t>E842</t>
  </si>
  <si>
    <t>放デイ５・有資格５・責欠２・未計画・評減</t>
  </si>
  <si>
    <t>E843</t>
  </si>
  <si>
    <t>放デイ５・有資格５・責欠２・未計画・開減１</t>
  </si>
  <si>
    <t>E844</t>
  </si>
  <si>
    <t>放デイ５・有資格５・責欠２・未計画・開減１・評減</t>
  </si>
  <si>
    <t>E845</t>
  </si>
  <si>
    <t>放デイ５・有資格５・責欠２・未計画・開減２</t>
  </si>
  <si>
    <t>E846</t>
  </si>
  <si>
    <t>放デイ５・有資格５・責欠２・未計画・開減２・評減</t>
  </si>
  <si>
    <t>E847</t>
  </si>
  <si>
    <t>放デイ５・有資格５・責欠２・未計画・拘減</t>
  </si>
  <si>
    <t>E848</t>
  </si>
  <si>
    <t>放デイ５・有資格５・責欠２・未計画・評減・拘減</t>
  </si>
  <si>
    <t>E849</t>
  </si>
  <si>
    <t>放デイ５・有資格５・責欠２・未計画・開減１・拘減</t>
  </si>
  <si>
    <t>E850</t>
  </si>
  <si>
    <t>放デイ５・有資格５・責欠２・未計画・開減１・評減・拘減</t>
  </si>
  <si>
    <t>E851</t>
  </si>
  <si>
    <t>放デイ５・有資格５・責欠２・未計画・開減２・拘減</t>
  </si>
  <si>
    <t>E852</t>
  </si>
  <si>
    <t>放デイ５・有資格５・責欠２・未計画・開減２・評減・拘減</t>
  </si>
  <si>
    <t>E853</t>
  </si>
  <si>
    <t>放デイ５・有資格５・責欠２・未計画２</t>
  </si>
  <si>
    <t>E854</t>
  </si>
  <si>
    <t>放デイ５・有資格５・責欠２・未計画２・評減</t>
  </si>
  <si>
    <t>E855</t>
  </si>
  <si>
    <t>放デイ５・有資格５・責欠２・未計画２・開減１</t>
  </si>
  <si>
    <t>E856</t>
  </si>
  <si>
    <t>放デイ５・有資格５・責欠２・未計画２・開減１・評減</t>
  </si>
  <si>
    <t>E857</t>
  </si>
  <si>
    <t>放デイ５・有資格５・責欠２・未計画２・開減２</t>
  </si>
  <si>
    <t>E858</t>
  </si>
  <si>
    <t>放デイ５・有資格５・責欠２・未計画２・開減２・評減</t>
  </si>
  <si>
    <t>E859</t>
  </si>
  <si>
    <t>放デイ５・有資格５・責欠２・未計画２・拘減</t>
  </si>
  <si>
    <t>E860</t>
  </si>
  <si>
    <t>放デイ５・有資格５・責欠２・未計画２・評減・拘減</t>
  </si>
  <si>
    <t>E861</t>
  </si>
  <si>
    <t>放デイ５・有資格５・責欠２・未計画２・開減１・拘減</t>
  </si>
  <si>
    <t>E862</t>
  </si>
  <si>
    <t>放デイ５・有資格５・責欠２・未計画２・開減１・評減・拘減</t>
  </si>
  <si>
    <t>E863</t>
  </si>
  <si>
    <t>放デイ５・有資格５・責欠２・未計画２・開減２・拘減</t>
  </si>
  <si>
    <t>E864</t>
  </si>
  <si>
    <t>放デイ５・有資格５・責欠２・未計画２・開減２・評減・拘減</t>
  </si>
  <si>
    <t>E865</t>
  </si>
  <si>
    <t>放デイ６・責欠</t>
  </si>
  <si>
    <t>E866</t>
  </si>
  <si>
    <t>放デイ６・責欠・評減</t>
  </si>
  <si>
    <t>E867</t>
  </si>
  <si>
    <t>放デイ６・責欠・開減１</t>
  </si>
  <si>
    <t>E868</t>
  </si>
  <si>
    <t>放デイ６・責欠・開減１・評減</t>
  </si>
  <si>
    <t>E869</t>
  </si>
  <si>
    <t>放デイ６・責欠・開減２</t>
  </si>
  <si>
    <t>E870</t>
  </si>
  <si>
    <t>放デイ６・責欠・開減２・評減</t>
  </si>
  <si>
    <t>E871</t>
  </si>
  <si>
    <t>放デイ６・責欠・拘減</t>
  </si>
  <si>
    <t>E872</t>
  </si>
  <si>
    <t>放デイ６・責欠・評減・拘減</t>
  </si>
  <si>
    <t>E873</t>
  </si>
  <si>
    <t>放デイ６・責欠・開減１・拘減</t>
  </si>
  <si>
    <t>E874</t>
  </si>
  <si>
    <t>放デイ６・責欠・開減１・評減・拘減</t>
  </si>
  <si>
    <t>E875</t>
  </si>
  <si>
    <t>放デイ６・責欠・開減２・拘減</t>
  </si>
  <si>
    <t>E876</t>
  </si>
  <si>
    <t>放デイ６・責欠・開減２・評減・拘減</t>
  </si>
  <si>
    <t>E877</t>
  </si>
  <si>
    <t>放デイ６・責欠・未計画</t>
  </si>
  <si>
    <t>E878</t>
  </si>
  <si>
    <t>放デイ６・責欠・未計画・評減</t>
  </si>
  <si>
    <t>E879</t>
  </si>
  <si>
    <t>放デイ６・責欠・未計画・開減１</t>
  </si>
  <si>
    <t>E880</t>
  </si>
  <si>
    <t>放デイ６・責欠・未計画・開減１・評減</t>
  </si>
  <si>
    <t>E881</t>
  </si>
  <si>
    <t>放デイ６・責欠・未計画・開減２</t>
  </si>
  <si>
    <t>E882</t>
  </si>
  <si>
    <t>放デイ６・責欠・未計画・開減２・評減</t>
  </si>
  <si>
    <t>E883</t>
  </si>
  <si>
    <t>放デイ６・責欠・未計画・拘減</t>
  </si>
  <si>
    <t>E884</t>
  </si>
  <si>
    <t>放デイ６・責欠・未計画・評減・拘減</t>
  </si>
  <si>
    <t>E885</t>
  </si>
  <si>
    <t>放デイ６・責欠・未計画・開減１・拘減</t>
  </si>
  <si>
    <t>E886</t>
  </si>
  <si>
    <t>放デイ６・責欠・未計画・開減１・評減・拘減</t>
  </si>
  <si>
    <t>E887</t>
  </si>
  <si>
    <t>放デイ６・責欠・未計画・開減２・拘減</t>
  </si>
  <si>
    <t>E888</t>
  </si>
  <si>
    <t>放デイ６・責欠・未計画・開減２・評減・拘減</t>
  </si>
  <si>
    <t>E889</t>
  </si>
  <si>
    <t>放デイ６・責欠・未計画２</t>
  </si>
  <si>
    <t>E890</t>
  </si>
  <si>
    <t>放デイ６・責欠・未計画２・評減</t>
  </si>
  <si>
    <t>E891</t>
  </si>
  <si>
    <t>放デイ６・責欠・未計画２・開減１</t>
  </si>
  <si>
    <t>E892</t>
  </si>
  <si>
    <t>放デイ６・責欠・未計画２・開減１・評減</t>
  </si>
  <si>
    <t>E893</t>
  </si>
  <si>
    <t>放デイ６・責欠・未計画２・開減２</t>
  </si>
  <si>
    <t>E894</t>
  </si>
  <si>
    <t>放デイ６・責欠・未計画２・開減２・評減</t>
  </si>
  <si>
    <t>E895</t>
  </si>
  <si>
    <t>放デイ６・責欠・未計画２・拘減</t>
  </si>
  <si>
    <t>E896</t>
  </si>
  <si>
    <t>放デイ６・責欠・未計画２・評減・拘減</t>
  </si>
  <si>
    <t>E897</t>
  </si>
  <si>
    <t>放デイ６・責欠・未計画２・開減１・拘減</t>
  </si>
  <si>
    <t>E898</t>
  </si>
  <si>
    <t>放デイ６・責欠・未計画２・開減１・評減・拘減</t>
  </si>
  <si>
    <t>E899</t>
  </si>
  <si>
    <t>放デイ６・責欠・未計画２・開減２・拘減</t>
  </si>
  <si>
    <t>E900</t>
  </si>
  <si>
    <t>放デイ６・責欠・未計画２・開減２・評減・拘減</t>
  </si>
  <si>
    <t>E901</t>
  </si>
  <si>
    <t>放デイ６・有資格６・責欠</t>
  </si>
  <si>
    <t>E902</t>
  </si>
  <si>
    <t>放デイ６・有資格６・責欠・評減</t>
  </si>
  <si>
    <t>E903</t>
  </si>
  <si>
    <t>放デイ６・有資格６・責欠・開減１</t>
  </si>
  <si>
    <t>E904</t>
  </si>
  <si>
    <t>放デイ６・有資格６・責欠・開減１・評減</t>
  </si>
  <si>
    <t>E905</t>
  </si>
  <si>
    <t>放デイ６・有資格６・責欠・開減２</t>
  </si>
  <si>
    <t>E906</t>
  </si>
  <si>
    <t>放デイ６・有資格６・責欠・開減２・評減</t>
  </si>
  <si>
    <t>E907</t>
  </si>
  <si>
    <t>放デイ６・有資格６・責欠・拘減</t>
  </si>
  <si>
    <t>E908</t>
  </si>
  <si>
    <t>放デイ６・有資格６・責欠・評減・拘減</t>
  </si>
  <si>
    <t>E909</t>
  </si>
  <si>
    <t>放デイ６・有資格６・責欠・開減１・拘減</t>
  </si>
  <si>
    <t>E910</t>
  </si>
  <si>
    <t>放デイ６・有資格６・責欠・開減１・評減・拘減</t>
  </si>
  <si>
    <t>E911</t>
  </si>
  <si>
    <t>放デイ６・有資格６・責欠・開減２・拘減</t>
  </si>
  <si>
    <t>E912</t>
  </si>
  <si>
    <t>放デイ６・有資格６・責欠・開減２・評減・拘減</t>
  </si>
  <si>
    <t>E913</t>
  </si>
  <si>
    <t>放デイ６・有資格６・責欠・未計画</t>
  </si>
  <si>
    <t>E914</t>
  </si>
  <si>
    <t>放デイ６・有資格６・責欠・未計画・評減</t>
  </si>
  <si>
    <t>E915</t>
  </si>
  <si>
    <t>放デイ６・有資格６・責欠・未計画・開減１</t>
  </si>
  <si>
    <t>E916</t>
  </si>
  <si>
    <t>放デイ６・有資格６・責欠・未計画・開減１・評減</t>
  </si>
  <si>
    <t>E917</t>
  </si>
  <si>
    <t>放デイ６・有資格６・責欠・未計画・開減２</t>
  </si>
  <si>
    <t>E918</t>
  </si>
  <si>
    <t>放デイ６・有資格６・責欠・未計画・開減２・評減</t>
  </si>
  <si>
    <t>E919</t>
  </si>
  <si>
    <t>放デイ６・有資格６・責欠・未計画・拘減</t>
  </si>
  <si>
    <t>E920</t>
  </si>
  <si>
    <t>放デイ６・有資格６・責欠・未計画・評減・拘減</t>
  </si>
  <si>
    <t>E921</t>
  </si>
  <si>
    <t>放デイ６・有資格６・責欠・未計画・開減１・拘減</t>
  </si>
  <si>
    <t>E922</t>
  </si>
  <si>
    <t>放デイ６・有資格６・責欠・未計画・開減１・評減・拘減</t>
  </si>
  <si>
    <t>E923</t>
  </si>
  <si>
    <t>放デイ６・有資格６・責欠・未計画・開減２・拘減</t>
  </si>
  <si>
    <t>E924</t>
  </si>
  <si>
    <t>放デイ６・有資格６・責欠・未計画・開減２・評減・拘減</t>
  </si>
  <si>
    <t>E925</t>
  </si>
  <si>
    <t>放デイ６・有資格６・責欠・未計画２</t>
  </si>
  <si>
    <t>E926</t>
  </si>
  <si>
    <t>放デイ６・有資格６・責欠・未計画２・評減</t>
  </si>
  <si>
    <t>E927</t>
  </si>
  <si>
    <t>放デイ６・有資格６・責欠・未計画２・開減１</t>
  </si>
  <si>
    <t>E928</t>
  </si>
  <si>
    <t>放デイ６・有資格６・責欠・未計画２・開減１・評減</t>
  </si>
  <si>
    <t>E929</t>
  </si>
  <si>
    <t>放デイ６・有資格６・責欠・未計画２・開減２</t>
  </si>
  <si>
    <t>E930</t>
  </si>
  <si>
    <t>放デイ６・有資格６・責欠・未計画２・開減２・評減</t>
  </si>
  <si>
    <t>E931</t>
  </si>
  <si>
    <t>放デイ６・有資格６・責欠・未計画２・拘減</t>
  </si>
  <si>
    <t>E932</t>
  </si>
  <si>
    <t>放デイ６・有資格６・責欠・未計画２・評減・拘減</t>
  </si>
  <si>
    <t>E933</t>
  </si>
  <si>
    <t>放デイ６・有資格６・責欠・未計画２・開減１・拘減</t>
  </si>
  <si>
    <t>E934</t>
  </si>
  <si>
    <t>放デイ６・有資格６・責欠・未計画２・開減１・評減・拘減</t>
  </si>
  <si>
    <t>E935</t>
  </si>
  <si>
    <t>放デイ６・有資格６・責欠・未計画２・開減２・拘減</t>
  </si>
  <si>
    <t>E936</t>
  </si>
  <si>
    <t>放デイ６・有資格６・責欠・未計画２・開減２・評減・拘減</t>
  </si>
  <si>
    <t>E937</t>
  </si>
  <si>
    <t>放デイ６・責欠２</t>
  </si>
  <si>
    <t>E938</t>
  </si>
  <si>
    <t>放デイ６・責欠２・評減</t>
  </si>
  <si>
    <t>E939</t>
  </si>
  <si>
    <t>放デイ６・責欠２・開減１</t>
  </si>
  <si>
    <t>E940</t>
  </si>
  <si>
    <t>放デイ６・責欠２・開減１・評減</t>
  </si>
  <si>
    <t>E941</t>
  </si>
  <si>
    <t>放デイ６・責欠２・開減２</t>
  </si>
  <si>
    <t>E942</t>
  </si>
  <si>
    <t>放デイ６・責欠２・開減２・評減</t>
  </si>
  <si>
    <t>E943</t>
  </si>
  <si>
    <t>放デイ６・責欠２・拘減</t>
  </si>
  <si>
    <t>E944</t>
  </si>
  <si>
    <t>放デイ６・責欠２・評減・拘減</t>
  </si>
  <si>
    <t>E945</t>
  </si>
  <si>
    <t>放デイ６・責欠２・開減１・拘減</t>
  </si>
  <si>
    <t>E946</t>
  </si>
  <si>
    <t>放デイ６・責欠２・開減１・評減・拘減</t>
  </si>
  <si>
    <t>E947</t>
  </si>
  <si>
    <t>放デイ６・責欠２・開減２・拘減</t>
  </si>
  <si>
    <t>E948</t>
  </si>
  <si>
    <t>放デイ６・責欠２・開減２・評減・拘減</t>
  </si>
  <si>
    <t>E949</t>
  </si>
  <si>
    <t>放デイ６・責欠２・未計画</t>
  </si>
  <si>
    <t>E950</t>
  </si>
  <si>
    <t>放デイ６・責欠２・未計画・評減</t>
  </si>
  <si>
    <t>E951</t>
  </si>
  <si>
    <t>放デイ６・責欠２・未計画・開減１</t>
  </si>
  <si>
    <t>E952</t>
  </si>
  <si>
    <t>放デイ６・責欠２・未計画・開減１・評減</t>
  </si>
  <si>
    <t>E953</t>
  </si>
  <si>
    <t>放デイ６・責欠２・未計画・開減２</t>
  </si>
  <si>
    <t>E954</t>
  </si>
  <si>
    <t>放デイ６・責欠２・未計画・開減２・評減</t>
  </si>
  <si>
    <t>E955</t>
  </si>
  <si>
    <t>放デイ６・責欠２・未計画・拘減</t>
  </si>
  <si>
    <t>E956</t>
  </si>
  <si>
    <t>放デイ６・責欠２・未計画・評減・拘減</t>
  </si>
  <si>
    <t>E957</t>
  </si>
  <si>
    <t>放デイ６・責欠２・未計画・開減１・拘減</t>
  </si>
  <si>
    <t>E958</t>
  </si>
  <si>
    <t>放デイ６・責欠２・未計画・開減１・評減・拘減</t>
  </si>
  <si>
    <t>E959</t>
  </si>
  <si>
    <t>放デイ６・責欠２・未計画・開減２・拘減</t>
  </si>
  <si>
    <t>E960</t>
  </si>
  <si>
    <t>放デイ６・責欠２・未計画・開減２・評減・拘減</t>
  </si>
  <si>
    <t>E961</t>
  </si>
  <si>
    <t>放デイ６・責欠２・未計画２</t>
  </si>
  <si>
    <t>E962</t>
  </si>
  <si>
    <t>放デイ６・責欠２・未計画２・評減</t>
  </si>
  <si>
    <t>E963</t>
  </si>
  <si>
    <t>放デイ６・責欠２・未計画２・開減１</t>
  </si>
  <si>
    <t>E964</t>
  </si>
  <si>
    <t>放デイ６・責欠２・未計画２・開減１・評減</t>
  </si>
  <si>
    <t>E965</t>
  </si>
  <si>
    <t>放デイ６・責欠２・未計画２・開減２</t>
  </si>
  <si>
    <t>E966</t>
  </si>
  <si>
    <t>放デイ６・責欠２・未計画２・開減２・評減</t>
  </si>
  <si>
    <t>E967</t>
  </si>
  <si>
    <t>放デイ６・責欠２・未計画２・拘減</t>
  </si>
  <si>
    <t>E968</t>
  </si>
  <si>
    <t>放デイ６・責欠２・未計画２・評減・拘減</t>
  </si>
  <si>
    <t>E969</t>
  </si>
  <si>
    <t>放デイ６・責欠２・未計画２・開減１・拘減</t>
  </si>
  <si>
    <t>E970</t>
  </si>
  <si>
    <t>放デイ６・責欠２・未計画２・開減１・評減・拘減</t>
  </si>
  <si>
    <t>E971</t>
  </si>
  <si>
    <t>放デイ６・責欠２・未計画２・開減２・拘減</t>
  </si>
  <si>
    <t>E972</t>
  </si>
  <si>
    <t>放デイ６・責欠２・未計画２・開減２・評減・拘減</t>
  </si>
  <si>
    <t>E973</t>
  </si>
  <si>
    <t>放デイ６・有資格６・責欠２</t>
  </si>
  <si>
    <t>E974</t>
  </si>
  <si>
    <t>放デイ６・有資格６・責欠２・評減</t>
  </si>
  <si>
    <t>E975</t>
  </si>
  <si>
    <t>放デイ６・有資格６・責欠２・開減１</t>
  </si>
  <si>
    <t>E976</t>
  </si>
  <si>
    <t>放デイ６・有資格６・責欠２・開減１・評減</t>
  </si>
  <si>
    <t>E977</t>
  </si>
  <si>
    <t>放デイ６・有資格６・責欠２・開減２</t>
  </si>
  <si>
    <t>E978</t>
  </si>
  <si>
    <t>放デイ６・有資格６・責欠２・開減２・評減</t>
  </si>
  <si>
    <t>E979</t>
  </si>
  <si>
    <t>放デイ６・有資格６・責欠２・拘減</t>
  </si>
  <si>
    <t>E980</t>
  </si>
  <si>
    <t>放デイ６・有資格６・責欠２・評減・拘減</t>
  </si>
  <si>
    <t>E981</t>
  </si>
  <si>
    <t>放デイ６・有資格６・責欠２・開減１・拘減</t>
  </si>
  <si>
    <t>E982</t>
  </si>
  <si>
    <t>放デイ６・有資格６・責欠２・開減１・評減・拘減</t>
  </si>
  <si>
    <t>E983</t>
  </si>
  <si>
    <t>放デイ６・有資格６・責欠２・開減２・拘減</t>
  </si>
  <si>
    <t>E984</t>
  </si>
  <si>
    <t>放デイ６・有資格６・責欠２・開減２・評減・拘減</t>
  </si>
  <si>
    <t>E985</t>
  </si>
  <si>
    <t>放デイ６・有資格６・責欠２・未計画</t>
  </si>
  <si>
    <t>E986</t>
  </si>
  <si>
    <t>放デイ６・有資格６・責欠２・未計画・評減</t>
  </si>
  <si>
    <t>E987</t>
  </si>
  <si>
    <t>放デイ６・有資格６・責欠２・未計画・開減１</t>
  </si>
  <si>
    <t>E988</t>
  </si>
  <si>
    <t>放デイ６・有資格６・責欠２・未計画・開減１・評減</t>
  </si>
  <si>
    <t>E989</t>
  </si>
  <si>
    <t>放デイ６・有資格６・責欠２・未計画・開減２</t>
  </si>
  <si>
    <t>E990</t>
  </si>
  <si>
    <t>放デイ６・有資格６・責欠２・未計画・開減２・評減</t>
  </si>
  <si>
    <t>E991</t>
  </si>
  <si>
    <t>放デイ６・有資格６・責欠２・未計画・拘減</t>
  </si>
  <si>
    <t>E992</t>
  </si>
  <si>
    <t>放デイ６・有資格６・責欠２・未計画・評減・拘減</t>
  </si>
  <si>
    <t>E993</t>
  </si>
  <si>
    <t>放デイ６・有資格６・責欠２・未計画・開減１・拘減</t>
  </si>
  <si>
    <t>E994</t>
  </si>
  <si>
    <t>放デイ６・有資格６・責欠２・未計画・開減１・評減・拘減</t>
  </si>
  <si>
    <t>E995</t>
  </si>
  <si>
    <t>放デイ６・有資格６・責欠２・未計画・開減２・拘減</t>
  </si>
  <si>
    <t>E996</t>
  </si>
  <si>
    <t>放デイ６・有資格６・責欠２・未計画・開減２・評減・拘減</t>
  </si>
  <si>
    <t>E997</t>
  </si>
  <si>
    <t>放デイ６・有資格６・責欠２・未計画２</t>
  </si>
  <si>
    <t>E998</t>
  </si>
  <si>
    <t>放デイ６・有資格６・責欠２・未計画２・評減</t>
  </si>
  <si>
    <t>E999</t>
  </si>
  <si>
    <t>放デイ６・有資格６・責欠２・未計画２・開減１</t>
  </si>
  <si>
    <t>F001</t>
  </si>
  <si>
    <t>放デイ６・有資格６・責欠２・未計画２・開減１・評減</t>
  </si>
  <si>
    <t>F002</t>
  </si>
  <si>
    <t>放デイ６・有資格６・責欠２・未計画２・開減２</t>
  </si>
  <si>
    <t>F003</t>
  </si>
  <si>
    <t>放デイ６・有資格６・責欠２・未計画２・開減２・評減</t>
  </si>
  <si>
    <t>F004</t>
  </si>
  <si>
    <t>放デイ６・有資格６・責欠２・未計画２・拘減</t>
  </si>
  <si>
    <t>F005</t>
  </si>
  <si>
    <t>放デイ６・有資格６・責欠２・未計画２・評減・拘減</t>
  </si>
  <si>
    <t>F006</t>
  </si>
  <si>
    <t>放デイ６・有資格６・責欠２・未計画２・開減１・拘減</t>
  </si>
  <si>
    <t>F007</t>
  </si>
  <si>
    <t>放デイ６・有資格６・責欠２・未計画２・開減１・評減・拘減</t>
  </si>
  <si>
    <t>F008</t>
  </si>
  <si>
    <t>放デイ６・有資格６・責欠２・未計画２・開減２・拘減</t>
  </si>
  <si>
    <t>F009</t>
  </si>
  <si>
    <t>放デイ６・有資格６・責欠２・未計画２・開減２・評減・拘減</t>
  </si>
  <si>
    <t>F010</t>
  </si>
  <si>
    <t>放デイ３０・責欠</t>
  </si>
  <si>
    <t>F011</t>
  </si>
  <si>
    <t>放デイ３０・責欠・評減</t>
  </si>
  <si>
    <t>F012</t>
  </si>
  <si>
    <t>放デイ３０・責欠・開減１</t>
  </si>
  <si>
    <t>F013</t>
  </si>
  <si>
    <t>放デイ３０・責欠・開減１・評減</t>
  </si>
  <si>
    <t>F014</t>
  </si>
  <si>
    <t>放デイ３０・責欠・開減２</t>
  </si>
  <si>
    <t>F015</t>
  </si>
  <si>
    <t>放デイ３０・責欠・開減２・評減</t>
  </si>
  <si>
    <t>F016</t>
  </si>
  <si>
    <t>放デイ３０・責欠・拘減</t>
  </si>
  <si>
    <t>F017</t>
  </si>
  <si>
    <t>放デイ３０・責欠・評減・拘減</t>
  </si>
  <si>
    <t>F018</t>
  </si>
  <si>
    <t>放デイ３０・責欠・開減１・拘減</t>
  </si>
  <si>
    <t>F019</t>
  </si>
  <si>
    <t>放デイ３０・責欠・開減１・評減・拘減</t>
  </si>
  <si>
    <t>F020</t>
  </si>
  <si>
    <t>放デイ３０・責欠・開減２・拘減</t>
  </si>
  <si>
    <t>F021</t>
  </si>
  <si>
    <t>放デイ３０・責欠・開減２・評減・拘減</t>
  </si>
  <si>
    <t>F022</t>
  </si>
  <si>
    <t>放デイ３０・責欠・未計画</t>
  </si>
  <si>
    <t>F023</t>
  </si>
  <si>
    <t>放デイ３０・責欠・未計画・評減</t>
  </si>
  <si>
    <t>F024</t>
  </si>
  <si>
    <t>放デイ３０・責欠・未計画・開減１</t>
  </si>
  <si>
    <t>F025</t>
  </si>
  <si>
    <t>放デイ３０・責欠・未計画・開減１・評減</t>
  </si>
  <si>
    <t>F026</t>
  </si>
  <si>
    <t>放デイ３０・責欠・未計画・開減２</t>
  </si>
  <si>
    <t>F027</t>
  </si>
  <si>
    <t>放デイ３０・責欠・未計画・開減２・評減</t>
  </si>
  <si>
    <t>F028</t>
  </si>
  <si>
    <t>放デイ３０・責欠・未計画・拘減</t>
  </si>
  <si>
    <t>F029</t>
  </si>
  <si>
    <t>放デイ３０・責欠・未計画・評減・拘減</t>
  </si>
  <si>
    <t>F030</t>
  </si>
  <si>
    <t>放デイ３０・責欠・未計画・開減１・拘減</t>
  </si>
  <si>
    <t>F031</t>
  </si>
  <si>
    <t>放デイ３０・責欠・未計画・開減１・評減・拘減</t>
  </si>
  <si>
    <t>F032</t>
  </si>
  <si>
    <t>放デイ３０・責欠・未計画・開減２・拘減</t>
  </si>
  <si>
    <t>F033</t>
  </si>
  <si>
    <t>放デイ３０・責欠・未計画・開減２・評減・拘減</t>
  </si>
  <si>
    <t>F034</t>
  </si>
  <si>
    <t>放デイ３０・責欠・未計画２</t>
  </si>
  <si>
    <t>F035</t>
  </si>
  <si>
    <t>放デイ３０・責欠・未計画２・評減</t>
  </si>
  <si>
    <t>F036</t>
  </si>
  <si>
    <t>放デイ３０・責欠・未計画２・開減１</t>
  </si>
  <si>
    <t>F037</t>
  </si>
  <si>
    <t>放デイ３０・責欠・未計画２・開減１・評減</t>
  </si>
  <si>
    <t>F038</t>
  </si>
  <si>
    <t>放デイ３０・責欠・未計画２・開減２</t>
  </si>
  <si>
    <t>F039</t>
  </si>
  <si>
    <t>放デイ３０・責欠・未計画２・開減２・評減</t>
  </si>
  <si>
    <t>F040</t>
  </si>
  <si>
    <t>放デイ３０・責欠・未計画２・拘減</t>
  </si>
  <si>
    <t>F041</t>
  </si>
  <si>
    <t>放デイ３０・責欠・未計画２・評減・拘減</t>
  </si>
  <si>
    <t>F042</t>
  </si>
  <si>
    <t>放デイ３０・責欠・未計画２・開減１・拘減</t>
  </si>
  <si>
    <t>F043</t>
  </si>
  <si>
    <t>放デイ３０・責欠・未計画２・開減１・評減・拘減</t>
  </si>
  <si>
    <t>F044</t>
  </si>
  <si>
    <t>放デイ３０・責欠・未計画２・開減２・拘減</t>
  </si>
  <si>
    <t>F045</t>
  </si>
  <si>
    <t>放デイ３０・責欠・未計画２・開減２・評減・拘減</t>
  </si>
  <si>
    <t>F046</t>
  </si>
  <si>
    <t>放デイ３０・有資格１６・責欠</t>
  </si>
  <si>
    <t>F047</t>
  </si>
  <si>
    <t>放デイ３０・有資格１６・責欠・評減</t>
  </si>
  <si>
    <t>F048</t>
  </si>
  <si>
    <t>放デイ３０・有資格１６・責欠・開減１</t>
  </si>
  <si>
    <t>F049</t>
  </si>
  <si>
    <t>放デイ３０・有資格１６・責欠・開減１・評減</t>
  </si>
  <si>
    <t>F050</t>
  </si>
  <si>
    <t>放デイ３０・有資格１６・責欠・開減２</t>
  </si>
  <si>
    <t>F051</t>
  </si>
  <si>
    <t>放デイ３０・有資格１６・責欠・開減２・評減</t>
  </si>
  <si>
    <t>F052</t>
  </si>
  <si>
    <t>放デイ３０・有資格１６・責欠・拘減</t>
  </si>
  <si>
    <t>F053</t>
  </si>
  <si>
    <t>放デイ３０・有資格１６・責欠・評減・拘減</t>
  </si>
  <si>
    <t>F054</t>
  </si>
  <si>
    <t>放デイ３０・有資格１６・責欠・開減１・拘減</t>
  </si>
  <si>
    <t>F055</t>
  </si>
  <si>
    <t>放デイ３０・有資格１６・責欠・開減１・評減・拘減</t>
  </si>
  <si>
    <t>F056</t>
  </si>
  <si>
    <t>放デイ３０・有資格１６・責欠・開減２・拘減</t>
  </si>
  <si>
    <t>F057</t>
  </si>
  <si>
    <t>放デイ３０・有資格１６・責欠・開減２・評減・拘減</t>
  </si>
  <si>
    <t>F058</t>
  </si>
  <si>
    <t>放デイ３０・有資格１６・責欠・未計画</t>
  </si>
  <si>
    <t>F059</t>
  </si>
  <si>
    <t>放デイ３０・有資格１６・責欠・未計画・評減</t>
  </si>
  <si>
    <t>F060</t>
  </si>
  <si>
    <t>放デイ３０・有資格１６・責欠・未計画・開減１</t>
  </si>
  <si>
    <t>F061</t>
  </si>
  <si>
    <t>放デイ３０・有資格１６・責欠・未計画・開減１・評減</t>
  </si>
  <si>
    <t>F062</t>
  </si>
  <si>
    <t>放デイ３０・有資格１６・責欠・未計画・開減２</t>
  </si>
  <si>
    <t>F063</t>
  </si>
  <si>
    <t>放デイ３０・有資格１６・責欠・未計画・開減２・評減</t>
  </si>
  <si>
    <t>F064</t>
  </si>
  <si>
    <t>放デイ３０・有資格１６・責欠・未計画・拘減</t>
  </si>
  <si>
    <t>F065</t>
  </si>
  <si>
    <t>放デイ３０・有資格１６・責欠・未計画・評減・拘減</t>
  </si>
  <si>
    <t>F066</t>
  </si>
  <si>
    <t>放デイ３０・有資格１６・責欠・未計画・開減１・拘減</t>
  </si>
  <si>
    <t>F067</t>
  </si>
  <si>
    <t>放デイ３０・有資格１６・責欠・未計画・開減１・評減・拘減</t>
  </si>
  <si>
    <t>F068</t>
  </si>
  <si>
    <t>放デイ３０・有資格１６・責欠・未計画・開減２・拘減</t>
  </si>
  <si>
    <t>F069</t>
  </si>
  <si>
    <t>放デイ３０・有資格１６・責欠・未計画・開減２・評減・拘減</t>
  </si>
  <si>
    <t>F070</t>
  </si>
  <si>
    <t>放デイ３０・有資格１６・責欠・未計画２</t>
  </si>
  <si>
    <t>F071</t>
  </si>
  <si>
    <t>放デイ３０・有資格１６・責欠・未計画２・評減</t>
  </si>
  <si>
    <t>F072</t>
  </si>
  <si>
    <t>放デイ３０・有資格１６・責欠・未計画２・開減１</t>
  </si>
  <si>
    <t>F073</t>
  </si>
  <si>
    <t>放デイ３０・有資格１６・責欠・未計画２・開減１・評減</t>
  </si>
  <si>
    <t>F074</t>
  </si>
  <si>
    <t>放デイ３０・有資格１６・責欠・未計画２・開減２</t>
  </si>
  <si>
    <t>F075</t>
  </si>
  <si>
    <t>放デイ３０・有資格１６・責欠・未計画２・開減２・評減</t>
  </si>
  <si>
    <t>F076</t>
  </si>
  <si>
    <t>放デイ３０・有資格１６・責欠・未計画２・拘減</t>
  </si>
  <si>
    <t>F077</t>
  </si>
  <si>
    <t>放デイ３０・有資格１６・責欠・未計画２・評減・拘減</t>
  </si>
  <si>
    <t>F078</t>
  </si>
  <si>
    <t>放デイ３０・有資格１６・責欠・未計画２・開減１・拘減</t>
  </si>
  <si>
    <t>F079</t>
  </si>
  <si>
    <t>放デイ３０・有資格１６・責欠・未計画２・開減１・評減・拘減</t>
  </si>
  <si>
    <t>F080</t>
  </si>
  <si>
    <t>放デイ３０・有資格１６・責欠・未計画２・開減２・拘減</t>
  </si>
  <si>
    <t>F081</t>
  </si>
  <si>
    <t>放デイ３０・有資格１６・責欠・未計画２・開減２・評減・拘減</t>
  </si>
  <si>
    <t>F082</t>
  </si>
  <si>
    <t>放デイ３０・責欠２</t>
  </si>
  <si>
    <t>F083</t>
  </si>
  <si>
    <t>放デイ３０・責欠２・評減</t>
  </si>
  <si>
    <t>F084</t>
  </si>
  <si>
    <t>放デイ３０・責欠２・開減１</t>
  </si>
  <si>
    <t>F085</t>
  </si>
  <si>
    <t>放デイ３０・責欠２・開減１・評減</t>
  </si>
  <si>
    <t>F086</t>
  </si>
  <si>
    <t>放デイ３０・責欠２・開減２</t>
  </si>
  <si>
    <t>F087</t>
  </si>
  <si>
    <t>放デイ３０・責欠２・開減２・評減</t>
  </si>
  <si>
    <t>F088</t>
  </si>
  <si>
    <t>放デイ３０・責欠２・拘減</t>
  </si>
  <si>
    <t>F089</t>
  </si>
  <si>
    <t>放デイ３０・責欠２・評減・拘減</t>
  </si>
  <si>
    <t>F090</t>
  </si>
  <si>
    <t>放デイ３０・責欠２・開減１・拘減</t>
  </si>
  <si>
    <t>F091</t>
  </si>
  <si>
    <t>放デイ３０・責欠２・開減１・評減・拘減</t>
  </si>
  <si>
    <t>F092</t>
  </si>
  <si>
    <t>放デイ３０・責欠２・開減２・拘減</t>
  </si>
  <si>
    <t>F093</t>
  </si>
  <si>
    <t>放デイ３０・責欠２・開減２・評減・拘減</t>
  </si>
  <si>
    <t>F094</t>
  </si>
  <si>
    <t>放デイ３０・責欠２・未計画</t>
  </si>
  <si>
    <t>F095</t>
  </si>
  <si>
    <t>放デイ３０・責欠２・未計画・評減</t>
  </si>
  <si>
    <t>F096</t>
  </si>
  <si>
    <t>放デイ３０・責欠２・未計画・開減１</t>
  </si>
  <si>
    <t>F097</t>
  </si>
  <si>
    <t>放デイ３０・責欠２・未計画・開減１・評減</t>
  </si>
  <si>
    <t>F098</t>
  </si>
  <si>
    <t>放デイ３０・責欠２・未計画・開減２</t>
  </si>
  <si>
    <t>F099</t>
  </si>
  <si>
    <t>放デイ３０・責欠２・未計画・開減２・評減</t>
  </si>
  <si>
    <t>F100</t>
  </si>
  <si>
    <t>放デイ３０・責欠２・未計画・拘減</t>
  </si>
  <si>
    <t>F101</t>
  </si>
  <si>
    <t>放デイ３０・責欠２・未計画・評減・拘減</t>
  </si>
  <si>
    <t>F102</t>
  </si>
  <si>
    <t>放デイ３０・責欠２・未計画・開減１・拘減</t>
  </si>
  <si>
    <t>F103</t>
  </si>
  <si>
    <t>放デイ３０・責欠２・未計画・開減１・評減・拘減</t>
  </si>
  <si>
    <t>F104</t>
  </si>
  <si>
    <t>放デイ３０・責欠２・未計画・開減２・拘減</t>
  </si>
  <si>
    <t>F105</t>
  </si>
  <si>
    <t>放デイ３０・責欠２・未計画・開減２・評減・拘減</t>
  </si>
  <si>
    <t>F106</t>
  </si>
  <si>
    <t>放デイ３０・責欠２・未計画２</t>
  </si>
  <si>
    <t>F107</t>
  </si>
  <si>
    <t>放デイ３０・責欠２・未計画２・評減</t>
  </si>
  <si>
    <t>F108</t>
  </si>
  <si>
    <t>放デイ３０・責欠２・未計画２・開減１</t>
  </si>
  <si>
    <t>F109</t>
  </si>
  <si>
    <t>放デイ３０・責欠２・未計画２・開減１・評減</t>
  </si>
  <si>
    <t>F110</t>
  </si>
  <si>
    <t>放デイ３０・責欠２・未計画２・開減２</t>
  </si>
  <si>
    <t>F111</t>
  </si>
  <si>
    <t>放デイ３０・責欠２・未計画２・開減２・評減</t>
  </si>
  <si>
    <t>F112</t>
  </si>
  <si>
    <t>放デイ３０・責欠２・未計画２・拘減</t>
  </si>
  <si>
    <t>F113</t>
  </si>
  <si>
    <t>放デイ３０・責欠２・未計画２・評減・拘減</t>
  </si>
  <si>
    <t>F114</t>
  </si>
  <si>
    <t>放デイ３０・責欠２・未計画２・開減１・拘減</t>
  </si>
  <si>
    <t>F115</t>
  </si>
  <si>
    <t>放デイ３０・責欠２・未計画２・開減１・評減・拘減</t>
  </si>
  <si>
    <t>F116</t>
  </si>
  <si>
    <t>放デイ３０・責欠２・未計画２・開減２・拘減</t>
  </si>
  <si>
    <t>F117</t>
  </si>
  <si>
    <t>放デイ３０・責欠２・未計画２・開減２・評減・拘減</t>
  </si>
  <si>
    <t>F118</t>
  </si>
  <si>
    <t>放デイ３０・有資格１６・責欠２</t>
  </si>
  <si>
    <t>F119</t>
  </si>
  <si>
    <t>放デイ３０・有資格１６・責欠２・評減</t>
  </si>
  <si>
    <t>F120</t>
  </si>
  <si>
    <t>放デイ３０・有資格１６・責欠２・開減１</t>
  </si>
  <si>
    <t>F121</t>
  </si>
  <si>
    <t>放デイ３０・有資格１６・責欠２・開減１・評減</t>
  </si>
  <si>
    <t>F122</t>
  </si>
  <si>
    <t>放デイ３０・有資格１６・責欠２・開減２</t>
  </si>
  <si>
    <t>F123</t>
  </si>
  <si>
    <t>放デイ３０・有資格１６・責欠２・開減２・評減</t>
  </si>
  <si>
    <t>F124</t>
  </si>
  <si>
    <t>放デイ３０・有資格１６・責欠２・拘減</t>
  </si>
  <si>
    <t>F125</t>
  </si>
  <si>
    <t>放デイ３０・有資格１６・責欠２・評減・拘減</t>
  </si>
  <si>
    <t>F126</t>
  </si>
  <si>
    <t>放デイ３０・有資格１６・責欠２・開減１・拘減</t>
  </si>
  <si>
    <t>F127</t>
  </si>
  <si>
    <t>放デイ３０・有資格１６・責欠２・開減１・評減・拘減</t>
  </si>
  <si>
    <t>F128</t>
  </si>
  <si>
    <t>放デイ３０・有資格１６・責欠２・開減２・拘減</t>
  </si>
  <si>
    <t>F129</t>
  </si>
  <si>
    <t>放デイ３０・有資格１６・責欠２・開減２・評減・拘減</t>
  </si>
  <si>
    <t>F130</t>
  </si>
  <si>
    <t>放デイ３０・有資格１６・責欠２・未計画</t>
  </si>
  <si>
    <t>F131</t>
  </si>
  <si>
    <t>放デイ３０・有資格１６・責欠２・未計画・評減</t>
  </si>
  <si>
    <t>F132</t>
  </si>
  <si>
    <t>放デイ３０・有資格１６・責欠２・未計画・開減１</t>
  </si>
  <si>
    <t>F133</t>
  </si>
  <si>
    <t>放デイ３０・有資格１６・責欠２・未計画・開減１・評減</t>
  </si>
  <si>
    <t>F134</t>
  </si>
  <si>
    <t>放デイ３０・有資格１６・責欠２・未計画・開減２</t>
  </si>
  <si>
    <t>F135</t>
  </si>
  <si>
    <t>放デイ３０・有資格１６・責欠２・未計画・開減２・評減</t>
  </si>
  <si>
    <t>F136</t>
  </si>
  <si>
    <t>放デイ３０・有資格１６・責欠２・未計画・拘減</t>
  </si>
  <si>
    <t>F137</t>
  </si>
  <si>
    <t>放デイ３０・有資格１６・責欠２・未計画・評減・拘減</t>
  </si>
  <si>
    <t>F138</t>
  </si>
  <si>
    <t>放デイ３０・有資格１６・責欠２・未計画・開減１・拘減</t>
  </si>
  <si>
    <t>F139</t>
  </si>
  <si>
    <t>放デイ３０・有資格１６・責欠２・未計画・開減１・評減・拘減</t>
  </si>
  <si>
    <t>F140</t>
  </si>
  <si>
    <t>放デイ３０・有資格１６・責欠２・未計画・開減２・拘減</t>
  </si>
  <si>
    <t>F141</t>
  </si>
  <si>
    <t>放デイ３０・有資格１６・責欠２・未計画・開減２・評減・拘減</t>
  </si>
  <si>
    <t>F142</t>
  </si>
  <si>
    <t>放デイ３０・有資格１６・責欠２・未計画２</t>
  </si>
  <si>
    <t>F143</t>
  </si>
  <si>
    <t>放デイ３０・有資格１６・責欠２・未計画２・評減</t>
  </si>
  <si>
    <t>F144</t>
  </si>
  <si>
    <t>放デイ３０・有資格１６・責欠２・未計画２・開減１</t>
  </si>
  <si>
    <t>F145</t>
  </si>
  <si>
    <t>放デイ３０・有資格１６・責欠２・未計画２・開減１・評減</t>
  </si>
  <si>
    <t>F146</t>
  </si>
  <si>
    <t>放デイ３０・有資格１６・責欠２・未計画２・開減２</t>
  </si>
  <si>
    <t>F147</t>
  </si>
  <si>
    <t>放デイ３０・有資格１６・責欠２・未計画２・開減２・評減</t>
  </si>
  <si>
    <t>F148</t>
  </si>
  <si>
    <t>放デイ３０・有資格１６・責欠２・未計画２・拘減</t>
  </si>
  <si>
    <t>F149</t>
  </si>
  <si>
    <t>放デイ３０・有資格１６・責欠２・未計画２・評減・拘減</t>
  </si>
  <si>
    <t>F150</t>
  </si>
  <si>
    <t>放デイ３０・有資格１６・責欠２・未計画２・開減１・拘減</t>
  </si>
  <si>
    <t>F151</t>
  </si>
  <si>
    <t>放デイ３０・有資格１６・責欠２・未計画２・開減１・評減・拘減</t>
  </si>
  <si>
    <t>F152</t>
  </si>
  <si>
    <t>放デイ３０・有資格１６・責欠２・未計画２・開減２・拘減</t>
  </si>
  <si>
    <t>F153</t>
  </si>
  <si>
    <t>放デイ３０・有資格１６・責欠２・未計画２・開減２・評減・拘減</t>
  </si>
  <si>
    <t>F154</t>
  </si>
  <si>
    <t>放デイ３１・責欠</t>
  </si>
  <si>
    <t>F155</t>
  </si>
  <si>
    <t>放デイ３１・責欠・評減</t>
  </si>
  <si>
    <t>F156</t>
  </si>
  <si>
    <t>放デイ３１・責欠・開減１</t>
  </si>
  <si>
    <t>F157</t>
  </si>
  <si>
    <t>放デイ３１・責欠・開減１・評減</t>
  </si>
  <si>
    <t>F158</t>
  </si>
  <si>
    <t>放デイ３１・責欠・開減２</t>
  </si>
  <si>
    <t>F159</t>
  </si>
  <si>
    <t>放デイ３１・責欠・開減２・評減</t>
  </si>
  <si>
    <t>F160</t>
  </si>
  <si>
    <t>放デイ３１・責欠・拘減</t>
  </si>
  <si>
    <t>F161</t>
  </si>
  <si>
    <t>放デイ３１・責欠・評減・拘減</t>
  </si>
  <si>
    <t>F162</t>
  </si>
  <si>
    <t>放デイ３１・責欠・開減１・拘減</t>
  </si>
  <si>
    <t>F163</t>
  </si>
  <si>
    <t>放デイ３１・責欠・開減１・評減・拘減</t>
  </si>
  <si>
    <t>F164</t>
  </si>
  <si>
    <t>放デイ３１・責欠・開減２・拘減</t>
  </si>
  <si>
    <t>F165</t>
  </si>
  <si>
    <t>放デイ３１・責欠・開減２・評減・拘減</t>
  </si>
  <si>
    <t>F166</t>
  </si>
  <si>
    <t>放デイ３１・責欠・未計画</t>
  </si>
  <si>
    <t>F167</t>
  </si>
  <si>
    <t>放デイ３１・責欠・未計画・評減</t>
  </si>
  <si>
    <t>F168</t>
  </si>
  <si>
    <t>放デイ３１・責欠・未計画・開減１</t>
  </si>
  <si>
    <t>F169</t>
  </si>
  <si>
    <t>放デイ３１・責欠・未計画・開減１・評減</t>
  </si>
  <si>
    <t>F170</t>
  </si>
  <si>
    <t>放デイ３１・責欠・未計画・開減２</t>
  </si>
  <si>
    <t>F171</t>
  </si>
  <si>
    <t>放デイ３１・責欠・未計画・開減２・評減</t>
  </si>
  <si>
    <t>F172</t>
  </si>
  <si>
    <t>放デイ３１・責欠・未計画・拘減</t>
  </si>
  <si>
    <t>F173</t>
  </si>
  <si>
    <t>放デイ３１・責欠・未計画・評減・拘減</t>
  </si>
  <si>
    <t>F174</t>
  </si>
  <si>
    <t>放デイ３１・責欠・未計画・開減１・拘減</t>
  </si>
  <si>
    <t>F175</t>
  </si>
  <si>
    <t>放デイ３１・責欠・未計画・開減１・評減・拘減</t>
  </si>
  <si>
    <t>F176</t>
  </si>
  <si>
    <t>放デイ３１・責欠・未計画・開減２・拘減</t>
  </si>
  <si>
    <t>F177</t>
  </si>
  <si>
    <t>放デイ３１・責欠・未計画・開減２・評減・拘減</t>
  </si>
  <si>
    <t>F178</t>
  </si>
  <si>
    <t>放デイ３１・責欠・未計画２</t>
  </si>
  <si>
    <t>F179</t>
  </si>
  <si>
    <t>放デイ３１・責欠・未計画２・評減</t>
  </si>
  <si>
    <t>F180</t>
  </si>
  <si>
    <t>放デイ３１・責欠・未計画２・開減１</t>
  </si>
  <si>
    <t>F181</t>
  </si>
  <si>
    <t>放デイ３１・責欠・未計画２・開減１・評減</t>
  </si>
  <si>
    <t>F182</t>
  </si>
  <si>
    <t>放デイ３１・責欠・未計画２・開減２</t>
  </si>
  <si>
    <t>F183</t>
  </si>
  <si>
    <t>放デイ３１・責欠・未計画２・開減２・評減</t>
  </si>
  <si>
    <t>F184</t>
  </si>
  <si>
    <t>放デイ３１・責欠・未計画２・拘減</t>
  </si>
  <si>
    <t>F185</t>
  </si>
  <si>
    <t>放デイ３１・責欠・未計画２・評減・拘減</t>
  </si>
  <si>
    <t>F186</t>
  </si>
  <si>
    <t>放デイ３１・責欠・未計画２・開減１・拘減</t>
  </si>
  <si>
    <t>F187</t>
  </si>
  <si>
    <t>放デイ３１・責欠・未計画２・開減１・評減・拘減</t>
  </si>
  <si>
    <t>F188</t>
  </si>
  <si>
    <t>放デイ３１・責欠・未計画２・開減２・拘減</t>
  </si>
  <si>
    <t>F189</t>
  </si>
  <si>
    <t>放デイ３１・責欠・未計画２・開減２・評減・拘減</t>
  </si>
  <si>
    <t>F190</t>
  </si>
  <si>
    <t>放デイ３１・有資格１７・責欠</t>
  </si>
  <si>
    <t>F191</t>
  </si>
  <si>
    <t>放デイ３１・有資格１７・責欠・評減</t>
  </si>
  <si>
    <t>F192</t>
  </si>
  <si>
    <t>放デイ３１・有資格１７・責欠・開減１</t>
  </si>
  <si>
    <t>F193</t>
  </si>
  <si>
    <t>放デイ３１・有資格１７・責欠・開減１・評減</t>
  </si>
  <si>
    <t>F194</t>
  </si>
  <si>
    <t>放デイ３１・有資格１７・責欠・開減２</t>
  </si>
  <si>
    <t>F195</t>
  </si>
  <si>
    <t>放デイ３１・有資格１７・責欠・開減２・評減</t>
  </si>
  <si>
    <t>F196</t>
  </si>
  <si>
    <t>放デイ３１・有資格１７・責欠・拘減</t>
  </si>
  <si>
    <t>F197</t>
  </si>
  <si>
    <t>放デイ３１・有資格１７・責欠・評減・拘減</t>
  </si>
  <si>
    <t>F198</t>
  </si>
  <si>
    <t>放デイ３１・有資格１７・責欠・開減１・拘減</t>
  </si>
  <si>
    <t>F199</t>
  </si>
  <si>
    <t>放デイ３１・有資格１７・責欠・開減１・評減・拘減</t>
  </si>
  <si>
    <t>F200</t>
  </si>
  <si>
    <t>放デイ３１・有資格１７・責欠・開減２・拘減</t>
  </si>
  <si>
    <t>F201</t>
  </si>
  <si>
    <t>放デイ３１・有資格１７・責欠・開減２・評減・拘減</t>
  </si>
  <si>
    <t>F202</t>
  </si>
  <si>
    <t>放デイ３１・有資格１７・責欠・未計画</t>
  </si>
  <si>
    <t>F203</t>
  </si>
  <si>
    <t>放デイ３１・有資格１７・責欠・未計画・評減</t>
  </si>
  <si>
    <t>F204</t>
  </si>
  <si>
    <t>放デイ３１・有資格１７・責欠・未計画・開減１</t>
  </si>
  <si>
    <t>F205</t>
  </si>
  <si>
    <t>放デイ３１・有資格１７・責欠・未計画・開減１・評減</t>
  </si>
  <si>
    <t>F206</t>
  </si>
  <si>
    <t>放デイ３１・有資格１７・責欠・未計画・開減２</t>
  </si>
  <si>
    <t>F207</t>
  </si>
  <si>
    <t>放デイ３１・有資格１７・責欠・未計画・開減２・評減</t>
  </si>
  <si>
    <t>F208</t>
  </si>
  <si>
    <t>放デイ３１・有資格１７・責欠・未計画・拘減</t>
  </si>
  <si>
    <t>F209</t>
  </si>
  <si>
    <t>放デイ３１・有資格１７・責欠・未計画・評減・拘減</t>
  </si>
  <si>
    <t>F210</t>
  </si>
  <si>
    <t>放デイ３１・有資格１７・責欠・未計画・開減１・拘減</t>
  </si>
  <si>
    <t>F211</t>
  </si>
  <si>
    <t>放デイ３１・有資格１７・責欠・未計画・開減１・評減・拘減</t>
  </si>
  <si>
    <t>F212</t>
  </si>
  <si>
    <t>放デイ３１・有資格１７・責欠・未計画・開減２・拘減</t>
  </si>
  <si>
    <t>F213</t>
  </si>
  <si>
    <t>放デイ３１・有資格１７・責欠・未計画・開減２・評減・拘減</t>
  </si>
  <si>
    <t>F214</t>
  </si>
  <si>
    <t>放デイ３１・有資格１７・責欠・未計画２</t>
  </si>
  <si>
    <t>F215</t>
  </si>
  <si>
    <t>放デイ３１・有資格１７・責欠・未計画２・評減</t>
  </si>
  <si>
    <t>F216</t>
  </si>
  <si>
    <t>放デイ３１・有資格１７・責欠・未計画２・開減１</t>
  </si>
  <si>
    <t>F217</t>
  </si>
  <si>
    <t>放デイ３１・有資格１７・責欠・未計画２・開減１・評減</t>
  </si>
  <si>
    <t>F218</t>
  </si>
  <si>
    <t>放デイ３１・有資格１７・責欠・未計画２・開減２</t>
  </si>
  <si>
    <t>F219</t>
  </si>
  <si>
    <t>放デイ３１・有資格１７・責欠・未計画２・開減２・評減</t>
  </si>
  <si>
    <t>F220</t>
  </si>
  <si>
    <t>放デイ３１・有資格１７・責欠・未計画２・拘減</t>
  </si>
  <si>
    <t>F221</t>
  </si>
  <si>
    <t>放デイ３１・有資格１７・責欠・未計画２・評減・拘減</t>
  </si>
  <si>
    <t>F222</t>
  </si>
  <si>
    <t>放デイ３１・有資格１７・責欠・未計画２・開減１・拘減</t>
  </si>
  <si>
    <t>F223</t>
  </si>
  <si>
    <t>放デイ３１・有資格１７・責欠・未計画２・開減１・評減・拘減</t>
  </si>
  <si>
    <t>F224</t>
  </si>
  <si>
    <t>放デイ３１・有資格１７・責欠・未計画２・開減２・拘減</t>
  </si>
  <si>
    <t>F225</t>
  </si>
  <si>
    <t>放デイ３１・有資格１７・責欠・未計画２・開減２・評減・拘減</t>
  </si>
  <si>
    <t>F226</t>
  </si>
  <si>
    <t>放デイ３１・責欠２</t>
  </si>
  <si>
    <t>F227</t>
  </si>
  <si>
    <t>放デイ３１・責欠２・評減</t>
  </si>
  <si>
    <t>F228</t>
  </si>
  <si>
    <t>放デイ３１・責欠２・開減１</t>
  </si>
  <si>
    <t>F229</t>
  </si>
  <si>
    <t>放デイ３１・責欠２・開減１・評減</t>
  </si>
  <si>
    <t>F230</t>
  </si>
  <si>
    <t>放デイ３１・責欠２・開減２</t>
  </si>
  <si>
    <t>F231</t>
  </si>
  <si>
    <t>放デイ３１・責欠２・開減２・評減</t>
  </si>
  <si>
    <t>F232</t>
  </si>
  <si>
    <t>放デイ３１・責欠２・拘減</t>
  </si>
  <si>
    <t>F233</t>
  </si>
  <si>
    <t>放デイ３１・責欠２・評減・拘減</t>
  </si>
  <si>
    <t>F234</t>
  </si>
  <si>
    <t>放デイ３１・責欠２・開減１・拘減</t>
  </si>
  <si>
    <t>F235</t>
  </si>
  <si>
    <t>放デイ３１・責欠２・開減１・評減・拘減</t>
  </si>
  <si>
    <t>F236</t>
  </si>
  <si>
    <t>放デイ３１・責欠２・開減２・拘減</t>
  </si>
  <si>
    <t>F237</t>
  </si>
  <si>
    <t>放デイ３１・責欠２・開減２・評減・拘減</t>
  </si>
  <si>
    <t>F238</t>
  </si>
  <si>
    <t>放デイ３１・責欠２・未計画</t>
  </si>
  <si>
    <t>F239</t>
  </si>
  <si>
    <t>放デイ３１・責欠２・未計画・評減</t>
  </si>
  <si>
    <t>F240</t>
  </si>
  <si>
    <t>放デイ３１・責欠２・未計画・開減１</t>
  </si>
  <si>
    <t>F241</t>
  </si>
  <si>
    <t>放デイ３１・責欠２・未計画・開減１・評減</t>
  </si>
  <si>
    <t>F242</t>
  </si>
  <si>
    <t>放デイ３１・責欠２・未計画・開減２</t>
  </si>
  <si>
    <t>F243</t>
  </si>
  <si>
    <t>放デイ３１・責欠２・未計画・開減２・評減</t>
  </si>
  <si>
    <t>F244</t>
  </si>
  <si>
    <t>放デイ３１・責欠２・未計画・拘減</t>
  </si>
  <si>
    <t>F245</t>
  </si>
  <si>
    <t>放デイ３１・責欠２・未計画・評減・拘減</t>
  </si>
  <si>
    <t>F246</t>
  </si>
  <si>
    <t>放デイ３１・責欠２・未計画・開減１・拘減</t>
  </si>
  <si>
    <t>F247</t>
  </si>
  <si>
    <t>放デイ３１・責欠２・未計画・開減１・評減・拘減</t>
  </si>
  <si>
    <t>F248</t>
  </si>
  <si>
    <t>放デイ３１・責欠２・未計画・開減２・拘減</t>
  </si>
  <si>
    <t>F249</t>
  </si>
  <si>
    <t>放デイ３１・責欠２・未計画・開減２・評減・拘減</t>
  </si>
  <si>
    <t>F250</t>
  </si>
  <si>
    <t>放デイ３１・責欠２・未計画２</t>
  </si>
  <si>
    <t>F251</t>
  </si>
  <si>
    <t>放デイ３１・責欠２・未計画２・評減</t>
  </si>
  <si>
    <t>F252</t>
  </si>
  <si>
    <t>放デイ３１・責欠２・未計画２・開減１</t>
  </si>
  <si>
    <t>F253</t>
  </si>
  <si>
    <t>放デイ３１・責欠２・未計画２・開減１・評減</t>
  </si>
  <si>
    <t>F254</t>
  </si>
  <si>
    <t>放デイ３１・責欠２・未計画２・開減２</t>
  </si>
  <si>
    <t>F255</t>
  </si>
  <si>
    <t>放デイ３１・責欠２・未計画２・開減２・評減</t>
  </si>
  <si>
    <t>F256</t>
  </si>
  <si>
    <t>放デイ３１・責欠２・未計画２・拘減</t>
  </si>
  <si>
    <t>F257</t>
  </si>
  <si>
    <t>放デイ３１・責欠２・未計画２・評減・拘減</t>
  </si>
  <si>
    <t>F258</t>
  </si>
  <si>
    <t>放デイ３１・責欠２・未計画２・開減１・拘減</t>
  </si>
  <si>
    <t>F259</t>
  </si>
  <si>
    <t>放デイ３１・責欠２・未計画２・開減１・評減・拘減</t>
  </si>
  <si>
    <t>F260</t>
  </si>
  <si>
    <t>放デイ３１・責欠２・未計画２・開減２・拘減</t>
  </si>
  <si>
    <t>F261</t>
  </si>
  <si>
    <t>放デイ３１・責欠２・未計画２・開減２・評減・拘減</t>
  </si>
  <si>
    <t>F262</t>
  </si>
  <si>
    <t>放デイ３１・有資格１７・責欠２</t>
  </si>
  <si>
    <t>F263</t>
  </si>
  <si>
    <t>放デイ３１・有資格１７・責欠２・評減</t>
  </si>
  <si>
    <t>F264</t>
  </si>
  <si>
    <t>放デイ３１・有資格１７・責欠２・開減１</t>
  </si>
  <si>
    <t>F265</t>
  </si>
  <si>
    <t>放デイ３１・有資格１７・責欠２・開減１・評減</t>
  </si>
  <si>
    <t>F266</t>
  </si>
  <si>
    <t>放デイ３１・有資格１７・責欠２・開減２</t>
  </si>
  <si>
    <t>F267</t>
  </si>
  <si>
    <t>放デイ３１・有資格１７・責欠２・開減２・評減</t>
  </si>
  <si>
    <t>F268</t>
  </si>
  <si>
    <t>放デイ３１・有資格１７・責欠２・拘減</t>
  </si>
  <si>
    <t>F269</t>
  </si>
  <si>
    <t>放デイ３１・有資格１７・責欠２・評減・拘減</t>
  </si>
  <si>
    <t>F270</t>
  </si>
  <si>
    <t>放デイ３１・有資格１７・責欠２・開減１・拘減</t>
  </si>
  <si>
    <t>F271</t>
  </si>
  <si>
    <t>放デイ３１・有資格１７・責欠２・開減１・評減・拘減</t>
  </si>
  <si>
    <t>F272</t>
  </si>
  <si>
    <t>放デイ３１・有資格１７・責欠２・開減２・拘減</t>
  </si>
  <si>
    <t>F273</t>
  </si>
  <si>
    <t>放デイ３１・有資格１７・責欠２・開減２・評減・拘減</t>
  </si>
  <si>
    <t>F274</t>
  </si>
  <si>
    <t>放デイ３１・有資格１７・責欠２・未計画</t>
  </si>
  <si>
    <t>F275</t>
  </si>
  <si>
    <t>放デイ３１・有資格１７・責欠２・未計画・評減</t>
  </si>
  <si>
    <t>F276</t>
  </si>
  <si>
    <t>放デイ３１・有資格１７・責欠２・未計画・開減１</t>
  </si>
  <si>
    <t>F277</t>
  </si>
  <si>
    <t>放デイ３１・有資格１７・責欠２・未計画・開減１・評減</t>
  </si>
  <si>
    <t>F278</t>
  </si>
  <si>
    <t>放デイ３１・有資格１７・責欠２・未計画・開減２</t>
  </si>
  <si>
    <t>F279</t>
  </si>
  <si>
    <t>放デイ３１・有資格１７・責欠２・未計画・開減２・評減</t>
  </si>
  <si>
    <t>F280</t>
  </si>
  <si>
    <t>放デイ３１・有資格１７・責欠２・未計画・拘減</t>
  </si>
  <si>
    <t>F281</t>
  </si>
  <si>
    <t>放デイ３１・有資格１７・責欠２・未計画・評減・拘減</t>
  </si>
  <si>
    <t>F282</t>
  </si>
  <si>
    <t>放デイ３１・有資格１７・責欠２・未計画・開減１・拘減</t>
  </si>
  <si>
    <t>F283</t>
  </si>
  <si>
    <t>放デイ３１・有資格１７・責欠２・未計画・開減１・評減・拘減</t>
  </si>
  <si>
    <t>F284</t>
  </si>
  <si>
    <t>放デイ３１・有資格１７・責欠２・未計画・開減２・拘減</t>
  </si>
  <si>
    <t>F285</t>
  </si>
  <si>
    <t>放デイ３１・有資格１７・責欠２・未計画・開減２・評減・拘減</t>
  </si>
  <si>
    <t>F286</t>
  </si>
  <si>
    <t>放デイ３１・有資格１７・責欠２・未計画２</t>
  </si>
  <si>
    <t>F287</t>
  </si>
  <si>
    <t>放デイ３１・有資格１７・責欠２・未計画２・評減</t>
  </si>
  <si>
    <t>F288</t>
  </si>
  <si>
    <t>放デイ３１・有資格１７・責欠２・未計画２・開減１</t>
  </si>
  <si>
    <t>F289</t>
  </si>
  <si>
    <t>放デイ３１・有資格１７・責欠２・未計画２・開減１・評減</t>
  </si>
  <si>
    <t>F290</t>
  </si>
  <si>
    <t>放デイ３１・有資格１７・責欠２・未計画２・開減２</t>
  </si>
  <si>
    <t>F291</t>
  </si>
  <si>
    <t>放デイ３１・有資格１７・責欠２・未計画２・開減２・評減</t>
  </si>
  <si>
    <t>F292</t>
  </si>
  <si>
    <t>放デイ３１・有資格１７・責欠２・未計画２・拘減</t>
  </si>
  <si>
    <t>F293</t>
  </si>
  <si>
    <t>放デイ３１・有資格１７・責欠２・未計画２・評減・拘減</t>
  </si>
  <si>
    <t>F294</t>
  </si>
  <si>
    <t>放デイ３１・有資格１７・責欠２・未計画２・開減１・拘減</t>
  </si>
  <si>
    <t>F295</t>
  </si>
  <si>
    <t>放デイ３１・有資格１７・責欠２・未計画２・開減１・評減・拘減</t>
  </si>
  <si>
    <t>F296</t>
  </si>
  <si>
    <t>放デイ３１・有資格１７・責欠２・未計画２・開減２・拘減</t>
  </si>
  <si>
    <t>F297</t>
  </si>
  <si>
    <t>放デイ３１・有資格１７・責欠２・未計画２・開減２・評減・拘減</t>
  </si>
  <si>
    <t>F298</t>
  </si>
  <si>
    <t>放デイ３２・責欠</t>
  </si>
  <si>
    <t>F299</t>
  </si>
  <si>
    <t>放デイ３２・責欠・評減</t>
  </si>
  <si>
    <t>F300</t>
  </si>
  <si>
    <t>放デイ３２・責欠・開減１</t>
  </si>
  <si>
    <t>F301</t>
  </si>
  <si>
    <t>放デイ３２・責欠・開減１・評減</t>
  </si>
  <si>
    <t>F302</t>
  </si>
  <si>
    <t>放デイ３２・責欠・開減２</t>
  </si>
  <si>
    <t>F303</t>
  </si>
  <si>
    <t>放デイ３２・責欠・開減２・評減</t>
  </si>
  <si>
    <t>F304</t>
  </si>
  <si>
    <t>放デイ３２・責欠・拘減</t>
  </si>
  <si>
    <t>F305</t>
  </si>
  <si>
    <t>放デイ３２・責欠・評減・拘減</t>
  </si>
  <si>
    <t>F306</t>
  </si>
  <si>
    <t>放デイ３２・責欠・開減１・拘減</t>
  </si>
  <si>
    <t>F307</t>
  </si>
  <si>
    <t>放デイ３２・責欠・開減１・評減・拘減</t>
  </si>
  <si>
    <t>F308</t>
  </si>
  <si>
    <t>放デイ３２・責欠・開減２・拘減</t>
  </si>
  <si>
    <t>F309</t>
  </si>
  <si>
    <t>放デイ３２・責欠・開減２・評減・拘減</t>
  </si>
  <si>
    <t>F310</t>
  </si>
  <si>
    <t>放デイ３２・責欠・未計画</t>
  </si>
  <si>
    <t>F311</t>
  </si>
  <si>
    <t>放デイ３２・責欠・未計画・評減</t>
  </si>
  <si>
    <t>F312</t>
  </si>
  <si>
    <t>放デイ３２・責欠・未計画・開減１</t>
  </si>
  <si>
    <t>F313</t>
  </si>
  <si>
    <t>放デイ３２・責欠・未計画・開減１・評減</t>
  </si>
  <si>
    <t>F314</t>
  </si>
  <si>
    <t>放デイ３２・責欠・未計画・開減２</t>
  </si>
  <si>
    <t>F315</t>
  </si>
  <si>
    <t>放デイ３２・責欠・未計画・開減２・評減</t>
  </si>
  <si>
    <t>F316</t>
  </si>
  <si>
    <t>放デイ３２・責欠・未計画・拘減</t>
  </si>
  <si>
    <t>F317</t>
  </si>
  <si>
    <t>放デイ３２・責欠・未計画・評減・拘減</t>
  </si>
  <si>
    <t>F318</t>
  </si>
  <si>
    <t>放デイ３２・責欠・未計画・開減１・拘減</t>
  </si>
  <si>
    <t>F319</t>
  </si>
  <si>
    <t>放デイ３２・責欠・未計画・開減１・評減・拘減</t>
  </si>
  <si>
    <t>F320</t>
  </si>
  <si>
    <t>放デイ３２・責欠・未計画・開減２・拘減</t>
  </si>
  <si>
    <t>F321</t>
  </si>
  <si>
    <t>放デイ３２・責欠・未計画・開減２・評減・拘減</t>
  </si>
  <si>
    <t>F322</t>
  </si>
  <si>
    <t>放デイ３２・責欠・未計画２</t>
  </si>
  <si>
    <t>F323</t>
  </si>
  <si>
    <t>放デイ３２・責欠・未計画２・評減</t>
  </si>
  <si>
    <t>F324</t>
  </si>
  <si>
    <t>放デイ３２・責欠・未計画２・開減１</t>
  </si>
  <si>
    <t>F325</t>
  </si>
  <si>
    <t>放デイ３２・責欠・未計画２・開減１・評減</t>
  </si>
  <si>
    <t>F326</t>
  </si>
  <si>
    <t>放デイ３２・責欠・未計画２・開減２</t>
  </si>
  <si>
    <t>F327</t>
  </si>
  <si>
    <t>放デイ３２・責欠・未計画２・開減２・評減</t>
  </si>
  <si>
    <t>F328</t>
  </si>
  <si>
    <t>放デイ３２・責欠・未計画２・拘減</t>
  </si>
  <si>
    <t>F329</t>
  </si>
  <si>
    <t>放デイ３２・責欠・未計画２・評減・拘減</t>
  </si>
  <si>
    <t>F330</t>
  </si>
  <si>
    <t>放デイ３２・責欠・未計画２・開減１・拘減</t>
  </si>
  <si>
    <t>F331</t>
  </si>
  <si>
    <t>放デイ３２・責欠・未計画２・開減１・評減・拘減</t>
  </si>
  <si>
    <t>F332</t>
  </si>
  <si>
    <t>放デイ３２・責欠・未計画２・開減２・拘減</t>
  </si>
  <si>
    <t>F333</t>
  </si>
  <si>
    <t>放デイ３２・責欠・未計画２・開減２・評減・拘減</t>
  </si>
  <si>
    <t>F334</t>
  </si>
  <si>
    <t>放デイ３２・有資格１８・責欠</t>
  </si>
  <si>
    <t>F335</t>
  </si>
  <si>
    <t>放デイ３２・有資格１８・責欠・評減</t>
  </si>
  <si>
    <t>F336</t>
  </si>
  <si>
    <t>放デイ３２・有資格１８・責欠・開減１</t>
  </si>
  <si>
    <t>F337</t>
  </si>
  <si>
    <t>放デイ３２・有資格１８・責欠・開減１・評減</t>
  </si>
  <si>
    <t>F338</t>
  </si>
  <si>
    <t>放デイ３２・有資格１８・責欠・開減２</t>
  </si>
  <si>
    <t>F339</t>
  </si>
  <si>
    <t>放デイ３２・有資格１８・責欠・開減２・評減</t>
  </si>
  <si>
    <t>F340</t>
  </si>
  <si>
    <t>放デイ３２・有資格１８・責欠・拘減</t>
  </si>
  <si>
    <t>F341</t>
  </si>
  <si>
    <t>放デイ３２・有資格１８・責欠・評減・拘減</t>
  </si>
  <si>
    <t>F342</t>
  </si>
  <si>
    <t>放デイ３２・有資格１８・責欠・開減１・拘減</t>
  </si>
  <si>
    <t>F343</t>
  </si>
  <si>
    <t>放デイ３２・有資格１８・責欠・開減１・評減・拘減</t>
  </si>
  <si>
    <t>F344</t>
  </si>
  <si>
    <t>放デイ３２・有資格１８・責欠・開減２・拘減</t>
  </si>
  <si>
    <t>F345</t>
  </si>
  <si>
    <t>放デイ３２・有資格１８・責欠・開減２・評減・拘減</t>
  </si>
  <si>
    <t>F346</t>
  </si>
  <si>
    <t>放デイ３２・有資格１８・責欠・未計画</t>
  </si>
  <si>
    <t>F347</t>
  </si>
  <si>
    <t>放デイ３２・有資格１８・責欠・未計画・評減</t>
  </si>
  <si>
    <t>F348</t>
  </si>
  <si>
    <t>放デイ３２・有資格１８・責欠・未計画・開減１</t>
  </si>
  <si>
    <t>F349</t>
  </si>
  <si>
    <t>放デイ３２・有資格１８・責欠・未計画・開減１・評減</t>
  </si>
  <si>
    <t>F350</t>
  </si>
  <si>
    <t>放デイ３２・有資格１８・責欠・未計画・開減２</t>
  </si>
  <si>
    <t>F351</t>
  </si>
  <si>
    <t>放デイ３２・有資格１８・責欠・未計画・開減２・評減</t>
  </si>
  <si>
    <t>F352</t>
  </si>
  <si>
    <t>放デイ３２・有資格１８・責欠・未計画・拘減</t>
  </si>
  <si>
    <t>F353</t>
  </si>
  <si>
    <t>放デイ３２・有資格１８・責欠・未計画・評減・拘減</t>
  </si>
  <si>
    <t>F354</t>
  </si>
  <si>
    <t>放デイ３２・有資格１８・責欠・未計画・開減１・拘減</t>
  </si>
  <si>
    <t>F355</t>
  </si>
  <si>
    <t>放デイ３２・有資格１８・責欠・未計画・開減１・評減・拘減</t>
  </si>
  <si>
    <t>F356</t>
  </si>
  <si>
    <t>放デイ３２・有資格１８・責欠・未計画・開減２・拘減</t>
  </si>
  <si>
    <t>F357</t>
  </si>
  <si>
    <t>放デイ３２・有資格１８・責欠・未計画・開減２・評減・拘減</t>
  </si>
  <si>
    <t>F358</t>
  </si>
  <si>
    <t>放デイ３２・有資格１８・責欠・未計画２</t>
  </si>
  <si>
    <t>F359</t>
  </si>
  <si>
    <t>放デイ３２・有資格１８・責欠・未計画２・評減</t>
  </si>
  <si>
    <t>F360</t>
  </si>
  <si>
    <t>放デイ３２・有資格１８・責欠・未計画２・開減１</t>
  </si>
  <si>
    <t>F361</t>
  </si>
  <si>
    <t>放デイ３２・有資格１８・責欠・未計画２・開減１・評減</t>
  </si>
  <si>
    <t>F362</t>
  </si>
  <si>
    <t>放デイ３２・有資格１８・責欠・未計画２・開減２</t>
  </si>
  <si>
    <t>F363</t>
  </si>
  <si>
    <t>放デイ３２・有資格１８・責欠・未計画２・開減２・評減</t>
  </si>
  <si>
    <t>F364</t>
  </si>
  <si>
    <t>放デイ３２・有資格１８・責欠・未計画２・拘減</t>
  </si>
  <si>
    <t>F365</t>
  </si>
  <si>
    <t>放デイ３２・有資格１８・責欠・未計画２・評減・拘減</t>
  </si>
  <si>
    <t>F366</t>
  </si>
  <si>
    <t>放デイ３２・有資格１８・責欠・未計画２・開減１・拘減</t>
  </si>
  <si>
    <t>F367</t>
  </si>
  <si>
    <t>放デイ３２・有資格１８・責欠・未計画２・開減１・評減・拘減</t>
  </si>
  <si>
    <t>F368</t>
  </si>
  <si>
    <t>放デイ３２・有資格１８・責欠・未計画２・開減２・拘減</t>
  </si>
  <si>
    <t>F369</t>
  </si>
  <si>
    <t>放デイ３２・有資格１８・責欠・未計画２・開減２・評減・拘減</t>
  </si>
  <si>
    <t>F370</t>
  </si>
  <si>
    <t>放デイ３２・責欠２</t>
  </si>
  <si>
    <t>F371</t>
  </si>
  <si>
    <t>放デイ３２・責欠２・評減</t>
  </si>
  <si>
    <t>F372</t>
  </si>
  <si>
    <t>放デイ３２・責欠２・開減１</t>
  </si>
  <si>
    <t>F373</t>
  </si>
  <si>
    <t>放デイ３２・責欠２・開減１・評減</t>
  </si>
  <si>
    <t>F374</t>
  </si>
  <si>
    <t>放デイ３２・責欠２・開減２</t>
  </si>
  <si>
    <t>F375</t>
  </si>
  <si>
    <t>放デイ３２・責欠２・開減２・評減</t>
  </si>
  <si>
    <t>F376</t>
  </si>
  <si>
    <t>放デイ３２・責欠２・拘減</t>
  </si>
  <si>
    <t>F377</t>
  </si>
  <si>
    <t>放デイ３２・責欠２・評減・拘減</t>
  </si>
  <si>
    <t>F378</t>
  </si>
  <si>
    <t>放デイ３２・責欠２・開減１・拘減</t>
  </si>
  <si>
    <t>F379</t>
  </si>
  <si>
    <t>放デイ３２・責欠２・開減１・評減・拘減</t>
  </si>
  <si>
    <t>F380</t>
  </si>
  <si>
    <t>放デイ３２・責欠２・開減２・拘減</t>
  </si>
  <si>
    <t>F381</t>
  </si>
  <si>
    <t>放デイ３２・責欠２・開減２・評減・拘減</t>
  </si>
  <si>
    <t>F382</t>
  </si>
  <si>
    <t>放デイ３２・責欠２・未計画</t>
  </si>
  <si>
    <t>F383</t>
  </si>
  <si>
    <t>放デイ３２・責欠２・未計画・評減</t>
  </si>
  <si>
    <t>F384</t>
  </si>
  <si>
    <t>放デイ３２・責欠２・未計画・開減１</t>
  </si>
  <si>
    <t>F385</t>
  </si>
  <si>
    <t>放デイ３２・責欠２・未計画・開減１・評減</t>
  </si>
  <si>
    <t>F386</t>
  </si>
  <si>
    <t>放デイ３２・責欠２・未計画・開減２</t>
  </si>
  <si>
    <t>F387</t>
  </si>
  <si>
    <t>放デイ３２・責欠２・未計画・開減２・評減</t>
  </si>
  <si>
    <t>F388</t>
  </si>
  <si>
    <t>放デイ３２・責欠２・未計画・拘減</t>
  </si>
  <si>
    <t>F389</t>
  </si>
  <si>
    <t>放デイ３２・責欠２・未計画・評減・拘減</t>
  </si>
  <si>
    <t>F390</t>
  </si>
  <si>
    <t>放デイ３２・責欠２・未計画・開減１・拘減</t>
  </si>
  <si>
    <t>F391</t>
  </si>
  <si>
    <t>放デイ３２・責欠２・未計画・開減１・評減・拘減</t>
  </si>
  <si>
    <t>F392</t>
  </si>
  <si>
    <t>放デイ３２・責欠２・未計画・開減２・拘減</t>
  </si>
  <si>
    <t>F393</t>
  </si>
  <si>
    <t>放デイ３２・責欠２・未計画・開減２・評減・拘減</t>
  </si>
  <si>
    <t>F394</t>
  </si>
  <si>
    <t>放デイ３２・責欠２・未計画２</t>
  </si>
  <si>
    <t>F395</t>
  </si>
  <si>
    <t>放デイ３２・責欠２・未計画２・評減</t>
  </si>
  <si>
    <t>F396</t>
  </si>
  <si>
    <t>放デイ３２・責欠２・未計画２・開減１</t>
  </si>
  <si>
    <t>F397</t>
  </si>
  <si>
    <t>放デイ３２・責欠２・未計画２・開減１・評減</t>
  </si>
  <si>
    <t>F398</t>
  </si>
  <si>
    <t>放デイ３２・責欠２・未計画２・開減２</t>
  </si>
  <si>
    <t>F399</t>
  </si>
  <si>
    <t>放デイ３２・責欠２・未計画２・開減２・評減</t>
  </si>
  <si>
    <t>F400</t>
  </si>
  <si>
    <t>放デイ３２・責欠２・未計画２・拘減</t>
  </si>
  <si>
    <t>F401</t>
  </si>
  <si>
    <t>放デイ３２・責欠２・未計画２・評減・拘減</t>
  </si>
  <si>
    <t>F402</t>
  </si>
  <si>
    <t>放デイ３２・責欠２・未計画２・開減１・拘減</t>
  </si>
  <si>
    <t>F403</t>
  </si>
  <si>
    <t>放デイ３２・責欠２・未計画２・開減１・評減・拘減</t>
  </si>
  <si>
    <t>F404</t>
  </si>
  <si>
    <t>放デイ３２・責欠２・未計画２・開減２・拘減</t>
  </si>
  <si>
    <t>F405</t>
  </si>
  <si>
    <t>放デイ３２・責欠２・未計画２・開減２・評減・拘減</t>
  </si>
  <si>
    <t>F406</t>
  </si>
  <si>
    <t>放デイ３２・有資格１８・責欠２</t>
  </si>
  <si>
    <t>F407</t>
  </si>
  <si>
    <t>放デイ３２・有資格１８・責欠２・評減</t>
  </si>
  <si>
    <t>F408</t>
  </si>
  <si>
    <t>放デイ３２・有資格１８・責欠２・開減１</t>
  </si>
  <si>
    <t>F409</t>
  </si>
  <si>
    <t>放デイ３２・有資格１８・責欠２・開減１・評減</t>
  </si>
  <si>
    <t>F410</t>
  </si>
  <si>
    <t>放デイ３２・有資格１８・責欠２・開減２</t>
  </si>
  <si>
    <t>F411</t>
  </si>
  <si>
    <t>放デイ３２・有資格１８・責欠２・開減２・評減</t>
  </si>
  <si>
    <t>F412</t>
  </si>
  <si>
    <t>放デイ３２・有資格１８・責欠２・拘減</t>
  </si>
  <si>
    <t>F413</t>
  </si>
  <si>
    <t>放デイ３２・有資格１８・責欠２・評減・拘減</t>
  </si>
  <si>
    <t>F414</t>
  </si>
  <si>
    <t>放デイ３２・有資格１８・責欠２・開減１・拘減</t>
  </si>
  <si>
    <t>F415</t>
  </si>
  <si>
    <t>放デイ３２・有資格１８・責欠２・開減１・評減・拘減</t>
  </si>
  <si>
    <t>F416</t>
  </si>
  <si>
    <t>放デイ３２・有資格１８・責欠２・開減２・拘減</t>
  </si>
  <si>
    <t>F417</t>
  </si>
  <si>
    <t>放デイ３２・有資格１８・責欠２・開減２・評減・拘減</t>
  </si>
  <si>
    <t>F418</t>
  </si>
  <si>
    <t>放デイ３２・有資格１８・責欠２・未計画</t>
  </si>
  <si>
    <t>F419</t>
  </si>
  <si>
    <t>放デイ３２・有資格１８・責欠２・未計画・評減</t>
  </si>
  <si>
    <t>F420</t>
  </si>
  <si>
    <t>放デイ３２・有資格１８・責欠２・未計画・開減１</t>
  </si>
  <si>
    <t>F421</t>
  </si>
  <si>
    <t>放デイ３２・有資格１８・責欠２・未計画・開減１・評減</t>
  </si>
  <si>
    <t>F422</t>
  </si>
  <si>
    <t>放デイ３２・有資格１８・責欠２・未計画・開減２</t>
  </si>
  <si>
    <t>F423</t>
  </si>
  <si>
    <t>放デイ３２・有資格１８・責欠２・未計画・開減２・評減</t>
  </si>
  <si>
    <t>F424</t>
  </si>
  <si>
    <t>放デイ３２・有資格１８・責欠２・未計画・拘減</t>
  </si>
  <si>
    <t>F425</t>
  </si>
  <si>
    <t>放デイ３２・有資格１８・責欠２・未計画・評減・拘減</t>
  </si>
  <si>
    <t>F426</t>
  </si>
  <si>
    <t>放デイ３２・有資格１８・責欠２・未計画・開減１・拘減</t>
  </si>
  <si>
    <t>F427</t>
  </si>
  <si>
    <t>放デイ３２・有資格１８・責欠２・未計画・開減１・評減・拘減</t>
  </si>
  <si>
    <t>F428</t>
  </si>
  <si>
    <t>放デイ３２・有資格１８・責欠２・未計画・開減２・拘減</t>
  </si>
  <si>
    <t>F429</t>
  </si>
  <si>
    <t>放デイ３２・有資格１８・責欠２・未計画・開減２・評減・拘減</t>
  </si>
  <si>
    <t>F430</t>
  </si>
  <si>
    <t>放デイ３２・有資格１８・責欠２・未計画２</t>
  </si>
  <si>
    <t>F431</t>
  </si>
  <si>
    <t>放デイ３２・有資格１８・責欠２・未計画２・評減</t>
  </si>
  <si>
    <t>F432</t>
  </si>
  <si>
    <t>放デイ３２・有資格１８・責欠２・未計画２・開減１</t>
  </si>
  <si>
    <t>F433</t>
  </si>
  <si>
    <t>放デイ３２・有資格１８・責欠２・未計画２・開減１・評減</t>
  </si>
  <si>
    <t>F434</t>
  </si>
  <si>
    <t>放デイ３２・有資格１８・責欠２・未計画２・開減２</t>
  </si>
  <si>
    <t>F435</t>
  </si>
  <si>
    <t>放デイ３２・有資格１８・責欠２・未計画２・開減２・評減</t>
  </si>
  <si>
    <t>F436</t>
  </si>
  <si>
    <t>放デイ３２・有資格１８・責欠２・未計画２・拘減</t>
  </si>
  <si>
    <t>F437</t>
  </si>
  <si>
    <t>放デイ３２・有資格１８・責欠２・未計画２・評減・拘減</t>
  </si>
  <si>
    <t>F438</t>
  </si>
  <si>
    <t>放デイ３２・有資格１８・責欠２・未計画２・開減１・拘減</t>
  </si>
  <si>
    <t>F439</t>
  </si>
  <si>
    <t>放デイ３２・有資格１８・責欠２・未計画２・開減１・評減・拘減</t>
  </si>
  <si>
    <t>F440</t>
  </si>
  <si>
    <t>放デイ３２・有資格１８・責欠２・未計画２・開減２・拘減</t>
  </si>
  <si>
    <t>F441</t>
  </si>
  <si>
    <t>放デイ３２・有資格１８・責欠２・未計画２・開減２・評減・拘減</t>
  </si>
  <si>
    <t>F442</t>
  </si>
  <si>
    <t>基準該当放デイⅠ１・責欠</t>
  </si>
  <si>
    <t>F443</t>
  </si>
  <si>
    <t>基準該当放デイⅠ１・責欠・評減</t>
  </si>
  <si>
    <t>F444</t>
  </si>
  <si>
    <t>基準該当放デイⅠ１・責欠・未計画</t>
  </si>
  <si>
    <t>F445</t>
  </si>
  <si>
    <t>基準該当放デイⅠ１・責欠・未計画・評減</t>
  </si>
  <si>
    <t>F446</t>
  </si>
  <si>
    <t>基準該当放デイⅠ１・責欠・未計画２</t>
  </si>
  <si>
    <t>F447</t>
  </si>
  <si>
    <t>基準該当放デイⅠ１・責欠・未計画２・評減</t>
  </si>
  <si>
    <t>F448</t>
  </si>
  <si>
    <t>基準該当放デイⅠ１・責欠２</t>
  </si>
  <si>
    <t>F449</t>
  </si>
  <si>
    <t>基準該当放デイⅠ１・責欠２・評減</t>
  </si>
  <si>
    <t>F450</t>
  </si>
  <si>
    <t>基準該当放デイⅠ１・責欠２・未計画</t>
  </si>
  <si>
    <t>F451</t>
  </si>
  <si>
    <t>基準該当放デイⅠ１・責欠２・未計画・評減</t>
  </si>
  <si>
    <t>F452</t>
  </si>
  <si>
    <t>基準該当放デイⅠ１・責欠２・未計画２</t>
  </si>
  <si>
    <t>F453</t>
  </si>
  <si>
    <t>基準該当放デイⅠ１・責欠２・未計画２・評減</t>
  </si>
  <si>
    <t>F454</t>
  </si>
  <si>
    <t>基準該当放デイⅠ２・責欠</t>
  </si>
  <si>
    <t>F455</t>
  </si>
  <si>
    <t>基準該当放デイⅠ２・責欠・評減</t>
  </si>
  <si>
    <t>F456</t>
  </si>
  <si>
    <t>基準該当放デイⅠ２・責欠・開減１</t>
  </si>
  <si>
    <t>F457</t>
  </si>
  <si>
    <t>基準該当放デイⅠ２・責欠・開減１・評減</t>
  </si>
  <si>
    <t>F458</t>
  </si>
  <si>
    <t>基準該当放デイⅠ２・責欠・開減２</t>
  </si>
  <si>
    <t>F459</t>
  </si>
  <si>
    <t>基準該当放デイⅠ２・責欠・開減２・評減</t>
  </si>
  <si>
    <t>F460</t>
  </si>
  <si>
    <t>基準該当放デイⅠ２・責欠・未計画</t>
  </si>
  <si>
    <t>F461</t>
  </si>
  <si>
    <t>基準該当放デイⅠ２・責欠・未計画・評減</t>
  </si>
  <si>
    <t>F462</t>
  </si>
  <si>
    <t>基準該当放デイⅠ２・責欠・未計画・開減１</t>
  </si>
  <si>
    <t>F463</t>
  </si>
  <si>
    <t>基準該当放デイⅠ２・責欠・未計画・開減１・評減</t>
  </si>
  <si>
    <t>F464</t>
  </si>
  <si>
    <t>基準該当放デイⅠ２・責欠・未計画・開減２</t>
  </si>
  <si>
    <t>F465</t>
  </si>
  <si>
    <t>基準該当放デイⅠ２・責欠・未計画・開減２・評減</t>
  </si>
  <si>
    <t>F466</t>
  </si>
  <si>
    <t>基準該当放デイⅠ２・責欠・未計画２</t>
  </si>
  <si>
    <t>F467</t>
  </si>
  <si>
    <t>基準該当放デイⅠ２・責欠・未計画２・評減</t>
  </si>
  <si>
    <t>F468</t>
  </si>
  <si>
    <t>基準該当放デイⅠ２・責欠・未計画２・開減１</t>
  </si>
  <si>
    <t>F469</t>
  </si>
  <si>
    <t>基準該当放デイⅠ２・責欠・未計画２・開減１・評減</t>
  </si>
  <si>
    <t>F470</t>
  </si>
  <si>
    <t>基準該当放デイⅠ２・責欠・未計画２・開減２</t>
  </si>
  <si>
    <t>F471</t>
  </si>
  <si>
    <t>基準該当放デイⅠ２・責欠・未計画２・開減２・評減</t>
  </si>
  <si>
    <t>F472</t>
  </si>
  <si>
    <t>基準該当放デイⅠ２・責欠２</t>
  </si>
  <si>
    <t>F473</t>
  </si>
  <si>
    <t>基準該当放デイⅠ２・責欠２・評減</t>
  </si>
  <si>
    <t>F474</t>
  </si>
  <si>
    <t>基準該当放デイⅠ２・責欠２・開減１</t>
  </si>
  <si>
    <t>F475</t>
  </si>
  <si>
    <t>基準該当放デイⅠ２・責欠２・開減１・評減</t>
  </si>
  <si>
    <t>F476</t>
  </si>
  <si>
    <t>基準該当放デイⅠ２・責欠２・開減２</t>
  </si>
  <si>
    <t>F477</t>
  </si>
  <si>
    <t>基準該当放デイⅠ２・責欠２・開減２・評減</t>
  </si>
  <si>
    <t>F478</t>
  </si>
  <si>
    <t>基準該当放デイⅠ２・責欠２・未計画</t>
  </si>
  <si>
    <t>F479</t>
  </si>
  <si>
    <t>基準該当放デイⅠ２・責欠２・未計画・評減</t>
  </si>
  <si>
    <t>F480</t>
  </si>
  <si>
    <t>基準該当放デイⅠ２・責欠２・未計画・開減１</t>
  </si>
  <si>
    <t>F481</t>
  </si>
  <si>
    <t>基準該当放デイⅠ２・責欠２・未計画・開減１・評減</t>
  </si>
  <si>
    <t>F482</t>
  </si>
  <si>
    <t>基準該当放デイⅠ２・責欠２・未計画・開減２</t>
  </si>
  <si>
    <t>F483</t>
  </si>
  <si>
    <t>基準該当放デイⅠ２・責欠２・未計画・開減２・評減</t>
  </si>
  <si>
    <t>F484</t>
  </si>
  <si>
    <t>基準該当放デイⅠ２・責欠２・未計画２</t>
  </si>
  <si>
    <t>F485</t>
  </si>
  <si>
    <t>基準該当放デイⅠ２・責欠２・未計画２・評減</t>
  </si>
  <si>
    <t>F486</t>
  </si>
  <si>
    <t>基準該当放デイⅠ２・責欠２・未計画２・開減１</t>
  </si>
  <si>
    <t>F487</t>
  </si>
  <si>
    <t>基準該当放デイⅠ２・責欠２・未計画２・開減１・評減</t>
  </si>
  <si>
    <t>F488</t>
  </si>
  <si>
    <t>基準該当放デイⅠ２・責欠２・未計画２・開減２</t>
  </si>
  <si>
    <t>F489</t>
  </si>
  <si>
    <t>基準該当放デイⅠ２・責欠２・未計画２・開減２・評減</t>
  </si>
  <si>
    <t>３０　放課後等デイサービスコード表</t>
  </si>
  <si>
    <t>(定員超過）</t>
  </si>
  <si>
    <t>(配置すべき従業者（児童発達支援管理責任者を除く）の員数が基準に満たない場合）</t>
  </si>
  <si>
    <t>（児童発達支援管理責任者の員数が基準に満たない場合）</t>
  </si>
  <si>
    <t>２８　児童発達支援サービスコード表</t>
  </si>
  <si>
    <t>児発１</t>
  </si>
  <si>
    <t>児童発達支援センターで行う場合</t>
  </si>
  <si>
    <t>イ　障害児（難聴児、重症心身障害児を除く）の場合</t>
  </si>
  <si>
    <t>（1）定員30人以下</t>
  </si>
  <si>
    <t>児発１・拘束減</t>
  </si>
  <si>
    <t>児発１・評価減</t>
  </si>
  <si>
    <t>児発１・評価減・拘束減</t>
  </si>
  <si>
    <t>児発１・開所減１</t>
  </si>
  <si>
    <t>児発１・開所減１・拘束減</t>
  </si>
  <si>
    <t>児発１・開所減１・評価減</t>
  </si>
  <si>
    <t>児発１・開所減１・評価減・拘束減</t>
  </si>
  <si>
    <t>児発１・開所減２</t>
  </si>
  <si>
    <t>児発１・開所減２・拘束減</t>
  </si>
  <si>
    <t>児発１・開所減２・評価減</t>
  </si>
  <si>
    <t>児発１・開所減２・評価減・拘束減</t>
  </si>
  <si>
    <t>児発１・未計画</t>
  </si>
  <si>
    <t>児発１・未計画・拘束減</t>
  </si>
  <si>
    <t>児発１・未計画・評価減</t>
  </si>
  <si>
    <t>児発１・未計画・評価減・拘束減</t>
  </si>
  <si>
    <t>児発１・未計画・開所減１</t>
  </si>
  <si>
    <t>児発１・未計画・開所減１・拘束減</t>
  </si>
  <si>
    <t>児発１・未計画・開所減１・評価減</t>
  </si>
  <si>
    <t>児発１・未計画・開所減１・評価減・拘束減</t>
  </si>
  <si>
    <t>児発１・未計画・開所減２</t>
  </si>
  <si>
    <t>児発１・未計画・開所減２・拘束減</t>
  </si>
  <si>
    <t>児発１・未計画・開所減２・評価減</t>
  </si>
  <si>
    <t>児発１・未計画・開所減２・評価減・拘束減</t>
  </si>
  <si>
    <t>児発１・未計画２</t>
  </si>
  <si>
    <t>児発１・未計画２・拘束減</t>
  </si>
  <si>
    <t>児発１・未計画２・評価減</t>
  </si>
  <si>
    <t>児発１・未計画２・評価減・拘束減</t>
  </si>
  <si>
    <t>児発１・未計画２・開所減１</t>
  </si>
  <si>
    <t>児発１・未計画２・開所減１・拘束減</t>
  </si>
  <si>
    <t>児発１・未計画２・開所減１・評価減</t>
  </si>
  <si>
    <t>児発１・未計画２・開所減１・評価減・拘束減</t>
  </si>
  <si>
    <t>児発１・未計画２・開所減２</t>
  </si>
  <si>
    <t>児発１・未計画２・開所減２・拘束減</t>
  </si>
  <si>
    <t>児発１・未計画２・開所減２・評価減</t>
  </si>
  <si>
    <t>児発１・未計画２・開所減２・評価減・拘束減</t>
  </si>
  <si>
    <t>児発１・地公体</t>
  </si>
  <si>
    <t>地方公共団体が設置する場合</t>
  </si>
  <si>
    <t>児発１・地公体・拘束減</t>
  </si>
  <si>
    <t>児発１・地公体・評価減</t>
  </si>
  <si>
    <t>児発１・地公体・評価減・拘束減</t>
  </si>
  <si>
    <t>児発１・地公体・開所減１</t>
  </si>
  <si>
    <t>児発１・地公体・開所減１・拘束減</t>
  </si>
  <si>
    <t>児発１・地公体・開所減１・評価減</t>
  </si>
  <si>
    <t>児発１・地公体・開所減１・評価減・拘束減</t>
  </si>
  <si>
    <t>児発１・地公体・開所減２</t>
  </si>
  <si>
    <t>児発１・地公体・開所減２・拘束減</t>
  </si>
  <si>
    <t>児発１・地公体・開所減２・評価減</t>
  </si>
  <si>
    <t>児発１・地公体・開所減２・評価減・拘束減</t>
  </si>
  <si>
    <t>児発１・地公体・未計画</t>
  </si>
  <si>
    <t>児発１・地公体・未計画・拘束減</t>
  </si>
  <si>
    <t>児発１・地公体・未計画・評価減</t>
  </si>
  <si>
    <t>児発１・地公体・未計画・評価減・拘束減</t>
  </si>
  <si>
    <t>児発１・地公体・未計画・開所減１</t>
  </si>
  <si>
    <t>児発１・地公体・未計画・開所減１・拘束減</t>
  </si>
  <si>
    <t>児発１・地公体・未計画・開所減１・評価減</t>
  </si>
  <si>
    <t>児発１・地公体・未計画・開所減１・評価減・拘束減</t>
  </si>
  <si>
    <t>児発１・地公体・未計画・開所減２</t>
  </si>
  <si>
    <t>児発１・地公体・未計画・開所減２・拘束減</t>
  </si>
  <si>
    <t>児発１・地公体・未計画・開所減２・評価減</t>
  </si>
  <si>
    <t>児発１・地公体・未計画・開所減２・評価減・拘束減</t>
  </si>
  <si>
    <t>児発１・地公体・未計画２</t>
  </si>
  <si>
    <t>児発１・地公体・未計画２・拘束減</t>
  </si>
  <si>
    <t>児発１・地公体・未計画２・評価減</t>
  </si>
  <si>
    <t>児発１・地公体・未計画２・評価減・拘束減</t>
  </si>
  <si>
    <t>児発１・地公体・未計画２・開所減１</t>
  </si>
  <si>
    <t>児発１・地公体・未計画２・開所減１・拘束減</t>
  </si>
  <si>
    <t>児発１・地公体・未計画２・開所減１・評価減</t>
  </si>
  <si>
    <t>児発１・地公体・未計画２・開所減１・評価減・拘束減</t>
  </si>
  <si>
    <t>児発１・地公体・未計画２・開所減２</t>
  </si>
  <si>
    <t>児発１・地公体・未計画２・開所減２・拘束減</t>
  </si>
  <si>
    <t>児発１・地公体・未計画２・開所減２・評価減</t>
  </si>
  <si>
    <t>児発１・地公体・未計画２・開所減２・評価減・拘束減</t>
  </si>
  <si>
    <t>児発２</t>
  </si>
  <si>
    <t>（2）定員31人以上40人以下</t>
  </si>
  <si>
    <t>児発２・拘束減</t>
  </si>
  <si>
    <t>児発２・評価減</t>
  </si>
  <si>
    <t>児発２・評価減・拘束減</t>
  </si>
  <si>
    <t>児発２・開所減１</t>
  </si>
  <si>
    <t>児発２・開所減１・拘束減</t>
  </si>
  <si>
    <t>児発２・開所減１・評価減</t>
  </si>
  <si>
    <t>児発２・開所減１・評価減・拘束減</t>
  </si>
  <si>
    <t>児発２・開所減２</t>
  </si>
  <si>
    <t>児発２・開所減２・拘束減</t>
  </si>
  <si>
    <t>児発２・開所減２・評価減</t>
  </si>
  <si>
    <t>児発２・開所減２・評価減・拘束減</t>
  </si>
  <si>
    <t>児発２・未計画</t>
  </si>
  <si>
    <t>児発２・未計画・拘束減</t>
  </si>
  <si>
    <t>児発２・未計画・評価減</t>
  </si>
  <si>
    <t>児発２・未計画・評価減・拘束減</t>
  </si>
  <si>
    <t>児発２・未計画・開所減１</t>
  </si>
  <si>
    <t>児発２・未計画・開所減１・拘束減</t>
  </si>
  <si>
    <t>児発２・未計画・開所減１・評価減</t>
  </si>
  <si>
    <t>児発２・未計画・開所減１・評価減・拘束減</t>
  </si>
  <si>
    <t>児発２・未計画・開所減２</t>
  </si>
  <si>
    <t>児発２・未計画・開所減２・拘束減</t>
  </si>
  <si>
    <t>児発２・未計画・開所減２・評価減</t>
  </si>
  <si>
    <t>児発２・未計画・開所減２・評価減・拘束減</t>
  </si>
  <si>
    <t>児発２・未計画２</t>
  </si>
  <si>
    <t>児発２・未計画２・拘束減</t>
  </si>
  <si>
    <t>児発２・未計画２・評価減</t>
  </si>
  <si>
    <t>児発２・未計画２・評価減・拘束減</t>
  </si>
  <si>
    <t>児発２・未計画２・開所減１</t>
  </si>
  <si>
    <t>児発２・未計画２・開所減１・拘束減</t>
  </si>
  <si>
    <t>児発２・未計画２・開所減１・評価減</t>
  </si>
  <si>
    <t>児発２・未計画２・開所減１・評価減・拘束減</t>
  </si>
  <si>
    <t>児発２・未計画２・開所減２</t>
  </si>
  <si>
    <t>児発２・未計画２・開所減２・拘束減</t>
  </si>
  <si>
    <t>児発２・未計画２・開所減２・評価減</t>
  </si>
  <si>
    <t>児発２・未計画２・開所減２・評価減・拘束減</t>
  </si>
  <si>
    <t>児発２・地公体</t>
  </si>
  <si>
    <t>児発２・地公体・拘束減</t>
  </si>
  <si>
    <t>児発２・地公体・評価減</t>
  </si>
  <si>
    <t>児発２・地公体・評価減・拘束減</t>
  </si>
  <si>
    <t>児発２・地公体・開所減１</t>
  </si>
  <si>
    <t>児発２・地公体・開所減１・拘束減</t>
  </si>
  <si>
    <t>児発２・地公体・開所減１・評価減</t>
  </si>
  <si>
    <t>児発２・地公体・開所減１・評価減・拘束減</t>
  </si>
  <si>
    <t>児発２・地公体・開所減２</t>
  </si>
  <si>
    <t>児発２・地公体・開所減２・拘束減</t>
  </si>
  <si>
    <t>児発２・地公体・開所減２・評価減</t>
  </si>
  <si>
    <t>児発２・地公体・開所減２・評価減・拘束減</t>
  </si>
  <si>
    <t>児発２・地公体・未計画</t>
  </si>
  <si>
    <t>児発２・地公体・未計画・拘束減</t>
  </si>
  <si>
    <t>児発２・地公体・未計画・評価減</t>
  </si>
  <si>
    <t>児発２・地公体・未計画・評価減・拘束減</t>
  </si>
  <si>
    <t>児発２・地公体・未計画・開所減１</t>
  </si>
  <si>
    <t>児発２・地公体・未計画・開所減１・拘束減</t>
  </si>
  <si>
    <t>児発２・地公体・未計画・開所減１・評価減</t>
  </si>
  <si>
    <t>児発２・地公体・未計画・開所減１・評価減・拘束減</t>
  </si>
  <si>
    <t>児発２・地公体・未計画・開所減２</t>
  </si>
  <si>
    <t>児発２・地公体・未計画・開所減２・拘束減</t>
  </si>
  <si>
    <t>児発２・地公体・未計画・開所減２・評価減</t>
  </si>
  <si>
    <t>児発２・地公体・未計画・開所減２・評価減・拘束減</t>
  </si>
  <si>
    <t>児発２・地公体・未計画２</t>
  </si>
  <si>
    <t>児発２・地公体・未計画２・拘束減</t>
  </si>
  <si>
    <t>児発２・地公体・未計画２・評価減</t>
  </si>
  <si>
    <t>児発２・地公体・未計画２・評価減・拘束減</t>
  </si>
  <si>
    <t>児発２・地公体・未計画２・開所減１</t>
  </si>
  <si>
    <t>児発２・地公体・未計画２・開所減１・拘束減</t>
  </si>
  <si>
    <t>児発２・地公体・未計画２・開所減１・評価減</t>
  </si>
  <si>
    <t>児発２・地公体・未計画２・開所減１・評価減・拘束減</t>
  </si>
  <si>
    <t>児発２・地公体・未計画２・開所減２</t>
  </si>
  <si>
    <t>児発２・地公体・未計画２・開所減２・拘束減</t>
  </si>
  <si>
    <t>児発２・地公体・未計画２・開所減２・評価減</t>
  </si>
  <si>
    <t>児発２・地公体・未計画２・開所減２・評価減・拘束減</t>
  </si>
  <si>
    <t>児発３</t>
  </si>
  <si>
    <t>（3）定員41人以上50人以下</t>
  </si>
  <si>
    <t>児発３・拘束減</t>
  </si>
  <si>
    <t>児発３・評価減</t>
  </si>
  <si>
    <t>児発３・評価減・拘束減</t>
  </si>
  <si>
    <t>児発３・開所減１</t>
  </si>
  <si>
    <t>児発３・開所減１・拘束減</t>
  </si>
  <si>
    <t>児発３・開所減１・評価減</t>
  </si>
  <si>
    <t>児発３・開所減１・評価減・拘束減</t>
  </si>
  <si>
    <t>児発３・開所減２</t>
  </si>
  <si>
    <t>児発３・開所減２・拘束減</t>
  </si>
  <si>
    <t>児発３・開所減２・評価減</t>
  </si>
  <si>
    <t>児発３・開所減２・評価減・拘束減</t>
  </si>
  <si>
    <t>児発３・未計画</t>
  </si>
  <si>
    <t>児発３・未計画・拘束減</t>
  </si>
  <si>
    <t>児発３・未計画・評価減</t>
  </si>
  <si>
    <t>児発３・未計画・評価減・拘束減</t>
  </si>
  <si>
    <t>児発３・未計画・開所減１</t>
  </si>
  <si>
    <t>児発３・未計画・開所減１・拘束減</t>
  </si>
  <si>
    <t>児発３・未計画・開所減１・評価減</t>
  </si>
  <si>
    <t>児発３・未計画・開所減１・評価減・拘束減</t>
  </si>
  <si>
    <t>児発３・未計画・開所減２</t>
  </si>
  <si>
    <t>児発３・未計画・開所減２・拘束減</t>
  </si>
  <si>
    <t>児発３・未計画・開所減２・評価減</t>
  </si>
  <si>
    <t>児発３・未計画・開所減２・評価減・拘束減</t>
  </si>
  <si>
    <t>児発３・未計画２</t>
  </si>
  <si>
    <t>児発３・未計画２・拘束減</t>
  </si>
  <si>
    <t>児発３・未計画２・評価減</t>
  </si>
  <si>
    <t>児発３・未計画２・評価減・拘束減</t>
  </si>
  <si>
    <t>児発３・未計画２・開所減１</t>
  </si>
  <si>
    <t>児発３・未計画２・開所減１・拘束減</t>
  </si>
  <si>
    <t>児発３・未計画２・開所減１・評価減</t>
  </si>
  <si>
    <t>児発３・未計画２・開所減１・評価減・拘束減</t>
  </si>
  <si>
    <t>児発３・未計画２・開所減２</t>
  </si>
  <si>
    <t>児発３・未計画２・開所減２・拘束減</t>
  </si>
  <si>
    <t>児発３・未計画２・開所減２・評価減</t>
  </si>
  <si>
    <t>児発３・未計画２・開所減２・評価減・拘束減</t>
  </si>
  <si>
    <t>児発３・地公体</t>
  </si>
  <si>
    <t>児発３・地公体・拘束減</t>
  </si>
  <si>
    <t>児発３・地公体・評価減</t>
  </si>
  <si>
    <t>児発３・地公体・評価減・拘束減</t>
  </si>
  <si>
    <t>児発３・地公体・開所減１</t>
  </si>
  <si>
    <t>児発３・地公体・開所減１・拘束減</t>
  </si>
  <si>
    <t>児発３・地公体・開所減１・評価減</t>
  </si>
  <si>
    <t>児発３・地公体・開所減１・評価減・拘束減</t>
  </si>
  <si>
    <t>児発３・地公体・開所減２</t>
  </si>
  <si>
    <t>児発３・地公体・開所減２・拘束減</t>
  </si>
  <si>
    <t>児発３・地公体・開所減２・評価減</t>
  </si>
  <si>
    <t>児発３・地公体・開所減２・評価減・拘束減</t>
  </si>
  <si>
    <t>児発３・地公体・未計画</t>
  </si>
  <si>
    <t>児発３・地公体・未計画・拘束減</t>
  </si>
  <si>
    <t>児発３・地公体・未計画・評価減</t>
  </si>
  <si>
    <t>児発３・地公体・未計画・評価減・拘束減</t>
  </si>
  <si>
    <t>児発３・地公体・未計画・開所減１</t>
  </si>
  <si>
    <t>児発３・地公体・未計画・開所減１・拘束減</t>
  </si>
  <si>
    <t>児発３・地公体・未計画・開所減１・評価減</t>
  </si>
  <si>
    <t>児発３・地公体・未計画・開所減１・評価減・拘束減</t>
  </si>
  <si>
    <t>児発３・地公体・未計画・開所減２</t>
  </si>
  <si>
    <t>児発３・地公体・未計画・開所減２・拘束減</t>
  </si>
  <si>
    <t>児発３・地公体・未計画・開所減２・評価減</t>
  </si>
  <si>
    <t>児発３・地公体・未計画・開所減２・評価減・拘束減</t>
  </si>
  <si>
    <t>児発３・地公体・未計画２</t>
  </si>
  <si>
    <t>児発３・地公体・未計画２・拘束減</t>
  </si>
  <si>
    <t>児発３・地公体・未計画２・評価減</t>
  </si>
  <si>
    <t>児発３・地公体・未計画２・評価減・拘束減</t>
  </si>
  <si>
    <t>児発３・地公体・未計画２・開所減１</t>
  </si>
  <si>
    <t>児発３・地公体・未計画２・開所減１・拘束減</t>
  </si>
  <si>
    <t>児発３・地公体・未計画２・開所減１・評価減</t>
  </si>
  <si>
    <t>児発３・地公体・未計画２・開所減１・評価減・拘束減</t>
  </si>
  <si>
    <t>児発３・地公体・未計画２・開所減２</t>
  </si>
  <si>
    <t>児発３・地公体・未計画２・開所減２・拘束減</t>
  </si>
  <si>
    <t>児発３・地公体・未計画２・開所減２・評価減</t>
  </si>
  <si>
    <t>児発３・地公体・未計画２・開所減２・評価減・拘束減</t>
  </si>
  <si>
    <t>児発４</t>
  </si>
  <si>
    <t>（4）定員51人以上60人以下</t>
  </si>
  <si>
    <t>児発４・拘束減</t>
  </si>
  <si>
    <t>児発４・評価減</t>
  </si>
  <si>
    <t>児発４・評価減・拘束減</t>
  </si>
  <si>
    <t>児発４・開所減１</t>
  </si>
  <si>
    <t>児発４・開所減１・拘束減</t>
  </si>
  <si>
    <t>児発４・開所減１・評価減</t>
  </si>
  <si>
    <t>児発４・開所減１・評価減・拘束減</t>
  </si>
  <si>
    <t>児発４・開所減２</t>
  </si>
  <si>
    <t>児発４・開所減２・拘束減</t>
  </si>
  <si>
    <t>児発４・開所減２・評価減</t>
  </si>
  <si>
    <t>児発４・開所減２・評価減・拘束減</t>
  </si>
  <si>
    <t>児発４・未計画</t>
  </si>
  <si>
    <t>児発４・未計画・拘束減</t>
  </si>
  <si>
    <t>児発４・未計画・評価減</t>
  </si>
  <si>
    <t>児発４・未計画・評価減・拘束減</t>
  </si>
  <si>
    <t>児発４・未計画・開所減１</t>
  </si>
  <si>
    <t>児発４・未計画・開所減１・拘束減</t>
  </si>
  <si>
    <t>児発４・未計画・開所減１・評価減</t>
  </si>
  <si>
    <t>児発４・未計画・開所減１・評価減・拘束減</t>
  </si>
  <si>
    <t>児発４・未計画・開所減２</t>
  </si>
  <si>
    <t>児発４・未計画・開所減２・拘束減</t>
  </si>
  <si>
    <t>児発４・未計画・開所減２・評価減</t>
  </si>
  <si>
    <t>児発４・未計画・開所減２・評価減・拘束減</t>
  </si>
  <si>
    <t>児発４・未計画２</t>
  </si>
  <si>
    <t>児発４・未計画２・拘束減</t>
  </si>
  <si>
    <t>児発４・未計画２・評価減</t>
  </si>
  <si>
    <t>児発４・未計画２・評価減・拘束減</t>
  </si>
  <si>
    <t>児発４・未計画２・開所減１</t>
  </si>
  <si>
    <t>児発４・未計画２・開所減１・拘束減</t>
  </si>
  <si>
    <t>児発４・未計画２・開所減１・評価減</t>
  </si>
  <si>
    <t>児発４・未計画２・開所減１・評価減・拘束減</t>
  </si>
  <si>
    <t>児発４・未計画２・開所減２</t>
  </si>
  <si>
    <t>児発４・未計画２・開所減２・拘束減</t>
  </si>
  <si>
    <t>児発４・未計画２・開所減２・評価減</t>
  </si>
  <si>
    <t>児発４・未計画２・開所減２・評価減・拘束減</t>
  </si>
  <si>
    <t>児発４・地公体</t>
  </si>
  <si>
    <t>児発４・地公体・拘束減</t>
  </si>
  <si>
    <t>児発４・地公体・評価減</t>
  </si>
  <si>
    <t>児発４・地公体・評価減・拘束減</t>
  </si>
  <si>
    <t>児発４・地公体・開所減１</t>
  </si>
  <si>
    <t>児発４・地公体・開所減１・拘束減</t>
  </si>
  <si>
    <t>児発４・地公体・開所減１・評価減</t>
  </si>
  <si>
    <t>児発４・地公体・開所減１・評価減・拘束減</t>
  </si>
  <si>
    <t>児発４・地公体・開所減２</t>
  </si>
  <si>
    <t>児発４・地公体・開所減２・拘束減</t>
  </si>
  <si>
    <t>児発４・地公体・開所減２・評価減</t>
  </si>
  <si>
    <t>児発４・地公体・開所減２・評価減・拘束減</t>
  </si>
  <si>
    <t>児発４・地公体・未計画</t>
  </si>
  <si>
    <t>児発４・地公体・未計画・拘束減</t>
  </si>
  <si>
    <t>児発４・地公体・未計画・評価減</t>
  </si>
  <si>
    <t>児発４・地公体・未計画・評価減・拘束減</t>
  </si>
  <si>
    <t>児発４・地公体・未計画・開所減１</t>
  </si>
  <si>
    <t>児発４・地公体・未計画・開所減１・拘束減</t>
  </si>
  <si>
    <t>児発４・地公体・未計画・開所減１・評価減</t>
  </si>
  <si>
    <t>児発４・地公体・未計画・開所減１・評価減・拘束減</t>
  </si>
  <si>
    <t>児発４・地公体・未計画・開所減２</t>
  </si>
  <si>
    <t>児発４・地公体・未計画・開所減２・拘束減</t>
  </si>
  <si>
    <t>児発４・地公体・未計画・開所減２・評価減</t>
  </si>
  <si>
    <t>児発４・地公体・未計画・開所減２・評価減・拘束減</t>
  </si>
  <si>
    <t>児発４・地公体・未計画２</t>
  </si>
  <si>
    <t>児発４・地公体・未計画２・拘束減</t>
  </si>
  <si>
    <t>児発４・地公体・未計画２・評価減</t>
  </si>
  <si>
    <t>児発４・地公体・未計画２・評価減・拘束減</t>
  </si>
  <si>
    <t>児発４・地公体・未計画２・開所減１</t>
  </si>
  <si>
    <t>児発４・地公体・未計画２・開所減１・拘束減</t>
  </si>
  <si>
    <t>児発４・地公体・未計画２・開所減１・評価減</t>
  </si>
  <si>
    <t>児発４・地公体・未計画２・開所減１・評価減・拘束減</t>
  </si>
  <si>
    <t>児発４・地公体・未計画２・開所減２</t>
  </si>
  <si>
    <t>児発４・地公体・未計画２・開所減２・拘束減</t>
  </si>
  <si>
    <t>児発４・地公体・未計画２・開所減２・評価減</t>
  </si>
  <si>
    <t>児発４・地公体・未計画２・開所減２・評価減・拘束減</t>
  </si>
  <si>
    <t>児発５</t>
  </si>
  <si>
    <t>（5）定員61人以上70人以下</t>
  </si>
  <si>
    <t>児発５・拘束減</t>
  </si>
  <si>
    <t>児発５・評価減</t>
  </si>
  <si>
    <t>児発５・評価減・拘束減</t>
  </si>
  <si>
    <t>児発５・開所減１</t>
  </si>
  <si>
    <t>児発５・開所減１・拘束減</t>
  </si>
  <si>
    <t>児発５・開所減１・評価減</t>
  </si>
  <si>
    <t>児発５・開所減１・評価減・拘束減</t>
  </si>
  <si>
    <t>児発５・開所減２</t>
  </si>
  <si>
    <t>児発５・開所減２・拘束減</t>
  </si>
  <si>
    <t>児発５・開所減２・評価減</t>
  </si>
  <si>
    <t>児発５・開所減２・評価減・拘束減</t>
  </si>
  <si>
    <t>児発５・未計画</t>
  </si>
  <si>
    <t>児発５・未計画・拘束減</t>
  </si>
  <si>
    <t>児発５・未計画・評価減</t>
  </si>
  <si>
    <t>児発５・未計画・評価減・拘束減</t>
  </si>
  <si>
    <t>児発５・未計画・開所減１</t>
  </si>
  <si>
    <t>児発５・未計画・開所減１・拘束減</t>
  </si>
  <si>
    <t>児発５・未計画・開所減１・評価減</t>
  </si>
  <si>
    <t>児発５・未計画・開所減１・評価減・拘束減</t>
  </si>
  <si>
    <t>児発５・未計画・開所減２</t>
  </si>
  <si>
    <t>児発５・未計画・開所減２・拘束減</t>
  </si>
  <si>
    <t>児発５・未計画・開所減２・評価減</t>
  </si>
  <si>
    <t>児発５・未計画・開所減２・評価減・拘束減</t>
  </si>
  <si>
    <t>児発５・未計画２</t>
  </si>
  <si>
    <t>児発５・未計画２・拘束減</t>
  </si>
  <si>
    <t>児発５・未計画２・評価減</t>
  </si>
  <si>
    <t>児発５・未計画２・評価減・拘束減</t>
  </si>
  <si>
    <t>児発５・未計画２・開所減１</t>
  </si>
  <si>
    <t>児発５・未計画２・開所減１・拘束減</t>
  </si>
  <si>
    <t>児発５・未計画２・開所減１・評価減</t>
  </si>
  <si>
    <t>児発５・未計画２・開所減１・評価減・拘束減</t>
  </si>
  <si>
    <t>児発５・未計画２・開所減２</t>
  </si>
  <si>
    <t>児発５・未計画２・開所減２・拘束減</t>
  </si>
  <si>
    <t>児発５・未計画２・開所減２・評価減</t>
  </si>
  <si>
    <t>児発５・未計画２・開所減２・評価減・拘束減</t>
  </si>
  <si>
    <t>児発５・地公体</t>
  </si>
  <si>
    <t>児発５・地公体・拘束減</t>
  </si>
  <si>
    <t>児発５・地公体・評価減</t>
  </si>
  <si>
    <t>児発５・地公体・評価減・拘束減</t>
  </si>
  <si>
    <t>児発５・地公体・開所減１</t>
  </si>
  <si>
    <t>児発５・地公体・開所減１・拘束減</t>
  </si>
  <si>
    <t>児発５・地公体・開所減１・評価減</t>
  </si>
  <si>
    <t>児発５・地公体・開所減１・評価減・拘束減</t>
  </si>
  <si>
    <t>児発５・地公体・開所減２</t>
  </si>
  <si>
    <t>児発５・地公体・開所減２・拘束減</t>
  </si>
  <si>
    <t>児発５・地公体・開所減２・評価減</t>
  </si>
  <si>
    <t>児発５・地公体・開所減２・評価減・拘束減</t>
  </si>
  <si>
    <t>児発５・地公体・未計画</t>
  </si>
  <si>
    <t>児発５・地公体・未計画・拘束減</t>
  </si>
  <si>
    <t>児発５・地公体・未計画・評価減</t>
  </si>
  <si>
    <t>児発５・地公体・未計画・評価減・拘束減</t>
  </si>
  <si>
    <t>児発５・地公体・未計画・開所減１</t>
  </si>
  <si>
    <t>児発５・地公体・未計画・開所減１・拘束減</t>
  </si>
  <si>
    <t>児発５・地公体・未計画・開所減１・評価減</t>
  </si>
  <si>
    <t>児発５・地公体・未計画・開所減１・評価減・拘束減</t>
  </si>
  <si>
    <t>児発５・地公体・未計画・開所減２</t>
  </si>
  <si>
    <t>児発５・地公体・未計画・開所減２・拘束減</t>
  </si>
  <si>
    <t>児発５・地公体・未計画・開所減２・評価減</t>
  </si>
  <si>
    <t>児発５・地公体・未計画・開所減２・評価減・拘束減</t>
  </si>
  <si>
    <t>児発５・地公体・未計画２</t>
  </si>
  <si>
    <t>児発５・地公体・未計画２・拘束減</t>
  </si>
  <si>
    <t>児発５・地公体・未計画２・評価減</t>
  </si>
  <si>
    <t>児発５・地公体・未計画２・評価減・拘束減</t>
  </si>
  <si>
    <t>児発５・地公体・未計画２・開所減１</t>
  </si>
  <si>
    <t>児発５・地公体・未計画２・開所減１・拘束減</t>
  </si>
  <si>
    <t>児発５・地公体・未計画２・開所減１・評価減</t>
  </si>
  <si>
    <t>児発５・地公体・未計画２・開所減１・評価減・拘束減</t>
  </si>
  <si>
    <t>児発５・地公体・未計画２・開所減２</t>
  </si>
  <si>
    <t>児発５・地公体・未計画２・開所減２・拘束減</t>
  </si>
  <si>
    <t>児発５・地公体・未計画２・開所減２・評価減</t>
  </si>
  <si>
    <t>児発５・地公体・未計画２・開所減２・評価減・拘束減</t>
  </si>
  <si>
    <t>児発６</t>
  </si>
  <si>
    <t>（6）定員71人以上80人以下</t>
  </si>
  <si>
    <t>児発６・拘束減</t>
  </si>
  <si>
    <t>児発６・評価減</t>
  </si>
  <si>
    <t>児発６・評価減・拘束減</t>
  </si>
  <si>
    <t>児発６・開所減１</t>
  </si>
  <si>
    <t>児発６・開所減１・拘束減</t>
  </si>
  <si>
    <t>児発６・開所減１・評価減</t>
  </si>
  <si>
    <t>児発６・開所減１・評価減・拘束減</t>
  </si>
  <si>
    <t>児発６・開所減２</t>
  </si>
  <si>
    <t>児発６・開所減２・拘束減</t>
  </si>
  <si>
    <t>児発６・開所減２・評価減</t>
  </si>
  <si>
    <t>児発６・開所減２・評価減・拘束減</t>
  </si>
  <si>
    <t>児発６・未計画</t>
  </si>
  <si>
    <t>児発６・未計画・拘束減</t>
  </si>
  <si>
    <t>児発６・未計画・評価減</t>
  </si>
  <si>
    <t>児発６・未計画・評価減・拘束減</t>
  </si>
  <si>
    <t>児発６・未計画・開所減１</t>
  </si>
  <si>
    <t>児発６・未計画・開所減１・拘束減</t>
  </si>
  <si>
    <t>児発６・未計画・開所減１・評価減</t>
  </si>
  <si>
    <t>児発６・未計画・開所減１・評価減・拘束減</t>
  </si>
  <si>
    <t>児発６・未計画・開所減２</t>
  </si>
  <si>
    <t>児発６・未計画・開所減２・拘束減</t>
  </si>
  <si>
    <t>児発６・未計画・開所減２・評価減</t>
  </si>
  <si>
    <t>児発６・未計画・開所減２・評価減・拘束減</t>
  </si>
  <si>
    <t>児発６・未計画２</t>
  </si>
  <si>
    <t>児発６・未計画２・拘束減</t>
  </si>
  <si>
    <t>児発６・未計画２・評価減</t>
  </si>
  <si>
    <t>児発６・未計画２・評価減・拘束減</t>
  </si>
  <si>
    <t>児発６・未計画２・開所減１</t>
  </si>
  <si>
    <t>児発６・未計画２・開所減１・拘束減</t>
  </si>
  <si>
    <t>児発６・未計画２・開所減１・評価減</t>
  </si>
  <si>
    <t>児発６・未計画２・開所減１・評価減・拘束減</t>
  </si>
  <si>
    <t>児発６・未計画２・開所減２</t>
  </si>
  <si>
    <t>児発６・未計画２・開所減２・拘束減</t>
  </si>
  <si>
    <t>児発６・未計画２・開所減２・評価減</t>
  </si>
  <si>
    <t>児発６・未計画２・開所減２・評価減・拘束減</t>
  </si>
  <si>
    <t>児発６・地公体</t>
  </si>
  <si>
    <t>児発６・地公体・拘束減</t>
  </si>
  <si>
    <t>児発６・地公体・評価減</t>
  </si>
  <si>
    <t>児発６・地公体・評価減・拘束減</t>
  </si>
  <si>
    <t>児発６・地公体・開所減１</t>
  </si>
  <si>
    <t>児発６・地公体・開所減１・拘束減</t>
  </si>
  <si>
    <t>児発６・地公体・開所減１・評価減</t>
  </si>
  <si>
    <t>児発６・地公体・開所減１・評価減・拘束減</t>
  </si>
  <si>
    <t>児発６・地公体・開所減２</t>
  </si>
  <si>
    <t>児発６・地公体・開所減２・拘束減</t>
  </si>
  <si>
    <t>児発６・地公体・開所減２・評価減</t>
  </si>
  <si>
    <t>児発６・地公体・開所減２・評価減・拘束減</t>
  </si>
  <si>
    <t>児発６・地公体・未計画</t>
  </si>
  <si>
    <t>児発６・地公体・未計画・拘束減</t>
  </si>
  <si>
    <t>児発６・地公体・未計画・評価減</t>
  </si>
  <si>
    <t>児発６・地公体・未計画・評価減・拘束減</t>
  </si>
  <si>
    <t>児発６・地公体・未計画・開所減１</t>
  </si>
  <si>
    <t>児発６・地公体・未計画・開所減１・拘束減</t>
  </si>
  <si>
    <t>児発６・地公体・未計画・開所減１・評価減</t>
  </si>
  <si>
    <t>児発６・地公体・未計画・開所減１・評価減・拘束減</t>
  </si>
  <si>
    <t>児発６・地公体・未計画・開所減２</t>
  </si>
  <si>
    <t>児発６・地公体・未計画・開所減２・拘束減</t>
  </si>
  <si>
    <t>児発６・地公体・未計画・開所減２・評価減</t>
  </si>
  <si>
    <t>児発６・地公体・未計画・開所減２・評価減・拘束減</t>
  </si>
  <si>
    <t>児発６・地公体・未計画２</t>
  </si>
  <si>
    <t>児発６・地公体・未計画２・拘束減</t>
  </si>
  <si>
    <t>児発６・地公体・未計画２・評価減</t>
  </si>
  <si>
    <t>児発６・地公体・未計画２・評価減・拘束減</t>
  </si>
  <si>
    <t>児発６・地公体・未計画２・開所減１</t>
  </si>
  <si>
    <t>児発６・地公体・未計画２・開所減１・拘束減</t>
  </si>
  <si>
    <t>児発６・地公体・未計画２・開所減１・評価減</t>
  </si>
  <si>
    <t>児発６・地公体・未計画２・開所減１・評価減・拘束減</t>
  </si>
  <si>
    <t>児発６・地公体・未計画２・開所減２</t>
  </si>
  <si>
    <t>児発６・地公体・未計画２・開所減２・拘束減</t>
  </si>
  <si>
    <t>児発６・地公体・未計画２・開所減２・評価減</t>
  </si>
  <si>
    <t>児発６・地公体・未計画２・開所減２・評価減・拘束減</t>
  </si>
  <si>
    <t>児発７</t>
  </si>
  <si>
    <t>（7）定員81人以上</t>
  </si>
  <si>
    <t>児発７・拘束減</t>
  </si>
  <si>
    <t>児発７・評価減</t>
  </si>
  <si>
    <t>児発７・評価減・拘束減</t>
  </si>
  <si>
    <t>児発７・開所減１</t>
  </si>
  <si>
    <t>児発７・開所減１・拘束減</t>
  </si>
  <si>
    <t>児発７・開所減１・評価減</t>
  </si>
  <si>
    <t>児発７・開所減１・評価減・拘束減</t>
  </si>
  <si>
    <t>児発７・開所減２</t>
  </si>
  <si>
    <t>児発７・開所減２・拘束減</t>
  </si>
  <si>
    <t>児発７・開所減２・評価減</t>
  </si>
  <si>
    <t>児発７・開所減２・評価減・拘束減</t>
  </si>
  <si>
    <t>児発７・未計画</t>
  </si>
  <si>
    <t>児発７・未計画・拘束減</t>
  </si>
  <si>
    <t>児発７・未計画・評価減</t>
  </si>
  <si>
    <t>児発７・未計画・評価減・拘束減</t>
  </si>
  <si>
    <t>児発７・未計画・開所減１</t>
  </si>
  <si>
    <t>児発７・未計画・開所減１・拘束減</t>
  </si>
  <si>
    <t>児発７・未計画・開所減１・評価減</t>
  </si>
  <si>
    <t>児発７・未計画・開所減１・評価減・拘束減</t>
  </si>
  <si>
    <t>児発７・未計画・開所減２</t>
  </si>
  <si>
    <t>児発７・未計画・開所減２・拘束減</t>
  </si>
  <si>
    <t>児発７・未計画・開所減２・評価減</t>
  </si>
  <si>
    <t>児発７・未計画・開所減２・評価減・拘束減</t>
  </si>
  <si>
    <t>児発７・未計画２</t>
  </si>
  <si>
    <t>児発７・未計画２・拘束減</t>
  </si>
  <si>
    <t>児発７・未計画２・評価減</t>
  </si>
  <si>
    <t>児発７・未計画２・評価減・拘束減</t>
  </si>
  <si>
    <t>児発７・未計画２・開所減１</t>
  </si>
  <si>
    <t>児発７・未計画２・開所減１・拘束減</t>
  </si>
  <si>
    <t>児発７・未計画２・開所減１・評価減</t>
  </si>
  <si>
    <t>児発７・未計画２・開所減１・評価減・拘束減</t>
  </si>
  <si>
    <t>児発７・未計画２・開所減２</t>
  </si>
  <si>
    <t>児発７・未計画２・開所減２・拘束減</t>
  </si>
  <si>
    <t>児発７・未計画２・開所減２・評価減</t>
  </si>
  <si>
    <t>児発７・未計画２・開所減２・評価減・拘束減</t>
  </si>
  <si>
    <t>児発７・地公体</t>
  </si>
  <si>
    <t>児発７・地公体・拘束減</t>
  </si>
  <si>
    <t>児発７・地公体・評価減</t>
  </si>
  <si>
    <t>児発７・地公体・評価減・拘束減</t>
  </si>
  <si>
    <t>児発７・地公体・開所減１</t>
  </si>
  <si>
    <t>児発７・地公体・開所減１・拘束減</t>
  </si>
  <si>
    <t>児発７・地公体・開所減１・評価減</t>
  </si>
  <si>
    <t>児発７・地公体・開所減１・評価減・拘束減</t>
  </si>
  <si>
    <t>児発７・地公体・開所減２</t>
  </si>
  <si>
    <t>児発７・地公体・開所減２・拘束減</t>
  </si>
  <si>
    <t>児発７・地公体・開所減２・評価減</t>
  </si>
  <si>
    <t>児発７・地公体・開所減２・評価減・拘束減</t>
  </si>
  <si>
    <t>児発７・地公体・未計画</t>
  </si>
  <si>
    <t>児発７・地公体・未計画・拘束減</t>
  </si>
  <si>
    <t>児発７・地公体・未計画・評価減</t>
  </si>
  <si>
    <t>児発７・地公体・未計画・評価減・拘束減</t>
  </si>
  <si>
    <t>児発７・地公体・未計画・開所減１</t>
  </si>
  <si>
    <t>児発７・地公体・未計画・開所減１・拘束減</t>
  </si>
  <si>
    <t>児発７・地公体・未計画・開所減１・評価減</t>
  </si>
  <si>
    <t>児発７・地公体・未計画・開所減１・評価減・拘束減</t>
  </si>
  <si>
    <t>児発７・地公体・未計画・開所減２</t>
  </si>
  <si>
    <t>児発７・地公体・未計画・開所減２・拘束減</t>
  </si>
  <si>
    <t>児発７・地公体・未計画・開所減２・評価減</t>
  </si>
  <si>
    <t>児発７・地公体・未計画・開所減２・評価減・拘束減</t>
  </si>
  <si>
    <t>児発７・地公体・未計画２</t>
  </si>
  <si>
    <t>児発７・地公体・未計画２・拘束減</t>
  </si>
  <si>
    <t>児発７・地公体・未計画２・評価減</t>
  </si>
  <si>
    <t>児発７・地公体・未計画２・評価減・拘束減</t>
  </si>
  <si>
    <t>児発７・地公体・未計画２・開所減１</t>
  </si>
  <si>
    <t>児発７・地公体・未計画２・開所減１・拘束減</t>
  </si>
  <si>
    <t>児発７・地公体・未計画２・開所減１・評価減</t>
  </si>
  <si>
    <t>児発７・地公体・未計画２・開所減１・評価減・拘束減</t>
  </si>
  <si>
    <t>児発７・地公体・未計画２・開所減２</t>
  </si>
  <si>
    <t>児発７・地公体・未計画２・開所減２・拘束減</t>
  </si>
  <si>
    <t>児発７・地公体・未計画２・開所減２・評価減</t>
  </si>
  <si>
    <t>児発７・地公体・未計画２・開所減２・評価減・拘束減</t>
  </si>
  <si>
    <t>児発８</t>
  </si>
  <si>
    <t>ロ　難聴児の場合</t>
  </si>
  <si>
    <t>（1）定員20人以下</t>
  </si>
  <si>
    <t>児発８・拘束減</t>
  </si>
  <si>
    <t>児発８・評価減</t>
  </si>
  <si>
    <t>児発８・評価減・拘束減</t>
  </si>
  <si>
    <t>児発８・開所減１</t>
  </si>
  <si>
    <t>児発８・開所減１・拘束減</t>
  </si>
  <si>
    <t>児発８・開所減１・評価減</t>
  </si>
  <si>
    <t>児発８・開所減１・評価減・拘束減</t>
  </si>
  <si>
    <t>児発８・開所減２</t>
  </si>
  <si>
    <t>児発８・開所減２・拘束減</t>
  </si>
  <si>
    <t>児発８・開所減２・評価減</t>
  </si>
  <si>
    <t>児発８・開所減２・評価減・拘束減</t>
  </si>
  <si>
    <t>児発８・未計画</t>
  </si>
  <si>
    <t>児発８・未計画・拘束減</t>
  </si>
  <si>
    <t>児発８・未計画・評価減</t>
  </si>
  <si>
    <t>児発８・未計画・評価減・拘束減</t>
  </si>
  <si>
    <t>児発８・未計画・開所減１</t>
  </si>
  <si>
    <t>児発８・未計画・開所減１・拘束減</t>
  </si>
  <si>
    <t>児発８・未計画・開所減１・評価減</t>
  </si>
  <si>
    <t>児発８・未計画・開所減１・評価減・拘束減</t>
  </si>
  <si>
    <t>児発８・未計画・開所減２</t>
  </si>
  <si>
    <t>児発８・未計画・開所減２・拘束減</t>
  </si>
  <si>
    <t>児発８・未計画・開所減２・評価減</t>
  </si>
  <si>
    <t>児発８・未計画・開所減２・評価減・拘束減</t>
  </si>
  <si>
    <t>児発８・未計画２</t>
  </si>
  <si>
    <t>児発８・未計画２・拘束減</t>
  </si>
  <si>
    <t>児発８・未計画２・評価減</t>
  </si>
  <si>
    <t>児発８・未計画２・評価減・拘束減</t>
  </si>
  <si>
    <t>児発８・未計画２・開所減１</t>
  </si>
  <si>
    <t>児発８・未計画２・開所減１・拘束減</t>
  </si>
  <si>
    <t>児発８・未計画２・開所減１・評価減</t>
  </si>
  <si>
    <t>児発８・未計画２・開所減１・評価減・拘束減</t>
  </si>
  <si>
    <t>児発８・未計画２・開所減２</t>
  </si>
  <si>
    <t>児発８・未計画２・開所減２・拘束減</t>
  </si>
  <si>
    <t>児発８・未計画２・開所減２・評価減</t>
  </si>
  <si>
    <t>児発８・未計画２・開所減２・評価減・拘束減</t>
  </si>
  <si>
    <t>児発８・地公体</t>
  </si>
  <si>
    <t>児発８・地公体・拘束減</t>
  </si>
  <si>
    <t>児発８・地公体・評価減</t>
  </si>
  <si>
    <t>児発８・地公体・評価減・拘束減</t>
  </si>
  <si>
    <t>児発８・地公体・開所減１</t>
  </si>
  <si>
    <t>児発８・地公体・開所減１・拘束減</t>
  </si>
  <si>
    <t>児発８・地公体・開所減１・評価減</t>
  </si>
  <si>
    <t>児発８・地公体・開所減１・評価減・拘束減</t>
  </si>
  <si>
    <t>児発８・地公体・開所減２</t>
  </si>
  <si>
    <t>児発８・地公体・開所減２・拘束減</t>
  </si>
  <si>
    <t>児発８・地公体・開所減２・評価減</t>
  </si>
  <si>
    <t>児発８・地公体・開所減２・評価減・拘束減</t>
  </si>
  <si>
    <t>児発８・地公体・未計画</t>
  </si>
  <si>
    <t>児発８・地公体・未計画・拘束減</t>
  </si>
  <si>
    <t>児発８・地公体・未計画・評価減</t>
  </si>
  <si>
    <t>児発８・地公体・未計画・評価減・拘束減</t>
  </si>
  <si>
    <t>児発８・地公体・未計画・開所減１</t>
  </si>
  <si>
    <t>児発８・地公体・未計画・開所減１・拘束減</t>
  </si>
  <si>
    <t>児発８・地公体・未計画・開所減１・評価減</t>
  </si>
  <si>
    <t>児発８・地公体・未計画・開所減１・評価減・拘束減</t>
  </si>
  <si>
    <t>児発８・地公体・未計画・開所減２</t>
  </si>
  <si>
    <t>児発８・地公体・未計画・開所減２・拘束減</t>
  </si>
  <si>
    <t>児発８・地公体・未計画・開所減２・評価減</t>
  </si>
  <si>
    <t>児発８・地公体・未計画・開所減２・評価減・拘束減</t>
  </si>
  <si>
    <t>児発８・地公体・未計画２</t>
  </si>
  <si>
    <t>児発８・地公体・未計画２・拘束減</t>
  </si>
  <si>
    <t>児発８・地公体・未計画２・評価減</t>
  </si>
  <si>
    <t>児発８・地公体・未計画２・評価減・拘束減</t>
  </si>
  <si>
    <t>児発８・地公体・未計画２・開所減１</t>
  </si>
  <si>
    <t>児発８・地公体・未計画２・開所減１・拘束減</t>
  </si>
  <si>
    <t>児発８・地公体・未計画２・開所減１・評価減</t>
  </si>
  <si>
    <t>児発８・地公体・未計画２・開所減１・評価減・拘束減</t>
  </si>
  <si>
    <t>児発８・地公体・未計画２・開所減２</t>
  </si>
  <si>
    <t>児発８・地公体・未計画２・開所減２・拘束減</t>
  </si>
  <si>
    <t>児発８・地公体・未計画２・開所減２・評価減</t>
  </si>
  <si>
    <t>児発８・地公体・未計画２・開所減２・評価減・拘束減</t>
  </si>
  <si>
    <t>児発９</t>
  </si>
  <si>
    <t>（2）定員21人以上30人以下</t>
  </si>
  <si>
    <t>児発９・拘束減</t>
  </si>
  <si>
    <t>児発９・評価減</t>
  </si>
  <si>
    <t>児発９・評価減・拘束減</t>
  </si>
  <si>
    <t>児発９・開所減１</t>
  </si>
  <si>
    <t>児発９・開所減１・拘束減</t>
  </si>
  <si>
    <t>児発９・開所減１・評価減</t>
  </si>
  <si>
    <t>児発９・開所減１・評価減・拘束減</t>
  </si>
  <si>
    <t>児発９・開所減２</t>
  </si>
  <si>
    <t>児発９・開所減２・拘束減</t>
  </si>
  <si>
    <t>児発９・開所減２・評価減</t>
  </si>
  <si>
    <t>児発９・開所減２・評価減・拘束減</t>
  </si>
  <si>
    <t>児発９・未計画</t>
  </si>
  <si>
    <t>児発９・未計画・拘束減</t>
  </si>
  <si>
    <t>児発９・未計画・評価減</t>
  </si>
  <si>
    <t>児発９・未計画・評価減・拘束減</t>
  </si>
  <si>
    <t>児発９・未計画・開所減１</t>
  </si>
  <si>
    <t>児発９・未計画・開所減１・拘束減</t>
  </si>
  <si>
    <t>児発９・未計画・開所減１・評価減</t>
  </si>
  <si>
    <t>児発９・未計画・開所減１・評価減・拘束減</t>
  </si>
  <si>
    <t>児発９・未計画・開所減２</t>
  </si>
  <si>
    <t>児発９・未計画・開所減２・拘束減</t>
  </si>
  <si>
    <t>児発９・未計画・開所減２・評価減</t>
  </si>
  <si>
    <t>児発９・未計画・開所減２・評価減・拘束減</t>
  </si>
  <si>
    <t>児発９・未計画２</t>
  </si>
  <si>
    <t>児発９・未計画２・拘束減</t>
  </si>
  <si>
    <t>児発９・未計画２・評価減</t>
  </si>
  <si>
    <t>児発９・未計画２・評価減・拘束減</t>
  </si>
  <si>
    <t>児発９・未計画２・開所減１</t>
  </si>
  <si>
    <t>児発９・未計画２・開所減１・拘束減</t>
  </si>
  <si>
    <t>児発９・未計画２・開所減１・評価減</t>
  </si>
  <si>
    <t>児発９・未計画２・開所減１・評価減・拘束減</t>
  </si>
  <si>
    <t>児発９・未計画２・開所減２</t>
  </si>
  <si>
    <t>児発９・未計画２・開所減２・拘束減</t>
  </si>
  <si>
    <t>児発９・未計画２・開所減２・評価減</t>
  </si>
  <si>
    <t>児発９・未計画２・開所減２・評価減・拘束減</t>
  </si>
  <si>
    <t>児発９・地公体</t>
  </si>
  <si>
    <t>児発９・地公体・拘束減</t>
  </si>
  <si>
    <t>児発９・地公体・評価減</t>
  </si>
  <si>
    <t>児発９・地公体・評価減・拘束減</t>
  </si>
  <si>
    <t>児発９・地公体・開所減１</t>
  </si>
  <si>
    <t>児発９・地公体・開所減１・拘束減</t>
  </si>
  <si>
    <t>児発９・地公体・開所減１・評価減</t>
  </si>
  <si>
    <t>児発９・地公体・開所減１・評価減・拘束減</t>
  </si>
  <si>
    <t>児発９・地公体・開所減２</t>
  </si>
  <si>
    <t>児発９・地公体・開所減２・拘束減</t>
  </si>
  <si>
    <t>児発９・地公体・開所減２・評価減</t>
  </si>
  <si>
    <t>児発９・地公体・開所減２・評価減・拘束減</t>
  </si>
  <si>
    <t>児発９・地公体・未計画</t>
  </si>
  <si>
    <t>児発９・地公体・未計画・拘束減</t>
  </si>
  <si>
    <t>児発９・地公体・未計画・評価減</t>
  </si>
  <si>
    <t>児発９・地公体・未計画・評価減・拘束減</t>
  </si>
  <si>
    <t>児発９・地公体・未計画・開所減１</t>
  </si>
  <si>
    <t>児発９・地公体・未計画・開所減１・拘束減</t>
  </si>
  <si>
    <t>児発９・地公体・未計画・開所減１・評価減</t>
  </si>
  <si>
    <t>児発９・地公体・未計画・開所減１・評価減・拘束減</t>
  </si>
  <si>
    <t>児発９・地公体・未計画・開所減２</t>
  </si>
  <si>
    <t>児発９・地公体・未計画・開所減２・拘束減</t>
  </si>
  <si>
    <t>児発９・地公体・未計画・開所減２・評価減</t>
  </si>
  <si>
    <t>児発９・地公体・未計画・開所減２・評価減・拘束減</t>
  </si>
  <si>
    <t>児発９・地公体・未計画２</t>
  </si>
  <si>
    <t>児発９・地公体・未計画２・拘束減</t>
  </si>
  <si>
    <t>児発９・地公体・未計画２・評価減</t>
  </si>
  <si>
    <t>児発９・地公体・未計画２・評価減・拘束減</t>
  </si>
  <si>
    <t>児発９・地公体・未計画２・開所減１</t>
  </si>
  <si>
    <t>児発９・地公体・未計画２・開所減１・拘束減</t>
  </si>
  <si>
    <t>児発９・地公体・未計画２・開所減１・評価減</t>
  </si>
  <si>
    <t>児発９・地公体・未計画２・開所減１・評価減・拘束減</t>
  </si>
  <si>
    <t>児発９・地公体・未計画２・開所減２</t>
  </si>
  <si>
    <t>児発９・地公体・未計画２・開所減２・拘束減</t>
  </si>
  <si>
    <t>児発９・地公体・未計画２・開所減２・評価減</t>
  </si>
  <si>
    <t>児発９・地公体・未計画２・開所減２・評価減・拘束減</t>
  </si>
  <si>
    <t>児発１０</t>
  </si>
  <si>
    <t>（3）定員31人以上40人以下</t>
  </si>
  <si>
    <t>児発１０・拘束減</t>
  </si>
  <si>
    <t>児発１０・評価減</t>
  </si>
  <si>
    <t>児発１０・評価減・拘束減</t>
  </si>
  <si>
    <t>児発１０・開所減１</t>
  </si>
  <si>
    <t>児発１０・開所減１・拘束減</t>
  </si>
  <si>
    <t>児発１０・開所減１・評価減</t>
  </si>
  <si>
    <t>児発１０・開所減１・評価減・拘束減</t>
  </si>
  <si>
    <t>児発１０・開所減２</t>
  </si>
  <si>
    <t>児発１０・開所減２・拘束減</t>
  </si>
  <si>
    <t>児発１０・開所減２・評価減</t>
  </si>
  <si>
    <t>児発１０・開所減２・評価減・拘束減</t>
  </si>
  <si>
    <t>児発１０・未計画</t>
  </si>
  <si>
    <t>児発１０・未計画・拘束減</t>
  </si>
  <si>
    <t>児発１０・未計画・評価減</t>
  </si>
  <si>
    <t>児発１０・未計画・評価減・拘束減</t>
  </si>
  <si>
    <t>児発１０・未計画・開所減１</t>
  </si>
  <si>
    <t>児発１０・未計画・開所減１・拘束減</t>
  </si>
  <si>
    <t>児発１０・未計画・開所減１・評価減</t>
  </si>
  <si>
    <t>児発１０・未計画・開所減１・評価減・拘束減</t>
  </si>
  <si>
    <t>児発１０・未計画・開所減２</t>
  </si>
  <si>
    <t>児発１０・未計画・開所減２・拘束減</t>
  </si>
  <si>
    <t>児発１０・未計画・開所減２・評価減</t>
  </si>
  <si>
    <t>児発１０・未計画・開所減２・評価減・拘束減</t>
  </si>
  <si>
    <t>児発１０・未計画２</t>
  </si>
  <si>
    <t>児発１０・未計画２・拘束減</t>
  </si>
  <si>
    <t>児発１０・未計画２・評価減</t>
  </si>
  <si>
    <t>児発１０・未計画２・評価減・拘束減</t>
  </si>
  <si>
    <t>児発１０・未計画２・開所減１</t>
  </si>
  <si>
    <t>児発１０・未計画２・開所減１・拘束減</t>
  </si>
  <si>
    <t>児発１０・未計画２・開所減１・評価減</t>
  </si>
  <si>
    <t>児発１０・未計画２・開所減１・評価減・拘束減</t>
  </si>
  <si>
    <t>児発１０・未計画２・開所減２</t>
  </si>
  <si>
    <t>児発１０・未計画２・開所減２・拘束減</t>
  </si>
  <si>
    <t>児発１０・未計画２・開所減２・評価減</t>
  </si>
  <si>
    <t>児発１０・未計画２・開所減２・評価減・拘束減</t>
  </si>
  <si>
    <t>児発１０・地公体</t>
  </si>
  <si>
    <t>児発１０・地公体・拘束減</t>
  </si>
  <si>
    <t>児発１０・地公体・評価減</t>
  </si>
  <si>
    <t>児発１０・地公体・評価減・拘束減</t>
  </si>
  <si>
    <t>児発１０・地公体・開所減１</t>
  </si>
  <si>
    <t>児発１０・地公体・開所減１・拘束減</t>
  </si>
  <si>
    <t>児発１０・地公体・開所減１・評価減</t>
  </si>
  <si>
    <t>児発１０・地公体・開所減１・評価減・拘束減</t>
  </si>
  <si>
    <t>児発１０・地公体・開所減２</t>
  </si>
  <si>
    <t>児発１０・地公体・開所減２・拘束減</t>
  </si>
  <si>
    <t>児発１０・地公体・開所減２・評価減</t>
  </si>
  <si>
    <t>児発１０・地公体・開所減２・評価減・拘束減</t>
  </si>
  <si>
    <t>児発１０・地公体・未計画</t>
  </si>
  <si>
    <t>児発１０・地公体・未計画・拘束減</t>
  </si>
  <si>
    <t>児発１０・地公体・未計画・評価減</t>
  </si>
  <si>
    <t>児発１０・地公体・未計画・評価減・拘束減</t>
  </si>
  <si>
    <t>児発１０・地公体・未計画・開所減１</t>
  </si>
  <si>
    <t>児発１０・地公体・未計画・開所減１・拘束減</t>
  </si>
  <si>
    <t>児発１０・地公体・未計画・開所減１・評価減</t>
  </si>
  <si>
    <t>児発１０・地公体・未計画・開所減１・評価減・拘束減</t>
  </si>
  <si>
    <t>児発１０・地公体・未計画・開所減２</t>
  </si>
  <si>
    <t>児発１０・地公体・未計画・開所減２・拘束減</t>
  </si>
  <si>
    <t>児発１０・地公体・未計画・開所減２・評価減</t>
  </si>
  <si>
    <t>児発１０・地公体・未計画・開所減２・評価減・拘束減</t>
  </si>
  <si>
    <t>児発１０・地公体・未計画２</t>
  </si>
  <si>
    <t>児発１０・地公体・未計画２・拘束減</t>
  </si>
  <si>
    <t>児発１０・地公体・未計画２・評価減</t>
  </si>
  <si>
    <t>児発１０・地公体・未計画２・評価減・拘束減</t>
  </si>
  <si>
    <t>児発１０・地公体・未計画２・開所減１</t>
  </si>
  <si>
    <t>児発１０・地公体・未計画２・開所減１・拘束減</t>
  </si>
  <si>
    <t>児発１０・地公体・未計画２・開所減１・評価減</t>
  </si>
  <si>
    <t>児発１０・地公体・未計画２・開所減１・評価減・拘束減</t>
  </si>
  <si>
    <t>児発１０・地公体・未計画２・開所減２</t>
  </si>
  <si>
    <t>児発１０・地公体・未計画２・開所減２・拘束減</t>
  </si>
  <si>
    <t>児発１０・地公体・未計画２・開所減２・評価減</t>
  </si>
  <si>
    <t>児発１０・地公体・未計画２・開所減２・評価減・拘束減</t>
  </si>
  <si>
    <t>児発１１</t>
  </si>
  <si>
    <t>（4）定員41人以上</t>
  </si>
  <si>
    <t>児発１１・拘束減</t>
  </si>
  <si>
    <t>児発１１・評価減</t>
  </si>
  <si>
    <t>児発１１・評価減・拘束減</t>
  </si>
  <si>
    <t>児発１１・開所減１</t>
  </si>
  <si>
    <t>児発１１・開所減１・拘束減</t>
  </si>
  <si>
    <t>児発１１・開所減１・評価減</t>
  </si>
  <si>
    <t>児発１１・開所減１・評価減・拘束減</t>
  </si>
  <si>
    <t>児発１１・開所減２</t>
  </si>
  <si>
    <t>児発１１・開所減２・拘束減</t>
  </si>
  <si>
    <t>児発１１・開所減２・評価減</t>
  </si>
  <si>
    <t>児発１１・開所減２・評価減・拘束減</t>
  </si>
  <si>
    <t>児発１１・未計画</t>
  </si>
  <si>
    <t>児発１１・未計画・拘束減</t>
  </si>
  <si>
    <t>児発１１・未計画・評価減</t>
  </si>
  <si>
    <t>児発１１・未計画・評価減・拘束減</t>
  </si>
  <si>
    <t>児発１１・未計画・開所減１</t>
  </si>
  <si>
    <t>児発１１・未計画・開所減１・拘束減</t>
  </si>
  <si>
    <t>児発１１・未計画・開所減１・評価減</t>
  </si>
  <si>
    <t>児発１１・未計画・開所減１・評価減・拘束減</t>
  </si>
  <si>
    <t>児発１１・未計画・開所減２</t>
  </si>
  <si>
    <t>児発１１・未計画・開所減２・拘束減</t>
  </si>
  <si>
    <t>児発１１・未計画・開所減２・評価減</t>
  </si>
  <si>
    <t>児発１１・未計画・開所減２・評価減・拘束減</t>
  </si>
  <si>
    <t>児発１１・未計画２</t>
  </si>
  <si>
    <t>児発１１・未計画２・拘束減</t>
  </si>
  <si>
    <t>児発１１・未計画２・評価減</t>
  </si>
  <si>
    <t>児発１１・未計画２・評価減・拘束減</t>
  </si>
  <si>
    <t>児発１１・未計画２・開所減１</t>
  </si>
  <si>
    <t>児発１１・未計画２・開所減１・拘束減</t>
  </si>
  <si>
    <t>児発１１・未計画２・開所減１・評価減</t>
  </si>
  <si>
    <t>児発１１・未計画２・開所減１・評価減・拘束減</t>
  </si>
  <si>
    <t>児発１１・未計画２・開所減２</t>
  </si>
  <si>
    <t>児発１１・未計画２・開所減２・拘束減</t>
  </si>
  <si>
    <t>児発１１・未計画２・開所減２・評価減</t>
  </si>
  <si>
    <t>児発１１・未計画２・開所減２・評価減・拘束減</t>
  </si>
  <si>
    <t>児発１１・地公体</t>
  </si>
  <si>
    <t>児発１１・地公体・拘束減</t>
  </si>
  <si>
    <t>児発１１・地公体・評価減</t>
  </si>
  <si>
    <t>児発１１・地公体・評価減・拘束減</t>
  </si>
  <si>
    <t>児発１１・地公体・開所減１</t>
  </si>
  <si>
    <t>児発１１・地公体・開所減１・拘束減</t>
  </si>
  <si>
    <t>児発１１・地公体・開所減１・評価減</t>
  </si>
  <si>
    <t>児発１１・地公体・開所減１・評価減・拘束減</t>
  </si>
  <si>
    <t>児発１１・地公体・開所減２</t>
  </si>
  <si>
    <t>児発１１・地公体・開所減２・拘束減</t>
  </si>
  <si>
    <t>児発１１・地公体・開所減２・評価減</t>
  </si>
  <si>
    <t>児発１１・地公体・開所減２・評価減・拘束減</t>
  </si>
  <si>
    <t>児発１１・地公体・未計画</t>
  </si>
  <si>
    <t>児発１１・地公体・未計画・拘束減</t>
  </si>
  <si>
    <t>児発１１・地公体・未計画・評価減</t>
  </si>
  <si>
    <t>児発１１・地公体・未計画・評価減・拘束減</t>
  </si>
  <si>
    <t>児発１１・地公体・未計画・開所減１</t>
  </si>
  <si>
    <t>児発１１・地公体・未計画・開所減１・拘束減</t>
  </si>
  <si>
    <t>児発１１・地公体・未計画・開所減１・評価減</t>
  </si>
  <si>
    <t>児発１１・地公体・未計画・開所減１・評価減・拘束減</t>
  </si>
  <si>
    <t>児発１１・地公体・未計画・開所減２</t>
  </si>
  <si>
    <t>児発１１・地公体・未計画・開所減２・拘束減</t>
  </si>
  <si>
    <t>児発１１・地公体・未計画・開所減２・評価減</t>
  </si>
  <si>
    <t>児発１１・地公体・未計画・開所減２・評価減・拘束減</t>
  </si>
  <si>
    <t>児発１１・地公体・未計画２</t>
  </si>
  <si>
    <t>児発１１・地公体・未計画２・拘束減</t>
  </si>
  <si>
    <t>児発１１・地公体・未計画２・評価減</t>
  </si>
  <si>
    <t>児発１１・地公体・未計画２・評価減・拘束減</t>
  </si>
  <si>
    <t>児発１１・地公体・未計画２・開所減１</t>
  </si>
  <si>
    <t>児発１１・地公体・未計画２・開所減１・拘束減</t>
  </si>
  <si>
    <t>児発１１・地公体・未計画２・開所減１・評価減</t>
  </si>
  <si>
    <t>児発１１・地公体・未計画２・開所減１・評価減・拘束減</t>
  </si>
  <si>
    <t>児発１１・地公体・未計画２・開所減２</t>
  </si>
  <si>
    <t>児発１１・地公体・未計画２・開所減２・拘束減</t>
  </si>
  <si>
    <t>児発１１・地公体・未計画２・開所減２・評価減</t>
  </si>
  <si>
    <t>児発１１・地公体・未計画２・開所減２・評価減・拘束減</t>
  </si>
  <si>
    <t>児発１２</t>
  </si>
  <si>
    <t>ハ　重症心身障害児の場合</t>
  </si>
  <si>
    <t>（1）定員15人以下</t>
  </si>
  <si>
    <t>児発１２・拘束減</t>
  </si>
  <si>
    <t>児発１２・評価減</t>
  </si>
  <si>
    <t>児発１２・評価減・拘束減</t>
  </si>
  <si>
    <t>児発１２・開所減１</t>
  </si>
  <si>
    <t>児発１２・開所減１・拘束減</t>
  </si>
  <si>
    <t>児発１２・開所減１・評価減</t>
  </si>
  <si>
    <t>児発１２・開所減１・評価減・拘束減</t>
  </si>
  <si>
    <t>児発１２・開所減２</t>
  </si>
  <si>
    <t>児発１２・開所減２・拘束減</t>
  </si>
  <si>
    <t>児発１２・開所減２・評価減</t>
  </si>
  <si>
    <t>児発１２・開所減２・評価減・拘束減</t>
  </si>
  <si>
    <t>児発１２・未計画</t>
  </si>
  <si>
    <t>児発１２・未計画・拘束減</t>
  </si>
  <si>
    <t>児発１２・未計画・評価減</t>
  </si>
  <si>
    <t>児発１２・未計画・評価減・拘束減</t>
  </si>
  <si>
    <t>児発１２・未計画・開所減１</t>
  </si>
  <si>
    <t>児発１２・未計画・開所減１・拘束減</t>
  </si>
  <si>
    <t>児発１２・未計画・開所減１・評価減</t>
  </si>
  <si>
    <t>児発１２・未計画・開所減１・評価減・拘束減</t>
  </si>
  <si>
    <t>児発１２・未計画・開所減２</t>
  </si>
  <si>
    <t>児発１２・未計画・開所減２・拘束減</t>
  </si>
  <si>
    <t>児発１２・未計画・開所減２・評価減</t>
  </si>
  <si>
    <t>児発１２・未計画・開所減２・評価減・拘束減</t>
  </si>
  <si>
    <t>児発１２・未計画２</t>
  </si>
  <si>
    <t>児発１２・未計画２・拘束減</t>
  </si>
  <si>
    <t>児発１２・未計画２・評価減</t>
  </si>
  <si>
    <t>児発１２・未計画２・評価減・拘束減</t>
  </si>
  <si>
    <t>児発１２・未計画２・開所減１</t>
  </si>
  <si>
    <t>児発１２・未計画２・開所減１・拘束減</t>
  </si>
  <si>
    <t>児発１２・未計画２・開所減１・評価減</t>
  </si>
  <si>
    <t>児発１２・未計画２・開所減１・評価減・拘束減</t>
  </si>
  <si>
    <t>児発１２・未計画２・開所減２</t>
  </si>
  <si>
    <t>児発１２・未計画２・開所減２・拘束減</t>
  </si>
  <si>
    <t>児発１２・未計画２・開所減２・評価減</t>
  </si>
  <si>
    <t>児発１２・未計画２・開所減２・評価減・拘束減</t>
  </si>
  <si>
    <t>児発１２・地公体</t>
  </si>
  <si>
    <t>児発１２・地公体・拘束減</t>
  </si>
  <si>
    <t>児発１２・地公体・評価減</t>
  </si>
  <si>
    <t>児発１２・地公体・評価減・拘束減</t>
  </si>
  <si>
    <t>児発１２・地公体・開所減１</t>
  </si>
  <si>
    <t>児発１２・地公体・開所減１・拘束減</t>
  </si>
  <si>
    <t>児発１２・地公体・開所減１・評価減</t>
  </si>
  <si>
    <t>児発１２・地公体・開所減１・評価減・拘束減</t>
  </si>
  <si>
    <t>児発１２・地公体・開所減２</t>
  </si>
  <si>
    <t>児発１２・地公体・開所減２・拘束減</t>
  </si>
  <si>
    <t>児発１２・地公体・開所減２・評価減</t>
  </si>
  <si>
    <t>児発１２・地公体・開所減２・評価減・拘束減</t>
  </si>
  <si>
    <t>児発１２・地公体・未計画</t>
  </si>
  <si>
    <t>児発１２・地公体・未計画・拘束減</t>
  </si>
  <si>
    <t>児発１２・地公体・未計画・評価減</t>
  </si>
  <si>
    <t>児発１２・地公体・未計画・評価減・拘束減</t>
  </si>
  <si>
    <t>児発１２・地公体・未計画・開所減１</t>
  </si>
  <si>
    <t>児発１２・地公体・未計画・開所減１・拘束減</t>
  </si>
  <si>
    <t>児発１２・地公体・未計画・開所減１・評価減</t>
  </si>
  <si>
    <t>児発１２・地公体・未計画・開所減１・評価減・拘束減</t>
  </si>
  <si>
    <t>児発１２・地公体・未計画・開所減２</t>
  </si>
  <si>
    <t>児発１２・地公体・未計画・開所減２・拘束減</t>
  </si>
  <si>
    <t>児発１２・地公体・未計画・開所減２・評価減</t>
  </si>
  <si>
    <t>児発１２・地公体・未計画・開所減２・評価減・拘束減</t>
  </si>
  <si>
    <t>児発１２・地公体・未計画２</t>
  </si>
  <si>
    <t>児発１２・地公体・未計画２・拘束減</t>
  </si>
  <si>
    <t>児発１２・地公体・未計画２・評価減</t>
  </si>
  <si>
    <t>児発１２・地公体・未計画２・評価減・拘束減</t>
  </si>
  <si>
    <t>児発１２・地公体・未計画２・開所減１</t>
  </si>
  <si>
    <t>児発１２・地公体・未計画２・開所減１・拘束減</t>
  </si>
  <si>
    <t>児発１２・地公体・未計画２・開所減１・評価減</t>
  </si>
  <si>
    <t>児発１２・地公体・未計画２・開所減１・評価減・拘束減</t>
  </si>
  <si>
    <t>児発１２・地公体・未計画２・開所減２</t>
  </si>
  <si>
    <t>児発１２・地公体・未計画２・開所減２・拘束減</t>
  </si>
  <si>
    <t>児発１２・地公体・未計画２・開所減２・評価減</t>
  </si>
  <si>
    <t>児発１２・地公体・未計画２・開所減２・評価減・拘束減</t>
  </si>
  <si>
    <t>児発１３</t>
  </si>
  <si>
    <t>（2）定員16人以上20人以下</t>
  </si>
  <si>
    <t>児発１３・拘束減</t>
  </si>
  <si>
    <t>児発１３・評価減</t>
  </si>
  <si>
    <t>児発１３・評価減・拘束減</t>
  </si>
  <si>
    <t>児発１３・開所減１</t>
  </si>
  <si>
    <t>児発１３・開所減１・拘束減</t>
  </si>
  <si>
    <t>児発１３・開所減１・評価減</t>
  </si>
  <si>
    <t>児発１３・開所減１・評価減・拘束減</t>
  </si>
  <si>
    <t>児発１３・開所減２</t>
  </si>
  <si>
    <t>児発１３・開所減２・拘束減</t>
  </si>
  <si>
    <t>児発１３・開所減２・評価減</t>
  </si>
  <si>
    <t>児発１３・開所減２・評価減・拘束減</t>
  </si>
  <si>
    <t>児発１３・未計画</t>
  </si>
  <si>
    <t>児発１３・未計画・拘束減</t>
  </si>
  <si>
    <t>児発１３・未計画・評価減</t>
  </si>
  <si>
    <t>児発１３・未計画・評価減・拘束減</t>
  </si>
  <si>
    <t>児発１３・未計画・開所減１</t>
  </si>
  <si>
    <t>児発１３・未計画・開所減１・拘束減</t>
  </si>
  <si>
    <t>児発１３・未計画・開所減１・評価減</t>
  </si>
  <si>
    <t>児発１３・未計画・開所減１・評価減・拘束減</t>
  </si>
  <si>
    <t>児発１３・未計画・開所減２</t>
  </si>
  <si>
    <t>児発１３・未計画・開所減２・拘束減</t>
  </si>
  <si>
    <t>児発１３・未計画・開所減２・評価減</t>
  </si>
  <si>
    <t>児発１３・未計画・開所減２・評価減・拘束減</t>
  </si>
  <si>
    <t>児発１３・未計画２</t>
  </si>
  <si>
    <t>児発１３・未計画２・拘束減</t>
  </si>
  <si>
    <t>児発１３・未計画２・評価減</t>
  </si>
  <si>
    <t>児発１３・未計画２・評価減・拘束減</t>
  </si>
  <si>
    <t>児発１３・未計画２・開所減１</t>
  </si>
  <si>
    <t>児発１３・未計画２・開所減１・拘束減</t>
  </si>
  <si>
    <t>児発１３・未計画２・開所減１・評価減</t>
  </si>
  <si>
    <t>児発１３・未計画２・開所減１・評価減・拘束減</t>
  </si>
  <si>
    <t>児発１３・未計画２・開所減２</t>
  </si>
  <si>
    <t>児発１３・未計画２・開所減２・拘束減</t>
  </si>
  <si>
    <t>児発１３・未計画２・開所減２・評価減</t>
  </si>
  <si>
    <t>児発１３・未計画２・開所減２・評価減・拘束減</t>
  </si>
  <si>
    <t>児発１３・地公体</t>
  </si>
  <si>
    <t>児発１３・地公体・拘束減</t>
  </si>
  <si>
    <t>児発１３・地公体・評価減</t>
  </si>
  <si>
    <t>児発１３・地公体・評価減・拘束減</t>
  </si>
  <si>
    <t>児発１３・地公体・開所減１</t>
  </si>
  <si>
    <t>児発１３・地公体・開所減１・拘束減</t>
  </si>
  <si>
    <t>児発１３・地公体・開所減１・評価減</t>
  </si>
  <si>
    <t>児発１３・地公体・開所減１・評価減・拘束減</t>
  </si>
  <si>
    <t>児発１３・地公体・開所減２</t>
  </si>
  <si>
    <t>児発１３・地公体・開所減２・拘束減</t>
  </si>
  <si>
    <t>児発１３・地公体・開所減２・評価減</t>
  </si>
  <si>
    <t>児発１３・地公体・開所減２・評価減・拘束減</t>
  </si>
  <si>
    <t>児発１３・地公体・未計画</t>
  </si>
  <si>
    <t>児発１３・地公体・未計画・拘束減</t>
  </si>
  <si>
    <t>児発１３・地公体・未計画・評価減</t>
  </si>
  <si>
    <t>児発１３・地公体・未計画・評価減・拘束減</t>
  </si>
  <si>
    <t>児発１３・地公体・未計画・開所減１</t>
  </si>
  <si>
    <t>児発１３・地公体・未計画・開所減１・拘束減</t>
  </si>
  <si>
    <t>児発１３・地公体・未計画・開所減１・評価減</t>
  </si>
  <si>
    <t>児発１３・地公体・未計画・開所減１・評価減・拘束減</t>
  </si>
  <si>
    <t>児発１３・地公体・未計画・開所減２</t>
  </si>
  <si>
    <t>児発１３・地公体・未計画・開所減２・拘束減</t>
  </si>
  <si>
    <t>児発１３・地公体・未計画・開所減２・評価減</t>
  </si>
  <si>
    <t>児発１３・地公体・未計画・開所減２・評価減・拘束減</t>
  </si>
  <si>
    <t>児発１３・地公体・未計画２</t>
  </si>
  <si>
    <t>児発１３・地公体・未計画２・拘束減</t>
  </si>
  <si>
    <t>児発１３・地公体・未計画２・評価減</t>
  </si>
  <si>
    <t>児発１３・地公体・未計画２・評価減・拘束減</t>
  </si>
  <si>
    <t>児発１３・地公体・未計画２・開所減１</t>
  </si>
  <si>
    <t>児発１３・地公体・未計画２・開所減１・拘束減</t>
  </si>
  <si>
    <t>児発１３・地公体・未計画２・開所減１・評価減</t>
  </si>
  <si>
    <t>児発１３・地公体・未計画２・開所減１・評価減・拘束減</t>
  </si>
  <si>
    <t>児発１３・地公体・未計画２・開所減２</t>
  </si>
  <si>
    <t>児発１３・地公体・未計画２・開所減２・拘束減</t>
  </si>
  <si>
    <t>児発１３・地公体・未計画２・開所減２・評価減</t>
  </si>
  <si>
    <t>児発１３・地公体・未計画２・開所減２・評価減・拘束減</t>
  </si>
  <si>
    <t>児発１４</t>
  </si>
  <si>
    <t>（3）定員21人以上</t>
  </si>
  <si>
    <t>児発１４・拘束減</t>
  </si>
  <si>
    <t>児発１４・評価減</t>
  </si>
  <si>
    <t>児発１４・評価減・拘束減</t>
  </si>
  <si>
    <t>児発１４・開所減１</t>
  </si>
  <si>
    <t>児発１４・開所減１・拘束減</t>
  </si>
  <si>
    <t>児発１４・開所減１・評価減</t>
  </si>
  <si>
    <t>児発１４・開所減１・評価減・拘束減</t>
  </si>
  <si>
    <t>児発１４・開所減２</t>
  </si>
  <si>
    <t>児発１４・開所減２・拘束減</t>
  </si>
  <si>
    <t>児発１４・開所減２・評価減</t>
  </si>
  <si>
    <t>児発１４・開所減２・評価減・拘束減</t>
  </si>
  <si>
    <t>児発１４・未計画</t>
  </si>
  <si>
    <t>児発１４・未計画・拘束減</t>
  </si>
  <si>
    <t>児発１４・未計画・評価減</t>
  </si>
  <si>
    <t>児発１４・未計画・評価減・拘束減</t>
  </si>
  <si>
    <t>児発１４・未計画・開所減１</t>
  </si>
  <si>
    <t>児発１４・未計画・開所減１・拘束減</t>
  </si>
  <si>
    <t>児発１４・未計画・開所減１・評価減</t>
  </si>
  <si>
    <t>児発１４・未計画・開所減１・評価減・拘束減</t>
  </si>
  <si>
    <t>児発１４・未計画・開所減２</t>
  </si>
  <si>
    <t>児発１４・未計画・開所減２・拘束減</t>
  </si>
  <si>
    <t>児発１４・未計画・開所減２・評価減</t>
  </si>
  <si>
    <t>児発１４・未計画・開所減２・評価減・拘束減</t>
  </si>
  <si>
    <t>児発１４・未計画２</t>
  </si>
  <si>
    <t>児発１４・未計画２・拘束減</t>
  </si>
  <si>
    <t>児発１４・未計画２・評価減</t>
  </si>
  <si>
    <t>児発１４・未計画２・評価減・拘束減</t>
  </si>
  <si>
    <t>児発１４・未計画２・開所減１</t>
  </si>
  <si>
    <t>児発１４・未計画２・開所減１・拘束減</t>
  </si>
  <si>
    <t>児発１４・未計画２・開所減１・評価減</t>
  </si>
  <si>
    <t>児発１４・未計画２・開所減１・評価減・拘束減</t>
  </si>
  <si>
    <t>児発１４・未計画２・開所減２</t>
  </si>
  <si>
    <t>児発１４・未計画２・開所減２・拘束減</t>
  </si>
  <si>
    <t>児発１４・未計画２・開所減２・評価減</t>
  </si>
  <si>
    <t>児発１４・未計画２・開所減２・評価減・拘束減</t>
  </si>
  <si>
    <t>児発１４・地公体</t>
  </si>
  <si>
    <t>児発１４・地公体・拘束減</t>
  </si>
  <si>
    <t>児発１４・地公体・評価減</t>
  </si>
  <si>
    <t>児発１４・地公体・評価減・拘束減</t>
  </si>
  <si>
    <t>児発１４・地公体・開所減１</t>
  </si>
  <si>
    <t>児発１４・地公体・開所減１・拘束減</t>
  </si>
  <si>
    <t>児発１４・地公体・開所減１・評価減</t>
  </si>
  <si>
    <t>児発１４・地公体・開所減１・評価減・拘束減</t>
  </si>
  <si>
    <t>児発１４・地公体・開所減２</t>
  </si>
  <si>
    <t>児発１４・地公体・開所減２・拘束減</t>
  </si>
  <si>
    <t>児発１４・地公体・開所減２・評価減</t>
  </si>
  <si>
    <t>児発１４・地公体・開所減２・評価減・拘束減</t>
  </si>
  <si>
    <t>児発１４・地公体・未計画</t>
  </si>
  <si>
    <t>児発１４・地公体・未計画・拘束減</t>
  </si>
  <si>
    <t>児発１４・地公体・未計画・評価減</t>
  </si>
  <si>
    <t>児発１４・地公体・未計画・評価減・拘束減</t>
  </si>
  <si>
    <t>児発１４・地公体・未計画・開所減１</t>
  </si>
  <si>
    <t>児発１４・地公体・未計画・開所減１・拘束減</t>
  </si>
  <si>
    <t>児発１４・地公体・未計画・開所減１・評価減</t>
  </si>
  <si>
    <t>児発１４・地公体・未計画・開所減１・評価減・拘束減</t>
  </si>
  <si>
    <t>児発１４・地公体・未計画・開所減２</t>
  </si>
  <si>
    <t>児発１４・地公体・未計画・開所減２・拘束減</t>
  </si>
  <si>
    <t>児発１４・地公体・未計画・開所減２・評価減</t>
  </si>
  <si>
    <t>児発１４・地公体・未計画・開所減２・評価減・拘束減</t>
  </si>
  <si>
    <t>児発１４・地公体・未計画２</t>
  </si>
  <si>
    <t>児発１４・地公体・未計画２・拘束減</t>
  </si>
  <si>
    <t>児発１４・地公体・未計画２・評価減</t>
  </si>
  <si>
    <t>児発１４・地公体・未計画２・評価減・拘束減</t>
  </si>
  <si>
    <t>児発１４・地公体・未計画２・開所減１</t>
  </si>
  <si>
    <t>児発１４・地公体・未計画２・開所減１・拘束減</t>
  </si>
  <si>
    <t>児発１４・地公体・未計画２・開所減１・評価減</t>
  </si>
  <si>
    <t>児発１４・地公体・未計画２・開所減１・評価減・拘束減</t>
  </si>
  <si>
    <t>児発１４・地公体・未計画２・開所減２</t>
  </si>
  <si>
    <t>児発１４・地公体・未計画２・開所減２・拘束減</t>
  </si>
  <si>
    <t>児発１４・地公体・未計画２・開所減２・評価減</t>
  </si>
  <si>
    <t>児発１４・地公体・未計画２・開所減２・評価減・拘束減</t>
  </si>
  <si>
    <t>児発１５</t>
  </si>
  <si>
    <t>児童発達支援センター以外で行う場合</t>
  </si>
  <si>
    <t>ニ　障害児（重症心身障害児を除く）の場合</t>
  </si>
  <si>
    <t>(1)主に未就学児</t>
  </si>
  <si>
    <t>(一)定員10人以下</t>
  </si>
  <si>
    <t>児発１５・拘束減</t>
  </si>
  <si>
    <t>児発１５・評価減</t>
  </si>
  <si>
    <t>児発１５・評価減・拘束減</t>
  </si>
  <si>
    <t>児発１５・開所減１</t>
  </si>
  <si>
    <t>児発１５・開所減１・拘束減</t>
  </si>
  <si>
    <t>児発１５・開所減１・評価減</t>
  </si>
  <si>
    <t>児発１５・開所減１・評価減・拘束減</t>
  </si>
  <si>
    <t>児発１５・開所減２</t>
  </si>
  <si>
    <t>児発１５・開所減２・拘束減</t>
  </si>
  <si>
    <t>児発１５・開所減２・評価減</t>
  </si>
  <si>
    <t>児発１５・開所減２・評価減・拘束減</t>
  </si>
  <si>
    <t>児発１５・未計画</t>
  </si>
  <si>
    <t>児発１５・未計画・拘束減</t>
  </si>
  <si>
    <t>児発１５・未計画・評価減</t>
  </si>
  <si>
    <t>児発１５・未計画・評価減・拘束減</t>
  </si>
  <si>
    <t>児発１５・未計画・開所減１</t>
  </si>
  <si>
    <t>児発１５・未計画・開所減１・拘束減</t>
  </si>
  <si>
    <t>児発１５・未計画・開所減１・評価減</t>
  </si>
  <si>
    <t>児発１５・未計画・開所減１・評価減・拘束減</t>
  </si>
  <si>
    <t>児発１５・未計画・開所減２</t>
  </si>
  <si>
    <t>児発１５・未計画・開所減２・拘束減</t>
  </si>
  <si>
    <t>児発１５・未計画・開所減２・評価減</t>
  </si>
  <si>
    <t>児発１５・未計画・開所減２・評価減・拘束減</t>
  </si>
  <si>
    <t>児発１５・未計画２</t>
  </si>
  <si>
    <t>児発１５・未計画２・拘束減</t>
  </si>
  <si>
    <t>児発１５・未計画２・評価減</t>
  </si>
  <si>
    <t>児発１５・未計画２・評価減・拘束減</t>
  </si>
  <si>
    <t>児発１５・未計画２・開所減１</t>
  </si>
  <si>
    <t>児発１５・未計画２・開所減１・拘束減</t>
  </si>
  <si>
    <t>児発１５・未計画２・開所減１・評価減</t>
  </si>
  <si>
    <t>児発１５・未計画２・開所減１・評価減・拘束減</t>
  </si>
  <si>
    <t>児発１５・未計画２・開所減２</t>
  </si>
  <si>
    <t>児発１５・未計画２・開所減２・拘束減</t>
  </si>
  <si>
    <t>児発１５・未計画２・開所減２・評価減</t>
  </si>
  <si>
    <t>児発１５・未計画２・開所減２・評価減・拘束減</t>
  </si>
  <si>
    <t>児発１５・有資格１</t>
  </si>
  <si>
    <t>児発１５・有資格１・拘束減</t>
  </si>
  <si>
    <t>児発１５・有資格１・評価減</t>
  </si>
  <si>
    <t>児発１５・有資格１・評価減・拘束減</t>
  </si>
  <si>
    <t>児発１５・有資格１・開所減１</t>
  </si>
  <si>
    <t>児発１５・有資格１・開所減１・拘束減</t>
  </si>
  <si>
    <t>児発１５・有資格１・開所減１・評価減</t>
  </si>
  <si>
    <t>児発１５・有資格１・開所減１・評価減・拘束減</t>
  </si>
  <si>
    <t>児発１５・有資格１・開所減２</t>
  </si>
  <si>
    <t>児発１５・有資格１・開所減２・拘束減</t>
  </si>
  <si>
    <t>児発１５・有資格１・開所減２・評価減</t>
  </si>
  <si>
    <t>児発１５・有資格１・開所減２・評価減・拘束減</t>
  </si>
  <si>
    <t>児発１５・有資格１・未計画</t>
  </si>
  <si>
    <t>児発１５・有資格１・未計画・拘束減</t>
  </si>
  <si>
    <t>児発１５・有資格１・未計画・評価減</t>
  </si>
  <si>
    <t>児発１５・有資格１・未計画・評価減・拘束減</t>
  </si>
  <si>
    <t>児発１５・有資格１・未計画・開所減１</t>
  </si>
  <si>
    <t>児発１５・有資格１・未計画・開所減１・拘束減</t>
  </si>
  <si>
    <t>児発１５・有資格１・未計画・開所減１・評価減</t>
  </si>
  <si>
    <t>児発１５・有資格１・未計画・開所減１・評価減・拘束減</t>
  </si>
  <si>
    <t>児発１５・有資格１・未計画・開所減２</t>
  </si>
  <si>
    <t>児発１５・有資格１・未計画・開所減２・拘束減</t>
  </si>
  <si>
    <t>児発１５・有資格１・未計画・開所減２・評価減</t>
  </si>
  <si>
    <t>児発１５・有資格１・未計画・開所減２・評価減・拘束減</t>
  </si>
  <si>
    <t>児発１５・有資格１・未計画２</t>
  </si>
  <si>
    <t>児発１５・有資格１・未計画２・拘束減</t>
  </si>
  <si>
    <t>児発１５・有資格１・未計画２・評価減</t>
  </si>
  <si>
    <t>児発１５・有資格１・未計画２・評価減・拘束減</t>
  </si>
  <si>
    <t>児発１５・有資格１・未計画２・開所減１</t>
  </si>
  <si>
    <t>児発１５・有資格１・未計画２・開所減１・拘束減</t>
  </si>
  <si>
    <t>児発１５・有資格１・未計画２・開所減１・評価減</t>
  </si>
  <si>
    <t>児発１５・有資格１・未計画２・開所減１・評価減・拘束減</t>
  </si>
  <si>
    <t>児発１５・有資格１・未計画２・開所減２</t>
  </si>
  <si>
    <t>児発１５・有資格１・未計画２・開所減２・拘束減</t>
  </si>
  <si>
    <t>児発１５・有資格１・未計画２・開所減２・評価減</t>
  </si>
  <si>
    <t>児発１５・有資格１・未計画２・開所減２・評価減・拘束減</t>
  </si>
  <si>
    <t>児発１６</t>
  </si>
  <si>
    <t>(二)定員11人以上20人以下</t>
  </si>
  <si>
    <t>児発１６・拘束減</t>
  </si>
  <si>
    <t>児発１６・評価減</t>
  </si>
  <si>
    <t>児発１６・評価減・拘束減</t>
  </si>
  <si>
    <t>児発１６・開所減１</t>
  </si>
  <si>
    <t>児発１６・開所減１・拘束減</t>
  </si>
  <si>
    <t>児発１６・開所減１・評価減</t>
  </si>
  <si>
    <t>児発１６・開所減１・評価減・拘束減</t>
  </si>
  <si>
    <t>児発１６・開所減２</t>
  </si>
  <si>
    <t>児発１６・開所減２・拘束減</t>
  </si>
  <si>
    <t>児発１６・開所減２・評価減</t>
  </si>
  <si>
    <t>児発１６・開所減２・評価減・拘束減</t>
  </si>
  <si>
    <t>児発１６・未計画</t>
  </si>
  <si>
    <t>児発１６・未計画・拘束減</t>
  </si>
  <si>
    <t>児発１６・未計画・評価減</t>
  </si>
  <si>
    <t>児発１６・未計画・評価減・拘束減</t>
  </si>
  <si>
    <t>児発１６・未計画・開所減１</t>
  </si>
  <si>
    <t>児発１６・未計画・開所減１・拘束減</t>
  </si>
  <si>
    <t>児発１６・未計画・開所減１・評価減</t>
  </si>
  <si>
    <t>児発１６・未計画・開所減１・評価減・拘束減</t>
  </si>
  <si>
    <t>児発１６・未計画・開所減２</t>
  </si>
  <si>
    <t>児発１６・未計画・開所減２・拘束減</t>
  </si>
  <si>
    <t>児発１６・未計画・開所減２・評価減</t>
  </si>
  <si>
    <t>児発１６・未計画・開所減２・評価減・拘束減</t>
  </si>
  <si>
    <t>児発１６・未計画２</t>
  </si>
  <si>
    <t>児発１６・未計画２・拘束減</t>
  </si>
  <si>
    <t>児発１６・未計画２・評価減</t>
  </si>
  <si>
    <t>児発１６・未計画２・評価減・拘束減</t>
  </si>
  <si>
    <t>児発１６・未計画２・開所減１</t>
  </si>
  <si>
    <t>児発１６・未計画２・開所減１・拘束減</t>
  </si>
  <si>
    <t>児発１６・未計画２・開所減１・評価減</t>
  </si>
  <si>
    <t>児発１６・未計画２・開所減１・評価減・拘束減</t>
  </si>
  <si>
    <t>児発１６・未計画２・開所減２</t>
  </si>
  <si>
    <t>児発１６・未計画２・開所減２・拘束減</t>
  </si>
  <si>
    <t>児発１６・未計画２・開所減２・評価減</t>
  </si>
  <si>
    <t>児発１６・未計画２・開所減２・評価減・拘束減</t>
  </si>
  <si>
    <t>児発１６・有資格２</t>
  </si>
  <si>
    <t>児発１６・有資格２・拘束減</t>
  </si>
  <si>
    <t>児発１６・有資格２・評価減</t>
  </si>
  <si>
    <t>児発１６・有資格２・評価減・拘束減</t>
  </si>
  <si>
    <t>児発１６・有資格２・開所減１</t>
  </si>
  <si>
    <t>児発１６・有資格２・開所減１・拘束減</t>
  </si>
  <si>
    <t>児発１６・有資格２・開所減１・評価減</t>
  </si>
  <si>
    <t>児発１６・有資格２・開所減１・評価減・拘束減</t>
  </si>
  <si>
    <t>児発１６・有資格２・開所減２</t>
  </si>
  <si>
    <t>児発１６・有資格２・開所減２・拘束減</t>
  </si>
  <si>
    <t>児発１６・有資格２・開所減２・評価減</t>
  </si>
  <si>
    <t>児発１６・有資格２・開所減２・評価減・拘束減</t>
  </si>
  <si>
    <t>児発１６・有資格２・未計画</t>
  </si>
  <si>
    <t>児発１６・有資格２・未計画・拘束減</t>
  </si>
  <si>
    <t>児発１６・有資格２・未計画・評価減</t>
  </si>
  <si>
    <t>児発１６・有資格２・未計画・評価減・拘束減</t>
  </si>
  <si>
    <t>児発１６・有資格２・未計画・開所減１</t>
  </si>
  <si>
    <t>児発１６・有資格２・未計画・開所減１・拘束減</t>
  </si>
  <si>
    <t>児発１６・有資格２・未計画・開所減１・評価減</t>
  </si>
  <si>
    <t>児発１６・有資格２・未計画・開所減１・評価減・拘束減</t>
  </si>
  <si>
    <t>児発１６・有資格２・未計画・開所減２</t>
  </si>
  <si>
    <t>児発１６・有資格２・未計画・開所減２・拘束減</t>
  </si>
  <si>
    <t>児発１６・有資格２・未計画・開所減２・評価減</t>
  </si>
  <si>
    <t>児発１６・有資格２・未計画・開所減２・評価減・拘束減</t>
  </si>
  <si>
    <t>児発１６・有資格２・未計画２</t>
  </si>
  <si>
    <t>児発１６・有資格２・未計画２・拘束減</t>
  </si>
  <si>
    <t>児発１６・有資格２・未計画２・評価減</t>
  </si>
  <si>
    <t>児発１６・有資格２・未計画２・評価減・拘束減</t>
  </si>
  <si>
    <t>児発１６・有資格２・未計画２・開所減１</t>
  </si>
  <si>
    <t>児発１６・有資格２・未計画２・開所減１・拘束減</t>
  </si>
  <si>
    <t>児発１６・有資格２・未計画２・開所減１・評価減</t>
  </si>
  <si>
    <t>児発１６・有資格２・未計画２・開所減１・評価減・拘束減</t>
  </si>
  <si>
    <t>児発１６・有資格２・未計画２・開所減２</t>
  </si>
  <si>
    <t>児発１６・有資格２・未計画２・開所減２・拘束減</t>
  </si>
  <si>
    <t>児発１６・有資格２・未計画２・開所減２・評価減</t>
  </si>
  <si>
    <t>児発１６・有資格２・未計画２・開所減２・評価減・拘束減</t>
  </si>
  <si>
    <t>児発１７</t>
  </si>
  <si>
    <t>(三)定員21人以上</t>
  </si>
  <si>
    <t>児発１７・拘束減</t>
  </si>
  <si>
    <t>児発１７・評価減</t>
  </si>
  <si>
    <t>児発１７・評価減・拘束減</t>
  </si>
  <si>
    <t>児発１７・開所減１</t>
  </si>
  <si>
    <t>児発１７・開所減１・拘束減</t>
  </si>
  <si>
    <t>児発１７・開所減１・評価減</t>
  </si>
  <si>
    <t>児発１７・開所減１・評価減・拘束減</t>
  </si>
  <si>
    <t>児発１７・開所減２</t>
  </si>
  <si>
    <t>児発１７・開所減２・拘束減</t>
  </si>
  <si>
    <t>児発１７・開所減２・評価減</t>
  </si>
  <si>
    <t>児発１７・開所減２・評価減・拘束減</t>
  </si>
  <si>
    <t>児発１７・未計画</t>
  </si>
  <si>
    <t>児発１７・未計画・拘束減</t>
  </si>
  <si>
    <t>児発１７・未計画・評価減</t>
  </si>
  <si>
    <t>児発１７・未計画・評価減・拘束減</t>
  </si>
  <si>
    <t>児発１７・未計画・開所減１</t>
  </si>
  <si>
    <t>児発１７・未計画・開所減１・拘束減</t>
  </si>
  <si>
    <t>児発１７・未計画・開所減１・評価減</t>
  </si>
  <si>
    <t>児発１７・未計画・開所減１・評価減・拘束減</t>
  </si>
  <si>
    <t>児発１７・未計画・開所減２</t>
  </si>
  <si>
    <t>児発１７・未計画・開所減２・拘束減</t>
  </si>
  <si>
    <t>児発１７・未計画・開所減２・評価減</t>
  </si>
  <si>
    <t>児発１７・未計画・開所減２・評価減・拘束減</t>
  </si>
  <si>
    <t>児発１７・未計画２</t>
  </si>
  <si>
    <t>児発１７・未計画２・拘束減</t>
  </si>
  <si>
    <t>児発１７・未計画２・評価減</t>
  </si>
  <si>
    <t>児発１７・未計画２・評価減・拘束減</t>
  </si>
  <si>
    <t>児発１７・未計画２・開所減１</t>
  </si>
  <si>
    <t>児発１７・未計画２・開所減１・拘束減</t>
  </si>
  <si>
    <t>児発１７・未計画２・開所減１・評価減</t>
  </si>
  <si>
    <t>児発１７・未計画２・開所減１・評価減・拘束減</t>
  </si>
  <si>
    <t>児発１７・未計画２・開所減２</t>
  </si>
  <si>
    <t>児発１７・未計画２・開所減２・拘束減</t>
  </si>
  <si>
    <t>児発１７・未計画２・開所減２・評価減</t>
  </si>
  <si>
    <t>児発１７・未計画２・開所減２・評価減・拘束減</t>
  </si>
  <si>
    <t>児発１７・有資格３</t>
  </si>
  <si>
    <t>児発１７・有資格３・拘束減</t>
  </si>
  <si>
    <t>児発１７・有資格３・評価減</t>
  </si>
  <si>
    <t>児発１７・有資格３・評価減・拘束減</t>
  </si>
  <si>
    <t>児発１７・有資格３・開所減１</t>
  </si>
  <si>
    <t>児発１７・有資格３・開所減１・拘束減</t>
  </si>
  <si>
    <t>児発１７・有資格３・開所減１・評価減</t>
  </si>
  <si>
    <t>児発１７・有資格３・開所減１・評価減・拘束減</t>
  </si>
  <si>
    <t>児発１７・有資格３・開所減２</t>
  </si>
  <si>
    <t>児発１７・有資格３・開所減２・拘束減</t>
  </si>
  <si>
    <t>児発１７・有資格３・開所減２・評価減</t>
  </si>
  <si>
    <t>児発１７・有資格３・開所減２・評価減・拘束減</t>
  </si>
  <si>
    <t>児発１７・有資格３・未計画</t>
  </si>
  <si>
    <t>児発１７・有資格３・未計画・拘束減</t>
  </si>
  <si>
    <t>児発１７・有資格３・未計画・評価減</t>
  </si>
  <si>
    <t>児発１７・有資格３・未計画・評価減・拘束減</t>
  </si>
  <si>
    <t>児発１７・有資格３・未計画・開所減１</t>
  </si>
  <si>
    <t>児発１７・有資格３・未計画・開所減１・拘束減</t>
  </si>
  <si>
    <t>児発１７・有資格３・未計画・開所減１・評価減</t>
  </si>
  <si>
    <t>児発１７・有資格３・未計画・開所減１・評価減・拘束減</t>
  </si>
  <si>
    <t>児発１７・有資格３・未計画・開所減２</t>
  </si>
  <si>
    <t>児発１７・有資格３・未計画・開所減２・拘束減</t>
  </si>
  <si>
    <t>児発１７・有資格３・未計画・開所減２・評価減</t>
  </si>
  <si>
    <t>児発１７・有資格３・未計画・開所減２・評価減・拘束減</t>
  </si>
  <si>
    <t>児発１７・有資格３・未計画２</t>
  </si>
  <si>
    <t>児発１７・有資格３・未計画２・拘束減</t>
  </si>
  <si>
    <t>児発１７・有資格３・未計画２・評価減</t>
  </si>
  <si>
    <t>児発１７・有資格３・未計画２・評価減・拘束減</t>
  </si>
  <si>
    <t>児発１７・有資格３・未計画２・開所減１</t>
  </si>
  <si>
    <t>児発１７・有資格３・未計画２・開所減１・拘束減</t>
  </si>
  <si>
    <t>児発１７・有資格３・未計画２・開所減１・評価減</t>
  </si>
  <si>
    <t>児発１７・有資格３・未計画２・開所減１・評価減・拘束減</t>
  </si>
  <si>
    <t>児発１７・有資格３・未計画２・開所減２</t>
  </si>
  <si>
    <t>児発１７・有資格３・未計画２・開所減２・拘束減</t>
  </si>
  <si>
    <t>児発１７・有資格３・未計画２・開所減２・評価減</t>
  </si>
  <si>
    <t>児発１７・有資格３・未計画２・開所減２・評価減・拘束減</t>
  </si>
  <si>
    <t>児発１８</t>
  </si>
  <si>
    <t>(2)上記以外</t>
  </si>
  <si>
    <t>児発１８・拘束減</t>
  </si>
  <si>
    <t>児発１８・評価減</t>
  </si>
  <si>
    <t>児発１８・評価減・拘束減</t>
  </si>
  <si>
    <t>児発１８・開所減１</t>
  </si>
  <si>
    <t>児発１８・開所減１・拘束減</t>
  </si>
  <si>
    <t>児発１８・開所減１・評価減</t>
  </si>
  <si>
    <t>児発１８・開所減１・評価減・拘束減</t>
  </si>
  <si>
    <t>児発１８・開所減２</t>
  </si>
  <si>
    <t>児発１８・開所減２・拘束減</t>
  </si>
  <si>
    <t>児発１８・開所減２・評価減</t>
  </si>
  <si>
    <t>児発１８・開所減２・評価減・拘束減</t>
  </si>
  <si>
    <t>児発１８・未計画</t>
  </si>
  <si>
    <t>児発１８・未計画・拘束減</t>
  </si>
  <si>
    <t>児発１８・未計画・評価減</t>
  </si>
  <si>
    <t>児発１８・未計画・評価減・拘束減</t>
  </si>
  <si>
    <t>児発１８・未計画・開所減１</t>
  </si>
  <si>
    <t>児発１８・未計画・開所減１・拘束減</t>
  </si>
  <si>
    <t>児発１８・未計画・開所減１・評価減</t>
  </si>
  <si>
    <t>児発１８・未計画・開所減１・評価減・拘束減</t>
  </si>
  <si>
    <t>児発１８・未計画・開所減２</t>
  </si>
  <si>
    <t>児発１８・未計画・開所減２・拘束減</t>
  </si>
  <si>
    <t>児発１８・未計画・開所減２・評価減</t>
  </si>
  <si>
    <t>児発１８・未計画・開所減２・評価減・拘束減</t>
  </si>
  <si>
    <t>児発１８・未計画２</t>
  </si>
  <si>
    <t>児発１８・未計画２・拘束減</t>
  </si>
  <si>
    <t>児発１８・未計画２・評価減</t>
  </si>
  <si>
    <t>児発１８・未計画２・評価減・拘束減</t>
  </si>
  <si>
    <t>児発１８・未計画２・開所減１</t>
  </si>
  <si>
    <t>児発１８・未計画２・開所減１・拘束減</t>
  </si>
  <si>
    <t>児発１８・未計画２・開所減１・評価減</t>
  </si>
  <si>
    <t>児発１８・未計画２・開所減１・評価減・拘束減</t>
  </si>
  <si>
    <t>児発１８・未計画２・開所減２</t>
  </si>
  <si>
    <t>児発１８・未計画２・開所減２・拘束減</t>
  </si>
  <si>
    <t>児発１８・未計画２・開所減２・評価減</t>
  </si>
  <si>
    <t>児発１８・未計画２・開所減２・評価減・拘束減</t>
  </si>
  <si>
    <t>児発１８・有資格１</t>
  </si>
  <si>
    <t>児発１８・有資格１・拘束減</t>
  </si>
  <si>
    <t>児発１８・有資格１・評価減</t>
  </si>
  <si>
    <t>児発１８・有資格１・評価減・拘束減</t>
  </si>
  <si>
    <t>児発１８・有資格１・開所減１</t>
  </si>
  <si>
    <t>児発１８・有資格１・開所減１・拘束減</t>
  </si>
  <si>
    <t>児発１８・有資格１・開所減１・評価減</t>
  </si>
  <si>
    <t>児発１８・有資格１・開所減１・評価減・拘束減</t>
  </si>
  <si>
    <t>児発１８・有資格１・開所減２</t>
  </si>
  <si>
    <t>児発１８・有資格１・開所減２・拘束減</t>
  </si>
  <si>
    <t>児発１８・有資格１・開所減２・評価減</t>
  </si>
  <si>
    <t>児発１８・有資格１・開所減２・評価減・拘束減</t>
  </si>
  <si>
    <t>児発１８・有資格１・未計画</t>
  </si>
  <si>
    <t>児発１８・有資格１・未計画・拘束減</t>
  </si>
  <si>
    <t>児発１８・有資格１・未計画・評価減</t>
  </si>
  <si>
    <t>児発１８・有資格１・未計画・評価減・拘束減</t>
  </si>
  <si>
    <t>児発１８・有資格１・未計画・開所減１</t>
  </si>
  <si>
    <t>児発１８・有資格１・未計画・開所減１・拘束減</t>
  </si>
  <si>
    <t>児発１８・有資格１・未計画・開所減１・評価減</t>
  </si>
  <si>
    <t>児発１８・有資格１・未計画・開所減１・評価減・拘束減</t>
  </si>
  <si>
    <t>児発１８・有資格１・未計画・開所減２</t>
  </si>
  <si>
    <t>児発１８・有資格１・未計画・開所減２・拘束減</t>
  </si>
  <si>
    <t>児発１８・有資格１・未計画・開所減２・評価減</t>
  </si>
  <si>
    <t>児発１８・有資格１・未計画・開所減２・評価減・拘束減</t>
  </si>
  <si>
    <t>児発１８・有資格１・未計画２</t>
  </si>
  <si>
    <t>児発１８・有資格１・未計画２・拘束減</t>
  </si>
  <si>
    <t>児発１８・有資格１・未計画２・評価減</t>
  </si>
  <si>
    <t>児発１８・有資格１・未計画２・評価減・拘束減</t>
  </si>
  <si>
    <t>児発１８・有資格１・未計画２・開所減１</t>
  </si>
  <si>
    <t>児発１８・有資格１・未計画２・開所減１・拘束減</t>
  </si>
  <si>
    <t>児発１８・有資格１・未計画２・開所減１・評価減</t>
  </si>
  <si>
    <t>児発１８・有資格１・未計画２・開所減１・評価減・拘束減</t>
  </si>
  <si>
    <t>児発１８・有資格１・未計画２・開所減２</t>
  </si>
  <si>
    <t>児発１８・有資格１・未計画２・開所減２・拘束減</t>
  </si>
  <si>
    <t>児発１８・有資格１・未計画２・開所減２・評価減</t>
  </si>
  <si>
    <t>児発１８・有資格１・未計画２・開所減２・評価減・拘束減</t>
  </si>
  <si>
    <t>児発１９</t>
  </si>
  <si>
    <t>児発１９・拘束減</t>
  </si>
  <si>
    <t>児発１９・評価減</t>
  </si>
  <si>
    <t>児発１９・評価減・拘束減</t>
  </si>
  <si>
    <t>児発１９・開所減１</t>
  </si>
  <si>
    <t>児発１９・開所減１・拘束減</t>
  </si>
  <si>
    <t>児発１９・開所減１・評価減</t>
  </si>
  <si>
    <t>児発１９・開所減１・評価減・拘束減</t>
  </si>
  <si>
    <t>児発１９・開所減２</t>
  </si>
  <si>
    <t>児発１９・開所減２・拘束減</t>
  </si>
  <si>
    <t>児発１９・開所減２・評価減</t>
  </si>
  <si>
    <t>児発１９・開所減２・評価減・拘束減</t>
  </si>
  <si>
    <t>児発１９・未計画</t>
  </si>
  <si>
    <t>児発１９・未計画・拘束減</t>
  </si>
  <si>
    <t>児発１９・未計画・評価減</t>
  </si>
  <si>
    <t>児発１９・未計画・評価減・拘束減</t>
  </si>
  <si>
    <t>児発１９・未計画・開所減１</t>
  </si>
  <si>
    <t>児発１９・未計画・開所減１・拘束減</t>
  </si>
  <si>
    <t>児発１９・未計画・開所減１・評価減</t>
  </si>
  <si>
    <t>児発１９・未計画・開所減１・評価減・拘束減</t>
  </si>
  <si>
    <t>児発１９・未計画・開所減２</t>
  </si>
  <si>
    <t>児発１９・未計画・開所減２・拘束減</t>
  </si>
  <si>
    <t>児発１９・未計画・開所減２・評価減</t>
  </si>
  <si>
    <t>児発１９・未計画・開所減２・評価減・拘束減</t>
  </si>
  <si>
    <t>児発１９・未計画２</t>
  </si>
  <si>
    <t>児発１９・未計画２・拘束減</t>
  </si>
  <si>
    <t>児発１９・未計画２・評価減</t>
  </si>
  <si>
    <t>児発１９・未計画２・評価減・拘束減</t>
  </si>
  <si>
    <t>児発１９・未計画２・開所減１</t>
  </si>
  <si>
    <t>児発１９・未計画２・開所減１・拘束減</t>
  </si>
  <si>
    <t>児発１９・未計画２・開所減１・評価減</t>
  </si>
  <si>
    <t>児発１９・未計画２・開所減１・評価減・拘束減</t>
  </si>
  <si>
    <t>児発１９・未計画２・開所減２</t>
  </si>
  <si>
    <t>児発１９・未計画２・開所減２・拘束減</t>
  </si>
  <si>
    <t>児発１９・未計画２・開所減２・評価減</t>
  </si>
  <si>
    <t>児発１９・未計画２・開所減２・評価減・拘束減</t>
  </si>
  <si>
    <t>児発１９・有資格２</t>
  </si>
  <si>
    <t>児発１９・有資格２・拘束減</t>
  </si>
  <si>
    <t>児発１９・有資格２・評価減</t>
  </si>
  <si>
    <t>児発１９・有資格２・評価減・拘束減</t>
  </si>
  <si>
    <t>児発１９・有資格２・開所減１</t>
  </si>
  <si>
    <t>児発１９・有資格２・開所減１・拘束減</t>
  </si>
  <si>
    <t>児発１９・有資格２・開所減１・評価減</t>
  </si>
  <si>
    <t>児発１９・有資格２・開所減１・評価減・拘束減</t>
  </si>
  <si>
    <t>児発１９・有資格２・開所減２</t>
  </si>
  <si>
    <t>児発１９・有資格２・開所減２・拘束減</t>
  </si>
  <si>
    <t>児発１９・有資格２・開所減２・評価減</t>
  </si>
  <si>
    <t>児発１９・有資格２・開所減２・評価減・拘束減</t>
  </si>
  <si>
    <t>児発１９・有資格２・未計画</t>
  </si>
  <si>
    <t>児発１９・有資格２・未計画・拘束減</t>
  </si>
  <si>
    <t>児発１９・有資格２・未計画・評価減</t>
  </si>
  <si>
    <t>児発１９・有資格２・未計画・評価減・拘束減</t>
  </si>
  <si>
    <t>児発１９・有資格２・未計画・開所減１</t>
  </si>
  <si>
    <t>児発１９・有資格２・未計画・開所減１・拘束減</t>
  </si>
  <si>
    <t>児発１９・有資格２・未計画・開所減１・評価減</t>
  </si>
  <si>
    <t>児発１９・有資格２・未計画・開所減１・評価減・拘束減</t>
  </si>
  <si>
    <t>児発１９・有資格２・未計画・開所減２</t>
  </si>
  <si>
    <t>児発１９・有資格２・未計画・開所減２・拘束減</t>
  </si>
  <si>
    <t>児発１９・有資格２・未計画・開所減２・評価減</t>
  </si>
  <si>
    <t>児発１９・有資格２・未計画・開所減２・評価減・拘束減</t>
  </si>
  <si>
    <t>児発１９・有資格２・未計画２</t>
  </si>
  <si>
    <t>児発１９・有資格２・未計画２・拘束減</t>
  </si>
  <si>
    <t>児発１９・有資格２・未計画２・評価減</t>
  </si>
  <si>
    <t>児発１９・有資格２・未計画２・評価減・拘束減</t>
  </si>
  <si>
    <t>児発１９・有資格２・未計画２・開所減１</t>
  </si>
  <si>
    <t>児発１９・有資格２・未計画２・開所減１・拘束減</t>
  </si>
  <si>
    <t>児発１９・有資格２・未計画２・開所減１・評価減</t>
  </si>
  <si>
    <t>児発１９・有資格２・未計画２・開所減１・評価減・拘束減</t>
  </si>
  <si>
    <t>児発１９・有資格２・未計画２・開所減２</t>
  </si>
  <si>
    <t>児発１９・有資格２・未計画２・開所減２・拘束減</t>
  </si>
  <si>
    <t>児発１９・有資格２・未計画２・開所減２・評価減</t>
  </si>
  <si>
    <t>児発１９・有資格２・未計画２・開所減２・評価減・拘束減</t>
  </si>
  <si>
    <t>児発２０</t>
  </si>
  <si>
    <t>児発２０・拘束減</t>
  </si>
  <si>
    <t>児発２０・評価減</t>
  </si>
  <si>
    <t>児発２０・評価減・拘束減</t>
  </si>
  <si>
    <t>児発２０・開所減１</t>
  </si>
  <si>
    <t>児発２０・開所減１・拘束減</t>
  </si>
  <si>
    <t>児発２０・開所減１・評価減</t>
  </si>
  <si>
    <t>児発２０・開所減１・評価減・拘束減</t>
  </si>
  <si>
    <t>児発２０・開所減２</t>
  </si>
  <si>
    <t>児発２０・開所減２・拘束減</t>
  </si>
  <si>
    <t>児発２０・開所減２・評価減</t>
  </si>
  <si>
    <t>児発２０・開所減２・評価減・拘束減</t>
  </si>
  <si>
    <t>児発２０・未計画</t>
  </si>
  <si>
    <t>児発２０・未計画・拘束減</t>
  </si>
  <si>
    <t>児発２０・未計画・評価減</t>
  </si>
  <si>
    <t>児発２０・未計画・評価減・拘束減</t>
  </si>
  <si>
    <t>児発２０・未計画・開所減１</t>
  </si>
  <si>
    <t>児発２０・未計画・開所減１・拘束減</t>
  </si>
  <si>
    <t>児発２０・未計画・開所減１・評価減</t>
  </si>
  <si>
    <t>児発２０・未計画・開所減１・評価減・拘束減</t>
  </si>
  <si>
    <t>児発２０・未計画・開所減２</t>
  </si>
  <si>
    <t>児発２０・未計画・開所減２・拘束減</t>
  </si>
  <si>
    <t>児発２０・未計画・開所減２・評価減</t>
  </si>
  <si>
    <t>児発２０・未計画・開所減２・評価減・拘束減</t>
  </si>
  <si>
    <t>児発２０・未計画２</t>
  </si>
  <si>
    <t>児発２０・未計画２・拘束減</t>
  </si>
  <si>
    <t>児発２０・未計画２・評価減</t>
  </si>
  <si>
    <t>児発２０・未計画２・評価減・拘束減</t>
  </si>
  <si>
    <t>児発２０・未計画２・開所減１</t>
  </si>
  <si>
    <t>児発２０・未計画２・開所減１・拘束減</t>
  </si>
  <si>
    <t>児発２０・未計画２・開所減１・評価減</t>
  </si>
  <si>
    <t>児発２０・未計画２・開所減１・評価減・拘束減</t>
  </si>
  <si>
    <t>児発２０・未計画２・開所減２</t>
  </si>
  <si>
    <t>児発２０・未計画２・開所減２・拘束減</t>
  </si>
  <si>
    <t>児発２０・未計画２・開所減２・評価減</t>
  </si>
  <si>
    <t>児発２０・未計画２・開所減２・評価減・拘束減</t>
  </si>
  <si>
    <t>児発２０・有資格３</t>
  </si>
  <si>
    <t>児発２０・有資格３・拘束減</t>
  </si>
  <si>
    <t>児発２０・有資格３・評価減</t>
  </si>
  <si>
    <t>児発２０・有資格３・評価減・拘束減</t>
  </si>
  <si>
    <t>児発２０・有資格３・開所減１</t>
  </si>
  <si>
    <t>児発２０・有資格３・開所減１・拘束減</t>
  </si>
  <si>
    <t>児発２０・有資格３・開所減１・評価減</t>
  </si>
  <si>
    <t>児発２０・有資格３・開所減１・評価減・拘束減</t>
  </si>
  <si>
    <t>児発２０・有資格３・開所減２</t>
  </si>
  <si>
    <t>児発２０・有資格３・開所減２・拘束減</t>
  </si>
  <si>
    <t>児発２０・有資格３・開所減２・評価減</t>
  </si>
  <si>
    <t>児発２０・有資格３・開所減２・評価減・拘束減</t>
  </si>
  <si>
    <t>児発２０・有資格３・未計画</t>
  </si>
  <si>
    <t>児発２０・有資格３・未計画・拘束減</t>
  </si>
  <si>
    <t>児発２０・有資格３・未計画・評価減</t>
  </si>
  <si>
    <t>児発２０・有資格３・未計画・評価減・拘束減</t>
  </si>
  <si>
    <t>児発２０・有資格３・未計画・開所減１</t>
  </si>
  <si>
    <t>児発２０・有資格３・未計画・開所減１・拘束減</t>
  </si>
  <si>
    <t>児発２０・有資格３・未計画・開所減１・評価減</t>
  </si>
  <si>
    <t>児発２０・有資格３・未計画・開所減１・評価減・拘束減</t>
  </si>
  <si>
    <t>児発２０・有資格３・未計画・開所減２</t>
  </si>
  <si>
    <t>児発２０・有資格３・未計画・開所減２・拘束減</t>
  </si>
  <si>
    <t>児発２０・有資格３・未計画・開所減２・評価減</t>
  </si>
  <si>
    <t>児発２０・有資格３・未計画・開所減２・評価減・拘束減</t>
  </si>
  <si>
    <t>児発２０・有資格３・未計画２</t>
  </si>
  <si>
    <t>児発２０・有資格３・未計画２・拘束減</t>
  </si>
  <si>
    <t>児発２０・有資格３・未計画２・評価減</t>
  </si>
  <si>
    <t>児発２０・有資格３・未計画２・評価減・拘束減</t>
  </si>
  <si>
    <t>児発２０・有資格３・未計画２・開所減１</t>
  </si>
  <si>
    <t>児発２０・有資格３・未計画２・開所減１・拘束減</t>
  </si>
  <si>
    <t>児発２０・有資格３・未計画２・開所減１・評価減</t>
  </si>
  <si>
    <t>児発２０・有資格３・未計画２・開所減１・評価減・拘束減</t>
  </si>
  <si>
    <t>児発２０・有資格３・未計画２・開所減２</t>
  </si>
  <si>
    <t>児発２０・有資格３・未計画２・開所減２・拘束減</t>
  </si>
  <si>
    <t>児発２０・有資格３・未計画２・開所減２・評価減</t>
  </si>
  <si>
    <t>児発２０・有資格３・未計画２・開所減２・評価減・拘束減</t>
  </si>
  <si>
    <t>児発２１</t>
  </si>
  <si>
    <t>ホ　重症心身障害児の場合</t>
  </si>
  <si>
    <t>（1）定員 5人</t>
  </si>
  <si>
    <t>児発２１・拘束減</t>
  </si>
  <si>
    <t>児発２１・評価減</t>
  </si>
  <si>
    <t>児発２１・評価減・拘束減</t>
  </si>
  <si>
    <t>児発２１・開所減１</t>
  </si>
  <si>
    <t>児発２１・開所減１・拘束減</t>
  </si>
  <si>
    <t>児発２１・開所減１・評価減</t>
  </si>
  <si>
    <t>児発２１・開所減１・評価減・拘束減</t>
  </si>
  <si>
    <t>児発２１・開所減２</t>
  </si>
  <si>
    <t>児発２１・開所減２・拘束減</t>
  </si>
  <si>
    <t>児発２１・開所減２・評価減</t>
  </si>
  <si>
    <t>児発２１・開所減２・評価減・拘束減</t>
  </si>
  <si>
    <t>児発２１・未計画</t>
  </si>
  <si>
    <t>児発２１・未計画・拘束減</t>
  </si>
  <si>
    <t>児発２１・未計画・評価減</t>
  </si>
  <si>
    <t>児発２１・未計画・評価減・拘束減</t>
  </si>
  <si>
    <t>児発２１・未計画・開所減１</t>
  </si>
  <si>
    <t>児発２１・未計画・開所減１・拘束減</t>
  </si>
  <si>
    <t>児発２１・未計画・開所減１・評価減</t>
  </si>
  <si>
    <t>児発２１・未計画・開所減１・評価減・拘束減</t>
  </si>
  <si>
    <t>児発２１・未計画・開所減２</t>
  </si>
  <si>
    <t>児発２１・未計画・開所減２・拘束減</t>
  </si>
  <si>
    <t>児発２１・未計画・開所減２・評価減</t>
  </si>
  <si>
    <t>児発２１・未計画・開所減２・評価減・拘束減</t>
  </si>
  <si>
    <t>児発２１・未計画２</t>
  </si>
  <si>
    <t>児発２１・未計画２・拘束減</t>
  </si>
  <si>
    <t>児発２１・未計画２・評価減</t>
  </si>
  <si>
    <t>児発２１・未計画２・評価減・拘束減</t>
  </si>
  <si>
    <t>児発２１・未計画２・開所減１</t>
  </si>
  <si>
    <t>児発２１・未計画２・開所減１・拘束減</t>
  </si>
  <si>
    <t>児発２１・未計画２・開所減１・評価減</t>
  </si>
  <si>
    <t>児発２１・未計画２・開所減１・評価減・拘束減</t>
  </si>
  <si>
    <t>児発２１・未計画２・開所減２</t>
  </si>
  <si>
    <t>児発２１・未計画２・開所減２・拘束減</t>
  </si>
  <si>
    <t>児発２１・未計画２・開所減２・評価減</t>
  </si>
  <si>
    <t>児発２１・未計画２・開所減２・評価減・拘束減</t>
  </si>
  <si>
    <t>児発２２</t>
  </si>
  <si>
    <t>（2）定員 6人</t>
  </si>
  <si>
    <t>児発２２・拘束減</t>
  </si>
  <si>
    <t>児発２２・評価減</t>
  </si>
  <si>
    <t>児発２２・評価減・拘束減</t>
  </si>
  <si>
    <t>児発２２・開所減１</t>
  </si>
  <si>
    <t>児発２２・開所減１・拘束減</t>
  </si>
  <si>
    <t>児発２２・開所減１・評価減</t>
  </si>
  <si>
    <t>児発２２・開所減１・評価減・拘束減</t>
  </si>
  <si>
    <t>児発２２・開所減２</t>
  </si>
  <si>
    <t>児発２２・開所減２・拘束減</t>
  </si>
  <si>
    <t>児発２２・開所減２・評価減</t>
  </si>
  <si>
    <t>児発２２・開所減２・評価減・拘束減</t>
  </si>
  <si>
    <t>児発２２・未計画</t>
  </si>
  <si>
    <t>児発２２・未計画・拘束減</t>
  </si>
  <si>
    <t>児発２２・未計画・評価減</t>
  </si>
  <si>
    <t>児発２２・未計画・評価減・拘束減</t>
  </si>
  <si>
    <t>児発２２・未計画・開所減１</t>
  </si>
  <si>
    <t>児発２２・未計画・開所減１・拘束減</t>
  </si>
  <si>
    <t>児発２２・未計画・開所減１・評価減</t>
  </si>
  <si>
    <t>児発２２・未計画・開所減１・評価減・拘束減</t>
  </si>
  <si>
    <t>児発２２・未計画・開所減２</t>
  </si>
  <si>
    <t>児発２２・未計画・開所減２・拘束減</t>
  </si>
  <si>
    <t>児発２２・未計画・開所減２・評価減</t>
  </si>
  <si>
    <t>児発２２・未計画・開所減２・評価減・拘束減</t>
  </si>
  <si>
    <t>児発２２・未計画２</t>
  </si>
  <si>
    <t>児発２２・未計画２・拘束減</t>
  </si>
  <si>
    <t>児発２２・未計画２・評価減</t>
  </si>
  <si>
    <t>児発２２・未計画２・評価減・拘束減</t>
  </si>
  <si>
    <t>児発２２・未計画２・開所減１</t>
  </si>
  <si>
    <t>児発２２・未計画２・開所減１・拘束減</t>
  </si>
  <si>
    <t>児発２２・未計画２・開所減１・評価減</t>
  </si>
  <si>
    <t>児発２２・未計画２・開所減１・評価減・拘束減</t>
  </si>
  <si>
    <t>児発２２・未計画２・開所減２</t>
  </si>
  <si>
    <t>児発２２・未計画２・開所減２・拘束減</t>
  </si>
  <si>
    <t>児発２２・未計画２・開所減２・評価減</t>
  </si>
  <si>
    <t>児発２２・未計画２・開所減２・評価減・拘束減</t>
  </si>
  <si>
    <t>児発２３</t>
  </si>
  <si>
    <t>（3）定員 7人</t>
  </si>
  <si>
    <t>児発２３・拘束減</t>
  </si>
  <si>
    <t>児発２３・評価減</t>
  </si>
  <si>
    <t>児発２３・評価減・拘束減</t>
  </si>
  <si>
    <t>児発２３・開所減１</t>
  </si>
  <si>
    <t>児発２３・開所減１・拘束減</t>
  </si>
  <si>
    <t>児発２３・開所減１・評価減</t>
  </si>
  <si>
    <t>児発２３・開所減１・評価減・拘束減</t>
  </si>
  <si>
    <t>児発２３・開所減２</t>
  </si>
  <si>
    <t>児発２３・開所減２・拘束減</t>
  </si>
  <si>
    <t>児発２３・開所減２・評価減</t>
  </si>
  <si>
    <t>児発２３・開所減２・評価減・拘束減</t>
  </si>
  <si>
    <t>児発２３・未計画</t>
  </si>
  <si>
    <t>児発２３・未計画・拘束減</t>
  </si>
  <si>
    <t>児発２３・未計画・評価減</t>
  </si>
  <si>
    <t>児発２３・未計画・評価減・拘束減</t>
  </si>
  <si>
    <t>児発２３・未計画・開所減１</t>
  </si>
  <si>
    <t>児発２３・未計画・開所減１・拘束減</t>
  </si>
  <si>
    <t>児発２３・未計画・開所減１・評価減</t>
  </si>
  <si>
    <t>児発２３・未計画・開所減１・評価減・拘束減</t>
  </si>
  <si>
    <t>児発２３・未計画・開所減２</t>
  </si>
  <si>
    <t>児発２３・未計画・開所減２・拘束減</t>
  </si>
  <si>
    <t>児発２３・未計画・開所減２・評価減</t>
  </si>
  <si>
    <t>児発２３・未計画・開所減２・評価減・拘束減</t>
  </si>
  <si>
    <t>児発２３・未計画２</t>
  </si>
  <si>
    <t>児発２３・未計画２・拘束減</t>
  </si>
  <si>
    <t>児発２３・未計画２・評価減</t>
  </si>
  <si>
    <t>児発２３・未計画２・評価減・拘束減</t>
  </si>
  <si>
    <t>児発２３・未計画２・開所減１</t>
  </si>
  <si>
    <t>児発２３・未計画２・開所減１・拘束減</t>
  </si>
  <si>
    <t>児発２３・未計画２・開所減１・評価減</t>
  </si>
  <si>
    <t>児発２３・未計画２・開所減１・評価減・拘束減</t>
  </si>
  <si>
    <t>児発２３・未計画２・開所減２</t>
  </si>
  <si>
    <t>児発２３・未計画２・開所減２・拘束減</t>
  </si>
  <si>
    <t>児発２３・未計画２・開所減２・評価減</t>
  </si>
  <si>
    <t>児発２３・未計画２・開所減２・評価減・拘束減</t>
  </si>
  <si>
    <t>児発２４</t>
  </si>
  <si>
    <t>（4）定員 8人</t>
  </si>
  <si>
    <t>児発２４・拘束減</t>
  </si>
  <si>
    <t>児発２４・評価減</t>
  </si>
  <si>
    <t>児発２４・評価減・拘束減</t>
  </si>
  <si>
    <t>児発２４・開所減１</t>
  </si>
  <si>
    <t>児発２４・開所減１・拘束減</t>
  </si>
  <si>
    <t>児発２４・開所減１・評価減</t>
  </si>
  <si>
    <t>児発２４・開所減１・評価減・拘束減</t>
  </si>
  <si>
    <t>児発２４・開所減２</t>
  </si>
  <si>
    <t>児発２４・開所減２・拘束減</t>
  </si>
  <si>
    <t>児発２４・開所減２・評価減</t>
  </si>
  <si>
    <t>児発２４・開所減２・評価減・拘束減</t>
  </si>
  <si>
    <t>児発２４・未計画</t>
  </si>
  <si>
    <t>児発２４・未計画・拘束減</t>
  </si>
  <si>
    <t>児発２４・未計画・評価減</t>
  </si>
  <si>
    <t>児発２４・未計画・評価減・拘束減</t>
  </si>
  <si>
    <t>児発２４・未計画・開所減１</t>
  </si>
  <si>
    <t>児発２４・未計画・開所減１・拘束減</t>
  </si>
  <si>
    <t>児発２４・未計画・開所減１・評価減</t>
  </si>
  <si>
    <t>児発２４・未計画・開所減１・評価減・拘束減</t>
  </si>
  <si>
    <t>児発２４・未計画・開所減２</t>
  </si>
  <si>
    <t>児発２４・未計画・開所減２・拘束減</t>
  </si>
  <si>
    <t>児発２４・未計画・開所減２・評価減</t>
  </si>
  <si>
    <t>児発２４・未計画・開所減２・評価減・拘束減</t>
  </si>
  <si>
    <t>児発２４・未計画２</t>
  </si>
  <si>
    <t>児発２４・未計画２・拘束減</t>
  </si>
  <si>
    <t>児発２４・未計画２・評価減</t>
  </si>
  <si>
    <t>児発２４・未計画２・評価減・拘束減</t>
  </si>
  <si>
    <t>児発２４・未計画２・開所減１</t>
  </si>
  <si>
    <t>児発２４・未計画２・開所減１・拘束減</t>
  </si>
  <si>
    <t>児発２４・未計画２・開所減１・評価減</t>
  </si>
  <si>
    <t>児発２４・未計画２・開所減１・評価減・拘束減</t>
  </si>
  <si>
    <t>児発２４・未計画２・開所減２</t>
  </si>
  <si>
    <t>児発２４・未計画２・開所減２・拘束減</t>
  </si>
  <si>
    <t>児発２４・未計画２・開所減２・評価減</t>
  </si>
  <si>
    <t>児発２４・未計画２・開所減２・評価減・拘束減</t>
  </si>
  <si>
    <t>児発２５</t>
  </si>
  <si>
    <t>（5）定員 9人</t>
  </si>
  <si>
    <t>児発２５・拘束減</t>
  </si>
  <si>
    <t>児発２５・評価減</t>
  </si>
  <si>
    <t>児発２５・評価減・拘束減</t>
  </si>
  <si>
    <t>児発２５・開所減１</t>
  </si>
  <si>
    <t>児発２５・開所減１・拘束減</t>
  </si>
  <si>
    <t>児発２５・開所減１・評価減</t>
  </si>
  <si>
    <t>児発２５・開所減１・評価減・拘束減</t>
  </si>
  <si>
    <t>児発２５・開所減２</t>
  </si>
  <si>
    <t>児発２５・開所減２・拘束減</t>
  </si>
  <si>
    <t>児発２５・開所減２・評価減</t>
  </si>
  <si>
    <t>児発２５・開所減２・評価減・拘束減</t>
  </si>
  <si>
    <t>児発２５・未計画</t>
  </si>
  <si>
    <t>児発２５・未計画・拘束減</t>
  </si>
  <si>
    <t>児発２５・未計画・評価減</t>
  </si>
  <si>
    <t>児発２５・未計画・評価減・拘束減</t>
  </si>
  <si>
    <t>児発２５・未計画・開所減１</t>
  </si>
  <si>
    <t>児発２５・未計画・開所減１・拘束減</t>
  </si>
  <si>
    <t>児発２５・未計画・開所減１・評価減</t>
  </si>
  <si>
    <t>児発２５・未計画・開所減１・評価減・拘束減</t>
  </si>
  <si>
    <t>児発２５・未計画・開所減２</t>
  </si>
  <si>
    <t>児発２５・未計画・開所減２・拘束減</t>
  </si>
  <si>
    <t>児発２５・未計画・開所減２・評価減</t>
  </si>
  <si>
    <t>児発２５・未計画・開所減２・評価減・拘束減</t>
  </si>
  <si>
    <t>児発２５・未計画２</t>
  </si>
  <si>
    <t>児発２５・未計画２・拘束減</t>
  </si>
  <si>
    <t>児発２５・未計画２・評価減</t>
  </si>
  <si>
    <t>児発２５・未計画２・評価減・拘束減</t>
  </si>
  <si>
    <t>児発２５・未計画２・開所減１</t>
  </si>
  <si>
    <t>児発２５・未計画２・開所減１・拘束減</t>
  </si>
  <si>
    <t>児発２５・未計画２・開所減１・評価減</t>
  </si>
  <si>
    <t>児発２５・未計画２・開所減１・評価減・拘束減</t>
  </si>
  <si>
    <t>児発２５・未計画２・開所減２</t>
  </si>
  <si>
    <t>児発２５・未計画２・開所減２・拘束減</t>
  </si>
  <si>
    <t>児発２５・未計画２・開所減２・評価減</t>
  </si>
  <si>
    <t>児発２５・未計画２・開所減２・評価減・拘束減</t>
  </si>
  <si>
    <t>児発２６</t>
  </si>
  <si>
    <t>（6）定員10人</t>
  </si>
  <si>
    <t>児発２６・拘束減</t>
  </si>
  <si>
    <t>児発２６・評価減</t>
  </si>
  <si>
    <t>児発２６・評価減・拘束減</t>
  </si>
  <si>
    <t>児発２６・開所減１</t>
  </si>
  <si>
    <t>児発２６・開所減１・拘束減</t>
  </si>
  <si>
    <t>児発２６・開所減１・評価減</t>
  </si>
  <si>
    <t>児発２６・開所減１・評価減・拘束減</t>
  </si>
  <si>
    <t>児発２６・開所減２</t>
  </si>
  <si>
    <t>児発２６・開所減２・拘束減</t>
  </si>
  <si>
    <t>児発２６・開所減２・評価減</t>
  </si>
  <si>
    <t>児発２６・開所減２・評価減・拘束減</t>
  </si>
  <si>
    <t>児発２６・未計画</t>
  </si>
  <si>
    <t>児発２６・未計画・拘束減</t>
  </si>
  <si>
    <t>児発２６・未計画・評価減</t>
  </si>
  <si>
    <t>児発２６・未計画・評価減・拘束減</t>
  </si>
  <si>
    <t>児発２６・未計画・開所減１</t>
  </si>
  <si>
    <t>児発２６・未計画・開所減１・拘束減</t>
  </si>
  <si>
    <t>児発２６・未計画・開所減１・評価減</t>
  </si>
  <si>
    <t>児発２６・未計画・開所減１・評価減・拘束減</t>
  </si>
  <si>
    <t>児発２６・未計画・開所減２</t>
  </si>
  <si>
    <t>児発２６・未計画・開所減２・拘束減</t>
  </si>
  <si>
    <t>児発２６・未計画・開所減２・評価減</t>
  </si>
  <si>
    <t>児発２６・未計画・開所減２・評価減・拘束減</t>
  </si>
  <si>
    <t>児発２６・未計画２</t>
  </si>
  <si>
    <t>児発２６・未計画２・拘束減</t>
  </si>
  <si>
    <t>児発２６・未計画２・評価減</t>
  </si>
  <si>
    <t>児発２６・未計画２・評価減・拘束減</t>
  </si>
  <si>
    <t>児発２６・未計画２・開所減１</t>
  </si>
  <si>
    <t>児発２６・未計画２・開所減１・拘束減</t>
  </si>
  <si>
    <t>児発２６・未計画２・開所減１・評価減</t>
  </si>
  <si>
    <t>児発２６・未計画２・開所減１・評価減・拘束減</t>
  </si>
  <si>
    <t>児発２６・未計画２・開所減２</t>
  </si>
  <si>
    <t>児発２６・未計画２・開所減２・拘束減</t>
  </si>
  <si>
    <t>児発２６・未計画２・開所減２・評価減</t>
  </si>
  <si>
    <t>児発２６・未計画２・開所減２・評価減・拘束減</t>
  </si>
  <si>
    <t>児発２７</t>
  </si>
  <si>
    <t>（7）定員11人以上</t>
  </si>
  <si>
    <t>児発２７・拘束減</t>
  </si>
  <si>
    <t>児発２７・評価減</t>
  </si>
  <si>
    <t>児発２７・評価減・拘束減</t>
  </si>
  <si>
    <t>児発２７・開所減１</t>
  </si>
  <si>
    <t>児発２７・開所減１・拘束減</t>
  </si>
  <si>
    <t>児発２７・開所減１・評価減</t>
  </si>
  <si>
    <t>児発２７・開所減１・評価減・拘束減</t>
  </si>
  <si>
    <t>児発２７・開所減２</t>
  </si>
  <si>
    <t>児発２７・開所減２・拘束減</t>
  </si>
  <si>
    <t>児発２７・開所減２・評価減</t>
  </si>
  <si>
    <t>児発２７・開所減２・評価減・拘束減</t>
  </si>
  <si>
    <t>児発２７・未計画</t>
  </si>
  <si>
    <t>児発２７・未計画・拘束減</t>
  </si>
  <si>
    <t>児発２７・未計画・評価減</t>
  </si>
  <si>
    <t>児発２７・未計画・評価減・拘束減</t>
  </si>
  <si>
    <t>児発２７・未計画・開所減１</t>
  </si>
  <si>
    <t>児発２７・未計画・開所減１・拘束減</t>
  </si>
  <si>
    <t>児発２７・未計画・開所減１・評価減</t>
  </si>
  <si>
    <t>児発２７・未計画・開所減１・評価減・拘束減</t>
  </si>
  <si>
    <t>児発２７・未計画・開所減２</t>
  </si>
  <si>
    <t>児発２７・未計画・開所減２・拘束減</t>
  </si>
  <si>
    <t>児発２７・未計画・開所減２・評価減</t>
  </si>
  <si>
    <t>児発２７・未計画・開所減２・評価減・拘束減</t>
  </si>
  <si>
    <t>児発２７・未計画２</t>
  </si>
  <si>
    <t>児発２７・未計画２・拘束減</t>
  </si>
  <si>
    <t>児発２７・未計画２・評価減</t>
  </si>
  <si>
    <t>児発２７・未計画２・評価減・拘束減</t>
  </si>
  <si>
    <t>児発２７・未計画２・開所減１</t>
  </si>
  <si>
    <t>児発２７・未計画２・開所減１・拘束減</t>
  </si>
  <si>
    <t>児発２７・未計画２・開所減１・評価減</t>
  </si>
  <si>
    <t>児発２７・未計画２・開所減１・評価減・拘束減</t>
  </si>
  <si>
    <t>児発２７・未計画２・開所減２</t>
  </si>
  <si>
    <t>児発２７・未計画２・開所減２・拘束減</t>
  </si>
  <si>
    <t>児発２７・未計画２・開所減２・評価減</t>
  </si>
  <si>
    <t>児発２７・未計画２・開所減２・評価減・拘束減</t>
  </si>
  <si>
    <t>共生型児発</t>
  </si>
  <si>
    <t>ヘ　共生型児童発達支援給付費</t>
  </si>
  <si>
    <t>共生型児発・拘束減</t>
  </si>
  <si>
    <t>共生型児発・評価減</t>
  </si>
  <si>
    <t>共生型児発・評価減・拘束減</t>
  </si>
  <si>
    <t>共生型児発・開所減１</t>
  </si>
  <si>
    <t>共生型児発・開所減１・拘束減</t>
  </si>
  <si>
    <t>共生型児発・開所減１・評価減</t>
  </si>
  <si>
    <t>共生型児発・開所減１・評価減・拘束減</t>
  </si>
  <si>
    <t>共生型児発・開所減２</t>
  </si>
  <si>
    <t>共生型児発・開所減２・拘束減</t>
  </si>
  <si>
    <t>共生型児発・開所減２・評価減</t>
  </si>
  <si>
    <t>共生型児発・開所減２・評価減・拘束減</t>
  </si>
  <si>
    <t>基準該当児発Ⅰ</t>
  </si>
  <si>
    <t>ト　基準該当児童発達支援給付費</t>
  </si>
  <si>
    <t>(1)基準該当児童発達支援給付費(Ⅰ)</t>
  </si>
  <si>
    <t>基準該当児発Ⅰ・評価減</t>
  </si>
  <si>
    <t>基準該当児発Ⅰ・開所減１</t>
  </si>
  <si>
    <t>基準該当児発Ⅰ・開所減１・評価減</t>
  </si>
  <si>
    <t>基準該当児発Ⅰ・開所減２</t>
  </si>
  <si>
    <t>基準該当児発Ⅰ・開所減２・評価減</t>
  </si>
  <si>
    <t>基準該当児発Ⅰ・未計画</t>
  </si>
  <si>
    <t>基準該当児発Ⅰ・未計画・評価減</t>
  </si>
  <si>
    <t>基準該当児発Ⅰ・未計画・開所減１</t>
  </si>
  <si>
    <t>基準該当児発Ⅰ・未計画・開所減１・評価減</t>
  </si>
  <si>
    <t>基準該当児発Ⅰ・未計画・開所減２</t>
  </si>
  <si>
    <t>基準該当児発Ⅰ・未計画・開所減２・評価減</t>
  </si>
  <si>
    <t>基準該当児発Ⅰ・未計画２</t>
  </si>
  <si>
    <t>基準該当児発Ⅰ・未計画２・評価減</t>
  </si>
  <si>
    <t>基準該当児発Ⅰ・未計画２・開所減１</t>
  </si>
  <si>
    <t>基準該当児発Ⅰ・未計画２・開所減１・評価減</t>
  </si>
  <si>
    <t>基準該当児発Ⅰ・未計画２・開所減２</t>
  </si>
  <si>
    <t>基準該当児発Ⅰ・未計画２・開所減２・評価減</t>
  </si>
  <si>
    <t>基準該当児発Ⅱ</t>
  </si>
  <si>
    <t>(2)基準該当児童発達支援給付費(Ⅱ)</t>
  </si>
  <si>
    <t>基準該当児発Ⅱ・評価減</t>
  </si>
  <si>
    <t>基準該当児発Ⅱ・開所減１</t>
  </si>
  <si>
    <t>基準該当児発Ⅱ・開所減１・評価減</t>
  </si>
  <si>
    <t>基準該当児発Ⅱ・開所減２</t>
  </si>
  <si>
    <t>基準該当児発Ⅱ・開所減２・評価減</t>
  </si>
  <si>
    <t>児発人工内耳装用児支援加算１</t>
  </si>
  <si>
    <t>人工内耳装用児支援加算</t>
  </si>
  <si>
    <t>児発人工内耳装用児支援加算２</t>
  </si>
  <si>
    <t>児発人工内耳装用児支援加算３</t>
  </si>
  <si>
    <t>児発人工内耳装用児支援加算４</t>
  </si>
  <si>
    <t>児発児童指導員等加配加算Ⅰ１・１</t>
  </si>
  <si>
    <t>児発児童指導員等加配加算Ⅰ１・２</t>
  </si>
  <si>
    <t>児発児童指導員等加配加算Ⅰ１・３</t>
  </si>
  <si>
    <t>児発児童指導員等加配加算Ⅰ１・４</t>
  </si>
  <si>
    <t>児発児童指導員等加配加算Ⅰ１・５</t>
  </si>
  <si>
    <t>児発児童指導員等加配加算Ⅰ１・６</t>
  </si>
  <si>
    <t>児発児童指導員等加配加算Ⅰ１・７</t>
  </si>
  <si>
    <t>児発児童指導員等加配加算Ⅰ１・８</t>
  </si>
  <si>
    <t>児発児童指導員等加配加算Ⅰ１・９</t>
  </si>
  <si>
    <t>児発児童指導員等加配加算Ⅰ１・１０</t>
  </si>
  <si>
    <t>児発児童指導員等加配加算Ⅰ１・１１</t>
  </si>
  <si>
    <t>児発児童指導員等加配加算Ⅰ１・１２</t>
  </si>
  <si>
    <t>児発児童指導員等加配加算Ⅰ１・１３</t>
  </si>
  <si>
    <t>児発児童指導員等加配加算Ⅰ１・１４</t>
  </si>
  <si>
    <t>児発児童指導員等加配加算Ⅰ１・１５</t>
  </si>
  <si>
    <t>児発児童指導員等加配加算Ⅰ１・１６</t>
  </si>
  <si>
    <t>児発児童指導員等加配加算Ⅰ１・１７</t>
  </si>
  <si>
    <t>児発児童指導員等加配加算Ⅰ１・１８</t>
  </si>
  <si>
    <t>児発児童指導員等加配加算Ⅰ１・１９</t>
  </si>
  <si>
    <t>児発児童指導員等加配加算Ⅰ１・２０</t>
  </si>
  <si>
    <t>児発児童指導員等加配加算Ⅰ１・２１</t>
  </si>
  <si>
    <t>（1）定員5人</t>
  </si>
  <si>
    <t>児発児童指導員等加配加算Ⅰ１・２２</t>
  </si>
  <si>
    <t>（2）定員6人</t>
  </si>
  <si>
    <t>児発児童指導員等加配加算Ⅰ１・２３</t>
  </si>
  <si>
    <t>（3）定員7人</t>
  </si>
  <si>
    <t>児発児童指導員等加配加算Ⅰ１・２４</t>
  </si>
  <si>
    <t>（4）定員8人</t>
  </si>
  <si>
    <t>児発児童指導員等加配加算Ⅰ１・２５</t>
  </si>
  <si>
    <t>（5）定員9人</t>
  </si>
  <si>
    <t>児発児童指導員等加配加算Ⅰ１・２６</t>
  </si>
  <si>
    <t>児発児童指導員等加配加算Ⅰ１・２７</t>
  </si>
  <si>
    <t>児発児童指導員等加配加算Ⅰ２・１</t>
  </si>
  <si>
    <t>児発児童指導員等加配加算Ⅰ２・２</t>
  </si>
  <si>
    <t>児発児童指導員等加配加算Ⅰ２・３</t>
  </si>
  <si>
    <t>児発児童指導員等加配加算Ⅰ２・４</t>
  </si>
  <si>
    <t>児発児童指導員等加配加算Ⅰ２・５</t>
  </si>
  <si>
    <t>児発児童指導員等加配加算Ⅰ２・６</t>
  </si>
  <si>
    <t>児発児童指導員等加配加算Ⅰ２・７</t>
  </si>
  <si>
    <t>児発児童指導員等加配加算Ⅰ２・８</t>
  </si>
  <si>
    <t>児発児童指導員等加配加算Ⅰ２・９</t>
  </si>
  <si>
    <t>児発児童指導員等加配加算Ⅰ２・１０</t>
  </si>
  <si>
    <t>児発児童指導員等加配加算Ⅰ２・１１</t>
  </si>
  <si>
    <t>児発児童指導員等加配加算Ⅰ２・１２</t>
  </si>
  <si>
    <t>児発児童指導員等加配加算Ⅰ２・１３</t>
  </si>
  <si>
    <t>児発児童指導員等加配加算Ⅰ２・１４</t>
  </si>
  <si>
    <t>児発児童指導員等加配加算Ⅰ２・１５</t>
  </si>
  <si>
    <t>児発児童指導員等加配加算Ⅰ２・１６</t>
  </si>
  <si>
    <t>児発児童指導員等加配加算Ⅰ２・１７</t>
  </si>
  <si>
    <t>児発児童指導員等加配加算Ⅰ２・１８</t>
  </si>
  <si>
    <t>児発児童指導員等加配加算Ⅰ２・１９</t>
  </si>
  <si>
    <t>児発児童指導員等加配加算Ⅰ２・２０</t>
  </si>
  <si>
    <t>児発児童指導員等加配加算Ⅰ２・２１</t>
  </si>
  <si>
    <t>児発児童指導員等加配加算Ⅰ２・２２</t>
  </si>
  <si>
    <t>児発児童指導員等加配加算Ⅰ２・２３</t>
  </si>
  <si>
    <t>児発児童指導員等加配加算Ⅰ２・２４</t>
  </si>
  <si>
    <t>児発児童指導員等加配加算Ⅰ２・２５</t>
  </si>
  <si>
    <t>児発児童指導員等加配加算Ⅰ２・２６</t>
  </si>
  <si>
    <t>児発児童指導員等加配加算Ⅰ２・２７</t>
  </si>
  <si>
    <t>児発児童指導員等加配加算Ⅰ３・１</t>
  </si>
  <si>
    <t>児発児童指導員等加配加算Ⅰ３・２</t>
  </si>
  <si>
    <t>児発児童指導員等加配加算Ⅰ３・３</t>
  </si>
  <si>
    <t>児発児童指導員等加配加算Ⅰ３・４</t>
  </si>
  <si>
    <t>児発児童指導員等加配加算Ⅰ３・５</t>
  </si>
  <si>
    <t>児発児童指導員等加配加算Ⅰ３・６</t>
  </si>
  <si>
    <t>児発児童指導員等加配加算Ⅰ３・７</t>
  </si>
  <si>
    <t>児発児童指導員等加配加算Ⅰ３・８</t>
  </si>
  <si>
    <t>児発児童指導員等加配加算Ⅰ３・９</t>
  </si>
  <si>
    <t>児発児童指導員等加配加算Ⅰ３・１０</t>
  </si>
  <si>
    <t>児発児童指導員等加配加算Ⅰ３・１１</t>
  </si>
  <si>
    <t>児発児童指導員等加配加算Ⅰ３・１２</t>
  </si>
  <si>
    <t>児発児童指導員等加配加算Ⅰ３・１３</t>
  </si>
  <si>
    <t>児発児童指導員等加配加算Ⅰ３・１４</t>
  </si>
  <si>
    <t>児発児童指導員等加配加算Ⅰ３・１５</t>
  </si>
  <si>
    <t>児発児童指導員等加配加算Ⅰ３・１６</t>
  </si>
  <si>
    <t>児発児童指導員等加配加算Ⅰ３・１７</t>
  </si>
  <si>
    <t>児発児童指導員等加配加算Ⅰ３・１８</t>
  </si>
  <si>
    <t>児発児童指導員等加配加算Ⅰ３・１９</t>
  </si>
  <si>
    <t>児発児童指導員等加配加算Ⅰ３・２０</t>
  </si>
  <si>
    <t>児発児童指導員等加配加算Ⅰ３・２１</t>
  </si>
  <si>
    <t>児発児童指導員等加配加算Ⅰ３・２２</t>
  </si>
  <si>
    <t>児発児童指導員等加配加算Ⅰ３・２３</t>
  </si>
  <si>
    <t>児発児童指導員等加配加算Ⅰ３・２４</t>
  </si>
  <si>
    <t>児発児童指導員等加配加算Ⅰ３・２５</t>
  </si>
  <si>
    <t>児発児童指導員等加配加算Ⅰ３・２６</t>
  </si>
  <si>
    <t>児発児童指導員等加配加算Ⅰ３・２７</t>
  </si>
  <si>
    <t>児発児童指導員等加配加算Ⅱ１・１</t>
  </si>
  <si>
    <t>児発児童指導員等加配加算Ⅱ１・２</t>
  </si>
  <si>
    <t>児発児童指導員等加配加算Ⅱ１・３</t>
  </si>
  <si>
    <t>児発児童指導員等加配加算Ⅱ２・１</t>
  </si>
  <si>
    <t>児発児童指導員等加配加算Ⅱ２・２</t>
  </si>
  <si>
    <t>児発児童指導員等加配加算Ⅱ２・３</t>
  </si>
  <si>
    <t>児発児童指導員等加配加算Ⅱ３・１</t>
  </si>
  <si>
    <t>児発児童指導員等加配加算Ⅱ３・２</t>
  </si>
  <si>
    <t>児発児童指導員等加配加算Ⅱ３・３</t>
  </si>
  <si>
    <t>児発看護職員加配加算１・１</t>
  </si>
  <si>
    <t>児発看護職員加配加算１・２</t>
  </si>
  <si>
    <t>児発看護職員加配加算１・３</t>
  </si>
  <si>
    <t>児発看護職員加配加算１・４</t>
  </si>
  <si>
    <t>児発看護職員加配加算１・５</t>
  </si>
  <si>
    <t>児発看護職員加配加算１・６</t>
  </si>
  <si>
    <t>児発看護職員加配加算１・７</t>
  </si>
  <si>
    <t>児発看護職員加配加算１・８</t>
  </si>
  <si>
    <t>児発看護職員加配加算１・９</t>
  </si>
  <si>
    <t>児発看護職員加配加算１・１０</t>
  </si>
  <si>
    <t>児発看護職員加配加算１・１１</t>
  </si>
  <si>
    <t>児発看護職員加配加算１・１２</t>
  </si>
  <si>
    <t>児発看護職員加配加算１・１３</t>
  </si>
  <si>
    <t>児発看護職員加配加算１・１４</t>
  </si>
  <si>
    <t>児発看護職員加配加算１・１５</t>
  </si>
  <si>
    <t>児発看護職員加配加算１・１６</t>
  </si>
  <si>
    <t>児発看護職員加配加算１・１７</t>
  </si>
  <si>
    <t>児発看護職員加配加算１・１８</t>
  </si>
  <si>
    <t>児発看護職員加配加算１・１９</t>
  </si>
  <si>
    <t>児発看護職員加配加算１・２０</t>
  </si>
  <si>
    <t>児発看護職員加配加算１・２１</t>
  </si>
  <si>
    <t>児発看護職員加配加算１・２２</t>
  </si>
  <si>
    <t>児発看護職員加配加算１・２３</t>
  </si>
  <si>
    <t>児発看護職員加配加算１・２４</t>
  </si>
  <si>
    <t>児発看護職員加配加算１・２５</t>
  </si>
  <si>
    <t>児発看護職員加配加算１・２６</t>
  </si>
  <si>
    <t>児発看護職員加配加算１・２７</t>
  </si>
  <si>
    <t>児発看護職員加配加算２・１</t>
  </si>
  <si>
    <t>児発看護職員加配加算２・２</t>
  </si>
  <si>
    <t>児発看護職員加配加算２・３</t>
  </si>
  <si>
    <t>児発看護職員加配加算２・４</t>
  </si>
  <si>
    <t>児発看護職員加配加算２・５</t>
  </si>
  <si>
    <t>児発看護職員加配加算２・６</t>
  </si>
  <si>
    <t>児発看護職員加配加算２・７</t>
  </si>
  <si>
    <t>児発看護職員加配加算２・８</t>
  </si>
  <si>
    <t>児発看護職員加配加算２・９</t>
  </si>
  <si>
    <t>児発看護職員加配加算２・１０</t>
  </si>
  <si>
    <t>児発看護職員加配加算２・１１</t>
  </si>
  <si>
    <t>児発看護職員加配加算２・１２</t>
  </si>
  <si>
    <t>児発看護職員加配加算２・１３</t>
  </si>
  <si>
    <t>児発看護職員加配加算２・１４</t>
  </si>
  <si>
    <t>児発看護職員加配加算２・１５</t>
  </si>
  <si>
    <t>児発看護職員加配加算２・１６</t>
  </si>
  <si>
    <t>児発看護職員加配加算２・１７</t>
  </si>
  <si>
    <t>児発看護職員加配加算２・１８</t>
  </si>
  <si>
    <t>児発看護職員加配加算２・１９</t>
  </si>
  <si>
    <t>児発看護職員加配加算２・２０</t>
  </si>
  <si>
    <t>児発看護職員加配加算２・２１</t>
  </si>
  <si>
    <t>児発看護職員加配加算２・２２</t>
  </si>
  <si>
    <t>児発看護職員加配加算２・２３</t>
  </si>
  <si>
    <t>児発看護職員加配加算２・２４</t>
  </si>
  <si>
    <t>児発看護職員加配加算２・２５</t>
  </si>
  <si>
    <t>児発看護職員加配加算２・２６</t>
  </si>
  <si>
    <t>児発看護職員加配加算２・２７</t>
  </si>
  <si>
    <t>児発看護職員加配加算３・１</t>
  </si>
  <si>
    <t>児発看護職員加配加算３・２</t>
  </si>
  <si>
    <t>児発看護職員加配加算３・３</t>
  </si>
  <si>
    <t>児発看護職員加配加算３・４</t>
  </si>
  <si>
    <t>児発看護職員加配加算３・５</t>
  </si>
  <si>
    <t>児発看護職員加配加算３・６</t>
  </si>
  <si>
    <t>児発看護職員加配加算３・７</t>
  </si>
  <si>
    <t>児発看護職員加配加算３・８</t>
  </si>
  <si>
    <t>児発看護職員加配加算３・９</t>
  </si>
  <si>
    <t>児発看護職員加配加算３・１０</t>
  </si>
  <si>
    <t>児発看護職員加配加算３・１１</t>
  </si>
  <si>
    <t>児発看護職員加配加算３・１２</t>
  </si>
  <si>
    <t>児発看護職員加配加算３・１３</t>
  </si>
  <si>
    <t>児発看護職員加配加算３・１４</t>
  </si>
  <si>
    <t>児発看護職員加配加算３・１５</t>
  </si>
  <si>
    <t>児発看護職員加配加算３・１６</t>
  </si>
  <si>
    <t>児発看護職員加配加算３・１７</t>
  </si>
  <si>
    <t>児発共生型サービス体制強化加算１</t>
  </si>
  <si>
    <t>児発共生型サービス体制強化加算２</t>
  </si>
  <si>
    <t>児発共生型サービス体制強化加算３</t>
  </si>
  <si>
    <t>児発家庭連携加算１</t>
  </si>
  <si>
    <t>児発家庭連携加算２</t>
  </si>
  <si>
    <t>児発事業所内相談支援加算</t>
  </si>
  <si>
    <t>児発訪問支援特別加算１</t>
  </si>
  <si>
    <t>児発訪問支援特別加算２</t>
  </si>
  <si>
    <t>児発食事提供加算Ⅰ</t>
  </si>
  <si>
    <t>食事提供加算</t>
  </si>
  <si>
    <t>イ 食事提供加算(Ⅰ)</t>
  </si>
  <si>
    <t>児発食事提供加算Ⅱ</t>
  </si>
  <si>
    <t>ロ 食事提供加算(Ⅱ)</t>
  </si>
  <si>
    <t>児発上限額管理加算</t>
  </si>
  <si>
    <t>児発福祉専門職員配置等加算Ⅰ</t>
  </si>
  <si>
    <t>児発福祉専門職員配置等加算Ⅱ</t>
  </si>
  <si>
    <t>児発福祉専門職員配置等加算Ⅲ</t>
  </si>
  <si>
    <t>児発栄養士配置加算Ⅰ１</t>
  </si>
  <si>
    <t>栄養士配置加算</t>
  </si>
  <si>
    <t>イ 栄養士配置加算(Ⅰ)</t>
  </si>
  <si>
    <t>(1)定員40人以下</t>
  </si>
  <si>
    <t>児発栄養士配置加算Ⅰ２</t>
  </si>
  <si>
    <t>(2)定員41人以上50人以下</t>
  </si>
  <si>
    <t>児発栄養士配置加算Ⅰ３</t>
  </si>
  <si>
    <t>(3)定員51人以上60人以下</t>
  </si>
  <si>
    <t>児発栄養士配置加算Ⅰ４</t>
  </si>
  <si>
    <t>(4)定員61人以上70人以下</t>
  </si>
  <si>
    <t>児発栄養士配置加算Ⅰ５</t>
  </si>
  <si>
    <t>(5)定員71人以上80人以下</t>
  </si>
  <si>
    <t>児発栄養士配置加算Ⅰ６</t>
  </si>
  <si>
    <t>(6)定員81人以上</t>
  </si>
  <si>
    <t>児発栄養士配置加算Ⅱ１</t>
  </si>
  <si>
    <t>ロ 栄養士配置加算(Ⅱ)</t>
  </si>
  <si>
    <t>児発栄養士配置加算Ⅱ２</t>
  </si>
  <si>
    <t>児発栄養士配置加算Ⅱ３</t>
  </si>
  <si>
    <t>児発栄養士配置加算Ⅱ４</t>
  </si>
  <si>
    <t>児発栄養士配置加算Ⅱ５</t>
  </si>
  <si>
    <t>児発栄養士配置加算Ⅱ６</t>
  </si>
  <si>
    <t>児発欠席時対応加算</t>
  </si>
  <si>
    <t>児発欠席時対応加算（重心）</t>
  </si>
  <si>
    <t>重症心身障害児を支援する場合に限り定員充足率が80％未満の場合は月８回を限度</t>
  </si>
  <si>
    <t>児発特別支援加算</t>
  </si>
  <si>
    <t>児発強度行動障害児支援加算</t>
  </si>
  <si>
    <t>児発医療連携体制加算Ⅰ</t>
  </si>
  <si>
    <t>児発医療連携体制加算Ⅱ</t>
  </si>
  <si>
    <t>児発医療連携体制加算Ⅲ</t>
  </si>
  <si>
    <t>児発医療連携体制加算Ⅳ</t>
  </si>
  <si>
    <t>児発医療連携体制加算Ⅴ</t>
  </si>
  <si>
    <t>児発医療連携体制加算Ⅵ</t>
  </si>
  <si>
    <t>児発送迎加算Ⅰ</t>
  </si>
  <si>
    <t>児発送迎加算Ⅰ（同一敷地）</t>
  </si>
  <si>
    <t>児発送迎加算Ⅱ</t>
  </si>
  <si>
    <t>児発送迎加算Ⅱ（同一敷地）</t>
  </si>
  <si>
    <t>児発送迎加算Ⅰ（一定条件）</t>
  </si>
  <si>
    <t>児発延長支援加算１</t>
  </si>
  <si>
    <t>児発延長支援加算２</t>
  </si>
  <si>
    <t>児発延長支援加算３</t>
  </si>
  <si>
    <t>児発延長支援加算４</t>
  </si>
  <si>
    <t>児発延長支援加算５</t>
  </si>
  <si>
    <t>児発延長支援加算６</t>
  </si>
  <si>
    <t>児発関係機関連携加算Ⅰ</t>
  </si>
  <si>
    <t>イ 関係機関連携加算（Ⅰ）</t>
  </si>
  <si>
    <t>児発関係機関連携加算Ⅱ</t>
  </si>
  <si>
    <t>ロ 関係機関連携加算（Ⅱ）</t>
  </si>
  <si>
    <t>児発保育教育等移行支援加算</t>
  </si>
  <si>
    <t>児発処遇改善加算Ⅰ</t>
  </si>
  <si>
    <t>児発処遇改善加算Ⅱ</t>
  </si>
  <si>
    <t>児発処遇改善加算Ⅲ</t>
  </si>
  <si>
    <t>児発処遇改善加算Ⅳ</t>
  </si>
  <si>
    <t>児発処遇改善加算Ⅴ</t>
  </si>
  <si>
    <t>児発処遇改善特別加算</t>
  </si>
  <si>
    <t>児発特定処遇改善加算Ⅰ</t>
  </si>
  <si>
    <t>児発特定処遇改善加算Ⅱ</t>
  </si>
  <si>
    <t>（定員超過）</t>
  </si>
  <si>
    <t>児発１・定超</t>
  </si>
  <si>
    <t>児発１・定超・拘束減</t>
  </si>
  <si>
    <t>児発１・定超・評価減</t>
  </si>
  <si>
    <t>児発１・定超・評価減・拘束減</t>
  </si>
  <si>
    <t>児発１・定超・開所減１</t>
  </si>
  <si>
    <t>児発１・定超・開所減１・拘束減</t>
  </si>
  <si>
    <t>児発１・定超・開所減１・評価減</t>
  </si>
  <si>
    <t>児発１・定超・開所減１・評価減・拘束減</t>
  </si>
  <si>
    <t>児発１・定超・開所減２</t>
  </si>
  <si>
    <t>児発１・定超・開所減２・拘束減</t>
  </si>
  <si>
    <t>児発１・定超・開所減２・評価減</t>
  </si>
  <si>
    <t>児発１・定超・開所減２・評価減・拘束減</t>
  </si>
  <si>
    <t>児発１・定超・未計画</t>
  </si>
  <si>
    <t>児発１・定超・未計画・拘束減</t>
  </si>
  <si>
    <t>児発１・定超・未計画・評価減</t>
  </si>
  <si>
    <t>児発１・定超・未計画・評価減・拘束減</t>
  </si>
  <si>
    <t>児発１・定超・未計画・開所減１</t>
  </si>
  <si>
    <t>児発１・定超・未計画・開所減１・拘束減</t>
  </si>
  <si>
    <t>児発１・定超・未計画・開所減１・評価減</t>
  </si>
  <si>
    <t>児発１・定超・未計画・開所減１・評価減・拘束減</t>
  </si>
  <si>
    <t>児発１・定超・未計画・開所減２</t>
  </si>
  <si>
    <t>児発１・定超・未計画・開所減２・拘束減</t>
  </si>
  <si>
    <t>児発１・定超・未計画・開所減２・評価減</t>
  </si>
  <si>
    <t>児発１・定超・未計画・開所減２・評価減・拘束減</t>
  </si>
  <si>
    <t>児発１・定超・未計画２</t>
  </si>
  <si>
    <t>児発１・定超・未計画２・拘束減</t>
  </si>
  <si>
    <t>児発１・定超・未計画２・評価減</t>
  </si>
  <si>
    <t>児発１・定超・未計画２・評価減・拘束減</t>
  </si>
  <si>
    <t>児発１・定超・未計画２・開所減１</t>
  </si>
  <si>
    <t>児発１・定超・未計画２・開所減１・拘束減</t>
  </si>
  <si>
    <t>児発１・定超・未計画２・開所減１・評価減</t>
  </si>
  <si>
    <t>児発１・定超・未計画２・開所減１・評価減・拘束減</t>
  </si>
  <si>
    <t>児発１・定超・未計画２・開所減２</t>
  </si>
  <si>
    <t>児発１・定超・未計画２・開所減２・拘束減</t>
  </si>
  <si>
    <t>児発１・定超・未計画２・開所減２・評価減</t>
  </si>
  <si>
    <t>児発１・定超・未計画２・開所減２・評価減・拘束減</t>
  </si>
  <si>
    <t>児発１・地公体・定超</t>
  </si>
  <si>
    <t>児発１・地公体・定超・拘束減</t>
  </si>
  <si>
    <t>児発１・地公体・定超・評価減</t>
  </si>
  <si>
    <t>児発１・地公体・定超・評価減・拘束減</t>
  </si>
  <si>
    <t>児発１・地公体・定超・開所減１</t>
  </si>
  <si>
    <t>児発１・地公体・定超・開所減１・拘束減</t>
  </si>
  <si>
    <t>児発１・地公体・定超・開所減１・評価減</t>
  </si>
  <si>
    <t>児発１・地公体・定超・開所減１・評価減・拘束減</t>
  </si>
  <si>
    <t>児発１・地公体・定超・開所減２</t>
  </si>
  <si>
    <t>児発１・地公体・定超・開所減２・拘束減</t>
  </si>
  <si>
    <t>児発１・地公体・定超・開所減２・評価減</t>
  </si>
  <si>
    <t>児発１・地公体・定超・開所減２・評価減・拘束減</t>
  </si>
  <si>
    <t>児発１・地公体・定超・未計画</t>
  </si>
  <si>
    <t>児発１・地公体・定超・未計画・拘束減</t>
  </si>
  <si>
    <t>児発１・地公体・定超・未計画・評価減</t>
  </si>
  <si>
    <t>児発１・地公体・定超・未計画・評価減・拘束減</t>
  </si>
  <si>
    <t>児発１・地公体・定超・未計画・開所減１</t>
  </si>
  <si>
    <t>児発１・地公体・定超・未計画・開所減１・拘束減</t>
  </si>
  <si>
    <t>児発１・地公体・定超・未計画・開所減１・評価減</t>
  </si>
  <si>
    <t>児発１・地公体・定超・未計画・開所減１・評価減・拘束減</t>
  </si>
  <si>
    <t>児発１・地公体・定超・未計画・開所減２</t>
  </si>
  <si>
    <t>児発１・地公体・定超・未計画・開所減２・拘束減</t>
  </si>
  <si>
    <t>児発１・地公体・定超・未計画・開所減２・評価減</t>
  </si>
  <si>
    <t>児発１・地公体・定超・未計画・開所減２・評価減・拘束減</t>
  </si>
  <si>
    <t>児発１・地公体・定超・未計画２</t>
  </si>
  <si>
    <t>児発１・地公体・定超・未計画２・拘束減</t>
  </si>
  <si>
    <t>児発１・地公体・定超・未計画２・評価減</t>
  </si>
  <si>
    <t>児発１・地公体・定超・未計画２・評価減・拘束減</t>
  </si>
  <si>
    <t>児発１・地公体・定超・未計画２・開所減１</t>
  </si>
  <si>
    <t>児発１・地公体・定超・未計画２・開所減１・拘束減</t>
  </si>
  <si>
    <t>児発１・地公体・定超・未計画２・開所減１・評価減</t>
  </si>
  <si>
    <t>児発１・地公体・定超・未計画２・開所減１・評価減・拘束減</t>
  </si>
  <si>
    <t>児発１・地公体・定超・未計画２・開所減２</t>
  </si>
  <si>
    <t>児発１・地公体・定超・未計画２・開所減２・拘束減</t>
  </si>
  <si>
    <t>児発１・地公体・定超・未計画２・開所減２・評価減</t>
  </si>
  <si>
    <t>児発１・地公体・定超・未計画２・開所減２・評価減・拘束減</t>
  </si>
  <si>
    <t>児発２・定超</t>
  </si>
  <si>
    <t>児発２・定超・拘束減</t>
  </si>
  <si>
    <t>児発２・定超・評価減</t>
  </si>
  <si>
    <t>児発２・定超・評価減・拘束減</t>
  </si>
  <si>
    <t>児発２・定超・開所減１</t>
  </si>
  <si>
    <t>児発２・定超・開所減１・拘束減</t>
  </si>
  <si>
    <t>児発２・定超・開所減１・評価減</t>
  </si>
  <si>
    <t>児発２・定超・開所減１・評価減・拘束減</t>
  </si>
  <si>
    <t>児発２・定超・開所減２</t>
  </si>
  <si>
    <t>児発２・定超・開所減２・拘束減</t>
  </si>
  <si>
    <t>児発２・定超・開所減２・評価減</t>
  </si>
  <si>
    <t>児発２・定超・開所減２・評価減・拘束減</t>
  </si>
  <si>
    <t>児発２・定超・未計画</t>
  </si>
  <si>
    <t>児発２・定超・未計画・拘束減</t>
  </si>
  <si>
    <t>児発２・定超・未計画・評価減</t>
  </si>
  <si>
    <t>児発２・定超・未計画・評価減・拘束減</t>
  </si>
  <si>
    <t>児発２・定超・未計画・開所減１</t>
  </si>
  <si>
    <t>児発２・定超・未計画・開所減１・拘束減</t>
  </si>
  <si>
    <t>児発２・定超・未計画・開所減１・評価減</t>
  </si>
  <si>
    <t>児発２・定超・未計画・開所減１・評価減・拘束減</t>
  </si>
  <si>
    <t>児発２・定超・未計画・開所減２</t>
  </si>
  <si>
    <t>児発２・定超・未計画・開所減２・拘束減</t>
  </si>
  <si>
    <t>児発２・定超・未計画・開所減２・評価減</t>
  </si>
  <si>
    <t>児発２・定超・未計画・開所減２・評価減・拘束減</t>
  </si>
  <si>
    <t>児発２・定超・未計画２</t>
  </si>
  <si>
    <t>児発２・定超・未計画２・拘束減</t>
  </si>
  <si>
    <t>児発２・定超・未計画２・評価減</t>
  </si>
  <si>
    <t>児発２・定超・未計画２・評価減・拘束減</t>
  </si>
  <si>
    <t>児発２・定超・未計画２・開所減１</t>
  </si>
  <si>
    <t>児発２・定超・未計画２・開所減１・拘束減</t>
  </si>
  <si>
    <t>児発２・定超・未計画２・開所減１・評価減</t>
  </si>
  <si>
    <t>児発２・定超・未計画２・開所減１・評価減・拘束減</t>
  </si>
  <si>
    <t>児発２・定超・未計画２・開所減２</t>
  </si>
  <si>
    <t>児発２・定超・未計画２・開所減２・拘束減</t>
  </si>
  <si>
    <t>児発２・定超・未計画２・開所減２・評価減</t>
  </si>
  <si>
    <t>児発２・定超・未計画２・開所減２・評価減・拘束減</t>
  </si>
  <si>
    <t>児発２・地公体・定超</t>
  </si>
  <si>
    <t>児発２・地公体・定超・拘束減</t>
  </si>
  <si>
    <t>児発２・地公体・定超・評価減</t>
  </si>
  <si>
    <t>児発２・地公体・定超・評価減・拘束減</t>
  </si>
  <si>
    <t>児発２・地公体・定超・開所減１</t>
  </si>
  <si>
    <t>児発２・地公体・定超・開所減１・拘束減</t>
  </si>
  <si>
    <t>児発２・地公体・定超・開所減１・評価減</t>
  </si>
  <si>
    <t>児発２・地公体・定超・開所減１・評価減・拘束減</t>
  </si>
  <si>
    <t>児発２・地公体・定超・開所減２</t>
  </si>
  <si>
    <t>児発２・地公体・定超・開所減２・拘束減</t>
  </si>
  <si>
    <t>児発２・地公体・定超・開所減２・評価減</t>
  </si>
  <si>
    <t>児発２・地公体・定超・開所減２・評価減・拘束減</t>
  </si>
  <si>
    <t>児発２・地公体・定超・未計画</t>
  </si>
  <si>
    <t>児発２・地公体・定超・未計画・拘束減</t>
  </si>
  <si>
    <t>児発２・地公体・定超・未計画・評価減</t>
  </si>
  <si>
    <t>児発２・地公体・定超・未計画・評価減・拘束減</t>
  </si>
  <si>
    <t>児発２・地公体・定超・未計画・開所減１</t>
  </si>
  <si>
    <t>児発２・地公体・定超・未計画・開所減１・拘束減</t>
  </si>
  <si>
    <t>児発２・地公体・定超・未計画・開所減１・評価減</t>
  </si>
  <si>
    <t>児発２・地公体・定超・未計画・開所減１・評価減・拘束減</t>
  </si>
  <si>
    <t>児発２・地公体・定超・未計画・開所減２</t>
  </si>
  <si>
    <t>児発２・地公体・定超・未計画・開所減２・拘束減</t>
  </si>
  <si>
    <t>児発２・地公体・定超・未計画・開所減２・評価減</t>
  </si>
  <si>
    <t>児発２・地公体・定超・未計画・開所減２・評価減・拘束減</t>
  </si>
  <si>
    <t>児発２・地公体・定超・未計画２</t>
  </si>
  <si>
    <t>児発２・地公体・定超・未計画２・拘束減</t>
  </si>
  <si>
    <t>児発２・地公体・定超・未計画２・評価減</t>
  </si>
  <si>
    <t>児発２・地公体・定超・未計画２・評価減・拘束減</t>
  </si>
  <si>
    <t>児発２・地公体・定超・未計画２・開所減１</t>
  </si>
  <si>
    <t>児発２・地公体・定超・未計画２・開所減１・拘束減</t>
  </si>
  <si>
    <t>児発２・地公体・定超・未計画２・開所減１・評価減</t>
  </si>
  <si>
    <t>児発２・地公体・定超・未計画２・開所減１・評価減・拘束減</t>
  </si>
  <si>
    <t>児発２・地公体・定超・未計画２・開所減２</t>
  </si>
  <si>
    <t>児発２・地公体・定超・未計画２・開所減２・拘束減</t>
  </si>
  <si>
    <t>児発２・地公体・定超・未計画２・開所減２・評価減</t>
  </si>
  <si>
    <t>児発２・地公体・定超・未計画２・開所減２・評価減・拘束減</t>
  </si>
  <si>
    <t>児発３・定超</t>
  </si>
  <si>
    <t>児発３・定超・拘束減</t>
  </si>
  <si>
    <t>児発３・定超・評価減</t>
  </si>
  <si>
    <t>児発３・定超・評価減・拘束減</t>
  </si>
  <si>
    <t>児発３・定超・開所減１</t>
  </si>
  <si>
    <t>児発３・定超・開所減１・拘束減</t>
  </si>
  <si>
    <t>児発３・定超・開所減１・評価減</t>
  </si>
  <si>
    <t>児発３・定超・開所減１・評価減・拘束減</t>
  </si>
  <si>
    <t>児発３・定超・開所減２</t>
  </si>
  <si>
    <t>児発３・定超・開所減２・拘束減</t>
  </si>
  <si>
    <t>児発３・定超・開所減２・評価減</t>
  </si>
  <si>
    <t>児発３・定超・開所減２・評価減・拘束減</t>
  </si>
  <si>
    <t>児発３・定超・未計画</t>
  </si>
  <si>
    <t>児発３・定超・未計画・拘束減</t>
  </si>
  <si>
    <t>児発３・定超・未計画・評価減</t>
  </si>
  <si>
    <t>児発３・定超・未計画・評価減・拘束減</t>
  </si>
  <si>
    <t>児発３・定超・未計画・開所減１</t>
  </si>
  <si>
    <t>児発３・定超・未計画・開所減１・拘束減</t>
  </si>
  <si>
    <t>児発３・定超・未計画・開所減１・評価減</t>
  </si>
  <si>
    <t>児発３・定超・未計画・開所減１・評価減・拘束減</t>
  </si>
  <si>
    <t>児発３・定超・未計画・開所減２</t>
  </si>
  <si>
    <t>児発３・定超・未計画・開所減２・拘束減</t>
  </si>
  <si>
    <t>児発３・定超・未計画・開所減２・評価減</t>
  </si>
  <si>
    <t>児発３・定超・未計画・開所減２・評価減・拘束減</t>
  </si>
  <si>
    <t>児発３・定超・未計画２</t>
  </si>
  <si>
    <t>児発３・定超・未計画２・拘束減</t>
  </si>
  <si>
    <t>児発３・定超・未計画２・評価減</t>
  </si>
  <si>
    <t>児発３・定超・未計画２・評価減・拘束減</t>
  </si>
  <si>
    <t>児発３・定超・未計画２・開所減１</t>
  </si>
  <si>
    <t>児発３・定超・未計画２・開所減１・拘束減</t>
  </si>
  <si>
    <t>児発３・定超・未計画２・開所減１・評価減</t>
  </si>
  <si>
    <t>児発３・定超・未計画２・開所減１・評価減・拘束減</t>
  </si>
  <si>
    <t>児発３・定超・未計画２・開所減２</t>
  </si>
  <si>
    <t>児発３・定超・未計画２・開所減２・拘束減</t>
  </si>
  <si>
    <t>児発３・定超・未計画２・開所減２・評価減</t>
  </si>
  <si>
    <t>児発３・定超・未計画２・開所減２・評価減・拘束減</t>
  </si>
  <si>
    <t>児発３・地公体・定超</t>
  </si>
  <si>
    <t>児発３・地公体・定超・拘束減</t>
  </si>
  <si>
    <t>児発３・地公体・定超・評価減</t>
  </si>
  <si>
    <t>児発３・地公体・定超・評価減・拘束減</t>
  </si>
  <si>
    <t>児発３・地公体・定超・開所減１</t>
  </si>
  <si>
    <t>児発３・地公体・定超・開所減１・拘束減</t>
  </si>
  <si>
    <t>児発３・地公体・定超・開所減１・評価減</t>
  </si>
  <si>
    <t>児発３・地公体・定超・開所減１・評価減・拘束減</t>
  </si>
  <si>
    <t>児発３・地公体・定超・開所減２</t>
  </si>
  <si>
    <t>児発３・地公体・定超・開所減２・拘束減</t>
  </si>
  <si>
    <t>児発３・地公体・定超・開所減２・評価減</t>
  </si>
  <si>
    <t>児発３・地公体・定超・開所減２・評価減・拘束減</t>
  </si>
  <si>
    <t>児発３・地公体・定超・未計画</t>
  </si>
  <si>
    <t>児発３・地公体・定超・未計画・拘束減</t>
  </si>
  <si>
    <t>児発３・地公体・定超・未計画・評価減</t>
  </si>
  <si>
    <t>児発３・地公体・定超・未計画・評価減・拘束減</t>
  </si>
  <si>
    <t>児発３・地公体・定超・未計画・開所減１</t>
  </si>
  <si>
    <t>児発３・地公体・定超・未計画・開所減１・拘束減</t>
  </si>
  <si>
    <t>児発３・地公体・定超・未計画・開所減１・評価減</t>
  </si>
  <si>
    <t>児発３・地公体・定超・未計画・開所減１・評価減・拘束減</t>
  </si>
  <si>
    <t>児発３・地公体・定超・未計画・開所減２</t>
  </si>
  <si>
    <t>児発３・地公体・定超・未計画・開所減２・拘束減</t>
  </si>
  <si>
    <t>児発３・地公体・定超・未計画・開所減２・評価減</t>
  </si>
  <si>
    <t>児発３・地公体・定超・未計画・開所減２・評価減・拘束減</t>
  </si>
  <si>
    <t>児発３・地公体・定超・未計画２</t>
  </si>
  <si>
    <t>児発３・地公体・定超・未計画２・拘束減</t>
  </si>
  <si>
    <t>児発３・地公体・定超・未計画２・評価減</t>
  </si>
  <si>
    <t>児発３・地公体・定超・未計画２・評価減・拘束減</t>
  </si>
  <si>
    <t>児発３・地公体・定超・未計画２・開所減１</t>
  </si>
  <si>
    <t>児発３・地公体・定超・未計画２・開所減１・拘束減</t>
  </si>
  <si>
    <t>児発３・地公体・定超・未計画２・開所減１・評価減</t>
  </si>
  <si>
    <t>児発３・地公体・定超・未計画２・開所減１・評価減・拘束減</t>
  </si>
  <si>
    <t>児発３・地公体・定超・未計画２・開所減２</t>
  </si>
  <si>
    <t>児発３・地公体・定超・未計画２・開所減２・拘束減</t>
  </si>
  <si>
    <t>児発３・地公体・定超・未計画２・開所減２・評価減</t>
  </si>
  <si>
    <t>児発３・地公体・定超・未計画２・開所減２・評価減・拘束減</t>
  </si>
  <si>
    <t>児発４・定超</t>
  </si>
  <si>
    <t>児発４・定超・拘束減</t>
  </si>
  <si>
    <t>児発４・定超・評価減</t>
  </si>
  <si>
    <t>児発４・定超・評価減・拘束減</t>
  </si>
  <si>
    <t>児発４・定超・開所減１</t>
  </si>
  <si>
    <t>児発４・定超・開所減１・拘束減</t>
  </si>
  <si>
    <t>児発４・定超・開所減１・評価減</t>
  </si>
  <si>
    <t>児発４・定超・開所減１・評価減・拘束減</t>
  </si>
  <si>
    <t>児発４・定超・開所減２</t>
  </si>
  <si>
    <t>児発４・定超・開所減２・拘束減</t>
  </si>
  <si>
    <t>児発４・定超・開所減２・評価減</t>
  </si>
  <si>
    <t>児発４・定超・開所減２・評価減・拘束減</t>
  </si>
  <si>
    <t>児発４・定超・未計画</t>
  </si>
  <si>
    <t>児発４・定超・未計画・拘束減</t>
  </si>
  <si>
    <t>児発４・定超・未計画・評価減</t>
  </si>
  <si>
    <t>児発４・定超・未計画・評価減・拘束減</t>
  </si>
  <si>
    <t>児発４・定超・未計画・開所減１</t>
  </si>
  <si>
    <t>児発４・定超・未計画・開所減１・拘束減</t>
  </si>
  <si>
    <t>児発４・定超・未計画・開所減１・評価減</t>
  </si>
  <si>
    <t>児発４・定超・未計画・開所減１・評価減・拘束減</t>
  </si>
  <si>
    <t>児発４・定超・未計画・開所減２</t>
  </si>
  <si>
    <t>児発４・定超・未計画・開所減２・拘束減</t>
  </si>
  <si>
    <t>児発４・定超・未計画・開所減２・評価減</t>
  </si>
  <si>
    <t>児発４・定超・未計画・開所減２・評価減・拘束減</t>
  </si>
  <si>
    <t>児発４・定超・未計画２</t>
  </si>
  <si>
    <t>児発４・定超・未計画２・拘束減</t>
  </si>
  <si>
    <t>児発４・定超・未計画２・評価減</t>
  </si>
  <si>
    <t>児発４・定超・未計画２・評価減・拘束減</t>
  </si>
  <si>
    <t>児発４・定超・未計画２・開所減１</t>
  </si>
  <si>
    <t>児発４・定超・未計画２・開所減１・拘束減</t>
  </si>
  <si>
    <t>児発４・定超・未計画２・開所減１・評価減</t>
  </si>
  <si>
    <t>児発４・定超・未計画２・開所減１・評価減・拘束減</t>
  </si>
  <si>
    <t>児発４・定超・未計画２・開所減２</t>
  </si>
  <si>
    <t>児発４・定超・未計画２・開所減２・拘束減</t>
  </si>
  <si>
    <t>児発４・定超・未計画２・開所減２・評価減</t>
  </si>
  <si>
    <t>児発４・定超・未計画２・開所減２・評価減・拘束減</t>
  </si>
  <si>
    <t>児発４・地公体・定超</t>
  </si>
  <si>
    <t>児発４・地公体・定超・拘束減</t>
  </si>
  <si>
    <t>児発４・地公体・定超・評価減</t>
  </si>
  <si>
    <t>児発４・地公体・定超・評価減・拘束減</t>
  </si>
  <si>
    <t>児発４・地公体・定超・開所減１</t>
  </si>
  <si>
    <t>児発４・地公体・定超・開所減１・拘束減</t>
  </si>
  <si>
    <t>児発４・地公体・定超・開所減１・評価減</t>
  </si>
  <si>
    <t>児発４・地公体・定超・開所減１・評価減・拘束減</t>
  </si>
  <si>
    <t>児発４・地公体・定超・開所減２</t>
  </si>
  <si>
    <t>児発４・地公体・定超・開所減２・拘束減</t>
  </si>
  <si>
    <t>児発４・地公体・定超・開所減２・評価減</t>
  </si>
  <si>
    <t>児発４・地公体・定超・開所減２・評価減・拘束減</t>
  </si>
  <si>
    <t>児発４・地公体・定超・未計画</t>
  </si>
  <si>
    <t>児発４・地公体・定超・未計画・拘束減</t>
  </si>
  <si>
    <t>児発４・地公体・定超・未計画・評価減</t>
  </si>
  <si>
    <t>児発４・地公体・定超・未計画・評価減・拘束減</t>
  </si>
  <si>
    <t>児発４・地公体・定超・未計画・開所減１</t>
  </si>
  <si>
    <t>児発４・地公体・定超・未計画・開所減１・拘束減</t>
  </si>
  <si>
    <t>児発４・地公体・定超・未計画・開所減１・評価減</t>
  </si>
  <si>
    <t>児発４・地公体・定超・未計画・開所減１・評価減・拘束減</t>
  </si>
  <si>
    <t>児発４・地公体・定超・未計画・開所減２</t>
  </si>
  <si>
    <t>児発４・地公体・定超・未計画・開所減２・拘束減</t>
  </si>
  <si>
    <t>児発４・地公体・定超・未計画・開所減２・評価減</t>
  </si>
  <si>
    <t>児発４・地公体・定超・未計画・開所減２・評価減・拘束減</t>
  </si>
  <si>
    <t>児発４・地公体・定超・未計画２</t>
  </si>
  <si>
    <t>児発４・地公体・定超・未計画２・拘束減</t>
  </si>
  <si>
    <t>児発４・地公体・定超・未計画２・評価減</t>
  </si>
  <si>
    <t>児発４・地公体・定超・未計画２・評価減・拘束減</t>
  </si>
  <si>
    <t>児発４・地公体・定超・未計画２・開所減１</t>
  </si>
  <si>
    <t>児発４・地公体・定超・未計画２・開所減１・拘束減</t>
  </si>
  <si>
    <t>児発４・地公体・定超・未計画２・開所減１・評価減</t>
  </si>
  <si>
    <t>児発４・地公体・定超・未計画２・開所減１・評価減・拘束減</t>
  </si>
  <si>
    <t>児発４・地公体・定超・未計画２・開所減２</t>
  </si>
  <si>
    <t>児発４・地公体・定超・未計画２・開所減２・拘束減</t>
  </si>
  <si>
    <t>児発４・地公体・定超・未計画２・開所減２・評価減</t>
  </si>
  <si>
    <t>児発４・地公体・定超・未計画２・開所減２・評価減・拘束減</t>
  </si>
  <si>
    <t>児発５・定超</t>
  </si>
  <si>
    <t>児発５・定超・拘束減</t>
  </si>
  <si>
    <t>児発５・定超・評価減</t>
  </si>
  <si>
    <t>児発５・定超・評価減・拘束減</t>
  </si>
  <si>
    <t>児発５・定超・開所減１</t>
  </si>
  <si>
    <t>児発５・定超・開所減１・拘束減</t>
  </si>
  <si>
    <t>児発５・定超・開所減１・評価減</t>
  </si>
  <si>
    <t>児発５・定超・開所減１・評価減・拘束減</t>
  </si>
  <si>
    <t>児発５・定超・開所減２</t>
  </si>
  <si>
    <t>児発５・定超・開所減２・拘束減</t>
  </si>
  <si>
    <t>児発５・定超・開所減２・評価減</t>
  </si>
  <si>
    <t>児発５・定超・開所減２・評価減・拘束減</t>
  </si>
  <si>
    <t>児発５・定超・未計画</t>
  </si>
  <si>
    <t>児発５・定超・未計画・拘束減</t>
  </si>
  <si>
    <t>児発５・定超・未計画・評価減</t>
  </si>
  <si>
    <t>児発５・定超・未計画・評価減・拘束減</t>
  </si>
  <si>
    <t>児発５・定超・未計画・開所減１</t>
  </si>
  <si>
    <t>児発５・定超・未計画・開所減１・拘束減</t>
  </si>
  <si>
    <t>児発５・定超・未計画・開所減１・評価減</t>
  </si>
  <si>
    <t>児発５・定超・未計画・開所減１・評価減・拘束減</t>
  </si>
  <si>
    <t>児発５・定超・未計画・開所減２</t>
  </si>
  <si>
    <t>児発５・定超・未計画・開所減２・拘束減</t>
  </si>
  <si>
    <t>児発５・定超・未計画・開所減２・評価減</t>
  </si>
  <si>
    <t>児発５・定超・未計画・開所減２・評価減・拘束減</t>
  </si>
  <si>
    <t>児発５・定超・未計画２</t>
  </si>
  <si>
    <t>児発５・定超・未計画２・拘束減</t>
  </si>
  <si>
    <t>児発５・定超・未計画２・評価減</t>
  </si>
  <si>
    <t>児発５・定超・未計画２・評価減・拘束減</t>
  </si>
  <si>
    <t>児発５・定超・未計画２・開所減１</t>
  </si>
  <si>
    <t>児発５・定超・未計画２・開所減１・拘束減</t>
  </si>
  <si>
    <t>児発５・定超・未計画２・開所減１・評価減</t>
  </si>
  <si>
    <t>児発５・定超・未計画２・開所減１・評価減・拘束減</t>
  </si>
  <si>
    <t>児発５・定超・未計画２・開所減２</t>
  </si>
  <si>
    <t>児発５・定超・未計画２・開所減２・拘束減</t>
  </si>
  <si>
    <t>児発５・定超・未計画２・開所減２・評価減</t>
  </si>
  <si>
    <t>児発５・定超・未計画２・開所減２・評価減・拘束減</t>
  </si>
  <si>
    <t>児発５・地公体・定超</t>
  </si>
  <si>
    <t>児発５・地公体・定超・拘束減</t>
  </si>
  <si>
    <t>児発５・地公体・定超・評価減</t>
  </si>
  <si>
    <t>児発５・地公体・定超・評価減・拘束減</t>
  </si>
  <si>
    <t>児発５・地公体・定超・開所減１</t>
  </si>
  <si>
    <t>児発５・地公体・定超・開所減１・拘束減</t>
  </si>
  <si>
    <t>児発５・地公体・定超・開所減１・評価減</t>
  </si>
  <si>
    <t>児発５・地公体・定超・開所減１・評価減・拘束減</t>
  </si>
  <si>
    <t>児発５・地公体・定超・開所減２</t>
  </si>
  <si>
    <t>児発５・地公体・定超・開所減２・拘束減</t>
  </si>
  <si>
    <t>児発５・地公体・定超・開所減２・評価減</t>
  </si>
  <si>
    <t>児発５・地公体・定超・開所減２・評価減・拘束減</t>
  </si>
  <si>
    <t>児発５・地公体・定超・未計画</t>
  </si>
  <si>
    <t>児発５・地公体・定超・未計画・拘束減</t>
  </si>
  <si>
    <t>児発５・地公体・定超・未計画・評価減</t>
  </si>
  <si>
    <t>児発５・地公体・定超・未計画・評価減・拘束減</t>
  </si>
  <si>
    <t>児発５・地公体・定超・未計画・開所減１</t>
  </si>
  <si>
    <t>児発５・地公体・定超・未計画・開所減１・拘束減</t>
  </si>
  <si>
    <t>児発５・地公体・定超・未計画・開所減１・評価減</t>
  </si>
  <si>
    <t>児発５・地公体・定超・未計画・開所減１・評価減・拘束減</t>
  </si>
  <si>
    <t>児発５・地公体・定超・未計画・開所減２</t>
  </si>
  <si>
    <t>児発５・地公体・定超・未計画・開所減２・拘束減</t>
  </si>
  <si>
    <t>児発５・地公体・定超・未計画・開所減２・評価減</t>
  </si>
  <si>
    <t>児発５・地公体・定超・未計画・開所減２・評価減・拘束減</t>
  </si>
  <si>
    <t>児発５・地公体・定超・未計画２</t>
  </si>
  <si>
    <t>児発５・地公体・定超・未計画２・拘束減</t>
  </si>
  <si>
    <t>児発５・地公体・定超・未計画２・評価減</t>
  </si>
  <si>
    <t>児発５・地公体・定超・未計画２・評価減・拘束減</t>
  </si>
  <si>
    <t>児発５・地公体・定超・未計画２・開所減１</t>
  </si>
  <si>
    <t>児発５・地公体・定超・未計画２・開所減１・拘束減</t>
  </si>
  <si>
    <t>児発５・地公体・定超・未計画２・開所減１・評価減</t>
  </si>
  <si>
    <t>児発５・地公体・定超・未計画２・開所減１・評価減・拘束減</t>
  </si>
  <si>
    <t>児発５・地公体・定超・未計画２・開所減２</t>
  </si>
  <si>
    <t>児発５・地公体・定超・未計画２・開所減２・拘束減</t>
  </si>
  <si>
    <t>児発５・地公体・定超・未計画２・開所減２・評価減</t>
  </si>
  <si>
    <t>児発５・地公体・定超・未計画２・開所減２・評価減・拘束減</t>
  </si>
  <si>
    <t>児発６・定超</t>
  </si>
  <si>
    <t>児発６・定超・拘束減</t>
  </si>
  <si>
    <t>児発６・定超・評価減</t>
  </si>
  <si>
    <t>児発６・定超・評価減・拘束減</t>
  </si>
  <si>
    <t>児発６・定超・開所減１</t>
  </si>
  <si>
    <t>児発６・定超・開所減１・拘束減</t>
  </si>
  <si>
    <t>児発６・定超・開所減１・評価減</t>
  </si>
  <si>
    <t>児発６・定超・開所減１・評価減・拘束減</t>
  </si>
  <si>
    <t>児発６・定超・開所減２</t>
  </si>
  <si>
    <t>児発６・定超・開所減２・拘束減</t>
  </si>
  <si>
    <t>児発６・定超・開所減２・評価減</t>
  </si>
  <si>
    <t>児発６・定超・開所減２・評価減・拘束減</t>
  </si>
  <si>
    <t>児発６・定超・未計画</t>
  </si>
  <si>
    <t>児発６・定超・未計画・拘束減</t>
  </si>
  <si>
    <t>児発６・定超・未計画・評価減</t>
  </si>
  <si>
    <t>児発６・定超・未計画・評価減・拘束減</t>
  </si>
  <si>
    <t>児発６・定超・未計画・開所減１</t>
  </si>
  <si>
    <t>児発６・定超・未計画・開所減１・拘束減</t>
  </si>
  <si>
    <t>児発６・定超・未計画・開所減１・評価減</t>
  </si>
  <si>
    <t>児発６・定超・未計画・開所減１・評価減・拘束減</t>
  </si>
  <si>
    <t>児発６・定超・未計画・開所減２</t>
  </si>
  <si>
    <t>児発６・定超・未計画・開所減２・拘束減</t>
  </si>
  <si>
    <t>児発６・定超・未計画・開所減２・評価減</t>
  </si>
  <si>
    <t>児発６・定超・未計画・開所減２・評価減・拘束減</t>
  </si>
  <si>
    <t>児発６・定超・未計画２</t>
  </si>
  <si>
    <t>児発６・定超・未計画２・拘束減</t>
  </si>
  <si>
    <t>児発６・定超・未計画２・評価減</t>
  </si>
  <si>
    <t>児発６・定超・未計画２・評価減・拘束減</t>
  </si>
  <si>
    <t>児発６・定超・未計画２・開所減１</t>
  </si>
  <si>
    <t>児発６・定超・未計画２・開所減１・拘束減</t>
  </si>
  <si>
    <t>児発６・定超・未計画２・開所減１・評価減</t>
  </si>
  <si>
    <t>児発６・定超・未計画２・開所減１・評価減・拘束減</t>
  </si>
  <si>
    <t>児発６・定超・未計画２・開所減２</t>
  </si>
  <si>
    <t>児発６・定超・未計画２・開所減２・拘束減</t>
  </si>
  <si>
    <t>児発６・定超・未計画２・開所減２・評価減</t>
  </si>
  <si>
    <t>児発６・定超・未計画２・開所減２・評価減・拘束減</t>
  </si>
  <si>
    <t>児発６・地公体・定超</t>
  </si>
  <si>
    <t>児発６・地公体・定超・拘束減</t>
  </si>
  <si>
    <t>児発６・地公体・定超・評価減</t>
  </si>
  <si>
    <t>児発６・地公体・定超・評価減・拘束減</t>
  </si>
  <si>
    <t>児発６・地公体・定超・開所減１</t>
  </si>
  <si>
    <t>児発６・地公体・定超・開所減１・拘束減</t>
  </si>
  <si>
    <t>児発６・地公体・定超・開所減１・評価減</t>
  </si>
  <si>
    <t>児発６・地公体・定超・開所減１・評価減・拘束減</t>
  </si>
  <si>
    <t>児発６・地公体・定超・開所減２</t>
  </si>
  <si>
    <t>児発６・地公体・定超・開所減２・拘束減</t>
  </si>
  <si>
    <t>児発６・地公体・定超・開所減２・評価減</t>
  </si>
  <si>
    <t>児発６・地公体・定超・開所減２・評価減・拘束減</t>
  </si>
  <si>
    <t>児発６・地公体・定超・未計画</t>
  </si>
  <si>
    <t>児発６・地公体・定超・未計画・拘束減</t>
  </si>
  <si>
    <t>児発６・地公体・定超・未計画・評価減</t>
  </si>
  <si>
    <t>児発６・地公体・定超・未計画・評価減・拘束減</t>
  </si>
  <si>
    <t>児発６・地公体・定超・未計画・開所減１</t>
  </si>
  <si>
    <t>児発６・地公体・定超・未計画・開所減１・拘束減</t>
  </si>
  <si>
    <t>児発６・地公体・定超・未計画・開所減１・評価減</t>
  </si>
  <si>
    <t>児発６・地公体・定超・未計画・開所減１・評価減・拘束減</t>
  </si>
  <si>
    <t>児発６・地公体・定超・未計画・開所減２</t>
  </si>
  <si>
    <t>児発６・地公体・定超・未計画・開所減２・拘束減</t>
  </si>
  <si>
    <t>児発６・地公体・定超・未計画・開所減２・評価減</t>
  </si>
  <si>
    <t>児発６・地公体・定超・未計画・開所減２・評価減・拘束減</t>
  </si>
  <si>
    <t>児発６・地公体・定超・未計画２</t>
  </si>
  <si>
    <t>児発６・地公体・定超・未計画２・拘束減</t>
  </si>
  <si>
    <t>児発６・地公体・定超・未計画２・評価減</t>
  </si>
  <si>
    <t>児発６・地公体・定超・未計画２・評価減・拘束減</t>
  </si>
  <si>
    <t>児発６・地公体・定超・未計画２・開所減１</t>
  </si>
  <si>
    <t>児発６・地公体・定超・未計画２・開所減１・拘束減</t>
  </si>
  <si>
    <t>児発６・地公体・定超・未計画２・開所減１・評価減</t>
  </si>
  <si>
    <t>児発６・地公体・定超・未計画２・開所減１・評価減・拘束減</t>
  </si>
  <si>
    <t>児発６・地公体・定超・未計画２・開所減２</t>
  </si>
  <si>
    <t>児発６・地公体・定超・未計画２・開所減２・拘束減</t>
  </si>
  <si>
    <t>児発６・地公体・定超・未計画２・開所減２・評価減</t>
  </si>
  <si>
    <t>児発６・地公体・定超・未計画２・開所減２・評価減・拘束減</t>
  </si>
  <si>
    <t>児発７・定超</t>
  </si>
  <si>
    <t>児発７・定超・拘束減</t>
  </si>
  <si>
    <t>児発７・定超・評価減</t>
  </si>
  <si>
    <t>児発７・定超・評価減・拘束減</t>
  </si>
  <si>
    <t>児発７・定超・開所減１</t>
  </si>
  <si>
    <t>児発７・定超・開所減１・拘束減</t>
  </si>
  <si>
    <t>児発７・定超・開所減１・評価減</t>
  </si>
  <si>
    <t>児発７・定超・開所減１・評価減・拘束減</t>
  </si>
  <si>
    <t>児発７・定超・開所減２</t>
  </si>
  <si>
    <t>児発７・定超・開所減２・拘束減</t>
  </si>
  <si>
    <t>児発７・定超・開所減２・評価減</t>
  </si>
  <si>
    <t>児発７・定超・開所減２・評価減・拘束減</t>
  </si>
  <si>
    <t>児発７・定超・未計画</t>
  </si>
  <si>
    <t>児発７・定超・未計画・拘束減</t>
  </si>
  <si>
    <t>児発７・定超・未計画・評価減</t>
  </si>
  <si>
    <t>児発７・定超・未計画・評価減・拘束減</t>
  </si>
  <si>
    <t>児発７・定超・未計画・開所減１</t>
  </si>
  <si>
    <t>児発７・定超・未計画・開所減１・拘束減</t>
  </si>
  <si>
    <t>児発７・定超・未計画・開所減１・評価減</t>
  </si>
  <si>
    <t>児発７・定超・未計画・開所減１・評価減・拘束減</t>
  </si>
  <si>
    <t>児発７・定超・未計画・開所減２</t>
  </si>
  <si>
    <t>児発７・定超・未計画・開所減２・拘束減</t>
  </si>
  <si>
    <t>児発７・定超・未計画・開所減２・評価減</t>
  </si>
  <si>
    <t>児発７・定超・未計画・開所減２・評価減・拘束減</t>
  </si>
  <si>
    <t>児発７・定超・未計画２</t>
  </si>
  <si>
    <t>児発７・定超・未計画２・拘束減</t>
  </si>
  <si>
    <t>児発７・定超・未計画２・評価減</t>
  </si>
  <si>
    <t>児発７・定超・未計画２・評価減・拘束減</t>
  </si>
  <si>
    <t>児発７・定超・未計画２・開所減１</t>
  </si>
  <si>
    <t>児発７・定超・未計画２・開所減１・拘束減</t>
  </si>
  <si>
    <t>児発７・定超・未計画２・開所減１・評価減</t>
  </si>
  <si>
    <t>児発７・定超・未計画２・開所減１・評価減・拘束減</t>
  </si>
  <si>
    <t>児発７・定超・未計画２・開所減２</t>
  </si>
  <si>
    <t>児発７・定超・未計画２・開所減２・拘束減</t>
  </si>
  <si>
    <t>児発７・定超・未計画２・開所減２・評価減</t>
  </si>
  <si>
    <t>児発７・定超・未計画２・開所減２・評価減・拘束減</t>
  </si>
  <si>
    <t>児発７・地公体・定超</t>
  </si>
  <si>
    <t>児発７・地公体・定超・拘束減</t>
  </si>
  <si>
    <t>児発７・地公体・定超・評価減</t>
  </si>
  <si>
    <t>児発７・地公体・定超・評価減・拘束減</t>
  </si>
  <si>
    <t>児発７・地公体・定超・開所減１</t>
  </si>
  <si>
    <t>児発７・地公体・定超・開所減１・拘束減</t>
  </si>
  <si>
    <t>児発７・地公体・定超・開所減１・評価減</t>
  </si>
  <si>
    <t>児発７・地公体・定超・開所減１・評価減・拘束減</t>
  </si>
  <si>
    <t>児発７・地公体・定超・開所減２</t>
  </si>
  <si>
    <t>児発７・地公体・定超・開所減２・拘束減</t>
  </si>
  <si>
    <t>児発７・地公体・定超・開所減２・評価減</t>
  </si>
  <si>
    <t>児発７・地公体・定超・開所減２・評価減・拘束減</t>
  </si>
  <si>
    <t>児発７・地公体・定超・未計画</t>
  </si>
  <si>
    <t>児発７・地公体・定超・未計画・拘束減</t>
  </si>
  <si>
    <t>児発７・地公体・定超・未計画・評価減</t>
  </si>
  <si>
    <t>児発７・地公体・定超・未計画・評価減・拘束減</t>
  </si>
  <si>
    <t>児発７・地公体・定超・未計画・開所減１</t>
  </si>
  <si>
    <t>児発７・地公体・定超・未計画・開所減１・拘束減</t>
  </si>
  <si>
    <t>児発７・地公体・定超・未計画・開所減１・評価減</t>
  </si>
  <si>
    <t>児発７・地公体・定超・未計画・開所減１・評価減・拘束減</t>
  </si>
  <si>
    <t>児発７・地公体・定超・未計画・開所減２</t>
  </si>
  <si>
    <t>児発７・地公体・定超・未計画・開所減２・拘束減</t>
  </si>
  <si>
    <t>児発７・地公体・定超・未計画・開所減２・評価減</t>
  </si>
  <si>
    <t>児発７・地公体・定超・未計画・開所減２・評価減・拘束減</t>
  </si>
  <si>
    <t>児発７・地公体・定超・未計画２</t>
  </si>
  <si>
    <t>児発７・地公体・定超・未計画２・拘束減</t>
  </si>
  <si>
    <t>児発７・地公体・定超・未計画２・評価減</t>
  </si>
  <si>
    <t>児発７・地公体・定超・未計画２・評価減・拘束減</t>
  </si>
  <si>
    <t>児発７・地公体・定超・未計画２・開所減１</t>
  </si>
  <si>
    <t>児発７・地公体・定超・未計画２・開所減１・拘束減</t>
  </si>
  <si>
    <t>児発７・地公体・定超・未計画２・開所減１・評価減</t>
  </si>
  <si>
    <t>児発７・地公体・定超・未計画２・開所減１・評価減・拘束減</t>
  </si>
  <si>
    <t>児発７・地公体・定超・未計画２・開所減２</t>
  </si>
  <si>
    <t>児発７・地公体・定超・未計画２・開所減２・拘束減</t>
  </si>
  <si>
    <t>児発７・地公体・定超・未計画２・開所減２・評価減</t>
  </si>
  <si>
    <t>児発７・地公体・定超・未計画２・開所減２・評価減・拘束減</t>
  </si>
  <si>
    <t>児発８・定超</t>
  </si>
  <si>
    <t>児発８・定超・拘束減</t>
  </si>
  <si>
    <t>児発８・定超・評価減</t>
  </si>
  <si>
    <t>児発８・定超・評価減・拘束減</t>
  </si>
  <si>
    <t>児発８・定超・開所減１</t>
  </si>
  <si>
    <t>児発８・定超・開所減１・拘束減</t>
  </si>
  <si>
    <t>児発８・定超・開所減１・評価減</t>
  </si>
  <si>
    <t>児発８・定超・開所減１・評価減・拘束減</t>
  </si>
  <si>
    <t>児発８・定超・開所減２</t>
  </si>
  <si>
    <t>児発８・定超・開所減２・拘束減</t>
  </si>
  <si>
    <t>児発８・定超・開所減２・評価減</t>
  </si>
  <si>
    <t>児発８・定超・開所減２・評価減・拘束減</t>
  </si>
  <si>
    <t>児発８・定超・未計画</t>
  </si>
  <si>
    <t>児発８・定超・未計画・拘束減</t>
  </si>
  <si>
    <t>児発８・定超・未計画・評価減</t>
  </si>
  <si>
    <t>児発８・定超・未計画・評価減・拘束減</t>
  </si>
  <si>
    <t>児発８・定超・未計画・開所減１</t>
  </si>
  <si>
    <t>児発８・定超・未計画・開所減１・拘束減</t>
  </si>
  <si>
    <t>児発８・定超・未計画・開所減１・評価減</t>
  </si>
  <si>
    <t>児発８・定超・未計画・開所減１・評価減・拘束減</t>
  </si>
  <si>
    <t>児発８・定超・未計画・開所減２</t>
  </si>
  <si>
    <t>児発８・定超・未計画・開所減２・拘束減</t>
  </si>
  <si>
    <t>児発８・定超・未計画・開所減２・評価減</t>
  </si>
  <si>
    <t>児発８・定超・未計画・開所減２・評価減・拘束減</t>
  </si>
  <si>
    <t>児発８・定超・未計画２</t>
  </si>
  <si>
    <t>児発８・定超・未計画２・拘束減</t>
  </si>
  <si>
    <t>児発８・定超・未計画２・評価減</t>
  </si>
  <si>
    <t>児発８・定超・未計画２・評価減・拘束減</t>
  </si>
  <si>
    <t>児発８・定超・未計画２・開所減１</t>
  </si>
  <si>
    <t>児発８・定超・未計画２・開所減１・拘束減</t>
  </si>
  <si>
    <t>児発８・定超・未計画２・開所減１・評価減</t>
  </si>
  <si>
    <t>児発８・定超・未計画２・開所減１・評価減・拘束減</t>
  </si>
  <si>
    <t>児発８・定超・未計画２・開所減２</t>
  </si>
  <si>
    <t>児発８・定超・未計画２・開所減２・拘束減</t>
  </si>
  <si>
    <t>児発８・定超・未計画２・開所減２・評価減</t>
  </si>
  <si>
    <t>児発８・定超・未計画２・開所減２・評価減・拘束減</t>
  </si>
  <si>
    <t>児発８・地公体・定超</t>
  </si>
  <si>
    <t>児発８・地公体・定超・拘束減</t>
  </si>
  <si>
    <t>児発８・地公体・定超・評価減</t>
  </si>
  <si>
    <t>児発８・地公体・定超・評価減・拘束減</t>
  </si>
  <si>
    <t>児発８・地公体・定超・開所減１</t>
  </si>
  <si>
    <t>児発８・地公体・定超・開所減１・拘束減</t>
  </si>
  <si>
    <t>児発８・地公体・定超・開所減１・評価減</t>
  </si>
  <si>
    <t>児発８・地公体・定超・開所減１・評価減・拘束減</t>
  </si>
  <si>
    <t>児発８・地公体・定超・開所減２</t>
  </si>
  <si>
    <t>児発８・地公体・定超・開所減２・拘束減</t>
  </si>
  <si>
    <t>児発８・地公体・定超・開所減２・評価減</t>
  </si>
  <si>
    <t>児発８・地公体・定超・開所減２・評価減・拘束減</t>
  </si>
  <si>
    <t>児発８・地公体・定超・未計画</t>
  </si>
  <si>
    <t>児発８・地公体・定超・未計画・拘束減</t>
  </si>
  <si>
    <t>児発８・地公体・定超・未計画・評価減</t>
  </si>
  <si>
    <t>児発８・地公体・定超・未計画・評価減・拘束減</t>
  </si>
  <si>
    <t>児発８・地公体・定超・未計画・開所減１</t>
  </si>
  <si>
    <t>児発８・地公体・定超・未計画・開所減１・拘束減</t>
  </si>
  <si>
    <t>児発８・地公体・定超・未計画・開所減１・評価減</t>
  </si>
  <si>
    <t>児発８・地公体・定超・未計画・開所減１・評価減・拘束減</t>
  </si>
  <si>
    <t>児発８・地公体・定超・未計画・開所減２</t>
  </si>
  <si>
    <t>児発８・地公体・定超・未計画・開所減２・拘束減</t>
  </si>
  <si>
    <t>児発８・地公体・定超・未計画・開所減２・評価減</t>
  </si>
  <si>
    <t>児発８・地公体・定超・未計画・開所減２・評価減・拘束減</t>
  </si>
  <si>
    <t>児発８・地公体・定超・未計画２</t>
  </si>
  <si>
    <t>児発８・地公体・定超・未計画２・拘束減</t>
  </si>
  <si>
    <t>児発８・地公体・定超・未計画２・評価減</t>
  </si>
  <si>
    <t>児発８・地公体・定超・未計画２・評価減・拘束減</t>
  </si>
  <si>
    <t>児発８・地公体・定超・未計画２・開所減１</t>
  </si>
  <si>
    <t>児発８・地公体・定超・未計画２・開所減１・拘束減</t>
  </si>
  <si>
    <t>児発８・地公体・定超・未計画２・開所減１・評価減</t>
  </si>
  <si>
    <t>児発８・地公体・定超・未計画２・開所減１・評価減・拘束減</t>
  </si>
  <si>
    <t>児発８・地公体・定超・未計画２・開所減２</t>
  </si>
  <si>
    <t>児発８・地公体・定超・未計画２・開所減２・拘束減</t>
  </si>
  <si>
    <t>児発８・地公体・定超・未計画２・開所減２・評価減</t>
  </si>
  <si>
    <t>児発８・地公体・定超・未計画２・開所減２・評価減・拘束減</t>
  </si>
  <si>
    <t>児発９・定超</t>
  </si>
  <si>
    <t>児発９・定超・拘束減</t>
  </si>
  <si>
    <t>児発９・定超・評価減</t>
  </si>
  <si>
    <t>児発９・定超・評価減・拘束減</t>
  </si>
  <si>
    <t>児発９・定超・開所減１</t>
  </si>
  <si>
    <t>児発９・定超・開所減１・拘束減</t>
  </si>
  <si>
    <t>児発９・定超・開所減１・評価減</t>
  </si>
  <si>
    <t>児発９・定超・開所減１・評価減・拘束減</t>
  </si>
  <si>
    <t>児発９・定超・開所減２</t>
  </si>
  <si>
    <t>児発９・定超・開所減２・拘束減</t>
  </si>
  <si>
    <t>児発９・定超・開所減２・評価減</t>
  </si>
  <si>
    <t>児発９・定超・開所減２・評価減・拘束減</t>
  </si>
  <si>
    <t>児発９・定超・未計画</t>
  </si>
  <si>
    <t>児発９・定超・未計画・拘束減</t>
  </si>
  <si>
    <t>児発９・定超・未計画・評価減</t>
  </si>
  <si>
    <t>児発９・定超・未計画・評価減・拘束減</t>
  </si>
  <si>
    <t>児発９・定超・未計画・開所減１</t>
  </si>
  <si>
    <t>児発９・定超・未計画・開所減１・拘束減</t>
  </si>
  <si>
    <t>児発９・定超・未計画・開所減１・評価減</t>
  </si>
  <si>
    <t>児発９・定超・未計画・開所減１・評価減・拘束減</t>
  </si>
  <si>
    <t>児発９・定超・未計画・開所減２</t>
  </si>
  <si>
    <t>児発９・定超・未計画・開所減２・拘束減</t>
  </si>
  <si>
    <t>児発９・定超・未計画・開所減２・評価減</t>
  </si>
  <si>
    <t>児発９・定超・未計画・開所減２・評価減・拘束減</t>
  </si>
  <si>
    <t>児発９・定超・未計画２</t>
  </si>
  <si>
    <t>児発９・定超・未計画２・拘束減</t>
  </si>
  <si>
    <t>児発９・定超・未計画２・評価減</t>
  </si>
  <si>
    <t>児発９・定超・未計画２・評価減・拘束減</t>
  </si>
  <si>
    <t>児発９・定超・未計画２・開所減１</t>
  </si>
  <si>
    <t>児発９・定超・未計画２・開所減１・拘束減</t>
  </si>
  <si>
    <t>児発９・定超・未計画２・開所減１・評価減</t>
  </si>
  <si>
    <t>児発９・定超・未計画２・開所減１・評価減・拘束減</t>
  </si>
  <si>
    <t>児発９・定超・未計画２・開所減２</t>
  </si>
  <si>
    <t>児発９・定超・未計画２・開所減２・拘束減</t>
  </si>
  <si>
    <t>児発９・定超・未計画２・開所減２・評価減</t>
  </si>
  <si>
    <t>児発９・定超・未計画２・開所減２・評価減・拘束減</t>
  </si>
  <si>
    <t>児発９・地公体・定超</t>
  </si>
  <si>
    <t>児発９・地公体・定超・拘束減</t>
  </si>
  <si>
    <t>児発９・地公体・定超・評価減</t>
  </si>
  <si>
    <t>児発９・地公体・定超・評価減・拘束減</t>
  </si>
  <si>
    <t>児発９・地公体・定超・開所減１</t>
  </si>
  <si>
    <t>児発９・地公体・定超・開所減１・拘束減</t>
  </si>
  <si>
    <t>児発９・地公体・定超・開所減１・評価減</t>
  </si>
  <si>
    <t>児発９・地公体・定超・開所減１・評価減・拘束減</t>
  </si>
  <si>
    <t>児発９・地公体・定超・開所減２</t>
  </si>
  <si>
    <t>児発９・地公体・定超・開所減２・拘束減</t>
  </si>
  <si>
    <t>児発９・地公体・定超・開所減２・評価減</t>
  </si>
  <si>
    <t>児発９・地公体・定超・開所減２・評価減・拘束減</t>
  </si>
  <si>
    <t>児発９・地公体・定超・未計画</t>
  </si>
  <si>
    <t>児発９・地公体・定超・未計画・拘束減</t>
  </si>
  <si>
    <t>児発９・地公体・定超・未計画・評価減</t>
  </si>
  <si>
    <t>児発９・地公体・定超・未計画・評価減・拘束減</t>
  </si>
  <si>
    <t>児発９・地公体・定超・未計画・開所減１</t>
  </si>
  <si>
    <t>児発９・地公体・定超・未計画・開所減１・拘束減</t>
  </si>
  <si>
    <t>児発９・地公体・定超・未計画・開所減１・評価減</t>
  </si>
  <si>
    <t>児発９・地公体・定超・未計画・開所減１・評価減・拘束減</t>
  </si>
  <si>
    <t>児発９・地公体・定超・未計画・開所減２</t>
  </si>
  <si>
    <t>児発９・地公体・定超・未計画・開所減２・拘束減</t>
  </si>
  <si>
    <t>児発９・地公体・定超・未計画・開所減２・評価減</t>
  </si>
  <si>
    <t>児発９・地公体・定超・未計画・開所減２・評価減・拘束減</t>
  </si>
  <si>
    <t>児発９・地公体・定超・未計画２</t>
  </si>
  <si>
    <t>児発９・地公体・定超・未計画２・拘束減</t>
  </si>
  <si>
    <t>児発９・地公体・定超・未計画２・評価減</t>
  </si>
  <si>
    <t>児発９・地公体・定超・未計画２・評価減・拘束減</t>
  </si>
  <si>
    <t>児発９・地公体・定超・未計画２・開所減１</t>
  </si>
  <si>
    <t>児発９・地公体・定超・未計画２・開所減１・拘束減</t>
  </si>
  <si>
    <t>児発９・地公体・定超・未計画２・開所減１・評価減</t>
  </si>
  <si>
    <t>児発９・地公体・定超・未計画２・開所減１・評価減・拘束減</t>
  </si>
  <si>
    <t>児発９・地公体・定超・未計画２・開所減２</t>
  </si>
  <si>
    <t>児発９・地公体・定超・未計画２・開所減２・拘束減</t>
  </si>
  <si>
    <t>児発９・地公体・定超・未計画２・開所減２・評価減</t>
  </si>
  <si>
    <t>児発９・地公体・定超・未計画２・開所減２・評価減・拘束減</t>
  </si>
  <si>
    <t>児発１０・定超</t>
  </si>
  <si>
    <t>児発１０・定超・拘束減</t>
  </si>
  <si>
    <t>児発１０・定超・評価減</t>
  </si>
  <si>
    <t>児発１０・定超・評価減・拘束減</t>
  </si>
  <si>
    <t>児発１０・定超・開所減１</t>
  </si>
  <si>
    <t>児発１０・定超・開所減１・拘束減</t>
  </si>
  <si>
    <t>児発１０・定超・開所減１・評価減</t>
  </si>
  <si>
    <t>児発１０・定超・開所減１・評価減・拘束減</t>
  </si>
  <si>
    <t>児発１０・定超・開所減２</t>
  </si>
  <si>
    <t>児発１０・定超・開所減２・拘束減</t>
  </si>
  <si>
    <t>児発１０・定超・開所減２・評価減</t>
  </si>
  <si>
    <t>児発１０・定超・開所減２・評価減・拘束減</t>
  </si>
  <si>
    <t>児発１０・定超・未計画</t>
  </si>
  <si>
    <t>児発１０・定超・未計画・拘束減</t>
  </si>
  <si>
    <t>児発１０・定超・未計画・評価減</t>
  </si>
  <si>
    <t>児発１０・定超・未計画・評価減・拘束減</t>
  </si>
  <si>
    <t>児発１０・定超・未計画・開所減１</t>
  </si>
  <si>
    <t>児発１０・定超・未計画・開所減１・拘束減</t>
  </si>
  <si>
    <t>児発１０・定超・未計画・開所減１・評価減</t>
  </si>
  <si>
    <t>児発１０・定超・未計画・開所減１・評価減・拘束減</t>
  </si>
  <si>
    <t>児発１０・定超・未計画・開所減２</t>
  </si>
  <si>
    <t>児発１０・定超・未計画・開所減２・拘束減</t>
  </si>
  <si>
    <t>児発１０・定超・未計画・開所減２・評価減</t>
  </si>
  <si>
    <t>児発１０・定超・未計画・開所減２・評価減・拘束減</t>
  </si>
  <si>
    <t>児発１０・定超・未計画２</t>
  </si>
  <si>
    <t>児発１０・定超・未計画２・拘束減</t>
  </si>
  <si>
    <t>児発１０・定超・未計画２・評価減</t>
  </si>
  <si>
    <t>児発１０・定超・未計画２・評価減・拘束減</t>
  </si>
  <si>
    <t>児発１０・定超・未計画２・開所減１</t>
  </si>
  <si>
    <t>児発１０・定超・未計画２・開所減１・拘束減</t>
  </si>
  <si>
    <t>児発１０・定超・未計画２・開所減１・評価減</t>
  </si>
  <si>
    <t>児発１０・定超・未計画２・開所減１・評価減・拘束減</t>
  </si>
  <si>
    <t>児発１０・定超・未計画２・開所減２</t>
  </si>
  <si>
    <t>児発１０・定超・未計画２・開所減２・拘束減</t>
  </si>
  <si>
    <t>児発１０・定超・未計画２・開所減２・評価減</t>
  </si>
  <si>
    <t>児発１０・定超・未計画２・開所減２・評価減・拘束減</t>
  </si>
  <si>
    <t>児発１０・地公体・定超</t>
  </si>
  <si>
    <t>児発１０・地公体・定超・拘束減</t>
  </si>
  <si>
    <t>児発１０・地公体・定超・評価減</t>
  </si>
  <si>
    <t>児発１０・地公体・定超・評価減・拘束減</t>
  </si>
  <si>
    <t>児発１０・地公体・定超・開所減１</t>
  </si>
  <si>
    <t>児発１０・地公体・定超・開所減１・拘束減</t>
  </si>
  <si>
    <t>児発１０・地公体・定超・開所減１・評価減</t>
  </si>
  <si>
    <t>児発１０・地公体・定超・開所減１・評価減・拘束減</t>
  </si>
  <si>
    <t>児発１０・地公体・定超・開所減２</t>
  </si>
  <si>
    <t>児発１０・地公体・定超・開所減２・拘束減</t>
  </si>
  <si>
    <t>児発１０・地公体・定超・開所減２・評価減</t>
  </si>
  <si>
    <t>児発１０・地公体・定超・開所減２・評価減・拘束減</t>
  </si>
  <si>
    <t>児発１０・地公体・定超・未計画</t>
  </si>
  <si>
    <t>児発１０・地公体・定超・未計画・拘束減</t>
  </si>
  <si>
    <t>児発１０・地公体・定超・未計画・評価減</t>
  </si>
  <si>
    <t>児発１０・地公体・定超・未計画・評価減・拘束減</t>
  </si>
  <si>
    <t>児発１０・地公体・定超・未計画・開所減１</t>
  </si>
  <si>
    <t>児発１０・地公体・定超・未計画・開所減１・拘束減</t>
  </si>
  <si>
    <t>児発１０・地公体・定超・未計画・開所減１・評価減</t>
  </si>
  <si>
    <t>児発１０・地公体・定超・未計画・開所減１・評価減・拘束減</t>
  </si>
  <si>
    <t>児発１０・地公体・定超・未計画・開所減２</t>
  </si>
  <si>
    <t>児発１０・地公体・定超・未計画・開所減２・拘束減</t>
  </si>
  <si>
    <t>児発１０・地公体・定超・未計画・開所減２・評価減</t>
  </si>
  <si>
    <t>児発１０・地公体・定超・未計画・開所減２・評価減・拘束減</t>
  </si>
  <si>
    <t>児発１０・地公体・定超・未計画２</t>
  </si>
  <si>
    <t>児発１０・地公体・定超・未計画２・拘束減</t>
  </si>
  <si>
    <t>児発１０・地公体・定超・未計画２・評価減</t>
  </si>
  <si>
    <t>児発１０・地公体・定超・未計画２・評価減・拘束減</t>
  </si>
  <si>
    <t>児発１０・地公体・定超・未計画２・開所減１</t>
  </si>
  <si>
    <t>児発１０・地公体・定超・未計画２・開所減１・拘束減</t>
  </si>
  <si>
    <t>児発１０・地公体・定超・未計画２・開所減１・評価減</t>
  </si>
  <si>
    <t>児発１０・地公体・定超・未計画２・開所減１・評価減・拘束減</t>
  </si>
  <si>
    <t>児発１０・地公体・定超・未計画２・開所減２</t>
  </si>
  <si>
    <t>児発１０・地公体・定超・未計画２・開所減２・拘束減</t>
  </si>
  <si>
    <t>児発１０・地公体・定超・未計画２・開所減２・評価減</t>
  </si>
  <si>
    <t>児発１０・地公体・定超・未計画２・開所減２・評価減・拘束減</t>
  </si>
  <si>
    <t>児発１１・定超</t>
  </si>
  <si>
    <t>児発１１・定超・拘束減</t>
  </si>
  <si>
    <t>児発１１・定超・評価減</t>
  </si>
  <si>
    <t>児発１１・定超・評価減・拘束減</t>
  </si>
  <si>
    <t>児発１１・定超・開所減１</t>
  </si>
  <si>
    <t>児発１１・定超・開所減１・拘束減</t>
  </si>
  <si>
    <t>児発１１・定超・開所減１・評価減</t>
  </si>
  <si>
    <t>児発１１・定超・開所減１・評価減・拘束減</t>
  </si>
  <si>
    <t>児発１１・定超・開所減２</t>
  </si>
  <si>
    <t>児発１１・定超・開所減２・拘束減</t>
  </si>
  <si>
    <t>児発１１・定超・開所減２・評価減</t>
  </si>
  <si>
    <t>児発１１・定超・開所減２・評価減・拘束減</t>
  </si>
  <si>
    <t>児発１１・定超・未計画</t>
  </si>
  <si>
    <t>児発１１・定超・未計画・拘束減</t>
  </si>
  <si>
    <t>児発１１・定超・未計画・評価減</t>
  </si>
  <si>
    <t>児発１１・定超・未計画・評価減・拘束減</t>
  </si>
  <si>
    <t>児発１１・定超・未計画・開所減１</t>
  </si>
  <si>
    <t>児発１１・定超・未計画・開所減１・拘束減</t>
  </si>
  <si>
    <t>児発１１・定超・未計画・開所減１・評価減</t>
  </si>
  <si>
    <t>児発１１・定超・未計画・開所減１・評価減・拘束減</t>
  </si>
  <si>
    <t>児発１１・定超・未計画・開所減２</t>
  </si>
  <si>
    <t>児発１１・定超・未計画・開所減２・拘束減</t>
  </si>
  <si>
    <t>児発１１・定超・未計画・開所減２・評価減</t>
  </si>
  <si>
    <t>児発１１・定超・未計画・開所減２・評価減・拘束減</t>
  </si>
  <si>
    <t>児発１１・定超・未計画２</t>
  </si>
  <si>
    <t>児発１１・定超・未計画２・拘束減</t>
  </si>
  <si>
    <t>児発１１・定超・未計画２・評価減</t>
  </si>
  <si>
    <t>児発１１・定超・未計画２・評価減・拘束減</t>
  </si>
  <si>
    <t>児発１１・定超・未計画２・開所減１</t>
  </si>
  <si>
    <t>児発１１・定超・未計画２・開所減１・拘束減</t>
  </si>
  <si>
    <t>児発１１・定超・未計画２・開所減１・評価減</t>
  </si>
  <si>
    <t>児発１１・定超・未計画２・開所減１・評価減・拘束減</t>
  </si>
  <si>
    <t>児発１１・定超・未計画２・開所減２</t>
  </si>
  <si>
    <t>児発１１・定超・未計画２・開所減２・拘束減</t>
  </si>
  <si>
    <t>児発１１・定超・未計画２・開所減２・評価減</t>
  </si>
  <si>
    <t>児発１１・定超・未計画２・開所減２・評価減・拘束減</t>
  </si>
  <si>
    <t>児発１１・地公体・定超</t>
  </si>
  <si>
    <t>児発１１・地公体・定超・拘束減</t>
  </si>
  <si>
    <t>児発１１・地公体・定超・評価減</t>
  </si>
  <si>
    <t>児発１１・地公体・定超・評価減・拘束減</t>
  </si>
  <si>
    <t>児発１１・地公体・定超・開所減１</t>
  </si>
  <si>
    <t>児発１１・地公体・定超・開所減１・拘束減</t>
  </si>
  <si>
    <t>児発１１・地公体・定超・開所減１・評価減</t>
  </si>
  <si>
    <t>児発１１・地公体・定超・開所減１・評価減・拘束減</t>
  </si>
  <si>
    <t>児発１１・地公体・定超・開所減２</t>
  </si>
  <si>
    <t>児発１１・地公体・定超・開所減２・拘束減</t>
  </si>
  <si>
    <t>児発１１・地公体・定超・開所減２・評価減</t>
  </si>
  <si>
    <t>児発１１・地公体・定超・開所減２・評価減・拘束減</t>
  </si>
  <si>
    <t>児発１１・地公体・定超・未計画</t>
  </si>
  <si>
    <t>児発１１・地公体・定超・未計画・拘束減</t>
  </si>
  <si>
    <t>児発１１・地公体・定超・未計画・評価減</t>
  </si>
  <si>
    <t>児発１１・地公体・定超・未計画・評価減・拘束減</t>
  </si>
  <si>
    <t>児発１１・地公体・定超・未計画・開所減１</t>
  </si>
  <si>
    <t>児発１１・地公体・定超・未計画・開所減１・拘束減</t>
  </si>
  <si>
    <t>児発１１・地公体・定超・未計画・開所減１・評価減</t>
  </si>
  <si>
    <t>児発１１・地公体・定超・未計画・開所減１・評価減・拘束減</t>
  </si>
  <si>
    <t>児発１１・地公体・定超・未計画・開所減２</t>
  </si>
  <si>
    <t>児発１１・地公体・定超・未計画・開所減２・拘束減</t>
  </si>
  <si>
    <t>児発１１・地公体・定超・未計画・開所減２・評価減</t>
  </si>
  <si>
    <t>児発１１・地公体・定超・未計画・開所減２・評価減・拘束減</t>
  </si>
  <si>
    <t>児発１１・地公体・定超・未計画２</t>
  </si>
  <si>
    <t>児発１１・地公体・定超・未計画２・拘束減</t>
  </si>
  <si>
    <t>児発１１・地公体・定超・未計画２・評価減</t>
  </si>
  <si>
    <t>児発１１・地公体・定超・未計画２・評価減・拘束減</t>
  </si>
  <si>
    <t>児発１１・地公体・定超・未計画２・開所減１</t>
  </si>
  <si>
    <t>児発１１・地公体・定超・未計画２・開所減１・拘束減</t>
  </si>
  <si>
    <t>児発１１・地公体・定超・未計画２・開所減１・評価減</t>
  </si>
  <si>
    <t>児発１１・地公体・定超・未計画２・開所減１・評価減・拘束減</t>
  </si>
  <si>
    <t>児発１１・地公体・定超・未計画２・開所減２</t>
  </si>
  <si>
    <t>児発１１・地公体・定超・未計画２・開所減２・拘束減</t>
  </si>
  <si>
    <t>児発１１・地公体・定超・未計画２・開所減２・評価減</t>
  </si>
  <si>
    <t>児発１１・地公体・定超・未計画２・開所減２・評価減・拘束減</t>
  </si>
  <si>
    <t>児発１２・定超</t>
  </si>
  <si>
    <t>児発１２・定超・拘束減</t>
  </si>
  <si>
    <t>児発１２・定超・評価減</t>
  </si>
  <si>
    <t>児発１２・定超・評価減・拘束減</t>
  </si>
  <si>
    <t>児発１２・定超・開所減１</t>
  </si>
  <si>
    <t>児発１２・定超・開所減１・拘束減</t>
  </si>
  <si>
    <t>児発１２・定超・開所減１・評価減</t>
  </si>
  <si>
    <t>児発１２・定超・開所減１・評価減・拘束減</t>
  </si>
  <si>
    <t>児発１２・定超・開所減２</t>
  </si>
  <si>
    <t>児発１２・定超・開所減２・拘束減</t>
  </si>
  <si>
    <t>児発１２・定超・開所減２・評価減</t>
  </si>
  <si>
    <t>児発１２・定超・開所減２・評価減・拘束減</t>
  </si>
  <si>
    <t>児発１２・定超・未計画</t>
  </si>
  <si>
    <t>児発１２・定超・未計画・拘束減</t>
  </si>
  <si>
    <t>児発１２・定超・未計画・評価減</t>
  </si>
  <si>
    <t>児発１２・定超・未計画・評価減・拘束減</t>
  </si>
  <si>
    <t>児発１２・定超・未計画・開所減１</t>
  </si>
  <si>
    <t>児発１２・定超・未計画・開所減１・拘束減</t>
  </si>
  <si>
    <t>児発１２・定超・未計画・開所減１・評価減</t>
  </si>
  <si>
    <t>児発１２・定超・未計画・開所減１・評価減・拘束減</t>
  </si>
  <si>
    <t>児発１２・定超・未計画・開所減２</t>
  </si>
  <si>
    <t>児発１２・定超・未計画・開所減２・拘束減</t>
  </si>
  <si>
    <t>児発１２・定超・未計画・開所減２・評価減</t>
  </si>
  <si>
    <t>児発１２・定超・未計画・開所減２・評価減・拘束減</t>
  </si>
  <si>
    <t>児発１２・定超・未計画２</t>
  </si>
  <si>
    <t>児発１２・定超・未計画２・拘束減</t>
  </si>
  <si>
    <t>児発１２・定超・未計画２・評価減</t>
  </si>
  <si>
    <t>児発１２・定超・未計画２・評価減・拘束減</t>
  </si>
  <si>
    <t>児発１２・定超・未計画２・開所減１</t>
  </si>
  <si>
    <t>児発１２・定超・未計画２・開所減１・拘束減</t>
  </si>
  <si>
    <t>児発１２・定超・未計画２・開所減１・評価減</t>
  </si>
  <si>
    <t>児発１２・定超・未計画２・開所減１・評価減・拘束減</t>
  </si>
  <si>
    <t>児発１２・定超・未計画２・開所減２</t>
  </si>
  <si>
    <t>児発１２・定超・未計画２・開所減２・拘束減</t>
  </si>
  <si>
    <t>児発１２・定超・未計画２・開所減２・評価減</t>
  </si>
  <si>
    <t>児発１２・定超・未計画２・開所減２・評価減・拘束減</t>
  </si>
  <si>
    <t>児発１２・地公体・定超</t>
  </si>
  <si>
    <t>児発１２・地公体・定超・拘束減</t>
  </si>
  <si>
    <t>児発１２・地公体・定超・評価減</t>
  </si>
  <si>
    <t>児発１２・地公体・定超・評価減・拘束減</t>
  </si>
  <si>
    <t>児発１２・地公体・定超・開所減１</t>
  </si>
  <si>
    <t>児発１２・地公体・定超・開所減１・拘束減</t>
  </si>
  <si>
    <t>児発１２・地公体・定超・開所減１・評価減</t>
  </si>
  <si>
    <t>児発１２・地公体・定超・開所減１・評価減・拘束減</t>
  </si>
  <si>
    <t>児発１２・地公体・定超・開所減２</t>
  </si>
  <si>
    <t>児発１２・地公体・定超・開所減２・拘束減</t>
  </si>
  <si>
    <t>児発１２・地公体・定超・開所減２・評価減</t>
  </si>
  <si>
    <t>児発１２・地公体・定超・開所減２・評価減・拘束減</t>
  </si>
  <si>
    <t>児発１２・地公体・定超・未計画</t>
  </si>
  <si>
    <t>児発１２・地公体・定超・未計画・拘束減</t>
  </si>
  <si>
    <t>児発１２・地公体・定超・未計画・評価減</t>
  </si>
  <si>
    <t>児発１２・地公体・定超・未計画・評価減・拘束減</t>
  </si>
  <si>
    <t>児発１２・地公体・定超・未計画・開所減１</t>
  </si>
  <si>
    <t>児発１２・地公体・定超・未計画・開所減１・拘束減</t>
  </si>
  <si>
    <t>児発１２・地公体・定超・未計画・開所減１・評価減</t>
  </si>
  <si>
    <t>児発１２・地公体・定超・未計画・開所減１・評価減・拘束減</t>
  </si>
  <si>
    <t>児発１２・地公体・定超・未計画・開所減２</t>
  </si>
  <si>
    <t>児発１２・地公体・定超・未計画・開所減２・拘束減</t>
  </si>
  <si>
    <t>児発１２・地公体・定超・未計画・開所減２・評価減</t>
  </si>
  <si>
    <t>児発１２・地公体・定超・未計画・開所減２・評価減・拘束減</t>
  </si>
  <si>
    <t>児発１２・地公体・定超・未計画２</t>
  </si>
  <si>
    <t>児発１２・地公体・定超・未計画２・拘束減</t>
  </si>
  <si>
    <t>児発１２・地公体・定超・未計画２・評価減</t>
  </si>
  <si>
    <t>児発１２・地公体・定超・未計画２・評価減・拘束減</t>
  </si>
  <si>
    <t>児発１２・地公体・定超・未計画２・開所減１</t>
  </si>
  <si>
    <t>児発１２・地公体・定超・未計画２・開所減１・拘束減</t>
  </si>
  <si>
    <t>児発１２・地公体・定超・未計画２・開所減１・評価減</t>
  </si>
  <si>
    <t>児発１２・地公体・定超・未計画２・開所減１・評価減・拘束減</t>
  </si>
  <si>
    <t>児発１２・地公体・定超・未計画２・開所減２</t>
  </si>
  <si>
    <t>児発１２・地公体・定超・未計画２・開所減２・拘束減</t>
  </si>
  <si>
    <t>児発１２・地公体・定超・未計画２・開所減２・評価減</t>
  </si>
  <si>
    <t>児発１２・地公体・定超・未計画２・開所減２・評価減・拘束減</t>
  </si>
  <si>
    <t>児発１３・定超</t>
  </si>
  <si>
    <t>児発１３・定超・拘束減</t>
  </si>
  <si>
    <t>児発１３・定超・評価減</t>
  </si>
  <si>
    <t>児発１３・定超・評価減・拘束減</t>
  </si>
  <si>
    <t>児発１３・定超・開所減１</t>
  </si>
  <si>
    <t>児発１３・定超・開所減１・拘束減</t>
  </si>
  <si>
    <t>児発１３・定超・開所減１・評価減</t>
  </si>
  <si>
    <t>児発１３・定超・開所減１・評価減・拘束減</t>
  </si>
  <si>
    <t>児発１３・定超・開所減２</t>
  </si>
  <si>
    <t>児発１３・定超・開所減２・拘束減</t>
  </si>
  <si>
    <t>児発１３・定超・開所減２・評価減</t>
  </si>
  <si>
    <t>児発１３・定超・開所減２・評価減・拘束減</t>
  </si>
  <si>
    <t>児発１３・定超・未計画</t>
  </si>
  <si>
    <t>児発１３・定超・未計画・拘束減</t>
  </si>
  <si>
    <t>児発１３・定超・未計画・評価減</t>
  </si>
  <si>
    <t>児発１３・定超・未計画・評価減・拘束減</t>
  </si>
  <si>
    <t>児発１３・定超・未計画・開所減１</t>
  </si>
  <si>
    <t>児発１３・定超・未計画・開所減１・拘束減</t>
  </si>
  <si>
    <t>児発１３・定超・未計画・開所減１・評価減</t>
  </si>
  <si>
    <t>児発１３・定超・未計画・開所減１・評価減・拘束減</t>
  </si>
  <si>
    <t>児発１３・定超・未計画・開所減２</t>
  </si>
  <si>
    <t>児発１３・定超・未計画・開所減２・拘束減</t>
  </si>
  <si>
    <t>児発１３・定超・未計画・開所減２・評価減</t>
  </si>
  <si>
    <t>児発１３・定超・未計画・開所減２・評価減・拘束減</t>
  </si>
  <si>
    <t>児発１３・定超・未計画２</t>
  </si>
  <si>
    <t>児発１３・定超・未計画２・拘束減</t>
  </si>
  <si>
    <t>児発１３・定超・未計画２・評価減</t>
  </si>
  <si>
    <t>児発１３・定超・未計画２・評価減・拘束減</t>
  </si>
  <si>
    <t>児発１３・定超・未計画２・開所減１</t>
  </si>
  <si>
    <t>児発１３・定超・未計画２・開所減１・拘束減</t>
  </si>
  <si>
    <t>児発１３・定超・未計画２・開所減１・評価減</t>
  </si>
  <si>
    <t>児発１３・定超・未計画２・開所減１・評価減・拘束減</t>
  </si>
  <si>
    <t>児発１３・定超・未計画２・開所減２</t>
  </si>
  <si>
    <t>児発１３・定超・未計画２・開所減２・拘束減</t>
  </si>
  <si>
    <t>児発１３・定超・未計画２・開所減２・評価減</t>
  </si>
  <si>
    <t>児発１３・定超・未計画２・開所減２・評価減・拘束減</t>
  </si>
  <si>
    <t>児発１３・地公体・定超</t>
  </si>
  <si>
    <t>児発１３・地公体・定超・拘束減</t>
  </si>
  <si>
    <t>児発１３・地公体・定超・評価減</t>
  </si>
  <si>
    <t>児発１３・地公体・定超・評価減・拘束減</t>
  </si>
  <si>
    <t>児発１３・地公体・定超・開所減１</t>
  </si>
  <si>
    <t>児発１３・地公体・定超・開所減１・拘束減</t>
  </si>
  <si>
    <t>児発１３・地公体・定超・開所減１・評価減</t>
  </si>
  <si>
    <t>児発１３・地公体・定超・開所減１・評価減・拘束減</t>
  </si>
  <si>
    <t>児発１３・地公体・定超・開所減２</t>
  </si>
  <si>
    <t>児発１３・地公体・定超・開所減２・拘束減</t>
  </si>
  <si>
    <t>児発１３・地公体・定超・開所減２・評価減</t>
  </si>
  <si>
    <t>児発１３・地公体・定超・開所減２・評価減・拘束減</t>
  </si>
  <si>
    <t>児発１３・地公体・定超・未計画</t>
  </si>
  <si>
    <t>児発１３・地公体・定超・未計画・拘束減</t>
  </si>
  <si>
    <t>児発１３・地公体・定超・未計画・評価減</t>
  </si>
  <si>
    <t>児発１３・地公体・定超・未計画・評価減・拘束減</t>
  </si>
  <si>
    <t>児発１３・地公体・定超・未計画・開所減１</t>
  </si>
  <si>
    <t>児発１３・地公体・定超・未計画・開所減１・拘束減</t>
  </si>
  <si>
    <t>児発１３・地公体・定超・未計画・開所減１・評価減</t>
  </si>
  <si>
    <t>児発１３・地公体・定超・未計画・開所減１・評価減・拘束減</t>
  </si>
  <si>
    <t>児発１３・地公体・定超・未計画・開所減２</t>
  </si>
  <si>
    <t>児発１３・地公体・定超・未計画・開所減２・拘束減</t>
  </si>
  <si>
    <t>児発１３・地公体・定超・未計画・開所減２・評価減</t>
  </si>
  <si>
    <t>児発１３・地公体・定超・未計画・開所減２・評価減・拘束減</t>
  </si>
  <si>
    <t>児発１３・地公体・定超・未計画２</t>
  </si>
  <si>
    <t>児発１３・地公体・定超・未計画２・拘束減</t>
  </si>
  <si>
    <t>児発１３・地公体・定超・未計画２・評価減</t>
  </si>
  <si>
    <t>児発１３・地公体・定超・未計画２・評価減・拘束減</t>
  </si>
  <si>
    <t>児発１３・地公体・定超・未計画２・開所減１</t>
  </si>
  <si>
    <t>児発１３・地公体・定超・未計画２・開所減１・拘束減</t>
  </si>
  <si>
    <t>児発１３・地公体・定超・未計画２・開所減１・評価減</t>
  </si>
  <si>
    <t>児発１３・地公体・定超・未計画２・開所減１・評価減・拘束減</t>
  </si>
  <si>
    <t>児発１３・地公体・定超・未計画２・開所減２</t>
  </si>
  <si>
    <t>児発１３・地公体・定超・未計画２・開所減２・拘束減</t>
  </si>
  <si>
    <t>児発１３・地公体・定超・未計画２・開所減２・評価減</t>
  </si>
  <si>
    <t>児発１３・地公体・定超・未計画２・開所減２・評価減・拘束減</t>
  </si>
  <si>
    <t>児発１４・定超</t>
  </si>
  <si>
    <t>児発１４・定超・拘束減</t>
  </si>
  <si>
    <t>児発１４・定超・評価減</t>
  </si>
  <si>
    <t>児発１４・定超・評価減・拘束減</t>
  </si>
  <si>
    <t>児発１４・定超・開所減１</t>
  </si>
  <si>
    <t>児発１４・定超・開所減１・拘束減</t>
  </si>
  <si>
    <t>児発１４・定超・開所減１・評価減</t>
  </si>
  <si>
    <t>児発１４・定超・開所減１・評価減・拘束減</t>
  </si>
  <si>
    <t>児発１４・定超・開所減２</t>
  </si>
  <si>
    <t>児発１４・定超・開所減２・拘束減</t>
  </si>
  <si>
    <t>児発１４・定超・開所減２・評価減</t>
  </si>
  <si>
    <t>児発１４・定超・開所減２・評価減・拘束減</t>
  </si>
  <si>
    <t>児発１４・定超・未計画</t>
  </si>
  <si>
    <t>児発１４・定超・未計画・拘束減</t>
  </si>
  <si>
    <t>児発１４・定超・未計画・評価減</t>
  </si>
  <si>
    <t>児発１４・定超・未計画・評価減・拘束減</t>
  </si>
  <si>
    <t>児発１４・定超・未計画・開所減１</t>
  </si>
  <si>
    <t>児発１４・定超・未計画・開所減１・拘束減</t>
  </si>
  <si>
    <t>児発１４・定超・未計画・開所減１・評価減</t>
  </si>
  <si>
    <t>児発１４・定超・未計画・開所減１・評価減・拘束減</t>
  </si>
  <si>
    <t>児発１４・定超・未計画・開所減２</t>
  </si>
  <si>
    <t>児発１４・定超・未計画・開所減２・拘束減</t>
  </si>
  <si>
    <t>児発１４・定超・未計画・開所減２・評価減</t>
  </si>
  <si>
    <t>児発１４・定超・未計画・開所減２・評価減・拘束減</t>
  </si>
  <si>
    <t>児発１４・定超・未計画２</t>
  </si>
  <si>
    <t>児発１４・定超・未計画２・拘束減</t>
  </si>
  <si>
    <t>児発１４・定超・未計画２・評価減</t>
  </si>
  <si>
    <t>児発１４・定超・未計画２・評価減・拘束減</t>
  </si>
  <si>
    <t>児発１４・定超・未計画２・開所減１</t>
  </si>
  <si>
    <t>児発１４・定超・未計画２・開所減１・拘束減</t>
  </si>
  <si>
    <t>児発１４・定超・未計画２・開所減１・評価減</t>
  </si>
  <si>
    <t>児発１４・定超・未計画２・開所減１・評価減・拘束減</t>
  </si>
  <si>
    <t>児発１４・定超・未計画２・開所減２</t>
  </si>
  <si>
    <t>児発１４・定超・未計画２・開所減２・拘束減</t>
  </si>
  <si>
    <t>児発１４・定超・未計画２・開所減２・評価減</t>
  </si>
  <si>
    <t>児発１４・定超・未計画２・開所減２・評価減・拘束減</t>
  </si>
  <si>
    <t>児発１４・地公体・定超</t>
  </si>
  <si>
    <t>児発１４・地公体・定超・拘束減</t>
  </si>
  <si>
    <t>児発１４・地公体・定超・評価減</t>
  </si>
  <si>
    <t>児発１４・地公体・定超・評価減・拘束減</t>
  </si>
  <si>
    <t>児発１４・地公体・定超・開所減１</t>
  </si>
  <si>
    <t>児発１４・地公体・定超・開所減１・拘束減</t>
  </si>
  <si>
    <t>児発１４・地公体・定超・開所減１・評価減</t>
  </si>
  <si>
    <t>児発１４・地公体・定超・開所減１・評価減・拘束減</t>
  </si>
  <si>
    <t>児発１４・地公体・定超・開所減２</t>
  </si>
  <si>
    <t>児発１４・地公体・定超・開所減２・拘束減</t>
  </si>
  <si>
    <t>児発１４・地公体・定超・開所減２・評価減</t>
  </si>
  <si>
    <t>児発１４・地公体・定超・開所減２・評価減・拘束減</t>
  </si>
  <si>
    <t>児発１４・地公体・定超・未計画</t>
  </si>
  <si>
    <t>児発１４・地公体・定超・未計画・拘束減</t>
  </si>
  <si>
    <t>児発１４・地公体・定超・未計画・評価減</t>
  </si>
  <si>
    <t>児発１４・地公体・定超・未計画・評価減・拘束減</t>
  </si>
  <si>
    <t>児発１４・地公体・定超・未計画・開所減１</t>
  </si>
  <si>
    <t>児発１４・地公体・定超・未計画・開所減１・拘束減</t>
  </si>
  <si>
    <t>児発１４・地公体・定超・未計画・開所減１・評価減</t>
  </si>
  <si>
    <t>児発１４・地公体・定超・未計画・開所減１・評価減・拘束減</t>
  </si>
  <si>
    <t>児発１４・地公体・定超・未計画・開所減２</t>
  </si>
  <si>
    <t>児発１４・地公体・定超・未計画・開所減２・拘束減</t>
  </si>
  <si>
    <t>児発１４・地公体・定超・未計画・開所減２・評価減</t>
  </si>
  <si>
    <t>児発１４・地公体・定超・未計画・開所減２・評価減・拘束減</t>
  </si>
  <si>
    <t>児発１４・地公体・定超・未計画２</t>
  </si>
  <si>
    <t>児発１４・地公体・定超・未計画２・拘束減</t>
  </si>
  <si>
    <t>児発１４・地公体・定超・未計画２・評価減</t>
  </si>
  <si>
    <t>児発１４・地公体・定超・未計画２・評価減・拘束減</t>
  </si>
  <si>
    <t>児発１４・地公体・定超・未計画２・開所減１</t>
  </si>
  <si>
    <t>児発１４・地公体・定超・未計画２・開所減１・拘束減</t>
  </si>
  <si>
    <t>児発１４・地公体・定超・未計画２・開所減１・評価減</t>
  </si>
  <si>
    <t>児発１４・地公体・定超・未計画２・開所減１・評価減・拘束減</t>
  </si>
  <si>
    <t>児発１４・地公体・定超・未計画２・開所減２</t>
  </si>
  <si>
    <t>児発１４・地公体・定超・未計画２・開所減２・拘束減</t>
  </si>
  <si>
    <t>児発１４・地公体・定超・未計画２・開所減２・評価減</t>
  </si>
  <si>
    <t>児発１４・地公体・定超・未計画２・開所減２・評価減・拘束減</t>
  </si>
  <si>
    <t>児発１５・定超</t>
  </si>
  <si>
    <t>児発１５・定超・拘束減</t>
  </si>
  <si>
    <t>児発１５・定超・評価減</t>
  </si>
  <si>
    <t>児発１５・定超・評価減・拘束減</t>
  </si>
  <si>
    <t>児発１５・定超・開所減１</t>
  </si>
  <si>
    <t>児発１５・定超・開所減１・拘束減</t>
  </si>
  <si>
    <t>児発１５・定超・開所減１・評価減</t>
  </si>
  <si>
    <t>児発１５・定超・開所減１・評価減・拘束減</t>
  </si>
  <si>
    <t>児発１５・定超・開所減２</t>
  </si>
  <si>
    <t>児発１５・定超・開所減２・拘束減</t>
  </si>
  <si>
    <t>児発１５・定超・開所減２・評価減</t>
  </si>
  <si>
    <t>児発１５・定超・開所減２・評価減・拘束減</t>
  </si>
  <si>
    <t>児発１５・定超・未計画</t>
  </si>
  <si>
    <t>児発１５・定超・未計画・拘束減</t>
  </si>
  <si>
    <t>児発１５・定超・未計画・評価減</t>
  </si>
  <si>
    <t>児発１５・定超・未計画・評価減・拘束減</t>
  </si>
  <si>
    <t>児発１５・定超・未計画・開所減１</t>
  </si>
  <si>
    <t>児発１５・定超・未計画・開所減１・拘束減</t>
  </si>
  <si>
    <t>児発１５・定超・未計画・開所減１・評価減</t>
  </si>
  <si>
    <t>児発１５・定超・未計画・開所減１・評価減・拘束減</t>
  </si>
  <si>
    <t>児発１５・定超・未計画・開所減２</t>
  </si>
  <si>
    <t>児発１５・定超・未計画・開所減２・拘束減</t>
  </si>
  <si>
    <t>児発１５・定超・未計画・開所減２・評価減</t>
  </si>
  <si>
    <t>児発１５・定超・未計画・開所減２・評価減・拘束減</t>
  </si>
  <si>
    <t>児発１５・定超・未計画２</t>
  </si>
  <si>
    <t>児発１５・定超・未計画２・拘束減</t>
  </si>
  <si>
    <t>児発１５・定超・未計画２・評価減</t>
  </si>
  <si>
    <t>児発１５・定超・未計画２・評価減・拘束減</t>
  </si>
  <si>
    <t>児発１５・定超・未計画２・開所減１</t>
  </si>
  <si>
    <t>児発１５・定超・未計画２・開所減１・拘束減</t>
  </si>
  <si>
    <t>児発１５・定超・未計画２・開所減１・評価減</t>
  </si>
  <si>
    <t>児発１５・定超・未計画２・開所減１・評価減・拘束減</t>
  </si>
  <si>
    <t>児発１５・定超・未計画２・開所減２</t>
  </si>
  <si>
    <t>児発１５・定超・未計画２・開所減２・拘束減</t>
  </si>
  <si>
    <t>児発１５・定超・未計画２・開所減２・評価減</t>
  </si>
  <si>
    <t>児発１５・定超・未計画２・開所減２・評価減・拘束減</t>
  </si>
  <si>
    <t>児発１５・有資格１・定超</t>
  </si>
  <si>
    <t>児発１５・有資格１・定超・拘束減</t>
  </si>
  <si>
    <t>児発１５・有資格１・定超・評価減</t>
  </si>
  <si>
    <t>児発１５・有資格１・定超・評価減・拘束減</t>
  </si>
  <si>
    <t>児発１５・有資格１・定超・開所減１</t>
  </si>
  <si>
    <t>児発１５・有資格１・定超・開所減１・拘束減</t>
  </si>
  <si>
    <t>児発１５・有資格１・定超・開所減１・評価減</t>
  </si>
  <si>
    <t>児発１５・有資格１・定超・開所減１・評価減・拘束減</t>
  </si>
  <si>
    <t>児発１５・有資格１・定超・開所減２</t>
  </si>
  <si>
    <t>児発１５・有資格１・定超・開所減２・拘束減</t>
  </si>
  <si>
    <t>児発１５・有資格１・定超・開所減２・評価減</t>
  </si>
  <si>
    <t>児発１５・有資格１・定超・開所減２・評価減・拘束減</t>
  </si>
  <si>
    <t>児発１５・有資格１・定超・未計画</t>
  </si>
  <si>
    <t>児発１５・有資格１・定超・未計画・拘束減</t>
  </si>
  <si>
    <t>児発１５・有資格１・定超・未計画・評価減</t>
  </si>
  <si>
    <t>児発１５・有資格１・定超・未計画・評価減・拘束減</t>
  </si>
  <si>
    <t>児発１５・有資格１・定超・未計画・開所減１</t>
  </si>
  <si>
    <t>児発１５・有資格１・定超・未計画・開所減１・拘束減</t>
  </si>
  <si>
    <t>児発１５・有資格１・定超・未計画・開所減１・評価減</t>
  </si>
  <si>
    <t>児発１５・有資格１・定超・未計画・開所減１・評価減・拘束減</t>
  </si>
  <si>
    <t>児発１５・有資格１・定超・未計画・開所減２</t>
  </si>
  <si>
    <t>児発１５・有資格１・定超・未計画・開所減２・拘束減</t>
  </si>
  <si>
    <t>児発１５・有資格１・定超・未計画・開所減２・評価減</t>
  </si>
  <si>
    <t>児発１５・有資格１・定超・未計画・開所減２・評価減・拘束減</t>
  </si>
  <si>
    <t>児発１５・有資格１・定超・未計画２</t>
  </si>
  <si>
    <t>児発１５・有資格１・定超・未計画２・拘束減</t>
  </si>
  <si>
    <t>児発１５・有資格１・定超・未計画２・評価減</t>
  </si>
  <si>
    <t>児発１５・有資格１・定超・未計画２・評価減・拘束減</t>
  </si>
  <si>
    <t>児発１５・有資格１・定超・未計画２・開所減１</t>
  </si>
  <si>
    <t>児発１５・有資格１・定超・未計画２・開所減１・拘束減</t>
  </si>
  <si>
    <t>児発１５・有資格１・定超・未計画２・開所減１・評価減</t>
  </si>
  <si>
    <t>児発１５・有資格１・定超・未計画２・開所減１・評価減・拘束減</t>
  </si>
  <si>
    <t>児発１５・有資格１・定超・未計画２・開所減２</t>
  </si>
  <si>
    <t>児発１５・有資格１・定超・未計画２・開所減２・拘束減</t>
  </si>
  <si>
    <t>児発１５・有資格１・定超・未計画２・開所減２・評価減</t>
  </si>
  <si>
    <t>児発１５・有資格１・定超・未計画２・開所減２・評価減・拘束減</t>
  </si>
  <si>
    <t>児発１６・定超</t>
  </si>
  <si>
    <t>児発１６・定超・拘束減</t>
  </si>
  <si>
    <t>児発１６・定超・評価減</t>
  </si>
  <si>
    <t>児発１６・定超・評価減・拘束減</t>
  </si>
  <si>
    <t>児発１６・定超・開所減１</t>
  </si>
  <si>
    <t>児発１６・定超・開所減１・拘束減</t>
  </si>
  <si>
    <t>児発１６・定超・開所減１・評価減</t>
  </si>
  <si>
    <t>児発１６・定超・開所減１・評価減・拘束減</t>
  </si>
  <si>
    <t>児発１６・定超・開所減２</t>
  </si>
  <si>
    <t>児発１６・定超・開所減２・拘束減</t>
  </si>
  <si>
    <t>児発１６・定超・開所減２・評価減</t>
  </si>
  <si>
    <t>児発１６・定超・開所減２・評価減・拘束減</t>
  </si>
  <si>
    <t>児発１６・定超・未計画</t>
  </si>
  <si>
    <t>児発１６・定超・未計画・拘束減</t>
  </si>
  <si>
    <t>児発１６・定超・未計画・評価減</t>
  </si>
  <si>
    <t>児発１６・定超・未計画・評価減・拘束減</t>
  </si>
  <si>
    <t>児発１６・定超・未計画・開所減１</t>
  </si>
  <si>
    <t>児発１６・定超・未計画・開所減１・拘束減</t>
  </si>
  <si>
    <t>児発１６・定超・未計画・開所減１・評価減</t>
  </si>
  <si>
    <t>児発１６・定超・未計画・開所減１・評価減・拘束減</t>
  </si>
  <si>
    <t>児発１６・定超・未計画・開所減２</t>
  </si>
  <si>
    <t>児発１６・定超・未計画・開所減２・拘束減</t>
  </si>
  <si>
    <t>児発１６・定超・未計画・開所減２・評価減</t>
  </si>
  <si>
    <t>児発１６・定超・未計画・開所減２・評価減・拘束減</t>
  </si>
  <si>
    <t>児発１６・定超・未計画２</t>
  </si>
  <si>
    <t>児発１６・定超・未計画２・拘束減</t>
  </si>
  <si>
    <t>児発１６・定超・未計画２・評価減</t>
  </si>
  <si>
    <t>児発１６・定超・未計画２・評価減・拘束減</t>
  </si>
  <si>
    <t>児発１６・定超・未計画２・開所減１</t>
  </si>
  <si>
    <t>児発１６・定超・未計画２・開所減１・拘束減</t>
  </si>
  <si>
    <t>児発１６・定超・未計画２・開所減１・評価減</t>
  </si>
  <si>
    <t>児発１６・定超・未計画２・開所減１・評価減・拘束減</t>
  </si>
  <si>
    <t>児発１６・定超・未計画２・開所減２</t>
  </si>
  <si>
    <t>児発１６・定超・未計画２・開所減２・拘束減</t>
  </si>
  <si>
    <t>児発１６・定超・未計画２・開所減２・評価減</t>
  </si>
  <si>
    <t>児発１６・定超・未計画２・開所減２・評価減・拘束減</t>
  </si>
  <si>
    <t>児発１６・有資格２・定超</t>
  </si>
  <si>
    <t>児発１６・有資格２・定超・拘束減</t>
  </si>
  <si>
    <t>児発１６・有資格２・定超・評価減</t>
  </si>
  <si>
    <t>児発１６・有資格２・定超・評価減・拘束減</t>
  </si>
  <si>
    <t>児発１６・有資格２・定超・開所減１</t>
  </si>
  <si>
    <t>児発１６・有資格２・定超・開所減１・拘束減</t>
  </si>
  <si>
    <t>児発１６・有資格２・定超・開所減１・評価減</t>
  </si>
  <si>
    <t>児発１６・有資格２・定超・開所減１・評価減・拘束減</t>
  </si>
  <si>
    <t>児発１６・有資格２・定超・開所減２</t>
  </si>
  <si>
    <t>児発１６・有資格２・定超・開所減２・拘束減</t>
  </si>
  <si>
    <t>児発１６・有資格２・定超・開所減２・評価減</t>
  </si>
  <si>
    <t>児発１６・有資格２・定超・開所減２・評価減・拘束減</t>
  </si>
  <si>
    <t>児発１６・有資格２・定超・未計画</t>
  </si>
  <si>
    <t>児発１６・有資格２・定超・未計画・拘束減</t>
  </si>
  <si>
    <t>児発１６・有資格２・定超・未計画・評価減</t>
  </si>
  <si>
    <t>児発１６・有資格２・定超・未計画・評価減・拘束減</t>
  </si>
  <si>
    <t>児発１６・有資格２・定超・未計画・開所減１</t>
  </si>
  <si>
    <t>児発１６・有資格２・定超・未計画・開所減１・拘束減</t>
  </si>
  <si>
    <t>児発１６・有資格２・定超・未計画・開所減１・評価減</t>
  </si>
  <si>
    <t>児発１６・有資格２・定超・未計画・開所減１・評価減・拘束減</t>
  </si>
  <si>
    <t>児発１６・有資格２・定超・未計画・開所減２</t>
  </si>
  <si>
    <t>児発１６・有資格２・定超・未計画・開所減２・拘束減</t>
  </si>
  <si>
    <t>児発１６・有資格２・定超・未計画・開所減２・評価減</t>
  </si>
  <si>
    <t>児発１６・有資格２・定超・未計画・開所減２・評価減・拘束減</t>
  </si>
  <si>
    <t>児発１６・有資格２・定超・未計画２</t>
  </si>
  <si>
    <t>児発１６・有資格２・定超・未計画２・拘束減</t>
  </si>
  <si>
    <t>児発１６・有資格２・定超・未計画２・評価減</t>
  </si>
  <si>
    <t>児発１６・有資格２・定超・未計画２・評価減・拘束減</t>
  </si>
  <si>
    <t>児発１６・有資格２・定超・未計画２・開所減１</t>
  </si>
  <si>
    <t>児発１６・有資格２・定超・未計画２・開所減１・拘束減</t>
  </si>
  <si>
    <t>児発１６・有資格２・定超・未計画２・開所減１・評価減</t>
  </si>
  <si>
    <t>児発１６・有資格２・定超・未計画２・開所減１・評価減・拘束減</t>
  </si>
  <si>
    <t>児発１６・有資格２・定超・未計画２・開所減２</t>
  </si>
  <si>
    <t>児発１６・有資格２・定超・未計画２・開所減２・拘束減</t>
  </si>
  <si>
    <t>児発１６・有資格２・定超・未計画２・開所減２・評価減</t>
  </si>
  <si>
    <t>児発１６・有資格２・定超・未計画２・開所減２・評価減・拘束減</t>
  </si>
  <si>
    <t>児発１７・定超</t>
  </si>
  <si>
    <t>児発１７・定超・拘束減</t>
  </si>
  <si>
    <t>児発１７・定超・評価減</t>
  </si>
  <si>
    <t>児発１７・定超・評価減・拘束減</t>
  </si>
  <si>
    <t>児発１７・定超・開所減１</t>
  </si>
  <si>
    <t>児発１７・定超・開所減１・拘束減</t>
  </si>
  <si>
    <t>児発１７・定超・開所減１・評価減</t>
  </si>
  <si>
    <t>児発１７・定超・開所減１・評価減・拘束減</t>
  </si>
  <si>
    <t>児発１７・定超・開所減２</t>
  </si>
  <si>
    <t>児発１７・定超・開所減２・拘束減</t>
  </si>
  <si>
    <t>児発１７・定超・開所減２・評価減</t>
  </si>
  <si>
    <t>児発１７・定超・開所減２・評価減・拘束減</t>
  </si>
  <si>
    <t>児発１７・定超・未計画</t>
  </si>
  <si>
    <t>児発１７・定超・未計画・拘束減</t>
  </si>
  <si>
    <t>児発１７・定超・未計画・評価減</t>
  </si>
  <si>
    <t>児発１７・定超・未計画・評価減・拘束減</t>
  </si>
  <si>
    <t>児発１７・定超・未計画・開所減１</t>
  </si>
  <si>
    <t>児発１７・定超・未計画・開所減１・拘束減</t>
  </si>
  <si>
    <t>児発１７・定超・未計画・開所減１・評価減</t>
  </si>
  <si>
    <t>児発１７・定超・未計画・開所減１・評価減・拘束減</t>
  </si>
  <si>
    <t>児発１７・定超・未計画・開所減２</t>
  </si>
  <si>
    <t>児発１７・定超・未計画・開所減２・拘束減</t>
  </si>
  <si>
    <t>児発１７・定超・未計画・開所減２・評価減</t>
  </si>
  <si>
    <t>児発１７・定超・未計画・開所減２・評価減・拘束減</t>
  </si>
  <si>
    <t>児発１７・定超・未計画２</t>
  </si>
  <si>
    <t>児発１７・定超・未計画２・拘束減</t>
  </si>
  <si>
    <t>児発１７・定超・未計画２・評価減</t>
  </si>
  <si>
    <t>児発１７・定超・未計画２・評価減・拘束減</t>
  </si>
  <si>
    <t>児発１７・定超・未計画２・開所減１</t>
  </si>
  <si>
    <t>児発１７・定超・未計画２・開所減１・拘束減</t>
  </si>
  <si>
    <t>児発１７・定超・未計画２・開所減１・評価減</t>
  </si>
  <si>
    <t>児発１７・定超・未計画２・開所減１・評価減・拘束減</t>
  </si>
  <si>
    <t>児発１７・定超・未計画２・開所減２</t>
  </si>
  <si>
    <t>児発１７・定超・未計画２・開所減２・拘束減</t>
  </si>
  <si>
    <t>児発１７・定超・未計画２・開所減２・評価減</t>
  </si>
  <si>
    <t>児発１７・定超・未計画２・開所減２・評価減・拘束減</t>
  </si>
  <si>
    <t>児発１７・有資格３・定超</t>
  </si>
  <si>
    <t>児発１７・有資格３・定超・拘束減</t>
  </si>
  <si>
    <t>児発１７・有資格３・定超・評価減</t>
  </si>
  <si>
    <t>児発１７・有資格３・定超・評価減・拘束減</t>
  </si>
  <si>
    <t>児発１７・有資格３・定超・開所減１</t>
  </si>
  <si>
    <t>児発１７・有資格３・定超・開所減１・拘束減</t>
  </si>
  <si>
    <t>児発１７・有資格３・定超・開所減１・評価減</t>
  </si>
  <si>
    <t>児発１７・有資格３・定超・開所減１・評価減・拘束減</t>
  </si>
  <si>
    <t>児発１７・有資格３・定超・開所減２</t>
  </si>
  <si>
    <t>児発１７・有資格３・定超・開所減２・拘束減</t>
  </si>
  <si>
    <t>児発１７・有資格３・定超・開所減２・評価減</t>
  </si>
  <si>
    <t>児発１７・有資格３・定超・開所減２・評価減・拘束減</t>
  </si>
  <si>
    <t>児発１７・有資格３・定超・未計画</t>
  </si>
  <si>
    <t>児発１７・有資格３・定超・未計画・拘束減</t>
  </si>
  <si>
    <t>児発１７・有資格３・定超・未計画・評価減</t>
  </si>
  <si>
    <t>児発１７・有資格３・定超・未計画・評価減・拘束減</t>
  </si>
  <si>
    <t>児発１７・有資格３・定超・未計画・開所減１</t>
  </si>
  <si>
    <t>児発１７・有資格３・定超・未計画・開所減１・拘束減</t>
  </si>
  <si>
    <t>児発１７・有資格３・定超・未計画・開所減１・評価減</t>
  </si>
  <si>
    <t>児発１７・有資格３・定超・未計画・開所減１・評価減・拘束減</t>
  </si>
  <si>
    <t>児発１７・有資格３・定超・未計画・開所減２</t>
  </si>
  <si>
    <t>児発１７・有資格３・定超・未計画・開所減２・拘束減</t>
  </si>
  <si>
    <t>児発１７・有資格３・定超・未計画・開所減２・評価減</t>
  </si>
  <si>
    <t>児発１７・有資格３・定超・未計画・開所減２・評価減・拘束減</t>
  </si>
  <si>
    <t>児発１７・有資格３・定超・未計画２</t>
  </si>
  <si>
    <t>児発１７・有資格３・定超・未計画２・拘束減</t>
  </si>
  <si>
    <t>児発１７・有資格３・定超・未計画２・評価減</t>
  </si>
  <si>
    <t>児発１７・有資格３・定超・未計画２・評価減・拘束減</t>
  </si>
  <si>
    <t>児発１７・有資格３・定超・未計画２・開所減１</t>
  </si>
  <si>
    <t>児発１７・有資格３・定超・未計画２・開所減１・拘束減</t>
  </si>
  <si>
    <t>児発１７・有資格３・定超・未計画２・開所減１・評価減</t>
  </si>
  <si>
    <t>児発１７・有資格３・定超・未計画２・開所減１・評価減・拘束減</t>
  </si>
  <si>
    <t>児発１７・有資格３・定超・未計画２・開所減２</t>
  </si>
  <si>
    <t>児発１７・有資格３・定超・未計画２・開所減２・拘束減</t>
  </si>
  <si>
    <t>児発１７・有資格３・定超・未計画２・開所減２・評価減</t>
  </si>
  <si>
    <t>児発１７・有資格３・定超・未計画２・開所減２・評価減・拘束減</t>
  </si>
  <si>
    <t>児発１８・定超</t>
  </si>
  <si>
    <t>児発１８・定超・拘束減</t>
  </si>
  <si>
    <t>児発１８・定超・評価減</t>
  </si>
  <si>
    <t>児発１８・定超・評価減・拘束減</t>
  </si>
  <si>
    <t>児発１８・定超・開所減１</t>
  </si>
  <si>
    <t>児発１８・定超・開所減１・拘束減</t>
  </si>
  <si>
    <t>児発１８・定超・開所減１・評価減</t>
  </si>
  <si>
    <t>児発１８・定超・開所減１・評価減・拘束減</t>
  </si>
  <si>
    <t>児発１８・定超・開所減２</t>
  </si>
  <si>
    <t>児発１８・定超・開所減２・拘束減</t>
  </si>
  <si>
    <t>児発１８・定超・開所減２・評価減</t>
  </si>
  <si>
    <t>児発１８・定超・開所減２・評価減・拘束減</t>
  </si>
  <si>
    <t>児発１８・定超・未計画</t>
  </si>
  <si>
    <t>児発１８・定超・未計画・拘束減</t>
  </si>
  <si>
    <t>児発１８・定超・未計画・評価減</t>
  </si>
  <si>
    <t>児発１８・定超・未計画・評価減・拘束減</t>
  </si>
  <si>
    <t>児発１８・定超・未計画・開所減１</t>
  </si>
  <si>
    <t>児発１８・定超・未計画・開所減１・拘束減</t>
  </si>
  <si>
    <t>児発１８・定超・未計画・開所減１・評価減</t>
  </si>
  <si>
    <t>児発１８・定超・未計画・開所減１・評価減・拘束減</t>
  </si>
  <si>
    <t>児発１８・定超・未計画・開所減２</t>
  </si>
  <si>
    <t>児発１８・定超・未計画・開所減２・拘束減</t>
  </si>
  <si>
    <t>児発１８・定超・未計画・開所減２・評価減</t>
  </si>
  <si>
    <t>児発１８・定超・未計画・開所減２・評価減・拘束減</t>
  </si>
  <si>
    <t>児発１８・定超・未計画２</t>
  </si>
  <si>
    <t>児発１８・定超・未計画２・拘束減</t>
  </si>
  <si>
    <t>児発１８・定超・未計画２・評価減</t>
  </si>
  <si>
    <t>児発１８・定超・未計画２・評価減・拘束減</t>
  </si>
  <si>
    <t>児発１８・定超・未計画２・開所減１</t>
  </si>
  <si>
    <t>児発１８・定超・未計画２・開所減１・拘束減</t>
  </si>
  <si>
    <t>児発１８・定超・未計画２・開所減１・評価減</t>
  </si>
  <si>
    <t>児発１８・定超・未計画２・開所減１・評価減・拘束減</t>
  </si>
  <si>
    <t>児発１８・定超・未計画２・開所減２</t>
  </si>
  <si>
    <t>児発１８・定超・未計画２・開所減２・拘束減</t>
  </si>
  <si>
    <t>児発１８・定超・未計画２・開所減２・評価減</t>
  </si>
  <si>
    <t>児発１８・定超・未計画２・開所減２・評価減・拘束減</t>
  </si>
  <si>
    <t>児発１８・有資格１・定超</t>
  </si>
  <si>
    <t>児発１８・有資格１・定超・拘束減</t>
  </si>
  <si>
    <t>児発１８・有資格１・定超・評価減</t>
  </si>
  <si>
    <t>児発１８・有資格１・定超・評価減・拘束減</t>
  </si>
  <si>
    <t>児発１８・有資格１・定超・開所減１</t>
  </si>
  <si>
    <t>児発１８・有資格１・定超・開所減１・拘束減</t>
  </si>
  <si>
    <t>児発１８・有資格１・定超・開所減１・評価減</t>
  </si>
  <si>
    <t>児発１８・有資格１・定超・開所減１・評価減・拘束減</t>
  </si>
  <si>
    <t>児発１８・有資格１・定超・開所減２</t>
  </si>
  <si>
    <t>児発１８・有資格１・定超・開所減２・拘束減</t>
  </si>
  <si>
    <t>児発１８・有資格１・定超・開所減２・評価減</t>
  </si>
  <si>
    <t>児発１８・有資格１・定超・開所減２・評価減・拘束減</t>
  </si>
  <si>
    <t>児発１８・有資格１・定超・未計画</t>
  </si>
  <si>
    <t>児発１８・有資格１・定超・未計画・拘束減</t>
  </si>
  <si>
    <t>児発１８・有資格１・定超・未計画・評価減</t>
  </si>
  <si>
    <t>児発１８・有資格１・定超・未計画・評価減・拘束減</t>
  </si>
  <si>
    <t>児発１８・有資格１・定超・未計画・開所減１</t>
  </si>
  <si>
    <t>児発１８・有資格１・定超・未計画・開所減１・拘束減</t>
  </si>
  <si>
    <t>児発１８・有資格１・定超・未計画・開所減１・評価減</t>
  </si>
  <si>
    <t>児発１８・有資格１・定超・未計画・開所減１・評価減・拘束減</t>
  </si>
  <si>
    <t>児発１８・有資格１・定超・未計画・開所減２</t>
  </si>
  <si>
    <t>児発１８・有資格１・定超・未計画・開所減２・拘束減</t>
  </si>
  <si>
    <t>児発１８・有資格１・定超・未計画・開所減２・評価減</t>
  </si>
  <si>
    <t>児発１８・有資格１・定超・未計画・開所減２・評価減・拘束減</t>
  </si>
  <si>
    <t>児発１８・有資格１・定超・未計画２</t>
  </si>
  <si>
    <t>児発１８・有資格１・定超・未計画２・拘束減</t>
  </si>
  <si>
    <t>児発１８・有資格１・定超・未計画２・評価減</t>
  </si>
  <si>
    <t>児発１８・有資格１・定超・未計画２・評価減・拘束減</t>
  </si>
  <si>
    <t>児発１８・有資格１・定超・未計画２・開所減１</t>
  </si>
  <si>
    <t>児発１８・有資格１・定超・未計画２・開所減１・拘束減</t>
  </si>
  <si>
    <t>児発１８・有資格１・定超・未計画２・開所減１・評価減</t>
  </si>
  <si>
    <t>児発１８・有資格１・定超・未計画２・開所減１・評価減・拘束減</t>
  </si>
  <si>
    <t>児発１８・有資格１・定超・未計画２・開所減２</t>
  </si>
  <si>
    <t>児発１８・有資格１・定超・未計画２・開所減２・拘束減</t>
  </si>
  <si>
    <t>児発１８・有資格１・定超・未計画２・開所減２・評価減</t>
  </si>
  <si>
    <t>児発１８・有資格１・定超・未計画２・開所減２・評価減・拘束減</t>
  </si>
  <si>
    <t>児発１９・定超</t>
  </si>
  <si>
    <t>児発１９・定超・拘束減</t>
  </si>
  <si>
    <t>児発１９・定超・評価減</t>
  </si>
  <si>
    <t>児発１９・定超・評価減・拘束減</t>
  </si>
  <si>
    <t>児発１９・定超・開所減１</t>
  </si>
  <si>
    <t>児発１９・定超・開所減１・拘束減</t>
  </si>
  <si>
    <t>児発１９・定超・開所減１・評価減</t>
  </si>
  <si>
    <t>児発１９・定超・開所減１・評価減・拘束減</t>
  </si>
  <si>
    <t>児発１９・定超・開所減２</t>
  </si>
  <si>
    <t>児発１９・定超・開所減２・拘束減</t>
  </si>
  <si>
    <t>児発１９・定超・開所減２・評価減</t>
  </si>
  <si>
    <t>児発１９・定超・開所減２・評価減・拘束減</t>
  </si>
  <si>
    <t>児発１９・定超・未計画</t>
  </si>
  <si>
    <t>児発１９・定超・未計画・拘束減</t>
  </si>
  <si>
    <t>児発１９・定超・未計画・評価減</t>
  </si>
  <si>
    <t>児発１９・定超・未計画・評価減・拘束減</t>
  </si>
  <si>
    <t>児発１９・定超・未計画・開所減１</t>
  </si>
  <si>
    <t>児発１９・定超・未計画・開所減１・拘束減</t>
  </si>
  <si>
    <t>児発１９・定超・未計画・開所減１・評価減</t>
  </si>
  <si>
    <t>児発１９・定超・未計画・開所減１・評価減・拘束減</t>
  </si>
  <si>
    <t>児発１９・定超・未計画・開所減２</t>
  </si>
  <si>
    <t>児発１９・定超・未計画・開所減２・拘束減</t>
  </si>
  <si>
    <t>児発１９・定超・未計画・開所減２・評価減</t>
  </si>
  <si>
    <t>児発１９・定超・未計画・開所減２・評価減・拘束減</t>
  </si>
  <si>
    <t>児発１９・定超・未計画２</t>
  </si>
  <si>
    <t>児発１９・定超・未計画２・拘束減</t>
  </si>
  <si>
    <t>児発１９・定超・未計画２・評価減</t>
  </si>
  <si>
    <t>児発１９・定超・未計画２・評価減・拘束減</t>
  </si>
  <si>
    <t>児発１９・定超・未計画２・開所減１</t>
  </si>
  <si>
    <t>児発１９・定超・未計画２・開所減１・拘束減</t>
  </si>
  <si>
    <t>児発１９・定超・未計画２・開所減１・評価減</t>
  </si>
  <si>
    <t>児発１９・定超・未計画２・開所減１・評価減・拘束減</t>
  </si>
  <si>
    <t>児発１９・定超・未計画２・開所減２</t>
  </si>
  <si>
    <t>児発１９・定超・未計画２・開所減２・拘束減</t>
  </si>
  <si>
    <t>児発１９・定超・未計画２・開所減２・評価減</t>
  </si>
  <si>
    <t>児発１９・定超・未計画２・開所減２・評価減・拘束減</t>
  </si>
  <si>
    <t>児発１９・有資格２・定超</t>
  </si>
  <si>
    <t>児発１９・有資格２・定超・拘束減</t>
  </si>
  <si>
    <t>児発１９・有資格２・定超・評価減</t>
  </si>
  <si>
    <t>児発１９・有資格２・定超・評価減・拘束減</t>
  </si>
  <si>
    <t>児発１９・有資格２・定超・開所減１</t>
  </si>
  <si>
    <t>児発１９・有資格２・定超・開所減１・拘束減</t>
  </si>
  <si>
    <t>児発１９・有資格２・定超・開所減１・評価減</t>
  </si>
  <si>
    <t>児発１９・有資格２・定超・開所減１・評価減・拘束減</t>
  </si>
  <si>
    <t>児発１９・有資格２・定超・開所減２</t>
  </si>
  <si>
    <t>児発１９・有資格２・定超・開所減２・拘束減</t>
  </si>
  <si>
    <t>児発１９・有資格２・定超・開所減２・評価減</t>
  </si>
  <si>
    <t>児発１９・有資格２・定超・開所減２・評価減・拘束減</t>
  </si>
  <si>
    <t>児発１９・有資格２・定超・未計画</t>
  </si>
  <si>
    <t>児発１９・有資格２・定超・未計画・拘束減</t>
  </si>
  <si>
    <t>児発１９・有資格２・定超・未計画・評価減</t>
  </si>
  <si>
    <t>児発１９・有資格２・定超・未計画・評価減・拘束減</t>
  </si>
  <si>
    <t>児発１９・有資格２・定超・未計画・開所減１</t>
  </si>
  <si>
    <t>児発１９・有資格２・定超・未計画・開所減１・拘束減</t>
  </si>
  <si>
    <t>児発１９・有資格２・定超・未計画・開所減１・評価減</t>
  </si>
  <si>
    <t>児発１９・有資格２・定超・未計画・開所減１・評価減・拘束減</t>
  </si>
  <si>
    <t>児発１９・有資格２・定超・未計画・開所減２</t>
  </si>
  <si>
    <t>児発１９・有資格２・定超・未計画・開所減２・拘束減</t>
  </si>
  <si>
    <t>児発１９・有資格２・定超・未計画・開所減２・評価減</t>
  </si>
  <si>
    <t>児発１９・有資格２・定超・未計画・開所減２・評価減・拘束減</t>
  </si>
  <si>
    <t>児発１９・有資格２・定超・未計画２</t>
  </si>
  <si>
    <t>児発１９・有資格２・定超・未計画２・拘束減</t>
  </si>
  <si>
    <t>児発１９・有資格２・定超・未計画２・評価減</t>
  </si>
  <si>
    <t>児発１９・有資格２・定超・未計画２・評価減・拘束減</t>
  </si>
  <si>
    <t>児発１９・有資格２・定超・未計画２・開所減１</t>
  </si>
  <si>
    <t>児発１９・有資格２・定超・未計画２・開所減１・拘束減</t>
  </si>
  <si>
    <t>児発１９・有資格２・定超・未計画２・開所減１・評価減</t>
  </si>
  <si>
    <t>児発１９・有資格２・定超・未計画２・開所減１・評価減・拘束減</t>
  </si>
  <si>
    <t>児発１９・有資格２・定超・未計画２・開所減２</t>
  </si>
  <si>
    <t>児発１９・有資格２・定超・未計画２・開所減２・拘束減</t>
  </si>
  <si>
    <t>児発１９・有資格２・定超・未計画２・開所減２・評価減</t>
  </si>
  <si>
    <t>児発１９・有資格２・定超・未計画２・開所減２・評価減・拘束減</t>
  </si>
  <si>
    <t>児発２０・定超</t>
  </si>
  <si>
    <t>児発２０・定超・拘束減</t>
  </si>
  <si>
    <t>児発２０・定超・評価減</t>
  </si>
  <si>
    <t>児発２０・定超・評価減・拘束減</t>
  </si>
  <si>
    <t>児発２０・定超・開所減１</t>
  </si>
  <si>
    <t>児発２０・定超・開所減１・拘束減</t>
  </si>
  <si>
    <t>児発２０・定超・開所減１・評価減</t>
  </si>
  <si>
    <t>児発２０・定超・開所減１・評価減・拘束減</t>
  </si>
  <si>
    <t>児発２０・定超・開所減２</t>
  </si>
  <si>
    <t>児発２０・定超・開所減２・拘束減</t>
  </si>
  <si>
    <t>児発２０・定超・開所減２・評価減</t>
  </si>
  <si>
    <t>児発２０・定超・開所減２・評価減・拘束減</t>
  </si>
  <si>
    <t>児発２０・定超・未計画</t>
  </si>
  <si>
    <t>児発２０・定超・未計画・拘束減</t>
  </si>
  <si>
    <t>児発２０・定超・未計画・評価減</t>
  </si>
  <si>
    <t>児発２０・定超・未計画・評価減・拘束減</t>
  </si>
  <si>
    <t>児発２０・定超・未計画・開所減１</t>
  </si>
  <si>
    <t>児発２０・定超・未計画・開所減１・拘束減</t>
  </si>
  <si>
    <t>児発２０・定超・未計画・開所減１・評価減</t>
  </si>
  <si>
    <t>児発２０・定超・未計画・開所減１・評価減・拘束減</t>
  </si>
  <si>
    <t>児発２０・定超・未計画・開所減２</t>
  </si>
  <si>
    <t>児発２０・定超・未計画・開所減２・拘束減</t>
  </si>
  <si>
    <t>児発２０・定超・未計画・開所減２・評価減</t>
  </si>
  <si>
    <t>児発２０・定超・未計画・開所減２・評価減・拘束減</t>
  </si>
  <si>
    <t>児発２０・定超・未計画２</t>
  </si>
  <si>
    <t>児発２０・定超・未計画２・拘束減</t>
  </si>
  <si>
    <t>児発２０・定超・未計画２・評価減</t>
  </si>
  <si>
    <t>児発２０・定超・未計画２・評価減・拘束減</t>
  </si>
  <si>
    <t>児発２０・定超・未計画２・開所減１</t>
  </si>
  <si>
    <t>児発２０・定超・未計画２・開所減１・拘束減</t>
  </si>
  <si>
    <t>児発２０・定超・未計画２・開所減１・評価減</t>
  </si>
  <si>
    <t>児発２０・定超・未計画２・開所減１・評価減・拘束減</t>
  </si>
  <si>
    <t>児発２０・定超・未計画２・開所減２</t>
  </si>
  <si>
    <t>児発２０・定超・未計画２・開所減２・拘束減</t>
  </si>
  <si>
    <t>児発２０・定超・未計画２・開所減２・評価減</t>
  </si>
  <si>
    <t>児発２０・定超・未計画２・開所減２・評価減・拘束減</t>
  </si>
  <si>
    <t>児発２０・有資格３・定超</t>
  </si>
  <si>
    <t>児発２０・有資格３・定超・拘束減</t>
  </si>
  <si>
    <t>児発２０・有資格３・定超・評価減</t>
  </si>
  <si>
    <t>児発２０・有資格３・定超・評価減・拘束減</t>
  </si>
  <si>
    <t>児発２０・有資格３・定超・開所減１</t>
  </si>
  <si>
    <t>児発２０・有資格３・定超・開所減１・拘束減</t>
  </si>
  <si>
    <t>児発２０・有資格３・定超・開所減１・評価減</t>
  </si>
  <si>
    <t>児発２０・有資格３・定超・開所減１・評価減・拘束減</t>
  </si>
  <si>
    <t>児発２０・有資格３・定超・開所減２</t>
  </si>
  <si>
    <t>児発２０・有資格３・定超・開所減２・拘束減</t>
  </si>
  <si>
    <t>児発２０・有資格３・定超・開所減２・評価減</t>
  </si>
  <si>
    <t>児発２０・有資格３・定超・開所減２・評価減・拘束減</t>
  </si>
  <si>
    <t>児発２０・有資格３・定超・未計画</t>
  </si>
  <si>
    <t>児発２０・有資格３・定超・未計画・拘束減</t>
  </si>
  <si>
    <t>児発２０・有資格３・定超・未計画・評価減</t>
  </si>
  <si>
    <t>児発２０・有資格３・定超・未計画・評価減・拘束減</t>
  </si>
  <si>
    <t>児発２０・有資格３・定超・未計画・開所減１</t>
  </si>
  <si>
    <t>児発２０・有資格３・定超・未計画・開所減１・拘束減</t>
  </si>
  <si>
    <t>児発２０・有資格３・定超・未計画・開所減１・評価減</t>
  </si>
  <si>
    <t>児発２０・有資格３・定超・未計画・開所減１・評価減・拘束減</t>
  </si>
  <si>
    <t>児発２０・有資格３・定超・未計画・開所減２</t>
  </si>
  <si>
    <t>児発２０・有資格３・定超・未計画・開所減２・拘束減</t>
  </si>
  <si>
    <t>児発２０・有資格３・定超・未計画・開所減２・評価減</t>
  </si>
  <si>
    <t>児発２０・有資格３・定超・未計画・開所減２・評価減・拘束減</t>
  </si>
  <si>
    <t>児発２０・有資格３・定超・未計画２</t>
  </si>
  <si>
    <t>児発２０・有資格３・定超・未計画２・拘束減</t>
  </si>
  <si>
    <t>児発２０・有資格３・定超・未計画２・評価減</t>
  </si>
  <si>
    <t>児発２０・有資格３・定超・未計画２・評価減・拘束減</t>
  </si>
  <si>
    <t>児発２０・有資格３・定超・未計画２・開所減１</t>
  </si>
  <si>
    <t>児発２０・有資格３・定超・未計画２・開所減１・拘束減</t>
  </si>
  <si>
    <t>児発２０・有資格３・定超・未計画２・開所減１・評価減</t>
  </si>
  <si>
    <t>児発２０・有資格３・定超・未計画２・開所減１・評価減・拘束減</t>
  </si>
  <si>
    <t>児発２０・有資格３・定超・未計画２・開所減２</t>
  </si>
  <si>
    <t>児発２０・有資格３・定超・未計画２・開所減２・拘束減</t>
  </si>
  <si>
    <t>児発２０・有資格３・定超・未計画２・開所減２・評価減</t>
  </si>
  <si>
    <t>児発２０・有資格３・定超・未計画２・開所減２・評価減・拘束減</t>
  </si>
  <si>
    <t>児発２１・定超</t>
  </si>
  <si>
    <t>児発２１・定超・拘束減</t>
  </si>
  <si>
    <t>児発２１・定超・評価減</t>
  </si>
  <si>
    <t>児発２１・定超・評価減・拘束減</t>
  </si>
  <si>
    <t>児発２１・定超・開所減１</t>
  </si>
  <si>
    <t>児発２１・定超・開所減１・拘束減</t>
  </si>
  <si>
    <t>児発２１・定超・開所減１・評価減</t>
  </si>
  <si>
    <t>児発２１・定超・開所減１・評価減・拘束減</t>
  </si>
  <si>
    <t>児発２１・定超・開所減２</t>
  </si>
  <si>
    <t>児発２１・定超・開所減２・拘束減</t>
  </si>
  <si>
    <t>児発２１・定超・開所減２・評価減</t>
  </si>
  <si>
    <t>児発２１・定超・開所減２・評価減・拘束減</t>
  </si>
  <si>
    <t>児発２１・定超・未計画</t>
  </si>
  <si>
    <t>児発２１・定超・未計画・拘束減</t>
  </si>
  <si>
    <t>児発２１・定超・未計画・評価減</t>
  </si>
  <si>
    <t>児発２１・定超・未計画・評価減・拘束減</t>
  </si>
  <si>
    <t>児発２１・定超・未計画・開所減１</t>
  </si>
  <si>
    <t>児発２１・定超・未計画・開所減１・拘束減</t>
  </si>
  <si>
    <t>児発２１・定超・未計画・開所減１・評価減</t>
  </si>
  <si>
    <t>児発２１・定超・未計画・開所減１・評価減・拘束減</t>
  </si>
  <si>
    <t>児発２１・定超・未計画・開所減２</t>
  </si>
  <si>
    <t>児発２１・定超・未計画・開所減２・拘束減</t>
  </si>
  <si>
    <t>児発２１・定超・未計画・開所減２・評価減</t>
  </si>
  <si>
    <t>児発２１・定超・未計画・開所減２・評価減・拘束減</t>
  </si>
  <si>
    <t>児発２１・定超・未計画２</t>
  </si>
  <si>
    <t>児発２１・定超・未計画２・拘束減</t>
  </si>
  <si>
    <t>児発２１・定超・未計画２・評価減</t>
  </si>
  <si>
    <t>児発２１・定超・未計画２・評価減・拘束減</t>
  </si>
  <si>
    <t>児発２１・定超・未計画２・開所減１</t>
  </si>
  <si>
    <t>児発２１・定超・未計画２・開所減１・拘束減</t>
  </si>
  <si>
    <t>児発２１・定超・未計画２・開所減１・評価減</t>
  </si>
  <si>
    <t>児発２１・定超・未計画２・開所減１・評価減・拘束減</t>
  </si>
  <si>
    <t>児発２１・定超・未計画２・開所減２</t>
  </si>
  <si>
    <t>児発２１・定超・未計画２・開所減２・拘束減</t>
  </si>
  <si>
    <t>児発２１・定超・未計画２・開所減２・評価減</t>
  </si>
  <si>
    <t>児発２１・定超・未計画２・開所減２・評価減・拘束減</t>
  </si>
  <si>
    <t>児発２２・定超</t>
  </si>
  <si>
    <t>児発２２・定超・拘束減</t>
  </si>
  <si>
    <t>児発２２・定超・評価減</t>
  </si>
  <si>
    <t>児発２２・定超・評価減・拘束減</t>
  </si>
  <si>
    <t>児発２２・定超・開所減１</t>
  </si>
  <si>
    <t>児発２２・定超・開所減１・拘束減</t>
  </si>
  <si>
    <t>児発２２・定超・開所減１・評価減</t>
  </si>
  <si>
    <t>児発２２・定超・開所減１・評価減・拘束減</t>
  </si>
  <si>
    <t>児発２２・定超・開所減２</t>
  </si>
  <si>
    <t>児発２２・定超・開所減２・拘束減</t>
  </si>
  <si>
    <t>児発２２・定超・開所減２・評価減</t>
  </si>
  <si>
    <t>児発２２・定超・開所減２・評価減・拘束減</t>
  </si>
  <si>
    <t>児発２２・定超・未計画</t>
  </si>
  <si>
    <t>児発２２・定超・未計画・拘束減</t>
  </si>
  <si>
    <t>児発２２・定超・未計画・評価減</t>
  </si>
  <si>
    <t>児発２２・定超・未計画・評価減・拘束減</t>
  </si>
  <si>
    <t>児発２２・定超・未計画・開所減１</t>
  </si>
  <si>
    <t>児発２２・定超・未計画・開所減１・拘束減</t>
  </si>
  <si>
    <t>児発２２・定超・未計画・開所減１・評価減</t>
  </si>
  <si>
    <t>児発２２・定超・未計画・開所減１・評価減・拘束減</t>
  </si>
  <si>
    <t>児発２２・定超・未計画・開所減２</t>
  </si>
  <si>
    <t>児発２２・定超・未計画・開所減２・拘束減</t>
  </si>
  <si>
    <t>児発２２・定超・未計画・開所減２・評価減</t>
  </si>
  <si>
    <t>児発２２・定超・未計画・開所減２・評価減・拘束減</t>
  </si>
  <si>
    <t>児発２２・定超・未計画２</t>
  </si>
  <si>
    <t>児発２２・定超・未計画２・拘束減</t>
  </si>
  <si>
    <t>児発２２・定超・未計画２・評価減</t>
  </si>
  <si>
    <t>児発２２・定超・未計画２・評価減・拘束減</t>
  </si>
  <si>
    <t>児発２２・定超・未計画２・開所減１</t>
  </si>
  <si>
    <t>児発２２・定超・未計画２・開所減１・拘束減</t>
  </si>
  <si>
    <t>児発２２・定超・未計画２・開所減１・評価減</t>
  </si>
  <si>
    <t>児発２２・定超・未計画２・開所減１・評価減・拘束減</t>
  </si>
  <si>
    <t>児発２２・定超・未計画２・開所減２</t>
  </si>
  <si>
    <t>児発２２・定超・未計画２・開所減２・拘束減</t>
  </si>
  <si>
    <t>児発２２・定超・未計画２・開所減２・評価減</t>
  </si>
  <si>
    <t>児発２２・定超・未計画２・開所減２・評価減・拘束減</t>
  </si>
  <si>
    <t>児発２３・定超</t>
  </si>
  <si>
    <t>児発２３・定超・拘束減</t>
  </si>
  <si>
    <t>児発２３・定超・評価減</t>
  </si>
  <si>
    <t>児発２３・定超・評価減・拘束減</t>
  </si>
  <si>
    <t>児発２３・定超・開所減１</t>
  </si>
  <si>
    <t>児発２３・定超・開所減１・拘束減</t>
  </si>
  <si>
    <t>児発２３・定超・開所減１・評価減</t>
  </si>
  <si>
    <t>児発２３・定超・開所減１・評価減・拘束減</t>
  </si>
  <si>
    <t>児発２３・定超・開所減２</t>
  </si>
  <si>
    <t>児発２３・定超・開所減２・拘束減</t>
  </si>
  <si>
    <t>児発２３・定超・開所減２・評価減</t>
  </si>
  <si>
    <t>児発２３・定超・開所減２・評価減・拘束減</t>
  </si>
  <si>
    <t>児発２３・定超・未計画</t>
  </si>
  <si>
    <t>児発２３・定超・未計画・拘束減</t>
  </si>
  <si>
    <t>児発２３・定超・未計画・評価減</t>
  </si>
  <si>
    <t>児発２３・定超・未計画・評価減・拘束減</t>
  </si>
  <si>
    <t>児発２３・定超・未計画・開所減１</t>
  </si>
  <si>
    <t>児発２３・定超・未計画・開所減１・拘束減</t>
  </si>
  <si>
    <t>児発２３・定超・未計画・開所減１・評価減</t>
  </si>
  <si>
    <t>児発２３・定超・未計画・開所減１・評価減・拘束減</t>
  </si>
  <si>
    <t>児発２３・定超・未計画・開所減２</t>
  </si>
  <si>
    <t>児発２３・定超・未計画・開所減２・拘束減</t>
  </si>
  <si>
    <t>児発２３・定超・未計画・開所減２・評価減</t>
  </si>
  <si>
    <t>児発２３・定超・未計画・開所減２・評価減・拘束減</t>
  </si>
  <si>
    <t>児発２３・定超・未計画２</t>
  </si>
  <si>
    <t>児発２３・定超・未計画２・拘束減</t>
  </si>
  <si>
    <t>児発２３・定超・未計画２・評価減</t>
  </si>
  <si>
    <t>児発２３・定超・未計画２・評価減・拘束減</t>
  </si>
  <si>
    <t>児発２３・定超・未計画２・開所減１</t>
  </si>
  <si>
    <t>児発２３・定超・未計画２・開所減１・拘束減</t>
  </si>
  <si>
    <t>児発２３・定超・未計画２・開所減１・評価減</t>
  </si>
  <si>
    <t>児発２３・定超・未計画２・開所減１・評価減・拘束減</t>
  </si>
  <si>
    <t>児発２３・定超・未計画２・開所減２</t>
  </si>
  <si>
    <t>児発２３・定超・未計画２・開所減２・拘束減</t>
  </si>
  <si>
    <t>児発２３・定超・未計画２・開所減２・評価減</t>
  </si>
  <si>
    <t>児発２３・定超・未計画２・開所減２・評価減・拘束減</t>
  </si>
  <si>
    <t>児発２４・定超</t>
  </si>
  <si>
    <t>児発２４・定超・拘束減</t>
  </si>
  <si>
    <t>児発２４・定超・評価減</t>
  </si>
  <si>
    <t>児発２４・定超・評価減・拘束減</t>
  </si>
  <si>
    <t>児発２４・定超・開所減１</t>
  </si>
  <si>
    <t>児発２４・定超・開所減１・拘束減</t>
  </si>
  <si>
    <t>児発２４・定超・開所減１・評価減</t>
  </si>
  <si>
    <t>児発２４・定超・開所減１・評価減・拘束減</t>
  </si>
  <si>
    <t>児発２４・定超・開所減２</t>
  </si>
  <si>
    <t>児発２４・定超・開所減２・拘束減</t>
  </si>
  <si>
    <t>児発２４・定超・開所減２・評価減</t>
  </si>
  <si>
    <t>児発２４・定超・開所減２・評価減・拘束減</t>
  </si>
  <si>
    <t>児発２４・定超・未計画</t>
  </si>
  <si>
    <t>児発２４・定超・未計画・拘束減</t>
  </si>
  <si>
    <t>児発２４・定超・未計画・評価減</t>
  </si>
  <si>
    <t>児発２４・定超・未計画・評価減・拘束減</t>
  </si>
  <si>
    <t>児発２４・定超・未計画・開所減１</t>
  </si>
  <si>
    <t>児発２４・定超・未計画・開所減１・拘束減</t>
  </si>
  <si>
    <t>児発２４・定超・未計画・開所減１・評価減</t>
  </si>
  <si>
    <t>児発２４・定超・未計画・開所減１・評価減・拘束減</t>
  </si>
  <si>
    <t>児発２４・定超・未計画・開所減２</t>
  </si>
  <si>
    <t>児発２４・定超・未計画・開所減２・拘束減</t>
  </si>
  <si>
    <t>児発２４・定超・未計画・開所減２・評価減</t>
  </si>
  <si>
    <t>児発２４・定超・未計画・開所減２・評価減・拘束減</t>
  </si>
  <si>
    <t>児発２４・定超・未計画２</t>
  </si>
  <si>
    <t>児発２４・定超・未計画２・拘束減</t>
  </si>
  <si>
    <t>児発２４・定超・未計画２・評価減</t>
  </si>
  <si>
    <t>児発２４・定超・未計画２・評価減・拘束減</t>
  </si>
  <si>
    <t>児発２４・定超・未計画２・開所減１</t>
  </si>
  <si>
    <t>児発２４・定超・未計画２・開所減１・拘束減</t>
  </si>
  <si>
    <t>児発２４・定超・未計画２・開所減１・評価減</t>
  </si>
  <si>
    <t>児発２４・定超・未計画２・開所減１・評価減・拘束減</t>
  </si>
  <si>
    <t>児発２４・定超・未計画２・開所減２</t>
  </si>
  <si>
    <t>児発２４・定超・未計画２・開所減２・拘束減</t>
  </si>
  <si>
    <t>児発２４・定超・未計画２・開所減２・評価減</t>
  </si>
  <si>
    <t>児発２４・定超・未計画２・開所減２・評価減・拘束減</t>
  </si>
  <si>
    <t>児発２５・定超</t>
  </si>
  <si>
    <t>児発２５・定超・拘束減</t>
  </si>
  <si>
    <t>児発２５・定超・評価減</t>
  </si>
  <si>
    <t>児発２５・定超・評価減・拘束減</t>
  </si>
  <si>
    <t>児発２５・定超・開所減１</t>
  </si>
  <si>
    <t>児発２５・定超・開所減１・拘束減</t>
  </si>
  <si>
    <t>児発２５・定超・開所減１・評価減</t>
  </si>
  <si>
    <t>児発２５・定超・開所減１・評価減・拘束減</t>
  </si>
  <si>
    <t>児発２５・定超・開所減２</t>
  </si>
  <si>
    <t>児発２５・定超・開所減２・拘束減</t>
  </si>
  <si>
    <t>児発２５・定超・開所減２・評価減</t>
  </si>
  <si>
    <t>児発２５・定超・開所減２・評価減・拘束減</t>
  </si>
  <si>
    <t>児発２５・定超・未計画</t>
  </si>
  <si>
    <t>児発２５・定超・未計画・拘束減</t>
  </si>
  <si>
    <t>児発２５・定超・未計画・評価減</t>
  </si>
  <si>
    <t>児発２５・定超・未計画・評価減・拘束減</t>
  </si>
  <si>
    <t>児発２５・定超・未計画・開所減１</t>
  </si>
  <si>
    <t>児発２５・定超・未計画・開所減１・拘束減</t>
  </si>
  <si>
    <t>児発２５・定超・未計画・開所減１・評価減</t>
  </si>
  <si>
    <t>児発２５・定超・未計画・開所減１・評価減・拘束減</t>
  </si>
  <si>
    <t>児発２５・定超・未計画・開所減２</t>
  </si>
  <si>
    <t>児発２５・定超・未計画・開所減２・拘束減</t>
  </si>
  <si>
    <t>児発２５・定超・未計画・開所減２・評価減</t>
  </si>
  <si>
    <t>児発２５・定超・未計画・開所減２・評価減・拘束減</t>
  </si>
  <si>
    <t>児発２５・定超・未計画２</t>
  </si>
  <si>
    <t>児発２５・定超・未計画２・拘束減</t>
  </si>
  <si>
    <t>児発２５・定超・未計画２・評価減</t>
  </si>
  <si>
    <t>児発２５・定超・未計画２・評価減・拘束減</t>
  </si>
  <si>
    <t>児発２５・定超・未計画２・開所減１</t>
  </si>
  <si>
    <t>児発２５・定超・未計画２・開所減１・拘束減</t>
  </si>
  <si>
    <t>児発２５・定超・未計画２・開所減１・評価減</t>
  </si>
  <si>
    <t>児発２５・定超・未計画２・開所減１・評価減・拘束減</t>
  </si>
  <si>
    <t>児発２５・定超・未計画２・開所減２</t>
  </si>
  <si>
    <t>児発２５・定超・未計画２・開所減２・拘束減</t>
  </si>
  <si>
    <t>児発２５・定超・未計画２・開所減２・評価減</t>
  </si>
  <si>
    <t>児発２５・定超・未計画２・開所減２・評価減・拘束減</t>
  </si>
  <si>
    <t>児発２６・定超</t>
  </si>
  <si>
    <t>児発２６・定超・拘束減</t>
  </si>
  <si>
    <t>児発２６・定超・評価減</t>
  </si>
  <si>
    <t>児発２６・定超・評価減・拘束減</t>
  </si>
  <si>
    <t>児発２６・定超・開所減１</t>
  </si>
  <si>
    <t>児発２６・定超・開所減１・拘束減</t>
  </si>
  <si>
    <t>児発２６・定超・開所減１・評価減</t>
  </si>
  <si>
    <t>児発２６・定超・開所減１・評価減・拘束減</t>
  </si>
  <si>
    <t>児発２６・定超・開所減２</t>
  </si>
  <si>
    <t>児発２６・定超・開所減２・拘束減</t>
  </si>
  <si>
    <t>児発２６・定超・開所減２・評価減</t>
  </si>
  <si>
    <t>児発２６・定超・開所減２・評価減・拘束減</t>
  </si>
  <si>
    <t>児発２６・定超・未計画</t>
  </si>
  <si>
    <t>児発２６・定超・未計画・拘束減</t>
  </si>
  <si>
    <t>児発２６・定超・未計画・評価減</t>
  </si>
  <si>
    <t>児発２６・定超・未計画・評価減・拘束減</t>
  </si>
  <si>
    <t>児発２６・定超・未計画・開所減１</t>
  </si>
  <si>
    <t>児発２６・定超・未計画・開所減１・拘束減</t>
  </si>
  <si>
    <t>児発２６・定超・未計画・開所減１・評価減</t>
  </si>
  <si>
    <t>児発２６・定超・未計画・開所減１・評価減・拘束減</t>
  </si>
  <si>
    <t>児発２６・定超・未計画・開所減２</t>
  </si>
  <si>
    <t>児発２６・定超・未計画・開所減２・拘束減</t>
  </si>
  <si>
    <t>児発２６・定超・未計画・開所減２・評価減</t>
  </si>
  <si>
    <t>児発２６・定超・未計画・開所減２・評価減・拘束減</t>
  </si>
  <si>
    <t>児発２６・定超・未計画２</t>
  </si>
  <si>
    <t>児発２６・定超・未計画２・拘束減</t>
  </si>
  <si>
    <t>児発２６・定超・未計画２・評価減</t>
  </si>
  <si>
    <t>児発２６・定超・未計画２・評価減・拘束減</t>
  </si>
  <si>
    <t>児発２６・定超・未計画２・開所減１</t>
  </si>
  <si>
    <t>児発２６・定超・未計画２・開所減１・拘束減</t>
  </si>
  <si>
    <t>児発２６・定超・未計画２・開所減１・評価減</t>
  </si>
  <si>
    <t>児発２６・定超・未計画２・開所減１・評価減・拘束減</t>
  </si>
  <si>
    <t>児発２６・定超・未計画２・開所減２</t>
  </si>
  <si>
    <t>児発２６・定超・未計画２・開所減２・拘束減</t>
  </si>
  <si>
    <t>児発２６・定超・未計画２・開所減２・評価減</t>
  </si>
  <si>
    <t>児発２６・定超・未計画２・開所減２・評価減・拘束減</t>
  </si>
  <si>
    <t>児発２７・定超</t>
  </si>
  <si>
    <t>児発２７・定超・拘束減</t>
  </si>
  <si>
    <t>児発２７・定超・評価減</t>
  </si>
  <si>
    <t>児発２７・定超・評価減・拘束減</t>
  </si>
  <si>
    <t>児発２７・定超・開所減１</t>
  </si>
  <si>
    <t>児発２７・定超・開所減１・拘束減</t>
  </si>
  <si>
    <t>児発２７・定超・開所減１・評価減</t>
  </si>
  <si>
    <t>児発２７・定超・開所減１・評価減・拘束減</t>
  </si>
  <si>
    <t>児発２７・定超・開所減２</t>
  </si>
  <si>
    <t>児発２７・定超・開所減２・拘束減</t>
  </si>
  <si>
    <t>児発２７・定超・開所減２・評価減</t>
  </si>
  <si>
    <t>児発２７・定超・開所減２・評価減・拘束減</t>
  </si>
  <si>
    <t>児発２７・定超・未計画</t>
  </si>
  <si>
    <t>児発２７・定超・未計画・拘束減</t>
  </si>
  <si>
    <t>児発２７・定超・未計画・評価減</t>
  </si>
  <si>
    <t>児発２７・定超・未計画・評価減・拘束減</t>
  </si>
  <si>
    <t>児発２７・定超・未計画・開所減１</t>
  </si>
  <si>
    <t>児発２７・定超・未計画・開所減１・拘束減</t>
  </si>
  <si>
    <t>児発２７・定超・未計画・開所減１・評価減</t>
  </si>
  <si>
    <t>児発２７・定超・未計画・開所減１・評価減・拘束減</t>
  </si>
  <si>
    <t>児発２７・定超・未計画・開所減２</t>
  </si>
  <si>
    <t>児発２７・定超・未計画・開所減２・拘束減</t>
  </si>
  <si>
    <t>児発２７・定超・未計画・開所減２・評価減</t>
  </si>
  <si>
    <t>児発２７・定超・未計画・開所減２・評価減・拘束減</t>
  </si>
  <si>
    <t>児発２７・定超・未計画２</t>
  </si>
  <si>
    <t>児発２７・定超・未計画２・拘束減</t>
  </si>
  <si>
    <t>児発２７・定超・未計画２・評価減</t>
  </si>
  <si>
    <t>児発２７・定超・未計画２・評価減・拘束減</t>
  </si>
  <si>
    <t>児発２７・定超・未計画２・開所減１</t>
  </si>
  <si>
    <t>児発２７・定超・未計画２・開所減１・拘束減</t>
  </si>
  <si>
    <t>児発２７・定超・未計画２・開所減１・評価減</t>
  </si>
  <si>
    <t>児発２７・定超・未計画２・開所減１・評価減・拘束減</t>
  </si>
  <si>
    <t>児発２７・定超・未計画２・開所減２</t>
  </si>
  <si>
    <t>児発２７・定超・未計画２・開所減２・拘束減</t>
  </si>
  <si>
    <t>児発２７・定超・未計画２・開所減２・評価減</t>
  </si>
  <si>
    <t>児発２７・定超・未計画２・開所減２・評価減・拘束減</t>
  </si>
  <si>
    <t>共生型児発・定超</t>
  </si>
  <si>
    <t>共生型児発・定超・拘束減</t>
  </si>
  <si>
    <t>共生型児発・定超・評価減</t>
  </si>
  <si>
    <t>共生型児発・定超・評価減・拘束減</t>
  </si>
  <si>
    <t>共生型児発・定超・開所減１</t>
  </si>
  <si>
    <t>共生型児発・定超・開所減１・拘束減</t>
  </si>
  <si>
    <t>共生型児発・定超・開所減１・評価減</t>
  </si>
  <si>
    <t>共生型児発・定超・開所減１・評価減・拘束減</t>
  </si>
  <si>
    <t>共生型児発・定超・開所減２</t>
  </si>
  <si>
    <t>共生型児発・定超・開所減２・拘束減</t>
  </si>
  <si>
    <t>共生型児発・定超・開所減２・評価減</t>
  </si>
  <si>
    <t>共生型児発・定超・開所減２・評価減・拘束減</t>
  </si>
  <si>
    <t>基準該当児発Ⅰ・定超</t>
  </si>
  <si>
    <t>基準該当児発Ⅰ・定超・評価減</t>
  </si>
  <si>
    <t>基準該当児発Ⅰ・定超・開所減１</t>
  </si>
  <si>
    <t>基準該当児発Ⅰ・定超・開所減１・評価減</t>
  </si>
  <si>
    <t>基準該当児発Ⅰ・定超・開所減２</t>
  </si>
  <si>
    <t>基準該当児発Ⅰ・定超・開所減２・評価減</t>
  </si>
  <si>
    <t>基準該当児発Ⅰ・定超・未計画</t>
  </si>
  <si>
    <t>基準該当児発Ⅰ・定超・未計画・評価減</t>
  </si>
  <si>
    <t>基準該当児発Ⅰ・定超・未計画・開所減１</t>
  </si>
  <si>
    <t>基準該当児発Ⅰ・定超・未計画・開所減１・評価減</t>
  </si>
  <si>
    <t>基準該当児発Ⅰ・定超・未計画・開所減２</t>
  </si>
  <si>
    <t>基準該当児発Ⅰ・定超・未計画・開所減２・評価減</t>
  </si>
  <si>
    <t>基準該当児発Ⅰ・定超・未計画２</t>
  </si>
  <si>
    <t>基準該当児発Ⅰ・定超・未計画２・評価減</t>
  </si>
  <si>
    <t>基準該当児発Ⅰ・定超・未計画２・開所減１</t>
  </si>
  <si>
    <t>基準該当児発Ⅰ・定超・未計画２・開所減１・評価減</t>
  </si>
  <si>
    <t>基準該当児発Ⅰ・定超・未計画２・開所減２</t>
  </si>
  <si>
    <t>基準該当児発Ⅰ・定超・未計画２・開所減２・評価減</t>
  </si>
  <si>
    <t>基準該当児発Ⅱ・定超</t>
  </si>
  <si>
    <t>基準該当児発Ⅱ・定超・評価減</t>
  </si>
  <si>
    <t>基準該当児発Ⅱ・定超・開所減１</t>
  </si>
  <si>
    <t>基準該当児発Ⅱ・定超・開所減１・評価減</t>
  </si>
  <si>
    <t>基準該当児発Ⅱ・定超・開所減２</t>
  </si>
  <si>
    <t>基準該当児発Ⅱ・定超・開所減２・評価減</t>
  </si>
  <si>
    <t>（配置すべき従業者（児童発達支援管理責任者を除く）の員数が基準に満たない場合（１日につき））</t>
  </si>
  <si>
    <t>児発１・人欠</t>
  </si>
  <si>
    <t>児発１・人欠・拘束減</t>
  </si>
  <si>
    <t>児発１・人欠・評価減</t>
  </si>
  <si>
    <t>児発１・人欠・評価減・拘束減</t>
  </si>
  <si>
    <t>児発１・人欠・開所減１</t>
  </si>
  <si>
    <t>児発１・人欠・開所減１・拘束減</t>
  </si>
  <si>
    <t>児発１・人欠・開所減１・評価減</t>
  </si>
  <si>
    <t>児発１・人欠・開所減１・評価減・拘束減</t>
  </si>
  <si>
    <t>児発１・人欠・開所減２</t>
  </si>
  <si>
    <t>児発１・人欠・開所減２・拘束減</t>
  </si>
  <si>
    <t>児発１・人欠・開所減２・評価減</t>
  </si>
  <si>
    <t>児発１・人欠・開所減２・評価減・拘束減</t>
  </si>
  <si>
    <t>児発１・人欠・未計画</t>
  </si>
  <si>
    <t>児発１・人欠・未計画・拘束減</t>
  </si>
  <si>
    <t>児発１・人欠・未計画・評価減</t>
  </si>
  <si>
    <t>児発１・人欠・未計画・評価減・拘束減</t>
  </si>
  <si>
    <t>児発１・人欠・未計画・開所減１</t>
  </si>
  <si>
    <t>児発１・人欠・未計画・開所減１・拘束減</t>
  </si>
  <si>
    <t>児発１・人欠・未計画・開所減１・評価減</t>
  </si>
  <si>
    <t>児発１・人欠・未計画・開所減１・評価減・拘束減</t>
  </si>
  <si>
    <t>児発１・人欠・未計画・開所減２</t>
  </si>
  <si>
    <t>児発１・人欠・未計画・開所減２・拘束減</t>
  </si>
  <si>
    <t>児発１・人欠・未計画・開所減２・評価減</t>
  </si>
  <si>
    <t>児発１・人欠・未計画・開所減２・評価減・拘束減</t>
  </si>
  <si>
    <t>児発１・人欠・未計画２</t>
  </si>
  <si>
    <t>児発１・人欠・未計画２・拘束減</t>
  </si>
  <si>
    <t>児発１・人欠・未計画２・評価減</t>
  </si>
  <si>
    <t>児発１・人欠・未計画２・評価減・拘束減</t>
  </si>
  <si>
    <t>児発１・人欠・未計画２・開所減１</t>
  </si>
  <si>
    <t>児発１・人欠・未計画２・開所減１・拘束減</t>
  </si>
  <si>
    <t>児発１・人欠・未計画２・開所減１・評価減</t>
  </si>
  <si>
    <t>児発１・人欠・未計画２・開所減１・評価減・拘束減</t>
  </si>
  <si>
    <t>児発１・人欠・未計画２・開所減２</t>
  </si>
  <si>
    <t>児発１・人欠・未計画２・開所減２・拘束減</t>
  </si>
  <si>
    <t>児発１・人欠・未計画２・開所減２・評価減</t>
  </si>
  <si>
    <t>児発１・人欠・未計画２・開所減２・評価減・拘束減</t>
  </si>
  <si>
    <t>児発１・人欠２</t>
  </si>
  <si>
    <t>児発１・人欠２・拘束減</t>
  </si>
  <si>
    <t>児発１・人欠２・評価減</t>
  </si>
  <si>
    <t>児発１・人欠２・評価減・拘束減</t>
  </si>
  <si>
    <t>児発１・人欠２・開所減１</t>
  </si>
  <si>
    <t>児発１・人欠２・開所減１・拘束減</t>
  </si>
  <si>
    <t>児発１・人欠２・開所減１・評価減</t>
  </si>
  <si>
    <t>児発１・人欠２・開所減１・評価減・拘束減</t>
  </si>
  <si>
    <t>児発１・人欠２・開所減２</t>
  </si>
  <si>
    <t>児発１・人欠２・開所減２・拘束減</t>
  </si>
  <si>
    <t>児発１・人欠２・開所減２・評価減</t>
  </si>
  <si>
    <t>児発１・人欠２・開所減２・評価減・拘束減</t>
  </si>
  <si>
    <t>児発１・人欠２・未計画</t>
  </si>
  <si>
    <t>児発１・人欠２・未計画・拘束減</t>
  </si>
  <si>
    <t>児発１・人欠２・未計画・評価減</t>
  </si>
  <si>
    <t>児発１・人欠２・未計画・評価減・拘束減</t>
  </si>
  <si>
    <t>児発１・人欠２・未計画・開所減１</t>
  </si>
  <si>
    <t>児発１・人欠２・未計画・開所減１・拘束減</t>
  </si>
  <si>
    <t>児発１・人欠２・未計画・開所減１・評価減</t>
  </si>
  <si>
    <t>児発１・人欠２・未計画・開所減１・評価減・拘束減</t>
  </si>
  <si>
    <t>児発１・人欠２・未計画・開所減２</t>
  </si>
  <si>
    <t>児発１・人欠２・未計画・開所減２・拘束減</t>
  </si>
  <si>
    <t>児発１・人欠２・未計画・開所減２・評価減</t>
  </si>
  <si>
    <t>児発１・人欠２・未計画・開所減２・評価減・拘束減</t>
  </si>
  <si>
    <t>児発１・人欠２・未計画２</t>
  </si>
  <si>
    <t>児発１・人欠２・未計画２・拘束減</t>
  </si>
  <si>
    <t>児発１・人欠２・未計画２・評価減</t>
  </si>
  <si>
    <t>児発１・人欠２・未計画２・評価減・拘束減</t>
  </si>
  <si>
    <t>児発１・人欠２・未計画２・開所減１</t>
  </si>
  <si>
    <t>児発１・人欠２・未計画２・開所減１・拘束減</t>
  </si>
  <si>
    <t>児発１・人欠２・未計画２・開所減１・評価減</t>
  </si>
  <si>
    <t>児発１・人欠２・未計画２・開所減１・評価減・拘束減</t>
  </si>
  <si>
    <t>児発１・人欠２・未計画２・開所減２</t>
  </si>
  <si>
    <t>児発１・人欠２・未計画２・開所減２・拘束減</t>
  </si>
  <si>
    <t>児発１・人欠２・未計画２・開所減２・評価減</t>
  </si>
  <si>
    <t>児発１・人欠２・未計画２・開所減２・評価減・拘束減</t>
  </si>
  <si>
    <t>児発１・有資格１・人欠</t>
  </si>
  <si>
    <t>児発１・有資格１・人欠・拘束減</t>
  </si>
  <si>
    <t>児発１・有資格１・人欠・評価減</t>
  </si>
  <si>
    <t>児発１・有資格１・人欠・評価減・拘束減</t>
  </si>
  <si>
    <t>児発１・有資格１・人欠・開所減１</t>
  </si>
  <si>
    <t>児発１・有資格１・人欠・開所減１・拘束減</t>
  </si>
  <si>
    <t>児発１・有資格１・人欠・開所減１・評価減</t>
  </si>
  <si>
    <t>児発１・有資格１・人欠・開所減１・評価減・拘束減</t>
  </si>
  <si>
    <t>児発１・有資格１・人欠・開所減２</t>
  </si>
  <si>
    <t>児発１・有資格１・人欠・開所減２・拘束減</t>
  </si>
  <si>
    <t>児発１・有資格１・人欠・開所減２・評価減</t>
  </si>
  <si>
    <t>児発１・有資格１・人欠・開所減２・評価減・拘束減</t>
  </si>
  <si>
    <t>児発１・有資格１・人欠・未計画</t>
  </si>
  <si>
    <t>児発１・有資格１・人欠・未計画・拘束減</t>
  </si>
  <si>
    <t>児発１・有資格１・人欠・未計画・評価減</t>
  </si>
  <si>
    <t>児発１・有資格１・人欠・未計画・評価減・拘束減</t>
  </si>
  <si>
    <t>児発１・有資格１・人欠・未計画・開所減１</t>
  </si>
  <si>
    <t>児発１・有資格１・人欠・未計画・開所減１・拘束減</t>
  </si>
  <si>
    <t>児発１・有資格１・人欠・未計画・開所減１・評価減</t>
  </si>
  <si>
    <t>児発１・有資格１・人欠・未計画・開所減１・評価減・拘束減</t>
  </si>
  <si>
    <t>児発１・有資格１・人欠・未計画・開所減２</t>
  </si>
  <si>
    <t>児発１・有資格１・人欠・未計画・開所減２・拘束減</t>
  </si>
  <si>
    <t>児発１・有資格１・人欠・未計画・開所減２・評価減</t>
  </si>
  <si>
    <t>児発１・有資格１・人欠・未計画・開所減２・評価減・拘束減</t>
  </si>
  <si>
    <t>児発１・有資格１・人欠・未計画２</t>
  </si>
  <si>
    <t>児発１・有資格１・人欠・未計画２・拘束減</t>
  </si>
  <si>
    <t>児発１・有資格１・人欠・未計画２・評価減</t>
  </si>
  <si>
    <t>児発１・有資格１・人欠・未計画２・評価減・拘束減</t>
  </si>
  <si>
    <t>児発１・有資格１・人欠・未計画２・開所減１</t>
  </si>
  <si>
    <t>児発１・有資格１・人欠・未計画２・開所減１・拘束減</t>
  </si>
  <si>
    <t>児発１・有資格１・人欠・未計画２・開所減１・評価減</t>
  </si>
  <si>
    <t>児発１・有資格１・人欠・未計画２・開所減１・評価減・拘束減</t>
  </si>
  <si>
    <t>児発１・有資格１・人欠・未計画２・開所減２</t>
  </si>
  <si>
    <t>児発１・有資格１・人欠・未計画２・開所減２・拘束減</t>
  </si>
  <si>
    <t>児発１・有資格１・人欠・未計画２・開所減２・評価減</t>
  </si>
  <si>
    <t>児発１・有資格１・人欠・未計画２・開所減２・評価減・拘束減</t>
  </si>
  <si>
    <t>児発１・有資格１・人欠２</t>
  </si>
  <si>
    <t>児発１・有資格１・人欠２・拘束減</t>
  </si>
  <si>
    <t>児発１・有資格１・人欠２・評価減</t>
  </si>
  <si>
    <t>児発１・有資格１・人欠２・評価減・拘束減</t>
  </si>
  <si>
    <t>児発１・有資格１・人欠２・開所減１</t>
  </si>
  <si>
    <t>児発１・有資格１・人欠２・開所減１・拘束減</t>
  </si>
  <si>
    <t>児発１・有資格１・人欠２・開所減１・評価減</t>
  </si>
  <si>
    <t>児発１・有資格１・人欠２・開所減１・評価減・拘束減</t>
  </si>
  <si>
    <t>児発１・有資格１・人欠２・開所減２</t>
  </si>
  <si>
    <t>児発１・有資格１・人欠２・開所減２・拘束減</t>
  </si>
  <si>
    <t>児発１・有資格１・人欠２・開所減２・評価減</t>
  </si>
  <si>
    <t>児発１・有資格１・人欠２・開所減２・評価減・拘束減</t>
  </si>
  <si>
    <t>児発１・有資格１・人欠２・未計画</t>
  </si>
  <si>
    <t>児発１・有資格１・人欠２・未計画・拘束減</t>
  </si>
  <si>
    <t>児発１・有資格１・人欠２・未計画・評価減</t>
  </si>
  <si>
    <t>児発１・有資格１・人欠２・未計画・評価減・拘束減</t>
  </si>
  <si>
    <t>児発１・有資格１・人欠２・未計画・開所減１</t>
  </si>
  <si>
    <t>児発１・有資格１・人欠２・未計画・開所減１・拘束減</t>
  </si>
  <si>
    <t>児発１・有資格１・人欠２・未計画・開所減１・評価減</t>
  </si>
  <si>
    <t>児発１・有資格１・人欠２・未計画・開所減１・評価減・拘束減</t>
  </si>
  <si>
    <t>児発１・有資格１・人欠２・未計画・開所減２</t>
  </si>
  <si>
    <t>児発１・有資格１・人欠２・未計画・開所減２・拘束減</t>
  </si>
  <si>
    <t>児発１・有資格１・人欠２・未計画・開所減２・評価減</t>
  </si>
  <si>
    <t>児発１・有資格１・人欠２・未計画・開所減２・評価減・拘束減</t>
  </si>
  <si>
    <t>児発１・有資格１・人欠２・未計画２</t>
  </si>
  <si>
    <t>児発１・有資格１・人欠２・未計画２・拘束減</t>
  </si>
  <si>
    <t>児発１・有資格１・人欠２・未計画２・評価減</t>
  </si>
  <si>
    <t>児発１・有資格１・人欠２・未計画２・評価減・拘束減</t>
  </si>
  <si>
    <t>児発１・有資格１・人欠２・未計画２・開所減１</t>
  </si>
  <si>
    <t>児発１・有資格１・人欠２・未計画２・開所減１・拘束減</t>
  </si>
  <si>
    <t>児発１・有資格１・人欠２・未計画２・開所減１・評価減</t>
  </si>
  <si>
    <t>児発１・有資格１・人欠２・未計画２・開所減１・評価減・拘束減</t>
  </si>
  <si>
    <t>児発１・有資格１・人欠２・未計画２・開所減２</t>
  </si>
  <si>
    <t>児発１・有資格１・人欠２・未計画２・開所減２・拘束減</t>
  </si>
  <si>
    <t>児発１・有資格１・人欠２・未計画２・開所減２・評価減</t>
  </si>
  <si>
    <t>児発１・有資格１・人欠２・未計画２・開所減２・評価減・拘束減</t>
  </si>
  <si>
    <t>児発２・人欠</t>
  </si>
  <si>
    <t>児発２・人欠・拘束減</t>
  </si>
  <si>
    <t>児発２・人欠・評価減</t>
  </si>
  <si>
    <t>児発２・人欠・評価減・拘束減</t>
  </si>
  <si>
    <t>児発２・人欠・開所減１</t>
  </si>
  <si>
    <t>児発２・人欠・開所減１・拘束減</t>
  </si>
  <si>
    <t>児発２・人欠・開所減１・評価減</t>
  </si>
  <si>
    <t>児発２・人欠・開所減１・評価減・拘束減</t>
  </si>
  <si>
    <t>児発２・人欠・開所減２</t>
  </si>
  <si>
    <t>児発２・人欠・開所減２・拘束減</t>
  </si>
  <si>
    <t>児発２・人欠・開所減２・評価減</t>
  </si>
  <si>
    <t>児発２・人欠・開所減２・評価減・拘束減</t>
  </si>
  <si>
    <t>児発２・人欠・未計画</t>
  </si>
  <si>
    <t>児発２・人欠・未計画・拘束減</t>
  </si>
  <si>
    <t>児発２・人欠・未計画・評価減</t>
  </si>
  <si>
    <t>児発２・人欠・未計画・評価減・拘束減</t>
  </si>
  <si>
    <t>児発２・人欠・未計画・開所減１</t>
  </si>
  <si>
    <t>児発２・人欠・未計画・開所減１・拘束減</t>
  </si>
  <si>
    <t>児発２・人欠・未計画・開所減１・評価減</t>
  </si>
  <si>
    <t>児発２・人欠・未計画・開所減１・評価減・拘束減</t>
  </si>
  <si>
    <t>児発２・人欠・未計画・開所減２</t>
  </si>
  <si>
    <t>児発２・人欠・未計画・開所減２・拘束減</t>
  </si>
  <si>
    <t>児発２・人欠・未計画・開所減２・評価減</t>
  </si>
  <si>
    <t>児発２・人欠・未計画・開所減２・評価減・拘束減</t>
  </si>
  <si>
    <t>児発２・人欠・未計画２</t>
  </si>
  <si>
    <t>児発２・人欠・未計画２・拘束減</t>
  </si>
  <si>
    <t>児発２・人欠・未計画２・評価減</t>
  </si>
  <si>
    <t>児発２・人欠・未計画２・評価減・拘束減</t>
  </si>
  <si>
    <t>児発２・人欠・未計画２・開所減１</t>
  </si>
  <si>
    <t>児発２・人欠・未計画２・開所減１・拘束減</t>
  </si>
  <si>
    <t>児発２・人欠・未計画２・開所減１・評価減</t>
  </si>
  <si>
    <t>児発２・人欠・未計画２・開所減１・評価減・拘束減</t>
  </si>
  <si>
    <t>児発２・人欠・未計画２・開所減２</t>
  </si>
  <si>
    <t>児発２・人欠・未計画２・開所減２・拘束減</t>
  </si>
  <si>
    <t>児発２・人欠・未計画２・開所減２・評価減</t>
  </si>
  <si>
    <t>児発２・人欠・未計画２・開所減２・評価減・拘束減</t>
  </si>
  <si>
    <t>児発２・人欠２</t>
  </si>
  <si>
    <t>児発２・人欠２・拘束減</t>
  </si>
  <si>
    <t>児発２・人欠２・評価減</t>
  </si>
  <si>
    <t>児発２・人欠２・評価減・拘束減</t>
  </si>
  <si>
    <t>児発２・人欠２・開所減１</t>
  </si>
  <si>
    <t>児発２・人欠２・開所減１・拘束減</t>
  </si>
  <si>
    <t>児発２・人欠２・開所減１・評価減</t>
  </si>
  <si>
    <t>児発２・人欠２・開所減１・評価減・拘束減</t>
  </si>
  <si>
    <t>児発２・人欠２・開所減２</t>
  </si>
  <si>
    <t>児発２・人欠２・開所減２・拘束減</t>
  </si>
  <si>
    <t>児発２・人欠２・開所減２・評価減</t>
  </si>
  <si>
    <t>児発２・人欠２・開所減２・評価減・拘束減</t>
  </si>
  <si>
    <t>児発２・人欠２・未計画</t>
  </si>
  <si>
    <t>児発２・人欠２・未計画・拘束減</t>
  </si>
  <si>
    <t>児発２・人欠２・未計画・評価減</t>
  </si>
  <si>
    <t>児発２・人欠２・未計画・評価減・拘束減</t>
  </si>
  <si>
    <t>児発２・人欠２・未計画・開所減１</t>
  </si>
  <si>
    <t>児発２・人欠２・未計画・開所減１・拘束減</t>
  </si>
  <si>
    <t>児発２・人欠２・未計画・開所減１・評価減</t>
  </si>
  <si>
    <t>児発２・人欠２・未計画・開所減１・評価減・拘束減</t>
  </si>
  <si>
    <t>児発２・人欠２・未計画・開所減２</t>
  </si>
  <si>
    <t>児発２・人欠２・未計画・開所減２・拘束減</t>
  </si>
  <si>
    <t>児発２・人欠２・未計画・開所減２・評価減</t>
  </si>
  <si>
    <t>児発２・人欠２・未計画・開所減２・評価減・拘束減</t>
  </si>
  <si>
    <t>児発２・人欠２・未計画２</t>
  </si>
  <si>
    <t>児発２・人欠２・未計画２・拘束減</t>
  </si>
  <si>
    <t>児発２・人欠２・未計画２・評価減</t>
  </si>
  <si>
    <t>児発２・人欠２・未計画２・評価減・拘束減</t>
  </si>
  <si>
    <t>児発２・人欠２・未計画２・開所減１</t>
  </si>
  <si>
    <t>児発２・人欠２・未計画２・開所減１・拘束減</t>
  </si>
  <si>
    <t>児発２・人欠２・未計画２・開所減１・評価減</t>
  </si>
  <si>
    <t>児発２・人欠２・未計画２・開所減１・評価減・拘束減</t>
  </si>
  <si>
    <t>児発２・人欠２・未計画２・開所減２</t>
  </si>
  <si>
    <t>児発２・人欠２・未計画２・開所減２・拘束減</t>
  </si>
  <si>
    <t>児発２・人欠２・未計画２・開所減２・評価減</t>
  </si>
  <si>
    <t>児発２・人欠２・未計画２・開所減２・評価減・拘束減</t>
  </si>
  <si>
    <t>児発２・有資格２・人欠</t>
  </si>
  <si>
    <t>児発２・有資格２・人欠・拘束減</t>
  </si>
  <si>
    <t>児発２・有資格２・人欠・評価減</t>
  </si>
  <si>
    <t>児発２・有資格２・人欠・評価減・拘束減</t>
  </si>
  <si>
    <t>児発２・有資格２・人欠・開所減１</t>
  </si>
  <si>
    <t>児発２・有資格２・人欠・開所減１・拘束減</t>
  </si>
  <si>
    <t>児発２・有資格２・人欠・開所減１・評価減</t>
  </si>
  <si>
    <t>児発２・有資格２・人欠・開所減１・評価減・拘束減</t>
  </si>
  <si>
    <t>児発２・有資格２・人欠・開所減２</t>
  </si>
  <si>
    <t>児発２・有資格２・人欠・開所減２・拘束減</t>
  </si>
  <si>
    <t>児発２・有資格２・人欠・開所減２・評価減</t>
  </si>
  <si>
    <t>児発２・有資格２・人欠・開所減２・評価減・拘束減</t>
  </si>
  <si>
    <t>児発２・有資格２・人欠・未計画</t>
  </si>
  <si>
    <t>児発２・有資格２・人欠・未計画・拘束減</t>
  </si>
  <si>
    <t>児発２・有資格２・人欠・未計画・評価減</t>
  </si>
  <si>
    <t>児発２・有資格２・人欠・未計画・評価減・拘束減</t>
  </si>
  <si>
    <t>児発２・有資格２・人欠・未計画・開所減１</t>
  </si>
  <si>
    <t>児発２・有資格２・人欠・未計画・開所減１・拘束減</t>
  </si>
  <si>
    <t>児発２・有資格２・人欠・未計画・開所減１・評価減</t>
  </si>
  <si>
    <t>児発２・有資格２・人欠・未計画・開所減１・評価減・拘束減</t>
  </si>
  <si>
    <t>児発２・有資格２・人欠・未計画・開所減２</t>
  </si>
  <si>
    <t>児発２・有資格２・人欠・未計画・開所減２・拘束減</t>
  </si>
  <si>
    <t>児発２・有資格２・人欠・未計画・開所減２・評価減</t>
  </si>
  <si>
    <t>児発２・有資格２・人欠・未計画・開所減２・評価減・拘束減</t>
  </si>
  <si>
    <t>児発２・有資格２・人欠・未計画２</t>
  </si>
  <si>
    <t>児発２・有資格２・人欠・未計画２・拘束減</t>
  </si>
  <si>
    <t>児発２・有資格２・人欠・未計画２・評価減</t>
  </si>
  <si>
    <t>児発２・有資格２・人欠・未計画２・評価減・拘束減</t>
  </si>
  <si>
    <t>児発２・有資格２・人欠・未計画２・開所減１</t>
  </si>
  <si>
    <t>児発２・有資格２・人欠・未計画２・開所減１・拘束減</t>
  </si>
  <si>
    <t>児発２・有資格２・人欠・未計画２・開所減１・評価減</t>
  </si>
  <si>
    <t>児発２・有資格２・人欠・未計画２・開所減１・評価減・拘束減</t>
  </si>
  <si>
    <t>児発２・有資格２・人欠・未計画２・開所減２</t>
  </si>
  <si>
    <t>児発２・有資格２・人欠・未計画２・開所減２・拘束減</t>
  </si>
  <si>
    <t>児発２・有資格２・人欠・未計画２・開所減２・評価減</t>
  </si>
  <si>
    <t>児発２・有資格２・人欠・未計画２・開所減２・評価減・拘束減</t>
  </si>
  <si>
    <t>児発２・有資格２・人欠２</t>
  </si>
  <si>
    <t>児発２・有資格２・人欠２・拘束減</t>
  </si>
  <si>
    <t>児発２・有資格２・人欠２・評価減</t>
  </si>
  <si>
    <t>児発２・有資格２・人欠２・評価減・拘束減</t>
  </si>
  <si>
    <t>児発２・有資格２・人欠２・開所減１</t>
  </si>
  <si>
    <t>児発２・有資格２・人欠２・開所減１・拘束減</t>
  </si>
  <si>
    <t>児発２・有資格２・人欠２・開所減１・評価減</t>
  </si>
  <si>
    <t>児発２・有資格２・人欠２・開所減１・評価減・拘束減</t>
  </si>
  <si>
    <t>児発２・有資格２・人欠２・開所減２</t>
  </si>
  <si>
    <t>児発２・有資格２・人欠２・開所減２・拘束減</t>
  </si>
  <si>
    <t>児発２・有資格２・人欠２・開所減２・評価減</t>
  </si>
  <si>
    <t>児発２・有資格２・人欠２・開所減２・評価減・拘束減</t>
  </si>
  <si>
    <t>児発２・有資格２・人欠２・未計画</t>
  </si>
  <si>
    <t>児発２・有資格２・人欠２・未計画・拘束減</t>
  </si>
  <si>
    <t>児発２・有資格２・人欠２・未計画・評価減</t>
  </si>
  <si>
    <t>児発２・有資格２・人欠２・未計画・評価減・拘束減</t>
  </si>
  <si>
    <t>児発２・有資格２・人欠２・未計画・開所減１</t>
  </si>
  <si>
    <t>児発２・有資格２・人欠２・未計画・開所減１・拘束減</t>
  </si>
  <si>
    <t>児発２・有資格２・人欠２・未計画・開所減１・評価減</t>
  </si>
  <si>
    <t>児発２・有資格２・人欠２・未計画・開所減１・評価減・拘束減</t>
  </si>
  <si>
    <t>児発２・有資格２・人欠２・未計画・開所減２</t>
  </si>
  <si>
    <t>児発２・有資格２・人欠２・未計画・開所減２・拘束減</t>
  </si>
  <si>
    <t>児発２・有資格２・人欠２・未計画・開所減２・評価減</t>
  </si>
  <si>
    <t>児発２・有資格２・人欠２・未計画・開所減２・評価減・拘束減</t>
  </si>
  <si>
    <t>児発２・有資格２・人欠２・未計画２</t>
  </si>
  <si>
    <t>児発２・有資格２・人欠２・未計画２・拘束減</t>
  </si>
  <si>
    <t>児発２・有資格２・人欠２・未計画２・評価減</t>
  </si>
  <si>
    <t>児発２・有資格２・人欠２・未計画２・評価減・拘束減</t>
  </si>
  <si>
    <t>児発２・有資格２・人欠２・未計画２・開所減１</t>
  </si>
  <si>
    <t>児発２・有資格２・人欠２・未計画２・開所減１・拘束減</t>
  </si>
  <si>
    <t>児発２・有資格２・人欠２・未計画２・開所減１・評価減</t>
  </si>
  <si>
    <t>児発２・有資格２・人欠２・未計画２・開所減１・評価減・拘束減</t>
  </si>
  <si>
    <t>児発２・有資格２・人欠２・未計画２・開所減２</t>
  </si>
  <si>
    <t>児発２・有資格２・人欠２・未計画２・開所減２・拘束減</t>
  </si>
  <si>
    <t>児発２・有資格２・人欠２・未計画２・開所減２・評価減</t>
  </si>
  <si>
    <t>児発２・有資格２・人欠２・未計画２・開所減２・評価減・拘束減</t>
  </si>
  <si>
    <t>児発３・人欠</t>
  </si>
  <si>
    <t>児発３・人欠・拘束減</t>
  </si>
  <si>
    <t>児発３・人欠・評価減</t>
  </si>
  <si>
    <t>児発３・人欠・評価減・拘束減</t>
  </si>
  <si>
    <t>児発３・人欠・開所減１</t>
  </si>
  <si>
    <t>児発３・人欠・開所減１・拘束減</t>
  </si>
  <si>
    <t>児発３・人欠・開所減１・評価減</t>
  </si>
  <si>
    <t>児発３・人欠・開所減１・評価減・拘束減</t>
  </si>
  <si>
    <t>児発３・人欠・開所減２</t>
  </si>
  <si>
    <t>児発３・人欠・開所減２・拘束減</t>
  </si>
  <si>
    <t>児発３・人欠・開所減２・評価減</t>
  </si>
  <si>
    <t>児発３・人欠・開所減２・評価減・拘束減</t>
  </si>
  <si>
    <t>児発３・人欠・未計画</t>
  </si>
  <si>
    <t>児発３・人欠・未計画・拘束減</t>
  </si>
  <si>
    <t>児発３・人欠・未計画・評価減</t>
  </si>
  <si>
    <t>児発３・人欠・未計画・評価減・拘束減</t>
  </si>
  <si>
    <t>児発３・人欠・未計画・開所減１</t>
  </si>
  <si>
    <t>児発３・人欠・未計画・開所減１・拘束減</t>
  </si>
  <si>
    <t>児発３・人欠・未計画・開所減１・評価減</t>
  </si>
  <si>
    <t>児発３・人欠・未計画・開所減１・評価減・拘束減</t>
  </si>
  <si>
    <t>児発３・人欠・未計画・開所減２</t>
  </si>
  <si>
    <t>児発３・人欠・未計画・開所減２・拘束減</t>
  </si>
  <si>
    <t>児発３・人欠・未計画・開所減２・評価減</t>
  </si>
  <si>
    <t>児発３・人欠・未計画・開所減２・評価減・拘束減</t>
  </si>
  <si>
    <t>児発３・人欠・未計画２</t>
  </si>
  <si>
    <t>児発３・人欠・未計画２・拘束減</t>
  </si>
  <si>
    <t>児発３・人欠・未計画２・評価減</t>
  </si>
  <si>
    <t>児発３・人欠・未計画２・評価減・拘束減</t>
  </si>
  <si>
    <t>児発３・人欠・未計画２・開所減１</t>
  </si>
  <si>
    <t>児発３・人欠・未計画２・開所減１・拘束減</t>
  </si>
  <si>
    <t>児発３・人欠・未計画２・開所減１・評価減</t>
  </si>
  <si>
    <t>児発３・人欠・未計画２・開所減１・評価減・拘束減</t>
  </si>
  <si>
    <t>児発３・人欠・未計画２・開所減２</t>
  </si>
  <si>
    <t>児発３・人欠・未計画２・開所減２・拘束減</t>
  </si>
  <si>
    <t>児発３・人欠・未計画２・開所減２・評価減</t>
  </si>
  <si>
    <t>児発３・人欠・未計画２・開所減２・評価減・拘束減</t>
  </si>
  <si>
    <t>児発３・人欠２</t>
  </si>
  <si>
    <t>児発３・人欠２・拘束減</t>
  </si>
  <si>
    <t>児発３・人欠２・評価減</t>
  </si>
  <si>
    <t>児発３・人欠２・評価減・拘束減</t>
  </si>
  <si>
    <t>児発３・人欠２・開所減１</t>
  </si>
  <si>
    <t>児発３・人欠２・開所減１・拘束減</t>
  </si>
  <si>
    <t>児発３・人欠２・開所減１・評価減</t>
  </si>
  <si>
    <t>児発３・人欠２・開所減１・評価減・拘束減</t>
  </si>
  <si>
    <t>児発３・人欠２・開所減２</t>
  </si>
  <si>
    <t>児発３・人欠２・開所減２・拘束減</t>
  </si>
  <si>
    <t>児発３・人欠２・開所減２・評価減</t>
  </si>
  <si>
    <t>児発３・人欠２・開所減２・評価減・拘束減</t>
  </si>
  <si>
    <t>児発３・人欠２・未計画</t>
  </si>
  <si>
    <t>児発３・人欠２・未計画・拘束減</t>
  </si>
  <si>
    <t>児発３・人欠２・未計画・評価減</t>
  </si>
  <si>
    <t>児発３・人欠２・未計画・評価減・拘束減</t>
  </si>
  <si>
    <t>児発３・人欠２・未計画・開所減１</t>
  </si>
  <si>
    <t>児発３・人欠２・未計画・開所減１・拘束減</t>
  </si>
  <si>
    <t>児発３・人欠２・未計画・開所減１・評価減</t>
  </si>
  <si>
    <t>児発３・人欠２・未計画・開所減１・評価減・拘束減</t>
  </si>
  <si>
    <t>児発３・人欠２・未計画・開所減２</t>
  </si>
  <si>
    <t>児発３・人欠２・未計画・開所減２・拘束減</t>
  </si>
  <si>
    <t>児発３・人欠２・未計画・開所減２・評価減</t>
  </si>
  <si>
    <t>児発３・人欠２・未計画・開所減２・評価減・拘束減</t>
  </si>
  <si>
    <t>児発３・人欠２・未計画２</t>
  </si>
  <si>
    <t>児発３・人欠２・未計画２・拘束減</t>
  </si>
  <si>
    <t>児発３・人欠２・未計画２・評価減</t>
  </si>
  <si>
    <t>児発３・人欠２・未計画２・評価減・拘束減</t>
  </si>
  <si>
    <t>児発３・人欠２・未計画２・開所減１</t>
  </si>
  <si>
    <t>児発３・人欠２・未計画２・開所減１・拘束減</t>
  </si>
  <si>
    <t>児発３・人欠２・未計画２・開所減１・評価減</t>
  </si>
  <si>
    <t>児発３・人欠２・未計画２・開所減１・評価減・拘束減</t>
  </si>
  <si>
    <t>児発３・人欠２・未計画２・開所減２</t>
  </si>
  <si>
    <t>児発３・人欠２・未計画２・開所減２・拘束減</t>
  </si>
  <si>
    <t>児発３・人欠２・未計画２・開所減２・評価減</t>
  </si>
  <si>
    <t>児発３・人欠２・未計画２・開所減２・評価減・拘束減</t>
  </si>
  <si>
    <t>児発３・有資格３・人欠</t>
  </si>
  <si>
    <t>児発３・有資格３・人欠・拘束減</t>
  </si>
  <si>
    <t>児発３・有資格３・人欠・評価減</t>
  </si>
  <si>
    <t>児発３・有資格３・人欠・評価減・拘束減</t>
  </si>
  <si>
    <t>児発３・有資格３・人欠・開所減１</t>
  </si>
  <si>
    <t>児発３・有資格３・人欠・開所減１・拘束減</t>
  </si>
  <si>
    <t>児発３・有資格３・人欠・開所減１・評価減</t>
  </si>
  <si>
    <t>児発３・有資格３・人欠・開所減１・評価減・拘束減</t>
  </si>
  <si>
    <t>児発３・有資格３・人欠・開所減２</t>
  </si>
  <si>
    <t>児発３・有資格３・人欠・開所減２・拘束減</t>
  </si>
  <si>
    <t>児発３・有資格３・人欠・開所減２・評価減</t>
  </si>
  <si>
    <t>児発３・有資格３・人欠・開所減２・評価減・拘束減</t>
  </si>
  <si>
    <t>児発３・有資格３・人欠・未計画</t>
  </si>
  <si>
    <t>児発３・有資格３・人欠・未計画・拘束減</t>
  </si>
  <si>
    <t>児発３・有資格３・人欠・未計画・評価減</t>
  </si>
  <si>
    <t>児発３・有資格３・人欠・未計画・評価減・拘束減</t>
  </si>
  <si>
    <t>児発３・有資格３・人欠・未計画・開所減１</t>
  </si>
  <si>
    <t>児発３・有資格３・人欠・未計画・開所減１・拘束減</t>
  </si>
  <si>
    <t>児発３・有資格３・人欠・未計画・開所減１・評価減</t>
  </si>
  <si>
    <t>児発３・有資格３・人欠・未計画・開所減１・評価減・拘束減</t>
  </si>
  <si>
    <t>児発３・有資格３・人欠・未計画・開所減２</t>
  </si>
  <si>
    <t>児発３・有資格３・人欠・未計画・開所減２・拘束減</t>
  </si>
  <si>
    <t>児発３・有資格３・人欠・未計画・開所減２・評価減</t>
  </si>
  <si>
    <t>児発３・有資格３・人欠・未計画・開所減２・評価減・拘束減</t>
  </si>
  <si>
    <t>児発３・有資格３・人欠・未計画２</t>
  </si>
  <si>
    <t>児発３・有資格３・人欠・未計画２・拘束減</t>
  </si>
  <si>
    <t>児発３・有資格３・人欠・未計画２・評価減</t>
  </si>
  <si>
    <t>児発３・有資格３・人欠・未計画２・評価減・拘束減</t>
  </si>
  <si>
    <t>児発３・有資格３・人欠・未計画２・開所減１</t>
  </si>
  <si>
    <t>児発３・有資格３・人欠・未計画２・開所減１・拘束減</t>
  </si>
  <si>
    <t>児発３・有資格３・人欠・未計画２・開所減１・評価減</t>
  </si>
  <si>
    <t>児発３・有資格３・人欠・未計画２・開所減１・評価減・拘束減</t>
  </si>
  <si>
    <t>児発３・有資格３・人欠・未計画２・開所減２</t>
  </si>
  <si>
    <t>児発３・有資格３・人欠・未計画２・開所減２・拘束減</t>
  </si>
  <si>
    <t>児発３・有資格３・人欠・未計画２・開所減２・評価減</t>
  </si>
  <si>
    <t>児発３・有資格３・人欠・未計画２・開所減２・評価減・拘束減</t>
  </si>
  <si>
    <t>児発３・有資格３・人欠２</t>
  </si>
  <si>
    <t>児発３・有資格３・人欠２・拘束減</t>
  </si>
  <si>
    <t>児発３・有資格３・人欠２・評価減</t>
  </si>
  <si>
    <t>児発３・有資格３・人欠２・評価減・拘束減</t>
  </si>
  <si>
    <t>児発３・有資格３・人欠２・開所減１</t>
  </si>
  <si>
    <t>児発３・有資格３・人欠２・開所減１・拘束減</t>
  </si>
  <si>
    <t>児発３・有資格３・人欠２・開所減１・評価減</t>
  </si>
  <si>
    <t>児発３・有資格３・人欠２・開所減１・評価減・拘束減</t>
  </si>
  <si>
    <t>児発３・有資格３・人欠２・開所減２</t>
  </si>
  <si>
    <t>児発３・有資格３・人欠２・開所減２・拘束減</t>
  </si>
  <si>
    <t>児発３・有資格３・人欠２・開所減２・評価減</t>
  </si>
  <si>
    <t>児発３・有資格３・人欠２・開所減２・評価減・拘束減</t>
  </si>
  <si>
    <t>児発３・有資格３・人欠２・未計画</t>
  </si>
  <si>
    <t>児発３・有資格３・人欠２・未計画・拘束減</t>
  </si>
  <si>
    <t>児発３・有資格３・人欠２・未計画・評価減</t>
  </si>
  <si>
    <t>児発３・有資格３・人欠２・未計画・評価減・拘束減</t>
  </si>
  <si>
    <t>児発３・有資格３・人欠２・未計画・開所減１</t>
  </si>
  <si>
    <t>児発３・有資格３・人欠２・未計画・開所減１・拘束減</t>
  </si>
  <si>
    <t>児発３・有資格３・人欠２・未計画・開所減１・評価減</t>
  </si>
  <si>
    <t>児発３・有資格３・人欠２・未計画・開所減１・評価減・拘束減</t>
  </si>
  <si>
    <t>児発３・有資格３・人欠２・未計画・開所減２</t>
  </si>
  <si>
    <t>児発３・有資格３・人欠２・未計画・開所減２・拘束減</t>
  </si>
  <si>
    <t>児発３・有資格３・人欠２・未計画・開所減２・評価減</t>
  </si>
  <si>
    <t>児発３・有資格３・人欠２・未計画・開所減２・評価減・拘束減</t>
  </si>
  <si>
    <t>児発３・有資格３・人欠２・未計画２</t>
  </si>
  <si>
    <t>児発３・有資格３・人欠２・未計画２・拘束減</t>
  </si>
  <si>
    <t>児発３・有資格３・人欠２・未計画２・評価減</t>
  </si>
  <si>
    <t>児発３・有資格３・人欠２・未計画２・評価減・拘束減</t>
  </si>
  <si>
    <t>児発３・有資格３・人欠２・未計画２・開所減１</t>
  </si>
  <si>
    <t>児発３・有資格３・人欠２・未計画２・開所減１・拘束減</t>
  </si>
  <si>
    <t>児発３・有資格３・人欠２・未計画２・開所減１・評価減</t>
  </si>
  <si>
    <t>児発３・有資格３・人欠２・未計画２・開所減１・評価減・拘束減</t>
  </si>
  <si>
    <t>児発３・有資格３・人欠２・未計画２・開所減２</t>
  </si>
  <si>
    <t>児発３・有資格３・人欠２・未計画２・開所減２・拘束減</t>
  </si>
  <si>
    <t>児発３・有資格３・人欠２・未計画２・開所減２・評価減</t>
  </si>
  <si>
    <t>児発３・有資格３・人欠２・未計画２・開所減２・評価減・拘束減</t>
  </si>
  <si>
    <t>児発４・人欠</t>
  </si>
  <si>
    <t>児発４・人欠・拘束減</t>
  </si>
  <si>
    <t>児発４・人欠・評価減</t>
  </si>
  <si>
    <t>児発４・人欠・評価減・拘束減</t>
  </si>
  <si>
    <t>児発４・人欠・開所減１</t>
  </si>
  <si>
    <t>児発４・人欠・開所減１・拘束減</t>
  </si>
  <si>
    <t>児発４・人欠・開所減１・評価減</t>
  </si>
  <si>
    <t>児発４・人欠・開所減１・評価減・拘束減</t>
  </si>
  <si>
    <t>児発４・人欠・開所減２</t>
  </si>
  <si>
    <t>児発４・人欠・開所減２・拘束減</t>
  </si>
  <si>
    <t>児発４・人欠・開所減２・評価減</t>
  </si>
  <si>
    <t>児発４・人欠・開所減２・評価減・拘束減</t>
  </si>
  <si>
    <t>児発４・人欠・未計画</t>
  </si>
  <si>
    <t>児発４・人欠・未計画・拘束減</t>
  </si>
  <si>
    <t>児発４・人欠・未計画・評価減</t>
  </si>
  <si>
    <t>児発４・人欠・未計画・評価減・拘束減</t>
  </si>
  <si>
    <t>児発４・人欠・未計画・開所減１</t>
  </si>
  <si>
    <t>児発４・人欠・未計画・開所減１・拘束減</t>
  </si>
  <si>
    <t>児発４・人欠・未計画・開所減１・評価減</t>
  </si>
  <si>
    <t>児発４・人欠・未計画・開所減１・評価減・拘束減</t>
  </si>
  <si>
    <t>児発４・人欠・未計画・開所減２</t>
  </si>
  <si>
    <t>児発４・人欠・未計画・開所減２・拘束減</t>
  </si>
  <si>
    <t>児発４・人欠・未計画・開所減２・評価減</t>
  </si>
  <si>
    <t>児発４・人欠・未計画・開所減２・評価減・拘束減</t>
  </si>
  <si>
    <t>児発４・人欠・未計画２</t>
  </si>
  <si>
    <t>児発４・人欠・未計画２・拘束減</t>
  </si>
  <si>
    <t>児発４・人欠・未計画２・評価減</t>
  </si>
  <si>
    <t>児発４・人欠・未計画２・評価減・拘束減</t>
  </si>
  <si>
    <t>児発４・人欠・未計画２・開所減１</t>
  </si>
  <si>
    <t>児発４・人欠・未計画２・開所減１・拘束減</t>
  </si>
  <si>
    <t>児発４・人欠・未計画２・開所減１・評価減</t>
  </si>
  <si>
    <t>児発４・人欠・未計画２・開所減１・評価減・拘束減</t>
  </si>
  <si>
    <t>児発４・人欠・未計画２・開所減２</t>
  </si>
  <si>
    <t>児発４・人欠・未計画２・開所減２・拘束減</t>
  </si>
  <si>
    <t>児発４・人欠・未計画２・開所減２・評価減</t>
  </si>
  <si>
    <t>児発４・人欠・未計画２・開所減２・評価減・拘束減</t>
  </si>
  <si>
    <t>児発４・人欠２</t>
  </si>
  <si>
    <t>児発４・人欠２・拘束減</t>
  </si>
  <si>
    <t>児発４・人欠２・評価減</t>
  </si>
  <si>
    <t>児発４・人欠２・評価減・拘束減</t>
  </si>
  <si>
    <t>児発４・人欠２・開所減１</t>
  </si>
  <si>
    <t>児発４・人欠２・開所減１・拘束減</t>
  </si>
  <si>
    <t>児発４・人欠２・開所減１・評価減</t>
  </si>
  <si>
    <t>児発４・人欠２・開所減１・評価減・拘束減</t>
  </si>
  <si>
    <t>児発４・人欠２・開所減２</t>
  </si>
  <si>
    <t>児発４・人欠２・開所減２・拘束減</t>
  </si>
  <si>
    <t>児発４・人欠２・開所減２・評価減</t>
  </si>
  <si>
    <t>児発４・人欠２・開所減２・評価減・拘束減</t>
  </si>
  <si>
    <t>児発４・人欠２・未計画</t>
  </si>
  <si>
    <t>児発４・人欠２・未計画・拘束減</t>
  </si>
  <si>
    <t>児発４・人欠２・未計画・評価減</t>
  </si>
  <si>
    <t>児発４・人欠２・未計画・評価減・拘束減</t>
  </si>
  <si>
    <t>児発４・人欠２・未計画・開所減１</t>
  </si>
  <si>
    <t>児発４・人欠２・未計画・開所減１・拘束減</t>
  </si>
  <si>
    <t>児発４・人欠２・未計画・開所減１・評価減</t>
  </si>
  <si>
    <t>児発４・人欠２・未計画・開所減１・評価減・拘束減</t>
  </si>
  <si>
    <t>児発４・人欠２・未計画・開所減２</t>
  </si>
  <si>
    <t>児発４・人欠２・未計画・開所減２・拘束減</t>
  </si>
  <si>
    <t>児発４・人欠２・未計画・開所減２・評価減</t>
  </si>
  <si>
    <t>児発４・人欠２・未計画・開所減２・評価減・拘束減</t>
  </si>
  <si>
    <t>児発４・人欠２・未計画２</t>
  </si>
  <si>
    <t>児発４・人欠２・未計画２・拘束減</t>
  </si>
  <si>
    <t>児発４・人欠２・未計画２・評価減</t>
  </si>
  <si>
    <t>児発４・人欠２・未計画２・評価減・拘束減</t>
  </si>
  <si>
    <t>児発４・人欠２・未計画２・開所減１</t>
  </si>
  <si>
    <t>児発４・人欠２・未計画２・開所減１・拘束減</t>
  </si>
  <si>
    <t>児発４・人欠２・未計画２・開所減１・評価減</t>
  </si>
  <si>
    <t>児発４・人欠２・未計画２・開所減１・評価減・拘束減</t>
  </si>
  <si>
    <t>児発４・人欠２・未計画２・開所減２</t>
  </si>
  <si>
    <t>児発４・人欠２・未計画２・開所減２・拘束減</t>
  </si>
  <si>
    <t>児発４・人欠２・未計画２・開所減２・評価減</t>
  </si>
  <si>
    <t>児発４・人欠２・未計画２・開所減２・評価減・拘束減</t>
  </si>
  <si>
    <t>児発４・有資格１・人欠</t>
  </si>
  <si>
    <t>児発４・有資格１・人欠・拘束減</t>
  </si>
  <si>
    <t>児発４・有資格１・人欠・評価減</t>
  </si>
  <si>
    <t>児発４・有資格１・人欠・評価減・拘束減</t>
  </si>
  <si>
    <t>児発４・有資格１・人欠・開所減１</t>
  </si>
  <si>
    <t>児発４・有資格１・人欠・開所減１・拘束減</t>
  </si>
  <si>
    <t>児発４・有資格１・人欠・開所減１・評価減</t>
  </si>
  <si>
    <t>児発４・有資格１・人欠・開所減１・評価減・拘束減</t>
  </si>
  <si>
    <t>児発４・有資格１・人欠・開所減２</t>
  </si>
  <si>
    <t>児発４・有資格１・人欠・開所減２・拘束減</t>
  </si>
  <si>
    <t>児発４・有資格１・人欠・開所減２・評価減</t>
  </si>
  <si>
    <t>児発４・有資格１・人欠・開所減２・評価減・拘束減</t>
  </si>
  <si>
    <t>児発４・有資格１・人欠・未計画</t>
  </si>
  <si>
    <t>児発４・有資格１・人欠・未計画・拘束減</t>
  </si>
  <si>
    <t>児発４・有資格１・人欠・未計画・評価減</t>
  </si>
  <si>
    <t>児発４・有資格１・人欠・未計画・評価減・拘束減</t>
  </si>
  <si>
    <t>児発４・有資格１・人欠・未計画・開所減１</t>
  </si>
  <si>
    <t>児発４・有資格１・人欠・未計画・開所減１・拘束減</t>
  </si>
  <si>
    <t>児発４・有資格１・人欠・未計画・開所減１・評価減</t>
  </si>
  <si>
    <t>児発４・有資格１・人欠・未計画・開所減１・評価減・拘束減</t>
  </si>
  <si>
    <t>児発４・有資格１・人欠・未計画・開所減２</t>
  </si>
  <si>
    <t>児発４・有資格１・人欠・未計画・開所減２・拘束減</t>
  </si>
  <si>
    <t>児発４・有資格１・人欠・未計画・開所減２・評価減</t>
  </si>
  <si>
    <t>児発４・有資格１・人欠・未計画・開所減２・評価減・拘束減</t>
  </si>
  <si>
    <t>児発４・有資格１・人欠・未計画２</t>
  </si>
  <si>
    <t>児発４・有資格１・人欠・未計画２・拘束減</t>
  </si>
  <si>
    <t>児発４・有資格１・人欠・未計画２・評価減</t>
  </si>
  <si>
    <t>児発４・有資格１・人欠・未計画２・評価減・拘束減</t>
  </si>
  <si>
    <t>児発４・有資格１・人欠・未計画２・開所減１</t>
  </si>
  <si>
    <t>児発４・有資格１・人欠・未計画２・開所減１・拘束減</t>
  </si>
  <si>
    <t>児発４・有資格１・人欠・未計画２・開所減１・評価減</t>
  </si>
  <si>
    <t>児発４・有資格１・人欠・未計画２・開所減１・評価減・拘束減</t>
  </si>
  <si>
    <t>児発４・有資格１・人欠・未計画２・開所減２</t>
  </si>
  <si>
    <t>児発４・有資格１・人欠・未計画２・開所減２・拘束減</t>
  </si>
  <si>
    <t>児発４・有資格１・人欠・未計画２・開所減２・評価減</t>
  </si>
  <si>
    <t>児発４・有資格１・人欠・未計画２・開所減２・評価減・拘束減</t>
  </si>
  <si>
    <t>児発４・有資格１・人欠２</t>
  </si>
  <si>
    <t>児発４・有資格１・人欠２・拘束減</t>
  </si>
  <si>
    <t>児発４・有資格１・人欠２・評価減</t>
  </si>
  <si>
    <t>児発４・有資格１・人欠２・評価減・拘束減</t>
  </si>
  <si>
    <t>児発４・有資格１・人欠２・開所減１</t>
  </si>
  <si>
    <t>児発４・有資格１・人欠２・開所減１・拘束減</t>
  </si>
  <si>
    <t>児発４・有資格１・人欠２・開所減１・評価減</t>
  </si>
  <si>
    <t>児発４・有資格１・人欠２・開所減１・評価減・拘束減</t>
  </si>
  <si>
    <t>児発４・有資格１・人欠２・開所減２</t>
  </si>
  <si>
    <t>児発４・有資格１・人欠２・開所減２・拘束減</t>
  </si>
  <si>
    <t>児発４・有資格１・人欠２・開所減２・評価減</t>
  </si>
  <si>
    <t>児発４・有資格１・人欠２・開所減２・評価減・拘束減</t>
  </si>
  <si>
    <t>児発４・有資格１・人欠２・未計画</t>
  </si>
  <si>
    <t>児発４・有資格１・人欠２・未計画・拘束減</t>
  </si>
  <si>
    <t>児発４・有資格１・人欠２・未計画・評価減</t>
  </si>
  <si>
    <t>児発４・有資格１・人欠２・未計画・評価減・拘束減</t>
  </si>
  <si>
    <t>児発４・有資格１・人欠２・未計画・開所減１</t>
  </si>
  <si>
    <t>児発４・有資格１・人欠２・未計画・開所減１・拘束減</t>
  </si>
  <si>
    <t>児発４・有資格１・人欠２・未計画・開所減１・評価減</t>
  </si>
  <si>
    <t>児発４・有資格１・人欠２・未計画・開所減１・評価減・拘束減</t>
  </si>
  <si>
    <t>児発４・有資格１・人欠２・未計画・開所減２</t>
  </si>
  <si>
    <t>児発４・有資格１・人欠２・未計画・開所減２・拘束減</t>
  </si>
  <si>
    <t>児発４・有資格１・人欠２・未計画・開所減２・評価減</t>
  </si>
  <si>
    <t>児発４・有資格１・人欠２・未計画・開所減２・評価減・拘束減</t>
  </si>
  <si>
    <t>児発４・有資格１・人欠２・未計画２</t>
  </si>
  <si>
    <t>児発４・有資格１・人欠２・未計画２・拘束減</t>
  </si>
  <si>
    <t>児発４・有資格１・人欠２・未計画２・評価減</t>
  </si>
  <si>
    <t>児発４・有資格１・人欠２・未計画２・評価減・拘束減</t>
  </si>
  <si>
    <t>児発４・有資格１・人欠２・未計画２・開所減１</t>
  </si>
  <si>
    <t>児発４・有資格１・人欠２・未計画２・開所減１・拘束減</t>
  </si>
  <si>
    <t>児発４・有資格１・人欠２・未計画２・開所減１・評価減</t>
  </si>
  <si>
    <t>児発４・有資格１・人欠２・未計画２・開所減１・評価減・拘束減</t>
  </si>
  <si>
    <t>児発４・有資格１・人欠２・未計画２・開所減２</t>
  </si>
  <si>
    <t>児発４・有資格１・人欠２・未計画２・開所減２・拘束減</t>
  </si>
  <si>
    <t>児発４・有資格１・人欠２・未計画２・開所減２・評価減</t>
  </si>
  <si>
    <t>児発４・有資格１・人欠２・未計画２・開所減２・評価減・拘束減</t>
  </si>
  <si>
    <t>児発５・人欠</t>
  </si>
  <si>
    <t>児発５・人欠・拘束減</t>
  </si>
  <si>
    <t>児発５・人欠・評価減</t>
  </si>
  <si>
    <t>児発５・人欠・評価減・拘束減</t>
  </si>
  <si>
    <t>児発５・人欠・開所減１</t>
  </si>
  <si>
    <t>児発５・人欠・開所減１・拘束減</t>
  </si>
  <si>
    <t>児発５・人欠・開所減１・評価減</t>
  </si>
  <si>
    <t>児発５・人欠・開所減１・評価減・拘束減</t>
  </si>
  <si>
    <t>児発５・人欠・開所減２</t>
  </si>
  <si>
    <t>児発５・人欠・開所減２・拘束減</t>
  </si>
  <si>
    <t>児発５・人欠・開所減２・評価減</t>
  </si>
  <si>
    <t>児発５・人欠・開所減２・評価減・拘束減</t>
  </si>
  <si>
    <t>児発５・人欠・未計画</t>
  </si>
  <si>
    <t>児発５・人欠・未計画・拘束減</t>
  </si>
  <si>
    <t>児発５・人欠・未計画・評価減</t>
  </si>
  <si>
    <t>児発５・人欠・未計画・評価減・拘束減</t>
  </si>
  <si>
    <t>児発５・人欠・未計画・開所減１</t>
  </si>
  <si>
    <t>児発５・人欠・未計画・開所減１・拘束減</t>
  </si>
  <si>
    <t>児発５・人欠・未計画・開所減１・評価減</t>
  </si>
  <si>
    <t>児発５・人欠・未計画・開所減１・評価減・拘束減</t>
  </si>
  <si>
    <t>児発５・人欠・未計画・開所減２</t>
  </si>
  <si>
    <t>児発５・人欠・未計画・開所減２・拘束減</t>
  </si>
  <si>
    <t>児発５・人欠・未計画・開所減２・評価減</t>
  </si>
  <si>
    <t>児発５・人欠・未計画・開所減２・評価減・拘束減</t>
  </si>
  <si>
    <t>児発５・人欠・未計画２</t>
  </si>
  <si>
    <t>児発５・人欠・未計画２・拘束減</t>
  </si>
  <si>
    <t>児発５・人欠・未計画２・評価減</t>
  </si>
  <si>
    <t>児発５・人欠・未計画２・評価減・拘束減</t>
  </si>
  <si>
    <t>児発５・人欠・未計画２・開所減１</t>
  </si>
  <si>
    <t>児発５・人欠・未計画２・開所減１・拘束減</t>
  </si>
  <si>
    <t>児発５・人欠・未計画２・開所減１・評価減</t>
  </si>
  <si>
    <t>児発５・人欠・未計画２・開所減１・評価減・拘束減</t>
  </si>
  <si>
    <t>児発５・人欠・未計画２・開所減２</t>
  </si>
  <si>
    <t>児発５・人欠・未計画２・開所減２・拘束減</t>
  </si>
  <si>
    <t>児発５・人欠・未計画２・開所減２・評価減</t>
  </si>
  <si>
    <t>児発５・人欠・未計画２・開所減２・評価減・拘束減</t>
  </si>
  <si>
    <t>児発５・人欠２</t>
  </si>
  <si>
    <t>児発５・人欠２・拘束減</t>
  </si>
  <si>
    <t>児発５・人欠２・評価減</t>
  </si>
  <si>
    <t>児発５・人欠２・評価減・拘束減</t>
  </si>
  <si>
    <t>児発５・人欠２・開所減１</t>
  </si>
  <si>
    <t>児発５・人欠２・開所減１・拘束減</t>
  </si>
  <si>
    <t>児発５・人欠２・開所減１・評価減</t>
  </si>
  <si>
    <t>児発５・人欠２・開所減１・評価減・拘束減</t>
  </si>
  <si>
    <t>児発５・人欠２・開所減２</t>
  </si>
  <si>
    <t>児発５・人欠２・開所減２・拘束減</t>
  </si>
  <si>
    <t>児発５・人欠２・開所減２・評価減</t>
  </si>
  <si>
    <t>児発５・人欠２・開所減２・評価減・拘束減</t>
  </si>
  <si>
    <t>児発５・人欠２・未計画</t>
  </si>
  <si>
    <t>児発５・人欠２・未計画・拘束減</t>
  </si>
  <si>
    <t>児発５・人欠２・未計画・評価減</t>
  </si>
  <si>
    <t>児発５・人欠２・未計画・評価減・拘束減</t>
  </si>
  <si>
    <t>児発５・人欠２・未計画・開所減１</t>
  </si>
  <si>
    <t>児発５・人欠２・未計画・開所減１・拘束減</t>
  </si>
  <si>
    <t>児発５・人欠２・未計画・開所減１・評価減</t>
  </si>
  <si>
    <t>児発５・人欠２・未計画・開所減１・評価減・拘束減</t>
  </si>
  <si>
    <t>児発５・人欠２・未計画・開所減２</t>
  </si>
  <si>
    <t>児発５・人欠２・未計画・開所減２・拘束減</t>
  </si>
  <si>
    <t>児発５・人欠２・未計画・開所減２・評価減</t>
  </si>
  <si>
    <t>児発５・人欠２・未計画・開所減２・評価減・拘束減</t>
  </si>
  <si>
    <t>児発５・人欠２・未計画２</t>
  </si>
  <si>
    <t>児発５・人欠２・未計画２・拘束減</t>
  </si>
  <si>
    <t>児発５・人欠２・未計画２・評価減</t>
  </si>
  <si>
    <t>児発５・人欠２・未計画２・評価減・拘束減</t>
  </si>
  <si>
    <t>児発５・人欠２・未計画２・開所減１</t>
  </si>
  <si>
    <t>児発５・人欠２・未計画２・開所減１・拘束減</t>
  </si>
  <si>
    <t>児発５・人欠２・未計画２・開所減１・評価減</t>
  </si>
  <si>
    <t>児発５・人欠２・未計画２・開所減１・評価減・拘束減</t>
  </si>
  <si>
    <t>児発５・人欠２・未計画２・開所減２</t>
  </si>
  <si>
    <t>児発５・人欠２・未計画２・開所減２・拘束減</t>
  </si>
  <si>
    <t>児発５・人欠２・未計画２・開所減２・評価減</t>
  </si>
  <si>
    <t>児発５・人欠２・未計画２・開所減２・評価減・拘束減</t>
  </si>
  <si>
    <t>児発５・有資格２・人欠</t>
  </si>
  <si>
    <t>児発５・有資格２・人欠・拘束減</t>
  </si>
  <si>
    <t>児発５・有資格２・人欠・評価減</t>
  </si>
  <si>
    <t>児発５・有資格２・人欠・評価減・拘束減</t>
  </si>
  <si>
    <t>児発５・有資格２・人欠・開所減１</t>
  </si>
  <si>
    <t>児発５・有資格２・人欠・開所減１・拘束減</t>
  </si>
  <si>
    <t>児発５・有資格２・人欠・開所減１・評価減</t>
  </si>
  <si>
    <t>児発５・有資格２・人欠・開所減１・評価減・拘束減</t>
  </si>
  <si>
    <t>児発５・有資格２・人欠・開所減２</t>
  </si>
  <si>
    <t>児発５・有資格２・人欠・開所減２・拘束減</t>
  </si>
  <si>
    <t>児発５・有資格２・人欠・開所減２・評価減</t>
  </si>
  <si>
    <t>児発５・有資格２・人欠・開所減２・評価減・拘束減</t>
  </si>
  <si>
    <t>児発５・有資格２・人欠・未計画</t>
  </si>
  <si>
    <t>児発５・有資格２・人欠・未計画・拘束減</t>
  </si>
  <si>
    <t>児発５・有資格２・人欠・未計画・評価減</t>
  </si>
  <si>
    <t>児発５・有資格２・人欠・未計画・評価減・拘束減</t>
  </si>
  <si>
    <t>児発５・有資格２・人欠・未計画・開所減１</t>
  </si>
  <si>
    <t>児発５・有資格２・人欠・未計画・開所減１・拘束減</t>
  </si>
  <si>
    <t>児発５・有資格２・人欠・未計画・開所減１・評価減</t>
  </si>
  <si>
    <t>児発５・有資格２・人欠・未計画・開所減１・評価減・拘束減</t>
  </si>
  <si>
    <t>児発５・有資格２・人欠・未計画・開所減２</t>
  </si>
  <si>
    <t>児発５・有資格２・人欠・未計画・開所減２・拘束減</t>
  </si>
  <si>
    <t>児発５・有資格２・人欠・未計画・開所減２・評価減</t>
  </si>
  <si>
    <t>児発５・有資格２・人欠・未計画・開所減２・評価減・拘束減</t>
  </si>
  <si>
    <t>児発５・有資格２・人欠・未計画２</t>
  </si>
  <si>
    <t>児発５・有資格２・人欠・未計画２・拘束減</t>
  </si>
  <si>
    <t>児発５・有資格２・人欠・未計画２・評価減</t>
  </si>
  <si>
    <t>児発５・有資格２・人欠・未計画２・評価減・拘束減</t>
  </si>
  <si>
    <t>児発５・有資格２・人欠・未計画２・開所減１</t>
  </si>
  <si>
    <t>児発５・有資格２・人欠・未計画２・開所減１・拘束減</t>
  </si>
  <si>
    <t>児発５・有資格２・人欠・未計画２・開所減１・評価減</t>
  </si>
  <si>
    <t>児発５・有資格２・人欠・未計画２・開所減１・評価減・拘束減</t>
  </si>
  <si>
    <t>児発５・有資格２・人欠・未計画２・開所減２</t>
  </si>
  <si>
    <t>児発５・有資格２・人欠・未計画２・開所減２・拘束減</t>
  </si>
  <si>
    <t>児発５・有資格２・人欠・未計画２・開所減２・評価減</t>
  </si>
  <si>
    <t>児発５・有資格２・人欠・未計画２・開所減２・評価減・拘束減</t>
  </si>
  <si>
    <t>児発５・有資格２・人欠２</t>
  </si>
  <si>
    <t>児発５・有資格２・人欠２・拘束減</t>
  </si>
  <si>
    <t>児発５・有資格２・人欠２・評価減</t>
  </si>
  <si>
    <t>児発５・有資格２・人欠２・評価減・拘束減</t>
  </si>
  <si>
    <t>児発５・有資格２・人欠２・開所減１</t>
  </si>
  <si>
    <t>児発５・有資格２・人欠２・開所減１・拘束減</t>
  </si>
  <si>
    <t>児発５・有資格２・人欠２・開所減１・評価減</t>
  </si>
  <si>
    <t>児発５・有資格２・人欠２・開所減１・評価減・拘束減</t>
  </si>
  <si>
    <t>児発５・有資格２・人欠２・開所減２</t>
  </si>
  <si>
    <t>児発５・有資格２・人欠２・開所減２・拘束減</t>
  </si>
  <si>
    <t>児発５・有資格２・人欠２・開所減２・評価減</t>
  </si>
  <si>
    <t>児発５・有資格２・人欠２・開所減２・評価減・拘束減</t>
  </si>
  <si>
    <t>児発５・有資格２・人欠２・未計画</t>
  </si>
  <si>
    <t>児発５・有資格２・人欠２・未計画・拘束減</t>
  </si>
  <si>
    <t>児発５・有資格２・人欠２・未計画・評価減</t>
  </si>
  <si>
    <t>児発５・有資格２・人欠２・未計画・評価減・拘束減</t>
  </si>
  <si>
    <t>児発５・有資格２・人欠２・未計画・開所減１</t>
  </si>
  <si>
    <t>児発５・有資格２・人欠２・未計画・開所減１・拘束減</t>
  </si>
  <si>
    <t>児発５・有資格２・人欠２・未計画・開所減１・評価減</t>
  </si>
  <si>
    <t>児発５・有資格２・人欠２・未計画・開所減１・評価減・拘束減</t>
  </si>
  <si>
    <t>児発５・有資格２・人欠２・未計画・開所減２</t>
  </si>
  <si>
    <t>児発５・有資格２・人欠２・未計画・開所減２・拘束減</t>
  </si>
  <si>
    <t>児発５・有資格２・人欠２・未計画・開所減２・評価減</t>
  </si>
  <si>
    <t>児発５・有資格２・人欠２・未計画・開所減２・評価減・拘束減</t>
  </si>
  <si>
    <t>児発５・有資格２・人欠２・未計画２</t>
  </si>
  <si>
    <t>児発５・有資格２・人欠２・未計画２・拘束減</t>
  </si>
  <si>
    <t>児発５・有資格２・人欠２・未計画２・評価減</t>
  </si>
  <si>
    <t>児発５・有資格２・人欠２・未計画２・評価減・拘束減</t>
  </si>
  <si>
    <t>児発５・有資格２・人欠２・未計画２・開所減１</t>
  </si>
  <si>
    <t>児発５・有資格２・人欠２・未計画２・開所減１・拘束減</t>
  </si>
  <si>
    <t>児発５・有資格２・人欠２・未計画２・開所減１・評価減</t>
  </si>
  <si>
    <t>児発５・有資格２・人欠２・未計画２・開所減１・評価減・拘束減</t>
  </si>
  <si>
    <t>児発５・有資格２・人欠２・未計画２・開所減２</t>
  </si>
  <si>
    <t>児発５・有資格２・人欠２・未計画２・開所減２・拘束減</t>
  </si>
  <si>
    <t>児発５・有資格２・人欠２・未計画２・開所減２・評価減</t>
  </si>
  <si>
    <t>児発５・有資格２・人欠２・未計画２・開所減２・評価減・拘束減</t>
  </si>
  <si>
    <t>児発６・人欠</t>
  </si>
  <si>
    <t>児発６・人欠・拘束減</t>
  </si>
  <si>
    <t>児発６・人欠・評価減</t>
  </si>
  <si>
    <t>児発６・人欠・評価減・拘束減</t>
  </si>
  <si>
    <t>児発６・人欠・開所減１</t>
  </si>
  <si>
    <t>児発６・人欠・開所減１・拘束減</t>
  </si>
  <si>
    <t>児発６・人欠・開所減１・評価減</t>
  </si>
  <si>
    <t>児発６・人欠・開所減１・評価減・拘束減</t>
  </si>
  <si>
    <t>児発６・人欠・開所減２</t>
  </si>
  <si>
    <t>児発６・人欠・開所減２・拘束減</t>
  </si>
  <si>
    <t>児発６・人欠・開所減２・評価減</t>
  </si>
  <si>
    <t>児発６・人欠・開所減２・評価減・拘束減</t>
  </si>
  <si>
    <t>児発６・人欠・未計画</t>
  </si>
  <si>
    <t>児発６・人欠・未計画・拘束減</t>
  </si>
  <si>
    <t>児発６・人欠・未計画・評価減</t>
  </si>
  <si>
    <t>児発６・人欠・未計画・評価減・拘束減</t>
  </si>
  <si>
    <t>児発６・人欠・未計画・開所減１</t>
  </si>
  <si>
    <t>児発６・人欠・未計画・開所減１・拘束減</t>
  </si>
  <si>
    <t>児発６・人欠・未計画・開所減１・評価減</t>
  </si>
  <si>
    <t>児発６・人欠・未計画・開所減１・評価減・拘束減</t>
  </si>
  <si>
    <t>児発６・人欠・未計画・開所減２</t>
  </si>
  <si>
    <t>児発６・人欠・未計画・開所減２・拘束減</t>
  </si>
  <si>
    <t>児発６・人欠・未計画・開所減２・評価減</t>
  </si>
  <si>
    <t>児発６・人欠・未計画・開所減２・評価減・拘束減</t>
  </si>
  <si>
    <t>児発６・人欠・未計画２</t>
  </si>
  <si>
    <t>児発６・人欠・未計画２・拘束減</t>
  </si>
  <si>
    <t>児発６・人欠・未計画２・評価減</t>
  </si>
  <si>
    <t>児発６・人欠・未計画２・評価減・拘束減</t>
  </si>
  <si>
    <t>児発６・人欠・未計画２・開所減１</t>
  </si>
  <si>
    <t>児発６・人欠・未計画２・開所減１・拘束減</t>
  </si>
  <si>
    <t>児発６・人欠・未計画２・開所減１・評価減</t>
  </si>
  <si>
    <t>児発６・人欠・未計画２・開所減１・評価減・拘束減</t>
  </si>
  <si>
    <t>児発６・人欠・未計画２・開所減２</t>
  </si>
  <si>
    <t>児発６・人欠・未計画２・開所減２・拘束減</t>
  </si>
  <si>
    <t>児発６・人欠・未計画２・開所減２・評価減</t>
  </si>
  <si>
    <t>児発６・人欠・未計画２・開所減２・評価減・拘束減</t>
  </si>
  <si>
    <t>児発６・人欠２</t>
  </si>
  <si>
    <t>児発６・人欠２・拘束減</t>
  </si>
  <si>
    <t>児発６・人欠２・評価減</t>
  </si>
  <si>
    <t>児発６・人欠２・評価減・拘束減</t>
  </si>
  <si>
    <t>児発６・人欠２・開所減１</t>
  </si>
  <si>
    <t>児発６・人欠２・開所減１・拘束減</t>
  </si>
  <si>
    <t>児発６・人欠２・開所減１・評価減</t>
  </si>
  <si>
    <t>児発６・人欠２・開所減１・評価減・拘束減</t>
  </si>
  <si>
    <t>児発６・人欠２・開所減２</t>
  </si>
  <si>
    <t>児発６・人欠２・開所減２・拘束減</t>
  </si>
  <si>
    <t>児発６・人欠２・開所減２・評価減</t>
  </si>
  <si>
    <t>児発６・人欠２・開所減２・評価減・拘束減</t>
  </si>
  <si>
    <t>児発６・人欠２・未計画</t>
  </si>
  <si>
    <t>児発６・人欠２・未計画・拘束減</t>
  </si>
  <si>
    <t>児発６・人欠２・未計画・評価減</t>
  </si>
  <si>
    <t>児発６・人欠２・未計画・評価減・拘束減</t>
  </si>
  <si>
    <t>児発６・人欠２・未計画・開所減１</t>
  </si>
  <si>
    <t>児発６・人欠２・未計画・開所減１・拘束減</t>
  </si>
  <si>
    <t>児発６・人欠２・未計画・開所減１・評価減</t>
  </si>
  <si>
    <t>児発６・人欠２・未計画・開所減１・評価減・拘束減</t>
  </si>
  <si>
    <t>児発６・人欠２・未計画・開所減２</t>
  </si>
  <si>
    <t>児発６・人欠２・未計画・開所減２・拘束減</t>
  </si>
  <si>
    <t>児発６・人欠２・未計画・開所減２・評価減</t>
  </si>
  <si>
    <t>児発６・人欠２・未計画・開所減２・評価減・拘束減</t>
  </si>
  <si>
    <t>児発６・人欠２・未計画２</t>
  </si>
  <si>
    <t>児発６・人欠２・未計画２・拘束減</t>
  </si>
  <si>
    <t>児発６・人欠２・未計画２・評価減</t>
  </si>
  <si>
    <t>児発６・人欠２・未計画２・評価減・拘束減</t>
  </si>
  <si>
    <t>児発６・人欠２・未計画２・開所減１</t>
  </si>
  <si>
    <t>児発６・人欠２・未計画２・開所減１・拘束減</t>
  </si>
  <si>
    <t>児発６・人欠２・未計画２・開所減１・評価減</t>
  </si>
  <si>
    <t>児発６・人欠２・未計画２・開所減１・評価減・拘束減</t>
  </si>
  <si>
    <t>児発６・人欠２・未計画２・開所減２</t>
  </si>
  <si>
    <t>児発６・人欠２・未計画２・開所減２・拘束減</t>
  </si>
  <si>
    <t>児発６・人欠２・未計画２・開所減２・評価減</t>
  </si>
  <si>
    <t>児発６・人欠２・未計画２・開所減２・評価減・拘束減</t>
  </si>
  <si>
    <t>児発６・有資格３・人欠</t>
  </si>
  <si>
    <t>児発６・有資格３・人欠・拘束減</t>
  </si>
  <si>
    <t>児発６・有資格３・人欠・評価減</t>
  </si>
  <si>
    <t>児発６・有資格３・人欠・評価減・拘束減</t>
  </si>
  <si>
    <t>児発６・有資格３・人欠・開所減１</t>
  </si>
  <si>
    <t>児発６・有資格３・人欠・開所減１・拘束減</t>
  </si>
  <si>
    <t>児発６・有資格３・人欠・開所減１・評価減</t>
  </si>
  <si>
    <t>児発６・有資格３・人欠・開所減１・評価減・拘束減</t>
  </si>
  <si>
    <t>児発６・有資格３・人欠・開所減２</t>
  </si>
  <si>
    <t>児発６・有資格３・人欠・開所減２・拘束減</t>
  </si>
  <si>
    <t>児発６・有資格３・人欠・開所減２・評価減</t>
  </si>
  <si>
    <t>児発６・有資格３・人欠・開所減２・評価減・拘束減</t>
  </si>
  <si>
    <t>児発６・有資格３・人欠・未計画</t>
  </si>
  <si>
    <t>児発６・有資格３・人欠・未計画・拘束減</t>
  </si>
  <si>
    <t>児発６・有資格３・人欠・未計画・評価減</t>
  </si>
  <si>
    <t>児発６・有資格３・人欠・未計画・評価減・拘束減</t>
  </si>
  <si>
    <t>児発６・有資格３・人欠・未計画・開所減１</t>
  </si>
  <si>
    <t>児発６・有資格３・人欠・未計画・開所減１・拘束減</t>
  </si>
  <si>
    <t>児発６・有資格３・人欠・未計画・開所減１・評価減</t>
  </si>
  <si>
    <t>児発６・有資格３・人欠・未計画・開所減１・評価減・拘束減</t>
  </si>
  <si>
    <t>児発６・有資格３・人欠・未計画・開所減２</t>
  </si>
  <si>
    <t>児発６・有資格３・人欠・未計画・開所減２・拘束減</t>
  </si>
  <si>
    <t>児発６・有資格３・人欠・未計画・開所減２・評価減</t>
  </si>
  <si>
    <t>児発６・有資格３・人欠・未計画・開所減２・評価減・拘束減</t>
  </si>
  <si>
    <t>児発６・有資格３・人欠・未計画２</t>
  </si>
  <si>
    <t>児発６・有資格３・人欠・未計画２・拘束減</t>
  </si>
  <si>
    <t>児発６・有資格３・人欠・未計画２・評価減</t>
  </si>
  <si>
    <t>児発６・有資格３・人欠・未計画２・評価減・拘束減</t>
  </si>
  <si>
    <t>児発６・有資格３・人欠・未計画２・開所減１</t>
  </si>
  <si>
    <t>児発６・有資格３・人欠・未計画２・開所減１・拘束減</t>
  </si>
  <si>
    <t>児発６・有資格３・人欠・未計画２・開所減１・評価減</t>
  </si>
  <si>
    <t>児発６・有資格３・人欠・未計画２・開所減１・評価減・拘束減</t>
  </si>
  <si>
    <t>児発６・有資格３・人欠・未計画２・開所減２</t>
  </si>
  <si>
    <t>児発６・有資格３・人欠・未計画２・開所減２・拘束減</t>
  </si>
  <si>
    <t>児発６・有資格３・人欠・未計画２・開所減２・評価減</t>
  </si>
  <si>
    <t>児発６・有資格３・人欠・未計画２・開所減２・評価減・拘束減</t>
  </si>
  <si>
    <t>児発６・有資格３・人欠２</t>
  </si>
  <si>
    <t>児発６・有資格３・人欠２・拘束減</t>
  </si>
  <si>
    <t>児発６・有資格３・人欠２・評価減</t>
  </si>
  <si>
    <t>児発６・有資格３・人欠２・評価減・拘束減</t>
  </si>
  <si>
    <t>児発６・有資格３・人欠２・開所減１</t>
  </si>
  <si>
    <t>児発６・有資格３・人欠２・開所減１・拘束減</t>
  </si>
  <si>
    <t>児発６・有資格３・人欠２・開所減１・評価減</t>
  </si>
  <si>
    <t>児発６・有資格３・人欠２・開所減１・評価減・拘束減</t>
  </si>
  <si>
    <t>児発６・有資格３・人欠２・開所減２</t>
  </si>
  <si>
    <t>児発６・有資格３・人欠２・開所減２・拘束減</t>
  </si>
  <si>
    <t>児発６・有資格３・人欠２・開所減２・評価減</t>
  </si>
  <si>
    <t>児発６・有資格３・人欠２・開所減２・評価減・拘束減</t>
  </si>
  <si>
    <t>児発６・有資格３・人欠２・未計画</t>
  </si>
  <si>
    <t>児発６・有資格３・人欠２・未計画・拘束減</t>
  </si>
  <si>
    <t>児発６・有資格３・人欠２・未計画・評価減</t>
  </si>
  <si>
    <t>児発６・有資格３・人欠２・未計画・評価減・拘束減</t>
  </si>
  <si>
    <t>児発６・有資格３・人欠２・未計画・開所減１</t>
  </si>
  <si>
    <t>児発６・有資格３・人欠２・未計画・開所減１・拘束減</t>
  </si>
  <si>
    <t>児発６・有資格３・人欠２・未計画・開所減１・評価減</t>
  </si>
  <si>
    <t>児発６・有資格３・人欠２・未計画・開所減１・評価減・拘束減</t>
  </si>
  <si>
    <t>児発６・有資格３・人欠２・未計画・開所減２</t>
  </si>
  <si>
    <t>児発６・有資格３・人欠２・未計画・開所減２・拘束減</t>
  </si>
  <si>
    <t>児発６・有資格３・人欠２・未計画・開所減２・評価減</t>
  </si>
  <si>
    <t>児発６・有資格３・人欠２・未計画・開所減２・評価減・拘束減</t>
  </si>
  <si>
    <t>児発６・有資格３・人欠２・未計画２</t>
  </si>
  <si>
    <t>児発６・有資格３・人欠２・未計画２・拘束減</t>
  </si>
  <si>
    <t>児発６・有資格３・人欠２・未計画２・評価減</t>
  </si>
  <si>
    <t>児発６・有資格３・人欠２・未計画２・評価減・拘束減</t>
  </si>
  <si>
    <t>児発６・有資格３・人欠２・未計画２・開所減１</t>
  </si>
  <si>
    <t>児発６・有資格３・人欠２・未計画２・開所減１・拘束減</t>
  </si>
  <si>
    <t>児発６・有資格３・人欠２・未計画２・開所減１・評価減</t>
  </si>
  <si>
    <t>児発６・有資格３・人欠２・未計画２・開所減１・評価減・拘束減</t>
  </si>
  <si>
    <t>児発６・有資格３・人欠２・未計画２・開所減２</t>
  </si>
  <si>
    <t>児発６・有資格３・人欠２・未計画２・開所減２・拘束減</t>
  </si>
  <si>
    <t>児発６・有資格３・人欠２・未計画２・開所減２・評価減</t>
  </si>
  <si>
    <t>児発６・有資格３・人欠２・未計画２・開所減２・評価減・拘束減</t>
  </si>
  <si>
    <t>基準該当児発Ⅰ・人欠</t>
  </si>
  <si>
    <t>基準該当児発Ⅰ・人欠・評価減</t>
  </si>
  <si>
    <t>基準該当児発Ⅰ・人欠・開所減１</t>
  </si>
  <si>
    <t>基準該当児発Ⅰ・人欠・開所減１・評価減</t>
  </si>
  <si>
    <t>基準該当児発Ⅰ・人欠・開所減２</t>
  </si>
  <si>
    <t>基準該当児発Ⅰ・人欠・開所減２・評価減</t>
  </si>
  <si>
    <t>基準該当児発Ⅰ・人欠・未計画</t>
  </si>
  <si>
    <t>基準該当児発Ⅰ・人欠・未計画・評価減</t>
  </si>
  <si>
    <t>基準該当児発Ⅰ・人欠・未計画・開所減１</t>
  </si>
  <si>
    <t>基準該当児発Ⅰ・人欠・未計画・開所減１・評価減</t>
  </si>
  <si>
    <t>基準該当児発Ⅰ・人欠・未計画・開所減２</t>
  </si>
  <si>
    <t>基準該当児発Ⅰ・人欠・未計画・開所減２・評価減</t>
  </si>
  <si>
    <t>基準該当児発Ⅰ・人欠・未計画２</t>
  </si>
  <si>
    <t>基準該当児発Ⅰ・人欠・未計画２・評価減</t>
  </si>
  <si>
    <t>基準該当児発Ⅰ・人欠・未計画２・開所減１</t>
  </si>
  <si>
    <t>基準該当児発Ⅰ・人欠・未計画２・開所減１・評価減</t>
  </si>
  <si>
    <t>基準該当児発Ⅰ・人欠・未計画２・開所減２</t>
  </si>
  <si>
    <t>基準該当児発Ⅰ・人欠・未計画２・開所減２・評価減</t>
  </si>
  <si>
    <t>基準該当児発Ⅰ・人欠２</t>
  </si>
  <si>
    <t>基準該当児発Ⅰ・人欠２・評価減</t>
  </si>
  <si>
    <t>基準該当児発Ⅰ・人欠２・開所減１</t>
  </si>
  <si>
    <t>基準該当児発Ⅰ・人欠２・開所減１・評価減</t>
  </si>
  <si>
    <t>基準該当児発Ⅰ・人欠２・開所減２</t>
  </si>
  <si>
    <t>基準該当児発Ⅰ・人欠２・開所減２・評価減</t>
  </si>
  <si>
    <t>基準該当児発Ⅰ・人欠２・未計画</t>
  </si>
  <si>
    <t>基準該当児発Ⅰ・人欠２・未計画・評価減</t>
  </si>
  <si>
    <t>基準該当児発Ⅰ・人欠２・未計画・開所減１</t>
  </si>
  <si>
    <t>基準該当児発Ⅰ・人欠２・未計画・開所減１・評価減</t>
  </si>
  <si>
    <t>基準該当児発Ⅰ・人欠２・未計画・開所減２</t>
  </si>
  <si>
    <t>基準該当児発Ⅰ・人欠２・未計画・開所減２・評価減</t>
  </si>
  <si>
    <t>基準該当児発Ⅰ・人欠２・未計画２</t>
  </si>
  <si>
    <t>基準該当児発Ⅰ・人欠２・未計画２・評価減</t>
  </si>
  <si>
    <t>基準該当児発Ⅰ・人欠２・未計画２・開所減１</t>
  </si>
  <si>
    <t>基準該当児発Ⅰ・人欠２・未計画２・開所減１・評価減</t>
  </si>
  <si>
    <t>基準該当児発Ⅰ・人欠２・未計画２・開所減２</t>
  </si>
  <si>
    <t>基準該当児発Ⅰ・人欠２・未計画２・開所減２・評価減</t>
  </si>
  <si>
    <t>（児童発達支援管理責任者の員数が基準に満たない場合（１日につき））</t>
  </si>
  <si>
    <t>児発１・責欠</t>
  </si>
  <si>
    <t>児発１・責欠・拘束減</t>
  </si>
  <si>
    <t>児発１・責欠・評価減</t>
  </si>
  <si>
    <t>児発１・責欠・評価減・拘束減</t>
  </si>
  <si>
    <t>児発１・責欠・開所減１</t>
  </si>
  <si>
    <t>児発１・責欠・開所減１・拘束減</t>
  </si>
  <si>
    <t>児発１・責欠・開所減１・評価減</t>
  </si>
  <si>
    <t>児発１・責欠・開所減１・評価減・拘束減</t>
  </si>
  <si>
    <t>児発１・責欠・開所減２</t>
  </si>
  <si>
    <t>児発１・責欠・開所減２・拘束減</t>
  </si>
  <si>
    <t>児発１・責欠・開所減２・評価減</t>
  </si>
  <si>
    <t>児発１・責欠・開所減２・評価減・拘束減</t>
  </si>
  <si>
    <t>児発１・責欠・未計画</t>
  </si>
  <si>
    <t>児発１・責欠・未計画・拘束減</t>
  </si>
  <si>
    <t>児発１・責欠・未計画・評価減</t>
  </si>
  <si>
    <t>児発１・責欠・未計画・評価減・拘束減</t>
  </si>
  <si>
    <t>児発１・責欠・未計画・開所減１</t>
  </si>
  <si>
    <t>児発１・責欠・未計画・開所減１・拘束減</t>
  </si>
  <si>
    <t>児発１・責欠・未計画・開所減１・評価減</t>
  </si>
  <si>
    <t>児発１・責欠・未計画・開所減１・評価減・拘束減</t>
  </si>
  <si>
    <t>児発１・責欠・未計画・開所減２</t>
  </si>
  <si>
    <t>児発１・責欠・未計画・開所減２・拘束減</t>
  </si>
  <si>
    <t>児発１・責欠・未計画・開所減２・評価減</t>
  </si>
  <si>
    <t>児発１・責欠・未計画・開所減２・評価減・拘束減</t>
  </si>
  <si>
    <t>児発１・責欠・未計画２</t>
  </si>
  <si>
    <t>児発１・責欠・未計画２・拘束減</t>
  </si>
  <si>
    <t>児発１・責欠・未計画２・評価減</t>
  </si>
  <si>
    <t>児発１・責欠・未計画２・評価減・拘束減</t>
  </si>
  <si>
    <t>児発１・責欠・未計画２・開所減１</t>
  </si>
  <si>
    <t>児発１・責欠・未計画２・開所減１・拘束減</t>
  </si>
  <si>
    <t>児発１・責欠・未計画２・開所減１・評価減</t>
  </si>
  <si>
    <t>児発１・責欠・未計画２・開所減１・評価減・拘束減</t>
  </si>
  <si>
    <t>児発１・責欠・未計画２・開所減２</t>
  </si>
  <si>
    <t>児発１・責欠・未計画２・開所減２・拘束減</t>
  </si>
  <si>
    <t>児発１・責欠・未計画２・開所減２・評価減</t>
  </si>
  <si>
    <t>児発１・責欠・未計画２・開所減２・評価減・拘束減</t>
  </si>
  <si>
    <t>児発１・責欠２</t>
  </si>
  <si>
    <t>児発１・責欠２・拘束減</t>
  </si>
  <si>
    <t>児発１・責欠２・評価減</t>
  </si>
  <si>
    <t>児発１・責欠２・評価減・拘束減</t>
  </si>
  <si>
    <t>児発１・責欠２・開所減１</t>
  </si>
  <si>
    <t>児発１・責欠２・開所減１・拘束減</t>
  </si>
  <si>
    <t>児発１・責欠２・開所減１・評価減</t>
  </si>
  <si>
    <t>児発１・責欠２・開所減１・評価減・拘束減</t>
  </si>
  <si>
    <t>児発１・責欠２・開所減２</t>
  </si>
  <si>
    <t>児発１・責欠２・開所減２・拘束減</t>
  </si>
  <si>
    <t>児発１・責欠２・開所減２・評価減</t>
  </si>
  <si>
    <t>児発１・責欠２・開所減２・評価減・拘束減</t>
  </si>
  <si>
    <t>児発１・責欠２・未計画</t>
  </si>
  <si>
    <t>児発１・責欠２・未計画・拘束減</t>
  </si>
  <si>
    <t>児発１・責欠２・未計画・評価減</t>
  </si>
  <si>
    <t>児発１・責欠２・未計画・評価減・拘束減</t>
  </si>
  <si>
    <t>児発１・責欠２・未計画・開所減１</t>
  </si>
  <si>
    <t>児発１・責欠２・未計画・開所減１・拘束減</t>
  </si>
  <si>
    <t>児発１・責欠２・未計画・開所減１・評価減</t>
  </si>
  <si>
    <t>児発１・責欠２・未計画・開所減１・評価減・拘束減</t>
  </si>
  <si>
    <t>児発１・責欠２・未計画・開所減２</t>
  </si>
  <si>
    <t>児発１・責欠２・未計画・開所減２・拘束減</t>
  </si>
  <si>
    <t>児発１・責欠２・未計画・開所減２・評価減</t>
  </si>
  <si>
    <t>児発１・責欠２・未計画・開所減２・評価減・拘束減</t>
  </si>
  <si>
    <t>児発１・責欠２・未計画２</t>
  </si>
  <si>
    <t>児発１・責欠２・未計画２・拘束減</t>
  </si>
  <si>
    <t>児発１・責欠２・未計画２・評価減</t>
  </si>
  <si>
    <t>児発１・責欠２・未計画２・評価減・拘束減</t>
  </si>
  <si>
    <t>児発１・責欠２・未計画２・開所減１</t>
  </si>
  <si>
    <t>児発１・責欠２・未計画２・開所減１・拘束減</t>
  </si>
  <si>
    <t>児発１・責欠２・未計画２・開所減１・評価減</t>
  </si>
  <si>
    <t>児発１・責欠２・未計画２・開所減１・評価減・拘束減</t>
  </si>
  <si>
    <t>児発１・責欠２・未計画２・開所減２</t>
  </si>
  <si>
    <t>児発１・責欠２・未計画２・開所減２・拘束減</t>
  </si>
  <si>
    <t>児発１・責欠２・未計画２・開所減２・評価減</t>
  </si>
  <si>
    <t>児発１・責欠２・未計画２・開所減２・評価減・拘束減</t>
  </si>
  <si>
    <t>児発１・有資格１・責欠</t>
  </si>
  <si>
    <t>児発１・有資格１・責欠・拘束減</t>
  </si>
  <si>
    <t>児発１・有資格１・責欠・評価減</t>
  </si>
  <si>
    <t>児発１・有資格１・責欠・評価減・拘束減</t>
  </si>
  <si>
    <t>児発１・有資格１・責欠・開所減１</t>
  </si>
  <si>
    <t>児発１・有資格１・責欠・開所減１・拘束減</t>
  </si>
  <si>
    <t>児発１・有資格１・責欠・開所減１・評価減</t>
  </si>
  <si>
    <t>児発１・有資格１・責欠・開所減１・評価減・拘束減</t>
  </si>
  <si>
    <t>児発１・有資格１・責欠・開所減２</t>
  </si>
  <si>
    <t>児発１・有資格１・責欠・開所減２・拘束減</t>
  </si>
  <si>
    <t>児発１・有資格１・責欠・開所減２・評価減</t>
  </si>
  <si>
    <t>児発１・有資格１・責欠・開所減２・評価減・拘束減</t>
  </si>
  <si>
    <t>児発１・有資格１・責欠・未計画</t>
  </si>
  <si>
    <t>児発１・有資格１・責欠・未計画・拘束減</t>
  </si>
  <si>
    <t>児発１・有資格１・責欠・未計画・評価減</t>
  </si>
  <si>
    <t>児発１・有資格１・責欠・未計画・評価減・拘束減</t>
  </si>
  <si>
    <t>児発１・有資格１・責欠・未計画・開所減１</t>
  </si>
  <si>
    <t>児発１・有資格１・責欠・未計画・開所減１・拘束減</t>
  </si>
  <si>
    <t>児発１・有資格１・責欠・未計画・開所減１・評価減</t>
  </si>
  <si>
    <t>児発１・有資格１・責欠・未計画・開所減１・評価減・拘束減</t>
  </si>
  <si>
    <t>児発１・有資格１・責欠・未計画・開所減２</t>
  </si>
  <si>
    <t>児発１・有資格１・責欠・未計画・開所減２・拘束減</t>
  </si>
  <si>
    <t>児発１・有資格１・責欠・未計画・開所減２・評価減</t>
  </si>
  <si>
    <t>児発１・有資格１・責欠・未計画・開所減２・評価減・拘束減</t>
  </si>
  <si>
    <t>児発１・有資格１・責欠・未計画２</t>
  </si>
  <si>
    <t>児発１・有資格１・責欠・未計画２・拘束減</t>
  </si>
  <si>
    <t>児発１・有資格１・責欠・未計画２・評価減</t>
  </si>
  <si>
    <t>児発１・有資格１・責欠・未計画２・評価減・拘束減</t>
  </si>
  <si>
    <t>児発１・有資格１・責欠・未計画２・開所減１</t>
  </si>
  <si>
    <t>児発１・有資格１・責欠・未計画２・開所減１・拘束減</t>
  </si>
  <si>
    <t>児発１・有資格１・責欠・未計画２・開所減１・評価減</t>
  </si>
  <si>
    <t>児発１・有資格１・責欠・未計画２・開所減１・評価減・拘束減</t>
  </si>
  <si>
    <t>児発１・有資格１・責欠・未計画２・開所減２</t>
  </si>
  <si>
    <t>児発１・有資格１・責欠・未計画２・開所減２・拘束減</t>
  </si>
  <si>
    <t>児発１・有資格１・責欠・未計画２・開所減２・評価減</t>
  </si>
  <si>
    <t>児発１・有資格１・責欠・未計画２・開所減２・評価減・拘束減</t>
  </si>
  <si>
    <t>児発１・有資格１・責欠２</t>
  </si>
  <si>
    <t>児発１・有資格１・責欠２・拘束減</t>
  </si>
  <si>
    <t>児発１・有資格１・責欠２・評価減</t>
  </si>
  <si>
    <t>児発１・有資格１・責欠２・評価減・拘束減</t>
  </si>
  <si>
    <t>児発１・有資格１・責欠２・開所減１</t>
  </si>
  <si>
    <t>児発１・有資格１・責欠２・開所減１・拘束減</t>
  </si>
  <si>
    <t>児発１・有資格１・責欠２・開所減１・評価減</t>
  </si>
  <si>
    <t>児発１・有資格１・責欠２・開所減１・評価減・拘束減</t>
  </si>
  <si>
    <t>児発１・有資格１・責欠２・開所減２</t>
  </si>
  <si>
    <t>児発１・有資格１・責欠２・開所減２・拘束減</t>
  </si>
  <si>
    <t>児発１・有資格１・責欠２・開所減２・評価減</t>
  </si>
  <si>
    <t>児発１・有資格１・責欠２・開所減２・評価減・拘束減</t>
  </si>
  <si>
    <t>児発１・有資格１・責欠２・未計画</t>
  </si>
  <si>
    <t>児発１・有資格１・責欠２・未計画・拘束減</t>
  </si>
  <si>
    <t>児発１・有資格１・責欠２・未計画・評価減</t>
  </si>
  <si>
    <t>児発１・有資格１・責欠２・未計画・評価減・拘束減</t>
  </si>
  <si>
    <t>児発１・有資格１・責欠２・未計画・開所減１</t>
  </si>
  <si>
    <t>児発１・有資格１・責欠２・未計画・開所減１・拘束減</t>
  </si>
  <si>
    <t>児発１・有資格１・責欠２・未計画・開所減１・評価減</t>
  </si>
  <si>
    <t>児発１・有資格１・責欠２・未計画・開所減１・評価減・拘束減</t>
  </si>
  <si>
    <t>児発１・有資格１・責欠２・未計画・開所減２</t>
  </si>
  <si>
    <t>児発１・有資格１・責欠２・未計画・開所減２・拘束減</t>
  </si>
  <si>
    <t>児発１・有資格１・責欠２・未計画・開所減２・評価減</t>
  </si>
  <si>
    <t>児発１・有資格１・責欠２・未計画・開所減２・評価減・拘束減</t>
  </si>
  <si>
    <t>児発１・有資格１・責欠２・未計画２</t>
  </si>
  <si>
    <t>児発１・有資格１・責欠２・未計画２・拘束減</t>
  </si>
  <si>
    <t>児発１・有資格１・責欠２・未計画２・評価減</t>
  </si>
  <si>
    <t>児発１・有資格１・責欠２・未計画２・評価減・拘束減</t>
  </si>
  <si>
    <t>児発１・有資格１・責欠２・未計画２・開所減１</t>
  </si>
  <si>
    <t>児発１・有資格１・責欠２・未計画２・開所減１・拘束減</t>
  </si>
  <si>
    <t>児発１・有資格１・責欠２・未計画２・開所減１・評価減</t>
  </si>
  <si>
    <t>児発１・有資格１・責欠２・未計画２・開所減１・評価減・拘束減</t>
  </si>
  <si>
    <t>児発１・有資格１・責欠２・未計画２・開所減２</t>
  </si>
  <si>
    <t>児発１・有資格１・責欠２・未計画２・開所減２・拘束減</t>
  </si>
  <si>
    <t>児発１・有資格１・責欠２・未計画２・開所減２・評価減</t>
  </si>
  <si>
    <t>児発１・有資格１・責欠２・未計画２・開所減２・評価減・拘束減</t>
  </si>
  <si>
    <t>児発２・責欠</t>
  </si>
  <si>
    <t>児発２・責欠・拘束減</t>
  </si>
  <si>
    <t>児発２・責欠・評価減</t>
  </si>
  <si>
    <t>児発２・責欠・評価減・拘束減</t>
  </si>
  <si>
    <t>児発２・責欠・開所減１</t>
  </si>
  <si>
    <t>児発２・責欠・開所減１・拘束減</t>
  </si>
  <si>
    <t>児発２・責欠・開所減１・評価減</t>
  </si>
  <si>
    <t>児発２・責欠・開所減１・評価減・拘束減</t>
  </si>
  <si>
    <t>児発２・責欠・開所減２</t>
  </si>
  <si>
    <t>児発２・責欠・開所減２・拘束減</t>
  </si>
  <si>
    <t>児発２・責欠・開所減２・評価減</t>
  </si>
  <si>
    <t>児発２・責欠・開所減２・評価減・拘束減</t>
  </si>
  <si>
    <t>児発２・責欠・未計画</t>
  </si>
  <si>
    <t>児発２・責欠・未計画・拘束減</t>
  </si>
  <si>
    <t>児発２・責欠・未計画・評価減</t>
  </si>
  <si>
    <t>児発２・責欠・未計画・評価減・拘束減</t>
  </si>
  <si>
    <t>児発２・責欠・未計画・開所減１</t>
  </si>
  <si>
    <t>児発２・責欠・未計画・開所減１・拘束減</t>
  </si>
  <si>
    <t>児発２・責欠・未計画・開所減１・評価減</t>
  </si>
  <si>
    <t>児発２・責欠・未計画・開所減１・評価減・拘束減</t>
  </si>
  <si>
    <t>児発２・責欠・未計画・開所減２</t>
  </si>
  <si>
    <t>児発２・責欠・未計画・開所減２・拘束減</t>
  </si>
  <si>
    <t>児発２・責欠・未計画・開所減２・評価減</t>
  </si>
  <si>
    <t>児発２・責欠・未計画・開所減２・評価減・拘束減</t>
  </si>
  <si>
    <t>児発２・責欠・未計画２</t>
  </si>
  <si>
    <t>児発２・責欠・未計画２・拘束減</t>
  </si>
  <si>
    <t>児発２・責欠・未計画２・評価減</t>
  </si>
  <si>
    <t>児発２・責欠・未計画２・評価減・拘束減</t>
  </si>
  <si>
    <t>児発２・責欠・未計画２・開所減１</t>
  </si>
  <si>
    <t>児発２・責欠・未計画２・開所減１・拘束減</t>
  </si>
  <si>
    <t>児発２・責欠・未計画２・開所減１・評価減</t>
  </si>
  <si>
    <t>児発２・責欠・未計画２・開所減１・評価減・拘束減</t>
  </si>
  <si>
    <t>児発２・責欠・未計画２・開所減２</t>
  </si>
  <si>
    <t>児発２・責欠・未計画２・開所減２・拘束減</t>
  </si>
  <si>
    <t>児発２・責欠・未計画２・開所減２・評価減</t>
  </si>
  <si>
    <t>児発２・責欠・未計画２・開所減２・評価減・拘束減</t>
  </si>
  <si>
    <t>児発２・責欠２</t>
  </si>
  <si>
    <t>児発２・責欠２・拘束減</t>
  </si>
  <si>
    <t>児発２・責欠２・評価減</t>
  </si>
  <si>
    <t>児発２・責欠２・評価減・拘束減</t>
  </si>
  <si>
    <t>児発２・責欠２・開所減１</t>
  </si>
  <si>
    <t>児発２・責欠２・開所減１・拘束減</t>
  </si>
  <si>
    <t>児発２・責欠２・開所減１・評価減</t>
  </si>
  <si>
    <t>児発２・責欠２・開所減１・評価減・拘束減</t>
  </si>
  <si>
    <t>児発２・責欠２・開所減２</t>
  </si>
  <si>
    <t>児発２・責欠２・開所減２・拘束減</t>
  </si>
  <si>
    <t>児発２・責欠２・開所減２・評価減</t>
  </si>
  <si>
    <t>児発２・責欠２・開所減２・評価減・拘束減</t>
  </si>
  <si>
    <t>児発２・責欠２・未計画</t>
  </si>
  <si>
    <t>児発２・責欠２・未計画・拘束減</t>
  </si>
  <si>
    <t>児発２・責欠２・未計画・評価減</t>
  </si>
  <si>
    <t>児発２・責欠２・未計画・評価減・拘束減</t>
  </si>
  <si>
    <t>児発２・責欠２・未計画・開所減１</t>
  </si>
  <si>
    <t>児発２・責欠２・未計画・開所減１・拘束減</t>
  </si>
  <si>
    <t>児発２・責欠２・未計画・開所減１・評価減</t>
  </si>
  <si>
    <t>児発２・責欠２・未計画・開所減１・評価減・拘束減</t>
  </si>
  <si>
    <t>児発２・責欠２・未計画・開所減２</t>
  </si>
  <si>
    <t>児発２・責欠２・未計画・開所減２・拘束減</t>
  </si>
  <si>
    <t>児発２・責欠２・未計画・開所減２・評価減</t>
  </si>
  <si>
    <t>児発２・責欠２・未計画・開所減２・評価減・拘束減</t>
  </si>
  <si>
    <t>児発２・責欠２・未計画２</t>
  </si>
  <si>
    <t>児発２・責欠２・未計画２・拘束減</t>
  </si>
  <si>
    <t>児発２・責欠２・未計画２・評価減</t>
  </si>
  <si>
    <t>児発２・責欠２・未計画２・評価減・拘束減</t>
  </si>
  <si>
    <t>児発２・責欠２・未計画２・開所減１</t>
  </si>
  <si>
    <t>児発２・責欠２・未計画２・開所減１・拘束減</t>
  </si>
  <si>
    <t>児発２・責欠２・未計画２・開所減１・評価減</t>
  </si>
  <si>
    <t>児発２・責欠２・未計画２・開所減１・評価減・拘束減</t>
  </si>
  <si>
    <t>児発２・責欠２・未計画２・開所減２</t>
  </si>
  <si>
    <t>児発２・責欠２・未計画２・開所減２・拘束減</t>
  </si>
  <si>
    <t>児発２・責欠２・未計画２・開所減２・評価減</t>
  </si>
  <si>
    <t>児発２・責欠２・未計画２・開所減２・評価減・拘束減</t>
  </si>
  <si>
    <t>児発２・有資格２・責欠</t>
  </si>
  <si>
    <t>児発２・有資格２・責欠・拘束減</t>
  </si>
  <si>
    <t>児発２・有資格２・責欠・評価減</t>
  </si>
  <si>
    <t>児発２・有資格２・責欠・評価減・拘束減</t>
  </si>
  <si>
    <t>児発２・有資格２・責欠・開所減１</t>
  </si>
  <si>
    <t>児発２・有資格２・責欠・開所減１・拘束減</t>
  </si>
  <si>
    <t>児発２・有資格２・責欠・開所減１・評価減</t>
  </si>
  <si>
    <t>児発２・有資格２・責欠・開所減１・評価減・拘束減</t>
  </si>
  <si>
    <t>児発２・有資格２・責欠・開所減２</t>
  </si>
  <si>
    <t>児発２・有資格２・責欠・開所減２・拘束減</t>
  </si>
  <si>
    <t>児発２・有資格２・責欠・開所減２・評価減</t>
  </si>
  <si>
    <t>児発２・有資格２・責欠・開所減２・評価減・拘束減</t>
  </si>
  <si>
    <t>児発２・有資格２・責欠・未計画</t>
  </si>
  <si>
    <t>児発２・有資格２・責欠・未計画・拘束減</t>
  </si>
  <si>
    <t>児発２・有資格２・責欠・未計画・評価減</t>
  </si>
  <si>
    <t>児発２・有資格２・責欠・未計画・評価減・拘束減</t>
  </si>
  <si>
    <t>児発２・有資格２・責欠・未計画・開所減１</t>
  </si>
  <si>
    <t>児発２・有資格２・責欠・未計画・開所減１・拘束減</t>
  </si>
  <si>
    <t>児発２・有資格２・責欠・未計画・開所減１・評価減</t>
  </si>
  <si>
    <t>児発２・有資格２・責欠・未計画・開所減１・評価減・拘束減</t>
  </si>
  <si>
    <t>児発２・有資格２・責欠・未計画・開所減２</t>
  </si>
  <si>
    <t>児発２・有資格２・責欠・未計画・開所減２・拘束減</t>
  </si>
  <si>
    <t>児発２・有資格２・責欠・未計画・開所減２・評価減</t>
  </si>
  <si>
    <t>児発２・有資格２・責欠・未計画・開所減２・評価減・拘束減</t>
  </si>
  <si>
    <t>児発２・有資格２・責欠・未計画２</t>
  </si>
  <si>
    <t>児発２・有資格２・責欠・未計画２・拘束減</t>
  </si>
  <si>
    <t>児発２・有資格２・責欠・未計画２・評価減</t>
  </si>
  <si>
    <t>児発２・有資格２・責欠・未計画２・評価減・拘束減</t>
  </si>
  <si>
    <t>児発２・有資格２・責欠・未計画２・開所減１</t>
  </si>
  <si>
    <t>児発２・有資格２・責欠・未計画２・開所減１・拘束減</t>
  </si>
  <si>
    <t>児発２・有資格２・責欠・未計画２・開所減１・評価減</t>
  </si>
  <si>
    <t>児発２・有資格２・責欠・未計画２・開所減１・評価減・拘束減</t>
  </si>
  <si>
    <t>児発２・有資格２・責欠・未計画２・開所減２</t>
  </si>
  <si>
    <t>児発２・有資格２・責欠・未計画２・開所減２・拘束減</t>
  </si>
  <si>
    <t>児発２・有資格２・責欠・未計画２・開所減２・評価減</t>
  </si>
  <si>
    <t>児発２・有資格２・責欠・未計画２・開所減２・評価減・拘束減</t>
  </si>
  <si>
    <t>児発２・有資格２・責欠２</t>
  </si>
  <si>
    <t>児発２・有資格２・責欠２・拘束減</t>
  </si>
  <si>
    <t>児発２・有資格２・責欠２・評価減</t>
  </si>
  <si>
    <t>児発２・有資格２・責欠２・評価減・拘束減</t>
  </si>
  <si>
    <t>児発２・有資格２・責欠２・開所減１</t>
  </si>
  <si>
    <t>児発２・有資格２・責欠２・開所減１・拘束減</t>
  </si>
  <si>
    <t>児発２・有資格２・責欠２・開所減１・評価減</t>
  </si>
  <si>
    <t>児発２・有資格２・責欠２・開所減１・評価減・拘束減</t>
  </si>
  <si>
    <t>児発２・有資格２・責欠２・開所減２</t>
  </si>
  <si>
    <t>児発２・有資格２・責欠２・開所減２・拘束減</t>
  </si>
  <si>
    <t>児発２・有資格２・責欠２・開所減２・評価減</t>
  </si>
  <si>
    <t>児発２・有資格２・責欠２・開所減２・評価減・拘束減</t>
  </si>
  <si>
    <t>児発２・有資格２・責欠２・未計画</t>
  </si>
  <si>
    <t>児発２・有資格２・責欠２・未計画・拘束減</t>
  </si>
  <si>
    <t>児発２・有資格２・責欠２・未計画・評価減</t>
  </si>
  <si>
    <t>児発２・有資格２・責欠２・未計画・評価減・拘束減</t>
  </si>
  <si>
    <t>児発２・有資格２・責欠２・未計画・開所減１</t>
  </si>
  <si>
    <t>児発２・有資格２・責欠２・未計画・開所減１・拘束減</t>
  </si>
  <si>
    <t>児発２・有資格２・責欠２・未計画・開所減１・評価減</t>
  </si>
  <si>
    <t>児発２・有資格２・責欠２・未計画・開所減１・評価減・拘束減</t>
  </si>
  <si>
    <t>児発２・有資格２・責欠２・未計画・開所減２</t>
  </si>
  <si>
    <t>児発２・有資格２・責欠２・未計画・開所減２・拘束減</t>
  </si>
  <si>
    <t>児発２・有資格２・責欠２・未計画・開所減２・評価減</t>
  </si>
  <si>
    <t>児発２・有資格２・責欠２・未計画・開所減２・評価減・拘束減</t>
  </si>
  <si>
    <t>児発２・有資格２・責欠２・未計画２</t>
  </si>
  <si>
    <t>児発２・有資格２・責欠２・未計画２・拘束減</t>
  </si>
  <si>
    <t>児発２・有資格２・責欠２・未計画２・評価減</t>
  </si>
  <si>
    <t>児発２・有資格２・責欠２・未計画２・評価減・拘束減</t>
  </si>
  <si>
    <t>児発２・有資格２・責欠２・未計画２・開所減１</t>
  </si>
  <si>
    <t>児発２・有資格２・責欠２・未計画２・開所減１・拘束減</t>
  </si>
  <si>
    <t>児発２・有資格２・責欠２・未計画２・開所減１・評価減</t>
  </si>
  <si>
    <t>児発２・有資格２・責欠２・未計画２・開所減１・評価減・拘束減</t>
  </si>
  <si>
    <t>児発２・有資格２・責欠２・未計画２・開所減２</t>
  </si>
  <si>
    <t>児発２・有資格２・責欠２・未計画２・開所減２・拘束減</t>
  </si>
  <si>
    <t>児発２・有資格２・責欠２・未計画２・開所減２・評価減</t>
  </si>
  <si>
    <t>児発２・有資格２・責欠２・未計画２・開所減２・評価減・拘束減</t>
  </si>
  <si>
    <t>児発３・責欠</t>
  </si>
  <si>
    <t>児発３・責欠・拘束減</t>
  </si>
  <si>
    <t>児発３・責欠・評価減</t>
  </si>
  <si>
    <t>児発３・責欠・評価減・拘束減</t>
  </si>
  <si>
    <t>児発３・責欠・開所減１</t>
  </si>
  <si>
    <t>児発３・責欠・開所減１・拘束減</t>
  </si>
  <si>
    <t>児発３・責欠・開所減１・評価減</t>
  </si>
  <si>
    <t>児発３・責欠・開所減１・評価減・拘束減</t>
  </si>
  <si>
    <t>児発３・責欠・開所減２</t>
  </si>
  <si>
    <t>児発３・責欠・開所減２・拘束減</t>
  </si>
  <si>
    <t>児発３・責欠・開所減２・評価減</t>
  </si>
  <si>
    <t>児発３・責欠・開所減２・評価減・拘束減</t>
  </si>
  <si>
    <t>児発３・責欠・未計画</t>
  </si>
  <si>
    <t>児発３・責欠・未計画・拘束減</t>
  </si>
  <si>
    <t>児発３・責欠・未計画・評価減</t>
  </si>
  <si>
    <t>児発３・責欠・未計画・評価減・拘束減</t>
  </si>
  <si>
    <t>児発３・責欠・未計画・開所減１</t>
  </si>
  <si>
    <t>児発３・責欠・未計画・開所減１・拘束減</t>
  </si>
  <si>
    <t>児発３・責欠・未計画・開所減１・評価減</t>
  </si>
  <si>
    <t>児発３・責欠・未計画・開所減１・評価減・拘束減</t>
  </si>
  <si>
    <t>児発３・責欠・未計画・開所減２</t>
  </si>
  <si>
    <t>児発３・責欠・未計画・開所減２・拘束減</t>
  </si>
  <si>
    <t>児発３・責欠・未計画・開所減２・評価減</t>
  </si>
  <si>
    <t>児発３・責欠・未計画・開所減２・評価減・拘束減</t>
  </si>
  <si>
    <t>児発３・責欠・未計画２</t>
  </si>
  <si>
    <t>児発３・責欠・未計画２・拘束減</t>
  </si>
  <si>
    <t>児発３・責欠・未計画２・評価減</t>
  </si>
  <si>
    <t>児発３・責欠・未計画２・評価減・拘束減</t>
  </si>
  <si>
    <t>児発３・責欠・未計画２・開所減１</t>
  </si>
  <si>
    <t>児発３・責欠・未計画２・開所減１・拘束減</t>
  </si>
  <si>
    <t>児発３・責欠・未計画２・開所減１・評価減</t>
  </si>
  <si>
    <t>児発３・責欠・未計画２・開所減１・評価減・拘束減</t>
  </si>
  <si>
    <t>児発３・責欠・未計画２・開所減２</t>
  </si>
  <si>
    <t>児発３・責欠・未計画２・開所減２・拘束減</t>
  </si>
  <si>
    <t>児発３・責欠・未計画２・開所減２・評価減</t>
  </si>
  <si>
    <t>児発３・責欠・未計画２・開所減２・評価減・拘束減</t>
  </si>
  <si>
    <t>児発３・責欠２</t>
  </si>
  <si>
    <t>児発３・責欠２・拘束減</t>
  </si>
  <si>
    <t>児発３・責欠２・評価減</t>
  </si>
  <si>
    <t>児発３・責欠２・評価減・拘束減</t>
  </si>
  <si>
    <t>児発３・責欠２・開所減１</t>
  </si>
  <si>
    <t>児発３・責欠２・開所減１・拘束減</t>
  </si>
  <si>
    <t>児発３・責欠２・開所減１・評価減</t>
  </si>
  <si>
    <t>児発３・責欠２・開所減１・評価減・拘束減</t>
  </si>
  <si>
    <t>児発３・責欠２・開所減２</t>
  </si>
  <si>
    <t>児発３・責欠２・開所減２・拘束減</t>
  </si>
  <si>
    <t>児発３・責欠２・開所減２・評価減</t>
  </si>
  <si>
    <t>児発３・責欠２・開所減２・評価減・拘束減</t>
  </si>
  <si>
    <t>児発３・責欠２・未計画</t>
  </si>
  <si>
    <t>児発３・責欠２・未計画・拘束減</t>
  </si>
  <si>
    <t>児発３・責欠２・未計画・評価減</t>
  </si>
  <si>
    <t>児発３・責欠２・未計画・評価減・拘束減</t>
  </si>
  <si>
    <t>児発３・責欠２・未計画・開所減１</t>
  </si>
  <si>
    <t>児発３・責欠２・未計画・開所減１・拘束減</t>
  </si>
  <si>
    <t>児発３・責欠２・未計画・開所減１・評価減</t>
  </si>
  <si>
    <t>児発３・責欠２・未計画・開所減１・評価減・拘束減</t>
  </si>
  <si>
    <t>児発３・責欠２・未計画・開所減２</t>
  </si>
  <si>
    <t>児発３・責欠２・未計画・開所減２・拘束減</t>
  </si>
  <si>
    <t>児発３・責欠２・未計画・開所減２・評価減</t>
  </si>
  <si>
    <t>児発３・責欠２・未計画・開所減２・評価減・拘束減</t>
  </si>
  <si>
    <t>児発３・責欠２・未計画２</t>
  </si>
  <si>
    <t>児発３・責欠２・未計画２・拘束減</t>
  </si>
  <si>
    <t>児発３・責欠２・未計画２・評価減</t>
  </si>
  <si>
    <t>児発３・責欠２・未計画２・評価減・拘束減</t>
  </si>
  <si>
    <t>児発３・責欠２・未計画２・開所減１</t>
  </si>
  <si>
    <t>児発３・責欠２・未計画２・開所減１・拘束減</t>
  </si>
  <si>
    <t>児発３・責欠２・未計画２・開所減１・評価減</t>
  </si>
  <si>
    <t>児発３・責欠２・未計画２・開所減１・評価減・拘束減</t>
  </si>
  <si>
    <t>児発３・責欠２・未計画２・開所減２</t>
  </si>
  <si>
    <t>児発３・責欠２・未計画２・開所減２・拘束減</t>
  </si>
  <si>
    <t>児発３・責欠２・未計画２・開所減２・評価減</t>
  </si>
  <si>
    <t>児発３・責欠２・未計画２・開所減２・評価減・拘束減</t>
  </si>
  <si>
    <t>児発３・有資格３・責欠</t>
  </si>
  <si>
    <t>児発３・有資格３・責欠・拘束減</t>
  </si>
  <si>
    <t>児発３・有資格３・責欠・評価減</t>
  </si>
  <si>
    <t>児発３・有資格３・責欠・評価減・拘束減</t>
  </si>
  <si>
    <t>児発３・有資格３・責欠・開所減１</t>
  </si>
  <si>
    <t>児発３・有資格３・責欠・開所減１・拘束減</t>
  </si>
  <si>
    <t>児発３・有資格３・責欠・開所減１・評価減</t>
  </si>
  <si>
    <t>児発３・有資格３・責欠・開所減１・評価減・拘束減</t>
  </si>
  <si>
    <t>児発３・有資格３・責欠・開所減２</t>
  </si>
  <si>
    <t>児発３・有資格３・責欠・開所減２・拘束減</t>
  </si>
  <si>
    <t>児発３・有資格３・責欠・開所減２・評価減</t>
  </si>
  <si>
    <t>児発３・有資格３・責欠・開所減２・評価減・拘束減</t>
  </si>
  <si>
    <t>児発３・有資格３・責欠・未計画</t>
  </si>
  <si>
    <t>児発３・有資格３・責欠・未計画・拘束減</t>
  </si>
  <si>
    <t>児発３・有資格３・責欠・未計画・評価減</t>
  </si>
  <si>
    <t>児発３・有資格３・責欠・未計画・評価減・拘束減</t>
  </si>
  <si>
    <t>児発３・有資格３・責欠・未計画・開所減１</t>
  </si>
  <si>
    <t>児発３・有資格３・責欠・未計画・開所減１・拘束減</t>
  </si>
  <si>
    <t>児発３・有資格３・責欠・未計画・開所減１・評価減</t>
  </si>
  <si>
    <t>児発３・有資格３・責欠・未計画・開所減１・評価減・拘束減</t>
  </si>
  <si>
    <t>児発３・有資格３・責欠・未計画・開所減２</t>
  </si>
  <si>
    <t>児発３・有資格３・責欠・未計画・開所減２・拘束減</t>
  </si>
  <si>
    <t>児発３・有資格３・責欠・未計画・開所減２・評価減</t>
  </si>
  <si>
    <t>児発３・有資格３・責欠・未計画・開所減２・評価減・拘束減</t>
  </si>
  <si>
    <t>児発３・有資格３・責欠・未計画２</t>
  </si>
  <si>
    <t>児発３・有資格３・責欠・未計画２・拘束減</t>
  </si>
  <si>
    <t>児発３・有資格３・責欠・未計画２・評価減</t>
  </si>
  <si>
    <t>児発３・有資格３・責欠・未計画２・評価減・拘束減</t>
  </si>
  <si>
    <t>児発３・有資格３・責欠・未計画２・開所減１</t>
  </si>
  <si>
    <t>児発３・有資格３・責欠・未計画２・開所減１・拘束減</t>
  </si>
  <si>
    <t>児発３・有資格３・責欠・未計画２・開所減１・評価減</t>
  </si>
  <si>
    <t>児発３・有資格３・責欠・未計画２・開所減１・評価減・拘束減</t>
  </si>
  <si>
    <t>児発３・有資格３・責欠・未計画２・開所減２</t>
  </si>
  <si>
    <t>児発３・有資格３・責欠・未計画２・開所減２・拘束減</t>
  </si>
  <si>
    <t>児発３・有資格３・責欠・未計画２・開所減２・評価減</t>
  </si>
  <si>
    <t>児発３・有資格３・責欠・未計画２・開所減２・評価減・拘束減</t>
  </si>
  <si>
    <t>児発３・有資格３・責欠２</t>
  </si>
  <si>
    <t>児発３・有資格３・責欠２・拘束減</t>
  </si>
  <si>
    <t>児発３・有資格３・責欠２・評価減</t>
  </si>
  <si>
    <t>児発３・有資格３・責欠２・評価減・拘束減</t>
  </si>
  <si>
    <t>児発３・有資格３・責欠２・開所減１</t>
  </si>
  <si>
    <t>児発３・有資格３・責欠２・開所減１・拘束減</t>
  </si>
  <si>
    <t>児発３・有資格３・責欠２・開所減１・評価減</t>
  </si>
  <si>
    <t>児発３・有資格３・責欠２・開所減１・評価減・拘束減</t>
  </si>
  <si>
    <t>児発３・有資格３・責欠２・開所減２</t>
  </si>
  <si>
    <t>児発３・有資格３・責欠２・開所減２・拘束減</t>
  </si>
  <si>
    <t>児発３・有資格３・責欠２・開所減２・評価減</t>
  </si>
  <si>
    <t>児発３・有資格３・責欠２・開所減２・評価減・拘束減</t>
  </si>
  <si>
    <t>児発３・有資格３・責欠２・未計画</t>
  </si>
  <si>
    <t>児発３・有資格３・責欠２・未計画・拘束減</t>
  </si>
  <si>
    <t>児発３・有資格３・責欠２・未計画・評価減</t>
  </si>
  <si>
    <t>児発３・有資格３・責欠２・未計画・評価減・拘束減</t>
  </si>
  <si>
    <t>児発３・有資格３・責欠２・未計画・開所減１</t>
  </si>
  <si>
    <t>児発３・有資格３・責欠２・未計画・開所減１・拘束減</t>
  </si>
  <si>
    <t>児発３・有資格３・責欠２・未計画・開所減１・評価減</t>
  </si>
  <si>
    <t>児発３・有資格３・責欠２・未計画・開所減１・評価減・拘束減</t>
  </si>
  <si>
    <t>児発３・有資格３・責欠２・未計画・開所減２</t>
  </si>
  <si>
    <t>児発３・有資格３・責欠２・未計画・開所減２・拘束減</t>
  </si>
  <si>
    <t>児発３・有資格３・責欠２・未計画・開所減２・評価減</t>
  </si>
  <si>
    <t>児発３・有資格３・責欠２・未計画・開所減２・評価減・拘束減</t>
  </si>
  <si>
    <t>児発３・有資格３・責欠２・未計画２</t>
  </si>
  <si>
    <t>児発３・有資格３・責欠２・未計画２・拘束減</t>
  </si>
  <si>
    <t>児発３・有資格３・責欠２・未計画２・評価減</t>
  </si>
  <si>
    <t>児発３・有資格３・責欠２・未計画２・評価減・拘束減</t>
  </si>
  <si>
    <t>児発３・有資格３・責欠２・未計画２・開所減１</t>
  </si>
  <si>
    <t>児発３・有資格３・責欠２・未計画２・開所減１・拘束減</t>
  </si>
  <si>
    <t>児発３・有資格３・責欠２・未計画２・開所減１・評価減</t>
  </si>
  <si>
    <t>児発３・有資格３・責欠２・未計画２・開所減１・評価減・拘束減</t>
  </si>
  <si>
    <t>児発３・有資格３・責欠２・未計画２・開所減２</t>
  </si>
  <si>
    <t>児発３・有資格３・責欠２・未計画２・開所減２・拘束減</t>
  </si>
  <si>
    <t>児発３・有資格３・責欠２・未計画２・開所減２・評価減</t>
  </si>
  <si>
    <t>児発３・有資格３・責欠２・未計画２・開所減２・評価減・拘束減</t>
  </si>
  <si>
    <t>児発４・責欠</t>
  </si>
  <si>
    <t>児発４・責欠・拘束減</t>
  </si>
  <si>
    <t>児発４・責欠・評価減</t>
  </si>
  <si>
    <t>児発４・責欠・評価減・拘束減</t>
  </si>
  <si>
    <t>児発４・責欠・開所減１</t>
  </si>
  <si>
    <t>児発４・責欠・開所減１・拘束減</t>
  </si>
  <si>
    <t>児発４・責欠・開所減１・評価減</t>
  </si>
  <si>
    <t>児発４・責欠・開所減１・評価減・拘束減</t>
  </si>
  <si>
    <t>児発４・責欠・開所減２</t>
  </si>
  <si>
    <t>児発４・責欠・開所減２・拘束減</t>
  </si>
  <si>
    <t>児発４・責欠・開所減２・評価減</t>
  </si>
  <si>
    <t>児発４・責欠・開所減２・評価減・拘束減</t>
  </si>
  <si>
    <t>児発４・責欠・未計画</t>
  </si>
  <si>
    <t>児発４・責欠・未計画・拘束減</t>
  </si>
  <si>
    <t>児発４・責欠・未計画・評価減</t>
  </si>
  <si>
    <t>児発４・責欠・未計画・評価減・拘束減</t>
  </si>
  <si>
    <t>児発４・責欠・未計画・開所減１</t>
  </si>
  <si>
    <t>児発４・責欠・未計画・開所減１・拘束減</t>
  </si>
  <si>
    <t>児発４・責欠・未計画・開所減１・評価減</t>
  </si>
  <si>
    <t>児発４・責欠・未計画・開所減１・評価減・拘束減</t>
  </si>
  <si>
    <t>児発４・責欠・未計画・開所減２</t>
  </si>
  <si>
    <t>児発４・責欠・未計画・開所減２・拘束減</t>
  </si>
  <si>
    <t>児発４・責欠・未計画・開所減２・評価減</t>
  </si>
  <si>
    <t>児発４・責欠・未計画・開所減２・評価減・拘束減</t>
  </si>
  <si>
    <t>児発４・責欠・未計画２</t>
  </si>
  <si>
    <t>児発４・責欠・未計画２・拘束減</t>
  </si>
  <si>
    <t>児発４・責欠・未計画２・評価減</t>
  </si>
  <si>
    <t>児発４・責欠・未計画２・評価減・拘束減</t>
  </si>
  <si>
    <t>児発４・責欠・未計画２・開所減１</t>
  </si>
  <si>
    <t>児発４・責欠・未計画２・開所減１・拘束減</t>
  </si>
  <si>
    <t>児発４・責欠・未計画２・開所減１・評価減</t>
  </si>
  <si>
    <t>児発４・責欠・未計画２・開所減１・評価減・拘束減</t>
  </si>
  <si>
    <t>児発４・責欠・未計画２・開所減２</t>
  </si>
  <si>
    <t>児発４・責欠・未計画２・開所減２・拘束減</t>
  </si>
  <si>
    <t>児発４・責欠・未計画２・開所減２・評価減</t>
  </si>
  <si>
    <t>児発４・責欠・未計画２・開所減２・評価減・拘束減</t>
  </si>
  <si>
    <t>児発４・責欠２</t>
  </si>
  <si>
    <t>児発４・責欠２・拘束減</t>
  </si>
  <si>
    <t>児発４・責欠２・評価減</t>
  </si>
  <si>
    <t>児発４・責欠２・評価減・拘束減</t>
  </si>
  <si>
    <t>児発４・責欠２・開所減１</t>
  </si>
  <si>
    <t>児発４・責欠２・開所減１・拘束減</t>
  </si>
  <si>
    <t>児発４・責欠２・開所減１・評価減</t>
  </si>
  <si>
    <t>児発４・責欠２・開所減１・評価減・拘束減</t>
  </si>
  <si>
    <t>児発４・責欠２・開所減２</t>
  </si>
  <si>
    <t>児発４・責欠２・開所減２・拘束減</t>
  </si>
  <si>
    <t>児発４・責欠２・開所減２・評価減</t>
  </si>
  <si>
    <t>児発４・責欠２・開所減２・評価減・拘束減</t>
  </si>
  <si>
    <t>児発４・責欠２・未計画</t>
  </si>
  <si>
    <t>児発４・責欠２・未計画・拘束減</t>
  </si>
  <si>
    <t>児発４・責欠２・未計画・評価減</t>
  </si>
  <si>
    <t>児発４・責欠２・未計画・評価減・拘束減</t>
  </si>
  <si>
    <t>児発４・責欠２・未計画・開所減１</t>
  </si>
  <si>
    <t>児発４・責欠２・未計画・開所減１・拘束減</t>
  </si>
  <si>
    <t>児発４・責欠２・未計画・開所減１・評価減</t>
  </si>
  <si>
    <t>児発４・責欠２・未計画・開所減１・評価減・拘束減</t>
  </si>
  <si>
    <t>児発４・責欠２・未計画・開所減２</t>
  </si>
  <si>
    <t>児発４・責欠２・未計画・開所減２・拘束減</t>
  </si>
  <si>
    <t>児発４・責欠２・未計画・開所減２・評価減</t>
  </si>
  <si>
    <t>児発４・責欠２・未計画・開所減２・評価減・拘束減</t>
  </si>
  <si>
    <t>児発４・責欠２・未計画２</t>
  </si>
  <si>
    <t>児発４・責欠２・未計画２・拘束減</t>
  </si>
  <si>
    <t>児発４・責欠２・未計画２・評価減</t>
  </si>
  <si>
    <t>児発４・責欠２・未計画２・評価減・拘束減</t>
  </si>
  <si>
    <t>児発４・責欠２・未計画２・開所減１</t>
  </si>
  <si>
    <t>児発４・責欠２・未計画２・開所減１・拘束減</t>
  </si>
  <si>
    <t>児発４・責欠２・未計画２・開所減１・評価減</t>
  </si>
  <si>
    <t>児発４・責欠２・未計画２・開所減１・評価減・拘束減</t>
  </si>
  <si>
    <t>児発４・責欠２・未計画２・開所減２</t>
  </si>
  <si>
    <t>児発４・責欠２・未計画２・開所減２・拘束減</t>
  </si>
  <si>
    <t>児発４・責欠２・未計画２・開所減２・評価減</t>
  </si>
  <si>
    <t>児発４・責欠２・未計画２・開所減２・評価減・拘束減</t>
  </si>
  <si>
    <t>児発４・有資格１・責欠</t>
  </si>
  <si>
    <t>児発４・有資格１・責欠・拘束減</t>
  </si>
  <si>
    <t>児発４・有資格１・責欠・評価減</t>
  </si>
  <si>
    <t>児発４・有資格１・責欠・評価減・拘束減</t>
  </si>
  <si>
    <t>児発４・有資格１・責欠・開所減１</t>
  </si>
  <si>
    <t>児発４・有資格１・責欠・開所減１・拘束減</t>
  </si>
  <si>
    <t>児発４・有資格１・責欠・開所減１・評価減</t>
  </si>
  <si>
    <t>児発４・有資格１・責欠・開所減１・評価減・拘束減</t>
  </si>
  <si>
    <t>児発４・有資格１・責欠・開所減２</t>
  </si>
  <si>
    <t>児発４・有資格１・責欠・開所減２・拘束減</t>
  </si>
  <si>
    <t>児発４・有資格１・責欠・開所減２・評価減</t>
  </si>
  <si>
    <t>児発４・有資格１・責欠・開所減２・評価減・拘束減</t>
  </si>
  <si>
    <t>児発４・有資格１・責欠・未計画</t>
  </si>
  <si>
    <t>児発４・有資格１・責欠・未計画・拘束減</t>
  </si>
  <si>
    <t>児発４・有資格１・責欠・未計画・評価減</t>
  </si>
  <si>
    <t>児発４・有資格１・責欠・未計画・評価減・拘束減</t>
  </si>
  <si>
    <t>児発４・有資格１・責欠・未計画・開所減１</t>
  </si>
  <si>
    <t>児発４・有資格１・責欠・未計画・開所減１・拘束減</t>
  </si>
  <si>
    <t>児発４・有資格１・責欠・未計画・開所減１・評価減</t>
  </si>
  <si>
    <t>児発４・有資格１・責欠・未計画・開所減１・評価減・拘束減</t>
  </si>
  <si>
    <t>児発４・有資格１・責欠・未計画・開所減２</t>
  </si>
  <si>
    <t>児発４・有資格１・責欠・未計画・開所減２・拘束減</t>
  </si>
  <si>
    <t>児発４・有資格１・責欠・未計画・開所減２・評価減</t>
  </si>
  <si>
    <t>児発４・有資格１・責欠・未計画・開所減２・評価減・拘束減</t>
  </si>
  <si>
    <t>児発４・有資格１・責欠・未計画２</t>
  </si>
  <si>
    <t>児発４・有資格１・責欠・未計画２・拘束減</t>
  </si>
  <si>
    <t>児発４・有資格１・責欠・未計画２・評価減</t>
  </si>
  <si>
    <t>児発４・有資格１・責欠・未計画２・評価減・拘束減</t>
  </si>
  <si>
    <t>児発４・有資格１・責欠・未計画２・開所減１</t>
  </si>
  <si>
    <t>児発４・有資格１・責欠・未計画２・開所減１・拘束減</t>
  </si>
  <si>
    <t>児発４・有資格１・責欠・未計画２・開所減１・評価減</t>
  </si>
  <si>
    <t>児発４・有資格１・責欠・未計画２・開所減１・評価減・拘束減</t>
  </si>
  <si>
    <t>児発４・有資格１・責欠・未計画２・開所減２</t>
  </si>
  <si>
    <t>児発４・有資格１・責欠・未計画２・開所減２・拘束減</t>
  </si>
  <si>
    <t>児発４・有資格１・責欠・未計画２・開所減２・評価減</t>
  </si>
  <si>
    <t>児発４・有資格１・責欠・未計画２・開所減２・評価減・拘束減</t>
  </si>
  <si>
    <t>児発４・有資格１・責欠２</t>
  </si>
  <si>
    <t>児発４・有資格１・責欠２・拘束減</t>
  </si>
  <si>
    <t>児発４・有資格１・責欠２・評価減</t>
  </si>
  <si>
    <t>児発４・有資格１・責欠２・評価減・拘束減</t>
  </si>
  <si>
    <t>児発４・有資格１・責欠２・開所減１</t>
  </si>
  <si>
    <t>児発４・有資格１・責欠２・開所減１・拘束減</t>
  </si>
  <si>
    <t>児発４・有資格１・責欠２・開所減１・評価減</t>
  </si>
  <si>
    <t>児発４・有資格１・責欠２・開所減１・評価減・拘束減</t>
  </si>
  <si>
    <t>児発４・有資格１・責欠２・開所減２</t>
  </si>
  <si>
    <t>児発４・有資格１・責欠２・開所減２・拘束減</t>
  </si>
  <si>
    <t>児発４・有資格１・責欠２・開所減２・評価減</t>
  </si>
  <si>
    <t>児発４・有資格１・責欠２・開所減２・評価減・拘束減</t>
  </si>
  <si>
    <t>児発４・有資格１・責欠２・未計画</t>
  </si>
  <si>
    <t>児発４・有資格１・責欠２・未計画・拘束減</t>
  </si>
  <si>
    <t>児発４・有資格１・責欠２・未計画・評価減</t>
  </si>
  <si>
    <t>児発４・有資格１・責欠２・未計画・評価減・拘束減</t>
  </si>
  <si>
    <t>児発４・有資格１・責欠２・未計画・開所減１</t>
  </si>
  <si>
    <t>児発４・有資格１・責欠２・未計画・開所減１・拘束減</t>
  </si>
  <si>
    <t>児発４・有資格１・責欠２・未計画・開所減１・評価減</t>
  </si>
  <si>
    <t>児発４・有資格１・責欠２・未計画・開所減１・評価減・拘束減</t>
  </si>
  <si>
    <t>児発４・有資格１・責欠２・未計画・開所減２</t>
  </si>
  <si>
    <t>児発４・有資格１・責欠２・未計画・開所減２・拘束減</t>
  </si>
  <si>
    <t>児発４・有資格１・責欠２・未計画・開所減２・評価減</t>
  </si>
  <si>
    <t>児発４・有資格１・責欠２・未計画・開所減２・評価減・拘束減</t>
  </si>
  <si>
    <t>児発４・有資格１・責欠２・未計画２</t>
  </si>
  <si>
    <t>児発４・有資格１・責欠２・未計画２・拘束減</t>
  </si>
  <si>
    <t>児発４・有資格１・責欠２・未計画２・評価減</t>
  </si>
  <si>
    <t>児発４・有資格１・責欠２・未計画２・評価減・拘束減</t>
  </si>
  <si>
    <t>児発４・有資格１・責欠２・未計画２・開所減１</t>
  </si>
  <si>
    <t>児発４・有資格１・責欠２・未計画２・開所減１・拘束減</t>
  </si>
  <si>
    <t>児発４・有資格１・責欠２・未計画２・開所減１・評価減</t>
  </si>
  <si>
    <t>児発４・有資格１・責欠２・未計画２・開所減１・評価減・拘束減</t>
  </si>
  <si>
    <t>児発４・有資格１・責欠２・未計画２・開所減２</t>
  </si>
  <si>
    <t>児発４・有資格１・責欠２・未計画２・開所減２・拘束減</t>
  </si>
  <si>
    <t>児発４・有資格１・責欠２・未計画２・開所減２・評価減</t>
  </si>
  <si>
    <t>児発４・有資格１・責欠２・未計画２・開所減２・評価減・拘束減</t>
  </si>
  <si>
    <t>児発５・責欠</t>
  </si>
  <si>
    <t>児発５・責欠・拘束減</t>
  </si>
  <si>
    <t>児発５・責欠・評価減</t>
  </si>
  <si>
    <t>児発５・責欠・評価減・拘束減</t>
  </si>
  <si>
    <t>児発５・責欠・開所減１</t>
  </si>
  <si>
    <t>児発５・責欠・開所減１・拘束減</t>
  </si>
  <si>
    <t>児発５・責欠・開所減１・評価減</t>
  </si>
  <si>
    <t>児発５・責欠・開所減１・評価減・拘束減</t>
  </si>
  <si>
    <t>児発５・責欠・開所減２</t>
  </si>
  <si>
    <t>児発５・責欠・開所減２・拘束減</t>
  </si>
  <si>
    <t>児発５・責欠・開所減２・評価減</t>
  </si>
  <si>
    <t>児発５・責欠・開所減２・評価減・拘束減</t>
  </si>
  <si>
    <t>児発５・責欠・未計画</t>
  </si>
  <si>
    <t>児発５・責欠・未計画・拘束減</t>
  </si>
  <si>
    <t>児発５・責欠・未計画・評価減</t>
  </si>
  <si>
    <t>児発５・責欠・未計画・評価減・拘束減</t>
  </si>
  <si>
    <t>児発５・責欠・未計画・開所減１</t>
  </si>
  <si>
    <t>児発５・責欠・未計画・開所減１・拘束減</t>
  </si>
  <si>
    <t>児発５・責欠・未計画・開所減１・評価減</t>
  </si>
  <si>
    <t>児発５・責欠・未計画・開所減１・評価減・拘束減</t>
  </si>
  <si>
    <t>児発５・責欠・未計画・開所減２</t>
  </si>
  <si>
    <t>児発５・責欠・未計画・開所減２・拘束減</t>
  </si>
  <si>
    <t>児発５・責欠・未計画・開所減２・評価減</t>
  </si>
  <si>
    <t>児発５・責欠・未計画・開所減２・評価減・拘束減</t>
  </si>
  <si>
    <t>児発５・責欠・未計画２</t>
  </si>
  <si>
    <t>児発５・責欠・未計画２・拘束減</t>
  </si>
  <si>
    <t>児発５・責欠・未計画２・評価減</t>
  </si>
  <si>
    <t>児発５・責欠・未計画２・評価減・拘束減</t>
  </si>
  <si>
    <t>児発５・責欠・未計画２・開所減１</t>
  </si>
  <si>
    <t>児発５・責欠・未計画２・開所減１・拘束減</t>
  </si>
  <si>
    <t>児発５・責欠・未計画２・開所減１・評価減</t>
  </si>
  <si>
    <t>児発５・責欠・未計画２・開所減１・評価減・拘束減</t>
  </si>
  <si>
    <t>児発５・責欠・未計画２・開所減２</t>
  </si>
  <si>
    <t>児発５・責欠・未計画２・開所減２・拘束減</t>
  </si>
  <si>
    <t>児発５・責欠・未計画２・開所減２・評価減</t>
  </si>
  <si>
    <t>児発５・責欠・未計画２・開所減２・評価減・拘束減</t>
  </si>
  <si>
    <t>児発５・責欠２</t>
  </si>
  <si>
    <t>児発５・責欠２・拘束減</t>
  </si>
  <si>
    <t>児発５・責欠２・評価減</t>
  </si>
  <si>
    <t>児発５・責欠２・評価減・拘束減</t>
  </si>
  <si>
    <t>児発５・責欠２・開所減１</t>
  </si>
  <si>
    <t>児発５・責欠２・開所減１・拘束減</t>
  </si>
  <si>
    <t>児発５・責欠２・開所減１・評価減</t>
  </si>
  <si>
    <t>児発５・責欠２・開所減１・評価減・拘束減</t>
  </si>
  <si>
    <t>児発５・責欠２・開所減２</t>
  </si>
  <si>
    <t>児発５・責欠２・開所減２・拘束減</t>
  </si>
  <si>
    <t>児発５・責欠２・開所減２・評価減</t>
  </si>
  <si>
    <t>児発５・責欠２・開所減２・評価減・拘束減</t>
  </si>
  <si>
    <t>児発５・責欠２・未計画</t>
  </si>
  <si>
    <t>児発５・責欠２・未計画・拘束減</t>
  </si>
  <si>
    <t>児発５・責欠２・未計画・評価減</t>
  </si>
  <si>
    <t>児発５・責欠２・未計画・評価減・拘束減</t>
  </si>
  <si>
    <t>児発５・責欠２・未計画・開所減１</t>
  </si>
  <si>
    <t>児発５・責欠２・未計画・開所減１・拘束減</t>
  </si>
  <si>
    <t>児発５・責欠２・未計画・開所減１・評価減</t>
  </si>
  <si>
    <t>児発５・責欠２・未計画・開所減１・評価減・拘束減</t>
  </si>
  <si>
    <t>児発５・責欠２・未計画・開所減２</t>
  </si>
  <si>
    <t>児発５・責欠２・未計画・開所減２・拘束減</t>
  </si>
  <si>
    <t>児発５・責欠２・未計画・開所減２・評価減</t>
  </si>
  <si>
    <t>児発５・責欠２・未計画・開所減２・評価減・拘束減</t>
  </si>
  <si>
    <t>児発５・責欠２・未計画２</t>
  </si>
  <si>
    <t>児発５・責欠２・未計画２・拘束減</t>
  </si>
  <si>
    <t>児発５・責欠２・未計画２・評価減</t>
  </si>
  <si>
    <t>児発５・責欠２・未計画２・評価減・拘束減</t>
  </si>
  <si>
    <t>児発５・責欠２・未計画２・開所減１</t>
  </si>
  <si>
    <t>児発５・責欠２・未計画２・開所減１・拘束減</t>
  </si>
  <si>
    <t>児発５・責欠２・未計画２・開所減１・評価減</t>
  </si>
  <si>
    <t>児発５・責欠２・未計画２・開所減１・評価減・拘束減</t>
  </si>
  <si>
    <t>児発５・責欠２・未計画２・開所減２</t>
  </si>
  <si>
    <t>児発５・責欠２・未計画２・開所減２・拘束減</t>
  </si>
  <si>
    <t>児発５・責欠２・未計画２・開所減２・評価減</t>
  </si>
  <si>
    <t>児発５・責欠２・未計画２・開所減２・評価減・拘束減</t>
  </si>
  <si>
    <t>児発５・有資格２・責欠</t>
  </si>
  <si>
    <t>児発５・有資格２・責欠・拘束減</t>
  </si>
  <si>
    <t>児発５・有資格２・責欠・評価減</t>
  </si>
  <si>
    <t>児発５・有資格２・責欠・評価減・拘束減</t>
  </si>
  <si>
    <t>児発５・有資格２・責欠・開所減１</t>
  </si>
  <si>
    <t>児発５・有資格２・責欠・開所減１・拘束減</t>
  </si>
  <si>
    <t>児発５・有資格２・責欠・開所減１・評価減</t>
  </si>
  <si>
    <t>児発５・有資格２・責欠・開所減１・評価減・拘束減</t>
  </si>
  <si>
    <t>児発５・有資格２・責欠・開所減２</t>
  </si>
  <si>
    <t>児発５・有資格２・責欠・開所減２・拘束減</t>
  </si>
  <si>
    <t>児発５・有資格２・責欠・開所減２・評価減</t>
  </si>
  <si>
    <t>児発５・有資格２・責欠・開所減２・評価減・拘束減</t>
  </si>
  <si>
    <t>児発５・有資格２・責欠・未計画</t>
  </si>
  <si>
    <t>児発５・有資格２・責欠・未計画・拘束減</t>
  </si>
  <si>
    <t>児発５・有資格２・責欠・未計画・評価減</t>
  </si>
  <si>
    <t>児発５・有資格２・責欠・未計画・評価減・拘束減</t>
  </si>
  <si>
    <t>児発５・有資格２・責欠・未計画・開所減１</t>
  </si>
  <si>
    <t>児発５・有資格２・責欠・未計画・開所減１・拘束減</t>
  </si>
  <si>
    <t>児発５・有資格２・責欠・未計画・開所減１・評価減</t>
  </si>
  <si>
    <t>児発５・有資格２・責欠・未計画・開所減１・評価減・拘束減</t>
  </si>
  <si>
    <t>児発５・有資格２・責欠・未計画・開所減２</t>
  </si>
  <si>
    <t>児発５・有資格２・責欠・未計画・開所減２・拘束減</t>
  </si>
  <si>
    <t>児発５・有資格２・責欠・未計画・開所減２・評価減</t>
  </si>
  <si>
    <t>児発５・有資格２・責欠・未計画・開所減２・評価減・拘束減</t>
  </si>
  <si>
    <t>児発５・有資格２・責欠・未計画２</t>
  </si>
  <si>
    <t>児発５・有資格２・責欠・未計画２・拘束減</t>
  </si>
  <si>
    <t>児発５・有資格２・責欠・未計画２・評価減</t>
  </si>
  <si>
    <t>児発５・有資格２・責欠・未計画２・評価減・拘束減</t>
  </si>
  <si>
    <t>児発５・有資格２・責欠・未計画２・開所減１</t>
  </si>
  <si>
    <t>児発５・有資格２・責欠・未計画２・開所減１・拘束減</t>
  </si>
  <si>
    <t>児発５・有資格２・責欠・未計画２・開所減１・評価減</t>
  </si>
  <si>
    <t>児発５・有資格２・責欠・未計画２・開所減１・評価減・拘束減</t>
  </si>
  <si>
    <t>児発５・有資格２・責欠・未計画２・開所減２</t>
  </si>
  <si>
    <t>児発５・有資格２・責欠・未計画２・開所減２・拘束減</t>
  </si>
  <si>
    <t>児発５・有資格２・責欠・未計画２・開所減２・評価減</t>
  </si>
  <si>
    <t>児発５・有資格２・責欠・未計画２・開所減２・評価減・拘束減</t>
  </si>
  <si>
    <t>児発５・有資格２・責欠２</t>
  </si>
  <si>
    <t>児発５・有資格２・責欠２・拘束減</t>
  </si>
  <si>
    <t>児発５・有資格２・責欠２・評価減</t>
  </si>
  <si>
    <t>児発５・有資格２・責欠２・評価減・拘束減</t>
  </si>
  <si>
    <t>児発５・有資格２・責欠２・開所減１</t>
  </si>
  <si>
    <t>児発５・有資格２・責欠２・開所減１・拘束減</t>
  </si>
  <si>
    <t>児発５・有資格２・責欠２・開所減１・評価減</t>
  </si>
  <si>
    <t>児発５・有資格２・責欠２・開所減１・評価減・拘束減</t>
  </si>
  <si>
    <t>児発５・有資格２・責欠２・開所減２</t>
  </si>
  <si>
    <t>児発５・有資格２・責欠２・開所減２・拘束減</t>
  </si>
  <si>
    <t>児発５・有資格２・責欠２・開所減２・評価減</t>
  </si>
  <si>
    <t>児発５・有資格２・責欠２・開所減２・評価減・拘束減</t>
  </si>
  <si>
    <t>児発５・有資格２・責欠２・未計画</t>
  </si>
  <si>
    <t>児発５・有資格２・責欠２・未計画・拘束減</t>
  </si>
  <si>
    <t>児発５・有資格２・責欠２・未計画・評価減</t>
  </si>
  <si>
    <t>児発５・有資格２・責欠２・未計画・評価減・拘束減</t>
  </si>
  <si>
    <t>児発５・有資格２・責欠２・未計画・開所減１</t>
  </si>
  <si>
    <t>児発５・有資格２・責欠２・未計画・開所減１・拘束減</t>
  </si>
  <si>
    <t>児発５・有資格２・責欠２・未計画・開所減１・評価減</t>
  </si>
  <si>
    <t>児発５・有資格２・責欠２・未計画・開所減１・評価減・拘束減</t>
  </si>
  <si>
    <t>児発５・有資格２・責欠２・未計画・開所減２</t>
  </si>
  <si>
    <t>児発５・有資格２・責欠２・未計画・開所減２・拘束減</t>
  </si>
  <si>
    <t>児発５・有資格２・責欠２・未計画・開所減２・評価減</t>
  </si>
  <si>
    <t>児発５・有資格２・責欠２・未計画・開所減２・評価減・拘束減</t>
  </si>
  <si>
    <t>児発５・有資格２・責欠２・未計画２</t>
  </si>
  <si>
    <t>児発５・有資格２・責欠２・未計画２・拘束減</t>
  </si>
  <si>
    <t>児発５・有資格２・責欠２・未計画２・評価減</t>
  </si>
  <si>
    <t>児発５・有資格２・責欠２・未計画２・評価減・拘束減</t>
  </si>
  <si>
    <t>児発５・有資格２・責欠２・未計画２・開所減１</t>
  </si>
  <si>
    <t>児発５・有資格２・責欠２・未計画２・開所減１・拘束減</t>
  </si>
  <si>
    <t>児発５・有資格２・責欠２・未計画２・開所減１・評価減</t>
  </si>
  <si>
    <t>児発５・有資格２・責欠２・未計画２・開所減１・評価減・拘束減</t>
  </si>
  <si>
    <t>児発５・有資格２・責欠２・未計画２・開所減２</t>
  </si>
  <si>
    <t>児発５・有資格２・責欠２・未計画２・開所減２・拘束減</t>
  </si>
  <si>
    <t>児発５・有資格２・責欠２・未計画２・開所減２・評価減</t>
  </si>
  <si>
    <t>児発５・有資格２・責欠２・未計画２・開所減２・評価減・拘束減</t>
  </si>
  <si>
    <t>児発６・責欠</t>
  </si>
  <si>
    <t>児発６・責欠・拘束減</t>
  </si>
  <si>
    <t>児発６・責欠・評価減</t>
  </si>
  <si>
    <t>児発６・責欠・評価減・拘束減</t>
  </si>
  <si>
    <t>児発６・責欠・開所減１</t>
  </si>
  <si>
    <t>児発６・責欠・開所減１・拘束減</t>
  </si>
  <si>
    <t>児発６・責欠・開所減１・評価減</t>
  </si>
  <si>
    <t>児発６・責欠・開所減１・評価減・拘束減</t>
  </si>
  <si>
    <t>児発６・責欠・開所減２</t>
  </si>
  <si>
    <t>児発６・責欠・開所減２・拘束減</t>
  </si>
  <si>
    <t>児発６・責欠・開所減２・評価減</t>
  </si>
  <si>
    <t>児発６・責欠・開所減２・評価減・拘束減</t>
  </si>
  <si>
    <t>児発６・責欠・未計画</t>
  </si>
  <si>
    <t>児発６・責欠・未計画・拘束減</t>
  </si>
  <si>
    <t>児発６・責欠・未計画・評価減</t>
  </si>
  <si>
    <t>児発６・責欠・未計画・評価減・拘束減</t>
  </si>
  <si>
    <t>児発６・責欠・未計画・開所減１</t>
  </si>
  <si>
    <t>児発６・責欠・未計画・開所減１・拘束減</t>
  </si>
  <si>
    <t>児発６・責欠・未計画・開所減１・評価減</t>
  </si>
  <si>
    <t>児発６・責欠・未計画・開所減１・評価減・拘束減</t>
  </si>
  <si>
    <t>児発６・責欠・未計画・開所減２</t>
  </si>
  <si>
    <t>児発６・責欠・未計画・開所減２・拘束減</t>
  </si>
  <si>
    <t>児発６・責欠・未計画・開所減２・評価減</t>
  </si>
  <si>
    <t>児発６・責欠・未計画・開所減２・評価減・拘束減</t>
  </si>
  <si>
    <t>児発６・責欠・未計画２</t>
  </si>
  <si>
    <t>児発６・責欠・未計画２・拘束減</t>
  </si>
  <si>
    <t>児発６・責欠・未計画２・評価減</t>
  </si>
  <si>
    <t>児発６・責欠・未計画２・評価減・拘束減</t>
  </si>
  <si>
    <t>児発６・責欠・未計画２・開所減１</t>
  </si>
  <si>
    <t>児発６・責欠・未計画２・開所減１・拘束減</t>
  </si>
  <si>
    <t>児発６・責欠・未計画２・開所減１・評価減</t>
  </si>
  <si>
    <t>児発６・責欠・未計画２・開所減１・評価減・拘束減</t>
  </si>
  <si>
    <t>児発６・責欠・未計画２・開所減２</t>
  </si>
  <si>
    <t>児発６・責欠・未計画２・開所減２・拘束減</t>
  </si>
  <si>
    <t>児発６・責欠・未計画２・開所減２・評価減</t>
  </si>
  <si>
    <t>児発６・責欠・未計画２・開所減２・評価減・拘束減</t>
  </si>
  <si>
    <t>児発６・責欠２</t>
  </si>
  <si>
    <t>児発６・責欠２・拘束減</t>
  </si>
  <si>
    <t>児発６・責欠２・評価減</t>
  </si>
  <si>
    <t>児発６・責欠２・評価減・拘束減</t>
  </si>
  <si>
    <t>児発６・責欠２・開所減１</t>
  </si>
  <si>
    <t>児発６・責欠２・開所減１・拘束減</t>
  </si>
  <si>
    <t>児発６・責欠２・開所減１・評価減</t>
  </si>
  <si>
    <t>児発６・責欠２・開所減１・評価減・拘束減</t>
  </si>
  <si>
    <t>児発６・責欠２・開所減２</t>
  </si>
  <si>
    <t>児発６・責欠２・開所減２・拘束減</t>
  </si>
  <si>
    <t>児発６・責欠２・開所減２・評価減</t>
  </si>
  <si>
    <t>児発６・責欠２・開所減２・評価減・拘束減</t>
  </si>
  <si>
    <t>児発６・責欠２・未計画</t>
  </si>
  <si>
    <t>児発６・責欠２・未計画・拘束減</t>
  </si>
  <si>
    <t>児発６・責欠２・未計画・評価減</t>
  </si>
  <si>
    <t>児発６・責欠２・未計画・評価減・拘束減</t>
  </si>
  <si>
    <t>児発６・責欠２・未計画・開所減１</t>
  </si>
  <si>
    <t>児発６・責欠２・未計画・開所減１・拘束減</t>
  </si>
  <si>
    <t>児発６・責欠２・未計画・開所減１・評価減</t>
  </si>
  <si>
    <t>児発６・責欠２・未計画・開所減１・評価減・拘束減</t>
  </si>
  <si>
    <t>児発６・責欠２・未計画・開所減２</t>
  </si>
  <si>
    <t>児発６・責欠２・未計画・開所減２・拘束減</t>
  </si>
  <si>
    <t>児発６・責欠２・未計画・開所減２・評価減</t>
  </si>
  <si>
    <t>児発６・責欠２・未計画・開所減２・評価減・拘束減</t>
  </si>
  <si>
    <t>児発６・責欠２・未計画２</t>
  </si>
  <si>
    <t>児発６・責欠２・未計画２・拘束減</t>
  </si>
  <si>
    <t>児発６・責欠２・未計画２・評価減</t>
  </si>
  <si>
    <t>児発６・責欠２・未計画２・評価減・拘束減</t>
  </si>
  <si>
    <t>児発６・責欠２・未計画２・開所減１</t>
  </si>
  <si>
    <t>児発６・責欠２・未計画２・開所減１・拘束減</t>
  </si>
  <si>
    <t>C817</t>
  </si>
  <si>
    <t>児発６・責欠２・未計画２・開所減１・評価減</t>
  </si>
  <si>
    <t>C818</t>
  </si>
  <si>
    <t>児発６・責欠２・未計画２・開所減１・評価減・拘束減</t>
  </si>
  <si>
    <t>C819</t>
  </si>
  <si>
    <t>児発６・責欠２・未計画２・開所減２</t>
  </si>
  <si>
    <t>C820</t>
  </si>
  <si>
    <t>児発６・責欠２・未計画２・開所減２・拘束減</t>
  </si>
  <si>
    <t>C821</t>
  </si>
  <si>
    <t>児発６・責欠２・未計画２・開所減２・評価減</t>
  </si>
  <si>
    <t>C822</t>
  </si>
  <si>
    <t>児発６・責欠２・未計画２・開所減２・評価減・拘束減</t>
  </si>
  <si>
    <t>C823</t>
  </si>
  <si>
    <t>児発６・有資格３・責欠</t>
  </si>
  <si>
    <t>C824</t>
  </si>
  <si>
    <t>児発６・有資格３・責欠・拘束減</t>
  </si>
  <si>
    <t>C825</t>
  </si>
  <si>
    <t>児発６・有資格３・責欠・評価減</t>
  </si>
  <si>
    <t>C826</t>
  </si>
  <si>
    <t>児発６・有資格３・責欠・評価減・拘束減</t>
  </si>
  <si>
    <t>C827</t>
  </si>
  <si>
    <t>児発６・有資格３・責欠・開所減１</t>
  </si>
  <si>
    <t>C828</t>
  </si>
  <si>
    <t>児発６・有資格３・責欠・開所減１・拘束減</t>
  </si>
  <si>
    <t>C829</t>
  </si>
  <si>
    <t>児発６・有資格３・責欠・開所減１・評価減</t>
  </si>
  <si>
    <t>C830</t>
  </si>
  <si>
    <t>児発６・有資格３・責欠・開所減１・評価減・拘束減</t>
  </si>
  <si>
    <t>C831</t>
  </si>
  <si>
    <t>児発６・有資格３・責欠・開所減２</t>
  </si>
  <si>
    <t>C832</t>
  </si>
  <si>
    <t>児発６・有資格３・責欠・開所減２・拘束減</t>
  </si>
  <si>
    <t>C833</t>
  </si>
  <si>
    <t>児発６・有資格３・責欠・開所減２・評価減</t>
  </si>
  <si>
    <t>C834</t>
  </si>
  <si>
    <t>児発６・有資格３・責欠・開所減２・評価減・拘束減</t>
  </si>
  <si>
    <t>C835</t>
  </si>
  <si>
    <t>児発６・有資格３・責欠・未計画</t>
  </si>
  <si>
    <t>C836</t>
  </si>
  <si>
    <t>児発６・有資格３・責欠・未計画・拘束減</t>
  </si>
  <si>
    <t>C837</t>
  </si>
  <si>
    <t>児発６・有資格３・責欠・未計画・評価減</t>
  </si>
  <si>
    <t>C838</t>
  </si>
  <si>
    <t>児発６・有資格３・責欠・未計画・評価減・拘束減</t>
  </si>
  <si>
    <t>C839</t>
  </si>
  <si>
    <t>児発６・有資格３・責欠・未計画・開所減１</t>
  </si>
  <si>
    <t>C840</t>
  </si>
  <si>
    <t>児発６・有資格３・責欠・未計画・開所減１・拘束減</t>
  </si>
  <si>
    <t>C841</t>
  </si>
  <si>
    <t>児発６・有資格３・責欠・未計画・開所減１・評価減</t>
  </si>
  <si>
    <t>C842</t>
  </si>
  <si>
    <t>児発６・有資格３・責欠・未計画・開所減１・評価減・拘束減</t>
  </si>
  <si>
    <t>C843</t>
  </si>
  <si>
    <t>児発６・有資格３・責欠・未計画・開所減２</t>
  </si>
  <si>
    <t>C844</t>
  </si>
  <si>
    <t>児発６・有資格３・責欠・未計画・開所減２・拘束減</t>
  </si>
  <si>
    <t>C845</t>
  </si>
  <si>
    <t>児発６・有資格３・責欠・未計画・開所減２・評価減</t>
  </si>
  <si>
    <t>C846</t>
  </si>
  <si>
    <t>児発６・有資格３・責欠・未計画・開所減２・評価減・拘束減</t>
  </si>
  <si>
    <t>C847</t>
  </si>
  <si>
    <t>児発６・有資格３・責欠・未計画２</t>
  </si>
  <si>
    <t>C848</t>
  </si>
  <si>
    <t>児発６・有資格３・責欠・未計画２・拘束減</t>
  </si>
  <si>
    <t>C849</t>
  </si>
  <si>
    <t>児発６・有資格３・責欠・未計画２・評価減</t>
  </si>
  <si>
    <t>C850</t>
  </si>
  <si>
    <t>児発６・有資格３・責欠・未計画２・評価減・拘束減</t>
  </si>
  <si>
    <t>C851</t>
  </si>
  <si>
    <t>児発６・有資格３・責欠・未計画２・開所減１</t>
  </si>
  <si>
    <t>C852</t>
  </si>
  <si>
    <t>児発６・有資格３・責欠・未計画２・開所減１・拘束減</t>
  </si>
  <si>
    <t>C853</t>
  </si>
  <si>
    <t>児発６・有資格３・責欠・未計画２・開所減１・評価減</t>
  </si>
  <si>
    <t>C854</t>
  </si>
  <si>
    <t>児発６・有資格３・責欠・未計画２・開所減１・評価減・拘束減</t>
  </si>
  <si>
    <t>C855</t>
  </si>
  <si>
    <t>児発６・有資格３・責欠・未計画２・開所減２</t>
  </si>
  <si>
    <t>C856</t>
  </si>
  <si>
    <t>児発６・有資格３・責欠・未計画２・開所減２・拘束減</t>
  </si>
  <si>
    <t>C857</t>
  </si>
  <si>
    <t>児発６・有資格３・責欠・未計画２・開所減２・評価減</t>
  </si>
  <si>
    <t>C858</t>
  </si>
  <si>
    <t>児発６・有資格３・責欠・未計画２・開所減２・評価減・拘束減</t>
  </si>
  <si>
    <t>C859</t>
  </si>
  <si>
    <t>児発６・有資格３・責欠２</t>
  </si>
  <si>
    <t>C860</t>
  </si>
  <si>
    <t>児発６・有資格３・責欠２・拘束減</t>
  </si>
  <si>
    <t>C861</t>
  </si>
  <si>
    <t>児発６・有資格３・責欠２・評価減</t>
  </si>
  <si>
    <t>C862</t>
  </si>
  <si>
    <t>児発６・有資格３・責欠２・評価減・拘束減</t>
  </si>
  <si>
    <t>C863</t>
  </si>
  <si>
    <t>児発６・有資格３・責欠２・開所減１</t>
  </si>
  <si>
    <t>C864</t>
  </si>
  <si>
    <t>児発６・有資格３・責欠２・開所減１・拘束減</t>
  </si>
  <si>
    <t>C865</t>
  </si>
  <si>
    <t>児発６・有資格３・責欠２・開所減１・評価減</t>
  </si>
  <si>
    <t>C866</t>
  </si>
  <si>
    <t>児発６・有資格３・責欠２・開所減１・評価減・拘束減</t>
  </si>
  <si>
    <t>C867</t>
  </si>
  <si>
    <t>児発６・有資格３・責欠２・開所減２</t>
  </si>
  <si>
    <t>C868</t>
  </si>
  <si>
    <t>児発６・有資格３・責欠２・開所減２・拘束減</t>
  </si>
  <si>
    <t>C869</t>
  </si>
  <si>
    <t>児発６・有資格３・責欠２・開所減２・評価減</t>
  </si>
  <si>
    <t>C870</t>
  </si>
  <si>
    <t>児発６・有資格３・責欠２・開所減２・評価減・拘束減</t>
  </si>
  <si>
    <t>C871</t>
  </si>
  <si>
    <t>児発６・有資格３・責欠２・未計画</t>
  </si>
  <si>
    <t>C872</t>
  </si>
  <si>
    <t>児発６・有資格３・責欠２・未計画・拘束減</t>
  </si>
  <si>
    <t>C873</t>
  </si>
  <si>
    <t>児発６・有資格３・責欠２・未計画・評価減</t>
  </si>
  <si>
    <t>C874</t>
  </si>
  <si>
    <t>児発６・有資格３・責欠２・未計画・評価減・拘束減</t>
  </si>
  <si>
    <t>C875</t>
  </si>
  <si>
    <t>児発６・有資格３・責欠２・未計画・開所減１</t>
  </si>
  <si>
    <t>C876</t>
  </si>
  <si>
    <t>児発６・有資格３・責欠２・未計画・開所減１・拘束減</t>
  </si>
  <si>
    <t>C877</t>
  </si>
  <si>
    <t>児発６・有資格３・責欠２・未計画・開所減１・評価減</t>
  </si>
  <si>
    <t>C878</t>
  </si>
  <si>
    <t>児発６・有資格３・責欠２・未計画・開所減１・評価減・拘束減</t>
  </si>
  <si>
    <t>C879</t>
  </si>
  <si>
    <t>児発６・有資格３・責欠２・未計画・開所減２</t>
  </si>
  <si>
    <t>C880</t>
  </si>
  <si>
    <t>児発６・有資格３・責欠２・未計画・開所減２・拘束減</t>
  </si>
  <si>
    <t>C881</t>
  </si>
  <si>
    <t>児発６・有資格３・責欠２・未計画・開所減２・評価減</t>
  </si>
  <si>
    <t>C882</t>
  </si>
  <si>
    <t>児発６・有資格３・責欠２・未計画・開所減２・評価減・拘束減</t>
  </si>
  <si>
    <t>C883</t>
  </si>
  <si>
    <t>児発６・有資格３・責欠２・未計画２</t>
  </si>
  <si>
    <t>C884</t>
  </si>
  <si>
    <t>児発６・有資格３・責欠２・未計画２・拘束減</t>
  </si>
  <si>
    <t>C885</t>
  </si>
  <si>
    <t>児発６・有資格３・責欠２・未計画２・評価減</t>
  </si>
  <si>
    <t>C886</t>
  </si>
  <si>
    <t>児発６・有資格３・責欠２・未計画２・評価減・拘束減</t>
  </si>
  <si>
    <t>C887</t>
  </si>
  <si>
    <t>児発６・有資格３・責欠２・未計画２・開所減１</t>
  </si>
  <si>
    <t>C888</t>
  </si>
  <si>
    <t>児発６・有資格３・責欠２・未計画２・開所減１・拘束減</t>
  </si>
  <si>
    <t>C889</t>
  </si>
  <si>
    <t>児発６・有資格３・責欠２・未計画２・開所減１・評価減</t>
  </si>
  <si>
    <t>C890</t>
  </si>
  <si>
    <t>児発６・有資格３・責欠２・未計画２・開所減１・評価減・拘束減</t>
  </si>
  <si>
    <t>C891</t>
  </si>
  <si>
    <t>児発６・有資格３・責欠２・未計画２・開所減２</t>
  </si>
  <si>
    <t>C892</t>
  </si>
  <si>
    <t>児発６・有資格３・責欠２・未計画２・開所減２・拘束減</t>
  </si>
  <si>
    <t>C893</t>
  </si>
  <si>
    <t>児発６・有資格３・責欠２・未計画２・開所減２・評価減</t>
  </si>
  <si>
    <t>C894</t>
  </si>
  <si>
    <t>児発６・有資格３・責欠２・未計画２・開所減２・評価減・拘束減</t>
  </si>
  <si>
    <t>C901</t>
  </si>
  <si>
    <t>基準該当児発Ⅰ・責欠</t>
  </si>
  <si>
    <t>C902</t>
  </si>
  <si>
    <t>基準該当児発Ⅰ・責欠・評価減</t>
  </si>
  <si>
    <t>C903</t>
  </si>
  <si>
    <t>基準該当児発Ⅰ・責欠・開所減１</t>
  </si>
  <si>
    <t>C904</t>
  </si>
  <si>
    <t>基準該当児発Ⅰ・責欠・開所減１・評価減</t>
  </si>
  <si>
    <t>C905</t>
  </si>
  <si>
    <t>基準該当児発Ⅰ・責欠・開所減２</t>
  </si>
  <si>
    <t>C906</t>
  </si>
  <si>
    <t>基準該当児発Ⅰ・責欠・開所減２・評価減</t>
  </si>
  <si>
    <t>C907</t>
  </si>
  <si>
    <t>基準該当児発Ⅰ・責欠・未計画</t>
  </si>
  <si>
    <t>C908</t>
  </si>
  <si>
    <t>基準該当児発Ⅰ・責欠・未計画・評価減</t>
  </si>
  <si>
    <t>C909</t>
  </si>
  <si>
    <t>基準該当児発Ⅰ・責欠・未計画・開所減１</t>
  </si>
  <si>
    <t>C910</t>
  </si>
  <si>
    <t>基準該当児発Ⅰ・責欠・未計画・開所減１・評価減</t>
  </si>
  <si>
    <t>C911</t>
  </si>
  <si>
    <t>基準該当児発Ⅰ・責欠・未計画・開所減２</t>
  </si>
  <si>
    <t>C912</t>
  </si>
  <si>
    <t>基準該当児発Ⅰ・責欠・未計画・開所減２・評価減</t>
  </si>
  <si>
    <t>C913</t>
  </si>
  <si>
    <t>基準該当児発Ⅰ・責欠・未計画２</t>
  </si>
  <si>
    <t>C914</t>
  </si>
  <si>
    <t>基準該当児発Ⅰ・責欠・未計画２・評価減</t>
  </si>
  <si>
    <t>C915</t>
  </si>
  <si>
    <t>基準該当児発Ⅰ・責欠・未計画２・開所減１</t>
  </si>
  <si>
    <t>C916</t>
  </si>
  <si>
    <t>基準該当児発Ⅰ・責欠・未計画２・開所減１・評価減</t>
  </si>
  <si>
    <t>C917</t>
  </si>
  <si>
    <t>基準該当児発Ⅰ・責欠・未計画２・開所減２</t>
  </si>
  <si>
    <t>C918</t>
  </si>
  <si>
    <t>基準該当児発Ⅰ・責欠・未計画２・開所減２・評価減</t>
  </si>
  <si>
    <t>C919</t>
  </si>
  <si>
    <t>基準該当児発Ⅰ・責欠２</t>
  </si>
  <si>
    <t>C920</t>
  </si>
  <si>
    <t>基準該当児発Ⅰ・責欠２・評価減</t>
  </si>
  <si>
    <t>C921</t>
  </si>
  <si>
    <t>基準該当児発Ⅰ・責欠２・開所減１</t>
  </si>
  <si>
    <t>C922</t>
  </si>
  <si>
    <t>基準該当児発Ⅰ・責欠２・開所減１・評価減</t>
  </si>
  <si>
    <t>C923</t>
  </si>
  <si>
    <t>基準該当児発Ⅰ・責欠２・開所減２</t>
  </si>
  <si>
    <t>C924</t>
  </si>
  <si>
    <t>基準該当児発Ⅰ・責欠２・開所減２・評価減</t>
  </si>
  <si>
    <t>C925</t>
  </si>
  <si>
    <t>基準該当児発Ⅰ・責欠２・未計画</t>
  </si>
  <si>
    <t>C926</t>
  </si>
  <si>
    <t>基準該当児発Ⅰ・責欠２・未計画・評価減</t>
  </si>
  <si>
    <t>C927</t>
  </si>
  <si>
    <t>基準該当児発Ⅰ・責欠２・未計画・開所減１</t>
  </si>
  <si>
    <t>C928</t>
  </si>
  <si>
    <t>基準該当児発Ⅰ・責欠２・未計画・開所減１・評価減</t>
  </si>
  <si>
    <t>C929</t>
  </si>
  <si>
    <t>基準該当児発Ⅰ・責欠２・未計画・開所減２</t>
  </si>
  <si>
    <t>C930</t>
  </si>
  <si>
    <t>基準該当児発Ⅰ・責欠２・未計画・開所減２・評価減</t>
  </si>
  <si>
    <t>C931</t>
  </si>
  <si>
    <t>基準該当児発Ⅰ・責欠２・未計画２</t>
  </si>
  <si>
    <t>C932</t>
  </si>
  <si>
    <t>基準該当児発Ⅰ・責欠２・未計画２・評価減</t>
  </si>
  <si>
    <t>C933</t>
  </si>
  <si>
    <t>基準該当児発Ⅰ・責欠２・未計画２・開所減１</t>
  </si>
  <si>
    <t>C934</t>
  </si>
  <si>
    <t>基準該当児発Ⅰ・責欠２・未計画２・開所減１・評価減</t>
  </si>
  <si>
    <t>C935</t>
  </si>
  <si>
    <t>基準該当児発Ⅰ・責欠２・未計画２・開所減２</t>
  </si>
  <si>
    <t>C936</t>
  </si>
  <si>
    <t>基準該当児発Ⅰ・責欠２・未計画２・開所減２・評価減</t>
  </si>
  <si>
    <t>２９  医療型児童発達支援サービスコード表</t>
  </si>
  <si>
    <t>医児発１</t>
  </si>
  <si>
    <t>医療型児童発達支援センターで行う場合</t>
  </si>
  <si>
    <t>イ　肢体不自由児の場合</t>
  </si>
  <si>
    <t>医児発１・拘束減</t>
  </si>
  <si>
    <t>医児発１・開所減１</t>
  </si>
  <si>
    <t>医児発１・開所減１・拘束減</t>
  </si>
  <si>
    <t>医児発１・開所減２</t>
  </si>
  <si>
    <t>医児発１・開所減２・拘束減</t>
  </si>
  <si>
    <t>医児発１・未計画１</t>
  </si>
  <si>
    <t>医児発１・未計画１・拘束減</t>
  </si>
  <si>
    <t>医児発１・未計画１・開所減１</t>
  </si>
  <si>
    <t>医児発１・未計画１・開所減１・拘束減</t>
  </si>
  <si>
    <t>医児発１・未計画１・開所減２</t>
  </si>
  <si>
    <t>医児発１・未計画１・開所減２・拘束減</t>
  </si>
  <si>
    <t>医児発１・未計画２</t>
  </si>
  <si>
    <t>医児発１・未計画２・拘束減</t>
  </si>
  <si>
    <t>医児発１・未計画２・開所減１</t>
  </si>
  <si>
    <t>医児発１・未計画２・開所減１・拘束減</t>
  </si>
  <si>
    <t>医児発１・未計画２・開所減２</t>
  </si>
  <si>
    <t>医児発１・未計画２・開所減２・拘束減</t>
  </si>
  <si>
    <t>医児発１・地公体</t>
  </si>
  <si>
    <t>地方公共団体が設置する医療型児童発達支援センターの場合</t>
  </si>
  <si>
    <t>医児発１・地公体・拘束減</t>
  </si>
  <si>
    <t>医児発１・地公体・開所減１</t>
  </si>
  <si>
    <t>医児発１・地公体・開所減１・拘束減</t>
  </si>
  <si>
    <t>医児発１・地公体・開所減２</t>
  </si>
  <si>
    <t>医児発１・地公体・開所減２・拘束減</t>
  </si>
  <si>
    <t>医児発１・地公体・未計画１</t>
  </si>
  <si>
    <t>医児発１・地公体・未計画１・拘束減</t>
  </si>
  <si>
    <t>医児発１・地公体・未計画１・開所減１</t>
  </si>
  <si>
    <t>医児発１・地公体・未計画１・開所減１・拘束減</t>
  </si>
  <si>
    <t>医児発１・地公体・未計画１・開所減２</t>
  </si>
  <si>
    <t>医児発１・地公体・未計画１・開所減２・拘束減</t>
  </si>
  <si>
    <t>医児発１・地公体・未計画２</t>
  </si>
  <si>
    <t>医児発１・地公体・未計画２・拘束減</t>
  </si>
  <si>
    <t>医児発１・地公体・未計画２・開所減１</t>
  </si>
  <si>
    <t>医児発１・地公体・未計画２・開所減１・拘束減</t>
  </si>
  <si>
    <t>医児発１・地公体・未計画２・開所減２</t>
  </si>
  <si>
    <t>医児発１・地公体・未計画２・開所減２・拘束減</t>
  </si>
  <si>
    <t>医児発２</t>
  </si>
  <si>
    <t>医児発２・拘束減</t>
  </si>
  <si>
    <t>医児発２・開所減１</t>
  </si>
  <si>
    <t>医児発２・開所減１・拘束減</t>
  </si>
  <si>
    <t>医児発２・開所減２</t>
  </si>
  <si>
    <t>医児発２・開所減２・拘束減</t>
  </si>
  <si>
    <t>医児発２・未計画１</t>
  </si>
  <si>
    <t>医児発２・未計画１・拘束減</t>
  </si>
  <si>
    <t>医児発２・未計画１・開所減１</t>
  </si>
  <si>
    <t>医児発２・未計画１・開所減１・拘束減</t>
  </si>
  <si>
    <t>医児発２・未計画１・開所減２</t>
  </si>
  <si>
    <t>医児発２・未計画１・開所減２・拘束減</t>
  </si>
  <si>
    <t>医児発２・未計画２</t>
  </si>
  <si>
    <t>医児発２・未計画２・拘束減</t>
  </si>
  <si>
    <t>医児発２・未計画２・開所減１</t>
  </si>
  <si>
    <t>医児発２・未計画２・開所減１・拘束減</t>
  </si>
  <si>
    <t>医児発２・未計画２・開所減２</t>
  </si>
  <si>
    <t>医児発２・未計画２・開所減２・拘束減</t>
  </si>
  <si>
    <t>医児発２・地公体</t>
  </si>
  <si>
    <t>医児発２・地公体・拘束減</t>
  </si>
  <si>
    <t>医児発２・地公体・開所減１</t>
  </si>
  <si>
    <t>医児発２・地公体・開所減１・拘束減</t>
  </si>
  <si>
    <t>医児発２・地公体・開所減２</t>
  </si>
  <si>
    <t>医児発２・地公体・開所減２・拘束減</t>
  </si>
  <si>
    <t>医児発２・地公体・未計画１</t>
  </si>
  <si>
    <t>医児発２・地公体・未計画１・拘束減</t>
  </si>
  <si>
    <t>医児発２・地公体・未計画１・開所減１</t>
  </si>
  <si>
    <t>医児発２・地公体・未計画１・開所減１・拘束減</t>
  </si>
  <si>
    <t>医児発２・地公体・未計画１・開所減２</t>
  </si>
  <si>
    <t>医児発２・地公体・未計画１・開所減２・拘束減</t>
  </si>
  <si>
    <t>医児発２・地公体・未計画２</t>
  </si>
  <si>
    <t>医児発２・地公体・未計画２・拘束減</t>
  </si>
  <si>
    <t>医児発２・地公体・未計画２・開所減１</t>
  </si>
  <si>
    <t>医児発２・地公体・未計画２・開所減１・拘束減</t>
  </si>
  <si>
    <t>医児発２・地公体・未計画２・開所減２</t>
  </si>
  <si>
    <t>医児発２・地公体・未計画２・開所減２・拘束減</t>
  </si>
  <si>
    <t>医児発３</t>
  </si>
  <si>
    <t>指定発達支援医療機関で行う場合</t>
  </si>
  <si>
    <t>ハ　肢体不自由児の場合</t>
  </si>
  <si>
    <t>医児発３・拘束減</t>
  </si>
  <si>
    <t>医児発３・開所減１</t>
  </si>
  <si>
    <t>医児発３・開所減１・拘束減</t>
  </si>
  <si>
    <t>医児発３・開所減２</t>
  </si>
  <si>
    <t>医児発３・開所減２・拘束減</t>
  </si>
  <si>
    <t>医児発４</t>
  </si>
  <si>
    <t>二　重症心身障害児の場合</t>
  </si>
  <si>
    <t>医児発４・拘束減</t>
  </si>
  <si>
    <t>医児発４・開所減１</t>
  </si>
  <si>
    <t>医児発４・開所減１・拘束減</t>
  </si>
  <si>
    <t>医児発４・開所減２</t>
  </si>
  <si>
    <t>医児発４・開所減２・拘束減</t>
  </si>
  <si>
    <t>医児発家庭連携加算１</t>
  </si>
  <si>
    <t>イ １時間未満</t>
  </si>
  <si>
    <t>月２回限度</t>
  </si>
  <si>
    <t>医児発家庭連携加算２</t>
  </si>
  <si>
    <t>ロ １時間以上</t>
  </si>
  <si>
    <t>医児発事業所内相談支援加算</t>
  </si>
  <si>
    <t>月１回限度</t>
  </si>
  <si>
    <t>医児発訪問支援特別加算１</t>
  </si>
  <si>
    <t>医児発訪問支援特別加算２</t>
  </si>
  <si>
    <t>医児発食事提供加算Ⅰ</t>
  </si>
  <si>
    <t>イ 食事提供加算（Ⅰ）</t>
  </si>
  <si>
    <t>医児発食事提供加算Ⅱ</t>
  </si>
  <si>
    <t>ロ 食事提供加算（Ⅱ）</t>
  </si>
  <si>
    <t>医児発上限額管理加算</t>
  </si>
  <si>
    <t>医児発福祉専門職員配置等加算Ⅰ</t>
  </si>
  <si>
    <t>イ 福祉専門職員配置等加算（Ⅰ）</t>
  </si>
  <si>
    <t>医児発福祉専門職員配置等加算Ⅱ</t>
  </si>
  <si>
    <t>ロ 福祉専門職員配置等加算（Ⅱ）</t>
  </si>
  <si>
    <t>医児発福祉専門職員配置等加算Ⅲ</t>
  </si>
  <si>
    <t>ハ 福祉専門職員配置等加算（Ⅲ）</t>
  </si>
  <si>
    <t>医児発欠席時対応加算</t>
  </si>
  <si>
    <t>月４回限度</t>
  </si>
  <si>
    <t>医児発欠席時対応加算（重心）</t>
  </si>
  <si>
    <t>月８回限度</t>
  </si>
  <si>
    <t>医児発特別支援加算</t>
  </si>
  <si>
    <t>医児発送迎加算</t>
  </si>
  <si>
    <t>送迎加算（重症心身障害児に限る）</t>
  </si>
  <si>
    <t>医児発送迎加算（同一敷地）</t>
  </si>
  <si>
    <t>医児発保育職員加配加算</t>
  </si>
  <si>
    <t>保育職員加配加算</t>
  </si>
  <si>
    <t>医児発保育職員加配加算（複数加配）</t>
  </si>
  <si>
    <t>医児発延長支援加算１</t>
  </si>
  <si>
    <t>イ 肢体不自由児の場合</t>
  </si>
  <si>
    <t>(1) １時間未満</t>
  </si>
  <si>
    <t>医児発延長支援加算２</t>
  </si>
  <si>
    <t>(2) １時間以上2時間未満</t>
  </si>
  <si>
    <t>医児発延長支援加算３</t>
  </si>
  <si>
    <t>医児発延長支援加算４</t>
  </si>
  <si>
    <t>ロ 重症心身障害児の場合</t>
  </si>
  <si>
    <t>医児発延長支援加算５</t>
  </si>
  <si>
    <t>医児発延長支援加算６</t>
  </si>
  <si>
    <t>医児発関係機関連携加算Ⅰ</t>
  </si>
  <si>
    <t>イ　関係機関連携加算（Ⅰ）</t>
  </si>
  <si>
    <t>医児発関係機関連携加算Ⅱ</t>
  </si>
  <si>
    <t>ロ　関係機関連携加算（Ⅱ）</t>
  </si>
  <si>
    <t>医児発保育教育等移行支援加算</t>
  </si>
  <si>
    <t>医児発処遇改善加算Ⅰ</t>
  </si>
  <si>
    <t>医児発処遇改善加算Ⅱ</t>
  </si>
  <si>
    <t>医児発処遇改善加算Ⅲ</t>
  </si>
  <si>
    <t>医児発処遇改善加算Ⅳ</t>
  </si>
  <si>
    <t>医児発処遇改善加算Ⅴ</t>
  </si>
  <si>
    <t>医児発処遇改善特別加算</t>
  </si>
  <si>
    <t>医児発特定処遇改善加算Ⅰ</t>
  </si>
  <si>
    <t>医児発特定処遇改善加算Ⅱ</t>
  </si>
  <si>
    <t>医児発１・定超</t>
  </si>
  <si>
    <t>医児発１・定超・拘束減</t>
  </si>
  <si>
    <t>医児発１・定超・開所減１</t>
  </si>
  <si>
    <t>医児発１・定超・開所減１・拘束減</t>
  </si>
  <si>
    <t>医児発１・定超・開所減２</t>
  </si>
  <si>
    <t>医児発１・定超・開所減２・拘束減</t>
  </si>
  <si>
    <t>医児発１・定超・未計画１</t>
  </si>
  <si>
    <t>医児発１・定超・未計画１・拘束減</t>
  </si>
  <si>
    <t>医児発１・定超・未計画１・開所減１</t>
  </si>
  <si>
    <t>医児発１・定超・未計画１・開所減１・拘束減</t>
  </si>
  <si>
    <t>医児発１・定超・未計画１・開所減２</t>
  </si>
  <si>
    <t>医児発１・定超・未計画１・開所減２・拘束減</t>
  </si>
  <si>
    <t>医児発１・定超・未計画２</t>
  </si>
  <si>
    <t>医児発１・定超・未計画２・拘束減</t>
  </si>
  <si>
    <t>医児発１・定超・未計画２・開所減１</t>
  </si>
  <si>
    <t>医児発１・定超・未計画２・開所減１・拘束減</t>
  </si>
  <si>
    <t>医児発１・定超・未計画２・開所減２</t>
  </si>
  <si>
    <t>医児発１・定超・未計画２・開所減２・拘束減</t>
  </si>
  <si>
    <t>医児発１・地公体・定超</t>
  </si>
  <si>
    <t>医児発１・地公体・定超・拘束減</t>
  </si>
  <si>
    <t>医児発１・地公体・定超・開所減１</t>
  </si>
  <si>
    <t>医児発１・地公体・定超・開所減１・拘束減</t>
  </si>
  <si>
    <t>医児発１・地公体・定超・開所減２</t>
  </si>
  <si>
    <t>医児発１・地公体・定超・開所減２・拘束減</t>
  </si>
  <si>
    <t>医児発１・地公体・定超・未計画１</t>
  </si>
  <si>
    <t>医児発１・地公体・定超・未計画１・拘束減</t>
  </si>
  <si>
    <t>医児発１・地公体・定超・未計画１・開所減１</t>
  </si>
  <si>
    <t>医児発１・地公体・定超・未計画１・開所減１・拘束減</t>
  </si>
  <si>
    <t>医児発１・地公体・定超・未計画１・開所減２</t>
  </si>
  <si>
    <t>医児発１・地公体・定超・未計画１・開所減２・拘束減</t>
  </si>
  <si>
    <t>医児発１・地公体・定超・未計画２</t>
  </si>
  <si>
    <t>医児発１・地公体・定超・未計画２・拘束減</t>
  </si>
  <si>
    <t>医児発１・地公体・定超・未計画２・開所減１</t>
  </si>
  <si>
    <t>医児発１・地公体・定超・未計画２・開所減１・拘束減</t>
  </si>
  <si>
    <t>医児発１・地公体・定超・未計画２・開所減２</t>
  </si>
  <si>
    <t>医児発１・地公体・定超・未計画２・開所減２・拘束減</t>
  </si>
  <si>
    <t>医児発２・定超</t>
  </si>
  <si>
    <t>医児発２・定超・拘束減</t>
  </si>
  <si>
    <t>医児発２・定超・開所減１</t>
  </si>
  <si>
    <t>医児発２・定超・開所減１・拘束減</t>
  </si>
  <si>
    <t>医児発２・定超・開所減２</t>
  </si>
  <si>
    <t>医児発２・定超・開所減２・拘束減</t>
  </si>
  <si>
    <t>医児発２・定超・未計画１</t>
  </si>
  <si>
    <t>医児発２・定超・未計画１・拘束減</t>
  </si>
  <si>
    <t>医児発２・定超・未計画１・開所減１</t>
  </si>
  <si>
    <t>医児発２・定超・未計画１・開所減１・拘束減</t>
  </si>
  <si>
    <t>医児発２・定超・未計画１・開所減２</t>
  </si>
  <si>
    <t>医児発２・定超・未計画１・開所減２・拘束減</t>
  </si>
  <si>
    <t>医児発２・定超・未計画２</t>
  </si>
  <si>
    <t>医児発２・定超・未計画２・拘束減</t>
  </si>
  <si>
    <t>医児発２・定超・未計画２・開所減１</t>
  </si>
  <si>
    <t>医児発２・定超・未計画２・開所減１・拘束減</t>
  </si>
  <si>
    <t>医児発２・定超・未計画２・開所減２</t>
  </si>
  <si>
    <t>医児発２・定超・未計画２・開所減２・拘束減</t>
  </si>
  <si>
    <t>医児発２・地公体・定超</t>
  </si>
  <si>
    <t>医児発２・地公体・定超・拘束減</t>
  </si>
  <si>
    <t>医児発２・地公体・定超・開所減１</t>
  </si>
  <si>
    <t>医児発２・地公体・定超・開所減１・拘束減</t>
  </si>
  <si>
    <t>医児発２・地公体・定超・開所減２</t>
  </si>
  <si>
    <t>医児発２・地公体・定超・開所減２・拘束減</t>
  </si>
  <si>
    <t>医児発２・地公体・定超・未計画１</t>
  </si>
  <si>
    <t>医児発２・地公体・定超・未計画１・拘束減</t>
  </si>
  <si>
    <t>医児発２・地公体・定超・未計画１・開所減１</t>
  </si>
  <si>
    <t>医児発２・地公体・定超・未計画１・開所減１・拘束減</t>
  </si>
  <si>
    <t>医児発２・地公体・定超・未計画１・開所減２</t>
  </si>
  <si>
    <t>医児発２・地公体・定超・未計画１・開所減２・拘束減</t>
  </si>
  <si>
    <t>医児発２・地公体・定超・未計画２</t>
  </si>
  <si>
    <t>医児発２・地公体・定超・未計画２・拘束減</t>
  </si>
  <si>
    <t>医児発２・地公体・定超・未計画２・開所減１</t>
  </si>
  <si>
    <t>医児発２・地公体・定超・未計画２・開所減１・拘束減</t>
  </si>
  <si>
    <t>医児発２・地公体・定超・未計画２・開所減２</t>
  </si>
  <si>
    <t>医児発２・地公体・定超・未計画２・開所減２・拘束減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</si>
</sst>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%"/>
    <numFmt numFmtId="165" formatCode="#,##0.0"/>
  </numFmts>
  <fonts count="21">
    <font>
      <sz val="11.0"/>
      <color theme="1"/>
      <name val="Arial"/>
    </font>
    <font>
      <sz val="10.0"/>
      <color theme="1"/>
      <name val="MS PGothic"/>
    </font>
    <font/>
    <font>
      <sz val="10.0"/>
      <color rgb="FFD8D8D8"/>
      <name val="MS PGothic"/>
    </font>
    <font>
      <sz val="11.0"/>
      <color theme="1"/>
      <name val="Calibri"/>
    </font>
    <font>
      <sz val="9.0"/>
      <color theme="1"/>
      <name val="MS PGothic"/>
    </font>
    <font>
      <sz val="9.0"/>
    </font>
    <font>
      <sz val="9.0"/>
      <color theme="1"/>
      <name val="Calibri"/>
    </font>
    <font>
      <sz val="12.0"/>
      <color theme="1"/>
      <name val="MS PGothic"/>
    </font>
    <font>
      <sz val="12.0"/>
      <color rgb="FFD8D8D8"/>
      <name val="MS PGothic"/>
    </font>
    <font>
      <sz val="7.0"/>
      <color theme="1"/>
      <name val="MS PGothic"/>
    </font>
    <font>
      <sz val="8.0"/>
      <color theme="1"/>
      <name val="MS PGothic"/>
    </font>
    <font>
      <sz val="10.0"/>
      <color theme="1"/>
      <name val="Arial"/>
    </font>
    <font>
      <sz val="10.0"/>
      <color theme="1"/>
      <name val="Meiryo"/>
    </font>
    <font>
      <sz val="8.0"/>
      <color theme="1"/>
      <name val="Calibri"/>
    </font>
    <font>
      <b/>
      <sz val="10.0"/>
      <color theme="1"/>
      <name val="MS PGothic"/>
    </font>
    <font>
      <sz val="7.0"/>
      <color theme="1"/>
      <name val="Calibri"/>
    </font>
    <font>
      <sz val="6.0"/>
      <color theme="1"/>
      <name val="MS PGothic"/>
    </font>
    <font>
      <sz val="6.0"/>
      <color theme="1"/>
      <name val="Calibri"/>
    </font>
    <font>
      <sz val="14.0"/>
      <color theme="1"/>
      <name val="MS PGothic"/>
    </font>
    <font>
      <sz val="11.0"/>
      <color theme="1"/>
      <name val="MS PGothic"/>
    </font>
  </fonts>
  <fills count="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A5A5A5"/>
        <bgColor rgb="FFA5A5A5"/>
      </patternFill>
    </fill>
    <fill>
      <patternFill patternType="solid">
        <fgColor theme="0"/>
        <bgColor theme="0"/>
      </patternFill>
    </fill>
  </fills>
  <borders count="4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/>
      <right/>
      <top/>
      <bottom/>
    </border>
    <border>
      <right style="thin">
        <color rgb="FF000000"/>
      </right>
    </border>
    <border>
      <left/>
      <right/>
      <top style="thin">
        <color rgb="FF000000"/>
      </top>
      <bottom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left style="thin">
        <color rgb="FF000000"/>
      </left>
      <right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bottom/>
    </border>
    <border>
      <lef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/>
      <bottom/>
    </border>
    <border>
      <right/>
      <top/>
      <bottom/>
    </border>
    <border>
      <right style="thin">
        <color rgb="FF000000"/>
      </right>
      <top/>
      <bottom/>
    </border>
    <border>
      <left style="thin">
        <color rgb="FF000000"/>
      </left>
      <top/>
      <bottom/>
    </border>
  </borders>
  <cellStyleXfs count="1">
    <xf borderId="0" fillId="0" fontId="0" numFmtId="0" applyAlignment="1" applyFont="1"/>
  </cellStyleXfs>
  <cellXfs count="704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shrinkToFit="1" vertical="center" wrapText="0"/>
    </xf>
    <xf borderId="2" fillId="0" fontId="2" numFmtId="0" xfId="0" applyAlignment="1" applyBorder="1" applyFont="1">
      <alignment vertical="center"/>
    </xf>
    <xf borderId="3" fillId="0" fontId="3" numFmtId="0" xfId="0" applyAlignment="1" applyBorder="1" applyFont="1">
      <alignment horizontal="center" shrinkToFit="1" vertical="center" wrapText="0"/>
    </xf>
    <xf borderId="3" fillId="0" fontId="1" numFmtId="0" xfId="0" applyAlignment="1" applyBorder="1" applyFont="1">
      <alignment horizontal="center" vertical="center"/>
    </xf>
    <xf borderId="4" fillId="0" fontId="4" numFmtId="0" xfId="0" applyAlignment="1" applyBorder="1" applyFont="1">
      <alignment vertical="center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5" fillId="0" fontId="4" numFmtId="0" xfId="0" applyAlignment="1" applyBorder="1" applyFont="1">
      <alignment horizontal="right" vertical="center"/>
    </xf>
    <xf borderId="5" fillId="0" fontId="4" numFmtId="0" xfId="0" applyAlignment="1" applyBorder="1" applyFont="1">
      <alignment horizontal="left" vertical="top"/>
    </xf>
    <xf borderId="3" fillId="0" fontId="4" numFmtId="0" xfId="0" applyAlignment="1" applyBorder="1" applyFont="1">
      <alignment horizontal="right" vertical="center"/>
    </xf>
    <xf borderId="6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7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vertical="center"/>
    </xf>
    <xf borderId="8" fillId="0" fontId="3" numFmtId="0" xfId="0" applyAlignment="1" applyBorder="1" applyFont="1">
      <alignment horizontal="center" vertical="center"/>
    </xf>
    <xf borderId="9" fillId="0" fontId="4" numFmtId="0" xfId="0" applyAlignment="1" applyBorder="1" applyFont="1">
      <alignment vertical="center"/>
    </xf>
    <xf borderId="10" fillId="0" fontId="4" numFmtId="0" xfId="0" applyAlignment="1" applyBorder="1" applyFont="1">
      <alignment vertical="center"/>
    </xf>
    <xf borderId="10" fillId="0" fontId="5" numFmtId="0" xfId="0" applyAlignment="1" applyBorder="1" applyFont="1">
      <alignment vertical="center"/>
    </xf>
    <xf borderId="5" fillId="0" fontId="4" numFmtId="0" xfId="0" applyAlignment="1" applyBorder="1" applyFont="1">
      <alignment horizontal="center" vertical="center"/>
    </xf>
    <xf borderId="10" fillId="0" fontId="4" numFmtId="0" xfId="0" applyAlignment="1" applyBorder="1" applyFont="1">
      <alignment horizontal="right" vertical="center"/>
    </xf>
    <xf borderId="10" fillId="0" fontId="4" numFmtId="0" xfId="0" applyAlignment="1" applyBorder="1" applyFont="1">
      <alignment horizontal="left" vertical="top"/>
    </xf>
    <xf borderId="8" fillId="0" fontId="4" numFmtId="0" xfId="0" applyAlignment="1" applyBorder="1" applyFont="1">
      <alignment horizontal="right" vertical="center"/>
    </xf>
    <xf borderId="11" fillId="0" fontId="1" numFmtId="0" xfId="0" applyAlignment="1" applyBorder="1" applyFont="1">
      <alignment horizontal="center" vertical="center"/>
    </xf>
    <xf quotePrefix="1" borderId="0" fillId="0" fontId="1" numFmtId="0" xfId="0" applyAlignment="1" applyFont="1">
      <alignment horizontal="center" vertical="center"/>
    </xf>
    <xf borderId="7" fillId="0" fontId="8" numFmtId="0" xfId="0" applyAlignment="1" applyBorder="1" applyFont="1">
      <alignment horizontal="center" vertical="center"/>
    </xf>
    <xf borderId="2" fillId="0" fontId="8" numFmtId="0" xfId="0" applyAlignment="1" applyBorder="1" applyFont="1">
      <alignment horizontal="center" vertical="center"/>
    </xf>
    <xf borderId="2" fillId="0" fontId="9" numFmtId="0" xfId="0" applyAlignment="1" applyBorder="1" applyFont="1">
      <alignment horizontal="center" vertical="center"/>
    </xf>
    <xf borderId="7" fillId="0" fontId="5" numFmtId="0" xfId="0" applyAlignment="1" applyBorder="1" applyFont="1">
      <alignment shrinkToFit="1" vertical="center" wrapText="0"/>
    </xf>
    <xf borderId="6" fillId="0" fontId="5" numFmtId="3" xfId="0" applyAlignment="1" applyBorder="1" applyFont="1" applyNumberFormat="1">
      <alignment horizontal="left" shrinkToFit="0" vertical="top" wrapText="1"/>
    </xf>
    <xf borderId="4" fillId="0" fontId="5" numFmtId="0" xfId="0" applyAlignment="1" applyBorder="1" applyFont="1">
      <alignment horizontal="center" shrinkToFit="0" vertical="top" wrapText="1"/>
    </xf>
    <xf borderId="5" fillId="0" fontId="5" numFmtId="0" xfId="0" applyAlignment="1" applyBorder="1" applyFont="1">
      <alignment horizontal="left" vertical="top"/>
    </xf>
    <xf borderId="3" fillId="0" fontId="5" numFmtId="0" xfId="0" applyAlignment="1" applyBorder="1" applyFont="1">
      <alignment horizontal="left" vertical="top"/>
    </xf>
    <xf borderId="4" fillId="0" fontId="5" numFmtId="0" xfId="0" applyAlignment="1" applyBorder="1" applyFont="1">
      <alignment vertical="center"/>
    </xf>
    <xf borderId="5" fillId="0" fontId="1" numFmtId="0" xfId="0" applyAlignment="1" applyBorder="1" applyFont="1">
      <alignment horizontal="right" vertical="center"/>
    </xf>
    <xf borderId="3" fillId="0" fontId="5" numFmtId="0" xfId="0" applyAlignment="1" applyBorder="1" applyFont="1">
      <alignment vertical="center"/>
    </xf>
    <xf borderId="4" fillId="0" fontId="5" numFmtId="0" xfId="0" applyAlignment="1" applyBorder="1" applyFont="1">
      <alignment horizontal="right" vertical="center"/>
    </xf>
    <xf borderId="5" fillId="0" fontId="5" numFmtId="0" xfId="0" applyAlignment="1" applyBorder="1" applyFont="1">
      <alignment horizontal="right" vertical="center"/>
    </xf>
    <xf borderId="3" fillId="0" fontId="1" numFmtId="164" xfId="0" applyAlignment="1" applyBorder="1" applyFont="1" applyNumberFormat="1">
      <alignment horizontal="right" vertical="center"/>
    </xf>
    <xf borderId="12" fillId="0" fontId="1" numFmtId="164" xfId="0" applyAlignment="1" applyBorder="1" applyFont="1" applyNumberFormat="1">
      <alignment horizontal="right" vertical="center"/>
    </xf>
    <xf borderId="2" fillId="0" fontId="1" numFmtId="164" xfId="0" applyAlignment="1" applyBorder="1" applyFont="1" applyNumberFormat="1">
      <alignment horizontal="right" vertical="center"/>
    </xf>
    <xf borderId="7" fillId="2" fontId="8" numFmtId="3" xfId="0" applyAlignment="1" applyBorder="1" applyFill="1" applyFont="1" applyNumberFormat="1">
      <alignment vertical="center"/>
    </xf>
    <xf borderId="6" fillId="0" fontId="5" numFmtId="0" xfId="0" applyAlignment="1" applyBorder="1" applyFont="1">
      <alignment horizontal="center" shrinkToFit="0" vertical="top" wrapText="1"/>
    </xf>
    <xf borderId="0" fillId="0" fontId="5" numFmtId="0" xfId="0" applyAlignment="1" applyFont="1">
      <alignment horizontal="center" shrinkToFit="0" vertical="top" wrapText="1"/>
    </xf>
    <xf borderId="13" fillId="0" fontId="5" numFmtId="3" xfId="0" applyAlignment="1" applyBorder="1" applyFont="1" applyNumberFormat="1">
      <alignment horizontal="left" shrinkToFit="0" vertical="top" wrapText="1"/>
    </xf>
    <xf borderId="14" fillId="0" fontId="5" numFmtId="0" xfId="0" applyAlignment="1" applyBorder="1" applyFont="1">
      <alignment horizontal="center" shrinkToFit="0" vertical="top" wrapText="1"/>
    </xf>
    <xf borderId="15" fillId="2" fontId="1" numFmtId="3" xfId="0" applyAlignment="1" applyBorder="1" applyFont="1" applyNumberFormat="1">
      <alignment horizontal="right" vertical="center"/>
    </xf>
    <xf borderId="16" fillId="0" fontId="5" numFmtId="0" xfId="0" applyAlignment="1" applyBorder="1" applyFont="1">
      <alignment horizontal="left" vertical="top"/>
    </xf>
    <xf borderId="14" fillId="0" fontId="5" numFmtId="0" xfId="0" applyAlignment="1" applyBorder="1" applyFont="1">
      <alignment vertical="center"/>
    </xf>
    <xf borderId="0" fillId="0" fontId="1" numFmtId="0" xfId="0" applyAlignment="1" applyFont="1">
      <alignment horizontal="right" vertical="center"/>
    </xf>
    <xf borderId="16" fillId="0" fontId="5" numFmtId="0" xfId="0" applyAlignment="1" applyBorder="1" applyFont="1">
      <alignment vertical="center"/>
    </xf>
    <xf borderId="9" fillId="0" fontId="5" numFmtId="0" xfId="0" applyAlignment="1" applyBorder="1" applyFont="1">
      <alignment horizontal="right" vertical="center"/>
    </xf>
    <xf borderId="10" fillId="0" fontId="5" numFmtId="0" xfId="0" applyAlignment="1" applyBorder="1" applyFont="1">
      <alignment horizontal="right" vertical="center"/>
    </xf>
    <xf borderId="10" fillId="0" fontId="5" numFmtId="0" xfId="0" applyAlignment="1" applyBorder="1" applyFont="1">
      <alignment horizontal="left" vertical="top"/>
    </xf>
    <xf borderId="8" fillId="0" fontId="1" numFmtId="164" xfId="0" applyAlignment="1" applyBorder="1" applyFont="1" applyNumberFormat="1">
      <alignment horizontal="right" vertical="center"/>
    </xf>
    <xf borderId="4" fillId="0" fontId="10" numFmtId="0" xfId="0" applyAlignment="1" applyBorder="1" applyFont="1">
      <alignment vertical="center"/>
    </xf>
    <xf borderId="5" fillId="0" fontId="1" numFmtId="9" xfId="0" applyAlignment="1" applyBorder="1" applyFont="1" applyNumberFormat="1">
      <alignment horizontal="right" vertical="center"/>
    </xf>
    <xf borderId="13" fillId="0" fontId="4" numFmtId="0" xfId="0" applyAlignment="1" applyBorder="1" applyFont="1">
      <alignment horizontal="center" shrinkToFit="0" vertical="top" wrapText="1"/>
    </xf>
    <xf borderId="0" fillId="0" fontId="4" numFmtId="0" xfId="0" applyAlignment="1" applyFont="1">
      <alignment horizontal="center" shrinkToFit="0" vertical="top" wrapText="1"/>
    </xf>
    <xf borderId="0" fillId="0" fontId="5" numFmtId="0" xfId="0" applyAlignment="1" applyFont="1">
      <alignment horizontal="left" vertical="top"/>
    </xf>
    <xf borderId="14" fillId="0" fontId="5" numFmtId="3" xfId="0" applyAlignment="1" applyBorder="1" applyFont="1" applyNumberFormat="1">
      <alignment horizontal="left" vertical="center"/>
    </xf>
    <xf borderId="0" fillId="0" fontId="5" numFmtId="3" xfId="0" applyAlignment="1" applyFont="1" applyNumberFormat="1">
      <alignment horizontal="left" vertical="top"/>
    </xf>
    <xf borderId="16" fillId="0" fontId="1" numFmtId="3" xfId="0" applyAlignment="1" applyBorder="1" applyFont="1" applyNumberFormat="1">
      <alignment vertical="center"/>
    </xf>
    <xf borderId="4" fillId="0" fontId="5" numFmtId="3" xfId="0" applyAlignment="1" applyBorder="1" applyFont="1" applyNumberFormat="1">
      <alignment horizontal="left" vertical="center"/>
    </xf>
    <xf borderId="3" fillId="0" fontId="1" numFmtId="9" xfId="0" applyAlignment="1" applyBorder="1" applyFont="1" applyNumberFormat="1">
      <alignment horizontal="center" vertical="center"/>
    </xf>
    <xf borderId="14" fillId="0" fontId="5" numFmtId="3" xfId="0" applyAlignment="1" applyBorder="1" applyFont="1" applyNumberFormat="1">
      <alignment horizontal="left" vertical="top"/>
    </xf>
    <xf borderId="13" fillId="0" fontId="4" numFmtId="0" xfId="0" applyAlignment="1" applyBorder="1" applyFont="1">
      <alignment horizontal="left" shrinkToFit="0" vertical="top" wrapText="1"/>
    </xf>
    <xf borderId="9" fillId="0" fontId="5" numFmtId="3" xfId="0" applyAlignment="1" applyBorder="1" applyFont="1" applyNumberFormat="1">
      <alignment horizontal="left" vertical="center"/>
    </xf>
    <xf borderId="8" fillId="0" fontId="1" numFmtId="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vertical="center"/>
    </xf>
    <xf borderId="12" fillId="0" fontId="5" numFmtId="0" xfId="0" applyAlignment="1" applyBorder="1" applyFont="1">
      <alignment horizontal="right" vertical="center"/>
    </xf>
    <xf borderId="12" fillId="0" fontId="1" numFmtId="9" xfId="0" applyAlignment="1" applyBorder="1" applyFont="1" applyNumberFormat="1">
      <alignment horizontal="right" vertical="center"/>
    </xf>
    <xf borderId="14" fillId="0" fontId="5" numFmtId="0" xfId="0" applyAlignment="1" applyBorder="1" applyFont="1">
      <alignment horizontal="left" vertical="top"/>
    </xf>
    <xf borderId="10" fillId="0" fontId="1" numFmtId="9" xfId="0" applyAlignment="1" applyBorder="1" applyFont="1" applyNumberFormat="1">
      <alignment horizontal="center" vertical="center"/>
    </xf>
    <xf borderId="11" fillId="0" fontId="4" numFmtId="0" xfId="0" applyAlignment="1" applyBorder="1" applyFont="1">
      <alignment horizontal="left" shrinkToFit="0" vertical="top" wrapText="1"/>
    </xf>
    <xf borderId="13" fillId="0" fontId="5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5" fillId="0" fontId="5" numFmtId="3" xfId="0" applyAlignment="1" applyBorder="1" applyFont="1" applyNumberFormat="1">
      <alignment horizontal="left" vertical="center"/>
    </xf>
    <xf borderId="4" fillId="0" fontId="5" numFmtId="0" xfId="0" applyAlignment="1" applyBorder="1" applyFont="1">
      <alignment shrinkToFit="0" vertical="top" wrapText="1"/>
    </xf>
    <xf borderId="0" fillId="0" fontId="5" numFmtId="0" xfId="0" applyAlignment="1" applyFont="1">
      <alignment horizontal="right" vertical="center"/>
    </xf>
    <xf borderId="16" fillId="0" fontId="1" numFmtId="9" xfId="0" applyAlignment="1" applyBorder="1" applyFont="1" applyNumberFormat="1">
      <alignment vertical="center"/>
    </xf>
    <xf borderId="10" fillId="0" fontId="5" numFmtId="3" xfId="0" applyAlignment="1" applyBorder="1" applyFont="1" applyNumberFormat="1">
      <alignment horizontal="left" vertical="center"/>
    </xf>
    <xf borderId="3" fillId="0" fontId="1" numFmtId="9" xfId="0" applyAlignment="1" applyBorder="1" applyFont="1" applyNumberFormat="1">
      <alignment horizontal="right" vertical="center"/>
    </xf>
    <xf borderId="14" fillId="0" fontId="4" numFmtId="0" xfId="0" applyAlignment="1" applyBorder="1" applyFont="1">
      <alignment shrinkToFit="0" vertical="top" wrapText="1"/>
    </xf>
    <xf borderId="12" fillId="0" fontId="1" numFmtId="9" xfId="0" applyAlignment="1" applyBorder="1" applyFont="1" applyNumberFormat="1">
      <alignment horizontal="center" vertical="center"/>
    </xf>
    <xf borderId="2" fillId="0" fontId="1" numFmtId="9" xfId="0" applyAlignment="1" applyBorder="1" applyFont="1" applyNumberFormat="1">
      <alignment horizontal="center" vertical="center"/>
    </xf>
    <xf borderId="0" fillId="0" fontId="1" numFmtId="9" xfId="0" applyAlignment="1" applyFont="1" applyNumberFormat="1">
      <alignment horizontal="center" vertical="center"/>
    </xf>
    <xf borderId="16" fillId="0" fontId="1" numFmtId="9" xfId="0" applyAlignment="1" applyBorder="1" applyFont="1" applyNumberFormat="1">
      <alignment horizontal="center" vertical="center"/>
    </xf>
    <xf borderId="2" fillId="0" fontId="1" numFmtId="9" xfId="0" applyAlignment="1" applyBorder="1" applyFont="1" applyNumberFormat="1">
      <alignment horizontal="right" vertical="center"/>
    </xf>
    <xf borderId="9" fillId="0" fontId="4" numFmtId="0" xfId="0" applyAlignment="1" applyBorder="1" applyFont="1">
      <alignment shrinkToFit="0" vertical="top" wrapText="1"/>
    </xf>
    <xf borderId="14" fillId="0" fontId="5" numFmtId="0" xfId="0" applyAlignment="1" applyBorder="1" applyFont="1">
      <alignment vertical="top"/>
    </xf>
    <xf borderId="16" fillId="0" fontId="5" numFmtId="0" xfId="0" applyAlignment="1" applyBorder="1" applyFont="1">
      <alignment vertical="top"/>
    </xf>
    <xf borderId="5" fillId="0" fontId="5" numFmtId="3" xfId="0" applyAlignment="1" applyBorder="1" applyFont="1" applyNumberFormat="1">
      <alignment horizontal="left" vertical="top"/>
    </xf>
    <xf borderId="0" fillId="0" fontId="5" numFmtId="0" xfId="0" applyAlignment="1" applyFont="1">
      <alignment horizontal="left" vertical="center"/>
    </xf>
    <xf borderId="0" fillId="0" fontId="1" numFmtId="3" xfId="0" applyAlignment="1" applyFont="1" applyNumberFormat="1">
      <alignment vertical="center"/>
    </xf>
    <xf borderId="0" fillId="0" fontId="4" numFmtId="0" xfId="0" applyAlignment="1" applyFont="1">
      <alignment horizontal="right" vertical="center"/>
    </xf>
    <xf borderId="16" fillId="0" fontId="1" numFmtId="164" xfId="0" applyAlignment="1" applyBorder="1" applyFont="1" applyNumberFormat="1">
      <alignment horizontal="right" vertical="center"/>
    </xf>
    <xf borderId="14" fillId="0" fontId="1" numFmtId="9" xfId="0" applyAlignment="1" applyBorder="1" applyFont="1" applyNumberFormat="1">
      <alignment horizontal="center" vertical="center"/>
    </xf>
    <xf borderId="4" fillId="0" fontId="5" numFmtId="0" xfId="0" applyAlignment="1" applyBorder="1" applyFont="1">
      <alignment horizontal="left" shrinkToFit="0" vertical="top" wrapText="1"/>
    </xf>
    <xf borderId="14" fillId="0" fontId="4" numFmtId="0" xfId="0" applyAlignment="1" applyBorder="1" applyFont="1">
      <alignment horizontal="left" vertical="top"/>
    </xf>
    <xf borderId="14" fillId="0" fontId="4" numFmtId="0" xfId="0" applyAlignment="1" applyBorder="1" applyFont="1">
      <alignment horizontal="left" shrinkToFit="0" vertical="top" wrapText="1"/>
    </xf>
    <xf borderId="13" fillId="0" fontId="5" numFmtId="0" xfId="0" applyAlignment="1" applyBorder="1" applyFont="1">
      <alignment vertical="top"/>
    </xf>
    <xf borderId="11" fillId="0" fontId="5" numFmtId="0" xfId="0" applyAlignment="1" applyBorder="1" applyFont="1">
      <alignment vertical="top"/>
    </xf>
    <xf borderId="9" fillId="0" fontId="5" numFmtId="0" xfId="0" applyAlignment="1" applyBorder="1" applyFont="1">
      <alignment vertical="top"/>
    </xf>
    <xf borderId="10" fillId="0" fontId="1" numFmtId="3" xfId="0" applyAlignment="1" applyBorder="1" applyFont="1" applyNumberFormat="1">
      <alignment vertical="center"/>
    </xf>
    <xf borderId="8" fillId="0" fontId="5" numFmtId="0" xfId="0" applyAlignment="1" applyBorder="1" applyFont="1">
      <alignment vertical="center"/>
    </xf>
    <xf borderId="9" fillId="0" fontId="5" numFmtId="3" xfId="0" applyAlignment="1" applyBorder="1" applyFont="1" applyNumberFormat="1">
      <alignment horizontal="left" vertical="top"/>
    </xf>
    <xf borderId="10" fillId="0" fontId="5" numFmtId="0" xfId="0" applyAlignment="1" applyBorder="1" applyFont="1">
      <alignment horizontal="left" vertical="center"/>
    </xf>
    <xf borderId="13" fillId="0" fontId="5" numFmtId="3" xfId="0" applyAlignment="1" applyBorder="1" applyFont="1" applyNumberFormat="1">
      <alignment horizontal="left" vertical="top"/>
    </xf>
    <xf borderId="0" fillId="0" fontId="1" numFmtId="3" xfId="0" applyAlignment="1" applyFont="1" applyNumberFormat="1">
      <alignment horizontal="right" vertical="center"/>
    </xf>
    <xf borderId="7" fillId="0" fontId="8" numFmtId="3" xfId="0" applyAlignment="1" applyBorder="1" applyFont="1" applyNumberFormat="1">
      <alignment vertical="center"/>
    </xf>
    <xf borderId="10" fillId="0" fontId="5" numFmtId="3" xfId="0" applyAlignment="1" applyBorder="1" applyFont="1" applyNumberFormat="1">
      <alignment horizontal="left" vertical="top"/>
    </xf>
    <xf borderId="8" fillId="0" fontId="1" numFmtId="3" xfId="0" applyAlignment="1" applyBorder="1" applyFont="1" applyNumberFormat="1">
      <alignment vertical="center"/>
    </xf>
    <xf borderId="11" fillId="0" fontId="5" numFmtId="3" xfId="0" applyAlignment="1" applyBorder="1" applyFont="1" applyNumberFormat="1">
      <alignment horizontal="left" shrinkToFit="0" vertical="top" wrapText="1"/>
    </xf>
    <xf borderId="4" fillId="0" fontId="5" numFmtId="0" xfId="0" applyAlignment="1" applyBorder="1" applyFont="1">
      <alignment horizontal="left" vertical="top"/>
    </xf>
    <xf borderId="6" fillId="0" fontId="5" numFmtId="3" xfId="0" applyAlignment="1" applyBorder="1" applyFont="1" applyNumberFormat="1">
      <alignment horizontal="left" shrinkToFit="0" vertical="center" wrapText="1"/>
    </xf>
    <xf borderId="13" fillId="0" fontId="5" numFmtId="3" xfId="0" applyAlignment="1" applyBorder="1" applyFont="1" applyNumberFormat="1">
      <alignment horizontal="left" shrinkToFit="0" vertical="center" wrapText="1"/>
    </xf>
    <xf borderId="11" fillId="0" fontId="5" numFmtId="3" xfId="0" applyAlignment="1" applyBorder="1" applyFont="1" applyNumberFormat="1">
      <alignment horizontal="left" shrinkToFit="0" vertical="center" wrapText="1"/>
    </xf>
    <xf borderId="4" fillId="0" fontId="5" numFmtId="0" xfId="0" applyAlignment="1" applyBorder="1" applyFont="1">
      <alignment shrinkToFit="0" vertical="center" wrapText="1"/>
    </xf>
    <xf borderId="14" fillId="0" fontId="4" numFmtId="0" xfId="0" applyAlignment="1" applyBorder="1" applyFont="1">
      <alignment shrinkToFit="0" vertical="center" wrapText="1"/>
    </xf>
    <xf borderId="4" fillId="0" fontId="5" numFmtId="3" xfId="0" applyAlignment="1" applyBorder="1" applyFont="1" applyNumberFormat="1">
      <alignment horizontal="left" vertical="top"/>
    </xf>
    <xf borderId="14" fillId="0" fontId="5" numFmtId="0" xfId="0" applyAlignment="1" applyBorder="1" applyFont="1">
      <alignment horizontal="right" vertical="center"/>
    </xf>
    <xf borderId="9" fillId="0" fontId="5" numFmtId="0" xfId="0" applyAlignment="1" applyBorder="1" applyFont="1">
      <alignment horizontal="left" vertical="top"/>
    </xf>
    <xf borderId="14" fillId="0" fontId="4" numFmtId="0" xfId="0" applyAlignment="1" applyBorder="1" applyFont="1">
      <alignment vertical="center"/>
    </xf>
    <xf borderId="4" fillId="0" fontId="11" numFmtId="0" xfId="0" applyAlignment="1" applyBorder="1" applyFont="1">
      <alignment horizontal="left" shrinkToFit="0" vertical="top" wrapText="1"/>
    </xf>
    <xf borderId="9" fillId="0" fontId="4" numFmtId="0" xfId="0" applyAlignment="1" applyBorder="1" applyFont="1">
      <alignment horizontal="left" shrinkToFit="0" vertical="top" wrapText="1"/>
    </xf>
    <xf borderId="4" fillId="0" fontId="5" numFmtId="3" xfId="0" applyAlignment="1" applyBorder="1" applyFont="1" applyNumberFormat="1">
      <alignment horizontal="left" shrinkToFit="0" vertical="top" wrapText="1"/>
    </xf>
    <xf borderId="13" fillId="0" fontId="4" numFmtId="0" xfId="0" applyAlignment="1" applyBorder="1" applyFont="1">
      <alignment shrinkToFit="0" vertical="top" wrapText="1"/>
    </xf>
    <xf borderId="16" fillId="0" fontId="5" numFmtId="0" xfId="0" applyAlignment="1" applyBorder="1" applyFont="1">
      <alignment horizontal="right" vertical="center"/>
    </xf>
    <xf borderId="13" fillId="0" fontId="5" numFmtId="9" xfId="0" applyAlignment="1" applyBorder="1" applyFont="1" applyNumberFormat="1">
      <alignment vertical="center"/>
    </xf>
    <xf borderId="14" fillId="0" fontId="5" numFmtId="9" xfId="0" applyAlignment="1" applyBorder="1" applyFont="1" applyNumberFormat="1">
      <alignment vertical="center"/>
    </xf>
    <xf borderId="5" fillId="0" fontId="1" numFmtId="9" xfId="0" applyAlignment="1" applyBorder="1" applyFont="1" applyNumberFormat="1">
      <alignment horizontal="center" vertical="center"/>
    </xf>
    <xf borderId="9" fillId="0" fontId="4" numFmtId="0" xfId="0" applyAlignment="1" applyBorder="1" applyFont="1">
      <alignment horizontal="left" vertical="top"/>
    </xf>
    <xf borderId="0" fillId="0" fontId="5" numFmtId="9" xfId="0" applyAlignment="1" applyFont="1" applyNumberFormat="1">
      <alignment vertical="center"/>
    </xf>
    <xf borderId="9" fillId="0" fontId="5" numFmtId="9" xfId="0" applyAlignment="1" applyBorder="1" applyFont="1" applyNumberFormat="1">
      <alignment vertical="center"/>
    </xf>
    <xf borderId="14" fillId="0" fontId="5" numFmtId="3" xfId="0" applyAlignment="1" applyBorder="1" applyFont="1" applyNumberFormat="1">
      <alignment vertical="top"/>
    </xf>
    <xf borderId="0" fillId="0" fontId="5" numFmtId="0" xfId="0" applyAlignment="1" applyFont="1">
      <alignment vertical="top"/>
    </xf>
    <xf borderId="8" fillId="0" fontId="5" numFmtId="0" xfId="0" applyAlignment="1" applyBorder="1" applyFont="1">
      <alignment horizontal="right" vertical="center"/>
    </xf>
    <xf borderId="11" fillId="0" fontId="5" numFmtId="9" xfId="0" applyAlignment="1" applyBorder="1" applyFont="1" applyNumberFormat="1">
      <alignment vertical="center"/>
    </xf>
    <xf borderId="10" fillId="0" fontId="5" numFmtId="9" xfId="0" applyAlignment="1" applyBorder="1" applyFont="1" applyNumberFormat="1">
      <alignment vertical="center"/>
    </xf>
    <xf borderId="16" fillId="0" fontId="4" numFmtId="0" xfId="0" applyAlignment="1" applyBorder="1" applyFont="1">
      <alignment vertical="center"/>
    </xf>
    <xf borderId="4" fillId="0" fontId="11" numFmtId="0" xfId="0" applyAlignment="1" applyBorder="1" applyFont="1">
      <alignment horizontal="center" shrinkToFit="0" vertical="top" wrapText="1"/>
    </xf>
    <xf borderId="9" fillId="0" fontId="11" numFmtId="0" xfId="0" applyAlignment="1" applyBorder="1" applyFont="1">
      <alignment horizontal="center" shrinkToFit="0" vertical="top" wrapText="1"/>
    </xf>
    <xf borderId="14" fillId="0" fontId="5" numFmtId="3" xfId="0" applyAlignment="1" applyBorder="1" applyFont="1" applyNumberFormat="1">
      <alignment horizontal="left" shrinkToFit="0" vertical="top" wrapText="1"/>
    </xf>
    <xf borderId="3" fillId="0" fontId="4" numFmtId="0" xfId="0" applyAlignment="1" applyBorder="1" applyFont="1">
      <alignment horizontal="left" shrinkToFit="0" vertical="top" wrapText="1"/>
    </xf>
    <xf borderId="16" fillId="0" fontId="4" numFmtId="0" xfId="0" applyAlignment="1" applyBorder="1" applyFont="1">
      <alignment horizontal="left" shrinkToFit="0" vertical="top" wrapText="1"/>
    </xf>
    <xf borderId="16" fillId="0" fontId="5" numFmtId="3" xfId="0" applyAlignment="1" applyBorder="1" applyFont="1" applyNumberFormat="1">
      <alignment horizontal="left" vertical="top"/>
    </xf>
    <xf borderId="3" fillId="0" fontId="1" numFmtId="9" xfId="0" applyAlignment="1" applyBorder="1" applyFont="1" applyNumberFormat="1">
      <alignment vertical="center"/>
    </xf>
    <xf borderId="5" fillId="0" fontId="5" numFmtId="0" xfId="0" applyAlignment="1" applyBorder="1" applyFont="1">
      <alignment vertical="top"/>
    </xf>
    <xf borderId="3" fillId="0" fontId="5" numFmtId="0" xfId="0" applyAlignment="1" applyBorder="1" applyFont="1">
      <alignment vertical="top"/>
    </xf>
    <xf borderId="10" fillId="0" fontId="1" numFmtId="3" xfId="0" applyAlignment="1" applyBorder="1" applyFont="1" applyNumberFormat="1">
      <alignment horizontal="right" vertical="center"/>
    </xf>
    <xf borderId="9" fillId="0" fontId="5" numFmtId="0" xfId="0" applyAlignment="1" applyBorder="1" applyFont="1">
      <alignment shrinkToFit="0" vertical="top" wrapText="1"/>
    </xf>
    <xf borderId="14" fillId="0" fontId="5" numFmtId="0" xfId="0" applyAlignment="1" applyBorder="1" applyFont="1">
      <alignment shrinkToFit="0" vertical="top" wrapText="1"/>
    </xf>
    <xf borderId="4" fillId="0" fontId="5" numFmtId="9" xfId="0" applyAlignment="1" applyBorder="1" applyFont="1" applyNumberFormat="1">
      <alignment horizontal="right" vertical="center"/>
    </xf>
    <xf borderId="5" fillId="0" fontId="5" numFmtId="9" xfId="0" applyAlignment="1" applyBorder="1" applyFont="1" applyNumberFormat="1">
      <alignment horizontal="right" vertical="center"/>
    </xf>
    <xf borderId="14" fillId="0" fontId="5" numFmtId="9" xfId="0" applyAlignment="1" applyBorder="1" applyFont="1" applyNumberFormat="1">
      <alignment horizontal="right" vertical="center"/>
    </xf>
    <xf borderId="0" fillId="0" fontId="5" numFmtId="9" xfId="0" applyAlignment="1" applyFont="1" applyNumberFormat="1">
      <alignment horizontal="right" vertical="center"/>
    </xf>
    <xf borderId="14" fillId="0" fontId="4" numFmtId="9" xfId="0" applyAlignment="1" applyBorder="1" applyFont="1" applyNumberFormat="1">
      <alignment vertical="center"/>
    </xf>
    <xf borderId="0" fillId="0" fontId="4" numFmtId="9" xfId="0" applyAlignment="1" applyFont="1" applyNumberFormat="1">
      <alignment vertical="center"/>
    </xf>
    <xf borderId="4" fillId="0" fontId="5" numFmtId="3" xfId="0" applyAlignment="1" applyBorder="1" applyFont="1" applyNumberFormat="1">
      <alignment horizontal="left" shrinkToFit="0" vertical="center" wrapText="1"/>
    </xf>
    <xf borderId="9" fillId="0" fontId="4" numFmtId="0" xfId="0" applyAlignment="1" applyBorder="1" applyFont="1">
      <alignment shrinkToFit="0" vertical="center" wrapText="1"/>
    </xf>
    <xf borderId="8" fillId="0" fontId="8" numFmtId="0" xfId="0" applyAlignment="1" applyBorder="1" applyFont="1">
      <alignment horizontal="center" vertical="center"/>
    </xf>
    <xf borderId="11" fillId="0" fontId="8" numFmtId="0" xfId="0" applyAlignment="1" applyBorder="1" applyFont="1">
      <alignment horizontal="center" vertical="center"/>
    </xf>
    <xf borderId="11" fillId="0" fontId="5" numFmtId="0" xfId="0" applyAlignment="1" applyBorder="1" applyFont="1">
      <alignment shrinkToFit="1" vertical="center" wrapText="0"/>
    </xf>
    <xf borderId="4" fillId="0" fontId="5" numFmtId="0" xfId="0" applyAlignment="1" applyBorder="1" applyFont="1">
      <alignment vertical="top"/>
    </xf>
    <xf borderId="5" fillId="0" fontId="5" numFmtId="0" xfId="0" applyAlignment="1" applyBorder="1" applyFont="1">
      <alignment horizontal="left" shrinkToFit="0" vertical="top" wrapText="1"/>
    </xf>
    <xf borderId="3" fillId="0" fontId="1" numFmtId="164" xfId="0" applyAlignment="1" applyBorder="1" applyFont="1" applyNumberFormat="1">
      <alignment horizontal="center" vertical="center"/>
    </xf>
    <xf borderId="12" fillId="0" fontId="1" numFmtId="164" xfId="0" applyAlignment="1" applyBorder="1" applyFont="1" applyNumberFormat="1">
      <alignment horizontal="center" vertical="center"/>
    </xf>
    <xf borderId="2" fillId="0" fontId="1" numFmtId="164" xfId="0" applyAlignment="1" applyBorder="1" applyFont="1" applyNumberFormat="1">
      <alignment horizontal="center" vertical="center"/>
    </xf>
    <xf borderId="14" fillId="0" fontId="5" numFmtId="0" xfId="0" applyAlignment="1" applyBorder="1" applyFont="1">
      <alignment horizontal="left" shrinkToFit="0" vertical="top" wrapText="1"/>
    </xf>
    <xf borderId="0" fillId="0" fontId="5" numFmtId="0" xfId="0" applyAlignment="1" applyFont="1">
      <alignment horizontal="left" shrinkToFit="0" vertical="top" wrapText="1"/>
    </xf>
    <xf borderId="16" fillId="0" fontId="1" numFmtId="164" xfId="0" applyAlignment="1" applyBorder="1" applyFont="1" applyNumberFormat="1">
      <alignment horizontal="center" vertical="center"/>
    </xf>
    <xf borderId="5" fillId="0" fontId="1" numFmtId="164" xfId="0" applyAlignment="1" applyBorder="1" applyFont="1" applyNumberFormat="1">
      <alignment horizontal="center" vertical="center"/>
    </xf>
    <xf borderId="0" fillId="0" fontId="11" numFmtId="0" xfId="0" applyAlignment="1" applyFont="1">
      <alignment horizontal="left" vertical="top"/>
    </xf>
    <xf borderId="9" fillId="0" fontId="5" numFmtId="0" xfId="0" applyAlignment="1" applyBorder="1" applyFont="1">
      <alignment horizontal="left" shrinkToFit="0" vertical="top" wrapText="1"/>
    </xf>
    <xf borderId="10" fillId="0" fontId="5" numFmtId="0" xfId="0" applyAlignment="1" applyBorder="1" applyFont="1">
      <alignment horizontal="left" shrinkToFit="0" vertical="top" wrapText="1"/>
    </xf>
    <xf borderId="10" fillId="0" fontId="1" numFmtId="0" xfId="0" applyAlignment="1" applyBorder="1" applyFont="1">
      <alignment horizontal="right" vertical="center"/>
    </xf>
    <xf borderId="10" fillId="0" fontId="4" numFmtId="9" xfId="0" applyAlignment="1" applyBorder="1" applyFont="1" applyNumberFormat="1">
      <alignment vertical="center"/>
    </xf>
    <xf borderId="10" fillId="0" fontId="11" numFmtId="0" xfId="0" applyAlignment="1" applyBorder="1" applyFont="1">
      <alignment horizontal="left" vertical="top"/>
    </xf>
    <xf borderId="4" fillId="0" fontId="7" numFmtId="0" xfId="0" applyAlignment="1" applyBorder="1" applyFont="1">
      <alignment shrinkToFit="0" vertical="top" wrapText="1"/>
    </xf>
    <xf borderId="5" fillId="0" fontId="7" numFmtId="0" xfId="0" applyAlignment="1" applyBorder="1" applyFont="1">
      <alignment shrinkToFit="0" vertical="top" wrapText="1"/>
    </xf>
    <xf borderId="14" fillId="0" fontId="7" numFmtId="0" xfId="0" applyAlignment="1" applyBorder="1" applyFont="1">
      <alignment shrinkToFit="0" vertical="top" wrapText="1"/>
    </xf>
    <xf borderId="0" fillId="0" fontId="7" numFmtId="0" xfId="0" applyAlignment="1" applyFont="1">
      <alignment shrinkToFit="0" vertical="top" wrapText="1"/>
    </xf>
    <xf borderId="0" fillId="0" fontId="5" numFmtId="3" xfId="0" applyAlignment="1" applyFont="1" applyNumberFormat="1">
      <alignment horizontal="left" vertical="center"/>
    </xf>
    <xf borderId="8" fillId="0" fontId="5" numFmtId="0" xfId="0" applyAlignment="1" applyBorder="1" applyFont="1">
      <alignment vertical="top"/>
    </xf>
    <xf borderId="9" fillId="0" fontId="5" numFmtId="9" xfId="0" applyAlignment="1" applyBorder="1" applyFont="1" applyNumberFormat="1">
      <alignment horizontal="right" vertical="center"/>
    </xf>
    <xf borderId="10" fillId="0" fontId="5" numFmtId="9" xfId="0" applyAlignment="1" applyBorder="1" applyFont="1" applyNumberFormat="1">
      <alignment horizontal="right" vertical="center"/>
    </xf>
    <xf borderId="8" fillId="0" fontId="1" numFmtId="164" xfId="0" applyAlignment="1" applyBorder="1" applyFont="1" applyNumberFormat="1">
      <alignment horizontal="center" vertical="center"/>
    </xf>
    <xf borderId="4" fillId="0" fontId="10" numFmtId="3" xfId="0" applyAlignment="1" applyBorder="1" applyFont="1" applyNumberFormat="1">
      <alignment horizontal="left" shrinkToFit="0" vertical="center" wrapText="1"/>
    </xf>
    <xf borderId="9" fillId="0" fontId="10" numFmtId="3" xfId="0" applyAlignment="1" applyBorder="1" applyFont="1" applyNumberFormat="1">
      <alignment horizontal="left" shrinkToFit="0" vertical="center" wrapText="1"/>
    </xf>
    <xf borderId="4" fillId="0" fontId="11" numFmtId="3" xfId="0" applyAlignment="1" applyBorder="1" applyFont="1" applyNumberFormat="1">
      <alignment horizontal="left" shrinkToFit="0" vertical="center" wrapText="1"/>
    </xf>
    <xf borderId="11" fillId="0" fontId="4" numFmtId="0" xfId="0" applyAlignment="1" applyBorder="1" applyFont="1">
      <alignment shrinkToFit="0" vertical="top" wrapText="1"/>
    </xf>
    <xf borderId="9" fillId="0" fontId="11" numFmtId="3" xfId="0" applyAlignment="1" applyBorder="1" applyFont="1" applyNumberFormat="1">
      <alignment horizontal="left" shrinkToFit="0" vertical="center" wrapText="1"/>
    </xf>
    <xf borderId="17" fillId="2" fontId="1" numFmtId="3" xfId="0" applyAlignment="1" applyBorder="1" applyFont="1" applyNumberFormat="1">
      <alignment horizontal="right" vertical="center"/>
    </xf>
    <xf borderId="9" fillId="0" fontId="7" numFmtId="0" xfId="0" applyAlignment="1" applyBorder="1" applyFont="1">
      <alignment shrinkToFit="0" vertical="top" wrapText="1"/>
    </xf>
    <xf borderId="10" fillId="0" fontId="7" numFmtId="0" xfId="0" applyAlignment="1" applyBorder="1" applyFont="1">
      <alignment shrinkToFit="0" vertical="top" wrapText="1"/>
    </xf>
    <xf borderId="8" fillId="0" fontId="4" numFmtId="0" xfId="0" applyAlignment="1" applyBorder="1" applyFont="1">
      <alignment vertical="center"/>
    </xf>
    <xf borderId="9" fillId="0" fontId="4" numFmtId="9" xfId="0" applyAlignment="1" applyBorder="1" applyFont="1" applyNumberFormat="1">
      <alignment vertical="center"/>
    </xf>
    <xf borderId="11" fillId="0" fontId="5" numFmtId="0" xfId="0" applyAlignment="1" applyBorder="1" applyFont="1">
      <alignment horizontal="center" vertical="center"/>
    </xf>
    <xf borderId="9" fillId="0" fontId="5" numFmtId="0" xfId="0" applyAlignment="1" applyBorder="1" applyFont="1">
      <alignment shrinkToFit="1" vertical="center" wrapText="0"/>
    </xf>
    <xf borderId="6" fillId="0" fontId="7" numFmtId="0" xfId="0" applyAlignment="1" applyBorder="1" applyFont="1">
      <alignment shrinkToFit="0" vertical="top" wrapText="1"/>
    </xf>
    <xf borderId="6" fillId="0" fontId="7" numFmtId="0" xfId="0" applyAlignment="1" applyBorder="1" applyFont="1">
      <alignment vertical="center"/>
    </xf>
    <xf borderId="6" fillId="0" fontId="5" numFmtId="0" xfId="0" applyAlignment="1" applyBorder="1" applyFont="1">
      <alignment horizontal="left" shrinkToFit="0" vertical="top" wrapText="1"/>
    </xf>
    <xf borderId="1" fillId="0" fontId="5" numFmtId="0" xfId="0" applyAlignment="1" applyBorder="1" applyFont="1">
      <alignment vertical="center"/>
    </xf>
    <xf borderId="12" fillId="0" fontId="1" numFmtId="0" xfId="0" applyAlignment="1" applyBorder="1" applyFont="1">
      <alignment horizontal="right" vertical="center"/>
    </xf>
    <xf borderId="12" fillId="0" fontId="2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18" fillId="0" fontId="12" numFmtId="0" xfId="0" applyAlignment="1" applyBorder="1" applyFont="1">
      <alignment shrinkToFit="1" vertical="bottom" wrapText="0"/>
    </xf>
    <xf borderId="18" fillId="0" fontId="13" numFmtId="0" xfId="0" applyAlignment="1" applyBorder="1" applyFont="1">
      <alignment shrinkToFit="0" vertical="bottom" wrapText="1"/>
    </xf>
    <xf borderId="12" fillId="0" fontId="5" numFmtId="0" xfId="0" applyAlignment="1" applyBorder="1" applyFont="1">
      <alignment vertical="center"/>
    </xf>
    <xf borderId="2" fillId="0" fontId="5" numFmtId="0" xfId="0" applyAlignment="1" applyBorder="1" applyFont="1">
      <alignment vertical="center"/>
    </xf>
    <xf quotePrefix="1" borderId="0" fillId="0" fontId="4" numFmtId="0" xfId="0" applyAlignment="1" applyFont="1">
      <alignment vertical="center"/>
    </xf>
    <xf borderId="13" fillId="0" fontId="4" numFmtId="0" xfId="0" applyAlignment="1" applyBorder="1" applyFont="1">
      <alignment vertical="center"/>
    </xf>
    <xf borderId="6" fillId="0" fontId="5" numFmtId="0" xfId="0" applyAlignment="1" applyBorder="1" applyFont="1">
      <alignment vertical="top"/>
    </xf>
    <xf borderId="11" fillId="0" fontId="4" numFmtId="0" xfId="0" applyAlignment="1" applyBorder="1" applyFont="1">
      <alignment vertical="center"/>
    </xf>
    <xf borderId="0" fillId="0" fontId="7" numFmtId="0" xfId="0" applyAlignment="1" applyFont="1">
      <alignment vertical="top"/>
    </xf>
    <xf borderId="6" fillId="0" fontId="7" numFmtId="0" xfId="0" applyAlignment="1" applyBorder="1" applyFont="1">
      <alignment vertical="top"/>
    </xf>
    <xf borderId="6" fillId="0" fontId="7" numFmtId="0" xfId="0" applyAlignment="1" applyBorder="1" applyFont="1">
      <alignment horizontal="left" shrinkToFit="0" vertical="top" wrapText="1"/>
    </xf>
    <xf borderId="13" fillId="0" fontId="4" numFmtId="0" xfId="0" applyAlignment="1" applyBorder="1" applyFont="1">
      <alignment shrinkToFit="0" vertical="center" wrapText="1"/>
    </xf>
    <xf borderId="11" fillId="0" fontId="4" numFmtId="0" xfId="0" applyAlignment="1" applyBorder="1" applyFont="1">
      <alignment shrinkToFit="0" vertical="center" wrapText="1"/>
    </xf>
    <xf borderId="4" fillId="0" fontId="7" numFmtId="0" xfId="0" applyAlignment="1" applyBorder="1" applyFont="1">
      <alignment horizontal="left" vertical="top"/>
    </xf>
    <xf borderId="3" fillId="0" fontId="4" numFmtId="0" xfId="0" applyAlignment="1" applyBorder="1" applyFont="1">
      <alignment vertical="center"/>
    </xf>
    <xf borderId="18" fillId="0" fontId="12" numFmtId="0" xfId="0" applyAlignment="1" applyBorder="1" applyFont="1">
      <alignment shrinkToFit="0" vertical="bottom" wrapText="1"/>
    </xf>
    <xf borderId="9" fillId="0" fontId="5" numFmtId="0" xfId="0" applyAlignment="1" applyBorder="1" applyFont="1">
      <alignment vertical="center"/>
    </xf>
    <xf borderId="13" fillId="0" fontId="7" numFmtId="0" xfId="0" applyAlignment="1" applyBorder="1" applyFont="1">
      <alignment vertical="center"/>
    </xf>
    <xf borderId="18" fillId="0" fontId="13" numFmtId="0" xfId="0" applyAlignment="1" applyBorder="1" applyFont="1">
      <alignment shrinkToFit="1" vertical="bottom" wrapText="0"/>
    </xf>
    <xf borderId="11" fillId="0" fontId="8" numFmtId="3" xfId="0" applyAlignment="1" applyBorder="1" applyFont="1" applyNumberFormat="1">
      <alignment vertical="center"/>
    </xf>
    <xf borderId="13" fillId="0" fontId="5" numFmtId="0" xfId="0" applyAlignment="1" applyBorder="1" applyFont="1">
      <alignment horizontal="left" shrinkToFit="0" vertical="top" wrapText="1"/>
    </xf>
    <xf borderId="10" fillId="0" fontId="2" numFmtId="0" xfId="0" applyAlignment="1" applyBorder="1" applyFont="1">
      <alignment vertical="center"/>
    </xf>
    <xf borderId="10" fillId="0" fontId="1" numFmtId="0" xfId="0" applyAlignment="1" applyBorder="1" applyFont="1">
      <alignment vertical="center"/>
    </xf>
    <xf borderId="13" fillId="0" fontId="5" numFmtId="0" xfId="0" applyAlignment="1" applyBorder="1" applyFont="1">
      <alignment horizontal="left" vertical="top"/>
    </xf>
    <xf borderId="6" fillId="0" fontId="5" numFmtId="0" xfId="0" applyAlignment="1" applyBorder="1" applyFont="1">
      <alignment horizontal="left" shrinkToFit="0" vertical="center" wrapText="1"/>
    </xf>
    <xf borderId="4" fillId="0" fontId="7" numFmtId="0" xfId="0" applyAlignment="1" applyBorder="1" applyFont="1">
      <alignment vertical="center"/>
    </xf>
    <xf borderId="3" fillId="0" fontId="7" numFmtId="0" xfId="0" applyAlignment="1" applyBorder="1" applyFont="1">
      <alignment vertical="center"/>
    </xf>
    <xf borderId="1" fillId="0" fontId="5" numFmtId="0" xfId="0" applyAlignment="1" applyBorder="1" applyFont="1">
      <alignment horizontal="left" vertical="top"/>
    </xf>
    <xf borderId="12" fillId="0" fontId="5" numFmtId="0" xfId="0" applyAlignment="1" applyBorder="1" applyFont="1">
      <alignment horizontal="left" vertical="top"/>
    </xf>
    <xf borderId="12" fillId="0" fontId="4" numFmtId="0" xfId="0" applyAlignment="1" applyBorder="1" applyFont="1">
      <alignment vertical="center"/>
    </xf>
    <xf borderId="6" fillId="0" fontId="5" numFmtId="0" xfId="0" applyAlignment="1" applyBorder="1" applyFont="1">
      <alignment shrinkToFit="0" vertical="top" wrapText="1"/>
    </xf>
    <xf borderId="12" fillId="0" fontId="1" numFmtId="3" xfId="0" applyAlignment="1" applyBorder="1" applyFont="1" applyNumberFormat="1">
      <alignment horizontal="right" vertical="center"/>
    </xf>
    <xf borderId="12" fillId="0" fontId="4" numFmtId="0" xfId="0" applyAlignment="1" applyBorder="1" applyFont="1">
      <alignment horizontal="right" vertical="center"/>
    </xf>
    <xf borderId="6" fillId="0" fontId="5" numFmtId="0" xfId="0" applyAlignment="1" applyBorder="1" applyFont="1">
      <alignment horizontal="center" vertical="center"/>
    </xf>
    <xf borderId="12" fillId="0" fontId="5" numFmtId="0" xfId="0" applyAlignment="1" applyBorder="1" applyFont="1">
      <alignment vertical="top"/>
    </xf>
    <xf borderId="7" fillId="0" fontId="5" numFmtId="3" xfId="0" applyAlignment="1" applyBorder="1" applyFont="1" applyNumberFormat="1">
      <alignment horizontal="center" vertical="center"/>
    </xf>
    <xf borderId="0" fillId="0" fontId="5" numFmtId="3" xfId="0" applyAlignment="1" applyFont="1" applyNumberFormat="1">
      <alignment horizontal="center" vertical="center"/>
    </xf>
    <xf borderId="6" fillId="0" fontId="11" numFmtId="0" xfId="0" applyAlignment="1" applyBorder="1" applyFont="1">
      <alignment horizontal="center" shrinkToFit="0" vertical="top" wrapText="1"/>
    </xf>
    <xf borderId="11" fillId="0" fontId="11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shrinkToFit="1" vertical="center" wrapText="0"/>
    </xf>
    <xf borderId="6" fillId="0" fontId="11" numFmtId="0" xfId="0" applyAlignment="1" applyBorder="1" applyFont="1">
      <alignment shrinkToFit="0" vertical="top" wrapText="1"/>
    </xf>
    <xf borderId="13" fillId="0" fontId="14" numFmtId="0" xfId="0" applyAlignment="1" applyBorder="1" applyFont="1">
      <alignment shrinkToFit="0" vertical="top" wrapText="1"/>
    </xf>
    <xf borderId="11" fillId="0" fontId="14" numFmtId="0" xfId="0" applyAlignment="1" applyBorder="1" applyFont="1">
      <alignment shrinkToFit="0" vertical="top" wrapText="1"/>
    </xf>
    <xf borderId="13" fillId="0" fontId="5" numFmtId="0" xfId="0" applyAlignment="1" applyBorder="1" applyFont="1">
      <alignment vertical="center"/>
    </xf>
    <xf borderId="12" fillId="0" fontId="15" numFmtId="0" xfId="0" applyAlignment="1" applyBorder="1" applyFont="1">
      <alignment vertical="center"/>
    </xf>
    <xf borderId="7" fillId="0" fontId="5" numFmtId="0" xfId="0" applyAlignment="1" applyBorder="1" applyFont="1">
      <alignment horizontal="center" vertical="center"/>
    </xf>
    <xf borderId="6" fillId="0" fontId="11" numFmtId="0" xfId="0" applyAlignment="1" applyBorder="1" applyFont="1">
      <alignment vertical="center"/>
    </xf>
    <xf borderId="1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12" fillId="0" fontId="1" numFmtId="9" xfId="0" applyAlignment="1" applyBorder="1" applyFont="1" applyNumberFormat="1">
      <alignment shrinkToFit="0" vertical="center" wrapText="1"/>
    </xf>
    <xf borderId="12" fillId="0" fontId="1" numFmtId="9" xfId="0" applyAlignment="1" applyBorder="1" applyFont="1" applyNumberFormat="1">
      <alignment shrinkToFit="1" vertical="center" wrapText="0"/>
    </xf>
    <xf borderId="6" fillId="0" fontId="11" numFmtId="0" xfId="0" applyAlignment="1" applyBorder="1" applyFont="1">
      <alignment horizontal="left" shrinkToFit="0" vertical="top" wrapText="1"/>
    </xf>
    <xf borderId="1" fillId="0" fontId="5" numFmtId="0" xfId="0" applyAlignment="1" applyBorder="1" applyFont="1">
      <alignment horizontal="left" vertical="center"/>
    </xf>
    <xf borderId="13" fillId="0" fontId="8" numFmtId="3" xfId="0" applyAlignment="1" applyBorder="1" applyFont="1" applyNumberFormat="1">
      <alignment vertical="center"/>
    </xf>
    <xf borderId="0" fillId="0" fontId="8" numFmtId="3" xfId="0" applyAlignment="1" applyFont="1" applyNumberFormat="1">
      <alignment vertical="center"/>
    </xf>
    <xf borderId="11" fillId="0" fontId="14" numFmtId="0" xfId="0" applyAlignment="1" applyBorder="1" applyFont="1">
      <alignment horizontal="left" shrinkToFit="0" vertical="top" wrapText="1"/>
    </xf>
    <xf borderId="12" fillId="0" fontId="4" numFmtId="0" xfId="0" applyAlignment="1" applyBorder="1" applyFont="1">
      <alignment vertical="bottom"/>
    </xf>
    <xf borderId="12" fillId="0" fontId="1" numFmtId="3" xfId="0" applyAlignment="1" applyBorder="1" applyFont="1" applyNumberFormat="1">
      <alignment horizontal="center" vertical="center"/>
    </xf>
    <xf borderId="7" fillId="3" fontId="4" numFmtId="165" xfId="0" applyAlignment="1" applyBorder="1" applyFill="1" applyFont="1" applyNumberFormat="1">
      <alignment vertical="center"/>
    </xf>
    <xf borderId="6" fillId="0" fontId="5" numFmtId="3" xfId="0" applyAlignment="1" applyBorder="1" applyFont="1" applyNumberFormat="1">
      <alignment horizontal="center" vertical="center"/>
    </xf>
    <xf borderId="13" fillId="0" fontId="5" numFmtId="3" xfId="0" applyAlignment="1" applyBorder="1" applyFont="1" applyNumberFormat="1">
      <alignment horizontal="center" vertical="center"/>
    </xf>
    <xf borderId="10" fillId="0" fontId="4" numFmtId="0" xfId="0" applyAlignment="1" applyBorder="1" applyFont="1">
      <alignment vertical="bottom"/>
    </xf>
    <xf borderId="15" fillId="3" fontId="7" numFmtId="0" xfId="0" applyAlignment="1" applyBorder="1" applyFont="1">
      <alignment vertical="center"/>
    </xf>
    <xf borderId="0" fillId="3" fontId="7" numFmtId="0" xfId="0" applyAlignment="1" applyFont="1">
      <alignment vertical="center"/>
    </xf>
    <xf borderId="7" fillId="4" fontId="8" numFmtId="0" xfId="0" applyAlignment="1" applyBorder="1" applyFill="1" applyFont="1">
      <alignment horizontal="center" vertical="center"/>
    </xf>
    <xf borderId="19" fillId="4" fontId="8" numFmtId="0" xfId="0" applyAlignment="1" applyBorder="1" applyFont="1">
      <alignment horizontal="center" vertical="center"/>
    </xf>
    <xf borderId="20" fillId="4" fontId="5" numFmtId="0" xfId="0" applyAlignment="1" applyBorder="1" applyFont="1">
      <alignment shrinkToFit="1" vertical="center" wrapText="0"/>
    </xf>
    <xf borderId="21" fillId="4" fontId="11" numFmtId="0" xfId="0" applyAlignment="1" applyBorder="1" applyFont="1">
      <alignment horizontal="left" shrinkToFit="0" vertical="top" wrapText="1"/>
    </xf>
    <xf borderId="22" fillId="4" fontId="5" numFmtId="0" xfId="0" applyAlignment="1" applyBorder="1" applyFont="1">
      <alignment vertical="center"/>
    </xf>
    <xf borderId="23" fillId="4" fontId="1" numFmtId="0" xfId="0" applyAlignment="1" applyBorder="1" applyFont="1">
      <alignment horizontal="right" vertical="center"/>
    </xf>
    <xf borderId="23" fillId="4" fontId="1" numFmtId="3" xfId="0" applyAlignment="1" applyBorder="1" applyFont="1" applyNumberFormat="1">
      <alignment horizontal="center" vertical="center"/>
    </xf>
    <xf borderId="23" fillId="4" fontId="1" numFmtId="3" xfId="0" applyAlignment="1" applyBorder="1" applyFont="1" applyNumberFormat="1">
      <alignment horizontal="right" vertical="center"/>
    </xf>
    <xf borderId="23" fillId="4" fontId="1" numFmtId="0" xfId="0" applyAlignment="1" applyBorder="1" applyFont="1">
      <alignment vertical="center"/>
    </xf>
    <xf borderId="23" fillId="4" fontId="1" numFmtId="9" xfId="0" applyAlignment="1" applyBorder="1" applyFont="1" applyNumberFormat="1">
      <alignment horizontal="right" vertical="center"/>
    </xf>
    <xf borderId="24" fillId="4" fontId="11" numFmtId="0" xfId="0" applyAlignment="1" applyBorder="1" applyFont="1">
      <alignment horizontal="left" shrinkToFit="0" vertical="top" wrapText="1"/>
    </xf>
    <xf borderId="6" fillId="0" fontId="5" numFmtId="3" xfId="0" applyAlignment="1" applyBorder="1" applyFont="1" applyNumberFormat="1">
      <alignment horizontal="center" shrinkToFit="0" vertical="top" wrapText="1"/>
    </xf>
    <xf borderId="5" fillId="0" fontId="5" numFmtId="0" xfId="0" applyAlignment="1" applyBorder="1" applyFont="1">
      <alignment horizontal="right" vertical="top"/>
    </xf>
    <xf borderId="12" fillId="0" fontId="1" numFmtId="164" xfId="0" applyAlignment="1" applyBorder="1" applyFont="1" applyNumberFormat="1">
      <alignment horizontal="right" vertical="top"/>
    </xf>
    <xf borderId="13" fillId="0" fontId="5" numFmtId="3" xfId="0" applyAlignment="1" applyBorder="1" applyFont="1" applyNumberFormat="1">
      <alignment horizontal="center" shrinkToFit="0" vertical="top" wrapText="1"/>
    </xf>
    <xf borderId="10" fillId="0" fontId="5" numFmtId="0" xfId="0" applyAlignment="1" applyBorder="1" applyFont="1">
      <alignment horizontal="right" vertical="top"/>
    </xf>
    <xf borderId="10" fillId="0" fontId="5" numFmtId="0" xfId="0" applyAlignment="1" applyBorder="1" applyFont="1">
      <alignment vertical="top"/>
    </xf>
    <xf borderId="10" fillId="0" fontId="1" numFmtId="9" xfId="0" applyAlignment="1" applyBorder="1" applyFont="1" applyNumberFormat="1">
      <alignment horizontal="center" vertical="top"/>
    </xf>
    <xf borderId="14" fillId="0" fontId="1" numFmtId="3" xfId="0" applyAlignment="1" applyBorder="1" applyFont="1" applyNumberFormat="1">
      <alignment vertical="center"/>
    </xf>
    <xf borderId="0" fillId="0" fontId="1" numFmtId="164" xfId="0" applyAlignment="1" applyFont="1" applyNumberFormat="1">
      <alignment horizontal="right" vertical="center"/>
    </xf>
    <xf borderId="14" fillId="0" fontId="1" numFmtId="164" xfId="0" applyAlignment="1" applyBorder="1" applyFont="1" applyNumberFormat="1">
      <alignment horizontal="right" vertical="center"/>
    </xf>
    <xf borderId="8" fillId="0" fontId="5" numFmtId="3" xfId="0" applyAlignment="1" applyBorder="1" applyFont="1" applyNumberFormat="1">
      <alignment horizontal="left" vertical="top"/>
    </xf>
    <xf borderId="12" fillId="0" fontId="1" numFmtId="9" xfId="0" applyAlignment="1" applyBorder="1" applyFont="1" applyNumberFormat="1">
      <alignment horizontal="center" vertical="top"/>
    </xf>
    <xf borderId="6" fillId="0" fontId="5" numFmtId="3" xfId="0" applyAlignment="1" applyBorder="1" applyFont="1" applyNumberFormat="1">
      <alignment shrinkToFit="0" vertical="top" wrapText="1"/>
    </xf>
    <xf borderId="4" fillId="0" fontId="10" numFmtId="0" xfId="0" applyAlignment="1" applyBorder="1" applyFont="1">
      <alignment vertical="top"/>
    </xf>
    <xf borderId="13" fillId="0" fontId="5" numFmtId="3" xfId="0" applyAlignment="1" applyBorder="1" applyFont="1" applyNumberFormat="1">
      <alignment shrinkToFit="0" vertical="top" wrapText="1"/>
    </xf>
    <xf borderId="13" fillId="0" fontId="5" numFmtId="3" xfId="0" applyAlignment="1" applyBorder="1" applyFont="1" applyNumberFormat="1">
      <alignment vertical="top"/>
    </xf>
    <xf borderId="0" fillId="0" fontId="5" numFmtId="0" xfId="0" applyAlignment="1" applyFont="1">
      <alignment horizontal="right" vertical="top"/>
    </xf>
    <xf borderId="9" fillId="0" fontId="10" numFmtId="0" xfId="0" applyAlignment="1" applyBorder="1" applyFont="1">
      <alignment vertical="top"/>
    </xf>
    <xf borderId="0" fillId="0" fontId="4" numFmtId="0" xfId="0" applyAlignment="1" applyFont="1">
      <alignment vertical="top"/>
    </xf>
    <xf borderId="4" fillId="0" fontId="10" numFmtId="0" xfId="0" applyAlignment="1" applyBorder="1" applyFont="1">
      <alignment shrinkToFit="0" vertical="top" wrapText="1"/>
    </xf>
    <xf borderId="9" fillId="0" fontId="16" numFmtId="0" xfId="0" applyAlignment="1" applyBorder="1" applyFont="1">
      <alignment shrinkToFit="0" vertical="top" wrapText="1"/>
    </xf>
    <xf borderId="14" fillId="0" fontId="4" numFmtId="0" xfId="0" applyAlignment="1" applyBorder="1" applyFont="1">
      <alignment vertical="top"/>
    </xf>
    <xf borderId="16" fillId="0" fontId="5" numFmtId="9" xfId="0" applyAlignment="1" applyBorder="1" applyFont="1" applyNumberFormat="1">
      <alignment vertical="top"/>
    </xf>
    <xf borderId="14" fillId="0" fontId="5" numFmtId="9" xfId="0" applyAlignment="1" applyBorder="1" applyFont="1" applyNumberFormat="1">
      <alignment vertical="top"/>
    </xf>
    <xf borderId="0" fillId="0" fontId="5" numFmtId="9" xfId="0" applyAlignment="1" applyFont="1" applyNumberFormat="1">
      <alignment vertical="top"/>
    </xf>
    <xf borderId="9" fillId="0" fontId="5" numFmtId="9" xfId="0" applyAlignment="1" applyBorder="1" applyFont="1" applyNumberFormat="1">
      <alignment vertical="top"/>
    </xf>
    <xf borderId="8" fillId="0" fontId="5" numFmtId="9" xfId="0" applyAlignment="1" applyBorder="1" applyFont="1" applyNumberFormat="1">
      <alignment vertical="top"/>
    </xf>
    <xf borderId="0" fillId="0" fontId="1" numFmtId="9" xfId="0" applyAlignment="1" applyFont="1" applyNumberFormat="1">
      <alignment horizontal="center" vertical="top"/>
    </xf>
    <xf borderId="14" fillId="0" fontId="1" numFmtId="9" xfId="0" applyAlignment="1" applyBorder="1" applyFont="1" applyNumberFormat="1">
      <alignment horizontal="center" vertical="top"/>
    </xf>
    <xf borderId="4" fillId="0" fontId="10" numFmtId="0" xfId="0" applyAlignment="1" applyBorder="1" applyFont="1">
      <alignment horizontal="left" shrinkToFit="0" vertical="top" wrapText="1"/>
    </xf>
    <xf borderId="10" fillId="0" fontId="5" numFmtId="9" xfId="0" applyAlignment="1" applyBorder="1" applyFont="1" applyNumberFormat="1">
      <alignment vertical="top"/>
    </xf>
    <xf borderId="9" fillId="0" fontId="10" numFmtId="0" xfId="0" applyAlignment="1" applyBorder="1" applyFont="1">
      <alignment horizontal="left" vertical="top"/>
    </xf>
    <xf borderId="9" fillId="0" fontId="4" numFmtId="0" xfId="0" applyAlignment="1" applyBorder="1" applyFont="1">
      <alignment vertical="top"/>
    </xf>
    <xf borderId="10" fillId="0" fontId="4" numFmtId="0" xfId="0" applyAlignment="1" applyBorder="1" applyFont="1">
      <alignment vertical="top"/>
    </xf>
    <xf borderId="4" fillId="0" fontId="5" numFmtId="3" xfId="0" applyAlignment="1" applyBorder="1" applyFont="1" applyNumberFormat="1">
      <alignment shrinkToFit="0" vertical="top" wrapText="1"/>
    </xf>
    <xf borderId="14" fillId="0" fontId="5" numFmtId="3" xfId="0" applyAlignment="1" applyBorder="1" applyFont="1" applyNumberFormat="1">
      <alignment shrinkToFit="0" vertical="top" wrapText="1"/>
    </xf>
    <xf borderId="14" fillId="0" fontId="5" numFmtId="9" xfId="0" applyAlignment="1" applyBorder="1" applyFont="1" applyNumberFormat="1">
      <alignment shrinkToFit="0" vertical="top" wrapText="1"/>
    </xf>
    <xf borderId="13" fillId="0" fontId="5" numFmtId="9" xfId="0" applyAlignment="1" applyBorder="1" applyFont="1" applyNumberFormat="1">
      <alignment vertical="top"/>
    </xf>
    <xf borderId="11" fillId="0" fontId="5" numFmtId="9" xfId="0" applyAlignment="1" applyBorder="1" applyFont="1" applyNumberFormat="1">
      <alignment vertical="top"/>
    </xf>
    <xf borderId="4" fillId="0" fontId="5" numFmtId="3" xfId="0" applyAlignment="1" applyBorder="1" applyFont="1" applyNumberFormat="1">
      <alignment horizontal="center" shrinkToFit="0" vertical="top" wrapText="1"/>
    </xf>
    <xf borderId="3" fillId="0" fontId="5" numFmtId="3" xfId="0" applyAlignment="1" applyBorder="1" applyFont="1" applyNumberFormat="1">
      <alignment horizontal="center" shrinkToFit="0" vertical="top" wrapText="1"/>
    </xf>
    <xf borderId="5" fillId="0" fontId="10" numFmtId="0" xfId="0" applyAlignment="1" applyBorder="1" applyFont="1">
      <alignment vertical="top"/>
    </xf>
    <xf borderId="14" fillId="0" fontId="5" numFmtId="3" xfId="0" applyAlignment="1" applyBorder="1" applyFont="1" applyNumberFormat="1">
      <alignment horizontal="center" shrinkToFit="0" vertical="top" wrapText="1"/>
    </xf>
    <xf borderId="16" fillId="0" fontId="5" numFmtId="3" xfId="0" applyAlignment="1" applyBorder="1" applyFont="1" applyNumberFormat="1">
      <alignment horizontal="center" shrinkToFit="0" vertical="top" wrapText="1"/>
    </xf>
    <xf borderId="10" fillId="0" fontId="10" numFmtId="0" xfId="0" applyAlignment="1" applyBorder="1" applyFont="1">
      <alignment vertical="top"/>
    </xf>
    <xf borderId="16" fillId="0" fontId="4" numFmtId="0" xfId="0" applyAlignment="1" applyBorder="1" applyFont="1">
      <alignment shrinkToFit="0" vertical="top" wrapText="1"/>
    </xf>
    <xf borderId="5" fillId="0" fontId="5" numFmtId="9" xfId="0" applyAlignment="1" applyBorder="1" applyFont="1" applyNumberFormat="1">
      <alignment horizontal="right" vertical="top"/>
    </xf>
    <xf borderId="0" fillId="0" fontId="5" numFmtId="9" xfId="0" applyAlignment="1" applyFont="1" applyNumberFormat="1">
      <alignment horizontal="right" vertical="top"/>
    </xf>
    <xf borderId="0" fillId="0" fontId="4" numFmtId="9" xfId="0" applyAlignment="1" applyFont="1" applyNumberFormat="1">
      <alignment vertical="top"/>
    </xf>
    <xf borderId="0" fillId="0" fontId="10" numFmtId="0" xfId="0" applyAlignment="1" applyFont="1">
      <alignment vertical="top"/>
    </xf>
    <xf borderId="10" fillId="0" fontId="4" numFmtId="9" xfId="0" applyAlignment="1" applyBorder="1" applyFont="1" applyNumberFormat="1">
      <alignment vertical="top"/>
    </xf>
    <xf borderId="12" fillId="0" fontId="1" numFmtId="164" xfId="0" applyAlignment="1" applyBorder="1" applyFont="1" applyNumberFormat="1">
      <alignment horizontal="center" vertical="top"/>
    </xf>
    <xf borderId="10" fillId="0" fontId="5" numFmtId="9" xfId="0" applyAlignment="1" applyBorder="1" applyFont="1" applyNumberFormat="1">
      <alignment horizontal="right" vertical="top"/>
    </xf>
    <xf borderId="4" fillId="0" fontId="17" numFmtId="3" xfId="0" applyAlignment="1" applyBorder="1" applyFont="1" applyNumberFormat="1">
      <alignment horizontal="left" shrinkToFit="0" vertical="top" wrapText="1"/>
    </xf>
    <xf borderId="9" fillId="0" fontId="18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1" vertical="top" wrapText="0"/>
    </xf>
    <xf borderId="9" fillId="0" fontId="14" numFmtId="0" xfId="0" applyAlignment="1" applyBorder="1" applyFont="1">
      <alignment horizontal="left" shrinkToFit="1" vertical="top" wrapText="0"/>
    </xf>
    <xf borderId="14" fillId="0" fontId="10" numFmtId="0" xfId="0" applyAlignment="1" applyBorder="1" applyFont="1">
      <alignment vertical="top"/>
    </xf>
    <xf borderId="5" fillId="0" fontId="1" numFmtId="0" xfId="0" applyAlignment="1" applyBorder="1" applyFont="1">
      <alignment horizontal="right" vertical="top"/>
    </xf>
    <xf borderId="3" fillId="0" fontId="1" numFmtId="164" xfId="0" applyAlignment="1" applyBorder="1" applyFont="1" applyNumberFormat="1">
      <alignment horizontal="right" vertical="top"/>
    </xf>
    <xf borderId="2" fillId="0" fontId="1" numFmtId="164" xfId="0" applyAlignment="1" applyBorder="1" applyFont="1" applyNumberFormat="1">
      <alignment horizontal="right" vertical="top"/>
    </xf>
    <xf borderId="15" fillId="2" fontId="1" numFmtId="3" xfId="0" applyAlignment="1" applyBorder="1" applyFont="1" applyNumberFormat="1">
      <alignment horizontal="right" vertical="top"/>
    </xf>
    <xf borderId="0" fillId="0" fontId="1" numFmtId="0" xfId="0" applyAlignment="1" applyFont="1">
      <alignment horizontal="right" vertical="top"/>
    </xf>
    <xf borderId="16" fillId="0" fontId="1" numFmtId="9" xfId="0" applyAlignment="1" applyBorder="1" applyFont="1" applyNumberFormat="1">
      <alignment horizontal="center" vertical="top"/>
    </xf>
    <xf borderId="8" fillId="0" fontId="1" numFmtId="164" xfId="0" applyAlignment="1" applyBorder="1" applyFont="1" applyNumberFormat="1">
      <alignment horizontal="right" vertical="top"/>
    </xf>
    <xf borderId="5" fillId="0" fontId="1" numFmtId="9" xfId="0" applyAlignment="1" applyBorder="1" applyFont="1" applyNumberFormat="1">
      <alignment horizontal="right" vertical="top"/>
    </xf>
    <xf borderId="0" fillId="0" fontId="1" numFmtId="3" xfId="0" applyAlignment="1" applyFont="1" applyNumberFormat="1">
      <alignment vertical="top"/>
    </xf>
    <xf borderId="16" fillId="0" fontId="1" numFmtId="3" xfId="0" applyAlignment="1" applyBorder="1" applyFont="1" applyNumberFormat="1">
      <alignment vertical="top"/>
    </xf>
    <xf borderId="3" fillId="0" fontId="1" numFmtId="9" xfId="0" applyAlignment="1" applyBorder="1" applyFont="1" applyNumberFormat="1">
      <alignment horizontal="center" vertical="top"/>
    </xf>
    <xf borderId="8" fillId="0" fontId="1" numFmtId="9" xfId="0" applyAlignment="1" applyBorder="1" applyFont="1" applyNumberFormat="1">
      <alignment horizontal="center" vertical="top"/>
    </xf>
    <xf borderId="1" fillId="0" fontId="10" numFmtId="0" xfId="0" applyAlignment="1" applyBorder="1" applyFont="1">
      <alignment vertical="top"/>
    </xf>
    <xf borderId="12" fillId="0" fontId="5" numFmtId="0" xfId="0" applyAlignment="1" applyBorder="1" applyFont="1">
      <alignment horizontal="right" vertical="top"/>
    </xf>
    <xf borderId="12" fillId="0" fontId="1" numFmtId="9" xfId="0" applyAlignment="1" applyBorder="1" applyFont="1" applyNumberFormat="1">
      <alignment horizontal="right" vertical="top"/>
    </xf>
    <xf borderId="14" fillId="0" fontId="1" numFmtId="3" xfId="0" applyAlignment="1" applyBorder="1" applyFont="1" applyNumberFormat="1">
      <alignment vertical="top"/>
    </xf>
    <xf borderId="16" fillId="0" fontId="1" numFmtId="9" xfId="0" applyAlignment="1" applyBorder="1" applyFont="1" applyNumberFormat="1">
      <alignment vertical="top"/>
    </xf>
    <xf borderId="3" fillId="0" fontId="1" numFmtId="9" xfId="0" applyAlignment="1" applyBorder="1" applyFont="1" applyNumberFormat="1">
      <alignment horizontal="right" vertical="top"/>
    </xf>
    <xf borderId="2" fillId="0" fontId="1" numFmtId="9" xfId="0" applyAlignment="1" applyBorder="1" applyFont="1" applyNumberFormat="1">
      <alignment horizontal="center" vertical="top"/>
    </xf>
    <xf borderId="2" fillId="0" fontId="1" numFmtId="9" xfId="0" applyAlignment="1" applyBorder="1" applyFont="1" applyNumberFormat="1">
      <alignment horizontal="right" vertical="top"/>
    </xf>
    <xf borderId="13" fillId="0" fontId="1" numFmtId="3" xfId="0" applyAlignment="1" applyBorder="1" applyFont="1" applyNumberFormat="1">
      <alignment vertical="top"/>
    </xf>
    <xf borderId="0" fillId="0" fontId="4" numFmtId="0" xfId="0" applyAlignment="1" applyFont="1">
      <alignment horizontal="right" vertical="top"/>
    </xf>
    <xf borderId="0" fillId="0" fontId="1" numFmtId="164" xfId="0" applyAlignment="1" applyFont="1" applyNumberFormat="1">
      <alignment horizontal="right" vertical="top"/>
    </xf>
    <xf borderId="13" fillId="0" fontId="1" numFmtId="164" xfId="0" applyAlignment="1" applyBorder="1" applyFont="1" applyNumberFormat="1">
      <alignment horizontal="right" vertical="top"/>
    </xf>
    <xf borderId="14" fillId="0" fontId="1" numFmtId="164" xfId="0" applyAlignment="1" applyBorder="1" applyFont="1" applyNumberFormat="1">
      <alignment horizontal="right" vertical="top"/>
    </xf>
    <xf borderId="16" fillId="0" fontId="1" numFmtId="164" xfId="0" applyAlignment="1" applyBorder="1" applyFont="1" applyNumberFormat="1">
      <alignment horizontal="right" vertical="top"/>
    </xf>
    <xf borderId="9" fillId="0" fontId="1" numFmtId="164" xfId="0" applyAlignment="1" applyBorder="1" applyFont="1" applyNumberFormat="1">
      <alignment horizontal="right" vertical="top"/>
    </xf>
    <xf borderId="11" fillId="0" fontId="1" numFmtId="164" xfId="0" applyAlignment="1" applyBorder="1" applyFont="1" applyNumberFormat="1">
      <alignment horizontal="right" vertical="top"/>
    </xf>
    <xf borderId="10" fillId="0" fontId="1" numFmtId="164" xfId="0" applyAlignment="1" applyBorder="1" applyFont="1" applyNumberFormat="1">
      <alignment horizontal="right" vertical="top"/>
    </xf>
    <xf borderId="0" fillId="0" fontId="1" numFmtId="3" xfId="0" applyAlignment="1" applyFont="1" applyNumberFormat="1">
      <alignment horizontal="right" vertical="top"/>
    </xf>
    <xf borderId="10" fillId="0" fontId="1" numFmtId="3" xfId="0" applyAlignment="1" applyBorder="1" applyFont="1" applyNumberFormat="1">
      <alignment vertical="top"/>
    </xf>
    <xf borderId="14" fillId="0" fontId="1" numFmtId="164" xfId="0" applyAlignment="1" applyBorder="1" applyFont="1" applyNumberFormat="1">
      <alignment horizontal="right" shrinkToFit="0" vertical="top" wrapText="1"/>
    </xf>
    <xf borderId="8" fillId="0" fontId="1" numFmtId="3" xfId="0" applyAlignment="1" applyBorder="1" applyFont="1" applyNumberFormat="1">
      <alignment vertical="top"/>
    </xf>
    <xf borderId="11" fillId="0" fontId="1" numFmtId="3" xfId="0" applyAlignment="1" applyBorder="1" applyFont="1" applyNumberFormat="1">
      <alignment vertical="top"/>
    </xf>
    <xf borderId="9" fillId="0" fontId="1" numFmtId="3" xfId="0" applyAlignment="1" applyBorder="1" applyFont="1" applyNumberFormat="1">
      <alignment vertical="top"/>
    </xf>
    <xf borderId="13" fillId="0" fontId="5" numFmtId="0" xfId="0" applyAlignment="1" applyBorder="1" applyFont="1">
      <alignment horizontal="center" shrinkToFit="0" vertical="top" wrapText="1"/>
    </xf>
    <xf borderId="16" fillId="0" fontId="4" numFmtId="0" xfId="0" applyAlignment="1" applyBorder="1" applyFont="1">
      <alignment vertical="top"/>
    </xf>
    <xf borderId="13" fillId="0" fontId="4" numFmtId="0" xfId="0" applyAlignment="1" applyBorder="1" applyFont="1">
      <alignment vertical="top"/>
    </xf>
    <xf borderId="13" fillId="0" fontId="5" numFmtId="0" xfId="0" applyAlignment="1" applyBorder="1" applyFont="1">
      <alignment horizontal="right" vertical="top"/>
    </xf>
    <xf borderId="14" fillId="0" fontId="5" numFmtId="0" xfId="0" applyAlignment="1" applyBorder="1" applyFont="1">
      <alignment horizontal="right" vertical="top"/>
    </xf>
    <xf borderId="16" fillId="0" fontId="5" numFmtId="0" xfId="0" applyAlignment="1" applyBorder="1" applyFont="1">
      <alignment horizontal="right" vertical="top"/>
    </xf>
    <xf borderId="5" fillId="0" fontId="1" numFmtId="9" xfId="0" applyAlignment="1" applyBorder="1" applyFont="1" applyNumberFormat="1">
      <alignment horizontal="center" vertical="top"/>
    </xf>
    <xf borderId="8" fillId="0" fontId="5" numFmtId="0" xfId="0" applyAlignment="1" applyBorder="1" applyFont="1">
      <alignment horizontal="right" vertical="top"/>
    </xf>
    <xf borderId="9" fillId="0" fontId="5" numFmtId="0" xfId="0" applyAlignment="1" applyBorder="1" applyFont="1">
      <alignment horizontal="right" vertical="top"/>
    </xf>
    <xf borderId="11" fillId="0" fontId="5" numFmtId="0" xfId="0" applyAlignment="1" applyBorder="1" applyFont="1">
      <alignment horizontal="right" vertical="top"/>
    </xf>
    <xf borderId="13" fillId="0" fontId="5" numFmtId="0" xfId="0" applyAlignment="1" applyBorder="1" applyFont="1">
      <alignment shrinkToFit="0" vertical="top" wrapText="1"/>
    </xf>
    <xf borderId="10" fillId="0" fontId="1" numFmtId="0" xfId="0" applyAlignment="1" applyBorder="1" applyFont="1">
      <alignment horizontal="right" vertical="top"/>
    </xf>
    <xf borderId="3" fillId="0" fontId="1" numFmtId="164" xfId="0" applyAlignment="1" applyBorder="1" applyFont="1" applyNumberFormat="1">
      <alignment horizontal="center" vertical="top"/>
    </xf>
    <xf borderId="2" fillId="0" fontId="1" numFmtId="164" xfId="0" applyAlignment="1" applyBorder="1" applyFont="1" applyNumberFormat="1">
      <alignment horizontal="center" vertical="top"/>
    </xf>
    <xf borderId="8" fillId="0" fontId="1" numFmtId="164" xfId="0" applyAlignment="1" applyBorder="1" applyFont="1" applyNumberFormat="1">
      <alignment horizontal="center" vertical="top"/>
    </xf>
    <xf borderId="4" fillId="0" fontId="11" numFmtId="3" xfId="0" applyAlignment="1" applyBorder="1" applyFont="1" applyNumberFormat="1">
      <alignment horizontal="left" shrinkToFit="0" vertical="top" wrapText="1"/>
    </xf>
    <xf borderId="9" fillId="0" fontId="14" numFmtId="0" xfId="0" applyAlignment="1" applyBorder="1" applyFont="1">
      <alignment horizontal="left" shrinkToFit="0" vertical="top" wrapText="1"/>
    </xf>
    <xf borderId="4" fillId="0" fontId="11" numFmtId="3" xfId="0" applyAlignment="1" applyBorder="1" applyFont="1" applyNumberFormat="1">
      <alignment shrinkToFit="0" vertical="top" wrapText="1"/>
    </xf>
    <xf borderId="9" fillId="0" fontId="11" numFmtId="3" xfId="0" applyAlignment="1" applyBorder="1" applyFont="1" applyNumberFormat="1">
      <alignment vertical="top"/>
    </xf>
    <xf borderId="12" fillId="0" fontId="10" numFmtId="164" xfId="0" applyAlignment="1" applyBorder="1" applyFont="1" applyNumberFormat="1">
      <alignment horizontal="right" vertical="top"/>
    </xf>
    <xf borderId="6" fillId="0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13" fillId="0" fontId="4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7" fillId="5" fontId="8" numFmtId="0" xfId="0" applyAlignment="1" applyBorder="1" applyFill="1" applyFont="1">
      <alignment horizontal="center" vertical="center"/>
    </xf>
    <xf borderId="19" fillId="5" fontId="8" numFmtId="0" xfId="0" applyAlignment="1" applyBorder="1" applyFont="1">
      <alignment horizontal="center" vertical="center"/>
    </xf>
    <xf borderId="7" fillId="5" fontId="5" numFmtId="0" xfId="0" applyAlignment="1" applyBorder="1" applyFont="1">
      <alignment shrinkToFit="1" vertical="center" wrapText="0"/>
    </xf>
    <xf borderId="25" fillId="5" fontId="5" numFmtId="3" xfId="0" applyAlignment="1" applyBorder="1" applyFont="1" applyNumberFormat="1">
      <alignment horizontal="left" shrinkToFit="0" vertical="top" wrapText="1"/>
    </xf>
    <xf borderId="21" fillId="5" fontId="5" numFmtId="3" xfId="0" applyAlignment="1" applyBorder="1" applyFont="1" applyNumberFormat="1">
      <alignment horizontal="left" vertical="top"/>
    </xf>
    <xf borderId="17" fillId="5" fontId="5" numFmtId="0" xfId="0" applyAlignment="1" applyBorder="1" applyFont="1">
      <alignment vertical="top"/>
    </xf>
    <xf borderId="17" fillId="5" fontId="5" numFmtId="0" xfId="0" applyAlignment="1" applyBorder="1" applyFont="1">
      <alignment horizontal="right" vertical="top"/>
    </xf>
    <xf borderId="26" fillId="5" fontId="1" numFmtId="9" xfId="0" applyAlignment="1" applyBorder="1" applyFont="1" applyNumberFormat="1">
      <alignment horizontal="center" vertical="top"/>
    </xf>
    <xf borderId="23" fillId="5" fontId="10" numFmtId="164" xfId="0" applyAlignment="1" applyBorder="1" applyFont="1" applyNumberFormat="1">
      <alignment horizontal="right" vertical="top"/>
    </xf>
    <xf borderId="23" fillId="5" fontId="1" numFmtId="164" xfId="0" applyAlignment="1" applyBorder="1" applyFont="1" applyNumberFormat="1">
      <alignment horizontal="right" vertical="top"/>
    </xf>
    <xf borderId="19" fillId="5" fontId="1" numFmtId="164" xfId="0" applyAlignment="1" applyBorder="1" applyFont="1" applyNumberFormat="1">
      <alignment horizontal="right" vertical="top"/>
    </xf>
    <xf borderId="7" fillId="5" fontId="8" numFmtId="3" xfId="0" applyAlignment="1" applyBorder="1" applyFont="1" applyNumberFormat="1">
      <alignment vertical="center"/>
    </xf>
    <xf borderId="27" fillId="5" fontId="4" numFmtId="0" xfId="0" applyAlignment="1" applyBorder="1" applyFont="1">
      <alignment horizontal="left" shrinkToFit="0" vertical="top" wrapText="1"/>
    </xf>
    <xf borderId="24" fillId="5" fontId="5" numFmtId="3" xfId="0" applyAlignment="1" applyBorder="1" applyFont="1" applyNumberFormat="1">
      <alignment horizontal="left" vertical="top"/>
    </xf>
    <xf borderId="28" fillId="5" fontId="5" numFmtId="0" xfId="0" applyAlignment="1" applyBorder="1" applyFont="1">
      <alignment vertical="top"/>
    </xf>
    <xf borderId="28" fillId="5" fontId="5" numFmtId="0" xfId="0" applyAlignment="1" applyBorder="1" applyFont="1">
      <alignment horizontal="right" vertical="top"/>
    </xf>
    <xf borderId="29" fillId="5" fontId="1" numFmtId="9" xfId="0" applyAlignment="1" applyBorder="1" applyFont="1" applyNumberFormat="1">
      <alignment horizontal="center" vertical="top"/>
    </xf>
    <xf borderId="22" fillId="5" fontId="10" numFmtId="0" xfId="0" applyAlignment="1" applyBorder="1" applyFont="1">
      <alignment vertical="top"/>
    </xf>
    <xf borderId="23" fillId="5" fontId="5" numFmtId="0" xfId="0" applyAlignment="1" applyBorder="1" applyFont="1">
      <alignment horizontal="right" vertical="top"/>
    </xf>
    <xf borderId="23" fillId="5" fontId="1" numFmtId="9" xfId="0" applyAlignment="1" applyBorder="1" applyFont="1" applyNumberFormat="1">
      <alignment horizontal="right" vertical="top"/>
    </xf>
    <xf borderId="28" fillId="5" fontId="10" numFmtId="9" xfId="0" applyAlignment="1" applyBorder="1" applyFont="1" applyNumberFormat="1">
      <alignment horizontal="center" vertical="top"/>
    </xf>
    <xf borderId="28" fillId="5" fontId="1" numFmtId="9" xfId="0" applyAlignment="1" applyBorder="1" applyFont="1" applyNumberFormat="1">
      <alignment horizontal="center" vertical="top"/>
    </xf>
    <xf borderId="20" fillId="5" fontId="4" numFmtId="0" xfId="0" applyAlignment="1" applyBorder="1" applyFont="1">
      <alignment horizontal="left" shrinkToFit="0" vertical="top" wrapText="1"/>
    </xf>
    <xf borderId="23" fillId="5" fontId="10" numFmtId="9" xfId="0" applyAlignment="1" applyBorder="1" applyFont="1" applyNumberFormat="1">
      <alignment horizontal="center" vertical="top"/>
    </xf>
    <xf borderId="23" fillId="5" fontId="1" numFmtId="9" xfId="0" applyAlignment="1" applyBorder="1" applyFont="1" applyNumberFormat="1">
      <alignment horizontal="center" vertical="top"/>
    </xf>
    <xf borderId="19" fillId="5" fontId="1" numFmtId="9" xfId="0" applyAlignment="1" applyBorder="1" applyFont="1" applyNumberFormat="1">
      <alignment horizontal="center" vertical="top"/>
    </xf>
    <xf borderId="27" fillId="5" fontId="5" numFmtId="3" xfId="0" applyAlignment="1" applyBorder="1" applyFont="1" applyNumberFormat="1">
      <alignment horizontal="left" shrinkToFit="0" vertical="top" wrapText="1"/>
    </xf>
    <xf borderId="19" fillId="5" fontId="1" numFmtId="9" xfId="0" applyAlignment="1" applyBorder="1" applyFont="1" applyNumberFormat="1">
      <alignment horizontal="right" vertical="top"/>
    </xf>
    <xf borderId="17" fillId="5" fontId="5" numFmtId="3" xfId="0" applyAlignment="1" applyBorder="1" applyFont="1" applyNumberFormat="1">
      <alignment horizontal="left" vertical="top"/>
    </xf>
    <xf borderId="20" fillId="5" fontId="5" numFmtId="3" xfId="0" applyAlignment="1" applyBorder="1" applyFont="1" applyNumberFormat="1">
      <alignment horizontal="left" shrinkToFit="0" vertical="top" wrapText="1"/>
    </xf>
    <xf borderId="28" fillId="5" fontId="5" numFmtId="3" xfId="0" applyAlignment="1" applyBorder="1" applyFont="1" applyNumberFormat="1">
      <alignment horizontal="left" vertical="top"/>
    </xf>
    <xf borderId="12" fillId="0" fontId="10" numFmtId="9" xfId="0" applyAlignment="1" applyBorder="1" applyFont="1" applyNumberFormat="1">
      <alignment horizontal="center" vertical="top"/>
    </xf>
    <xf borderId="10" fillId="0" fontId="10" numFmtId="9" xfId="0" applyAlignment="1" applyBorder="1" applyFont="1" applyNumberFormat="1">
      <alignment horizontal="center" vertical="top"/>
    </xf>
    <xf borderId="21" fillId="5" fontId="5" numFmtId="3" xfId="0" applyAlignment="1" applyBorder="1" applyFont="1" applyNumberFormat="1">
      <alignment horizontal="left" shrinkToFit="0" vertical="top" wrapText="1"/>
    </xf>
    <xf borderId="26" fillId="5" fontId="5" numFmtId="0" xfId="0" applyAlignment="1" applyBorder="1" applyFont="1">
      <alignment vertical="top"/>
    </xf>
    <xf borderId="21" fillId="5" fontId="10" numFmtId="0" xfId="0" applyAlignment="1" applyBorder="1" applyFont="1">
      <alignment vertical="top"/>
    </xf>
    <xf borderId="26" fillId="5" fontId="1" numFmtId="164" xfId="0" applyAlignment="1" applyBorder="1" applyFont="1" applyNumberFormat="1">
      <alignment horizontal="right" vertical="top"/>
    </xf>
    <xf borderId="27" fillId="5" fontId="4" numFmtId="0" xfId="0" applyAlignment="1" applyBorder="1" applyFont="1">
      <alignment shrinkToFit="0" vertical="top" wrapText="1"/>
    </xf>
    <xf borderId="30" fillId="5" fontId="4" numFmtId="0" xfId="0" applyAlignment="1" applyBorder="1" applyFont="1">
      <alignment shrinkToFit="0" vertical="top" wrapText="1"/>
    </xf>
    <xf borderId="15" fillId="5" fontId="5" numFmtId="0" xfId="0" applyAlignment="1" applyBorder="1" applyFont="1">
      <alignment horizontal="right" vertical="top"/>
    </xf>
    <xf borderId="15" fillId="5" fontId="1" numFmtId="9" xfId="0" applyAlignment="1" applyBorder="1" applyFont="1" applyNumberFormat="1">
      <alignment horizontal="center" vertical="top"/>
    </xf>
    <xf borderId="31" fillId="5" fontId="5" numFmtId="0" xfId="0" applyAlignment="1" applyBorder="1" applyFont="1">
      <alignment vertical="top"/>
    </xf>
    <xf borderId="24" fillId="5" fontId="10" numFmtId="0" xfId="0" applyAlignment="1" applyBorder="1" applyFont="1">
      <alignment vertical="top"/>
    </xf>
    <xf borderId="29" fillId="5" fontId="1" numFmtId="164" xfId="0" applyAlignment="1" applyBorder="1" applyFont="1" applyNumberFormat="1">
      <alignment horizontal="right" vertical="top"/>
    </xf>
    <xf borderId="17" fillId="5" fontId="1" numFmtId="9" xfId="0" applyAlignment="1" applyBorder="1" applyFont="1" applyNumberFormat="1">
      <alignment horizontal="right" vertical="top"/>
    </xf>
    <xf borderId="31" fillId="5" fontId="1" numFmtId="9" xfId="0" applyAlignment="1" applyBorder="1" applyFont="1" applyNumberFormat="1">
      <alignment horizontal="center" vertical="top"/>
    </xf>
    <xf borderId="21" fillId="5" fontId="10" numFmtId="0" xfId="0" applyAlignment="1" applyBorder="1" applyFont="1">
      <alignment shrinkToFit="0" vertical="top" wrapText="1"/>
    </xf>
    <xf borderId="24" fillId="5" fontId="16" numFmtId="0" xfId="0" applyAlignment="1" applyBorder="1" applyFont="1">
      <alignment shrinkToFit="0" vertical="top" wrapText="1"/>
    </xf>
    <xf borderId="21" fillId="5" fontId="5" numFmtId="0" xfId="0" applyAlignment="1" applyBorder="1" applyFont="1">
      <alignment shrinkToFit="0" vertical="top" wrapText="1"/>
    </xf>
    <xf borderId="31" fillId="5" fontId="1" numFmtId="9" xfId="0" applyAlignment="1" applyBorder="1" applyFont="1" applyNumberFormat="1">
      <alignment vertical="top"/>
    </xf>
    <xf borderId="31" fillId="5" fontId="5" numFmtId="9" xfId="0" applyAlignment="1" applyBorder="1" applyFont="1" applyNumberFormat="1">
      <alignment vertical="top"/>
    </xf>
    <xf borderId="26" fillId="5" fontId="1" numFmtId="9" xfId="0" applyAlignment="1" applyBorder="1" applyFont="1" applyNumberFormat="1">
      <alignment horizontal="right" vertical="top"/>
    </xf>
    <xf borderId="30" fillId="5" fontId="5" numFmtId="9" xfId="0" applyAlignment="1" applyBorder="1" applyFont="1" applyNumberFormat="1">
      <alignment vertical="top"/>
    </xf>
    <xf borderId="24" fillId="5" fontId="4" numFmtId="0" xfId="0" applyAlignment="1" applyBorder="1" applyFont="1">
      <alignment shrinkToFit="0" vertical="top" wrapText="1"/>
    </xf>
    <xf borderId="17" fillId="5" fontId="1" numFmtId="9" xfId="0" applyAlignment="1" applyBorder="1" applyFont="1" applyNumberFormat="1">
      <alignment horizontal="center" vertical="top"/>
    </xf>
    <xf borderId="15" fillId="5" fontId="5" numFmtId="9" xfId="0" applyAlignment="1" applyBorder="1" applyFont="1" applyNumberFormat="1">
      <alignment vertical="top"/>
    </xf>
    <xf borderId="20" fillId="5" fontId="5" numFmtId="9" xfId="0" applyAlignment="1" applyBorder="1" applyFont="1" applyNumberFormat="1">
      <alignment vertical="top"/>
    </xf>
    <xf borderId="29" fillId="5" fontId="5" numFmtId="9" xfId="0" applyAlignment="1" applyBorder="1" applyFont="1" applyNumberFormat="1">
      <alignment vertical="top"/>
    </xf>
    <xf borderId="27" fillId="5" fontId="5" numFmtId="9" xfId="0" applyAlignment="1" applyBorder="1" applyFont="1" applyNumberFormat="1">
      <alignment vertical="top"/>
    </xf>
    <xf borderId="28" fillId="5" fontId="5" numFmtId="9" xfId="0" applyAlignment="1" applyBorder="1" applyFont="1" applyNumberFormat="1">
      <alignment vertical="top"/>
    </xf>
    <xf borderId="24" fillId="5" fontId="5" numFmtId="9" xfId="0" applyAlignment="1" applyBorder="1" applyFont="1" applyNumberFormat="1">
      <alignment vertical="top"/>
    </xf>
    <xf borderId="30" fillId="5" fontId="5" numFmtId="3" xfId="0" applyAlignment="1" applyBorder="1" applyFont="1" applyNumberFormat="1">
      <alignment horizontal="left" shrinkToFit="0" vertical="top" wrapText="1"/>
    </xf>
    <xf borderId="24" fillId="5" fontId="5" numFmtId="3" xfId="0" applyAlignment="1" applyBorder="1" applyFont="1" applyNumberFormat="1">
      <alignment horizontal="left" shrinkToFit="0" vertical="top" wrapText="1"/>
    </xf>
    <xf borderId="21" fillId="5" fontId="10" numFmtId="0" xfId="0" applyAlignment="1" applyBorder="1" applyFont="1">
      <alignment horizontal="left" shrinkToFit="0" vertical="top" wrapText="1"/>
    </xf>
    <xf borderId="24" fillId="5" fontId="10" numFmtId="0" xfId="0" applyAlignment="1" applyBorder="1" applyFont="1">
      <alignment horizontal="left" shrinkToFit="0" vertical="top" wrapText="1"/>
    </xf>
    <xf borderId="21" fillId="5" fontId="11" numFmtId="3" xfId="0" applyAlignment="1" applyBorder="1" applyFont="1" applyNumberFormat="1">
      <alignment horizontal="left" shrinkToFit="0" vertical="top" wrapText="1"/>
    </xf>
    <xf borderId="17" fillId="5" fontId="10" numFmtId="0" xfId="0" applyAlignment="1" applyBorder="1" applyFont="1">
      <alignment vertical="top"/>
    </xf>
    <xf borderId="26" fillId="5" fontId="1" numFmtId="164" xfId="0" applyAlignment="1" applyBorder="1" applyFont="1" applyNumberFormat="1">
      <alignment horizontal="center" vertical="top"/>
    </xf>
    <xf borderId="23" fillId="5" fontId="1" numFmtId="164" xfId="0" applyAlignment="1" applyBorder="1" applyFont="1" applyNumberFormat="1">
      <alignment horizontal="center" vertical="top"/>
    </xf>
    <xf borderId="19" fillId="5" fontId="1" numFmtId="164" xfId="0" applyAlignment="1" applyBorder="1" applyFont="1" applyNumberFormat="1">
      <alignment horizontal="center" vertical="top"/>
    </xf>
    <xf borderId="24" fillId="5" fontId="14" numFmtId="0" xfId="0" applyAlignment="1" applyBorder="1" applyFont="1">
      <alignment horizontal="left" shrinkToFit="0" vertical="top" wrapText="1"/>
    </xf>
    <xf borderId="28" fillId="5" fontId="10" numFmtId="0" xfId="0" applyAlignment="1" applyBorder="1" applyFont="1">
      <alignment vertical="top"/>
    </xf>
    <xf borderId="29" fillId="5" fontId="1" numFmtId="164" xfId="0" applyAlignment="1" applyBorder="1" applyFont="1" applyNumberFormat="1">
      <alignment horizontal="center" vertical="top"/>
    </xf>
    <xf borderId="20" fillId="5" fontId="4" numFmtId="0" xfId="0" applyAlignment="1" applyBorder="1" applyFont="1">
      <alignment shrinkToFit="0" vertical="top" wrapText="1"/>
    </xf>
    <xf borderId="24" fillId="5" fontId="4" numFmtId="0" xfId="0" applyAlignment="1" applyBorder="1" applyFont="1">
      <alignment horizontal="left" shrinkToFit="0" vertical="top" wrapText="1"/>
    </xf>
    <xf borderId="15" fillId="5" fontId="4" numFmtId="0" xfId="0" applyAlignment="1" applyBorder="1" applyFont="1">
      <alignment vertical="top"/>
    </xf>
    <xf borderId="0" fillId="0" fontId="19" numFmtId="0" xfId="0" applyAlignment="1" applyFont="1">
      <alignment vertical="center"/>
    </xf>
    <xf borderId="0" fillId="0" fontId="4" numFmtId="0" xfId="0" applyAlignment="1" applyFont="1">
      <alignment horizontal="left" vertical="top"/>
    </xf>
    <xf borderId="13" fillId="0" fontId="2" numFmtId="0" xfId="0" applyAlignment="1" applyBorder="1" applyFont="1">
      <alignment vertical="center"/>
    </xf>
    <xf borderId="14" fillId="0" fontId="2" numFmtId="0" xfId="0" applyAlignment="1" applyBorder="1" applyFont="1">
      <alignment vertical="center"/>
    </xf>
    <xf borderId="11" fillId="0" fontId="2" numFmtId="0" xfId="0" applyAlignment="1" applyBorder="1" applyFont="1">
      <alignment vertical="center"/>
    </xf>
    <xf borderId="9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16" fillId="0" fontId="2" numFmtId="0" xfId="0" applyAlignment="1" applyBorder="1" applyFont="1">
      <alignment vertical="center"/>
    </xf>
    <xf borderId="5" fillId="0" fontId="2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4" fillId="0" fontId="1" numFmtId="0" xfId="0" applyAlignment="1" applyBorder="1" applyFont="1">
      <alignment vertical="center"/>
    </xf>
    <xf borderId="2" fillId="0" fontId="4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7" fillId="0" fontId="4" numFmtId="3" xfId="0" applyAlignment="1" applyBorder="1" applyFont="1" applyNumberFormat="1">
      <alignment vertical="center"/>
    </xf>
    <xf borderId="32" fillId="4" fontId="11" numFmtId="0" xfId="0" applyAlignment="1" applyBorder="1" applyFont="1">
      <alignment horizontal="left" shrinkToFit="0" vertical="top" wrapText="1"/>
    </xf>
    <xf borderId="7" fillId="4" fontId="4" numFmtId="3" xfId="0" applyAlignment="1" applyBorder="1" applyFont="1" applyNumberFormat="1">
      <alignment vertical="center"/>
    </xf>
    <xf borderId="33" fillId="0" fontId="2" numFmtId="0" xfId="0" applyAlignment="1" applyBorder="1" applyFont="1">
      <alignment vertical="center"/>
    </xf>
    <xf borderId="5" fillId="0" fontId="4" numFmtId="0" xfId="0" applyAlignment="1" applyBorder="1" applyFont="1">
      <alignment vertical="top"/>
    </xf>
    <xf borderId="5" fillId="0" fontId="4" numFmtId="0" xfId="0" applyAlignment="1" applyBorder="1" applyFont="1">
      <alignment horizontal="center" vertical="top"/>
    </xf>
    <xf borderId="5" fillId="0" fontId="4" numFmtId="0" xfId="0" applyAlignment="1" applyBorder="1" applyFont="1">
      <alignment horizontal="right" vertical="top"/>
    </xf>
    <xf borderId="10" fillId="0" fontId="4" numFmtId="0" xfId="0" applyAlignment="1" applyBorder="1" applyFont="1">
      <alignment horizontal="right" vertical="top"/>
    </xf>
    <xf borderId="11" fillId="0" fontId="1" numFmtId="0" xfId="0" applyAlignment="1" applyBorder="1" applyFont="1">
      <alignment horizontal="center" shrinkToFit="1" vertical="center" wrapText="0"/>
    </xf>
    <xf borderId="4" fillId="0" fontId="4" numFmtId="0" xfId="0" applyAlignment="1" applyBorder="1" applyFont="1">
      <alignment vertical="top"/>
    </xf>
    <xf borderId="3" fillId="0" fontId="4" numFmtId="0" xfId="0" applyAlignment="1" applyBorder="1" applyFont="1">
      <alignment horizontal="right" vertical="top"/>
    </xf>
    <xf borderId="8" fillId="0" fontId="4" numFmtId="0" xfId="0" applyAlignment="1" applyBorder="1" applyFont="1">
      <alignment horizontal="right" vertical="top"/>
    </xf>
    <xf borderId="6" fillId="5" fontId="5" numFmtId="3" xfId="0" applyAlignment="1" applyBorder="1" applyFont="1" applyNumberFormat="1">
      <alignment horizontal="left" shrinkToFit="0" vertical="top" wrapText="1"/>
    </xf>
    <xf borderId="32" fillId="5" fontId="5" numFmtId="3" xfId="0" applyAlignment="1" applyBorder="1" applyFont="1" applyNumberFormat="1">
      <alignment horizontal="left" shrinkToFit="0" vertical="top" wrapText="1"/>
    </xf>
    <xf borderId="34" fillId="0" fontId="2" numFmtId="0" xfId="0" applyAlignment="1" applyBorder="1" applyFont="1">
      <alignment vertical="center"/>
    </xf>
    <xf borderId="32" fillId="5" fontId="10" numFmtId="0" xfId="0" applyAlignment="1" applyBorder="1" applyFont="1">
      <alignment shrinkToFit="0" vertical="top" wrapText="1"/>
    </xf>
    <xf borderId="35" fillId="0" fontId="2" numFmtId="0" xfId="0" applyAlignment="1" applyBorder="1" applyFont="1">
      <alignment vertical="center"/>
    </xf>
    <xf borderId="32" fillId="5" fontId="5" numFmtId="0" xfId="0" applyAlignment="1" applyBorder="1" applyFont="1">
      <alignment shrinkToFit="0" vertical="top" wrapText="1"/>
    </xf>
    <xf borderId="36" fillId="0" fontId="2" numFmtId="0" xfId="0" applyAlignment="1" applyBorder="1" applyFont="1">
      <alignment vertical="center"/>
    </xf>
    <xf borderId="32" fillId="5" fontId="10" numFmtId="0" xfId="0" applyAlignment="1" applyBorder="1" applyFont="1">
      <alignment horizontal="left" shrinkToFit="0" vertical="top" wrapText="1"/>
    </xf>
    <xf borderId="32" fillId="5" fontId="11" numFmtId="3" xfId="0" applyAlignment="1" applyBorder="1" applyFont="1" applyNumberFormat="1">
      <alignment horizontal="left" shrinkToFit="0" vertical="top" wrapText="1"/>
    </xf>
    <xf borderId="0" fillId="0" fontId="16" numFmtId="0" xfId="0" applyAlignment="1" applyFont="1">
      <alignment vertical="top"/>
    </xf>
    <xf borderId="0" fillId="0" fontId="16" numFmtId="0" xfId="0" applyAlignment="1" applyFont="1">
      <alignment horizontal="right" vertical="top"/>
    </xf>
    <xf borderId="0" fillId="0" fontId="5" numFmtId="3" xfId="0" applyAlignment="1" applyFont="1" applyNumberFormat="1">
      <alignment shrinkToFit="0" vertical="top" wrapText="1"/>
    </xf>
    <xf borderId="0" fillId="0" fontId="1" numFmtId="164" xfId="0" applyAlignment="1" applyFont="1" applyNumberFormat="1">
      <alignment vertical="center"/>
    </xf>
    <xf borderId="5" fillId="0" fontId="1" numFmtId="0" xfId="0" applyAlignment="1" applyBorder="1" applyFont="1">
      <alignment vertical="center"/>
    </xf>
    <xf borderId="7" fillId="0" fontId="5" numFmtId="0" xfId="0" applyAlignment="1" applyBorder="1" applyFont="1">
      <alignment vertical="center"/>
    </xf>
    <xf borderId="3" fillId="0" fontId="5" numFmtId="0" xfId="0" applyAlignment="1" applyBorder="1" applyFont="1">
      <alignment horizontal="left" shrinkToFit="0" vertical="top" wrapText="1"/>
    </xf>
    <xf borderId="4" fillId="0" fontId="1" numFmtId="0" xfId="0" applyAlignment="1" applyBorder="1" applyFont="1">
      <alignment horizontal="right" vertical="center"/>
    </xf>
    <xf borderId="14" fillId="0" fontId="1" numFmtId="0" xfId="0" applyAlignment="1" applyBorder="1" applyFont="1">
      <alignment horizontal="right" vertical="center"/>
    </xf>
    <xf borderId="2" fillId="0" fontId="1" numFmtId="9" xfId="0" applyAlignment="1" applyBorder="1" applyFont="1" applyNumberFormat="1">
      <alignment vertical="center"/>
    </xf>
    <xf borderId="16" fillId="0" fontId="5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shrinkToFit="0" vertical="top" wrapText="1"/>
    </xf>
    <xf borderId="9" fillId="0" fontId="1" numFmtId="0" xfId="0" applyAlignment="1" applyBorder="1" applyFont="1">
      <alignment horizontal="right" vertical="center"/>
    </xf>
    <xf borderId="8" fillId="0" fontId="1" numFmtId="9" xfId="0" applyAlignment="1" applyBorder="1" applyFont="1" applyNumberFormat="1">
      <alignment horizontal="right" vertical="center"/>
    </xf>
    <xf borderId="0" fillId="0" fontId="5" numFmtId="0" xfId="0" applyAlignment="1" applyFont="1">
      <alignment shrinkToFit="0" vertical="top" wrapText="1"/>
    </xf>
    <xf borderId="0" fillId="0" fontId="1" numFmtId="9" xfId="0" applyAlignment="1" applyFont="1" applyNumberFormat="1">
      <alignment horizontal="right" vertical="center"/>
    </xf>
    <xf borderId="16" fillId="0" fontId="4" numFmtId="0" xfId="0" applyAlignment="1" applyBorder="1" applyFont="1">
      <alignment horizontal="right" vertical="center"/>
    </xf>
    <xf borderId="9" fillId="0" fontId="5" numFmtId="0" xfId="0" applyAlignment="1" applyBorder="1" applyFont="1">
      <alignment horizontal="left" vertical="center"/>
    </xf>
    <xf borderId="10" fillId="0" fontId="5" numFmtId="0" xfId="0" applyAlignment="1" applyBorder="1" applyFont="1">
      <alignment horizontal="left" shrinkToFit="0" vertical="center" wrapText="1"/>
    </xf>
    <xf borderId="16" fillId="0" fontId="5" numFmtId="0" xfId="0" applyAlignment="1" applyBorder="1" applyFont="1">
      <alignment shrinkToFit="0" vertical="top" wrapText="1"/>
    </xf>
    <xf borderId="5" fillId="0" fontId="5" numFmtId="0" xfId="0" applyAlignment="1" applyBorder="1" applyFont="1">
      <alignment horizontal="left" shrinkToFit="0" vertical="center" wrapText="1"/>
    </xf>
    <xf borderId="14" fillId="0" fontId="11" numFmtId="0" xfId="0" applyAlignment="1" applyBorder="1" applyFont="1">
      <alignment vertical="center"/>
    </xf>
    <xf borderId="13" fillId="0" fontId="5" numFmtId="0" xfId="0" applyAlignment="1" applyBorder="1" applyFont="1">
      <alignment horizontal="left" shrinkToFit="0" vertical="center" wrapText="1"/>
    </xf>
    <xf borderId="13" fillId="0" fontId="5" numFmtId="0" xfId="0" applyAlignment="1" applyBorder="1" applyFont="1">
      <alignment shrinkToFit="0" vertical="center" wrapText="1"/>
    </xf>
    <xf borderId="11" fillId="0" fontId="5" numFmtId="0" xfId="0" applyAlignment="1" applyBorder="1" applyFont="1">
      <alignment vertical="center"/>
    </xf>
    <xf borderId="5" fillId="0" fontId="5" numFmtId="3" xfId="0" applyAlignment="1" applyBorder="1" applyFont="1" applyNumberFormat="1">
      <alignment horizontal="left" shrinkToFit="0" vertical="top" wrapText="1"/>
    </xf>
    <xf borderId="0" fillId="0" fontId="5" numFmtId="3" xfId="0" applyAlignment="1" applyFont="1" applyNumberFormat="1">
      <alignment horizontal="left" shrinkToFit="0" vertical="top" wrapText="1"/>
    </xf>
    <xf borderId="0" fillId="0" fontId="1" numFmtId="164" xfId="0" applyAlignment="1" applyFont="1" applyNumberFormat="1">
      <alignment horizontal="center" vertical="center"/>
    </xf>
    <xf borderId="11" fillId="0" fontId="5" numFmtId="0" xfId="0" applyAlignment="1" applyBorder="1" applyFont="1">
      <alignment shrinkToFit="0" vertical="top" wrapText="1"/>
    </xf>
    <xf borderId="10" fillId="0" fontId="5" numFmtId="0" xfId="0" applyAlignment="1" applyBorder="1" applyFont="1">
      <alignment shrinkToFit="0" vertical="top" wrapText="1"/>
    </xf>
    <xf borderId="16" fillId="0" fontId="1" numFmtId="3" xfId="0" applyAlignment="1" applyBorder="1" applyFont="1" applyNumberFormat="1">
      <alignment horizontal="right" vertical="center"/>
    </xf>
    <xf borderId="4" fillId="0" fontId="11" numFmtId="0" xfId="0" applyAlignment="1" applyBorder="1" applyFont="1">
      <alignment horizontal="left" shrinkToFit="0" vertical="center" wrapText="1"/>
    </xf>
    <xf borderId="8" fillId="0" fontId="5" numFmtId="0" xfId="0" applyAlignment="1" applyBorder="1" applyFont="1">
      <alignment shrinkToFit="0" vertical="top" wrapText="1"/>
    </xf>
    <xf borderId="4" fillId="0" fontId="11" numFmtId="0" xfId="0" applyAlignment="1" applyBorder="1" applyFont="1">
      <alignment vertical="center"/>
    </xf>
    <xf borderId="4" fillId="0" fontId="1" numFmtId="0" xfId="0" applyAlignment="1" applyBorder="1" applyFont="1">
      <alignment horizontal="left" shrinkToFit="0" vertical="top" wrapText="1"/>
    </xf>
    <xf borderId="10" fillId="0" fontId="1" numFmtId="9" xfId="0" applyAlignment="1" applyBorder="1" applyFont="1" applyNumberFormat="1">
      <alignment horizontal="right" vertical="center"/>
    </xf>
    <xf borderId="1" fillId="0" fontId="11" numFmtId="0" xfId="0" applyAlignment="1" applyBorder="1" applyFont="1">
      <alignment shrinkToFit="0" vertical="top" wrapText="1"/>
    </xf>
    <xf borderId="8" fillId="0" fontId="5" numFmtId="0" xfId="0" applyAlignment="1" applyBorder="1" applyFont="1">
      <alignment horizontal="left" shrinkToFit="0" vertical="top" wrapText="1"/>
    </xf>
    <xf borderId="0" fillId="0" fontId="4" numFmtId="0" xfId="0" applyAlignment="1" applyFont="1">
      <alignment horizontal="center" vertical="center"/>
    </xf>
    <xf borderId="13" fillId="0" fontId="4" numFmtId="0" xfId="0" applyAlignment="1" applyBorder="1" applyFont="1">
      <alignment horizontal="center" vertical="center"/>
    </xf>
    <xf borderId="2" fillId="0" fontId="4" numFmtId="0" xfId="0" applyAlignment="1" applyBorder="1" applyFont="1">
      <alignment horizontal="right" vertical="center"/>
    </xf>
    <xf borderId="3" fillId="0" fontId="4" numFmtId="0" xfId="0" applyAlignment="1" applyBorder="1" applyFont="1">
      <alignment vertical="top"/>
    </xf>
    <xf borderId="8" fillId="0" fontId="4" numFmtId="0" xfId="0" applyAlignment="1" applyBorder="1" applyFont="1">
      <alignment vertical="top"/>
    </xf>
    <xf borderId="8" fillId="0" fontId="2" numFmtId="0" xfId="0" applyAlignment="1" applyBorder="1" applyFont="1">
      <alignment vertical="center"/>
    </xf>
    <xf borderId="12" fillId="0" fontId="5" numFmtId="0" xfId="0" applyAlignment="1" applyBorder="1" applyFont="1">
      <alignment horizontal="left" shrinkToFit="0" vertical="top" wrapText="1"/>
    </xf>
    <xf borderId="2" fillId="0" fontId="5" numFmtId="0" xfId="0" applyAlignment="1" applyBorder="1" applyFont="1">
      <alignment horizontal="left" shrinkToFit="0" vertical="top" wrapText="1"/>
    </xf>
    <xf borderId="12" fillId="0" fontId="4" numFmtId="0" xfId="0" applyAlignment="1" applyBorder="1" applyFont="1">
      <alignment vertical="top"/>
    </xf>
    <xf borderId="12" fillId="0" fontId="5" numFmtId="0" xfId="0" applyAlignment="1" applyBorder="1" applyFont="1">
      <alignment shrinkToFit="0" vertical="top" wrapText="1"/>
    </xf>
    <xf borderId="4" fillId="0" fontId="5" numFmtId="0" xfId="0" applyAlignment="1" applyBorder="1" applyFont="1">
      <alignment horizontal="left" shrinkToFit="0" vertical="center" wrapText="1"/>
    </xf>
    <xf borderId="14" fillId="0" fontId="5" numFmtId="0" xfId="0" applyAlignment="1" applyBorder="1" applyFont="1">
      <alignment horizontal="left" shrinkToFit="0" vertical="center" wrapText="1"/>
    </xf>
    <xf borderId="0" fillId="0" fontId="5" numFmtId="0" xfId="0" applyAlignment="1" applyFont="1">
      <alignment shrinkToFit="0" vertical="center" wrapText="1"/>
    </xf>
    <xf borderId="16" fillId="0" fontId="5" numFmtId="0" xfId="0" applyAlignment="1" applyBorder="1" applyFont="1">
      <alignment shrinkToFit="0" vertical="center" wrapText="1"/>
    </xf>
    <xf borderId="0" fillId="0" fontId="1" numFmtId="3" xfId="0" applyAlignment="1" applyFont="1" applyNumberFormat="1">
      <alignment horizontal="center" vertical="center"/>
    </xf>
    <xf borderId="12" fillId="0" fontId="7" numFmtId="0" xfId="0" applyAlignment="1" applyBorder="1" applyFont="1">
      <alignment horizontal="right" vertical="center"/>
    </xf>
    <xf borderId="10" fillId="0" fontId="1" numFmtId="3" xfId="0" applyAlignment="1" applyBorder="1" applyFont="1" applyNumberFormat="1">
      <alignment horizontal="center" vertical="center"/>
    </xf>
    <xf borderId="10" fillId="0" fontId="7" numFmtId="0" xfId="0" applyAlignment="1" applyBorder="1" applyFont="1">
      <alignment vertical="center"/>
    </xf>
    <xf borderId="8" fillId="0" fontId="7" numFmtId="0" xfId="0" applyAlignment="1" applyBorder="1" applyFont="1">
      <alignment vertical="center"/>
    </xf>
    <xf borderId="4" fillId="0" fontId="5" numFmtId="0" xfId="0" applyAlignment="1" applyBorder="1" applyFont="1">
      <alignment horizontal="left" vertical="center"/>
    </xf>
    <xf borderId="5" fillId="0" fontId="5" numFmtId="0" xfId="0" applyAlignment="1" applyBorder="1" applyFont="1">
      <alignment horizontal="center" vertical="center"/>
    </xf>
    <xf borderId="12" fillId="0" fontId="5" numFmtId="0" xfId="0" applyAlignment="1" applyBorder="1" applyFont="1">
      <alignment horizontal="left" vertical="center"/>
    </xf>
    <xf borderId="12" fillId="0" fontId="1" numFmtId="9" xfId="0" applyAlignment="1" applyBorder="1" applyFont="1" applyNumberFormat="1">
      <alignment vertical="center"/>
    </xf>
    <xf borderId="13" fillId="0" fontId="8" numFmtId="3" xfId="0" applyAlignment="1" applyBorder="1" applyFont="1" applyNumberFormat="1">
      <alignment horizontal="center" vertical="center"/>
    </xf>
    <xf borderId="10" fillId="0" fontId="5" numFmtId="0" xfId="0" applyAlignment="1" applyBorder="1" applyFont="1">
      <alignment horizontal="center" vertical="center"/>
    </xf>
    <xf borderId="11" fillId="0" fontId="8" numFmtId="3" xfId="0" applyAlignment="1" applyBorder="1" applyFont="1" applyNumberFormat="1">
      <alignment horizontal="center" vertical="center"/>
    </xf>
    <xf borderId="8" fillId="0" fontId="4" numFmtId="0" xfId="0" applyAlignment="1" applyBorder="1" applyFont="1">
      <alignment vertical="bottom"/>
    </xf>
    <xf borderId="1" fillId="0" fontId="4" numFmtId="0" xfId="0" applyAlignment="1" applyBorder="1" applyFont="1">
      <alignment vertical="center"/>
    </xf>
    <xf borderId="2" fillId="0" fontId="4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14" fillId="0" fontId="4" numFmtId="0" xfId="0" applyAlignment="1" applyBorder="1" applyFont="1">
      <alignment vertical="bottom"/>
    </xf>
    <xf borderId="12" fillId="0" fontId="5" numFmtId="0" xfId="0" applyAlignment="1" applyBorder="1" applyFont="1">
      <alignment horizontal="center" vertical="center"/>
    </xf>
    <xf borderId="20" fillId="4" fontId="5" numFmtId="0" xfId="0" applyAlignment="1" applyBorder="1" applyFont="1">
      <alignment vertical="center"/>
    </xf>
    <xf borderId="4" fillId="4" fontId="5" numFmtId="0" xfId="0" applyAlignment="1" applyBorder="1" applyFont="1">
      <alignment horizontal="left" shrinkToFit="0" vertical="top" wrapText="1"/>
    </xf>
    <xf borderId="23" fillId="4" fontId="5" numFmtId="0" xfId="0" applyAlignment="1" applyBorder="1" applyFont="1">
      <alignment vertical="center"/>
    </xf>
    <xf borderId="37" fillId="4" fontId="1" numFmtId="3" xfId="0" applyAlignment="1" applyBorder="1" applyFont="1" applyNumberFormat="1">
      <alignment horizontal="center" vertical="center"/>
    </xf>
    <xf borderId="38" fillId="0" fontId="2" numFmtId="0" xfId="0" applyAlignment="1" applyBorder="1" applyFont="1">
      <alignment vertical="center"/>
    </xf>
    <xf borderId="23" fillId="4" fontId="1" numFmtId="9" xfId="0" applyAlignment="1" applyBorder="1" applyFont="1" applyNumberFormat="1">
      <alignment vertical="center"/>
    </xf>
    <xf borderId="0" fillId="0" fontId="5" numFmtId="0" xfId="0" applyAlignment="1" applyFont="1">
      <alignment shrinkToFit="1" vertical="center" wrapText="0"/>
    </xf>
    <xf borderId="3" fillId="0" fontId="5" numFmtId="3" xfId="0" applyAlignment="1" applyBorder="1" applyFont="1" applyNumberFormat="1">
      <alignment horizontal="left" shrinkToFit="0" vertical="top" wrapText="1"/>
    </xf>
    <xf borderId="16" fillId="0" fontId="5" numFmtId="3" xfId="0" applyAlignment="1" applyBorder="1" applyFont="1" applyNumberFormat="1">
      <alignment horizontal="left" shrinkToFit="0" vertical="top" wrapText="1"/>
    </xf>
    <xf borderId="14" fillId="0" fontId="1" numFmtId="164" xfId="0" applyAlignment="1" applyBorder="1" applyFont="1" applyNumberFormat="1">
      <alignment horizontal="center" vertical="center"/>
    </xf>
    <xf borderId="7" fillId="6" fontId="8" numFmtId="3" xfId="0" applyAlignment="1" applyBorder="1" applyFill="1" applyFont="1" applyNumberFormat="1">
      <alignment vertical="center"/>
    </xf>
    <xf borderId="16" fillId="0" fontId="5" numFmtId="0" xfId="0" applyAlignment="1" applyBorder="1" applyFont="1">
      <alignment horizontal="left" vertical="center"/>
    </xf>
    <xf borderId="14" fillId="0" fontId="5" numFmtId="0" xfId="0" applyAlignment="1" applyBorder="1" applyFont="1">
      <alignment horizontal="left" vertical="center"/>
    </xf>
    <xf borderId="16" fillId="0" fontId="1" numFmtId="9" xfId="0" applyAlignment="1" applyBorder="1" applyFont="1" applyNumberFormat="1">
      <alignment horizontal="right" vertical="center"/>
    </xf>
    <xf borderId="1" fillId="0" fontId="10" numFmtId="0" xfId="0" applyAlignment="1" applyBorder="1" applyFont="1">
      <alignment shrinkToFit="0" vertical="top" wrapText="1"/>
    </xf>
    <xf borderId="4" fillId="0" fontId="5" numFmtId="9" xfId="0" applyAlignment="1" applyBorder="1" applyFont="1" applyNumberFormat="1">
      <alignment shrinkToFit="0" vertical="top" wrapText="1"/>
    </xf>
    <xf borderId="16" fillId="0" fontId="7" numFmtId="0" xfId="0" applyAlignment="1" applyBorder="1" applyFont="1">
      <alignment vertical="center"/>
    </xf>
    <xf borderId="5" fillId="0" fontId="11" numFmtId="9" xfId="0" applyAlignment="1" applyBorder="1" applyFont="1" applyNumberFormat="1">
      <alignment shrinkToFit="0" vertical="top" wrapText="1"/>
    </xf>
    <xf borderId="3" fillId="0" fontId="11" numFmtId="9" xfId="0" applyAlignment="1" applyBorder="1" applyFont="1" applyNumberFormat="1">
      <alignment shrinkToFit="0" vertical="top" wrapText="1"/>
    </xf>
    <xf borderId="13" fillId="0" fontId="5" numFmtId="0" xfId="0" applyAlignment="1" applyBorder="1" applyFont="1">
      <alignment horizontal="left" vertical="center"/>
    </xf>
    <xf borderId="4" fillId="0" fontId="7" numFmtId="0" xfId="0" applyAlignment="1" applyBorder="1" applyFont="1">
      <alignment horizontal="left" shrinkToFit="0" vertical="top" wrapText="1"/>
    </xf>
    <xf borderId="6" fillId="5" fontId="5" numFmtId="0" xfId="0" applyAlignment="1" applyBorder="1" applyFont="1">
      <alignment horizontal="left" shrinkToFit="0" vertical="top" wrapText="1"/>
    </xf>
    <xf borderId="32" fillId="5" fontId="5" numFmtId="0" xfId="0" applyAlignment="1" applyBorder="1" applyFont="1">
      <alignment horizontal="left" shrinkToFit="0" vertical="top" wrapText="1"/>
    </xf>
    <xf borderId="17" fillId="5" fontId="5" numFmtId="0" xfId="0" applyAlignment="1" applyBorder="1" applyFont="1">
      <alignment horizontal="left" shrinkToFit="0" vertical="center" wrapText="1"/>
    </xf>
    <xf borderId="21" fillId="5" fontId="1" numFmtId="0" xfId="0" applyAlignment="1" applyBorder="1" applyFont="1">
      <alignment horizontal="right" vertical="center"/>
    </xf>
    <xf borderId="17" fillId="5" fontId="1" numFmtId="0" xfId="0" applyAlignment="1" applyBorder="1" applyFont="1">
      <alignment horizontal="right" vertical="center"/>
    </xf>
    <xf borderId="17" fillId="5" fontId="4" numFmtId="0" xfId="0" applyAlignment="1" applyBorder="1" applyFont="1">
      <alignment vertical="center"/>
    </xf>
    <xf borderId="21" fillId="5" fontId="5" numFmtId="0" xfId="0" applyAlignment="1" applyBorder="1" applyFont="1">
      <alignment vertical="center"/>
    </xf>
    <xf borderId="17" fillId="5" fontId="5" numFmtId="0" xfId="0" applyAlignment="1" applyBorder="1" applyFont="1">
      <alignment vertical="center"/>
    </xf>
    <xf borderId="26" fillId="5" fontId="5" numFmtId="0" xfId="0" applyAlignment="1" applyBorder="1" applyFont="1">
      <alignment vertical="center"/>
    </xf>
    <xf borderId="23" fillId="5" fontId="5" numFmtId="0" xfId="0" applyAlignment="1" applyBorder="1" applyFont="1">
      <alignment vertical="center"/>
    </xf>
    <xf borderId="15" fillId="5" fontId="5" numFmtId="0" xfId="0" applyAlignment="1" applyBorder="1" applyFont="1">
      <alignment horizontal="right" vertical="center"/>
    </xf>
    <xf borderId="15" fillId="5" fontId="1" numFmtId="9" xfId="0" applyAlignment="1" applyBorder="1" applyFont="1" applyNumberFormat="1">
      <alignment horizontal="right" vertical="center"/>
    </xf>
    <xf borderId="30" fillId="5" fontId="1" numFmtId="0" xfId="0" applyAlignment="1" applyBorder="1" applyFont="1">
      <alignment horizontal="right" vertical="center"/>
    </xf>
    <xf borderId="15" fillId="5" fontId="1" numFmtId="0" xfId="0" applyAlignment="1" applyBorder="1" applyFont="1">
      <alignment horizontal="right" vertical="center"/>
    </xf>
    <xf borderId="15" fillId="5" fontId="4" numFmtId="0" xfId="0" applyAlignment="1" applyBorder="1" applyFont="1">
      <alignment vertical="center"/>
    </xf>
    <xf borderId="30" fillId="5" fontId="5" numFmtId="0" xfId="0" applyAlignment="1" applyBorder="1" applyFont="1">
      <alignment vertical="center"/>
    </xf>
    <xf borderId="15" fillId="5" fontId="5" numFmtId="0" xfId="0" applyAlignment="1" applyBorder="1" applyFont="1">
      <alignment vertical="center"/>
    </xf>
    <xf borderId="29" fillId="5" fontId="5" numFmtId="0" xfId="0" applyAlignment="1" applyBorder="1" applyFont="1">
      <alignment vertical="center"/>
    </xf>
    <xf borderId="23" fillId="5" fontId="5" numFmtId="0" xfId="0" applyAlignment="1" applyBorder="1" applyFont="1">
      <alignment horizontal="right" vertical="center"/>
    </xf>
    <xf borderId="19" fillId="5" fontId="1" numFmtId="9" xfId="0" applyAlignment="1" applyBorder="1" applyFont="1" applyNumberFormat="1">
      <alignment vertical="center"/>
    </xf>
    <xf borderId="17" fillId="5" fontId="5" numFmtId="0" xfId="0" applyAlignment="1" applyBorder="1" applyFont="1">
      <alignment horizontal="right" vertical="center"/>
    </xf>
    <xf borderId="26" fillId="5" fontId="1" numFmtId="9" xfId="0" applyAlignment="1" applyBorder="1" applyFont="1" applyNumberFormat="1">
      <alignment horizontal="right" vertical="center"/>
    </xf>
    <xf borderId="23" fillId="5" fontId="1" numFmtId="9" xfId="0" applyAlignment="1" applyBorder="1" applyFont="1" applyNumberFormat="1">
      <alignment horizontal="right" vertical="center"/>
    </xf>
    <xf borderId="24" fillId="5" fontId="1" numFmtId="0" xfId="0" applyAlignment="1" applyBorder="1" applyFont="1">
      <alignment horizontal="right" vertical="center"/>
    </xf>
    <xf borderId="28" fillId="5" fontId="1" numFmtId="0" xfId="0" applyAlignment="1" applyBorder="1" applyFont="1">
      <alignment horizontal="right" vertical="center"/>
    </xf>
    <xf borderId="28" fillId="5" fontId="4" numFmtId="0" xfId="0" applyAlignment="1" applyBorder="1" applyFont="1">
      <alignment vertical="center"/>
    </xf>
    <xf borderId="28" fillId="5" fontId="5" numFmtId="0" xfId="0" applyAlignment="1" applyBorder="1" applyFont="1">
      <alignment horizontal="right" vertical="center"/>
    </xf>
    <xf borderId="29" fillId="5" fontId="1" numFmtId="9" xfId="0" applyAlignment="1" applyBorder="1" applyFont="1" applyNumberFormat="1">
      <alignment horizontal="right" vertical="center"/>
    </xf>
    <xf borderId="27" fillId="5" fontId="5" numFmtId="0" xfId="0" applyAlignment="1" applyBorder="1" applyFont="1">
      <alignment shrinkToFit="0" vertical="center" wrapText="1"/>
    </xf>
    <xf borderId="17" fillId="5" fontId="1" numFmtId="9" xfId="0" applyAlignment="1" applyBorder="1" applyFont="1" applyNumberFormat="1">
      <alignment horizontal="right" vertical="center"/>
    </xf>
    <xf borderId="24" fillId="5" fontId="5" numFmtId="0" xfId="0" applyAlignment="1" applyBorder="1" applyFont="1">
      <alignment vertical="center"/>
    </xf>
    <xf borderId="28" fillId="5" fontId="5" numFmtId="0" xfId="0" applyAlignment="1" applyBorder="1" applyFont="1">
      <alignment vertical="center"/>
    </xf>
    <xf borderId="27" fillId="5" fontId="5" numFmtId="0" xfId="0" applyAlignment="1" applyBorder="1" applyFont="1">
      <alignment vertical="center"/>
    </xf>
    <xf borderId="39" fillId="5" fontId="5" numFmtId="0" xfId="0" applyAlignment="1" applyBorder="1" applyFont="1">
      <alignment horizontal="right" vertical="center"/>
    </xf>
    <xf borderId="40" fillId="0" fontId="2" numFmtId="0" xfId="0" applyAlignment="1" applyBorder="1" applyFont="1">
      <alignment vertical="center"/>
    </xf>
    <xf borderId="15" fillId="5" fontId="4" numFmtId="0" xfId="0" applyAlignment="1" applyBorder="1" applyFont="1">
      <alignment horizontal="right" vertical="center"/>
    </xf>
    <xf borderId="31" fillId="5" fontId="4" numFmtId="0" xfId="0" applyAlignment="1" applyBorder="1" applyFont="1">
      <alignment horizontal="right" vertical="center"/>
    </xf>
    <xf borderId="24" fillId="5" fontId="5" numFmtId="0" xfId="0" applyAlignment="1" applyBorder="1" applyFont="1">
      <alignment horizontal="left" vertical="center"/>
    </xf>
    <xf borderId="28" fillId="5" fontId="4" numFmtId="0" xfId="0" applyAlignment="1" applyBorder="1" applyFont="1">
      <alignment horizontal="right" vertical="center"/>
    </xf>
    <xf borderId="29" fillId="5" fontId="4" numFmtId="0" xfId="0" applyAlignment="1" applyBorder="1" applyFont="1">
      <alignment horizontal="right" vertical="center"/>
    </xf>
    <xf borderId="39" fillId="5" fontId="1" numFmtId="9" xfId="0" applyAlignment="1" applyBorder="1" applyFont="1" applyNumberFormat="1">
      <alignment horizontal="right" vertical="center"/>
    </xf>
    <xf borderId="41" fillId="0" fontId="2" numFmtId="0" xfId="0" applyAlignment="1" applyBorder="1" applyFont="1">
      <alignment vertical="center"/>
    </xf>
    <xf borderId="27" fillId="5" fontId="5" numFmtId="0" xfId="0" applyAlignment="1" applyBorder="1" applyFont="1">
      <alignment horizontal="left" shrinkToFit="0" vertical="center" wrapText="1"/>
    </xf>
    <xf borderId="20" fillId="5" fontId="5" numFmtId="0" xfId="0" applyAlignment="1" applyBorder="1" applyFont="1">
      <alignment vertical="center"/>
    </xf>
    <xf borderId="24" fillId="5" fontId="5" numFmtId="0" xfId="0" applyAlignment="1" applyBorder="1" applyFont="1">
      <alignment horizontal="right" vertical="center"/>
    </xf>
    <xf borderId="19" fillId="5" fontId="5" numFmtId="0" xfId="0" applyAlignment="1" applyBorder="1" applyFont="1">
      <alignment vertical="center"/>
    </xf>
    <xf borderId="22" fillId="5" fontId="10" numFmtId="0" xfId="0" applyAlignment="1" applyBorder="1" applyFont="1">
      <alignment shrinkToFit="0" vertical="top" wrapText="1"/>
    </xf>
    <xf borderId="28" fillId="5" fontId="1" numFmtId="9" xfId="0" applyAlignment="1" applyBorder="1" applyFont="1" applyNumberFormat="1">
      <alignment horizontal="right" vertical="center"/>
    </xf>
    <xf borderId="31" fillId="5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5" fillId="0" fontId="1" numFmtId="164" xfId="0" applyAlignment="1" applyBorder="1" applyFont="1" applyNumberFormat="1">
      <alignment vertical="center"/>
    </xf>
    <xf borderId="3" fillId="0" fontId="1" numFmtId="164" xfId="0" applyAlignment="1" applyBorder="1" applyFont="1" applyNumberFormat="1">
      <alignment vertical="center"/>
    </xf>
    <xf borderId="25" fillId="2" fontId="8" numFmtId="3" xfId="0" applyAlignment="1" applyBorder="1" applyFont="1" applyNumberFormat="1">
      <alignment vertical="center"/>
    </xf>
    <xf borderId="14" fillId="0" fontId="11" numFmtId="0" xfId="0" applyAlignment="1" applyBorder="1" applyFont="1">
      <alignment horizontal="left" vertical="center"/>
    </xf>
    <xf borderId="1" fillId="0" fontId="1" numFmtId="9" xfId="0" applyAlignment="1" applyBorder="1" applyFont="1" applyNumberFormat="1">
      <alignment horizontal="left" vertical="center"/>
    </xf>
    <xf borderId="5" fillId="0" fontId="5" numFmtId="0" xfId="0" applyAlignment="1" applyBorder="1" applyFont="1">
      <alignment horizontal="left" vertical="center"/>
    </xf>
    <xf borderId="42" fillId="2" fontId="5" numFmtId="0" xfId="0" applyAlignment="1" applyBorder="1" applyFont="1">
      <alignment horizontal="right" vertical="center"/>
    </xf>
    <xf borderId="0" fillId="0" fontId="7" numFmtId="0" xfId="0" applyAlignment="1" applyFont="1">
      <alignment horizontal="left" vertical="center"/>
    </xf>
    <xf borderId="16" fillId="0" fontId="5" numFmtId="0" xfId="0" applyAlignment="1" applyBorder="1" applyFont="1">
      <alignment horizontal="left" shrinkToFit="0" vertical="center" wrapText="1"/>
    </xf>
    <xf borderId="9" fillId="0" fontId="11" numFmtId="0" xfId="0" applyAlignment="1" applyBorder="1" applyFont="1">
      <alignment horizontal="left" vertical="center"/>
    </xf>
    <xf borderId="3" fillId="0" fontId="5" numFmtId="9" xfId="0" applyAlignment="1" applyBorder="1" applyFont="1" applyNumberFormat="1">
      <alignment horizontal="left" vertical="center"/>
    </xf>
    <xf borderId="0" fillId="0" fontId="4" numFmtId="0" xfId="0" applyAlignment="1" applyFont="1">
      <alignment horizontal="left" vertical="center"/>
    </xf>
    <xf borderId="14" fillId="0" fontId="1" numFmtId="9" xfId="0" applyAlignment="1" applyBorder="1" applyFont="1" applyNumberFormat="1">
      <alignment horizontal="right" vertical="center"/>
    </xf>
    <xf borderId="9" fillId="0" fontId="1" numFmtId="9" xfId="0" applyAlignment="1" applyBorder="1" applyFont="1" applyNumberFormat="1">
      <alignment horizontal="right" vertical="center"/>
    </xf>
    <xf borderId="5" fillId="0" fontId="5" numFmtId="0" xfId="0" applyAlignment="1" applyBorder="1" applyFont="1">
      <alignment shrinkToFit="0" vertical="center" wrapText="1"/>
    </xf>
    <xf borderId="3" fillId="0" fontId="5" numFmtId="0" xfId="0" applyAlignment="1" applyBorder="1" applyFont="1">
      <alignment shrinkToFit="0" vertical="center" wrapText="1"/>
    </xf>
    <xf borderId="0" fillId="0" fontId="5" numFmtId="9" xfId="0" applyAlignment="1" applyFont="1" applyNumberFormat="1">
      <alignment horizontal="left" vertical="center"/>
    </xf>
    <xf borderId="16" fillId="0" fontId="5" numFmtId="9" xfId="0" applyAlignment="1" applyBorder="1" applyFont="1" applyNumberFormat="1">
      <alignment horizontal="left" vertical="center"/>
    </xf>
    <xf borderId="0" fillId="0" fontId="5" numFmtId="164" xfId="0" applyAlignment="1" applyFont="1" applyNumberFormat="1">
      <alignment horizontal="center" vertical="center"/>
    </xf>
    <xf borderId="10" fillId="0" fontId="5" numFmtId="9" xfId="0" applyAlignment="1" applyBorder="1" applyFont="1" applyNumberFormat="1">
      <alignment horizontal="left" vertical="center"/>
    </xf>
    <xf borderId="8" fillId="0" fontId="5" numFmtId="9" xfId="0" applyAlignment="1" applyBorder="1" applyFont="1" applyNumberFormat="1">
      <alignment horizontal="left" vertical="center"/>
    </xf>
    <xf borderId="6" fillId="0" fontId="8" numFmtId="3" xfId="0" applyAlignment="1" applyBorder="1" applyFont="1" applyNumberFormat="1">
      <alignment vertical="center"/>
    </xf>
    <xf borderId="39" fillId="2" fontId="5" numFmtId="0" xfId="0" applyAlignment="1" applyBorder="1" applyFont="1">
      <alignment horizontal="right" vertical="center"/>
    </xf>
    <xf borderId="0" fillId="0" fontId="7" numFmtId="0" xfId="0" applyAlignment="1" applyFont="1">
      <alignment horizontal="right" vertical="center"/>
    </xf>
    <xf borderId="0" fillId="0" fontId="11" numFmtId="0" xfId="0" applyAlignment="1" applyFont="1">
      <alignment horizontal="left" vertical="center"/>
    </xf>
    <xf borderId="10" fillId="0" fontId="11" numFmtId="0" xfId="0" applyAlignment="1" applyBorder="1" applyFont="1">
      <alignment horizontal="left" vertical="center"/>
    </xf>
    <xf borderId="8" fillId="0" fontId="5" numFmtId="0" xfId="0" applyAlignment="1" applyBorder="1" applyFont="1">
      <alignment horizontal="left" vertical="center"/>
    </xf>
    <xf borderId="5" fillId="0" fontId="5" numFmtId="0" xfId="0" applyAlignment="1" applyBorder="1" applyFont="1">
      <alignment shrinkToFit="0" vertical="top" wrapText="1"/>
    </xf>
    <xf borderId="0" fillId="0" fontId="20" numFmtId="0" xfId="0" applyAlignment="1" applyFont="1">
      <alignment vertical="bottom"/>
    </xf>
    <xf borderId="14" fillId="0" fontId="20" numFmtId="0" xfId="0" applyAlignment="1" applyBorder="1" applyFont="1">
      <alignment vertical="bottom"/>
    </xf>
    <xf borderId="21" fillId="4" fontId="5" numFmtId="0" xfId="0" applyAlignment="1" applyBorder="1" applyFont="1">
      <alignment horizontal="left" vertical="center"/>
    </xf>
    <xf borderId="17" fillId="4" fontId="5" numFmtId="0" xfId="0" applyAlignment="1" applyBorder="1" applyFont="1">
      <alignment horizontal="center" vertical="center"/>
    </xf>
    <xf borderId="17" fillId="4" fontId="5" numFmtId="0" xfId="0" applyAlignment="1" applyBorder="1" applyFont="1">
      <alignment vertical="center"/>
    </xf>
    <xf borderId="26" fillId="4" fontId="5" numFmtId="0" xfId="0" applyAlignment="1" applyBorder="1" applyFont="1">
      <alignment vertical="center"/>
    </xf>
    <xf borderId="23" fillId="4" fontId="4" numFmtId="0" xfId="0" applyAlignment="1" applyBorder="1" applyFont="1">
      <alignment vertical="center"/>
    </xf>
    <xf borderId="24" fillId="4" fontId="5" numFmtId="0" xfId="0" applyAlignment="1" applyBorder="1" applyFont="1">
      <alignment horizontal="left" vertical="center"/>
    </xf>
    <xf borderId="28" fillId="4" fontId="5" numFmtId="0" xfId="0" applyAlignment="1" applyBorder="1" applyFont="1">
      <alignment horizontal="center" vertical="center"/>
    </xf>
    <xf borderId="28" fillId="4" fontId="5" numFmtId="0" xfId="0" applyAlignment="1" applyBorder="1" applyFont="1">
      <alignment vertical="center"/>
    </xf>
    <xf borderId="29" fillId="4" fontId="5" numFmtId="0" xfId="0" applyAlignment="1" applyBorder="1" applyFont="1">
      <alignment vertical="center"/>
    </xf>
    <xf borderId="10" fillId="0" fontId="8" numFmtId="0" xfId="0" applyAlignment="1" applyBorder="1" applyFont="1">
      <alignment horizontal="center" vertical="center"/>
    </xf>
    <xf borderId="10" fillId="0" fontId="5" numFmtId="0" xfId="0" applyAlignment="1" applyBorder="1" applyFont="1">
      <alignment shrinkToFit="1" vertical="center" wrapText="0"/>
    </xf>
    <xf borderId="10" fillId="0" fontId="5" numFmtId="0" xfId="0" applyAlignment="1" applyBorder="1" applyFont="1">
      <alignment shrinkToFit="0" vertical="center" wrapText="1"/>
    </xf>
    <xf borderId="10" fillId="0" fontId="1" numFmtId="164" xfId="0" applyAlignment="1" applyBorder="1" applyFont="1" applyNumberFormat="1">
      <alignment horizontal="right" vertical="center"/>
    </xf>
    <xf borderId="10" fillId="0" fontId="8" numFmtId="3" xfId="0" applyAlignment="1" applyBorder="1" applyFont="1" applyNumberFormat="1">
      <alignment vertical="center"/>
    </xf>
    <xf borderId="14" fillId="0" fontId="5" numFmtId="0" xfId="0" applyAlignment="1" applyBorder="1" applyFont="1">
      <alignment shrinkToFit="0" vertical="center" wrapText="1"/>
    </xf>
    <xf borderId="4" fillId="0" fontId="1" numFmtId="9" xfId="0" applyAlignment="1" applyBorder="1" applyFont="1" applyNumberFormat="1">
      <alignment horizontal="right" vertical="center"/>
    </xf>
    <xf borderId="14" fillId="0" fontId="5" numFmtId="9" xfId="0" applyAlignment="1" applyBorder="1" applyFont="1" applyNumberFormat="1">
      <alignment horizontal="left" vertical="center"/>
    </xf>
    <xf borderId="9" fillId="0" fontId="5" numFmtId="9" xfId="0" applyAlignment="1" applyBorder="1" applyFont="1" applyNumberFormat="1">
      <alignment horizontal="left" vertical="center"/>
    </xf>
    <xf borderId="10" fillId="0" fontId="4" numFmtId="0" xfId="0" applyAlignment="1" applyBorder="1" applyFont="1">
      <alignment horizontal="left" vertical="center"/>
    </xf>
    <xf borderId="8" fillId="0" fontId="5" numFmtId="0" xfId="0" applyAlignment="1" applyBorder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showGridLines="0"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4.0"/>
    <col customWidth="1" min="2" max="2" width="6.25"/>
    <col customWidth="1" min="3" max="3" width="6.88"/>
    <col customWidth="1" min="4" max="4" width="34.25"/>
    <col customWidth="1" min="5" max="5" width="7.5"/>
    <col customWidth="1" min="6" max="6" width="8.63"/>
    <col customWidth="1" min="7" max="7" width="5.75"/>
    <col customWidth="1" min="8" max="8" width="7.88"/>
    <col customWidth="1" min="9" max="9" width="11.13"/>
    <col customWidth="1" min="10" max="10" width="2.13"/>
    <col customWidth="1" min="11" max="11" width="5.75"/>
    <col customWidth="1" min="12" max="12" width="4.0"/>
    <col customWidth="1" min="13" max="13" width="6.25"/>
    <col customWidth="1" min="14" max="14" width="2.13"/>
    <col customWidth="1" min="15" max="15" width="7.5"/>
    <col customWidth="1" min="16" max="16" width="9.13"/>
    <col customWidth="1" min="17" max="17" width="9.75"/>
    <col customWidth="1" min="18" max="18" width="8.38"/>
    <col customWidth="1" min="19" max="19" width="4.75"/>
    <col customWidth="1" min="20" max="20" width="17.13"/>
    <col customWidth="1" min="21" max="21" width="2.63"/>
    <col customWidth="1" min="22" max="22" width="3.38"/>
    <col customWidth="1" min="23" max="23" width="15.88"/>
    <col customWidth="1" min="24" max="24" width="2.13"/>
    <col customWidth="1" min="25" max="25" width="3.63"/>
    <col customWidth="1" min="26" max="26" width="7.5"/>
    <col customWidth="1" min="27" max="27" width="2.25"/>
    <col customWidth="1" min="28" max="32" width="4.75"/>
    <col customWidth="1" min="33" max="33" width="5.38"/>
    <col customWidth="1" min="34" max="34" width="7.5"/>
    <col customWidth="1" min="35" max="35" width="2.13"/>
    <col customWidth="1" min="36" max="36" width="2.88"/>
    <col customWidth="1" min="37" max="37" width="7.13"/>
    <col customWidth="1" min="38" max="38" width="0.38"/>
    <col customWidth="1" min="39" max="39" width="157.13"/>
    <col customWidth="1" min="40" max="40" width="11.13"/>
  </cols>
  <sheetData>
    <row r="1" ht="16.5" customHeight="1">
      <c r="A1" s="1" t="s">
        <v>0</v>
      </c>
      <c r="B1" s="2"/>
      <c r="C1" s="3"/>
      <c r="D1" s="4"/>
      <c r="E1" s="5"/>
      <c r="F1" s="6"/>
      <c r="G1" s="6"/>
      <c r="H1" s="7"/>
      <c r="I1" s="7"/>
      <c r="J1" s="7"/>
      <c r="K1" s="8"/>
      <c r="L1" s="6"/>
      <c r="M1" s="9"/>
      <c r="N1" s="6"/>
      <c r="O1" s="9"/>
      <c r="P1" s="9"/>
      <c r="Q1" s="6"/>
      <c r="R1" s="6"/>
      <c r="S1" s="6"/>
      <c r="T1" s="10"/>
      <c r="U1" s="6"/>
      <c r="V1" s="9"/>
      <c r="W1" s="9"/>
      <c r="X1" s="9"/>
      <c r="Y1" s="9"/>
      <c r="Z1" s="9"/>
      <c r="AA1" s="9"/>
      <c r="AB1" s="11"/>
      <c r="AC1" s="11"/>
      <c r="AD1" s="11"/>
      <c r="AE1" s="11"/>
      <c r="AF1" s="11"/>
      <c r="AG1" s="12" t="s">
        <v>1</v>
      </c>
      <c r="AH1" s="12" t="s">
        <v>2</v>
      </c>
      <c r="AI1" s="13"/>
      <c r="AJ1" s="13"/>
      <c r="AK1" s="13"/>
      <c r="AL1" s="14"/>
      <c r="AM1" s="15"/>
      <c r="AN1" s="16"/>
    </row>
    <row r="2" ht="16.5" customHeight="1">
      <c r="A2" s="17" t="s">
        <v>3</v>
      </c>
      <c r="B2" s="18" t="s">
        <v>4</v>
      </c>
      <c r="C2" s="19" t="s">
        <v>5</v>
      </c>
      <c r="D2" s="4" t="s">
        <v>6</v>
      </c>
      <c r="E2" s="20"/>
      <c r="F2" s="21"/>
      <c r="G2" s="21"/>
      <c r="H2" s="22"/>
      <c r="I2" s="22"/>
      <c r="J2" s="22"/>
      <c r="K2" s="23" t="s">
        <v>7</v>
      </c>
      <c r="L2" s="21"/>
      <c r="M2" s="24"/>
      <c r="N2" s="21"/>
      <c r="O2" s="24"/>
      <c r="P2" s="24"/>
      <c r="Q2" s="21"/>
      <c r="R2" s="21"/>
      <c r="S2" s="21"/>
      <c r="T2" s="25"/>
      <c r="U2" s="21"/>
      <c r="V2" s="24"/>
      <c r="W2" s="24"/>
      <c r="X2" s="24"/>
      <c r="Y2" s="24"/>
      <c r="Z2" s="24"/>
      <c r="AA2" s="24"/>
      <c r="AB2" s="26"/>
      <c r="AC2" s="26"/>
      <c r="AD2" s="26"/>
      <c r="AE2" s="26"/>
      <c r="AF2" s="26"/>
      <c r="AG2" s="27" t="s">
        <v>8</v>
      </c>
      <c r="AH2" s="27" t="s">
        <v>9</v>
      </c>
      <c r="AI2" s="13"/>
      <c r="AJ2" s="28" t="s">
        <v>10</v>
      </c>
      <c r="AK2" s="13" t="s">
        <v>11</v>
      </c>
      <c r="AL2" s="14" t="s">
        <v>12</v>
      </c>
      <c r="AM2" s="15" t="s">
        <v>13</v>
      </c>
      <c r="AN2" s="16"/>
    </row>
    <row r="3" ht="16.5" customHeight="1">
      <c r="A3" s="29">
        <v>63.0</v>
      </c>
      <c r="B3" s="30">
        <v>1111.0</v>
      </c>
      <c r="C3" s="31">
        <v>1.0</v>
      </c>
      <c r="D3" s="32" t="s">
        <v>14</v>
      </c>
      <c r="E3" s="33" t="s">
        <v>15</v>
      </c>
      <c r="F3" s="33" t="s">
        <v>16</v>
      </c>
      <c r="G3" s="34" t="s">
        <v>17</v>
      </c>
      <c r="H3" s="35"/>
      <c r="I3" s="35"/>
      <c r="J3" s="36"/>
      <c r="K3" s="37"/>
      <c r="L3" s="7"/>
      <c r="M3" s="38"/>
      <c r="N3" s="39"/>
      <c r="O3" s="40"/>
      <c r="P3" s="41"/>
      <c r="Q3" s="7"/>
      <c r="R3" s="7"/>
      <c r="S3" s="7"/>
      <c r="T3" s="35"/>
      <c r="U3" s="41"/>
      <c r="V3" s="42"/>
      <c r="W3" s="43"/>
      <c r="X3" s="43"/>
      <c r="Y3" s="43"/>
      <c r="Z3" s="43"/>
      <c r="AA3" s="43"/>
      <c r="AB3" s="44"/>
      <c r="AC3" s="44"/>
      <c r="AD3" s="44"/>
      <c r="AE3" s="44"/>
      <c r="AF3" s="44"/>
      <c r="AG3" s="45">
        <f>ROUND(H4,0)</f>
        <v>660</v>
      </c>
      <c r="AH3" s="46" t="s">
        <v>18</v>
      </c>
      <c r="AI3" s="47"/>
      <c r="AJ3" s="47"/>
      <c r="AK3" s="47"/>
      <c r="AL3" s="14"/>
      <c r="AM3" s="16" t="str">
        <f t="shared" ref="AM3:AM1106" si="1">"{s:'"&amp;A3&amp;B3&amp;"', v:"&amp;AG3&amp;" , c:'"&amp;D3&amp;"・'},"</f>
        <v>{s:'631111', v:660 , c:'放デイ１・'},</v>
      </c>
      <c r="AN3" s="16"/>
    </row>
    <row r="4" ht="16.5" customHeight="1">
      <c r="A4" s="29">
        <v>63.0</v>
      </c>
      <c r="B4" s="30">
        <v>1135.0</v>
      </c>
      <c r="C4" s="31">
        <v>2.0</v>
      </c>
      <c r="D4" s="32" t="s">
        <v>19</v>
      </c>
      <c r="E4" s="48"/>
      <c r="F4" s="48"/>
      <c r="G4" s="49"/>
      <c r="H4" s="50">
        <v>660.0</v>
      </c>
      <c r="I4" s="8" t="s">
        <v>9</v>
      </c>
      <c r="J4" s="51"/>
      <c r="K4" s="52"/>
      <c r="L4" s="8"/>
      <c r="M4" s="53"/>
      <c r="N4" s="54"/>
      <c r="O4" s="55"/>
      <c r="P4" s="56"/>
      <c r="Q4" s="22"/>
      <c r="R4" s="22"/>
      <c r="S4" s="22"/>
      <c r="T4" s="57"/>
      <c r="U4" s="56"/>
      <c r="V4" s="58"/>
      <c r="W4" s="59" t="s">
        <v>20</v>
      </c>
      <c r="X4" s="41" t="s">
        <v>21</v>
      </c>
      <c r="Y4" s="60">
        <v>0.85</v>
      </c>
      <c r="Z4" s="43"/>
      <c r="AA4" s="43"/>
      <c r="AB4" s="44"/>
      <c r="AC4" s="44"/>
      <c r="AD4" s="44"/>
      <c r="AE4" s="44"/>
      <c r="AF4" s="44"/>
      <c r="AG4" s="45">
        <f>ROUND(H4*Y4,0)</f>
        <v>561</v>
      </c>
      <c r="AH4" s="61"/>
      <c r="AI4" s="62"/>
      <c r="AJ4" s="62"/>
      <c r="AK4" s="62"/>
      <c r="AL4" s="14"/>
      <c r="AM4" s="16" t="str">
        <f t="shared" si="1"/>
        <v>{s:'631135', v:561 , c:'放デイ１・評減・'},</v>
      </c>
      <c r="AN4" s="16"/>
    </row>
    <row r="5" ht="16.5" customHeight="1">
      <c r="A5" s="29">
        <v>63.0</v>
      </c>
      <c r="B5" s="30">
        <v>1112.0</v>
      </c>
      <c r="C5" s="31">
        <v>3.0</v>
      </c>
      <c r="D5" s="32" t="s">
        <v>22</v>
      </c>
      <c r="E5" s="48"/>
      <c r="F5" s="48"/>
      <c r="G5" s="49"/>
      <c r="H5" s="63"/>
      <c r="I5" s="63"/>
      <c r="J5" s="51"/>
      <c r="K5" s="64"/>
      <c r="L5" s="65"/>
      <c r="M5" s="65"/>
      <c r="N5" s="66"/>
      <c r="O5" s="33" t="s">
        <v>23</v>
      </c>
      <c r="P5" s="67" t="s">
        <v>24</v>
      </c>
      <c r="Q5" s="7"/>
      <c r="R5" s="7"/>
      <c r="S5" s="7"/>
      <c r="T5" s="35"/>
      <c r="U5" s="41" t="s">
        <v>21</v>
      </c>
      <c r="V5" s="68">
        <v>0.7</v>
      </c>
      <c r="W5" s="43"/>
      <c r="X5" s="43"/>
      <c r="Y5" s="43"/>
      <c r="Z5" s="43"/>
      <c r="AA5" s="43"/>
      <c r="AB5" s="44"/>
      <c r="AC5" s="44"/>
      <c r="AD5" s="44"/>
      <c r="AE5" s="44"/>
      <c r="AF5" s="44"/>
      <c r="AG5" s="45">
        <f>ROUND(H4*V5,0)</f>
        <v>462</v>
      </c>
      <c r="AH5" s="61"/>
      <c r="AI5" s="62"/>
      <c r="AJ5" s="62"/>
      <c r="AK5" s="62"/>
      <c r="AL5" s="14"/>
      <c r="AM5" s="16" t="str">
        <f t="shared" si="1"/>
        <v>{s:'631112', v:462 , c:'放デイ１・未計画・'},</v>
      </c>
      <c r="AN5" s="16"/>
    </row>
    <row r="6" ht="16.5" customHeight="1">
      <c r="A6" s="29">
        <v>63.0</v>
      </c>
      <c r="B6" s="30">
        <v>1136.0</v>
      </c>
      <c r="C6" s="31">
        <v>4.0</v>
      </c>
      <c r="D6" s="32" t="s">
        <v>25</v>
      </c>
      <c r="E6" s="48"/>
      <c r="F6" s="69"/>
      <c r="G6" s="49"/>
      <c r="H6" s="63"/>
      <c r="I6" s="63"/>
      <c r="J6" s="51"/>
      <c r="K6" s="64"/>
      <c r="L6" s="65"/>
      <c r="M6" s="65"/>
      <c r="N6" s="66"/>
      <c r="O6" s="70"/>
      <c r="P6" s="71"/>
      <c r="Q6" s="22"/>
      <c r="R6" s="22"/>
      <c r="S6" s="22"/>
      <c r="T6" s="57"/>
      <c r="U6" s="56"/>
      <c r="V6" s="72"/>
      <c r="W6" s="73" t="s">
        <v>20</v>
      </c>
      <c r="X6" s="74" t="s">
        <v>21</v>
      </c>
      <c r="Y6" s="75">
        <v>0.85</v>
      </c>
      <c r="Z6" s="43"/>
      <c r="AA6" s="43"/>
      <c r="AB6" s="44"/>
      <c r="AC6" s="44"/>
      <c r="AD6" s="44"/>
      <c r="AE6" s="44"/>
      <c r="AF6" s="44"/>
      <c r="AG6" s="45">
        <f>ROUND(ROUND(H4*V5,0)*Y6,0)</f>
        <v>393</v>
      </c>
      <c r="AH6" s="61"/>
      <c r="AI6" s="62"/>
      <c r="AJ6" s="62"/>
      <c r="AK6" s="62"/>
      <c r="AL6" s="14"/>
      <c r="AM6" s="16" t="str">
        <f t="shared" si="1"/>
        <v>{s:'631136', v:393 , c:'放デイ１・未計画・評減・'},</v>
      </c>
      <c r="AN6" s="16"/>
    </row>
    <row r="7" ht="16.5" customHeight="1">
      <c r="A7" s="29">
        <v>63.0</v>
      </c>
      <c r="B7" s="30">
        <v>1137.0</v>
      </c>
      <c r="C7" s="31">
        <v>5.0</v>
      </c>
      <c r="D7" s="32" t="s">
        <v>26</v>
      </c>
      <c r="E7" s="48"/>
      <c r="F7" s="69"/>
      <c r="G7" s="76"/>
      <c r="H7" s="63"/>
      <c r="I7" s="63"/>
      <c r="J7" s="51"/>
      <c r="K7" s="64"/>
      <c r="L7" s="65"/>
      <c r="M7" s="65"/>
      <c r="N7" s="66"/>
      <c r="O7" s="70"/>
      <c r="P7" s="67" t="s">
        <v>27</v>
      </c>
      <c r="Q7" s="7"/>
      <c r="R7" s="7"/>
      <c r="S7" s="7"/>
      <c r="T7" s="35"/>
      <c r="U7" s="41" t="s">
        <v>21</v>
      </c>
      <c r="V7" s="68">
        <v>0.5</v>
      </c>
      <c r="W7" s="77"/>
      <c r="X7" s="77"/>
      <c r="Y7" s="77"/>
      <c r="Z7" s="77"/>
      <c r="AA7" s="77"/>
      <c r="AB7" s="72"/>
      <c r="AC7" s="72"/>
      <c r="AD7" s="72"/>
      <c r="AE7" s="72"/>
      <c r="AF7" s="72"/>
      <c r="AG7" s="45">
        <f>ROUND(H4*V7,0)</f>
        <v>330</v>
      </c>
      <c r="AH7" s="61"/>
      <c r="AI7" s="62"/>
      <c r="AJ7" s="62"/>
      <c r="AK7" s="62"/>
      <c r="AL7" s="14"/>
      <c r="AM7" s="16" t="str">
        <f t="shared" si="1"/>
        <v>{s:'631137', v:330 , c:'放デイ１・未計画２・'},</v>
      </c>
      <c r="AN7" s="16"/>
    </row>
    <row r="8" ht="16.5" customHeight="1">
      <c r="A8" s="29">
        <v>63.0</v>
      </c>
      <c r="B8" s="30">
        <v>1138.0</v>
      </c>
      <c r="C8" s="31">
        <v>6.0</v>
      </c>
      <c r="D8" s="32" t="s">
        <v>28</v>
      </c>
      <c r="E8" s="69"/>
      <c r="F8" s="69"/>
      <c r="G8" s="76"/>
      <c r="H8" s="63"/>
      <c r="I8" s="63"/>
      <c r="J8" s="51"/>
      <c r="K8" s="64"/>
      <c r="L8" s="65"/>
      <c r="M8" s="65"/>
      <c r="N8" s="66"/>
      <c r="O8" s="78"/>
      <c r="P8" s="71"/>
      <c r="Q8" s="22"/>
      <c r="R8" s="22"/>
      <c r="S8" s="22"/>
      <c r="T8" s="57"/>
      <c r="U8" s="56"/>
      <c r="V8" s="72"/>
      <c r="W8" s="73" t="s">
        <v>20</v>
      </c>
      <c r="X8" s="74" t="s">
        <v>21</v>
      </c>
      <c r="Y8" s="75">
        <v>0.85</v>
      </c>
      <c r="Z8" s="43"/>
      <c r="AA8" s="43"/>
      <c r="AB8" s="44"/>
      <c r="AC8" s="44"/>
      <c r="AD8" s="44"/>
      <c r="AE8" s="44"/>
      <c r="AF8" s="44"/>
      <c r="AG8" s="45">
        <f>ROUND(ROUND(H4*V7,0)*Y8,0)</f>
        <v>281</v>
      </c>
      <c r="AH8" s="79"/>
      <c r="AI8" s="80"/>
      <c r="AJ8" s="80"/>
      <c r="AK8" s="80"/>
      <c r="AL8" s="14"/>
      <c r="AM8" s="16" t="str">
        <f t="shared" si="1"/>
        <v>{s:'631138', v:281 , c:'放デイ１・未計画２・評減・'},</v>
      </c>
      <c r="AN8" s="16"/>
    </row>
    <row r="9" ht="16.5" customHeight="1">
      <c r="A9" s="29">
        <v>63.0</v>
      </c>
      <c r="B9" s="30">
        <v>1139.0</v>
      </c>
      <c r="C9" s="31">
        <v>7.0</v>
      </c>
      <c r="D9" s="32" t="s">
        <v>29</v>
      </c>
      <c r="E9" s="69"/>
      <c r="F9" s="69"/>
      <c r="G9" s="76"/>
      <c r="H9" s="63"/>
      <c r="I9" s="63"/>
      <c r="J9" s="51"/>
      <c r="K9" s="64"/>
      <c r="L9" s="65"/>
      <c r="M9" s="65"/>
      <c r="N9" s="66"/>
      <c r="O9" s="67"/>
      <c r="P9" s="81"/>
      <c r="Q9" s="7"/>
      <c r="R9" s="7"/>
      <c r="S9" s="7"/>
      <c r="T9" s="35"/>
      <c r="U9" s="41"/>
      <c r="V9" s="68"/>
      <c r="W9" s="43"/>
      <c r="X9" s="43"/>
      <c r="Y9" s="44"/>
      <c r="Z9" s="82" t="s">
        <v>30</v>
      </c>
      <c r="AA9" s="83">
        <v>5.0</v>
      </c>
      <c r="AB9" s="84" t="s">
        <v>31</v>
      </c>
      <c r="AC9" s="84"/>
      <c r="AD9" s="84"/>
      <c r="AE9" s="84"/>
      <c r="AF9" s="84"/>
      <c r="AG9" s="45">
        <f>ROUND(H4-AA9,0)</f>
        <v>655</v>
      </c>
      <c r="AH9" s="79"/>
      <c r="AI9" s="80"/>
      <c r="AJ9" s="80"/>
      <c r="AK9" s="80"/>
      <c r="AL9" s="14"/>
      <c r="AM9" s="16" t="str">
        <f t="shared" si="1"/>
        <v>{s:'631139', v:655 , c:'放デイ１・拘減・'},</v>
      </c>
      <c r="AN9" s="16"/>
    </row>
    <row r="10" ht="16.5" customHeight="1">
      <c r="A10" s="29">
        <v>63.0</v>
      </c>
      <c r="B10" s="30">
        <v>1140.0</v>
      </c>
      <c r="C10" s="31">
        <v>8.0</v>
      </c>
      <c r="D10" s="32" t="s">
        <v>32</v>
      </c>
      <c r="E10" s="69"/>
      <c r="F10" s="69"/>
      <c r="G10" s="76"/>
      <c r="H10" s="63"/>
      <c r="I10" s="63"/>
      <c r="J10" s="51"/>
      <c r="K10" s="64"/>
      <c r="L10" s="65"/>
      <c r="M10" s="65"/>
      <c r="N10" s="66"/>
      <c r="O10" s="71"/>
      <c r="P10" s="85"/>
      <c r="Q10" s="22"/>
      <c r="R10" s="22"/>
      <c r="S10" s="22"/>
      <c r="T10" s="57"/>
      <c r="U10" s="56"/>
      <c r="V10" s="72"/>
      <c r="W10" s="59" t="s">
        <v>20</v>
      </c>
      <c r="X10" s="41" t="s">
        <v>21</v>
      </c>
      <c r="Y10" s="86">
        <v>0.85</v>
      </c>
      <c r="Z10" s="87"/>
      <c r="AA10" s="83"/>
      <c r="AB10" s="84"/>
      <c r="AC10" s="84"/>
      <c r="AD10" s="84"/>
      <c r="AE10" s="84"/>
      <c r="AF10" s="84"/>
      <c r="AG10" s="45">
        <f>ROUND(ROUND(H4*Y10,0)-AA9,0)</f>
        <v>556</v>
      </c>
      <c r="AH10" s="79"/>
      <c r="AI10" s="80"/>
      <c r="AJ10" s="80"/>
      <c r="AK10" s="80"/>
      <c r="AL10" s="14"/>
      <c r="AM10" s="16" t="str">
        <f t="shared" si="1"/>
        <v>{s:'631140', v:556 , c:'放デイ１・評減・拘減・'},</v>
      </c>
      <c r="AN10" s="16"/>
    </row>
    <row r="11" ht="16.5" customHeight="1">
      <c r="A11" s="29">
        <v>63.0</v>
      </c>
      <c r="B11" s="30">
        <v>1141.0</v>
      </c>
      <c r="C11" s="31">
        <v>9.0</v>
      </c>
      <c r="D11" s="32" t="s">
        <v>33</v>
      </c>
      <c r="E11" s="69"/>
      <c r="F11" s="69"/>
      <c r="G11" s="76"/>
      <c r="H11" s="63"/>
      <c r="I11" s="63"/>
      <c r="J11" s="51"/>
      <c r="K11" s="64"/>
      <c r="L11" s="65"/>
      <c r="M11" s="65"/>
      <c r="N11" s="66"/>
      <c r="O11" s="33" t="s">
        <v>23</v>
      </c>
      <c r="P11" s="67" t="s">
        <v>24</v>
      </c>
      <c r="Q11" s="7"/>
      <c r="R11" s="7"/>
      <c r="S11" s="7"/>
      <c r="T11" s="35"/>
      <c r="U11" s="41" t="s">
        <v>21</v>
      </c>
      <c r="V11" s="68">
        <v>0.7</v>
      </c>
      <c r="W11" s="88"/>
      <c r="X11" s="88"/>
      <c r="Y11" s="89"/>
      <c r="Z11" s="87"/>
      <c r="AA11" s="90"/>
      <c r="AB11" s="91"/>
      <c r="AC11" s="91"/>
      <c r="AD11" s="91"/>
      <c r="AE11" s="91"/>
      <c r="AF11" s="91"/>
      <c r="AG11" s="45">
        <f>ROUND(ROUND(H4*V11,0)-AA9,0)</f>
        <v>457</v>
      </c>
      <c r="AH11" s="79"/>
      <c r="AI11" s="80"/>
      <c r="AJ11" s="80"/>
      <c r="AK11" s="80"/>
      <c r="AL11" s="14"/>
      <c r="AM11" s="16" t="str">
        <f t="shared" si="1"/>
        <v>{s:'631141', v:457 , c:'放デイ１・未計画・拘減・'},</v>
      </c>
      <c r="AN11" s="16"/>
    </row>
    <row r="12" ht="16.5" customHeight="1">
      <c r="A12" s="29">
        <v>63.0</v>
      </c>
      <c r="B12" s="30">
        <v>1142.0</v>
      </c>
      <c r="C12" s="31">
        <v>10.0</v>
      </c>
      <c r="D12" s="32" t="s">
        <v>34</v>
      </c>
      <c r="E12" s="69"/>
      <c r="F12" s="69"/>
      <c r="G12" s="76"/>
      <c r="H12" s="63"/>
      <c r="I12" s="63"/>
      <c r="J12" s="51"/>
      <c r="K12" s="64"/>
      <c r="L12" s="65"/>
      <c r="M12" s="65"/>
      <c r="N12" s="66"/>
      <c r="O12" s="70"/>
      <c r="P12" s="71"/>
      <c r="Q12" s="22"/>
      <c r="R12" s="22"/>
      <c r="S12" s="22"/>
      <c r="T12" s="57"/>
      <c r="U12" s="56"/>
      <c r="V12" s="72"/>
      <c r="W12" s="73" t="s">
        <v>20</v>
      </c>
      <c r="X12" s="74" t="s">
        <v>21</v>
      </c>
      <c r="Y12" s="92">
        <v>0.85</v>
      </c>
      <c r="Z12" s="87"/>
      <c r="AA12" s="90"/>
      <c r="AB12" s="91"/>
      <c r="AC12" s="91"/>
      <c r="AD12" s="91"/>
      <c r="AE12" s="91"/>
      <c r="AF12" s="91"/>
      <c r="AG12" s="45">
        <f>ROUND(ROUND(ROUND(H4*V11,0)*Y12,0)-AA9,0)</f>
        <v>388</v>
      </c>
      <c r="AH12" s="79"/>
      <c r="AI12" s="80"/>
      <c r="AJ12" s="80"/>
      <c r="AK12" s="80"/>
      <c r="AL12" s="14"/>
      <c r="AM12" s="16" t="str">
        <f t="shared" si="1"/>
        <v>{s:'631142', v:388 , c:'放デイ１・未計画・評減・拘減・'},</v>
      </c>
      <c r="AN12" s="16"/>
    </row>
    <row r="13" ht="16.5" customHeight="1">
      <c r="A13" s="29">
        <v>63.0</v>
      </c>
      <c r="B13" s="30">
        <v>1143.0</v>
      </c>
      <c r="C13" s="31">
        <v>11.0</v>
      </c>
      <c r="D13" s="32" t="s">
        <v>35</v>
      </c>
      <c r="E13" s="69"/>
      <c r="F13" s="69"/>
      <c r="G13" s="76"/>
      <c r="H13" s="63"/>
      <c r="I13" s="63"/>
      <c r="J13" s="51"/>
      <c r="K13" s="64"/>
      <c r="L13" s="65"/>
      <c r="M13" s="65"/>
      <c r="N13" s="66"/>
      <c r="O13" s="70"/>
      <c r="P13" s="81" t="s">
        <v>27</v>
      </c>
      <c r="Q13" s="7"/>
      <c r="R13" s="7"/>
      <c r="S13" s="7"/>
      <c r="T13" s="35"/>
      <c r="U13" s="41" t="s">
        <v>21</v>
      </c>
      <c r="V13" s="68">
        <v>0.5</v>
      </c>
      <c r="W13" s="77"/>
      <c r="X13" s="77"/>
      <c r="Y13" s="72"/>
      <c r="Z13" s="87"/>
      <c r="AA13" s="90"/>
      <c r="AB13" s="91"/>
      <c r="AC13" s="91"/>
      <c r="AD13" s="91"/>
      <c r="AE13" s="91"/>
      <c r="AF13" s="91"/>
      <c r="AG13" s="45">
        <f>ROUND(ROUND(H4*V13,0)-AA9,0)</f>
        <v>325</v>
      </c>
      <c r="AH13" s="79"/>
      <c r="AI13" s="80"/>
      <c r="AJ13" s="80"/>
      <c r="AK13" s="80"/>
      <c r="AL13" s="14"/>
      <c r="AM13" s="16" t="str">
        <f t="shared" si="1"/>
        <v>{s:'631143', v:325 , c:'放デイ１・未計画２・拘減・'},</v>
      </c>
      <c r="AN13" s="16"/>
    </row>
    <row r="14" ht="16.5" customHeight="1">
      <c r="A14" s="29">
        <v>63.0</v>
      </c>
      <c r="B14" s="30">
        <v>1144.0</v>
      </c>
      <c r="C14" s="31">
        <v>12.0</v>
      </c>
      <c r="D14" s="32" t="s">
        <v>36</v>
      </c>
      <c r="E14" s="69"/>
      <c r="F14" s="69"/>
      <c r="G14" s="76"/>
      <c r="H14" s="63"/>
      <c r="I14" s="63"/>
      <c r="J14" s="51"/>
      <c r="K14" s="64"/>
      <c r="L14" s="65"/>
      <c r="M14" s="65"/>
      <c r="N14" s="66"/>
      <c r="O14" s="78"/>
      <c r="P14" s="85"/>
      <c r="Q14" s="22"/>
      <c r="R14" s="22"/>
      <c r="S14" s="22"/>
      <c r="T14" s="57"/>
      <c r="U14" s="56"/>
      <c r="V14" s="72"/>
      <c r="W14" s="73" t="s">
        <v>20</v>
      </c>
      <c r="X14" s="74" t="s">
        <v>21</v>
      </c>
      <c r="Y14" s="92">
        <v>0.85</v>
      </c>
      <c r="Z14" s="93"/>
      <c r="AA14" s="77"/>
      <c r="AB14" s="72"/>
      <c r="AC14" s="72"/>
      <c r="AD14" s="72"/>
      <c r="AE14" s="72"/>
      <c r="AF14" s="72"/>
      <c r="AG14" s="45">
        <f>ROUND(ROUND(ROUND(H4*V13,0)*Y14,0)-AA9,0)</f>
        <v>276</v>
      </c>
      <c r="AH14" s="79"/>
      <c r="AI14" s="80"/>
      <c r="AJ14" s="80"/>
      <c r="AK14" s="80"/>
      <c r="AL14" s="14"/>
      <c r="AM14" s="16" t="str">
        <f t="shared" si="1"/>
        <v>{s:'631144', v:276 , c:'放デイ１・未計画２・評減・拘減・'},</v>
      </c>
      <c r="AN14" s="16"/>
    </row>
    <row r="15" ht="16.5" customHeight="1">
      <c r="A15" s="29">
        <v>63.0</v>
      </c>
      <c r="B15" s="30">
        <v>1113.0</v>
      </c>
      <c r="C15" s="31">
        <v>13.0</v>
      </c>
      <c r="D15" s="32" t="s">
        <v>37</v>
      </c>
      <c r="E15" s="69"/>
      <c r="F15" s="69"/>
      <c r="G15" s="94"/>
      <c r="H15" s="8"/>
      <c r="I15" s="8"/>
      <c r="J15" s="95"/>
      <c r="K15" s="82" t="s">
        <v>38</v>
      </c>
      <c r="L15" s="96"/>
      <c r="M15" s="96"/>
      <c r="N15" s="39"/>
      <c r="O15" s="40"/>
      <c r="P15" s="41"/>
      <c r="Q15" s="7"/>
      <c r="R15" s="7"/>
      <c r="S15" s="7"/>
      <c r="T15" s="35"/>
      <c r="U15" s="41"/>
      <c r="V15" s="42"/>
      <c r="W15" s="43"/>
      <c r="X15" s="43"/>
      <c r="Y15" s="43"/>
      <c r="Z15" s="43"/>
      <c r="AA15" s="43"/>
      <c r="AB15" s="44"/>
      <c r="AC15" s="44"/>
      <c r="AD15" s="44"/>
      <c r="AE15" s="44"/>
      <c r="AF15" s="44"/>
      <c r="AG15" s="45">
        <f>ROUND(H4+L16,0)</f>
        <v>669</v>
      </c>
      <c r="AH15" s="79"/>
      <c r="AI15" s="80"/>
      <c r="AJ15" s="80"/>
      <c r="AK15" s="80"/>
      <c r="AL15" s="14"/>
      <c r="AM15" s="16" t="str">
        <f t="shared" si="1"/>
        <v>{s:'631113', v:669 , c:'放デイ１・有資格１・'},</v>
      </c>
      <c r="AN15" s="16"/>
    </row>
    <row r="16" ht="16.5" customHeight="1">
      <c r="A16" s="29">
        <v>63.0</v>
      </c>
      <c r="B16" s="30">
        <v>1145.0</v>
      </c>
      <c r="C16" s="31">
        <v>14.0</v>
      </c>
      <c r="D16" s="32" t="s">
        <v>39</v>
      </c>
      <c r="E16" s="69"/>
      <c r="F16" s="69"/>
      <c r="G16" s="94"/>
      <c r="H16" s="63"/>
      <c r="I16" s="8"/>
      <c r="J16" s="95"/>
      <c r="K16" s="87"/>
      <c r="L16" s="83">
        <v>9.0</v>
      </c>
      <c r="M16" s="97" t="s">
        <v>40</v>
      </c>
      <c r="N16" s="54"/>
      <c r="O16" s="55"/>
      <c r="P16" s="56"/>
      <c r="Q16" s="22"/>
      <c r="R16" s="22"/>
      <c r="S16" s="22"/>
      <c r="T16" s="57"/>
      <c r="U16" s="56"/>
      <c r="V16" s="58"/>
      <c r="W16" s="59" t="s">
        <v>20</v>
      </c>
      <c r="X16" s="41" t="s">
        <v>21</v>
      </c>
      <c r="Y16" s="60">
        <v>0.85</v>
      </c>
      <c r="Z16" s="43"/>
      <c r="AA16" s="43"/>
      <c r="AB16" s="44"/>
      <c r="AC16" s="44"/>
      <c r="AD16" s="44"/>
      <c r="AE16" s="44"/>
      <c r="AF16" s="44"/>
      <c r="AG16" s="45">
        <f>ROUND(ROUND(H4+L16,0)*Y16,0)</f>
        <v>569</v>
      </c>
      <c r="AH16" s="79"/>
      <c r="AI16" s="80"/>
      <c r="AJ16" s="80"/>
      <c r="AK16" s="80"/>
      <c r="AL16" s="14"/>
      <c r="AM16" s="16" t="str">
        <f t="shared" si="1"/>
        <v>{s:'631145', v:569 , c:'放デイ１・有資格１・評減・'},</v>
      </c>
      <c r="AN16" s="16"/>
    </row>
    <row r="17" ht="16.5" customHeight="1">
      <c r="A17" s="29">
        <v>63.0</v>
      </c>
      <c r="B17" s="30">
        <v>1114.0</v>
      </c>
      <c r="C17" s="31">
        <v>15.0</v>
      </c>
      <c r="D17" s="32" t="s">
        <v>41</v>
      </c>
      <c r="E17" s="69"/>
      <c r="F17" s="69"/>
      <c r="G17" s="94"/>
      <c r="H17" s="98"/>
      <c r="I17" s="8"/>
      <c r="J17" s="54"/>
      <c r="K17" s="87"/>
      <c r="L17" s="14"/>
      <c r="M17" s="99"/>
      <c r="N17" s="100"/>
      <c r="O17" s="33" t="s">
        <v>23</v>
      </c>
      <c r="P17" s="67" t="s">
        <v>24</v>
      </c>
      <c r="Q17" s="7"/>
      <c r="R17" s="7"/>
      <c r="S17" s="7"/>
      <c r="T17" s="35"/>
      <c r="U17" s="41" t="s">
        <v>21</v>
      </c>
      <c r="V17" s="68">
        <v>0.7</v>
      </c>
      <c r="W17" s="43"/>
      <c r="X17" s="43"/>
      <c r="Y17" s="43"/>
      <c r="Z17" s="43"/>
      <c r="AA17" s="43"/>
      <c r="AB17" s="44"/>
      <c r="AC17" s="44"/>
      <c r="AD17" s="44"/>
      <c r="AE17" s="44"/>
      <c r="AF17" s="44"/>
      <c r="AG17" s="45">
        <f>ROUND(ROUND(H4+L16,0)*V17,0)</f>
        <v>468</v>
      </c>
      <c r="AH17" s="79"/>
      <c r="AI17" s="80"/>
      <c r="AJ17" s="80"/>
      <c r="AK17" s="80"/>
      <c r="AL17" s="14"/>
      <c r="AM17" s="16" t="str">
        <f t="shared" si="1"/>
        <v>{s:'631114', v:468 , c:'放デイ１・有資格１・未計画・'},</v>
      </c>
      <c r="AN17" s="16"/>
    </row>
    <row r="18" ht="16.5" customHeight="1">
      <c r="A18" s="29">
        <v>63.0</v>
      </c>
      <c r="B18" s="30">
        <v>1146.0</v>
      </c>
      <c r="C18" s="31">
        <v>16.0</v>
      </c>
      <c r="D18" s="32" t="s">
        <v>42</v>
      </c>
      <c r="E18" s="69"/>
      <c r="F18" s="69"/>
      <c r="G18" s="94"/>
      <c r="H18" s="98"/>
      <c r="I18" s="8"/>
      <c r="J18" s="54"/>
      <c r="K18" s="69"/>
      <c r="L18" s="83"/>
      <c r="M18" s="97"/>
      <c r="N18" s="100"/>
      <c r="O18" s="70"/>
      <c r="P18" s="71"/>
      <c r="Q18" s="22"/>
      <c r="R18" s="22"/>
      <c r="S18" s="22"/>
      <c r="T18" s="57"/>
      <c r="U18" s="56"/>
      <c r="V18" s="72"/>
      <c r="W18" s="73" t="s">
        <v>20</v>
      </c>
      <c r="X18" s="74" t="s">
        <v>21</v>
      </c>
      <c r="Y18" s="75">
        <v>0.85</v>
      </c>
      <c r="Z18" s="43"/>
      <c r="AA18" s="43"/>
      <c r="AB18" s="44"/>
      <c r="AC18" s="44"/>
      <c r="AD18" s="44"/>
      <c r="AE18" s="44"/>
      <c r="AF18" s="44"/>
      <c r="AG18" s="45">
        <f>ROUND(ROUND(ROUND(H4+L16,0)*V17,0)*Y18,0)</f>
        <v>398</v>
      </c>
      <c r="AH18" s="79"/>
      <c r="AI18" s="80"/>
      <c r="AJ18" s="80"/>
      <c r="AK18" s="80"/>
      <c r="AL18" s="14"/>
      <c r="AM18" s="16" t="str">
        <f t="shared" si="1"/>
        <v>{s:'631146', v:398 , c:'放デイ１・有資格１・未計画・評減・'},</v>
      </c>
      <c r="AN18" s="16"/>
    </row>
    <row r="19" ht="16.5" customHeight="1">
      <c r="A19" s="29">
        <v>63.0</v>
      </c>
      <c r="B19" s="30">
        <v>1147.0</v>
      </c>
      <c r="C19" s="31">
        <v>17.0</v>
      </c>
      <c r="D19" s="32" t="s">
        <v>43</v>
      </c>
      <c r="E19" s="69"/>
      <c r="F19" s="69"/>
      <c r="G19" s="94"/>
      <c r="H19" s="98"/>
      <c r="I19" s="8"/>
      <c r="J19" s="54"/>
      <c r="K19" s="69"/>
      <c r="L19" s="83"/>
      <c r="M19" s="97"/>
      <c r="N19" s="100"/>
      <c r="O19" s="70"/>
      <c r="P19" s="67" t="s">
        <v>27</v>
      </c>
      <c r="Q19" s="7"/>
      <c r="R19" s="7"/>
      <c r="S19" s="7"/>
      <c r="T19" s="35"/>
      <c r="U19" s="41" t="s">
        <v>21</v>
      </c>
      <c r="V19" s="68">
        <v>0.5</v>
      </c>
      <c r="W19" s="77"/>
      <c r="X19" s="77"/>
      <c r="Y19" s="77"/>
      <c r="Z19" s="77"/>
      <c r="AA19" s="77"/>
      <c r="AB19" s="72"/>
      <c r="AC19" s="72"/>
      <c r="AD19" s="72"/>
      <c r="AE19" s="72"/>
      <c r="AF19" s="72"/>
      <c r="AG19" s="45">
        <f>ROUND(ROUND(H4+L16,0)*V19,0)</f>
        <v>335</v>
      </c>
      <c r="AH19" s="79"/>
      <c r="AI19" s="80"/>
      <c r="AJ19" s="80"/>
      <c r="AK19" s="80"/>
      <c r="AL19" s="14"/>
      <c r="AM19" s="16" t="str">
        <f t="shared" si="1"/>
        <v>{s:'631147', v:335 , c:'放デイ１・有資格１・未計画２・'},</v>
      </c>
      <c r="AN19" s="16"/>
    </row>
    <row r="20" ht="16.5" customHeight="1">
      <c r="A20" s="29">
        <v>63.0</v>
      </c>
      <c r="B20" s="30">
        <v>1148.0</v>
      </c>
      <c r="C20" s="31">
        <v>18.0</v>
      </c>
      <c r="D20" s="32" t="s">
        <v>44</v>
      </c>
      <c r="E20" s="69"/>
      <c r="F20" s="69"/>
      <c r="G20" s="94"/>
      <c r="H20" s="98"/>
      <c r="I20" s="8"/>
      <c r="J20" s="54"/>
      <c r="K20" s="69"/>
      <c r="L20" s="83"/>
      <c r="M20" s="97"/>
      <c r="N20" s="100"/>
      <c r="O20" s="78"/>
      <c r="P20" s="71"/>
      <c r="Q20" s="22"/>
      <c r="R20" s="22"/>
      <c r="S20" s="22"/>
      <c r="T20" s="57"/>
      <c r="U20" s="56"/>
      <c r="V20" s="72"/>
      <c r="W20" s="73" t="s">
        <v>20</v>
      </c>
      <c r="X20" s="74" t="s">
        <v>21</v>
      </c>
      <c r="Y20" s="75">
        <v>0.85</v>
      </c>
      <c r="Z20" s="43"/>
      <c r="AA20" s="43"/>
      <c r="AB20" s="44"/>
      <c r="AC20" s="44"/>
      <c r="AD20" s="44"/>
      <c r="AE20" s="44"/>
      <c r="AF20" s="44"/>
      <c r="AG20" s="45">
        <f>ROUND(ROUND(ROUND(H4+L16,0)*V19,0)*Y20,0)</f>
        <v>285</v>
      </c>
      <c r="AH20" s="79"/>
      <c r="AI20" s="80"/>
      <c r="AJ20" s="80"/>
      <c r="AK20" s="80"/>
      <c r="AL20" s="14"/>
      <c r="AM20" s="16" t="str">
        <f t="shared" si="1"/>
        <v>{s:'631148', v:285 , c:'放デイ１・有資格１・未計画２・評減・'},</v>
      </c>
      <c r="AN20" s="16"/>
    </row>
    <row r="21" ht="16.5" customHeight="1">
      <c r="A21" s="29">
        <v>63.0</v>
      </c>
      <c r="B21" s="30">
        <v>1149.0</v>
      </c>
      <c r="C21" s="31">
        <v>19.0</v>
      </c>
      <c r="D21" s="32" t="s">
        <v>45</v>
      </c>
      <c r="E21" s="69"/>
      <c r="F21" s="69"/>
      <c r="G21" s="94"/>
      <c r="H21" s="98"/>
      <c r="I21" s="8"/>
      <c r="J21" s="54"/>
      <c r="K21" s="69"/>
      <c r="L21" s="83"/>
      <c r="M21" s="97"/>
      <c r="N21" s="100"/>
      <c r="O21" s="67"/>
      <c r="P21" s="81"/>
      <c r="Q21" s="7"/>
      <c r="R21" s="7"/>
      <c r="S21" s="7"/>
      <c r="T21" s="35"/>
      <c r="U21" s="41"/>
      <c r="V21" s="68"/>
      <c r="W21" s="43"/>
      <c r="X21" s="43"/>
      <c r="Y21" s="44"/>
      <c r="Z21" s="82" t="s">
        <v>30</v>
      </c>
      <c r="AA21" s="83">
        <v>5.0</v>
      </c>
      <c r="AB21" s="84" t="s">
        <v>31</v>
      </c>
      <c r="AC21" s="84"/>
      <c r="AD21" s="84"/>
      <c r="AE21" s="84"/>
      <c r="AF21" s="84"/>
      <c r="AG21" s="45">
        <f>ROUND(ROUND(H4+L16,0)-AA21,0)</f>
        <v>664</v>
      </c>
      <c r="AH21" s="79"/>
      <c r="AI21" s="80"/>
      <c r="AJ21" s="80"/>
      <c r="AK21" s="80"/>
      <c r="AL21" s="14"/>
      <c r="AM21" s="16" t="str">
        <f t="shared" si="1"/>
        <v>{s:'631149', v:664 , c:'放デイ１・有資格１・拘減・'},</v>
      </c>
      <c r="AN21" s="16"/>
    </row>
    <row r="22" ht="16.5" customHeight="1">
      <c r="A22" s="29">
        <v>63.0</v>
      </c>
      <c r="B22" s="30">
        <v>1150.0</v>
      </c>
      <c r="C22" s="31">
        <v>20.0</v>
      </c>
      <c r="D22" s="32" t="s">
        <v>46</v>
      </c>
      <c r="E22" s="69"/>
      <c r="F22" s="69"/>
      <c r="G22" s="94"/>
      <c r="H22" s="98"/>
      <c r="I22" s="8"/>
      <c r="J22" s="54"/>
      <c r="K22" s="69"/>
      <c r="L22" s="83"/>
      <c r="M22" s="97"/>
      <c r="N22" s="100"/>
      <c r="O22" s="71"/>
      <c r="P22" s="85"/>
      <c r="Q22" s="22"/>
      <c r="R22" s="22"/>
      <c r="S22" s="22"/>
      <c r="T22" s="57"/>
      <c r="U22" s="56"/>
      <c r="V22" s="72"/>
      <c r="W22" s="59" t="s">
        <v>20</v>
      </c>
      <c r="X22" s="41" t="s">
        <v>21</v>
      </c>
      <c r="Y22" s="86">
        <v>0.85</v>
      </c>
      <c r="Z22" s="87"/>
      <c r="AA22" s="83"/>
      <c r="AB22" s="84"/>
      <c r="AC22" s="84"/>
      <c r="AD22" s="84"/>
      <c r="AE22" s="84"/>
      <c r="AF22" s="84"/>
      <c r="AG22" s="45">
        <f>ROUND(ROUND(ROUND(H4+L16,0)*Y22,0)-AA21,0)</f>
        <v>564</v>
      </c>
      <c r="AH22" s="79"/>
      <c r="AI22" s="80"/>
      <c r="AJ22" s="80"/>
      <c r="AK22" s="80"/>
      <c r="AL22" s="14"/>
      <c r="AM22" s="16" t="str">
        <f t="shared" si="1"/>
        <v>{s:'631150', v:564 , c:'放デイ１・有資格１・評減・拘減・'},</v>
      </c>
      <c r="AN22" s="16"/>
    </row>
    <row r="23" ht="16.5" customHeight="1">
      <c r="A23" s="29">
        <v>63.0</v>
      </c>
      <c r="B23" s="30">
        <v>1151.0</v>
      </c>
      <c r="C23" s="31">
        <v>21.0</v>
      </c>
      <c r="D23" s="32" t="s">
        <v>47</v>
      </c>
      <c r="E23" s="69"/>
      <c r="F23" s="69"/>
      <c r="G23" s="94"/>
      <c r="H23" s="98"/>
      <c r="I23" s="8"/>
      <c r="J23" s="54"/>
      <c r="K23" s="69"/>
      <c r="L23" s="83"/>
      <c r="M23" s="97"/>
      <c r="N23" s="100"/>
      <c r="O23" s="33" t="s">
        <v>23</v>
      </c>
      <c r="P23" s="67" t="s">
        <v>24</v>
      </c>
      <c r="Q23" s="7"/>
      <c r="R23" s="7"/>
      <c r="S23" s="7"/>
      <c r="T23" s="35"/>
      <c r="U23" s="41" t="s">
        <v>21</v>
      </c>
      <c r="V23" s="68">
        <v>0.7</v>
      </c>
      <c r="W23" s="88"/>
      <c r="X23" s="88"/>
      <c r="Y23" s="89"/>
      <c r="Z23" s="87"/>
      <c r="AA23" s="90"/>
      <c r="AB23" s="91"/>
      <c r="AC23" s="91"/>
      <c r="AD23" s="91"/>
      <c r="AE23" s="91"/>
      <c r="AF23" s="91"/>
      <c r="AG23" s="45">
        <f>ROUND(ROUND(ROUND(H4+L16,0)*V23,0)-AA21,0)</f>
        <v>463</v>
      </c>
      <c r="AH23" s="79"/>
      <c r="AI23" s="80"/>
      <c r="AJ23" s="80"/>
      <c r="AK23" s="80"/>
      <c r="AL23" s="14"/>
      <c r="AM23" s="16" t="str">
        <f t="shared" si="1"/>
        <v>{s:'631151', v:463 , c:'放デイ１・有資格１・未計画・拘減・'},</v>
      </c>
      <c r="AN23" s="16"/>
    </row>
    <row r="24" ht="16.5" customHeight="1">
      <c r="A24" s="29">
        <v>63.0</v>
      </c>
      <c r="B24" s="30">
        <v>1152.0</v>
      </c>
      <c r="C24" s="31">
        <v>22.0</v>
      </c>
      <c r="D24" s="32" t="s">
        <v>48</v>
      </c>
      <c r="E24" s="69"/>
      <c r="F24" s="69"/>
      <c r="G24" s="94"/>
      <c r="H24" s="98"/>
      <c r="I24" s="8"/>
      <c r="J24" s="54"/>
      <c r="K24" s="69"/>
      <c r="L24" s="83"/>
      <c r="M24" s="97"/>
      <c r="N24" s="100"/>
      <c r="O24" s="70"/>
      <c r="P24" s="71"/>
      <c r="Q24" s="22"/>
      <c r="R24" s="22"/>
      <c r="S24" s="22"/>
      <c r="T24" s="57"/>
      <c r="U24" s="56"/>
      <c r="V24" s="72"/>
      <c r="W24" s="73" t="s">
        <v>20</v>
      </c>
      <c r="X24" s="74" t="s">
        <v>21</v>
      </c>
      <c r="Y24" s="92">
        <v>0.85</v>
      </c>
      <c r="Z24" s="87"/>
      <c r="AA24" s="90"/>
      <c r="AB24" s="91"/>
      <c r="AC24" s="91"/>
      <c r="AD24" s="91"/>
      <c r="AE24" s="91"/>
      <c r="AF24" s="91"/>
      <c r="AG24" s="45">
        <f>ROUND(ROUND(ROUND(ROUND(H4+L16,0)*V23,0)*Y24,0)-AA21,0)</f>
        <v>393</v>
      </c>
      <c r="AH24" s="79"/>
      <c r="AI24" s="80"/>
      <c r="AJ24" s="80"/>
      <c r="AK24" s="80"/>
      <c r="AL24" s="14"/>
      <c r="AM24" s="16" t="str">
        <f t="shared" si="1"/>
        <v>{s:'631152', v:393 , c:'放デイ１・有資格１・未計画・評減・拘減・'},</v>
      </c>
      <c r="AN24" s="16"/>
    </row>
    <row r="25" ht="16.5" customHeight="1">
      <c r="A25" s="29">
        <v>63.0</v>
      </c>
      <c r="B25" s="30">
        <v>1153.0</v>
      </c>
      <c r="C25" s="31">
        <v>23.0</v>
      </c>
      <c r="D25" s="32" t="s">
        <v>49</v>
      </c>
      <c r="E25" s="69"/>
      <c r="F25" s="69"/>
      <c r="G25" s="94"/>
      <c r="H25" s="98"/>
      <c r="I25" s="8"/>
      <c r="J25" s="54"/>
      <c r="K25" s="69"/>
      <c r="L25" s="83"/>
      <c r="M25" s="97"/>
      <c r="N25" s="100"/>
      <c r="O25" s="70"/>
      <c r="P25" s="81" t="s">
        <v>27</v>
      </c>
      <c r="Q25" s="7"/>
      <c r="R25" s="7"/>
      <c r="S25" s="7"/>
      <c r="T25" s="35"/>
      <c r="U25" s="41" t="s">
        <v>21</v>
      </c>
      <c r="V25" s="68">
        <v>0.5</v>
      </c>
      <c r="W25" s="77"/>
      <c r="X25" s="77"/>
      <c r="Y25" s="72"/>
      <c r="Z25" s="101"/>
      <c r="AA25" s="90"/>
      <c r="AB25" s="91"/>
      <c r="AC25" s="91"/>
      <c r="AD25" s="91"/>
      <c r="AE25" s="91"/>
      <c r="AF25" s="91"/>
      <c r="AG25" s="45">
        <f>ROUND(ROUND(ROUND(H4+L16,0)*V25,0)-AA21,0)</f>
        <v>330</v>
      </c>
      <c r="AH25" s="79"/>
      <c r="AI25" s="80"/>
      <c r="AJ25" s="80"/>
      <c r="AK25" s="80"/>
      <c r="AL25" s="14"/>
      <c r="AM25" s="16" t="str">
        <f t="shared" si="1"/>
        <v>{s:'631153', v:330 , c:'放デイ１・有資格１・未計画２・拘減・'},</v>
      </c>
      <c r="AN25" s="16"/>
    </row>
    <row r="26" ht="16.5" customHeight="1">
      <c r="A26" s="29">
        <v>63.0</v>
      </c>
      <c r="B26" s="30">
        <v>1154.0</v>
      </c>
      <c r="C26" s="31">
        <v>24.0</v>
      </c>
      <c r="D26" s="32" t="s">
        <v>50</v>
      </c>
      <c r="E26" s="69"/>
      <c r="F26" s="69"/>
      <c r="G26" s="94"/>
      <c r="H26" s="98"/>
      <c r="I26" s="8"/>
      <c r="J26" s="54"/>
      <c r="K26" s="69"/>
      <c r="L26" s="83"/>
      <c r="M26" s="97"/>
      <c r="N26" s="100"/>
      <c r="O26" s="78"/>
      <c r="P26" s="85"/>
      <c r="Q26" s="22"/>
      <c r="R26" s="22"/>
      <c r="S26" s="22"/>
      <c r="T26" s="57"/>
      <c r="U26" s="56"/>
      <c r="V26" s="72"/>
      <c r="W26" s="73" t="s">
        <v>20</v>
      </c>
      <c r="X26" s="74" t="s">
        <v>21</v>
      </c>
      <c r="Y26" s="92">
        <v>0.85</v>
      </c>
      <c r="Z26" s="77"/>
      <c r="AA26" s="77"/>
      <c r="AB26" s="72"/>
      <c r="AC26" s="72"/>
      <c r="AD26" s="72"/>
      <c r="AE26" s="72"/>
      <c r="AF26" s="72"/>
      <c r="AG26" s="45">
        <f>ROUND(ROUND(ROUND(ROUND(H4+L16,0)*V25,0)*Y26,0)-AA21,0)</f>
        <v>280</v>
      </c>
      <c r="AH26" s="79"/>
      <c r="AI26" s="80"/>
      <c r="AJ26" s="80"/>
      <c r="AK26" s="80"/>
      <c r="AL26" s="14"/>
      <c r="AM26" s="16" t="str">
        <f t="shared" si="1"/>
        <v>{s:'631154', v:280 , c:'放デイ１・有資格１・未計画２・評減・拘減・'},</v>
      </c>
      <c r="AN26" s="16"/>
    </row>
    <row r="27" ht="16.5" customHeight="1">
      <c r="A27" s="29">
        <v>63.0</v>
      </c>
      <c r="B27" s="30">
        <v>1121.0</v>
      </c>
      <c r="C27" s="31">
        <v>25.0</v>
      </c>
      <c r="D27" s="32" t="s">
        <v>51</v>
      </c>
      <c r="E27" s="69"/>
      <c r="F27" s="69"/>
      <c r="G27" s="102" t="s">
        <v>52</v>
      </c>
      <c r="H27" s="35"/>
      <c r="I27" s="35"/>
      <c r="J27" s="36"/>
      <c r="K27" s="37"/>
      <c r="L27" s="7"/>
      <c r="M27" s="38"/>
      <c r="N27" s="39"/>
      <c r="O27" s="40"/>
      <c r="P27" s="41"/>
      <c r="Q27" s="7"/>
      <c r="R27" s="7"/>
      <c r="S27" s="7"/>
      <c r="T27" s="35"/>
      <c r="U27" s="41"/>
      <c r="V27" s="42"/>
      <c r="W27" s="43"/>
      <c r="X27" s="43"/>
      <c r="Y27" s="43"/>
      <c r="Z27" s="43"/>
      <c r="AA27" s="43"/>
      <c r="AB27" s="44"/>
      <c r="AC27" s="44"/>
      <c r="AD27" s="44"/>
      <c r="AE27" s="44"/>
      <c r="AF27" s="44"/>
      <c r="AG27" s="45">
        <f>ROUND(H28,0)</f>
        <v>443</v>
      </c>
      <c r="AH27" s="79"/>
      <c r="AI27" s="80"/>
      <c r="AJ27" s="80"/>
      <c r="AK27" s="80"/>
      <c r="AL27" s="14"/>
      <c r="AM27" s="16" t="str">
        <f t="shared" si="1"/>
        <v>{s:'631121', v:443 , c:'放デイ２・'},</v>
      </c>
      <c r="AN27" s="16"/>
    </row>
    <row r="28" ht="16.5" customHeight="1">
      <c r="A28" s="29">
        <v>63.0</v>
      </c>
      <c r="B28" s="30">
        <v>1155.0</v>
      </c>
      <c r="C28" s="31">
        <v>26.0</v>
      </c>
      <c r="D28" s="32" t="s">
        <v>53</v>
      </c>
      <c r="E28" s="69"/>
      <c r="F28" s="69"/>
      <c r="G28" s="103"/>
      <c r="H28" s="50">
        <v>443.0</v>
      </c>
      <c r="I28" s="8" t="s">
        <v>9</v>
      </c>
      <c r="J28" s="51"/>
      <c r="K28" s="52"/>
      <c r="L28" s="8"/>
      <c r="M28" s="53"/>
      <c r="N28" s="54"/>
      <c r="O28" s="55"/>
      <c r="P28" s="56"/>
      <c r="Q28" s="22"/>
      <c r="R28" s="22"/>
      <c r="S28" s="22"/>
      <c r="T28" s="57"/>
      <c r="U28" s="56"/>
      <c r="V28" s="58"/>
      <c r="W28" s="59" t="s">
        <v>20</v>
      </c>
      <c r="X28" s="41" t="s">
        <v>21</v>
      </c>
      <c r="Y28" s="60">
        <v>0.85</v>
      </c>
      <c r="Z28" s="43"/>
      <c r="AA28" s="43"/>
      <c r="AB28" s="44"/>
      <c r="AC28" s="44"/>
      <c r="AD28" s="44"/>
      <c r="AE28" s="44"/>
      <c r="AF28" s="44"/>
      <c r="AG28" s="45">
        <f>ROUND(H28*Y28,0)</f>
        <v>377</v>
      </c>
      <c r="AH28" s="79"/>
      <c r="AI28" s="80"/>
      <c r="AJ28" s="80"/>
      <c r="AK28" s="80"/>
      <c r="AL28" s="14"/>
      <c r="AM28" s="16" t="str">
        <f t="shared" si="1"/>
        <v>{s:'631155', v:377 , c:'放デイ２・評減・'},</v>
      </c>
      <c r="AN28" s="16"/>
    </row>
    <row r="29" ht="16.5" customHeight="1">
      <c r="A29" s="29">
        <v>63.0</v>
      </c>
      <c r="B29" s="30">
        <v>1122.0</v>
      </c>
      <c r="C29" s="31">
        <v>27.0</v>
      </c>
      <c r="D29" s="32" t="s">
        <v>54</v>
      </c>
      <c r="E29" s="94"/>
      <c r="F29" s="94"/>
      <c r="G29" s="103"/>
      <c r="H29" s="8"/>
      <c r="I29" s="8"/>
      <c r="J29" s="51"/>
      <c r="K29" s="64"/>
      <c r="L29" s="65"/>
      <c r="M29" s="65"/>
      <c r="N29" s="66"/>
      <c r="O29" s="33" t="s">
        <v>23</v>
      </c>
      <c r="P29" s="67" t="s">
        <v>24</v>
      </c>
      <c r="Q29" s="7"/>
      <c r="R29" s="7"/>
      <c r="S29" s="7"/>
      <c r="T29" s="35"/>
      <c r="U29" s="41" t="s">
        <v>21</v>
      </c>
      <c r="V29" s="68">
        <v>0.7</v>
      </c>
      <c r="W29" s="43"/>
      <c r="X29" s="43"/>
      <c r="Y29" s="43"/>
      <c r="Z29" s="43"/>
      <c r="AA29" s="43"/>
      <c r="AB29" s="44"/>
      <c r="AC29" s="44"/>
      <c r="AD29" s="44"/>
      <c r="AE29" s="44"/>
      <c r="AF29" s="44"/>
      <c r="AG29" s="45">
        <f>ROUND(H28*V29,0)</f>
        <v>310</v>
      </c>
      <c r="AH29" s="79"/>
      <c r="AI29" s="80"/>
      <c r="AJ29" s="80"/>
      <c r="AK29" s="80"/>
      <c r="AL29" s="14"/>
      <c r="AM29" s="16" t="str">
        <f t="shared" si="1"/>
        <v>{s:'631122', v:310 , c:'放デイ２・未計画・'},</v>
      </c>
      <c r="AN29" s="16"/>
    </row>
    <row r="30" ht="16.5" customHeight="1">
      <c r="A30" s="29">
        <v>63.0</v>
      </c>
      <c r="B30" s="30">
        <v>1156.0</v>
      </c>
      <c r="C30" s="31">
        <v>28.0</v>
      </c>
      <c r="D30" s="32" t="s">
        <v>55</v>
      </c>
      <c r="E30" s="94"/>
      <c r="F30" s="94"/>
      <c r="G30" s="103"/>
      <c r="H30" s="63"/>
      <c r="I30" s="63"/>
      <c r="J30" s="51"/>
      <c r="K30" s="64"/>
      <c r="L30" s="65"/>
      <c r="M30" s="65"/>
      <c r="N30" s="66"/>
      <c r="O30" s="70"/>
      <c r="P30" s="71"/>
      <c r="Q30" s="22"/>
      <c r="R30" s="22"/>
      <c r="S30" s="22"/>
      <c r="T30" s="57"/>
      <c r="U30" s="56"/>
      <c r="V30" s="72"/>
      <c r="W30" s="73" t="s">
        <v>20</v>
      </c>
      <c r="X30" s="74" t="s">
        <v>21</v>
      </c>
      <c r="Y30" s="75">
        <v>0.85</v>
      </c>
      <c r="Z30" s="43"/>
      <c r="AA30" s="43"/>
      <c r="AB30" s="44"/>
      <c r="AC30" s="44"/>
      <c r="AD30" s="44"/>
      <c r="AE30" s="44"/>
      <c r="AF30" s="44"/>
      <c r="AG30" s="45">
        <f>ROUND(ROUND(H28*V29,0)*Y30,0)</f>
        <v>264</v>
      </c>
      <c r="AH30" s="79"/>
      <c r="AI30" s="80"/>
      <c r="AJ30" s="80"/>
      <c r="AK30" s="80"/>
      <c r="AL30" s="14"/>
      <c r="AM30" s="16" t="str">
        <f t="shared" si="1"/>
        <v>{s:'631156', v:264 , c:'放デイ２・未計画・評減・'},</v>
      </c>
      <c r="AN30" s="16"/>
    </row>
    <row r="31" ht="16.5" customHeight="1">
      <c r="A31" s="29">
        <v>63.0</v>
      </c>
      <c r="B31" s="30">
        <v>1157.0</v>
      </c>
      <c r="C31" s="31">
        <v>29.0</v>
      </c>
      <c r="D31" s="32" t="s">
        <v>56</v>
      </c>
      <c r="E31" s="94"/>
      <c r="F31" s="94"/>
      <c r="G31" s="76"/>
      <c r="H31" s="63"/>
      <c r="I31" s="63"/>
      <c r="J31" s="51"/>
      <c r="K31" s="64"/>
      <c r="L31" s="65"/>
      <c r="M31" s="65"/>
      <c r="N31" s="66"/>
      <c r="O31" s="70"/>
      <c r="P31" s="67" t="s">
        <v>27</v>
      </c>
      <c r="Q31" s="7"/>
      <c r="R31" s="7"/>
      <c r="S31" s="7"/>
      <c r="T31" s="35"/>
      <c r="U31" s="41" t="s">
        <v>21</v>
      </c>
      <c r="V31" s="68">
        <v>0.5</v>
      </c>
      <c r="W31" s="77"/>
      <c r="X31" s="77"/>
      <c r="Y31" s="77"/>
      <c r="Z31" s="77"/>
      <c r="AA31" s="77"/>
      <c r="AB31" s="72"/>
      <c r="AC31" s="72"/>
      <c r="AD31" s="72"/>
      <c r="AE31" s="72"/>
      <c r="AF31" s="72"/>
      <c r="AG31" s="45">
        <f>ROUND(H28*V31,0)</f>
        <v>222</v>
      </c>
      <c r="AH31" s="79"/>
      <c r="AI31" s="80"/>
      <c r="AJ31" s="80"/>
      <c r="AK31" s="80"/>
      <c r="AL31" s="14"/>
      <c r="AM31" s="16" t="str">
        <f t="shared" si="1"/>
        <v>{s:'631157', v:222 , c:'放デイ２・未計画２・'},</v>
      </c>
      <c r="AN31" s="16"/>
    </row>
    <row r="32" ht="16.5" customHeight="1">
      <c r="A32" s="29">
        <v>63.0</v>
      </c>
      <c r="B32" s="30">
        <v>1158.0</v>
      </c>
      <c r="C32" s="31">
        <v>30.0</v>
      </c>
      <c r="D32" s="32" t="s">
        <v>57</v>
      </c>
      <c r="E32" s="94"/>
      <c r="F32" s="94"/>
      <c r="G32" s="76"/>
      <c r="H32" s="63"/>
      <c r="I32" s="63"/>
      <c r="J32" s="51"/>
      <c r="K32" s="64"/>
      <c r="L32" s="65"/>
      <c r="M32" s="65"/>
      <c r="N32" s="66"/>
      <c r="O32" s="78"/>
      <c r="P32" s="71"/>
      <c r="Q32" s="22"/>
      <c r="R32" s="22"/>
      <c r="S32" s="22"/>
      <c r="T32" s="57"/>
      <c r="U32" s="56"/>
      <c r="V32" s="72"/>
      <c r="W32" s="73" t="s">
        <v>20</v>
      </c>
      <c r="X32" s="74" t="s">
        <v>21</v>
      </c>
      <c r="Y32" s="75">
        <v>0.85</v>
      </c>
      <c r="Z32" s="43"/>
      <c r="AA32" s="43"/>
      <c r="AB32" s="44"/>
      <c r="AC32" s="44"/>
      <c r="AD32" s="44"/>
      <c r="AE32" s="44"/>
      <c r="AF32" s="44"/>
      <c r="AG32" s="45">
        <f>ROUND(ROUND(H28*V31,0)*Y32,0)</f>
        <v>189</v>
      </c>
      <c r="AH32" s="79"/>
      <c r="AI32" s="80"/>
      <c r="AJ32" s="80"/>
      <c r="AK32" s="80"/>
      <c r="AL32" s="14"/>
      <c r="AM32" s="16" t="str">
        <f t="shared" si="1"/>
        <v>{s:'631158', v:189 , c:'放デイ２・未計画２・評減・'},</v>
      </c>
      <c r="AN32" s="16"/>
    </row>
    <row r="33" ht="16.5" customHeight="1">
      <c r="A33" s="29">
        <v>63.0</v>
      </c>
      <c r="B33" s="30">
        <v>1159.0</v>
      </c>
      <c r="C33" s="31">
        <v>31.0</v>
      </c>
      <c r="D33" s="32" t="s">
        <v>58</v>
      </c>
      <c r="E33" s="94"/>
      <c r="F33" s="94"/>
      <c r="G33" s="76"/>
      <c r="H33" s="63"/>
      <c r="I33" s="63"/>
      <c r="J33" s="51"/>
      <c r="K33" s="64"/>
      <c r="L33" s="65"/>
      <c r="M33" s="65"/>
      <c r="N33" s="66"/>
      <c r="O33" s="67"/>
      <c r="P33" s="81"/>
      <c r="Q33" s="7"/>
      <c r="R33" s="7"/>
      <c r="S33" s="7"/>
      <c r="T33" s="35"/>
      <c r="U33" s="41"/>
      <c r="V33" s="68"/>
      <c r="W33" s="43"/>
      <c r="X33" s="43"/>
      <c r="Y33" s="44"/>
      <c r="Z33" s="82" t="s">
        <v>30</v>
      </c>
      <c r="AA33" s="83">
        <v>5.0</v>
      </c>
      <c r="AB33" s="84" t="s">
        <v>31</v>
      </c>
      <c r="AC33" s="84"/>
      <c r="AD33" s="84"/>
      <c r="AE33" s="84"/>
      <c r="AF33" s="84"/>
      <c r="AG33" s="45">
        <f>ROUND(H28-AA33,0)</f>
        <v>438</v>
      </c>
      <c r="AH33" s="79"/>
      <c r="AI33" s="80"/>
      <c r="AJ33" s="80"/>
      <c r="AK33" s="80"/>
      <c r="AL33" s="14"/>
      <c r="AM33" s="16" t="str">
        <f t="shared" si="1"/>
        <v>{s:'631159', v:438 , c:'放デイ２・拘減・'},</v>
      </c>
      <c r="AN33" s="16"/>
    </row>
    <row r="34" ht="16.5" customHeight="1">
      <c r="A34" s="29">
        <v>63.0</v>
      </c>
      <c r="B34" s="30">
        <v>1160.0</v>
      </c>
      <c r="C34" s="31">
        <v>32.0</v>
      </c>
      <c r="D34" s="32" t="s">
        <v>59</v>
      </c>
      <c r="E34" s="94"/>
      <c r="F34" s="94"/>
      <c r="G34" s="76"/>
      <c r="H34" s="63"/>
      <c r="I34" s="63"/>
      <c r="J34" s="51"/>
      <c r="K34" s="64"/>
      <c r="L34" s="65"/>
      <c r="M34" s="65"/>
      <c r="N34" s="66"/>
      <c r="O34" s="71"/>
      <c r="P34" s="85"/>
      <c r="Q34" s="22"/>
      <c r="R34" s="22"/>
      <c r="S34" s="22"/>
      <c r="T34" s="57"/>
      <c r="U34" s="56"/>
      <c r="V34" s="72"/>
      <c r="W34" s="59" t="s">
        <v>20</v>
      </c>
      <c r="X34" s="41" t="s">
        <v>21</v>
      </c>
      <c r="Y34" s="86">
        <v>0.85</v>
      </c>
      <c r="Z34" s="87"/>
      <c r="AA34" s="83"/>
      <c r="AB34" s="84"/>
      <c r="AC34" s="84"/>
      <c r="AD34" s="84"/>
      <c r="AE34" s="84"/>
      <c r="AF34" s="84"/>
      <c r="AG34" s="45">
        <f>ROUND(ROUND(H28*Y34,0)-AA33,0)</f>
        <v>372</v>
      </c>
      <c r="AH34" s="79"/>
      <c r="AI34" s="80"/>
      <c r="AJ34" s="80"/>
      <c r="AK34" s="80"/>
      <c r="AL34" s="14"/>
      <c r="AM34" s="16" t="str">
        <f t="shared" si="1"/>
        <v>{s:'631160', v:372 , c:'放デイ２・評減・拘減・'},</v>
      </c>
      <c r="AN34" s="16"/>
    </row>
    <row r="35" ht="16.5" customHeight="1">
      <c r="A35" s="29">
        <v>63.0</v>
      </c>
      <c r="B35" s="30">
        <v>1161.0</v>
      </c>
      <c r="C35" s="31">
        <v>33.0</v>
      </c>
      <c r="D35" s="32" t="s">
        <v>60</v>
      </c>
      <c r="E35" s="94"/>
      <c r="F35" s="94"/>
      <c r="G35" s="76"/>
      <c r="H35" s="63"/>
      <c r="I35" s="63"/>
      <c r="J35" s="51"/>
      <c r="K35" s="64"/>
      <c r="L35" s="65"/>
      <c r="M35" s="65"/>
      <c r="N35" s="66"/>
      <c r="O35" s="33" t="s">
        <v>23</v>
      </c>
      <c r="P35" s="67" t="s">
        <v>24</v>
      </c>
      <c r="Q35" s="7"/>
      <c r="R35" s="7"/>
      <c r="S35" s="7"/>
      <c r="T35" s="35"/>
      <c r="U35" s="41" t="s">
        <v>21</v>
      </c>
      <c r="V35" s="68">
        <v>0.7</v>
      </c>
      <c r="W35" s="88"/>
      <c r="X35" s="88"/>
      <c r="Y35" s="89"/>
      <c r="Z35" s="87"/>
      <c r="AA35" s="90"/>
      <c r="AB35" s="91"/>
      <c r="AC35" s="91"/>
      <c r="AD35" s="91"/>
      <c r="AE35" s="91"/>
      <c r="AF35" s="91"/>
      <c r="AG35" s="45">
        <f>ROUND(ROUND(H28*V35,0)-AA33,0)</f>
        <v>305</v>
      </c>
      <c r="AH35" s="79"/>
      <c r="AI35" s="80"/>
      <c r="AJ35" s="80"/>
      <c r="AK35" s="80"/>
      <c r="AL35" s="14"/>
      <c r="AM35" s="16" t="str">
        <f t="shared" si="1"/>
        <v>{s:'631161', v:305 , c:'放デイ２・未計画・拘減・'},</v>
      </c>
      <c r="AN35" s="16"/>
    </row>
    <row r="36" ht="16.5" customHeight="1">
      <c r="A36" s="29">
        <v>63.0</v>
      </c>
      <c r="B36" s="30">
        <v>1162.0</v>
      </c>
      <c r="C36" s="31">
        <v>34.0</v>
      </c>
      <c r="D36" s="32" t="s">
        <v>61</v>
      </c>
      <c r="E36" s="94"/>
      <c r="F36" s="94"/>
      <c r="G36" s="76"/>
      <c r="H36" s="63"/>
      <c r="I36" s="63"/>
      <c r="J36" s="51"/>
      <c r="K36" s="64"/>
      <c r="L36" s="65"/>
      <c r="M36" s="65"/>
      <c r="N36" s="66"/>
      <c r="O36" s="70"/>
      <c r="P36" s="71"/>
      <c r="Q36" s="22"/>
      <c r="R36" s="22"/>
      <c r="S36" s="22"/>
      <c r="T36" s="57"/>
      <c r="U36" s="56"/>
      <c r="V36" s="72"/>
      <c r="W36" s="73" t="s">
        <v>20</v>
      </c>
      <c r="X36" s="74" t="s">
        <v>21</v>
      </c>
      <c r="Y36" s="92">
        <v>0.85</v>
      </c>
      <c r="Z36" s="87"/>
      <c r="AA36" s="90"/>
      <c r="AB36" s="91"/>
      <c r="AC36" s="91"/>
      <c r="AD36" s="91"/>
      <c r="AE36" s="91"/>
      <c r="AF36" s="91"/>
      <c r="AG36" s="45">
        <f>ROUND(ROUND(ROUND(H28*V35,0)*Y36,0)-AA33,0)</f>
        <v>259</v>
      </c>
      <c r="AH36" s="79"/>
      <c r="AI36" s="80"/>
      <c r="AJ36" s="80"/>
      <c r="AK36" s="80"/>
      <c r="AL36" s="14"/>
      <c r="AM36" s="16" t="str">
        <f t="shared" si="1"/>
        <v>{s:'631162', v:259 , c:'放デイ２・未計画・評減・拘減・'},</v>
      </c>
      <c r="AN36" s="16"/>
    </row>
    <row r="37" ht="16.5" customHeight="1">
      <c r="A37" s="29">
        <v>63.0</v>
      </c>
      <c r="B37" s="30">
        <v>1163.0</v>
      </c>
      <c r="C37" s="31">
        <v>35.0</v>
      </c>
      <c r="D37" s="32" t="s">
        <v>62</v>
      </c>
      <c r="E37" s="94"/>
      <c r="F37" s="94"/>
      <c r="G37" s="76"/>
      <c r="H37" s="63"/>
      <c r="I37" s="63"/>
      <c r="J37" s="51"/>
      <c r="K37" s="64"/>
      <c r="L37" s="65"/>
      <c r="M37" s="65"/>
      <c r="N37" s="66"/>
      <c r="O37" s="70"/>
      <c r="P37" s="81" t="s">
        <v>27</v>
      </c>
      <c r="Q37" s="7"/>
      <c r="R37" s="7"/>
      <c r="S37" s="7"/>
      <c r="T37" s="35"/>
      <c r="U37" s="41" t="s">
        <v>21</v>
      </c>
      <c r="V37" s="68">
        <v>0.5</v>
      </c>
      <c r="W37" s="77"/>
      <c r="X37" s="77"/>
      <c r="Y37" s="72"/>
      <c r="Z37" s="101"/>
      <c r="AA37" s="90"/>
      <c r="AB37" s="91"/>
      <c r="AC37" s="91"/>
      <c r="AD37" s="91"/>
      <c r="AE37" s="91"/>
      <c r="AF37" s="91"/>
      <c r="AG37" s="45">
        <f>ROUND(ROUND(H28*V37,0)-AA33,0)</f>
        <v>217</v>
      </c>
      <c r="AH37" s="79"/>
      <c r="AI37" s="80"/>
      <c r="AJ37" s="80"/>
      <c r="AK37" s="80"/>
      <c r="AL37" s="14"/>
      <c r="AM37" s="16" t="str">
        <f t="shared" si="1"/>
        <v>{s:'631163', v:217 , c:'放デイ２・未計画２・拘減・'},</v>
      </c>
      <c r="AN37" s="16"/>
    </row>
    <row r="38" ht="16.5" customHeight="1">
      <c r="A38" s="29">
        <v>63.0</v>
      </c>
      <c r="B38" s="30">
        <v>1164.0</v>
      </c>
      <c r="C38" s="31">
        <v>36.0</v>
      </c>
      <c r="D38" s="32" t="s">
        <v>63</v>
      </c>
      <c r="E38" s="94"/>
      <c r="F38" s="94"/>
      <c r="G38" s="76"/>
      <c r="H38" s="63"/>
      <c r="I38" s="63"/>
      <c r="J38" s="51"/>
      <c r="K38" s="64"/>
      <c r="L38" s="65"/>
      <c r="M38" s="65"/>
      <c r="N38" s="66"/>
      <c r="O38" s="78"/>
      <c r="P38" s="85"/>
      <c r="Q38" s="22"/>
      <c r="R38" s="22"/>
      <c r="S38" s="22"/>
      <c r="T38" s="57"/>
      <c r="U38" s="56"/>
      <c r="V38" s="72"/>
      <c r="W38" s="73" t="s">
        <v>20</v>
      </c>
      <c r="X38" s="74" t="s">
        <v>21</v>
      </c>
      <c r="Y38" s="92">
        <v>0.85</v>
      </c>
      <c r="Z38" s="77"/>
      <c r="AA38" s="77"/>
      <c r="AB38" s="72"/>
      <c r="AC38" s="72"/>
      <c r="AD38" s="72"/>
      <c r="AE38" s="72"/>
      <c r="AF38" s="72"/>
      <c r="AG38" s="45">
        <f>ROUND(ROUND(ROUND(H28*V37,0)*Y38,0)-AA33,0)</f>
        <v>184</v>
      </c>
      <c r="AH38" s="79"/>
      <c r="AI38" s="80"/>
      <c r="AJ38" s="80"/>
      <c r="AK38" s="80"/>
      <c r="AL38" s="14"/>
      <c r="AM38" s="16" t="str">
        <f t="shared" si="1"/>
        <v>{s:'631164', v:184 , c:'放デイ２・未計画２・評減・拘減・'},</v>
      </c>
      <c r="AN38" s="16"/>
    </row>
    <row r="39" ht="16.5" customHeight="1">
      <c r="A39" s="29">
        <v>63.0</v>
      </c>
      <c r="B39" s="30">
        <v>1123.0</v>
      </c>
      <c r="C39" s="31">
        <v>37.0</v>
      </c>
      <c r="D39" s="32" t="s">
        <v>64</v>
      </c>
      <c r="E39" s="94"/>
      <c r="F39" s="94"/>
      <c r="G39" s="94"/>
      <c r="H39" s="8"/>
      <c r="I39" s="8"/>
      <c r="J39" s="95"/>
      <c r="K39" s="82" t="s">
        <v>38</v>
      </c>
      <c r="L39" s="96"/>
      <c r="M39" s="96"/>
      <c r="N39" s="39"/>
      <c r="O39" s="40"/>
      <c r="P39" s="41"/>
      <c r="Q39" s="7"/>
      <c r="R39" s="7"/>
      <c r="S39" s="7"/>
      <c r="T39" s="35"/>
      <c r="U39" s="41"/>
      <c r="V39" s="42"/>
      <c r="W39" s="43"/>
      <c r="X39" s="43"/>
      <c r="Y39" s="43"/>
      <c r="Z39" s="43"/>
      <c r="AA39" s="43"/>
      <c r="AB39" s="44"/>
      <c r="AC39" s="44"/>
      <c r="AD39" s="44"/>
      <c r="AE39" s="44"/>
      <c r="AF39" s="44"/>
      <c r="AG39" s="45">
        <f>ROUND(H28+L40,0)</f>
        <v>449</v>
      </c>
      <c r="AH39" s="79"/>
      <c r="AI39" s="80"/>
      <c r="AJ39" s="80"/>
      <c r="AK39" s="80"/>
      <c r="AL39" s="14"/>
      <c r="AM39" s="16" t="str">
        <f t="shared" si="1"/>
        <v>{s:'631123', v:449 , c:'放デイ２・有資格２・'},</v>
      </c>
      <c r="AN39" s="16"/>
    </row>
    <row r="40" ht="16.5" customHeight="1">
      <c r="A40" s="29">
        <v>63.0</v>
      </c>
      <c r="B40" s="30">
        <v>1165.0</v>
      </c>
      <c r="C40" s="31">
        <v>38.0</v>
      </c>
      <c r="D40" s="32" t="s">
        <v>65</v>
      </c>
      <c r="E40" s="94"/>
      <c r="F40" s="94"/>
      <c r="G40" s="94"/>
      <c r="H40" s="63"/>
      <c r="I40" s="8"/>
      <c r="J40" s="95"/>
      <c r="K40" s="87"/>
      <c r="L40" s="83">
        <v>6.0</v>
      </c>
      <c r="M40" s="97" t="s">
        <v>40</v>
      </c>
      <c r="N40" s="54"/>
      <c r="O40" s="55"/>
      <c r="P40" s="56"/>
      <c r="Q40" s="22"/>
      <c r="R40" s="22"/>
      <c r="S40" s="22"/>
      <c r="T40" s="57"/>
      <c r="U40" s="56"/>
      <c r="V40" s="58"/>
      <c r="W40" s="59" t="s">
        <v>20</v>
      </c>
      <c r="X40" s="41" t="s">
        <v>21</v>
      </c>
      <c r="Y40" s="60">
        <v>0.85</v>
      </c>
      <c r="Z40" s="43"/>
      <c r="AA40" s="43"/>
      <c r="AB40" s="44"/>
      <c r="AC40" s="44"/>
      <c r="AD40" s="44"/>
      <c r="AE40" s="44"/>
      <c r="AF40" s="44"/>
      <c r="AG40" s="45">
        <f>ROUND(ROUND(H28+L40,0)*Y40,0)</f>
        <v>382</v>
      </c>
      <c r="AH40" s="79"/>
      <c r="AI40" s="80"/>
      <c r="AJ40" s="80"/>
      <c r="AK40" s="80"/>
      <c r="AL40" s="14"/>
      <c r="AM40" s="16" t="str">
        <f t="shared" si="1"/>
        <v>{s:'631165', v:382 , c:'放デイ２・有資格２・評減・'},</v>
      </c>
      <c r="AN40" s="16"/>
    </row>
    <row r="41" ht="16.5" customHeight="1">
      <c r="A41" s="29">
        <v>63.0</v>
      </c>
      <c r="B41" s="30">
        <v>1124.0</v>
      </c>
      <c r="C41" s="31">
        <v>39.0</v>
      </c>
      <c r="D41" s="32" t="s">
        <v>66</v>
      </c>
      <c r="E41" s="94"/>
      <c r="F41" s="94"/>
      <c r="G41" s="94"/>
      <c r="H41" s="98"/>
      <c r="I41" s="8"/>
      <c r="J41" s="54"/>
      <c r="K41" s="87"/>
      <c r="L41" s="14"/>
      <c r="M41" s="99"/>
      <c r="N41" s="100"/>
      <c r="O41" s="33" t="s">
        <v>23</v>
      </c>
      <c r="P41" s="67" t="s">
        <v>24</v>
      </c>
      <c r="Q41" s="7"/>
      <c r="R41" s="7"/>
      <c r="S41" s="7"/>
      <c r="T41" s="35"/>
      <c r="U41" s="41" t="s">
        <v>21</v>
      </c>
      <c r="V41" s="68">
        <v>0.7</v>
      </c>
      <c r="W41" s="43"/>
      <c r="X41" s="43"/>
      <c r="Y41" s="43"/>
      <c r="Z41" s="43"/>
      <c r="AA41" s="43"/>
      <c r="AB41" s="44"/>
      <c r="AC41" s="44"/>
      <c r="AD41" s="44"/>
      <c r="AE41" s="44"/>
      <c r="AF41" s="44"/>
      <c r="AG41" s="45">
        <f>ROUND(ROUND(H28+L40,0)*V41,0)</f>
        <v>314</v>
      </c>
      <c r="AH41" s="79"/>
      <c r="AI41" s="80"/>
      <c r="AJ41" s="80"/>
      <c r="AK41" s="80"/>
      <c r="AL41" s="14"/>
      <c r="AM41" s="16" t="str">
        <f t="shared" si="1"/>
        <v>{s:'631124', v:314 , c:'放デイ２・有資格２・未計画・'},</v>
      </c>
      <c r="AN41" s="16"/>
    </row>
    <row r="42" ht="16.5" customHeight="1">
      <c r="A42" s="29">
        <v>63.0</v>
      </c>
      <c r="B42" s="30">
        <v>1166.0</v>
      </c>
      <c r="C42" s="31">
        <v>40.0</v>
      </c>
      <c r="D42" s="32" t="s">
        <v>67</v>
      </c>
      <c r="E42" s="94"/>
      <c r="F42" s="94"/>
      <c r="G42" s="94"/>
      <c r="H42" s="98"/>
      <c r="I42" s="8"/>
      <c r="J42" s="54"/>
      <c r="K42" s="87"/>
      <c r="L42" s="83"/>
      <c r="M42" s="97"/>
      <c r="N42" s="100"/>
      <c r="O42" s="70"/>
      <c r="P42" s="71"/>
      <c r="Q42" s="22"/>
      <c r="R42" s="22"/>
      <c r="S42" s="22"/>
      <c r="T42" s="57"/>
      <c r="U42" s="56"/>
      <c r="V42" s="72"/>
      <c r="W42" s="73" t="s">
        <v>20</v>
      </c>
      <c r="X42" s="74" t="s">
        <v>21</v>
      </c>
      <c r="Y42" s="75">
        <v>0.85</v>
      </c>
      <c r="Z42" s="43"/>
      <c r="AA42" s="43"/>
      <c r="AB42" s="44"/>
      <c r="AC42" s="44"/>
      <c r="AD42" s="44"/>
      <c r="AE42" s="44"/>
      <c r="AF42" s="44"/>
      <c r="AG42" s="45">
        <f>ROUND(ROUND(ROUND(H28+L40,0)*V41,0)*Y42,0)</f>
        <v>267</v>
      </c>
      <c r="AH42" s="79"/>
      <c r="AI42" s="80"/>
      <c r="AJ42" s="80"/>
      <c r="AK42" s="80"/>
      <c r="AL42" s="14"/>
      <c r="AM42" s="16" t="str">
        <f t="shared" si="1"/>
        <v>{s:'631166', v:267 , c:'放デイ２・有資格２・未計画・評減・'},</v>
      </c>
      <c r="AN42" s="16"/>
    </row>
    <row r="43" ht="16.5" customHeight="1">
      <c r="A43" s="29">
        <v>63.0</v>
      </c>
      <c r="B43" s="30">
        <v>1167.0</v>
      </c>
      <c r="C43" s="31">
        <v>41.0</v>
      </c>
      <c r="D43" s="32" t="s">
        <v>68</v>
      </c>
      <c r="E43" s="94"/>
      <c r="F43" s="94"/>
      <c r="G43" s="94"/>
      <c r="H43" s="98"/>
      <c r="I43" s="8"/>
      <c r="J43" s="54"/>
      <c r="K43" s="69"/>
      <c r="L43" s="83"/>
      <c r="M43" s="97"/>
      <c r="N43" s="100"/>
      <c r="O43" s="70"/>
      <c r="P43" s="67" t="s">
        <v>27</v>
      </c>
      <c r="Q43" s="7"/>
      <c r="R43" s="7"/>
      <c r="S43" s="7"/>
      <c r="T43" s="35"/>
      <c r="U43" s="41" t="s">
        <v>21</v>
      </c>
      <c r="V43" s="68">
        <v>0.5</v>
      </c>
      <c r="W43" s="77"/>
      <c r="X43" s="77"/>
      <c r="Y43" s="77"/>
      <c r="Z43" s="77"/>
      <c r="AA43" s="77"/>
      <c r="AB43" s="72"/>
      <c r="AC43" s="72"/>
      <c r="AD43" s="72"/>
      <c r="AE43" s="72"/>
      <c r="AF43" s="72"/>
      <c r="AG43" s="45">
        <f>ROUND(ROUND(H28+L40,0)*V43,0)</f>
        <v>225</v>
      </c>
      <c r="AH43" s="79"/>
      <c r="AI43" s="80"/>
      <c r="AJ43" s="80"/>
      <c r="AK43" s="80"/>
      <c r="AL43" s="14"/>
      <c r="AM43" s="16" t="str">
        <f t="shared" si="1"/>
        <v>{s:'631167', v:225 , c:'放デイ２・有資格２・未計画２・'},</v>
      </c>
      <c r="AN43" s="16"/>
    </row>
    <row r="44" ht="16.5" customHeight="1">
      <c r="A44" s="29">
        <v>63.0</v>
      </c>
      <c r="B44" s="30">
        <v>1168.0</v>
      </c>
      <c r="C44" s="31">
        <v>42.0</v>
      </c>
      <c r="D44" s="32" t="s">
        <v>69</v>
      </c>
      <c r="E44" s="94"/>
      <c r="F44" s="94"/>
      <c r="G44" s="94"/>
      <c r="H44" s="98"/>
      <c r="I44" s="8"/>
      <c r="J44" s="54"/>
      <c r="K44" s="69"/>
      <c r="L44" s="83"/>
      <c r="M44" s="97"/>
      <c r="N44" s="100"/>
      <c r="O44" s="78"/>
      <c r="P44" s="71"/>
      <c r="Q44" s="22"/>
      <c r="R44" s="22"/>
      <c r="S44" s="22"/>
      <c r="T44" s="57"/>
      <c r="U44" s="56"/>
      <c r="V44" s="72"/>
      <c r="W44" s="73" t="s">
        <v>20</v>
      </c>
      <c r="X44" s="74" t="s">
        <v>21</v>
      </c>
      <c r="Y44" s="75">
        <v>0.85</v>
      </c>
      <c r="Z44" s="43"/>
      <c r="AA44" s="43"/>
      <c r="AB44" s="44"/>
      <c r="AC44" s="44"/>
      <c r="AD44" s="44"/>
      <c r="AE44" s="44"/>
      <c r="AF44" s="44"/>
      <c r="AG44" s="45">
        <f>ROUND(ROUND(ROUND(H28+L40,0)*V43,0)*Y44,0)</f>
        <v>191</v>
      </c>
      <c r="AH44" s="79"/>
      <c r="AI44" s="80"/>
      <c r="AJ44" s="80"/>
      <c r="AK44" s="80"/>
      <c r="AL44" s="14"/>
      <c r="AM44" s="16" t="str">
        <f t="shared" si="1"/>
        <v>{s:'631168', v:191 , c:'放デイ２・有資格２・未計画２・評減・'},</v>
      </c>
      <c r="AN44" s="16"/>
    </row>
    <row r="45" ht="16.5" customHeight="1">
      <c r="A45" s="29">
        <v>63.0</v>
      </c>
      <c r="B45" s="30">
        <v>1169.0</v>
      </c>
      <c r="C45" s="31">
        <v>43.0</v>
      </c>
      <c r="D45" s="32" t="s">
        <v>70</v>
      </c>
      <c r="E45" s="94"/>
      <c r="F45" s="94"/>
      <c r="G45" s="94"/>
      <c r="H45" s="98"/>
      <c r="I45" s="8"/>
      <c r="J45" s="54"/>
      <c r="K45" s="69"/>
      <c r="L45" s="83"/>
      <c r="M45" s="97"/>
      <c r="N45" s="100"/>
      <c r="O45" s="67"/>
      <c r="P45" s="81"/>
      <c r="Q45" s="7"/>
      <c r="R45" s="7"/>
      <c r="S45" s="7"/>
      <c r="T45" s="35"/>
      <c r="U45" s="41"/>
      <c r="V45" s="68"/>
      <c r="W45" s="43"/>
      <c r="X45" s="43"/>
      <c r="Y45" s="44"/>
      <c r="Z45" s="82" t="s">
        <v>30</v>
      </c>
      <c r="AA45" s="83">
        <v>5.0</v>
      </c>
      <c r="AB45" s="84" t="s">
        <v>31</v>
      </c>
      <c r="AC45" s="84"/>
      <c r="AD45" s="84"/>
      <c r="AE45" s="84"/>
      <c r="AF45" s="84"/>
      <c r="AG45" s="45">
        <f>ROUND(ROUND(H28+L40,0)-AA45,0)</f>
        <v>444</v>
      </c>
      <c r="AH45" s="79"/>
      <c r="AI45" s="80"/>
      <c r="AJ45" s="80"/>
      <c r="AK45" s="80"/>
      <c r="AL45" s="14"/>
      <c r="AM45" s="16" t="str">
        <f t="shared" si="1"/>
        <v>{s:'631169', v:444 , c:'放デイ２・有資格２・拘減・'},</v>
      </c>
      <c r="AN45" s="16"/>
    </row>
    <row r="46" ht="16.5" customHeight="1">
      <c r="A46" s="29">
        <v>63.0</v>
      </c>
      <c r="B46" s="30">
        <v>1170.0</v>
      </c>
      <c r="C46" s="31">
        <v>44.0</v>
      </c>
      <c r="D46" s="32" t="s">
        <v>71</v>
      </c>
      <c r="E46" s="94"/>
      <c r="F46" s="94"/>
      <c r="G46" s="94"/>
      <c r="H46" s="98"/>
      <c r="I46" s="8"/>
      <c r="J46" s="54"/>
      <c r="K46" s="69"/>
      <c r="L46" s="83"/>
      <c r="M46" s="97"/>
      <c r="N46" s="100"/>
      <c r="O46" s="71"/>
      <c r="P46" s="85"/>
      <c r="Q46" s="22"/>
      <c r="R46" s="22"/>
      <c r="S46" s="22"/>
      <c r="T46" s="57"/>
      <c r="U46" s="56"/>
      <c r="V46" s="72"/>
      <c r="W46" s="59" t="s">
        <v>20</v>
      </c>
      <c r="X46" s="41" t="s">
        <v>21</v>
      </c>
      <c r="Y46" s="86">
        <v>0.85</v>
      </c>
      <c r="Z46" s="87"/>
      <c r="AA46" s="83"/>
      <c r="AB46" s="84"/>
      <c r="AC46" s="84"/>
      <c r="AD46" s="84"/>
      <c r="AE46" s="84"/>
      <c r="AF46" s="84"/>
      <c r="AG46" s="45">
        <f>ROUND(ROUND(ROUND(H28+L40,0)*Y46,0)-AA45,0)</f>
        <v>377</v>
      </c>
      <c r="AH46" s="79"/>
      <c r="AI46" s="80"/>
      <c r="AJ46" s="80"/>
      <c r="AK46" s="80"/>
      <c r="AL46" s="14"/>
      <c r="AM46" s="16" t="str">
        <f t="shared" si="1"/>
        <v>{s:'631170', v:377 , c:'放デイ２・有資格２・評減・拘減・'},</v>
      </c>
      <c r="AN46" s="16"/>
    </row>
    <row r="47" ht="16.5" customHeight="1">
      <c r="A47" s="29">
        <v>63.0</v>
      </c>
      <c r="B47" s="30">
        <v>1171.0</v>
      </c>
      <c r="C47" s="31">
        <v>45.0</v>
      </c>
      <c r="D47" s="32" t="s">
        <v>72</v>
      </c>
      <c r="E47" s="94"/>
      <c r="F47" s="94"/>
      <c r="G47" s="94"/>
      <c r="H47" s="98"/>
      <c r="I47" s="8"/>
      <c r="J47" s="54"/>
      <c r="K47" s="69"/>
      <c r="L47" s="83"/>
      <c r="M47" s="97"/>
      <c r="N47" s="100"/>
      <c r="O47" s="33" t="s">
        <v>23</v>
      </c>
      <c r="P47" s="67" t="s">
        <v>24</v>
      </c>
      <c r="Q47" s="7"/>
      <c r="R47" s="7"/>
      <c r="S47" s="7"/>
      <c r="T47" s="35"/>
      <c r="U47" s="41" t="s">
        <v>21</v>
      </c>
      <c r="V47" s="68">
        <v>0.7</v>
      </c>
      <c r="W47" s="88"/>
      <c r="X47" s="88"/>
      <c r="Y47" s="89"/>
      <c r="Z47" s="87"/>
      <c r="AA47" s="90"/>
      <c r="AB47" s="91"/>
      <c r="AC47" s="91"/>
      <c r="AD47" s="91"/>
      <c r="AE47" s="91"/>
      <c r="AF47" s="91"/>
      <c r="AG47" s="45">
        <f>ROUND(ROUND(ROUND(H28+L40,0)*V47,0)-AA45,0)</f>
        <v>309</v>
      </c>
      <c r="AH47" s="79"/>
      <c r="AI47" s="80"/>
      <c r="AJ47" s="80"/>
      <c r="AK47" s="80"/>
      <c r="AL47" s="14"/>
      <c r="AM47" s="16" t="str">
        <f t="shared" si="1"/>
        <v>{s:'631171', v:309 , c:'放デイ２・有資格２・未計画・拘減・'},</v>
      </c>
      <c r="AN47" s="16"/>
    </row>
    <row r="48" ht="16.5" customHeight="1">
      <c r="A48" s="29">
        <v>63.0</v>
      </c>
      <c r="B48" s="30">
        <v>1172.0</v>
      </c>
      <c r="C48" s="31">
        <v>46.0</v>
      </c>
      <c r="D48" s="32" t="s">
        <v>73</v>
      </c>
      <c r="E48" s="94"/>
      <c r="F48" s="94"/>
      <c r="G48" s="94"/>
      <c r="H48" s="98"/>
      <c r="I48" s="8"/>
      <c r="J48" s="54"/>
      <c r="K48" s="69"/>
      <c r="L48" s="83"/>
      <c r="M48" s="97"/>
      <c r="N48" s="100"/>
      <c r="O48" s="70"/>
      <c r="P48" s="71"/>
      <c r="Q48" s="22"/>
      <c r="R48" s="22"/>
      <c r="S48" s="22"/>
      <c r="T48" s="57"/>
      <c r="U48" s="56"/>
      <c r="V48" s="72"/>
      <c r="W48" s="73" t="s">
        <v>20</v>
      </c>
      <c r="X48" s="74" t="s">
        <v>21</v>
      </c>
      <c r="Y48" s="92">
        <v>0.85</v>
      </c>
      <c r="Z48" s="87"/>
      <c r="AA48" s="90"/>
      <c r="AB48" s="91"/>
      <c r="AC48" s="91"/>
      <c r="AD48" s="91"/>
      <c r="AE48" s="91"/>
      <c r="AF48" s="91"/>
      <c r="AG48" s="45">
        <f>ROUND(ROUND(ROUND(ROUND(H28+L40,0)*V47,0)*Y48,0)-AA45,0)</f>
        <v>262</v>
      </c>
      <c r="AH48" s="79"/>
      <c r="AI48" s="80"/>
      <c r="AJ48" s="80"/>
      <c r="AK48" s="80"/>
      <c r="AL48" s="14"/>
      <c r="AM48" s="16" t="str">
        <f t="shared" si="1"/>
        <v>{s:'631172', v:262 , c:'放デイ２・有資格２・未計画・評減・拘減・'},</v>
      </c>
      <c r="AN48" s="16"/>
    </row>
    <row r="49" ht="16.5" customHeight="1">
      <c r="A49" s="29">
        <v>63.0</v>
      </c>
      <c r="B49" s="30">
        <v>1173.0</v>
      </c>
      <c r="C49" s="31">
        <v>47.0</v>
      </c>
      <c r="D49" s="32" t="s">
        <v>74</v>
      </c>
      <c r="E49" s="94"/>
      <c r="F49" s="94"/>
      <c r="G49" s="94"/>
      <c r="H49" s="98"/>
      <c r="I49" s="8"/>
      <c r="J49" s="54"/>
      <c r="K49" s="69"/>
      <c r="L49" s="83"/>
      <c r="M49" s="97"/>
      <c r="N49" s="100"/>
      <c r="O49" s="70"/>
      <c r="P49" s="81" t="s">
        <v>27</v>
      </c>
      <c r="Q49" s="7"/>
      <c r="R49" s="7"/>
      <c r="S49" s="7"/>
      <c r="T49" s="35"/>
      <c r="U49" s="41" t="s">
        <v>21</v>
      </c>
      <c r="V49" s="68">
        <v>0.5</v>
      </c>
      <c r="W49" s="77"/>
      <c r="X49" s="77"/>
      <c r="Y49" s="72"/>
      <c r="Z49" s="87"/>
      <c r="AA49" s="90"/>
      <c r="AB49" s="91"/>
      <c r="AC49" s="91"/>
      <c r="AD49" s="91"/>
      <c r="AE49" s="91"/>
      <c r="AF49" s="91"/>
      <c r="AG49" s="45">
        <f>ROUND(ROUND(ROUND(H28+L40,0)*V49,0)-AA45,0)</f>
        <v>220</v>
      </c>
      <c r="AH49" s="79"/>
      <c r="AI49" s="80"/>
      <c r="AJ49" s="80"/>
      <c r="AK49" s="80"/>
      <c r="AL49" s="14"/>
      <c r="AM49" s="16" t="str">
        <f t="shared" si="1"/>
        <v>{s:'631173', v:220 , c:'放デイ２・有資格２・未計画２・拘減・'},</v>
      </c>
      <c r="AN49" s="16"/>
    </row>
    <row r="50" ht="16.5" customHeight="1">
      <c r="A50" s="29">
        <v>63.0</v>
      </c>
      <c r="B50" s="30">
        <v>1174.0</v>
      </c>
      <c r="C50" s="31">
        <v>48.0</v>
      </c>
      <c r="D50" s="32" t="s">
        <v>75</v>
      </c>
      <c r="E50" s="94"/>
      <c r="F50" s="94"/>
      <c r="G50" s="94"/>
      <c r="H50" s="98"/>
      <c r="I50" s="8"/>
      <c r="J50" s="54"/>
      <c r="K50" s="69"/>
      <c r="L50" s="83"/>
      <c r="M50" s="97"/>
      <c r="N50" s="100"/>
      <c r="O50" s="78"/>
      <c r="P50" s="85"/>
      <c r="Q50" s="22"/>
      <c r="R50" s="22"/>
      <c r="S50" s="22"/>
      <c r="T50" s="57"/>
      <c r="U50" s="56"/>
      <c r="V50" s="72"/>
      <c r="W50" s="73" t="s">
        <v>20</v>
      </c>
      <c r="X50" s="74" t="s">
        <v>21</v>
      </c>
      <c r="Y50" s="92">
        <v>0.85</v>
      </c>
      <c r="Z50" s="93"/>
      <c r="AA50" s="77"/>
      <c r="AB50" s="72"/>
      <c r="AC50" s="72"/>
      <c r="AD50" s="72"/>
      <c r="AE50" s="72"/>
      <c r="AF50" s="72"/>
      <c r="AG50" s="45">
        <f>ROUND(ROUND(ROUND(ROUND(H28+L40,0)*V49,0)*Y50,0)-AA45,0)</f>
        <v>186</v>
      </c>
      <c r="AH50" s="79"/>
      <c r="AI50" s="80"/>
      <c r="AJ50" s="80"/>
      <c r="AK50" s="80"/>
      <c r="AL50" s="14"/>
      <c r="AM50" s="16" t="str">
        <f t="shared" si="1"/>
        <v>{s:'631174', v:186 , c:'放デイ２・有資格２・未計画２・評減・拘減・'},</v>
      </c>
      <c r="AN50" s="16"/>
    </row>
    <row r="51" ht="16.5" customHeight="1">
      <c r="A51" s="29">
        <v>63.0</v>
      </c>
      <c r="B51" s="30">
        <v>1131.0</v>
      </c>
      <c r="C51" s="31">
        <v>49.0</v>
      </c>
      <c r="D51" s="32" t="s">
        <v>76</v>
      </c>
      <c r="E51" s="94"/>
      <c r="F51" s="94"/>
      <c r="G51" s="102" t="s">
        <v>77</v>
      </c>
      <c r="H51" s="35"/>
      <c r="I51" s="35"/>
      <c r="J51" s="36"/>
      <c r="K51" s="37"/>
      <c r="L51" s="96"/>
      <c r="M51" s="96"/>
      <c r="N51" s="39"/>
      <c r="O51" s="40"/>
      <c r="P51" s="41"/>
      <c r="Q51" s="7"/>
      <c r="R51" s="7"/>
      <c r="S51" s="7"/>
      <c r="T51" s="35"/>
      <c r="U51" s="41"/>
      <c r="V51" s="42"/>
      <c r="W51" s="43"/>
      <c r="X51" s="43"/>
      <c r="Y51" s="43"/>
      <c r="Z51" s="43"/>
      <c r="AA51" s="43"/>
      <c r="AB51" s="44"/>
      <c r="AC51" s="44"/>
      <c r="AD51" s="44"/>
      <c r="AE51" s="44"/>
      <c r="AF51" s="44"/>
      <c r="AG51" s="45">
        <f>ROUND(H52,0)</f>
        <v>333</v>
      </c>
      <c r="AH51" s="79"/>
      <c r="AI51" s="80"/>
      <c r="AJ51" s="80"/>
      <c r="AK51" s="80"/>
      <c r="AL51" s="14"/>
      <c r="AM51" s="16" t="str">
        <f t="shared" si="1"/>
        <v>{s:'631131', v:333 , c:'放デイ３・'},</v>
      </c>
      <c r="AN51" s="16"/>
    </row>
    <row r="52" ht="16.5" customHeight="1">
      <c r="A52" s="29">
        <v>63.0</v>
      </c>
      <c r="B52" s="30">
        <v>1175.0</v>
      </c>
      <c r="C52" s="31">
        <v>50.0</v>
      </c>
      <c r="D52" s="32" t="s">
        <v>78</v>
      </c>
      <c r="E52" s="94"/>
      <c r="F52" s="94"/>
      <c r="G52" s="104"/>
      <c r="H52" s="50">
        <v>333.0</v>
      </c>
      <c r="I52" s="8" t="s">
        <v>9</v>
      </c>
      <c r="J52" s="51"/>
      <c r="K52" s="52"/>
      <c r="L52" s="83"/>
      <c r="M52" s="97"/>
      <c r="N52" s="54"/>
      <c r="O52" s="55"/>
      <c r="P52" s="56"/>
      <c r="Q52" s="22"/>
      <c r="R52" s="22"/>
      <c r="S52" s="22"/>
      <c r="T52" s="57"/>
      <c r="U52" s="56"/>
      <c r="V52" s="58"/>
      <c r="W52" s="59" t="s">
        <v>20</v>
      </c>
      <c r="X52" s="41" t="s">
        <v>21</v>
      </c>
      <c r="Y52" s="60">
        <v>0.85</v>
      </c>
      <c r="Z52" s="43"/>
      <c r="AA52" s="43"/>
      <c r="AB52" s="44"/>
      <c r="AC52" s="44"/>
      <c r="AD52" s="44"/>
      <c r="AE52" s="44"/>
      <c r="AF52" s="44"/>
      <c r="AG52" s="45">
        <f>ROUND(H52*Y52,0)</f>
        <v>283</v>
      </c>
      <c r="AH52" s="79"/>
      <c r="AI52" s="80"/>
      <c r="AJ52" s="80"/>
      <c r="AK52" s="80"/>
      <c r="AL52" s="14"/>
      <c r="AM52" s="16" t="str">
        <f t="shared" si="1"/>
        <v>{s:'631175', v:283 , c:'放デイ３・評減・'},</v>
      </c>
      <c r="AN52" s="16"/>
    </row>
    <row r="53" ht="16.5" customHeight="1">
      <c r="A53" s="29">
        <v>63.0</v>
      </c>
      <c r="B53" s="30">
        <v>1132.0</v>
      </c>
      <c r="C53" s="31">
        <v>51.0</v>
      </c>
      <c r="D53" s="32" t="s">
        <v>79</v>
      </c>
      <c r="E53" s="94"/>
      <c r="F53" s="94"/>
      <c r="G53" s="104"/>
      <c r="H53" s="63"/>
      <c r="I53" s="63"/>
      <c r="J53" s="51"/>
      <c r="K53" s="69"/>
      <c r="L53" s="14"/>
      <c r="M53" s="99"/>
      <c r="N53" s="100"/>
      <c r="O53" s="33" t="s">
        <v>23</v>
      </c>
      <c r="P53" s="67" t="s">
        <v>24</v>
      </c>
      <c r="Q53" s="7"/>
      <c r="R53" s="7"/>
      <c r="S53" s="7"/>
      <c r="T53" s="35"/>
      <c r="U53" s="41" t="s">
        <v>21</v>
      </c>
      <c r="V53" s="68">
        <v>0.7</v>
      </c>
      <c r="W53" s="43"/>
      <c r="X53" s="43"/>
      <c r="Y53" s="43"/>
      <c r="Z53" s="43"/>
      <c r="AA53" s="43"/>
      <c r="AB53" s="44"/>
      <c r="AC53" s="44"/>
      <c r="AD53" s="44"/>
      <c r="AE53" s="44"/>
      <c r="AF53" s="44"/>
      <c r="AG53" s="45">
        <f>ROUND(H52*V53,0)</f>
        <v>233</v>
      </c>
      <c r="AH53" s="79"/>
      <c r="AI53" s="80"/>
      <c r="AJ53" s="80"/>
      <c r="AK53" s="80"/>
      <c r="AL53" s="14"/>
      <c r="AM53" s="16" t="str">
        <f t="shared" si="1"/>
        <v>{s:'631132', v:233 , c:'放デイ３・未計画・'},</v>
      </c>
      <c r="AN53" s="16"/>
    </row>
    <row r="54" ht="16.5" customHeight="1">
      <c r="A54" s="29">
        <v>63.0</v>
      </c>
      <c r="B54" s="30">
        <v>1176.0</v>
      </c>
      <c r="C54" s="31">
        <v>52.0</v>
      </c>
      <c r="D54" s="32" t="s">
        <v>80</v>
      </c>
      <c r="E54" s="94"/>
      <c r="F54" s="94"/>
      <c r="G54" s="104"/>
      <c r="H54" s="63"/>
      <c r="I54" s="63"/>
      <c r="J54" s="51"/>
      <c r="K54" s="69"/>
      <c r="L54" s="83"/>
      <c r="M54" s="97"/>
      <c r="N54" s="100"/>
      <c r="O54" s="70"/>
      <c r="P54" s="71"/>
      <c r="Q54" s="22"/>
      <c r="R54" s="22"/>
      <c r="S54" s="22"/>
      <c r="T54" s="57"/>
      <c r="U54" s="56"/>
      <c r="V54" s="72"/>
      <c r="W54" s="73" t="s">
        <v>20</v>
      </c>
      <c r="X54" s="74" t="s">
        <v>21</v>
      </c>
      <c r="Y54" s="75">
        <v>0.85</v>
      </c>
      <c r="Z54" s="43"/>
      <c r="AA54" s="43"/>
      <c r="AB54" s="44"/>
      <c r="AC54" s="44"/>
      <c r="AD54" s="44"/>
      <c r="AE54" s="44"/>
      <c r="AF54" s="44"/>
      <c r="AG54" s="45">
        <f>ROUND(ROUND(H52*V53,0)*Y54,0)</f>
        <v>198</v>
      </c>
      <c r="AH54" s="79"/>
      <c r="AI54" s="80"/>
      <c r="AJ54" s="80"/>
      <c r="AK54" s="80"/>
      <c r="AL54" s="14"/>
      <c r="AM54" s="16" t="str">
        <f t="shared" si="1"/>
        <v>{s:'631176', v:198 , c:'放デイ３・未計画・評減・'},</v>
      </c>
      <c r="AN54" s="16"/>
    </row>
    <row r="55" ht="16.5" customHeight="1">
      <c r="A55" s="29">
        <v>63.0</v>
      </c>
      <c r="B55" s="30">
        <v>1177.0</v>
      </c>
      <c r="C55" s="31">
        <v>53.0</v>
      </c>
      <c r="D55" s="32" t="s">
        <v>81</v>
      </c>
      <c r="E55" s="94"/>
      <c r="F55" s="94"/>
      <c r="G55" s="76"/>
      <c r="H55" s="63"/>
      <c r="I55" s="63"/>
      <c r="J55" s="51"/>
      <c r="K55" s="69"/>
      <c r="L55" s="83"/>
      <c r="M55" s="97"/>
      <c r="N55" s="100"/>
      <c r="O55" s="70"/>
      <c r="P55" s="67" t="s">
        <v>27</v>
      </c>
      <c r="Q55" s="7"/>
      <c r="R55" s="7"/>
      <c r="S55" s="7"/>
      <c r="T55" s="35"/>
      <c r="U55" s="41" t="s">
        <v>21</v>
      </c>
      <c r="V55" s="68">
        <v>0.5</v>
      </c>
      <c r="W55" s="77"/>
      <c r="X55" s="77"/>
      <c r="Y55" s="77"/>
      <c r="Z55" s="77"/>
      <c r="AA55" s="77"/>
      <c r="AB55" s="72"/>
      <c r="AC55" s="72"/>
      <c r="AD55" s="72"/>
      <c r="AE55" s="72"/>
      <c r="AF55" s="72"/>
      <c r="AG55" s="45">
        <f>ROUND(H52*V55,0)</f>
        <v>167</v>
      </c>
      <c r="AH55" s="79"/>
      <c r="AI55" s="80"/>
      <c r="AJ55" s="80"/>
      <c r="AK55" s="80"/>
      <c r="AL55" s="14"/>
      <c r="AM55" s="16" t="str">
        <f t="shared" si="1"/>
        <v>{s:'631177', v:167 , c:'放デイ３・未計画２・'},</v>
      </c>
      <c r="AN55" s="16"/>
    </row>
    <row r="56" ht="16.5" customHeight="1">
      <c r="A56" s="29">
        <v>63.0</v>
      </c>
      <c r="B56" s="30">
        <v>1178.0</v>
      </c>
      <c r="C56" s="31">
        <v>54.0</v>
      </c>
      <c r="D56" s="32" t="s">
        <v>82</v>
      </c>
      <c r="E56" s="94"/>
      <c r="F56" s="94"/>
      <c r="G56" s="76"/>
      <c r="H56" s="63"/>
      <c r="I56" s="63"/>
      <c r="J56" s="51"/>
      <c r="K56" s="69"/>
      <c r="L56" s="83"/>
      <c r="M56" s="97"/>
      <c r="N56" s="100"/>
      <c r="O56" s="78"/>
      <c r="P56" s="71"/>
      <c r="Q56" s="22"/>
      <c r="R56" s="22"/>
      <c r="S56" s="22"/>
      <c r="T56" s="57"/>
      <c r="U56" s="56"/>
      <c r="V56" s="72"/>
      <c r="W56" s="73" t="s">
        <v>20</v>
      </c>
      <c r="X56" s="74" t="s">
        <v>21</v>
      </c>
      <c r="Y56" s="75">
        <v>0.85</v>
      </c>
      <c r="Z56" s="43"/>
      <c r="AA56" s="43"/>
      <c r="AB56" s="44"/>
      <c r="AC56" s="44"/>
      <c r="AD56" s="44"/>
      <c r="AE56" s="44"/>
      <c r="AF56" s="44"/>
      <c r="AG56" s="45">
        <f>ROUND(ROUND(H52*V55,0)*Y56,0)</f>
        <v>142</v>
      </c>
      <c r="AH56" s="79"/>
      <c r="AI56" s="80"/>
      <c r="AJ56" s="80"/>
      <c r="AK56" s="80"/>
      <c r="AL56" s="14"/>
      <c r="AM56" s="16" t="str">
        <f t="shared" si="1"/>
        <v>{s:'631178', v:142 , c:'放デイ３・未計画２・評減・'},</v>
      </c>
      <c r="AN56" s="16"/>
    </row>
    <row r="57" ht="16.5" customHeight="1">
      <c r="A57" s="29">
        <v>63.0</v>
      </c>
      <c r="B57" s="30">
        <v>1179.0</v>
      </c>
      <c r="C57" s="31">
        <v>55.0</v>
      </c>
      <c r="D57" s="32" t="s">
        <v>83</v>
      </c>
      <c r="E57" s="94"/>
      <c r="F57" s="94"/>
      <c r="G57" s="76"/>
      <c r="H57" s="63"/>
      <c r="I57" s="63"/>
      <c r="J57" s="51"/>
      <c r="K57" s="69"/>
      <c r="L57" s="83"/>
      <c r="M57" s="97"/>
      <c r="N57" s="100"/>
      <c r="O57" s="67"/>
      <c r="P57" s="81"/>
      <c r="Q57" s="7"/>
      <c r="R57" s="7"/>
      <c r="S57" s="7"/>
      <c r="T57" s="35"/>
      <c r="U57" s="41"/>
      <c r="V57" s="68"/>
      <c r="W57" s="43"/>
      <c r="X57" s="43"/>
      <c r="Y57" s="44"/>
      <c r="Z57" s="82" t="s">
        <v>30</v>
      </c>
      <c r="AA57" s="83">
        <v>5.0</v>
      </c>
      <c r="AB57" s="84" t="s">
        <v>31</v>
      </c>
      <c r="AC57" s="84"/>
      <c r="AD57" s="84"/>
      <c r="AE57" s="84"/>
      <c r="AF57" s="84"/>
      <c r="AG57" s="45">
        <f>ROUND(H52-AA57,0)</f>
        <v>328</v>
      </c>
      <c r="AH57" s="79"/>
      <c r="AI57" s="80"/>
      <c r="AJ57" s="80"/>
      <c r="AK57" s="80"/>
      <c r="AL57" s="14"/>
      <c r="AM57" s="16" t="str">
        <f t="shared" si="1"/>
        <v>{s:'631179', v:328 , c:'放デイ３・拘減・'},</v>
      </c>
      <c r="AN57" s="16"/>
    </row>
    <row r="58" ht="16.5" customHeight="1">
      <c r="A58" s="29">
        <v>63.0</v>
      </c>
      <c r="B58" s="30">
        <v>1180.0</v>
      </c>
      <c r="C58" s="31">
        <v>56.0</v>
      </c>
      <c r="D58" s="32" t="s">
        <v>84</v>
      </c>
      <c r="E58" s="94"/>
      <c r="F58" s="94"/>
      <c r="G58" s="76"/>
      <c r="H58" s="63"/>
      <c r="I58" s="63"/>
      <c r="J58" s="51"/>
      <c r="K58" s="69"/>
      <c r="L58" s="83"/>
      <c r="M58" s="97"/>
      <c r="N58" s="100"/>
      <c r="O58" s="71"/>
      <c r="P58" s="85"/>
      <c r="Q58" s="22"/>
      <c r="R58" s="22"/>
      <c r="S58" s="22"/>
      <c r="T58" s="57"/>
      <c r="U58" s="56"/>
      <c r="V58" s="72"/>
      <c r="W58" s="59" t="s">
        <v>20</v>
      </c>
      <c r="X58" s="41" t="s">
        <v>21</v>
      </c>
      <c r="Y58" s="86">
        <v>0.85</v>
      </c>
      <c r="Z58" s="87"/>
      <c r="AA58" s="83"/>
      <c r="AB58" s="84"/>
      <c r="AC58" s="84"/>
      <c r="AD58" s="84"/>
      <c r="AE58" s="84"/>
      <c r="AF58" s="84"/>
      <c r="AG58" s="45">
        <f>ROUND(ROUND(H52*Y58,0)-AA57,0)</f>
        <v>278</v>
      </c>
      <c r="AH58" s="79"/>
      <c r="AI58" s="80"/>
      <c r="AJ58" s="80"/>
      <c r="AK58" s="80"/>
      <c r="AL58" s="14"/>
      <c r="AM58" s="16" t="str">
        <f t="shared" si="1"/>
        <v>{s:'631180', v:278 , c:'放デイ３・評減・拘減・'},</v>
      </c>
      <c r="AN58" s="16"/>
    </row>
    <row r="59" ht="16.5" customHeight="1">
      <c r="A59" s="29">
        <v>63.0</v>
      </c>
      <c r="B59" s="30">
        <v>1181.0</v>
      </c>
      <c r="C59" s="31">
        <v>57.0</v>
      </c>
      <c r="D59" s="32" t="s">
        <v>85</v>
      </c>
      <c r="E59" s="94"/>
      <c r="F59" s="94"/>
      <c r="G59" s="76"/>
      <c r="H59" s="63"/>
      <c r="I59" s="63"/>
      <c r="J59" s="51"/>
      <c r="K59" s="69"/>
      <c r="L59" s="83"/>
      <c r="M59" s="97"/>
      <c r="N59" s="100"/>
      <c r="O59" s="33" t="s">
        <v>23</v>
      </c>
      <c r="P59" s="67" t="s">
        <v>24</v>
      </c>
      <c r="Q59" s="7"/>
      <c r="R59" s="7"/>
      <c r="S59" s="7"/>
      <c r="T59" s="35"/>
      <c r="U59" s="41" t="s">
        <v>21</v>
      </c>
      <c r="V59" s="68">
        <v>0.7</v>
      </c>
      <c r="W59" s="88"/>
      <c r="X59" s="88"/>
      <c r="Y59" s="89"/>
      <c r="Z59" s="87"/>
      <c r="AA59" s="90"/>
      <c r="AB59" s="91"/>
      <c r="AC59" s="91"/>
      <c r="AD59" s="91"/>
      <c r="AE59" s="91"/>
      <c r="AF59" s="91"/>
      <c r="AG59" s="45">
        <f>ROUND(ROUND(H52*V59,0)-AA57,0)</f>
        <v>228</v>
      </c>
      <c r="AH59" s="79"/>
      <c r="AI59" s="80"/>
      <c r="AJ59" s="80"/>
      <c r="AK59" s="80"/>
      <c r="AL59" s="14"/>
      <c r="AM59" s="16" t="str">
        <f t="shared" si="1"/>
        <v>{s:'631181', v:228 , c:'放デイ３・未計画・拘減・'},</v>
      </c>
      <c r="AN59" s="16"/>
    </row>
    <row r="60" ht="16.5" customHeight="1">
      <c r="A60" s="29">
        <v>63.0</v>
      </c>
      <c r="B60" s="30">
        <v>1182.0</v>
      </c>
      <c r="C60" s="31">
        <v>58.0</v>
      </c>
      <c r="D60" s="32" t="s">
        <v>86</v>
      </c>
      <c r="E60" s="94"/>
      <c r="F60" s="94"/>
      <c r="G60" s="76"/>
      <c r="H60" s="63"/>
      <c r="I60" s="63"/>
      <c r="J60" s="51"/>
      <c r="K60" s="69"/>
      <c r="L60" s="83"/>
      <c r="M60" s="97"/>
      <c r="N60" s="100"/>
      <c r="O60" s="70"/>
      <c r="P60" s="71"/>
      <c r="Q60" s="22"/>
      <c r="R60" s="22"/>
      <c r="S60" s="22"/>
      <c r="T60" s="57"/>
      <c r="U60" s="56"/>
      <c r="V60" s="72"/>
      <c r="W60" s="73" t="s">
        <v>20</v>
      </c>
      <c r="X60" s="74" t="s">
        <v>21</v>
      </c>
      <c r="Y60" s="92">
        <v>0.85</v>
      </c>
      <c r="Z60" s="87"/>
      <c r="AA60" s="90"/>
      <c r="AB60" s="91"/>
      <c r="AC60" s="91"/>
      <c r="AD60" s="91"/>
      <c r="AE60" s="91"/>
      <c r="AF60" s="91"/>
      <c r="AG60" s="45">
        <f>ROUND(ROUND(ROUND(H52*V59,0)*Y60,0)-AA57,0)</f>
        <v>193</v>
      </c>
      <c r="AH60" s="79"/>
      <c r="AI60" s="80"/>
      <c r="AJ60" s="80"/>
      <c r="AK60" s="80"/>
      <c r="AL60" s="14"/>
      <c r="AM60" s="16" t="str">
        <f t="shared" si="1"/>
        <v>{s:'631182', v:193 , c:'放デイ３・未計画・評減・拘減・'},</v>
      </c>
      <c r="AN60" s="16"/>
    </row>
    <row r="61" ht="16.5" customHeight="1">
      <c r="A61" s="29">
        <v>63.0</v>
      </c>
      <c r="B61" s="30">
        <v>1183.0</v>
      </c>
      <c r="C61" s="31">
        <v>59.0</v>
      </c>
      <c r="D61" s="32" t="s">
        <v>87</v>
      </c>
      <c r="E61" s="94"/>
      <c r="F61" s="94"/>
      <c r="G61" s="76"/>
      <c r="H61" s="63"/>
      <c r="I61" s="63"/>
      <c r="J61" s="51"/>
      <c r="K61" s="69"/>
      <c r="L61" s="83"/>
      <c r="M61" s="97"/>
      <c r="N61" s="100"/>
      <c r="O61" s="70"/>
      <c r="P61" s="81" t="s">
        <v>27</v>
      </c>
      <c r="Q61" s="7"/>
      <c r="R61" s="7"/>
      <c r="S61" s="7"/>
      <c r="T61" s="35"/>
      <c r="U61" s="41" t="s">
        <v>21</v>
      </c>
      <c r="V61" s="68">
        <v>0.5</v>
      </c>
      <c r="W61" s="77"/>
      <c r="X61" s="77"/>
      <c r="Y61" s="72"/>
      <c r="Z61" s="101"/>
      <c r="AA61" s="90"/>
      <c r="AB61" s="91"/>
      <c r="AC61" s="91"/>
      <c r="AD61" s="91"/>
      <c r="AE61" s="91"/>
      <c r="AF61" s="91"/>
      <c r="AG61" s="45">
        <f>ROUND(ROUND(H52*V61,0)-AA57,0)</f>
        <v>162</v>
      </c>
      <c r="AH61" s="79"/>
      <c r="AI61" s="80"/>
      <c r="AJ61" s="80"/>
      <c r="AK61" s="80"/>
      <c r="AL61" s="14"/>
      <c r="AM61" s="16" t="str">
        <f t="shared" si="1"/>
        <v>{s:'631183', v:162 , c:'放デイ３・未計画２・拘減・'},</v>
      </c>
      <c r="AN61" s="16"/>
    </row>
    <row r="62" ht="16.5" customHeight="1">
      <c r="A62" s="29">
        <v>63.0</v>
      </c>
      <c r="B62" s="30">
        <v>1184.0</v>
      </c>
      <c r="C62" s="31">
        <v>60.0</v>
      </c>
      <c r="D62" s="32" t="s">
        <v>88</v>
      </c>
      <c r="E62" s="94"/>
      <c r="F62" s="94"/>
      <c r="G62" s="76"/>
      <c r="H62" s="63"/>
      <c r="I62" s="63"/>
      <c r="J62" s="51"/>
      <c r="K62" s="69"/>
      <c r="L62" s="83"/>
      <c r="M62" s="97"/>
      <c r="N62" s="100"/>
      <c r="O62" s="78"/>
      <c r="P62" s="85"/>
      <c r="Q62" s="22"/>
      <c r="R62" s="22"/>
      <c r="S62" s="22"/>
      <c r="T62" s="57"/>
      <c r="U62" s="56"/>
      <c r="V62" s="72"/>
      <c r="W62" s="73" t="s">
        <v>20</v>
      </c>
      <c r="X62" s="74" t="s">
        <v>21</v>
      </c>
      <c r="Y62" s="92">
        <v>0.85</v>
      </c>
      <c r="Z62" s="77"/>
      <c r="AA62" s="77"/>
      <c r="AB62" s="72"/>
      <c r="AC62" s="72"/>
      <c r="AD62" s="72"/>
      <c r="AE62" s="72"/>
      <c r="AF62" s="72"/>
      <c r="AG62" s="45">
        <f>ROUND(ROUND(ROUND(H52*V61,0)*Y62,0)-AA57,0)</f>
        <v>137</v>
      </c>
      <c r="AH62" s="79"/>
      <c r="AI62" s="80"/>
      <c r="AJ62" s="80"/>
      <c r="AK62" s="80"/>
      <c r="AL62" s="14"/>
      <c r="AM62" s="16" t="str">
        <f t="shared" si="1"/>
        <v>{s:'631184', v:137 , c:'放デイ３・未計画２・評減・拘減・'},</v>
      </c>
      <c r="AN62" s="16"/>
    </row>
    <row r="63" ht="16.5" customHeight="1">
      <c r="A63" s="29">
        <v>63.0</v>
      </c>
      <c r="B63" s="30">
        <v>1133.0</v>
      </c>
      <c r="C63" s="31">
        <v>61.0</v>
      </c>
      <c r="D63" s="32" t="s">
        <v>89</v>
      </c>
      <c r="E63" s="94"/>
      <c r="F63" s="94"/>
      <c r="G63" s="94"/>
      <c r="H63" s="8"/>
      <c r="I63" s="8"/>
      <c r="J63" s="95"/>
      <c r="K63" s="82" t="s">
        <v>38</v>
      </c>
      <c r="L63" s="96"/>
      <c r="M63" s="96"/>
      <c r="N63" s="39"/>
      <c r="O63" s="40"/>
      <c r="P63" s="41"/>
      <c r="Q63" s="7"/>
      <c r="R63" s="7"/>
      <c r="S63" s="7"/>
      <c r="T63" s="35"/>
      <c r="U63" s="41"/>
      <c r="V63" s="42"/>
      <c r="W63" s="43"/>
      <c r="X63" s="43"/>
      <c r="Y63" s="43"/>
      <c r="Z63" s="43"/>
      <c r="AA63" s="43"/>
      <c r="AB63" s="44"/>
      <c r="AC63" s="44"/>
      <c r="AD63" s="44"/>
      <c r="AE63" s="44"/>
      <c r="AF63" s="44"/>
      <c r="AG63" s="45">
        <f>ROUND(H52+L64,0)</f>
        <v>337</v>
      </c>
      <c r="AH63" s="79"/>
      <c r="AI63" s="80"/>
      <c r="AJ63" s="80"/>
      <c r="AK63" s="80"/>
      <c r="AL63" s="14"/>
      <c r="AM63" s="16" t="str">
        <f t="shared" si="1"/>
        <v>{s:'631133', v:337 , c:'放デイ３・有資格３・'},</v>
      </c>
      <c r="AN63" s="16"/>
    </row>
    <row r="64" ht="16.5" customHeight="1">
      <c r="A64" s="29">
        <v>63.0</v>
      </c>
      <c r="B64" s="30">
        <v>1185.0</v>
      </c>
      <c r="C64" s="31">
        <v>62.0</v>
      </c>
      <c r="D64" s="32" t="s">
        <v>90</v>
      </c>
      <c r="E64" s="94"/>
      <c r="F64" s="94"/>
      <c r="G64" s="94"/>
      <c r="H64" s="63"/>
      <c r="I64" s="8"/>
      <c r="J64" s="95"/>
      <c r="K64" s="87"/>
      <c r="L64" s="83">
        <v>4.0</v>
      </c>
      <c r="M64" s="97" t="s">
        <v>40</v>
      </c>
      <c r="N64" s="54"/>
      <c r="O64" s="55"/>
      <c r="P64" s="56"/>
      <c r="Q64" s="22"/>
      <c r="R64" s="22"/>
      <c r="S64" s="22"/>
      <c r="T64" s="57"/>
      <c r="U64" s="56"/>
      <c r="V64" s="58"/>
      <c r="W64" s="59" t="s">
        <v>20</v>
      </c>
      <c r="X64" s="41" t="s">
        <v>21</v>
      </c>
      <c r="Y64" s="60">
        <v>0.85</v>
      </c>
      <c r="Z64" s="43"/>
      <c r="AA64" s="43"/>
      <c r="AB64" s="44"/>
      <c r="AC64" s="44"/>
      <c r="AD64" s="44"/>
      <c r="AE64" s="44"/>
      <c r="AF64" s="44"/>
      <c r="AG64" s="45">
        <f>ROUND(ROUND(H52+L64,0)*Y64,0)</f>
        <v>286</v>
      </c>
      <c r="AH64" s="79"/>
      <c r="AI64" s="80"/>
      <c r="AJ64" s="80"/>
      <c r="AK64" s="80"/>
      <c r="AL64" s="14"/>
      <c r="AM64" s="16" t="str">
        <f t="shared" si="1"/>
        <v>{s:'631185', v:286 , c:'放デイ３・有資格３・評減・'},</v>
      </c>
      <c r="AN64" s="16"/>
    </row>
    <row r="65" ht="16.5" customHeight="1">
      <c r="A65" s="29">
        <v>63.0</v>
      </c>
      <c r="B65" s="30">
        <v>1134.0</v>
      </c>
      <c r="C65" s="31">
        <v>63.0</v>
      </c>
      <c r="D65" s="32" t="s">
        <v>91</v>
      </c>
      <c r="E65" s="94"/>
      <c r="F65" s="94"/>
      <c r="G65" s="94"/>
      <c r="H65" s="98"/>
      <c r="I65" s="8"/>
      <c r="J65" s="54"/>
      <c r="K65" s="87"/>
      <c r="L65" s="14"/>
      <c r="M65" s="99"/>
      <c r="N65" s="100"/>
      <c r="O65" s="33" t="s">
        <v>23</v>
      </c>
      <c r="P65" s="67" t="s">
        <v>24</v>
      </c>
      <c r="Q65" s="7"/>
      <c r="R65" s="7"/>
      <c r="S65" s="7"/>
      <c r="T65" s="35"/>
      <c r="U65" s="41" t="s">
        <v>21</v>
      </c>
      <c r="V65" s="68">
        <v>0.7</v>
      </c>
      <c r="W65" s="43"/>
      <c r="X65" s="43"/>
      <c r="Y65" s="43"/>
      <c r="Z65" s="43"/>
      <c r="AA65" s="43"/>
      <c r="AB65" s="44"/>
      <c r="AC65" s="44"/>
      <c r="AD65" s="44"/>
      <c r="AE65" s="44"/>
      <c r="AF65" s="44"/>
      <c r="AG65" s="45">
        <f>ROUND(ROUND(H52+L64,0)*V65,0)</f>
        <v>236</v>
      </c>
      <c r="AH65" s="79"/>
      <c r="AI65" s="80"/>
      <c r="AJ65" s="80"/>
      <c r="AK65" s="80"/>
      <c r="AL65" s="14"/>
      <c r="AM65" s="16" t="str">
        <f t="shared" si="1"/>
        <v>{s:'631134', v:236 , c:'放デイ３・有資格３・未計画・'},</v>
      </c>
      <c r="AN65" s="16"/>
    </row>
    <row r="66" ht="16.5" customHeight="1">
      <c r="A66" s="29">
        <v>63.0</v>
      </c>
      <c r="B66" s="30">
        <v>1186.0</v>
      </c>
      <c r="C66" s="31">
        <v>64.0</v>
      </c>
      <c r="D66" s="32" t="s">
        <v>92</v>
      </c>
      <c r="E66" s="94"/>
      <c r="F66" s="94"/>
      <c r="G66" s="94"/>
      <c r="H66" s="98"/>
      <c r="I66" s="8"/>
      <c r="J66" s="54"/>
      <c r="K66" s="69"/>
      <c r="L66" s="83"/>
      <c r="M66" s="97"/>
      <c r="N66" s="100"/>
      <c r="O66" s="70"/>
      <c r="P66" s="71"/>
      <c r="Q66" s="22"/>
      <c r="R66" s="22"/>
      <c r="S66" s="22"/>
      <c r="T66" s="57"/>
      <c r="U66" s="56"/>
      <c r="V66" s="72"/>
      <c r="W66" s="73" t="s">
        <v>20</v>
      </c>
      <c r="X66" s="74" t="s">
        <v>21</v>
      </c>
      <c r="Y66" s="75">
        <v>0.85</v>
      </c>
      <c r="Z66" s="43"/>
      <c r="AA66" s="43"/>
      <c r="AB66" s="44"/>
      <c r="AC66" s="44"/>
      <c r="AD66" s="44"/>
      <c r="AE66" s="44"/>
      <c r="AF66" s="44"/>
      <c r="AG66" s="45">
        <f>ROUND(ROUND(ROUND(H52+L64,0)*V65,0)*Y66,0)</f>
        <v>201</v>
      </c>
      <c r="AH66" s="79"/>
      <c r="AI66" s="80"/>
      <c r="AJ66" s="80"/>
      <c r="AK66" s="80"/>
      <c r="AL66" s="14"/>
      <c r="AM66" s="16" t="str">
        <f t="shared" si="1"/>
        <v>{s:'631186', v:201 , c:'放デイ３・有資格３・未計画・評減・'},</v>
      </c>
      <c r="AN66" s="16"/>
    </row>
    <row r="67" ht="16.5" customHeight="1">
      <c r="A67" s="29">
        <v>63.0</v>
      </c>
      <c r="B67" s="30">
        <v>1187.0</v>
      </c>
      <c r="C67" s="31">
        <v>65.0</v>
      </c>
      <c r="D67" s="32" t="s">
        <v>93</v>
      </c>
      <c r="E67" s="94"/>
      <c r="F67" s="94"/>
      <c r="G67" s="94"/>
      <c r="H67" s="98"/>
      <c r="I67" s="8"/>
      <c r="J67" s="54"/>
      <c r="K67" s="69"/>
      <c r="L67" s="83"/>
      <c r="M67" s="97"/>
      <c r="N67" s="100"/>
      <c r="O67" s="70"/>
      <c r="P67" s="67" t="s">
        <v>27</v>
      </c>
      <c r="Q67" s="7"/>
      <c r="R67" s="7"/>
      <c r="S67" s="7"/>
      <c r="T67" s="35"/>
      <c r="U67" s="41" t="s">
        <v>21</v>
      </c>
      <c r="V67" s="68">
        <v>0.5</v>
      </c>
      <c r="W67" s="77"/>
      <c r="X67" s="77"/>
      <c r="Y67" s="77"/>
      <c r="Z67" s="77"/>
      <c r="AA67" s="77"/>
      <c r="AB67" s="72"/>
      <c r="AC67" s="72"/>
      <c r="AD67" s="72"/>
      <c r="AE67" s="72"/>
      <c r="AF67" s="72"/>
      <c r="AG67" s="45">
        <f>ROUND(ROUND(H52+L64,0)*V67,0)</f>
        <v>169</v>
      </c>
      <c r="AH67" s="79"/>
      <c r="AI67" s="80"/>
      <c r="AJ67" s="80"/>
      <c r="AK67" s="80"/>
      <c r="AL67" s="14"/>
      <c r="AM67" s="16" t="str">
        <f t="shared" si="1"/>
        <v>{s:'631187', v:169 , c:'放デイ３・有資格３・未計画２・'},</v>
      </c>
      <c r="AN67" s="16"/>
    </row>
    <row r="68" ht="16.5" customHeight="1">
      <c r="A68" s="29">
        <v>63.0</v>
      </c>
      <c r="B68" s="30">
        <v>1188.0</v>
      </c>
      <c r="C68" s="31">
        <v>66.0</v>
      </c>
      <c r="D68" s="32" t="s">
        <v>94</v>
      </c>
      <c r="E68" s="94"/>
      <c r="F68" s="94"/>
      <c r="G68" s="94"/>
      <c r="H68" s="98"/>
      <c r="I68" s="8"/>
      <c r="J68" s="54"/>
      <c r="K68" s="69"/>
      <c r="L68" s="83"/>
      <c r="M68" s="97"/>
      <c r="N68" s="100"/>
      <c r="O68" s="78"/>
      <c r="P68" s="71"/>
      <c r="Q68" s="22"/>
      <c r="R68" s="22"/>
      <c r="S68" s="22"/>
      <c r="T68" s="57"/>
      <c r="U68" s="56"/>
      <c r="V68" s="72"/>
      <c r="W68" s="73" t="s">
        <v>20</v>
      </c>
      <c r="X68" s="74" t="s">
        <v>21</v>
      </c>
      <c r="Y68" s="75">
        <v>0.85</v>
      </c>
      <c r="Z68" s="43"/>
      <c r="AA68" s="43"/>
      <c r="AB68" s="44"/>
      <c r="AC68" s="44"/>
      <c r="AD68" s="44"/>
      <c r="AE68" s="44"/>
      <c r="AF68" s="44"/>
      <c r="AG68" s="45">
        <f>ROUND(ROUND(ROUND(H52+L64,0)*V67,0)*Y68,0)</f>
        <v>144</v>
      </c>
      <c r="AH68" s="79"/>
      <c r="AI68" s="80"/>
      <c r="AJ68" s="80"/>
      <c r="AK68" s="80"/>
      <c r="AL68" s="14"/>
      <c r="AM68" s="16" t="str">
        <f t="shared" si="1"/>
        <v>{s:'631188', v:144 , c:'放デイ３・有資格３・未計画２・評減・'},</v>
      </c>
      <c r="AN68" s="16"/>
    </row>
    <row r="69" ht="16.5" customHeight="1">
      <c r="A69" s="29">
        <v>63.0</v>
      </c>
      <c r="B69" s="30">
        <v>1189.0</v>
      </c>
      <c r="C69" s="31">
        <v>67.0</v>
      </c>
      <c r="D69" s="32" t="s">
        <v>95</v>
      </c>
      <c r="E69" s="94"/>
      <c r="F69" s="94"/>
      <c r="G69" s="94"/>
      <c r="H69" s="98"/>
      <c r="I69" s="8"/>
      <c r="J69" s="54"/>
      <c r="K69" s="69"/>
      <c r="L69" s="83"/>
      <c r="M69" s="97"/>
      <c r="N69" s="100"/>
      <c r="O69" s="67"/>
      <c r="P69" s="81"/>
      <c r="Q69" s="7"/>
      <c r="R69" s="7"/>
      <c r="S69" s="7"/>
      <c r="T69" s="35"/>
      <c r="U69" s="41"/>
      <c r="V69" s="68"/>
      <c r="W69" s="43"/>
      <c r="X69" s="43"/>
      <c r="Y69" s="44"/>
      <c r="Z69" s="82" t="s">
        <v>30</v>
      </c>
      <c r="AA69" s="83">
        <v>5.0</v>
      </c>
      <c r="AB69" s="84" t="s">
        <v>31</v>
      </c>
      <c r="AC69" s="84"/>
      <c r="AD69" s="84"/>
      <c r="AE69" s="84"/>
      <c r="AF69" s="84"/>
      <c r="AG69" s="45">
        <f>ROUND(ROUND(H52+L64,0)-AA69,0)</f>
        <v>332</v>
      </c>
      <c r="AH69" s="79"/>
      <c r="AI69" s="80"/>
      <c r="AJ69" s="80"/>
      <c r="AK69" s="80"/>
      <c r="AL69" s="14"/>
      <c r="AM69" s="16" t="str">
        <f t="shared" si="1"/>
        <v>{s:'631189', v:332 , c:'放デイ３・有資格３・拘減・'},</v>
      </c>
      <c r="AN69" s="16"/>
    </row>
    <row r="70" ht="16.5" customHeight="1">
      <c r="A70" s="29">
        <v>63.0</v>
      </c>
      <c r="B70" s="30">
        <v>1190.0</v>
      </c>
      <c r="C70" s="31">
        <v>68.0</v>
      </c>
      <c r="D70" s="32" t="s">
        <v>96</v>
      </c>
      <c r="E70" s="94"/>
      <c r="F70" s="94"/>
      <c r="G70" s="94"/>
      <c r="H70" s="98"/>
      <c r="I70" s="8"/>
      <c r="J70" s="54"/>
      <c r="K70" s="69"/>
      <c r="L70" s="83"/>
      <c r="M70" s="97"/>
      <c r="N70" s="100"/>
      <c r="O70" s="71"/>
      <c r="P70" s="85"/>
      <c r="Q70" s="22"/>
      <c r="R70" s="22"/>
      <c r="S70" s="22"/>
      <c r="T70" s="57"/>
      <c r="U70" s="56"/>
      <c r="V70" s="72"/>
      <c r="W70" s="59" t="s">
        <v>20</v>
      </c>
      <c r="X70" s="41" t="s">
        <v>21</v>
      </c>
      <c r="Y70" s="86">
        <v>0.85</v>
      </c>
      <c r="Z70" s="87"/>
      <c r="AA70" s="83"/>
      <c r="AB70" s="84"/>
      <c r="AC70" s="84"/>
      <c r="AD70" s="84"/>
      <c r="AE70" s="84"/>
      <c r="AF70" s="84"/>
      <c r="AG70" s="45">
        <f>ROUND(ROUND(ROUND(H52+L64,0)*Y70,0)-AA69,0)</f>
        <v>281</v>
      </c>
      <c r="AH70" s="79"/>
      <c r="AI70" s="80"/>
      <c r="AJ70" s="80"/>
      <c r="AK70" s="80"/>
      <c r="AL70" s="14"/>
      <c r="AM70" s="16" t="str">
        <f t="shared" si="1"/>
        <v>{s:'631190', v:281 , c:'放デイ３・有資格３・評減・拘減・'},</v>
      </c>
      <c r="AN70" s="16"/>
    </row>
    <row r="71" ht="16.5" customHeight="1">
      <c r="A71" s="29">
        <v>63.0</v>
      </c>
      <c r="B71" s="30">
        <v>1191.0</v>
      </c>
      <c r="C71" s="31">
        <v>69.0</v>
      </c>
      <c r="D71" s="32" t="s">
        <v>97</v>
      </c>
      <c r="E71" s="94"/>
      <c r="F71" s="94"/>
      <c r="G71" s="94"/>
      <c r="H71" s="98"/>
      <c r="I71" s="8"/>
      <c r="J71" s="54"/>
      <c r="K71" s="69"/>
      <c r="L71" s="83"/>
      <c r="M71" s="97"/>
      <c r="N71" s="100"/>
      <c r="O71" s="33" t="s">
        <v>23</v>
      </c>
      <c r="P71" s="67" t="s">
        <v>24</v>
      </c>
      <c r="Q71" s="7"/>
      <c r="R71" s="7"/>
      <c r="S71" s="7"/>
      <c r="T71" s="35"/>
      <c r="U71" s="41" t="s">
        <v>21</v>
      </c>
      <c r="V71" s="68">
        <v>0.7</v>
      </c>
      <c r="W71" s="88"/>
      <c r="X71" s="88"/>
      <c r="Y71" s="89"/>
      <c r="Z71" s="87"/>
      <c r="AA71" s="90"/>
      <c r="AB71" s="91"/>
      <c r="AC71" s="91"/>
      <c r="AD71" s="91"/>
      <c r="AE71" s="91"/>
      <c r="AF71" s="91"/>
      <c r="AG71" s="45">
        <f>ROUND(ROUND(ROUND(H52+L64,0)*V71,0)-AA69,0)</f>
        <v>231</v>
      </c>
      <c r="AH71" s="79"/>
      <c r="AI71" s="80"/>
      <c r="AJ71" s="80"/>
      <c r="AK71" s="80"/>
      <c r="AL71" s="14"/>
      <c r="AM71" s="16" t="str">
        <f t="shared" si="1"/>
        <v>{s:'631191', v:231 , c:'放デイ３・有資格３・未計画・拘減・'},</v>
      </c>
      <c r="AN71" s="16"/>
    </row>
    <row r="72" ht="16.5" customHeight="1">
      <c r="A72" s="29">
        <v>63.0</v>
      </c>
      <c r="B72" s="30">
        <v>1192.0</v>
      </c>
      <c r="C72" s="31">
        <v>70.0</v>
      </c>
      <c r="D72" s="32" t="s">
        <v>98</v>
      </c>
      <c r="E72" s="94"/>
      <c r="F72" s="94"/>
      <c r="G72" s="94"/>
      <c r="H72" s="98"/>
      <c r="I72" s="8"/>
      <c r="J72" s="54"/>
      <c r="K72" s="69"/>
      <c r="L72" s="83"/>
      <c r="M72" s="97"/>
      <c r="N72" s="100"/>
      <c r="O72" s="70"/>
      <c r="P72" s="71"/>
      <c r="Q72" s="22"/>
      <c r="R72" s="22"/>
      <c r="S72" s="22"/>
      <c r="T72" s="57"/>
      <c r="U72" s="56"/>
      <c r="V72" s="72"/>
      <c r="W72" s="73" t="s">
        <v>20</v>
      </c>
      <c r="X72" s="74" t="s">
        <v>21</v>
      </c>
      <c r="Y72" s="92">
        <v>0.85</v>
      </c>
      <c r="Z72" s="87"/>
      <c r="AA72" s="90"/>
      <c r="AB72" s="91"/>
      <c r="AC72" s="91"/>
      <c r="AD72" s="91"/>
      <c r="AE72" s="91"/>
      <c r="AF72" s="91"/>
      <c r="AG72" s="45">
        <f>ROUND(ROUND(ROUND(ROUND(H52+L64,0)*V71,0)*Y72,0)-AA69,0)</f>
        <v>196</v>
      </c>
      <c r="AH72" s="79"/>
      <c r="AI72" s="80"/>
      <c r="AJ72" s="80"/>
      <c r="AK72" s="80"/>
      <c r="AL72" s="14"/>
      <c r="AM72" s="16" t="str">
        <f t="shared" si="1"/>
        <v>{s:'631192', v:196 , c:'放デイ３・有資格３・未計画・評減・拘減・'},</v>
      </c>
      <c r="AN72" s="16"/>
    </row>
    <row r="73" ht="16.5" customHeight="1">
      <c r="A73" s="29">
        <v>63.0</v>
      </c>
      <c r="B73" s="30">
        <v>1193.0</v>
      </c>
      <c r="C73" s="31">
        <v>71.0</v>
      </c>
      <c r="D73" s="32" t="s">
        <v>99</v>
      </c>
      <c r="E73" s="105"/>
      <c r="F73" s="94"/>
      <c r="G73" s="94"/>
      <c r="H73" s="98"/>
      <c r="I73" s="8"/>
      <c r="J73" s="54"/>
      <c r="K73" s="69"/>
      <c r="L73" s="83"/>
      <c r="M73" s="97"/>
      <c r="N73" s="100"/>
      <c r="O73" s="70"/>
      <c r="P73" s="81" t="s">
        <v>27</v>
      </c>
      <c r="Q73" s="7"/>
      <c r="R73" s="7"/>
      <c r="S73" s="7"/>
      <c r="T73" s="35"/>
      <c r="U73" s="41" t="s">
        <v>21</v>
      </c>
      <c r="V73" s="68">
        <v>0.5</v>
      </c>
      <c r="W73" s="77"/>
      <c r="X73" s="77"/>
      <c r="Y73" s="72"/>
      <c r="Z73" s="87"/>
      <c r="AA73" s="90"/>
      <c r="AB73" s="91"/>
      <c r="AC73" s="91"/>
      <c r="AD73" s="91"/>
      <c r="AE73" s="91"/>
      <c r="AF73" s="91"/>
      <c r="AG73" s="45">
        <f>ROUND(ROUND(ROUND(H52+L64,0)*V73,0)-AA69,0)</f>
        <v>164</v>
      </c>
      <c r="AH73" s="79"/>
      <c r="AI73" s="80"/>
      <c r="AJ73" s="80"/>
      <c r="AK73" s="80"/>
      <c r="AL73" s="14"/>
      <c r="AM73" s="16" t="str">
        <f t="shared" si="1"/>
        <v>{s:'631193', v:164 , c:'放デイ３・有資格３・未計画２・拘減・'},</v>
      </c>
      <c r="AN73" s="16"/>
    </row>
    <row r="74" ht="16.5" customHeight="1">
      <c r="A74" s="29">
        <v>63.0</v>
      </c>
      <c r="B74" s="30">
        <v>1194.0</v>
      </c>
      <c r="C74" s="31">
        <v>72.0</v>
      </c>
      <c r="D74" s="32" t="s">
        <v>100</v>
      </c>
      <c r="E74" s="105"/>
      <c r="F74" s="106"/>
      <c r="G74" s="107"/>
      <c r="H74" s="108"/>
      <c r="I74" s="22"/>
      <c r="J74" s="109"/>
      <c r="K74" s="110"/>
      <c r="L74" s="56"/>
      <c r="M74" s="111"/>
      <c r="N74" s="58"/>
      <c r="O74" s="78"/>
      <c r="P74" s="85"/>
      <c r="Q74" s="22"/>
      <c r="R74" s="22"/>
      <c r="S74" s="22"/>
      <c r="T74" s="57"/>
      <c r="U74" s="56"/>
      <c r="V74" s="72"/>
      <c r="W74" s="73" t="s">
        <v>20</v>
      </c>
      <c r="X74" s="74" t="s">
        <v>21</v>
      </c>
      <c r="Y74" s="92">
        <v>0.85</v>
      </c>
      <c r="Z74" s="93"/>
      <c r="AA74" s="77"/>
      <c r="AB74" s="72"/>
      <c r="AC74" s="72"/>
      <c r="AD74" s="72"/>
      <c r="AE74" s="72"/>
      <c r="AF74" s="72"/>
      <c r="AG74" s="45">
        <f>ROUND(ROUND(ROUND(ROUND(H52+L64,0)*V73,0)*Y74,0)-AA69,0)</f>
        <v>139</v>
      </c>
      <c r="AH74" s="79"/>
      <c r="AI74" s="80"/>
      <c r="AJ74" s="80"/>
      <c r="AK74" s="80"/>
      <c r="AL74" s="14"/>
      <c r="AM74" s="16" t="str">
        <f t="shared" si="1"/>
        <v>{s:'631194', v:139 , c:'放デイ３・有資格３・未計画２・評減・拘減・'},</v>
      </c>
      <c r="AN74" s="16"/>
    </row>
    <row r="75" ht="16.5" customHeight="1">
      <c r="A75" s="29">
        <v>63.0</v>
      </c>
      <c r="B75" s="30">
        <v>1271.0</v>
      </c>
      <c r="C75" s="31">
        <v>73.0</v>
      </c>
      <c r="D75" s="32" t="s">
        <v>101</v>
      </c>
      <c r="E75" s="112"/>
      <c r="F75" s="33" t="s">
        <v>102</v>
      </c>
      <c r="G75" s="102" t="s">
        <v>103</v>
      </c>
      <c r="H75" s="35"/>
      <c r="I75" s="35"/>
      <c r="J75" s="36"/>
      <c r="K75" s="37"/>
      <c r="L75" s="96"/>
      <c r="M75" s="96"/>
      <c r="N75" s="39"/>
      <c r="O75" s="40"/>
      <c r="P75" s="41"/>
      <c r="Q75" s="7"/>
      <c r="R75" s="7"/>
      <c r="S75" s="7"/>
      <c r="T75" s="35"/>
      <c r="U75" s="41"/>
      <c r="V75" s="42"/>
      <c r="W75" s="43"/>
      <c r="X75" s="43"/>
      <c r="Y75" s="43"/>
      <c r="Z75" s="43"/>
      <c r="AA75" s="43"/>
      <c r="AB75" s="44"/>
      <c r="AC75" s="44"/>
      <c r="AD75" s="44"/>
      <c r="AE75" s="44"/>
      <c r="AF75" s="44"/>
      <c r="AG75" s="45">
        <f>ROUND(H76,0)</f>
        <v>649</v>
      </c>
      <c r="AH75" s="79"/>
      <c r="AI75" s="80"/>
      <c r="AJ75" s="80"/>
      <c r="AK75" s="80"/>
      <c r="AL75" s="14"/>
      <c r="AM75" s="16" t="str">
        <f t="shared" si="1"/>
        <v>{s:'631271', v:649 , c:'放デイ２１・'},</v>
      </c>
      <c r="AN75" s="16"/>
    </row>
    <row r="76" ht="16.5" customHeight="1">
      <c r="A76" s="29">
        <v>63.0</v>
      </c>
      <c r="B76" s="30">
        <v>1272.0</v>
      </c>
      <c r="C76" s="31">
        <v>74.0</v>
      </c>
      <c r="D76" s="32" t="s">
        <v>104</v>
      </c>
      <c r="E76" s="69"/>
      <c r="F76" s="70"/>
      <c r="G76" s="104"/>
      <c r="H76" s="50">
        <v>649.0</v>
      </c>
      <c r="I76" s="8" t="s">
        <v>9</v>
      </c>
      <c r="J76" s="51"/>
      <c r="K76" s="52"/>
      <c r="L76" s="83"/>
      <c r="M76" s="97"/>
      <c r="N76" s="54"/>
      <c r="O76" s="55"/>
      <c r="P76" s="56"/>
      <c r="Q76" s="22"/>
      <c r="R76" s="22"/>
      <c r="S76" s="22"/>
      <c r="T76" s="57"/>
      <c r="U76" s="56"/>
      <c r="V76" s="58"/>
      <c r="W76" s="59" t="s">
        <v>20</v>
      </c>
      <c r="X76" s="41" t="s">
        <v>21</v>
      </c>
      <c r="Y76" s="60">
        <v>0.85</v>
      </c>
      <c r="Z76" s="43"/>
      <c r="AA76" s="43"/>
      <c r="AB76" s="44"/>
      <c r="AC76" s="44"/>
      <c r="AD76" s="44"/>
      <c r="AE76" s="44"/>
      <c r="AF76" s="44"/>
      <c r="AG76" s="45">
        <f>ROUND(H76*Y76,0)</f>
        <v>552</v>
      </c>
      <c r="AH76" s="79"/>
      <c r="AI76" s="80"/>
      <c r="AJ76" s="80"/>
      <c r="AK76" s="80"/>
      <c r="AL76" s="14"/>
      <c r="AM76" s="16" t="str">
        <f t="shared" si="1"/>
        <v>{s:'631272', v:552 , c:'放デイ２１・評減・'},</v>
      </c>
      <c r="AN76" s="16"/>
    </row>
    <row r="77" ht="16.5" customHeight="1">
      <c r="A77" s="29">
        <v>63.0</v>
      </c>
      <c r="B77" s="30">
        <v>1273.0</v>
      </c>
      <c r="C77" s="31">
        <v>75.0</v>
      </c>
      <c r="D77" s="32" t="s">
        <v>105</v>
      </c>
      <c r="E77" s="69"/>
      <c r="F77" s="70"/>
      <c r="G77" s="104"/>
      <c r="H77" s="63"/>
      <c r="I77" s="63"/>
      <c r="J77" s="51"/>
      <c r="K77" s="69"/>
      <c r="L77" s="14"/>
      <c r="M77" s="99"/>
      <c r="N77" s="100"/>
      <c r="O77" s="33" t="s">
        <v>23</v>
      </c>
      <c r="P77" s="67" t="s">
        <v>24</v>
      </c>
      <c r="Q77" s="7"/>
      <c r="R77" s="7"/>
      <c r="S77" s="7"/>
      <c r="T77" s="35"/>
      <c r="U77" s="41" t="s">
        <v>21</v>
      </c>
      <c r="V77" s="68">
        <v>0.7</v>
      </c>
      <c r="W77" s="88"/>
      <c r="X77" s="88"/>
      <c r="Y77" s="88"/>
      <c r="Z77" s="88"/>
      <c r="AA77" s="88"/>
      <c r="AB77" s="89"/>
      <c r="AC77" s="89"/>
      <c r="AD77" s="89"/>
      <c r="AE77" s="89"/>
      <c r="AF77" s="89"/>
      <c r="AG77" s="45">
        <f>ROUND(H76*V77,0)</f>
        <v>454</v>
      </c>
      <c r="AH77" s="79"/>
      <c r="AI77" s="80"/>
      <c r="AJ77" s="80"/>
      <c r="AK77" s="80"/>
      <c r="AL77" s="14"/>
      <c r="AM77" s="16" t="str">
        <f t="shared" si="1"/>
        <v>{s:'631273', v:454 , c:'放デイ２１・未計画・'},</v>
      </c>
      <c r="AN77" s="16"/>
    </row>
    <row r="78" ht="16.5" customHeight="1">
      <c r="A78" s="29">
        <v>63.0</v>
      </c>
      <c r="B78" s="30">
        <v>1274.0</v>
      </c>
      <c r="C78" s="31">
        <v>76.0</v>
      </c>
      <c r="D78" s="32" t="s">
        <v>106</v>
      </c>
      <c r="E78" s="69"/>
      <c r="F78" s="69"/>
      <c r="G78" s="104"/>
      <c r="H78" s="63"/>
      <c r="I78" s="63"/>
      <c r="J78" s="51"/>
      <c r="K78" s="69"/>
      <c r="L78" s="83"/>
      <c r="M78" s="97"/>
      <c r="N78" s="100"/>
      <c r="O78" s="70"/>
      <c r="P78" s="71"/>
      <c r="Q78" s="22"/>
      <c r="R78" s="22"/>
      <c r="S78" s="22"/>
      <c r="T78" s="57"/>
      <c r="U78" s="56"/>
      <c r="V78" s="72"/>
      <c r="W78" s="73" t="s">
        <v>20</v>
      </c>
      <c r="X78" s="74" t="s">
        <v>21</v>
      </c>
      <c r="Y78" s="75">
        <v>0.85</v>
      </c>
      <c r="Z78" s="43"/>
      <c r="AA78" s="43"/>
      <c r="AB78" s="44"/>
      <c r="AC78" s="44"/>
      <c r="AD78" s="44"/>
      <c r="AE78" s="44"/>
      <c r="AF78" s="44"/>
      <c r="AG78" s="45">
        <f>ROUND(ROUND(H76*V77,0)*Y78,0)</f>
        <v>386</v>
      </c>
      <c r="AH78" s="79"/>
      <c r="AI78" s="80"/>
      <c r="AJ78" s="80"/>
      <c r="AK78" s="80"/>
      <c r="AL78" s="14"/>
      <c r="AM78" s="16" t="str">
        <f t="shared" si="1"/>
        <v>{s:'631274', v:386 , c:'放デイ２１・未計画・評減・'},</v>
      </c>
      <c r="AN78" s="16"/>
    </row>
    <row r="79" ht="16.5" customHeight="1">
      <c r="A79" s="29">
        <v>63.0</v>
      </c>
      <c r="B79" s="30">
        <v>1275.0</v>
      </c>
      <c r="C79" s="31">
        <v>77.0</v>
      </c>
      <c r="D79" s="32" t="s">
        <v>107</v>
      </c>
      <c r="E79" s="69"/>
      <c r="F79" s="69"/>
      <c r="G79" s="76"/>
      <c r="H79" s="63"/>
      <c r="I79" s="63"/>
      <c r="J79" s="51"/>
      <c r="K79" s="69"/>
      <c r="L79" s="83"/>
      <c r="M79" s="97"/>
      <c r="N79" s="100"/>
      <c r="O79" s="70"/>
      <c r="P79" s="67" t="s">
        <v>27</v>
      </c>
      <c r="Q79" s="7"/>
      <c r="R79" s="7"/>
      <c r="S79" s="7"/>
      <c r="T79" s="35"/>
      <c r="U79" s="41" t="s">
        <v>21</v>
      </c>
      <c r="V79" s="68">
        <v>0.5</v>
      </c>
      <c r="W79" s="77"/>
      <c r="X79" s="77"/>
      <c r="Y79" s="77"/>
      <c r="Z79" s="77"/>
      <c r="AA79" s="77"/>
      <c r="AB79" s="72"/>
      <c r="AC79" s="72"/>
      <c r="AD79" s="72"/>
      <c r="AE79" s="72"/>
      <c r="AF79" s="72"/>
      <c r="AG79" s="45">
        <f>ROUND(H76*V79,0)</f>
        <v>325</v>
      </c>
      <c r="AH79" s="79"/>
      <c r="AI79" s="80"/>
      <c r="AJ79" s="80"/>
      <c r="AK79" s="80"/>
      <c r="AL79" s="14"/>
      <c r="AM79" s="16" t="str">
        <f t="shared" si="1"/>
        <v>{s:'631275', v:325 , c:'放デイ２１・未計画２・'},</v>
      </c>
      <c r="AN79" s="16"/>
    </row>
    <row r="80" ht="16.5" customHeight="1">
      <c r="A80" s="29">
        <v>63.0</v>
      </c>
      <c r="B80" s="30">
        <v>1276.0</v>
      </c>
      <c r="C80" s="31">
        <v>78.0</v>
      </c>
      <c r="D80" s="32" t="s">
        <v>108</v>
      </c>
      <c r="E80" s="69"/>
      <c r="F80" s="69"/>
      <c r="G80" s="76"/>
      <c r="H80" s="63"/>
      <c r="I80" s="63"/>
      <c r="J80" s="51"/>
      <c r="K80" s="69"/>
      <c r="L80" s="83"/>
      <c r="M80" s="97"/>
      <c r="N80" s="100"/>
      <c r="O80" s="78"/>
      <c r="P80" s="71"/>
      <c r="Q80" s="22"/>
      <c r="R80" s="22"/>
      <c r="S80" s="22"/>
      <c r="T80" s="57"/>
      <c r="U80" s="56"/>
      <c r="V80" s="72"/>
      <c r="W80" s="73" t="s">
        <v>20</v>
      </c>
      <c r="X80" s="74" t="s">
        <v>21</v>
      </c>
      <c r="Y80" s="75">
        <v>0.85</v>
      </c>
      <c r="Z80" s="43"/>
      <c r="AA80" s="43"/>
      <c r="AB80" s="44"/>
      <c r="AC80" s="44"/>
      <c r="AD80" s="44"/>
      <c r="AE80" s="44"/>
      <c r="AF80" s="44"/>
      <c r="AG80" s="45">
        <f>ROUND(ROUND(H76*V79,0)*Y80,0)</f>
        <v>276</v>
      </c>
      <c r="AH80" s="79"/>
      <c r="AI80" s="80"/>
      <c r="AJ80" s="80"/>
      <c r="AK80" s="80"/>
      <c r="AL80" s="14"/>
      <c r="AM80" s="16" t="str">
        <f t="shared" si="1"/>
        <v>{s:'631276', v:276 , c:'放デイ２１・未計画２・評減・'},</v>
      </c>
      <c r="AN80" s="16"/>
    </row>
    <row r="81" ht="16.5" customHeight="1">
      <c r="A81" s="29">
        <v>63.0</v>
      </c>
      <c r="B81" s="30">
        <v>1277.0</v>
      </c>
      <c r="C81" s="31">
        <v>79.0</v>
      </c>
      <c r="D81" s="32" t="s">
        <v>109</v>
      </c>
      <c r="E81" s="69"/>
      <c r="F81" s="69"/>
      <c r="G81" s="76"/>
      <c r="H81" s="63"/>
      <c r="I81" s="63"/>
      <c r="J81" s="51"/>
      <c r="K81" s="69"/>
      <c r="L81" s="83"/>
      <c r="M81" s="97"/>
      <c r="N81" s="100"/>
      <c r="O81" s="67"/>
      <c r="P81" s="81"/>
      <c r="Q81" s="7"/>
      <c r="R81" s="7"/>
      <c r="S81" s="7"/>
      <c r="T81" s="35"/>
      <c r="U81" s="41"/>
      <c r="V81" s="68"/>
      <c r="W81" s="43"/>
      <c r="X81" s="43"/>
      <c r="Y81" s="44"/>
      <c r="Z81" s="82" t="s">
        <v>30</v>
      </c>
      <c r="AA81" s="83">
        <v>5.0</v>
      </c>
      <c r="AB81" s="84" t="s">
        <v>31</v>
      </c>
      <c r="AC81" s="84"/>
      <c r="AD81" s="84"/>
      <c r="AE81" s="84"/>
      <c r="AF81" s="84"/>
      <c r="AG81" s="45">
        <f>ROUND(H76-AA81,0)</f>
        <v>644</v>
      </c>
      <c r="AH81" s="79"/>
      <c r="AI81" s="80"/>
      <c r="AJ81" s="80"/>
      <c r="AK81" s="80"/>
      <c r="AL81" s="14"/>
      <c r="AM81" s="16" t="str">
        <f t="shared" si="1"/>
        <v>{s:'631277', v:644 , c:'放デイ２１・拘減・'},</v>
      </c>
      <c r="AN81" s="16"/>
    </row>
    <row r="82" ht="16.5" customHeight="1">
      <c r="A82" s="29">
        <v>63.0</v>
      </c>
      <c r="B82" s="30">
        <v>1278.0</v>
      </c>
      <c r="C82" s="31">
        <v>80.0</v>
      </c>
      <c r="D82" s="32" t="s">
        <v>110</v>
      </c>
      <c r="E82" s="69"/>
      <c r="F82" s="69"/>
      <c r="G82" s="76"/>
      <c r="H82" s="63"/>
      <c r="I82" s="63"/>
      <c r="J82" s="51"/>
      <c r="K82" s="69"/>
      <c r="L82" s="83"/>
      <c r="M82" s="97"/>
      <c r="N82" s="100"/>
      <c r="O82" s="71"/>
      <c r="P82" s="85"/>
      <c r="Q82" s="22"/>
      <c r="R82" s="22"/>
      <c r="S82" s="22"/>
      <c r="T82" s="57"/>
      <c r="U82" s="56"/>
      <c r="V82" s="72"/>
      <c r="W82" s="59" t="s">
        <v>20</v>
      </c>
      <c r="X82" s="41" t="s">
        <v>21</v>
      </c>
      <c r="Y82" s="86">
        <v>0.85</v>
      </c>
      <c r="Z82" s="87"/>
      <c r="AA82" s="83"/>
      <c r="AB82" s="84"/>
      <c r="AC82" s="84"/>
      <c r="AD82" s="84"/>
      <c r="AE82" s="84"/>
      <c r="AF82" s="84"/>
      <c r="AG82" s="45">
        <f>ROUND(ROUND(H76*Y82,0)-AA81,0)</f>
        <v>547</v>
      </c>
      <c r="AH82" s="79"/>
      <c r="AI82" s="80"/>
      <c r="AJ82" s="80"/>
      <c r="AK82" s="80"/>
      <c r="AL82" s="14"/>
      <c r="AM82" s="16" t="str">
        <f t="shared" si="1"/>
        <v>{s:'631278', v:547 , c:'放デイ２１・評減・拘減・'},</v>
      </c>
      <c r="AN82" s="16"/>
    </row>
    <row r="83" ht="16.5" customHeight="1">
      <c r="A83" s="29">
        <v>63.0</v>
      </c>
      <c r="B83" s="30">
        <v>1279.0</v>
      </c>
      <c r="C83" s="31">
        <v>81.0</v>
      </c>
      <c r="D83" s="32" t="s">
        <v>111</v>
      </c>
      <c r="E83" s="69"/>
      <c r="F83" s="69"/>
      <c r="G83" s="76"/>
      <c r="H83" s="63"/>
      <c r="I83" s="63"/>
      <c r="J83" s="51"/>
      <c r="K83" s="69"/>
      <c r="L83" s="83"/>
      <c r="M83" s="97"/>
      <c r="N83" s="100"/>
      <c r="O83" s="33" t="s">
        <v>23</v>
      </c>
      <c r="P83" s="67" t="s">
        <v>24</v>
      </c>
      <c r="Q83" s="7"/>
      <c r="R83" s="7"/>
      <c r="S83" s="7"/>
      <c r="T83" s="35"/>
      <c r="U83" s="41" t="s">
        <v>21</v>
      </c>
      <c r="V83" s="68">
        <v>0.7</v>
      </c>
      <c r="W83" s="88"/>
      <c r="X83" s="88"/>
      <c r="Y83" s="89"/>
      <c r="Z83" s="87"/>
      <c r="AA83" s="90"/>
      <c r="AB83" s="91"/>
      <c r="AC83" s="91"/>
      <c r="AD83" s="91"/>
      <c r="AE83" s="91"/>
      <c r="AF83" s="91"/>
      <c r="AG83" s="45">
        <f>ROUND(ROUND(H76*V83,0)-AA81,0)</f>
        <v>449</v>
      </c>
      <c r="AH83" s="79"/>
      <c r="AI83" s="80"/>
      <c r="AJ83" s="80"/>
      <c r="AK83" s="80"/>
      <c r="AL83" s="14"/>
      <c r="AM83" s="16" t="str">
        <f t="shared" si="1"/>
        <v>{s:'631279', v:449 , c:'放デイ２１・未計画・拘減・'},</v>
      </c>
      <c r="AN83" s="16"/>
    </row>
    <row r="84" ht="16.5" customHeight="1">
      <c r="A84" s="29">
        <v>63.0</v>
      </c>
      <c r="B84" s="30">
        <v>1280.0</v>
      </c>
      <c r="C84" s="31">
        <v>82.0</v>
      </c>
      <c r="D84" s="32" t="s">
        <v>112</v>
      </c>
      <c r="E84" s="69"/>
      <c r="F84" s="69"/>
      <c r="G84" s="76"/>
      <c r="H84" s="63"/>
      <c r="I84" s="63"/>
      <c r="J84" s="51"/>
      <c r="K84" s="69"/>
      <c r="L84" s="83"/>
      <c r="M84" s="97"/>
      <c r="N84" s="100"/>
      <c r="O84" s="70"/>
      <c r="P84" s="71"/>
      <c r="Q84" s="22"/>
      <c r="R84" s="22"/>
      <c r="S84" s="22"/>
      <c r="T84" s="57"/>
      <c r="U84" s="56"/>
      <c r="V84" s="72"/>
      <c r="W84" s="73" t="s">
        <v>20</v>
      </c>
      <c r="X84" s="74" t="s">
        <v>21</v>
      </c>
      <c r="Y84" s="92">
        <v>0.85</v>
      </c>
      <c r="Z84" s="87"/>
      <c r="AA84" s="90"/>
      <c r="AB84" s="91"/>
      <c r="AC84" s="91"/>
      <c r="AD84" s="91"/>
      <c r="AE84" s="91"/>
      <c r="AF84" s="91"/>
      <c r="AG84" s="45">
        <f>ROUND(ROUND(ROUND(H76*V83,0)*Y84,0)-AA81,0)</f>
        <v>381</v>
      </c>
      <c r="AH84" s="79"/>
      <c r="AI84" s="80"/>
      <c r="AJ84" s="80"/>
      <c r="AK84" s="80"/>
      <c r="AL84" s="14"/>
      <c r="AM84" s="16" t="str">
        <f t="shared" si="1"/>
        <v>{s:'631280', v:381 , c:'放デイ２１・未計画・評減・拘減・'},</v>
      </c>
      <c r="AN84" s="16"/>
    </row>
    <row r="85" ht="16.5" customHeight="1">
      <c r="A85" s="29">
        <v>63.0</v>
      </c>
      <c r="B85" s="30">
        <v>1281.0</v>
      </c>
      <c r="C85" s="31">
        <v>83.0</v>
      </c>
      <c r="D85" s="32" t="s">
        <v>113</v>
      </c>
      <c r="E85" s="69"/>
      <c r="F85" s="69"/>
      <c r="G85" s="76"/>
      <c r="H85" s="63"/>
      <c r="I85" s="63"/>
      <c r="J85" s="51"/>
      <c r="K85" s="69"/>
      <c r="L85" s="83"/>
      <c r="M85" s="97"/>
      <c r="N85" s="100"/>
      <c r="O85" s="70"/>
      <c r="P85" s="81" t="s">
        <v>27</v>
      </c>
      <c r="Q85" s="7"/>
      <c r="R85" s="7"/>
      <c r="S85" s="7"/>
      <c r="T85" s="35"/>
      <c r="U85" s="41" t="s">
        <v>21</v>
      </c>
      <c r="V85" s="68">
        <v>0.5</v>
      </c>
      <c r="W85" s="77"/>
      <c r="X85" s="77"/>
      <c r="Y85" s="72"/>
      <c r="Z85" s="87"/>
      <c r="AA85" s="90"/>
      <c r="AB85" s="91"/>
      <c r="AC85" s="91"/>
      <c r="AD85" s="91"/>
      <c r="AE85" s="91"/>
      <c r="AF85" s="91"/>
      <c r="AG85" s="45">
        <f>ROUND(ROUND(H76*V85,0)-AA81,0)</f>
        <v>320</v>
      </c>
      <c r="AH85" s="79"/>
      <c r="AI85" s="80"/>
      <c r="AJ85" s="80"/>
      <c r="AK85" s="80"/>
      <c r="AL85" s="14"/>
      <c r="AM85" s="16" t="str">
        <f t="shared" si="1"/>
        <v>{s:'631281', v:320 , c:'放デイ２１・未計画２・拘減・'},</v>
      </c>
      <c r="AN85" s="16"/>
    </row>
    <row r="86" ht="16.5" customHeight="1">
      <c r="A86" s="29">
        <v>63.0</v>
      </c>
      <c r="B86" s="30">
        <v>1282.0</v>
      </c>
      <c r="C86" s="31">
        <v>84.0</v>
      </c>
      <c r="D86" s="32" t="s">
        <v>114</v>
      </c>
      <c r="E86" s="69"/>
      <c r="F86" s="69"/>
      <c r="G86" s="76"/>
      <c r="H86" s="63"/>
      <c r="I86" s="63"/>
      <c r="J86" s="51"/>
      <c r="K86" s="69"/>
      <c r="L86" s="83"/>
      <c r="M86" s="97"/>
      <c r="N86" s="100"/>
      <c r="O86" s="78"/>
      <c r="P86" s="85"/>
      <c r="Q86" s="22"/>
      <c r="R86" s="22"/>
      <c r="S86" s="22"/>
      <c r="T86" s="57"/>
      <c r="U86" s="56"/>
      <c r="V86" s="72"/>
      <c r="W86" s="73" t="s">
        <v>20</v>
      </c>
      <c r="X86" s="74" t="s">
        <v>21</v>
      </c>
      <c r="Y86" s="92">
        <v>0.85</v>
      </c>
      <c r="Z86" s="93"/>
      <c r="AA86" s="77"/>
      <c r="AB86" s="72"/>
      <c r="AC86" s="72"/>
      <c r="AD86" s="72"/>
      <c r="AE86" s="72"/>
      <c r="AF86" s="72"/>
      <c r="AG86" s="45">
        <f>ROUND(ROUND(ROUND(H76*V85,0)*Y86,0)-AA81,0)</f>
        <v>271</v>
      </c>
      <c r="AH86" s="79"/>
      <c r="AI86" s="80"/>
      <c r="AJ86" s="80"/>
      <c r="AK86" s="80"/>
      <c r="AL86" s="14"/>
      <c r="AM86" s="16" t="str">
        <f t="shared" si="1"/>
        <v>{s:'631282', v:271 , c:'放デイ２１・未計画２・評減・拘減・'},</v>
      </c>
      <c r="AN86" s="16"/>
    </row>
    <row r="87" ht="16.5" customHeight="1">
      <c r="A87" s="29">
        <v>63.0</v>
      </c>
      <c r="B87" s="30">
        <v>1283.0</v>
      </c>
      <c r="C87" s="31">
        <v>85.0</v>
      </c>
      <c r="D87" s="32" t="s">
        <v>115</v>
      </c>
      <c r="E87" s="69"/>
      <c r="F87" s="69"/>
      <c r="G87" s="94"/>
      <c r="H87" s="8"/>
      <c r="I87" s="8"/>
      <c r="J87" s="95"/>
      <c r="K87" s="82" t="s">
        <v>38</v>
      </c>
      <c r="L87" s="96"/>
      <c r="M87" s="96"/>
      <c r="N87" s="39"/>
      <c r="O87" s="40"/>
      <c r="P87" s="41"/>
      <c r="Q87" s="7"/>
      <c r="R87" s="7"/>
      <c r="S87" s="7"/>
      <c r="T87" s="35"/>
      <c r="U87" s="41"/>
      <c r="V87" s="42"/>
      <c r="W87" s="43"/>
      <c r="X87" s="43"/>
      <c r="Y87" s="43"/>
      <c r="Z87" s="43"/>
      <c r="AA87" s="43"/>
      <c r="AB87" s="44"/>
      <c r="AC87" s="44"/>
      <c r="AD87" s="44"/>
      <c r="AE87" s="44"/>
      <c r="AF87" s="44"/>
      <c r="AG87" s="45">
        <f>ROUND(H76+L88,0)</f>
        <v>658</v>
      </c>
      <c r="AH87" s="79"/>
      <c r="AI87" s="80"/>
      <c r="AJ87" s="80"/>
      <c r="AK87" s="80"/>
      <c r="AL87" s="14"/>
      <c r="AM87" s="16" t="str">
        <f t="shared" si="1"/>
        <v>{s:'631283', v:658 , c:'放デイ２１・有資格７・'},</v>
      </c>
      <c r="AN87" s="16"/>
    </row>
    <row r="88" ht="16.5" customHeight="1">
      <c r="A88" s="29">
        <v>63.0</v>
      </c>
      <c r="B88" s="30">
        <v>1284.0</v>
      </c>
      <c r="C88" s="31">
        <v>86.0</v>
      </c>
      <c r="D88" s="32" t="s">
        <v>116</v>
      </c>
      <c r="E88" s="69"/>
      <c r="F88" s="69"/>
      <c r="G88" s="94"/>
      <c r="H88" s="113"/>
      <c r="I88" s="8"/>
      <c r="J88" s="95"/>
      <c r="K88" s="87"/>
      <c r="L88" s="83">
        <v>9.0</v>
      </c>
      <c r="M88" s="97" t="s">
        <v>40</v>
      </c>
      <c r="N88" s="54"/>
      <c r="O88" s="55"/>
      <c r="P88" s="56"/>
      <c r="Q88" s="22"/>
      <c r="R88" s="22"/>
      <c r="S88" s="22"/>
      <c r="T88" s="57"/>
      <c r="U88" s="56"/>
      <c r="V88" s="58"/>
      <c r="W88" s="59" t="s">
        <v>20</v>
      </c>
      <c r="X88" s="41" t="s">
        <v>21</v>
      </c>
      <c r="Y88" s="60">
        <v>0.85</v>
      </c>
      <c r="Z88" s="43"/>
      <c r="AA88" s="43"/>
      <c r="AB88" s="44"/>
      <c r="AC88" s="44"/>
      <c r="AD88" s="44"/>
      <c r="AE88" s="44"/>
      <c r="AF88" s="44"/>
      <c r="AG88" s="45">
        <f>ROUND(ROUND(H76+L88,0)*Y88,0)</f>
        <v>559</v>
      </c>
      <c r="AH88" s="79"/>
      <c r="AI88" s="80"/>
      <c r="AJ88" s="80"/>
      <c r="AK88" s="80"/>
      <c r="AL88" s="14"/>
      <c r="AM88" s="16" t="str">
        <f t="shared" si="1"/>
        <v>{s:'631284', v:559 , c:'放デイ２１・有資格７・評減・'},</v>
      </c>
      <c r="AN88" s="16"/>
    </row>
    <row r="89" ht="16.5" customHeight="1">
      <c r="A89" s="29">
        <v>63.0</v>
      </c>
      <c r="B89" s="30">
        <v>1285.0</v>
      </c>
      <c r="C89" s="31">
        <v>87.0</v>
      </c>
      <c r="D89" s="32" t="s">
        <v>117</v>
      </c>
      <c r="E89" s="69"/>
      <c r="F89" s="69"/>
      <c r="G89" s="94"/>
      <c r="H89" s="98"/>
      <c r="I89" s="8"/>
      <c r="J89" s="54"/>
      <c r="K89" s="87"/>
      <c r="L89" s="14"/>
      <c r="M89" s="99"/>
      <c r="N89" s="100"/>
      <c r="O89" s="33" t="s">
        <v>23</v>
      </c>
      <c r="P89" s="67" t="s">
        <v>24</v>
      </c>
      <c r="Q89" s="7"/>
      <c r="R89" s="7"/>
      <c r="S89" s="7"/>
      <c r="T89" s="35"/>
      <c r="U89" s="41" t="s">
        <v>21</v>
      </c>
      <c r="V89" s="68">
        <v>0.7</v>
      </c>
      <c r="W89" s="88"/>
      <c r="X89" s="88"/>
      <c r="Y89" s="88"/>
      <c r="Z89" s="88"/>
      <c r="AA89" s="88"/>
      <c r="AB89" s="89"/>
      <c r="AC89" s="89"/>
      <c r="AD89" s="89"/>
      <c r="AE89" s="89"/>
      <c r="AF89" s="89"/>
      <c r="AG89" s="45">
        <f>ROUND(ROUND(H76+L88,0)*V89,0)</f>
        <v>461</v>
      </c>
      <c r="AH89" s="79"/>
      <c r="AI89" s="80"/>
      <c r="AJ89" s="80"/>
      <c r="AK89" s="80"/>
      <c r="AL89" s="14"/>
      <c r="AM89" s="16" t="str">
        <f t="shared" si="1"/>
        <v>{s:'631285', v:461 , c:'放デイ２１・有資格７・未計画・'},</v>
      </c>
      <c r="AN89" s="16"/>
    </row>
    <row r="90" ht="16.5" customHeight="1">
      <c r="A90" s="29">
        <v>63.0</v>
      </c>
      <c r="B90" s="30">
        <v>1286.0</v>
      </c>
      <c r="C90" s="31">
        <v>88.0</v>
      </c>
      <c r="D90" s="32" t="s">
        <v>118</v>
      </c>
      <c r="E90" s="69"/>
      <c r="F90" s="69"/>
      <c r="G90" s="94"/>
      <c r="H90" s="98"/>
      <c r="I90" s="8"/>
      <c r="J90" s="54"/>
      <c r="K90" s="87"/>
      <c r="L90" s="83"/>
      <c r="M90" s="97"/>
      <c r="N90" s="100"/>
      <c r="O90" s="70"/>
      <c r="P90" s="71"/>
      <c r="Q90" s="22"/>
      <c r="R90" s="22"/>
      <c r="S90" s="22"/>
      <c r="T90" s="57"/>
      <c r="U90" s="56"/>
      <c r="V90" s="72"/>
      <c r="W90" s="73" t="s">
        <v>20</v>
      </c>
      <c r="X90" s="74" t="s">
        <v>21</v>
      </c>
      <c r="Y90" s="75">
        <v>0.85</v>
      </c>
      <c r="Z90" s="43"/>
      <c r="AA90" s="43"/>
      <c r="AB90" s="44"/>
      <c r="AC90" s="44"/>
      <c r="AD90" s="44"/>
      <c r="AE90" s="44"/>
      <c r="AF90" s="44"/>
      <c r="AG90" s="45">
        <f>ROUND(ROUND(ROUND(H76+L88,0)*V89,0)*Y90,0)</f>
        <v>392</v>
      </c>
      <c r="AH90" s="79"/>
      <c r="AI90" s="80"/>
      <c r="AJ90" s="80"/>
      <c r="AK90" s="80"/>
      <c r="AL90" s="14"/>
      <c r="AM90" s="16" t="str">
        <f t="shared" si="1"/>
        <v>{s:'631286', v:392 , c:'放デイ２１・有資格７・未計画・評減・'},</v>
      </c>
      <c r="AN90" s="16"/>
    </row>
    <row r="91" ht="16.5" customHeight="1">
      <c r="A91" s="29">
        <v>63.0</v>
      </c>
      <c r="B91" s="30">
        <v>1287.0</v>
      </c>
      <c r="C91" s="31">
        <v>89.0</v>
      </c>
      <c r="D91" s="32" t="s">
        <v>119</v>
      </c>
      <c r="E91" s="69"/>
      <c r="F91" s="69"/>
      <c r="G91" s="94"/>
      <c r="H91" s="98"/>
      <c r="I91" s="8"/>
      <c r="J91" s="54"/>
      <c r="K91" s="87"/>
      <c r="L91" s="83"/>
      <c r="M91" s="97"/>
      <c r="N91" s="100"/>
      <c r="O91" s="70"/>
      <c r="P91" s="67" t="s">
        <v>27</v>
      </c>
      <c r="Q91" s="7"/>
      <c r="R91" s="7"/>
      <c r="S91" s="7"/>
      <c r="T91" s="35"/>
      <c r="U91" s="41" t="s">
        <v>21</v>
      </c>
      <c r="V91" s="68">
        <v>0.5</v>
      </c>
      <c r="W91" s="77"/>
      <c r="X91" s="77"/>
      <c r="Y91" s="77"/>
      <c r="Z91" s="77"/>
      <c r="AA91" s="77"/>
      <c r="AB91" s="72"/>
      <c r="AC91" s="72"/>
      <c r="AD91" s="72"/>
      <c r="AE91" s="72"/>
      <c r="AF91" s="72"/>
      <c r="AG91" s="45">
        <f>ROUND(ROUND(H76+L88,0)*V91,0)</f>
        <v>329</v>
      </c>
      <c r="AH91" s="79"/>
      <c r="AI91" s="80"/>
      <c r="AJ91" s="80"/>
      <c r="AK91" s="80"/>
      <c r="AL91" s="14"/>
      <c r="AM91" s="16" t="str">
        <f t="shared" si="1"/>
        <v>{s:'631287', v:329 , c:'放デイ２１・有資格７・未計画２・'},</v>
      </c>
      <c r="AN91" s="16"/>
    </row>
    <row r="92" ht="16.5" customHeight="1">
      <c r="A92" s="29">
        <v>63.0</v>
      </c>
      <c r="B92" s="30">
        <v>1288.0</v>
      </c>
      <c r="C92" s="31">
        <v>90.0</v>
      </c>
      <c r="D92" s="32" t="s">
        <v>120</v>
      </c>
      <c r="E92" s="69"/>
      <c r="F92" s="69"/>
      <c r="G92" s="94"/>
      <c r="H92" s="98"/>
      <c r="I92" s="8"/>
      <c r="J92" s="54"/>
      <c r="K92" s="87"/>
      <c r="L92" s="83"/>
      <c r="M92" s="97"/>
      <c r="N92" s="100"/>
      <c r="O92" s="78"/>
      <c r="P92" s="71"/>
      <c r="Q92" s="22"/>
      <c r="R92" s="22"/>
      <c r="S92" s="22"/>
      <c r="T92" s="57"/>
      <c r="U92" s="56"/>
      <c r="V92" s="72"/>
      <c r="W92" s="73" t="s">
        <v>20</v>
      </c>
      <c r="X92" s="74" t="s">
        <v>21</v>
      </c>
      <c r="Y92" s="75">
        <v>0.85</v>
      </c>
      <c r="Z92" s="43"/>
      <c r="AA92" s="43"/>
      <c r="AB92" s="44"/>
      <c r="AC92" s="44"/>
      <c r="AD92" s="44"/>
      <c r="AE92" s="44"/>
      <c r="AF92" s="44"/>
      <c r="AG92" s="45">
        <f>ROUND(ROUND(ROUND(H76+L88,0)*V91,0)*Y92,0)</f>
        <v>280</v>
      </c>
      <c r="AH92" s="79"/>
      <c r="AI92" s="80"/>
      <c r="AJ92" s="80"/>
      <c r="AK92" s="80"/>
      <c r="AL92" s="14"/>
      <c r="AM92" s="16" t="str">
        <f t="shared" si="1"/>
        <v>{s:'631288', v:280 , c:'放デイ２１・有資格７・未計画２・評減・'},</v>
      </c>
      <c r="AN92" s="16"/>
    </row>
    <row r="93" ht="16.5" customHeight="1">
      <c r="A93" s="29">
        <v>63.0</v>
      </c>
      <c r="B93" s="30">
        <v>1289.0</v>
      </c>
      <c r="C93" s="31">
        <v>91.0</v>
      </c>
      <c r="D93" s="32" t="s">
        <v>121</v>
      </c>
      <c r="E93" s="69"/>
      <c r="F93" s="69"/>
      <c r="G93" s="94"/>
      <c r="H93" s="98"/>
      <c r="I93" s="8"/>
      <c r="J93" s="54"/>
      <c r="K93" s="69"/>
      <c r="L93" s="83"/>
      <c r="M93" s="97"/>
      <c r="N93" s="100"/>
      <c r="O93" s="67"/>
      <c r="P93" s="81"/>
      <c r="Q93" s="7"/>
      <c r="R93" s="7"/>
      <c r="S93" s="7"/>
      <c r="T93" s="35"/>
      <c r="U93" s="41"/>
      <c r="V93" s="68"/>
      <c r="W93" s="43"/>
      <c r="X93" s="43"/>
      <c r="Y93" s="44"/>
      <c r="Z93" s="82" t="s">
        <v>30</v>
      </c>
      <c r="AA93" s="83">
        <v>5.0</v>
      </c>
      <c r="AB93" s="84" t="s">
        <v>31</v>
      </c>
      <c r="AC93" s="84"/>
      <c r="AD93" s="84"/>
      <c r="AE93" s="84"/>
      <c r="AF93" s="84"/>
      <c r="AG93" s="45">
        <f>ROUND(ROUND(H76+L88,0)-AA93,0)</f>
        <v>653</v>
      </c>
      <c r="AH93" s="79"/>
      <c r="AI93" s="80"/>
      <c r="AJ93" s="80"/>
      <c r="AK93" s="80"/>
      <c r="AL93" s="14"/>
      <c r="AM93" s="16" t="str">
        <f t="shared" si="1"/>
        <v>{s:'631289', v:653 , c:'放デイ２１・有資格７・拘減・'},</v>
      </c>
      <c r="AN93" s="16"/>
    </row>
    <row r="94" ht="16.5" customHeight="1">
      <c r="A94" s="29">
        <v>63.0</v>
      </c>
      <c r="B94" s="30">
        <v>1290.0</v>
      </c>
      <c r="C94" s="31">
        <v>92.0</v>
      </c>
      <c r="D94" s="32" t="s">
        <v>122</v>
      </c>
      <c r="E94" s="69"/>
      <c r="F94" s="69"/>
      <c r="G94" s="94"/>
      <c r="H94" s="98"/>
      <c r="I94" s="8"/>
      <c r="J94" s="54"/>
      <c r="K94" s="69"/>
      <c r="L94" s="83"/>
      <c r="M94" s="97"/>
      <c r="N94" s="100"/>
      <c r="O94" s="71"/>
      <c r="P94" s="85"/>
      <c r="Q94" s="22"/>
      <c r="R94" s="22"/>
      <c r="S94" s="22"/>
      <c r="T94" s="57"/>
      <c r="U94" s="56"/>
      <c r="V94" s="72"/>
      <c r="W94" s="59" t="s">
        <v>20</v>
      </c>
      <c r="X94" s="41" t="s">
        <v>21</v>
      </c>
      <c r="Y94" s="86">
        <v>0.85</v>
      </c>
      <c r="Z94" s="87"/>
      <c r="AA94" s="83"/>
      <c r="AB94" s="84"/>
      <c r="AC94" s="84"/>
      <c r="AD94" s="84"/>
      <c r="AE94" s="84"/>
      <c r="AF94" s="84"/>
      <c r="AG94" s="45">
        <f>ROUND(ROUND(ROUND(H76+L88,0)*Y94,0)-AA93,0)</f>
        <v>554</v>
      </c>
      <c r="AH94" s="79"/>
      <c r="AI94" s="80"/>
      <c r="AJ94" s="80"/>
      <c r="AK94" s="80"/>
      <c r="AL94" s="14"/>
      <c r="AM94" s="16" t="str">
        <f t="shared" si="1"/>
        <v>{s:'631290', v:554 , c:'放デイ２１・有資格７・評減・拘減・'},</v>
      </c>
      <c r="AN94" s="16"/>
    </row>
    <row r="95" ht="16.5" customHeight="1">
      <c r="A95" s="29">
        <v>63.0</v>
      </c>
      <c r="B95" s="30">
        <v>1291.0</v>
      </c>
      <c r="C95" s="31">
        <v>93.0</v>
      </c>
      <c r="D95" s="32" t="s">
        <v>123</v>
      </c>
      <c r="E95" s="69"/>
      <c r="F95" s="69"/>
      <c r="G95" s="94"/>
      <c r="H95" s="98"/>
      <c r="I95" s="8"/>
      <c r="J95" s="54"/>
      <c r="K95" s="69"/>
      <c r="L95" s="83"/>
      <c r="M95" s="97"/>
      <c r="N95" s="100"/>
      <c r="O95" s="33" t="s">
        <v>23</v>
      </c>
      <c r="P95" s="67" t="s">
        <v>24</v>
      </c>
      <c r="Q95" s="7"/>
      <c r="R95" s="7"/>
      <c r="S95" s="7"/>
      <c r="T95" s="35"/>
      <c r="U95" s="41" t="s">
        <v>21</v>
      </c>
      <c r="V95" s="68">
        <v>0.7</v>
      </c>
      <c r="W95" s="88"/>
      <c r="X95" s="88"/>
      <c r="Y95" s="89"/>
      <c r="Z95" s="87"/>
      <c r="AA95" s="90"/>
      <c r="AB95" s="91"/>
      <c r="AC95" s="91"/>
      <c r="AD95" s="91"/>
      <c r="AE95" s="91"/>
      <c r="AF95" s="91"/>
      <c r="AG95" s="45">
        <f>ROUND(ROUND(ROUND(H76+L88,0)*V95,0)-AA93,0)</f>
        <v>456</v>
      </c>
      <c r="AH95" s="79"/>
      <c r="AI95" s="80"/>
      <c r="AJ95" s="80"/>
      <c r="AK95" s="80"/>
      <c r="AL95" s="14"/>
      <c r="AM95" s="16" t="str">
        <f t="shared" si="1"/>
        <v>{s:'631291', v:456 , c:'放デイ２１・有資格７・未計画・拘減・'},</v>
      </c>
      <c r="AN95" s="16"/>
    </row>
    <row r="96" ht="16.5" customHeight="1">
      <c r="A96" s="29">
        <v>63.0</v>
      </c>
      <c r="B96" s="30">
        <v>1292.0</v>
      </c>
      <c r="C96" s="31">
        <v>94.0</v>
      </c>
      <c r="D96" s="32" t="s">
        <v>124</v>
      </c>
      <c r="E96" s="69"/>
      <c r="F96" s="69"/>
      <c r="G96" s="94"/>
      <c r="H96" s="98"/>
      <c r="I96" s="8"/>
      <c r="J96" s="54"/>
      <c r="K96" s="69"/>
      <c r="L96" s="83"/>
      <c r="M96" s="97"/>
      <c r="N96" s="100"/>
      <c r="O96" s="70"/>
      <c r="P96" s="71"/>
      <c r="Q96" s="22"/>
      <c r="R96" s="22"/>
      <c r="S96" s="22"/>
      <c r="T96" s="57"/>
      <c r="U96" s="56"/>
      <c r="V96" s="72"/>
      <c r="W96" s="73" t="s">
        <v>20</v>
      </c>
      <c r="X96" s="74" t="s">
        <v>21</v>
      </c>
      <c r="Y96" s="92">
        <v>0.85</v>
      </c>
      <c r="Z96" s="87"/>
      <c r="AA96" s="90"/>
      <c r="AB96" s="91"/>
      <c r="AC96" s="91"/>
      <c r="AD96" s="91"/>
      <c r="AE96" s="91"/>
      <c r="AF96" s="91"/>
      <c r="AG96" s="45">
        <f>ROUND(ROUND(ROUND(ROUND(H76+L88,0)*V95,0)*Y96,0)-AA93,0)</f>
        <v>387</v>
      </c>
      <c r="AH96" s="79"/>
      <c r="AI96" s="80"/>
      <c r="AJ96" s="80"/>
      <c r="AK96" s="80"/>
      <c r="AL96" s="14"/>
      <c r="AM96" s="16" t="str">
        <f t="shared" si="1"/>
        <v>{s:'631292', v:387 , c:'放デイ２１・有資格７・未計画・評減・拘減・'},</v>
      </c>
      <c r="AN96" s="16"/>
    </row>
    <row r="97" ht="16.5" customHeight="1">
      <c r="A97" s="29">
        <v>63.0</v>
      </c>
      <c r="B97" s="30">
        <v>1293.0</v>
      </c>
      <c r="C97" s="31">
        <v>95.0</v>
      </c>
      <c r="D97" s="32" t="s">
        <v>125</v>
      </c>
      <c r="E97" s="69"/>
      <c r="F97" s="69"/>
      <c r="G97" s="94"/>
      <c r="H97" s="98"/>
      <c r="I97" s="8"/>
      <c r="J97" s="54"/>
      <c r="K97" s="69"/>
      <c r="L97" s="83"/>
      <c r="M97" s="97"/>
      <c r="N97" s="100"/>
      <c r="O97" s="70"/>
      <c r="P97" s="81" t="s">
        <v>27</v>
      </c>
      <c r="Q97" s="7"/>
      <c r="R97" s="7"/>
      <c r="S97" s="7"/>
      <c r="T97" s="35"/>
      <c r="U97" s="41" t="s">
        <v>21</v>
      </c>
      <c r="V97" s="68">
        <v>0.5</v>
      </c>
      <c r="W97" s="77"/>
      <c r="X97" s="77"/>
      <c r="Y97" s="72"/>
      <c r="Z97" s="87"/>
      <c r="AA97" s="90"/>
      <c r="AB97" s="91"/>
      <c r="AC97" s="91"/>
      <c r="AD97" s="91"/>
      <c r="AE97" s="91"/>
      <c r="AF97" s="91"/>
      <c r="AG97" s="45">
        <f>ROUND(ROUND(ROUND(H76+L88,0)*V97,0)-AA93,0)</f>
        <v>324</v>
      </c>
      <c r="AH97" s="79"/>
      <c r="AI97" s="80"/>
      <c r="AJ97" s="80"/>
      <c r="AK97" s="80"/>
      <c r="AL97" s="14"/>
      <c r="AM97" s="16" t="str">
        <f t="shared" si="1"/>
        <v>{s:'631293', v:324 , c:'放デイ２１・有資格７・未計画２・拘減・'},</v>
      </c>
      <c r="AN97" s="16"/>
    </row>
    <row r="98" ht="16.5" customHeight="1">
      <c r="A98" s="29">
        <v>63.0</v>
      </c>
      <c r="B98" s="30">
        <v>1294.0</v>
      </c>
      <c r="C98" s="31">
        <v>96.0</v>
      </c>
      <c r="D98" s="32" t="s">
        <v>126</v>
      </c>
      <c r="E98" s="69"/>
      <c r="F98" s="69"/>
      <c r="G98" s="107"/>
      <c r="H98" s="108"/>
      <c r="I98" s="22"/>
      <c r="J98" s="109"/>
      <c r="K98" s="110"/>
      <c r="L98" s="56"/>
      <c r="M98" s="111"/>
      <c r="N98" s="58"/>
      <c r="O98" s="78"/>
      <c r="P98" s="85"/>
      <c r="Q98" s="22"/>
      <c r="R98" s="22"/>
      <c r="S98" s="22"/>
      <c r="T98" s="57"/>
      <c r="U98" s="56"/>
      <c r="V98" s="72"/>
      <c r="W98" s="73" t="s">
        <v>20</v>
      </c>
      <c r="X98" s="74" t="s">
        <v>21</v>
      </c>
      <c r="Y98" s="92">
        <v>0.85</v>
      </c>
      <c r="Z98" s="93"/>
      <c r="AA98" s="77"/>
      <c r="AB98" s="72"/>
      <c r="AC98" s="72"/>
      <c r="AD98" s="72"/>
      <c r="AE98" s="72"/>
      <c r="AF98" s="72"/>
      <c r="AG98" s="45">
        <f>ROUND(ROUND(ROUND(ROUND(H76+L88,0)*V97,0)*Y98,0)-AA93,0)</f>
        <v>275</v>
      </c>
      <c r="AH98" s="79"/>
      <c r="AI98" s="80"/>
      <c r="AJ98" s="80"/>
      <c r="AK98" s="80"/>
      <c r="AL98" s="14"/>
      <c r="AM98" s="16" t="str">
        <f t="shared" si="1"/>
        <v>{s:'631294', v:275 , c:'放デイ２１・有資格７・未計画２・評減・拘減・'},</v>
      </c>
      <c r="AN98" s="16"/>
    </row>
    <row r="99" ht="16.5" customHeight="1">
      <c r="A99" s="29">
        <v>63.0</v>
      </c>
      <c r="B99" s="30">
        <v>1381.0</v>
      </c>
      <c r="C99" s="31">
        <v>97.0</v>
      </c>
      <c r="D99" s="32" t="s">
        <v>127</v>
      </c>
      <c r="E99" s="69"/>
      <c r="F99" s="69"/>
      <c r="G99" s="102" t="s">
        <v>52</v>
      </c>
      <c r="H99" s="35"/>
      <c r="I99" s="35"/>
      <c r="J99" s="36"/>
      <c r="K99" s="37"/>
      <c r="L99" s="7"/>
      <c r="M99" s="38"/>
      <c r="N99" s="39"/>
      <c r="O99" s="40"/>
      <c r="P99" s="41"/>
      <c r="Q99" s="7"/>
      <c r="R99" s="7"/>
      <c r="S99" s="7"/>
      <c r="T99" s="35"/>
      <c r="U99" s="41"/>
      <c r="V99" s="42"/>
      <c r="W99" s="43"/>
      <c r="X99" s="43"/>
      <c r="Y99" s="43"/>
      <c r="Z99" s="43"/>
      <c r="AA99" s="43"/>
      <c r="AB99" s="44"/>
      <c r="AC99" s="44"/>
      <c r="AD99" s="44"/>
      <c r="AE99" s="44"/>
      <c r="AF99" s="44"/>
      <c r="AG99" s="45">
        <f>ROUND(H100,0)</f>
        <v>433</v>
      </c>
      <c r="AH99" s="79"/>
      <c r="AI99" s="80"/>
      <c r="AJ99" s="80"/>
      <c r="AK99" s="80"/>
      <c r="AL99" s="14"/>
      <c r="AM99" s="16" t="str">
        <f t="shared" si="1"/>
        <v>{s:'631381', v:433 , c:'放デイ２２・'},</v>
      </c>
      <c r="AN99" s="16"/>
    </row>
    <row r="100" ht="16.5" customHeight="1">
      <c r="A100" s="29">
        <v>63.0</v>
      </c>
      <c r="B100" s="30">
        <v>1382.0</v>
      </c>
      <c r="C100" s="31">
        <v>98.0</v>
      </c>
      <c r="D100" s="32" t="s">
        <v>128</v>
      </c>
      <c r="E100" s="69"/>
      <c r="F100" s="69"/>
      <c r="G100" s="104"/>
      <c r="H100" s="50">
        <v>433.0</v>
      </c>
      <c r="I100" s="8" t="s">
        <v>9</v>
      </c>
      <c r="J100" s="51"/>
      <c r="K100" s="52"/>
      <c r="L100" s="8"/>
      <c r="M100" s="53"/>
      <c r="N100" s="54"/>
      <c r="O100" s="55"/>
      <c r="P100" s="56"/>
      <c r="Q100" s="22"/>
      <c r="R100" s="22"/>
      <c r="S100" s="22"/>
      <c r="T100" s="57"/>
      <c r="U100" s="56"/>
      <c r="V100" s="58"/>
      <c r="W100" s="59" t="s">
        <v>20</v>
      </c>
      <c r="X100" s="41" t="s">
        <v>21</v>
      </c>
      <c r="Y100" s="60">
        <v>0.85</v>
      </c>
      <c r="Z100" s="43"/>
      <c r="AA100" s="43"/>
      <c r="AB100" s="44"/>
      <c r="AC100" s="44"/>
      <c r="AD100" s="44"/>
      <c r="AE100" s="44"/>
      <c r="AF100" s="44"/>
      <c r="AG100" s="45">
        <f>ROUND(H100*Y100,0)</f>
        <v>368</v>
      </c>
      <c r="AH100" s="79"/>
      <c r="AI100" s="80"/>
      <c r="AJ100" s="80"/>
      <c r="AK100" s="80"/>
      <c r="AL100" s="14"/>
      <c r="AM100" s="16" t="str">
        <f t="shared" si="1"/>
        <v>{s:'631382', v:368 , c:'放デイ２２・評減・'},</v>
      </c>
      <c r="AN100" s="16"/>
    </row>
    <row r="101" ht="16.5" customHeight="1">
      <c r="A101" s="29">
        <v>63.0</v>
      </c>
      <c r="B101" s="30">
        <v>1383.0</v>
      </c>
      <c r="C101" s="31">
        <v>99.0</v>
      </c>
      <c r="D101" s="32" t="s">
        <v>129</v>
      </c>
      <c r="E101" s="94"/>
      <c r="F101" s="94"/>
      <c r="G101" s="104"/>
      <c r="H101" s="63"/>
      <c r="I101" s="63"/>
      <c r="J101" s="51"/>
      <c r="K101" s="64"/>
      <c r="L101" s="65"/>
      <c r="M101" s="65"/>
      <c r="N101" s="66"/>
      <c r="O101" s="33" t="s">
        <v>23</v>
      </c>
      <c r="P101" s="67" t="s">
        <v>24</v>
      </c>
      <c r="Q101" s="7"/>
      <c r="R101" s="7"/>
      <c r="S101" s="7"/>
      <c r="T101" s="35"/>
      <c r="U101" s="41" t="s">
        <v>21</v>
      </c>
      <c r="V101" s="68">
        <v>0.7</v>
      </c>
      <c r="W101" s="88"/>
      <c r="X101" s="88"/>
      <c r="Y101" s="88"/>
      <c r="Z101" s="88"/>
      <c r="AA101" s="88"/>
      <c r="AB101" s="89"/>
      <c r="AC101" s="89"/>
      <c r="AD101" s="89"/>
      <c r="AE101" s="89"/>
      <c r="AF101" s="89"/>
      <c r="AG101" s="45">
        <f>ROUND(H100*V101,0)</f>
        <v>303</v>
      </c>
      <c r="AH101" s="79"/>
      <c r="AI101" s="80"/>
      <c r="AJ101" s="80"/>
      <c r="AK101" s="80"/>
      <c r="AL101" s="14"/>
      <c r="AM101" s="16" t="str">
        <f t="shared" si="1"/>
        <v>{s:'631383', v:303 , c:'放デイ２２・未計画・'},</v>
      </c>
      <c r="AN101" s="16"/>
    </row>
    <row r="102" ht="16.5" customHeight="1">
      <c r="A102" s="29">
        <v>63.0</v>
      </c>
      <c r="B102" s="30">
        <v>1384.0</v>
      </c>
      <c r="C102" s="31">
        <v>100.0</v>
      </c>
      <c r="D102" s="32" t="s">
        <v>130</v>
      </c>
      <c r="E102" s="94"/>
      <c r="F102" s="94"/>
      <c r="G102" s="104"/>
      <c r="H102" s="63"/>
      <c r="I102" s="63"/>
      <c r="J102" s="51"/>
      <c r="K102" s="64"/>
      <c r="L102" s="65"/>
      <c r="M102" s="65"/>
      <c r="N102" s="66"/>
      <c r="O102" s="70"/>
      <c r="P102" s="71"/>
      <c r="Q102" s="22"/>
      <c r="R102" s="22"/>
      <c r="S102" s="22"/>
      <c r="T102" s="57"/>
      <c r="U102" s="56"/>
      <c r="V102" s="72"/>
      <c r="W102" s="73" t="s">
        <v>20</v>
      </c>
      <c r="X102" s="74" t="s">
        <v>21</v>
      </c>
      <c r="Y102" s="75">
        <v>0.85</v>
      </c>
      <c r="Z102" s="43"/>
      <c r="AA102" s="43"/>
      <c r="AB102" s="44"/>
      <c r="AC102" s="44"/>
      <c r="AD102" s="44"/>
      <c r="AE102" s="44"/>
      <c r="AF102" s="44"/>
      <c r="AG102" s="45">
        <f>ROUND(ROUND(H100*V101,0)*Y102,0)</f>
        <v>258</v>
      </c>
      <c r="AH102" s="79"/>
      <c r="AI102" s="80"/>
      <c r="AJ102" s="80"/>
      <c r="AK102" s="80"/>
      <c r="AL102" s="14"/>
      <c r="AM102" s="16" t="str">
        <f t="shared" si="1"/>
        <v>{s:'631384', v:258 , c:'放デイ２２・未計画・評減・'},</v>
      </c>
      <c r="AN102" s="16"/>
    </row>
    <row r="103" ht="16.5" customHeight="1">
      <c r="A103" s="29">
        <v>63.0</v>
      </c>
      <c r="B103" s="30">
        <v>1385.0</v>
      </c>
      <c r="C103" s="31">
        <v>101.0</v>
      </c>
      <c r="D103" s="32" t="s">
        <v>131</v>
      </c>
      <c r="E103" s="94"/>
      <c r="F103" s="94"/>
      <c r="G103" s="104"/>
      <c r="H103" s="63"/>
      <c r="I103" s="63"/>
      <c r="J103" s="51"/>
      <c r="K103" s="64"/>
      <c r="L103" s="65"/>
      <c r="M103" s="65"/>
      <c r="N103" s="66"/>
      <c r="O103" s="70"/>
      <c r="P103" s="67" t="s">
        <v>27</v>
      </c>
      <c r="Q103" s="7"/>
      <c r="R103" s="7"/>
      <c r="S103" s="7"/>
      <c r="T103" s="35"/>
      <c r="U103" s="41" t="s">
        <v>21</v>
      </c>
      <c r="V103" s="68">
        <v>0.5</v>
      </c>
      <c r="W103" s="77"/>
      <c r="X103" s="77"/>
      <c r="Y103" s="77"/>
      <c r="Z103" s="77"/>
      <c r="AA103" s="77"/>
      <c r="AB103" s="72"/>
      <c r="AC103" s="72"/>
      <c r="AD103" s="72"/>
      <c r="AE103" s="72"/>
      <c r="AF103" s="72"/>
      <c r="AG103" s="45">
        <f>ROUND(H100*V103,0)</f>
        <v>217</v>
      </c>
      <c r="AH103" s="79"/>
      <c r="AI103" s="80"/>
      <c r="AJ103" s="80"/>
      <c r="AK103" s="80"/>
      <c r="AL103" s="14"/>
      <c r="AM103" s="16" t="str">
        <f t="shared" si="1"/>
        <v>{s:'631385', v:217 , c:'放デイ２２・未計画２・'},</v>
      </c>
      <c r="AN103" s="16"/>
    </row>
    <row r="104" ht="16.5" customHeight="1">
      <c r="A104" s="29">
        <v>63.0</v>
      </c>
      <c r="B104" s="30">
        <v>1386.0</v>
      </c>
      <c r="C104" s="31">
        <v>102.0</v>
      </c>
      <c r="D104" s="32" t="s">
        <v>132</v>
      </c>
      <c r="E104" s="94"/>
      <c r="F104" s="94"/>
      <c r="G104" s="104"/>
      <c r="H104" s="63"/>
      <c r="I104" s="63"/>
      <c r="J104" s="51"/>
      <c r="K104" s="64"/>
      <c r="L104" s="65"/>
      <c r="M104" s="65"/>
      <c r="N104" s="66"/>
      <c r="O104" s="78"/>
      <c r="P104" s="71"/>
      <c r="Q104" s="22"/>
      <c r="R104" s="22"/>
      <c r="S104" s="22"/>
      <c r="T104" s="57"/>
      <c r="U104" s="56"/>
      <c r="V104" s="72"/>
      <c r="W104" s="73" t="s">
        <v>20</v>
      </c>
      <c r="X104" s="74" t="s">
        <v>21</v>
      </c>
      <c r="Y104" s="75">
        <v>0.85</v>
      </c>
      <c r="Z104" s="43"/>
      <c r="AA104" s="43"/>
      <c r="AB104" s="44"/>
      <c r="AC104" s="44"/>
      <c r="AD104" s="44"/>
      <c r="AE104" s="44"/>
      <c r="AF104" s="44"/>
      <c r="AG104" s="114">
        <f>ROUND(ROUND(H100*V103,0)*Y104,0)</f>
        <v>184</v>
      </c>
      <c r="AH104" s="79"/>
      <c r="AI104" s="80"/>
      <c r="AJ104" s="80"/>
      <c r="AK104" s="80"/>
      <c r="AL104" s="14"/>
      <c r="AM104" s="16" t="str">
        <f t="shared" si="1"/>
        <v>{s:'631386', v:184 , c:'放デイ２２・未計画２・評減・'},</v>
      </c>
      <c r="AN104" s="16"/>
    </row>
    <row r="105" ht="16.5" customHeight="1">
      <c r="A105" s="29">
        <v>63.0</v>
      </c>
      <c r="B105" s="30">
        <v>1387.0</v>
      </c>
      <c r="C105" s="31">
        <v>103.0</v>
      </c>
      <c r="D105" s="32" t="s">
        <v>133</v>
      </c>
      <c r="E105" s="94"/>
      <c r="F105" s="94"/>
      <c r="G105" s="104"/>
      <c r="H105" s="63"/>
      <c r="I105" s="63"/>
      <c r="J105" s="51"/>
      <c r="K105" s="64"/>
      <c r="L105" s="65"/>
      <c r="M105" s="65"/>
      <c r="N105" s="66"/>
      <c r="O105" s="67"/>
      <c r="P105" s="81"/>
      <c r="Q105" s="7"/>
      <c r="R105" s="7"/>
      <c r="S105" s="7"/>
      <c r="T105" s="35"/>
      <c r="U105" s="41"/>
      <c r="V105" s="68"/>
      <c r="W105" s="43"/>
      <c r="X105" s="43"/>
      <c r="Y105" s="44"/>
      <c r="Z105" s="82" t="s">
        <v>30</v>
      </c>
      <c r="AA105" s="83">
        <v>5.0</v>
      </c>
      <c r="AB105" s="84" t="s">
        <v>31</v>
      </c>
      <c r="AC105" s="84"/>
      <c r="AD105" s="84"/>
      <c r="AE105" s="84"/>
      <c r="AF105" s="84"/>
      <c r="AG105" s="45">
        <f>ROUND(H100-AA105,0)</f>
        <v>428</v>
      </c>
      <c r="AH105" s="79"/>
      <c r="AI105" s="80"/>
      <c r="AJ105" s="80"/>
      <c r="AK105" s="80"/>
      <c r="AL105" s="14"/>
      <c r="AM105" s="16" t="str">
        <f t="shared" si="1"/>
        <v>{s:'631387', v:428 , c:'放デイ２２・拘減・'},</v>
      </c>
      <c r="AN105" s="16"/>
    </row>
    <row r="106" ht="16.5" customHeight="1">
      <c r="A106" s="29">
        <v>63.0</v>
      </c>
      <c r="B106" s="30">
        <v>1388.0</v>
      </c>
      <c r="C106" s="31">
        <v>104.0</v>
      </c>
      <c r="D106" s="32" t="s">
        <v>134</v>
      </c>
      <c r="E106" s="94"/>
      <c r="F106" s="94"/>
      <c r="G106" s="104"/>
      <c r="H106" s="63"/>
      <c r="I106" s="63"/>
      <c r="J106" s="51"/>
      <c r="K106" s="64"/>
      <c r="L106" s="65"/>
      <c r="M106" s="65"/>
      <c r="N106" s="66"/>
      <c r="O106" s="71"/>
      <c r="P106" s="85"/>
      <c r="Q106" s="22"/>
      <c r="R106" s="22"/>
      <c r="S106" s="22"/>
      <c r="T106" s="57"/>
      <c r="U106" s="56"/>
      <c r="V106" s="72"/>
      <c r="W106" s="59" t="s">
        <v>20</v>
      </c>
      <c r="X106" s="41" t="s">
        <v>21</v>
      </c>
      <c r="Y106" s="86">
        <v>0.85</v>
      </c>
      <c r="Z106" s="87"/>
      <c r="AA106" s="83"/>
      <c r="AB106" s="84"/>
      <c r="AC106" s="84"/>
      <c r="AD106" s="84"/>
      <c r="AE106" s="84"/>
      <c r="AF106" s="84"/>
      <c r="AG106" s="45">
        <f>ROUND(ROUND(H100*Y106,0)-AA105,0)</f>
        <v>363</v>
      </c>
      <c r="AH106" s="79"/>
      <c r="AI106" s="80"/>
      <c r="AJ106" s="80"/>
      <c r="AK106" s="80"/>
      <c r="AL106" s="14"/>
      <c r="AM106" s="16" t="str">
        <f t="shared" si="1"/>
        <v>{s:'631388', v:363 , c:'放デイ２２・評減・拘減・'},</v>
      </c>
      <c r="AN106" s="16"/>
    </row>
    <row r="107" ht="16.5" customHeight="1">
      <c r="A107" s="29">
        <v>63.0</v>
      </c>
      <c r="B107" s="30">
        <v>1389.0</v>
      </c>
      <c r="C107" s="31">
        <v>105.0</v>
      </c>
      <c r="D107" s="32" t="s">
        <v>135</v>
      </c>
      <c r="E107" s="94"/>
      <c r="F107" s="94"/>
      <c r="G107" s="104"/>
      <c r="H107" s="63"/>
      <c r="I107" s="63"/>
      <c r="J107" s="51"/>
      <c r="K107" s="64"/>
      <c r="L107" s="65"/>
      <c r="M107" s="65"/>
      <c r="N107" s="66"/>
      <c r="O107" s="33" t="s">
        <v>23</v>
      </c>
      <c r="P107" s="67" t="s">
        <v>24</v>
      </c>
      <c r="Q107" s="7"/>
      <c r="R107" s="7"/>
      <c r="S107" s="7"/>
      <c r="T107" s="35"/>
      <c r="U107" s="41" t="s">
        <v>21</v>
      </c>
      <c r="V107" s="68">
        <v>0.7</v>
      </c>
      <c r="W107" s="88"/>
      <c r="X107" s="88"/>
      <c r="Y107" s="89"/>
      <c r="Z107" s="87"/>
      <c r="AA107" s="90"/>
      <c r="AB107" s="91"/>
      <c r="AC107" s="91"/>
      <c r="AD107" s="91"/>
      <c r="AE107" s="91"/>
      <c r="AF107" s="91"/>
      <c r="AG107" s="45">
        <f>ROUND(ROUND(H100*V107,0)-AA105,0)</f>
        <v>298</v>
      </c>
      <c r="AH107" s="79"/>
      <c r="AI107" s="80"/>
      <c r="AJ107" s="80"/>
      <c r="AK107" s="80"/>
      <c r="AL107" s="14"/>
      <c r="AM107" s="16" t="str">
        <f t="shared" si="1"/>
        <v>{s:'631389', v:298 , c:'放デイ２２・未計画・拘減・'},</v>
      </c>
      <c r="AN107" s="16"/>
    </row>
    <row r="108" ht="16.5" customHeight="1">
      <c r="A108" s="29">
        <v>63.0</v>
      </c>
      <c r="B108" s="30">
        <v>1390.0</v>
      </c>
      <c r="C108" s="31">
        <v>106.0</v>
      </c>
      <c r="D108" s="32" t="s">
        <v>136</v>
      </c>
      <c r="E108" s="94"/>
      <c r="F108" s="94"/>
      <c r="G108" s="76"/>
      <c r="H108" s="63"/>
      <c r="I108" s="63"/>
      <c r="J108" s="51"/>
      <c r="K108" s="64"/>
      <c r="L108" s="65"/>
      <c r="M108" s="65"/>
      <c r="N108" s="66"/>
      <c r="O108" s="70"/>
      <c r="P108" s="71"/>
      <c r="Q108" s="22"/>
      <c r="R108" s="22"/>
      <c r="S108" s="22"/>
      <c r="T108" s="57"/>
      <c r="U108" s="56"/>
      <c r="V108" s="72"/>
      <c r="W108" s="73" t="s">
        <v>20</v>
      </c>
      <c r="X108" s="74" t="s">
        <v>21</v>
      </c>
      <c r="Y108" s="92">
        <v>0.85</v>
      </c>
      <c r="Z108" s="87"/>
      <c r="AA108" s="90"/>
      <c r="AB108" s="91"/>
      <c r="AC108" s="91"/>
      <c r="AD108" s="91"/>
      <c r="AE108" s="91"/>
      <c r="AF108" s="91"/>
      <c r="AG108" s="45">
        <f>ROUND(ROUND(ROUND(H100*V107,0)*Y108,0)-AA105,0)</f>
        <v>253</v>
      </c>
      <c r="AH108" s="79"/>
      <c r="AI108" s="80"/>
      <c r="AJ108" s="80"/>
      <c r="AK108" s="80"/>
      <c r="AL108" s="14"/>
      <c r="AM108" s="16" t="str">
        <f t="shared" si="1"/>
        <v>{s:'631390', v:253 , c:'放デイ２２・未計画・評減・拘減・'},</v>
      </c>
      <c r="AN108" s="16"/>
    </row>
    <row r="109" ht="16.5" customHeight="1">
      <c r="A109" s="29">
        <v>63.0</v>
      </c>
      <c r="B109" s="30">
        <v>1391.0</v>
      </c>
      <c r="C109" s="31">
        <v>107.0</v>
      </c>
      <c r="D109" s="32" t="s">
        <v>137</v>
      </c>
      <c r="E109" s="94"/>
      <c r="F109" s="94"/>
      <c r="G109" s="76"/>
      <c r="H109" s="63"/>
      <c r="I109" s="63"/>
      <c r="J109" s="51"/>
      <c r="K109" s="64"/>
      <c r="L109" s="65"/>
      <c r="M109" s="65"/>
      <c r="N109" s="66"/>
      <c r="O109" s="70"/>
      <c r="P109" s="81" t="s">
        <v>27</v>
      </c>
      <c r="Q109" s="7"/>
      <c r="R109" s="7"/>
      <c r="S109" s="7"/>
      <c r="T109" s="35"/>
      <c r="U109" s="41" t="s">
        <v>21</v>
      </c>
      <c r="V109" s="68">
        <v>0.5</v>
      </c>
      <c r="W109" s="77"/>
      <c r="X109" s="77"/>
      <c r="Y109" s="72"/>
      <c r="Z109" s="87"/>
      <c r="AA109" s="90"/>
      <c r="AB109" s="91"/>
      <c r="AC109" s="91"/>
      <c r="AD109" s="91"/>
      <c r="AE109" s="91"/>
      <c r="AF109" s="91"/>
      <c r="AG109" s="45">
        <f>ROUND(ROUND(H100*V109,0)-AA105,0)</f>
        <v>212</v>
      </c>
      <c r="AH109" s="79"/>
      <c r="AI109" s="80"/>
      <c r="AJ109" s="80"/>
      <c r="AK109" s="80"/>
      <c r="AL109" s="14"/>
      <c r="AM109" s="16" t="str">
        <f t="shared" si="1"/>
        <v>{s:'631391', v:212 , c:'放デイ２２・未計画２・拘減・'},</v>
      </c>
      <c r="AN109" s="16"/>
    </row>
    <row r="110" ht="16.5" customHeight="1">
      <c r="A110" s="29">
        <v>63.0</v>
      </c>
      <c r="B110" s="30">
        <v>1392.0</v>
      </c>
      <c r="C110" s="31">
        <v>108.0</v>
      </c>
      <c r="D110" s="32" t="s">
        <v>138</v>
      </c>
      <c r="E110" s="94"/>
      <c r="F110" s="94"/>
      <c r="G110" s="76"/>
      <c r="H110" s="63"/>
      <c r="I110" s="63"/>
      <c r="J110" s="51"/>
      <c r="K110" s="64"/>
      <c r="L110" s="65"/>
      <c r="M110" s="65"/>
      <c r="N110" s="66"/>
      <c r="O110" s="78"/>
      <c r="P110" s="85"/>
      <c r="Q110" s="22"/>
      <c r="R110" s="22"/>
      <c r="S110" s="22"/>
      <c r="T110" s="57"/>
      <c r="U110" s="56"/>
      <c r="V110" s="72"/>
      <c r="W110" s="73" t="s">
        <v>20</v>
      </c>
      <c r="X110" s="74" t="s">
        <v>21</v>
      </c>
      <c r="Y110" s="92">
        <v>0.85</v>
      </c>
      <c r="Z110" s="93"/>
      <c r="AA110" s="77"/>
      <c r="AB110" s="72"/>
      <c r="AC110" s="72"/>
      <c r="AD110" s="72"/>
      <c r="AE110" s="72"/>
      <c r="AF110" s="72"/>
      <c r="AG110" s="114">
        <f>ROUND(ROUND(ROUND(H100*V109,0)*Y110,0)-AA105,0)</f>
        <v>179</v>
      </c>
      <c r="AH110" s="79"/>
      <c r="AI110" s="80"/>
      <c r="AJ110" s="80"/>
      <c r="AK110" s="80"/>
      <c r="AL110" s="14"/>
      <c r="AM110" s="16" t="str">
        <f t="shared" si="1"/>
        <v>{s:'631392', v:179 , c:'放デイ２２・未計画２・評減・拘減・'},</v>
      </c>
      <c r="AN110" s="16"/>
    </row>
    <row r="111" ht="16.5" customHeight="1">
      <c r="A111" s="29">
        <v>63.0</v>
      </c>
      <c r="B111" s="30">
        <v>1393.0</v>
      </c>
      <c r="C111" s="31">
        <v>109.0</v>
      </c>
      <c r="D111" s="32" t="s">
        <v>139</v>
      </c>
      <c r="E111" s="94"/>
      <c r="F111" s="94"/>
      <c r="G111" s="94"/>
      <c r="H111" s="63"/>
      <c r="I111" s="63"/>
      <c r="J111" s="95"/>
      <c r="K111" s="82" t="s">
        <v>38</v>
      </c>
      <c r="L111" s="7"/>
      <c r="M111" s="38"/>
      <c r="N111" s="39"/>
      <c r="O111" s="40"/>
      <c r="P111" s="41"/>
      <c r="Q111" s="7"/>
      <c r="R111" s="7"/>
      <c r="S111" s="7"/>
      <c r="T111" s="35"/>
      <c r="U111" s="41"/>
      <c r="V111" s="42"/>
      <c r="W111" s="43"/>
      <c r="X111" s="43"/>
      <c r="Y111" s="43"/>
      <c r="Z111" s="43"/>
      <c r="AA111" s="43"/>
      <c r="AB111" s="44"/>
      <c r="AC111" s="44"/>
      <c r="AD111" s="44"/>
      <c r="AE111" s="44"/>
      <c r="AF111" s="44"/>
      <c r="AG111" s="45">
        <f>ROUND(H100+L112,0)</f>
        <v>439</v>
      </c>
      <c r="AH111" s="79"/>
      <c r="AI111" s="80"/>
      <c r="AJ111" s="80"/>
      <c r="AK111" s="80"/>
      <c r="AL111" s="14"/>
      <c r="AM111" s="16" t="str">
        <f t="shared" si="1"/>
        <v>{s:'631393', v:439 , c:'放デイ２２・有資格８・'},</v>
      </c>
      <c r="AN111" s="16"/>
    </row>
    <row r="112" ht="16.5" customHeight="1">
      <c r="A112" s="29">
        <v>63.0</v>
      </c>
      <c r="B112" s="30">
        <v>1394.0</v>
      </c>
      <c r="C112" s="31">
        <v>110.0</v>
      </c>
      <c r="D112" s="32" t="s">
        <v>140</v>
      </c>
      <c r="E112" s="94"/>
      <c r="F112" s="94"/>
      <c r="G112" s="94"/>
      <c r="H112" s="113"/>
      <c r="I112" s="8"/>
      <c r="J112" s="95"/>
      <c r="K112" s="87"/>
      <c r="L112" s="8">
        <v>6.0</v>
      </c>
      <c r="M112" s="53" t="s">
        <v>40</v>
      </c>
      <c r="N112" s="54"/>
      <c r="O112" s="55"/>
      <c r="P112" s="56"/>
      <c r="Q112" s="22"/>
      <c r="R112" s="22"/>
      <c r="S112" s="22"/>
      <c r="T112" s="57"/>
      <c r="U112" s="56"/>
      <c r="V112" s="58"/>
      <c r="W112" s="59" t="s">
        <v>20</v>
      </c>
      <c r="X112" s="41" t="s">
        <v>21</v>
      </c>
      <c r="Y112" s="60">
        <v>0.85</v>
      </c>
      <c r="Z112" s="43"/>
      <c r="AA112" s="43"/>
      <c r="AB112" s="44"/>
      <c r="AC112" s="44"/>
      <c r="AD112" s="44"/>
      <c r="AE112" s="44"/>
      <c r="AF112" s="44"/>
      <c r="AG112" s="45">
        <f>ROUND(ROUND(H100+L112,0)*Y112,0)</f>
        <v>373</v>
      </c>
      <c r="AH112" s="79"/>
      <c r="AI112" s="80"/>
      <c r="AJ112" s="80"/>
      <c r="AK112" s="80"/>
      <c r="AL112" s="14"/>
      <c r="AM112" s="16" t="str">
        <f t="shared" si="1"/>
        <v>{s:'631394', v:373 , c:'放デイ２２・有資格８・評減・'},</v>
      </c>
      <c r="AN112" s="16"/>
    </row>
    <row r="113" ht="16.5" customHeight="1">
      <c r="A113" s="29">
        <v>63.0</v>
      </c>
      <c r="B113" s="30">
        <v>1395.0</v>
      </c>
      <c r="C113" s="31">
        <v>111.0</v>
      </c>
      <c r="D113" s="32" t="s">
        <v>141</v>
      </c>
      <c r="E113" s="94"/>
      <c r="F113" s="94"/>
      <c r="G113" s="94"/>
      <c r="H113" s="98"/>
      <c r="I113" s="8"/>
      <c r="J113" s="54"/>
      <c r="K113" s="87"/>
      <c r="L113" s="65"/>
      <c r="M113" s="65"/>
      <c r="N113" s="66"/>
      <c r="O113" s="33" t="s">
        <v>23</v>
      </c>
      <c r="P113" s="67" t="s">
        <v>24</v>
      </c>
      <c r="Q113" s="7"/>
      <c r="R113" s="7"/>
      <c r="S113" s="7"/>
      <c r="T113" s="35"/>
      <c r="U113" s="41" t="s">
        <v>21</v>
      </c>
      <c r="V113" s="68">
        <v>0.7</v>
      </c>
      <c r="W113" s="88"/>
      <c r="X113" s="88"/>
      <c r="Y113" s="88"/>
      <c r="Z113" s="88"/>
      <c r="AA113" s="88"/>
      <c r="AB113" s="89"/>
      <c r="AC113" s="89"/>
      <c r="AD113" s="89"/>
      <c r="AE113" s="89"/>
      <c r="AF113" s="89"/>
      <c r="AG113" s="45">
        <f>ROUND(ROUND(H100+L112,0)*V113,0)</f>
        <v>307</v>
      </c>
      <c r="AH113" s="79"/>
      <c r="AI113" s="80"/>
      <c r="AJ113" s="80"/>
      <c r="AK113" s="80"/>
      <c r="AL113" s="14"/>
      <c r="AM113" s="16" t="str">
        <f t="shared" si="1"/>
        <v>{s:'631395', v:307 , c:'放デイ２２・有資格８・未計画・'},</v>
      </c>
      <c r="AN113" s="16"/>
    </row>
    <row r="114" ht="16.5" customHeight="1">
      <c r="A114" s="29">
        <v>63.0</v>
      </c>
      <c r="B114" s="30">
        <v>1396.0</v>
      </c>
      <c r="C114" s="31">
        <v>112.0</v>
      </c>
      <c r="D114" s="32" t="s">
        <v>142</v>
      </c>
      <c r="E114" s="94"/>
      <c r="F114" s="94"/>
      <c r="G114" s="94"/>
      <c r="H114" s="98"/>
      <c r="I114" s="8"/>
      <c r="J114" s="54"/>
      <c r="K114" s="87"/>
      <c r="L114" s="65"/>
      <c r="M114" s="65"/>
      <c r="N114" s="66"/>
      <c r="O114" s="70"/>
      <c r="P114" s="71"/>
      <c r="Q114" s="22"/>
      <c r="R114" s="22"/>
      <c r="S114" s="22"/>
      <c r="T114" s="57"/>
      <c r="U114" s="56"/>
      <c r="V114" s="72"/>
      <c r="W114" s="73" t="s">
        <v>20</v>
      </c>
      <c r="X114" s="74" t="s">
        <v>21</v>
      </c>
      <c r="Y114" s="75">
        <v>0.85</v>
      </c>
      <c r="Z114" s="43"/>
      <c r="AA114" s="43"/>
      <c r="AB114" s="44"/>
      <c r="AC114" s="44"/>
      <c r="AD114" s="44"/>
      <c r="AE114" s="44"/>
      <c r="AF114" s="44"/>
      <c r="AG114" s="45">
        <f>ROUND(ROUND(ROUND(H100+L112,0)*V113,0)*Y114,0)</f>
        <v>261</v>
      </c>
      <c r="AH114" s="79"/>
      <c r="AI114" s="80"/>
      <c r="AJ114" s="80"/>
      <c r="AK114" s="80"/>
      <c r="AL114" s="14"/>
      <c r="AM114" s="16" t="str">
        <f t="shared" si="1"/>
        <v>{s:'631396', v:261 , c:'放デイ２２・有資格８・未計画・評減・'},</v>
      </c>
      <c r="AN114" s="16"/>
    </row>
    <row r="115" ht="16.5" customHeight="1">
      <c r="A115" s="29">
        <v>63.0</v>
      </c>
      <c r="B115" s="30">
        <v>1397.0</v>
      </c>
      <c r="C115" s="31">
        <v>113.0</v>
      </c>
      <c r="D115" s="32" t="s">
        <v>143</v>
      </c>
      <c r="E115" s="94"/>
      <c r="F115" s="94"/>
      <c r="G115" s="94"/>
      <c r="H115" s="98"/>
      <c r="I115" s="8"/>
      <c r="J115" s="54"/>
      <c r="K115" s="87"/>
      <c r="L115" s="65"/>
      <c r="M115" s="65"/>
      <c r="N115" s="66"/>
      <c r="O115" s="70"/>
      <c r="P115" s="67" t="s">
        <v>27</v>
      </c>
      <c r="Q115" s="7"/>
      <c r="R115" s="7"/>
      <c r="S115" s="7"/>
      <c r="T115" s="35"/>
      <c r="U115" s="41" t="s">
        <v>21</v>
      </c>
      <c r="V115" s="68">
        <v>0.5</v>
      </c>
      <c r="W115" s="77"/>
      <c r="X115" s="77"/>
      <c r="Y115" s="77"/>
      <c r="Z115" s="77"/>
      <c r="AA115" s="77"/>
      <c r="AB115" s="72"/>
      <c r="AC115" s="72"/>
      <c r="AD115" s="72"/>
      <c r="AE115" s="72"/>
      <c r="AF115" s="72"/>
      <c r="AG115" s="45">
        <f>ROUND(ROUND(H100+L112,0)*V115,0)</f>
        <v>220</v>
      </c>
      <c r="AH115" s="79"/>
      <c r="AI115" s="80"/>
      <c r="AJ115" s="80"/>
      <c r="AK115" s="80"/>
      <c r="AL115" s="14"/>
      <c r="AM115" s="16" t="str">
        <f t="shared" si="1"/>
        <v>{s:'631397', v:220 , c:'放デイ２２・有資格８・未計画２・'},</v>
      </c>
      <c r="AN115" s="16"/>
    </row>
    <row r="116" ht="16.5" customHeight="1">
      <c r="A116" s="29">
        <v>63.0</v>
      </c>
      <c r="B116" s="30">
        <v>1398.0</v>
      </c>
      <c r="C116" s="31">
        <v>114.0</v>
      </c>
      <c r="D116" s="32" t="s">
        <v>144</v>
      </c>
      <c r="E116" s="94"/>
      <c r="F116" s="94"/>
      <c r="G116" s="94"/>
      <c r="H116" s="98"/>
      <c r="I116" s="8"/>
      <c r="J116" s="54"/>
      <c r="K116" s="64"/>
      <c r="L116" s="65"/>
      <c r="M116" s="65"/>
      <c r="N116" s="66"/>
      <c r="O116" s="78"/>
      <c r="P116" s="71"/>
      <c r="Q116" s="22"/>
      <c r="R116" s="22"/>
      <c r="S116" s="22"/>
      <c r="T116" s="57"/>
      <c r="U116" s="56"/>
      <c r="V116" s="72"/>
      <c r="W116" s="73" t="s">
        <v>20</v>
      </c>
      <c r="X116" s="74" t="s">
        <v>21</v>
      </c>
      <c r="Y116" s="75">
        <v>0.85</v>
      </c>
      <c r="Z116" s="43"/>
      <c r="AA116" s="43"/>
      <c r="AB116" s="44"/>
      <c r="AC116" s="44"/>
      <c r="AD116" s="44"/>
      <c r="AE116" s="44"/>
      <c r="AF116" s="44"/>
      <c r="AG116" s="45">
        <f>ROUND(ROUND(ROUND(H100+L112,0)*V115,0)*Y116,0)</f>
        <v>187</v>
      </c>
      <c r="AH116" s="79"/>
      <c r="AI116" s="80"/>
      <c r="AJ116" s="80"/>
      <c r="AK116" s="80"/>
      <c r="AL116" s="14"/>
      <c r="AM116" s="16" t="str">
        <f t="shared" si="1"/>
        <v>{s:'631398', v:187 , c:'放デイ２２・有資格８・未計画２・評減・'},</v>
      </c>
      <c r="AN116" s="16"/>
    </row>
    <row r="117" ht="16.5" customHeight="1">
      <c r="A117" s="29">
        <v>63.0</v>
      </c>
      <c r="B117" s="30">
        <v>1399.0</v>
      </c>
      <c r="C117" s="31">
        <v>115.0</v>
      </c>
      <c r="D117" s="32" t="s">
        <v>145</v>
      </c>
      <c r="E117" s="94"/>
      <c r="F117" s="94"/>
      <c r="G117" s="94"/>
      <c r="H117" s="98"/>
      <c r="I117" s="8"/>
      <c r="J117" s="54"/>
      <c r="K117" s="64"/>
      <c r="L117" s="65"/>
      <c r="M117" s="65"/>
      <c r="N117" s="66"/>
      <c r="O117" s="67"/>
      <c r="P117" s="81"/>
      <c r="Q117" s="7"/>
      <c r="R117" s="7"/>
      <c r="S117" s="7"/>
      <c r="T117" s="35"/>
      <c r="U117" s="41"/>
      <c r="V117" s="68"/>
      <c r="W117" s="43"/>
      <c r="X117" s="43"/>
      <c r="Y117" s="44"/>
      <c r="Z117" s="82" t="s">
        <v>30</v>
      </c>
      <c r="AA117" s="83">
        <v>5.0</v>
      </c>
      <c r="AB117" s="84" t="s">
        <v>31</v>
      </c>
      <c r="AC117" s="84"/>
      <c r="AD117" s="84"/>
      <c r="AE117" s="84"/>
      <c r="AF117" s="84"/>
      <c r="AG117" s="45">
        <f>ROUND(ROUND(H100+L112,0)-AA117,0)</f>
        <v>434</v>
      </c>
      <c r="AH117" s="79"/>
      <c r="AI117" s="80"/>
      <c r="AJ117" s="80"/>
      <c r="AK117" s="80"/>
      <c r="AL117" s="14"/>
      <c r="AM117" s="16" t="str">
        <f t="shared" si="1"/>
        <v>{s:'631399', v:434 , c:'放デイ２２・有資格８・拘減・'},</v>
      </c>
      <c r="AN117" s="16"/>
    </row>
    <row r="118" ht="16.5" customHeight="1">
      <c r="A118" s="29">
        <v>63.0</v>
      </c>
      <c r="B118" s="30">
        <v>1400.0</v>
      </c>
      <c r="C118" s="31">
        <v>116.0</v>
      </c>
      <c r="D118" s="32" t="s">
        <v>146</v>
      </c>
      <c r="E118" s="94"/>
      <c r="F118" s="94"/>
      <c r="G118" s="94"/>
      <c r="H118" s="98"/>
      <c r="I118" s="8"/>
      <c r="J118" s="54"/>
      <c r="K118" s="64"/>
      <c r="L118" s="65"/>
      <c r="M118" s="65"/>
      <c r="N118" s="66"/>
      <c r="O118" s="71"/>
      <c r="P118" s="85"/>
      <c r="Q118" s="22"/>
      <c r="R118" s="22"/>
      <c r="S118" s="22"/>
      <c r="T118" s="57"/>
      <c r="U118" s="56"/>
      <c r="V118" s="72"/>
      <c r="W118" s="59" t="s">
        <v>20</v>
      </c>
      <c r="X118" s="41" t="s">
        <v>21</v>
      </c>
      <c r="Y118" s="86">
        <v>0.85</v>
      </c>
      <c r="Z118" s="87"/>
      <c r="AA118" s="83"/>
      <c r="AB118" s="84"/>
      <c r="AC118" s="84"/>
      <c r="AD118" s="84"/>
      <c r="AE118" s="84"/>
      <c r="AF118" s="84"/>
      <c r="AG118" s="45">
        <f>ROUND(ROUND(ROUND(H100+L112,0)*Y118,0)-AA117,0)</f>
        <v>368</v>
      </c>
      <c r="AH118" s="79"/>
      <c r="AI118" s="80"/>
      <c r="AJ118" s="80"/>
      <c r="AK118" s="80"/>
      <c r="AL118" s="14"/>
      <c r="AM118" s="16" t="str">
        <f t="shared" si="1"/>
        <v>{s:'631400', v:368 , c:'放デイ２２・有資格８・評減・拘減・'},</v>
      </c>
      <c r="AN118" s="16"/>
    </row>
    <row r="119" ht="16.5" customHeight="1">
      <c r="A119" s="29">
        <v>63.0</v>
      </c>
      <c r="B119" s="30">
        <v>1401.0</v>
      </c>
      <c r="C119" s="31">
        <v>117.0</v>
      </c>
      <c r="D119" s="32" t="s">
        <v>147</v>
      </c>
      <c r="E119" s="94"/>
      <c r="F119" s="94"/>
      <c r="G119" s="94"/>
      <c r="H119" s="98"/>
      <c r="I119" s="8"/>
      <c r="J119" s="54"/>
      <c r="K119" s="64"/>
      <c r="L119" s="65"/>
      <c r="M119" s="65"/>
      <c r="N119" s="66"/>
      <c r="O119" s="33" t="s">
        <v>23</v>
      </c>
      <c r="P119" s="67" t="s">
        <v>24</v>
      </c>
      <c r="Q119" s="7"/>
      <c r="R119" s="7"/>
      <c r="S119" s="7"/>
      <c r="T119" s="35"/>
      <c r="U119" s="41" t="s">
        <v>21</v>
      </c>
      <c r="V119" s="68">
        <v>0.7</v>
      </c>
      <c r="W119" s="88"/>
      <c r="X119" s="88"/>
      <c r="Y119" s="89"/>
      <c r="Z119" s="87"/>
      <c r="AA119" s="90"/>
      <c r="AB119" s="91"/>
      <c r="AC119" s="91"/>
      <c r="AD119" s="91"/>
      <c r="AE119" s="91"/>
      <c r="AF119" s="91"/>
      <c r="AG119" s="45">
        <f>ROUND(ROUND(ROUND(H100+L112,0)*V119,0)-AA117,0)</f>
        <v>302</v>
      </c>
      <c r="AH119" s="79"/>
      <c r="AI119" s="80"/>
      <c r="AJ119" s="80"/>
      <c r="AK119" s="80"/>
      <c r="AL119" s="14"/>
      <c r="AM119" s="16" t="str">
        <f t="shared" si="1"/>
        <v>{s:'631401', v:302 , c:'放デイ２２・有資格８・未計画・拘減・'},</v>
      </c>
      <c r="AN119" s="16"/>
    </row>
    <row r="120" ht="16.5" customHeight="1">
      <c r="A120" s="29">
        <v>63.0</v>
      </c>
      <c r="B120" s="30">
        <v>1402.0</v>
      </c>
      <c r="C120" s="31">
        <v>118.0</v>
      </c>
      <c r="D120" s="32" t="s">
        <v>148</v>
      </c>
      <c r="E120" s="94"/>
      <c r="F120" s="94"/>
      <c r="G120" s="94"/>
      <c r="H120" s="98"/>
      <c r="I120" s="8"/>
      <c r="J120" s="54"/>
      <c r="K120" s="64"/>
      <c r="L120" s="65"/>
      <c r="M120" s="65"/>
      <c r="N120" s="66"/>
      <c r="O120" s="70"/>
      <c r="P120" s="71"/>
      <c r="Q120" s="22"/>
      <c r="R120" s="22"/>
      <c r="S120" s="22"/>
      <c r="T120" s="57"/>
      <c r="U120" s="56"/>
      <c r="V120" s="72"/>
      <c r="W120" s="73" t="s">
        <v>20</v>
      </c>
      <c r="X120" s="74" t="s">
        <v>21</v>
      </c>
      <c r="Y120" s="92">
        <v>0.85</v>
      </c>
      <c r="Z120" s="87"/>
      <c r="AA120" s="90"/>
      <c r="AB120" s="91"/>
      <c r="AC120" s="91"/>
      <c r="AD120" s="91"/>
      <c r="AE120" s="91"/>
      <c r="AF120" s="91"/>
      <c r="AG120" s="45">
        <f>ROUND(ROUND(ROUND(ROUND(H100+L112,0)*V119,0)*Y120,0)-AA117,0)</f>
        <v>256</v>
      </c>
      <c r="AH120" s="79"/>
      <c r="AI120" s="80"/>
      <c r="AJ120" s="80"/>
      <c r="AK120" s="80"/>
      <c r="AL120" s="14"/>
      <c r="AM120" s="16" t="str">
        <f t="shared" si="1"/>
        <v>{s:'631402', v:256 , c:'放デイ２２・有資格８・未計画・評減・拘減・'},</v>
      </c>
      <c r="AN120" s="16"/>
    </row>
    <row r="121" ht="16.5" customHeight="1">
      <c r="A121" s="29">
        <v>63.0</v>
      </c>
      <c r="B121" s="30">
        <v>1403.0</v>
      </c>
      <c r="C121" s="31">
        <v>119.0</v>
      </c>
      <c r="D121" s="32" t="s">
        <v>149</v>
      </c>
      <c r="E121" s="94"/>
      <c r="F121" s="94"/>
      <c r="G121" s="94"/>
      <c r="H121" s="98"/>
      <c r="I121" s="8"/>
      <c r="J121" s="54"/>
      <c r="K121" s="64"/>
      <c r="L121" s="65"/>
      <c r="M121" s="65"/>
      <c r="N121" s="66"/>
      <c r="O121" s="70"/>
      <c r="P121" s="81" t="s">
        <v>27</v>
      </c>
      <c r="Q121" s="7"/>
      <c r="R121" s="7"/>
      <c r="S121" s="7"/>
      <c r="T121" s="35"/>
      <c r="U121" s="41" t="s">
        <v>21</v>
      </c>
      <c r="V121" s="68">
        <v>0.5</v>
      </c>
      <c r="W121" s="77"/>
      <c r="X121" s="77"/>
      <c r="Y121" s="72"/>
      <c r="Z121" s="87"/>
      <c r="AA121" s="90"/>
      <c r="AB121" s="91"/>
      <c r="AC121" s="91"/>
      <c r="AD121" s="91"/>
      <c r="AE121" s="91"/>
      <c r="AF121" s="91"/>
      <c r="AG121" s="45">
        <f>ROUND(ROUND(ROUND(H100+L112,0)*V121,0)-AA117,0)</f>
        <v>215</v>
      </c>
      <c r="AH121" s="79"/>
      <c r="AI121" s="80"/>
      <c r="AJ121" s="80"/>
      <c r="AK121" s="80"/>
      <c r="AL121" s="14"/>
      <c r="AM121" s="16" t="str">
        <f t="shared" si="1"/>
        <v>{s:'631403', v:215 , c:'放デイ２２・有資格８・未計画２・拘減・'},</v>
      </c>
      <c r="AN121" s="16"/>
    </row>
    <row r="122" ht="16.5" customHeight="1">
      <c r="A122" s="29">
        <v>63.0</v>
      </c>
      <c r="B122" s="30">
        <v>1404.0</v>
      </c>
      <c r="C122" s="31">
        <v>120.0</v>
      </c>
      <c r="D122" s="32" t="s">
        <v>150</v>
      </c>
      <c r="E122" s="94"/>
      <c r="F122" s="94"/>
      <c r="G122" s="107"/>
      <c r="H122" s="108"/>
      <c r="I122" s="22"/>
      <c r="J122" s="109"/>
      <c r="K122" s="64"/>
      <c r="L122" s="65"/>
      <c r="M122" s="65"/>
      <c r="N122" s="66"/>
      <c r="O122" s="78"/>
      <c r="P122" s="85"/>
      <c r="Q122" s="22"/>
      <c r="R122" s="22"/>
      <c r="S122" s="22"/>
      <c r="T122" s="57"/>
      <c r="U122" s="56"/>
      <c r="V122" s="72"/>
      <c r="W122" s="73" t="s">
        <v>20</v>
      </c>
      <c r="X122" s="74" t="s">
        <v>21</v>
      </c>
      <c r="Y122" s="92">
        <v>0.85</v>
      </c>
      <c r="Z122" s="93"/>
      <c r="AA122" s="77"/>
      <c r="AB122" s="72"/>
      <c r="AC122" s="72"/>
      <c r="AD122" s="72"/>
      <c r="AE122" s="72"/>
      <c r="AF122" s="72"/>
      <c r="AG122" s="45">
        <f>ROUND(ROUND(ROUND(ROUND(H100+L112,0)*V121,0)*Y122,0)-AA117,0)</f>
        <v>182</v>
      </c>
      <c r="AH122" s="79"/>
      <c r="AI122" s="80"/>
      <c r="AJ122" s="80"/>
      <c r="AK122" s="80"/>
      <c r="AL122" s="14"/>
      <c r="AM122" s="16" t="str">
        <f t="shared" si="1"/>
        <v>{s:'631404', v:182 , c:'放デイ２２・有資格８・未計画２・評減・拘減・'},</v>
      </c>
      <c r="AN122" s="16"/>
    </row>
    <row r="123" ht="16.5" customHeight="1">
      <c r="A123" s="29">
        <v>63.0</v>
      </c>
      <c r="B123" s="30">
        <v>1481.0</v>
      </c>
      <c r="C123" s="31">
        <v>121.0</v>
      </c>
      <c r="D123" s="32" t="s">
        <v>151</v>
      </c>
      <c r="E123" s="94"/>
      <c r="F123" s="94"/>
      <c r="G123" s="102" t="s">
        <v>77</v>
      </c>
      <c r="H123" s="35"/>
      <c r="I123" s="35"/>
      <c r="J123" s="36"/>
      <c r="K123" s="37"/>
      <c r="L123" s="7"/>
      <c r="M123" s="38"/>
      <c r="N123" s="39"/>
      <c r="O123" s="40"/>
      <c r="P123" s="41"/>
      <c r="Q123" s="7"/>
      <c r="R123" s="7"/>
      <c r="S123" s="7"/>
      <c r="T123" s="35"/>
      <c r="U123" s="41"/>
      <c r="V123" s="42"/>
      <c r="W123" s="43"/>
      <c r="X123" s="43"/>
      <c r="Y123" s="43"/>
      <c r="Z123" s="43"/>
      <c r="AA123" s="43"/>
      <c r="AB123" s="44"/>
      <c r="AC123" s="44"/>
      <c r="AD123" s="44"/>
      <c r="AE123" s="44"/>
      <c r="AF123" s="44"/>
      <c r="AG123" s="45">
        <f>ROUND(H124,0)</f>
        <v>326</v>
      </c>
      <c r="AH123" s="79"/>
      <c r="AI123" s="80"/>
      <c r="AJ123" s="80"/>
      <c r="AK123" s="80"/>
      <c r="AL123" s="14"/>
      <c r="AM123" s="16" t="str">
        <f t="shared" si="1"/>
        <v>{s:'631481', v:326 , c:'放デイ２３・'},</v>
      </c>
      <c r="AN123" s="16"/>
    </row>
    <row r="124" ht="16.5" customHeight="1">
      <c r="A124" s="29">
        <v>63.0</v>
      </c>
      <c r="B124" s="30">
        <v>1482.0</v>
      </c>
      <c r="C124" s="31">
        <v>122.0</v>
      </c>
      <c r="D124" s="32" t="s">
        <v>152</v>
      </c>
      <c r="E124" s="94"/>
      <c r="F124" s="94"/>
      <c r="G124" s="104"/>
      <c r="H124" s="50">
        <v>326.0</v>
      </c>
      <c r="I124" s="8" t="s">
        <v>9</v>
      </c>
      <c r="J124" s="51"/>
      <c r="K124" s="52"/>
      <c r="L124" s="8"/>
      <c r="M124" s="53"/>
      <c r="N124" s="54"/>
      <c r="O124" s="55"/>
      <c r="P124" s="56"/>
      <c r="Q124" s="22"/>
      <c r="R124" s="22"/>
      <c r="S124" s="22"/>
      <c r="T124" s="57"/>
      <c r="U124" s="56"/>
      <c r="V124" s="58"/>
      <c r="W124" s="59" t="s">
        <v>20</v>
      </c>
      <c r="X124" s="41" t="s">
        <v>21</v>
      </c>
      <c r="Y124" s="60">
        <v>0.85</v>
      </c>
      <c r="Z124" s="43"/>
      <c r="AA124" s="43"/>
      <c r="AB124" s="44"/>
      <c r="AC124" s="44"/>
      <c r="AD124" s="44"/>
      <c r="AE124" s="44"/>
      <c r="AF124" s="44"/>
      <c r="AG124" s="45">
        <f>ROUND(H124*Y124,0)</f>
        <v>277</v>
      </c>
      <c r="AH124" s="79"/>
      <c r="AI124" s="80"/>
      <c r="AJ124" s="80"/>
      <c r="AK124" s="80"/>
      <c r="AL124" s="14"/>
      <c r="AM124" s="16" t="str">
        <f t="shared" si="1"/>
        <v>{s:'631482', v:277 , c:'放デイ２３・評減・'},</v>
      </c>
      <c r="AN124" s="16"/>
    </row>
    <row r="125" ht="16.5" customHeight="1">
      <c r="A125" s="29">
        <v>63.0</v>
      </c>
      <c r="B125" s="30">
        <v>1483.0</v>
      </c>
      <c r="C125" s="31">
        <v>123.0</v>
      </c>
      <c r="D125" s="32" t="s">
        <v>153</v>
      </c>
      <c r="E125" s="94"/>
      <c r="F125" s="94"/>
      <c r="G125" s="104"/>
      <c r="H125" s="63"/>
      <c r="I125" s="63"/>
      <c r="J125" s="51"/>
      <c r="K125" s="64"/>
      <c r="L125" s="65"/>
      <c r="M125" s="65"/>
      <c r="N125" s="66"/>
      <c r="O125" s="33" t="s">
        <v>23</v>
      </c>
      <c r="P125" s="67" t="s">
        <v>24</v>
      </c>
      <c r="Q125" s="7"/>
      <c r="R125" s="7"/>
      <c r="S125" s="7"/>
      <c r="T125" s="35"/>
      <c r="U125" s="41" t="s">
        <v>21</v>
      </c>
      <c r="V125" s="68">
        <v>0.7</v>
      </c>
      <c r="W125" s="88"/>
      <c r="X125" s="88"/>
      <c r="Y125" s="88"/>
      <c r="Z125" s="88"/>
      <c r="AA125" s="88"/>
      <c r="AB125" s="89"/>
      <c r="AC125" s="89"/>
      <c r="AD125" s="89"/>
      <c r="AE125" s="89"/>
      <c r="AF125" s="89"/>
      <c r="AG125" s="45">
        <f>ROUND(H124*V125,0)</f>
        <v>228</v>
      </c>
      <c r="AH125" s="79"/>
      <c r="AI125" s="80"/>
      <c r="AJ125" s="80"/>
      <c r="AK125" s="80"/>
      <c r="AL125" s="14"/>
      <c r="AM125" s="16" t="str">
        <f t="shared" si="1"/>
        <v>{s:'631483', v:228 , c:'放デイ２３・未計画・'},</v>
      </c>
      <c r="AN125" s="16"/>
    </row>
    <row r="126" ht="16.5" customHeight="1">
      <c r="A126" s="29">
        <v>63.0</v>
      </c>
      <c r="B126" s="30">
        <v>1484.0</v>
      </c>
      <c r="C126" s="31">
        <v>124.0</v>
      </c>
      <c r="D126" s="32" t="s">
        <v>154</v>
      </c>
      <c r="E126" s="94"/>
      <c r="F126" s="94"/>
      <c r="G126" s="104"/>
      <c r="H126" s="63"/>
      <c r="I126" s="63"/>
      <c r="J126" s="51"/>
      <c r="K126" s="64"/>
      <c r="L126" s="65"/>
      <c r="M126" s="65"/>
      <c r="N126" s="66"/>
      <c r="O126" s="70"/>
      <c r="P126" s="71"/>
      <c r="Q126" s="22"/>
      <c r="R126" s="22"/>
      <c r="S126" s="22"/>
      <c r="T126" s="57"/>
      <c r="U126" s="56"/>
      <c r="V126" s="72"/>
      <c r="W126" s="73" t="s">
        <v>20</v>
      </c>
      <c r="X126" s="74" t="s">
        <v>21</v>
      </c>
      <c r="Y126" s="75">
        <v>0.85</v>
      </c>
      <c r="Z126" s="43"/>
      <c r="AA126" s="43"/>
      <c r="AB126" s="44"/>
      <c r="AC126" s="44"/>
      <c r="AD126" s="44"/>
      <c r="AE126" s="44"/>
      <c r="AF126" s="44"/>
      <c r="AG126" s="45">
        <f>ROUND(ROUND(H124*V125,0)*Y126,0)</f>
        <v>194</v>
      </c>
      <c r="AH126" s="79"/>
      <c r="AI126" s="80"/>
      <c r="AJ126" s="80"/>
      <c r="AK126" s="80"/>
      <c r="AL126" s="14"/>
      <c r="AM126" s="16" t="str">
        <f t="shared" si="1"/>
        <v>{s:'631484', v:194 , c:'放デイ２３・未計画・評減・'},</v>
      </c>
      <c r="AN126" s="16"/>
    </row>
    <row r="127" ht="16.5" customHeight="1">
      <c r="A127" s="29">
        <v>63.0</v>
      </c>
      <c r="B127" s="30">
        <v>1485.0</v>
      </c>
      <c r="C127" s="31">
        <v>125.0</v>
      </c>
      <c r="D127" s="32" t="s">
        <v>155</v>
      </c>
      <c r="E127" s="94"/>
      <c r="F127" s="94"/>
      <c r="G127" s="76"/>
      <c r="H127" s="63"/>
      <c r="I127" s="63"/>
      <c r="J127" s="51"/>
      <c r="K127" s="64"/>
      <c r="L127" s="65"/>
      <c r="M127" s="65"/>
      <c r="N127" s="66"/>
      <c r="O127" s="70"/>
      <c r="P127" s="67" t="s">
        <v>27</v>
      </c>
      <c r="Q127" s="7"/>
      <c r="R127" s="7"/>
      <c r="S127" s="7"/>
      <c r="T127" s="35"/>
      <c r="U127" s="41" t="s">
        <v>21</v>
      </c>
      <c r="V127" s="68">
        <v>0.5</v>
      </c>
      <c r="W127" s="77"/>
      <c r="X127" s="77"/>
      <c r="Y127" s="77"/>
      <c r="Z127" s="77"/>
      <c r="AA127" s="77"/>
      <c r="AB127" s="72"/>
      <c r="AC127" s="72"/>
      <c r="AD127" s="72"/>
      <c r="AE127" s="72"/>
      <c r="AF127" s="72"/>
      <c r="AG127" s="45">
        <f>ROUND(H124*V127,0)</f>
        <v>163</v>
      </c>
      <c r="AH127" s="79"/>
      <c r="AI127" s="80"/>
      <c r="AJ127" s="80"/>
      <c r="AK127" s="80"/>
      <c r="AL127" s="14"/>
      <c r="AM127" s="16" t="str">
        <f t="shared" si="1"/>
        <v>{s:'631485', v:163 , c:'放デイ２３・未計画２・'},</v>
      </c>
      <c r="AN127" s="16"/>
    </row>
    <row r="128" ht="16.5" customHeight="1">
      <c r="A128" s="29">
        <v>63.0</v>
      </c>
      <c r="B128" s="30">
        <v>1486.0</v>
      </c>
      <c r="C128" s="31">
        <v>126.0</v>
      </c>
      <c r="D128" s="32" t="s">
        <v>156</v>
      </c>
      <c r="E128" s="94"/>
      <c r="F128" s="94"/>
      <c r="G128" s="76"/>
      <c r="H128" s="63"/>
      <c r="I128" s="63"/>
      <c r="J128" s="51"/>
      <c r="K128" s="64"/>
      <c r="L128" s="65"/>
      <c r="M128" s="65"/>
      <c r="N128" s="66"/>
      <c r="O128" s="78"/>
      <c r="P128" s="71"/>
      <c r="Q128" s="22"/>
      <c r="R128" s="22"/>
      <c r="S128" s="22"/>
      <c r="T128" s="57"/>
      <c r="U128" s="56"/>
      <c r="V128" s="72"/>
      <c r="W128" s="73" t="s">
        <v>20</v>
      </c>
      <c r="X128" s="74" t="s">
        <v>21</v>
      </c>
      <c r="Y128" s="75">
        <v>0.85</v>
      </c>
      <c r="Z128" s="43"/>
      <c r="AA128" s="43"/>
      <c r="AB128" s="44"/>
      <c r="AC128" s="44"/>
      <c r="AD128" s="44"/>
      <c r="AE128" s="44"/>
      <c r="AF128" s="44"/>
      <c r="AG128" s="45">
        <f>ROUND(ROUND(H124*V127,0)*Y128,0)</f>
        <v>139</v>
      </c>
      <c r="AH128" s="79"/>
      <c r="AI128" s="80"/>
      <c r="AJ128" s="80"/>
      <c r="AK128" s="80"/>
      <c r="AL128" s="14"/>
      <c r="AM128" s="16" t="str">
        <f t="shared" si="1"/>
        <v>{s:'631486', v:139 , c:'放デイ２３・未計画２・評減・'},</v>
      </c>
      <c r="AN128" s="16"/>
    </row>
    <row r="129" ht="16.5" customHeight="1">
      <c r="A129" s="29">
        <v>63.0</v>
      </c>
      <c r="B129" s="30">
        <v>1487.0</v>
      </c>
      <c r="C129" s="31">
        <v>127.0</v>
      </c>
      <c r="D129" s="32" t="s">
        <v>157</v>
      </c>
      <c r="E129" s="94"/>
      <c r="F129" s="94"/>
      <c r="G129" s="76"/>
      <c r="H129" s="63"/>
      <c r="I129" s="63"/>
      <c r="J129" s="51"/>
      <c r="K129" s="64"/>
      <c r="L129" s="65"/>
      <c r="M129" s="65"/>
      <c r="N129" s="66"/>
      <c r="O129" s="67"/>
      <c r="P129" s="81"/>
      <c r="Q129" s="7"/>
      <c r="R129" s="7"/>
      <c r="S129" s="7"/>
      <c r="T129" s="35"/>
      <c r="U129" s="41"/>
      <c r="V129" s="68"/>
      <c r="W129" s="43"/>
      <c r="X129" s="43"/>
      <c r="Y129" s="44"/>
      <c r="Z129" s="82" t="s">
        <v>30</v>
      </c>
      <c r="AA129" s="83">
        <v>5.0</v>
      </c>
      <c r="AB129" s="84" t="s">
        <v>31</v>
      </c>
      <c r="AC129" s="84"/>
      <c r="AD129" s="84"/>
      <c r="AE129" s="84"/>
      <c r="AF129" s="84"/>
      <c r="AG129" s="45">
        <f>ROUND(H124-AA129,0)</f>
        <v>321</v>
      </c>
      <c r="AH129" s="79"/>
      <c r="AI129" s="80"/>
      <c r="AJ129" s="80"/>
      <c r="AK129" s="80"/>
      <c r="AL129" s="14"/>
      <c r="AM129" s="16" t="str">
        <f t="shared" si="1"/>
        <v>{s:'631487', v:321 , c:'放デイ２３・拘減・'},</v>
      </c>
      <c r="AN129" s="16"/>
    </row>
    <row r="130" ht="16.5" customHeight="1">
      <c r="A130" s="29">
        <v>63.0</v>
      </c>
      <c r="B130" s="30">
        <v>1488.0</v>
      </c>
      <c r="C130" s="31">
        <v>128.0</v>
      </c>
      <c r="D130" s="32" t="s">
        <v>158</v>
      </c>
      <c r="E130" s="94"/>
      <c r="F130" s="94"/>
      <c r="G130" s="76"/>
      <c r="H130" s="63"/>
      <c r="I130" s="63"/>
      <c r="J130" s="51"/>
      <c r="K130" s="64"/>
      <c r="L130" s="65"/>
      <c r="M130" s="65"/>
      <c r="N130" s="66"/>
      <c r="O130" s="71"/>
      <c r="P130" s="85"/>
      <c r="Q130" s="22"/>
      <c r="R130" s="22"/>
      <c r="S130" s="22"/>
      <c r="T130" s="57"/>
      <c r="U130" s="56"/>
      <c r="V130" s="72"/>
      <c r="W130" s="59" t="s">
        <v>20</v>
      </c>
      <c r="X130" s="41" t="s">
        <v>21</v>
      </c>
      <c r="Y130" s="86">
        <v>0.85</v>
      </c>
      <c r="Z130" s="87"/>
      <c r="AA130" s="83"/>
      <c r="AB130" s="84"/>
      <c r="AC130" s="84"/>
      <c r="AD130" s="84"/>
      <c r="AE130" s="84"/>
      <c r="AF130" s="84"/>
      <c r="AG130" s="45">
        <f>ROUND(ROUND(H124*Y130,0)-AA129,0)</f>
        <v>272</v>
      </c>
      <c r="AH130" s="79"/>
      <c r="AI130" s="80"/>
      <c r="AJ130" s="80"/>
      <c r="AK130" s="80"/>
      <c r="AL130" s="14"/>
      <c r="AM130" s="16" t="str">
        <f t="shared" si="1"/>
        <v>{s:'631488', v:272 , c:'放デイ２３・評減・拘減・'},</v>
      </c>
      <c r="AN130" s="16"/>
    </row>
    <row r="131" ht="16.5" customHeight="1">
      <c r="A131" s="29">
        <v>63.0</v>
      </c>
      <c r="B131" s="30">
        <v>1489.0</v>
      </c>
      <c r="C131" s="31">
        <v>129.0</v>
      </c>
      <c r="D131" s="32" t="s">
        <v>159</v>
      </c>
      <c r="E131" s="94"/>
      <c r="F131" s="94"/>
      <c r="G131" s="76"/>
      <c r="H131" s="63"/>
      <c r="I131" s="63"/>
      <c r="J131" s="51"/>
      <c r="K131" s="64"/>
      <c r="L131" s="65"/>
      <c r="M131" s="65"/>
      <c r="N131" s="66"/>
      <c r="O131" s="33" t="s">
        <v>23</v>
      </c>
      <c r="P131" s="67" t="s">
        <v>24</v>
      </c>
      <c r="Q131" s="7"/>
      <c r="R131" s="7"/>
      <c r="S131" s="7"/>
      <c r="T131" s="35"/>
      <c r="U131" s="41" t="s">
        <v>21</v>
      </c>
      <c r="V131" s="68">
        <v>0.7</v>
      </c>
      <c r="W131" s="88"/>
      <c r="X131" s="88"/>
      <c r="Y131" s="89"/>
      <c r="Z131" s="87"/>
      <c r="AA131" s="90"/>
      <c r="AB131" s="91"/>
      <c r="AC131" s="91"/>
      <c r="AD131" s="91"/>
      <c r="AE131" s="91"/>
      <c r="AF131" s="91"/>
      <c r="AG131" s="45">
        <f>ROUND(ROUND(H124*V131,0)-AA129,0)</f>
        <v>223</v>
      </c>
      <c r="AH131" s="79"/>
      <c r="AI131" s="80"/>
      <c r="AJ131" s="80"/>
      <c r="AK131" s="80"/>
      <c r="AL131" s="14"/>
      <c r="AM131" s="16" t="str">
        <f t="shared" si="1"/>
        <v>{s:'631489', v:223 , c:'放デイ２３・未計画・拘減・'},</v>
      </c>
      <c r="AN131" s="16"/>
    </row>
    <row r="132" ht="16.5" customHeight="1">
      <c r="A132" s="29">
        <v>63.0</v>
      </c>
      <c r="B132" s="30">
        <v>1490.0</v>
      </c>
      <c r="C132" s="31">
        <v>130.0</v>
      </c>
      <c r="D132" s="32" t="s">
        <v>160</v>
      </c>
      <c r="E132" s="94"/>
      <c r="F132" s="94"/>
      <c r="G132" s="76"/>
      <c r="H132" s="63"/>
      <c r="I132" s="63"/>
      <c r="J132" s="51"/>
      <c r="K132" s="64"/>
      <c r="L132" s="65"/>
      <c r="M132" s="65"/>
      <c r="N132" s="66"/>
      <c r="O132" s="70"/>
      <c r="P132" s="71"/>
      <c r="Q132" s="22"/>
      <c r="R132" s="22"/>
      <c r="S132" s="22"/>
      <c r="T132" s="57"/>
      <c r="U132" s="56"/>
      <c r="V132" s="72"/>
      <c r="W132" s="73" t="s">
        <v>20</v>
      </c>
      <c r="X132" s="74" t="s">
        <v>21</v>
      </c>
      <c r="Y132" s="92">
        <v>0.85</v>
      </c>
      <c r="Z132" s="87"/>
      <c r="AA132" s="90"/>
      <c r="AB132" s="91"/>
      <c r="AC132" s="91"/>
      <c r="AD132" s="91"/>
      <c r="AE132" s="91"/>
      <c r="AF132" s="91"/>
      <c r="AG132" s="45">
        <f>ROUND(ROUND(ROUND(H124*V131,0)*Y132,0)-AA129,0)</f>
        <v>189</v>
      </c>
      <c r="AH132" s="79"/>
      <c r="AI132" s="80"/>
      <c r="AJ132" s="80"/>
      <c r="AK132" s="80"/>
      <c r="AL132" s="14"/>
      <c r="AM132" s="16" t="str">
        <f t="shared" si="1"/>
        <v>{s:'631490', v:189 , c:'放デイ２３・未計画・評減・拘減・'},</v>
      </c>
      <c r="AN132" s="16"/>
    </row>
    <row r="133" ht="16.5" customHeight="1">
      <c r="A133" s="29">
        <v>63.0</v>
      </c>
      <c r="B133" s="30">
        <v>1491.0</v>
      </c>
      <c r="C133" s="31">
        <v>131.0</v>
      </c>
      <c r="D133" s="32" t="s">
        <v>161</v>
      </c>
      <c r="E133" s="94"/>
      <c r="F133" s="94"/>
      <c r="G133" s="76"/>
      <c r="H133" s="63"/>
      <c r="I133" s="63"/>
      <c r="J133" s="51"/>
      <c r="K133" s="64"/>
      <c r="L133" s="65"/>
      <c r="M133" s="65"/>
      <c r="N133" s="66"/>
      <c r="O133" s="70"/>
      <c r="P133" s="81" t="s">
        <v>27</v>
      </c>
      <c r="Q133" s="7"/>
      <c r="R133" s="7"/>
      <c r="S133" s="7"/>
      <c r="T133" s="35"/>
      <c r="U133" s="41" t="s">
        <v>21</v>
      </c>
      <c r="V133" s="68">
        <v>0.5</v>
      </c>
      <c r="W133" s="77"/>
      <c r="X133" s="77"/>
      <c r="Y133" s="72"/>
      <c r="Z133" s="87"/>
      <c r="AA133" s="90"/>
      <c r="AB133" s="91"/>
      <c r="AC133" s="91"/>
      <c r="AD133" s="91"/>
      <c r="AE133" s="91"/>
      <c r="AF133" s="91"/>
      <c r="AG133" s="45">
        <f>ROUND(ROUND(H124*V133,0)-AA129,0)</f>
        <v>158</v>
      </c>
      <c r="AH133" s="79"/>
      <c r="AI133" s="80"/>
      <c r="AJ133" s="80"/>
      <c r="AK133" s="80"/>
      <c r="AL133" s="14"/>
      <c r="AM133" s="16" t="str">
        <f t="shared" si="1"/>
        <v>{s:'631491', v:158 , c:'放デイ２３・未計画２・拘減・'},</v>
      </c>
      <c r="AN133" s="16"/>
    </row>
    <row r="134" ht="16.5" customHeight="1">
      <c r="A134" s="29">
        <v>63.0</v>
      </c>
      <c r="B134" s="30">
        <v>1492.0</v>
      </c>
      <c r="C134" s="31">
        <v>132.0</v>
      </c>
      <c r="D134" s="32" t="s">
        <v>162</v>
      </c>
      <c r="E134" s="94"/>
      <c r="F134" s="94"/>
      <c r="G134" s="76"/>
      <c r="H134" s="63"/>
      <c r="I134" s="63"/>
      <c r="J134" s="51"/>
      <c r="K134" s="64"/>
      <c r="L134" s="65"/>
      <c r="M134" s="65"/>
      <c r="N134" s="66"/>
      <c r="O134" s="78"/>
      <c r="P134" s="85"/>
      <c r="Q134" s="22"/>
      <c r="R134" s="22"/>
      <c r="S134" s="22"/>
      <c r="T134" s="57"/>
      <c r="U134" s="56"/>
      <c r="V134" s="72"/>
      <c r="W134" s="73" t="s">
        <v>20</v>
      </c>
      <c r="X134" s="74" t="s">
        <v>21</v>
      </c>
      <c r="Y134" s="92">
        <v>0.85</v>
      </c>
      <c r="Z134" s="93"/>
      <c r="AA134" s="77"/>
      <c r="AB134" s="72"/>
      <c r="AC134" s="72"/>
      <c r="AD134" s="72"/>
      <c r="AE134" s="72"/>
      <c r="AF134" s="72"/>
      <c r="AG134" s="45">
        <f>ROUND(ROUND(ROUND(H124*V133,0)*Y134,0)-AA129,0)</f>
        <v>134</v>
      </c>
      <c r="AH134" s="79"/>
      <c r="AI134" s="80"/>
      <c r="AJ134" s="80"/>
      <c r="AK134" s="80"/>
      <c r="AL134" s="14"/>
      <c r="AM134" s="16" t="str">
        <f t="shared" si="1"/>
        <v>{s:'631492', v:134 , c:'放デイ２３・未計画２・評減・拘減・'},</v>
      </c>
      <c r="AN134" s="16"/>
    </row>
    <row r="135" ht="16.5" customHeight="1">
      <c r="A135" s="29">
        <v>63.0</v>
      </c>
      <c r="B135" s="30">
        <v>1493.0</v>
      </c>
      <c r="C135" s="31">
        <v>133.0</v>
      </c>
      <c r="D135" s="32" t="s">
        <v>163</v>
      </c>
      <c r="E135" s="94"/>
      <c r="F135" s="94"/>
      <c r="G135" s="94"/>
      <c r="H135" s="63"/>
      <c r="I135" s="63"/>
      <c r="J135" s="95"/>
      <c r="K135" s="82" t="s">
        <v>38</v>
      </c>
      <c r="L135" s="7"/>
      <c r="M135" s="38"/>
      <c r="N135" s="39"/>
      <c r="O135" s="40"/>
      <c r="P135" s="41"/>
      <c r="Q135" s="7"/>
      <c r="R135" s="7"/>
      <c r="S135" s="7"/>
      <c r="T135" s="35"/>
      <c r="U135" s="41"/>
      <c r="V135" s="42"/>
      <c r="W135" s="43"/>
      <c r="X135" s="43"/>
      <c r="Y135" s="43"/>
      <c r="Z135" s="43"/>
      <c r="AA135" s="43"/>
      <c r="AB135" s="44"/>
      <c r="AC135" s="44"/>
      <c r="AD135" s="44"/>
      <c r="AE135" s="44"/>
      <c r="AF135" s="44"/>
      <c r="AG135" s="45">
        <f>ROUND(H124+L136,0)</f>
        <v>330</v>
      </c>
      <c r="AH135" s="79"/>
      <c r="AI135" s="80"/>
      <c r="AJ135" s="80"/>
      <c r="AK135" s="80"/>
      <c r="AL135" s="14"/>
      <c r="AM135" s="16" t="str">
        <f t="shared" si="1"/>
        <v>{s:'631493', v:330 , c:'放デイ２３・有資格９・'},</v>
      </c>
      <c r="AN135" s="16"/>
    </row>
    <row r="136" ht="16.5" customHeight="1">
      <c r="A136" s="29">
        <v>63.0</v>
      </c>
      <c r="B136" s="30">
        <v>1494.0</v>
      </c>
      <c r="C136" s="31">
        <v>134.0</v>
      </c>
      <c r="D136" s="32" t="s">
        <v>164</v>
      </c>
      <c r="E136" s="94"/>
      <c r="F136" s="94"/>
      <c r="G136" s="94"/>
      <c r="H136" s="113"/>
      <c r="I136" s="8"/>
      <c r="J136" s="95"/>
      <c r="K136" s="87"/>
      <c r="L136" s="8">
        <v>4.0</v>
      </c>
      <c r="M136" s="53" t="s">
        <v>40</v>
      </c>
      <c r="N136" s="54"/>
      <c r="O136" s="55"/>
      <c r="P136" s="56"/>
      <c r="Q136" s="22"/>
      <c r="R136" s="22"/>
      <c r="S136" s="22"/>
      <c r="T136" s="57"/>
      <c r="U136" s="56"/>
      <c r="V136" s="58"/>
      <c r="W136" s="59" t="s">
        <v>20</v>
      </c>
      <c r="X136" s="41" t="s">
        <v>21</v>
      </c>
      <c r="Y136" s="60">
        <v>0.85</v>
      </c>
      <c r="Z136" s="43"/>
      <c r="AA136" s="43"/>
      <c r="AB136" s="44"/>
      <c r="AC136" s="44"/>
      <c r="AD136" s="44"/>
      <c r="AE136" s="44"/>
      <c r="AF136" s="44"/>
      <c r="AG136" s="45">
        <f>ROUND(ROUND(H124+L136,0)*Y136,0)</f>
        <v>281</v>
      </c>
      <c r="AH136" s="79"/>
      <c r="AI136" s="80"/>
      <c r="AJ136" s="80"/>
      <c r="AK136" s="80"/>
      <c r="AL136" s="14"/>
      <c r="AM136" s="16" t="str">
        <f t="shared" si="1"/>
        <v>{s:'631494', v:281 , c:'放デイ２３・有資格９・評減・'},</v>
      </c>
      <c r="AN136" s="16"/>
    </row>
    <row r="137" ht="16.5" customHeight="1">
      <c r="A137" s="29">
        <v>63.0</v>
      </c>
      <c r="B137" s="30">
        <v>1495.0</v>
      </c>
      <c r="C137" s="31">
        <v>135.0</v>
      </c>
      <c r="D137" s="32" t="s">
        <v>165</v>
      </c>
      <c r="E137" s="94"/>
      <c r="F137" s="94"/>
      <c r="G137" s="94"/>
      <c r="H137" s="98"/>
      <c r="I137" s="8"/>
      <c r="J137" s="54"/>
      <c r="K137" s="87"/>
      <c r="L137" s="65"/>
      <c r="M137" s="65"/>
      <c r="N137" s="66"/>
      <c r="O137" s="33" t="s">
        <v>23</v>
      </c>
      <c r="P137" s="67" t="s">
        <v>24</v>
      </c>
      <c r="Q137" s="7"/>
      <c r="R137" s="7"/>
      <c r="S137" s="7"/>
      <c r="T137" s="35"/>
      <c r="U137" s="41" t="s">
        <v>21</v>
      </c>
      <c r="V137" s="68">
        <v>0.7</v>
      </c>
      <c r="W137" s="88"/>
      <c r="X137" s="88"/>
      <c r="Y137" s="88"/>
      <c r="Z137" s="88"/>
      <c r="AA137" s="88"/>
      <c r="AB137" s="89"/>
      <c r="AC137" s="89"/>
      <c r="AD137" s="89"/>
      <c r="AE137" s="89"/>
      <c r="AF137" s="89"/>
      <c r="AG137" s="45">
        <f>ROUND(ROUND(H124+L136,0)*V137,0)</f>
        <v>231</v>
      </c>
      <c r="AH137" s="79"/>
      <c r="AI137" s="80"/>
      <c r="AJ137" s="80"/>
      <c r="AK137" s="80"/>
      <c r="AL137" s="14"/>
      <c r="AM137" s="16" t="str">
        <f t="shared" si="1"/>
        <v>{s:'631495', v:231 , c:'放デイ２３・有資格９・未計画・'},</v>
      </c>
      <c r="AN137" s="16"/>
    </row>
    <row r="138" ht="16.5" customHeight="1">
      <c r="A138" s="29">
        <v>63.0</v>
      </c>
      <c r="B138" s="30">
        <v>1496.0</v>
      </c>
      <c r="C138" s="31">
        <v>136.0</v>
      </c>
      <c r="D138" s="32" t="s">
        <v>166</v>
      </c>
      <c r="E138" s="94"/>
      <c r="F138" s="94"/>
      <c r="G138" s="94"/>
      <c r="H138" s="98"/>
      <c r="I138" s="8"/>
      <c r="J138" s="54"/>
      <c r="K138" s="87"/>
      <c r="L138" s="65"/>
      <c r="M138" s="65"/>
      <c r="N138" s="66"/>
      <c r="O138" s="70"/>
      <c r="P138" s="71"/>
      <c r="Q138" s="22"/>
      <c r="R138" s="22"/>
      <c r="S138" s="22"/>
      <c r="T138" s="57"/>
      <c r="U138" s="56"/>
      <c r="V138" s="72"/>
      <c r="W138" s="73" t="s">
        <v>20</v>
      </c>
      <c r="X138" s="74" t="s">
        <v>21</v>
      </c>
      <c r="Y138" s="75">
        <v>0.85</v>
      </c>
      <c r="Z138" s="43"/>
      <c r="AA138" s="43"/>
      <c r="AB138" s="44"/>
      <c r="AC138" s="44"/>
      <c r="AD138" s="44"/>
      <c r="AE138" s="44"/>
      <c r="AF138" s="44"/>
      <c r="AG138" s="114">
        <f>ROUND(ROUND(ROUND(H124+L136,0)*V137,0)*Y138,0)</f>
        <v>196</v>
      </c>
      <c r="AH138" s="79"/>
      <c r="AI138" s="80"/>
      <c r="AJ138" s="80"/>
      <c r="AK138" s="80"/>
      <c r="AL138" s="14"/>
      <c r="AM138" s="16" t="str">
        <f t="shared" si="1"/>
        <v>{s:'631496', v:196 , c:'放デイ２３・有資格９・未計画・評減・'},</v>
      </c>
      <c r="AN138" s="16"/>
    </row>
    <row r="139" ht="16.5" customHeight="1">
      <c r="A139" s="29">
        <v>63.0</v>
      </c>
      <c r="B139" s="30">
        <v>1497.0</v>
      </c>
      <c r="C139" s="31">
        <v>137.0</v>
      </c>
      <c r="D139" s="32" t="s">
        <v>167</v>
      </c>
      <c r="E139" s="94"/>
      <c r="F139" s="94"/>
      <c r="G139" s="94"/>
      <c r="H139" s="98"/>
      <c r="I139" s="8"/>
      <c r="J139" s="54"/>
      <c r="K139" s="87"/>
      <c r="L139" s="65"/>
      <c r="M139" s="65"/>
      <c r="N139" s="66"/>
      <c r="O139" s="70"/>
      <c r="P139" s="67" t="s">
        <v>27</v>
      </c>
      <c r="Q139" s="7"/>
      <c r="R139" s="7"/>
      <c r="S139" s="7"/>
      <c r="T139" s="35"/>
      <c r="U139" s="41" t="s">
        <v>21</v>
      </c>
      <c r="V139" s="68">
        <v>0.5</v>
      </c>
      <c r="W139" s="77"/>
      <c r="X139" s="77"/>
      <c r="Y139" s="77"/>
      <c r="Z139" s="77"/>
      <c r="AA139" s="77"/>
      <c r="AB139" s="72"/>
      <c r="AC139" s="72"/>
      <c r="AD139" s="72"/>
      <c r="AE139" s="72"/>
      <c r="AF139" s="72"/>
      <c r="AG139" s="45">
        <f>ROUND(ROUND(H124+L136,0)*V139,0)</f>
        <v>165</v>
      </c>
      <c r="AH139" s="79"/>
      <c r="AI139" s="80"/>
      <c r="AJ139" s="80"/>
      <c r="AK139" s="80"/>
      <c r="AL139" s="14"/>
      <c r="AM139" s="16" t="str">
        <f t="shared" si="1"/>
        <v>{s:'631497', v:165 , c:'放デイ２３・有資格９・未計画２・'},</v>
      </c>
      <c r="AN139" s="16"/>
    </row>
    <row r="140" ht="16.5" customHeight="1">
      <c r="A140" s="29">
        <v>63.0</v>
      </c>
      <c r="B140" s="30">
        <v>1498.0</v>
      </c>
      <c r="C140" s="31">
        <v>138.0</v>
      </c>
      <c r="D140" s="32" t="s">
        <v>168</v>
      </c>
      <c r="E140" s="94"/>
      <c r="F140" s="94"/>
      <c r="G140" s="94"/>
      <c r="H140" s="98"/>
      <c r="I140" s="8"/>
      <c r="J140" s="54"/>
      <c r="K140" s="64"/>
      <c r="L140" s="65"/>
      <c r="M140" s="65"/>
      <c r="N140" s="66"/>
      <c r="O140" s="78"/>
      <c r="P140" s="71"/>
      <c r="Q140" s="22"/>
      <c r="R140" s="22"/>
      <c r="S140" s="22"/>
      <c r="T140" s="57"/>
      <c r="U140" s="56"/>
      <c r="V140" s="72"/>
      <c r="W140" s="73" t="s">
        <v>20</v>
      </c>
      <c r="X140" s="74" t="s">
        <v>21</v>
      </c>
      <c r="Y140" s="75">
        <v>0.85</v>
      </c>
      <c r="Z140" s="43"/>
      <c r="AA140" s="43"/>
      <c r="AB140" s="44"/>
      <c r="AC140" s="44"/>
      <c r="AD140" s="44"/>
      <c r="AE140" s="44"/>
      <c r="AF140" s="44"/>
      <c r="AG140" s="45">
        <f>ROUND(ROUND(ROUND(H124+L136,0)*V139,0)*Y140,0)</f>
        <v>140</v>
      </c>
      <c r="AH140" s="79"/>
      <c r="AI140" s="80"/>
      <c r="AJ140" s="80"/>
      <c r="AK140" s="80"/>
      <c r="AL140" s="14"/>
      <c r="AM140" s="16" t="str">
        <f t="shared" si="1"/>
        <v>{s:'631498', v:140 , c:'放デイ２３・有資格９・未計画２・評減・'},</v>
      </c>
      <c r="AN140" s="16"/>
    </row>
    <row r="141" ht="16.5" customHeight="1">
      <c r="A141" s="29">
        <v>63.0</v>
      </c>
      <c r="B141" s="30">
        <v>1499.0</v>
      </c>
      <c r="C141" s="31">
        <v>139.0</v>
      </c>
      <c r="D141" s="32" t="s">
        <v>169</v>
      </c>
      <c r="E141" s="94"/>
      <c r="F141" s="94"/>
      <c r="G141" s="94"/>
      <c r="H141" s="98"/>
      <c r="I141" s="8"/>
      <c r="J141" s="54"/>
      <c r="K141" s="64"/>
      <c r="L141" s="65"/>
      <c r="M141" s="65"/>
      <c r="N141" s="66"/>
      <c r="O141" s="67"/>
      <c r="P141" s="81"/>
      <c r="Q141" s="7"/>
      <c r="R141" s="7"/>
      <c r="S141" s="7"/>
      <c r="T141" s="35"/>
      <c r="U141" s="41"/>
      <c r="V141" s="68"/>
      <c r="W141" s="43"/>
      <c r="X141" s="43"/>
      <c r="Y141" s="44"/>
      <c r="Z141" s="82" t="s">
        <v>30</v>
      </c>
      <c r="AA141" s="83">
        <v>5.0</v>
      </c>
      <c r="AB141" s="84" t="s">
        <v>31</v>
      </c>
      <c r="AC141" s="84"/>
      <c r="AD141" s="84"/>
      <c r="AE141" s="84"/>
      <c r="AF141" s="84"/>
      <c r="AG141" s="45">
        <f>ROUND(ROUND(H124+L136,0)-AA141,0)</f>
        <v>325</v>
      </c>
      <c r="AH141" s="79"/>
      <c r="AI141" s="80"/>
      <c r="AJ141" s="80"/>
      <c r="AK141" s="80"/>
      <c r="AL141" s="14"/>
      <c r="AM141" s="16" t="str">
        <f t="shared" si="1"/>
        <v>{s:'631499', v:325 , c:'放デイ２３・有資格９・拘減・'},</v>
      </c>
      <c r="AN141" s="16"/>
    </row>
    <row r="142" ht="16.5" customHeight="1">
      <c r="A142" s="29">
        <v>63.0</v>
      </c>
      <c r="B142" s="30">
        <v>1500.0</v>
      </c>
      <c r="C142" s="31">
        <v>140.0</v>
      </c>
      <c r="D142" s="32" t="s">
        <v>170</v>
      </c>
      <c r="E142" s="94"/>
      <c r="F142" s="94"/>
      <c r="G142" s="94"/>
      <c r="H142" s="98"/>
      <c r="I142" s="8"/>
      <c r="J142" s="54"/>
      <c r="K142" s="64"/>
      <c r="L142" s="65"/>
      <c r="M142" s="65"/>
      <c r="N142" s="66"/>
      <c r="O142" s="71"/>
      <c r="P142" s="85"/>
      <c r="Q142" s="22"/>
      <c r="R142" s="22"/>
      <c r="S142" s="22"/>
      <c r="T142" s="57"/>
      <c r="U142" s="56"/>
      <c r="V142" s="72"/>
      <c r="W142" s="59" t="s">
        <v>20</v>
      </c>
      <c r="X142" s="41" t="s">
        <v>21</v>
      </c>
      <c r="Y142" s="86">
        <v>0.85</v>
      </c>
      <c r="Z142" s="87"/>
      <c r="AA142" s="83"/>
      <c r="AB142" s="84"/>
      <c r="AC142" s="84"/>
      <c r="AD142" s="84"/>
      <c r="AE142" s="84"/>
      <c r="AF142" s="84"/>
      <c r="AG142" s="45">
        <f>ROUND(ROUND(ROUND(H124+L136,0)*Y142,0)-AA141,0)</f>
        <v>276</v>
      </c>
      <c r="AH142" s="79"/>
      <c r="AI142" s="80"/>
      <c r="AJ142" s="80"/>
      <c r="AK142" s="80"/>
      <c r="AL142" s="14"/>
      <c r="AM142" s="16" t="str">
        <f t="shared" si="1"/>
        <v>{s:'631500', v:276 , c:'放デイ２３・有資格９・評減・拘減・'},</v>
      </c>
      <c r="AN142" s="16"/>
    </row>
    <row r="143" ht="16.5" customHeight="1">
      <c r="A143" s="29">
        <v>63.0</v>
      </c>
      <c r="B143" s="30">
        <v>1501.0</v>
      </c>
      <c r="C143" s="31">
        <v>141.0</v>
      </c>
      <c r="D143" s="32" t="s">
        <v>171</v>
      </c>
      <c r="E143" s="94"/>
      <c r="F143" s="94"/>
      <c r="G143" s="94"/>
      <c r="H143" s="98"/>
      <c r="I143" s="8"/>
      <c r="J143" s="54"/>
      <c r="K143" s="64"/>
      <c r="L143" s="65"/>
      <c r="M143" s="65"/>
      <c r="N143" s="66"/>
      <c r="O143" s="33" t="s">
        <v>23</v>
      </c>
      <c r="P143" s="67" t="s">
        <v>24</v>
      </c>
      <c r="Q143" s="7"/>
      <c r="R143" s="7"/>
      <c r="S143" s="7"/>
      <c r="T143" s="35"/>
      <c r="U143" s="41" t="s">
        <v>21</v>
      </c>
      <c r="V143" s="68">
        <v>0.7</v>
      </c>
      <c r="W143" s="88"/>
      <c r="X143" s="88"/>
      <c r="Y143" s="89"/>
      <c r="Z143" s="87"/>
      <c r="AA143" s="90"/>
      <c r="AB143" s="91"/>
      <c r="AC143" s="91"/>
      <c r="AD143" s="91"/>
      <c r="AE143" s="91"/>
      <c r="AF143" s="91"/>
      <c r="AG143" s="45">
        <f>ROUND(ROUND(ROUND(H124+L136,0)*V143,0)-AA141,0)</f>
        <v>226</v>
      </c>
      <c r="AH143" s="79"/>
      <c r="AI143" s="80"/>
      <c r="AJ143" s="80"/>
      <c r="AK143" s="80"/>
      <c r="AL143" s="14"/>
      <c r="AM143" s="16" t="str">
        <f t="shared" si="1"/>
        <v>{s:'631501', v:226 , c:'放デイ２３・有資格９・未計画・拘減・'},</v>
      </c>
      <c r="AN143" s="16"/>
    </row>
    <row r="144" ht="16.5" customHeight="1">
      <c r="A144" s="29">
        <v>63.0</v>
      </c>
      <c r="B144" s="30">
        <v>1502.0</v>
      </c>
      <c r="C144" s="31">
        <v>142.0</v>
      </c>
      <c r="D144" s="32" t="s">
        <v>172</v>
      </c>
      <c r="E144" s="94"/>
      <c r="F144" s="94"/>
      <c r="G144" s="94"/>
      <c r="H144" s="98"/>
      <c r="I144" s="8"/>
      <c r="J144" s="54"/>
      <c r="K144" s="64"/>
      <c r="L144" s="65"/>
      <c r="M144" s="65"/>
      <c r="N144" s="66"/>
      <c r="O144" s="70"/>
      <c r="P144" s="71"/>
      <c r="Q144" s="22"/>
      <c r="R144" s="22"/>
      <c r="S144" s="22"/>
      <c r="T144" s="57"/>
      <c r="U144" s="56"/>
      <c r="V144" s="72"/>
      <c r="W144" s="73" t="s">
        <v>20</v>
      </c>
      <c r="X144" s="74" t="s">
        <v>21</v>
      </c>
      <c r="Y144" s="92">
        <v>0.85</v>
      </c>
      <c r="Z144" s="87"/>
      <c r="AA144" s="90"/>
      <c r="AB144" s="91"/>
      <c r="AC144" s="91"/>
      <c r="AD144" s="91"/>
      <c r="AE144" s="91"/>
      <c r="AF144" s="91"/>
      <c r="AG144" s="114">
        <f>ROUND(ROUND(ROUND(ROUND(H124+L136,0)*V143,0)*Y144,0)-AA141,0)</f>
        <v>191</v>
      </c>
      <c r="AH144" s="79"/>
      <c r="AI144" s="80"/>
      <c r="AJ144" s="80"/>
      <c r="AK144" s="80"/>
      <c r="AL144" s="14"/>
      <c r="AM144" s="16" t="str">
        <f t="shared" si="1"/>
        <v>{s:'631502', v:191 , c:'放デイ２３・有資格９・未計画・評減・拘減・'},</v>
      </c>
      <c r="AN144" s="16"/>
    </row>
    <row r="145" ht="16.5" customHeight="1">
      <c r="A145" s="29">
        <v>63.0</v>
      </c>
      <c r="B145" s="30">
        <v>1503.0</v>
      </c>
      <c r="C145" s="31">
        <v>143.0</v>
      </c>
      <c r="D145" s="32" t="s">
        <v>173</v>
      </c>
      <c r="E145" s="94"/>
      <c r="F145" s="105"/>
      <c r="G145" s="94"/>
      <c r="H145" s="98"/>
      <c r="I145" s="8"/>
      <c r="J145" s="54"/>
      <c r="K145" s="64"/>
      <c r="L145" s="65"/>
      <c r="M145" s="65"/>
      <c r="N145" s="66"/>
      <c r="O145" s="70"/>
      <c r="P145" s="81" t="s">
        <v>27</v>
      </c>
      <c r="Q145" s="7"/>
      <c r="R145" s="7"/>
      <c r="S145" s="7"/>
      <c r="T145" s="35"/>
      <c r="U145" s="41" t="s">
        <v>21</v>
      </c>
      <c r="V145" s="68">
        <v>0.5</v>
      </c>
      <c r="W145" s="77"/>
      <c r="X145" s="77"/>
      <c r="Y145" s="72"/>
      <c r="Z145" s="87"/>
      <c r="AA145" s="90"/>
      <c r="AB145" s="91"/>
      <c r="AC145" s="91"/>
      <c r="AD145" s="91"/>
      <c r="AE145" s="91"/>
      <c r="AF145" s="91"/>
      <c r="AG145" s="45">
        <f>ROUND(ROUND(ROUND(H124+L136,0)*V145,0)-AA141,0)</f>
        <v>160</v>
      </c>
      <c r="AH145" s="79"/>
      <c r="AI145" s="80"/>
      <c r="AJ145" s="80"/>
      <c r="AK145" s="80"/>
      <c r="AL145" s="14"/>
      <c r="AM145" s="16" t="str">
        <f t="shared" si="1"/>
        <v>{s:'631503', v:160 , c:'放デイ２３・有資格９・未計画２・拘減・'},</v>
      </c>
      <c r="AN145" s="16"/>
    </row>
    <row r="146" ht="16.5" customHeight="1">
      <c r="A146" s="29">
        <v>63.0</v>
      </c>
      <c r="B146" s="30">
        <v>1504.0</v>
      </c>
      <c r="C146" s="31">
        <v>144.0</v>
      </c>
      <c r="D146" s="32" t="s">
        <v>174</v>
      </c>
      <c r="E146" s="94"/>
      <c r="F146" s="106"/>
      <c r="G146" s="94"/>
      <c r="H146" s="98"/>
      <c r="I146" s="8"/>
      <c r="J146" s="54"/>
      <c r="K146" s="64"/>
      <c r="L146" s="65"/>
      <c r="M146" s="65"/>
      <c r="N146" s="66"/>
      <c r="O146" s="78"/>
      <c r="P146" s="85"/>
      <c r="Q146" s="22"/>
      <c r="R146" s="22"/>
      <c r="S146" s="22"/>
      <c r="T146" s="57"/>
      <c r="U146" s="56"/>
      <c r="V146" s="72"/>
      <c r="W146" s="73" t="s">
        <v>20</v>
      </c>
      <c r="X146" s="74" t="s">
        <v>21</v>
      </c>
      <c r="Y146" s="92">
        <v>0.85</v>
      </c>
      <c r="Z146" s="93"/>
      <c r="AA146" s="77"/>
      <c r="AB146" s="72"/>
      <c r="AC146" s="72"/>
      <c r="AD146" s="72"/>
      <c r="AE146" s="72"/>
      <c r="AF146" s="72"/>
      <c r="AG146" s="45">
        <f>ROUND(ROUND(ROUND(ROUND(H124+L136,0)*V145,0)*Y146,0)-AA141,0)</f>
        <v>135</v>
      </c>
      <c r="AH146" s="79"/>
      <c r="AI146" s="80"/>
      <c r="AJ146" s="80"/>
      <c r="AK146" s="80"/>
      <c r="AL146" s="14"/>
      <c r="AM146" s="16" t="str">
        <f t="shared" si="1"/>
        <v>{s:'631504', v:135 , c:'放デイ２３・有資格９・未計画２・評減・拘減・'},</v>
      </c>
      <c r="AN146" s="16"/>
    </row>
    <row r="147" ht="16.5" customHeight="1">
      <c r="A147" s="29">
        <v>63.0</v>
      </c>
      <c r="B147" s="30">
        <v>1511.0</v>
      </c>
      <c r="C147" s="31">
        <v>145.0</v>
      </c>
      <c r="D147" s="32" t="s">
        <v>175</v>
      </c>
      <c r="E147" s="112"/>
      <c r="F147" s="33" t="s">
        <v>176</v>
      </c>
      <c r="G147" s="102" t="s">
        <v>103</v>
      </c>
      <c r="H147" s="35"/>
      <c r="I147" s="35"/>
      <c r="J147" s="36"/>
      <c r="K147" s="37"/>
      <c r="L147" s="7"/>
      <c r="M147" s="38"/>
      <c r="N147" s="39"/>
      <c r="O147" s="40"/>
      <c r="P147" s="41"/>
      <c r="Q147" s="7"/>
      <c r="R147" s="7"/>
      <c r="S147" s="7"/>
      <c r="T147" s="35"/>
      <c r="U147" s="41"/>
      <c r="V147" s="42"/>
      <c r="W147" s="43"/>
      <c r="X147" s="43"/>
      <c r="Y147" s="43"/>
      <c r="Z147" s="43"/>
      <c r="AA147" s="43"/>
      <c r="AB147" s="44"/>
      <c r="AC147" s="44"/>
      <c r="AD147" s="44"/>
      <c r="AE147" s="44"/>
      <c r="AF147" s="44"/>
      <c r="AG147" s="45">
        <f>ROUND(H148,0)</f>
        <v>612</v>
      </c>
      <c r="AH147" s="79"/>
      <c r="AI147" s="80"/>
      <c r="AJ147" s="80"/>
      <c r="AK147" s="80"/>
      <c r="AL147" s="14"/>
      <c r="AM147" s="16" t="str">
        <f t="shared" si="1"/>
        <v>{s:'631511', v:612 , c:'放デイ２４・'},</v>
      </c>
      <c r="AN147" s="16"/>
    </row>
    <row r="148" ht="16.5" customHeight="1">
      <c r="A148" s="29">
        <v>63.0</v>
      </c>
      <c r="B148" s="30">
        <v>1512.0</v>
      </c>
      <c r="C148" s="31">
        <v>146.0</v>
      </c>
      <c r="D148" s="32" t="s">
        <v>177</v>
      </c>
      <c r="E148" s="69"/>
      <c r="F148" s="70"/>
      <c r="G148" s="104"/>
      <c r="H148" s="50">
        <v>612.0</v>
      </c>
      <c r="I148" s="8" t="s">
        <v>9</v>
      </c>
      <c r="J148" s="51"/>
      <c r="K148" s="52"/>
      <c r="L148" s="8"/>
      <c r="M148" s="53"/>
      <c r="N148" s="54"/>
      <c r="O148" s="55"/>
      <c r="P148" s="56"/>
      <c r="Q148" s="22"/>
      <c r="R148" s="22"/>
      <c r="S148" s="22"/>
      <c r="T148" s="57"/>
      <c r="U148" s="56"/>
      <c r="V148" s="58"/>
      <c r="W148" s="59" t="s">
        <v>20</v>
      </c>
      <c r="X148" s="41" t="s">
        <v>21</v>
      </c>
      <c r="Y148" s="60">
        <v>0.85</v>
      </c>
      <c r="Z148" s="43"/>
      <c r="AA148" s="43"/>
      <c r="AB148" s="44"/>
      <c r="AC148" s="44"/>
      <c r="AD148" s="44"/>
      <c r="AE148" s="44"/>
      <c r="AF148" s="44"/>
      <c r="AG148" s="45">
        <f>ROUND(H148*Y148,0)</f>
        <v>520</v>
      </c>
      <c r="AH148" s="79"/>
      <c r="AI148" s="80"/>
      <c r="AJ148" s="80"/>
      <c r="AK148" s="80"/>
      <c r="AL148" s="14"/>
      <c r="AM148" s="16" t="str">
        <f t="shared" si="1"/>
        <v>{s:'631512', v:520 , c:'放デイ２４・評減・'},</v>
      </c>
      <c r="AN148" s="16"/>
    </row>
    <row r="149" ht="16.5" customHeight="1">
      <c r="A149" s="29">
        <v>63.0</v>
      </c>
      <c r="B149" s="30">
        <v>1513.0</v>
      </c>
      <c r="C149" s="31">
        <v>147.0</v>
      </c>
      <c r="D149" s="32" t="s">
        <v>178</v>
      </c>
      <c r="E149" s="69"/>
      <c r="F149" s="70"/>
      <c r="G149" s="104"/>
      <c r="H149" s="63"/>
      <c r="I149" s="63"/>
      <c r="J149" s="51"/>
      <c r="K149" s="64"/>
      <c r="L149" s="65"/>
      <c r="M149" s="65"/>
      <c r="N149" s="66"/>
      <c r="O149" s="33" t="s">
        <v>23</v>
      </c>
      <c r="P149" s="67" t="s">
        <v>24</v>
      </c>
      <c r="Q149" s="7"/>
      <c r="R149" s="7"/>
      <c r="S149" s="7"/>
      <c r="T149" s="35"/>
      <c r="U149" s="41" t="s">
        <v>21</v>
      </c>
      <c r="V149" s="68">
        <v>0.7</v>
      </c>
      <c r="W149" s="88"/>
      <c r="X149" s="88"/>
      <c r="Y149" s="88"/>
      <c r="Z149" s="88"/>
      <c r="AA149" s="88"/>
      <c r="AB149" s="89"/>
      <c r="AC149" s="89"/>
      <c r="AD149" s="89"/>
      <c r="AE149" s="89"/>
      <c r="AF149" s="89"/>
      <c r="AG149" s="45">
        <f>ROUND(H148*V149,0)</f>
        <v>428</v>
      </c>
      <c r="AH149" s="79"/>
      <c r="AI149" s="80"/>
      <c r="AJ149" s="80"/>
      <c r="AK149" s="80"/>
      <c r="AL149" s="14"/>
      <c r="AM149" s="16" t="str">
        <f t="shared" si="1"/>
        <v>{s:'631513', v:428 , c:'放デイ２４・未計画・'},</v>
      </c>
      <c r="AN149" s="16"/>
    </row>
    <row r="150" ht="16.5" customHeight="1">
      <c r="A150" s="29">
        <v>63.0</v>
      </c>
      <c r="B150" s="30">
        <v>1514.0</v>
      </c>
      <c r="C150" s="31">
        <v>148.0</v>
      </c>
      <c r="D150" s="32" t="s">
        <v>179</v>
      </c>
      <c r="E150" s="69"/>
      <c r="F150" s="69"/>
      <c r="G150" s="104"/>
      <c r="H150" s="63"/>
      <c r="I150" s="63"/>
      <c r="J150" s="51"/>
      <c r="K150" s="64"/>
      <c r="L150" s="65"/>
      <c r="M150" s="65"/>
      <c r="N150" s="66"/>
      <c r="O150" s="70"/>
      <c r="P150" s="71"/>
      <c r="Q150" s="22"/>
      <c r="R150" s="22"/>
      <c r="S150" s="22"/>
      <c r="T150" s="57"/>
      <c r="U150" s="56"/>
      <c r="V150" s="72"/>
      <c r="W150" s="73" t="s">
        <v>20</v>
      </c>
      <c r="X150" s="74" t="s">
        <v>21</v>
      </c>
      <c r="Y150" s="75">
        <v>0.85</v>
      </c>
      <c r="Z150" s="43"/>
      <c r="AA150" s="43"/>
      <c r="AB150" s="44"/>
      <c r="AC150" s="44"/>
      <c r="AD150" s="44"/>
      <c r="AE150" s="44"/>
      <c r="AF150" s="44"/>
      <c r="AG150" s="45">
        <f>ROUND(ROUND(H148*V149,0)*Y150,0)</f>
        <v>364</v>
      </c>
      <c r="AH150" s="79"/>
      <c r="AI150" s="80"/>
      <c r="AJ150" s="80"/>
      <c r="AK150" s="80"/>
      <c r="AL150" s="14"/>
      <c r="AM150" s="16" t="str">
        <f t="shared" si="1"/>
        <v>{s:'631514', v:364 , c:'放デイ２４・未計画・評減・'},</v>
      </c>
      <c r="AN150" s="16"/>
    </row>
    <row r="151" ht="16.5" customHeight="1">
      <c r="A151" s="29">
        <v>63.0</v>
      </c>
      <c r="B151" s="30">
        <v>1515.0</v>
      </c>
      <c r="C151" s="31">
        <v>149.0</v>
      </c>
      <c r="D151" s="32" t="s">
        <v>180</v>
      </c>
      <c r="E151" s="69"/>
      <c r="F151" s="69"/>
      <c r="G151" s="76"/>
      <c r="H151" s="63"/>
      <c r="I151" s="63"/>
      <c r="J151" s="51"/>
      <c r="K151" s="64"/>
      <c r="L151" s="65"/>
      <c r="M151" s="65"/>
      <c r="N151" s="66"/>
      <c r="O151" s="70"/>
      <c r="P151" s="67" t="s">
        <v>27</v>
      </c>
      <c r="Q151" s="7"/>
      <c r="R151" s="7"/>
      <c r="S151" s="7"/>
      <c r="T151" s="35"/>
      <c r="U151" s="41" t="s">
        <v>21</v>
      </c>
      <c r="V151" s="68">
        <v>0.5</v>
      </c>
      <c r="W151" s="77"/>
      <c r="X151" s="77"/>
      <c r="Y151" s="77"/>
      <c r="Z151" s="77"/>
      <c r="AA151" s="77"/>
      <c r="AB151" s="72"/>
      <c r="AC151" s="72"/>
      <c r="AD151" s="72"/>
      <c r="AE151" s="72"/>
      <c r="AF151" s="72"/>
      <c r="AG151" s="45">
        <f>ROUND(H148*V151,0)</f>
        <v>306</v>
      </c>
      <c r="AH151" s="79"/>
      <c r="AI151" s="80"/>
      <c r="AJ151" s="80"/>
      <c r="AK151" s="80"/>
      <c r="AL151" s="14"/>
      <c r="AM151" s="16" t="str">
        <f t="shared" si="1"/>
        <v>{s:'631515', v:306 , c:'放デイ２４・未計画２・'},</v>
      </c>
      <c r="AN151" s="16"/>
    </row>
    <row r="152" ht="16.5" customHeight="1">
      <c r="A152" s="29">
        <v>63.0</v>
      </c>
      <c r="B152" s="30">
        <v>1516.0</v>
      </c>
      <c r="C152" s="31">
        <v>150.0</v>
      </c>
      <c r="D152" s="32" t="s">
        <v>181</v>
      </c>
      <c r="E152" s="69"/>
      <c r="F152" s="69"/>
      <c r="G152" s="76"/>
      <c r="H152" s="63"/>
      <c r="I152" s="63"/>
      <c r="J152" s="51"/>
      <c r="K152" s="64"/>
      <c r="L152" s="65"/>
      <c r="M152" s="65"/>
      <c r="N152" s="66"/>
      <c r="O152" s="78"/>
      <c r="P152" s="71"/>
      <c r="Q152" s="22"/>
      <c r="R152" s="22"/>
      <c r="S152" s="22"/>
      <c r="T152" s="57"/>
      <c r="U152" s="56"/>
      <c r="V152" s="72"/>
      <c r="W152" s="73" t="s">
        <v>20</v>
      </c>
      <c r="X152" s="74" t="s">
        <v>21</v>
      </c>
      <c r="Y152" s="75">
        <v>0.85</v>
      </c>
      <c r="Z152" s="43"/>
      <c r="AA152" s="43"/>
      <c r="AB152" s="44"/>
      <c r="AC152" s="44"/>
      <c r="AD152" s="44"/>
      <c r="AE152" s="44"/>
      <c r="AF152" s="44"/>
      <c r="AG152" s="45">
        <f>ROUND(ROUND(H148*V151,0)*Y152,0)</f>
        <v>260</v>
      </c>
      <c r="AH152" s="79"/>
      <c r="AI152" s="80"/>
      <c r="AJ152" s="80"/>
      <c r="AK152" s="80"/>
      <c r="AL152" s="14"/>
      <c r="AM152" s="16" t="str">
        <f t="shared" si="1"/>
        <v>{s:'631516', v:260 , c:'放デイ２４・未計画２・評減・'},</v>
      </c>
      <c r="AN152" s="16"/>
    </row>
    <row r="153" ht="16.5" customHeight="1">
      <c r="A153" s="29">
        <v>63.0</v>
      </c>
      <c r="B153" s="30">
        <v>1517.0</v>
      </c>
      <c r="C153" s="31">
        <v>151.0</v>
      </c>
      <c r="D153" s="32" t="s">
        <v>182</v>
      </c>
      <c r="E153" s="69"/>
      <c r="F153" s="69"/>
      <c r="G153" s="76"/>
      <c r="H153" s="63"/>
      <c r="I153" s="63"/>
      <c r="J153" s="51"/>
      <c r="K153" s="64"/>
      <c r="L153" s="65"/>
      <c r="M153" s="65"/>
      <c r="N153" s="66"/>
      <c r="O153" s="67"/>
      <c r="P153" s="81"/>
      <c r="Q153" s="7"/>
      <c r="R153" s="7"/>
      <c r="S153" s="7"/>
      <c r="T153" s="35"/>
      <c r="U153" s="41"/>
      <c r="V153" s="68"/>
      <c r="W153" s="43"/>
      <c r="X153" s="43"/>
      <c r="Y153" s="44"/>
      <c r="Z153" s="82" t="s">
        <v>30</v>
      </c>
      <c r="AA153" s="83">
        <v>5.0</v>
      </c>
      <c r="AB153" s="84" t="s">
        <v>31</v>
      </c>
      <c r="AC153" s="84"/>
      <c r="AD153" s="84"/>
      <c r="AE153" s="84"/>
      <c r="AF153" s="84"/>
      <c r="AG153" s="45">
        <f>ROUND(H148-AA153,0)</f>
        <v>607</v>
      </c>
      <c r="AH153" s="79"/>
      <c r="AI153" s="80"/>
      <c r="AJ153" s="80"/>
      <c r="AK153" s="80"/>
      <c r="AL153" s="14"/>
      <c r="AM153" s="16" t="str">
        <f t="shared" si="1"/>
        <v>{s:'631517', v:607 , c:'放デイ２４・拘減・'},</v>
      </c>
      <c r="AN153" s="16"/>
    </row>
    <row r="154" ht="16.5" customHeight="1">
      <c r="A154" s="29">
        <v>63.0</v>
      </c>
      <c r="B154" s="30">
        <v>1518.0</v>
      </c>
      <c r="C154" s="31">
        <v>152.0</v>
      </c>
      <c r="D154" s="32" t="s">
        <v>183</v>
      </c>
      <c r="E154" s="69"/>
      <c r="F154" s="69"/>
      <c r="G154" s="76"/>
      <c r="H154" s="63"/>
      <c r="I154" s="63"/>
      <c r="J154" s="51"/>
      <c r="K154" s="64"/>
      <c r="L154" s="65"/>
      <c r="M154" s="65"/>
      <c r="N154" s="66"/>
      <c r="O154" s="71"/>
      <c r="P154" s="85"/>
      <c r="Q154" s="22"/>
      <c r="R154" s="22"/>
      <c r="S154" s="22"/>
      <c r="T154" s="57"/>
      <c r="U154" s="56"/>
      <c r="V154" s="72"/>
      <c r="W154" s="59" t="s">
        <v>20</v>
      </c>
      <c r="X154" s="41" t="s">
        <v>21</v>
      </c>
      <c r="Y154" s="86">
        <v>0.85</v>
      </c>
      <c r="Z154" s="87"/>
      <c r="AA154" s="83"/>
      <c r="AB154" s="84"/>
      <c r="AC154" s="84"/>
      <c r="AD154" s="84"/>
      <c r="AE154" s="84"/>
      <c r="AF154" s="84"/>
      <c r="AG154" s="45">
        <f>ROUND(ROUND(H148*Y154,0)-AA153,0)</f>
        <v>515</v>
      </c>
      <c r="AH154" s="79"/>
      <c r="AI154" s="80"/>
      <c r="AJ154" s="80"/>
      <c r="AK154" s="80"/>
      <c r="AL154" s="14"/>
      <c r="AM154" s="16" t="str">
        <f t="shared" si="1"/>
        <v>{s:'631518', v:515 , c:'放デイ２４・評減・拘減・'},</v>
      </c>
      <c r="AN154" s="16"/>
    </row>
    <row r="155" ht="16.5" customHeight="1">
      <c r="A155" s="29">
        <v>63.0</v>
      </c>
      <c r="B155" s="30">
        <v>1519.0</v>
      </c>
      <c r="C155" s="31">
        <v>153.0</v>
      </c>
      <c r="D155" s="32" t="s">
        <v>184</v>
      </c>
      <c r="E155" s="69"/>
      <c r="F155" s="69"/>
      <c r="G155" s="76"/>
      <c r="H155" s="63"/>
      <c r="I155" s="63"/>
      <c r="J155" s="51"/>
      <c r="K155" s="64"/>
      <c r="L155" s="65"/>
      <c r="M155" s="65"/>
      <c r="N155" s="66"/>
      <c r="O155" s="33" t="s">
        <v>23</v>
      </c>
      <c r="P155" s="67" t="s">
        <v>24</v>
      </c>
      <c r="Q155" s="7"/>
      <c r="R155" s="7"/>
      <c r="S155" s="7"/>
      <c r="T155" s="35"/>
      <c r="U155" s="41" t="s">
        <v>21</v>
      </c>
      <c r="V155" s="68">
        <v>0.7</v>
      </c>
      <c r="W155" s="88"/>
      <c r="X155" s="88"/>
      <c r="Y155" s="89"/>
      <c r="Z155" s="87"/>
      <c r="AA155" s="90"/>
      <c r="AB155" s="91"/>
      <c r="AC155" s="91"/>
      <c r="AD155" s="91"/>
      <c r="AE155" s="91"/>
      <c r="AF155" s="91"/>
      <c r="AG155" s="45">
        <f>ROUND(ROUND(H148*V155,0)-AA153,0)</f>
        <v>423</v>
      </c>
      <c r="AH155" s="79"/>
      <c r="AI155" s="80"/>
      <c r="AJ155" s="80"/>
      <c r="AK155" s="80"/>
      <c r="AL155" s="14"/>
      <c r="AM155" s="16" t="str">
        <f t="shared" si="1"/>
        <v>{s:'631519', v:423 , c:'放デイ２４・未計画・拘減・'},</v>
      </c>
      <c r="AN155" s="16"/>
    </row>
    <row r="156" ht="16.5" customHeight="1">
      <c r="A156" s="29">
        <v>63.0</v>
      </c>
      <c r="B156" s="30">
        <v>1520.0</v>
      </c>
      <c r="C156" s="31">
        <v>154.0</v>
      </c>
      <c r="D156" s="32" t="s">
        <v>185</v>
      </c>
      <c r="E156" s="69"/>
      <c r="F156" s="69"/>
      <c r="G156" s="76"/>
      <c r="H156" s="63"/>
      <c r="I156" s="63"/>
      <c r="J156" s="51"/>
      <c r="K156" s="64"/>
      <c r="L156" s="65"/>
      <c r="M156" s="65"/>
      <c r="N156" s="66"/>
      <c r="O156" s="70"/>
      <c r="P156" s="71"/>
      <c r="Q156" s="22"/>
      <c r="R156" s="22"/>
      <c r="S156" s="22"/>
      <c r="T156" s="57"/>
      <c r="U156" s="56"/>
      <c r="V156" s="72"/>
      <c r="W156" s="73" t="s">
        <v>20</v>
      </c>
      <c r="X156" s="74" t="s">
        <v>21</v>
      </c>
      <c r="Y156" s="92">
        <v>0.85</v>
      </c>
      <c r="Z156" s="87"/>
      <c r="AA156" s="90"/>
      <c r="AB156" s="91"/>
      <c r="AC156" s="91"/>
      <c r="AD156" s="91"/>
      <c r="AE156" s="91"/>
      <c r="AF156" s="91"/>
      <c r="AG156" s="45">
        <f>ROUND(ROUND(ROUND(H148*V155,0)*Y156,0)-AA153,0)</f>
        <v>359</v>
      </c>
      <c r="AH156" s="79"/>
      <c r="AI156" s="80"/>
      <c r="AJ156" s="80"/>
      <c r="AK156" s="80"/>
      <c r="AL156" s="14"/>
      <c r="AM156" s="16" t="str">
        <f t="shared" si="1"/>
        <v>{s:'631520', v:359 , c:'放デイ２４・未計画・評減・拘減・'},</v>
      </c>
      <c r="AN156" s="16"/>
    </row>
    <row r="157" ht="16.5" customHeight="1">
      <c r="A157" s="29">
        <v>63.0</v>
      </c>
      <c r="B157" s="30">
        <v>1521.0</v>
      </c>
      <c r="C157" s="31">
        <v>155.0</v>
      </c>
      <c r="D157" s="32" t="s">
        <v>186</v>
      </c>
      <c r="E157" s="69"/>
      <c r="F157" s="69"/>
      <c r="G157" s="76"/>
      <c r="H157" s="63"/>
      <c r="I157" s="63"/>
      <c r="J157" s="51"/>
      <c r="K157" s="64"/>
      <c r="L157" s="65"/>
      <c r="M157" s="65"/>
      <c r="N157" s="66"/>
      <c r="O157" s="70"/>
      <c r="P157" s="81" t="s">
        <v>27</v>
      </c>
      <c r="Q157" s="7"/>
      <c r="R157" s="7"/>
      <c r="S157" s="7"/>
      <c r="T157" s="35"/>
      <c r="U157" s="41" t="s">
        <v>21</v>
      </c>
      <c r="V157" s="68">
        <v>0.5</v>
      </c>
      <c r="W157" s="77"/>
      <c r="X157" s="77"/>
      <c r="Y157" s="72"/>
      <c r="Z157" s="87"/>
      <c r="AA157" s="90"/>
      <c r="AB157" s="91"/>
      <c r="AC157" s="91"/>
      <c r="AD157" s="91"/>
      <c r="AE157" s="91"/>
      <c r="AF157" s="91"/>
      <c r="AG157" s="45">
        <f>ROUND(ROUND(H148*V157,0)-AA153,0)</f>
        <v>301</v>
      </c>
      <c r="AH157" s="79"/>
      <c r="AI157" s="80"/>
      <c r="AJ157" s="80"/>
      <c r="AK157" s="80"/>
      <c r="AL157" s="14"/>
      <c r="AM157" s="16" t="str">
        <f t="shared" si="1"/>
        <v>{s:'631521', v:301 , c:'放デイ２４・未計画２・拘減・'},</v>
      </c>
      <c r="AN157" s="16"/>
    </row>
    <row r="158" ht="16.5" customHeight="1">
      <c r="A158" s="29">
        <v>63.0</v>
      </c>
      <c r="B158" s="30">
        <v>1522.0</v>
      </c>
      <c r="C158" s="31">
        <v>156.0</v>
      </c>
      <c r="D158" s="32" t="s">
        <v>187</v>
      </c>
      <c r="E158" s="69"/>
      <c r="F158" s="69"/>
      <c r="G158" s="76"/>
      <c r="H158" s="63"/>
      <c r="I158" s="63"/>
      <c r="J158" s="51"/>
      <c r="K158" s="64"/>
      <c r="L158" s="65"/>
      <c r="M158" s="65"/>
      <c r="N158" s="66"/>
      <c r="O158" s="78"/>
      <c r="P158" s="85"/>
      <c r="Q158" s="22"/>
      <c r="R158" s="22"/>
      <c r="S158" s="22"/>
      <c r="T158" s="57"/>
      <c r="U158" s="56"/>
      <c r="V158" s="72"/>
      <c r="W158" s="73" t="s">
        <v>20</v>
      </c>
      <c r="X158" s="74" t="s">
        <v>21</v>
      </c>
      <c r="Y158" s="92">
        <v>0.85</v>
      </c>
      <c r="Z158" s="93"/>
      <c r="AA158" s="77"/>
      <c r="AB158" s="72"/>
      <c r="AC158" s="72"/>
      <c r="AD158" s="72"/>
      <c r="AE158" s="72"/>
      <c r="AF158" s="72"/>
      <c r="AG158" s="45">
        <f>ROUND(ROUND(ROUND(H148*V157,0)*Y158,0)-AA153,0)</f>
        <v>255</v>
      </c>
      <c r="AH158" s="79"/>
      <c r="AI158" s="80"/>
      <c r="AJ158" s="80"/>
      <c r="AK158" s="80"/>
      <c r="AL158" s="14"/>
      <c r="AM158" s="16" t="str">
        <f t="shared" si="1"/>
        <v>{s:'631522', v:255 , c:'放デイ２４・未計画２・評減・拘減・'},</v>
      </c>
      <c r="AN158" s="16"/>
    </row>
    <row r="159" ht="16.5" customHeight="1">
      <c r="A159" s="29">
        <v>63.0</v>
      </c>
      <c r="B159" s="30">
        <v>1523.0</v>
      </c>
      <c r="C159" s="31">
        <v>157.0</v>
      </c>
      <c r="D159" s="32" t="s">
        <v>188</v>
      </c>
      <c r="E159" s="69"/>
      <c r="F159" s="69"/>
      <c r="G159" s="94"/>
      <c r="H159" s="63"/>
      <c r="I159" s="63"/>
      <c r="J159" s="95"/>
      <c r="K159" s="82" t="s">
        <v>38</v>
      </c>
      <c r="L159" s="7"/>
      <c r="M159" s="38"/>
      <c r="N159" s="39"/>
      <c r="O159" s="40"/>
      <c r="P159" s="41"/>
      <c r="Q159" s="7"/>
      <c r="R159" s="7"/>
      <c r="S159" s="7"/>
      <c r="T159" s="35"/>
      <c r="U159" s="41"/>
      <c r="V159" s="42"/>
      <c r="W159" s="43"/>
      <c r="X159" s="43"/>
      <c r="Y159" s="43"/>
      <c r="Z159" s="43"/>
      <c r="AA159" s="43"/>
      <c r="AB159" s="44"/>
      <c r="AC159" s="44"/>
      <c r="AD159" s="44"/>
      <c r="AE159" s="44"/>
      <c r="AF159" s="44"/>
      <c r="AG159" s="45">
        <f>ROUND(H148+L160,0)</f>
        <v>621</v>
      </c>
      <c r="AH159" s="79"/>
      <c r="AI159" s="80"/>
      <c r="AJ159" s="80"/>
      <c r="AK159" s="80"/>
      <c r="AL159" s="14"/>
      <c r="AM159" s="16" t="str">
        <f t="shared" si="1"/>
        <v>{s:'631523', v:621 , c:'放デイ２４・有資格１０・'},</v>
      </c>
      <c r="AN159" s="16"/>
    </row>
    <row r="160" ht="16.5" customHeight="1">
      <c r="A160" s="29">
        <v>63.0</v>
      </c>
      <c r="B160" s="30">
        <v>1524.0</v>
      </c>
      <c r="C160" s="31">
        <v>158.0</v>
      </c>
      <c r="D160" s="32" t="s">
        <v>189</v>
      </c>
      <c r="E160" s="69"/>
      <c r="F160" s="69"/>
      <c r="G160" s="94"/>
      <c r="H160" s="113"/>
      <c r="I160" s="8"/>
      <c r="J160" s="95"/>
      <c r="K160" s="87"/>
      <c r="L160" s="8">
        <v>9.0</v>
      </c>
      <c r="M160" s="53" t="s">
        <v>40</v>
      </c>
      <c r="N160" s="54"/>
      <c r="O160" s="55"/>
      <c r="P160" s="56"/>
      <c r="Q160" s="22"/>
      <c r="R160" s="22"/>
      <c r="S160" s="22"/>
      <c r="T160" s="57"/>
      <c r="U160" s="56"/>
      <c r="V160" s="58"/>
      <c r="W160" s="59" t="s">
        <v>20</v>
      </c>
      <c r="X160" s="41" t="s">
        <v>21</v>
      </c>
      <c r="Y160" s="60">
        <v>0.85</v>
      </c>
      <c r="Z160" s="43"/>
      <c r="AA160" s="43"/>
      <c r="AB160" s="44"/>
      <c r="AC160" s="44"/>
      <c r="AD160" s="44"/>
      <c r="AE160" s="44"/>
      <c r="AF160" s="44"/>
      <c r="AG160" s="45">
        <f>ROUND(ROUND(H148+L160,0)*Y160,0)</f>
        <v>528</v>
      </c>
      <c r="AH160" s="79"/>
      <c r="AI160" s="80"/>
      <c r="AJ160" s="80"/>
      <c r="AK160" s="80"/>
      <c r="AL160" s="14"/>
      <c r="AM160" s="16" t="str">
        <f t="shared" si="1"/>
        <v>{s:'631524', v:528 , c:'放デイ２４・有資格１０・評減・'},</v>
      </c>
      <c r="AN160" s="16"/>
    </row>
    <row r="161" ht="16.5" customHeight="1">
      <c r="A161" s="29">
        <v>63.0</v>
      </c>
      <c r="B161" s="30">
        <v>1525.0</v>
      </c>
      <c r="C161" s="31">
        <v>159.0</v>
      </c>
      <c r="D161" s="32" t="s">
        <v>190</v>
      </c>
      <c r="E161" s="69"/>
      <c r="F161" s="69"/>
      <c r="G161" s="94"/>
      <c r="H161" s="98"/>
      <c r="I161" s="8"/>
      <c r="J161" s="54"/>
      <c r="K161" s="87"/>
      <c r="L161" s="65"/>
      <c r="M161" s="65"/>
      <c r="N161" s="66"/>
      <c r="O161" s="33" t="s">
        <v>23</v>
      </c>
      <c r="P161" s="67" t="s">
        <v>24</v>
      </c>
      <c r="Q161" s="7"/>
      <c r="R161" s="7"/>
      <c r="S161" s="7"/>
      <c r="T161" s="35"/>
      <c r="U161" s="41" t="s">
        <v>21</v>
      </c>
      <c r="V161" s="68">
        <v>0.7</v>
      </c>
      <c r="W161" s="88"/>
      <c r="X161" s="88"/>
      <c r="Y161" s="88"/>
      <c r="Z161" s="88"/>
      <c r="AA161" s="88"/>
      <c r="AB161" s="89"/>
      <c r="AC161" s="89"/>
      <c r="AD161" s="89"/>
      <c r="AE161" s="89"/>
      <c r="AF161" s="89"/>
      <c r="AG161" s="45">
        <f>ROUND(ROUND(H148+L160,0)*V161,0)</f>
        <v>435</v>
      </c>
      <c r="AH161" s="79"/>
      <c r="AI161" s="80"/>
      <c r="AJ161" s="80"/>
      <c r="AK161" s="80"/>
      <c r="AL161" s="14"/>
      <c r="AM161" s="16" t="str">
        <f t="shared" si="1"/>
        <v>{s:'631525', v:435 , c:'放デイ２４・有資格１０・未計画・'},</v>
      </c>
      <c r="AN161" s="16"/>
    </row>
    <row r="162" ht="16.5" customHeight="1">
      <c r="A162" s="29">
        <v>63.0</v>
      </c>
      <c r="B162" s="30">
        <v>1526.0</v>
      </c>
      <c r="C162" s="31">
        <v>160.0</v>
      </c>
      <c r="D162" s="32" t="s">
        <v>191</v>
      </c>
      <c r="E162" s="69"/>
      <c r="F162" s="69"/>
      <c r="G162" s="94"/>
      <c r="H162" s="98"/>
      <c r="I162" s="8"/>
      <c r="J162" s="54"/>
      <c r="K162" s="87"/>
      <c r="L162" s="65"/>
      <c r="M162" s="65"/>
      <c r="N162" s="66"/>
      <c r="O162" s="70"/>
      <c r="P162" s="71"/>
      <c r="Q162" s="22"/>
      <c r="R162" s="22"/>
      <c r="S162" s="22"/>
      <c r="T162" s="57"/>
      <c r="U162" s="56"/>
      <c r="V162" s="72"/>
      <c r="W162" s="73" t="s">
        <v>20</v>
      </c>
      <c r="X162" s="74" t="s">
        <v>21</v>
      </c>
      <c r="Y162" s="75">
        <v>0.85</v>
      </c>
      <c r="Z162" s="43"/>
      <c r="AA162" s="43"/>
      <c r="AB162" s="44"/>
      <c r="AC162" s="44"/>
      <c r="AD162" s="44"/>
      <c r="AE162" s="44"/>
      <c r="AF162" s="44"/>
      <c r="AG162" s="45">
        <f>ROUND(ROUND(ROUND(H148+L160,0)*V161,0)*Y162,0)</f>
        <v>370</v>
      </c>
      <c r="AH162" s="79"/>
      <c r="AI162" s="80"/>
      <c r="AJ162" s="80"/>
      <c r="AK162" s="80"/>
      <c r="AL162" s="14"/>
      <c r="AM162" s="16" t="str">
        <f t="shared" si="1"/>
        <v>{s:'631526', v:370 , c:'放デイ２４・有資格１０・未計画・評減・'},</v>
      </c>
      <c r="AN162" s="16"/>
    </row>
    <row r="163" ht="16.5" customHeight="1">
      <c r="A163" s="29">
        <v>63.0</v>
      </c>
      <c r="B163" s="30">
        <v>1527.0</v>
      </c>
      <c r="C163" s="31">
        <v>161.0</v>
      </c>
      <c r="D163" s="32" t="s">
        <v>192</v>
      </c>
      <c r="E163" s="69"/>
      <c r="F163" s="69"/>
      <c r="G163" s="94"/>
      <c r="H163" s="98"/>
      <c r="I163" s="8"/>
      <c r="J163" s="54"/>
      <c r="K163" s="87"/>
      <c r="L163" s="65"/>
      <c r="M163" s="65"/>
      <c r="N163" s="66"/>
      <c r="O163" s="70"/>
      <c r="P163" s="67" t="s">
        <v>27</v>
      </c>
      <c r="Q163" s="7"/>
      <c r="R163" s="7"/>
      <c r="S163" s="7"/>
      <c r="T163" s="35"/>
      <c r="U163" s="41" t="s">
        <v>21</v>
      </c>
      <c r="V163" s="68">
        <v>0.5</v>
      </c>
      <c r="W163" s="77"/>
      <c r="X163" s="77"/>
      <c r="Y163" s="77"/>
      <c r="Z163" s="77"/>
      <c r="AA163" s="77"/>
      <c r="AB163" s="72"/>
      <c r="AC163" s="72"/>
      <c r="AD163" s="72"/>
      <c r="AE163" s="72"/>
      <c r="AF163" s="72"/>
      <c r="AG163" s="45">
        <f>ROUND(ROUND(H148+L160,0)*V163,0)</f>
        <v>311</v>
      </c>
      <c r="AH163" s="79"/>
      <c r="AI163" s="80"/>
      <c r="AJ163" s="80"/>
      <c r="AK163" s="80"/>
      <c r="AL163" s="14"/>
      <c r="AM163" s="16" t="str">
        <f t="shared" si="1"/>
        <v>{s:'631527', v:311 , c:'放デイ２４・有資格１０・未計画２・'},</v>
      </c>
      <c r="AN163" s="16"/>
    </row>
    <row r="164" ht="16.5" customHeight="1">
      <c r="A164" s="29">
        <v>63.0</v>
      </c>
      <c r="B164" s="30">
        <v>1528.0</v>
      </c>
      <c r="C164" s="31">
        <v>162.0</v>
      </c>
      <c r="D164" s="32" t="s">
        <v>193</v>
      </c>
      <c r="E164" s="69"/>
      <c r="F164" s="69"/>
      <c r="G164" s="94"/>
      <c r="H164" s="98"/>
      <c r="I164" s="8"/>
      <c r="J164" s="54"/>
      <c r="K164" s="64"/>
      <c r="L164" s="65"/>
      <c r="M164" s="65"/>
      <c r="N164" s="66"/>
      <c r="O164" s="78"/>
      <c r="P164" s="71"/>
      <c r="Q164" s="22"/>
      <c r="R164" s="22"/>
      <c r="S164" s="22"/>
      <c r="T164" s="57"/>
      <c r="U164" s="56"/>
      <c r="V164" s="72"/>
      <c r="W164" s="73" t="s">
        <v>20</v>
      </c>
      <c r="X164" s="74" t="s">
        <v>21</v>
      </c>
      <c r="Y164" s="75">
        <v>0.85</v>
      </c>
      <c r="Z164" s="43"/>
      <c r="AA164" s="43"/>
      <c r="AB164" s="44"/>
      <c r="AC164" s="44"/>
      <c r="AD164" s="44"/>
      <c r="AE164" s="44"/>
      <c r="AF164" s="44"/>
      <c r="AG164" s="45">
        <f>ROUND(ROUND(ROUND(H148+L160,0)*V163,0)*Y164,0)</f>
        <v>264</v>
      </c>
      <c r="AH164" s="79"/>
      <c r="AI164" s="80"/>
      <c r="AJ164" s="80"/>
      <c r="AK164" s="80"/>
      <c r="AL164" s="14"/>
      <c r="AM164" s="16" t="str">
        <f t="shared" si="1"/>
        <v>{s:'631528', v:264 , c:'放デイ２４・有資格１０・未計画２・評減・'},</v>
      </c>
      <c r="AN164" s="16"/>
    </row>
    <row r="165" ht="16.5" customHeight="1">
      <c r="A165" s="29">
        <v>63.0</v>
      </c>
      <c r="B165" s="30">
        <v>1529.0</v>
      </c>
      <c r="C165" s="31">
        <v>163.0</v>
      </c>
      <c r="D165" s="32" t="s">
        <v>194</v>
      </c>
      <c r="E165" s="69"/>
      <c r="F165" s="69"/>
      <c r="G165" s="94"/>
      <c r="H165" s="98"/>
      <c r="I165" s="8"/>
      <c r="J165" s="54"/>
      <c r="K165" s="64"/>
      <c r="L165" s="65"/>
      <c r="M165" s="65"/>
      <c r="N165" s="66"/>
      <c r="O165" s="67"/>
      <c r="P165" s="81"/>
      <c r="Q165" s="7"/>
      <c r="R165" s="7"/>
      <c r="S165" s="7"/>
      <c r="T165" s="35"/>
      <c r="U165" s="41"/>
      <c r="V165" s="68"/>
      <c r="W165" s="43"/>
      <c r="X165" s="43"/>
      <c r="Y165" s="44"/>
      <c r="Z165" s="82" t="s">
        <v>30</v>
      </c>
      <c r="AA165" s="83">
        <v>5.0</v>
      </c>
      <c r="AB165" s="84" t="s">
        <v>31</v>
      </c>
      <c r="AC165" s="84"/>
      <c r="AD165" s="84"/>
      <c r="AE165" s="84"/>
      <c r="AF165" s="84"/>
      <c r="AG165" s="45">
        <f>ROUND(ROUND(H148+L160,0)-AA165,0)</f>
        <v>616</v>
      </c>
      <c r="AH165" s="79"/>
      <c r="AI165" s="80"/>
      <c r="AJ165" s="80"/>
      <c r="AK165" s="80"/>
      <c r="AL165" s="14"/>
      <c r="AM165" s="16" t="str">
        <f t="shared" si="1"/>
        <v>{s:'631529', v:616 , c:'放デイ２４・有資格１０・拘減・'},</v>
      </c>
      <c r="AN165" s="16"/>
    </row>
    <row r="166" ht="16.5" customHeight="1">
      <c r="A166" s="29">
        <v>63.0</v>
      </c>
      <c r="B166" s="30">
        <v>1530.0</v>
      </c>
      <c r="C166" s="31">
        <v>164.0</v>
      </c>
      <c r="D166" s="32" t="s">
        <v>195</v>
      </c>
      <c r="E166" s="69"/>
      <c r="F166" s="69"/>
      <c r="G166" s="94"/>
      <c r="H166" s="98"/>
      <c r="I166" s="8"/>
      <c r="J166" s="54"/>
      <c r="K166" s="64"/>
      <c r="L166" s="65"/>
      <c r="M166" s="65"/>
      <c r="N166" s="66"/>
      <c r="O166" s="71"/>
      <c r="P166" s="85"/>
      <c r="Q166" s="22"/>
      <c r="R166" s="22"/>
      <c r="S166" s="22"/>
      <c r="T166" s="57"/>
      <c r="U166" s="56"/>
      <c r="V166" s="72"/>
      <c r="W166" s="59" t="s">
        <v>20</v>
      </c>
      <c r="X166" s="41" t="s">
        <v>21</v>
      </c>
      <c r="Y166" s="86">
        <v>0.85</v>
      </c>
      <c r="Z166" s="87"/>
      <c r="AA166" s="83"/>
      <c r="AB166" s="84"/>
      <c r="AC166" s="84"/>
      <c r="AD166" s="84"/>
      <c r="AE166" s="84"/>
      <c r="AF166" s="84"/>
      <c r="AG166" s="45">
        <f>ROUND(ROUND(ROUND(H148+L160,0)*Y166,0)-AA165,0)</f>
        <v>523</v>
      </c>
      <c r="AH166" s="79"/>
      <c r="AI166" s="80"/>
      <c r="AJ166" s="80"/>
      <c r="AK166" s="80"/>
      <c r="AL166" s="14"/>
      <c r="AM166" s="16" t="str">
        <f t="shared" si="1"/>
        <v>{s:'631530', v:523 , c:'放デイ２４・有資格１０・評減・拘減・'},</v>
      </c>
      <c r="AN166" s="16"/>
    </row>
    <row r="167" ht="16.5" customHeight="1">
      <c r="A167" s="29">
        <v>63.0</v>
      </c>
      <c r="B167" s="30">
        <v>1531.0</v>
      </c>
      <c r="C167" s="31">
        <v>165.0</v>
      </c>
      <c r="D167" s="32" t="s">
        <v>196</v>
      </c>
      <c r="E167" s="69"/>
      <c r="F167" s="69"/>
      <c r="G167" s="94"/>
      <c r="H167" s="98"/>
      <c r="I167" s="8"/>
      <c r="J167" s="54"/>
      <c r="K167" s="64"/>
      <c r="L167" s="65"/>
      <c r="M167" s="65"/>
      <c r="N167" s="66"/>
      <c r="O167" s="33" t="s">
        <v>23</v>
      </c>
      <c r="P167" s="67" t="s">
        <v>24</v>
      </c>
      <c r="Q167" s="7"/>
      <c r="R167" s="7"/>
      <c r="S167" s="7"/>
      <c r="T167" s="35"/>
      <c r="U167" s="41" t="s">
        <v>21</v>
      </c>
      <c r="V167" s="68">
        <v>0.7</v>
      </c>
      <c r="W167" s="88"/>
      <c r="X167" s="88"/>
      <c r="Y167" s="89"/>
      <c r="Z167" s="87"/>
      <c r="AA167" s="90"/>
      <c r="AB167" s="91"/>
      <c r="AC167" s="91"/>
      <c r="AD167" s="91"/>
      <c r="AE167" s="91"/>
      <c r="AF167" s="91"/>
      <c r="AG167" s="45">
        <f>ROUND(ROUND(ROUND(H148+L160,0)*V167,0)-AA165,0)</f>
        <v>430</v>
      </c>
      <c r="AH167" s="79"/>
      <c r="AI167" s="80"/>
      <c r="AJ167" s="80"/>
      <c r="AK167" s="80"/>
      <c r="AL167" s="14"/>
      <c r="AM167" s="16" t="str">
        <f t="shared" si="1"/>
        <v>{s:'631531', v:430 , c:'放デイ２４・有資格１０・未計画・拘減・'},</v>
      </c>
      <c r="AN167" s="16"/>
    </row>
    <row r="168" ht="16.5" customHeight="1">
      <c r="A168" s="29">
        <v>63.0</v>
      </c>
      <c r="B168" s="30">
        <v>1532.0</v>
      </c>
      <c r="C168" s="31">
        <v>166.0</v>
      </c>
      <c r="D168" s="32" t="s">
        <v>197</v>
      </c>
      <c r="E168" s="69"/>
      <c r="F168" s="69"/>
      <c r="G168" s="94"/>
      <c r="H168" s="98"/>
      <c r="I168" s="8"/>
      <c r="J168" s="54"/>
      <c r="K168" s="64"/>
      <c r="L168" s="65"/>
      <c r="M168" s="65"/>
      <c r="N168" s="66"/>
      <c r="O168" s="70"/>
      <c r="P168" s="71"/>
      <c r="Q168" s="22"/>
      <c r="R168" s="22"/>
      <c r="S168" s="22"/>
      <c r="T168" s="57"/>
      <c r="U168" s="56"/>
      <c r="V168" s="72"/>
      <c r="W168" s="73" t="s">
        <v>20</v>
      </c>
      <c r="X168" s="74" t="s">
        <v>21</v>
      </c>
      <c r="Y168" s="92">
        <v>0.85</v>
      </c>
      <c r="Z168" s="87"/>
      <c r="AA168" s="90"/>
      <c r="AB168" s="91"/>
      <c r="AC168" s="91"/>
      <c r="AD168" s="91"/>
      <c r="AE168" s="91"/>
      <c r="AF168" s="91"/>
      <c r="AG168" s="45">
        <f>ROUND(ROUND(ROUND(ROUND(H148+L160,0)*V167,0)*Y168,0)-AA165,0)</f>
        <v>365</v>
      </c>
      <c r="AH168" s="79"/>
      <c r="AI168" s="80"/>
      <c r="AJ168" s="80"/>
      <c r="AK168" s="80"/>
      <c r="AL168" s="14"/>
      <c r="AM168" s="16" t="str">
        <f t="shared" si="1"/>
        <v>{s:'631532', v:365 , c:'放デイ２４・有資格１０・未計画・評減・拘減・'},</v>
      </c>
      <c r="AN168" s="16"/>
    </row>
    <row r="169" ht="16.5" customHeight="1">
      <c r="A169" s="29">
        <v>63.0</v>
      </c>
      <c r="B169" s="30">
        <v>1533.0</v>
      </c>
      <c r="C169" s="31">
        <v>167.0</v>
      </c>
      <c r="D169" s="32" t="s">
        <v>198</v>
      </c>
      <c r="E169" s="69"/>
      <c r="F169" s="69"/>
      <c r="G169" s="94"/>
      <c r="H169" s="98"/>
      <c r="I169" s="8"/>
      <c r="J169" s="54"/>
      <c r="K169" s="64"/>
      <c r="L169" s="65"/>
      <c r="M169" s="65"/>
      <c r="N169" s="66"/>
      <c r="O169" s="70"/>
      <c r="P169" s="81" t="s">
        <v>27</v>
      </c>
      <c r="Q169" s="7"/>
      <c r="R169" s="7"/>
      <c r="S169" s="7"/>
      <c r="T169" s="35"/>
      <c r="U169" s="41" t="s">
        <v>21</v>
      </c>
      <c r="V169" s="68">
        <v>0.5</v>
      </c>
      <c r="W169" s="77"/>
      <c r="X169" s="77"/>
      <c r="Y169" s="72"/>
      <c r="Z169" s="87"/>
      <c r="AA169" s="90"/>
      <c r="AB169" s="91"/>
      <c r="AC169" s="91"/>
      <c r="AD169" s="91"/>
      <c r="AE169" s="91"/>
      <c r="AF169" s="91"/>
      <c r="AG169" s="45">
        <f>ROUND(ROUND(ROUND(H148+L160,0)*V169,0)-AA165,0)</f>
        <v>306</v>
      </c>
      <c r="AH169" s="79"/>
      <c r="AI169" s="80"/>
      <c r="AJ169" s="80"/>
      <c r="AK169" s="80"/>
      <c r="AL169" s="14"/>
      <c r="AM169" s="16" t="str">
        <f t="shared" si="1"/>
        <v>{s:'631533', v:306 , c:'放デイ２４・有資格１０・未計画２・拘減・'},</v>
      </c>
      <c r="AN169" s="16"/>
    </row>
    <row r="170" ht="16.5" customHeight="1">
      <c r="A170" s="29">
        <v>63.0</v>
      </c>
      <c r="B170" s="30">
        <v>1534.0</v>
      </c>
      <c r="C170" s="31">
        <v>168.0</v>
      </c>
      <c r="D170" s="32" t="s">
        <v>199</v>
      </c>
      <c r="E170" s="69"/>
      <c r="F170" s="69"/>
      <c r="G170" s="107"/>
      <c r="H170" s="108"/>
      <c r="I170" s="22"/>
      <c r="J170" s="109"/>
      <c r="K170" s="71"/>
      <c r="L170" s="115"/>
      <c r="M170" s="115"/>
      <c r="N170" s="116"/>
      <c r="O170" s="78"/>
      <c r="P170" s="85"/>
      <c r="Q170" s="22"/>
      <c r="R170" s="22"/>
      <c r="S170" s="22"/>
      <c r="T170" s="57"/>
      <c r="U170" s="56"/>
      <c r="V170" s="72"/>
      <c r="W170" s="73" t="s">
        <v>20</v>
      </c>
      <c r="X170" s="74" t="s">
        <v>21</v>
      </c>
      <c r="Y170" s="92">
        <v>0.85</v>
      </c>
      <c r="Z170" s="93"/>
      <c r="AA170" s="77"/>
      <c r="AB170" s="72"/>
      <c r="AC170" s="72"/>
      <c r="AD170" s="72"/>
      <c r="AE170" s="72"/>
      <c r="AF170" s="72"/>
      <c r="AG170" s="45">
        <f>ROUND(ROUND(ROUND(ROUND(H148+L160,0)*V169,0)*Y170,0)-AA165,0)</f>
        <v>259</v>
      </c>
      <c r="AH170" s="79"/>
      <c r="AI170" s="80"/>
      <c r="AJ170" s="80"/>
      <c r="AK170" s="80"/>
      <c r="AL170" s="14"/>
      <c r="AM170" s="16" t="str">
        <f t="shared" si="1"/>
        <v>{s:'631534', v:259 , c:'放デイ２４・有資格１０・未計画２・評減・拘減・'},</v>
      </c>
      <c r="AN170" s="16"/>
    </row>
    <row r="171" ht="16.5" customHeight="1">
      <c r="A171" s="29">
        <v>63.0</v>
      </c>
      <c r="B171" s="30">
        <v>1541.0</v>
      </c>
      <c r="C171" s="31">
        <v>169.0</v>
      </c>
      <c r="D171" s="32" t="s">
        <v>200</v>
      </c>
      <c r="E171" s="69"/>
      <c r="F171" s="69"/>
      <c r="G171" s="102" t="s">
        <v>52</v>
      </c>
      <c r="H171" s="35"/>
      <c r="I171" s="35"/>
      <c r="J171" s="36"/>
      <c r="K171" s="37"/>
      <c r="L171" s="7"/>
      <c r="M171" s="38"/>
      <c r="N171" s="39"/>
      <c r="O171" s="40"/>
      <c r="P171" s="41"/>
      <c r="Q171" s="7"/>
      <c r="R171" s="7"/>
      <c r="S171" s="7"/>
      <c r="T171" s="35"/>
      <c r="U171" s="41"/>
      <c r="V171" s="42"/>
      <c r="W171" s="43"/>
      <c r="X171" s="43"/>
      <c r="Y171" s="43"/>
      <c r="Z171" s="43"/>
      <c r="AA171" s="43"/>
      <c r="AB171" s="44"/>
      <c r="AC171" s="44"/>
      <c r="AD171" s="44"/>
      <c r="AE171" s="44"/>
      <c r="AF171" s="44"/>
      <c r="AG171" s="45">
        <f>ROUND(H172,0)</f>
        <v>407</v>
      </c>
      <c r="AH171" s="79"/>
      <c r="AI171" s="80"/>
      <c r="AJ171" s="80"/>
      <c r="AK171" s="80"/>
      <c r="AL171" s="14"/>
      <c r="AM171" s="16" t="str">
        <f t="shared" si="1"/>
        <v>{s:'631541', v:407 , c:'放デイ２５・'},</v>
      </c>
      <c r="AN171" s="16"/>
    </row>
    <row r="172" ht="16.5" customHeight="1">
      <c r="A172" s="29">
        <v>63.0</v>
      </c>
      <c r="B172" s="30">
        <v>1542.0</v>
      </c>
      <c r="C172" s="31">
        <v>170.0</v>
      </c>
      <c r="D172" s="32" t="s">
        <v>201</v>
      </c>
      <c r="E172" s="69"/>
      <c r="F172" s="69"/>
      <c r="G172" s="104"/>
      <c r="H172" s="50">
        <v>407.0</v>
      </c>
      <c r="I172" s="8" t="s">
        <v>9</v>
      </c>
      <c r="J172" s="51"/>
      <c r="K172" s="52"/>
      <c r="L172" s="8"/>
      <c r="M172" s="53"/>
      <c r="N172" s="54"/>
      <c r="O172" s="55"/>
      <c r="P172" s="56"/>
      <c r="Q172" s="22"/>
      <c r="R172" s="22"/>
      <c r="S172" s="22"/>
      <c r="T172" s="57"/>
      <c r="U172" s="56"/>
      <c r="V172" s="58"/>
      <c r="W172" s="59" t="s">
        <v>20</v>
      </c>
      <c r="X172" s="41" t="s">
        <v>21</v>
      </c>
      <c r="Y172" s="60">
        <v>0.85</v>
      </c>
      <c r="Z172" s="43"/>
      <c r="AA172" s="43"/>
      <c r="AB172" s="44"/>
      <c r="AC172" s="44"/>
      <c r="AD172" s="44"/>
      <c r="AE172" s="44"/>
      <c r="AF172" s="44"/>
      <c r="AG172" s="45">
        <f>ROUND(H172*Y172,0)</f>
        <v>346</v>
      </c>
      <c r="AH172" s="79"/>
      <c r="AI172" s="80"/>
      <c r="AJ172" s="80"/>
      <c r="AK172" s="80"/>
      <c r="AL172" s="14"/>
      <c r="AM172" s="16" t="str">
        <f t="shared" si="1"/>
        <v>{s:'631542', v:346 , c:'放デイ２５・評減・'},</v>
      </c>
      <c r="AN172" s="16"/>
    </row>
    <row r="173" ht="16.5" customHeight="1">
      <c r="A173" s="29">
        <v>63.0</v>
      </c>
      <c r="B173" s="30">
        <v>1543.0</v>
      </c>
      <c r="C173" s="31">
        <v>171.0</v>
      </c>
      <c r="D173" s="32" t="s">
        <v>202</v>
      </c>
      <c r="E173" s="94"/>
      <c r="F173" s="94"/>
      <c r="G173" s="104"/>
      <c r="H173" s="63"/>
      <c r="I173" s="63"/>
      <c r="J173" s="51"/>
      <c r="K173" s="64"/>
      <c r="L173" s="65"/>
      <c r="M173" s="65"/>
      <c r="N173" s="66"/>
      <c r="O173" s="33" t="s">
        <v>23</v>
      </c>
      <c r="P173" s="67" t="s">
        <v>24</v>
      </c>
      <c r="Q173" s="7"/>
      <c r="R173" s="7"/>
      <c r="S173" s="7"/>
      <c r="T173" s="35"/>
      <c r="U173" s="41" t="s">
        <v>21</v>
      </c>
      <c r="V173" s="68">
        <v>0.7</v>
      </c>
      <c r="W173" s="88"/>
      <c r="X173" s="88"/>
      <c r="Y173" s="88"/>
      <c r="Z173" s="88"/>
      <c r="AA173" s="88"/>
      <c r="AB173" s="89"/>
      <c r="AC173" s="89"/>
      <c r="AD173" s="89"/>
      <c r="AE173" s="89"/>
      <c r="AF173" s="89"/>
      <c r="AG173" s="45">
        <f>ROUND(H172*V173,0)</f>
        <v>285</v>
      </c>
      <c r="AH173" s="79"/>
      <c r="AI173" s="80"/>
      <c r="AJ173" s="80"/>
      <c r="AK173" s="80"/>
      <c r="AL173" s="14"/>
      <c r="AM173" s="16" t="str">
        <f t="shared" si="1"/>
        <v>{s:'631543', v:285 , c:'放デイ２５・未計画・'},</v>
      </c>
      <c r="AN173" s="16"/>
    </row>
    <row r="174" ht="16.5" customHeight="1">
      <c r="A174" s="29">
        <v>63.0</v>
      </c>
      <c r="B174" s="30">
        <v>1544.0</v>
      </c>
      <c r="C174" s="31">
        <v>172.0</v>
      </c>
      <c r="D174" s="32" t="s">
        <v>203</v>
      </c>
      <c r="E174" s="94"/>
      <c r="F174" s="94"/>
      <c r="G174" s="104"/>
      <c r="H174" s="63"/>
      <c r="I174" s="63"/>
      <c r="J174" s="51"/>
      <c r="K174" s="64"/>
      <c r="L174" s="65"/>
      <c r="M174" s="65"/>
      <c r="N174" s="66"/>
      <c r="O174" s="70"/>
      <c r="P174" s="71"/>
      <c r="Q174" s="22"/>
      <c r="R174" s="22"/>
      <c r="S174" s="22"/>
      <c r="T174" s="57"/>
      <c r="U174" s="56"/>
      <c r="V174" s="72"/>
      <c r="W174" s="73" t="s">
        <v>20</v>
      </c>
      <c r="X174" s="74" t="s">
        <v>21</v>
      </c>
      <c r="Y174" s="75">
        <v>0.85</v>
      </c>
      <c r="Z174" s="43"/>
      <c r="AA174" s="43"/>
      <c r="AB174" s="44"/>
      <c r="AC174" s="44"/>
      <c r="AD174" s="44"/>
      <c r="AE174" s="44"/>
      <c r="AF174" s="44"/>
      <c r="AG174" s="45">
        <f>ROUND(ROUND(H172*V173,0)*Y174,0)</f>
        <v>242</v>
      </c>
      <c r="AH174" s="79"/>
      <c r="AI174" s="80"/>
      <c r="AJ174" s="80"/>
      <c r="AK174" s="80"/>
      <c r="AL174" s="14"/>
      <c r="AM174" s="16" t="str">
        <f t="shared" si="1"/>
        <v>{s:'631544', v:242 , c:'放デイ２５・未計画・評減・'},</v>
      </c>
      <c r="AN174" s="16"/>
    </row>
    <row r="175" ht="16.5" customHeight="1">
      <c r="A175" s="29">
        <v>63.0</v>
      </c>
      <c r="B175" s="30">
        <v>1545.0</v>
      </c>
      <c r="C175" s="31">
        <v>173.0</v>
      </c>
      <c r="D175" s="32" t="s">
        <v>204</v>
      </c>
      <c r="E175" s="94"/>
      <c r="F175" s="94"/>
      <c r="G175" s="104"/>
      <c r="H175" s="63"/>
      <c r="I175" s="63"/>
      <c r="J175" s="51"/>
      <c r="K175" s="64"/>
      <c r="L175" s="65"/>
      <c r="M175" s="65"/>
      <c r="N175" s="66"/>
      <c r="O175" s="70"/>
      <c r="P175" s="67" t="s">
        <v>27</v>
      </c>
      <c r="Q175" s="7"/>
      <c r="R175" s="7"/>
      <c r="S175" s="7"/>
      <c r="T175" s="35"/>
      <c r="U175" s="41" t="s">
        <v>21</v>
      </c>
      <c r="V175" s="68">
        <v>0.5</v>
      </c>
      <c r="W175" s="77"/>
      <c r="X175" s="77"/>
      <c r="Y175" s="77"/>
      <c r="Z175" s="77"/>
      <c r="AA175" s="77"/>
      <c r="AB175" s="72"/>
      <c r="AC175" s="72"/>
      <c r="AD175" s="72"/>
      <c r="AE175" s="72"/>
      <c r="AF175" s="72"/>
      <c r="AG175" s="45">
        <f>ROUND(H172*V175,0)</f>
        <v>204</v>
      </c>
      <c r="AH175" s="79"/>
      <c r="AI175" s="80"/>
      <c r="AJ175" s="80"/>
      <c r="AK175" s="80"/>
      <c r="AL175" s="14"/>
      <c r="AM175" s="16" t="str">
        <f t="shared" si="1"/>
        <v>{s:'631545', v:204 , c:'放デイ２５・未計画２・'},</v>
      </c>
      <c r="AN175" s="16"/>
    </row>
    <row r="176" ht="16.5" customHeight="1">
      <c r="A176" s="29">
        <v>63.0</v>
      </c>
      <c r="B176" s="30">
        <v>1546.0</v>
      </c>
      <c r="C176" s="31">
        <v>174.0</v>
      </c>
      <c r="D176" s="32" t="s">
        <v>205</v>
      </c>
      <c r="E176" s="94"/>
      <c r="F176" s="94"/>
      <c r="G176" s="76"/>
      <c r="H176" s="63"/>
      <c r="I176" s="63"/>
      <c r="J176" s="51"/>
      <c r="K176" s="64"/>
      <c r="L176" s="65"/>
      <c r="M176" s="65"/>
      <c r="N176" s="66"/>
      <c r="O176" s="78"/>
      <c r="P176" s="71"/>
      <c r="Q176" s="22"/>
      <c r="R176" s="22"/>
      <c r="S176" s="22"/>
      <c r="T176" s="57"/>
      <c r="U176" s="56"/>
      <c r="V176" s="72"/>
      <c r="W176" s="73" t="s">
        <v>20</v>
      </c>
      <c r="X176" s="74" t="s">
        <v>21</v>
      </c>
      <c r="Y176" s="75">
        <v>0.85</v>
      </c>
      <c r="Z176" s="43"/>
      <c r="AA176" s="43"/>
      <c r="AB176" s="44"/>
      <c r="AC176" s="44"/>
      <c r="AD176" s="44"/>
      <c r="AE176" s="44"/>
      <c r="AF176" s="44"/>
      <c r="AG176" s="114">
        <f>ROUND(ROUND(H172*V175,0)*Y176,0)</f>
        <v>173</v>
      </c>
      <c r="AH176" s="79"/>
      <c r="AI176" s="80"/>
      <c r="AJ176" s="80"/>
      <c r="AK176" s="80"/>
      <c r="AL176" s="14"/>
      <c r="AM176" s="16" t="str">
        <f t="shared" si="1"/>
        <v>{s:'631546', v:173 , c:'放デイ２５・未計画２・評減・'},</v>
      </c>
      <c r="AN176" s="16"/>
    </row>
    <row r="177" ht="16.5" customHeight="1">
      <c r="A177" s="29">
        <v>63.0</v>
      </c>
      <c r="B177" s="30">
        <v>1547.0</v>
      </c>
      <c r="C177" s="31">
        <v>175.0</v>
      </c>
      <c r="D177" s="32" t="s">
        <v>206</v>
      </c>
      <c r="E177" s="94"/>
      <c r="F177" s="94"/>
      <c r="G177" s="76"/>
      <c r="H177" s="63"/>
      <c r="I177" s="63"/>
      <c r="J177" s="51"/>
      <c r="K177" s="64"/>
      <c r="L177" s="65"/>
      <c r="M177" s="65"/>
      <c r="N177" s="66"/>
      <c r="O177" s="67"/>
      <c r="P177" s="81"/>
      <c r="Q177" s="7"/>
      <c r="R177" s="7"/>
      <c r="S177" s="7"/>
      <c r="T177" s="35"/>
      <c r="U177" s="41"/>
      <c r="V177" s="68"/>
      <c r="W177" s="43"/>
      <c r="X177" s="43"/>
      <c r="Y177" s="44"/>
      <c r="Z177" s="82" t="s">
        <v>30</v>
      </c>
      <c r="AA177" s="83">
        <v>5.0</v>
      </c>
      <c r="AB177" s="84" t="s">
        <v>31</v>
      </c>
      <c r="AC177" s="84"/>
      <c r="AD177" s="84"/>
      <c r="AE177" s="84"/>
      <c r="AF177" s="84"/>
      <c r="AG177" s="45">
        <f>ROUND(H172-AA177,0)</f>
        <v>402</v>
      </c>
      <c r="AH177" s="79"/>
      <c r="AI177" s="80"/>
      <c r="AJ177" s="80"/>
      <c r="AK177" s="80"/>
      <c r="AL177" s="14"/>
      <c r="AM177" s="16" t="str">
        <f t="shared" si="1"/>
        <v>{s:'631547', v:402 , c:'放デイ２５・拘減・'},</v>
      </c>
      <c r="AN177" s="16"/>
    </row>
    <row r="178" ht="16.5" customHeight="1">
      <c r="A178" s="29">
        <v>63.0</v>
      </c>
      <c r="B178" s="30">
        <v>1548.0</v>
      </c>
      <c r="C178" s="31">
        <v>176.0</v>
      </c>
      <c r="D178" s="32" t="s">
        <v>207</v>
      </c>
      <c r="E178" s="94"/>
      <c r="F178" s="94"/>
      <c r="G178" s="76"/>
      <c r="H178" s="63"/>
      <c r="I178" s="63"/>
      <c r="J178" s="51"/>
      <c r="K178" s="64"/>
      <c r="L178" s="65"/>
      <c r="M178" s="65"/>
      <c r="N178" s="66"/>
      <c r="O178" s="71"/>
      <c r="P178" s="85"/>
      <c r="Q178" s="22"/>
      <c r="R178" s="22"/>
      <c r="S178" s="22"/>
      <c r="T178" s="57"/>
      <c r="U178" s="56"/>
      <c r="V178" s="72"/>
      <c r="W178" s="59" t="s">
        <v>20</v>
      </c>
      <c r="X178" s="41" t="s">
        <v>21</v>
      </c>
      <c r="Y178" s="86">
        <v>0.85</v>
      </c>
      <c r="Z178" s="87"/>
      <c r="AA178" s="83"/>
      <c r="AB178" s="84"/>
      <c r="AC178" s="84"/>
      <c r="AD178" s="84"/>
      <c r="AE178" s="84"/>
      <c r="AF178" s="84"/>
      <c r="AG178" s="45">
        <f>ROUND(ROUND(H172*Y178,0)-AA177,0)</f>
        <v>341</v>
      </c>
      <c r="AH178" s="79"/>
      <c r="AI178" s="80"/>
      <c r="AJ178" s="80"/>
      <c r="AK178" s="80"/>
      <c r="AL178" s="14"/>
      <c r="AM178" s="16" t="str">
        <f t="shared" si="1"/>
        <v>{s:'631548', v:341 , c:'放デイ２５・評減・拘減・'},</v>
      </c>
      <c r="AN178" s="16"/>
    </row>
    <row r="179" ht="16.5" customHeight="1">
      <c r="A179" s="29">
        <v>63.0</v>
      </c>
      <c r="B179" s="30">
        <v>1549.0</v>
      </c>
      <c r="C179" s="31">
        <v>177.0</v>
      </c>
      <c r="D179" s="32" t="s">
        <v>208</v>
      </c>
      <c r="E179" s="94"/>
      <c r="F179" s="94"/>
      <c r="G179" s="76"/>
      <c r="H179" s="63"/>
      <c r="I179" s="63"/>
      <c r="J179" s="51"/>
      <c r="K179" s="64"/>
      <c r="L179" s="65"/>
      <c r="M179" s="65"/>
      <c r="N179" s="66"/>
      <c r="O179" s="33" t="s">
        <v>23</v>
      </c>
      <c r="P179" s="67" t="s">
        <v>24</v>
      </c>
      <c r="Q179" s="7"/>
      <c r="R179" s="7"/>
      <c r="S179" s="7"/>
      <c r="T179" s="35"/>
      <c r="U179" s="41" t="s">
        <v>21</v>
      </c>
      <c r="V179" s="68">
        <v>0.7</v>
      </c>
      <c r="W179" s="88"/>
      <c r="X179" s="88"/>
      <c r="Y179" s="89"/>
      <c r="Z179" s="87"/>
      <c r="AA179" s="90"/>
      <c r="AB179" s="91"/>
      <c r="AC179" s="91"/>
      <c r="AD179" s="91"/>
      <c r="AE179" s="91"/>
      <c r="AF179" s="91"/>
      <c r="AG179" s="45">
        <f>ROUND(ROUND(H172*V179,0)-AA177,0)</f>
        <v>280</v>
      </c>
      <c r="AH179" s="79"/>
      <c r="AI179" s="80"/>
      <c r="AJ179" s="80"/>
      <c r="AK179" s="80"/>
      <c r="AL179" s="14"/>
      <c r="AM179" s="16" t="str">
        <f t="shared" si="1"/>
        <v>{s:'631549', v:280 , c:'放デイ２５・未計画・拘減・'},</v>
      </c>
      <c r="AN179" s="16"/>
    </row>
    <row r="180" ht="16.5" customHeight="1">
      <c r="A180" s="29">
        <v>63.0</v>
      </c>
      <c r="B180" s="30">
        <v>1550.0</v>
      </c>
      <c r="C180" s="31">
        <v>178.0</v>
      </c>
      <c r="D180" s="32" t="s">
        <v>209</v>
      </c>
      <c r="E180" s="94"/>
      <c r="F180" s="94"/>
      <c r="G180" s="76"/>
      <c r="H180" s="63"/>
      <c r="I180" s="63"/>
      <c r="J180" s="51"/>
      <c r="K180" s="64"/>
      <c r="L180" s="65"/>
      <c r="M180" s="65"/>
      <c r="N180" s="66"/>
      <c r="O180" s="70"/>
      <c r="P180" s="71"/>
      <c r="Q180" s="22"/>
      <c r="R180" s="22"/>
      <c r="S180" s="22"/>
      <c r="T180" s="57"/>
      <c r="U180" s="56"/>
      <c r="V180" s="72"/>
      <c r="W180" s="73" t="s">
        <v>20</v>
      </c>
      <c r="X180" s="74" t="s">
        <v>21</v>
      </c>
      <c r="Y180" s="92">
        <v>0.85</v>
      </c>
      <c r="Z180" s="87"/>
      <c r="AA180" s="90"/>
      <c r="AB180" s="91"/>
      <c r="AC180" s="91"/>
      <c r="AD180" s="91"/>
      <c r="AE180" s="91"/>
      <c r="AF180" s="91"/>
      <c r="AG180" s="45">
        <f>ROUND(ROUND(ROUND(H172*V179,0)*Y180,0)-AA177,0)</f>
        <v>237</v>
      </c>
      <c r="AH180" s="79"/>
      <c r="AI180" s="80"/>
      <c r="AJ180" s="80"/>
      <c r="AK180" s="80"/>
      <c r="AL180" s="14"/>
      <c r="AM180" s="16" t="str">
        <f t="shared" si="1"/>
        <v>{s:'631550', v:237 , c:'放デイ２５・未計画・評減・拘減・'},</v>
      </c>
      <c r="AN180" s="16"/>
    </row>
    <row r="181" ht="16.5" customHeight="1">
      <c r="A181" s="29">
        <v>63.0</v>
      </c>
      <c r="B181" s="30">
        <v>1551.0</v>
      </c>
      <c r="C181" s="31">
        <v>179.0</v>
      </c>
      <c r="D181" s="32" t="s">
        <v>210</v>
      </c>
      <c r="E181" s="94"/>
      <c r="F181" s="94"/>
      <c r="G181" s="76"/>
      <c r="H181" s="63"/>
      <c r="I181" s="63"/>
      <c r="J181" s="51"/>
      <c r="K181" s="64"/>
      <c r="L181" s="65"/>
      <c r="M181" s="65"/>
      <c r="N181" s="66"/>
      <c r="O181" s="70"/>
      <c r="P181" s="81" t="s">
        <v>27</v>
      </c>
      <c r="Q181" s="7"/>
      <c r="R181" s="7"/>
      <c r="S181" s="7"/>
      <c r="T181" s="35"/>
      <c r="U181" s="41" t="s">
        <v>21</v>
      </c>
      <c r="V181" s="68">
        <v>0.5</v>
      </c>
      <c r="W181" s="77"/>
      <c r="X181" s="77"/>
      <c r="Y181" s="72"/>
      <c r="Z181" s="87"/>
      <c r="AA181" s="90"/>
      <c r="AB181" s="91"/>
      <c r="AC181" s="91"/>
      <c r="AD181" s="91"/>
      <c r="AE181" s="91"/>
      <c r="AF181" s="91"/>
      <c r="AG181" s="45">
        <f>ROUND(ROUND(H172*V181,0)-AA177,0)</f>
        <v>199</v>
      </c>
      <c r="AH181" s="79"/>
      <c r="AI181" s="80"/>
      <c r="AJ181" s="80"/>
      <c r="AK181" s="80"/>
      <c r="AL181" s="14"/>
      <c r="AM181" s="16" t="str">
        <f t="shared" si="1"/>
        <v>{s:'631551', v:199 , c:'放デイ２５・未計画２・拘減・'},</v>
      </c>
      <c r="AN181" s="16"/>
    </row>
    <row r="182" ht="16.5" customHeight="1">
      <c r="A182" s="29">
        <v>63.0</v>
      </c>
      <c r="B182" s="30">
        <v>1552.0</v>
      </c>
      <c r="C182" s="31">
        <v>180.0</v>
      </c>
      <c r="D182" s="32" t="s">
        <v>211</v>
      </c>
      <c r="E182" s="94"/>
      <c r="F182" s="94"/>
      <c r="G182" s="76"/>
      <c r="H182" s="63"/>
      <c r="I182" s="63"/>
      <c r="J182" s="51"/>
      <c r="K182" s="64"/>
      <c r="L182" s="65"/>
      <c r="M182" s="65"/>
      <c r="N182" s="66"/>
      <c r="O182" s="78"/>
      <c r="P182" s="85"/>
      <c r="Q182" s="22"/>
      <c r="R182" s="22"/>
      <c r="S182" s="22"/>
      <c r="T182" s="57"/>
      <c r="U182" s="56"/>
      <c r="V182" s="72"/>
      <c r="W182" s="73" t="s">
        <v>20</v>
      </c>
      <c r="X182" s="74" t="s">
        <v>21</v>
      </c>
      <c r="Y182" s="92">
        <v>0.85</v>
      </c>
      <c r="Z182" s="93"/>
      <c r="AA182" s="77"/>
      <c r="AB182" s="72"/>
      <c r="AC182" s="72"/>
      <c r="AD182" s="72"/>
      <c r="AE182" s="72"/>
      <c r="AF182" s="72"/>
      <c r="AG182" s="114">
        <f>ROUND(ROUND(ROUND(H172*V181,0)*Y182,0)-AA177,0)</f>
        <v>168</v>
      </c>
      <c r="AH182" s="79"/>
      <c r="AI182" s="80"/>
      <c r="AJ182" s="80"/>
      <c r="AK182" s="80"/>
      <c r="AL182" s="14"/>
      <c r="AM182" s="16" t="str">
        <f t="shared" si="1"/>
        <v>{s:'631552', v:168 , c:'放デイ２５・未計画２・評減・拘減・'},</v>
      </c>
      <c r="AN182" s="16"/>
    </row>
    <row r="183" ht="16.5" customHeight="1">
      <c r="A183" s="29">
        <v>63.0</v>
      </c>
      <c r="B183" s="30">
        <v>1553.0</v>
      </c>
      <c r="C183" s="31">
        <v>181.0</v>
      </c>
      <c r="D183" s="32" t="s">
        <v>212</v>
      </c>
      <c r="E183" s="94"/>
      <c r="F183" s="94"/>
      <c r="G183" s="94"/>
      <c r="H183" s="63"/>
      <c r="I183" s="63"/>
      <c r="J183" s="95"/>
      <c r="K183" s="102" t="s">
        <v>38</v>
      </c>
      <c r="L183" s="7"/>
      <c r="M183" s="38"/>
      <c r="N183" s="39"/>
      <c r="O183" s="40"/>
      <c r="P183" s="41"/>
      <c r="Q183" s="7"/>
      <c r="R183" s="7"/>
      <c r="S183" s="7"/>
      <c r="T183" s="35"/>
      <c r="U183" s="41"/>
      <c r="V183" s="42"/>
      <c r="W183" s="43"/>
      <c r="X183" s="43"/>
      <c r="Y183" s="43"/>
      <c r="Z183" s="43"/>
      <c r="AA183" s="43"/>
      <c r="AB183" s="44"/>
      <c r="AC183" s="44"/>
      <c r="AD183" s="44"/>
      <c r="AE183" s="44"/>
      <c r="AF183" s="44"/>
      <c r="AG183" s="45">
        <f>ROUND(H172+L184,0)</f>
        <v>413</v>
      </c>
      <c r="AH183" s="79"/>
      <c r="AI183" s="80"/>
      <c r="AJ183" s="80"/>
      <c r="AK183" s="80"/>
      <c r="AL183" s="14"/>
      <c r="AM183" s="16" t="str">
        <f t="shared" si="1"/>
        <v>{s:'631553', v:413 , c:'放デイ２５・有資格１１・'},</v>
      </c>
      <c r="AN183" s="16"/>
    </row>
    <row r="184" ht="16.5" customHeight="1">
      <c r="A184" s="29">
        <v>63.0</v>
      </c>
      <c r="B184" s="30">
        <v>1554.0</v>
      </c>
      <c r="C184" s="31">
        <v>182.0</v>
      </c>
      <c r="D184" s="32" t="s">
        <v>213</v>
      </c>
      <c r="E184" s="94"/>
      <c r="F184" s="94"/>
      <c r="G184" s="94"/>
      <c r="H184" s="113"/>
      <c r="I184" s="8"/>
      <c r="J184" s="95"/>
      <c r="K184" s="104"/>
      <c r="L184" s="8">
        <v>6.0</v>
      </c>
      <c r="M184" s="53" t="s">
        <v>40</v>
      </c>
      <c r="N184" s="54"/>
      <c r="O184" s="55"/>
      <c r="P184" s="56"/>
      <c r="Q184" s="22"/>
      <c r="R184" s="22"/>
      <c r="S184" s="22"/>
      <c r="T184" s="57"/>
      <c r="U184" s="56"/>
      <c r="V184" s="58"/>
      <c r="W184" s="59" t="s">
        <v>20</v>
      </c>
      <c r="X184" s="41" t="s">
        <v>21</v>
      </c>
      <c r="Y184" s="60">
        <v>0.85</v>
      </c>
      <c r="Z184" s="43"/>
      <c r="AA184" s="43"/>
      <c r="AB184" s="44"/>
      <c r="AC184" s="44"/>
      <c r="AD184" s="44"/>
      <c r="AE184" s="44"/>
      <c r="AF184" s="44"/>
      <c r="AG184" s="45">
        <f>ROUND(ROUND(H172+L184,0)*Y184,0)</f>
        <v>351</v>
      </c>
      <c r="AH184" s="79"/>
      <c r="AI184" s="80"/>
      <c r="AJ184" s="80"/>
      <c r="AK184" s="80"/>
      <c r="AL184" s="14"/>
      <c r="AM184" s="16" t="str">
        <f t="shared" si="1"/>
        <v>{s:'631554', v:351 , c:'放デイ２５・有資格１１・評減・'},</v>
      </c>
      <c r="AN184" s="16"/>
    </row>
    <row r="185" ht="16.5" customHeight="1">
      <c r="A185" s="29">
        <v>63.0</v>
      </c>
      <c r="B185" s="30">
        <v>1555.0</v>
      </c>
      <c r="C185" s="31">
        <v>183.0</v>
      </c>
      <c r="D185" s="32" t="s">
        <v>214</v>
      </c>
      <c r="E185" s="94"/>
      <c r="F185" s="94"/>
      <c r="G185" s="94"/>
      <c r="H185" s="98"/>
      <c r="I185" s="8"/>
      <c r="J185" s="54"/>
      <c r="K185" s="104"/>
      <c r="L185" s="65"/>
      <c r="M185" s="65"/>
      <c r="N185" s="66"/>
      <c r="O185" s="33" t="s">
        <v>23</v>
      </c>
      <c r="P185" s="67" t="s">
        <v>24</v>
      </c>
      <c r="Q185" s="7"/>
      <c r="R185" s="7"/>
      <c r="S185" s="7"/>
      <c r="T185" s="35"/>
      <c r="U185" s="41" t="s">
        <v>21</v>
      </c>
      <c r="V185" s="68">
        <v>0.7</v>
      </c>
      <c r="W185" s="88"/>
      <c r="X185" s="88"/>
      <c r="Y185" s="88"/>
      <c r="Z185" s="88"/>
      <c r="AA185" s="88"/>
      <c r="AB185" s="89"/>
      <c r="AC185" s="89"/>
      <c r="AD185" s="89"/>
      <c r="AE185" s="89"/>
      <c r="AF185" s="89"/>
      <c r="AG185" s="45">
        <f>ROUND(ROUND(H172+L184,0)*V185,0)</f>
        <v>289</v>
      </c>
      <c r="AH185" s="79"/>
      <c r="AI185" s="80"/>
      <c r="AJ185" s="80"/>
      <c r="AK185" s="80"/>
      <c r="AL185" s="14"/>
      <c r="AM185" s="16" t="str">
        <f t="shared" si="1"/>
        <v>{s:'631555', v:289 , c:'放デイ２５・有資格１１・未計画・'},</v>
      </c>
      <c r="AN185" s="16"/>
    </row>
    <row r="186" ht="16.5" customHeight="1">
      <c r="A186" s="29">
        <v>63.0</v>
      </c>
      <c r="B186" s="30">
        <v>1556.0</v>
      </c>
      <c r="C186" s="31">
        <v>184.0</v>
      </c>
      <c r="D186" s="32" t="s">
        <v>215</v>
      </c>
      <c r="E186" s="94"/>
      <c r="F186" s="94"/>
      <c r="G186" s="94"/>
      <c r="H186" s="98"/>
      <c r="I186" s="8"/>
      <c r="J186" s="54"/>
      <c r="K186" s="104"/>
      <c r="L186" s="65"/>
      <c r="M186" s="65"/>
      <c r="N186" s="66"/>
      <c r="O186" s="70"/>
      <c r="P186" s="71"/>
      <c r="Q186" s="22"/>
      <c r="R186" s="22"/>
      <c r="S186" s="22"/>
      <c r="T186" s="57"/>
      <c r="U186" s="56"/>
      <c r="V186" s="72"/>
      <c r="W186" s="73" t="s">
        <v>20</v>
      </c>
      <c r="X186" s="74" t="s">
        <v>21</v>
      </c>
      <c r="Y186" s="75">
        <v>0.85</v>
      </c>
      <c r="Z186" s="43"/>
      <c r="AA186" s="43"/>
      <c r="AB186" s="44"/>
      <c r="AC186" s="44"/>
      <c r="AD186" s="44"/>
      <c r="AE186" s="44"/>
      <c r="AF186" s="44"/>
      <c r="AG186" s="45">
        <f>ROUND(ROUND(ROUND(H172+L184,0)*V185,0)*Y186,0)</f>
        <v>246</v>
      </c>
      <c r="AH186" s="79"/>
      <c r="AI186" s="80"/>
      <c r="AJ186" s="80"/>
      <c r="AK186" s="80"/>
      <c r="AL186" s="14"/>
      <c r="AM186" s="16" t="str">
        <f t="shared" si="1"/>
        <v>{s:'631556', v:246 , c:'放デイ２５・有資格１１・未計画・評減・'},</v>
      </c>
      <c r="AN186" s="16"/>
    </row>
    <row r="187" ht="16.5" customHeight="1">
      <c r="A187" s="29">
        <v>63.0</v>
      </c>
      <c r="B187" s="30">
        <v>1557.0</v>
      </c>
      <c r="C187" s="31">
        <v>185.0</v>
      </c>
      <c r="D187" s="32" t="s">
        <v>216</v>
      </c>
      <c r="E187" s="94"/>
      <c r="F187" s="94"/>
      <c r="G187" s="94"/>
      <c r="H187" s="98"/>
      <c r="I187" s="8"/>
      <c r="J187" s="54"/>
      <c r="K187" s="104"/>
      <c r="L187" s="65"/>
      <c r="M187" s="65"/>
      <c r="N187" s="66"/>
      <c r="O187" s="70"/>
      <c r="P187" s="67" t="s">
        <v>27</v>
      </c>
      <c r="Q187" s="7"/>
      <c r="R187" s="7"/>
      <c r="S187" s="7"/>
      <c r="T187" s="35"/>
      <c r="U187" s="41" t="s">
        <v>21</v>
      </c>
      <c r="V187" s="68">
        <v>0.5</v>
      </c>
      <c r="W187" s="77"/>
      <c r="X187" s="77"/>
      <c r="Y187" s="77"/>
      <c r="Z187" s="77"/>
      <c r="AA187" s="77"/>
      <c r="AB187" s="72"/>
      <c r="AC187" s="72"/>
      <c r="AD187" s="72"/>
      <c r="AE187" s="72"/>
      <c r="AF187" s="72"/>
      <c r="AG187" s="45">
        <f>ROUND(ROUND(H172+L184,0)*V187,0)</f>
        <v>207</v>
      </c>
      <c r="AH187" s="79"/>
      <c r="AI187" s="80"/>
      <c r="AJ187" s="80"/>
      <c r="AK187" s="80"/>
      <c r="AL187" s="14"/>
      <c r="AM187" s="16" t="str">
        <f t="shared" si="1"/>
        <v>{s:'631557', v:207 , c:'放デイ２５・有資格１１・未計画２・'},</v>
      </c>
      <c r="AN187" s="16"/>
    </row>
    <row r="188" ht="16.5" customHeight="1">
      <c r="A188" s="29">
        <v>63.0</v>
      </c>
      <c r="B188" s="30">
        <v>1558.0</v>
      </c>
      <c r="C188" s="31">
        <v>186.0</v>
      </c>
      <c r="D188" s="32" t="s">
        <v>217</v>
      </c>
      <c r="E188" s="94"/>
      <c r="F188" s="94"/>
      <c r="G188" s="94"/>
      <c r="H188" s="98"/>
      <c r="I188" s="8"/>
      <c r="J188" s="54"/>
      <c r="K188" s="64"/>
      <c r="L188" s="65"/>
      <c r="M188" s="65"/>
      <c r="N188" s="66"/>
      <c r="O188" s="78"/>
      <c r="P188" s="71"/>
      <c r="Q188" s="22"/>
      <c r="R188" s="22"/>
      <c r="S188" s="22"/>
      <c r="T188" s="57"/>
      <c r="U188" s="56"/>
      <c r="V188" s="72"/>
      <c r="W188" s="73" t="s">
        <v>20</v>
      </c>
      <c r="X188" s="74" t="s">
        <v>21</v>
      </c>
      <c r="Y188" s="75">
        <v>0.85</v>
      </c>
      <c r="Z188" s="43"/>
      <c r="AA188" s="43"/>
      <c r="AB188" s="44"/>
      <c r="AC188" s="44"/>
      <c r="AD188" s="44"/>
      <c r="AE188" s="44"/>
      <c r="AF188" s="44"/>
      <c r="AG188" s="45">
        <f>ROUND(ROUND(ROUND(H172+L184,0)*V187,0)*Y188,0)</f>
        <v>176</v>
      </c>
      <c r="AH188" s="79"/>
      <c r="AI188" s="80"/>
      <c r="AJ188" s="80"/>
      <c r="AK188" s="80"/>
      <c r="AL188" s="14"/>
      <c r="AM188" s="16" t="str">
        <f t="shared" si="1"/>
        <v>{s:'631558', v:176 , c:'放デイ２５・有資格１１・未計画２・評減・'},</v>
      </c>
      <c r="AN188" s="16"/>
    </row>
    <row r="189" ht="16.5" customHeight="1">
      <c r="A189" s="29">
        <v>63.0</v>
      </c>
      <c r="B189" s="30">
        <v>1559.0</v>
      </c>
      <c r="C189" s="31">
        <v>187.0</v>
      </c>
      <c r="D189" s="32" t="s">
        <v>218</v>
      </c>
      <c r="E189" s="94"/>
      <c r="F189" s="94"/>
      <c r="G189" s="94"/>
      <c r="H189" s="98"/>
      <c r="I189" s="8"/>
      <c r="J189" s="54"/>
      <c r="K189" s="64"/>
      <c r="L189" s="65"/>
      <c r="M189" s="65"/>
      <c r="N189" s="66"/>
      <c r="O189" s="67"/>
      <c r="P189" s="81"/>
      <c r="Q189" s="7"/>
      <c r="R189" s="7"/>
      <c r="S189" s="7"/>
      <c r="T189" s="35"/>
      <c r="U189" s="41"/>
      <c r="V189" s="68"/>
      <c r="W189" s="43"/>
      <c r="X189" s="43"/>
      <c r="Y189" s="44"/>
      <c r="Z189" s="8" t="s">
        <v>30</v>
      </c>
      <c r="AA189" s="83">
        <v>5.0</v>
      </c>
      <c r="AB189" s="84" t="s">
        <v>31</v>
      </c>
      <c r="AC189" s="84"/>
      <c r="AD189" s="84"/>
      <c r="AE189" s="84"/>
      <c r="AF189" s="84"/>
      <c r="AG189" s="45">
        <f>ROUND(ROUND(H172+L184,0)-AA189,0)</f>
        <v>408</v>
      </c>
      <c r="AH189" s="79"/>
      <c r="AI189" s="80"/>
      <c r="AJ189" s="80"/>
      <c r="AK189" s="80"/>
      <c r="AL189" s="14"/>
      <c r="AM189" s="16" t="str">
        <f t="shared" si="1"/>
        <v>{s:'631559', v:408 , c:'放デイ２５・有資格１１・拘減・'},</v>
      </c>
      <c r="AN189" s="16"/>
    </row>
    <row r="190" ht="16.5" customHeight="1">
      <c r="A190" s="29">
        <v>63.0</v>
      </c>
      <c r="B190" s="30">
        <v>1560.0</v>
      </c>
      <c r="C190" s="31">
        <v>188.0</v>
      </c>
      <c r="D190" s="32" t="s">
        <v>219</v>
      </c>
      <c r="E190" s="94"/>
      <c r="F190" s="94"/>
      <c r="G190" s="94"/>
      <c r="H190" s="98"/>
      <c r="I190" s="8"/>
      <c r="J190" s="54"/>
      <c r="K190" s="64"/>
      <c r="L190" s="65"/>
      <c r="M190" s="65"/>
      <c r="N190" s="66"/>
      <c r="O190" s="71"/>
      <c r="P190" s="85"/>
      <c r="Q190" s="22"/>
      <c r="R190" s="22"/>
      <c r="S190" s="22"/>
      <c r="T190" s="57"/>
      <c r="U190" s="56"/>
      <c r="V190" s="72"/>
      <c r="W190" s="59" t="s">
        <v>20</v>
      </c>
      <c r="X190" s="41" t="s">
        <v>21</v>
      </c>
      <c r="Y190" s="86">
        <v>0.85</v>
      </c>
      <c r="Z190" s="8"/>
      <c r="AA190" s="83"/>
      <c r="AB190" s="84"/>
      <c r="AC190" s="84"/>
      <c r="AD190" s="84"/>
      <c r="AE190" s="84"/>
      <c r="AF190" s="84"/>
      <c r="AG190" s="45">
        <f>ROUND(ROUND(ROUND(H172+L184,0)*Y190,0)-AA189,0)</f>
        <v>346</v>
      </c>
      <c r="AH190" s="79"/>
      <c r="AI190" s="80"/>
      <c r="AJ190" s="80"/>
      <c r="AK190" s="80"/>
      <c r="AL190" s="14"/>
      <c r="AM190" s="16" t="str">
        <f t="shared" si="1"/>
        <v>{s:'631560', v:346 , c:'放デイ２５・有資格１１・評減・拘減・'},</v>
      </c>
      <c r="AN190" s="16"/>
    </row>
    <row r="191" ht="16.5" customHeight="1">
      <c r="A191" s="29">
        <v>63.0</v>
      </c>
      <c r="B191" s="30">
        <v>1561.0</v>
      </c>
      <c r="C191" s="31">
        <v>189.0</v>
      </c>
      <c r="D191" s="32" t="s">
        <v>220</v>
      </c>
      <c r="E191" s="94"/>
      <c r="F191" s="94"/>
      <c r="G191" s="94"/>
      <c r="H191" s="98"/>
      <c r="I191" s="8"/>
      <c r="J191" s="54"/>
      <c r="K191" s="64"/>
      <c r="L191" s="65"/>
      <c r="M191" s="65"/>
      <c r="N191" s="66"/>
      <c r="O191" s="33" t="s">
        <v>23</v>
      </c>
      <c r="P191" s="67" t="s">
        <v>24</v>
      </c>
      <c r="Q191" s="7"/>
      <c r="R191" s="7"/>
      <c r="S191" s="7"/>
      <c r="T191" s="35"/>
      <c r="U191" s="41" t="s">
        <v>21</v>
      </c>
      <c r="V191" s="68">
        <v>0.7</v>
      </c>
      <c r="W191" s="88"/>
      <c r="X191" s="88"/>
      <c r="Y191" s="89"/>
      <c r="Z191" s="90"/>
      <c r="AA191" s="90"/>
      <c r="AB191" s="91"/>
      <c r="AC191" s="91"/>
      <c r="AD191" s="91"/>
      <c r="AE191" s="91"/>
      <c r="AF191" s="91"/>
      <c r="AG191" s="45">
        <f>ROUND(ROUND(ROUND(H172+L184,0)*V191,0)-AA189,0)</f>
        <v>284</v>
      </c>
      <c r="AH191" s="79"/>
      <c r="AI191" s="80"/>
      <c r="AJ191" s="80"/>
      <c r="AK191" s="80"/>
      <c r="AL191" s="14"/>
      <c r="AM191" s="16" t="str">
        <f t="shared" si="1"/>
        <v>{s:'631561', v:284 , c:'放デイ２５・有資格１１・未計画・拘減・'},</v>
      </c>
      <c r="AN191" s="16"/>
    </row>
    <row r="192" ht="16.5" customHeight="1">
      <c r="A192" s="29">
        <v>63.0</v>
      </c>
      <c r="B192" s="30">
        <v>1562.0</v>
      </c>
      <c r="C192" s="31">
        <v>190.0</v>
      </c>
      <c r="D192" s="32" t="s">
        <v>221</v>
      </c>
      <c r="E192" s="94"/>
      <c r="F192" s="94"/>
      <c r="G192" s="94"/>
      <c r="H192" s="98"/>
      <c r="I192" s="8"/>
      <c r="J192" s="54"/>
      <c r="K192" s="64"/>
      <c r="L192" s="65"/>
      <c r="M192" s="65"/>
      <c r="N192" s="66"/>
      <c r="O192" s="48"/>
      <c r="P192" s="71"/>
      <c r="Q192" s="22"/>
      <c r="R192" s="22"/>
      <c r="S192" s="22"/>
      <c r="T192" s="57"/>
      <c r="U192" s="56"/>
      <c r="V192" s="72"/>
      <c r="W192" s="73" t="s">
        <v>20</v>
      </c>
      <c r="X192" s="74" t="s">
        <v>21</v>
      </c>
      <c r="Y192" s="92">
        <v>0.85</v>
      </c>
      <c r="Z192" s="90"/>
      <c r="AA192" s="90"/>
      <c r="AB192" s="91"/>
      <c r="AC192" s="91"/>
      <c r="AD192" s="91"/>
      <c r="AE192" s="91"/>
      <c r="AF192" s="91"/>
      <c r="AG192" s="45">
        <f>ROUND(ROUND(ROUND(ROUND(H172+L184,0)*V191,0)*Y192,0)-AA189,0)</f>
        <v>241</v>
      </c>
      <c r="AH192" s="79"/>
      <c r="AI192" s="80"/>
      <c r="AJ192" s="80"/>
      <c r="AK192" s="80"/>
      <c r="AL192" s="14"/>
      <c r="AM192" s="16" t="str">
        <f t="shared" si="1"/>
        <v>{s:'631562', v:241 , c:'放デイ２５・有資格１１・未計画・評減・拘減・'},</v>
      </c>
      <c r="AN192" s="16"/>
    </row>
    <row r="193" ht="16.5" customHeight="1">
      <c r="A193" s="29">
        <v>63.0</v>
      </c>
      <c r="B193" s="30">
        <v>1563.0</v>
      </c>
      <c r="C193" s="31">
        <v>191.0</v>
      </c>
      <c r="D193" s="32" t="s">
        <v>222</v>
      </c>
      <c r="E193" s="94"/>
      <c r="F193" s="94"/>
      <c r="G193" s="94"/>
      <c r="H193" s="98"/>
      <c r="I193" s="8"/>
      <c r="J193" s="54"/>
      <c r="K193" s="64"/>
      <c r="L193" s="65"/>
      <c r="M193" s="65"/>
      <c r="N193" s="66"/>
      <c r="O193" s="48"/>
      <c r="P193" s="81" t="s">
        <v>27</v>
      </c>
      <c r="Q193" s="7"/>
      <c r="R193" s="7"/>
      <c r="S193" s="7"/>
      <c r="T193" s="35"/>
      <c r="U193" s="41" t="s">
        <v>21</v>
      </c>
      <c r="V193" s="68">
        <v>0.5</v>
      </c>
      <c r="W193" s="77"/>
      <c r="X193" s="77"/>
      <c r="Y193" s="72"/>
      <c r="Z193" s="101"/>
      <c r="AA193" s="90"/>
      <c r="AB193" s="91"/>
      <c r="AC193" s="91"/>
      <c r="AD193" s="91"/>
      <c r="AE193" s="91"/>
      <c r="AF193" s="91"/>
      <c r="AG193" s="45">
        <f>ROUND(ROUND(ROUND(H172+L184,0)*V193,0)-AA189,0)</f>
        <v>202</v>
      </c>
      <c r="AH193" s="79"/>
      <c r="AI193" s="80"/>
      <c r="AJ193" s="80"/>
      <c r="AK193" s="80"/>
      <c r="AL193" s="14"/>
      <c r="AM193" s="16" t="str">
        <f t="shared" si="1"/>
        <v>{s:'631563', v:202 , c:'放デイ２５・有資格１１・未計画２・拘減・'},</v>
      </c>
      <c r="AN193" s="16"/>
    </row>
    <row r="194" ht="16.5" customHeight="1">
      <c r="A194" s="29">
        <v>63.0</v>
      </c>
      <c r="B194" s="30">
        <v>1564.0</v>
      </c>
      <c r="C194" s="31">
        <v>192.0</v>
      </c>
      <c r="D194" s="32" t="s">
        <v>223</v>
      </c>
      <c r="E194" s="94"/>
      <c r="F194" s="94"/>
      <c r="G194" s="94"/>
      <c r="H194" s="98"/>
      <c r="I194" s="8"/>
      <c r="J194" s="54"/>
      <c r="K194" s="64"/>
      <c r="L194" s="65"/>
      <c r="M194" s="65"/>
      <c r="N194" s="66"/>
      <c r="O194" s="117"/>
      <c r="P194" s="85"/>
      <c r="Q194" s="22"/>
      <c r="R194" s="22"/>
      <c r="S194" s="22"/>
      <c r="T194" s="57"/>
      <c r="U194" s="56"/>
      <c r="V194" s="72"/>
      <c r="W194" s="73" t="s">
        <v>20</v>
      </c>
      <c r="X194" s="74" t="s">
        <v>21</v>
      </c>
      <c r="Y194" s="92">
        <v>0.85</v>
      </c>
      <c r="Z194" s="77"/>
      <c r="AA194" s="77"/>
      <c r="AB194" s="72"/>
      <c r="AC194" s="72"/>
      <c r="AD194" s="72"/>
      <c r="AE194" s="72"/>
      <c r="AF194" s="72"/>
      <c r="AG194" s="45">
        <f>ROUND(ROUND(ROUND(ROUND(H172+L184,0)*V193,0)*Y194,0)-AA189,0)</f>
        <v>171</v>
      </c>
      <c r="AH194" s="79"/>
      <c r="AI194" s="80"/>
      <c r="AJ194" s="80"/>
      <c r="AK194" s="80"/>
      <c r="AL194" s="14"/>
      <c r="AM194" s="16" t="str">
        <f t="shared" si="1"/>
        <v>{s:'631564', v:171 , c:'放デイ２５・有資格１１・未計画２・評減・拘減・'},</v>
      </c>
      <c r="AN194" s="16"/>
    </row>
    <row r="195" ht="16.5" customHeight="1">
      <c r="A195" s="29">
        <v>63.0</v>
      </c>
      <c r="B195" s="30">
        <v>1571.0</v>
      </c>
      <c r="C195" s="31">
        <v>193.0</v>
      </c>
      <c r="D195" s="32" t="s">
        <v>224</v>
      </c>
      <c r="E195" s="94"/>
      <c r="F195" s="94"/>
      <c r="G195" s="102" t="s">
        <v>77</v>
      </c>
      <c r="H195" s="35"/>
      <c r="I195" s="35"/>
      <c r="J195" s="36"/>
      <c r="K195" s="37"/>
      <c r="L195" s="7"/>
      <c r="M195" s="38"/>
      <c r="N195" s="39"/>
      <c r="O195" s="40"/>
      <c r="P195" s="41"/>
      <c r="Q195" s="7"/>
      <c r="R195" s="7"/>
      <c r="S195" s="7"/>
      <c r="T195" s="35"/>
      <c r="U195" s="41"/>
      <c r="V195" s="42"/>
      <c r="W195" s="43"/>
      <c r="X195" s="43"/>
      <c r="Y195" s="43"/>
      <c r="Z195" s="43"/>
      <c r="AA195" s="43"/>
      <c r="AB195" s="44"/>
      <c r="AC195" s="44"/>
      <c r="AD195" s="44"/>
      <c r="AE195" s="44"/>
      <c r="AF195" s="44"/>
      <c r="AG195" s="45">
        <f>ROUND(H196,0)</f>
        <v>306</v>
      </c>
      <c r="AH195" s="79"/>
      <c r="AI195" s="80"/>
      <c r="AJ195" s="80"/>
      <c r="AK195" s="80"/>
      <c r="AL195" s="14"/>
      <c r="AM195" s="16" t="str">
        <f t="shared" si="1"/>
        <v>{s:'631571', v:306 , c:'放デイ２６・'},</v>
      </c>
      <c r="AN195" s="16"/>
    </row>
    <row r="196" ht="16.5" customHeight="1">
      <c r="A196" s="29">
        <v>63.0</v>
      </c>
      <c r="B196" s="30">
        <v>1572.0</v>
      </c>
      <c r="C196" s="31">
        <v>194.0</v>
      </c>
      <c r="D196" s="32" t="s">
        <v>225</v>
      </c>
      <c r="E196" s="94"/>
      <c r="F196" s="94"/>
      <c r="G196" s="103"/>
      <c r="H196" s="50">
        <v>306.0</v>
      </c>
      <c r="I196" s="8" t="s">
        <v>9</v>
      </c>
      <c r="J196" s="51"/>
      <c r="K196" s="52"/>
      <c r="L196" s="8"/>
      <c r="M196" s="53"/>
      <c r="N196" s="54"/>
      <c r="O196" s="55"/>
      <c r="P196" s="56"/>
      <c r="Q196" s="22"/>
      <c r="R196" s="22"/>
      <c r="S196" s="22"/>
      <c r="T196" s="57"/>
      <c r="U196" s="56"/>
      <c r="V196" s="58"/>
      <c r="W196" s="59" t="s">
        <v>20</v>
      </c>
      <c r="X196" s="41" t="s">
        <v>21</v>
      </c>
      <c r="Y196" s="60">
        <v>0.85</v>
      </c>
      <c r="Z196" s="43"/>
      <c r="AA196" s="43"/>
      <c r="AB196" s="44"/>
      <c r="AC196" s="44"/>
      <c r="AD196" s="44"/>
      <c r="AE196" s="44"/>
      <c r="AF196" s="44"/>
      <c r="AG196" s="45">
        <f>ROUND(H196*Y196,0)</f>
        <v>260</v>
      </c>
      <c r="AH196" s="79"/>
      <c r="AI196" s="80"/>
      <c r="AJ196" s="80"/>
      <c r="AK196" s="80"/>
      <c r="AL196" s="14"/>
      <c r="AM196" s="16" t="str">
        <f t="shared" si="1"/>
        <v>{s:'631572', v:260 , c:'放デイ２６・評減・'},</v>
      </c>
      <c r="AN196" s="16"/>
    </row>
    <row r="197" ht="16.5" customHeight="1">
      <c r="A197" s="29">
        <v>63.0</v>
      </c>
      <c r="B197" s="30">
        <v>1573.0</v>
      </c>
      <c r="C197" s="31">
        <v>195.0</v>
      </c>
      <c r="D197" s="32" t="s">
        <v>226</v>
      </c>
      <c r="E197" s="94"/>
      <c r="F197" s="94"/>
      <c r="G197" s="76"/>
      <c r="H197" s="63"/>
      <c r="I197" s="63"/>
      <c r="J197" s="51"/>
      <c r="K197" s="64"/>
      <c r="L197" s="65"/>
      <c r="M197" s="65"/>
      <c r="N197" s="66"/>
      <c r="O197" s="33" t="s">
        <v>23</v>
      </c>
      <c r="P197" s="67" t="s">
        <v>24</v>
      </c>
      <c r="Q197" s="7"/>
      <c r="R197" s="7"/>
      <c r="S197" s="7"/>
      <c r="T197" s="35"/>
      <c r="U197" s="41" t="s">
        <v>21</v>
      </c>
      <c r="V197" s="68">
        <v>0.7</v>
      </c>
      <c r="W197" s="88"/>
      <c r="X197" s="88"/>
      <c r="Y197" s="88"/>
      <c r="Z197" s="88"/>
      <c r="AA197" s="88"/>
      <c r="AB197" s="89"/>
      <c r="AC197" s="89"/>
      <c r="AD197" s="89"/>
      <c r="AE197" s="89"/>
      <c r="AF197" s="89"/>
      <c r="AG197" s="45">
        <f>ROUND(H196*V197,0)</f>
        <v>214</v>
      </c>
      <c r="AH197" s="79"/>
      <c r="AI197" s="80"/>
      <c r="AJ197" s="80"/>
      <c r="AK197" s="80"/>
      <c r="AL197" s="14"/>
      <c r="AM197" s="16" t="str">
        <f t="shared" si="1"/>
        <v>{s:'631573', v:214 , c:'放デイ２６・未計画・'},</v>
      </c>
      <c r="AN197" s="16"/>
    </row>
    <row r="198" ht="16.5" customHeight="1">
      <c r="A198" s="29">
        <v>63.0</v>
      </c>
      <c r="B198" s="30">
        <v>1574.0</v>
      </c>
      <c r="C198" s="31">
        <v>196.0</v>
      </c>
      <c r="D198" s="32" t="s">
        <v>227</v>
      </c>
      <c r="E198" s="94"/>
      <c r="F198" s="94"/>
      <c r="G198" s="76"/>
      <c r="H198" s="63"/>
      <c r="I198" s="63"/>
      <c r="J198" s="51"/>
      <c r="K198" s="64"/>
      <c r="L198" s="65"/>
      <c r="M198" s="65"/>
      <c r="N198" s="66"/>
      <c r="O198" s="70"/>
      <c r="P198" s="71"/>
      <c r="Q198" s="22"/>
      <c r="R198" s="22"/>
      <c r="S198" s="22"/>
      <c r="T198" s="57"/>
      <c r="U198" s="56"/>
      <c r="V198" s="72"/>
      <c r="W198" s="73" t="s">
        <v>20</v>
      </c>
      <c r="X198" s="74" t="s">
        <v>21</v>
      </c>
      <c r="Y198" s="75">
        <v>0.85</v>
      </c>
      <c r="Z198" s="43"/>
      <c r="AA198" s="43"/>
      <c r="AB198" s="44"/>
      <c r="AC198" s="44"/>
      <c r="AD198" s="44"/>
      <c r="AE198" s="44"/>
      <c r="AF198" s="44"/>
      <c r="AG198" s="45">
        <f>ROUND(ROUND(H196*V197,0)*Y198,0)</f>
        <v>182</v>
      </c>
      <c r="AH198" s="79"/>
      <c r="AI198" s="80"/>
      <c r="AJ198" s="80"/>
      <c r="AK198" s="80"/>
      <c r="AL198" s="14"/>
      <c r="AM198" s="16" t="str">
        <f t="shared" si="1"/>
        <v>{s:'631574', v:182 , c:'放デイ２６・未計画・評減・'},</v>
      </c>
      <c r="AN198" s="16"/>
    </row>
    <row r="199" ht="16.5" customHeight="1">
      <c r="A199" s="29">
        <v>63.0</v>
      </c>
      <c r="B199" s="30">
        <v>1575.0</v>
      </c>
      <c r="C199" s="31">
        <v>197.0</v>
      </c>
      <c r="D199" s="32" t="s">
        <v>228</v>
      </c>
      <c r="E199" s="94"/>
      <c r="F199" s="94"/>
      <c r="G199" s="76"/>
      <c r="H199" s="63"/>
      <c r="I199" s="63"/>
      <c r="J199" s="51"/>
      <c r="K199" s="64"/>
      <c r="L199" s="65"/>
      <c r="M199" s="65"/>
      <c r="N199" s="66"/>
      <c r="O199" s="70"/>
      <c r="P199" s="67" t="s">
        <v>27</v>
      </c>
      <c r="Q199" s="7"/>
      <c r="R199" s="7"/>
      <c r="S199" s="7"/>
      <c r="T199" s="35"/>
      <c r="U199" s="41" t="s">
        <v>21</v>
      </c>
      <c r="V199" s="68">
        <v>0.5</v>
      </c>
      <c r="W199" s="77"/>
      <c r="X199" s="77"/>
      <c r="Y199" s="77"/>
      <c r="Z199" s="77"/>
      <c r="AA199" s="77"/>
      <c r="AB199" s="72"/>
      <c r="AC199" s="72"/>
      <c r="AD199" s="72"/>
      <c r="AE199" s="72"/>
      <c r="AF199" s="72"/>
      <c r="AG199" s="45">
        <f>ROUND(H196*V199,0)</f>
        <v>153</v>
      </c>
      <c r="AH199" s="79"/>
      <c r="AI199" s="80"/>
      <c r="AJ199" s="80"/>
      <c r="AK199" s="80"/>
      <c r="AL199" s="14"/>
      <c r="AM199" s="16" t="str">
        <f t="shared" si="1"/>
        <v>{s:'631575', v:153 , c:'放デイ２６・未計画２・'},</v>
      </c>
      <c r="AN199" s="16"/>
    </row>
    <row r="200" ht="16.5" customHeight="1">
      <c r="A200" s="29">
        <v>63.0</v>
      </c>
      <c r="B200" s="30">
        <v>1576.0</v>
      </c>
      <c r="C200" s="31">
        <v>198.0</v>
      </c>
      <c r="D200" s="32" t="s">
        <v>229</v>
      </c>
      <c r="E200" s="94"/>
      <c r="F200" s="94"/>
      <c r="G200" s="76"/>
      <c r="H200" s="63"/>
      <c r="I200" s="63"/>
      <c r="J200" s="51"/>
      <c r="K200" s="64"/>
      <c r="L200" s="65"/>
      <c r="M200" s="65"/>
      <c r="N200" s="66"/>
      <c r="O200" s="78"/>
      <c r="P200" s="71"/>
      <c r="Q200" s="22"/>
      <c r="R200" s="22"/>
      <c r="S200" s="22"/>
      <c r="T200" s="57"/>
      <c r="U200" s="56"/>
      <c r="V200" s="72"/>
      <c r="W200" s="73" t="s">
        <v>20</v>
      </c>
      <c r="X200" s="74" t="s">
        <v>21</v>
      </c>
      <c r="Y200" s="75">
        <v>0.85</v>
      </c>
      <c r="Z200" s="43"/>
      <c r="AA200" s="43"/>
      <c r="AB200" s="44"/>
      <c r="AC200" s="44"/>
      <c r="AD200" s="44"/>
      <c r="AE200" s="44"/>
      <c r="AF200" s="44"/>
      <c r="AG200" s="45">
        <f>ROUND(ROUND(H196*V199,0)*Y200,0)</f>
        <v>130</v>
      </c>
      <c r="AH200" s="79"/>
      <c r="AI200" s="80"/>
      <c r="AJ200" s="80"/>
      <c r="AK200" s="80"/>
      <c r="AL200" s="14"/>
      <c r="AM200" s="16" t="str">
        <f t="shared" si="1"/>
        <v>{s:'631576', v:130 , c:'放デイ２６・未計画２・評減・'},</v>
      </c>
      <c r="AN200" s="16"/>
    </row>
    <row r="201" ht="16.5" customHeight="1">
      <c r="A201" s="29">
        <v>63.0</v>
      </c>
      <c r="B201" s="30">
        <v>1577.0</v>
      </c>
      <c r="C201" s="31">
        <v>199.0</v>
      </c>
      <c r="D201" s="32" t="s">
        <v>230</v>
      </c>
      <c r="E201" s="94"/>
      <c r="F201" s="94"/>
      <c r="G201" s="76"/>
      <c r="H201" s="63"/>
      <c r="I201" s="63"/>
      <c r="J201" s="51"/>
      <c r="K201" s="64"/>
      <c r="L201" s="65"/>
      <c r="M201" s="65"/>
      <c r="N201" s="66"/>
      <c r="O201" s="67"/>
      <c r="P201" s="81"/>
      <c r="Q201" s="7"/>
      <c r="R201" s="7"/>
      <c r="S201" s="7"/>
      <c r="T201" s="35"/>
      <c r="U201" s="41"/>
      <c r="V201" s="68"/>
      <c r="W201" s="43"/>
      <c r="X201" s="43"/>
      <c r="Y201" s="44"/>
      <c r="Z201" s="82" t="s">
        <v>30</v>
      </c>
      <c r="AA201" s="83">
        <v>5.0</v>
      </c>
      <c r="AB201" s="84" t="s">
        <v>31</v>
      </c>
      <c r="AC201" s="84"/>
      <c r="AD201" s="84"/>
      <c r="AE201" s="84"/>
      <c r="AF201" s="84"/>
      <c r="AG201" s="45">
        <f>ROUND(H196-AA201,0)</f>
        <v>301</v>
      </c>
      <c r="AH201" s="79"/>
      <c r="AI201" s="80"/>
      <c r="AJ201" s="80"/>
      <c r="AK201" s="80"/>
      <c r="AL201" s="14"/>
      <c r="AM201" s="16" t="str">
        <f t="shared" si="1"/>
        <v>{s:'631577', v:301 , c:'放デイ２６・拘減・'},</v>
      </c>
      <c r="AN201" s="16"/>
    </row>
    <row r="202" ht="16.5" customHeight="1">
      <c r="A202" s="29">
        <v>63.0</v>
      </c>
      <c r="B202" s="30">
        <v>1578.0</v>
      </c>
      <c r="C202" s="31">
        <v>200.0</v>
      </c>
      <c r="D202" s="32" t="s">
        <v>231</v>
      </c>
      <c r="E202" s="94"/>
      <c r="F202" s="94"/>
      <c r="G202" s="76"/>
      <c r="H202" s="63"/>
      <c r="I202" s="63"/>
      <c r="J202" s="51"/>
      <c r="K202" s="64"/>
      <c r="L202" s="65"/>
      <c r="M202" s="65"/>
      <c r="N202" s="66"/>
      <c r="O202" s="71"/>
      <c r="P202" s="85"/>
      <c r="Q202" s="22"/>
      <c r="R202" s="22"/>
      <c r="S202" s="22"/>
      <c r="T202" s="57"/>
      <c r="U202" s="56"/>
      <c r="V202" s="72"/>
      <c r="W202" s="59" t="s">
        <v>20</v>
      </c>
      <c r="X202" s="41" t="s">
        <v>21</v>
      </c>
      <c r="Y202" s="86">
        <v>0.85</v>
      </c>
      <c r="Z202" s="87"/>
      <c r="AA202" s="83"/>
      <c r="AB202" s="84"/>
      <c r="AC202" s="84"/>
      <c r="AD202" s="84"/>
      <c r="AE202" s="84"/>
      <c r="AF202" s="84"/>
      <c r="AG202" s="45">
        <f>ROUND(ROUND(H196*Y202,0)-AA201,0)</f>
        <v>255</v>
      </c>
      <c r="AH202" s="79"/>
      <c r="AI202" s="80"/>
      <c r="AJ202" s="80"/>
      <c r="AK202" s="80"/>
      <c r="AL202" s="14"/>
      <c r="AM202" s="16" t="str">
        <f t="shared" si="1"/>
        <v>{s:'631578', v:255 , c:'放デイ２６・評減・拘減・'},</v>
      </c>
      <c r="AN202" s="16"/>
    </row>
    <row r="203" ht="16.5" customHeight="1">
      <c r="A203" s="29">
        <v>63.0</v>
      </c>
      <c r="B203" s="30">
        <v>1579.0</v>
      </c>
      <c r="C203" s="31">
        <v>201.0</v>
      </c>
      <c r="D203" s="32" t="s">
        <v>232</v>
      </c>
      <c r="E203" s="94"/>
      <c r="F203" s="94"/>
      <c r="G203" s="76"/>
      <c r="H203" s="63"/>
      <c r="I203" s="63"/>
      <c r="J203" s="51"/>
      <c r="K203" s="64"/>
      <c r="L203" s="65"/>
      <c r="M203" s="65"/>
      <c r="N203" s="66"/>
      <c r="O203" s="33" t="s">
        <v>23</v>
      </c>
      <c r="P203" s="67" t="s">
        <v>24</v>
      </c>
      <c r="Q203" s="7"/>
      <c r="R203" s="7"/>
      <c r="S203" s="7"/>
      <c r="T203" s="35"/>
      <c r="U203" s="41" t="s">
        <v>21</v>
      </c>
      <c r="V203" s="68">
        <v>0.7</v>
      </c>
      <c r="W203" s="88"/>
      <c r="X203" s="88"/>
      <c r="Y203" s="89"/>
      <c r="Z203" s="87"/>
      <c r="AA203" s="90"/>
      <c r="AB203" s="91"/>
      <c r="AC203" s="91"/>
      <c r="AD203" s="91"/>
      <c r="AE203" s="91"/>
      <c r="AF203" s="91"/>
      <c r="AG203" s="45">
        <f>ROUND(ROUND(H196*V203,0)-AA201,0)</f>
        <v>209</v>
      </c>
      <c r="AH203" s="79"/>
      <c r="AI203" s="80"/>
      <c r="AJ203" s="80"/>
      <c r="AK203" s="80"/>
      <c r="AL203" s="14"/>
      <c r="AM203" s="16" t="str">
        <f t="shared" si="1"/>
        <v>{s:'631579', v:209 , c:'放デイ２６・未計画・拘減・'},</v>
      </c>
      <c r="AN203" s="16"/>
    </row>
    <row r="204" ht="16.5" customHeight="1">
      <c r="A204" s="29">
        <v>63.0</v>
      </c>
      <c r="B204" s="30">
        <v>1580.0</v>
      </c>
      <c r="C204" s="31">
        <v>202.0</v>
      </c>
      <c r="D204" s="32" t="s">
        <v>233</v>
      </c>
      <c r="E204" s="94"/>
      <c r="F204" s="94"/>
      <c r="G204" s="76"/>
      <c r="H204" s="63"/>
      <c r="I204" s="63"/>
      <c r="J204" s="51"/>
      <c r="K204" s="64"/>
      <c r="L204" s="65"/>
      <c r="M204" s="65"/>
      <c r="N204" s="66"/>
      <c r="O204" s="70"/>
      <c r="P204" s="71"/>
      <c r="Q204" s="22"/>
      <c r="R204" s="22"/>
      <c r="S204" s="22"/>
      <c r="T204" s="57"/>
      <c r="U204" s="56"/>
      <c r="V204" s="72"/>
      <c r="W204" s="73" t="s">
        <v>20</v>
      </c>
      <c r="X204" s="74" t="s">
        <v>21</v>
      </c>
      <c r="Y204" s="92">
        <v>0.85</v>
      </c>
      <c r="Z204" s="87"/>
      <c r="AA204" s="90"/>
      <c r="AB204" s="91"/>
      <c r="AC204" s="91"/>
      <c r="AD204" s="91"/>
      <c r="AE204" s="91"/>
      <c r="AF204" s="91"/>
      <c r="AG204" s="45">
        <f>ROUND(ROUND(ROUND(H196*V203,0)*Y204,0)-AA201,0)</f>
        <v>177</v>
      </c>
      <c r="AH204" s="79"/>
      <c r="AI204" s="80"/>
      <c r="AJ204" s="80"/>
      <c r="AK204" s="80"/>
      <c r="AL204" s="14"/>
      <c r="AM204" s="16" t="str">
        <f t="shared" si="1"/>
        <v>{s:'631580', v:177 , c:'放デイ２６・未計画・評減・拘減・'},</v>
      </c>
      <c r="AN204" s="16"/>
    </row>
    <row r="205" ht="16.5" customHeight="1">
      <c r="A205" s="29">
        <v>63.0</v>
      </c>
      <c r="B205" s="30">
        <v>1581.0</v>
      </c>
      <c r="C205" s="31">
        <v>203.0</v>
      </c>
      <c r="D205" s="32" t="s">
        <v>234</v>
      </c>
      <c r="E205" s="94"/>
      <c r="F205" s="94"/>
      <c r="G205" s="76"/>
      <c r="H205" s="63"/>
      <c r="I205" s="63"/>
      <c r="J205" s="51"/>
      <c r="K205" s="64"/>
      <c r="L205" s="65"/>
      <c r="M205" s="65"/>
      <c r="N205" s="66"/>
      <c r="O205" s="70"/>
      <c r="P205" s="81" t="s">
        <v>27</v>
      </c>
      <c r="Q205" s="7"/>
      <c r="R205" s="7"/>
      <c r="S205" s="7"/>
      <c r="T205" s="35"/>
      <c r="U205" s="41" t="s">
        <v>21</v>
      </c>
      <c r="V205" s="68">
        <v>0.5</v>
      </c>
      <c r="W205" s="77"/>
      <c r="X205" s="77"/>
      <c r="Y205" s="72"/>
      <c r="Z205" s="87"/>
      <c r="AA205" s="90"/>
      <c r="AB205" s="91"/>
      <c r="AC205" s="91"/>
      <c r="AD205" s="91"/>
      <c r="AE205" s="91"/>
      <c r="AF205" s="91"/>
      <c r="AG205" s="45">
        <f>ROUND(ROUND(H196*V205,0)-AA201,0)</f>
        <v>148</v>
      </c>
      <c r="AH205" s="79"/>
      <c r="AI205" s="80"/>
      <c r="AJ205" s="80"/>
      <c r="AK205" s="80"/>
      <c r="AL205" s="14"/>
      <c r="AM205" s="16" t="str">
        <f t="shared" si="1"/>
        <v>{s:'631581', v:148 , c:'放デイ２６・未計画２・拘減・'},</v>
      </c>
      <c r="AN205" s="16"/>
    </row>
    <row r="206" ht="16.5" customHeight="1">
      <c r="A206" s="29">
        <v>63.0</v>
      </c>
      <c r="B206" s="30">
        <v>1582.0</v>
      </c>
      <c r="C206" s="31">
        <v>204.0</v>
      </c>
      <c r="D206" s="32" t="s">
        <v>235</v>
      </c>
      <c r="E206" s="94"/>
      <c r="F206" s="94"/>
      <c r="G206" s="76"/>
      <c r="H206" s="63"/>
      <c r="I206" s="63"/>
      <c r="J206" s="51"/>
      <c r="K206" s="71"/>
      <c r="L206" s="115"/>
      <c r="M206" s="115"/>
      <c r="N206" s="116"/>
      <c r="O206" s="78"/>
      <c r="P206" s="85"/>
      <c r="Q206" s="22"/>
      <c r="R206" s="22"/>
      <c r="S206" s="22"/>
      <c r="T206" s="57"/>
      <c r="U206" s="56"/>
      <c r="V206" s="72"/>
      <c r="W206" s="73" t="s">
        <v>20</v>
      </c>
      <c r="X206" s="74" t="s">
        <v>21</v>
      </c>
      <c r="Y206" s="92">
        <v>0.85</v>
      </c>
      <c r="Z206" s="93"/>
      <c r="AA206" s="77"/>
      <c r="AB206" s="72"/>
      <c r="AC206" s="72"/>
      <c r="AD206" s="72"/>
      <c r="AE206" s="72"/>
      <c r="AF206" s="72"/>
      <c r="AG206" s="45">
        <f>ROUND(ROUND(ROUND(H196*V205,0)*Y206,0)-AA201,0)</f>
        <v>125</v>
      </c>
      <c r="AH206" s="79"/>
      <c r="AI206" s="80"/>
      <c r="AJ206" s="80"/>
      <c r="AK206" s="80"/>
      <c r="AL206" s="14"/>
      <c r="AM206" s="16" t="str">
        <f t="shared" si="1"/>
        <v>{s:'631582', v:125 , c:'放デイ２６・未計画２・評減・拘減・'},</v>
      </c>
      <c r="AN206" s="16"/>
    </row>
    <row r="207" ht="16.5" customHeight="1">
      <c r="A207" s="29">
        <v>63.0</v>
      </c>
      <c r="B207" s="30">
        <v>1583.0</v>
      </c>
      <c r="C207" s="31">
        <v>205.0</v>
      </c>
      <c r="D207" s="32" t="s">
        <v>236</v>
      </c>
      <c r="E207" s="94"/>
      <c r="F207" s="94"/>
      <c r="G207" s="94"/>
      <c r="H207" s="98"/>
      <c r="I207" s="8"/>
      <c r="J207" s="95"/>
      <c r="K207" s="82" t="s">
        <v>38</v>
      </c>
      <c r="L207" s="7"/>
      <c r="M207" s="38"/>
      <c r="N207" s="39"/>
      <c r="O207" s="40"/>
      <c r="P207" s="41"/>
      <c r="Q207" s="7"/>
      <c r="R207" s="7"/>
      <c r="S207" s="7"/>
      <c r="T207" s="35"/>
      <c r="U207" s="41"/>
      <c r="V207" s="42"/>
      <c r="W207" s="43"/>
      <c r="X207" s="43"/>
      <c r="Y207" s="43"/>
      <c r="Z207" s="43"/>
      <c r="AA207" s="43"/>
      <c r="AB207" s="44"/>
      <c r="AC207" s="44"/>
      <c r="AD207" s="44"/>
      <c r="AE207" s="44"/>
      <c r="AF207" s="44"/>
      <c r="AG207" s="45">
        <f>ROUND(H196+L208,0)</f>
        <v>310</v>
      </c>
      <c r="AH207" s="79"/>
      <c r="AI207" s="80"/>
      <c r="AJ207" s="80"/>
      <c r="AK207" s="80"/>
      <c r="AL207" s="14"/>
      <c r="AM207" s="16" t="str">
        <f t="shared" si="1"/>
        <v>{s:'631583', v:310 , c:'放デイ２６・有資格１２・'},</v>
      </c>
      <c r="AN207" s="16"/>
    </row>
    <row r="208" ht="16.5" customHeight="1">
      <c r="A208" s="29">
        <v>63.0</v>
      </c>
      <c r="B208" s="30">
        <v>1584.0</v>
      </c>
      <c r="C208" s="31">
        <v>206.0</v>
      </c>
      <c r="D208" s="32" t="s">
        <v>237</v>
      </c>
      <c r="E208" s="94"/>
      <c r="F208" s="94"/>
      <c r="G208" s="94"/>
      <c r="H208" s="98"/>
      <c r="I208" s="8"/>
      <c r="J208" s="95"/>
      <c r="K208" s="87"/>
      <c r="L208" s="8">
        <v>4.0</v>
      </c>
      <c r="M208" s="53" t="s">
        <v>40</v>
      </c>
      <c r="N208" s="54"/>
      <c r="O208" s="55"/>
      <c r="P208" s="56"/>
      <c r="Q208" s="22"/>
      <c r="R208" s="22"/>
      <c r="S208" s="22"/>
      <c r="T208" s="57"/>
      <c r="U208" s="56"/>
      <c r="V208" s="58"/>
      <c r="W208" s="59" t="s">
        <v>20</v>
      </c>
      <c r="X208" s="41" t="s">
        <v>21</v>
      </c>
      <c r="Y208" s="60">
        <v>0.85</v>
      </c>
      <c r="Z208" s="43"/>
      <c r="AA208" s="43"/>
      <c r="AB208" s="44"/>
      <c r="AC208" s="44"/>
      <c r="AD208" s="44"/>
      <c r="AE208" s="44"/>
      <c r="AF208" s="44"/>
      <c r="AG208" s="45">
        <f>ROUND(ROUND(H196+L208,0)*Y208,0)</f>
        <v>264</v>
      </c>
      <c r="AH208" s="79"/>
      <c r="AI208" s="80"/>
      <c r="AJ208" s="80"/>
      <c r="AK208" s="80"/>
      <c r="AL208" s="14"/>
      <c r="AM208" s="16" t="str">
        <f t="shared" si="1"/>
        <v>{s:'631584', v:264 , c:'放デイ２６・有資格１２・評減・'},</v>
      </c>
      <c r="AN208" s="16"/>
    </row>
    <row r="209" ht="16.5" customHeight="1">
      <c r="A209" s="29">
        <v>63.0</v>
      </c>
      <c r="B209" s="30">
        <v>1585.0</v>
      </c>
      <c r="C209" s="31">
        <v>207.0</v>
      </c>
      <c r="D209" s="32" t="s">
        <v>238</v>
      </c>
      <c r="E209" s="94"/>
      <c r="F209" s="94"/>
      <c r="G209" s="94"/>
      <c r="H209" s="98"/>
      <c r="I209" s="8"/>
      <c r="J209" s="54"/>
      <c r="K209" s="87"/>
      <c r="L209" s="65"/>
      <c r="M209" s="65"/>
      <c r="N209" s="66"/>
      <c r="O209" s="33" t="s">
        <v>23</v>
      </c>
      <c r="P209" s="67" t="s">
        <v>24</v>
      </c>
      <c r="Q209" s="7"/>
      <c r="R209" s="7"/>
      <c r="S209" s="7"/>
      <c r="T209" s="35"/>
      <c r="U209" s="41" t="s">
        <v>21</v>
      </c>
      <c r="V209" s="68">
        <v>0.7</v>
      </c>
      <c r="W209" s="88"/>
      <c r="X209" s="88"/>
      <c r="Y209" s="88"/>
      <c r="Z209" s="88"/>
      <c r="AA209" s="88"/>
      <c r="AB209" s="89"/>
      <c r="AC209" s="89"/>
      <c r="AD209" s="89"/>
      <c r="AE209" s="89"/>
      <c r="AF209" s="89"/>
      <c r="AG209" s="45">
        <f>ROUND(ROUND(H196+L208,0)*V209,0)</f>
        <v>217</v>
      </c>
      <c r="AH209" s="79"/>
      <c r="AI209" s="80"/>
      <c r="AJ209" s="80"/>
      <c r="AK209" s="80"/>
      <c r="AL209" s="14"/>
      <c r="AM209" s="16" t="str">
        <f t="shared" si="1"/>
        <v>{s:'631585', v:217 , c:'放デイ２６・有資格１２・未計画・'},</v>
      </c>
      <c r="AN209" s="16"/>
    </row>
    <row r="210" ht="16.5" customHeight="1">
      <c r="A210" s="29">
        <v>63.0</v>
      </c>
      <c r="B210" s="30">
        <v>1586.0</v>
      </c>
      <c r="C210" s="31">
        <v>208.0</v>
      </c>
      <c r="D210" s="32" t="s">
        <v>239</v>
      </c>
      <c r="E210" s="94"/>
      <c r="F210" s="94"/>
      <c r="G210" s="94"/>
      <c r="H210" s="98"/>
      <c r="I210" s="8"/>
      <c r="J210" s="54"/>
      <c r="K210" s="87"/>
      <c r="L210" s="65"/>
      <c r="M210" s="65"/>
      <c r="N210" s="66"/>
      <c r="O210" s="70"/>
      <c r="P210" s="71"/>
      <c r="Q210" s="22"/>
      <c r="R210" s="22"/>
      <c r="S210" s="22"/>
      <c r="T210" s="57"/>
      <c r="U210" s="56"/>
      <c r="V210" s="72"/>
      <c r="W210" s="73" t="s">
        <v>20</v>
      </c>
      <c r="X210" s="74" t="s">
        <v>21</v>
      </c>
      <c r="Y210" s="75">
        <v>0.85</v>
      </c>
      <c r="Z210" s="43"/>
      <c r="AA210" s="43"/>
      <c r="AB210" s="44"/>
      <c r="AC210" s="44"/>
      <c r="AD210" s="44"/>
      <c r="AE210" s="44"/>
      <c r="AF210" s="44"/>
      <c r="AG210" s="114">
        <f>ROUND(ROUND(ROUND(H196+L208,0)*V209,0)*Y210,0)</f>
        <v>184</v>
      </c>
      <c r="AH210" s="79"/>
      <c r="AI210" s="80"/>
      <c r="AJ210" s="80"/>
      <c r="AK210" s="80"/>
      <c r="AL210" s="14"/>
      <c r="AM210" s="16" t="str">
        <f t="shared" si="1"/>
        <v>{s:'631586', v:184 , c:'放デイ２６・有資格１２・未計画・評減・'},</v>
      </c>
      <c r="AN210" s="16"/>
    </row>
    <row r="211" ht="16.5" customHeight="1">
      <c r="A211" s="29">
        <v>63.0</v>
      </c>
      <c r="B211" s="30">
        <v>1587.0</v>
      </c>
      <c r="C211" s="31">
        <v>209.0</v>
      </c>
      <c r="D211" s="32" t="s">
        <v>240</v>
      </c>
      <c r="E211" s="94"/>
      <c r="F211" s="94"/>
      <c r="G211" s="94"/>
      <c r="H211" s="98"/>
      <c r="I211" s="8"/>
      <c r="J211" s="54"/>
      <c r="K211" s="87"/>
      <c r="L211" s="65"/>
      <c r="M211" s="65"/>
      <c r="N211" s="66"/>
      <c r="O211" s="70"/>
      <c r="P211" s="67" t="s">
        <v>27</v>
      </c>
      <c r="Q211" s="7"/>
      <c r="R211" s="7"/>
      <c r="S211" s="7"/>
      <c r="T211" s="35"/>
      <c r="U211" s="41" t="s">
        <v>21</v>
      </c>
      <c r="V211" s="68">
        <v>0.5</v>
      </c>
      <c r="W211" s="77"/>
      <c r="X211" s="77"/>
      <c r="Y211" s="77"/>
      <c r="Z211" s="77"/>
      <c r="AA211" s="77"/>
      <c r="AB211" s="72"/>
      <c r="AC211" s="72"/>
      <c r="AD211" s="72"/>
      <c r="AE211" s="72"/>
      <c r="AF211" s="72"/>
      <c r="AG211" s="45">
        <f>ROUND(ROUND(H196+L208,0)*V211,0)</f>
        <v>155</v>
      </c>
      <c r="AH211" s="79"/>
      <c r="AI211" s="80"/>
      <c r="AJ211" s="80"/>
      <c r="AK211" s="80"/>
      <c r="AL211" s="14"/>
      <c r="AM211" s="16" t="str">
        <f t="shared" si="1"/>
        <v>{s:'631587', v:155 , c:'放デイ２６・有資格１２・未計画２・'},</v>
      </c>
      <c r="AN211" s="16"/>
    </row>
    <row r="212" ht="16.5" customHeight="1">
      <c r="A212" s="29">
        <v>63.0</v>
      </c>
      <c r="B212" s="30">
        <v>1588.0</v>
      </c>
      <c r="C212" s="31">
        <v>210.0</v>
      </c>
      <c r="D212" s="32" t="s">
        <v>241</v>
      </c>
      <c r="E212" s="94"/>
      <c r="F212" s="94"/>
      <c r="G212" s="94"/>
      <c r="H212" s="98"/>
      <c r="I212" s="8"/>
      <c r="J212" s="54"/>
      <c r="K212" s="87"/>
      <c r="L212" s="65"/>
      <c r="M212" s="65"/>
      <c r="N212" s="66"/>
      <c r="O212" s="78"/>
      <c r="P212" s="71"/>
      <c r="Q212" s="22"/>
      <c r="R212" s="22"/>
      <c r="S212" s="22"/>
      <c r="T212" s="57"/>
      <c r="U212" s="56"/>
      <c r="V212" s="72"/>
      <c r="W212" s="73" t="s">
        <v>20</v>
      </c>
      <c r="X212" s="74" t="s">
        <v>21</v>
      </c>
      <c r="Y212" s="75">
        <v>0.85</v>
      </c>
      <c r="Z212" s="43"/>
      <c r="AA212" s="43"/>
      <c r="AB212" s="44"/>
      <c r="AC212" s="44"/>
      <c r="AD212" s="44"/>
      <c r="AE212" s="44"/>
      <c r="AF212" s="44"/>
      <c r="AG212" s="45">
        <f>ROUND(ROUND(ROUND(H196+L208,0)*V211,0)*Y212,0)</f>
        <v>132</v>
      </c>
      <c r="AH212" s="79"/>
      <c r="AI212" s="80"/>
      <c r="AJ212" s="80"/>
      <c r="AK212" s="80"/>
      <c r="AL212" s="14"/>
      <c r="AM212" s="16" t="str">
        <f t="shared" si="1"/>
        <v>{s:'631588', v:132 , c:'放デイ２６・有資格１２・未計画２・評減・'},</v>
      </c>
      <c r="AN212" s="16"/>
    </row>
    <row r="213" ht="16.5" customHeight="1">
      <c r="A213" s="29">
        <v>63.0</v>
      </c>
      <c r="B213" s="30">
        <v>1589.0</v>
      </c>
      <c r="C213" s="31">
        <v>211.0</v>
      </c>
      <c r="D213" s="32" t="s">
        <v>242</v>
      </c>
      <c r="E213" s="94"/>
      <c r="F213" s="94"/>
      <c r="G213" s="94"/>
      <c r="H213" s="98"/>
      <c r="I213" s="8"/>
      <c r="J213" s="54"/>
      <c r="K213" s="87"/>
      <c r="L213" s="65"/>
      <c r="M213" s="65"/>
      <c r="N213" s="66"/>
      <c r="O213" s="67"/>
      <c r="P213" s="81"/>
      <c r="Q213" s="7"/>
      <c r="R213" s="7"/>
      <c r="S213" s="7"/>
      <c r="T213" s="35"/>
      <c r="U213" s="41"/>
      <c r="V213" s="68"/>
      <c r="W213" s="43"/>
      <c r="X213" s="43"/>
      <c r="Y213" s="44"/>
      <c r="Z213" s="82" t="s">
        <v>30</v>
      </c>
      <c r="AA213" s="83">
        <v>5.0</v>
      </c>
      <c r="AB213" s="84" t="s">
        <v>31</v>
      </c>
      <c r="AC213" s="84"/>
      <c r="AD213" s="84"/>
      <c r="AE213" s="84"/>
      <c r="AF213" s="84"/>
      <c r="AG213" s="45">
        <f>ROUND(ROUND(H196+L208,0)-AA213,0)</f>
        <v>305</v>
      </c>
      <c r="AH213" s="79"/>
      <c r="AI213" s="80"/>
      <c r="AJ213" s="80"/>
      <c r="AK213" s="80"/>
      <c r="AL213" s="14"/>
      <c r="AM213" s="16" t="str">
        <f t="shared" si="1"/>
        <v>{s:'631589', v:305 , c:'放デイ２６・有資格１２・拘減・'},</v>
      </c>
      <c r="AN213" s="16"/>
    </row>
    <row r="214" ht="16.5" customHeight="1">
      <c r="A214" s="29">
        <v>63.0</v>
      </c>
      <c r="B214" s="30">
        <v>1590.0</v>
      </c>
      <c r="C214" s="31">
        <v>212.0</v>
      </c>
      <c r="D214" s="32" t="s">
        <v>243</v>
      </c>
      <c r="E214" s="94"/>
      <c r="F214" s="94"/>
      <c r="G214" s="94"/>
      <c r="H214" s="98"/>
      <c r="I214" s="8"/>
      <c r="J214" s="54"/>
      <c r="K214" s="64"/>
      <c r="L214" s="65"/>
      <c r="M214" s="65"/>
      <c r="N214" s="66"/>
      <c r="O214" s="71"/>
      <c r="P214" s="85"/>
      <c r="Q214" s="22"/>
      <c r="R214" s="22"/>
      <c r="S214" s="22"/>
      <c r="T214" s="57"/>
      <c r="U214" s="56"/>
      <c r="V214" s="72"/>
      <c r="W214" s="59" t="s">
        <v>20</v>
      </c>
      <c r="X214" s="41" t="s">
        <v>21</v>
      </c>
      <c r="Y214" s="86">
        <v>0.85</v>
      </c>
      <c r="Z214" s="87"/>
      <c r="AA214" s="83"/>
      <c r="AB214" s="84"/>
      <c r="AC214" s="84"/>
      <c r="AD214" s="84"/>
      <c r="AE214" s="84"/>
      <c r="AF214" s="84"/>
      <c r="AG214" s="45">
        <f>ROUND(ROUND(ROUND(H196+L208,0)*Y214,0)-AA213,0)</f>
        <v>259</v>
      </c>
      <c r="AH214" s="79"/>
      <c r="AI214" s="80"/>
      <c r="AJ214" s="80"/>
      <c r="AK214" s="80"/>
      <c r="AL214" s="14"/>
      <c r="AM214" s="16" t="str">
        <f t="shared" si="1"/>
        <v>{s:'631590', v:259 , c:'放デイ２６・有資格１２・評減・拘減・'},</v>
      </c>
      <c r="AN214" s="16"/>
    </row>
    <row r="215" ht="16.5" customHeight="1">
      <c r="A215" s="29">
        <v>63.0</v>
      </c>
      <c r="B215" s="30">
        <v>1591.0</v>
      </c>
      <c r="C215" s="31">
        <v>213.0</v>
      </c>
      <c r="D215" s="32" t="s">
        <v>244</v>
      </c>
      <c r="E215" s="94"/>
      <c r="F215" s="94"/>
      <c r="G215" s="94"/>
      <c r="H215" s="98"/>
      <c r="I215" s="8"/>
      <c r="J215" s="54"/>
      <c r="K215" s="64"/>
      <c r="L215" s="65"/>
      <c r="M215" s="65"/>
      <c r="N215" s="66"/>
      <c r="O215" s="33" t="s">
        <v>23</v>
      </c>
      <c r="P215" s="67" t="s">
        <v>24</v>
      </c>
      <c r="Q215" s="7"/>
      <c r="R215" s="7"/>
      <c r="S215" s="7"/>
      <c r="T215" s="35"/>
      <c r="U215" s="41" t="s">
        <v>21</v>
      </c>
      <c r="V215" s="68">
        <v>0.7</v>
      </c>
      <c r="W215" s="88"/>
      <c r="X215" s="88"/>
      <c r="Y215" s="89"/>
      <c r="Z215" s="87"/>
      <c r="AA215" s="90"/>
      <c r="AB215" s="91"/>
      <c r="AC215" s="91"/>
      <c r="AD215" s="91"/>
      <c r="AE215" s="91"/>
      <c r="AF215" s="91"/>
      <c r="AG215" s="45">
        <f>ROUND(ROUND(ROUND(H196+L208,0)*V215,0)-AA213,0)</f>
        <v>212</v>
      </c>
      <c r="AH215" s="79"/>
      <c r="AI215" s="80"/>
      <c r="AJ215" s="80"/>
      <c r="AK215" s="80"/>
      <c r="AL215" s="14"/>
      <c r="AM215" s="16" t="str">
        <f t="shared" si="1"/>
        <v>{s:'631591', v:212 , c:'放デイ２６・有資格１２・未計画・拘減・'},</v>
      </c>
      <c r="AN215" s="16"/>
    </row>
    <row r="216" ht="16.5" customHeight="1">
      <c r="A216" s="29">
        <v>63.0</v>
      </c>
      <c r="B216" s="30">
        <v>1592.0</v>
      </c>
      <c r="C216" s="31">
        <v>214.0</v>
      </c>
      <c r="D216" s="32" t="s">
        <v>245</v>
      </c>
      <c r="E216" s="94"/>
      <c r="F216" s="94"/>
      <c r="G216" s="94"/>
      <c r="H216" s="98"/>
      <c r="I216" s="8"/>
      <c r="J216" s="54"/>
      <c r="K216" s="64"/>
      <c r="L216" s="65"/>
      <c r="M216" s="65"/>
      <c r="N216" s="66"/>
      <c r="O216" s="70"/>
      <c r="P216" s="71"/>
      <c r="Q216" s="22"/>
      <c r="R216" s="22"/>
      <c r="S216" s="22"/>
      <c r="T216" s="57"/>
      <c r="U216" s="56"/>
      <c r="V216" s="72"/>
      <c r="W216" s="73" t="s">
        <v>20</v>
      </c>
      <c r="X216" s="74" t="s">
        <v>21</v>
      </c>
      <c r="Y216" s="92">
        <v>0.85</v>
      </c>
      <c r="Z216" s="87"/>
      <c r="AA216" s="90"/>
      <c r="AB216" s="91"/>
      <c r="AC216" s="91"/>
      <c r="AD216" s="91"/>
      <c r="AE216" s="91"/>
      <c r="AF216" s="91"/>
      <c r="AG216" s="114">
        <f>ROUND(ROUND(ROUND(ROUND(H196+L208,0)*V215,0)*Y216,0)-AA213,0)</f>
        <v>179</v>
      </c>
      <c r="AH216" s="79"/>
      <c r="AI216" s="80"/>
      <c r="AJ216" s="80"/>
      <c r="AK216" s="80"/>
      <c r="AL216" s="14"/>
      <c r="AM216" s="16" t="str">
        <f t="shared" si="1"/>
        <v>{s:'631592', v:179 , c:'放デイ２６・有資格１２・未計画・評減・拘減・'},</v>
      </c>
      <c r="AN216" s="16"/>
    </row>
    <row r="217" ht="16.5" customHeight="1">
      <c r="A217" s="29">
        <v>63.0</v>
      </c>
      <c r="B217" s="30">
        <v>1593.0</v>
      </c>
      <c r="C217" s="31">
        <v>215.0</v>
      </c>
      <c r="D217" s="32" t="s">
        <v>246</v>
      </c>
      <c r="E217" s="94"/>
      <c r="F217" s="105"/>
      <c r="G217" s="94"/>
      <c r="H217" s="98"/>
      <c r="I217" s="8"/>
      <c r="J217" s="54"/>
      <c r="K217" s="64"/>
      <c r="L217" s="65"/>
      <c r="M217" s="65"/>
      <c r="N217" s="66"/>
      <c r="O217" s="70"/>
      <c r="P217" s="81" t="s">
        <v>27</v>
      </c>
      <c r="Q217" s="7"/>
      <c r="R217" s="7"/>
      <c r="S217" s="7"/>
      <c r="T217" s="35"/>
      <c r="U217" s="41" t="s">
        <v>21</v>
      </c>
      <c r="V217" s="68">
        <v>0.5</v>
      </c>
      <c r="W217" s="77"/>
      <c r="X217" s="77"/>
      <c r="Y217" s="72"/>
      <c r="Z217" s="87"/>
      <c r="AA217" s="90"/>
      <c r="AB217" s="91"/>
      <c r="AC217" s="91"/>
      <c r="AD217" s="91"/>
      <c r="AE217" s="91"/>
      <c r="AF217" s="91"/>
      <c r="AG217" s="45">
        <f>ROUND(ROUND(ROUND(H196+L208,0)*V217,0)-AA213,0)</f>
        <v>150</v>
      </c>
      <c r="AH217" s="79"/>
      <c r="AI217" s="80"/>
      <c r="AJ217" s="80"/>
      <c r="AK217" s="80"/>
      <c r="AL217" s="14"/>
      <c r="AM217" s="16" t="str">
        <f t="shared" si="1"/>
        <v>{s:'631593', v:150 , c:'放デイ２６・有資格１２・未計画２・拘減・'},</v>
      </c>
      <c r="AN217" s="16"/>
    </row>
    <row r="218" ht="16.5" customHeight="1">
      <c r="A218" s="29">
        <v>63.0</v>
      </c>
      <c r="B218" s="30">
        <v>1594.0</v>
      </c>
      <c r="C218" s="31">
        <v>216.0</v>
      </c>
      <c r="D218" s="32" t="s">
        <v>247</v>
      </c>
      <c r="E218" s="94"/>
      <c r="F218" s="106"/>
      <c r="G218" s="94"/>
      <c r="H218" s="98"/>
      <c r="I218" s="8"/>
      <c r="J218" s="54"/>
      <c r="K218" s="64"/>
      <c r="L218" s="65"/>
      <c r="M218" s="65"/>
      <c r="N218" s="66"/>
      <c r="O218" s="78"/>
      <c r="P218" s="85"/>
      <c r="Q218" s="22"/>
      <c r="R218" s="22"/>
      <c r="S218" s="22"/>
      <c r="T218" s="57"/>
      <c r="U218" s="56"/>
      <c r="V218" s="72"/>
      <c r="W218" s="73" t="s">
        <v>20</v>
      </c>
      <c r="X218" s="74" t="s">
        <v>21</v>
      </c>
      <c r="Y218" s="92">
        <v>0.85</v>
      </c>
      <c r="Z218" s="93"/>
      <c r="AA218" s="77"/>
      <c r="AB218" s="72"/>
      <c r="AC218" s="72"/>
      <c r="AD218" s="72"/>
      <c r="AE218" s="72"/>
      <c r="AF218" s="72"/>
      <c r="AG218" s="45">
        <f>ROUND(ROUND(ROUND(ROUND(H196+L208,0)*V217,0)*Y218,0)-AA213,0)</f>
        <v>127</v>
      </c>
      <c r="AH218" s="79"/>
      <c r="AI218" s="80"/>
      <c r="AJ218" s="80"/>
      <c r="AK218" s="80"/>
      <c r="AL218" s="14"/>
      <c r="AM218" s="16" t="str">
        <f t="shared" si="1"/>
        <v>{s:'631594', v:127 , c:'放デイ２６・有資格１２・未計画２・評減・拘減・'},</v>
      </c>
      <c r="AN218" s="16"/>
    </row>
    <row r="219" ht="16.5" customHeight="1">
      <c r="A219" s="29">
        <v>63.0</v>
      </c>
      <c r="B219" s="30">
        <v>1601.0</v>
      </c>
      <c r="C219" s="31">
        <v>217.0</v>
      </c>
      <c r="D219" s="32" t="s">
        <v>248</v>
      </c>
      <c r="E219" s="112"/>
      <c r="F219" s="33" t="s">
        <v>249</v>
      </c>
      <c r="G219" s="102" t="s">
        <v>103</v>
      </c>
      <c r="H219" s="35"/>
      <c r="I219" s="35"/>
      <c r="J219" s="36"/>
      <c r="K219" s="37"/>
      <c r="L219" s="7"/>
      <c r="M219" s="38"/>
      <c r="N219" s="39"/>
      <c r="O219" s="40"/>
      <c r="P219" s="41"/>
      <c r="Q219" s="7"/>
      <c r="R219" s="7"/>
      <c r="S219" s="7"/>
      <c r="T219" s="35"/>
      <c r="U219" s="41"/>
      <c r="V219" s="42"/>
      <c r="W219" s="43"/>
      <c r="X219" s="43"/>
      <c r="Y219" s="43"/>
      <c r="Z219" s="43"/>
      <c r="AA219" s="43"/>
      <c r="AB219" s="44"/>
      <c r="AC219" s="44"/>
      <c r="AD219" s="44"/>
      <c r="AE219" s="44"/>
      <c r="AF219" s="44"/>
      <c r="AG219" s="45">
        <f>ROUND(H220,0)</f>
        <v>599</v>
      </c>
      <c r="AH219" s="79"/>
      <c r="AI219" s="80"/>
      <c r="AJ219" s="80"/>
      <c r="AK219" s="80"/>
      <c r="AL219" s="14"/>
      <c r="AM219" s="16" t="str">
        <f t="shared" si="1"/>
        <v>{s:'631601', v:599 , c:'放デイ２７・'},</v>
      </c>
      <c r="AN219" s="16"/>
    </row>
    <row r="220" ht="16.5" customHeight="1">
      <c r="A220" s="29">
        <v>63.0</v>
      </c>
      <c r="B220" s="30">
        <v>1602.0</v>
      </c>
      <c r="C220" s="31">
        <v>218.0</v>
      </c>
      <c r="D220" s="32" t="s">
        <v>250</v>
      </c>
      <c r="E220" s="69"/>
      <c r="F220" s="70"/>
      <c r="G220" s="104"/>
      <c r="H220" s="50">
        <v>599.0</v>
      </c>
      <c r="I220" s="8" t="s">
        <v>9</v>
      </c>
      <c r="J220" s="51"/>
      <c r="K220" s="52"/>
      <c r="L220" s="8"/>
      <c r="M220" s="53"/>
      <c r="N220" s="54"/>
      <c r="O220" s="55"/>
      <c r="P220" s="56"/>
      <c r="Q220" s="22"/>
      <c r="R220" s="22"/>
      <c r="S220" s="22"/>
      <c r="T220" s="57"/>
      <c r="U220" s="56"/>
      <c r="V220" s="58"/>
      <c r="W220" s="59" t="s">
        <v>20</v>
      </c>
      <c r="X220" s="41" t="s">
        <v>21</v>
      </c>
      <c r="Y220" s="60">
        <v>0.85</v>
      </c>
      <c r="Z220" s="43"/>
      <c r="AA220" s="43"/>
      <c r="AB220" s="44"/>
      <c r="AC220" s="44"/>
      <c r="AD220" s="44"/>
      <c r="AE220" s="44"/>
      <c r="AF220" s="44"/>
      <c r="AG220" s="45">
        <f>ROUND(H220*Y220,0)</f>
        <v>509</v>
      </c>
      <c r="AH220" s="79"/>
      <c r="AI220" s="80"/>
      <c r="AJ220" s="80"/>
      <c r="AK220" s="80"/>
      <c r="AL220" s="14"/>
      <c r="AM220" s="16" t="str">
        <f t="shared" si="1"/>
        <v>{s:'631602', v:509 , c:'放デイ２７・評減・'},</v>
      </c>
      <c r="AN220" s="16"/>
    </row>
    <row r="221" ht="16.5" customHeight="1">
      <c r="A221" s="29">
        <v>63.0</v>
      </c>
      <c r="B221" s="30">
        <v>1603.0</v>
      </c>
      <c r="C221" s="31">
        <v>219.0</v>
      </c>
      <c r="D221" s="32" t="s">
        <v>251</v>
      </c>
      <c r="E221" s="69"/>
      <c r="F221" s="70"/>
      <c r="G221" s="104"/>
      <c r="H221" s="63"/>
      <c r="I221" s="63"/>
      <c r="J221" s="51"/>
      <c r="K221" s="64"/>
      <c r="L221" s="65"/>
      <c r="M221" s="65"/>
      <c r="N221" s="66"/>
      <c r="O221" s="33" t="s">
        <v>23</v>
      </c>
      <c r="P221" s="67" t="s">
        <v>24</v>
      </c>
      <c r="Q221" s="7"/>
      <c r="R221" s="7"/>
      <c r="S221" s="7"/>
      <c r="T221" s="35"/>
      <c r="U221" s="41" t="s">
        <v>21</v>
      </c>
      <c r="V221" s="68">
        <v>0.7</v>
      </c>
      <c r="W221" s="88"/>
      <c r="X221" s="88"/>
      <c r="Y221" s="88"/>
      <c r="Z221" s="88"/>
      <c r="AA221" s="88"/>
      <c r="AB221" s="89"/>
      <c r="AC221" s="89"/>
      <c r="AD221" s="89"/>
      <c r="AE221" s="89"/>
      <c r="AF221" s="89"/>
      <c r="AG221" s="45">
        <f>ROUND(H220*V221,0)</f>
        <v>419</v>
      </c>
      <c r="AH221" s="79"/>
      <c r="AI221" s="80"/>
      <c r="AJ221" s="80"/>
      <c r="AK221" s="80"/>
      <c r="AL221" s="14"/>
      <c r="AM221" s="16" t="str">
        <f t="shared" si="1"/>
        <v>{s:'631603', v:419 , c:'放デイ２７・未計画・'},</v>
      </c>
      <c r="AN221" s="16"/>
    </row>
    <row r="222" ht="16.5" customHeight="1">
      <c r="A222" s="29">
        <v>63.0</v>
      </c>
      <c r="B222" s="30">
        <v>1604.0</v>
      </c>
      <c r="C222" s="31">
        <v>220.0</v>
      </c>
      <c r="D222" s="32" t="s">
        <v>252</v>
      </c>
      <c r="E222" s="69"/>
      <c r="F222" s="70"/>
      <c r="G222" s="104"/>
      <c r="H222" s="63"/>
      <c r="I222" s="63"/>
      <c r="J222" s="51"/>
      <c r="K222" s="64"/>
      <c r="L222" s="65"/>
      <c r="M222" s="65"/>
      <c r="N222" s="66"/>
      <c r="O222" s="70"/>
      <c r="P222" s="71"/>
      <c r="Q222" s="22"/>
      <c r="R222" s="22"/>
      <c r="S222" s="22"/>
      <c r="T222" s="57"/>
      <c r="U222" s="56"/>
      <c r="V222" s="72"/>
      <c r="W222" s="73" t="s">
        <v>20</v>
      </c>
      <c r="X222" s="74" t="s">
        <v>21</v>
      </c>
      <c r="Y222" s="75">
        <v>0.85</v>
      </c>
      <c r="Z222" s="43"/>
      <c r="AA222" s="43"/>
      <c r="AB222" s="44"/>
      <c r="AC222" s="44"/>
      <c r="AD222" s="44"/>
      <c r="AE222" s="44"/>
      <c r="AF222" s="44"/>
      <c r="AG222" s="45">
        <f>ROUND(ROUND(H220*V221,0)*Y222,0)</f>
        <v>356</v>
      </c>
      <c r="AH222" s="79"/>
      <c r="AI222" s="80"/>
      <c r="AJ222" s="80"/>
      <c r="AK222" s="80"/>
      <c r="AL222" s="14"/>
      <c r="AM222" s="16" t="str">
        <f t="shared" si="1"/>
        <v>{s:'631604', v:356 , c:'放デイ２７・未計画・評減・'},</v>
      </c>
      <c r="AN222" s="16"/>
    </row>
    <row r="223" ht="16.5" customHeight="1">
      <c r="A223" s="29">
        <v>63.0</v>
      </c>
      <c r="B223" s="30">
        <v>1605.0</v>
      </c>
      <c r="C223" s="31">
        <v>221.0</v>
      </c>
      <c r="D223" s="32" t="s">
        <v>253</v>
      </c>
      <c r="E223" s="69"/>
      <c r="F223" s="69"/>
      <c r="G223" s="104"/>
      <c r="H223" s="63"/>
      <c r="I223" s="63"/>
      <c r="J223" s="51"/>
      <c r="K223" s="64"/>
      <c r="L223" s="65"/>
      <c r="M223" s="65"/>
      <c r="N223" s="66"/>
      <c r="O223" s="70"/>
      <c r="P223" s="67" t="s">
        <v>27</v>
      </c>
      <c r="Q223" s="7"/>
      <c r="R223" s="7"/>
      <c r="S223" s="7"/>
      <c r="T223" s="35"/>
      <c r="U223" s="41" t="s">
        <v>21</v>
      </c>
      <c r="V223" s="68">
        <v>0.5</v>
      </c>
      <c r="W223" s="77"/>
      <c r="X223" s="77"/>
      <c r="Y223" s="77"/>
      <c r="Z223" s="77"/>
      <c r="AA223" s="77"/>
      <c r="AB223" s="72"/>
      <c r="AC223" s="72"/>
      <c r="AD223" s="72"/>
      <c r="AE223" s="72"/>
      <c r="AF223" s="72"/>
      <c r="AG223" s="45">
        <f>ROUND(H220*V223,0)</f>
        <v>300</v>
      </c>
      <c r="AH223" s="79"/>
      <c r="AI223" s="80"/>
      <c r="AJ223" s="80"/>
      <c r="AK223" s="80"/>
      <c r="AL223" s="14"/>
      <c r="AM223" s="16" t="str">
        <f t="shared" si="1"/>
        <v>{s:'631605', v:300 , c:'放デイ２７・未計画２・'},</v>
      </c>
      <c r="AN223" s="16"/>
    </row>
    <row r="224" ht="16.5" customHeight="1">
      <c r="A224" s="29">
        <v>63.0</v>
      </c>
      <c r="B224" s="30">
        <v>1606.0</v>
      </c>
      <c r="C224" s="31">
        <v>222.0</v>
      </c>
      <c r="D224" s="32" t="s">
        <v>254</v>
      </c>
      <c r="E224" s="69"/>
      <c r="F224" s="69"/>
      <c r="G224" s="76"/>
      <c r="H224" s="63"/>
      <c r="I224" s="63"/>
      <c r="J224" s="51"/>
      <c r="K224" s="64"/>
      <c r="L224" s="65"/>
      <c r="M224" s="65"/>
      <c r="N224" s="66"/>
      <c r="O224" s="78"/>
      <c r="P224" s="71"/>
      <c r="Q224" s="22"/>
      <c r="R224" s="22"/>
      <c r="S224" s="22"/>
      <c r="T224" s="57"/>
      <c r="U224" s="56"/>
      <c r="V224" s="72"/>
      <c r="W224" s="73" t="s">
        <v>20</v>
      </c>
      <c r="X224" s="74" t="s">
        <v>21</v>
      </c>
      <c r="Y224" s="75">
        <v>0.85</v>
      </c>
      <c r="Z224" s="43"/>
      <c r="AA224" s="43"/>
      <c r="AB224" s="44"/>
      <c r="AC224" s="44"/>
      <c r="AD224" s="44"/>
      <c r="AE224" s="44"/>
      <c r="AF224" s="44"/>
      <c r="AG224" s="45">
        <f>ROUND(ROUND(H220*V223,0)*Y224,0)</f>
        <v>255</v>
      </c>
      <c r="AH224" s="79"/>
      <c r="AI224" s="80"/>
      <c r="AJ224" s="80"/>
      <c r="AK224" s="80"/>
      <c r="AL224" s="14"/>
      <c r="AM224" s="16" t="str">
        <f t="shared" si="1"/>
        <v>{s:'631606', v:255 , c:'放デイ２７・未計画２・評減・'},</v>
      </c>
      <c r="AN224" s="16"/>
    </row>
    <row r="225" ht="16.5" customHeight="1">
      <c r="A225" s="29">
        <v>63.0</v>
      </c>
      <c r="B225" s="30">
        <v>1607.0</v>
      </c>
      <c r="C225" s="31">
        <v>223.0</v>
      </c>
      <c r="D225" s="32" t="s">
        <v>255</v>
      </c>
      <c r="E225" s="69"/>
      <c r="F225" s="69"/>
      <c r="G225" s="76"/>
      <c r="H225" s="63"/>
      <c r="I225" s="63"/>
      <c r="J225" s="51"/>
      <c r="K225" s="64"/>
      <c r="L225" s="65"/>
      <c r="M225" s="65"/>
      <c r="N225" s="66"/>
      <c r="O225" s="67"/>
      <c r="P225" s="81"/>
      <c r="Q225" s="7"/>
      <c r="R225" s="7"/>
      <c r="S225" s="7"/>
      <c r="T225" s="35"/>
      <c r="U225" s="41"/>
      <c r="V225" s="68"/>
      <c r="W225" s="43"/>
      <c r="X225" s="43"/>
      <c r="Y225" s="44"/>
      <c r="Z225" s="82" t="s">
        <v>30</v>
      </c>
      <c r="AA225" s="83">
        <v>5.0</v>
      </c>
      <c r="AB225" s="84" t="s">
        <v>31</v>
      </c>
      <c r="AC225" s="84"/>
      <c r="AD225" s="84"/>
      <c r="AE225" s="84"/>
      <c r="AF225" s="84"/>
      <c r="AG225" s="45">
        <f>ROUND(H220-AA225,0)</f>
        <v>594</v>
      </c>
      <c r="AH225" s="79"/>
      <c r="AI225" s="80"/>
      <c r="AJ225" s="80"/>
      <c r="AK225" s="80"/>
      <c r="AL225" s="14"/>
      <c r="AM225" s="16" t="str">
        <f t="shared" si="1"/>
        <v>{s:'631607', v:594 , c:'放デイ２７・拘減・'},</v>
      </c>
      <c r="AN225" s="16"/>
    </row>
    <row r="226" ht="16.5" customHeight="1">
      <c r="A226" s="29">
        <v>63.0</v>
      </c>
      <c r="B226" s="30">
        <v>1608.0</v>
      </c>
      <c r="C226" s="31">
        <v>224.0</v>
      </c>
      <c r="D226" s="32" t="s">
        <v>256</v>
      </c>
      <c r="E226" s="69"/>
      <c r="F226" s="69"/>
      <c r="G226" s="76"/>
      <c r="H226" s="63"/>
      <c r="I226" s="63"/>
      <c r="J226" s="51"/>
      <c r="K226" s="64"/>
      <c r="L226" s="65"/>
      <c r="M226" s="65"/>
      <c r="N226" s="66"/>
      <c r="O226" s="71"/>
      <c r="P226" s="85"/>
      <c r="Q226" s="22"/>
      <c r="R226" s="22"/>
      <c r="S226" s="22"/>
      <c r="T226" s="57"/>
      <c r="U226" s="56"/>
      <c r="V226" s="72"/>
      <c r="W226" s="59" t="s">
        <v>20</v>
      </c>
      <c r="X226" s="41" t="s">
        <v>21</v>
      </c>
      <c r="Y226" s="86">
        <v>0.85</v>
      </c>
      <c r="Z226" s="87"/>
      <c r="AA226" s="83"/>
      <c r="AB226" s="84"/>
      <c r="AC226" s="84"/>
      <c r="AD226" s="84"/>
      <c r="AE226" s="84"/>
      <c r="AF226" s="84"/>
      <c r="AG226" s="45">
        <f>ROUND(ROUND(H220*Y226,0)-AA225,0)</f>
        <v>504</v>
      </c>
      <c r="AH226" s="79"/>
      <c r="AI226" s="80"/>
      <c r="AJ226" s="80"/>
      <c r="AK226" s="80"/>
      <c r="AL226" s="14"/>
      <c r="AM226" s="16" t="str">
        <f t="shared" si="1"/>
        <v>{s:'631608', v:504 , c:'放デイ２７・評減・拘減・'},</v>
      </c>
      <c r="AN226" s="16"/>
    </row>
    <row r="227" ht="16.5" customHeight="1">
      <c r="A227" s="29">
        <v>63.0</v>
      </c>
      <c r="B227" s="30">
        <v>1609.0</v>
      </c>
      <c r="C227" s="31">
        <v>225.0</v>
      </c>
      <c r="D227" s="32" t="s">
        <v>257</v>
      </c>
      <c r="E227" s="69"/>
      <c r="F227" s="69"/>
      <c r="G227" s="76"/>
      <c r="H227" s="63"/>
      <c r="I227" s="63"/>
      <c r="J227" s="51"/>
      <c r="K227" s="64"/>
      <c r="L227" s="65"/>
      <c r="M227" s="65"/>
      <c r="N227" s="66"/>
      <c r="O227" s="33" t="s">
        <v>23</v>
      </c>
      <c r="P227" s="67" t="s">
        <v>24</v>
      </c>
      <c r="Q227" s="7"/>
      <c r="R227" s="7"/>
      <c r="S227" s="7"/>
      <c r="T227" s="35"/>
      <c r="U227" s="41" t="s">
        <v>21</v>
      </c>
      <c r="V227" s="68">
        <v>0.7</v>
      </c>
      <c r="W227" s="88"/>
      <c r="X227" s="88"/>
      <c r="Y227" s="89"/>
      <c r="Z227" s="87"/>
      <c r="AA227" s="90"/>
      <c r="AB227" s="91"/>
      <c r="AC227" s="91"/>
      <c r="AD227" s="91"/>
      <c r="AE227" s="91"/>
      <c r="AF227" s="91"/>
      <c r="AG227" s="45">
        <f>ROUND(ROUND(H220*V227,0)-AA225,0)</f>
        <v>414</v>
      </c>
      <c r="AH227" s="79"/>
      <c r="AI227" s="80"/>
      <c r="AJ227" s="80"/>
      <c r="AK227" s="80"/>
      <c r="AL227" s="14"/>
      <c r="AM227" s="16" t="str">
        <f t="shared" si="1"/>
        <v>{s:'631609', v:414 , c:'放デイ２７・未計画・拘減・'},</v>
      </c>
      <c r="AN227" s="16"/>
    </row>
    <row r="228" ht="16.5" customHeight="1">
      <c r="A228" s="29">
        <v>63.0</v>
      </c>
      <c r="B228" s="30">
        <v>1610.0</v>
      </c>
      <c r="C228" s="31">
        <v>226.0</v>
      </c>
      <c r="D228" s="32" t="s">
        <v>258</v>
      </c>
      <c r="E228" s="69"/>
      <c r="F228" s="69"/>
      <c r="G228" s="76"/>
      <c r="H228" s="63"/>
      <c r="I228" s="63"/>
      <c r="J228" s="51"/>
      <c r="K228" s="64"/>
      <c r="L228" s="65"/>
      <c r="M228" s="65"/>
      <c r="N228" s="66"/>
      <c r="O228" s="70"/>
      <c r="P228" s="71"/>
      <c r="Q228" s="22"/>
      <c r="R228" s="22"/>
      <c r="S228" s="22"/>
      <c r="T228" s="57"/>
      <c r="U228" s="56"/>
      <c r="V228" s="72"/>
      <c r="W228" s="73" t="s">
        <v>20</v>
      </c>
      <c r="X228" s="74" t="s">
        <v>21</v>
      </c>
      <c r="Y228" s="92">
        <v>0.85</v>
      </c>
      <c r="Z228" s="87"/>
      <c r="AA228" s="90"/>
      <c r="AB228" s="91"/>
      <c r="AC228" s="91"/>
      <c r="AD228" s="91"/>
      <c r="AE228" s="91"/>
      <c r="AF228" s="91"/>
      <c r="AG228" s="45">
        <f>ROUND(ROUND(ROUND(H220*V227,0)*Y228,0)-AA225,0)</f>
        <v>351</v>
      </c>
      <c r="AH228" s="79"/>
      <c r="AI228" s="80"/>
      <c r="AJ228" s="80"/>
      <c r="AK228" s="80"/>
      <c r="AL228" s="14"/>
      <c r="AM228" s="16" t="str">
        <f t="shared" si="1"/>
        <v>{s:'631610', v:351 , c:'放デイ２７・未計画・評減・拘減・'},</v>
      </c>
      <c r="AN228" s="16"/>
    </row>
    <row r="229" ht="16.5" customHeight="1">
      <c r="A229" s="29">
        <v>63.0</v>
      </c>
      <c r="B229" s="30">
        <v>1611.0</v>
      </c>
      <c r="C229" s="31">
        <v>227.0</v>
      </c>
      <c r="D229" s="32" t="s">
        <v>259</v>
      </c>
      <c r="E229" s="69"/>
      <c r="F229" s="69"/>
      <c r="G229" s="76"/>
      <c r="H229" s="63"/>
      <c r="I229" s="63"/>
      <c r="J229" s="51"/>
      <c r="K229" s="64"/>
      <c r="L229" s="65"/>
      <c r="M229" s="65"/>
      <c r="N229" s="66"/>
      <c r="O229" s="70"/>
      <c r="P229" s="81" t="s">
        <v>27</v>
      </c>
      <c r="Q229" s="7"/>
      <c r="R229" s="7"/>
      <c r="S229" s="7"/>
      <c r="T229" s="35"/>
      <c r="U229" s="41" t="s">
        <v>21</v>
      </c>
      <c r="V229" s="68">
        <v>0.5</v>
      </c>
      <c r="W229" s="77"/>
      <c r="X229" s="77"/>
      <c r="Y229" s="72"/>
      <c r="Z229" s="87"/>
      <c r="AA229" s="90"/>
      <c r="AB229" s="91"/>
      <c r="AC229" s="91"/>
      <c r="AD229" s="91"/>
      <c r="AE229" s="91"/>
      <c r="AF229" s="91"/>
      <c r="AG229" s="45">
        <f>ROUND(ROUND(H220*V229,0)-AA225,0)</f>
        <v>295</v>
      </c>
      <c r="AH229" s="79"/>
      <c r="AI229" s="80"/>
      <c r="AJ229" s="80"/>
      <c r="AK229" s="80"/>
      <c r="AL229" s="14"/>
      <c r="AM229" s="16" t="str">
        <f t="shared" si="1"/>
        <v>{s:'631611', v:295 , c:'放デイ２７・未計画２・拘減・'},</v>
      </c>
      <c r="AN229" s="16"/>
    </row>
    <row r="230" ht="16.5" customHeight="1">
      <c r="A230" s="29">
        <v>63.0</v>
      </c>
      <c r="B230" s="30">
        <v>1612.0</v>
      </c>
      <c r="C230" s="31">
        <v>228.0</v>
      </c>
      <c r="D230" s="32" t="s">
        <v>260</v>
      </c>
      <c r="E230" s="69"/>
      <c r="F230" s="69"/>
      <c r="G230" s="76"/>
      <c r="H230" s="63"/>
      <c r="I230" s="63"/>
      <c r="J230" s="51"/>
      <c r="K230" s="64"/>
      <c r="L230" s="65"/>
      <c r="M230" s="65"/>
      <c r="N230" s="66"/>
      <c r="O230" s="78"/>
      <c r="P230" s="85"/>
      <c r="Q230" s="22"/>
      <c r="R230" s="22"/>
      <c r="S230" s="22"/>
      <c r="T230" s="57"/>
      <c r="U230" s="56"/>
      <c r="V230" s="72"/>
      <c r="W230" s="73" t="s">
        <v>20</v>
      </c>
      <c r="X230" s="74" t="s">
        <v>21</v>
      </c>
      <c r="Y230" s="92">
        <v>0.85</v>
      </c>
      <c r="Z230" s="93"/>
      <c r="AA230" s="77"/>
      <c r="AB230" s="72"/>
      <c r="AC230" s="72"/>
      <c r="AD230" s="72"/>
      <c r="AE230" s="72"/>
      <c r="AF230" s="72"/>
      <c r="AG230" s="45">
        <f>ROUND(ROUND(ROUND(H220*V229,0)*Y230,0)-AA225,0)</f>
        <v>250</v>
      </c>
      <c r="AH230" s="79"/>
      <c r="AI230" s="80"/>
      <c r="AJ230" s="80"/>
      <c r="AK230" s="80"/>
      <c r="AL230" s="14"/>
      <c r="AM230" s="16" t="str">
        <f t="shared" si="1"/>
        <v>{s:'631612', v:250 , c:'放デイ２７・未計画２・評減・拘減・'},</v>
      </c>
      <c r="AN230" s="16"/>
    </row>
    <row r="231" ht="16.5" customHeight="1">
      <c r="A231" s="29">
        <v>63.0</v>
      </c>
      <c r="B231" s="30">
        <v>1613.0</v>
      </c>
      <c r="C231" s="31">
        <v>229.0</v>
      </c>
      <c r="D231" s="32" t="s">
        <v>261</v>
      </c>
      <c r="E231" s="69"/>
      <c r="F231" s="69"/>
      <c r="G231" s="94"/>
      <c r="H231" s="98"/>
      <c r="I231" s="8"/>
      <c r="J231" s="95"/>
      <c r="K231" s="82" t="s">
        <v>38</v>
      </c>
      <c r="L231" s="7"/>
      <c r="M231" s="38"/>
      <c r="N231" s="39"/>
      <c r="O231" s="40"/>
      <c r="P231" s="41"/>
      <c r="Q231" s="7"/>
      <c r="R231" s="7"/>
      <c r="S231" s="7"/>
      <c r="T231" s="35"/>
      <c r="U231" s="41"/>
      <c r="V231" s="42"/>
      <c r="W231" s="43"/>
      <c r="X231" s="43"/>
      <c r="Y231" s="43"/>
      <c r="Z231" s="43"/>
      <c r="AA231" s="43"/>
      <c r="AB231" s="44"/>
      <c r="AC231" s="44"/>
      <c r="AD231" s="44"/>
      <c r="AE231" s="44"/>
      <c r="AF231" s="44"/>
      <c r="AG231" s="45">
        <f>ROUND(H220+L232,0)</f>
        <v>608</v>
      </c>
      <c r="AH231" s="79"/>
      <c r="AI231" s="80"/>
      <c r="AJ231" s="80"/>
      <c r="AK231" s="80"/>
      <c r="AL231" s="14"/>
      <c r="AM231" s="16" t="str">
        <f t="shared" si="1"/>
        <v>{s:'631613', v:608 , c:'放デイ２７・有資格１３・'},</v>
      </c>
      <c r="AN231" s="16"/>
    </row>
    <row r="232" ht="16.5" customHeight="1">
      <c r="A232" s="29">
        <v>63.0</v>
      </c>
      <c r="B232" s="30">
        <v>1614.0</v>
      </c>
      <c r="C232" s="31">
        <v>230.0</v>
      </c>
      <c r="D232" s="32" t="s">
        <v>262</v>
      </c>
      <c r="E232" s="69"/>
      <c r="F232" s="69"/>
      <c r="G232" s="94"/>
      <c r="H232" s="113"/>
      <c r="I232" s="8"/>
      <c r="J232" s="95"/>
      <c r="K232" s="87"/>
      <c r="L232" s="8">
        <v>9.0</v>
      </c>
      <c r="M232" s="53" t="s">
        <v>40</v>
      </c>
      <c r="N232" s="54"/>
      <c r="O232" s="55"/>
      <c r="P232" s="56"/>
      <c r="Q232" s="22"/>
      <c r="R232" s="22"/>
      <c r="S232" s="22"/>
      <c r="T232" s="57"/>
      <c r="U232" s="56"/>
      <c r="V232" s="58"/>
      <c r="W232" s="59" t="s">
        <v>20</v>
      </c>
      <c r="X232" s="41" t="s">
        <v>21</v>
      </c>
      <c r="Y232" s="60">
        <v>0.85</v>
      </c>
      <c r="Z232" s="43"/>
      <c r="AA232" s="43"/>
      <c r="AB232" s="44"/>
      <c r="AC232" s="44"/>
      <c r="AD232" s="44"/>
      <c r="AE232" s="44"/>
      <c r="AF232" s="44"/>
      <c r="AG232" s="45">
        <f>ROUND(ROUND(H220+L232,0)*Y232,0)</f>
        <v>517</v>
      </c>
      <c r="AH232" s="79"/>
      <c r="AI232" s="80"/>
      <c r="AJ232" s="80"/>
      <c r="AK232" s="80"/>
      <c r="AL232" s="14"/>
      <c r="AM232" s="16" t="str">
        <f t="shared" si="1"/>
        <v>{s:'631614', v:517 , c:'放デイ２７・有資格１３・評減・'},</v>
      </c>
      <c r="AN232" s="16"/>
    </row>
    <row r="233" ht="16.5" customHeight="1">
      <c r="A233" s="29">
        <v>63.0</v>
      </c>
      <c r="B233" s="30">
        <v>1615.0</v>
      </c>
      <c r="C233" s="31">
        <v>231.0</v>
      </c>
      <c r="D233" s="32" t="s">
        <v>263</v>
      </c>
      <c r="E233" s="69"/>
      <c r="F233" s="69"/>
      <c r="G233" s="94"/>
      <c r="H233" s="98"/>
      <c r="I233" s="8"/>
      <c r="J233" s="54"/>
      <c r="K233" s="87"/>
      <c r="L233" s="65"/>
      <c r="M233" s="65"/>
      <c r="N233" s="66"/>
      <c r="O233" s="33" t="s">
        <v>23</v>
      </c>
      <c r="P233" s="67" t="s">
        <v>24</v>
      </c>
      <c r="Q233" s="7"/>
      <c r="R233" s="7"/>
      <c r="S233" s="7"/>
      <c r="T233" s="35"/>
      <c r="U233" s="41" t="s">
        <v>21</v>
      </c>
      <c r="V233" s="68">
        <v>0.7</v>
      </c>
      <c r="W233" s="88"/>
      <c r="X233" s="88"/>
      <c r="Y233" s="88"/>
      <c r="Z233" s="88"/>
      <c r="AA233" s="88"/>
      <c r="AB233" s="89"/>
      <c r="AC233" s="89"/>
      <c r="AD233" s="89"/>
      <c r="AE233" s="89"/>
      <c r="AF233" s="89"/>
      <c r="AG233" s="45">
        <f>ROUND(ROUND(H220+L232,0)*V233,0)</f>
        <v>426</v>
      </c>
      <c r="AH233" s="79"/>
      <c r="AI233" s="80"/>
      <c r="AJ233" s="80"/>
      <c r="AK233" s="80"/>
      <c r="AL233" s="14"/>
      <c r="AM233" s="16" t="str">
        <f t="shared" si="1"/>
        <v>{s:'631615', v:426 , c:'放デイ２７・有資格１３・未計画・'},</v>
      </c>
      <c r="AN233" s="16"/>
    </row>
    <row r="234" ht="16.5" customHeight="1">
      <c r="A234" s="29">
        <v>63.0</v>
      </c>
      <c r="B234" s="30">
        <v>1616.0</v>
      </c>
      <c r="C234" s="31">
        <v>232.0</v>
      </c>
      <c r="D234" s="32" t="s">
        <v>264</v>
      </c>
      <c r="E234" s="69"/>
      <c r="F234" s="69"/>
      <c r="G234" s="94"/>
      <c r="H234" s="98"/>
      <c r="I234" s="8"/>
      <c r="J234" s="54"/>
      <c r="K234" s="87"/>
      <c r="L234" s="65"/>
      <c r="M234" s="65"/>
      <c r="N234" s="66"/>
      <c r="O234" s="70"/>
      <c r="P234" s="71"/>
      <c r="Q234" s="22"/>
      <c r="R234" s="22"/>
      <c r="S234" s="22"/>
      <c r="T234" s="57"/>
      <c r="U234" s="56"/>
      <c r="V234" s="72"/>
      <c r="W234" s="73" t="s">
        <v>20</v>
      </c>
      <c r="X234" s="74" t="s">
        <v>21</v>
      </c>
      <c r="Y234" s="75">
        <v>0.85</v>
      </c>
      <c r="Z234" s="43"/>
      <c r="AA234" s="43"/>
      <c r="AB234" s="44"/>
      <c r="AC234" s="44"/>
      <c r="AD234" s="44"/>
      <c r="AE234" s="44"/>
      <c r="AF234" s="44"/>
      <c r="AG234" s="45">
        <f>ROUND(ROUND(ROUND(H220+L232,0)*V233,0)*Y234,0)</f>
        <v>362</v>
      </c>
      <c r="AH234" s="79"/>
      <c r="AI234" s="80"/>
      <c r="AJ234" s="80"/>
      <c r="AK234" s="80"/>
      <c r="AL234" s="14"/>
      <c r="AM234" s="16" t="str">
        <f t="shared" si="1"/>
        <v>{s:'631616', v:362 , c:'放デイ２７・有資格１３・未計画・評減・'},</v>
      </c>
      <c r="AN234" s="16"/>
    </row>
    <row r="235" ht="16.5" customHeight="1">
      <c r="A235" s="29">
        <v>63.0</v>
      </c>
      <c r="B235" s="30">
        <v>1617.0</v>
      </c>
      <c r="C235" s="31">
        <v>233.0</v>
      </c>
      <c r="D235" s="32" t="s">
        <v>265</v>
      </c>
      <c r="E235" s="69"/>
      <c r="F235" s="69"/>
      <c r="G235" s="94"/>
      <c r="H235" s="98"/>
      <c r="I235" s="8"/>
      <c r="J235" s="54"/>
      <c r="K235" s="87"/>
      <c r="L235" s="65"/>
      <c r="M235" s="65"/>
      <c r="N235" s="66"/>
      <c r="O235" s="70"/>
      <c r="P235" s="67" t="s">
        <v>27</v>
      </c>
      <c r="Q235" s="7"/>
      <c r="R235" s="7"/>
      <c r="S235" s="7"/>
      <c r="T235" s="35"/>
      <c r="U235" s="41" t="s">
        <v>21</v>
      </c>
      <c r="V235" s="68">
        <v>0.5</v>
      </c>
      <c r="W235" s="77"/>
      <c r="X235" s="77"/>
      <c r="Y235" s="77"/>
      <c r="Z235" s="77"/>
      <c r="AA235" s="77"/>
      <c r="AB235" s="72"/>
      <c r="AC235" s="72"/>
      <c r="AD235" s="72"/>
      <c r="AE235" s="72"/>
      <c r="AF235" s="72"/>
      <c r="AG235" s="45">
        <f>ROUND(ROUND(H220+L232,0)*V235,0)</f>
        <v>304</v>
      </c>
      <c r="AH235" s="79"/>
      <c r="AI235" s="80"/>
      <c r="AJ235" s="80"/>
      <c r="AK235" s="80"/>
      <c r="AL235" s="14"/>
      <c r="AM235" s="16" t="str">
        <f t="shared" si="1"/>
        <v>{s:'631617', v:304 , c:'放デイ２７・有資格１３・未計画２・'},</v>
      </c>
      <c r="AN235" s="16"/>
    </row>
    <row r="236" ht="16.5" customHeight="1">
      <c r="A236" s="29">
        <v>63.0</v>
      </c>
      <c r="B236" s="30">
        <v>1618.0</v>
      </c>
      <c r="C236" s="31">
        <v>234.0</v>
      </c>
      <c r="D236" s="32" t="s">
        <v>266</v>
      </c>
      <c r="E236" s="69"/>
      <c r="F236" s="69"/>
      <c r="G236" s="94"/>
      <c r="H236" s="98"/>
      <c r="I236" s="8"/>
      <c r="J236" s="54"/>
      <c r="K236" s="64"/>
      <c r="L236" s="65"/>
      <c r="M236" s="65"/>
      <c r="N236" s="66"/>
      <c r="O236" s="78"/>
      <c r="P236" s="71"/>
      <c r="Q236" s="22"/>
      <c r="R236" s="22"/>
      <c r="S236" s="22"/>
      <c r="T236" s="57"/>
      <c r="U236" s="56"/>
      <c r="V236" s="72"/>
      <c r="W236" s="73" t="s">
        <v>20</v>
      </c>
      <c r="X236" s="74" t="s">
        <v>21</v>
      </c>
      <c r="Y236" s="75">
        <v>0.85</v>
      </c>
      <c r="Z236" s="43"/>
      <c r="AA236" s="43"/>
      <c r="AB236" s="44"/>
      <c r="AC236" s="44"/>
      <c r="AD236" s="44"/>
      <c r="AE236" s="44"/>
      <c r="AF236" s="44"/>
      <c r="AG236" s="114">
        <f>ROUND(ROUND(ROUND(H220+L232,0)*V235,0)*Y236,0)</f>
        <v>258</v>
      </c>
      <c r="AH236" s="79"/>
      <c r="AI236" s="80"/>
      <c r="AJ236" s="80"/>
      <c r="AK236" s="80"/>
      <c r="AL236" s="14"/>
      <c r="AM236" s="16" t="str">
        <f t="shared" si="1"/>
        <v>{s:'631618', v:258 , c:'放デイ２７・有資格１３・未計画２・評減・'},</v>
      </c>
      <c r="AN236" s="16"/>
    </row>
    <row r="237" ht="16.5" customHeight="1">
      <c r="A237" s="29">
        <v>63.0</v>
      </c>
      <c r="B237" s="30">
        <v>1619.0</v>
      </c>
      <c r="C237" s="31">
        <v>235.0</v>
      </c>
      <c r="D237" s="32" t="s">
        <v>267</v>
      </c>
      <c r="E237" s="69"/>
      <c r="F237" s="69"/>
      <c r="G237" s="94"/>
      <c r="H237" s="98"/>
      <c r="I237" s="8"/>
      <c r="J237" s="54"/>
      <c r="K237" s="64"/>
      <c r="L237" s="65"/>
      <c r="M237" s="65"/>
      <c r="N237" s="66"/>
      <c r="O237" s="67"/>
      <c r="P237" s="81"/>
      <c r="Q237" s="7"/>
      <c r="R237" s="7"/>
      <c r="S237" s="7"/>
      <c r="T237" s="35"/>
      <c r="U237" s="41"/>
      <c r="V237" s="68"/>
      <c r="W237" s="43"/>
      <c r="X237" s="43"/>
      <c r="Y237" s="44"/>
      <c r="Z237" s="8" t="s">
        <v>30</v>
      </c>
      <c r="AA237" s="83">
        <v>5.0</v>
      </c>
      <c r="AB237" s="84" t="s">
        <v>31</v>
      </c>
      <c r="AC237" s="84"/>
      <c r="AD237" s="84"/>
      <c r="AE237" s="84"/>
      <c r="AF237" s="84"/>
      <c r="AG237" s="45">
        <f>ROUND(ROUND(H220+L232,0)-AA237,0)</f>
        <v>603</v>
      </c>
      <c r="AH237" s="79"/>
      <c r="AI237" s="80"/>
      <c r="AJ237" s="80"/>
      <c r="AK237" s="80"/>
      <c r="AL237" s="14"/>
      <c r="AM237" s="16" t="str">
        <f t="shared" si="1"/>
        <v>{s:'631619', v:603 , c:'放デイ２７・有資格１３・拘減・'},</v>
      </c>
      <c r="AN237" s="16"/>
    </row>
    <row r="238" ht="16.5" customHeight="1">
      <c r="A238" s="29">
        <v>63.0</v>
      </c>
      <c r="B238" s="30">
        <v>1620.0</v>
      </c>
      <c r="C238" s="31">
        <v>236.0</v>
      </c>
      <c r="D238" s="32" t="s">
        <v>268</v>
      </c>
      <c r="E238" s="69"/>
      <c r="F238" s="69"/>
      <c r="G238" s="94"/>
      <c r="H238" s="98"/>
      <c r="I238" s="8"/>
      <c r="J238" s="54"/>
      <c r="K238" s="64"/>
      <c r="L238" s="65"/>
      <c r="M238" s="65"/>
      <c r="N238" s="66"/>
      <c r="O238" s="71"/>
      <c r="P238" s="85"/>
      <c r="Q238" s="22"/>
      <c r="R238" s="22"/>
      <c r="S238" s="22"/>
      <c r="T238" s="57"/>
      <c r="U238" s="56"/>
      <c r="V238" s="72"/>
      <c r="W238" s="59" t="s">
        <v>20</v>
      </c>
      <c r="X238" s="41" t="s">
        <v>21</v>
      </c>
      <c r="Y238" s="86">
        <v>0.85</v>
      </c>
      <c r="Z238" s="8"/>
      <c r="AA238" s="83"/>
      <c r="AB238" s="84"/>
      <c r="AC238" s="84"/>
      <c r="AD238" s="84"/>
      <c r="AE238" s="84"/>
      <c r="AF238" s="84"/>
      <c r="AG238" s="45">
        <f>ROUND(ROUND(ROUND(H220+L232,0)*Y238,0)-AA237,0)</f>
        <v>512</v>
      </c>
      <c r="AH238" s="79"/>
      <c r="AI238" s="80"/>
      <c r="AJ238" s="80"/>
      <c r="AK238" s="80"/>
      <c r="AL238" s="14"/>
      <c r="AM238" s="16" t="str">
        <f t="shared" si="1"/>
        <v>{s:'631620', v:512 , c:'放デイ２７・有資格１３・評減・拘減・'},</v>
      </c>
      <c r="AN238" s="16"/>
    </row>
    <row r="239" ht="16.5" customHeight="1">
      <c r="A239" s="29">
        <v>63.0</v>
      </c>
      <c r="B239" s="30">
        <v>1621.0</v>
      </c>
      <c r="C239" s="31">
        <v>237.0</v>
      </c>
      <c r="D239" s="32" t="s">
        <v>269</v>
      </c>
      <c r="E239" s="69"/>
      <c r="F239" s="69"/>
      <c r="G239" s="94"/>
      <c r="H239" s="98"/>
      <c r="I239" s="8"/>
      <c r="J239" s="54"/>
      <c r="K239" s="64"/>
      <c r="L239" s="65"/>
      <c r="M239" s="65"/>
      <c r="N239" s="66"/>
      <c r="O239" s="33" t="s">
        <v>23</v>
      </c>
      <c r="P239" s="67" t="s">
        <v>24</v>
      </c>
      <c r="Q239" s="7"/>
      <c r="R239" s="7"/>
      <c r="S239" s="7"/>
      <c r="T239" s="35"/>
      <c r="U239" s="41" t="s">
        <v>21</v>
      </c>
      <c r="V239" s="68">
        <v>0.7</v>
      </c>
      <c r="W239" s="88"/>
      <c r="X239" s="88"/>
      <c r="Y239" s="89"/>
      <c r="Z239" s="90"/>
      <c r="AA239" s="90"/>
      <c r="AB239" s="91"/>
      <c r="AC239" s="91"/>
      <c r="AD239" s="91"/>
      <c r="AE239" s="91"/>
      <c r="AF239" s="91"/>
      <c r="AG239" s="45">
        <f>ROUND(ROUND(ROUND(H220+L232,0)*V239,0)-AA237,0)</f>
        <v>421</v>
      </c>
      <c r="AH239" s="79"/>
      <c r="AI239" s="80"/>
      <c r="AJ239" s="80"/>
      <c r="AK239" s="80"/>
      <c r="AL239" s="14"/>
      <c r="AM239" s="16" t="str">
        <f t="shared" si="1"/>
        <v>{s:'631621', v:421 , c:'放デイ２７・有資格１３・未計画・拘減・'},</v>
      </c>
      <c r="AN239" s="16"/>
    </row>
    <row r="240" ht="16.5" customHeight="1">
      <c r="A240" s="29">
        <v>63.0</v>
      </c>
      <c r="B240" s="30">
        <v>1622.0</v>
      </c>
      <c r="C240" s="31">
        <v>238.0</v>
      </c>
      <c r="D240" s="32" t="s">
        <v>270</v>
      </c>
      <c r="E240" s="69"/>
      <c r="F240" s="69"/>
      <c r="G240" s="94"/>
      <c r="H240" s="98"/>
      <c r="I240" s="8"/>
      <c r="J240" s="54"/>
      <c r="K240" s="64"/>
      <c r="L240" s="65"/>
      <c r="M240" s="65"/>
      <c r="N240" s="66"/>
      <c r="O240" s="70"/>
      <c r="P240" s="71"/>
      <c r="Q240" s="22"/>
      <c r="R240" s="22"/>
      <c r="S240" s="22"/>
      <c r="T240" s="57"/>
      <c r="U240" s="56"/>
      <c r="V240" s="72"/>
      <c r="W240" s="73" t="s">
        <v>20</v>
      </c>
      <c r="X240" s="74" t="s">
        <v>21</v>
      </c>
      <c r="Y240" s="92">
        <v>0.85</v>
      </c>
      <c r="Z240" s="90"/>
      <c r="AA240" s="90"/>
      <c r="AB240" s="91"/>
      <c r="AC240" s="91"/>
      <c r="AD240" s="91"/>
      <c r="AE240" s="91"/>
      <c r="AF240" s="91"/>
      <c r="AG240" s="45">
        <f>ROUND(ROUND(ROUND(ROUND(H220+L232,0)*V239,0)*Y240,0)-AA237,0)</f>
        <v>357</v>
      </c>
      <c r="AH240" s="79"/>
      <c r="AI240" s="80"/>
      <c r="AJ240" s="80"/>
      <c r="AK240" s="80"/>
      <c r="AL240" s="14"/>
      <c r="AM240" s="16" t="str">
        <f t="shared" si="1"/>
        <v>{s:'631622', v:357 , c:'放デイ２７・有資格１３・未計画・評減・拘減・'},</v>
      </c>
      <c r="AN240" s="16"/>
    </row>
    <row r="241" ht="16.5" customHeight="1">
      <c r="A241" s="29">
        <v>63.0</v>
      </c>
      <c r="B241" s="30">
        <v>1623.0</v>
      </c>
      <c r="C241" s="31">
        <v>239.0</v>
      </c>
      <c r="D241" s="32" t="s">
        <v>271</v>
      </c>
      <c r="E241" s="69"/>
      <c r="F241" s="69"/>
      <c r="G241" s="94"/>
      <c r="H241" s="98"/>
      <c r="I241" s="8"/>
      <c r="J241" s="54"/>
      <c r="K241" s="64"/>
      <c r="L241" s="65"/>
      <c r="M241" s="65"/>
      <c r="N241" s="66"/>
      <c r="O241" s="70"/>
      <c r="P241" s="81" t="s">
        <v>27</v>
      </c>
      <c r="Q241" s="7"/>
      <c r="R241" s="7"/>
      <c r="S241" s="7"/>
      <c r="T241" s="35"/>
      <c r="U241" s="41" t="s">
        <v>21</v>
      </c>
      <c r="V241" s="68">
        <v>0.5</v>
      </c>
      <c r="W241" s="77"/>
      <c r="X241" s="77"/>
      <c r="Y241" s="72"/>
      <c r="Z241" s="101"/>
      <c r="AA241" s="90"/>
      <c r="AB241" s="91"/>
      <c r="AC241" s="91"/>
      <c r="AD241" s="91"/>
      <c r="AE241" s="91"/>
      <c r="AF241" s="91"/>
      <c r="AG241" s="45">
        <f>ROUND(ROUND(ROUND(H220+L232,0)*V241,0)-AA237,0)</f>
        <v>299</v>
      </c>
      <c r="AH241" s="79"/>
      <c r="AI241" s="80"/>
      <c r="AJ241" s="80"/>
      <c r="AK241" s="80"/>
      <c r="AL241" s="14"/>
      <c r="AM241" s="16" t="str">
        <f t="shared" si="1"/>
        <v>{s:'631623', v:299 , c:'放デイ２７・有資格１３・未計画２・拘減・'},</v>
      </c>
      <c r="AN241" s="16"/>
    </row>
    <row r="242" ht="16.5" customHeight="1">
      <c r="A242" s="29">
        <v>63.0</v>
      </c>
      <c r="B242" s="30">
        <v>1624.0</v>
      </c>
      <c r="C242" s="31">
        <v>240.0</v>
      </c>
      <c r="D242" s="32" t="s">
        <v>272</v>
      </c>
      <c r="E242" s="69"/>
      <c r="F242" s="69"/>
      <c r="G242" s="94"/>
      <c r="H242" s="98"/>
      <c r="I242" s="8"/>
      <c r="J242" s="54"/>
      <c r="K242" s="64"/>
      <c r="L242" s="65"/>
      <c r="M242" s="65"/>
      <c r="N242" s="66"/>
      <c r="O242" s="78"/>
      <c r="P242" s="85"/>
      <c r="Q242" s="22"/>
      <c r="R242" s="22"/>
      <c r="S242" s="22"/>
      <c r="T242" s="57"/>
      <c r="U242" s="56"/>
      <c r="V242" s="72"/>
      <c r="W242" s="73" t="s">
        <v>20</v>
      </c>
      <c r="X242" s="74" t="s">
        <v>21</v>
      </c>
      <c r="Y242" s="92">
        <v>0.85</v>
      </c>
      <c r="Z242" s="77"/>
      <c r="AA242" s="77"/>
      <c r="AB242" s="72"/>
      <c r="AC242" s="72"/>
      <c r="AD242" s="72"/>
      <c r="AE242" s="72"/>
      <c r="AF242" s="72"/>
      <c r="AG242" s="114">
        <f>ROUND(ROUND(ROUND(ROUND(H220+L232,0)*V241,0)*Y242,0)-AA237,0)</f>
        <v>253</v>
      </c>
      <c r="AH242" s="79"/>
      <c r="AI242" s="80"/>
      <c r="AJ242" s="80"/>
      <c r="AK242" s="80"/>
      <c r="AL242" s="14"/>
      <c r="AM242" s="16" t="str">
        <f t="shared" si="1"/>
        <v>{s:'631624', v:253 , c:'放デイ２７・有資格１３・未計画２・評減・拘減・'},</v>
      </c>
      <c r="AN242" s="16"/>
    </row>
    <row r="243" ht="16.5" customHeight="1">
      <c r="A243" s="29">
        <v>63.0</v>
      </c>
      <c r="B243" s="30">
        <v>1631.0</v>
      </c>
      <c r="C243" s="31">
        <v>241.0</v>
      </c>
      <c r="D243" s="32" t="s">
        <v>273</v>
      </c>
      <c r="E243" s="69"/>
      <c r="F243" s="69"/>
      <c r="G243" s="118" t="s">
        <v>52</v>
      </c>
      <c r="H243" s="35"/>
      <c r="I243" s="35"/>
      <c r="J243" s="36"/>
      <c r="K243" s="37"/>
      <c r="L243" s="7"/>
      <c r="M243" s="38"/>
      <c r="N243" s="39"/>
      <c r="O243" s="40"/>
      <c r="P243" s="41"/>
      <c r="Q243" s="7"/>
      <c r="R243" s="7"/>
      <c r="S243" s="7"/>
      <c r="T243" s="35"/>
      <c r="U243" s="41"/>
      <c r="V243" s="42"/>
      <c r="W243" s="43"/>
      <c r="X243" s="43"/>
      <c r="Y243" s="43"/>
      <c r="Z243" s="43"/>
      <c r="AA243" s="43"/>
      <c r="AB243" s="44"/>
      <c r="AC243" s="44"/>
      <c r="AD243" s="44"/>
      <c r="AE243" s="44"/>
      <c r="AF243" s="44"/>
      <c r="AG243" s="45">
        <f>ROUND(H244,0)</f>
        <v>398</v>
      </c>
      <c r="AH243" s="79"/>
      <c r="AI243" s="80"/>
      <c r="AJ243" s="80"/>
      <c r="AK243" s="80"/>
      <c r="AL243" s="14"/>
      <c r="AM243" s="16" t="str">
        <f t="shared" si="1"/>
        <v>{s:'631631', v:398 , c:'放デイ２８・'},</v>
      </c>
      <c r="AN243" s="16"/>
    </row>
    <row r="244" ht="16.5" customHeight="1">
      <c r="A244" s="29">
        <v>63.0</v>
      </c>
      <c r="B244" s="30">
        <v>1632.0</v>
      </c>
      <c r="C244" s="31">
        <v>242.0</v>
      </c>
      <c r="D244" s="32" t="s">
        <v>274</v>
      </c>
      <c r="E244" s="69"/>
      <c r="F244" s="69"/>
      <c r="G244" s="76"/>
      <c r="H244" s="50">
        <v>398.0</v>
      </c>
      <c r="I244" s="8" t="s">
        <v>9</v>
      </c>
      <c r="J244" s="51"/>
      <c r="K244" s="52"/>
      <c r="L244" s="8"/>
      <c r="M244" s="53"/>
      <c r="N244" s="54"/>
      <c r="O244" s="55"/>
      <c r="P244" s="56"/>
      <c r="Q244" s="22"/>
      <c r="R244" s="22"/>
      <c r="S244" s="22"/>
      <c r="T244" s="57"/>
      <c r="U244" s="56"/>
      <c r="V244" s="58"/>
      <c r="W244" s="59" t="s">
        <v>20</v>
      </c>
      <c r="X244" s="41" t="s">
        <v>21</v>
      </c>
      <c r="Y244" s="60">
        <v>0.85</v>
      </c>
      <c r="Z244" s="43"/>
      <c r="AA244" s="43"/>
      <c r="AB244" s="44"/>
      <c r="AC244" s="44"/>
      <c r="AD244" s="44"/>
      <c r="AE244" s="44"/>
      <c r="AF244" s="44"/>
      <c r="AG244" s="45">
        <f>ROUND(H244*Y244,0)</f>
        <v>338</v>
      </c>
      <c r="AH244" s="79"/>
      <c r="AI244" s="80"/>
      <c r="AJ244" s="80"/>
      <c r="AK244" s="80"/>
      <c r="AL244" s="14"/>
      <c r="AM244" s="16" t="str">
        <f t="shared" si="1"/>
        <v>{s:'631632', v:338 , c:'放デイ２８・評減・'},</v>
      </c>
      <c r="AN244" s="16"/>
    </row>
    <row r="245" ht="16.5" customHeight="1">
      <c r="A245" s="29">
        <v>63.0</v>
      </c>
      <c r="B245" s="30">
        <v>1633.0</v>
      </c>
      <c r="C245" s="31">
        <v>243.0</v>
      </c>
      <c r="D245" s="32" t="s">
        <v>275</v>
      </c>
      <c r="E245" s="94"/>
      <c r="F245" s="94"/>
      <c r="G245" s="76"/>
      <c r="H245" s="63"/>
      <c r="I245" s="63"/>
      <c r="J245" s="51"/>
      <c r="K245" s="64"/>
      <c r="L245" s="65"/>
      <c r="M245" s="65"/>
      <c r="N245" s="66"/>
      <c r="O245" s="33" t="s">
        <v>23</v>
      </c>
      <c r="P245" s="67" t="s">
        <v>24</v>
      </c>
      <c r="Q245" s="7"/>
      <c r="R245" s="7"/>
      <c r="S245" s="7"/>
      <c r="T245" s="35"/>
      <c r="U245" s="41" t="s">
        <v>21</v>
      </c>
      <c r="V245" s="68">
        <v>0.7</v>
      </c>
      <c r="W245" s="88"/>
      <c r="X245" s="88"/>
      <c r="Y245" s="88"/>
      <c r="Z245" s="88"/>
      <c r="AA245" s="88"/>
      <c r="AB245" s="89"/>
      <c r="AC245" s="89"/>
      <c r="AD245" s="89"/>
      <c r="AE245" s="89"/>
      <c r="AF245" s="89"/>
      <c r="AG245" s="45">
        <f>ROUND(H244*V245,0)</f>
        <v>279</v>
      </c>
      <c r="AH245" s="79"/>
      <c r="AI245" s="80"/>
      <c r="AJ245" s="80"/>
      <c r="AK245" s="80"/>
      <c r="AL245" s="14"/>
      <c r="AM245" s="16" t="str">
        <f t="shared" si="1"/>
        <v>{s:'631633', v:279 , c:'放デイ２８・未計画・'},</v>
      </c>
      <c r="AN245" s="16"/>
    </row>
    <row r="246" ht="16.5" customHeight="1">
      <c r="A246" s="29">
        <v>63.0</v>
      </c>
      <c r="B246" s="30">
        <v>1634.0</v>
      </c>
      <c r="C246" s="31">
        <v>244.0</v>
      </c>
      <c r="D246" s="32" t="s">
        <v>276</v>
      </c>
      <c r="E246" s="94"/>
      <c r="F246" s="94"/>
      <c r="G246" s="76"/>
      <c r="H246" s="63"/>
      <c r="I246" s="63"/>
      <c r="J246" s="51"/>
      <c r="K246" s="64"/>
      <c r="L246" s="65"/>
      <c r="M246" s="65"/>
      <c r="N246" s="66"/>
      <c r="O246" s="70"/>
      <c r="P246" s="71"/>
      <c r="Q246" s="22"/>
      <c r="R246" s="22"/>
      <c r="S246" s="22"/>
      <c r="T246" s="57"/>
      <c r="U246" s="56"/>
      <c r="V246" s="72"/>
      <c r="W246" s="73" t="s">
        <v>20</v>
      </c>
      <c r="X246" s="74" t="s">
        <v>21</v>
      </c>
      <c r="Y246" s="75">
        <v>0.85</v>
      </c>
      <c r="Z246" s="43"/>
      <c r="AA246" s="43"/>
      <c r="AB246" s="44"/>
      <c r="AC246" s="44"/>
      <c r="AD246" s="44"/>
      <c r="AE246" s="44"/>
      <c r="AF246" s="44"/>
      <c r="AG246" s="45">
        <f>ROUND(ROUND(H244*V245,0)*Y246,0)</f>
        <v>237</v>
      </c>
      <c r="AH246" s="79"/>
      <c r="AI246" s="80"/>
      <c r="AJ246" s="80"/>
      <c r="AK246" s="80"/>
      <c r="AL246" s="14"/>
      <c r="AM246" s="16" t="str">
        <f t="shared" si="1"/>
        <v>{s:'631634', v:237 , c:'放デイ２８・未計画・評減・'},</v>
      </c>
      <c r="AN246" s="16"/>
    </row>
    <row r="247" ht="16.5" customHeight="1">
      <c r="A247" s="29">
        <v>63.0</v>
      </c>
      <c r="B247" s="30">
        <v>1635.0</v>
      </c>
      <c r="C247" s="31">
        <v>245.0</v>
      </c>
      <c r="D247" s="32" t="s">
        <v>277</v>
      </c>
      <c r="E247" s="94"/>
      <c r="F247" s="94"/>
      <c r="G247" s="76"/>
      <c r="H247" s="63"/>
      <c r="I247" s="63"/>
      <c r="J247" s="51"/>
      <c r="K247" s="64"/>
      <c r="L247" s="65"/>
      <c r="M247" s="65"/>
      <c r="N247" s="66"/>
      <c r="O247" s="70"/>
      <c r="P247" s="67" t="s">
        <v>27</v>
      </c>
      <c r="Q247" s="7"/>
      <c r="R247" s="7"/>
      <c r="S247" s="7"/>
      <c r="T247" s="35"/>
      <c r="U247" s="41" t="s">
        <v>21</v>
      </c>
      <c r="V247" s="68">
        <v>0.5</v>
      </c>
      <c r="W247" s="77"/>
      <c r="X247" s="77"/>
      <c r="Y247" s="77"/>
      <c r="Z247" s="77"/>
      <c r="AA247" s="77"/>
      <c r="AB247" s="72"/>
      <c r="AC247" s="72"/>
      <c r="AD247" s="72"/>
      <c r="AE247" s="72"/>
      <c r="AF247" s="72"/>
      <c r="AG247" s="45">
        <f>ROUND(H244*V247,0)</f>
        <v>199</v>
      </c>
      <c r="AH247" s="79"/>
      <c r="AI247" s="80"/>
      <c r="AJ247" s="80"/>
      <c r="AK247" s="80"/>
      <c r="AL247" s="14"/>
      <c r="AM247" s="16" t="str">
        <f t="shared" si="1"/>
        <v>{s:'631635', v:199 , c:'放デイ２８・未計画２・'},</v>
      </c>
      <c r="AN247" s="16"/>
    </row>
    <row r="248" ht="16.5" customHeight="1">
      <c r="A248" s="29">
        <v>63.0</v>
      </c>
      <c r="B248" s="30">
        <v>1636.0</v>
      </c>
      <c r="C248" s="31">
        <v>246.0</v>
      </c>
      <c r="D248" s="32" t="s">
        <v>278</v>
      </c>
      <c r="E248" s="94"/>
      <c r="F248" s="94"/>
      <c r="G248" s="76"/>
      <c r="H248" s="63"/>
      <c r="I248" s="63"/>
      <c r="J248" s="51"/>
      <c r="K248" s="64"/>
      <c r="L248" s="65"/>
      <c r="M248" s="65"/>
      <c r="N248" s="66"/>
      <c r="O248" s="78"/>
      <c r="P248" s="71"/>
      <c r="Q248" s="22"/>
      <c r="R248" s="22"/>
      <c r="S248" s="22"/>
      <c r="T248" s="57"/>
      <c r="U248" s="56"/>
      <c r="V248" s="72"/>
      <c r="W248" s="73" t="s">
        <v>20</v>
      </c>
      <c r="X248" s="74" t="s">
        <v>21</v>
      </c>
      <c r="Y248" s="75">
        <v>0.85</v>
      </c>
      <c r="Z248" s="43"/>
      <c r="AA248" s="43"/>
      <c r="AB248" s="44"/>
      <c r="AC248" s="44"/>
      <c r="AD248" s="44"/>
      <c r="AE248" s="44"/>
      <c r="AF248" s="44"/>
      <c r="AG248" s="45">
        <f>ROUND(ROUND(H244*V247,0)*Y248,0)</f>
        <v>169</v>
      </c>
      <c r="AH248" s="79"/>
      <c r="AI248" s="80"/>
      <c r="AJ248" s="80"/>
      <c r="AK248" s="80"/>
      <c r="AL248" s="14"/>
      <c r="AM248" s="16" t="str">
        <f t="shared" si="1"/>
        <v>{s:'631636', v:169 , c:'放デイ２８・未計画２・評減・'},</v>
      </c>
      <c r="AN248" s="16"/>
    </row>
    <row r="249" ht="16.5" customHeight="1">
      <c r="A249" s="29">
        <v>63.0</v>
      </c>
      <c r="B249" s="30">
        <v>1637.0</v>
      </c>
      <c r="C249" s="31">
        <v>247.0</v>
      </c>
      <c r="D249" s="32" t="s">
        <v>279</v>
      </c>
      <c r="E249" s="94"/>
      <c r="F249" s="94"/>
      <c r="G249" s="76"/>
      <c r="H249" s="63"/>
      <c r="I249" s="63"/>
      <c r="J249" s="51"/>
      <c r="K249" s="64"/>
      <c r="L249" s="65"/>
      <c r="M249" s="65"/>
      <c r="N249" s="66"/>
      <c r="O249" s="67"/>
      <c r="P249" s="81"/>
      <c r="Q249" s="7"/>
      <c r="R249" s="7"/>
      <c r="S249" s="7"/>
      <c r="T249" s="35"/>
      <c r="U249" s="41"/>
      <c r="V249" s="68"/>
      <c r="W249" s="43"/>
      <c r="X249" s="43"/>
      <c r="Y249" s="44"/>
      <c r="Z249" s="82" t="s">
        <v>30</v>
      </c>
      <c r="AA249" s="83">
        <v>5.0</v>
      </c>
      <c r="AB249" s="84" t="s">
        <v>31</v>
      </c>
      <c r="AC249" s="84"/>
      <c r="AD249" s="84"/>
      <c r="AE249" s="84"/>
      <c r="AF249" s="84"/>
      <c r="AG249" s="45">
        <f>ROUND(H244-AA249,0)</f>
        <v>393</v>
      </c>
      <c r="AH249" s="79"/>
      <c r="AI249" s="80"/>
      <c r="AJ249" s="80"/>
      <c r="AK249" s="80"/>
      <c r="AL249" s="14"/>
      <c r="AM249" s="16" t="str">
        <f t="shared" si="1"/>
        <v>{s:'631637', v:393 , c:'放デイ２８・拘減・'},</v>
      </c>
      <c r="AN249" s="16"/>
    </row>
    <row r="250" ht="16.5" customHeight="1">
      <c r="A250" s="29">
        <v>63.0</v>
      </c>
      <c r="B250" s="30">
        <v>1638.0</v>
      </c>
      <c r="C250" s="31">
        <v>248.0</v>
      </c>
      <c r="D250" s="32" t="s">
        <v>280</v>
      </c>
      <c r="E250" s="94"/>
      <c r="F250" s="94"/>
      <c r="G250" s="76"/>
      <c r="H250" s="63"/>
      <c r="I250" s="63"/>
      <c r="J250" s="51"/>
      <c r="K250" s="64"/>
      <c r="L250" s="65"/>
      <c r="M250" s="65"/>
      <c r="N250" s="66"/>
      <c r="O250" s="71"/>
      <c r="P250" s="85"/>
      <c r="Q250" s="22"/>
      <c r="R250" s="22"/>
      <c r="S250" s="22"/>
      <c r="T250" s="57"/>
      <c r="U250" s="56"/>
      <c r="V250" s="72"/>
      <c r="W250" s="59" t="s">
        <v>20</v>
      </c>
      <c r="X250" s="41" t="s">
        <v>21</v>
      </c>
      <c r="Y250" s="86">
        <v>0.85</v>
      </c>
      <c r="Z250" s="87"/>
      <c r="AA250" s="83"/>
      <c r="AB250" s="84"/>
      <c r="AC250" s="84"/>
      <c r="AD250" s="84"/>
      <c r="AE250" s="84"/>
      <c r="AF250" s="84"/>
      <c r="AG250" s="45">
        <f>ROUND(ROUND(H244*Y250,0)-AA249,0)</f>
        <v>333</v>
      </c>
      <c r="AH250" s="79"/>
      <c r="AI250" s="80"/>
      <c r="AJ250" s="80"/>
      <c r="AK250" s="80"/>
      <c r="AL250" s="14"/>
      <c r="AM250" s="16" t="str">
        <f t="shared" si="1"/>
        <v>{s:'631638', v:333 , c:'放デイ２８・評減・拘減・'},</v>
      </c>
      <c r="AN250" s="16"/>
    </row>
    <row r="251" ht="16.5" customHeight="1">
      <c r="A251" s="29">
        <v>63.0</v>
      </c>
      <c r="B251" s="30">
        <v>1639.0</v>
      </c>
      <c r="C251" s="31">
        <v>249.0</v>
      </c>
      <c r="D251" s="32" t="s">
        <v>281</v>
      </c>
      <c r="E251" s="94"/>
      <c r="F251" s="94"/>
      <c r="G251" s="76"/>
      <c r="H251" s="63"/>
      <c r="I251" s="63"/>
      <c r="J251" s="51"/>
      <c r="K251" s="64"/>
      <c r="L251" s="65"/>
      <c r="M251" s="65"/>
      <c r="N251" s="66"/>
      <c r="O251" s="119" t="s">
        <v>23</v>
      </c>
      <c r="P251" s="67" t="s">
        <v>24</v>
      </c>
      <c r="Q251" s="7"/>
      <c r="R251" s="7"/>
      <c r="S251" s="7"/>
      <c r="T251" s="35"/>
      <c r="U251" s="41" t="s">
        <v>21</v>
      </c>
      <c r="V251" s="68">
        <v>0.7</v>
      </c>
      <c r="W251" s="88"/>
      <c r="X251" s="88"/>
      <c r="Y251" s="89"/>
      <c r="Z251" s="87"/>
      <c r="AA251" s="90"/>
      <c r="AB251" s="91"/>
      <c r="AC251" s="91"/>
      <c r="AD251" s="91"/>
      <c r="AE251" s="91"/>
      <c r="AF251" s="91"/>
      <c r="AG251" s="45">
        <f>ROUND(ROUND(H244*V251,0)-AA249,0)</f>
        <v>274</v>
      </c>
      <c r="AH251" s="79"/>
      <c r="AI251" s="80"/>
      <c r="AJ251" s="80"/>
      <c r="AK251" s="80"/>
      <c r="AL251" s="14"/>
      <c r="AM251" s="16" t="str">
        <f t="shared" si="1"/>
        <v>{s:'631639', v:274 , c:'放デイ２８・未計画・拘減・'},</v>
      </c>
      <c r="AN251" s="16"/>
    </row>
    <row r="252" ht="16.5" customHeight="1">
      <c r="A252" s="29">
        <v>63.0</v>
      </c>
      <c r="B252" s="30">
        <v>1640.0</v>
      </c>
      <c r="C252" s="31">
        <v>250.0</v>
      </c>
      <c r="D252" s="32" t="s">
        <v>282</v>
      </c>
      <c r="E252" s="94"/>
      <c r="F252" s="94"/>
      <c r="G252" s="76"/>
      <c r="H252" s="63"/>
      <c r="I252" s="63"/>
      <c r="J252" s="51"/>
      <c r="K252" s="64"/>
      <c r="L252" s="65"/>
      <c r="M252" s="65"/>
      <c r="N252" s="66"/>
      <c r="O252" s="120"/>
      <c r="P252" s="71"/>
      <c r="Q252" s="22"/>
      <c r="R252" s="22"/>
      <c r="S252" s="22"/>
      <c r="T252" s="57"/>
      <c r="U252" s="56"/>
      <c r="V252" s="72"/>
      <c r="W252" s="73" t="s">
        <v>20</v>
      </c>
      <c r="X252" s="74" t="s">
        <v>21</v>
      </c>
      <c r="Y252" s="92">
        <v>0.85</v>
      </c>
      <c r="Z252" s="87"/>
      <c r="AA252" s="90"/>
      <c r="AB252" s="91"/>
      <c r="AC252" s="91"/>
      <c r="AD252" s="91"/>
      <c r="AE252" s="91"/>
      <c r="AF252" s="91"/>
      <c r="AG252" s="45">
        <f>ROUND(ROUND(ROUND(H244*V251,0)*Y252,0)-AA249,0)</f>
        <v>232</v>
      </c>
      <c r="AH252" s="79"/>
      <c r="AI252" s="80"/>
      <c r="AJ252" s="80"/>
      <c r="AK252" s="80"/>
      <c r="AL252" s="14"/>
      <c r="AM252" s="16" t="str">
        <f t="shared" si="1"/>
        <v>{s:'631640', v:232 , c:'放デイ２８・未計画・評減・拘減・'},</v>
      </c>
      <c r="AN252" s="16"/>
    </row>
    <row r="253" ht="16.5" customHeight="1">
      <c r="A253" s="29">
        <v>63.0</v>
      </c>
      <c r="B253" s="30">
        <v>1641.0</v>
      </c>
      <c r="C253" s="31">
        <v>251.0</v>
      </c>
      <c r="D253" s="32" t="s">
        <v>283</v>
      </c>
      <c r="E253" s="94"/>
      <c r="F253" s="94"/>
      <c r="G253" s="76"/>
      <c r="H253" s="63"/>
      <c r="I253" s="63"/>
      <c r="J253" s="51"/>
      <c r="K253" s="64"/>
      <c r="L253" s="65"/>
      <c r="M253" s="65"/>
      <c r="N253" s="66"/>
      <c r="O253" s="120"/>
      <c r="P253" s="81" t="s">
        <v>27</v>
      </c>
      <c r="Q253" s="7"/>
      <c r="R253" s="7"/>
      <c r="S253" s="7"/>
      <c r="T253" s="35"/>
      <c r="U253" s="41" t="s">
        <v>21</v>
      </c>
      <c r="V253" s="68">
        <v>0.5</v>
      </c>
      <c r="W253" s="77"/>
      <c r="X253" s="77"/>
      <c r="Y253" s="72"/>
      <c r="Z253" s="101"/>
      <c r="AA253" s="90"/>
      <c r="AB253" s="91"/>
      <c r="AC253" s="91"/>
      <c r="AD253" s="91"/>
      <c r="AE253" s="91"/>
      <c r="AF253" s="91"/>
      <c r="AG253" s="45">
        <f>ROUND(ROUND(H244*V253,0)-AA249,0)</f>
        <v>194</v>
      </c>
      <c r="AH253" s="79"/>
      <c r="AI253" s="80"/>
      <c r="AJ253" s="80"/>
      <c r="AK253" s="80"/>
      <c r="AL253" s="14"/>
      <c r="AM253" s="16" t="str">
        <f t="shared" si="1"/>
        <v>{s:'631641', v:194 , c:'放デイ２８・未計画２・拘減・'},</v>
      </c>
      <c r="AN253" s="16"/>
    </row>
    <row r="254" ht="16.5" customHeight="1">
      <c r="A254" s="29">
        <v>63.0</v>
      </c>
      <c r="B254" s="30">
        <v>1642.0</v>
      </c>
      <c r="C254" s="31">
        <v>252.0</v>
      </c>
      <c r="D254" s="32" t="s">
        <v>284</v>
      </c>
      <c r="E254" s="94"/>
      <c r="F254" s="94"/>
      <c r="G254" s="76"/>
      <c r="H254" s="63"/>
      <c r="I254" s="63"/>
      <c r="J254" s="51"/>
      <c r="K254" s="64"/>
      <c r="L254" s="65"/>
      <c r="M254" s="65"/>
      <c r="N254" s="66"/>
      <c r="O254" s="121"/>
      <c r="P254" s="85"/>
      <c r="Q254" s="22"/>
      <c r="R254" s="22"/>
      <c r="S254" s="22"/>
      <c r="T254" s="57"/>
      <c r="U254" s="56"/>
      <c r="V254" s="72"/>
      <c r="W254" s="73" t="s">
        <v>20</v>
      </c>
      <c r="X254" s="74" t="s">
        <v>21</v>
      </c>
      <c r="Y254" s="92">
        <v>0.85</v>
      </c>
      <c r="Z254" s="77"/>
      <c r="AA254" s="77"/>
      <c r="AB254" s="72"/>
      <c r="AC254" s="72"/>
      <c r="AD254" s="72"/>
      <c r="AE254" s="72"/>
      <c r="AF254" s="72"/>
      <c r="AG254" s="45">
        <f>ROUND(ROUND(ROUND(H244*V253,0)*Y254,0)-AA249,0)</f>
        <v>164</v>
      </c>
      <c r="AH254" s="79"/>
      <c r="AI254" s="80"/>
      <c r="AJ254" s="80"/>
      <c r="AK254" s="80"/>
      <c r="AL254" s="14"/>
      <c r="AM254" s="16" t="str">
        <f t="shared" si="1"/>
        <v>{s:'631642', v:164 , c:'放デイ２８・未計画２・評減・拘減・'},</v>
      </c>
      <c r="AN254" s="16"/>
    </row>
    <row r="255" ht="16.5" customHeight="1">
      <c r="A255" s="29">
        <v>63.0</v>
      </c>
      <c r="B255" s="30">
        <v>1643.0</v>
      </c>
      <c r="C255" s="31">
        <v>253.0</v>
      </c>
      <c r="D255" s="32" t="s">
        <v>285</v>
      </c>
      <c r="E255" s="94"/>
      <c r="F255" s="94"/>
      <c r="G255" s="94"/>
      <c r="H255" s="98"/>
      <c r="I255" s="8"/>
      <c r="J255" s="95"/>
      <c r="K255" s="82" t="s">
        <v>38</v>
      </c>
      <c r="L255" s="7"/>
      <c r="M255" s="38"/>
      <c r="N255" s="39"/>
      <c r="O255" s="40"/>
      <c r="P255" s="41"/>
      <c r="Q255" s="7"/>
      <c r="R255" s="7"/>
      <c r="S255" s="7"/>
      <c r="T255" s="35"/>
      <c r="U255" s="41"/>
      <c r="V255" s="42"/>
      <c r="W255" s="43"/>
      <c r="X255" s="43"/>
      <c r="Y255" s="43"/>
      <c r="Z255" s="43"/>
      <c r="AA255" s="43"/>
      <c r="AB255" s="44"/>
      <c r="AC255" s="44"/>
      <c r="AD255" s="44"/>
      <c r="AE255" s="44"/>
      <c r="AF255" s="44"/>
      <c r="AG255" s="45">
        <f>ROUND(H244+L256,0)</f>
        <v>404</v>
      </c>
      <c r="AH255" s="79"/>
      <c r="AI255" s="80"/>
      <c r="AJ255" s="80"/>
      <c r="AK255" s="80"/>
      <c r="AL255" s="14"/>
      <c r="AM255" s="16" t="str">
        <f t="shared" si="1"/>
        <v>{s:'631643', v:404 , c:'放デイ２８・有資格１４・'},</v>
      </c>
      <c r="AN255" s="16"/>
    </row>
    <row r="256" ht="16.5" customHeight="1">
      <c r="A256" s="29">
        <v>63.0</v>
      </c>
      <c r="B256" s="30">
        <v>1644.0</v>
      </c>
      <c r="C256" s="31">
        <v>254.0</v>
      </c>
      <c r="D256" s="32" t="s">
        <v>286</v>
      </c>
      <c r="E256" s="94"/>
      <c r="F256" s="94"/>
      <c r="G256" s="94"/>
      <c r="H256" s="113"/>
      <c r="I256" s="8"/>
      <c r="J256" s="95"/>
      <c r="K256" s="87"/>
      <c r="L256" s="8">
        <v>6.0</v>
      </c>
      <c r="M256" s="53" t="s">
        <v>40</v>
      </c>
      <c r="N256" s="54"/>
      <c r="O256" s="55"/>
      <c r="P256" s="56"/>
      <c r="Q256" s="22"/>
      <c r="R256" s="22"/>
      <c r="S256" s="22"/>
      <c r="T256" s="57"/>
      <c r="U256" s="56"/>
      <c r="V256" s="58"/>
      <c r="W256" s="59" t="s">
        <v>20</v>
      </c>
      <c r="X256" s="41" t="s">
        <v>21</v>
      </c>
      <c r="Y256" s="60">
        <v>0.85</v>
      </c>
      <c r="Z256" s="43"/>
      <c r="AA256" s="43"/>
      <c r="AB256" s="44"/>
      <c r="AC256" s="44"/>
      <c r="AD256" s="44"/>
      <c r="AE256" s="44"/>
      <c r="AF256" s="44"/>
      <c r="AG256" s="45">
        <f>ROUND(ROUND(H244+L256,0)*Y256,0)</f>
        <v>343</v>
      </c>
      <c r="AH256" s="79"/>
      <c r="AI256" s="80"/>
      <c r="AJ256" s="80"/>
      <c r="AK256" s="80"/>
      <c r="AL256" s="14"/>
      <c r="AM256" s="16" t="str">
        <f t="shared" si="1"/>
        <v>{s:'631644', v:343 , c:'放デイ２８・有資格１４・評減・'},</v>
      </c>
      <c r="AN256" s="16"/>
    </row>
    <row r="257" ht="16.5" customHeight="1">
      <c r="A257" s="29">
        <v>63.0</v>
      </c>
      <c r="B257" s="30">
        <v>1645.0</v>
      </c>
      <c r="C257" s="31">
        <v>255.0</v>
      </c>
      <c r="D257" s="32" t="s">
        <v>287</v>
      </c>
      <c r="E257" s="94"/>
      <c r="F257" s="94"/>
      <c r="G257" s="94"/>
      <c r="H257" s="98"/>
      <c r="I257" s="8"/>
      <c r="J257" s="54"/>
      <c r="K257" s="87"/>
      <c r="L257" s="65"/>
      <c r="M257" s="65"/>
      <c r="N257" s="66"/>
      <c r="O257" s="33" t="s">
        <v>23</v>
      </c>
      <c r="P257" s="67" t="s">
        <v>24</v>
      </c>
      <c r="Q257" s="7"/>
      <c r="R257" s="7"/>
      <c r="S257" s="7"/>
      <c r="T257" s="35"/>
      <c r="U257" s="41" t="s">
        <v>21</v>
      </c>
      <c r="V257" s="68">
        <v>0.7</v>
      </c>
      <c r="W257" s="88"/>
      <c r="X257" s="88"/>
      <c r="Y257" s="88"/>
      <c r="Z257" s="88"/>
      <c r="AA257" s="88"/>
      <c r="AB257" s="89"/>
      <c r="AC257" s="89"/>
      <c r="AD257" s="89"/>
      <c r="AE257" s="89"/>
      <c r="AF257" s="89"/>
      <c r="AG257" s="45">
        <f>ROUND(ROUND(H244+L256,0)*V257,0)</f>
        <v>283</v>
      </c>
      <c r="AH257" s="79"/>
      <c r="AI257" s="80"/>
      <c r="AJ257" s="80"/>
      <c r="AK257" s="80"/>
      <c r="AL257" s="14"/>
      <c r="AM257" s="16" t="str">
        <f t="shared" si="1"/>
        <v>{s:'631645', v:283 , c:'放デイ２８・有資格１４・未計画・'},</v>
      </c>
      <c r="AN257" s="16"/>
    </row>
    <row r="258" ht="16.5" customHeight="1">
      <c r="A258" s="29">
        <v>63.0</v>
      </c>
      <c r="B258" s="30">
        <v>1646.0</v>
      </c>
      <c r="C258" s="31">
        <v>256.0</v>
      </c>
      <c r="D258" s="32" t="s">
        <v>288</v>
      </c>
      <c r="E258" s="94"/>
      <c r="F258" s="94"/>
      <c r="G258" s="94"/>
      <c r="H258" s="98"/>
      <c r="I258" s="8"/>
      <c r="J258" s="54"/>
      <c r="K258" s="87"/>
      <c r="L258" s="65"/>
      <c r="M258" s="65"/>
      <c r="N258" s="66"/>
      <c r="O258" s="70"/>
      <c r="P258" s="71"/>
      <c r="Q258" s="22"/>
      <c r="R258" s="22"/>
      <c r="S258" s="22"/>
      <c r="T258" s="57"/>
      <c r="U258" s="56"/>
      <c r="V258" s="72"/>
      <c r="W258" s="73" t="s">
        <v>20</v>
      </c>
      <c r="X258" s="74" t="s">
        <v>21</v>
      </c>
      <c r="Y258" s="75">
        <v>0.85</v>
      </c>
      <c r="Z258" s="43"/>
      <c r="AA258" s="43"/>
      <c r="AB258" s="44"/>
      <c r="AC258" s="44"/>
      <c r="AD258" s="44"/>
      <c r="AE258" s="44"/>
      <c r="AF258" s="44"/>
      <c r="AG258" s="45">
        <f>ROUND(ROUND(ROUND(H244+L256,0)*V257,0)*Y258,0)</f>
        <v>241</v>
      </c>
      <c r="AH258" s="79"/>
      <c r="AI258" s="80"/>
      <c r="AJ258" s="80"/>
      <c r="AK258" s="80"/>
      <c r="AL258" s="14"/>
      <c r="AM258" s="16" t="str">
        <f t="shared" si="1"/>
        <v>{s:'631646', v:241 , c:'放デイ２８・有資格１４・未計画・評減・'},</v>
      </c>
      <c r="AN258" s="16"/>
    </row>
    <row r="259" ht="16.5" customHeight="1">
      <c r="A259" s="29">
        <v>63.0</v>
      </c>
      <c r="B259" s="30">
        <v>1647.0</v>
      </c>
      <c r="C259" s="31">
        <v>257.0</v>
      </c>
      <c r="D259" s="32" t="s">
        <v>289</v>
      </c>
      <c r="E259" s="94"/>
      <c r="F259" s="94"/>
      <c r="G259" s="94"/>
      <c r="H259" s="98"/>
      <c r="I259" s="8"/>
      <c r="J259" s="54"/>
      <c r="K259" s="87"/>
      <c r="L259" s="65"/>
      <c r="M259" s="65"/>
      <c r="N259" s="66"/>
      <c r="O259" s="70"/>
      <c r="P259" s="67" t="s">
        <v>27</v>
      </c>
      <c r="Q259" s="7"/>
      <c r="R259" s="7"/>
      <c r="S259" s="7"/>
      <c r="T259" s="35"/>
      <c r="U259" s="41" t="s">
        <v>21</v>
      </c>
      <c r="V259" s="68">
        <v>0.5</v>
      </c>
      <c r="W259" s="77"/>
      <c r="X259" s="77"/>
      <c r="Y259" s="77"/>
      <c r="Z259" s="77"/>
      <c r="AA259" s="77"/>
      <c r="AB259" s="72"/>
      <c r="AC259" s="72"/>
      <c r="AD259" s="72"/>
      <c r="AE259" s="72"/>
      <c r="AF259" s="72"/>
      <c r="AG259" s="45">
        <f>ROUND(ROUND(H244+L256,0)*V259,0)</f>
        <v>202</v>
      </c>
      <c r="AH259" s="79"/>
      <c r="AI259" s="80"/>
      <c r="AJ259" s="80"/>
      <c r="AK259" s="80"/>
      <c r="AL259" s="14"/>
      <c r="AM259" s="16" t="str">
        <f t="shared" si="1"/>
        <v>{s:'631647', v:202 , c:'放デイ２８・有資格１４・未計画２・'},</v>
      </c>
      <c r="AN259" s="16"/>
    </row>
    <row r="260" ht="16.5" customHeight="1">
      <c r="A260" s="29">
        <v>63.0</v>
      </c>
      <c r="B260" s="30">
        <v>1648.0</v>
      </c>
      <c r="C260" s="31">
        <v>258.0</v>
      </c>
      <c r="D260" s="32" t="s">
        <v>290</v>
      </c>
      <c r="E260" s="94"/>
      <c r="F260" s="94"/>
      <c r="G260" s="94"/>
      <c r="H260" s="98"/>
      <c r="I260" s="8"/>
      <c r="J260" s="54"/>
      <c r="K260" s="87"/>
      <c r="L260" s="65"/>
      <c r="M260" s="65"/>
      <c r="N260" s="66"/>
      <c r="O260" s="78"/>
      <c r="P260" s="71"/>
      <c r="Q260" s="22"/>
      <c r="R260" s="22"/>
      <c r="S260" s="22"/>
      <c r="T260" s="57"/>
      <c r="U260" s="56"/>
      <c r="V260" s="72"/>
      <c r="W260" s="73" t="s">
        <v>20</v>
      </c>
      <c r="X260" s="74" t="s">
        <v>21</v>
      </c>
      <c r="Y260" s="75">
        <v>0.85</v>
      </c>
      <c r="Z260" s="43"/>
      <c r="AA260" s="43"/>
      <c r="AB260" s="44"/>
      <c r="AC260" s="44"/>
      <c r="AD260" s="44"/>
      <c r="AE260" s="44"/>
      <c r="AF260" s="44"/>
      <c r="AG260" s="45">
        <f>ROUND(ROUND(ROUND(H244+L256,0)*V259,0)*Y260,0)</f>
        <v>172</v>
      </c>
      <c r="AH260" s="79"/>
      <c r="AI260" s="80"/>
      <c r="AJ260" s="80"/>
      <c r="AK260" s="80"/>
      <c r="AL260" s="14"/>
      <c r="AM260" s="16" t="str">
        <f t="shared" si="1"/>
        <v>{s:'631648', v:172 , c:'放デイ２８・有資格１４・未計画２・評減・'},</v>
      </c>
      <c r="AN260" s="16"/>
    </row>
    <row r="261" ht="16.5" customHeight="1">
      <c r="A261" s="29">
        <v>63.0</v>
      </c>
      <c r="B261" s="30">
        <v>1649.0</v>
      </c>
      <c r="C261" s="31">
        <v>259.0</v>
      </c>
      <c r="D261" s="32" t="s">
        <v>291</v>
      </c>
      <c r="E261" s="94"/>
      <c r="F261" s="94"/>
      <c r="G261" s="94"/>
      <c r="H261" s="98"/>
      <c r="I261" s="8"/>
      <c r="J261" s="54"/>
      <c r="K261" s="64"/>
      <c r="L261" s="65"/>
      <c r="M261" s="65"/>
      <c r="N261" s="66"/>
      <c r="O261" s="67"/>
      <c r="P261" s="81"/>
      <c r="Q261" s="7"/>
      <c r="R261" s="7"/>
      <c r="S261" s="7"/>
      <c r="T261" s="35"/>
      <c r="U261" s="41"/>
      <c r="V261" s="68"/>
      <c r="W261" s="43"/>
      <c r="X261" s="43"/>
      <c r="Y261" s="44"/>
      <c r="Z261" s="82" t="s">
        <v>30</v>
      </c>
      <c r="AA261" s="83">
        <v>5.0</v>
      </c>
      <c r="AB261" s="84" t="s">
        <v>31</v>
      </c>
      <c r="AC261" s="84"/>
      <c r="AD261" s="84"/>
      <c r="AE261" s="84"/>
      <c r="AF261" s="84"/>
      <c r="AG261" s="45">
        <f>ROUND(ROUND(H244+L256,0)-AA261,0)</f>
        <v>399</v>
      </c>
      <c r="AH261" s="79"/>
      <c r="AI261" s="80"/>
      <c r="AJ261" s="80"/>
      <c r="AK261" s="80"/>
      <c r="AL261" s="14"/>
      <c r="AM261" s="16" t="str">
        <f t="shared" si="1"/>
        <v>{s:'631649', v:399 , c:'放デイ２８・有資格１４・拘減・'},</v>
      </c>
      <c r="AN261" s="16"/>
    </row>
    <row r="262" ht="16.5" customHeight="1">
      <c r="A262" s="29">
        <v>63.0</v>
      </c>
      <c r="B262" s="30">
        <v>1650.0</v>
      </c>
      <c r="C262" s="31">
        <v>260.0</v>
      </c>
      <c r="D262" s="32" t="s">
        <v>292</v>
      </c>
      <c r="E262" s="94"/>
      <c r="F262" s="94"/>
      <c r="G262" s="94"/>
      <c r="H262" s="98"/>
      <c r="I262" s="8"/>
      <c r="J262" s="54"/>
      <c r="K262" s="64"/>
      <c r="L262" s="65"/>
      <c r="M262" s="65"/>
      <c r="N262" s="66"/>
      <c r="O262" s="71"/>
      <c r="P262" s="85"/>
      <c r="Q262" s="22"/>
      <c r="R262" s="22"/>
      <c r="S262" s="22"/>
      <c r="T262" s="57"/>
      <c r="U262" s="56"/>
      <c r="V262" s="72"/>
      <c r="W262" s="59" t="s">
        <v>20</v>
      </c>
      <c r="X262" s="41" t="s">
        <v>21</v>
      </c>
      <c r="Y262" s="86">
        <v>0.85</v>
      </c>
      <c r="Z262" s="87"/>
      <c r="AA262" s="83"/>
      <c r="AB262" s="84"/>
      <c r="AC262" s="84"/>
      <c r="AD262" s="84"/>
      <c r="AE262" s="84"/>
      <c r="AF262" s="84"/>
      <c r="AG262" s="45">
        <f>ROUND(ROUND(ROUND(H244+L256,0)*Y262,0)-AA261,0)</f>
        <v>338</v>
      </c>
      <c r="AH262" s="79"/>
      <c r="AI262" s="80"/>
      <c r="AJ262" s="80"/>
      <c r="AK262" s="80"/>
      <c r="AL262" s="14"/>
      <c r="AM262" s="16" t="str">
        <f t="shared" si="1"/>
        <v>{s:'631650', v:338 , c:'放デイ２８・有資格１４・評減・拘減・'},</v>
      </c>
      <c r="AN262" s="16"/>
    </row>
    <row r="263" ht="16.5" customHeight="1">
      <c r="A263" s="29">
        <v>63.0</v>
      </c>
      <c r="B263" s="30">
        <v>1651.0</v>
      </c>
      <c r="C263" s="31">
        <v>261.0</v>
      </c>
      <c r="D263" s="32" t="s">
        <v>293</v>
      </c>
      <c r="E263" s="94"/>
      <c r="F263" s="94"/>
      <c r="G263" s="94"/>
      <c r="H263" s="98"/>
      <c r="I263" s="8"/>
      <c r="J263" s="54"/>
      <c r="K263" s="64"/>
      <c r="L263" s="65"/>
      <c r="M263" s="65"/>
      <c r="N263" s="66"/>
      <c r="O263" s="33" t="s">
        <v>23</v>
      </c>
      <c r="P263" s="67" t="s">
        <v>24</v>
      </c>
      <c r="Q263" s="7"/>
      <c r="R263" s="7"/>
      <c r="S263" s="7"/>
      <c r="T263" s="35"/>
      <c r="U263" s="41" t="s">
        <v>21</v>
      </c>
      <c r="V263" s="68">
        <v>0.7</v>
      </c>
      <c r="W263" s="88"/>
      <c r="X263" s="88"/>
      <c r="Y263" s="89"/>
      <c r="Z263" s="87"/>
      <c r="AA263" s="90"/>
      <c r="AB263" s="91"/>
      <c r="AC263" s="91"/>
      <c r="AD263" s="91"/>
      <c r="AE263" s="91"/>
      <c r="AF263" s="91"/>
      <c r="AG263" s="45">
        <f>ROUND(ROUND(ROUND(H244+L256,0)*V263,0)-AA261,0)</f>
        <v>278</v>
      </c>
      <c r="AH263" s="79"/>
      <c r="AI263" s="80"/>
      <c r="AJ263" s="80"/>
      <c r="AK263" s="80"/>
      <c r="AL263" s="14"/>
      <c r="AM263" s="16" t="str">
        <f t="shared" si="1"/>
        <v>{s:'631651', v:278 , c:'放デイ２８・有資格１４・未計画・拘減・'},</v>
      </c>
      <c r="AN263" s="16"/>
    </row>
    <row r="264" ht="16.5" customHeight="1">
      <c r="A264" s="29">
        <v>63.0</v>
      </c>
      <c r="B264" s="30">
        <v>1652.0</v>
      </c>
      <c r="C264" s="31">
        <v>262.0</v>
      </c>
      <c r="D264" s="32" t="s">
        <v>294</v>
      </c>
      <c r="E264" s="94"/>
      <c r="F264" s="94"/>
      <c r="G264" s="94"/>
      <c r="H264" s="98"/>
      <c r="I264" s="8"/>
      <c r="J264" s="54"/>
      <c r="K264" s="64"/>
      <c r="L264" s="65"/>
      <c r="M264" s="65"/>
      <c r="N264" s="66"/>
      <c r="O264" s="70"/>
      <c r="P264" s="71"/>
      <c r="Q264" s="22"/>
      <c r="R264" s="22"/>
      <c r="S264" s="22"/>
      <c r="T264" s="57"/>
      <c r="U264" s="56"/>
      <c r="V264" s="72"/>
      <c r="W264" s="73" t="s">
        <v>20</v>
      </c>
      <c r="X264" s="74" t="s">
        <v>21</v>
      </c>
      <c r="Y264" s="92">
        <v>0.85</v>
      </c>
      <c r="Z264" s="87"/>
      <c r="AA264" s="90"/>
      <c r="AB264" s="91"/>
      <c r="AC264" s="91"/>
      <c r="AD264" s="91"/>
      <c r="AE264" s="91"/>
      <c r="AF264" s="91"/>
      <c r="AG264" s="45">
        <f>ROUND(ROUND(ROUND(ROUND(H244+L256,0)*V263,0)*Y264,0)-AA261,0)</f>
        <v>236</v>
      </c>
      <c r="AH264" s="79"/>
      <c r="AI264" s="80"/>
      <c r="AJ264" s="80"/>
      <c r="AK264" s="80"/>
      <c r="AL264" s="14"/>
      <c r="AM264" s="16" t="str">
        <f t="shared" si="1"/>
        <v>{s:'631652', v:236 , c:'放デイ２８・有資格１４・未計画・評減・拘減・'},</v>
      </c>
      <c r="AN264" s="16"/>
    </row>
    <row r="265" ht="16.5" customHeight="1">
      <c r="A265" s="29">
        <v>63.0</v>
      </c>
      <c r="B265" s="30">
        <v>1653.0</v>
      </c>
      <c r="C265" s="31">
        <v>263.0</v>
      </c>
      <c r="D265" s="32" t="s">
        <v>295</v>
      </c>
      <c r="E265" s="94"/>
      <c r="F265" s="94"/>
      <c r="G265" s="94"/>
      <c r="H265" s="98"/>
      <c r="I265" s="8"/>
      <c r="J265" s="54"/>
      <c r="K265" s="64"/>
      <c r="L265" s="65"/>
      <c r="M265" s="65"/>
      <c r="N265" s="66"/>
      <c r="O265" s="70"/>
      <c r="P265" s="81" t="s">
        <v>27</v>
      </c>
      <c r="Q265" s="7"/>
      <c r="R265" s="7"/>
      <c r="S265" s="7"/>
      <c r="T265" s="35"/>
      <c r="U265" s="41" t="s">
        <v>21</v>
      </c>
      <c r="V265" s="68">
        <v>0.5</v>
      </c>
      <c r="W265" s="77"/>
      <c r="X265" s="77"/>
      <c r="Y265" s="72"/>
      <c r="Z265" s="87"/>
      <c r="AA265" s="90"/>
      <c r="AB265" s="91"/>
      <c r="AC265" s="91"/>
      <c r="AD265" s="91"/>
      <c r="AE265" s="91"/>
      <c r="AF265" s="91"/>
      <c r="AG265" s="45">
        <f>ROUND(ROUND(ROUND(H244+L256,0)*V265,0)-AA261,0)</f>
        <v>197</v>
      </c>
      <c r="AH265" s="79"/>
      <c r="AI265" s="80"/>
      <c r="AJ265" s="80"/>
      <c r="AK265" s="80"/>
      <c r="AL265" s="14"/>
      <c r="AM265" s="16" t="str">
        <f t="shared" si="1"/>
        <v>{s:'631653', v:197 , c:'放デイ２８・有資格１４・未計画２・拘減・'},</v>
      </c>
      <c r="AN265" s="16"/>
    </row>
    <row r="266" ht="16.5" customHeight="1">
      <c r="A266" s="29">
        <v>63.0</v>
      </c>
      <c r="B266" s="30">
        <v>1654.0</v>
      </c>
      <c r="C266" s="31">
        <v>264.0</v>
      </c>
      <c r="D266" s="32" t="s">
        <v>296</v>
      </c>
      <c r="E266" s="94"/>
      <c r="F266" s="94"/>
      <c r="G266" s="107"/>
      <c r="H266" s="108"/>
      <c r="I266" s="22"/>
      <c r="J266" s="109"/>
      <c r="K266" s="71"/>
      <c r="L266" s="115"/>
      <c r="M266" s="115"/>
      <c r="N266" s="116"/>
      <c r="O266" s="78"/>
      <c r="P266" s="85"/>
      <c r="Q266" s="22"/>
      <c r="R266" s="22"/>
      <c r="S266" s="22"/>
      <c r="T266" s="57"/>
      <c r="U266" s="56"/>
      <c r="V266" s="72"/>
      <c r="W266" s="73" t="s">
        <v>20</v>
      </c>
      <c r="X266" s="74" t="s">
        <v>21</v>
      </c>
      <c r="Y266" s="92">
        <v>0.85</v>
      </c>
      <c r="Z266" s="93"/>
      <c r="AA266" s="77"/>
      <c r="AB266" s="72"/>
      <c r="AC266" s="72"/>
      <c r="AD266" s="72"/>
      <c r="AE266" s="72"/>
      <c r="AF266" s="72"/>
      <c r="AG266" s="45">
        <f>ROUND(ROUND(ROUND(ROUND(H244+L256,0)*V265,0)*Y266,0)-AA261,0)</f>
        <v>167</v>
      </c>
      <c r="AH266" s="79"/>
      <c r="AI266" s="80"/>
      <c r="AJ266" s="80"/>
      <c r="AK266" s="80"/>
      <c r="AL266" s="14"/>
      <c r="AM266" s="16" t="str">
        <f t="shared" si="1"/>
        <v>{s:'631654', v:167 , c:'放デイ２８・有資格１４・未計画２・評減・拘減・'},</v>
      </c>
      <c r="AN266" s="16"/>
    </row>
    <row r="267" ht="16.5" customHeight="1">
      <c r="A267" s="29">
        <v>63.0</v>
      </c>
      <c r="B267" s="30">
        <v>1661.0</v>
      </c>
      <c r="C267" s="31">
        <v>265.0</v>
      </c>
      <c r="D267" s="32" t="s">
        <v>297</v>
      </c>
      <c r="E267" s="94"/>
      <c r="F267" s="94"/>
      <c r="G267" s="102" t="s">
        <v>77</v>
      </c>
      <c r="H267" s="35"/>
      <c r="I267" s="35"/>
      <c r="J267" s="36"/>
      <c r="K267" s="37"/>
      <c r="L267" s="7"/>
      <c r="M267" s="38"/>
      <c r="N267" s="39"/>
      <c r="O267" s="40"/>
      <c r="P267" s="41"/>
      <c r="Q267" s="7"/>
      <c r="R267" s="7"/>
      <c r="S267" s="7"/>
      <c r="T267" s="35"/>
      <c r="U267" s="41"/>
      <c r="V267" s="42"/>
      <c r="W267" s="43"/>
      <c r="X267" s="43"/>
      <c r="Y267" s="43"/>
      <c r="Z267" s="43"/>
      <c r="AA267" s="43"/>
      <c r="AB267" s="44"/>
      <c r="AC267" s="44"/>
      <c r="AD267" s="44"/>
      <c r="AE267" s="44"/>
      <c r="AF267" s="44"/>
      <c r="AG267" s="45">
        <f>ROUND(H268,0)</f>
        <v>299</v>
      </c>
      <c r="AH267" s="79"/>
      <c r="AI267" s="80"/>
      <c r="AJ267" s="80"/>
      <c r="AK267" s="80"/>
      <c r="AL267" s="14"/>
      <c r="AM267" s="16" t="str">
        <f t="shared" si="1"/>
        <v>{s:'631661', v:299 , c:'放デイ２９・'},</v>
      </c>
      <c r="AN267" s="16"/>
    </row>
    <row r="268" ht="16.5" customHeight="1">
      <c r="A268" s="29">
        <v>63.0</v>
      </c>
      <c r="B268" s="30">
        <v>1662.0</v>
      </c>
      <c r="C268" s="31">
        <v>266.0</v>
      </c>
      <c r="D268" s="32" t="s">
        <v>298</v>
      </c>
      <c r="E268" s="94"/>
      <c r="F268" s="94"/>
      <c r="G268" s="104"/>
      <c r="H268" s="50">
        <v>299.0</v>
      </c>
      <c r="I268" s="8" t="s">
        <v>9</v>
      </c>
      <c r="J268" s="51"/>
      <c r="K268" s="52"/>
      <c r="L268" s="8"/>
      <c r="M268" s="53"/>
      <c r="N268" s="54"/>
      <c r="O268" s="55"/>
      <c r="P268" s="56"/>
      <c r="Q268" s="22"/>
      <c r="R268" s="22"/>
      <c r="S268" s="22"/>
      <c r="T268" s="57"/>
      <c r="U268" s="56"/>
      <c r="V268" s="58"/>
      <c r="W268" s="59" t="s">
        <v>20</v>
      </c>
      <c r="X268" s="41" t="s">
        <v>21</v>
      </c>
      <c r="Y268" s="60">
        <v>0.85</v>
      </c>
      <c r="Z268" s="43"/>
      <c r="AA268" s="43"/>
      <c r="AB268" s="44"/>
      <c r="AC268" s="44"/>
      <c r="AD268" s="44"/>
      <c r="AE268" s="44"/>
      <c r="AF268" s="44"/>
      <c r="AG268" s="45">
        <f>ROUND(H268*Y268,0)</f>
        <v>254</v>
      </c>
      <c r="AH268" s="79"/>
      <c r="AI268" s="80"/>
      <c r="AJ268" s="80"/>
      <c r="AK268" s="80"/>
      <c r="AL268" s="14"/>
      <c r="AM268" s="16" t="str">
        <f t="shared" si="1"/>
        <v>{s:'631662', v:254 , c:'放デイ２９・評減・'},</v>
      </c>
      <c r="AN268" s="16"/>
    </row>
    <row r="269" ht="16.5" customHeight="1">
      <c r="A269" s="29">
        <v>63.0</v>
      </c>
      <c r="B269" s="30">
        <v>1663.0</v>
      </c>
      <c r="C269" s="31">
        <v>267.0</v>
      </c>
      <c r="D269" s="32" t="s">
        <v>299</v>
      </c>
      <c r="E269" s="94"/>
      <c r="F269" s="94"/>
      <c r="G269" s="104"/>
      <c r="H269" s="63"/>
      <c r="I269" s="63"/>
      <c r="J269" s="51"/>
      <c r="K269" s="64"/>
      <c r="L269" s="65"/>
      <c r="M269" s="65"/>
      <c r="N269" s="66"/>
      <c r="O269" s="33" t="s">
        <v>23</v>
      </c>
      <c r="P269" s="67" t="s">
        <v>24</v>
      </c>
      <c r="Q269" s="7"/>
      <c r="R269" s="7"/>
      <c r="S269" s="7"/>
      <c r="T269" s="35"/>
      <c r="U269" s="41" t="s">
        <v>21</v>
      </c>
      <c r="V269" s="68">
        <v>0.7</v>
      </c>
      <c r="W269" s="88"/>
      <c r="X269" s="88"/>
      <c r="Y269" s="88"/>
      <c r="Z269" s="88"/>
      <c r="AA269" s="88"/>
      <c r="AB269" s="89"/>
      <c r="AC269" s="89"/>
      <c r="AD269" s="89"/>
      <c r="AE269" s="89"/>
      <c r="AF269" s="89"/>
      <c r="AG269" s="45">
        <f>ROUND(H268*V269,0)</f>
        <v>209</v>
      </c>
      <c r="AH269" s="79"/>
      <c r="AI269" s="80"/>
      <c r="AJ269" s="80"/>
      <c r="AK269" s="80"/>
      <c r="AL269" s="14"/>
      <c r="AM269" s="16" t="str">
        <f t="shared" si="1"/>
        <v>{s:'631663', v:209 , c:'放デイ２９・未計画・'},</v>
      </c>
      <c r="AN269" s="16"/>
    </row>
    <row r="270" ht="16.5" customHeight="1">
      <c r="A270" s="29">
        <v>63.0</v>
      </c>
      <c r="B270" s="30">
        <v>1664.0</v>
      </c>
      <c r="C270" s="31">
        <v>268.0</v>
      </c>
      <c r="D270" s="32" t="s">
        <v>300</v>
      </c>
      <c r="E270" s="94"/>
      <c r="F270" s="94"/>
      <c r="G270" s="104"/>
      <c r="H270" s="63"/>
      <c r="I270" s="63"/>
      <c r="J270" s="51"/>
      <c r="K270" s="64"/>
      <c r="L270" s="65"/>
      <c r="M270" s="65"/>
      <c r="N270" s="66"/>
      <c r="O270" s="70"/>
      <c r="P270" s="71"/>
      <c r="Q270" s="22"/>
      <c r="R270" s="22"/>
      <c r="S270" s="22"/>
      <c r="T270" s="57"/>
      <c r="U270" s="56"/>
      <c r="V270" s="72"/>
      <c r="W270" s="73" t="s">
        <v>20</v>
      </c>
      <c r="X270" s="74" t="s">
        <v>21</v>
      </c>
      <c r="Y270" s="75">
        <v>0.85</v>
      </c>
      <c r="Z270" s="43"/>
      <c r="AA270" s="43"/>
      <c r="AB270" s="44"/>
      <c r="AC270" s="44"/>
      <c r="AD270" s="44"/>
      <c r="AE270" s="44"/>
      <c r="AF270" s="44"/>
      <c r="AG270" s="45">
        <f>ROUND(ROUND(H268*V269,0)*Y270,0)</f>
        <v>178</v>
      </c>
      <c r="AH270" s="79"/>
      <c r="AI270" s="80"/>
      <c r="AJ270" s="80"/>
      <c r="AK270" s="80"/>
      <c r="AL270" s="14"/>
      <c r="AM270" s="16" t="str">
        <f t="shared" si="1"/>
        <v>{s:'631664', v:178 , c:'放デイ２９・未計画・評減・'},</v>
      </c>
      <c r="AN270" s="16"/>
    </row>
    <row r="271" ht="16.5" customHeight="1">
      <c r="A271" s="29">
        <v>63.0</v>
      </c>
      <c r="B271" s="30">
        <v>1665.0</v>
      </c>
      <c r="C271" s="31">
        <v>269.0</v>
      </c>
      <c r="D271" s="32" t="s">
        <v>301</v>
      </c>
      <c r="E271" s="94"/>
      <c r="F271" s="94"/>
      <c r="G271" s="76"/>
      <c r="H271" s="63"/>
      <c r="I271" s="63"/>
      <c r="J271" s="51"/>
      <c r="K271" s="64"/>
      <c r="L271" s="65"/>
      <c r="M271" s="65"/>
      <c r="N271" s="66"/>
      <c r="O271" s="70"/>
      <c r="P271" s="67" t="s">
        <v>27</v>
      </c>
      <c r="Q271" s="7"/>
      <c r="R271" s="7"/>
      <c r="S271" s="7"/>
      <c r="T271" s="35"/>
      <c r="U271" s="41" t="s">
        <v>21</v>
      </c>
      <c r="V271" s="68">
        <v>0.5</v>
      </c>
      <c r="W271" s="77"/>
      <c r="X271" s="77"/>
      <c r="Y271" s="77"/>
      <c r="Z271" s="77"/>
      <c r="AA271" s="77"/>
      <c r="AB271" s="72"/>
      <c r="AC271" s="72"/>
      <c r="AD271" s="72"/>
      <c r="AE271" s="72"/>
      <c r="AF271" s="72"/>
      <c r="AG271" s="45">
        <f>ROUND(H268*V271,0)</f>
        <v>150</v>
      </c>
      <c r="AH271" s="79"/>
      <c r="AI271" s="80"/>
      <c r="AJ271" s="80"/>
      <c r="AK271" s="80"/>
      <c r="AL271" s="14"/>
      <c r="AM271" s="16" t="str">
        <f t="shared" si="1"/>
        <v>{s:'631665', v:150 , c:'放デイ２９・未計画２・'},</v>
      </c>
      <c r="AN271" s="16"/>
    </row>
    <row r="272" ht="16.5" customHeight="1">
      <c r="A272" s="29">
        <v>63.0</v>
      </c>
      <c r="B272" s="30">
        <v>1666.0</v>
      </c>
      <c r="C272" s="31">
        <v>270.0</v>
      </c>
      <c r="D272" s="32" t="s">
        <v>302</v>
      </c>
      <c r="E272" s="94"/>
      <c r="F272" s="94"/>
      <c r="G272" s="76"/>
      <c r="H272" s="63"/>
      <c r="I272" s="63"/>
      <c r="J272" s="51"/>
      <c r="K272" s="64"/>
      <c r="L272" s="65"/>
      <c r="M272" s="65"/>
      <c r="N272" s="66"/>
      <c r="O272" s="78"/>
      <c r="P272" s="71"/>
      <c r="Q272" s="22"/>
      <c r="R272" s="22"/>
      <c r="S272" s="22"/>
      <c r="T272" s="57"/>
      <c r="U272" s="56"/>
      <c r="V272" s="72"/>
      <c r="W272" s="73" t="s">
        <v>20</v>
      </c>
      <c r="X272" s="74" t="s">
        <v>21</v>
      </c>
      <c r="Y272" s="75">
        <v>0.85</v>
      </c>
      <c r="Z272" s="43"/>
      <c r="AA272" s="43"/>
      <c r="AB272" s="44"/>
      <c r="AC272" s="44"/>
      <c r="AD272" s="44"/>
      <c r="AE272" s="44"/>
      <c r="AF272" s="44"/>
      <c r="AG272" s="45">
        <f>ROUND(ROUND(H268*V271,0)*Y272,0)</f>
        <v>128</v>
      </c>
      <c r="AH272" s="79"/>
      <c r="AI272" s="80"/>
      <c r="AJ272" s="80"/>
      <c r="AK272" s="80"/>
      <c r="AL272" s="14"/>
      <c r="AM272" s="16" t="str">
        <f t="shared" si="1"/>
        <v>{s:'631666', v:128 , c:'放デイ２９・未計画２・評減・'},</v>
      </c>
      <c r="AN272" s="16"/>
    </row>
    <row r="273" ht="16.5" customHeight="1">
      <c r="A273" s="29">
        <v>63.0</v>
      </c>
      <c r="B273" s="30">
        <v>1667.0</v>
      </c>
      <c r="C273" s="31">
        <v>271.0</v>
      </c>
      <c r="D273" s="32" t="s">
        <v>303</v>
      </c>
      <c r="E273" s="94"/>
      <c r="F273" s="94"/>
      <c r="G273" s="76"/>
      <c r="H273" s="63"/>
      <c r="I273" s="63"/>
      <c r="J273" s="51"/>
      <c r="K273" s="64"/>
      <c r="L273" s="65"/>
      <c r="M273" s="65"/>
      <c r="N273" s="66"/>
      <c r="O273" s="67"/>
      <c r="P273" s="81"/>
      <c r="Q273" s="7"/>
      <c r="R273" s="7"/>
      <c r="S273" s="7"/>
      <c r="T273" s="35"/>
      <c r="U273" s="41"/>
      <c r="V273" s="68"/>
      <c r="W273" s="43"/>
      <c r="X273" s="43"/>
      <c r="Y273" s="44"/>
      <c r="Z273" s="82" t="s">
        <v>30</v>
      </c>
      <c r="AA273" s="83">
        <v>5.0</v>
      </c>
      <c r="AB273" s="84" t="s">
        <v>31</v>
      </c>
      <c r="AC273" s="84"/>
      <c r="AD273" s="84"/>
      <c r="AE273" s="84"/>
      <c r="AF273" s="84"/>
      <c r="AG273" s="45">
        <f>ROUND(H268-AA273,0)</f>
        <v>294</v>
      </c>
      <c r="AH273" s="79"/>
      <c r="AI273" s="80"/>
      <c r="AJ273" s="80"/>
      <c r="AK273" s="80"/>
      <c r="AL273" s="14"/>
      <c r="AM273" s="16" t="str">
        <f t="shared" si="1"/>
        <v>{s:'631667', v:294 , c:'放デイ２９・拘減・'},</v>
      </c>
      <c r="AN273" s="16"/>
    </row>
    <row r="274" ht="16.5" customHeight="1">
      <c r="A274" s="29">
        <v>63.0</v>
      </c>
      <c r="B274" s="30">
        <v>1668.0</v>
      </c>
      <c r="C274" s="31">
        <v>272.0</v>
      </c>
      <c r="D274" s="32" t="s">
        <v>304</v>
      </c>
      <c r="E274" s="94"/>
      <c r="F274" s="94"/>
      <c r="G274" s="76"/>
      <c r="H274" s="63"/>
      <c r="I274" s="63"/>
      <c r="J274" s="51"/>
      <c r="K274" s="64"/>
      <c r="L274" s="65"/>
      <c r="M274" s="65"/>
      <c r="N274" s="66"/>
      <c r="O274" s="71"/>
      <c r="P274" s="85"/>
      <c r="Q274" s="22"/>
      <c r="R274" s="22"/>
      <c r="S274" s="22"/>
      <c r="T274" s="57"/>
      <c r="U274" s="56"/>
      <c r="V274" s="72"/>
      <c r="W274" s="59" t="s">
        <v>20</v>
      </c>
      <c r="X274" s="41" t="s">
        <v>21</v>
      </c>
      <c r="Y274" s="86">
        <v>0.85</v>
      </c>
      <c r="Z274" s="87"/>
      <c r="AA274" s="83"/>
      <c r="AB274" s="84"/>
      <c r="AC274" s="84"/>
      <c r="AD274" s="84"/>
      <c r="AE274" s="84"/>
      <c r="AF274" s="84"/>
      <c r="AG274" s="45">
        <f>ROUND(ROUND(H268*Y274,0)-AA273,0)</f>
        <v>249</v>
      </c>
      <c r="AH274" s="79"/>
      <c r="AI274" s="80"/>
      <c r="AJ274" s="80"/>
      <c r="AK274" s="80"/>
      <c r="AL274" s="14"/>
      <c r="AM274" s="16" t="str">
        <f t="shared" si="1"/>
        <v>{s:'631668', v:249 , c:'放デイ２９・評減・拘減・'},</v>
      </c>
      <c r="AN274" s="16"/>
    </row>
    <row r="275" ht="16.5" customHeight="1">
      <c r="A275" s="29">
        <v>63.0</v>
      </c>
      <c r="B275" s="30">
        <v>1669.0</v>
      </c>
      <c r="C275" s="31">
        <v>273.0</v>
      </c>
      <c r="D275" s="32" t="s">
        <v>305</v>
      </c>
      <c r="E275" s="94"/>
      <c r="F275" s="94"/>
      <c r="G275" s="76"/>
      <c r="H275" s="63"/>
      <c r="I275" s="63"/>
      <c r="J275" s="51"/>
      <c r="K275" s="64"/>
      <c r="L275" s="65"/>
      <c r="M275" s="65"/>
      <c r="N275" s="66"/>
      <c r="O275" s="33" t="s">
        <v>23</v>
      </c>
      <c r="P275" s="67" t="s">
        <v>24</v>
      </c>
      <c r="Q275" s="7"/>
      <c r="R275" s="7"/>
      <c r="S275" s="7"/>
      <c r="T275" s="35"/>
      <c r="U275" s="41" t="s">
        <v>21</v>
      </c>
      <c r="V275" s="68">
        <v>0.7</v>
      </c>
      <c r="W275" s="88"/>
      <c r="X275" s="88"/>
      <c r="Y275" s="89"/>
      <c r="Z275" s="87"/>
      <c r="AA275" s="90"/>
      <c r="AB275" s="91"/>
      <c r="AC275" s="91"/>
      <c r="AD275" s="91"/>
      <c r="AE275" s="91"/>
      <c r="AF275" s="91"/>
      <c r="AG275" s="45">
        <f>ROUND(ROUND(H268*V275,0)-AA273,0)</f>
        <v>204</v>
      </c>
      <c r="AH275" s="79"/>
      <c r="AI275" s="80"/>
      <c r="AJ275" s="80"/>
      <c r="AK275" s="80"/>
      <c r="AL275" s="14"/>
      <c r="AM275" s="16" t="str">
        <f t="shared" si="1"/>
        <v>{s:'631669', v:204 , c:'放デイ２９・未計画・拘減・'},</v>
      </c>
      <c r="AN275" s="16"/>
    </row>
    <row r="276" ht="16.5" customHeight="1">
      <c r="A276" s="29">
        <v>63.0</v>
      </c>
      <c r="B276" s="30">
        <v>1670.0</v>
      </c>
      <c r="C276" s="31">
        <v>274.0</v>
      </c>
      <c r="D276" s="32" t="s">
        <v>306</v>
      </c>
      <c r="E276" s="94"/>
      <c r="F276" s="94"/>
      <c r="G276" s="76"/>
      <c r="H276" s="63"/>
      <c r="I276" s="63"/>
      <c r="J276" s="51"/>
      <c r="K276" s="64"/>
      <c r="L276" s="65"/>
      <c r="M276" s="65"/>
      <c r="N276" s="66"/>
      <c r="O276" s="70"/>
      <c r="P276" s="71"/>
      <c r="Q276" s="22"/>
      <c r="R276" s="22"/>
      <c r="S276" s="22"/>
      <c r="T276" s="57"/>
      <c r="U276" s="56"/>
      <c r="V276" s="72"/>
      <c r="W276" s="73" t="s">
        <v>20</v>
      </c>
      <c r="X276" s="74" t="s">
        <v>21</v>
      </c>
      <c r="Y276" s="92">
        <v>0.85</v>
      </c>
      <c r="Z276" s="87"/>
      <c r="AA276" s="90"/>
      <c r="AB276" s="91"/>
      <c r="AC276" s="91"/>
      <c r="AD276" s="91"/>
      <c r="AE276" s="91"/>
      <c r="AF276" s="91"/>
      <c r="AG276" s="45">
        <f>ROUND(ROUND(ROUND(H268*V275,0)*Y276,0)-AA273,0)</f>
        <v>173</v>
      </c>
      <c r="AH276" s="79"/>
      <c r="AI276" s="80"/>
      <c r="AJ276" s="80"/>
      <c r="AK276" s="80"/>
      <c r="AL276" s="14"/>
      <c r="AM276" s="16" t="str">
        <f t="shared" si="1"/>
        <v>{s:'631670', v:173 , c:'放デイ２９・未計画・評減・拘減・'},</v>
      </c>
      <c r="AN276" s="16"/>
    </row>
    <row r="277" ht="16.5" customHeight="1">
      <c r="A277" s="29">
        <v>63.0</v>
      </c>
      <c r="B277" s="30">
        <v>1671.0</v>
      </c>
      <c r="C277" s="31">
        <v>275.0</v>
      </c>
      <c r="D277" s="32" t="s">
        <v>307</v>
      </c>
      <c r="E277" s="94"/>
      <c r="F277" s="94"/>
      <c r="G277" s="76"/>
      <c r="H277" s="63"/>
      <c r="I277" s="63"/>
      <c r="J277" s="51"/>
      <c r="K277" s="64"/>
      <c r="L277" s="65"/>
      <c r="M277" s="65"/>
      <c r="N277" s="66"/>
      <c r="O277" s="70"/>
      <c r="P277" s="81" t="s">
        <v>27</v>
      </c>
      <c r="Q277" s="7"/>
      <c r="R277" s="7"/>
      <c r="S277" s="7"/>
      <c r="T277" s="35"/>
      <c r="U277" s="41" t="s">
        <v>21</v>
      </c>
      <c r="V277" s="68">
        <v>0.5</v>
      </c>
      <c r="W277" s="77"/>
      <c r="X277" s="77"/>
      <c r="Y277" s="72"/>
      <c r="Z277" s="87"/>
      <c r="AA277" s="90"/>
      <c r="AB277" s="91"/>
      <c r="AC277" s="91"/>
      <c r="AD277" s="91"/>
      <c r="AE277" s="91"/>
      <c r="AF277" s="91"/>
      <c r="AG277" s="45">
        <f>ROUND(ROUND(H268*V277,0)-AA273,0)</f>
        <v>145</v>
      </c>
      <c r="AH277" s="79"/>
      <c r="AI277" s="80"/>
      <c r="AJ277" s="80"/>
      <c r="AK277" s="80"/>
      <c r="AL277" s="14"/>
      <c r="AM277" s="16" t="str">
        <f t="shared" si="1"/>
        <v>{s:'631671', v:145 , c:'放デイ２９・未計画２・拘減・'},</v>
      </c>
      <c r="AN277" s="16"/>
    </row>
    <row r="278" ht="16.5" customHeight="1">
      <c r="A278" s="29">
        <v>63.0</v>
      </c>
      <c r="B278" s="30">
        <v>1672.0</v>
      </c>
      <c r="C278" s="31">
        <v>276.0</v>
      </c>
      <c r="D278" s="32" t="s">
        <v>308</v>
      </c>
      <c r="E278" s="94"/>
      <c r="F278" s="94"/>
      <c r="G278" s="76"/>
      <c r="H278" s="63"/>
      <c r="I278" s="63"/>
      <c r="J278" s="51"/>
      <c r="K278" s="64"/>
      <c r="L278" s="65"/>
      <c r="M278" s="65"/>
      <c r="N278" s="66"/>
      <c r="O278" s="78"/>
      <c r="P278" s="85"/>
      <c r="Q278" s="22"/>
      <c r="R278" s="22"/>
      <c r="S278" s="22"/>
      <c r="T278" s="57"/>
      <c r="U278" s="56"/>
      <c r="V278" s="72"/>
      <c r="W278" s="73" t="s">
        <v>20</v>
      </c>
      <c r="X278" s="74" t="s">
        <v>21</v>
      </c>
      <c r="Y278" s="92">
        <v>0.85</v>
      </c>
      <c r="Z278" s="77"/>
      <c r="AA278" s="77"/>
      <c r="AB278" s="72"/>
      <c r="AC278" s="72"/>
      <c r="AD278" s="72"/>
      <c r="AE278" s="72"/>
      <c r="AF278" s="72"/>
      <c r="AG278" s="45">
        <f>ROUND(ROUND(ROUND(H268*V277,0)*Y278,0)-AA273,0)</f>
        <v>123</v>
      </c>
      <c r="AH278" s="79"/>
      <c r="AI278" s="80"/>
      <c r="AJ278" s="80"/>
      <c r="AK278" s="80"/>
      <c r="AL278" s="14"/>
      <c r="AM278" s="16" t="str">
        <f t="shared" si="1"/>
        <v>{s:'631672', v:123 , c:'放デイ２９・未計画２・評減・拘減・'},</v>
      </c>
      <c r="AN278" s="16"/>
    </row>
    <row r="279" ht="16.5" customHeight="1">
      <c r="A279" s="29">
        <v>63.0</v>
      </c>
      <c r="B279" s="30">
        <v>1673.0</v>
      </c>
      <c r="C279" s="31">
        <v>277.0</v>
      </c>
      <c r="D279" s="32" t="s">
        <v>309</v>
      </c>
      <c r="E279" s="94"/>
      <c r="F279" s="94"/>
      <c r="G279" s="94"/>
      <c r="H279" s="63"/>
      <c r="I279" s="63"/>
      <c r="J279" s="95"/>
      <c r="K279" s="122" t="s">
        <v>38</v>
      </c>
      <c r="L279" s="7"/>
      <c r="M279" s="38"/>
      <c r="N279" s="39"/>
      <c r="O279" s="40"/>
      <c r="P279" s="41"/>
      <c r="Q279" s="7"/>
      <c r="R279" s="7"/>
      <c r="S279" s="7"/>
      <c r="T279" s="35"/>
      <c r="U279" s="41"/>
      <c r="V279" s="42"/>
      <c r="W279" s="43"/>
      <c r="X279" s="43"/>
      <c r="Y279" s="43"/>
      <c r="Z279" s="43"/>
      <c r="AA279" s="43"/>
      <c r="AB279" s="44"/>
      <c r="AC279" s="44"/>
      <c r="AD279" s="44"/>
      <c r="AE279" s="44"/>
      <c r="AF279" s="44"/>
      <c r="AG279" s="45">
        <f>ROUND(H268+L280,0)</f>
        <v>303</v>
      </c>
      <c r="AH279" s="79"/>
      <c r="AI279" s="80"/>
      <c r="AJ279" s="80"/>
      <c r="AK279" s="80"/>
      <c r="AL279" s="14"/>
      <c r="AM279" s="16" t="str">
        <f t="shared" si="1"/>
        <v>{s:'631673', v:303 , c:'放デイ２９・有資格１５・'},</v>
      </c>
      <c r="AN279" s="16"/>
    </row>
    <row r="280" ht="16.5" customHeight="1">
      <c r="A280" s="29">
        <v>63.0</v>
      </c>
      <c r="B280" s="30">
        <v>1674.0</v>
      </c>
      <c r="C280" s="31">
        <v>278.0</v>
      </c>
      <c r="D280" s="32" t="s">
        <v>310</v>
      </c>
      <c r="E280" s="94"/>
      <c r="F280" s="94"/>
      <c r="G280" s="94"/>
      <c r="H280" s="113"/>
      <c r="I280" s="8"/>
      <c r="J280" s="95"/>
      <c r="K280" s="123"/>
      <c r="L280" s="8">
        <v>4.0</v>
      </c>
      <c r="M280" s="53" t="s">
        <v>40</v>
      </c>
      <c r="N280" s="54"/>
      <c r="O280" s="55"/>
      <c r="P280" s="56"/>
      <c r="Q280" s="22"/>
      <c r="R280" s="22"/>
      <c r="S280" s="22"/>
      <c r="T280" s="57"/>
      <c r="U280" s="56"/>
      <c r="V280" s="58"/>
      <c r="W280" s="59" t="s">
        <v>20</v>
      </c>
      <c r="X280" s="41" t="s">
        <v>21</v>
      </c>
      <c r="Y280" s="60">
        <v>0.85</v>
      </c>
      <c r="Z280" s="43"/>
      <c r="AA280" s="43"/>
      <c r="AB280" s="44"/>
      <c r="AC280" s="44"/>
      <c r="AD280" s="44"/>
      <c r="AE280" s="44"/>
      <c r="AF280" s="44"/>
      <c r="AG280" s="45">
        <f>ROUND(ROUND(H268+L280,0)*Y280,0)</f>
        <v>258</v>
      </c>
      <c r="AH280" s="79"/>
      <c r="AI280" s="80"/>
      <c r="AJ280" s="80"/>
      <c r="AK280" s="80"/>
      <c r="AL280" s="14"/>
      <c r="AM280" s="16" t="str">
        <f t="shared" si="1"/>
        <v>{s:'631674', v:258 , c:'放デイ２９・有資格１５・評減・'},</v>
      </c>
      <c r="AN280" s="16"/>
    </row>
    <row r="281" ht="16.5" customHeight="1">
      <c r="A281" s="29">
        <v>63.0</v>
      </c>
      <c r="B281" s="30">
        <v>1675.0</v>
      </c>
      <c r="C281" s="31">
        <v>279.0</v>
      </c>
      <c r="D281" s="32" t="s">
        <v>311</v>
      </c>
      <c r="E281" s="94"/>
      <c r="F281" s="94"/>
      <c r="G281" s="94"/>
      <c r="H281" s="98"/>
      <c r="I281" s="8"/>
      <c r="J281" s="54"/>
      <c r="K281" s="123"/>
      <c r="L281" s="65"/>
      <c r="M281" s="65"/>
      <c r="N281" s="66"/>
      <c r="O281" s="33" t="s">
        <v>23</v>
      </c>
      <c r="P281" s="67" t="s">
        <v>24</v>
      </c>
      <c r="Q281" s="7"/>
      <c r="R281" s="7"/>
      <c r="S281" s="7"/>
      <c r="T281" s="35"/>
      <c r="U281" s="41" t="s">
        <v>21</v>
      </c>
      <c r="V281" s="68">
        <v>0.7</v>
      </c>
      <c r="W281" s="88"/>
      <c r="X281" s="88"/>
      <c r="Y281" s="88"/>
      <c r="Z281" s="88"/>
      <c r="AA281" s="88"/>
      <c r="AB281" s="89"/>
      <c r="AC281" s="89"/>
      <c r="AD281" s="89"/>
      <c r="AE281" s="89"/>
      <c r="AF281" s="89"/>
      <c r="AG281" s="45">
        <f>ROUND(ROUND(H268+L280,0)*V281,0)</f>
        <v>212</v>
      </c>
      <c r="AH281" s="79"/>
      <c r="AI281" s="80"/>
      <c r="AJ281" s="80"/>
      <c r="AK281" s="80"/>
      <c r="AL281" s="14"/>
      <c r="AM281" s="16" t="str">
        <f t="shared" si="1"/>
        <v>{s:'631675', v:212 , c:'放デイ２９・有資格１５・未計画・'},</v>
      </c>
      <c r="AN281" s="16"/>
    </row>
    <row r="282" ht="16.5" customHeight="1">
      <c r="A282" s="29">
        <v>63.0</v>
      </c>
      <c r="B282" s="30">
        <v>1676.0</v>
      </c>
      <c r="C282" s="31">
        <v>280.0</v>
      </c>
      <c r="D282" s="32" t="s">
        <v>312</v>
      </c>
      <c r="E282" s="94"/>
      <c r="F282" s="94"/>
      <c r="G282" s="94"/>
      <c r="H282" s="98"/>
      <c r="I282" s="8"/>
      <c r="J282" s="54"/>
      <c r="K282" s="123"/>
      <c r="L282" s="65"/>
      <c r="M282" s="65"/>
      <c r="N282" s="66"/>
      <c r="O282" s="70"/>
      <c r="P282" s="71"/>
      <c r="Q282" s="22"/>
      <c r="R282" s="22"/>
      <c r="S282" s="22"/>
      <c r="T282" s="57"/>
      <c r="U282" s="56"/>
      <c r="V282" s="72"/>
      <c r="W282" s="73" t="s">
        <v>20</v>
      </c>
      <c r="X282" s="74" t="s">
        <v>21</v>
      </c>
      <c r="Y282" s="75">
        <v>0.85</v>
      </c>
      <c r="Z282" s="43"/>
      <c r="AA282" s="43"/>
      <c r="AB282" s="44"/>
      <c r="AC282" s="44"/>
      <c r="AD282" s="44"/>
      <c r="AE282" s="44"/>
      <c r="AF282" s="44"/>
      <c r="AG282" s="45">
        <f>ROUND(ROUND(ROUND(H268+L280,0)*V281,0)*Y282,0)</f>
        <v>180</v>
      </c>
      <c r="AH282" s="79"/>
      <c r="AI282" s="80"/>
      <c r="AJ282" s="80"/>
      <c r="AK282" s="80"/>
      <c r="AL282" s="14"/>
      <c r="AM282" s="16" t="str">
        <f t="shared" si="1"/>
        <v>{s:'631676', v:180 , c:'放デイ２９・有資格１５・未計画・評減・'},</v>
      </c>
      <c r="AN282" s="16"/>
    </row>
    <row r="283" ht="16.5" customHeight="1">
      <c r="A283" s="29">
        <v>63.0</v>
      </c>
      <c r="B283" s="30">
        <v>1677.0</v>
      </c>
      <c r="C283" s="31">
        <v>281.0</v>
      </c>
      <c r="D283" s="32" t="s">
        <v>313</v>
      </c>
      <c r="E283" s="94"/>
      <c r="F283" s="94"/>
      <c r="G283" s="94"/>
      <c r="H283" s="98"/>
      <c r="I283" s="8"/>
      <c r="J283" s="54"/>
      <c r="K283" s="123"/>
      <c r="L283" s="65"/>
      <c r="M283" s="65"/>
      <c r="N283" s="66"/>
      <c r="O283" s="70"/>
      <c r="P283" s="67" t="s">
        <v>27</v>
      </c>
      <c r="Q283" s="7"/>
      <c r="R283" s="7"/>
      <c r="S283" s="7"/>
      <c r="T283" s="35"/>
      <c r="U283" s="41" t="s">
        <v>21</v>
      </c>
      <c r="V283" s="68">
        <v>0.5</v>
      </c>
      <c r="W283" s="77"/>
      <c r="X283" s="77"/>
      <c r="Y283" s="77"/>
      <c r="Z283" s="77"/>
      <c r="AA283" s="77"/>
      <c r="AB283" s="72"/>
      <c r="AC283" s="72"/>
      <c r="AD283" s="72"/>
      <c r="AE283" s="72"/>
      <c r="AF283" s="72"/>
      <c r="AG283" s="45">
        <f>ROUND(ROUND(H268+L280,0)*V283,0)</f>
        <v>152</v>
      </c>
      <c r="AH283" s="79"/>
      <c r="AI283" s="80"/>
      <c r="AJ283" s="80"/>
      <c r="AK283" s="80"/>
      <c r="AL283" s="14"/>
      <c r="AM283" s="16" t="str">
        <f t="shared" si="1"/>
        <v>{s:'631677', v:152 , c:'放デイ２９・有資格１５・未計画２・'},</v>
      </c>
      <c r="AN283" s="16"/>
    </row>
    <row r="284" ht="16.5" customHeight="1">
      <c r="A284" s="29">
        <v>63.0</v>
      </c>
      <c r="B284" s="30">
        <v>1678.0</v>
      </c>
      <c r="C284" s="31">
        <v>282.0</v>
      </c>
      <c r="D284" s="32" t="s">
        <v>314</v>
      </c>
      <c r="E284" s="94"/>
      <c r="F284" s="94"/>
      <c r="G284" s="94"/>
      <c r="H284" s="98"/>
      <c r="I284" s="8"/>
      <c r="J284" s="54"/>
      <c r="K284" s="64"/>
      <c r="L284" s="65"/>
      <c r="M284" s="65"/>
      <c r="N284" s="66"/>
      <c r="O284" s="78"/>
      <c r="P284" s="71"/>
      <c r="Q284" s="22"/>
      <c r="R284" s="22"/>
      <c r="S284" s="22"/>
      <c r="T284" s="57"/>
      <c r="U284" s="56"/>
      <c r="V284" s="72"/>
      <c r="W284" s="73" t="s">
        <v>20</v>
      </c>
      <c r="X284" s="74" t="s">
        <v>21</v>
      </c>
      <c r="Y284" s="75">
        <v>0.85</v>
      </c>
      <c r="Z284" s="43"/>
      <c r="AA284" s="43"/>
      <c r="AB284" s="44"/>
      <c r="AC284" s="44"/>
      <c r="AD284" s="44"/>
      <c r="AE284" s="44"/>
      <c r="AF284" s="44"/>
      <c r="AG284" s="45">
        <f>ROUND(ROUND(ROUND(H268+L280,0)*V283,0)*Y284,0)</f>
        <v>129</v>
      </c>
      <c r="AH284" s="79"/>
      <c r="AI284" s="80"/>
      <c r="AJ284" s="80"/>
      <c r="AK284" s="80"/>
      <c r="AL284" s="14"/>
      <c r="AM284" s="16" t="str">
        <f t="shared" si="1"/>
        <v>{s:'631678', v:129 , c:'放デイ２９・有資格１５・未計画２・評減・'},</v>
      </c>
      <c r="AN284" s="16"/>
    </row>
    <row r="285" ht="16.5" customHeight="1">
      <c r="A285" s="29">
        <v>63.0</v>
      </c>
      <c r="B285" s="30">
        <v>1679.0</v>
      </c>
      <c r="C285" s="31">
        <v>283.0</v>
      </c>
      <c r="D285" s="32" t="s">
        <v>315</v>
      </c>
      <c r="E285" s="94"/>
      <c r="F285" s="94"/>
      <c r="G285" s="94"/>
      <c r="H285" s="98"/>
      <c r="I285" s="8"/>
      <c r="J285" s="54"/>
      <c r="K285" s="64"/>
      <c r="L285" s="65"/>
      <c r="M285" s="65"/>
      <c r="N285" s="66"/>
      <c r="O285" s="67"/>
      <c r="P285" s="81"/>
      <c r="Q285" s="7"/>
      <c r="R285" s="7"/>
      <c r="S285" s="7"/>
      <c r="T285" s="35"/>
      <c r="U285" s="41"/>
      <c r="V285" s="68"/>
      <c r="W285" s="43"/>
      <c r="X285" s="43"/>
      <c r="Y285" s="44"/>
      <c r="Z285" s="82" t="s">
        <v>30</v>
      </c>
      <c r="AA285" s="83">
        <v>5.0</v>
      </c>
      <c r="AB285" s="84" t="s">
        <v>31</v>
      </c>
      <c r="AC285" s="84"/>
      <c r="AD285" s="84"/>
      <c r="AE285" s="84"/>
      <c r="AF285" s="84"/>
      <c r="AG285" s="45">
        <f>ROUND(ROUND(H268+L280,0)-AA285,0)</f>
        <v>298</v>
      </c>
      <c r="AH285" s="79"/>
      <c r="AI285" s="80"/>
      <c r="AJ285" s="80"/>
      <c r="AK285" s="80"/>
      <c r="AL285" s="14"/>
      <c r="AM285" s="16" t="str">
        <f t="shared" si="1"/>
        <v>{s:'631679', v:298 , c:'放デイ２９・有資格１５・拘減・'},</v>
      </c>
      <c r="AN285" s="16"/>
    </row>
    <row r="286" ht="16.5" customHeight="1">
      <c r="A286" s="29">
        <v>63.0</v>
      </c>
      <c r="B286" s="30">
        <v>1680.0</v>
      </c>
      <c r="C286" s="31">
        <v>284.0</v>
      </c>
      <c r="D286" s="32" t="s">
        <v>316</v>
      </c>
      <c r="E286" s="94"/>
      <c r="F286" s="94"/>
      <c r="G286" s="94"/>
      <c r="H286" s="98"/>
      <c r="I286" s="8"/>
      <c r="J286" s="54"/>
      <c r="K286" s="64"/>
      <c r="L286" s="65"/>
      <c r="M286" s="65"/>
      <c r="N286" s="66"/>
      <c r="O286" s="71"/>
      <c r="P286" s="85"/>
      <c r="Q286" s="22"/>
      <c r="R286" s="22"/>
      <c r="S286" s="22"/>
      <c r="T286" s="57"/>
      <c r="U286" s="56"/>
      <c r="V286" s="72"/>
      <c r="W286" s="59" t="s">
        <v>20</v>
      </c>
      <c r="X286" s="41" t="s">
        <v>21</v>
      </c>
      <c r="Y286" s="86">
        <v>0.85</v>
      </c>
      <c r="Z286" s="87"/>
      <c r="AA286" s="83"/>
      <c r="AB286" s="84"/>
      <c r="AC286" s="84"/>
      <c r="AD286" s="84"/>
      <c r="AE286" s="84"/>
      <c r="AF286" s="84"/>
      <c r="AG286" s="45">
        <f>ROUND(ROUND(ROUND(H268+L280,0)*Y286,0)-AA285,0)</f>
        <v>253</v>
      </c>
      <c r="AH286" s="79"/>
      <c r="AI286" s="80"/>
      <c r="AJ286" s="80"/>
      <c r="AK286" s="80"/>
      <c r="AL286" s="14"/>
      <c r="AM286" s="16" t="str">
        <f t="shared" si="1"/>
        <v>{s:'631680', v:253 , c:'放デイ２９・有資格１５・評減・拘減・'},</v>
      </c>
      <c r="AN286" s="16"/>
    </row>
    <row r="287" ht="16.5" customHeight="1">
      <c r="A287" s="29">
        <v>63.0</v>
      </c>
      <c r="B287" s="30">
        <v>1681.0</v>
      </c>
      <c r="C287" s="31">
        <v>285.0</v>
      </c>
      <c r="D287" s="32" t="s">
        <v>317</v>
      </c>
      <c r="E287" s="94"/>
      <c r="F287" s="94"/>
      <c r="G287" s="94"/>
      <c r="H287" s="98"/>
      <c r="I287" s="8"/>
      <c r="J287" s="54"/>
      <c r="K287" s="64"/>
      <c r="L287" s="65"/>
      <c r="M287" s="65"/>
      <c r="N287" s="66"/>
      <c r="O287" s="33" t="s">
        <v>23</v>
      </c>
      <c r="P287" s="67" t="s">
        <v>24</v>
      </c>
      <c r="Q287" s="7"/>
      <c r="R287" s="7"/>
      <c r="S287" s="7"/>
      <c r="T287" s="35"/>
      <c r="U287" s="41" t="s">
        <v>21</v>
      </c>
      <c r="V287" s="68">
        <v>0.7</v>
      </c>
      <c r="W287" s="88"/>
      <c r="X287" s="88"/>
      <c r="Y287" s="89"/>
      <c r="Z287" s="87"/>
      <c r="AA287" s="90"/>
      <c r="AB287" s="91"/>
      <c r="AC287" s="91"/>
      <c r="AD287" s="91"/>
      <c r="AE287" s="91"/>
      <c r="AF287" s="91"/>
      <c r="AG287" s="45">
        <f>ROUND(ROUND(ROUND(H268+L280,0)*V287,0)-AA285,0)</f>
        <v>207</v>
      </c>
      <c r="AH287" s="79"/>
      <c r="AI287" s="80"/>
      <c r="AJ287" s="80"/>
      <c r="AK287" s="80"/>
      <c r="AL287" s="14"/>
      <c r="AM287" s="16" t="str">
        <f t="shared" si="1"/>
        <v>{s:'631681', v:207 , c:'放デイ２９・有資格１５・未計画・拘減・'},</v>
      </c>
      <c r="AN287" s="16"/>
    </row>
    <row r="288" ht="16.5" customHeight="1">
      <c r="A288" s="29">
        <v>63.0</v>
      </c>
      <c r="B288" s="30">
        <v>1682.0</v>
      </c>
      <c r="C288" s="31">
        <v>286.0</v>
      </c>
      <c r="D288" s="32" t="s">
        <v>318</v>
      </c>
      <c r="E288" s="94"/>
      <c r="F288" s="94"/>
      <c r="G288" s="94"/>
      <c r="H288" s="98"/>
      <c r="I288" s="8"/>
      <c r="J288" s="54"/>
      <c r="K288" s="64"/>
      <c r="L288" s="65"/>
      <c r="M288" s="65"/>
      <c r="N288" s="66"/>
      <c r="O288" s="70"/>
      <c r="P288" s="71"/>
      <c r="Q288" s="22"/>
      <c r="R288" s="22"/>
      <c r="S288" s="22"/>
      <c r="T288" s="57"/>
      <c r="U288" s="56"/>
      <c r="V288" s="72"/>
      <c r="W288" s="73" t="s">
        <v>20</v>
      </c>
      <c r="X288" s="74" t="s">
        <v>21</v>
      </c>
      <c r="Y288" s="92">
        <v>0.85</v>
      </c>
      <c r="Z288" s="87"/>
      <c r="AA288" s="90"/>
      <c r="AB288" s="91"/>
      <c r="AC288" s="91"/>
      <c r="AD288" s="91"/>
      <c r="AE288" s="91"/>
      <c r="AF288" s="91"/>
      <c r="AG288" s="45">
        <f>ROUND(ROUND(ROUND(ROUND(H268+L280,0)*V287,0)*Y288,0)-AA285,0)</f>
        <v>175</v>
      </c>
      <c r="AH288" s="79"/>
      <c r="AI288" s="80"/>
      <c r="AJ288" s="80"/>
      <c r="AK288" s="80"/>
      <c r="AL288" s="14"/>
      <c r="AM288" s="16" t="str">
        <f t="shared" si="1"/>
        <v>{s:'631682', v:175 , c:'放デイ２９・有資格１５・未計画・評減・拘減・'},</v>
      </c>
      <c r="AN288" s="16"/>
    </row>
    <row r="289" ht="16.5" customHeight="1">
      <c r="A289" s="29">
        <v>63.0</v>
      </c>
      <c r="B289" s="30">
        <v>1683.0</v>
      </c>
      <c r="C289" s="31">
        <v>287.0</v>
      </c>
      <c r="D289" s="32" t="s">
        <v>319</v>
      </c>
      <c r="E289" s="94"/>
      <c r="F289" s="94"/>
      <c r="G289" s="94"/>
      <c r="H289" s="98"/>
      <c r="I289" s="8"/>
      <c r="J289" s="54"/>
      <c r="K289" s="64"/>
      <c r="L289" s="65"/>
      <c r="M289" s="65"/>
      <c r="N289" s="66"/>
      <c r="O289" s="70"/>
      <c r="P289" s="81" t="s">
        <v>27</v>
      </c>
      <c r="Q289" s="7"/>
      <c r="R289" s="7"/>
      <c r="S289" s="7"/>
      <c r="T289" s="35"/>
      <c r="U289" s="41" t="s">
        <v>21</v>
      </c>
      <c r="V289" s="68">
        <v>0.5</v>
      </c>
      <c r="W289" s="77"/>
      <c r="X289" s="77"/>
      <c r="Y289" s="72"/>
      <c r="Z289" s="87"/>
      <c r="AA289" s="90"/>
      <c r="AB289" s="91"/>
      <c r="AC289" s="91"/>
      <c r="AD289" s="91"/>
      <c r="AE289" s="91"/>
      <c r="AF289" s="91"/>
      <c r="AG289" s="45">
        <f>ROUND(ROUND(ROUND(H268+L280,0)*V289,0)-AA285,0)</f>
        <v>147</v>
      </c>
      <c r="AH289" s="79"/>
      <c r="AI289" s="80"/>
      <c r="AJ289" s="80"/>
      <c r="AK289" s="80"/>
      <c r="AL289" s="14"/>
      <c r="AM289" s="16" t="str">
        <f t="shared" si="1"/>
        <v>{s:'631683', v:147 , c:'放デイ２９・有資格１５・未計画２・拘減・'},</v>
      </c>
      <c r="AN289" s="16"/>
    </row>
    <row r="290" ht="16.5" customHeight="1">
      <c r="A290" s="29">
        <v>63.0</v>
      </c>
      <c r="B290" s="30">
        <v>1684.0</v>
      </c>
      <c r="C290" s="31">
        <v>288.0</v>
      </c>
      <c r="D290" s="32" t="s">
        <v>320</v>
      </c>
      <c r="E290" s="107"/>
      <c r="F290" s="107"/>
      <c r="G290" s="107"/>
      <c r="H290" s="108"/>
      <c r="I290" s="22"/>
      <c r="J290" s="109"/>
      <c r="K290" s="71"/>
      <c r="L290" s="115"/>
      <c r="M290" s="115"/>
      <c r="N290" s="116"/>
      <c r="O290" s="78"/>
      <c r="P290" s="85"/>
      <c r="Q290" s="22"/>
      <c r="R290" s="22"/>
      <c r="S290" s="22"/>
      <c r="T290" s="57"/>
      <c r="U290" s="56"/>
      <c r="V290" s="72"/>
      <c r="W290" s="73" t="s">
        <v>20</v>
      </c>
      <c r="X290" s="74" t="s">
        <v>21</v>
      </c>
      <c r="Y290" s="92">
        <v>0.85</v>
      </c>
      <c r="Z290" s="93"/>
      <c r="AA290" s="77"/>
      <c r="AB290" s="72"/>
      <c r="AC290" s="72"/>
      <c r="AD290" s="72"/>
      <c r="AE290" s="72"/>
      <c r="AF290" s="72"/>
      <c r="AG290" s="45">
        <f>ROUND(ROUND(ROUND(ROUND(H268+L280,0)*V289,0)*Y290,0)-AA285,0)</f>
        <v>124</v>
      </c>
      <c r="AH290" s="79"/>
      <c r="AI290" s="80"/>
      <c r="AJ290" s="80"/>
      <c r="AK290" s="80"/>
      <c r="AL290" s="14"/>
      <c r="AM290" s="16" t="str">
        <f t="shared" si="1"/>
        <v>{s:'631684', v:124 , c:'放デイ２９・有資格１５・未計画２・評減・拘減・'},</v>
      </c>
      <c r="AN290" s="16"/>
    </row>
    <row r="291" ht="16.5" customHeight="1">
      <c r="A291" s="29">
        <v>63.0</v>
      </c>
      <c r="B291" s="30">
        <v>1211.0</v>
      </c>
      <c r="C291" s="31">
        <v>289.0</v>
      </c>
      <c r="D291" s="32" t="s">
        <v>321</v>
      </c>
      <c r="E291" s="33" t="s">
        <v>322</v>
      </c>
      <c r="F291" s="124" t="s">
        <v>323</v>
      </c>
      <c r="G291" s="102" t="s">
        <v>103</v>
      </c>
      <c r="H291" s="35"/>
      <c r="I291" s="35"/>
      <c r="J291" s="36"/>
      <c r="K291" s="7"/>
      <c r="L291" s="7"/>
      <c r="M291" s="38"/>
      <c r="N291" s="7"/>
      <c r="O291" s="40"/>
      <c r="P291" s="41"/>
      <c r="Q291" s="7"/>
      <c r="R291" s="7"/>
      <c r="S291" s="39"/>
      <c r="T291" s="118"/>
      <c r="U291" s="41"/>
      <c r="V291" s="42"/>
      <c r="W291" s="43"/>
      <c r="X291" s="43"/>
      <c r="Y291" s="43"/>
      <c r="Z291" s="43"/>
      <c r="AA291" s="43"/>
      <c r="AB291" s="44"/>
      <c r="AC291" s="44"/>
      <c r="AD291" s="44"/>
      <c r="AE291" s="44"/>
      <c r="AF291" s="44"/>
      <c r="AG291" s="45">
        <f>ROUND(H292,0)</f>
        <v>792</v>
      </c>
      <c r="AH291" s="79"/>
      <c r="AI291" s="80"/>
      <c r="AJ291" s="80"/>
      <c r="AK291" s="80"/>
      <c r="AL291" s="14"/>
      <c r="AM291" s="16" t="str">
        <f t="shared" si="1"/>
        <v>{s:'631211', v:792 , c:'放デイ４・'},</v>
      </c>
      <c r="AN291" s="16"/>
    </row>
    <row r="292" ht="16.5" customHeight="1">
      <c r="A292" s="29">
        <v>63.0</v>
      </c>
      <c r="B292" s="30">
        <v>1701.0</v>
      </c>
      <c r="C292" s="31">
        <v>290.0</v>
      </c>
      <c r="D292" s="32" t="s">
        <v>324</v>
      </c>
      <c r="E292" s="70"/>
      <c r="F292" s="69"/>
      <c r="G292" s="104"/>
      <c r="H292" s="50">
        <v>792.0</v>
      </c>
      <c r="I292" s="8" t="s">
        <v>9</v>
      </c>
      <c r="J292" s="51"/>
      <c r="K292" s="8"/>
      <c r="L292" s="8"/>
      <c r="M292" s="53"/>
      <c r="N292" s="8"/>
      <c r="O292" s="125"/>
      <c r="P292" s="83"/>
      <c r="Q292" s="8"/>
      <c r="R292" s="8"/>
      <c r="S292" s="54"/>
      <c r="T292" s="126"/>
      <c r="U292" s="56"/>
      <c r="V292" s="58"/>
      <c r="W292" s="59" t="s">
        <v>20</v>
      </c>
      <c r="X292" s="41" t="s">
        <v>21</v>
      </c>
      <c r="Y292" s="60">
        <v>0.85</v>
      </c>
      <c r="Z292" s="43"/>
      <c r="AA292" s="43"/>
      <c r="AB292" s="44"/>
      <c r="AC292" s="44"/>
      <c r="AD292" s="44"/>
      <c r="AE292" s="44"/>
      <c r="AF292" s="44"/>
      <c r="AG292" s="45">
        <f>ROUND(H292*Y292,0)</f>
        <v>673</v>
      </c>
      <c r="AH292" s="79"/>
      <c r="AI292" s="80"/>
      <c r="AJ292" s="80"/>
      <c r="AK292" s="80"/>
      <c r="AL292" s="14"/>
      <c r="AM292" s="16" t="str">
        <f t="shared" si="1"/>
        <v>{s:'631701', v:673 , c:'放デイ４・評減・'},</v>
      </c>
      <c r="AN292" s="16"/>
    </row>
    <row r="293" ht="16.5" customHeight="1">
      <c r="A293" s="29">
        <v>63.0</v>
      </c>
      <c r="B293" s="30">
        <v>1212.0</v>
      </c>
      <c r="C293" s="31">
        <v>291.0</v>
      </c>
      <c r="D293" s="32" t="s">
        <v>325</v>
      </c>
      <c r="E293" s="70"/>
      <c r="F293" s="69"/>
      <c r="G293" s="104"/>
      <c r="H293" s="63"/>
      <c r="I293" s="63"/>
      <c r="J293" s="51"/>
      <c r="K293" s="52"/>
      <c r="L293" s="8"/>
      <c r="M293" s="53"/>
      <c r="N293" s="14"/>
      <c r="O293" s="127"/>
      <c r="P293" s="14"/>
      <c r="Q293" s="8"/>
      <c r="R293" s="8"/>
      <c r="S293" s="54"/>
      <c r="T293" s="128" t="s">
        <v>326</v>
      </c>
      <c r="U293" s="41" t="s">
        <v>21</v>
      </c>
      <c r="V293" s="68">
        <v>0.7</v>
      </c>
      <c r="W293" s="88"/>
      <c r="X293" s="88"/>
      <c r="Y293" s="88"/>
      <c r="Z293" s="88"/>
      <c r="AA293" s="88"/>
      <c r="AB293" s="89"/>
      <c r="AC293" s="89"/>
      <c r="AD293" s="89"/>
      <c r="AE293" s="89"/>
      <c r="AF293" s="89"/>
      <c r="AG293" s="45">
        <f>ROUND(H292*V293,0)</f>
        <v>554</v>
      </c>
      <c r="AH293" s="79"/>
      <c r="AI293" s="80"/>
      <c r="AJ293" s="80"/>
      <c r="AK293" s="80"/>
      <c r="AL293" s="14"/>
      <c r="AM293" s="16" t="str">
        <f t="shared" si="1"/>
        <v>{s:'631212', v:554 , c:'放デイ４・開減１・'},</v>
      </c>
      <c r="AN293" s="16"/>
    </row>
    <row r="294" ht="16.5" customHeight="1">
      <c r="A294" s="29">
        <v>63.0</v>
      </c>
      <c r="B294" s="30">
        <v>1702.0</v>
      </c>
      <c r="C294" s="31">
        <v>292.0</v>
      </c>
      <c r="D294" s="32" t="s">
        <v>327</v>
      </c>
      <c r="E294" s="70"/>
      <c r="F294" s="69"/>
      <c r="G294" s="76"/>
      <c r="H294" s="63"/>
      <c r="I294" s="63"/>
      <c r="J294" s="51"/>
      <c r="K294" s="52"/>
      <c r="L294" s="8"/>
      <c r="M294" s="53"/>
      <c r="N294" s="14"/>
      <c r="O294" s="127"/>
      <c r="P294" s="14"/>
      <c r="Q294" s="8"/>
      <c r="R294" s="8"/>
      <c r="S294" s="54"/>
      <c r="T294" s="129"/>
      <c r="U294" s="56"/>
      <c r="V294" s="72"/>
      <c r="W294" s="73" t="s">
        <v>20</v>
      </c>
      <c r="X294" s="74" t="s">
        <v>21</v>
      </c>
      <c r="Y294" s="75">
        <v>0.85</v>
      </c>
      <c r="Z294" s="43"/>
      <c r="AA294" s="43"/>
      <c r="AB294" s="44"/>
      <c r="AC294" s="44"/>
      <c r="AD294" s="44"/>
      <c r="AE294" s="44"/>
      <c r="AF294" s="44"/>
      <c r="AG294" s="45">
        <f>ROUND(ROUND(H292*V293,0)*Y294,0)</f>
        <v>471</v>
      </c>
      <c r="AH294" s="79"/>
      <c r="AI294" s="80"/>
      <c r="AJ294" s="80"/>
      <c r="AK294" s="80"/>
      <c r="AL294" s="14"/>
      <c r="AM294" s="16" t="str">
        <f t="shared" si="1"/>
        <v>{s:'631702', v:471 , c:'放デイ４・開減１・評減・'},</v>
      </c>
      <c r="AN294" s="16"/>
    </row>
    <row r="295" ht="16.5" customHeight="1">
      <c r="A295" s="29">
        <v>63.0</v>
      </c>
      <c r="B295" s="30">
        <v>1215.0</v>
      </c>
      <c r="C295" s="31">
        <v>293.0</v>
      </c>
      <c r="D295" s="32" t="s">
        <v>328</v>
      </c>
      <c r="E295" s="69"/>
      <c r="F295" s="69"/>
      <c r="G295" s="76"/>
      <c r="H295" s="63"/>
      <c r="I295" s="63"/>
      <c r="J295" s="51"/>
      <c r="K295" s="52"/>
      <c r="L295" s="8"/>
      <c r="M295" s="53"/>
      <c r="N295" s="14"/>
      <c r="O295" s="127"/>
      <c r="P295" s="14"/>
      <c r="Q295" s="8"/>
      <c r="R295" s="8"/>
      <c r="S295" s="54"/>
      <c r="T295" s="128" t="s">
        <v>329</v>
      </c>
      <c r="U295" s="41" t="s">
        <v>21</v>
      </c>
      <c r="V295" s="68">
        <v>0.85</v>
      </c>
      <c r="W295" s="77"/>
      <c r="X295" s="77"/>
      <c r="Y295" s="77"/>
      <c r="Z295" s="77"/>
      <c r="AA295" s="77"/>
      <c r="AB295" s="72"/>
      <c r="AC295" s="72"/>
      <c r="AD295" s="72"/>
      <c r="AE295" s="72"/>
      <c r="AF295" s="72"/>
      <c r="AG295" s="45">
        <f>ROUND(H292*V295,0)</f>
        <v>673</v>
      </c>
      <c r="AH295" s="79"/>
      <c r="AI295" s="80"/>
      <c r="AJ295" s="80"/>
      <c r="AK295" s="80"/>
      <c r="AL295" s="14"/>
      <c r="AM295" s="16" t="str">
        <f t="shared" si="1"/>
        <v>{s:'631215', v:673 , c:'放デイ４・開減２・'},</v>
      </c>
      <c r="AN295" s="16"/>
    </row>
    <row r="296" ht="16.5" customHeight="1">
      <c r="A296" s="29">
        <v>63.0</v>
      </c>
      <c r="B296" s="30">
        <v>1703.0</v>
      </c>
      <c r="C296" s="31">
        <v>294.0</v>
      </c>
      <c r="D296" s="32" t="s">
        <v>330</v>
      </c>
      <c r="E296" s="69"/>
      <c r="F296" s="69"/>
      <c r="G296" s="76"/>
      <c r="H296" s="63"/>
      <c r="I296" s="63"/>
      <c r="J296" s="51"/>
      <c r="K296" s="52"/>
      <c r="L296" s="8"/>
      <c r="M296" s="53"/>
      <c r="N296" s="14"/>
      <c r="O296" s="127"/>
      <c r="P296" s="14"/>
      <c r="Q296" s="8"/>
      <c r="R296" s="8"/>
      <c r="S296" s="54"/>
      <c r="T296" s="129"/>
      <c r="U296" s="56"/>
      <c r="V296" s="72"/>
      <c r="W296" s="73" t="s">
        <v>20</v>
      </c>
      <c r="X296" s="74" t="s">
        <v>21</v>
      </c>
      <c r="Y296" s="75">
        <v>0.85</v>
      </c>
      <c r="Z296" s="43"/>
      <c r="AA296" s="43"/>
      <c r="AB296" s="44"/>
      <c r="AC296" s="44"/>
      <c r="AD296" s="44"/>
      <c r="AE296" s="44"/>
      <c r="AF296" s="44"/>
      <c r="AG296" s="45">
        <f>ROUND(ROUND(H292*V295,0)*Y296,0)</f>
        <v>572</v>
      </c>
      <c r="AH296" s="79"/>
      <c r="AI296" s="80"/>
      <c r="AJ296" s="80"/>
      <c r="AK296" s="80"/>
      <c r="AL296" s="14"/>
      <c r="AM296" s="16" t="str">
        <f t="shared" si="1"/>
        <v>{s:'631703', v:572 , c:'放デイ４・開減２・評減・'},</v>
      </c>
      <c r="AN296" s="16"/>
    </row>
    <row r="297" ht="16.5" customHeight="1">
      <c r="A297" s="29">
        <v>63.0</v>
      </c>
      <c r="B297" s="30">
        <v>1704.0</v>
      </c>
      <c r="C297" s="31">
        <v>295.0</v>
      </c>
      <c r="D297" s="32" t="s">
        <v>331</v>
      </c>
      <c r="E297" s="69"/>
      <c r="F297" s="69"/>
      <c r="G297" s="76"/>
      <c r="H297" s="63"/>
      <c r="I297" s="63"/>
      <c r="J297" s="51"/>
      <c r="K297" s="52"/>
      <c r="L297" s="8"/>
      <c r="M297" s="53"/>
      <c r="N297" s="14"/>
      <c r="O297" s="127"/>
      <c r="P297" s="14"/>
      <c r="Q297" s="8"/>
      <c r="R297" s="8"/>
      <c r="S297" s="54"/>
      <c r="T297" s="118"/>
      <c r="U297" s="41"/>
      <c r="V297" s="42"/>
      <c r="W297" s="43"/>
      <c r="X297" s="43"/>
      <c r="Y297" s="44"/>
      <c r="Z297" s="82" t="s">
        <v>30</v>
      </c>
      <c r="AA297" s="83">
        <v>5.0</v>
      </c>
      <c r="AB297" s="84" t="s">
        <v>31</v>
      </c>
      <c r="AC297" s="84"/>
      <c r="AD297" s="84"/>
      <c r="AE297" s="84"/>
      <c r="AF297" s="84"/>
      <c r="AG297" s="45">
        <f>ROUND(H292-AA297,0)</f>
        <v>787</v>
      </c>
      <c r="AH297" s="79"/>
      <c r="AI297" s="80"/>
      <c r="AJ297" s="80"/>
      <c r="AK297" s="80"/>
      <c r="AL297" s="14"/>
      <c r="AM297" s="16" t="str">
        <f t="shared" si="1"/>
        <v>{s:'631704', v:787 , c:'放デイ４・拘減・'},</v>
      </c>
      <c r="AN297" s="16"/>
    </row>
    <row r="298" ht="16.5" customHeight="1">
      <c r="A298" s="29">
        <v>63.0</v>
      </c>
      <c r="B298" s="30">
        <v>1705.0</v>
      </c>
      <c r="C298" s="31">
        <v>296.0</v>
      </c>
      <c r="D298" s="32" t="s">
        <v>332</v>
      </c>
      <c r="E298" s="69"/>
      <c r="F298" s="69"/>
      <c r="G298" s="76"/>
      <c r="H298" s="63"/>
      <c r="I298" s="63"/>
      <c r="J298" s="51"/>
      <c r="K298" s="52"/>
      <c r="L298" s="8"/>
      <c r="M298" s="53"/>
      <c r="N298" s="14"/>
      <c r="O298" s="127"/>
      <c r="P298" s="14"/>
      <c r="Q298" s="8"/>
      <c r="R298" s="8"/>
      <c r="S298" s="54"/>
      <c r="T298" s="126"/>
      <c r="U298" s="56"/>
      <c r="V298" s="58"/>
      <c r="W298" s="59" t="s">
        <v>20</v>
      </c>
      <c r="X298" s="41" t="s">
        <v>21</v>
      </c>
      <c r="Y298" s="86">
        <v>0.85</v>
      </c>
      <c r="Z298" s="87"/>
      <c r="AA298" s="83"/>
      <c r="AB298" s="84"/>
      <c r="AC298" s="84"/>
      <c r="AD298" s="84"/>
      <c r="AE298" s="84"/>
      <c r="AF298" s="84"/>
      <c r="AG298" s="45">
        <f>ROUND(ROUND(H292*Y298,0)-AA297,0)</f>
        <v>668</v>
      </c>
      <c r="AH298" s="79"/>
      <c r="AI298" s="80"/>
      <c r="AJ298" s="80"/>
      <c r="AK298" s="80"/>
      <c r="AL298" s="14"/>
      <c r="AM298" s="16" t="str">
        <f t="shared" si="1"/>
        <v>{s:'631705', v:668 , c:'放デイ４・評減・拘減・'},</v>
      </c>
      <c r="AN298" s="16"/>
    </row>
    <row r="299" ht="16.5" customHeight="1">
      <c r="A299" s="29">
        <v>63.0</v>
      </c>
      <c r="B299" s="30">
        <v>1706.0</v>
      </c>
      <c r="C299" s="31">
        <v>297.0</v>
      </c>
      <c r="D299" s="32" t="s">
        <v>333</v>
      </c>
      <c r="E299" s="69"/>
      <c r="F299" s="69"/>
      <c r="G299" s="76"/>
      <c r="H299" s="63"/>
      <c r="I299" s="63"/>
      <c r="J299" s="51"/>
      <c r="K299" s="52"/>
      <c r="L299" s="8"/>
      <c r="M299" s="53"/>
      <c r="N299" s="14"/>
      <c r="O299" s="127"/>
      <c r="P299" s="14"/>
      <c r="Q299" s="8"/>
      <c r="R299" s="8"/>
      <c r="S299" s="54"/>
      <c r="T299" s="128" t="s">
        <v>326</v>
      </c>
      <c r="U299" s="83" t="s">
        <v>21</v>
      </c>
      <c r="V299" s="91">
        <v>0.7</v>
      </c>
      <c r="W299" s="88"/>
      <c r="X299" s="88"/>
      <c r="Y299" s="89"/>
      <c r="Z299" s="87"/>
      <c r="AA299" s="90"/>
      <c r="AB299" s="91"/>
      <c r="AC299" s="91"/>
      <c r="AD299" s="91"/>
      <c r="AE299" s="91"/>
      <c r="AF299" s="91"/>
      <c r="AG299" s="45">
        <f>ROUND(ROUND(H292*V299,0)-AA297,0)</f>
        <v>549</v>
      </c>
      <c r="AH299" s="79"/>
      <c r="AI299" s="80"/>
      <c r="AJ299" s="80"/>
      <c r="AK299" s="80"/>
      <c r="AL299" s="14"/>
      <c r="AM299" s="16" t="str">
        <f t="shared" si="1"/>
        <v>{s:'631706', v:549 , c:'放デイ４・開減１・拘減・'},</v>
      </c>
      <c r="AN299" s="16"/>
    </row>
    <row r="300" ht="16.5" customHeight="1">
      <c r="A300" s="29">
        <v>63.0</v>
      </c>
      <c r="B300" s="30">
        <v>1707.0</v>
      </c>
      <c r="C300" s="31">
        <v>298.0</v>
      </c>
      <c r="D300" s="32" t="s">
        <v>334</v>
      </c>
      <c r="E300" s="69"/>
      <c r="F300" s="69"/>
      <c r="G300" s="76"/>
      <c r="H300" s="63"/>
      <c r="I300" s="63"/>
      <c r="J300" s="51"/>
      <c r="K300" s="52"/>
      <c r="L300" s="8"/>
      <c r="M300" s="53"/>
      <c r="N300" s="14"/>
      <c r="O300" s="127"/>
      <c r="P300" s="14"/>
      <c r="Q300" s="8"/>
      <c r="R300" s="8"/>
      <c r="S300" s="54"/>
      <c r="T300" s="129"/>
      <c r="U300" s="56"/>
      <c r="V300" s="72"/>
      <c r="W300" s="73" t="s">
        <v>20</v>
      </c>
      <c r="X300" s="74" t="s">
        <v>21</v>
      </c>
      <c r="Y300" s="92">
        <v>0.85</v>
      </c>
      <c r="Z300" s="87"/>
      <c r="AA300" s="90"/>
      <c r="AB300" s="91"/>
      <c r="AC300" s="91"/>
      <c r="AD300" s="91"/>
      <c r="AE300" s="91"/>
      <c r="AF300" s="91"/>
      <c r="AG300" s="45">
        <f>ROUND(ROUND(ROUND(H292*V299,0)*Y300,0)-AA297,0)</f>
        <v>466</v>
      </c>
      <c r="AH300" s="79"/>
      <c r="AI300" s="80"/>
      <c r="AJ300" s="80"/>
      <c r="AK300" s="80"/>
      <c r="AL300" s="14"/>
      <c r="AM300" s="16" t="str">
        <f t="shared" si="1"/>
        <v>{s:'631707', v:466 , c:'放デイ４・開減１・評減・拘減・'},</v>
      </c>
      <c r="AN300" s="16"/>
    </row>
    <row r="301" ht="16.5" customHeight="1">
      <c r="A301" s="29">
        <v>63.0</v>
      </c>
      <c r="B301" s="30">
        <v>1708.0</v>
      </c>
      <c r="C301" s="31">
        <v>299.0</v>
      </c>
      <c r="D301" s="32" t="s">
        <v>335</v>
      </c>
      <c r="E301" s="69"/>
      <c r="F301" s="69"/>
      <c r="G301" s="76"/>
      <c r="H301" s="63"/>
      <c r="I301" s="63"/>
      <c r="J301" s="51"/>
      <c r="K301" s="52"/>
      <c r="L301" s="8"/>
      <c r="M301" s="53"/>
      <c r="N301" s="14"/>
      <c r="O301" s="127"/>
      <c r="P301" s="14"/>
      <c r="Q301" s="8"/>
      <c r="R301" s="8"/>
      <c r="S301" s="54"/>
      <c r="T301" s="128" t="s">
        <v>329</v>
      </c>
      <c r="U301" s="83" t="s">
        <v>21</v>
      </c>
      <c r="V301" s="91">
        <v>0.85</v>
      </c>
      <c r="W301" s="77"/>
      <c r="X301" s="77"/>
      <c r="Y301" s="72"/>
      <c r="Z301" s="87"/>
      <c r="AA301" s="90"/>
      <c r="AB301" s="91"/>
      <c r="AC301" s="91"/>
      <c r="AD301" s="91"/>
      <c r="AE301" s="91"/>
      <c r="AF301" s="91"/>
      <c r="AG301" s="45">
        <f>ROUND(ROUND(H292*V301,0)-AA297,0)</f>
        <v>668</v>
      </c>
      <c r="AH301" s="79"/>
      <c r="AI301" s="80"/>
      <c r="AJ301" s="80"/>
      <c r="AK301" s="80"/>
      <c r="AL301" s="14"/>
      <c r="AM301" s="16" t="str">
        <f t="shared" si="1"/>
        <v>{s:'631708', v:668 , c:'放デイ４・開減２・拘減・'},</v>
      </c>
      <c r="AN301" s="16"/>
    </row>
    <row r="302" ht="16.5" customHeight="1">
      <c r="A302" s="29">
        <v>63.0</v>
      </c>
      <c r="B302" s="30">
        <v>1709.0</v>
      </c>
      <c r="C302" s="31">
        <v>300.0</v>
      </c>
      <c r="D302" s="32" t="s">
        <v>336</v>
      </c>
      <c r="E302" s="69"/>
      <c r="F302" s="69"/>
      <c r="G302" s="76"/>
      <c r="H302" s="63"/>
      <c r="I302" s="63"/>
      <c r="J302" s="51"/>
      <c r="K302" s="52"/>
      <c r="L302" s="8"/>
      <c r="M302" s="53"/>
      <c r="N302" s="14"/>
      <c r="O302" s="127"/>
      <c r="P302" s="14"/>
      <c r="Q302" s="8"/>
      <c r="R302" s="8"/>
      <c r="S302" s="54"/>
      <c r="T302" s="129"/>
      <c r="U302" s="56"/>
      <c r="V302" s="72"/>
      <c r="W302" s="73" t="s">
        <v>20</v>
      </c>
      <c r="X302" s="74" t="s">
        <v>21</v>
      </c>
      <c r="Y302" s="92">
        <v>0.85</v>
      </c>
      <c r="Z302" s="93"/>
      <c r="AA302" s="77"/>
      <c r="AB302" s="72"/>
      <c r="AC302" s="72"/>
      <c r="AD302" s="72"/>
      <c r="AE302" s="72"/>
      <c r="AF302" s="72"/>
      <c r="AG302" s="45">
        <f>ROUND(ROUND(ROUND(H292*V301,0)*Y302,0)-AA297,0)</f>
        <v>567</v>
      </c>
      <c r="AH302" s="79"/>
      <c r="AI302" s="80"/>
      <c r="AJ302" s="80"/>
      <c r="AK302" s="80"/>
      <c r="AL302" s="14"/>
      <c r="AM302" s="16" t="str">
        <f t="shared" si="1"/>
        <v>{s:'631709', v:567 , c:'放デイ４・開減２・評減・拘減・'},</v>
      </c>
      <c r="AN302" s="16"/>
    </row>
    <row r="303" ht="16.5" customHeight="1">
      <c r="A303" s="29">
        <v>63.0</v>
      </c>
      <c r="B303" s="30">
        <v>1213.0</v>
      </c>
      <c r="C303" s="31">
        <v>301.0</v>
      </c>
      <c r="D303" s="32" t="s">
        <v>337</v>
      </c>
      <c r="E303" s="69"/>
      <c r="F303" s="69"/>
      <c r="G303" s="127"/>
      <c r="H303" s="8"/>
      <c r="I303" s="8"/>
      <c r="J303" s="54"/>
      <c r="K303" s="69"/>
      <c r="L303" s="65"/>
      <c r="M303" s="65"/>
      <c r="N303" s="54"/>
      <c r="O303" s="33" t="s">
        <v>23</v>
      </c>
      <c r="P303" s="130" t="s">
        <v>24</v>
      </c>
      <c r="Q303" s="7"/>
      <c r="R303" s="7"/>
      <c r="S303" s="39"/>
      <c r="T303" s="118"/>
      <c r="U303" s="41"/>
      <c r="V303" s="42"/>
      <c r="W303" s="43"/>
      <c r="X303" s="43"/>
      <c r="Y303" s="43"/>
      <c r="Z303" s="43"/>
      <c r="AA303" s="43"/>
      <c r="AB303" s="44"/>
      <c r="AC303" s="44"/>
      <c r="AD303" s="44"/>
      <c r="AE303" s="44"/>
      <c r="AF303" s="44"/>
      <c r="AG303" s="45">
        <f>ROUND(H292*R304,0)</f>
        <v>554</v>
      </c>
      <c r="AH303" s="79"/>
      <c r="AI303" s="80"/>
      <c r="AJ303" s="80"/>
      <c r="AK303" s="80"/>
      <c r="AL303" s="14"/>
      <c r="AM303" s="16" t="str">
        <f t="shared" si="1"/>
        <v>{s:'631213', v:554 , c:'放デイ４・未計画・'},</v>
      </c>
      <c r="AN303" s="16"/>
    </row>
    <row r="304" ht="16.5" customHeight="1">
      <c r="A304" s="29">
        <v>63.0</v>
      </c>
      <c r="B304" s="30">
        <v>1710.0</v>
      </c>
      <c r="C304" s="31">
        <v>302.0</v>
      </c>
      <c r="D304" s="32" t="s">
        <v>338</v>
      </c>
      <c r="E304" s="69"/>
      <c r="F304" s="69"/>
      <c r="G304" s="127"/>
      <c r="H304" s="63"/>
      <c r="I304" s="8"/>
      <c r="J304" s="54"/>
      <c r="K304" s="69"/>
      <c r="L304" s="65"/>
      <c r="M304" s="65"/>
      <c r="N304" s="54"/>
      <c r="O304" s="131"/>
      <c r="P304" s="87"/>
      <c r="Q304" s="83" t="s">
        <v>21</v>
      </c>
      <c r="R304" s="90">
        <v>0.7</v>
      </c>
      <c r="S304" s="54"/>
      <c r="T304" s="126"/>
      <c r="U304" s="56"/>
      <c r="V304" s="58"/>
      <c r="W304" s="59" t="s">
        <v>20</v>
      </c>
      <c r="X304" s="41" t="s">
        <v>21</v>
      </c>
      <c r="Y304" s="60">
        <v>0.85</v>
      </c>
      <c r="Z304" s="43"/>
      <c r="AA304" s="43"/>
      <c r="AB304" s="44"/>
      <c r="AC304" s="44"/>
      <c r="AD304" s="44"/>
      <c r="AE304" s="44"/>
      <c r="AF304" s="44"/>
      <c r="AG304" s="45">
        <f>ROUND(ROUND(H292*R304,0)*Y304,0)</f>
        <v>471</v>
      </c>
      <c r="AH304" s="79"/>
      <c r="AI304" s="80"/>
      <c r="AJ304" s="80"/>
      <c r="AK304" s="80"/>
      <c r="AL304" s="14"/>
      <c r="AM304" s="16" t="str">
        <f t="shared" si="1"/>
        <v>{s:'631710', v:471 , c:'放デイ４・未計画・評減・'},</v>
      </c>
      <c r="AN304" s="16"/>
    </row>
    <row r="305" ht="16.5" customHeight="1">
      <c r="A305" s="29">
        <v>63.0</v>
      </c>
      <c r="B305" s="30">
        <v>1214.0</v>
      </c>
      <c r="C305" s="31">
        <v>303.0</v>
      </c>
      <c r="D305" s="32" t="s">
        <v>339</v>
      </c>
      <c r="E305" s="94"/>
      <c r="F305" s="94"/>
      <c r="G305" s="103"/>
      <c r="H305" s="8"/>
      <c r="I305" s="8"/>
      <c r="J305" s="54"/>
      <c r="K305" s="69"/>
      <c r="L305" s="65"/>
      <c r="M305" s="65"/>
      <c r="N305" s="132"/>
      <c r="O305" s="131"/>
      <c r="P305" s="87"/>
      <c r="Q305" s="83"/>
      <c r="R305" s="90"/>
      <c r="S305" s="91"/>
      <c r="T305" s="128" t="s">
        <v>326</v>
      </c>
      <c r="U305" s="41" t="s">
        <v>21</v>
      </c>
      <c r="V305" s="68">
        <f>$V$293</f>
        <v>0.7</v>
      </c>
      <c r="W305" s="88"/>
      <c r="X305" s="88"/>
      <c r="Y305" s="88"/>
      <c r="Z305" s="88"/>
      <c r="AA305" s="88"/>
      <c r="AB305" s="89"/>
      <c r="AC305" s="89"/>
      <c r="AD305" s="89"/>
      <c r="AE305" s="89"/>
      <c r="AF305" s="89"/>
      <c r="AG305" s="45">
        <f>ROUND(ROUND(H292*R304,0)*V305,0)</f>
        <v>388</v>
      </c>
      <c r="AH305" s="79"/>
      <c r="AI305" s="80"/>
      <c r="AJ305" s="80"/>
      <c r="AK305" s="80"/>
      <c r="AL305" s="14"/>
      <c r="AM305" s="16" t="str">
        <f t="shared" si="1"/>
        <v>{s:'631214', v:388 , c:'放デイ４・未計画・開減１・'},</v>
      </c>
      <c r="AN305" s="16"/>
    </row>
    <row r="306" ht="16.5" customHeight="1">
      <c r="A306" s="29">
        <v>63.0</v>
      </c>
      <c r="B306" s="30">
        <v>1711.0</v>
      </c>
      <c r="C306" s="31">
        <v>304.0</v>
      </c>
      <c r="D306" s="32" t="s">
        <v>340</v>
      </c>
      <c r="E306" s="94"/>
      <c r="F306" s="94"/>
      <c r="G306" s="103"/>
      <c r="H306" s="8"/>
      <c r="I306" s="8"/>
      <c r="J306" s="54"/>
      <c r="K306" s="69"/>
      <c r="L306" s="65"/>
      <c r="M306" s="65"/>
      <c r="N306" s="132"/>
      <c r="O306" s="131"/>
      <c r="P306" s="87"/>
      <c r="Q306" s="83"/>
      <c r="R306" s="90"/>
      <c r="S306" s="91"/>
      <c r="T306" s="129"/>
      <c r="U306" s="56"/>
      <c r="V306" s="72"/>
      <c r="W306" s="73" t="s">
        <v>20</v>
      </c>
      <c r="X306" s="74" t="s">
        <v>21</v>
      </c>
      <c r="Y306" s="75">
        <v>0.85</v>
      </c>
      <c r="Z306" s="43"/>
      <c r="AA306" s="43"/>
      <c r="AB306" s="44"/>
      <c r="AC306" s="44"/>
      <c r="AD306" s="44"/>
      <c r="AE306" s="44"/>
      <c r="AF306" s="44"/>
      <c r="AG306" s="45">
        <f>ROUND(ROUND(ROUND(H292*R304,0)*V305,0)*Y306,0)</f>
        <v>330</v>
      </c>
      <c r="AH306" s="79"/>
      <c r="AI306" s="80"/>
      <c r="AJ306" s="80"/>
      <c r="AK306" s="80"/>
      <c r="AL306" s="14"/>
      <c r="AM306" s="16" t="str">
        <f t="shared" si="1"/>
        <v>{s:'631711', v:330 , c:'放デイ４・未計画・開減１・評減・'},</v>
      </c>
      <c r="AN306" s="16"/>
    </row>
    <row r="307" ht="16.5" customHeight="1">
      <c r="A307" s="29">
        <v>63.0</v>
      </c>
      <c r="B307" s="30">
        <v>1216.0</v>
      </c>
      <c r="C307" s="31">
        <v>305.0</v>
      </c>
      <c r="D307" s="32" t="s">
        <v>341</v>
      </c>
      <c r="E307" s="94"/>
      <c r="F307" s="94"/>
      <c r="G307" s="103"/>
      <c r="H307" s="8"/>
      <c r="I307" s="8"/>
      <c r="J307" s="54"/>
      <c r="K307" s="69"/>
      <c r="L307" s="65"/>
      <c r="M307" s="65"/>
      <c r="N307" s="132"/>
      <c r="O307" s="133"/>
      <c r="P307" s="87"/>
      <c r="Q307" s="83"/>
      <c r="R307" s="90"/>
      <c r="S307" s="91"/>
      <c r="T307" s="128" t="s">
        <v>329</v>
      </c>
      <c r="U307" s="41" t="s">
        <v>21</v>
      </c>
      <c r="V307" s="68">
        <f>$V$295</f>
        <v>0.85</v>
      </c>
      <c r="W307" s="77"/>
      <c r="X307" s="77"/>
      <c r="Y307" s="77"/>
      <c r="Z307" s="77"/>
      <c r="AA307" s="77"/>
      <c r="AB307" s="72"/>
      <c r="AC307" s="72"/>
      <c r="AD307" s="72"/>
      <c r="AE307" s="72"/>
      <c r="AF307" s="72"/>
      <c r="AG307" s="45">
        <f>ROUND(ROUND(H292*R304,0)*V307,0)</f>
        <v>471</v>
      </c>
      <c r="AH307" s="79"/>
      <c r="AI307" s="80"/>
      <c r="AJ307" s="80"/>
      <c r="AK307" s="80"/>
      <c r="AL307" s="14"/>
      <c r="AM307" s="16" t="str">
        <f t="shared" si="1"/>
        <v>{s:'631216', v:471 , c:'放デイ４・未計画・開減２・'},</v>
      </c>
      <c r="AN307" s="16"/>
    </row>
    <row r="308" ht="16.5" customHeight="1">
      <c r="A308" s="29">
        <v>63.0</v>
      </c>
      <c r="B308" s="30">
        <v>1712.0</v>
      </c>
      <c r="C308" s="31">
        <v>306.0</v>
      </c>
      <c r="D308" s="32" t="s">
        <v>342</v>
      </c>
      <c r="E308" s="94"/>
      <c r="F308" s="94"/>
      <c r="G308" s="103"/>
      <c r="H308" s="8"/>
      <c r="I308" s="8"/>
      <c r="J308" s="54"/>
      <c r="K308" s="69"/>
      <c r="L308" s="65"/>
      <c r="M308" s="65"/>
      <c r="N308" s="132"/>
      <c r="O308" s="133"/>
      <c r="P308" s="134"/>
      <c r="Q308" s="83"/>
      <c r="R308" s="90"/>
      <c r="S308" s="91"/>
      <c r="T308" s="129"/>
      <c r="U308" s="56"/>
      <c r="V308" s="72"/>
      <c r="W308" s="73" t="s">
        <v>20</v>
      </c>
      <c r="X308" s="74" t="s">
        <v>21</v>
      </c>
      <c r="Y308" s="75">
        <v>0.85</v>
      </c>
      <c r="Z308" s="43"/>
      <c r="AA308" s="43"/>
      <c r="AB308" s="44"/>
      <c r="AC308" s="44"/>
      <c r="AD308" s="44"/>
      <c r="AE308" s="44"/>
      <c r="AF308" s="44"/>
      <c r="AG308" s="45">
        <f>ROUND(ROUND(ROUND(H292*R304,0)*V307,0)*Y308,0)</f>
        <v>400</v>
      </c>
      <c r="AH308" s="79"/>
      <c r="AI308" s="80"/>
      <c r="AJ308" s="80"/>
      <c r="AK308" s="80"/>
      <c r="AL308" s="14"/>
      <c r="AM308" s="16" t="str">
        <f t="shared" si="1"/>
        <v>{s:'631712', v:400 , c:'放デイ４・未計画・開減２・評減・'},</v>
      </c>
      <c r="AN308" s="16"/>
    </row>
    <row r="309" ht="16.5" customHeight="1">
      <c r="A309" s="29">
        <v>63.0</v>
      </c>
      <c r="B309" s="30">
        <v>1713.0</v>
      </c>
      <c r="C309" s="31">
        <v>307.0</v>
      </c>
      <c r="D309" s="32" t="s">
        <v>343</v>
      </c>
      <c r="E309" s="94"/>
      <c r="F309" s="94"/>
      <c r="G309" s="103"/>
      <c r="H309" s="8"/>
      <c r="I309" s="8"/>
      <c r="J309" s="54"/>
      <c r="K309" s="69"/>
      <c r="L309" s="65"/>
      <c r="M309" s="65"/>
      <c r="N309" s="132"/>
      <c r="O309" s="133"/>
      <c r="P309" s="134"/>
      <c r="Q309" s="83"/>
      <c r="R309" s="90"/>
      <c r="S309" s="91"/>
      <c r="T309" s="118"/>
      <c r="U309" s="41"/>
      <c r="V309" s="42"/>
      <c r="W309" s="43"/>
      <c r="X309" s="43"/>
      <c r="Y309" s="44"/>
      <c r="Z309" s="82" t="s">
        <v>30</v>
      </c>
      <c r="AA309" s="83">
        <v>5.0</v>
      </c>
      <c r="AB309" s="84" t="s">
        <v>31</v>
      </c>
      <c r="AC309" s="84"/>
      <c r="AD309" s="84"/>
      <c r="AE309" s="84"/>
      <c r="AF309" s="84"/>
      <c r="AG309" s="45">
        <f>ROUND(ROUND(H292*R304,0)-AA309,0)</f>
        <v>549</v>
      </c>
      <c r="AH309" s="79"/>
      <c r="AI309" s="80"/>
      <c r="AJ309" s="80"/>
      <c r="AK309" s="80"/>
      <c r="AL309" s="14"/>
      <c r="AM309" s="16" t="str">
        <f t="shared" si="1"/>
        <v>{s:'631713', v:549 , c:'放デイ４・未計画・拘減・'},</v>
      </c>
      <c r="AN309" s="16"/>
    </row>
    <row r="310" ht="16.5" customHeight="1">
      <c r="A310" s="29">
        <v>63.0</v>
      </c>
      <c r="B310" s="30">
        <v>1714.0</v>
      </c>
      <c r="C310" s="31">
        <v>308.0</v>
      </c>
      <c r="D310" s="32" t="s">
        <v>344</v>
      </c>
      <c r="E310" s="94"/>
      <c r="F310" s="94"/>
      <c r="G310" s="103"/>
      <c r="H310" s="8"/>
      <c r="I310" s="8"/>
      <c r="J310" s="54"/>
      <c r="K310" s="69"/>
      <c r="L310" s="65"/>
      <c r="M310" s="65"/>
      <c r="N310" s="132"/>
      <c r="O310" s="133"/>
      <c r="P310" s="134"/>
      <c r="Q310" s="83"/>
      <c r="R310" s="90"/>
      <c r="S310" s="91"/>
      <c r="T310" s="126"/>
      <c r="U310" s="56"/>
      <c r="V310" s="58"/>
      <c r="W310" s="59" t="s">
        <v>20</v>
      </c>
      <c r="X310" s="41" t="s">
        <v>21</v>
      </c>
      <c r="Y310" s="86">
        <v>0.85</v>
      </c>
      <c r="Z310" s="87"/>
      <c r="AA310" s="83"/>
      <c r="AB310" s="84"/>
      <c r="AC310" s="84"/>
      <c r="AD310" s="84"/>
      <c r="AE310" s="84"/>
      <c r="AF310" s="84"/>
      <c r="AG310" s="45">
        <f>ROUND(ROUND(ROUND(H292*R304,0)*Y310,0)-AA309,0)</f>
        <v>466</v>
      </c>
      <c r="AH310" s="79"/>
      <c r="AI310" s="80"/>
      <c r="AJ310" s="80"/>
      <c r="AK310" s="80"/>
      <c r="AL310" s="14"/>
      <c r="AM310" s="16" t="str">
        <f t="shared" si="1"/>
        <v>{s:'631714', v:466 , c:'放デイ４・未計画・評減・拘減・'},</v>
      </c>
      <c r="AN310" s="16"/>
    </row>
    <row r="311" ht="16.5" customHeight="1">
      <c r="A311" s="29">
        <v>63.0</v>
      </c>
      <c r="B311" s="30">
        <v>1715.0</v>
      </c>
      <c r="C311" s="31">
        <v>309.0</v>
      </c>
      <c r="D311" s="32" t="s">
        <v>345</v>
      </c>
      <c r="E311" s="94"/>
      <c r="F311" s="94"/>
      <c r="G311" s="103"/>
      <c r="H311" s="8"/>
      <c r="I311" s="8"/>
      <c r="J311" s="54"/>
      <c r="K311" s="69"/>
      <c r="L311" s="65"/>
      <c r="M311" s="65"/>
      <c r="N311" s="132"/>
      <c r="O311" s="133"/>
      <c r="P311" s="134"/>
      <c r="Q311" s="83"/>
      <c r="R311" s="90"/>
      <c r="S311" s="91"/>
      <c r="T311" s="128" t="s">
        <v>326</v>
      </c>
      <c r="U311" s="83" t="s">
        <v>21</v>
      </c>
      <c r="V311" s="91">
        <f>$V$293</f>
        <v>0.7</v>
      </c>
      <c r="W311" s="88"/>
      <c r="X311" s="88"/>
      <c r="Y311" s="89"/>
      <c r="Z311" s="87"/>
      <c r="AA311" s="90"/>
      <c r="AB311" s="91"/>
      <c r="AC311" s="91"/>
      <c r="AD311" s="91"/>
      <c r="AE311" s="91"/>
      <c r="AF311" s="91"/>
      <c r="AG311" s="45">
        <f>ROUND(ROUND(ROUND(H292*R304,0)*V311,0)-AA309,0)</f>
        <v>383</v>
      </c>
      <c r="AH311" s="79"/>
      <c r="AI311" s="80"/>
      <c r="AJ311" s="80"/>
      <c r="AK311" s="80"/>
      <c r="AL311" s="14"/>
      <c r="AM311" s="16" t="str">
        <f t="shared" si="1"/>
        <v>{s:'631715', v:383 , c:'放デイ４・未計画・開減１・拘減・'},</v>
      </c>
      <c r="AN311" s="16"/>
    </row>
    <row r="312" ht="16.5" customHeight="1">
      <c r="A312" s="29">
        <v>63.0</v>
      </c>
      <c r="B312" s="30">
        <v>1716.0</v>
      </c>
      <c r="C312" s="31">
        <v>310.0</v>
      </c>
      <c r="D312" s="32" t="s">
        <v>346</v>
      </c>
      <c r="E312" s="94"/>
      <c r="F312" s="94"/>
      <c r="G312" s="103"/>
      <c r="H312" s="8"/>
      <c r="I312" s="8"/>
      <c r="J312" s="54"/>
      <c r="K312" s="69"/>
      <c r="L312" s="65"/>
      <c r="M312" s="65"/>
      <c r="N312" s="132"/>
      <c r="O312" s="133"/>
      <c r="P312" s="134"/>
      <c r="Q312" s="83"/>
      <c r="R312" s="90"/>
      <c r="S312" s="91"/>
      <c r="T312" s="129"/>
      <c r="U312" s="56"/>
      <c r="V312" s="72"/>
      <c r="W312" s="73" t="s">
        <v>20</v>
      </c>
      <c r="X312" s="74" t="s">
        <v>21</v>
      </c>
      <c r="Y312" s="92">
        <v>0.85</v>
      </c>
      <c r="Z312" s="87"/>
      <c r="AA312" s="90"/>
      <c r="AB312" s="91"/>
      <c r="AC312" s="91"/>
      <c r="AD312" s="91"/>
      <c r="AE312" s="91"/>
      <c r="AF312" s="91"/>
      <c r="AG312" s="45">
        <f>ROUND(ROUND(ROUND(ROUND(H292*R304,0)*V311,0)*Y312,0)-AA309,0)</f>
        <v>325</v>
      </c>
      <c r="AH312" s="79"/>
      <c r="AI312" s="80"/>
      <c r="AJ312" s="80"/>
      <c r="AK312" s="80"/>
      <c r="AL312" s="14"/>
      <c r="AM312" s="16" t="str">
        <f t="shared" si="1"/>
        <v>{s:'631716', v:325 , c:'放デイ４・未計画・開減１・評減・拘減・'},</v>
      </c>
      <c r="AN312" s="16"/>
    </row>
    <row r="313" ht="16.5" customHeight="1">
      <c r="A313" s="29">
        <v>63.0</v>
      </c>
      <c r="B313" s="30">
        <v>1717.0</v>
      </c>
      <c r="C313" s="31">
        <v>311.0</v>
      </c>
      <c r="D313" s="32" t="s">
        <v>347</v>
      </c>
      <c r="E313" s="94"/>
      <c r="F313" s="94"/>
      <c r="G313" s="103"/>
      <c r="H313" s="8"/>
      <c r="I313" s="8"/>
      <c r="J313" s="54"/>
      <c r="K313" s="69"/>
      <c r="L313" s="65"/>
      <c r="M313" s="65"/>
      <c r="N313" s="132"/>
      <c r="O313" s="133"/>
      <c r="P313" s="134"/>
      <c r="Q313" s="83"/>
      <c r="R313" s="90"/>
      <c r="S313" s="91"/>
      <c r="T313" s="128" t="s">
        <v>329</v>
      </c>
      <c r="U313" s="83" t="s">
        <v>21</v>
      </c>
      <c r="V313" s="91">
        <f>$V$295</f>
        <v>0.85</v>
      </c>
      <c r="W313" s="77"/>
      <c r="X313" s="77"/>
      <c r="Y313" s="72"/>
      <c r="Z313" s="87"/>
      <c r="AA313" s="90"/>
      <c r="AB313" s="91"/>
      <c r="AC313" s="91"/>
      <c r="AD313" s="91"/>
      <c r="AE313" s="91"/>
      <c r="AF313" s="91"/>
      <c r="AG313" s="45">
        <f>ROUND(ROUND(ROUND(H292*R304,0)*V313,0)-AA309,0)</f>
        <v>466</v>
      </c>
      <c r="AH313" s="79"/>
      <c r="AI313" s="80"/>
      <c r="AJ313" s="80"/>
      <c r="AK313" s="80"/>
      <c r="AL313" s="14"/>
      <c r="AM313" s="16" t="str">
        <f t="shared" si="1"/>
        <v>{s:'631717', v:466 , c:'放デイ４・未計画・開減２・拘減・'},</v>
      </c>
      <c r="AN313" s="16"/>
    </row>
    <row r="314" ht="16.5" customHeight="1">
      <c r="A314" s="29">
        <v>63.0</v>
      </c>
      <c r="B314" s="30">
        <v>1718.0</v>
      </c>
      <c r="C314" s="31">
        <v>312.0</v>
      </c>
      <c r="D314" s="32" t="s">
        <v>348</v>
      </c>
      <c r="E314" s="94"/>
      <c r="F314" s="94"/>
      <c r="G314" s="103"/>
      <c r="H314" s="8"/>
      <c r="I314" s="8"/>
      <c r="J314" s="54"/>
      <c r="K314" s="69"/>
      <c r="L314" s="65"/>
      <c r="M314" s="65"/>
      <c r="N314" s="132"/>
      <c r="O314" s="133"/>
      <c r="P314" s="134"/>
      <c r="Q314" s="83"/>
      <c r="R314" s="90"/>
      <c r="S314" s="91"/>
      <c r="T314" s="129"/>
      <c r="U314" s="56"/>
      <c r="V314" s="72"/>
      <c r="W314" s="73" t="s">
        <v>20</v>
      </c>
      <c r="X314" s="74" t="s">
        <v>21</v>
      </c>
      <c r="Y314" s="92">
        <v>0.85</v>
      </c>
      <c r="Z314" s="93"/>
      <c r="AA314" s="77"/>
      <c r="AB314" s="72"/>
      <c r="AC314" s="72"/>
      <c r="AD314" s="72"/>
      <c r="AE314" s="72"/>
      <c r="AF314" s="72"/>
      <c r="AG314" s="45">
        <f>ROUND(ROUND(ROUND(ROUND(H292*R304,0)*V313,0)*Y314,0)-AA309,0)</f>
        <v>395</v>
      </c>
      <c r="AH314" s="79"/>
      <c r="AI314" s="80"/>
      <c r="AJ314" s="80"/>
      <c r="AK314" s="80"/>
      <c r="AL314" s="14"/>
      <c r="AM314" s="16" t="str">
        <f t="shared" si="1"/>
        <v>{s:'631718', v:395 , c:'放デイ４・未計画・開減２・評減・拘減・'},</v>
      </c>
      <c r="AN314" s="16"/>
    </row>
    <row r="315" ht="16.5" customHeight="1">
      <c r="A315" s="29">
        <v>63.0</v>
      </c>
      <c r="B315" s="30">
        <v>1719.0</v>
      </c>
      <c r="C315" s="31">
        <v>313.0</v>
      </c>
      <c r="D315" s="32" t="s">
        <v>349</v>
      </c>
      <c r="E315" s="94"/>
      <c r="F315" s="94"/>
      <c r="G315" s="103"/>
      <c r="H315" s="8"/>
      <c r="I315" s="8"/>
      <c r="J315" s="54"/>
      <c r="K315" s="69"/>
      <c r="L315" s="65"/>
      <c r="M315" s="65"/>
      <c r="N315" s="132"/>
      <c r="O315" s="133"/>
      <c r="P315" s="130" t="s">
        <v>27</v>
      </c>
      <c r="Q315" s="41"/>
      <c r="R315" s="135"/>
      <c r="S315" s="68"/>
      <c r="T315" s="118"/>
      <c r="U315" s="41"/>
      <c r="V315" s="42"/>
      <c r="W315" s="43"/>
      <c r="X315" s="43"/>
      <c r="Y315" s="43"/>
      <c r="Z315" s="43"/>
      <c r="AA315" s="43"/>
      <c r="AB315" s="44"/>
      <c r="AC315" s="44"/>
      <c r="AD315" s="44"/>
      <c r="AE315" s="44"/>
      <c r="AF315" s="44"/>
      <c r="AG315" s="45">
        <f>ROUND(H292*R316,0)</f>
        <v>396</v>
      </c>
      <c r="AH315" s="79"/>
      <c r="AI315" s="80"/>
      <c r="AJ315" s="80"/>
      <c r="AK315" s="80"/>
      <c r="AL315" s="14"/>
      <c r="AM315" s="16" t="str">
        <f t="shared" si="1"/>
        <v>{s:'631719', v:396 , c:'放デイ４・未計画２・'},</v>
      </c>
      <c r="AN315" s="16"/>
    </row>
    <row r="316" ht="16.5" customHeight="1">
      <c r="A316" s="29">
        <v>63.0</v>
      </c>
      <c r="B316" s="30">
        <v>1720.0</v>
      </c>
      <c r="C316" s="31">
        <v>314.0</v>
      </c>
      <c r="D316" s="32" t="s">
        <v>350</v>
      </c>
      <c r="E316" s="94"/>
      <c r="F316" s="94"/>
      <c r="G316" s="103"/>
      <c r="H316" s="8"/>
      <c r="I316" s="8"/>
      <c r="J316" s="54"/>
      <c r="K316" s="69"/>
      <c r="L316" s="65"/>
      <c r="M316" s="65"/>
      <c r="N316" s="132"/>
      <c r="O316" s="133"/>
      <c r="P316" s="87"/>
      <c r="Q316" s="83" t="s">
        <v>21</v>
      </c>
      <c r="R316" s="90">
        <v>0.5</v>
      </c>
      <c r="S316" s="91"/>
      <c r="T316" s="126"/>
      <c r="U316" s="56"/>
      <c r="V316" s="58"/>
      <c r="W316" s="59" t="s">
        <v>20</v>
      </c>
      <c r="X316" s="41" t="s">
        <v>21</v>
      </c>
      <c r="Y316" s="60">
        <v>0.85</v>
      </c>
      <c r="Z316" s="43"/>
      <c r="AA316" s="43"/>
      <c r="AB316" s="44"/>
      <c r="AC316" s="44"/>
      <c r="AD316" s="44"/>
      <c r="AE316" s="44"/>
      <c r="AF316" s="44"/>
      <c r="AG316" s="45">
        <f>ROUND(ROUND(H292*R316,0)*Y316,0)</f>
        <v>337</v>
      </c>
      <c r="AH316" s="79"/>
      <c r="AI316" s="80"/>
      <c r="AJ316" s="80"/>
      <c r="AK316" s="80"/>
      <c r="AL316" s="14"/>
      <c r="AM316" s="16" t="str">
        <f t="shared" si="1"/>
        <v>{s:'631720', v:337 , c:'放デイ４・未計画２・評減・'},</v>
      </c>
      <c r="AN316" s="16"/>
    </row>
    <row r="317" ht="16.5" customHeight="1">
      <c r="A317" s="29">
        <v>63.0</v>
      </c>
      <c r="B317" s="30">
        <v>1721.0</v>
      </c>
      <c r="C317" s="31">
        <v>315.0</v>
      </c>
      <c r="D317" s="32" t="s">
        <v>351</v>
      </c>
      <c r="E317" s="94"/>
      <c r="F317" s="94"/>
      <c r="G317" s="103"/>
      <c r="H317" s="8"/>
      <c r="I317" s="8"/>
      <c r="J317" s="54"/>
      <c r="K317" s="69"/>
      <c r="L317" s="65"/>
      <c r="M317" s="65"/>
      <c r="N317" s="132"/>
      <c r="O317" s="133"/>
      <c r="P317" s="87"/>
      <c r="Q317" s="83"/>
      <c r="R317" s="90"/>
      <c r="S317" s="91"/>
      <c r="T317" s="128" t="s">
        <v>326</v>
      </c>
      <c r="U317" s="41" t="s">
        <v>21</v>
      </c>
      <c r="V317" s="68">
        <f>$V$293</f>
        <v>0.7</v>
      </c>
      <c r="W317" s="88"/>
      <c r="X317" s="88"/>
      <c r="Y317" s="88"/>
      <c r="Z317" s="88"/>
      <c r="AA317" s="88"/>
      <c r="AB317" s="89"/>
      <c r="AC317" s="89"/>
      <c r="AD317" s="89"/>
      <c r="AE317" s="89"/>
      <c r="AF317" s="89"/>
      <c r="AG317" s="45">
        <f>ROUND(ROUND(H292*R316,0)*V317,0)</f>
        <v>277</v>
      </c>
      <c r="AH317" s="79"/>
      <c r="AI317" s="80"/>
      <c r="AJ317" s="80"/>
      <c r="AK317" s="80"/>
      <c r="AL317" s="14"/>
      <c r="AM317" s="16" t="str">
        <f t="shared" si="1"/>
        <v>{s:'631721', v:277 , c:'放デイ４・未計画２・開減１・'},</v>
      </c>
      <c r="AN317" s="16"/>
    </row>
    <row r="318" ht="16.5" customHeight="1">
      <c r="A318" s="29">
        <v>63.0</v>
      </c>
      <c r="B318" s="30">
        <v>1722.0</v>
      </c>
      <c r="C318" s="31">
        <v>316.0</v>
      </c>
      <c r="D318" s="32" t="s">
        <v>352</v>
      </c>
      <c r="E318" s="94"/>
      <c r="F318" s="94"/>
      <c r="G318" s="103"/>
      <c r="H318" s="8"/>
      <c r="I318" s="8"/>
      <c r="J318" s="54"/>
      <c r="K318" s="69"/>
      <c r="L318" s="65"/>
      <c r="M318" s="65"/>
      <c r="N318" s="132"/>
      <c r="O318" s="133"/>
      <c r="P318" s="87"/>
      <c r="Q318" s="83"/>
      <c r="R318" s="90"/>
      <c r="S318" s="91"/>
      <c r="T318" s="129"/>
      <c r="U318" s="56"/>
      <c r="V318" s="72"/>
      <c r="W318" s="73" t="s">
        <v>20</v>
      </c>
      <c r="X318" s="74" t="s">
        <v>21</v>
      </c>
      <c r="Y318" s="75">
        <v>0.85</v>
      </c>
      <c r="Z318" s="43"/>
      <c r="AA318" s="43"/>
      <c r="AB318" s="44"/>
      <c r="AC318" s="44"/>
      <c r="AD318" s="44"/>
      <c r="AE318" s="44"/>
      <c r="AF318" s="44"/>
      <c r="AG318" s="114">
        <f>ROUND(ROUND(ROUND(H292*R316,0)*V317,0)*Y318,0)</f>
        <v>235</v>
      </c>
      <c r="AH318" s="79"/>
      <c r="AI318" s="80"/>
      <c r="AJ318" s="80"/>
      <c r="AK318" s="80"/>
      <c r="AL318" s="14"/>
      <c r="AM318" s="16" t="str">
        <f t="shared" si="1"/>
        <v>{s:'631722', v:235 , c:'放デイ４・未計画２・開減１・評減・'},</v>
      </c>
      <c r="AN318" s="16"/>
    </row>
    <row r="319" ht="16.5" customHeight="1">
      <c r="A319" s="29">
        <v>63.0</v>
      </c>
      <c r="B319" s="30">
        <v>1723.0</v>
      </c>
      <c r="C319" s="31">
        <v>317.0</v>
      </c>
      <c r="D319" s="32" t="s">
        <v>353</v>
      </c>
      <c r="E319" s="94"/>
      <c r="F319" s="94"/>
      <c r="G319" s="103"/>
      <c r="H319" s="8"/>
      <c r="I319" s="8"/>
      <c r="J319" s="54"/>
      <c r="K319" s="69"/>
      <c r="L319" s="65"/>
      <c r="M319" s="65"/>
      <c r="N319" s="132"/>
      <c r="O319" s="133"/>
      <c r="P319" s="87"/>
      <c r="Q319" s="83"/>
      <c r="R319" s="90"/>
      <c r="S319" s="91"/>
      <c r="T319" s="128" t="s">
        <v>329</v>
      </c>
      <c r="U319" s="41" t="s">
        <v>21</v>
      </c>
      <c r="V319" s="68">
        <f>$V$295</f>
        <v>0.85</v>
      </c>
      <c r="W319" s="77"/>
      <c r="X319" s="77"/>
      <c r="Y319" s="77"/>
      <c r="Z319" s="77"/>
      <c r="AA319" s="77"/>
      <c r="AB319" s="72"/>
      <c r="AC319" s="72"/>
      <c r="AD319" s="72"/>
      <c r="AE319" s="72"/>
      <c r="AF319" s="72"/>
      <c r="AG319" s="45">
        <f>ROUND(ROUND(H292*R316,0)*V319,0)</f>
        <v>337</v>
      </c>
      <c r="AH319" s="79"/>
      <c r="AI319" s="80"/>
      <c r="AJ319" s="80"/>
      <c r="AK319" s="80"/>
      <c r="AL319" s="14"/>
      <c r="AM319" s="16" t="str">
        <f t="shared" si="1"/>
        <v>{s:'631723', v:337 , c:'放デイ４・未計画２・開減２・'},</v>
      </c>
      <c r="AN319" s="16"/>
    </row>
    <row r="320" ht="16.5" customHeight="1">
      <c r="A320" s="29">
        <v>63.0</v>
      </c>
      <c r="B320" s="30">
        <v>1724.0</v>
      </c>
      <c r="C320" s="31">
        <v>318.0</v>
      </c>
      <c r="D320" s="32" t="s">
        <v>354</v>
      </c>
      <c r="E320" s="94"/>
      <c r="F320" s="94"/>
      <c r="G320" s="103"/>
      <c r="H320" s="8"/>
      <c r="I320" s="8"/>
      <c r="J320" s="54"/>
      <c r="K320" s="69"/>
      <c r="L320" s="65"/>
      <c r="M320" s="65"/>
      <c r="N320" s="132"/>
      <c r="O320" s="133"/>
      <c r="P320" s="134"/>
      <c r="Q320" s="83"/>
      <c r="R320" s="90"/>
      <c r="S320" s="91"/>
      <c r="T320" s="136"/>
      <c r="U320" s="56"/>
      <c r="V320" s="72"/>
      <c r="W320" s="73" t="s">
        <v>20</v>
      </c>
      <c r="X320" s="74" t="s">
        <v>21</v>
      </c>
      <c r="Y320" s="75">
        <v>0.85</v>
      </c>
      <c r="Z320" s="43"/>
      <c r="AA320" s="43"/>
      <c r="AB320" s="44"/>
      <c r="AC320" s="44"/>
      <c r="AD320" s="44"/>
      <c r="AE320" s="44"/>
      <c r="AF320" s="44"/>
      <c r="AG320" s="45">
        <f>ROUND(ROUND(ROUND(H292*R316,0)*V319,0)*Y320,0)</f>
        <v>286</v>
      </c>
      <c r="AH320" s="79"/>
      <c r="AI320" s="80"/>
      <c r="AJ320" s="80"/>
      <c r="AK320" s="80"/>
      <c r="AL320" s="14"/>
      <c r="AM320" s="16" t="str">
        <f t="shared" si="1"/>
        <v>{s:'631724', v:286 , c:'放デイ４・未計画２・開減２・評減・'},</v>
      </c>
      <c r="AN320" s="16"/>
    </row>
    <row r="321" ht="16.5" customHeight="1">
      <c r="A321" s="29">
        <v>63.0</v>
      </c>
      <c r="B321" s="30">
        <v>1725.0</v>
      </c>
      <c r="C321" s="31">
        <v>319.0</v>
      </c>
      <c r="D321" s="32" t="s">
        <v>355</v>
      </c>
      <c r="E321" s="94"/>
      <c r="F321" s="94"/>
      <c r="G321" s="103"/>
      <c r="H321" s="8"/>
      <c r="I321" s="8"/>
      <c r="J321" s="54"/>
      <c r="K321" s="69"/>
      <c r="L321" s="65"/>
      <c r="M321" s="65"/>
      <c r="N321" s="132"/>
      <c r="O321" s="133"/>
      <c r="P321" s="134"/>
      <c r="Q321" s="83"/>
      <c r="R321" s="90"/>
      <c r="S321" s="91"/>
      <c r="T321" s="118"/>
      <c r="U321" s="41"/>
      <c r="V321" s="42"/>
      <c r="W321" s="43"/>
      <c r="X321" s="43"/>
      <c r="Y321" s="44"/>
      <c r="Z321" s="82" t="s">
        <v>30</v>
      </c>
      <c r="AA321" s="83">
        <v>5.0</v>
      </c>
      <c r="AB321" s="84" t="s">
        <v>31</v>
      </c>
      <c r="AC321" s="84"/>
      <c r="AD321" s="84"/>
      <c r="AE321" s="84"/>
      <c r="AF321" s="84"/>
      <c r="AG321" s="45">
        <f>ROUND(ROUND(H292*R316,0)-AA321,0)</f>
        <v>391</v>
      </c>
      <c r="AH321" s="79"/>
      <c r="AI321" s="80"/>
      <c r="AJ321" s="80"/>
      <c r="AK321" s="80"/>
      <c r="AL321" s="14"/>
      <c r="AM321" s="16" t="str">
        <f t="shared" si="1"/>
        <v>{s:'631725', v:391 , c:'放デイ４・未計画２・拘減・'},</v>
      </c>
      <c r="AN321" s="16"/>
    </row>
    <row r="322" ht="16.5" customHeight="1">
      <c r="A322" s="29">
        <v>63.0</v>
      </c>
      <c r="B322" s="30">
        <v>1726.0</v>
      </c>
      <c r="C322" s="31">
        <v>320.0</v>
      </c>
      <c r="D322" s="32" t="s">
        <v>356</v>
      </c>
      <c r="E322" s="94"/>
      <c r="F322" s="94"/>
      <c r="G322" s="103"/>
      <c r="H322" s="8"/>
      <c r="I322" s="8"/>
      <c r="J322" s="54"/>
      <c r="K322" s="69"/>
      <c r="L322" s="65"/>
      <c r="M322" s="65"/>
      <c r="N322" s="132"/>
      <c r="O322" s="133"/>
      <c r="P322" s="137"/>
      <c r="Q322" s="83"/>
      <c r="R322" s="90"/>
      <c r="S322" s="90"/>
      <c r="T322" s="126"/>
      <c r="U322" s="56"/>
      <c r="V322" s="58"/>
      <c r="W322" s="59" t="s">
        <v>20</v>
      </c>
      <c r="X322" s="41" t="s">
        <v>21</v>
      </c>
      <c r="Y322" s="86">
        <v>0.85</v>
      </c>
      <c r="Z322" s="87"/>
      <c r="AA322" s="83"/>
      <c r="AB322" s="84"/>
      <c r="AC322" s="84"/>
      <c r="AD322" s="84"/>
      <c r="AE322" s="84"/>
      <c r="AF322" s="84"/>
      <c r="AG322" s="45">
        <f>ROUND(ROUND(ROUND(H292*R316,0)*Y322,0)-AA321,0)</f>
        <v>332</v>
      </c>
      <c r="AH322" s="79"/>
      <c r="AI322" s="80"/>
      <c r="AJ322" s="80"/>
      <c r="AK322" s="80"/>
      <c r="AL322" s="14"/>
      <c r="AM322" s="16" t="str">
        <f t="shared" si="1"/>
        <v>{s:'631726', v:332 , c:'放デイ４・未計画２・評減・拘減・'},</v>
      </c>
      <c r="AN322" s="16"/>
    </row>
    <row r="323" ht="16.5" customHeight="1">
      <c r="A323" s="29">
        <v>63.0</v>
      </c>
      <c r="B323" s="30">
        <v>1727.0</v>
      </c>
      <c r="C323" s="31">
        <v>321.0</v>
      </c>
      <c r="D323" s="32" t="s">
        <v>357</v>
      </c>
      <c r="E323" s="94"/>
      <c r="F323" s="94"/>
      <c r="G323" s="103"/>
      <c r="H323" s="8"/>
      <c r="I323" s="8"/>
      <c r="J323" s="54"/>
      <c r="K323" s="69"/>
      <c r="L323" s="65"/>
      <c r="M323" s="65"/>
      <c r="N323" s="132"/>
      <c r="O323" s="133"/>
      <c r="P323" s="137"/>
      <c r="Q323" s="83"/>
      <c r="R323" s="90"/>
      <c r="S323" s="90"/>
      <c r="T323" s="128" t="s">
        <v>326</v>
      </c>
      <c r="U323" s="83" t="s">
        <v>21</v>
      </c>
      <c r="V323" s="91">
        <f>$V$293</f>
        <v>0.7</v>
      </c>
      <c r="W323" s="88"/>
      <c r="X323" s="88"/>
      <c r="Y323" s="89"/>
      <c r="Z323" s="87"/>
      <c r="AA323" s="90"/>
      <c r="AB323" s="91"/>
      <c r="AC323" s="91"/>
      <c r="AD323" s="91"/>
      <c r="AE323" s="91"/>
      <c r="AF323" s="91"/>
      <c r="AG323" s="45">
        <f>ROUND(ROUND(ROUND(H292*R316,0)*V323,0)-AA321,0)</f>
        <v>272</v>
      </c>
      <c r="AH323" s="79"/>
      <c r="AI323" s="80"/>
      <c r="AJ323" s="80"/>
      <c r="AK323" s="80"/>
      <c r="AL323" s="14"/>
      <c r="AM323" s="16" t="str">
        <f t="shared" si="1"/>
        <v>{s:'631727', v:272 , c:'放デイ４・未計画２・開減１・拘減・'},</v>
      </c>
      <c r="AN323" s="16"/>
    </row>
    <row r="324" ht="16.5" customHeight="1">
      <c r="A324" s="29">
        <v>63.0</v>
      </c>
      <c r="B324" s="30">
        <v>1728.0</v>
      </c>
      <c r="C324" s="31">
        <v>322.0</v>
      </c>
      <c r="D324" s="32" t="s">
        <v>358</v>
      </c>
      <c r="E324" s="94"/>
      <c r="F324" s="94"/>
      <c r="G324" s="103"/>
      <c r="H324" s="8"/>
      <c r="I324" s="8"/>
      <c r="J324" s="54"/>
      <c r="K324" s="69"/>
      <c r="L324" s="65"/>
      <c r="M324" s="65"/>
      <c r="N324" s="132"/>
      <c r="O324" s="133"/>
      <c r="P324" s="137"/>
      <c r="Q324" s="83"/>
      <c r="R324" s="90"/>
      <c r="S324" s="90"/>
      <c r="T324" s="129"/>
      <c r="U324" s="56"/>
      <c r="V324" s="72"/>
      <c r="W324" s="73" t="s">
        <v>20</v>
      </c>
      <c r="X324" s="74" t="s">
        <v>21</v>
      </c>
      <c r="Y324" s="92">
        <v>0.85</v>
      </c>
      <c r="Z324" s="87"/>
      <c r="AA324" s="90"/>
      <c r="AB324" s="91"/>
      <c r="AC324" s="91"/>
      <c r="AD324" s="91"/>
      <c r="AE324" s="91"/>
      <c r="AF324" s="91"/>
      <c r="AG324" s="114">
        <f>ROUND(ROUND(ROUND(ROUND(H292*R316,0)*V323,0)*Y324,0)-AA321,0)</f>
        <v>230</v>
      </c>
      <c r="AH324" s="79"/>
      <c r="AI324" s="80"/>
      <c r="AJ324" s="80"/>
      <c r="AK324" s="80"/>
      <c r="AL324" s="14"/>
      <c r="AM324" s="16" t="str">
        <f t="shared" si="1"/>
        <v>{s:'631728', v:230 , c:'放デイ４・未計画２・開減１・評減・拘減・'},</v>
      </c>
      <c r="AN324" s="16"/>
    </row>
    <row r="325" ht="16.5" customHeight="1">
      <c r="A325" s="29">
        <v>63.0</v>
      </c>
      <c r="B325" s="30">
        <v>1729.0</v>
      </c>
      <c r="C325" s="31">
        <v>323.0</v>
      </c>
      <c r="D325" s="32" t="s">
        <v>359</v>
      </c>
      <c r="E325" s="94"/>
      <c r="F325" s="94"/>
      <c r="G325" s="103"/>
      <c r="H325" s="8"/>
      <c r="I325" s="8"/>
      <c r="J325" s="54"/>
      <c r="K325" s="69"/>
      <c r="L325" s="65"/>
      <c r="M325" s="65"/>
      <c r="N325" s="132"/>
      <c r="O325" s="133"/>
      <c r="P325" s="137"/>
      <c r="Q325" s="83"/>
      <c r="R325" s="90"/>
      <c r="S325" s="90"/>
      <c r="T325" s="128" t="s">
        <v>329</v>
      </c>
      <c r="U325" s="83" t="s">
        <v>21</v>
      </c>
      <c r="V325" s="91">
        <f>$V$295</f>
        <v>0.85</v>
      </c>
      <c r="W325" s="77"/>
      <c r="X325" s="77"/>
      <c r="Y325" s="72"/>
      <c r="Z325" s="87"/>
      <c r="AA325" s="90"/>
      <c r="AB325" s="91"/>
      <c r="AC325" s="91"/>
      <c r="AD325" s="91"/>
      <c r="AE325" s="91"/>
      <c r="AF325" s="91"/>
      <c r="AG325" s="45">
        <f>ROUND(ROUND(ROUND(H292*R316,0)*V325,0)-AA321,0)</f>
        <v>332</v>
      </c>
      <c r="AH325" s="79"/>
      <c r="AI325" s="80"/>
      <c r="AJ325" s="80"/>
      <c r="AK325" s="80"/>
      <c r="AL325" s="14"/>
      <c r="AM325" s="16" t="str">
        <f t="shared" si="1"/>
        <v>{s:'631729', v:332 , c:'放デイ４・未計画２・開減２・拘減・'},</v>
      </c>
      <c r="AN325" s="16"/>
    </row>
    <row r="326" ht="16.5" customHeight="1">
      <c r="A326" s="29">
        <v>63.0</v>
      </c>
      <c r="B326" s="30">
        <v>1730.0</v>
      </c>
      <c r="C326" s="31">
        <v>324.0</v>
      </c>
      <c r="D326" s="32" t="s">
        <v>360</v>
      </c>
      <c r="E326" s="94"/>
      <c r="F326" s="94"/>
      <c r="G326" s="103"/>
      <c r="H326" s="8"/>
      <c r="I326" s="8"/>
      <c r="J326" s="54"/>
      <c r="K326" s="69"/>
      <c r="L326" s="65"/>
      <c r="M326" s="65"/>
      <c r="N326" s="132"/>
      <c r="O326" s="134"/>
      <c r="P326" s="138"/>
      <c r="Q326" s="83"/>
      <c r="R326" s="90"/>
      <c r="S326" s="90"/>
      <c r="T326" s="129"/>
      <c r="U326" s="56"/>
      <c r="V326" s="72"/>
      <c r="W326" s="73" t="s">
        <v>20</v>
      </c>
      <c r="X326" s="74" t="s">
        <v>21</v>
      </c>
      <c r="Y326" s="92">
        <v>0.85</v>
      </c>
      <c r="Z326" s="93"/>
      <c r="AA326" s="77"/>
      <c r="AB326" s="72"/>
      <c r="AC326" s="72"/>
      <c r="AD326" s="72"/>
      <c r="AE326" s="72"/>
      <c r="AF326" s="72"/>
      <c r="AG326" s="45">
        <f>ROUND(ROUND(ROUND(ROUND(H292*R316,0)*V325,0)*Y326,0)-AA321,0)</f>
        <v>281</v>
      </c>
      <c r="AH326" s="79"/>
      <c r="AI326" s="80"/>
      <c r="AJ326" s="80"/>
      <c r="AK326" s="80"/>
      <c r="AL326" s="14"/>
      <c r="AM326" s="16" t="str">
        <f t="shared" si="1"/>
        <v>{s:'631730', v:281 , c:'放デイ４・未計画２・開減２・評減・拘減・'},</v>
      </c>
      <c r="AN326" s="16"/>
    </row>
    <row r="327" ht="16.5" customHeight="1">
      <c r="A327" s="29">
        <v>63.0</v>
      </c>
      <c r="B327" s="30">
        <v>1217.0</v>
      </c>
      <c r="C327" s="31">
        <v>325.0</v>
      </c>
      <c r="D327" s="32" t="s">
        <v>361</v>
      </c>
      <c r="E327" s="139"/>
      <c r="F327" s="139"/>
      <c r="G327" s="94"/>
      <c r="H327" s="140"/>
      <c r="I327" s="140"/>
      <c r="J327" s="95"/>
      <c r="K327" s="82" t="s">
        <v>38</v>
      </c>
      <c r="L327" s="96"/>
      <c r="M327" s="96"/>
      <c r="N327" s="39"/>
      <c r="O327" s="40"/>
      <c r="P327" s="41"/>
      <c r="Q327" s="7"/>
      <c r="R327" s="7"/>
      <c r="S327" s="7"/>
      <c r="T327" s="118"/>
      <c r="U327" s="41"/>
      <c r="V327" s="42"/>
      <c r="W327" s="43"/>
      <c r="X327" s="43"/>
      <c r="Y327" s="43"/>
      <c r="Z327" s="43"/>
      <c r="AA327" s="43"/>
      <c r="AB327" s="44"/>
      <c r="AC327" s="44"/>
      <c r="AD327" s="44"/>
      <c r="AE327" s="44"/>
      <c r="AF327" s="44"/>
      <c r="AG327" s="45">
        <f>ROUND(H292+L328,0)</f>
        <v>804</v>
      </c>
      <c r="AH327" s="79"/>
      <c r="AI327" s="80"/>
      <c r="AJ327" s="80"/>
      <c r="AK327" s="80"/>
      <c r="AL327" s="14"/>
      <c r="AM327" s="16" t="str">
        <f t="shared" si="1"/>
        <v>{s:'631217', v:804 , c:'放デイ４・有資格４・'},</v>
      </c>
      <c r="AN327" s="16"/>
    </row>
    <row r="328" ht="16.5" customHeight="1">
      <c r="A328" s="29">
        <v>63.0</v>
      </c>
      <c r="B328" s="30">
        <v>1731.0</v>
      </c>
      <c r="C328" s="31">
        <v>326.0</v>
      </c>
      <c r="D328" s="32" t="s">
        <v>362</v>
      </c>
      <c r="E328" s="139"/>
      <c r="F328" s="139"/>
      <c r="G328" s="94"/>
      <c r="H328" s="140"/>
      <c r="I328" s="140"/>
      <c r="J328" s="95"/>
      <c r="K328" s="87"/>
      <c r="L328" s="83">
        <v>12.0</v>
      </c>
      <c r="M328" s="97" t="s">
        <v>40</v>
      </c>
      <c r="N328" s="54"/>
      <c r="O328" s="125"/>
      <c r="P328" s="83"/>
      <c r="Q328" s="8"/>
      <c r="R328" s="8"/>
      <c r="S328" s="8"/>
      <c r="T328" s="126"/>
      <c r="U328" s="56"/>
      <c r="V328" s="58"/>
      <c r="W328" s="59" t="s">
        <v>20</v>
      </c>
      <c r="X328" s="41" t="s">
        <v>21</v>
      </c>
      <c r="Y328" s="60">
        <v>0.85</v>
      </c>
      <c r="Z328" s="43"/>
      <c r="AA328" s="43"/>
      <c r="AB328" s="44"/>
      <c r="AC328" s="44"/>
      <c r="AD328" s="44"/>
      <c r="AE328" s="44"/>
      <c r="AF328" s="44"/>
      <c r="AG328" s="45">
        <f>ROUND(ROUND(H292+L328,0)*Y328,0)</f>
        <v>683</v>
      </c>
      <c r="AH328" s="79"/>
      <c r="AI328" s="80"/>
      <c r="AJ328" s="80"/>
      <c r="AK328" s="80"/>
      <c r="AL328" s="14"/>
      <c r="AM328" s="16" t="str">
        <f t="shared" si="1"/>
        <v>{s:'631731', v:683 , c:'放デイ４・有資格４・評減・'},</v>
      </c>
      <c r="AN328" s="16"/>
    </row>
    <row r="329" ht="16.5" customHeight="1">
      <c r="A329" s="29">
        <v>63.0</v>
      </c>
      <c r="B329" s="30">
        <v>1218.0</v>
      </c>
      <c r="C329" s="31">
        <v>327.0</v>
      </c>
      <c r="D329" s="32" t="s">
        <v>363</v>
      </c>
      <c r="E329" s="139"/>
      <c r="F329" s="139"/>
      <c r="G329" s="94"/>
      <c r="H329" s="140"/>
      <c r="I329" s="140"/>
      <c r="J329" s="95"/>
      <c r="K329" s="87"/>
      <c r="L329" s="65"/>
      <c r="M329" s="83"/>
      <c r="N329" s="100"/>
      <c r="O329" s="127"/>
      <c r="P329" s="14"/>
      <c r="Q329" s="8"/>
      <c r="R329" s="8"/>
      <c r="S329" s="8"/>
      <c r="T329" s="128" t="s">
        <v>326</v>
      </c>
      <c r="U329" s="41" t="s">
        <v>21</v>
      </c>
      <c r="V329" s="68">
        <f>$V$293</f>
        <v>0.7</v>
      </c>
      <c r="W329" s="88"/>
      <c r="X329" s="88"/>
      <c r="Y329" s="88"/>
      <c r="Z329" s="88"/>
      <c r="AA329" s="88"/>
      <c r="AB329" s="89"/>
      <c r="AC329" s="89"/>
      <c r="AD329" s="89"/>
      <c r="AE329" s="89"/>
      <c r="AF329" s="89"/>
      <c r="AG329" s="45">
        <f>ROUND(ROUND(H292+L328,0)*V329,0)</f>
        <v>563</v>
      </c>
      <c r="AH329" s="79"/>
      <c r="AI329" s="80"/>
      <c r="AJ329" s="80"/>
      <c r="AK329" s="80"/>
      <c r="AL329" s="14"/>
      <c r="AM329" s="16" t="str">
        <f t="shared" si="1"/>
        <v>{s:'631218', v:563 , c:'放デイ４・有資格４・開減１・'},</v>
      </c>
      <c r="AN329" s="16"/>
    </row>
    <row r="330" ht="16.5" customHeight="1">
      <c r="A330" s="29">
        <v>63.0</v>
      </c>
      <c r="B330" s="30">
        <v>1732.0</v>
      </c>
      <c r="C330" s="31">
        <v>328.0</v>
      </c>
      <c r="D330" s="32" t="s">
        <v>364</v>
      </c>
      <c r="E330" s="139"/>
      <c r="F330" s="139"/>
      <c r="G330" s="94"/>
      <c r="H330" s="140"/>
      <c r="I330" s="140"/>
      <c r="J330" s="95"/>
      <c r="K330" s="87"/>
      <c r="L330" s="65"/>
      <c r="M330" s="83"/>
      <c r="N330" s="100"/>
      <c r="O330" s="127"/>
      <c r="P330" s="14"/>
      <c r="Q330" s="8"/>
      <c r="R330" s="8"/>
      <c r="S330" s="8"/>
      <c r="T330" s="129"/>
      <c r="U330" s="56"/>
      <c r="V330" s="72"/>
      <c r="W330" s="73" t="s">
        <v>20</v>
      </c>
      <c r="X330" s="74" t="s">
        <v>21</v>
      </c>
      <c r="Y330" s="75">
        <v>0.85</v>
      </c>
      <c r="Z330" s="43"/>
      <c r="AA330" s="43"/>
      <c r="AB330" s="44"/>
      <c r="AC330" s="44"/>
      <c r="AD330" s="44"/>
      <c r="AE330" s="44"/>
      <c r="AF330" s="44"/>
      <c r="AG330" s="45">
        <f>ROUND(ROUND(ROUND(H292+L328,0)*V329,0)*Y330,0)</f>
        <v>479</v>
      </c>
      <c r="AH330" s="79"/>
      <c r="AI330" s="80"/>
      <c r="AJ330" s="80"/>
      <c r="AK330" s="80"/>
      <c r="AL330" s="14"/>
      <c r="AM330" s="16" t="str">
        <f t="shared" si="1"/>
        <v>{s:'631732', v:479 , c:'放デイ４・有資格４・開減１・評減・'},</v>
      </c>
      <c r="AN330" s="16"/>
    </row>
    <row r="331" ht="16.5" customHeight="1">
      <c r="A331" s="29">
        <v>63.0</v>
      </c>
      <c r="B331" s="30">
        <v>1219.0</v>
      </c>
      <c r="C331" s="31">
        <v>329.0</v>
      </c>
      <c r="D331" s="32" t="s">
        <v>365</v>
      </c>
      <c r="E331" s="139"/>
      <c r="F331" s="139"/>
      <c r="G331" s="94"/>
      <c r="H331" s="140"/>
      <c r="I331" s="140"/>
      <c r="J331" s="95"/>
      <c r="K331" s="87"/>
      <c r="L331" s="65"/>
      <c r="M331" s="83"/>
      <c r="N331" s="100"/>
      <c r="O331" s="127"/>
      <c r="P331" s="14"/>
      <c r="Q331" s="8"/>
      <c r="R331" s="8"/>
      <c r="S331" s="8"/>
      <c r="T331" s="128" t="s">
        <v>329</v>
      </c>
      <c r="U331" s="41" t="s">
        <v>21</v>
      </c>
      <c r="V331" s="68">
        <f>$V$295</f>
        <v>0.85</v>
      </c>
      <c r="W331" s="77"/>
      <c r="X331" s="77"/>
      <c r="Y331" s="77"/>
      <c r="Z331" s="77"/>
      <c r="AA331" s="77"/>
      <c r="AB331" s="72"/>
      <c r="AC331" s="72"/>
      <c r="AD331" s="72"/>
      <c r="AE331" s="72"/>
      <c r="AF331" s="72"/>
      <c r="AG331" s="45">
        <f>ROUND(ROUND(H292+L328,0)*V331,0)</f>
        <v>683</v>
      </c>
      <c r="AH331" s="79"/>
      <c r="AI331" s="80"/>
      <c r="AJ331" s="80"/>
      <c r="AK331" s="80"/>
      <c r="AL331" s="14"/>
      <c r="AM331" s="16" t="str">
        <f t="shared" si="1"/>
        <v>{s:'631219', v:683 , c:'放デイ４・有資格４・開減２・'},</v>
      </c>
      <c r="AN331" s="16"/>
    </row>
    <row r="332" ht="16.5" customHeight="1">
      <c r="A332" s="29">
        <v>63.0</v>
      </c>
      <c r="B332" s="30">
        <v>1733.0</v>
      </c>
      <c r="C332" s="31">
        <v>330.0</v>
      </c>
      <c r="D332" s="32" t="s">
        <v>366</v>
      </c>
      <c r="E332" s="139"/>
      <c r="F332" s="139"/>
      <c r="G332" s="94"/>
      <c r="H332" s="140"/>
      <c r="I332" s="140"/>
      <c r="J332" s="95"/>
      <c r="K332" s="87"/>
      <c r="L332" s="65"/>
      <c r="M332" s="83"/>
      <c r="N332" s="100"/>
      <c r="O332" s="127"/>
      <c r="P332" s="14"/>
      <c r="Q332" s="8"/>
      <c r="R332" s="8"/>
      <c r="S332" s="8"/>
      <c r="T332" s="129"/>
      <c r="U332" s="56"/>
      <c r="V332" s="72"/>
      <c r="W332" s="73" t="s">
        <v>20</v>
      </c>
      <c r="X332" s="74" t="s">
        <v>21</v>
      </c>
      <c r="Y332" s="75">
        <v>0.85</v>
      </c>
      <c r="Z332" s="43"/>
      <c r="AA332" s="43"/>
      <c r="AB332" s="44"/>
      <c r="AC332" s="44"/>
      <c r="AD332" s="44"/>
      <c r="AE332" s="44"/>
      <c r="AF332" s="44"/>
      <c r="AG332" s="45">
        <f>ROUND(ROUND(ROUND(H292+L328,0)*V331,0)*Y332,0)</f>
        <v>581</v>
      </c>
      <c r="AH332" s="79"/>
      <c r="AI332" s="80"/>
      <c r="AJ332" s="80"/>
      <c r="AK332" s="80"/>
      <c r="AL332" s="14"/>
      <c r="AM332" s="16" t="str">
        <f t="shared" si="1"/>
        <v>{s:'631733', v:581 , c:'放デイ４・有資格４・開減２・評減・'},</v>
      </c>
      <c r="AN332" s="16"/>
    </row>
    <row r="333" ht="16.5" customHeight="1">
      <c r="A333" s="29">
        <v>63.0</v>
      </c>
      <c r="B333" s="30">
        <v>1734.0</v>
      </c>
      <c r="C333" s="31">
        <v>331.0</v>
      </c>
      <c r="D333" s="32" t="s">
        <v>367</v>
      </c>
      <c r="E333" s="139"/>
      <c r="F333" s="139"/>
      <c r="G333" s="94"/>
      <c r="H333" s="140"/>
      <c r="I333" s="140"/>
      <c r="J333" s="95"/>
      <c r="K333" s="87"/>
      <c r="L333" s="65"/>
      <c r="M333" s="83"/>
      <c r="N333" s="100"/>
      <c r="O333" s="127"/>
      <c r="P333" s="14"/>
      <c r="Q333" s="8"/>
      <c r="R333" s="8"/>
      <c r="S333" s="8"/>
      <c r="T333" s="118"/>
      <c r="U333" s="41"/>
      <c r="V333" s="42"/>
      <c r="W333" s="43"/>
      <c r="X333" s="43"/>
      <c r="Y333" s="44"/>
      <c r="Z333" s="82" t="s">
        <v>30</v>
      </c>
      <c r="AA333" s="83">
        <v>5.0</v>
      </c>
      <c r="AB333" s="84" t="s">
        <v>31</v>
      </c>
      <c r="AC333" s="84"/>
      <c r="AD333" s="84"/>
      <c r="AE333" s="84"/>
      <c r="AF333" s="84"/>
      <c r="AG333" s="45">
        <f>ROUND(ROUND(H292+L328,0)-AA333,0)</f>
        <v>799</v>
      </c>
      <c r="AH333" s="79"/>
      <c r="AI333" s="80"/>
      <c r="AJ333" s="80"/>
      <c r="AK333" s="80"/>
      <c r="AL333" s="14"/>
      <c r="AM333" s="16" t="str">
        <f t="shared" si="1"/>
        <v>{s:'631734', v:799 , c:'放デイ４・有資格４・拘減・'},</v>
      </c>
      <c r="AN333" s="16"/>
    </row>
    <row r="334" ht="16.5" customHeight="1">
      <c r="A334" s="29">
        <v>63.0</v>
      </c>
      <c r="B334" s="30">
        <v>1735.0</v>
      </c>
      <c r="C334" s="31">
        <v>332.0</v>
      </c>
      <c r="D334" s="32" t="s">
        <v>368</v>
      </c>
      <c r="E334" s="139"/>
      <c r="F334" s="139"/>
      <c r="G334" s="94"/>
      <c r="H334" s="140"/>
      <c r="I334" s="140"/>
      <c r="J334" s="95"/>
      <c r="K334" s="69"/>
      <c r="L334" s="65"/>
      <c r="M334" s="83"/>
      <c r="N334" s="100"/>
      <c r="O334" s="127"/>
      <c r="P334" s="14"/>
      <c r="Q334" s="8"/>
      <c r="R334" s="8"/>
      <c r="S334" s="8"/>
      <c r="T334" s="126"/>
      <c r="U334" s="56"/>
      <c r="V334" s="58"/>
      <c r="W334" s="59" t="s">
        <v>20</v>
      </c>
      <c r="X334" s="41" t="s">
        <v>21</v>
      </c>
      <c r="Y334" s="86">
        <v>0.85</v>
      </c>
      <c r="Z334" s="87"/>
      <c r="AA334" s="83"/>
      <c r="AB334" s="84"/>
      <c r="AC334" s="84"/>
      <c r="AD334" s="84"/>
      <c r="AE334" s="84"/>
      <c r="AF334" s="84"/>
      <c r="AG334" s="45">
        <f>ROUND(ROUND(ROUND(H292+L328,0)*Y334,0)-AA333,0)</f>
        <v>678</v>
      </c>
      <c r="AH334" s="79"/>
      <c r="AI334" s="80"/>
      <c r="AJ334" s="80"/>
      <c r="AK334" s="80"/>
      <c r="AL334" s="14"/>
      <c r="AM334" s="16" t="str">
        <f t="shared" si="1"/>
        <v>{s:'631735', v:678 , c:'放デイ４・有資格４・評減・拘減・'},</v>
      </c>
      <c r="AN334" s="16"/>
    </row>
    <row r="335" ht="16.5" customHeight="1">
      <c r="A335" s="29">
        <v>63.0</v>
      </c>
      <c r="B335" s="30">
        <v>1736.0</v>
      </c>
      <c r="C335" s="31">
        <v>333.0</v>
      </c>
      <c r="D335" s="32" t="s">
        <v>369</v>
      </c>
      <c r="E335" s="139"/>
      <c r="F335" s="139"/>
      <c r="G335" s="94"/>
      <c r="H335" s="140"/>
      <c r="I335" s="140"/>
      <c r="J335" s="95"/>
      <c r="K335" s="69"/>
      <c r="L335" s="65"/>
      <c r="M335" s="83"/>
      <c r="N335" s="100"/>
      <c r="O335" s="127"/>
      <c r="P335" s="14"/>
      <c r="Q335" s="8"/>
      <c r="R335" s="8"/>
      <c r="S335" s="8"/>
      <c r="T335" s="128" t="s">
        <v>326</v>
      </c>
      <c r="U335" s="83" t="s">
        <v>21</v>
      </c>
      <c r="V335" s="91">
        <v>0.7</v>
      </c>
      <c r="W335" s="88"/>
      <c r="X335" s="88"/>
      <c r="Y335" s="89"/>
      <c r="Z335" s="87"/>
      <c r="AA335" s="90"/>
      <c r="AB335" s="91"/>
      <c r="AC335" s="91"/>
      <c r="AD335" s="91"/>
      <c r="AE335" s="91"/>
      <c r="AF335" s="91"/>
      <c r="AG335" s="45">
        <f>ROUND(ROUND(ROUND(H292+L328,0)*V335,0)-AA333,0)</f>
        <v>558</v>
      </c>
      <c r="AH335" s="79"/>
      <c r="AI335" s="80"/>
      <c r="AJ335" s="80"/>
      <c r="AK335" s="80"/>
      <c r="AL335" s="14"/>
      <c r="AM335" s="16" t="str">
        <f t="shared" si="1"/>
        <v>{s:'631736', v:558 , c:'放デイ４・有資格４・開減１・拘減・'},</v>
      </c>
      <c r="AN335" s="16"/>
    </row>
    <row r="336" ht="16.5" customHeight="1">
      <c r="A336" s="29">
        <v>63.0</v>
      </c>
      <c r="B336" s="30">
        <v>1737.0</v>
      </c>
      <c r="C336" s="31">
        <v>334.0</v>
      </c>
      <c r="D336" s="32" t="s">
        <v>370</v>
      </c>
      <c r="E336" s="139"/>
      <c r="F336" s="139"/>
      <c r="G336" s="94"/>
      <c r="H336" s="140"/>
      <c r="I336" s="140"/>
      <c r="J336" s="95"/>
      <c r="K336" s="69"/>
      <c r="L336" s="65"/>
      <c r="M336" s="83"/>
      <c r="N336" s="100"/>
      <c r="O336" s="127"/>
      <c r="P336" s="14"/>
      <c r="Q336" s="8"/>
      <c r="R336" s="8"/>
      <c r="S336" s="8"/>
      <c r="T336" s="129"/>
      <c r="U336" s="56"/>
      <c r="V336" s="72"/>
      <c r="W336" s="73" t="s">
        <v>20</v>
      </c>
      <c r="X336" s="74" t="s">
        <v>21</v>
      </c>
      <c r="Y336" s="92">
        <v>0.85</v>
      </c>
      <c r="Z336" s="87"/>
      <c r="AA336" s="90"/>
      <c r="AB336" s="91"/>
      <c r="AC336" s="91"/>
      <c r="AD336" s="91"/>
      <c r="AE336" s="91"/>
      <c r="AF336" s="91"/>
      <c r="AG336" s="45">
        <f>ROUND(ROUND(ROUND(ROUND(H292+L328,0)*V335,0)*Y336,0)-AA333,0)</f>
        <v>474</v>
      </c>
      <c r="AH336" s="79"/>
      <c r="AI336" s="80"/>
      <c r="AJ336" s="80"/>
      <c r="AK336" s="80"/>
      <c r="AL336" s="14"/>
      <c r="AM336" s="16" t="str">
        <f t="shared" si="1"/>
        <v>{s:'631737', v:474 , c:'放デイ４・有資格４・開減１・評減・拘減・'},</v>
      </c>
      <c r="AN336" s="16"/>
    </row>
    <row r="337" ht="16.5" customHeight="1">
      <c r="A337" s="29">
        <v>63.0</v>
      </c>
      <c r="B337" s="30">
        <v>1738.0</v>
      </c>
      <c r="C337" s="31">
        <v>335.0</v>
      </c>
      <c r="D337" s="32" t="s">
        <v>371</v>
      </c>
      <c r="E337" s="139"/>
      <c r="F337" s="139"/>
      <c r="G337" s="94"/>
      <c r="H337" s="140"/>
      <c r="I337" s="140"/>
      <c r="J337" s="95"/>
      <c r="K337" s="69"/>
      <c r="L337" s="65"/>
      <c r="M337" s="83"/>
      <c r="N337" s="100"/>
      <c r="O337" s="127"/>
      <c r="P337" s="14"/>
      <c r="Q337" s="8"/>
      <c r="R337" s="8"/>
      <c r="S337" s="8"/>
      <c r="T337" s="128" t="s">
        <v>329</v>
      </c>
      <c r="U337" s="83" t="s">
        <v>21</v>
      </c>
      <c r="V337" s="91">
        <v>0.85</v>
      </c>
      <c r="W337" s="77"/>
      <c r="X337" s="77"/>
      <c r="Y337" s="72"/>
      <c r="Z337" s="87"/>
      <c r="AA337" s="90"/>
      <c r="AB337" s="91"/>
      <c r="AC337" s="91"/>
      <c r="AD337" s="91"/>
      <c r="AE337" s="91"/>
      <c r="AF337" s="91"/>
      <c r="AG337" s="45">
        <f>ROUND(ROUND(ROUND(H292+L328,0)*V337,0)-AA333,0)</f>
        <v>678</v>
      </c>
      <c r="AH337" s="79"/>
      <c r="AI337" s="80"/>
      <c r="AJ337" s="80"/>
      <c r="AK337" s="80"/>
      <c r="AL337" s="14"/>
      <c r="AM337" s="16" t="str">
        <f t="shared" si="1"/>
        <v>{s:'631738', v:678 , c:'放デイ４・有資格４・開減２・拘減・'},</v>
      </c>
      <c r="AN337" s="16"/>
    </row>
    <row r="338" ht="16.5" customHeight="1">
      <c r="A338" s="29">
        <v>63.0</v>
      </c>
      <c r="B338" s="30">
        <v>1739.0</v>
      </c>
      <c r="C338" s="31">
        <v>336.0</v>
      </c>
      <c r="D338" s="32" t="s">
        <v>372</v>
      </c>
      <c r="E338" s="139"/>
      <c r="F338" s="139"/>
      <c r="G338" s="94"/>
      <c r="H338" s="140"/>
      <c r="I338" s="140"/>
      <c r="J338" s="95"/>
      <c r="K338" s="69"/>
      <c r="L338" s="65"/>
      <c r="M338" s="83"/>
      <c r="N338" s="100"/>
      <c r="O338" s="127"/>
      <c r="P338" s="14"/>
      <c r="Q338" s="8"/>
      <c r="R338" s="8"/>
      <c r="S338" s="8"/>
      <c r="T338" s="129"/>
      <c r="U338" s="56"/>
      <c r="V338" s="72"/>
      <c r="W338" s="73" t="s">
        <v>20</v>
      </c>
      <c r="X338" s="74" t="s">
        <v>21</v>
      </c>
      <c r="Y338" s="92">
        <v>0.85</v>
      </c>
      <c r="Z338" s="93"/>
      <c r="AA338" s="77"/>
      <c r="AB338" s="72"/>
      <c r="AC338" s="72"/>
      <c r="AD338" s="72"/>
      <c r="AE338" s="72"/>
      <c r="AF338" s="72"/>
      <c r="AG338" s="45">
        <f>ROUND(ROUND(ROUND(ROUND(H292+L328,0)*V337,0)*Y338,0)-AA333,0)</f>
        <v>576</v>
      </c>
      <c r="AH338" s="79"/>
      <c r="AI338" s="80"/>
      <c r="AJ338" s="80"/>
      <c r="AK338" s="80"/>
      <c r="AL338" s="14"/>
      <c r="AM338" s="16" t="str">
        <f t="shared" si="1"/>
        <v>{s:'631739', v:576 , c:'放デイ４・有資格４・開減２・評減・拘減・'},</v>
      </c>
      <c r="AN338" s="16"/>
    </row>
    <row r="339" ht="16.5" customHeight="1">
      <c r="A339" s="29">
        <v>63.0</v>
      </c>
      <c r="B339" s="30">
        <v>1220.0</v>
      </c>
      <c r="C339" s="31">
        <v>337.0</v>
      </c>
      <c r="D339" s="32" t="s">
        <v>373</v>
      </c>
      <c r="E339" s="139"/>
      <c r="F339" s="139"/>
      <c r="G339" s="127"/>
      <c r="H339" s="98"/>
      <c r="I339" s="8"/>
      <c r="J339" s="54"/>
      <c r="K339" s="69"/>
      <c r="L339" s="14"/>
      <c r="M339" s="99"/>
      <c r="N339" s="100"/>
      <c r="O339" s="33" t="s">
        <v>23</v>
      </c>
      <c r="P339" s="130" t="s">
        <v>24</v>
      </c>
      <c r="Q339" s="7"/>
      <c r="R339" s="7"/>
      <c r="S339" s="39"/>
      <c r="T339" s="118"/>
      <c r="U339" s="41"/>
      <c r="V339" s="42"/>
      <c r="W339" s="43"/>
      <c r="X339" s="43"/>
      <c r="Y339" s="43"/>
      <c r="Z339" s="43"/>
      <c r="AA339" s="43"/>
      <c r="AB339" s="44"/>
      <c r="AC339" s="44"/>
      <c r="AD339" s="44"/>
      <c r="AE339" s="44"/>
      <c r="AF339" s="44"/>
      <c r="AG339" s="45">
        <f>ROUND(ROUND(H292+L328,0)*R340,0)</f>
        <v>563</v>
      </c>
      <c r="AH339" s="79"/>
      <c r="AI339" s="80"/>
      <c r="AJ339" s="80"/>
      <c r="AK339" s="80"/>
      <c r="AL339" s="14"/>
      <c r="AM339" s="16" t="str">
        <f t="shared" si="1"/>
        <v>{s:'631220', v:563 , c:'放デイ４・有資格４・未計画・'},</v>
      </c>
      <c r="AN339" s="16"/>
    </row>
    <row r="340" ht="16.5" customHeight="1">
      <c r="A340" s="29">
        <v>63.0</v>
      </c>
      <c r="B340" s="30">
        <v>1740.0</v>
      </c>
      <c r="C340" s="31">
        <v>338.0</v>
      </c>
      <c r="D340" s="32" t="s">
        <v>374</v>
      </c>
      <c r="E340" s="139"/>
      <c r="F340" s="139"/>
      <c r="G340" s="127"/>
      <c r="H340" s="98"/>
      <c r="I340" s="8"/>
      <c r="J340" s="54"/>
      <c r="K340" s="69"/>
      <c r="L340" s="83"/>
      <c r="M340" s="97"/>
      <c r="N340" s="100"/>
      <c r="O340" s="131"/>
      <c r="P340" s="87"/>
      <c r="Q340" s="83" t="s">
        <v>21</v>
      </c>
      <c r="R340" s="90">
        <v>0.7</v>
      </c>
      <c r="S340" s="54"/>
      <c r="T340" s="126"/>
      <c r="U340" s="56"/>
      <c r="V340" s="58"/>
      <c r="W340" s="59" t="s">
        <v>20</v>
      </c>
      <c r="X340" s="41" t="s">
        <v>21</v>
      </c>
      <c r="Y340" s="60">
        <v>0.85</v>
      </c>
      <c r="Z340" s="43"/>
      <c r="AA340" s="43"/>
      <c r="AB340" s="44"/>
      <c r="AC340" s="44"/>
      <c r="AD340" s="44"/>
      <c r="AE340" s="44"/>
      <c r="AF340" s="44"/>
      <c r="AG340" s="45">
        <f>ROUND(ROUND(ROUND(H292+L328,0)*R340,0)*Y340,0)</f>
        <v>479</v>
      </c>
      <c r="AH340" s="79"/>
      <c r="AI340" s="80"/>
      <c r="AJ340" s="80"/>
      <c r="AK340" s="80"/>
      <c r="AL340" s="14"/>
      <c r="AM340" s="16" t="str">
        <f t="shared" si="1"/>
        <v>{s:'631740', v:479 , c:'放デイ４・有資格４・未計画・評減・'},</v>
      </c>
      <c r="AN340" s="16"/>
    </row>
    <row r="341" ht="16.5" customHeight="1">
      <c r="A341" s="29">
        <v>63.0</v>
      </c>
      <c r="B341" s="30">
        <v>1241.0</v>
      </c>
      <c r="C341" s="31">
        <v>339.0</v>
      </c>
      <c r="D341" s="32" t="s">
        <v>375</v>
      </c>
      <c r="E341" s="94"/>
      <c r="F341" s="94"/>
      <c r="G341" s="103"/>
      <c r="H341" s="8"/>
      <c r="I341" s="8"/>
      <c r="J341" s="54"/>
      <c r="K341" s="69"/>
      <c r="L341" s="65"/>
      <c r="M341" s="65"/>
      <c r="N341" s="132"/>
      <c r="O341" s="131"/>
      <c r="P341" s="87"/>
      <c r="Q341" s="83"/>
      <c r="R341" s="90"/>
      <c r="S341" s="91"/>
      <c r="T341" s="128" t="s">
        <v>326</v>
      </c>
      <c r="U341" s="41" t="s">
        <v>21</v>
      </c>
      <c r="V341" s="68">
        <f>$V$293</f>
        <v>0.7</v>
      </c>
      <c r="W341" s="88"/>
      <c r="X341" s="88"/>
      <c r="Y341" s="88"/>
      <c r="Z341" s="88"/>
      <c r="AA341" s="88"/>
      <c r="AB341" s="89"/>
      <c r="AC341" s="89"/>
      <c r="AD341" s="89"/>
      <c r="AE341" s="89"/>
      <c r="AF341" s="89"/>
      <c r="AG341" s="45">
        <f>ROUND(ROUND(ROUND(H292+L328,0)*R340,0)*V341,0)</f>
        <v>394</v>
      </c>
      <c r="AH341" s="79"/>
      <c r="AI341" s="80"/>
      <c r="AJ341" s="80"/>
      <c r="AK341" s="80"/>
      <c r="AL341" s="14"/>
      <c r="AM341" s="16" t="str">
        <f t="shared" si="1"/>
        <v>{s:'631241', v:394 , c:'放デイ４・有資格４・未計画・開減１・'},</v>
      </c>
      <c r="AN341" s="16"/>
    </row>
    <row r="342" ht="16.5" customHeight="1">
      <c r="A342" s="29">
        <v>63.0</v>
      </c>
      <c r="B342" s="30">
        <v>1741.0</v>
      </c>
      <c r="C342" s="31">
        <v>340.0</v>
      </c>
      <c r="D342" s="32" t="s">
        <v>376</v>
      </c>
      <c r="E342" s="94"/>
      <c r="F342" s="94"/>
      <c r="G342" s="103"/>
      <c r="H342" s="8"/>
      <c r="I342" s="8"/>
      <c r="J342" s="54"/>
      <c r="K342" s="69"/>
      <c r="L342" s="65"/>
      <c r="M342" s="65"/>
      <c r="N342" s="132"/>
      <c r="O342" s="131"/>
      <c r="P342" s="87"/>
      <c r="Q342" s="83"/>
      <c r="R342" s="90"/>
      <c r="S342" s="91"/>
      <c r="T342" s="129"/>
      <c r="U342" s="56"/>
      <c r="V342" s="72"/>
      <c r="W342" s="73" t="s">
        <v>20</v>
      </c>
      <c r="X342" s="74" t="s">
        <v>21</v>
      </c>
      <c r="Y342" s="75">
        <v>0.85</v>
      </c>
      <c r="Z342" s="43"/>
      <c r="AA342" s="43"/>
      <c r="AB342" s="44"/>
      <c r="AC342" s="44"/>
      <c r="AD342" s="44"/>
      <c r="AE342" s="44"/>
      <c r="AF342" s="44"/>
      <c r="AG342" s="45">
        <f>ROUND(ROUND(ROUND(ROUND(H292+L328,0)*R340,0)*V341,0)*Y342,0)</f>
        <v>335</v>
      </c>
      <c r="AH342" s="79"/>
      <c r="AI342" s="80"/>
      <c r="AJ342" s="80"/>
      <c r="AK342" s="80"/>
      <c r="AL342" s="14"/>
      <c r="AM342" s="16" t="str">
        <f t="shared" si="1"/>
        <v>{s:'631741', v:335 , c:'放デイ４・有資格４・未計画・開減１・評減・'},</v>
      </c>
      <c r="AN342" s="16"/>
    </row>
    <row r="343" ht="16.5" customHeight="1">
      <c r="A343" s="29">
        <v>63.0</v>
      </c>
      <c r="B343" s="30">
        <v>1242.0</v>
      </c>
      <c r="C343" s="31">
        <v>341.0</v>
      </c>
      <c r="D343" s="32" t="s">
        <v>377</v>
      </c>
      <c r="E343" s="94"/>
      <c r="F343" s="94"/>
      <c r="G343" s="103"/>
      <c r="H343" s="8"/>
      <c r="I343" s="8"/>
      <c r="J343" s="54"/>
      <c r="K343" s="69"/>
      <c r="L343" s="65"/>
      <c r="M343" s="65"/>
      <c r="N343" s="132"/>
      <c r="O343" s="131"/>
      <c r="P343" s="87"/>
      <c r="Q343" s="83"/>
      <c r="R343" s="90"/>
      <c r="S343" s="91"/>
      <c r="T343" s="128" t="s">
        <v>329</v>
      </c>
      <c r="U343" s="41" t="s">
        <v>21</v>
      </c>
      <c r="V343" s="68">
        <f>$V$295</f>
        <v>0.85</v>
      </c>
      <c r="W343" s="77"/>
      <c r="X343" s="77"/>
      <c r="Y343" s="77"/>
      <c r="Z343" s="77"/>
      <c r="AA343" s="77"/>
      <c r="AB343" s="72"/>
      <c r="AC343" s="72"/>
      <c r="AD343" s="72"/>
      <c r="AE343" s="72"/>
      <c r="AF343" s="72"/>
      <c r="AG343" s="45">
        <f>ROUND(ROUND(ROUND(H292+L328,0)*R340,0)*V343,0)</f>
        <v>479</v>
      </c>
      <c r="AH343" s="79"/>
      <c r="AI343" s="80"/>
      <c r="AJ343" s="80"/>
      <c r="AK343" s="80"/>
      <c r="AL343" s="14"/>
      <c r="AM343" s="16" t="str">
        <f t="shared" si="1"/>
        <v>{s:'631242', v:479 , c:'放デイ４・有資格４・未計画・開減２・'},</v>
      </c>
      <c r="AN343" s="16"/>
    </row>
    <row r="344" ht="16.5" customHeight="1">
      <c r="A344" s="29">
        <v>63.0</v>
      </c>
      <c r="B344" s="30">
        <v>1742.0</v>
      </c>
      <c r="C344" s="31">
        <v>342.0</v>
      </c>
      <c r="D344" s="32" t="s">
        <v>378</v>
      </c>
      <c r="E344" s="94"/>
      <c r="F344" s="94"/>
      <c r="G344" s="103"/>
      <c r="H344" s="8"/>
      <c r="I344" s="8"/>
      <c r="J344" s="54"/>
      <c r="K344" s="69"/>
      <c r="L344" s="65"/>
      <c r="M344" s="65"/>
      <c r="N344" s="132"/>
      <c r="O344" s="133"/>
      <c r="P344" s="87"/>
      <c r="Q344" s="83"/>
      <c r="R344" s="90"/>
      <c r="S344" s="91"/>
      <c r="T344" s="129"/>
      <c r="U344" s="56"/>
      <c r="V344" s="72"/>
      <c r="W344" s="73" t="s">
        <v>20</v>
      </c>
      <c r="X344" s="74" t="s">
        <v>21</v>
      </c>
      <c r="Y344" s="75">
        <v>0.85</v>
      </c>
      <c r="Z344" s="43"/>
      <c r="AA344" s="43"/>
      <c r="AB344" s="44"/>
      <c r="AC344" s="44"/>
      <c r="AD344" s="44"/>
      <c r="AE344" s="44"/>
      <c r="AF344" s="44"/>
      <c r="AG344" s="45">
        <f>ROUND(ROUND(ROUND(ROUND(H292+L328,0)*R340,0)*V343,0)*Y344,0)</f>
        <v>407</v>
      </c>
      <c r="AH344" s="79"/>
      <c r="AI344" s="80"/>
      <c r="AJ344" s="80"/>
      <c r="AK344" s="80"/>
      <c r="AL344" s="14"/>
      <c r="AM344" s="16" t="str">
        <f t="shared" si="1"/>
        <v>{s:'631742', v:407 , c:'放デイ４・有資格４・未計画・開減２・評減・'},</v>
      </c>
      <c r="AN344" s="16"/>
    </row>
    <row r="345" ht="16.5" customHeight="1">
      <c r="A345" s="29">
        <v>63.0</v>
      </c>
      <c r="B345" s="30">
        <v>1743.0</v>
      </c>
      <c r="C345" s="31">
        <v>343.0</v>
      </c>
      <c r="D345" s="32" t="s">
        <v>379</v>
      </c>
      <c r="E345" s="94"/>
      <c r="F345" s="94"/>
      <c r="G345" s="103"/>
      <c r="H345" s="8"/>
      <c r="I345" s="8"/>
      <c r="J345" s="54"/>
      <c r="K345" s="69"/>
      <c r="L345" s="65"/>
      <c r="M345" s="65"/>
      <c r="N345" s="132"/>
      <c r="O345" s="133"/>
      <c r="P345" s="134"/>
      <c r="Q345" s="83"/>
      <c r="R345" s="90"/>
      <c r="S345" s="91"/>
      <c r="T345" s="118"/>
      <c r="U345" s="41"/>
      <c r="V345" s="42"/>
      <c r="W345" s="43"/>
      <c r="X345" s="43"/>
      <c r="Y345" s="44"/>
      <c r="Z345" s="82" t="s">
        <v>30</v>
      </c>
      <c r="AA345" s="83">
        <v>5.0</v>
      </c>
      <c r="AB345" s="84" t="s">
        <v>31</v>
      </c>
      <c r="AC345" s="84"/>
      <c r="AD345" s="84"/>
      <c r="AE345" s="84"/>
      <c r="AF345" s="84"/>
      <c r="AG345" s="45">
        <f>ROUND(ROUND(ROUND(H292+L328,0)*R340,0)-AA345,0)</f>
        <v>558</v>
      </c>
      <c r="AH345" s="79"/>
      <c r="AI345" s="80"/>
      <c r="AJ345" s="80"/>
      <c r="AK345" s="80"/>
      <c r="AL345" s="14"/>
      <c r="AM345" s="16" t="str">
        <f t="shared" si="1"/>
        <v>{s:'631743', v:558 , c:'放デイ４・有資格４・未計画・拘減・'},</v>
      </c>
      <c r="AN345" s="16"/>
    </row>
    <row r="346" ht="16.5" customHeight="1">
      <c r="A346" s="29">
        <v>63.0</v>
      </c>
      <c r="B346" s="30">
        <v>1744.0</v>
      </c>
      <c r="C346" s="31">
        <v>344.0</v>
      </c>
      <c r="D346" s="32" t="s">
        <v>380</v>
      </c>
      <c r="E346" s="94"/>
      <c r="F346" s="94"/>
      <c r="G346" s="103"/>
      <c r="H346" s="8"/>
      <c r="I346" s="8"/>
      <c r="J346" s="54"/>
      <c r="K346" s="69"/>
      <c r="L346" s="65"/>
      <c r="M346" s="65"/>
      <c r="N346" s="132"/>
      <c r="O346" s="134"/>
      <c r="P346" s="134"/>
      <c r="Q346" s="83"/>
      <c r="R346" s="90"/>
      <c r="S346" s="91"/>
      <c r="T346" s="126"/>
      <c r="U346" s="56"/>
      <c r="V346" s="58"/>
      <c r="W346" s="59" t="s">
        <v>20</v>
      </c>
      <c r="X346" s="41" t="s">
        <v>21</v>
      </c>
      <c r="Y346" s="86">
        <v>0.85</v>
      </c>
      <c r="Z346" s="87"/>
      <c r="AA346" s="83"/>
      <c r="AB346" s="84"/>
      <c r="AC346" s="84"/>
      <c r="AD346" s="84"/>
      <c r="AE346" s="84"/>
      <c r="AF346" s="84"/>
      <c r="AG346" s="45">
        <f>ROUND(ROUND(ROUND(ROUND(H292+L328,0)*R340,0)*Y346,0)-AA345,0)</f>
        <v>474</v>
      </c>
      <c r="AH346" s="79"/>
      <c r="AI346" s="80"/>
      <c r="AJ346" s="80"/>
      <c r="AK346" s="80"/>
      <c r="AL346" s="14"/>
      <c r="AM346" s="16" t="str">
        <f t="shared" si="1"/>
        <v>{s:'631744', v:474 , c:'放デイ４・有資格４・未計画・評減・拘減・'},</v>
      </c>
      <c r="AN346" s="16"/>
    </row>
    <row r="347" ht="16.5" customHeight="1">
      <c r="A347" s="29">
        <v>63.0</v>
      </c>
      <c r="B347" s="30">
        <v>1745.0</v>
      </c>
      <c r="C347" s="31">
        <v>345.0</v>
      </c>
      <c r="D347" s="32" t="s">
        <v>381</v>
      </c>
      <c r="E347" s="94"/>
      <c r="F347" s="94"/>
      <c r="G347" s="103"/>
      <c r="H347" s="8"/>
      <c r="I347" s="8"/>
      <c r="J347" s="54"/>
      <c r="K347" s="69"/>
      <c r="L347" s="65"/>
      <c r="M347" s="65"/>
      <c r="N347" s="132"/>
      <c r="O347" s="134"/>
      <c r="P347" s="134"/>
      <c r="Q347" s="83"/>
      <c r="R347" s="90"/>
      <c r="S347" s="91"/>
      <c r="T347" s="128" t="s">
        <v>326</v>
      </c>
      <c r="U347" s="83" t="s">
        <v>21</v>
      </c>
      <c r="V347" s="91">
        <f>$V$293</f>
        <v>0.7</v>
      </c>
      <c r="W347" s="88"/>
      <c r="X347" s="88"/>
      <c r="Y347" s="89"/>
      <c r="Z347" s="87"/>
      <c r="AA347" s="90"/>
      <c r="AB347" s="91"/>
      <c r="AC347" s="91"/>
      <c r="AD347" s="91"/>
      <c r="AE347" s="91"/>
      <c r="AF347" s="91"/>
      <c r="AG347" s="45">
        <f>ROUND(ROUND(ROUND(ROUND(H292+L328,0)*R340,0)*V347,0)-AA345,0)</f>
        <v>389</v>
      </c>
      <c r="AH347" s="79"/>
      <c r="AI347" s="80"/>
      <c r="AJ347" s="80"/>
      <c r="AK347" s="80"/>
      <c r="AL347" s="14"/>
      <c r="AM347" s="16" t="str">
        <f t="shared" si="1"/>
        <v>{s:'631745', v:389 , c:'放デイ４・有資格４・未計画・開減１・拘減・'},</v>
      </c>
      <c r="AN347" s="16"/>
    </row>
    <row r="348" ht="16.5" customHeight="1">
      <c r="A348" s="29">
        <v>63.0</v>
      </c>
      <c r="B348" s="30">
        <v>1746.0</v>
      </c>
      <c r="C348" s="31">
        <v>346.0</v>
      </c>
      <c r="D348" s="32" t="s">
        <v>382</v>
      </c>
      <c r="E348" s="94"/>
      <c r="F348" s="94"/>
      <c r="G348" s="103"/>
      <c r="H348" s="8"/>
      <c r="I348" s="8"/>
      <c r="J348" s="54"/>
      <c r="K348" s="69"/>
      <c r="L348" s="65"/>
      <c r="M348" s="65"/>
      <c r="N348" s="132"/>
      <c r="O348" s="134"/>
      <c r="P348" s="134"/>
      <c r="Q348" s="83"/>
      <c r="R348" s="90"/>
      <c r="S348" s="91"/>
      <c r="T348" s="129"/>
      <c r="U348" s="56"/>
      <c r="V348" s="72"/>
      <c r="W348" s="73" t="s">
        <v>20</v>
      </c>
      <c r="X348" s="74" t="s">
        <v>21</v>
      </c>
      <c r="Y348" s="92">
        <v>0.85</v>
      </c>
      <c r="Z348" s="87"/>
      <c r="AA348" s="90"/>
      <c r="AB348" s="91"/>
      <c r="AC348" s="91"/>
      <c r="AD348" s="91"/>
      <c r="AE348" s="91"/>
      <c r="AF348" s="91"/>
      <c r="AG348" s="45">
        <f>ROUND(ROUND(ROUND(ROUND(ROUND(H292+L328,0)*R340,0)*V347,0)*Y348,0)-AA345,0)</f>
        <v>330</v>
      </c>
      <c r="AH348" s="79"/>
      <c r="AI348" s="80"/>
      <c r="AJ348" s="80"/>
      <c r="AK348" s="80"/>
      <c r="AL348" s="14"/>
      <c r="AM348" s="16" t="str">
        <f t="shared" si="1"/>
        <v>{s:'631746', v:330 , c:'放デイ４・有資格４・未計画・開減１・評減・拘減・'},</v>
      </c>
      <c r="AN348" s="16"/>
    </row>
    <row r="349" ht="16.5" customHeight="1">
      <c r="A349" s="29">
        <v>63.0</v>
      </c>
      <c r="B349" s="30">
        <v>1747.0</v>
      </c>
      <c r="C349" s="31">
        <v>347.0</v>
      </c>
      <c r="D349" s="32" t="s">
        <v>383</v>
      </c>
      <c r="E349" s="94"/>
      <c r="F349" s="94"/>
      <c r="G349" s="103"/>
      <c r="H349" s="8"/>
      <c r="I349" s="8"/>
      <c r="J349" s="54"/>
      <c r="K349" s="69"/>
      <c r="L349" s="65"/>
      <c r="M349" s="65"/>
      <c r="N349" s="132"/>
      <c r="O349" s="134"/>
      <c r="P349" s="134"/>
      <c r="Q349" s="83"/>
      <c r="R349" s="90"/>
      <c r="S349" s="91"/>
      <c r="T349" s="128" t="s">
        <v>329</v>
      </c>
      <c r="U349" s="83" t="s">
        <v>21</v>
      </c>
      <c r="V349" s="91">
        <f>$V$295</f>
        <v>0.85</v>
      </c>
      <c r="W349" s="77"/>
      <c r="X349" s="77"/>
      <c r="Y349" s="72"/>
      <c r="Z349" s="87"/>
      <c r="AA349" s="90"/>
      <c r="AB349" s="91"/>
      <c r="AC349" s="91"/>
      <c r="AD349" s="91"/>
      <c r="AE349" s="91"/>
      <c r="AF349" s="91"/>
      <c r="AG349" s="45">
        <f>ROUND(ROUND(ROUND(ROUND(H292+L328,0)*R340,0)*V349,0)-AA345,0)</f>
        <v>474</v>
      </c>
      <c r="AH349" s="79"/>
      <c r="AI349" s="80"/>
      <c r="AJ349" s="80"/>
      <c r="AK349" s="80"/>
      <c r="AL349" s="14"/>
      <c r="AM349" s="16" t="str">
        <f t="shared" si="1"/>
        <v>{s:'631747', v:474 , c:'放デイ４・有資格４・未計画・開減２・拘減・'},</v>
      </c>
      <c r="AN349" s="16"/>
    </row>
    <row r="350" ht="16.5" customHeight="1">
      <c r="A350" s="29">
        <v>63.0</v>
      </c>
      <c r="B350" s="30">
        <v>1748.0</v>
      </c>
      <c r="C350" s="31">
        <v>348.0</v>
      </c>
      <c r="D350" s="32" t="s">
        <v>384</v>
      </c>
      <c r="E350" s="94"/>
      <c r="F350" s="94"/>
      <c r="G350" s="103"/>
      <c r="H350" s="8"/>
      <c r="I350" s="8"/>
      <c r="J350" s="54"/>
      <c r="K350" s="69"/>
      <c r="L350" s="65"/>
      <c r="M350" s="65"/>
      <c r="N350" s="132"/>
      <c r="O350" s="134"/>
      <c r="P350" s="134"/>
      <c r="Q350" s="83"/>
      <c r="R350" s="90"/>
      <c r="S350" s="91"/>
      <c r="T350" s="129"/>
      <c r="U350" s="56"/>
      <c r="V350" s="72"/>
      <c r="W350" s="73" t="s">
        <v>20</v>
      </c>
      <c r="X350" s="74" t="s">
        <v>21</v>
      </c>
      <c r="Y350" s="92">
        <v>0.85</v>
      </c>
      <c r="Z350" s="93"/>
      <c r="AA350" s="77"/>
      <c r="AB350" s="72"/>
      <c r="AC350" s="72"/>
      <c r="AD350" s="72"/>
      <c r="AE350" s="72"/>
      <c r="AF350" s="72"/>
      <c r="AG350" s="45">
        <f>ROUND(ROUND(ROUND(ROUND(ROUND(H292+L328,0)*R340,0)*V349,0)*Y350,0)-AA345,0)</f>
        <v>402</v>
      </c>
      <c r="AH350" s="79"/>
      <c r="AI350" s="80"/>
      <c r="AJ350" s="80"/>
      <c r="AK350" s="80"/>
      <c r="AL350" s="14"/>
      <c r="AM350" s="16" t="str">
        <f t="shared" si="1"/>
        <v>{s:'631748', v:402 , c:'放デイ４・有資格４・未計画・開減２・評減・拘減・'},</v>
      </c>
      <c r="AN350" s="16"/>
    </row>
    <row r="351" ht="16.5" customHeight="1">
      <c r="A351" s="29">
        <v>63.0</v>
      </c>
      <c r="B351" s="30">
        <v>1749.0</v>
      </c>
      <c r="C351" s="31">
        <v>349.0</v>
      </c>
      <c r="D351" s="32" t="s">
        <v>385</v>
      </c>
      <c r="E351" s="94"/>
      <c r="F351" s="94"/>
      <c r="G351" s="103"/>
      <c r="H351" s="8"/>
      <c r="I351" s="8"/>
      <c r="J351" s="54"/>
      <c r="K351" s="69"/>
      <c r="L351" s="65"/>
      <c r="M351" s="65"/>
      <c r="N351" s="132"/>
      <c r="O351" s="134"/>
      <c r="P351" s="130" t="s">
        <v>27</v>
      </c>
      <c r="Q351" s="41"/>
      <c r="R351" s="135"/>
      <c r="S351" s="68"/>
      <c r="T351" s="118"/>
      <c r="U351" s="41"/>
      <c r="V351" s="42"/>
      <c r="W351" s="43"/>
      <c r="X351" s="43"/>
      <c r="Y351" s="43"/>
      <c r="Z351" s="43"/>
      <c r="AA351" s="43"/>
      <c r="AB351" s="44"/>
      <c r="AC351" s="44"/>
      <c r="AD351" s="44"/>
      <c r="AE351" s="44"/>
      <c r="AF351" s="44"/>
      <c r="AG351" s="45">
        <f>ROUND(ROUND(H292+L328,0)*R352,0)</f>
        <v>402</v>
      </c>
      <c r="AH351" s="79"/>
      <c r="AI351" s="80"/>
      <c r="AJ351" s="80"/>
      <c r="AK351" s="80"/>
      <c r="AL351" s="14"/>
      <c r="AM351" s="16" t="str">
        <f t="shared" si="1"/>
        <v>{s:'631749', v:402 , c:'放デイ４・有資格４・未計画２・'},</v>
      </c>
      <c r="AN351" s="16"/>
    </row>
    <row r="352" ht="16.5" customHeight="1">
      <c r="A352" s="29">
        <v>63.0</v>
      </c>
      <c r="B352" s="30">
        <v>1750.0</v>
      </c>
      <c r="C352" s="31">
        <v>350.0</v>
      </c>
      <c r="D352" s="32" t="s">
        <v>386</v>
      </c>
      <c r="E352" s="94"/>
      <c r="F352" s="94"/>
      <c r="G352" s="103"/>
      <c r="H352" s="8"/>
      <c r="I352" s="8"/>
      <c r="J352" s="54"/>
      <c r="K352" s="69"/>
      <c r="L352" s="65"/>
      <c r="M352" s="65"/>
      <c r="N352" s="132"/>
      <c r="O352" s="134"/>
      <c r="P352" s="87"/>
      <c r="Q352" s="83" t="s">
        <v>21</v>
      </c>
      <c r="R352" s="90">
        <v>0.5</v>
      </c>
      <c r="S352" s="91"/>
      <c r="T352" s="126"/>
      <c r="U352" s="56"/>
      <c r="V352" s="58"/>
      <c r="W352" s="59" t="s">
        <v>20</v>
      </c>
      <c r="X352" s="41" t="s">
        <v>21</v>
      </c>
      <c r="Y352" s="60">
        <v>0.85</v>
      </c>
      <c r="Z352" s="43"/>
      <c r="AA352" s="43"/>
      <c r="AB352" s="44"/>
      <c r="AC352" s="44"/>
      <c r="AD352" s="44"/>
      <c r="AE352" s="44"/>
      <c r="AF352" s="44"/>
      <c r="AG352" s="45">
        <f>ROUND(ROUND(ROUND(H292+L328,0)*R352,0)*Y352,0)</f>
        <v>342</v>
      </c>
      <c r="AH352" s="79"/>
      <c r="AI352" s="80"/>
      <c r="AJ352" s="80"/>
      <c r="AK352" s="80"/>
      <c r="AL352" s="14"/>
      <c r="AM352" s="16" t="str">
        <f t="shared" si="1"/>
        <v>{s:'631750', v:342 , c:'放デイ４・有資格４・未計画２・評減・'},</v>
      </c>
      <c r="AN352" s="16"/>
    </row>
    <row r="353" ht="16.5" customHeight="1">
      <c r="A353" s="29">
        <v>63.0</v>
      </c>
      <c r="B353" s="30">
        <v>1751.0</v>
      </c>
      <c r="C353" s="31">
        <v>351.0</v>
      </c>
      <c r="D353" s="32" t="s">
        <v>387</v>
      </c>
      <c r="E353" s="94"/>
      <c r="F353" s="94"/>
      <c r="G353" s="103"/>
      <c r="H353" s="8"/>
      <c r="I353" s="8"/>
      <c r="J353" s="54"/>
      <c r="K353" s="69"/>
      <c r="L353" s="65"/>
      <c r="M353" s="65"/>
      <c r="N353" s="132"/>
      <c r="O353" s="134"/>
      <c r="P353" s="87"/>
      <c r="Q353" s="83"/>
      <c r="R353" s="90"/>
      <c r="S353" s="91"/>
      <c r="T353" s="128" t="s">
        <v>326</v>
      </c>
      <c r="U353" s="41" t="s">
        <v>21</v>
      </c>
      <c r="V353" s="68">
        <f>$V$293</f>
        <v>0.7</v>
      </c>
      <c r="W353" s="88"/>
      <c r="X353" s="88"/>
      <c r="Y353" s="88"/>
      <c r="Z353" s="88"/>
      <c r="AA353" s="88"/>
      <c r="AB353" s="89"/>
      <c r="AC353" s="89"/>
      <c r="AD353" s="89"/>
      <c r="AE353" s="89"/>
      <c r="AF353" s="89"/>
      <c r="AG353" s="45">
        <f>ROUND(ROUND(ROUND(H292+L328,0)*R352,0)*V353,0)</f>
        <v>281</v>
      </c>
      <c r="AH353" s="79"/>
      <c r="AI353" s="80"/>
      <c r="AJ353" s="80"/>
      <c r="AK353" s="80"/>
      <c r="AL353" s="14"/>
      <c r="AM353" s="16" t="str">
        <f t="shared" si="1"/>
        <v>{s:'631751', v:281 , c:'放デイ４・有資格４・未計画２・開減１・'},</v>
      </c>
      <c r="AN353" s="16"/>
    </row>
    <row r="354" ht="16.5" customHeight="1">
      <c r="A354" s="29">
        <v>63.0</v>
      </c>
      <c r="B354" s="30">
        <v>1752.0</v>
      </c>
      <c r="C354" s="31">
        <v>352.0</v>
      </c>
      <c r="D354" s="32" t="s">
        <v>388</v>
      </c>
      <c r="E354" s="94"/>
      <c r="F354" s="94"/>
      <c r="G354" s="103"/>
      <c r="H354" s="8"/>
      <c r="I354" s="8"/>
      <c r="J354" s="54"/>
      <c r="K354" s="69"/>
      <c r="L354" s="65"/>
      <c r="M354" s="65"/>
      <c r="N354" s="132"/>
      <c r="O354" s="134"/>
      <c r="P354" s="87"/>
      <c r="Q354" s="83"/>
      <c r="R354" s="90"/>
      <c r="S354" s="91"/>
      <c r="T354" s="129"/>
      <c r="U354" s="56"/>
      <c r="V354" s="72"/>
      <c r="W354" s="73" t="s">
        <v>20</v>
      </c>
      <c r="X354" s="74" t="s">
        <v>21</v>
      </c>
      <c r="Y354" s="75">
        <v>0.85</v>
      </c>
      <c r="Z354" s="43"/>
      <c r="AA354" s="43"/>
      <c r="AB354" s="44"/>
      <c r="AC354" s="44"/>
      <c r="AD354" s="44"/>
      <c r="AE354" s="44"/>
      <c r="AF354" s="44"/>
      <c r="AG354" s="45">
        <f>ROUND(ROUND(ROUND(ROUND(H292+L328,0)*R352,0)*V353,0)*Y354,0)</f>
        <v>239</v>
      </c>
      <c r="AH354" s="79"/>
      <c r="AI354" s="80"/>
      <c r="AJ354" s="80"/>
      <c r="AK354" s="80"/>
      <c r="AL354" s="14"/>
      <c r="AM354" s="16" t="str">
        <f t="shared" si="1"/>
        <v>{s:'631752', v:239 , c:'放デイ４・有資格４・未計画２・開減１・評減・'},</v>
      </c>
      <c r="AN354" s="16"/>
    </row>
    <row r="355" ht="16.5" customHeight="1">
      <c r="A355" s="29">
        <v>63.0</v>
      </c>
      <c r="B355" s="30">
        <v>1753.0</v>
      </c>
      <c r="C355" s="31">
        <v>353.0</v>
      </c>
      <c r="D355" s="32" t="s">
        <v>389</v>
      </c>
      <c r="E355" s="94"/>
      <c r="F355" s="94"/>
      <c r="G355" s="103"/>
      <c r="H355" s="8"/>
      <c r="I355" s="8"/>
      <c r="J355" s="54"/>
      <c r="K355" s="69"/>
      <c r="L355" s="65"/>
      <c r="M355" s="65"/>
      <c r="N355" s="132"/>
      <c r="O355" s="134"/>
      <c r="P355" s="87"/>
      <c r="Q355" s="83"/>
      <c r="R355" s="90"/>
      <c r="S355" s="91"/>
      <c r="T355" s="128" t="s">
        <v>329</v>
      </c>
      <c r="U355" s="41" t="s">
        <v>21</v>
      </c>
      <c r="V355" s="68">
        <f>$V$295</f>
        <v>0.85</v>
      </c>
      <c r="W355" s="77"/>
      <c r="X355" s="77"/>
      <c r="Y355" s="77"/>
      <c r="Z355" s="77"/>
      <c r="AA355" s="77"/>
      <c r="AB355" s="72"/>
      <c r="AC355" s="72"/>
      <c r="AD355" s="72"/>
      <c r="AE355" s="72"/>
      <c r="AF355" s="72"/>
      <c r="AG355" s="45">
        <f>ROUND(ROUND(ROUND(H292+L328,0)*R352,0)*V355,0)</f>
        <v>342</v>
      </c>
      <c r="AH355" s="79"/>
      <c r="AI355" s="80"/>
      <c r="AJ355" s="80"/>
      <c r="AK355" s="80"/>
      <c r="AL355" s="14"/>
      <c r="AM355" s="16" t="str">
        <f t="shared" si="1"/>
        <v>{s:'631753', v:342 , c:'放デイ４・有資格４・未計画２・開減２・'},</v>
      </c>
      <c r="AN355" s="16"/>
    </row>
    <row r="356" ht="16.5" customHeight="1">
      <c r="A356" s="29">
        <v>63.0</v>
      </c>
      <c r="B356" s="30">
        <v>1754.0</v>
      </c>
      <c r="C356" s="31">
        <v>354.0</v>
      </c>
      <c r="D356" s="32" t="s">
        <v>390</v>
      </c>
      <c r="E356" s="94"/>
      <c r="F356" s="94"/>
      <c r="G356" s="103"/>
      <c r="H356" s="8"/>
      <c r="I356" s="8"/>
      <c r="J356" s="54"/>
      <c r="K356" s="69"/>
      <c r="L356" s="65"/>
      <c r="M356" s="65"/>
      <c r="N356" s="132"/>
      <c r="O356" s="134"/>
      <c r="P356" s="87"/>
      <c r="Q356" s="83"/>
      <c r="R356" s="90"/>
      <c r="S356" s="91"/>
      <c r="T356" s="129"/>
      <c r="U356" s="56"/>
      <c r="V356" s="72"/>
      <c r="W356" s="73" t="s">
        <v>20</v>
      </c>
      <c r="X356" s="74" t="s">
        <v>21</v>
      </c>
      <c r="Y356" s="75">
        <v>0.85</v>
      </c>
      <c r="Z356" s="43"/>
      <c r="AA356" s="43"/>
      <c r="AB356" s="44"/>
      <c r="AC356" s="44"/>
      <c r="AD356" s="44"/>
      <c r="AE356" s="44"/>
      <c r="AF356" s="44"/>
      <c r="AG356" s="45">
        <f>ROUND(ROUND(ROUND(ROUND(H292+L328,0)*R352,0)*V355,0)*Y356,0)</f>
        <v>291</v>
      </c>
      <c r="AH356" s="79"/>
      <c r="AI356" s="80"/>
      <c r="AJ356" s="80"/>
      <c r="AK356" s="80"/>
      <c r="AL356" s="14"/>
      <c r="AM356" s="16" t="str">
        <f t="shared" si="1"/>
        <v>{s:'631754', v:291 , c:'放デイ４・有資格４・未計画２・開減２・評減・'},</v>
      </c>
      <c r="AN356" s="16"/>
    </row>
    <row r="357" ht="16.5" customHeight="1">
      <c r="A357" s="29">
        <v>63.0</v>
      </c>
      <c r="B357" s="30">
        <v>1755.0</v>
      </c>
      <c r="C357" s="31">
        <v>355.0</v>
      </c>
      <c r="D357" s="32" t="s">
        <v>391</v>
      </c>
      <c r="E357" s="94"/>
      <c r="F357" s="94"/>
      <c r="G357" s="103"/>
      <c r="H357" s="8"/>
      <c r="I357" s="8"/>
      <c r="J357" s="54"/>
      <c r="K357" s="69"/>
      <c r="L357" s="65"/>
      <c r="M357" s="65"/>
      <c r="N357" s="132"/>
      <c r="O357" s="134"/>
      <c r="P357" s="134"/>
      <c r="Q357" s="83"/>
      <c r="R357" s="90"/>
      <c r="S357" s="91"/>
      <c r="T357" s="118"/>
      <c r="U357" s="41"/>
      <c r="V357" s="42"/>
      <c r="W357" s="43"/>
      <c r="X357" s="43"/>
      <c r="Y357" s="44"/>
      <c r="Z357" s="82" t="s">
        <v>30</v>
      </c>
      <c r="AA357" s="83">
        <v>5.0</v>
      </c>
      <c r="AB357" s="84" t="s">
        <v>31</v>
      </c>
      <c r="AC357" s="84"/>
      <c r="AD357" s="84"/>
      <c r="AE357" s="84"/>
      <c r="AF357" s="84"/>
      <c r="AG357" s="45">
        <f>ROUND(ROUND(ROUND(H292+L328,0)*R352,0)-AA357,0)</f>
        <v>397</v>
      </c>
      <c r="AH357" s="79"/>
      <c r="AI357" s="80"/>
      <c r="AJ357" s="80"/>
      <c r="AK357" s="80"/>
      <c r="AL357" s="14"/>
      <c r="AM357" s="16" t="str">
        <f t="shared" si="1"/>
        <v>{s:'631755', v:397 , c:'放デイ４・有資格４・未計画２・拘減・'},</v>
      </c>
      <c r="AN357" s="16"/>
    </row>
    <row r="358" ht="16.5" customHeight="1">
      <c r="A358" s="29">
        <v>63.0</v>
      </c>
      <c r="B358" s="30">
        <v>1756.0</v>
      </c>
      <c r="C358" s="31">
        <v>356.0</v>
      </c>
      <c r="D358" s="32" t="s">
        <v>392</v>
      </c>
      <c r="E358" s="94"/>
      <c r="F358" s="94"/>
      <c r="G358" s="103"/>
      <c r="H358" s="8"/>
      <c r="I358" s="8"/>
      <c r="J358" s="54"/>
      <c r="K358" s="69"/>
      <c r="L358" s="65"/>
      <c r="M358" s="65"/>
      <c r="N358" s="132"/>
      <c r="O358" s="134"/>
      <c r="P358" s="134"/>
      <c r="Q358" s="83"/>
      <c r="R358" s="90"/>
      <c r="S358" s="90"/>
      <c r="T358" s="126"/>
      <c r="U358" s="56"/>
      <c r="V358" s="58"/>
      <c r="W358" s="59" t="s">
        <v>20</v>
      </c>
      <c r="X358" s="41" t="s">
        <v>21</v>
      </c>
      <c r="Y358" s="86">
        <v>0.85</v>
      </c>
      <c r="Z358" s="87"/>
      <c r="AA358" s="83"/>
      <c r="AB358" s="84"/>
      <c r="AC358" s="84"/>
      <c r="AD358" s="84"/>
      <c r="AE358" s="84"/>
      <c r="AF358" s="84"/>
      <c r="AG358" s="45">
        <f>ROUND(ROUND(ROUND(ROUND(H292+L328,0)*R352,0)*Y358,0)-AA357,0)</f>
        <v>337</v>
      </c>
      <c r="AH358" s="79"/>
      <c r="AI358" s="80"/>
      <c r="AJ358" s="80"/>
      <c r="AK358" s="80"/>
      <c r="AL358" s="14"/>
      <c r="AM358" s="16" t="str">
        <f t="shared" si="1"/>
        <v>{s:'631756', v:337 , c:'放デイ４・有資格４・未計画２・評減・拘減・'},</v>
      </c>
      <c r="AN358" s="16"/>
    </row>
    <row r="359" ht="16.5" customHeight="1">
      <c r="A359" s="29">
        <v>63.0</v>
      </c>
      <c r="B359" s="30">
        <v>1757.0</v>
      </c>
      <c r="C359" s="31">
        <v>357.0</v>
      </c>
      <c r="D359" s="32" t="s">
        <v>393</v>
      </c>
      <c r="E359" s="94"/>
      <c r="F359" s="94"/>
      <c r="G359" s="103"/>
      <c r="H359" s="8"/>
      <c r="I359" s="8"/>
      <c r="J359" s="54"/>
      <c r="K359" s="69"/>
      <c r="L359" s="65"/>
      <c r="M359" s="65"/>
      <c r="N359" s="132"/>
      <c r="O359" s="134"/>
      <c r="P359" s="134"/>
      <c r="Q359" s="83"/>
      <c r="R359" s="90"/>
      <c r="S359" s="90"/>
      <c r="T359" s="128" t="s">
        <v>326</v>
      </c>
      <c r="U359" s="83" t="s">
        <v>21</v>
      </c>
      <c r="V359" s="91">
        <f>$V$293</f>
        <v>0.7</v>
      </c>
      <c r="W359" s="88"/>
      <c r="X359" s="88"/>
      <c r="Y359" s="89"/>
      <c r="Z359" s="87"/>
      <c r="AA359" s="90"/>
      <c r="AB359" s="91"/>
      <c r="AC359" s="91"/>
      <c r="AD359" s="91"/>
      <c r="AE359" s="91"/>
      <c r="AF359" s="91"/>
      <c r="AG359" s="45">
        <f>ROUND(ROUND(ROUND(ROUND(H292+L328,0)*R352,0)*V359,0)-AA357,0)</f>
        <v>276</v>
      </c>
      <c r="AH359" s="79"/>
      <c r="AI359" s="80"/>
      <c r="AJ359" s="80"/>
      <c r="AK359" s="80"/>
      <c r="AL359" s="14"/>
      <c r="AM359" s="16" t="str">
        <f t="shared" si="1"/>
        <v>{s:'631757', v:276 , c:'放デイ４・有資格４・未計画２・開減１・拘減・'},</v>
      </c>
      <c r="AN359" s="16"/>
    </row>
    <row r="360" ht="16.5" customHeight="1">
      <c r="A360" s="29">
        <v>63.0</v>
      </c>
      <c r="B360" s="30">
        <v>1758.0</v>
      </c>
      <c r="C360" s="31">
        <v>358.0</v>
      </c>
      <c r="D360" s="32" t="s">
        <v>394</v>
      </c>
      <c r="E360" s="94"/>
      <c r="F360" s="94"/>
      <c r="G360" s="103"/>
      <c r="H360" s="8"/>
      <c r="I360" s="8"/>
      <c r="J360" s="54"/>
      <c r="K360" s="69"/>
      <c r="L360" s="65"/>
      <c r="M360" s="65"/>
      <c r="N360" s="132"/>
      <c r="O360" s="134"/>
      <c r="P360" s="134"/>
      <c r="Q360" s="83"/>
      <c r="R360" s="90"/>
      <c r="S360" s="90"/>
      <c r="T360" s="129"/>
      <c r="U360" s="56"/>
      <c r="V360" s="72"/>
      <c r="W360" s="73" t="s">
        <v>20</v>
      </c>
      <c r="X360" s="74" t="s">
        <v>21</v>
      </c>
      <c r="Y360" s="92">
        <v>0.85</v>
      </c>
      <c r="Z360" s="87"/>
      <c r="AA360" s="90"/>
      <c r="AB360" s="91"/>
      <c r="AC360" s="91"/>
      <c r="AD360" s="91"/>
      <c r="AE360" s="91"/>
      <c r="AF360" s="91"/>
      <c r="AG360" s="45">
        <f>ROUND(ROUND(ROUND(ROUND(ROUND(H292+L328,0)*R352,0)*V359,0)*Y360,0)-AA357,0)</f>
        <v>234</v>
      </c>
      <c r="AH360" s="79"/>
      <c r="AI360" s="80"/>
      <c r="AJ360" s="80"/>
      <c r="AK360" s="80"/>
      <c r="AL360" s="14"/>
      <c r="AM360" s="16" t="str">
        <f t="shared" si="1"/>
        <v>{s:'631758', v:234 , c:'放デイ４・有資格４・未計画２・開減１・評減・拘減・'},</v>
      </c>
      <c r="AN360" s="16"/>
    </row>
    <row r="361" ht="16.5" customHeight="1">
      <c r="A361" s="29">
        <v>63.0</v>
      </c>
      <c r="B361" s="30">
        <v>1759.0</v>
      </c>
      <c r="C361" s="31">
        <v>359.0</v>
      </c>
      <c r="D361" s="32" t="s">
        <v>395</v>
      </c>
      <c r="E361" s="94"/>
      <c r="F361" s="94"/>
      <c r="G361" s="103"/>
      <c r="H361" s="8"/>
      <c r="I361" s="8"/>
      <c r="J361" s="54"/>
      <c r="K361" s="69"/>
      <c r="L361" s="65"/>
      <c r="M361" s="65"/>
      <c r="N361" s="132"/>
      <c r="O361" s="134"/>
      <c r="P361" s="134"/>
      <c r="Q361" s="83"/>
      <c r="R361" s="90"/>
      <c r="S361" s="90"/>
      <c r="T361" s="128" t="s">
        <v>329</v>
      </c>
      <c r="U361" s="83" t="s">
        <v>21</v>
      </c>
      <c r="V361" s="91">
        <f>$V$295</f>
        <v>0.85</v>
      </c>
      <c r="W361" s="77"/>
      <c r="X361" s="77"/>
      <c r="Y361" s="72"/>
      <c r="Z361" s="87"/>
      <c r="AA361" s="90"/>
      <c r="AB361" s="91"/>
      <c r="AC361" s="91"/>
      <c r="AD361" s="91"/>
      <c r="AE361" s="91"/>
      <c r="AF361" s="91"/>
      <c r="AG361" s="45">
        <f>ROUND(ROUND(ROUND(ROUND(H292+L328,0)*R352,0)*V361,0)-AA357,0)</f>
        <v>337</v>
      </c>
      <c r="AH361" s="79"/>
      <c r="AI361" s="80"/>
      <c r="AJ361" s="80"/>
      <c r="AK361" s="80"/>
      <c r="AL361" s="14"/>
      <c r="AM361" s="16" t="str">
        <f t="shared" si="1"/>
        <v>{s:'631759', v:337 , c:'放デイ４・有資格４・未計画２・開減２・拘減・'},</v>
      </c>
      <c r="AN361" s="16"/>
    </row>
    <row r="362" ht="16.5" customHeight="1">
      <c r="A362" s="29">
        <v>63.0</v>
      </c>
      <c r="B362" s="30">
        <v>1760.0</v>
      </c>
      <c r="C362" s="31">
        <v>360.0</v>
      </c>
      <c r="D362" s="32" t="s">
        <v>396</v>
      </c>
      <c r="E362" s="94"/>
      <c r="F362" s="94"/>
      <c r="G362" s="136"/>
      <c r="H362" s="22"/>
      <c r="I362" s="22"/>
      <c r="J362" s="109"/>
      <c r="K362" s="110"/>
      <c r="L362" s="115"/>
      <c r="M362" s="115"/>
      <c r="N362" s="141"/>
      <c r="O362" s="142"/>
      <c r="P362" s="143"/>
      <c r="Q362" s="56"/>
      <c r="R362" s="77"/>
      <c r="S362" s="77"/>
      <c r="T362" s="129"/>
      <c r="U362" s="56"/>
      <c r="V362" s="72"/>
      <c r="W362" s="73" t="s">
        <v>20</v>
      </c>
      <c r="X362" s="74" t="s">
        <v>21</v>
      </c>
      <c r="Y362" s="92">
        <v>0.85</v>
      </c>
      <c r="Z362" s="93"/>
      <c r="AA362" s="77"/>
      <c r="AB362" s="72"/>
      <c r="AC362" s="72"/>
      <c r="AD362" s="72"/>
      <c r="AE362" s="72"/>
      <c r="AF362" s="72"/>
      <c r="AG362" s="45">
        <f>ROUND(ROUND(ROUND(ROUND(ROUND(H292+L328,0)*R352,0)*V361,0)*Y362,0)-AA357,0)</f>
        <v>286</v>
      </c>
      <c r="AH362" s="79"/>
      <c r="AI362" s="80"/>
      <c r="AJ362" s="80"/>
      <c r="AK362" s="80"/>
      <c r="AL362" s="14"/>
      <c r="AM362" s="16" t="str">
        <f t="shared" si="1"/>
        <v>{s:'631760', v:286 , c:'放デイ４・有資格４・未計画２・開減２・評減・拘減・'},</v>
      </c>
      <c r="AN362" s="16"/>
    </row>
    <row r="363" ht="16.5" customHeight="1">
      <c r="A363" s="29">
        <v>63.0</v>
      </c>
      <c r="B363" s="30">
        <v>1221.0</v>
      </c>
      <c r="C363" s="31">
        <v>361.0</v>
      </c>
      <c r="D363" s="32" t="s">
        <v>397</v>
      </c>
      <c r="E363" s="94"/>
      <c r="F363" s="94"/>
      <c r="G363" s="102" t="s">
        <v>52</v>
      </c>
      <c r="H363" s="35"/>
      <c r="I363" s="35"/>
      <c r="J363" s="36"/>
      <c r="K363" s="37"/>
      <c r="L363" s="7"/>
      <c r="M363" s="38"/>
      <c r="N363" s="39"/>
      <c r="O363" s="40"/>
      <c r="P363" s="41"/>
      <c r="Q363" s="7"/>
      <c r="R363" s="7"/>
      <c r="S363" s="7"/>
      <c r="T363" s="118"/>
      <c r="U363" s="41"/>
      <c r="V363" s="42"/>
      <c r="W363" s="43"/>
      <c r="X363" s="43"/>
      <c r="Y363" s="43"/>
      <c r="Z363" s="43"/>
      <c r="AA363" s="43"/>
      <c r="AB363" s="44"/>
      <c r="AC363" s="44"/>
      <c r="AD363" s="44"/>
      <c r="AE363" s="44"/>
      <c r="AF363" s="44"/>
      <c r="AG363" s="45">
        <f>ROUND(H364,0)</f>
        <v>532</v>
      </c>
      <c r="AH363" s="79"/>
      <c r="AI363" s="80"/>
      <c r="AJ363" s="80"/>
      <c r="AK363" s="80"/>
      <c r="AL363" s="14"/>
      <c r="AM363" s="16" t="str">
        <f t="shared" si="1"/>
        <v>{s:'631221', v:532 , c:'放デイ５・'},</v>
      </c>
      <c r="AN363" s="16"/>
    </row>
    <row r="364" ht="16.5" customHeight="1">
      <c r="A364" s="29">
        <v>63.0</v>
      </c>
      <c r="B364" s="30">
        <v>1771.0</v>
      </c>
      <c r="C364" s="31">
        <v>362.0</v>
      </c>
      <c r="D364" s="32" t="s">
        <v>398</v>
      </c>
      <c r="E364" s="94"/>
      <c r="F364" s="94"/>
      <c r="G364" s="104"/>
      <c r="H364" s="50">
        <v>532.0</v>
      </c>
      <c r="I364" s="8" t="s">
        <v>9</v>
      </c>
      <c r="J364" s="51"/>
      <c r="K364" s="52"/>
      <c r="L364" s="8"/>
      <c r="M364" s="53"/>
      <c r="N364" s="54"/>
      <c r="O364" s="125"/>
      <c r="P364" s="83"/>
      <c r="Q364" s="8"/>
      <c r="R364" s="8"/>
      <c r="S364" s="8"/>
      <c r="T364" s="126"/>
      <c r="U364" s="56"/>
      <c r="V364" s="58"/>
      <c r="W364" s="59" t="s">
        <v>20</v>
      </c>
      <c r="X364" s="41" t="s">
        <v>21</v>
      </c>
      <c r="Y364" s="60">
        <v>0.85</v>
      </c>
      <c r="Z364" s="43"/>
      <c r="AA364" s="43"/>
      <c r="AB364" s="44"/>
      <c r="AC364" s="44"/>
      <c r="AD364" s="44"/>
      <c r="AE364" s="44"/>
      <c r="AF364" s="44"/>
      <c r="AG364" s="45">
        <f>ROUND(H364*Y364,0)</f>
        <v>452</v>
      </c>
      <c r="AH364" s="79"/>
      <c r="AI364" s="80"/>
      <c r="AJ364" s="80"/>
      <c r="AK364" s="80"/>
      <c r="AL364" s="14"/>
      <c r="AM364" s="16" t="str">
        <f t="shared" si="1"/>
        <v>{s:'631771', v:452 , c:'放デイ５・評減・'},</v>
      </c>
      <c r="AN364" s="16"/>
    </row>
    <row r="365" ht="16.5" customHeight="1">
      <c r="A365" s="29">
        <v>63.0</v>
      </c>
      <c r="B365" s="30">
        <v>1222.0</v>
      </c>
      <c r="C365" s="31">
        <v>363.0</v>
      </c>
      <c r="D365" s="32" t="s">
        <v>399</v>
      </c>
      <c r="E365" s="94"/>
      <c r="F365" s="94"/>
      <c r="G365" s="104"/>
      <c r="H365" s="63"/>
      <c r="I365" s="63"/>
      <c r="J365" s="51"/>
      <c r="K365" s="52"/>
      <c r="L365" s="8"/>
      <c r="M365" s="53"/>
      <c r="N365" s="144"/>
      <c r="O365" s="127"/>
      <c r="P365" s="14"/>
      <c r="Q365" s="8"/>
      <c r="R365" s="8"/>
      <c r="S365" s="8"/>
      <c r="T365" s="128" t="s">
        <v>326</v>
      </c>
      <c r="U365" s="41" t="s">
        <v>21</v>
      </c>
      <c r="V365" s="68">
        <f>$V$293</f>
        <v>0.7</v>
      </c>
      <c r="W365" s="88"/>
      <c r="X365" s="88"/>
      <c r="Y365" s="88"/>
      <c r="Z365" s="88"/>
      <c r="AA365" s="88"/>
      <c r="AB365" s="89"/>
      <c r="AC365" s="89"/>
      <c r="AD365" s="89"/>
      <c r="AE365" s="89"/>
      <c r="AF365" s="89"/>
      <c r="AG365" s="45">
        <f>ROUND(H364*V365,0)</f>
        <v>372</v>
      </c>
      <c r="AH365" s="79"/>
      <c r="AI365" s="80"/>
      <c r="AJ365" s="80"/>
      <c r="AK365" s="80"/>
      <c r="AL365" s="14"/>
      <c r="AM365" s="16" t="str">
        <f t="shared" si="1"/>
        <v>{s:'631222', v:372 , c:'放デイ５・開減１・'},</v>
      </c>
      <c r="AN365" s="16"/>
    </row>
    <row r="366" ht="16.5" customHeight="1">
      <c r="A366" s="29">
        <v>63.0</v>
      </c>
      <c r="B366" s="30">
        <v>1772.0</v>
      </c>
      <c r="C366" s="31">
        <v>364.0</v>
      </c>
      <c r="D366" s="32" t="s">
        <v>400</v>
      </c>
      <c r="E366" s="94"/>
      <c r="F366" s="94"/>
      <c r="G366" s="104"/>
      <c r="H366" s="63"/>
      <c r="I366" s="63"/>
      <c r="J366" s="51"/>
      <c r="K366" s="52"/>
      <c r="L366" s="8"/>
      <c r="M366" s="53"/>
      <c r="N366" s="144"/>
      <c r="O366" s="127"/>
      <c r="P366" s="14"/>
      <c r="Q366" s="8"/>
      <c r="R366" s="8"/>
      <c r="S366" s="8"/>
      <c r="T366" s="129"/>
      <c r="U366" s="56"/>
      <c r="V366" s="72"/>
      <c r="W366" s="73" t="s">
        <v>20</v>
      </c>
      <c r="X366" s="74" t="s">
        <v>21</v>
      </c>
      <c r="Y366" s="75">
        <v>0.85</v>
      </c>
      <c r="Z366" s="43"/>
      <c r="AA366" s="43"/>
      <c r="AB366" s="44"/>
      <c r="AC366" s="44"/>
      <c r="AD366" s="44"/>
      <c r="AE366" s="44"/>
      <c r="AF366" s="44"/>
      <c r="AG366" s="45">
        <f>ROUND(ROUND(H364*V365,0)*Y366,0)</f>
        <v>316</v>
      </c>
      <c r="AH366" s="79"/>
      <c r="AI366" s="80"/>
      <c r="AJ366" s="80"/>
      <c r="AK366" s="80"/>
      <c r="AL366" s="14"/>
      <c r="AM366" s="16" t="str">
        <f t="shared" si="1"/>
        <v>{s:'631772', v:316 , c:'放デイ５・開減１・評減・'},</v>
      </c>
      <c r="AN366" s="16"/>
    </row>
    <row r="367" ht="16.5" customHeight="1">
      <c r="A367" s="29">
        <v>63.0</v>
      </c>
      <c r="B367" s="30">
        <v>1225.0</v>
      </c>
      <c r="C367" s="31">
        <v>365.0</v>
      </c>
      <c r="D367" s="32" t="s">
        <v>401</v>
      </c>
      <c r="E367" s="94"/>
      <c r="F367" s="94"/>
      <c r="G367" s="104"/>
      <c r="H367" s="63"/>
      <c r="I367" s="63"/>
      <c r="J367" s="51"/>
      <c r="K367" s="52"/>
      <c r="L367" s="8"/>
      <c r="M367" s="53"/>
      <c r="N367" s="144"/>
      <c r="O367" s="127"/>
      <c r="P367" s="14"/>
      <c r="Q367" s="8"/>
      <c r="R367" s="8"/>
      <c r="S367" s="8"/>
      <c r="T367" s="128" t="s">
        <v>329</v>
      </c>
      <c r="U367" s="41" t="s">
        <v>21</v>
      </c>
      <c r="V367" s="68">
        <f>$V$295</f>
        <v>0.85</v>
      </c>
      <c r="W367" s="77"/>
      <c r="X367" s="77"/>
      <c r="Y367" s="77"/>
      <c r="Z367" s="77"/>
      <c r="AA367" s="77"/>
      <c r="AB367" s="72"/>
      <c r="AC367" s="72"/>
      <c r="AD367" s="72"/>
      <c r="AE367" s="72"/>
      <c r="AF367" s="72"/>
      <c r="AG367" s="45">
        <f>ROUND(H364*V367,0)</f>
        <v>452</v>
      </c>
      <c r="AH367" s="79"/>
      <c r="AI367" s="80"/>
      <c r="AJ367" s="80"/>
      <c r="AK367" s="80"/>
      <c r="AL367" s="14"/>
      <c r="AM367" s="16" t="str">
        <f t="shared" si="1"/>
        <v>{s:'631225', v:452 , c:'放デイ５・開減２・'},</v>
      </c>
      <c r="AN367" s="16"/>
    </row>
    <row r="368" ht="16.5" customHeight="1">
      <c r="A368" s="29">
        <v>63.0</v>
      </c>
      <c r="B368" s="30">
        <v>1773.0</v>
      </c>
      <c r="C368" s="31">
        <v>366.0</v>
      </c>
      <c r="D368" s="32" t="s">
        <v>402</v>
      </c>
      <c r="E368" s="94"/>
      <c r="F368" s="94"/>
      <c r="G368" s="76"/>
      <c r="H368" s="63"/>
      <c r="I368" s="63"/>
      <c r="J368" s="51"/>
      <c r="K368" s="52"/>
      <c r="L368" s="8"/>
      <c r="M368" s="53"/>
      <c r="N368" s="14"/>
      <c r="O368" s="127"/>
      <c r="P368" s="14"/>
      <c r="Q368" s="8"/>
      <c r="R368" s="8"/>
      <c r="S368" s="8"/>
      <c r="T368" s="129"/>
      <c r="U368" s="56"/>
      <c r="V368" s="72"/>
      <c r="W368" s="73" t="s">
        <v>20</v>
      </c>
      <c r="X368" s="74" t="s">
        <v>21</v>
      </c>
      <c r="Y368" s="75">
        <v>0.85</v>
      </c>
      <c r="Z368" s="43"/>
      <c r="AA368" s="43"/>
      <c r="AB368" s="44"/>
      <c r="AC368" s="44"/>
      <c r="AD368" s="44"/>
      <c r="AE368" s="44"/>
      <c r="AF368" s="44"/>
      <c r="AG368" s="45">
        <f>ROUND(ROUND(H364*V367,0)*Y368,0)</f>
        <v>384</v>
      </c>
      <c r="AH368" s="79"/>
      <c r="AI368" s="80"/>
      <c r="AJ368" s="80"/>
      <c r="AK368" s="80"/>
      <c r="AL368" s="14"/>
      <c r="AM368" s="16" t="str">
        <f t="shared" si="1"/>
        <v>{s:'631773', v:384 , c:'放デイ５・開減２・評減・'},</v>
      </c>
      <c r="AN368" s="16"/>
    </row>
    <row r="369" ht="16.5" customHeight="1">
      <c r="A369" s="29">
        <v>63.0</v>
      </c>
      <c r="B369" s="30">
        <v>1774.0</v>
      </c>
      <c r="C369" s="31">
        <v>367.0</v>
      </c>
      <c r="D369" s="32" t="s">
        <v>403</v>
      </c>
      <c r="E369" s="94"/>
      <c r="F369" s="94"/>
      <c r="G369" s="76"/>
      <c r="H369" s="63"/>
      <c r="I369" s="63"/>
      <c r="J369" s="51"/>
      <c r="K369" s="52"/>
      <c r="L369" s="8"/>
      <c r="M369" s="53"/>
      <c r="N369" s="14"/>
      <c r="O369" s="127"/>
      <c r="P369" s="14"/>
      <c r="Q369" s="8"/>
      <c r="R369" s="8"/>
      <c r="S369" s="8"/>
      <c r="T369" s="118"/>
      <c r="U369" s="41"/>
      <c r="V369" s="42"/>
      <c r="W369" s="43"/>
      <c r="X369" s="43"/>
      <c r="Y369" s="44"/>
      <c r="Z369" s="82" t="s">
        <v>30</v>
      </c>
      <c r="AA369" s="83">
        <v>5.0</v>
      </c>
      <c r="AB369" s="84" t="s">
        <v>31</v>
      </c>
      <c r="AC369" s="84"/>
      <c r="AD369" s="84"/>
      <c r="AE369" s="84"/>
      <c r="AF369" s="84"/>
      <c r="AG369" s="45">
        <f>ROUND(H364-AA369,0)</f>
        <v>527</v>
      </c>
      <c r="AH369" s="79"/>
      <c r="AI369" s="80"/>
      <c r="AJ369" s="80"/>
      <c r="AK369" s="80"/>
      <c r="AL369" s="14"/>
      <c r="AM369" s="16" t="str">
        <f t="shared" si="1"/>
        <v>{s:'631774', v:527 , c:'放デイ５・拘減・'},</v>
      </c>
      <c r="AN369" s="16"/>
    </row>
    <row r="370" ht="16.5" customHeight="1">
      <c r="A370" s="29">
        <v>63.0</v>
      </c>
      <c r="B370" s="30">
        <v>1775.0</v>
      </c>
      <c r="C370" s="31">
        <v>368.0</v>
      </c>
      <c r="D370" s="32" t="s">
        <v>404</v>
      </c>
      <c r="E370" s="94"/>
      <c r="F370" s="94"/>
      <c r="G370" s="76"/>
      <c r="H370" s="63"/>
      <c r="I370" s="63"/>
      <c r="J370" s="51"/>
      <c r="K370" s="52"/>
      <c r="L370" s="8"/>
      <c r="M370" s="53"/>
      <c r="N370" s="14"/>
      <c r="O370" s="127"/>
      <c r="P370" s="14"/>
      <c r="Q370" s="8"/>
      <c r="R370" s="8"/>
      <c r="S370" s="8"/>
      <c r="T370" s="126"/>
      <c r="U370" s="56"/>
      <c r="V370" s="58"/>
      <c r="W370" s="59" t="s">
        <v>20</v>
      </c>
      <c r="X370" s="41" t="s">
        <v>21</v>
      </c>
      <c r="Y370" s="86">
        <v>0.85</v>
      </c>
      <c r="Z370" s="87"/>
      <c r="AA370" s="83"/>
      <c r="AB370" s="84"/>
      <c r="AC370" s="84"/>
      <c r="AD370" s="84"/>
      <c r="AE370" s="84"/>
      <c r="AF370" s="84"/>
      <c r="AG370" s="45">
        <f>ROUND(ROUND(H364*Y370,0)-AA369,0)</f>
        <v>447</v>
      </c>
      <c r="AH370" s="79"/>
      <c r="AI370" s="80"/>
      <c r="AJ370" s="80"/>
      <c r="AK370" s="80"/>
      <c r="AL370" s="14"/>
      <c r="AM370" s="16" t="str">
        <f t="shared" si="1"/>
        <v>{s:'631775', v:447 , c:'放デイ５・評減・拘減・'},</v>
      </c>
      <c r="AN370" s="16"/>
    </row>
    <row r="371" ht="16.5" customHeight="1">
      <c r="A371" s="29">
        <v>63.0</v>
      </c>
      <c r="B371" s="30">
        <v>1776.0</v>
      </c>
      <c r="C371" s="31">
        <v>369.0</v>
      </c>
      <c r="D371" s="32" t="s">
        <v>405</v>
      </c>
      <c r="E371" s="94"/>
      <c r="F371" s="94"/>
      <c r="G371" s="76"/>
      <c r="H371" s="63"/>
      <c r="I371" s="63"/>
      <c r="J371" s="51"/>
      <c r="K371" s="52"/>
      <c r="L371" s="8"/>
      <c r="M371" s="53"/>
      <c r="N371" s="14"/>
      <c r="O371" s="127"/>
      <c r="P371" s="14"/>
      <c r="Q371" s="8"/>
      <c r="R371" s="8"/>
      <c r="S371" s="8"/>
      <c r="T371" s="128" t="s">
        <v>326</v>
      </c>
      <c r="U371" s="83" t="s">
        <v>21</v>
      </c>
      <c r="V371" s="91">
        <v>0.7</v>
      </c>
      <c r="W371" s="88"/>
      <c r="X371" s="88"/>
      <c r="Y371" s="89"/>
      <c r="Z371" s="87"/>
      <c r="AA371" s="90"/>
      <c r="AB371" s="91"/>
      <c r="AC371" s="91"/>
      <c r="AD371" s="91"/>
      <c r="AE371" s="91"/>
      <c r="AF371" s="91"/>
      <c r="AG371" s="45">
        <f>ROUND(ROUND(H364*V371,0)-AA369,0)</f>
        <v>367</v>
      </c>
      <c r="AH371" s="79"/>
      <c r="AI371" s="80"/>
      <c r="AJ371" s="80"/>
      <c r="AK371" s="80"/>
      <c r="AL371" s="14"/>
      <c r="AM371" s="16" t="str">
        <f t="shared" si="1"/>
        <v>{s:'631776', v:367 , c:'放デイ５・開減１・拘減・'},</v>
      </c>
      <c r="AN371" s="16"/>
    </row>
    <row r="372" ht="16.5" customHeight="1">
      <c r="A372" s="29">
        <v>63.0</v>
      </c>
      <c r="B372" s="30">
        <v>1777.0</v>
      </c>
      <c r="C372" s="31">
        <v>370.0</v>
      </c>
      <c r="D372" s="32" t="s">
        <v>406</v>
      </c>
      <c r="E372" s="94"/>
      <c r="F372" s="94"/>
      <c r="G372" s="76"/>
      <c r="H372" s="63"/>
      <c r="I372" s="63"/>
      <c r="J372" s="51"/>
      <c r="K372" s="52"/>
      <c r="L372" s="8"/>
      <c r="M372" s="53"/>
      <c r="N372" s="14"/>
      <c r="O372" s="127"/>
      <c r="P372" s="14"/>
      <c r="Q372" s="8"/>
      <c r="R372" s="8"/>
      <c r="S372" s="8"/>
      <c r="T372" s="129"/>
      <c r="U372" s="56"/>
      <c r="V372" s="72"/>
      <c r="W372" s="73" t="s">
        <v>20</v>
      </c>
      <c r="X372" s="74" t="s">
        <v>21</v>
      </c>
      <c r="Y372" s="92">
        <v>0.85</v>
      </c>
      <c r="Z372" s="87"/>
      <c r="AA372" s="90"/>
      <c r="AB372" s="91"/>
      <c r="AC372" s="91"/>
      <c r="AD372" s="91"/>
      <c r="AE372" s="91"/>
      <c r="AF372" s="91"/>
      <c r="AG372" s="45">
        <f>ROUND(ROUND(ROUND(H364*V371,0)*Y372,0)-AA369,0)</f>
        <v>311</v>
      </c>
      <c r="AH372" s="79"/>
      <c r="AI372" s="80"/>
      <c r="AJ372" s="80"/>
      <c r="AK372" s="80"/>
      <c r="AL372" s="14"/>
      <c r="AM372" s="16" t="str">
        <f t="shared" si="1"/>
        <v>{s:'631777', v:311 , c:'放デイ５・開減１・評減・拘減・'},</v>
      </c>
      <c r="AN372" s="16"/>
    </row>
    <row r="373" ht="16.5" customHeight="1">
      <c r="A373" s="29">
        <v>63.0</v>
      </c>
      <c r="B373" s="30">
        <v>1778.0</v>
      </c>
      <c r="C373" s="31">
        <v>371.0</v>
      </c>
      <c r="D373" s="32" t="s">
        <v>407</v>
      </c>
      <c r="E373" s="94"/>
      <c r="F373" s="94"/>
      <c r="G373" s="76"/>
      <c r="H373" s="63"/>
      <c r="I373" s="63"/>
      <c r="J373" s="51"/>
      <c r="K373" s="52"/>
      <c r="L373" s="8"/>
      <c r="M373" s="53"/>
      <c r="N373" s="14"/>
      <c r="O373" s="127"/>
      <c r="P373" s="14"/>
      <c r="Q373" s="8"/>
      <c r="R373" s="8"/>
      <c r="S373" s="8"/>
      <c r="T373" s="128" t="s">
        <v>329</v>
      </c>
      <c r="U373" s="83" t="s">
        <v>21</v>
      </c>
      <c r="V373" s="91">
        <v>0.85</v>
      </c>
      <c r="W373" s="77"/>
      <c r="X373" s="77"/>
      <c r="Y373" s="72"/>
      <c r="Z373" s="87"/>
      <c r="AA373" s="90"/>
      <c r="AB373" s="91"/>
      <c r="AC373" s="91"/>
      <c r="AD373" s="91"/>
      <c r="AE373" s="91"/>
      <c r="AF373" s="91"/>
      <c r="AG373" s="45">
        <f>ROUND(ROUND(H364*V373,0)-AA369,0)</f>
        <v>447</v>
      </c>
      <c r="AH373" s="79"/>
      <c r="AI373" s="80"/>
      <c r="AJ373" s="80"/>
      <c r="AK373" s="80"/>
      <c r="AL373" s="14"/>
      <c r="AM373" s="16" t="str">
        <f t="shared" si="1"/>
        <v>{s:'631778', v:447 , c:'放デイ５・開減２・拘減・'},</v>
      </c>
      <c r="AN373" s="16"/>
    </row>
    <row r="374" ht="16.5" customHeight="1">
      <c r="A374" s="29">
        <v>63.0</v>
      </c>
      <c r="B374" s="30">
        <v>1779.0</v>
      </c>
      <c r="C374" s="31">
        <v>372.0</v>
      </c>
      <c r="D374" s="32" t="s">
        <v>408</v>
      </c>
      <c r="E374" s="94"/>
      <c r="F374" s="94"/>
      <c r="G374" s="76"/>
      <c r="H374" s="63"/>
      <c r="I374" s="63"/>
      <c r="J374" s="51"/>
      <c r="K374" s="52"/>
      <c r="L374" s="8"/>
      <c r="M374" s="53"/>
      <c r="N374" s="14"/>
      <c r="O374" s="127"/>
      <c r="P374" s="14"/>
      <c r="Q374" s="8"/>
      <c r="R374" s="8"/>
      <c r="S374" s="8"/>
      <c r="T374" s="129"/>
      <c r="U374" s="56"/>
      <c r="V374" s="72"/>
      <c r="W374" s="73" t="s">
        <v>20</v>
      </c>
      <c r="X374" s="74" t="s">
        <v>21</v>
      </c>
      <c r="Y374" s="92">
        <v>0.85</v>
      </c>
      <c r="Z374" s="93"/>
      <c r="AA374" s="77"/>
      <c r="AB374" s="72"/>
      <c r="AC374" s="72"/>
      <c r="AD374" s="72"/>
      <c r="AE374" s="72"/>
      <c r="AF374" s="72"/>
      <c r="AG374" s="45">
        <f>ROUND(ROUND(ROUND(H364*V373,0)*Y374,0)-AA369,0)</f>
        <v>379</v>
      </c>
      <c r="AH374" s="79"/>
      <c r="AI374" s="80"/>
      <c r="AJ374" s="80"/>
      <c r="AK374" s="80"/>
      <c r="AL374" s="14"/>
      <c r="AM374" s="16" t="str">
        <f t="shared" si="1"/>
        <v>{s:'631779', v:379 , c:'放デイ５・開減２・評減・拘減・'},</v>
      </c>
      <c r="AN374" s="16"/>
    </row>
    <row r="375" ht="16.5" customHeight="1">
      <c r="A375" s="29">
        <v>63.0</v>
      </c>
      <c r="B375" s="30">
        <v>1223.0</v>
      </c>
      <c r="C375" s="31">
        <v>373.0</v>
      </c>
      <c r="D375" s="32" t="s">
        <v>409</v>
      </c>
      <c r="E375" s="94"/>
      <c r="F375" s="94"/>
      <c r="G375" s="127"/>
      <c r="H375" s="8"/>
      <c r="I375" s="8"/>
      <c r="J375" s="54"/>
      <c r="K375" s="52"/>
      <c r="L375" s="65"/>
      <c r="M375" s="65"/>
      <c r="N375" s="8"/>
      <c r="O375" s="33" t="s">
        <v>23</v>
      </c>
      <c r="P375" s="130" t="s">
        <v>24</v>
      </c>
      <c r="Q375" s="7"/>
      <c r="R375" s="7"/>
      <c r="S375" s="39"/>
      <c r="T375" s="118"/>
      <c r="U375" s="41"/>
      <c r="V375" s="42"/>
      <c r="W375" s="43"/>
      <c r="X375" s="43"/>
      <c r="Y375" s="43"/>
      <c r="Z375" s="43"/>
      <c r="AA375" s="43"/>
      <c r="AB375" s="44"/>
      <c r="AC375" s="44"/>
      <c r="AD375" s="44"/>
      <c r="AE375" s="44"/>
      <c r="AF375" s="44"/>
      <c r="AG375" s="45">
        <f>ROUND(H364*R376,0)</f>
        <v>372</v>
      </c>
      <c r="AH375" s="79"/>
      <c r="AI375" s="80"/>
      <c r="AJ375" s="80"/>
      <c r="AK375" s="80"/>
      <c r="AL375" s="14"/>
      <c r="AM375" s="16" t="str">
        <f t="shared" si="1"/>
        <v>{s:'631223', v:372 , c:'放デイ５・未計画・'},</v>
      </c>
      <c r="AN375" s="16"/>
    </row>
    <row r="376" ht="16.5" customHeight="1">
      <c r="A376" s="29">
        <v>63.0</v>
      </c>
      <c r="B376" s="30">
        <v>1780.0</v>
      </c>
      <c r="C376" s="31">
        <v>374.0</v>
      </c>
      <c r="D376" s="32" t="s">
        <v>410</v>
      </c>
      <c r="E376" s="94"/>
      <c r="F376" s="94"/>
      <c r="G376" s="127"/>
      <c r="H376" s="63"/>
      <c r="I376" s="8"/>
      <c r="J376" s="54"/>
      <c r="K376" s="52"/>
      <c r="L376" s="65"/>
      <c r="M376" s="65"/>
      <c r="N376" s="8"/>
      <c r="O376" s="131"/>
      <c r="P376" s="87"/>
      <c r="Q376" s="83" t="s">
        <v>21</v>
      </c>
      <c r="R376" s="90">
        <v>0.7</v>
      </c>
      <c r="S376" s="54"/>
      <c r="T376" s="126"/>
      <c r="U376" s="56"/>
      <c r="V376" s="58"/>
      <c r="W376" s="59" t="s">
        <v>20</v>
      </c>
      <c r="X376" s="41" t="s">
        <v>21</v>
      </c>
      <c r="Y376" s="60">
        <v>0.85</v>
      </c>
      <c r="Z376" s="43"/>
      <c r="AA376" s="43"/>
      <c r="AB376" s="44"/>
      <c r="AC376" s="44"/>
      <c r="AD376" s="44"/>
      <c r="AE376" s="44"/>
      <c r="AF376" s="44"/>
      <c r="AG376" s="45">
        <f>ROUND(ROUND(H364*R376,0)*Y376,0)</f>
        <v>316</v>
      </c>
      <c r="AH376" s="79"/>
      <c r="AI376" s="80"/>
      <c r="AJ376" s="80"/>
      <c r="AK376" s="80"/>
      <c r="AL376" s="14"/>
      <c r="AM376" s="16" t="str">
        <f t="shared" si="1"/>
        <v>{s:'631780', v:316 , c:'放デイ５・未計画・評減・'},</v>
      </c>
      <c r="AN376" s="16"/>
    </row>
    <row r="377" ht="16.5" customHeight="1">
      <c r="A377" s="29">
        <v>63.0</v>
      </c>
      <c r="B377" s="30">
        <v>1224.0</v>
      </c>
      <c r="C377" s="31">
        <v>375.0</v>
      </c>
      <c r="D377" s="32" t="s">
        <v>411</v>
      </c>
      <c r="E377" s="94"/>
      <c r="F377" s="94"/>
      <c r="G377" s="103"/>
      <c r="H377" s="8"/>
      <c r="I377" s="8"/>
      <c r="J377" s="54"/>
      <c r="K377" s="69"/>
      <c r="L377" s="65"/>
      <c r="M377" s="65"/>
      <c r="N377" s="83"/>
      <c r="O377" s="131"/>
      <c r="P377" s="87"/>
      <c r="Q377" s="83"/>
      <c r="R377" s="90"/>
      <c r="S377" s="91"/>
      <c r="T377" s="128" t="s">
        <v>326</v>
      </c>
      <c r="U377" s="41" t="s">
        <v>21</v>
      </c>
      <c r="V377" s="68">
        <f>$V$293</f>
        <v>0.7</v>
      </c>
      <c r="W377" s="88"/>
      <c r="X377" s="88"/>
      <c r="Y377" s="88"/>
      <c r="Z377" s="88"/>
      <c r="AA377" s="88"/>
      <c r="AB377" s="89"/>
      <c r="AC377" s="89"/>
      <c r="AD377" s="89"/>
      <c r="AE377" s="89"/>
      <c r="AF377" s="89"/>
      <c r="AG377" s="45">
        <f>ROUND(ROUND(H364*R376,0)*V377,0)</f>
        <v>260</v>
      </c>
      <c r="AH377" s="79"/>
      <c r="AI377" s="80"/>
      <c r="AJ377" s="80"/>
      <c r="AK377" s="80"/>
      <c r="AL377" s="14"/>
      <c r="AM377" s="16" t="str">
        <f t="shared" si="1"/>
        <v>{s:'631224', v:260 , c:'放デイ５・未計画・開減１・'},</v>
      </c>
      <c r="AN377" s="16"/>
    </row>
    <row r="378" ht="16.5" customHeight="1">
      <c r="A378" s="29">
        <v>63.0</v>
      </c>
      <c r="B378" s="30">
        <v>1781.0</v>
      </c>
      <c r="C378" s="31">
        <v>376.0</v>
      </c>
      <c r="D378" s="32" t="s">
        <v>412</v>
      </c>
      <c r="E378" s="94"/>
      <c r="F378" s="94"/>
      <c r="G378" s="103"/>
      <c r="H378" s="8"/>
      <c r="I378" s="8"/>
      <c r="J378" s="54"/>
      <c r="K378" s="69"/>
      <c r="L378" s="65"/>
      <c r="M378" s="65"/>
      <c r="N378" s="83"/>
      <c r="O378" s="131"/>
      <c r="P378" s="87"/>
      <c r="Q378" s="83"/>
      <c r="R378" s="90"/>
      <c r="S378" s="91"/>
      <c r="T378" s="129"/>
      <c r="U378" s="56"/>
      <c r="V378" s="72"/>
      <c r="W378" s="73" t="s">
        <v>20</v>
      </c>
      <c r="X378" s="74" t="s">
        <v>21</v>
      </c>
      <c r="Y378" s="75">
        <v>0.85</v>
      </c>
      <c r="Z378" s="43"/>
      <c r="AA378" s="43"/>
      <c r="AB378" s="44"/>
      <c r="AC378" s="44"/>
      <c r="AD378" s="44"/>
      <c r="AE378" s="44"/>
      <c r="AF378" s="44"/>
      <c r="AG378" s="45">
        <f>ROUND(ROUND(ROUND(H364*R376,0)*V377,0)*Y378,0)</f>
        <v>221</v>
      </c>
      <c r="AH378" s="79"/>
      <c r="AI378" s="80"/>
      <c r="AJ378" s="80"/>
      <c r="AK378" s="80"/>
      <c r="AL378" s="14"/>
      <c r="AM378" s="16" t="str">
        <f t="shared" si="1"/>
        <v>{s:'631781', v:221 , c:'放デイ５・未計画・開減１・評減・'},</v>
      </c>
      <c r="AN378" s="16"/>
    </row>
    <row r="379" ht="16.5" customHeight="1">
      <c r="A379" s="29">
        <v>63.0</v>
      </c>
      <c r="B379" s="30">
        <v>1226.0</v>
      </c>
      <c r="C379" s="31">
        <v>377.0</v>
      </c>
      <c r="D379" s="32" t="s">
        <v>413</v>
      </c>
      <c r="E379" s="94"/>
      <c r="F379" s="94"/>
      <c r="G379" s="103"/>
      <c r="H379" s="8"/>
      <c r="I379" s="8"/>
      <c r="J379" s="54"/>
      <c r="K379" s="69"/>
      <c r="L379" s="65"/>
      <c r="M379" s="65"/>
      <c r="N379" s="132"/>
      <c r="O379" s="133"/>
      <c r="P379" s="134"/>
      <c r="Q379" s="83"/>
      <c r="R379" s="90"/>
      <c r="S379" s="91"/>
      <c r="T379" s="128" t="s">
        <v>329</v>
      </c>
      <c r="U379" s="41" t="s">
        <v>21</v>
      </c>
      <c r="V379" s="68">
        <f>$V$295</f>
        <v>0.85</v>
      </c>
      <c r="W379" s="77"/>
      <c r="X379" s="77"/>
      <c r="Y379" s="77"/>
      <c r="Z379" s="77"/>
      <c r="AA379" s="77"/>
      <c r="AB379" s="72"/>
      <c r="AC379" s="72"/>
      <c r="AD379" s="72"/>
      <c r="AE379" s="72"/>
      <c r="AF379" s="72"/>
      <c r="AG379" s="45">
        <f>ROUND(ROUND(H364*R376,0)*V379,0)</f>
        <v>316</v>
      </c>
      <c r="AH379" s="79"/>
      <c r="AI379" s="80"/>
      <c r="AJ379" s="80"/>
      <c r="AK379" s="80"/>
      <c r="AL379" s="14"/>
      <c r="AM379" s="16" t="str">
        <f t="shared" si="1"/>
        <v>{s:'631226', v:316 , c:'放デイ５・未計画・開減２・'},</v>
      </c>
      <c r="AN379" s="16"/>
    </row>
    <row r="380" ht="16.5" customHeight="1">
      <c r="A380" s="29">
        <v>63.0</v>
      </c>
      <c r="B380" s="30">
        <v>1782.0</v>
      </c>
      <c r="C380" s="31">
        <v>378.0</v>
      </c>
      <c r="D380" s="32" t="s">
        <v>414</v>
      </c>
      <c r="E380" s="94"/>
      <c r="F380" s="94"/>
      <c r="G380" s="103"/>
      <c r="H380" s="8"/>
      <c r="I380" s="8"/>
      <c r="J380" s="54"/>
      <c r="K380" s="69"/>
      <c r="L380" s="65"/>
      <c r="M380" s="65"/>
      <c r="N380" s="132"/>
      <c r="O380" s="133"/>
      <c r="P380" s="134"/>
      <c r="Q380" s="83"/>
      <c r="R380" s="90"/>
      <c r="S380" s="91"/>
      <c r="T380" s="129"/>
      <c r="U380" s="56"/>
      <c r="V380" s="72"/>
      <c r="W380" s="73" t="s">
        <v>20</v>
      </c>
      <c r="X380" s="74" t="s">
        <v>21</v>
      </c>
      <c r="Y380" s="75">
        <v>0.85</v>
      </c>
      <c r="Z380" s="43"/>
      <c r="AA380" s="43"/>
      <c r="AB380" s="44"/>
      <c r="AC380" s="44"/>
      <c r="AD380" s="44"/>
      <c r="AE380" s="44"/>
      <c r="AF380" s="44"/>
      <c r="AG380" s="45">
        <f>ROUND(ROUND(ROUND(H364*R376,0)*V379,0)*Y380,0)</f>
        <v>269</v>
      </c>
      <c r="AH380" s="79"/>
      <c r="AI380" s="80"/>
      <c r="AJ380" s="80"/>
      <c r="AK380" s="80"/>
      <c r="AL380" s="14"/>
      <c r="AM380" s="16" t="str">
        <f t="shared" si="1"/>
        <v>{s:'631782', v:269 , c:'放デイ５・未計画・開減２・評減・'},</v>
      </c>
      <c r="AN380" s="16"/>
    </row>
    <row r="381" ht="16.5" customHeight="1">
      <c r="A381" s="29">
        <v>63.0</v>
      </c>
      <c r="B381" s="30">
        <v>1783.0</v>
      </c>
      <c r="C381" s="31">
        <v>379.0</v>
      </c>
      <c r="D381" s="32" t="s">
        <v>415</v>
      </c>
      <c r="E381" s="94"/>
      <c r="F381" s="94"/>
      <c r="G381" s="103"/>
      <c r="H381" s="8"/>
      <c r="I381" s="8"/>
      <c r="J381" s="54"/>
      <c r="K381" s="69"/>
      <c r="L381" s="65"/>
      <c r="M381" s="65"/>
      <c r="N381" s="132"/>
      <c r="O381" s="133"/>
      <c r="P381" s="134"/>
      <c r="Q381" s="83"/>
      <c r="R381" s="90"/>
      <c r="S381" s="91"/>
      <c r="T381" s="118"/>
      <c r="U381" s="41"/>
      <c r="V381" s="42"/>
      <c r="W381" s="43"/>
      <c r="X381" s="43"/>
      <c r="Y381" s="44"/>
      <c r="Z381" s="82" t="s">
        <v>30</v>
      </c>
      <c r="AA381" s="83">
        <v>5.0</v>
      </c>
      <c r="AB381" s="84" t="s">
        <v>31</v>
      </c>
      <c r="AC381" s="84"/>
      <c r="AD381" s="84"/>
      <c r="AE381" s="84"/>
      <c r="AF381" s="84"/>
      <c r="AG381" s="45">
        <f>ROUND(ROUND(H364*R376,0)-AA381,0)</f>
        <v>367</v>
      </c>
      <c r="AH381" s="79"/>
      <c r="AI381" s="80"/>
      <c r="AJ381" s="80"/>
      <c r="AK381" s="80"/>
      <c r="AL381" s="14"/>
      <c r="AM381" s="16" t="str">
        <f t="shared" si="1"/>
        <v>{s:'631783', v:367 , c:'放デイ５・未計画・拘減・'},</v>
      </c>
      <c r="AN381" s="16"/>
    </row>
    <row r="382" ht="16.5" customHeight="1">
      <c r="A382" s="29">
        <v>63.0</v>
      </c>
      <c r="B382" s="30">
        <v>1784.0</v>
      </c>
      <c r="C382" s="31">
        <v>380.0</v>
      </c>
      <c r="D382" s="32" t="s">
        <v>416</v>
      </c>
      <c r="E382" s="94"/>
      <c r="F382" s="94"/>
      <c r="G382" s="103"/>
      <c r="H382" s="8"/>
      <c r="I382" s="8"/>
      <c r="J382" s="54"/>
      <c r="K382" s="69"/>
      <c r="L382" s="65"/>
      <c r="M382" s="65"/>
      <c r="N382" s="83"/>
      <c r="O382" s="134"/>
      <c r="P382" s="134"/>
      <c r="Q382" s="83"/>
      <c r="R382" s="90"/>
      <c r="S382" s="91"/>
      <c r="T382" s="126"/>
      <c r="U382" s="56"/>
      <c r="V382" s="58"/>
      <c r="W382" s="59" t="s">
        <v>20</v>
      </c>
      <c r="X382" s="41" t="s">
        <v>21</v>
      </c>
      <c r="Y382" s="86">
        <v>0.85</v>
      </c>
      <c r="Z382" s="87"/>
      <c r="AA382" s="83"/>
      <c r="AB382" s="84"/>
      <c r="AC382" s="84"/>
      <c r="AD382" s="84"/>
      <c r="AE382" s="84"/>
      <c r="AF382" s="84"/>
      <c r="AG382" s="45">
        <f>ROUND(ROUND(ROUND(H364*R376,0)*Y382,0)-AA381,0)</f>
        <v>311</v>
      </c>
      <c r="AH382" s="79"/>
      <c r="AI382" s="80"/>
      <c r="AJ382" s="80"/>
      <c r="AK382" s="80"/>
      <c r="AL382" s="14"/>
      <c r="AM382" s="16" t="str">
        <f t="shared" si="1"/>
        <v>{s:'631784', v:311 , c:'放デイ５・未計画・評減・拘減・'},</v>
      </c>
      <c r="AN382" s="16"/>
    </row>
    <row r="383" ht="16.5" customHeight="1">
      <c r="A383" s="29">
        <v>63.0</v>
      </c>
      <c r="B383" s="30">
        <v>1785.0</v>
      </c>
      <c r="C383" s="31">
        <v>381.0</v>
      </c>
      <c r="D383" s="32" t="s">
        <v>417</v>
      </c>
      <c r="E383" s="94"/>
      <c r="F383" s="94"/>
      <c r="G383" s="103"/>
      <c r="H383" s="8"/>
      <c r="I383" s="8"/>
      <c r="J383" s="54"/>
      <c r="K383" s="69"/>
      <c r="L383" s="65"/>
      <c r="M383" s="65"/>
      <c r="N383" s="83"/>
      <c r="O383" s="134"/>
      <c r="P383" s="134"/>
      <c r="Q383" s="83"/>
      <c r="R383" s="90"/>
      <c r="S383" s="91"/>
      <c r="T383" s="128" t="s">
        <v>326</v>
      </c>
      <c r="U383" s="83" t="s">
        <v>21</v>
      </c>
      <c r="V383" s="91">
        <f>$V$293</f>
        <v>0.7</v>
      </c>
      <c r="W383" s="88"/>
      <c r="X383" s="88"/>
      <c r="Y383" s="89"/>
      <c r="Z383" s="87"/>
      <c r="AA383" s="90"/>
      <c r="AB383" s="91"/>
      <c r="AC383" s="91"/>
      <c r="AD383" s="91"/>
      <c r="AE383" s="91"/>
      <c r="AF383" s="91"/>
      <c r="AG383" s="45">
        <f>ROUND(ROUND(ROUND(H364*R376,0)*V383,0)-AA381,0)</f>
        <v>255</v>
      </c>
      <c r="AH383" s="79"/>
      <c r="AI383" s="80"/>
      <c r="AJ383" s="80"/>
      <c r="AK383" s="80"/>
      <c r="AL383" s="14"/>
      <c r="AM383" s="16" t="str">
        <f t="shared" si="1"/>
        <v>{s:'631785', v:255 , c:'放デイ５・未計画・開減１・拘減・'},</v>
      </c>
      <c r="AN383" s="16"/>
    </row>
    <row r="384" ht="16.5" customHeight="1">
      <c r="A384" s="29">
        <v>63.0</v>
      </c>
      <c r="B384" s="30">
        <v>1786.0</v>
      </c>
      <c r="C384" s="31">
        <v>382.0</v>
      </c>
      <c r="D384" s="32" t="s">
        <v>418</v>
      </c>
      <c r="E384" s="94"/>
      <c r="F384" s="94"/>
      <c r="G384" s="103"/>
      <c r="H384" s="8"/>
      <c r="I384" s="8"/>
      <c r="J384" s="54"/>
      <c r="K384" s="69"/>
      <c r="L384" s="65"/>
      <c r="M384" s="65"/>
      <c r="N384" s="83"/>
      <c r="O384" s="134"/>
      <c r="P384" s="134"/>
      <c r="Q384" s="83"/>
      <c r="R384" s="90"/>
      <c r="S384" s="91"/>
      <c r="T384" s="129"/>
      <c r="U384" s="56"/>
      <c r="V384" s="72"/>
      <c r="W384" s="73" t="s">
        <v>20</v>
      </c>
      <c r="X384" s="74" t="s">
        <v>21</v>
      </c>
      <c r="Y384" s="92">
        <v>0.85</v>
      </c>
      <c r="Z384" s="87"/>
      <c r="AA384" s="90"/>
      <c r="AB384" s="91"/>
      <c r="AC384" s="91"/>
      <c r="AD384" s="91"/>
      <c r="AE384" s="91"/>
      <c r="AF384" s="91"/>
      <c r="AG384" s="45">
        <f>ROUND(ROUND(ROUND(ROUND(H364*R376,0)*V383,0)*Y384,0)-AA381,0)</f>
        <v>216</v>
      </c>
      <c r="AH384" s="79"/>
      <c r="AI384" s="80"/>
      <c r="AJ384" s="80"/>
      <c r="AK384" s="80"/>
      <c r="AL384" s="14"/>
      <c r="AM384" s="16" t="str">
        <f t="shared" si="1"/>
        <v>{s:'631786', v:216 , c:'放デイ５・未計画・開減１・評減・拘減・'},</v>
      </c>
      <c r="AN384" s="16"/>
    </row>
    <row r="385" ht="16.5" customHeight="1">
      <c r="A385" s="29">
        <v>63.0</v>
      </c>
      <c r="B385" s="30">
        <v>1787.0</v>
      </c>
      <c r="C385" s="31">
        <v>383.0</v>
      </c>
      <c r="D385" s="32" t="s">
        <v>419</v>
      </c>
      <c r="E385" s="94"/>
      <c r="F385" s="94"/>
      <c r="G385" s="103"/>
      <c r="H385" s="8"/>
      <c r="I385" s="8"/>
      <c r="J385" s="54"/>
      <c r="K385" s="69"/>
      <c r="L385" s="65"/>
      <c r="M385" s="65"/>
      <c r="N385" s="83"/>
      <c r="O385" s="134"/>
      <c r="P385" s="134"/>
      <c r="Q385" s="83"/>
      <c r="R385" s="90"/>
      <c r="S385" s="91"/>
      <c r="T385" s="128" t="s">
        <v>329</v>
      </c>
      <c r="U385" s="83" t="s">
        <v>21</v>
      </c>
      <c r="V385" s="91">
        <f>$V$295</f>
        <v>0.85</v>
      </c>
      <c r="W385" s="77"/>
      <c r="X385" s="77"/>
      <c r="Y385" s="72"/>
      <c r="Z385" s="87"/>
      <c r="AA385" s="90"/>
      <c r="AB385" s="91"/>
      <c r="AC385" s="91"/>
      <c r="AD385" s="91"/>
      <c r="AE385" s="91"/>
      <c r="AF385" s="91"/>
      <c r="AG385" s="45">
        <f>ROUND(ROUND(ROUND(H364*R376,0)*V385,0)-AA381,0)</f>
        <v>311</v>
      </c>
      <c r="AH385" s="79"/>
      <c r="AI385" s="80"/>
      <c r="AJ385" s="80"/>
      <c r="AK385" s="80"/>
      <c r="AL385" s="14"/>
      <c r="AM385" s="16" t="str">
        <f t="shared" si="1"/>
        <v>{s:'631787', v:311 , c:'放デイ５・未計画・開減２・拘減・'},</v>
      </c>
      <c r="AN385" s="16"/>
    </row>
    <row r="386" ht="16.5" customHeight="1">
      <c r="A386" s="29">
        <v>63.0</v>
      </c>
      <c r="B386" s="30">
        <v>1788.0</v>
      </c>
      <c r="C386" s="31">
        <v>384.0</v>
      </c>
      <c r="D386" s="32" t="s">
        <v>420</v>
      </c>
      <c r="E386" s="94"/>
      <c r="F386" s="94"/>
      <c r="G386" s="103"/>
      <c r="H386" s="8"/>
      <c r="I386" s="8"/>
      <c r="J386" s="54"/>
      <c r="K386" s="69"/>
      <c r="L386" s="65"/>
      <c r="M386" s="65"/>
      <c r="N386" s="83"/>
      <c r="O386" s="134"/>
      <c r="P386" s="134"/>
      <c r="Q386" s="83"/>
      <c r="R386" s="90"/>
      <c r="S386" s="91"/>
      <c r="T386" s="129"/>
      <c r="U386" s="56"/>
      <c r="V386" s="72"/>
      <c r="W386" s="73" t="s">
        <v>20</v>
      </c>
      <c r="X386" s="74" t="s">
        <v>21</v>
      </c>
      <c r="Y386" s="92">
        <v>0.85</v>
      </c>
      <c r="Z386" s="93"/>
      <c r="AA386" s="77"/>
      <c r="AB386" s="72"/>
      <c r="AC386" s="72"/>
      <c r="AD386" s="72"/>
      <c r="AE386" s="72"/>
      <c r="AF386" s="72"/>
      <c r="AG386" s="45">
        <f>ROUND(ROUND(ROUND(ROUND(H364*R376,0)*V385,0)*Y386,0)-AA381,0)</f>
        <v>264</v>
      </c>
      <c r="AH386" s="79"/>
      <c r="AI386" s="80"/>
      <c r="AJ386" s="80"/>
      <c r="AK386" s="80"/>
      <c r="AL386" s="14"/>
      <c r="AM386" s="16" t="str">
        <f t="shared" si="1"/>
        <v>{s:'631788', v:264 , c:'放デイ５・未計画・開減２・評減・拘減・'},</v>
      </c>
      <c r="AN386" s="16"/>
    </row>
    <row r="387" ht="16.5" customHeight="1">
      <c r="A387" s="29">
        <v>63.0</v>
      </c>
      <c r="B387" s="30">
        <v>1789.0</v>
      </c>
      <c r="C387" s="31">
        <v>385.0</v>
      </c>
      <c r="D387" s="32" t="s">
        <v>421</v>
      </c>
      <c r="E387" s="94"/>
      <c r="F387" s="94"/>
      <c r="G387" s="103"/>
      <c r="H387" s="8"/>
      <c r="I387" s="8"/>
      <c r="J387" s="54"/>
      <c r="K387" s="69"/>
      <c r="L387" s="65"/>
      <c r="M387" s="65"/>
      <c r="N387" s="83"/>
      <c r="O387" s="134"/>
      <c r="P387" s="130" t="s">
        <v>27</v>
      </c>
      <c r="Q387" s="41"/>
      <c r="R387" s="135"/>
      <c r="S387" s="68"/>
      <c r="T387" s="118"/>
      <c r="U387" s="41"/>
      <c r="V387" s="42"/>
      <c r="W387" s="43"/>
      <c r="X387" s="43"/>
      <c r="Y387" s="43"/>
      <c r="Z387" s="43"/>
      <c r="AA387" s="43"/>
      <c r="AB387" s="44"/>
      <c r="AC387" s="44"/>
      <c r="AD387" s="44"/>
      <c r="AE387" s="44"/>
      <c r="AF387" s="44"/>
      <c r="AG387" s="45">
        <f>ROUND(H364*R388,0)</f>
        <v>266</v>
      </c>
      <c r="AH387" s="79"/>
      <c r="AI387" s="80"/>
      <c r="AJ387" s="80"/>
      <c r="AK387" s="80"/>
      <c r="AL387" s="14"/>
      <c r="AM387" s="16" t="str">
        <f t="shared" si="1"/>
        <v>{s:'631789', v:266 , c:'放デイ５・未計画２・'},</v>
      </c>
      <c r="AN387" s="16"/>
    </row>
    <row r="388" ht="16.5" customHeight="1">
      <c r="A388" s="29">
        <v>63.0</v>
      </c>
      <c r="B388" s="30">
        <v>1790.0</v>
      </c>
      <c r="C388" s="31">
        <v>386.0</v>
      </c>
      <c r="D388" s="32" t="s">
        <v>422</v>
      </c>
      <c r="E388" s="94"/>
      <c r="F388" s="94"/>
      <c r="G388" s="103"/>
      <c r="H388" s="8"/>
      <c r="I388" s="8"/>
      <c r="J388" s="54"/>
      <c r="K388" s="69"/>
      <c r="L388" s="65"/>
      <c r="M388" s="65"/>
      <c r="N388" s="83"/>
      <c r="O388" s="134"/>
      <c r="P388" s="87"/>
      <c r="Q388" s="83" t="s">
        <v>21</v>
      </c>
      <c r="R388" s="90">
        <v>0.5</v>
      </c>
      <c r="S388" s="91"/>
      <c r="T388" s="126"/>
      <c r="U388" s="56"/>
      <c r="V388" s="58"/>
      <c r="W388" s="59" t="s">
        <v>20</v>
      </c>
      <c r="X388" s="41" t="s">
        <v>21</v>
      </c>
      <c r="Y388" s="60">
        <v>0.85</v>
      </c>
      <c r="Z388" s="43"/>
      <c r="AA388" s="43"/>
      <c r="AB388" s="44"/>
      <c r="AC388" s="44"/>
      <c r="AD388" s="44"/>
      <c r="AE388" s="44"/>
      <c r="AF388" s="44"/>
      <c r="AG388" s="45">
        <f>ROUND(ROUND(H364*R388,0)*Y388,0)</f>
        <v>226</v>
      </c>
      <c r="AH388" s="79"/>
      <c r="AI388" s="80"/>
      <c r="AJ388" s="80"/>
      <c r="AK388" s="80"/>
      <c r="AL388" s="14"/>
      <c r="AM388" s="16" t="str">
        <f t="shared" si="1"/>
        <v>{s:'631790', v:226 , c:'放デイ５・未計画２・評減・'},</v>
      </c>
      <c r="AN388" s="16"/>
    </row>
    <row r="389" ht="16.5" customHeight="1">
      <c r="A389" s="29">
        <v>63.0</v>
      </c>
      <c r="B389" s="30">
        <v>1791.0</v>
      </c>
      <c r="C389" s="31">
        <v>387.0</v>
      </c>
      <c r="D389" s="32" t="s">
        <v>423</v>
      </c>
      <c r="E389" s="94"/>
      <c r="F389" s="94"/>
      <c r="G389" s="103"/>
      <c r="H389" s="8"/>
      <c r="I389" s="8"/>
      <c r="J389" s="54"/>
      <c r="K389" s="69"/>
      <c r="L389" s="65"/>
      <c r="M389" s="65"/>
      <c r="N389" s="83"/>
      <c r="O389" s="134"/>
      <c r="P389" s="87"/>
      <c r="Q389" s="83"/>
      <c r="R389" s="90"/>
      <c r="S389" s="91"/>
      <c r="T389" s="128" t="s">
        <v>326</v>
      </c>
      <c r="U389" s="41" t="s">
        <v>21</v>
      </c>
      <c r="V389" s="68">
        <f>$V$293</f>
        <v>0.7</v>
      </c>
      <c r="W389" s="88"/>
      <c r="X389" s="88"/>
      <c r="Y389" s="88"/>
      <c r="Z389" s="88"/>
      <c r="AA389" s="88"/>
      <c r="AB389" s="89"/>
      <c r="AC389" s="89"/>
      <c r="AD389" s="89"/>
      <c r="AE389" s="89"/>
      <c r="AF389" s="89"/>
      <c r="AG389" s="114">
        <f>ROUND(ROUND(H364*R388,0)*V389,0)</f>
        <v>186</v>
      </c>
      <c r="AH389" s="79"/>
      <c r="AI389" s="80"/>
      <c r="AJ389" s="80"/>
      <c r="AK389" s="80"/>
      <c r="AL389" s="14"/>
      <c r="AM389" s="16" t="str">
        <f t="shared" si="1"/>
        <v>{s:'631791', v:186 , c:'放デイ５・未計画２・開減１・'},</v>
      </c>
      <c r="AN389" s="16"/>
    </row>
    <row r="390" ht="16.5" customHeight="1">
      <c r="A390" s="29">
        <v>63.0</v>
      </c>
      <c r="B390" s="30">
        <v>1792.0</v>
      </c>
      <c r="C390" s="31">
        <v>388.0</v>
      </c>
      <c r="D390" s="32" t="s">
        <v>424</v>
      </c>
      <c r="E390" s="94"/>
      <c r="F390" s="94"/>
      <c r="G390" s="103"/>
      <c r="H390" s="8"/>
      <c r="I390" s="8"/>
      <c r="J390" s="54"/>
      <c r="K390" s="69"/>
      <c r="L390" s="65"/>
      <c r="M390" s="65"/>
      <c r="N390" s="83"/>
      <c r="O390" s="134"/>
      <c r="P390" s="87"/>
      <c r="Q390" s="83"/>
      <c r="R390" s="90"/>
      <c r="S390" s="91"/>
      <c r="T390" s="129"/>
      <c r="U390" s="56"/>
      <c r="V390" s="72"/>
      <c r="W390" s="73" t="s">
        <v>20</v>
      </c>
      <c r="X390" s="74" t="s">
        <v>21</v>
      </c>
      <c r="Y390" s="75">
        <v>0.85</v>
      </c>
      <c r="Z390" s="43"/>
      <c r="AA390" s="43"/>
      <c r="AB390" s="44"/>
      <c r="AC390" s="44"/>
      <c r="AD390" s="44"/>
      <c r="AE390" s="44"/>
      <c r="AF390" s="44"/>
      <c r="AG390" s="114">
        <f>ROUND(ROUND(ROUND(H364*R388,0)*V389,0)*Y390,0)</f>
        <v>158</v>
      </c>
      <c r="AH390" s="79"/>
      <c r="AI390" s="80"/>
      <c r="AJ390" s="80"/>
      <c r="AK390" s="80"/>
      <c r="AL390" s="14"/>
      <c r="AM390" s="16" t="str">
        <f t="shared" si="1"/>
        <v>{s:'631792', v:158 , c:'放デイ５・未計画２・開減１・評減・'},</v>
      </c>
      <c r="AN390" s="16"/>
    </row>
    <row r="391" ht="16.5" customHeight="1">
      <c r="A391" s="29">
        <v>63.0</v>
      </c>
      <c r="B391" s="30">
        <v>1793.0</v>
      </c>
      <c r="C391" s="31">
        <v>389.0</v>
      </c>
      <c r="D391" s="32" t="s">
        <v>425</v>
      </c>
      <c r="E391" s="94"/>
      <c r="F391" s="94"/>
      <c r="G391" s="103"/>
      <c r="H391" s="8"/>
      <c r="I391" s="8"/>
      <c r="J391" s="54"/>
      <c r="K391" s="69"/>
      <c r="L391" s="65"/>
      <c r="M391" s="65"/>
      <c r="N391" s="83"/>
      <c r="O391" s="134"/>
      <c r="P391" s="87"/>
      <c r="Q391" s="83"/>
      <c r="R391" s="90"/>
      <c r="S391" s="91"/>
      <c r="T391" s="128" t="s">
        <v>329</v>
      </c>
      <c r="U391" s="41" t="s">
        <v>21</v>
      </c>
      <c r="V391" s="68">
        <f>$V$295</f>
        <v>0.85</v>
      </c>
      <c r="W391" s="77"/>
      <c r="X391" s="77"/>
      <c r="Y391" s="77"/>
      <c r="Z391" s="77"/>
      <c r="AA391" s="77"/>
      <c r="AB391" s="72"/>
      <c r="AC391" s="72"/>
      <c r="AD391" s="72"/>
      <c r="AE391" s="72"/>
      <c r="AF391" s="72"/>
      <c r="AG391" s="45">
        <f>ROUND(ROUND(H364*R388,0)*V391,0)</f>
        <v>226</v>
      </c>
      <c r="AH391" s="79"/>
      <c r="AI391" s="80"/>
      <c r="AJ391" s="80"/>
      <c r="AK391" s="80"/>
      <c r="AL391" s="14"/>
      <c r="AM391" s="16" t="str">
        <f t="shared" si="1"/>
        <v>{s:'631793', v:226 , c:'放デイ５・未計画２・開減２・'},</v>
      </c>
      <c r="AN391" s="16"/>
    </row>
    <row r="392" ht="16.5" customHeight="1">
      <c r="A392" s="29">
        <v>63.0</v>
      </c>
      <c r="B392" s="30">
        <v>1794.0</v>
      </c>
      <c r="C392" s="31">
        <v>390.0</v>
      </c>
      <c r="D392" s="32" t="s">
        <v>426</v>
      </c>
      <c r="E392" s="94"/>
      <c r="F392" s="94"/>
      <c r="G392" s="103"/>
      <c r="H392" s="8"/>
      <c r="I392" s="8"/>
      <c r="J392" s="54"/>
      <c r="K392" s="69"/>
      <c r="L392" s="65"/>
      <c r="M392" s="65"/>
      <c r="N392" s="83"/>
      <c r="O392" s="134"/>
      <c r="P392" s="87"/>
      <c r="Q392" s="83"/>
      <c r="R392" s="90"/>
      <c r="S392" s="91"/>
      <c r="T392" s="129"/>
      <c r="U392" s="56"/>
      <c r="V392" s="72"/>
      <c r="W392" s="73" t="s">
        <v>20</v>
      </c>
      <c r="X392" s="74" t="s">
        <v>21</v>
      </c>
      <c r="Y392" s="75">
        <v>0.85</v>
      </c>
      <c r="Z392" s="43"/>
      <c r="AA392" s="43"/>
      <c r="AB392" s="44"/>
      <c r="AC392" s="44"/>
      <c r="AD392" s="44"/>
      <c r="AE392" s="44"/>
      <c r="AF392" s="44"/>
      <c r="AG392" s="45">
        <f>ROUND(ROUND(ROUND(H364*R388,0)*V391,0)*Y392,0)</f>
        <v>192</v>
      </c>
      <c r="AH392" s="79"/>
      <c r="AI392" s="80"/>
      <c r="AJ392" s="80"/>
      <c r="AK392" s="80"/>
      <c r="AL392" s="14"/>
      <c r="AM392" s="16" t="str">
        <f t="shared" si="1"/>
        <v>{s:'631794', v:192 , c:'放デイ５・未計画２・開減２・評減・'},</v>
      </c>
      <c r="AN392" s="16"/>
    </row>
    <row r="393" ht="16.5" customHeight="1">
      <c r="A393" s="29">
        <v>63.0</v>
      </c>
      <c r="B393" s="30">
        <v>1795.0</v>
      </c>
      <c r="C393" s="31">
        <v>391.0</v>
      </c>
      <c r="D393" s="32" t="s">
        <v>427</v>
      </c>
      <c r="E393" s="94"/>
      <c r="F393" s="94"/>
      <c r="G393" s="103"/>
      <c r="H393" s="8"/>
      <c r="I393" s="8"/>
      <c r="J393" s="54"/>
      <c r="K393" s="69"/>
      <c r="L393" s="65"/>
      <c r="M393" s="65"/>
      <c r="N393" s="83"/>
      <c r="O393" s="134"/>
      <c r="P393" s="87"/>
      <c r="Q393" s="83"/>
      <c r="R393" s="90"/>
      <c r="S393" s="91"/>
      <c r="T393" s="118"/>
      <c r="U393" s="41"/>
      <c r="V393" s="42"/>
      <c r="W393" s="43"/>
      <c r="X393" s="43"/>
      <c r="Y393" s="44"/>
      <c r="Z393" s="82" t="s">
        <v>30</v>
      </c>
      <c r="AA393" s="83">
        <v>5.0</v>
      </c>
      <c r="AB393" s="84" t="s">
        <v>31</v>
      </c>
      <c r="AC393" s="84"/>
      <c r="AD393" s="84"/>
      <c r="AE393" s="84"/>
      <c r="AF393" s="84"/>
      <c r="AG393" s="45">
        <f>ROUND(ROUND(H364*R388,0)-AA393,0)</f>
        <v>261</v>
      </c>
      <c r="AH393" s="79"/>
      <c r="AI393" s="80"/>
      <c r="AJ393" s="80"/>
      <c r="AK393" s="80"/>
      <c r="AL393" s="14"/>
      <c r="AM393" s="16" t="str">
        <f t="shared" si="1"/>
        <v>{s:'631795', v:261 , c:'放デイ５・未計画２・拘減・'},</v>
      </c>
      <c r="AN393" s="16"/>
    </row>
    <row r="394" ht="16.5" customHeight="1">
      <c r="A394" s="29">
        <v>63.0</v>
      </c>
      <c r="B394" s="30">
        <v>1796.0</v>
      </c>
      <c r="C394" s="31">
        <v>392.0</v>
      </c>
      <c r="D394" s="32" t="s">
        <v>428</v>
      </c>
      <c r="E394" s="94"/>
      <c r="F394" s="94"/>
      <c r="G394" s="103"/>
      <c r="H394" s="8"/>
      <c r="I394" s="8"/>
      <c r="J394" s="54"/>
      <c r="K394" s="69"/>
      <c r="L394" s="65"/>
      <c r="M394" s="65"/>
      <c r="N394" s="83"/>
      <c r="O394" s="134"/>
      <c r="P394" s="134"/>
      <c r="Q394" s="83"/>
      <c r="R394" s="90"/>
      <c r="S394" s="90"/>
      <c r="T394" s="126"/>
      <c r="U394" s="56"/>
      <c r="V394" s="58"/>
      <c r="W394" s="59" t="s">
        <v>20</v>
      </c>
      <c r="X394" s="41" t="s">
        <v>21</v>
      </c>
      <c r="Y394" s="86">
        <v>0.85</v>
      </c>
      <c r="Z394" s="87"/>
      <c r="AA394" s="83"/>
      <c r="AB394" s="84"/>
      <c r="AC394" s="84"/>
      <c r="AD394" s="84"/>
      <c r="AE394" s="84"/>
      <c r="AF394" s="84"/>
      <c r="AG394" s="45">
        <f>ROUND(ROUND(ROUND(H364*R388,0)*Y394,0)-AA393,0)</f>
        <v>221</v>
      </c>
      <c r="AH394" s="79"/>
      <c r="AI394" s="80"/>
      <c r="AJ394" s="80"/>
      <c r="AK394" s="80"/>
      <c r="AL394" s="14"/>
      <c r="AM394" s="16" t="str">
        <f t="shared" si="1"/>
        <v>{s:'631796', v:221 , c:'放デイ５・未計画２・評減・拘減・'},</v>
      </c>
      <c r="AN394" s="16"/>
    </row>
    <row r="395" ht="16.5" customHeight="1">
      <c r="A395" s="29">
        <v>63.0</v>
      </c>
      <c r="B395" s="30">
        <v>1797.0</v>
      </c>
      <c r="C395" s="31">
        <v>393.0</v>
      </c>
      <c r="D395" s="32" t="s">
        <v>429</v>
      </c>
      <c r="E395" s="94"/>
      <c r="F395" s="94"/>
      <c r="G395" s="103"/>
      <c r="H395" s="8"/>
      <c r="I395" s="8"/>
      <c r="J395" s="54"/>
      <c r="K395" s="69"/>
      <c r="L395" s="65"/>
      <c r="M395" s="65"/>
      <c r="N395" s="83"/>
      <c r="O395" s="134"/>
      <c r="P395" s="134"/>
      <c r="Q395" s="83"/>
      <c r="R395" s="90"/>
      <c r="S395" s="90"/>
      <c r="T395" s="128" t="s">
        <v>326</v>
      </c>
      <c r="U395" s="83" t="s">
        <v>21</v>
      </c>
      <c r="V395" s="91">
        <f>$V$293</f>
        <v>0.7</v>
      </c>
      <c r="W395" s="88"/>
      <c r="X395" s="88"/>
      <c r="Y395" s="89"/>
      <c r="Z395" s="87"/>
      <c r="AA395" s="90"/>
      <c r="AB395" s="91"/>
      <c r="AC395" s="91"/>
      <c r="AD395" s="91"/>
      <c r="AE395" s="91"/>
      <c r="AF395" s="91"/>
      <c r="AG395" s="114">
        <f>ROUND(ROUND(ROUND(H364*R388,0)*V395,0)-AA393,0)</f>
        <v>181</v>
      </c>
      <c r="AH395" s="79"/>
      <c r="AI395" s="80"/>
      <c r="AJ395" s="80"/>
      <c r="AK395" s="80"/>
      <c r="AL395" s="14"/>
      <c r="AM395" s="16" t="str">
        <f t="shared" si="1"/>
        <v>{s:'631797', v:181 , c:'放デイ５・未計画２・開減１・拘減・'},</v>
      </c>
      <c r="AN395" s="16"/>
    </row>
    <row r="396" ht="16.5" customHeight="1">
      <c r="A396" s="29">
        <v>63.0</v>
      </c>
      <c r="B396" s="30">
        <v>1798.0</v>
      </c>
      <c r="C396" s="31">
        <v>394.0</v>
      </c>
      <c r="D396" s="32" t="s">
        <v>430</v>
      </c>
      <c r="E396" s="94"/>
      <c r="F396" s="94"/>
      <c r="G396" s="103"/>
      <c r="H396" s="8"/>
      <c r="I396" s="8"/>
      <c r="J396" s="54"/>
      <c r="K396" s="69"/>
      <c r="L396" s="65"/>
      <c r="M396" s="65"/>
      <c r="N396" s="83"/>
      <c r="O396" s="134"/>
      <c r="P396" s="134"/>
      <c r="Q396" s="83"/>
      <c r="R396" s="90"/>
      <c r="S396" s="90"/>
      <c r="T396" s="129"/>
      <c r="U396" s="56"/>
      <c r="V396" s="72"/>
      <c r="W396" s="73" t="s">
        <v>20</v>
      </c>
      <c r="X396" s="74" t="s">
        <v>21</v>
      </c>
      <c r="Y396" s="92">
        <v>0.85</v>
      </c>
      <c r="Z396" s="87"/>
      <c r="AA396" s="90"/>
      <c r="AB396" s="91"/>
      <c r="AC396" s="91"/>
      <c r="AD396" s="91"/>
      <c r="AE396" s="91"/>
      <c r="AF396" s="91"/>
      <c r="AG396" s="114">
        <f>ROUND(ROUND(ROUND(ROUND(H364*R388,0)*V395,0)*Y396,0)-AA393,0)</f>
        <v>153</v>
      </c>
      <c r="AH396" s="79"/>
      <c r="AI396" s="80"/>
      <c r="AJ396" s="80"/>
      <c r="AK396" s="80"/>
      <c r="AL396" s="14"/>
      <c r="AM396" s="16" t="str">
        <f t="shared" si="1"/>
        <v>{s:'631798', v:153 , c:'放デイ５・未計画２・開減１・評減・拘減・'},</v>
      </c>
      <c r="AN396" s="16"/>
    </row>
    <row r="397" ht="16.5" customHeight="1">
      <c r="A397" s="29">
        <v>63.0</v>
      </c>
      <c r="B397" s="30">
        <v>1799.0</v>
      </c>
      <c r="C397" s="31">
        <v>395.0</v>
      </c>
      <c r="D397" s="32" t="s">
        <v>431</v>
      </c>
      <c r="E397" s="94"/>
      <c r="F397" s="94"/>
      <c r="G397" s="103"/>
      <c r="H397" s="8"/>
      <c r="I397" s="8"/>
      <c r="J397" s="54"/>
      <c r="K397" s="69"/>
      <c r="L397" s="65"/>
      <c r="M397" s="65"/>
      <c r="N397" s="83"/>
      <c r="O397" s="134"/>
      <c r="P397" s="134"/>
      <c r="Q397" s="83"/>
      <c r="R397" s="90"/>
      <c r="S397" s="91"/>
      <c r="T397" s="128" t="s">
        <v>329</v>
      </c>
      <c r="U397" s="83" t="s">
        <v>21</v>
      </c>
      <c r="V397" s="91">
        <f>$V$295</f>
        <v>0.85</v>
      </c>
      <c r="W397" s="77"/>
      <c r="X397" s="77"/>
      <c r="Y397" s="72"/>
      <c r="Z397" s="87"/>
      <c r="AA397" s="90"/>
      <c r="AB397" s="91"/>
      <c r="AC397" s="91"/>
      <c r="AD397" s="91"/>
      <c r="AE397" s="91"/>
      <c r="AF397" s="91"/>
      <c r="AG397" s="45">
        <f>ROUND(ROUND(ROUND(H364*R388,0)*V397,0)-AA393,0)</f>
        <v>221</v>
      </c>
      <c r="AH397" s="79"/>
      <c r="AI397" s="80"/>
      <c r="AJ397" s="80"/>
      <c r="AK397" s="80"/>
      <c r="AL397" s="14"/>
      <c r="AM397" s="16" t="str">
        <f t="shared" si="1"/>
        <v>{s:'631799', v:221 , c:'放デイ５・未計画２・開減２・拘減・'},</v>
      </c>
      <c r="AN397" s="16"/>
    </row>
    <row r="398" ht="16.5" customHeight="1">
      <c r="A398" s="29">
        <v>63.0</v>
      </c>
      <c r="B398" s="30">
        <v>1800.0</v>
      </c>
      <c r="C398" s="31">
        <v>396.0</v>
      </c>
      <c r="D398" s="32" t="s">
        <v>432</v>
      </c>
      <c r="E398" s="94"/>
      <c r="F398" s="94"/>
      <c r="G398" s="103"/>
      <c r="H398" s="8"/>
      <c r="I398" s="8"/>
      <c r="J398" s="54"/>
      <c r="K398" s="69"/>
      <c r="L398" s="65"/>
      <c r="M398" s="65"/>
      <c r="N398" s="83"/>
      <c r="O398" s="138"/>
      <c r="P398" s="138"/>
      <c r="Q398" s="56"/>
      <c r="R398" s="77"/>
      <c r="S398" s="72"/>
      <c r="T398" s="129"/>
      <c r="U398" s="56"/>
      <c r="V398" s="72"/>
      <c r="W398" s="73" t="s">
        <v>20</v>
      </c>
      <c r="X398" s="74" t="s">
        <v>21</v>
      </c>
      <c r="Y398" s="92">
        <v>0.85</v>
      </c>
      <c r="Z398" s="93"/>
      <c r="AA398" s="77"/>
      <c r="AB398" s="72"/>
      <c r="AC398" s="72"/>
      <c r="AD398" s="72"/>
      <c r="AE398" s="72"/>
      <c r="AF398" s="72"/>
      <c r="AG398" s="45">
        <f>ROUND(ROUND(ROUND(ROUND(H364*R388,0)*V397,0)*Y398,0)-AA393,0)</f>
        <v>187</v>
      </c>
      <c r="AH398" s="79"/>
      <c r="AI398" s="80"/>
      <c r="AJ398" s="80"/>
      <c r="AK398" s="80"/>
      <c r="AL398" s="14"/>
      <c r="AM398" s="16" t="str">
        <f t="shared" si="1"/>
        <v>{s:'631800', v:187 , c:'放デイ５・未計画２・開減２・評減・拘減・'},</v>
      </c>
      <c r="AN398" s="16"/>
    </row>
    <row r="399" ht="16.5" customHeight="1">
      <c r="A399" s="29">
        <v>63.0</v>
      </c>
      <c r="B399" s="30">
        <v>1227.0</v>
      </c>
      <c r="C399" s="31">
        <v>397.0</v>
      </c>
      <c r="D399" s="32" t="s">
        <v>433</v>
      </c>
      <c r="E399" s="94"/>
      <c r="F399" s="94"/>
      <c r="G399" s="94"/>
      <c r="H399" s="140"/>
      <c r="I399" s="140"/>
      <c r="J399" s="95"/>
      <c r="K399" s="82" t="s">
        <v>38</v>
      </c>
      <c r="L399" s="96"/>
      <c r="M399" s="96"/>
      <c r="N399" s="39"/>
      <c r="O399" s="40"/>
      <c r="P399" s="41"/>
      <c r="Q399" s="7"/>
      <c r="R399" s="7"/>
      <c r="S399" s="7"/>
      <c r="T399" s="118"/>
      <c r="U399" s="41"/>
      <c r="V399" s="42"/>
      <c r="W399" s="43"/>
      <c r="X399" s="43"/>
      <c r="Y399" s="43"/>
      <c r="Z399" s="43"/>
      <c r="AA399" s="43"/>
      <c r="AB399" s="44"/>
      <c r="AC399" s="44"/>
      <c r="AD399" s="44"/>
      <c r="AE399" s="44"/>
      <c r="AF399" s="44"/>
      <c r="AG399" s="45">
        <f>ROUND(H364+L400,0)</f>
        <v>540</v>
      </c>
      <c r="AH399" s="79"/>
      <c r="AI399" s="80"/>
      <c r="AJ399" s="80"/>
      <c r="AK399" s="80"/>
      <c r="AL399" s="14"/>
      <c r="AM399" s="16" t="str">
        <f t="shared" si="1"/>
        <v>{s:'631227', v:540 , c:'放デイ５・有資格５・'},</v>
      </c>
      <c r="AN399" s="16"/>
    </row>
    <row r="400" ht="16.5" customHeight="1">
      <c r="A400" s="29">
        <v>63.0</v>
      </c>
      <c r="B400" s="30">
        <v>1801.0</v>
      </c>
      <c r="C400" s="31">
        <v>398.0</v>
      </c>
      <c r="D400" s="32" t="s">
        <v>434</v>
      </c>
      <c r="E400" s="94"/>
      <c r="F400" s="94"/>
      <c r="G400" s="94"/>
      <c r="H400" s="140"/>
      <c r="I400" s="140"/>
      <c r="J400" s="95"/>
      <c r="K400" s="87"/>
      <c r="L400" s="83">
        <v>8.0</v>
      </c>
      <c r="M400" s="97" t="s">
        <v>40</v>
      </c>
      <c r="N400" s="54"/>
      <c r="O400" s="125"/>
      <c r="P400" s="83"/>
      <c r="Q400" s="8"/>
      <c r="R400" s="8"/>
      <c r="S400" s="8"/>
      <c r="T400" s="126"/>
      <c r="U400" s="56"/>
      <c r="V400" s="58"/>
      <c r="W400" s="59" t="s">
        <v>20</v>
      </c>
      <c r="X400" s="41" t="s">
        <v>21</v>
      </c>
      <c r="Y400" s="60">
        <v>0.85</v>
      </c>
      <c r="Z400" s="43"/>
      <c r="AA400" s="43"/>
      <c r="AB400" s="44"/>
      <c r="AC400" s="44"/>
      <c r="AD400" s="44"/>
      <c r="AE400" s="44"/>
      <c r="AF400" s="44"/>
      <c r="AG400" s="45">
        <f>ROUND(ROUND(H364+L400,0)*Y400,0)</f>
        <v>459</v>
      </c>
      <c r="AH400" s="79"/>
      <c r="AI400" s="80"/>
      <c r="AJ400" s="80"/>
      <c r="AK400" s="80"/>
      <c r="AL400" s="14"/>
      <c r="AM400" s="16" t="str">
        <f t="shared" si="1"/>
        <v>{s:'631801', v:459 , c:'放デイ５・有資格５・評減・'},</v>
      </c>
      <c r="AN400" s="16"/>
    </row>
    <row r="401" ht="16.5" customHeight="1">
      <c r="A401" s="29">
        <v>63.0</v>
      </c>
      <c r="B401" s="30">
        <v>1228.0</v>
      </c>
      <c r="C401" s="31">
        <v>399.0</v>
      </c>
      <c r="D401" s="32" t="s">
        <v>435</v>
      </c>
      <c r="E401" s="94"/>
      <c r="F401" s="94"/>
      <c r="G401" s="94"/>
      <c r="H401" s="140"/>
      <c r="I401" s="140"/>
      <c r="J401" s="95"/>
      <c r="K401" s="87"/>
      <c r="L401" s="65"/>
      <c r="M401" s="83"/>
      <c r="N401" s="100"/>
      <c r="O401" s="127"/>
      <c r="P401" s="14"/>
      <c r="Q401" s="8"/>
      <c r="R401" s="8"/>
      <c r="S401" s="8"/>
      <c r="T401" s="128" t="s">
        <v>326</v>
      </c>
      <c r="U401" s="41" t="s">
        <v>21</v>
      </c>
      <c r="V401" s="68">
        <f>$V$293</f>
        <v>0.7</v>
      </c>
      <c r="W401" s="88"/>
      <c r="X401" s="88"/>
      <c r="Y401" s="88"/>
      <c r="Z401" s="88"/>
      <c r="AA401" s="88"/>
      <c r="AB401" s="89"/>
      <c r="AC401" s="89"/>
      <c r="AD401" s="89"/>
      <c r="AE401" s="89"/>
      <c r="AF401" s="89"/>
      <c r="AG401" s="45">
        <f>ROUND(ROUND(H364+L400,0)*V401,0)</f>
        <v>378</v>
      </c>
      <c r="AH401" s="79"/>
      <c r="AI401" s="80"/>
      <c r="AJ401" s="80"/>
      <c r="AK401" s="80"/>
      <c r="AL401" s="14"/>
      <c r="AM401" s="16" t="str">
        <f t="shared" si="1"/>
        <v>{s:'631228', v:378 , c:'放デイ５・有資格５・開減１・'},</v>
      </c>
      <c r="AN401" s="16"/>
    </row>
    <row r="402" ht="16.5" customHeight="1">
      <c r="A402" s="29">
        <v>63.0</v>
      </c>
      <c r="B402" s="30">
        <v>1802.0</v>
      </c>
      <c r="C402" s="31">
        <v>400.0</v>
      </c>
      <c r="D402" s="32" t="s">
        <v>436</v>
      </c>
      <c r="E402" s="94"/>
      <c r="F402" s="94"/>
      <c r="G402" s="94"/>
      <c r="H402" s="140"/>
      <c r="I402" s="140"/>
      <c r="J402" s="95"/>
      <c r="K402" s="87"/>
      <c r="L402" s="65"/>
      <c r="M402" s="83"/>
      <c r="N402" s="100"/>
      <c r="O402" s="127"/>
      <c r="P402" s="14"/>
      <c r="Q402" s="8"/>
      <c r="R402" s="8"/>
      <c r="S402" s="8"/>
      <c r="T402" s="129"/>
      <c r="U402" s="56"/>
      <c r="V402" s="72"/>
      <c r="W402" s="73" t="s">
        <v>20</v>
      </c>
      <c r="X402" s="74" t="s">
        <v>21</v>
      </c>
      <c r="Y402" s="75">
        <v>0.85</v>
      </c>
      <c r="Z402" s="43"/>
      <c r="AA402" s="43"/>
      <c r="AB402" s="44"/>
      <c r="AC402" s="44"/>
      <c r="AD402" s="44"/>
      <c r="AE402" s="44"/>
      <c r="AF402" s="44"/>
      <c r="AG402" s="45">
        <f>ROUND(ROUND(ROUND(H364+L400,0)*V401,0)*Y402,0)</f>
        <v>321</v>
      </c>
      <c r="AH402" s="79"/>
      <c r="AI402" s="80"/>
      <c r="AJ402" s="80"/>
      <c r="AK402" s="80"/>
      <c r="AL402" s="14"/>
      <c r="AM402" s="16" t="str">
        <f t="shared" si="1"/>
        <v>{s:'631802', v:321 , c:'放デイ５・有資格５・開減１・評減・'},</v>
      </c>
      <c r="AN402" s="16"/>
    </row>
    <row r="403" ht="16.5" customHeight="1">
      <c r="A403" s="29">
        <v>63.0</v>
      </c>
      <c r="B403" s="30">
        <v>1229.0</v>
      </c>
      <c r="C403" s="31">
        <v>401.0</v>
      </c>
      <c r="D403" s="32" t="s">
        <v>437</v>
      </c>
      <c r="E403" s="94"/>
      <c r="F403" s="94"/>
      <c r="G403" s="94"/>
      <c r="H403" s="140"/>
      <c r="I403" s="140"/>
      <c r="J403" s="95"/>
      <c r="K403" s="87"/>
      <c r="L403" s="65"/>
      <c r="M403" s="83"/>
      <c r="N403" s="100"/>
      <c r="O403" s="127"/>
      <c r="P403" s="14"/>
      <c r="Q403" s="8"/>
      <c r="R403" s="8"/>
      <c r="S403" s="8"/>
      <c r="T403" s="128" t="s">
        <v>329</v>
      </c>
      <c r="U403" s="41" t="s">
        <v>21</v>
      </c>
      <c r="V403" s="68">
        <f>$V$295</f>
        <v>0.85</v>
      </c>
      <c r="W403" s="77"/>
      <c r="X403" s="77"/>
      <c r="Y403" s="77"/>
      <c r="Z403" s="77"/>
      <c r="AA403" s="77"/>
      <c r="AB403" s="72"/>
      <c r="AC403" s="72"/>
      <c r="AD403" s="72"/>
      <c r="AE403" s="72"/>
      <c r="AF403" s="72"/>
      <c r="AG403" s="45">
        <f>ROUND(ROUND(H364+L400,0)*V403,0)</f>
        <v>459</v>
      </c>
      <c r="AH403" s="79"/>
      <c r="AI403" s="80"/>
      <c r="AJ403" s="80"/>
      <c r="AK403" s="80"/>
      <c r="AL403" s="14"/>
      <c r="AM403" s="16" t="str">
        <f t="shared" si="1"/>
        <v>{s:'631229', v:459 , c:'放デイ５・有資格５・開減２・'},</v>
      </c>
      <c r="AN403" s="16"/>
    </row>
    <row r="404" ht="16.5" customHeight="1">
      <c r="A404" s="29">
        <v>63.0</v>
      </c>
      <c r="B404" s="30">
        <v>1803.0</v>
      </c>
      <c r="C404" s="31">
        <v>402.0</v>
      </c>
      <c r="D404" s="32" t="s">
        <v>438</v>
      </c>
      <c r="E404" s="94"/>
      <c r="F404" s="94"/>
      <c r="G404" s="94"/>
      <c r="H404" s="140"/>
      <c r="I404" s="140"/>
      <c r="J404" s="95"/>
      <c r="K404" s="69"/>
      <c r="L404" s="65"/>
      <c r="M404" s="83"/>
      <c r="N404" s="100"/>
      <c r="O404" s="127"/>
      <c r="P404" s="14"/>
      <c r="Q404" s="8"/>
      <c r="R404" s="8"/>
      <c r="S404" s="8"/>
      <c r="T404" s="129"/>
      <c r="U404" s="56"/>
      <c r="V404" s="72"/>
      <c r="W404" s="73" t="s">
        <v>20</v>
      </c>
      <c r="X404" s="74" t="s">
        <v>21</v>
      </c>
      <c r="Y404" s="75">
        <v>0.85</v>
      </c>
      <c r="Z404" s="43"/>
      <c r="AA404" s="43"/>
      <c r="AB404" s="44"/>
      <c r="AC404" s="44"/>
      <c r="AD404" s="44"/>
      <c r="AE404" s="44"/>
      <c r="AF404" s="44"/>
      <c r="AG404" s="45">
        <f>ROUND(ROUND(ROUND(H364+L400,0)*V403,0)*Y404,0)</f>
        <v>390</v>
      </c>
      <c r="AH404" s="79"/>
      <c r="AI404" s="80"/>
      <c r="AJ404" s="80"/>
      <c r="AK404" s="80"/>
      <c r="AL404" s="14"/>
      <c r="AM404" s="16" t="str">
        <f t="shared" si="1"/>
        <v>{s:'631803', v:390 , c:'放デイ５・有資格５・開減２・評減・'},</v>
      </c>
      <c r="AN404" s="16"/>
    </row>
    <row r="405" ht="16.5" customHeight="1">
      <c r="A405" s="29">
        <v>63.0</v>
      </c>
      <c r="B405" s="30">
        <v>1804.0</v>
      </c>
      <c r="C405" s="31">
        <v>403.0</v>
      </c>
      <c r="D405" s="32" t="s">
        <v>439</v>
      </c>
      <c r="E405" s="94"/>
      <c r="F405" s="94"/>
      <c r="G405" s="94"/>
      <c r="H405" s="140"/>
      <c r="I405" s="140"/>
      <c r="J405" s="95"/>
      <c r="K405" s="69"/>
      <c r="L405" s="65"/>
      <c r="M405" s="83"/>
      <c r="N405" s="100"/>
      <c r="O405" s="127"/>
      <c r="P405" s="14"/>
      <c r="Q405" s="8"/>
      <c r="R405" s="8"/>
      <c r="S405" s="8"/>
      <c r="T405" s="118"/>
      <c r="U405" s="41"/>
      <c r="V405" s="42"/>
      <c r="W405" s="43"/>
      <c r="X405" s="43"/>
      <c r="Y405" s="44"/>
      <c r="Z405" s="82" t="s">
        <v>30</v>
      </c>
      <c r="AA405" s="83">
        <v>5.0</v>
      </c>
      <c r="AB405" s="84" t="s">
        <v>31</v>
      </c>
      <c r="AC405" s="84"/>
      <c r="AD405" s="84"/>
      <c r="AE405" s="84"/>
      <c r="AF405" s="84"/>
      <c r="AG405" s="45">
        <f>ROUND(ROUND(H364+L400,0)-AA405,0)</f>
        <v>535</v>
      </c>
      <c r="AH405" s="79"/>
      <c r="AI405" s="80"/>
      <c r="AJ405" s="80"/>
      <c r="AK405" s="80"/>
      <c r="AL405" s="14"/>
      <c r="AM405" s="16" t="str">
        <f t="shared" si="1"/>
        <v>{s:'631804', v:535 , c:'放デイ５・有資格５・拘減・'},</v>
      </c>
      <c r="AN405" s="16"/>
    </row>
    <row r="406" ht="16.5" customHeight="1">
      <c r="A406" s="29">
        <v>63.0</v>
      </c>
      <c r="B406" s="30">
        <v>1805.0</v>
      </c>
      <c r="C406" s="31">
        <v>404.0</v>
      </c>
      <c r="D406" s="32" t="s">
        <v>440</v>
      </c>
      <c r="E406" s="94"/>
      <c r="F406" s="94"/>
      <c r="G406" s="94"/>
      <c r="H406" s="140"/>
      <c r="I406" s="140"/>
      <c r="J406" s="95"/>
      <c r="K406" s="69"/>
      <c r="L406" s="65"/>
      <c r="M406" s="83"/>
      <c r="N406" s="100"/>
      <c r="O406" s="127"/>
      <c r="P406" s="14"/>
      <c r="Q406" s="8"/>
      <c r="R406" s="8"/>
      <c r="S406" s="8"/>
      <c r="T406" s="126"/>
      <c r="U406" s="56"/>
      <c r="V406" s="58"/>
      <c r="W406" s="59" t="s">
        <v>20</v>
      </c>
      <c r="X406" s="41" t="s">
        <v>21</v>
      </c>
      <c r="Y406" s="86">
        <v>0.85</v>
      </c>
      <c r="Z406" s="87"/>
      <c r="AA406" s="83"/>
      <c r="AB406" s="84"/>
      <c r="AC406" s="84"/>
      <c r="AD406" s="84"/>
      <c r="AE406" s="84"/>
      <c r="AF406" s="84"/>
      <c r="AG406" s="45">
        <f>ROUND(ROUND(ROUND(H364+L400,0)*Y406,0)-AA405,0)</f>
        <v>454</v>
      </c>
      <c r="AH406" s="79"/>
      <c r="AI406" s="80"/>
      <c r="AJ406" s="80"/>
      <c r="AK406" s="80"/>
      <c r="AL406" s="14"/>
      <c r="AM406" s="16" t="str">
        <f t="shared" si="1"/>
        <v>{s:'631805', v:454 , c:'放デイ５・有資格５・評減・拘減・'},</v>
      </c>
      <c r="AN406" s="16"/>
    </row>
    <row r="407" ht="16.5" customHeight="1">
      <c r="A407" s="29">
        <v>63.0</v>
      </c>
      <c r="B407" s="30">
        <v>1806.0</v>
      </c>
      <c r="C407" s="31">
        <v>405.0</v>
      </c>
      <c r="D407" s="32" t="s">
        <v>441</v>
      </c>
      <c r="E407" s="94"/>
      <c r="F407" s="94"/>
      <c r="G407" s="94"/>
      <c r="H407" s="140"/>
      <c r="I407" s="140"/>
      <c r="J407" s="95"/>
      <c r="K407" s="69"/>
      <c r="L407" s="65"/>
      <c r="M407" s="83"/>
      <c r="N407" s="100"/>
      <c r="O407" s="127"/>
      <c r="P407" s="14"/>
      <c r="Q407" s="8"/>
      <c r="R407" s="8"/>
      <c r="S407" s="8"/>
      <c r="T407" s="128" t="s">
        <v>326</v>
      </c>
      <c r="U407" s="83" t="s">
        <v>21</v>
      </c>
      <c r="V407" s="91">
        <v>0.7</v>
      </c>
      <c r="W407" s="88"/>
      <c r="X407" s="88"/>
      <c r="Y407" s="89"/>
      <c r="Z407" s="87"/>
      <c r="AA407" s="90"/>
      <c r="AB407" s="91"/>
      <c r="AC407" s="91"/>
      <c r="AD407" s="91"/>
      <c r="AE407" s="91"/>
      <c r="AF407" s="91"/>
      <c r="AG407" s="45">
        <f>ROUND(ROUND(ROUND(H364+L400,0)*V407,0)-AA405,0)</f>
        <v>373</v>
      </c>
      <c r="AH407" s="79"/>
      <c r="AI407" s="80"/>
      <c r="AJ407" s="80"/>
      <c r="AK407" s="80"/>
      <c r="AL407" s="14"/>
      <c r="AM407" s="16" t="str">
        <f t="shared" si="1"/>
        <v>{s:'631806', v:373 , c:'放デイ５・有資格５・開減１・拘減・'},</v>
      </c>
      <c r="AN407" s="16"/>
    </row>
    <row r="408" ht="16.5" customHeight="1">
      <c r="A408" s="29">
        <v>63.0</v>
      </c>
      <c r="B408" s="30">
        <v>1807.0</v>
      </c>
      <c r="C408" s="31">
        <v>406.0</v>
      </c>
      <c r="D408" s="32" t="s">
        <v>442</v>
      </c>
      <c r="E408" s="94"/>
      <c r="F408" s="94"/>
      <c r="G408" s="94"/>
      <c r="H408" s="140"/>
      <c r="I408" s="140"/>
      <c r="J408" s="95"/>
      <c r="K408" s="69"/>
      <c r="L408" s="65"/>
      <c r="M408" s="83"/>
      <c r="N408" s="100"/>
      <c r="O408" s="127"/>
      <c r="P408" s="14"/>
      <c r="Q408" s="8"/>
      <c r="R408" s="8"/>
      <c r="S408" s="8"/>
      <c r="T408" s="129"/>
      <c r="U408" s="56"/>
      <c r="V408" s="72"/>
      <c r="W408" s="73" t="s">
        <v>20</v>
      </c>
      <c r="X408" s="74" t="s">
        <v>21</v>
      </c>
      <c r="Y408" s="92">
        <v>0.85</v>
      </c>
      <c r="Z408" s="87"/>
      <c r="AA408" s="90"/>
      <c r="AB408" s="91"/>
      <c r="AC408" s="91"/>
      <c r="AD408" s="91"/>
      <c r="AE408" s="91"/>
      <c r="AF408" s="91"/>
      <c r="AG408" s="45">
        <f>ROUND(ROUND(ROUND(ROUND(H364+L400,0)*V407,0)*Y408,0)-AA405,0)</f>
        <v>316</v>
      </c>
      <c r="AH408" s="79"/>
      <c r="AI408" s="80"/>
      <c r="AJ408" s="80"/>
      <c r="AK408" s="80"/>
      <c r="AL408" s="14"/>
      <c r="AM408" s="16" t="str">
        <f t="shared" si="1"/>
        <v>{s:'631807', v:316 , c:'放デイ５・有資格５・開減１・評減・拘減・'},</v>
      </c>
      <c r="AN408" s="16"/>
    </row>
    <row r="409" ht="16.5" customHeight="1">
      <c r="A409" s="29">
        <v>63.0</v>
      </c>
      <c r="B409" s="30">
        <v>1808.0</v>
      </c>
      <c r="C409" s="31">
        <v>407.0</v>
      </c>
      <c r="D409" s="32" t="s">
        <v>443</v>
      </c>
      <c r="E409" s="94"/>
      <c r="F409" s="94"/>
      <c r="G409" s="94"/>
      <c r="H409" s="140"/>
      <c r="I409" s="140"/>
      <c r="J409" s="95"/>
      <c r="K409" s="69"/>
      <c r="L409" s="65"/>
      <c r="M409" s="83"/>
      <c r="N409" s="100"/>
      <c r="O409" s="127"/>
      <c r="P409" s="14"/>
      <c r="Q409" s="8"/>
      <c r="R409" s="8"/>
      <c r="S409" s="8"/>
      <c r="T409" s="128" t="s">
        <v>329</v>
      </c>
      <c r="U409" s="83" t="s">
        <v>21</v>
      </c>
      <c r="V409" s="91">
        <v>0.85</v>
      </c>
      <c r="W409" s="77"/>
      <c r="X409" s="77"/>
      <c r="Y409" s="72"/>
      <c r="Z409" s="87"/>
      <c r="AA409" s="90"/>
      <c r="AB409" s="91"/>
      <c r="AC409" s="91"/>
      <c r="AD409" s="91"/>
      <c r="AE409" s="91"/>
      <c r="AF409" s="91"/>
      <c r="AG409" s="45">
        <f>ROUND(ROUND(ROUND(H364+L400,0)*V409,0)-AA405,0)</f>
        <v>454</v>
      </c>
      <c r="AH409" s="79"/>
      <c r="AI409" s="80"/>
      <c r="AJ409" s="80"/>
      <c r="AK409" s="80"/>
      <c r="AL409" s="14"/>
      <c r="AM409" s="16" t="str">
        <f t="shared" si="1"/>
        <v>{s:'631808', v:454 , c:'放デイ５・有資格５・開減２・拘減・'},</v>
      </c>
      <c r="AN409" s="16"/>
    </row>
    <row r="410" ht="16.5" customHeight="1">
      <c r="A410" s="29">
        <v>63.0</v>
      </c>
      <c r="B410" s="30">
        <v>1809.0</v>
      </c>
      <c r="C410" s="31">
        <v>408.0</v>
      </c>
      <c r="D410" s="32" t="s">
        <v>444</v>
      </c>
      <c r="E410" s="94"/>
      <c r="F410" s="94"/>
      <c r="G410" s="94"/>
      <c r="H410" s="140"/>
      <c r="I410" s="140"/>
      <c r="J410" s="95"/>
      <c r="K410" s="69"/>
      <c r="L410" s="65"/>
      <c r="M410" s="83"/>
      <c r="N410" s="100"/>
      <c r="O410" s="127"/>
      <c r="P410" s="14"/>
      <c r="Q410" s="8"/>
      <c r="R410" s="8"/>
      <c r="S410" s="8"/>
      <c r="T410" s="129"/>
      <c r="U410" s="56"/>
      <c r="V410" s="72"/>
      <c r="W410" s="73" t="s">
        <v>20</v>
      </c>
      <c r="X410" s="74" t="s">
        <v>21</v>
      </c>
      <c r="Y410" s="92">
        <v>0.85</v>
      </c>
      <c r="Z410" s="93"/>
      <c r="AA410" s="77"/>
      <c r="AB410" s="72"/>
      <c r="AC410" s="72"/>
      <c r="AD410" s="72"/>
      <c r="AE410" s="72"/>
      <c r="AF410" s="72"/>
      <c r="AG410" s="45">
        <f>ROUND(ROUND(ROUND(ROUND(H364+L400,0)*V409,0)*Y410,0)-AA405,0)</f>
        <v>385</v>
      </c>
      <c r="AH410" s="79"/>
      <c r="AI410" s="80"/>
      <c r="AJ410" s="80"/>
      <c r="AK410" s="80"/>
      <c r="AL410" s="14"/>
      <c r="AM410" s="16" t="str">
        <f t="shared" si="1"/>
        <v>{s:'631809', v:385 , c:'放デイ５・有資格５・開減２・評減・拘減・'},</v>
      </c>
      <c r="AN410" s="16"/>
    </row>
    <row r="411" ht="16.5" customHeight="1">
      <c r="A411" s="29">
        <v>63.0</v>
      </c>
      <c r="B411" s="30">
        <v>1230.0</v>
      </c>
      <c r="C411" s="31">
        <v>409.0</v>
      </c>
      <c r="D411" s="32" t="s">
        <v>445</v>
      </c>
      <c r="E411" s="94"/>
      <c r="F411" s="94"/>
      <c r="G411" s="127"/>
      <c r="H411" s="98"/>
      <c r="I411" s="8"/>
      <c r="J411" s="54"/>
      <c r="K411" s="69"/>
      <c r="L411" s="14"/>
      <c r="M411" s="99"/>
      <c r="N411" s="100"/>
      <c r="O411" s="33" t="s">
        <v>23</v>
      </c>
      <c r="P411" s="130" t="s">
        <v>24</v>
      </c>
      <c r="Q411" s="7"/>
      <c r="R411" s="7"/>
      <c r="S411" s="39"/>
      <c r="T411" s="118"/>
      <c r="U411" s="41"/>
      <c r="V411" s="42"/>
      <c r="W411" s="43"/>
      <c r="X411" s="43"/>
      <c r="Y411" s="43"/>
      <c r="Z411" s="43"/>
      <c r="AA411" s="43"/>
      <c r="AB411" s="44"/>
      <c r="AC411" s="44"/>
      <c r="AD411" s="44"/>
      <c r="AE411" s="44"/>
      <c r="AF411" s="44"/>
      <c r="AG411" s="45">
        <f>ROUND(ROUND(H364+L400,0)*R412,0)</f>
        <v>378</v>
      </c>
      <c r="AH411" s="79"/>
      <c r="AI411" s="80"/>
      <c r="AJ411" s="80"/>
      <c r="AK411" s="80"/>
      <c r="AL411" s="14"/>
      <c r="AM411" s="16" t="str">
        <f t="shared" si="1"/>
        <v>{s:'631230', v:378 , c:'放デイ５・有資格５・未計画・'},</v>
      </c>
      <c r="AN411" s="16"/>
    </row>
    <row r="412" ht="16.5" customHeight="1">
      <c r="A412" s="29">
        <v>63.0</v>
      </c>
      <c r="B412" s="30">
        <v>1810.0</v>
      </c>
      <c r="C412" s="31">
        <v>410.0</v>
      </c>
      <c r="D412" s="32" t="s">
        <v>446</v>
      </c>
      <c r="E412" s="94"/>
      <c r="F412" s="94"/>
      <c r="G412" s="127"/>
      <c r="H412" s="98"/>
      <c r="I412" s="8"/>
      <c r="J412" s="54"/>
      <c r="K412" s="69"/>
      <c r="L412" s="83"/>
      <c r="M412" s="97"/>
      <c r="N412" s="100"/>
      <c r="O412" s="131"/>
      <c r="P412" s="87"/>
      <c r="Q412" s="83" t="s">
        <v>21</v>
      </c>
      <c r="R412" s="90">
        <v>0.7</v>
      </c>
      <c r="S412" s="54"/>
      <c r="T412" s="126"/>
      <c r="U412" s="56"/>
      <c r="V412" s="58"/>
      <c r="W412" s="59" t="s">
        <v>20</v>
      </c>
      <c r="X412" s="41" t="s">
        <v>21</v>
      </c>
      <c r="Y412" s="60">
        <v>0.85</v>
      </c>
      <c r="Z412" s="43"/>
      <c r="AA412" s="43"/>
      <c r="AB412" s="44"/>
      <c r="AC412" s="44"/>
      <c r="AD412" s="44"/>
      <c r="AE412" s="44"/>
      <c r="AF412" s="44"/>
      <c r="AG412" s="45">
        <f>ROUND(ROUND(ROUND(H364+L400,0)*R412,0)*Y412,0)</f>
        <v>321</v>
      </c>
      <c r="AH412" s="79"/>
      <c r="AI412" s="80"/>
      <c r="AJ412" s="80"/>
      <c r="AK412" s="80"/>
      <c r="AL412" s="14"/>
      <c r="AM412" s="16" t="str">
        <f t="shared" si="1"/>
        <v>{s:'631810', v:321 , c:'放デイ５・有資格５・未計画・評減・'},</v>
      </c>
      <c r="AN412" s="16"/>
    </row>
    <row r="413" ht="16.5" customHeight="1">
      <c r="A413" s="29">
        <v>63.0</v>
      </c>
      <c r="B413" s="30">
        <v>1251.0</v>
      </c>
      <c r="C413" s="31">
        <v>411.0</v>
      </c>
      <c r="D413" s="32" t="s">
        <v>447</v>
      </c>
      <c r="E413" s="94"/>
      <c r="F413" s="94"/>
      <c r="G413" s="103"/>
      <c r="H413" s="8"/>
      <c r="I413" s="8"/>
      <c r="J413" s="54"/>
      <c r="K413" s="69"/>
      <c r="L413" s="65"/>
      <c r="M413" s="65"/>
      <c r="N413" s="132"/>
      <c r="O413" s="131"/>
      <c r="P413" s="87"/>
      <c r="Q413" s="83"/>
      <c r="R413" s="90"/>
      <c r="S413" s="91"/>
      <c r="T413" s="128" t="s">
        <v>326</v>
      </c>
      <c r="U413" s="41" t="s">
        <v>21</v>
      </c>
      <c r="V413" s="68">
        <f>$V$293</f>
        <v>0.7</v>
      </c>
      <c r="W413" s="88"/>
      <c r="X413" s="88"/>
      <c r="Y413" s="88"/>
      <c r="Z413" s="88"/>
      <c r="AA413" s="88"/>
      <c r="AB413" s="89"/>
      <c r="AC413" s="89"/>
      <c r="AD413" s="89"/>
      <c r="AE413" s="89"/>
      <c r="AF413" s="89"/>
      <c r="AG413" s="45">
        <f>ROUND(ROUND(ROUND(H364+L400,0)*R412,0)*V413,0)</f>
        <v>265</v>
      </c>
      <c r="AH413" s="79"/>
      <c r="AI413" s="80"/>
      <c r="AJ413" s="80"/>
      <c r="AK413" s="80"/>
      <c r="AL413" s="14"/>
      <c r="AM413" s="16" t="str">
        <f t="shared" si="1"/>
        <v>{s:'631251', v:265 , c:'放デイ５・有資格５・未計画・開減１・'},</v>
      </c>
      <c r="AN413" s="16"/>
    </row>
    <row r="414" ht="16.5" customHeight="1">
      <c r="A414" s="29">
        <v>63.0</v>
      </c>
      <c r="B414" s="30">
        <v>1811.0</v>
      </c>
      <c r="C414" s="31">
        <v>412.0</v>
      </c>
      <c r="D414" s="32" t="s">
        <v>448</v>
      </c>
      <c r="E414" s="94"/>
      <c r="F414" s="94"/>
      <c r="G414" s="103"/>
      <c r="H414" s="8"/>
      <c r="I414" s="8"/>
      <c r="J414" s="54"/>
      <c r="K414" s="69"/>
      <c r="L414" s="65"/>
      <c r="M414" s="65"/>
      <c r="N414" s="132"/>
      <c r="O414" s="131"/>
      <c r="P414" s="87"/>
      <c r="Q414" s="83"/>
      <c r="R414" s="90"/>
      <c r="S414" s="91"/>
      <c r="T414" s="129"/>
      <c r="U414" s="56"/>
      <c r="V414" s="72"/>
      <c r="W414" s="73" t="s">
        <v>20</v>
      </c>
      <c r="X414" s="74" t="s">
        <v>21</v>
      </c>
      <c r="Y414" s="75">
        <v>0.85</v>
      </c>
      <c r="Z414" s="43"/>
      <c r="AA414" s="43"/>
      <c r="AB414" s="44"/>
      <c r="AC414" s="44"/>
      <c r="AD414" s="44"/>
      <c r="AE414" s="44"/>
      <c r="AF414" s="44"/>
      <c r="AG414" s="45">
        <f>ROUND(ROUND(ROUND(ROUND(H364+L400,0)*R412,0)*V413,0)*Y414,0)</f>
        <v>225</v>
      </c>
      <c r="AH414" s="79"/>
      <c r="AI414" s="80"/>
      <c r="AJ414" s="80"/>
      <c r="AK414" s="80"/>
      <c r="AL414" s="14"/>
      <c r="AM414" s="16" t="str">
        <f t="shared" si="1"/>
        <v>{s:'631811', v:225 , c:'放デイ５・有資格５・未計画・開減１・評減・'},</v>
      </c>
      <c r="AN414" s="16"/>
    </row>
    <row r="415" ht="16.5" customHeight="1">
      <c r="A415" s="29">
        <v>63.0</v>
      </c>
      <c r="B415" s="30">
        <v>1252.0</v>
      </c>
      <c r="C415" s="31">
        <v>413.0</v>
      </c>
      <c r="D415" s="32" t="s">
        <v>449</v>
      </c>
      <c r="E415" s="94"/>
      <c r="F415" s="94"/>
      <c r="G415" s="103"/>
      <c r="H415" s="8"/>
      <c r="I415" s="8"/>
      <c r="J415" s="54"/>
      <c r="K415" s="69"/>
      <c r="L415" s="65"/>
      <c r="M415" s="65"/>
      <c r="N415" s="132"/>
      <c r="O415" s="131"/>
      <c r="P415" s="87"/>
      <c r="Q415" s="83"/>
      <c r="R415" s="90"/>
      <c r="S415" s="91"/>
      <c r="T415" s="128" t="s">
        <v>329</v>
      </c>
      <c r="U415" s="41" t="s">
        <v>21</v>
      </c>
      <c r="V415" s="68">
        <f>$V$295</f>
        <v>0.85</v>
      </c>
      <c r="W415" s="77"/>
      <c r="X415" s="77"/>
      <c r="Y415" s="77"/>
      <c r="Z415" s="77"/>
      <c r="AA415" s="77"/>
      <c r="AB415" s="72"/>
      <c r="AC415" s="72"/>
      <c r="AD415" s="72"/>
      <c r="AE415" s="72"/>
      <c r="AF415" s="72"/>
      <c r="AG415" s="45">
        <f>ROUND(ROUND(ROUND(H364+L400,0)*R412,0)*V415,0)</f>
        <v>321</v>
      </c>
      <c r="AH415" s="79"/>
      <c r="AI415" s="80"/>
      <c r="AJ415" s="80"/>
      <c r="AK415" s="80"/>
      <c r="AL415" s="14"/>
      <c r="AM415" s="16" t="str">
        <f t="shared" si="1"/>
        <v>{s:'631252', v:321 , c:'放デイ５・有資格５・未計画・開減２・'},</v>
      </c>
      <c r="AN415" s="16"/>
    </row>
    <row r="416" ht="16.5" customHeight="1">
      <c r="A416" s="29">
        <v>63.0</v>
      </c>
      <c r="B416" s="30">
        <v>1812.0</v>
      </c>
      <c r="C416" s="31">
        <v>414.0</v>
      </c>
      <c r="D416" s="32" t="s">
        <v>450</v>
      </c>
      <c r="E416" s="94"/>
      <c r="F416" s="94"/>
      <c r="G416" s="103"/>
      <c r="H416" s="8"/>
      <c r="I416" s="8"/>
      <c r="J416" s="54"/>
      <c r="K416" s="65"/>
      <c r="L416" s="65"/>
      <c r="M416" s="65"/>
      <c r="N416" s="132"/>
      <c r="O416" s="131"/>
      <c r="P416" s="87"/>
      <c r="Q416" s="83"/>
      <c r="R416" s="90"/>
      <c r="S416" s="91"/>
      <c r="T416" s="129"/>
      <c r="U416" s="56"/>
      <c r="V416" s="72"/>
      <c r="W416" s="73" t="s">
        <v>20</v>
      </c>
      <c r="X416" s="74" t="s">
        <v>21</v>
      </c>
      <c r="Y416" s="75">
        <v>0.85</v>
      </c>
      <c r="Z416" s="43"/>
      <c r="AA416" s="43"/>
      <c r="AB416" s="44"/>
      <c r="AC416" s="44"/>
      <c r="AD416" s="44"/>
      <c r="AE416" s="44"/>
      <c r="AF416" s="44"/>
      <c r="AG416" s="45">
        <f>ROUND(ROUND(ROUND(ROUND(H364+L400,0)*R412,0)*V415,0)*Y416,0)</f>
        <v>273</v>
      </c>
      <c r="AH416" s="79"/>
      <c r="AI416" s="80"/>
      <c r="AJ416" s="80"/>
      <c r="AK416" s="80"/>
      <c r="AL416" s="14"/>
      <c r="AM416" s="16" t="str">
        <f t="shared" si="1"/>
        <v>{s:'631812', v:273 , c:'放デイ５・有資格５・未計画・開減２・評減・'},</v>
      </c>
      <c r="AN416" s="16"/>
    </row>
    <row r="417" ht="16.5" customHeight="1">
      <c r="A417" s="29">
        <v>63.0</v>
      </c>
      <c r="B417" s="30">
        <v>1813.0</v>
      </c>
      <c r="C417" s="31">
        <v>415.0</v>
      </c>
      <c r="D417" s="32" t="s">
        <v>451</v>
      </c>
      <c r="E417" s="94"/>
      <c r="F417" s="94"/>
      <c r="G417" s="103"/>
      <c r="H417" s="8"/>
      <c r="I417" s="8"/>
      <c r="J417" s="54"/>
      <c r="K417" s="65"/>
      <c r="L417" s="65"/>
      <c r="M417" s="65"/>
      <c r="N417" s="132"/>
      <c r="O417" s="133"/>
      <c r="P417" s="134"/>
      <c r="Q417" s="83"/>
      <c r="R417" s="90"/>
      <c r="S417" s="91"/>
      <c r="T417" s="118"/>
      <c r="U417" s="41"/>
      <c r="V417" s="42"/>
      <c r="W417" s="43"/>
      <c r="X417" s="43"/>
      <c r="Y417" s="44"/>
      <c r="Z417" s="82" t="s">
        <v>30</v>
      </c>
      <c r="AA417" s="83">
        <v>5.0</v>
      </c>
      <c r="AB417" s="84" t="s">
        <v>31</v>
      </c>
      <c r="AC417" s="84"/>
      <c r="AD417" s="84"/>
      <c r="AE417" s="84"/>
      <c r="AF417" s="84"/>
      <c r="AG417" s="45">
        <f>ROUND(ROUND(ROUND(H364+L400,0)*R412,0)-AA417,0)</f>
        <v>373</v>
      </c>
      <c r="AH417" s="79"/>
      <c r="AI417" s="80"/>
      <c r="AJ417" s="80"/>
      <c r="AK417" s="80"/>
      <c r="AL417" s="14"/>
      <c r="AM417" s="16" t="str">
        <f t="shared" si="1"/>
        <v>{s:'631813', v:373 , c:'放デイ５・有資格５・未計画・拘減・'},</v>
      </c>
      <c r="AN417" s="16"/>
    </row>
    <row r="418" ht="16.5" customHeight="1">
      <c r="A418" s="29">
        <v>63.0</v>
      </c>
      <c r="B418" s="30">
        <v>1814.0</v>
      </c>
      <c r="C418" s="31">
        <v>416.0</v>
      </c>
      <c r="D418" s="32" t="s">
        <v>452</v>
      </c>
      <c r="E418" s="94"/>
      <c r="F418" s="94"/>
      <c r="G418" s="103"/>
      <c r="H418" s="8"/>
      <c r="I418" s="8"/>
      <c r="J418" s="54"/>
      <c r="K418" s="65"/>
      <c r="L418" s="65"/>
      <c r="M418" s="65"/>
      <c r="N418" s="83"/>
      <c r="O418" s="134"/>
      <c r="P418" s="134"/>
      <c r="Q418" s="83"/>
      <c r="R418" s="90"/>
      <c r="S418" s="91"/>
      <c r="T418" s="126"/>
      <c r="U418" s="56"/>
      <c r="V418" s="58"/>
      <c r="W418" s="59" t="s">
        <v>20</v>
      </c>
      <c r="X418" s="41" t="s">
        <v>21</v>
      </c>
      <c r="Y418" s="86">
        <v>0.85</v>
      </c>
      <c r="Z418" s="87"/>
      <c r="AA418" s="83"/>
      <c r="AB418" s="84"/>
      <c r="AC418" s="84"/>
      <c r="AD418" s="84"/>
      <c r="AE418" s="84"/>
      <c r="AF418" s="84"/>
      <c r="AG418" s="45">
        <f>ROUND(ROUND(ROUND(ROUND(H364+L400,0)*R412,0)*Y418,0)-AA417,0)</f>
        <v>316</v>
      </c>
      <c r="AH418" s="79"/>
      <c r="AI418" s="80"/>
      <c r="AJ418" s="80"/>
      <c r="AK418" s="80"/>
      <c r="AL418" s="14"/>
      <c r="AM418" s="16" t="str">
        <f t="shared" si="1"/>
        <v>{s:'631814', v:316 , c:'放デイ５・有資格５・未計画・評減・拘減・'},</v>
      </c>
      <c r="AN418" s="16"/>
    </row>
    <row r="419" ht="16.5" customHeight="1">
      <c r="A419" s="29">
        <v>63.0</v>
      </c>
      <c r="B419" s="30">
        <v>1815.0</v>
      </c>
      <c r="C419" s="31">
        <v>417.0</v>
      </c>
      <c r="D419" s="32" t="s">
        <v>453</v>
      </c>
      <c r="E419" s="94"/>
      <c r="F419" s="94"/>
      <c r="G419" s="103"/>
      <c r="H419" s="8"/>
      <c r="I419" s="8"/>
      <c r="J419" s="54"/>
      <c r="K419" s="65"/>
      <c r="L419" s="65"/>
      <c r="M419" s="65"/>
      <c r="N419" s="83"/>
      <c r="O419" s="134"/>
      <c r="P419" s="134"/>
      <c r="Q419" s="83"/>
      <c r="R419" s="90"/>
      <c r="S419" s="91"/>
      <c r="T419" s="128" t="s">
        <v>326</v>
      </c>
      <c r="U419" s="83" t="s">
        <v>21</v>
      </c>
      <c r="V419" s="91">
        <f>$V$293</f>
        <v>0.7</v>
      </c>
      <c r="W419" s="88"/>
      <c r="X419" s="88"/>
      <c r="Y419" s="89"/>
      <c r="Z419" s="87"/>
      <c r="AA419" s="90"/>
      <c r="AB419" s="91"/>
      <c r="AC419" s="91"/>
      <c r="AD419" s="91"/>
      <c r="AE419" s="91"/>
      <c r="AF419" s="91"/>
      <c r="AG419" s="45">
        <f>ROUND(ROUND(ROUND(ROUND(H364+L400,0)*R412,0)*V419,0)-AA417,0)</f>
        <v>260</v>
      </c>
      <c r="AH419" s="79"/>
      <c r="AI419" s="80"/>
      <c r="AJ419" s="80"/>
      <c r="AK419" s="80"/>
      <c r="AL419" s="14"/>
      <c r="AM419" s="16" t="str">
        <f t="shared" si="1"/>
        <v>{s:'631815', v:260 , c:'放デイ５・有資格５・未計画・開減１・拘減・'},</v>
      </c>
      <c r="AN419" s="16"/>
    </row>
    <row r="420" ht="16.5" customHeight="1">
      <c r="A420" s="29">
        <v>63.0</v>
      </c>
      <c r="B420" s="30">
        <v>1816.0</v>
      </c>
      <c r="C420" s="31">
        <v>418.0</v>
      </c>
      <c r="D420" s="32" t="s">
        <v>454</v>
      </c>
      <c r="E420" s="94"/>
      <c r="F420" s="94"/>
      <c r="G420" s="103"/>
      <c r="H420" s="8"/>
      <c r="I420" s="8"/>
      <c r="J420" s="54"/>
      <c r="K420" s="65"/>
      <c r="L420" s="65"/>
      <c r="M420" s="65"/>
      <c r="N420" s="83"/>
      <c r="O420" s="134"/>
      <c r="P420" s="134"/>
      <c r="Q420" s="83"/>
      <c r="R420" s="90"/>
      <c r="S420" s="91"/>
      <c r="T420" s="129"/>
      <c r="U420" s="56"/>
      <c r="V420" s="72"/>
      <c r="W420" s="73" t="s">
        <v>20</v>
      </c>
      <c r="X420" s="74" t="s">
        <v>21</v>
      </c>
      <c r="Y420" s="92">
        <v>0.85</v>
      </c>
      <c r="Z420" s="87"/>
      <c r="AA420" s="90"/>
      <c r="AB420" s="91"/>
      <c r="AC420" s="91"/>
      <c r="AD420" s="91"/>
      <c r="AE420" s="91"/>
      <c r="AF420" s="91"/>
      <c r="AG420" s="45">
        <f>ROUND(ROUND(ROUND(ROUND(ROUND(H364+L400,0)*R412,0)*V419,0)*Y420,0)-AA417,0)</f>
        <v>220</v>
      </c>
      <c r="AH420" s="79"/>
      <c r="AI420" s="80"/>
      <c r="AJ420" s="80"/>
      <c r="AK420" s="80"/>
      <c r="AL420" s="14"/>
      <c r="AM420" s="16" t="str">
        <f t="shared" si="1"/>
        <v>{s:'631816', v:220 , c:'放デイ５・有資格５・未計画・開減１・評減・拘減・'},</v>
      </c>
      <c r="AN420" s="16"/>
    </row>
    <row r="421" ht="16.5" customHeight="1">
      <c r="A421" s="29">
        <v>63.0</v>
      </c>
      <c r="B421" s="30">
        <v>1817.0</v>
      </c>
      <c r="C421" s="31">
        <v>419.0</v>
      </c>
      <c r="D421" s="32" t="s">
        <v>455</v>
      </c>
      <c r="E421" s="94"/>
      <c r="F421" s="94"/>
      <c r="G421" s="103"/>
      <c r="H421" s="8"/>
      <c r="I421" s="8"/>
      <c r="J421" s="54"/>
      <c r="K421" s="65"/>
      <c r="L421" s="65"/>
      <c r="M421" s="65"/>
      <c r="N421" s="83"/>
      <c r="O421" s="134"/>
      <c r="P421" s="134"/>
      <c r="Q421" s="83"/>
      <c r="R421" s="90"/>
      <c r="S421" s="91"/>
      <c r="T421" s="128" t="s">
        <v>329</v>
      </c>
      <c r="U421" s="83" t="s">
        <v>21</v>
      </c>
      <c r="V421" s="91">
        <f>$V$295</f>
        <v>0.85</v>
      </c>
      <c r="W421" s="77"/>
      <c r="X421" s="77"/>
      <c r="Y421" s="72"/>
      <c r="Z421" s="87"/>
      <c r="AA421" s="90"/>
      <c r="AB421" s="91"/>
      <c r="AC421" s="91"/>
      <c r="AD421" s="91"/>
      <c r="AE421" s="91"/>
      <c r="AF421" s="91"/>
      <c r="AG421" s="45">
        <f>ROUND(ROUND(ROUND(ROUND(H364+L400,0)*R412,0)*V421,0)-AA417,0)</f>
        <v>316</v>
      </c>
      <c r="AH421" s="79"/>
      <c r="AI421" s="80"/>
      <c r="AJ421" s="80"/>
      <c r="AK421" s="80"/>
      <c r="AL421" s="14"/>
      <c r="AM421" s="16" t="str">
        <f t="shared" si="1"/>
        <v>{s:'631817', v:316 , c:'放デイ５・有資格５・未計画・開減２・拘減・'},</v>
      </c>
      <c r="AN421" s="16"/>
    </row>
    <row r="422" ht="16.5" customHeight="1">
      <c r="A422" s="29">
        <v>63.0</v>
      </c>
      <c r="B422" s="30">
        <v>1818.0</v>
      </c>
      <c r="C422" s="31">
        <v>420.0</v>
      </c>
      <c r="D422" s="32" t="s">
        <v>456</v>
      </c>
      <c r="E422" s="94"/>
      <c r="F422" s="94"/>
      <c r="G422" s="103"/>
      <c r="H422" s="8"/>
      <c r="I422" s="8"/>
      <c r="J422" s="54"/>
      <c r="K422" s="65"/>
      <c r="L422" s="65"/>
      <c r="M422" s="65"/>
      <c r="N422" s="83"/>
      <c r="O422" s="134"/>
      <c r="P422" s="134"/>
      <c r="Q422" s="83"/>
      <c r="R422" s="90"/>
      <c r="S422" s="91"/>
      <c r="T422" s="129"/>
      <c r="U422" s="56"/>
      <c r="V422" s="72"/>
      <c r="W422" s="73" t="s">
        <v>20</v>
      </c>
      <c r="X422" s="74" t="s">
        <v>21</v>
      </c>
      <c r="Y422" s="92">
        <v>0.85</v>
      </c>
      <c r="Z422" s="93"/>
      <c r="AA422" s="77"/>
      <c r="AB422" s="72"/>
      <c r="AC422" s="72"/>
      <c r="AD422" s="72"/>
      <c r="AE422" s="72"/>
      <c r="AF422" s="72"/>
      <c r="AG422" s="45">
        <f>ROUND(ROUND(ROUND(ROUND(ROUND(H364+L400,0)*R412,0)*V421,0)*Y422,0)-AA417,0)</f>
        <v>268</v>
      </c>
      <c r="AH422" s="79"/>
      <c r="AI422" s="80"/>
      <c r="AJ422" s="80"/>
      <c r="AK422" s="80"/>
      <c r="AL422" s="14"/>
      <c r="AM422" s="16" t="str">
        <f t="shared" si="1"/>
        <v>{s:'631818', v:268 , c:'放デイ５・有資格５・未計画・開減２・評減・拘減・'},</v>
      </c>
      <c r="AN422" s="16"/>
    </row>
    <row r="423" ht="16.5" customHeight="1">
      <c r="A423" s="29">
        <v>63.0</v>
      </c>
      <c r="B423" s="30">
        <v>1819.0</v>
      </c>
      <c r="C423" s="31">
        <v>421.0</v>
      </c>
      <c r="D423" s="32" t="s">
        <v>457</v>
      </c>
      <c r="E423" s="94"/>
      <c r="F423" s="94"/>
      <c r="G423" s="103"/>
      <c r="H423" s="8"/>
      <c r="I423" s="8"/>
      <c r="J423" s="54"/>
      <c r="K423" s="65"/>
      <c r="L423" s="65"/>
      <c r="M423" s="65"/>
      <c r="N423" s="83"/>
      <c r="O423" s="134"/>
      <c r="P423" s="130" t="s">
        <v>27</v>
      </c>
      <c r="Q423" s="41"/>
      <c r="R423" s="135"/>
      <c r="S423" s="68"/>
      <c r="T423" s="118"/>
      <c r="U423" s="41"/>
      <c r="V423" s="42"/>
      <c r="W423" s="43"/>
      <c r="X423" s="43"/>
      <c r="Y423" s="43"/>
      <c r="Z423" s="43"/>
      <c r="AA423" s="43"/>
      <c r="AB423" s="44"/>
      <c r="AC423" s="44"/>
      <c r="AD423" s="44"/>
      <c r="AE423" s="44"/>
      <c r="AF423" s="44"/>
      <c r="AG423" s="45">
        <f>ROUND(ROUND(H364+L400,0)*R424,0)</f>
        <v>270</v>
      </c>
      <c r="AH423" s="79"/>
      <c r="AI423" s="80"/>
      <c r="AJ423" s="80"/>
      <c r="AK423" s="80"/>
      <c r="AL423" s="14"/>
      <c r="AM423" s="16" t="str">
        <f t="shared" si="1"/>
        <v>{s:'631819', v:270 , c:'放デイ５・有資格５・未計画２・'},</v>
      </c>
      <c r="AN423" s="16"/>
    </row>
    <row r="424" ht="16.5" customHeight="1">
      <c r="A424" s="29">
        <v>63.0</v>
      </c>
      <c r="B424" s="30">
        <v>1820.0</v>
      </c>
      <c r="C424" s="31">
        <v>422.0</v>
      </c>
      <c r="D424" s="32" t="s">
        <v>458</v>
      </c>
      <c r="E424" s="94"/>
      <c r="F424" s="94"/>
      <c r="G424" s="103"/>
      <c r="H424" s="8"/>
      <c r="I424" s="8"/>
      <c r="J424" s="54"/>
      <c r="K424" s="65"/>
      <c r="L424" s="65"/>
      <c r="M424" s="65"/>
      <c r="N424" s="83"/>
      <c r="O424" s="134"/>
      <c r="P424" s="87"/>
      <c r="Q424" s="83" t="s">
        <v>21</v>
      </c>
      <c r="R424" s="90">
        <v>0.5</v>
      </c>
      <c r="S424" s="91"/>
      <c r="T424" s="126"/>
      <c r="U424" s="56"/>
      <c r="V424" s="58"/>
      <c r="W424" s="59" t="s">
        <v>20</v>
      </c>
      <c r="X424" s="41" t="s">
        <v>21</v>
      </c>
      <c r="Y424" s="60">
        <v>0.85</v>
      </c>
      <c r="Z424" s="43"/>
      <c r="AA424" s="43"/>
      <c r="AB424" s="44"/>
      <c r="AC424" s="44"/>
      <c r="AD424" s="44"/>
      <c r="AE424" s="44"/>
      <c r="AF424" s="44"/>
      <c r="AG424" s="45">
        <f>ROUND(ROUND(ROUND(H364+L400,0)*R424,0)*Y424,0)</f>
        <v>230</v>
      </c>
      <c r="AH424" s="79"/>
      <c r="AI424" s="80"/>
      <c r="AJ424" s="80"/>
      <c r="AK424" s="80"/>
      <c r="AL424" s="14"/>
      <c r="AM424" s="16" t="str">
        <f t="shared" si="1"/>
        <v>{s:'631820', v:230 , c:'放デイ５・有資格５・未計画２・評減・'},</v>
      </c>
      <c r="AN424" s="16"/>
    </row>
    <row r="425" ht="16.5" customHeight="1">
      <c r="A425" s="29">
        <v>63.0</v>
      </c>
      <c r="B425" s="30">
        <v>1821.0</v>
      </c>
      <c r="C425" s="31">
        <v>423.0</v>
      </c>
      <c r="D425" s="32" t="s">
        <v>459</v>
      </c>
      <c r="E425" s="94"/>
      <c r="F425" s="94"/>
      <c r="G425" s="103"/>
      <c r="H425" s="8"/>
      <c r="I425" s="8"/>
      <c r="J425" s="54"/>
      <c r="K425" s="65"/>
      <c r="L425" s="65"/>
      <c r="M425" s="65"/>
      <c r="N425" s="83"/>
      <c r="O425" s="134"/>
      <c r="P425" s="87"/>
      <c r="Q425" s="83"/>
      <c r="R425" s="90"/>
      <c r="S425" s="91"/>
      <c r="T425" s="128" t="s">
        <v>326</v>
      </c>
      <c r="U425" s="41" t="s">
        <v>21</v>
      </c>
      <c r="V425" s="68">
        <f>$V$293</f>
        <v>0.7</v>
      </c>
      <c r="W425" s="88"/>
      <c r="X425" s="88"/>
      <c r="Y425" s="88"/>
      <c r="Z425" s="88"/>
      <c r="AA425" s="88"/>
      <c r="AB425" s="89"/>
      <c r="AC425" s="89"/>
      <c r="AD425" s="89"/>
      <c r="AE425" s="89"/>
      <c r="AF425" s="89"/>
      <c r="AG425" s="45">
        <f>ROUND(ROUND(ROUND(H364+L400,0)*R424,0)*V425,0)</f>
        <v>189</v>
      </c>
      <c r="AH425" s="79"/>
      <c r="AI425" s="80"/>
      <c r="AJ425" s="80"/>
      <c r="AK425" s="80"/>
      <c r="AL425" s="14"/>
      <c r="AM425" s="16" t="str">
        <f t="shared" si="1"/>
        <v>{s:'631821', v:189 , c:'放デイ５・有資格５・未計画２・開減１・'},</v>
      </c>
      <c r="AN425" s="16"/>
    </row>
    <row r="426" ht="16.5" customHeight="1">
      <c r="A426" s="29">
        <v>63.0</v>
      </c>
      <c r="B426" s="30">
        <v>1822.0</v>
      </c>
      <c r="C426" s="31">
        <v>424.0</v>
      </c>
      <c r="D426" s="32" t="s">
        <v>460</v>
      </c>
      <c r="E426" s="94"/>
      <c r="F426" s="94"/>
      <c r="G426" s="103"/>
      <c r="H426" s="8"/>
      <c r="I426" s="8"/>
      <c r="J426" s="54"/>
      <c r="K426" s="65"/>
      <c r="L426" s="65"/>
      <c r="M426" s="65"/>
      <c r="N426" s="83"/>
      <c r="O426" s="134"/>
      <c r="P426" s="87"/>
      <c r="Q426" s="83"/>
      <c r="R426" s="90"/>
      <c r="S426" s="91"/>
      <c r="T426" s="129"/>
      <c r="U426" s="56"/>
      <c r="V426" s="72"/>
      <c r="W426" s="73" t="s">
        <v>20</v>
      </c>
      <c r="X426" s="74" t="s">
        <v>21</v>
      </c>
      <c r="Y426" s="75">
        <v>0.85</v>
      </c>
      <c r="Z426" s="43"/>
      <c r="AA426" s="43"/>
      <c r="AB426" s="44"/>
      <c r="AC426" s="44"/>
      <c r="AD426" s="44"/>
      <c r="AE426" s="44"/>
      <c r="AF426" s="44"/>
      <c r="AG426" s="45">
        <f>ROUND(ROUND(ROUND(ROUND(H364+L400,0)*R424,0)*V425,0)*Y426,0)</f>
        <v>161</v>
      </c>
      <c r="AH426" s="79"/>
      <c r="AI426" s="80"/>
      <c r="AJ426" s="80"/>
      <c r="AK426" s="80"/>
      <c r="AL426" s="14"/>
      <c r="AM426" s="16" t="str">
        <f t="shared" si="1"/>
        <v>{s:'631822', v:161 , c:'放デイ５・有資格５・未計画２・開減１・評減・'},</v>
      </c>
      <c r="AN426" s="16"/>
    </row>
    <row r="427" ht="16.5" customHeight="1">
      <c r="A427" s="29">
        <v>63.0</v>
      </c>
      <c r="B427" s="30">
        <v>1823.0</v>
      </c>
      <c r="C427" s="31">
        <v>425.0</v>
      </c>
      <c r="D427" s="32" t="s">
        <v>461</v>
      </c>
      <c r="E427" s="94"/>
      <c r="F427" s="94"/>
      <c r="G427" s="103"/>
      <c r="H427" s="8"/>
      <c r="I427" s="8"/>
      <c r="J427" s="54"/>
      <c r="K427" s="65"/>
      <c r="L427" s="65"/>
      <c r="M427" s="65"/>
      <c r="N427" s="83"/>
      <c r="O427" s="134"/>
      <c r="P427" s="87"/>
      <c r="Q427" s="83"/>
      <c r="R427" s="90"/>
      <c r="S427" s="91"/>
      <c r="T427" s="128" t="s">
        <v>329</v>
      </c>
      <c r="U427" s="41" t="s">
        <v>21</v>
      </c>
      <c r="V427" s="68">
        <f>$V$295</f>
        <v>0.85</v>
      </c>
      <c r="W427" s="77"/>
      <c r="X427" s="77"/>
      <c r="Y427" s="77"/>
      <c r="Z427" s="77"/>
      <c r="AA427" s="77"/>
      <c r="AB427" s="72"/>
      <c r="AC427" s="72"/>
      <c r="AD427" s="72"/>
      <c r="AE427" s="72"/>
      <c r="AF427" s="72"/>
      <c r="AG427" s="45">
        <f>ROUND(ROUND(ROUND(H364+L400,0)*R424,0)*V427,0)</f>
        <v>230</v>
      </c>
      <c r="AH427" s="79"/>
      <c r="AI427" s="80"/>
      <c r="AJ427" s="80"/>
      <c r="AK427" s="80"/>
      <c r="AL427" s="14"/>
      <c r="AM427" s="16" t="str">
        <f t="shared" si="1"/>
        <v>{s:'631823', v:230 , c:'放デイ５・有資格５・未計画２・開減２・'},</v>
      </c>
      <c r="AN427" s="16"/>
    </row>
    <row r="428" ht="16.5" customHeight="1">
      <c r="A428" s="29">
        <v>63.0</v>
      </c>
      <c r="B428" s="30">
        <v>1824.0</v>
      </c>
      <c r="C428" s="31">
        <v>426.0</v>
      </c>
      <c r="D428" s="32" t="s">
        <v>462</v>
      </c>
      <c r="E428" s="94"/>
      <c r="F428" s="94"/>
      <c r="G428" s="103"/>
      <c r="H428" s="8"/>
      <c r="I428" s="8"/>
      <c r="J428" s="54"/>
      <c r="K428" s="65"/>
      <c r="L428" s="65"/>
      <c r="M428" s="65"/>
      <c r="N428" s="83"/>
      <c r="O428" s="134"/>
      <c r="P428" s="134"/>
      <c r="Q428" s="83"/>
      <c r="R428" s="90"/>
      <c r="S428" s="91"/>
      <c r="T428" s="129"/>
      <c r="U428" s="56"/>
      <c r="V428" s="72"/>
      <c r="W428" s="73" t="s">
        <v>20</v>
      </c>
      <c r="X428" s="74" t="s">
        <v>21</v>
      </c>
      <c r="Y428" s="75">
        <v>0.85</v>
      </c>
      <c r="Z428" s="43"/>
      <c r="AA428" s="43"/>
      <c r="AB428" s="44"/>
      <c r="AC428" s="44"/>
      <c r="AD428" s="44"/>
      <c r="AE428" s="44"/>
      <c r="AF428" s="44"/>
      <c r="AG428" s="45">
        <f>ROUND(ROUND(ROUND(ROUND(H364+L400,0)*R424,0)*V427,0)*Y428,0)</f>
        <v>196</v>
      </c>
      <c r="AH428" s="79"/>
      <c r="AI428" s="80"/>
      <c r="AJ428" s="80"/>
      <c r="AK428" s="80"/>
      <c r="AL428" s="14"/>
      <c r="AM428" s="16" t="str">
        <f t="shared" si="1"/>
        <v>{s:'631824', v:196 , c:'放デイ５・有資格５・未計画２・開減２・評減・'},</v>
      </c>
      <c r="AN428" s="16"/>
    </row>
    <row r="429" ht="16.5" customHeight="1">
      <c r="A429" s="29">
        <v>63.0</v>
      </c>
      <c r="B429" s="30">
        <v>1825.0</v>
      </c>
      <c r="C429" s="31">
        <v>427.0</v>
      </c>
      <c r="D429" s="32" t="s">
        <v>463</v>
      </c>
      <c r="E429" s="94"/>
      <c r="F429" s="94"/>
      <c r="G429" s="103"/>
      <c r="H429" s="8"/>
      <c r="I429" s="8"/>
      <c r="J429" s="54"/>
      <c r="K429" s="65"/>
      <c r="L429" s="65"/>
      <c r="M429" s="65"/>
      <c r="N429" s="83"/>
      <c r="O429" s="134"/>
      <c r="P429" s="134"/>
      <c r="Q429" s="83"/>
      <c r="R429" s="90"/>
      <c r="S429" s="91"/>
      <c r="T429" s="118"/>
      <c r="U429" s="41"/>
      <c r="V429" s="42"/>
      <c r="W429" s="43"/>
      <c r="X429" s="43"/>
      <c r="Y429" s="44"/>
      <c r="Z429" s="82" t="s">
        <v>30</v>
      </c>
      <c r="AA429" s="83">
        <v>5.0</v>
      </c>
      <c r="AB429" s="84" t="s">
        <v>31</v>
      </c>
      <c r="AC429" s="84"/>
      <c r="AD429" s="84"/>
      <c r="AE429" s="84"/>
      <c r="AF429" s="84"/>
      <c r="AG429" s="45">
        <f>ROUND(ROUND(ROUND(H364+L400,0)*R424,0)-AA429,0)</f>
        <v>265</v>
      </c>
      <c r="AH429" s="79"/>
      <c r="AI429" s="80"/>
      <c r="AJ429" s="80"/>
      <c r="AK429" s="80"/>
      <c r="AL429" s="14"/>
      <c r="AM429" s="16" t="str">
        <f t="shared" si="1"/>
        <v>{s:'631825', v:265 , c:'放デイ５・有資格５・未計画２・拘減・'},</v>
      </c>
      <c r="AN429" s="16"/>
    </row>
    <row r="430" ht="16.5" customHeight="1">
      <c r="A430" s="29">
        <v>63.0</v>
      </c>
      <c r="B430" s="30">
        <v>1826.0</v>
      </c>
      <c r="C430" s="31">
        <v>428.0</v>
      </c>
      <c r="D430" s="32" t="s">
        <v>464</v>
      </c>
      <c r="E430" s="94"/>
      <c r="F430" s="94"/>
      <c r="G430" s="103"/>
      <c r="H430" s="8"/>
      <c r="I430" s="8"/>
      <c r="J430" s="54"/>
      <c r="K430" s="65"/>
      <c r="L430" s="65"/>
      <c r="M430" s="65"/>
      <c r="N430" s="83"/>
      <c r="O430" s="134"/>
      <c r="P430" s="134"/>
      <c r="Q430" s="83"/>
      <c r="R430" s="90"/>
      <c r="S430" s="90"/>
      <c r="T430" s="126"/>
      <c r="U430" s="56"/>
      <c r="V430" s="58"/>
      <c r="W430" s="59" t="s">
        <v>20</v>
      </c>
      <c r="X430" s="41" t="s">
        <v>21</v>
      </c>
      <c r="Y430" s="86">
        <v>0.85</v>
      </c>
      <c r="Z430" s="87"/>
      <c r="AA430" s="83"/>
      <c r="AB430" s="84"/>
      <c r="AC430" s="84"/>
      <c r="AD430" s="84"/>
      <c r="AE430" s="84"/>
      <c r="AF430" s="84"/>
      <c r="AG430" s="45">
        <f>ROUND(ROUND(ROUND(ROUND(H364+L400,0)*R424,0)*Y430,0)-AA429,0)</f>
        <v>225</v>
      </c>
      <c r="AH430" s="79"/>
      <c r="AI430" s="80"/>
      <c r="AJ430" s="80"/>
      <c r="AK430" s="80"/>
      <c r="AL430" s="14"/>
      <c r="AM430" s="16" t="str">
        <f t="shared" si="1"/>
        <v>{s:'631826', v:225 , c:'放デイ５・有資格５・未計画２・評減・拘減・'},</v>
      </c>
      <c r="AN430" s="16"/>
    </row>
    <row r="431" ht="16.5" customHeight="1">
      <c r="A431" s="29">
        <v>63.0</v>
      </c>
      <c r="B431" s="30">
        <v>1827.0</v>
      </c>
      <c r="C431" s="31">
        <v>429.0</v>
      </c>
      <c r="D431" s="32" t="s">
        <v>465</v>
      </c>
      <c r="E431" s="94"/>
      <c r="F431" s="94"/>
      <c r="G431" s="103"/>
      <c r="H431" s="8"/>
      <c r="I431" s="8"/>
      <c r="J431" s="54"/>
      <c r="K431" s="65"/>
      <c r="L431" s="65"/>
      <c r="M431" s="65"/>
      <c r="N431" s="83"/>
      <c r="O431" s="134"/>
      <c r="P431" s="134"/>
      <c r="Q431" s="83"/>
      <c r="R431" s="90"/>
      <c r="S431" s="90"/>
      <c r="T431" s="128" t="s">
        <v>326</v>
      </c>
      <c r="U431" s="83" t="s">
        <v>21</v>
      </c>
      <c r="V431" s="91">
        <f>$V$293</f>
        <v>0.7</v>
      </c>
      <c r="W431" s="88"/>
      <c r="X431" s="88"/>
      <c r="Y431" s="89"/>
      <c r="Z431" s="87"/>
      <c r="AA431" s="90"/>
      <c r="AB431" s="91"/>
      <c r="AC431" s="91"/>
      <c r="AD431" s="91"/>
      <c r="AE431" s="91"/>
      <c r="AF431" s="91"/>
      <c r="AG431" s="45">
        <f>ROUND(ROUND(ROUND(ROUND(H364+L400,0)*R424,0)*V431,0)-AA429,0)</f>
        <v>184</v>
      </c>
      <c r="AH431" s="79"/>
      <c r="AI431" s="80"/>
      <c r="AJ431" s="80"/>
      <c r="AK431" s="80"/>
      <c r="AL431" s="14"/>
      <c r="AM431" s="16" t="str">
        <f t="shared" si="1"/>
        <v>{s:'631827', v:184 , c:'放デイ５・有資格５・未計画２・開減１・拘減・'},</v>
      </c>
      <c r="AN431" s="16"/>
    </row>
    <row r="432" ht="16.5" customHeight="1">
      <c r="A432" s="29">
        <v>63.0</v>
      </c>
      <c r="B432" s="30">
        <v>1828.0</v>
      </c>
      <c r="C432" s="31">
        <v>430.0</v>
      </c>
      <c r="D432" s="32" t="s">
        <v>466</v>
      </c>
      <c r="E432" s="94"/>
      <c r="F432" s="94"/>
      <c r="G432" s="103"/>
      <c r="H432" s="8"/>
      <c r="I432" s="8"/>
      <c r="J432" s="54"/>
      <c r="K432" s="65"/>
      <c r="L432" s="65"/>
      <c r="M432" s="65"/>
      <c r="N432" s="83"/>
      <c r="O432" s="134"/>
      <c r="P432" s="134"/>
      <c r="Q432" s="83"/>
      <c r="R432" s="90"/>
      <c r="S432" s="90"/>
      <c r="T432" s="129"/>
      <c r="U432" s="56"/>
      <c r="V432" s="72"/>
      <c r="W432" s="73" t="s">
        <v>20</v>
      </c>
      <c r="X432" s="74" t="s">
        <v>21</v>
      </c>
      <c r="Y432" s="92">
        <v>0.85</v>
      </c>
      <c r="Z432" s="87"/>
      <c r="AA432" s="90"/>
      <c r="AB432" s="91"/>
      <c r="AC432" s="91"/>
      <c r="AD432" s="91"/>
      <c r="AE432" s="91"/>
      <c r="AF432" s="91"/>
      <c r="AG432" s="45">
        <f>ROUND(ROUND(ROUND(ROUND(ROUND(H364+L400,0)*R424,0)*V431,0)*Y432,0)-AA429,0)</f>
        <v>156</v>
      </c>
      <c r="AH432" s="79"/>
      <c r="AI432" s="80"/>
      <c r="AJ432" s="80"/>
      <c r="AK432" s="80"/>
      <c r="AL432" s="14"/>
      <c r="AM432" s="16" t="str">
        <f t="shared" si="1"/>
        <v>{s:'631828', v:156 , c:'放デイ５・有資格５・未計画２・開減１・評減・拘減・'},</v>
      </c>
      <c r="AN432" s="16"/>
    </row>
    <row r="433" ht="16.5" customHeight="1">
      <c r="A433" s="29">
        <v>63.0</v>
      </c>
      <c r="B433" s="30">
        <v>1829.0</v>
      </c>
      <c r="C433" s="31">
        <v>431.0</v>
      </c>
      <c r="D433" s="32" t="s">
        <v>467</v>
      </c>
      <c r="E433" s="94"/>
      <c r="F433" s="94"/>
      <c r="G433" s="103"/>
      <c r="H433" s="8"/>
      <c r="I433" s="8"/>
      <c r="J433" s="54"/>
      <c r="K433" s="65"/>
      <c r="L433" s="65"/>
      <c r="M433" s="65"/>
      <c r="N433" s="83"/>
      <c r="O433" s="134"/>
      <c r="P433" s="134"/>
      <c r="Q433" s="83"/>
      <c r="R433" s="90"/>
      <c r="S433" s="91"/>
      <c r="T433" s="128" t="s">
        <v>329</v>
      </c>
      <c r="U433" s="83" t="s">
        <v>21</v>
      </c>
      <c r="V433" s="91">
        <f>$V$295</f>
        <v>0.85</v>
      </c>
      <c r="W433" s="77"/>
      <c r="X433" s="77"/>
      <c r="Y433" s="72"/>
      <c r="Z433" s="87"/>
      <c r="AA433" s="90"/>
      <c r="AB433" s="91"/>
      <c r="AC433" s="91"/>
      <c r="AD433" s="91"/>
      <c r="AE433" s="91"/>
      <c r="AF433" s="91"/>
      <c r="AG433" s="45">
        <f>ROUND(ROUND(ROUND(ROUND(H364+L400,0)*R424,0)*V433,0)-AA429,0)</f>
        <v>225</v>
      </c>
      <c r="AH433" s="79"/>
      <c r="AI433" s="80"/>
      <c r="AJ433" s="80"/>
      <c r="AK433" s="80"/>
      <c r="AL433" s="14"/>
      <c r="AM433" s="16" t="str">
        <f t="shared" si="1"/>
        <v>{s:'631829', v:225 , c:'放デイ５・有資格５・未計画２・開減２・拘減・'},</v>
      </c>
      <c r="AN433" s="16"/>
    </row>
    <row r="434" ht="16.5" customHeight="1">
      <c r="A434" s="29">
        <v>63.0</v>
      </c>
      <c r="B434" s="30">
        <v>1830.0</v>
      </c>
      <c r="C434" s="31">
        <v>432.0</v>
      </c>
      <c r="D434" s="32" t="s">
        <v>468</v>
      </c>
      <c r="E434" s="94"/>
      <c r="F434" s="94"/>
      <c r="G434" s="136"/>
      <c r="H434" s="22"/>
      <c r="I434" s="22"/>
      <c r="J434" s="109"/>
      <c r="K434" s="115"/>
      <c r="L434" s="115"/>
      <c r="M434" s="115"/>
      <c r="N434" s="56"/>
      <c r="O434" s="138"/>
      <c r="P434" s="138"/>
      <c r="Q434" s="56"/>
      <c r="R434" s="77"/>
      <c r="S434" s="72"/>
      <c r="T434" s="129"/>
      <c r="U434" s="56"/>
      <c r="V434" s="72"/>
      <c r="W434" s="73" t="s">
        <v>20</v>
      </c>
      <c r="X434" s="74" t="s">
        <v>21</v>
      </c>
      <c r="Y434" s="92">
        <v>0.85</v>
      </c>
      <c r="Z434" s="93"/>
      <c r="AA434" s="77"/>
      <c r="AB434" s="72"/>
      <c r="AC434" s="72"/>
      <c r="AD434" s="72"/>
      <c r="AE434" s="72"/>
      <c r="AF434" s="72"/>
      <c r="AG434" s="45">
        <f>ROUND(ROUND(ROUND(ROUND(ROUND(H364+L400,0)*R424,0)*V433,0)*Y434,0)-AA429,0)</f>
        <v>191</v>
      </c>
      <c r="AH434" s="79"/>
      <c r="AI434" s="80"/>
      <c r="AJ434" s="80"/>
      <c r="AK434" s="80"/>
      <c r="AL434" s="14"/>
      <c r="AM434" s="16" t="str">
        <f t="shared" si="1"/>
        <v>{s:'631830', v:191 , c:'放デイ５・有資格５・未計画２・開減２・評減・拘減・'},</v>
      </c>
      <c r="AN434" s="16"/>
    </row>
    <row r="435" ht="16.5" customHeight="1">
      <c r="A435" s="29">
        <v>63.0</v>
      </c>
      <c r="B435" s="30">
        <v>1231.0</v>
      </c>
      <c r="C435" s="31">
        <v>433.0</v>
      </c>
      <c r="D435" s="32" t="s">
        <v>469</v>
      </c>
      <c r="E435" s="94"/>
      <c r="F435" s="94"/>
      <c r="G435" s="102" t="s">
        <v>77</v>
      </c>
      <c r="H435" s="35"/>
      <c r="I435" s="35"/>
      <c r="J435" s="36"/>
      <c r="K435" s="7"/>
      <c r="L435" s="7"/>
      <c r="M435" s="38"/>
      <c r="N435" s="7"/>
      <c r="O435" s="40"/>
      <c r="P435" s="41"/>
      <c r="Q435" s="7"/>
      <c r="R435" s="7"/>
      <c r="S435" s="7"/>
      <c r="T435" s="118"/>
      <c r="U435" s="41"/>
      <c r="V435" s="42"/>
      <c r="W435" s="43"/>
      <c r="X435" s="43"/>
      <c r="Y435" s="43"/>
      <c r="Z435" s="43"/>
      <c r="AA435" s="43"/>
      <c r="AB435" s="44"/>
      <c r="AC435" s="44"/>
      <c r="AD435" s="44"/>
      <c r="AE435" s="44"/>
      <c r="AF435" s="44"/>
      <c r="AG435" s="45">
        <f>ROUND(H436,0)</f>
        <v>412</v>
      </c>
      <c r="AH435" s="79"/>
      <c r="AI435" s="80"/>
      <c r="AJ435" s="80"/>
      <c r="AK435" s="80"/>
      <c r="AL435" s="14"/>
      <c r="AM435" s="16" t="str">
        <f t="shared" si="1"/>
        <v>{s:'631231', v:412 , c:'放デイ６・'},</v>
      </c>
      <c r="AN435" s="16"/>
    </row>
    <row r="436" ht="16.5" customHeight="1">
      <c r="A436" s="29">
        <v>63.0</v>
      </c>
      <c r="B436" s="30">
        <v>1841.0</v>
      </c>
      <c r="C436" s="31">
        <v>434.0</v>
      </c>
      <c r="D436" s="32" t="s">
        <v>470</v>
      </c>
      <c r="E436" s="94"/>
      <c r="F436" s="94"/>
      <c r="G436" s="104"/>
      <c r="H436" s="50">
        <v>412.0</v>
      </c>
      <c r="I436" s="8" t="s">
        <v>9</v>
      </c>
      <c r="J436" s="51"/>
      <c r="K436" s="8"/>
      <c r="L436" s="8"/>
      <c r="M436" s="53"/>
      <c r="N436" s="8"/>
      <c r="O436" s="125"/>
      <c r="P436" s="83"/>
      <c r="Q436" s="8"/>
      <c r="R436" s="8"/>
      <c r="S436" s="8"/>
      <c r="T436" s="126"/>
      <c r="U436" s="56"/>
      <c r="V436" s="58"/>
      <c r="W436" s="59" t="s">
        <v>20</v>
      </c>
      <c r="X436" s="41" t="s">
        <v>21</v>
      </c>
      <c r="Y436" s="60">
        <v>0.85</v>
      </c>
      <c r="Z436" s="43"/>
      <c r="AA436" s="43"/>
      <c r="AB436" s="44"/>
      <c r="AC436" s="44"/>
      <c r="AD436" s="44"/>
      <c r="AE436" s="44"/>
      <c r="AF436" s="44"/>
      <c r="AG436" s="45">
        <f>ROUND(H436*Y436,0)</f>
        <v>350</v>
      </c>
      <c r="AH436" s="79"/>
      <c r="AI436" s="80"/>
      <c r="AJ436" s="80"/>
      <c r="AK436" s="80"/>
      <c r="AL436" s="14"/>
      <c r="AM436" s="16" t="str">
        <f t="shared" si="1"/>
        <v>{s:'631841', v:350 , c:'放デイ６・評減・'},</v>
      </c>
      <c r="AN436" s="16"/>
    </row>
    <row r="437" ht="16.5" customHeight="1">
      <c r="A437" s="29">
        <v>63.0</v>
      </c>
      <c r="B437" s="30">
        <v>1232.0</v>
      </c>
      <c r="C437" s="31">
        <v>435.0</v>
      </c>
      <c r="D437" s="32" t="s">
        <v>471</v>
      </c>
      <c r="E437" s="94"/>
      <c r="F437" s="94"/>
      <c r="G437" s="104"/>
      <c r="H437" s="63"/>
      <c r="I437" s="63"/>
      <c r="J437" s="51"/>
      <c r="K437" s="52"/>
      <c r="L437" s="8"/>
      <c r="M437" s="53"/>
      <c r="N437" s="144"/>
      <c r="O437" s="127"/>
      <c r="P437" s="14"/>
      <c r="Q437" s="8"/>
      <c r="R437" s="8"/>
      <c r="S437" s="8"/>
      <c r="T437" s="128" t="s">
        <v>326</v>
      </c>
      <c r="U437" s="41" t="s">
        <v>21</v>
      </c>
      <c r="V437" s="68">
        <f>$V$293</f>
        <v>0.7</v>
      </c>
      <c r="W437" s="88"/>
      <c r="X437" s="88"/>
      <c r="Y437" s="88"/>
      <c r="Z437" s="88"/>
      <c r="AA437" s="88"/>
      <c r="AB437" s="89"/>
      <c r="AC437" s="89"/>
      <c r="AD437" s="89"/>
      <c r="AE437" s="89"/>
      <c r="AF437" s="89"/>
      <c r="AG437" s="45">
        <f>ROUND(H436*V437,0)</f>
        <v>288</v>
      </c>
      <c r="AH437" s="79"/>
      <c r="AI437" s="80"/>
      <c r="AJ437" s="80"/>
      <c r="AK437" s="80"/>
      <c r="AL437" s="14"/>
      <c r="AM437" s="16" t="str">
        <f t="shared" si="1"/>
        <v>{s:'631232', v:288 , c:'放デイ６・開減１・'},</v>
      </c>
      <c r="AN437" s="16"/>
    </row>
    <row r="438" ht="16.5" customHeight="1">
      <c r="A438" s="29">
        <v>63.0</v>
      </c>
      <c r="B438" s="30">
        <v>1842.0</v>
      </c>
      <c r="C438" s="31">
        <v>436.0</v>
      </c>
      <c r="D438" s="32" t="s">
        <v>472</v>
      </c>
      <c r="E438" s="94"/>
      <c r="F438" s="94"/>
      <c r="G438" s="104"/>
      <c r="H438" s="63"/>
      <c r="I438" s="63"/>
      <c r="J438" s="51"/>
      <c r="K438" s="52"/>
      <c r="L438" s="8"/>
      <c r="M438" s="53"/>
      <c r="N438" s="144"/>
      <c r="O438" s="127"/>
      <c r="P438" s="14"/>
      <c r="Q438" s="8"/>
      <c r="R438" s="8"/>
      <c r="S438" s="8"/>
      <c r="T438" s="129"/>
      <c r="U438" s="56"/>
      <c r="V438" s="72"/>
      <c r="W438" s="73" t="s">
        <v>20</v>
      </c>
      <c r="X438" s="74" t="s">
        <v>21</v>
      </c>
      <c r="Y438" s="75">
        <v>0.85</v>
      </c>
      <c r="Z438" s="43"/>
      <c r="AA438" s="43"/>
      <c r="AB438" s="44"/>
      <c r="AC438" s="44"/>
      <c r="AD438" s="44"/>
      <c r="AE438" s="44"/>
      <c r="AF438" s="44"/>
      <c r="AG438" s="45">
        <f>ROUND(ROUND(H436*V437,0)*Y438,0)</f>
        <v>245</v>
      </c>
      <c r="AH438" s="79"/>
      <c r="AI438" s="80"/>
      <c r="AJ438" s="80"/>
      <c r="AK438" s="80"/>
      <c r="AL438" s="14"/>
      <c r="AM438" s="16" t="str">
        <f t="shared" si="1"/>
        <v>{s:'631842', v:245 , c:'放デイ６・開減１・評減・'},</v>
      </c>
      <c r="AN438" s="16"/>
    </row>
    <row r="439" ht="16.5" customHeight="1">
      <c r="A439" s="29">
        <v>63.0</v>
      </c>
      <c r="B439" s="30">
        <v>1235.0</v>
      </c>
      <c r="C439" s="31">
        <v>437.0</v>
      </c>
      <c r="D439" s="32" t="s">
        <v>473</v>
      </c>
      <c r="E439" s="94"/>
      <c r="F439" s="94"/>
      <c r="G439" s="104"/>
      <c r="H439" s="63"/>
      <c r="I439" s="63"/>
      <c r="J439" s="51"/>
      <c r="K439" s="52"/>
      <c r="L439" s="8"/>
      <c r="M439" s="53"/>
      <c r="N439" s="144"/>
      <c r="O439" s="127"/>
      <c r="P439" s="14"/>
      <c r="Q439" s="8"/>
      <c r="R439" s="8"/>
      <c r="S439" s="8"/>
      <c r="T439" s="128" t="s">
        <v>329</v>
      </c>
      <c r="U439" s="41" t="s">
        <v>21</v>
      </c>
      <c r="V439" s="68">
        <f>$V$295</f>
        <v>0.85</v>
      </c>
      <c r="W439" s="77"/>
      <c r="X439" s="77"/>
      <c r="Y439" s="77"/>
      <c r="Z439" s="77"/>
      <c r="AA439" s="77"/>
      <c r="AB439" s="72"/>
      <c r="AC439" s="72"/>
      <c r="AD439" s="72"/>
      <c r="AE439" s="72"/>
      <c r="AF439" s="72"/>
      <c r="AG439" s="45">
        <f>ROUND(H436*V439,0)</f>
        <v>350</v>
      </c>
      <c r="AH439" s="79"/>
      <c r="AI439" s="80"/>
      <c r="AJ439" s="80"/>
      <c r="AK439" s="80"/>
      <c r="AL439" s="14"/>
      <c r="AM439" s="16" t="str">
        <f t="shared" si="1"/>
        <v>{s:'631235', v:350 , c:'放デイ６・開減２・'},</v>
      </c>
      <c r="AN439" s="16"/>
    </row>
    <row r="440" ht="16.5" customHeight="1">
      <c r="A440" s="29">
        <v>63.0</v>
      </c>
      <c r="B440" s="30">
        <v>1843.0</v>
      </c>
      <c r="C440" s="31">
        <v>438.0</v>
      </c>
      <c r="D440" s="32" t="s">
        <v>474</v>
      </c>
      <c r="E440" s="94"/>
      <c r="F440" s="94"/>
      <c r="G440" s="104"/>
      <c r="H440" s="63"/>
      <c r="I440" s="63"/>
      <c r="J440" s="51"/>
      <c r="K440" s="52"/>
      <c r="L440" s="8"/>
      <c r="M440" s="53"/>
      <c r="N440" s="14"/>
      <c r="O440" s="127"/>
      <c r="P440" s="14"/>
      <c r="Q440" s="8"/>
      <c r="R440" s="8"/>
      <c r="S440" s="8"/>
      <c r="T440" s="129"/>
      <c r="U440" s="56"/>
      <c r="V440" s="72"/>
      <c r="W440" s="73" t="s">
        <v>20</v>
      </c>
      <c r="X440" s="74" t="s">
        <v>21</v>
      </c>
      <c r="Y440" s="75">
        <v>0.85</v>
      </c>
      <c r="Z440" s="43"/>
      <c r="AA440" s="43"/>
      <c r="AB440" s="44"/>
      <c r="AC440" s="44"/>
      <c r="AD440" s="44"/>
      <c r="AE440" s="44"/>
      <c r="AF440" s="44"/>
      <c r="AG440" s="45">
        <f>ROUND(ROUND(H436*V439,0)*Y440,0)</f>
        <v>298</v>
      </c>
      <c r="AH440" s="79"/>
      <c r="AI440" s="80"/>
      <c r="AJ440" s="80"/>
      <c r="AK440" s="80"/>
      <c r="AL440" s="14"/>
      <c r="AM440" s="16" t="str">
        <f t="shared" si="1"/>
        <v>{s:'631843', v:298 , c:'放デイ６・開減２・評減・'},</v>
      </c>
      <c r="AN440" s="16"/>
    </row>
    <row r="441" ht="16.5" customHeight="1">
      <c r="A441" s="29">
        <v>63.0</v>
      </c>
      <c r="B441" s="30">
        <v>1844.0</v>
      </c>
      <c r="C441" s="31">
        <v>439.0</v>
      </c>
      <c r="D441" s="32" t="s">
        <v>475</v>
      </c>
      <c r="E441" s="94"/>
      <c r="F441" s="94"/>
      <c r="G441" s="76"/>
      <c r="H441" s="63"/>
      <c r="I441" s="63"/>
      <c r="J441" s="51"/>
      <c r="K441" s="52"/>
      <c r="L441" s="8"/>
      <c r="M441" s="53"/>
      <c r="N441" s="14"/>
      <c r="O441" s="127"/>
      <c r="P441" s="14"/>
      <c r="Q441" s="8"/>
      <c r="R441" s="8"/>
      <c r="S441" s="8"/>
      <c r="T441" s="118"/>
      <c r="U441" s="41"/>
      <c r="V441" s="42"/>
      <c r="W441" s="43"/>
      <c r="X441" s="43"/>
      <c r="Y441" s="44"/>
      <c r="Z441" s="82" t="s">
        <v>30</v>
      </c>
      <c r="AA441" s="83">
        <v>5.0</v>
      </c>
      <c r="AB441" s="84" t="s">
        <v>31</v>
      </c>
      <c r="AC441" s="84"/>
      <c r="AD441" s="84"/>
      <c r="AE441" s="84"/>
      <c r="AF441" s="84"/>
      <c r="AG441" s="45">
        <f>ROUND(H436-AA441,0)</f>
        <v>407</v>
      </c>
      <c r="AH441" s="79"/>
      <c r="AI441" s="80"/>
      <c r="AJ441" s="80"/>
      <c r="AK441" s="80"/>
      <c r="AL441" s="14"/>
      <c r="AM441" s="16" t="str">
        <f t="shared" si="1"/>
        <v>{s:'631844', v:407 , c:'放デイ６・拘減・'},</v>
      </c>
      <c r="AN441" s="16"/>
    </row>
    <row r="442" ht="16.5" customHeight="1">
      <c r="A442" s="29">
        <v>63.0</v>
      </c>
      <c r="B442" s="30">
        <v>1845.0</v>
      </c>
      <c r="C442" s="31">
        <v>440.0</v>
      </c>
      <c r="D442" s="32" t="s">
        <v>476</v>
      </c>
      <c r="E442" s="94"/>
      <c r="F442" s="94"/>
      <c r="G442" s="76"/>
      <c r="H442" s="63"/>
      <c r="I442" s="63"/>
      <c r="J442" s="51"/>
      <c r="K442" s="52"/>
      <c r="L442" s="8"/>
      <c r="M442" s="53"/>
      <c r="N442" s="14"/>
      <c r="O442" s="127"/>
      <c r="P442" s="14"/>
      <c r="Q442" s="8"/>
      <c r="R442" s="8"/>
      <c r="S442" s="8"/>
      <c r="T442" s="126"/>
      <c r="U442" s="56"/>
      <c r="V442" s="58"/>
      <c r="W442" s="59" t="s">
        <v>20</v>
      </c>
      <c r="X442" s="41" t="s">
        <v>21</v>
      </c>
      <c r="Y442" s="86">
        <v>0.85</v>
      </c>
      <c r="Z442" s="87"/>
      <c r="AA442" s="83"/>
      <c r="AB442" s="84"/>
      <c r="AC442" s="84"/>
      <c r="AD442" s="84"/>
      <c r="AE442" s="84"/>
      <c r="AF442" s="84"/>
      <c r="AG442" s="45">
        <f>ROUND(ROUND(H436*Y442,0)-AA441,0)</f>
        <v>345</v>
      </c>
      <c r="AH442" s="79"/>
      <c r="AI442" s="80"/>
      <c r="AJ442" s="80"/>
      <c r="AK442" s="80"/>
      <c r="AL442" s="14"/>
      <c r="AM442" s="16" t="str">
        <f t="shared" si="1"/>
        <v>{s:'631845', v:345 , c:'放デイ６・評減・拘減・'},</v>
      </c>
      <c r="AN442" s="16"/>
    </row>
    <row r="443" ht="16.5" customHeight="1">
      <c r="A443" s="29">
        <v>63.0</v>
      </c>
      <c r="B443" s="30">
        <v>1846.0</v>
      </c>
      <c r="C443" s="31">
        <v>441.0</v>
      </c>
      <c r="D443" s="32" t="s">
        <v>477</v>
      </c>
      <c r="E443" s="94"/>
      <c r="F443" s="94"/>
      <c r="G443" s="76"/>
      <c r="H443" s="63"/>
      <c r="I443" s="63"/>
      <c r="J443" s="51"/>
      <c r="K443" s="52"/>
      <c r="L443" s="8"/>
      <c r="M443" s="53"/>
      <c r="N443" s="14"/>
      <c r="O443" s="127"/>
      <c r="P443" s="14"/>
      <c r="Q443" s="8"/>
      <c r="R443" s="8"/>
      <c r="S443" s="8"/>
      <c r="T443" s="128" t="s">
        <v>326</v>
      </c>
      <c r="U443" s="83" t="s">
        <v>21</v>
      </c>
      <c r="V443" s="91">
        <v>0.7</v>
      </c>
      <c r="W443" s="88"/>
      <c r="X443" s="88"/>
      <c r="Y443" s="89"/>
      <c r="Z443" s="87"/>
      <c r="AA443" s="90"/>
      <c r="AB443" s="91"/>
      <c r="AC443" s="91"/>
      <c r="AD443" s="91"/>
      <c r="AE443" s="91"/>
      <c r="AF443" s="91"/>
      <c r="AG443" s="45">
        <f>ROUND(ROUND(H436*V443,0)-AA441,0)</f>
        <v>283</v>
      </c>
      <c r="AH443" s="79"/>
      <c r="AI443" s="80"/>
      <c r="AJ443" s="80"/>
      <c r="AK443" s="80"/>
      <c r="AL443" s="14"/>
      <c r="AM443" s="16" t="str">
        <f t="shared" si="1"/>
        <v>{s:'631846', v:283 , c:'放デイ６・開減１・拘減・'},</v>
      </c>
      <c r="AN443" s="16"/>
    </row>
    <row r="444" ht="16.5" customHeight="1">
      <c r="A444" s="29">
        <v>63.0</v>
      </c>
      <c r="B444" s="30">
        <v>1847.0</v>
      </c>
      <c r="C444" s="31">
        <v>442.0</v>
      </c>
      <c r="D444" s="32" t="s">
        <v>478</v>
      </c>
      <c r="E444" s="94"/>
      <c r="F444" s="94"/>
      <c r="G444" s="76"/>
      <c r="H444" s="63"/>
      <c r="I444" s="63"/>
      <c r="J444" s="51"/>
      <c r="K444" s="52"/>
      <c r="L444" s="8"/>
      <c r="M444" s="53"/>
      <c r="N444" s="14"/>
      <c r="O444" s="127"/>
      <c r="P444" s="14"/>
      <c r="Q444" s="8"/>
      <c r="R444" s="8"/>
      <c r="S444" s="8"/>
      <c r="T444" s="129"/>
      <c r="U444" s="56"/>
      <c r="V444" s="72"/>
      <c r="W444" s="73" t="s">
        <v>20</v>
      </c>
      <c r="X444" s="74" t="s">
        <v>21</v>
      </c>
      <c r="Y444" s="92">
        <v>0.85</v>
      </c>
      <c r="Z444" s="87"/>
      <c r="AA444" s="90"/>
      <c r="AB444" s="91"/>
      <c r="AC444" s="91"/>
      <c r="AD444" s="91"/>
      <c r="AE444" s="91"/>
      <c r="AF444" s="91"/>
      <c r="AG444" s="45">
        <f>ROUND(ROUND(ROUND(H436*V443,0)*Y444,0)-AA441,0)</f>
        <v>240</v>
      </c>
      <c r="AH444" s="79"/>
      <c r="AI444" s="80"/>
      <c r="AJ444" s="80"/>
      <c r="AK444" s="80"/>
      <c r="AL444" s="14"/>
      <c r="AM444" s="16" t="str">
        <f t="shared" si="1"/>
        <v>{s:'631847', v:240 , c:'放デイ６・開減１・評減・拘減・'},</v>
      </c>
      <c r="AN444" s="16"/>
    </row>
    <row r="445" ht="16.5" customHeight="1">
      <c r="A445" s="29">
        <v>63.0</v>
      </c>
      <c r="B445" s="30">
        <v>1848.0</v>
      </c>
      <c r="C445" s="31">
        <v>443.0</v>
      </c>
      <c r="D445" s="32" t="s">
        <v>479</v>
      </c>
      <c r="E445" s="94"/>
      <c r="F445" s="94"/>
      <c r="G445" s="76"/>
      <c r="H445" s="63"/>
      <c r="I445" s="63"/>
      <c r="J445" s="51"/>
      <c r="K445" s="52"/>
      <c r="L445" s="8"/>
      <c r="M445" s="53"/>
      <c r="N445" s="14"/>
      <c r="O445" s="127"/>
      <c r="P445" s="14"/>
      <c r="Q445" s="8"/>
      <c r="R445" s="8"/>
      <c r="S445" s="8"/>
      <c r="T445" s="128" t="s">
        <v>329</v>
      </c>
      <c r="U445" s="83" t="s">
        <v>21</v>
      </c>
      <c r="V445" s="91">
        <v>0.85</v>
      </c>
      <c r="W445" s="77"/>
      <c r="X445" s="77"/>
      <c r="Y445" s="72"/>
      <c r="Z445" s="87"/>
      <c r="AA445" s="90"/>
      <c r="AB445" s="91"/>
      <c r="AC445" s="91"/>
      <c r="AD445" s="91"/>
      <c r="AE445" s="91"/>
      <c r="AF445" s="91"/>
      <c r="AG445" s="45">
        <f>ROUND(ROUND(H436*V445,0)-AA441,0)</f>
        <v>345</v>
      </c>
      <c r="AH445" s="79"/>
      <c r="AI445" s="80"/>
      <c r="AJ445" s="80"/>
      <c r="AK445" s="80"/>
      <c r="AL445" s="14"/>
      <c r="AM445" s="16" t="str">
        <f t="shared" si="1"/>
        <v>{s:'631848', v:345 , c:'放デイ６・開減２・拘減・'},</v>
      </c>
      <c r="AN445" s="16"/>
    </row>
    <row r="446" ht="16.5" customHeight="1">
      <c r="A446" s="29">
        <v>63.0</v>
      </c>
      <c r="B446" s="30">
        <v>1849.0</v>
      </c>
      <c r="C446" s="31">
        <v>444.0</v>
      </c>
      <c r="D446" s="32" t="s">
        <v>480</v>
      </c>
      <c r="E446" s="94"/>
      <c r="F446" s="94"/>
      <c r="G446" s="76"/>
      <c r="H446" s="63"/>
      <c r="I446" s="63"/>
      <c r="J446" s="51"/>
      <c r="K446" s="52"/>
      <c r="L446" s="8"/>
      <c r="M446" s="53"/>
      <c r="N446" s="14"/>
      <c r="O446" s="127"/>
      <c r="P446" s="14"/>
      <c r="Q446" s="8"/>
      <c r="R446" s="8"/>
      <c r="S446" s="8"/>
      <c r="T446" s="129"/>
      <c r="U446" s="56"/>
      <c r="V446" s="72"/>
      <c r="W446" s="73" t="s">
        <v>20</v>
      </c>
      <c r="X446" s="74" t="s">
        <v>21</v>
      </c>
      <c r="Y446" s="92">
        <v>0.85</v>
      </c>
      <c r="Z446" s="93"/>
      <c r="AA446" s="77"/>
      <c r="AB446" s="72"/>
      <c r="AC446" s="72"/>
      <c r="AD446" s="72"/>
      <c r="AE446" s="72"/>
      <c r="AF446" s="72"/>
      <c r="AG446" s="45">
        <f>ROUND(ROUND(ROUND(H436*V445,0)*Y446,0)-AA441,0)</f>
        <v>293</v>
      </c>
      <c r="AH446" s="79"/>
      <c r="AI446" s="80"/>
      <c r="AJ446" s="80"/>
      <c r="AK446" s="80"/>
      <c r="AL446" s="14"/>
      <c r="AM446" s="16" t="str">
        <f t="shared" si="1"/>
        <v>{s:'631849', v:293 , c:'放デイ６・開減２・評減・拘減・'},</v>
      </c>
      <c r="AN446" s="16"/>
    </row>
    <row r="447" ht="16.5" customHeight="1">
      <c r="A447" s="29">
        <v>63.0</v>
      </c>
      <c r="B447" s="30">
        <v>1233.0</v>
      </c>
      <c r="C447" s="31">
        <v>445.0</v>
      </c>
      <c r="D447" s="32" t="s">
        <v>481</v>
      </c>
      <c r="E447" s="94"/>
      <c r="F447" s="94"/>
      <c r="G447" s="127"/>
      <c r="H447" s="8"/>
      <c r="I447" s="8"/>
      <c r="J447" s="54"/>
      <c r="K447" s="69"/>
      <c r="L447" s="65"/>
      <c r="M447" s="65"/>
      <c r="N447" s="8"/>
      <c r="O447" s="33" t="s">
        <v>23</v>
      </c>
      <c r="P447" s="130" t="s">
        <v>24</v>
      </c>
      <c r="Q447" s="7"/>
      <c r="R447" s="7"/>
      <c r="S447" s="39"/>
      <c r="T447" s="118"/>
      <c r="U447" s="41"/>
      <c r="V447" s="42"/>
      <c r="W447" s="43"/>
      <c r="X447" s="43"/>
      <c r="Y447" s="43"/>
      <c r="Z447" s="43"/>
      <c r="AA447" s="43"/>
      <c r="AB447" s="44"/>
      <c r="AC447" s="44"/>
      <c r="AD447" s="44"/>
      <c r="AE447" s="44"/>
      <c r="AF447" s="44"/>
      <c r="AG447" s="45">
        <f>ROUND(H436*R448,0)</f>
        <v>288</v>
      </c>
      <c r="AH447" s="79"/>
      <c r="AI447" s="80"/>
      <c r="AJ447" s="80"/>
      <c r="AK447" s="80"/>
      <c r="AL447" s="14"/>
      <c r="AM447" s="16" t="str">
        <f t="shared" si="1"/>
        <v>{s:'631233', v:288 , c:'放デイ６・未計画・'},</v>
      </c>
      <c r="AN447" s="16"/>
    </row>
    <row r="448" ht="16.5" customHeight="1">
      <c r="A448" s="29">
        <v>63.0</v>
      </c>
      <c r="B448" s="30">
        <v>1850.0</v>
      </c>
      <c r="C448" s="31">
        <v>446.0</v>
      </c>
      <c r="D448" s="32" t="s">
        <v>482</v>
      </c>
      <c r="E448" s="94"/>
      <c r="F448" s="94"/>
      <c r="G448" s="127"/>
      <c r="H448" s="63"/>
      <c r="I448" s="8"/>
      <c r="J448" s="54"/>
      <c r="K448" s="69"/>
      <c r="L448" s="65"/>
      <c r="M448" s="65"/>
      <c r="N448" s="8"/>
      <c r="O448" s="131"/>
      <c r="P448" s="87"/>
      <c r="Q448" s="83" t="s">
        <v>21</v>
      </c>
      <c r="R448" s="90">
        <v>0.7</v>
      </c>
      <c r="S448" s="54"/>
      <c r="T448" s="126"/>
      <c r="U448" s="56"/>
      <c r="V448" s="58"/>
      <c r="W448" s="59" t="s">
        <v>20</v>
      </c>
      <c r="X448" s="41" t="s">
        <v>21</v>
      </c>
      <c r="Y448" s="60">
        <v>0.85</v>
      </c>
      <c r="Z448" s="43"/>
      <c r="AA448" s="43"/>
      <c r="AB448" s="44"/>
      <c r="AC448" s="44"/>
      <c r="AD448" s="44"/>
      <c r="AE448" s="44"/>
      <c r="AF448" s="44"/>
      <c r="AG448" s="45">
        <f>ROUND(ROUND(H436*R448,0)*Y448,0)</f>
        <v>245</v>
      </c>
      <c r="AH448" s="79"/>
      <c r="AI448" s="80"/>
      <c r="AJ448" s="80"/>
      <c r="AK448" s="80"/>
      <c r="AL448" s="14"/>
      <c r="AM448" s="16" t="str">
        <f t="shared" si="1"/>
        <v>{s:'631850', v:245 , c:'放デイ６・未計画・評減・'},</v>
      </c>
      <c r="AN448" s="16"/>
    </row>
    <row r="449" ht="16.5" customHeight="1">
      <c r="A449" s="29">
        <v>63.0</v>
      </c>
      <c r="B449" s="30">
        <v>1234.0</v>
      </c>
      <c r="C449" s="31">
        <v>447.0</v>
      </c>
      <c r="D449" s="32" t="s">
        <v>483</v>
      </c>
      <c r="E449" s="94"/>
      <c r="F449" s="94"/>
      <c r="G449" s="103"/>
      <c r="H449" s="8"/>
      <c r="I449" s="8"/>
      <c r="J449" s="54"/>
      <c r="K449" s="69"/>
      <c r="L449" s="65"/>
      <c r="M449" s="65"/>
      <c r="N449" s="83"/>
      <c r="O449" s="131"/>
      <c r="P449" s="87"/>
      <c r="Q449" s="83"/>
      <c r="R449" s="90"/>
      <c r="S449" s="91"/>
      <c r="T449" s="145" t="s">
        <v>326</v>
      </c>
      <c r="U449" s="41" t="s">
        <v>21</v>
      </c>
      <c r="V449" s="68">
        <f>$V$293</f>
        <v>0.7</v>
      </c>
      <c r="W449" s="88"/>
      <c r="X449" s="88"/>
      <c r="Y449" s="88"/>
      <c r="Z449" s="88"/>
      <c r="AA449" s="88"/>
      <c r="AB449" s="89"/>
      <c r="AC449" s="89"/>
      <c r="AD449" s="89"/>
      <c r="AE449" s="89"/>
      <c r="AF449" s="89"/>
      <c r="AG449" s="45">
        <f>ROUND(ROUND(H436*R448,0)*V449,0)</f>
        <v>202</v>
      </c>
      <c r="AH449" s="79"/>
      <c r="AI449" s="80"/>
      <c r="AJ449" s="80"/>
      <c r="AK449" s="80"/>
      <c r="AL449" s="14"/>
      <c r="AM449" s="16" t="str">
        <f t="shared" si="1"/>
        <v>{s:'631234', v:202 , c:'放デイ６・未計画・開減１・'},</v>
      </c>
      <c r="AN449" s="16"/>
    </row>
    <row r="450" ht="16.5" customHeight="1">
      <c r="A450" s="29">
        <v>63.0</v>
      </c>
      <c r="B450" s="30">
        <v>1851.0</v>
      </c>
      <c r="C450" s="31">
        <v>448.0</v>
      </c>
      <c r="D450" s="32" t="s">
        <v>484</v>
      </c>
      <c r="E450" s="94"/>
      <c r="F450" s="94"/>
      <c r="G450" s="103"/>
      <c r="H450" s="8"/>
      <c r="I450" s="8"/>
      <c r="J450" s="54"/>
      <c r="K450" s="69"/>
      <c r="L450" s="65"/>
      <c r="M450" s="65"/>
      <c r="N450" s="83"/>
      <c r="O450" s="131"/>
      <c r="P450" s="87"/>
      <c r="Q450" s="83"/>
      <c r="R450" s="90"/>
      <c r="S450" s="91"/>
      <c r="T450" s="146"/>
      <c r="U450" s="56"/>
      <c r="V450" s="72"/>
      <c r="W450" s="73" t="s">
        <v>20</v>
      </c>
      <c r="X450" s="74" t="s">
        <v>21</v>
      </c>
      <c r="Y450" s="75">
        <v>0.85</v>
      </c>
      <c r="Z450" s="43"/>
      <c r="AA450" s="43"/>
      <c r="AB450" s="44"/>
      <c r="AC450" s="44"/>
      <c r="AD450" s="44"/>
      <c r="AE450" s="44"/>
      <c r="AF450" s="44"/>
      <c r="AG450" s="45">
        <f>ROUND(ROUND(ROUND(H436*R448,0)*V449,0)*Y450,0)</f>
        <v>172</v>
      </c>
      <c r="AH450" s="79"/>
      <c r="AI450" s="80"/>
      <c r="AJ450" s="80"/>
      <c r="AK450" s="80"/>
      <c r="AL450" s="14"/>
      <c r="AM450" s="16" t="str">
        <f t="shared" si="1"/>
        <v>{s:'631851', v:172 , c:'放デイ６・未計画・開減１・評減・'},</v>
      </c>
      <c r="AN450" s="16"/>
    </row>
    <row r="451" ht="16.5" customHeight="1">
      <c r="A451" s="29">
        <v>63.0</v>
      </c>
      <c r="B451" s="30">
        <v>1236.0</v>
      </c>
      <c r="C451" s="31">
        <v>449.0</v>
      </c>
      <c r="D451" s="32" t="s">
        <v>485</v>
      </c>
      <c r="E451" s="94"/>
      <c r="F451" s="94"/>
      <c r="G451" s="103"/>
      <c r="H451" s="8"/>
      <c r="I451" s="8"/>
      <c r="J451" s="54"/>
      <c r="K451" s="69"/>
      <c r="L451" s="65"/>
      <c r="M451" s="65"/>
      <c r="N451" s="132"/>
      <c r="O451" s="131"/>
      <c r="P451" s="87"/>
      <c r="Q451" s="83"/>
      <c r="R451" s="90"/>
      <c r="S451" s="91"/>
      <c r="T451" s="128" t="s">
        <v>329</v>
      </c>
      <c r="U451" s="41" t="s">
        <v>21</v>
      </c>
      <c r="V451" s="68">
        <f>$V$295</f>
        <v>0.85</v>
      </c>
      <c r="W451" s="77"/>
      <c r="X451" s="77"/>
      <c r="Y451" s="77"/>
      <c r="Z451" s="77"/>
      <c r="AA451" s="77"/>
      <c r="AB451" s="72"/>
      <c r="AC451" s="72"/>
      <c r="AD451" s="72"/>
      <c r="AE451" s="72"/>
      <c r="AF451" s="72"/>
      <c r="AG451" s="45">
        <f>ROUND(ROUND(H436*R448,0)*V451,0)</f>
        <v>245</v>
      </c>
      <c r="AH451" s="79"/>
      <c r="AI451" s="80"/>
      <c r="AJ451" s="80"/>
      <c r="AK451" s="80"/>
      <c r="AL451" s="14"/>
      <c r="AM451" s="16" t="str">
        <f t="shared" si="1"/>
        <v>{s:'631236', v:245 , c:'放デイ６・未計画・開減２・'},</v>
      </c>
      <c r="AN451" s="16"/>
    </row>
    <row r="452" ht="16.5" customHeight="1">
      <c r="A452" s="29">
        <v>63.0</v>
      </c>
      <c r="B452" s="30">
        <v>1852.0</v>
      </c>
      <c r="C452" s="31">
        <v>450.0</v>
      </c>
      <c r="D452" s="32" t="s">
        <v>486</v>
      </c>
      <c r="E452" s="94"/>
      <c r="F452" s="94"/>
      <c r="G452" s="103"/>
      <c r="H452" s="8"/>
      <c r="I452" s="8"/>
      <c r="J452" s="54"/>
      <c r="K452" s="69"/>
      <c r="L452" s="65"/>
      <c r="M452" s="65"/>
      <c r="N452" s="132"/>
      <c r="O452" s="131"/>
      <c r="P452" s="87"/>
      <c r="Q452" s="83"/>
      <c r="R452" s="90"/>
      <c r="S452" s="91"/>
      <c r="T452" s="129"/>
      <c r="U452" s="56"/>
      <c r="V452" s="72"/>
      <c r="W452" s="73" t="s">
        <v>20</v>
      </c>
      <c r="X452" s="74" t="s">
        <v>21</v>
      </c>
      <c r="Y452" s="75">
        <v>0.85</v>
      </c>
      <c r="Z452" s="43"/>
      <c r="AA452" s="43"/>
      <c r="AB452" s="44"/>
      <c r="AC452" s="44"/>
      <c r="AD452" s="44"/>
      <c r="AE452" s="44"/>
      <c r="AF452" s="44"/>
      <c r="AG452" s="45">
        <f>ROUND(ROUND(ROUND(H436*R448,0)*V451,0)*Y452,0)</f>
        <v>208</v>
      </c>
      <c r="AH452" s="79"/>
      <c r="AI452" s="80"/>
      <c r="AJ452" s="80"/>
      <c r="AK452" s="80"/>
      <c r="AL452" s="14"/>
      <c r="AM452" s="16" t="str">
        <f t="shared" si="1"/>
        <v>{s:'631852', v:208 , c:'放デイ６・未計画・開減２・評減・'},</v>
      </c>
      <c r="AN452" s="16"/>
    </row>
    <row r="453" ht="16.5" customHeight="1">
      <c r="A453" s="29">
        <v>63.0</v>
      </c>
      <c r="B453" s="30">
        <v>1853.0</v>
      </c>
      <c r="C453" s="31">
        <v>451.0</v>
      </c>
      <c r="D453" s="32" t="s">
        <v>487</v>
      </c>
      <c r="E453" s="94"/>
      <c r="F453" s="94"/>
      <c r="G453" s="103"/>
      <c r="H453" s="8"/>
      <c r="I453" s="8"/>
      <c r="J453" s="54"/>
      <c r="K453" s="69"/>
      <c r="L453" s="65"/>
      <c r="M453" s="65"/>
      <c r="N453" s="132"/>
      <c r="O453" s="133"/>
      <c r="P453" s="87"/>
      <c r="Q453" s="83"/>
      <c r="R453" s="90"/>
      <c r="S453" s="91"/>
      <c r="T453" s="118"/>
      <c r="U453" s="41"/>
      <c r="V453" s="42"/>
      <c r="W453" s="43"/>
      <c r="X453" s="43"/>
      <c r="Y453" s="44"/>
      <c r="Z453" s="82" t="s">
        <v>30</v>
      </c>
      <c r="AA453" s="83">
        <v>5.0</v>
      </c>
      <c r="AB453" s="84" t="s">
        <v>31</v>
      </c>
      <c r="AC453" s="84"/>
      <c r="AD453" s="84"/>
      <c r="AE453" s="84"/>
      <c r="AF453" s="84"/>
      <c r="AG453" s="45">
        <f>ROUND(ROUND(H436*R448,0)-AA453,0)</f>
        <v>283</v>
      </c>
      <c r="AH453" s="79"/>
      <c r="AI453" s="80"/>
      <c r="AJ453" s="80"/>
      <c r="AK453" s="80"/>
      <c r="AL453" s="14"/>
      <c r="AM453" s="16" t="str">
        <f t="shared" si="1"/>
        <v>{s:'631853', v:283 , c:'放デイ６・未計画・拘減・'},</v>
      </c>
      <c r="AN453" s="16"/>
    </row>
    <row r="454" ht="16.5" customHeight="1">
      <c r="A454" s="29">
        <v>63.0</v>
      </c>
      <c r="B454" s="30">
        <v>1854.0</v>
      </c>
      <c r="C454" s="31">
        <v>452.0</v>
      </c>
      <c r="D454" s="32" t="s">
        <v>488</v>
      </c>
      <c r="E454" s="94"/>
      <c r="F454" s="94"/>
      <c r="G454" s="103"/>
      <c r="H454" s="8"/>
      <c r="I454" s="8"/>
      <c r="J454" s="54"/>
      <c r="K454" s="69"/>
      <c r="L454" s="65"/>
      <c r="M454" s="65"/>
      <c r="N454" s="83"/>
      <c r="O454" s="134"/>
      <c r="P454" s="134"/>
      <c r="Q454" s="83"/>
      <c r="R454" s="90"/>
      <c r="S454" s="91"/>
      <c r="T454" s="126"/>
      <c r="U454" s="56"/>
      <c r="V454" s="58"/>
      <c r="W454" s="59" t="s">
        <v>20</v>
      </c>
      <c r="X454" s="41" t="s">
        <v>21</v>
      </c>
      <c r="Y454" s="86">
        <v>0.85</v>
      </c>
      <c r="Z454" s="87"/>
      <c r="AA454" s="83"/>
      <c r="AB454" s="84"/>
      <c r="AC454" s="84"/>
      <c r="AD454" s="84"/>
      <c r="AE454" s="84"/>
      <c r="AF454" s="84"/>
      <c r="AG454" s="45">
        <f>ROUND(ROUND(ROUND(H436*R448,0)*Y454,0)-AA453,0)</f>
        <v>240</v>
      </c>
      <c r="AH454" s="79"/>
      <c r="AI454" s="80"/>
      <c r="AJ454" s="80"/>
      <c r="AK454" s="80"/>
      <c r="AL454" s="14"/>
      <c r="AM454" s="16" t="str">
        <f t="shared" si="1"/>
        <v>{s:'631854', v:240 , c:'放デイ６・未計画・評減・拘減・'},</v>
      </c>
      <c r="AN454" s="16"/>
    </row>
    <row r="455" ht="16.5" customHeight="1">
      <c r="A455" s="29">
        <v>63.0</v>
      </c>
      <c r="B455" s="30">
        <v>1855.0</v>
      </c>
      <c r="C455" s="31">
        <v>453.0</v>
      </c>
      <c r="D455" s="32" t="s">
        <v>489</v>
      </c>
      <c r="E455" s="94"/>
      <c r="F455" s="94"/>
      <c r="G455" s="103"/>
      <c r="H455" s="8"/>
      <c r="I455" s="8"/>
      <c r="J455" s="54"/>
      <c r="K455" s="69"/>
      <c r="L455" s="65"/>
      <c r="M455" s="65"/>
      <c r="N455" s="83"/>
      <c r="O455" s="134"/>
      <c r="P455" s="134"/>
      <c r="Q455" s="83"/>
      <c r="R455" s="90"/>
      <c r="S455" s="91"/>
      <c r="T455" s="128" t="s">
        <v>326</v>
      </c>
      <c r="U455" s="83" t="s">
        <v>21</v>
      </c>
      <c r="V455" s="91">
        <f>$V$293</f>
        <v>0.7</v>
      </c>
      <c r="W455" s="88"/>
      <c r="X455" s="88"/>
      <c r="Y455" s="89"/>
      <c r="Z455" s="87"/>
      <c r="AA455" s="90"/>
      <c r="AB455" s="91"/>
      <c r="AC455" s="91"/>
      <c r="AD455" s="91"/>
      <c r="AE455" s="91"/>
      <c r="AF455" s="91"/>
      <c r="AG455" s="45">
        <f>ROUND(ROUND(ROUND(H436*R448,0)*V455,0)-AA453,0)</f>
        <v>197</v>
      </c>
      <c r="AH455" s="79"/>
      <c r="AI455" s="80"/>
      <c r="AJ455" s="80"/>
      <c r="AK455" s="80"/>
      <c r="AL455" s="14"/>
      <c r="AM455" s="16" t="str">
        <f t="shared" si="1"/>
        <v>{s:'631855', v:197 , c:'放デイ６・未計画・開減１・拘減・'},</v>
      </c>
      <c r="AN455" s="16"/>
    </row>
    <row r="456" ht="16.5" customHeight="1">
      <c r="A456" s="29">
        <v>63.0</v>
      </c>
      <c r="B456" s="30">
        <v>1856.0</v>
      </c>
      <c r="C456" s="31">
        <v>454.0</v>
      </c>
      <c r="D456" s="32" t="s">
        <v>490</v>
      </c>
      <c r="E456" s="94"/>
      <c r="F456" s="94"/>
      <c r="G456" s="103"/>
      <c r="H456" s="8"/>
      <c r="I456" s="8"/>
      <c r="J456" s="54"/>
      <c r="K456" s="69"/>
      <c r="L456" s="65"/>
      <c r="M456" s="65"/>
      <c r="N456" s="83"/>
      <c r="O456" s="134"/>
      <c r="P456" s="134"/>
      <c r="Q456" s="83"/>
      <c r="R456" s="90"/>
      <c r="S456" s="91"/>
      <c r="T456" s="129"/>
      <c r="U456" s="56"/>
      <c r="V456" s="72"/>
      <c r="W456" s="73" t="s">
        <v>20</v>
      </c>
      <c r="X456" s="74" t="s">
        <v>21</v>
      </c>
      <c r="Y456" s="92">
        <v>0.85</v>
      </c>
      <c r="Z456" s="87"/>
      <c r="AA456" s="90"/>
      <c r="AB456" s="91"/>
      <c r="AC456" s="91"/>
      <c r="AD456" s="91"/>
      <c r="AE456" s="91"/>
      <c r="AF456" s="91"/>
      <c r="AG456" s="45">
        <f>ROUND(ROUND(ROUND(ROUND(H436*R448,0)*V455,0)*Y456,0)-AA453,0)</f>
        <v>167</v>
      </c>
      <c r="AH456" s="79"/>
      <c r="AI456" s="80"/>
      <c r="AJ456" s="80"/>
      <c r="AK456" s="80"/>
      <c r="AL456" s="14"/>
      <c r="AM456" s="16" t="str">
        <f t="shared" si="1"/>
        <v>{s:'631856', v:167 , c:'放デイ６・未計画・開減１・評減・拘減・'},</v>
      </c>
      <c r="AN456" s="16"/>
    </row>
    <row r="457" ht="16.5" customHeight="1">
      <c r="A457" s="29">
        <v>63.0</v>
      </c>
      <c r="B457" s="30">
        <v>1857.0</v>
      </c>
      <c r="C457" s="31">
        <v>455.0</v>
      </c>
      <c r="D457" s="32" t="s">
        <v>491</v>
      </c>
      <c r="E457" s="94"/>
      <c r="F457" s="94"/>
      <c r="G457" s="103"/>
      <c r="H457" s="8"/>
      <c r="I457" s="8"/>
      <c r="J457" s="54"/>
      <c r="K457" s="69"/>
      <c r="L457" s="65"/>
      <c r="M457" s="65"/>
      <c r="N457" s="83"/>
      <c r="O457" s="134"/>
      <c r="P457" s="134"/>
      <c r="Q457" s="83"/>
      <c r="R457" s="90"/>
      <c r="S457" s="91"/>
      <c r="T457" s="128" t="s">
        <v>329</v>
      </c>
      <c r="U457" s="83" t="s">
        <v>21</v>
      </c>
      <c r="V457" s="91">
        <f>$V$295</f>
        <v>0.85</v>
      </c>
      <c r="W457" s="77"/>
      <c r="X457" s="77"/>
      <c r="Y457" s="72"/>
      <c r="Z457" s="87"/>
      <c r="AA457" s="90"/>
      <c r="AB457" s="91"/>
      <c r="AC457" s="91"/>
      <c r="AD457" s="91"/>
      <c r="AE457" s="91"/>
      <c r="AF457" s="91"/>
      <c r="AG457" s="45">
        <f>ROUND(ROUND(ROUND(H436*R448,0)*V457,0)-AA453,0)</f>
        <v>240</v>
      </c>
      <c r="AH457" s="79"/>
      <c r="AI457" s="80"/>
      <c r="AJ457" s="80"/>
      <c r="AK457" s="80"/>
      <c r="AL457" s="14"/>
      <c r="AM457" s="16" t="str">
        <f t="shared" si="1"/>
        <v>{s:'631857', v:240 , c:'放デイ６・未計画・開減２・拘減・'},</v>
      </c>
      <c r="AN457" s="16"/>
    </row>
    <row r="458" ht="16.5" customHeight="1">
      <c r="A458" s="29">
        <v>63.0</v>
      </c>
      <c r="B458" s="30">
        <v>1858.0</v>
      </c>
      <c r="C458" s="31">
        <v>456.0</v>
      </c>
      <c r="D458" s="32" t="s">
        <v>492</v>
      </c>
      <c r="E458" s="94"/>
      <c r="F458" s="94"/>
      <c r="G458" s="103"/>
      <c r="H458" s="8"/>
      <c r="I458" s="8"/>
      <c r="J458" s="54"/>
      <c r="K458" s="69"/>
      <c r="L458" s="65"/>
      <c r="M458" s="65"/>
      <c r="N458" s="83"/>
      <c r="O458" s="134"/>
      <c r="P458" s="134"/>
      <c r="Q458" s="83"/>
      <c r="R458" s="90"/>
      <c r="S458" s="91"/>
      <c r="T458" s="129"/>
      <c r="U458" s="56"/>
      <c r="V458" s="72"/>
      <c r="W458" s="73" t="s">
        <v>20</v>
      </c>
      <c r="X458" s="74" t="s">
        <v>21</v>
      </c>
      <c r="Y458" s="92">
        <v>0.85</v>
      </c>
      <c r="Z458" s="93"/>
      <c r="AA458" s="77"/>
      <c r="AB458" s="72"/>
      <c r="AC458" s="72"/>
      <c r="AD458" s="72"/>
      <c r="AE458" s="72"/>
      <c r="AF458" s="72"/>
      <c r="AG458" s="45">
        <f>ROUND(ROUND(ROUND(ROUND(H436*R448,0)*V457,0)*Y458,0)-AA453,0)</f>
        <v>203</v>
      </c>
      <c r="AH458" s="79"/>
      <c r="AI458" s="80"/>
      <c r="AJ458" s="80"/>
      <c r="AK458" s="80"/>
      <c r="AL458" s="14"/>
      <c r="AM458" s="16" t="str">
        <f t="shared" si="1"/>
        <v>{s:'631858', v:203 , c:'放デイ６・未計画・開減２・評減・拘減・'},</v>
      </c>
      <c r="AN458" s="16"/>
    </row>
    <row r="459" ht="16.5" customHeight="1">
      <c r="A459" s="29">
        <v>63.0</v>
      </c>
      <c r="B459" s="30">
        <v>1859.0</v>
      </c>
      <c r="C459" s="31">
        <v>457.0</v>
      </c>
      <c r="D459" s="32" t="s">
        <v>493</v>
      </c>
      <c r="E459" s="94"/>
      <c r="F459" s="94"/>
      <c r="G459" s="103"/>
      <c r="H459" s="8"/>
      <c r="I459" s="8"/>
      <c r="J459" s="54"/>
      <c r="K459" s="69"/>
      <c r="L459" s="65"/>
      <c r="M459" s="65"/>
      <c r="N459" s="83"/>
      <c r="O459" s="134"/>
      <c r="P459" s="130" t="s">
        <v>27</v>
      </c>
      <c r="Q459" s="41"/>
      <c r="R459" s="135"/>
      <c r="S459" s="68"/>
      <c r="T459" s="118"/>
      <c r="U459" s="41"/>
      <c r="V459" s="42"/>
      <c r="W459" s="43"/>
      <c r="X459" s="43"/>
      <c r="Y459" s="43"/>
      <c r="Z459" s="43"/>
      <c r="AA459" s="43"/>
      <c r="AB459" s="44"/>
      <c r="AC459" s="44"/>
      <c r="AD459" s="44"/>
      <c r="AE459" s="44"/>
      <c r="AF459" s="44"/>
      <c r="AG459" s="45">
        <f>ROUND(H436*R460,0)</f>
        <v>206</v>
      </c>
      <c r="AH459" s="79"/>
      <c r="AI459" s="80"/>
      <c r="AJ459" s="80"/>
      <c r="AK459" s="80"/>
      <c r="AL459" s="14"/>
      <c r="AM459" s="16" t="str">
        <f t="shared" si="1"/>
        <v>{s:'631859', v:206 , c:'放デイ６・未計画２・'},</v>
      </c>
      <c r="AN459" s="16"/>
    </row>
    <row r="460" ht="16.5" customHeight="1">
      <c r="A460" s="29">
        <v>63.0</v>
      </c>
      <c r="B460" s="30">
        <v>1860.0</v>
      </c>
      <c r="C460" s="31">
        <v>458.0</v>
      </c>
      <c r="D460" s="32" t="s">
        <v>494</v>
      </c>
      <c r="E460" s="94"/>
      <c r="F460" s="94"/>
      <c r="G460" s="103"/>
      <c r="H460" s="8"/>
      <c r="I460" s="8"/>
      <c r="J460" s="54"/>
      <c r="K460" s="69"/>
      <c r="L460" s="65"/>
      <c r="M460" s="65"/>
      <c r="N460" s="83"/>
      <c r="O460" s="134"/>
      <c r="P460" s="87"/>
      <c r="Q460" s="83" t="s">
        <v>21</v>
      </c>
      <c r="R460" s="90">
        <v>0.5</v>
      </c>
      <c r="S460" s="91"/>
      <c r="T460" s="126"/>
      <c r="U460" s="56"/>
      <c r="V460" s="58"/>
      <c r="W460" s="59" t="s">
        <v>20</v>
      </c>
      <c r="X460" s="41" t="s">
        <v>21</v>
      </c>
      <c r="Y460" s="60">
        <v>0.85</v>
      </c>
      <c r="Z460" s="43"/>
      <c r="AA460" s="43"/>
      <c r="AB460" s="44"/>
      <c r="AC460" s="44"/>
      <c r="AD460" s="44"/>
      <c r="AE460" s="44"/>
      <c r="AF460" s="44"/>
      <c r="AG460" s="45">
        <f>ROUND(ROUND(H436*R460,0)*Y460,0)</f>
        <v>175</v>
      </c>
      <c r="AH460" s="79"/>
      <c r="AI460" s="80"/>
      <c r="AJ460" s="80"/>
      <c r="AK460" s="80"/>
      <c r="AL460" s="14"/>
      <c r="AM460" s="16" t="str">
        <f t="shared" si="1"/>
        <v>{s:'631860', v:175 , c:'放デイ６・未計画２・評減・'},</v>
      </c>
      <c r="AN460" s="16"/>
    </row>
    <row r="461" ht="16.5" customHeight="1">
      <c r="A461" s="29">
        <v>63.0</v>
      </c>
      <c r="B461" s="30">
        <v>1861.0</v>
      </c>
      <c r="C461" s="31">
        <v>459.0</v>
      </c>
      <c r="D461" s="32" t="s">
        <v>495</v>
      </c>
      <c r="E461" s="94"/>
      <c r="F461" s="94"/>
      <c r="G461" s="103"/>
      <c r="H461" s="8"/>
      <c r="I461" s="8"/>
      <c r="J461" s="54"/>
      <c r="K461" s="69"/>
      <c r="L461" s="65"/>
      <c r="M461" s="65"/>
      <c r="N461" s="83"/>
      <c r="O461" s="134"/>
      <c r="P461" s="87"/>
      <c r="Q461" s="83"/>
      <c r="R461" s="90"/>
      <c r="S461" s="91"/>
      <c r="T461" s="128" t="s">
        <v>326</v>
      </c>
      <c r="U461" s="41" t="s">
        <v>21</v>
      </c>
      <c r="V461" s="68">
        <f>$V$293</f>
        <v>0.7</v>
      </c>
      <c r="W461" s="88"/>
      <c r="X461" s="88"/>
      <c r="Y461" s="88"/>
      <c r="Z461" s="88"/>
      <c r="AA461" s="88"/>
      <c r="AB461" s="89"/>
      <c r="AC461" s="89"/>
      <c r="AD461" s="89"/>
      <c r="AE461" s="89"/>
      <c r="AF461" s="89"/>
      <c r="AG461" s="114">
        <f>ROUND(ROUND(H436*R460,0)*V461,0)</f>
        <v>144</v>
      </c>
      <c r="AH461" s="79"/>
      <c r="AI461" s="80"/>
      <c r="AJ461" s="80"/>
      <c r="AK461" s="80"/>
      <c r="AL461" s="14"/>
      <c r="AM461" s="16" t="str">
        <f t="shared" si="1"/>
        <v>{s:'631861', v:144 , c:'放デイ６・未計画２・開減１・'},</v>
      </c>
      <c r="AN461" s="16"/>
    </row>
    <row r="462" ht="16.5" customHeight="1">
      <c r="A462" s="29">
        <v>63.0</v>
      </c>
      <c r="B462" s="30">
        <v>1862.0</v>
      </c>
      <c r="C462" s="31">
        <v>460.0</v>
      </c>
      <c r="D462" s="32" t="s">
        <v>496</v>
      </c>
      <c r="E462" s="94"/>
      <c r="F462" s="94"/>
      <c r="G462" s="103"/>
      <c r="H462" s="8"/>
      <c r="I462" s="8"/>
      <c r="J462" s="54"/>
      <c r="K462" s="69"/>
      <c r="L462" s="65"/>
      <c r="M462" s="65"/>
      <c r="N462" s="83"/>
      <c r="O462" s="134"/>
      <c r="P462" s="87"/>
      <c r="Q462" s="83"/>
      <c r="R462" s="90"/>
      <c r="S462" s="91"/>
      <c r="T462" s="129"/>
      <c r="U462" s="56"/>
      <c r="V462" s="72"/>
      <c r="W462" s="73" t="s">
        <v>20</v>
      </c>
      <c r="X462" s="74" t="s">
        <v>21</v>
      </c>
      <c r="Y462" s="75">
        <v>0.85</v>
      </c>
      <c r="Z462" s="43"/>
      <c r="AA462" s="43"/>
      <c r="AB462" s="44"/>
      <c r="AC462" s="44"/>
      <c r="AD462" s="44"/>
      <c r="AE462" s="44"/>
      <c r="AF462" s="44"/>
      <c r="AG462" s="114">
        <f>ROUND(ROUND(ROUND(H436*R460,0)*V461,0)*Y462,0)</f>
        <v>122</v>
      </c>
      <c r="AH462" s="79"/>
      <c r="AI462" s="80"/>
      <c r="AJ462" s="80"/>
      <c r="AK462" s="80"/>
      <c r="AL462" s="14"/>
      <c r="AM462" s="16" t="str">
        <f t="shared" si="1"/>
        <v>{s:'631862', v:122 , c:'放デイ６・未計画２・開減１・評減・'},</v>
      </c>
      <c r="AN462" s="16"/>
    </row>
    <row r="463" ht="16.5" customHeight="1">
      <c r="A463" s="29">
        <v>63.0</v>
      </c>
      <c r="B463" s="30">
        <v>1863.0</v>
      </c>
      <c r="C463" s="31">
        <v>461.0</v>
      </c>
      <c r="D463" s="32" t="s">
        <v>497</v>
      </c>
      <c r="E463" s="94"/>
      <c r="F463" s="94"/>
      <c r="G463" s="103"/>
      <c r="H463" s="8"/>
      <c r="I463" s="8"/>
      <c r="J463" s="54"/>
      <c r="K463" s="69"/>
      <c r="L463" s="65"/>
      <c r="M463" s="65"/>
      <c r="N463" s="83"/>
      <c r="O463" s="134"/>
      <c r="P463" s="87"/>
      <c r="Q463" s="83"/>
      <c r="R463" s="90"/>
      <c r="S463" s="91"/>
      <c r="T463" s="128" t="s">
        <v>329</v>
      </c>
      <c r="U463" s="41" t="s">
        <v>21</v>
      </c>
      <c r="V463" s="68">
        <f>$V$295</f>
        <v>0.85</v>
      </c>
      <c r="W463" s="77"/>
      <c r="X463" s="77"/>
      <c r="Y463" s="77"/>
      <c r="Z463" s="77"/>
      <c r="AA463" s="77"/>
      <c r="AB463" s="72"/>
      <c r="AC463" s="72"/>
      <c r="AD463" s="72"/>
      <c r="AE463" s="72"/>
      <c r="AF463" s="72"/>
      <c r="AG463" s="45">
        <f>ROUND(ROUND(H436*R460,0)*V463,0)</f>
        <v>175</v>
      </c>
      <c r="AH463" s="79"/>
      <c r="AI463" s="80"/>
      <c r="AJ463" s="80"/>
      <c r="AK463" s="80"/>
      <c r="AL463" s="14"/>
      <c r="AM463" s="16" t="str">
        <f t="shared" si="1"/>
        <v>{s:'631863', v:175 , c:'放デイ６・未計画２・開減２・'},</v>
      </c>
      <c r="AN463" s="16"/>
    </row>
    <row r="464" ht="16.5" customHeight="1">
      <c r="A464" s="29">
        <v>63.0</v>
      </c>
      <c r="B464" s="30">
        <v>1864.0</v>
      </c>
      <c r="C464" s="31">
        <v>462.0</v>
      </c>
      <c r="D464" s="32" t="s">
        <v>498</v>
      </c>
      <c r="E464" s="94"/>
      <c r="F464" s="94"/>
      <c r="G464" s="103"/>
      <c r="H464" s="8"/>
      <c r="I464" s="8"/>
      <c r="J464" s="54"/>
      <c r="K464" s="69"/>
      <c r="L464" s="65"/>
      <c r="M464" s="65"/>
      <c r="N464" s="83"/>
      <c r="O464" s="134"/>
      <c r="P464" s="134"/>
      <c r="Q464" s="83"/>
      <c r="R464" s="90"/>
      <c r="S464" s="91"/>
      <c r="T464" s="129"/>
      <c r="U464" s="56"/>
      <c r="V464" s="72"/>
      <c r="W464" s="73" t="s">
        <v>20</v>
      </c>
      <c r="X464" s="74" t="s">
        <v>21</v>
      </c>
      <c r="Y464" s="75">
        <v>0.85</v>
      </c>
      <c r="Z464" s="43"/>
      <c r="AA464" s="43"/>
      <c r="AB464" s="44"/>
      <c r="AC464" s="44"/>
      <c r="AD464" s="44"/>
      <c r="AE464" s="44"/>
      <c r="AF464" s="44"/>
      <c r="AG464" s="45">
        <f>ROUND(ROUND(ROUND(H436*R460,0)*V463,0)*Y464,0)</f>
        <v>149</v>
      </c>
      <c r="AH464" s="79"/>
      <c r="AI464" s="80"/>
      <c r="AJ464" s="80"/>
      <c r="AK464" s="80"/>
      <c r="AL464" s="14"/>
      <c r="AM464" s="16" t="str">
        <f t="shared" si="1"/>
        <v>{s:'631864', v:149 , c:'放デイ６・未計画２・開減２・評減・'},</v>
      </c>
      <c r="AN464" s="16"/>
    </row>
    <row r="465" ht="16.5" customHeight="1">
      <c r="A465" s="29">
        <v>63.0</v>
      </c>
      <c r="B465" s="30">
        <v>1865.0</v>
      </c>
      <c r="C465" s="31">
        <v>463.0</v>
      </c>
      <c r="D465" s="32" t="s">
        <v>499</v>
      </c>
      <c r="E465" s="94"/>
      <c r="F465" s="94"/>
      <c r="G465" s="103"/>
      <c r="H465" s="8"/>
      <c r="I465" s="8"/>
      <c r="J465" s="54"/>
      <c r="K465" s="69"/>
      <c r="L465" s="65"/>
      <c r="M465" s="65"/>
      <c r="N465" s="83"/>
      <c r="O465" s="134"/>
      <c r="P465" s="134"/>
      <c r="Q465" s="83"/>
      <c r="R465" s="90"/>
      <c r="S465" s="91"/>
      <c r="T465" s="118"/>
      <c r="U465" s="41"/>
      <c r="V465" s="42"/>
      <c r="W465" s="43"/>
      <c r="X465" s="43"/>
      <c r="Y465" s="44"/>
      <c r="Z465" s="82" t="s">
        <v>30</v>
      </c>
      <c r="AA465" s="83">
        <v>5.0</v>
      </c>
      <c r="AB465" s="84" t="s">
        <v>31</v>
      </c>
      <c r="AC465" s="84"/>
      <c r="AD465" s="84"/>
      <c r="AE465" s="84"/>
      <c r="AF465" s="84"/>
      <c r="AG465" s="45">
        <f>ROUND(ROUND(H436*R460,0)-AA465,0)</f>
        <v>201</v>
      </c>
      <c r="AH465" s="79"/>
      <c r="AI465" s="80"/>
      <c r="AJ465" s="80"/>
      <c r="AK465" s="80"/>
      <c r="AL465" s="14"/>
      <c r="AM465" s="16" t="str">
        <f t="shared" si="1"/>
        <v>{s:'631865', v:201 , c:'放デイ６・未計画２・拘減・'},</v>
      </c>
      <c r="AN465" s="16"/>
    </row>
    <row r="466" ht="16.5" customHeight="1">
      <c r="A466" s="29">
        <v>63.0</v>
      </c>
      <c r="B466" s="30">
        <v>1866.0</v>
      </c>
      <c r="C466" s="31">
        <v>464.0</v>
      </c>
      <c r="D466" s="32" t="s">
        <v>500</v>
      </c>
      <c r="E466" s="94"/>
      <c r="F466" s="94"/>
      <c r="G466" s="103"/>
      <c r="H466" s="8"/>
      <c r="I466" s="8"/>
      <c r="J466" s="54"/>
      <c r="K466" s="69"/>
      <c r="L466" s="65"/>
      <c r="M466" s="65"/>
      <c r="N466" s="83"/>
      <c r="O466" s="134"/>
      <c r="P466" s="134"/>
      <c r="Q466" s="83"/>
      <c r="R466" s="90"/>
      <c r="S466" s="90"/>
      <c r="T466" s="126"/>
      <c r="U466" s="56"/>
      <c r="V466" s="58"/>
      <c r="W466" s="59" t="s">
        <v>20</v>
      </c>
      <c r="X466" s="41" t="s">
        <v>21</v>
      </c>
      <c r="Y466" s="86">
        <v>0.85</v>
      </c>
      <c r="Z466" s="87"/>
      <c r="AA466" s="83"/>
      <c r="AB466" s="84"/>
      <c r="AC466" s="84"/>
      <c r="AD466" s="84"/>
      <c r="AE466" s="84"/>
      <c r="AF466" s="84"/>
      <c r="AG466" s="45">
        <f>ROUND(ROUND(ROUND(H436*R460,0)*Y466,0)-AA465,0)</f>
        <v>170</v>
      </c>
      <c r="AH466" s="79"/>
      <c r="AI466" s="80"/>
      <c r="AJ466" s="80"/>
      <c r="AK466" s="80"/>
      <c r="AL466" s="14"/>
      <c r="AM466" s="16" t="str">
        <f t="shared" si="1"/>
        <v>{s:'631866', v:170 , c:'放デイ６・未計画２・評減・拘減・'},</v>
      </c>
      <c r="AN466" s="16"/>
    </row>
    <row r="467" ht="16.5" customHeight="1">
      <c r="A467" s="29">
        <v>63.0</v>
      </c>
      <c r="B467" s="30">
        <v>1867.0</v>
      </c>
      <c r="C467" s="31">
        <v>465.0</v>
      </c>
      <c r="D467" s="32" t="s">
        <v>501</v>
      </c>
      <c r="E467" s="94"/>
      <c r="F467" s="94"/>
      <c r="G467" s="103"/>
      <c r="H467" s="8"/>
      <c r="I467" s="8"/>
      <c r="J467" s="54"/>
      <c r="K467" s="69"/>
      <c r="L467" s="65"/>
      <c r="M467" s="65"/>
      <c r="N467" s="83"/>
      <c r="O467" s="134"/>
      <c r="P467" s="134"/>
      <c r="Q467" s="83"/>
      <c r="R467" s="90"/>
      <c r="S467" s="90"/>
      <c r="T467" s="128" t="s">
        <v>326</v>
      </c>
      <c r="U467" s="83" t="s">
        <v>21</v>
      </c>
      <c r="V467" s="91">
        <f>$V$293</f>
        <v>0.7</v>
      </c>
      <c r="W467" s="88"/>
      <c r="X467" s="88"/>
      <c r="Y467" s="89"/>
      <c r="Z467" s="87"/>
      <c r="AA467" s="90"/>
      <c r="AB467" s="91"/>
      <c r="AC467" s="91"/>
      <c r="AD467" s="91"/>
      <c r="AE467" s="91"/>
      <c r="AF467" s="91"/>
      <c r="AG467" s="114">
        <f>ROUND(ROUND(ROUND(H436*R460,0)*V467,0)-AA465,0)</f>
        <v>139</v>
      </c>
      <c r="AH467" s="79"/>
      <c r="AI467" s="80"/>
      <c r="AJ467" s="80"/>
      <c r="AK467" s="80"/>
      <c r="AL467" s="14"/>
      <c r="AM467" s="16" t="str">
        <f t="shared" si="1"/>
        <v>{s:'631867', v:139 , c:'放デイ６・未計画２・開減１・拘減・'},</v>
      </c>
      <c r="AN467" s="16"/>
    </row>
    <row r="468" ht="16.5" customHeight="1">
      <c r="A468" s="29">
        <v>63.0</v>
      </c>
      <c r="B468" s="30">
        <v>1868.0</v>
      </c>
      <c r="C468" s="31">
        <v>466.0</v>
      </c>
      <c r="D468" s="32" t="s">
        <v>502</v>
      </c>
      <c r="E468" s="94"/>
      <c r="F468" s="94"/>
      <c r="G468" s="103"/>
      <c r="H468" s="8"/>
      <c r="I468" s="8"/>
      <c r="J468" s="54"/>
      <c r="K468" s="69"/>
      <c r="L468" s="65"/>
      <c r="M468" s="65"/>
      <c r="N468" s="83"/>
      <c r="O468" s="134"/>
      <c r="P468" s="134"/>
      <c r="Q468" s="83"/>
      <c r="R468" s="90"/>
      <c r="S468" s="90"/>
      <c r="T468" s="129"/>
      <c r="U468" s="56"/>
      <c r="V468" s="72"/>
      <c r="W468" s="73" t="s">
        <v>20</v>
      </c>
      <c r="X468" s="74" t="s">
        <v>21</v>
      </c>
      <c r="Y468" s="92">
        <v>0.85</v>
      </c>
      <c r="Z468" s="87"/>
      <c r="AA468" s="90"/>
      <c r="AB468" s="91"/>
      <c r="AC468" s="91"/>
      <c r="AD468" s="91"/>
      <c r="AE468" s="91"/>
      <c r="AF468" s="91"/>
      <c r="AG468" s="114">
        <f>ROUND(ROUND(ROUND(ROUND(H436*R460,0)*V467,0)*Y468,0)-AA465,0)</f>
        <v>117</v>
      </c>
      <c r="AH468" s="79"/>
      <c r="AI468" s="80"/>
      <c r="AJ468" s="80"/>
      <c r="AK468" s="80"/>
      <c r="AL468" s="14"/>
      <c r="AM468" s="16" t="str">
        <f t="shared" si="1"/>
        <v>{s:'631868', v:117 , c:'放デイ６・未計画２・開減１・評減・拘減・'},</v>
      </c>
      <c r="AN468" s="16"/>
    </row>
    <row r="469" ht="16.5" customHeight="1">
      <c r="A469" s="29">
        <v>63.0</v>
      </c>
      <c r="B469" s="30">
        <v>1869.0</v>
      </c>
      <c r="C469" s="31">
        <v>467.0</v>
      </c>
      <c r="D469" s="32" t="s">
        <v>503</v>
      </c>
      <c r="E469" s="94"/>
      <c r="F469" s="94"/>
      <c r="G469" s="103"/>
      <c r="H469" s="8"/>
      <c r="I469" s="8"/>
      <c r="J469" s="54"/>
      <c r="K469" s="69"/>
      <c r="L469" s="65"/>
      <c r="M469" s="65"/>
      <c r="N469" s="83"/>
      <c r="O469" s="134"/>
      <c r="P469" s="134"/>
      <c r="Q469" s="83"/>
      <c r="R469" s="90"/>
      <c r="S469" s="91"/>
      <c r="T469" s="128" t="s">
        <v>329</v>
      </c>
      <c r="U469" s="83" t="s">
        <v>21</v>
      </c>
      <c r="V469" s="91">
        <f>$V$295</f>
        <v>0.85</v>
      </c>
      <c r="W469" s="77"/>
      <c r="X469" s="77"/>
      <c r="Y469" s="72"/>
      <c r="Z469" s="87"/>
      <c r="AA469" s="90"/>
      <c r="AB469" s="91"/>
      <c r="AC469" s="91"/>
      <c r="AD469" s="91"/>
      <c r="AE469" s="91"/>
      <c r="AF469" s="91"/>
      <c r="AG469" s="45">
        <f>ROUND(ROUND(ROUND(H436*R460,0)*V469,0)-AA465,0)</f>
        <v>170</v>
      </c>
      <c r="AH469" s="79"/>
      <c r="AI469" s="80"/>
      <c r="AJ469" s="80"/>
      <c r="AK469" s="80"/>
      <c r="AL469" s="14"/>
      <c r="AM469" s="16" t="str">
        <f t="shared" si="1"/>
        <v>{s:'631869', v:170 , c:'放デイ６・未計画２・開減２・拘減・'},</v>
      </c>
      <c r="AN469" s="16"/>
    </row>
    <row r="470" ht="16.5" customHeight="1">
      <c r="A470" s="29">
        <v>63.0</v>
      </c>
      <c r="B470" s="30">
        <v>1870.0</v>
      </c>
      <c r="C470" s="31">
        <v>468.0</v>
      </c>
      <c r="D470" s="32" t="s">
        <v>504</v>
      </c>
      <c r="E470" s="94"/>
      <c r="F470" s="94"/>
      <c r="G470" s="103"/>
      <c r="H470" s="8"/>
      <c r="I470" s="8"/>
      <c r="J470" s="54"/>
      <c r="K470" s="69"/>
      <c r="L470" s="65"/>
      <c r="M470" s="65"/>
      <c r="N470" s="83"/>
      <c r="O470" s="138"/>
      <c r="P470" s="138"/>
      <c r="Q470" s="56"/>
      <c r="R470" s="77"/>
      <c r="S470" s="72"/>
      <c r="T470" s="129"/>
      <c r="U470" s="56"/>
      <c r="V470" s="72"/>
      <c r="W470" s="73" t="s">
        <v>20</v>
      </c>
      <c r="X470" s="74" t="s">
        <v>21</v>
      </c>
      <c r="Y470" s="92">
        <v>0.85</v>
      </c>
      <c r="Z470" s="93"/>
      <c r="AA470" s="77"/>
      <c r="AB470" s="72"/>
      <c r="AC470" s="72"/>
      <c r="AD470" s="72"/>
      <c r="AE470" s="72"/>
      <c r="AF470" s="72"/>
      <c r="AG470" s="45">
        <f>ROUND(ROUND(ROUND(ROUND(H436*R460,0)*V469,0)*Y470,0)-AA465,0)</f>
        <v>144</v>
      </c>
      <c r="AH470" s="79"/>
      <c r="AI470" s="80"/>
      <c r="AJ470" s="80"/>
      <c r="AK470" s="80"/>
      <c r="AL470" s="14"/>
      <c r="AM470" s="16" t="str">
        <f t="shared" si="1"/>
        <v>{s:'631870', v:144 , c:'放デイ６・未計画２・開減２・評減・拘減・'},</v>
      </c>
      <c r="AN470" s="16"/>
    </row>
    <row r="471" ht="16.5" customHeight="1">
      <c r="A471" s="29">
        <v>63.0</v>
      </c>
      <c r="B471" s="30">
        <v>1237.0</v>
      </c>
      <c r="C471" s="31">
        <v>469.0</v>
      </c>
      <c r="D471" s="32" t="s">
        <v>505</v>
      </c>
      <c r="E471" s="94"/>
      <c r="F471" s="94"/>
      <c r="G471" s="94"/>
      <c r="H471" s="140"/>
      <c r="I471" s="140"/>
      <c r="J471" s="95"/>
      <c r="K471" s="82" t="s">
        <v>38</v>
      </c>
      <c r="L471" s="96"/>
      <c r="M471" s="96"/>
      <c r="N471" s="39"/>
      <c r="O471" s="40"/>
      <c r="P471" s="41"/>
      <c r="Q471" s="7"/>
      <c r="R471" s="7"/>
      <c r="S471" s="7"/>
      <c r="T471" s="118"/>
      <c r="U471" s="41"/>
      <c r="V471" s="42"/>
      <c r="W471" s="43"/>
      <c r="X471" s="43"/>
      <c r="Y471" s="43"/>
      <c r="Z471" s="43"/>
      <c r="AA471" s="43"/>
      <c r="AB471" s="44"/>
      <c r="AC471" s="44"/>
      <c r="AD471" s="44"/>
      <c r="AE471" s="44"/>
      <c r="AF471" s="44"/>
      <c r="AG471" s="45">
        <f>ROUND(H436+L472,0)</f>
        <v>418</v>
      </c>
      <c r="AH471" s="79"/>
      <c r="AI471" s="80"/>
      <c r="AJ471" s="80"/>
      <c r="AK471" s="80"/>
      <c r="AL471" s="14"/>
      <c r="AM471" s="16" t="str">
        <f t="shared" si="1"/>
        <v>{s:'631237', v:418 , c:'放デイ６・有資格６・'},</v>
      </c>
      <c r="AN471" s="16"/>
    </row>
    <row r="472" ht="16.5" customHeight="1">
      <c r="A472" s="29">
        <v>63.0</v>
      </c>
      <c r="B472" s="30">
        <v>1871.0</v>
      </c>
      <c r="C472" s="31">
        <v>470.0</v>
      </c>
      <c r="D472" s="32" t="s">
        <v>506</v>
      </c>
      <c r="E472" s="94"/>
      <c r="F472" s="94"/>
      <c r="G472" s="94"/>
      <c r="H472" s="140"/>
      <c r="I472" s="140"/>
      <c r="J472" s="95"/>
      <c r="K472" s="87"/>
      <c r="L472" s="83">
        <v>6.0</v>
      </c>
      <c r="M472" s="97" t="s">
        <v>40</v>
      </c>
      <c r="N472" s="54"/>
      <c r="O472" s="125"/>
      <c r="P472" s="83"/>
      <c r="Q472" s="8"/>
      <c r="R472" s="8"/>
      <c r="S472" s="8"/>
      <c r="T472" s="126"/>
      <c r="U472" s="56"/>
      <c r="V472" s="58"/>
      <c r="W472" s="59" t="s">
        <v>20</v>
      </c>
      <c r="X472" s="41" t="s">
        <v>21</v>
      </c>
      <c r="Y472" s="60">
        <v>0.85</v>
      </c>
      <c r="Z472" s="43"/>
      <c r="AA472" s="43"/>
      <c r="AB472" s="44"/>
      <c r="AC472" s="44"/>
      <c r="AD472" s="44"/>
      <c r="AE472" s="44"/>
      <c r="AF472" s="44"/>
      <c r="AG472" s="45">
        <f>ROUND(ROUND(H436+L472,0)*Y472,0)</f>
        <v>355</v>
      </c>
      <c r="AH472" s="79"/>
      <c r="AI472" s="80"/>
      <c r="AJ472" s="80"/>
      <c r="AK472" s="80"/>
      <c r="AL472" s="14"/>
      <c r="AM472" s="16" t="str">
        <f t="shared" si="1"/>
        <v>{s:'631871', v:355 , c:'放デイ６・有資格６・評減・'},</v>
      </c>
      <c r="AN472" s="16"/>
    </row>
    <row r="473" ht="16.5" customHeight="1">
      <c r="A473" s="29">
        <v>63.0</v>
      </c>
      <c r="B473" s="30">
        <v>1238.0</v>
      </c>
      <c r="C473" s="31">
        <v>471.0</v>
      </c>
      <c r="D473" s="32" t="s">
        <v>507</v>
      </c>
      <c r="E473" s="94"/>
      <c r="F473" s="94"/>
      <c r="G473" s="94"/>
      <c r="H473" s="140"/>
      <c r="I473" s="140"/>
      <c r="J473" s="95"/>
      <c r="K473" s="87"/>
      <c r="L473" s="65"/>
      <c r="M473" s="83"/>
      <c r="N473" s="100"/>
      <c r="O473" s="127"/>
      <c r="P473" s="14"/>
      <c r="Q473" s="8"/>
      <c r="R473" s="8"/>
      <c r="S473" s="8"/>
      <c r="T473" s="128" t="s">
        <v>326</v>
      </c>
      <c r="U473" s="41" t="s">
        <v>21</v>
      </c>
      <c r="V473" s="68">
        <f>$V$293</f>
        <v>0.7</v>
      </c>
      <c r="W473" s="88"/>
      <c r="X473" s="88"/>
      <c r="Y473" s="88"/>
      <c r="Z473" s="88"/>
      <c r="AA473" s="88"/>
      <c r="AB473" s="89"/>
      <c r="AC473" s="89"/>
      <c r="AD473" s="89"/>
      <c r="AE473" s="89"/>
      <c r="AF473" s="89"/>
      <c r="AG473" s="45">
        <f>ROUND(ROUND(H436+L472,0)*V473,0)</f>
        <v>293</v>
      </c>
      <c r="AH473" s="79"/>
      <c r="AI473" s="80"/>
      <c r="AJ473" s="80"/>
      <c r="AK473" s="80"/>
      <c r="AL473" s="14"/>
      <c r="AM473" s="16" t="str">
        <f t="shared" si="1"/>
        <v>{s:'631238', v:293 , c:'放デイ６・有資格６・開減１・'},</v>
      </c>
      <c r="AN473" s="16"/>
    </row>
    <row r="474" ht="16.5" customHeight="1">
      <c r="A474" s="29">
        <v>63.0</v>
      </c>
      <c r="B474" s="30">
        <v>1872.0</v>
      </c>
      <c r="C474" s="31">
        <v>472.0</v>
      </c>
      <c r="D474" s="32" t="s">
        <v>508</v>
      </c>
      <c r="E474" s="94"/>
      <c r="F474" s="94"/>
      <c r="G474" s="94"/>
      <c r="H474" s="140"/>
      <c r="I474" s="140"/>
      <c r="J474" s="95"/>
      <c r="K474" s="87"/>
      <c r="L474" s="65"/>
      <c r="M474" s="83"/>
      <c r="N474" s="100"/>
      <c r="O474" s="127"/>
      <c r="P474" s="14"/>
      <c r="Q474" s="8"/>
      <c r="R474" s="8"/>
      <c r="S474" s="8"/>
      <c r="T474" s="129"/>
      <c r="U474" s="56"/>
      <c r="V474" s="72"/>
      <c r="W474" s="73" t="s">
        <v>20</v>
      </c>
      <c r="X474" s="74" t="s">
        <v>21</v>
      </c>
      <c r="Y474" s="75">
        <v>0.85</v>
      </c>
      <c r="Z474" s="43"/>
      <c r="AA474" s="43"/>
      <c r="AB474" s="44"/>
      <c r="AC474" s="44"/>
      <c r="AD474" s="44"/>
      <c r="AE474" s="44"/>
      <c r="AF474" s="44"/>
      <c r="AG474" s="45">
        <f>ROUND(ROUND(ROUND(H436+L472,0)*V473,0)*Y474,0)</f>
        <v>249</v>
      </c>
      <c r="AH474" s="79"/>
      <c r="AI474" s="80"/>
      <c r="AJ474" s="80"/>
      <c r="AK474" s="80"/>
      <c r="AL474" s="14"/>
      <c r="AM474" s="16" t="str">
        <f t="shared" si="1"/>
        <v>{s:'631872', v:249 , c:'放デイ６・有資格６・開減１・評減・'},</v>
      </c>
      <c r="AN474" s="16"/>
    </row>
    <row r="475" ht="16.5" customHeight="1">
      <c r="A475" s="29">
        <v>63.0</v>
      </c>
      <c r="B475" s="30">
        <v>1239.0</v>
      </c>
      <c r="C475" s="31">
        <v>473.0</v>
      </c>
      <c r="D475" s="32" t="s">
        <v>509</v>
      </c>
      <c r="E475" s="94"/>
      <c r="F475" s="94"/>
      <c r="G475" s="94"/>
      <c r="H475" s="140"/>
      <c r="I475" s="140"/>
      <c r="J475" s="95"/>
      <c r="K475" s="87"/>
      <c r="L475" s="65"/>
      <c r="M475" s="83"/>
      <c r="N475" s="100"/>
      <c r="O475" s="127"/>
      <c r="P475" s="14"/>
      <c r="Q475" s="8"/>
      <c r="R475" s="8"/>
      <c r="S475" s="8"/>
      <c r="T475" s="128" t="s">
        <v>329</v>
      </c>
      <c r="U475" s="41" t="s">
        <v>21</v>
      </c>
      <c r="V475" s="68">
        <f>$V$295</f>
        <v>0.85</v>
      </c>
      <c r="W475" s="77"/>
      <c r="X475" s="77"/>
      <c r="Y475" s="77"/>
      <c r="Z475" s="77"/>
      <c r="AA475" s="77"/>
      <c r="AB475" s="72"/>
      <c r="AC475" s="72"/>
      <c r="AD475" s="72"/>
      <c r="AE475" s="72"/>
      <c r="AF475" s="72"/>
      <c r="AG475" s="45">
        <f>ROUND(ROUND(H436+L472,0)*V475,0)</f>
        <v>355</v>
      </c>
      <c r="AH475" s="79"/>
      <c r="AI475" s="80"/>
      <c r="AJ475" s="80"/>
      <c r="AK475" s="80"/>
      <c r="AL475" s="14"/>
      <c r="AM475" s="16" t="str">
        <f t="shared" si="1"/>
        <v>{s:'631239', v:355 , c:'放デイ６・有資格６・開減２・'},</v>
      </c>
      <c r="AN475" s="16"/>
    </row>
    <row r="476" ht="16.5" customHeight="1">
      <c r="A476" s="29">
        <v>63.0</v>
      </c>
      <c r="B476" s="30">
        <v>1873.0</v>
      </c>
      <c r="C476" s="31">
        <v>474.0</v>
      </c>
      <c r="D476" s="32" t="s">
        <v>510</v>
      </c>
      <c r="E476" s="94"/>
      <c r="F476" s="94"/>
      <c r="G476" s="94"/>
      <c r="H476" s="140"/>
      <c r="I476" s="140"/>
      <c r="J476" s="95"/>
      <c r="K476" s="87"/>
      <c r="L476" s="65"/>
      <c r="M476" s="83"/>
      <c r="N476" s="100"/>
      <c r="O476" s="127"/>
      <c r="P476" s="14"/>
      <c r="Q476" s="8"/>
      <c r="R476" s="8"/>
      <c r="S476" s="8"/>
      <c r="T476" s="129"/>
      <c r="U476" s="56"/>
      <c r="V476" s="72"/>
      <c r="W476" s="73" t="s">
        <v>20</v>
      </c>
      <c r="X476" s="74" t="s">
        <v>21</v>
      </c>
      <c r="Y476" s="75">
        <v>0.85</v>
      </c>
      <c r="Z476" s="43"/>
      <c r="AA476" s="43"/>
      <c r="AB476" s="44"/>
      <c r="AC476" s="44"/>
      <c r="AD476" s="44"/>
      <c r="AE476" s="44"/>
      <c r="AF476" s="44"/>
      <c r="AG476" s="45">
        <f>ROUND(ROUND(ROUND(H436+L472,0)*V475,0)*Y476,0)</f>
        <v>302</v>
      </c>
      <c r="AH476" s="79"/>
      <c r="AI476" s="80"/>
      <c r="AJ476" s="80"/>
      <c r="AK476" s="80"/>
      <c r="AL476" s="14"/>
      <c r="AM476" s="16" t="str">
        <f t="shared" si="1"/>
        <v>{s:'631873', v:302 , c:'放デイ６・有資格６・開減２・評減・'},</v>
      </c>
      <c r="AN476" s="16"/>
    </row>
    <row r="477" ht="16.5" customHeight="1">
      <c r="A477" s="29">
        <v>63.0</v>
      </c>
      <c r="B477" s="30">
        <v>1874.0</v>
      </c>
      <c r="C477" s="31">
        <v>475.0</v>
      </c>
      <c r="D477" s="32" t="s">
        <v>511</v>
      </c>
      <c r="E477" s="94"/>
      <c r="F477" s="94"/>
      <c r="G477" s="94"/>
      <c r="H477" s="140"/>
      <c r="I477" s="140"/>
      <c r="J477" s="95"/>
      <c r="K477" s="87"/>
      <c r="L477" s="65"/>
      <c r="M477" s="83"/>
      <c r="N477" s="100"/>
      <c r="O477" s="127"/>
      <c r="P477" s="14"/>
      <c r="Q477" s="8"/>
      <c r="R477" s="8"/>
      <c r="S477" s="8"/>
      <c r="T477" s="118"/>
      <c r="U477" s="41"/>
      <c r="V477" s="42"/>
      <c r="W477" s="43"/>
      <c r="X477" s="43"/>
      <c r="Y477" s="44"/>
      <c r="Z477" s="82" t="s">
        <v>30</v>
      </c>
      <c r="AA477" s="83">
        <v>5.0</v>
      </c>
      <c r="AB477" s="84" t="s">
        <v>31</v>
      </c>
      <c r="AC477" s="84"/>
      <c r="AD477" s="84"/>
      <c r="AE477" s="84"/>
      <c r="AF477" s="84"/>
      <c r="AG477" s="45">
        <f>ROUND(ROUND(H436+L472,0)-AA477,0)</f>
        <v>413</v>
      </c>
      <c r="AH477" s="79"/>
      <c r="AI477" s="80"/>
      <c r="AJ477" s="80"/>
      <c r="AK477" s="80"/>
      <c r="AL477" s="14"/>
      <c r="AM477" s="16" t="str">
        <f t="shared" si="1"/>
        <v>{s:'631874', v:413 , c:'放デイ６・有資格６・拘減・'},</v>
      </c>
      <c r="AN477" s="16"/>
    </row>
    <row r="478" ht="16.5" customHeight="1">
      <c r="A478" s="29">
        <v>63.0</v>
      </c>
      <c r="B478" s="30">
        <v>1875.0</v>
      </c>
      <c r="C478" s="31">
        <v>476.0</v>
      </c>
      <c r="D478" s="32" t="s">
        <v>512</v>
      </c>
      <c r="E478" s="94"/>
      <c r="F478" s="94"/>
      <c r="G478" s="94"/>
      <c r="H478" s="140"/>
      <c r="I478" s="140"/>
      <c r="J478" s="95"/>
      <c r="K478" s="69"/>
      <c r="L478" s="65"/>
      <c r="M478" s="83"/>
      <c r="N478" s="100"/>
      <c r="O478" s="127"/>
      <c r="P478" s="14"/>
      <c r="Q478" s="8"/>
      <c r="R478" s="8"/>
      <c r="S478" s="8"/>
      <c r="T478" s="126"/>
      <c r="U478" s="56"/>
      <c r="V478" s="58"/>
      <c r="W478" s="59" t="s">
        <v>20</v>
      </c>
      <c r="X478" s="41" t="s">
        <v>21</v>
      </c>
      <c r="Y478" s="86">
        <v>0.85</v>
      </c>
      <c r="Z478" s="87"/>
      <c r="AA478" s="83"/>
      <c r="AB478" s="84"/>
      <c r="AC478" s="84"/>
      <c r="AD478" s="84"/>
      <c r="AE478" s="84"/>
      <c r="AF478" s="84"/>
      <c r="AG478" s="45">
        <f>ROUND(ROUND(ROUND(H436+L472,0)*Y478,0)-AA477,0)</f>
        <v>350</v>
      </c>
      <c r="AH478" s="79"/>
      <c r="AI478" s="80"/>
      <c r="AJ478" s="80"/>
      <c r="AK478" s="80"/>
      <c r="AL478" s="14"/>
      <c r="AM478" s="16" t="str">
        <f t="shared" si="1"/>
        <v>{s:'631875', v:350 , c:'放デイ６・有資格６・評減・拘減・'},</v>
      </c>
      <c r="AN478" s="16"/>
    </row>
    <row r="479" ht="16.5" customHeight="1">
      <c r="A479" s="29">
        <v>63.0</v>
      </c>
      <c r="B479" s="30">
        <v>1876.0</v>
      </c>
      <c r="C479" s="31">
        <v>477.0</v>
      </c>
      <c r="D479" s="32" t="s">
        <v>513</v>
      </c>
      <c r="E479" s="94"/>
      <c r="F479" s="94"/>
      <c r="G479" s="94"/>
      <c r="H479" s="140"/>
      <c r="I479" s="140"/>
      <c r="J479" s="95"/>
      <c r="K479" s="69"/>
      <c r="L479" s="65"/>
      <c r="M479" s="83"/>
      <c r="N479" s="100"/>
      <c r="O479" s="127"/>
      <c r="P479" s="14"/>
      <c r="Q479" s="8"/>
      <c r="R479" s="8"/>
      <c r="S479" s="8"/>
      <c r="T479" s="128" t="s">
        <v>326</v>
      </c>
      <c r="U479" s="83" t="s">
        <v>21</v>
      </c>
      <c r="V479" s="91">
        <v>0.7</v>
      </c>
      <c r="W479" s="88"/>
      <c r="X479" s="88"/>
      <c r="Y479" s="89"/>
      <c r="Z479" s="87"/>
      <c r="AA479" s="90"/>
      <c r="AB479" s="91"/>
      <c r="AC479" s="91"/>
      <c r="AD479" s="91"/>
      <c r="AE479" s="91"/>
      <c r="AF479" s="91"/>
      <c r="AG479" s="45">
        <f>ROUND(ROUND(ROUND(H436+L472,0)*V479,0)-AA477,0)</f>
        <v>288</v>
      </c>
      <c r="AH479" s="79"/>
      <c r="AI479" s="80"/>
      <c r="AJ479" s="80"/>
      <c r="AK479" s="80"/>
      <c r="AL479" s="14"/>
      <c r="AM479" s="16" t="str">
        <f t="shared" si="1"/>
        <v>{s:'631876', v:288 , c:'放デイ６・有資格６・開減１・拘減・'},</v>
      </c>
      <c r="AN479" s="16"/>
    </row>
    <row r="480" ht="16.5" customHeight="1">
      <c r="A480" s="29">
        <v>63.0</v>
      </c>
      <c r="B480" s="30">
        <v>1877.0</v>
      </c>
      <c r="C480" s="31">
        <v>478.0</v>
      </c>
      <c r="D480" s="32" t="s">
        <v>514</v>
      </c>
      <c r="E480" s="94"/>
      <c r="F480" s="94"/>
      <c r="G480" s="94"/>
      <c r="H480" s="140"/>
      <c r="I480" s="140"/>
      <c r="J480" s="95"/>
      <c r="K480" s="69"/>
      <c r="L480" s="65"/>
      <c r="M480" s="83"/>
      <c r="N480" s="100"/>
      <c r="O480" s="127"/>
      <c r="P480" s="14"/>
      <c r="Q480" s="8"/>
      <c r="R480" s="8"/>
      <c r="S480" s="8"/>
      <c r="T480" s="129"/>
      <c r="U480" s="56"/>
      <c r="V480" s="72"/>
      <c r="W480" s="73" t="s">
        <v>20</v>
      </c>
      <c r="X480" s="74" t="s">
        <v>21</v>
      </c>
      <c r="Y480" s="92">
        <v>0.85</v>
      </c>
      <c r="Z480" s="87"/>
      <c r="AA480" s="90"/>
      <c r="AB480" s="91"/>
      <c r="AC480" s="91"/>
      <c r="AD480" s="91"/>
      <c r="AE480" s="91"/>
      <c r="AF480" s="91"/>
      <c r="AG480" s="45">
        <f>ROUND(ROUND(ROUND(ROUND(H436+L472,0)*V479,0)*Y480,0)-AA477,0)</f>
        <v>244</v>
      </c>
      <c r="AH480" s="79"/>
      <c r="AI480" s="80"/>
      <c r="AJ480" s="80"/>
      <c r="AK480" s="80"/>
      <c r="AL480" s="14"/>
      <c r="AM480" s="16" t="str">
        <f t="shared" si="1"/>
        <v>{s:'631877', v:244 , c:'放デイ６・有資格６・開減１・評減・拘減・'},</v>
      </c>
      <c r="AN480" s="16"/>
    </row>
    <row r="481" ht="16.5" customHeight="1">
      <c r="A481" s="29">
        <v>63.0</v>
      </c>
      <c r="B481" s="30">
        <v>1878.0</v>
      </c>
      <c r="C481" s="31">
        <v>479.0</v>
      </c>
      <c r="D481" s="32" t="s">
        <v>515</v>
      </c>
      <c r="E481" s="94"/>
      <c r="F481" s="94"/>
      <c r="G481" s="94"/>
      <c r="H481" s="140"/>
      <c r="I481" s="140"/>
      <c r="J481" s="95"/>
      <c r="K481" s="69"/>
      <c r="L481" s="65"/>
      <c r="M481" s="83"/>
      <c r="N481" s="100"/>
      <c r="O481" s="127"/>
      <c r="P481" s="14"/>
      <c r="Q481" s="8"/>
      <c r="R481" s="8"/>
      <c r="S481" s="8"/>
      <c r="T481" s="128" t="s">
        <v>329</v>
      </c>
      <c r="U481" s="83" t="s">
        <v>21</v>
      </c>
      <c r="V481" s="91">
        <v>0.85</v>
      </c>
      <c r="W481" s="77"/>
      <c r="X481" s="77"/>
      <c r="Y481" s="72"/>
      <c r="Z481" s="87"/>
      <c r="AA481" s="90"/>
      <c r="AB481" s="91"/>
      <c r="AC481" s="91"/>
      <c r="AD481" s="91"/>
      <c r="AE481" s="91"/>
      <c r="AF481" s="91"/>
      <c r="AG481" s="45">
        <f>ROUND(ROUND(ROUND(H436+L472,0)*V481,0)-AA477,0)</f>
        <v>350</v>
      </c>
      <c r="AH481" s="79"/>
      <c r="AI481" s="80"/>
      <c r="AJ481" s="80"/>
      <c r="AK481" s="80"/>
      <c r="AL481" s="14"/>
      <c r="AM481" s="16" t="str">
        <f t="shared" si="1"/>
        <v>{s:'631878', v:350 , c:'放デイ６・有資格６・開減２・拘減・'},</v>
      </c>
      <c r="AN481" s="16"/>
    </row>
    <row r="482" ht="16.5" customHeight="1">
      <c r="A482" s="29">
        <v>63.0</v>
      </c>
      <c r="B482" s="30">
        <v>1879.0</v>
      </c>
      <c r="C482" s="31">
        <v>480.0</v>
      </c>
      <c r="D482" s="32" t="s">
        <v>516</v>
      </c>
      <c r="E482" s="94"/>
      <c r="F482" s="94"/>
      <c r="G482" s="94"/>
      <c r="H482" s="140"/>
      <c r="I482" s="140"/>
      <c r="J482" s="95"/>
      <c r="K482" s="69"/>
      <c r="L482" s="65"/>
      <c r="M482" s="83"/>
      <c r="N482" s="100"/>
      <c r="O482" s="127"/>
      <c r="P482" s="14"/>
      <c r="Q482" s="8"/>
      <c r="R482" s="8"/>
      <c r="S482" s="8"/>
      <c r="T482" s="129"/>
      <c r="U482" s="56"/>
      <c r="V482" s="72"/>
      <c r="W482" s="73" t="s">
        <v>20</v>
      </c>
      <c r="X482" s="74" t="s">
        <v>21</v>
      </c>
      <c r="Y482" s="92">
        <v>0.85</v>
      </c>
      <c r="Z482" s="93"/>
      <c r="AA482" s="77"/>
      <c r="AB482" s="72"/>
      <c r="AC482" s="72"/>
      <c r="AD482" s="72"/>
      <c r="AE482" s="72"/>
      <c r="AF482" s="72"/>
      <c r="AG482" s="45">
        <f>ROUND(ROUND(ROUND(ROUND(H436+L472,0)*V481,0)*Y482,0)-AA477,0)</f>
        <v>297</v>
      </c>
      <c r="AH482" s="79"/>
      <c r="AI482" s="80"/>
      <c r="AJ482" s="80"/>
      <c r="AK482" s="80"/>
      <c r="AL482" s="14"/>
      <c r="AM482" s="16" t="str">
        <f t="shared" si="1"/>
        <v>{s:'631879', v:297 , c:'放デイ６・有資格６・開減２・評減・拘減・'},</v>
      </c>
      <c r="AN482" s="16"/>
    </row>
    <row r="483" ht="16.5" customHeight="1">
      <c r="A483" s="29">
        <v>63.0</v>
      </c>
      <c r="B483" s="30">
        <v>1240.0</v>
      </c>
      <c r="C483" s="31">
        <v>481.0</v>
      </c>
      <c r="D483" s="32" t="s">
        <v>517</v>
      </c>
      <c r="E483" s="94"/>
      <c r="F483" s="94"/>
      <c r="G483" s="127"/>
      <c r="H483" s="98"/>
      <c r="I483" s="8"/>
      <c r="J483" s="54"/>
      <c r="K483" s="69"/>
      <c r="L483" s="14"/>
      <c r="M483" s="99"/>
      <c r="N483" s="100"/>
      <c r="O483" s="33" t="s">
        <v>23</v>
      </c>
      <c r="P483" s="130" t="s">
        <v>24</v>
      </c>
      <c r="Q483" s="7"/>
      <c r="R483" s="7"/>
      <c r="S483" s="39"/>
      <c r="T483" s="118"/>
      <c r="U483" s="41"/>
      <c r="V483" s="42"/>
      <c r="W483" s="43"/>
      <c r="X483" s="43"/>
      <c r="Y483" s="43"/>
      <c r="Z483" s="43"/>
      <c r="AA483" s="43"/>
      <c r="AB483" s="44"/>
      <c r="AC483" s="44"/>
      <c r="AD483" s="44"/>
      <c r="AE483" s="44"/>
      <c r="AF483" s="44"/>
      <c r="AG483" s="45">
        <f>ROUND(ROUND(H436+L472,0)*R484,0)</f>
        <v>293</v>
      </c>
      <c r="AH483" s="79"/>
      <c r="AI483" s="80"/>
      <c r="AJ483" s="80"/>
      <c r="AK483" s="80"/>
      <c r="AL483" s="14"/>
      <c r="AM483" s="16" t="str">
        <f t="shared" si="1"/>
        <v>{s:'631240', v:293 , c:'放デイ６・有資格６・未計画・'},</v>
      </c>
      <c r="AN483" s="16"/>
    </row>
    <row r="484" ht="16.5" customHeight="1">
      <c r="A484" s="29">
        <v>63.0</v>
      </c>
      <c r="B484" s="30">
        <v>1880.0</v>
      </c>
      <c r="C484" s="31">
        <v>482.0</v>
      </c>
      <c r="D484" s="32" t="s">
        <v>518</v>
      </c>
      <c r="E484" s="94"/>
      <c r="F484" s="94"/>
      <c r="G484" s="127"/>
      <c r="H484" s="98"/>
      <c r="I484" s="8"/>
      <c r="J484" s="54"/>
      <c r="K484" s="69"/>
      <c r="L484" s="83"/>
      <c r="M484" s="97"/>
      <c r="N484" s="100"/>
      <c r="O484" s="131"/>
      <c r="P484" s="87"/>
      <c r="Q484" s="83" t="s">
        <v>21</v>
      </c>
      <c r="R484" s="90">
        <v>0.7</v>
      </c>
      <c r="S484" s="54"/>
      <c r="T484" s="126"/>
      <c r="U484" s="56"/>
      <c r="V484" s="58"/>
      <c r="W484" s="59" t="s">
        <v>20</v>
      </c>
      <c r="X484" s="41" t="s">
        <v>21</v>
      </c>
      <c r="Y484" s="60">
        <v>0.85</v>
      </c>
      <c r="Z484" s="43"/>
      <c r="AA484" s="43"/>
      <c r="AB484" s="44"/>
      <c r="AC484" s="44"/>
      <c r="AD484" s="44"/>
      <c r="AE484" s="44"/>
      <c r="AF484" s="44"/>
      <c r="AG484" s="45">
        <f>ROUND(ROUND(ROUND(H436+L472,0)*R484,0)*Y484,0)</f>
        <v>249</v>
      </c>
      <c r="AH484" s="79"/>
      <c r="AI484" s="80"/>
      <c r="AJ484" s="80"/>
      <c r="AK484" s="80"/>
      <c r="AL484" s="14"/>
      <c r="AM484" s="16" t="str">
        <f t="shared" si="1"/>
        <v>{s:'631880', v:249 , c:'放デイ６・有資格６・未計画・評減・'},</v>
      </c>
      <c r="AN484" s="16"/>
    </row>
    <row r="485" ht="16.5" customHeight="1">
      <c r="A485" s="29">
        <v>63.0</v>
      </c>
      <c r="B485" s="30">
        <v>1261.0</v>
      </c>
      <c r="C485" s="31">
        <v>483.0</v>
      </c>
      <c r="D485" s="32" t="s">
        <v>519</v>
      </c>
      <c r="E485" s="94"/>
      <c r="F485" s="94"/>
      <c r="G485" s="103"/>
      <c r="H485" s="8"/>
      <c r="I485" s="8"/>
      <c r="J485" s="54"/>
      <c r="K485" s="69"/>
      <c r="L485" s="65"/>
      <c r="M485" s="65"/>
      <c r="N485" s="132"/>
      <c r="O485" s="131"/>
      <c r="P485" s="87"/>
      <c r="Q485" s="83"/>
      <c r="R485" s="90"/>
      <c r="S485" s="91"/>
      <c r="T485" s="128" t="s">
        <v>326</v>
      </c>
      <c r="U485" s="41" t="s">
        <v>21</v>
      </c>
      <c r="V485" s="68">
        <f>$V$293</f>
        <v>0.7</v>
      </c>
      <c r="W485" s="88"/>
      <c r="X485" s="88"/>
      <c r="Y485" s="88"/>
      <c r="Z485" s="88"/>
      <c r="AA485" s="88"/>
      <c r="AB485" s="89"/>
      <c r="AC485" s="89"/>
      <c r="AD485" s="89"/>
      <c r="AE485" s="89"/>
      <c r="AF485" s="89"/>
      <c r="AG485" s="45">
        <f>ROUND(ROUND(ROUND(H436+L472,0)*R484,0)*V485,0)</f>
        <v>205</v>
      </c>
      <c r="AH485" s="79"/>
      <c r="AI485" s="80"/>
      <c r="AJ485" s="80"/>
      <c r="AK485" s="80"/>
      <c r="AL485" s="14"/>
      <c r="AM485" s="16" t="str">
        <f t="shared" si="1"/>
        <v>{s:'631261', v:205 , c:'放デイ６・有資格６・未計画・開減１・'},</v>
      </c>
      <c r="AN485" s="16"/>
    </row>
    <row r="486" ht="16.5" customHeight="1">
      <c r="A486" s="29">
        <v>63.0</v>
      </c>
      <c r="B486" s="30">
        <v>1881.0</v>
      </c>
      <c r="C486" s="31">
        <v>484.0</v>
      </c>
      <c r="D486" s="32" t="s">
        <v>520</v>
      </c>
      <c r="E486" s="94"/>
      <c r="F486" s="94"/>
      <c r="G486" s="103"/>
      <c r="H486" s="8"/>
      <c r="I486" s="8"/>
      <c r="J486" s="54"/>
      <c r="K486" s="69"/>
      <c r="L486" s="65"/>
      <c r="M486" s="65"/>
      <c r="N486" s="132"/>
      <c r="O486" s="131"/>
      <c r="P486" s="87"/>
      <c r="Q486" s="83"/>
      <c r="R486" s="90"/>
      <c r="S486" s="91"/>
      <c r="T486" s="129"/>
      <c r="U486" s="56"/>
      <c r="V486" s="72"/>
      <c r="W486" s="73" t="s">
        <v>20</v>
      </c>
      <c r="X486" s="74" t="s">
        <v>21</v>
      </c>
      <c r="Y486" s="75">
        <v>0.85</v>
      </c>
      <c r="Z486" s="43"/>
      <c r="AA486" s="43"/>
      <c r="AB486" s="44"/>
      <c r="AC486" s="44"/>
      <c r="AD486" s="44"/>
      <c r="AE486" s="44"/>
      <c r="AF486" s="44"/>
      <c r="AG486" s="45">
        <f>ROUND(ROUND(ROUND(ROUND(H436+L472,0)*R484,0)*V485,0)*Y486,0)</f>
        <v>174</v>
      </c>
      <c r="AH486" s="79"/>
      <c r="AI486" s="80"/>
      <c r="AJ486" s="80"/>
      <c r="AK486" s="80"/>
      <c r="AL486" s="14"/>
      <c r="AM486" s="16" t="str">
        <f t="shared" si="1"/>
        <v>{s:'631881', v:174 , c:'放デイ６・有資格６・未計画・開減１・評減・'},</v>
      </c>
      <c r="AN486" s="16"/>
    </row>
    <row r="487" ht="16.5" customHeight="1">
      <c r="A487" s="29">
        <v>63.0</v>
      </c>
      <c r="B487" s="30">
        <v>1262.0</v>
      </c>
      <c r="C487" s="31">
        <v>485.0</v>
      </c>
      <c r="D487" s="32" t="s">
        <v>521</v>
      </c>
      <c r="E487" s="94"/>
      <c r="F487" s="94"/>
      <c r="G487" s="103"/>
      <c r="H487" s="8"/>
      <c r="I487" s="8"/>
      <c r="J487" s="54"/>
      <c r="K487" s="69"/>
      <c r="L487" s="65"/>
      <c r="M487" s="65"/>
      <c r="N487" s="132"/>
      <c r="O487" s="133"/>
      <c r="P487" s="87"/>
      <c r="Q487" s="83"/>
      <c r="R487" s="90"/>
      <c r="S487" s="91"/>
      <c r="T487" s="128" t="s">
        <v>329</v>
      </c>
      <c r="U487" s="41" t="s">
        <v>21</v>
      </c>
      <c r="V487" s="68">
        <f>$V$295</f>
        <v>0.85</v>
      </c>
      <c r="W487" s="77"/>
      <c r="X487" s="77"/>
      <c r="Y487" s="77"/>
      <c r="Z487" s="77"/>
      <c r="AA487" s="77"/>
      <c r="AB487" s="72"/>
      <c r="AC487" s="72"/>
      <c r="AD487" s="72"/>
      <c r="AE487" s="72"/>
      <c r="AF487" s="72"/>
      <c r="AG487" s="45">
        <f>ROUND(ROUND(ROUND(H436+L472,0)*R484,0)*V487,0)</f>
        <v>249</v>
      </c>
      <c r="AH487" s="79"/>
      <c r="AI487" s="80"/>
      <c r="AJ487" s="80"/>
      <c r="AK487" s="80"/>
      <c r="AL487" s="14"/>
      <c r="AM487" s="16" t="str">
        <f t="shared" si="1"/>
        <v>{s:'631262', v:249 , c:'放デイ６・有資格６・未計画・開減２・'},</v>
      </c>
      <c r="AN487" s="16"/>
    </row>
    <row r="488" ht="16.5" customHeight="1">
      <c r="A488" s="29">
        <v>63.0</v>
      </c>
      <c r="B488" s="30">
        <v>1882.0</v>
      </c>
      <c r="C488" s="31">
        <v>486.0</v>
      </c>
      <c r="D488" s="32" t="s">
        <v>522</v>
      </c>
      <c r="E488" s="94"/>
      <c r="F488" s="94"/>
      <c r="G488" s="103"/>
      <c r="H488" s="8"/>
      <c r="I488" s="8"/>
      <c r="J488" s="54"/>
      <c r="K488" s="69"/>
      <c r="L488" s="65"/>
      <c r="M488" s="65"/>
      <c r="N488" s="132"/>
      <c r="O488" s="133"/>
      <c r="P488" s="87"/>
      <c r="Q488" s="83"/>
      <c r="R488" s="90"/>
      <c r="S488" s="91"/>
      <c r="T488" s="129"/>
      <c r="U488" s="56"/>
      <c r="V488" s="72"/>
      <c r="W488" s="73" t="s">
        <v>20</v>
      </c>
      <c r="X488" s="74" t="s">
        <v>21</v>
      </c>
      <c r="Y488" s="75">
        <v>0.85</v>
      </c>
      <c r="Z488" s="43"/>
      <c r="AA488" s="43"/>
      <c r="AB488" s="44"/>
      <c r="AC488" s="44"/>
      <c r="AD488" s="44"/>
      <c r="AE488" s="44"/>
      <c r="AF488" s="44"/>
      <c r="AG488" s="45">
        <f>ROUND(ROUND(ROUND(ROUND(H436+L472,0)*R484,0)*V487,0)*Y488,0)</f>
        <v>212</v>
      </c>
      <c r="AH488" s="79"/>
      <c r="AI488" s="80"/>
      <c r="AJ488" s="80"/>
      <c r="AK488" s="80"/>
      <c r="AL488" s="14"/>
      <c r="AM488" s="16" t="str">
        <f t="shared" si="1"/>
        <v>{s:'631882', v:212 , c:'放デイ６・有資格６・未計画・開減２・評減・'},</v>
      </c>
      <c r="AN488" s="16"/>
    </row>
    <row r="489" ht="16.5" customHeight="1">
      <c r="A489" s="29">
        <v>63.0</v>
      </c>
      <c r="B489" s="30">
        <v>1883.0</v>
      </c>
      <c r="C489" s="31">
        <v>487.0</v>
      </c>
      <c r="D489" s="32" t="s">
        <v>523</v>
      </c>
      <c r="E489" s="94"/>
      <c r="F489" s="94"/>
      <c r="G489" s="103"/>
      <c r="H489" s="8"/>
      <c r="I489" s="8"/>
      <c r="J489" s="54"/>
      <c r="K489" s="69"/>
      <c r="L489" s="65"/>
      <c r="M489" s="65"/>
      <c r="N489" s="132"/>
      <c r="O489" s="133"/>
      <c r="P489" s="134"/>
      <c r="Q489" s="83"/>
      <c r="R489" s="90"/>
      <c r="S489" s="91"/>
      <c r="T489" s="118"/>
      <c r="U489" s="41"/>
      <c r="V489" s="42"/>
      <c r="W489" s="43"/>
      <c r="X489" s="43"/>
      <c r="Y489" s="44"/>
      <c r="Z489" s="82" t="s">
        <v>30</v>
      </c>
      <c r="AA489" s="83">
        <v>5.0</v>
      </c>
      <c r="AB489" s="84" t="s">
        <v>31</v>
      </c>
      <c r="AC489" s="84"/>
      <c r="AD489" s="84"/>
      <c r="AE489" s="84"/>
      <c r="AF489" s="84"/>
      <c r="AG489" s="45">
        <f>ROUND(ROUND(ROUND(H436+L472,0)*R484,0)-AA489,0)</f>
        <v>288</v>
      </c>
      <c r="AH489" s="79"/>
      <c r="AI489" s="80"/>
      <c r="AJ489" s="80"/>
      <c r="AK489" s="80"/>
      <c r="AL489" s="14"/>
      <c r="AM489" s="16" t="str">
        <f t="shared" si="1"/>
        <v>{s:'631883', v:288 , c:'放デイ６・有資格６・未計画・拘減・'},</v>
      </c>
      <c r="AN489" s="16"/>
    </row>
    <row r="490" ht="16.5" customHeight="1">
      <c r="A490" s="29">
        <v>63.0</v>
      </c>
      <c r="B490" s="30">
        <v>1884.0</v>
      </c>
      <c r="C490" s="31">
        <v>488.0</v>
      </c>
      <c r="D490" s="32" t="s">
        <v>524</v>
      </c>
      <c r="E490" s="94"/>
      <c r="F490" s="94"/>
      <c r="G490" s="103"/>
      <c r="H490" s="8"/>
      <c r="I490" s="8"/>
      <c r="J490" s="54"/>
      <c r="K490" s="69"/>
      <c r="L490" s="65"/>
      <c r="M490" s="65"/>
      <c r="N490" s="132"/>
      <c r="O490" s="134"/>
      <c r="P490" s="134"/>
      <c r="Q490" s="83"/>
      <c r="R490" s="90"/>
      <c r="S490" s="91"/>
      <c r="T490" s="126"/>
      <c r="U490" s="56"/>
      <c r="V490" s="58"/>
      <c r="W490" s="59" t="s">
        <v>20</v>
      </c>
      <c r="X490" s="41" t="s">
        <v>21</v>
      </c>
      <c r="Y490" s="86">
        <v>0.85</v>
      </c>
      <c r="Z490" s="87"/>
      <c r="AA490" s="83"/>
      <c r="AB490" s="84"/>
      <c r="AC490" s="84"/>
      <c r="AD490" s="84"/>
      <c r="AE490" s="84"/>
      <c r="AF490" s="84"/>
      <c r="AG490" s="45">
        <f>ROUND(ROUND(ROUND(ROUND(H436+L472,0)*R484,0)*Y490,0)-AA489,0)</f>
        <v>244</v>
      </c>
      <c r="AH490" s="79"/>
      <c r="AI490" s="80"/>
      <c r="AJ490" s="80"/>
      <c r="AK490" s="80"/>
      <c r="AL490" s="14"/>
      <c r="AM490" s="16" t="str">
        <f t="shared" si="1"/>
        <v>{s:'631884', v:244 , c:'放デイ６・有資格６・未計画・評減・拘減・'},</v>
      </c>
      <c r="AN490" s="16"/>
    </row>
    <row r="491" ht="16.5" customHeight="1">
      <c r="A491" s="29">
        <v>63.0</v>
      </c>
      <c r="B491" s="30">
        <v>1885.0</v>
      </c>
      <c r="C491" s="31">
        <v>489.0</v>
      </c>
      <c r="D491" s="32" t="s">
        <v>525</v>
      </c>
      <c r="E491" s="94"/>
      <c r="F491" s="94"/>
      <c r="G491" s="103"/>
      <c r="H491" s="8"/>
      <c r="I491" s="8"/>
      <c r="J491" s="54"/>
      <c r="K491" s="69"/>
      <c r="L491" s="65"/>
      <c r="M491" s="65"/>
      <c r="N491" s="132"/>
      <c r="O491" s="134"/>
      <c r="P491" s="134"/>
      <c r="Q491" s="83"/>
      <c r="R491" s="90"/>
      <c r="S491" s="91"/>
      <c r="T491" s="128" t="s">
        <v>326</v>
      </c>
      <c r="U491" s="83" t="s">
        <v>21</v>
      </c>
      <c r="V491" s="91">
        <f>$V$293</f>
        <v>0.7</v>
      </c>
      <c r="W491" s="88"/>
      <c r="X491" s="88"/>
      <c r="Y491" s="89"/>
      <c r="Z491" s="87"/>
      <c r="AA491" s="90"/>
      <c r="AB491" s="91"/>
      <c r="AC491" s="91"/>
      <c r="AD491" s="91"/>
      <c r="AE491" s="91"/>
      <c r="AF491" s="91"/>
      <c r="AG491" s="45">
        <f>ROUND(ROUND(ROUND(ROUND(H436+L472,0)*R484,0)*V491,0)-AA489,0)</f>
        <v>200</v>
      </c>
      <c r="AH491" s="79"/>
      <c r="AI491" s="80"/>
      <c r="AJ491" s="80"/>
      <c r="AK491" s="80"/>
      <c r="AL491" s="14"/>
      <c r="AM491" s="16" t="str">
        <f t="shared" si="1"/>
        <v>{s:'631885', v:200 , c:'放デイ６・有資格６・未計画・開減１・拘減・'},</v>
      </c>
      <c r="AN491" s="16"/>
    </row>
    <row r="492" ht="16.5" customHeight="1">
      <c r="A492" s="29">
        <v>63.0</v>
      </c>
      <c r="B492" s="30">
        <v>1886.0</v>
      </c>
      <c r="C492" s="31">
        <v>490.0</v>
      </c>
      <c r="D492" s="32" t="s">
        <v>526</v>
      </c>
      <c r="E492" s="94"/>
      <c r="F492" s="94"/>
      <c r="G492" s="103"/>
      <c r="H492" s="8"/>
      <c r="I492" s="8"/>
      <c r="J492" s="54"/>
      <c r="K492" s="69"/>
      <c r="L492" s="65"/>
      <c r="M492" s="65"/>
      <c r="N492" s="132"/>
      <c r="O492" s="134"/>
      <c r="P492" s="134"/>
      <c r="Q492" s="83"/>
      <c r="R492" s="90"/>
      <c r="S492" s="91"/>
      <c r="T492" s="129"/>
      <c r="U492" s="56"/>
      <c r="V492" s="72"/>
      <c r="W492" s="73" t="s">
        <v>20</v>
      </c>
      <c r="X492" s="74" t="s">
        <v>21</v>
      </c>
      <c r="Y492" s="92">
        <v>0.85</v>
      </c>
      <c r="Z492" s="87"/>
      <c r="AA492" s="90"/>
      <c r="AB492" s="91"/>
      <c r="AC492" s="91"/>
      <c r="AD492" s="91"/>
      <c r="AE492" s="91"/>
      <c r="AF492" s="91"/>
      <c r="AG492" s="45">
        <f>ROUND(ROUND(ROUND(ROUND(ROUND(H436+L472,0)*R484,0)*V491,0)*Y492,0)-AA489,0)</f>
        <v>169</v>
      </c>
      <c r="AH492" s="79"/>
      <c r="AI492" s="80"/>
      <c r="AJ492" s="80"/>
      <c r="AK492" s="80"/>
      <c r="AL492" s="14"/>
      <c r="AM492" s="16" t="str">
        <f t="shared" si="1"/>
        <v>{s:'631886', v:169 , c:'放デイ６・有資格６・未計画・開減１・評減・拘減・'},</v>
      </c>
      <c r="AN492" s="16"/>
    </row>
    <row r="493" ht="16.5" customHeight="1">
      <c r="A493" s="29">
        <v>63.0</v>
      </c>
      <c r="B493" s="30">
        <v>1887.0</v>
      </c>
      <c r="C493" s="31">
        <v>491.0</v>
      </c>
      <c r="D493" s="32" t="s">
        <v>527</v>
      </c>
      <c r="E493" s="94"/>
      <c r="F493" s="94"/>
      <c r="G493" s="103"/>
      <c r="H493" s="8"/>
      <c r="I493" s="8"/>
      <c r="J493" s="54"/>
      <c r="K493" s="69"/>
      <c r="L493" s="65"/>
      <c r="M493" s="65"/>
      <c r="N493" s="132"/>
      <c r="O493" s="134"/>
      <c r="P493" s="134"/>
      <c r="Q493" s="83"/>
      <c r="R493" s="90"/>
      <c r="S493" s="91"/>
      <c r="T493" s="128" t="s">
        <v>329</v>
      </c>
      <c r="U493" s="83" t="s">
        <v>21</v>
      </c>
      <c r="V493" s="91">
        <f>$V$295</f>
        <v>0.85</v>
      </c>
      <c r="W493" s="77"/>
      <c r="X493" s="77"/>
      <c r="Y493" s="72"/>
      <c r="Z493" s="87"/>
      <c r="AA493" s="90"/>
      <c r="AB493" s="91"/>
      <c r="AC493" s="91"/>
      <c r="AD493" s="91"/>
      <c r="AE493" s="91"/>
      <c r="AF493" s="91"/>
      <c r="AG493" s="45">
        <f>ROUND(ROUND(ROUND(ROUND(H436+L472,0)*R484,0)*V493,0)-AA489,0)</f>
        <v>244</v>
      </c>
      <c r="AH493" s="79"/>
      <c r="AI493" s="80"/>
      <c r="AJ493" s="80"/>
      <c r="AK493" s="80"/>
      <c r="AL493" s="14"/>
      <c r="AM493" s="16" t="str">
        <f t="shared" si="1"/>
        <v>{s:'631887', v:244 , c:'放デイ６・有資格６・未計画・開減２・拘減・'},</v>
      </c>
      <c r="AN493" s="16"/>
    </row>
    <row r="494" ht="16.5" customHeight="1">
      <c r="A494" s="29">
        <v>63.0</v>
      </c>
      <c r="B494" s="30">
        <v>1888.0</v>
      </c>
      <c r="C494" s="31">
        <v>492.0</v>
      </c>
      <c r="D494" s="32" t="s">
        <v>528</v>
      </c>
      <c r="E494" s="94"/>
      <c r="F494" s="94"/>
      <c r="G494" s="103"/>
      <c r="H494" s="8"/>
      <c r="I494" s="8"/>
      <c r="J494" s="54"/>
      <c r="K494" s="69"/>
      <c r="L494" s="65"/>
      <c r="M494" s="65"/>
      <c r="N494" s="132"/>
      <c r="O494" s="134"/>
      <c r="P494" s="134"/>
      <c r="Q494" s="83"/>
      <c r="R494" s="90"/>
      <c r="S494" s="91"/>
      <c r="T494" s="129"/>
      <c r="U494" s="56"/>
      <c r="V494" s="72"/>
      <c r="W494" s="73" t="s">
        <v>20</v>
      </c>
      <c r="X494" s="74" t="s">
        <v>21</v>
      </c>
      <c r="Y494" s="92">
        <v>0.85</v>
      </c>
      <c r="Z494" s="93"/>
      <c r="AA494" s="77"/>
      <c r="AB494" s="72"/>
      <c r="AC494" s="72"/>
      <c r="AD494" s="72"/>
      <c r="AE494" s="72"/>
      <c r="AF494" s="72"/>
      <c r="AG494" s="45">
        <f>ROUND(ROUND(ROUND(ROUND(ROUND(H436+L472,0)*R484,0)*V493,0)*Y494,0)-AA489,0)</f>
        <v>207</v>
      </c>
      <c r="AH494" s="79"/>
      <c r="AI494" s="80"/>
      <c r="AJ494" s="80"/>
      <c r="AK494" s="80"/>
      <c r="AL494" s="14"/>
      <c r="AM494" s="16" t="str">
        <f t="shared" si="1"/>
        <v>{s:'631888', v:207 , c:'放デイ６・有資格６・未計画・開減２・評減・拘減・'},</v>
      </c>
      <c r="AN494" s="16"/>
    </row>
    <row r="495" ht="16.5" customHeight="1">
      <c r="A495" s="29">
        <v>63.0</v>
      </c>
      <c r="B495" s="30">
        <v>1889.0</v>
      </c>
      <c r="C495" s="31">
        <v>493.0</v>
      </c>
      <c r="D495" s="32" t="s">
        <v>529</v>
      </c>
      <c r="E495" s="94"/>
      <c r="F495" s="94"/>
      <c r="G495" s="103"/>
      <c r="H495" s="8"/>
      <c r="I495" s="8"/>
      <c r="J495" s="54"/>
      <c r="K495" s="69"/>
      <c r="L495" s="65"/>
      <c r="M495" s="65"/>
      <c r="N495" s="132"/>
      <c r="O495" s="134"/>
      <c r="P495" s="130" t="s">
        <v>27</v>
      </c>
      <c r="Q495" s="41"/>
      <c r="R495" s="135"/>
      <c r="S495" s="68"/>
      <c r="T495" s="118"/>
      <c r="U495" s="41"/>
      <c r="V495" s="42"/>
      <c r="W495" s="43"/>
      <c r="X495" s="43"/>
      <c r="Y495" s="43"/>
      <c r="Z495" s="43"/>
      <c r="AA495" s="43"/>
      <c r="AB495" s="44"/>
      <c r="AC495" s="44"/>
      <c r="AD495" s="44"/>
      <c r="AE495" s="44"/>
      <c r="AF495" s="44"/>
      <c r="AG495" s="45">
        <f>ROUND(ROUND(H436+L472,0)*R496,0)</f>
        <v>209</v>
      </c>
      <c r="AH495" s="79"/>
      <c r="AI495" s="80"/>
      <c r="AJ495" s="80"/>
      <c r="AK495" s="80"/>
      <c r="AL495" s="14"/>
      <c r="AM495" s="16" t="str">
        <f t="shared" si="1"/>
        <v>{s:'631889', v:209 , c:'放デイ６・有資格６・未計画２・'},</v>
      </c>
      <c r="AN495" s="16"/>
    </row>
    <row r="496" ht="16.5" customHeight="1">
      <c r="A496" s="29">
        <v>63.0</v>
      </c>
      <c r="B496" s="30">
        <v>1890.0</v>
      </c>
      <c r="C496" s="31">
        <v>494.0</v>
      </c>
      <c r="D496" s="32" t="s">
        <v>530</v>
      </c>
      <c r="E496" s="94"/>
      <c r="F496" s="94"/>
      <c r="G496" s="103"/>
      <c r="H496" s="8"/>
      <c r="I496" s="8"/>
      <c r="J496" s="54"/>
      <c r="K496" s="69"/>
      <c r="L496" s="65"/>
      <c r="M496" s="65"/>
      <c r="N496" s="132"/>
      <c r="O496" s="134"/>
      <c r="P496" s="147"/>
      <c r="Q496" s="83" t="s">
        <v>21</v>
      </c>
      <c r="R496" s="90">
        <v>0.5</v>
      </c>
      <c r="S496" s="91"/>
      <c r="T496" s="126"/>
      <c r="U496" s="56"/>
      <c r="V496" s="58"/>
      <c r="W496" s="59" t="s">
        <v>20</v>
      </c>
      <c r="X496" s="41" t="s">
        <v>21</v>
      </c>
      <c r="Y496" s="60">
        <v>0.85</v>
      </c>
      <c r="Z496" s="43"/>
      <c r="AA496" s="43"/>
      <c r="AB496" s="44"/>
      <c r="AC496" s="44"/>
      <c r="AD496" s="44"/>
      <c r="AE496" s="44"/>
      <c r="AF496" s="44"/>
      <c r="AG496" s="45">
        <f>ROUND(ROUND(ROUND(H436+L472,0)*R496,0)*Y496,0)</f>
        <v>178</v>
      </c>
      <c r="AH496" s="79"/>
      <c r="AI496" s="80"/>
      <c r="AJ496" s="80"/>
      <c r="AK496" s="80"/>
      <c r="AL496" s="14"/>
      <c r="AM496" s="16" t="str">
        <f t="shared" si="1"/>
        <v>{s:'631890', v:178 , c:'放デイ６・有資格６・未計画２・評減・'},</v>
      </c>
      <c r="AN496" s="16"/>
    </row>
    <row r="497" ht="16.5" customHeight="1">
      <c r="A497" s="29">
        <v>63.0</v>
      </c>
      <c r="B497" s="30">
        <v>1891.0</v>
      </c>
      <c r="C497" s="31">
        <v>495.0</v>
      </c>
      <c r="D497" s="32" t="s">
        <v>531</v>
      </c>
      <c r="E497" s="94"/>
      <c r="F497" s="94"/>
      <c r="G497" s="103"/>
      <c r="H497" s="8"/>
      <c r="I497" s="8"/>
      <c r="J497" s="54"/>
      <c r="K497" s="69"/>
      <c r="L497" s="65"/>
      <c r="M497" s="65"/>
      <c r="N497" s="132"/>
      <c r="O497" s="134"/>
      <c r="P497" s="147"/>
      <c r="Q497" s="83"/>
      <c r="R497" s="90"/>
      <c r="S497" s="91"/>
      <c r="T497" s="128" t="s">
        <v>326</v>
      </c>
      <c r="U497" s="41" t="s">
        <v>21</v>
      </c>
      <c r="V497" s="68">
        <f>$V$293</f>
        <v>0.7</v>
      </c>
      <c r="W497" s="88"/>
      <c r="X497" s="88"/>
      <c r="Y497" s="88"/>
      <c r="Z497" s="88"/>
      <c r="AA497" s="88"/>
      <c r="AB497" s="89"/>
      <c r="AC497" s="89"/>
      <c r="AD497" s="89"/>
      <c r="AE497" s="89"/>
      <c r="AF497" s="89"/>
      <c r="AG497" s="114">
        <f>ROUND(ROUND(ROUND(H436+L472,0)*R496,0)*V497,0)</f>
        <v>146</v>
      </c>
      <c r="AH497" s="79"/>
      <c r="AI497" s="80"/>
      <c r="AJ497" s="80"/>
      <c r="AK497" s="80"/>
      <c r="AL497" s="14"/>
      <c r="AM497" s="16" t="str">
        <f t="shared" si="1"/>
        <v>{s:'631891', v:146 , c:'放デイ６・有資格６・未計画２・開減１・'},</v>
      </c>
      <c r="AN497" s="16"/>
    </row>
    <row r="498" ht="16.5" customHeight="1">
      <c r="A498" s="29">
        <v>63.0</v>
      </c>
      <c r="B498" s="30">
        <v>1892.0</v>
      </c>
      <c r="C498" s="31">
        <v>496.0</v>
      </c>
      <c r="D498" s="32" t="s">
        <v>532</v>
      </c>
      <c r="E498" s="94"/>
      <c r="F498" s="94"/>
      <c r="G498" s="103"/>
      <c r="H498" s="8"/>
      <c r="I498" s="8"/>
      <c r="J498" s="54"/>
      <c r="K498" s="69"/>
      <c r="L498" s="65"/>
      <c r="M498" s="65"/>
      <c r="N498" s="132"/>
      <c r="O498" s="134"/>
      <c r="P498" s="134"/>
      <c r="Q498" s="83"/>
      <c r="R498" s="90"/>
      <c r="S498" s="91"/>
      <c r="T498" s="129"/>
      <c r="U498" s="56"/>
      <c r="V498" s="72"/>
      <c r="W498" s="73" t="s">
        <v>20</v>
      </c>
      <c r="X498" s="74" t="s">
        <v>21</v>
      </c>
      <c r="Y498" s="75">
        <v>0.85</v>
      </c>
      <c r="Z498" s="43"/>
      <c r="AA498" s="43"/>
      <c r="AB498" s="44"/>
      <c r="AC498" s="44"/>
      <c r="AD498" s="44"/>
      <c r="AE498" s="44"/>
      <c r="AF498" s="44"/>
      <c r="AG498" s="114">
        <f>ROUND(ROUND(ROUND(ROUND(H436+L472,0)*R496,0)*V497,0)*Y498,0)</f>
        <v>124</v>
      </c>
      <c r="AH498" s="79"/>
      <c r="AI498" s="80"/>
      <c r="AJ498" s="80"/>
      <c r="AK498" s="80"/>
      <c r="AL498" s="14"/>
      <c r="AM498" s="16" t="str">
        <f t="shared" si="1"/>
        <v>{s:'631892', v:124 , c:'放デイ６・有資格６・未計画２・開減１・評減・'},</v>
      </c>
      <c r="AN498" s="16"/>
    </row>
    <row r="499" ht="16.5" customHeight="1">
      <c r="A499" s="29">
        <v>63.0</v>
      </c>
      <c r="B499" s="30">
        <v>1893.0</v>
      </c>
      <c r="C499" s="31">
        <v>497.0</v>
      </c>
      <c r="D499" s="32" t="s">
        <v>533</v>
      </c>
      <c r="E499" s="94"/>
      <c r="F499" s="94"/>
      <c r="G499" s="103"/>
      <c r="H499" s="8"/>
      <c r="I499" s="8"/>
      <c r="J499" s="54"/>
      <c r="K499" s="69"/>
      <c r="L499" s="65"/>
      <c r="M499" s="65"/>
      <c r="N499" s="132"/>
      <c r="O499" s="134"/>
      <c r="P499" s="134"/>
      <c r="Q499" s="83"/>
      <c r="R499" s="90"/>
      <c r="S499" s="91"/>
      <c r="T499" s="128" t="s">
        <v>329</v>
      </c>
      <c r="U499" s="41" t="s">
        <v>21</v>
      </c>
      <c r="V499" s="68">
        <f>$V$295</f>
        <v>0.85</v>
      </c>
      <c r="W499" s="77"/>
      <c r="X499" s="77"/>
      <c r="Y499" s="77"/>
      <c r="Z499" s="77"/>
      <c r="AA499" s="77"/>
      <c r="AB499" s="72"/>
      <c r="AC499" s="72"/>
      <c r="AD499" s="72"/>
      <c r="AE499" s="72"/>
      <c r="AF499" s="72"/>
      <c r="AG499" s="45">
        <f>ROUND(ROUND(ROUND(H436+L472,0)*R496,0)*V499,0)</f>
        <v>178</v>
      </c>
      <c r="AH499" s="79"/>
      <c r="AI499" s="80"/>
      <c r="AJ499" s="80"/>
      <c r="AK499" s="80"/>
      <c r="AL499" s="14"/>
      <c r="AM499" s="16" t="str">
        <f t="shared" si="1"/>
        <v>{s:'631893', v:178 , c:'放デイ６・有資格６・未計画２・開減２・'},</v>
      </c>
      <c r="AN499" s="16"/>
    </row>
    <row r="500" ht="16.5" customHeight="1">
      <c r="A500" s="29">
        <v>63.0</v>
      </c>
      <c r="B500" s="30">
        <v>1894.0</v>
      </c>
      <c r="C500" s="31">
        <v>498.0</v>
      </c>
      <c r="D500" s="32" t="s">
        <v>534</v>
      </c>
      <c r="E500" s="94"/>
      <c r="F500" s="94"/>
      <c r="G500" s="103"/>
      <c r="H500" s="8"/>
      <c r="I500" s="8"/>
      <c r="J500" s="54"/>
      <c r="K500" s="69"/>
      <c r="L500" s="65"/>
      <c r="M500" s="65"/>
      <c r="N500" s="132"/>
      <c r="O500" s="134"/>
      <c r="P500" s="134"/>
      <c r="Q500" s="83"/>
      <c r="R500" s="90"/>
      <c r="S500" s="91"/>
      <c r="T500" s="129"/>
      <c r="U500" s="56"/>
      <c r="V500" s="72"/>
      <c r="W500" s="73" t="s">
        <v>20</v>
      </c>
      <c r="X500" s="74" t="s">
        <v>21</v>
      </c>
      <c r="Y500" s="75">
        <v>0.85</v>
      </c>
      <c r="Z500" s="43"/>
      <c r="AA500" s="43"/>
      <c r="AB500" s="44"/>
      <c r="AC500" s="44"/>
      <c r="AD500" s="44"/>
      <c r="AE500" s="44"/>
      <c r="AF500" s="44"/>
      <c r="AG500" s="45">
        <f>ROUND(ROUND(ROUND(ROUND(H436+L472,0)*R496,0)*V499,0)*Y500,0)</f>
        <v>151</v>
      </c>
      <c r="AH500" s="79"/>
      <c r="AI500" s="80"/>
      <c r="AJ500" s="80"/>
      <c r="AK500" s="80"/>
      <c r="AL500" s="14"/>
      <c r="AM500" s="16" t="str">
        <f t="shared" si="1"/>
        <v>{s:'631894', v:151 , c:'放デイ６・有資格６・未計画２・開減２・評減・'},</v>
      </c>
      <c r="AN500" s="16"/>
    </row>
    <row r="501" ht="16.5" customHeight="1">
      <c r="A501" s="29">
        <v>63.0</v>
      </c>
      <c r="B501" s="30">
        <v>1895.0</v>
      </c>
      <c r="C501" s="31">
        <v>499.0</v>
      </c>
      <c r="D501" s="32" t="s">
        <v>535</v>
      </c>
      <c r="E501" s="94"/>
      <c r="F501" s="94"/>
      <c r="G501" s="103"/>
      <c r="H501" s="8"/>
      <c r="I501" s="8"/>
      <c r="J501" s="54"/>
      <c r="K501" s="69"/>
      <c r="L501" s="65"/>
      <c r="M501" s="65"/>
      <c r="N501" s="132"/>
      <c r="O501" s="134"/>
      <c r="P501" s="134"/>
      <c r="Q501" s="83"/>
      <c r="R501" s="90"/>
      <c r="S501" s="91"/>
      <c r="T501" s="118"/>
      <c r="U501" s="41"/>
      <c r="V501" s="42"/>
      <c r="W501" s="43"/>
      <c r="X501" s="43"/>
      <c r="Y501" s="44"/>
      <c r="Z501" s="82" t="s">
        <v>30</v>
      </c>
      <c r="AA501" s="83">
        <v>5.0</v>
      </c>
      <c r="AB501" s="84" t="s">
        <v>31</v>
      </c>
      <c r="AC501" s="84"/>
      <c r="AD501" s="84"/>
      <c r="AE501" s="84"/>
      <c r="AF501" s="84"/>
      <c r="AG501" s="45">
        <f>ROUND(ROUND(ROUND(H436+L472,0)*R496,0)-AA501,0)</f>
        <v>204</v>
      </c>
      <c r="AH501" s="79"/>
      <c r="AI501" s="80"/>
      <c r="AJ501" s="80"/>
      <c r="AK501" s="80"/>
      <c r="AL501" s="14"/>
      <c r="AM501" s="16" t="str">
        <f t="shared" si="1"/>
        <v>{s:'631895', v:204 , c:'放デイ６・有資格６・未計画２・拘減・'},</v>
      </c>
      <c r="AN501" s="16"/>
    </row>
    <row r="502" ht="16.5" customHeight="1">
      <c r="A502" s="29">
        <v>63.0</v>
      </c>
      <c r="B502" s="30">
        <v>1896.0</v>
      </c>
      <c r="C502" s="31">
        <v>500.0</v>
      </c>
      <c r="D502" s="32" t="s">
        <v>536</v>
      </c>
      <c r="E502" s="94"/>
      <c r="F502" s="94"/>
      <c r="G502" s="103"/>
      <c r="H502" s="8"/>
      <c r="I502" s="8"/>
      <c r="J502" s="54"/>
      <c r="K502" s="69"/>
      <c r="L502" s="65"/>
      <c r="M502" s="65"/>
      <c r="N502" s="132"/>
      <c r="O502" s="134"/>
      <c r="P502" s="134"/>
      <c r="Q502" s="83"/>
      <c r="R502" s="90"/>
      <c r="S502" s="90"/>
      <c r="T502" s="126"/>
      <c r="U502" s="56"/>
      <c r="V502" s="58"/>
      <c r="W502" s="59" t="s">
        <v>20</v>
      </c>
      <c r="X502" s="41" t="s">
        <v>21</v>
      </c>
      <c r="Y502" s="86">
        <v>0.85</v>
      </c>
      <c r="Z502" s="87"/>
      <c r="AA502" s="83"/>
      <c r="AB502" s="84"/>
      <c r="AC502" s="84"/>
      <c r="AD502" s="84"/>
      <c r="AE502" s="84"/>
      <c r="AF502" s="84"/>
      <c r="AG502" s="45">
        <f>ROUND(ROUND(ROUND(ROUND(H436+L472,0)*R496,0)*Y502,0)-AA501,0)</f>
        <v>173</v>
      </c>
      <c r="AH502" s="79"/>
      <c r="AI502" s="80"/>
      <c r="AJ502" s="80"/>
      <c r="AK502" s="80"/>
      <c r="AL502" s="14"/>
      <c r="AM502" s="16" t="str">
        <f t="shared" si="1"/>
        <v>{s:'631896', v:173 , c:'放デイ６・有資格６・未計画２・評減・拘減・'},</v>
      </c>
      <c r="AN502" s="16"/>
    </row>
    <row r="503" ht="16.5" customHeight="1">
      <c r="A503" s="29">
        <v>63.0</v>
      </c>
      <c r="B503" s="30">
        <v>1897.0</v>
      </c>
      <c r="C503" s="31">
        <v>501.0</v>
      </c>
      <c r="D503" s="32" t="s">
        <v>537</v>
      </c>
      <c r="E503" s="94"/>
      <c r="F503" s="94"/>
      <c r="G503" s="103"/>
      <c r="H503" s="8"/>
      <c r="I503" s="8"/>
      <c r="J503" s="54"/>
      <c r="K503" s="69"/>
      <c r="L503" s="65"/>
      <c r="M503" s="65"/>
      <c r="N503" s="132"/>
      <c r="O503" s="134"/>
      <c r="P503" s="134"/>
      <c r="Q503" s="83"/>
      <c r="R503" s="90"/>
      <c r="S503" s="90"/>
      <c r="T503" s="128" t="s">
        <v>326</v>
      </c>
      <c r="U503" s="83" t="s">
        <v>21</v>
      </c>
      <c r="V503" s="91">
        <f>$V$293</f>
        <v>0.7</v>
      </c>
      <c r="W503" s="88"/>
      <c r="X503" s="88"/>
      <c r="Y503" s="89"/>
      <c r="Z503" s="87"/>
      <c r="AA503" s="90"/>
      <c r="AB503" s="91"/>
      <c r="AC503" s="91"/>
      <c r="AD503" s="91"/>
      <c r="AE503" s="91"/>
      <c r="AF503" s="91"/>
      <c r="AG503" s="114">
        <f>ROUND(ROUND(ROUND(ROUND(H436+L472,0)*R496,0)*V503,0)-AA501,0)</f>
        <v>141</v>
      </c>
      <c r="AH503" s="79"/>
      <c r="AI503" s="80"/>
      <c r="AJ503" s="80"/>
      <c r="AK503" s="80"/>
      <c r="AL503" s="14"/>
      <c r="AM503" s="16" t="str">
        <f t="shared" si="1"/>
        <v>{s:'631897', v:141 , c:'放デイ６・有資格６・未計画２・開減１・拘減・'},</v>
      </c>
      <c r="AN503" s="16"/>
    </row>
    <row r="504" ht="16.5" customHeight="1">
      <c r="A504" s="29">
        <v>63.0</v>
      </c>
      <c r="B504" s="30">
        <v>1898.0</v>
      </c>
      <c r="C504" s="31">
        <v>502.0</v>
      </c>
      <c r="D504" s="32" t="s">
        <v>538</v>
      </c>
      <c r="E504" s="94"/>
      <c r="F504" s="94"/>
      <c r="G504" s="103"/>
      <c r="H504" s="8"/>
      <c r="I504" s="8"/>
      <c r="J504" s="54"/>
      <c r="K504" s="69"/>
      <c r="L504" s="65"/>
      <c r="M504" s="65"/>
      <c r="N504" s="132"/>
      <c r="O504" s="134"/>
      <c r="P504" s="134"/>
      <c r="Q504" s="83"/>
      <c r="R504" s="90"/>
      <c r="S504" s="90"/>
      <c r="T504" s="129"/>
      <c r="U504" s="56"/>
      <c r="V504" s="72"/>
      <c r="W504" s="73" t="s">
        <v>20</v>
      </c>
      <c r="X504" s="74" t="s">
        <v>21</v>
      </c>
      <c r="Y504" s="92">
        <v>0.85</v>
      </c>
      <c r="Z504" s="87"/>
      <c r="AA504" s="90"/>
      <c r="AB504" s="91"/>
      <c r="AC504" s="91"/>
      <c r="AD504" s="91"/>
      <c r="AE504" s="91"/>
      <c r="AF504" s="91"/>
      <c r="AG504" s="114">
        <f>ROUND(ROUND(ROUND(ROUND(ROUND(H436+L472,0)*R496,0)*V503,0)*Y504,0)-AA501,0)</f>
        <v>119</v>
      </c>
      <c r="AH504" s="79"/>
      <c r="AI504" s="80"/>
      <c r="AJ504" s="80"/>
      <c r="AK504" s="80"/>
      <c r="AL504" s="14"/>
      <c r="AM504" s="16" t="str">
        <f t="shared" si="1"/>
        <v>{s:'631898', v:119 , c:'放デイ６・有資格６・未計画２・開減１・評減・拘減・'},</v>
      </c>
      <c r="AN504" s="16"/>
    </row>
    <row r="505" ht="16.5" customHeight="1">
      <c r="A505" s="29">
        <v>63.0</v>
      </c>
      <c r="B505" s="30">
        <v>1899.0</v>
      </c>
      <c r="C505" s="31">
        <v>503.0</v>
      </c>
      <c r="D505" s="32" t="s">
        <v>539</v>
      </c>
      <c r="E505" s="105"/>
      <c r="F505" s="94"/>
      <c r="G505" s="103"/>
      <c r="H505" s="8"/>
      <c r="I505" s="8"/>
      <c r="J505" s="54"/>
      <c r="K505" s="69"/>
      <c r="L505" s="65"/>
      <c r="M505" s="65"/>
      <c r="N505" s="132"/>
      <c r="O505" s="134"/>
      <c r="P505" s="134"/>
      <c r="Q505" s="83"/>
      <c r="R505" s="90"/>
      <c r="S505" s="91"/>
      <c r="T505" s="128" t="s">
        <v>329</v>
      </c>
      <c r="U505" s="83" t="s">
        <v>21</v>
      </c>
      <c r="V505" s="91">
        <f>$V$295</f>
        <v>0.85</v>
      </c>
      <c r="W505" s="77"/>
      <c r="X505" s="77"/>
      <c r="Y505" s="72"/>
      <c r="Z505" s="87"/>
      <c r="AA505" s="90"/>
      <c r="AB505" s="91"/>
      <c r="AC505" s="91"/>
      <c r="AD505" s="91"/>
      <c r="AE505" s="91"/>
      <c r="AF505" s="91"/>
      <c r="AG505" s="45">
        <f>ROUND(ROUND(ROUND(ROUND(H436+L472,0)*R496,0)*V505,0)-AA501,0)</f>
        <v>173</v>
      </c>
      <c r="AH505" s="79"/>
      <c r="AI505" s="80"/>
      <c r="AJ505" s="80"/>
      <c r="AK505" s="80"/>
      <c r="AL505" s="14"/>
      <c r="AM505" s="16" t="str">
        <f t="shared" si="1"/>
        <v>{s:'631899', v:173 , c:'放デイ６・有資格６・未計画２・開減２・拘減・'},</v>
      </c>
      <c r="AN505" s="16"/>
    </row>
    <row r="506" ht="16.5" customHeight="1">
      <c r="A506" s="29">
        <v>63.0</v>
      </c>
      <c r="B506" s="30">
        <v>1900.0</v>
      </c>
      <c r="C506" s="31">
        <v>504.0</v>
      </c>
      <c r="D506" s="32" t="s">
        <v>540</v>
      </c>
      <c r="E506" s="105"/>
      <c r="F506" s="107"/>
      <c r="G506" s="136"/>
      <c r="H506" s="22"/>
      <c r="I506" s="22"/>
      <c r="J506" s="109"/>
      <c r="K506" s="115"/>
      <c r="L506" s="115"/>
      <c r="M506" s="115"/>
      <c r="N506" s="56"/>
      <c r="O506" s="138"/>
      <c r="P506" s="138"/>
      <c r="Q506" s="56"/>
      <c r="R506" s="77"/>
      <c r="S506" s="72"/>
      <c r="T506" s="129"/>
      <c r="U506" s="56"/>
      <c r="V506" s="72"/>
      <c r="W506" s="73" t="s">
        <v>20</v>
      </c>
      <c r="X506" s="74" t="s">
        <v>21</v>
      </c>
      <c r="Y506" s="92">
        <v>0.85</v>
      </c>
      <c r="Z506" s="93"/>
      <c r="AA506" s="77"/>
      <c r="AB506" s="72"/>
      <c r="AC506" s="72"/>
      <c r="AD506" s="72"/>
      <c r="AE506" s="72"/>
      <c r="AF506" s="72"/>
      <c r="AG506" s="45">
        <f>ROUND(ROUND(ROUND(ROUND(ROUND(H436+L472,0)*R496,0)*V505,0)*Y506,0)-AA501,0)</f>
        <v>146</v>
      </c>
      <c r="AH506" s="79"/>
      <c r="AI506" s="80"/>
      <c r="AJ506" s="80"/>
      <c r="AK506" s="80"/>
      <c r="AL506" s="14"/>
      <c r="AM506" s="16" t="str">
        <f t="shared" si="1"/>
        <v>{s:'631900', v:146 , c:'放デイ６・有資格６・未計画２・開減２・評減・拘減・'},</v>
      </c>
      <c r="AN506" s="16"/>
    </row>
    <row r="507" ht="16.5" customHeight="1">
      <c r="A507" s="29">
        <v>63.0</v>
      </c>
      <c r="B507" s="30">
        <v>1901.0</v>
      </c>
      <c r="C507" s="31">
        <v>505.0</v>
      </c>
      <c r="D507" s="32" t="s">
        <v>541</v>
      </c>
      <c r="E507" s="112"/>
      <c r="F507" s="33" t="s">
        <v>542</v>
      </c>
      <c r="G507" s="102" t="s">
        <v>103</v>
      </c>
      <c r="H507" s="35"/>
      <c r="I507" s="35"/>
      <c r="J507" s="36"/>
      <c r="K507" s="7"/>
      <c r="L507" s="7"/>
      <c r="M507" s="38"/>
      <c r="N507" s="7"/>
      <c r="O507" s="40"/>
      <c r="P507" s="41"/>
      <c r="Q507" s="7"/>
      <c r="R507" s="7"/>
      <c r="S507" s="39"/>
      <c r="T507" s="118"/>
      <c r="U507" s="41"/>
      <c r="V507" s="42"/>
      <c r="W507" s="43"/>
      <c r="X507" s="43"/>
      <c r="Y507" s="43"/>
      <c r="Z507" s="43"/>
      <c r="AA507" s="43"/>
      <c r="AB507" s="44"/>
      <c r="AC507" s="44"/>
      <c r="AD507" s="44"/>
      <c r="AE507" s="44"/>
      <c r="AF507" s="44"/>
      <c r="AG507" s="45">
        <f>ROUND(H508,0)</f>
        <v>730</v>
      </c>
      <c r="AH507" s="79"/>
      <c r="AI507" s="80"/>
      <c r="AJ507" s="80"/>
      <c r="AK507" s="80"/>
      <c r="AL507" s="14"/>
      <c r="AM507" s="16" t="str">
        <f t="shared" si="1"/>
        <v>{s:'631901', v:730 , c:'放デイ３０・'},</v>
      </c>
      <c r="AN507" s="16"/>
    </row>
    <row r="508" ht="16.5" customHeight="1">
      <c r="A508" s="29">
        <v>63.0</v>
      </c>
      <c r="B508" s="30">
        <v>1902.0</v>
      </c>
      <c r="C508" s="31">
        <v>506.0</v>
      </c>
      <c r="D508" s="32" t="s">
        <v>543</v>
      </c>
      <c r="E508" s="69"/>
      <c r="F508" s="70"/>
      <c r="G508" s="104"/>
      <c r="H508" s="50">
        <v>730.0</v>
      </c>
      <c r="I508" s="8" t="s">
        <v>9</v>
      </c>
      <c r="J508" s="51"/>
      <c r="K508" s="8"/>
      <c r="L508" s="8"/>
      <c r="M508" s="53"/>
      <c r="N508" s="8"/>
      <c r="O508" s="125"/>
      <c r="P508" s="83"/>
      <c r="Q508" s="8"/>
      <c r="R508" s="8"/>
      <c r="S508" s="54"/>
      <c r="T508" s="126"/>
      <c r="U508" s="56"/>
      <c r="V508" s="58"/>
      <c r="W508" s="59" t="s">
        <v>20</v>
      </c>
      <c r="X508" s="41" t="s">
        <v>21</v>
      </c>
      <c r="Y508" s="60">
        <v>0.85</v>
      </c>
      <c r="Z508" s="43"/>
      <c r="AA508" s="43"/>
      <c r="AB508" s="44"/>
      <c r="AC508" s="44"/>
      <c r="AD508" s="44"/>
      <c r="AE508" s="44"/>
      <c r="AF508" s="44"/>
      <c r="AG508" s="45">
        <f>ROUND(H508*Y508,0)</f>
        <v>621</v>
      </c>
      <c r="AH508" s="79"/>
      <c r="AI508" s="80"/>
      <c r="AJ508" s="80"/>
      <c r="AK508" s="80"/>
      <c r="AL508" s="14"/>
      <c r="AM508" s="16" t="str">
        <f t="shared" si="1"/>
        <v>{s:'631902', v:621 , c:'放デイ３０・評減・'},</v>
      </c>
      <c r="AN508" s="16"/>
    </row>
    <row r="509" ht="16.5" customHeight="1">
      <c r="A509" s="29">
        <v>63.0</v>
      </c>
      <c r="B509" s="30">
        <v>1903.0</v>
      </c>
      <c r="C509" s="31">
        <v>507.0</v>
      </c>
      <c r="D509" s="32" t="s">
        <v>544</v>
      </c>
      <c r="E509" s="69"/>
      <c r="F509" s="69"/>
      <c r="G509" s="104"/>
      <c r="H509" s="63"/>
      <c r="I509" s="63"/>
      <c r="J509" s="51"/>
      <c r="K509" s="52"/>
      <c r="L509" s="8"/>
      <c r="M509" s="53"/>
      <c r="N509" s="14"/>
      <c r="O509" s="127"/>
      <c r="P509" s="14"/>
      <c r="Q509" s="8"/>
      <c r="R509" s="8"/>
      <c r="S509" s="54"/>
      <c r="T509" s="128" t="s">
        <v>326</v>
      </c>
      <c r="U509" s="41" t="s">
        <v>21</v>
      </c>
      <c r="V509" s="68">
        <v>0.7</v>
      </c>
      <c r="W509" s="88"/>
      <c r="X509" s="88"/>
      <c r="Y509" s="88"/>
      <c r="Z509" s="88"/>
      <c r="AA509" s="88"/>
      <c r="AB509" s="89"/>
      <c r="AC509" s="89"/>
      <c r="AD509" s="89"/>
      <c r="AE509" s="89"/>
      <c r="AF509" s="89"/>
      <c r="AG509" s="45">
        <f>ROUND(H508*V509,0)</f>
        <v>511</v>
      </c>
      <c r="AH509" s="79"/>
      <c r="AI509" s="80"/>
      <c r="AJ509" s="80"/>
      <c r="AK509" s="80"/>
      <c r="AL509" s="14"/>
      <c r="AM509" s="16" t="str">
        <f t="shared" si="1"/>
        <v>{s:'631903', v:511 , c:'放デイ３０・開減１・'},</v>
      </c>
      <c r="AN509" s="16"/>
    </row>
    <row r="510" ht="16.5" customHeight="1">
      <c r="A510" s="29">
        <v>63.0</v>
      </c>
      <c r="B510" s="30">
        <v>1904.0</v>
      </c>
      <c r="C510" s="31">
        <v>508.0</v>
      </c>
      <c r="D510" s="32" t="s">
        <v>545</v>
      </c>
      <c r="E510" s="69"/>
      <c r="F510" s="69"/>
      <c r="G510" s="104"/>
      <c r="H510" s="63"/>
      <c r="I510" s="63"/>
      <c r="J510" s="51"/>
      <c r="K510" s="52"/>
      <c r="L510" s="8"/>
      <c r="M510" s="53"/>
      <c r="N510" s="14"/>
      <c r="O510" s="127"/>
      <c r="P510" s="14"/>
      <c r="Q510" s="8"/>
      <c r="R510" s="8"/>
      <c r="S510" s="54"/>
      <c r="T510" s="129"/>
      <c r="U510" s="56"/>
      <c r="V510" s="72"/>
      <c r="W510" s="73" t="s">
        <v>20</v>
      </c>
      <c r="X510" s="74" t="s">
        <v>21</v>
      </c>
      <c r="Y510" s="75">
        <v>0.85</v>
      </c>
      <c r="Z510" s="43"/>
      <c r="AA510" s="43"/>
      <c r="AB510" s="44"/>
      <c r="AC510" s="44"/>
      <c r="AD510" s="44"/>
      <c r="AE510" s="44"/>
      <c r="AF510" s="44"/>
      <c r="AG510" s="45">
        <f>ROUND(ROUND(H508*V509,0)*Y510,0)</f>
        <v>434</v>
      </c>
      <c r="AH510" s="79"/>
      <c r="AI510" s="80"/>
      <c r="AJ510" s="80"/>
      <c r="AK510" s="80"/>
      <c r="AL510" s="14"/>
      <c r="AM510" s="16" t="str">
        <f t="shared" si="1"/>
        <v>{s:'631904', v:434 , c:'放デイ３０・開減１・評減・'},</v>
      </c>
      <c r="AN510" s="16"/>
    </row>
    <row r="511" ht="16.5" customHeight="1">
      <c r="A511" s="29">
        <v>63.0</v>
      </c>
      <c r="B511" s="30">
        <v>1905.0</v>
      </c>
      <c r="C511" s="31">
        <v>509.0</v>
      </c>
      <c r="D511" s="32" t="s">
        <v>546</v>
      </c>
      <c r="E511" s="69"/>
      <c r="F511" s="69"/>
      <c r="G511" s="76"/>
      <c r="H511" s="63"/>
      <c r="I511" s="63"/>
      <c r="J511" s="51"/>
      <c r="K511" s="52"/>
      <c r="L511" s="8"/>
      <c r="M511" s="53"/>
      <c r="N511" s="14"/>
      <c r="O511" s="127"/>
      <c r="P511" s="14"/>
      <c r="Q511" s="8"/>
      <c r="R511" s="8"/>
      <c r="S511" s="54"/>
      <c r="T511" s="128" t="s">
        <v>329</v>
      </c>
      <c r="U511" s="41" t="s">
        <v>21</v>
      </c>
      <c r="V511" s="68">
        <v>0.85</v>
      </c>
      <c r="W511" s="77"/>
      <c r="X511" s="77"/>
      <c r="Y511" s="77"/>
      <c r="Z511" s="77"/>
      <c r="AA511" s="77"/>
      <c r="AB511" s="72"/>
      <c r="AC511" s="72"/>
      <c r="AD511" s="72"/>
      <c r="AE511" s="72"/>
      <c r="AF511" s="72"/>
      <c r="AG511" s="45">
        <f>ROUND(H508*V511,0)</f>
        <v>621</v>
      </c>
      <c r="AH511" s="79"/>
      <c r="AI511" s="80"/>
      <c r="AJ511" s="80"/>
      <c r="AK511" s="80"/>
      <c r="AL511" s="14"/>
      <c r="AM511" s="16" t="str">
        <f t="shared" si="1"/>
        <v>{s:'631905', v:621 , c:'放デイ３０・開減２・'},</v>
      </c>
      <c r="AN511" s="16"/>
    </row>
    <row r="512" ht="16.5" customHeight="1">
      <c r="A512" s="29">
        <v>63.0</v>
      </c>
      <c r="B512" s="30">
        <v>1906.0</v>
      </c>
      <c r="C512" s="31">
        <v>510.0</v>
      </c>
      <c r="D512" s="32" t="s">
        <v>547</v>
      </c>
      <c r="E512" s="69"/>
      <c r="F512" s="69"/>
      <c r="G512" s="76"/>
      <c r="H512" s="63"/>
      <c r="I512" s="63"/>
      <c r="J512" s="51"/>
      <c r="K512" s="52"/>
      <c r="L512" s="8"/>
      <c r="M512" s="53"/>
      <c r="N512" s="14"/>
      <c r="O512" s="127"/>
      <c r="P512" s="14"/>
      <c r="Q512" s="8"/>
      <c r="R512" s="8"/>
      <c r="S512" s="54"/>
      <c r="T512" s="129"/>
      <c r="U512" s="56"/>
      <c r="V512" s="72"/>
      <c r="W512" s="73" t="s">
        <v>20</v>
      </c>
      <c r="X512" s="74" t="s">
        <v>21</v>
      </c>
      <c r="Y512" s="75">
        <v>0.85</v>
      </c>
      <c r="Z512" s="43"/>
      <c r="AA512" s="43"/>
      <c r="AB512" s="44"/>
      <c r="AC512" s="44"/>
      <c r="AD512" s="44"/>
      <c r="AE512" s="44"/>
      <c r="AF512" s="44"/>
      <c r="AG512" s="45">
        <f>ROUND(ROUND(H508*V511,0)*Y512,0)</f>
        <v>528</v>
      </c>
      <c r="AH512" s="79"/>
      <c r="AI512" s="80"/>
      <c r="AJ512" s="80"/>
      <c r="AK512" s="80"/>
      <c r="AL512" s="14"/>
      <c r="AM512" s="16" t="str">
        <f t="shared" si="1"/>
        <v>{s:'631906', v:528 , c:'放デイ３０・開減２・評減・'},</v>
      </c>
      <c r="AN512" s="16"/>
    </row>
    <row r="513" ht="16.5" customHeight="1">
      <c r="A513" s="29">
        <v>63.0</v>
      </c>
      <c r="B513" s="30">
        <v>1907.0</v>
      </c>
      <c r="C513" s="31">
        <v>511.0</v>
      </c>
      <c r="D513" s="32" t="s">
        <v>548</v>
      </c>
      <c r="E513" s="69"/>
      <c r="F513" s="69"/>
      <c r="G513" s="76"/>
      <c r="H513" s="63"/>
      <c r="I513" s="63"/>
      <c r="J513" s="51"/>
      <c r="K513" s="52"/>
      <c r="L513" s="8"/>
      <c r="M513" s="53"/>
      <c r="N513" s="14"/>
      <c r="O513" s="127"/>
      <c r="P513" s="14"/>
      <c r="Q513" s="8"/>
      <c r="R513" s="8"/>
      <c r="S513" s="54"/>
      <c r="T513" s="118"/>
      <c r="U513" s="41"/>
      <c r="V513" s="42"/>
      <c r="W513" s="43"/>
      <c r="X513" s="43"/>
      <c r="Y513" s="44"/>
      <c r="Z513" s="82" t="s">
        <v>30</v>
      </c>
      <c r="AA513" s="83">
        <v>5.0</v>
      </c>
      <c r="AB513" s="84" t="s">
        <v>31</v>
      </c>
      <c r="AC513" s="84"/>
      <c r="AD513" s="84"/>
      <c r="AE513" s="84"/>
      <c r="AF513" s="84"/>
      <c r="AG513" s="45">
        <f>ROUND(H508-AA513,0)</f>
        <v>725</v>
      </c>
      <c r="AH513" s="79"/>
      <c r="AI513" s="80"/>
      <c r="AJ513" s="80"/>
      <c r="AK513" s="80"/>
      <c r="AL513" s="14"/>
      <c r="AM513" s="16" t="str">
        <f t="shared" si="1"/>
        <v>{s:'631907', v:725 , c:'放デイ３０・拘減・'},</v>
      </c>
      <c r="AN513" s="16"/>
    </row>
    <row r="514" ht="16.5" customHeight="1">
      <c r="A514" s="29">
        <v>63.0</v>
      </c>
      <c r="B514" s="30">
        <v>1908.0</v>
      </c>
      <c r="C514" s="31">
        <v>512.0</v>
      </c>
      <c r="D514" s="32" t="s">
        <v>549</v>
      </c>
      <c r="E514" s="69"/>
      <c r="F514" s="69"/>
      <c r="G514" s="76"/>
      <c r="H514" s="63"/>
      <c r="I514" s="63"/>
      <c r="J514" s="51"/>
      <c r="K514" s="52"/>
      <c r="L514" s="8"/>
      <c r="M514" s="53"/>
      <c r="N514" s="14"/>
      <c r="O514" s="127"/>
      <c r="P514" s="14"/>
      <c r="Q514" s="8"/>
      <c r="R514" s="8"/>
      <c r="S514" s="54"/>
      <c r="T514" s="126"/>
      <c r="U514" s="56"/>
      <c r="V514" s="58"/>
      <c r="W514" s="59" t="s">
        <v>20</v>
      </c>
      <c r="X514" s="41" t="s">
        <v>21</v>
      </c>
      <c r="Y514" s="86">
        <v>0.85</v>
      </c>
      <c r="Z514" s="87"/>
      <c r="AA514" s="83"/>
      <c r="AB514" s="84"/>
      <c r="AC514" s="84"/>
      <c r="AD514" s="84"/>
      <c r="AE514" s="84"/>
      <c r="AF514" s="84"/>
      <c r="AG514" s="45">
        <f>ROUND(ROUND(H508*Y514,0)-AA513,0)</f>
        <v>616</v>
      </c>
      <c r="AH514" s="79"/>
      <c r="AI514" s="80"/>
      <c r="AJ514" s="80"/>
      <c r="AK514" s="80"/>
      <c r="AL514" s="14"/>
      <c r="AM514" s="16" t="str">
        <f t="shared" si="1"/>
        <v>{s:'631908', v:616 , c:'放デイ３０・評減・拘減・'},</v>
      </c>
      <c r="AN514" s="16"/>
    </row>
    <row r="515" ht="16.5" customHeight="1">
      <c r="A515" s="29">
        <v>63.0</v>
      </c>
      <c r="B515" s="30">
        <v>1909.0</v>
      </c>
      <c r="C515" s="31">
        <v>513.0</v>
      </c>
      <c r="D515" s="32" t="s">
        <v>550</v>
      </c>
      <c r="E515" s="69"/>
      <c r="F515" s="69"/>
      <c r="G515" s="76"/>
      <c r="H515" s="63"/>
      <c r="I515" s="63"/>
      <c r="J515" s="51"/>
      <c r="K515" s="52"/>
      <c r="L515" s="8"/>
      <c r="M515" s="53"/>
      <c r="N515" s="14"/>
      <c r="O515" s="127"/>
      <c r="P515" s="14"/>
      <c r="Q515" s="8"/>
      <c r="R515" s="8"/>
      <c r="S515" s="54"/>
      <c r="T515" s="128" t="s">
        <v>326</v>
      </c>
      <c r="U515" s="83" t="s">
        <v>21</v>
      </c>
      <c r="V515" s="91">
        <v>0.7</v>
      </c>
      <c r="W515" s="88"/>
      <c r="X515" s="88"/>
      <c r="Y515" s="89"/>
      <c r="Z515" s="87"/>
      <c r="AA515" s="90"/>
      <c r="AB515" s="91"/>
      <c r="AC515" s="91"/>
      <c r="AD515" s="91"/>
      <c r="AE515" s="91"/>
      <c r="AF515" s="91"/>
      <c r="AG515" s="45">
        <f>ROUND(ROUND(H508*V515,0)-AA513,0)</f>
        <v>506</v>
      </c>
      <c r="AH515" s="79"/>
      <c r="AI515" s="80"/>
      <c r="AJ515" s="80"/>
      <c r="AK515" s="80"/>
      <c r="AL515" s="14"/>
      <c r="AM515" s="16" t="str">
        <f t="shared" si="1"/>
        <v>{s:'631909', v:506 , c:'放デイ３０・開減１・拘減・'},</v>
      </c>
      <c r="AN515" s="16"/>
    </row>
    <row r="516" ht="16.5" customHeight="1">
      <c r="A516" s="29">
        <v>63.0</v>
      </c>
      <c r="B516" s="30">
        <v>1910.0</v>
      </c>
      <c r="C516" s="31">
        <v>514.0</v>
      </c>
      <c r="D516" s="32" t="s">
        <v>551</v>
      </c>
      <c r="E516" s="69"/>
      <c r="F516" s="69"/>
      <c r="G516" s="76"/>
      <c r="H516" s="63"/>
      <c r="I516" s="63"/>
      <c r="J516" s="51"/>
      <c r="K516" s="52"/>
      <c r="L516" s="8"/>
      <c r="M516" s="53"/>
      <c r="N516" s="14"/>
      <c r="O516" s="127"/>
      <c r="P516" s="14"/>
      <c r="Q516" s="8"/>
      <c r="R516" s="8"/>
      <c r="S516" s="54"/>
      <c r="T516" s="129"/>
      <c r="U516" s="56"/>
      <c r="V516" s="72"/>
      <c r="W516" s="73" t="s">
        <v>20</v>
      </c>
      <c r="X516" s="74" t="s">
        <v>21</v>
      </c>
      <c r="Y516" s="92">
        <v>0.85</v>
      </c>
      <c r="Z516" s="87"/>
      <c r="AA516" s="90"/>
      <c r="AB516" s="91"/>
      <c r="AC516" s="91"/>
      <c r="AD516" s="91"/>
      <c r="AE516" s="91"/>
      <c r="AF516" s="91"/>
      <c r="AG516" s="45">
        <f>ROUND(ROUND(ROUND(H508*V515,0)*Y516,0)-AA513,0)</f>
        <v>429</v>
      </c>
      <c r="AH516" s="79"/>
      <c r="AI516" s="80"/>
      <c r="AJ516" s="80"/>
      <c r="AK516" s="80"/>
      <c r="AL516" s="14"/>
      <c r="AM516" s="16" t="str">
        <f t="shared" si="1"/>
        <v>{s:'631910', v:429 , c:'放デイ３０・開減１・評減・拘減・'},</v>
      </c>
      <c r="AN516" s="16"/>
    </row>
    <row r="517" ht="16.5" customHeight="1">
      <c r="A517" s="29">
        <v>63.0</v>
      </c>
      <c r="B517" s="30">
        <v>1911.0</v>
      </c>
      <c r="C517" s="31">
        <v>515.0</v>
      </c>
      <c r="D517" s="32" t="s">
        <v>552</v>
      </c>
      <c r="E517" s="69"/>
      <c r="F517" s="69"/>
      <c r="G517" s="76"/>
      <c r="H517" s="63"/>
      <c r="I517" s="63"/>
      <c r="J517" s="51"/>
      <c r="K517" s="52"/>
      <c r="L517" s="8"/>
      <c r="M517" s="53"/>
      <c r="N517" s="14"/>
      <c r="O517" s="127"/>
      <c r="P517" s="14"/>
      <c r="Q517" s="8"/>
      <c r="R517" s="8"/>
      <c r="S517" s="54"/>
      <c r="T517" s="128" t="s">
        <v>329</v>
      </c>
      <c r="U517" s="83" t="s">
        <v>21</v>
      </c>
      <c r="V517" s="91">
        <v>0.85</v>
      </c>
      <c r="W517" s="77"/>
      <c r="X517" s="77"/>
      <c r="Y517" s="72"/>
      <c r="Z517" s="87"/>
      <c r="AA517" s="90"/>
      <c r="AB517" s="91"/>
      <c r="AC517" s="91"/>
      <c r="AD517" s="91"/>
      <c r="AE517" s="91"/>
      <c r="AF517" s="91"/>
      <c r="AG517" s="45">
        <f>ROUND(ROUND(H508*V517,0)-AA513,0)</f>
        <v>616</v>
      </c>
      <c r="AH517" s="79"/>
      <c r="AI517" s="80"/>
      <c r="AJ517" s="80"/>
      <c r="AK517" s="80"/>
      <c r="AL517" s="14"/>
      <c r="AM517" s="16" t="str">
        <f t="shared" si="1"/>
        <v>{s:'631911', v:616 , c:'放デイ３０・開減２・拘減・'},</v>
      </c>
      <c r="AN517" s="16"/>
    </row>
    <row r="518" ht="16.5" customHeight="1">
      <c r="A518" s="29">
        <v>63.0</v>
      </c>
      <c r="B518" s="30">
        <v>1912.0</v>
      </c>
      <c r="C518" s="31">
        <v>516.0</v>
      </c>
      <c r="D518" s="32" t="s">
        <v>553</v>
      </c>
      <c r="E518" s="69"/>
      <c r="F518" s="69"/>
      <c r="G518" s="76"/>
      <c r="H518" s="63"/>
      <c r="I518" s="63"/>
      <c r="J518" s="51"/>
      <c r="K518" s="52"/>
      <c r="L518" s="8"/>
      <c r="M518" s="53"/>
      <c r="N518" s="14"/>
      <c r="O518" s="127"/>
      <c r="P518" s="14"/>
      <c r="Q518" s="8"/>
      <c r="R518" s="8"/>
      <c r="S518" s="54"/>
      <c r="T518" s="129"/>
      <c r="U518" s="56"/>
      <c r="V518" s="72"/>
      <c r="W518" s="73" t="s">
        <v>20</v>
      </c>
      <c r="X518" s="74" t="s">
        <v>21</v>
      </c>
      <c r="Y518" s="92">
        <v>0.85</v>
      </c>
      <c r="Z518" s="93"/>
      <c r="AA518" s="77"/>
      <c r="AB518" s="72"/>
      <c r="AC518" s="72"/>
      <c r="AD518" s="72"/>
      <c r="AE518" s="72"/>
      <c r="AF518" s="72"/>
      <c r="AG518" s="45">
        <f>ROUND(ROUND(ROUND(H508*V517,0)*Y518,0)-AA513,0)</f>
        <v>523</v>
      </c>
      <c r="AH518" s="79"/>
      <c r="AI518" s="80"/>
      <c r="AJ518" s="80"/>
      <c r="AK518" s="80"/>
      <c r="AL518" s="14"/>
      <c r="AM518" s="16" t="str">
        <f t="shared" si="1"/>
        <v>{s:'631912', v:523 , c:'放デイ３０・開減２・評減・拘減・'},</v>
      </c>
      <c r="AN518" s="16"/>
    </row>
    <row r="519" ht="16.5" customHeight="1">
      <c r="A519" s="29">
        <v>63.0</v>
      </c>
      <c r="B519" s="30">
        <v>1913.0</v>
      </c>
      <c r="C519" s="31">
        <v>517.0</v>
      </c>
      <c r="D519" s="32" t="s">
        <v>554</v>
      </c>
      <c r="E519" s="69"/>
      <c r="F519" s="69"/>
      <c r="G519" s="127"/>
      <c r="H519" s="63"/>
      <c r="I519" s="63"/>
      <c r="J519" s="54"/>
      <c r="K519" s="69"/>
      <c r="L519" s="65"/>
      <c r="M519" s="65"/>
      <c r="N519" s="54"/>
      <c r="O519" s="33" t="s">
        <v>23</v>
      </c>
      <c r="P519" s="130" t="s">
        <v>24</v>
      </c>
      <c r="Q519" s="7"/>
      <c r="R519" s="7"/>
      <c r="S519" s="39"/>
      <c r="T519" s="118"/>
      <c r="U519" s="41"/>
      <c r="V519" s="42"/>
      <c r="W519" s="43"/>
      <c r="X519" s="43"/>
      <c r="Y519" s="43"/>
      <c r="Z519" s="43"/>
      <c r="AA519" s="43"/>
      <c r="AB519" s="44"/>
      <c r="AC519" s="44"/>
      <c r="AD519" s="44"/>
      <c r="AE519" s="44"/>
      <c r="AF519" s="44"/>
      <c r="AG519" s="45">
        <f>ROUND(H508*R520,0)</f>
        <v>511</v>
      </c>
      <c r="AH519" s="79"/>
      <c r="AI519" s="80"/>
      <c r="AJ519" s="80"/>
      <c r="AK519" s="80"/>
      <c r="AL519" s="14"/>
      <c r="AM519" s="16" t="str">
        <f t="shared" si="1"/>
        <v>{s:'631913', v:511 , c:'放デイ３０・未計画・'},</v>
      </c>
      <c r="AN519" s="16"/>
    </row>
    <row r="520" ht="16.5" customHeight="1">
      <c r="A520" s="29">
        <v>63.0</v>
      </c>
      <c r="B520" s="30">
        <v>1914.0</v>
      </c>
      <c r="C520" s="31">
        <v>518.0</v>
      </c>
      <c r="D520" s="32" t="s">
        <v>555</v>
      </c>
      <c r="E520" s="69"/>
      <c r="F520" s="69"/>
      <c r="G520" s="127"/>
      <c r="H520" s="113"/>
      <c r="I520" s="8"/>
      <c r="J520" s="54"/>
      <c r="K520" s="69"/>
      <c r="L520" s="65"/>
      <c r="M520" s="65"/>
      <c r="N520" s="54"/>
      <c r="O520" s="131"/>
      <c r="P520" s="87"/>
      <c r="Q520" s="83" t="s">
        <v>21</v>
      </c>
      <c r="R520" s="90">
        <v>0.7</v>
      </c>
      <c r="S520" s="54"/>
      <c r="T520" s="126"/>
      <c r="U520" s="56"/>
      <c r="V520" s="58"/>
      <c r="W520" s="59" t="s">
        <v>20</v>
      </c>
      <c r="X520" s="41" t="s">
        <v>21</v>
      </c>
      <c r="Y520" s="60">
        <v>0.85</v>
      </c>
      <c r="Z520" s="43"/>
      <c r="AA520" s="43"/>
      <c r="AB520" s="44"/>
      <c r="AC520" s="44"/>
      <c r="AD520" s="44"/>
      <c r="AE520" s="44"/>
      <c r="AF520" s="44"/>
      <c r="AG520" s="45">
        <f>ROUND(ROUND(H508*R520,0)*Y520,0)</f>
        <v>434</v>
      </c>
      <c r="AH520" s="79"/>
      <c r="AI520" s="80"/>
      <c r="AJ520" s="80"/>
      <c r="AK520" s="80"/>
      <c r="AL520" s="14"/>
      <c r="AM520" s="16" t="str">
        <f t="shared" si="1"/>
        <v>{s:'631914', v:434 , c:'放デイ３０・未計画・評減・'},</v>
      </c>
      <c r="AN520" s="16"/>
    </row>
    <row r="521" ht="16.5" customHeight="1">
      <c r="A521" s="29">
        <v>63.0</v>
      </c>
      <c r="B521" s="30">
        <v>1915.0</v>
      </c>
      <c r="C521" s="31">
        <v>519.0</v>
      </c>
      <c r="D521" s="32" t="s">
        <v>556</v>
      </c>
      <c r="E521" s="94"/>
      <c r="F521" s="94"/>
      <c r="G521" s="103"/>
      <c r="H521" s="8"/>
      <c r="I521" s="8"/>
      <c r="J521" s="54"/>
      <c r="K521" s="69"/>
      <c r="L521" s="65"/>
      <c r="M521" s="65"/>
      <c r="N521" s="132"/>
      <c r="O521" s="131"/>
      <c r="P521" s="87"/>
      <c r="Q521" s="83"/>
      <c r="R521" s="90"/>
      <c r="S521" s="91"/>
      <c r="T521" s="128" t="s">
        <v>326</v>
      </c>
      <c r="U521" s="41" t="s">
        <v>21</v>
      </c>
      <c r="V521" s="68">
        <f>$V$293</f>
        <v>0.7</v>
      </c>
      <c r="W521" s="88"/>
      <c r="X521" s="88"/>
      <c r="Y521" s="88"/>
      <c r="Z521" s="88"/>
      <c r="AA521" s="88"/>
      <c r="AB521" s="89"/>
      <c r="AC521" s="89"/>
      <c r="AD521" s="89"/>
      <c r="AE521" s="89"/>
      <c r="AF521" s="89"/>
      <c r="AG521" s="45">
        <f>ROUND(ROUND(H508*R520,0)*V521,0)</f>
        <v>358</v>
      </c>
      <c r="AH521" s="79"/>
      <c r="AI521" s="80"/>
      <c r="AJ521" s="80"/>
      <c r="AK521" s="80"/>
      <c r="AL521" s="14"/>
      <c r="AM521" s="16" t="str">
        <f t="shared" si="1"/>
        <v>{s:'631915', v:358 , c:'放デイ３０・未計画・開減１・'},</v>
      </c>
      <c r="AN521" s="16"/>
    </row>
    <row r="522" ht="16.5" customHeight="1">
      <c r="A522" s="29">
        <v>63.0</v>
      </c>
      <c r="B522" s="30">
        <v>1916.0</v>
      </c>
      <c r="C522" s="31">
        <v>520.0</v>
      </c>
      <c r="D522" s="32" t="s">
        <v>557</v>
      </c>
      <c r="E522" s="94"/>
      <c r="F522" s="94"/>
      <c r="G522" s="103"/>
      <c r="H522" s="8"/>
      <c r="I522" s="8"/>
      <c r="J522" s="54"/>
      <c r="K522" s="69"/>
      <c r="L522" s="65"/>
      <c r="M522" s="65"/>
      <c r="N522" s="132"/>
      <c r="O522" s="131"/>
      <c r="P522" s="87"/>
      <c r="Q522" s="83"/>
      <c r="R522" s="90"/>
      <c r="S522" s="91"/>
      <c r="T522" s="129"/>
      <c r="U522" s="56"/>
      <c r="V522" s="72"/>
      <c r="W522" s="73" t="s">
        <v>20</v>
      </c>
      <c r="X522" s="74" t="s">
        <v>21</v>
      </c>
      <c r="Y522" s="75">
        <v>0.85</v>
      </c>
      <c r="Z522" s="43"/>
      <c r="AA522" s="43"/>
      <c r="AB522" s="44"/>
      <c r="AC522" s="44"/>
      <c r="AD522" s="44"/>
      <c r="AE522" s="44"/>
      <c r="AF522" s="44"/>
      <c r="AG522" s="45">
        <f>ROUND(ROUND(ROUND(H508*R520,0)*V521,0)*Y522,0)</f>
        <v>304</v>
      </c>
      <c r="AH522" s="79"/>
      <c r="AI522" s="80"/>
      <c r="AJ522" s="80"/>
      <c r="AK522" s="80"/>
      <c r="AL522" s="14"/>
      <c r="AM522" s="16" t="str">
        <f t="shared" si="1"/>
        <v>{s:'631916', v:304 , c:'放デイ３０・未計画・開減１・評減・'},</v>
      </c>
      <c r="AN522" s="16"/>
    </row>
    <row r="523" ht="16.5" customHeight="1">
      <c r="A523" s="29">
        <v>63.0</v>
      </c>
      <c r="B523" s="30">
        <v>1917.0</v>
      </c>
      <c r="C523" s="31">
        <v>521.0</v>
      </c>
      <c r="D523" s="32" t="s">
        <v>558</v>
      </c>
      <c r="E523" s="94"/>
      <c r="F523" s="94"/>
      <c r="G523" s="103"/>
      <c r="H523" s="8"/>
      <c r="I523" s="8"/>
      <c r="J523" s="54"/>
      <c r="K523" s="69"/>
      <c r="L523" s="65"/>
      <c r="M523" s="65"/>
      <c r="N523" s="132"/>
      <c r="O523" s="131"/>
      <c r="P523" s="87"/>
      <c r="Q523" s="83"/>
      <c r="R523" s="90"/>
      <c r="S523" s="91"/>
      <c r="T523" s="128" t="s">
        <v>329</v>
      </c>
      <c r="U523" s="41" t="s">
        <v>21</v>
      </c>
      <c r="V523" s="68">
        <f>$V$295</f>
        <v>0.85</v>
      </c>
      <c r="W523" s="77"/>
      <c r="X523" s="77"/>
      <c r="Y523" s="77"/>
      <c r="Z523" s="77"/>
      <c r="AA523" s="77"/>
      <c r="AB523" s="72"/>
      <c r="AC523" s="72"/>
      <c r="AD523" s="72"/>
      <c r="AE523" s="72"/>
      <c r="AF523" s="72"/>
      <c r="AG523" s="45">
        <f>ROUND(ROUND(H508*R520,0)*V523,0)</f>
        <v>434</v>
      </c>
      <c r="AH523" s="79"/>
      <c r="AI523" s="80"/>
      <c r="AJ523" s="80"/>
      <c r="AK523" s="80"/>
      <c r="AL523" s="14"/>
      <c r="AM523" s="16" t="str">
        <f t="shared" si="1"/>
        <v>{s:'631917', v:434 , c:'放デイ３０・未計画・開減２・'},</v>
      </c>
      <c r="AN523" s="16"/>
    </row>
    <row r="524" ht="16.5" customHeight="1">
      <c r="A524" s="29">
        <v>63.0</v>
      </c>
      <c r="B524" s="30">
        <v>1918.0</v>
      </c>
      <c r="C524" s="31">
        <v>522.0</v>
      </c>
      <c r="D524" s="32" t="s">
        <v>559</v>
      </c>
      <c r="E524" s="94"/>
      <c r="F524" s="94"/>
      <c r="G524" s="103"/>
      <c r="H524" s="8"/>
      <c r="I524" s="8"/>
      <c r="J524" s="54"/>
      <c r="K524" s="69"/>
      <c r="L524" s="65"/>
      <c r="M524" s="65"/>
      <c r="N524" s="132"/>
      <c r="O524" s="133"/>
      <c r="P524" s="87"/>
      <c r="Q524" s="83"/>
      <c r="R524" s="90"/>
      <c r="S524" s="91"/>
      <c r="T524" s="129"/>
      <c r="U524" s="56"/>
      <c r="V524" s="72"/>
      <c r="W524" s="73" t="s">
        <v>20</v>
      </c>
      <c r="X524" s="74" t="s">
        <v>21</v>
      </c>
      <c r="Y524" s="75">
        <v>0.85</v>
      </c>
      <c r="Z524" s="43"/>
      <c r="AA524" s="43"/>
      <c r="AB524" s="44"/>
      <c r="AC524" s="44"/>
      <c r="AD524" s="44"/>
      <c r="AE524" s="44"/>
      <c r="AF524" s="44"/>
      <c r="AG524" s="45">
        <f>ROUND(ROUND(ROUND(H508*R520,0)*V523,0)*Y524,0)</f>
        <v>369</v>
      </c>
      <c r="AH524" s="79"/>
      <c r="AI524" s="80"/>
      <c r="AJ524" s="80"/>
      <c r="AK524" s="80"/>
      <c r="AL524" s="14"/>
      <c r="AM524" s="16" t="str">
        <f t="shared" si="1"/>
        <v>{s:'631918', v:369 , c:'放デイ３０・未計画・開減２・評減・'},</v>
      </c>
      <c r="AN524" s="16"/>
    </row>
    <row r="525" ht="16.5" customHeight="1">
      <c r="A525" s="29">
        <v>63.0</v>
      </c>
      <c r="B525" s="30">
        <v>1919.0</v>
      </c>
      <c r="C525" s="31">
        <v>523.0</v>
      </c>
      <c r="D525" s="32" t="s">
        <v>560</v>
      </c>
      <c r="E525" s="94"/>
      <c r="F525" s="94"/>
      <c r="G525" s="103"/>
      <c r="H525" s="8"/>
      <c r="I525" s="8"/>
      <c r="J525" s="54"/>
      <c r="K525" s="69"/>
      <c r="L525" s="65"/>
      <c r="M525" s="65"/>
      <c r="N525" s="132"/>
      <c r="O525" s="133"/>
      <c r="P525" s="134"/>
      <c r="Q525" s="83"/>
      <c r="R525" s="90"/>
      <c r="S525" s="91"/>
      <c r="T525" s="118"/>
      <c r="U525" s="41"/>
      <c r="V525" s="42"/>
      <c r="W525" s="43"/>
      <c r="X525" s="43"/>
      <c r="Y525" s="44"/>
      <c r="Z525" s="82" t="s">
        <v>30</v>
      </c>
      <c r="AA525" s="83">
        <v>5.0</v>
      </c>
      <c r="AB525" s="84" t="s">
        <v>31</v>
      </c>
      <c r="AC525" s="84"/>
      <c r="AD525" s="84"/>
      <c r="AE525" s="84"/>
      <c r="AF525" s="84"/>
      <c r="AG525" s="45">
        <f>ROUND(ROUND(H508*R520,0)-AA525,0)</f>
        <v>506</v>
      </c>
      <c r="AH525" s="79"/>
      <c r="AI525" s="80"/>
      <c r="AJ525" s="80"/>
      <c r="AK525" s="80"/>
      <c r="AL525" s="14"/>
      <c r="AM525" s="16" t="str">
        <f t="shared" si="1"/>
        <v>{s:'631919', v:506 , c:'放デイ３０・未計画・拘減・'},</v>
      </c>
      <c r="AN525" s="16"/>
    </row>
    <row r="526" ht="16.5" customHeight="1">
      <c r="A526" s="29">
        <v>63.0</v>
      </c>
      <c r="B526" s="30">
        <v>1920.0</v>
      </c>
      <c r="C526" s="31">
        <v>524.0</v>
      </c>
      <c r="D526" s="32" t="s">
        <v>561</v>
      </c>
      <c r="E526" s="94"/>
      <c r="F526" s="94"/>
      <c r="G526" s="103"/>
      <c r="H526" s="8"/>
      <c r="I526" s="8"/>
      <c r="J526" s="54"/>
      <c r="K526" s="69"/>
      <c r="L526" s="65"/>
      <c r="M526" s="65"/>
      <c r="N526" s="132"/>
      <c r="O526" s="133"/>
      <c r="P526" s="134"/>
      <c r="Q526" s="83"/>
      <c r="R526" s="90"/>
      <c r="S526" s="91"/>
      <c r="T526" s="126"/>
      <c r="U526" s="56"/>
      <c r="V526" s="58"/>
      <c r="W526" s="59" t="s">
        <v>20</v>
      </c>
      <c r="X526" s="41" t="s">
        <v>21</v>
      </c>
      <c r="Y526" s="86">
        <v>0.85</v>
      </c>
      <c r="Z526" s="87"/>
      <c r="AA526" s="83"/>
      <c r="AB526" s="84"/>
      <c r="AC526" s="84"/>
      <c r="AD526" s="84"/>
      <c r="AE526" s="84"/>
      <c r="AF526" s="84"/>
      <c r="AG526" s="45">
        <f>ROUND(ROUND(ROUND(H508*R520,0)*Y526,0)-AA525,0)</f>
        <v>429</v>
      </c>
      <c r="AH526" s="79"/>
      <c r="AI526" s="80"/>
      <c r="AJ526" s="80"/>
      <c r="AK526" s="80"/>
      <c r="AL526" s="14"/>
      <c r="AM526" s="16" t="str">
        <f t="shared" si="1"/>
        <v>{s:'631920', v:429 , c:'放デイ３０・未計画・評減・拘減・'},</v>
      </c>
      <c r="AN526" s="16"/>
    </row>
    <row r="527" ht="16.5" customHeight="1">
      <c r="A527" s="29">
        <v>63.0</v>
      </c>
      <c r="B527" s="30">
        <v>1921.0</v>
      </c>
      <c r="C527" s="31">
        <v>525.0</v>
      </c>
      <c r="D527" s="32" t="s">
        <v>562</v>
      </c>
      <c r="E527" s="94"/>
      <c r="F527" s="94"/>
      <c r="G527" s="103"/>
      <c r="H527" s="8"/>
      <c r="I527" s="8"/>
      <c r="J527" s="54"/>
      <c r="K527" s="69"/>
      <c r="L527" s="65"/>
      <c r="M527" s="65"/>
      <c r="N527" s="132"/>
      <c r="O527" s="133"/>
      <c r="P527" s="134"/>
      <c r="Q527" s="83"/>
      <c r="R527" s="90"/>
      <c r="S527" s="91"/>
      <c r="T527" s="128" t="s">
        <v>326</v>
      </c>
      <c r="U527" s="83" t="s">
        <v>21</v>
      </c>
      <c r="V527" s="91">
        <f>$V$293</f>
        <v>0.7</v>
      </c>
      <c r="W527" s="88"/>
      <c r="X527" s="88"/>
      <c r="Y527" s="89"/>
      <c r="Z527" s="87"/>
      <c r="AA527" s="90"/>
      <c r="AB527" s="91"/>
      <c r="AC527" s="91"/>
      <c r="AD527" s="91"/>
      <c r="AE527" s="91"/>
      <c r="AF527" s="91"/>
      <c r="AG527" s="45">
        <f>ROUND(ROUND(ROUND(H508*R520,0)*V527,0)-AA525,0)</f>
        <v>353</v>
      </c>
      <c r="AH527" s="79"/>
      <c r="AI527" s="80"/>
      <c r="AJ527" s="80"/>
      <c r="AK527" s="80"/>
      <c r="AL527" s="14"/>
      <c r="AM527" s="16" t="str">
        <f t="shared" si="1"/>
        <v>{s:'631921', v:353 , c:'放デイ３０・未計画・開減１・拘減・'},</v>
      </c>
      <c r="AN527" s="16"/>
    </row>
    <row r="528" ht="16.5" customHeight="1">
      <c r="A528" s="29">
        <v>63.0</v>
      </c>
      <c r="B528" s="30">
        <v>1922.0</v>
      </c>
      <c r="C528" s="31">
        <v>526.0</v>
      </c>
      <c r="D528" s="32" t="s">
        <v>563</v>
      </c>
      <c r="E528" s="94"/>
      <c r="F528" s="94"/>
      <c r="G528" s="103"/>
      <c r="H528" s="8"/>
      <c r="I528" s="8"/>
      <c r="J528" s="54"/>
      <c r="K528" s="69"/>
      <c r="L528" s="65"/>
      <c r="M528" s="65"/>
      <c r="N528" s="132"/>
      <c r="O528" s="133"/>
      <c r="P528" s="134"/>
      <c r="Q528" s="83"/>
      <c r="R528" s="90"/>
      <c r="S528" s="91"/>
      <c r="T528" s="129"/>
      <c r="U528" s="56"/>
      <c r="V528" s="72"/>
      <c r="W528" s="73" t="s">
        <v>20</v>
      </c>
      <c r="X528" s="74" t="s">
        <v>21</v>
      </c>
      <c r="Y528" s="92">
        <v>0.85</v>
      </c>
      <c r="Z528" s="87"/>
      <c r="AA528" s="90"/>
      <c r="AB528" s="91"/>
      <c r="AC528" s="91"/>
      <c r="AD528" s="91"/>
      <c r="AE528" s="91"/>
      <c r="AF528" s="91"/>
      <c r="AG528" s="45">
        <f>ROUND(ROUND(ROUND(ROUND(H508*R520,0)*V527,0)*Y528,0)-AA525,0)</f>
        <v>299</v>
      </c>
      <c r="AH528" s="79"/>
      <c r="AI528" s="80"/>
      <c r="AJ528" s="80"/>
      <c r="AK528" s="80"/>
      <c r="AL528" s="14"/>
      <c r="AM528" s="16" t="str">
        <f t="shared" si="1"/>
        <v>{s:'631922', v:299 , c:'放デイ３０・未計画・開減１・評減・拘減・'},</v>
      </c>
      <c r="AN528" s="16"/>
    </row>
    <row r="529" ht="16.5" customHeight="1">
      <c r="A529" s="29">
        <v>63.0</v>
      </c>
      <c r="B529" s="30">
        <v>1923.0</v>
      </c>
      <c r="C529" s="31">
        <v>527.0</v>
      </c>
      <c r="D529" s="32" t="s">
        <v>564</v>
      </c>
      <c r="E529" s="94"/>
      <c r="F529" s="94"/>
      <c r="G529" s="103"/>
      <c r="H529" s="8"/>
      <c r="I529" s="8"/>
      <c r="J529" s="54"/>
      <c r="K529" s="69"/>
      <c r="L529" s="65"/>
      <c r="M529" s="65"/>
      <c r="N529" s="132"/>
      <c r="O529" s="133"/>
      <c r="P529" s="134"/>
      <c r="Q529" s="83"/>
      <c r="R529" s="90"/>
      <c r="S529" s="91"/>
      <c r="T529" s="128" t="s">
        <v>329</v>
      </c>
      <c r="U529" s="83" t="s">
        <v>21</v>
      </c>
      <c r="V529" s="91">
        <f>$V$295</f>
        <v>0.85</v>
      </c>
      <c r="W529" s="77"/>
      <c r="X529" s="77"/>
      <c r="Y529" s="72"/>
      <c r="Z529" s="87"/>
      <c r="AA529" s="90"/>
      <c r="AB529" s="91"/>
      <c r="AC529" s="91"/>
      <c r="AD529" s="91"/>
      <c r="AE529" s="91"/>
      <c r="AF529" s="91"/>
      <c r="AG529" s="45">
        <f>ROUND(ROUND(ROUND(H508*R520,0)*V529,0)-AA525,0)</f>
        <v>429</v>
      </c>
      <c r="AH529" s="79"/>
      <c r="AI529" s="80"/>
      <c r="AJ529" s="80"/>
      <c r="AK529" s="80"/>
      <c r="AL529" s="14"/>
      <c r="AM529" s="16" t="str">
        <f t="shared" si="1"/>
        <v>{s:'631923', v:429 , c:'放デイ３０・未計画・開減２・拘減・'},</v>
      </c>
      <c r="AN529" s="16"/>
    </row>
    <row r="530" ht="16.5" customHeight="1">
      <c r="A530" s="29">
        <v>63.0</v>
      </c>
      <c r="B530" s="30">
        <v>1924.0</v>
      </c>
      <c r="C530" s="31">
        <v>528.0</v>
      </c>
      <c r="D530" s="32" t="s">
        <v>565</v>
      </c>
      <c r="E530" s="94"/>
      <c r="F530" s="94"/>
      <c r="G530" s="103"/>
      <c r="H530" s="8"/>
      <c r="I530" s="8"/>
      <c r="J530" s="54"/>
      <c r="K530" s="69"/>
      <c r="L530" s="65"/>
      <c r="M530" s="65"/>
      <c r="N530" s="132"/>
      <c r="O530" s="133"/>
      <c r="P530" s="138"/>
      <c r="Q530" s="56"/>
      <c r="R530" s="77"/>
      <c r="S530" s="72"/>
      <c r="T530" s="129"/>
      <c r="U530" s="56"/>
      <c r="V530" s="72"/>
      <c r="W530" s="73" t="s">
        <v>20</v>
      </c>
      <c r="X530" s="74" t="s">
        <v>21</v>
      </c>
      <c r="Y530" s="92">
        <v>0.85</v>
      </c>
      <c r="Z530" s="93"/>
      <c r="AA530" s="77"/>
      <c r="AB530" s="72"/>
      <c r="AC530" s="72"/>
      <c r="AD530" s="72"/>
      <c r="AE530" s="72"/>
      <c r="AF530" s="72"/>
      <c r="AG530" s="45">
        <f>ROUND(ROUND(ROUND(ROUND(H508*R520,0)*V529,0)*Y530,0)-AA525,0)</f>
        <v>364</v>
      </c>
      <c r="AH530" s="79"/>
      <c r="AI530" s="80"/>
      <c r="AJ530" s="80"/>
      <c r="AK530" s="80"/>
      <c r="AL530" s="14"/>
      <c r="AM530" s="16" t="str">
        <f t="shared" si="1"/>
        <v>{s:'631924', v:364 , c:'放デイ３０・未計画・開減２・評減・拘減・'},</v>
      </c>
      <c r="AN530" s="16"/>
    </row>
    <row r="531" ht="16.5" customHeight="1">
      <c r="A531" s="29">
        <v>63.0</v>
      </c>
      <c r="B531" s="30">
        <v>1925.0</v>
      </c>
      <c r="C531" s="31">
        <v>529.0</v>
      </c>
      <c r="D531" s="32" t="s">
        <v>566</v>
      </c>
      <c r="E531" s="94"/>
      <c r="F531" s="94"/>
      <c r="G531" s="103"/>
      <c r="H531" s="8"/>
      <c r="I531" s="8"/>
      <c r="J531" s="54"/>
      <c r="K531" s="69"/>
      <c r="L531" s="65"/>
      <c r="M531" s="65"/>
      <c r="N531" s="132"/>
      <c r="O531" s="133"/>
      <c r="P531" s="130" t="s">
        <v>27</v>
      </c>
      <c r="Q531" s="41"/>
      <c r="R531" s="135"/>
      <c r="S531" s="68"/>
      <c r="T531" s="118"/>
      <c r="U531" s="41"/>
      <c r="V531" s="42"/>
      <c r="W531" s="43"/>
      <c r="X531" s="43"/>
      <c r="Y531" s="43"/>
      <c r="Z531" s="43"/>
      <c r="AA531" s="43"/>
      <c r="AB531" s="44"/>
      <c r="AC531" s="44"/>
      <c r="AD531" s="44"/>
      <c r="AE531" s="44"/>
      <c r="AF531" s="44"/>
      <c r="AG531" s="45">
        <f>ROUND(H508*R532,0)</f>
        <v>365</v>
      </c>
      <c r="AH531" s="79"/>
      <c r="AI531" s="80"/>
      <c r="AJ531" s="80"/>
      <c r="AK531" s="80"/>
      <c r="AL531" s="14"/>
      <c r="AM531" s="16" t="str">
        <f t="shared" si="1"/>
        <v>{s:'631925', v:365 , c:'放デイ３０・未計画２・'},</v>
      </c>
      <c r="AN531" s="16"/>
    </row>
    <row r="532" ht="16.5" customHeight="1">
      <c r="A532" s="29">
        <v>63.0</v>
      </c>
      <c r="B532" s="30">
        <v>1926.0</v>
      </c>
      <c r="C532" s="31">
        <v>530.0</v>
      </c>
      <c r="D532" s="32" t="s">
        <v>567</v>
      </c>
      <c r="E532" s="94"/>
      <c r="F532" s="94"/>
      <c r="G532" s="103"/>
      <c r="H532" s="8"/>
      <c r="I532" s="8"/>
      <c r="J532" s="54"/>
      <c r="K532" s="69"/>
      <c r="L532" s="65"/>
      <c r="M532" s="65"/>
      <c r="N532" s="132"/>
      <c r="O532" s="133"/>
      <c r="P532" s="87"/>
      <c r="Q532" s="83" t="s">
        <v>21</v>
      </c>
      <c r="R532" s="90">
        <v>0.5</v>
      </c>
      <c r="S532" s="91"/>
      <c r="T532" s="126"/>
      <c r="U532" s="56"/>
      <c r="V532" s="58"/>
      <c r="W532" s="59" t="s">
        <v>20</v>
      </c>
      <c r="X532" s="41" t="s">
        <v>21</v>
      </c>
      <c r="Y532" s="60">
        <v>0.85</v>
      </c>
      <c r="Z532" s="43"/>
      <c r="AA532" s="43"/>
      <c r="AB532" s="44"/>
      <c r="AC532" s="44"/>
      <c r="AD532" s="44"/>
      <c r="AE532" s="44"/>
      <c r="AF532" s="44"/>
      <c r="AG532" s="45">
        <f>ROUND(ROUND(H508*R532,0)*Y532,0)</f>
        <v>310</v>
      </c>
      <c r="AH532" s="79"/>
      <c r="AI532" s="80"/>
      <c r="AJ532" s="80"/>
      <c r="AK532" s="80"/>
      <c r="AL532" s="14"/>
      <c r="AM532" s="16" t="str">
        <f t="shared" si="1"/>
        <v>{s:'631926', v:310 , c:'放デイ３０・未計画２・評減・'},</v>
      </c>
      <c r="AN532" s="16"/>
    </row>
    <row r="533" ht="16.5" customHeight="1">
      <c r="A533" s="29">
        <v>63.0</v>
      </c>
      <c r="B533" s="30">
        <v>1927.0</v>
      </c>
      <c r="C533" s="31">
        <v>531.0</v>
      </c>
      <c r="D533" s="32" t="s">
        <v>568</v>
      </c>
      <c r="E533" s="94"/>
      <c r="F533" s="94"/>
      <c r="G533" s="103"/>
      <c r="H533" s="8"/>
      <c r="I533" s="8"/>
      <c r="J533" s="54"/>
      <c r="K533" s="69"/>
      <c r="L533" s="65"/>
      <c r="M533" s="65"/>
      <c r="N533" s="132"/>
      <c r="O533" s="133"/>
      <c r="P533" s="87"/>
      <c r="Q533" s="83"/>
      <c r="R533" s="90"/>
      <c r="S533" s="91"/>
      <c r="T533" s="128" t="s">
        <v>326</v>
      </c>
      <c r="U533" s="41" t="s">
        <v>21</v>
      </c>
      <c r="V533" s="68">
        <f>$V$293</f>
        <v>0.7</v>
      </c>
      <c r="W533" s="88"/>
      <c r="X533" s="88"/>
      <c r="Y533" s="88"/>
      <c r="Z533" s="88"/>
      <c r="AA533" s="88"/>
      <c r="AB533" s="89"/>
      <c r="AC533" s="89"/>
      <c r="AD533" s="89"/>
      <c r="AE533" s="89"/>
      <c r="AF533" s="89"/>
      <c r="AG533" s="45">
        <f>ROUND(ROUND(H508*R532,0)*V533,0)</f>
        <v>256</v>
      </c>
      <c r="AH533" s="79"/>
      <c r="AI533" s="80"/>
      <c r="AJ533" s="80"/>
      <c r="AK533" s="80"/>
      <c r="AL533" s="14"/>
      <c r="AM533" s="16" t="str">
        <f t="shared" si="1"/>
        <v>{s:'631927', v:256 , c:'放デイ３０・未計画２・開減１・'},</v>
      </c>
      <c r="AN533" s="16"/>
    </row>
    <row r="534" ht="16.5" customHeight="1">
      <c r="A534" s="29">
        <v>63.0</v>
      </c>
      <c r="B534" s="30">
        <v>1928.0</v>
      </c>
      <c r="C534" s="31">
        <v>532.0</v>
      </c>
      <c r="D534" s="32" t="s">
        <v>569</v>
      </c>
      <c r="E534" s="94"/>
      <c r="F534" s="94"/>
      <c r="G534" s="103"/>
      <c r="H534" s="8"/>
      <c r="I534" s="8"/>
      <c r="J534" s="54"/>
      <c r="K534" s="69"/>
      <c r="L534" s="65"/>
      <c r="M534" s="65"/>
      <c r="N534" s="132"/>
      <c r="O534" s="133"/>
      <c r="P534" s="87"/>
      <c r="Q534" s="83"/>
      <c r="R534" s="90"/>
      <c r="S534" s="91"/>
      <c r="T534" s="129"/>
      <c r="U534" s="56"/>
      <c r="V534" s="72"/>
      <c r="W534" s="73" t="s">
        <v>20</v>
      </c>
      <c r="X534" s="74" t="s">
        <v>21</v>
      </c>
      <c r="Y534" s="75">
        <v>0.85</v>
      </c>
      <c r="Z534" s="43"/>
      <c r="AA534" s="43"/>
      <c r="AB534" s="44"/>
      <c r="AC534" s="44"/>
      <c r="AD534" s="44"/>
      <c r="AE534" s="44"/>
      <c r="AF534" s="44"/>
      <c r="AG534" s="45">
        <f>ROUND(ROUND(ROUND(H508*R532,0)*V533,0)*Y534,0)</f>
        <v>218</v>
      </c>
      <c r="AH534" s="79"/>
      <c r="AI534" s="80"/>
      <c r="AJ534" s="80"/>
      <c r="AK534" s="80"/>
      <c r="AL534" s="14"/>
      <c r="AM534" s="16" t="str">
        <f t="shared" si="1"/>
        <v>{s:'631928', v:218 , c:'放デイ３０・未計画２・開減１・評減・'},</v>
      </c>
      <c r="AN534" s="16"/>
    </row>
    <row r="535" ht="16.5" customHeight="1">
      <c r="A535" s="29">
        <v>63.0</v>
      </c>
      <c r="B535" s="30">
        <v>1929.0</v>
      </c>
      <c r="C535" s="31">
        <v>533.0</v>
      </c>
      <c r="D535" s="32" t="s">
        <v>570</v>
      </c>
      <c r="E535" s="94"/>
      <c r="F535" s="94"/>
      <c r="G535" s="103"/>
      <c r="H535" s="8"/>
      <c r="I535" s="8"/>
      <c r="J535" s="54"/>
      <c r="K535" s="69"/>
      <c r="L535" s="65"/>
      <c r="M535" s="65"/>
      <c r="N535" s="132"/>
      <c r="O535" s="133"/>
      <c r="P535" s="87"/>
      <c r="Q535" s="83"/>
      <c r="R535" s="90"/>
      <c r="S535" s="91"/>
      <c r="T535" s="128" t="s">
        <v>329</v>
      </c>
      <c r="U535" s="41" t="s">
        <v>21</v>
      </c>
      <c r="V535" s="68">
        <f>$V$295</f>
        <v>0.85</v>
      </c>
      <c r="W535" s="77"/>
      <c r="X535" s="77"/>
      <c r="Y535" s="77"/>
      <c r="Z535" s="77"/>
      <c r="AA535" s="77"/>
      <c r="AB535" s="72"/>
      <c r="AC535" s="72"/>
      <c r="AD535" s="72"/>
      <c r="AE535" s="72"/>
      <c r="AF535" s="72"/>
      <c r="AG535" s="45">
        <f>ROUND(ROUND(H508*R532,0)*V535,0)</f>
        <v>310</v>
      </c>
      <c r="AH535" s="79"/>
      <c r="AI535" s="80"/>
      <c r="AJ535" s="80"/>
      <c r="AK535" s="80"/>
      <c r="AL535" s="14"/>
      <c r="AM535" s="16" t="str">
        <f t="shared" si="1"/>
        <v>{s:'631929', v:310 , c:'放デイ３０・未計画２・開減２・'},</v>
      </c>
      <c r="AN535" s="16"/>
    </row>
    <row r="536" ht="16.5" customHeight="1">
      <c r="A536" s="29">
        <v>63.0</v>
      </c>
      <c r="B536" s="30">
        <v>1930.0</v>
      </c>
      <c r="C536" s="31">
        <v>534.0</v>
      </c>
      <c r="D536" s="32" t="s">
        <v>571</v>
      </c>
      <c r="E536" s="94"/>
      <c r="F536" s="94"/>
      <c r="G536" s="103"/>
      <c r="H536" s="8"/>
      <c r="I536" s="8"/>
      <c r="J536" s="54"/>
      <c r="K536" s="69"/>
      <c r="L536" s="65"/>
      <c r="M536" s="65"/>
      <c r="N536" s="132"/>
      <c r="O536" s="133"/>
      <c r="P536" s="134"/>
      <c r="Q536" s="83"/>
      <c r="R536" s="90"/>
      <c r="S536" s="91"/>
      <c r="T536" s="129"/>
      <c r="U536" s="56"/>
      <c r="V536" s="72"/>
      <c r="W536" s="73" t="s">
        <v>20</v>
      </c>
      <c r="X536" s="74" t="s">
        <v>21</v>
      </c>
      <c r="Y536" s="75">
        <v>0.85</v>
      </c>
      <c r="Z536" s="43"/>
      <c r="AA536" s="43"/>
      <c r="AB536" s="44"/>
      <c r="AC536" s="44"/>
      <c r="AD536" s="44"/>
      <c r="AE536" s="44"/>
      <c r="AF536" s="44"/>
      <c r="AG536" s="45">
        <f>ROUND(ROUND(ROUND(H508*R532,0)*V535,0)*Y536,0)</f>
        <v>264</v>
      </c>
      <c r="AH536" s="79"/>
      <c r="AI536" s="80"/>
      <c r="AJ536" s="80"/>
      <c r="AK536" s="80"/>
      <c r="AL536" s="14"/>
      <c r="AM536" s="16" t="str">
        <f t="shared" si="1"/>
        <v>{s:'631930', v:264 , c:'放デイ３０・未計画２・開減２・評減・'},</v>
      </c>
      <c r="AN536" s="16"/>
    </row>
    <row r="537" ht="16.5" customHeight="1">
      <c r="A537" s="29">
        <v>63.0</v>
      </c>
      <c r="B537" s="30">
        <v>1931.0</v>
      </c>
      <c r="C537" s="31">
        <v>535.0</v>
      </c>
      <c r="D537" s="32" t="s">
        <v>572</v>
      </c>
      <c r="E537" s="94"/>
      <c r="F537" s="94"/>
      <c r="G537" s="103"/>
      <c r="H537" s="8"/>
      <c r="I537" s="8"/>
      <c r="J537" s="54"/>
      <c r="K537" s="69"/>
      <c r="L537" s="65"/>
      <c r="M537" s="65"/>
      <c r="N537" s="132"/>
      <c r="O537" s="133"/>
      <c r="P537" s="134"/>
      <c r="Q537" s="83"/>
      <c r="R537" s="90"/>
      <c r="S537" s="91"/>
      <c r="T537" s="118"/>
      <c r="U537" s="41"/>
      <c r="V537" s="42"/>
      <c r="W537" s="43"/>
      <c r="X537" s="43"/>
      <c r="Y537" s="44"/>
      <c r="Z537" s="82" t="s">
        <v>30</v>
      </c>
      <c r="AA537" s="83">
        <v>5.0</v>
      </c>
      <c r="AB537" s="84" t="s">
        <v>31</v>
      </c>
      <c r="AC537" s="84"/>
      <c r="AD537" s="84"/>
      <c r="AE537" s="84"/>
      <c r="AF537" s="84"/>
      <c r="AG537" s="45">
        <f>ROUND(ROUND(H508*R532,0)-AA537,0)</f>
        <v>360</v>
      </c>
      <c r="AH537" s="79"/>
      <c r="AI537" s="80"/>
      <c r="AJ537" s="80"/>
      <c r="AK537" s="80"/>
      <c r="AL537" s="14"/>
      <c r="AM537" s="16" t="str">
        <f t="shared" si="1"/>
        <v>{s:'631931', v:360 , c:'放デイ３０・未計画２・拘減・'},</v>
      </c>
      <c r="AN537" s="16"/>
    </row>
    <row r="538" ht="16.5" customHeight="1">
      <c r="A538" s="29">
        <v>63.0</v>
      </c>
      <c r="B538" s="30">
        <v>1932.0</v>
      </c>
      <c r="C538" s="31">
        <v>536.0</v>
      </c>
      <c r="D538" s="32" t="s">
        <v>573</v>
      </c>
      <c r="E538" s="94"/>
      <c r="F538" s="94"/>
      <c r="G538" s="103"/>
      <c r="H538" s="8"/>
      <c r="I538" s="8"/>
      <c r="J538" s="54"/>
      <c r="K538" s="69"/>
      <c r="L538" s="65"/>
      <c r="M538" s="65"/>
      <c r="N538" s="132"/>
      <c r="O538" s="133"/>
      <c r="P538" s="137"/>
      <c r="Q538" s="83"/>
      <c r="R538" s="90"/>
      <c r="S538" s="90"/>
      <c r="T538" s="126"/>
      <c r="U538" s="56"/>
      <c r="V538" s="58"/>
      <c r="W538" s="59" t="s">
        <v>20</v>
      </c>
      <c r="X538" s="41" t="s">
        <v>21</v>
      </c>
      <c r="Y538" s="86">
        <v>0.85</v>
      </c>
      <c r="Z538" s="87"/>
      <c r="AA538" s="83"/>
      <c r="AB538" s="84"/>
      <c r="AC538" s="84"/>
      <c r="AD538" s="84"/>
      <c r="AE538" s="84"/>
      <c r="AF538" s="84"/>
      <c r="AG538" s="45">
        <f>ROUND(ROUND(ROUND(H508*R532,0)*Y538,0)-AA537,0)</f>
        <v>305</v>
      </c>
      <c r="AH538" s="79"/>
      <c r="AI538" s="80"/>
      <c r="AJ538" s="80"/>
      <c r="AK538" s="80"/>
      <c r="AL538" s="14"/>
      <c r="AM538" s="16" t="str">
        <f t="shared" si="1"/>
        <v>{s:'631932', v:305 , c:'放デイ３０・未計画２・評減・拘減・'},</v>
      </c>
      <c r="AN538" s="16"/>
    </row>
    <row r="539" ht="16.5" customHeight="1">
      <c r="A539" s="29">
        <v>63.0</v>
      </c>
      <c r="B539" s="30">
        <v>1933.0</v>
      </c>
      <c r="C539" s="31">
        <v>537.0</v>
      </c>
      <c r="D539" s="32" t="s">
        <v>574</v>
      </c>
      <c r="E539" s="94"/>
      <c r="F539" s="94"/>
      <c r="G539" s="103"/>
      <c r="H539" s="8"/>
      <c r="I539" s="8"/>
      <c r="J539" s="54"/>
      <c r="K539" s="69"/>
      <c r="L539" s="65"/>
      <c r="M539" s="65"/>
      <c r="N539" s="132"/>
      <c r="O539" s="133"/>
      <c r="P539" s="137"/>
      <c r="Q539" s="83"/>
      <c r="R539" s="90"/>
      <c r="S539" s="90"/>
      <c r="T539" s="128" t="s">
        <v>326</v>
      </c>
      <c r="U539" s="83" t="s">
        <v>21</v>
      </c>
      <c r="V539" s="91">
        <f>$V$293</f>
        <v>0.7</v>
      </c>
      <c r="W539" s="88"/>
      <c r="X539" s="88"/>
      <c r="Y539" s="89"/>
      <c r="Z539" s="87"/>
      <c r="AA539" s="90"/>
      <c r="AB539" s="91"/>
      <c r="AC539" s="91"/>
      <c r="AD539" s="91"/>
      <c r="AE539" s="91"/>
      <c r="AF539" s="91"/>
      <c r="AG539" s="45">
        <f>ROUND(ROUND(ROUND(H508*R532,0)*V539,0)-AA537,0)</f>
        <v>251</v>
      </c>
      <c r="AH539" s="79"/>
      <c r="AI539" s="80"/>
      <c r="AJ539" s="80"/>
      <c r="AK539" s="80"/>
      <c r="AL539" s="14"/>
      <c r="AM539" s="16" t="str">
        <f t="shared" si="1"/>
        <v>{s:'631933', v:251 , c:'放デイ３０・未計画２・開減１・拘減・'},</v>
      </c>
      <c r="AN539" s="16"/>
    </row>
    <row r="540" ht="16.5" customHeight="1">
      <c r="A540" s="29">
        <v>63.0</v>
      </c>
      <c r="B540" s="30">
        <v>1934.0</v>
      </c>
      <c r="C540" s="31">
        <v>538.0</v>
      </c>
      <c r="D540" s="32" t="s">
        <v>575</v>
      </c>
      <c r="E540" s="94"/>
      <c r="F540" s="94"/>
      <c r="G540" s="103"/>
      <c r="H540" s="8"/>
      <c r="I540" s="8"/>
      <c r="J540" s="54"/>
      <c r="K540" s="69"/>
      <c r="L540" s="65"/>
      <c r="M540" s="65"/>
      <c r="N540" s="132"/>
      <c r="O540" s="133"/>
      <c r="P540" s="137"/>
      <c r="Q540" s="83"/>
      <c r="R540" s="90"/>
      <c r="S540" s="90"/>
      <c r="T540" s="129"/>
      <c r="U540" s="56"/>
      <c r="V540" s="72"/>
      <c r="W540" s="73" t="s">
        <v>20</v>
      </c>
      <c r="X540" s="74" t="s">
        <v>21</v>
      </c>
      <c r="Y540" s="92">
        <v>0.85</v>
      </c>
      <c r="Z540" s="87"/>
      <c r="AA540" s="90"/>
      <c r="AB540" s="91"/>
      <c r="AC540" s="91"/>
      <c r="AD540" s="91"/>
      <c r="AE540" s="91"/>
      <c r="AF540" s="91"/>
      <c r="AG540" s="45">
        <f>ROUND(ROUND(ROUND(ROUND(H508*R532,0)*V539,0)*Y540,0)-AA537,0)</f>
        <v>213</v>
      </c>
      <c r="AH540" s="79"/>
      <c r="AI540" s="80"/>
      <c r="AJ540" s="80"/>
      <c r="AK540" s="80"/>
      <c r="AL540" s="14"/>
      <c r="AM540" s="16" t="str">
        <f t="shared" si="1"/>
        <v>{s:'631934', v:213 , c:'放デイ３０・未計画２・開減１・評減・拘減・'},</v>
      </c>
      <c r="AN540" s="16"/>
    </row>
    <row r="541" ht="16.5" customHeight="1">
      <c r="A541" s="29">
        <v>63.0</v>
      </c>
      <c r="B541" s="30">
        <v>1935.0</v>
      </c>
      <c r="C541" s="31">
        <v>539.0</v>
      </c>
      <c r="D541" s="32" t="s">
        <v>576</v>
      </c>
      <c r="E541" s="94"/>
      <c r="F541" s="94"/>
      <c r="G541" s="103"/>
      <c r="H541" s="8"/>
      <c r="I541" s="8"/>
      <c r="J541" s="54"/>
      <c r="K541" s="69"/>
      <c r="L541" s="65"/>
      <c r="M541" s="65"/>
      <c r="N541" s="132"/>
      <c r="O541" s="133"/>
      <c r="P541" s="137"/>
      <c r="Q541" s="83"/>
      <c r="R541" s="90"/>
      <c r="S541" s="90"/>
      <c r="T541" s="128" t="s">
        <v>329</v>
      </c>
      <c r="U541" s="83" t="s">
        <v>21</v>
      </c>
      <c r="V541" s="91">
        <f>$V$295</f>
        <v>0.85</v>
      </c>
      <c r="W541" s="77"/>
      <c r="X541" s="77"/>
      <c r="Y541" s="72"/>
      <c r="Z541" s="87"/>
      <c r="AA541" s="90"/>
      <c r="AB541" s="91"/>
      <c r="AC541" s="91"/>
      <c r="AD541" s="91"/>
      <c r="AE541" s="91"/>
      <c r="AF541" s="91"/>
      <c r="AG541" s="45">
        <f>ROUND(ROUND(ROUND(H508*R532,0)*V541,0)-AA537,0)</f>
        <v>305</v>
      </c>
      <c r="AH541" s="79"/>
      <c r="AI541" s="80"/>
      <c r="AJ541" s="80"/>
      <c r="AK541" s="80"/>
      <c r="AL541" s="14"/>
      <c r="AM541" s="16" t="str">
        <f t="shared" si="1"/>
        <v>{s:'631935', v:305 , c:'放デイ３０・未計画２・開減２・拘減・'},</v>
      </c>
      <c r="AN541" s="16"/>
    </row>
    <row r="542" ht="16.5" customHeight="1">
      <c r="A542" s="29">
        <v>63.0</v>
      </c>
      <c r="B542" s="30">
        <v>1936.0</v>
      </c>
      <c r="C542" s="31">
        <v>540.0</v>
      </c>
      <c r="D542" s="32" t="s">
        <v>577</v>
      </c>
      <c r="E542" s="94"/>
      <c r="F542" s="94"/>
      <c r="G542" s="103"/>
      <c r="H542" s="8"/>
      <c r="I542" s="8"/>
      <c r="J542" s="54"/>
      <c r="K542" s="69"/>
      <c r="L542" s="65"/>
      <c r="M542" s="65"/>
      <c r="N542" s="132"/>
      <c r="O542" s="142"/>
      <c r="P542" s="137"/>
      <c r="Q542" s="83"/>
      <c r="R542" s="90"/>
      <c r="S542" s="90"/>
      <c r="T542" s="129"/>
      <c r="U542" s="56"/>
      <c r="V542" s="72"/>
      <c r="W542" s="73" t="s">
        <v>20</v>
      </c>
      <c r="X542" s="74" t="s">
        <v>21</v>
      </c>
      <c r="Y542" s="92">
        <v>0.85</v>
      </c>
      <c r="Z542" s="93"/>
      <c r="AA542" s="77"/>
      <c r="AB542" s="72"/>
      <c r="AC542" s="72"/>
      <c r="AD542" s="72"/>
      <c r="AE542" s="72"/>
      <c r="AF542" s="72"/>
      <c r="AG542" s="45">
        <f>ROUND(ROUND(ROUND(ROUND(H508*R532,0)*V541,0)*Y542,0)-AA537,0)</f>
        <v>259</v>
      </c>
      <c r="AH542" s="79"/>
      <c r="AI542" s="80"/>
      <c r="AJ542" s="80"/>
      <c r="AK542" s="80"/>
      <c r="AL542" s="14"/>
      <c r="AM542" s="16" t="str">
        <f t="shared" si="1"/>
        <v>{s:'631936', v:259 , c:'放デイ３０・未計画２・開減２・評減・拘減・'},</v>
      </c>
      <c r="AN542" s="16"/>
    </row>
    <row r="543" ht="16.5" customHeight="1">
      <c r="A543" s="29">
        <v>63.0</v>
      </c>
      <c r="B543" s="30">
        <v>1937.0</v>
      </c>
      <c r="C543" s="31">
        <v>541.0</v>
      </c>
      <c r="D543" s="32" t="s">
        <v>578</v>
      </c>
      <c r="E543" s="139"/>
      <c r="F543" s="139"/>
      <c r="G543" s="94"/>
      <c r="H543" s="140"/>
      <c r="I543" s="140"/>
      <c r="J543" s="95"/>
      <c r="K543" s="82" t="s">
        <v>38</v>
      </c>
      <c r="L543" s="96"/>
      <c r="M543" s="96"/>
      <c r="N543" s="39"/>
      <c r="O543" s="40"/>
      <c r="P543" s="41"/>
      <c r="Q543" s="7"/>
      <c r="R543" s="7"/>
      <c r="S543" s="7"/>
      <c r="T543" s="118"/>
      <c r="U543" s="41"/>
      <c r="V543" s="42"/>
      <c r="W543" s="43"/>
      <c r="X543" s="43"/>
      <c r="Y543" s="43"/>
      <c r="Z543" s="43"/>
      <c r="AA543" s="43"/>
      <c r="AB543" s="44"/>
      <c r="AC543" s="44"/>
      <c r="AD543" s="44"/>
      <c r="AE543" s="44"/>
      <c r="AF543" s="44"/>
      <c r="AG543" s="45">
        <f>ROUND(H508+L544,0)</f>
        <v>742</v>
      </c>
      <c r="AH543" s="79"/>
      <c r="AI543" s="80"/>
      <c r="AJ543" s="80"/>
      <c r="AK543" s="80"/>
      <c r="AL543" s="14"/>
      <c r="AM543" s="16" t="str">
        <f t="shared" si="1"/>
        <v>{s:'631937', v:742 , c:'放デイ３０・有資格１６・'},</v>
      </c>
      <c r="AN543" s="16"/>
    </row>
    <row r="544" ht="16.5" customHeight="1">
      <c r="A544" s="29">
        <v>63.0</v>
      </c>
      <c r="B544" s="30">
        <v>1938.0</v>
      </c>
      <c r="C544" s="31">
        <v>542.0</v>
      </c>
      <c r="D544" s="32" t="s">
        <v>579</v>
      </c>
      <c r="E544" s="139"/>
      <c r="F544" s="139"/>
      <c r="G544" s="94"/>
      <c r="H544" s="140"/>
      <c r="I544" s="140"/>
      <c r="J544" s="95"/>
      <c r="K544" s="87"/>
      <c r="L544" s="83">
        <v>12.0</v>
      </c>
      <c r="M544" s="97" t="s">
        <v>40</v>
      </c>
      <c r="N544" s="54"/>
      <c r="O544" s="125"/>
      <c r="P544" s="83"/>
      <c r="Q544" s="8"/>
      <c r="R544" s="8"/>
      <c r="S544" s="8"/>
      <c r="T544" s="126"/>
      <c r="U544" s="56"/>
      <c r="V544" s="58"/>
      <c r="W544" s="59" t="s">
        <v>20</v>
      </c>
      <c r="X544" s="41" t="s">
        <v>21</v>
      </c>
      <c r="Y544" s="60">
        <v>0.85</v>
      </c>
      <c r="Z544" s="43"/>
      <c r="AA544" s="43"/>
      <c r="AB544" s="44"/>
      <c r="AC544" s="44"/>
      <c r="AD544" s="44"/>
      <c r="AE544" s="44"/>
      <c r="AF544" s="44"/>
      <c r="AG544" s="45">
        <f>ROUND(ROUND(H508+L544,0)*Y544,0)</f>
        <v>631</v>
      </c>
      <c r="AH544" s="79"/>
      <c r="AI544" s="80"/>
      <c r="AJ544" s="80"/>
      <c r="AK544" s="80"/>
      <c r="AL544" s="14"/>
      <c r="AM544" s="16" t="str">
        <f t="shared" si="1"/>
        <v>{s:'631938', v:631 , c:'放デイ３０・有資格１６・評減・'},</v>
      </c>
      <c r="AN544" s="16"/>
    </row>
    <row r="545" ht="16.5" customHeight="1">
      <c r="A545" s="29">
        <v>63.0</v>
      </c>
      <c r="B545" s="30">
        <v>1939.0</v>
      </c>
      <c r="C545" s="31">
        <v>543.0</v>
      </c>
      <c r="D545" s="32" t="s">
        <v>580</v>
      </c>
      <c r="E545" s="139"/>
      <c r="F545" s="139"/>
      <c r="G545" s="94"/>
      <c r="H545" s="140"/>
      <c r="I545" s="140"/>
      <c r="J545" s="95"/>
      <c r="K545" s="87"/>
      <c r="L545" s="65"/>
      <c r="M545" s="83"/>
      <c r="N545" s="100"/>
      <c r="O545" s="127"/>
      <c r="P545" s="14"/>
      <c r="Q545" s="8"/>
      <c r="R545" s="8"/>
      <c r="S545" s="8"/>
      <c r="T545" s="128" t="s">
        <v>326</v>
      </c>
      <c r="U545" s="41" t="s">
        <v>21</v>
      </c>
      <c r="V545" s="68">
        <f>$V$293</f>
        <v>0.7</v>
      </c>
      <c r="W545" s="88"/>
      <c r="X545" s="88"/>
      <c r="Y545" s="88"/>
      <c r="Z545" s="88"/>
      <c r="AA545" s="88"/>
      <c r="AB545" s="89"/>
      <c r="AC545" s="89"/>
      <c r="AD545" s="89"/>
      <c r="AE545" s="89"/>
      <c r="AF545" s="89"/>
      <c r="AG545" s="45">
        <f>ROUND(ROUND(H508+L544,0)*V545,0)</f>
        <v>519</v>
      </c>
      <c r="AH545" s="79"/>
      <c r="AI545" s="80"/>
      <c r="AJ545" s="80"/>
      <c r="AK545" s="80"/>
      <c r="AL545" s="14"/>
      <c r="AM545" s="16" t="str">
        <f t="shared" si="1"/>
        <v>{s:'631939', v:519 , c:'放デイ３０・有資格１６・開減１・'},</v>
      </c>
      <c r="AN545" s="16"/>
    </row>
    <row r="546" ht="16.5" customHeight="1">
      <c r="A546" s="29">
        <v>63.0</v>
      </c>
      <c r="B546" s="30">
        <v>1940.0</v>
      </c>
      <c r="C546" s="31">
        <v>544.0</v>
      </c>
      <c r="D546" s="32" t="s">
        <v>581</v>
      </c>
      <c r="E546" s="139"/>
      <c r="F546" s="139"/>
      <c r="G546" s="94"/>
      <c r="H546" s="140"/>
      <c r="I546" s="140"/>
      <c r="J546" s="95"/>
      <c r="K546" s="87"/>
      <c r="L546" s="65"/>
      <c r="M546" s="83"/>
      <c r="N546" s="100"/>
      <c r="O546" s="127"/>
      <c r="P546" s="14"/>
      <c r="Q546" s="8"/>
      <c r="R546" s="8"/>
      <c r="S546" s="8"/>
      <c r="T546" s="129"/>
      <c r="U546" s="56"/>
      <c r="V546" s="72"/>
      <c r="W546" s="73" t="s">
        <v>20</v>
      </c>
      <c r="X546" s="74" t="s">
        <v>21</v>
      </c>
      <c r="Y546" s="75">
        <v>0.85</v>
      </c>
      <c r="Z546" s="43"/>
      <c r="AA546" s="43"/>
      <c r="AB546" s="44"/>
      <c r="AC546" s="44"/>
      <c r="AD546" s="44"/>
      <c r="AE546" s="44"/>
      <c r="AF546" s="44"/>
      <c r="AG546" s="45">
        <f>ROUND(ROUND(ROUND(H508+L544,0)*V545,0)*Y546,0)</f>
        <v>441</v>
      </c>
      <c r="AH546" s="79"/>
      <c r="AI546" s="80"/>
      <c r="AJ546" s="80"/>
      <c r="AK546" s="80"/>
      <c r="AL546" s="14"/>
      <c r="AM546" s="16" t="str">
        <f t="shared" si="1"/>
        <v>{s:'631940', v:441 , c:'放デイ３０・有資格１６・開減１・評減・'},</v>
      </c>
      <c r="AN546" s="16"/>
    </row>
    <row r="547" ht="16.5" customHeight="1">
      <c r="A547" s="29">
        <v>63.0</v>
      </c>
      <c r="B547" s="30">
        <v>1941.0</v>
      </c>
      <c r="C547" s="31">
        <v>545.0</v>
      </c>
      <c r="D547" s="32" t="s">
        <v>582</v>
      </c>
      <c r="E547" s="139"/>
      <c r="F547" s="139"/>
      <c r="G547" s="94"/>
      <c r="H547" s="140"/>
      <c r="I547" s="140"/>
      <c r="J547" s="95"/>
      <c r="K547" s="87"/>
      <c r="L547" s="65"/>
      <c r="M547" s="83"/>
      <c r="N547" s="100"/>
      <c r="O547" s="127"/>
      <c r="P547" s="14"/>
      <c r="Q547" s="8"/>
      <c r="R547" s="8"/>
      <c r="S547" s="8"/>
      <c r="T547" s="128" t="s">
        <v>329</v>
      </c>
      <c r="U547" s="41" t="s">
        <v>21</v>
      </c>
      <c r="V547" s="68">
        <f>$V$295</f>
        <v>0.85</v>
      </c>
      <c r="W547" s="77"/>
      <c r="X547" s="77"/>
      <c r="Y547" s="77"/>
      <c r="Z547" s="77"/>
      <c r="AA547" s="77"/>
      <c r="AB547" s="72"/>
      <c r="AC547" s="72"/>
      <c r="AD547" s="72"/>
      <c r="AE547" s="72"/>
      <c r="AF547" s="72"/>
      <c r="AG547" s="45">
        <f>ROUND(ROUND(H508+L544,0)*V547,0)</f>
        <v>631</v>
      </c>
      <c r="AH547" s="79"/>
      <c r="AI547" s="80"/>
      <c r="AJ547" s="80"/>
      <c r="AK547" s="80"/>
      <c r="AL547" s="14"/>
      <c r="AM547" s="16" t="str">
        <f t="shared" si="1"/>
        <v>{s:'631941', v:631 , c:'放デイ３０・有資格１６・開減２・'},</v>
      </c>
      <c r="AN547" s="16"/>
    </row>
    <row r="548" ht="16.5" customHeight="1">
      <c r="A548" s="29">
        <v>63.0</v>
      </c>
      <c r="B548" s="30">
        <v>1942.0</v>
      </c>
      <c r="C548" s="31">
        <v>546.0</v>
      </c>
      <c r="D548" s="32" t="s">
        <v>583</v>
      </c>
      <c r="E548" s="139"/>
      <c r="F548" s="139"/>
      <c r="G548" s="94"/>
      <c r="H548" s="140"/>
      <c r="I548" s="140"/>
      <c r="J548" s="95"/>
      <c r="K548" s="87"/>
      <c r="L548" s="65"/>
      <c r="M548" s="83"/>
      <c r="N548" s="100"/>
      <c r="O548" s="127"/>
      <c r="P548" s="14"/>
      <c r="Q548" s="8"/>
      <c r="R548" s="8"/>
      <c r="S548" s="8"/>
      <c r="T548" s="129"/>
      <c r="U548" s="56"/>
      <c r="V548" s="72"/>
      <c r="W548" s="73" t="s">
        <v>20</v>
      </c>
      <c r="X548" s="74" t="s">
        <v>21</v>
      </c>
      <c r="Y548" s="75">
        <v>0.85</v>
      </c>
      <c r="Z548" s="43"/>
      <c r="AA548" s="43"/>
      <c r="AB548" s="44"/>
      <c r="AC548" s="44"/>
      <c r="AD548" s="44"/>
      <c r="AE548" s="44"/>
      <c r="AF548" s="44"/>
      <c r="AG548" s="45">
        <f>ROUND(ROUND(ROUND(H508+L544,0)*V547,0)*Y548,0)</f>
        <v>536</v>
      </c>
      <c r="AH548" s="79"/>
      <c r="AI548" s="80"/>
      <c r="AJ548" s="80"/>
      <c r="AK548" s="80"/>
      <c r="AL548" s="14"/>
      <c r="AM548" s="16" t="str">
        <f t="shared" si="1"/>
        <v>{s:'631942', v:536 , c:'放デイ３０・有資格１６・開減２・評減・'},</v>
      </c>
      <c r="AN548" s="16"/>
    </row>
    <row r="549" ht="16.5" customHeight="1">
      <c r="A549" s="29">
        <v>63.0</v>
      </c>
      <c r="B549" s="30">
        <v>1943.0</v>
      </c>
      <c r="C549" s="31">
        <v>547.0</v>
      </c>
      <c r="D549" s="32" t="s">
        <v>584</v>
      </c>
      <c r="E549" s="139"/>
      <c r="F549" s="139"/>
      <c r="G549" s="94"/>
      <c r="H549" s="140"/>
      <c r="I549" s="140"/>
      <c r="J549" s="95"/>
      <c r="K549" s="87"/>
      <c r="L549" s="65"/>
      <c r="M549" s="83"/>
      <c r="N549" s="100"/>
      <c r="O549" s="127"/>
      <c r="P549" s="14"/>
      <c r="Q549" s="8"/>
      <c r="R549" s="8"/>
      <c r="S549" s="8"/>
      <c r="T549" s="118"/>
      <c r="U549" s="41"/>
      <c r="V549" s="42"/>
      <c r="W549" s="43"/>
      <c r="X549" s="43"/>
      <c r="Y549" s="44"/>
      <c r="Z549" s="82" t="s">
        <v>30</v>
      </c>
      <c r="AA549" s="83">
        <v>5.0</v>
      </c>
      <c r="AB549" s="84" t="s">
        <v>31</v>
      </c>
      <c r="AC549" s="84"/>
      <c r="AD549" s="84"/>
      <c r="AE549" s="84"/>
      <c r="AF549" s="84"/>
      <c r="AG549" s="45">
        <f>ROUND(ROUND(H508+L544,0)-AA549,0)</f>
        <v>737</v>
      </c>
      <c r="AH549" s="79"/>
      <c r="AI549" s="80"/>
      <c r="AJ549" s="80"/>
      <c r="AK549" s="80"/>
      <c r="AL549" s="14"/>
      <c r="AM549" s="16" t="str">
        <f t="shared" si="1"/>
        <v>{s:'631943', v:737 , c:'放デイ３０・有資格１６・拘減・'},</v>
      </c>
      <c r="AN549" s="16"/>
    </row>
    <row r="550" ht="16.5" customHeight="1">
      <c r="A550" s="29">
        <v>63.0</v>
      </c>
      <c r="B550" s="30">
        <v>1944.0</v>
      </c>
      <c r="C550" s="31">
        <v>548.0</v>
      </c>
      <c r="D550" s="32" t="s">
        <v>585</v>
      </c>
      <c r="E550" s="139"/>
      <c r="F550" s="139"/>
      <c r="G550" s="94"/>
      <c r="H550" s="140"/>
      <c r="I550" s="140"/>
      <c r="J550" s="95"/>
      <c r="K550" s="69"/>
      <c r="L550" s="65"/>
      <c r="M550" s="83"/>
      <c r="N550" s="100"/>
      <c r="O550" s="127"/>
      <c r="P550" s="14"/>
      <c r="Q550" s="8"/>
      <c r="R550" s="8"/>
      <c r="S550" s="8"/>
      <c r="T550" s="126"/>
      <c r="U550" s="56"/>
      <c r="V550" s="58"/>
      <c r="W550" s="59" t="s">
        <v>20</v>
      </c>
      <c r="X550" s="41" t="s">
        <v>21</v>
      </c>
      <c r="Y550" s="86">
        <v>0.85</v>
      </c>
      <c r="Z550" s="87"/>
      <c r="AA550" s="83"/>
      <c r="AB550" s="84"/>
      <c r="AC550" s="84"/>
      <c r="AD550" s="84"/>
      <c r="AE550" s="84"/>
      <c r="AF550" s="84"/>
      <c r="AG550" s="45">
        <f>ROUND(ROUND(ROUND(H508+L544,0)*Y550,0)-AA549,0)</f>
        <v>626</v>
      </c>
      <c r="AH550" s="79"/>
      <c r="AI550" s="80"/>
      <c r="AJ550" s="80"/>
      <c r="AK550" s="80"/>
      <c r="AL550" s="14"/>
      <c r="AM550" s="16" t="str">
        <f t="shared" si="1"/>
        <v>{s:'631944', v:626 , c:'放デイ３０・有資格１６・評減・拘減・'},</v>
      </c>
      <c r="AN550" s="16"/>
    </row>
    <row r="551" ht="16.5" customHeight="1">
      <c r="A551" s="29">
        <v>63.0</v>
      </c>
      <c r="B551" s="30">
        <v>1945.0</v>
      </c>
      <c r="C551" s="31">
        <v>549.0</v>
      </c>
      <c r="D551" s="32" t="s">
        <v>586</v>
      </c>
      <c r="E551" s="139"/>
      <c r="F551" s="139"/>
      <c r="G551" s="94"/>
      <c r="H551" s="140"/>
      <c r="I551" s="140"/>
      <c r="J551" s="95"/>
      <c r="K551" s="69"/>
      <c r="L551" s="65"/>
      <c r="M551" s="83"/>
      <c r="N551" s="100"/>
      <c r="O551" s="127"/>
      <c r="P551" s="14"/>
      <c r="Q551" s="8"/>
      <c r="R551" s="8"/>
      <c r="S551" s="8"/>
      <c r="T551" s="128" t="s">
        <v>326</v>
      </c>
      <c r="U551" s="83" t="s">
        <v>21</v>
      </c>
      <c r="V551" s="91">
        <v>0.7</v>
      </c>
      <c r="W551" s="88"/>
      <c r="X551" s="88"/>
      <c r="Y551" s="89"/>
      <c r="Z551" s="87"/>
      <c r="AA551" s="90"/>
      <c r="AB551" s="91"/>
      <c r="AC551" s="91"/>
      <c r="AD551" s="91"/>
      <c r="AE551" s="91"/>
      <c r="AF551" s="91"/>
      <c r="AG551" s="45">
        <f>ROUND(ROUND(ROUND(H508+L544,0)*V551,0)-AA549,0)</f>
        <v>514</v>
      </c>
      <c r="AH551" s="79"/>
      <c r="AI551" s="80"/>
      <c r="AJ551" s="80"/>
      <c r="AK551" s="80"/>
      <c r="AL551" s="14"/>
      <c r="AM551" s="16" t="str">
        <f t="shared" si="1"/>
        <v>{s:'631945', v:514 , c:'放デイ３０・有資格１６・開減１・拘減・'},</v>
      </c>
      <c r="AN551" s="16"/>
    </row>
    <row r="552" ht="16.5" customHeight="1">
      <c r="A552" s="29">
        <v>63.0</v>
      </c>
      <c r="B552" s="30">
        <v>1946.0</v>
      </c>
      <c r="C552" s="31">
        <v>550.0</v>
      </c>
      <c r="D552" s="32" t="s">
        <v>587</v>
      </c>
      <c r="E552" s="139"/>
      <c r="F552" s="139"/>
      <c r="G552" s="94"/>
      <c r="H552" s="140"/>
      <c r="I552" s="140"/>
      <c r="J552" s="95"/>
      <c r="K552" s="69"/>
      <c r="L552" s="65"/>
      <c r="M552" s="83"/>
      <c r="N552" s="100"/>
      <c r="O552" s="127"/>
      <c r="P552" s="14"/>
      <c r="Q552" s="8"/>
      <c r="R552" s="8"/>
      <c r="S552" s="8"/>
      <c r="T552" s="129"/>
      <c r="U552" s="56"/>
      <c r="V552" s="72"/>
      <c r="W552" s="73" t="s">
        <v>20</v>
      </c>
      <c r="X552" s="74" t="s">
        <v>21</v>
      </c>
      <c r="Y552" s="92">
        <v>0.85</v>
      </c>
      <c r="Z552" s="87"/>
      <c r="AA552" s="90"/>
      <c r="AB552" s="91"/>
      <c r="AC552" s="91"/>
      <c r="AD552" s="91"/>
      <c r="AE552" s="91"/>
      <c r="AF552" s="91"/>
      <c r="AG552" s="45">
        <f>ROUND(ROUND(ROUND(ROUND(H508+L544,0)*V551,0)*Y552,0)-AA549,0)</f>
        <v>436</v>
      </c>
      <c r="AH552" s="79"/>
      <c r="AI552" s="80"/>
      <c r="AJ552" s="80"/>
      <c r="AK552" s="80"/>
      <c r="AL552" s="14"/>
      <c r="AM552" s="16" t="str">
        <f t="shared" si="1"/>
        <v>{s:'631946', v:436 , c:'放デイ３０・有資格１６・開減１・評減・拘減・'},</v>
      </c>
      <c r="AN552" s="16"/>
    </row>
    <row r="553" ht="16.5" customHeight="1">
      <c r="A553" s="29">
        <v>63.0</v>
      </c>
      <c r="B553" s="30">
        <v>1947.0</v>
      </c>
      <c r="C553" s="31">
        <v>551.0</v>
      </c>
      <c r="D553" s="32" t="s">
        <v>588</v>
      </c>
      <c r="E553" s="139"/>
      <c r="F553" s="139"/>
      <c r="G553" s="94"/>
      <c r="H553" s="140"/>
      <c r="I553" s="140"/>
      <c r="J553" s="95"/>
      <c r="K553" s="69"/>
      <c r="L553" s="65"/>
      <c r="M553" s="83"/>
      <c r="N553" s="100"/>
      <c r="O553" s="127"/>
      <c r="P553" s="14"/>
      <c r="Q553" s="8"/>
      <c r="R553" s="8"/>
      <c r="S553" s="8"/>
      <c r="T553" s="128" t="s">
        <v>329</v>
      </c>
      <c r="U553" s="83" t="s">
        <v>21</v>
      </c>
      <c r="V553" s="91">
        <v>0.85</v>
      </c>
      <c r="W553" s="77"/>
      <c r="X553" s="77"/>
      <c r="Y553" s="72"/>
      <c r="Z553" s="87"/>
      <c r="AA553" s="90"/>
      <c r="AB553" s="91"/>
      <c r="AC553" s="91"/>
      <c r="AD553" s="91"/>
      <c r="AE553" s="91"/>
      <c r="AF553" s="91"/>
      <c r="AG553" s="45">
        <f>ROUND(ROUND(ROUND(H508+L544,0)*V553,0)-AA549,0)</f>
        <v>626</v>
      </c>
      <c r="AH553" s="79"/>
      <c r="AI553" s="80"/>
      <c r="AJ553" s="80"/>
      <c r="AK553" s="80"/>
      <c r="AL553" s="14"/>
      <c r="AM553" s="16" t="str">
        <f t="shared" si="1"/>
        <v>{s:'631947', v:626 , c:'放デイ３０・有資格１６・開減２・拘減・'},</v>
      </c>
      <c r="AN553" s="16"/>
    </row>
    <row r="554" ht="16.5" customHeight="1">
      <c r="A554" s="29">
        <v>63.0</v>
      </c>
      <c r="B554" s="30">
        <v>1948.0</v>
      </c>
      <c r="C554" s="31">
        <v>552.0</v>
      </c>
      <c r="D554" s="32" t="s">
        <v>589</v>
      </c>
      <c r="E554" s="139"/>
      <c r="F554" s="139"/>
      <c r="G554" s="94"/>
      <c r="H554" s="140"/>
      <c r="I554" s="140"/>
      <c r="J554" s="95"/>
      <c r="K554" s="69"/>
      <c r="L554" s="65"/>
      <c r="M554" s="83"/>
      <c r="N554" s="100"/>
      <c r="O554" s="127"/>
      <c r="P554" s="14"/>
      <c r="Q554" s="8"/>
      <c r="R554" s="8"/>
      <c r="S554" s="8"/>
      <c r="T554" s="129"/>
      <c r="U554" s="56"/>
      <c r="V554" s="72"/>
      <c r="W554" s="73" t="s">
        <v>20</v>
      </c>
      <c r="X554" s="74" t="s">
        <v>21</v>
      </c>
      <c r="Y554" s="92">
        <v>0.85</v>
      </c>
      <c r="Z554" s="93"/>
      <c r="AA554" s="77"/>
      <c r="AB554" s="72"/>
      <c r="AC554" s="72"/>
      <c r="AD554" s="72"/>
      <c r="AE554" s="72"/>
      <c r="AF554" s="72"/>
      <c r="AG554" s="45">
        <f>ROUND(ROUND(ROUND(ROUND(H508+L544,0)*V553,0)*Y554,0)-AA549,0)</f>
        <v>531</v>
      </c>
      <c r="AH554" s="79"/>
      <c r="AI554" s="80"/>
      <c r="AJ554" s="80"/>
      <c r="AK554" s="80"/>
      <c r="AL554" s="14"/>
      <c r="AM554" s="16" t="str">
        <f t="shared" si="1"/>
        <v>{s:'631948', v:531 , c:'放デイ３０・有資格１６・開減２・評減・拘減・'},</v>
      </c>
      <c r="AN554" s="16"/>
    </row>
    <row r="555" ht="16.5" customHeight="1">
      <c r="A555" s="29">
        <v>63.0</v>
      </c>
      <c r="B555" s="30">
        <v>1949.0</v>
      </c>
      <c r="C555" s="31">
        <v>553.0</v>
      </c>
      <c r="D555" s="32" t="s">
        <v>590</v>
      </c>
      <c r="E555" s="139"/>
      <c r="F555" s="139"/>
      <c r="G555" s="127"/>
      <c r="H555" s="98"/>
      <c r="I555" s="8"/>
      <c r="J555" s="54"/>
      <c r="K555" s="69"/>
      <c r="L555" s="65"/>
      <c r="M555" s="65"/>
      <c r="N555" s="100"/>
      <c r="O555" s="33" t="s">
        <v>23</v>
      </c>
      <c r="P555" s="130" t="s">
        <v>24</v>
      </c>
      <c r="Q555" s="7"/>
      <c r="R555" s="7"/>
      <c r="S555" s="39"/>
      <c r="T555" s="118"/>
      <c r="U555" s="41"/>
      <c r="V555" s="42"/>
      <c r="W555" s="43"/>
      <c r="X555" s="43"/>
      <c r="Y555" s="43"/>
      <c r="Z555" s="43"/>
      <c r="AA555" s="43"/>
      <c r="AB555" s="44"/>
      <c r="AC555" s="44"/>
      <c r="AD555" s="44"/>
      <c r="AE555" s="44"/>
      <c r="AF555" s="44"/>
      <c r="AG555" s="45">
        <f>ROUND(ROUND(H508+L544,0)*R556,0)</f>
        <v>519</v>
      </c>
      <c r="AH555" s="79"/>
      <c r="AI555" s="80"/>
      <c r="AJ555" s="80"/>
      <c r="AK555" s="80"/>
      <c r="AL555" s="14"/>
      <c r="AM555" s="16" t="str">
        <f t="shared" si="1"/>
        <v>{s:'631949', v:519 , c:'放デイ３０・有資格１６・未計画・'},</v>
      </c>
      <c r="AN555" s="16"/>
    </row>
    <row r="556" ht="16.5" customHeight="1">
      <c r="A556" s="29">
        <v>63.0</v>
      </c>
      <c r="B556" s="30">
        <v>1950.0</v>
      </c>
      <c r="C556" s="31">
        <v>554.0</v>
      </c>
      <c r="D556" s="32" t="s">
        <v>591</v>
      </c>
      <c r="E556" s="139"/>
      <c r="F556" s="139"/>
      <c r="G556" s="127"/>
      <c r="H556" s="98"/>
      <c r="I556" s="8"/>
      <c r="J556" s="54"/>
      <c r="K556" s="69"/>
      <c r="L556" s="83"/>
      <c r="M556" s="97"/>
      <c r="N556" s="100"/>
      <c r="O556" s="131"/>
      <c r="P556" s="87"/>
      <c r="Q556" s="83" t="s">
        <v>21</v>
      </c>
      <c r="R556" s="90">
        <v>0.7</v>
      </c>
      <c r="S556" s="54"/>
      <c r="T556" s="126"/>
      <c r="U556" s="56"/>
      <c r="V556" s="58"/>
      <c r="W556" s="59" t="s">
        <v>20</v>
      </c>
      <c r="X556" s="41" t="s">
        <v>21</v>
      </c>
      <c r="Y556" s="60">
        <v>0.85</v>
      </c>
      <c r="Z556" s="43"/>
      <c r="AA556" s="43"/>
      <c r="AB556" s="44"/>
      <c r="AC556" s="44"/>
      <c r="AD556" s="44"/>
      <c r="AE556" s="44"/>
      <c r="AF556" s="44"/>
      <c r="AG556" s="45">
        <f>ROUND(ROUND(ROUND(H508+L544,0)*R556,0)*Y556,0)</f>
        <v>441</v>
      </c>
      <c r="AH556" s="79"/>
      <c r="AI556" s="80"/>
      <c r="AJ556" s="80"/>
      <c r="AK556" s="80"/>
      <c r="AL556" s="14"/>
      <c r="AM556" s="16" t="str">
        <f t="shared" si="1"/>
        <v>{s:'631950', v:441 , c:'放デイ３０・有資格１６・未計画・評減・'},</v>
      </c>
      <c r="AN556" s="16"/>
    </row>
    <row r="557" ht="16.5" customHeight="1">
      <c r="A557" s="29">
        <v>63.0</v>
      </c>
      <c r="B557" s="30">
        <v>1951.0</v>
      </c>
      <c r="C557" s="31">
        <v>555.0</v>
      </c>
      <c r="D557" s="32" t="s">
        <v>592</v>
      </c>
      <c r="E557" s="94"/>
      <c r="F557" s="94"/>
      <c r="G557" s="103"/>
      <c r="H557" s="8"/>
      <c r="I557" s="8"/>
      <c r="J557" s="54"/>
      <c r="K557" s="69"/>
      <c r="L557" s="65"/>
      <c r="M557" s="65"/>
      <c r="N557" s="132"/>
      <c r="O557" s="131"/>
      <c r="P557" s="87"/>
      <c r="Q557" s="83"/>
      <c r="R557" s="90"/>
      <c r="S557" s="91"/>
      <c r="T557" s="128" t="s">
        <v>326</v>
      </c>
      <c r="U557" s="41" t="s">
        <v>21</v>
      </c>
      <c r="V557" s="68">
        <f>$V$293</f>
        <v>0.7</v>
      </c>
      <c r="W557" s="88"/>
      <c r="X557" s="88"/>
      <c r="Y557" s="88"/>
      <c r="Z557" s="88"/>
      <c r="AA557" s="88"/>
      <c r="AB557" s="89"/>
      <c r="AC557" s="89"/>
      <c r="AD557" s="89"/>
      <c r="AE557" s="89"/>
      <c r="AF557" s="89"/>
      <c r="AG557" s="45">
        <f>ROUND(ROUND(ROUND(H508+L544,0)*R556,0)*V557,0)</f>
        <v>363</v>
      </c>
      <c r="AH557" s="79"/>
      <c r="AI557" s="80"/>
      <c r="AJ557" s="80"/>
      <c r="AK557" s="80"/>
      <c r="AL557" s="14"/>
      <c r="AM557" s="16" t="str">
        <f t="shared" si="1"/>
        <v>{s:'631951', v:363 , c:'放デイ３０・有資格１６・未計画・開減１・'},</v>
      </c>
      <c r="AN557" s="16"/>
    </row>
    <row r="558" ht="16.5" customHeight="1">
      <c r="A558" s="29">
        <v>63.0</v>
      </c>
      <c r="B558" s="30">
        <v>1952.0</v>
      </c>
      <c r="C558" s="31">
        <v>556.0</v>
      </c>
      <c r="D558" s="32" t="s">
        <v>593</v>
      </c>
      <c r="E558" s="94"/>
      <c r="F558" s="94"/>
      <c r="G558" s="103"/>
      <c r="H558" s="8"/>
      <c r="I558" s="8"/>
      <c r="J558" s="54"/>
      <c r="K558" s="69"/>
      <c r="L558" s="65"/>
      <c r="M558" s="65"/>
      <c r="N558" s="132"/>
      <c r="O558" s="131"/>
      <c r="P558" s="87"/>
      <c r="Q558" s="83"/>
      <c r="R558" s="90"/>
      <c r="S558" s="91"/>
      <c r="T558" s="129"/>
      <c r="U558" s="56"/>
      <c r="V558" s="72"/>
      <c r="W558" s="73" t="s">
        <v>20</v>
      </c>
      <c r="X558" s="74" t="s">
        <v>21</v>
      </c>
      <c r="Y558" s="75">
        <v>0.85</v>
      </c>
      <c r="Z558" s="43"/>
      <c r="AA558" s="43"/>
      <c r="AB558" s="44"/>
      <c r="AC558" s="44"/>
      <c r="AD558" s="44"/>
      <c r="AE558" s="44"/>
      <c r="AF558" s="44"/>
      <c r="AG558" s="45">
        <f>ROUND(ROUND(ROUND(ROUND(H508+L544,0)*R556,0)*V557,0)*Y558,0)</f>
        <v>309</v>
      </c>
      <c r="AH558" s="79"/>
      <c r="AI558" s="80"/>
      <c r="AJ558" s="80"/>
      <c r="AK558" s="80"/>
      <c r="AL558" s="14"/>
      <c r="AM558" s="16" t="str">
        <f t="shared" si="1"/>
        <v>{s:'631952', v:309 , c:'放デイ３０・有資格１６・未計画・開減１・評減・'},</v>
      </c>
      <c r="AN558" s="16"/>
    </row>
    <row r="559" ht="16.5" customHeight="1">
      <c r="A559" s="29">
        <v>63.0</v>
      </c>
      <c r="B559" s="30">
        <v>1953.0</v>
      </c>
      <c r="C559" s="31">
        <v>557.0</v>
      </c>
      <c r="D559" s="32" t="s">
        <v>594</v>
      </c>
      <c r="E559" s="94"/>
      <c r="F559" s="94"/>
      <c r="G559" s="103"/>
      <c r="H559" s="8"/>
      <c r="I559" s="8"/>
      <c r="J559" s="54"/>
      <c r="K559" s="69"/>
      <c r="L559" s="65"/>
      <c r="M559" s="65"/>
      <c r="N559" s="132"/>
      <c r="O559" s="133"/>
      <c r="P559" s="87"/>
      <c r="Q559" s="83"/>
      <c r="R559" s="90"/>
      <c r="S559" s="91"/>
      <c r="T559" s="128" t="s">
        <v>329</v>
      </c>
      <c r="U559" s="41" t="s">
        <v>21</v>
      </c>
      <c r="V559" s="68">
        <f>$V$295</f>
        <v>0.85</v>
      </c>
      <c r="W559" s="77"/>
      <c r="X559" s="77"/>
      <c r="Y559" s="77"/>
      <c r="Z559" s="77"/>
      <c r="AA559" s="77"/>
      <c r="AB559" s="72"/>
      <c r="AC559" s="72"/>
      <c r="AD559" s="72"/>
      <c r="AE559" s="72"/>
      <c r="AF559" s="72"/>
      <c r="AG559" s="45">
        <f>ROUND(ROUND(ROUND(H508+L544,0)*R556,0)*V559,0)</f>
        <v>441</v>
      </c>
      <c r="AH559" s="79"/>
      <c r="AI559" s="80"/>
      <c r="AJ559" s="80"/>
      <c r="AK559" s="80"/>
      <c r="AL559" s="14"/>
      <c r="AM559" s="16" t="str">
        <f t="shared" si="1"/>
        <v>{s:'631953', v:441 , c:'放デイ３０・有資格１６・未計画・開減２・'},</v>
      </c>
      <c r="AN559" s="16"/>
    </row>
    <row r="560" ht="16.5" customHeight="1">
      <c r="A560" s="29">
        <v>63.0</v>
      </c>
      <c r="B560" s="30">
        <v>1954.0</v>
      </c>
      <c r="C560" s="31">
        <v>558.0</v>
      </c>
      <c r="D560" s="32" t="s">
        <v>595</v>
      </c>
      <c r="E560" s="94"/>
      <c r="F560" s="94"/>
      <c r="G560" s="103"/>
      <c r="H560" s="8"/>
      <c r="I560" s="8"/>
      <c r="J560" s="54"/>
      <c r="K560" s="69"/>
      <c r="L560" s="65"/>
      <c r="M560" s="65"/>
      <c r="N560" s="132"/>
      <c r="O560" s="133"/>
      <c r="P560" s="134"/>
      <c r="Q560" s="83"/>
      <c r="R560" s="90"/>
      <c r="S560" s="91"/>
      <c r="T560" s="129"/>
      <c r="U560" s="56"/>
      <c r="V560" s="72"/>
      <c r="W560" s="73" t="s">
        <v>20</v>
      </c>
      <c r="X560" s="74" t="s">
        <v>21</v>
      </c>
      <c r="Y560" s="75">
        <v>0.85</v>
      </c>
      <c r="Z560" s="43"/>
      <c r="AA560" s="43"/>
      <c r="AB560" s="44"/>
      <c r="AC560" s="44"/>
      <c r="AD560" s="44"/>
      <c r="AE560" s="44"/>
      <c r="AF560" s="44"/>
      <c r="AG560" s="45">
        <f>ROUND(ROUND(ROUND(ROUND(H508+L544,0)*R556,0)*V559,0)*Y560,0)</f>
        <v>375</v>
      </c>
      <c r="AH560" s="79"/>
      <c r="AI560" s="80"/>
      <c r="AJ560" s="80"/>
      <c r="AK560" s="80"/>
      <c r="AL560" s="14"/>
      <c r="AM560" s="16" t="str">
        <f t="shared" si="1"/>
        <v>{s:'631954', v:375 , c:'放デイ３０・有資格１６・未計画・開減２・評減・'},</v>
      </c>
      <c r="AN560" s="16"/>
    </row>
    <row r="561" ht="16.5" customHeight="1">
      <c r="A561" s="29">
        <v>63.0</v>
      </c>
      <c r="B561" s="30">
        <v>1955.0</v>
      </c>
      <c r="C561" s="31">
        <v>559.0</v>
      </c>
      <c r="D561" s="32" t="s">
        <v>596</v>
      </c>
      <c r="E561" s="94"/>
      <c r="F561" s="94"/>
      <c r="G561" s="103"/>
      <c r="H561" s="8"/>
      <c r="I561" s="8"/>
      <c r="J561" s="54"/>
      <c r="K561" s="69"/>
      <c r="L561" s="65"/>
      <c r="M561" s="65"/>
      <c r="N561" s="132"/>
      <c r="O561" s="133"/>
      <c r="P561" s="134"/>
      <c r="Q561" s="83"/>
      <c r="R561" s="90"/>
      <c r="S561" s="91"/>
      <c r="T561" s="118"/>
      <c r="U561" s="41"/>
      <c r="V561" s="42"/>
      <c r="W561" s="43"/>
      <c r="X561" s="43"/>
      <c r="Y561" s="44"/>
      <c r="Z561" s="82" t="s">
        <v>30</v>
      </c>
      <c r="AA561" s="83">
        <v>5.0</v>
      </c>
      <c r="AB561" s="84" t="s">
        <v>31</v>
      </c>
      <c r="AC561" s="84"/>
      <c r="AD561" s="84"/>
      <c r="AE561" s="84"/>
      <c r="AF561" s="84"/>
      <c r="AG561" s="45">
        <f>ROUND(ROUND(ROUND(H508+L544,0)*R556,0)-AA561,0)</f>
        <v>514</v>
      </c>
      <c r="AH561" s="79"/>
      <c r="AI561" s="80"/>
      <c r="AJ561" s="80"/>
      <c r="AK561" s="80"/>
      <c r="AL561" s="14"/>
      <c r="AM561" s="16" t="str">
        <f t="shared" si="1"/>
        <v>{s:'631955', v:514 , c:'放デイ３０・有資格１６・未計画・拘減・'},</v>
      </c>
      <c r="AN561" s="16"/>
    </row>
    <row r="562" ht="16.5" customHeight="1">
      <c r="A562" s="29">
        <v>63.0</v>
      </c>
      <c r="B562" s="30">
        <v>1956.0</v>
      </c>
      <c r="C562" s="31">
        <v>560.0</v>
      </c>
      <c r="D562" s="32" t="s">
        <v>597</v>
      </c>
      <c r="E562" s="94"/>
      <c r="F562" s="94"/>
      <c r="G562" s="103"/>
      <c r="H562" s="8"/>
      <c r="I562" s="8"/>
      <c r="J562" s="54"/>
      <c r="K562" s="69"/>
      <c r="L562" s="65"/>
      <c r="M562" s="65"/>
      <c r="N562" s="132"/>
      <c r="O562" s="134"/>
      <c r="P562" s="134"/>
      <c r="Q562" s="83"/>
      <c r="R562" s="90"/>
      <c r="S562" s="91"/>
      <c r="T562" s="126"/>
      <c r="U562" s="56"/>
      <c r="V562" s="58"/>
      <c r="W562" s="59" t="s">
        <v>20</v>
      </c>
      <c r="X562" s="41" t="s">
        <v>21</v>
      </c>
      <c r="Y562" s="86">
        <v>0.85</v>
      </c>
      <c r="Z562" s="87"/>
      <c r="AA562" s="83"/>
      <c r="AB562" s="84"/>
      <c r="AC562" s="84"/>
      <c r="AD562" s="84"/>
      <c r="AE562" s="84"/>
      <c r="AF562" s="84"/>
      <c r="AG562" s="45">
        <f>ROUND(ROUND(ROUND(ROUND(H508+L544,0)*R556,0)*Y562,0)-AA561,0)</f>
        <v>436</v>
      </c>
      <c r="AH562" s="79"/>
      <c r="AI562" s="80"/>
      <c r="AJ562" s="80"/>
      <c r="AK562" s="80"/>
      <c r="AL562" s="14"/>
      <c r="AM562" s="16" t="str">
        <f t="shared" si="1"/>
        <v>{s:'631956', v:436 , c:'放デイ３０・有資格１６・未計画・評減・拘減・'},</v>
      </c>
      <c r="AN562" s="16"/>
    </row>
    <row r="563" ht="16.5" customHeight="1">
      <c r="A563" s="29">
        <v>63.0</v>
      </c>
      <c r="B563" s="30">
        <v>1957.0</v>
      </c>
      <c r="C563" s="31">
        <v>561.0</v>
      </c>
      <c r="D563" s="32" t="s">
        <v>598</v>
      </c>
      <c r="E563" s="94"/>
      <c r="F563" s="94"/>
      <c r="G563" s="103"/>
      <c r="H563" s="8"/>
      <c r="I563" s="8"/>
      <c r="J563" s="54"/>
      <c r="K563" s="69"/>
      <c r="L563" s="65"/>
      <c r="M563" s="65"/>
      <c r="N563" s="132"/>
      <c r="O563" s="134"/>
      <c r="P563" s="134"/>
      <c r="Q563" s="83"/>
      <c r="R563" s="90"/>
      <c r="S563" s="91"/>
      <c r="T563" s="128" t="s">
        <v>326</v>
      </c>
      <c r="U563" s="83" t="s">
        <v>21</v>
      </c>
      <c r="V563" s="91">
        <f>$V$293</f>
        <v>0.7</v>
      </c>
      <c r="W563" s="88"/>
      <c r="X563" s="88"/>
      <c r="Y563" s="89"/>
      <c r="Z563" s="87"/>
      <c r="AA563" s="90"/>
      <c r="AB563" s="91"/>
      <c r="AC563" s="91"/>
      <c r="AD563" s="91"/>
      <c r="AE563" s="91"/>
      <c r="AF563" s="91"/>
      <c r="AG563" s="45">
        <f>ROUND(ROUND(ROUND(ROUND(H508+L544,0)*R556,0)*V563,0)-AA561,0)</f>
        <v>358</v>
      </c>
      <c r="AH563" s="79"/>
      <c r="AI563" s="80"/>
      <c r="AJ563" s="80"/>
      <c r="AK563" s="80"/>
      <c r="AL563" s="14"/>
      <c r="AM563" s="16" t="str">
        <f t="shared" si="1"/>
        <v>{s:'631957', v:358 , c:'放デイ３０・有資格１６・未計画・開減１・拘減・'},</v>
      </c>
      <c r="AN563" s="16"/>
    </row>
    <row r="564" ht="16.5" customHeight="1">
      <c r="A564" s="29">
        <v>63.0</v>
      </c>
      <c r="B564" s="30">
        <v>1958.0</v>
      </c>
      <c r="C564" s="31">
        <v>562.0</v>
      </c>
      <c r="D564" s="32" t="s">
        <v>599</v>
      </c>
      <c r="E564" s="94"/>
      <c r="F564" s="94"/>
      <c r="G564" s="103"/>
      <c r="H564" s="8"/>
      <c r="I564" s="8"/>
      <c r="J564" s="54"/>
      <c r="K564" s="69"/>
      <c r="L564" s="65"/>
      <c r="M564" s="65"/>
      <c r="N564" s="132"/>
      <c r="O564" s="134"/>
      <c r="P564" s="134"/>
      <c r="Q564" s="83"/>
      <c r="R564" s="90"/>
      <c r="S564" s="91"/>
      <c r="T564" s="129"/>
      <c r="U564" s="56"/>
      <c r="V564" s="72"/>
      <c r="W564" s="73" t="s">
        <v>20</v>
      </c>
      <c r="X564" s="74" t="s">
        <v>21</v>
      </c>
      <c r="Y564" s="92">
        <v>0.85</v>
      </c>
      <c r="Z564" s="87"/>
      <c r="AA564" s="90"/>
      <c r="AB564" s="91"/>
      <c r="AC564" s="91"/>
      <c r="AD564" s="91"/>
      <c r="AE564" s="91"/>
      <c r="AF564" s="91"/>
      <c r="AG564" s="45">
        <f>ROUND(ROUND(ROUND(ROUND(ROUND(H508+L544,0)*R556,0)*V563,0)*Y564,0)-AA561,0)</f>
        <v>304</v>
      </c>
      <c r="AH564" s="79"/>
      <c r="AI564" s="80"/>
      <c r="AJ564" s="80"/>
      <c r="AK564" s="80"/>
      <c r="AL564" s="14"/>
      <c r="AM564" s="16" t="str">
        <f t="shared" si="1"/>
        <v>{s:'631958', v:304 , c:'放デイ３０・有資格１６・未計画・開減１・評減・拘減・'},</v>
      </c>
      <c r="AN564" s="16"/>
    </row>
    <row r="565" ht="16.5" customHeight="1">
      <c r="A565" s="29">
        <v>63.0</v>
      </c>
      <c r="B565" s="30">
        <v>1959.0</v>
      </c>
      <c r="C565" s="31">
        <v>563.0</v>
      </c>
      <c r="D565" s="32" t="s">
        <v>600</v>
      </c>
      <c r="E565" s="94"/>
      <c r="F565" s="94"/>
      <c r="G565" s="103"/>
      <c r="H565" s="8"/>
      <c r="I565" s="8"/>
      <c r="J565" s="54"/>
      <c r="K565" s="69"/>
      <c r="L565" s="65"/>
      <c r="M565" s="65"/>
      <c r="N565" s="132"/>
      <c r="O565" s="134"/>
      <c r="P565" s="134"/>
      <c r="Q565" s="83"/>
      <c r="R565" s="90"/>
      <c r="S565" s="91"/>
      <c r="T565" s="128" t="s">
        <v>329</v>
      </c>
      <c r="U565" s="83" t="s">
        <v>21</v>
      </c>
      <c r="V565" s="91">
        <f>$V$295</f>
        <v>0.85</v>
      </c>
      <c r="W565" s="77"/>
      <c r="X565" s="77"/>
      <c r="Y565" s="72"/>
      <c r="Z565" s="87"/>
      <c r="AA565" s="90"/>
      <c r="AB565" s="91"/>
      <c r="AC565" s="91"/>
      <c r="AD565" s="91"/>
      <c r="AE565" s="91"/>
      <c r="AF565" s="91"/>
      <c r="AG565" s="45">
        <f>ROUND(ROUND(ROUND(ROUND(H508+L544,0)*R556,0)*V565,0)-AA561,0)</f>
        <v>436</v>
      </c>
      <c r="AH565" s="79"/>
      <c r="AI565" s="80"/>
      <c r="AJ565" s="80"/>
      <c r="AK565" s="80"/>
      <c r="AL565" s="14"/>
      <c r="AM565" s="16" t="str">
        <f t="shared" si="1"/>
        <v>{s:'631959', v:436 , c:'放デイ３０・有資格１６・未計画・開減２・拘減・'},</v>
      </c>
      <c r="AN565" s="16"/>
    </row>
    <row r="566" ht="16.5" customHeight="1">
      <c r="A566" s="29">
        <v>63.0</v>
      </c>
      <c r="B566" s="30">
        <v>1960.0</v>
      </c>
      <c r="C566" s="31">
        <v>564.0</v>
      </c>
      <c r="D566" s="32" t="s">
        <v>601</v>
      </c>
      <c r="E566" s="94"/>
      <c r="F566" s="94"/>
      <c r="G566" s="103"/>
      <c r="H566" s="8"/>
      <c r="I566" s="8"/>
      <c r="J566" s="54"/>
      <c r="K566" s="69"/>
      <c r="L566" s="65"/>
      <c r="M566" s="65"/>
      <c r="N566" s="132"/>
      <c r="O566" s="134"/>
      <c r="P566" s="134"/>
      <c r="Q566" s="83"/>
      <c r="R566" s="90"/>
      <c r="S566" s="91"/>
      <c r="T566" s="129"/>
      <c r="U566" s="56"/>
      <c r="V566" s="72"/>
      <c r="W566" s="73" t="s">
        <v>20</v>
      </c>
      <c r="X566" s="74" t="s">
        <v>21</v>
      </c>
      <c r="Y566" s="92">
        <v>0.85</v>
      </c>
      <c r="Z566" s="93"/>
      <c r="AA566" s="77"/>
      <c r="AB566" s="72"/>
      <c r="AC566" s="72"/>
      <c r="AD566" s="72"/>
      <c r="AE566" s="72"/>
      <c r="AF566" s="72"/>
      <c r="AG566" s="45">
        <f>ROUND(ROUND(ROUND(ROUND(ROUND(H508+L544,0)*R556,0)*V565,0)*Y566,0)-AA561,0)</f>
        <v>370</v>
      </c>
      <c r="AH566" s="79"/>
      <c r="AI566" s="80"/>
      <c r="AJ566" s="80"/>
      <c r="AK566" s="80"/>
      <c r="AL566" s="14"/>
      <c r="AM566" s="16" t="str">
        <f t="shared" si="1"/>
        <v>{s:'631960', v:370 , c:'放デイ３０・有資格１６・未計画・開減２・評減・拘減・'},</v>
      </c>
      <c r="AN566" s="16"/>
    </row>
    <row r="567" ht="16.5" customHeight="1">
      <c r="A567" s="29">
        <v>63.0</v>
      </c>
      <c r="B567" s="30">
        <v>1961.0</v>
      </c>
      <c r="C567" s="31">
        <v>565.0</v>
      </c>
      <c r="D567" s="32" t="s">
        <v>602</v>
      </c>
      <c r="E567" s="94"/>
      <c r="F567" s="94"/>
      <c r="G567" s="103"/>
      <c r="H567" s="8"/>
      <c r="I567" s="8"/>
      <c r="J567" s="54"/>
      <c r="K567" s="69"/>
      <c r="L567" s="65"/>
      <c r="M567" s="65"/>
      <c r="N567" s="132"/>
      <c r="O567" s="134"/>
      <c r="P567" s="130" t="s">
        <v>27</v>
      </c>
      <c r="Q567" s="41"/>
      <c r="R567" s="135"/>
      <c r="S567" s="68"/>
      <c r="T567" s="118"/>
      <c r="U567" s="41"/>
      <c r="V567" s="42"/>
      <c r="W567" s="43"/>
      <c r="X567" s="43"/>
      <c r="Y567" s="43"/>
      <c r="Z567" s="43"/>
      <c r="AA567" s="43"/>
      <c r="AB567" s="44"/>
      <c r="AC567" s="44"/>
      <c r="AD567" s="44"/>
      <c r="AE567" s="44"/>
      <c r="AF567" s="44"/>
      <c r="AG567" s="45">
        <f>ROUND(ROUND(H508+L544,0)*R568,0)</f>
        <v>371</v>
      </c>
      <c r="AH567" s="79"/>
      <c r="AI567" s="80"/>
      <c r="AJ567" s="80"/>
      <c r="AK567" s="80"/>
      <c r="AL567" s="14"/>
      <c r="AM567" s="16" t="str">
        <f t="shared" si="1"/>
        <v>{s:'631961', v:371 , c:'放デイ３０・有資格１６・未計画２・'},</v>
      </c>
      <c r="AN567" s="16"/>
    </row>
    <row r="568" ht="16.5" customHeight="1">
      <c r="A568" s="29">
        <v>63.0</v>
      </c>
      <c r="B568" s="30">
        <v>1962.0</v>
      </c>
      <c r="C568" s="31">
        <v>566.0</v>
      </c>
      <c r="D568" s="32" t="s">
        <v>603</v>
      </c>
      <c r="E568" s="94"/>
      <c r="F568" s="94"/>
      <c r="G568" s="103"/>
      <c r="H568" s="8"/>
      <c r="I568" s="8"/>
      <c r="J568" s="54"/>
      <c r="K568" s="69"/>
      <c r="L568" s="65"/>
      <c r="M568" s="65"/>
      <c r="N568" s="132"/>
      <c r="O568" s="134"/>
      <c r="P568" s="87"/>
      <c r="Q568" s="83" t="s">
        <v>21</v>
      </c>
      <c r="R568" s="90">
        <v>0.5</v>
      </c>
      <c r="S568" s="91"/>
      <c r="T568" s="126"/>
      <c r="U568" s="56"/>
      <c r="V568" s="58"/>
      <c r="W568" s="59" t="s">
        <v>20</v>
      </c>
      <c r="X568" s="41" t="s">
        <v>21</v>
      </c>
      <c r="Y568" s="60">
        <v>0.85</v>
      </c>
      <c r="Z568" s="43"/>
      <c r="AA568" s="43"/>
      <c r="AB568" s="44"/>
      <c r="AC568" s="44"/>
      <c r="AD568" s="44"/>
      <c r="AE568" s="44"/>
      <c r="AF568" s="44"/>
      <c r="AG568" s="45">
        <f>ROUND(ROUND(ROUND(H508+L544,0)*R568,0)*Y568,0)</f>
        <v>315</v>
      </c>
      <c r="AH568" s="79"/>
      <c r="AI568" s="80"/>
      <c r="AJ568" s="80"/>
      <c r="AK568" s="80"/>
      <c r="AL568" s="14"/>
      <c r="AM568" s="16" t="str">
        <f t="shared" si="1"/>
        <v>{s:'631962', v:315 , c:'放デイ３０・有資格１６・未計画２・評減・'},</v>
      </c>
      <c r="AN568" s="16"/>
    </row>
    <row r="569" ht="16.5" customHeight="1">
      <c r="A569" s="29">
        <v>63.0</v>
      </c>
      <c r="B569" s="30">
        <v>1963.0</v>
      </c>
      <c r="C569" s="31">
        <v>567.0</v>
      </c>
      <c r="D569" s="32" t="s">
        <v>604</v>
      </c>
      <c r="E569" s="94"/>
      <c r="F569" s="94"/>
      <c r="G569" s="103"/>
      <c r="H569" s="8"/>
      <c r="I569" s="8"/>
      <c r="J569" s="54"/>
      <c r="K569" s="69"/>
      <c r="L569" s="65"/>
      <c r="M569" s="65"/>
      <c r="N569" s="132"/>
      <c r="O569" s="134"/>
      <c r="P569" s="87"/>
      <c r="Q569" s="83"/>
      <c r="R569" s="90"/>
      <c r="S569" s="91"/>
      <c r="T569" s="128" t="s">
        <v>326</v>
      </c>
      <c r="U569" s="41" t="s">
        <v>21</v>
      </c>
      <c r="V569" s="68">
        <f>$V$293</f>
        <v>0.7</v>
      </c>
      <c r="W569" s="88"/>
      <c r="X569" s="88"/>
      <c r="Y569" s="88"/>
      <c r="Z569" s="88"/>
      <c r="AA569" s="88"/>
      <c r="AB569" s="89"/>
      <c r="AC569" s="89"/>
      <c r="AD569" s="89"/>
      <c r="AE569" s="89"/>
      <c r="AF569" s="89"/>
      <c r="AG569" s="45">
        <f>ROUND(ROUND(ROUND(H508+L544,0)*R568,0)*V569,0)</f>
        <v>260</v>
      </c>
      <c r="AH569" s="79"/>
      <c r="AI569" s="80"/>
      <c r="AJ569" s="80"/>
      <c r="AK569" s="80"/>
      <c r="AL569" s="14"/>
      <c r="AM569" s="16" t="str">
        <f t="shared" si="1"/>
        <v>{s:'631963', v:260 , c:'放デイ３０・有資格１６・未計画２・開減１・'},</v>
      </c>
      <c r="AN569" s="16"/>
    </row>
    <row r="570" ht="16.5" customHeight="1">
      <c r="A570" s="29">
        <v>63.0</v>
      </c>
      <c r="B570" s="30">
        <v>1964.0</v>
      </c>
      <c r="C570" s="31">
        <v>568.0</v>
      </c>
      <c r="D570" s="32" t="s">
        <v>605</v>
      </c>
      <c r="E570" s="94"/>
      <c r="F570" s="94"/>
      <c r="G570" s="103"/>
      <c r="H570" s="8"/>
      <c r="I570" s="8"/>
      <c r="J570" s="54"/>
      <c r="K570" s="69"/>
      <c r="L570" s="65"/>
      <c r="M570" s="65"/>
      <c r="N570" s="132"/>
      <c r="O570" s="134"/>
      <c r="P570" s="87"/>
      <c r="Q570" s="83"/>
      <c r="R570" s="90"/>
      <c r="S570" s="91"/>
      <c r="T570" s="129"/>
      <c r="U570" s="56"/>
      <c r="V570" s="72"/>
      <c r="W570" s="73" t="s">
        <v>20</v>
      </c>
      <c r="X570" s="74" t="s">
        <v>21</v>
      </c>
      <c r="Y570" s="75">
        <v>0.85</v>
      </c>
      <c r="Z570" s="43"/>
      <c r="AA570" s="43"/>
      <c r="AB570" s="44"/>
      <c r="AC570" s="44"/>
      <c r="AD570" s="44"/>
      <c r="AE570" s="44"/>
      <c r="AF570" s="44"/>
      <c r="AG570" s="45">
        <f>ROUND(ROUND(ROUND(ROUND(H508+L544,0)*R568,0)*V569,0)*Y570,0)</f>
        <v>221</v>
      </c>
      <c r="AH570" s="79"/>
      <c r="AI570" s="80"/>
      <c r="AJ570" s="80"/>
      <c r="AK570" s="80"/>
      <c r="AL570" s="14"/>
      <c r="AM570" s="16" t="str">
        <f t="shared" si="1"/>
        <v>{s:'631964', v:221 , c:'放デイ３０・有資格１６・未計画２・開減１・評減・'},</v>
      </c>
      <c r="AN570" s="16"/>
    </row>
    <row r="571" ht="16.5" customHeight="1">
      <c r="A571" s="29">
        <v>63.0</v>
      </c>
      <c r="B571" s="30">
        <v>1965.0</v>
      </c>
      <c r="C571" s="31">
        <v>569.0</v>
      </c>
      <c r="D571" s="32" t="s">
        <v>606</v>
      </c>
      <c r="E571" s="94"/>
      <c r="F571" s="94"/>
      <c r="G571" s="103"/>
      <c r="H571" s="8"/>
      <c r="I571" s="8"/>
      <c r="J571" s="54"/>
      <c r="K571" s="69"/>
      <c r="L571" s="65"/>
      <c r="M571" s="65"/>
      <c r="N571" s="132"/>
      <c r="O571" s="134"/>
      <c r="P571" s="87"/>
      <c r="Q571" s="83"/>
      <c r="R571" s="90"/>
      <c r="S571" s="91"/>
      <c r="T571" s="128" t="s">
        <v>329</v>
      </c>
      <c r="U571" s="41" t="s">
        <v>21</v>
      </c>
      <c r="V571" s="68">
        <f>$V$295</f>
        <v>0.85</v>
      </c>
      <c r="W571" s="77"/>
      <c r="X571" s="77"/>
      <c r="Y571" s="77"/>
      <c r="Z571" s="77"/>
      <c r="AA571" s="77"/>
      <c r="AB571" s="72"/>
      <c r="AC571" s="72"/>
      <c r="AD571" s="72"/>
      <c r="AE571" s="72"/>
      <c r="AF571" s="72"/>
      <c r="AG571" s="45">
        <f>ROUND(ROUND(ROUND(H508+L544,0)*R568,0)*V571,0)</f>
        <v>315</v>
      </c>
      <c r="AH571" s="79"/>
      <c r="AI571" s="80"/>
      <c r="AJ571" s="80"/>
      <c r="AK571" s="80"/>
      <c r="AL571" s="14"/>
      <c r="AM571" s="16" t="str">
        <f t="shared" si="1"/>
        <v>{s:'631965', v:315 , c:'放デイ３０・有資格１６・未計画２・開減２・'},</v>
      </c>
      <c r="AN571" s="16"/>
    </row>
    <row r="572" ht="16.5" customHeight="1">
      <c r="A572" s="29">
        <v>63.0</v>
      </c>
      <c r="B572" s="30">
        <v>1966.0</v>
      </c>
      <c r="C572" s="31">
        <v>570.0</v>
      </c>
      <c r="D572" s="32" t="s">
        <v>607</v>
      </c>
      <c r="E572" s="94"/>
      <c r="F572" s="94"/>
      <c r="G572" s="103"/>
      <c r="H572" s="8"/>
      <c r="I572" s="8"/>
      <c r="J572" s="54"/>
      <c r="K572" s="69"/>
      <c r="L572" s="65"/>
      <c r="M572" s="65"/>
      <c r="N572" s="132"/>
      <c r="O572" s="134"/>
      <c r="P572" s="87"/>
      <c r="Q572" s="83"/>
      <c r="R572" s="90"/>
      <c r="S572" s="91"/>
      <c r="T572" s="129"/>
      <c r="U572" s="56"/>
      <c r="V572" s="72"/>
      <c r="W572" s="73" t="s">
        <v>20</v>
      </c>
      <c r="X572" s="74" t="s">
        <v>21</v>
      </c>
      <c r="Y572" s="75">
        <v>0.85</v>
      </c>
      <c r="Z572" s="43"/>
      <c r="AA572" s="43"/>
      <c r="AB572" s="44"/>
      <c r="AC572" s="44"/>
      <c r="AD572" s="44"/>
      <c r="AE572" s="44"/>
      <c r="AF572" s="44"/>
      <c r="AG572" s="45">
        <f>ROUND(ROUND(ROUND(ROUND(H508+L544,0)*R568,0)*V571,0)*Y572,0)</f>
        <v>268</v>
      </c>
      <c r="AH572" s="79"/>
      <c r="AI572" s="80"/>
      <c r="AJ572" s="80"/>
      <c r="AK572" s="80"/>
      <c r="AL572" s="14"/>
      <c r="AM572" s="16" t="str">
        <f t="shared" si="1"/>
        <v>{s:'631966', v:268 , c:'放デイ３０・有資格１６・未計画２・開減２・評減・'},</v>
      </c>
      <c r="AN572" s="16"/>
    </row>
    <row r="573" ht="16.5" customHeight="1">
      <c r="A573" s="29">
        <v>63.0</v>
      </c>
      <c r="B573" s="30">
        <v>1967.0</v>
      </c>
      <c r="C573" s="31">
        <v>571.0</v>
      </c>
      <c r="D573" s="32" t="s">
        <v>608</v>
      </c>
      <c r="E573" s="94"/>
      <c r="F573" s="94"/>
      <c r="G573" s="103"/>
      <c r="H573" s="8"/>
      <c r="I573" s="8"/>
      <c r="J573" s="54"/>
      <c r="K573" s="69"/>
      <c r="L573" s="65"/>
      <c r="M573" s="65"/>
      <c r="N573" s="132"/>
      <c r="O573" s="134"/>
      <c r="P573" s="134"/>
      <c r="Q573" s="83"/>
      <c r="R573" s="90"/>
      <c r="S573" s="91"/>
      <c r="T573" s="118"/>
      <c r="U573" s="41"/>
      <c r="V573" s="42"/>
      <c r="W573" s="43"/>
      <c r="X573" s="43"/>
      <c r="Y573" s="44"/>
      <c r="Z573" s="82" t="s">
        <v>30</v>
      </c>
      <c r="AA573" s="83">
        <v>5.0</v>
      </c>
      <c r="AB573" s="84" t="s">
        <v>31</v>
      </c>
      <c r="AC573" s="84"/>
      <c r="AD573" s="84"/>
      <c r="AE573" s="84"/>
      <c r="AF573" s="84"/>
      <c r="AG573" s="45">
        <f>ROUND(ROUND(ROUND(H508+L544,0)*R568,0)-AA573,0)</f>
        <v>366</v>
      </c>
      <c r="AH573" s="79"/>
      <c r="AI573" s="80"/>
      <c r="AJ573" s="80"/>
      <c r="AK573" s="80"/>
      <c r="AL573" s="14"/>
      <c r="AM573" s="16" t="str">
        <f t="shared" si="1"/>
        <v>{s:'631967', v:366 , c:'放デイ３０・有資格１６・未計画２・拘減・'},</v>
      </c>
      <c r="AN573" s="16"/>
    </row>
    <row r="574" ht="16.5" customHeight="1">
      <c r="A574" s="29">
        <v>63.0</v>
      </c>
      <c r="B574" s="30">
        <v>1968.0</v>
      </c>
      <c r="C574" s="31">
        <v>572.0</v>
      </c>
      <c r="D574" s="32" t="s">
        <v>609</v>
      </c>
      <c r="E574" s="94"/>
      <c r="F574" s="94"/>
      <c r="G574" s="103"/>
      <c r="H574" s="8"/>
      <c r="I574" s="8"/>
      <c r="J574" s="54"/>
      <c r="K574" s="69"/>
      <c r="L574" s="65"/>
      <c r="M574" s="65"/>
      <c r="N574" s="132"/>
      <c r="O574" s="134"/>
      <c r="P574" s="134"/>
      <c r="Q574" s="83"/>
      <c r="R574" s="90"/>
      <c r="S574" s="90"/>
      <c r="T574" s="126"/>
      <c r="U574" s="56"/>
      <c r="V574" s="58"/>
      <c r="W574" s="59" t="s">
        <v>20</v>
      </c>
      <c r="X574" s="41" t="s">
        <v>21</v>
      </c>
      <c r="Y574" s="86">
        <v>0.85</v>
      </c>
      <c r="Z574" s="87"/>
      <c r="AA574" s="83"/>
      <c r="AB574" s="84"/>
      <c r="AC574" s="84"/>
      <c r="AD574" s="84"/>
      <c r="AE574" s="84"/>
      <c r="AF574" s="84"/>
      <c r="AG574" s="45">
        <f>ROUND(ROUND(ROUND(ROUND(H508+L544,0)*R568,0)*Y574,0)-AA573,0)</f>
        <v>310</v>
      </c>
      <c r="AH574" s="79"/>
      <c r="AI574" s="80"/>
      <c r="AJ574" s="80"/>
      <c r="AK574" s="80"/>
      <c r="AL574" s="14"/>
      <c r="AM574" s="16" t="str">
        <f t="shared" si="1"/>
        <v>{s:'631968', v:310 , c:'放デイ３０・有資格１６・未計画２・評減・拘減・'},</v>
      </c>
      <c r="AN574" s="16"/>
    </row>
    <row r="575" ht="16.5" customHeight="1">
      <c r="A575" s="29">
        <v>63.0</v>
      </c>
      <c r="B575" s="30">
        <v>1969.0</v>
      </c>
      <c r="C575" s="31">
        <v>573.0</v>
      </c>
      <c r="D575" s="32" t="s">
        <v>610</v>
      </c>
      <c r="E575" s="94"/>
      <c r="F575" s="94"/>
      <c r="G575" s="103"/>
      <c r="H575" s="8"/>
      <c r="I575" s="8"/>
      <c r="J575" s="54"/>
      <c r="K575" s="69"/>
      <c r="L575" s="65"/>
      <c r="M575" s="65"/>
      <c r="N575" s="132"/>
      <c r="O575" s="134"/>
      <c r="P575" s="134"/>
      <c r="Q575" s="83"/>
      <c r="R575" s="90"/>
      <c r="S575" s="90"/>
      <c r="T575" s="128" t="s">
        <v>326</v>
      </c>
      <c r="U575" s="83" t="s">
        <v>21</v>
      </c>
      <c r="V575" s="91">
        <f>$V$293</f>
        <v>0.7</v>
      </c>
      <c r="W575" s="88"/>
      <c r="X575" s="88"/>
      <c r="Y575" s="89"/>
      <c r="Z575" s="87"/>
      <c r="AA575" s="90"/>
      <c r="AB575" s="91"/>
      <c r="AC575" s="91"/>
      <c r="AD575" s="91"/>
      <c r="AE575" s="91"/>
      <c r="AF575" s="91"/>
      <c r="AG575" s="45">
        <f>ROUND(ROUND(ROUND(ROUND(H508+L544,0)*R568,0)*V575,0)-AA573,0)</f>
        <v>255</v>
      </c>
      <c r="AH575" s="79"/>
      <c r="AI575" s="80"/>
      <c r="AJ575" s="80"/>
      <c r="AK575" s="80"/>
      <c r="AL575" s="14"/>
      <c r="AM575" s="16" t="str">
        <f t="shared" si="1"/>
        <v>{s:'631969', v:255 , c:'放デイ３０・有資格１６・未計画２・開減１・拘減・'},</v>
      </c>
      <c r="AN575" s="16"/>
    </row>
    <row r="576" ht="16.5" customHeight="1">
      <c r="A576" s="29">
        <v>63.0</v>
      </c>
      <c r="B576" s="30">
        <v>1970.0</v>
      </c>
      <c r="C576" s="31">
        <v>574.0</v>
      </c>
      <c r="D576" s="32" t="s">
        <v>611</v>
      </c>
      <c r="E576" s="94"/>
      <c r="F576" s="94"/>
      <c r="G576" s="103"/>
      <c r="H576" s="8"/>
      <c r="I576" s="8"/>
      <c r="J576" s="54"/>
      <c r="K576" s="69"/>
      <c r="L576" s="65"/>
      <c r="M576" s="65"/>
      <c r="N576" s="132"/>
      <c r="O576" s="134"/>
      <c r="P576" s="134"/>
      <c r="Q576" s="83"/>
      <c r="R576" s="90"/>
      <c r="S576" s="90"/>
      <c r="T576" s="129"/>
      <c r="U576" s="56"/>
      <c r="V576" s="72"/>
      <c r="W576" s="73" t="s">
        <v>20</v>
      </c>
      <c r="X576" s="74" t="s">
        <v>21</v>
      </c>
      <c r="Y576" s="92">
        <v>0.85</v>
      </c>
      <c r="Z576" s="87"/>
      <c r="AA576" s="90"/>
      <c r="AB576" s="91"/>
      <c r="AC576" s="91"/>
      <c r="AD576" s="91"/>
      <c r="AE576" s="91"/>
      <c r="AF576" s="91"/>
      <c r="AG576" s="45">
        <f>ROUND(ROUND(ROUND(ROUND(ROUND(H508+L544,0)*R568,0)*V575,0)*Y576,0)-AA573,0)</f>
        <v>216</v>
      </c>
      <c r="AH576" s="79"/>
      <c r="AI576" s="80"/>
      <c r="AJ576" s="80"/>
      <c r="AK576" s="80"/>
      <c r="AL576" s="14"/>
      <c r="AM576" s="16" t="str">
        <f t="shared" si="1"/>
        <v>{s:'631970', v:216 , c:'放デイ３０・有資格１６・未計画２・開減１・評減・拘減・'},</v>
      </c>
      <c r="AN576" s="16"/>
    </row>
    <row r="577" ht="16.5" customHeight="1">
      <c r="A577" s="29">
        <v>63.0</v>
      </c>
      <c r="B577" s="30">
        <v>1971.0</v>
      </c>
      <c r="C577" s="31">
        <v>575.0</v>
      </c>
      <c r="D577" s="32" t="s">
        <v>612</v>
      </c>
      <c r="E577" s="94"/>
      <c r="F577" s="94"/>
      <c r="G577" s="103"/>
      <c r="H577" s="8"/>
      <c r="I577" s="8"/>
      <c r="J577" s="54"/>
      <c r="K577" s="69"/>
      <c r="L577" s="65"/>
      <c r="M577" s="65"/>
      <c r="N577" s="132"/>
      <c r="O577" s="133"/>
      <c r="P577" s="137"/>
      <c r="Q577" s="83"/>
      <c r="R577" s="90"/>
      <c r="S577" s="90"/>
      <c r="T577" s="128" t="s">
        <v>329</v>
      </c>
      <c r="U577" s="83" t="s">
        <v>21</v>
      </c>
      <c r="V577" s="91">
        <f>$V$295</f>
        <v>0.85</v>
      </c>
      <c r="W577" s="77"/>
      <c r="X577" s="77"/>
      <c r="Y577" s="72"/>
      <c r="Z577" s="87"/>
      <c r="AA577" s="90"/>
      <c r="AB577" s="91"/>
      <c r="AC577" s="91"/>
      <c r="AD577" s="91"/>
      <c r="AE577" s="91"/>
      <c r="AF577" s="91"/>
      <c r="AG577" s="45">
        <f>ROUND(ROUND(ROUND(ROUND(H508+L544,0)*R568,0)*V577,0)-AA573,0)</f>
        <v>310</v>
      </c>
      <c r="AH577" s="79"/>
      <c r="AI577" s="80"/>
      <c r="AJ577" s="80"/>
      <c r="AK577" s="80"/>
      <c r="AL577" s="14"/>
      <c r="AM577" s="16" t="str">
        <f t="shared" si="1"/>
        <v>{s:'631971', v:310 , c:'放デイ３０・有資格１６・未計画２・開減２・拘減・'},</v>
      </c>
      <c r="AN577" s="16"/>
    </row>
    <row r="578" ht="16.5" customHeight="1">
      <c r="A578" s="29">
        <v>63.0</v>
      </c>
      <c r="B578" s="30">
        <v>1972.0</v>
      </c>
      <c r="C578" s="31">
        <v>576.0</v>
      </c>
      <c r="D578" s="32" t="s">
        <v>613</v>
      </c>
      <c r="E578" s="94"/>
      <c r="F578" s="94"/>
      <c r="G578" s="136"/>
      <c r="H578" s="22"/>
      <c r="I578" s="22"/>
      <c r="J578" s="109"/>
      <c r="K578" s="110"/>
      <c r="L578" s="115"/>
      <c r="M578" s="115"/>
      <c r="N578" s="141"/>
      <c r="O578" s="142"/>
      <c r="P578" s="143"/>
      <c r="Q578" s="56"/>
      <c r="R578" s="77"/>
      <c r="S578" s="77"/>
      <c r="T578" s="129"/>
      <c r="U578" s="56"/>
      <c r="V578" s="72"/>
      <c r="W578" s="73" t="s">
        <v>20</v>
      </c>
      <c r="X578" s="74" t="s">
        <v>21</v>
      </c>
      <c r="Y578" s="92">
        <v>0.85</v>
      </c>
      <c r="Z578" s="93"/>
      <c r="AA578" s="77"/>
      <c r="AB578" s="72"/>
      <c r="AC578" s="72"/>
      <c r="AD578" s="72"/>
      <c r="AE578" s="72"/>
      <c r="AF578" s="72"/>
      <c r="AG578" s="45">
        <f>ROUND(ROUND(ROUND(ROUND(ROUND(H508+L544,0)*R568,0)*V577,0)*Y578,0)-AA573,0)</f>
        <v>263</v>
      </c>
      <c r="AH578" s="79"/>
      <c r="AI578" s="80"/>
      <c r="AJ578" s="80"/>
      <c r="AK578" s="80"/>
      <c r="AL578" s="14"/>
      <c r="AM578" s="16" t="str">
        <f t="shared" si="1"/>
        <v>{s:'631972', v:263 , c:'放デイ３０・有資格１６・未計画２・開減２・評減・拘減・'},</v>
      </c>
      <c r="AN578" s="16"/>
    </row>
    <row r="579" ht="16.5" customHeight="1">
      <c r="A579" s="29">
        <v>63.0</v>
      </c>
      <c r="B579" s="30">
        <v>1981.0</v>
      </c>
      <c r="C579" s="31">
        <v>577.0</v>
      </c>
      <c r="D579" s="32" t="s">
        <v>614</v>
      </c>
      <c r="E579" s="94"/>
      <c r="F579" s="94"/>
      <c r="G579" s="102" t="s">
        <v>52</v>
      </c>
      <c r="H579" s="35"/>
      <c r="I579" s="35"/>
      <c r="J579" s="36"/>
      <c r="K579" s="37"/>
      <c r="L579" s="7"/>
      <c r="M579" s="38"/>
      <c r="N579" s="39"/>
      <c r="O579" s="40"/>
      <c r="P579" s="41"/>
      <c r="Q579" s="7"/>
      <c r="R579" s="7"/>
      <c r="S579" s="7"/>
      <c r="T579" s="118"/>
      <c r="U579" s="41"/>
      <c r="V579" s="42"/>
      <c r="W579" s="43"/>
      <c r="X579" s="43"/>
      <c r="Y579" s="43"/>
      <c r="Z579" s="43"/>
      <c r="AA579" s="43"/>
      <c r="AB579" s="44"/>
      <c r="AC579" s="44"/>
      <c r="AD579" s="44"/>
      <c r="AE579" s="44"/>
      <c r="AF579" s="44"/>
      <c r="AG579" s="45">
        <f>ROUND(H580,0)</f>
        <v>486</v>
      </c>
      <c r="AH579" s="79"/>
      <c r="AI579" s="80"/>
      <c r="AJ579" s="80"/>
      <c r="AK579" s="80"/>
      <c r="AL579" s="14"/>
      <c r="AM579" s="16" t="str">
        <f t="shared" si="1"/>
        <v>{s:'631981', v:486 , c:'放デイ３１・'},</v>
      </c>
      <c r="AN579" s="16"/>
    </row>
    <row r="580" ht="16.5" customHeight="1">
      <c r="A580" s="29">
        <v>63.0</v>
      </c>
      <c r="B580" s="30">
        <v>1982.0</v>
      </c>
      <c r="C580" s="31">
        <v>578.0</v>
      </c>
      <c r="D580" s="32" t="s">
        <v>615</v>
      </c>
      <c r="E580" s="94"/>
      <c r="F580" s="94"/>
      <c r="G580" s="104"/>
      <c r="H580" s="50">
        <v>486.0</v>
      </c>
      <c r="I580" s="8" t="s">
        <v>9</v>
      </c>
      <c r="J580" s="51"/>
      <c r="K580" s="52"/>
      <c r="L580" s="8"/>
      <c r="M580" s="53"/>
      <c r="N580" s="54"/>
      <c r="O580" s="125"/>
      <c r="P580" s="83"/>
      <c r="Q580" s="8"/>
      <c r="R580" s="8"/>
      <c r="S580" s="8"/>
      <c r="T580" s="126"/>
      <c r="U580" s="56"/>
      <c r="V580" s="58"/>
      <c r="W580" s="59" t="s">
        <v>20</v>
      </c>
      <c r="X580" s="41" t="s">
        <v>21</v>
      </c>
      <c r="Y580" s="60">
        <v>0.85</v>
      </c>
      <c r="Z580" s="43"/>
      <c r="AA580" s="43"/>
      <c r="AB580" s="44"/>
      <c r="AC580" s="44"/>
      <c r="AD580" s="44"/>
      <c r="AE580" s="44"/>
      <c r="AF580" s="44"/>
      <c r="AG580" s="45">
        <f>ROUND(H580*Y580,0)</f>
        <v>413</v>
      </c>
      <c r="AH580" s="79"/>
      <c r="AI580" s="80"/>
      <c r="AJ580" s="80"/>
      <c r="AK580" s="80"/>
      <c r="AL580" s="14"/>
      <c r="AM580" s="16" t="str">
        <f t="shared" si="1"/>
        <v>{s:'631982', v:413 , c:'放デイ３１・評減・'},</v>
      </c>
      <c r="AN580" s="16"/>
    </row>
    <row r="581" ht="16.5" customHeight="1">
      <c r="A581" s="29">
        <v>63.0</v>
      </c>
      <c r="B581" s="30">
        <v>1983.0</v>
      </c>
      <c r="C581" s="31">
        <v>579.0</v>
      </c>
      <c r="D581" s="32" t="s">
        <v>616</v>
      </c>
      <c r="E581" s="94"/>
      <c r="F581" s="94"/>
      <c r="G581" s="104"/>
      <c r="H581" s="63"/>
      <c r="I581" s="63"/>
      <c r="J581" s="51"/>
      <c r="K581" s="52"/>
      <c r="L581" s="8"/>
      <c r="M581" s="53"/>
      <c r="N581" s="144"/>
      <c r="O581" s="127"/>
      <c r="P581" s="14"/>
      <c r="Q581" s="8"/>
      <c r="R581" s="8"/>
      <c r="S581" s="8"/>
      <c r="T581" s="128" t="s">
        <v>326</v>
      </c>
      <c r="U581" s="41" t="s">
        <v>21</v>
      </c>
      <c r="V581" s="68">
        <f>$V$293</f>
        <v>0.7</v>
      </c>
      <c r="W581" s="88"/>
      <c r="X581" s="88"/>
      <c r="Y581" s="88"/>
      <c r="Z581" s="88"/>
      <c r="AA581" s="88"/>
      <c r="AB581" s="89"/>
      <c r="AC581" s="89"/>
      <c r="AD581" s="89"/>
      <c r="AE581" s="89"/>
      <c r="AF581" s="89"/>
      <c r="AG581" s="45">
        <f>ROUND(H580*V581,0)</f>
        <v>340</v>
      </c>
      <c r="AH581" s="79"/>
      <c r="AI581" s="80"/>
      <c r="AJ581" s="80"/>
      <c r="AK581" s="80"/>
      <c r="AL581" s="14"/>
      <c r="AM581" s="16" t="str">
        <f t="shared" si="1"/>
        <v>{s:'631983', v:340 , c:'放デイ３１・開減１・'},</v>
      </c>
      <c r="AN581" s="16"/>
    </row>
    <row r="582" ht="16.5" customHeight="1">
      <c r="A582" s="29">
        <v>63.0</v>
      </c>
      <c r="B582" s="30">
        <v>1984.0</v>
      </c>
      <c r="C582" s="31">
        <v>580.0</v>
      </c>
      <c r="D582" s="32" t="s">
        <v>617</v>
      </c>
      <c r="E582" s="94"/>
      <c r="F582" s="94"/>
      <c r="G582" s="76"/>
      <c r="H582" s="63"/>
      <c r="I582" s="63"/>
      <c r="J582" s="51"/>
      <c r="K582" s="52"/>
      <c r="L582" s="8"/>
      <c r="M582" s="53"/>
      <c r="N582" s="144"/>
      <c r="O582" s="127"/>
      <c r="P582" s="14"/>
      <c r="Q582" s="8"/>
      <c r="R582" s="8"/>
      <c r="S582" s="8"/>
      <c r="T582" s="129"/>
      <c r="U582" s="56"/>
      <c r="V582" s="72"/>
      <c r="W582" s="73" t="s">
        <v>20</v>
      </c>
      <c r="X582" s="74" t="s">
        <v>21</v>
      </c>
      <c r="Y582" s="75">
        <v>0.85</v>
      </c>
      <c r="Z582" s="43"/>
      <c r="AA582" s="43"/>
      <c r="AB582" s="44"/>
      <c r="AC582" s="44"/>
      <c r="AD582" s="44"/>
      <c r="AE582" s="44"/>
      <c r="AF582" s="44"/>
      <c r="AG582" s="45">
        <f>ROUND(ROUND(H580*V581,0)*Y582,0)</f>
        <v>289</v>
      </c>
      <c r="AH582" s="79"/>
      <c r="AI582" s="80"/>
      <c r="AJ582" s="80"/>
      <c r="AK582" s="80"/>
      <c r="AL582" s="14"/>
      <c r="AM582" s="16" t="str">
        <f t="shared" si="1"/>
        <v>{s:'631984', v:289 , c:'放デイ３１・開減１・評減・'},</v>
      </c>
      <c r="AN582" s="16"/>
    </row>
    <row r="583" ht="16.5" customHeight="1">
      <c r="A583" s="29">
        <v>63.0</v>
      </c>
      <c r="B583" s="30">
        <v>1985.0</v>
      </c>
      <c r="C583" s="31">
        <v>581.0</v>
      </c>
      <c r="D583" s="32" t="s">
        <v>618</v>
      </c>
      <c r="E583" s="94"/>
      <c r="F583" s="94"/>
      <c r="G583" s="76"/>
      <c r="H583" s="63"/>
      <c r="I583" s="63"/>
      <c r="J583" s="51"/>
      <c r="K583" s="52"/>
      <c r="L583" s="8"/>
      <c r="M583" s="53"/>
      <c r="N583" s="144"/>
      <c r="O583" s="127"/>
      <c r="P583" s="14"/>
      <c r="Q583" s="8"/>
      <c r="R583" s="8"/>
      <c r="S583" s="8"/>
      <c r="T583" s="128" t="s">
        <v>329</v>
      </c>
      <c r="U583" s="41" t="s">
        <v>21</v>
      </c>
      <c r="V583" s="68">
        <f>$V$295</f>
        <v>0.85</v>
      </c>
      <c r="W583" s="77"/>
      <c r="X583" s="77"/>
      <c r="Y583" s="77"/>
      <c r="Z583" s="77"/>
      <c r="AA583" s="77"/>
      <c r="AB583" s="72"/>
      <c r="AC583" s="72"/>
      <c r="AD583" s="72"/>
      <c r="AE583" s="72"/>
      <c r="AF583" s="72"/>
      <c r="AG583" s="45">
        <f>ROUND(H580*V583,0)</f>
        <v>413</v>
      </c>
      <c r="AH583" s="79"/>
      <c r="AI583" s="80"/>
      <c r="AJ583" s="80"/>
      <c r="AK583" s="80"/>
      <c r="AL583" s="14"/>
      <c r="AM583" s="16" t="str">
        <f t="shared" si="1"/>
        <v>{s:'631985', v:413 , c:'放デイ３１・開減２・'},</v>
      </c>
      <c r="AN583" s="16"/>
    </row>
    <row r="584" ht="16.5" customHeight="1">
      <c r="A584" s="29">
        <v>63.0</v>
      </c>
      <c r="B584" s="30">
        <v>1986.0</v>
      </c>
      <c r="C584" s="31">
        <v>582.0</v>
      </c>
      <c r="D584" s="32" t="s">
        <v>619</v>
      </c>
      <c r="E584" s="94"/>
      <c r="F584" s="94"/>
      <c r="G584" s="76"/>
      <c r="H584" s="63"/>
      <c r="I584" s="63"/>
      <c r="J584" s="51"/>
      <c r="K584" s="52"/>
      <c r="L584" s="8"/>
      <c r="M584" s="53"/>
      <c r="N584" s="14"/>
      <c r="O584" s="127"/>
      <c r="P584" s="14"/>
      <c r="Q584" s="8"/>
      <c r="R584" s="8"/>
      <c r="S584" s="8"/>
      <c r="T584" s="129"/>
      <c r="U584" s="56"/>
      <c r="V584" s="72"/>
      <c r="W584" s="73" t="s">
        <v>20</v>
      </c>
      <c r="X584" s="74" t="s">
        <v>21</v>
      </c>
      <c r="Y584" s="75">
        <v>0.85</v>
      </c>
      <c r="Z584" s="43"/>
      <c r="AA584" s="43"/>
      <c r="AB584" s="44"/>
      <c r="AC584" s="44"/>
      <c r="AD584" s="44"/>
      <c r="AE584" s="44"/>
      <c r="AF584" s="44"/>
      <c r="AG584" s="45">
        <f>ROUND(ROUND(H580*V583,0)*Y584,0)</f>
        <v>351</v>
      </c>
      <c r="AH584" s="79"/>
      <c r="AI584" s="80"/>
      <c r="AJ584" s="80"/>
      <c r="AK584" s="80"/>
      <c r="AL584" s="14"/>
      <c r="AM584" s="16" t="str">
        <f t="shared" si="1"/>
        <v>{s:'631986', v:351 , c:'放デイ３１・開減２・評減・'},</v>
      </c>
      <c r="AN584" s="16"/>
    </row>
    <row r="585" ht="16.5" customHeight="1">
      <c r="A585" s="29">
        <v>63.0</v>
      </c>
      <c r="B585" s="30">
        <v>1987.0</v>
      </c>
      <c r="C585" s="31">
        <v>583.0</v>
      </c>
      <c r="D585" s="32" t="s">
        <v>620</v>
      </c>
      <c r="E585" s="94"/>
      <c r="F585" s="94"/>
      <c r="G585" s="76"/>
      <c r="H585" s="63"/>
      <c r="I585" s="63"/>
      <c r="J585" s="51"/>
      <c r="K585" s="52"/>
      <c r="L585" s="8"/>
      <c r="M585" s="53"/>
      <c r="N585" s="14"/>
      <c r="O585" s="127"/>
      <c r="P585" s="14"/>
      <c r="Q585" s="8"/>
      <c r="R585" s="8"/>
      <c r="S585" s="8"/>
      <c r="T585" s="118"/>
      <c r="U585" s="41"/>
      <c r="V585" s="42"/>
      <c r="W585" s="43"/>
      <c r="X585" s="43"/>
      <c r="Y585" s="44"/>
      <c r="Z585" s="82" t="s">
        <v>30</v>
      </c>
      <c r="AA585" s="83">
        <v>5.0</v>
      </c>
      <c r="AB585" s="84" t="s">
        <v>31</v>
      </c>
      <c r="AC585" s="84"/>
      <c r="AD585" s="84"/>
      <c r="AE585" s="84"/>
      <c r="AF585" s="84"/>
      <c r="AG585" s="45">
        <f>ROUND(H580-AA585,0)</f>
        <v>481</v>
      </c>
      <c r="AH585" s="79"/>
      <c r="AI585" s="80"/>
      <c r="AJ585" s="80"/>
      <c r="AK585" s="80"/>
      <c r="AL585" s="14"/>
      <c r="AM585" s="16" t="str">
        <f t="shared" si="1"/>
        <v>{s:'631987', v:481 , c:'放デイ３１・拘減・'},</v>
      </c>
      <c r="AN585" s="16"/>
    </row>
    <row r="586" ht="16.5" customHeight="1">
      <c r="A586" s="29">
        <v>63.0</v>
      </c>
      <c r="B586" s="30">
        <v>1988.0</v>
      </c>
      <c r="C586" s="31">
        <v>584.0</v>
      </c>
      <c r="D586" s="32" t="s">
        <v>621</v>
      </c>
      <c r="E586" s="94"/>
      <c r="F586" s="94"/>
      <c r="G586" s="76"/>
      <c r="H586" s="63"/>
      <c r="I586" s="63"/>
      <c r="J586" s="51"/>
      <c r="K586" s="52"/>
      <c r="L586" s="8"/>
      <c r="M586" s="53"/>
      <c r="N586" s="14"/>
      <c r="O586" s="127"/>
      <c r="P586" s="14"/>
      <c r="Q586" s="8"/>
      <c r="R586" s="8"/>
      <c r="S586" s="8"/>
      <c r="T586" s="126"/>
      <c r="U586" s="56"/>
      <c r="V586" s="58"/>
      <c r="W586" s="59" t="s">
        <v>20</v>
      </c>
      <c r="X586" s="41" t="s">
        <v>21</v>
      </c>
      <c r="Y586" s="86">
        <v>0.85</v>
      </c>
      <c r="Z586" s="87"/>
      <c r="AA586" s="83"/>
      <c r="AB586" s="84"/>
      <c r="AC586" s="84"/>
      <c r="AD586" s="84"/>
      <c r="AE586" s="84"/>
      <c r="AF586" s="84"/>
      <c r="AG586" s="45">
        <f>ROUND(ROUND(H580*Y586,0)-AA585,0)</f>
        <v>408</v>
      </c>
      <c r="AH586" s="79"/>
      <c r="AI586" s="80"/>
      <c r="AJ586" s="80"/>
      <c r="AK586" s="80"/>
      <c r="AL586" s="14"/>
      <c r="AM586" s="16" t="str">
        <f t="shared" si="1"/>
        <v>{s:'631988', v:408 , c:'放デイ３１・評減・拘減・'},</v>
      </c>
      <c r="AN586" s="16"/>
    </row>
    <row r="587" ht="16.5" customHeight="1">
      <c r="A587" s="29">
        <v>63.0</v>
      </c>
      <c r="B587" s="30">
        <v>1989.0</v>
      </c>
      <c r="C587" s="31">
        <v>585.0</v>
      </c>
      <c r="D587" s="32" t="s">
        <v>622</v>
      </c>
      <c r="E587" s="94"/>
      <c r="F587" s="94"/>
      <c r="G587" s="76"/>
      <c r="H587" s="63"/>
      <c r="I587" s="63"/>
      <c r="J587" s="51"/>
      <c r="K587" s="52"/>
      <c r="L587" s="8"/>
      <c r="M587" s="53"/>
      <c r="N587" s="14"/>
      <c r="O587" s="127"/>
      <c r="P587" s="14"/>
      <c r="Q587" s="8"/>
      <c r="R587" s="8"/>
      <c r="S587" s="8"/>
      <c r="T587" s="128" t="s">
        <v>326</v>
      </c>
      <c r="U587" s="83" t="s">
        <v>21</v>
      </c>
      <c r="V587" s="91">
        <v>0.7</v>
      </c>
      <c r="W587" s="88"/>
      <c r="X587" s="88"/>
      <c r="Y587" s="89"/>
      <c r="Z587" s="87"/>
      <c r="AA587" s="90"/>
      <c r="AB587" s="91"/>
      <c r="AC587" s="91"/>
      <c r="AD587" s="91"/>
      <c r="AE587" s="91"/>
      <c r="AF587" s="91"/>
      <c r="AG587" s="45">
        <f>ROUND(ROUND(H580*V587,0)-AA585,0)</f>
        <v>335</v>
      </c>
      <c r="AH587" s="79"/>
      <c r="AI587" s="80"/>
      <c r="AJ587" s="80"/>
      <c r="AK587" s="80"/>
      <c r="AL587" s="14"/>
      <c r="AM587" s="16" t="str">
        <f t="shared" si="1"/>
        <v>{s:'631989', v:335 , c:'放デイ３１・開減１・拘減・'},</v>
      </c>
      <c r="AN587" s="16"/>
    </row>
    <row r="588" ht="16.5" customHeight="1">
      <c r="A588" s="29">
        <v>63.0</v>
      </c>
      <c r="B588" s="30">
        <v>1990.0</v>
      </c>
      <c r="C588" s="31">
        <v>586.0</v>
      </c>
      <c r="D588" s="32" t="s">
        <v>623</v>
      </c>
      <c r="E588" s="94"/>
      <c r="F588" s="94"/>
      <c r="G588" s="76"/>
      <c r="H588" s="63"/>
      <c r="I588" s="63"/>
      <c r="J588" s="51"/>
      <c r="K588" s="52"/>
      <c r="L588" s="8"/>
      <c r="M588" s="53"/>
      <c r="N588" s="14"/>
      <c r="O588" s="127"/>
      <c r="P588" s="14"/>
      <c r="Q588" s="8"/>
      <c r="R588" s="8"/>
      <c r="S588" s="8"/>
      <c r="T588" s="129"/>
      <c r="U588" s="56"/>
      <c r="V588" s="72"/>
      <c r="W588" s="73" t="s">
        <v>20</v>
      </c>
      <c r="X588" s="74" t="s">
        <v>21</v>
      </c>
      <c r="Y588" s="92">
        <v>0.85</v>
      </c>
      <c r="Z588" s="87"/>
      <c r="AA588" s="90"/>
      <c r="AB588" s="91"/>
      <c r="AC588" s="91"/>
      <c r="AD588" s="91"/>
      <c r="AE588" s="91"/>
      <c r="AF588" s="91"/>
      <c r="AG588" s="45">
        <f>ROUND(ROUND(ROUND(H580*V587,0)*Y588,0)-AA585,0)</f>
        <v>284</v>
      </c>
      <c r="AH588" s="79"/>
      <c r="AI588" s="80"/>
      <c r="AJ588" s="80"/>
      <c r="AK588" s="80"/>
      <c r="AL588" s="14"/>
      <c r="AM588" s="16" t="str">
        <f t="shared" si="1"/>
        <v>{s:'631990', v:284 , c:'放デイ３１・開減１・評減・拘減・'},</v>
      </c>
      <c r="AN588" s="16"/>
    </row>
    <row r="589" ht="16.5" customHeight="1">
      <c r="A589" s="29">
        <v>63.0</v>
      </c>
      <c r="B589" s="30">
        <v>1991.0</v>
      </c>
      <c r="C589" s="31">
        <v>587.0</v>
      </c>
      <c r="D589" s="32" t="s">
        <v>624</v>
      </c>
      <c r="E589" s="94"/>
      <c r="F589" s="94"/>
      <c r="G589" s="76"/>
      <c r="H589" s="63"/>
      <c r="I589" s="63"/>
      <c r="J589" s="51"/>
      <c r="K589" s="52"/>
      <c r="L589" s="8"/>
      <c r="M589" s="53"/>
      <c r="N589" s="14"/>
      <c r="O589" s="127"/>
      <c r="P589" s="14"/>
      <c r="Q589" s="8"/>
      <c r="R589" s="8"/>
      <c r="S589" s="8"/>
      <c r="T589" s="128" t="s">
        <v>329</v>
      </c>
      <c r="U589" s="83" t="s">
        <v>21</v>
      </c>
      <c r="V589" s="91">
        <v>0.85</v>
      </c>
      <c r="W589" s="77"/>
      <c r="X589" s="77"/>
      <c r="Y589" s="72"/>
      <c r="Z589" s="87"/>
      <c r="AA589" s="90"/>
      <c r="AB589" s="91"/>
      <c r="AC589" s="91"/>
      <c r="AD589" s="91"/>
      <c r="AE589" s="91"/>
      <c r="AF589" s="91"/>
      <c r="AG589" s="45">
        <f>ROUND(ROUND(H580*V589,0)-AA585,0)</f>
        <v>408</v>
      </c>
      <c r="AH589" s="79"/>
      <c r="AI589" s="80"/>
      <c r="AJ589" s="80"/>
      <c r="AK589" s="80"/>
      <c r="AL589" s="14"/>
      <c r="AM589" s="16" t="str">
        <f t="shared" si="1"/>
        <v>{s:'631991', v:408 , c:'放デイ３１・開減２・拘減・'},</v>
      </c>
      <c r="AN589" s="16"/>
    </row>
    <row r="590" ht="16.5" customHeight="1">
      <c r="A590" s="29">
        <v>63.0</v>
      </c>
      <c r="B590" s="30">
        <v>1992.0</v>
      </c>
      <c r="C590" s="31">
        <v>588.0</v>
      </c>
      <c r="D590" s="32" t="s">
        <v>625</v>
      </c>
      <c r="E590" s="94"/>
      <c r="F590" s="94"/>
      <c r="G590" s="76"/>
      <c r="H590" s="63"/>
      <c r="I590" s="63"/>
      <c r="J590" s="51"/>
      <c r="K590" s="52"/>
      <c r="L590" s="8"/>
      <c r="M590" s="53"/>
      <c r="N590" s="14"/>
      <c r="O590" s="127"/>
      <c r="P590" s="14"/>
      <c r="Q590" s="8"/>
      <c r="R590" s="8"/>
      <c r="S590" s="8"/>
      <c r="T590" s="129"/>
      <c r="U590" s="56"/>
      <c r="V590" s="72"/>
      <c r="W590" s="73" t="s">
        <v>20</v>
      </c>
      <c r="X590" s="74" t="s">
        <v>21</v>
      </c>
      <c r="Y590" s="92">
        <v>0.85</v>
      </c>
      <c r="Z590" s="93"/>
      <c r="AA590" s="77"/>
      <c r="AB590" s="72"/>
      <c r="AC590" s="72"/>
      <c r="AD590" s="72"/>
      <c r="AE590" s="72"/>
      <c r="AF590" s="72"/>
      <c r="AG590" s="45">
        <f>ROUND(ROUND(ROUND(H580*V589,0)*Y590,0)-AA585,0)</f>
        <v>346</v>
      </c>
      <c r="AH590" s="79"/>
      <c r="AI590" s="80"/>
      <c r="AJ590" s="80"/>
      <c r="AK590" s="80"/>
      <c r="AL590" s="14"/>
      <c r="AM590" s="16" t="str">
        <f t="shared" si="1"/>
        <v>{s:'631992', v:346 , c:'放デイ３１・開減２・評減・拘減・'},</v>
      </c>
      <c r="AN590" s="16"/>
    </row>
    <row r="591" ht="16.5" customHeight="1">
      <c r="A591" s="29">
        <v>63.0</v>
      </c>
      <c r="B591" s="30">
        <v>1993.0</v>
      </c>
      <c r="C591" s="31">
        <v>589.0</v>
      </c>
      <c r="D591" s="32" t="s">
        <v>626</v>
      </c>
      <c r="E591" s="94"/>
      <c r="F591" s="94"/>
      <c r="G591" s="127"/>
      <c r="H591" s="63"/>
      <c r="I591" s="63"/>
      <c r="J591" s="54"/>
      <c r="K591" s="52"/>
      <c r="L591" s="65"/>
      <c r="M591" s="65"/>
      <c r="N591" s="8"/>
      <c r="O591" s="33" t="s">
        <v>23</v>
      </c>
      <c r="P591" s="130" t="s">
        <v>24</v>
      </c>
      <c r="Q591" s="7"/>
      <c r="R591" s="7"/>
      <c r="S591" s="39"/>
      <c r="T591" s="118"/>
      <c r="U591" s="41"/>
      <c r="V591" s="42"/>
      <c r="W591" s="43"/>
      <c r="X591" s="43"/>
      <c r="Y591" s="43"/>
      <c r="Z591" s="43"/>
      <c r="AA591" s="43"/>
      <c r="AB591" s="44"/>
      <c r="AC591" s="44"/>
      <c r="AD591" s="44"/>
      <c r="AE591" s="44"/>
      <c r="AF591" s="44"/>
      <c r="AG591" s="45">
        <f>ROUND(H580*R592,0)</f>
        <v>340</v>
      </c>
      <c r="AH591" s="79"/>
      <c r="AI591" s="80"/>
      <c r="AJ591" s="80"/>
      <c r="AK591" s="80"/>
      <c r="AL591" s="14"/>
      <c r="AM591" s="16" t="str">
        <f t="shared" si="1"/>
        <v>{s:'631993', v:340 , c:'放デイ３１・未計画・'},</v>
      </c>
      <c r="AN591" s="16"/>
    </row>
    <row r="592" ht="16.5" customHeight="1">
      <c r="A592" s="29">
        <v>63.0</v>
      </c>
      <c r="B592" s="30">
        <v>1994.0</v>
      </c>
      <c r="C592" s="31">
        <v>590.0</v>
      </c>
      <c r="D592" s="32" t="s">
        <v>627</v>
      </c>
      <c r="E592" s="94"/>
      <c r="F592" s="94"/>
      <c r="G592" s="127"/>
      <c r="H592" s="113"/>
      <c r="I592" s="8"/>
      <c r="J592" s="54"/>
      <c r="K592" s="52"/>
      <c r="L592" s="65"/>
      <c r="M592" s="65"/>
      <c r="N592" s="8"/>
      <c r="O592" s="131"/>
      <c r="P592" s="87"/>
      <c r="Q592" s="83" t="s">
        <v>21</v>
      </c>
      <c r="R592" s="90">
        <v>0.7</v>
      </c>
      <c r="S592" s="54"/>
      <c r="T592" s="126"/>
      <c r="U592" s="56"/>
      <c r="V592" s="58"/>
      <c r="W592" s="59" t="s">
        <v>20</v>
      </c>
      <c r="X592" s="41" t="s">
        <v>21</v>
      </c>
      <c r="Y592" s="60">
        <v>0.85</v>
      </c>
      <c r="Z592" s="43"/>
      <c r="AA592" s="43"/>
      <c r="AB592" s="44"/>
      <c r="AC592" s="44"/>
      <c r="AD592" s="44"/>
      <c r="AE592" s="44"/>
      <c r="AF592" s="44"/>
      <c r="AG592" s="45">
        <f>ROUND(ROUND(H580*R592,0)*Y592,0)</f>
        <v>289</v>
      </c>
      <c r="AH592" s="79"/>
      <c r="AI592" s="80"/>
      <c r="AJ592" s="80"/>
      <c r="AK592" s="80"/>
      <c r="AL592" s="14"/>
      <c r="AM592" s="16" t="str">
        <f t="shared" si="1"/>
        <v>{s:'631994', v:289 , c:'放デイ３１・未計画・評減・'},</v>
      </c>
      <c r="AN592" s="16"/>
    </row>
    <row r="593" ht="16.5" customHeight="1">
      <c r="A593" s="29">
        <v>63.0</v>
      </c>
      <c r="B593" s="30">
        <v>1995.0</v>
      </c>
      <c r="C593" s="31">
        <v>591.0</v>
      </c>
      <c r="D593" s="32" t="s">
        <v>628</v>
      </c>
      <c r="E593" s="94"/>
      <c r="F593" s="94"/>
      <c r="G593" s="103"/>
      <c r="H593" s="8"/>
      <c r="I593" s="8"/>
      <c r="J593" s="54"/>
      <c r="K593" s="69"/>
      <c r="L593" s="65"/>
      <c r="M593" s="65"/>
      <c r="N593" s="83"/>
      <c r="O593" s="131"/>
      <c r="P593" s="87"/>
      <c r="Q593" s="83"/>
      <c r="R593" s="90"/>
      <c r="S593" s="91"/>
      <c r="T593" s="128" t="s">
        <v>326</v>
      </c>
      <c r="U593" s="41" t="s">
        <v>21</v>
      </c>
      <c r="V593" s="68">
        <f>$V$293</f>
        <v>0.7</v>
      </c>
      <c r="W593" s="88"/>
      <c r="X593" s="88"/>
      <c r="Y593" s="88"/>
      <c r="Z593" s="88"/>
      <c r="AA593" s="88"/>
      <c r="AB593" s="89"/>
      <c r="AC593" s="89"/>
      <c r="AD593" s="89"/>
      <c r="AE593" s="89"/>
      <c r="AF593" s="89"/>
      <c r="AG593" s="45">
        <f>ROUND(ROUND(H580*R592,0)*V593,0)</f>
        <v>238</v>
      </c>
      <c r="AH593" s="79"/>
      <c r="AI593" s="80"/>
      <c r="AJ593" s="80"/>
      <c r="AK593" s="80"/>
      <c r="AL593" s="14"/>
      <c r="AM593" s="16" t="str">
        <f t="shared" si="1"/>
        <v>{s:'631995', v:238 , c:'放デイ３１・未計画・開減１・'},</v>
      </c>
      <c r="AN593" s="16"/>
    </row>
    <row r="594" ht="16.5" customHeight="1">
      <c r="A594" s="29">
        <v>63.0</v>
      </c>
      <c r="B594" s="30">
        <v>1996.0</v>
      </c>
      <c r="C594" s="31">
        <v>592.0</v>
      </c>
      <c r="D594" s="32" t="s">
        <v>629</v>
      </c>
      <c r="E594" s="94"/>
      <c r="F594" s="94"/>
      <c r="G594" s="103"/>
      <c r="H594" s="8"/>
      <c r="I594" s="8"/>
      <c r="J594" s="54"/>
      <c r="K594" s="69"/>
      <c r="L594" s="65"/>
      <c r="M594" s="65"/>
      <c r="N594" s="83"/>
      <c r="O594" s="131"/>
      <c r="P594" s="87"/>
      <c r="Q594" s="83"/>
      <c r="R594" s="90"/>
      <c r="S594" s="91"/>
      <c r="T594" s="129"/>
      <c r="U594" s="56"/>
      <c r="V594" s="72"/>
      <c r="W594" s="73" t="s">
        <v>20</v>
      </c>
      <c r="X594" s="74" t="s">
        <v>21</v>
      </c>
      <c r="Y594" s="75">
        <v>0.85</v>
      </c>
      <c r="Z594" s="43"/>
      <c r="AA594" s="43"/>
      <c r="AB594" s="44"/>
      <c r="AC594" s="44"/>
      <c r="AD594" s="44"/>
      <c r="AE594" s="44"/>
      <c r="AF594" s="44"/>
      <c r="AG594" s="45">
        <f>ROUND(ROUND(ROUND(H580*R592,0)*V593,0)*Y594,0)</f>
        <v>202</v>
      </c>
      <c r="AH594" s="79"/>
      <c r="AI594" s="80"/>
      <c r="AJ594" s="80"/>
      <c r="AK594" s="80"/>
      <c r="AL594" s="14"/>
      <c r="AM594" s="16" t="str">
        <f t="shared" si="1"/>
        <v>{s:'631996', v:202 , c:'放デイ３１・未計画・開減１・評減・'},</v>
      </c>
      <c r="AN594" s="16"/>
    </row>
    <row r="595" ht="16.5" customHeight="1">
      <c r="A595" s="29">
        <v>63.0</v>
      </c>
      <c r="B595" s="30">
        <v>1997.0</v>
      </c>
      <c r="C595" s="31">
        <v>593.0</v>
      </c>
      <c r="D595" s="32" t="s">
        <v>630</v>
      </c>
      <c r="E595" s="94"/>
      <c r="F595" s="94"/>
      <c r="G595" s="103"/>
      <c r="H595" s="8"/>
      <c r="I595" s="8"/>
      <c r="J595" s="54"/>
      <c r="K595" s="69"/>
      <c r="L595" s="65"/>
      <c r="M595" s="65"/>
      <c r="N595" s="132"/>
      <c r="O595" s="133"/>
      <c r="P595" s="134"/>
      <c r="Q595" s="83"/>
      <c r="R595" s="90"/>
      <c r="S595" s="91"/>
      <c r="T595" s="128" t="s">
        <v>329</v>
      </c>
      <c r="U595" s="41" t="s">
        <v>21</v>
      </c>
      <c r="V595" s="68">
        <f>$V$295</f>
        <v>0.85</v>
      </c>
      <c r="W595" s="77"/>
      <c r="X595" s="77"/>
      <c r="Y595" s="77"/>
      <c r="Z595" s="77"/>
      <c r="AA595" s="77"/>
      <c r="AB595" s="72"/>
      <c r="AC595" s="72"/>
      <c r="AD595" s="72"/>
      <c r="AE595" s="72"/>
      <c r="AF595" s="72"/>
      <c r="AG595" s="45">
        <f>ROUND(ROUND(H580*R592,0)*V595,0)</f>
        <v>289</v>
      </c>
      <c r="AH595" s="79"/>
      <c r="AI595" s="80"/>
      <c r="AJ595" s="80"/>
      <c r="AK595" s="80"/>
      <c r="AL595" s="14"/>
      <c r="AM595" s="16" t="str">
        <f t="shared" si="1"/>
        <v>{s:'631997', v:289 , c:'放デイ３１・未計画・開減２・'},</v>
      </c>
      <c r="AN595" s="16"/>
    </row>
    <row r="596" ht="16.5" customHeight="1">
      <c r="A596" s="29">
        <v>63.0</v>
      </c>
      <c r="B596" s="30">
        <v>1998.0</v>
      </c>
      <c r="C596" s="31">
        <v>594.0</v>
      </c>
      <c r="D596" s="32" t="s">
        <v>631</v>
      </c>
      <c r="E596" s="94"/>
      <c r="F596" s="94"/>
      <c r="G596" s="103"/>
      <c r="H596" s="8"/>
      <c r="I596" s="8"/>
      <c r="J596" s="54"/>
      <c r="K596" s="69"/>
      <c r="L596" s="65"/>
      <c r="M596" s="65"/>
      <c r="N596" s="132"/>
      <c r="O596" s="133"/>
      <c r="P596" s="134"/>
      <c r="Q596" s="83"/>
      <c r="R596" s="90"/>
      <c r="S596" s="91"/>
      <c r="T596" s="129"/>
      <c r="U596" s="56"/>
      <c r="V596" s="72"/>
      <c r="W596" s="73" t="s">
        <v>20</v>
      </c>
      <c r="X596" s="74" t="s">
        <v>21</v>
      </c>
      <c r="Y596" s="75">
        <v>0.85</v>
      </c>
      <c r="Z596" s="43"/>
      <c r="AA596" s="43"/>
      <c r="AB596" s="44"/>
      <c r="AC596" s="44"/>
      <c r="AD596" s="44"/>
      <c r="AE596" s="44"/>
      <c r="AF596" s="44"/>
      <c r="AG596" s="45">
        <f>ROUND(ROUND(ROUND(H580*R592,0)*V595,0)*Y596,0)</f>
        <v>246</v>
      </c>
      <c r="AH596" s="79"/>
      <c r="AI596" s="80"/>
      <c r="AJ596" s="80"/>
      <c r="AK596" s="80"/>
      <c r="AL596" s="14"/>
      <c r="AM596" s="16" t="str">
        <f t="shared" si="1"/>
        <v>{s:'631998', v:246 , c:'放デイ３１・未計画・開減２・評減・'},</v>
      </c>
      <c r="AN596" s="16"/>
    </row>
    <row r="597" ht="16.5" customHeight="1">
      <c r="A597" s="29">
        <v>63.0</v>
      </c>
      <c r="B597" s="30">
        <v>1999.0</v>
      </c>
      <c r="C597" s="31">
        <v>595.0</v>
      </c>
      <c r="D597" s="32" t="s">
        <v>632</v>
      </c>
      <c r="E597" s="94"/>
      <c r="F597" s="94"/>
      <c r="G597" s="103"/>
      <c r="H597" s="8"/>
      <c r="I597" s="8"/>
      <c r="J597" s="54"/>
      <c r="K597" s="69"/>
      <c r="L597" s="65"/>
      <c r="M597" s="65"/>
      <c r="N597" s="132"/>
      <c r="O597" s="133"/>
      <c r="P597" s="134"/>
      <c r="Q597" s="83"/>
      <c r="R597" s="90"/>
      <c r="S597" s="91"/>
      <c r="T597" s="118"/>
      <c r="U597" s="41"/>
      <c r="V597" s="42"/>
      <c r="W597" s="43"/>
      <c r="X597" s="43"/>
      <c r="Y597" s="44"/>
      <c r="Z597" s="82" t="s">
        <v>30</v>
      </c>
      <c r="AA597" s="83">
        <v>5.0</v>
      </c>
      <c r="AB597" s="84" t="s">
        <v>31</v>
      </c>
      <c r="AC597" s="84"/>
      <c r="AD597" s="84"/>
      <c r="AE597" s="84"/>
      <c r="AF597" s="84"/>
      <c r="AG597" s="45">
        <f>ROUND(ROUND(H580*R592,0)-AA597,0)</f>
        <v>335</v>
      </c>
      <c r="AH597" s="79"/>
      <c r="AI597" s="80"/>
      <c r="AJ597" s="80"/>
      <c r="AK597" s="80"/>
      <c r="AL597" s="14"/>
      <c r="AM597" s="16" t="str">
        <f t="shared" si="1"/>
        <v>{s:'631999', v:335 , c:'放デイ３１・未計画・拘減・'},</v>
      </c>
      <c r="AN597" s="16"/>
    </row>
    <row r="598" ht="16.5" customHeight="1">
      <c r="A598" s="29">
        <v>63.0</v>
      </c>
      <c r="B598" s="30">
        <v>2000.0</v>
      </c>
      <c r="C598" s="31">
        <v>596.0</v>
      </c>
      <c r="D598" s="32" t="s">
        <v>633</v>
      </c>
      <c r="E598" s="94"/>
      <c r="F598" s="94"/>
      <c r="G598" s="103"/>
      <c r="H598" s="8"/>
      <c r="I598" s="8"/>
      <c r="J598" s="54"/>
      <c r="K598" s="69"/>
      <c r="L598" s="65"/>
      <c r="M598" s="65"/>
      <c r="N598" s="83"/>
      <c r="O598" s="134"/>
      <c r="P598" s="134"/>
      <c r="Q598" s="83"/>
      <c r="R598" s="90"/>
      <c r="S598" s="91"/>
      <c r="T598" s="126"/>
      <c r="U598" s="56"/>
      <c r="V598" s="58"/>
      <c r="W598" s="59" t="s">
        <v>20</v>
      </c>
      <c r="X598" s="41" t="s">
        <v>21</v>
      </c>
      <c r="Y598" s="86">
        <v>0.85</v>
      </c>
      <c r="Z598" s="87"/>
      <c r="AA598" s="83"/>
      <c r="AB598" s="84"/>
      <c r="AC598" s="84"/>
      <c r="AD598" s="84"/>
      <c r="AE598" s="84"/>
      <c r="AF598" s="84"/>
      <c r="AG598" s="45">
        <f>ROUND(ROUND(ROUND(H580*R592,0)*Y598,0)-AA597,0)</f>
        <v>284</v>
      </c>
      <c r="AH598" s="79"/>
      <c r="AI598" s="80"/>
      <c r="AJ598" s="80"/>
      <c r="AK598" s="80"/>
      <c r="AL598" s="14"/>
      <c r="AM598" s="16" t="str">
        <f t="shared" si="1"/>
        <v>{s:'632000', v:284 , c:'放デイ３１・未計画・評減・拘減・'},</v>
      </c>
      <c r="AN598" s="16"/>
    </row>
    <row r="599" ht="16.5" customHeight="1">
      <c r="A599" s="29">
        <v>63.0</v>
      </c>
      <c r="B599" s="30">
        <v>2001.0</v>
      </c>
      <c r="C599" s="31">
        <v>597.0</v>
      </c>
      <c r="D599" s="32" t="s">
        <v>634</v>
      </c>
      <c r="E599" s="94"/>
      <c r="F599" s="94"/>
      <c r="G599" s="103"/>
      <c r="H599" s="8"/>
      <c r="I599" s="8"/>
      <c r="J599" s="54"/>
      <c r="K599" s="69"/>
      <c r="L599" s="65"/>
      <c r="M599" s="65"/>
      <c r="N599" s="83"/>
      <c r="O599" s="134"/>
      <c r="P599" s="134"/>
      <c r="Q599" s="83"/>
      <c r="R599" s="90"/>
      <c r="S599" s="91"/>
      <c r="T599" s="128" t="s">
        <v>326</v>
      </c>
      <c r="U599" s="83" t="s">
        <v>21</v>
      </c>
      <c r="V599" s="91">
        <f>$V$293</f>
        <v>0.7</v>
      </c>
      <c r="W599" s="88"/>
      <c r="X599" s="88"/>
      <c r="Y599" s="89"/>
      <c r="Z599" s="87"/>
      <c r="AA599" s="90"/>
      <c r="AB599" s="91"/>
      <c r="AC599" s="91"/>
      <c r="AD599" s="91"/>
      <c r="AE599" s="91"/>
      <c r="AF599" s="91"/>
      <c r="AG599" s="45">
        <f>ROUND(ROUND(ROUND(H580*R592,0)*V599,0)-AA597,0)</f>
        <v>233</v>
      </c>
      <c r="AH599" s="79"/>
      <c r="AI599" s="80"/>
      <c r="AJ599" s="80"/>
      <c r="AK599" s="80"/>
      <c r="AL599" s="14"/>
      <c r="AM599" s="16" t="str">
        <f t="shared" si="1"/>
        <v>{s:'632001', v:233 , c:'放デイ３１・未計画・開減１・拘減・'},</v>
      </c>
      <c r="AN599" s="16"/>
    </row>
    <row r="600" ht="16.5" customHeight="1">
      <c r="A600" s="29">
        <v>63.0</v>
      </c>
      <c r="B600" s="30">
        <v>2002.0</v>
      </c>
      <c r="C600" s="31">
        <v>598.0</v>
      </c>
      <c r="D600" s="32" t="s">
        <v>635</v>
      </c>
      <c r="E600" s="94"/>
      <c r="F600" s="94"/>
      <c r="G600" s="103"/>
      <c r="H600" s="8"/>
      <c r="I600" s="8"/>
      <c r="J600" s="54"/>
      <c r="K600" s="69"/>
      <c r="L600" s="65"/>
      <c r="M600" s="65"/>
      <c r="N600" s="83"/>
      <c r="O600" s="134"/>
      <c r="P600" s="134"/>
      <c r="Q600" s="83"/>
      <c r="R600" s="90"/>
      <c r="S600" s="91"/>
      <c r="T600" s="129"/>
      <c r="U600" s="56"/>
      <c r="V600" s="72"/>
      <c r="W600" s="73" t="s">
        <v>20</v>
      </c>
      <c r="X600" s="74" t="s">
        <v>21</v>
      </c>
      <c r="Y600" s="92">
        <v>0.85</v>
      </c>
      <c r="Z600" s="87"/>
      <c r="AA600" s="90"/>
      <c r="AB600" s="91"/>
      <c r="AC600" s="91"/>
      <c r="AD600" s="91"/>
      <c r="AE600" s="91"/>
      <c r="AF600" s="91"/>
      <c r="AG600" s="45">
        <f>ROUND(ROUND(ROUND(ROUND(H580*R592,0)*V599,0)*Y600,0)-AA597,0)</f>
        <v>197</v>
      </c>
      <c r="AH600" s="79"/>
      <c r="AI600" s="80"/>
      <c r="AJ600" s="80"/>
      <c r="AK600" s="80"/>
      <c r="AL600" s="14"/>
      <c r="AM600" s="16" t="str">
        <f t="shared" si="1"/>
        <v>{s:'632002', v:197 , c:'放デイ３１・未計画・開減１・評減・拘減・'},</v>
      </c>
      <c r="AN600" s="16"/>
    </row>
    <row r="601" ht="16.5" customHeight="1">
      <c r="A601" s="29">
        <v>63.0</v>
      </c>
      <c r="B601" s="30">
        <v>2003.0</v>
      </c>
      <c r="C601" s="31">
        <v>599.0</v>
      </c>
      <c r="D601" s="32" t="s">
        <v>636</v>
      </c>
      <c r="E601" s="94"/>
      <c r="F601" s="94"/>
      <c r="G601" s="103"/>
      <c r="H601" s="8"/>
      <c r="I601" s="8"/>
      <c r="J601" s="54"/>
      <c r="K601" s="69"/>
      <c r="L601" s="65"/>
      <c r="M601" s="65"/>
      <c r="N601" s="83"/>
      <c r="O601" s="134"/>
      <c r="P601" s="134"/>
      <c r="Q601" s="83"/>
      <c r="R601" s="90"/>
      <c r="S601" s="91"/>
      <c r="T601" s="128" t="s">
        <v>329</v>
      </c>
      <c r="U601" s="83" t="s">
        <v>21</v>
      </c>
      <c r="V601" s="91">
        <f>$V$295</f>
        <v>0.85</v>
      </c>
      <c r="W601" s="77"/>
      <c r="X601" s="77"/>
      <c r="Y601" s="72"/>
      <c r="Z601" s="101"/>
      <c r="AA601" s="90"/>
      <c r="AB601" s="91"/>
      <c r="AC601" s="91"/>
      <c r="AD601" s="91"/>
      <c r="AE601" s="91"/>
      <c r="AF601" s="91"/>
      <c r="AG601" s="45">
        <f>ROUND(ROUND(ROUND(H580*R592,0)*V601,0)-AA597,0)</f>
        <v>284</v>
      </c>
      <c r="AH601" s="79"/>
      <c r="AI601" s="80"/>
      <c r="AJ601" s="80"/>
      <c r="AK601" s="80"/>
      <c r="AL601" s="14"/>
      <c r="AM601" s="16" t="str">
        <f t="shared" si="1"/>
        <v>{s:'632003', v:284 , c:'放デイ３１・未計画・開減２・拘減・'},</v>
      </c>
      <c r="AN601" s="16"/>
    </row>
    <row r="602" ht="16.5" customHeight="1">
      <c r="A602" s="29">
        <v>63.0</v>
      </c>
      <c r="B602" s="30">
        <v>2004.0</v>
      </c>
      <c r="C602" s="31">
        <v>600.0</v>
      </c>
      <c r="D602" s="32" t="s">
        <v>637</v>
      </c>
      <c r="E602" s="94"/>
      <c r="F602" s="94"/>
      <c r="G602" s="103"/>
      <c r="H602" s="8"/>
      <c r="I602" s="8"/>
      <c r="J602" s="54"/>
      <c r="K602" s="69"/>
      <c r="L602" s="65"/>
      <c r="M602" s="65"/>
      <c r="N602" s="83"/>
      <c r="O602" s="134"/>
      <c r="P602" s="134"/>
      <c r="Q602" s="83"/>
      <c r="R602" s="90"/>
      <c r="S602" s="91"/>
      <c r="T602" s="129"/>
      <c r="U602" s="56"/>
      <c r="V602" s="72"/>
      <c r="W602" s="73" t="s">
        <v>20</v>
      </c>
      <c r="X602" s="74" t="s">
        <v>21</v>
      </c>
      <c r="Y602" s="92">
        <v>0.85</v>
      </c>
      <c r="Z602" s="77"/>
      <c r="AA602" s="77"/>
      <c r="AB602" s="72"/>
      <c r="AC602" s="72"/>
      <c r="AD602" s="72"/>
      <c r="AE602" s="72"/>
      <c r="AF602" s="72"/>
      <c r="AG602" s="45">
        <f>ROUND(ROUND(ROUND(ROUND(H580*R592,0)*V601,0)*Y602,0)-AA597,0)</f>
        <v>241</v>
      </c>
      <c r="AH602" s="79"/>
      <c r="AI602" s="80"/>
      <c r="AJ602" s="80"/>
      <c r="AK602" s="80"/>
      <c r="AL602" s="14"/>
      <c r="AM602" s="16" t="str">
        <f t="shared" si="1"/>
        <v>{s:'632004', v:241 , c:'放デイ３１・未計画・開減２・評減・拘減・'},</v>
      </c>
      <c r="AN602" s="16"/>
    </row>
    <row r="603" ht="16.5" customHeight="1">
      <c r="A603" s="29">
        <v>63.0</v>
      </c>
      <c r="B603" s="30">
        <v>2005.0</v>
      </c>
      <c r="C603" s="31">
        <v>601.0</v>
      </c>
      <c r="D603" s="32" t="s">
        <v>638</v>
      </c>
      <c r="E603" s="94"/>
      <c r="F603" s="94"/>
      <c r="G603" s="103"/>
      <c r="H603" s="8"/>
      <c r="I603" s="8"/>
      <c r="J603" s="54"/>
      <c r="K603" s="69"/>
      <c r="L603" s="65"/>
      <c r="M603" s="65"/>
      <c r="N603" s="83"/>
      <c r="O603" s="134"/>
      <c r="P603" s="130" t="s">
        <v>27</v>
      </c>
      <c r="Q603" s="41"/>
      <c r="R603" s="135"/>
      <c r="S603" s="68"/>
      <c r="T603" s="118"/>
      <c r="U603" s="41"/>
      <c r="V603" s="42"/>
      <c r="W603" s="43"/>
      <c r="X603" s="43"/>
      <c r="Y603" s="43"/>
      <c r="Z603" s="43"/>
      <c r="AA603" s="43"/>
      <c r="AB603" s="44"/>
      <c r="AC603" s="44"/>
      <c r="AD603" s="44"/>
      <c r="AE603" s="44"/>
      <c r="AF603" s="44"/>
      <c r="AG603" s="45">
        <f>ROUND(H580*R604,0)</f>
        <v>243</v>
      </c>
      <c r="AH603" s="79"/>
      <c r="AI603" s="80"/>
      <c r="AJ603" s="80"/>
      <c r="AK603" s="80"/>
      <c r="AL603" s="14"/>
      <c r="AM603" s="16" t="str">
        <f t="shared" si="1"/>
        <v>{s:'632005', v:243 , c:'放デイ３１・未計画２・'},</v>
      </c>
      <c r="AN603" s="16"/>
    </row>
    <row r="604" ht="16.5" customHeight="1">
      <c r="A604" s="29">
        <v>63.0</v>
      </c>
      <c r="B604" s="30">
        <v>2006.0</v>
      </c>
      <c r="C604" s="31">
        <v>602.0</v>
      </c>
      <c r="D604" s="32" t="s">
        <v>639</v>
      </c>
      <c r="E604" s="94"/>
      <c r="F604" s="94"/>
      <c r="G604" s="103"/>
      <c r="H604" s="8"/>
      <c r="I604" s="8"/>
      <c r="J604" s="54"/>
      <c r="K604" s="69"/>
      <c r="L604" s="65"/>
      <c r="M604" s="65"/>
      <c r="N604" s="83"/>
      <c r="O604" s="134"/>
      <c r="P604" s="87"/>
      <c r="Q604" s="83" t="s">
        <v>21</v>
      </c>
      <c r="R604" s="90">
        <v>0.5</v>
      </c>
      <c r="S604" s="91"/>
      <c r="T604" s="126"/>
      <c r="U604" s="56"/>
      <c r="V604" s="58"/>
      <c r="W604" s="59" t="s">
        <v>20</v>
      </c>
      <c r="X604" s="41" t="s">
        <v>21</v>
      </c>
      <c r="Y604" s="60">
        <v>0.85</v>
      </c>
      <c r="Z604" s="43"/>
      <c r="AA604" s="43"/>
      <c r="AB604" s="44"/>
      <c r="AC604" s="44"/>
      <c r="AD604" s="44"/>
      <c r="AE604" s="44"/>
      <c r="AF604" s="44"/>
      <c r="AG604" s="45">
        <f>ROUND(ROUND(H580*R604,0)*Y604,0)</f>
        <v>207</v>
      </c>
      <c r="AH604" s="79"/>
      <c r="AI604" s="80"/>
      <c r="AJ604" s="80"/>
      <c r="AK604" s="80"/>
      <c r="AL604" s="14"/>
      <c r="AM604" s="16" t="str">
        <f t="shared" si="1"/>
        <v>{s:'632006', v:207 , c:'放デイ３１・未計画２・評減・'},</v>
      </c>
      <c r="AN604" s="16"/>
    </row>
    <row r="605" ht="16.5" customHeight="1">
      <c r="A605" s="29">
        <v>63.0</v>
      </c>
      <c r="B605" s="30">
        <v>2007.0</v>
      </c>
      <c r="C605" s="31">
        <v>603.0</v>
      </c>
      <c r="D605" s="32" t="s">
        <v>640</v>
      </c>
      <c r="E605" s="94"/>
      <c r="F605" s="94"/>
      <c r="G605" s="103"/>
      <c r="H605" s="8"/>
      <c r="I605" s="8"/>
      <c r="J605" s="54"/>
      <c r="K605" s="69"/>
      <c r="L605" s="65"/>
      <c r="M605" s="65"/>
      <c r="N605" s="83"/>
      <c r="O605" s="134"/>
      <c r="P605" s="87"/>
      <c r="Q605" s="83"/>
      <c r="R605" s="90"/>
      <c r="S605" s="91"/>
      <c r="T605" s="128" t="s">
        <v>326</v>
      </c>
      <c r="U605" s="41" t="s">
        <v>21</v>
      </c>
      <c r="V605" s="68">
        <f>$V$293</f>
        <v>0.7</v>
      </c>
      <c r="W605" s="88"/>
      <c r="X605" s="88"/>
      <c r="Y605" s="88"/>
      <c r="Z605" s="88"/>
      <c r="AA605" s="88"/>
      <c r="AB605" s="89"/>
      <c r="AC605" s="89"/>
      <c r="AD605" s="89"/>
      <c r="AE605" s="89"/>
      <c r="AF605" s="89"/>
      <c r="AG605" s="45">
        <f>ROUND(ROUND(H580*R604,0)*V605,0)</f>
        <v>170</v>
      </c>
      <c r="AH605" s="79"/>
      <c r="AI605" s="80"/>
      <c r="AJ605" s="80"/>
      <c r="AK605" s="80"/>
      <c r="AL605" s="14"/>
      <c r="AM605" s="16" t="str">
        <f t="shared" si="1"/>
        <v>{s:'632007', v:170 , c:'放デイ３１・未計画２・開減１・'},</v>
      </c>
      <c r="AN605" s="16"/>
    </row>
    <row r="606" ht="16.5" customHeight="1">
      <c r="A606" s="29">
        <v>63.0</v>
      </c>
      <c r="B606" s="30">
        <v>2008.0</v>
      </c>
      <c r="C606" s="31">
        <v>604.0</v>
      </c>
      <c r="D606" s="32" t="s">
        <v>641</v>
      </c>
      <c r="E606" s="94"/>
      <c r="F606" s="94"/>
      <c r="G606" s="103"/>
      <c r="H606" s="8"/>
      <c r="I606" s="8"/>
      <c r="J606" s="54"/>
      <c r="K606" s="69"/>
      <c r="L606" s="65"/>
      <c r="M606" s="65"/>
      <c r="N606" s="83"/>
      <c r="O606" s="134"/>
      <c r="P606" s="87"/>
      <c r="Q606" s="83"/>
      <c r="R606" s="90"/>
      <c r="S606" s="91"/>
      <c r="T606" s="129"/>
      <c r="U606" s="56"/>
      <c r="V606" s="72"/>
      <c r="W606" s="73" t="s">
        <v>20</v>
      </c>
      <c r="X606" s="74" t="s">
        <v>21</v>
      </c>
      <c r="Y606" s="75">
        <v>0.85</v>
      </c>
      <c r="Z606" s="43"/>
      <c r="AA606" s="43"/>
      <c r="AB606" s="44"/>
      <c r="AC606" s="44"/>
      <c r="AD606" s="44"/>
      <c r="AE606" s="44"/>
      <c r="AF606" s="44"/>
      <c r="AG606" s="45">
        <f>ROUND(ROUND(ROUND(H580*R604,0)*V605,0)*Y606,0)</f>
        <v>145</v>
      </c>
      <c r="AH606" s="79"/>
      <c r="AI606" s="80"/>
      <c r="AJ606" s="80"/>
      <c r="AK606" s="80"/>
      <c r="AL606" s="14"/>
      <c r="AM606" s="16" t="str">
        <f t="shared" si="1"/>
        <v>{s:'632008', v:145 , c:'放デイ３１・未計画２・開減１・評減・'},</v>
      </c>
      <c r="AN606" s="16"/>
    </row>
    <row r="607" ht="16.5" customHeight="1">
      <c r="A607" s="29">
        <v>63.0</v>
      </c>
      <c r="B607" s="30">
        <v>2009.0</v>
      </c>
      <c r="C607" s="31">
        <v>605.0</v>
      </c>
      <c r="D607" s="32" t="s">
        <v>642</v>
      </c>
      <c r="E607" s="94"/>
      <c r="F607" s="94"/>
      <c r="G607" s="103"/>
      <c r="H607" s="8"/>
      <c r="I607" s="8"/>
      <c r="J607" s="54"/>
      <c r="K607" s="69"/>
      <c r="L607" s="65"/>
      <c r="M607" s="65"/>
      <c r="N607" s="83"/>
      <c r="O607" s="134"/>
      <c r="P607" s="87"/>
      <c r="Q607" s="83"/>
      <c r="R607" s="90"/>
      <c r="S607" s="91"/>
      <c r="T607" s="128" t="s">
        <v>329</v>
      </c>
      <c r="U607" s="41" t="s">
        <v>21</v>
      </c>
      <c r="V607" s="68">
        <f>$V$295</f>
        <v>0.85</v>
      </c>
      <c r="W607" s="77"/>
      <c r="X607" s="77"/>
      <c r="Y607" s="77"/>
      <c r="Z607" s="77"/>
      <c r="AA607" s="77"/>
      <c r="AB607" s="72"/>
      <c r="AC607" s="72"/>
      <c r="AD607" s="72"/>
      <c r="AE607" s="72"/>
      <c r="AF607" s="72"/>
      <c r="AG607" s="45">
        <f>ROUND(ROUND(H580*R604,0)*V607,0)</f>
        <v>207</v>
      </c>
      <c r="AH607" s="79"/>
      <c r="AI607" s="80"/>
      <c r="AJ607" s="80"/>
      <c r="AK607" s="80"/>
      <c r="AL607" s="14"/>
      <c r="AM607" s="16" t="str">
        <f t="shared" si="1"/>
        <v>{s:'632009', v:207 , c:'放デイ３１・未計画２・開減２・'},</v>
      </c>
      <c r="AN607" s="16"/>
    </row>
    <row r="608" ht="16.5" customHeight="1">
      <c r="A608" s="29">
        <v>63.0</v>
      </c>
      <c r="B608" s="30">
        <v>2010.0</v>
      </c>
      <c r="C608" s="31">
        <v>606.0</v>
      </c>
      <c r="D608" s="32" t="s">
        <v>643</v>
      </c>
      <c r="E608" s="94"/>
      <c r="F608" s="94"/>
      <c r="G608" s="103"/>
      <c r="H608" s="8"/>
      <c r="I608" s="8"/>
      <c r="J608" s="54"/>
      <c r="K608" s="69"/>
      <c r="L608" s="65"/>
      <c r="M608" s="65"/>
      <c r="N608" s="83"/>
      <c r="O608" s="134"/>
      <c r="P608" s="134"/>
      <c r="Q608" s="83"/>
      <c r="R608" s="90"/>
      <c r="S608" s="91"/>
      <c r="T608" s="129"/>
      <c r="U608" s="56"/>
      <c r="V608" s="72"/>
      <c r="W608" s="73" t="s">
        <v>20</v>
      </c>
      <c r="X608" s="74" t="s">
        <v>21</v>
      </c>
      <c r="Y608" s="75">
        <v>0.85</v>
      </c>
      <c r="Z608" s="43"/>
      <c r="AA608" s="43"/>
      <c r="AB608" s="44"/>
      <c r="AC608" s="44"/>
      <c r="AD608" s="44"/>
      <c r="AE608" s="44"/>
      <c r="AF608" s="44"/>
      <c r="AG608" s="45">
        <f>ROUND(ROUND(ROUND(H580*R604,0)*V607,0)*Y608,0)</f>
        <v>176</v>
      </c>
      <c r="AH608" s="79"/>
      <c r="AI608" s="80"/>
      <c r="AJ608" s="80"/>
      <c r="AK608" s="80"/>
      <c r="AL608" s="14"/>
      <c r="AM608" s="16" t="str">
        <f t="shared" si="1"/>
        <v>{s:'632010', v:176 , c:'放デイ３１・未計画２・開減２・評減・'},</v>
      </c>
      <c r="AN608" s="16"/>
    </row>
    <row r="609" ht="16.5" customHeight="1">
      <c r="A609" s="29">
        <v>63.0</v>
      </c>
      <c r="B609" s="30">
        <v>2011.0</v>
      </c>
      <c r="C609" s="31">
        <v>607.0</v>
      </c>
      <c r="D609" s="32" t="s">
        <v>644</v>
      </c>
      <c r="E609" s="94"/>
      <c r="F609" s="94"/>
      <c r="G609" s="103"/>
      <c r="H609" s="8"/>
      <c r="I609" s="8"/>
      <c r="J609" s="54"/>
      <c r="K609" s="69"/>
      <c r="L609" s="65"/>
      <c r="M609" s="65"/>
      <c r="N609" s="83"/>
      <c r="O609" s="134"/>
      <c r="P609" s="134"/>
      <c r="Q609" s="83"/>
      <c r="R609" s="90"/>
      <c r="S609" s="91"/>
      <c r="T609" s="118"/>
      <c r="U609" s="41"/>
      <c r="V609" s="42"/>
      <c r="W609" s="43"/>
      <c r="X609" s="43"/>
      <c r="Y609" s="44"/>
      <c r="Z609" s="82" t="s">
        <v>30</v>
      </c>
      <c r="AA609" s="83">
        <v>5.0</v>
      </c>
      <c r="AB609" s="84" t="s">
        <v>31</v>
      </c>
      <c r="AC609" s="84"/>
      <c r="AD609" s="84"/>
      <c r="AE609" s="84"/>
      <c r="AF609" s="84"/>
      <c r="AG609" s="45">
        <f>ROUND(ROUND(H580*R604,0)-AA609,0)</f>
        <v>238</v>
      </c>
      <c r="AH609" s="79"/>
      <c r="AI609" s="80"/>
      <c r="AJ609" s="80"/>
      <c r="AK609" s="80"/>
      <c r="AL609" s="14"/>
      <c r="AM609" s="16" t="str">
        <f t="shared" si="1"/>
        <v>{s:'632011', v:238 , c:'放デイ３１・未計画２・拘減・'},</v>
      </c>
      <c r="AN609" s="16"/>
    </row>
    <row r="610" ht="16.5" customHeight="1">
      <c r="A610" s="29">
        <v>63.0</v>
      </c>
      <c r="B610" s="30">
        <v>2012.0</v>
      </c>
      <c r="C610" s="31">
        <v>608.0</v>
      </c>
      <c r="D610" s="32" t="s">
        <v>645</v>
      </c>
      <c r="E610" s="94"/>
      <c r="F610" s="94"/>
      <c r="G610" s="103"/>
      <c r="H610" s="8"/>
      <c r="I610" s="8"/>
      <c r="J610" s="54"/>
      <c r="K610" s="69"/>
      <c r="L610" s="65"/>
      <c r="M610" s="65"/>
      <c r="N610" s="83"/>
      <c r="O610" s="134"/>
      <c r="P610" s="134"/>
      <c r="Q610" s="83"/>
      <c r="R610" s="90"/>
      <c r="S610" s="90"/>
      <c r="T610" s="126"/>
      <c r="U610" s="56"/>
      <c r="V610" s="58"/>
      <c r="W610" s="59" t="s">
        <v>20</v>
      </c>
      <c r="X610" s="41" t="s">
        <v>21</v>
      </c>
      <c r="Y610" s="86">
        <v>0.85</v>
      </c>
      <c r="Z610" s="87"/>
      <c r="AA610" s="83"/>
      <c r="AB610" s="84"/>
      <c r="AC610" s="84"/>
      <c r="AD610" s="84"/>
      <c r="AE610" s="84"/>
      <c r="AF610" s="84"/>
      <c r="AG610" s="45">
        <f>ROUND(ROUND(ROUND(H580*R604,0)*Y610,0)-AA609,0)</f>
        <v>202</v>
      </c>
      <c r="AH610" s="79"/>
      <c r="AI610" s="80"/>
      <c r="AJ610" s="80"/>
      <c r="AK610" s="80"/>
      <c r="AL610" s="14"/>
      <c r="AM610" s="16" t="str">
        <f t="shared" si="1"/>
        <v>{s:'632012', v:202 , c:'放デイ３１・未計画２・評減・拘減・'},</v>
      </c>
      <c r="AN610" s="16"/>
    </row>
    <row r="611" ht="16.5" customHeight="1">
      <c r="A611" s="29">
        <v>63.0</v>
      </c>
      <c r="B611" s="30">
        <v>2013.0</v>
      </c>
      <c r="C611" s="31">
        <v>609.0</v>
      </c>
      <c r="D611" s="32" t="s">
        <v>646</v>
      </c>
      <c r="E611" s="94"/>
      <c r="F611" s="94"/>
      <c r="G611" s="103"/>
      <c r="H611" s="8"/>
      <c r="I611" s="8"/>
      <c r="J611" s="54"/>
      <c r="K611" s="69"/>
      <c r="L611" s="65"/>
      <c r="M611" s="65"/>
      <c r="N611" s="83"/>
      <c r="O611" s="134"/>
      <c r="P611" s="134"/>
      <c r="Q611" s="83"/>
      <c r="R611" s="90"/>
      <c r="S611" s="90"/>
      <c r="T611" s="128" t="s">
        <v>326</v>
      </c>
      <c r="U611" s="83" t="s">
        <v>21</v>
      </c>
      <c r="V611" s="91">
        <f>$V$293</f>
        <v>0.7</v>
      </c>
      <c r="W611" s="88"/>
      <c r="X611" s="88"/>
      <c r="Y611" s="89"/>
      <c r="Z611" s="87"/>
      <c r="AA611" s="90"/>
      <c r="AB611" s="91"/>
      <c r="AC611" s="91"/>
      <c r="AD611" s="91"/>
      <c r="AE611" s="91"/>
      <c r="AF611" s="91"/>
      <c r="AG611" s="45">
        <f>ROUND(ROUND(ROUND(H580*R604,0)*V611,0)-AA609,0)</f>
        <v>165</v>
      </c>
      <c r="AH611" s="79"/>
      <c r="AI611" s="80"/>
      <c r="AJ611" s="80"/>
      <c r="AK611" s="80"/>
      <c r="AL611" s="14"/>
      <c r="AM611" s="16" t="str">
        <f t="shared" si="1"/>
        <v>{s:'632013', v:165 , c:'放デイ３１・未計画２・開減１・拘減・'},</v>
      </c>
      <c r="AN611" s="16"/>
    </row>
    <row r="612" ht="16.5" customHeight="1">
      <c r="A612" s="29">
        <v>63.0</v>
      </c>
      <c r="B612" s="30">
        <v>2014.0</v>
      </c>
      <c r="C612" s="31">
        <v>610.0</v>
      </c>
      <c r="D612" s="32" t="s">
        <v>647</v>
      </c>
      <c r="E612" s="94"/>
      <c r="F612" s="94"/>
      <c r="G612" s="103"/>
      <c r="H612" s="8"/>
      <c r="I612" s="8"/>
      <c r="J612" s="54"/>
      <c r="K612" s="69"/>
      <c r="L612" s="65"/>
      <c r="M612" s="65"/>
      <c r="N612" s="83"/>
      <c r="O612" s="134"/>
      <c r="P612" s="134"/>
      <c r="Q612" s="83"/>
      <c r="R612" s="90"/>
      <c r="S612" s="90"/>
      <c r="T612" s="129"/>
      <c r="U612" s="56"/>
      <c r="V612" s="72"/>
      <c r="W612" s="73" t="s">
        <v>20</v>
      </c>
      <c r="X612" s="74" t="s">
        <v>21</v>
      </c>
      <c r="Y612" s="92">
        <v>0.85</v>
      </c>
      <c r="Z612" s="87"/>
      <c r="AA612" s="90"/>
      <c r="AB612" s="91"/>
      <c r="AC612" s="91"/>
      <c r="AD612" s="91"/>
      <c r="AE612" s="91"/>
      <c r="AF612" s="91"/>
      <c r="AG612" s="45">
        <f>ROUND(ROUND(ROUND(ROUND(H580*R604,0)*V611,0)*Y612,0)-AA609,0)</f>
        <v>140</v>
      </c>
      <c r="AH612" s="79"/>
      <c r="AI612" s="80"/>
      <c r="AJ612" s="80"/>
      <c r="AK612" s="80"/>
      <c r="AL612" s="14"/>
      <c r="AM612" s="16" t="str">
        <f t="shared" si="1"/>
        <v>{s:'632014', v:140 , c:'放デイ３１・未計画２・開減１・評減・拘減・'},</v>
      </c>
      <c r="AN612" s="16"/>
    </row>
    <row r="613" ht="16.5" customHeight="1">
      <c r="A613" s="29">
        <v>63.0</v>
      </c>
      <c r="B613" s="30">
        <v>2015.0</v>
      </c>
      <c r="C613" s="31">
        <v>611.0</v>
      </c>
      <c r="D613" s="32" t="s">
        <v>648</v>
      </c>
      <c r="E613" s="94"/>
      <c r="F613" s="94"/>
      <c r="G613" s="103"/>
      <c r="H613" s="8"/>
      <c r="I613" s="8"/>
      <c r="J613" s="54"/>
      <c r="K613" s="69"/>
      <c r="L613" s="65"/>
      <c r="M613" s="65"/>
      <c r="N613" s="83"/>
      <c r="O613" s="133"/>
      <c r="P613" s="137"/>
      <c r="Q613" s="83"/>
      <c r="R613" s="90"/>
      <c r="S613" s="90"/>
      <c r="T613" s="128" t="s">
        <v>329</v>
      </c>
      <c r="U613" s="83" t="s">
        <v>21</v>
      </c>
      <c r="V613" s="91">
        <f>$V$295</f>
        <v>0.85</v>
      </c>
      <c r="W613" s="77"/>
      <c r="X613" s="77"/>
      <c r="Y613" s="72"/>
      <c r="Z613" s="87"/>
      <c r="AA613" s="90"/>
      <c r="AB613" s="91"/>
      <c r="AC613" s="91"/>
      <c r="AD613" s="91"/>
      <c r="AE613" s="91"/>
      <c r="AF613" s="91"/>
      <c r="AG613" s="45">
        <f>ROUND(ROUND(ROUND(H580*R604,0)*V613,0)-AA609,0)</f>
        <v>202</v>
      </c>
      <c r="AH613" s="79"/>
      <c r="AI613" s="80"/>
      <c r="AJ613" s="80"/>
      <c r="AK613" s="80"/>
      <c r="AL613" s="14"/>
      <c r="AM613" s="16" t="str">
        <f t="shared" si="1"/>
        <v>{s:'632015', v:202 , c:'放デイ３１・未計画２・開減２・拘減・'},</v>
      </c>
      <c r="AN613" s="16"/>
    </row>
    <row r="614" ht="16.5" customHeight="1">
      <c r="A614" s="29">
        <v>63.0</v>
      </c>
      <c r="B614" s="30">
        <v>2016.0</v>
      </c>
      <c r="C614" s="31">
        <v>612.0</v>
      </c>
      <c r="D614" s="32" t="s">
        <v>649</v>
      </c>
      <c r="E614" s="94"/>
      <c r="F614" s="94"/>
      <c r="G614" s="103"/>
      <c r="H614" s="8"/>
      <c r="I614" s="8"/>
      <c r="J614" s="54"/>
      <c r="K614" s="69"/>
      <c r="L614" s="65"/>
      <c r="M614" s="65"/>
      <c r="N614" s="83"/>
      <c r="O614" s="142"/>
      <c r="P614" s="137"/>
      <c r="Q614" s="83"/>
      <c r="R614" s="90"/>
      <c r="S614" s="90"/>
      <c r="T614" s="129"/>
      <c r="U614" s="56"/>
      <c r="V614" s="72"/>
      <c r="W614" s="73" t="s">
        <v>20</v>
      </c>
      <c r="X614" s="74" t="s">
        <v>21</v>
      </c>
      <c r="Y614" s="92">
        <v>0.85</v>
      </c>
      <c r="Z614" s="93"/>
      <c r="AA614" s="77"/>
      <c r="AB614" s="72"/>
      <c r="AC614" s="72"/>
      <c r="AD614" s="72"/>
      <c r="AE614" s="72"/>
      <c r="AF614" s="72"/>
      <c r="AG614" s="45">
        <f>ROUND(ROUND(ROUND(ROUND(H580*R604,0)*V613,0)*Y614,0)-AA609,0)</f>
        <v>171</v>
      </c>
      <c r="AH614" s="79"/>
      <c r="AI614" s="80"/>
      <c r="AJ614" s="80"/>
      <c r="AK614" s="80"/>
      <c r="AL614" s="14"/>
      <c r="AM614" s="16" t="str">
        <f t="shared" si="1"/>
        <v>{s:'632016', v:171 , c:'放デイ３１・未計画２・開減２・評減・拘減・'},</v>
      </c>
      <c r="AN614" s="16"/>
    </row>
    <row r="615" ht="16.5" customHeight="1">
      <c r="A615" s="29">
        <v>63.0</v>
      </c>
      <c r="B615" s="30">
        <v>2017.0</v>
      </c>
      <c r="C615" s="31">
        <v>613.0</v>
      </c>
      <c r="D615" s="32" t="s">
        <v>650</v>
      </c>
      <c r="E615" s="94"/>
      <c r="F615" s="94"/>
      <c r="G615" s="94"/>
      <c r="H615" s="140"/>
      <c r="I615" s="140"/>
      <c r="J615" s="95"/>
      <c r="K615" s="82" t="s">
        <v>38</v>
      </c>
      <c r="L615" s="96"/>
      <c r="M615" s="96"/>
      <c r="N615" s="39"/>
      <c r="O615" s="40"/>
      <c r="P615" s="41"/>
      <c r="Q615" s="7"/>
      <c r="R615" s="7"/>
      <c r="S615" s="7"/>
      <c r="T615" s="118"/>
      <c r="U615" s="41"/>
      <c r="V615" s="42"/>
      <c r="W615" s="43"/>
      <c r="X615" s="43"/>
      <c r="Y615" s="43"/>
      <c r="Z615" s="43"/>
      <c r="AA615" s="43"/>
      <c r="AB615" s="44"/>
      <c r="AC615" s="44"/>
      <c r="AD615" s="44"/>
      <c r="AE615" s="44"/>
      <c r="AF615" s="44"/>
      <c r="AG615" s="45">
        <f>ROUND(H580+L616,0)</f>
        <v>494</v>
      </c>
      <c r="AH615" s="79"/>
      <c r="AI615" s="80"/>
      <c r="AJ615" s="80"/>
      <c r="AK615" s="80"/>
      <c r="AL615" s="14"/>
      <c r="AM615" s="16" t="str">
        <f t="shared" si="1"/>
        <v>{s:'632017', v:494 , c:'放デイ３１・有資格１７・'},</v>
      </c>
      <c r="AN615" s="16"/>
    </row>
    <row r="616" ht="16.5" customHeight="1">
      <c r="A616" s="29">
        <v>63.0</v>
      </c>
      <c r="B616" s="30">
        <v>2018.0</v>
      </c>
      <c r="C616" s="31">
        <v>614.0</v>
      </c>
      <c r="D616" s="32" t="s">
        <v>651</v>
      </c>
      <c r="E616" s="94"/>
      <c r="F616" s="94"/>
      <c r="G616" s="94"/>
      <c r="H616" s="140"/>
      <c r="I616" s="140"/>
      <c r="J616" s="95"/>
      <c r="K616" s="87"/>
      <c r="L616" s="83">
        <v>8.0</v>
      </c>
      <c r="M616" s="97" t="s">
        <v>40</v>
      </c>
      <c r="N616" s="54"/>
      <c r="O616" s="125"/>
      <c r="P616" s="83"/>
      <c r="Q616" s="8"/>
      <c r="R616" s="8"/>
      <c r="S616" s="8"/>
      <c r="T616" s="126"/>
      <c r="U616" s="56"/>
      <c r="V616" s="58"/>
      <c r="W616" s="59" t="s">
        <v>20</v>
      </c>
      <c r="X616" s="41" t="s">
        <v>21</v>
      </c>
      <c r="Y616" s="60">
        <v>0.85</v>
      </c>
      <c r="Z616" s="43"/>
      <c r="AA616" s="43"/>
      <c r="AB616" s="44"/>
      <c r="AC616" s="44"/>
      <c r="AD616" s="44"/>
      <c r="AE616" s="44"/>
      <c r="AF616" s="44"/>
      <c r="AG616" s="45">
        <f>ROUND(ROUND(H580+L616,0)*Y616,0)</f>
        <v>420</v>
      </c>
      <c r="AH616" s="79"/>
      <c r="AI616" s="80"/>
      <c r="AJ616" s="80"/>
      <c r="AK616" s="80"/>
      <c r="AL616" s="14"/>
      <c r="AM616" s="16" t="str">
        <f t="shared" si="1"/>
        <v>{s:'632018', v:420 , c:'放デイ３１・有資格１７・評減・'},</v>
      </c>
      <c r="AN616" s="16"/>
    </row>
    <row r="617" ht="16.5" customHeight="1">
      <c r="A617" s="29">
        <v>63.0</v>
      </c>
      <c r="B617" s="30">
        <v>2019.0</v>
      </c>
      <c r="C617" s="31">
        <v>615.0</v>
      </c>
      <c r="D617" s="32" t="s">
        <v>652</v>
      </c>
      <c r="E617" s="94"/>
      <c r="F617" s="94"/>
      <c r="G617" s="94"/>
      <c r="H617" s="140"/>
      <c r="I617" s="140"/>
      <c r="J617" s="95"/>
      <c r="K617" s="87"/>
      <c r="L617" s="65"/>
      <c r="M617" s="83"/>
      <c r="N617" s="100"/>
      <c r="O617" s="127"/>
      <c r="P617" s="14"/>
      <c r="Q617" s="8"/>
      <c r="R617" s="8"/>
      <c r="S617" s="8"/>
      <c r="T617" s="128" t="s">
        <v>326</v>
      </c>
      <c r="U617" s="41" t="s">
        <v>21</v>
      </c>
      <c r="V617" s="68">
        <f>$V$293</f>
        <v>0.7</v>
      </c>
      <c r="W617" s="88"/>
      <c r="X617" s="88"/>
      <c r="Y617" s="88"/>
      <c r="Z617" s="88"/>
      <c r="AA617" s="88"/>
      <c r="AB617" s="89"/>
      <c r="AC617" s="89"/>
      <c r="AD617" s="89"/>
      <c r="AE617" s="89"/>
      <c r="AF617" s="89"/>
      <c r="AG617" s="45">
        <f>ROUND(ROUND(H580+L616,0)*V617,0)</f>
        <v>346</v>
      </c>
      <c r="AH617" s="79"/>
      <c r="AI617" s="80"/>
      <c r="AJ617" s="80"/>
      <c r="AK617" s="80"/>
      <c r="AL617" s="14"/>
      <c r="AM617" s="16" t="str">
        <f t="shared" si="1"/>
        <v>{s:'632019', v:346 , c:'放デイ３１・有資格１７・開減１・'},</v>
      </c>
      <c r="AN617" s="16"/>
    </row>
    <row r="618" ht="16.5" customHeight="1">
      <c r="A618" s="29">
        <v>63.0</v>
      </c>
      <c r="B618" s="30">
        <v>2020.0</v>
      </c>
      <c r="C618" s="31">
        <v>616.0</v>
      </c>
      <c r="D618" s="32" t="s">
        <v>653</v>
      </c>
      <c r="E618" s="94"/>
      <c r="F618" s="94"/>
      <c r="G618" s="94"/>
      <c r="H618" s="140"/>
      <c r="I618" s="140"/>
      <c r="J618" s="95"/>
      <c r="K618" s="87"/>
      <c r="L618" s="65"/>
      <c r="M618" s="83"/>
      <c r="N618" s="100"/>
      <c r="O618" s="127"/>
      <c r="P618" s="14"/>
      <c r="Q618" s="8"/>
      <c r="R618" s="8"/>
      <c r="S618" s="8"/>
      <c r="T618" s="129"/>
      <c r="U618" s="56"/>
      <c r="V618" s="72"/>
      <c r="W618" s="73" t="s">
        <v>20</v>
      </c>
      <c r="X618" s="74" t="s">
        <v>21</v>
      </c>
      <c r="Y618" s="75">
        <v>0.85</v>
      </c>
      <c r="Z618" s="43"/>
      <c r="AA618" s="43"/>
      <c r="AB618" s="44"/>
      <c r="AC618" s="44"/>
      <c r="AD618" s="44"/>
      <c r="AE618" s="44"/>
      <c r="AF618" s="44"/>
      <c r="AG618" s="45">
        <f>ROUND(ROUND(ROUND(H580+L616,0)*V617,0)*Y618,0)</f>
        <v>294</v>
      </c>
      <c r="AH618" s="79"/>
      <c r="AI618" s="80"/>
      <c r="AJ618" s="80"/>
      <c r="AK618" s="80"/>
      <c r="AL618" s="14"/>
      <c r="AM618" s="16" t="str">
        <f t="shared" si="1"/>
        <v>{s:'632020', v:294 , c:'放デイ３１・有資格１７・開減１・評減・'},</v>
      </c>
      <c r="AN618" s="16"/>
    </row>
    <row r="619" ht="16.5" customHeight="1">
      <c r="A619" s="29">
        <v>63.0</v>
      </c>
      <c r="B619" s="30">
        <v>2021.0</v>
      </c>
      <c r="C619" s="31">
        <v>617.0</v>
      </c>
      <c r="D619" s="32" t="s">
        <v>654</v>
      </c>
      <c r="E619" s="94"/>
      <c r="F619" s="94"/>
      <c r="G619" s="94"/>
      <c r="H619" s="140"/>
      <c r="I619" s="140"/>
      <c r="J619" s="95"/>
      <c r="K619" s="87"/>
      <c r="L619" s="65"/>
      <c r="M619" s="83"/>
      <c r="N619" s="100"/>
      <c r="O619" s="127"/>
      <c r="P619" s="14"/>
      <c r="Q619" s="8"/>
      <c r="R619" s="8"/>
      <c r="S619" s="8"/>
      <c r="T619" s="128" t="s">
        <v>329</v>
      </c>
      <c r="U619" s="41" t="s">
        <v>21</v>
      </c>
      <c r="V619" s="68">
        <f>$V$295</f>
        <v>0.85</v>
      </c>
      <c r="W619" s="77"/>
      <c r="X619" s="77"/>
      <c r="Y619" s="77"/>
      <c r="Z619" s="77"/>
      <c r="AA619" s="77"/>
      <c r="AB619" s="72"/>
      <c r="AC619" s="72"/>
      <c r="AD619" s="72"/>
      <c r="AE619" s="72"/>
      <c r="AF619" s="72"/>
      <c r="AG619" s="45">
        <f>ROUND(ROUND(H580+L616,0)*V619,0)</f>
        <v>420</v>
      </c>
      <c r="AH619" s="79"/>
      <c r="AI619" s="80"/>
      <c r="AJ619" s="80"/>
      <c r="AK619" s="80"/>
      <c r="AL619" s="14"/>
      <c r="AM619" s="16" t="str">
        <f t="shared" si="1"/>
        <v>{s:'632021', v:420 , c:'放デイ３１・有資格１７・開減２・'},</v>
      </c>
      <c r="AN619" s="16"/>
    </row>
    <row r="620" ht="16.5" customHeight="1">
      <c r="A620" s="29">
        <v>63.0</v>
      </c>
      <c r="B620" s="30">
        <v>2022.0</v>
      </c>
      <c r="C620" s="31">
        <v>618.0</v>
      </c>
      <c r="D620" s="32" t="s">
        <v>655</v>
      </c>
      <c r="E620" s="94"/>
      <c r="F620" s="94"/>
      <c r="G620" s="94"/>
      <c r="H620" s="140"/>
      <c r="I620" s="140"/>
      <c r="J620" s="95"/>
      <c r="K620" s="69"/>
      <c r="L620" s="65"/>
      <c r="M620" s="83"/>
      <c r="N620" s="100"/>
      <c r="O620" s="127"/>
      <c r="P620" s="14"/>
      <c r="Q620" s="8"/>
      <c r="R620" s="8"/>
      <c r="S620" s="8"/>
      <c r="T620" s="129"/>
      <c r="U620" s="56"/>
      <c r="V620" s="72"/>
      <c r="W620" s="73" t="s">
        <v>20</v>
      </c>
      <c r="X620" s="74" t="s">
        <v>21</v>
      </c>
      <c r="Y620" s="75">
        <v>0.85</v>
      </c>
      <c r="Z620" s="43"/>
      <c r="AA620" s="43"/>
      <c r="AB620" s="44"/>
      <c r="AC620" s="44"/>
      <c r="AD620" s="44"/>
      <c r="AE620" s="44"/>
      <c r="AF620" s="44"/>
      <c r="AG620" s="45">
        <f>ROUND(ROUND(ROUND(H580+L616,0)*V619,0)*Y620,0)</f>
        <v>357</v>
      </c>
      <c r="AH620" s="79"/>
      <c r="AI620" s="80"/>
      <c r="AJ620" s="80"/>
      <c r="AK620" s="80"/>
      <c r="AL620" s="14"/>
      <c r="AM620" s="16" t="str">
        <f t="shared" si="1"/>
        <v>{s:'632022', v:357 , c:'放デイ３１・有資格１７・開減２・評減・'},</v>
      </c>
      <c r="AN620" s="16"/>
    </row>
    <row r="621" ht="16.5" customHeight="1">
      <c r="A621" s="29">
        <v>63.0</v>
      </c>
      <c r="B621" s="30">
        <v>2023.0</v>
      </c>
      <c r="C621" s="31">
        <v>619.0</v>
      </c>
      <c r="D621" s="32" t="s">
        <v>656</v>
      </c>
      <c r="E621" s="94"/>
      <c r="F621" s="94"/>
      <c r="G621" s="94"/>
      <c r="H621" s="140"/>
      <c r="I621" s="140"/>
      <c r="J621" s="95"/>
      <c r="K621" s="69"/>
      <c r="L621" s="65"/>
      <c r="M621" s="83"/>
      <c r="N621" s="100"/>
      <c r="O621" s="127"/>
      <c r="P621" s="14"/>
      <c r="Q621" s="8"/>
      <c r="R621" s="8"/>
      <c r="S621" s="8"/>
      <c r="T621" s="118"/>
      <c r="U621" s="41"/>
      <c r="V621" s="42"/>
      <c r="W621" s="43"/>
      <c r="X621" s="43"/>
      <c r="Y621" s="44"/>
      <c r="Z621" s="82" t="s">
        <v>30</v>
      </c>
      <c r="AA621" s="83">
        <v>5.0</v>
      </c>
      <c r="AB621" s="84" t="s">
        <v>31</v>
      </c>
      <c r="AC621" s="84"/>
      <c r="AD621" s="84"/>
      <c r="AE621" s="84"/>
      <c r="AF621" s="84"/>
      <c r="AG621" s="45">
        <f>ROUND(ROUND(H580+L616,0)-AA621,0)</f>
        <v>489</v>
      </c>
      <c r="AH621" s="79"/>
      <c r="AI621" s="80"/>
      <c r="AJ621" s="80"/>
      <c r="AK621" s="80"/>
      <c r="AL621" s="14"/>
      <c r="AM621" s="16" t="str">
        <f t="shared" si="1"/>
        <v>{s:'632023', v:489 , c:'放デイ３１・有資格１７・拘減・'},</v>
      </c>
      <c r="AN621" s="16"/>
    </row>
    <row r="622" ht="16.5" customHeight="1">
      <c r="A622" s="29">
        <v>63.0</v>
      </c>
      <c r="B622" s="30">
        <v>2024.0</v>
      </c>
      <c r="C622" s="31">
        <v>620.0</v>
      </c>
      <c r="D622" s="32" t="s">
        <v>657</v>
      </c>
      <c r="E622" s="94"/>
      <c r="F622" s="94"/>
      <c r="G622" s="94"/>
      <c r="H622" s="140"/>
      <c r="I622" s="140"/>
      <c r="J622" s="95"/>
      <c r="K622" s="69"/>
      <c r="L622" s="65"/>
      <c r="M622" s="83"/>
      <c r="N622" s="100"/>
      <c r="O622" s="127"/>
      <c r="P622" s="14"/>
      <c r="Q622" s="8"/>
      <c r="R622" s="8"/>
      <c r="S622" s="8"/>
      <c r="T622" s="126"/>
      <c r="U622" s="56"/>
      <c r="V622" s="58"/>
      <c r="W622" s="59" t="s">
        <v>20</v>
      </c>
      <c r="X622" s="41" t="s">
        <v>21</v>
      </c>
      <c r="Y622" s="86">
        <v>0.85</v>
      </c>
      <c r="Z622" s="87"/>
      <c r="AA622" s="83"/>
      <c r="AB622" s="84"/>
      <c r="AC622" s="84"/>
      <c r="AD622" s="84"/>
      <c r="AE622" s="84"/>
      <c r="AF622" s="84"/>
      <c r="AG622" s="45">
        <f>ROUND(ROUND(ROUND(H580+L616,0)*Y622,0)-AA621,0)</f>
        <v>415</v>
      </c>
      <c r="AH622" s="79"/>
      <c r="AI622" s="80"/>
      <c r="AJ622" s="80"/>
      <c r="AK622" s="80"/>
      <c r="AL622" s="14"/>
      <c r="AM622" s="16" t="str">
        <f t="shared" si="1"/>
        <v>{s:'632024', v:415 , c:'放デイ３１・有資格１７・評減・拘減・'},</v>
      </c>
      <c r="AN622" s="16"/>
    </row>
    <row r="623" ht="16.5" customHeight="1">
      <c r="A623" s="29">
        <v>63.0</v>
      </c>
      <c r="B623" s="30">
        <v>2025.0</v>
      </c>
      <c r="C623" s="31">
        <v>621.0</v>
      </c>
      <c r="D623" s="32" t="s">
        <v>658</v>
      </c>
      <c r="E623" s="94"/>
      <c r="F623" s="94"/>
      <c r="G623" s="94"/>
      <c r="H623" s="140"/>
      <c r="I623" s="140"/>
      <c r="J623" s="95"/>
      <c r="K623" s="69"/>
      <c r="L623" s="65"/>
      <c r="M623" s="83"/>
      <c r="N623" s="100"/>
      <c r="O623" s="127"/>
      <c r="P623" s="14"/>
      <c r="Q623" s="8"/>
      <c r="R623" s="8"/>
      <c r="S623" s="8"/>
      <c r="T623" s="128" t="s">
        <v>326</v>
      </c>
      <c r="U623" s="83" t="s">
        <v>21</v>
      </c>
      <c r="V623" s="91">
        <v>0.7</v>
      </c>
      <c r="W623" s="88"/>
      <c r="X623" s="88"/>
      <c r="Y623" s="89"/>
      <c r="Z623" s="87"/>
      <c r="AA623" s="90"/>
      <c r="AB623" s="91"/>
      <c r="AC623" s="91"/>
      <c r="AD623" s="91"/>
      <c r="AE623" s="91"/>
      <c r="AF623" s="91"/>
      <c r="AG623" s="45">
        <f>ROUND(ROUND(ROUND(H580+L616,0)*V623,0)-AA621,0)</f>
        <v>341</v>
      </c>
      <c r="AH623" s="79"/>
      <c r="AI623" s="80"/>
      <c r="AJ623" s="80"/>
      <c r="AK623" s="80"/>
      <c r="AL623" s="14"/>
      <c r="AM623" s="16" t="str">
        <f t="shared" si="1"/>
        <v>{s:'632025', v:341 , c:'放デイ３１・有資格１７・開減１・拘減・'},</v>
      </c>
      <c r="AN623" s="16"/>
    </row>
    <row r="624" ht="16.5" customHeight="1">
      <c r="A624" s="29">
        <v>63.0</v>
      </c>
      <c r="B624" s="30">
        <v>2026.0</v>
      </c>
      <c r="C624" s="31">
        <v>622.0</v>
      </c>
      <c r="D624" s="32" t="s">
        <v>659</v>
      </c>
      <c r="E624" s="94"/>
      <c r="F624" s="94"/>
      <c r="G624" s="94"/>
      <c r="H624" s="140"/>
      <c r="I624" s="140"/>
      <c r="J624" s="95"/>
      <c r="K624" s="69"/>
      <c r="L624" s="65"/>
      <c r="M624" s="83"/>
      <c r="N624" s="100"/>
      <c r="O624" s="127"/>
      <c r="P624" s="14"/>
      <c r="Q624" s="8"/>
      <c r="R624" s="8"/>
      <c r="S624" s="8"/>
      <c r="T624" s="129"/>
      <c r="U624" s="56"/>
      <c r="V624" s="72"/>
      <c r="W624" s="73" t="s">
        <v>20</v>
      </c>
      <c r="X624" s="74" t="s">
        <v>21</v>
      </c>
      <c r="Y624" s="92">
        <v>0.85</v>
      </c>
      <c r="Z624" s="87"/>
      <c r="AA624" s="90"/>
      <c r="AB624" s="91"/>
      <c r="AC624" s="91"/>
      <c r="AD624" s="91"/>
      <c r="AE624" s="91"/>
      <c r="AF624" s="91"/>
      <c r="AG624" s="45">
        <f>ROUND(ROUND(ROUND(ROUND(H580+L616,0)*V623,0)*Y624,0)-AA621,0)</f>
        <v>289</v>
      </c>
      <c r="AH624" s="79"/>
      <c r="AI624" s="80"/>
      <c r="AJ624" s="80"/>
      <c r="AK624" s="80"/>
      <c r="AL624" s="14"/>
      <c r="AM624" s="16" t="str">
        <f t="shared" si="1"/>
        <v>{s:'632026', v:289 , c:'放デイ３１・有資格１７・開減１・評減・拘減・'},</v>
      </c>
      <c r="AN624" s="16"/>
    </row>
    <row r="625" ht="16.5" customHeight="1">
      <c r="A625" s="29">
        <v>63.0</v>
      </c>
      <c r="B625" s="30">
        <v>2027.0</v>
      </c>
      <c r="C625" s="31">
        <v>623.0</v>
      </c>
      <c r="D625" s="32" t="s">
        <v>660</v>
      </c>
      <c r="E625" s="94"/>
      <c r="F625" s="94"/>
      <c r="G625" s="94"/>
      <c r="H625" s="140"/>
      <c r="I625" s="140"/>
      <c r="J625" s="95"/>
      <c r="K625" s="69"/>
      <c r="L625" s="65"/>
      <c r="M625" s="83"/>
      <c r="N625" s="100"/>
      <c r="O625" s="127"/>
      <c r="P625" s="14"/>
      <c r="Q625" s="8"/>
      <c r="R625" s="8"/>
      <c r="S625" s="8"/>
      <c r="T625" s="128" t="s">
        <v>329</v>
      </c>
      <c r="U625" s="83" t="s">
        <v>21</v>
      </c>
      <c r="V625" s="91">
        <v>0.85</v>
      </c>
      <c r="W625" s="77"/>
      <c r="X625" s="77"/>
      <c r="Y625" s="72"/>
      <c r="Z625" s="87"/>
      <c r="AA625" s="90"/>
      <c r="AB625" s="91"/>
      <c r="AC625" s="91"/>
      <c r="AD625" s="91"/>
      <c r="AE625" s="91"/>
      <c r="AF625" s="91"/>
      <c r="AG625" s="45">
        <f>ROUND(ROUND(ROUND(H580+L616,0)*V625,0)-AA621,0)</f>
        <v>415</v>
      </c>
      <c r="AH625" s="79"/>
      <c r="AI625" s="80"/>
      <c r="AJ625" s="80"/>
      <c r="AK625" s="80"/>
      <c r="AL625" s="14"/>
      <c r="AM625" s="16" t="str">
        <f t="shared" si="1"/>
        <v>{s:'632027', v:415 , c:'放デイ３１・有資格１７・開減２・拘減・'},</v>
      </c>
      <c r="AN625" s="16"/>
    </row>
    <row r="626" ht="16.5" customHeight="1">
      <c r="A626" s="29">
        <v>63.0</v>
      </c>
      <c r="B626" s="30">
        <v>2028.0</v>
      </c>
      <c r="C626" s="31">
        <v>624.0</v>
      </c>
      <c r="D626" s="32" t="s">
        <v>661</v>
      </c>
      <c r="E626" s="94"/>
      <c r="F626" s="94"/>
      <c r="G626" s="94"/>
      <c r="H626" s="140"/>
      <c r="I626" s="140"/>
      <c r="J626" s="95"/>
      <c r="K626" s="69"/>
      <c r="L626" s="65"/>
      <c r="M626" s="83"/>
      <c r="N626" s="100"/>
      <c r="O626" s="127"/>
      <c r="P626" s="14"/>
      <c r="Q626" s="8"/>
      <c r="R626" s="8"/>
      <c r="S626" s="8"/>
      <c r="T626" s="129"/>
      <c r="U626" s="56"/>
      <c r="V626" s="72"/>
      <c r="W626" s="73" t="s">
        <v>20</v>
      </c>
      <c r="X626" s="74" t="s">
        <v>21</v>
      </c>
      <c r="Y626" s="92">
        <v>0.85</v>
      </c>
      <c r="Z626" s="93"/>
      <c r="AA626" s="77"/>
      <c r="AB626" s="72"/>
      <c r="AC626" s="72"/>
      <c r="AD626" s="72"/>
      <c r="AE626" s="72"/>
      <c r="AF626" s="72"/>
      <c r="AG626" s="45">
        <f>ROUND(ROUND(ROUND(ROUND(H580+L616,0)*V625,0)*Y626,0)-AA621,0)</f>
        <v>352</v>
      </c>
      <c r="AH626" s="79"/>
      <c r="AI626" s="80"/>
      <c r="AJ626" s="80"/>
      <c r="AK626" s="80"/>
      <c r="AL626" s="14"/>
      <c r="AM626" s="16" t="str">
        <f t="shared" si="1"/>
        <v>{s:'632028', v:352 , c:'放デイ３１・有資格１７・開減２・評減・拘減・'},</v>
      </c>
      <c r="AN626" s="16"/>
    </row>
    <row r="627" ht="16.5" customHeight="1">
      <c r="A627" s="29">
        <v>63.0</v>
      </c>
      <c r="B627" s="30">
        <v>2029.0</v>
      </c>
      <c r="C627" s="31">
        <v>625.0</v>
      </c>
      <c r="D627" s="32" t="s">
        <v>662</v>
      </c>
      <c r="E627" s="94"/>
      <c r="F627" s="94"/>
      <c r="G627" s="127"/>
      <c r="H627" s="98"/>
      <c r="I627" s="8"/>
      <c r="J627" s="54"/>
      <c r="K627" s="69"/>
      <c r="L627" s="65"/>
      <c r="M627" s="83"/>
      <c r="N627" s="100"/>
      <c r="O627" s="33" t="s">
        <v>23</v>
      </c>
      <c r="P627" s="130" t="s">
        <v>24</v>
      </c>
      <c r="Q627" s="7"/>
      <c r="R627" s="7"/>
      <c r="S627" s="39"/>
      <c r="T627" s="118"/>
      <c r="U627" s="41"/>
      <c r="V627" s="42"/>
      <c r="W627" s="43"/>
      <c r="X627" s="43"/>
      <c r="Y627" s="43"/>
      <c r="Z627" s="43"/>
      <c r="AA627" s="43"/>
      <c r="AB627" s="44"/>
      <c r="AC627" s="44"/>
      <c r="AD627" s="44"/>
      <c r="AE627" s="44"/>
      <c r="AF627" s="44"/>
      <c r="AG627" s="45">
        <f>ROUND(ROUND(H580+L616,0)*R628,0)</f>
        <v>346</v>
      </c>
      <c r="AH627" s="79"/>
      <c r="AI627" s="80"/>
      <c r="AJ627" s="80"/>
      <c r="AK627" s="80"/>
      <c r="AL627" s="14"/>
      <c r="AM627" s="16" t="str">
        <f t="shared" si="1"/>
        <v>{s:'632029', v:346 , c:'放デイ３１・有資格１７・未計画・'},</v>
      </c>
      <c r="AN627" s="16"/>
    </row>
    <row r="628" ht="16.5" customHeight="1">
      <c r="A628" s="29">
        <v>63.0</v>
      </c>
      <c r="B628" s="30">
        <v>2030.0</v>
      </c>
      <c r="C628" s="31">
        <v>626.0</v>
      </c>
      <c r="D628" s="32" t="s">
        <v>663</v>
      </c>
      <c r="E628" s="94"/>
      <c r="F628" s="94"/>
      <c r="G628" s="127"/>
      <c r="H628" s="98"/>
      <c r="I628" s="8"/>
      <c r="J628" s="54"/>
      <c r="K628" s="69"/>
      <c r="L628" s="83"/>
      <c r="M628" s="97"/>
      <c r="N628" s="100"/>
      <c r="O628" s="131"/>
      <c r="P628" s="87"/>
      <c r="Q628" s="83" t="s">
        <v>21</v>
      </c>
      <c r="R628" s="90">
        <v>0.7</v>
      </c>
      <c r="S628" s="54"/>
      <c r="T628" s="126"/>
      <c r="U628" s="56"/>
      <c r="V628" s="58"/>
      <c r="W628" s="59" t="s">
        <v>20</v>
      </c>
      <c r="X628" s="41" t="s">
        <v>21</v>
      </c>
      <c r="Y628" s="60">
        <v>0.85</v>
      </c>
      <c r="Z628" s="43"/>
      <c r="AA628" s="43"/>
      <c r="AB628" s="44"/>
      <c r="AC628" s="44"/>
      <c r="AD628" s="44"/>
      <c r="AE628" s="44"/>
      <c r="AF628" s="44"/>
      <c r="AG628" s="45">
        <f>ROUND(ROUND(ROUND(H580+L616,0)*R628,0)*Y628,0)</f>
        <v>294</v>
      </c>
      <c r="AH628" s="79"/>
      <c r="AI628" s="80"/>
      <c r="AJ628" s="80"/>
      <c r="AK628" s="80"/>
      <c r="AL628" s="14"/>
      <c r="AM628" s="16" t="str">
        <f t="shared" si="1"/>
        <v>{s:'632030', v:294 , c:'放デイ３１・有資格１７・未計画・評減・'},</v>
      </c>
      <c r="AN628" s="16"/>
    </row>
    <row r="629" ht="16.5" customHeight="1">
      <c r="A629" s="29">
        <v>63.0</v>
      </c>
      <c r="B629" s="30">
        <v>2031.0</v>
      </c>
      <c r="C629" s="31">
        <v>627.0</v>
      </c>
      <c r="D629" s="32" t="s">
        <v>664</v>
      </c>
      <c r="E629" s="94"/>
      <c r="F629" s="94"/>
      <c r="G629" s="103"/>
      <c r="H629" s="8"/>
      <c r="I629" s="8"/>
      <c r="J629" s="54"/>
      <c r="K629" s="69"/>
      <c r="L629" s="65"/>
      <c r="M629" s="65"/>
      <c r="N629" s="132"/>
      <c r="O629" s="131"/>
      <c r="P629" s="87"/>
      <c r="Q629" s="83"/>
      <c r="R629" s="90"/>
      <c r="S629" s="91"/>
      <c r="T629" s="128" t="s">
        <v>326</v>
      </c>
      <c r="U629" s="41" t="s">
        <v>21</v>
      </c>
      <c r="V629" s="68">
        <f>$V$293</f>
        <v>0.7</v>
      </c>
      <c r="W629" s="88"/>
      <c r="X629" s="88"/>
      <c r="Y629" s="88"/>
      <c r="Z629" s="88"/>
      <c r="AA629" s="88"/>
      <c r="AB629" s="89"/>
      <c r="AC629" s="89"/>
      <c r="AD629" s="89"/>
      <c r="AE629" s="89"/>
      <c r="AF629" s="89"/>
      <c r="AG629" s="45">
        <f>ROUND(ROUND(ROUND(H580+L616,0)*R628,0)*V629,0)</f>
        <v>242</v>
      </c>
      <c r="AH629" s="79"/>
      <c r="AI629" s="80"/>
      <c r="AJ629" s="80"/>
      <c r="AK629" s="80"/>
      <c r="AL629" s="14"/>
      <c r="AM629" s="16" t="str">
        <f t="shared" si="1"/>
        <v>{s:'632031', v:242 , c:'放デイ３１・有資格１７・未計画・開減１・'},</v>
      </c>
      <c r="AN629" s="16"/>
    </row>
    <row r="630" ht="16.5" customHeight="1">
      <c r="A630" s="29">
        <v>63.0</v>
      </c>
      <c r="B630" s="30">
        <v>2032.0</v>
      </c>
      <c r="C630" s="31">
        <v>628.0</v>
      </c>
      <c r="D630" s="32" t="s">
        <v>665</v>
      </c>
      <c r="E630" s="94"/>
      <c r="F630" s="94"/>
      <c r="G630" s="103"/>
      <c r="H630" s="8"/>
      <c r="I630" s="8"/>
      <c r="J630" s="54"/>
      <c r="K630" s="69"/>
      <c r="L630" s="65"/>
      <c r="M630" s="65"/>
      <c r="N630" s="132"/>
      <c r="O630" s="131"/>
      <c r="P630" s="87"/>
      <c r="Q630" s="83"/>
      <c r="R630" s="90"/>
      <c r="S630" s="91"/>
      <c r="T630" s="129"/>
      <c r="U630" s="56"/>
      <c r="V630" s="72"/>
      <c r="W630" s="73" t="s">
        <v>20</v>
      </c>
      <c r="X630" s="74" t="s">
        <v>21</v>
      </c>
      <c r="Y630" s="75">
        <v>0.85</v>
      </c>
      <c r="Z630" s="43"/>
      <c r="AA630" s="43"/>
      <c r="AB630" s="44"/>
      <c r="AC630" s="44"/>
      <c r="AD630" s="44"/>
      <c r="AE630" s="44"/>
      <c r="AF630" s="44"/>
      <c r="AG630" s="45">
        <f>ROUND(ROUND(ROUND(ROUND(H580+L616,0)*R628,0)*V629,0)*Y630,0)</f>
        <v>206</v>
      </c>
      <c r="AH630" s="79"/>
      <c r="AI630" s="80"/>
      <c r="AJ630" s="80"/>
      <c r="AK630" s="80"/>
      <c r="AL630" s="14"/>
      <c r="AM630" s="16" t="str">
        <f t="shared" si="1"/>
        <v>{s:'632032', v:206 , c:'放デイ３１・有資格１７・未計画・開減１・評減・'},</v>
      </c>
      <c r="AN630" s="16"/>
    </row>
    <row r="631" ht="16.5" customHeight="1">
      <c r="A631" s="29">
        <v>63.0</v>
      </c>
      <c r="B631" s="30">
        <v>2033.0</v>
      </c>
      <c r="C631" s="31">
        <v>629.0</v>
      </c>
      <c r="D631" s="32" t="s">
        <v>666</v>
      </c>
      <c r="E631" s="94"/>
      <c r="F631" s="94"/>
      <c r="G631" s="103"/>
      <c r="H631" s="8"/>
      <c r="I631" s="8"/>
      <c r="J631" s="54"/>
      <c r="K631" s="69"/>
      <c r="L631" s="65"/>
      <c r="M631" s="65"/>
      <c r="N631" s="132"/>
      <c r="O631" s="131"/>
      <c r="P631" s="87"/>
      <c r="Q631" s="83"/>
      <c r="R631" s="90"/>
      <c r="S631" s="91"/>
      <c r="T631" s="128" t="s">
        <v>329</v>
      </c>
      <c r="U631" s="41" t="s">
        <v>21</v>
      </c>
      <c r="V631" s="68">
        <f>$V$295</f>
        <v>0.85</v>
      </c>
      <c r="W631" s="77"/>
      <c r="X631" s="77"/>
      <c r="Y631" s="77"/>
      <c r="Z631" s="77"/>
      <c r="AA631" s="77"/>
      <c r="AB631" s="72"/>
      <c r="AC631" s="72"/>
      <c r="AD631" s="72"/>
      <c r="AE631" s="72"/>
      <c r="AF631" s="72"/>
      <c r="AG631" s="45">
        <f>ROUND(ROUND(ROUND(H580+L616,0)*R628,0)*V631,0)</f>
        <v>294</v>
      </c>
      <c r="AH631" s="79"/>
      <c r="AI631" s="80"/>
      <c r="AJ631" s="80"/>
      <c r="AK631" s="80"/>
      <c r="AL631" s="14"/>
      <c r="AM631" s="16" t="str">
        <f t="shared" si="1"/>
        <v>{s:'632033', v:294 , c:'放デイ３１・有資格１７・未計画・開減２・'},</v>
      </c>
      <c r="AN631" s="16"/>
    </row>
    <row r="632" ht="16.5" customHeight="1">
      <c r="A632" s="29">
        <v>63.0</v>
      </c>
      <c r="B632" s="30">
        <v>2034.0</v>
      </c>
      <c r="C632" s="31">
        <v>630.0</v>
      </c>
      <c r="D632" s="32" t="s">
        <v>667</v>
      </c>
      <c r="E632" s="94"/>
      <c r="F632" s="94"/>
      <c r="G632" s="103"/>
      <c r="H632" s="8"/>
      <c r="I632" s="8"/>
      <c r="J632" s="54"/>
      <c r="K632" s="65"/>
      <c r="L632" s="65"/>
      <c r="M632" s="65"/>
      <c r="N632" s="132"/>
      <c r="O632" s="133"/>
      <c r="P632" s="87"/>
      <c r="Q632" s="83"/>
      <c r="R632" s="90"/>
      <c r="S632" s="91"/>
      <c r="T632" s="129"/>
      <c r="U632" s="56"/>
      <c r="V632" s="72"/>
      <c r="W632" s="73" t="s">
        <v>20</v>
      </c>
      <c r="X632" s="74" t="s">
        <v>21</v>
      </c>
      <c r="Y632" s="75">
        <v>0.85</v>
      </c>
      <c r="Z632" s="43"/>
      <c r="AA632" s="43"/>
      <c r="AB632" s="44"/>
      <c r="AC632" s="44"/>
      <c r="AD632" s="44"/>
      <c r="AE632" s="44"/>
      <c r="AF632" s="44"/>
      <c r="AG632" s="45">
        <f>ROUND(ROUND(ROUND(ROUND(H580+L616,0)*R628,0)*V631,0)*Y632,0)</f>
        <v>250</v>
      </c>
      <c r="AH632" s="79"/>
      <c r="AI632" s="80"/>
      <c r="AJ632" s="80"/>
      <c r="AK632" s="80"/>
      <c r="AL632" s="14"/>
      <c r="AM632" s="16" t="str">
        <f t="shared" si="1"/>
        <v>{s:'632034', v:250 , c:'放デイ３１・有資格１７・未計画・開減２・評減・'},</v>
      </c>
      <c r="AN632" s="16"/>
    </row>
    <row r="633" ht="16.5" customHeight="1">
      <c r="A633" s="29">
        <v>63.0</v>
      </c>
      <c r="B633" s="30">
        <v>2035.0</v>
      </c>
      <c r="C633" s="31">
        <v>631.0</v>
      </c>
      <c r="D633" s="32" t="s">
        <v>668</v>
      </c>
      <c r="E633" s="94"/>
      <c r="F633" s="94"/>
      <c r="G633" s="103"/>
      <c r="H633" s="8"/>
      <c r="I633" s="8"/>
      <c r="J633" s="54"/>
      <c r="K633" s="65"/>
      <c r="L633" s="65"/>
      <c r="M633" s="65"/>
      <c r="N633" s="132"/>
      <c r="O633" s="133"/>
      <c r="P633" s="134"/>
      <c r="Q633" s="83"/>
      <c r="R633" s="90"/>
      <c r="S633" s="91"/>
      <c r="T633" s="118"/>
      <c r="U633" s="41"/>
      <c r="V633" s="42"/>
      <c r="W633" s="43"/>
      <c r="X633" s="43"/>
      <c r="Y633" s="44"/>
      <c r="Z633" s="82" t="s">
        <v>30</v>
      </c>
      <c r="AA633" s="83">
        <v>5.0</v>
      </c>
      <c r="AB633" s="84" t="s">
        <v>31</v>
      </c>
      <c r="AC633" s="84"/>
      <c r="AD633" s="84"/>
      <c r="AE633" s="84"/>
      <c r="AF633" s="84"/>
      <c r="AG633" s="45">
        <f>ROUND(ROUND(ROUND(H580+L616,0)*R628,0)-AA633,0)</f>
        <v>341</v>
      </c>
      <c r="AH633" s="79"/>
      <c r="AI633" s="80"/>
      <c r="AJ633" s="80"/>
      <c r="AK633" s="80"/>
      <c r="AL633" s="14"/>
      <c r="AM633" s="16" t="str">
        <f t="shared" si="1"/>
        <v>{s:'632035', v:341 , c:'放デイ３１・有資格１７・未計画・拘減・'},</v>
      </c>
      <c r="AN633" s="16"/>
    </row>
    <row r="634" ht="16.5" customHeight="1">
      <c r="A634" s="29">
        <v>63.0</v>
      </c>
      <c r="B634" s="30">
        <v>2036.0</v>
      </c>
      <c r="C634" s="31">
        <v>632.0</v>
      </c>
      <c r="D634" s="32" t="s">
        <v>669</v>
      </c>
      <c r="E634" s="94"/>
      <c r="F634" s="94"/>
      <c r="G634" s="103"/>
      <c r="H634" s="8"/>
      <c r="I634" s="8"/>
      <c r="J634" s="54"/>
      <c r="K634" s="65"/>
      <c r="L634" s="65"/>
      <c r="M634" s="65"/>
      <c r="N634" s="83"/>
      <c r="O634" s="134"/>
      <c r="P634" s="134"/>
      <c r="Q634" s="83"/>
      <c r="R634" s="90"/>
      <c r="S634" s="91"/>
      <c r="T634" s="126"/>
      <c r="U634" s="56"/>
      <c r="V634" s="58"/>
      <c r="W634" s="59" t="s">
        <v>20</v>
      </c>
      <c r="X634" s="41" t="s">
        <v>21</v>
      </c>
      <c r="Y634" s="86">
        <v>0.85</v>
      </c>
      <c r="Z634" s="87"/>
      <c r="AA634" s="83"/>
      <c r="AB634" s="84"/>
      <c r="AC634" s="84"/>
      <c r="AD634" s="84"/>
      <c r="AE634" s="84"/>
      <c r="AF634" s="84"/>
      <c r="AG634" s="45">
        <f>ROUND(ROUND(ROUND(ROUND(H580+L616,0)*R628,0)*Y634,0)-AA633,0)</f>
        <v>289</v>
      </c>
      <c r="AH634" s="79"/>
      <c r="AI634" s="80"/>
      <c r="AJ634" s="80"/>
      <c r="AK634" s="80"/>
      <c r="AL634" s="14"/>
      <c r="AM634" s="16" t="str">
        <f t="shared" si="1"/>
        <v>{s:'632036', v:289 , c:'放デイ３１・有資格１７・未計画・評減・拘減・'},</v>
      </c>
      <c r="AN634" s="16"/>
    </row>
    <row r="635" ht="16.5" customHeight="1">
      <c r="A635" s="29">
        <v>63.0</v>
      </c>
      <c r="B635" s="30">
        <v>2037.0</v>
      </c>
      <c r="C635" s="31">
        <v>633.0</v>
      </c>
      <c r="D635" s="32" t="s">
        <v>670</v>
      </c>
      <c r="E635" s="94"/>
      <c r="F635" s="94"/>
      <c r="G635" s="103"/>
      <c r="H635" s="8"/>
      <c r="I635" s="8"/>
      <c r="J635" s="54"/>
      <c r="K635" s="65"/>
      <c r="L635" s="65"/>
      <c r="M635" s="65"/>
      <c r="N635" s="83"/>
      <c r="O635" s="134"/>
      <c r="P635" s="134"/>
      <c r="Q635" s="83"/>
      <c r="R635" s="90"/>
      <c r="S635" s="91"/>
      <c r="T635" s="128" t="s">
        <v>326</v>
      </c>
      <c r="U635" s="83" t="s">
        <v>21</v>
      </c>
      <c r="V635" s="91">
        <f>$V$293</f>
        <v>0.7</v>
      </c>
      <c r="W635" s="88"/>
      <c r="X635" s="88"/>
      <c r="Y635" s="89"/>
      <c r="Z635" s="87"/>
      <c r="AA635" s="90"/>
      <c r="AB635" s="91"/>
      <c r="AC635" s="91"/>
      <c r="AD635" s="91"/>
      <c r="AE635" s="91"/>
      <c r="AF635" s="91"/>
      <c r="AG635" s="45">
        <f>ROUND(ROUND(ROUND(ROUND(H580+L616,0)*R628,0)*V635,0)-AA633,0)</f>
        <v>237</v>
      </c>
      <c r="AH635" s="79"/>
      <c r="AI635" s="80"/>
      <c r="AJ635" s="80"/>
      <c r="AK635" s="80"/>
      <c r="AL635" s="14"/>
      <c r="AM635" s="16" t="str">
        <f t="shared" si="1"/>
        <v>{s:'632037', v:237 , c:'放デイ３１・有資格１７・未計画・開減１・拘減・'},</v>
      </c>
      <c r="AN635" s="16"/>
    </row>
    <row r="636" ht="16.5" customHeight="1">
      <c r="A636" s="29">
        <v>63.0</v>
      </c>
      <c r="B636" s="30">
        <v>2038.0</v>
      </c>
      <c r="C636" s="31">
        <v>634.0</v>
      </c>
      <c r="D636" s="32" t="s">
        <v>671</v>
      </c>
      <c r="E636" s="94"/>
      <c r="F636" s="94"/>
      <c r="G636" s="103"/>
      <c r="H636" s="8"/>
      <c r="I636" s="8"/>
      <c r="J636" s="54"/>
      <c r="K636" s="65"/>
      <c r="L636" s="65"/>
      <c r="M636" s="65"/>
      <c r="N636" s="83"/>
      <c r="O636" s="134"/>
      <c r="P636" s="134"/>
      <c r="Q636" s="83"/>
      <c r="R636" s="90"/>
      <c r="S636" s="91"/>
      <c r="T636" s="129"/>
      <c r="U636" s="56"/>
      <c r="V636" s="72"/>
      <c r="W636" s="73" t="s">
        <v>20</v>
      </c>
      <c r="X636" s="74" t="s">
        <v>21</v>
      </c>
      <c r="Y636" s="92">
        <v>0.85</v>
      </c>
      <c r="Z636" s="87"/>
      <c r="AA636" s="90"/>
      <c r="AB636" s="91"/>
      <c r="AC636" s="91"/>
      <c r="AD636" s="91"/>
      <c r="AE636" s="91"/>
      <c r="AF636" s="91"/>
      <c r="AG636" s="45">
        <f>ROUND(ROUND(ROUND(ROUND(ROUND(H580+L616,0)*R628,0)*V635,0)*Y636,0)-AA633,0)</f>
        <v>201</v>
      </c>
      <c r="AH636" s="79"/>
      <c r="AI636" s="80"/>
      <c r="AJ636" s="80"/>
      <c r="AK636" s="80"/>
      <c r="AL636" s="14"/>
      <c r="AM636" s="16" t="str">
        <f t="shared" si="1"/>
        <v>{s:'632038', v:201 , c:'放デイ３１・有資格１７・未計画・開減１・評減・拘減・'},</v>
      </c>
      <c r="AN636" s="16"/>
    </row>
    <row r="637" ht="16.5" customHeight="1">
      <c r="A637" s="29">
        <v>63.0</v>
      </c>
      <c r="B637" s="30">
        <v>2039.0</v>
      </c>
      <c r="C637" s="31">
        <v>635.0</v>
      </c>
      <c r="D637" s="32" t="s">
        <v>672</v>
      </c>
      <c r="E637" s="94"/>
      <c r="F637" s="94"/>
      <c r="G637" s="103"/>
      <c r="H637" s="8"/>
      <c r="I637" s="8"/>
      <c r="J637" s="54"/>
      <c r="K637" s="65"/>
      <c r="L637" s="65"/>
      <c r="M637" s="65"/>
      <c r="N637" s="83"/>
      <c r="O637" s="134"/>
      <c r="P637" s="134"/>
      <c r="Q637" s="83"/>
      <c r="R637" s="90"/>
      <c r="S637" s="91"/>
      <c r="T637" s="128" t="s">
        <v>329</v>
      </c>
      <c r="U637" s="83" t="s">
        <v>21</v>
      </c>
      <c r="V637" s="91">
        <f>$V$295</f>
        <v>0.85</v>
      </c>
      <c r="W637" s="77"/>
      <c r="X637" s="77"/>
      <c r="Y637" s="72"/>
      <c r="Z637" s="87"/>
      <c r="AA637" s="90"/>
      <c r="AB637" s="91"/>
      <c r="AC637" s="91"/>
      <c r="AD637" s="91"/>
      <c r="AE637" s="91"/>
      <c r="AF637" s="91"/>
      <c r="AG637" s="45">
        <f>ROUND(ROUND(ROUND(ROUND(H580+L616,0)*R628,0)*V637,0)-AA633,0)</f>
        <v>289</v>
      </c>
      <c r="AH637" s="79"/>
      <c r="AI637" s="80"/>
      <c r="AJ637" s="80"/>
      <c r="AK637" s="80"/>
      <c r="AL637" s="14"/>
      <c r="AM637" s="16" t="str">
        <f t="shared" si="1"/>
        <v>{s:'632039', v:289 , c:'放デイ３１・有資格１７・未計画・開減２・拘減・'},</v>
      </c>
      <c r="AN637" s="16"/>
    </row>
    <row r="638" ht="16.5" customHeight="1">
      <c r="A638" s="29">
        <v>63.0</v>
      </c>
      <c r="B638" s="30">
        <v>2040.0</v>
      </c>
      <c r="C638" s="31">
        <v>636.0</v>
      </c>
      <c r="D638" s="32" t="s">
        <v>673</v>
      </c>
      <c r="E638" s="94"/>
      <c r="F638" s="94"/>
      <c r="G638" s="103"/>
      <c r="H638" s="8"/>
      <c r="I638" s="8"/>
      <c r="J638" s="54"/>
      <c r="K638" s="65"/>
      <c r="L638" s="65"/>
      <c r="M638" s="65"/>
      <c r="N638" s="83"/>
      <c r="O638" s="134"/>
      <c r="P638" s="134"/>
      <c r="Q638" s="83"/>
      <c r="R638" s="90"/>
      <c r="S638" s="91"/>
      <c r="T638" s="129"/>
      <c r="U638" s="56"/>
      <c r="V638" s="72"/>
      <c r="W638" s="73" t="s">
        <v>20</v>
      </c>
      <c r="X638" s="74" t="s">
        <v>21</v>
      </c>
      <c r="Y638" s="92">
        <v>0.85</v>
      </c>
      <c r="Z638" s="93"/>
      <c r="AA638" s="77"/>
      <c r="AB638" s="72"/>
      <c r="AC638" s="72"/>
      <c r="AD638" s="72"/>
      <c r="AE638" s="72"/>
      <c r="AF638" s="72"/>
      <c r="AG638" s="45">
        <f>ROUND(ROUND(ROUND(ROUND(ROUND(H580+L616,0)*R628,0)*V637,0)*Y638,0)-AA633,0)</f>
        <v>245</v>
      </c>
      <c r="AH638" s="79"/>
      <c r="AI638" s="80"/>
      <c r="AJ638" s="80"/>
      <c r="AK638" s="80"/>
      <c r="AL638" s="14"/>
      <c r="AM638" s="16" t="str">
        <f t="shared" si="1"/>
        <v>{s:'632040', v:245 , c:'放デイ３１・有資格１７・未計画・開減２・評減・拘減・'},</v>
      </c>
      <c r="AN638" s="16"/>
    </row>
    <row r="639" ht="16.5" customHeight="1">
      <c r="A639" s="29">
        <v>63.0</v>
      </c>
      <c r="B639" s="30">
        <v>2041.0</v>
      </c>
      <c r="C639" s="31">
        <v>637.0</v>
      </c>
      <c r="D639" s="32" t="s">
        <v>674</v>
      </c>
      <c r="E639" s="94"/>
      <c r="F639" s="94"/>
      <c r="G639" s="103"/>
      <c r="H639" s="8"/>
      <c r="I639" s="8"/>
      <c r="J639" s="54"/>
      <c r="K639" s="65"/>
      <c r="L639" s="65"/>
      <c r="M639" s="65"/>
      <c r="N639" s="83"/>
      <c r="O639" s="134"/>
      <c r="P639" s="130" t="s">
        <v>27</v>
      </c>
      <c r="Q639" s="41"/>
      <c r="R639" s="135"/>
      <c r="S639" s="68"/>
      <c r="T639" s="118"/>
      <c r="U639" s="41"/>
      <c r="V639" s="42"/>
      <c r="W639" s="43"/>
      <c r="X639" s="43"/>
      <c r="Y639" s="43"/>
      <c r="Z639" s="43"/>
      <c r="AA639" s="43"/>
      <c r="AB639" s="44"/>
      <c r="AC639" s="44"/>
      <c r="AD639" s="44"/>
      <c r="AE639" s="44"/>
      <c r="AF639" s="44"/>
      <c r="AG639" s="45">
        <f>ROUND(ROUND(H580+L616,0)*R640,0)</f>
        <v>247</v>
      </c>
      <c r="AH639" s="79"/>
      <c r="AI639" s="80"/>
      <c r="AJ639" s="80"/>
      <c r="AK639" s="80"/>
      <c r="AL639" s="14"/>
      <c r="AM639" s="16" t="str">
        <f t="shared" si="1"/>
        <v>{s:'632041', v:247 , c:'放デイ３１・有資格１７・未計画２・'},</v>
      </c>
      <c r="AN639" s="16"/>
    </row>
    <row r="640" ht="16.5" customHeight="1">
      <c r="A640" s="29">
        <v>63.0</v>
      </c>
      <c r="B640" s="30">
        <v>2042.0</v>
      </c>
      <c r="C640" s="31">
        <v>638.0</v>
      </c>
      <c r="D640" s="32" t="s">
        <v>675</v>
      </c>
      <c r="E640" s="94"/>
      <c r="F640" s="94"/>
      <c r="G640" s="103"/>
      <c r="H640" s="8"/>
      <c r="I640" s="8"/>
      <c r="J640" s="54"/>
      <c r="K640" s="65"/>
      <c r="L640" s="65"/>
      <c r="M640" s="65"/>
      <c r="N640" s="83"/>
      <c r="O640" s="134"/>
      <c r="P640" s="87"/>
      <c r="Q640" s="83" t="s">
        <v>21</v>
      </c>
      <c r="R640" s="90">
        <v>0.5</v>
      </c>
      <c r="S640" s="91"/>
      <c r="T640" s="126"/>
      <c r="U640" s="56"/>
      <c r="V640" s="58"/>
      <c r="W640" s="59" t="s">
        <v>20</v>
      </c>
      <c r="X640" s="41" t="s">
        <v>21</v>
      </c>
      <c r="Y640" s="60">
        <v>0.85</v>
      </c>
      <c r="Z640" s="43"/>
      <c r="AA640" s="43"/>
      <c r="AB640" s="44"/>
      <c r="AC640" s="44"/>
      <c r="AD640" s="44"/>
      <c r="AE640" s="44"/>
      <c r="AF640" s="44"/>
      <c r="AG640" s="45">
        <f>ROUND(ROUND(ROUND(H580+L616,0)*R640,0)*Y640,0)</f>
        <v>210</v>
      </c>
      <c r="AH640" s="79"/>
      <c r="AI640" s="80"/>
      <c r="AJ640" s="80"/>
      <c r="AK640" s="80"/>
      <c r="AL640" s="14"/>
      <c r="AM640" s="16" t="str">
        <f t="shared" si="1"/>
        <v>{s:'632042', v:210 , c:'放デイ３１・有資格１７・未計画２・評減・'},</v>
      </c>
      <c r="AN640" s="16"/>
    </row>
    <row r="641" ht="16.5" customHeight="1">
      <c r="A641" s="29">
        <v>63.0</v>
      </c>
      <c r="B641" s="30">
        <v>2043.0</v>
      </c>
      <c r="C641" s="31">
        <v>639.0</v>
      </c>
      <c r="D641" s="32" t="s">
        <v>676</v>
      </c>
      <c r="E641" s="94"/>
      <c r="F641" s="94"/>
      <c r="G641" s="103"/>
      <c r="H641" s="8"/>
      <c r="I641" s="8"/>
      <c r="J641" s="54"/>
      <c r="K641" s="65"/>
      <c r="L641" s="65"/>
      <c r="M641" s="65"/>
      <c r="N641" s="83"/>
      <c r="O641" s="134"/>
      <c r="P641" s="87"/>
      <c r="Q641" s="83"/>
      <c r="R641" s="90"/>
      <c r="S641" s="91"/>
      <c r="T641" s="128" t="s">
        <v>326</v>
      </c>
      <c r="U641" s="41" t="s">
        <v>21</v>
      </c>
      <c r="V641" s="68">
        <f>$V$293</f>
        <v>0.7</v>
      </c>
      <c r="W641" s="88"/>
      <c r="X641" s="88"/>
      <c r="Y641" s="88"/>
      <c r="Z641" s="88"/>
      <c r="AA641" s="88"/>
      <c r="AB641" s="89"/>
      <c r="AC641" s="89"/>
      <c r="AD641" s="89"/>
      <c r="AE641" s="89"/>
      <c r="AF641" s="89"/>
      <c r="AG641" s="45">
        <f>ROUND(ROUND(ROUND(H580+L616,0)*R640,0)*V641,0)</f>
        <v>173</v>
      </c>
      <c r="AH641" s="79"/>
      <c r="AI641" s="80"/>
      <c r="AJ641" s="80"/>
      <c r="AK641" s="80"/>
      <c r="AL641" s="14"/>
      <c r="AM641" s="16" t="str">
        <f t="shared" si="1"/>
        <v>{s:'632043', v:173 , c:'放デイ３１・有資格１７・未計画２・開減１・'},</v>
      </c>
      <c r="AN641" s="16"/>
    </row>
    <row r="642" ht="16.5" customHeight="1">
      <c r="A642" s="29">
        <v>63.0</v>
      </c>
      <c r="B642" s="30">
        <v>2044.0</v>
      </c>
      <c r="C642" s="31">
        <v>640.0</v>
      </c>
      <c r="D642" s="32" t="s">
        <v>677</v>
      </c>
      <c r="E642" s="94"/>
      <c r="F642" s="94"/>
      <c r="G642" s="103"/>
      <c r="H642" s="8"/>
      <c r="I642" s="8"/>
      <c r="J642" s="54"/>
      <c r="K642" s="65"/>
      <c r="L642" s="65"/>
      <c r="M642" s="65"/>
      <c r="N642" s="83"/>
      <c r="O642" s="134"/>
      <c r="P642" s="87"/>
      <c r="Q642" s="83"/>
      <c r="R642" s="90"/>
      <c r="S642" s="91"/>
      <c r="T642" s="129"/>
      <c r="U642" s="56"/>
      <c r="V642" s="72"/>
      <c r="W642" s="73" t="s">
        <v>20</v>
      </c>
      <c r="X642" s="74" t="s">
        <v>21</v>
      </c>
      <c r="Y642" s="75">
        <v>0.85</v>
      </c>
      <c r="Z642" s="43"/>
      <c r="AA642" s="43"/>
      <c r="AB642" s="44"/>
      <c r="AC642" s="44"/>
      <c r="AD642" s="44"/>
      <c r="AE642" s="44"/>
      <c r="AF642" s="44"/>
      <c r="AG642" s="45">
        <f>ROUND(ROUND(ROUND(ROUND(H580+L616,0)*R640,0)*V641,0)*Y642,0)</f>
        <v>147</v>
      </c>
      <c r="AH642" s="79"/>
      <c r="AI642" s="80"/>
      <c r="AJ642" s="80"/>
      <c r="AK642" s="80"/>
      <c r="AL642" s="14"/>
      <c r="AM642" s="16" t="str">
        <f t="shared" si="1"/>
        <v>{s:'632044', v:147 , c:'放デイ３１・有資格１７・未計画２・開減１・評減・'},</v>
      </c>
      <c r="AN642" s="16"/>
    </row>
    <row r="643" ht="16.5" customHeight="1">
      <c r="A643" s="29">
        <v>63.0</v>
      </c>
      <c r="B643" s="30">
        <v>2045.0</v>
      </c>
      <c r="C643" s="31">
        <v>641.0</v>
      </c>
      <c r="D643" s="32" t="s">
        <v>678</v>
      </c>
      <c r="E643" s="94"/>
      <c r="F643" s="94"/>
      <c r="G643" s="103"/>
      <c r="H643" s="8"/>
      <c r="I643" s="8"/>
      <c r="J643" s="54"/>
      <c r="K643" s="65"/>
      <c r="L643" s="65"/>
      <c r="M643" s="65"/>
      <c r="N643" s="83"/>
      <c r="O643" s="134"/>
      <c r="P643" s="87"/>
      <c r="Q643" s="83"/>
      <c r="R643" s="90"/>
      <c r="S643" s="91"/>
      <c r="T643" s="128" t="s">
        <v>329</v>
      </c>
      <c r="U643" s="41" t="s">
        <v>21</v>
      </c>
      <c r="V643" s="68">
        <f>$V$295</f>
        <v>0.85</v>
      </c>
      <c r="W643" s="77"/>
      <c r="X643" s="77"/>
      <c r="Y643" s="77"/>
      <c r="Z643" s="77"/>
      <c r="AA643" s="77"/>
      <c r="AB643" s="72"/>
      <c r="AC643" s="72"/>
      <c r="AD643" s="72"/>
      <c r="AE643" s="72"/>
      <c r="AF643" s="72"/>
      <c r="AG643" s="45">
        <f>ROUND(ROUND(ROUND(H580+L616,0)*R640,0)*V643,0)</f>
        <v>210</v>
      </c>
      <c r="AH643" s="79"/>
      <c r="AI643" s="80"/>
      <c r="AJ643" s="80"/>
      <c r="AK643" s="80"/>
      <c r="AL643" s="14"/>
      <c r="AM643" s="16" t="str">
        <f t="shared" si="1"/>
        <v>{s:'632045', v:210 , c:'放デイ３１・有資格１７・未計画２・開減２・'},</v>
      </c>
      <c r="AN643" s="16"/>
    </row>
    <row r="644" ht="16.5" customHeight="1">
      <c r="A644" s="29">
        <v>63.0</v>
      </c>
      <c r="B644" s="30">
        <v>2046.0</v>
      </c>
      <c r="C644" s="31">
        <v>642.0</v>
      </c>
      <c r="D644" s="32" t="s">
        <v>679</v>
      </c>
      <c r="E644" s="94"/>
      <c r="F644" s="94"/>
      <c r="G644" s="103"/>
      <c r="H644" s="8"/>
      <c r="I644" s="8"/>
      <c r="J644" s="54"/>
      <c r="K644" s="65"/>
      <c r="L644" s="65"/>
      <c r="M644" s="65"/>
      <c r="N644" s="83"/>
      <c r="O644" s="134"/>
      <c r="P644" s="87"/>
      <c r="Q644" s="83"/>
      <c r="R644" s="90"/>
      <c r="S644" s="91"/>
      <c r="T644" s="129"/>
      <c r="U644" s="56"/>
      <c r="V644" s="72"/>
      <c r="W644" s="73" t="s">
        <v>20</v>
      </c>
      <c r="X644" s="74" t="s">
        <v>21</v>
      </c>
      <c r="Y644" s="75">
        <v>0.85</v>
      </c>
      <c r="Z644" s="43"/>
      <c r="AA644" s="43"/>
      <c r="AB644" s="44"/>
      <c r="AC644" s="44"/>
      <c r="AD644" s="44"/>
      <c r="AE644" s="44"/>
      <c r="AF644" s="44"/>
      <c r="AG644" s="45">
        <f>ROUND(ROUND(ROUND(ROUND(H580+L616,0)*R640,0)*V643,0)*Y644,0)</f>
        <v>179</v>
      </c>
      <c r="AH644" s="79"/>
      <c r="AI644" s="80"/>
      <c r="AJ644" s="80"/>
      <c r="AK644" s="80"/>
      <c r="AL644" s="14"/>
      <c r="AM644" s="16" t="str">
        <f t="shared" si="1"/>
        <v>{s:'632046', v:179 , c:'放デイ３１・有資格１７・未計画２・開減２・評減・'},</v>
      </c>
      <c r="AN644" s="16"/>
    </row>
    <row r="645" ht="16.5" customHeight="1">
      <c r="A645" s="29">
        <v>63.0</v>
      </c>
      <c r="B645" s="30">
        <v>2047.0</v>
      </c>
      <c r="C645" s="31">
        <v>643.0</v>
      </c>
      <c r="D645" s="32" t="s">
        <v>680</v>
      </c>
      <c r="E645" s="94"/>
      <c r="F645" s="94"/>
      <c r="G645" s="103"/>
      <c r="H645" s="8"/>
      <c r="I645" s="8"/>
      <c r="J645" s="54"/>
      <c r="K645" s="65"/>
      <c r="L645" s="65"/>
      <c r="M645" s="65"/>
      <c r="N645" s="83"/>
      <c r="O645" s="134"/>
      <c r="P645" s="87"/>
      <c r="Q645" s="83"/>
      <c r="R645" s="90"/>
      <c r="S645" s="91"/>
      <c r="T645" s="118"/>
      <c r="U645" s="41"/>
      <c r="V645" s="42"/>
      <c r="W645" s="43"/>
      <c r="X645" s="43"/>
      <c r="Y645" s="44"/>
      <c r="Z645" s="82" t="s">
        <v>30</v>
      </c>
      <c r="AA645" s="83">
        <v>5.0</v>
      </c>
      <c r="AB645" s="84" t="s">
        <v>31</v>
      </c>
      <c r="AC645" s="84"/>
      <c r="AD645" s="84"/>
      <c r="AE645" s="84"/>
      <c r="AF645" s="84"/>
      <c r="AG645" s="45">
        <f>ROUND(ROUND(ROUND(H580+L616,0)*R640,0)-AA645,0)</f>
        <v>242</v>
      </c>
      <c r="AH645" s="79"/>
      <c r="AI645" s="80"/>
      <c r="AJ645" s="80"/>
      <c r="AK645" s="80"/>
      <c r="AL645" s="14"/>
      <c r="AM645" s="16" t="str">
        <f t="shared" si="1"/>
        <v>{s:'632047', v:242 , c:'放デイ３１・有資格１７・未計画２・拘減・'},</v>
      </c>
      <c r="AN645" s="16"/>
    </row>
    <row r="646" ht="16.5" customHeight="1">
      <c r="A646" s="29">
        <v>63.0</v>
      </c>
      <c r="B646" s="30">
        <v>2048.0</v>
      </c>
      <c r="C646" s="31">
        <v>644.0</v>
      </c>
      <c r="D646" s="32" t="s">
        <v>681</v>
      </c>
      <c r="E646" s="94"/>
      <c r="F646" s="94"/>
      <c r="G646" s="103"/>
      <c r="H646" s="8"/>
      <c r="I646" s="8"/>
      <c r="J646" s="54"/>
      <c r="K646" s="65"/>
      <c r="L646" s="65"/>
      <c r="M646" s="65"/>
      <c r="N646" s="83"/>
      <c r="O646" s="134"/>
      <c r="P646" s="134"/>
      <c r="Q646" s="83"/>
      <c r="R646" s="90"/>
      <c r="S646" s="90"/>
      <c r="T646" s="126"/>
      <c r="U646" s="56"/>
      <c r="V646" s="58"/>
      <c r="W646" s="59" t="s">
        <v>20</v>
      </c>
      <c r="X646" s="41" t="s">
        <v>21</v>
      </c>
      <c r="Y646" s="86">
        <v>0.85</v>
      </c>
      <c r="Z646" s="87"/>
      <c r="AA646" s="83"/>
      <c r="AB646" s="84"/>
      <c r="AC646" s="84"/>
      <c r="AD646" s="84"/>
      <c r="AE646" s="84"/>
      <c r="AF646" s="84"/>
      <c r="AG646" s="45">
        <f>ROUND(ROUND(ROUND(ROUND(H580+L616,0)*R640,0)*Y646,0)-AA645,0)</f>
        <v>205</v>
      </c>
      <c r="AH646" s="79"/>
      <c r="AI646" s="80"/>
      <c r="AJ646" s="80"/>
      <c r="AK646" s="80"/>
      <c r="AL646" s="14"/>
      <c r="AM646" s="16" t="str">
        <f t="shared" si="1"/>
        <v>{s:'632048', v:205 , c:'放デイ３１・有資格１７・未計画２・評減・拘減・'},</v>
      </c>
      <c r="AN646" s="16"/>
    </row>
    <row r="647" ht="16.5" customHeight="1">
      <c r="A647" s="29">
        <v>63.0</v>
      </c>
      <c r="B647" s="30">
        <v>2049.0</v>
      </c>
      <c r="C647" s="31">
        <v>645.0</v>
      </c>
      <c r="D647" s="32" t="s">
        <v>682</v>
      </c>
      <c r="E647" s="94"/>
      <c r="F647" s="94"/>
      <c r="G647" s="103"/>
      <c r="H647" s="8"/>
      <c r="I647" s="8"/>
      <c r="J647" s="54"/>
      <c r="K647" s="65"/>
      <c r="L647" s="65"/>
      <c r="M647" s="65"/>
      <c r="N647" s="83"/>
      <c r="O647" s="134"/>
      <c r="P647" s="134"/>
      <c r="Q647" s="83"/>
      <c r="R647" s="90"/>
      <c r="S647" s="90"/>
      <c r="T647" s="128" t="s">
        <v>326</v>
      </c>
      <c r="U647" s="83" t="s">
        <v>21</v>
      </c>
      <c r="V647" s="91">
        <f>$V$293</f>
        <v>0.7</v>
      </c>
      <c r="W647" s="88"/>
      <c r="X647" s="88"/>
      <c r="Y647" s="89"/>
      <c r="Z647" s="87"/>
      <c r="AA647" s="90"/>
      <c r="AB647" s="91"/>
      <c r="AC647" s="91"/>
      <c r="AD647" s="91"/>
      <c r="AE647" s="91"/>
      <c r="AF647" s="91"/>
      <c r="AG647" s="45">
        <f>ROUND(ROUND(ROUND(ROUND(H580+L616,0)*R640,0)*V647,0)-AA645,0)</f>
        <v>168</v>
      </c>
      <c r="AH647" s="79"/>
      <c r="AI647" s="80"/>
      <c r="AJ647" s="80"/>
      <c r="AK647" s="80"/>
      <c r="AL647" s="14"/>
      <c r="AM647" s="16" t="str">
        <f t="shared" si="1"/>
        <v>{s:'632049', v:168 , c:'放デイ３１・有資格１７・未計画２・開減１・拘減・'},</v>
      </c>
      <c r="AN647" s="16"/>
    </row>
    <row r="648" ht="16.5" customHeight="1">
      <c r="A648" s="29">
        <v>63.0</v>
      </c>
      <c r="B648" s="30">
        <v>2050.0</v>
      </c>
      <c r="C648" s="31">
        <v>646.0</v>
      </c>
      <c r="D648" s="32" t="s">
        <v>683</v>
      </c>
      <c r="E648" s="94"/>
      <c r="F648" s="94"/>
      <c r="G648" s="103"/>
      <c r="H648" s="8"/>
      <c r="I648" s="8"/>
      <c r="J648" s="54"/>
      <c r="K648" s="65"/>
      <c r="L648" s="65"/>
      <c r="M648" s="65"/>
      <c r="N648" s="83"/>
      <c r="O648" s="134"/>
      <c r="P648" s="134"/>
      <c r="Q648" s="83"/>
      <c r="R648" s="90"/>
      <c r="S648" s="90"/>
      <c r="T648" s="129"/>
      <c r="U648" s="56"/>
      <c r="V648" s="72"/>
      <c r="W648" s="73" t="s">
        <v>20</v>
      </c>
      <c r="X648" s="74" t="s">
        <v>21</v>
      </c>
      <c r="Y648" s="92">
        <v>0.85</v>
      </c>
      <c r="Z648" s="87"/>
      <c r="AA648" s="90"/>
      <c r="AB648" s="91"/>
      <c r="AC648" s="91"/>
      <c r="AD648" s="91"/>
      <c r="AE648" s="91"/>
      <c r="AF648" s="91"/>
      <c r="AG648" s="45">
        <f>ROUND(ROUND(ROUND(ROUND(ROUND(H580+L616,0)*R640,0)*V647,0)*Y648,0)-AA645,0)</f>
        <v>142</v>
      </c>
      <c r="AH648" s="79"/>
      <c r="AI648" s="80"/>
      <c r="AJ648" s="80"/>
      <c r="AK648" s="80"/>
      <c r="AL648" s="14"/>
      <c r="AM648" s="16" t="str">
        <f t="shared" si="1"/>
        <v>{s:'632050', v:142 , c:'放デイ３１・有資格１７・未計画２・開減１・評減・拘減・'},</v>
      </c>
      <c r="AN648" s="16"/>
    </row>
    <row r="649" ht="16.5" customHeight="1">
      <c r="A649" s="29">
        <v>63.0</v>
      </c>
      <c r="B649" s="30">
        <v>2051.0</v>
      </c>
      <c r="C649" s="31">
        <v>647.0</v>
      </c>
      <c r="D649" s="32" t="s">
        <v>684</v>
      </c>
      <c r="E649" s="94"/>
      <c r="F649" s="94"/>
      <c r="G649" s="103"/>
      <c r="H649" s="8"/>
      <c r="I649" s="8"/>
      <c r="J649" s="54"/>
      <c r="K649" s="65"/>
      <c r="L649" s="65"/>
      <c r="M649" s="65"/>
      <c r="N649" s="83"/>
      <c r="O649" s="133"/>
      <c r="P649" s="137"/>
      <c r="Q649" s="83"/>
      <c r="R649" s="90"/>
      <c r="S649" s="90"/>
      <c r="T649" s="128" t="s">
        <v>329</v>
      </c>
      <c r="U649" s="83" t="s">
        <v>21</v>
      </c>
      <c r="V649" s="91">
        <f>$V$295</f>
        <v>0.85</v>
      </c>
      <c r="W649" s="77"/>
      <c r="X649" s="77"/>
      <c r="Y649" s="72"/>
      <c r="Z649" s="87"/>
      <c r="AA649" s="90"/>
      <c r="AB649" s="91"/>
      <c r="AC649" s="91"/>
      <c r="AD649" s="91"/>
      <c r="AE649" s="91"/>
      <c r="AF649" s="91"/>
      <c r="AG649" s="45">
        <f>ROUND(ROUND(ROUND(ROUND(H580+L616,0)*R640,0)*V649,0)-AA645,0)</f>
        <v>205</v>
      </c>
      <c r="AH649" s="79"/>
      <c r="AI649" s="80"/>
      <c r="AJ649" s="80"/>
      <c r="AK649" s="80"/>
      <c r="AL649" s="14"/>
      <c r="AM649" s="16" t="str">
        <f t="shared" si="1"/>
        <v>{s:'632051', v:205 , c:'放デイ３１・有資格１７・未計画２・開減２・拘減・'},</v>
      </c>
      <c r="AN649" s="16"/>
    </row>
    <row r="650" ht="16.5" customHeight="1">
      <c r="A650" s="29">
        <v>63.0</v>
      </c>
      <c r="B650" s="30">
        <v>2052.0</v>
      </c>
      <c r="C650" s="31">
        <v>648.0</v>
      </c>
      <c r="D650" s="32" t="s">
        <v>685</v>
      </c>
      <c r="E650" s="94"/>
      <c r="F650" s="94"/>
      <c r="G650" s="136"/>
      <c r="H650" s="22"/>
      <c r="I650" s="22"/>
      <c r="J650" s="109"/>
      <c r="K650" s="115"/>
      <c r="L650" s="115"/>
      <c r="M650" s="115"/>
      <c r="N650" s="56"/>
      <c r="O650" s="142"/>
      <c r="P650" s="143"/>
      <c r="Q650" s="56"/>
      <c r="R650" s="77"/>
      <c r="S650" s="77"/>
      <c r="T650" s="129"/>
      <c r="U650" s="56"/>
      <c r="V650" s="72"/>
      <c r="W650" s="73" t="s">
        <v>20</v>
      </c>
      <c r="X650" s="74" t="s">
        <v>21</v>
      </c>
      <c r="Y650" s="92">
        <v>0.85</v>
      </c>
      <c r="Z650" s="93"/>
      <c r="AA650" s="77"/>
      <c r="AB650" s="72"/>
      <c r="AC650" s="72"/>
      <c r="AD650" s="72"/>
      <c r="AE650" s="72"/>
      <c r="AF650" s="72"/>
      <c r="AG650" s="45">
        <f>ROUND(ROUND(ROUND(ROUND(ROUND(H580+L616,0)*R640,0)*V649,0)*Y650,0)-AA645,0)</f>
        <v>174</v>
      </c>
      <c r="AH650" s="79"/>
      <c r="AI650" s="80"/>
      <c r="AJ650" s="80"/>
      <c r="AK650" s="80"/>
      <c r="AL650" s="14"/>
      <c r="AM650" s="16" t="str">
        <f t="shared" si="1"/>
        <v>{s:'632052', v:174 , c:'放デイ３１・有資格１７・未計画２・開減２・評減・拘減・'},</v>
      </c>
      <c r="AN650" s="16"/>
    </row>
    <row r="651" ht="16.5" customHeight="1">
      <c r="A651" s="29">
        <v>63.0</v>
      </c>
      <c r="B651" s="30">
        <v>2061.0</v>
      </c>
      <c r="C651" s="31">
        <v>649.0</v>
      </c>
      <c r="D651" s="32" t="s">
        <v>686</v>
      </c>
      <c r="E651" s="94"/>
      <c r="F651" s="94"/>
      <c r="G651" s="102" t="s">
        <v>77</v>
      </c>
      <c r="H651" s="35"/>
      <c r="I651" s="35"/>
      <c r="J651" s="36"/>
      <c r="K651" s="7"/>
      <c r="L651" s="7"/>
      <c r="M651" s="38"/>
      <c r="N651" s="7"/>
      <c r="O651" s="40"/>
      <c r="P651" s="41"/>
      <c r="Q651" s="7"/>
      <c r="R651" s="7"/>
      <c r="S651" s="7"/>
      <c r="T651" s="118"/>
      <c r="U651" s="41"/>
      <c r="V651" s="42"/>
      <c r="W651" s="43"/>
      <c r="X651" s="43"/>
      <c r="Y651" s="43"/>
      <c r="Z651" s="43"/>
      <c r="AA651" s="43"/>
      <c r="AB651" s="44"/>
      <c r="AC651" s="44"/>
      <c r="AD651" s="44"/>
      <c r="AE651" s="44"/>
      <c r="AF651" s="44"/>
      <c r="AG651" s="45">
        <f>ROUND(H652,0)</f>
        <v>376</v>
      </c>
      <c r="AH651" s="79"/>
      <c r="AI651" s="80"/>
      <c r="AJ651" s="80"/>
      <c r="AK651" s="80"/>
      <c r="AL651" s="14"/>
      <c r="AM651" s="16" t="str">
        <f t="shared" si="1"/>
        <v>{s:'632061', v:376 , c:'放デイ３２・'},</v>
      </c>
      <c r="AN651" s="16"/>
    </row>
    <row r="652" ht="16.5" customHeight="1">
      <c r="A652" s="29">
        <v>63.0</v>
      </c>
      <c r="B652" s="30">
        <v>2062.0</v>
      </c>
      <c r="C652" s="31">
        <v>650.0</v>
      </c>
      <c r="D652" s="32" t="s">
        <v>687</v>
      </c>
      <c r="E652" s="94"/>
      <c r="F652" s="94"/>
      <c r="G652" s="104"/>
      <c r="H652" s="50">
        <v>376.0</v>
      </c>
      <c r="I652" s="8" t="s">
        <v>9</v>
      </c>
      <c r="J652" s="51"/>
      <c r="K652" s="8"/>
      <c r="L652" s="8"/>
      <c r="M652" s="53"/>
      <c r="N652" s="8"/>
      <c r="O652" s="125"/>
      <c r="P652" s="83"/>
      <c r="Q652" s="8"/>
      <c r="R652" s="8"/>
      <c r="S652" s="8"/>
      <c r="T652" s="126"/>
      <c r="U652" s="56"/>
      <c r="V652" s="58"/>
      <c r="W652" s="59" t="s">
        <v>20</v>
      </c>
      <c r="X652" s="41" t="s">
        <v>21</v>
      </c>
      <c r="Y652" s="60">
        <v>0.85</v>
      </c>
      <c r="Z652" s="43"/>
      <c r="AA652" s="43"/>
      <c r="AB652" s="44"/>
      <c r="AC652" s="44"/>
      <c r="AD652" s="44"/>
      <c r="AE652" s="44"/>
      <c r="AF652" s="44"/>
      <c r="AG652" s="45">
        <f>ROUND(H652*Y652,0)</f>
        <v>320</v>
      </c>
      <c r="AH652" s="79"/>
      <c r="AI652" s="80"/>
      <c r="AJ652" s="80"/>
      <c r="AK652" s="80"/>
      <c r="AL652" s="14"/>
      <c r="AM652" s="16" t="str">
        <f t="shared" si="1"/>
        <v>{s:'632062', v:320 , c:'放デイ３２・評減・'},</v>
      </c>
      <c r="AN652" s="16"/>
    </row>
    <row r="653" ht="16.5" customHeight="1">
      <c r="A653" s="29">
        <v>63.0</v>
      </c>
      <c r="B653" s="30">
        <v>2063.0</v>
      </c>
      <c r="C653" s="31">
        <v>651.0</v>
      </c>
      <c r="D653" s="32" t="s">
        <v>688</v>
      </c>
      <c r="E653" s="94"/>
      <c r="F653" s="94"/>
      <c r="G653" s="104"/>
      <c r="H653" s="63"/>
      <c r="I653" s="63"/>
      <c r="J653" s="51"/>
      <c r="K653" s="52"/>
      <c r="L653" s="8"/>
      <c r="M653" s="53"/>
      <c r="N653" s="144"/>
      <c r="O653" s="127"/>
      <c r="P653" s="14"/>
      <c r="Q653" s="8"/>
      <c r="R653" s="8"/>
      <c r="S653" s="8"/>
      <c r="T653" s="128" t="s">
        <v>326</v>
      </c>
      <c r="U653" s="41" t="s">
        <v>21</v>
      </c>
      <c r="V653" s="68">
        <f>$V$293</f>
        <v>0.7</v>
      </c>
      <c r="W653" s="88"/>
      <c r="X653" s="88"/>
      <c r="Y653" s="88"/>
      <c r="Z653" s="88"/>
      <c r="AA653" s="88"/>
      <c r="AB653" s="89"/>
      <c r="AC653" s="89"/>
      <c r="AD653" s="89"/>
      <c r="AE653" s="89"/>
      <c r="AF653" s="89"/>
      <c r="AG653" s="45">
        <f>ROUND(H652*V653,0)</f>
        <v>263</v>
      </c>
      <c r="AH653" s="79"/>
      <c r="AI653" s="80"/>
      <c r="AJ653" s="80"/>
      <c r="AK653" s="80"/>
      <c r="AL653" s="14"/>
      <c r="AM653" s="16" t="str">
        <f t="shared" si="1"/>
        <v>{s:'632063', v:263 , c:'放デイ３２・開減１・'},</v>
      </c>
      <c r="AN653" s="16"/>
    </row>
    <row r="654" ht="16.5" customHeight="1">
      <c r="A654" s="29">
        <v>63.0</v>
      </c>
      <c r="B654" s="30">
        <v>2064.0</v>
      </c>
      <c r="C654" s="31">
        <v>652.0</v>
      </c>
      <c r="D654" s="32" t="s">
        <v>689</v>
      </c>
      <c r="E654" s="94"/>
      <c r="F654" s="94"/>
      <c r="G654" s="104"/>
      <c r="H654" s="63"/>
      <c r="I654" s="63"/>
      <c r="J654" s="51"/>
      <c r="K654" s="52"/>
      <c r="L654" s="8"/>
      <c r="M654" s="53"/>
      <c r="N654" s="144"/>
      <c r="O654" s="127"/>
      <c r="P654" s="14"/>
      <c r="Q654" s="8"/>
      <c r="R654" s="8"/>
      <c r="S654" s="8"/>
      <c r="T654" s="129"/>
      <c r="U654" s="56"/>
      <c r="V654" s="72"/>
      <c r="W654" s="73" t="s">
        <v>20</v>
      </c>
      <c r="X654" s="74" t="s">
        <v>21</v>
      </c>
      <c r="Y654" s="75">
        <v>0.85</v>
      </c>
      <c r="Z654" s="43"/>
      <c r="AA654" s="43"/>
      <c r="AB654" s="44"/>
      <c r="AC654" s="44"/>
      <c r="AD654" s="44"/>
      <c r="AE654" s="44"/>
      <c r="AF654" s="44"/>
      <c r="AG654" s="45">
        <f>ROUND(ROUND(H652*V653,0)*Y654,0)</f>
        <v>224</v>
      </c>
      <c r="AH654" s="79"/>
      <c r="AI654" s="80"/>
      <c r="AJ654" s="80"/>
      <c r="AK654" s="80"/>
      <c r="AL654" s="14"/>
      <c r="AM654" s="16" t="str">
        <f t="shared" si="1"/>
        <v>{s:'632064', v:224 , c:'放デイ３２・開減１・評減・'},</v>
      </c>
      <c r="AN654" s="16"/>
    </row>
    <row r="655" ht="16.5" customHeight="1">
      <c r="A655" s="29">
        <v>63.0</v>
      </c>
      <c r="B655" s="30">
        <v>2065.0</v>
      </c>
      <c r="C655" s="31">
        <v>653.0</v>
      </c>
      <c r="D655" s="32" t="s">
        <v>690</v>
      </c>
      <c r="E655" s="94"/>
      <c r="F655" s="94"/>
      <c r="G655" s="104"/>
      <c r="H655" s="63"/>
      <c r="I655" s="63"/>
      <c r="J655" s="51"/>
      <c r="K655" s="52"/>
      <c r="L655" s="8"/>
      <c r="M655" s="53"/>
      <c r="N655" s="144"/>
      <c r="O655" s="127"/>
      <c r="P655" s="14"/>
      <c r="Q655" s="8"/>
      <c r="R655" s="8"/>
      <c r="S655" s="8"/>
      <c r="T655" s="128" t="s">
        <v>329</v>
      </c>
      <c r="U655" s="41" t="s">
        <v>21</v>
      </c>
      <c r="V655" s="68">
        <f>$V$295</f>
        <v>0.85</v>
      </c>
      <c r="W655" s="77"/>
      <c r="X655" s="77"/>
      <c r="Y655" s="77"/>
      <c r="Z655" s="77"/>
      <c r="AA655" s="77"/>
      <c r="AB655" s="72"/>
      <c r="AC655" s="72"/>
      <c r="AD655" s="72"/>
      <c r="AE655" s="72"/>
      <c r="AF655" s="72"/>
      <c r="AG655" s="45">
        <f>ROUND(H652*V655,0)</f>
        <v>320</v>
      </c>
      <c r="AH655" s="79"/>
      <c r="AI655" s="80"/>
      <c r="AJ655" s="80"/>
      <c r="AK655" s="80"/>
      <c r="AL655" s="14"/>
      <c r="AM655" s="16" t="str">
        <f t="shared" si="1"/>
        <v>{s:'632065', v:320 , c:'放デイ３２・開減２・'},</v>
      </c>
      <c r="AN655" s="16"/>
    </row>
    <row r="656" ht="16.5" customHeight="1">
      <c r="A656" s="29">
        <v>63.0</v>
      </c>
      <c r="B656" s="30">
        <v>2066.0</v>
      </c>
      <c r="C656" s="31">
        <v>654.0</v>
      </c>
      <c r="D656" s="32" t="s">
        <v>691</v>
      </c>
      <c r="E656" s="94"/>
      <c r="F656" s="94"/>
      <c r="G656" s="76"/>
      <c r="H656" s="63"/>
      <c r="I656" s="63"/>
      <c r="J656" s="51"/>
      <c r="K656" s="52"/>
      <c r="L656" s="8"/>
      <c r="M656" s="53"/>
      <c r="N656" s="14"/>
      <c r="O656" s="127"/>
      <c r="P656" s="14"/>
      <c r="Q656" s="8"/>
      <c r="R656" s="8"/>
      <c r="S656" s="8"/>
      <c r="T656" s="129"/>
      <c r="U656" s="56"/>
      <c r="V656" s="72"/>
      <c r="W656" s="73" t="s">
        <v>20</v>
      </c>
      <c r="X656" s="74" t="s">
        <v>21</v>
      </c>
      <c r="Y656" s="75">
        <v>0.85</v>
      </c>
      <c r="Z656" s="43"/>
      <c r="AA656" s="43"/>
      <c r="AB656" s="44"/>
      <c r="AC656" s="44"/>
      <c r="AD656" s="44"/>
      <c r="AE656" s="44"/>
      <c r="AF656" s="44"/>
      <c r="AG656" s="45">
        <f>ROUND(ROUND(H652*V655,0)*Y656,0)</f>
        <v>272</v>
      </c>
      <c r="AH656" s="79"/>
      <c r="AI656" s="80"/>
      <c r="AJ656" s="80"/>
      <c r="AK656" s="80"/>
      <c r="AL656" s="14"/>
      <c r="AM656" s="16" t="str">
        <f t="shared" si="1"/>
        <v>{s:'632066', v:272 , c:'放デイ３２・開減２・評減・'},</v>
      </c>
      <c r="AN656" s="16"/>
    </row>
    <row r="657" ht="16.5" customHeight="1">
      <c r="A657" s="29">
        <v>63.0</v>
      </c>
      <c r="B657" s="30">
        <v>2067.0</v>
      </c>
      <c r="C657" s="31">
        <v>655.0</v>
      </c>
      <c r="D657" s="32" t="s">
        <v>692</v>
      </c>
      <c r="E657" s="94"/>
      <c r="F657" s="94"/>
      <c r="G657" s="76"/>
      <c r="H657" s="63"/>
      <c r="I657" s="63"/>
      <c r="J657" s="51"/>
      <c r="K657" s="52"/>
      <c r="L657" s="8"/>
      <c r="M657" s="53"/>
      <c r="N657" s="14"/>
      <c r="O657" s="127"/>
      <c r="P657" s="14"/>
      <c r="Q657" s="8"/>
      <c r="R657" s="8"/>
      <c r="S657" s="8"/>
      <c r="T657" s="118"/>
      <c r="U657" s="41"/>
      <c r="V657" s="42"/>
      <c r="W657" s="43"/>
      <c r="X657" s="43"/>
      <c r="Y657" s="44"/>
      <c r="Z657" s="82" t="s">
        <v>30</v>
      </c>
      <c r="AA657" s="83">
        <v>5.0</v>
      </c>
      <c r="AB657" s="84" t="s">
        <v>31</v>
      </c>
      <c r="AC657" s="84"/>
      <c r="AD657" s="84"/>
      <c r="AE657" s="84"/>
      <c r="AF657" s="84"/>
      <c r="AG657" s="45">
        <f>ROUND(H652-AA657,0)</f>
        <v>371</v>
      </c>
      <c r="AH657" s="79"/>
      <c r="AI657" s="80"/>
      <c r="AJ657" s="80"/>
      <c r="AK657" s="80"/>
      <c r="AL657" s="14"/>
      <c r="AM657" s="16" t="str">
        <f t="shared" si="1"/>
        <v>{s:'632067', v:371 , c:'放デイ３２・拘減・'},</v>
      </c>
      <c r="AN657" s="16"/>
    </row>
    <row r="658" ht="16.5" customHeight="1">
      <c r="A658" s="29">
        <v>63.0</v>
      </c>
      <c r="B658" s="30">
        <v>2068.0</v>
      </c>
      <c r="C658" s="31">
        <v>656.0</v>
      </c>
      <c r="D658" s="32" t="s">
        <v>693</v>
      </c>
      <c r="E658" s="94"/>
      <c r="F658" s="94"/>
      <c r="G658" s="76"/>
      <c r="H658" s="63"/>
      <c r="I658" s="63"/>
      <c r="J658" s="51"/>
      <c r="K658" s="52"/>
      <c r="L658" s="8"/>
      <c r="M658" s="53"/>
      <c r="N658" s="14"/>
      <c r="O658" s="127"/>
      <c r="P658" s="14"/>
      <c r="Q658" s="8"/>
      <c r="R658" s="8"/>
      <c r="S658" s="8"/>
      <c r="T658" s="126"/>
      <c r="U658" s="56"/>
      <c r="V658" s="58"/>
      <c r="W658" s="59" t="s">
        <v>20</v>
      </c>
      <c r="X658" s="41" t="s">
        <v>21</v>
      </c>
      <c r="Y658" s="86">
        <v>0.85</v>
      </c>
      <c r="Z658" s="87"/>
      <c r="AA658" s="83"/>
      <c r="AB658" s="84"/>
      <c r="AC658" s="84"/>
      <c r="AD658" s="84"/>
      <c r="AE658" s="84"/>
      <c r="AF658" s="84"/>
      <c r="AG658" s="45">
        <f>ROUND(ROUND(H652*Y658,0)-AA657,0)</f>
        <v>315</v>
      </c>
      <c r="AH658" s="79"/>
      <c r="AI658" s="80"/>
      <c r="AJ658" s="80"/>
      <c r="AK658" s="80"/>
      <c r="AL658" s="14"/>
      <c r="AM658" s="16" t="str">
        <f t="shared" si="1"/>
        <v>{s:'632068', v:315 , c:'放デイ３２・評減・拘減・'},</v>
      </c>
      <c r="AN658" s="16"/>
    </row>
    <row r="659" ht="16.5" customHeight="1">
      <c r="A659" s="29">
        <v>63.0</v>
      </c>
      <c r="B659" s="30">
        <v>2069.0</v>
      </c>
      <c r="C659" s="31">
        <v>657.0</v>
      </c>
      <c r="D659" s="32" t="s">
        <v>694</v>
      </c>
      <c r="E659" s="94"/>
      <c r="F659" s="94"/>
      <c r="G659" s="76"/>
      <c r="H659" s="63"/>
      <c r="I659" s="63"/>
      <c r="J659" s="51"/>
      <c r="K659" s="52"/>
      <c r="L659" s="8"/>
      <c r="M659" s="53"/>
      <c r="N659" s="14"/>
      <c r="O659" s="127"/>
      <c r="P659" s="14"/>
      <c r="Q659" s="8"/>
      <c r="R659" s="8"/>
      <c r="S659" s="8"/>
      <c r="T659" s="128" t="s">
        <v>326</v>
      </c>
      <c r="U659" s="83" t="s">
        <v>21</v>
      </c>
      <c r="V659" s="91">
        <v>0.7</v>
      </c>
      <c r="W659" s="88"/>
      <c r="X659" s="88"/>
      <c r="Y659" s="89"/>
      <c r="Z659" s="87"/>
      <c r="AA659" s="90"/>
      <c r="AB659" s="91"/>
      <c r="AC659" s="91"/>
      <c r="AD659" s="91"/>
      <c r="AE659" s="91"/>
      <c r="AF659" s="91"/>
      <c r="AG659" s="45">
        <f>ROUND(ROUND(H652*V659,0)-AA657,0)</f>
        <v>258</v>
      </c>
      <c r="AH659" s="79"/>
      <c r="AI659" s="80"/>
      <c r="AJ659" s="80"/>
      <c r="AK659" s="80"/>
      <c r="AL659" s="14"/>
      <c r="AM659" s="16" t="str">
        <f t="shared" si="1"/>
        <v>{s:'632069', v:258 , c:'放デイ３２・開減１・拘減・'},</v>
      </c>
      <c r="AN659" s="16"/>
    </row>
    <row r="660" ht="16.5" customHeight="1">
      <c r="A660" s="29">
        <v>63.0</v>
      </c>
      <c r="B660" s="30">
        <v>2070.0</v>
      </c>
      <c r="C660" s="31">
        <v>658.0</v>
      </c>
      <c r="D660" s="32" t="s">
        <v>695</v>
      </c>
      <c r="E660" s="94"/>
      <c r="F660" s="94"/>
      <c r="G660" s="76"/>
      <c r="H660" s="63"/>
      <c r="I660" s="63"/>
      <c r="J660" s="51"/>
      <c r="K660" s="52"/>
      <c r="L660" s="8"/>
      <c r="M660" s="53"/>
      <c r="N660" s="14"/>
      <c r="O660" s="127"/>
      <c r="P660" s="14"/>
      <c r="Q660" s="8"/>
      <c r="R660" s="8"/>
      <c r="S660" s="8"/>
      <c r="T660" s="129"/>
      <c r="U660" s="56"/>
      <c r="V660" s="72"/>
      <c r="W660" s="73" t="s">
        <v>20</v>
      </c>
      <c r="X660" s="74" t="s">
        <v>21</v>
      </c>
      <c r="Y660" s="92">
        <v>0.85</v>
      </c>
      <c r="Z660" s="87"/>
      <c r="AA660" s="90"/>
      <c r="AB660" s="91"/>
      <c r="AC660" s="91"/>
      <c r="AD660" s="91"/>
      <c r="AE660" s="91"/>
      <c r="AF660" s="91"/>
      <c r="AG660" s="45">
        <f>ROUND(ROUND(ROUND(H652*V659,0)*Y660,0)-AA657,0)</f>
        <v>219</v>
      </c>
      <c r="AH660" s="79"/>
      <c r="AI660" s="80"/>
      <c r="AJ660" s="80"/>
      <c r="AK660" s="80"/>
      <c r="AL660" s="14"/>
      <c r="AM660" s="16" t="str">
        <f t="shared" si="1"/>
        <v>{s:'632070', v:219 , c:'放デイ３２・開減１・評減・拘減・'},</v>
      </c>
      <c r="AN660" s="16"/>
    </row>
    <row r="661" ht="16.5" customHeight="1">
      <c r="A661" s="29">
        <v>63.0</v>
      </c>
      <c r="B661" s="30">
        <v>2071.0</v>
      </c>
      <c r="C661" s="31">
        <v>659.0</v>
      </c>
      <c r="D661" s="32" t="s">
        <v>696</v>
      </c>
      <c r="E661" s="94"/>
      <c r="F661" s="94"/>
      <c r="G661" s="76"/>
      <c r="H661" s="63"/>
      <c r="I661" s="63"/>
      <c r="J661" s="51"/>
      <c r="K661" s="52"/>
      <c r="L661" s="8"/>
      <c r="M661" s="53"/>
      <c r="N661" s="14"/>
      <c r="O661" s="127"/>
      <c r="P661" s="14"/>
      <c r="Q661" s="8"/>
      <c r="R661" s="8"/>
      <c r="S661" s="8"/>
      <c r="T661" s="128" t="s">
        <v>329</v>
      </c>
      <c r="U661" s="83" t="s">
        <v>21</v>
      </c>
      <c r="V661" s="91">
        <v>0.85</v>
      </c>
      <c r="W661" s="77"/>
      <c r="X661" s="77"/>
      <c r="Y661" s="72"/>
      <c r="Z661" s="87"/>
      <c r="AA661" s="90"/>
      <c r="AB661" s="91"/>
      <c r="AC661" s="91"/>
      <c r="AD661" s="91"/>
      <c r="AE661" s="91"/>
      <c r="AF661" s="91"/>
      <c r="AG661" s="45">
        <f>ROUND(ROUND(H652*V661,0)-AA657,0)</f>
        <v>315</v>
      </c>
      <c r="AH661" s="79"/>
      <c r="AI661" s="80"/>
      <c r="AJ661" s="80"/>
      <c r="AK661" s="80"/>
      <c r="AL661" s="14"/>
      <c r="AM661" s="16" t="str">
        <f t="shared" si="1"/>
        <v>{s:'632071', v:315 , c:'放デイ３２・開減２・拘減・'},</v>
      </c>
      <c r="AN661" s="16"/>
    </row>
    <row r="662" ht="16.5" customHeight="1">
      <c r="A662" s="29">
        <v>63.0</v>
      </c>
      <c r="B662" s="30">
        <v>2072.0</v>
      </c>
      <c r="C662" s="31">
        <v>660.0</v>
      </c>
      <c r="D662" s="32" t="s">
        <v>697</v>
      </c>
      <c r="E662" s="94"/>
      <c r="F662" s="94"/>
      <c r="G662" s="76"/>
      <c r="H662" s="63"/>
      <c r="I662" s="63"/>
      <c r="J662" s="51"/>
      <c r="K662" s="52"/>
      <c r="L662" s="8"/>
      <c r="M662" s="53"/>
      <c r="N662" s="14"/>
      <c r="O662" s="127"/>
      <c r="P662" s="14"/>
      <c r="Q662" s="8"/>
      <c r="R662" s="8"/>
      <c r="S662" s="8"/>
      <c r="T662" s="129"/>
      <c r="U662" s="56"/>
      <c r="V662" s="72"/>
      <c r="W662" s="73" t="s">
        <v>20</v>
      </c>
      <c r="X662" s="74" t="s">
        <v>21</v>
      </c>
      <c r="Y662" s="92">
        <v>0.85</v>
      </c>
      <c r="Z662" s="93"/>
      <c r="AA662" s="77"/>
      <c r="AB662" s="72"/>
      <c r="AC662" s="72"/>
      <c r="AD662" s="72"/>
      <c r="AE662" s="72"/>
      <c r="AF662" s="72"/>
      <c r="AG662" s="45">
        <f>ROUND(ROUND(ROUND(H652*V661,0)*Y662,0)-AA657,0)</f>
        <v>267</v>
      </c>
      <c r="AH662" s="79"/>
      <c r="AI662" s="80"/>
      <c r="AJ662" s="80"/>
      <c r="AK662" s="80"/>
      <c r="AL662" s="14"/>
      <c r="AM662" s="16" t="str">
        <f t="shared" si="1"/>
        <v>{s:'632072', v:267 , c:'放デイ３２・開減２・評減・拘減・'},</v>
      </c>
      <c r="AN662" s="16"/>
    </row>
    <row r="663" ht="16.5" customHeight="1">
      <c r="A663" s="29">
        <v>63.0</v>
      </c>
      <c r="B663" s="30">
        <v>2073.0</v>
      </c>
      <c r="C663" s="31">
        <v>661.0</v>
      </c>
      <c r="D663" s="32" t="s">
        <v>698</v>
      </c>
      <c r="E663" s="94"/>
      <c r="F663" s="94"/>
      <c r="G663" s="127"/>
      <c r="H663" s="63"/>
      <c r="I663" s="63"/>
      <c r="J663" s="54"/>
      <c r="K663" s="69"/>
      <c r="L663" s="65"/>
      <c r="M663" s="65"/>
      <c r="N663" s="8"/>
      <c r="O663" s="33" t="s">
        <v>23</v>
      </c>
      <c r="P663" s="130" t="s">
        <v>24</v>
      </c>
      <c r="Q663" s="7"/>
      <c r="R663" s="7"/>
      <c r="S663" s="39"/>
      <c r="T663" s="118"/>
      <c r="U663" s="41"/>
      <c r="V663" s="42"/>
      <c r="W663" s="43"/>
      <c r="X663" s="43"/>
      <c r="Y663" s="43"/>
      <c r="Z663" s="43"/>
      <c r="AA663" s="43"/>
      <c r="AB663" s="44"/>
      <c r="AC663" s="44"/>
      <c r="AD663" s="44"/>
      <c r="AE663" s="44"/>
      <c r="AF663" s="44"/>
      <c r="AG663" s="45">
        <f>ROUND(H652*R664,0)</f>
        <v>263</v>
      </c>
      <c r="AH663" s="79"/>
      <c r="AI663" s="80"/>
      <c r="AJ663" s="80"/>
      <c r="AK663" s="80"/>
      <c r="AL663" s="14"/>
      <c r="AM663" s="16" t="str">
        <f t="shared" si="1"/>
        <v>{s:'632073', v:263 , c:'放デイ３２・未計画・'},</v>
      </c>
      <c r="AN663" s="16"/>
    </row>
    <row r="664" ht="16.5" customHeight="1">
      <c r="A664" s="29">
        <v>63.0</v>
      </c>
      <c r="B664" s="30">
        <v>2074.0</v>
      </c>
      <c r="C664" s="31">
        <v>662.0</v>
      </c>
      <c r="D664" s="32" t="s">
        <v>699</v>
      </c>
      <c r="E664" s="94"/>
      <c r="F664" s="94"/>
      <c r="G664" s="127"/>
      <c r="H664" s="113"/>
      <c r="I664" s="8"/>
      <c r="J664" s="54"/>
      <c r="K664" s="69"/>
      <c r="L664" s="65"/>
      <c r="M664" s="65"/>
      <c r="N664" s="8"/>
      <c r="O664" s="131"/>
      <c r="P664" s="87"/>
      <c r="Q664" s="83" t="s">
        <v>21</v>
      </c>
      <c r="R664" s="90">
        <v>0.7</v>
      </c>
      <c r="S664" s="54"/>
      <c r="T664" s="126"/>
      <c r="U664" s="56"/>
      <c r="V664" s="58"/>
      <c r="W664" s="59" t="s">
        <v>20</v>
      </c>
      <c r="X664" s="41" t="s">
        <v>21</v>
      </c>
      <c r="Y664" s="60">
        <v>0.85</v>
      </c>
      <c r="Z664" s="43"/>
      <c r="AA664" s="43"/>
      <c r="AB664" s="44"/>
      <c r="AC664" s="44"/>
      <c r="AD664" s="44"/>
      <c r="AE664" s="44"/>
      <c r="AF664" s="44"/>
      <c r="AG664" s="45">
        <f>ROUND(ROUND(H652*R664,0)*Y664,0)</f>
        <v>224</v>
      </c>
      <c r="AH664" s="79"/>
      <c r="AI664" s="80"/>
      <c r="AJ664" s="80"/>
      <c r="AK664" s="80"/>
      <c r="AL664" s="14"/>
      <c r="AM664" s="16" t="str">
        <f t="shared" si="1"/>
        <v>{s:'632074', v:224 , c:'放デイ３２・未計画・評減・'},</v>
      </c>
      <c r="AN664" s="16"/>
    </row>
    <row r="665" ht="16.5" customHeight="1">
      <c r="A665" s="29">
        <v>63.0</v>
      </c>
      <c r="B665" s="30">
        <v>2075.0</v>
      </c>
      <c r="C665" s="31">
        <v>663.0</v>
      </c>
      <c r="D665" s="32" t="s">
        <v>700</v>
      </c>
      <c r="E665" s="94"/>
      <c r="F665" s="94"/>
      <c r="G665" s="103"/>
      <c r="H665" s="8"/>
      <c r="I665" s="8"/>
      <c r="J665" s="54"/>
      <c r="K665" s="69"/>
      <c r="L665" s="65"/>
      <c r="M665" s="65"/>
      <c r="N665" s="83"/>
      <c r="O665" s="131"/>
      <c r="P665" s="87"/>
      <c r="Q665" s="83"/>
      <c r="R665" s="90"/>
      <c r="S665" s="91"/>
      <c r="T665" s="128" t="s">
        <v>326</v>
      </c>
      <c r="U665" s="41" t="s">
        <v>21</v>
      </c>
      <c r="V665" s="68">
        <f>$V$293</f>
        <v>0.7</v>
      </c>
      <c r="W665" s="88"/>
      <c r="X665" s="88"/>
      <c r="Y665" s="88"/>
      <c r="Z665" s="88"/>
      <c r="AA665" s="88"/>
      <c r="AB665" s="89"/>
      <c r="AC665" s="89"/>
      <c r="AD665" s="89"/>
      <c r="AE665" s="89"/>
      <c r="AF665" s="89"/>
      <c r="AG665" s="45">
        <f>ROUND(ROUND(H652*R664,0)*V665,0)</f>
        <v>184</v>
      </c>
      <c r="AH665" s="79"/>
      <c r="AI665" s="80"/>
      <c r="AJ665" s="80"/>
      <c r="AK665" s="80"/>
      <c r="AL665" s="14"/>
      <c r="AM665" s="16" t="str">
        <f t="shared" si="1"/>
        <v>{s:'632075', v:184 , c:'放デイ３２・未計画・開減１・'},</v>
      </c>
      <c r="AN665" s="16"/>
    </row>
    <row r="666" ht="16.5" customHeight="1">
      <c r="A666" s="29">
        <v>63.0</v>
      </c>
      <c r="B666" s="30">
        <v>2076.0</v>
      </c>
      <c r="C666" s="31">
        <v>664.0</v>
      </c>
      <c r="D666" s="32" t="s">
        <v>701</v>
      </c>
      <c r="E666" s="94"/>
      <c r="F666" s="94"/>
      <c r="G666" s="103"/>
      <c r="H666" s="8"/>
      <c r="I666" s="8"/>
      <c r="J666" s="54"/>
      <c r="K666" s="69"/>
      <c r="L666" s="65"/>
      <c r="M666" s="65"/>
      <c r="N666" s="83"/>
      <c r="O666" s="131"/>
      <c r="P666" s="87"/>
      <c r="Q666" s="83"/>
      <c r="R666" s="90"/>
      <c r="S666" s="91"/>
      <c r="T666" s="129"/>
      <c r="U666" s="56"/>
      <c r="V666" s="72"/>
      <c r="W666" s="73" t="s">
        <v>20</v>
      </c>
      <c r="X666" s="74" t="s">
        <v>21</v>
      </c>
      <c r="Y666" s="75">
        <v>0.85</v>
      </c>
      <c r="Z666" s="43"/>
      <c r="AA666" s="43"/>
      <c r="AB666" s="44"/>
      <c r="AC666" s="44"/>
      <c r="AD666" s="44"/>
      <c r="AE666" s="44"/>
      <c r="AF666" s="44"/>
      <c r="AG666" s="114">
        <f>ROUND(ROUND(ROUND(H652*R664,0)*V665,0)*Y666,0)</f>
        <v>156</v>
      </c>
      <c r="AH666" s="79"/>
      <c r="AI666" s="80"/>
      <c r="AJ666" s="80"/>
      <c r="AK666" s="80"/>
      <c r="AL666" s="14"/>
      <c r="AM666" s="16" t="str">
        <f t="shared" si="1"/>
        <v>{s:'632076', v:156 , c:'放デイ３２・未計画・開減１・評減・'},</v>
      </c>
      <c r="AN666" s="16"/>
    </row>
    <row r="667" ht="16.5" customHeight="1">
      <c r="A667" s="29">
        <v>63.0</v>
      </c>
      <c r="B667" s="30">
        <v>2077.0</v>
      </c>
      <c r="C667" s="31">
        <v>665.0</v>
      </c>
      <c r="D667" s="32" t="s">
        <v>702</v>
      </c>
      <c r="E667" s="94"/>
      <c r="F667" s="94"/>
      <c r="G667" s="103"/>
      <c r="H667" s="8"/>
      <c r="I667" s="8"/>
      <c r="J667" s="54"/>
      <c r="K667" s="69"/>
      <c r="L667" s="65"/>
      <c r="M667" s="65"/>
      <c r="N667" s="132"/>
      <c r="O667" s="133"/>
      <c r="P667" s="87"/>
      <c r="Q667" s="83"/>
      <c r="R667" s="90"/>
      <c r="S667" s="91"/>
      <c r="T667" s="128" t="s">
        <v>329</v>
      </c>
      <c r="U667" s="41" t="s">
        <v>21</v>
      </c>
      <c r="V667" s="68">
        <f>$V$295</f>
        <v>0.85</v>
      </c>
      <c r="W667" s="77"/>
      <c r="X667" s="77"/>
      <c r="Y667" s="77"/>
      <c r="Z667" s="77"/>
      <c r="AA667" s="77"/>
      <c r="AB667" s="72"/>
      <c r="AC667" s="72"/>
      <c r="AD667" s="72"/>
      <c r="AE667" s="72"/>
      <c r="AF667" s="72"/>
      <c r="AG667" s="45">
        <f>ROUND(ROUND(H652*R664,0)*V667,0)</f>
        <v>224</v>
      </c>
      <c r="AH667" s="79"/>
      <c r="AI667" s="80"/>
      <c r="AJ667" s="80"/>
      <c r="AK667" s="80"/>
      <c r="AL667" s="14"/>
      <c r="AM667" s="16" t="str">
        <f t="shared" si="1"/>
        <v>{s:'632077', v:224 , c:'放デイ３２・未計画・開減２・'},</v>
      </c>
      <c r="AN667" s="16"/>
    </row>
    <row r="668" ht="16.5" customHeight="1">
      <c r="A668" s="29">
        <v>63.0</v>
      </c>
      <c r="B668" s="30">
        <v>2078.0</v>
      </c>
      <c r="C668" s="31">
        <v>666.0</v>
      </c>
      <c r="D668" s="32" t="s">
        <v>703</v>
      </c>
      <c r="E668" s="94"/>
      <c r="F668" s="94"/>
      <c r="G668" s="103"/>
      <c r="H668" s="8"/>
      <c r="I668" s="8"/>
      <c r="J668" s="54"/>
      <c r="K668" s="69"/>
      <c r="L668" s="65"/>
      <c r="M668" s="65"/>
      <c r="N668" s="132"/>
      <c r="O668" s="133"/>
      <c r="P668" s="87"/>
      <c r="Q668" s="83"/>
      <c r="R668" s="90"/>
      <c r="S668" s="91"/>
      <c r="T668" s="129"/>
      <c r="U668" s="56"/>
      <c r="V668" s="72"/>
      <c r="W668" s="73" t="s">
        <v>20</v>
      </c>
      <c r="X668" s="74" t="s">
        <v>21</v>
      </c>
      <c r="Y668" s="75">
        <v>0.85</v>
      </c>
      <c r="Z668" s="43"/>
      <c r="AA668" s="43"/>
      <c r="AB668" s="44"/>
      <c r="AC668" s="44"/>
      <c r="AD668" s="44"/>
      <c r="AE668" s="44"/>
      <c r="AF668" s="44"/>
      <c r="AG668" s="114">
        <f>ROUND(ROUND(ROUND(H652*R664,0)*V667,0)*Y668,0)</f>
        <v>190</v>
      </c>
      <c r="AH668" s="79"/>
      <c r="AI668" s="80"/>
      <c r="AJ668" s="80"/>
      <c r="AK668" s="80"/>
      <c r="AL668" s="14"/>
      <c r="AM668" s="16" t="str">
        <f t="shared" si="1"/>
        <v>{s:'632078', v:190 , c:'放デイ３２・未計画・開減２・評減・'},</v>
      </c>
      <c r="AN668" s="16"/>
    </row>
    <row r="669" ht="16.5" customHeight="1">
      <c r="A669" s="29">
        <v>63.0</v>
      </c>
      <c r="B669" s="30">
        <v>2079.0</v>
      </c>
      <c r="C669" s="31">
        <v>667.0</v>
      </c>
      <c r="D669" s="32" t="s">
        <v>704</v>
      </c>
      <c r="E669" s="94"/>
      <c r="F669" s="94"/>
      <c r="G669" s="103"/>
      <c r="H669" s="8"/>
      <c r="I669" s="8"/>
      <c r="J669" s="54"/>
      <c r="K669" s="69"/>
      <c r="L669" s="65"/>
      <c r="M669" s="65"/>
      <c r="N669" s="132"/>
      <c r="O669" s="133"/>
      <c r="P669" s="134"/>
      <c r="Q669" s="83"/>
      <c r="R669" s="90"/>
      <c r="S669" s="91"/>
      <c r="T669" s="118"/>
      <c r="U669" s="41"/>
      <c r="V669" s="42"/>
      <c r="W669" s="43"/>
      <c r="X669" s="43"/>
      <c r="Y669" s="44"/>
      <c r="Z669" s="82" t="s">
        <v>30</v>
      </c>
      <c r="AA669" s="83">
        <v>5.0</v>
      </c>
      <c r="AB669" s="84" t="s">
        <v>31</v>
      </c>
      <c r="AC669" s="84"/>
      <c r="AD669" s="84"/>
      <c r="AE669" s="84"/>
      <c r="AF669" s="84"/>
      <c r="AG669" s="45">
        <f>ROUND(ROUND(H652*R664,0)-AA669,0)</f>
        <v>258</v>
      </c>
      <c r="AH669" s="79"/>
      <c r="AI669" s="80"/>
      <c r="AJ669" s="80"/>
      <c r="AK669" s="80"/>
      <c r="AL669" s="14"/>
      <c r="AM669" s="16" t="str">
        <f t="shared" si="1"/>
        <v>{s:'632079', v:258 , c:'放デイ３２・未計画・拘減・'},</v>
      </c>
      <c r="AN669" s="16"/>
    </row>
    <row r="670" ht="16.5" customHeight="1">
      <c r="A670" s="29">
        <v>63.0</v>
      </c>
      <c r="B670" s="30">
        <v>2080.0</v>
      </c>
      <c r="C670" s="31">
        <v>668.0</v>
      </c>
      <c r="D670" s="32" t="s">
        <v>705</v>
      </c>
      <c r="E670" s="94"/>
      <c r="F670" s="94"/>
      <c r="G670" s="103"/>
      <c r="H670" s="8"/>
      <c r="I670" s="8"/>
      <c r="J670" s="54"/>
      <c r="K670" s="69"/>
      <c r="L670" s="65"/>
      <c r="M670" s="65"/>
      <c r="N670" s="83"/>
      <c r="O670" s="134"/>
      <c r="P670" s="134"/>
      <c r="Q670" s="83"/>
      <c r="R670" s="90"/>
      <c r="S670" s="91"/>
      <c r="T670" s="126"/>
      <c r="U670" s="56"/>
      <c r="V670" s="58"/>
      <c r="W670" s="59" t="s">
        <v>20</v>
      </c>
      <c r="X670" s="41" t="s">
        <v>21</v>
      </c>
      <c r="Y670" s="86">
        <v>0.85</v>
      </c>
      <c r="Z670" s="87"/>
      <c r="AA670" s="83"/>
      <c r="AB670" s="84"/>
      <c r="AC670" s="84"/>
      <c r="AD670" s="84"/>
      <c r="AE670" s="84"/>
      <c r="AF670" s="84"/>
      <c r="AG670" s="45">
        <f>ROUND(ROUND(ROUND(H652*R664,0)*Y670,0)-AA669,0)</f>
        <v>219</v>
      </c>
      <c r="AH670" s="79"/>
      <c r="AI670" s="80"/>
      <c r="AJ670" s="80"/>
      <c r="AK670" s="80"/>
      <c r="AL670" s="14"/>
      <c r="AM670" s="16" t="str">
        <f t="shared" si="1"/>
        <v>{s:'632080', v:219 , c:'放デイ３２・未計画・評減・拘減・'},</v>
      </c>
      <c r="AN670" s="16"/>
    </row>
    <row r="671" ht="16.5" customHeight="1">
      <c r="A671" s="29">
        <v>63.0</v>
      </c>
      <c r="B671" s="30">
        <v>2081.0</v>
      </c>
      <c r="C671" s="31">
        <v>669.0</v>
      </c>
      <c r="D671" s="32" t="s">
        <v>706</v>
      </c>
      <c r="E671" s="94"/>
      <c r="F671" s="94"/>
      <c r="G671" s="103"/>
      <c r="H671" s="8"/>
      <c r="I671" s="8"/>
      <c r="J671" s="54"/>
      <c r="K671" s="69"/>
      <c r="L671" s="65"/>
      <c r="M671" s="65"/>
      <c r="N671" s="83"/>
      <c r="O671" s="134"/>
      <c r="P671" s="134"/>
      <c r="Q671" s="83"/>
      <c r="R671" s="90"/>
      <c r="S671" s="91"/>
      <c r="T671" s="128" t="s">
        <v>326</v>
      </c>
      <c r="U671" s="83" t="s">
        <v>21</v>
      </c>
      <c r="V671" s="91">
        <f>$V$293</f>
        <v>0.7</v>
      </c>
      <c r="W671" s="88"/>
      <c r="X671" s="88"/>
      <c r="Y671" s="89"/>
      <c r="Z671" s="87"/>
      <c r="AA671" s="90"/>
      <c r="AB671" s="91"/>
      <c r="AC671" s="91"/>
      <c r="AD671" s="91"/>
      <c r="AE671" s="91"/>
      <c r="AF671" s="91"/>
      <c r="AG671" s="45">
        <f>ROUND(ROUND(ROUND(H652*R664,0)*V671,0)-AA669,0)</f>
        <v>179</v>
      </c>
      <c r="AH671" s="79"/>
      <c r="AI671" s="80"/>
      <c r="AJ671" s="80"/>
      <c r="AK671" s="80"/>
      <c r="AL671" s="14"/>
      <c r="AM671" s="16" t="str">
        <f t="shared" si="1"/>
        <v>{s:'632081', v:179 , c:'放デイ３２・未計画・開減１・拘減・'},</v>
      </c>
      <c r="AN671" s="16"/>
    </row>
    <row r="672" ht="16.5" customHeight="1">
      <c r="A672" s="29">
        <v>63.0</v>
      </c>
      <c r="B672" s="30">
        <v>2082.0</v>
      </c>
      <c r="C672" s="31">
        <v>670.0</v>
      </c>
      <c r="D672" s="32" t="s">
        <v>707</v>
      </c>
      <c r="E672" s="94"/>
      <c r="F672" s="94"/>
      <c r="G672" s="103"/>
      <c r="H672" s="8"/>
      <c r="I672" s="8"/>
      <c r="J672" s="54"/>
      <c r="K672" s="69"/>
      <c r="L672" s="65"/>
      <c r="M672" s="65"/>
      <c r="N672" s="83"/>
      <c r="O672" s="134"/>
      <c r="P672" s="134"/>
      <c r="Q672" s="83"/>
      <c r="R672" s="90"/>
      <c r="S672" s="91"/>
      <c r="T672" s="129"/>
      <c r="U672" s="56"/>
      <c r="V672" s="72"/>
      <c r="W672" s="73" t="s">
        <v>20</v>
      </c>
      <c r="X672" s="74" t="s">
        <v>21</v>
      </c>
      <c r="Y672" s="92">
        <v>0.85</v>
      </c>
      <c r="Z672" s="87"/>
      <c r="AA672" s="90"/>
      <c r="AB672" s="91"/>
      <c r="AC672" s="91"/>
      <c r="AD672" s="91"/>
      <c r="AE672" s="91"/>
      <c r="AF672" s="91"/>
      <c r="AG672" s="114">
        <f>ROUND(ROUND(ROUND(ROUND(H652*R664,0)*V671,0)*Y672,0)-AA669,0)</f>
        <v>151</v>
      </c>
      <c r="AH672" s="79"/>
      <c r="AI672" s="80"/>
      <c r="AJ672" s="80"/>
      <c r="AK672" s="80"/>
      <c r="AL672" s="14"/>
      <c r="AM672" s="16" t="str">
        <f t="shared" si="1"/>
        <v>{s:'632082', v:151 , c:'放デイ３２・未計画・開減１・評減・拘減・'},</v>
      </c>
      <c r="AN672" s="16"/>
    </row>
    <row r="673" ht="16.5" customHeight="1">
      <c r="A673" s="29">
        <v>63.0</v>
      </c>
      <c r="B673" s="30">
        <v>2083.0</v>
      </c>
      <c r="C673" s="31">
        <v>671.0</v>
      </c>
      <c r="D673" s="32" t="s">
        <v>708</v>
      </c>
      <c r="E673" s="94"/>
      <c r="F673" s="94"/>
      <c r="G673" s="103"/>
      <c r="H673" s="8"/>
      <c r="I673" s="8"/>
      <c r="J673" s="54"/>
      <c r="K673" s="69"/>
      <c r="L673" s="65"/>
      <c r="M673" s="65"/>
      <c r="N673" s="83"/>
      <c r="O673" s="134"/>
      <c r="P673" s="134"/>
      <c r="Q673" s="83"/>
      <c r="R673" s="90"/>
      <c r="S673" s="91"/>
      <c r="T673" s="128" t="s">
        <v>329</v>
      </c>
      <c r="U673" s="83" t="s">
        <v>21</v>
      </c>
      <c r="V673" s="91">
        <f>$V$295</f>
        <v>0.85</v>
      </c>
      <c r="W673" s="77"/>
      <c r="X673" s="77"/>
      <c r="Y673" s="72"/>
      <c r="Z673" s="87"/>
      <c r="AA673" s="90"/>
      <c r="AB673" s="91"/>
      <c r="AC673" s="91"/>
      <c r="AD673" s="91"/>
      <c r="AE673" s="91"/>
      <c r="AF673" s="91"/>
      <c r="AG673" s="45">
        <f>ROUND(ROUND(ROUND(H652*R664,0)*V673,0)-AA669,0)</f>
        <v>219</v>
      </c>
      <c r="AH673" s="79"/>
      <c r="AI673" s="80"/>
      <c r="AJ673" s="80"/>
      <c r="AK673" s="80"/>
      <c r="AL673" s="14"/>
      <c r="AM673" s="16" t="str">
        <f t="shared" si="1"/>
        <v>{s:'632083', v:219 , c:'放デイ３２・未計画・開減２・拘減・'},</v>
      </c>
      <c r="AN673" s="16"/>
    </row>
    <row r="674" ht="16.5" customHeight="1">
      <c r="A674" s="29">
        <v>63.0</v>
      </c>
      <c r="B674" s="30">
        <v>2084.0</v>
      </c>
      <c r="C674" s="31">
        <v>672.0</v>
      </c>
      <c r="D674" s="32" t="s">
        <v>709</v>
      </c>
      <c r="E674" s="94"/>
      <c r="F674" s="94"/>
      <c r="G674" s="103"/>
      <c r="H674" s="8"/>
      <c r="I674" s="8"/>
      <c r="J674" s="54"/>
      <c r="K674" s="69"/>
      <c r="L674" s="65"/>
      <c r="M674" s="65"/>
      <c r="N674" s="83"/>
      <c r="O674" s="134"/>
      <c r="P674" s="134"/>
      <c r="Q674" s="83"/>
      <c r="R674" s="90"/>
      <c r="S674" s="91"/>
      <c r="T674" s="129"/>
      <c r="U674" s="56"/>
      <c r="V674" s="72"/>
      <c r="W674" s="73" t="s">
        <v>20</v>
      </c>
      <c r="X674" s="74" t="s">
        <v>21</v>
      </c>
      <c r="Y674" s="92">
        <v>0.85</v>
      </c>
      <c r="Z674" s="93"/>
      <c r="AA674" s="77"/>
      <c r="AB674" s="72"/>
      <c r="AC674" s="72"/>
      <c r="AD674" s="72"/>
      <c r="AE674" s="72"/>
      <c r="AF674" s="72"/>
      <c r="AG674" s="114">
        <f>ROUND(ROUND(ROUND(ROUND(H652*R664,0)*V673,0)*Y674,0)-AA669,0)</f>
        <v>185</v>
      </c>
      <c r="AH674" s="79"/>
      <c r="AI674" s="80"/>
      <c r="AJ674" s="80"/>
      <c r="AK674" s="80"/>
      <c r="AL674" s="14"/>
      <c r="AM674" s="16" t="str">
        <f t="shared" si="1"/>
        <v>{s:'632084', v:185 , c:'放デイ３２・未計画・開減２・評減・拘減・'},</v>
      </c>
      <c r="AN674" s="16"/>
    </row>
    <row r="675" ht="16.5" customHeight="1">
      <c r="A675" s="29">
        <v>63.0</v>
      </c>
      <c r="B675" s="30">
        <v>2085.0</v>
      </c>
      <c r="C675" s="31">
        <v>673.0</v>
      </c>
      <c r="D675" s="32" t="s">
        <v>710</v>
      </c>
      <c r="E675" s="94"/>
      <c r="F675" s="94"/>
      <c r="G675" s="103"/>
      <c r="H675" s="8"/>
      <c r="I675" s="8"/>
      <c r="J675" s="54"/>
      <c r="K675" s="69"/>
      <c r="L675" s="65"/>
      <c r="M675" s="65"/>
      <c r="N675" s="83"/>
      <c r="O675" s="134"/>
      <c r="P675" s="130" t="s">
        <v>27</v>
      </c>
      <c r="Q675" s="41"/>
      <c r="R675" s="135"/>
      <c r="S675" s="68"/>
      <c r="T675" s="118"/>
      <c r="U675" s="41"/>
      <c r="V675" s="42"/>
      <c r="W675" s="43"/>
      <c r="X675" s="43"/>
      <c r="Y675" s="43"/>
      <c r="Z675" s="43"/>
      <c r="AA675" s="43"/>
      <c r="AB675" s="44"/>
      <c r="AC675" s="44"/>
      <c r="AD675" s="44"/>
      <c r="AE675" s="44"/>
      <c r="AF675" s="44"/>
      <c r="AG675" s="45">
        <f>ROUND(H652*R676,0)</f>
        <v>188</v>
      </c>
      <c r="AH675" s="79"/>
      <c r="AI675" s="80"/>
      <c r="AJ675" s="80"/>
      <c r="AK675" s="80"/>
      <c r="AL675" s="14"/>
      <c r="AM675" s="16" t="str">
        <f t="shared" si="1"/>
        <v>{s:'632085', v:188 , c:'放デイ３２・未計画２・'},</v>
      </c>
      <c r="AN675" s="16"/>
    </row>
    <row r="676" ht="16.5" customHeight="1">
      <c r="A676" s="29">
        <v>63.0</v>
      </c>
      <c r="B676" s="30">
        <v>2086.0</v>
      </c>
      <c r="C676" s="31">
        <v>674.0</v>
      </c>
      <c r="D676" s="32" t="s">
        <v>711</v>
      </c>
      <c r="E676" s="94"/>
      <c r="F676" s="94"/>
      <c r="G676" s="103"/>
      <c r="H676" s="8"/>
      <c r="I676" s="8"/>
      <c r="J676" s="54"/>
      <c r="K676" s="69"/>
      <c r="L676" s="65"/>
      <c r="M676" s="65"/>
      <c r="N676" s="83"/>
      <c r="O676" s="134"/>
      <c r="P676" s="87"/>
      <c r="Q676" s="83" t="s">
        <v>21</v>
      </c>
      <c r="R676" s="90">
        <v>0.5</v>
      </c>
      <c r="S676" s="91"/>
      <c r="T676" s="126"/>
      <c r="U676" s="56"/>
      <c r="V676" s="58"/>
      <c r="W676" s="59" t="s">
        <v>20</v>
      </c>
      <c r="X676" s="41" t="s">
        <v>21</v>
      </c>
      <c r="Y676" s="60">
        <v>0.85</v>
      </c>
      <c r="Z676" s="43"/>
      <c r="AA676" s="43"/>
      <c r="AB676" s="44"/>
      <c r="AC676" s="44"/>
      <c r="AD676" s="44"/>
      <c r="AE676" s="44"/>
      <c r="AF676" s="44"/>
      <c r="AG676" s="45">
        <f>ROUND(ROUND(H652*R676,0)*Y676,0)</f>
        <v>160</v>
      </c>
      <c r="AH676" s="79"/>
      <c r="AI676" s="80"/>
      <c r="AJ676" s="80"/>
      <c r="AK676" s="80"/>
      <c r="AL676" s="14"/>
      <c r="AM676" s="16" t="str">
        <f t="shared" si="1"/>
        <v>{s:'632086', v:160 , c:'放デイ３２・未計画２・評減・'},</v>
      </c>
      <c r="AN676" s="16"/>
    </row>
    <row r="677" ht="16.5" customHeight="1">
      <c r="A677" s="29">
        <v>63.0</v>
      </c>
      <c r="B677" s="30">
        <v>2087.0</v>
      </c>
      <c r="C677" s="31">
        <v>675.0</v>
      </c>
      <c r="D677" s="32" t="s">
        <v>712</v>
      </c>
      <c r="E677" s="94"/>
      <c r="F677" s="94"/>
      <c r="G677" s="103"/>
      <c r="H677" s="8"/>
      <c r="I677" s="8"/>
      <c r="J677" s="54"/>
      <c r="K677" s="69"/>
      <c r="L677" s="65"/>
      <c r="M677" s="65"/>
      <c r="N677" s="83"/>
      <c r="O677" s="134"/>
      <c r="P677" s="87"/>
      <c r="Q677" s="83"/>
      <c r="R677" s="90"/>
      <c r="S677" s="91"/>
      <c r="T677" s="128" t="s">
        <v>326</v>
      </c>
      <c r="U677" s="41" t="s">
        <v>21</v>
      </c>
      <c r="V677" s="68">
        <f>$V$293</f>
        <v>0.7</v>
      </c>
      <c r="W677" s="88"/>
      <c r="X677" s="88"/>
      <c r="Y677" s="88"/>
      <c r="Z677" s="88"/>
      <c r="AA677" s="88"/>
      <c r="AB677" s="89"/>
      <c r="AC677" s="89"/>
      <c r="AD677" s="89"/>
      <c r="AE677" s="89"/>
      <c r="AF677" s="89"/>
      <c r="AG677" s="45">
        <f>ROUND(ROUND(H652*R676,0)*V677,0)</f>
        <v>132</v>
      </c>
      <c r="AH677" s="79"/>
      <c r="AI677" s="80"/>
      <c r="AJ677" s="80"/>
      <c r="AK677" s="80"/>
      <c r="AL677" s="14"/>
      <c r="AM677" s="16" t="str">
        <f t="shared" si="1"/>
        <v>{s:'632087', v:132 , c:'放デイ３２・未計画２・開減１・'},</v>
      </c>
      <c r="AN677" s="16"/>
    </row>
    <row r="678" ht="16.5" customHeight="1">
      <c r="A678" s="29">
        <v>63.0</v>
      </c>
      <c r="B678" s="30">
        <v>2088.0</v>
      </c>
      <c r="C678" s="31">
        <v>676.0</v>
      </c>
      <c r="D678" s="32" t="s">
        <v>713</v>
      </c>
      <c r="E678" s="94"/>
      <c r="F678" s="94"/>
      <c r="G678" s="103"/>
      <c r="H678" s="8"/>
      <c r="I678" s="8"/>
      <c r="J678" s="54"/>
      <c r="K678" s="69"/>
      <c r="L678" s="65"/>
      <c r="M678" s="65"/>
      <c r="N678" s="83"/>
      <c r="O678" s="134"/>
      <c r="P678" s="87"/>
      <c r="Q678" s="83"/>
      <c r="R678" s="90"/>
      <c r="S678" s="91"/>
      <c r="T678" s="129"/>
      <c r="U678" s="56"/>
      <c r="V678" s="72"/>
      <c r="W678" s="73" t="s">
        <v>20</v>
      </c>
      <c r="X678" s="74" t="s">
        <v>21</v>
      </c>
      <c r="Y678" s="75">
        <v>0.85</v>
      </c>
      <c r="Z678" s="43"/>
      <c r="AA678" s="43"/>
      <c r="AB678" s="44"/>
      <c r="AC678" s="44"/>
      <c r="AD678" s="44"/>
      <c r="AE678" s="44"/>
      <c r="AF678" s="44"/>
      <c r="AG678" s="45">
        <f>ROUND(ROUND(ROUND(H652*R676,0)*V677,0)*Y678,0)</f>
        <v>112</v>
      </c>
      <c r="AH678" s="79"/>
      <c r="AI678" s="80"/>
      <c r="AJ678" s="80"/>
      <c r="AK678" s="80"/>
      <c r="AL678" s="14"/>
      <c r="AM678" s="16" t="str">
        <f t="shared" si="1"/>
        <v>{s:'632088', v:112 , c:'放デイ３２・未計画２・開減１・評減・'},</v>
      </c>
      <c r="AN678" s="16"/>
    </row>
    <row r="679" ht="16.5" customHeight="1">
      <c r="A679" s="29">
        <v>63.0</v>
      </c>
      <c r="B679" s="30">
        <v>2089.0</v>
      </c>
      <c r="C679" s="31">
        <v>677.0</v>
      </c>
      <c r="D679" s="32" t="s">
        <v>714</v>
      </c>
      <c r="E679" s="94"/>
      <c r="F679" s="94"/>
      <c r="G679" s="103"/>
      <c r="H679" s="8"/>
      <c r="I679" s="8"/>
      <c r="J679" s="54"/>
      <c r="K679" s="69"/>
      <c r="L679" s="65"/>
      <c r="M679" s="65"/>
      <c r="N679" s="83"/>
      <c r="O679" s="134"/>
      <c r="P679" s="87"/>
      <c r="Q679" s="83"/>
      <c r="R679" s="90"/>
      <c r="S679" s="91"/>
      <c r="T679" s="128" t="s">
        <v>329</v>
      </c>
      <c r="U679" s="41" t="s">
        <v>21</v>
      </c>
      <c r="V679" s="68">
        <f>$V$295</f>
        <v>0.85</v>
      </c>
      <c r="W679" s="77"/>
      <c r="X679" s="77"/>
      <c r="Y679" s="77"/>
      <c r="Z679" s="77"/>
      <c r="AA679" s="77"/>
      <c r="AB679" s="72"/>
      <c r="AC679" s="72"/>
      <c r="AD679" s="72"/>
      <c r="AE679" s="72"/>
      <c r="AF679" s="72"/>
      <c r="AG679" s="45">
        <f>ROUND(ROUND(H652*R676,0)*V679,0)</f>
        <v>160</v>
      </c>
      <c r="AH679" s="79"/>
      <c r="AI679" s="80"/>
      <c r="AJ679" s="80"/>
      <c r="AK679" s="80"/>
      <c r="AL679" s="14"/>
      <c r="AM679" s="16" t="str">
        <f t="shared" si="1"/>
        <v>{s:'632089', v:160 , c:'放デイ３２・未計画２・開減２・'},</v>
      </c>
      <c r="AN679" s="16"/>
    </row>
    <row r="680" ht="16.5" customHeight="1">
      <c r="A680" s="29">
        <v>63.0</v>
      </c>
      <c r="B680" s="30">
        <v>2090.0</v>
      </c>
      <c r="C680" s="31">
        <v>678.0</v>
      </c>
      <c r="D680" s="32" t="s">
        <v>715</v>
      </c>
      <c r="E680" s="94"/>
      <c r="F680" s="94"/>
      <c r="G680" s="103"/>
      <c r="H680" s="8"/>
      <c r="I680" s="8"/>
      <c r="J680" s="54"/>
      <c r="K680" s="69"/>
      <c r="L680" s="65"/>
      <c r="M680" s="65"/>
      <c r="N680" s="83"/>
      <c r="O680" s="134"/>
      <c r="P680" s="134"/>
      <c r="Q680" s="83"/>
      <c r="R680" s="90"/>
      <c r="S680" s="91"/>
      <c r="T680" s="129"/>
      <c r="U680" s="56"/>
      <c r="V680" s="72"/>
      <c r="W680" s="73" t="s">
        <v>20</v>
      </c>
      <c r="X680" s="74" t="s">
        <v>21</v>
      </c>
      <c r="Y680" s="75">
        <v>0.85</v>
      </c>
      <c r="Z680" s="43"/>
      <c r="AA680" s="43"/>
      <c r="AB680" s="44"/>
      <c r="AC680" s="44"/>
      <c r="AD680" s="44"/>
      <c r="AE680" s="44"/>
      <c r="AF680" s="44"/>
      <c r="AG680" s="45">
        <f>ROUND(ROUND(ROUND(H652*R676,0)*V679,0)*Y680,0)</f>
        <v>136</v>
      </c>
      <c r="AH680" s="79"/>
      <c r="AI680" s="80"/>
      <c r="AJ680" s="80"/>
      <c r="AK680" s="80"/>
      <c r="AL680" s="14"/>
      <c r="AM680" s="16" t="str">
        <f t="shared" si="1"/>
        <v>{s:'632090', v:136 , c:'放デイ３２・未計画２・開減２・評減・'},</v>
      </c>
      <c r="AN680" s="16"/>
    </row>
    <row r="681" ht="16.5" customHeight="1">
      <c r="A681" s="29">
        <v>63.0</v>
      </c>
      <c r="B681" s="30">
        <v>2091.0</v>
      </c>
      <c r="C681" s="31">
        <v>679.0</v>
      </c>
      <c r="D681" s="32" t="s">
        <v>716</v>
      </c>
      <c r="E681" s="94"/>
      <c r="F681" s="94"/>
      <c r="G681" s="103"/>
      <c r="H681" s="8"/>
      <c r="I681" s="8"/>
      <c r="J681" s="54"/>
      <c r="K681" s="69"/>
      <c r="L681" s="65"/>
      <c r="M681" s="65"/>
      <c r="N681" s="83"/>
      <c r="O681" s="134"/>
      <c r="P681" s="134"/>
      <c r="Q681" s="83"/>
      <c r="R681" s="90"/>
      <c r="S681" s="91"/>
      <c r="T681" s="118"/>
      <c r="U681" s="41"/>
      <c r="V681" s="42"/>
      <c r="W681" s="43"/>
      <c r="X681" s="43"/>
      <c r="Y681" s="44"/>
      <c r="Z681" s="82" t="s">
        <v>30</v>
      </c>
      <c r="AA681" s="83">
        <v>5.0</v>
      </c>
      <c r="AB681" s="84" t="s">
        <v>31</v>
      </c>
      <c r="AC681" s="84"/>
      <c r="AD681" s="84"/>
      <c r="AE681" s="84"/>
      <c r="AF681" s="84"/>
      <c r="AG681" s="45">
        <f>ROUND(ROUND(H652*R676,0)-AA681,0)</f>
        <v>183</v>
      </c>
      <c r="AH681" s="79"/>
      <c r="AI681" s="80"/>
      <c r="AJ681" s="80"/>
      <c r="AK681" s="80"/>
      <c r="AL681" s="14"/>
      <c r="AM681" s="16" t="str">
        <f t="shared" si="1"/>
        <v>{s:'632091', v:183 , c:'放デイ３２・未計画２・拘減・'},</v>
      </c>
      <c r="AN681" s="16"/>
    </row>
    <row r="682" ht="16.5" customHeight="1">
      <c r="A682" s="29">
        <v>63.0</v>
      </c>
      <c r="B682" s="30">
        <v>2092.0</v>
      </c>
      <c r="C682" s="31">
        <v>680.0</v>
      </c>
      <c r="D682" s="32" t="s">
        <v>717</v>
      </c>
      <c r="E682" s="94"/>
      <c r="F682" s="94"/>
      <c r="G682" s="103"/>
      <c r="H682" s="8"/>
      <c r="I682" s="8"/>
      <c r="J682" s="54"/>
      <c r="K682" s="69"/>
      <c r="L682" s="65"/>
      <c r="M682" s="65"/>
      <c r="N682" s="83"/>
      <c r="O682" s="134"/>
      <c r="P682" s="134"/>
      <c r="Q682" s="83"/>
      <c r="R682" s="90"/>
      <c r="S682" s="90"/>
      <c r="T682" s="126"/>
      <c r="U682" s="56"/>
      <c r="V682" s="58"/>
      <c r="W682" s="59" t="s">
        <v>20</v>
      </c>
      <c r="X682" s="41" t="s">
        <v>21</v>
      </c>
      <c r="Y682" s="86">
        <v>0.85</v>
      </c>
      <c r="Z682" s="87"/>
      <c r="AA682" s="83"/>
      <c r="AB682" s="84"/>
      <c r="AC682" s="84"/>
      <c r="AD682" s="84"/>
      <c r="AE682" s="84"/>
      <c r="AF682" s="84"/>
      <c r="AG682" s="45">
        <f>ROUND(ROUND(ROUND(H652*R676,0)*Y682,0)-AA681,0)</f>
        <v>155</v>
      </c>
      <c r="AH682" s="79"/>
      <c r="AI682" s="80"/>
      <c r="AJ682" s="80"/>
      <c r="AK682" s="80"/>
      <c r="AL682" s="14"/>
      <c r="AM682" s="16" t="str">
        <f t="shared" si="1"/>
        <v>{s:'632092', v:155 , c:'放デイ３２・未計画２・評減・拘減・'},</v>
      </c>
      <c r="AN682" s="16"/>
    </row>
    <row r="683" ht="16.5" customHeight="1">
      <c r="A683" s="29">
        <v>63.0</v>
      </c>
      <c r="B683" s="30">
        <v>2093.0</v>
      </c>
      <c r="C683" s="31">
        <v>681.0</v>
      </c>
      <c r="D683" s="32" t="s">
        <v>718</v>
      </c>
      <c r="E683" s="94"/>
      <c r="F683" s="94"/>
      <c r="G683" s="103"/>
      <c r="H683" s="8"/>
      <c r="I683" s="8"/>
      <c r="J683" s="54"/>
      <c r="K683" s="69"/>
      <c r="L683" s="65"/>
      <c r="M683" s="65"/>
      <c r="N683" s="83"/>
      <c r="O683" s="134"/>
      <c r="P683" s="134"/>
      <c r="Q683" s="83"/>
      <c r="R683" s="90"/>
      <c r="S683" s="90"/>
      <c r="T683" s="128" t="s">
        <v>326</v>
      </c>
      <c r="U683" s="83" t="s">
        <v>21</v>
      </c>
      <c r="V683" s="91">
        <f>$V$293</f>
        <v>0.7</v>
      </c>
      <c r="W683" s="88"/>
      <c r="X683" s="88"/>
      <c r="Y683" s="89"/>
      <c r="Z683" s="87"/>
      <c r="AA683" s="90"/>
      <c r="AB683" s="91"/>
      <c r="AC683" s="91"/>
      <c r="AD683" s="91"/>
      <c r="AE683" s="91"/>
      <c r="AF683" s="91"/>
      <c r="AG683" s="45">
        <f>ROUND(ROUND(ROUND(H652*R676,0)*V683,0)-AA681,0)</f>
        <v>127</v>
      </c>
      <c r="AH683" s="79"/>
      <c r="AI683" s="80"/>
      <c r="AJ683" s="80"/>
      <c r="AK683" s="80"/>
      <c r="AL683" s="14"/>
      <c r="AM683" s="16" t="str">
        <f t="shared" si="1"/>
        <v>{s:'632093', v:127 , c:'放デイ３２・未計画２・開減１・拘減・'},</v>
      </c>
      <c r="AN683" s="16"/>
    </row>
    <row r="684" ht="16.5" customHeight="1">
      <c r="A684" s="29">
        <v>63.0</v>
      </c>
      <c r="B684" s="30">
        <v>2094.0</v>
      </c>
      <c r="C684" s="31">
        <v>682.0</v>
      </c>
      <c r="D684" s="32" t="s">
        <v>719</v>
      </c>
      <c r="E684" s="94"/>
      <c r="F684" s="94"/>
      <c r="G684" s="103"/>
      <c r="H684" s="8"/>
      <c r="I684" s="8"/>
      <c r="J684" s="54"/>
      <c r="K684" s="69"/>
      <c r="L684" s="65"/>
      <c r="M684" s="65"/>
      <c r="N684" s="83"/>
      <c r="O684" s="134"/>
      <c r="P684" s="134"/>
      <c r="Q684" s="83"/>
      <c r="R684" s="90"/>
      <c r="S684" s="90"/>
      <c r="T684" s="129"/>
      <c r="U684" s="56"/>
      <c r="V684" s="72"/>
      <c r="W684" s="73" t="s">
        <v>20</v>
      </c>
      <c r="X684" s="74" t="s">
        <v>21</v>
      </c>
      <c r="Y684" s="92">
        <v>0.85</v>
      </c>
      <c r="Z684" s="87"/>
      <c r="AA684" s="90"/>
      <c r="AB684" s="91"/>
      <c r="AC684" s="91"/>
      <c r="AD684" s="91"/>
      <c r="AE684" s="91"/>
      <c r="AF684" s="91"/>
      <c r="AG684" s="45">
        <f>ROUND(ROUND(ROUND(ROUND(H652*R676,0)*V683,0)*Y684,0)-AA681,0)</f>
        <v>107</v>
      </c>
      <c r="AH684" s="79"/>
      <c r="AI684" s="80"/>
      <c r="AJ684" s="80"/>
      <c r="AK684" s="80"/>
      <c r="AL684" s="14"/>
      <c r="AM684" s="16" t="str">
        <f t="shared" si="1"/>
        <v>{s:'632094', v:107 , c:'放デイ３２・未計画２・開減１・評減・拘減・'},</v>
      </c>
      <c r="AN684" s="16"/>
    </row>
    <row r="685" ht="16.5" customHeight="1">
      <c r="A685" s="29">
        <v>63.0</v>
      </c>
      <c r="B685" s="30">
        <v>2095.0</v>
      </c>
      <c r="C685" s="31">
        <v>683.0</v>
      </c>
      <c r="D685" s="32" t="s">
        <v>720</v>
      </c>
      <c r="E685" s="94"/>
      <c r="F685" s="94"/>
      <c r="G685" s="103"/>
      <c r="H685" s="8"/>
      <c r="I685" s="8"/>
      <c r="J685" s="54"/>
      <c r="K685" s="69"/>
      <c r="L685" s="65"/>
      <c r="M685" s="65"/>
      <c r="N685" s="83"/>
      <c r="O685" s="133"/>
      <c r="P685" s="137"/>
      <c r="Q685" s="83"/>
      <c r="R685" s="90"/>
      <c r="S685" s="90"/>
      <c r="T685" s="128" t="s">
        <v>329</v>
      </c>
      <c r="U685" s="83" t="s">
        <v>21</v>
      </c>
      <c r="V685" s="91">
        <f>$V$295</f>
        <v>0.85</v>
      </c>
      <c r="W685" s="77"/>
      <c r="X685" s="77"/>
      <c r="Y685" s="72"/>
      <c r="Z685" s="87"/>
      <c r="AA685" s="90"/>
      <c r="AB685" s="91"/>
      <c r="AC685" s="91"/>
      <c r="AD685" s="91"/>
      <c r="AE685" s="91"/>
      <c r="AF685" s="91"/>
      <c r="AG685" s="45">
        <f>ROUND(ROUND(ROUND(H652*R676,0)*V685,0)-AA681,0)</f>
        <v>155</v>
      </c>
      <c r="AH685" s="79"/>
      <c r="AI685" s="80"/>
      <c r="AJ685" s="80"/>
      <c r="AK685" s="80"/>
      <c r="AL685" s="14"/>
      <c r="AM685" s="16" t="str">
        <f t="shared" si="1"/>
        <v>{s:'632095', v:155 , c:'放デイ３２・未計画２・開減２・拘減・'},</v>
      </c>
      <c r="AN685" s="16"/>
    </row>
    <row r="686" ht="16.5" customHeight="1">
      <c r="A686" s="29">
        <v>63.0</v>
      </c>
      <c r="B686" s="30">
        <v>2096.0</v>
      </c>
      <c r="C686" s="31">
        <v>684.0</v>
      </c>
      <c r="D686" s="32" t="s">
        <v>721</v>
      </c>
      <c r="E686" s="94"/>
      <c r="F686" s="94"/>
      <c r="G686" s="103"/>
      <c r="H686" s="8"/>
      <c r="I686" s="8"/>
      <c r="J686" s="54"/>
      <c r="K686" s="69"/>
      <c r="L686" s="65"/>
      <c r="M686" s="65"/>
      <c r="N686" s="83"/>
      <c r="O686" s="142"/>
      <c r="P686" s="137"/>
      <c r="Q686" s="83"/>
      <c r="R686" s="90"/>
      <c r="S686" s="90"/>
      <c r="T686" s="129"/>
      <c r="U686" s="56"/>
      <c r="V686" s="72"/>
      <c r="W686" s="73" t="s">
        <v>20</v>
      </c>
      <c r="X686" s="74" t="s">
        <v>21</v>
      </c>
      <c r="Y686" s="92">
        <v>0.85</v>
      </c>
      <c r="Z686" s="93"/>
      <c r="AA686" s="77"/>
      <c r="AB686" s="72"/>
      <c r="AC686" s="72"/>
      <c r="AD686" s="72"/>
      <c r="AE686" s="72"/>
      <c r="AF686" s="72"/>
      <c r="AG686" s="45">
        <f>ROUND(ROUND(ROUND(ROUND(H652*R676,0)*V685,0)*Y686,0)-AA681,0)</f>
        <v>131</v>
      </c>
      <c r="AH686" s="79"/>
      <c r="AI686" s="80"/>
      <c r="AJ686" s="80"/>
      <c r="AK686" s="80"/>
      <c r="AL686" s="14"/>
      <c r="AM686" s="16" t="str">
        <f t="shared" si="1"/>
        <v>{s:'632096', v:131 , c:'放デイ３２・未計画２・開減２・評減・拘減・'},</v>
      </c>
      <c r="AN686" s="16"/>
    </row>
    <row r="687" ht="16.5" customHeight="1">
      <c r="A687" s="29">
        <v>63.0</v>
      </c>
      <c r="B687" s="30">
        <v>2097.0</v>
      </c>
      <c r="C687" s="31">
        <v>685.0</v>
      </c>
      <c r="D687" s="32" t="s">
        <v>722</v>
      </c>
      <c r="E687" s="94"/>
      <c r="F687" s="94"/>
      <c r="G687" s="94"/>
      <c r="H687" s="140"/>
      <c r="I687" s="140"/>
      <c r="J687" s="95"/>
      <c r="K687" s="82" t="s">
        <v>38</v>
      </c>
      <c r="L687" s="96"/>
      <c r="M687" s="96"/>
      <c r="N687" s="39"/>
      <c r="O687" s="40"/>
      <c r="P687" s="41"/>
      <c r="Q687" s="7"/>
      <c r="R687" s="7"/>
      <c r="S687" s="7"/>
      <c r="T687" s="118"/>
      <c r="U687" s="41"/>
      <c r="V687" s="42"/>
      <c r="W687" s="43"/>
      <c r="X687" s="43"/>
      <c r="Y687" s="43"/>
      <c r="Z687" s="43"/>
      <c r="AA687" s="43"/>
      <c r="AB687" s="44"/>
      <c r="AC687" s="44"/>
      <c r="AD687" s="44"/>
      <c r="AE687" s="44"/>
      <c r="AF687" s="44"/>
      <c r="AG687" s="45">
        <f>ROUND(H652+L688,0)</f>
        <v>382</v>
      </c>
      <c r="AH687" s="79"/>
      <c r="AI687" s="80"/>
      <c r="AJ687" s="80"/>
      <c r="AK687" s="80"/>
      <c r="AL687" s="14"/>
      <c r="AM687" s="16" t="str">
        <f t="shared" si="1"/>
        <v>{s:'632097', v:382 , c:'放デイ３２・有資格１８・'},</v>
      </c>
      <c r="AN687" s="16"/>
    </row>
    <row r="688" ht="16.5" customHeight="1">
      <c r="A688" s="29">
        <v>63.0</v>
      </c>
      <c r="B688" s="30">
        <v>2098.0</v>
      </c>
      <c r="C688" s="31">
        <v>686.0</v>
      </c>
      <c r="D688" s="32" t="s">
        <v>723</v>
      </c>
      <c r="E688" s="94"/>
      <c r="F688" s="94"/>
      <c r="G688" s="94"/>
      <c r="H688" s="140"/>
      <c r="I688" s="140"/>
      <c r="J688" s="95"/>
      <c r="K688" s="87"/>
      <c r="L688" s="83">
        <v>6.0</v>
      </c>
      <c r="M688" s="97" t="s">
        <v>40</v>
      </c>
      <c r="N688" s="54"/>
      <c r="O688" s="125"/>
      <c r="P688" s="83"/>
      <c r="Q688" s="8"/>
      <c r="R688" s="8"/>
      <c r="S688" s="8"/>
      <c r="T688" s="126"/>
      <c r="U688" s="56"/>
      <c r="V688" s="58"/>
      <c r="W688" s="59" t="s">
        <v>20</v>
      </c>
      <c r="X688" s="41" t="s">
        <v>21</v>
      </c>
      <c r="Y688" s="60">
        <v>0.85</v>
      </c>
      <c r="Z688" s="43"/>
      <c r="AA688" s="43"/>
      <c r="AB688" s="44"/>
      <c r="AC688" s="44"/>
      <c r="AD688" s="44"/>
      <c r="AE688" s="44"/>
      <c r="AF688" s="44"/>
      <c r="AG688" s="45">
        <f>ROUND(ROUND(H652+L688,0)*Y688,0)</f>
        <v>325</v>
      </c>
      <c r="AH688" s="79"/>
      <c r="AI688" s="80"/>
      <c r="AJ688" s="80"/>
      <c r="AK688" s="80"/>
      <c r="AL688" s="14"/>
      <c r="AM688" s="16" t="str">
        <f t="shared" si="1"/>
        <v>{s:'632098', v:325 , c:'放デイ３２・有資格１８・評減・'},</v>
      </c>
      <c r="AN688" s="16"/>
    </row>
    <row r="689" ht="16.5" customHeight="1">
      <c r="A689" s="29">
        <v>63.0</v>
      </c>
      <c r="B689" s="30">
        <v>2099.0</v>
      </c>
      <c r="C689" s="31">
        <v>687.0</v>
      </c>
      <c r="D689" s="32" t="s">
        <v>724</v>
      </c>
      <c r="E689" s="94"/>
      <c r="F689" s="94"/>
      <c r="G689" s="94"/>
      <c r="H689" s="140"/>
      <c r="I689" s="140"/>
      <c r="J689" s="95"/>
      <c r="K689" s="87"/>
      <c r="L689" s="65"/>
      <c r="M689" s="83"/>
      <c r="N689" s="100"/>
      <c r="O689" s="127"/>
      <c r="P689" s="14"/>
      <c r="Q689" s="8"/>
      <c r="R689" s="8"/>
      <c r="S689" s="8"/>
      <c r="T689" s="128" t="s">
        <v>326</v>
      </c>
      <c r="U689" s="41" t="s">
        <v>21</v>
      </c>
      <c r="V689" s="68">
        <f>$V$293</f>
        <v>0.7</v>
      </c>
      <c r="W689" s="88"/>
      <c r="X689" s="88"/>
      <c r="Y689" s="88"/>
      <c r="Z689" s="88"/>
      <c r="AA689" s="88"/>
      <c r="AB689" s="89"/>
      <c r="AC689" s="89"/>
      <c r="AD689" s="89"/>
      <c r="AE689" s="89"/>
      <c r="AF689" s="89"/>
      <c r="AG689" s="45">
        <f>ROUND(ROUND(H652+L688,0)*V689,0)</f>
        <v>267</v>
      </c>
      <c r="AH689" s="79"/>
      <c r="AI689" s="80"/>
      <c r="AJ689" s="80"/>
      <c r="AK689" s="80"/>
      <c r="AL689" s="14"/>
      <c r="AM689" s="16" t="str">
        <f t="shared" si="1"/>
        <v>{s:'632099', v:267 , c:'放デイ３２・有資格１８・開減１・'},</v>
      </c>
      <c r="AN689" s="16"/>
    </row>
    <row r="690" ht="16.5" customHeight="1">
      <c r="A690" s="29">
        <v>63.0</v>
      </c>
      <c r="B690" s="30">
        <v>2100.0</v>
      </c>
      <c r="C690" s="31">
        <v>688.0</v>
      </c>
      <c r="D690" s="32" t="s">
        <v>725</v>
      </c>
      <c r="E690" s="94"/>
      <c r="F690" s="94"/>
      <c r="G690" s="94"/>
      <c r="H690" s="140"/>
      <c r="I690" s="140"/>
      <c r="J690" s="95"/>
      <c r="K690" s="87"/>
      <c r="L690" s="65"/>
      <c r="M690" s="83"/>
      <c r="N690" s="100"/>
      <c r="O690" s="127"/>
      <c r="P690" s="14"/>
      <c r="Q690" s="8"/>
      <c r="R690" s="8"/>
      <c r="S690" s="8"/>
      <c r="T690" s="129"/>
      <c r="U690" s="56"/>
      <c r="V690" s="72"/>
      <c r="W690" s="73" t="s">
        <v>20</v>
      </c>
      <c r="X690" s="74" t="s">
        <v>21</v>
      </c>
      <c r="Y690" s="75">
        <v>0.85</v>
      </c>
      <c r="Z690" s="43"/>
      <c r="AA690" s="43"/>
      <c r="AB690" s="44"/>
      <c r="AC690" s="44"/>
      <c r="AD690" s="44"/>
      <c r="AE690" s="44"/>
      <c r="AF690" s="44"/>
      <c r="AG690" s="45">
        <f>ROUND(ROUND(ROUND(H652+L688,0)*V689,0)*Y690,0)</f>
        <v>227</v>
      </c>
      <c r="AH690" s="79"/>
      <c r="AI690" s="80"/>
      <c r="AJ690" s="80"/>
      <c r="AK690" s="80"/>
      <c r="AL690" s="14"/>
      <c r="AM690" s="16" t="str">
        <f t="shared" si="1"/>
        <v>{s:'632100', v:227 , c:'放デイ３２・有資格１８・開減１・評減・'},</v>
      </c>
      <c r="AN690" s="16"/>
    </row>
    <row r="691" ht="16.5" customHeight="1">
      <c r="A691" s="29">
        <v>63.0</v>
      </c>
      <c r="B691" s="30">
        <v>2101.0</v>
      </c>
      <c r="C691" s="31">
        <v>689.0</v>
      </c>
      <c r="D691" s="32" t="s">
        <v>726</v>
      </c>
      <c r="E691" s="94"/>
      <c r="F691" s="94"/>
      <c r="G691" s="94"/>
      <c r="H691" s="140"/>
      <c r="I691" s="140"/>
      <c r="J691" s="95"/>
      <c r="K691" s="87"/>
      <c r="L691" s="65"/>
      <c r="M691" s="83"/>
      <c r="N691" s="100"/>
      <c r="O691" s="127"/>
      <c r="P691" s="14"/>
      <c r="Q691" s="8"/>
      <c r="R691" s="8"/>
      <c r="S691" s="8"/>
      <c r="T691" s="128" t="s">
        <v>329</v>
      </c>
      <c r="U691" s="41" t="s">
        <v>21</v>
      </c>
      <c r="V691" s="68">
        <f>$V$295</f>
        <v>0.85</v>
      </c>
      <c r="W691" s="77"/>
      <c r="X691" s="77"/>
      <c r="Y691" s="77"/>
      <c r="Z691" s="77"/>
      <c r="AA691" s="77"/>
      <c r="AB691" s="72"/>
      <c r="AC691" s="72"/>
      <c r="AD691" s="72"/>
      <c r="AE691" s="72"/>
      <c r="AF691" s="72"/>
      <c r="AG691" s="45">
        <f>ROUND(ROUND(H652+L688,0)*V691,0)</f>
        <v>325</v>
      </c>
      <c r="AH691" s="79"/>
      <c r="AI691" s="80"/>
      <c r="AJ691" s="80"/>
      <c r="AK691" s="80"/>
      <c r="AL691" s="14"/>
      <c r="AM691" s="16" t="str">
        <f t="shared" si="1"/>
        <v>{s:'632101', v:325 , c:'放デイ３２・有資格１８・開減２・'},</v>
      </c>
      <c r="AN691" s="16"/>
    </row>
    <row r="692" ht="16.5" customHeight="1">
      <c r="A692" s="29">
        <v>63.0</v>
      </c>
      <c r="B692" s="30">
        <v>2102.0</v>
      </c>
      <c r="C692" s="31">
        <v>690.0</v>
      </c>
      <c r="D692" s="32" t="s">
        <v>727</v>
      </c>
      <c r="E692" s="94"/>
      <c r="F692" s="94"/>
      <c r="G692" s="94"/>
      <c r="H692" s="140"/>
      <c r="I692" s="140"/>
      <c r="J692" s="95"/>
      <c r="K692" s="87"/>
      <c r="L692" s="65"/>
      <c r="M692" s="83"/>
      <c r="N692" s="100"/>
      <c r="O692" s="127"/>
      <c r="P692" s="14"/>
      <c r="Q692" s="8"/>
      <c r="R692" s="8"/>
      <c r="S692" s="8"/>
      <c r="T692" s="129"/>
      <c r="U692" s="56"/>
      <c r="V692" s="72"/>
      <c r="W692" s="73" t="s">
        <v>20</v>
      </c>
      <c r="X692" s="74" t="s">
        <v>21</v>
      </c>
      <c r="Y692" s="75">
        <v>0.85</v>
      </c>
      <c r="Z692" s="43"/>
      <c r="AA692" s="43"/>
      <c r="AB692" s="44"/>
      <c r="AC692" s="44"/>
      <c r="AD692" s="44"/>
      <c r="AE692" s="44"/>
      <c r="AF692" s="44"/>
      <c r="AG692" s="45">
        <f>ROUND(ROUND(ROUND(H652+L688,0)*V691,0)*Y692,0)</f>
        <v>276</v>
      </c>
      <c r="AH692" s="79"/>
      <c r="AI692" s="80"/>
      <c r="AJ692" s="80"/>
      <c r="AK692" s="80"/>
      <c r="AL692" s="14"/>
      <c r="AM692" s="16" t="str">
        <f t="shared" si="1"/>
        <v>{s:'632102', v:276 , c:'放デイ３２・有資格１８・開減２・評減・'},</v>
      </c>
      <c r="AN692" s="16"/>
    </row>
    <row r="693" ht="16.5" customHeight="1">
      <c r="A693" s="29">
        <v>63.0</v>
      </c>
      <c r="B693" s="30">
        <v>2103.0</v>
      </c>
      <c r="C693" s="31">
        <v>691.0</v>
      </c>
      <c r="D693" s="32" t="s">
        <v>728</v>
      </c>
      <c r="E693" s="94"/>
      <c r="F693" s="94"/>
      <c r="G693" s="94"/>
      <c r="H693" s="140"/>
      <c r="I693" s="140"/>
      <c r="J693" s="95"/>
      <c r="K693" s="69"/>
      <c r="L693" s="65"/>
      <c r="M693" s="83"/>
      <c r="N693" s="100"/>
      <c r="O693" s="127"/>
      <c r="P693" s="14"/>
      <c r="Q693" s="8"/>
      <c r="R693" s="8"/>
      <c r="S693" s="8"/>
      <c r="T693" s="118"/>
      <c r="U693" s="41"/>
      <c r="V693" s="42"/>
      <c r="W693" s="43"/>
      <c r="X693" s="43"/>
      <c r="Y693" s="44"/>
      <c r="Z693" s="82" t="s">
        <v>30</v>
      </c>
      <c r="AA693" s="83">
        <v>5.0</v>
      </c>
      <c r="AB693" s="84" t="s">
        <v>31</v>
      </c>
      <c r="AC693" s="84"/>
      <c r="AD693" s="84"/>
      <c r="AE693" s="84"/>
      <c r="AF693" s="84"/>
      <c r="AG693" s="45">
        <f>ROUND(ROUND(H652+L688,0)-AA693,0)</f>
        <v>377</v>
      </c>
      <c r="AH693" s="79"/>
      <c r="AI693" s="80"/>
      <c r="AJ693" s="80"/>
      <c r="AK693" s="80"/>
      <c r="AL693" s="14"/>
      <c r="AM693" s="16" t="str">
        <f t="shared" si="1"/>
        <v>{s:'632103', v:377 , c:'放デイ３２・有資格１８・拘減・'},</v>
      </c>
      <c r="AN693" s="16"/>
    </row>
    <row r="694" ht="16.5" customHeight="1">
      <c r="A694" s="29">
        <v>63.0</v>
      </c>
      <c r="B694" s="30">
        <v>2104.0</v>
      </c>
      <c r="C694" s="31">
        <v>692.0</v>
      </c>
      <c r="D694" s="32" t="s">
        <v>729</v>
      </c>
      <c r="E694" s="94"/>
      <c r="F694" s="94"/>
      <c r="G694" s="94"/>
      <c r="H694" s="140"/>
      <c r="I694" s="140"/>
      <c r="J694" s="95"/>
      <c r="K694" s="69"/>
      <c r="L694" s="65"/>
      <c r="M694" s="83"/>
      <c r="N694" s="100"/>
      <c r="O694" s="127"/>
      <c r="P694" s="14"/>
      <c r="Q694" s="8"/>
      <c r="R694" s="8"/>
      <c r="S694" s="8"/>
      <c r="T694" s="126"/>
      <c r="U694" s="56"/>
      <c r="V694" s="58"/>
      <c r="W694" s="59" t="s">
        <v>20</v>
      </c>
      <c r="X694" s="41" t="s">
        <v>21</v>
      </c>
      <c r="Y694" s="86">
        <v>0.85</v>
      </c>
      <c r="Z694" s="87"/>
      <c r="AA694" s="83"/>
      <c r="AB694" s="84"/>
      <c r="AC694" s="84"/>
      <c r="AD694" s="84"/>
      <c r="AE694" s="84"/>
      <c r="AF694" s="84"/>
      <c r="AG694" s="45">
        <f>ROUND(ROUND(ROUND(H652+L688,0)*Y694,0)-AA693,0)</f>
        <v>320</v>
      </c>
      <c r="AH694" s="79"/>
      <c r="AI694" s="80"/>
      <c r="AJ694" s="80"/>
      <c r="AK694" s="80"/>
      <c r="AL694" s="14"/>
      <c r="AM694" s="16" t="str">
        <f t="shared" si="1"/>
        <v>{s:'632104', v:320 , c:'放デイ３２・有資格１８・評減・拘減・'},</v>
      </c>
      <c r="AN694" s="16"/>
    </row>
    <row r="695" ht="16.5" customHeight="1">
      <c r="A695" s="29">
        <v>63.0</v>
      </c>
      <c r="B695" s="30">
        <v>2105.0</v>
      </c>
      <c r="C695" s="31">
        <v>693.0</v>
      </c>
      <c r="D695" s="32" t="s">
        <v>730</v>
      </c>
      <c r="E695" s="94"/>
      <c r="F695" s="94"/>
      <c r="G695" s="94"/>
      <c r="H695" s="140"/>
      <c r="I695" s="140"/>
      <c r="J695" s="95"/>
      <c r="K695" s="69"/>
      <c r="L695" s="65"/>
      <c r="M695" s="83"/>
      <c r="N695" s="100"/>
      <c r="O695" s="127"/>
      <c r="P695" s="14"/>
      <c r="Q695" s="8"/>
      <c r="R695" s="8"/>
      <c r="S695" s="8"/>
      <c r="T695" s="128" t="s">
        <v>326</v>
      </c>
      <c r="U695" s="83" t="s">
        <v>21</v>
      </c>
      <c r="V695" s="91">
        <v>0.7</v>
      </c>
      <c r="W695" s="88"/>
      <c r="X695" s="88"/>
      <c r="Y695" s="89"/>
      <c r="Z695" s="87"/>
      <c r="AA695" s="90"/>
      <c r="AB695" s="91"/>
      <c r="AC695" s="91"/>
      <c r="AD695" s="91"/>
      <c r="AE695" s="91"/>
      <c r="AF695" s="91"/>
      <c r="AG695" s="45">
        <f>ROUND(ROUND(ROUND(H652+L688,0)*V695,0)-AA693,0)</f>
        <v>262</v>
      </c>
      <c r="AH695" s="79"/>
      <c r="AI695" s="80"/>
      <c r="AJ695" s="80"/>
      <c r="AK695" s="80"/>
      <c r="AL695" s="14"/>
      <c r="AM695" s="16" t="str">
        <f t="shared" si="1"/>
        <v>{s:'632105', v:262 , c:'放デイ３２・有資格１８・開減１・拘減・'},</v>
      </c>
      <c r="AN695" s="16"/>
    </row>
    <row r="696" ht="16.5" customHeight="1">
      <c r="A696" s="29">
        <v>63.0</v>
      </c>
      <c r="B696" s="30">
        <v>2106.0</v>
      </c>
      <c r="C696" s="31">
        <v>694.0</v>
      </c>
      <c r="D696" s="32" t="s">
        <v>731</v>
      </c>
      <c r="E696" s="94"/>
      <c r="F696" s="94"/>
      <c r="G696" s="94"/>
      <c r="H696" s="140"/>
      <c r="I696" s="140"/>
      <c r="J696" s="95"/>
      <c r="K696" s="69"/>
      <c r="L696" s="65"/>
      <c r="M696" s="83"/>
      <c r="N696" s="100"/>
      <c r="O696" s="127"/>
      <c r="P696" s="14"/>
      <c r="Q696" s="8"/>
      <c r="R696" s="8"/>
      <c r="S696" s="8"/>
      <c r="T696" s="129"/>
      <c r="U696" s="56"/>
      <c r="V696" s="72"/>
      <c r="W696" s="73" t="s">
        <v>20</v>
      </c>
      <c r="X696" s="74" t="s">
        <v>21</v>
      </c>
      <c r="Y696" s="92">
        <v>0.85</v>
      </c>
      <c r="Z696" s="87"/>
      <c r="AA696" s="90"/>
      <c r="AB696" s="91"/>
      <c r="AC696" s="91"/>
      <c r="AD696" s="91"/>
      <c r="AE696" s="91"/>
      <c r="AF696" s="91"/>
      <c r="AG696" s="45">
        <f>ROUND(ROUND(ROUND(ROUND(H652+L688,0)*V695,0)*Y696,0)-AA693,0)</f>
        <v>222</v>
      </c>
      <c r="AH696" s="79"/>
      <c r="AI696" s="80"/>
      <c r="AJ696" s="80"/>
      <c r="AK696" s="80"/>
      <c r="AL696" s="14"/>
      <c r="AM696" s="16" t="str">
        <f t="shared" si="1"/>
        <v>{s:'632106', v:222 , c:'放デイ３２・有資格１８・開減１・評減・拘減・'},</v>
      </c>
      <c r="AN696" s="16"/>
    </row>
    <row r="697" ht="16.5" customHeight="1">
      <c r="A697" s="29">
        <v>63.0</v>
      </c>
      <c r="B697" s="30">
        <v>2107.0</v>
      </c>
      <c r="C697" s="31">
        <v>695.0</v>
      </c>
      <c r="D697" s="32" t="s">
        <v>732</v>
      </c>
      <c r="E697" s="94"/>
      <c r="F697" s="94"/>
      <c r="G697" s="94"/>
      <c r="H697" s="140"/>
      <c r="I697" s="140"/>
      <c r="J697" s="95"/>
      <c r="K697" s="69"/>
      <c r="L697" s="65"/>
      <c r="M697" s="83"/>
      <c r="N697" s="100"/>
      <c r="O697" s="127"/>
      <c r="P697" s="14"/>
      <c r="Q697" s="8"/>
      <c r="R697" s="8"/>
      <c r="S697" s="8"/>
      <c r="T697" s="128" t="s">
        <v>329</v>
      </c>
      <c r="U697" s="83" t="s">
        <v>21</v>
      </c>
      <c r="V697" s="91">
        <v>0.85</v>
      </c>
      <c r="W697" s="77"/>
      <c r="X697" s="77"/>
      <c r="Y697" s="72"/>
      <c r="Z697" s="87"/>
      <c r="AA697" s="90"/>
      <c r="AB697" s="91"/>
      <c r="AC697" s="91"/>
      <c r="AD697" s="91"/>
      <c r="AE697" s="91"/>
      <c r="AF697" s="91"/>
      <c r="AG697" s="45">
        <f>ROUND(ROUND(ROUND(H652+L688,0)*V697,0)-AA693,0)</f>
        <v>320</v>
      </c>
      <c r="AH697" s="79"/>
      <c r="AI697" s="80"/>
      <c r="AJ697" s="80"/>
      <c r="AK697" s="80"/>
      <c r="AL697" s="14"/>
      <c r="AM697" s="16" t="str">
        <f t="shared" si="1"/>
        <v>{s:'632107', v:320 , c:'放デイ３２・有資格１８・開減２・拘減・'},</v>
      </c>
      <c r="AN697" s="16"/>
    </row>
    <row r="698" ht="16.5" customHeight="1">
      <c r="A698" s="29">
        <v>63.0</v>
      </c>
      <c r="B698" s="30">
        <v>2108.0</v>
      </c>
      <c r="C698" s="31">
        <v>696.0</v>
      </c>
      <c r="D698" s="32" t="s">
        <v>733</v>
      </c>
      <c r="E698" s="94"/>
      <c r="F698" s="94"/>
      <c r="G698" s="94"/>
      <c r="H698" s="140"/>
      <c r="I698" s="140"/>
      <c r="J698" s="95"/>
      <c r="K698" s="69"/>
      <c r="L698" s="65"/>
      <c r="M698" s="83"/>
      <c r="N698" s="100"/>
      <c r="O698" s="127"/>
      <c r="P698" s="14"/>
      <c r="Q698" s="8"/>
      <c r="R698" s="8"/>
      <c r="S698" s="8"/>
      <c r="T698" s="129"/>
      <c r="U698" s="56"/>
      <c r="V698" s="72"/>
      <c r="W698" s="73" t="s">
        <v>20</v>
      </c>
      <c r="X698" s="74" t="s">
        <v>21</v>
      </c>
      <c r="Y698" s="92">
        <v>0.85</v>
      </c>
      <c r="Z698" s="93"/>
      <c r="AA698" s="77"/>
      <c r="AB698" s="72"/>
      <c r="AC698" s="72"/>
      <c r="AD698" s="72"/>
      <c r="AE698" s="72"/>
      <c r="AF698" s="72"/>
      <c r="AG698" s="45">
        <f>ROUND(ROUND(ROUND(ROUND(H652+L688,0)*V697,0)*Y698,0)-AA693,0)</f>
        <v>271</v>
      </c>
      <c r="AH698" s="79"/>
      <c r="AI698" s="80"/>
      <c r="AJ698" s="80"/>
      <c r="AK698" s="80"/>
      <c r="AL698" s="14"/>
      <c r="AM698" s="16" t="str">
        <f t="shared" si="1"/>
        <v>{s:'632108', v:271 , c:'放デイ３２・有資格１８・開減２・評減・拘減・'},</v>
      </c>
      <c r="AN698" s="16"/>
    </row>
    <row r="699" ht="16.5" customHeight="1">
      <c r="A699" s="29">
        <v>63.0</v>
      </c>
      <c r="B699" s="30">
        <v>2109.0</v>
      </c>
      <c r="C699" s="31">
        <v>697.0</v>
      </c>
      <c r="D699" s="32" t="s">
        <v>734</v>
      </c>
      <c r="E699" s="94"/>
      <c r="F699" s="94"/>
      <c r="G699" s="127"/>
      <c r="H699" s="98"/>
      <c r="I699" s="8"/>
      <c r="J699" s="54"/>
      <c r="K699" s="69"/>
      <c r="L699" s="65"/>
      <c r="M699" s="83"/>
      <c r="N699" s="100"/>
      <c r="O699" s="33" t="s">
        <v>23</v>
      </c>
      <c r="P699" s="130" t="s">
        <v>24</v>
      </c>
      <c r="Q699" s="7"/>
      <c r="R699" s="7"/>
      <c r="S699" s="39"/>
      <c r="T699" s="118"/>
      <c r="U699" s="41"/>
      <c r="V699" s="42"/>
      <c r="W699" s="43"/>
      <c r="X699" s="43"/>
      <c r="Y699" s="43"/>
      <c r="Z699" s="43"/>
      <c r="AA699" s="43"/>
      <c r="AB699" s="44"/>
      <c r="AC699" s="44"/>
      <c r="AD699" s="44"/>
      <c r="AE699" s="44"/>
      <c r="AF699" s="44"/>
      <c r="AG699" s="45">
        <f>ROUND(ROUND(H652+L688,0)*R700,0)</f>
        <v>267</v>
      </c>
      <c r="AH699" s="79"/>
      <c r="AI699" s="80"/>
      <c r="AJ699" s="80"/>
      <c r="AK699" s="80"/>
      <c r="AL699" s="14"/>
      <c r="AM699" s="16" t="str">
        <f t="shared" si="1"/>
        <v>{s:'632109', v:267 , c:'放デイ３２・有資格１８・未計画・'},</v>
      </c>
      <c r="AN699" s="16"/>
    </row>
    <row r="700" ht="16.5" customHeight="1">
      <c r="A700" s="29">
        <v>63.0</v>
      </c>
      <c r="B700" s="30">
        <v>2110.0</v>
      </c>
      <c r="C700" s="31">
        <v>698.0</v>
      </c>
      <c r="D700" s="32" t="s">
        <v>735</v>
      </c>
      <c r="E700" s="94"/>
      <c r="F700" s="94"/>
      <c r="G700" s="127"/>
      <c r="H700" s="98"/>
      <c r="I700" s="8"/>
      <c r="J700" s="54"/>
      <c r="K700" s="69"/>
      <c r="L700" s="83"/>
      <c r="M700" s="97"/>
      <c r="N700" s="100"/>
      <c r="O700" s="131"/>
      <c r="P700" s="87"/>
      <c r="Q700" s="83" t="s">
        <v>21</v>
      </c>
      <c r="R700" s="90">
        <v>0.7</v>
      </c>
      <c r="S700" s="54"/>
      <c r="T700" s="126"/>
      <c r="U700" s="56"/>
      <c r="V700" s="58"/>
      <c r="W700" s="59" t="s">
        <v>20</v>
      </c>
      <c r="X700" s="41" t="s">
        <v>21</v>
      </c>
      <c r="Y700" s="60">
        <v>0.85</v>
      </c>
      <c r="Z700" s="43"/>
      <c r="AA700" s="43"/>
      <c r="AB700" s="44"/>
      <c r="AC700" s="44"/>
      <c r="AD700" s="44"/>
      <c r="AE700" s="44"/>
      <c r="AF700" s="44"/>
      <c r="AG700" s="45">
        <f>ROUND(ROUND(ROUND(H652+L688,0)*R700,0)*Y700,0)</f>
        <v>227</v>
      </c>
      <c r="AH700" s="79"/>
      <c r="AI700" s="80"/>
      <c r="AJ700" s="80"/>
      <c r="AK700" s="80"/>
      <c r="AL700" s="14"/>
      <c r="AM700" s="16" t="str">
        <f t="shared" si="1"/>
        <v>{s:'632110', v:227 , c:'放デイ３２・有資格１８・未計画・評減・'},</v>
      </c>
      <c r="AN700" s="16"/>
    </row>
    <row r="701" ht="16.5" customHeight="1">
      <c r="A701" s="29">
        <v>63.0</v>
      </c>
      <c r="B701" s="30">
        <v>2111.0</v>
      </c>
      <c r="C701" s="31">
        <v>699.0</v>
      </c>
      <c r="D701" s="32" t="s">
        <v>736</v>
      </c>
      <c r="E701" s="94"/>
      <c r="F701" s="94"/>
      <c r="G701" s="103"/>
      <c r="H701" s="8"/>
      <c r="I701" s="8"/>
      <c r="J701" s="54"/>
      <c r="K701" s="69"/>
      <c r="L701" s="65"/>
      <c r="M701" s="65"/>
      <c r="N701" s="132"/>
      <c r="O701" s="131"/>
      <c r="P701" s="87"/>
      <c r="Q701" s="83"/>
      <c r="R701" s="90"/>
      <c r="S701" s="91"/>
      <c r="T701" s="128" t="s">
        <v>326</v>
      </c>
      <c r="U701" s="41" t="s">
        <v>21</v>
      </c>
      <c r="V701" s="68">
        <f>$V$293</f>
        <v>0.7</v>
      </c>
      <c r="W701" s="88"/>
      <c r="X701" s="88"/>
      <c r="Y701" s="88"/>
      <c r="Z701" s="88"/>
      <c r="AA701" s="88"/>
      <c r="AB701" s="89"/>
      <c r="AC701" s="89"/>
      <c r="AD701" s="89"/>
      <c r="AE701" s="89"/>
      <c r="AF701" s="89"/>
      <c r="AG701" s="45">
        <f>ROUND(ROUND(ROUND(H652+L688,0)*R700,0)*V701,0)</f>
        <v>187</v>
      </c>
      <c r="AH701" s="79"/>
      <c r="AI701" s="80"/>
      <c r="AJ701" s="80"/>
      <c r="AK701" s="80"/>
      <c r="AL701" s="14"/>
      <c r="AM701" s="16" t="str">
        <f t="shared" si="1"/>
        <v>{s:'632111', v:187 , c:'放デイ３２・有資格１８・未計画・開減１・'},</v>
      </c>
      <c r="AN701" s="16"/>
    </row>
    <row r="702" ht="16.5" customHeight="1">
      <c r="A702" s="29">
        <v>63.0</v>
      </c>
      <c r="B702" s="30">
        <v>2112.0</v>
      </c>
      <c r="C702" s="31">
        <v>700.0</v>
      </c>
      <c r="D702" s="32" t="s">
        <v>737</v>
      </c>
      <c r="E702" s="94"/>
      <c r="F702" s="94"/>
      <c r="G702" s="103"/>
      <c r="H702" s="8"/>
      <c r="I702" s="8"/>
      <c r="J702" s="54"/>
      <c r="K702" s="69"/>
      <c r="L702" s="65"/>
      <c r="M702" s="65"/>
      <c r="N702" s="132"/>
      <c r="O702" s="131"/>
      <c r="P702" s="87"/>
      <c r="Q702" s="83"/>
      <c r="R702" s="90"/>
      <c r="S702" s="91"/>
      <c r="T702" s="129"/>
      <c r="U702" s="56"/>
      <c r="V702" s="72"/>
      <c r="W702" s="73" t="s">
        <v>20</v>
      </c>
      <c r="X702" s="74" t="s">
        <v>21</v>
      </c>
      <c r="Y702" s="75">
        <v>0.85</v>
      </c>
      <c r="Z702" s="43"/>
      <c r="AA702" s="43"/>
      <c r="AB702" s="44"/>
      <c r="AC702" s="44"/>
      <c r="AD702" s="44"/>
      <c r="AE702" s="44"/>
      <c r="AF702" s="44"/>
      <c r="AG702" s="45">
        <f>ROUND(ROUND(ROUND(ROUND(H652+L688,0)*R700,0)*V701,0)*Y702,0)</f>
        <v>159</v>
      </c>
      <c r="AH702" s="79"/>
      <c r="AI702" s="80"/>
      <c r="AJ702" s="80"/>
      <c r="AK702" s="80"/>
      <c r="AL702" s="14"/>
      <c r="AM702" s="16" t="str">
        <f t="shared" si="1"/>
        <v>{s:'632112', v:159 , c:'放デイ３２・有資格１８・未計画・開減１・評減・'},</v>
      </c>
      <c r="AN702" s="16"/>
    </row>
    <row r="703" ht="16.5" customHeight="1">
      <c r="A703" s="29">
        <v>63.0</v>
      </c>
      <c r="B703" s="30">
        <v>2113.0</v>
      </c>
      <c r="C703" s="31">
        <v>701.0</v>
      </c>
      <c r="D703" s="32" t="s">
        <v>738</v>
      </c>
      <c r="E703" s="94"/>
      <c r="F703" s="94"/>
      <c r="G703" s="103"/>
      <c r="H703" s="8"/>
      <c r="I703" s="8"/>
      <c r="J703" s="54"/>
      <c r="K703" s="69"/>
      <c r="L703" s="65"/>
      <c r="M703" s="65"/>
      <c r="N703" s="132"/>
      <c r="O703" s="131"/>
      <c r="P703" s="87"/>
      <c r="Q703" s="83"/>
      <c r="R703" s="90"/>
      <c r="S703" s="91"/>
      <c r="T703" s="128" t="s">
        <v>329</v>
      </c>
      <c r="U703" s="41" t="s">
        <v>21</v>
      </c>
      <c r="V703" s="68">
        <f>$V$295</f>
        <v>0.85</v>
      </c>
      <c r="W703" s="77"/>
      <c r="X703" s="77"/>
      <c r="Y703" s="77"/>
      <c r="Z703" s="77"/>
      <c r="AA703" s="77"/>
      <c r="AB703" s="72"/>
      <c r="AC703" s="72"/>
      <c r="AD703" s="72"/>
      <c r="AE703" s="72"/>
      <c r="AF703" s="72"/>
      <c r="AG703" s="45">
        <f>ROUND(ROUND(ROUND(H652+L688,0)*R700,0)*V703,0)</f>
        <v>227</v>
      </c>
      <c r="AH703" s="79"/>
      <c r="AI703" s="80"/>
      <c r="AJ703" s="80"/>
      <c r="AK703" s="80"/>
      <c r="AL703" s="14"/>
      <c r="AM703" s="16" t="str">
        <f t="shared" si="1"/>
        <v>{s:'632113', v:227 , c:'放デイ３２・有資格１８・未計画・開減２・'},</v>
      </c>
      <c r="AN703" s="16"/>
    </row>
    <row r="704" ht="16.5" customHeight="1">
      <c r="A704" s="29">
        <v>63.0</v>
      </c>
      <c r="B704" s="30">
        <v>2114.0</v>
      </c>
      <c r="C704" s="31">
        <v>702.0</v>
      </c>
      <c r="D704" s="32" t="s">
        <v>739</v>
      </c>
      <c r="E704" s="94"/>
      <c r="F704" s="94"/>
      <c r="G704" s="103"/>
      <c r="H704" s="8"/>
      <c r="I704" s="8"/>
      <c r="J704" s="54"/>
      <c r="K704" s="69"/>
      <c r="L704" s="65"/>
      <c r="M704" s="65"/>
      <c r="N704" s="132"/>
      <c r="O704" s="133"/>
      <c r="P704" s="87"/>
      <c r="Q704" s="83"/>
      <c r="R704" s="90"/>
      <c r="S704" s="91"/>
      <c r="T704" s="129"/>
      <c r="U704" s="56"/>
      <c r="V704" s="72"/>
      <c r="W704" s="73" t="s">
        <v>20</v>
      </c>
      <c r="X704" s="74" t="s">
        <v>21</v>
      </c>
      <c r="Y704" s="75">
        <v>0.85</v>
      </c>
      <c r="Z704" s="43"/>
      <c r="AA704" s="43"/>
      <c r="AB704" s="44"/>
      <c r="AC704" s="44"/>
      <c r="AD704" s="44"/>
      <c r="AE704" s="44"/>
      <c r="AF704" s="44"/>
      <c r="AG704" s="45">
        <f>ROUND(ROUND(ROUND(ROUND(H652+L688,0)*R700,0)*V703,0)*Y704,0)</f>
        <v>193</v>
      </c>
      <c r="AH704" s="79"/>
      <c r="AI704" s="80"/>
      <c r="AJ704" s="80"/>
      <c r="AK704" s="80"/>
      <c r="AL704" s="14"/>
      <c r="AM704" s="16" t="str">
        <f t="shared" si="1"/>
        <v>{s:'632114', v:193 , c:'放デイ３２・有資格１８・未計画・開減２・評減・'},</v>
      </c>
      <c r="AN704" s="16"/>
    </row>
    <row r="705" ht="16.5" customHeight="1">
      <c r="A705" s="29">
        <v>63.0</v>
      </c>
      <c r="B705" s="30">
        <v>2115.0</v>
      </c>
      <c r="C705" s="31">
        <v>703.0</v>
      </c>
      <c r="D705" s="32" t="s">
        <v>740</v>
      </c>
      <c r="E705" s="94"/>
      <c r="F705" s="94"/>
      <c r="G705" s="103"/>
      <c r="H705" s="8"/>
      <c r="I705" s="8"/>
      <c r="J705" s="54"/>
      <c r="K705" s="69"/>
      <c r="L705" s="65"/>
      <c r="M705" s="65"/>
      <c r="N705" s="132"/>
      <c r="O705" s="133"/>
      <c r="P705" s="134"/>
      <c r="Q705" s="83"/>
      <c r="R705" s="90"/>
      <c r="S705" s="91"/>
      <c r="T705" s="118"/>
      <c r="U705" s="41"/>
      <c r="V705" s="42"/>
      <c r="W705" s="43"/>
      <c r="X705" s="43"/>
      <c r="Y705" s="44"/>
      <c r="Z705" s="82" t="s">
        <v>30</v>
      </c>
      <c r="AA705" s="83">
        <v>5.0</v>
      </c>
      <c r="AB705" s="84" t="s">
        <v>31</v>
      </c>
      <c r="AC705" s="84"/>
      <c r="AD705" s="84"/>
      <c r="AE705" s="84"/>
      <c r="AF705" s="84"/>
      <c r="AG705" s="45">
        <f>ROUND(ROUND(ROUND(H652+L688,0)*R700,0)-AA705,0)</f>
        <v>262</v>
      </c>
      <c r="AH705" s="79"/>
      <c r="AI705" s="80"/>
      <c r="AJ705" s="80"/>
      <c r="AK705" s="80"/>
      <c r="AL705" s="14"/>
      <c r="AM705" s="16" t="str">
        <f t="shared" si="1"/>
        <v>{s:'632115', v:262 , c:'放デイ３２・有資格１８・未計画・拘減・'},</v>
      </c>
      <c r="AN705" s="16"/>
    </row>
    <row r="706" ht="16.5" customHeight="1">
      <c r="A706" s="29">
        <v>63.0</v>
      </c>
      <c r="B706" s="30">
        <v>2116.0</v>
      </c>
      <c r="C706" s="31">
        <v>704.0</v>
      </c>
      <c r="D706" s="32" t="s">
        <v>741</v>
      </c>
      <c r="E706" s="94"/>
      <c r="F706" s="94"/>
      <c r="G706" s="103"/>
      <c r="H706" s="8"/>
      <c r="I706" s="8"/>
      <c r="J706" s="54"/>
      <c r="K706" s="69"/>
      <c r="L706" s="65"/>
      <c r="M706" s="65"/>
      <c r="N706" s="132"/>
      <c r="O706" s="134"/>
      <c r="P706" s="134"/>
      <c r="Q706" s="83"/>
      <c r="R706" s="90"/>
      <c r="S706" s="91"/>
      <c r="T706" s="126"/>
      <c r="U706" s="56"/>
      <c r="V706" s="58"/>
      <c r="W706" s="59" t="s">
        <v>20</v>
      </c>
      <c r="X706" s="41" t="s">
        <v>21</v>
      </c>
      <c r="Y706" s="86">
        <v>0.85</v>
      </c>
      <c r="Z706" s="87"/>
      <c r="AA706" s="83"/>
      <c r="AB706" s="84"/>
      <c r="AC706" s="84"/>
      <c r="AD706" s="84"/>
      <c r="AE706" s="84"/>
      <c r="AF706" s="84"/>
      <c r="AG706" s="45">
        <f>ROUND(ROUND(ROUND(ROUND(H652+L688,0)*R700,0)*Y706,0)-AA705,0)</f>
        <v>222</v>
      </c>
      <c r="AH706" s="79"/>
      <c r="AI706" s="80"/>
      <c r="AJ706" s="80"/>
      <c r="AK706" s="80"/>
      <c r="AL706" s="14"/>
      <c r="AM706" s="16" t="str">
        <f t="shared" si="1"/>
        <v>{s:'632116', v:222 , c:'放デイ３２・有資格１８・未計画・評減・拘減・'},</v>
      </c>
      <c r="AN706" s="16"/>
    </row>
    <row r="707" ht="16.5" customHeight="1">
      <c r="A707" s="29">
        <v>63.0</v>
      </c>
      <c r="B707" s="30">
        <v>2117.0</v>
      </c>
      <c r="C707" s="31">
        <v>705.0</v>
      </c>
      <c r="D707" s="32" t="s">
        <v>742</v>
      </c>
      <c r="E707" s="94"/>
      <c r="F707" s="94"/>
      <c r="G707" s="103"/>
      <c r="H707" s="8"/>
      <c r="I707" s="8"/>
      <c r="J707" s="54"/>
      <c r="K707" s="69"/>
      <c r="L707" s="65"/>
      <c r="M707" s="65"/>
      <c r="N707" s="132"/>
      <c r="O707" s="134"/>
      <c r="P707" s="134"/>
      <c r="Q707" s="83"/>
      <c r="R707" s="90"/>
      <c r="S707" s="91"/>
      <c r="T707" s="128" t="s">
        <v>326</v>
      </c>
      <c r="U707" s="83" t="s">
        <v>21</v>
      </c>
      <c r="V707" s="91">
        <f>$V$293</f>
        <v>0.7</v>
      </c>
      <c r="W707" s="88"/>
      <c r="X707" s="88"/>
      <c r="Y707" s="89"/>
      <c r="Z707" s="87"/>
      <c r="AA707" s="90"/>
      <c r="AB707" s="91"/>
      <c r="AC707" s="91"/>
      <c r="AD707" s="91"/>
      <c r="AE707" s="91"/>
      <c r="AF707" s="91"/>
      <c r="AG707" s="45">
        <f>ROUND(ROUND(ROUND(ROUND(H652+L688,0)*R700,0)*V707,0)-AA705,0)</f>
        <v>182</v>
      </c>
      <c r="AH707" s="79"/>
      <c r="AI707" s="80"/>
      <c r="AJ707" s="80"/>
      <c r="AK707" s="80"/>
      <c r="AL707" s="14"/>
      <c r="AM707" s="16" t="str">
        <f t="shared" si="1"/>
        <v>{s:'632117', v:182 , c:'放デイ３２・有資格１８・未計画・開減１・拘減・'},</v>
      </c>
      <c r="AN707" s="16"/>
    </row>
    <row r="708" ht="16.5" customHeight="1">
      <c r="A708" s="29">
        <v>63.0</v>
      </c>
      <c r="B708" s="30">
        <v>2118.0</v>
      </c>
      <c r="C708" s="31">
        <v>706.0</v>
      </c>
      <c r="D708" s="32" t="s">
        <v>743</v>
      </c>
      <c r="E708" s="94"/>
      <c r="F708" s="94"/>
      <c r="G708" s="103"/>
      <c r="H708" s="8"/>
      <c r="I708" s="8"/>
      <c r="J708" s="54"/>
      <c r="K708" s="69"/>
      <c r="L708" s="65"/>
      <c r="M708" s="65"/>
      <c r="N708" s="132"/>
      <c r="O708" s="134"/>
      <c r="P708" s="134"/>
      <c r="Q708" s="83"/>
      <c r="R708" s="90"/>
      <c r="S708" s="91"/>
      <c r="T708" s="129"/>
      <c r="U708" s="56"/>
      <c r="V708" s="72"/>
      <c r="W708" s="73" t="s">
        <v>20</v>
      </c>
      <c r="X708" s="74" t="s">
        <v>21</v>
      </c>
      <c r="Y708" s="92">
        <v>0.85</v>
      </c>
      <c r="Z708" s="87"/>
      <c r="AA708" s="90"/>
      <c r="AB708" s="91"/>
      <c r="AC708" s="91"/>
      <c r="AD708" s="91"/>
      <c r="AE708" s="91"/>
      <c r="AF708" s="91"/>
      <c r="AG708" s="45">
        <f>ROUND(ROUND(ROUND(ROUND(ROUND(H652+L688,0)*R700,0)*V707,0)*Y708,0)-AA705,0)</f>
        <v>154</v>
      </c>
      <c r="AH708" s="79"/>
      <c r="AI708" s="80"/>
      <c r="AJ708" s="80"/>
      <c r="AK708" s="80"/>
      <c r="AL708" s="14"/>
      <c r="AM708" s="16" t="str">
        <f t="shared" si="1"/>
        <v>{s:'632118', v:154 , c:'放デイ３２・有資格１８・未計画・開減１・評減・拘減・'},</v>
      </c>
      <c r="AN708" s="16"/>
    </row>
    <row r="709" ht="16.5" customHeight="1">
      <c r="A709" s="29">
        <v>63.0</v>
      </c>
      <c r="B709" s="30">
        <v>2119.0</v>
      </c>
      <c r="C709" s="31">
        <v>707.0</v>
      </c>
      <c r="D709" s="32" t="s">
        <v>744</v>
      </c>
      <c r="E709" s="94"/>
      <c r="F709" s="94"/>
      <c r="G709" s="103"/>
      <c r="H709" s="8"/>
      <c r="I709" s="8"/>
      <c r="J709" s="54"/>
      <c r="K709" s="69"/>
      <c r="L709" s="65"/>
      <c r="M709" s="65"/>
      <c r="N709" s="132"/>
      <c r="O709" s="134"/>
      <c r="P709" s="134"/>
      <c r="Q709" s="83"/>
      <c r="R709" s="90"/>
      <c r="S709" s="91"/>
      <c r="T709" s="128" t="s">
        <v>329</v>
      </c>
      <c r="U709" s="83" t="s">
        <v>21</v>
      </c>
      <c r="V709" s="91">
        <f>$V$295</f>
        <v>0.85</v>
      </c>
      <c r="W709" s="77"/>
      <c r="X709" s="77"/>
      <c r="Y709" s="72"/>
      <c r="Z709" s="87"/>
      <c r="AA709" s="90"/>
      <c r="AB709" s="91"/>
      <c r="AC709" s="91"/>
      <c r="AD709" s="91"/>
      <c r="AE709" s="91"/>
      <c r="AF709" s="91"/>
      <c r="AG709" s="45">
        <f>ROUND(ROUND(ROUND(ROUND(H652+L688,0)*R700,0)*V709,0)-AA705,0)</f>
        <v>222</v>
      </c>
      <c r="AH709" s="79"/>
      <c r="AI709" s="80"/>
      <c r="AJ709" s="80"/>
      <c r="AK709" s="80"/>
      <c r="AL709" s="14"/>
      <c r="AM709" s="16" t="str">
        <f t="shared" si="1"/>
        <v>{s:'632119', v:222 , c:'放デイ３２・有資格１８・未計画・開減２・拘減・'},</v>
      </c>
      <c r="AN709" s="16"/>
    </row>
    <row r="710" ht="16.5" customHeight="1">
      <c r="A710" s="29">
        <v>63.0</v>
      </c>
      <c r="B710" s="30">
        <v>2120.0</v>
      </c>
      <c r="C710" s="31">
        <v>708.0</v>
      </c>
      <c r="D710" s="32" t="s">
        <v>745</v>
      </c>
      <c r="E710" s="94"/>
      <c r="F710" s="94"/>
      <c r="G710" s="103"/>
      <c r="H710" s="8"/>
      <c r="I710" s="8"/>
      <c r="J710" s="54"/>
      <c r="K710" s="69"/>
      <c r="L710" s="65"/>
      <c r="M710" s="65"/>
      <c r="N710" s="132"/>
      <c r="O710" s="134"/>
      <c r="P710" s="134"/>
      <c r="Q710" s="83"/>
      <c r="R710" s="90"/>
      <c r="S710" s="91"/>
      <c r="T710" s="129"/>
      <c r="U710" s="56"/>
      <c r="V710" s="72"/>
      <c r="W710" s="73" t="s">
        <v>20</v>
      </c>
      <c r="X710" s="74" t="s">
        <v>21</v>
      </c>
      <c r="Y710" s="92">
        <v>0.85</v>
      </c>
      <c r="Z710" s="93"/>
      <c r="AA710" s="77"/>
      <c r="AB710" s="72"/>
      <c r="AC710" s="72"/>
      <c r="AD710" s="72"/>
      <c r="AE710" s="72"/>
      <c r="AF710" s="72"/>
      <c r="AG710" s="45">
        <f>ROUND(ROUND(ROUND(ROUND(ROUND(H652+L688,0)*R700,0)*V709,0)*Y710,0)-AA705,0)</f>
        <v>188</v>
      </c>
      <c r="AH710" s="79"/>
      <c r="AI710" s="80"/>
      <c r="AJ710" s="80"/>
      <c r="AK710" s="80"/>
      <c r="AL710" s="14"/>
      <c r="AM710" s="16" t="str">
        <f t="shared" si="1"/>
        <v>{s:'632120', v:188 , c:'放デイ３２・有資格１８・未計画・開減２・評減・拘減・'},</v>
      </c>
      <c r="AN710" s="16"/>
    </row>
    <row r="711" ht="16.5" customHeight="1">
      <c r="A711" s="29">
        <v>63.0</v>
      </c>
      <c r="B711" s="30">
        <v>2121.0</v>
      </c>
      <c r="C711" s="31">
        <v>709.0</v>
      </c>
      <c r="D711" s="32" t="s">
        <v>746</v>
      </c>
      <c r="E711" s="94"/>
      <c r="F711" s="94"/>
      <c r="G711" s="103"/>
      <c r="H711" s="8"/>
      <c r="I711" s="8"/>
      <c r="J711" s="54"/>
      <c r="K711" s="69"/>
      <c r="L711" s="65"/>
      <c r="M711" s="65"/>
      <c r="N711" s="132"/>
      <c r="O711" s="134"/>
      <c r="P711" s="130" t="s">
        <v>27</v>
      </c>
      <c r="Q711" s="41"/>
      <c r="R711" s="135"/>
      <c r="S711" s="68"/>
      <c r="T711" s="118"/>
      <c r="U711" s="41"/>
      <c r="V711" s="42"/>
      <c r="W711" s="43"/>
      <c r="X711" s="43"/>
      <c r="Y711" s="43"/>
      <c r="Z711" s="43"/>
      <c r="AA711" s="43"/>
      <c r="AB711" s="44"/>
      <c r="AC711" s="44"/>
      <c r="AD711" s="44"/>
      <c r="AE711" s="44"/>
      <c r="AF711" s="44"/>
      <c r="AG711" s="45">
        <f>ROUND(ROUND(H652+L688,0)*R712,0)</f>
        <v>191</v>
      </c>
      <c r="AH711" s="79"/>
      <c r="AI711" s="80"/>
      <c r="AJ711" s="80"/>
      <c r="AK711" s="80"/>
      <c r="AL711" s="14"/>
      <c r="AM711" s="16" t="str">
        <f t="shared" si="1"/>
        <v>{s:'632121', v:191 , c:'放デイ３２・有資格１８・未計画２・'},</v>
      </c>
      <c r="AN711" s="16"/>
    </row>
    <row r="712" ht="16.5" customHeight="1">
      <c r="A712" s="29">
        <v>63.0</v>
      </c>
      <c r="B712" s="30">
        <v>2122.0</v>
      </c>
      <c r="C712" s="31">
        <v>710.0</v>
      </c>
      <c r="D712" s="32" t="s">
        <v>747</v>
      </c>
      <c r="E712" s="94"/>
      <c r="F712" s="94"/>
      <c r="G712" s="103"/>
      <c r="H712" s="8"/>
      <c r="I712" s="8"/>
      <c r="J712" s="54"/>
      <c r="K712" s="69"/>
      <c r="L712" s="65"/>
      <c r="M712" s="65"/>
      <c r="N712" s="132"/>
      <c r="O712" s="134"/>
      <c r="P712" s="87"/>
      <c r="Q712" s="83" t="s">
        <v>21</v>
      </c>
      <c r="R712" s="90">
        <v>0.5</v>
      </c>
      <c r="S712" s="91"/>
      <c r="T712" s="126"/>
      <c r="U712" s="56"/>
      <c r="V712" s="58"/>
      <c r="W712" s="59" t="s">
        <v>20</v>
      </c>
      <c r="X712" s="41" t="s">
        <v>21</v>
      </c>
      <c r="Y712" s="60">
        <v>0.85</v>
      </c>
      <c r="Z712" s="43"/>
      <c r="AA712" s="43"/>
      <c r="AB712" s="44"/>
      <c r="AC712" s="44"/>
      <c r="AD712" s="44"/>
      <c r="AE712" s="44"/>
      <c r="AF712" s="44"/>
      <c r="AG712" s="114">
        <f>ROUND(ROUND(ROUND(H652+L688,0)*R712,0)*Y712,0)</f>
        <v>162</v>
      </c>
      <c r="AH712" s="79"/>
      <c r="AI712" s="80"/>
      <c r="AJ712" s="80"/>
      <c r="AK712" s="80"/>
      <c r="AL712" s="14"/>
      <c r="AM712" s="16" t="str">
        <f t="shared" si="1"/>
        <v>{s:'632122', v:162 , c:'放デイ３２・有資格１８・未計画２・評減・'},</v>
      </c>
      <c r="AN712" s="16"/>
    </row>
    <row r="713" ht="16.5" customHeight="1">
      <c r="A713" s="29">
        <v>63.0</v>
      </c>
      <c r="B713" s="30">
        <v>2123.0</v>
      </c>
      <c r="C713" s="31">
        <v>711.0</v>
      </c>
      <c r="D713" s="32" t="s">
        <v>748</v>
      </c>
      <c r="E713" s="94"/>
      <c r="F713" s="94"/>
      <c r="G713" s="103"/>
      <c r="H713" s="8"/>
      <c r="I713" s="8"/>
      <c r="J713" s="54"/>
      <c r="K713" s="69"/>
      <c r="L713" s="65"/>
      <c r="M713" s="65"/>
      <c r="N713" s="132"/>
      <c r="O713" s="134"/>
      <c r="P713" s="87"/>
      <c r="Q713" s="83"/>
      <c r="R713" s="90"/>
      <c r="S713" s="91"/>
      <c r="T713" s="128" t="s">
        <v>326</v>
      </c>
      <c r="U713" s="41" t="s">
        <v>21</v>
      </c>
      <c r="V713" s="68">
        <f>$V$293</f>
        <v>0.7</v>
      </c>
      <c r="W713" s="88"/>
      <c r="X713" s="88"/>
      <c r="Y713" s="88"/>
      <c r="Z713" s="88"/>
      <c r="AA713" s="88"/>
      <c r="AB713" s="89"/>
      <c r="AC713" s="89"/>
      <c r="AD713" s="89"/>
      <c r="AE713" s="89"/>
      <c r="AF713" s="89"/>
      <c r="AG713" s="45">
        <f>ROUND(ROUND(ROUND(H652+L688,0)*R712,0)*V713,0)</f>
        <v>134</v>
      </c>
      <c r="AH713" s="79"/>
      <c r="AI713" s="80"/>
      <c r="AJ713" s="80"/>
      <c r="AK713" s="80"/>
      <c r="AL713" s="14"/>
      <c r="AM713" s="16" t="str">
        <f t="shared" si="1"/>
        <v>{s:'632123', v:134 , c:'放デイ３２・有資格１８・未計画２・開減１・'},</v>
      </c>
      <c r="AN713" s="16"/>
    </row>
    <row r="714" ht="16.5" customHeight="1">
      <c r="A714" s="29">
        <v>63.0</v>
      </c>
      <c r="B714" s="30">
        <v>2124.0</v>
      </c>
      <c r="C714" s="31">
        <v>712.0</v>
      </c>
      <c r="D714" s="32" t="s">
        <v>749</v>
      </c>
      <c r="E714" s="94"/>
      <c r="F714" s="94"/>
      <c r="G714" s="103"/>
      <c r="H714" s="8"/>
      <c r="I714" s="8"/>
      <c r="J714" s="54"/>
      <c r="K714" s="69"/>
      <c r="L714" s="65"/>
      <c r="M714" s="65"/>
      <c r="N714" s="132"/>
      <c r="O714" s="134"/>
      <c r="P714" s="87"/>
      <c r="Q714" s="83"/>
      <c r="R714" s="90"/>
      <c r="S714" s="91"/>
      <c r="T714" s="129"/>
      <c r="U714" s="56"/>
      <c r="V714" s="72"/>
      <c r="W714" s="73" t="s">
        <v>20</v>
      </c>
      <c r="X714" s="74" t="s">
        <v>21</v>
      </c>
      <c r="Y714" s="75">
        <v>0.85</v>
      </c>
      <c r="Z714" s="43"/>
      <c r="AA714" s="43"/>
      <c r="AB714" s="44"/>
      <c r="AC714" s="44"/>
      <c r="AD714" s="44"/>
      <c r="AE714" s="44"/>
      <c r="AF714" s="44"/>
      <c r="AG714" s="45">
        <f>ROUND(ROUND(ROUND(ROUND(H652+L688,0)*R712,0)*V713,0)*Y714,0)</f>
        <v>114</v>
      </c>
      <c r="AH714" s="79"/>
      <c r="AI714" s="80"/>
      <c r="AJ714" s="80"/>
      <c r="AK714" s="80"/>
      <c r="AL714" s="14"/>
      <c r="AM714" s="16" t="str">
        <f t="shared" si="1"/>
        <v>{s:'632124', v:114 , c:'放デイ３２・有資格１８・未計画２・開減１・評減・'},</v>
      </c>
      <c r="AN714" s="16"/>
    </row>
    <row r="715" ht="16.5" customHeight="1">
      <c r="A715" s="29">
        <v>63.0</v>
      </c>
      <c r="B715" s="30">
        <v>2125.0</v>
      </c>
      <c r="C715" s="31">
        <v>713.0</v>
      </c>
      <c r="D715" s="32" t="s">
        <v>750</v>
      </c>
      <c r="E715" s="94"/>
      <c r="F715" s="94"/>
      <c r="G715" s="103"/>
      <c r="H715" s="8"/>
      <c r="I715" s="8"/>
      <c r="J715" s="54"/>
      <c r="K715" s="69"/>
      <c r="L715" s="65"/>
      <c r="M715" s="65"/>
      <c r="N715" s="132"/>
      <c r="O715" s="134"/>
      <c r="P715" s="87"/>
      <c r="Q715" s="83"/>
      <c r="R715" s="90"/>
      <c r="S715" s="91"/>
      <c r="T715" s="128" t="s">
        <v>329</v>
      </c>
      <c r="U715" s="41" t="s">
        <v>21</v>
      </c>
      <c r="V715" s="68">
        <f>$V$295</f>
        <v>0.85</v>
      </c>
      <c r="W715" s="77"/>
      <c r="X715" s="77"/>
      <c r="Y715" s="77"/>
      <c r="Z715" s="77"/>
      <c r="AA715" s="77"/>
      <c r="AB715" s="72"/>
      <c r="AC715" s="72"/>
      <c r="AD715" s="72"/>
      <c r="AE715" s="72"/>
      <c r="AF715" s="72"/>
      <c r="AG715" s="114">
        <f>ROUND(ROUND(ROUND(H652+L688,0)*R712,0)*V715,0)</f>
        <v>162</v>
      </c>
      <c r="AH715" s="79"/>
      <c r="AI715" s="80"/>
      <c r="AJ715" s="80"/>
      <c r="AK715" s="80"/>
      <c r="AL715" s="14"/>
      <c r="AM715" s="16" t="str">
        <f t="shared" si="1"/>
        <v>{s:'632125', v:162 , c:'放デイ３２・有資格１８・未計画２・開減２・'},</v>
      </c>
      <c r="AN715" s="16"/>
    </row>
    <row r="716" ht="16.5" customHeight="1">
      <c r="A716" s="29">
        <v>63.0</v>
      </c>
      <c r="B716" s="30">
        <v>2126.0</v>
      </c>
      <c r="C716" s="31">
        <v>714.0</v>
      </c>
      <c r="D716" s="32" t="s">
        <v>751</v>
      </c>
      <c r="E716" s="94"/>
      <c r="F716" s="94"/>
      <c r="G716" s="103"/>
      <c r="H716" s="8"/>
      <c r="I716" s="8"/>
      <c r="J716" s="54"/>
      <c r="K716" s="69"/>
      <c r="L716" s="65"/>
      <c r="M716" s="65"/>
      <c r="N716" s="132"/>
      <c r="O716" s="134"/>
      <c r="P716" s="134"/>
      <c r="Q716" s="83"/>
      <c r="R716" s="90"/>
      <c r="S716" s="91"/>
      <c r="T716" s="129"/>
      <c r="U716" s="56"/>
      <c r="V716" s="72"/>
      <c r="W716" s="73" t="s">
        <v>20</v>
      </c>
      <c r="X716" s="74" t="s">
        <v>21</v>
      </c>
      <c r="Y716" s="75">
        <v>0.85</v>
      </c>
      <c r="Z716" s="43"/>
      <c r="AA716" s="43"/>
      <c r="AB716" s="44"/>
      <c r="AC716" s="44"/>
      <c r="AD716" s="44"/>
      <c r="AE716" s="44"/>
      <c r="AF716" s="44"/>
      <c r="AG716" s="114">
        <f>ROUND(ROUND(ROUND(ROUND(H652+L688,0)*R712,0)*V715,0)*Y716,0)</f>
        <v>138</v>
      </c>
      <c r="AH716" s="79"/>
      <c r="AI716" s="80"/>
      <c r="AJ716" s="80"/>
      <c r="AK716" s="80"/>
      <c r="AL716" s="14"/>
      <c r="AM716" s="16" t="str">
        <f t="shared" si="1"/>
        <v>{s:'632126', v:138 , c:'放デイ３２・有資格１８・未計画２・開減２・評減・'},</v>
      </c>
      <c r="AN716" s="16"/>
    </row>
    <row r="717" ht="16.5" customHeight="1">
      <c r="A717" s="29">
        <v>63.0</v>
      </c>
      <c r="B717" s="30">
        <v>2127.0</v>
      </c>
      <c r="C717" s="31">
        <v>715.0</v>
      </c>
      <c r="D717" s="32" t="s">
        <v>752</v>
      </c>
      <c r="E717" s="94"/>
      <c r="F717" s="94"/>
      <c r="G717" s="103"/>
      <c r="H717" s="8"/>
      <c r="I717" s="8"/>
      <c r="J717" s="54"/>
      <c r="K717" s="69"/>
      <c r="L717" s="65"/>
      <c r="M717" s="65"/>
      <c r="N717" s="132"/>
      <c r="O717" s="134"/>
      <c r="P717" s="134"/>
      <c r="Q717" s="83"/>
      <c r="R717" s="90"/>
      <c r="S717" s="91"/>
      <c r="T717" s="118"/>
      <c r="U717" s="41"/>
      <c r="V717" s="42"/>
      <c r="W717" s="43"/>
      <c r="X717" s="43"/>
      <c r="Y717" s="44"/>
      <c r="Z717" s="82" t="s">
        <v>30</v>
      </c>
      <c r="AA717" s="83">
        <v>5.0</v>
      </c>
      <c r="AB717" s="84" t="s">
        <v>31</v>
      </c>
      <c r="AC717" s="84"/>
      <c r="AD717" s="84"/>
      <c r="AE717" s="84"/>
      <c r="AF717" s="84"/>
      <c r="AG717" s="45">
        <f>ROUND(ROUND(ROUND(H652+L688,0)*R712,0)-AA717,0)</f>
        <v>186</v>
      </c>
      <c r="AH717" s="79"/>
      <c r="AI717" s="80"/>
      <c r="AJ717" s="80"/>
      <c r="AK717" s="80"/>
      <c r="AL717" s="14"/>
      <c r="AM717" s="16" t="str">
        <f t="shared" si="1"/>
        <v>{s:'632127', v:186 , c:'放デイ３２・有資格１８・未計画２・拘減・'},</v>
      </c>
      <c r="AN717" s="16"/>
    </row>
    <row r="718" ht="16.5" customHeight="1">
      <c r="A718" s="29">
        <v>63.0</v>
      </c>
      <c r="B718" s="30">
        <v>2128.0</v>
      </c>
      <c r="C718" s="31">
        <v>716.0</v>
      </c>
      <c r="D718" s="32" t="s">
        <v>753</v>
      </c>
      <c r="E718" s="94"/>
      <c r="F718" s="94"/>
      <c r="G718" s="103"/>
      <c r="H718" s="8"/>
      <c r="I718" s="8"/>
      <c r="J718" s="54"/>
      <c r="K718" s="69"/>
      <c r="L718" s="65"/>
      <c r="M718" s="65"/>
      <c r="N718" s="132"/>
      <c r="O718" s="134"/>
      <c r="P718" s="134"/>
      <c r="Q718" s="83"/>
      <c r="R718" s="90"/>
      <c r="S718" s="90"/>
      <c r="T718" s="126"/>
      <c r="U718" s="56"/>
      <c r="V718" s="58"/>
      <c r="W718" s="59" t="s">
        <v>20</v>
      </c>
      <c r="X718" s="41" t="s">
        <v>21</v>
      </c>
      <c r="Y718" s="86">
        <v>0.85</v>
      </c>
      <c r="Z718" s="87"/>
      <c r="AA718" s="83"/>
      <c r="AB718" s="84"/>
      <c r="AC718" s="84"/>
      <c r="AD718" s="84"/>
      <c r="AE718" s="84"/>
      <c r="AF718" s="84"/>
      <c r="AG718" s="114">
        <f>ROUND(ROUND(ROUND(ROUND(H652+L688,0)*R712,0)*Y718,0)-AA717,0)</f>
        <v>157</v>
      </c>
      <c r="AH718" s="79"/>
      <c r="AI718" s="80"/>
      <c r="AJ718" s="80"/>
      <c r="AK718" s="80"/>
      <c r="AL718" s="14"/>
      <c r="AM718" s="16" t="str">
        <f t="shared" si="1"/>
        <v>{s:'632128', v:157 , c:'放デイ３２・有資格１８・未計画２・評減・拘減・'},</v>
      </c>
      <c r="AN718" s="16"/>
    </row>
    <row r="719" ht="16.5" customHeight="1">
      <c r="A719" s="29">
        <v>63.0</v>
      </c>
      <c r="B719" s="30">
        <v>2129.0</v>
      </c>
      <c r="C719" s="31">
        <v>717.0</v>
      </c>
      <c r="D719" s="32" t="s">
        <v>754</v>
      </c>
      <c r="E719" s="94"/>
      <c r="F719" s="94"/>
      <c r="G719" s="103"/>
      <c r="H719" s="8"/>
      <c r="I719" s="8"/>
      <c r="J719" s="54"/>
      <c r="K719" s="69"/>
      <c r="L719" s="65"/>
      <c r="M719" s="65"/>
      <c r="N719" s="132"/>
      <c r="O719" s="134"/>
      <c r="P719" s="134"/>
      <c r="Q719" s="83"/>
      <c r="R719" s="90"/>
      <c r="S719" s="90"/>
      <c r="T719" s="128" t="s">
        <v>326</v>
      </c>
      <c r="U719" s="83" t="s">
        <v>21</v>
      </c>
      <c r="V719" s="91">
        <f>$V$293</f>
        <v>0.7</v>
      </c>
      <c r="W719" s="88"/>
      <c r="X719" s="88"/>
      <c r="Y719" s="89"/>
      <c r="Z719" s="87"/>
      <c r="AA719" s="90"/>
      <c r="AB719" s="91"/>
      <c r="AC719" s="91"/>
      <c r="AD719" s="91"/>
      <c r="AE719" s="91"/>
      <c r="AF719" s="91"/>
      <c r="AG719" s="45">
        <f>ROUND(ROUND(ROUND(ROUND(H652+L688,0)*R712,0)*V719,0)-AA717,0)</f>
        <v>129</v>
      </c>
      <c r="AH719" s="79"/>
      <c r="AI719" s="80"/>
      <c r="AJ719" s="80"/>
      <c r="AK719" s="80"/>
      <c r="AL719" s="14"/>
      <c r="AM719" s="16" t="str">
        <f t="shared" si="1"/>
        <v>{s:'632129', v:129 , c:'放デイ３２・有資格１８・未計画２・開減１・拘減・'},</v>
      </c>
      <c r="AN719" s="16"/>
    </row>
    <row r="720" ht="16.5" customHeight="1">
      <c r="A720" s="29">
        <v>63.0</v>
      </c>
      <c r="B720" s="30">
        <v>2130.0</v>
      </c>
      <c r="C720" s="31">
        <v>718.0</v>
      </c>
      <c r="D720" s="32" t="s">
        <v>755</v>
      </c>
      <c r="E720" s="94"/>
      <c r="F720" s="94"/>
      <c r="G720" s="103"/>
      <c r="H720" s="8"/>
      <c r="I720" s="8"/>
      <c r="J720" s="54"/>
      <c r="K720" s="69"/>
      <c r="L720" s="65"/>
      <c r="M720" s="65"/>
      <c r="N720" s="132"/>
      <c r="O720" s="134"/>
      <c r="P720" s="134"/>
      <c r="Q720" s="83"/>
      <c r="R720" s="90"/>
      <c r="S720" s="90"/>
      <c r="T720" s="129"/>
      <c r="U720" s="56"/>
      <c r="V720" s="72"/>
      <c r="W720" s="73" t="s">
        <v>20</v>
      </c>
      <c r="X720" s="74" t="s">
        <v>21</v>
      </c>
      <c r="Y720" s="92">
        <v>0.85</v>
      </c>
      <c r="Z720" s="87"/>
      <c r="AA720" s="90"/>
      <c r="AB720" s="91"/>
      <c r="AC720" s="91"/>
      <c r="AD720" s="91"/>
      <c r="AE720" s="91"/>
      <c r="AF720" s="91"/>
      <c r="AG720" s="45">
        <f>ROUND(ROUND(ROUND(ROUND(ROUND(H652+L688,0)*R712,0)*V719,0)*Y720,0)-AA717,0)</f>
        <v>109</v>
      </c>
      <c r="AH720" s="79"/>
      <c r="AI720" s="80"/>
      <c r="AJ720" s="80"/>
      <c r="AK720" s="80"/>
      <c r="AL720" s="14"/>
      <c r="AM720" s="16" t="str">
        <f t="shared" si="1"/>
        <v>{s:'632130', v:109 , c:'放デイ３２・有資格１８・未計画２・開減１・評減・拘減・'},</v>
      </c>
      <c r="AN720" s="16"/>
    </row>
    <row r="721" ht="16.5" customHeight="1">
      <c r="A721" s="29">
        <v>63.0</v>
      </c>
      <c r="B721" s="30">
        <v>2131.0</v>
      </c>
      <c r="C721" s="31">
        <v>719.0</v>
      </c>
      <c r="D721" s="32" t="s">
        <v>756</v>
      </c>
      <c r="E721" s="94"/>
      <c r="F721" s="94"/>
      <c r="G721" s="103"/>
      <c r="H721" s="8"/>
      <c r="I721" s="8"/>
      <c r="J721" s="54"/>
      <c r="K721" s="69"/>
      <c r="L721" s="65"/>
      <c r="M721" s="65"/>
      <c r="N721" s="132"/>
      <c r="O721" s="133"/>
      <c r="P721" s="137"/>
      <c r="Q721" s="83"/>
      <c r="R721" s="90"/>
      <c r="S721" s="90"/>
      <c r="T721" s="128" t="s">
        <v>329</v>
      </c>
      <c r="U721" s="83" t="s">
        <v>21</v>
      </c>
      <c r="V721" s="91">
        <f>$V$295</f>
        <v>0.85</v>
      </c>
      <c r="W721" s="77"/>
      <c r="X721" s="77"/>
      <c r="Y721" s="72"/>
      <c r="Z721" s="87"/>
      <c r="AA721" s="90"/>
      <c r="AB721" s="91"/>
      <c r="AC721" s="91"/>
      <c r="AD721" s="91"/>
      <c r="AE721" s="91"/>
      <c r="AF721" s="91"/>
      <c r="AG721" s="114">
        <f>ROUND(ROUND(ROUND(ROUND(H652+L688,0)*R712,0)*V721,0)-AA717,0)</f>
        <v>157</v>
      </c>
      <c r="AH721" s="79"/>
      <c r="AI721" s="80"/>
      <c r="AJ721" s="80"/>
      <c r="AK721" s="80"/>
      <c r="AL721" s="14"/>
      <c r="AM721" s="16" t="str">
        <f t="shared" si="1"/>
        <v>{s:'632131', v:157 , c:'放デイ３２・有資格１８・未計画２・開減２・拘減・'},</v>
      </c>
      <c r="AN721" s="16"/>
    </row>
    <row r="722" ht="16.5" customHeight="1">
      <c r="A722" s="29">
        <v>63.0</v>
      </c>
      <c r="B722" s="30">
        <v>2132.0</v>
      </c>
      <c r="C722" s="31">
        <v>720.0</v>
      </c>
      <c r="D722" s="32" t="s">
        <v>757</v>
      </c>
      <c r="E722" s="106"/>
      <c r="F722" s="140"/>
      <c r="G722" s="103"/>
      <c r="H722" s="8"/>
      <c r="I722" s="8"/>
      <c r="J722" s="54"/>
      <c r="K722" s="69"/>
      <c r="L722" s="65"/>
      <c r="M722" s="65"/>
      <c r="N722" s="132"/>
      <c r="O722" s="142"/>
      <c r="P722" s="137"/>
      <c r="Q722" s="83"/>
      <c r="R722" s="90"/>
      <c r="S722" s="72"/>
      <c r="T722" s="129"/>
      <c r="U722" s="56"/>
      <c r="V722" s="72"/>
      <c r="W722" s="73" t="s">
        <v>20</v>
      </c>
      <c r="X722" s="74" t="s">
        <v>21</v>
      </c>
      <c r="Y722" s="92">
        <v>0.85</v>
      </c>
      <c r="Z722" s="93"/>
      <c r="AA722" s="77"/>
      <c r="AB722" s="72"/>
      <c r="AC722" s="72"/>
      <c r="AD722" s="72"/>
      <c r="AE722" s="72"/>
      <c r="AF722" s="72"/>
      <c r="AG722" s="114">
        <f>ROUND(ROUND(ROUND(ROUND(ROUND(H652+L688,0)*R712,0)*V721,0)*Y722,0)-AA717,0)</f>
        <v>133</v>
      </c>
      <c r="AH722" s="79"/>
      <c r="AI722" s="80"/>
      <c r="AJ722" s="80"/>
      <c r="AK722" s="80"/>
      <c r="AL722" s="14"/>
      <c r="AM722" s="16" t="str">
        <f t="shared" si="1"/>
        <v>{s:'632132', v:133 , c:'放デイ３２・有資格１８・未計画２・開減２・評減・拘減・'},</v>
      </c>
      <c r="AN722" s="16"/>
    </row>
    <row r="723" ht="16.5" customHeight="1">
      <c r="A723" s="29">
        <v>63.0</v>
      </c>
      <c r="B723" s="30">
        <v>1311.0</v>
      </c>
      <c r="C723" s="31">
        <v>721.0</v>
      </c>
      <c r="D723" s="32" t="s">
        <v>758</v>
      </c>
      <c r="E723" s="130" t="s">
        <v>759</v>
      </c>
      <c r="F723" s="148"/>
      <c r="G723" s="102" t="s">
        <v>760</v>
      </c>
      <c r="H723" s="35"/>
      <c r="I723" s="35"/>
      <c r="J723" s="36"/>
      <c r="K723" s="37"/>
      <c r="L723" s="7"/>
      <c r="M723" s="38"/>
      <c r="N723" s="39"/>
      <c r="O723" s="40"/>
      <c r="P723" s="41"/>
      <c r="Q723" s="7"/>
      <c r="R723" s="7"/>
      <c r="S723" s="7"/>
      <c r="T723" s="35"/>
      <c r="U723" s="41"/>
      <c r="V723" s="42"/>
      <c r="W723" s="43"/>
      <c r="X723" s="43"/>
      <c r="Y723" s="43"/>
      <c r="Z723" s="43"/>
      <c r="AA723" s="43"/>
      <c r="AB723" s="44"/>
      <c r="AC723" s="44"/>
      <c r="AD723" s="44"/>
      <c r="AE723" s="44"/>
      <c r="AF723" s="44"/>
      <c r="AG723" s="45">
        <f>ROUND(H724,0)</f>
        <v>1754</v>
      </c>
      <c r="AH723" s="79"/>
      <c r="AI723" s="80"/>
      <c r="AJ723" s="80"/>
      <c r="AK723" s="80"/>
      <c r="AL723" s="14"/>
      <c r="AM723" s="16" t="str">
        <f t="shared" si="1"/>
        <v>{s:'631311', v:1754 , c:'放デイ７・'},</v>
      </c>
      <c r="AN723" s="16"/>
    </row>
    <row r="724" ht="16.5" customHeight="1">
      <c r="A724" s="29">
        <v>63.0</v>
      </c>
      <c r="B724" s="30">
        <v>2141.0</v>
      </c>
      <c r="C724" s="31">
        <v>722.0</v>
      </c>
      <c r="D724" s="32" t="s">
        <v>761</v>
      </c>
      <c r="E724" s="104"/>
      <c r="F724" s="149"/>
      <c r="G724" s="104"/>
      <c r="H724" s="50">
        <v>1754.0</v>
      </c>
      <c r="I724" s="8" t="s">
        <v>9</v>
      </c>
      <c r="J724" s="51"/>
      <c r="K724" s="52"/>
      <c r="L724" s="8"/>
      <c r="M724" s="53"/>
      <c r="N724" s="54"/>
      <c r="O724" s="55"/>
      <c r="P724" s="56"/>
      <c r="Q724" s="22"/>
      <c r="R724" s="22"/>
      <c r="S724" s="22"/>
      <c r="T724" s="57"/>
      <c r="U724" s="56"/>
      <c r="V724" s="58"/>
      <c r="W724" s="59" t="s">
        <v>20</v>
      </c>
      <c r="X724" s="41" t="s">
        <v>21</v>
      </c>
      <c r="Y724" s="60">
        <v>0.85</v>
      </c>
      <c r="Z724" s="43"/>
      <c r="AA724" s="43"/>
      <c r="AB724" s="44"/>
      <c r="AC724" s="44"/>
      <c r="AD724" s="44"/>
      <c r="AE724" s="44"/>
      <c r="AF724" s="44"/>
      <c r="AG724" s="45">
        <f>ROUND(H724*Y724,0)</f>
        <v>1491</v>
      </c>
      <c r="AH724" s="79"/>
      <c r="AI724" s="80"/>
      <c r="AJ724" s="80"/>
      <c r="AK724" s="80"/>
      <c r="AL724" s="14"/>
      <c r="AM724" s="16" t="str">
        <f t="shared" si="1"/>
        <v>{s:'632141', v:1491 , c:'放デイ７・評減・'},</v>
      </c>
      <c r="AN724" s="16"/>
    </row>
    <row r="725" ht="16.5" customHeight="1">
      <c r="A725" s="29">
        <v>63.0</v>
      </c>
      <c r="B725" s="30">
        <v>1312.0</v>
      </c>
      <c r="C725" s="31">
        <v>723.0</v>
      </c>
      <c r="D725" s="32" t="s">
        <v>762</v>
      </c>
      <c r="E725" s="69"/>
      <c r="F725" s="150"/>
      <c r="G725" s="94"/>
      <c r="H725" s="8"/>
      <c r="I725" s="8"/>
      <c r="J725" s="54"/>
      <c r="K725" s="64"/>
      <c r="L725" s="65"/>
      <c r="M725" s="65"/>
      <c r="N725" s="66"/>
      <c r="O725" s="33" t="s">
        <v>23</v>
      </c>
      <c r="P725" s="67" t="s">
        <v>24</v>
      </c>
      <c r="Q725" s="7"/>
      <c r="R725" s="7"/>
      <c r="S725" s="7"/>
      <c r="T725" s="35"/>
      <c r="U725" s="41" t="s">
        <v>21</v>
      </c>
      <c r="V725" s="68">
        <v>0.7</v>
      </c>
      <c r="W725" s="88"/>
      <c r="X725" s="88"/>
      <c r="Y725" s="88"/>
      <c r="Z725" s="88"/>
      <c r="AA725" s="88"/>
      <c r="AB725" s="89"/>
      <c r="AC725" s="89"/>
      <c r="AD725" s="89"/>
      <c r="AE725" s="89"/>
      <c r="AF725" s="89"/>
      <c r="AG725" s="45">
        <f>ROUND(H724*V725,0)</f>
        <v>1228</v>
      </c>
      <c r="AH725" s="79"/>
      <c r="AI725" s="80"/>
      <c r="AJ725" s="80"/>
      <c r="AK725" s="80"/>
      <c r="AL725" s="14"/>
      <c r="AM725" s="16" t="str">
        <f t="shared" si="1"/>
        <v>{s:'631312', v:1228 , c:'放デイ７・未計画・'},</v>
      </c>
      <c r="AN725" s="16"/>
    </row>
    <row r="726" ht="16.5" customHeight="1">
      <c r="A726" s="29">
        <v>63.0</v>
      </c>
      <c r="B726" s="30">
        <v>2142.0</v>
      </c>
      <c r="C726" s="31">
        <v>724.0</v>
      </c>
      <c r="D726" s="32" t="s">
        <v>763</v>
      </c>
      <c r="E726" s="69"/>
      <c r="F726" s="150"/>
      <c r="G726" s="94"/>
      <c r="H726" s="113"/>
      <c r="I726" s="8"/>
      <c r="J726" s="54"/>
      <c r="K726" s="64"/>
      <c r="L726" s="65"/>
      <c r="M726" s="65"/>
      <c r="N726" s="66"/>
      <c r="O726" s="70"/>
      <c r="P726" s="71"/>
      <c r="Q726" s="22"/>
      <c r="R726" s="22"/>
      <c r="S726" s="22"/>
      <c r="T726" s="57"/>
      <c r="U726" s="56"/>
      <c r="V726" s="72"/>
      <c r="W726" s="73" t="s">
        <v>20</v>
      </c>
      <c r="X726" s="74" t="s">
        <v>21</v>
      </c>
      <c r="Y726" s="75">
        <v>0.85</v>
      </c>
      <c r="Z726" s="43"/>
      <c r="AA726" s="43"/>
      <c r="AB726" s="44"/>
      <c r="AC726" s="44"/>
      <c r="AD726" s="44"/>
      <c r="AE726" s="44"/>
      <c r="AF726" s="44"/>
      <c r="AG726" s="45">
        <f>ROUND(ROUND(H724*V725,0)*Y726,0)</f>
        <v>1044</v>
      </c>
      <c r="AH726" s="79"/>
      <c r="AI726" s="80"/>
      <c r="AJ726" s="80"/>
      <c r="AK726" s="80"/>
      <c r="AL726" s="14"/>
      <c r="AM726" s="16" t="str">
        <f t="shared" si="1"/>
        <v>{s:'632142', v:1044 , c:'放デイ７・未計画・評減・'},</v>
      </c>
      <c r="AN726" s="16"/>
    </row>
    <row r="727" ht="16.5" customHeight="1">
      <c r="A727" s="29">
        <v>63.0</v>
      </c>
      <c r="B727" s="30">
        <v>2143.0</v>
      </c>
      <c r="C727" s="31">
        <v>725.0</v>
      </c>
      <c r="D727" s="32" t="s">
        <v>764</v>
      </c>
      <c r="E727" s="69"/>
      <c r="F727" s="150"/>
      <c r="G727" s="94"/>
      <c r="H727" s="113"/>
      <c r="I727" s="8"/>
      <c r="J727" s="54"/>
      <c r="K727" s="64"/>
      <c r="L727" s="65"/>
      <c r="M727" s="65"/>
      <c r="N727" s="66"/>
      <c r="O727" s="70"/>
      <c r="P727" s="67" t="s">
        <v>27</v>
      </c>
      <c r="Q727" s="7"/>
      <c r="R727" s="7"/>
      <c r="S727" s="7"/>
      <c r="T727" s="35"/>
      <c r="U727" s="41" t="s">
        <v>21</v>
      </c>
      <c r="V727" s="68">
        <v>0.5</v>
      </c>
      <c r="W727" s="77"/>
      <c r="X727" s="77"/>
      <c r="Y727" s="77"/>
      <c r="Z727" s="77"/>
      <c r="AA727" s="77"/>
      <c r="AB727" s="72"/>
      <c r="AC727" s="72"/>
      <c r="AD727" s="72"/>
      <c r="AE727" s="72"/>
      <c r="AF727" s="72"/>
      <c r="AG727" s="45">
        <f>ROUND(H724*V727,0)</f>
        <v>877</v>
      </c>
      <c r="AH727" s="79"/>
      <c r="AI727" s="80"/>
      <c r="AJ727" s="80"/>
      <c r="AK727" s="80"/>
      <c r="AL727" s="14"/>
      <c r="AM727" s="16" t="str">
        <f t="shared" si="1"/>
        <v>{s:'632143', v:877 , c:'放デイ７・未計画２・'},</v>
      </c>
      <c r="AN727" s="16"/>
    </row>
    <row r="728" ht="16.5" customHeight="1">
      <c r="A728" s="29">
        <v>63.0</v>
      </c>
      <c r="B728" s="30">
        <v>2144.0</v>
      </c>
      <c r="C728" s="31">
        <v>726.0</v>
      </c>
      <c r="D728" s="32" t="s">
        <v>765</v>
      </c>
      <c r="E728" s="69"/>
      <c r="F728" s="150"/>
      <c r="G728" s="94"/>
      <c r="H728" s="113"/>
      <c r="I728" s="8"/>
      <c r="J728" s="54"/>
      <c r="K728" s="64"/>
      <c r="L728" s="65"/>
      <c r="M728" s="65"/>
      <c r="N728" s="66"/>
      <c r="O728" s="78"/>
      <c r="P728" s="71"/>
      <c r="Q728" s="22"/>
      <c r="R728" s="22"/>
      <c r="S728" s="22"/>
      <c r="T728" s="57"/>
      <c r="U728" s="56"/>
      <c r="V728" s="72"/>
      <c r="W728" s="73" t="s">
        <v>20</v>
      </c>
      <c r="X728" s="74" t="s">
        <v>21</v>
      </c>
      <c r="Y728" s="75">
        <v>0.85</v>
      </c>
      <c r="Z728" s="43"/>
      <c r="AA728" s="43"/>
      <c r="AB728" s="44"/>
      <c r="AC728" s="44"/>
      <c r="AD728" s="44"/>
      <c r="AE728" s="44"/>
      <c r="AF728" s="44"/>
      <c r="AG728" s="45">
        <f>ROUND(ROUND(H724*V727,0)*Y728,0)</f>
        <v>745</v>
      </c>
      <c r="AH728" s="79"/>
      <c r="AI728" s="80"/>
      <c r="AJ728" s="80"/>
      <c r="AK728" s="80"/>
      <c r="AL728" s="14"/>
      <c r="AM728" s="16" t="str">
        <f t="shared" si="1"/>
        <v>{s:'632144', v:745 , c:'放デイ７・未計画２・評減・'},</v>
      </c>
      <c r="AN728" s="16"/>
    </row>
    <row r="729" ht="16.5" customHeight="1">
      <c r="A729" s="29">
        <v>63.0</v>
      </c>
      <c r="B729" s="30">
        <v>2145.0</v>
      </c>
      <c r="C729" s="31">
        <v>727.0</v>
      </c>
      <c r="D729" s="32" t="s">
        <v>766</v>
      </c>
      <c r="E729" s="69"/>
      <c r="F729" s="150"/>
      <c r="G729" s="94"/>
      <c r="H729" s="113"/>
      <c r="I729" s="8"/>
      <c r="J729" s="54"/>
      <c r="K729" s="64"/>
      <c r="L729" s="65"/>
      <c r="M729" s="65"/>
      <c r="N729" s="66"/>
      <c r="O729" s="67"/>
      <c r="P729" s="81"/>
      <c r="Q729" s="7"/>
      <c r="R729" s="7"/>
      <c r="S729" s="7"/>
      <c r="T729" s="35"/>
      <c r="U729" s="41"/>
      <c r="V729" s="68"/>
      <c r="W729" s="43"/>
      <c r="X729" s="43"/>
      <c r="Y729" s="44"/>
      <c r="Z729" s="82" t="s">
        <v>30</v>
      </c>
      <c r="AA729" s="41">
        <v>5.0</v>
      </c>
      <c r="AB729" s="151" t="s">
        <v>31</v>
      </c>
      <c r="AC729" s="151"/>
      <c r="AD729" s="151"/>
      <c r="AE729" s="151"/>
      <c r="AF729" s="151"/>
      <c r="AG729" s="45">
        <f>ROUND(H724-AA729,0)</f>
        <v>1749</v>
      </c>
      <c r="AH729" s="79"/>
      <c r="AI729" s="80"/>
      <c r="AJ729" s="80"/>
      <c r="AK729" s="80"/>
      <c r="AL729" s="14"/>
      <c r="AM729" s="16" t="str">
        <f t="shared" si="1"/>
        <v>{s:'632145', v:1749 , c:'放デイ７・拘減・'},</v>
      </c>
      <c r="AN729" s="16"/>
    </row>
    <row r="730" ht="16.5" customHeight="1">
      <c r="A730" s="29">
        <v>63.0</v>
      </c>
      <c r="B730" s="30">
        <v>2146.0</v>
      </c>
      <c r="C730" s="31">
        <v>728.0</v>
      </c>
      <c r="D730" s="32" t="s">
        <v>767</v>
      </c>
      <c r="E730" s="69"/>
      <c r="F730" s="150"/>
      <c r="G730" s="94"/>
      <c r="H730" s="113"/>
      <c r="I730" s="8"/>
      <c r="J730" s="54"/>
      <c r="K730" s="64"/>
      <c r="L730" s="65"/>
      <c r="M730" s="65"/>
      <c r="N730" s="66"/>
      <c r="O730" s="71"/>
      <c r="P730" s="85"/>
      <c r="Q730" s="22"/>
      <c r="R730" s="22"/>
      <c r="S730" s="22"/>
      <c r="T730" s="57"/>
      <c r="U730" s="56"/>
      <c r="V730" s="72"/>
      <c r="W730" s="59" t="s">
        <v>20</v>
      </c>
      <c r="X730" s="41" t="s">
        <v>21</v>
      </c>
      <c r="Y730" s="86">
        <v>0.85</v>
      </c>
      <c r="Z730" s="87"/>
      <c r="AA730" s="83"/>
      <c r="AB730" s="84"/>
      <c r="AC730" s="84"/>
      <c r="AD730" s="84"/>
      <c r="AE730" s="84"/>
      <c r="AF730" s="84"/>
      <c r="AG730" s="45">
        <f>ROUND(ROUND(H724*Y730,0)-AA729,0)</f>
        <v>1486</v>
      </c>
      <c r="AH730" s="79"/>
      <c r="AI730" s="80"/>
      <c r="AJ730" s="80"/>
      <c r="AK730" s="80"/>
      <c r="AL730" s="14"/>
      <c r="AM730" s="16" t="str">
        <f t="shared" si="1"/>
        <v>{s:'632146', v:1486 , c:'放デイ７・評減・拘減・'},</v>
      </c>
      <c r="AN730" s="16"/>
    </row>
    <row r="731" ht="16.5" customHeight="1">
      <c r="A731" s="29">
        <v>63.0</v>
      </c>
      <c r="B731" s="30">
        <v>2147.0</v>
      </c>
      <c r="C731" s="31">
        <v>729.0</v>
      </c>
      <c r="D731" s="32" t="s">
        <v>768</v>
      </c>
      <c r="E731" s="69"/>
      <c r="F731" s="150"/>
      <c r="G731" s="94"/>
      <c r="H731" s="113"/>
      <c r="I731" s="8"/>
      <c r="J731" s="54"/>
      <c r="K731" s="64"/>
      <c r="L731" s="65"/>
      <c r="M731" s="65"/>
      <c r="N731" s="66"/>
      <c r="O731" s="33" t="s">
        <v>23</v>
      </c>
      <c r="P731" s="67" t="s">
        <v>24</v>
      </c>
      <c r="Q731" s="7"/>
      <c r="R731" s="7"/>
      <c r="S731" s="7"/>
      <c r="T731" s="35"/>
      <c r="U731" s="41" t="s">
        <v>21</v>
      </c>
      <c r="V731" s="68">
        <v>0.7</v>
      </c>
      <c r="W731" s="88"/>
      <c r="X731" s="88"/>
      <c r="Y731" s="89"/>
      <c r="Z731" s="87"/>
      <c r="AA731" s="90"/>
      <c r="AB731" s="91"/>
      <c r="AC731" s="91"/>
      <c r="AD731" s="91"/>
      <c r="AE731" s="91"/>
      <c r="AF731" s="91"/>
      <c r="AG731" s="45">
        <f>ROUND(ROUND(H724*V731,0)-AA729,0)</f>
        <v>1223</v>
      </c>
      <c r="AH731" s="79"/>
      <c r="AI731" s="80"/>
      <c r="AJ731" s="80"/>
      <c r="AK731" s="80"/>
      <c r="AL731" s="14"/>
      <c r="AM731" s="16" t="str">
        <f t="shared" si="1"/>
        <v>{s:'632147', v:1223 , c:'放デイ７・未計画・拘減・'},</v>
      </c>
      <c r="AN731" s="16"/>
    </row>
    <row r="732" ht="16.5" customHeight="1">
      <c r="A732" s="29">
        <v>63.0</v>
      </c>
      <c r="B732" s="30">
        <v>2148.0</v>
      </c>
      <c r="C732" s="31">
        <v>730.0</v>
      </c>
      <c r="D732" s="32" t="s">
        <v>769</v>
      </c>
      <c r="E732" s="69"/>
      <c r="F732" s="150"/>
      <c r="G732" s="94"/>
      <c r="H732" s="113"/>
      <c r="I732" s="8"/>
      <c r="J732" s="54"/>
      <c r="K732" s="64"/>
      <c r="L732" s="65"/>
      <c r="M732" s="65"/>
      <c r="N732" s="66"/>
      <c r="O732" s="70"/>
      <c r="P732" s="71"/>
      <c r="Q732" s="22"/>
      <c r="R732" s="22"/>
      <c r="S732" s="22"/>
      <c r="T732" s="57"/>
      <c r="U732" s="56"/>
      <c r="V732" s="72"/>
      <c r="W732" s="73" t="s">
        <v>20</v>
      </c>
      <c r="X732" s="74" t="s">
        <v>21</v>
      </c>
      <c r="Y732" s="92">
        <v>0.85</v>
      </c>
      <c r="Z732" s="87"/>
      <c r="AA732" s="90"/>
      <c r="AB732" s="91"/>
      <c r="AC732" s="91"/>
      <c r="AD732" s="91"/>
      <c r="AE732" s="91"/>
      <c r="AF732" s="91"/>
      <c r="AG732" s="45">
        <f>ROUND(ROUND(ROUND(H724*V731,0)*Y732,0)-AA729,0)</f>
        <v>1039</v>
      </c>
      <c r="AH732" s="79"/>
      <c r="AI732" s="80"/>
      <c r="AJ732" s="80"/>
      <c r="AK732" s="80"/>
      <c r="AL732" s="14"/>
      <c r="AM732" s="16" t="str">
        <f t="shared" si="1"/>
        <v>{s:'632148', v:1039 , c:'放デイ７・未計画・評減・拘減・'},</v>
      </c>
      <c r="AN732" s="16"/>
    </row>
    <row r="733" ht="16.5" customHeight="1">
      <c r="A733" s="29">
        <v>63.0</v>
      </c>
      <c r="B733" s="30">
        <v>2149.0</v>
      </c>
      <c r="C733" s="31">
        <v>731.0</v>
      </c>
      <c r="D733" s="32" t="s">
        <v>770</v>
      </c>
      <c r="E733" s="69"/>
      <c r="F733" s="150"/>
      <c r="G733" s="94"/>
      <c r="H733" s="113"/>
      <c r="I733" s="8"/>
      <c r="J733" s="54"/>
      <c r="K733" s="64"/>
      <c r="L733" s="65"/>
      <c r="M733" s="65"/>
      <c r="N733" s="66"/>
      <c r="O733" s="70"/>
      <c r="P733" s="81" t="s">
        <v>27</v>
      </c>
      <c r="Q733" s="7"/>
      <c r="R733" s="7"/>
      <c r="S733" s="7"/>
      <c r="T733" s="35"/>
      <c r="U733" s="41" t="s">
        <v>21</v>
      </c>
      <c r="V733" s="68">
        <v>0.5</v>
      </c>
      <c r="W733" s="77"/>
      <c r="X733" s="77"/>
      <c r="Y733" s="72"/>
      <c r="Z733" s="87"/>
      <c r="AA733" s="90"/>
      <c r="AB733" s="91"/>
      <c r="AC733" s="91"/>
      <c r="AD733" s="91"/>
      <c r="AE733" s="91"/>
      <c r="AF733" s="91"/>
      <c r="AG733" s="45">
        <f>ROUND(ROUND(H724*V733,0)-AA729,0)</f>
        <v>872</v>
      </c>
      <c r="AH733" s="79"/>
      <c r="AI733" s="80"/>
      <c r="AJ733" s="80"/>
      <c r="AK733" s="80"/>
      <c r="AL733" s="14"/>
      <c r="AM733" s="16" t="str">
        <f t="shared" si="1"/>
        <v>{s:'632149', v:872 , c:'放デイ７・未計画２・拘減・'},</v>
      </c>
      <c r="AN733" s="16"/>
    </row>
    <row r="734" ht="16.5" customHeight="1">
      <c r="A734" s="29">
        <v>63.0</v>
      </c>
      <c r="B734" s="30">
        <v>2150.0</v>
      </c>
      <c r="C734" s="31">
        <v>732.0</v>
      </c>
      <c r="D734" s="32" t="s">
        <v>771</v>
      </c>
      <c r="E734" s="69"/>
      <c r="F734" s="150"/>
      <c r="G734" s="94"/>
      <c r="H734" s="113"/>
      <c r="I734" s="8"/>
      <c r="J734" s="54"/>
      <c r="K734" s="64"/>
      <c r="L734" s="65"/>
      <c r="M734" s="65"/>
      <c r="N734" s="66"/>
      <c r="O734" s="78"/>
      <c r="P734" s="85"/>
      <c r="Q734" s="22"/>
      <c r="R734" s="22"/>
      <c r="S734" s="22"/>
      <c r="T734" s="57"/>
      <c r="U734" s="56"/>
      <c r="V734" s="72"/>
      <c r="W734" s="73" t="s">
        <v>20</v>
      </c>
      <c r="X734" s="74" t="s">
        <v>21</v>
      </c>
      <c r="Y734" s="92">
        <v>0.85</v>
      </c>
      <c r="Z734" s="93"/>
      <c r="AA734" s="77"/>
      <c r="AB734" s="72"/>
      <c r="AC734" s="72"/>
      <c r="AD734" s="72"/>
      <c r="AE734" s="72"/>
      <c r="AF734" s="72"/>
      <c r="AG734" s="45">
        <f>ROUND(ROUND(ROUND(H724*V733,0)*Y734,0)-AA729,0)</f>
        <v>740</v>
      </c>
      <c r="AH734" s="79"/>
      <c r="AI734" s="80"/>
      <c r="AJ734" s="80"/>
      <c r="AK734" s="80"/>
      <c r="AL734" s="14"/>
      <c r="AM734" s="16" t="str">
        <f t="shared" si="1"/>
        <v>{s:'632150', v:740 , c:'放デイ７・未計画２・評減・拘減・'},</v>
      </c>
      <c r="AN734" s="16"/>
    </row>
    <row r="735" ht="16.5" customHeight="1">
      <c r="A735" s="29">
        <v>63.0</v>
      </c>
      <c r="B735" s="30">
        <v>1341.0</v>
      </c>
      <c r="C735" s="31">
        <v>733.0</v>
      </c>
      <c r="D735" s="32" t="s">
        <v>772</v>
      </c>
      <c r="E735" s="69"/>
      <c r="F735" s="150"/>
      <c r="G735" s="82" t="s">
        <v>773</v>
      </c>
      <c r="H735" s="152"/>
      <c r="I735" s="152"/>
      <c r="J735" s="153"/>
      <c r="K735" s="52"/>
      <c r="L735" s="8"/>
      <c r="M735" s="53"/>
      <c r="N735" s="54"/>
      <c r="O735" s="40"/>
      <c r="P735" s="41"/>
      <c r="Q735" s="7"/>
      <c r="R735" s="7"/>
      <c r="S735" s="7"/>
      <c r="T735" s="35"/>
      <c r="U735" s="41"/>
      <c r="V735" s="42"/>
      <c r="W735" s="43"/>
      <c r="X735" s="43"/>
      <c r="Y735" s="43"/>
      <c r="Z735" s="43"/>
      <c r="AA735" s="43"/>
      <c r="AB735" s="44"/>
      <c r="AC735" s="44"/>
      <c r="AD735" s="44"/>
      <c r="AE735" s="44"/>
      <c r="AF735" s="44"/>
      <c r="AG735" s="45">
        <f>ROUND(H736,0)</f>
        <v>1466</v>
      </c>
      <c r="AH735" s="79"/>
      <c r="AI735" s="80"/>
      <c r="AJ735" s="80"/>
      <c r="AK735" s="80"/>
      <c r="AL735" s="14"/>
      <c r="AM735" s="16" t="str">
        <f t="shared" si="1"/>
        <v>{s:'631341', v:1466 , c:'放デイ８・'},</v>
      </c>
      <c r="AN735" s="16"/>
    </row>
    <row r="736" ht="16.5" customHeight="1">
      <c r="A736" s="29">
        <v>63.0</v>
      </c>
      <c r="B736" s="30">
        <v>2151.0</v>
      </c>
      <c r="C736" s="31">
        <v>734.0</v>
      </c>
      <c r="D736" s="32" t="s">
        <v>774</v>
      </c>
      <c r="E736" s="69"/>
      <c r="F736" s="150"/>
      <c r="G736" s="87"/>
      <c r="H736" s="50">
        <v>1466.0</v>
      </c>
      <c r="I736" s="8" t="s">
        <v>9</v>
      </c>
      <c r="J736" s="95"/>
      <c r="K736" s="52"/>
      <c r="L736" s="8"/>
      <c r="M736" s="53"/>
      <c r="N736" s="54"/>
      <c r="O736" s="55"/>
      <c r="P736" s="56"/>
      <c r="Q736" s="22"/>
      <c r="R736" s="22"/>
      <c r="S736" s="22"/>
      <c r="T736" s="57"/>
      <c r="U736" s="56"/>
      <c r="V736" s="58"/>
      <c r="W736" s="59" t="s">
        <v>20</v>
      </c>
      <c r="X736" s="41" t="s">
        <v>21</v>
      </c>
      <c r="Y736" s="60">
        <v>0.85</v>
      </c>
      <c r="Z736" s="43"/>
      <c r="AA736" s="43"/>
      <c r="AB736" s="44"/>
      <c r="AC736" s="44"/>
      <c r="AD736" s="44"/>
      <c r="AE736" s="44"/>
      <c r="AF736" s="44"/>
      <c r="AG736" s="45">
        <f>ROUND(H736*Y736,0)</f>
        <v>1246</v>
      </c>
      <c r="AH736" s="79"/>
      <c r="AI736" s="80"/>
      <c r="AJ736" s="80"/>
      <c r="AK736" s="80"/>
      <c r="AL736" s="14"/>
      <c r="AM736" s="16" t="str">
        <f t="shared" si="1"/>
        <v>{s:'632151', v:1246 , c:'放デイ８・評減・'},</v>
      </c>
      <c r="AN736" s="16"/>
    </row>
    <row r="737" ht="16.5" customHeight="1">
      <c r="A737" s="29">
        <v>63.0</v>
      </c>
      <c r="B737" s="30">
        <v>1342.0</v>
      </c>
      <c r="C737" s="31">
        <v>735.0</v>
      </c>
      <c r="D737" s="32" t="s">
        <v>775</v>
      </c>
      <c r="E737" s="69"/>
      <c r="F737" s="150"/>
      <c r="G737" s="87"/>
      <c r="H737" s="8"/>
      <c r="I737" s="8"/>
      <c r="J737" s="54"/>
      <c r="K737" s="64"/>
      <c r="L737" s="65"/>
      <c r="M737" s="65"/>
      <c r="N737" s="66"/>
      <c r="O737" s="33" t="s">
        <v>23</v>
      </c>
      <c r="P737" s="67" t="s">
        <v>24</v>
      </c>
      <c r="Q737" s="7"/>
      <c r="R737" s="7"/>
      <c r="S737" s="7"/>
      <c r="T737" s="35"/>
      <c r="U737" s="41" t="s">
        <v>21</v>
      </c>
      <c r="V737" s="68">
        <v>0.7</v>
      </c>
      <c r="W737" s="88"/>
      <c r="X737" s="88"/>
      <c r="Y737" s="88"/>
      <c r="Z737" s="88"/>
      <c r="AA737" s="88"/>
      <c r="AB737" s="89"/>
      <c r="AC737" s="89"/>
      <c r="AD737" s="89"/>
      <c r="AE737" s="89"/>
      <c r="AF737" s="89"/>
      <c r="AG737" s="45">
        <f>ROUND(H736*V737,0)</f>
        <v>1026</v>
      </c>
      <c r="AH737" s="79"/>
      <c r="AI737" s="80"/>
      <c r="AJ737" s="80"/>
      <c r="AK737" s="80"/>
      <c r="AL737" s="14"/>
      <c r="AM737" s="16" t="str">
        <f t="shared" si="1"/>
        <v>{s:'631342', v:1026 , c:'放デイ８・未計画・'},</v>
      </c>
      <c r="AN737" s="16"/>
    </row>
    <row r="738" ht="16.5" customHeight="1">
      <c r="A738" s="29">
        <v>63.0</v>
      </c>
      <c r="B738" s="30">
        <v>2152.0</v>
      </c>
      <c r="C738" s="31">
        <v>736.0</v>
      </c>
      <c r="D738" s="32" t="s">
        <v>776</v>
      </c>
      <c r="E738" s="69"/>
      <c r="F738" s="150"/>
      <c r="G738" s="94"/>
      <c r="H738" s="113"/>
      <c r="I738" s="8"/>
      <c r="J738" s="54"/>
      <c r="K738" s="64"/>
      <c r="L738" s="65"/>
      <c r="M738" s="65"/>
      <c r="N738" s="66"/>
      <c r="O738" s="70"/>
      <c r="P738" s="71"/>
      <c r="Q738" s="22"/>
      <c r="R738" s="22"/>
      <c r="S738" s="22"/>
      <c r="T738" s="57"/>
      <c r="U738" s="56"/>
      <c r="V738" s="72"/>
      <c r="W738" s="73" t="s">
        <v>20</v>
      </c>
      <c r="X738" s="74" t="s">
        <v>21</v>
      </c>
      <c r="Y738" s="75">
        <v>0.85</v>
      </c>
      <c r="Z738" s="43"/>
      <c r="AA738" s="43"/>
      <c r="AB738" s="44"/>
      <c r="AC738" s="44"/>
      <c r="AD738" s="44"/>
      <c r="AE738" s="44"/>
      <c r="AF738" s="44"/>
      <c r="AG738" s="45">
        <f>ROUND(ROUND(H736*V737,0)*Y738,0)</f>
        <v>872</v>
      </c>
      <c r="AH738" s="79"/>
      <c r="AI738" s="80"/>
      <c r="AJ738" s="80"/>
      <c r="AK738" s="80"/>
      <c r="AL738" s="14"/>
      <c r="AM738" s="16" t="str">
        <f t="shared" si="1"/>
        <v>{s:'632152', v:872 , c:'放デイ８・未計画・評減・'},</v>
      </c>
      <c r="AN738" s="16"/>
    </row>
    <row r="739" ht="16.5" customHeight="1">
      <c r="A739" s="29">
        <v>63.0</v>
      </c>
      <c r="B739" s="30">
        <v>2153.0</v>
      </c>
      <c r="C739" s="31">
        <v>737.0</v>
      </c>
      <c r="D739" s="32" t="s">
        <v>777</v>
      </c>
      <c r="E739" s="69"/>
      <c r="F739" s="150"/>
      <c r="G739" s="94"/>
      <c r="H739" s="113"/>
      <c r="I739" s="8"/>
      <c r="J739" s="54"/>
      <c r="K739" s="64"/>
      <c r="L739" s="65"/>
      <c r="M739" s="65"/>
      <c r="N739" s="66"/>
      <c r="O739" s="70"/>
      <c r="P739" s="67" t="s">
        <v>27</v>
      </c>
      <c r="Q739" s="7"/>
      <c r="R739" s="7"/>
      <c r="S739" s="7"/>
      <c r="T739" s="35"/>
      <c r="U739" s="41" t="s">
        <v>21</v>
      </c>
      <c r="V739" s="68">
        <v>0.5</v>
      </c>
      <c r="W739" s="77"/>
      <c r="X739" s="77"/>
      <c r="Y739" s="77"/>
      <c r="Z739" s="77"/>
      <c r="AA739" s="77"/>
      <c r="AB739" s="72"/>
      <c r="AC739" s="72"/>
      <c r="AD739" s="72"/>
      <c r="AE739" s="72"/>
      <c r="AF739" s="72"/>
      <c r="AG739" s="45">
        <f>ROUND(H736*V739,0)</f>
        <v>733</v>
      </c>
      <c r="AH739" s="79"/>
      <c r="AI739" s="80"/>
      <c r="AJ739" s="80"/>
      <c r="AK739" s="80"/>
      <c r="AL739" s="14"/>
      <c r="AM739" s="16" t="str">
        <f t="shared" si="1"/>
        <v>{s:'632153', v:733 , c:'放デイ８・未計画２・'},</v>
      </c>
      <c r="AN739" s="16"/>
    </row>
    <row r="740" ht="16.5" customHeight="1">
      <c r="A740" s="29">
        <v>63.0</v>
      </c>
      <c r="B740" s="30">
        <v>2154.0</v>
      </c>
      <c r="C740" s="31">
        <v>738.0</v>
      </c>
      <c r="D740" s="32" t="s">
        <v>778</v>
      </c>
      <c r="E740" s="69"/>
      <c r="F740" s="150"/>
      <c r="G740" s="94"/>
      <c r="H740" s="113"/>
      <c r="I740" s="8"/>
      <c r="J740" s="54"/>
      <c r="K740" s="64"/>
      <c r="L740" s="65"/>
      <c r="M740" s="65"/>
      <c r="N740" s="66"/>
      <c r="O740" s="78"/>
      <c r="P740" s="71"/>
      <c r="Q740" s="22"/>
      <c r="R740" s="22"/>
      <c r="S740" s="22"/>
      <c r="T740" s="57"/>
      <c r="U740" s="56"/>
      <c r="V740" s="72"/>
      <c r="W740" s="73" t="s">
        <v>20</v>
      </c>
      <c r="X740" s="74" t="s">
        <v>21</v>
      </c>
      <c r="Y740" s="75">
        <v>0.85</v>
      </c>
      <c r="Z740" s="43"/>
      <c r="AA740" s="43"/>
      <c r="AB740" s="44"/>
      <c r="AC740" s="44"/>
      <c r="AD740" s="44"/>
      <c r="AE740" s="44"/>
      <c r="AF740" s="44"/>
      <c r="AG740" s="45">
        <f>ROUND(ROUND(H736*V739,0)*Y740,0)</f>
        <v>623</v>
      </c>
      <c r="AH740" s="79"/>
      <c r="AI740" s="80"/>
      <c r="AJ740" s="80"/>
      <c r="AK740" s="80"/>
      <c r="AL740" s="14"/>
      <c r="AM740" s="16" t="str">
        <f t="shared" si="1"/>
        <v>{s:'632154', v:623 , c:'放デイ８・未計画２・評減・'},</v>
      </c>
      <c r="AN740" s="16"/>
    </row>
    <row r="741" ht="16.5" customHeight="1">
      <c r="A741" s="29">
        <v>63.0</v>
      </c>
      <c r="B741" s="30">
        <v>2155.0</v>
      </c>
      <c r="C741" s="31">
        <v>739.0</v>
      </c>
      <c r="D741" s="32" t="s">
        <v>779</v>
      </c>
      <c r="E741" s="69"/>
      <c r="F741" s="150"/>
      <c r="G741" s="94"/>
      <c r="H741" s="113"/>
      <c r="I741" s="8"/>
      <c r="J741" s="54"/>
      <c r="K741" s="64"/>
      <c r="L741" s="65"/>
      <c r="M741" s="65"/>
      <c r="N741" s="66"/>
      <c r="O741" s="67"/>
      <c r="P741" s="81"/>
      <c r="Q741" s="7"/>
      <c r="R741" s="7"/>
      <c r="S741" s="7"/>
      <c r="T741" s="35"/>
      <c r="U741" s="41"/>
      <c r="V741" s="68"/>
      <c r="W741" s="43"/>
      <c r="X741" s="43"/>
      <c r="Y741" s="44"/>
      <c r="Z741" s="82" t="s">
        <v>30</v>
      </c>
      <c r="AA741" s="41">
        <v>5.0</v>
      </c>
      <c r="AB741" s="151" t="s">
        <v>31</v>
      </c>
      <c r="AC741" s="151"/>
      <c r="AD741" s="151"/>
      <c r="AE741" s="151"/>
      <c r="AF741" s="151"/>
      <c r="AG741" s="45">
        <f>ROUND(H736-AA741,0)</f>
        <v>1461</v>
      </c>
      <c r="AH741" s="79"/>
      <c r="AI741" s="80"/>
      <c r="AJ741" s="80"/>
      <c r="AK741" s="80"/>
      <c r="AL741" s="14"/>
      <c r="AM741" s="16" t="str">
        <f t="shared" si="1"/>
        <v>{s:'632155', v:1461 , c:'放デイ８・拘減・'},</v>
      </c>
      <c r="AN741" s="16"/>
    </row>
    <row r="742" ht="16.5" customHeight="1">
      <c r="A742" s="29">
        <v>63.0</v>
      </c>
      <c r="B742" s="30">
        <v>2156.0</v>
      </c>
      <c r="C742" s="31">
        <v>740.0</v>
      </c>
      <c r="D742" s="32" t="s">
        <v>780</v>
      </c>
      <c r="E742" s="69"/>
      <c r="F742" s="150"/>
      <c r="G742" s="94"/>
      <c r="H742" s="113"/>
      <c r="I742" s="8"/>
      <c r="J742" s="54"/>
      <c r="K742" s="64"/>
      <c r="L742" s="65"/>
      <c r="M742" s="65"/>
      <c r="N742" s="66"/>
      <c r="O742" s="71"/>
      <c r="P742" s="85"/>
      <c r="Q742" s="22"/>
      <c r="R742" s="22"/>
      <c r="S742" s="22"/>
      <c r="T742" s="57"/>
      <c r="U742" s="56"/>
      <c r="V742" s="72"/>
      <c r="W742" s="59" t="s">
        <v>20</v>
      </c>
      <c r="X742" s="41" t="s">
        <v>21</v>
      </c>
      <c r="Y742" s="86">
        <v>0.85</v>
      </c>
      <c r="Z742" s="87"/>
      <c r="AA742" s="83"/>
      <c r="AB742" s="84"/>
      <c r="AC742" s="84"/>
      <c r="AD742" s="84"/>
      <c r="AE742" s="84"/>
      <c r="AF742" s="84"/>
      <c r="AG742" s="45">
        <f>ROUND(ROUND(H736*Y742,0)-AA741,0)</f>
        <v>1241</v>
      </c>
      <c r="AH742" s="79"/>
      <c r="AI742" s="80"/>
      <c r="AJ742" s="80"/>
      <c r="AK742" s="80"/>
      <c r="AL742" s="14"/>
      <c r="AM742" s="16" t="str">
        <f t="shared" si="1"/>
        <v>{s:'632156', v:1241 , c:'放デイ８・評減・拘減・'},</v>
      </c>
      <c r="AN742" s="16"/>
    </row>
    <row r="743" ht="16.5" customHeight="1">
      <c r="A743" s="29">
        <v>63.0</v>
      </c>
      <c r="B743" s="30">
        <v>2157.0</v>
      </c>
      <c r="C743" s="31">
        <v>741.0</v>
      </c>
      <c r="D743" s="32" t="s">
        <v>781</v>
      </c>
      <c r="E743" s="69"/>
      <c r="F743" s="150"/>
      <c r="G743" s="94"/>
      <c r="H743" s="113"/>
      <c r="I743" s="8"/>
      <c r="J743" s="54"/>
      <c r="K743" s="64"/>
      <c r="L743" s="65"/>
      <c r="M743" s="65"/>
      <c r="N743" s="66"/>
      <c r="O743" s="33" t="s">
        <v>23</v>
      </c>
      <c r="P743" s="67" t="s">
        <v>24</v>
      </c>
      <c r="Q743" s="7"/>
      <c r="R743" s="7"/>
      <c r="S743" s="7"/>
      <c r="T743" s="35"/>
      <c r="U743" s="41" t="s">
        <v>21</v>
      </c>
      <c r="V743" s="68">
        <v>0.7</v>
      </c>
      <c r="W743" s="88"/>
      <c r="X743" s="88"/>
      <c r="Y743" s="89"/>
      <c r="Z743" s="87"/>
      <c r="AA743" s="90"/>
      <c r="AB743" s="91"/>
      <c r="AC743" s="91"/>
      <c r="AD743" s="91"/>
      <c r="AE743" s="91"/>
      <c r="AF743" s="91"/>
      <c r="AG743" s="45">
        <f>ROUND(ROUND(H736*V743,0)-AA741,0)</f>
        <v>1021</v>
      </c>
      <c r="AH743" s="79"/>
      <c r="AI743" s="80"/>
      <c r="AJ743" s="80"/>
      <c r="AK743" s="80"/>
      <c r="AL743" s="14"/>
      <c r="AM743" s="16" t="str">
        <f t="shared" si="1"/>
        <v>{s:'632157', v:1021 , c:'放デイ８・未計画・拘減・'},</v>
      </c>
      <c r="AN743" s="16"/>
    </row>
    <row r="744" ht="16.5" customHeight="1">
      <c r="A744" s="29">
        <v>63.0</v>
      </c>
      <c r="B744" s="30">
        <v>2158.0</v>
      </c>
      <c r="C744" s="31">
        <v>742.0</v>
      </c>
      <c r="D744" s="32" t="s">
        <v>782</v>
      </c>
      <c r="E744" s="69"/>
      <c r="F744" s="150"/>
      <c r="G744" s="94"/>
      <c r="H744" s="113"/>
      <c r="I744" s="8"/>
      <c r="J744" s="54"/>
      <c r="K744" s="64"/>
      <c r="L744" s="65"/>
      <c r="M744" s="65"/>
      <c r="N744" s="66"/>
      <c r="O744" s="70"/>
      <c r="P744" s="71"/>
      <c r="Q744" s="22"/>
      <c r="R744" s="22"/>
      <c r="S744" s="22"/>
      <c r="T744" s="57"/>
      <c r="U744" s="56"/>
      <c r="V744" s="72"/>
      <c r="W744" s="73" t="s">
        <v>20</v>
      </c>
      <c r="X744" s="74" t="s">
        <v>21</v>
      </c>
      <c r="Y744" s="92">
        <v>0.85</v>
      </c>
      <c r="Z744" s="87"/>
      <c r="AA744" s="90"/>
      <c r="AB744" s="91"/>
      <c r="AC744" s="91"/>
      <c r="AD744" s="91"/>
      <c r="AE744" s="91"/>
      <c r="AF744" s="91"/>
      <c r="AG744" s="45">
        <f>ROUND(ROUND(ROUND(H736*V743,0)*Y744,0)-AA741,0)</f>
        <v>867</v>
      </c>
      <c r="AH744" s="79"/>
      <c r="AI744" s="80"/>
      <c r="AJ744" s="80"/>
      <c r="AK744" s="80"/>
      <c r="AL744" s="14"/>
      <c r="AM744" s="16" t="str">
        <f t="shared" si="1"/>
        <v>{s:'632158', v:867 , c:'放デイ８・未計画・評減・拘減・'},</v>
      </c>
      <c r="AN744" s="16"/>
    </row>
    <row r="745" ht="16.5" customHeight="1">
      <c r="A745" s="29">
        <v>63.0</v>
      </c>
      <c r="B745" s="30">
        <v>2159.0</v>
      </c>
      <c r="C745" s="31">
        <v>743.0</v>
      </c>
      <c r="D745" s="32" t="s">
        <v>783</v>
      </c>
      <c r="E745" s="69"/>
      <c r="F745" s="150"/>
      <c r="G745" s="94"/>
      <c r="H745" s="113"/>
      <c r="I745" s="8"/>
      <c r="J745" s="54"/>
      <c r="K745" s="64"/>
      <c r="L745" s="65"/>
      <c r="M745" s="65"/>
      <c r="N745" s="66"/>
      <c r="O745" s="70"/>
      <c r="P745" s="81" t="s">
        <v>27</v>
      </c>
      <c r="Q745" s="7"/>
      <c r="R745" s="7"/>
      <c r="S745" s="7"/>
      <c r="T745" s="35"/>
      <c r="U745" s="41" t="s">
        <v>21</v>
      </c>
      <c r="V745" s="68">
        <v>0.5</v>
      </c>
      <c r="W745" s="77"/>
      <c r="X745" s="77"/>
      <c r="Y745" s="72"/>
      <c r="Z745" s="87"/>
      <c r="AA745" s="90"/>
      <c r="AB745" s="91"/>
      <c r="AC745" s="91"/>
      <c r="AD745" s="91"/>
      <c r="AE745" s="91"/>
      <c r="AF745" s="91"/>
      <c r="AG745" s="45">
        <f>ROUND(ROUND(H736*V745,0)-AA741,0)</f>
        <v>728</v>
      </c>
      <c r="AH745" s="79"/>
      <c r="AI745" s="80"/>
      <c r="AJ745" s="80"/>
      <c r="AK745" s="80"/>
      <c r="AL745" s="14"/>
      <c r="AM745" s="16" t="str">
        <f t="shared" si="1"/>
        <v>{s:'632159', v:728 , c:'放デイ８・未計画２・拘減・'},</v>
      </c>
      <c r="AN745" s="16"/>
    </row>
    <row r="746" ht="16.5" customHeight="1">
      <c r="A746" s="29">
        <v>63.0</v>
      </c>
      <c r="B746" s="30">
        <v>2160.0</v>
      </c>
      <c r="C746" s="31">
        <v>744.0</v>
      </c>
      <c r="D746" s="32" t="s">
        <v>784</v>
      </c>
      <c r="E746" s="69"/>
      <c r="F746" s="150"/>
      <c r="G746" s="107"/>
      <c r="H746" s="154"/>
      <c r="I746" s="22"/>
      <c r="J746" s="109"/>
      <c r="K746" s="64"/>
      <c r="L746" s="65"/>
      <c r="M746" s="65"/>
      <c r="N746" s="66"/>
      <c r="O746" s="78"/>
      <c r="P746" s="85"/>
      <c r="Q746" s="22"/>
      <c r="R746" s="22"/>
      <c r="S746" s="22"/>
      <c r="T746" s="57"/>
      <c r="U746" s="56"/>
      <c r="V746" s="72"/>
      <c r="W746" s="73" t="s">
        <v>20</v>
      </c>
      <c r="X746" s="74" t="s">
        <v>21</v>
      </c>
      <c r="Y746" s="92">
        <v>0.85</v>
      </c>
      <c r="Z746" s="93"/>
      <c r="AA746" s="77"/>
      <c r="AB746" s="72"/>
      <c r="AC746" s="72"/>
      <c r="AD746" s="72"/>
      <c r="AE746" s="72"/>
      <c r="AF746" s="72"/>
      <c r="AG746" s="45">
        <f>ROUND(ROUND(ROUND(H736*V745,0)*Y746,0)-AA741,0)</f>
        <v>618</v>
      </c>
      <c r="AH746" s="79"/>
      <c r="AI746" s="80"/>
      <c r="AJ746" s="80"/>
      <c r="AK746" s="80"/>
      <c r="AL746" s="14"/>
      <c r="AM746" s="16" t="str">
        <f t="shared" si="1"/>
        <v>{s:'632160', v:618 , c:'放デイ８・未計画２・評減・拘減・'},</v>
      </c>
      <c r="AN746" s="16"/>
    </row>
    <row r="747" ht="16.5" customHeight="1">
      <c r="A747" s="29">
        <v>63.0</v>
      </c>
      <c r="B747" s="30">
        <v>1351.0</v>
      </c>
      <c r="C747" s="31">
        <v>745.0</v>
      </c>
      <c r="D747" s="32" t="s">
        <v>785</v>
      </c>
      <c r="E747" s="69"/>
      <c r="F747" s="150"/>
      <c r="G747" s="82" t="s">
        <v>786</v>
      </c>
      <c r="H747" s="152"/>
      <c r="I747" s="152"/>
      <c r="J747" s="153"/>
      <c r="K747" s="52"/>
      <c r="L747" s="8"/>
      <c r="M747" s="53"/>
      <c r="N747" s="54"/>
      <c r="O747" s="40"/>
      <c r="P747" s="41"/>
      <c r="Q747" s="7"/>
      <c r="R747" s="7"/>
      <c r="S747" s="7"/>
      <c r="T747" s="35"/>
      <c r="U747" s="41"/>
      <c r="V747" s="42"/>
      <c r="W747" s="43"/>
      <c r="X747" s="43"/>
      <c r="Y747" s="43"/>
      <c r="Z747" s="43"/>
      <c r="AA747" s="43"/>
      <c r="AB747" s="44"/>
      <c r="AC747" s="44"/>
      <c r="AD747" s="44"/>
      <c r="AE747" s="44"/>
      <c r="AF747" s="44"/>
      <c r="AG747" s="45">
        <f>ROUND(H748,0)</f>
        <v>1262</v>
      </c>
      <c r="AH747" s="79"/>
      <c r="AI747" s="80"/>
      <c r="AJ747" s="80"/>
      <c r="AK747" s="80"/>
      <c r="AL747" s="14"/>
      <c r="AM747" s="16" t="str">
        <f t="shared" si="1"/>
        <v>{s:'631351', v:1262 , c:'放デイ９・'},</v>
      </c>
      <c r="AN747" s="16"/>
    </row>
    <row r="748" ht="16.5" customHeight="1">
      <c r="A748" s="29">
        <v>63.0</v>
      </c>
      <c r="B748" s="30">
        <v>2161.0</v>
      </c>
      <c r="C748" s="31">
        <v>746.0</v>
      </c>
      <c r="D748" s="32" t="s">
        <v>787</v>
      </c>
      <c r="E748" s="69"/>
      <c r="F748" s="150"/>
      <c r="G748" s="87"/>
      <c r="H748" s="50">
        <v>1262.0</v>
      </c>
      <c r="I748" s="8" t="s">
        <v>9</v>
      </c>
      <c r="J748" s="95"/>
      <c r="K748" s="52"/>
      <c r="L748" s="8"/>
      <c r="M748" s="53"/>
      <c r="N748" s="54"/>
      <c r="O748" s="55"/>
      <c r="P748" s="56"/>
      <c r="Q748" s="22"/>
      <c r="R748" s="22"/>
      <c r="S748" s="22"/>
      <c r="T748" s="57"/>
      <c r="U748" s="56"/>
      <c r="V748" s="58"/>
      <c r="W748" s="59" t="s">
        <v>20</v>
      </c>
      <c r="X748" s="41" t="s">
        <v>21</v>
      </c>
      <c r="Y748" s="60">
        <v>0.85</v>
      </c>
      <c r="Z748" s="43"/>
      <c r="AA748" s="43"/>
      <c r="AB748" s="44"/>
      <c r="AC748" s="44"/>
      <c r="AD748" s="44"/>
      <c r="AE748" s="44"/>
      <c r="AF748" s="44"/>
      <c r="AG748" s="45">
        <f>ROUND(H748*Y748,0)</f>
        <v>1073</v>
      </c>
      <c r="AH748" s="79"/>
      <c r="AI748" s="80"/>
      <c r="AJ748" s="80"/>
      <c r="AK748" s="80"/>
      <c r="AL748" s="14"/>
      <c r="AM748" s="16" t="str">
        <f t="shared" si="1"/>
        <v>{s:'632161', v:1073 , c:'放デイ９・評減・'},</v>
      </c>
      <c r="AN748" s="16"/>
    </row>
    <row r="749" ht="16.5" customHeight="1">
      <c r="A749" s="29">
        <v>63.0</v>
      </c>
      <c r="B749" s="30">
        <v>1352.0</v>
      </c>
      <c r="C749" s="31">
        <v>747.0</v>
      </c>
      <c r="D749" s="32" t="s">
        <v>788</v>
      </c>
      <c r="E749" s="69"/>
      <c r="F749" s="150"/>
      <c r="G749" s="94"/>
      <c r="H749" s="8"/>
      <c r="I749" s="8"/>
      <c r="J749" s="54"/>
      <c r="K749" s="64"/>
      <c r="L749" s="65"/>
      <c r="M749" s="65"/>
      <c r="N749" s="66"/>
      <c r="O749" s="33" t="s">
        <v>23</v>
      </c>
      <c r="P749" s="67" t="s">
        <v>24</v>
      </c>
      <c r="Q749" s="7"/>
      <c r="R749" s="7"/>
      <c r="S749" s="7"/>
      <c r="T749" s="35"/>
      <c r="U749" s="41" t="s">
        <v>21</v>
      </c>
      <c r="V749" s="68">
        <v>0.7</v>
      </c>
      <c r="W749" s="88"/>
      <c r="X749" s="88"/>
      <c r="Y749" s="88"/>
      <c r="Z749" s="88"/>
      <c r="AA749" s="88"/>
      <c r="AB749" s="89"/>
      <c r="AC749" s="89"/>
      <c r="AD749" s="89"/>
      <c r="AE749" s="89"/>
      <c r="AF749" s="89"/>
      <c r="AG749" s="45">
        <f>ROUND(H748*V749,0)</f>
        <v>883</v>
      </c>
      <c r="AH749" s="79"/>
      <c r="AI749" s="80"/>
      <c r="AJ749" s="80"/>
      <c r="AK749" s="80"/>
      <c r="AL749" s="14"/>
      <c r="AM749" s="16" t="str">
        <f t="shared" si="1"/>
        <v>{s:'631352', v:883 , c:'放デイ９・未計画・'},</v>
      </c>
      <c r="AN749" s="16"/>
    </row>
    <row r="750" ht="16.5" customHeight="1">
      <c r="A750" s="29">
        <v>63.0</v>
      </c>
      <c r="B750" s="30">
        <v>2162.0</v>
      </c>
      <c r="C750" s="31">
        <v>748.0</v>
      </c>
      <c r="D750" s="32" t="s">
        <v>789</v>
      </c>
      <c r="E750" s="69"/>
      <c r="F750" s="150"/>
      <c r="G750" s="94"/>
      <c r="H750" s="113"/>
      <c r="I750" s="8"/>
      <c r="J750" s="54"/>
      <c r="K750" s="64"/>
      <c r="L750" s="65"/>
      <c r="M750" s="65"/>
      <c r="N750" s="66"/>
      <c r="O750" s="70"/>
      <c r="P750" s="71"/>
      <c r="Q750" s="22"/>
      <c r="R750" s="22"/>
      <c r="S750" s="22"/>
      <c r="T750" s="57"/>
      <c r="U750" s="56"/>
      <c r="V750" s="72"/>
      <c r="W750" s="73" t="s">
        <v>20</v>
      </c>
      <c r="X750" s="74" t="s">
        <v>21</v>
      </c>
      <c r="Y750" s="75">
        <v>0.85</v>
      </c>
      <c r="Z750" s="43"/>
      <c r="AA750" s="43"/>
      <c r="AB750" s="44"/>
      <c r="AC750" s="44"/>
      <c r="AD750" s="44"/>
      <c r="AE750" s="44"/>
      <c r="AF750" s="44"/>
      <c r="AG750" s="45">
        <f>ROUND(ROUND(H748*V749,0)*Y750,0)</f>
        <v>751</v>
      </c>
      <c r="AH750" s="79"/>
      <c r="AI750" s="80"/>
      <c r="AJ750" s="80"/>
      <c r="AK750" s="80"/>
      <c r="AL750" s="14"/>
      <c r="AM750" s="16" t="str">
        <f t="shared" si="1"/>
        <v>{s:'632162', v:751 , c:'放デイ９・未計画・評減・'},</v>
      </c>
      <c r="AN750" s="16"/>
    </row>
    <row r="751" ht="16.5" customHeight="1">
      <c r="A751" s="29">
        <v>63.0</v>
      </c>
      <c r="B751" s="30">
        <v>2163.0</v>
      </c>
      <c r="C751" s="31">
        <v>749.0</v>
      </c>
      <c r="D751" s="32" t="s">
        <v>790</v>
      </c>
      <c r="E751" s="69"/>
      <c r="F751" s="150"/>
      <c r="G751" s="94"/>
      <c r="H751" s="113"/>
      <c r="I751" s="8"/>
      <c r="J751" s="54"/>
      <c r="K751" s="64"/>
      <c r="L751" s="65"/>
      <c r="M751" s="65"/>
      <c r="N751" s="66"/>
      <c r="O751" s="70"/>
      <c r="P751" s="67" t="s">
        <v>27</v>
      </c>
      <c r="Q751" s="7"/>
      <c r="R751" s="7"/>
      <c r="S751" s="7"/>
      <c r="T751" s="35"/>
      <c r="U751" s="41" t="s">
        <v>21</v>
      </c>
      <c r="V751" s="68">
        <v>0.5</v>
      </c>
      <c r="W751" s="77"/>
      <c r="X751" s="77"/>
      <c r="Y751" s="77"/>
      <c r="Z751" s="77"/>
      <c r="AA751" s="77"/>
      <c r="AB751" s="72"/>
      <c r="AC751" s="72"/>
      <c r="AD751" s="72"/>
      <c r="AE751" s="72"/>
      <c r="AF751" s="72"/>
      <c r="AG751" s="45">
        <f>ROUND(H748*V751,0)</f>
        <v>631</v>
      </c>
      <c r="AH751" s="79"/>
      <c r="AI751" s="80"/>
      <c r="AJ751" s="80"/>
      <c r="AK751" s="80"/>
      <c r="AL751" s="14"/>
      <c r="AM751" s="16" t="str">
        <f t="shared" si="1"/>
        <v>{s:'632163', v:631 , c:'放デイ９・未計画２・'},</v>
      </c>
      <c r="AN751" s="16"/>
    </row>
    <row r="752" ht="16.5" customHeight="1">
      <c r="A752" s="29">
        <v>63.0</v>
      </c>
      <c r="B752" s="30">
        <v>2164.0</v>
      </c>
      <c r="C752" s="31">
        <v>750.0</v>
      </c>
      <c r="D752" s="32" t="s">
        <v>791</v>
      </c>
      <c r="E752" s="69"/>
      <c r="F752" s="150"/>
      <c r="G752" s="94"/>
      <c r="H752" s="113"/>
      <c r="I752" s="8"/>
      <c r="J752" s="54"/>
      <c r="K752" s="64"/>
      <c r="L752" s="65"/>
      <c r="M752" s="65"/>
      <c r="N752" s="66"/>
      <c r="O752" s="78"/>
      <c r="P752" s="71"/>
      <c r="Q752" s="22"/>
      <c r="R752" s="22"/>
      <c r="S752" s="22"/>
      <c r="T752" s="57"/>
      <c r="U752" s="56"/>
      <c r="V752" s="72"/>
      <c r="W752" s="73" t="s">
        <v>20</v>
      </c>
      <c r="X752" s="74" t="s">
        <v>21</v>
      </c>
      <c r="Y752" s="75">
        <v>0.85</v>
      </c>
      <c r="Z752" s="43"/>
      <c r="AA752" s="43"/>
      <c r="AB752" s="44"/>
      <c r="AC752" s="44"/>
      <c r="AD752" s="44"/>
      <c r="AE752" s="44"/>
      <c r="AF752" s="44"/>
      <c r="AG752" s="45">
        <f>ROUND(ROUND(H748*V751,0)*Y752,0)</f>
        <v>536</v>
      </c>
      <c r="AH752" s="79"/>
      <c r="AI752" s="80"/>
      <c r="AJ752" s="80"/>
      <c r="AK752" s="80"/>
      <c r="AL752" s="14"/>
      <c r="AM752" s="16" t="str">
        <f t="shared" si="1"/>
        <v>{s:'632164', v:536 , c:'放デイ９・未計画２・評減・'},</v>
      </c>
      <c r="AN752" s="16"/>
    </row>
    <row r="753" ht="16.5" customHeight="1">
      <c r="A753" s="29">
        <v>63.0</v>
      </c>
      <c r="B753" s="30">
        <v>2165.0</v>
      </c>
      <c r="C753" s="31">
        <v>751.0</v>
      </c>
      <c r="D753" s="32" t="s">
        <v>792</v>
      </c>
      <c r="E753" s="69"/>
      <c r="F753" s="150"/>
      <c r="G753" s="94"/>
      <c r="H753" s="113"/>
      <c r="I753" s="8"/>
      <c r="J753" s="54"/>
      <c r="K753" s="64"/>
      <c r="L753" s="65"/>
      <c r="M753" s="65"/>
      <c r="N753" s="66"/>
      <c r="O753" s="67"/>
      <c r="P753" s="81"/>
      <c r="Q753" s="7"/>
      <c r="R753" s="7"/>
      <c r="S753" s="7"/>
      <c r="T753" s="35"/>
      <c r="U753" s="41"/>
      <c r="V753" s="68"/>
      <c r="W753" s="43"/>
      <c r="X753" s="43"/>
      <c r="Y753" s="44"/>
      <c r="Z753" s="82" t="s">
        <v>30</v>
      </c>
      <c r="AA753" s="41">
        <v>5.0</v>
      </c>
      <c r="AB753" s="151" t="s">
        <v>31</v>
      </c>
      <c r="AC753" s="151"/>
      <c r="AD753" s="151"/>
      <c r="AE753" s="151"/>
      <c r="AF753" s="151"/>
      <c r="AG753" s="45">
        <f>ROUND(H748-AA753,0)</f>
        <v>1257</v>
      </c>
      <c r="AH753" s="79"/>
      <c r="AI753" s="80"/>
      <c r="AJ753" s="80"/>
      <c r="AK753" s="80"/>
      <c r="AL753" s="14"/>
      <c r="AM753" s="16" t="str">
        <f t="shared" si="1"/>
        <v>{s:'632165', v:1257 , c:'放デイ９・拘減・'},</v>
      </c>
      <c r="AN753" s="16"/>
    </row>
    <row r="754" ht="16.5" customHeight="1">
      <c r="A754" s="29">
        <v>63.0</v>
      </c>
      <c r="B754" s="30">
        <v>2166.0</v>
      </c>
      <c r="C754" s="31">
        <v>752.0</v>
      </c>
      <c r="D754" s="32" t="s">
        <v>793</v>
      </c>
      <c r="E754" s="69"/>
      <c r="F754" s="150"/>
      <c r="G754" s="94"/>
      <c r="H754" s="113"/>
      <c r="I754" s="8"/>
      <c r="J754" s="54"/>
      <c r="K754" s="64"/>
      <c r="L754" s="65"/>
      <c r="M754" s="65"/>
      <c r="N754" s="66"/>
      <c r="O754" s="71"/>
      <c r="P754" s="85"/>
      <c r="Q754" s="22"/>
      <c r="R754" s="22"/>
      <c r="S754" s="22"/>
      <c r="T754" s="57"/>
      <c r="U754" s="56"/>
      <c r="V754" s="72"/>
      <c r="W754" s="59" t="s">
        <v>20</v>
      </c>
      <c r="X754" s="41" t="s">
        <v>21</v>
      </c>
      <c r="Y754" s="86">
        <v>0.85</v>
      </c>
      <c r="Z754" s="87"/>
      <c r="AA754" s="83"/>
      <c r="AB754" s="84"/>
      <c r="AC754" s="84"/>
      <c r="AD754" s="84"/>
      <c r="AE754" s="84"/>
      <c r="AF754" s="84"/>
      <c r="AG754" s="45">
        <f>ROUND(ROUND(H748*Y754,0)-AA753,0)</f>
        <v>1068</v>
      </c>
      <c r="AH754" s="79"/>
      <c r="AI754" s="80"/>
      <c r="AJ754" s="80"/>
      <c r="AK754" s="80"/>
      <c r="AL754" s="14"/>
      <c r="AM754" s="16" t="str">
        <f t="shared" si="1"/>
        <v>{s:'632166', v:1068 , c:'放デイ９・評減・拘減・'},</v>
      </c>
      <c r="AN754" s="16"/>
    </row>
    <row r="755" ht="16.5" customHeight="1">
      <c r="A755" s="29">
        <v>63.0</v>
      </c>
      <c r="B755" s="30">
        <v>2167.0</v>
      </c>
      <c r="C755" s="31">
        <v>753.0</v>
      </c>
      <c r="D755" s="32" t="s">
        <v>794</v>
      </c>
      <c r="E755" s="69"/>
      <c r="F755" s="150"/>
      <c r="G755" s="94"/>
      <c r="H755" s="113"/>
      <c r="I755" s="8"/>
      <c r="J755" s="54"/>
      <c r="K755" s="64"/>
      <c r="L755" s="65"/>
      <c r="M755" s="65"/>
      <c r="N755" s="66"/>
      <c r="O755" s="33" t="s">
        <v>23</v>
      </c>
      <c r="P755" s="67" t="s">
        <v>24</v>
      </c>
      <c r="Q755" s="7"/>
      <c r="R755" s="7"/>
      <c r="S755" s="7"/>
      <c r="T755" s="35"/>
      <c r="U755" s="41" t="s">
        <v>21</v>
      </c>
      <c r="V755" s="68">
        <v>0.7</v>
      </c>
      <c r="W755" s="88"/>
      <c r="X755" s="88"/>
      <c r="Y755" s="89"/>
      <c r="Z755" s="87"/>
      <c r="AA755" s="90"/>
      <c r="AB755" s="91"/>
      <c r="AC755" s="91"/>
      <c r="AD755" s="91"/>
      <c r="AE755" s="91"/>
      <c r="AF755" s="91"/>
      <c r="AG755" s="45">
        <f>ROUND(ROUND(H748*V755,0)-AA753,0)</f>
        <v>878</v>
      </c>
      <c r="AH755" s="79"/>
      <c r="AI755" s="80"/>
      <c r="AJ755" s="80"/>
      <c r="AK755" s="80"/>
      <c r="AL755" s="14"/>
      <c r="AM755" s="16" t="str">
        <f t="shared" si="1"/>
        <v>{s:'632167', v:878 , c:'放デイ９・未計画・拘減・'},</v>
      </c>
      <c r="AN755" s="16"/>
    </row>
    <row r="756" ht="16.5" customHeight="1">
      <c r="A756" s="29">
        <v>63.0</v>
      </c>
      <c r="B756" s="30">
        <v>2168.0</v>
      </c>
      <c r="C756" s="31">
        <v>754.0</v>
      </c>
      <c r="D756" s="32" t="s">
        <v>795</v>
      </c>
      <c r="E756" s="69"/>
      <c r="F756" s="150"/>
      <c r="G756" s="94"/>
      <c r="H756" s="113"/>
      <c r="I756" s="8"/>
      <c r="J756" s="54"/>
      <c r="K756" s="64"/>
      <c r="L756" s="65"/>
      <c r="M756" s="65"/>
      <c r="N756" s="66"/>
      <c r="O756" s="70"/>
      <c r="P756" s="71"/>
      <c r="Q756" s="22"/>
      <c r="R756" s="22"/>
      <c r="S756" s="22"/>
      <c r="T756" s="57"/>
      <c r="U756" s="56"/>
      <c r="V756" s="72"/>
      <c r="W756" s="73" t="s">
        <v>20</v>
      </c>
      <c r="X756" s="74" t="s">
        <v>21</v>
      </c>
      <c r="Y756" s="92">
        <v>0.85</v>
      </c>
      <c r="Z756" s="87"/>
      <c r="AA756" s="90"/>
      <c r="AB756" s="91"/>
      <c r="AC756" s="91"/>
      <c r="AD756" s="91"/>
      <c r="AE756" s="91"/>
      <c r="AF756" s="91"/>
      <c r="AG756" s="45">
        <f>ROUND(ROUND(ROUND(H748*V755,0)*Y756,0)-AA753,0)</f>
        <v>746</v>
      </c>
      <c r="AH756" s="79"/>
      <c r="AI756" s="80"/>
      <c r="AJ756" s="80"/>
      <c r="AK756" s="80"/>
      <c r="AL756" s="14"/>
      <c r="AM756" s="16" t="str">
        <f t="shared" si="1"/>
        <v>{s:'632168', v:746 , c:'放デイ９・未計画・評減・拘減・'},</v>
      </c>
      <c r="AN756" s="16"/>
    </row>
    <row r="757" ht="16.5" customHeight="1">
      <c r="A757" s="29">
        <v>63.0</v>
      </c>
      <c r="B757" s="30">
        <v>2169.0</v>
      </c>
      <c r="C757" s="31">
        <v>755.0</v>
      </c>
      <c r="D757" s="32" t="s">
        <v>796</v>
      </c>
      <c r="E757" s="69"/>
      <c r="F757" s="150"/>
      <c r="G757" s="94"/>
      <c r="H757" s="113"/>
      <c r="I757" s="8"/>
      <c r="J757" s="54"/>
      <c r="K757" s="64"/>
      <c r="L757" s="65"/>
      <c r="M757" s="65"/>
      <c r="N757" s="66"/>
      <c r="O757" s="70"/>
      <c r="P757" s="81" t="s">
        <v>27</v>
      </c>
      <c r="Q757" s="7"/>
      <c r="R757" s="7"/>
      <c r="S757" s="7"/>
      <c r="T757" s="35"/>
      <c r="U757" s="41" t="s">
        <v>21</v>
      </c>
      <c r="V757" s="68">
        <v>0.5</v>
      </c>
      <c r="W757" s="77"/>
      <c r="X757" s="77"/>
      <c r="Y757" s="72"/>
      <c r="Z757" s="87"/>
      <c r="AA757" s="90"/>
      <c r="AB757" s="91"/>
      <c r="AC757" s="91"/>
      <c r="AD757" s="91"/>
      <c r="AE757" s="91"/>
      <c r="AF757" s="91"/>
      <c r="AG757" s="45">
        <f>ROUND(ROUND(H748*V757,0)-AA753,0)</f>
        <v>626</v>
      </c>
      <c r="AH757" s="79"/>
      <c r="AI757" s="80"/>
      <c r="AJ757" s="80"/>
      <c r="AK757" s="80"/>
      <c r="AL757" s="14"/>
      <c r="AM757" s="16" t="str">
        <f t="shared" si="1"/>
        <v>{s:'632169', v:626 , c:'放デイ９・未計画２・拘減・'},</v>
      </c>
      <c r="AN757" s="16"/>
    </row>
    <row r="758" ht="16.5" customHeight="1">
      <c r="A758" s="29">
        <v>63.0</v>
      </c>
      <c r="B758" s="30">
        <v>2170.0</v>
      </c>
      <c r="C758" s="31">
        <v>756.0</v>
      </c>
      <c r="D758" s="32" t="s">
        <v>797</v>
      </c>
      <c r="E758" s="69"/>
      <c r="F758" s="150"/>
      <c r="G758" s="107"/>
      <c r="H758" s="154"/>
      <c r="I758" s="22"/>
      <c r="J758" s="109"/>
      <c r="K758" s="64"/>
      <c r="L758" s="65"/>
      <c r="M758" s="65"/>
      <c r="N758" s="66"/>
      <c r="O758" s="78"/>
      <c r="P758" s="85"/>
      <c r="Q758" s="22"/>
      <c r="R758" s="22"/>
      <c r="S758" s="22"/>
      <c r="T758" s="57"/>
      <c r="U758" s="56"/>
      <c r="V758" s="72"/>
      <c r="W758" s="73" t="s">
        <v>20</v>
      </c>
      <c r="X758" s="74" t="s">
        <v>21</v>
      </c>
      <c r="Y758" s="92">
        <v>0.85</v>
      </c>
      <c r="Z758" s="93"/>
      <c r="AA758" s="77"/>
      <c r="AB758" s="72"/>
      <c r="AC758" s="72"/>
      <c r="AD758" s="72"/>
      <c r="AE758" s="72"/>
      <c r="AF758" s="72"/>
      <c r="AG758" s="45">
        <f>ROUND(ROUND(ROUND(H748*V757,0)*Y758,0)-AA753,0)</f>
        <v>531</v>
      </c>
      <c r="AH758" s="79"/>
      <c r="AI758" s="80"/>
      <c r="AJ758" s="80"/>
      <c r="AK758" s="80"/>
      <c r="AL758" s="14"/>
      <c r="AM758" s="16" t="str">
        <f t="shared" si="1"/>
        <v>{s:'632170', v:531 , c:'放デイ９・未計画２・評減・拘減・'},</v>
      </c>
      <c r="AN758" s="16"/>
    </row>
    <row r="759" ht="16.5" customHeight="1">
      <c r="A759" s="29">
        <v>63.0</v>
      </c>
      <c r="B759" s="30">
        <v>1361.0</v>
      </c>
      <c r="C759" s="31">
        <v>757.0</v>
      </c>
      <c r="D759" s="32" t="s">
        <v>798</v>
      </c>
      <c r="E759" s="69"/>
      <c r="F759" s="150"/>
      <c r="G759" s="82" t="s">
        <v>799</v>
      </c>
      <c r="H759" s="140"/>
      <c r="I759" s="140"/>
      <c r="J759" s="95"/>
      <c r="K759" s="52"/>
      <c r="L759" s="8"/>
      <c r="M759" s="53"/>
      <c r="N759" s="54"/>
      <c r="O759" s="40"/>
      <c r="P759" s="41"/>
      <c r="Q759" s="7"/>
      <c r="R759" s="7"/>
      <c r="S759" s="7"/>
      <c r="T759" s="35"/>
      <c r="U759" s="41"/>
      <c r="V759" s="42"/>
      <c r="W759" s="43"/>
      <c r="X759" s="43"/>
      <c r="Y759" s="43"/>
      <c r="Z759" s="43"/>
      <c r="AA759" s="43"/>
      <c r="AB759" s="44"/>
      <c r="AC759" s="44"/>
      <c r="AD759" s="44"/>
      <c r="AE759" s="44"/>
      <c r="AF759" s="44"/>
      <c r="AG759" s="45">
        <f>ROUND(H760,0)</f>
        <v>1107</v>
      </c>
      <c r="AH759" s="79"/>
      <c r="AI759" s="80"/>
      <c r="AJ759" s="80"/>
      <c r="AK759" s="80"/>
      <c r="AL759" s="14"/>
      <c r="AM759" s="16" t="str">
        <f t="shared" si="1"/>
        <v>{s:'631361', v:1107 , c:'放デイ１０・'},</v>
      </c>
      <c r="AN759" s="16"/>
    </row>
    <row r="760" ht="16.5" customHeight="1">
      <c r="A760" s="29">
        <v>63.0</v>
      </c>
      <c r="B760" s="30">
        <v>2171.0</v>
      </c>
      <c r="C760" s="31">
        <v>758.0</v>
      </c>
      <c r="D760" s="32" t="s">
        <v>800</v>
      </c>
      <c r="E760" s="69"/>
      <c r="F760" s="150"/>
      <c r="G760" s="87"/>
      <c r="H760" s="50">
        <v>1107.0</v>
      </c>
      <c r="I760" s="8" t="s">
        <v>9</v>
      </c>
      <c r="J760" s="95"/>
      <c r="K760" s="52"/>
      <c r="L760" s="8"/>
      <c r="M760" s="53"/>
      <c r="N760" s="54"/>
      <c r="O760" s="55"/>
      <c r="P760" s="56"/>
      <c r="Q760" s="22"/>
      <c r="R760" s="22"/>
      <c r="S760" s="22"/>
      <c r="T760" s="57"/>
      <c r="U760" s="56"/>
      <c r="V760" s="58"/>
      <c r="W760" s="59" t="s">
        <v>20</v>
      </c>
      <c r="X760" s="41" t="s">
        <v>21</v>
      </c>
      <c r="Y760" s="60">
        <v>0.85</v>
      </c>
      <c r="Z760" s="43"/>
      <c r="AA760" s="43"/>
      <c r="AB760" s="44"/>
      <c r="AC760" s="44"/>
      <c r="AD760" s="44"/>
      <c r="AE760" s="44"/>
      <c r="AF760" s="44"/>
      <c r="AG760" s="45">
        <f>ROUND(H760*Y760,0)</f>
        <v>941</v>
      </c>
      <c r="AH760" s="79"/>
      <c r="AI760" s="80"/>
      <c r="AJ760" s="80"/>
      <c r="AK760" s="80"/>
      <c r="AL760" s="14"/>
      <c r="AM760" s="16" t="str">
        <f t="shared" si="1"/>
        <v>{s:'632171', v:941 , c:'放デイ１０・評減・'},</v>
      </c>
      <c r="AN760" s="16"/>
    </row>
    <row r="761" ht="16.5" customHeight="1">
      <c r="A761" s="29">
        <v>63.0</v>
      </c>
      <c r="B761" s="30">
        <v>1362.0</v>
      </c>
      <c r="C761" s="31">
        <v>759.0</v>
      </c>
      <c r="D761" s="32" t="s">
        <v>801</v>
      </c>
      <c r="E761" s="69"/>
      <c r="F761" s="150"/>
      <c r="G761" s="94"/>
      <c r="H761" s="8"/>
      <c r="I761" s="8"/>
      <c r="J761" s="54"/>
      <c r="K761" s="64"/>
      <c r="L761" s="65"/>
      <c r="M761" s="65"/>
      <c r="N761" s="66"/>
      <c r="O761" s="33" t="s">
        <v>23</v>
      </c>
      <c r="P761" s="67" t="s">
        <v>24</v>
      </c>
      <c r="Q761" s="7"/>
      <c r="R761" s="7"/>
      <c r="S761" s="7"/>
      <c r="T761" s="35"/>
      <c r="U761" s="41" t="s">
        <v>21</v>
      </c>
      <c r="V761" s="68">
        <v>0.7</v>
      </c>
      <c r="W761" s="88"/>
      <c r="X761" s="88"/>
      <c r="Y761" s="88"/>
      <c r="Z761" s="88"/>
      <c r="AA761" s="88"/>
      <c r="AB761" s="89"/>
      <c r="AC761" s="89"/>
      <c r="AD761" s="89"/>
      <c r="AE761" s="89"/>
      <c r="AF761" s="89"/>
      <c r="AG761" s="45">
        <f>ROUND(H760*V761,0)</f>
        <v>775</v>
      </c>
      <c r="AH761" s="79"/>
      <c r="AI761" s="80"/>
      <c r="AJ761" s="80"/>
      <c r="AK761" s="80"/>
      <c r="AL761" s="14"/>
      <c r="AM761" s="16" t="str">
        <f t="shared" si="1"/>
        <v>{s:'631362', v:775 , c:'放デイ１０・未計画・'},</v>
      </c>
      <c r="AN761" s="16"/>
    </row>
    <row r="762" ht="16.5" customHeight="1">
      <c r="A762" s="29">
        <v>63.0</v>
      </c>
      <c r="B762" s="30">
        <v>2172.0</v>
      </c>
      <c r="C762" s="31">
        <v>760.0</v>
      </c>
      <c r="D762" s="32" t="s">
        <v>802</v>
      </c>
      <c r="E762" s="69"/>
      <c r="F762" s="150"/>
      <c r="G762" s="94"/>
      <c r="H762" s="113"/>
      <c r="I762" s="8"/>
      <c r="J762" s="54"/>
      <c r="K762" s="64"/>
      <c r="L762" s="65"/>
      <c r="M762" s="65"/>
      <c r="N762" s="66"/>
      <c r="O762" s="70"/>
      <c r="P762" s="71"/>
      <c r="Q762" s="22"/>
      <c r="R762" s="22"/>
      <c r="S762" s="22"/>
      <c r="T762" s="57"/>
      <c r="U762" s="56"/>
      <c r="V762" s="72"/>
      <c r="W762" s="73" t="s">
        <v>20</v>
      </c>
      <c r="X762" s="74" t="s">
        <v>21</v>
      </c>
      <c r="Y762" s="75">
        <v>0.85</v>
      </c>
      <c r="Z762" s="43"/>
      <c r="AA762" s="43"/>
      <c r="AB762" s="44"/>
      <c r="AC762" s="44"/>
      <c r="AD762" s="44"/>
      <c r="AE762" s="44"/>
      <c r="AF762" s="44"/>
      <c r="AG762" s="45">
        <f>ROUND(ROUND(H760*V761,0)*Y762,0)</f>
        <v>659</v>
      </c>
      <c r="AH762" s="79"/>
      <c r="AI762" s="80"/>
      <c r="AJ762" s="80"/>
      <c r="AK762" s="80"/>
      <c r="AL762" s="14"/>
      <c r="AM762" s="16" t="str">
        <f t="shared" si="1"/>
        <v>{s:'632172', v:659 , c:'放デイ１０・未計画・評減・'},</v>
      </c>
      <c r="AN762" s="16"/>
    </row>
    <row r="763" ht="16.5" customHeight="1">
      <c r="A763" s="29">
        <v>63.0</v>
      </c>
      <c r="B763" s="30">
        <v>2173.0</v>
      </c>
      <c r="C763" s="31">
        <v>761.0</v>
      </c>
      <c r="D763" s="32" t="s">
        <v>803</v>
      </c>
      <c r="E763" s="69"/>
      <c r="F763" s="150"/>
      <c r="G763" s="94"/>
      <c r="H763" s="113"/>
      <c r="I763" s="8"/>
      <c r="J763" s="54"/>
      <c r="K763" s="64"/>
      <c r="L763" s="65"/>
      <c r="M763" s="65"/>
      <c r="N763" s="66"/>
      <c r="O763" s="70"/>
      <c r="P763" s="67" t="s">
        <v>27</v>
      </c>
      <c r="Q763" s="7"/>
      <c r="R763" s="7"/>
      <c r="S763" s="7"/>
      <c r="T763" s="35"/>
      <c r="U763" s="41" t="s">
        <v>21</v>
      </c>
      <c r="V763" s="68">
        <v>0.5</v>
      </c>
      <c r="W763" s="77"/>
      <c r="X763" s="77"/>
      <c r="Y763" s="77"/>
      <c r="Z763" s="77"/>
      <c r="AA763" s="77"/>
      <c r="AB763" s="72"/>
      <c r="AC763" s="72"/>
      <c r="AD763" s="72"/>
      <c r="AE763" s="72"/>
      <c r="AF763" s="72"/>
      <c r="AG763" s="45">
        <f>ROUND(H760*V763,0)</f>
        <v>554</v>
      </c>
      <c r="AH763" s="79"/>
      <c r="AI763" s="80"/>
      <c r="AJ763" s="80"/>
      <c r="AK763" s="80"/>
      <c r="AL763" s="14"/>
      <c r="AM763" s="16" t="str">
        <f t="shared" si="1"/>
        <v>{s:'632173', v:554 , c:'放デイ１０・未計画２・'},</v>
      </c>
      <c r="AN763" s="16"/>
    </row>
    <row r="764" ht="16.5" customHeight="1">
      <c r="A764" s="29">
        <v>63.0</v>
      </c>
      <c r="B764" s="30">
        <v>2174.0</v>
      </c>
      <c r="C764" s="31">
        <v>762.0</v>
      </c>
      <c r="D764" s="32" t="s">
        <v>804</v>
      </c>
      <c r="E764" s="69"/>
      <c r="F764" s="150"/>
      <c r="G764" s="94"/>
      <c r="H764" s="113"/>
      <c r="I764" s="8"/>
      <c r="J764" s="54"/>
      <c r="K764" s="64"/>
      <c r="L764" s="65"/>
      <c r="M764" s="65"/>
      <c r="N764" s="66"/>
      <c r="O764" s="78"/>
      <c r="P764" s="71"/>
      <c r="Q764" s="22"/>
      <c r="R764" s="22"/>
      <c r="S764" s="22"/>
      <c r="T764" s="57"/>
      <c r="U764" s="56"/>
      <c r="V764" s="72"/>
      <c r="W764" s="73" t="s">
        <v>20</v>
      </c>
      <c r="X764" s="74" t="s">
        <v>21</v>
      </c>
      <c r="Y764" s="75">
        <v>0.85</v>
      </c>
      <c r="Z764" s="43"/>
      <c r="AA764" s="43"/>
      <c r="AB764" s="44"/>
      <c r="AC764" s="44"/>
      <c r="AD764" s="44"/>
      <c r="AE764" s="44"/>
      <c r="AF764" s="44"/>
      <c r="AG764" s="45">
        <f>ROUND(ROUND(H760*V763,0)*Y764,0)</f>
        <v>471</v>
      </c>
      <c r="AH764" s="79"/>
      <c r="AI764" s="80"/>
      <c r="AJ764" s="80"/>
      <c r="AK764" s="80"/>
      <c r="AL764" s="14"/>
      <c r="AM764" s="16" t="str">
        <f t="shared" si="1"/>
        <v>{s:'632174', v:471 , c:'放デイ１０・未計画２・評減・'},</v>
      </c>
      <c r="AN764" s="16"/>
    </row>
    <row r="765" ht="16.5" customHeight="1">
      <c r="A765" s="29">
        <v>63.0</v>
      </c>
      <c r="B765" s="30">
        <v>2175.0</v>
      </c>
      <c r="C765" s="31">
        <v>763.0</v>
      </c>
      <c r="D765" s="32" t="s">
        <v>805</v>
      </c>
      <c r="E765" s="69"/>
      <c r="F765" s="150"/>
      <c r="G765" s="94"/>
      <c r="H765" s="113"/>
      <c r="I765" s="8"/>
      <c r="J765" s="54"/>
      <c r="K765" s="64"/>
      <c r="L765" s="65"/>
      <c r="M765" s="65"/>
      <c r="N765" s="66"/>
      <c r="O765" s="67"/>
      <c r="P765" s="81"/>
      <c r="Q765" s="7"/>
      <c r="R765" s="7"/>
      <c r="S765" s="7"/>
      <c r="T765" s="35"/>
      <c r="U765" s="41"/>
      <c r="V765" s="68"/>
      <c r="W765" s="43"/>
      <c r="X765" s="43"/>
      <c r="Y765" s="44"/>
      <c r="Z765" s="82" t="s">
        <v>30</v>
      </c>
      <c r="AA765" s="41">
        <v>5.0</v>
      </c>
      <c r="AB765" s="151" t="s">
        <v>31</v>
      </c>
      <c r="AC765" s="151"/>
      <c r="AD765" s="151"/>
      <c r="AE765" s="151"/>
      <c r="AF765" s="151"/>
      <c r="AG765" s="45">
        <f>ROUND(H760-AA765,0)</f>
        <v>1102</v>
      </c>
      <c r="AH765" s="79"/>
      <c r="AI765" s="80"/>
      <c r="AJ765" s="80"/>
      <c r="AK765" s="80"/>
      <c r="AL765" s="14"/>
      <c r="AM765" s="16" t="str">
        <f t="shared" si="1"/>
        <v>{s:'632175', v:1102 , c:'放デイ１０・拘減・'},</v>
      </c>
      <c r="AN765" s="16"/>
    </row>
    <row r="766" ht="16.5" customHeight="1">
      <c r="A766" s="29">
        <v>63.0</v>
      </c>
      <c r="B766" s="30">
        <v>2176.0</v>
      </c>
      <c r="C766" s="31">
        <v>764.0</v>
      </c>
      <c r="D766" s="32" t="s">
        <v>806</v>
      </c>
      <c r="E766" s="69"/>
      <c r="F766" s="150"/>
      <c r="G766" s="94"/>
      <c r="H766" s="113"/>
      <c r="I766" s="8"/>
      <c r="J766" s="54"/>
      <c r="K766" s="64"/>
      <c r="L766" s="65"/>
      <c r="M766" s="65"/>
      <c r="N766" s="66"/>
      <c r="O766" s="71"/>
      <c r="P766" s="85"/>
      <c r="Q766" s="22"/>
      <c r="R766" s="22"/>
      <c r="S766" s="22"/>
      <c r="T766" s="57"/>
      <c r="U766" s="56"/>
      <c r="V766" s="72"/>
      <c r="W766" s="59" t="s">
        <v>20</v>
      </c>
      <c r="X766" s="41" t="s">
        <v>21</v>
      </c>
      <c r="Y766" s="86">
        <v>0.85</v>
      </c>
      <c r="Z766" s="87"/>
      <c r="AA766" s="83"/>
      <c r="AB766" s="84"/>
      <c r="AC766" s="84"/>
      <c r="AD766" s="84"/>
      <c r="AE766" s="84"/>
      <c r="AF766" s="84"/>
      <c r="AG766" s="45">
        <f>ROUND(ROUND(H760*Y766,0)-AA765,0)</f>
        <v>936</v>
      </c>
      <c r="AH766" s="79"/>
      <c r="AI766" s="80"/>
      <c r="AJ766" s="80"/>
      <c r="AK766" s="80"/>
      <c r="AL766" s="14"/>
      <c r="AM766" s="16" t="str">
        <f t="shared" si="1"/>
        <v>{s:'632176', v:936 , c:'放デイ１０・評減・拘減・'},</v>
      </c>
      <c r="AN766" s="16"/>
    </row>
    <row r="767" ht="16.5" customHeight="1">
      <c r="A767" s="29">
        <v>63.0</v>
      </c>
      <c r="B767" s="30">
        <v>2177.0</v>
      </c>
      <c r="C767" s="31">
        <v>765.0</v>
      </c>
      <c r="D767" s="32" t="s">
        <v>807</v>
      </c>
      <c r="E767" s="69"/>
      <c r="F767" s="150"/>
      <c r="G767" s="94"/>
      <c r="H767" s="113"/>
      <c r="I767" s="8"/>
      <c r="J767" s="54"/>
      <c r="K767" s="64"/>
      <c r="L767" s="65"/>
      <c r="M767" s="65"/>
      <c r="N767" s="66"/>
      <c r="O767" s="33" t="s">
        <v>23</v>
      </c>
      <c r="P767" s="67" t="s">
        <v>24</v>
      </c>
      <c r="Q767" s="7"/>
      <c r="R767" s="7"/>
      <c r="S767" s="7"/>
      <c r="T767" s="35"/>
      <c r="U767" s="41" t="s">
        <v>21</v>
      </c>
      <c r="V767" s="68">
        <v>0.7</v>
      </c>
      <c r="W767" s="88"/>
      <c r="X767" s="88"/>
      <c r="Y767" s="89"/>
      <c r="Z767" s="87"/>
      <c r="AA767" s="90"/>
      <c r="AB767" s="91"/>
      <c r="AC767" s="91"/>
      <c r="AD767" s="91"/>
      <c r="AE767" s="91"/>
      <c r="AF767" s="91"/>
      <c r="AG767" s="45">
        <f>ROUND(ROUND(H760*V767,0)-AA765,0)</f>
        <v>770</v>
      </c>
      <c r="AH767" s="79"/>
      <c r="AI767" s="80"/>
      <c r="AJ767" s="80"/>
      <c r="AK767" s="80"/>
      <c r="AL767" s="14"/>
      <c r="AM767" s="16" t="str">
        <f t="shared" si="1"/>
        <v>{s:'632177', v:770 , c:'放デイ１０・未計画・拘減・'},</v>
      </c>
      <c r="AN767" s="16"/>
    </row>
    <row r="768" ht="16.5" customHeight="1">
      <c r="A768" s="29">
        <v>63.0</v>
      </c>
      <c r="B768" s="30">
        <v>2178.0</v>
      </c>
      <c r="C768" s="31">
        <v>766.0</v>
      </c>
      <c r="D768" s="32" t="s">
        <v>808</v>
      </c>
      <c r="E768" s="69"/>
      <c r="F768" s="150"/>
      <c r="G768" s="94"/>
      <c r="H768" s="113"/>
      <c r="I768" s="8"/>
      <c r="J768" s="54"/>
      <c r="K768" s="64"/>
      <c r="L768" s="65"/>
      <c r="M768" s="65"/>
      <c r="N768" s="66"/>
      <c r="O768" s="70"/>
      <c r="P768" s="71"/>
      <c r="Q768" s="22"/>
      <c r="R768" s="22"/>
      <c r="S768" s="22"/>
      <c r="T768" s="57"/>
      <c r="U768" s="56"/>
      <c r="V768" s="72"/>
      <c r="W768" s="73" t="s">
        <v>20</v>
      </c>
      <c r="X768" s="74" t="s">
        <v>21</v>
      </c>
      <c r="Y768" s="92">
        <v>0.85</v>
      </c>
      <c r="Z768" s="87"/>
      <c r="AA768" s="90"/>
      <c r="AB768" s="91"/>
      <c r="AC768" s="91"/>
      <c r="AD768" s="91"/>
      <c r="AE768" s="91"/>
      <c r="AF768" s="91"/>
      <c r="AG768" s="45">
        <f>ROUND(ROUND(ROUND(H760*V767,0)*Y768,0)-AA765,0)</f>
        <v>654</v>
      </c>
      <c r="AH768" s="79"/>
      <c r="AI768" s="80"/>
      <c r="AJ768" s="80"/>
      <c r="AK768" s="80"/>
      <c r="AL768" s="14"/>
      <c r="AM768" s="16" t="str">
        <f t="shared" si="1"/>
        <v>{s:'632178', v:654 , c:'放デイ１０・未計画・評減・拘減・'},</v>
      </c>
      <c r="AN768" s="16"/>
    </row>
    <row r="769" ht="16.5" customHeight="1">
      <c r="A769" s="29">
        <v>63.0</v>
      </c>
      <c r="B769" s="30">
        <v>2179.0</v>
      </c>
      <c r="C769" s="31">
        <v>767.0</v>
      </c>
      <c r="D769" s="32" t="s">
        <v>809</v>
      </c>
      <c r="E769" s="69"/>
      <c r="F769" s="150"/>
      <c r="G769" s="94"/>
      <c r="H769" s="113"/>
      <c r="I769" s="8"/>
      <c r="J769" s="54"/>
      <c r="K769" s="64"/>
      <c r="L769" s="65"/>
      <c r="M769" s="65"/>
      <c r="N769" s="66"/>
      <c r="O769" s="70"/>
      <c r="P769" s="81" t="s">
        <v>27</v>
      </c>
      <c r="Q769" s="7"/>
      <c r="R769" s="7"/>
      <c r="S769" s="7"/>
      <c r="T769" s="35"/>
      <c r="U769" s="41" t="s">
        <v>21</v>
      </c>
      <c r="V769" s="68">
        <v>0.5</v>
      </c>
      <c r="W769" s="77"/>
      <c r="X769" s="77"/>
      <c r="Y769" s="72"/>
      <c r="Z769" s="87"/>
      <c r="AA769" s="90"/>
      <c r="AB769" s="91"/>
      <c r="AC769" s="91"/>
      <c r="AD769" s="91"/>
      <c r="AE769" s="91"/>
      <c r="AF769" s="91"/>
      <c r="AG769" s="45">
        <f>ROUND(ROUND(H760*V769,0)-AA765,0)</f>
        <v>549</v>
      </c>
      <c r="AH769" s="79"/>
      <c r="AI769" s="80"/>
      <c r="AJ769" s="80"/>
      <c r="AK769" s="80"/>
      <c r="AL769" s="14"/>
      <c r="AM769" s="16" t="str">
        <f t="shared" si="1"/>
        <v>{s:'632179', v:549 , c:'放デイ１０・未計画２・拘減・'},</v>
      </c>
      <c r="AN769" s="16"/>
    </row>
    <row r="770" ht="16.5" customHeight="1">
      <c r="A770" s="29">
        <v>63.0</v>
      </c>
      <c r="B770" s="30">
        <v>2180.0</v>
      </c>
      <c r="C770" s="31">
        <v>768.0</v>
      </c>
      <c r="D770" s="32" t="s">
        <v>810</v>
      </c>
      <c r="E770" s="69"/>
      <c r="F770" s="150"/>
      <c r="G770" s="94"/>
      <c r="H770" s="113"/>
      <c r="I770" s="8"/>
      <c r="J770" s="54"/>
      <c r="K770" s="64"/>
      <c r="L770" s="65"/>
      <c r="M770" s="65"/>
      <c r="N770" s="66"/>
      <c r="O770" s="78"/>
      <c r="P770" s="85"/>
      <c r="Q770" s="22"/>
      <c r="R770" s="22"/>
      <c r="S770" s="22"/>
      <c r="T770" s="57"/>
      <c r="U770" s="56"/>
      <c r="V770" s="72"/>
      <c r="W770" s="73" t="s">
        <v>20</v>
      </c>
      <c r="X770" s="74" t="s">
        <v>21</v>
      </c>
      <c r="Y770" s="92">
        <v>0.85</v>
      </c>
      <c r="Z770" s="93"/>
      <c r="AA770" s="77"/>
      <c r="AB770" s="72"/>
      <c r="AC770" s="72"/>
      <c r="AD770" s="72"/>
      <c r="AE770" s="72"/>
      <c r="AF770" s="72"/>
      <c r="AG770" s="45">
        <f>ROUND(ROUND(ROUND(H760*V769,0)*Y770,0)-AA765,0)</f>
        <v>466</v>
      </c>
      <c r="AH770" s="79"/>
      <c r="AI770" s="80"/>
      <c r="AJ770" s="80"/>
      <c r="AK770" s="80"/>
      <c r="AL770" s="14"/>
      <c r="AM770" s="16" t="str">
        <f t="shared" si="1"/>
        <v>{s:'632180', v:466 , c:'放デイ１０・未計画２・評減・拘減・'},</v>
      </c>
      <c r="AN770" s="16"/>
    </row>
    <row r="771" ht="16.5" customHeight="1">
      <c r="A771" s="29">
        <v>63.0</v>
      </c>
      <c r="B771" s="30">
        <v>1371.0</v>
      </c>
      <c r="C771" s="31">
        <v>769.0</v>
      </c>
      <c r="D771" s="32" t="s">
        <v>811</v>
      </c>
      <c r="E771" s="69"/>
      <c r="F771" s="150"/>
      <c r="G771" s="82" t="s">
        <v>812</v>
      </c>
      <c r="H771" s="152"/>
      <c r="I771" s="152"/>
      <c r="J771" s="153"/>
      <c r="K771" s="52"/>
      <c r="L771" s="8"/>
      <c r="M771" s="53"/>
      <c r="N771" s="54"/>
      <c r="O771" s="40"/>
      <c r="P771" s="41"/>
      <c r="Q771" s="7"/>
      <c r="R771" s="7"/>
      <c r="S771" s="7"/>
      <c r="T771" s="35"/>
      <c r="U771" s="41"/>
      <c r="V771" s="42"/>
      <c r="W771" s="43"/>
      <c r="X771" s="43"/>
      <c r="Y771" s="43"/>
      <c r="Z771" s="43"/>
      <c r="AA771" s="43"/>
      <c r="AB771" s="44"/>
      <c r="AC771" s="44"/>
      <c r="AD771" s="44"/>
      <c r="AE771" s="44"/>
      <c r="AF771" s="44"/>
      <c r="AG771" s="45">
        <f>ROUND(H772,0)</f>
        <v>988</v>
      </c>
      <c r="AH771" s="79"/>
      <c r="AI771" s="80"/>
      <c r="AJ771" s="80"/>
      <c r="AK771" s="80"/>
      <c r="AL771" s="14"/>
      <c r="AM771" s="16" t="str">
        <f t="shared" si="1"/>
        <v>{s:'631371', v:988 , c:'放デイ１１・'},</v>
      </c>
      <c r="AN771" s="16"/>
    </row>
    <row r="772" ht="16.5" customHeight="1">
      <c r="A772" s="29">
        <v>63.0</v>
      </c>
      <c r="B772" s="30">
        <v>2181.0</v>
      </c>
      <c r="C772" s="31">
        <v>770.0</v>
      </c>
      <c r="D772" s="32" t="s">
        <v>813</v>
      </c>
      <c r="E772" s="69"/>
      <c r="F772" s="150"/>
      <c r="G772" s="87"/>
      <c r="H772" s="50">
        <v>988.0</v>
      </c>
      <c r="I772" s="8" t="s">
        <v>9</v>
      </c>
      <c r="J772" s="95"/>
      <c r="K772" s="52"/>
      <c r="L772" s="8"/>
      <c r="M772" s="53"/>
      <c r="N772" s="54"/>
      <c r="O772" s="55"/>
      <c r="P772" s="56"/>
      <c r="Q772" s="22"/>
      <c r="R772" s="22"/>
      <c r="S772" s="22"/>
      <c r="T772" s="57"/>
      <c r="U772" s="56"/>
      <c r="V772" s="58"/>
      <c r="W772" s="59" t="s">
        <v>20</v>
      </c>
      <c r="X772" s="41" t="s">
        <v>21</v>
      </c>
      <c r="Y772" s="60">
        <v>0.85</v>
      </c>
      <c r="Z772" s="43"/>
      <c r="AA772" s="43"/>
      <c r="AB772" s="44"/>
      <c r="AC772" s="44"/>
      <c r="AD772" s="44"/>
      <c r="AE772" s="44"/>
      <c r="AF772" s="44"/>
      <c r="AG772" s="45">
        <f>ROUND(H772*Y772,0)</f>
        <v>840</v>
      </c>
      <c r="AH772" s="79"/>
      <c r="AI772" s="80"/>
      <c r="AJ772" s="80"/>
      <c r="AK772" s="80"/>
      <c r="AL772" s="14"/>
      <c r="AM772" s="16" t="str">
        <f t="shared" si="1"/>
        <v>{s:'632181', v:840 , c:'放デイ１１・評減・'},</v>
      </c>
      <c r="AN772" s="16"/>
    </row>
    <row r="773" ht="16.5" customHeight="1">
      <c r="A773" s="29">
        <v>63.0</v>
      </c>
      <c r="B773" s="30">
        <v>1372.0</v>
      </c>
      <c r="C773" s="31">
        <v>771.0</v>
      </c>
      <c r="D773" s="32" t="s">
        <v>814</v>
      </c>
      <c r="E773" s="69"/>
      <c r="F773" s="150"/>
      <c r="G773" s="94"/>
      <c r="H773" s="8"/>
      <c r="I773" s="8"/>
      <c r="J773" s="54"/>
      <c r="K773" s="64"/>
      <c r="L773" s="65"/>
      <c r="M773" s="65"/>
      <c r="N773" s="66"/>
      <c r="O773" s="33" t="s">
        <v>23</v>
      </c>
      <c r="P773" s="67" t="s">
        <v>24</v>
      </c>
      <c r="Q773" s="7"/>
      <c r="R773" s="7"/>
      <c r="S773" s="7"/>
      <c r="T773" s="35"/>
      <c r="U773" s="41" t="s">
        <v>21</v>
      </c>
      <c r="V773" s="68">
        <v>0.7</v>
      </c>
      <c r="W773" s="88"/>
      <c r="X773" s="88"/>
      <c r="Y773" s="88"/>
      <c r="Z773" s="88"/>
      <c r="AA773" s="88"/>
      <c r="AB773" s="89"/>
      <c r="AC773" s="89"/>
      <c r="AD773" s="89"/>
      <c r="AE773" s="89"/>
      <c r="AF773" s="89"/>
      <c r="AG773" s="45">
        <f>ROUND(H772*V773,0)</f>
        <v>692</v>
      </c>
      <c r="AH773" s="79"/>
      <c r="AI773" s="80"/>
      <c r="AJ773" s="80"/>
      <c r="AK773" s="80"/>
      <c r="AL773" s="14"/>
      <c r="AM773" s="16" t="str">
        <f t="shared" si="1"/>
        <v>{s:'631372', v:692 , c:'放デイ１１・未計画・'},</v>
      </c>
      <c r="AN773" s="16"/>
    </row>
    <row r="774" ht="16.5" customHeight="1">
      <c r="A774" s="29">
        <v>63.0</v>
      </c>
      <c r="B774" s="30">
        <v>2182.0</v>
      </c>
      <c r="C774" s="31">
        <v>772.0</v>
      </c>
      <c r="D774" s="32" t="s">
        <v>815</v>
      </c>
      <c r="E774" s="69"/>
      <c r="F774" s="150"/>
      <c r="G774" s="94"/>
      <c r="H774" s="113"/>
      <c r="I774" s="8"/>
      <c r="J774" s="54"/>
      <c r="K774" s="64"/>
      <c r="L774" s="65"/>
      <c r="M774" s="65"/>
      <c r="N774" s="66"/>
      <c r="O774" s="70"/>
      <c r="P774" s="71"/>
      <c r="Q774" s="22"/>
      <c r="R774" s="22"/>
      <c r="S774" s="22"/>
      <c r="T774" s="57"/>
      <c r="U774" s="56"/>
      <c r="V774" s="72"/>
      <c r="W774" s="73" t="s">
        <v>20</v>
      </c>
      <c r="X774" s="74" t="s">
        <v>21</v>
      </c>
      <c r="Y774" s="75">
        <v>0.85</v>
      </c>
      <c r="Z774" s="43"/>
      <c r="AA774" s="43"/>
      <c r="AB774" s="44"/>
      <c r="AC774" s="44"/>
      <c r="AD774" s="44"/>
      <c r="AE774" s="44"/>
      <c r="AF774" s="44"/>
      <c r="AG774" s="45">
        <f>ROUND(ROUND(H772*V773,0)*Y774,0)</f>
        <v>588</v>
      </c>
      <c r="AH774" s="79"/>
      <c r="AI774" s="80"/>
      <c r="AJ774" s="80"/>
      <c r="AK774" s="80"/>
      <c r="AL774" s="14"/>
      <c r="AM774" s="16" t="str">
        <f t="shared" si="1"/>
        <v>{s:'632182', v:588 , c:'放デイ１１・未計画・評減・'},</v>
      </c>
      <c r="AN774" s="16"/>
    </row>
    <row r="775" ht="16.5" customHeight="1">
      <c r="A775" s="29">
        <v>63.0</v>
      </c>
      <c r="B775" s="30">
        <v>2183.0</v>
      </c>
      <c r="C775" s="31">
        <v>773.0</v>
      </c>
      <c r="D775" s="32" t="s">
        <v>816</v>
      </c>
      <c r="E775" s="69"/>
      <c r="F775" s="150"/>
      <c r="G775" s="94"/>
      <c r="H775" s="113"/>
      <c r="I775" s="8"/>
      <c r="J775" s="54"/>
      <c r="K775" s="64"/>
      <c r="L775" s="65"/>
      <c r="M775" s="65"/>
      <c r="N775" s="66"/>
      <c r="O775" s="70"/>
      <c r="P775" s="67" t="s">
        <v>27</v>
      </c>
      <c r="Q775" s="7"/>
      <c r="R775" s="7"/>
      <c r="S775" s="7"/>
      <c r="T775" s="35"/>
      <c r="U775" s="41" t="s">
        <v>21</v>
      </c>
      <c r="V775" s="68">
        <v>0.5</v>
      </c>
      <c r="W775" s="77"/>
      <c r="X775" s="77"/>
      <c r="Y775" s="77"/>
      <c r="Z775" s="77"/>
      <c r="AA775" s="77"/>
      <c r="AB775" s="72"/>
      <c r="AC775" s="72"/>
      <c r="AD775" s="72"/>
      <c r="AE775" s="72"/>
      <c r="AF775" s="72"/>
      <c r="AG775" s="45">
        <f>ROUND(H772*V775,0)</f>
        <v>494</v>
      </c>
      <c r="AH775" s="79"/>
      <c r="AI775" s="80"/>
      <c r="AJ775" s="80"/>
      <c r="AK775" s="80"/>
      <c r="AL775" s="14"/>
      <c r="AM775" s="16" t="str">
        <f t="shared" si="1"/>
        <v>{s:'632183', v:494 , c:'放デイ１１・未計画２・'},</v>
      </c>
      <c r="AN775" s="16"/>
    </row>
    <row r="776" ht="16.5" customHeight="1">
      <c r="A776" s="29">
        <v>63.0</v>
      </c>
      <c r="B776" s="30">
        <v>2184.0</v>
      </c>
      <c r="C776" s="31">
        <v>774.0</v>
      </c>
      <c r="D776" s="32" t="s">
        <v>817</v>
      </c>
      <c r="E776" s="69"/>
      <c r="F776" s="150"/>
      <c r="G776" s="94"/>
      <c r="H776" s="113"/>
      <c r="I776" s="8"/>
      <c r="J776" s="54"/>
      <c r="K776" s="64"/>
      <c r="L776" s="65"/>
      <c r="M776" s="65"/>
      <c r="N776" s="66"/>
      <c r="O776" s="78"/>
      <c r="P776" s="71"/>
      <c r="Q776" s="22"/>
      <c r="R776" s="22"/>
      <c r="S776" s="22"/>
      <c r="T776" s="57"/>
      <c r="U776" s="56"/>
      <c r="V776" s="72"/>
      <c r="W776" s="73" t="s">
        <v>20</v>
      </c>
      <c r="X776" s="74" t="s">
        <v>21</v>
      </c>
      <c r="Y776" s="75">
        <v>0.85</v>
      </c>
      <c r="Z776" s="43"/>
      <c r="AA776" s="43"/>
      <c r="AB776" s="44"/>
      <c r="AC776" s="44"/>
      <c r="AD776" s="44"/>
      <c r="AE776" s="44"/>
      <c r="AF776" s="44"/>
      <c r="AG776" s="45">
        <f>ROUND(ROUND(H772*V775,0)*Y776,0)</f>
        <v>420</v>
      </c>
      <c r="AH776" s="79"/>
      <c r="AI776" s="80"/>
      <c r="AJ776" s="80"/>
      <c r="AK776" s="80"/>
      <c r="AL776" s="14"/>
      <c r="AM776" s="16" t="str">
        <f t="shared" si="1"/>
        <v>{s:'632184', v:420 , c:'放デイ１１・未計画２・評減・'},</v>
      </c>
      <c r="AN776" s="16"/>
    </row>
    <row r="777" ht="16.5" customHeight="1">
      <c r="A777" s="29">
        <v>63.0</v>
      </c>
      <c r="B777" s="30">
        <v>2185.0</v>
      </c>
      <c r="C777" s="31">
        <v>775.0</v>
      </c>
      <c r="D777" s="32" t="s">
        <v>818</v>
      </c>
      <c r="E777" s="69"/>
      <c r="F777" s="150"/>
      <c r="G777" s="94"/>
      <c r="H777" s="113"/>
      <c r="I777" s="8"/>
      <c r="J777" s="54"/>
      <c r="K777" s="64"/>
      <c r="L777" s="65"/>
      <c r="M777" s="65"/>
      <c r="N777" s="66"/>
      <c r="O777" s="67"/>
      <c r="P777" s="81"/>
      <c r="Q777" s="7"/>
      <c r="R777" s="7"/>
      <c r="S777" s="7"/>
      <c r="T777" s="35"/>
      <c r="U777" s="41"/>
      <c r="V777" s="68"/>
      <c r="W777" s="43"/>
      <c r="X777" s="43"/>
      <c r="Y777" s="44"/>
      <c r="Z777" s="82" t="s">
        <v>30</v>
      </c>
      <c r="AA777" s="41">
        <v>5.0</v>
      </c>
      <c r="AB777" s="151" t="s">
        <v>31</v>
      </c>
      <c r="AC777" s="151"/>
      <c r="AD777" s="151"/>
      <c r="AE777" s="151"/>
      <c r="AF777" s="151"/>
      <c r="AG777" s="45">
        <f>ROUND(H772-AA777,0)</f>
        <v>983</v>
      </c>
      <c r="AH777" s="79"/>
      <c r="AI777" s="80"/>
      <c r="AJ777" s="80"/>
      <c r="AK777" s="80"/>
      <c r="AL777" s="14"/>
      <c r="AM777" s="16" t="str">
        <f t="shared" si="1"/>
        <v>{s:'632185', v:983 , c:'放デイ１１・拘減・'},</v>
      </c>
      <c r="AN777" s="16"/>
    </row>
    <row r="778" ht="16.5" customHeight="1">
      <c r="A778" s="29">
        <v>63.0</v>
      </c>
      <c r="B778" s="30">
        <v>2186.0</v>
      </c>
      <c r="C778" s="31">
        <v>776.0</v>
      </c>
      <c r="D778" s="32" t="s">
        <v>819</v>
      </c>
      <c r="E778" s="69"/>
      <c r="F778" s="150"/>
      <c r="G778" s="94"/>
      <c r="H778" s="113"/>
      <c r="I778" s="8"/>
      <c r="J778" s="54"/>
      <c r="K778" s="64"/>
      <c r="L778" s="65"/>
      <c r="M778" s="65"/>
      <c r="N778" s="66"/>
      <c r="O778" s="71"/>
      <c r="P778" s="85"/>
      <c r="Q778" s="22"/>
      <c r="R778" s="22"/>
      <c r="S778" s="22"/>
      <c r="T778" s="57"/>
      <c r="U778" s="56"/>
      <c r="V778" s="72"/>
      <c r="W778" s="59" t="s">
        <v>20</v>
      </c>
      <c r="X778" s="41" t="s">
        <v>21</v>
      </c>
      <c r="Y778" s="86">
        <v>0.85</v>
      </c>
      <c r="Z778" s="87"/>
      <c r="AA778" s="83"/>
      <c r="AB778" s="84"/>
      <c r="AC778" s="84"/>
      <c r="AD778" s="84"/>
      <c r="AE778" s="84"/>
      <c r="AF778" s="84"/>
      <c r="AG778" s="45">
        <f>ROUND(ROUND(H772*Y778,0)-AA777,0)</f>
        <v>835</v>
      </c>
      <c r="AH778" s="79"/>
      <c r="AI778" s="80"/>
      <c r="AJ778" s="80"/>
      <c r="AK778" s="80"/>
      <c r="AL778" s="14"/>
      <c r="AM778" s="16" t="str">
        <f t="shared" si="1"/>
        <v>{s:'632186', v:835 , c:'放デイ１１・評減・拘減・'},</v>
      </c>
      <c r="AN778" s="16"/>
    </row>
    <row r="779" ht="16.5" customHeight="1">
      <c r="A779" s="29">
        <v>63.0</v>
      </c>
      <c r="B779" s="30">
        <v>2187.0</v>
      </c>
      <c r="C779" s="31">
        <v>777.0</v>
      </c>
      <c r="D779" s="32" t="s">
        <v>820</v>
      </c>
      <c r="E779" s="69"/>
      <c r="F779" s="150"/>
      <c r="G779" s="94"/>
      <c r="H779" s="113"/>
      <c r="I779" s="8"/>
      <c r="J779" s="54"/>
      <c r="K779" s="64"/>
      <c r="L779" s="65"/>
      <c r="M779" s="65"/>
      <c r="N779" s="66"/>
      <c r="O779" s="33" t="s">
        <v>23</v>
      </c>
      <c r="P779" s="67" t="s">
        <v>24</v>
      </c>
      <c r="Q779" s="7"/>
      <c r="R779" s="7"/>
      <c r="S779" s="7"/>
      <c r="T779" s="35"/>
      <c r="U779" s="41" t="s">
        <v>21</v>
      </c>
      <c r="V779" s="68">
        <v>0.7</v>
      </c>
      <c r="W779" s="88"/>
      <c r="X779" s="88"/>
      <c r="Y779" s="89"/>
      <c r="Z779" s="87"/>
      <c r="AA779" s="90"/>
      <c r="AB779" s="91"/>
      <c r="AC779" s="91"/>
      <c r="AD779" s="91"/>
      <c r="AE779" s="91"/>
      <c r="AF779" s="91"/>
      <c r="AG779" s="45">
        <f>ROUND(ROUND(H772*V779,0)-AA777,0)</f>
        <v>687</v>
      </c>
      <c r="AH779" s="79"/>
      <c r="AI779" s="80"/>
      <c r="AJ779" s="80"/>
      <c r="AK779" s="80"/>
      <c r="AL779" s="14"/>
      <c r="AM779" s="16" t="str">
        <f t="shared" si="1"/>
        <v>{s:'632187', v:687 , c:'放デイ１１・未計画・拘減・'},</v>
      </c>
      <c r="AN779" s="16"/>
    </row>
    <row r="780" ht="16.5" customHeight="1">
      <c r="A780" s="29">
        <v>63.0</v>
      </c>
      <c r="B780" s="30">
        <v>2188.0</v>
      </c>
      <c r="C780" s="31">
        <v>778.0</v>
      </c>
      <c r="D780" s="32" t="s">
        <v>821</v>
      </c>
      <c r="E780" s="69"/>
      <c r="F780" s="150"/>
      <c r="G780" s="94"/>
      <c r="H780" s="113"/>
      <c r="I780" s="8"/>
      <c r="J780" s="54"/>
      <c r="K780" s="64"/>
      <c r="L780" s="65"/>
      <c r="M780" s="65"/>
      <c r="N780" s="66"/>
      <c r="O780" s="70"/>
      <c r="P780" s="71"/>
      <c r="Q780" s="22"/>
      <c r="R780" s="22"/>
      <c r="S780" s="22"/>
      <c r="T780" s="57"/>
      <c r="U780" s="56"/>
      <c r="V780" s="72"/>
      <c r="W780" s="73" t="s">
        <v>20</v>
      </c>
      <c r="X780" s="74" t="s">
        <v>21</v>
      </c>
      <c r="Y780" s="92">
        <v>0.85</v>
      </c>
      <c r="Z780" s="87"/>
      <c r="AA780" s="90"/>
      <c r="AB780" s="91"/>
      <c r="AC780" s="91"/>
      <c r="AD780" s="91"/>
      <c r="AE780" s="91"/>
      <c r="AF780" s="91"/>
      <c r="AG780" s="45">
        <f>ROUND(ROUND(ROUND(H772*V779,0)*Y780,0)-AA777,0)</f>
        <v>583</v>
      </c>
      <c r="AH780" s="79"/>
      <c r="AI780" s="80"/>
      <c r="AJ780" s="80"/>
      <c r="AK780" s="80"/>
      <c r="AL780" s="14"/>
      <c r="AM780" s="16" t="str">
        <f t="shared" si="1"/>
        <v>{s:'632188', v:583 , c:'放デイ１１・未計画・評減・拘減・'},</v>
      </c>
      <c r="AN780" s="16"/>
    </row>
    <row r="781" ht="16.5" customHeight="1">
      <c r="A781" s="29">
        <v>63.0</v>
      </c>
      <c r="B781" s="30">
        <v>2189.0</v>
      </c>
      <c r="C781" s="31">
        <v>779.0</v>
      </c>
      <c r="D781" s="32" t="s">
        <v>822</v>
      </c>
      <c r="E781" s="69"/>
      <c r="F781" s="150"/>
      <c r="G781" s="94"/>
      <c r="H781" s="113"/>
      <c r="I781" s="8"/>
      <c r="J781" s="54"/>
      <c r="K781" s="64"/>
      <c r="L781" s="65"/>
      <c r="M781" s="65"/>
      <c r="N781" s="66"/>
      <c r="O781" s="70"/>
      <c r="P781" s="81" t="s">
        <v>27</v>
      </c>
      <c r="Q781" s="7"/>
      <c r="R781" s="7"/>
      <c r="S781" s="7"/>
      <c r="T781" s="35"/>
      <c r="U781" s="41" t="s">
        <v>21</v>
      </c>
      <c r="V781" s="68">
        <v>0.5</v>
      </c>
      <c r="W781" s="77"/>
      <c r="X781" s="77"/>
      <c r="Y781" s="72"/>
      <c r="Z781" s="87"/>
      <c r="AA781" s="90"/>
      <c r="AB781" s="91"/>
      <c r="AC781" s="91"/>
      <c r="AD781" s="91"/>
      <c r="AE781" s="91"/>
      <c r="AF781" s="91"/>
      <c r="AG781" s="45">
        <f>ROUND(ROUND(H772*V781,0)-AA777,0)</f>
        <v>489</v>
      </c>
      <c r="AH781" s="79"/>
      <c r="AI781" s="80"/>
      <c r="AJ781" s="80"/>
      <c r="AK781" s="80"/>
      <c r="AL781" s="14"/>
      <c r="AM781" s="16" t="str">
        <f t="shared" si="1"/>
        <v>{s:'632189', v:489 , c:'放デイ１１・未計画２・拘減・'},</v>
      </c>
      <c r="AN781" s="16"/>
    </row>
    <row r="782" ht="16.5" customHeight="1">
      <c r="A782" s="29">
        <v>63.0</v>
      </c>
      <c r="B782" s="30">
        <v>2190.0</v>
      </c>
      <c r="C782" s="31">
        <v>780.0</v>
      </c>
      <c r="D782" s="32" t="s">
        <v>823</v>
      </c>
      <c r="E782" s="69"/>
      <c r="F782" s="150"/>
      <c r="G782" s="155"/>
      <c r="H782" s="154"/>
      <c r="I782" s="22"/>
      <c r="J782" s="109"/>
      <c r="K782" s="64"/>
      <c r="L782" s="65"/>
      <c r="M782" s="65"/>
      <c r="N782" s="66"/>
      <c r="O782" s="78"/>
      <c r="P782" s="85"/>
      <c r="Q782" s="22"/>
      <c r="R782" s="22"/>
      <c r="S782" s="22"/>
      <c r="T782" s="57"/>
      <c r="U782" s="56"/>
      <c r="V782" s="72"/>
      <c r="W782" s="73" t="s">
        <v>20</v>
      </c>
      <c r="X782" s="74" t="s">
        <v>21</v>
      </c>
      <c r="Y782" s="92">
        <v>0.85</v>
      </c>
      <c r="Z782" s="93"/>
      <c r="AA782" s="77"/>
      <c r="AB782" s="72"/>
      <c r="AC782" s="72"/>
      <c r="AD782" s="72"/>
      <c r="AE782" s="72"/>
      <c r="AF782" s="72"/>
      <c r="AG782" s="45">
        <f>ROUND(ROUND(ROUND(H772*V781,0)*Y782,0)-AA777,0)</f>
        <v>415</v>
      </c>
      <c r="AH782" s="79"/>
      <c r="AI782" s="80"/>
      <c r="AJ782" s="80"/>
      <c r="AK782" s="80"/>
      <c r="AL782" s="14"/>
      <c r="AM782" s="16" t="str">
        <f t="shared" si="1"/>
        <v>{s:'632190', v:415 , c:'放デイ１１・未計画２・評減・拘減・'},</v>
      </c>
      <c r="AN782" s="16"/>
    </row>
    <row r="783" ht="16.5" customHeight="1">
      <c r="A783" s="29">
        <v>63.0</v>
      </c>
      <c r="B783" s="30">
        <v>1321.0</v>
      </c>
      <c r="C783" s="31">
        <v>781.0</v>
      </c>
      <c r="D783" s="32" t="s">
        <v>824</v>
      </c>
      <c r="E783" s="69"/>
      <c r="F783" s="150"/>
      <c r="G783" s="156" t="s">
        <v>825</v>
      </c>
      <c r="H783" s="140"/>
      <c r="I783" s="140"/>
      <c r="J783" s="95"/>
      <c r="K783" s="52"/>
      <c r="L783" s="8"/>
      <c r="M783" s="53"/>
      <c r="N783" s="54"/>
      <c r="O783" s="40"/>
      <c r="P783" s="41"/>
      <c r="Q783" s="7"/>
      <c r="R783" s="7"/>
      <c r="S783" s="7"/>
      <c r="T783" s="35"/>
      <c r="U783" s="41"/>
      <c r="V783" s="42"/>
      <c r="W783" s="43"/>
      <c r="X783" s="43"/>
      <c r="Y783" s="43"/>
      <c r="Z783" s="43"/>
      <c r="AA783" s="43"/>
      <c r="AB783" s="44"/>
      <c r="AC783" s="44"/>
      <c r="AD783" s="44"/>
      <c r="AE783" s="44"/>
      <c r="AF783" s="44"/>
      <c r="AG783" s="45">
        <f>ROUND(H784,0)</f>
        <v>892</v>
      </c>
      <c r="AH783" s="79"/>
      <c r="AI783" s="80"/>
      <c r="AJ783" s="80"/>
      <c r="AK783" s="80"/>
      <c r="AL783" s="14"/>
      <c r="AM783" s="16" t="str">
        <f t="shared" si="1"/>
        <v>{s:'631321', v:892 , c:'放デイ１２・'},</v>
      </c>
      <c r="AN783" s="16"/>
    </row>
    <row r="784" ht="16.5" customHeight="1">
      <c r="A784" s="29">
        <v>63.0</v>
      </c>
      <c r="B784" s="30">
        <v>2191.0</v>
      </c>
      <c r="C784" s="31">
        <v>782.0</v>
      </c>
      <c r="D784" s="32" t="s">
        <v>826</v>
      </c>
      <c r="E784" s="69"/>
      <c r="F784" s="150"/>
      <c r="G784" s="156"/>
      <c r="H784" s="50">
        <v>892.0</v>
      </c>
      <c r="I784" s="8" t="s">
        <v>9</v>
      </c>
      <c r="J784" s="95"/>
      <c r="K784" s="52"/>
      <c r="L784" s="8"/>
      <c r="M784" s="53"/>
      <c r="N784" s="54"/>
      <c r="O784" s="55"/>
      <c r="P784" s="56"/>
      <c r="Q784" s="22"/>
      <c r="R784" s="22"/>
      <c r="S784" s="22"/>
      <c r="T784" s="57"/>
      <c r="U784" s="56"/>
      <c r="V784" s="58"/>
      <c r="W784" s="59" t="s">
        <v>20</v>
      </c>
      <c r="X784" s="41" t="s">
        <v>21</v>
      </c>
      <c r="Y784" s="60">
        <v>0.85</v>
      </c>
      <c r="Z784" s="43"/>
      <c r="AA784" s="43"/>
      <c r="AB784" s="44"/>
      <c r="AC784" s="44"/>
      <c r="AD784" s="44"/>
      <c r="AE784" s="44"/>
      <c r="AF784" s="44"/>
      <c r="AG784" s="45">
        <f>ROUND(H784*Y784,0)</f>
        <v>758</v>
      </c>
      <c r="AH784" s="79"/>
      <c r="AI784" s="80"/>
      <c r="AJ784" s="80"/>
      <c r="AK784" s="80"/>
      <c r="AL784" s="14"/>
      <c r="AM784" s="16" t="str">
        <f t="shared" si="1"/>
        <v>{s:'632191', v:758 , c:'放デイ１２・評減・'},</v>
      </c>
      <c r="AN784" s="16"/>
    </row>
    <row r="785" ht="16.5" customHeight="1">
      <c r="A785" s="29">
        <v>63.0</v>
      </c>
      <c r="B785" s="30">
        <v>1322.0</v>
      </c>
      <c r="C785" s="31">
        <v>783.0</v>
      </c>
      <c r="D785" s="32" t="s">
        <v>827</v>
      </c>
      <c r="E785" s="94"/>
      <c r="F785" s="95"/>
      <c r="G785" s="94"/>
      <c r="H785" s="8"/>
      <c r="I785" s="8"/>
      <c r="J785" s="54"/>
      <c r="K785" s="64"/>
      <c r="L785" s="65"/>
      <c r="M785" s="65"/>
      <c r="N785" s="66"/>
      <c r="O785" s="33" t="s">
        <v>23</v>
      </c>
      <c r="P785" s="67" t="s">
        <v>24</v>
      </c>
      <c r="Q785" s="7"/>
      <c r="R785" s="7"/>
      <c r="S785" s="7"/>
      <c r="T785" s="35"/>
      <c r="U785" s="41" t="s">
        <v>21</v>
      </c>
      <c r="V785" s="68">
        <v>0.7</v>
      </c>
      <c r="W785" s="88"/>
      <c r="X785" s="88"/>
      <c r="Y785" s="88"/>
      <c r="Z785" s="88"/>
      <c r="AA785" s="88"/>
      <c r="AB785" s="89"/>
      <c r="AC785" s="89"/>
      <c r="AD785" s="89"/>
      <c r="AE785" s="89"/>
      <c r="AF785" s="89"/>
      <c r="AG785" s="45">
        <f>ROUND(H784*V785,0)</f>
        <v>624</v>
      </c>
      <c r="AH785" s="79"/>
      <c r="AI785" s="80"/>
      <c r="AJ785" s="80"/>
      <c r="AK785" s="80"/>
      <c r="AL785" s="14"/>
      <c r="AM785" s="16" t="str">
        <f t="shared" si="1"/>
        <v>{s:'631322', v:624 , c:'放デイ１２・未計画・'},</v>
      </c>
      <c r="AN785" s="16"/>
    </row>
    <row r="786" ht="16.5" customHeight="1">
      <c r="A786" s="29">
        <v>63.0</v>
      </c>
      <c r="B786" s="30">
        <v>2192.0</v>
      </c>
      <c r="C786" s="31">
        <v>784.0</v>
      </c>
      <c r="D786" s="32" t="s">
        <v>828</v>
      </c>
      <c r="E786" s="94"/>
      <c r="F786" s="95"/>
      <c r="G786" s="94"/>
      <c r="H786" s="113"/>
      <c r="I786" s="8"/>
      <c r="J786" s="54"/>
      <c r="K786" s="64"/>
      <c r="L786" s="65"/>
      <c r="M786" s="65"/>
      <c r="N786" s="66"/>
      <c r="O786" s="70"/>
      <c r="P786" s="71"/>
      <c r="Q786" s="22"/>
      <c r="R786" s="22"/>
      <c r="S786" s="22"/>
      <c r="T786" s="57"/>
      <c r="U786" s="56"/>
      <c r="V786" s="72"/>
      <c r="W786" s="73" t="s">
        <v>20</v>
      </c>
      <c r="X786" s="74" t="s">
        <v>21</v>
      </c>
      <c r="Y786" s="75">
        <v>0.85</v>
      </c>
      <c r="Z786" s="43"/>
      <c r="AA786" s="43"/>
      <c r="AB786" s="44"/>
      <c r="AC786" s="44"/>
      <c r="AD786" s="44"/>
      <c r="AE786" s="44"/>
      <c r="AF786" s="44"/>
      <c r="AG786" s="45">
        <f>ROUND(ROUND(H784*V785,0)*Y786,0)</f>
        <v>530</v>
      </c>
      <c r="AH786" s="79"/>
      <c r="AI786" s="80"/>
      <c r="AJ786" s="80"/>
      <c r="AK786" s="80"/>
      <c r="AL786" s="14"/>
      <c r="AM786" s="16" t="str">
        <f t="shared" si="1"/>
        <v>{s:'632192', v:530 , c:'放デイ１２・未計画・評減・'},</v>
      </c>
      <c r="AN786" s="16"/>
    </row>
    <row r="787" ht="16.5" customHeight="1">
      <c r="A787" s="29">
        <v>63.0</v>
      </c>
      <c r="B787" s="30">
        <v>2193.0</v>
      </c>
      <c r="C787" s="31">
        <v>785.0</v>
      </c>
      <c r="D787" s="32" t="s">
        <v>829</v>
      </c>
      <c r="E787" s="94"/>
      <c r="F787" s="95"/>
      <c r="G787" s="94"/>
      <c r="H787" s="113"/>
      <c r="I787" s="8"/>
      <c r="J787" s="54"/>
      <c r="K787" s="64"/>
      <c r="L787" s="65"/>
      <c r="M787" s="65"/>
      <c r="N787" s="66"/>
      <c r="O787" s="70"/>
      <c r="P787" s="67" t="s">
        <v>27</v>
      </c>
      <c r="Q787" s="7"/>
      <c r="R787" s="7"/>
      <c r="S787" s="7"/>
      <c r="T787" s="35"/>
      <c r="U787" s="41" t="s">
        <v>21</v>
      </c>
      <c r="V787" s="68">
        <v>0.5</v>
      </c>
      <c r="W787" s="77"/>
      <c r="X787" s="77"/>
      <c r="Y787" s="77"/>
      <c r="Z787" s="77"/>
      <c r="AA787" s="77"/>
      <c r="AB787" s="72"/>
      <c r="AC787" s="72"/>
      <c r="AD787" s="72"/>
      <c r="AE787" s="72"/>
      <c r="AF787" s="72"/>
      <c r="AG787" s="45">
        <f>ROUND(H784*V787,0)</f>
        <v>446</v>
      </c>
      <c r="AH787" s="79"/>
      <c r="AI787" s="80"/>
      <c r="AJ787" s="80"/>
      <c r="AK787" s="80"/>
      <c r="AL787" s="14"/>
      <c r="AM787" s="16" t="str">
        <f t="shared" si="1"/>
        <v>{s:'632193', v:446 , c:'放デイ１２・未計画２・'},</v>
      </c>
      <c r="AN787" s="16"/>
    </row>
    <row r="788" ht="16.5" customHeight="1">
      <c r="A788" s="29">
        <v>63.0</v>
      </c>
      <c r="B788" s="30">
        <v>2194.0</v>
      </c>
      <c r="C788" s="31">
        <v>786.0</v>
      </c>
      <c r="D788" s="32" t="s">
        <v>830</v>
      </c>
      <c r="E788" s="94"/>
      <c r="F788" s="95"/>
      <c r="G788" s="94"/>
      <c r="H788" s="113"/>
      <c r="I788" s="8"/>
      <c r="J788" s="54"/>
      <c r="K788" s="64"/>
      <c r="L788" s="65"/>
      <c r="M788" s="65"/>
      <c r="N788" s="66"/>
      <c r="O788" s="78"/>
      <c r="P788" s="71"/>
      <c r="Q788" s="22"/>
      <c r="R788" s="22"/>
      <c r="S788" s="22"/>
      <c r="T788" s="57"/>
      <c r="U788" s="56"/>
      <c r="V788" s="72"/>
      <c r="W788" s="73" t="s">
        <v>20</v>
      </c>
      <c r="X788" s="74" t="s">
        <v>21</v>
      </c>
      <c r="Y788" s="75">
        <v>0.85</v>
      </c>
      <c r="Z788" s="43"/>
      <c r="AA788" s="43"/>
      <c r="AB788" s="44"/>
      <c r="AC788" s="44"/>
      <c r="AD788" s="44"/>
      <c r="AE788" s="44"/>
      <c r="AF788" s="44"/>
      <c r="AG788" s="45">
        <f>ROUND(ROUND(H784*V787,0)*Y788,0)</f>
        <v>379</v>
      </c>
      <c r="AH788" s="79"/>
      <c r="AI788" s="80"/>
      <c r="AJ788" s="80"/>
      <c r="AK788" s="80"/>
      <c r="AL788" s="14"/>
      <c r="AM788" s="16" t="str">
        <f t="shared" si="1"/>
        <v>{s:'632194', v:379 , c:'放デイ１２・未計画２・評減・'},</v>
      </c>
      <c r="AN788" s="16"/>
    </row>
    <row r="789" ht="16.5" customHeight="1">
      <c r="A789" s="29">
        <v>63.0</v>
      </c>
      <c r="B789" s="30">
        <v>2195.0</v>
      </c>
      <c r="C789" s="31">
        <v>787.0</v>
      </c>
      <c r="D789" s="32" t="s">
        <v>831</v>
      </c>
      <c r="E789" s="94"/>
      <c r="F789" s="95"/>
      <c r="G789" s="94"/>
      <c r="H789" s="113"/>
      <c r="I789" s="8"/>
      <c r="J789" s="54"/>
      <c r="K789" s="64"/>
      <c r="L789" s="65"/>
      <c r="M789" s="65"/>
      <c r="N789" s="66"/>
      <c r="O789" s="67"/>
      <c r="P789" s="81"/>
      <c r="Q789" s="7"/>
      <c r="R789" s="7"/>
      <c r="S789" s="7"/>
      <c r="T789" s="35"/>
      <c r="U789" s="41"/>
      <c r="V789" s="68"/>
      <c r="W789" s="43"/>
      <c r="X789" s="43"/>
      <c r="Y789" s="44"/>
      <c r="Z789" s="82" t="s">
        <v>30</v>
      </c>
      <c r="AA789" s="41">
        <v>5.0</v>
      </c>
      <c r="AB789" s="151" t="s">
        <v>31</v>
      </c>
      <c r="AC789" s="151"/>
      <c r="AD789" s="151"/>
      <c r="AE789" s="151"/>
      <c r="AF789" s="151"/>
      <c r="AG789" s="45">
        <f>ROUND(H784-AA789,0)</f>
        <v>887</v>
      </c>
      <c r="AH789" s="79"/>
      <c r="AI789" s="80"/>
      <c r="AJ789" s="80"/>
      <c r="AK789" s="80"/>
      <c r="AL789" s="14"/>
      <c r="AM789" s="16" t="str">
        <f t="shared" si="1"/>
        <v>{s:'632195', v:887 , c:'放デイ１２・拘減・'},</v>
      </c>
      <c r="AN789" s="16"/>
    </row>
    <row r="790" ht="16.5" customHeight="1">
      <c r="A790" s="29">
        <v>63.0</v>
      </c>
      <c r="B790" s="30">
        <v>2196.0</v>
      </c>
      <c r="C790" s="31">
        <v>788.0</v>
      </c>
      <c r="D790" s="32" t="s">
        <v>832</v>
      </c>
      <c r="E790" s="94"/>
      <c r="F790" s="95"/>
      <c r="G790" s="94"/>
      <c r="H790" s="113"/>
      <c r="I790" s="8"/>
      <c r="J790" s="54"/>
      <c r="K790" s="64"/>
      <c r="L790" s="65"/>
      <c r="M790" s="65"/>
      <c r="N790" s="66"/>
      <c r="O790" s="71"/>
      <c r="P790" s="85"/>
      <c r="Q790" s="22"/>
      <c r="R790" s="22"/>
      <c r="S790" s="22"/>
      <c r="T790" s="57"/>
      <c r="U790" s="56"/>
      <c r="V790" s="72"/>
      <c r="W790" s="59" t="s">
        <v>20</v>
      </c>
      <c r="X790" s="41" t="s">
        <v>21</v>
      </c>
      <c r="Y790" s="86">
        <v>0.85</v>
      </c>
      <c r="Z790" s="87"/>
      <c r="AA790" s="83"/>
      <c r="AB790" s="84"/>
      <c r="AC790" s="84"/>
      <c r="AD790" s="84"/>
      <c r="AE790" s="84"/>
      <c r="AF790" s="84"/>
      <c r="AG790" s="45">
        <f>ROUND(ROUND(H784*Y790,0)-AA789,0)</f>
        <v>753</v>
      </c>
      <c r="AH790" s="79"/>
      <c r="AI790" s="80"/>
      <c r="AJ790" s="80"/>
      <c r="AK790" s="80"/>
      <c r="AL790" s="14"/>
      <c r="AM790" s="16" t="str">
        <f t="shared" si="1"/>
        <v>{s:'632196', v:753 , c:'放デイ１２・評減・拘減・'},</v>
      </c>
      <c r="AN790" s="16"/>
    </row>
    <row r="791" ht="16.5" customHeight="1">
      <c r="A791" s="29">
        <v>63.0</v>
      </c>
      <c r="B791" s="30">
        <v>2197.0</v>
      </c>
      <c r="C791" s="31">
        <v>789.0</v>
      </c>
      <c r="D791" s="32" t="s">
        <v>833</v>
      </c>
      <c r="E791" s="94"/>
      <c r="F791" s="95"/>
      <c r="G791" s="94"/>
      <c r="H791" s="113"/>
      <c r="I791" s="8"/>
      <c r="J791" s="54"/>
      <c r="K791" s="64"/>
      <c r="L791" s="65"/>
      <c r="M791" s="65"/>
      <c r="N791" s="66"/>
      <c r="O791" s="33" t="s">
        <v>23</v>
      </c>
      <c r="P791" s="67" t="s">
        <v>24</v>
      </c>
      <c r="Q791" s="7"/>
      <c r="R791" s="7"/>
      <c r="S791" s="7"/>
      <c r="T791" s="35"/>
      <c r="U791" s="41" t="s">
        <v>21</v>
      </c>
      <c r="V791" s="68">
        <v>0.7</v>
      </c>
      <c r="W791" s="88"/>
      <c r="X791" s="88"/>
      <c r="Y791" s="89"/>
      <c r="Z791" s="87"/>
      <c r="AA791" s="90"/>
      <c r="AB791" s="91"/>
      <c r="AC791" s="91"/>
      <c r="AD791" s="91"/>
      <c r="AE791" s="91"/>
      <c r="AF791" s="91"/>
      <c r="AG791" s="45">
        <f>ROUND(ROUND(H784*V791,0)-AA789,0)</f>
        <v>619</v>
      </c>
      <c r="AH791" s="79"/>
      <c r="AI791" s="80"/>
      <c r="AJ791" s="80"/>
      <c r="AK791" s="80"/>
      <c r="AL791" s="14"/>
      <c r="AM791" s="16" t="str">
        <f t="shared" si="1"/>
        <v>{s:'632197', v:619 , c:'放デイ１２・未計画・拘減・'},</v>
      </c>
      <c r="AN791" s="16"/>
    </row>
    <row r="792" ht="16.5" customHeight="1">
      <c r="A792" s="29">
        <v>63.0</v>
      </c>
      <c r="B792" s="30">
        <v>2198.0</v>
      </c>
      <c r="C792" s="31">
        <v>790.0</v>
      </c>
      <c r="D792" s="32" t="s">
        <v>834</v>
      </c>
      <c r="E792" s="94"/>
      <c r="F792" s="95"/>
      <c r="G792" s="94"/>
      <c r="H792" s="113"/>
      <c r="I792" s="8"/>
      <c r="J792" s="54"/>
      <c r="K792" s="64"/>
      <c r="L792" s="65"/>
      <c r="M792" s="65"/>
      <c r="N792" s="66"/>
      <c r="O792" s="70"/>
      <c r="P792" s="71"/>
      <c r="Q792" s="22"/>
      <c r="R792" s="22"/>
      <c r="S792" s="22"/>
      <c r="T792" s="57"/>
      <c r="U792" s="56"/>
      <c r="V792" s="72"/>
      <c r="W792" s="73" t="s">
        <v>20</v>
      </c>
      <c r="X792" s="74" t="s">
        <v>21</v>
      </c>
      <c r="Y792" s="92">
        <v>0.85</v>
      </c>
      <c r="Z792" s="87"/>
      <c r="AA792" s="90"/>
      <c r="AB792" s="91"/>
      <c r="AC792" s="91"/>
      <c r="AD792" s="91"/>
      <c r="AE792" s="91"/>
      <c r="AF792" s="91"/>
      <c r="AG792" s="45">
        <f>ROUND(ROUND(ROUND(H784*V791,0)*Y792,0)-AA789,0)</f>
        <v>525</v>
      </c>
      <c r="AH792" s="79"/>
      <c r="AI792" s="80"/>
      <c r="AJ792" s="80"/>
      <c r="AK792" s="80"/>
      <c r="AL792" s="14"/>
      <c r="AM792" s="16" t="str">
        <f t="shared" si="1"/>
        <v>{s:'632198', v:525 , c:'放デイ１２・未計画・評減・拘減・'},</v>
      </c>
      <c r="AN792" s="16"/>
    </row>
    <row r="793" ht="16.5" customHeight="1">
      <c r="A793" s="29">
        <v>63.0</v>
      </c>
      <c r="B793" s="30">
        <v>2199.0</v>
      </c>
      <c r="C793" s="31">
        <v>791.0</v>
      </c>
      <c r="D793" s="32" t="s">
        <v>835</v>
      </c>
      <c r="E793" s="94"/>
      <c r="F793" s="95"/>
      <c r="G793" s="94"/>
      <c r="H793" s="113"/>
      <c r="I793" s="8"/>
      <c r="J793" s="54"/>
      <c r="K793" s="64"/>
      <c r="L793" s="65"/>
      <c r="M793" s="65"/>
      <c r="N793" s="66"/>
      <c r="O793" s="70"/>
      <c r="P793" s="81" t="s">
        <v>27</v>
      </c>
      <c r="Q793" s="7"/>
      <c r="R793" s="7"/>
      <c r="S793" s="7"/>
      <c r="T793" s="35"/>
      <c r="U793" s="41" t="s">
        <v>21</v>
      </c>
      <c r="V793" s="68">
        <v>0.5</v>
      </c>
      <c r="W793" s="77"/>
      <c r="X793" s="77"/>
      <c r="Y793" s="72"/>
      <c r="Z793" s="87"/>
      <c r="AA793" s="90"/>
      <c r="AB793" s="91"/>
      <c r="AC793" s="91"/>
      <c r="AD793" s="91"/>
      <c r="AE793" s="91"/>
      <c r="AF793" s="91"/>
      <c r="AG793" s="45">
        <f>ROUND(ROUND(H784*V793,0)-AA789,0)</f>
        <v>441</v>
      </c>
      <c r="AH793" s="79"/>
      <c r="AI793" s="80"/>
      <c r="AJ793" s="80"/>
      <c r="AK793" s="80"/>
      <c r="AL793" s="14"/>
      <c r="AM793" s="16" t="str">
        <f t="shared" si="1"/>
        <v>{s:'632199', v:441 , c:'放デイ１２・未計画２・拘減・'},</v>
      </c>
      <c r="AN793" s="16"/>
    </row>
    <row r="794" ht="16.5" customHeight="1">
      <c r="A794" s="29">
        <v>63.0</v>
      </c>
      <c r="B794" s="30">
        <v>2200.0</v>
      </c>
      <c r="C794" s="31">
        <v>792.0</v>
      </c>
      <c r="D794" s="32" t="s">
        <v>836</v>
      </c>
      <c r="E794" s="94"/>
      <c r="F794" s="95"/>
      <c r="G794" s="94"/>
      <c r="H794" s="113"/>
      <c r="I794" s="8"/>
      <c r="J794" s="54"/>
      <c r="K794" s="64"/>
      <c r="L794" s="65"/>
      <c r="M794" s="65"/>
      <c r="N794" s="66"/>
      <c r="O794" s="78"/>
      <c r="P794" s="85"/>
      <c r="Q794" s="22"/>
      <c r="R794" s="22"/>
      <c r="S794" s="22"/>
      <c r="T794" s="57"/>
      <c r="U794" s="56"/>
      <c r="V794" s="72"/>
      <c r="W794" s="73" t="s">
        <v>20</v>
      </c>
      <c r="X794" s="74" t="s">
        <v>21</v>
      </c>
      <c r="Y794" s="92">
        <v>0.85</v>
      </c>
      <c r="Z794" s="93"/>
      <c r="AA794" s="77"/>
      <c r="AB794" s="72"/>
      <c r="AC794" s="72"/>
      <c r="AD794" s="72"/>
      <c r="AE794" s="72"/>
      <c r="AF794" s="72"/>
      <c r="AG794" s="45">
        <f>ROUND(ROUND(ROUND(H784*V793,0)*Y794,0)-AA789,0)</f>
        <v>374</v>
      </c>
      <c r="AH794" s="79"/>
      <c r="AI794" s="80"/>
      <c r="AJ794" s="80"/>
      <c r="AK794" s="80"/>
      <c r="AL794" s="14"/>
      <c r="AM794" s="16" t="str">
        <f t="shared" si="1"/>
        <v>{s:'632200', v:374 , c:'放デイ１２・未計画２・評減・拘減・'},</v>
      </c>
      <c r="AN794" s="16"/>
    </row>
    <row r="795" ht="16.5" customHeight="1">
      <c r="A795" s="29">
        <v>63.0</v>
      </c>
      <c r="B795" s="30">
        <v>1331.0</v>
      </c>
      <c r="C795" s="31">
        <v>793.0</v>
      </c>
      <c r="D795" s="32" t="s">
        <v>837</v>
      </c>
      <c r="E795" s="94"/>
      <c r="F795" s="95"/>
      <c r="G795" s="82" t="s">
        <v>838</v>
      </c>
      <c r="H795" s="152"/>
      <c r="I795" s="152"/>
      <c r="J795" s="153"/>
      <c r="K795" s="52"/>
      <c r="L795" s="8"/>
      <c r="M795" s="53"/>
      <c r="N795" s="54"/>
      <c r="O795" s="40"/>
      <c r="P795" s="41"/>
      <c r="Q795" s="7"/>
      <c r="R795" s="7"/>
      <c r="S795" s="7"/>
      <c r="T795" s="35"/>
      <c r="U795" s="41"/>
      <c r="V795" s="42"/>
      <c r="W795" s="43"/>
      <c r="X795" s="43"/>
      <c r="Y795" s="43"/>
      <c r="Z795" s="43"/>
      <c r="AA795" s="43"/>
      <c r="AB795" s="44"/>
      <c r="AC795" s="44"/>
      <c r="AD795" s="44"/>
      <c r="AE795" s="44"/>
      <c r="AF795" s="44"/>
      <c r="AG795" s="45">
        <f>ROUND(H796,0)</f>
        <v>685</v>
      </c>
      <c r="AH795" s="79"/>
      <c r="AI795" s="80"/>
      <c r="AJ795" s="80"/>
      <c r="AK795" s="80"/>
      <c r="AL795" s="14"/>
      <c r="AM795" s="16" t="str">
        <f t="shared" si="1"/>
        <v>{s:'631331', v:685 , c:'放デイ１３・'},</v>
      </c>
      <c r="AN795" s="16"/>
    </row>
    <row r="796" ht="16.5" customHeight="1">
      <c r="A796" s="29">
        <v>63.0</v>
      </c>
      <c r="B796" s="30">
        <v>2201.0</v>
      </c>
      <c r="C796" s="31">
        <v>794.0</v>
      </c>
      <c r="D796" s="32" t="s">
        <v>839</v>
      </c>
      <c r="E796" s="94"/>
      <c r="F796" s="95"/>
      <c r="G796" s="87"/>
      <c r="H796" s="50">
        <v>685.0</v>
      </c>
      <c r="I796" s="8" t="s">
        <v>9</v>
      </c>
      <c r="J796" s="95"/>
      <c r="K796" s="52"/>
      <c r="L796" s="8"/>
      <c r="M796" s="53"/>
      <c r="N796" s="54"/>
      <c r="O796" s="55"/>
      <c r="P796" s="56"/>
      <c r="Q796" s="22"/>
      <c r="R796" s="22"/>
      <c r="S796" s="22"/>
      <c r="T796" s="57"/>
      <c r="U796" s="56"/>
      <c r="V796" s="58"/>
      <c r="W796" s="59" t="s">
        <v>20</v>
      </c>
      <c r="X796" s="41" t="s">
        <v>21</v>
      </c>
      <c r="Y796" s="60">
        <v>0.85</v>
      </c>
      <c r="Z796" s="43"/>
      <c r="AA796" s="43"/>
      <c r="AB796" s="44"/>
      <c r="AC796" s="44"/>
      <c r="AD796" s="44"/>
      <c r="AE796" s="44"/>
      <c r="AF796" s="44"/>
      <c r="AG796" s="45">
        <f>ROUND(H796*Y796,0)</f>
        <v>582</v>
      </c>
      <c r="AH796" s="79"/>
      <c r="AI796" s="80"/>
      <c r="AJ796" s="80"/>
      <c r="AK796" s="80"/>
      <c r="AL796" s="14"/>
      <c r="AM796" s="16" t="str">
        <f t="shared" si="1"/>
        <v>{s:'632201', v:582 , c:'放デイ１３・評減・'},</v>
      </c>
      <c r="AN796" s="16"/>
    </row>
    <row r="797" ht="16.5" customHeight="1">
      <c r="A797" s="29">
        <v>63.0</v>
      </c>
      <c r="B797" s="30">
        <v>1332.0</v>
      </c>
      <c r="C797" s="31">
        <v>795.0</v>
      </c>
      <c r="D797" s="32" t="s">
        <v>840</v>
      </c>
      <c r="E797" s="94"/>
      <c r="F797" s="95"/>
      <c r="G797" s="87"/>
      <c r="H797" s="8"/>
      <c r="I797" s="8"/>
      <c r="J797" s="54"/>
      <c r="K797" s="64"/>
      <c r="L797" s="65"/>
      <c r="M797" s="65"/>
      <c r="N797" s="66"/>
      <c r="O797" s="33" t="s">
        <v>23</v>
      </c>
      <c r="P797" s="67" t="s">
        <v>24</v>
      </c>
      <c r="Q797" s="7"/>
      <c r="R797" s="7"/>
      <c r="S797" s="7"/>
      <c r="T797" s="35"/>
      <c r="U797" s="41" t="s">
        <v>21</v>
      </c>
      <c r="V797" s="68">
        <v>0.7</v>
      </c>
      <c r="W797" s="88"/>
      <c r="X797" s="88"/>
      <c r="Y797" s="88"/>
      <c r="Z797" s="88"/>
      <c r="AA797" s="88"/>
      <c r="AB797" s="89"/>
      <c r="AC797" s="89"/>
      <c r="AD797" s="89"/>
      <c r="AE797" s="89"/>
      <c r="AF797" s="89"/>
      <c r="AG797" s="45">
        <f>ROUND(H796*V797,0)</f>
        <v>480</v>
      </c>
      <c r="AH797" s="79"/>
      <c r="AI797" s="80"/>
      <c r="AJ797" s="80"/>
      <c r="AK797" s="80"/>
      <c r="AL797" s="14"/>
      <c r="AM797" s="16" t="str">
        <f t="shared" si="1"/>
        <v>{s:'631332', v:480 , c:'放デイ１３・未計画・'},</v>
      </c>
      <c r="AN797" s="16"/>
    </row>
    <row r="798" ht="16.5" customHeight="1">
      <c r="A798" s="29">
        <v>63.0</v>
      </c>
      <c r="B798" s="30">
        <v>2202.0</v>
      </c>
      <c r="C798" s="31">
        <v>796.0</v>
      </c>
      <c r="D798" s="32" t="s">
        <v>841</v>
      </c>
      <c r="E798" s="94"/>
      <c r="F798" s="95"/>
      <c r="G798" s="87"/>
      <c r="H798" s="113"/>
      <c r="I798" s="8"/>
      <c r="J798" s="54"/>
      <c r="K798" s="64"/>
      <c r="L798" s="65"/>
      <c r="M798" s="65"/>
      <c r="N798" s="66"/>
      <c r="O798" s="70"/>
      <c r="P798" s="71"/>
      <c r="Q798" s="22"/>
      <c r="R798" s="22"/>
      <c r="S798" s="22"/>
      <c r="T798" s="57"/>
      <c r="U798" s="56"/>
      <c r="V798" s="72"/>
      <c r="W798" s="73" t="s">
        <v>20</v>
      </c>
      <c r="X798" s="74" t="s">
        <v>21</v>
      </c>
      <c r="Y798" s="75">
        <v>0.85</v>
      </c>
      <c r="Z798" s="43"/>
      <c r="AA798" s="43"/>
      <c r="AB798" s="44"/>
      <c r="AC798" s="44"/>
      <c r="AD798" s="44"/>
      <c r="AE798" s="44"/>
      <c r="AF798" s="44"/>
      <c r="AG798" s="45">
        <f>ROUND(ROUND(H796*V797,0)*Y798,0)</f>
        <v>408</v>
      </c>
      <c r="AH798" s="79"/>
      <c r="AI798" s="80"/>
      <c r="AJ798" s="80"/>
      <c r="AK798" s="80"/>
      <c r="AL798" s="14"/>
      <c r="AM798" s="16" t="str">
        <f t="shared" si="1"/>
        <v>{s:'632202', v:408 , c:'放デイ１３・未計画・評減・'},</v>
      </c>
      <c r="AN798" s="16"/>
    </row>
    <row r="799" ht="16.5" customHeight="1">
      <c r="A799" s="29">
        <v>63.0</v>
      </c>
      <c r="B799" s="30">
        <v>2203.0</v>
      </c>
      <c r="C799" s="31">
        <v>797.0</v>
      </c>
      <c r="D799" s="32" t="s">
        <v>842</v>
      </c>
      <c r="E799" s="94"/>
      <c r="F799" s="95"/>
      <c r="G799" s="94"/>
      <c r="H799" s="113"/>
      <c r="I799" s="8"/>
      <c r="J799" s="54"/>
      <c r="K799" s="64"/>
      <c r="L799" s="65"/>
      <c r="M799" s="65"/>
      <c r="N799" s="66"/>
      <c r="O799" s="70"/>
      <c r="P799" s="67" t="s">
        <v>27</v>
      </c>
      <c r="Q799" s="7"/>
      <c r="R799" s="7"/>
      <c r="S799" s="7"/>
      <c r="T799" s="35"/>
      <c r="U799" s="41" t="s">
        <v>21</v>
      </c>
      <c r="V799" s="68">
        <v>0.5</v>
      </c>
      <c r="W799" s="77"/>
      <c r="X799" s="77"/>
      <c r="Y799" s="77"/>
      <c r="Z799" s="77"/>
      <c r="AA799" s="77"/>
      <c r="AB799" s="72"/>
      <c r="AC799" s="72"/>
      <c r="AD799" s="72"/>
      <c r="AE799" s="72"/>
      <c r="AF799" s="72"/>
      <c r="AG799" s="45">
        <f>ROUND(H796*V799,0)</f>
        <v>343</v>
      </c>
      <c r="AH799" s="79"/>
      <c r="AI799" s="80"/>
      <c r="AJ799" s="80"/>
      <c r="AK799" s="80"/>
      <c r="AL799" s="14"/>
      <c r="AM799" s="16" t="str">
        <f t="shared" si="1"/>
        <v>{s:'632203', v:343 , c:'放デイ１３・未計画２・'},</v>
      </c>
      <c r="AN799" s="16"/>
    </row>
    <row r="800" ht="16.5" customHeight="1">
      <c r="A800" s="29">
        <v>63.0</v>
      </c>
      <c r="B800" s="30">
        <v>2204.0</v>
      </c>
      <c r="C800" s="31">
        <v>798.0</v>
      </c>
      <c r="D800" s="32" t="s">
        <v>843</v>
      </c>
      <c r="E800" s="94"/>
      <c r="F800" s="95"/>
      <c r="G800" s="94"/>
      <c r="H800" s="113"/>
      <c r="I800" s="8"/>
      <c r="J800" s="54"/>
      <c r="K800" s="64"/>
      <c r="L800" s="65"/>
      <c r="M800" s="65"/>
      <c r="N800" s="66"/>
      <c r="O800" s="78"/>
      <c r="P800" s="71"/>
      <c r="Q800" s="22"/>
      <c r="R800" s="22"/>
      <c r="S800" s="22"/>
      <c r="T800" s="57"/>
      <c r="U800" s="56"/>
      <c r="V800" s="72"/>
      <c r="W800" s="73" t="s">
        <v>20</v>
      </c>
      <c r="X800" s="74" t="s">
        <v>21</v>
      </c>
      <c r="Y800" s="75">
        <v>0.85</v>
      </c>
      <c r="Z800" s="43"/>
      <c r="AA800" s="43"/>
      <c r="AB800" s="44"/>
      <c r="AC800" s="44"/>
      <c r="AD800" s="44"/>
      <c r="AE800" s="44"/>
      <c r="AF800" s="44"/>
      <c r="AG800" s="45">
        <f>ROUND(ROUND(H796*V799,0)*Y800,0)</f>
        <v>292</v>
      </c>
      <c r="AH800" s="79"/>
      <c r="AI800" s="80"/>
      <c r="AJ800" s="80"/>
      <c r="AK800" s="80"/>
      <c r="AL800" s="14"/>
      <c r="AM800" s="16" t="str">
        <f t="shared" si="1"/>
        <v>{s:'632204', v:292 , c:'放デイ１３・未計画２・評減・'},</v>
      </c>
      <c r="AN800" s="16"/>
    </row>
    <row r="801" ht="16.5" customHeight="1">
      <c r="A801" s="29">
        <v>63.0</v>
      </c>
      <c r="B801" s="30">
        <v>2205.0</v>
      </c>
      <c r="C801" s="31">
        <v>799.0</v>
      </c>
      <c r="D801" s="32" t="s">
        <v>844</v>
      </c>
      <c r="E801" s="94"/>
      <c r="F801" s="95"/>
      <c r="G801" s="94"/>
      <c r="H801" s="113"/>
      <c r="I801" s="8"/>
      <c r="J801" s="54"/>
      <c r="K801" s="64"/>
      <c r="L801" s="65"/>
      <c r="M801" s="65"/>
      <c r="N801" s="66"/>
      <c r="O801" s="67"/>
      <c r="P801" s="81"/>
      <c r="Q801" s="7"/>
      <c r="R801" s="7"/>
      <c r="S801" s="7"/>
      <c r="T801" s="35"/>
      <c r="U801" s="41"/>
      <c r="V801" s="68"/>
      <c r="W801" s="43"/>
      <c r="X801" s="43"/>
      <c r="Y801" s="44"/>
      <c r="Z801" s="82" t="s">
        <v>30</v>
      </c>
      <c r="AA801" s="41">
        <v>5.0</v>
      </c>
      <c r="AB801" s="151" t="s">
        <v>31</v>
      </c>
      <c r="AC801" s="151"/>
      <c r="AD801" s="151"/>
      <c r="AE801" s="151"/>
      <c r="AF801" s="151"/>
      <c r="AG801" s="45">
        <f>ROUND(H796-AA801,0)</f>
        <v>680</v>
      </c>
      <c r="AH801" s="79"/>
      <c r="AI801" s="80"/>
      <c r="AJ801" s="80"/>
      <c r="AK801" s="80"/>
      <c r="AL801" s="14"/>
      <c r="AM801" s="16" t="str">
        <f t="shared" si="1"/>
        <v>{s:'632205', v:680 , c:'放デイ１３・拘減・'},</v>
      </c>
      <c r="AN801" s="16"/>
    </row>
    <row r="802" ht="16.5" customHeight="1">
      <c r="A802" s="29">
        <v>63.0</v>
      </c>
      <c r="B802" s="30">
        <v>2206.0</v>
      </c>
      <c r="C802" s="31">
        <v>800.0</v>
      </c>
      <c r="D802" s="32" t="s">
        <v>845</v>
      </c>
      <c r="E802" s="94"/>
      <c r="F802" s="95"/>
      <c r="G802" s="94"/>
      <c r="H802" s="113"/>
      <c r="I802" s="8"/>
      <c r="J802" s="54"/>
      <c r="K802" s="64"/>
      <c r="L802" s="65"/>
      <c r="M802" s="65"/>
      <c r="N802" s="66"/>
      <c r="O802" s="71"/>
      <c r="P802" s="85"/>
      <c r="Q802" s="22"/>
      <c r="R802" s="22"/>
      <c r="S802" s="22"/>
      <c r="T802" s="57"/>
      <c r="U802" s="56"/>
      <c r="V802" s="72"/>
      <c r="W802" s="59" t="s">
        <v>20</v>
      </c>
      <c r="X802" s="41" t="s">
        <v>21</v>
      </c>
      <c r="Y802" s="86">
        <v>0.85</v>
      </c>
      <c r="Z802" s="87"/>
      <c r="AA802" s="83"/>
      <c r="AB802" s="84"/>
      <c r="AC802" s="84"/>
      <c r="AD802" s="84"/>
      <c r="AE802" s="84"/>
      <c r="AF802" s="84"/>
      <c r="AG802" s="45">
        <f>ROUND(ROUND(H796*Y802,0)-AA801,0)</f>
        <v>577</v>
      </c>
      <c r="AH802" s="79"/>
      <c r="AI802" s="80"/>
      <c r="AJ802" s="80"/>
      <c r="AK802" s="80"/>
      <c r="AL802" s="14"/>
      <c r="AM802" s="16" t="str">
        <f t="shared" si="1"/>
        <v>{s:'632206', v:577 , c:'放デイ１３・評減・拘減・'},</v>
      </c>
      <c r="AN802" s="16"/>
    </row>
    <row r="803" ht="16.5" customHeight="1">
      <c r="A803" s="29">
        <v>63.0</v>
      </c>
      <c r="B803" s="30">
        <v>2207.0</v>
      </c>
      <c r="C803" s="31">
        <v>801.0</v>
      </c>
      <c r="D803" s="32" t="s">
        <v>846</v>
      </c>
      <c r="E803" s="94"/>
      <c r="F803" s="95"/>
      <c r="G803" s="94"/>
      <c r="H803" s="113"/>
      <c r="I803" s="8"/>
      <c r="J803" s="54"/>
      <c r="K803" s="64"/>
      <c r="L803" s="65"/>
      <c r="M803" s="65"/>
      <c r="N803" s="66"/>
      <c r="O803" s="33" t="s">
        <v>23</v>
      </c>
      <c r="P803" s="67" t="s">
        <v>24</v>
      </c>
      <c r="Q803" s="7"/>
      <c r="R803" s="7"/>
      <c r="S803" s="7"/>
      <c r="T803" s="35"/>
      <c r="U803" s="41" t="s">
        <v>21</v>
      </c>
      <c r="V803" s="68">
        <v>0.7</v>
      </c>
      <c r="W803" s="88"/>
      <c r="X803" s="88"/>
      <c r="Y803" s="89"/>
      <c r="Z803" s="87"/>
      <c r="AA803" s="90"/>
      <c r="AB803" s="91"/>
      <c r="AC803" s="91"/>
      <c r="AD803" s="91"/>
      <c r="AE803" s="91"/>
      <c r="AF803" s="91"/>
      <c r="AG803" s="45">
        <f>ROUND(ROUND(H796*V803,0)-AA801,0)</f>
        <v>475</v>
      </c>
      <c r="AH803" s="79"/>
      <c r="AI803" s="80"/>
      <c r="AJ803" s="80"/>
      <c r="AK803" s="80"/>
      <c r="AL803" s="14"/>
      <c r="AM803" s="16" t="str">
        <f t="shared" si="1"/>
        <v>{s:'632207', v:475 , c:'放デイ１３・未計画・拘減・'},</v>
      </c>
      <c r="AN803" s="16"/>
    </row>
    <row r="804" ht="16.5" customHeight="1">
      <c r="A804" s="29">
        <v>63.0</v>
      </c>
      <c r="B804" s="30">
        <v>2208.0</v>
      </c>
      <c r="C804" s="31">
        <v>802.0</v>
      </c>
      <c r="D804" s="32" t="s">
        <v>847</v>
      </c>
      <c r="E804" s="94"/>
      <c r="F804" s="95"/>
      <c r="G804" s="94"/>
      <c r="H804" s="113"/>
      <c r="I804" s="8"/>
      <c r="J804" s="54"/>
      <c r="K804" s="64"/>
      <c r="L804" s="65"/>
      <c r="M804" s="65"/>
      <c r="N804" s="66"/>
      <c r="O804" s="70"/>
      <c r="P804" s="71"/>
      <c r="Q804" s="22"/>
      <c r="R804" s="22"/>
      <c r="S804" s="22"/>
      <c r="T804" s="57"/>
      <c r="U804" s="56"/>
      <c r="V804" s="72"/>
      <c r="W804" s="73" t="s">
        <v>20</v>
      </c>
      <c r="X804" s="74" t="s">
        <v>21</v>
      </c>
      <c r="Y804" s="92">
        <v>0.85</v>
      </c>
      <c r="Z804" s="87"/>
      <c r="AA804" s="90"/>
      <c r="AB804" s="91"/>
      <c r="AC804" s="91"/>
      <c r="AD804" s="91"/>
      <c r="AE804" s="91"/>
      <c r="AF804" s="91"/>
      <c r="AG804" s="45">
        <f>ROUND(ROUND(ROUND(H796*V803,0)*Y804,0)-AA801,0)</f>
        <v>403</v>
      </c>
      <c r="AH804" s="79"/>
      <c r="AI804" s="80"/>
      <c r="AJ804" s="80"/>
      <c r="AK804" s="80"/>
      <c r="AL804" s="14"/>
      <c r="AM804" s="16" t="str">
        <f t="shared" si="1"/>
        <v>{s:'632208', v:403 , c:'放デイ１３・未計画・評減・拘減・'},</v>
      </c>
      <c r="AN804" s="16"/>
    </row>
    <row r="805" ht="16.5" customHeight="1">
      <c r="A805" s="29">
        <v>63.0</v>
      </c>
      <c r="B805" s="30">
        <v>2209.0</v>
      </c>
      <c r="C805" s="31">
        <v>803.0</v>
      </c>
      <c r="D805" s="32" t="s">
        <v>848</v>
      </c>
      <c r="E805" s="94"/>
      <c r="F805" s="95"/>
      <c r="G805" s="94"/>
      <c r="H805" s="113"/>
      <c r="I805" s="8"/>
      <c r="J805" s="54"/>
      <c r="K805" s="64"/>
      <c r="L805" s="65"/>
      <c r="M805" s="65"/>
      <c r="N805" s="66"/>
      <c r="O805" s="70"/>
      <c r="P805" s="81" t="s">
        <v>27</v>
      </c>
      <c r="Q805" s="7"/>
      <c r="R805" s="7"/>
      <c r="S805" s="7"/>
      <c r="T805" s="35"/>
      <c r="U805" s="41" t="s">
        <v>21</v>
      </c>
      <c r="V805" s="68">
        <v>0.5</v>
      </c>
      <c r="W805" s="77"/>
      <c r="X805" s="77"/>
      <c r="Y805" s="72"/>
      <c r="Z805" s="87"/>
      <c r="AA805" s="90"/>
      <c r="AB805" s="91"/>
      <c r="AC805" s="91"/>
      <c r="AD805" s="91"/>
      <c r="AE805" s="91"/>
      <c r="AF805" s="91"/>
      <c r="AG805" s="45">
        <f>ROUND(ROUND(H796*V805,0)-AA801,0)</f>
        <v>338</v>
      </c>
      <c r="AH805" s="79"/>
      <c r="AI805" s="80"/>
      <c r="AJ805" s="80"/>
      <c r="AK805" s="80"/>
      <c r="AL805" s="14"/>
      <c r="AM805" s="16" t="str">
        <f t="shared" si="1"/>
        <v>{s:'632209', v:338 , c:'放デイ１３・未計画２・拘減・'},</v>
      </c>
      <c r="AN805" s="16"/>
    </row>
    <row r="806" ht="16.5" customHeight="1">
      <c r="A806" s="29">
        <v>63.0</v>
      </c>
      <c r="B806" s="30">
        <v>2210.0</v>
      </c>
      <c r="C806" s="31">
        <v>804.0</v>
      </c>
      <c r="D806" s="32" t="s">
        <v>849</v>
      </c>
      <c r="E806" s="94"/>
      <c r="F806" s="95"/>
      <c r="G806" s="94"/>
      <c r="H806" s="113"/>
      <c r="I806" s="8"/>
      <c r="J806" s="54"/>
      <c r="K806" s="64"/>
      <c r="L806" s="65"/>
      <c r="M806" s="65"/>
      <c r="N806" s="66"/>
      <c r="O806" s="78"/>
      <c r="P806" s="85"/>
      <c r="Q806" s="22"/>
      <c r="R806" s="22"/>
      <c r="S806" s="22"/>
      <c r="T806" s="57"/>
      <c r="U806" s="56"/>
      <c r="V806" s="72"/>
      <c r="W806" s="73" t="s">
        <v>20</v>
      </c>
      <c r="X806" s="74" t="s">
        <v>21</v>
      </c>
      <c r="Y806" s="92">
        <v>0.85</v>
      </c>
      <c r="Z806" s="93"/>
      <c r="AA806" s="77"/>
      <c r="AB806" s="72"/>
      <c r="AC806" s="72"/>
      <c r="AD806" s="72"/>
      <c r="AE806" s="72"/>
      <c r="AF806" s="72"/>
      <c r="AG806" s="45">
        <f>ROUND(ROUND(ROUND(H796*V805,0)*Y806,0)-AA801,0)</f>
        <v>287</v>
      </c>
      <c r="AH806" s="79"/>
      <c r="AI806" s="80"/>
      <c r="AJ806" s="80"/>
      <c r="AK806" s="80"/>
      <c r="AL806" s="14"/>
      <c r="AM806" s="16" t="str">
        <f t="shared" si="1"/>
        <v>{s:'632210', v:287 , c:'放デイ１３・未計画２・評減・拘減・'},</v>
      </c>
      <c r="AN806" s="16"/>
    </row>
    <row r="807" ht="16.5" customHeight="1">
      <c r="A807" s="29">
        <v>63.0</v>
      </c>
      <c r="B807" s="30">
        <v>1411.0</v>
      </c>
      <c r="C807" s="31">
        <v>805.0</v>
      </c>
      <c r="D807" s="32" t="s">
        <v>850</v>
      </c>
      <c r="E807" s="130" t="s">
        <v>851</v>
      </c>
      <c r="F807" s="148"/>
      <c r="G807" s="102" t="s">
        <v>760</v>
      </c>
      <c r="H807" s="35"/>
      <c r="I807" s="35"/>
      <c r="J807" s="36"/>
      <c r="K807" s="37"/>
      <c r="L807" s="7"/>
      <c r="M807" s="38"/>
      <c r="N807" s="39"/>
      <c r="O807" s="157"/>
      <c r="P807" s="158"/>
      <c r="Q807" s="7"/>
      <c r="R807" s="7"/>
      <c r="S807" s="7"/>
      <c r="T807" s="118"/>
      <c r="U807" s="41"/>
      <c r="V807" s="42"/>
      <c r="W807" s="43"/>
      <c r="X807" s="43"/>
      <c r="Y807" s="43"/>
      <c r="Z807" s="43"/>
      <c r="AA807" s="43"/>
      <c r="AB807" s="44"/>
      <c r="AC807" s="44"/>
      <c r="AD807" s="44"/>
      <c r="AE807" s="44"/>
      <c r="AF807" s="44"/>
      <c r="AG807" s="45">
        <f>ROUND(H808,0)</f>
        <v>2036</v>
      </c>
      <c r="AH807" s="79"/>
      <c r="AI807" s="80"/>
      <c r="AJ807" s="80"/>
      <c r="AK807" s="80"/>
      <c r="AL807" s="14"/>
      <c r="AM807" s="16" t="str">
        <f t="shared" si="1"/>
        <v>{s:'631411', v:2036 , c:'放デイ１４・'},</v>
      </c>
      <c r="AN807" s="16"/>
    </row>
    <row r="808" ht="16.5" customHeight="1">
      <c r="A808" s="29">
        <v>63.0</v>
      </c>
      <c r="B808" s="30">
        <v>2211.0</v>
      </c>
      <c r="C808" s="31">
        <v>806.0</v>
      </c>
      <c r="D808" s="32" t="s">
        <v>852</v>
      </c>
      <c r="E808" s="104"/>
      <c r="F808" s="149"/>
      <c r="G808" s="104"/>
      <c r="H808" s="50">
        <v>2036.0</v>
      </c>
      <c r="I808" s="8" t="s">
        <v>9</v>
      </c>
      <c r="J808" s="51"/>
      <c r="K808" s="52"/>
      <c r="L808" s="8"/>
      <c r="M808" s="53"/>
      <c r="N808" s="54"/>
      <c r="O808" s="159"/>
      <c r="P808" s="160"/>
      <c r="Q808" s="8"/>
      <c r="R808" s="8"/>
      <c r="S808" s="8"/>
      <c r="T808" s="126"/>
      <c r="U808" s="56"/>
      <c r="V808" s="58"/>
      <c r="W808" s="59" t="s">
        <v>20</v>
      </c>
      <c r="X808" s="41" t="s">
        <v>21</v>
      </c>
      <c r="Y808" s="60">
        <v>0.85</v>
      </c>
      <c r="Z808" s="43"/>
      <c r="AA808" s="43"/>
      <c r="AB808" s="44"/>
      <c r="AC808" s="44"/>
      <c r="AD808" s="44"/>
      <c r="AE808" s="44"/>
      <c r="AF808" s="44"/>
      <c r="AG808" s="45">
        <f>ROUND(H808*Y808,0)</f>
        <v>1731</v>
      </c>
      <c r="AH808" s="79"/>
      <c r="AI808" s="80"/>
      <c r="AJ808" s="80"/>
      <c r="AK808" s="80"/>
      <c r="AL808" s="14"/>
      <c r="AM808" s="16" t="str">
        <f t="shared" si="1"/>
        <v>{s:'632211', v:1731 , c:'放デイ１４・評減・'},</v>
      </c>
      <c r="AN808" s="16"/>
    </row>
    <row r="809" ht="16.5" customHeight="1">
      <c r="A809" s="29">
        <v>63.0</v>
      </c>
      <c r="B809" s="30">
        <v>1412.0</v>
      </c>
      <c r="C809" s="31">
        <v>807.0</v>
      </c>
      <c r="D809" s="32" t="s">
        <v>853</v>
      </c>
      <c r="E809" s="69"/>
      <c r="F809" s="150"/>
      <c r="G809" s="104"/>
      <c r="H809" s="63"/>
      <c r="I809" s="63"/>
      <c r="J809" s="51"/>
      <c r="K809" s="52"/>
      <c r="L809" s="8"/>
      <c r="M809" s="53"/>
      <c r="N809" s="144"/>
      <c r="O809" s="161"/>
      <c r="P809" s="162"/>
      <c r="Q809" s="8"/>
      <c r="R809" s="8"/>
      <c r="S809" s="8"/>
      <c r="T809" s="128" t="s">
        <v>326</v>
      </c>
      <c r="U809" s="41" t="s">
        <v>21</v>
      </c>
      <c r="V809" s="68">
        <f>$V$293</f>
        <v>0.7</v>
      </c>
      <c r="W809" s="88"/>
      <c r="X809" s="88"/>
      <c r="Y809" s="88"/>
      <c r="Z809" s="88"/>
      <c r="AA809" s="88"/>
      <c r="AB809" s="89"/>
      <c r="AC809" s="89"/>
      <c r="AD809" s="89"/>
      <c r="AE809" s="89"/>
      <c r="AF809" s="89"/>
      <c r="AG809" s="45">
        <f>ROUND(H808*V809,0)</f>
        <v>1425</v>
      </c>
      <c r="AH809" s="79"/>
      <c r="AI809" s="80"/>
      <c r="AJ809" s="80"/>
      <c r="AK809" s="80"/>
      <c r="AL809" s="14"/>
      <c r="AM809" s="16" t="str">
        <f t="shared" si="1"/>
        <v>{s:'631412', v:1425 , c:'放デイ１４・開減１・'},</v>
      </c>
      <c r="AN809" s="16"/>
    </row>
    <row r="810" ht="16.5" customHeight="1">
      <c r="A810" s="29">
        <v>63.0</v>
      </c>
      <c r="B810" s="30">
        <v>2212.0</v>
      </c>
      <c r="C810" s="31">
        <v>808.0</v>
      </c>
      <c r="D810" s="32" t="s">
        <v>854</v>
      </c>
      <c r="E810" s="69"/>
      <c r="F810" s="150"/>
      <c r="G810" s="76"/>
      <c r="H810" s="63"/>
      <c r="I810" s="63"/>
      <c r="J810" s="51"/>
      <c r="K810" s="52"/>
      <c r="L810" s="8"/>
      <c r="M810" s="53"/>
      <c r="N810" s="144"/>
      <c r="O810" s="161"/>
      <c r="P810" s="162"/>
      <c r="Q810" s="8"/>
      <c r="R810" s="8"/>
      <c r="S810" s="8"/>
      <c r="T810" s="129"/>
      <c r="U810" s="56"/>
      <c r="V810" s="72"/>
      <c r="W810" s="73" t="s">
        <v>20</v>
      </c>
      <c r="X810" s="74" t="s">
        <v>21</v>
      </c>
      <c r="Y810" s="75">
        <v>0.85</v>
      </c>
      <c r="Z810" s="43"/>
      <c r="AA810" s="43"/>
      <c r="AB810" s="44"/>
      <c r="AC810" s="44"/>
      <c r="AD810" s="44"/>
      <c r="AE810" s="44"/>
      <c r="AF810" s="44"/>
      <c r="AG810" s="45">
        <f>ROUND(ROUND(H808*V809,0)*Y810,0)</f>
        <v>1211</v>
      </c>
      <c r="AH810" s="79"/>
      <c r="AI810" s="80"/>
      <c r="AJ810" s="80"/>
      <c r="AK810" s="80"/>
      <c r="AL810" s="14"/>
      <c r="AM810" s="16" t="str">
        <f t="shared" si="1"/>
        <v>{s:'632212', v:1211 , c:'放デイ１４・開減１・評減・'},</v>
      </c>
      <c r="AN810" s="16"/>
    </row>
    <row r="811" ht="16.5" customHeight="1">
      <c r="A811" s="29">
        <v>63.0</v>
      </c>
      <c r="B811" s="30">
        <v>1415.0</v>
      </c>
      <c r="C811" s="31">
        <v>809.0</v>
      </c>
      <c r="D811" s="32" t="s">
        <v>855</v>
      </c>
      <c r="E811" s="69"/>
      <c r="F811" s="150"/>
      <c r="G811" s="76"/>
      <c r="H811" s="63"/>
      <c r="I811" s="63"/>
      <c r="J811" s="51"/>
      <c r="K811" s="52"/>
      <c r="L811" s="8"/>
      <c r="M811" s="53"/>
      <c r="N811" s="144"/>
      <c r="O811" s="161"/>
      <c r="P811" s="162"/>
      <c r="Q811" s="8"/>
      <c r="R811" s="8"/>
      <c r="S811" s="54"/>
      <c r="T811" s="128" t="s">
        <v>329</v>
      </c>
      <c r="U811" s="41" t="s">
        <v>21</v>
      </c>
      <c r="V811" s="68">
        <f>$V$295</f>
        <v>0.85</v>
      </c>
      <c r="W811" s="77"/>
      <c r="X811" s="77"/>
      <c r="Y811" s="77"/>
      <c r="Z811" s="77"/>
      <c r="AA811" s="77"/>
      <c r="AB811" s="72"/>
      <c r="AC811" s="72"/>
      <c r="AD811" s="72"/>
      <c r="AE811" s="72"/>
      <c r="AF811" s="72"/>
      <c r="AG811" s="45">
        <f>ROUND(H808*V811,0)</f>
        <v>1731</v>
      </c>
      <c r="AH811" s="79"/>
      <c r="AI811" s="80"/>
      <c r="AJ811" s="80"/>
      <c r="AK811" s="80"/>
      <c r="AL811" s="14"/>
      <c r="AM811" s="16" t="str">
        <f t="shared" si="1"/>
        <v>{s:'631415', v:1731 , c:'放デイ１４・開減２・'},</v>
      </c>
      <c r="AN811" s="16"/>
    </row>
    <row r="812" ht="16.5" customHeight="1">
      <c r="A812" s="29">
        <v>63.0</v>
      </c>
      <c r="B812" s="30">
        <v>2213.0</v>
      </c>
      <c r="C812" s="31">
        <v>810.0</v>
      </c>
      <c r="D812" s="32" t="s">
        <v>856</v>
      </c>
      <c r="E812" s="69"/>
      <c r="F812" s="150"/>
      <c r="G812" s="76"/>
      <c r="H812" s="63"/>
      <c r="I812" s="63"/>
      <c r="J812" s="51"/>
      <c r="K812" s="52"/>
      <c r="L812" s="8"/>
      <c r="M812" s="53"/>
      <c r="N812" s="144"/>
      <c r="O812" s="161"/>
      <c r="P812" s="162"/>
      <c r="Q812" s="8"/>
      <c r="R812" s="8"/>
      <c r="S812" s="54"/>
      <c r="T812" s="129"/>
      <c r="U812" s="56"/>
      <c r="V812" s="72"/>
      <c r="W812" s="73" t="s">
        <v>20</v>
      </c>
      <c r="X812" s="74" t="s">
        <v>21</v>
      </c>
      <c r="Y812" s="75">
        <v>0.85</v>
      </c>
      <c r="Z812" s="43"/>
      <c r="AA812" s="43"/>
      <c r="AB812" s="44"/>
      <c r="AC812" s="44"/>
      <c r="AD812" s="44"/>
      <c r="AE812" s="44"/>
      <c r="AF812" s="44"/>
      <c r="AG812" s="45">
        <f>ROUND(ROUND(H808*V811,0)*Y812,0)</f>
        <v>1471</v>
      </c>
      <c r="AH812" s="79"/>
      <c r="AI812" s="80"/>
      <c r="AJ812" s="80"/>
      <c r="AK812" s="80"/>
      <c r="AL812" s="14"/>
      <c r="AM812" s="16" t="str">
        <f t="shared" si="1"/>
        <v>{s:'632213', v:1471 , c:'放デイ１４・開減２・評減・'},</v>
      </c>
      <c r="AN812" s="16"/>
    </row>
    <row r="813" ht="16.5" customHeight="1">
      <c r="A813" s="29">
        <v>63.0</v>
      </c>
      <c r="B813" s="30">
        <v>2214.0</v>
      </c>
      <c r="C813" s="31">
        <v>811.0</v>
      </c>
      <c r="D813" s="32" t="s">
        <v>857</v>
      </c>
      <c r="E813" s="69"/>
      <c r="F813" s="150"/>
      <c r="G813" s="76"/>
      <c r="H813" s="63"/>
      <c r="I813" s="63"/>
      <c r="J813" s="51"/>
      <c r="K813" s="52"/>
      <c r="L813" s="8"/>
      <c r="M813" s="53"/>
      <c r="N813" s="144"/>
      <c r="O813" s="161"/>
      <c r="P813" s="162"/>
      <c r="Q813" s="8"/>
      <c r="R813" s="8"/>
      <c r="S813" s="54"/>
      <c r="T813" s="118"/>
      <c r="U813" s="41"/>
      <c r="V813" s="42"/>
      <c r="W813" s="43"/>
      <c r="X813" s="43"/>
      <c r="Y813" s="44"/>
      <c r="Z813" s="82" t="s">
        <v>30</v>
      </c>
      <c r="AA813" s="83">
        <v>5.0</v>
      </c>
      <c r="AB813" s="84" t="s">
        <v>31</v>
      </c>
      <c r="AC813" s="84"/>
      <c r="AD813" s="84"/>
      <c r="AE813" s="84"/>
      <c r="AF813" s="84"/>
      <c r="AG813" s="45">
        <f>ROUND(H808-AA813,0)</f>
        <v>2031</v>
      </c>
      <c r="AH813" s="79"/>
      <c r="AI813" s="80"/>
      <c r="AJ813" s="80"/>
      <c r="AK813" s="80"/>
      <c r="AL813" s="14"/>
      <c r="AM813" s="16" t="str">
        <f t="shared" si="1"/>
        <v>{s:'632214', v:2031 , c:'放デイ１４・拘減・'},</v>
      </c>
      <c r="AN813" s="16"/>
    </row>
    <row r="814" ht="16.5" customHeight="1">
      <c r="A814" s="29">
        <v>63.0</v>
      </c>
      <c r="B814" s="30">
        <v>2215.0</v>
      </c>
      <c r="C814" s="31">
        <v>812.0</v>
      </c>
      <c r="D814" s="32" t="s">
        <v>858</v>
      </c>
      <c r="E814" s="69"/>
      <c r="F814" s="150"/>
      <c r="G814" s="76"/>
      <c r="H814" s="63"/>
      <c r="I814" s="63"/>
      <c r="J814" s="51"/>
      <c r="K814" s="52"/>
      <c r="L814" s="8"/>
      <c r="M814" s="53"/>
      <c r="N814" s="144"/>
      <c r="O814" s="161"/>
      <c r="P814" s="162"/>
      <c r="Q814" s="8"/>
      <c r="R814" s="8"/>
      <c r="S814" s="8"/>
      <c r="T814" s="126"/>
      <c r="U814" s="56"/>
      <c r="V814" s="58"/>
      <c r="W814" s="59" t="s">
        <v>20</v>
      </c>
      <c r="X814" s="41" t="s">
        <v>21</v>
      </c>
      <c r="Y814" s="86">
        <v>0.85</v>
      </c>
      <c r="Z814" s="87"/>
      <c r="AA814" s="83"/>
      <c r="AB814" s="84"/>
      <c r="AC814" s="84"/>
      <c r="AD814" s="84"/>
      <c r="AE814" s="84"/>
      <c r="AF814" s="84"/>
      <c r="AG814" s="45">
        <f>ROUND(ROUND(H808*Y814,0)-AA813,0)</f>
        <v>1726</v>
      </c>
      <c r="AH814" s="79"/>
      <c r="AI814" s="80"/>
      <c r="AJ814" s="80"/>
      <c r="AK814" s="80"/>
      <c r="AL814" s="14"/>
      <c r="AM814" s="16" t="str">
        <f t="shared" si="1"/>
        <v>{s:'632215', v:1726 , c:'放デイ１４・評減・拘減・'},</v>
      </c>
      <c r="AN814" s="16"/>
    </row>
    <row r="815" ht="16.5" customHeight="1">
      <c r="A815" s="29">
        <v>63.0</v>
      </c>
      <c r="B815" s="30">
        <v>2216.0</v>
      </c>
      <c r="C815" s="31">
        <v>813.0</v>
      </c>
      <c r="D815" s="32" t="s">
        <v>859</v>
      </c>
      <c r="E815" s="69"/>
      <c r="F815" s="150"/>
      <c r="G815" s="76"/>
      <c r="H815" s="63"/>
      <c r="I815" s="63"/>
      <c r="J815" s="51"/>
      <c r="K815" s="52"/>
      <c r="L815" s="8"/>
      <c r="M815" s="53"/>
      <c r="N815" s="144"/>
      <c r="O815" s="161"/>
      <c r="P815" s="162"/>
      <c r="Q815" s="8"/>
      <c r="R815" s="8"/>
      <c r="S815" s="8"/>
      <c r="T815" s="128" t="s">
        <v>326</v>
      </c>
      <c r="U815" s="83" t="s">
        <v>21</v>
      </c>
      <c r="V815" s="91">
        <f>$V$293</f>
        <v>0.7</v>
      </c>
      <c r="W815" s="88"/>
      <c r="X815" s="88"/>
      <c r="Y815" s="89"/>
      <c r="Z815" s="87"/>
      <c r="AA815" s="90"/>
      <c r="AB815" s="91"/>
      <c r="AC815" s="91"/>
      <c r="AD815" s="91"/>
      <c r="AE815" s="91"/>
      <c r="AF815" s="91"/>
      <c r="AG815" s="45">
        <f>ROUND(ROUND(H808*V815,0)-AA813,0)</f>
        <v>1420</v>
      </c>
      <c r="AH815" s="79"/>
      <c r="AI815" s="80"/>
      <c r="AJ815" s="80"/>
      <c r="AK815" s="80"/>
      <c r="AL815" s="14"/>
      <c r="AM815" s="16" t="str">
        <f t="shared" si="1"/>
        <v>{s:'632216', v:1420 , c:'放デイ１４・開減１・拘減・'},</v>
      </c>
      <c r="AN815" s="16"/>
    </row>
    <row r="816" ht="16.5" customHeight="1">
      <c r="A816" s="29">
        <v>63.0</v>
      </c>
      <c r="B816" s="30">
        <v>2217.0</v>
      </c>
      <c r="C816" s="31">
        <v>814.0</v>
      </c>
      <c r="D816" s="32" t="s">
        <v>860</v>
      </c>
      <c r="E816" s="69"/>
      <c r="F816" s="150"/>
      <c r="G816" s="76"/>
      <c r="H816" s="63"/>
      <c r="I816" s="63"/>
      <c r="J816" s="51"/>
      <c r="K816" s="52"/>
      <c r="L816" s="8"/>
      <c r="M816" s="53"/>
      <c r="N816" s="144"/>
      <c r="O816" s="161"/>
      <c r="P816" s="162"/>
      <c r="Q816" s="8"/>
      <c r="R816" s="8"/>
      <c r="S816" s="8"/>
      <c r="T816" s="129"/>
      <c r="U816" s="56"/>
      <c r="V816" s="72"/>
      <c r="W816" s="73" t="s">
        <v>20</v>
      </c>
      <c r="X816" s="74" t="s">
        <v>21</v>
      </c>
      <c r="Y816" s="92">
        <v>0.85</v>
      </c>
      <c r="Z816" s="87"/>
      <c r="AA816" s="90"/>
      <c r="AB816" s="91"/>
      <c r="AC816" s="91"/>
      <c r="AD816" s="91"/>
      <c r="AE816" s="91"/>
      <c r="AF816" s="91"/>
      <c r="AG816" s="45">
        <f>ROUND(ROUND(ROUND(H808*V815,0)*Y816,0)-AA813,0)</f>
        <v>1206</v>
      </c>
      <c r="AH816" s="79"/>
      <c r="AI816" s="80"/>
      <c r="AJ816" s="80"/>
      <c r="AK816" s="80"/>
      <c r="AL816" s="14"/>
      <c r="AM816" s="16" t="str">
        <f t="shared" si="1"/>
        <v>{s:'632217', v:1206 , c:'放デイ１４・開減１・評減・拘減・'},</v>
      </c>
      <c r="AN816" s="16"/>
    </row>
    <row r="817" ht="16.5" customHeight="1">
      <c r="A817" s="29">
        <v>63.0</v>
      </c>
      <c r="B817" s="30">
        <v>2218.0</v>
      </c>
      <c r="C817" s="31">
        <v>815.0</v>
      </c>
      <c r="D817" s="32" t="s">
        <v>861</v>
      </c>
      <c r="E817" s="69"/>
      <c r="F817" s="150"/>
      <c r="G817" s="76"/>
      <c r="H817" s="63"/>
      <c r="I817" s="63"/>
      <c r="J817" s="51"/>
      <c r="K817" s="52"/>
      <c r="L817" s="8"/>
      <c r="M817" s="53"/>
      <c r="N817" s="144"/>
      <c r="O817" s="161"/>
      <c r="P817" s="162"/>
      <c r="Q817" s="8"/>
      <c r="R817" s="8"/>
      <c r="S817" s="8"/>
      <c r="T817" s="128" t="s">
        <v>329</v>
      </c>
      <c r="U817" s="83" t="s">
        <v>21</v>
      </c>
      <c r="V817" s="91">
        <f>$V$295</f>
        <v>0.85</v>
      </c>
      <c r="W817" s="77"/>
      <c r="X817" s="77"/>
      <c r="Y817" s="72"/>
      <c r="Z817" s="87"/>
      <c r="AA817" s="90"/>
      <c r="AB817" s="91"/>
      <c r="AC817" s="91"/>
      <c r="AD817" s="91"/>
      <c r="AE817" s="91"/>
      <c r="AF817" s="91"/>
      <c r="AG817" s="45">
        <f>ROUND(ROUND(H808*V817,0)-AA813,0)</f>
        <v>1726</v>
      </c>
      <c r="AH817" s="79"/>
      <c r="AI817" s="80"/>
      <c r="AJ817" s="80"/>
      <c r="AK817" s="80"/>
      <c r="AL817" s="14"/>
      <c r="AM817" s="16" t="str">
        <f t="shared" si="1"/>
        <v>{s:'632218', v:1726 , c:'放デイ１４・開減２・拘減・'},</v>
      </c>
      <c r="AN817" s="16"/>
    </row>
    <row r="818" ht="16.5" customHeight="1">
      <c r="A818" s="29">
        <v>63.0</v>
      </c>
      <c r="B818" s="30">
        <v>2219.0</v>
      </c>
      <c r="C818" s="31">
        <v>816.0</v>
      </c>
      <c r="D818" s="32" t="s">
        <v>862</v>
      </c>
      <c r="E818" s="69"/>
      <c r="F818" s="150"/>
      <c r="G818" s="76"/>
      <c r="H818" s="63"/>
      <c r="I818" s="63"/>
      <c r="J818" s="51"/>
      <c r="K818" s="52"/>
      <c r="L818" s="8"/>
      <c r="M818" s="53"/>
      <c r="N818" s="144"/>
      <c r="O818" s="161"/>
      <c r="P818" s="162"/>
      <c r="Q818" s="8"/>
      <c r="R818" s="8"/>
      <c r="S818" s="8"/>
      <c r="T818" s="129"/>
      <c r="U818" s="56"/>
      <c r="V818" s="72"/>
      <c r="W818" s="73" t="s">
        <v>20</v>
      </c>
      <c r="X818" s="74" t="s">
        <v>21</v>
      </c>
      <c r="Y818" s="92">
        <v>0.85</v>
      </c>
      <c r="Z818" s="93"/>
      <c r="AA818" s="77"/>
      <c r="AB818" s="72"/>
      <c r="AC818" s="72"/>
      <c r="AD818" s="72"/>
      <c r="AE818" s="72"/>
      <c r="AF818" s="72"/>
      <c r="AG818" s="45">
        <f>ROUND(ROUND(ROUND(H808*V817,0)*Y818,0)-AA813,0)</f>
        <v>1466</v>
      </c>
      <c r="AH818" s="79"/>
      <c r="AI818" s="80"/>
      <c r="AJ818" s="80"/>
      <c r="AK818" s="80"/>
      <c r="AL818" s="14"/>
      <c r="AM818" s="16" t="str">
        <f t="shared" si="1"/>
        <v>{s:'632219', v:1466 , c:'放デイ１４・開減２・評減・拘減・'},</v>
      </c>
      <c r="AN818" s="16"/>
    </row>
    <row r="819" ht="16.5" customHeight="1">
      <c r="A819" s="29">
        <v>63.0</v>
      </c>
      <c r="B819" s="30">
        <v>1413.0</v>
      </c>
      <c r="C819" s="31">
        <v>817.0</v>
      </c>
      <c r="D819" s="32" t="s">
        <v>863</v>
      </c>
      <c r="E819" s="69"/>
      <c r="F819" s="150"/>
      <c r="G819" s="127"/>
      <c r="H819" s="8"/>
      <c r="I819" s="8"/>
      <c r="J819" s="54"/>
      <c r="K819" s="69"/>
      <c r="L819" s="65"/>
      <c r="M819" s="65"/>
      <c r="N819" s="54"/>
      <c r="O819" s="33" t="s">
        <v>23</v>
      </c>
      <c r="P819" s="130" t="s">
        <v>24</v>
      </c>
      <c r="Q819" s="7"/>
      <c r="R819" s="7"/>
      <c r="S819" s="39"/>
      <c r="T819" s="118"/>
      <c r="U819" s="41"/>
      <c r="V819" s="42"/>
      <c r="W819" s="43"/>
      <c r="X819" s="43"/>
      <c r="Y819" s="43"/>
      <c r="Z819" s="43"/>
      <c r="AA819" s="43"/>
      <c r="AB819" s="44"/>
      <c r="AC819" s="44"/>
      <c r="AD819" s="44"/>
      <c r="AE819" s="44"/>
      <c r="AF819" s="44"/>
      <c r="AG819" s="45">
        <f>ROUND(H808*R820,0)</f>
        <v>1425</v>
      </c>
      <c r="AH819" s="79"/>
      <c r="AI819" s="80"/>
      <c r="AJ819" s="80"/>
      <c r="AK819" s="80"/>
      <c r="AL819" s="14"/>
      <c r="AM819" s="16" t="str">
        <f t="shared" si="1"/>
        <v>{s:'631413', v:1425 , c:'放デイ１４・未計画・'},</v>
      </c>
      <c r="AN819" s="16"/>
    </row>
    <row r="820" ht="16.5" customHeight="1">
      <c r="A820" s="29">
        <v>63.0</v>
      </c>
      <c r="B820" s="30">
        <v>2220.0</v>
      </c>
      <c r="C820" s="31">
        <v>818.0</v>
      </c>
      <c r="D820" s="32" t="s">
        <v>864</v>
      </c>
      <c r="E820" s="69"/>
      <c r="F820" s="150"/>
      <c r="G820" s="127"/>
      <c r="H820" s="63"/>
      <c r="I820" s="8"/>
      <c r="J820" s="54"/>
      <c r="K820" s="69"/>
      <c r="L820" s="65"/>
      <c r="M820" s="65"/>
      <c r="N820" s="54"/>
      <c r="O820" s="131"/>
      <c r="P820" s="87"/>
      <c r="Q820" s="83" t="s">
        <v>21</v>
      </c>
      <c r="R820" s="90">
        <v>0.7</v>
      </c>
      <c r="S820" s="54"/>
      <c r="T820" s="126"/>
      <c r="U820" s="56"/>
      <c r="V820" s="58"/>
      <c r="W820" s="59" t="s">
        <v>20</v>
      </c>
      <c r="X820" s="41" t="s">
        <v>21</v>
      </c>
      <c r="Y820" s="60">
        <v>0.85</v>
      </c>
      <c r="Z820" s="43"/>
      <c r="AA820" s="43"/>
      <c r="AB820" s="44"/>
      <c r="AC820" s="44"/>
      <c r="AD820" s="44"/>
      <c r="AE820" s="44"/>
      <c r="AF820" s="44"/>
      <c r="AG820" s="45">
        <f>ROUND(ROUND(H808*R820,0)*Y820,0)</f>
        <v>1211</v>
      </c>
      <c r="AH820" s="79"/>
      <c r="AI820" s="80"/>
      <c r="AJ820" s="80"/>
      <c r="AK820" s="80"/>
      <c r="AL820" s="14"/>
      <c r="AM820" s="16" t="str">
        <f t="shared" si="1"/>
        <v>{s:'632220', v:1211 , c:'放デイ１４・未計画・評減・'},</v>
      </c>
      <c r="AN820" s="16"/>
    </row>
    <row r="821" ht="16.5" customHeight="1">
      <c r="A821" s="29">
        <v>63.0</v>
      </c>
      <c r="B821" s="30">
        <v>1414.0</v>
      </c>
      <c r="C821" s="31">
        <v>819.0</v>
      </c>
      <c r="D821" s="32" t="s">
        <v>865</v>
      </c>
      <c r="E821" s="94"/>
      <c r="F821" s="95"/>
      <c r="G821" s="103"/>
      <c r="H821" s="8"/>
      <c r="I821" s="8"/>
      <c r="J821" s="54"/>
      <c r="K821" s="69"/>
      <c r="L821" s="65"/>
      <c r="M821" s="65"/>
      <c r="N821" s="132"/>
      <c r="O821" s="131"/>
      <c r="P821" s="87"/>
      <c r="Q821" s="83"/>
      <c r="R821" s="90"/>
      <c r="S821" s="91"/>
      <c r="T821" s="128" t="s">
        <v>326</v>
      </c>
      <c r="U821" s="41" t="s">
        <v>21</v>
      </c>
      <c r="V821" s="68">
        <f>$V$293</f>
        <v>0.7</v>
      </c>
      <c r="W821" s="88"/>
      <c r="X821" s="88"/>
      <c r="Y821" s="88"/>
      <c r="Z821" s="88"/>
      <c r="AA821" s="88"/>
      <c r="AB821" s="89"/>
      <c r="AC821" s="89"/>
      <c r="AD821" s="89"/>
      <c r="AE821" s="89"/>
      <c r="AF821" s="89"/>
      <c r="AG821" s="45">
        <f>ROUND(ROUND(H808*R820,0)*V821,0)</f>
        <v>998</v>
      </c>
      <c r="AH821" s="79"/>
      <c r="AI821" s="80"/>
      <c r="AJ821" s="80"/>
      <c r="AK821" s="80"/>
      <c r="AL821" s="14"/>
      <c r="AM821" s="16" t="str">
        <f t="shared" si="1"/>
        <v>{s:'631414', v:998 , c:'放デイ１４・未計画・開減１・'},</v>
      </c>
      <c r="AN821" s="16"/>
    </row>
    <row r="822" ht="16.5" customHeight="1">
      <c r="A822" s="29">
        <v>63.0</v>
      </c>
      <c r="B822" s="30">
        <v>2221.0</v>
      </c>
      <c r="C822" s="31">
        <v>820.0</v>
      </c>
      <c r="D822" s="32" t="s">
        <v>866</v>
      </c>
      <c r="E822" s="94"/>
      <c r="F822" s="95"/>
      <c r="G822" s="103"/>
      <c r="H822" s="8"/>
      <c r="I822" s="8"/>
      <c r="J822" s="54"/>
      <c r="K822" s="69"/>
      <c r="L822" s="65"/>
      <c r="M822" s="65"/>
      <c r="N822" s="132"/>
      <c r="O822" s="131"/>
      <c r="P822" s="87"/>
      <c r="Q822" s="83"/>
      <c r="R822" s="90"/>
      <c r="S822" s="91"/>
      <c r="T822" s="129"/>
      <c r="U822" s="56"/>
      <c r="V822" s="72"/>
      <c r="W822" s="73" t="s">
        <v>20</v>
      </c>
      <c r="X822" s="74" t="s">
        <v>21</v>
      </c>
      <c r="Y822" s="75">
        <v>0.85</v>
      </c>
      <c r="Z822" s="43"/>
      <c r="AA822" s="43"/>
      <c r="AB822" s="44"/>
      <c r="AC822" s="44"/>
      <c r="AD822" s="44"/>
      <c r="AE822" s="44"/>
      <c r="AF822" s="44"/>
      <c r="AG822" s="45">
        <f>ROUND(ROUND(ROUND(H808*R820,0)*V821,0)*Y822,0)</f>
        <v>848</v>
      </c>
      <c r="AH822" s="79"/>
      <c r="AI822" s="80"/>
      <c r="AJ822" s="80"/>
      <c r="AK822" s="80"/>
      <c r="AL822" s="14"/>
      <c r="AM822" s="16" t="str">
        <f t="shared" si="1"/>
        <v>{s:'632221', v:848 , c:'放デイ１４・未計画・開減１・評減・'},</v>
      </c>
      <c r="AN822" s="16"/>
    </row>
    <row r="823" ht="16.5" customHeight="1">
      <c r="A823" s="29">
        <v>63.0</v>
      </c>
      <c r="B823" s="30">
        <v>1416.0</v>
      </c>
      <c r="C823" s="31">
        <v>821.0</v>
      </c>
      <c r="D823" s="32" t="s">
        <v>867</v>
      </c>
      <c r="E823" s="94"/>
      <c r="F823" s="95"/>
      <c r="G823" s="103"/>
      <c r="H823" s="8"/>
      <c r="I823" s="8"/>
      <c r="J823" s="54"/>
      <c r="K823" s="69"/>
      <c r="L823" s="65"/>
      <c r="M823" s="65"/>
      <c r="N823" s="132"/>
      <c r="O823" s="134"/>
      <c r="P823" s="134"/>
      <c r="Q823" s="83"/>
      <c r="R823" s="90"/>
      <c r="S823" s="91"/>
      <c r="T823" s="128" t="s">
        <v>329</v>
      </c>
      <c r="U823" s="41" t="s">
        <v>21</v>
      </c>
      <c r="V823" s="68">
        <f>$V$295</f>
        <v>0.85</v>
      </c>
      <c r="W823" s="77"/>
      <c r="X823" s="77"/>
      <c r="Y823" s="77"/>
      <c r="Z823" s="77"/>
      <c r="AA823" s="77"/>
      <c r="AB823" s="72"/>
      <c r="AC823" s="72"/>
      <c r="AD823" s="72"/>
      <c r="AE823" s="72"/>
      <c r="AF823" s="72"/>
      <c r="AG823" s="45">
        <f>ROUND(ROUND(H808*R820,0)*V823,0)</f>
        <v>1211</v>
      </c>
      <c r="AH823" s="79"/>
      <c r="AI823" s="80"/>
      <c r="AJ823" s="80"/>
      <c r="AK823" s="80"/>
      <c r="AL823" s="14"/>
      <c r="AM823" s="16" t="str">
        <f t="shared" si="1"/>
        <v>{s:'631416', v:1211 , c:'放デイ１４・未計画・開減２・'},</v>
      </c>
      <c r="AN823" s="16"/>
    </row>
    <row r="824" ht="16.5" customHeight="1">
      <c r="A824" s="29">
        <v>63.0</v>
      </c>
      <c r="B824" s="30">
        <v>2222.0</v>
      </c>
      <c r="C824" s="31">
        <v>822.0</v>
      </c>
      <c r="D824" s="32" t="s">
        <v>868</v>
      </c>
      <c r="E824" s="94"/>
      <c r="F824" s="95"/>
      <c r="G824" s="103"/>
      <c r="H824" s="8"/>
      <c r="I824" s="8"/>
      <c r="J824" s="54"/>
      <c r="K824" s="69"/>
      <c r="L824" s="65"/>
      <c r="M824" s="65"/>
      <c r="N824" s="132"/>
      <c r="O824" s="134"/>
      <c r="P824" s="134"/>
      <c r="Q824" s="83"/>
      <c r="R824" s="90"/>
      <c r="S824" s="91"/>
      <c r="T824" s="129"/>
      <c r="U824" s="56"/>
      <c r="V824" s="72"/>
      <c r="W824" s="73" t="s">
        <v>20</v>
      </c>
      <c r="X824" s="74" t="s">
        <v>21</v>
      </c>
      <c r="Y824" s="75">
        <v>0.85</v>
      </c>
      <c r="Z824" s="43"/>
      <c r="AA824" s="43"/>
      <c r="AB824" s="44"/>
      <c r="AC824" s="44"/>
      <c r="AD824" s="44"/>
      <c r="AE824" s="44"/>
      <c r="AF824" s="44"/>
      <c r="AG824" s="45">
        <f>ROUND(ROUND(ROUND(H808*R820,0)*V823,0)*Y824,0)</f>
        <v>1029</v>
      </c>
      <c r="AH824" s="79"/>
      <c r="AI824" s="80"/>
      <c r="AJ824" s="80"/>
      <c r="AK824" s="80"/>
      <c r="AL824" s="14"/>
      <c r="AM824" s="16" t="str">
        <f t="shared" si="1"/>
        <v>{s:'632222', v:1029 , c:'放デイ１４・未計画・開減２・評減・'},</v>
      </c>
      <c r="AN824" s="16"/>
    </row>
    <row r="825" ht="16.5" customHeight="1">
      <c r="A825" s="29">
        <v>63.0</v>
      </c>
      <c r="B825" s="30">
        <v>2223.0</v>
      </c>
      <c r="C825" s="31">
        <v>823.0</v>
      </c>
      <c r="D825" s="32" t="s">
        <v>869</v>
      </c>
      <c r="E825" s="94"/>
      <c r="F825" s="95"/>
      <c r="G825" s="103"/>
      <c r="H825" s="8"/>
      <c r="I825" s="8"/>
      <c r="J825" s="54"/>
      <c r="K825" s="69"/>
      <c r="L825" s="65"/>
      <c r="M825" s="65"/>
      <c r="N825" s="132"/>
      <c r="O825" s="134"/>
      <c r="P825" s="134"/>
      <c r="Q825" s="83"/>
      <c r="R825" s="90"/>
      <c r="S825" s="91"/>
      <c r="T825" s="118"/>
      <c r="U825" s="41"/>
      <c r="V825" s="42"/>
      <c r="W825" s="43"/>
      <c r="X825" s="43"/>
      <c r="Y825" s="44"/>
      <c r="Z825" s="82" t="s">
        <v>30</v>
      </c>
      <c r="AA825" s="83">
        <v>5.0</v>
      </c>
      <c r="AB825" s="84" t="s">
        <v>31</v>
      </c>
      <c r="AC825" s="84"/>
      <c r="AD825" s="84"/>
      <c r="AE825" s="84"/>
      <c r="AF825" s="84"/>
      <c r="AG825" s="45">
        <f>ROUND(ROUND(H808*R820,0)-AA825,0)</f>
        <v>1420</v>
      </c>
      <c r="AH825" s="79"/>
      <c r="AI825" s="80"/>
      <c r="AJ825" s="80"/>
      <c r="AK825" s="80"/>
      <c r="AL825" s="14"/>
      <c r="AM825" s="16" t="str">
        <f t="shared" si="1"/>
        <v>{s:'632223', v:1420 , c:'放デイ１４・未計画・拘減・'},</v>
      </c>
      <c r="AN825" s="16"/>
    </row>
    <row r="826" ht="16.5" customHeight="1">
      <c r="A826" s="29">
        <v>63.0</v>
      </c>
      <c r="B826" s="30">
        <v>2224.0</v>
      </c>
      <c r="C826" s="31">
        <v>824.0</v>
      </c>
      <c r="D826" s="32" t="s">
        <v>870</v>
      </c>
      <c r="E826" s="94"/>
      <c r="F826" s="95"/>
      <c r="G826" s="103"/>
      <c r="H826" s="8"/>
      <c r="I826" s="8"/>
      <c r="J826" s="54"/>
      <c r="K826" s="69"/>
      <c r="L826" s="65"/>
      <c r="M826" s="65"/>
      <c r="N826" s="132"/>
      <c r="O826" s="134"/>
      <c r="P826" s="134"/>
      <c r="Q826" s="83"/>
      <c r="R826" s="90"/>
      <c r="S826" s="91"/>
      <c r="T826" s="126"/>
      <c r="U826" s="56"/>
      <c r="V826" s="58"/>
      <c r="W826" s="59" t="s">
        <v>20</v>
      </c>
      <c r="X826" s="41" t="s">
        <v>21</v>
      </c>
      <c r="Y826" s="86">
        <v>0.85</v>
      </c>
      <c r="Z826" s="87"/>
      <c r="AA826" s="83"/>
      <c r="AB826" s="84"/>
      <c r="AC826" s="84"/>
      <c r="AD826" s="84"/>
      <c r="AE826" s="84"/>
      <c r="AF826" s="84"/>
      <c r="AG826" s="45">
        <f>ROUND(ROUND(ROUND(H808*R820,0)*Y826,0)-AA825,0)</f>
        <v>1206</v>
      </c>
      <c r="AH826" s="79"/>
      <c r="AI826" s="80"/>
      <c r="AJ826" s="80"/>
      <c r="AK826" s="80"/>
      <c r="AL826" s="14"/>
      <c r="AM826" s="16" t="str">
        <f t="shared" si="1"/>
        <v>{s:'632224', v:1206 , c:'放デイ１４・未計画・評減・拘減・'},</v>
      </c>
      <c r="AN826" s="16"/>
    </row>
    <row r="827" ht="16.5" customHeight="1">
      <c r="A827" s="29">
        <v>63.0</v>
      </c>
      <c r="B827" s="30">
        <v>2225.0</v>
      </c>
      <c r="C827" s="31">
        <v>825.0</v>
      </c>
      <c r="D827" s="32" t="s">
        <v>871</v>
      </c>
      <c r="E827" s="94"/>
      <c r="F827" s="95"/>
      <c r="G827" s="103"/>
      <c r="H827" s="8"/>
      <c r="I827" s="8"/>
      <c r="J827" s="54"/>
      <c r="K827" s="69"/>
      <c r="L827" s="65"/>
      <c r="M827" s="65"/>
      <c r="N827" s="132"/>
      <c r="O827" s="134"/>
      <c r="P827" s="134"/>
      <c r="Q827" s="83"/>
      <c r="R827" s="90"/>
      <c r="S827" s="91"/>
      <c r="T827" s="128" t="s">
        <v>326</v>
      </c>
      <c r="U827" s="83" t="s">
        <v>21</v>
      </c>
      <c r="V827" s="91">
        <f>$V$293</f>
        <v>0.7</v>
      </c>
      <c r="W827" s="88"/>
      <c r="X827" s="88"/>
      <c r="Y827" s="89"/>
      <c r="Z827" s="87"/>
      <c r="AA827" s="90"/>
      <c r="AB827" s="91"/>
      <c r="AC827" s="91"/>
      <c r="AD827" s="91"/>
      <c r="AE827" s="91"/>
      <c r="AF827" s="91"/>
      <c r="AG827" s="45">
        <f>ROUND(ROUND(ROUND(H808*R820,0)*V827,0)-AA825,0)</f>
        <v>993</v>
      </c>
      <c r="AH827" s="79"/>
      <c r="AI827" s="80"/>
      <c r="AJ827" s="80"/>
      <c r="AK827" s="80"/>
      <c r="AL827" s="14"/>
      <c r="AM827" s="16" t="str">
        <f t="shared" si="1"/>
        <v>{s:'632225', v:993 , c:'放デイ１４・未計画・開減１・拘減・'},</v>
      </c>
      <c r="AN827" s="16"/>
    </row>
    <row r="828" ht="16.5" customHeight="1">
      <c r="A828" s="29">
        <v>63.0</v>
      </c>
      <c r="B828" s="30">
        <v>2226.0</v>
      </c>
      <c r="C828" s="31">
        <v>826.0</v>
      </c>
      <c r="D828" s="32" t="s">
        <v>872</v>
      </c>
      <c r="E828" s="94"/>
      <c r="F828" s="95"/>
      <c r="G828" s="103"/>
      <c r="H828" s="8"/>
      <c r="I828" s="8"/>
      <c r="J828" s="54"/>
      <c r="K828" s="69"/>
      <c r="L828" s="65"/>
      <c r="M828" s="65"/>
      <c r="N828" s="132"/>
      <c r="O828" s="134"/>
      <c r="P828" s="134"/>
      <c r="Q828" s="83"/>
      <c r="R828" s="90"/>
      <c r="S828" s="91"/>
      <c r="T828" s="129"/>
      <c r="U828" s="56"/>
      <c r="V828" s="72"/>
      <c r="W828" s="73" t="s">
        <v>20</v>
      </c>
      <c r="X828" s="74" t="s">
        <v>21</v>
      </c>
      <c r="Y828" s="92">
        <v>0.85</v>
      </c>
      <c r="Z828" s="87"/>
      <c r="AA828" s="90"/>
      <c r="AB828" s="91"/>
      <c r="AC828" s="91"/>
      <c r="AD828" s="91"/>
      <c r="AE828" s="91"/>
      <c r="AF828" s="91"/>
      <c r="AG828" s="45">
        <f>ROUND(ROUND(ROUND(ROUND(H808*R820,0)*V827,0)*Y828,0)-AA825,0)</f>
        <v>843</v>
      </c>
      <c r="AH828" s="79"/>
      <c r="AI828" s="80"/>
      <c r="AJ828" s="80"/>
      <c r="AK828" s="80"/>
      <c r="AL828" s="14"/>
      <c r="AM828" s="16" t="str">
        <f t="shared" si="1"/>
        <v>{s:'632226', v:843 , c:'放デイ１４・未計画・開減１・評減・拘減・'},</v>
      </c>
      <c r="AN828" s="16"/>
    </row>
    <row r="829" ht="16.5" customHeight="1">
      <c r="A829" s="29">
        <v>63.0</v>
      </c>
      <c r="B829" s="30">
        <v>2227.0</v>
      </c>
      <c r="C829" s="31">
        <v>827.0</v>
      </c>
      <c r="D829" s="32" t="s">
        <v>873</v>
      </c>
      <c r="E829" s="94"/>
      <c r="F829" s="95"/>
      <c r="G829" s="103"/>
      <c r="H829" s="8"/>
      <c r="I829" s="8"/>
      <c r="J829" s="54"/>
      <c r="K829" s="69"/>
      <c r="L829" s="65"/>
      <c r="M829" s="65"/>
      <c r="N829" s="132"/>
      <c r="O829" s="134"/>
      <c r="P829" s="134"/>
      <c r="Q829" s="83"/>
      <c r="R829" s="90"/>
      <c r="S829" s="91"/>
      <c r="T829" s="128" t="s">
        <v>329</v>
      </c>
      <c r="U829" s="83" t="s">
        <v>21</v>
      </c>
      <c r="V829" s="91">
        <f>$V$295</f>
        <v>0.85</v>
      </c>
      <c r="W829" s="77"/>
      <c r="X829" s="77"/>
      <c r="Y829" s="72"/>
      <c r="Z829" s="87"/>
      <c r="AA829" s="90"/>
      <c r="AB829" s="91"/>
      <c r="AC829" s="91"/>
      <c r="AD829" s="91"/>
      <c r="AE829" s="91"/>
      <c r="AF829" s="91"/>
      <c r="AG829" s="45">
        <f>ROUND(ROUND(ROUND(H808*R820,0)*V829,0)-AA825,0)</f>
        <v>1206</v>
      </c>
      <c r="AH829" s="79"/>
      <c r="AI829" s="80"/>
      <c r="AJ829" s="80"/>
      <c r="AK829" s="80"/>
      <c r="AL829" s="14"/>
      <c r="AM829" s="16" t="str">
        <f t="shared" si="1"/>
        <v>{s:'632227', v:1206 , c:'放デイ１４・未計画・開減２・拘減・'},</v>
      </c>
      <c r="AN829" s="16"/>
    </row>
    <row r="830" ht="16.5" customHeight="1">
      <c r="A830" s="29">
        <v>63.0</v>
      </c>
      <c r="B830" s="30">
        <v>2228.0</v>
      </c>
      <c r="C830" s="31">
        <v>828.0</v>
      </c>
      <c r="D830" s="32" t="s">
        <v>874</v>
      </c>
      <c r="E830" s="94"/>
      <c r="F830" s="95"/>
      <c r="G830" s="103"/>
      <c r="H830" s="8"/>
      <c r="I830" s="8"/>
      <c r="J830" s="54"/>
      <c r="K830" s="69"/>
      <c r="L830" s="65"/>
      <c r="M830" s="65"/>
      <c r="N830" s="132"/>
      <c r="O830" s="134"/>
      <c r="P830" s="134"/>
      <c r="Q830" s="83"/>
      <c r="R830" s="90"/>
      <c r="S830" s="91"/>
      <c r="T830" s="129"/>
      <c r="U830" s="56"/>
      <c r="V830" s="72"/>
      <c r="W830" s="73" t="s">
        <v>20</v>
      </c>
      <c r="X830" s="74" t="s">
        <v>21</v>
      </c>
      <c r="Y830" s="92">
        <v>0.85</v>
      </c>
      <c r="Z830" s="93"/>
      <c r="AA830" s="77"/>
      <c r="AB830" s="72"/>
      <c r="AC830" s="72"/>
      <c r="AD830" s="72"/>
      <c r="AE830" s="72"/>
      <c r="AF830" s="72"/>
      <c r="AG830" s="45">
        <f>ROUND(ROUND(ROUND(ROUND(H808*R820,0)*V829,0)*Y830,0)-AA825,0)</f>
        <v>1024</v>
      </c>
      <c r="AH830" s="79"/>
      <c r="AI830" s="80"/>
      <c r="AJ830" s="80"/>
      <c r="AK830" s="80"/>
      <c r="AL830" s="14"/>
      <c r="AM830" s="16" t="str">
        <f t="shared" si="1"/>
        <v>{s:'632228', v:1024 , c:'放デイ１４・未計画・開減２・評減・拘減・'},</v>
      </c>
      <c r="AN830" s="16"/>
    </row>
    <row r="831" ht="16.5" customHeight="1">
      <c r="A831" s="29">
        <v>63.0</v>
      </c>
      <c r="B831" s="30">
        <v>2229.0</v>
      </c>
      <c r="C831" s="31">
        <v>829.0</v>
      </c>
      <c r="D831" s="32" t="s">
        <v>875</v>
      </c>
      <c r="E831" s="94"/>
      <c r="F831" s="95"/>
      <c r="G831" s="103"/>
      <c r="H831" s="8"/>
      <c r="I831" s="8"/>
      <c r="J831" s="54"/>
      <c r="K831" s="69"/>
      <c r="L831" s="65"/>
      <c r="M831" s="65"/>
      <c r="N831" s="132"/>
      <c r="O831" s="134"/>
      <c r="P831" s="130" t="s">
        <v>27</v>
      </c>
      <c r="Q831" s="41"/>
      <c r="R831" s="135"/>
      <c r="S831" s="68"/>
      <c r="T831" s="118"/>
      <c r="U831" s="41"/>
      <c r="V831" s="42"/>
      <c r="W831" s="43"/>
      <c r="X831" s="43"/>
      <c r="Y831" s="43"/>
      <c r="Z831" s="43"/>
      <c r="AA831" s="43"/>
      <c r="AB831" s="44"/>
      <c r="AC831" s="44"/>
      <c r="AD831" s="44"/>
      <c r="AE831" s="44"/>
      <c r="AF831" s="44"/>
      <c r="AG831" s="45">
        <f>ROUND(H808*R832,0)</f>
        <v>1018</v>
      </c>
      <c r="AH831" s="79"/>
      <c r="AI831" s="80"/>
      <c r="AJ831" s="80"/>
      <c r="AK831" s="80"/>
      <c r="AL831" s="14"/>
      <c r="AM831" s="16" t="str">
        <f t="shared" si="1"/>
        <v>{s:'632229', v:1018 , c:'放デイ１４・未計画２・'},</v>
      </c>
      <c r="AN831" s="16"/>
    </row>
    <row r="832" ht="16.5" customHeight="1">
      <c r="A832" s="29">
        <v>63.0</v>
      </c>
      <c r="B832" s="30">
        <v>2230.0</v>
      </c>
      <c r="C832" s="31">
        <v>830.0</v>
      </c>
      <c r="D832" s="32" t="s">
        <v>876</v>
      </c>
      <c r="E832" s="94"/>
      <c r="F832" s="95"/>
      <c r="G832" s="103"/>
      <c r="H832" s="8"/>
      <c r="I832" s="8"/>
      <c r="J832" s="54"/>
      <c r="K832" s="69"/>
      <c r="L832" s="65"/>
      <c r="M832" s="65"/>
      <c r="N832" s="132"/>
      <c r="O832" s="134"/>
      <c r="P832" s="87"/>
      <c r="Q832" s="83" t="s">
        <v>21</v>
      </c>
      <c r="R832" s="90">
        <v>0.5</v>
      </c>
      <c r="S832" s="91"/>
      <c r="T832" s="126"/>
      <c r="U832" s="56"/>
      <c r="V832" s="58"/>
      <c r="W832" s="59" t="s">
        <v>20</v>
      </c>
      <c r="X832" s="41" t="s">
        <v>21</v>
      </c>
      <c r="Y832" s="60">
        <v>0.85</v>
      </c>
      <c r="Z832" s="43"/>
      <c r="AA832" s="43"/>
      <c r="AB832" s="44"/>
      <c r="AC832" s="44"/>
      <c r="AD832" s="44"/>
      <c r="AE832" s="44"/>
      <c r="AF832" s="44"/>
      <c r="AG832" s="45">
        <f>ROUND(ROUND(H808*R832,0)*Y832,0)</f>
        <v>865</v>
      </c>
      <c r="AH832" s="79"/>
      <c r="AI832" s="80"/>
      <c r="AJ832" s="80"/>
      <c r="AK832" s="80"/>
      <c r="AL832" s="14"/>
      <c r="AM832" s="16" t="str">
        <f t="shared" si="1"/>
        <v>{s:'632230', v:865 , c:'放デイ１４・未計画２・評減・'},</v>
      </c>
      <c r="AN832" s="16"/>
    </row>
    <row r="833" ht="16.5" customHeight="1">
      <c r="A833" s="29">
        <v>63.0</v>
      </c>
      <c r="B833" s="30">
        <v>2231.0</v>
      </c>
      <c r="C833" s="31">
        <v>831.0</v>
      </c>
      <c r="D833" s="32" t="s">
        <v>877</v>
      </c>
      <c r="E833" s="94"/>
      <c r="F833" s="95"/>
      <c r="G833" s="103"/>
      <c r="H833" s="8"/>
      <c r="I833" s="8"/>
      <c r="J833" s="54"/>
      <c r="K833" s="69"/>
      <c r="L833" s="65"/>
      <c r="M833" s="65"/>
      <c r="N833" s="132"/>
      <c r="O833" s="134"/>
      <c r="P833" s="87"/>
      <c r="Q833" s="83"/>
      <c r="R833" s="90"/>
      <c r="S833" s="91"/>
      <c r="T833" s="128" t="s">
        <v>326</v>
      </c>
      <c r="U833" s="41" t="s">
        <v>21</v>
      </c>
      <c r="V833" s="68">
        <f>$V$293</f>
        <v>0.7</v>
      </c>
      <c r="W833" s="88"/>
      <c r="X833" s="88"/>
      <c r="Y833" s="88"/>
      <c r="Z833" s="88"/>
      <c r="AA833" s="88"/>
      <c r="AB833" s="89"/>
      <c r="AC833" s="89"/>
      <c r="AD833" s="89"/>
      <c r="AE833" s="89"/>
      <c r="AF833" s="89"/>
      <c r="AG833" s="45">
        <f>ROUND(ROUND(H808*R832,0)*V833,0)</f>
        <v>713</v>
      </c>
      <c r="AH833" s="79"/>
      <c r="AI833" s="80"/>
      <c r="AJ833" s="80"/>
      <c r="AK833" s="80"/>
      <c r="AL833" s="14"/>
      <c r="AM833" s="16" t="str">
        <f t="shared" si="1"/>
        <v>{s:'632231', v:713 , c:'放デイ１４・未計画２・開減１・'},</v>
      </c>
      <c r="AN833" s="16"/>
    </row>
    <row r="834" ht="16.5" customHeight="1">
      <c r="A834" s="29">
        <v>63.0</v>
      </c>
      <c r="B834" s="30">
        <v>2232.0</v>
      </c>
      <c r="C834" s="31">
        <v>832.0</v>
      </c>
      <c r="D834" s="32" t="s">
        <v>878</v>
      </c>
      <c r="E834" s="94"/>
      <c r="F834" s="95"/>
      <c r="G834" s="103"/>
      <c r="H834" s="8"/>
      <c r="I834" s="8"/>
      <c r="J834" s="54"/>
      <c r="K834" s="69"/>
      <c r="L834" s="65"/>
      <c r="M834" s="65"/>
      <c r="N834" s="132"/>
      <c r="O834" s="134"/>
      <c r="P834" s="87"/>
      <c r="Q834" s="83"/>
      <c r="R834" s="90"/>
      <c r="S834" s="91"/>
      <c r="T834" s="129"/>
      <c r="U834" s="56"/>
      <c r="V834" s="72"/>
      <c r="W834" s="73" t="s">
        <v>20</v>
      </c>
      <c r="X834" s="74" t="s">
        <v>21</v>
      </c>
      <c r="Y834" s="75">
        <v>0.85</v>
      </c>
      <c r="Z834" s="43"/>
      <c r="AA834" s="43"/>
      <c r="AB834" s="44"/>
      <c r="AC834" s="44"/>
      <c r="AD834" s="44"/>
      <c r="AE834" s="44"/>
      <c r="AF834" s="44"/>
      <c r="AG834" s="45">
        <f>ROUND(ROUND(ROUND(H808*R832,0)*V833,0)*Y834,0)</f>
        <v>606</v>
      </c>
      <c r="AH834" s="79"/>
      <c r="AI834" s="80"/>
      <c r="AJ834" s="80"/>
      <c r="AK834" s="80"/>
      <c r="AL834" s="14"/>
      <c r="AM834" s="16" t="str">
        <f t="shared" si="1"/>
        <v>{s:'632232', v:606 , c:'放デイ１４・未計画２・開減１・評減・'},</v>
      </c>
      <c r="AN834" s="16"/>
    </row>
    <row r="835" ht="16.5" customHeight="1">
      <c r="A835" s="29">
        <v>63.0</v>
      </c>
      <c r="B835" s="30">
        <v>2233.0</v>
      </c>
      <c r="C835" s="31">
        <v>833.0</v>
      </c>
      <c r="D835" s="32" t="s">
        <v>879</v>
      </c>
      <c r="E835" s="94"/>
      <c r="F835" s="95"/>
      <c r="G835" s="103"/>
      <c r="H835" s="8"/>
      <c r="I835" s="8"/>
      <c r="J835" s="54"/>
      <c r="K835" s="69"/>
      <c r="L835" s="65"/>
      <c r="M835" s="65"/>
      <c r="N835" s="132"/>
      <c r="O835" s="134"/>
      <c r="P835" s="87"/>
      <c r="Q835" s="83"/>
      <c r="R835" s="90"/>
      <c r="S835" s="91"/>
      <c r="T835" s="128" t="s">
        <v>329</v>
      </c>
      <c r="U835" s="41" t="s">
        <v>21</v>
      </c>
      <c r="V835" s="68">
        <f>$V$295</f>
        <v>0.85</v>
      </c>
      <c r="W835" s="77"/>
      <c r="X835" s="77"/>
      <c r="Y835" s="77"/>
      <c r="Z835" s="77"/>
      <c r="AA835" s="77"/>
      <c r="AB835" s="72"/>
      <c r="AC835" s="72"/>
      <c r="AD835" s="72"/>
      <c r="AE835" s="72"/>
      <c r="AF835" s="72"/>
      <c r="AG835" s="45">
        <f>ROUND(ROUND(H808*R832,0)*V835,0)</f>
        <v>865</v>
      </c>
      <c r="AH835" s="79"/>
      <c r="AI835" s="80"/>
      <c r="AJ835" s="80"/>
      <c r="AK835" s="80"/>
      <c r="AL835" s="14"/>
      <c r="AM835" s="16" t="str">
        <f t="shared" si="1"/>
        <v>{s:'632233', v:865 , c:'放デイ１４・未計画２・開減２・'},</v>
      </c>
      <c r="AN835" s="16"/>
    </row>
    <row r="836" ht="16.5" customHeight="1">
      <c r="A836" s="29">
        <v>63.0</v>
      </c>
      <c r="B836" s="30">
        <v>2234.0</v>
      </c>
      <c r="C836" s="31">
        <v>834.0</v>
      </c>
      <c r="D836" s="32" t="s">
        <v>880</v>
      </c>
      <c r="E836" s="94"/>
      <c r="F836" s="95"/>
      <c r="G836" s="103"/>
      <c r="H836" s="8"/>
      <c r="I836" s="8"/>
      <c r="J836" s="54"/>
      <c r="K836" s="69"/>
      <c r="L836" s="65"/>
      <c r="M836" s="65"/>
      <c r="N836" s="132"/>
      <c r="O836" s="134"/>
      <c r="P836" s="134"/>
      <c r="Q836" s="83"/>
      <c r="R836" s="90"/>
      <c r="S836" s="91"/>
      <c r="T836" s="129"/>
      <c r="U836" s="56"/>
      <c r="V836" s="72"/>
      <c r="W836" s="73" t="s">
        <v>20</v>
      </c>
      <c r="X836" s="74" t="s">
        <v>21</v>
      </c>
      <c r="Y836" s="75">
        <v>0.85</v>
      </c>
      <c r="Z836" s="43"/>
      <c r="AA836" s="43"/>
      <c r="AB836" s="44"/>
      <c r="AC836" s="44"/>
      <c r="AD836" s="44"/>
      <c r="AE836" s="44"/>
      <c r="AF836" s="44"/>
      <c r="AG836" s="45">
        <f>ROUND(ROUND(ROUND(H808*R832,0)*V835,0)*Y836,0)</f>
        <v>735</v>
      </c>
      <c r="AH836" s="79"/>
      <c r="AI836" s="80"/>
      <c r="AJ836" s="80"/>
      <c r="AK836" s="80"/>
      <c r="AL836" s="14"/>
      <c r="AM836" s="16" t="str">
        <f t="shared" si="1"/>
        <v>{s:'632234', v:735 , c:'放デイ１４・未計画２・開減２・評減・'},</v>
      </c>
      <c r="AN836" s="16"/>
    </row>
    <row r="837" ht="16.5" customHeight="1">
      <c r="A837" s="29">
        <v>63.0</v>
      </c>
      <c r="B837" s="30">
        <v>2235.0</v>
      </c>
      <c r="C837" s="31">
        <v>835.0</v>
      </c>
      <c r="D837" s="32" t="s">
        <v>881</v>
      </c>
      <c r="E837" s="94"/>
      <c r="F837" s="95"/>
      <c r="G837" s="103"/>
      <c r="H837" s="8"/>
      <c r="I837" s="8"/>
      <c r="J837" s="54"/>
      <c r="K837" s="69"/>
      <c r="L837" s="65"/>
      <c r="M837" s="65"/>
      <c r="N837" s="132"/>
      <c r="O837" s="134"/>
      <c r="P837" s="134"/>
      <c r="Q837" s="83"/>
      <c r="R837" s="90"/>
      <c r="S837" s="91"/>
      <c r="T837" s="118"/>
      <c r="U837" s="41"/>
      <c r="V837" s="42"/>
      <c r="W837" s="43"/>
      <c r="X837" s="43"/>
      <c r="Y837" s="44"/>
      <c r="Z837" s="82" t="s">
        <v>30</v>
      </c>
      <c r="AA837" s="83">
        <v>5.0</v>
      </c>
      <c r="AB837" s="84" t="s">
        <v>31</v>
      </c>
      <c r="AC837" s="84"/>
      <c r="AD837" s="84"/>
      <c r="AE837" s="84"/>
      <c r="AF837" s="84"/>
      <c r="AG837" s="45">
        <f>ROUND(ROUND(H808*R832,0)-AA837,0)</f>
        <v>1013</v>
      </c>
      <c r="AH837" s="79"/>
      <c r="AI837" s="80"/>
      <c r="AJ837" s="80"/>
      <c r="AK837" s="80"/>
      <c r="AL837" s="14"/>
      <c r="AM837" s="16" t="str">
        <f t="shared" si="1"/>
        <v>{s:'632235', v:1013 , c:'放デイ１４・未計画２・拘減・'},</v>
      </c>
      <c r="AN837" s="16"/>
    </row>
    <row r="838" ht="16.5" customHeight="1">
      <c r="A838" s="29">
        <v>63.0</v>
      </c>
      <c r="B838" s="30">
        <v>2236.0</v>
      </c>
      <c r="C838" s="31">
        <v>836.0</v>
      </c>
      <c r="D838" s="32" t="s">
        <v>882</v>
      </c>
      <c r="E838" s="94"/>
      <c r="F838" s="95"/>
      <c r="G838" s="103"/>
      <c r="H838" s="8"/>
      <c r="I838" s="8"/>
      <c r="J838" s="54"/>
      <c r="K838" s="69"/>
      <c r="L838" s="65"/>
      <c r="M838" s="65"/>
      <c r="N838" s="132"/>
      <c r="O838" s="134"/>
      <c r="P838" s="134"/>
      <c r="Q838" s="83"/>
      <c r="R838" s="90"/>
      <c r="S838" s="91"/>
      <c r="T838" s="126"/>
      <c r="U838" s="56"/>
      <c r="V838" s="58"/>
      <c r="W838" s="59" t="s">
        <v>20</v>
      </c>
      <c r="X838" s="41" t="s">
        <v>21</v>
      </c>
      <c r="Y838" s="86">
        <v>0.85</v>
      </c>
      <c r="Z838" s="87"/>
      <c r="AA838" s="83"/>
      <c r="AB838" s="84"/>
      <c r="AC838" s="84"/>
      <c r="AD838" s="84"/>
      <c r="AE838" s="84"/>
      <c r="AF838" s="84"/>
      <c r="AG838" s="45">
        <f>ROUND(ROUND(ROUND(H808*R832,0)*Y838,0)-AA837,0)</f>
        <v>860</v>
      </c>
      <c r="AH838" s="79"/>
      <c r="AI838" s="80"/>
      <c r="AJ838" s="80"/>
      <c r="AK838" s="80"/>
      <c r="AL838" s="14"/>
      <c r="AM838" s="16" t="str">
        <f t="shared" si="1"/>
        <v>{s:'632236', v:860 , c:'放デイ１４・未計画２・評減・拘減・'},</v>
      </c>
      <c r="AN838" s="16"/>
    </row>
    <row r="839" ht="16.5" customHeight="1">
      <c r="A839" s="29">
        <v>63.0</v>
      </c>
      <c r="B839" s="30">
        <v>2237.0</v>
      </c>
      <c r="C839" s="31">
        <v>837.0</v>
      </c>
      <c r="D839" s="32" t="s">
        <v>883</v>
      </c>
      <c r="E839" s="94"/>
      <c r="F839" s="95"/>
      <c r="G839" s="103"/>
      <c r="H839" s="8"/>
      <c r="I839" s="8"/>
      <c r="J839" s="54"/>
      <c r="K839" s="69"/>
      <c r="L839" s="65"/>
      <c r="M839" s="65"/>
      <c r="N839" s="132"/>
      <c r="O839" s="134"/>
      <c r="P839" s="134"/>
      <c r="Q839" s="83"/>
      <c r="R839" s="90"/>
      <c r="S839" s="91"/>
      <c r="T839" s="128" t="s">
        <v>326</v>
      </c>
      <c r="U839" s="83" t="s">
        <v>21</v>
      </c>
      <c r="V839" s="91">
        <f>$V$293</f>
        <v>0.7</v>
      </c>
      <c r="W839" s="88"/>
      <c r="X839" s="88"/>
      <c r="Y839" s="89"/>
      <c r="Z839" s="87"/>
      <c r="AA839" s="90"/>
      <c r="AB839" s="91"/>
      <c r="AC839" s="91"/>
      <c r="AD839" s="91"/>
      <c r="AE839" s="91"/>
      <c r="AF839" s="91"/>
      <c r="AG839" s="45">
        <f>ROUND(ROUND(ROUND(H808*R832,0)*V839,0)-AA837,0)</f>
        <v>708</v>
      </c>
      <c r="AH839" s="79"/>
      <c r="AI839" s="80"/>
      <c r="AJ839" s="80"/>
      <c r="AK839" s="80"/>
      <c r="AL839" s="14"/>
      <c r="AM839" s="16" t="str">
        <f t="shared" si="1"/>
        <v>{s:'632237', v:708 , c:'放デイ１４・未計画２・開減１・拘減・'},</v>
      </c>
      <c r="AN839" s="16"/>
    </row>
    <row r="840" ht="16.5" customHeight="1">
      <c r="A840" s="29">
        <v>63.0</v>
      </c>
      <c r="B840" s="30">
        <v>2238.0</v>
      </c>
      <c r="C840" s="31">
        <v>838.0</v>
      </c>
      <c r="D840" s="32" t="s">
        <v>884</v>
      </c>
      <c r="E840" s="94"/>
      <c r="F840" s="95"/>
      <c r="G840" s="103"/>
      <c r="H840" s="8"/>
      <c r="I840" s="8"/>
      <c r="J840" s="54"/>
      <c r="K840" s="69"/>
      <c r="L840" s="65"/>
      <c r="M840" s="65"/>
      <c r="N840" s="132"/>
      <c r="O840" s="134"/>
      <c r="P840" s="134"/>
      <c r="Q840" s="83"/>
      <c r="R840" s="90"/>
      <c r="S840" s="91"/>
      <c r="T840" s="129"/>
      <c r="U840" s="56"/>
      <c r="V840" s="72"/>
      <c r="W840" s="73" t="s">
        <v>20</v>
      </c>
      <c r="X840" s="74" t="s">
        <v>21</v>
      </c>
      <c r="Y840" s="92">
        <v>0.85</v>
      </c>
      <c r="Z840" s="87"/>
      <c r="AA840" s="90"/>
      <c r="AB840" s="91"/>
      <c r="AC840" s="91"/>
      <c r="AD840" s="91"/>
      <c r="AE840" s="91"/>
      <c r="AF840" s="91"/>
      <c r="AG840" s="45">
        <f>ROUND(ROUND(ROUND(ROUND(H808*R832,0)*V839,0)*Y840,0)-AA837,0)</f>
        <v>601</v>
      </c>
      <c r="AH840" s="79"/>
      <c r="AI840" s="80"/>
      <c r="AJ840" s="80"/>
      <c r="AK840" s="80"/>
      <c r="AL840" s="14"/>
      <c r="AM840" s="16" t="str">
        <f t="shared" si="1"/>
        <v>{s:'632238', v:601 , c:'放デイ１４・未計画２・開減１・評減・拘減・'},</v>
      </c>
      <c r="AN840" s="16"/>
    </row>
    <row r="841" ht="16.5" customHeight="1">
      <c r="A841" s="29">
        <v>63.0</v>
      </c>
      <c r="B841" s="30">
        <v>2239.0</v>
      </c>
      <c r="C841" s="31">
        <v>839.0</v>
      </c>
      <c r="D841" s="32" t="s">
        <v>885</v>
      </c>
      <c r="E841" s="94"/>
      <c r="F841" s="95"/>
      <c r="G841" s="103"/>
      <c r="H841" s="8"/>
      <c r="I841" s="8"/>
      <c r="J841" s="54"/>
      <c r="K841" s="69"/>
      <c r="L841" s="65"/>
      <c r="M841" s="65"/>
      <c r="N841" s="132"/>
      <c r="O841" s="134"/>
      <c r="P841" s="134"/>
      <c r="Q841" s="83"/>
      <c r="R841" s="90"/>
      <c r="S841" s="91"/>
      <c r="T841" s="128" t="s">
        <v>329</v>
      </c>
      <c r="U841" s="83" t="s">
        <v>21</v>
      </c>
      <c r="V841" s="91">
        <f>$V$295</f>
        <v>0.85</v>
      </c>
      <c r="W841" s="77"/>
      <c r="X841" s="77"/>
      <c r="Y841" s="72"/>
      <c r="Z841" s="87"/>
      <c r="AA841" s="90"/>
      <c r="AB841" s="91"/>
      <c r="AC841" s="91"/>
      <c r="AD841" s="91"/>
      <c r="AE841" s="91"/>
      <c r="AF841" s="91"/>
      <c r="AG841" s="45">
        <f>ROUND(ROUND(ROUND(H808*R832,0)*V841,0)-AA837,0)</f>
        <v>860</v>
      </c>
      <c r="AH841" s="79"/>
      <c r="AI841" s="80"/>
      <c r="AJ841" s="80"/>
      <c r="AK841" s="80"/>
      <c r="AL841" s="14"/>
      <c r="AM841" s="16" t="str">
        <f t="shared" si="1"/>
        <v>{s:'632239', v:860 , c:'放デイ１４・未計画２・開減２・拘減・'},</v>
      </c>
      <c r="AN841" s="16"/>
    </row>
    <row r="842" ht="16.5" customHeight="1">
      <c r="A842" s="29">
        <v>63.0</v>
      </c>
      <c r="B842" s="30">
        <v>2240.0</v>
      </c>
      <c r="C842" s="31">
        <v>840.0</v>
      </c>
      <c r="D842" s="32" t="s">
        <v>886</v>
      </c>
      <c r="E842" s="94"/>
      <c r="F842" s="95"/>
      <c r="G842" s="136"/>
      <c r="H842" s="22"/>
      <c r="I842" s="22"/>
      <c r="J842" s="109"/>
      <c r="K842" s="69"/>
      <c r="L842" s="65"/>
      <c r="M842" s="65"/>
      <c r="N842" s="132"/>
      <c r="O842" s="138"/>
      <c r="P842" s="138"/>
      <c r="Q842" s="56"/>
      <c r="R842" s="77"/>
      <c r="S842" s="72"/>
      <c r="T842" s="129"/>
      <c r="U842" s="56"/>
      <c r="V842" s="72"/>
      <c r="W842" s="73" t="s">
        <v>20</v>
      </c>
      <c r="X842" s="74" t="s">
        <v>21</v>
      </c>
      <c r="Y842" s="92">
        <v>0.85</v>
      </c>
      <c r="Z842" s="93"/>
      <c r="AA842" s="77"/>
      <c r="AB842" s="72"/>
      <c r="AC842" s="72"/>
      <c r="AD842" s="72"/>
      <c r="AE842" s="72"/>
      <c r="AF842" s="72"/>
      <c r="AG842" s="45">
        <f>ROUND(ROUND(ROUND(ROUND(H808*R832,0)*V841,0)*Y842,0)-AA837,0)</f>
        <v>730</v>
      </c>
      <c r="AH842" s="79"/>
      <c r="AI842" s="80"/>
      <c r="AJ842" s="80"/>
      <c r="AK842" s="80"/>
      <c r="AL842" s="14"/>
      <c r="AM842" s="16" t="str">
        <f t="shared" si="1"/>
        <v>{s:'632240', v:730 , c:'放デイ１４・未計画２・開減２・評減・拘減・'},</v>
      </c>
      <c r="AN842" s="16"/>
    </row>
    <row r="843" ht="16.5" customHeight="1">
      <c r="A843" s="29">
        <v>63.0</v>
      </c>
      <c r="B843" s="30">
        <v>1441.0</v>
      </c>
      <c r="C843" s="31">
        <v>841.0</v>
      </c>
      <c r="D843" s="32" t="s">
        <v>887</v>
      </c>
      <c r="E843" s="94"/>
      <c r="F843" s="95"/>
      <c r="G843" s="82" t="s">
        <v>773</v>
      </c>
      <c r="H843" s="152"/>
      <c r="I843" s="152"/>
      <c r="J843" s="153"/>
      <c r="K843" s="52"/>
      <c r="L843" s="8"/>
      <c r="M843" s="53"/>
      <c r="N843" s="54"/>
      <c r="O843" s="157"/>
      <c r="P843" s="158"/>
      <c r="Q843" s="7"/>
      <c r="R843" s="7"/>
      <c r="S843" s="7"/>
      <c r="T843" s="118"/>
      <c r="U843" s="41"/>
      <c r="V843" s="42"/>
      <c r="W843" s="43"/>
      <c r="X843" s="43"/>
      <c r="Y843" s="43"/>
      <c r="Z843" s="43"/>
      <c r="AA843" s="43"/>
      <c r="AB843" s="44"/>
      <c r="AC843" s="44"/>
      <c r="AD843" s="44"/>
      <c r="AE843" s="44"/>
      <c r="AF843" s="44"/>
      <c r="AG843" s="45">
        <f>ROUND(H844,0)</f>
        <v>1704</v>
      </c>
      <c r="AH843" s="79"/>
      <c r="AI843" s="80"/>
      <c r="AJ843" s="80"/>
      <c r="AK843" s="80"/>
      <c r="AL843" s="14"/>
      <c r="AM843" s="16" t="str">
        <f t="shared" si="1"/>
        <v>{s:'631441', v:1704 , c:'放デイ１５・'},</v>
      </c>
      <c r="AN843" s="16"/>
    </row>
    <row r="844" ht="16.5" customHeight="1">
      <c r="A844" s="29">
        <v>63.0</v>
      </c>
      <c r="B844" s="30">
        <v>2241.0</v>
      </c>
      <c r="C844" s="31">
        <v>842.0</v>
      </c>
      <c r="D844" s="32" t="s">
        <v>888</v>
      </c>
      <c r="E844" s="94"/>
      <c r="F844" s="95"/>
      <c r="G844" s="87"/>
      <c r="H844" s="50">
        <v>1704.0</v>
      </c>
      <c r="I844" s="8" t="s">
        <v>9</v>
      </c>
      <c r="J844" s="95"/>
      <c r="K844" s="52"/>
      <c r="L844" s="8"/>
      <c r="M844" s="53"/>
      <c r="N844" s="54"/>
      <c r="O844" s="159"/>
      <c r="P844" s="160"/>
      <c r="Q844" s="8"/>
      <c r="R844" s="8"/>
      <c r="S844" s="8"/>
      <c r="T844" s="126"/>
      <c r="U844" s="56"/>
      <c r="V844" s="58"/>
      <c r="W844" s="59" t="s">
        <v>20</v>
      </c>
      <c r="X844" s="41" t="s">
        <v>21</v>
      </c>
      <c r="Y844" s="60">
        <v>0.85</v>
      </c>
      <c r="Z844" s="43"/>
      <c r="AA844" s="43"/>
      <c r="AB844" s="44"/>
      <c r="AC844" s="44"/>
      <c r="AD844" s="44"/>
      <c r="AE844" s="44"/>
      <c r="AF844" s="44"/>
      <c r="AG844" s="45">
        <f>ROUND(H844*Y844,0)</f>
        <v>1448</v>
      </c>
      <c r="AH844" s="79"/>
      <c r="AI844" s="80"/>
      <c r="AJ844" s="80"/>
      <c r="AK844" s="80"/>
      <c r="AL844" s="14"/>
      <c r="AM844" s="16" t="str">
        <f t="shared" si="1"/>
        <v>{s:'632241', v:1448 , c:'放デイ１５・評減・'},</v>
      </c>
      <c r="AN844" s="16"/>
    </row>
    <row r="845" ht="16.5" customHeight="1">
      <c r="A845" s="29">
        <v>63.0</v>
      </c>
      <c r="B845" s="30">
        <v>1442.0</v>
      </c>
      <c r="C845" s="31">
        <v>843.0</v>
      </c>
      <c r="D845" s="32" t="s">
        <v>889</v>
      </c>
      <c r="E845" s="94"/>
      <c r="F845" s="95"/>
      <c r="G845" s="94"/>
      <c r="H845" s="140"/>
      <c r="I845" s="140"/>
      <c r="J845" s="95"/>
      <c r="K845" s="52"/>
      <c r="L845" s="8"/>
      <c r="M845" s="53"/>
      <c r="N845" s="144"/>
      <c r="O845" s="161"/>
      <c r="P845" s="162"/>
      <c r="Q845" s="8"/>
      <c r="R845" s="8"/>
      <c r="S845" s="8"/>
      <c r="T845" s="128" t="s">
        <v>326</v>
      </c>
      <c r="U845" s="41" t="s">
        <v>21</v>
      </c>
      <c r="V845" s="68">
        <f>$V$293</f>
        <v>0.7</v>
      </c>
      <c r="W845" s="88"/>
      <c r="X845" s="88"/>
      <c r="Y845" s="88"/>
      <c r="Z845" s="88"/>
      <c r="AA845" s="88"/>
      <c r="AB845" s="89"/>
      <c r="AC845" s="89"/>
      <c r="AD845" s="89"/>
      <c r="AE845" s="89"/>
      <c r="AF845" s="89"/>
      <c r="AG845" s="45">
        <f>ROUND(H844*V845,0)</f>
        <v>1193</v>
      </c>
      <c r="AH845" s="79"/>
      <c r="AI845" s="80"/>
      <c r="AJ845" s="80"/>
      <c r="AK845" s="80"/>
      <c r="AL845" s="14"/>
      <c r="AM845" s="16" t="str">
        <f t="shared" si="1"/>
        <v>{s:'631442', v:1193 , c:'放デイ１５・開減１・'},</v>
      </c>
      <c r="AN845" s="16"/>
    </row>
    <row r="846" ht="16.5" customHeight="1">
      <c r="A846" s="29">
        <v>63.0</v>
      </c>
      <c r="B846" s="30">
        <v>2242.0</v>
      </c>
      <c r="C846" s="31">
        <v>844.0</v>
      </c>
      <c r="D846" s="32" t="s">
        <v>890</v>
      </c>
      <c r="E846" s="94"/>
      <c r="F846" s="95"/>
      <c r="G846" s="94"/>
      <c r="H846" s="140"/>
      <c r="I846" s="140"/>
      <c r="J846" s="95"/>
      <c r="K846" s="52"/>
      <c r="L846" s="8"/>
      <c r="M846" s="53"/>
      <c r="N846" s="144"/>
      <c r="O846" s="161"/>
      <c r="P846" s="162"/>
      <c r="Q846" s="8"/>
      <c r="R846" s="8"/>
      <c r="S846" s="8"/>
      <c r="T846" s="129"/>
      <c r="U846" s="56"/>
      <c r="V846" s="72"/>
      <c r="W846" s="73" t="s">
        <v>20</v>
      </c>
      <c r="X846" s="74" t="s">
        <v>21</v>
      </c>
      <c r="Y846" s="75">
        <v>0.85</v>
      </c>
      <c r="Z846" s="43"/>
      <c r="AA846" s="43"/>
      <c r="AB846" s="44"/>
      <c r="AC846" s="44"/>
      <c r="AD846" s="44"/>
      <c r="AE846" s="44"/>
      <c r="AF846" s="44"/>
      <c r="AG846" s="45">
        <f>ROUND(ROUND(H844*V845,0)*Y846,0)</f>
        <v>1014</v>
      </c>
      <c r="AH846" s="79"/>
      <c r="AI846" s="80"/>
      <c r="AJ846" s="80"/>
      <c r="AK846" s="80"/>
      <c r="AL846" s="14"/>
      <c r="AM846" s="16" t="str">
        <f t="shared" si="1"/>
        <v>{s:'632242', v:1014 , c:'放デイ１５・開減１・評減・'},</v>
      </c>
      <c r="AN846" s="16"/>
    </row>
    <row r="847" ht="16.5" customHeight="1">
      <c r="A847" s="29">
        <v>63.0</v>
      </c>
      <c r="B847" s="30">
        <v>1443.0</v>
      </c>
      <c r="C847" s="31">
        <v>845.0</v>
      </c>
      <c r="D847" s="32" t="s">
        <v>891</v>
      </c>
      <c r="E847" s="94"/>
      <c r="F847" s="95"/>
      <c r="G847" s="94"/>
      <c r="H847" s="140"/>
      <c r="I847" s="140"/>
      <c r="J847" s="95"/>
      <c r="K847" s="52"/>
      <c r="L847" s="8"/>
      <c r="M847" s="53"/>
      <c r="N847" s="144"/>
      <c r="O847" s="161"/>
      <c r="P847" s="162"/>
      <c r="Q847" s="8"/>
      <c r="R847" s="8"/>
      <c r="S847" s="54"/>
      <c r="T847" s="128" t="s">
        <v>329</v>
      </c>
      <c r="U847" s="41" t="s">
        <v>21</v>
      </c>
      <c r="V847" s="68">
        <f>$V$295</f>
        <v>0.85</v>
      </c>
      <c r="W847" s="77"/>
      <c r="X847" s="77"/>
      <c r="Y847" s="77"/>
      <c r="Z847" s="77"/>
      <c r="AA847" s="77"/>
      <c r="AB847" s="72"/>
      <c r="AC847" s="72"/>
      <c r="AD847" s="72"/>
      <c r="AE847" s="72"/>
      <c r="AF847" s="72"/>
      <c r="AG847" s="45">
        <f>ROUND(H844*V847,0)</f>
        <v>1448</v>
      </c>
      <c r="AH847" s="79"/>
      <c r="AI847" s="80"/>
      <c r="AJ847" s="80"/>
      <c r="AK847" s="80"/>
      <c r="AL847" s="14"/>
      <c r="AM847" s="16" t="str">
        <f t="shared" si="1"/>
        <v>{s:'631443', v:1448 , c:'放デイ１５・開減２・'},</v>
      </c>
      <c r="AN847" s="16"/>
    </row>
    <row r="848" ht="16.5" customHeight="1">
      <c r="A848" s="29">
        <v>63.0</v>
      </c>
      <c r="B848" s="30">
        <v>2243.0</v>
      </c>
      <c r="C848" s="31">
        <v>846.0</v>
      </c>
      <c r="D848" s="32" t="s">
        <v>892</v>
      </c>
      <c r="E848" s="94"/>
      <c r="F848" s="95"/>
      <c r="G848" s="94"/>
      <c r="H848" s="140"/>
      <c r="I848" s="140"/>
      <c r="J848" s="95"/>
      <c r="K848" s="52"/>
      <c r="L848" s="8"/>
      <c r="M848" s="53"/>
      <c r="N848" s="144"/>
      <c r="O848" s="161"/>
      <c r="P848" s="162"/>
      <c r="Q848" s="8"/>
      <c r="R848" s="8"/>
      <c r="S848" s="54"/>
      <c r="T848" s="129"/>
      <c r="U848" s="56"/>
      <c r="V848" s="72"/>
      <c r="W848" s="73" t="s">
        <v>20</v>
      </c>
      <c r="X848" s="74" t="s">
        <v>21</v>
      </c>
      <c r="Y848" s="75">
        <v>0.85</v>
      </c>
      <c r="Z848" s="43"/>
      <c r="AA848" s="43"/>
      <c r="AB848" s="44"/>
      <c r="AC848" s="44"/>
      <c r="AD848" s="44"/>
      <c r="AE848" s="44"/>
      <c r="AF848" s="44"/>
      <c r="AG848" s="45">
        <f>ROUND(ROUND(H844*V847,0)*Y848,0)</f>
        <v>1231</v>
      </c>
      <c r="AH848" s="79"/>
      <c r="AI848" s="80"/>
      <c r="AJ848" s="80"/>
      <c r="AK848" s="80"/>
      <c r="AL848" s="14"/>
      <c r="AM848" s="16" t="str">
        <f t="shared" si="1"/>
        <v>{s:'632243', v:1231 , c:'放デイ１５・開減２・評減・'},</v>
      </c>
      <c r="AN848" s="16"/>
    </row>
    <row r="849" ht="16.5" customHeight="1">
      <c r="A849" s="29">
        <v>63.0</v>
      </c>
      <c r="B849" s="30">
        <v>2244.0</v>
      </c>
      <c r="C849" s="31">
        <v>847.0</v>
      </c>
      <c r="D849" s="32" t="s">
        <v>893</v>
      </c>
      <c r="E849" s="94"/>
      <c r="F849" s="95"/>
      <c r="G849" s="94"/>
      <c r="H849" s="140"/>
      <c r="I849" s="140"/>
      <c r="J849" s="95"/>
      <c r="K849" s="52"/>
      <c r="L849" s="8"/>
      <c r="M849" s="53"/>
      <c r="N849" s="144"/>
      <c r="O849" s="161"/>
      <c r="P849" s="162"/>
      <c r="Q849" s="8"/>
      <c r="R849" s="8"/>
      <c r="S849" s="54"/>
      <c r="T849" s="118"/>
      <c r="U849" s="41"/>
      <c r="V849" s="42"/>
      <c r="W849" s="43"/>
      <c r="X849" s="43"/>
      <c r="Y849" s="44"/>
      <c r="Z849" s="82" t="s">
        <v>30</v>
      </c>
      <c r="AA849" s="83">
        <v>5.0</v>
      </c>
      <c r="AB849" s="84" t="s">
        <v>31</v>
      </c>
      <c r="AC849" s="84"/>
      <c r="AD849" s="84"/>
      <c r="AE849" s="84"/>
      <c r="AF849" s="84"/>
      <c r="AG849" s="45">
        <f>ROUND(H844-AA849,0)</f>
        <v>1699</v>
      </c>
      <c r="AH849" s="79"/>
      <c r="AI849" s="80"/>
      <c r="AJ849" s="80"/>
      <c r="AK849" s="80"/>
      <c r="AL849" s="14"/>
      <c r="AM849" s="16" t="str">
        <f t="shared" si="1"/>
        <v>{s:'632244', v:1699 , c:'放デイ１５・拘減・'},</v>
      </c>
      <c r="AN849" s="16"/>
    </row>
    <row r="850" ht="16.5" customHeight="1">
      <c r="A850" s="29">
        <v>63.0</v>
      </c>
      <c r="B850" s="30">
        <v>2245.0</v>
      </c>
      <c r="C850" s="31">
        <v>848.0</v>
      </c>
      <c r="D850" s="32" t="s">
        <v>894</v>
      </c>
      <c r="E850" s="94"/>
      <c r="F850" s="95"/>
      <c r="G850" s="94"/>
      <c r="H850" s="140"/>
      <c r="I850" s="140"/>
      <c r="J850" s="95"/>
      <c r="K850" s="52"/>
      <c r="L850" s="8"/>
      <c r="M850" s="53"/>
      <c r="N850" s="144"/>
      <c r="O850" s="161"/>
      <c r="P850" s="162"/>
      <c r="Q850" s="8"/>
      <c r="R850" s="8"/>
      <c r="S850" s="8"/>
      <c r="T850" s="126"/>
      <c r="U850" s="56"/>
      <c r="V850" s="58"/>
      <c r="W850" s="59" t="s">
        <v>20</v>
      </c>
      <c r="X850" s="41" t="s">
        <v>21</v>
      </c>
      <c r="Y850" s="86">
        <v>0.85</v>
      </c>
      <c r="Z850" s="87"/>
      <c r="AA850" s="83"/>
      <c r="AB850" s="84"/>
      <c r="AC850" s="84"/>
      <c r="AD850" s="84"/>
      <c r="AE850" s="84"/>
      <c r="AF850" s="84"/>
      <c r="AG850" s="45">
        <f>ROUND(ROUND(H844*Y850,0)-AA849,0)</f>
        <v>1443</v>
      </c>
      <c r="AH850" s="79"/>
      <c r="AI850" s="80"/>
      <c r="AJ850" s="80"/>
      <c r="AK850" s="80"/>
      <c r="AL850" s="14"/>
      <c r="AM850" s="16" t="str">
        <f t="shared" si="1"/>
        <v>{s:'632245', v:1443 , c:'放デイ１５・評減・拘減・'},</v>
      </c>
      <c r="AN850" s="16"/>
    </row>
    <row r="851" ht="16.5" customHeight="1">
      <c r="A851" s="29">
        <v>63.0</v>
      </c>
      <c r="B851" s="30">
        <v>2246.0</v>
      </c>
      <c r="C851" s="31">
        <v>849.0</v>
      </c>
      <c r="D851" s="32" t="s">
        <v>895</v>
      </c>
      <c r="E851" s="94"/>
      <c r="F851" s="95"/>
      <c r="G851" s="94"/>
      <c r="H851" s="140"/>
      <c r="I851" s="140"/>
      <c r="J851" s="95"/>
      <c r="K851" s="52"/>
      <c r="L851" s="8"/>
      <c r="M851" s="53"/>
      <c r="N851" s="144"/>
      <c r="O851" s="161"/>
      <c r="P851" s="162"/>
      <c r="Q851" s="8"/>
      <c r="R851" s="8"/>
      <c r="S851" s="8"/>
      <c r="T851" s="128" t="s">
        <v>326</v>
      </c>
      <c r="U851" s="83" t="s">
        <v>21</v>
      </c>
      <c r="V851" s="91">
        <f>$V$293</f>
        <v>0.7</v>
      </c>
      <c r="W851" s="88"/>
      <c r="X851" s="88"/>
      <c r="Y851" s="89"/>
      <c r="Z851" s="87"/>
      <c r="AA851" s="90"/>
      <c r="AB851" s="91"/>
      <c r="AC851" s="91"/>
      <c r="AD851" s="91"/>
      <c r="AE851" s="91"/>
      <c r="AF851" s="91"/>
      <c r="AG851" s="45">
        <f>ROUND(ROUND(H844*V851,0)-AA849,0)</f>
        <v>1188</v>
      </c>
      <c r="AH851" s="79"/>
      <c r="AI851" s="80"/>
      <c r="AJ851" s="80"/>
      <c r="AK851" s="80"/>
      <c r="AL851" s="14"/>
      <c r="AM851" s="16" t="str">
        <f t="shared" si="1"/>
        <v>{s:'632246', v:1188 , c:'放デイ１５・開減１・拘減・'},</v>
      </c>
      <c r="AN851" s="16"/>
    </row>
    <row r="852" ht="16.5" customHeight="1">
      <c r="A852" s="29">
        <v>63.0</v>
      </c>
      <c r="B852" s="30">
        <v>2247.0</v>
      </c>
      <c r="C852" s="31">
        <v>850.0</v>
      </c>
      <c r="D852" s="32" t="s">
        <v>896</v>
      </c>
      <c r="E852" s="94"/>
      <c r="F852" s="95"/>
      <c r="G852" s="94"/>
      <c r="H852" s="140"/>
      <c r="I852" s="140"/>
      <c r="J852" s="95"/>
      <c r="K852" s="52"/>
      <c r="L852" s="8"/>
      <c r="M852" s="53"/>
      <c r="N852" s="144"/>
      <c r="O852" s="161"/>
      <c r="P852" s="162"/>
      <c r="Q852" s="8"/>
      <c r="R852" s="8"/>
      <c r="S852" s="8"/>
      <c r="T852" s="129"/>
      <c r="U852" s="56"/>
      <c r="V852" s="72"/>
      <c r="W852" s="73" t="s">
        <v>20</v>
      </c>
      <c r="X852" s="74" t="s">
        <v>21</v>
      </c>
      <c r="Y852" s="92">
        <v>0.85</v>
      </c>
      <c r="Z852" s="87"/>
      <c r="AA852" s="90"/>
      <c r="AB852" s="91"/>
      <c r="AC852" s="91"/>
      <c r="AD852" s="91"/>
      <c r="AE852" s="91"/>
      <c r="AF852" s="91"/>
      <c r="AG852" s="45">
        <f>ROUND(ROUND(ROUND(H844*V851,0)*Y852,0)-AA849,0)</f>
        <v>1009</v>
      </c>
      <c r="AH852" s="79"/>
      <c r="AI852" s="80"/>
      <c r="AJ852" s="80"/>
      <c r="AK852" s="80"/>
      <c r="AL852" s="14"/>
      <c r="AM852" s="16" t="str">
        <f t="shared" si="1"/>
        <v>{s:'632247', v:1009 , c:'放デイ１５・開減１・評減・拘減・'},</v>
      </c>
      <c r="AN852" s="16"/>
    </row>
    <row r="853" ht="16.5" customHeight="1">
      <c r="A853" s="29">
        <v>63.0</v>
      </c>
      <c r="B853" s="30">
        <v>2248.0</v>
      </c>
      <c r="C853" s="31">
        <v>851.0</v>
      </c>
      <c r="D853" s="32" t="s">
        <v>897</v>
      </c>
      <c r="E853" s="94"/>
      <c r="F853" s="95"/>
      <c r="G853" s="94"/>
      <c r="H853" s="140"/>
      <c r="I853" s="140"/>
      <c r="J853" s="95"/>
      <c r="K853" s="52"/>
      <c r="L853" s="8"/>
      <c r="M853" s="53"/>
      <c r="N853" s="144"/>
      <c r="O853" s="161"/>
      <c r="P853" s="162"/>
      <c r="Q853" s="8"/>
      <c r="R853" s="8"/>
      <c r="S853" s="8"/>
      <c r="T853" s="128" t="s">
        <v>329</v>
      </c>
      <c r="U853" s="83" t="s">
        <v>21</v>
      </c>
      <c r="V853" s="91">
        <f>$V$295</f>
        <v>0.85</v>
      </c>
      <c r="W853" s="77"/>
      <c r="X853" s="77"/>
      <c r="Y853" s="72"/>
      <c r="Z853" s="87"/>
      <c r="AA853" s="90"/>
      <c r="AB853" s="91"/>
      <c r="AC853" s="91"/>
      <c r="AD853" s="91"/>
      <c r="AE853" s="91"/>
      <c r="AF853" s="91"/>
      <c r="AG853" s="45">
        <f>ROUND(ROUND(H844*V853,0)-AA849,0)</f>
        <v>1443</v>
      </c>
      <c r="AH853" s="79"/>
      <c r="AI853" s="80"/>
      <c r="AJ853" s="80"/>
      <c r="AK853" s="80"/>
      <c r="AL853" s="14"/>
      <c r="AM853" s="16" t="str">
        <f t="shared" si="1"/>
        <v>{s:'632248', v:1443 , c:'放デイ１５・開減２・拘減・'},</v>
      </c>
      <c r="AN853" s="16"/>
    </row>
    <row r="854" ht="16.5" customHeight="1">
      <c r="A854" s="29">
        <v>63.0</v>
      </c>
      <c r="B854" s="30">
        <v>2249.0</v>
      </c>
      <c r="C854" s="31">
        <v>852.0</v>
      </c>
      <c r="D854" s="32" t="s">
        <v>898</v>
      </c>
      <c r="E854" s="94"/>
      <c r="F854" s="95"/>
      <c r="G854" s="94"/>
      <c r="H854" s="140"/>
      <c r="I854" s="140"/>
      <c r="J854" s="95"/>
      <c r="K854" s="52"/>
      <c r="L854" s="8"/>
      <c r="M854" s="53"/>
      <c r="N854" s="144"/>
      <c r="O854" s="161"/>
      <c r="P854" s="162"/>
      <c r="Q854" s="8"/>
      <c r="R854" s="8"/>
      <c r="S854" s="8"/>
      <c r="T854" s="129"/>
      <c r="U854" s="56"/>
      <c r="V854" s="72"/>
      <c r="W854" s="73" t="s">
        <v>20</v>
      </c>
      <c r="X854" s="74" t="s">
        <v>21</v>
      </c>
      <c r="Y854" s="92">
        <v>0.85</v>
      </c>
      <c r="Z854" s="93"/>
      <c r="AA854" s="77"/>
      <c r="AB854" s="72"/>
      <c r="AC854" s="72"/>
      <c r="AD854" s="72"/>
      <c r="AE854" s="72"/>
      <c r="AF854" s="72"/>
      <c r="AG854" s="45">
        <f>ROUND(ROUND(ROUND(H844*V853,0)*Y854,0)-AA849,0)</f>
        <v>1226</v>
      </c>
      <c r="AH854" s="79"/>
      <c r="AI854" s="80"/>
      <c r="AJ854" s="80"/>
      <c r="AK854" s="80"/>
      <c r="AL854" s="14"/>
      <c r="AM854" s="16" t="str">
        <f t="shared" si="1"/>
        <v>{s:'632249', v:1226 , c:'放デイ１５・開減２・評減・拘減・'},</v>
      </c>
      <c r="AN854" s="16"/>
    </row>
    <row r="855" ht="16.5" customHeight="1">
      <c r="A855" s="29">
        <v>63.0</v>
      </c>
      <c r="B855" s="30">
        <v>1444.0</v>
      </c>
      <c r="C855" s="31">
        <v>853.0</v>
      </c>
      <c r="D855" s="32" t="s">
        <v>899</v>
      </c>
      <c r="E855" s="94"/>
      <c r="F855" s="95"/>
      <c r="G855" s="127"/>
      <c r="H855" s="8"/>
      <c r="I855" s="8"/>
      <c r="J855" s="54"/>
      <c r="K855" s="69"/>
      <c r="L855" s="65"/>
      <c r="M855" s="65"/>
      <c r="N855" s="54"/>
      <c r="O855" s="33" t="s">
        <v>23</v>
      </c>
      <c r="P855" s="130" t="s">
        <v>24</v>
      </c>
      <c r="Q855" s="7"/>
      <c r="R855" s="7"/>
      <c r="S855" s="39"/>
      <c r="T855" s="118"/>
      <c r="U855" s="41"/>
      <c r="V855" s="42"/>
      <c r="W855" s="43"/>
      <c r="X855" s="43"/>
      <c r="Y855" s="43"/>
      <c r="Z855" s="43"/>
      <c r="AA855" s="43"/>
      <c r="AB855" s="44"/>
      <c r="AC855" s="44"/>
      <c r="AD855" s="44"/>
      <c r="AE855" s="44"/>
      <c r="AF855" s="44"/>
      <c r="AG855" s="45">
        <f>ROUND(H844*R856,0)</f>
        <v>1193</v>
      </c>
      <c r="AH855" s="79"/>
      <c r="AI855" s="80"/>
      <c r="AJ855" s="80"/>
      <c r="AK855" s="80"/>
      <c r="AL855" s="14"/>
      <c r="AM855" s="16" t="str">
        <f t="shared" si="1"/>
        <v>{s:'631444', v:1193 , c:'放デイ１５・未計画・'},</v>
      </c>
      <c r="AN855" s="16"/>
    </row>
    <row r="856" ht="16.5" customHeight="1">
      <c r="A856" s="29">
        <v>63.0</v>
      </c>
      <c r="B856" s="30">
        <v>2250.0</v>
      </c>
      <c r="C856" s="31">
        <v>854.0</v>
      </c>
      <c r="D856" s="32" t="s">
        <v>900</v>
      </c>
      <c r="E856" s="94"/>
      <c r="F856" s="95"/>
      <c r="G856" s="127"/>
      <c r="H856" s="8"/>
      <c r="I856" s="8"/>
      <c r="J856" s="54"/>
      <c r="K856" s="69"/>
      <c r="L856" s="65"/>
      <c r="M856" s="65"/>
      <c r="N856" s="54"/>
      <c r="O856" s="131"/>
      <c r="P856" s="87"/>
      <c r="Q856" s="83" t="s">
        <v>21</v>
      </c>
      <c r="R856" s="90">
        <v>0.7</v>
      </c>
      <c r="S856" s="54"/>
      <c r="T856" s="126"/>
      <c r="U856" s="56"/>
      <c r="V856" s="58"/>
      <c r="W856" s="59" t="s">
        <v>20</v>
      </c>
      <c r="X856" s="41" t="s">
        <v>21</v>
      </c>
      <c r="Y856" s="60">
        <v>0.85</v>
      </c>
      <c r="Z856" s="43"/>
      <c r="AA856" s="43"/>
      <c r="AB856" s="44"/>
      <c r="AC856" s="44"/>
      <c r="AD856" s="44"/>
      <c r="AE856" s="44"/>
      <c r="AF856" s="44"/>
      <c r="AG856" s="45">
        <f>ROUND(ROUND(H844*R856,0)*Y856,0)</f>
        <v>1014</v>
      </c>
      <c r="AH856" s="79"/>
      <c r="AI856" s="80"/>
      <c r="AJ856" s="80"/>
      <c r="AK856" s="80"/>
      <c r="AL856" s="14"/>
      <c r="AM856" s="16" t="str">
        <f t="shared" si="1"/>
        <v>{s:'632250', v:1014 , c:'放デイ１５・未計画・評減・'},</v>
      </c>
      <c r="AN856" s="16"/>
    </row>
    <row r="857" ht="16.5" customHeight="1">
      <c r="A857" s="29">
        <v>63.0</v>
      </c>
      <c r="B857" s="30">
        <v>1445.0</v>
      </c>
      <c r="C857" s="31">
        <v>855.0</v>
      </c>
      <c r="D857" s="32" t="s">
        <v>901</v>
      </c>
      <c r="E857" s="94"/>
      <c r="F857" s="95"/>
      <c r="G857" s="103"/>
      <c r="H857" s="8"/>
      <c r="I857" s="8"/>
      <c r="J857" s="54"/>
      <c r="K857" s="69"/>
      <c r="L857" s="65"/>
      <c r="M857" s="65"/>
      <c r="N857" s="132"/>
      <c r="O857" s="131"/>
      <c r="P857" s="87"/>
      <c r="Q857" s="83"/>
      <c r="R857" s="90"/>
      <c r="S857" s="91"/>
      <c r="T857" s="128" t="s">
        <v>326</v>
      </c>
      <c r="U857" s="41" t="s">
        <v>21</v>
      </c>
      <c r="V857" s="68">
        <f>$V$293</f>
        <v>0.7</v>
      </c>
      <c r="W857" s="88"/>
      <c r="X857" s="88"/>
      <c r="Y857" s="88"/>
      <c r="Z857" s="88"/>
      <c r="AA857" s="88"/>
      <c r="AB857" s="89"/>
      <c r="AC857" s="89"/>
      <c r="AD857" s="89"/>
      <c r="AE857" s="89"/>
      <c r="AF857" s="89"/>
      <c r="AG857" s="45">
        <f>ROUND(ROUND(H844*R856,0)*V857,0)</f>
        <v>835</v>
      </c>
      <c r="AH857" s="79"/>
      <c r="AI857" s="80"/>
      <c r="AJ857" s="80"/>
      <c r="AK857" s="80"/>
      <c r="AL857" s="14"/>
      <c r="AM857" s="16" t="str">
        <f t="shared" si="1"/>
        <v>{s:'631445', v:835 , c:'放デイ１５・未計画・開減１・'},</v>
      </c>
      <c r="AN857" s="16"/>
    </row>
    <row r="858" ht="16.5" customHeight="1">
      <c r="A858" s="29">
        <v>63.0</v>
      </c>
      <c r="B858" s="30">
        <v>2251.0</v>
      </c>
      <c r="C858" s="31">
        <v>856.0</v>
      </c>
      <c r="D858" s="32" t="s">
        <v>902</v>
      </c>
      <c r="E858" s="94"/>
      <c r="F858" s="95"/>
      <c r="G858" s="103"/>
      <c r="H858" s="8"/>
      <c r="I858" s="8"/>
      <c r="J858" s="54"/>
      <c r="K858" s="69"/>
      <c r="L858" s="65"/>
      <c r="M858" s="65"/>
      <c r="N858" s="132"/>
      <c r="O858" s="131"/>
      <c r="P858" s="87"/>
      <c r="Q858" s="83"/>
      <c r="R858" s="90"/>
      <c r="S858" s="91"/>
      <c r="T858" s="129"/>
      <c r="U858" s="56"/>
      <c r="V858" s="72"/>
      <c r="W858" s="73" t="s">
        <v>20</v>
      </c>
      <c r="X858" s="74" t="s">
        <v>21</v>
      </c>
      <c r="Y858" s="75">
        <v>0.85</v>
      </c>
      <c r="Z858" s="43"/>
      <c r="AA858" s="43"/>
      <c r="AB858" s="44"/>
      <c r="AC858" s="44"/>
      <c r="AD858" s="44"/>
      <c r="AE858" s="44"/>
      <c r="AF858" s="44"/>
      <c r="AG858" s="45">
        <f>ROUND(ROUND(ROUND(H844*R856,0)*V857,0)*Y858,0)</f>
        <v>710</v>
      </c>
      <c r="AH858" s="79"/>
      <c r="AI858" s="80"/>
      <c r="AJ858" s="80"/>
      <c r="AK858" s="80"/>
      <c r="AL858" s="14"/>
      <c r="AM858" s="16" t="str">
        <f t="shared" si="1"/>
        <v>{s:'632251', v:710 , c:'放デイ１５・未計画・開減１・評減・'},</v>
      </c>
      <c r="AN858" s="16"/>
    </row>
    <row r="859" ht="16.5" customHeight="1">
      <c r="A859" s="29">
        <v>63.0</v>
      </c>
      <c r="B859" s="30">
        <v>1446.0</v>
      </c>
      <c r="C859" s="31">
        <v>857.0</v>
      </c>
      <c r="D859" s="32" t="s">
        <v>903</v>
      </c>
      <c r="E859" s="94"/>
      <c r="F859" s="95"/>
      <c r="G859" s="103"/>
      <c r="H859" s="8"/>
      <c r="I859" s="8"/>
      <c r="J859" s="54"/>
      <c r="K859" s="69"/>
      <c r="L859" s="65"/>
      <c r="M859" s="65"/>
      <c r="N859" s="132"/>
      <c r="O859" s="134"/>
      <c r="P859" s="87"/>
      <c r="Q859" s="83"/>
      <c r="R859" s="90"/>
      <c r="S859" s="91"/>
      <c r="T859" s="128" t="s">
        <v>329</v>
      </c>
      <c r="U859" s="41" t="s">
        <v>21</v>
      </c>
      <c r="V859" s="68">
        <f>$V$295</f>
        <v>0.85</v>
      </c>
      <c r="W859" s="77"/>
      <c r="X859" s="77"/>
      <c r="Y859" s="77"/>
      <c r="Z859" s="77"/>
      <c r="AA859" s="77"/>
      <c r="AB859" s="72"/>
      <c r="AC859" s="72"/>
      <c r="AD859" s="72"/>
      <c r="AE859" s="72"/>
      <c r="AF859" s="72"/>
      <c r="AG859" s="45">
        <f>ROUND(ROUND(H844*R856,0)*V859,0)</f>
        <v>1014</v>
      </c>
      <c r="AH859" s="79"/>
      <c r="AI859" s="80"/>
      <c r="AJ859" s="80"/>
      <c r="AK859" s="80"/>
      <c r="AL859" s="14"/>
      <c r="AM859" s="16" t="str">
        <f t="shared" si="1"/>
        <v>{s:'631446', v:1014 , c:'放デイ１５・未計画・開減２・'},</v>
      </c>
      <c r="AN859" s="16"/>
    </row>
    <row r="860" ht="16.5" customHeight="1">
      <c r="A860" s="29">
        <v>63.0</v>
      </c>
      <c r="B860" s="30">
        <v>2252.0</v>
      </c>
      <c r="C860" s="31">
        <v>858.0</v>
      </c>
      <c r="D860" s="32" t="s">
        <v>904</v>
      </c>
      <c r="E860" s="94"/>
      <c r="F860" s="95"/>
      <c r="G860" s="103"/>
      <c r="H860" s="8"/>
      <c r="I860" s="8"/>
      <c r="J860" s="54"/>
      <c r="K860" s="69"/>
      <c r="L860" s="65"/>
      <c r="M860" s="65"/>
      <c r="N860" s="132"/>
      <c r="O860" s="134"/>
      <c r="P860" s="134"/>
      <c r="Q860" s="83"/>
      <c r="R860" s="90"/>
      <c r="S860" s="91"/>
      <c r="T860" s="129"/>
      <c r="U860" s="56"/>
      <c r="V860" s="72"/>
      <c r="W860" s="73" t="s">
        <v>20</v>
      </c>
      <c r="X860" s="74" t="s">
        <v>21</v>
      </c>
      <c r="Y860" s="75">
        <v>0.85</v>
      </c>
      <c r="Z860" s="43"/>
      <c r="AA860" s="43"/>
      <c r="AB860" s="44"/>
      <c r="AC860" s="44"/>
      <c r="AD860" s="44"/>
      <c r="AE860" s="44"/>
      <c r="AF860" s="44"/>
      <c r="AG860" s="45">
        <f>ROUND(ROUND(ROUND(H844*R856,0)*V859,0)*Y860,0)</f>
        <v>862</v>
      </c>
      <c r="AH860" s="79"/>
      <c r="AI860" s="80"/>
      <c r="AJ860" s="80"/>
      <c r="AK860" s="80"/>
      <c r="AL860" s="14"/>
      <c r="AM860" s="16" t="str">
        <f t="shared" si="1"/>
        <v>{s:'632252', v:862 , c:'放デイ１５・未計画・開減２・評減・'},</v>
      </c>
      <c r="AN860" s="16"/>
    </row>
    <row r="861" ht="16.5" customHeight="1">
      <c r="A861" s="29">
        <v>63.0</v>
      </c>
      <c r="B861" s="30">
        <v>2253.0</v>
      </c>
      <c r="C861" s="31">
        <v>859.0</v>
      </c>
      <c r="D861" s="32" t="s">
        <v>905</v>
      </c>
      <c r="E861" s="94"/>
      <c r="F861" s="95"/>
      <c r="G861" s="103"/>
      <c r="H861" s="8"/>
      <c r="I861" s="8"/>
      <c r="J861" s="54"/>
      <c r="K861" s="69"/>
      <c r="L861" s="65"/>
      <c r="M861" s="65"/>
      <c r="N861" s="132"/>
      <c r="O861" s="134"/>
      <c r="P861" s="134"/>
      <c r="Q861" s="83"/>
      <c r="R861" s="90"/>
      <c r="S861" s="91"/>
      <c r="T861" s="118"/>
      <c r="U861" s="41"/>
      <c r="V861" s="42"/>
      <c r="W861" s="43"/>
      <c r="X861" s="43"/>
      <c r="Y861" s="44"/>
      <c r="Z861" s="82" t="s">
        <v>30</v>
      </c>
      <c r="AA861" s="83">
        <v>5.0</v>
      </c>
      <c r="AB861" s="84" t="s">
        <v>31</v>
      </c>
      <c r="AC861" s="84"/>
      <c r="AD861" s="84"/>
      <c r="AE861" s="84"/>
      <c r="AF861" s="84"/>
      <c r="AG861" s="45">
        <f>ROUND(ROUND(H844*R856,0)-AA861,0)</f>
        <v>1188</v>
      </c>
      <c r="AH861" s="79"/>
      <c r="AI861" s="80"/>
      <c r="AJ861" s="80"/>
      <c r="AK861" s="80"/>
      <c r="AL861" s="14"/>
      <c r="AM861" s="16" t="str">
        <f t="shared" si="1"/>
        <v>{s:'632253', v:1188 , c:'放デイ１５・未計画・拘減・'},</v>
      </c>
      <c r="AN861" s="16"/>
    </row>
    <row r="862" ht="16.5" customHeight="1">
      <c r="A862" s="29">
        <v>63.0</v>
      </c>
      <c r="B862" s="30">
        <v>2254.0</v>
      </c>
      <c r="C862" s="31">
        <v>860.0</v>
      </c>
      <c r="D862" s="32" t="s">
        <v>906</v>
      </c>
      <c r="E862" s="94"/>
      <c r="F862" s="95"/>
      <c r="G862" s="103"/>
      <c r="H862" s="8"/>
      <c r="I862" s="8"/>
      <c r="J862" s="54"/>
      <c r="K862" s="69"/>
      <c r="L862" s="65"/>
      <c r="M862" s="65"/>
      <c r="N862" s="132"/>
      <c r="O862" s="134"/>
      <c r="P862" s="134"/>
      <c r="Q862" s="83"/>
      <c r="R862" s="90"/>
      <c r="S862" s="91"/>
      <c r="T862" s="126"/>
      <c r="U862" s="56"/>
      <c r="V862" s="58"/>
      <c r="W862" s="59" t="s">
        <v>20</v>
      </c>
      <c r="X862" s="41" t="s">
        <v>21</v>
      </c>
      <c r="Y862" s="86">
        <v>0.85</v>
      </c>
      <c r="Z862" s="87"/>
      <c r="AA862" s="83"/>
      <c r="AB862" s="84"/>
      <c r="AC862" s="84"/>
      <c r="AD862" s="84"/>
      <c r="AE862" s="84"/>
      <c r="AF862" s="84"/>
      <c r="AG862" s="45">
        <f>ROUND(ROUND(ROUND(H844*R856,0)*Y862,0)-AA861,0)</f>
        <v>1009</v>
      </c>
      <c r="AH862" s="79"/>
      <c r="AI862" s="80"/>
      <c r="AJ862" s="80"/>
      <c r="AK862" s="80"/>
      <c r="AL862" s="14"/>
      <c r="AM862" s="16" t="str">
        <f t="shared" si="1"/>
        <v>{s:'632254', v:1009 , c:'放デイ１５・未計画・評減・拘減・'},</v>
      </c>
      <c r="AN862" s="16"/>
    </row>
    <row r="863" ht="16.5" customHeight="1">
      <c r="A863" s="29">
        <v>63.0</v>
      </c>
      <c r="B863" s="30">
        <v>2255.0</v>
      </c>
      <c r="C863" s="31">
        <v>861.0</v>
      </c>
      <c r="D863" s="32" t="s">
        <v>907</v>
      </c>
      <c r="E863" s="94"/>
      <c r="F863" s="95"/>
      <c r="G863" s="103"/>
      <c r="H863" s="8"/>
      <c r="I863" s="8"/>
      <c r="J863" s="54"/>
      <c r="K863" s="69"/>
      <c r="L863" s="65"/>
      <c r="M863" s="65"/>
      <c r="N863" s="132"/>
      <c r="O863" s="134"/>
      <c r="P863" s="134"/>
      <c r="Q863" s="83"/>
      <c r="R863" s="90"/>
      <c r="S863" s="91"/>
      <c r="T863" s="128" t="s">
        <v>326</v>
      </c>
      <c r="U863" s="83" t="s">
        <v>21</v>
      </c>
      <c r="V863" s="91">
        <f>$V$293</f>
        <v>0.7</v>
      </c>
      <c r="W863" s="88"/>
      <c r="X863" s="88"/>
      <c r="Y863" s="89"/>
      <c r="Z863" s="87"/>
      <c r="AA863" s="90"/>
      <c r="AB863" s="91"/>
      <c r="AC863" s="91"/>
      <c r="AD863" s="91"/>
      <c r="AE863" s="91"/>
      <c r="AF863" s="91"/>
      <c r="AG863" s="45">
        <f>ROUND(ROUND(ROUND(H844*R856,0)*V863,0)-AA861,0)</f>
        <v>830</v>
      </c>
      <c r="AH863" s="79"/>
      <c r="AI863" s="80"/>
      <c r="AJ863" s="80"/>
      <c r="AK863" s="80"/>
      <c r="AL863" s="14"/>
      <c r="AM863" s="16" t="str">
        <f t="shared" si="1"/>
        <v>{s:'632255', v:830 , c:'放デイ１５・未計画・開減１・拘減・'},</v>
      </c>
      <c r="AN863" s="16"/>
    </row>
    <row r="864" ht="16.5" customHeight="1">
      <c r="A864" s="29">
        <v>63.0</v>
      </c>
      <c r="B864" s="30">
        <v>2256.0</v>
      </c>
      <c r="C864" s="31">
        <v>862.0</v>
      </c>
      <c r="D864" s="32" t="s">
        <v>908</v>
      </c>
      <c r="E864" s="94"/>
      <c r="F864" s="95"/>
      <c r="G864" s="103"/>
      <c r="H864" s="8"/>
      <c r="I864" s="8"/>
      <c r="J864" s="54"/>
      <c r="K864" s="69"/>
      <c r="L864" s="65"/>
      <c r="M864" s="65"/>
      <c r="N864" s="132"/>
      <c r="O864" s="134"/>
      <c r="P864" s="134"/>
      <c r="Q864" s="83"/>
      <c r="R864" s="90"/>
      <c r="S864" s="91"/>
      <c r="T864" s="129"/>
      <c r="U864" s="56"/>
      <c r="V864" s="72"/>
      <c r="W864" s="73" t="s">
        <v>20</v>
      </c>
      <c r="X864" s="74" t="s">
        <v>21</v>
      </c>
      <c r="Y864" s="92">
        <v>0.85</v>
      </c>
      <c r="Z864" s="87"/>
      <c r="AA864" s="90"/>
      <c r="AB864" s="91"/>
      <c r="AC864" s="91"/>
      <c r="AD864" s="91"/>
      <c r="AE864" s="91"/>
      <c r="AF864" s="91"/>
      <c r="AG864" s="45">
        <f>ROUND(ROUND(ROUND(ROUND(H844*R856,0)*V863,0)*Y864,0)-AA861,0)</f>
        <v>705</v>
      </c>
      <c r="AH864" s="79"/>
      <c r="AI864" s="80"/>
      <c r="AJ864" s="80"/>
      <c r="AK864" s="80"/>
      <c r="AL864" s="14"/>
      <c r="AM864" s="16" t="str">
        <f t="shared" si="1"/>
        <v>{s:'632256', v:705 , c:'放デイ１５・未計画・開減１・評減・拘減・'},</v>
      </c>
      <c r="AN864" s="16"/>
    </row>
    <row r="865" ht="16.5" customHeight="1">
      <c r="A865" s="29">
        <v>63.0</v>
      </c>
      <c r="B865" s="30">
        <v>2257.0</v>
      </c>
      <c r="C865" s="31">
        <v>863.0</v>
      </c>
      <c r="D865" s="32" t="s">
        <v>909</v>
      </c>
      <c r="E865" s="94"/>
      <c r="F865" s="95"/>
      <c r="G865" s="103"/>
      <c r="H865" s="8"/>
      <c r="I865" s="8"/>
      <c r="J865" s="54"/>
      <c r="K865" s="69"/>
      <c r="L865" s="65"/>
      <c r="M865" s="65"/>
      <c r="N865" s="132"/>
      <c r="O865" s="134"/>
      <c r="P865" s="134"/>
      <c r="Q865" s="83"/>
      <c r="R865" s="90"/>
      <c r="S865" s="91"/>
      <c r="T865" s="128" t="s">
        <v>329</v>
      </c>
      <c r="U865" s="83" t="s">
        <v>21</v>
      </c>
      <c r="V865" s="91">
        <f>$V$295</f>
        <v>0.85</v>
      </c>
      <c r="W865" s="77"/>
      <c r="X865" s="77"/>
      <c r="Y865" s="72"/>
      <c r="Z865" s="87"/>
      <c r="AA865" s="90"/>
      <c r="AB865" s="91"/>
      <c r="AC865" s="91"/>
      <c r="AD865" s="91"/>
      <c r="AE865" s="91"/>
      <c r="AF865" s="91"/>
      <c r="AG865" s="45">
        <f>ROUND(ROUND(ROUND(H844*R856,0)*V865,0)-AA861,0)</f>
        <v>1009</v>
      </c>
      <c r="AH865" s="79"/>
      <c r="AI865" s="80"/>
      <c r="AJ865" s="80"/>
      <c r="AK865" s="80"/>
      <c r="AL865" s="14"/>
      <c r="AM865" s="16" t="str">
        <f t="shared" si="1"/>
        <v>{s:'632257', v:1009 , c:'放デイ１５・未計画・開減２・拘減・'},</v>
      </c>
      <c r="AN865" s="16"/>
    </row>
    <row r="866" ht="16.5" customHeight="1">
      <c r="A866" s="29">
        <v>63.0</v>
      </c>
      <c r="B866" s="30">
        <v>2258.0</v>
      </c>
      <c r="C866" s="31">
        <v>864.0</v>
      </c>
      <c r="D866" s="32" t="s">
        <v>910</v>
      </c>
      <c r="E866" s="94"/>
      <c r="F866" s="95"/>
      <c r="G866" s="103"/>
      <c r="H866" s="8"/>
      <c r="I866" s="8"/>
      <c r="J866" s="54"/>
      <c r="K866" s="69"/>
      <c r="L866" s="65"/>
      <c r="M866" s="65"/>
      <c r="N866" s="132"/>
      <c r="O866" s="134"/>
      <c r="P866" s="134"/>
      <c r="Q866" s="83"/>
      <c r="R866" s="90"/>
      <c r="S866" s="91"/>
      <c r="T866" s="129"/>
      <c r="U866" s="56"/>
      <c r="V866" s="72"/>
      <c r="W866" s="73" t="s">
        <v>20</v>
      </c>
      <c r="X866" s="74" t="s">
        <v>21</v>
      </c>
      <c r="Y866" s="92">
        <v>0.85</v>
      </c>
      <c r="Z866" s="93"/>
      <c r="AA866" s="77"/>
      <c r="AB866" s="72"/>
      <c r="AC866" s="72"/>
      <c r="AD866" s="72"/>
      <c r="AE866" s="72"/>
      <c r="AF866" s="72"/>
      <c r="AG866" s="45">
        <f>ROUND(ROUND(ROUND(ROUND(H844*R856,0)*V865,0)*Y866,0)-AA861,0)</f>
        <v>857</v>
      </c>
      <c r="AH866" s="79"/>
      <c r="AI866" s="80"/>
      <c r="AJ866" s="80"/>
      <c r="AK866" s="80"/>
      <c r="AL866" s="14"/>
      <c r="AM866" s="16" t="str">
        <f t="shared" si="1"/>
        <v>{s:'632258', v:857 , c:'放デイ１５・未計画・開減２・評減・拘減・'},</v>
      </c>
      <c r="AN866" s="16"/>
    </row>
    <row r="867" ht="16.5" customHeight="1">
      <c r="A867" s="29">
        <v>63.0</v>
      </c>
      <c r="B867" s="30">
        <v>2259.0</v>
      </c>
      <c r="C867" s="31">
        <v>865.0</v>
      </c>
      <c r="D867" s="32" t="s">
        <v>911</v>
      </c>
      <c r="E867" s="94"/>
      <c r="F867" s="95"/>
      <c r="G867" s="103"/>
      <c r="H867" s="8"/>
      <c r="I867" s="8"/>
      <c r="J867" s="54"/>
      <c r="K867" s="69"/>
      <c r="L867" s="65"/>
      <c r="M867" s="65"/>
      <c r="N867" s="132"/>
      <c r="O867" s="134"/>
      <c r="P867" s="130" t="s">
        <v>27</v>
      </c>
      <c r="Q867" s="41"/>
      <c r="R867" s="135"/>
      <c r="S867" s="68"/>
      <c r="T867" s="118"/>
      <c r="U867" s="41"/>
      <c r="V867" s="42"/>
      <c r="W867" s="43"/>
      <c r="X867" s="43"/>
      <c r="Y867" s="43"/>
      <c r="Z867" s="43"/>
      <c r="AA867" s="43"/>
      <c r="AB867" s="44"/>
      <c r="AC867" s="44"/>
      <c r="AD867" s="44"/>
      <c r="AE867" s="44"/>
      <c r="AF867" s="44"/>
      <c r="AG867" s="45">
        <f>ROUND(H844*R868,0)</f>
        <v>852</v>
      </c>
      <c r="AH867" s="79"/>
      <c r="AI867" s="80"/>
      <c r="AJ867" s="80"/>
      <c r="AK867" s="80"/>
      <c r="AL867" s="14"/>
      <c r="AM867" s="16" t="str">
        <f t="shared" si="1"/>
        <v>{s:'632259', v:852 , c:'放デイ１５・未計画２・'},</v>
      </c>
      <c r="AN867" s="16"/>
    </row>
    <row r="868" ht="16.5" customHeight="1">
      <c r="A868" s="29">
        <v>63.0</v>
      </c>
      <c r="B868" s="30">
        <v>2260.0</v>
      </c>
      <c r="C868" s="31">
        <v>866.0</v>
      </c>
      <c r="D868" s="32" t="s">
        <v>912</v>
      </c>
      <c r="E868" s="94"/>
      <c r="F868" s="95"/>
      <c r="G868" s="103"/>
      <c r="H868" s="8"/>
      <c r="I868" s="8"/>
      <c r="J868" s="54"/>
      <c r="K868" s="69"/>
      <c r="L868" s="65"/>
      <c r="M868" s="65"/>
      <c r="N868" s="132"/>
      <c r="O868" s="134"/>
      <c r="P868" s="87"/>
      <c r="Q868" s="83" t="s">
        <v>21</v>
      </c>
      <c r="R868" s="90">
        <v>0.5</v>
      </c>
      <c r="S868" s="91"/>
      <c r="T868" s="126"/>
      <c r="U868" s="56"/>
      <c r="V868" s="58"/>
      <c r="W868" s="59" t="s">
        <v>20</v>
      </c>
      <c r="X868" s="41" t="s">
        <v>21</v>
      </c>
      <c r="Y868" s="60">
        <v>0.85</v>
      </c>
      <c r="Z868" s="43"/>
      <c r="AA868" s="43"/>
      <c r="AB868" s="44"/>
      <c r="AC868" s="44"/>
      <c r="AD868" s="44"/>
      <c r="AE868" s="44"/>
      <c r="AF868" s="44"/>
      <c r="AG868" s="45">
        <f>ROUND(ROUND(H844*R868,0)*Y868,0)</f>
        <v>724</v>
      </c>
      <c r="AH868" s="79"/>
      <c r="AI868" s="80"/>
      <c r="AJ868" s="80"/>
      <c r="AK868" s="80"/>
      <c r="AL868" s="14"/>
      <c r="AM868" s="16" t="str">
        <f t="shared" si="1"/>
        <v>{s:'632260', v:724 , c:'放デイ１５・未計画２・評減・'},</v>
      </c>
      <c r="AN868" s="16"/>
    </row>
    <row r="869" ht="16.5" customHeight="1">
      <c r="A869" s="29">
        <v>63.0</v>
      </c>
      <c r="B869" s="30">
        <v>2261.0</v>
      </c>
      <c r="C869" s="31">
        <v>867.0</v>
      </c>
      <c r="D869" s="32" t="s">
        <v>913</v>
      </c>
      <c r="E869" s="94"/>
      <c r="F869" s="95"/>
      <c r="G869" s="103"/>
      <c r="H869" s="8"/>
      <c r="I869" s="8"/>
      <c r="J869" s="54"/>
      <c r="K869" s="69"/>
      <c r="L869" s="65"/>
      <c r="M869" s="65"/>
      <c r="N869" s="132"/>
      <c r="O869" s="134"/>
      <c r="P869" s="87"/>
      <c r="Q869" s="83"/>
      <c r="R869" s="90"/>
      <c r="S869" s="91"/>
      <c r="T869" s="128" t="s">
        <v>326</v>
      </c>
      <c r="U869" s="41" t="s">
        <v>21</v>
      </c>
      <c r="V869" s="68">
        <f>$V$293</f>
        <v>0.7</v>
      </c>
      <c r="W869" s="88"/>
      <c r="X869" s="88"/>
      <c r="Y869" s="88"/>
      <c r="Z869" s="88"/>
      <c r="AA869" s="88"/>
      <c r="AB869" s="89"/>
      <c r="AC869" s="89"/>
      <c r="AD869" s="89"/>
      <c r="AE869" s="89"/>
      <c r="AF869" s="89"/>
      <c r="AG869" s="45">
        <f>ROUND(ROUND(H844*R868,0)*V869,0)</f>
        <v>596</v>
      </c>
      <c r="AH869" s="79"/>
      <c r="AI869" s="80"/>
      <c r="AJ869" s="80"/>
      <c r="AK869" s="80"/>
      <c r="AL869" s="14"/>
      <c r="AM869" s="16" t="str">
        <f t="shared" si="1"/>
        <v>{s:'632261', v:596 , c:'放デイ１５・未計画２・開減１・'},</v>
      </c>
      <c r="AN869" s="16"/>
    </row>
    <row r="870" ht="16.5" customHeight="1">
      <c r="A870" s="29">
        <v>63.0</v>
      </c>
      <c r="B870" s="30">
        <v>2262.0</v>
      </c>
      <c r="C870" s="31">
        <v>868.0</v>
      </c>
      <c r="D870" s="32" t="s">
        <v>914</v>
      </c>
      <c r="E870" s="94"/>
      <c r="F870" s="95"/>
      <c r="G870" s="103"/>
      <c r="H870" s="8"/>
      <c r="I870" s="8"/>
      <c r="J870" s="54"/>
      <c r="K870" s="69"/>
      <c r="L870" s="65"/>
      <c r="M870" s="65"/>
      <c r="N870" s="132"/>
      <c r="O870" s="134"/>
      <c r="P870" s="87"/>
      <c r="Q870" s="83"/>
      <c r="R870" s="90"/>
      <c r="S870" s="91"/>
      <c r="T870" s="129"/>
      <c r="U870" s="56"/>
      <c r="V870" s="72"/>
      <c r="W870" s="73" t="s">
        <v>20</v>
      </c>
      <c r="X870" s="74" t="s">
        <v>21</v>
      </c>
      <c r="Y870" s="75">
        <v>0.85</v>
      </c>
      <c r="Z870" s="43"/>
      <c r="AA870" s="43"/>
      <c r="AB870" s="44"/>
      <c r="AC870" s="44"/>
      <c r="AD870" s="44"/>
      <c r="AE870" s="44"/>
      <c r="AF870" s="44"/>
      <c r="AG870" s="45">
        <f>ROUND(ROUND(ROUND(H844*R868,0)*V869,0)*Y870,0)</f>
        <v>507</v>
      </c>
      <c r="AH870" s="79"/>
      <c r="AI870" s="80"/>
      <c r="AJ870" s="80"/>
      <c r="AK870" s="80"/>
      <c r="AL870" s="14"/>
      <c r="AM870" s="16" t="str">
        <f t="shared" si="1"/>
        <v>{s:'632262', v:507 , c:'放デイ１５・未計画２・開減１・評減・'},</v>
      </c>
      <c r="AN870" s="16"/>
    </row>
    <row r="871" ht="16.5" customHeight="1">
      <c r="A871" s="29">
        <v>63.0</v>
      </c>
      <c r="B871" s="30">
        <v>2263.0</v>
      </c>
      <c r="C871" s="31">
        <v>869.0</v>
      </c>
      <c r="D871" s="32" t="s">
        <v>915</v>
      </c>
      <c r="E871" s="94"/>
      <c r="F871" s="95"/>
      <c r="G871" s="103"/>
      <c r="H871" s="8"/>
      <c r="I871" s="8"/>
      <c r="J871" s="54"/>
      <c r="K871" s="69"/>
      <c r="L871" s="65"/>
      <c r="M871" s="65"/>
      <c r="N871" s="132"/>
      <c r="O871" s="134"/>
      <c r="P871" s="87"/>
      <c r="Q871" s="83"/>
      <c r="R871" s="90"/>
      <c r="S871" s="91"/>
      <c r="T871" s="128" t="s">
        <v>329</v>
      </c>
      <c r="U871" s="41" t="s">
        <v>21</v>
      </c>
      <c r="V871" s="68">
        <f>$V$295</f>
        <v>0.85</v>
      </c>
      <c r="W871" s="77"/>
      <c r="X871" s="77"/>
      <c r="Y871" s="77"/>
      <c r="Z871" s="77"/>
      <c r="AA871" s="77"/>
      <c r="AB871" s="72"/>
      <c r="AC871" s="72"/>
      <c r="AD871" s="72"/>
      <c r="AE871" s="72"/>
      <c r="AF871" s="72"/>
      <c r="AG871" s="45">
        <f>ROUND(ROUND(H844*R868,0)*V871,0)</f>
        <v>724</v>
      </c>
      <c r="AH871" s="79"/>
      <c r="AI871" s="80"/>
      <c r="AJ871" s="80"/>
      <c r="AK871" s="80"/>
      <c r="AL871" s="14"/>
      <c r="AM871" s="16" t="str">
        <f t="shared" si="1"/>
        <v>{s:'632263', v:724 , c:'放デイ１５・未計画２・開減２・'},</v>
      </c>
      <c r="AN871" s="16"/>
    </row>
    <row r="872" ht="16.5" customHeight="1">
      <c r="A872" s="29">
        <v>63.0</v>
      </c>
      <c r="B872" s="30">
        <v>2264.0</v>
      </c>
      <c r="C872" s="31">
        <v>870.0</v>
      </c>
      <c r="D872" s="32" t="s">
        <v>916</v>
      </c>
      <c r="E872" s="94"/>
      <c r="F872" s="95"/>
      <c r="G872" s="103"/>
      <c r="H872" s="8"/>
      <c r="I872" s="8"/>
      <c r="J872" s="54"/>
      <c r="K872" s="69"/>
      <c r="L872" s="65"/>
      <c r="M872" s="65"/>
      <c r="N872" s="132"/>
      <c r="O872" s="134"/>
      <c r="P872" s="87"/>
      <c r="Q872" s="83"/>
      <c r="R872" s="90"/>
      <c r="S872" s="91"/>
      <c r="T872" s="129"/>
      <c r="U872" s="56"/>
      <c r="V872" s="72"/>
      <c r="W872" s="73" t="s">
        <v>20</v>
      </c>
      <c r="X872" s="74" t="s">
        <v>21</v>
      </c>
      <c r="Y872" s="75">
        <v>0.85</v>
      </c>
      <c r="Z872" s="43"/>
      <c r="AA872" s="43"/>
      <c r="AB872" s="44"/>
      <c r="AC872" s="44"/>
      <c r="AD872" s="44"/>
      <c r="AE872" s="44"/>
      <c r="AF872" s="44"/>
      <c r="AG872" s="45">
        <f>ROUND(ROUND(ROUND(H844*R868,0)*V871,0)*Y872,0)</f>
        <v>615</v>
      </c>
      <c r="AH872" s="79"/>
      <c r="AI872" s="80"/>
      <c r="AJ872" s="80"/>
      <c r="AK872" s="80"/>
      <c r="AL872" s="14"/>
      <c r="AM872" s="16" t="str">
        <f t="shared" si="1"/>
        <v>{s:'632264', v:615 , c:'放デイ１５・未計画２・開減２・評減・'},</v>
      </c>
      <c r="AN872" s="16"/>
    </row>
    <row r="873" ht="16.5" customHeight="1">
      <c r="A873" s="29">
        <v>63.0</v>
      </c>
      <c r="B873" s="30">
        <v>2265.0</v>
      </c>
      <c r="C873" s="31">
        <v>871.0</v>
      </c>
      <c r="D873" s="32" t="s">
        <v>917</v>
      </c>
      <c r="E873" s="94"/>
      <c r="F873" s="95"/>
      <c r="G873" s="103"/>
      <c r="H873" s="8"/>
      <c r="I873" s="8"/>
      <c r="J873" s="54"/>
      <c r="K873" s="69"/>
      <c r="L873" s="65"/>
      <c r="M873" s="65"/>
      <c r="N873" s="132"/>
      <c r="O873" s="134"/>
      <c r="P873" s="87"/>
      <c r="Q873" s="83"/>
      <c r="R873" s="90"/>
      <c r="S873" s="91"/>
      <c r="T873" s="118"/>
      <c r="U873" s="41"/>
      <c r="V873" s="42"/>
      <c r="W873" s="43"/>
      <c r="X873" s="43"/>
      <c r="Y873" s="44"/>
      <c r="Z873" s="82" t="s">
        <v>30</v>
      </c>
      <c r="AA873" s="83">
        <v>5.0</v>
      </c>
      <c r="AB873" s="84" t="s">
        <v>31</v>
      </c>
      <c r="AC873" s="84"/>
      <c r="AD873" s="84"/>
      <c r="AE873" s="84"/>
      <c r="AF873" s="84"/>
      <c r="AG873" s="45">
        <f>ROUND(ROUND(H844*R868,0)-AA873,0)</f>
        <v>847</v>
      </c>
      <c r="AH873" s="79"/>
      <c r="AI873" s="80"/>
      <c r="AJ873" s="80"/>
      <c r="AK873" s="80"/>
      <c r="AL873" s="14"/>
      <c r="AM873" s="16" t="str">
        <f t="shared" si="1"/>
        <v>{s:'632265', v:847 , c:'放デイ１５・未計画２・拘減・'},</v>
      </c>
      <c r="AN873" s="16"/>
    </row>
    <row r="874" ht="16.5" customHeight="1">
      <c r="A874" s="29">
        <v>63.0</v>
      </c>
      <c r="B874" s="30">
        <v>2266.0</v>
      </c>
      <c r="C874" s="31">
        <v>872.0</v>
      </c>
      <c r="D874" s="32" t="s">
        <v>918</v>
      </c>
      <c r="E874" s="94"/>
      <c r="F874" s="95"/>
      <c r="G874" s="103"/>
      <c r="H874" s="8"/>
      <c r="I874" s="8"/>
      <c r="J874" s="54"/>
      <c r="K874" s="69"/>
      <c r="L874" s="65"/>
      <c r="M874" s="65"/>
      <c r="N874" s="132"/>
      <c r="O874" s="134"/>
      <c r="P874" s="134"/>
      <c r="Q874" s="83"/>
      <c r="R874" s="90"/>
      <c r="S874" s="91"/>
      <c r="T874" s="126"/>
      <c r="U874" s="56"/>
      <c r="V874" s="58"/>
      <c r="W874" s="59" t="s">
        <v>20</v>
      </c>
      <c r="X874" s="41" t="s">
        <v>21</v>
      </c>
      <c r="Y874" s="86">
        <v>0.85</v>
      </c>
      <c r="Z874" s="87"/>
      <c r="AA874" s="83"/>
      <c r="AB874" s="84"/>
      <c r="AC874" s="84"/>
      <c r="AD874" s="84"/>
      <c r="AE874" s="84"/>
      <c r="AF874" s="84"/>
      <c r="AG874" s="45">
        <f>ROUND(ROUND(ROUND(H844*R868,0)*Y874,0)-AA873,0)</f>
        <v>719</v>
      </c>
      <c r="AH874" s="79"/>
      <c r="AI874" s="80"/>
      <c r="AJ874" s="80"/>
      <c r="AK874" s="80"/>
      <c r="AL874" s="14"/>
      <c r="AM874" s="16" t="str">
        <f t="shared" si="1"/>
        <v>{s:'632266', v:719 , c:'放デイ１５・未計画２・評減・拘減・'},</v>
      </c>
      <c r="AN874" s="16"/>
    </row>
    <row r="875" ht="16.5" customHeight="1">
      <c r="A875" s="29">
        <v>63.0</v>
      </c>
      <c r="B875" s="30">
        <v>2267.0</v>
      </c>
      <c r="C875" s="31">
        <v>873.0</v>
      </c>
      <c r="D875" s="32" t="s">
        <v>919</v>
      </c>
      <c r="E875" s="94"/>
      <c r="F875" s="95"/>
      <c r="G875" s="103"/>
      <c r="H875" s="8"/>
      <c r="I875" s="8"/>
      <c r="J875" s="54"/>
      <c r="K875" s="69"/>
      <c r="L875" s="65"/>
      <c r="M875" s="65"/>
      <c r="N875" s="132"/>
      <c r="O875" s="134"/>
      <c r="P875" s="134"/>
      <c r="Q875" s="83"/>
      <c r="R875" s="90"/>
      <c r="S875" s="91"/>
      <c r="T875" s="128" t="s">
        <v>326</v>
      </c>
      <c r="U875" s="83" t="s">
        <v>21</v>
      </c>
      <c r="V875" s="91">
        <f>$V$293</f>
        <v>0.7</v>
      </c>
      <c r="W875" s="88"/>
      <c r="X875" s="88"/>
      <c r="Y875" s="89"/>
      <c r="Z875" s="87"/>
      <c r="AA875" s="90"/>
      <c r="AB875" s="91"/>
      <c r="AC875" s="91"/>
      <c r="AD875" s="91"/>
      <c r="AE875" s="91"/>
      <c r="AF875" s="91"/>
      <c r="AG875" s="45">
        <f>ROUND(ROUND(ROUND(H844*R868,0)*V875,0)-AA873,0)</f>
        <v>591</v>
      </c>
      <c r="AH875" s="79"/>
      <c r="AI875" s="80"/>
      <c r="AJ875" s="80"/>
      <c r="AK875" s="80"/>
      <c r="AL875" s="14"/>
      <c r="AM875" s="16" t="str">
        <f t="shared" si="1"/>
        <v>{s:'632267', v:591 , c:'放デイ１５・未計画２・開減１・拘減・'},</v>
      </c>
      <c r="AN875" s="16"/>
    </row>
    <row r="876" ht="16.5" customHeight="1">
      <c r="A876" s="29">
        <v>63.0</v>
      </c>
      <c r="B876" s="30">
        <v>2268.0</v>
      </c>
      <c r="C876" s="31">
        <v>874.0</v>
      </c>
      <c r="D876" s="32" t="s">
        <v>920</v>
      </c>
      <c r="E876" s="94"/>
      <c r="F876" s="95"/>
      <c r="G876" s="103"/>
      <c r="H876" s="8"/>
      <c r="I876" s="8"/>
      <c r="J876" s="54"/>
      <c r="K876" s="69"/>
      <c r="L876" s="65"/>
      <c r="M876" s="65"/>
      <c r="N876" s="132"/>
      <c r="O876" s="134"/>
      <c r="P876" s="134"/>
      <c r="Q876" s="83"/>
      <c r="R876" s="90"/>
      <c r="S876" s="91"/>
      <c r="T876" s="129"/>
      <c r="U876" s="56"/>
      <c r="V876" s="72"/>
      <c r="W876" s="73" t="s">
        <v>20</v>
      </c>
      <c r="X876" s="74" t="s">
        <v>21</v>
      </c>
      <c r="Y876" s="92">
        <v>0.85</v>
      </c>
      <c r="Z876" s="87"/>
      <c r="AA876" s="90"/>
      <c r="AB876" s="91"/>
      <c r="AC876" s="91"/>
      <c r="AD876" s="91"/>
      <c r="AE876" s="91"/>
      <c r="AF876" s="91"/>
      <c r="AG876" s="45">
        <f>ROUND(ROUND(ROUND(ROUND(H844*R868,0)*V875,0)*Y876,0)-AA873,0)</f>
        <v>502</v>
      </c>
      <c r="AH876" s="79"/>
      <c r="AI876" s="80"/>
      <c r="AJ876" s="80"/>
      <c r="AK876" s="80"/>
      <c r="AL876" s="14"/>
      <c r="AM876" s="16" t="str">
        <f t="shared" si="1"/>
        <v>{s:'632268', v:502 , c:'放デイ１５・未計画２・開減１・評減・拘減・'},</v>
      </c>
      <c r="AN876" s="16"/>
    </row>
    <row r="877" ht="16.5" customHeight="1">
      <c r="A877" s="29">
        <v>63.0</v>
      </c>
      <c r="B877" s="30">
        <v>2269.0</v>
      </c>
      <c r="C877" s="31">
        <v>875.0</v>
      </c>
      <c r="D877" s="32" t="s">
        <v>921</v>
      </c>
      <c r="E877" s="94"/>
      <c r="F877" s="95"/>
      <c r="G877" s="103"/>
      <c r="H877" s="8"/>
      <c r="I877" s="8"/>
      <c r="J877" s="54"/>
      <c r="K877" s="69"/>
      <c r="L877" s="65"/>
      <c r="M877" s="65"/>
      <c r="N877" s="132"/>
      <c r="O877" s="134"/>
      <c r="P877" s="134"/>
      <c r="Q877" s="83"/>
      <c r="R877" s="90"/>
      <c r="S877" s="91"/>
      <c r="T877" s="128" t="s">
        <v>329</v>
      </c>
      <c r="U877" s="83" t="s">
        <v>21</v>
      </c>
      <c r="V877" s="91">
        <f>$V$295</f>
        <v>0.85</v>
      </c>
      <c r="W877" s="77"/>
      <c r="X877" s="77"/>
      <c r="Y877" s="72"/>
      <c r="Z877" s="87"/>
      <c r="AA877" s="90"/>
      <c r="AB877" s="91"/>
      <c r="AC877" s="91"/>
      <c r="AD877" s="91"/>
      <c r="AE877" s="91"/>
      <c r="AF877" s="91"/>
      <c r="AG877" s="45">
        <f>ROUND(ROUND(ROUND(H844*R868,0)*V877,0)-AA873,0)</f>
        <v>719</v>
      </c>
      <c r="AH877" s="79"/>
      <c r="AI877" s="80"/>
      <c r="AJ877" s="80"/>
      <c r="AK877" s="80"/>
      <c r="AL877" s="14"/>
      <c r="AM877" s="16" t="str">
        <f t="shared" si="1"/>
        <v>{s:'632269', v:719 , c:'放デイ１５・未計画２・開減２・拘減・'},</v>
      </c>
      <c r="AN877" s="16"/>
    </row>
    <row r="878" ht="16.5" customHeight="1">
      <c r="A878" s="29">
        <v>63.0</v>
      </c>
      <c r="B878" s="30">
        <v>2270.0</v>
      </c>
      <c r="C878" s="31">
        <v>876.0</v>
      </c>
      <c r="D878" s="32" t="s">
        <v>922</v>
      </c>
      <c r="E878" s="94"/>
      <c r="F878" s="95"/>
      <c r="G878" s="103"/>
      <c r="H878" s="8"/>
      <c r="I878" s="8"/>
      <c r="J878" s="54"/>
      <c r="K878" s="69"/>
      <c r="L878" s="65"/>
      <c r="M878" s="65"/>
      <c r="N878" s="132"/>
      <c r="O878" s="138"/>
      <c r="P878" s="138"/>
      <c r="Q878" s="56"/>
      <c r="R878" s="77"/>
      <c r="S878" s="72"/>
      <c r="T878" s="129"/>
      <c r="U878" s="56"/>
      <c r="V878" s="72"/>
      <c r="W878" s="73" t="s">
        <v>20</v>
      </c>
      <c r="X878" s="74" t="s">
        <v>21</v>
      </c>
      <c r="Y878" s="92">
        <v>0.85</v>
      </c>
      <c r="Z878" s="93"/>
      <c r="AA878" s="77"/>
      <c r="AB878" s="72"/>
      <c r="AC878" s="72"/>
      <c r="AD878" s="72"/>
      <c r="AE878" s="72"/>
      <c r="AF878" s="72"/>
      <c r="AG878" s="45">
        <f>ROUND(ROUND(ROUND(ROUND(H844*R868,0)*V877,0)*Y878,0)-AA873,0)</f>
        <v>610</v>
      </c>
      <c r="AH878" s="79"/>
      <c r="AI878" s="80"/>
      <c r="AJ878" s="80"/>
      <c r="AK878" s="80"/>
      <c r="AL878" s="14"/>
      <c r="AM878" s="16" t="str">
        <f t="shared" si="1"/>
        <v>{s:'632270', v:610 , c:'放デイ１５・未計画２・開減２・評減・拘減・'},</v>
      </c>
      <c r="AN878" s="16"/>
    </row>
    <row r="879" ht="16.5" customHeight="1">
      <c r="A879" s="29">
        <v>63.0</v>
      </c>
      <c r="B879" s="30">
        <v>1451.0</v>
      </c>
      <c r="C879" s="31">
        <v>877.0</v>
      </c>
      <c r="D879" s="32" t="s">
        <v>923</v>
      </c>
      <c r="E879" s="94"/>
      <c r="F879" s="95"/>
      <c r="G879" s="82" t="s">
        <v>786</v>
      </c>
      <c r="H879" s="152"/>
      <c r="I879" s="152"/>
      <c r="J879" s="153"/>
      <c r="K879" s="52"/>
      <c r="L879" s="8"/>
      <c r="M879" s="53"/>
      <c r="N879" s="54"/>
      <c r="O879" s="157"/>
      <c r="P879" s="158"/>
      <c r="Q879" s="7"/>
      <c r="R879" s="7"/>
      <c r="S879" s="7"/>
      <c r="T879" s="118"/>
      <c r="U879" s="41"/>
      <c r="V879" s="42"/>
      <c r="W879" s="43"/>
      <c r="X879" s="43"/>
      <c r="Y879" s="43"/>
      <c r="Z879" s="43"/>
      <c r="AA879" s="43"/>
      <c r="AB879" s="44"/>
      <c r="AC879" s="44"/>
      <c r="AD879" s="44"/>
      <c r="AE879" s="44"/>
      <c r="AF879" s="44"/>
      <c r="AG879" s="45">
        <f>ROUND(H880,0)</f>
        <v>1465</v>
      </c>
      <c r="AH879" s="79"/>
      <c r="AI879" s="80"/>
      <c r="AJ879" s="80"/>
      <c r="AK879" s="80"/>
      <c r="AL879" s="14"/>
      <c r="AM879" s="16" t="str">
        <f t="shared" si="1"/>
        <v>{s:'631451', v:1465 , c:'放デイ１６・'},</v>
      </c>
      <c r="AN879" s="16"/>
    </row>
    <row r="880" ht="16.5" customHeight="1">
      <c r="A880" s="29">
        <v>63.0</v>
      </c>
      <c r="B880" s="30">
        <v>2271.0</v>
      </c>
      <c r="C880" s="31">
        <v>878.0</v>
      </c>
      <c r="D880" s="32" t="s">
        <v>924</v>
      </c>
      <c r="E880" s="94"/>
      <c r="F880" s="95"/>
      <c r="G880" s="87"/>
      <c r="H880" s="50">
        <v>1465.0</v>
      </c>
      <c r="I880" s="8" t="s">
        <v>9</v>
      </c>
      <c r="J880" s="95"/>
      <c r="K880" s="52"/>
      <c r="L880" s="8"/>
      <c r="M880" s="53"/>
      <c r="N880" s="54"/>
      <c r="O880" s="159"/>
      <c r="P880" s="160"/>
      <c r="Q880" s="8"/>
      <c r="R880" s="8"/>
      <c r="S880" s="8"/>
      <c r="T880" s="126"/>
      <c r="U880" s="56"/>
      <c r="V880" s="58"/>
      <c r="W880" s="59" t="s">
        <v>20</v>
      </c>
      <c r="X880" s="41" t="s">
        <v>21</v>
      </c>
      <c r="Y880" s="60">
        <v>0.85</v>
      </c>
      <c r="Z880" s="43"/>
      <c r="AA880" s="43"/>
      <c r="AB880" s="44"/>
      <c r="AC880" s="44"/>
      <c r="AD880" s="44"/>
      <c r="AE880" s="44"/>
      <c r="AF880" s="44"/>
      <c r="AG880" s="45">
        <f>ROUND(H880*Y880,0)</f>
        <v>1245</v>
      </c>
      <c r="AH880" s="79"/>
      <c r="AI880" s="80"/>
      <c r="AJ880" s="80"/>
      <c r="AK880" s="80"/>
      <c r="AL880" s="14"/>
      <c r="AM880" s="16" t="str">
        <f t="shared" si="1"/>
        <v>{s:'632271', v:1245 , c:'放デイ１６・評減・'},</v>
      </c>
      <c r="AN880" s="16"/>
    </row>
    <row r="881" ht="16.5" customHeight="1">
      <c r="A881" s="29">
        <v>63.0</v>
      </c>
      <c r="B881" s="30">
        <v>1452.0</v>
      </c>
      <c r="C881" s="31">
        <v>879.0</v>
      </c>
      <c r="D881" s="32" t="s">
        <v>925</v>
      </c>
      <c r="E881" s="94"/>
      <c r="F881" s="95"/>
      <c r="G881" s="94"/>
      <c r="H881" s="140"/>
      <c r="I881" s="140"/>
      <c r="J881" s="95"/>
      <c r="K881" s="52"/>
      <c r="L881" s="8"/>
      <c r="M881" s="53"/>
      <c r="N881" s="144"/>
      <c r="O881" s="161"/>
      <c r="P881" s="162"/>
      <c r="Q881" s="8"/>
      <c r="R881" s="8"/>
      <c r="S881" s="8"/>
      <c r="T881" s="128" t="s">
        <v>326</v>
      </c>
      <c r="U881" s="41" t="s">
        <v>21</v>
      </c>
      <c r="V881" s="68">
        <f>$V$293</f>
        <v>0.7</v>
      </c>
      <c r="W881" s="88"/>
      <c r="X881" s="88"/>
      <c r="Y881" s="88"/>
      <c r="Z881" s="88"/>
      <c r="AA881" s="88"/>
      <c r="AB881" s="89"/>
      <c r="AC881" s="89"/>
      <c r="AD881" s="89"/>
      <c r="AE881" s="89"/>
      <c r="AF881" s="89"/>
      <c r="AG881" s="45">
        <f>ROUND(H880*V881,0)</f>
        <v>1026</v>
      </c>
      <c r="AH881" s="79"/>
      <c r="AI881" s="80"/>
      <c r="AJ881" s="80"/>
      <c r="AK881" s="80"/>
      <c r="AL881" s="14"/>
      <c r="AM881" s="16" t="str">
        <f t="shared" si="1"/>
        <v>{s:'631452', v:1026 , c:'放デイ１６・開減１・'},</v>
      </c>
      <c r="AN881" s="16"/>
    </row>
    <row r="882" ht="16.5" customHeight="1">
      <c r="A882" s="29">
        <v>63.0</v>
      </c>
      <c r="B882" s="30">
        <v>2272.0</v>
      </c>
      <c r="C882" s="31">
        <v>880.0</v>
      </c>
      <c r="D882" s="32" t="s">
        <v>926</v>
      </c>
      <c r="E882" s="94"/>
      <c r="F882" s="95"/>
      <c r="G882" s="94"/>
      <c r="H882" s="140"/>
      <c r="I882" s="140"/>
      <c r="J882" s="95"/>
      <c r="K882" s="52"/>
      <c r="L882" s="8"/>
      <c r="M882" s="53"/>
      <c r="N882" s="144"/>
      <c r="O882" s="161"/>
      <c r="P882" s="162"/>
      <c r="Q882" s="8"/>
      <c r="R882" s="8"/>
      <c r="S882" s="8"/>
      <c r="T882" s="129"/>
      <c r="U882" s="56"/>
      <c r="V882" s="72"/>
      <c r="W882" s="73" t="s">
        <v>20</v>
      </c>
      <c r="X882" s="74" t="s">
        <v>21</v>
      </c>
      <c r="Y882" s="75">
        <v>0.85</v>
      </c>
      <c r="Z882" s="43"/>
      <c r="AA882" s="43"/>
      <c r="AB882" s="44"/>
      <c r="AC882" s="44"/>
      <c r="AD882" s="44"/>
      <c r="AE882" s="44"/>
      <c r="AF882" s="44"/>
      <c r="AG882" s="45">
        <f>ROUND(ROUND(H880*V881,0)*Y882,0)</f>
        <v>872</v>
      </c>
      <c r="AH882" s="79"/>
      <c r="AI882" s="80"/>
      <c r="AJ882" s="80"/>
      <c r="AK882" s="80"/>
      <c r="AL882" s="14"/>
      <c r="AM882" s="16" t="str">
        <f t="shared" si="1"/>
        <v>{s:'632272', v:872 , c:'放デイ１６・開減１・評減・'},</v>
      </c>
      <c r="AN882" s="16"/>
    </row>
    <row r="883" ht="16.5" customHeight="1">
      <c r="A883" s="29">
        <v>63.0</v>
      </c>
      <c r="B883" s="30">
        <v>1453.0</v>
      </c>
      <c r="C883" s="31">
        <v>881.0</v>
      </c>
      <c r="D883" s="32" t="s">
        <v>927</v>
      </c>
      <c r="E883" s="94"/>
      <c r="F883" s="95"/>
      <c r="G883" s="94"/>
      <c r="H883" s="140"/>
      <c r="I883" s="140"/>
      <c r="J883" s="95"/>
      <c r="K883" s="52"/>
      <c r="L883" s="8"/>
      <c r="M883" s="53"/>
      <c r="N883" s="144"/>
      <c r="O883" s="161"/>
      <c r="P883" s="162"/>
      <c r="Q883" s="8"/>
      <c r="R883" s="8"/>
      <c r="S883" s="54"/>
      <c r="T883" s="128" t="s">
        <v>329</v>
      </c>
      <c r="U883" s="41" t="s">
        <v>21</v>
      </c>
      <c r="V883" s="68">
        <f>$V$295</f>
        <v>0.85</v>
      </c>
      <c r="W883" s="77"/>
      <c r="X883" s="77"/>
      <c r="Y883" s="77"/>
      <c r="Z883" s="77"/>
      <c r="AA883" s="77"/>
      <c r="AB883" s="72"/>
      <c r="AC883" s="72"/>
      <c r="AD883" s="72"/>
      <c r="AE883" s="72"/>
      <c r="AF883" s="72"/>
      <c r="AG883" s="45">
        <f>ROUND(H880*V883,0)</f>
        <v>1245</v>
      </c>
      <c r="AH883" s="79"/>
      <c r="AI883" s="80"/>
      <c r="AJ883" s="80"/>
      <c r="AK883" s="80"/>
      <c r="AL883" s="14"/>
      <c r="AM883" s="16" t="str">
        <f t="shared" si="1"/>
        <v>{s:'631453', v:1245 , c:'放デイ１６・開減２・'},</v>
      </c>
      <c r="AN883" s="16"/>
    </row>
    <row r="884" ht="16.5" customHeight="1">
      <c r="A884" s="29">
        <v>63.0</v>
      </c>
      <c r="B884" s="30">
        <v>2273.0</v>
      </c>
      <c r="C884" s="31">
        <v>882.0</v>
      </c>
      <c r="D884" s="32" t="s">
        <v>928</v>
      </c>
      <c r="E884" s="94"/>
      <c r="F884" s="95"/>
      <c r="G884" s="94"/>
      <c r="H884" s="140"/>
      <c r="I884" s="140"/>
      <c r="J884" s="95"/>
      <c r="K884" s="52"/>
      <c r="L884" s="8"/>
      <c r="M884" s="53"/>
      <c r="N884" s="144"/>
      <c r="O884" s="161"/>
      <c r="P884" s="162"/>
      <c r="Q884" s="8"/>
      <c r="R884" s="8"/>
      <c r="S884" s="54"/>
      <c r="T884" s="129"/>
      <c r="U884" s="56"/>
      <c r="V884" s="72"/>
      <c r="W884" s="73" t="s">
        <v>20</v>
      </c>
      <c r="X884" s="74" t="s">
        <v>21</v>
      </c>
      <c r="Y884" s="75">
        <v>0.85</v>
      </c>
      <c r="Z884" s="43"/>
      <c r="AA884" s="43"/>
      <c r="AB884" s="44"/>
      <c r="AC884" s="44"/>
      <c r="AD884" s="44"/>
      <c r="AE884" s="44"/>
      <c r="AF884" s="44"/>
      <c r="AG884" s="45">
        <f>ROUND(ROUND(H880*V883,0)*Y884,0)</f>
        <v>1058</v>
      </c>
      <c r="AH884" s="79"/>
      <c r="AI884" s="80"/>
      <c r="AJ884" s="80"/>
      <c r="AK884" s="80"/>
      <c r="AL884" s="14"/>
      <c r="AM884" s="16" t="str">
        <f t="shared" si="1"/>
        <v>{s:'632273', v:1058 , c:'放デイ１６・開減２・評減・'},</v>
      </c>
      <c r="AN884" s="16"/>
    </row>
    <row r="885" ht="16.5" customHeight="1">
      <c r="A885" s="29">
        <v>63.0</v>
      </c>
      <c r="B885" s="30">
        <v>2274.0</v>
      </c>
      <c r="C885" s="31">
        <v>883.0</v>
      </c>
      <c r="D885" s="32" t="s">
        <v>929</v>
      </c>
      <c r="E885" s="94"/>
      <c r="F885" s="95"/>
      <c r="G885" s="94"/>
      <c r="H885" s="140"/>
      <c r="I885" s="140"/>
      <c r="J885" s="95"/>
      <c r="K885" s="52"/>
      <c r="L885" s="8"/>
      <c r="M885" s="53"/>
      <c r="N885" s="144"/>
      <c r="O885" s="161"/>
      <c r="P885" s="162"/>
      <c r="Q885" s="8"/>
      <c r="R885" s="8"/>
      <c r="S885" s="54"/>
      <c r="T885" s="118"/>
      <c r="U885" s="41"/>
      <c r="V885" s="42"/>
      <c r="W885" s="43"/>
      <c r="X885" s="43"/>
      <c r="Y885" s="44"/>
      <c r="Z885" s="82" t="s">
        <v>30</v>
      </c>
      <c r="AA885" s="83">
        <v>5.0</v>
      </c>
      <c r="AB885" s="84" t="s">
        <v>31</v>
      </c>
      <c r="AC885" s="84"/>
      <c r="AD885" s="84"/>
      <c r="AE885" s="84"/>
      <c r="AF885" s="84"/>
      <c r="AG885" s="45">
        <f>ROUND(H880-AA885,0)</f>
        <v>1460</v>
      </c>
      <c r="AH885" s="79"/>
      <c r="AI885" s="80"/>
      <c r="AJ885" s="80"/>
      <c r="AK885" s="80"/>
      <c r="AL885" s="14"/>
      <c r="AM885" s="16" t="str">
        <f t="shared" si="1"/>
        <v>{s:'632274', v:1460 , c:'放デイ１６・拘減・'},</v>
      </c>
      <c r="AN885" s="16"/>
    </row>
    <row r="886" ht="16.5" customHeight="1">
      <c r="A886" s="29">
        <v>63.0</v>
      </c>
      <c r="B886" s="30">
        <v>2275.0</v>
      </c>
      <c r="C886" s="31">
        <v>884.0</v>
      </c>
      <c r="D886" s="32" t="s">
        <v>930</v>
      </c>
      <c r="E886" s="94"/>
      <c r="F886" s="95"/>
      <c r="G886" s="94"/>
      <c r="H886" s="140"/>
      <c r="I886" s="140"/>
      <c r="J886" s="95"/>
      <c r="K886" s="52"/>
      <c r="L886" s="8"/>
      <c r="M886" s="53"/>
      <c r="N886" s="144"/>
      <c r="O886" s="161"/>
      <c r="P886" s="162"/>
      <c r="Q886" s="8"/>
      <c r="R886" s="8"/>
      <c r="S886" s="8"/>
      <c r="T886" s="126"/>
      <c r="U886" s="56"/>
      <c r="V886" s="58"/>
      <c r="W886" s="59" t="s">
        <v>20</v>
      </c>
      <c r="X886" s="41" t="s">
        <v>21</v>
      </c>
      <c r="Y886" s="86">
        <v>0.85</v>
      </c>
      <c r="Z886" s="87"/>
      <c r="AA886" s="83"/>
      <c r="AB886" s="84"/>
      <c r="AC886" s="84"/>
      <c r="AD886" s="84"/>
      <c r="AE886" s="84"/>
      <c r="AF886" s="84"/>
      <c r="AG886" s="45">
        <f>ROUND(ROUND(H880*Y886,0)-AA885,0)</f>
        <v>1240</v>
      </c>
      <c r="AH886" s="79"/>
      <c r="AI886" s="80"/>
      <c r="AJ886" s="80"/>
      <c r="AK886" s="80"/>
      <c r="AL886" s="14"/>
      <c r="AM886" s="16" t="str">
        <f t="shared" si="1"/>
        <v>{s:'632275', v:1240 , c:'放デイ１６・評減・拘減・'},</v>
      </c>
      <c r="AN886" s="16"/>
    </row>
    <row r="887" ht="16.5" customHeight="1">
      <c r="A887" s="29">
        <v>63.0</v>
      </c>
      <c r="B887" s="30">
        <v>2276.0</v>
      </c>
      <c r="C887" s="31">
        <v>885.0</v>
      </c>
      <c r="D887" s="32" t="s">
        <v>931</v>
      </c>
      <c r="E887" s="94"/>
      <c r="F887" s="95"/>
      <c r="G887" s="94"/>
      <c r="H887" s="140"/>
      <c r="I887" s="140"/>
      <c r="J887" s="95"/>
      <c r="K887" s="52"/>
      <c r="L887" s="8"/>
      <c r="M887" s="53"/>
      <c r="N887" s="144"/>
      <c r="O887" s="161"/>
      <c r="P887" s="162"/>
      <c r="Q887" s="8"/>
      <c r="R887" s="8"/>
      <c r="S887" s="8"/>
      <c r="T887" s="128" t="s">
        <v>326</v>
      </c>
      <c r="U887" s="83" t="s">
        <v>21</v>
      </c>
      <c r="V887" s="91">
        <f>$V$293</f>
        <v>0.7</v>
      </c>
      <c r="W887" s="88"/>
      <c r="X887" s="88"/>
      <c r="Y887" s="89"/>
      <c r="Z887" s="87"/>
      <c r="AA887" s="90"/>
      <c r="AB887" s="91"/>
      <c r="AC887" s="91"/>
      <c r="AD887" s="91"/>
      <c r="AE887" s="91"/>
      <c r="AF887" s="91"/>
      <c r="AG887" s="45">
        <f>ROUND(ROUND(H880*V887,0)-AA885,0)</f>
        <v>1021</v>
      </c>
      <c r="AH887" s="79"/>
      <c r="AI887" s="80"/>
      <c r="AJ887" s="80"/>
      <c r="AK887" s="80"/>
      <c r="AL887" s="14"/>
      <c r="AM887" s="16" t="str">
        <f t="shared" si="1"/>
        <v>{s:'632276', v:1021 , c:'放デイ１６・開減１・拘減・'},</v>
      </c>
      <c r="AN887" s="16"/>
    </row>
    <row r="888" ht="16.5" customHeight="1">
      <c r="A888" s="29">
        <v>63.0</v>
      </c>
      <c r="B888" s="30">
        <v>2277.0</v>
      </c>
      <c r="C888" s="31">
        <v>886.0</v>
      </c>
      <c r="D888" s="32" t="s">
        <v>932</v>
      </c>
      <c r="E888" s="94"/>
      <c r="F888" s="95"/>
      <c r="G888" s="94"/>
      <c r="H888" s="140"/>
      <c r="I888" s="140"/>
      <c r="J888" s="95"/>
      <c r="K888" s="52"/>
      <c r="L888" s="8"/>
      <c r="M888" s="53"/>
      <c r="N888" s="144"/>
      <c r="O888" s="161"/>
      <c r="P888" s="162"/>
      <c r="Q888" s="8"/>
      <c r="R888" s="8"/>
      <c r="S888" s="8"/>
      <c r="T888" s="129"/>
      <c r="U888" s="56"/>
      <c r="V888" s="72"/>
      <c r="W888" s="73" t="s">
        <v>20</v>
      </c>
      <c r="X888" s="74" t="s">
        <v>21</v>
      </c>
      <c r="Y888" s="92">
        <v>0.85</v>
      </c>
      <c r="Z888" s="87"/>
      <c r="AA888" s="90"/>
      <c r="AB888" s="91"/>
      <c r="AC888" s="91"/>
      <c r="AD888" s="91"/>
      <c r="AE888" s="91"/>
      <c r="AF888" s="91"/>
      <c r="AG888" s="45">
        <f>ROUND(ROUND(ROUND(H880*V887,0)*Y888,0)-AA885,0)</f>
        <v>867</v>
      </c>
      <c r="AH888" s="79"/>
      <c r="AI888" s="80"/>
      <c r="AJ888" s="80"/>
      <c r="AK888" s="80"/>
      <c r="AL888" s="14"/>
      <c r="AM888" s="16" t="str">
        <f t="shared" si="1"/>
        <v>{s:'632277', v:867 , c:'放デイ１６・開減１・評減・拘減・'},</v>
      </c>
      <c r="AN888" s="16"/>
    </row>
    <row r="889" ht="16.5" customHeight="1">
      <c r="A889" s="29">
        <v>63.0</v>
      </c>
      <c r="B889" s="30">
        <v>2278.0</v>
      </c>
      <c r="C889" s="31">
        <v>887.0</v>
      </c>
      <c r="D889" s="32" t="s">
        <v>933</v>
      </c>
      <c r="E889" s="94"/>
      <c r="F889" s="95"/>
      <c r="G889" s="94"/>
      <c r="H889" s="140"/>
      <c r="I889" s="140"/>
      <c r="J889" s="95"/>
      <c r="K889" s="52"/>
      <c r="L889" s="8"/>
      <c r="M889" s="53"/>
      <c r="N889" s="144"/>
      <c r="O889" s="161"/>
      <c r="P889" s="162"/>
      <c r="Q889" s="8"/>
      <c r="R889" s="8"/>
      <c r="S889" s="8"/>
      <c r="T889" s="128" t="s">
        <v>329</v>
      </c>
      <c r="U889" s="83" t="s">
        <v>21</v>
      </c>
      <c r="V889" s="91">
        <f>$V$295</f>
        <v>0.85</v>
      </c>
      <c r="W889" s="77"/>
      <c r="X889" s="77"/>
      <c r="Y889" s="72"/>
      <c r="Z889" s="87"/>
      <c r="AA889" s="90"/>
      <c r="AB889" s="91"/>
      <c r="AC889" s="91"/>
      <c r="AD889" s="91"/>
      <c r="AE889" s="91"/>
      <c r="AF889" s="91"/>
      <c r="AG889" s="45">
        <f>ROUND(ROUND(H880*V889,0)-AA885,0)</f>
        <v>1240</v>
      </c>
      <c r="AH889" s="79"/>
      <c r="AI889" s="80"/>
      <c r="AJ889" s="80"/>
      <c r="AK889" s="80"/>
      <c r="AL889" s="14"/>
      <c r="AM889" s="16" t="str">
        <f t="shared" si="1"/>
        <v>{s:'632278', v:1240 , c:'放デイ１６・開減２・拘減・'},</v>
      </c>
      <c r="AN889" s="16"/>
    </row>
    <row r="890" ht="16.5" customHeight="1">
      <c r="A890" s="29">
        <v>63.0</v>
      </c>
      <c r="B890" s="30">
        <v>2279.0</v>
      </c>
      <c r="C890" s="31">
        <v>888.0</v>
      </c>
      <c r="D890" s="32" t="s">
        <v>934</v>
      </c>
      <c r="E890" s="94"/>
      <c r="F890" s="95"/>
      <c r="G890" s="94"/>
      <c r="H890" s="140"/>
      <c r="I890" s="140"/>
      <c r="J890" s="95"/>
      <c r="K890" s="52"/>
      <c r="L890" s="8"/>
      <c r="M890" s="53"/>
      <c r="N890" s="144"/>
      <c r="O890" s="161"/>
      <c r="P890" s="162"/>
      <c r="Q890" s="8"/>
      <c r="R890" s="8"/>
      <c r="S890" s="8"/>
      <c r="T890" s="129"/>
      <c r="U890" s="56"/>
      <c r="V890" s="72"/>
      <c r="W890" s="73" t="s">
        <v>20</v>
      </c>
      <c r="X890" s="74" t="s">
        <v>21</v>
      </c>
      <c r="Y890" s="92">
        <v>0.85</v>
      </c>
      <c r="Z890" s="93"/>
      <c r="AA890" s="77"/>
      <c r="AB890" s="72"/>
      <c r="AC890" s="72"/>
      <c r="AD890" s="72"/>
      <c r="AE890" s="72"/>
      <c r="AF890" s="72"/>
      <c r="AG890" s="45">
        <f>ROUND(ROUND(ROUND(H880*V889,0)*Y890,0)-AA885,0)</f>
        <v>1053</v>
      </c>
      <c r="AH890" s="79"/>
      <c r="AI890" s="80"/>
      <c r="AJ890" s="80"/>
      <c r="AK890" s="80"/>
      <c r="AL890" s="14"/>
      <c r="AM890" s="16" t="str">
        <f t="shared" si="1"/>
        <v>{s:'632279', v:1053 , c:'放デイ１６・開減２・評減・拘減・'},</v>
      </c>
      <c r="AN890" s="16"/>
    </row>
    <row r="891" ht="16.5" customHeight="1">
      <c r="A891" s="29">
        <v>63.0</v>
      </c>
      <c r="B891" s="30">
        <v>1454.0</v>
      </c>
      <c r="C891" s="31">
        <v>889.0</v>
      </c>
      <c r="D891" s="32" t="s">
        <v>935</v>
      </c>
      <c r="E891" s="94"/>
      <c r="F891" s="95"/>
      <c r="G891" s="127"/>
      <c r="H891" s="8"/>
      <c r="I891" s="8"/>
      <c r="J891" s="54"/>
      <c r="K891" s="69"/>
      <c r="L891" s="65"/>
      <c r="M891" s="65"/>
      <c r="N891" s="54"/>
      <c r="O891" s="33" t="s">
        <v>23</v>
      </c>
      <c r="P891" s="130" t="s">
        <v>24</v>
      </c>
      <c r="Q891" s="7"/>
      <c r="R891" s="7"/>
      <c r="S891" s="39"/>
      <c r="T891" s="118"/>
      <c r="U891" s="41"/>
      <c r="V891" s="42"/>
      <c r="W891" s="43"/>
      <c r="X891" s="43"/>
      <c r="Y891" s="43"/>
      <c r="Z891" s="43"/>
      <c r="AA891" s="43"/>
      <c r="AB891" s="44"/>
      <c r="AC891" s="44"/>
      <c r="AD891" s="44"/>
      <c r="AE891" s="44"/>
      <c r="AF891" s="44"/>
      <c r="AG891" s="45">
        <f>ROUND(H880*R892,0)</f>
        <v>1026</v>
      </c>
      <c r="AH891" s="79"/>
      <c r="AI891" s="80"/>
      <c r="AJ891" s="80"/>
      <c r="AK891" s="80"/>
      <c r="AL891" s="14"/>
      <c r="AM891" s="16" t="str">
        <f t="shared" si="1"/>
        <v>{s:'631454', v:1026 , c:'放デイ１６・未計画・'},</v>
      </c>
      <c r="AN891" s="16"/>
    </row>
    <row r="892" ht="16.5" customHeight="1">
      <c r="A892" s="29">
        <v>63.0</v>
      </c>
      <c r="B892" s="30">
        <v>2280.0</v>
      </c>
      <c r="C892" s="31">
        <v>890.0</v>
      </c>
      <c r="D892" s="32" t="s">
        <v>936</v>
      </c>
      <c r="E892" s="94"/>
      <c r="F892" s="95"/>
      <c r="G892" s="127"/>
      <c r="H892" s="140"/>
      <c r="I892" s="8"/>
      <c r="J892" s="54"/>
      <c r="K892" s="69"/>
      <c r="L892" s="65"/>
      <c r="M892" s="65"/>
      <c r="N892" s="54"/>
      <c r="O892" s="131"/>
      <c r="P892" s="87"/>
      <c r="Q892" s="83" t="s">
        <v>21</v>
      </c>
      <c r="R892" s="90">
        <v>0.7</v>
      </c>
      <c r="S892" s="54"/>
      <c r="T892" s="126"/>
      <c r="U892" s="56"/>
      <c r="V892" s="58"/>
      <c r="W892" s="59" t="s">
        <v>20</v>
      </c>
      <c r="X892" s="41" t="s">
        <v>21</v>
      </c>
      <c r="Y892" s="60">
        <v>0.85</v>
      </c>
      <c r="Z892" s="43"/>
      <c r="AA892" s="43"/>
      <c r="AB892" s="44"/>
      <c r="AC892" s="44"/>
      <c r="AD892" s="44"/>
      <c r="AE892" s="44"/>
      <c r="AF892" s="44"/>
      <c r="AG892" s="45">
        <f>ROUND(ROUND(H880*R892,0)*Y892,0)</f>
        <v>872</v>
      </c>
      <c r="AH892" s="79"/>
      <c r="AI892" s="80"/>
      <c r="AJ892" s="80"/>
      <c r="AK892" s="80"/>
      <c r="AL892" s="14"/>
      <c r="AM892" s="16" t="str">
        <f t="shared" si="1"/>
        <v>{s:'632280', v:872 , c:'放デイ１６・未計画・評減・'},</v>
      </c>
      <c r="AN892" s="16"/>
    </row>
    <row r="893" ht="16.5" customHeight="1">
      <c r="A893" s="29">
        <v>63.0</v>
      </c>
      <c r="B893" s="30">
        <v>1455.0</v>
      </c>
      <c r="C893" s="31">
        <v>891.0</v>
      </c>
      <c r="D893" s="32" t="s">
        <v>937</v>
      </c>
      <c r="E893" s="94"/>
      <c r="F893" s="95"/>
      <c r="G893" s="103"/>
      <c r="H893" s="8"/>
      <c r="I893" s="8"/>
      <c r="J893" s="54"/>
      <c r="K893" s="69"/>
      <c r="L893" s="65"/>
      <c r="M893" s="65"/>
      <c r="N893" s="132"/>
      <c r="O893" s="131"/>
      <c r="P893" s="87"/>
      <c r="Q893" s="83"/>
      <c r="R893" s="90"/>
      <c r="S893" s="91"/>
      <c r="T893" s="128" t="s">
        <v>326</v>
      </c>
      <c r="U893" s="41" t="s">
        <v>21</v>
      </c>
      <c r="V893" s="68">
        <f>$V$293</f>
        <v>0.7</v>
      </c>
      <c r="W893" s="88"/>
      <c r="X893" s="88"/>
      <c r="Y893" s="88"/>
      <c r="Z893" s="88"/>
      <c r="AA893" s="88"/>
      <c r="AB893" s="89"/>
      <c r="AC893" s="89"/>
      <c r="AD893" s="89"/>
      <c r="AE893" s="89"/>
      <c r="AF893" s="89"/>
      <c r="AG893" s="45">
        <f>ROUND(ROUND(H880*R892,0)*V893,0)</f>
        <v>718</v>
      </c>
      <c r="AH893" s="79"/>
      <c r="AI893" s="80"/>
      <c r="AJ893" s="80"/>
      <c r="AK893" s="80"/>
      <c r="AL893" s="14"/>
      <c r="AM893" s="16" t="str">
        <f t="shared" si="1"/>
        <v>{s:'631455', v:718 , c:'放デイ１６・未計画・開減１・'},</v>
      </c>
      <c r="AN893" s="16"/>
    </row>
    <row r="894" ht="16.5" customHeight="1">
      <c r="A894" s="29">
        <v>63.0</v>
      </c>
      <c r="B894" s="30">
        <v>2281.0</v>
      </c>
      <c r="C894" s="31">
        <v>892.0</v>
      </c>
      <c r="D894" s="32" t="s">
        <v>938</v>
      </c>
      <c r="E894" s="94"/>
      <c r="F894" s="95"/>
      <c r="G894" s="103"/>
      <c r="H894" s="8"/>
      <c r="I894" s="8"/>
      <c r="J894" s="54"/>
      <c r="K894" s="69"/>
      <c r="L894" s="65"/>
      <c r="M894" s="65"/>
      <c r="N894" s="132"/>
      <c r="O894" s="131"/>
      <c r="P894" s="87"/>
      <c r="Q894" s="83"/>
      <c r="R894" s="90"/>
      <c r="S894" s="91"/>
      <c r="T894" s="129"/>
      <c r="U894" s="56"/>
      <c r="V894" s="72"/>
      <c r="W894" s="73" t="s">
        <v>20</v>
      </c>
      <c r="X894" s="74" t="s">
        <v>21</v>
      </c>
      <c r="Y894" s="75">
        <v>0.85</v>
      </c>
      <c r="Z894" s="43"/>
      <c r="AA894" s="43"/>
      <c r="AB894" s="44"/>
      <c r="AC894" s="44"/>
      <c r="AD894" s="44"/>
      <c r="AE894" s="44"/>
      <c r="AF894" s="44"/>
      <c r="AG894" s="45">
        <f>ROUND(ROUND(ROUND(H880*R892,0)*V893,0)*Y894,0)</f>
        <v>610</v>
      </c>
      <c r="AH894" s="79"/>
      <c r="AI894" s="80"/>
      <c r="AJ894" s="80"/>
      <c r="AK894" s="80"/>
      <c r="AL894" s="14"/>
      <c r="AM894" s="16" t="str">
        <f t="shared" si="1"/>
        <v>{s:'632281', v:610 , c:'放デイ１６・未計画・開減１・評減・'},</v>
      </c>
      <c r="AN894" s="16"/>
    </row>
    <row r="895" ht="16.5" customHeight="1">
      <c r="A895" s="29">
        <v>63.0</v>
      </c>
      <c r="B895" s="30">
        <v>1456.0</v>
      </c>
      <c r="C895" s="31">
        <v>893.0</v>
      </c>
      <c r="D895" s="32" t="s">
        <v>939</v>
      </c>
      <c r="E895" s="94"/>
      <c r="F895" s="95"/>
      <c r="G895" s="103"/>
      <c r="H895" s="8"/>
      <c r="I895" s="8"/>
      <c r="J895" s="54"/>
      <c r="K895" s="69"/>
      <c r="L895" s="65"/>
      <c r="M895" s="65"/>
      <c r="N895" s="132"/>
      <c r="O895" s="134"/>
      <c r="P895" s="134"/>
      <c r="Q895" s="83"/>
      <c r="R895" s="90"/>
      <c r="S895" s="91"/>
      <c r="T895" s="128" t="s">
        <v>329</v>
      </c>
      <c r="U895" s="41" t="s">
        <v>21</v>
      </c>
      <c r="V895" s="68">
        <f>$V$295</f>
        <v>0.85</v>
      </c>
      <c r="W895" s="77"/>
      <c r="X895" s="77"/>
      <c r="Y895" s="77"/>
      <c r="Z895" s="77"/>
      <c r="AA895" s="77"/>
      <c r="AB895" s="72"/>
      <c r="AC895" s="72"/>
      <c r="AD895" s="72"/>
      <c r="AE895" s="72"/>
      <c r="AF895" s="72"/>
      <c r="AG895" s="45">
        <f>ROUND(ROUND(H880*R892,0)*V895,0)</f>
        <v>872</v>
      </c>
      <c r="AH895" s="79"/>
      <c r="AI895" s="80"/>
      <c r="AJ895" s="80"/>
      <c r="AK895" s="80"/>
      <c r="AL895" s="14"/>
      <c r="AM895" s="16" t="str">
        <f t="shared" si="1"/>
        <v>{s:'631456', v:872 , c:'放デイ１６・未計画・開減２・'},</v>
      </c>
      <c r="AN895" s="16"/>
    </row>
    <row r="896" ht="16.5" customHeight="1">
      <c r="A896" s="29">
        <v>63.0</v>
      </c>
      <c r="B896" s="30">
        <v>2282.0</v>
      </c>
      <c r="C896" s="31">
        <v>894.0</v>
      </c>
      <c r="D896" s="32" t="s">
        <v>940</v>
      </c>
      <c r="E896" s="94"/>
      <c r="F896" s="95"/>
      <c r="G896" s="103"/>
      <c r="H896" s="8"/>
      <c r="I896" s="8"/>
      <c r="J896" s="54"/>
      <c r="K896" s="69"/>
      <c r="L896" s="65"/>
      <c r="M896" s="65"/>
      <c r="N896" s="132"/>
      <c r="O896" s="134"/>
      <c r="P896" s="134"/>
      <c r="Q896" s="83"/>
      <c r="R896" s="90"/>
      <c r="S896" s="91"/>
      <c r="T896" s="129"/>
      <c r="U896" s="56"/>
      <c r="V896" s="72"/>
      <c r="W896" s="73" t="s">
        <v>20</v>
      </c>
      <c r="X896" s="74" t="s">
        <v>21</v>
      </c>
      <c r="Y896" s="75">
        <v>0.85</v>
      </c>
      <c r="Z896" s="43"/>
      <c r="AA896" s="43"/>
      <c r="AB896" s="44"/>
      <c r="AC896" s="44"/>
      <c r="AD896" s="44"/>
      <c r="AE896" s="44"/>
      <c r="AF896" s="44"/>
      <c r="AG896" s="45">
        <f>ROUND(ROUND(ROUND(H880*R892,0)*V895,0)*Y896,0)</f>
        <v>741</v>
      </c>
      <c r="AH896" s="79"/>
      <c r="AI896" s="80"/>
      <c r="AJ896" s="80"/>
      <c r="AK896" s="80"/>
      <c r="AL896" s="14"/>
      <c r="AM896" s="16" t="str">
        <f t="shared" si="1"/>
        <v>{s:'632282', v:741 , c:'放デイ１６・未計画・開減２・評減・'},</v>
      </c>
      <c r="AN896" s="16"/>
    </row>
    <row r="897" ht="16.5" customHeight="1">
      <c r="A897" s="29">
        <v>63.0</v>
      </c>
      <c r="B897" s="30">
        <v>2283.0</v>
      </c>
      <c r="C897" s="31">
        <v>895.0</v>
      </c>
      <c r="D897" s="32" t="s">
        <v>941</v>
      </c>
      <c r="E897" s="94"/>
      <c r="F897" s="95"/>
      <c r="G897" s="103"/>
      <c r="H897" s="8"/>
      <c r="I897" s="8"/>
      <c r="J897" s="54"/>
      <c r="K897" s="69"/>
      <c r="L897" s="65"/>
      <c r="M897" s="65"/>
      <c r="N897" s="132"/>
      <c r="O897" s="134"/>
      <c r="P897" s="134"/>
      <c r="Q897" s="83"/>
      <c r="R897" s="90"/>
      <c r="S897" s="91"/>
      <c r="T897" s="118"/>
      <c r="U897" s="41"/>
      <c r="V897" s="42"/>
      <c r="W897" s="43"/>
      <c r="X897" s="43"/>
      <c r="Y897" s="44"/>
      <c r="Z897" s="82" t="s">
        <v>30</v>
      </c>
      <c r="AA897" s="83">
        <v>5.0</v>
      </c>
      <c r="AB897" s="84" t="s">
        <v>31</v>
      </c>
      <c r="AC897" s="84"/>
      <c r="AD897" s="84"/>
      <c r="AE897" s="84"/>
      <c r="AF897" s="84"/>
      <c r="AG897" s="45">
        <f>ROUND(ROUND(H880*R892,0)-AA897,0)</f>
        <v>1021</v>
      </c>
      <c r="AH897" s="79"/>
      <c r="AI897" s="80"/>
      <c r="AJ897" s="80"/>
      <c r="AK897" s="80"/>
      <c r="AL897" s="14"/>
      <c r="AM897" s="16" t="str">
        <f t="shared" si="1"/>
        <v>{s:'632283', v:1021 , c:'放デイ１６・未計画・拘減・'},</v>
      </c>
      <c r="AN897" s="16"/>
    </row>
    <row r="898" ht="16.5" customHeight="1">
      <c r="A898" s="29">
        <v>63.0</v>
      </c>
      <c r="B898" s="30">
        <v>2284.0</v>
      </c>
      <c r="C898" s="31">
        <v>896.0</v>
      </c>
      <c r="D898" s="32" t="s">
        <v>942</v>
      </c>
      <c r="E898" s="94"/>
      <c r="F898" s="95"/>
      <c r="G898" s="103"/>
      <c r="H898" s="8"/>
      <c r="I898" s="8"/>
      <c r="J898" s="54"/>
      <c r="K898" s="69"/>
      <c r="L898" s="65"/>
      <c r="M898" s="65"/>
      <c r="N898" s="132"/>
      <c r="O898" s="134"/>
      <c r="P898" s="134"/>
      <c r="Q898" s="83"/>
      <c r="R898" s="90"/>
      <c r="S898" s="91"/>
      <c r="T898" s="126"/>
      <c r="U898" s="56"/>
      <c r="V898" s="58"/>
      <c r="W898" s="59" t="s">
        <v>20</v>
      </c>
      <c r="X898" s="41" t="s">
        <v>21</v>
      </c>
      <c r="Y898" s="86">
        <v>0.85</v>
      </c>
      <c r="Z898" s="87"/>
      <c r="AA898" s="83"/>
      <c r="AB898" s="84"/>
      <c r="AC898" s="84"/>
      <c r="AD898" s="84"/>
      <c r="AE898" s="84"/>
      <c r="AF898" s="84"/>
      <c r="AG898" s="45">
        <f>ROUND(ROUND(ROUND(H880*R892,0)*Y898,0)-AA897,0)</f>
        <v>867</v>
      </c>
      <c r="AH898" s="79"/>
      <c r="AI898" s="80"/>
      <c r="AJ898" s="80"/>
      <c r="AK898" s="80"/>
      <c r="AL898" s="14"/>
      <c r="AM898" s="16" t="str">
        <f t="shared" si="1"/>
        <v>{s:'632284', v:867 , c:'放デイ１６・未計画・評減・拘減・'},</v>
      </c>
      <c r="AN898" s="16"/>
    </row>
    <row r="899" ht="16.5" customHeight="1">
      <c r="A899" s="29">
        <v>63.0</v>
      </c>
      <c r="B899" s="30">
        <v>2285.0</v>
      </c>
      <c r="C899" s="31">
        <v>897.0</v>
      </c>
      <c r="D899" s="32" t="s">
        <v>943</v>
      </c>
      <c r="E899" s="94"/>
      <c r="F899" s="95"/>
      <c r="G899" s="103"/>
      <c r="H899" s="8"/>
      <c r="I899" s="8"/>
      <c r="J899" s="54"/>
      <c r="K899" s="69"/>
      <c r="L899" s="65"/>
      <c r="M899" s="65"/>
      <c r="N899" s="132"/>
      <c r="O899" s="134"/>
      <c r="P899" s="134"/>
      <c r="Q899" s="83"/>
      <c r="R899" s="90"/>
      <c r="S899" s="91"/>
      <c r="T899" s="128" t="s">
        <v>326</v>
      </c>
      <c r="U899" s="83" t="s">
        <v>21</v>
      </c>
      <c r="V899" s="91">
        <f>$V$293</f>
        <v>0.7</v>
      </c>
      <c r="W899" s="88"/>
      <c r="X899" s="88"/>
      <c r="Y899" s="89"/>
      <c r="Z899" s="87"/>
      <c r="AA899" s="90"/>
      <c r="AB899" s="91"/>
      <c r="AC899" s="91"/>
      <c r="AD899" s="91"/>
      <c r="AE899" s="91"/>
      <c r="AF899" s="91"/>
      <c r="AG899" s="45">
        <f>ROUND(ROUND(ROUND(H880*R892,0)*V899,0)-AA897,0)</f>
        <v>713</v>
      </c>
      <c r="AH899" s="79"/>
      <c r="AI899" s="80"/>
      <c r="AJ899" s="80"/>
      <c r="AK899" s="80"/>
      <c r="AL899" s="14"/>
      <c r="AM899" s="16" t="str">
        <f t="shared" si="1"/>
        <v>{s:'632285', v:713 , c:'放デイ１６・未計画・開減１・拘減・'},</v>
      </c>
      <c r="AN899" s="16"/>
    </row>
    <row r="900" ht="16.5" customHeight="1">
      <c r="A900" s="29">
        <v>63.0</v>
      </c>
      <c r="B900" s="30">
        <v>2286.0</v>
      </c>
      <c r="C900" s="31">
        <v>898.0</v>
      </c>
      <c r="D900" s="32" t="s">
        <v>944</v>
      </c>
      <c r="E900" s="94"/>
      <c r="F900" s="95"/>
      <c r="G900" s="103"/>
      <c r="H900" s="8"/>
      <c r="I900" s="8"/>
      <c r="J900" s="54"/>
      <c r="K900" s="69"/>
      <c r="L900" s="65"/>
      <c r="M900" s="65"/>
      <c r="N900" s="132"/>
      <c r="O900" s="134"/>
      <c r="P900" s="134"/>
      <c r="Q900" s="83"/>
      <c r="R900" s="90"/>
      <c r="S900" s="91"/>
      <c r="T900" s="129"/>
      <c r="U900" s="56"/>
      <c r="V900" s="72"/>
      <c r="W900" s="73" t="s">
        <v>20</v>
      </c>
      <c r="X900" s="74" t="s">
        <v>21</v>
      </c>
      <c r="Y900" s="92">
        <v>0.85</v>
      </c>
      <c r="Z900" s="87"/>
      <c r="AA900" s="90"/>
      <c r="AB900" s="91"/>
      <c r="AC900" s="91"/>
      <c r="AD900" s="91"/>
      <c r="AE900" s="91"/>
      <c r="AF900" s="91"/>
      <c r="AG900" s="45">
        <f>ROUND(ROUND(ROUND(ROUND(H880*R892,0)*V899,0)*Y900,0)-AA897,0)</f>
        <v>605</v>
      </c>
      <c r="AH900" s="79"/>
      <c r="AI900" s="80"/>
      <c r="AJ900" s="80"/>
      <c r="AK900" s="80"/>
      <c r="AL900" s="14"/>
      <c r="AM900" s="16" t="str">
        <f t="shared" si="1"/>
        <v>{s:'632286', v:605 , c:'放デイ１６・未計画・開減１・評減・拘減・'},</v>
      </c>
      <c r="AN900" s="16"/>
    </row>
    <row r="901" ht="16.5" customHeight="1">
      <c r="A901" s="29">
        <v>63.0</v>
      </c>
      <c r="B901" s="30">
        <v>2287.0</v>
      </c>
      <c r="C901" s="31">
        <v>899.0</v>
      </c>
      <c r="D901" s="32" t="s">
        <v>945</v>
      </c>
      <c r="E901" s="94"/>
      <c r="F901" s="95"/>
      <c r="G901" s="103"/>
      <c r="H901" s="8"/>
      <c r="I901" s="8"/>
      <c r="J901" s="54"/>
      <c r="K901" s="69"/>
      <c r="L901" s="65"/>
      <c r="M901" s="65"/>
      <c r="N901" s="132"/>
      <c r="O901" s="134"/>
      <c r="P901" s="134"/>
      <c r="Q901" s="83"/>
      <c r="R901" s="90"/>
      <c r="S901" s="91"/>
      <c r="T901" s="128" t="s">
        <v>329</v>
      </c>
      <c r="U901" s="83" t="s">
        <v>21</v>
      </c>
      <c r="V901" s="91">
        <f>$V$295</f>
        <v>0.85</v>
      </c>
      <c r="W901" s="77"/>
      <c r="X901" s="77"/>
      <c r="Y901" s="72"/>
      <c r="Z901" s="87"/>
      <c r="AA901" s="90"/>
      <c r="AB901" s="91"/>
      <c r="AC901" s="91"/>
      <c r="AD901" s="91"/>
      <c r="AE901" s="91"/>
      <c r="AF901" s="91"/>
      <c r="AG901" s="45">
        <f>ROUND(ROUND(ROUND(H880*R892,0)*V901,0)-AA897,0)</f>
        <v>867</v>
      </c>
      <c r="AH901" s="79"/>
      <c r="AI901" s="80"/>
      <c r="AJ901" s="80"/>
      <c r="AK901" s="80"/>
      <c r="AL901" s="14"/>
      <c r="AM901" s="16" t="str">
        <f t="shared" si="1"/>
        <v>{s:'632287', v:867 , c:'放デイ１６・未計画・開減２・拘減・'},</v>
      </c>
      <c r="AN901" s="16"/>
    </row>
    <row r="902" ht="16.5" customHeight="1">
      <c r="A902" s="29">
        <v>63.0</v>
      </c>
      <c r="B902" s="30">
        <v>2288.0</v>
      </c>
      <c r="C902" s="31">
        <v>900.0</v>
      </c>
      <c r="D902" s="32" t="s">
        <v>946</v>
      </c>
      <c r="E902" s="94"/>
      <c r="F902" s="95"/>
      <c r="G902" s="103"/>
      <c r="H902" s="8"/>
      <c r="I902" s="8"/>
      <c r="J902" s="54"/>
      <c r="K902" s="69"/>
      <c r="L902" s="65"/>
      <c r="M902" s="65"/>
      <c r="N902" s="132"/>
      <c r="O902" s="134"/>
      <c r="P902" s="134"/>
      <c r="Q902" s="83"/>
      <c r="R902" s="90"/>
      <c r="S902" s="91"/>
      <c r="T902" s="129"/>
      <c r="U902" s="56"/>
      <c r="V902" s="72"/>
      <c r="W902" s="73" t="s">
        <v>20</v>
      </c>
      <c r="X902" s="74" t="s">
        <v>21</v>
      </c>
      <c r="Y902" s="92">
        <v>0.85</v>
      </c>
      <c r="Z902" s="93"/>
      <c r="AA902" s="77"/>
      <c r="AB902" s="72"/>
      <c r="AC902" s="72"/>
      <c r="AD902" s="72"/>
      <c r="AE902" s="72"/>
      <c r="AF902" s="72"/>
      <c r="AG902" s="45">
        <f>ROUND(ROUND(ROUND(ROUND(H880*R892,0)*V901,0)*Y902,0)-AA897,0)</f>
        <v>736</v>
      </c>
      <c r="AH902" s="79"/>
      <c r="AI902" s="80"/>
      <c r="AJ902" s="80"/>
      <c r="AK902" s="80"/>
      <c r="AL902" s="14"/>
      <c r="AM902" s="16" t="str">
        <f t="shared" si="1"/>
        <v>{s:'632288', v:736 , c:'放デイ１６・未計画・開減２・評減・拘減・'},</v>
      </c>
      <c r="AN902" s="16"/>
    </row>
    <row r="903" ht="16.5" customHeight="1">
      <c r="A903" s="29">
        <v>63.0</v>
      </c>
      <c r="B903" s="30">
        <v>2289.0</v>
      </c>
      <c r="C903" s="31">
        <v>901.0</v>
      </c>
      <c r="D903" s="32" t="s">
        <v>947</v>
      </c>
      <c r="E903" s="94"/>
      <c r="F903" s="95"/>
      <c r="G903" s="103"/>
      <c r="H903" s="8"/>
      <c r="I903" s="8"/>
      <c r="J903" s="54"/>
      <c r="K903" s="69"/>
      <c r="L903" s="65"/>
      <c r="M903" s="65"/>
      <c r="N903" s="132"/>
      <c r="O903" s="134"/>
      <c r="P903" s="163" t="s">
        <v>27</v>
      </c>
      <c r="Q903" s="41"/>
      <c r="R903" s="135"/>
      <c r="S903" s="68"/>
      <c r="T903" s="118"/>
      <c r="U903" s="41"/>
      <c r="V903" s="42"/>
      <c r="W903" s="43"/>
      <c r="X903" s="43"/>
      <c r="Y903" s="43"/>
      <c r="Z903" s="43"/>
      <c r="AA903" s="43"/>
      <c r="AB903" s="44"/>
      <c r="AC903" s="44"/>
      <c r="AD903" s="44"/>
      <c r="AE903" s="44"/>
      <c r="AF903" s="44"/>
      <c r="AG903" s="45">
        <f>ROUND(H880*R904,0)</f>
        <v>733</v>
      </c>
      <c r="AH903" s="79"/>
      <c r="AI903" s="80"/>
      <c r="AJ903" s="80"/>
      <c r="AK903" s="80"/>
      <c r="AL903" s="14"/>
      <c r="AM903" s="16" t="str">
        <f t="shared" si="1"/>
        <v>{s:'632289', v:733 , c:'放デイ１６・未計画２・'},</v>
      </c>
      <c r="AN903" s="16"/>
    </row>
    <row r="904" ht="16.5" customHeight="1">
      <c r="A904" s="29">
        <v>63.0</v>
      </c>
      <c r="B904" s="30">
        <v>2290.0</v>
      </c>
      <c r="C904" s="31">
        <v>902.0</v>
      </c>
      <c r="D904" s="32" t="s">
        <v>948</v>
      </c>
      <c r="E904" s="94"/>
      <c r="F904" s="95"/>
      <c r="G904" s="103"/>
      <c r="H904" s="8"/>
      <c r="I904" s="8"/>
      <c r="J904" s="54"/>
      <c r="K904" s="69"/>
      <c r="L904" s="65"/>
      <c r="M904" s="65"/>
      <c r="N904" s="132"/>
      <c r="O904" s="134"/>
      <c r="P904" s="123"/>
      <c r="Q904" s="83" t="s">
        <v>21</v>
      </c>
      <c r="R904" s="90">
        <v>0.5</v>
      </c>
      <c r="S904" s="91"/>
      <c r="T904" s="126"/>
      <c r="U904" s="56"/>
      <c r="V904" s="58"/>
      <c r="W904" s="59" t="s">
        <v>20</v>
      </c>
      <c r="X904" s="41" t="s">
        <v>21</v>
      </c>
      <c r="Y904" s="60">
        <v>0.85</v>
      </c>
      <c r="Z904" s="43"/>
      <c r="AA904" s="43"/>
      <c r="AB904" s="44"/>
      <c r="AC904" s="44"/>
      <c r="AD904" s="44"/>
      <c r="AE904" s="44"/>
      <c r="AF904" s="44"/>
      <c r="AG904" s="45">
        <f>ROUND(ROUND(H880*R904,0)*Y904,0)</f>
        <v>623</v>
      </c>
      <c r="AH904" s="79"/>
      <c r="AI904" s="80"/>
      <c r="AJ904" s="80"/>
      <c r="AK904" s="80"/>
      <c r="AL904" s="14"/>
      <c r="AM904" s="16" t="str">
        <f t="shared" si="1"/>
        <v>{s:'632290', v:623 , c:'放デイ１６・未計画２・評減・'},</v>
      </c>
      <c r="AN904" s="16"/>
    </row>
    <row r="905" ht="16.5" customHeight="1">
      <c r="A905" s="29">
        <v>63.0</v>
      </c>
      <c r="B905" s="30">
        <v>2291.0</v>
      </c>
      <c r="C905" s="31">
        <v>903.0</v>
      </c>
      <c r="D905" s="32" t="s">
        <v>949</v>
      </c>
      <c r="E905" s="94"/>
      <c r="F905" s="95"/>
      <c r="G905" s="103"/>
      <c r="H905" s="8"/>
      <c r="I905" s="8"/>
      <c r="J905" s="54"/>
      <c r="K905" s="69"/>
      <c r="L905" s="65"/>
      <c r="M905" s="65"/>
      <c r="N905" s="132"/>
      <c r="O905" s="134"/>
      <c r="P905" s="123"/>
      <c r="Q905" s="83"/>
      <c r="R905" s="90"/>
      <c r="S905" s="91"/>
      <c r="T905" s="128" t="s">
        <v>326</v>
      </c>
      <c r="U905" s="41" t="s">
        <v>21</v>
      </c>
      <c r="V905" s="68">
        <f>$V$293</f>
        <v>0.7</v>
      </c>
      <c r="W905" s="88"/>
      <c r="X905" s="88"/>
      <c r="Y905" s="88"/>
      <c r="Z905" s="88"/>
      <c r="AA905" s="88"/>
      <c r="AB905" s="89"/>
      <c r="AC905" s="89"/>
      <c r="AD905" s="89"/>
      <c r="AE905" s="89"/>
      <c r="AF905" s="89"/>
      <c r="AG905" s="45">
        <f>ROUND(ROUND(H880*R904,0)*V905,0)</f>
        <v>513</v>
      </c>
      <c r="AH905" s="79"/>
      <c r="AI905" s="80"/>
      <c r="AJ905" s="80"/>
      <c r="AK905" s="80"/>
      <c r="AL905" s="14"/>
      <c r="AM905" s="16" t="str">
        <f t="shared" si="1"/>
        <v>{s:'632291', v:513 , c:'放デイ１６・未計画２・開減１・'},</v>
      </c>
      <c r="AN905" s="16"/>
    </row>
    <row r="906" ht="16.5" customHeight="1">
      <c r="A906" s="29">
        <v>63.0</v>
      </c>
      <c r="B906" s="30">
        <v>2292.0</v>
      </c>
      <c r="C906" s="31">
        <v>904.0</v>
      </c>
      <c r="D906" s="32" t="s">
        <v>950</v>
      </c>
      <c r="E906" s="94"/>
      <c r="F906" s="95"/>
      <c r="G906" s="103"/>
      <c r="H906" s="8"/>
      <c r="I906" s="8"/>
      <c r="J906" s="54"/>
      <c r="K906" s="69"/>
      <c r="L906" s="65"/>
      <c r="M906" s="65"/>
      <c r="N906" s="132"/>
      <c r="O906" s="134"/>
      <c r="P906" s="123"/>
      <c r="Q906" s="83"/>
      <c r="R906" s="90"/>
      <c r="S906" s="91"/>
      <c r="T906" s="129"/>
      <c r="U906" s="56"/>
      <c r="V906" s="72"/>
      <c r="W906" s="73" t="s">
        <v>20</v>
      </c>
      <c r="X906" s="74" t="s">
        <v>21</v>
      </c>
      <c r="Y906" s="75">
        <v>0.85</v>
      </c>
      <c r="Z906" s="43"/>
      <c r="AA906" s="43"/>
      <c r="AB906" s="44"/>
      <c r="AC906" s="44"/>
      <c r="AD906" s="44"/>
      <c r="AE906" s="44"/>
      <c r="AF906" s="44"/>
      <c r="AG906" s="45">
        <f>ROUND(ROUND(ROUND(H880*R904,0)*V905,0)*Y906,0)</f>
        <v>436</v>
      </c>
      <c r="AH906" s="79"/>
      <c r="AI906" s="80"/>
      <c r="AJ906" s="80"/>
      <c r="AK906" s="80"/>
      <c r="AL906" s="14"/>
      <c r="AM906" s="16" t="str">
        <f t="shared" si="1"/>
        <v>{s:'632292', v:436 , c:'放デイ１６・未計画２・開減１・評減・'},</v>
      </c>
      <c r="AN906" s="16"/>
    </row>
    <row r="907" ht="16.5" customHeight="1">
      <c r="A907" s="29">
        <v>63.0</v>
      </c>
      <c r="B907" s="30">
        <v>2293.0</v>
      </c>
      <c r="C907" s="31">
        <v>905.0</v>
      </c>
      <c r="D907" s="32" t="s">
        <v>951</v>
      </c>
      <c r="E907" s="94"/>
      <c r="F907" s="95"/>
      <c r="G907" s="103"/>
      <c r="H907" s="8"/>
      <c r="I907" s="8"/>
      <c r="J907" s="54"/>
      <c r="K907" s="69"/>
      <c r="L907" s="65"/>
      <c r="M907" s="65"/>
      <c r="N907" s="132"/>
      <c r="O907" s="134"/>
      <c r="P907" s="123"/>
      <c r="Q907" s="83"/>
      <c r="R907" s="90"/>
      <c r="S907" s="91"/>
      <c r="T907" s="128" t="s">
        <v>329</v>
      </c>
      <c r="U907" s="41" t="s">
        <v>21</v>
      </c>
      <c r="V907" s="68">
        <f>$V$295</f>
        <v>0.85</v>
      </c>
      <c r="W907" s="77"/>
      <c r="X907" s="77"/>
      <c r="Y907" s="77"/>
      <c r="Z907" s="77"/>
      <c r="AA907" s="77"/>
      <c r="AB907" s="72"/>
      <c r="AC907" s="72"/>
      <c r="AD907" s="72"/>
      <c r="AE907" s="72"/>
      <c r="AF907" s="72"/>
      <c r="AG907" s="45">
        <f>ROUND(ROUND(H880*R904,0)*V907,0)</f>
        <v>623</v>
      </c>
      <c r="AH907" s="79"/>
      <c r="AI907" s="80"/>
      <c r="AJ907" s="80"/>
      <c r="AK907" s="80"/>
      <c r="AL907" s="14"/>
      <c r="AM907" s="16" t="str">
        <f t="shared" si="1"/>
        <v>{s:'632293', v:623 , c:'放デイ１６・未計画２・開減２・'},</v>
      </c>
      <c r="AN907" s="16"/>
    </row>
    <row r="908" ht="16.5" customHeight="1">
      <c r="A908" s="29">
        <v>63.0</v>
      </c>
      <c r="B908" s="30">
        <v>2294.0</v>
      </c>
      <c r="C908" s="31">
        <v>906.0</v>
      </c>
      <c r="D908" s="32" t="s">
        <v>952</v>
      </c>
      <c r="E908" s="94"/>
      <c r="F908" s="95"/>
      <c r="G908" s="103"/>
      <c r="H908" s="8"/>
      <c r="I908" s="8"/>
      <c r="J908" s="54"/>
      <c r="K908" s="69"/>
      <c r="L908" s="65"/>
      <c r="M908" s="65"/>
      <c r="N908" s="132"/>
      <c r="O908" s="134"/>
      <c r="P908" s="134"/>
      <c r="Q908" s="83"/>
      <c r="R908" s="90"/>
      <c r="S908" s="91"/>
      <c r="T908" s="129"/>
      <c r="U908" s="56"/>
      <c r="V908" s="72"/>
      <c r="W908" s="73" t="s">
        <v>20</v>
      </c>
      <c r="X908" s="74" t="s">
        <v>21</v>
      </c>
      <c r="Y908" s="75">
        <v>0.85</v>
      </c>
      <c r="Z908" s="43"/>
      <c r="AA908" s="43"/>
      <c r="AB908" s="44"/>
      <c r="AC908" s="44"/>
      <c r="AD908" s="44"/>
      <c r="AE908" s="44"/>
      <c r="AF908" s="44"/>
      <c r="AG908" s="45">
        <f>ROUND(ROUND(ROUND(H880*R904,0)*V907,0)*Y908,0)</f>
        <v>530</v>
      </c>
      <c r="AH908" s="79"/>
      <c r="AI908" s="80"/>
      <c r="AJ908" s="80"/>
      <c r="AK908" s="80"/>
      <c r="AL908" s="14"/>
      <c r="AM908" s="16" t="str">
        <f t="shared" si="1"/>
        <v>{s:'632294', v:530 , c:'放デイ１６・未計画２・開減２・評減・'},</v>
      </c>
      <c r="AN908" s="16"/>
    </row>
    <row r="909" ht="16.5" customHeight="1">
      <c r="A909" s="29">
        <v>63.0</v>
      </c>
      <c r="B909" s="30">
        <v>2295.0</v>
      </c>
      <c r="C909" s="31">
        <v>907.0</v>
      </c>
      <c r="D909" s="32" t="s">
        <v>953</v>
      </c>
      <c r="E909" s="94"/>
      <c r="F909" s="95"/>
      <c r="G909" s="103"/>
      <c r="H909" s="8"/>
      <c r="I909" s="8"/>
      <c r="J909" s="54"/>
      <c r="K909" s="69"/>
      <c r="L909" s="65"/>
      <c r="M909" s="65"/>
      <c r="N909" s="132"/>
      <c r="O909" s="134"/>
      <c r="P909" s="134"/>
      <c r="Q909" s="83"/>
      <c r="R909" s="90"/>
      <c r="S909" s="91"/>
      <c r="T909" s="118"/>
      <c r="U909" s="41"/>
      <c r="V909" s="42"/>
      <c r="W909" s="43"/>
      <c r="X909" s="43"/>
      <c r="Y909" s="44"/>
      <c r="Z909" s="122" t="s">
        <v>30</v>
      </c>
      <c r="AA909" s="83">
        <v>5.0</v>
      </c>
      <c r="AB909" s="84" t="s">
        <v>31</v>
      </c>
      <c r="AC909" s="84"/>
      <c r="AD909" s="84"/>
      <c r="AE909" s="84"/>
      <c r="AF909" s="84"/>
      <c r="AG909" s="45">
        <f>ROUND(ROUND(H880*R904,0)-AA909,0)</f>
        <v>728</v>
      </c>
      <c r="AH909" s="79"/>
      <c r="AI909" s="80"/>
      <c r="AJ909" s="80"/>
      <c r="AK909" s="80"/>
      <c r="AL909" s="14"/>
      <c r="AM909" s="16" t="str">
        <f t="shared" si="1"/>
        <v>{s:'632295', v:728 , c:'放デイ１６・未計画２・拘減・'},</v>
      </c>
      <c r="AN909" s="16"/>
    </row>
    <row r="910" ht="16.5" customHeight="1">
      <c r="A910" s="29">
        <v>63.0</v>
      </c>
      <c r="B910" s="30">
        <v>2296.0</v>
      </c>
      <c r="C910" s="31">
        <v>908.0</v>
      </c>
      <c r="D910" s="32" t="s">
        <v>954</v>
      </c>
      <c r="E910" s="94"/>
      <c r="F910" s="95"/>
      <c r="G910" s="103"/>
      <c r="H910" s="8"/>
      <c r="I910" s="8"/>
      <c r="J910" s="54"/>
      <c r="K910" s="69"/>
      <c r="L910" s="65"/>
      <c r="M910" s="65"/>
      <c r="N910" s="132"/>
      <c r="O910" s="134"/>
      <c r="P910" s="134"/>
      <c r="Q910" s="83"/>
      <c r="R910" s="90"/>
      <c r="S910" s="91"/>
      <c r="T910" s="126"/>
      <c r="U910" s="56"/>
      <c r="V910" s="58"/>
      <c r="W910" s="59" t="s">
        <v>20</v>
      </c>
      <c r="X910" s="41" t="s">
        <v>21</v>
      </c>
      <c r="Y910" s="86">
        <v>0.85</v>
      </c>
      <c r="Z910" s="123"/>
      <c r="AA910" s="83"/>
      <c r="AB910" s="84"/>
      <c r="AC910" s="84"/>
      <c r="AD910" s="84"/>
      <c r="AE910" s="84"/>
      <c r="AF910" s="84"/>
      <c r="AG910" s="45">
        <f>ROUND(ROUND(ROUND(H880*R904,0)*Y910,0)-AA909,0)</f>
        <v>618</v>
      </c>
      <c r="AH910" s="79"/>
      <c r="AI910" s="80"/>
      <c r="AJ910" s="80"/>
      <c r="AK910" s="80"/>
      <c r="AL910" s="14"/>
      <c r="AM910" s="16" t="str">
        <f t="shared" si="1"/>
        <v>{s:'632296', v:618 , c:'放デイ１６・未計画２・評減・拘減・'},</v>
      </c>
      <c r="AN910" s="16"/>
    </row>
    <row r="911" ht="16.5" customHeight="1">
      <c r="A911" s="29">
        <v>63.0</v>
      </c>
      <c r="B911" s="30">
        <v>2297.0</v>
      </c>
      <c r="C911" s="31">
        <v>909.0</v>
      </c>
      <c r="D911" s="32" t="s">
        <v>955</v>
      </c>
      <c r="E911" s="94"/>
      <c r="F911" s="95"/>
      <c r="G911" s="103"/>
      <c r="H911" s="8"/>
      <c r="I911" s="8"/>
      <c r="J911" s="54"/>
      <c r="K911" s="69"/>
      <c r="L911" s="65"/>
      <c r="M911" s="65"/>
      <c r="N911" s="132"/>
      <c r="O911" s="134"/>
      <c r="P911" s="134"/>
      <c r="Q911" s="83"/>
      <c r="R911" s="90"/>
      <c r="S911" s="91"/>
      <c r="T911" s="128" t="s">
        <v>326</v>
      </c>
      <c r="U911" s="83" t="s">
        <v>21</v>
      </c>
      <c r="V911" s="91">
        <f>$V$293</f>
        <v>0.7</v>
      </c>
      <c r="W911" s="88"/>
      <c r="X911" s="88"/>
      <c r="Y911" s="89"/>
      <c r="Z911" s="123"/>
      <c r="AA911" s="90"/>
      <c r="AB911" s="91"/>
      <c r="AC911" s="91"/>
      <c r="AD911" s="91"/>
      <c r="AE911" s="91"/>
      <c r="AF911" s="91"/>
      <c r="AG911" s="45">
        <f>ROUND(ROUND(ROUND(H880*R904,0)*V911,0)-AA909,0)</f>
        <v>508</v>
      </c>
      <c r="AH911" s="79"/>
      <c r="AI911" s="80"/>
      <c r="AJ911" s="80"/>
      <c r="AK911" s="80"/>
      <c r="AL911" s="14"/>
      <c r="AM911" s="16" t="str">
        <f t="shared" si="1"/>
        <v>{s:'632297', v:508 , c:'放デイ１６・未計画２・開減１・拘減・'},</v>
      </c>
      <c r="AN911" s="16"/>
    </row>
    <row r="912" ht="16.5" customHeight="1">
      <c r="A912" s="29">
        <v>63.0</v>
      </c>
      <c r="B912" s="30">
        <v>2298.0</v>
      </c>
      <c r="C912" s="31">
        <v>910.0</v>
      </c>
      <c r="D912" s="32" t="s">
        <v>956</v>
      </c>
      <c r="E912" s="94"/>
      <c r="F912" s="95"/>
      <c r="G912" s="103"/>
      <c r="H912" s="8"/>
      <c r="I912" s="8"/>
      <c r="J912" s="54"/>
      <c r="K912" s="69"/>
      <c r="L912" s="65"/>
      <c r="M912" s="65"/>
      <c r="N912" s="132"/>
      <c r="O912" s="134"/>
      <c r="P912" s="134"/>
      <c r="Q912" s="83"/>
      <c r="R912" s="90"/>
      <c r="S912" s="91"/>
      <c r="T912" s="129"/>
      <c r="U912" s="56"/>
      <c r="V912" s="72"/>
      <c r="W912" s="73" t="s">
        <v>20</v>
      </c>
      <c r="X912" s="74" t="s">
        <v>21</v>
      </c>
      <c r="Y912" s="92">
        <v>0.85</v>
      </c>
      <c r="Z912" s="123"/>
      <c r="AA912" s="90"/>
      <c r="AB912" s="91"/>
      <c r="AC912" s="91"/>
      <c r="AD912" s="91"/>
      <c r="AE912" s="91"/>
      <c r="AF912" s="91"/>
      <c r="AG912" s="45">
        <f>ROUND(ROUND(ROUND(ROUND(H880*R904,0)*V911,0)*Y912,0)-AA909,0)</f>
        <v>431</v>
      </c>
      <c r="AH912" s="79"/>
      <c r="AI912" s="80"/>
      <c r="AJ912" s="80"/>
      <c r="AK912" s="80"/>
      <c r="AL912" s="14"/>
      <c r="AM912" s="16" t="str">
        <f t="shared" si="1"/>
        <v>{s:'632298', v:431 , c:'放デイ１６・未計画２・開減１・評減・拘減・'},</v>
      </c>
      <c r="AN912" s="16"/>
    </row>
    <row r="913" ht="16.5" customHeight="1">
      <c r="A913" s="29">
        <v>63.0</v>
      </c>
      <c r="B913" s="30">
        <v>2299.0</v>
      </c>
      <c r="C913" s="31">
        <v>911.0</v>
      </c>
      <c r="D913" s="32" t="s">
        <v>957</v>
      </c>
      <c r="E913" s="94"/>
      <c r="F913" s="95"/>
      <c r="G913" s="103"/>
      <c r="H913" s="8"/>
      <c r="I913" s="8"/>
      <c r="J913" s="54"/>
      <c r="K913" s="69"/>
      <c r="L913" s="65"/>
      <c r="M913" s="65"/>
      <c r="N913" s="132"/>
      <c r="O913" s="134"/>
      <c r="P913" s="134"/>
      <c r="Q913" s="83"/>
      <c r="R913" s="90"/>
      <c r="S913" s="91"/>
      <c r="T913" s="128" t="s">
        <v>329</v>
      </c>
      <c r="U913" s="83" t="s">
        <v>21</v>
      </c>
      <c r="V913" s="91">
        <f>$V$295</f>
        <v>0.85</v>
      </c>
      <c r="W913" s="77"/>
      <c r="X913" s="77"/>
      <c r="Y913" s="72"/>
      <c r="Z913" s="123"/>
      <c r="AA913" s="90"/>
      <c r="AB913" s="91"/>
      <c r="AC913" s="91"/>
      <c r="AD913" s="91"/>
      <c r="AE913" s="91"/>
      <c r="AF913" s="91"/>
      <c r="AG913" s="45">
        <f>ROUND(ROUND(ROUND(H880*R904,0)*V913,0)-AA909,0)</f>
        <v>618</v>
      </c>
      <c r="AH913" s="79"/>
      <c r="AI913" s="80"/>
      <c r="AJ913" s="80"/>
      <c r="AK913" s="80"/>
      <c r="AL913" s="14"/>
      <c r="AM913" s="16" t="str">
        <f t="shared" si="1"/>
        <v>{s:'632299', v:618 , c:'放デイ１６・未計画２・開減２・拘減・'},</v>
      </c>
      <c r="AN913" s="16"/>
    </row>
    <row r="914" ht="16.5" customHeight="1">
      <c r="A914" s="29">
        <v>63.0</v>
      </c>
      <c r="B914" s="30">
        <v>2300.0</v>
      </c>
      <c r="C914" s="31">
        <v>912.0</v>
      </c>
      <c r="D914" s="32" t="s">
        <v>958</v>
      </c>
      <c r="E914" s="94"/>
      <c r="F914" s="95"/>
      <c r="G914" s="136"/>
      <c r="H914" s="22"/>
      <c r="I914" s="22"/>
      <c r="J914" s="109"/>
      <c r="K914" s="69"/>
      <c r="L914" s="65"/>
      <c r="M914" s="65"/>
      <c r="N914" s="132"/>
      <c r="O914" s="138"/>
      <c r="P914" s="138"/>
      <c r="Q914" s="56"/>
      <c r="R914" s="77"/>
      <c r="S914" s="72"/>
      <c r="T914" s="129"/>
      <c r="U914" s="56"/>
      <c r="V914" s="72"/>
      <c r="W914" s="73" t="s">
        <v>20</v>
      </c>
      <c r="X914" s="74" t="s">
        <v>21</v>
      </c>
      <c r="Y914" s="92">
        <v>0.85</v>
      </c>
      <c r="Z914" s="164"/>
      <c r="AA914" s="77"/>
      <c r="AB914" s="72"/>
      <c r="AC914" s="72"/>
      <c r="AD914" s="72"/>
      <c r="AE914" s="72"/>
      <c r="AF914" s="72"/>
      <c r="AG914" s="45">
        <f>ROUND(ROUND(ROUND(ROUND(H880*R904,0)*V913,0)*Y914,0)-AA909,0)</f>
        <v>525</v>
      </c>
      <c r="AH914" s="79"/>
      <c r="AI914" s="80"/>
      <c r="AJ914" s="80"/>
      <c r="AK914" s="80"/>
      <c r="AL914" s="14"/>
      <c r="AM914" s="16" t="str">
        <f t="shared" si="1"/>
        <v>{s:'632300', v:525 , c:'放デイ１６・未計画２・開減２・評減・拘減・'},</v>
      </c>
      <c r="AN914" s="16"/>
    </row>
    <row r="915" ht="16.5" customHeight="1">
      <c r="A915" s="29">
        <v>63.0</v>
      </c>
      <c r="B915" s="30">
        <v>1461.0</v>
      </c>
      <c r="C915" s="31">
        <v>913.0</v>
      </c>
      <c r="D915" s="32" t="s">
        <v>959</v>
      </c>
      <c r="E915" s="94"/>
      <c r="F915" s="95"/>
      <c r="G915" s="82" t="s">
        <v>799</v>
      </c>
      <c r="H915" s="152"/>
      <c r="I915" s="152"/>
      <c r="J915" s="153"/>
      <c r="K915" s="52"/>
      <c r="L915" s="8"/>
      <c r="M915" s="53"/>
      <c r="N915" s="54"/>
      <c r="O915" s="157"/>
      <c r="P915" s="158"/>
      <c r="Q915" s="7"/>
      <c r="R915" s="7"/>
      <c r="S915" s="7"/>
      <c r="T915" s="118"/>
      <c r="U915" s="41"/>
      <c r="V915" s="42"/>
      <c r="W915" s="43"/>
      <c r="X915" s="43"/>
      <c r="Y915" s="43"/>
      <c r="Z915" s="43"/>
      <c r="AA915" s="43"/>
      <c r="AB915" s="44"/>
      <c r="AC915" s="44"/>
      <c r="AD915" s="44"/>
      <c r="AE915" s="44"/>
      <c r="AF915" s="44"/>
      <c r="AG915" s="45">
        <f>ROUND(H916,0)</f>
        <v>1287</v>
      </c>
      <c r="AH915" s="79"/>
      <c r="AI915" s="80"/>
      <c r="AJ915" s="80"/>
      <c r="AK915" s="80"/>
      <c r="AL915" s="14"/>
      <c r="AM915" s="16" t="str">
        <f t="shared" si="1"/>
        <v>{s:'631461', v:1287 , c:'放デイ１７・'},</v>
      </c>
      <c r="AN915" s="16"/>
    </row>
    <row r="916" ht="16.5" customHeight="1">
      <c r="A916" s="29">
        <v>63.0</v>
      </c>
      <c r="B916" s="30">
        <v>2301.0</v>
      </c>
      <c r="C916" s="31">
        <v>914.0</v>
      </c>
      <c r="D916" s="32" t="s">
        <v>960</v>
      </c>
      <c r="E916" s="94"/>
      <c r="F916" s="95"/>
      <c r="G916" s="87"/>
      <c r="H916" s="50">
        <v>1287.0</v>
      </c>
      <c r="I916" s="8" t="s">
        <v>9</v>
      </c>
      <c r="J916" s="95"/>
      <c r="K916" s="52"/>
      <c r="L916" s="8"/>
      <c r="M916" s="53"/>
      <c r="N916" s="54"/>
      <c r="O916" s="159"/>
      <c r="P916" s="160"/>
      <c r="Q916" s="8"/>
      <c r="R916" s="8"/>
      <c r="S916" s="8"/>
      <c r="T916" s="126"/>
      <c r="U916" s="56"/>
      <c r="V916" s="58"/>
      <c r="W916" s="59" t="s">
        <v>20</v>
      </c>
      <c r="X916" s="41" t="s">
        <v>21</v>
      </c>
      <c r="Y916" s="60">
        <v>0.85</v>
      </c>
      <c r="Z916" s="43"/>
      <c r="AA916" s="43"/>
      <c r="AB916" s="44"/>
      <c r="AC916" s="44"/>
      <c r="AD916" s="44"/>
      <c r="AE916" s="44"/>
      <c r="AF916" s="44"/>
      <c r="AG916" s="45">
        <f>ROUND(H916*Y916,0)</f>
        <v>1094</v>
      </c>
      <c r="AH916" s="79"/>
      <c r="AI916" s="80"/>
      <c r="AJ916" s="80"/>
      <c r="AK916" s="80"/>
      <c r="AL916" s="14"/>
      <c r="AM916" s="16" t="str">
        <f t="shared" si="1"/>
        <v>{s:'632301', v:1094 , c:'放デイ１７・評減・'},</v>
      </c>
      <c r="AN916" s="16"/>
    </row>
    <row r="917" ht="16.5" customHeight="1">
      <c r="A917" s="29">
        <v>63.0</v>
      </c>
      <c r="B917" s="30">
        <v>1462.0</v>
      </c>
      <c r="C917" s="31">
        <v>915.0</v>
      </c>
      <c r="D917" s="32" t="s">
        <v>961</v>
      </c>
      <c r="E917" s="94"/>
      <c r="F917" s="95"/>
      <c r="G917" s="94"/>
      <c r="H917" s="140"/>
      <c r="I917" s="140"/>
      <c r="J917" s="95"/>
      <c r="K917" s="52"/>
      <c r="L917" s="8"/>
      <c r="M917" s="53"/>
      <c r="N917" s="144"/>
      <c r="O917" s="161"/>
      <c r="P917" s="162"/>
      <c r="Q917" s="8"/>
      <c r="R917" s="8"/>
      <c r="S917" s="8"/>
      <c r="T917" s="128" t="s">
        <v>326</v>
      </c>
      <c r="U917" s="41" t="s">
        <v>21</v>
      </c>
      <c r="V917" s="68">
        <f>$V$293</f>
        <v>0.7</v>
      </c>
      <c r="W917" s="88"/>
      <c r="X917" s="88"/>
      <c r="Y917" s="88"/>
      <c r="Z917" s="88"/>
      <c r="AA917" s="88"/>
      <c r="AB917" s="89"/>
      <c r="AC917" s="89"/>
      <c r="AD917" s="89"/>
      <c r="AE917" s="89"/>
      <c r="AF917" s="89"/>
      <c r="AG917" s="45">
        <f>ROUND(H916*V917,0)</f>
        <v>901</v>
      </c>
      <c r="AH917" s="79"/>
      <c r="AI917" s="80"/>
      <c r="AJ917" s="80"/>
      <c r="AK917" s="80"/>
      <c r="AL917" s="14"/>
      <c r="AM917" s="16" t="str">
        <f t="shared" si="1"/>
        <v>{s:'631462', v:901 , c:'放デイ１７・開減１・'},</v>
      </c>
      <c r="AN917" s="16"/>
    </row>
    <row r="918" ht="16.5" customHeight="1">
      <c r="A918" s="29">
        <v>63.0</v>
      </c>
      <c r="B918" s="30">
        <v>2302.0</v>
      </c>
      <c r="C918" s="31">
        <v>916.0</v>
      </c>
      <c r="D918" s="32" t="s">
        <v>962</v>
      </c>
      <c r="E918" s="94"/>
      <c r="F918" s="95"/>
      <c r="G918" s="94"/>
      <c r="H918" s="140"/>
      <c r="I918" s="140"/>
      <c r="J918" s="95"/>
      <c r="K918" s="52"/>
      <c r="L918" s="8"/>
      <c r="M918" s="53"/>
      <c r="N918" s="144"/>
      <c r="O918" s="161"/>
      <c r="P918" s="162"/>
      <c r="Q918" s="8"/>
      <c r="R918" s="8"/>
      <c r="S918" s="8"/>
      <c r="T918" s="129"/>
      <c r="U918" s="56"/>
      <c r="V918" s="72"/>
      <c r="W918" s="73" t="s">
        <v>20</v>
      </c>
      <c r="X918" s="74" t="s">
        <v>21</v>
      </c>
      <c r="Y918" s="75">
        <v>0.85</v>
      </c>
      <c r="Z918" s="43"/>
      <c r="AA918" s="43"/>
      <c r="AB918" s="44"/>
      <c r="AC918" s="44"/>
      <c r="AD918" s="44"/>
      <c r="AE918" s="44"/>
      <c r="AF918" s="44"/>
      <c r="AG918" s="45">
        <f>ROUND(ROUND(H916*V917,0)*Y918,0)</f>
        <v>766</v>
      </c>
      <c r="AH918" s="79"/>
      <c r="AI918" s="80"/>
      <c r="AJ918" s="80"/>
      <c r="AK918" s="80"/>
      <c r="AL918" s="14"/>
      <c r="AM918" s="16" t="str">
        <f t="shared" si="1"/>
        <v>{s:'632302', v:766 , c:'放デイ１７・開減１・評減・'},</v>
      </c>
      <c r="AN918" s="16"/>
    </row>
    <row r="919" ht="16.5" customHeight="1">
      <c r="A919" s="29">
        <v>63.0</v>
      </c>
      <c r="B919" s="30">
        <v>1463.0</v>
      </c>
      <c r="C919" s="31">
        <v>917.0</v>
      </c>
      <c r="D919" s="32" t="s">
        <v>963</v>
      </c>
      <c r="E919" s="94"/>
      <c r="F919" s="95"/>
      <c r="G919" s="94"/>
      <c r="H919" s="140"/>
      <c r="I919" s="140"/>
      <c r="J919" s="95"/>
      <c r="K919" s="52"/>
      <c r="L919" s="8"/>
      <c r="M919" s="53"/>
      <c r="N919" s="144"/>
      <c r="O919" s="161"/>
      <c r="P919" s="162"/>
      <c r="Q919" s="8"/>
      <c r="R919" s="8"/>
      <c r="S919" s="54"/>
      <c r="T919" s="128" t="s">
        <v>329</v>
      </c>
      <c r="U919" s="41" t="s">
        <v>21</v>
      </c>
      <c r="V919" s="68">
        <f>$V$295</f>
        <v>0.85</v>
      </c>
      <c r="W919" s="77"/>
      <c r="X919" s="77"/>
      <c r="Y919" s="77"/>
      <c r="Z919" s="77"/>
      <c r="AA919" s="77"/>
      <c r="AB919" s="72"/>
      <c r="AC919" s="72"/>
      <c r="AD919" s="72"/>
      <c r="AE919" s="72"/>
      <c r="AF919" s="72"/>
      <c r="AG919" s="45">
        <f>ROUND(H916*V919,0)</f>
        <v>1094</v>
      </c>
      <c r="AH919" s="79"/>
      <c r="AI919" s="80"/>
      <c r="AJ919" s="80"/>
      <c r="AK919" s="80"/>
      <c r="AL919" s="14"/>
      <c r="AM919" s="16" t="str">
        <f t="shared" si="1"/>
        <v>{s:'631463', v:1094 , c:'放デイ１７・開減２・'},</v>
      </c>
      <c r="AN919" s="16"/>
    </row>
    <row r="920" ht="16.5" customHeight="1">
      <c r="A920" s="29">
        <v>63.0</v>
      </c>
      <c r="B920" s="30">
        <v>2303.0</v>
      </c>
      <c r="C920" s="31">
        <v>918.0</v>
      </c>
      <c r="D920" s="32" t="s">
        <v>964</v>
      </c>
      <c r="E920" s="94"/>
      <c r="F920" s="95"/>
      <c r="G920" s="94"/>
      <c r="H920" s="140"/>
      <c r="I920" s="140"/>
      <c r="J920" s="95"/>
      <c r="K920" s="52"/>
      <c r="L920" s="8"/>
      <c r="M920" s="53"/>
      <c r="N920" s="144"/>
      <c r="O920" s="161"/>
      <c r="P920" s="162"/>
      <c r="Q920" s="8"/>
      <c r="R920" s="8"/>
      <c r="S920" s="54"/>
      <c r="T920" s="129"/>
      <c r="U920" s="56"/>
      <c r="V920" s="72"/>
      <c r="W920" s="73" t="s">
        <v>20</v>
      </c>
      <c r="X920" s="74" t="s">
        <v>21</v>
      </c>
      <c r="Y920" s="75">
        <v>0.85</v>
      </c>
      <c r="Z920" s="43"/>
      <c r="AA920" s="43"/>
      <c r="AB920" s="44"/>
      <c r="AC920" s="44"/>
      <c r="AD920" s="44"/>
      <c r="AE920" s="44"/>
      <c r="AF920" s="44"/>
      <c r="AG920" s="45">
        <f>ROUND(ROUND(H916*V919,0)*Y920,0)</f>
        <v>930</v>
      </c>
      <c r="AH920" s="79"/>
      <c r="AI920" s="80"/>
      <c r="AJ920" s="80"/>
      <c r="AK920" s="80"/>
      <c r="AL920" s="14"/>
      <c r="AM920" s="16" t="str">
        <f t="shared" si="1"/>
        <v>{s:'632303', v:930 , c:'放デイ１７・開減２・評減・'},</v>
      </c>
      <c r="AN920" s="16"/>
    </row>
    <row r="921" ht="16.5" customHeight="1">
      <c r="A921" s="29">
        <v>63.0</v>
      </c>
      <c r="B921" s="30">
        <v>2304.0</v>
      </c>
      <c r="C921" s="31">
        <v>919.0</v>
      </c>
      <c r="D921" s="32" t="s">
        <v>965</v>
      </c>
      <c r="E921" s="94"/>
      <c r="F921" s="95"/>
      <c r="G921" s="94"/>
      <c r="H921" s="140"/>
      <c r="I921" s="140"/>
      <c r="J921" s="95"/>
      <c r="K921" s="52"/>
      <c r="L921" s="8"/>
      <c r="M921" s="53"/>
      <c r="N921" s="144"/>
      <c r="O921" s="161"/>
      <c r="P921" s="162"/>
      <c r="Q921" s="8"/>
      <c r="R921" s="8"/>
      <c r="S921" s="54"/>
      <c r="T921" s="118"/>
      <c r="U921" s="41"/>
      <c r="V921" s="42"/>
      <c r="W921" s="43"/>
      <c r="X921" s="43"/>
      <c r="Y921" s="44"/>
      <c r="Z921" s="82" t="s">
        <v>30</v>
      </c>
      <c r="AA921" s="83">
        <v>5.0</v>
      </c>
      <c r="AB921" s="84" t="s">
        <v>31</v>
      </c>
      <c r="AC921" s="84"/>
      <c r="AD921" s="84"/>
      <c r="AE921" s="84"/>
      <c r="AF921" s="84"/>
      <c r="AG921" s="45">
        <f>ROUND(H916-AA921,0)</f>
        <v>1282</v>
      </c>
      <c r="AH921" s="79"/>
      <c r="AI921" s="80"/>
      <c r="AJ921" s="80"/>
      <c r="AK921" s="80"/>
      <c r="AL921" s="14"/>
      <c r="AM921" s="16" t="str">
        <f t="shared" si="1"/>
        <v>{s:'632304', v:1282 , c:'放デイ１７・拘減・'},</v>
      </c>
      <c r="AN921" s="16"/>
    </row>
    <row r="922" ht="16.5" customHeight="1">
      <c r="A922" s="29">
        <v>63.0</v>
      </c>
      <c r="B922" s="30">
        <v>2305.0</v>
      </c>
      <c r="C922" s="31">
        <v>920.0</v>
      </c>
      <c r="D922" s="32" t="s">
        <v>966</v>
      </c>
      <c r="E922" s="94"/>
      <c r="F922" s="95"/>
      <c r="G922" s="94"/>
      <c r="H922" s="140"/>
      <c r="I922" s="140"/>
      <c r="J922" s="95"/>
      <c r="K922" s="52"/>
      <c r="L922" s="8"/>
      <c r="M922" s="53"/>
      <c r="N922" s="144"/>
      <c r="O922" s="161"/>
      <c r="P922" s="162"/>
      <c r="Q922" s="8"/>
      <c r="R922" s="8"/>
      <c r="S922" s="8"/>
      <c r="T922" s="126"/>
      <c r="U922" s="56"/>
      <c r="V922" s="58"/>
      <c r="W922" s="59" t="s">
        <v>20</v>
      </c>
      <c r="X922" s="41" t="s">
        <v>21</v>
      </c>
      <c r="Y922" s="86">
        <v>0.85</v>
      </c>
      <c r="Z922" s="87"/>
      <c r="AA922" s="83"/>
      <c r="AB922" s="84"/>
      <c r="AC922" s="84"/>
      <c r="AD922" s="84"/>
      <c r="AE922" s="84"/>
      <c r="AF922" s="84"/>
      <c r="AG922" s="45">
        <f>ROUND(ROUND(H916*Y922,0)-AA921,0)</f>
        <v>1089</v>
      </c>
      <c r="AH922" s="79"/>
      <c r="AI922" s="80"/>
      <c r="AJ922" s="80"/>
      <c r="AK922" s="80"/>
      <c r="AL922" s="14"/>
      <c r="AM922" s="16" t="str">
        <f t="shared" si="1"/>
        <v>{s:'632305', v:1089 , c:'放デイ１７・評減・拘減・'},</v>
      </c>
      <c r="AN922" s="16"/>
    </row>
    <row r="923" ht="16.5" customHeight="1">
      <c r="A923" s="29">
        <v>63.0</v>
      </c>
      <c r="B923" s="30">
        <v>2306.0</v>
      </c>
      <c r="C923" s="31">
        <v>921.0</v>
      </c>
      <c r="D923" s="32" t="s">
        <v>967</v>
      </c>
      <c r="E923" s="94"/>
      <c r="F923" s="95"/>
      <c r="G923" s="94"/>
      <c r="H923" s="140"/>
      <c r="I923" s="140"/>
      <c r="J923" s="95"/>
      <c r="K923" s="52"/>
      <c r="L923" s="8"/>
      <c r="M923" s="53"/>
      <c r="N923" s="144"/>
      <c r="O923" s="161"/>
      <c r="P923" s="162"/>
      <c r="Q923" s="8"/>
      <c r="R923" s="8"/>
      <c r="S923" s="8"/>
      <c r="T923" s="128" t="s">
        <v>326</v>
      </c>
      <c r="U923" s="83" t="s">
        <v>21</v>
      </c>
      <c r="V923" s="91">
        <f>$V$293</f>
        <v>0.7</v>
      </c>
      <c r="W923" s="88"/>
      <c r="X923" s="88"/>
      <c r="Y923" s="89"/>
      <c r="Z923" s="87"/>
      <c r="AA923" s="90"/>
      <c r="AB923" s="91"/>
      <c r="AC923" s="91"/>
      <c r="AD923" s="91"/>
      <c r="AE923" s="91"/>
      <c r="AF923" s="91"/>
      <c r="AG923" s="45">
        <f>ROUND(ROUND(H916*V923,0)-AA921,0)</f>
        <v>896</v>
      </c>
      <c r="AH923" s="79"/>
      <c r="AI923" s="80"/>
      <c r="AJ923" s="80"/>
      <c r="AK923" s="80"/>
      <c r="AL923" s="14"/>
      <c r="AM923" s="16" t="str">
        <f t="shared" si="1"/>
        <v>{s:'632306', v:896 , c:'放デイ１７・開減１・拘減・'},</v>
      </c>
      <c r="AN923" s="16"/>
    </row>
    <row r="924" ht="16.5" customHeight="1">
      <c r="A924" s="29">
        <v>63.0</v>
      </c>
      <c r="B924" s="30">
        <v>2307.0</v>
      </c>
      <c r="C924" s="31">
        <v>922.0</v>
      </c>
      <c r="D924" s="32" t="s">
        <v>968</v>
      </c>
      <c r="E924" s="94"/>
      <c r="F924" s="95"/>
      <c r="G924" s="94"/>
      <c r="H924" s="140"/>
      <c r="I924" s="140"/>
      <c r="J924" s="95"/>
      <c r="K924" s="52"/>
      <c r="L924" s="8"/>
      <c r="M924" s="53"/>
      <c r="N924" s="144"/>
      <c r="O924" s="161"/>
      <c r="P924" s="162"/>
      <c r="Q924" s="8"/>
      <c r="R924" s="8"/>
      <c r="S924" s="8"/>
      <c r="T924" s="129"/>
      <c r="U924" s="56"/>
      <c r="V924" s="72"/>
      <c r="W924" s="73" t="s">
        <v>20</v>
      </c>
      <c r="X924" s="74" t="s">
        <v>21</v>
      </c>
      <c r="Y924" s="92">
        <v>0.85</v>
      </c>
      <c r="Z924" s="87"/>
      <c r="AA924" s="90"/>
      <c r="AB924" s="91"/>
      <c r="AC924" s="91"/>
      <c r="AD924" s="91"/>
      <c r="AE924" s="91"/>
      <c r="AF924" s="91"/>
      <c r="AG924" s="45">
        <f>ROUND(ROUND(ROUND(H916*V923,0)*Y924,0)-AA921,0)</f>
        <v>761</v>
      </c>
      <c r="AH924" s="79"/>
      <c r="AI924" s="80"/>
      <c r="AJ924" s="80"/>
      <c r="AK924" s="80"/>
      <c r="AL924" s="14"/>
      <c r="AM924" s="16" t="str">
        <f t="shared" si="1"/>
        <v>{s:'632307', v:761 , c:'放デイ１７・開減１・評減・拘減・'},</v>
      </c>
      <c r="AN924" s="16"/>
    </row>
    <row r="925" ht="16.5" customHeight="1">
      <c r="A925" s="29">
        <v>63.0</v>
      </c>
      <c r="B925" s="30">
        <v>2308.0</v>
      </c>
      <c r="C925" s="31">
        <v>923.0</v>
      </c>
      <c r="D925" s="32" t="s">
        <v>969</v>
      </c>
      <c r="E925" s="94"/>
      <c r="F925" s="95"/>
      <c r="G925" s="94"/>
      <c r="H925" s="140"/>
      <c r="I925" s="140"/>
      <c r="J925" s="95"/>
      <c r="K925" s="52"/>
      <c r="L925" s="8"/>
      <c r="M925" s="53"/>
      <c r="N925" s="144"/>
      <c r="O925" s="161"/>
      <c r="P925" s="162"/>
      <c r="Q925" s="8"/>
      <c r="R925" s="8"/>
      <c r="S925" s="8"/>
      <c r="T925" s="128" t="s">
        <v>329</v>
      </c>
      <c r="U925" s="83" t="s">
        <v>21</v>
      </c>
      <c r="V925" s="91">
        <f>$V$295</f>
        <v>0.85</v>
      </c>
      <c r="W925" s="77"/>
      <c r="X925" s="77"/>
      <c r="Y925" s="72"/>
      <c r="Z925" s="87"/>
      <c r="AA925" s="90"/>
      <c r="AB925" s="91"/>
      <c r="AC925" s="91"/>
      <c r="AD925" s="91"/>
      <c r="AE925" s="91"/>
      <c r="AF925" s="91"/>
      <c r="AG925" s="45">
        <f>ROUND(ROUND(H916*V925,0)-AA921,0)</f>
        <v>1089</v>
      </c>
      <c r="AH925" s="79"/>
      <c r="AI925" s="80"/>
      <c r="AJ925" s="80"/>
      <c r="AK925" s="80"/>
      <c r="AL925" s="14"/>
      <c r="AM925" s="16" t="str">
        <f t="shared" si="1"/>
        <v>{s:'632308', v:1089 , c:'放デイ１７・開減２・拘減・'},</v>
      </c>
      <c r="AN925" s="16"/>
    </row>
    <row r="926" ht="16.5" customHeight="1">
      <c r="A926" s="29">
        <v>63.0</v>
      </c>
      <c r="B926" s="30">
        <v>2309.0</v>
      </c>
      <c r="C926" s="31">
        <v>924.0</v>
      </c>
      <c r="D926" s="32" t="s">
        <v>970</v>
      </c>
      <c r="E926" s="94"/>
      <c r="F926" s="95"/>
      <c r="G926" s="94"/>
      <c r="H926" s="140"/>
      <c r="I926" s="140"/>
      <c r="J926" s="95"/>
      <c r="K926" s="52"/>
      <c r="L926" s="8"/>
      <c r="M926" s="53"/>
      <c r="N926" s="144"/>
      <c r="O926" s="161"/>
      <c r="P926" s="162"/>
      <c r="Q926" s="8"/>
      <c r="R926" s="8"/>
      <c r="S926" s="8"/>
      <c r="T926" s="129"/>
      <c r="U926" s="56"/>
      <c r="V926" s="72"/>
      <c r="W926" s="73" t="s">
        <v>20</v>
      </c>
      <c r="X926" s="74" t="s">
        <v>21</v>
      </c>
      <c r="Y926" s="92">
        <v>0.85</v>
      </c>
      <c r="Z926" s="93"/>
      <c r="AA926" s="77"/>
      <c r="AB926" s="72"/>
      <c r="AC926" s="72"/>
      <c r="AD926" s="72"/>
      <c r="AE926" s="72"/>
      <c r="AF926" s="72"/>
      <c r="AG926" s="45">
        <f>ROUND(ROUND(ROUND(H916*V925,0)*Y926,0)-AA921,0)</f>
        <v>925</v>
      </c>
      <c r="AH926" s="79"/>
      <c r="AI926" s="80"/>
      <c r="AJ926" s="80"/>
      <c r="AK926" s="80"/>
      <c r="AL926" s="14"/>
      <c r="AM926" s="16" t="str">
        <f t="shared" si="1"/>
        <v>{s:'632309', v:925 , c:'放デイ１７・開減２・評減・拘減・'},</v>
      </c>
      <c r="AN926" s="16"/>
    </row>
    <row r="927" ht="16.5" customHeight="1">
      <c r="A927" s="29">
        <v>63.0</v>
      </c>
      <c r="B927" s="30">
        <v>1464.0</v>
      </c>
      <c r="C927" s="31">
        <v>925.0</v>
      </c>
      <c r="D927" s="32" t="s">
        <v>971</v>
      </c>
      <c r="E927" s="94"/>
      <c r="F927" s="95"/>
      <c r="G927" s="127"/>
      <c r="H927" s="8"/>
      <c r="I927" s="8"/>
      <c r="J927" s="54"/>
      <c r="K927" s="69"/>
      <c r="L927" s="65"/>
      <c r="M927" s="65"/>
      <c r="N927" s="54"/>
      <c r="O927" s="33" t="s">
        <v>23</v>
      </c>
      <c r="P927" s="130" t="s">
        <v>24</v>
      </c>
      <c r="Q927" s="7"/>
      <c r="R927" s="7"/>
      <c r="S927" s="39"/>
      <c r="T927" s="118"/>
      <c r="U927" s="41"/>
      <c r="V927" s="42"/>
      <c r="W927" s="43"/>
      <c r="X927" s="43"/>
      <c r="Y927" s="43"/>
      <c r="Z927" s="43"/>
      <c r="AA927" s="43"/>
      <c r="AB927" s="44"/>
      <c r="AC927" s="44"/>
      <c r="AD927" s="44"/>
      <c r="AE927" s="44"/>
      <c r="AF927" s="44"/>
      <c r="AG927" s="45">
        <f>ROUND(H916*R928,0)</f>
        <v>901</v>
      </c>
      <c r="AH927" s="79"/>
      <c r="AI927" s="80"/>
      <c r="AJ927" s="80"/>
      <c r="AK927" s="80"/>
      <c r="AL927" s="14"/>
      <c r="AM927" s="16" t="str">
        <f t="shared" si="1"/>
        <v>{s:'631464', v:901 , c:'放デイ１７・未計画・'},</v>
      </c>
      <c r="AN927" s="16"/>
    </row>
    <row r="928" ht="16.5" customHeight="1">
      <c r="A928" s="29">
        <v>63.0</v>
      </c>
      <c r="B928" s="30">
        <v>2310.0</v>
      </c>
      <c r="C928" s="31">
        <v>926.0</v>
      </c>
      <c r="D928" s="32" t="s">
        <v>972</v>
      </c>
      <c r="E928" s="94"/>
      <c r="F928" s="95"/>
      <c r="G928" s="127"/>
      <c r="H928" s="140"/>
      <c r="I928" s="8"/>
      <c r="J928" s="54"/>
      <c r="K928" s="69"/>
      <c r="L928" s="65"/>
      <c r="M928" s="65"/>
      <c r="N928" s="54"/>
      <c r="O928" s="131"/>
      <c r="P928" s="87"/>
      <c r="Q928" s="83" t="s">
        <v>21</v>
      </c>
      <c r="R928" s="90">
        <v>0.7</v>
      </c>
      <c r="S928" s="54"/>
      <c r="T928" s="126"/>
      <c r="U928" s="56"/>
      <c r="V928" s="58"/>
      <c r="W928" s="59" t="s">
        <v>20</v>
      </c>
      <c r="X928" s="41" t="s">
        <v>21</v>
      </c>
      <c r="Y928" s="60">
        <v>0.85</v>
      </c>
      <c r="Z928" s="43"/>
      <c r="AA928" s="43"/>
      <c r="AB928" s="44"/>
      <c r="AC928" s="44"/>
      <c r="AD928" s="44"/>
      <c r="AE928" s="44"/>
      <c r="AF928" s="44"/>
      <c r="AG928" s="45">
        <f>ROUND(ROUND(H916*R928,0)*Y928,0)</f>
        <v>766</v>
      </c>
      <c r="AH928" s="79"/>
      <c r="AI928" s="80"/>
      <c r="AJ928" s="80"/>
      <c r="AK928" s="80"/>
      <c r="AL928" s="14"/>
      <c r="AM928" s="16" t="str">
        <f t="shared" si="1"/>
        <v>{s:'632310', v:766 , c:'放デイ１７・未計画・評減・'},</v>
      </c>
      <c r="AN928" s="16"/>
    </row>
    <row r="929" ht="16.5" customHeight="1">
      <c r="A929" s="29">
        <v>63.0</v>
      </c>
      <c r="B929" s="30">
        <v>1465.0</v>
      </c>
      <c r="C929" s="31">
        <v>927.0</v>
      </c>
      <c r="D929" s="32" t="s">
        <v>973</v>
      </c>
      <c r="E929" s="94"/>
      <c r="F929" s="95"/>
      <c r="G929" s="103"/>
      <c r="H929" s="8"/>
      <c r="I929" s="8"/>
      <c r="J929" s="54"/>
      <c r="K929" s="69"/>
      <c r="L929" s="65"/>
      <c r="M929" s="65"/>
      <c r="N929" s="132"/>
      <c r="O929" s="131"/>
      <c r="P929" s="87"/>
      <c r="Q929" s="83"/>
      <c r="R929" s="90"/>
      <c r="S929" s="91"/>
      <c r="T929" s="128" t="s">
        <v>326</v>
      </c>
      <c r="U929" s="41" t="s">
        <v>21</v>
      </c>
      <c r="V929" s="68">
        <f>$V$293</f>
        <v>0.7</v>
      </c>
      <c r="W929" s="88"/>
      <c r="X929" s="88"/>
      <c r="Y929" s="88"/>
      <c r="Z929" s="88"/>
      <c r="AA929" s="88"/>
      <c r="AB929" s="89"/>
      <c r="AC929" s="89"/>
      <c r="AD929" s="89"/>
      <c r="AE929" s="89"/>
      <c r="AF929" s="89"/>
      <c r="AG929" s="45">
        <f>ROUND(ROUND(H916*R928,0)*V929,0)</f>
        <v>631</v>
      </c>
      <c r="AH929" s="79"/>
      <c r="AI929" s="80"/>
      <c r="AJ929" s="80"/>
      <c r="AK929" s="80"/>
      <c r="AL929" s="14"/>
      <c r="AM929" s="16" t="str">
        <f t="shared" si="1"/>
        <v>{s:'631465', v:631 , c:'放デイ１７・未計画・開減１・'},</v>
      </c>
      <c r="AN929" s="16"/>
    </row>
    <row r="930" ht="16.5" customHeight="1">
      <c r="A930" s="29">
        <v>63.0</v>
      </c>
      <c r="B930" s="30">
        <v>2311.0</v>
      </c>
      <c r="C930" s="31">
        <v>928.0</v>
      </c>
      <c r="D930" s="32" t="s">
        <v>974</v>
      </c>
      <c r="E930" s="94"/>
      <c r="F930" s="95"/>
      <c r="G930" s="103"/>
      <c r="H930" s="8"/>
      <c r="I930" s="8"/>
      <c r="J930" s="54"/>
      <c r="K930" s="69"/>
      <c r="L930" s="65"/>
      <c r="M930" s="65"/>
      <c r="N930" s="132"/>
      <c r="O930" s="131"/>
      <c r="P930" s="87"/>
      <c r="Q930" s="83"/>
      <c r="R930" s="90"/>
      <c r="S930" s="91"/>
      <c r="T930" s="129"/>
      <c r="U930" s="56"/>
      <c r="V930" s="72"/>
      <c r="W930" s="73" t="s">
        <v>20</v>
      </c>
      <c r="X930" s="74" t="s">
        <v>21</v>
      </c>
      <c r="Y930" s="75">
        <v>0.85</v>
      </c>
      <c r="Z930" s="43"/>
      <c r="AA930" s="43"/>
      <c r="AB930" s="44"/>
      <c r="AC930" s="44"/>
      <c r="AD930" s="44"/>
      <c r="AE930" s="44"/>
      <c r="AF930" s="44"/>
      <c r="AG930" s="45">
        <f>ROUND(ROUND(ROUND(H916*R928,0)*V929,0)*Y930,0)</f>
        <v>536</v>
      </c>
      <c r="AH930" s="79"/>
      <c r="AI930" s="80"/>
      <c r="AJ930" s="80"/>
      <c r="AK930" s="80"/>
      <c r="AL930" s="14"/>
      <c r="AM930" s="16" t="str">
        <f t="shared" si="1"/>
        <v>{s:'632311', v:536 , c:'放デイ１７・未計画・開減１・評減・'},</v>
      </c>
      <c r="AN930" s="16"/>
    </row>
    <row r="931" ht="16.5" customHeight="1">
      <c r="A931" s="29">
        <v>63.0</v>
      </c>
      <c r="B931" s="30">
        <v>1466.0</v>
      </c>
      <c r="C931" s="31">
        <v>929.0</v>
      </c>
      <c r="D931" s="32" t="s">
        <v>975</v>
      </c>
      <c r="E931" s="94"/>
      <c r="F931" s="95"/>
      <c r="G931" s="103"/>
      <c r="H931" s="8"/>
      <c r="I931" s="8"/>
      <c r="J931" s="54"/>
      <c r="K931" s="69"/>
      <c r="L931" s="65"/>
      <c r="M931" s="65"/>
      <c r="N931" s="132"/>
      <c r="O931" s="134"/>
      <c r="P931" s="134"/>
      <c r="Q931" s="83"/>
      <c r="R931" s="90"/>
      <c r="S931" s="91"/>
      <c r="T931" s="128" t="s">
        <v>329</v>
      </c>
      <c r="U931" s="41" t="s">
        <v>21</v>
      </c>
      <c r="V931" s="68">
        <f>$V$295</f>
        <v>0.85</v>
      </c>
      <c r="W931" s="77"/>
      <c r="X931" s="77"/>
      <c r="Y931" s="77"/>
      <c r="Z931" s="77"/>
      <c r="AA931" s="77"/>
      <c r="AB931" s="72"/>
      <c r="AC931" s="72"/>
      <c r="AD931" s="72"/>
      <c r="AE931" s="72"/>
      <c r="AF931" s="72"/>
      <c r="AG931" s="45">
        <f>ROUND(ROUND(H916*R928,0)*V931,0)</f>
        <v>766</v>
      </c>
      <c r="AH931" s="79"/>
      <c r="AI931" s="80"/>
      <c r="AJ931" s="80"/>
      <c r="AK931" s="80"/>
      <c r="AL931" s="14"/>
      <c r="AM931" s="16" t="str">
        <f t="shared" si="1"/>
        <v>{s:'631466', v:766 , c:'放デイ１７・未計画・開減２・'},</v>
      </c>
      <c r="AN931" s="16"/>
    </row>
    <row r="932" ht="16.5" customHeight="1">
      <c r="A932" s="29">
        <v>63.0</v>
      </c>
      <c r="B932" s="30">
        <v>2312.0</v>
      </c>
      <c r="C932" s="31">
        <v>930.0</v>
      </c>
      <c r="D932" s="32" t="s">
        <v>976</v>
      </c>
      <c r="E932" s="94"/>
      <c r="F932" s="95"/>
      <c r="G932" s="103"/>
      <c r="H932" s="8"/>
      <c r="I932" s="8"/>
      <c r="J932" s="54"/>
      <c r="K932" s="69"/>
      <c r="L932" s="65"/>
      <c r="M932" s="65"/>
      <c r="N932" s="132"/>
      <c r="O932" s="134"/>
      <c r="P932" s="134"/>
      <c r="Q932" s="83"/>
      <c r="R932" s="90"/>
      <c r="S932" s="91"/>
      <c r="T932" s="129"/>
      <c r="U932" s="56"/>
      <c r="V932" s="72"/>
      <c r="W932" s="73" t="s">
        <v>20</v>
      </c>
      <c r="X932" s="74" t="s">
        <v>21</v>
      </c>
      <c r="Y932" s="75">
        <v>0.85</v>
      </c>
      <c r="Z932" s="43"/>
      <c r="AA932" s="43"/>
      <c r="AB932" s="44"/>
      <c r="AC932" s="44"/>
      <c r="AD932" s="44"/>
      <c r="AE932" s="44"/>
      <c r="AF932" s="44"/>
      <c r="AG932" s="45">
        <f>ROUND(ROUND(ROUND(H916*R928,0)*V931,0)*Y932,0)</f>
        <v>651</v>
      </c>
      <c r="AH932" s="79"/>
      <c r="AI932" s="80"/>
      <c r="AJ932" s="80"/>
      <c r="AK932" s="80"/>
      <c r="AL932" s="14"/>
      <c r="AM932" s="16" t="str">
        <f t="shared" si="1"/>
        <v>{s:'632312', v:651 , c:'放デイ１７・未計画・開減２・評減・'},</v>
      </c>
      <c r="AN932" s="16"/>
    </row>
    <row r="933" ht="16.5" customHeight="1">
      <c r="A933" s="29">
        <v>63.0</v>
      </c>
      <c r="B933" s="30">
        <v>2313.0</v>
      </c>
      <c r="C933" s="31">
        <v>931.0</v>
      </c>
      <c r="D933" s="32" t="s">
        <v>977</v>
      </c>
      <c r="E933" s="94"/>
      <c r="F933" s="95"/>
      <c r="G933" s="103"/>
      <c r="H933" s="8"/>
      <c r="I933" s="8"/>
      <c r="J933" s="54"/>
      <c r="K933" s="69"/>
      <c r="L933" s="65"/>
      <c r="M933" s="65"/>
      <c r="N933" s="132"/>
      <c r="O933" s="134"/>
      <c r="P933" s="134"/>
      <c r="Q933" s="83"/>
      <c r="R933" s="90"/>
      <c r="S933" s="91"/>
      <c r="T933" s="118"/>
      <c r="U933" s="41"/>
      <c r="V933" s="42"/>
      <c r="W933" s="43"/>
      <c r="X933" s="43"/>
      <c r="Y933" s="44"/>
      <c r="Z933" s="82" t="s">
        <v>30</v>
      </c>
      <c r="AA933" s="83">
        <v>5.0</v>
      </c>
      <c r="AB933" s="84" t="s">
        <v>31</v>
      </c>
      <c r="AC933" s="84"/>
      <c r="AD933" s="84"/>
      <c r="AE933" s="84"/>
      <c r="AF933" s="84"/>
      <c r="AG933" s="45">
        <f>ROUND(ROUND(H916*R928,0)-AA933,0)</f>
        <v>896</v>
      </c>
      <c r="AH933" s="79"/>
      <c r="AI933" s="80"/>
      <c r="AJ933" s="80"/>
      <c r="AK933" s="80"/>
      <c r="AL933" s="14"/>
      <c r="AM933" s="16" t="str">
        <f t="shared" si="1"/>
        <v>{s:'632313', v:896 , c:'放デイ１７・未計画・拘減・'},</v>
      </c>
      <c r="AN933" s="16"/>
    </row>
    <row r="934" ht="16.5" customHeight="1">
      <c r="A934" s="29">
        <v>63.0</v>
      </c>
      <c r="B934" s="30">
        <v>2314.0</v>
      </c>
      <c r="C934" s="31">
        <v>932.0</v>
      </c>
      <c r="D934" s="32" t="s">
        <v>978</v>
      </c>
      <c r="E934" s="94"/>
      <c r="F934" s="95"/>
      <c r="G934" s="103"/>
      <c r="H934" s="8"/>
      <c r="I934" s="8"/>
      <c r="J934" s="54"/>
      <c r="K934" s="69"/>
      <c r="L934" s="65"/>
      <c r="M934" s="65"/>
      <c r="N934" s="132"/>
      <c r="O934" s="134"/>
      <c r="P934" s="134"/>
      <c r="Q934" s="83"/>
      <c r="R934" s="90"/>
      <c r="S934" s="91"/>
      <c r="T934" s="126"/>
      <c r="U934" s="56"/>
      <c r="V934" s="58"/>
      <c r="W934" s="59" t="s">
        <v>20</v>
      </c>
      <c r="X934" s="41" t="s">
        <v>21</v>
      </c>
      <c r="Y934" s="86">
        <v>0.85</v>
      </c>
      <c r="Z934" s="87"/>
      <c r="AA934" s="83"/>
      <c r="AB934" s="84"/>
      <c r="AC934" s="84"/>
      <c r="AD934" s="84"/>
      <c r="AE934" s="84"/>
      <c r="AF934" s="84"/>
      <c r="AG934" s="45">
        <f>ROUND(ROUND(ROUND(H916*R928,0)*Y934,0)-AA933,0)</f>
        <v>761</v>
      </c>
      <c r="AH934" s="79"/>
      <c r="AI934" s="80"/>
      <c r="AJ934" s="80"/>
      <c r="AK934" s="80"/>
      <c r="AL934" s="14"/>
      <c r="AM934" s="16" t="str">
        <f t="shared" si="1"/>
        <v>{s:'632314', v:761 , c:'放デイ１７・未計画・評減・拘減・'},</v>
      </c>
      <c r="AN934" s="16"/>
    </row>
    <row r="935" ht="16.5" customHeight="1">
      <c r="A935" s="29">
        <v>63.0</v>
      </c>
      <c r="B935" s="30">
        <v>2315.0</v>
      </c>
      <c r="C935" s="31">
        <v>933.0</v>
      </c>
      <c r="D935" s="32" t="s">
        <v>979</v>
      </c>
      <c r="E935" s="94"/>
      <c r="F935" s="95"/>
      <c r="G935" s="103"/>
      <c r="H935" s="8"/>
      <c r="I935" s="8"/>
      <c r="J935" s="54"/>
      <c r="K935" s="69"/>
      <c r="L935" s="65"/>
      <c r="M935" s="65"/>
      <c r="N935" s="132"/>
      <c r="O935" s="134"/>
      <c r="P935" s="134"/>
      <c r="Q935" s="83"/>
      <c r="R935" s="90"/>
      <c r="S935" s="91"/>
      <c r="T935" s="128" t="s">
        <v>326</v>
      </c>
      <c r="U935" s="83" t="s">
        <v>21</v>
      </c>
      <c r="V935" s="91">
        <f>$V$293</f>
        <v>0.7</v>
      </c>
      <c r="W935" s="88"/>
      <c r="X935" s="88"/>
      <c r="Y935" s="89"/>
      <c r="Z935" s="87"/>
      <c r="AA935" s="90"/>
      <c r="AB935" s="91"/>
      <c r="AC935" s="91"/>
      <c r="AD935" s="91"/>
      <c r="AE935" s="91"/>
      <c r="AF935" s="91"/>
      <c r="AG935" s="45">
        <f>ROUND(ROUND(ROUND(H916*R928,0)*V935,0)-AA933,0)</f>
        <v>626</v>
      </c>
      <c r="AH935" s="79"/>
      <c r="AI935" s="80"/>
      <c r="AJ935" s="80"/>
      <c r="AK935" s="80"/>
      <c r="AL935" s="14"/>
      <c r="AM935" s="16" t="str">
        <f t="shared" si="1"/>
        <v>{s:'632315', v:626 , c:'放デイ１７・未計画・開減１・拘減・'},</v>
      </c>
      <c r="AN935" s="16"/>
    </row>
    <row r="936" ht="16.5" customHeight="1">
      <c r="A936" s="29">
        <v>63.0</v>
      </c>
      <c r="B936" s="30">
        <v>2316.0</v>
      </c>
      <c r="C936" s="31">
        <v>934.0</v>
      </c>
      <c r="D936" s="32" t="s">
        <v>980</v>
      </c>
      <c r="E936" s="94"/>
      <c r="F936" s="95"/>
      <c r="G936" s="103"/>
      <c r="H936" s="8"/>
      <c r="I936" s="8"/>
      <c r="J936" s="54"/>
      <c r="K936" s="69"/>
      <c r="L936" s="65"/>
      <c r="M936" s="65"/>
      <c r="N936" s="132"/>
      <c r="O936" s="134"/>
      <c r="P936" s="134"/>
      <c r="Q936" s="83"/>
      <c r="R936" s="90"/>
      <c r="S936" s="91"/>
      <c r="T936" s="129"/>
      <c r="U936" s="56"/>
      <c r="V936" s="72"/>
      <c r="W936" s="73" t="s">
        <v>20</v>
      </c>
      <c r="X936" s="74" t="s">
        <v>21</v>
      </c>
      <c r="Y936" s="92">
        <v>0.85</v>
      </c>
      <c r="Z936" s="87"/>
      <c r="AA936" s="90"/>
      <c r="AB936" s="91"/>
      <c r="AC936" s="91"/>
      <c r="AD936" s="91"/>
      <c r="AE936" s="91"/>
      <c r="AF936" s="91"/>
      <c r="AG936" s="45">
        <f>ROUND(ROUND(ROUND(ROUND(H916*R928,0)*V935,0)*Y936,0)-AA933,0)</f>
        <v>531</v>
      </c>
      <c r="AH936" s="79"/>
      <c r="AI936" s="80"/>
      <c r="AJ936" s="80"/>
      <c r="AK936" s="80"/>
      <c r="AL936" s="14"/>
      <c r="AM936" s="16" t="str">
        <f t="shared" si="1"/>
        <v>{s:'632316', v:531 , c:'放デイ１７・未計画・開減１・評減・拘減・'},</v>
      </c>
      <c r="AN936" s="16"/>
    </row>
    <row r="937" ht="16.5" customHeight="1">
      <c r="A937" s="29">
        <v>63.0</v>
      </c>
      <c r="B937" s="30">
        <v>2317.0</v>
      </c>
      <c r="C937" s="31">
        <v>935.0</v>
      </c>
      <c r="D937" s="32" t="s">
        <v>981</v>
      </c>
      <c r="E937" s="94"/>
      <c r="F937" s="95"/>
      <c r="G937" s="103"/>
      <c r="H937" s="8"/>
      <c r="I937" s="8"/>
      <c r="J937" s="54"/>
      <c r="K937" s="69"/>
      <c r="L937" s="65"/>
      <c r="M937" s="65"/>
      <c r="N937" s="132"/>
      <c r="O937" s="134"/>
      <c r="P937" s="134"/>
      <c r="Q937" s="83"/>
      <c r="R937" s="90"/>
      <c r="S937" s="91"/>
      <c r="T937" s="128" t="s">
        <v>329</v>
      </c>
      <c r="U937" s="83" t="s">
        <v>21</v>
      </c>
      <c r="V937" s="91">
        <f>$V$295</f>
        <v>0.85</v>
      </c>
      <c r="W937" s="77"/>
      <c r="X937" s="77"/>
      <c r="Y937" s="72"/>
      <c r="Z937" s="101"/>
      <c r="AA937" s="90"/>
      <c r="AB937" s="91"/>
      <c r="AC937" s="91"/>
      <c r="AD937" s="91"/>
      <c r="AE937" s="91"/>
      <c r="AF937" s="91"/>
      <c r="AG937" s="45">
        <f>ROUND(ROUND(ROUND(H916*R928,0)*V937,0)-AA933,0)</f>
        <v>761</v>
      </c>
      <c r="AH937" s="79"/>
      <c r="AI937" s="80"/>
      <c r="AJ937" s="80"/>
      <c r="AK937" s="80"/>
      <c r="AL937" s="14"/>
      <c r="AM937" s="16" t="str">
        <f t="shared" si="1"/>
        <v>{s:'632317', v:761 , c:'放デイ１７・未計画・開減２・拘減・'},</v>
      </c>
      <c r="AN937" s="16"/>
    </row>
    <row r="938" ht="16.5" customHeight="1">
      <c r="A938" s="29">
        <v>63.0</v>
      </c>
      <c r="B938" s="30">
        <v>2318.0</v>
      </c>
      <c r="C938" s="31">
        <v>936.0</v>
      </c>
      <c r="D938" s="32" t="s">
        <v>982</v>
      </c>
      <c r="E938" s="94"/>
      <c r="F938" s="95"/>
      <c r="G938" s="103"/>
      <c r="H938" s="8"/>
      <c r="I938" s="8"/>
      <c r="J938" s="54"/>
      <c r="K938" s="69"/>
      <c r="L938" s="65"/>
      <c r="M938" s="65"/>
      <c r="N938" s="132"/>
      <c r="O938" s="134"/>
      <c r="P938" s="134"/>
      <c r="Q938" s="83"/>
      <c r="R938" s="90"/>
      <c r="S938" s="91"/>
      <c r="T938" s="129"/>
      <c r="U938" s="56"/>
      <c r="V938" s="72"/>
      <c r="W938" s="73" t="s">
        <v>20</v>
      </c>
      <c r="X938" s="74" t="s">
        <v>21</v>
      </c>
      <c r="Y938" s="92">
        <v>0.85</v>
      </c>
      <c r="Z938" s="77"/>
      <c r="AA938" s="77"/>
      <c r="AB938" s="72"/>
      <c r="AC938" s="72"/>
      <c r="AD938" s="72"/>
      <c r="AE938" s="72"/>
      <c r="AF938" s="72"/>
      <c r="AG938" s="45">
        <f>ROUND(ROUND(ROUND(ROUND(H916*R928,0)*V937,0)*Y938,0)-AA933,0)</f>
        <v>646</v>
      </c>
      <c r="AH938" s="79"/>
      <c r="AI938" s="80"/>
      <c r="AJ938" s="80"/>
      <c r="AK938" s="80"/>
      <c r="AL938" s="14"/>
      <c r="AM938" s="16" t="str">
        <f t="shared" si="1"/>
        <v>{s:'632318', v:646 , c:'放デイ１７・未計画・開減２・評減・拘減・'},</v>
      </c>
      <c r="AN938" s="16"/>
    </row>
    <row r="939" ht="16.5" customHeight="1">
      <c r="A939" s="29">
        <v>63.0</v>
      </c>
      <c r="B939" s="30">
        <v>2319.0</v>
      </c>
      <c r="C939" s="31">
        <v>937.0</v>
      </c>
      <c r="D939" s="32" t="s">
        <v>983</v>
      </c>
      <c r="E939" s="94"/>
      <c r="F939" s="95"/>
      <c r="G939" s="103"/>
      <c r="H939" s="8"/>
      <c r="I939" s="8"/>
      <c r="J939" s="54"/>
      <c r="K939" s="69"/>
      <c r="L939" s="65"/>
      <c r="M939" s="65"/>
      <c r="N939" s="132"/>
      <c r="O939" s="134"/>
      <c r="P939" s="130" t="s">
        <v>27</v>
      </c>
      <c r="Q939" s="41"/>
      <c r="R939" s="135"/>
      <c r="S939" s="68"/>
      <c r="T939" s="118"/>
      <c r="U939" s="41"/>
      <c r="V939" s="42"/>
      <c r="W939" s="43"/>
      <c r="X939" s="43"/>
      <c r="Y939" s="43"/>
      <c r="Z939" s="43"/>
      <c r="AA939" s="43"/>
      <c r="AB939" s="44"/>
      <c r="AC939" s="44"/>
      <c r="AD939" s="44"/>
      <c r="AE939" s="44"/>
      <c r="AF939" s="44"/>
      <c r="AG939" s="45">
        <f>ROUND(H916*R940,0)</f>
        <v>644</v>
      </c>
      <c r="AH939" s="79"/>
      <c r="AI939" s="80"/>
      <c r="AJ939" s="80"/>
      <c r="AK939" s="80"/>
      <c r="AL939" s="14"/>
      <c r="AM939" s="16" t="str">
        <f t="shared" si="1"/>
        <v>{s:'632319', v:644 , c:'放デイ１７・未計画２・'},</v>
      </c>
      <c r="AN939" s="16"/>
    </row>
    <row r="940" ht="16.5" customHeight="1">
      <c r="A940" s="29">
        <v>63.0</v>
      </c>
      <c r="B940" s="30">
        <v>2320.0</v>
      </c>
      <c r="C940" s="31">
        <v>938.0</v>
      </c>
      <c r="D940" s="32" t="s">
        <v>984</v>
      </c>
      <c r="E940" s="94"/>
      <c r="F940" s="95"/>
      <c r="G940" s="103"/>
      <c r="H940" s="8"/>
      <c r="I940" s="8"/>
      <c r="J940" s="54"/>
      <c r="K940" s="69"/>
      <c r="L940" s="65"/>
      <c r="M940" s="65"/>
      <c r="N940" s="132"/>
      <c r="O940" s="134"/>
      <c r="P940" s="87"/>
      <c r="Q940" s="83" t="s">
        <v>21</v>
      </c>
      <c r="R940" s="90">
        <v>0.5</v>
      </c>
      <c r="S940" s="91"/>
      <c r="T940" s="126"/>
      <c r="U940" s="56"/>
      <c r="V940" s="58"/>
      <c r="W940" s="59" t="s">
        <v>20</v>
      </c>
      <c r="X940" s="41" t="s">
        <v>21</v>
      </c>
      <c r="Y940" s="60">
        <v>0.85</v>
      </c>
      <c r="Z940" s="43"/>
      <c r="AA940" s="43"/>
      <c r="AB940" s="44"/>
      <c r="AC940" s="44"/>
      <c r="AD940" s="44"/>
      <c r="AE940" s="44"/>
      <c r="AF940" s="44"/>
      <c r="AG940" s="45">
        <f>ROUND(ROUND(H916*R940,0)*Y940,0)</f>
        <v>547</v>
      </c>
      <c r="AH940" s="79"/>
      <c r="AI940" s="80"/>
      <c r="AJ940" s="80"/>
      <c r="AK940" s="80"/>
      <c r="AL940" s="14"/>
      <c r="AM940" s="16" t="str">
        <f t="shared" si="1"/>
        <v>{s:'632320', v:547 , c:'放デイ１７・未計画２・評減・'},</v>
      </c>
      <c r="AN940" s="16"/>
    </row>
    <row r="941" ht="16.5" customHeight="1">
      <c r="A941" s="29">
        <v>63.0</v>
      </c>
      <c r="B941" s="30">
        <v>2321.0</v>
      </c>
      <c r="C941" s="31">
        <v>939.0</v>
      </c>
      <c r="D941" s="32" t="s">
        <v>985</v>
      </c>
      <c r="E941" s="94"/>
      <c r="F941" s="95"/>
      <c r="G941" s="103"/>
      <c r="H941" s="8"/>
      <c r="I941" s="8"/>
      <c r="J941" s="54"/>
      <c r="K941" s="69"/>
      <c r="L941" s="65"/>
      <c r="M941" s="65"/>
      <c r="N941" s="132"/>
      <c r="O941" s="134"/>
      <c r="P941" s="87"/>
      <c r="Q941" s="83"/>
      <c r="R941" s="90"/>
      <c r="S941" s="91"/>
      <c r="T941" s="128" t="s">
        <v>326</v>
      </c>
      <c r="U941" s="41" t="s">
        <v>21</v>
      </c>
      <c r="V941" s="68">
        <f>$V$293</f>
        <v>0.7</v>
      </c>
      <c r="W941" s="88"/>
      <c r="X941" s="88"/>
      <c r="Y941" s="88"/>
      <c r="Z941" s="88"/>
      <c r="AA941" s="88"/>
      <c r="AB941" s="89"/>
      <c r="AC941" s="89"/>
      <c r="AD941" s="89"/>
      <c r="AE941" s="89"/>
      <c r="AF941" s="89"/>
      <c r="AG941" s="45">
        <f>ROUND(ROUND(H916*R940,0)*V941,0)</f>
        <v>451</v>
      </c>
      <c r="AH941" s="79"/>
      <c r="AI941" s="80"/>
      <c r="AJ941" s="80"/>
      <c r="AK941" s="80"/>
      <c r="AL941" s="14"/>
      <c r="AM941" s="16" t="str">
        <f t="shared" si="1"/>
        <v>{s:'632321', v:451 , c:'放デイ１７・未計画２・開減１・'},</v>
      </c>
      <c r="AN941" s="16"/>
    </row>
    <row r="942" ht="16.5" customHeight="1">
      <c r="A942" s="29">
        <v>63.0</v>
      </c>
      <c r="B942" s="30">
        <v>2322.0</v>
      </c>
      <c r="C942" s="31">
        <v>940.0</v>
      </c>
      <c r="D942" s="32" t="s">
        <v>986</v>
      </c>
      <c r="E942" s="94"/>
      <c r="F942" s="95"/>
      <c r="G942" s="103"/>
      <c r="H942" s="8"/>
      <c r="I942" s="8"/>
      <c r="J942" s="54"/>
      <c r="K942" s="69"/>
      <c r="L942" s="65"/>
      <c r="M942" s="65"/>
      <c r="N942" s="132"/>
      <c r="O942" s="134"/>
      <c r="P942" s="87"/>
      <c r="Q942" s="83"/>
      <c r="R942" s="90"/>
      <c r="S942" s="91"/>
      <c r="T942" s="129"/>
      <c r="U942" s="56"/>
      <c r="V942" s="72"/>
      <c r="W942" s="73" t="s">
        <v>20</v>
      </c>
      <c r="X942" s="74" t="s">
        <v>21</v>
      </c>
      <c r="Y942" s="75">
        <v>0.85</v>
      </c>
      <c r="Z942" s="43"/>
      <c r="AA942" s="43"/>
      <c r="AB942" s="44"/>
      <c r="AC942" s="44"/>
      <c r="AD942" s="44"/>
      <c r="AE942" s="44"/>
      <c r="AF942" s="44"/>
      <c r="AG942" s="45">
        <f>ROUND(ROUND(ROUND(H916*R940,0)*V941,0)*Y942,0)</f>
        <v>383</v>
      </c>
      <c r="AH942" s="79"/>
      <c r="AI942" s="80"/>
      <c r="AJ942" s="80"/>
      <c r="AK942" s="80"/>
      <c r="AL942" s="14"/>
      <c r="AM942" s="16" t="str">
        <f t="shared" si="1"/>
        <v>{s:'632322', v:383 , c:'放デイ１７・未計画２・開減１・評減・'},</v>
      </c>
      <c r="AN942" s="16"/>
    </row>
    <row r="943" ht="16.5" customHeight="1">
      <c r="A943" s="29">
        <v>63.0</v>
      </c>
      <c r="B943" s="30">
        <v>2323.0</v>
      </c>
      <c r="C943" s="31">
        <v>941.0</v>
      </c>
      <c r="D943" s="32" t="s">
        <v>987</v>
      </c>
      <c r="E943" s="94"/>
      <c r="F943" s="95"/>
      <c r="G943" s="103"/>
      <c r="H943" s="8"/>
      <c r="I943" s="8"/>
      <c r="J943" s="54"/>
      <c r="K943" s="69"/>
      <c r="L943" s="65"/>
      <c r="M943" s="65"/>
      <c r="N943" s="132"/>
      <c r="O943" s="134"/>
      <c r="P943" s="134"/>
      <c r="Q943" s="83"/>
      <c r="R943" s="90"/>
      <c r="S943" s="91"/>
      <c r="T943" s="128" t="s">
        <v>329</v>
      </c>
      <c r="U943" s="41" t="s">
        <v>21</v>
      </c>
      <c r="V943" s="68">
        <f>$V$295</f>
        <v>0.85</v>
      </c>
      <c r="W943" s="77"/>
      <c r="X943" s="77"/>
      <c r="Y943" s="77"/>
      <c r="Z943" s="77"/>
      <c r="AA943" s="77"/>
      <c r="AB943" s="72"/>
      <c r="AC943" s="72"/>
      <c r="AD943" s="72"/>
      <c r="AE943" s="72"/>
      <c r="AF943" s="72"/>
      <c r="AG943" s="45">
        <f>ROUND(ROUND(H916*R940,0)*V943,0)</f>
        <v>547</v>
      </c>
      <c r="AH943" s="79"/>
      <c r="AI943" s="80"/>
      <c r="AJ943" s="80"/>
      <c r="AK943" s="80"/>
      <c r="AL943" s="14"/>
      <c r="AM943" s="16" t="str">
        <f t="shared" si="1"/>
        <v>{s:'632323', v:547 , c:'放デイ１７・未計画２・開減２・'},</v>
      </c>
      <c r="AN943" s="16"/>
    </row>
    <row r="944" ht="16.5" customHeight="1">
      <c r="A944" s="29">
        <v>63.0</v>
      </c>
      <c r="B944" s="30">
        <v>2324.0</v>
      </c>
      <c r="C944" s="31">
        <v>942.0</v>
      </c>
      <c r="D944" s="32" t="s">
        <v>988</v>
      </c>
      <c r="E944" s="94"/>
      <c r="F944" s="95"/>
      <c r="G944" s="103"/>
      <c r="H944" s="8"/>
      <c r="I944" s="8"/>
      <c r="J944" s="54"/>
      <c r="K944" s="69"/>
      <c r="L944" s="65"/>
      <c r="M944" s="65"/>
      <c r="N944" s="132"/>
      <c r="O944" s="134"/>
      <c r="P944" s="134"/>
      <c r="Q944" s="83"/>
      <c r="R944" s="90"/>
      <c r="S944" s="91"/>
      <c r="T944" s="129"/>
      <c r="U944" s="56"/>
      <c r="V944" s="72"/>
      <c r="W944" s="73" t="s">
        <v>20</v>
      </c>
      <c r="X944" s="74" t="s">
        <v>21</v>
      </c>
      <c r="Y944" s="75">
        <v>0.85</v>
      </c>
      <c r="Z944" s="43"/>
      <c r="AA944" s="43"/>
      <c r="AB944" s="44"/>
      <c r="AC944" s="44"/>
      <c r="AD944" s="44"/>
      <c r="AE944" s="44"/>
      <c r="AF944" s="44"/>
      <c r="AG944" s="45">
        <f>ROUND(ROUND(ROUND(H916*R940,0)*V943,0)*Y944,0)</f>
        <v>465</v>
      </c>
      <c r="AH944" s="79"/>
      <c r="AI944" s="80"/>
      <c r="AJ944" s="80"/>
      <c r="AK944" s="80"/>
      <c r="AL944" s="14"/>
      <c r="AM944" s="16" t="str">
        <f t="shared" si="1"/>
        <v>{s:'632324', v:465 , c:'放デイ１７・未計画２・開減２・評減・'},</v>
      </c>
      <c r="AN944" s="16"/>
    </row>
    <row r="945" ht="16.5" customHeight="1">
      <c r="A945" s="29">
        <v>63.0</v>
      </c>
      <c r="B945" s="30">
        <v>2325.0</v>
      </c>
      <c r="C945" s="31">
        <v>943.0</v>
      </c>
      <c r="D945" s="32" t="s">
        <v>989</v>
      </c>
      <c r="E945" s="94"/>
      <c r="F945" s="95"/>
      <c r="G945" s="103"/>
      <c r="H945" s="8"/>
      <c r="I945" s="8"/>
      <c r="J945" s="54"/>
      <c r="K945" s="69"/>
      <c r="L945" s="65"/>
      <c r="M945" s="65"/>
      <c r="N945" s="132"/>
      <c r="O945" s="134"/>
      <c r="P945" s="134"/>
      <c r="Q945" s="83"/>
      <c r="R945" s="90"/>
      <c r="S945" s="91"/>
      <c r="T945" s="118"/>
      <c r="U945" s="41"/>
      <c r="V945" s="42"/>
      <c r="W945" s="43"/>
      <c r="X945" s="43"/>
      <c r="Y945" s="44"/>
      <c r="Z945" s="82" t="s">
        <v>30</v>
      </c>
      <c r="AA945" s="83">
        <v>5.0</v>
      </c>
      <c r="AB945" s="84" t="s">
        <v>31</v>
      </c>
      <c r="AC945" s="84"/>
      <c r="AD945" s="84"/>
      <c r="AE945" s="84"/>
      <c r="AF945" s="84"/>
      <c r="AG945" s="45">
        <f>ROUND(ROUND(H916*R940,0)-AA945,0)</f>
        <v>639</v>
      </c>
      <c r="AH945" s="79"/>
      <c r="AI945" s="80"/>
      <c r="AJ945" s="80"/>
      <c r="AK945" s="80"/>
      <c r="AL945" s="14"/>
      <c r="AM945" s="16" t="str">
        <f t="shared" si="1"/>
        <v>{s:'632325', v:639 , c:'放デイ１７・未計画２・拘減・'},</v>
      </c>
      <c r="AN945" s="16"/>
    </row>
    <row r="946" ht="16.5" customHeight="1">
      <c r="A946" s="29">
        <v>63.0</v>
      </c>
      <c r="B946" s="30">
        <v>2326.0</v>
      </c>
      <c r="C946" s="31">
        <v>944.0</v>
      </c>
      <c r="D946" s="32" t="s">
        <v>990</v>
      </c>
      <c r="E946" s="94"/>
      <c r="F946" s="95"/>
      <c r="G946" s="103"/>
      <c r="H946" s="8"/>
      <c r="I946" s="8"/>
      <c r="J946" s="54"/>
      <c r="K946" s="69"/>
      <c r="L946" s="65"/>
      <c r="M946" s="65"/>
      <c r="N946" s="132"/>
      <c r="O946" s="134"/>
      <c r="P946" s="134"/>
      <c r="Q946" s="83"/>
      <c r="R946" s="90"/>
      <c r="S946" s="91"/>
      <c r="T946" s="126"/>
      <c r="U946" s="56"/>
      <c r="V946" s="58"/>
      <c r="W946" s="59" t="s">
        <v>20</v>
      </c>
      <c r="X946" s="41" t="s">
        <v>21</v>
      </c>
      <c r="Y946" s="86">
        <v>0.85</v>
      </c>
      <c r="Z946" s="87"/>
      <c r="AA946" s="83"/>
      <c r="AB946" s="84"/>
      <c r="AC946" s="84"/>
      <c r="AD946" s="84"/>
      <c r="AE946" s="84"/>
      <c r="AF946" s="84"/>
      <c r="AG946" s="45">
        <f>ROUND(ROUND(ROUND(H916*R940,0)*Y946,0)-AA945,0)</f>
        <v>542</v>
      </c>
      <c r="AH946" s="79"/>
      <c r="AI946" s="80"/>
      <c r="AJ946" s="80"/>
      <c r="AK946" s="80"/>
      <c r="AL946" s="14"/>
      <c r="AM946" s="16" t="str">
        <f t="shared" si="1"/>
        <v>{s:'632326', v:542 , c:'放デイ１７・未計画２・評減・拘減・'},</v>
      </c>
      <c r="AN946" s="16"/>
    </row>
    <row r="947" ht="16.5" customHeight="1">
      <c r="A947" s="29">
        <v>63.0</v>
      </c>
      <c r="B947" s="30">
        <v>2327.0</v>
      </c>
      <c r="C947" s="31">
        <v>945.0</v>
      </c>
      <c r="D947" s="32" t="s">
        <v>991</v>
      </c>
      <c r="E947" s="94"/>
      <c r="F947" s="95"/>
      <c r="G947" s="103"/>
      <c r="H947" s="8"/>
      <c r="I947" s="8"/>
      <c r="J947" s="54"/>
      <c r="K947" s="69"/>
      <c r="L947" s="65"/>
      <c r="M947" s="65"/>
      <c r="N947" s="132"/>
      <c r="O947" s="134"/>
      <c r="P947" s="134"/>
      <c r="Q947" s="83"/>
      <c r="R947" s="90"/>
      <c r="S947" s="91"/>
      <c r="T947" s="128" t="s">
        <v>326</v>
      </c>
      <c r="U947" s="83" t="s">
        <v>21</v>
      </c>
      <c r="V947" s="91">
        <f>$V$293</f>
        <v>0.7</v>
      </c>
      <c r="W947" s="88"/>
      <c r="X947" s="88"/>
      <c r="Y947" s="89"/>
      <c r="Z947" s="87"/>
      <c r="AA947" s="90"/>
      <c r="AB947" s="91"/>
      <c r="AC947" s="91"/>
      <c r="AD947" s="91"/>
      <c r="AE947" s="91"/>
      <c r="AF947" s="91"/>
      <c r="AG947" s="45">
        <f>ROUND(ROUND(ROUND(H916*R940,0)*V947,0)-AA945,0)</f>
        <v>446</v>
      </c>
      <c r="AH947" s="79"/>
      <c r="AI947" s="80"/>
      <c r="AJ947" s="80"/>
      <c r="AK947" s="80"/>
      <c r="AL947" s="14"/>
      <c r="AM947" s="16" t="str">
        <f t="shared" si="1"/>
        <v>{s:'632327', v:446 , c:'放デイ１７・未計画２・開減１・拘減・'},</v>
      </c>
      <c r="AN947" s="16"/>
    </row>
    <row r="948" ht="16.5" customHeight="1">
      <c r="A948" s="29">
        <v>63.0</v>
      </c>
      <c r="B948" s="30">
        <v>2328.0</v>
      </c>
      <c r="C948" s="31">
        <v>946.0</v>
      </c>
      <c r="D948" s="32" t="s">
        <v>992</v>
      </c>
      <c r="E948" s="94"/>
      <c r="F948" s="95"/>
      <c r="G948" s="103"/>
      <c r="H948" s="8"/>
      <c r="I948" s="8"/>
      <c r="J948" s="54"/>
      <c r="K948" s="69"/>
      <c r="L948" s="65"/>
      <c r="M948" s="65"/>
      <c r="N948" s="132"/>
      <c r="O948" s="134"/>
      <c r="P948" s="134"/>
      <c r="Q948" s="83"/>
      <c r="R948" s="90"/>
      <c r="S948" s="91"/>
      <c r="T948" s="129"/>
      <c r="U948" s="56"/>
      <c r="V948" s="72"/>
      <c r="W948" s="73" t="s">
        <v>20</v>
      </c>
      <c r="X948" s="74" t="s">
        <v>21</v>
      </c>
      <c r="Y948" s="92">
        <v>0.85</v>
      </c>
      <c r="Z948" s="87"/>
      <c r="AA948" s="90"/>
      <c r="AB948" s="91"/>
      <c r="AC948" s="91"/>
      <c r="AD948" s="91"/>
      <c r="AE948" s="91"/>
      <c r="AF948" s="91"/>
      <c r="AG948" s="45">
        <f>ROUND(ROUND(ROUND(ROUND(H916*R940,0)*V947,0)*Y948,0)-AA945,0)</f>
        <v>378</v>
      </c>
      <c r="AH948" s="79"/>
      <c r="AI948" s="80"/>
      <c r="AJ948" s="80"/>
      <c r="AK948" s="80"/>
      <c r="AL948" s="14"/>
      <c r="AM948" s="16" t="str">
        <f t="shared" si="1"/>
        <v>{s:'632328', v:378 , c:'放デイ１７・未計画２・開減１・評減・拘減・'},</v>
      </c>
      <c r="AN948" s="16"/>
    </row>
    <row r="949" ht="16.5" customHeight="1">
      <c r="A949" s="29">
        <v>63.0</v>
      </c>
      <c r="B949" s="30">
        <v>2329.0</v>
      </c>
      <c r="C949" s="31">
        <v>947.0</v>
      </c>
      <c r="D949" s="32" t="s">
        <v>993</v>
      </c>
      <c r="E949" s="94"/>
      <c r="F949" s="95"/>
      <c r="G949" s="103"/>
      <c r="H949" s="8"/>
      <c r="I949" s="8"/>
      <c r="J949" s="54"/>
      <c r="K949" s="69"/>
      <c r="L949" s="65"/>
      <c r="M949" s="65"/>
      <c r="N949" s="132"/>
      <c r="O949" s="134"/>
      <c r="P949" s="134"/>
      <c r="Q949" s="83"/>
      <c r="R949" s="90"/>
      <c r="S949" s="91"/>
      <c r="T949" s="128" t="s">
        <v>329</v>
      </c>
      <c r="U949" s="83" t="s">
        <v>21</v>
      </c>
      <c r="V949" s="91">
        <f>$V$295</f>
        <v>0.85</v>
      </c>
      <c r="W949" s="77"/>
      <c r="X949" s="77"/>
      <c r="Y949" s="72"/>
      <c r="Z949" s="87"/>
      <c r="AA949" s="90"/>
      <c r="AB949" s="91"/>
      <c r="AC949" s="91"/>
      <c r="AD949" s="91"/>
      <c r="AE949" s="91"/>
      <c r="AF949" s="91"/>
      <c r="AG949" s="45">
        <f>ROUND(ROUND(ROUND(H916*R940,0)*V949,0)-AA945,0)</f>
        <v>542</v>
      </c>
      <c r="AH949" s="79"/>
      <c r="AI949" s="80"/>
      <c r="AJ949" s="80"/>
      <c r="AK949" s="80"/>
      <c r="AL949" s="14"/>
      <c r="AM949" s="16" t="str">
        <f t="shared" si="1"/>
        <v>{s:'632329', v:542 , c:'放デイ１７・未計画２・開減２・拘減・'},</v>
      </c>
      <c r="AN949" s="16"/>
    </row>
    <row r="950" ht="16.5" customHeight="1">
      <c r="A950" s="29">
        <v>63.0</v>
      </c>
      <c r="B950" s="30">
        <v>2330.0</v>
      </c>
      <c r="C950" s="31">
        <v>948.0</v>
      </c>
      <c r="D950" s="32" t="s">
        <v>994</v>
      </c>
      <c r="E950" s="94"/>
      <c r="F950" s="95"/>
      <c r="G950" s="103"/>
      <c r="H950" s="8"/>
      <c r="I950" s="8"/>
      <c r="J950" s="54"/>
      <c r="K950" s="69"/>
      <c r="L950" s="65"/>
      <c r="M950" s="65"/>
      <c r="N950" s="132"/>
      <c r="O950" s="138"/>
      <c r="P950" s="138"/>
      <c r="Q950" s="56"/>
      <c r="R950" s="77"/>
      <c r="S950" s="72"/>
      <c r="T950" s="129"/>
      <c r="U950" s="56"/>
      <c r="V950" s="72"/>
      <c r="W950" s="73" t="s">
        <v>20</v>
      </c>
      <c r="X950" s="74" t="s">
        <v>21</v>
      </c>
      <c r="Y950" s="92">
        <v>0.85</v>
      </c>
      <c r="Z950" s="93"/>
      <c r="AA950" s="77"/>
      <c r="AB950" s="72"/>
      <c r="AC950" s="72"/>
      <c r="AD950" s="72"/>
      <c r="AE950" s="72"/>
      <c r="AF950" s="72"/>
      <c r="AG950" s="45">
        <f>ROUND(ROUND(ROUND(ROUND(H916*R940,0)*V949,0)*Y950,0)-AA945,0)</f>
        <v>460</v>
      </c>
      <c r="AH950" s="79"/>
      <c r="AI950" s="80"/>
      <c r="AJ950" s="80"/>
      <c r="AK950" s="80"/>
      <c r="AL950" s="14"/>
      <c r="AM950" s="16" t="str">
        <f t="shared" si="1"/>
        <v>{s:'632330', v:460 , c:'放デイ１７・未計画２・開減２・評減・拘減・'},</v>
      </c>
      <c r="AN950" s="16"/>
    </row>
    <row r="951" ht="16.5" customHeight="1">
      <c r="A951" s="29">
        <v>63.0</v>
      </c>
      <c r="B951" s="30">
        <v>1471.0</v>
      </c>
      <c r="C951" s="31">
        <v>949.0</v>
      </c>
      <c r="D951" s="32" t="s">
        <v>995</v>
      </c>
      <c r="E951" s="94"/>
      <c r="F951" s="95"/>
      <c r="G951" s="82" t="s">
        <v>812</v>
      </c>
      <c r="H951" s="152"/>
      <c r="I951" s="152"/>
      <c r="J951" s="153"/>
      <c r="K951" s="52"/>
      <c r="L951" s="8"/>
      <c r="M951" s="53"/>
      <c r="N951" s="54"/>
      <c r="O951" s="157"/>
      <c r="P951" s="158"/>
      <c r="Q951" s="7"/>
      <c r="R951" s="7"/>
      <c r="S951" s="7"/>
      <c r="T951" s="118"/>
      <c r="U951" s="41"/>
      <c r="V951" s="42"/>
      <c r="W951" s="43"/>
      <c r="X951" s="43"/>
      <c r="Y951" s="43"/>
      <c r="Z951" s="43"/>
      <c r="AA951" s="43"/>
      <c r="AB951" s="44"/>
      <c r="AC951" s="44"/>
      <c r="AD951" s="44"/>
      <c r="AE951" s="44"/>
      <c r="AF951" s="44"/>
      <c r="AG951" s="45">
        <f>ROUND(H952,0)</f>
        <v>1149</v>
      </c>
      <c r="AH951" s="79"/>
      <c r="AI951" s="80"/>
      <c r="AJ951" s="80"/>
      <c r="AK951" s="80"/>
      <c r="AL951" s="14"/>
      <c r="AM951" s="16" t="str">
        <f t="shared" si="1"/>
        <v>{s:'631471', v:1149 , c:'放デイ１８・'},</v>
      </c>
      <c r="AN951" s="16"/>
    </row>
    <row r="952" ht="16.5" customHeight="1">
      <c r="A952" s="29">
        <v>63.0</v>
      </c>
      <c r="B952" s="30">
        <v>2331.0</v>
      </c>
      <c r="C952" s="31">
        <v>950.0</v>
      </c>
      <c r="D952" s="32" t="s">
        <v>996</v>
      </c>
      <c r="E952" s="94"/>
      <c r="F952" s="95"/>
      <c r="G952" s="87"/>
      <c r="H952" s="50">
        <v>1149.0</v>
      </c>
      <c r="I952" s="8" t="s">
        <v>9</v>
      </c>
      <c r="J952" s="95"/>
      <c r="K952" s="52"/>
      <c r="L952" s="8"/>
      <c r="M952" s="53"/>
      <c r="N952" s="54"/>
      <c r="O952" s="159"/>
      <c r="P952" s="160"/>
      <c r="Q952" s="8"/>
      <c r="R952" s="8"/>
      <c r="S952" s="8"/>
      <c r="T952" s="126"/>
      <c r="U952" s="56"/>
      <c r="V952" s="58"/>
      <c r="W952" s="59" t="s">
        <v>20</v>
      </c>
      <c r="X952" s="41" t="s">
        <v>21</v>
      </c>
      <c r="Y952" s="60">
        <v>0.85</v>
      </c>
      <c r="Z952" s="43"/>
      <c r="AA952" s="43"/>
      <c r="AB952" s="44"/>
      <c r="AC952" s="44"/>
      <c r="AD952" s="44"/>
      <c r="AE952" s="44"/>
      <c r="AF952" s="44"/>
      <c r="AG952" s="45">
        <f>ROUND(H952*Y952,0)</f>
        <v>977</v>
      </c>
      <c r="AH952" s="79"/>
      <c r="AI952" s="80"/>
      <c r="AJ952" s="80"/>
      <c r="AK952" s="80"/>
      <c r="AL952" s="14"/>
      <c r="AM952" s="16" t="str">
        <f t="shared" si="1"/>
        <v>{s:'632331', v:977 , c:'放デイ１８・評減・'},</v>
      </c>
      <c r="AN952" s="16"/>
    </row>
    <row r="953" ht="16.5" customHeight="1">
      <c r="A953" s="29">
        <v>63.0</v>
      </c>
      <c r="B953" s="30">
        <v>1472.0</v>
      </c>
      <c r="C953" s="31">
        <v>951.0</v>
      </c>
      <c r="D953" s="32" t="s">
        <v>997</v>
      </c>
      <c r="E953" s="94"/>
      <c r="F953" s="95"/>
      <c r="G953" s="94"/>
      <c r="H953" s="140"/>
      <c r="I953" s="140"/>
      <c r="J953" s="95"/>
      <c r="K953" s="52"/>
      <c r="L953" s="8"/>
      <c r="M953" s="53"/>
      <c r="N953" s="144"/>
      <c r="O953" s="161"/>
      <c r="P953" s="162"/>
      <c r="Q953" s="8"/>
      <c r="R953" s="8"/>
      <c r="S953" s="8"/>
      <c r="T953" s="128" t="s">
        <v>326</v>
      </c>
      <c r="U953" s="41" t="s">
        <v>21</v>
      </c>
      <c r="V953" s="68">
        <f>$V$293</f>
        <v>0.7</v>
      </c>
      <c r="W953" s="88"/>
      <c r="X953" s="88"/>
      <c r="Y953" s="88"/>
      <c r="Z953" s="88"/>
      <c r="AA953" s="88"/>
      <c r="AB953" s="89"/>
      <c r="AC953" s="89"/>
      <c r="AD953" s="89"/>
      <c r="AE953" s="89"/>
      <c r="AF953" s="89"/>
      <c r="AG953" s="45">
        <f>ROUND(H952*V953,0)</f>
        <v>804</v>
      </c>
      <c r="AH953" s="79"/>
      <c r="AI953" s="80"/>
      <c r="AJ953" s="80"/>
      <c r="AK953" s="80"/>
      <c r="AL953" s="14"/>
      <c r="AM953" s="16" t="str">
        <f t="shared" si="1"/>
        <v>{s:'631472', v:804 , c:'放デイ１８・開減１・'},</v>
      </c>
      <c r="AN953" s="16"/>
    </row>
    <row r="954" ht="16.5" customHeight="1">
      <c r="A954" s="29">
        <v>63.0</v>
      </c>
      <c r="B954" s="30">
        <v>2332.0</v>
      </c>
      <c r="C954" s="31">
        <v>952.0</v>
      </c>
      <c r="D954" s="32" t="s">
        <v>998</v>
      </c>
      <c r="E954" s="94"/>
      <c r="F954" s="95"/>
      <c r="G954" s="94"/>
      <c r="H954" s="140"/>
      <c r="I954" s="140"/>
      <c r="J954" s="95"/>
      <c r="K954" s="52"/>
      <c r="L954" s="8"/>
      <c r="M954" s="53"/>
      <c r="N954" s="144"/>
      <c r="O954" s="161"/>
      <c r="P954" s="162"/>
      <c r="Q954" s="8"/>
      <c r="R954" s="8"/>
      <c r="S954" s="8"/>
      <c r="T954" s="129"/>
      <c r="U954" s="56"/>
      <c r="V954" s="72"/>
      <c r="W954" s="73" t="s">
        <v>20</v>
      </c>
      <c r="X954" s="74" t="s">
        <v>21</v>
      </c>
      <c r="Y954" s="75">
        <v>0.85</v>
      </c>
      <c r="Z954" s="43"/>
      <c r="AA954" s="43"/>
      <c r="AB954" s="44"/>
      <c r="AC954" s="44"/>
      <c r="AD954" s="44"/>
      <c r="AE954" s="44"/>
      <c r="AF954" s="44"/>
      <c r="AG954" s="45">
        <f>ROUND(ROUND(H952*V953,0)*Y954,0)</f>
        <v>683</v>
      </c>
      <c r="AH954" s="79"/>
      <c r="AI954" s="80"/>
      <c r="AJ954" s="80"/>
      <c r="AK954" s="80"/>
      <c r="AL954" s="14"/>
      <c r="AM954" s="16" t="str">
        <f t="shared" si="1"/>
        <v>{s:'632332', v:683 , c:'放デイ１８・開減１・評減・'},</v>
      </c>
      <c r="AN954" s="16"/>
    </row>
    <row r="955" ht="16.5" customHeight="1">
      <c r="A955" s="29">
        <v>63.0</v>
      </c>
      <c r="B955" s="30">
        <v>1473.0</v>
      </c>
      <c r="C955" s="31">
        <v>953.0</v>
      </c>
      <c r="D955" s="32" t="s">
        <v>999</v>
      </c>
      <c r="E955" s="94"/>
      <c r="F955" s="95"/>
      <c r="G955" s="94"/>
      <c r="H955" s="140"/>
      <c r="I955" s="140"/>
      <c r="J955" s="95"/>
      <c r="K955" s="52"/>
      <c r="L955" s="8"/>
      <c r="M955" s="53"/>
      <c r="N955" s="144"/>
      <c r="O955" s="161"/>
      <c r="P955" s="162"/>
      <c r="Q955" s="8"/>
      <c r="R955" s="8"/>
      <c r="S955" s="54"/>
      <c r="T955" s="128" t="s">
        <v>329</v>
      </c>
      <c r="U955" s="41" t="s">
        <v>21</v>
      </c>
      <c r="V955" s="68">
        <f>$V$295</f>
        <v>0.85</v>
      </c>
      <c r="W955" s="77"/>
      <c r="X955" s="77"/>
      <c r="Y955" s="77"/>
      <c r="Z955" s="77"/>
      <c r="AA955" s="77"/>
      <c r="AB955" s="72"/>
      <c r="AC955" s="72"/>
      <c r="AD955" s="72"/>
      <c r="AE955" s="72"/>
      <c r="AF955" s="72"/>
      <c r="AG955" s="45">
        <f>ROUND(H952*V955,0)</f>
        <v>977</v>
      </c>
      <c r="AH955" s="79"/>
      <c r="AI955" s="80"/>
      <c r="AJ955" s="80"/>
      <c r="AK955" s="80"/>
      <c r="AL955" s="14"/>
      <c r="AM955" s="16" t="str">
        <f t="shared" si="1"/>
        <v>{s:'631473', v:977 , c:'放デイ１８・開減２・'},</v>
      </c>
      <c r="AN955" s="16"/>
    </row>
    <row r="956" ht="16.5" customHeight="1">
      <c r="A956" s="29">
        <v>63.0</v>
      </c>
      <c r="B956" s="30">
        <v>2333.0</v>
      </c>
      <c r="C956" s="31">
        <v>954.0</v>
      </c>
      <c r="D956" s="32" t="s">
        <v>1000</v>
      </c>
      <c r="E956" s="94"/>
      <c r="F956" s="95"/>
      <c r="G956" s="94"/>
      <c r="H956" s="140"/>
      <c r="I956" s="140"/>
      <c r="J956" s="95"/>
      <c r="K956" s="52"/>
      <c r="L956" s="8"/>
      <c r="M956" s="53"/>
      <c r="N956" s="144"/>
      <c r="O956" s="161"/>
      <c r="P956" s="162"/>
      <c r="Q956" s="8"/>
      <c r="R956" s="8"/>
      <c r="S956" s="54"/>
      <c r="T956" s="129"/>
      <c r="U956" s="56"/>
      <c r="V956" s="72"/>
      <c r="W956" s="73" t="s">
        <v>20</v>
      </c>
      <c r="X956" s="74" t="s">
        <v>21</v>
      </c>
      <c r="Y956" s="75">
        <v>0.85</v>
      </c>
      <c r="Z956" s="43"/>
      <c r="AA956" s="43"/>
      <c r="AB956" s="44"/>
      <c r="AC956" s="44"/>
      <c r="AD956" s="44"/>
      <c r="AE956" s="44"/>
      <c r="AF956" s="44"/>
      <c r="AG956" s="45">
        <f>ROUND(ROUND(H952*V955,0)*Y956,0)</f>
        <v>830</v>
      </c>
      <c r="AH956" s="79"/>
      <c r="AI956" s="80"/>
      <c r="AJ956" s="80"/>
      <c r="AK956" s="80"/>
      <c r="AL956" s="14"/>
      <c r="AM956" s="16" t="str">
        <f t="shared" si="1"/>
        <v>{s:'632333', v:830 , c:'放デイ１８・開減２・評減・'},</v>
      </c>
      <c r="AN956" s="16"/>
    </row>
    <row r="957" ht="16.5" customHeight="1">
      <c r="A957" s="29">
        <v>63.0</v>
      </c>
      <c r="B957" s="30">
        <v>2334.0</v>
      </c>
      <c r="C957" s="31">
        <v>955.0</v>
      </c>
      <c r="D957" s="32" t="s">
        <v>1001</v>
      </c>
      <c r="E957" s="94"/>
      <c r="F957" s="95"/>
      <c r="G957" s="94"/>
      <c r="H957" s="140"/>
      <c r="I957" s="140"/>
      <c r="J957" s="95"/>
      <c r="K957" s="52"/>
      <c r="L957" s="8"/>
      <c r="M957" s="53"/>
      <c r="N957" s="144"/>
      <c r="O957" s="161"/>
      <c r="P957" s="162"/>
      <c r="Q957" s="8"/>
      <c r="R957" s="8"/>
      <c r="S957" s="54"/>
      <c r="T957" s="118"/>
      <c r="U957" s="41"/>
      <c r="V957" s="42"/>
      <c r="W957" s="43"/>
      <c r="X957" s="43"/>
      <c r="Y957" s="44"/>
      <c r="Z957" s="82" t="s">
        <v>30</v>
      </c>
      <c r="AA957" s="83">
        <v>5.0</v>
      </c>
      <c r="AB957" s="84" t="s">
        <v>31</v>
      </c>
      <c r="AC957" s="84"/>
      <c r="AD957" s="84"/>
      <c r="AE957" s="84"/>
      <c r="AF957" s="84"/>
      <c r="AG957" s="45">
        <f>ROUND(H952-AA957,0)</f>
        <v>1144</v>
      </c>
      <c r="AH957" s="79"/>
      <c r="AI957" s="80"/>
      <c r="AJ957" s="80"/>
      <c r="AK957" s="80"/>
      <c r="AL957" s="14"/>
      <c r="AM957" s="16" t="str">
        <f t="shared" si="1"/>
        <v>{s:'632334', v:1144 , c:'放デイ１８・拘減・'},</v>
      </c>
      <c r="AN957" s="16"/>
    </row>
    <row r="958" ht="16.5" customHeight="1">
      <c r="A958" s="29">
        <v>63.0</v>
      </c>
      <c r="B958" s="30">
        <v>2335.0</v>
      </c>
      <c r="C958" s="31">
        <v>956.0</v>
      </c>
      <c r="D958" s="32" t="s">
        <v>1002</v>
      </c>
      <c r="E958" s="94"/>
      <c r="F958" s="95"/>
      <c r="G958" s="94"/>
      <c r="H958" s="140"/>
      <c r="I958" s="140"/>
      <c r="J958" s="95"/>
      <c r="K958" s="52"/>
      <c r="L958" s="8"/>
      <c r="M958" s="53"/>
      <c r="N958" s="144"/>
      <c r="O958" s="161"/>
      <c r="P958" s="162"/>
      <c r="Q958" s="8"/>
      <c r="R958" s="8"/>
      <c r="S958" s="8"/>
      <c r="T958" s="126"/>
      <c r="U958" s="56"/>
      <c r="V958" s="58"/>
      <c r="W958" s="59" t="s">
        <v>20</v>
      </c>
      <c r="X958" s="41" t="s">
        <v>21</v>
      </c>
      <c r="Y958" s="86">
        <v>0.85</v>
      </c>
      <c r="Z958" s="87"/>
      <c r="AA958" s="83"/>
      <c r="AB958" s="84"/>
      <c r="AC958" s="84"/>
      <c r="AD958" s="84"/>
      <c r="AE958" s="84"/>
      <c r="AF958" s="84"/>
      <c r="AG958" s="45">
        <f>ROUND(ROUND(H952*Y958,0)-AA957,0)</f>
        <v>972</v>
      </c>
      <c r="AH958" s="79"/>
      <c r="AI958" s="80"/>
      <c r="AJ958" s="80"/>
      <c r="AK958" s="80"/>
      <c r="AL958" s="14"/>
      <c r="AM958" s="16" t="str">
        <f t="shared" si="1"/>
        <v>{s:'632335', v:972 , c:'放デイ１８・評減・拘減・'},</v>
      </c>
      <c r="AN958" s="16"/>
    </row>
    <row r="959" ht="16.5" customHeight="1">
      <c r="A959" s="29">
        <v>63.0</v>
      </c>
      <c r="B959" s="30">
        <v>2336.0</v>
      </c>
      <c r="C959" s="31">
        <v>957.0</v>
      </c>
      <c r="D959" s="32" t="s">
        <v>1003</v>
      </c>
      <c r="E959" s="94"/>
      <c r="F959" s="95"/>
      <c r="G959" s="94"/>
      <c r="H959" s="140"/>
      <c r="I959" s="140"/>
      <c r="J959" s="95"/>
      <c r="K959" s="52"/>
      <c r="L959" s="8"/>
      <c r="M959" s="53"/>
      <c r="N959" s="144"/>
      <c r="O959" s="161"/>
      <c r="P959" s="162"/>
      <c r="Q959" s="8"/>
      <c r="R959" s="8"/>
      <c r="S959" s="8"/>
      <c r="T959" s="128" t="s">
        <v>326</v>
      </c>
      <c r="U959" s="83" t="s">
        <v>21</v>
      </c>
      <c r="V959" s="91">
        <f>$V$293</f>
        <v>0.7</v>
      </c>
      <c r="W959" s="88"/>
      <c r="X959" s="88"/>
      <c r="Y959" s="89"/>
      <c r="Z959" s="87"/>
      <c r="AA959" s="90"/>
      <c r="AB959" s="91"/>
      <c r="AC959" s="91"/>
      <c r="AD959" s="91"/>
      <c r="AE959" s="91"/>
      <c r="AF959" s="91"/>
      <c r="AG959" s="45">
        <f>ROUND(ROUND(H952*V959,0)-AA957,0)</f>
        <v>799</v>
      </c>
      <c r="AH959" s="79"/>
      <c r="AI959" s="80"/>
      <c r="AJ959" s="80"/>
      <c r="AK959" s="80"/>
      <c r="AL959" s="14"/>
      <c r="AM959" s="16" t="str">
        <f t="shared" si="1"/>
        <v>{s:'632336', v:799 , c:'放デイ１８・開減１・拘減・'},</v>
      </c>
      <c r="AN959" s="16"/>
    </row>
    <row r="960" ht="16.5" customHeight="1">
      <c r="A960" s="29">
        <v>63.0</v>
      </c>
      <c r="B960" s="30">
        <v>2337.0</v>
      </c>
      <c r="C960" s="31">
        <v>958.0</v>
      </c>
      <c r="D960" s="32" t="s">
        <v>1004</v>
      </c>
      <c r="E960" s="94"/>
      <c r="F960" s="95"/>
      <c r="G960" s="94"/>
      <c r="H960" s="140"/>
      <c r="I960" s="140"/>
      <c r="J960" s="95"/>
      <c r="K960" s="52"/>
      <c r="L960" s="8"/>
      <c r="M960" s="53"/>
      <c r="N960" s="144"/>
      <c r="O960" s="161"/>
      <c r="P960" s="162"/>
      <c r="Q960" s="8"/>
      <c r="R960" s="8"/>
      <c r="S960" s="8"/>
      <c r="T960" s="129"/>
      <c r="U960" s="56"/>
      <c r="V960" s="72"/>
      <c r="W960" s="73" t="s">
        <v>20</v>
      </c>
      <c r="X960" s="74" t="s">
        <v>21</v>
      </c>
      <c r="Y960" s="92">
        <v>0.85</v>
      </c>
      <c r="Z960" s="87"/>
      <c r="AA960" s="90"/>
      <c r="AB960" s="91"/>
      <c r="AC960" s="91"/>
      <c r="AD960" s="91"/>
      <c r="AE960" s="91"/>
      <c r="AF960" s="91"/>
      <c r="AG960" s="45">
        <f>ROUND(ROUND(ROUND(H952*V959,0)*Y960,0)-AA957,0)</f>
        <v>678</v>
      </c>
      <c r="AH960" s="79"/>
      <c r="AI960" s="80"/>
      <c r="AJ960" s="80"/>
      <c r="AK960" s="80"/>
      <c r="AL960" s="14"/>
      <c r="AM960" s="16" t="str">
        <f t="shared" si="1"/>
        <v>{s:'632337', v:678 , c:'放デイ１８・開減１・評減・拘減・'},</v>
      </c>
      <c r="AN960" s="16"/>
    </row>
    <row r="961" ht="16.5" customHeight="1">
      <c r="A961" s="29">
        <v>63.0</v>
      </c>
      <c r="B961" s="30">
        <v>2338.0</v>
      </c>
      <c r="C961" s="31">
        <v>959.0</v>
      </c>
      <c r="D961" s="32" t="s">
        <v>1005</v>
      </c>
      <c r="E961" s="94"/>
      <c r="F961" s="95"/>
      <c r="G961" s="94"/>
      <c r="H961" s="140"/>
      <c r="I961" s="140"/>
      <c r="J961" s="95"/>
      <c r="K961" s="52"/>
      <c r="L961" s="8"/>
      <c r="M961" s="53"/>
      <c r="N961" s="144"/>
      <c r="O961" s="161"/>
      <c r="P961" s="162"/>
      <c r="Q961" s="8"/>
      <c r="R961" s="8"/>
      <c r="S961" s="8"/>
      <c r="T961" s="128" t="s">
        <v>329</v>
      </c>
      <c r="U961" s="83" t="s">
        <v>21</v>
      </c>
      <c r="V961" s="91">
        <f>$V$295</f>
        <v>0.85</v>
      </c>
      <c r="W961" s="77"/>
      <c r="X961" s="77"/>
      <c r="Y961" s="72"/>
      <c r="Z961" s="87"/>
      <c r="AA961" s="90"/>
      <c r="AB961" s="91"/>
      <c r="AC961" s="91"/>
      <c r="AD961" s="91"/>
      <c r="AE961" s="91"/>
      <c r="AF961" s="91"/>
      <c r="AG961" s="45">
        <f>ROUND(ROUND(H952*V961,0)-AA957,0)</f>
        <v>972</v>
      </c>
      <c r="AH961" s="79"/>
      <c r="AI961" s="80"/>
      <c r="AJ961" s="80"/>
      <c r="AK961" s="80"/>
      <c r="AL961" s="14"/>
      <c r="AM961" s="16" t="str">
        <f t="shared" si="1"/>
        <v>{s:'632338', v:972 , c:'放デイ１８・開減２・拘減・'},</v>
      </c>
      <c r="AN961" s="16"/>
    </row>
    <row r="962" ht="16.5" customHeight="1">
      <c r="A962" s="29">
        <v>63.0</v>
      </c>
      <c r="B962" s="30">
        <v>2339.0</v>
      </c>
      <c r="C962" s="31">
        <v>960.0</v>
      </c>
      <c r="D962" s="32" t="s">
        <v>1006</v>
      </c>
      <c r="E962" s="94"/>
      <c r="F962" s="95"/>
      <c r="G962" s="94"/>
      <c r="H962" s="140"/>
      <c r="I962" s="140"/>
      <c r="J962" s="95"/>
      <c r="K962" s="52"/>
      <c r="L962" s="8"/>
      <c r="M962" s="53"/>
      <c r="N962" s="144"/>
      <c r="O962" s="161"/>
      <c r="P962" s="162"/>
      <c r="Q962" s="8"/>
      <c r="R962" s="8"/>
      <c r="S962" s="8"/>
      <c r="T962" s="129"/>
      <c r="U962" s="56"/>
      <c r="V962" s="72"/>
      <c r="W962" s="73" t="s">
        <v>20</v>
      </c>
      <c r="X962" s="74" t="s">
        <v>21</v>
      </c>
      <c r="Y962" s="92">
        <v>0.85</v>
      </c>
      <c r="Z962" s="93"/>
      <c r="AA962" s="77"/>
      <c r="AB962" s="72"/>
      <c r="AC962" s="72"/>
      <c r="AD962" s="72"/>
      <c r="AE962" s="72"/>
      <c r="AF962" s="72"/>
      <c r="AG962" s="45">
        <f>ROUND(ROUND(ROUND(H952*V961,0)*Y962,0)-AA957,0)</f>
        <v>825</v>
      </c>
      <c r="AH962" s="79"/>
      <c r="AI962" s="80"/>
      <c r="AJ962" s="80"/>
      <c r="AK962" s="80"/>
      <c r="AL962" s="14"/>
      <c r="AM962" s="16" t="str">
        <f t="shared" si="1"/>
        <v>{s:'632339', v:825 , c:'放デイ１８・開減２・評減・拘減・'},</v>
      </c>
      <c r="AN962" s="16"/>
    </row>
    <row r="963" ht="16.5" customHeight="1">
      <c r="A963" s="29">
        <v>63.0</v>
      </c>
      <c r="B963" s="30">
        <v>1474.0</v>
      </c>
      <c r="C963" s="31">
        <v>961.0</v>
      </c>
      <c r="D963" s="32" t="s">
        <v>1007</v>
      </c>
      <c r="E963" s="94"/>
      <c r="F963" s="95"/>
      <c r="G963" s="127"/>
      <c r="H963" s="8"/>
      <c r="I963" s="8"/>
      <c r="J963" s="54"/>
      <c r="K963" s="69"/>
      <c r="L963" s="65"/>
      <c r="M963" s="65"/>
      <c r="N963" s="54"/>
      <c r="O963" s="33" t="s">
        <v>23</v>
      </c>
      <c r="P963" s="130" t="s">
        <v>24</v>
      </c>
      <c r="Q963" s="7"/>
      <c r="R963" s="7"/>
      <c r="S963" s="39"/>
      <c r="T963" s="118"/>
      <c r="U963" s="41"/>
      <c r="V963" s="42"/>
      <c r="W963" s="43"/>
      <c r="X963" s="43"/>
      <c r="Y963" s="43"/>
      <c r="Z963" s="43"/>
      <c r="AA963" s="43"/>
      <c r="AB963" s="44"/>
      <c r="AC963" s="44"/>
      <c r="AD963" s="44"/>
      <c r="AE963" s="44"/>
      <c r="AF963" s="44"/>
      <c r="AG963" s="45">
        <f>ROUND(H952*R964,0)</f>
        <v>804</v>
      </c>
      <c r="AH963" s="79"/>
      <c r="AI963" s="80"/>
      <c r="AJ963" s="80"/>
      <c r="AK963" s="80"/>
      <c r="AL963" s="14"/>
      <c r="AM963" s="16" t="str">
        <f t="shared" si="1"/>
        <v>{s:'631474', v:804 , c:'放デイ１８・未計画・'},</v>
      </c>
      <c r="AN963" s="16"/>
    </row>
    <row r="964" ht="16.5" customHeight="1">
      <c r="A964" s="29">
        <v>63.0</v>
      </c>
      <c r="B964" s="30">
        <v>2340.0</v>
      </c>
      <c r="C964" s="31">
        <v>962.0</v>
      </c>
      <c r="D964" s="32" t="s">
        <v>1008</v>
      </c>
      <c r="E964" s="94"/>
      <c r="F964" s="95"/>
      <c r="G964" s="127"/>
      <c r="H964" s="140"/>
      <c r="I964" s="8"/>
      <c r="J964" s="54"/>
      <c r="K964" s="69"/>
      <c r="L964" s="65"/>
      <c r="M964" s="65"/>
      <c r="N964" s="54"/>
      <c r="O964" s="131"/>
      <c r="P964" s="87"/>
      <c r="Q964" s="83" t="s">
        <v>21</v>
      </c>
      <c r="R964" s="90">
        <v>0.7</v>
      </c>
      <c r="S964" s="54"/>
      <c r="T964" s="126"/>
      <c r="U964" s="56"/>
      <c r="V964" s="58"/>
      <c r="W964" s="59" t="s">
        <v>20</v>
      </c>
      <c r="X964" s="41" t="s">
        <v>21</v>
      </c>
      <c r="Y964" s="60">
        <v>0.85</v>
      </c>
      <c r="Z964" s="43"/>
      <c r="AA964" s="43"/>
      <c r="AB964" s="44"/>
      <c r="AC964" s="44"/>
      <c r="AD964" s="44"/>
      <c r="AE964" s="44"/>
      <c r="AF964" s="44"/>
      <c r="AG964" s="45">
        <f>ROUND(ROUND(H952*R964,0)*Y964,0)</f>
        <v>683</v>
      </c>
      <c r="AH964" s="79"/>
      <c r="AI964" s="80"/>
      <c r="AJ964" s="80"/>
      <c r="AK964" s="80"/>
      <c r="AL964" s="14"/>
      <c r="AM964" s="16" t="str">
        <f t="shared" si="1"/>
        <v>{s:'632340', v:683 , c:'放デイ１８・未計画・評減・'},</v>
      </c>
      <c r="AN964" s="16"/>
    </row>
    <row r="965" ht="16.5" customHeight="1">
      <c r="A965" s="29">
        <v>63.0</v>
      </c>
      <c r="B965" s="30">
        <v>1475.0</v>
      </c>
      <c r="C965" s="31">
        <v>963.0</v>
      </c>
      <c r="D965" s="32" t="s">
        <v>1009</v>
      </c>
      <c r="E965" s="94"/>
      <c r="F965" s="95"/>
      <c r="G965" s="103"/>
      <c r="H965" s="8"/>
      <c r="I965" s="8"/>
      <c r="J965" s="54"/>
      <c r="K965" s="69"/>
      <c r="L965" s="65"/>
      <c r="M965" s="65"/>
      <c r="N965" s="132"/>
      <c r="O965" s="131"/>
      <c r="P965" s="87"/>
      <c r="Q965" s="83"/>
      <c r="R965" s="90"/>
      <c r="S965" s="91"/>
      <c r="T965" s="128" t="s">
        <v>326</v>
      </c>
      <c r="U965" s="41" t="s">
        <v>21</v>
      </c>
      <c r="V965" s="68">
        <f>$V$293</f>
        <v>0.7</v>
      </c>
      <c r="W965" s="88"/>
      <c r="X965" s="88"/>
      <c r="Y965" s="88"/>
      <c r="Z965" s="88"/>
      <c r="AA965" s="88"/>
      <c r="AB965" s="89"/>
      <c r="AC965" s="89"/>
      <c r="AD965" s="89"/>
      <c r="AE965" s="89"/>
      <c r="AF965" s="89"/>
      <c r="AG965" s="45">
        <f>ROUND(ROUND(H952*R964,0)*V965,0)</f>
        <v>563</v>
      </c>
      <c r="AH965" s="79"/>
      <c r="AI965" s="80"/>
      <c r="AJ965" s="80"/>
      <c r="AK965" s="80"/>
      <c r="AL965" s="14"/>
      <c r="AM965" s="16" t="str">
        <f t="shared" si="1"/>
        <v>{s:'631475', v:563 , c:'放デイ１８・未計画・開減１・'},</v>
      </c>
      <c r="AN965" s="16"/>
    </row>
    <row r="966" ht="16.5" customHeight="1">
      <c r="A966" s="29">
        <v>63.0</v>
      </c>
      <c r="B966" s="30">
        <v>2341.0</v>
      </c>
      <c r="C966" s="31">
        <v>964.0</v>
      </c>
      <c r="D966" s="32" t="s">
        <v>1010</v>
      </c>
      <c r="E966" s="94"/>
      <c r="F966" s="95"/>
      <c r="G966" s="103"/>
      <c r="H966" s="8"/>
      <c r="I966" s="8"/>
      <c r="J966" s="54"/>
      <c r="K966" s="69"/>
      <c r="L966" s="65"/>
      <c r="M966" s="65"/>
      <c r="N966" s="132"/>
      <c r="O966" s="131"/>
      <c r="P966" s="134"/>
      <c r="Q966" s="83"/>
      <c r="R966" s="90"/>
      <c r="S966" s="91"/>
      <c r="T966" s="129"/>
      <c r="U966" s="56"/>
      <c r="V966" s="72"/>
      <c r="W966" s="73" t="s">
        <v>20</v>
      </c>
      <c r="X966" s="74" t="s">
        <v>21</v>
      </c>
      <c r="Y966" s="75">
        <v>0.85</v>
      </c>
      <c r="Z966" s="43"/>
      <c r="AA966" s="43"/>
      <c r="AB966" s="44"/>
      <c r="AC966" s="44"/>
      <c r="AD966" s="44"/>
      <c r="AE966" s="44"/>
      <c r="AF966" s="44"/>
      <c r="AG966" s="45">
        <f>ROUND(ROUND(ROUND(H952*R964,0)*V965,0)*Y966,0)</f>
        <v>479</v>
      </c>
      <c r="AH966" s="79"/>
      <c r="AI966" s="80"/>
      <c r="AJ966" s="80"/>
      <c r="AK966" s="80"/>
      <c r="AL966" s="14"/>
      <c r="AM966" s="16" t="str">
        <f t="shared" si="1"/>
        <v>{s:'632341', v:479 , c:'放デイ１８・未計画・開減１・評減・'},</v>
      </c>
      <c r="AN966" s="16"/>
    </row>
    <row r="967" ht="16.5" customHeight="1">
      <c r="A967" s="29">
        <v>63.0</v>
      </c>
      <c r="B967" s="30">
        <v>1476.0</v>
      </c>
      <c r="C967" s="31">
        <v>965.0</v>
      </c>
      <c r="D967" s="32" t="s">
        <v>1011</v>
      </c>
      <c r="E967" s="94"/>
      <c r="F967" s="95"/>
      <c r="G967" s="103"/>
      <c r="H967" s="8"/>
      <c r="I967" s="8"/>
      <c r="J967" s="54"/>
      <c r="K967" s="69"/>
      <c r="L967" s="65"/>
      <c r="M967" s="65"/>
      <c r="N967" s="132"/>
      <c r="O967" s="134"/>
      <c r="P967" s="134"/>
      <c r="Q967" s="83"/>
      <c r="R967" s="90"/>
      <c r="S967" s="91"/>
      <c r="T967" s="128" t="s">
        <v>329</v>
      </c>
      <c r="U967" s="41" t="s">
        <v>21</v>
      </c>
      <c r="V967" s="68">
        <f>$V$295</f>
        <v>0.85</v>
      </c>
      <c r="W967" s="77"/>
      <c r="X967" s="77"/>
      <c r="Y967" s="77"/>
      <c r="Z967" s="77"/>
      <c r="AA967" s="77"/>
      <c r="AB967" s="72"/>
      <c r="AC967" s="72"/>
      <c r="AD967" s="72"/>
      <c r="AE967" s="72"/>
      <c r="AF967" s="72"/>
      <c r="AG967" s="45">
        <f>ROUND(ROUND(H952*R964,0)*V967,0)</f>
        <v>683</v>
      </c>
      <c r="AH967" s="79"/>
      <c r="AI967" s="80"/>
      <c r="AJ967" s="80"/>
      <c r="AK967" s="80"/>
      <c r="AL967" s="14"/>
      <c r="AM967" s="16" t="str">
        <f t="shared" si="1"/>
        <v>{s:'631476', v:683 , c:'放デイ１８・未計画・開減２・'},</v>
      </c>
      <c r="AN967" s="16"/>
    </row>
    <row r="968" ht="16.5" customHeight="1">
      <c r="A968" s="29">
        <v>63.0</v>
      </c>
      <c r="B968" s="165">
        <v>2342.0</v>
      </c>
      <c r="C968" s="31">
        <v>966.0</v>
      </c>
      <c r="D968" s="32" t="s">
        <v>1012</v>
      </c>
      <c r="E968" s="94"/>
      <c r="F968" s="95"/>
      <c r="G968" s="103"/>
      <c r="H968" s="8"/>
      <c r="I968" s="8"/>
      <c r="J968" s="54"/>
      <c r="K968" s="69"/>
      <c r="L968" s="65"/>
      <c r="M968" s="65"/>
      <c r="N968" s="132"/>
      <c r="O968" s="134"/>
      <c r="P968" s="134"/>
      <c r="Q968" s="83"/>
      <c r="R968" s="90"/>
      <c r="S968" s="91"/>
      <c r="T968" s="129"/>
      <c r="U968" s="56"/>
      <c r="V968" s="72"/>
      <c r="W968" s="73" t="s">
        <v>20</v>
      </c>
      <c r="X968" s="74" t="s">
        <v>21</v>
      </c>
      <c r="Y968" s="75">
        <v>0.85</v>
      </c>
      <c r="Z968" s="43"/>
      <c r="AA968" s="43"/>
      <c r="AB968" s="44"/>
      <c r="AC968" s="44"/>
      <c r="AD968" s="44"/>
      <c r="AE968" s="44"/>
      <c r="AF968" s="44"/>
      <c r="AG968" s="45">
        <f>ROUND(ROUND(ROUND(H952*R964,0)*V967,0)*Y968,0)</f>
        <v>581</v>
      </c>
      <c r="AH968" s="79"/>
      <c r="AI968" s="80"/>
      <c r="AJ968" s="80"/>
      <c r="AK968" s="80"/>
      <c r="AL968" s="14"/>
      <c r="AM968" s="16" t="str">
        <f t="shared" si="1"/>
        <v>{s:'632342', v:581 , c:'放デイ１８・未計画・開減２・評減・'},</v>
      </c>
      <c r="AN968" s="16"/>
    </row>
    <row r="969" ht="16.5" customHeight="1">
      <c r="A969" s="29">
        <v>63.0</v>
      </c>
      <c r="B969" s="165">
        <v>2343.0</v>
      </c>
      <c r="C969" s="31">
        <v>967.0</v>
      </c>
      <c r="D969" s="32" t="s">
        <v>1013</v>
      </c>
      <c r="E969" s="94"/>
      <c r="F969" s="95"/>
      <c r="G969" s="103"/>
      <c r="H969" s="8"/>
      <c r="I969" s="8"/>
      <c r="J969" s="54"/>
      <c r="K969" s="69"/>
      <c r="L969" s="65"/>
      <c r="M969" s="65"/>
      <c r="N969" s="132"/>
      <c r="O969" s="134"/>
      <c r="P969" s="134"/>
      <c r="Q969" s="83"/>
      <c r="R969" s="90"/>
      <c r="S969" s="91"/>
      <c r="T969" s="118"/>
      <c r="U969" s="41"/>
      <c r="V969" s="42"/>
      <c r="W969" s="43"/>
      <c r="X969" s="43"/>
      <c r="Y969" s="44"/>
      <c r="Z969" s="82" t="s">
        <v>30</v>
      </c>
      <c r="AA969" s="83">
        <v>5.0</v>
      </c>
      <c r="AB969" s="84" t="s">
        <v>31</v>
      </c>
      <c r="AC969" s="84"/>
      <c r="AD969" s="84"/>
      <c r="AE969" s="84"/>
      <c r="AF969" s="84"/>
      <c r="AG969" s="45">
        <f>ROUND(ROUND(H952*R964,0)-AA969,0)</f>
        <v>799</v>
      </c>
      <c r="AH969" s="79"/>
      <c r="AI969" s="80"/>
      <c r="AJ969" s="80"/>
      <c r="AK969" s="80"/>
      <c r="AL969" s="14"/>
      <c r="AM969" s="16" t="str">
        <f t="shared" si="1"/>
        <v>{s:'632343', v:799 , c:'放デイ１８・未計画・拘減・'},</v>
      </c>
      <c r="AN969" s="16"/>
    </row>
    <row r="970" ht="16.5" customHeight="1">
      <c r="A970" s="29">
        <v>63.0</v>
      </c>
      <c r="B970" s="165">
        <v>2344.0</v>
      </c>
      <c r="C970" s="31">
        <v>968.0</v>
      </c>
      <c r="D970" s="32" t="s">
        <v>1014</v>
      </c>
      <c r="E970" s="94"/>
      <c r="F970" s="95"/>
      <c r="G970" s="103"/>
      <c r="H970" s="8"/>
      <c r="I970" s="8"/>
      <c r="J970" s="54"/>
      <c r="K970" s="69"/>
      <c r="L970" s="65"/>
      <c r="M970" s="65"/>
      <c r="N970" s="132"/>
      <c r="O970" s="134"/>
      <c r="P970" s="134"/>
      <c r="Q970" s="83"/>
      <c r="R970" s="90"/>
      <c r="S970" s="91"/>
      <c r="T970" s="126"/>
      <c r="U970" s="56"/>
      <c r="V970" s="58"/>
      <c r="W970" s="59" t="s">
        <v>20</v>
      </c>
      <c r="X970" s="41" t="s">
        <v>21</v>
      </c>
      <c r="Y970" s="86">
        <v>0.85</v>
      </c>
      <c r="Z970" s="87"/>
      <c r="AA970" s="83"/>
      <c r="AB970" s="84"/>
      <c r="AC970" s="84"/>
      <c r="AD970" s="84"/>
      <c r="AE970" s="84"/>
      <c r="AF970" s="84"/>
      <c r="AG970" s="45">
        <f>ROUND(ROUND(ROUND(H952*R964,0)*Y970,0)-AA969,0)</f>
        <v>678</v>
      </c>
      <c r="AH970" s="79"/>
      <c r="AI970" s="80"/>
      <c r="AJ970" s="80"/>
      <c r="AK970" s="80"/>
      <c r="AL970" s="14"/>
      <c r="AM970" s="16" t="str">
        <f t="shared" si="1"/>
        <v>{s:'632344', v:678 , c:'放デイ１８・未計画・評減・拘減・'},</v>
      </c>
      <c r="AN970" s="16"/>
    </row>
    <row r="971" ht="16.5" customHeight="1">
      <c r="A971" s="29">
        <v>63.0</v>
      </c>
      <c r="B971" s="165">
        <v>2345.0</v>
      </c>
      <c r="C971" s="31">
        <v>969.0</v>
      </c>
      <c r="D971" s="32" t="s">
        <v>1015</v>
      </c>
      <c r="E971" s="94"/>
      <c r="F971" s="95"/>
      <c r="G971" s="103"/>
      <c r="H971" s="8"/>
      <c r="I971" s="8"/>
      <c r="J971" s="54"/>
      <c r="K971" s="69"/>
      <c r="L971" s="65"/>
      <c r="M971" s="65"/>
      <c r="N971" s="132"/>
      <c r="O971" s="134"/>
      <c r="P971" s="134"/>
      <c r="Q971" s="83"/>
      <c r="R971" s="90"/>
      <c r="S971" s="91"/>
      <c r="T971" s="128" t="s">
        <v>326</v>
      </c>
      <c r="U971" s="83" t="s">
        <v>21</v>
      </c>
      <c r="V971" s="91">
        <f>$V$293</f>
        <v>0.7</v>
      </c>
      <c r="W971" s="88"/>
      <c r="X971" s="88"/>
      <c r="Y971" s="89"/>
      <c r="Z971" s="87"/>
      <c r="AA971" s="90"/>
      <c r="AB971" s="91"/>
      <c r="AC971" s="91"/>
      <c r="AD971" s="91"/>
      <c r="AE971" s="91"/>
      <c r="AF971" s="91"/>
      <c r="AG971" s="45">
        <f>ROUND(ROUND(ROUND(H952*R964,0)*V971,0)-AA969,0)</f>
        <v>558</v>
      </c>
      <c r="AH971" s="79"/>
      <c r="AI971" s="80"/>
      <c r="AJ971" s="80"/>
      <c r="AK971" s="80"/>
      <c r="AL971" s="14"/>
      <c r="AM971" s="16" t="str">
        <f t="shared" si="1"/>
        <v>{s:'632345', v:558 , c:'放デイ１８・未計画・開減１・拘減・'},</v>
      </c>
      <c r="AN971" s="16"/>
    </row>
    <row r="972" ht="16.5" customHeight="1">
      <c r="A972" s="29">
        <v>63.0</v>
      </c>
      <c r="B972" s="165">
        <v>2346.0</v>
      </c>
      <c r="C972" s="31">
        <v>970.0</v>
      </c>
      <c r="D972" s="32" t="s">
        <v>1016</v>
      </c>
      <c r="E972" s="94"/>
      <c r="F972" s="95"/>
      <c r="G972" s="103"/>
      <c r="H972" s="8"/>
      <c r="I972" s="8"/>
      <c r="J972" s="54"/>
      <c r="K972" s="69"/>
      <c r="L972" s="65"/>
      <c r="M972" s="65"/>
      <c r="N972" s="132"/>
      <c r="O972" s="134"/>
      <c r="P972" s="134"/>
      <c r="Q972" s="83"/>
      <c r="R972" s="90"/>
      <c r="S972" s="91"/>
      <c r="T972" s="129"/>
      <c r="U972" s="56"/>
      <c r="V972" s="72"/>
      <c r="W972" s="73" t="s">
        <v>20</v>
      </c>
      <c r="X972" s="74" t="s">
        <v>21</v>
      </c>
      <c r="Y972" s="92">
        <v>0.85</v>
      </c>
      <c r="Z972" s="87"/>
      <c r="AA972" s="90"/>
      <c r="AB972" s="91"/>
      <c r="AC972" s="91"/>
      <c r="AD972" s="91"/>
      <c r="AE972" s="91"/>
      <c r="AF972" s="91"/>
      <c r="AG972" s="45">
        <f>ROUND(ROUND(ROUND(ROUND(H952*R964,0)*V971,0)*Y972,0)-AA969,0)</f>
        <v>474</v>
      </c>
      <c r="AH972" s="79"/>
      <c r="AI972" s="80"/>
      <c r="AJ972" s="80"/>
      <c r="AK972" s="80"/>
      <c r="AL972" s="14"/>
      <c r="AM972" s="16" t="str">
        <f t="shared" si="1"/>
        <v>{s:'632346', v:474 , c:'放デイ１８・未計画・開減１・評減・拘減・'},</v>
      </c>
      <c r="AN972" s="16"/>
    </row>
    <row r="973" ht="16.5" customHeight="1">
      <c r="A973" s="29">
        <v>63.0</v>
      </c>
      <c r="B973" s="165">
        <v>2347.0</v>
      </c>
      <c r="C973" s="31">
        <v>971.0</v>
      </c>
      <c r="D973" s="32" t="s">
        <v>1017</v>
      </c>
      <c r="E973" s="94"/>
      <c r="F973" s="95"/>
      <c r="G973" s="103"/>
      <c r="H973" s="8"/>
      <c r="I973" s="8"/>
      <c r="J973" s="54"/>
      <c r="K973" s="69"/>
      <c r="L973" s="65"/>
      <c r="M973" s="65"/>
      <c r="N973" s="132"/>
      <c r="O973" s="134"/>
      <c r="P973" s="134"/>
      <c r="Q973" s="83"/>
      <c r="R973" s="90"/>
      <c r="S973" s="91"/>
      <c r="T973" s="128" t="s">
        <v>329</v>
      </c>
      <c r="U973" s="83" t="s">
        <v>21</v>
      </c>
      <c r="V973" s="91">
        <f>$V$295</f>
        <v>0.85</v>
      </c>
      <c r="W973" s="77"/>
      <c r="X973" s="77"/>
      <c r="Y973" s="72"/>
      <c r="Z973" s="87"/>
      <c r="AA973" s="90"/>
      <c r="AB973" s="91"/>
      <c r="AC973" s="91"/>
      <c r="AD973" s="91"/>
      <c r="AE973" s="91"/>
      <c r="AF973" s="91"/>
      <c r="AG973" s="45">
        <f>ROUND(ROUND(ROUND(H952*R964,0)*V973,0)-AA969,0)</f>
        <v>678</v>
      </c>
      <c r="AH973" s="79"/>
      <c r="AI973" s="80"/>
      <c r="AJ973" s="80"/>
      <c r="AK973" s="80"/>
      <c r="AL973" s="14"/>
      <c r="AM973" s="16" t="str">
        <f t="shared" si="1"/>
        <v>{s:'632347', v:678 , c:'放デイ１８・未計画・開減２・拘減・'},</v>
      </c>
      <c r="AN973" s="16"/>
    </row>
    <row r="974" ht="16.5" customHeight="1">
      <c r="A974" s="29">
        <v>63.0</v>
      </c>
      <c r="B974" s="165">
        <v>2348.0</v>
      </c>
      <c r="C974" s="31">
        <v>972.0</v>
      </c>
      <c r="D974" s="32" t="s">
        <v>1018</v>
      </c>
      <c r="E974" s="94"/>
      <c r="F974" s="95"/>
      <c r="G974" s="103"/>
      <c r="H974" s="8"/>
      <c r="I974" s="8"/>
      <c r="J974" s="54"/>
      <c r="K974" s="69"/>
      <c r="L974" s="65"/>
      <c r="M974" s="65"/>
      <c r="N974" s="132"/>
      <c r="O974" s="134"/>
      <c r="P974" s="134"/>
      <c r="Q974" s="83"/>
      <c r="R974" s="90"/>
      <c r="S974" s="91"/>
      <c r="T974" s="129"/>
      <c r="U974" s="56"/>
      <c r="V974" s="72"/>
      <c r="W974" s="73" t="s">
        <v>20</v>
      </c>
      <c r="X974" s="74" t="s">
        <v>21</v>
      </c>
      <c r="Y974" s="92">
        <v>0.85</v>
      </c>
      <c r="Z974" s="93"/>
      <c r="AA974" s="77"/>
      <c r="AB974" s="72"/>
      <c r="AC974" s="72"/>
      <c r="AD974" s="72"/>
      <c r="AE974" s="72"/>
      <c r="AF974" s="72"/>
      <c r="AG974" s="45">
        <f>ROUND(ROUND(ROUND(ROUND(H952*R964,0)*V973,0)*Y974,0)-AA969,0)</f>
        <v>576</v>
      </c>
      <c r="AH974" s="79"/>
      <c r="AI974" s="80"/>
      <c r="AJ974" s="80"/>
      <c r="AK974" s="80"/>
      <c r="AL974" s="14"/>
      <c r="AM974" s="16" t="str">
        <f t="shared" si="1"/>
        <v>{s:'632348', v:576 , c:'放デイ１８・未計画・開減２・評減・拘減・'},</v>
      </c>
      <c r="AN974" s="16"/>
    </row>
    <row r="975" ht="16.5" customHeight="1">
      <c r="A975" s="29">
        <v>63.0</v>
      </c>
      <c r="B975" s="165">
        <v>2349.0</v>
      </c>
      <c r="C975" s="31">
        <v>973.0</v>
      </c>
      <c r="D975" s="32" t="s">
        <v>1019</v>
      </c>
      <c r="E975" s="94"/>
      <c r="F975" s="95"/>
      <c r="G975" s="103"/>
      <c r="H975" s="8"/>
      <c r="I975" s="8"/>
      <c r="J975" s="54"/>
      <c r="K975" s="69"/>
      <c r="L975" s="65"/>
      <c r="M975" s="65"/>
      <c r="N975" s="132"/>
      <c r="O975" s="134"/>
      <c r="P975" s="130" t="s">
        <v>27</v>
      </c>
      <c r="Q975" s="41"/>
      <c r="R975" s="135"/>
      <c r="S975" s="68"/>
      <c r="T975" s="118"/>
      <c r="U975" s="41"/>
      <c r="V975" s="42"/>
      <c r="W975" s="43"/>
      <c r="X975" s="43"/>
      <c r="Y975" s="43"/>
      <c r="Z975" s="43"/>
      <c r="AA975" s="43"/>
      <c r="AB975" s="44"/>
      <c r="AC975" s="44"/>
      <c r="AD975" s="44"/>
      <c r="AE975" s="44"/>
      <c r="AF975" s="44"/>
      <c r="AG975" s="45">
        <f>ROUND(H952*R976,0)</f>
        <v>575</v>
      </c>
      <c r="AH975" s="79"/>
      <c r="AI975" s="80"/>
      <c r="AJ975" s="80"/>
      <c r="AK975" s="80"/>
      <c r="AL975" s="14"/>
      <c r="AM975" s="16" t="str">
        <f t="shared" si="1"/>
        <v>{s:'632349', v:575 , c:'放デイ１８・未計画２・'},</v>
      </c>
      <c r="AN975" s="16"/>
    </row>
    <row r="976" ht="16.5" customHeight="1">
      <c r="A976" s="29">
        <v>63.0</v>
      </c>
      <c r="B976" s="165">
        <v>2350.0</v>
      </c>
      <c r="C976" s="31">
        <v>974.0</v>
      </c>
      <c r="D976" s="32" t="s">
        <v>1020</v>
      </c>
      <c r="E976" s="94"/>
      <c r="F976" s="95"/>
      <c r="G976" s="103"/>
      <c r="H976" s="8"/>
      <c r="I976" s="8"/>
      <c r="J976" s="54"/>
      <c r="K976" s="69"/>
      <c r="L976" s="65"/>
      <c r="M976" s="65"/>
      <c r="N976" s="132"/>
      <c r="O976" s="134"/>
      <c r="P976" s="87"/>
      <c r="Q976" s="83" t="s">
        <v>21</v>
      </c>
      <c r="R976" s="90">
        <v>0.5</v>
      </c>
      <c r="S976" s="91"/>
      <c r="T976" s="126"/>
      <c r="U976" s="56"/>
      <c r="V976" s="58"/>
      <c r="W976" s="59" t="s">
        <v>20</v>
      </c>
      <c r="X976" s="41" t="s">
        <v>21</v>
      </c>
      <c r="Y976" s="60">
        <v>0.85</v>
      </c>
      <c r="Z976" s="43"/>
      <c r="AA976" s="43"/>
      <c r="AB976" s="44"/>
      <c r="AC976" s="44"/>
      <c r="AD976" s="44"/>
      <c r="AE976" s="44"/>
      <c r="AF976" s="44"/>
      <c r="AG976" s="45">
        <f>ROUND(ROUND(H952*R976,0)*Y976,0)</f>
        <v>489</v>
      </c>
      <c r="AH976" s="79"/>
      <c r="AI976" s="80"/>
      <c r="AJ976" s="80"/>
      <c r="AK976" s="80"/>
      <c r="AL976" s="14"/>
      <c r="AM976" s="16" t="str">
        <f t="shared" si="1"/>
        <v>{s:'632350', v:489 , c:'放デイ１８・未計画２・評減・'},</v>
      </c>
      <c r="AN976" s="16"/>
    </row>
    <row r="977" ht="16.5" customHeight="1">
      <c r="A977" s="29">
        <v>63.0</v>
      </c>
      <c r="B977" s="165">
        <v>2351.0</v>
      </c>
      <c r="C977" s="31">
        <v>975.0</v>
      </c>
      <c r="D977" s="32" t="s">
        <v>1021</v>
      </c>
      <c r="E977" s="94"/>
      <c r="F977" s="95"/>
      <c r="G977" s="103"/>
      <c r="H977" s="8"/>
      <c r="I977" s="8"/>
      <c r="J977" s="54"/>
      <c r="K977" s="69"/>
      <c r="L977" s="65"/>
      <c r="M977" s="65"/>
      <c r="N977" s="132"/>
      <c r="O977" s="134"/>
      <c r="P977" s="87"/>
      <c r="Q977" s="83"/>
      <c r="R977" s="90"/>
      <c r="S977" s="91"/>
      <c r="T977" s="128" t="s">
        <v>326</v>
      </c>
      <c r="U977" s="41" t="s">
        <v>21</v>
      </c>
      <c r="V977" s="68">
        <f>$V$293</f>
        <v>0.7</v>
      </c>
      <c r="W977" s="88"/>
      <c r="X977" s="88"/>
      <c r="Y977" s="88"/>
      <c r="Z977" s="88"/>
      <c r="AA977" s="88"/>
      <c r="AB977" s="89"/>
      <c r="AC977" s="89"/>
      <c r="AD977" s="89"/>
      <c r="AE977" s="89"/>
      <c r="AF977" s="89"/>
      <c r="AG977" s="45">
        <f>ROUND(ROUND(H952*R976,0)*V977,0)</f>
        <v>403</v>
      </c>
      <c r="AH977" s="79"/>
      <c r="AI977" s="80"/>
      <c r="AJ977" s="80"/>
      <c r="AK977" s="80"/>
      <c r="AL977" s="14"/>
      <c r="AM977" s="16" t="str">
        <f t="shared" si="1"/>
        <v>{s:'632351', v:403 , c:'放デイ１８・未計画２・開減１・'},</v>
      </c>
      <c r="AN977" s="16"/>
    </row>
    <row r="978" ht="16.5" customHeight="1">
      <c r="A978" s="29">
        <v>63.0</v>
      </c>
      <c r="B978" s="165">
        <v>2352.0</v>
      </c>
      <c r="C978" s="31">
        <v>976.0</v>
      </c>
      <c r="D978" s="32" t="s">
        <v>1022</v>
      </c>
      <c r="E978" s="94"/>
      <c r="F978" s="95"/>
      <c r="G978" s="103"/>
      <c r="H978" s="8"/>
      <c r="I978" s="8"/>
      <c r="J978" s="54"/>
      <c r="K978" s="69"/>
      <c r="L978" s="65"/>
      <c r="M978" s="65"/>
      <c r="N978" s="132"/>
      <c r="O978" s="134"/>
      <c r="P978" s="87"/>
      <c r="Q978" s="83"/>
      <c r="R978" s="90"/>
      <c r="S978" s="91"/>
      <c r="T978" s="129"/>
      <c r="U978" s="56"/>
      <c r="V978" s="72"/>
      <c r="W978" s="73" t="s">
        <v>20</v>
      </c>
      <c r="X978" s="74" t="s">
        <v>21</v>
      </c>
      <c r="Y978" s="75">
        <v>0.85</v>
      </c>
      <c r="Z978" s="43"/>
      <c r="AA978" s="43"/>
      <c r="AB978" s="44"/>
      <c r="AC978" s="44"/>
      <c r="AD978" s="44"/>
      <c r="AE978" s="44"/>
      <c r="AF978" s="44"/>
      <c r="AG978" s="45">
        <f>ROUND(ROUND(ROUND(H952*R976,0)*V977,0)*Y978,0)</f>
        <v>343</v>
      </c>
      <c r="AH978" s="79"/>
      <c r="AI978" s="80"/>
      <c r="AJ978" s="80"/>
      <c r="AK978" s="80"/>
      <c r="AL978" s="14"/>
      <c r="AM978" s="16" t="str">
        <f t="shared" si="1"/>
        <v>{s:'632352', v:343 , c:'放デイ１８・未計画２・開減１・評減・'},</v>
      </c>
      <c r="AN978" s="16"/>
    </row>
    <row r="979" ht="16.5" customHeight="1">
      <c r="A979" s="29">
        <v>63.0</v>
      </c>
      <c r="B979" s="165">
        <v>2353.0</v>
      </c>
      <c r="C979" s="31">
        <v>977.0</v>
      </c>
      <c r="D979" s="32" t="s">
        <v>1023</v>
      </c>
      <c r="E979" s="94"/>
      <c r="F979" s="95"/>
      <c r="G979" s="103"/>
      <c r="H979" s="8"/>
      <c r="I979" s="8"/>
      <c r="J979" s="54"/>
      <c r="K979" s="69"/>
      <c r="L979" s="65"/>
      <c r="M979" s="65"/>
      <c r="N979" s="132"/>
      <c r="O979" s="134"/>
      <c r="P979" s="134"/>
      <c r="Q979" s="83"/>
      <c r="R979" s="90"/>
      <c r="S979" s="91"/>
      <c r="T979" s="128" t="s">
        <v>329</v>
      </c>
      <c r="U979" s="41" t="s">
        <v>21</v>
      </c>
      <c r="V979" s="68">
        <f>$V$295</f>
        <v>0.85</v>
      </c>
      <c r="W979" s="77"/>
      <c r="X979" s="77"/>
      <c r="Y979" s="77"/>
      <c r="Z979" s="77"/>
      <c r="AA979" s="77"/>
      <c r="AB979" s="72"/>
      <c r="AC979" s="72"/>
      <c r="AD979" s="72"/>
      <c r="AE979" s="72"/>
      <c r="AF979" s="72"/>
      <c r="AG979" s="45">
        <f>ROUND(ROUND(H952*R976,0)*V979,0)</f>
        <v>489</v>
      </c>
      <c r="AH979" s="79"/>
      <c r="AI979" s="80"/>
      <c r="AJ979" s="80"/>
      <c r="AK979" s="80"/>
      <c r="AL979" s="14"/>
      <c r="AM979" s="16" t="str">
        <f t="shared" si="1"/>
        <v>{s:'632353', v:489 , c:'放デイ１８・未計画２・開減２・'},</v>
      </c>
      <c r="AN979" s="16"/>
    </row>
    <row r="980" ht="16.5" customHeight="1">
      <c r="A980" s="29">
        <v>63.0</v>
      </c>
      <c r="B980" s="165">
        <v>2354.0</v>
      </c>
      <c r="C980" s="31">
        <v>978.0</v>
      </c>
      <c r="D980" s="32" t="s">
        <v>1024</v>
      </c>
      <c r="E980" s="94"/>
      <c r="F980" s="95"/>
      <c r="G980" s="103"/>
      <c r="H980" s="8"/>
      <c r="I980" s="8"/>
      <c r="J980" s="54"/>
      <c r="K980" s="69"/>
      <c r="L980" s="65"/>
      <c r="M980" s="65"/>
      <c r="N980" s="132"/>
      <c r="O980" s="134"/>
      <c r="P980" s="134"/>
      <c r="Q980" s="83"/>
      <c r="R980" s="90"/>
      <c r="S980" s="91"/>
      <c r="T980" s="129"/>
      <c r="U980" s="56"/>
      <c r="V980" s="72"/>
      <c r="W980" s="73" t="s">
        <v>20</v>
      </c>
      <c r="X980" s="74" t="s">
        <v>21</v>
      </c>
      <c r="Y980" s="75">
        <v>0.85</v>
      </c>
      <c r="Z980" s="43"/>
      <c r="AA980" s="43"/>
      <c r="AB980" s="44"/>
      <c r="AC980" s="44"/>
      <c r="AD980" s="44"/>
      <c r="AE980" s="44"/>
      <c r="AF980" s="44"/>
      <c r="AG980" s="45">
        <f>ROUND(ROUND(ROUND(H952*R976,0)*V979,0)*Y980,0)</f>
        <v>416</v>
      </c>
      <c r="AH980" s="79"/>
      <c r="AI980" s="80"/>
      <c r="AJ980" s="80"/>
      <c r="AK980" s="80"/>
      <c r="AL980" s="14"/>
      <c r="AM980" s="16" t="str">
        <f t="shared" si="1"/>
        <v>{s:'632354', v:416 , c:'放デイ１８・未計画２・開減２・評減・'},</v>
      </c>
      <c r="AN980" s="16"/>
    </row>
    <row r="981" ht="16.5" customHeight="1">
      <c r="A981" s="29">
        <v>63.0</v>
      </c>
      <c r="B981" s="165">
        <v>2355.0</v>
      </c>
      <c r="C981" s="31">
        <v>979.0</v>
      </c>
      <c r="D981" s="32" t="s">
        <v>1025</v>
      </c>
      <c r="E981" s="94"/>
      <c r="F981" s="95"/>
      <c r="G981" s="103"/>
      <c r="H981" s="8"/>
      <c r="I981" s="8"/>
      <c r="J981" s="54"/>
      <c r="K981" s="69"/>
      <c r="L981" s="65"/>
      <c r="M981" s="65"/>
      <c r="N981" s="132"/>
      <c r="O981" s="134"/>
      <c r="P981" s="134"/>
      <c r="Q981" s="83"/>
      <c r="R981" s="90"/>
      <c r="S981" s="91"/>
      <c r="T981" s="118"/>
      <c r="U981" s="41"/>
      <c r="V981" s="42"/>
      <c r="W981" s="43"/>
      <c r="X981" s="43"/>
      <c r="Y981" s="44"/>
      <c r="Z981" s="82" t="s">
        <v>30</v>
      </c>
      <c r="AA981" s="83">
        <v>5.0</v>
      </c>
      <c r="AB981" s="84" t="s">
        <v>31</v>
      </c>
      <c r="AC981" s="84"/>
      <c r="AD981" s="84"/>
      <c r="AE981" s="84"/>
      <c r="AF981" s="84"/>
      <c r="AG981" s="45">
        <f>ROUND(ROUND(H952*R976,0)-AA981,0)</f>
        <v>570</v>
      </c>
      <c r="AH981" s="79"/>
      <c r="AI981" s="80"/>
      <c r="AJ981" s="80"/>
      <c r="AK981" s="80"/>
      <c r="AL981" s="14"/>
      <c r="AM981" s="16" t="str">
        <f t="shared" si="1"/>
        <v>{s:'632355', v:570 , c:'放デイ１８・未計画２・拘減・'},</v>
      </c>
      <c r="AN981" s="16"/>
    </row>
    <row r="982" ht="16.5" customHeight="1">
      <c r="A982" s="29">
        <v>63.0</v>
      </c>
      <c r="B982" s="165">
        <v>2356.0</v>
      </c>
      <c r="C982" s="31">
        <v>980.0</v>
      </c>
      <c r="D982" s="32" t="s">
        <v>1026</v>
      </c>
      <c r="E982" s="94"/>
      <c r="F982" s="95"/>
      <c r="G982" s="103"/>
      <c r="H982" s="8"/>
      <c r="I982" s="8"/>
      <c r="J982" s="54"/>
      <c r="K982" s="69"/>
      <c r="L982" s="65"/>
      <c r="M982" s="65"/>
      <c r="N982" s="132"/>
      <c r="O982" s="134"/>
      <c r="P982" s="134"/>
      <c r="Q982" s="83"/>
      <c r="R982" s="90"/>
      <c r="S982" s="91"/>
      <c r="T982" s="126"/>
      <c r="U982" s="56"/>
      <c r="V982" s="58"/>
      <c r="W982" s="59" t="s">
        <v>20</v>
      </c>
      <c r="X982" s="41" t="s">
        <v>21</v>
      </c>
      <c r="Y982" s="86">
        <v>0.85</v>
      </c>
      <c r="Z982" s="87"/>
      <c r="AA982" s="83"/>
      <c r="AB982" s="84"/>
      <c r="AC982" s="84"/>
      <c r="AD982" s="84"/>
      <c r="AE982" s="84"/>
      <c r="AF982" s="84"/>
      <c r="AG982" s="45">
        <f>ROUND(ROUND(ROUND(H952*R976,0)*Y982,0)-AA981,0)</f>
        <v>484</v>
      </c>
      <c r="AH982" s="79"/>
      <c r="AI982" s="80"/>
      <c r="AJ982" s="80"/>
      <c r="AK982" s="80"/>
      <c r="AL982" s="14"/>
      <c r="AM982" s="16" t="str">
        <f t="shared" si="1"/>
        <v>{s:'632356', v:484 , c:'放デイ１８・未計画２・評減・拘減・'},</v>
      </c>
      <c r="AN982" s="16"/>
    </row>
    <row r="983" ht="16.5" customHeight="1">
      <c r="A983" s="29">
        <v>63.0</v>
      </c>
      <c r="B983" s="165">
        <v>2357.0</v>
      </c>
      <c r="C983" s="31">
        <v>981.0</v>
      </c>
      <c r="D983" s="32" t="s">
        <v>1027</v>
      </c>
      <c r="E983" s="94"/>
      <c r="F983" s="95"/>
      <c r="G983" s="103"/>
      <c r="H983" s="8"/>
      <c r="I983" s="8"/>
      <c r="J983" s="54"/>
      <c r="K983" s="69"/>
      <c r="L983" s="65"/>
      <c r="M983" s="65"/>
      <c r="N983" s="132"/>
      <c r="O983" s="134"/>
      <c r="P983" s="134"/>
      <c r="Q983" s="83"/>
      <c r="R983" s="90"/>
      <c r="S983" s="91"/>
      <c r="T983" s="128" t="s">
        <v>326</v>
      </c>
      <c r="U983" s="83" t="s">
        <v>21</v>
      </c>
      <c r="V983" s="91">
        <f>$V$293</f>
        <v>0.7</v>
      </c>
      <c r="W983" s="88"/>
      <c r="X983" s="88"/>
      <c r="Y983" s="89"/>
      <c r="Z983" s="87"/>
      <c r="AA983" s="90"/>
      <c r="AB983" s="91"/>
      <c r="AC983" s="91"/>
      <c r="AD983" s="91"/>
      <c r="AE983" s="91"/>
      <c r="AF983" s="91"/>
      <c r="AG983" s="45">
        <f>ROUND(ROUND(ROUND(H952*R976,0)*V983,0)-AA981,0)</f>
        <v>398</v>
      </c>
      <c r="AH983" s="79"/>
      <c r="AI983" s="80"/>
      <c r="AJ983" s="80"/>
      <c r="AK983" s="80"/>
      <c r="AL983" s="14"/>
      <c r="AM983" s="16" t="str">
        <f t="shared" si="1"/>
        <v>{s:'632357', v:398 , c:'放デイ１８・未計画２・開減１・拘減・'},</v>
      </c>
      <c r="AN983" s="16"/>
    </row>
    <row r="984" ht="16.5" customHeight="1">
      <c r="A984" s="29">
        <v>63.0</v>
      </c>
      <c r="B984" s="165">
        <v>2358.0</v>
      </c>
      <c r="C984" s="31">
        <v>982.0</v>
      </c>
      <c r="D984" s="32" t="s">
        <v>1028</v>
      </c>
      <c r="E984" s="94"/>
      <c r="F984" s="95"/>
      <c r="G984" s="103"/>
      <c r="H984" s="8"/>
      <c r="I984" s="8"/>
      <c r="J984" s="54"/>
      <c r="K984" s="69"/>
      <c r="L984" s="65"/>
      <c r="M984" s="65"/>
      <c r="N984" s="132"/>
      <c r="O984" s="134"/>
      <c r="P984" s="134"/>
      <c r="Q984" s="83"/>
      <c r="R984" s="90"/>
      <c r="S984" s="91"/>
      <c r="T984" s="129"/>
      <c r="U984" s="56"/>
      <c r="V984" s="72"/>
      <c r="W984" s="73" t="s">
        <v>20</v>
      </c>
      <c r="X984" s="74" t="s">
        <v>21</v>
      </c>
      <c r="Y984" s="92">
        <v>0.85</v>
      </c>
      <c r="Z984" s="87"/>
      <c r="AA984" s="90"/>
      <c r="AB984" s="91"/>
      <c r="AC984" s="91"/>
      <c r="AD984" s="91"/>
      <c r="AE984" s="91"/>
      <c r="AF984" s="91"/>
      <c r="AG984" s="45">
        <f>ROUND(ROUND(ROUND(ROUND(H952*R976,0)*V983,0)*Y984,0)-AA981,0)</f>
        <v>338</v>
      </c>
      <c r="AH984" s="79"/>
      <c r="AI984" s="80"/>
      <c r="AJ984" s="80"/>
      <c r="AK984" s="80"/>
      <c r="AL984" s="14"/>
      <c r="AM984" s="16" t="str">
        <f t="shared" si="1"/>
        <v>{s:'632358', v:338 , c:'放デイ１８・未計画２・開減１・評減・拘減・'},</v>
      </c>
      <c r="AN984" s="16"/>
    </row>
    <row r="985" ht="16.5" customHeight="1">
      <c r="A985" s="29">
        <v>63.0</v>
      </c>
      <c r="B985" s="165">
        <v>2359.0</v>
      </c>
      <c r="C985" s="31">
        <v>983.0</v>
      </c>
      <c r="D985" s="32" t="s">
        <v>1029</v>
      </c>
      <c r="E985" s="94"/>
      <c r="F985" s="95"/>
      <c r="G985" s="103"/>
      <c r="H985" s="8"/>
      <c r="I985" s="8"/>
      <c r="J985" s="54"/>
      <c r="K985" s="69"/>
      <c r="L985" s="65"/>
      <c r="M985" s="65"/>
      <c r="N985" s="132"/>
      <c r="O985" s="134"/>
      <c r="P985" s="134"/>
      <c r="Q985" s="83"/>
      <c r="R985" s="90"/>
      <c r="S985" s="91"/>
      <c r="T985" s="128" t="s">
        <v>329</v>
      </c>
      <c r="U985" s="83" t="s">
        <v>21</v>
      </c>
      <c r="V985" s="91">
        <f>$V$295</f>
        <v>0.85</v>
      </c>
      <c r="W985" s="77"/>
      <c r="X985" s="77"/>
      <c r="Y985" s="72"/>
      <c r="Z985" s="87"/>
      <c r="AA985" s="90"/>
      <c r="AB985" s="91"/>
      <c r="AC985" s="91"/>
      <c r="AD985" s="91"/>
      <c r="AE985" s="91"/>
      <c r="AF985" s="91"/>
      <c r="AG985" s="45">
        <f>ROUND(ROUND(ROUND(H952*R976,0)*V985,0)-AA981,0)</f>
        <v>484</v>
      </c>
      <c r="AH985" s="79"/>
      <c r="AI985" s="80"/>
      <c r="AJ985" s="80"/>
      <c r="AK985" s="80"/>
      <c r="AL985" s="14"/>
      <c r="AM985" s="16" t="str">
        <f t="shared" si="1"/>
        <v>{s:'632359', v:484 , c:'放デイ１８・未計画２・開減２・拘減・'},</v>
      </c>
      <c r="AN985" s="16"/>
    </row>
    <row r="986" ht="16.5" customHeight="1">
      <c r="A986" s="166">
        <v>63.0</v>
      </c>
      <c r="B986" s="165">
        <v>2360.0</v>
      </c>
      <c r="C986" s="31">
        <v>984.0</v>
      </c>
      <c r="D986" s="167" t="s">
        <v>1030</v>
      </c>
      <c r="E986" s="94"/>
      <c r="F986" s="95"/>
      <c r="G986" s="136"/>
      <c r="H986" s="22"/>
      <c r="I986" s="22"/>
      <c r="J986" s="109"/>
      <c r="K986" s="69"/>
      <c r="L986" s="65"/>
      <c r="M986" s="65"/>
      <c r="N986" s="132"/>
      <c r="O986" s="138"/>
      <c r="P986" s="138"/>
      <c r="Q986" s="56"/>
      <c r="R986" s="77"/>
      <c r="S986" s="72"/>
      <c r="T986" s="129"/>
      <c r="U986" s="56"/>
      <c r="V986" s="72"/>
      <c r="W986" s="73" t="s">
        <v>20</v>
      </c>
      <c r="X986" s="74" t="s">
        <v>21</v>
      </c>
      <c r="Y986" s="92">
        <v>0.85</v>
      </c>
      <c r="Z986" s="93"/>
      <c r="AA986" s="77"/>
      <c r="AB986" s="72"/>
      <c r="AC986" s="72"/>
      <c r="AD986" s="72"/>
      <c r="AE986" s="72"/>
      <c r="AF986" s="72"/>
      <c r="AG986" s="45">
        <f>ROUND(ROUND(ROUND(ROUND(H952*R976,0)*V985,0)*Y986,0)-AA981,0)</f>
        <v>411</v>
      </c>
      <c r="AH986" s="79"/>
      <c r="AI986" s="80"/>
      <c r="AJ986" s="80"/>
      <c r="AK986" s="80"/>
      <c r="AL986" s="14"/>
      <c r="AM986" s="16" t="str">
        <f t="shared" si="1"/>
        <v>{s:'632360', v:411 , c:'放デイ１８・未計画２・開減２・評減・拘減・'},</v>
      </c>
      <c r="AN986" s="16"/>
    </row>
    <row r="987" ht="16.5" customHeight="1">
      <c r="A987" s="166">
        <v>63.0</v>
      </c>
      <c r="B987" s="165">
        <v>1421.0</v>
      </c>
      <c r="C987" s="31">
        <v>985.0</v>
      </c>
      <c r="D987" s="167" t="s">
        <v>1031</v>
      </c>
      <c r="E987" s="69"/>
      <c r="F987" s="150"/>
      <c r="G987" s="168" t="s">
        <v>825</v>
      </c>
      <c r="H987" s="152"/>
      <c r="I987" s="152"/>
      <c r="J987" s="153"/>
      <c r="K987" s="52"/>
      <c r="L987" s="8"/>
      <c r="M987" s="53"/>
      <c r="N987" s="54"/>
      <c r="O987" s="157"/>
      <c r="P987" s="158"/>
      <c r="Q987" s="7"/>
      <c r="R987" s="7"/>
      <c r="S987" s="7"/>
      <c r="T987" s="118"/>
      <c r="U987" s="41"/>
      <c r="V987" s="42"/>
      <c r="W987" s="43"/>
      <c r="X987" s="43"/>
      <c r="Y987" s="43"/>
      <c r="Z987" s="43"/>
      <c r="AA987" s="43"/>
      <c r="AB987" s="44"/>
      <c r="AC987" s="44"/>
      <c r="AD987" s="44"/>
      <c r="AE987" s="44"/>
      <c r="AF987" s="44"/>
      <c r="AG987" s="45">
        <f>ROUND(H988,0)</f>
        <v>1038</v>
      </c>
      <c r="AH987" s="79"/>
      <c r="AI987" s="80"/>
      <c r="AJ987" s="80"/>
      <c r="AK987" s="80"/>
      <c r="AL987" s="14"/>
      <c r="AM987" s="16" t="str">
        <f t="shared" si="1"/>
        <v>{s:'631421', v:1038 , c:'放デイ１９・'},</v>
      </c>
      <c r="AN987" s="16"/>
    </row>
    <row r="988" ht="16.5" customHeight="1">
      <c r="A988" s="166">
        <v>63.0</v>
      </c>
      <c r="B988" s="165">
        <v>2361.0</v>
      </c>
      <c r="C988" s="31">
        <v>986.0</v>
      </c>
      <c r="D988" s="167" t="s">
        <v>1032</v>
      </c>
      <c r="E988" s="69"/>
      <c r="F988" s="150"/>
      <c r="G988" s="94"/>
      <c r="H988" s="50">
        <v>1038.0</v>
      </c>
      <c r="I988" s="8" t="s">
        <v>9</v>
      </c>
      <c r="J988" s="95"/>
      <c r="K988" s="52"/>
      <c r="L988" s="8"/>
      <c r="M988" s="53"/>
      <c r="N988" s="54"/>
      <c r="O988" s="159"/>
      <c r="P988" s="160"/>
      <c r="Q988" s="8"/>
      <c r="R988" s="8"/>
      <c r="S988" s="8"/>
      <c r="T988" s="126"/>
      <c r="U988" s="56"/>
      <c r="V988" s="58"/>
      <c r="W988" s="59" t="s">
        <v>20</v>
      </c>
      <c r="X988" s="41" t="s">
        <v>21</v>
      </c>
      <c r="Y988" s="60">
        <v>0.85</v>
      </c>
      <c r="Z988" s="43"/>
      <c r="AA988" s="43"/>
      <c r="AB988" s="44"/>
      <c r="AC988" s="44"/>
      <c r="AD988" s="44"/>
      <c r="AE988" s="44"/>
      <c r="AF988" s="44"/>
      <c r="AG988" s="45">
        <f>ROUND(H988*Y988,0)</f>
        <v>882</v>
      </c>
      <c r="AH988" s="79"/>
      <c r="AI988" s="80"/>
      <c r="AJ988" s="80"/>
      <c r="AK988" s="80"/>
      <c r="AL988" s="14"/>
      <c r="AM988" s="16" t="str">
        <f t="shared" si="1"/>
        <v>{s:'632361', v:882 , c:'放デイ１９・評減・'},</v>
      </c>
      <c r="AN988" s="16"/>
    </row>
    <row r="989" ht="16.5" customHeight="1">
      <c r="A989" s="29">
        <v>63.0</v>
      </c>
      <c r="B989" s="30">
        <v>1422.0</v>
      </c>
      <c r="C989" s="31">
        <v>987.0</v>
      </c>
      <c r="D989" s="32" t="s">
        <v>1033</v>
      </c>
      <c r="E989" s="69"/>
      <c r="F989" s="150"/>
      <c r="G989" s="94"/>
      <c r="H989" s="140"/>
      <c r="I989" s="140"/>
      <c r="J989" s="95"/>
      <c r="K989" s="52"/>
      <c r="L989" s="8"/>
      <c r="M989" s="53"/>
      <c r="N989" s="144"/>
      <c r="O989" s="161"/>
      <c r="P989" s="162"/>
      <c r="Q989" s="8"/>
      <c r="R989" s="8"/>
      <c r="S989" s="8"/>
      <c r="T989" s="128" t="s">
        <v>326</v>
      </c>
      <c r="U989" s="41" t="s">
        <v>21</v>
      </c>
      <c r="V989" s="68">
        <f>$V$293</f>
        <v>0.7</v>
      </c>
      <c r="W989" s="88"/>
      <c r="X989" s="88"/>
      <c r="Y989" s="88"/>
      <c r="Z989" s="88"/>
      <c r="AA989" s="88"/>
      <c r="AB989" s="89"/>
      <c r="AC989" s="89"/>
      <c r="AD989" s="89"/>
      <c r="AE989" s="89"/>
      <c r="AF989" s="89"/>
      <c r="AG989" s="45">
        <f>ROUND(H988*V989,0)</f>
        <v>727</v>
      </c>
      <c r="AH989" s="79"/>
      <c r="AI989" s="80"/>
      <c r="AJ989" s="80"/>
      <c r="AK989" s="80"/>
      <c r="AL989" s="14"/>
      <c r="AM989" s="16" t="str">
        <f t="shared" si="1"/>
        <v>{s:'631422', v:727 , c:'放デイ１９・開減１・'},</v>
      </c>
      <c r="AN989" s="16"/>
    </row>
    <row r="990" ht="16.5" customHeight="1">
      <c r="A990" s="29">
        <v>63.0</v>
      </c>
      <c r="B990" s="30">
        <v>2362.0</v>
      </c>
      <c r="C990" s="31">
        <v>988.0</v>
      </c>
      <c r="D990" s="32" t="s">
        <v>1034</v>
      </c>
      <c r="E990" s="69"/>
      <c r="F990" s="150"/>
      <c r="G990" s="94"/>
      <c r="H990" s="140"/>
      <c r="I990" s="140"/>
      <c r="J990" s="95"/>
      <c r="K990" s="52"/>
      <c r="L990" s="8"/>
      <c r="M990" s="53"/>
      <c r="N990" s="144"/>
      <c r="O990" s="161"/>
      <c r="P990" s="162"/>
      <c r="Q990" s="8"/>
      <c r="R990" s="8"/>
      <c r="S990" s="8"/>
      <c r="T990" s="129"/>
      <c r="U990" s="56"/>
      <c r="V990" s="72"/>
      <c r="W990" s="73" t="s">
        <v>20</v>
      </c>
      <c r="X990" s="74" t="s">
        <v>21</v>
      </c>
      <c r="Y990" s="75">
        <v>0.85</v>
      </c>
      <c r="Z990" s="43"/>
      <c r="AA990" s="43"/>
      <c r="AB990" s="44"/>
      <c r="AC990" s="44"/>
      <c r="AD990" s="44"/>
      <c r="AE990" s="44"/>
      <c r="AF990" s="44"/>
      <c r="AG990" s="45">
        <f>ROUND(ROUND(H988*V989,0)*Y990,0)</f>
        <v>618</v>
      </c>
      <c r="AH990" s="79"/>
      <c r="AI990" s="80"/>
      <c r="AJ990" s="80"/>
      <c r="AK990" s="80"/>
      <c r="AL990" s="14"/>
      <c r="AM990" s="16" t="str">
        <f t="shared" si="1"/>
        <v>{s:'632362', v:618 , c:'放デイ１９・開減１・評減・'},</v>
      </c>
      <c r="AN990" s="16"/>
    </row>
    <row r="991" ht="16.5" customHeight="1">
      <c r="A991" s="29">
        <v>63.0</v>
      </c>
      <c r="B991" s="30">
        <v>1425.0</v>
      </c>
      <c r="C991" s="31">
        <v>989.0</v>
      </c>
      <c r="D991" s="32" t="s">
        <v>1035</v>
      </c>
      <c r="E991" s="69"/>
      <c r="F991" s="150"/>
      <c r="G991" s="94"/>
      <c r="H991" s="140"/>
      <c r="I991" s="140"/>
      <c r="J991" s="95"/>
      <c r="K991" s="52"/>
      <c r="L991" s="8"/>
      <c r="M991" s="53"/>
      <c r="N991" s="144"/>
      <c r="O991" s="161"/>
      <c r="P991" s="162"/>
      <c r="Q991" s="8"/>
      <c r="R991" s="8"/>
      <c r="S991" s="54"/>
      <c r="T991" s="128" t="s">
        <v>329</v>
      </c>
      <c r="U991" s="41" t="s">
        <v>21</v>
      </c>
      <c r="V991" s="68">
        <f>$V$295</f>
        <v>0.85</v>
      </c>
      <c r="W991" s="77"/>
      <c r="X991" s="77"/>
      <c r="Y991" s="77"/>
      <c r="Z991" s="77"/>
      <c r="AA991" s="77"/>
      <c r="AB991" s="72"/>
      <c r="AC991" s="72"/>
      <c r="AD991" s="72"/>
      <c r="AE991" s="72"/>
      <c r="AF991" s="72"/>
      <c r="AG991" s="45">
        <f>ROUND(H988*V991,0)</f>
        <v>882</v>
      </c>
      <c r="AH991" s="79"/>
      <c r="AI991" s="80"/>
      <c r="AJ991" s="80"/>
      <c r="AK991" s="80"/>
      <c r="AL991" s="14"/>
      <c r="AM991" s="16" t="str">
        <f t="shared" si="1"/>
        <v>{s:'631425', v:882 , c:'放デイ１９・開減２・'},</v>
      </c>
      <c r="AN991" s="16"/>
    </row>
    <row r="992" ht="16.5" customHeight="1">
      <c r="A992" s="29">
        <v>63.0</v>
      </c>
      <c r="B992" s="30">
        <v>2363.0</v>
      </c>
      <c r="C992" s="31">
        <v>990.0</v>
      </c>
      <c r="D992" s="167" t="s">
        <v>1036</v>
      </c>
      <c r="E992" s="69"/>
      <c r="F992" s="150"/>
      <c r="G992" s="94"/>
      <c r="H992" s="140"/>
      <c r="I992" s="140"/>
      <c r="J992" s="95"/>
      <c r="K992" s="52"/>
      <c r="L992" s="8"/>
      <c r="M992" s="53"/>
      <c r="N992" s="144"/>
      <c r="O992" s="161"/>
      <c r="P992" s="162"/>
      <c r="Q992" s="8"/>
      <c r="R992" s="8"/>
      <c r="S992" s="54"/>
      <c r="T992" s="129"/>
      <c r="U992" s="56"/>
      <c r="V992" s="72"/>
      <c r="W992" s="73" t="s">
        <v>20</v>
      </c>
      <c r="X992" s="74" t="s">
        <v>21</v>
      </c>
      <c r="Y992" s="75">
        <v>0.85</v>
      </c>
      <c r="Z992" s="43"/>
      <c r="AA992" s="43"/>
      <c r="AB992" s="44"/>
      <c r="AC992" s="44"/>
      <c r="AD992" s="44"/>
      <c r="AE992" s="44"/>
      <c r="AF992" s="44"/>
      <c r="AG992" s="45">
        <f>ROUND(ROUND(H988*V991,0)*Y992,0)</f>
        <v>750</v>
      </c>
      <c r="AH992" s="79"/>
      <c r="AI992" s="80"/>
      <c r="AJ992" s="80"/>
      <c r="AK992" s="80"/>
      <c r="AL992" s="14"/>
      <c r="AM992" s="16" t="str">
        <f t="shared" si="1"/>
        <v>{s:'632363', v:750 , c:'放デイ１９・開減２・評減・'},</v>
      </c>
      <c r="AN992" s="16"/>
    </row>
    <row r="993" ht="16.5" customHeight="1">
      <c r="A993" s="29">
        <v>63.0</v>
      </c>
      <c r="B993" s="30">
        <v>2364.0</v>
      </c>
      <c r="C993" s="31">
        <v>991.0</v>
      </c>
      <c r="D993" s="167" t="s">
        <v>1037</v>
      </c>
      <c r="E993" s="69"/>
      <c r="F993" s="150"/>
      <c r="G993" s="94"/>
      <c r="H993" s="140"/>
      <c r="I993" s="140"/>
      <c r="J993" s="95"/>
      <c r="K993" s="52"/>
      <c r="L993" s="8"/>
      <c r="M993" s="53"/>
      <c r="N993" s="144"/>
      <c r="O993" s="161"/>
      <c r="P993" s="162"/>
      <c r="Q993" s="8"/>
      <c r="R993" s="8"/>
      <c r="S993" s="54"/>
      <c r="T993" s="118"/>
      <c r="U993" s="41"/>
      <c r="V993" s="42"/>
      <c r="W993" s="43"/>
      <c r="X993" s="43"/>
      <c r="Y993" s="44"/>
      <c r="Z993" s="82" t="s">
        <v>30</v>
      </c>
      <c r="AA993" s="83">
        <v>5.0</v>
      </c>
      <c r="AB993" s="84" t="s">
        <v>31</v>
      </c>
      <c r="AC993" s="84"/>
      <c r="AD993" s="84"/>
      <c r="AE993" s="84"/>
      <c r="AF993" s="84"/>
      <c r="AG993" s="45">
        <f>ROUND(H988-AA993,0)</f>
        <v>1033</v>
      </c>
      <c r="AH993" s="79"/>
      <c r="AI993" s="80"/>
      <c r="AJ993" s="80"/>
      <c r="AK993" s="80"/>
      <c r="AL993" s="14"/>
      <c r="AM993" s="16" t="str">
        <f t="shared" si="1"/>
        <v>{s:'632364', v:1033 , c:'放デイ１９・拘減・'},</v>
      </c>
      <c r="AN993" s="16"/>
    </row>
    <row r="994" ht="16.5" customHeight="1">
      <c r="A994" s="29">
        <v>63.0</v>
      </c>
      <c r="B994" s="30">
        <v>2365.0</v>
      </c>
      <c r="C994" s="31">
        <v>992.0</v>
      </c>
      <c r="D994" s="167" t="s">
        <v>1038</v>
      </c>
      <c r="E994" s="69"/>
      <c r="F994" s="150"/>
      <c r="G994" s="94"/>
      <c r="H994" s="140"/>
      <c r="I994" s="140"/>
      <c r="J994" s="95"/>
      <c r="K994" s="52"/>
      <c r="L994" s="8"/>
      <c r="M994" s="53"/>
      <c r="N994" s="144"/>
      <c r="O994" s="161"/>
      <c r="P994" s="162"/>
      <c r="Q994" s="8"/>
      <c r="R994" s="8"/>
      <c r="S994" s="8"/>
      <c r="T994" s="126"/>
      <c r="U994" s="56"/>
      <c r="V994" s="58"/>
      <c r="W994" s="59" t="s">
        <v>20</v>
      </c>
      <c r="X994" s="41" t="s">
        <v>21</v>
      </c>
      <c r="Y994" s="86">
        <v>0.85</v>
      </c>
      <c r="Z994" s="87"/>
      <c r="AA994" s="83"/>
      <c r="AB994" s="84"/>
      <c r="AC994" s="84"/>
      <c r="AD994" s="84"/>
      <c r="AE994" s="84"/>
      <c r="AF994" s="84"/>
      <c r="AG994" s="45">
        <f>ROUND(ROUND(H988*Y994,0)-AA993,0)</f>
        <v>877</v>
      </c>
      <c r="AH994" s="79"/>
      <c r="AI994" s="80"/>
      <c r="AJ994" s="80"/>
      <c r="AK994" s="80"/>
      <c r="AL994" s="14"/>
      <c r="AM994" s="16" t="str">
        <f t="shared" si="1"/>
        <v>{s:'632365', v:877 , c:'放デイ１９・評減・拘減・'},</v>
      </c>
      <c r="AN994" s="16"/>
    </row>
    <row r="995" ht="16.5" customHeight="1">
      <c r="A995" s="29">
        <v>63.0</v>
      </c>
      <c r="B995" s="30">
        <v>2366.0</v>
      </c>
      <c r="C995" s="31">
        <v>993.0</v>
      </c>
      <c r="D995" s="32" t="s">
        <v>1039</v>
      </c>
      <c r="E995" s="69"/>
      <c r="F995" s="150"/>
      <c r="G995" s="94"/>
      <c r="H995" s="140"/>
      <c r="I995" s="140"/>
      <c r="J995" s="95"/>
      <c r="K995" s="52"/>
      <c r="L995" s="8"/>
      <c r="M995" s="53"/>
      <c r="N995" s="144"/>
      <c r="O995" s="161"/>
      <c r="P995" s="162"/>
      <c r="Q995" s="8"/>
      <c r="R995" s="8"/>
      <c r="S995" s="8"/>
      <c r="T995" s="128" t="s">
        <v>326</v>
      </c>
      <c r="U995" s="83" t="s">
        <v>21</v>
      </c>
      <c r="V995" s="91">
        <f>$V$293</f>
        <v>0.7</v>
      </c>
      <c r="W995" s="88"/>
      <c r="X995" s="88"/>
      <c r="Y995" s="89"/>
      <c r="Z995" s="87"/>
      <c r="AA995" s="90"/>
      <c r="AB995" s="91"/>
      <c r="AC995" s="91"/>
      <c r="AD995" s="91"/>
      <c r="AE995" s="91"/>
      <c r="AF995" s="91"/>
      <c r="AG995" s="45">
        <f>ROUND(ROUND(H988*V995,0)-AA993,0)</f>
        <v>722</v>
      </c>
      <c r="AH995" s="79"/>
      <c r="AI995" s="80"/>
      <c r="AJ995" s="80"/>
      <c r="AK995" s="80"/>
      <c r="AL995" s="14"/>
      <c r="AM995" s="16" t="str">
        <f t="shared" si="1"/>
        <v>{s:'632366', v:722 , c:'放デイ１９・開減１・拘減・'},</v>
      </c>
      <c r="AN995" s="16"/>
    </row>
    <row r="996" ht="16.5" customHeight="1">
      <c r="A996" s="29">
        <v>63.0</v>
      </c>
      <c r="B996" s="30">
        <v>2367.0</v>
      </c>
      <c r="C996" s="31">
        <v>994.0</v>
      </c>
      <c r="D996" s="32" t="s">
        <v>1040</v>
      </c>
      <c r="E996" s="69"/>
      <c r="F996" s="150"/>
      <c r="G996" s="94"/>
      <c r="H996" s="140"/>
      <c r="I996" s="140"/>
      <c r="J996" s="95"/>
      <c r="K996" s="52"/>
      <c r="L996" s="8"/>
      <c r="M996" s="53"/>
      <c r="N996" s="144"/>
      <c r="O996" s="161"/>
      <c r="P996" s="162"/>
      <c r="Q996" s="8"/>
      <c r="R996" s="8"/>
      <c r="S996" s="8"/>
      <c r="T996" s="129"/>
      <c r="U996" s="56"/>
      <c r="V996" s="72"/>
      <c r="W996" s="73" t="s">
        <v>20</v>
      </c>
      <c r="X996" s="74" t="s">
        <v>21</v>
      </c>
      <c r="Y996" s="92">
        <v>0.85</v>
      </c>
      <c r="Z996" s="87"/>
      <c r="AA996" s="90"/>
      <c r="AB996" s="91"/>
      <c r="AC996" s="91"/>
      <c r="AD996" s="91"/>
      <c r="AE996" s="91"/>
      <c r="AF996" s="91"/>
      <c r="AG996" s="45">
        <f>ROUND(ROUND(ROUND(H988*V995,0)*Y996,0)-AA993,0)</f>
        <v>613</v>
      </c>
      <c r="AH996" s="79"/>
      <c r="AI996" s="80"/>
      <c r="AJ996" s="80"/>
      <c r="AK996" s="80"/>
      <c r="AL996" s="14"/>
      <c r="AM996" s="16" t="str">
        <f t="shared" si="1"/>
        <v>{s:'632367', v:613 , c:'放デイ１９・開減１・評減・拘減・'},</v>
      </c>
      <c r="AN996" s="16"/>
    </row>
    <row r="997" ht="16.5" customHeight="1">
      <c r="A997" s="29">
        <v>63.0</v>
      </c>
      <c r="B997" s="30">
        <v>2368.0</v>
      </c>
      <c r="C997" s="31">
        <v>995.0</v>
      </c>
      <c r="D997" s="32" t="s">
        <v>1041</v>
      </c>
      <c r="E997" s="69"/>
      <c r="F997" s="150"/>
      <c r="G997" s="94"/>
      <c r="H997" s="140"/>
      <c r="I997" s="140"/>
      <c r="J997" s="95"/>
      <c r="K997" s="52"/>
      <c r="L997" s="8"/>
      <c r="M997" s="53"/>
      <c r="N997" s="144"/>
      <c r="O997" s="161"/>
      <c r="P997" s="162"/>
      <c r="Q997" s="8"/>
      <c r="R997" s="8"/>
      <c r="S997" s="8"/>
      <c r="T997" s="128" t="s">
        <v>329</v>
      </c>
      <c r="U997" s="83" t="s">
        <v>21</v>
      </c>
      <c r="V997" s="91">
        <f>$V$295</f>
        <v>0.85</v>
      </c>
      <c r="W997" s="77"/>
      <c r="X997" s="77"/>
      <c r="Y997" s="72"/>
      <c r="Z997" s="87"/>
      <c r="AA997" s="90"/>
      <c r="AB997" s="91"/>
      <c r="AC997" s="91"/>
      <c r="AD997" s="91"/>
      <c r="AE997" s="91"/>
      <c r="AF997" s="91"/>
      <c r="AG997" s="45">
        <f>ROUND(ROUND(H988*V997,0)-AA993,0)</f>
        <v>877</v>
      </c>
      <c r="AH997" s="79"/>
      <c r="AI997" s="80"/>
      <c r="AJ997" s="80"/>
      <c r="AK997" s="80"/>
      <c r="AL997" s="14"/>
      <c r="AM997" s="16" t="str">
        <f t="shared" si="1"/>
        <v>{s:'632368', v:877 , c:'放デイ１９・開減２・拘減・'},</v>
      </c>
      <c r="AN997" s="16"/>
    </row>
    <row r="998" ht="16.5" customHeight="1">
      <c r="A998" s="29">
        <v>63.0</v>
      </c>
      <c r="B998" s="30">
        <v>2369.0</v>
      </c>
      <c r="C998" s="31">
        <v>996.0</v>
      </c>
      <c r="D998" s="32" t="s">
        <v>1042</v>
      </c>
      <c r="E998" s="69"/>
      <c r="F998" s="150"/>
      <c r="G998" s="94"/>
      <c r="H998" s="140"/>
      <c r="I998" s="140"/>
      <c r="J998" s="95"/>
      <c r="K998" s="52"/>
      <c r="L998" s="8"/>
      <c r="M998" s="53"/>
      <c r="N998" s="144"/>
      <c r="O998" s="161"/>
      <c r="P998" s="162"/>
      <c r="Q998" s="8"/>
      <c r="R998" s="8"/>
      <c r="S998" s="8"/>
      <c r="T998" s="129"/>
      <c r="U998" s="56"/>
      <c r="V998" s="72"/>
      <c r="W998" s="73" t="s">
        <v>20</v>
      </c>
      <c r="X998" s="74" t="s">
        <v>21</v>
      </c>
      <c r="Y998" s="92">
        <v>0.85</v>
      </c>
      <c r="Z998" s="93"/>
      <c r="AA998" s="77"/>
      <c r="AB998" s="72"/>
      <c r="AC998" s="72"/>
      <c r="AD998" s="72"/>
      <c r="AE998" s="72"/>
      <c r="AF998" s="72"/>
      <c r="AG998" s="45">
        <f>ROUND(ROUND(ROUND(H988*V997,0)*Y998,0)-AA993,0)</f>
        <v>745</v>
      </c>
      <c r="AH998" s="79"/>
      <c r="AI998" s="80"/>
      <c r="AJ998" s="80"/>
      <c r="AK998" s="80"/>
      <c r="AL998" s="14"/>
      <c r="AM998" s="16" t="str">
        <f t="shared" si="1"/>
        <v>{s:'632369', v:745 , c:'放デイ１９・開減２・評減・拘減・'},</v>
      </c>
      <c r="AN998" s="16"/>
    </row>
    <row r="999" ht="16.5" customHeight="1">
      <c r="A999" s="29">
        <v>63.0</v>
      </c>
      <c r="B999" s="30">
        <v>1423.0</v>
      </c>
      <c r="C999" s="31">
        <v>997.0</v>
      </c>
      <c r="D999" s="32" t="s">
        <v>1043</v>
      </c>
      <c r="E999" s="69"/>
      <c r="F999" s="150"/>
      <c r="G999" s="127"/>
      <c r="H999" s="8"/>
      <c r="I999" s="8"/>
      <c r="J999" s="54"/>
      <c r="K999" s="69"/>
      <c r="L999" s="65"/>
      <c r="M999" s="65"/>
      <c r="N999" s="54"/>
      <c r="O999" s="33" t="s">
        <v>23</v>
      </c>
      <c r="P999" s="130" t="s">
        <v>24</v>
      </c>
      <c r="Q999" s="7"/>
      <c r="R999" s="7"/>
      <c r="S999" s="39"/>
      <c r="T999" s="118"/>
      <c r="U999" s="41"/>
      <c r="V999" s="42"/>
      <c r="W999" s="43"/>
      <c r="X999" s="43"/>
      <c r="Y999" s="43"/>
      <c r="Z999" s="43"/>
      <c r="AA999" s="43"/>
      <c r="AB999" s="44"/>
      <c r="AC999" s="44"/>
      <c r="AD999" s="44"/>
      <c r="AE999" s="44"/>
      <c r="AF999" s="44"/>
      <c r="AG999" s="45">
        <f>ROUND(H988*R1000,0)</f>
        <v>727</v>
      </c>
      <c r="AH999" s="79"/>
      <c r="AI999" s="80"/>
      <c r="AJ999" s="80"/>
      <c r="AK999" s="80"/>
      <c r="AL999" s="14"/>
      <c r="AM999" s="16" t="str">
        <f t="shared" si="1"/>
        <v>{s:'631423', v:727 , c:'放デイ１９・未計画・'},</v>
      </c>
      <c r="AN999" s="16"/>
    </row>
    <row r="1000" ht="16.5" customHeight="1">
      <c r="A1000" s="29">
        <v>63.0</v>
      </c>
      <c r="B1000" s="30">
        <v>2370.0</v>
      </c>
      <c r="C1000" s="31">
        <v>998.0</v>
      </c>
      <c r="D1000" s="32" t="s">
        <v>1044</v>
      </c>
      <c r="E1000" s="69"/>
      <c r="F1000" s="150"/>
      <c r="G1000" s="127"/>
      <c r="H1000" s="140"/>
      <c r="I1000" s="8"/>
      <c r="J1000" s="54"/>
      <c r="K1000" s="69"/>
      <c r="L1000" s="65"/>
      <c r="M1000" s="65"/>
      <c r="N1000" s="54"/>
      <c r="O1000" s="131"/>
      <c r="P1000" s="87"/>
      <c r="Q1000" s="83" t="s">
        <v>21</v>
      </c>
      <c r="R1000" s="90">
        <v>0.7</v>
      </c>
      <c r="S1000" s="54"/>
      <c r="T1000" s="126"/>
      <c r="U1000" s="56"/>
      <c r="V1000" s="58"/>
      <c r="W1000" s="59" t="s">
        <v>20</v>
      </c>
      <c r="X1000" s="41" t="s">
        <v>21</v>
      </c>
      <c r="Y1000" s="60">
        <v>0.85</v>
      </c>
      <c r="Z1000" s="43"/>
      <c r="AA1000" s="43"/>
      <c r="AB1000" s="44"/>
      <c r="AC1000" s="44"/>
      <c r="AD1000" s="44"/>
      <c r="AE1000" s="44"/>
      <c r="AF1000" s="44"/>
      <c r="AG1000" s="45">
        <f>ROUND(ROUND(H988*R1000,0)*Y1000,0)</f>
        <v>618</v>
      </c>
      <c r="AH1000" s="79"/>
      <c r="AI1000" s="80"/>
      <c r="AJ1000" s="80"/>
      <c r="AK1000" s="80"/>
      <c r="AL1000" s="14"/>
      <c r="AM1000" s="16" t="str">
        <f t="shared" si="1"/>
        <v>{s:'632370', v:618 , c:'放デイ１９・未計画・評減・'},</v>
      </c>
      <c r="AN1000" s="16"/>
    </row>
    <row r="1001" ht="16.5" customHeight="1">
      <c r="A1001" s="29">
        <v>63.0</v>
      </c>
      <c r="B1001" s="30">
        <v>1424.0</v>
      </c>
      <c r="C1001" s="31">
        <v>999.0</v>
      </c>
      <c r="D1001" s="32" t="s">
        <v>1045</v>
      </c>
      <c r="E1001" s="94"/>
      <c r="F1001" s="95"/>
      <c r="G1001" s="103"/>
      <c r="H1001" s="8"/>
      <c r="I1001" s="8"/>
      <c r="J1001" s="54"/>
      <c r="K1001" s="69"/>
      <c r="L1001" s="65"/>
      <c r="M1001" s="65"/>
      <c r="N1001" s="132"/>
      <c r="O1001" s="131"/>
      <c r="P1001" s="87"/>
      <c r="Q1001" s="83"/>
      <c r="R1001" s="90"/>
      <c r="S1001" s="91"/>
      <c r="T1001" s="128" t="s">
        <v>326</v>
      </c>
      <c r="U1001" s="41" t="s">
        <v>21</v>
      </c>
      <c r="V1001" s="68">
        <f>$V$293</f>
        <v>0.7</v>
      </c>
      <c r="W1001" s="88"/>
      <c r="X1001" s="88"/>
      <c r="Y1001" s="88"/>
      <c r="Z1001" s="88"/>
      <c r="AA1001" s="88"/>
      <c r="AB1001" s="89"/>
      <c r="AC1001" s="89"/>
      <c r="AD1001" s="89"/>
      <c r="AE1001" s="89"/>
      <c r="AF1001" s="89"/>
      <c r="AG1001" s="45">
        <f>ROUND(ROUND(H988*R1000,0)*V1001,0)</f>
        <v>509</v>
      </c>
      <c r="AH1001" s="79"/>
      <c r="AI1001" s="80"/>
      <c r="AJ1001" s="80"/>
      <c r="AK1001" s="80"/>
      <c r="AL1001" s="14"/>
      <c r="AM1001" s="16" t="str">
        <f t="shared" si="1"/>
        <v>{s:'631424', v:509 , c:'放デイ１９・未計画・開減１・'},</v>
      </c>
      <c r="AN1001" s="16"/>
    </row>
    <row r="1002" ht="16.5" customHeight="1">
      <c r="A1002" s="29">
        <v>63.0</v>
      </c>
      <c r="B1002" s="30">
        <v>2371.0</v>
      </c>
      <c r="C1002" s="31">
        <v>1000.0</v>
      </c>
      <c r="D1002" s="32" t="s">
        <v>1046</v>
      </c>
      <c r="E1002" s="94"/>
      <c r="F1002" s="95"/>
      <c r="G1002" s="103"/>
      <c r="H1002" s="8"/>
      <c r="I1002" s="8"/>
      <c r="J1002" s="54"/>
      <c r="K1002" s="69"/>
      <c r="L1002" s="65"/>
      <c r="M1002" s="65"/>
      <c r="N1002" s="132"/>
      <c r="O1002" s="131"/>
      <c r="P1002" s="87"/>
      <c r="Q1002" s="83"/>
      <c r="R1002" s="90"/>
      <c r="S1002" s="91"/>
      <c r="T1002" s="129"/>
      <c r="U1002" s="56"/>
      <c r="V1002" s="72"/>
      <c r="W1002" s="73" t="s">
        <v>20</v>
      </c>
      <c r="X1002" s="74" t="s">
        <v>21</v>
      </c>
      <c r="Y1002" s="75">
        <v>0.85</v>
      </c>
      <c r="Z1002" s="43"/>
      <c r="AA1002" s="43"/>
      <c r="AB1002" s="44"/>
      <c r="AC1002" s="44"/>
      <c r="AD1002" s="44"/>
      <c r="AE1002" s="44"/>
      <c r="AF1002" s="44"/>
      <c r="AG1002" s="45">
        <f>ROUND(ROUND(ROUND(H988*R1000,0)*V1001,0)*Y1002,0)</f>
        <v>433</v>
      </c>
      <c r="AH1002" s="79"/>
      <c r="AI1002" s="80"/>
      <c r="AJ1002" s="80"/>
      <c r="AK1002" s="80"/>
      <c r="AL1002" s="14"/>
      <c r="AM1002" s="16" t="str">
        <f t="shared" si="1"/>
        <v>{s:'632371', v:433 , c:'放デイ１９・未計画・開減１・評減・'},</v>
      </c>
      <c r="AN1002" s="16"/>
    </row>
    <row r="1003" ht="16.5" customHeight="1">
      <c r="A1003" s="29">
        <v>63.0</v>
      </c>
      <c r="B1003" s="30">
        <v>1426.0</v>
      </c>
      <c r="C1003" s="31">
        <v>1001.0</v>
      </c>
      <c r="D1003" s="32" t="s">
        <v>1047</v>
      </c>
      <c r="E1003" s="94"/>
      <c r="F1003" s="95"/>
      <c r="G1003" s="103"/>
      <c r="H1003" s="8"/>
      <c r="I1003" s="8"/>
      <c r="J1003" s="54"/>
      <c r="K1003" s="69"/>
      <c r="L1003" s="65"/>
      <c r="M1003" s="65"/>
      <c r="N1003" s="132"/>
      <c r="O1003" s="131"/>
      <c r="P1003" s="134"/>
      <c r="Q1003" s="83"/>
      <c r="R1003" s="90"/>
      <c r="S1003" s="91"/>
      <c r="T1003" s="128" t="s">
        <v>329</v>
      </c>
      <c r="U1003" s="41" t="s">
        <v>21</v>
      </c>
      <c r="V1003" s="68">
        <f>$V$295</f>
        <v>0.85</v>
      </c>
      <c r="W1003" s="77"/>
      <c r="X1003" s="77"/>
      <c r="Y1003" s="77"/>
      <c r="Z1003" s="77"/>
      <c r="AA1003" s="77"/>
      <c r="AB1003" s="72"/>
      <c r="AC1003" s="72"/>
      <c r="AD1003" s="72"/>
      <c r="AE1003" s="72"/>
      <c r="AF1003" s="72"/>
      <c r="AG1003" s="45">
        <f>ROUND(ROUND(H988*R1000,0)*V1003,0)</f>
        <v>618</v>
      </c>
      <c r="AH1003" s="79"/>
      <c r="AI1003" s="80"/>
      <c r="AJ1003" s="80"/>
      <c r="AK1003" s="80"/>
      <c r="AL1003" s="14"/>
      <c r="AM1003" s="16" t="str">
        <f t="shared" si="1"/>
        <v>{s:'631426', v:618 , c:'放デイ１９・未計画・開減２・'},</v>
      </c>
      <c r="AN1003" s="16"/>
    </row>
    <row r="1004" ht="16.5" customHeight="1">
      <c r="A1004" s="29">
        <v>63.0</v>
      </c>
      <c r="B1004" s="30">
        <v>2372.0</v>
      </c>
      <c r="C1004" s="31">
        <v>1002.0</v>
      </c>
      <c r="D1004" s="32" t="s">
        <v>1048</v>
      </c>
      <c r="E1004" s="94"/>
      <c r="F1004" s="95"/>
      <c r="G1004" s="103"/>
      <c r="H1004" s="8"/>
      <c r="I1004" s="8"/>
      <c r="J1004" s="54"/>
      <c r="K1004" s="69"/>
      <c r="L1004" s="65"/>
      <c r="M1004" s="65"/>
      <c r="N1004" s="132"/>
      <c r="O1004" s="134"/>
      <c r="P1004" s="134"/>
      <c r="Q1004" s="83"/>
      <c r="R1004" s="90"/>
      <c r="S1004" s="91"/>
      <c r="T1004" s="129"/>
      <c r="U1004" s="56"/>
      <c r="V1004" s="72"/>
      <c r="W1004" s="73" t="s">
        <v>20</v>
      </c>
      <c r="X1004" s="74" t="s">
        <v>21</v>
      </c>
      <c r="Y1004" s="75">
        <v>0.85</v>
      </c>
      <c r="Z1004" s="43"/>
      <c r="AA1004" s="43"/>
      <c r="AB1004" s="44"/>
      <c r="AC1004" s="44"/>
      <c r="AD1004" s="44"/>
      <c r="AE1004" s="44"/>
      <c r="AF1004" s="44"/>
      <c r="AG1004" s="45">
        <f>ROUND(ROUND(ROUND(H988*R1000,0)*V1003,0)*Y1004,0)</f>
        <v>525</v>
      </c>
      <c r="AH1004" s="79"/>
      <c r="AI1004" s="80"/>
      <c r="AJ1004" s="80"/>
      <c r="AK1004" s="80"/>
      <c r="AL1004" s="14"/>
      <c r="AM1004" s="16" t="str">
        <f t="shared" si="1"/>
        <v>{s:'632372', v:525 , c:'放デイ１９・未計画・開減２・評減・'},</v>
      </c>
      <c r="AN1004" s="16"/>
    </row>
    <row r="1005" ht="16.5" customHeight="1">
      <c r="A1005" s="29">
        <v>63.0</v>
      </c>
      <c r="B1005" s="30">
        <v>2373.0</v>
      </c>
      <c r="C1005" s="31">
        <v>1003.0</v>
      </c>
      <c r="D1005" s="32" t="s">
        <v>1049</v>
      </c>
      <c r="E1005" s="94"/>
      <c r="F1005" s="95"/>
      <c r="G1005" s="103"/>
      <c r="H1005" s="8"/>
      <c r="I1005" s="8"/>
      <c r="J1005" s="54"/>
      <c r="K1005" s="69"/>
      <c r="L1005" s="65"/>
      <c r="M1005" s="65"/>
      <c r="N1005" s="132"/>
      <c r="O1005" s="134"/>
      <c r="P1005" s="134"/>
      <c r="Q1005" s="83"/>
      <c r="R1005" s="90"/>
      <c r="S1005" s="91"/>
      <c r="T1005" s="118"/>
      <c r="U1005" s="41"/>
      <c r="V1005" s="42"/>
      <c r="W1005" s="43"/>
      <c r="X1005" s="43"/>
      <c r="Y1005" s="44"/>
      <c r="Z1005" s="82" t="s">
        <v>30</v>
      </c>
      <c r="AA1005" s="83">
        <v>5.0</v>
      </c>
      <c r="AB1005" s="84" t="s">
        <v>31</v>
      </c>
      <c r="AC1005" s="84"/>
      <c r="AD1005" s="84"/>
      <c r="AE1005" s="84"/>
      <c r="AF1005" s="84"/>
      <c r="AG1005" s="45">
        <f>ROUND(ROUND(H988*R1000,0)-AA1005,0)</f>
        <v>722</v>
      </c>
      <c r="AH1005" s="79"/>
      <c r="AI1005" s="80"/>
      <c r="AJ1005" s="80"/>
      <c r="AK1005" s="80"/>
      <c r="AL1005" s="14"/>
      <c r="AM1005" s="16" t="str">
        <f t="shared" si="1"/>
        <v>{s:'632373', v:722 , c:'放デイ１９・未計画・拘減・'},</v>
      </c>
      <c r="AN1005" s="16"/>
    </row>
    <row r="1006" ht="16.5" customHeight="1">
      <c r="A1006" s="29">
        <v>63.0</v>
      </c>
      <c r="B1006" s="30">
        <v>2374.0</v>
      </c>
      <c r="C1006" s="31">
        <v>1004.0</v>
      </c>
      <c r="D1006" s="32" t="s">
        <v>1050</v>
      </c>
      <c r="E1006" s="94"/>
      <c r="F1006" s="95"/>
      <c r="G1006" s="103"/>
      <c r="H1006" s="8"/>
      <c r="I1006" s="8"/>
      <c r="J1006" s="54"/>
      <c r="K1006" s="69"/>
      <c r="L1006" s="65"/>
      <c r="M1006" s="65"/>
      <c r="N1006" s="132"/>
      <c r="O1006" s="134"/>
      <c r="P1006" s="134"/>
      <c r="Q1006" s="83"/>
      <c r="R1006" s="90"/>
      <c r="S1006" s="91"/>
      <c r="T1006" s="126"/>
      <c r="U1006" s="56"/>
      <c r="V1006" s="58"/>
      <c r="W1006" s="59" t="s">
        <v>20</v>
      </c>
      <c r="X1006" s="41" t="s">
        <v>21</v>
      </c>
      <c r="Y1006" s="86">
        <v>0.85</v>
      </c>
      <c r="Z1006" s="87"/>
      <c r="AA1006" s="83"/>
      <c r="AB1006" s="84"/>
      <c r="AC1006" s="84"/>
      <c r="AD1006" s="84"/>
      <c r="AE1006" s="84"/>
      <c r="AF1006" s="84"/>
      <c r="AG1006" s="45">
        <f>ROUND(ROUND(ROUND(H988*R1000,0)*Y1006,0)-AA1005,0)</f>
        <v>613</v>
      </c>
      <c r="AH1006" s="79"/>
      <c r="AI1006" s="80"/>
      <c r="AJ1006" s="80"/>
      <c r="AK1006" s="80"/>
      <c r="AL1006" s="14"/>
      <c r="AM1006" s="16" t="str">
        <f t="shared" si="1"/>
        <v>{s:'632374', v:613 , c:'放デイ１９・未計画・評減・拘減・'},</v>
      </c>
      <c r="AN1006" s="16"/>
    </row>
    <row r="1007" ht="16.5" customHeight="1">
      <c r="A1007" s="29">
        <v>63.0</v>
      </c>
      <c r="B1007" s="30">
        <v>2375.0</v>
      </c>
      <c r="C1007" s="31">
        <v>1005.0</v>
      </c>
      <c r="D1007" s="32" t="s">
        <v>1051</v>
      </c>
      <c r="E1007" s="94"/>
      <c r="F1007" s="95"/>
      <c r="G1007" s="103"/>
      <c r="H1007" s="8"/>
      <c r="I1007" s="8"/>
      <c r="J1007" s="54"/>
      <c r="K1007" s="69"/>
      <c r="L1007" s="65"/>
      <c r="M1007" s="65"/>
      <c r="N1007" s="132"/>
      <c r="O1007" s="134"/>
      <c r="P1007" s="134"/>
      <c r="Q1007" s="83"/>
      <c r="R1007" s="90"/>
      <c r="S1007" s="91"/>
      <c r="T1007" s="128" t="s">
        <v>326</v>
      </c>
      <c r="U1007" s="83" t="s">
        <v>21</v>
      </c>
      <c r="V1007" s="91">
        <f>$V$293</f>
        <v>0.7</v>
      </c>
      <c r="W1007" s="88"/>
      <c r="X1007" s="88"/>
      <c r="Y1007" s="89"/>
      <c r="Z1007" s="87"/>
      <c r="AA1007" s="90"/>
      <c r="AB1007" s="91"/>
      <c r="AC1007" s="91"/>
      <c r="AD1007" s="91"/>
      <c r="AE1007" s="91"/>
      <c r="AF1007" s="91"/>
      <c r="AG1007" s="45">
        <f>ROUND(ROUND(ROUND(H988*R1000,0)*V1007,0)-AA1005,0)</f>
        <v>504</v>
      </c>
      <c r="AH1007" s="79"/>
      <c r="AI1007" s="80"/>
      <c r="AJ1007" s="80"/>
      <c r="AK1007" s="80"/>
      <c r="AL1007" s="14"/>
      <c r="AM1007" s="16" t="str">
        <f t="shared" si="1"/>
        <v>{s:'632375', v:504 , c:'放デイ１９・未計画・開減１・拘減・'},</v>
      </c>
      <c r="AN1007" s="16"/>
    </row>
    <row r="1008" ht="16.5" customHeight="1">
      <c r="A1008" s="29">
        <v>63.0</v>
      </c>
      <c r="B1008" s="30">
        <v>2376.0</v>
      </c>
      <c r="C1008" s="31">
        <v>1006.0</v>
      </c>
      <c r="D1008" s="32" t="s">
        <v>1052</v>
      </c>
      <c r="E1008" s="94"/>
      <c r="F1008" s="95"/>
      <c r="G1008" s="103"/>
      <c r="H1008" s="8"/>
      <c r="I1008" s="8"/>
      <c r="J1008" s="54"/>
      <c r="K1008" s="69"/>
      <c r="L1008" s="65"/>
      <c r="M1008" s="65"/>
      <c r="N1008" s="132"/>
      <c r="O1008" s="134"/>
      <c r="P1008" s="134"/>
      <c r="Q1008" s="83"/>
      <c r="R1008" s="90"/>
      <c r="S1008" s="91"/>
      <c r="T1008" s="129"/>
      <c r="U1008" s="56"/>
      <c r="V1008" s="72"/>
      <c r="W1008" s="73" t="s">
        <v>20</v>
      </c>
      <c r="X1008" s="74" t="s">
        <v>21</v>
      </c>
      <c r="Y1008" s="92">
        <v>0.85</v>
      </c>
      <c r="Z1008" s="87"/>
      <c r="AA1008" s="90"/>
      <c r="AB1008" s="91"/>
      <c r="AC1008" s="91"/>
      <c r="AD1008" s="91"/>
      <c r="AE1008" s="91"/>
      <c r="AF1008" s="91"/>
      <c r="AG1008" s="45">
        <f>ROUND(ROUND(ROUND(ROUND(H988*R1000,0)*V1007,0)*Y1008,0)-AA1005,0)</f>
        <v>428</v>
      </c>
      <c r="AH1008" s="79"/>
      <c r="AI1008" s="80"/>
      <c r="AJ1008" s="80"/>
      <c r="AK1008" s="80"/>
      <c r="AL1008" s="14"/>
      <c r="AM1008" s="16" t="str">
        <f t="shared" si="1"/>
        <v>{s:'632376', v:428 , c:'放デイ１９・未計画・開減１・評減・拘減・'},</v>
      </c>
      <c r="AN1008" s="16"/>
    </row>
    <row r="1009" ht="16.5" customHeight="1">
      <c r="A1009" s="29">
        <v>63.0</v>
      </c>
      <c r="B1009" s="30">
        <v>2377.0</v>
      </c>
      <c r="C1009" s="31">
        <v>1007.0</v>
      </c>
      <c r="D1009" s="32" t="s">
        <v>1053</v>
      </c>
      <c r="E1009" s="94"/>
      <c r="F1009" s="95"/>
      <c r="G1009" s="103"/>
      <c r="H1009" s="8"/>
      <c r="I1009" s="8"/>
      <c r="J1009" s="54"/>
      <c r="K1009" s="69"/>
      <c r="L1009" s="65"/>
      <c r="M1009" s="65"/>
      <c r="N1009" s="132"/>
      <c r="O1009" s="134"/>
      <c r="P1009" s="134"/>
      <c r="Q1009" s="83"/>
      <c r="R1009" s="90"/>
      <c r="S1009" s="91"/>
      <c r="T1009" s="128" t="s">
        <v>329</v>
      </c>
      <c r="U1009" s="83" t="s">
        <v>21</v>
      </c>
      <c r="V1009" s="91">
        <f>$V$295</f>
        <v>0.85</v>
      </c>
      <c r="W1009" s="77"/>
      <c r="X1009" s="77"/>
      <c r="Y1009" s="72"/>
      <c r="Z1009" s="87"/>
      <c r="AA1009" s="90"/>
      <c r="AB1009" s="91"/>
      <c r="AC1009" s="91"/>
      <c r="AD1009" s="91"/>
      <c r="AE1009" s="91"/>
      <c r="AF1009" s="91"/>
      <c r="AG1009" s="45">
        <f>ROUND(ROUND(ROUND(H988*R1000,0)*V1009,0)-AA1005,0)</f>
        <v>613</v>
      </c>
      <c r="AH1009" s="79"/>
      <c r="AI1009" s="80"/>
      <c r="AJ1009" s="80"/>
      <c r="AK1009" s="80"/>
      <c r="AL1009" s="14"/>
      <c r="AM1009" s="16" t="str">
        <f t="shared" si="1"/>
        <v>{s:'632377', v:613 , c:'放デイ１９・未計画・開減２・拘減・'},</v>
      </c>
      <c r="AN1009" s="16"/>
    </row>
    <row r="1010" ht="16.5" customHeight="1">
      <c r="A1010" s="29">
        <v>63.0</v>
      </c>
      <c r="B1010" s="30">
        <v>2378.0</v>
      </c>
      <c r="C1010" s="31">
        <v>1008.0</v>
      </c>
      <c r="D1010" s="32" t="s">
        <v>1054</v>
      </c>
      <c r="E1010" s="94"/>
      <c r="F1010" s="95"/>
      <c r="G1010" s="103"/>
      <c r="H1010" s="8"/>
      <c r="I1010" s="8"/>
      <c r="J1010" s="54"/>
      <c r="K1010" s="69"/>
      <c r="L1010" s="65"/>
      <c r="M1010" s="65"/>
      <c r="N1010" s="132"/>
      <c r="O1010" s="134"/>
      <c r="P1010" s="134"/>
      <c r="Q1010" s="83"/>
      <c r="R1010" s="90"/>
      <c r="S1010" s="91"/>
      <c r="T1010" s="129"/>
      <c r="U1010" s="56"/>
      <c r="V1010" s="72"/>
      <c r="W1010" s="73" t="s">
        <v>20</v>
      </c>
      <c r="X1010" s="74" t="s">
        <v>21</v>
      </c>
      <c r="Y1010" s="92">
        <v>0.85</v>
      </c>
      <c r="Z1010" s="93"/>
      <c r="AA1010" s="77"/>
      <c r="AB1010" s="72"/>
      <c r="AC1010" s="72"/>
      <c r="AD1010" s="72"/>
      <c r="AE1010" s="72"/>
      <c r="AF1010" s="72"/>
      <c r="AG1010" s="45">
        <f>ROUND(ROUND(ROUND(ROUND(H988*R1000,0)*V1009,0)*Y1010,0)-AA1005,0)</f>
        <v>520</v>
      </c>
      <c r="AH1010" s="79"/>
      <c r="AI1010" s="80"/>
      <c r="AJ1010" s="80"/>
      <c r="AK1010" s="80"/>
      <c r="AL1010" s="14"/>
      <c r="AM1010" s="16" t="str">
        <f t="shared" si="1"/>
        <v>{s:'632378', v:520 , c:'放デイ１９・未計画・開減２・評減・拘減・'},</v>
      </c>
      <c r="AN1010" s="16"/>
    </row>
    <row r="1011" ht="16.5" customHeight="1">
      <c r="A1011" s="29">
        <v>63.0</v>
      </c>
      <c r="B1011" s="30">
        <v>2379.0</v>
      </c>
      <c r="C1011" s="31">
        <v>1009.0</v>
      </c>
      <c r="D1011" s="32" t="s">
        <v>1055</v>
      </c>
      <c r="E1011" s="94"/>
      <c r="F1011" s="95"/>
      <c r="G1011" s="103"/>
      <c r="H1011" s="8"/>
      <c r="I1011" s="8"/>
      <c r="J1011" s="54"/>
      <c r="K1011" s="69"/>
      <c r="L1011" s="65"/>
      <c r="M1011" s="65"/>
      <c r="N1011" s="132"/>
      <c r="O1011" s="134"/>
      <c r="P1011" s="130" t="s">
        <v>27</v>
      </c>
      <c r="Q1011" s="41"/>
      <c r="R1011" s="135"/>
      <c r="S1011" s="68"/>
      <c r="T1011" s="118"/>
      <c r="U1011" s="41"/>
      <c r="V1011" s="42"/>
      <c r="W1011" s="43"/>
      <c r="X1011" s="43"/>
      <c r="Y1011" s="43"/>
      <c r="Z1011" s="43"/>
      <c r="AA1011" s="43"/>
      <c r="AB1011" s="44"/>
      <c r="AC1011" s="44"/>
      <c r="AD1011" s="44"/>
      <c r="AE1011" s="44"/>
      <c r="AF1011" s="44"/>
      <c r="AG1011" s="45">
        <f>ROUND(H988*R1012,0)</f>
        <v>519</v>
      </c>
      <c r="AH1011" s="79"/>
      <c r="AI1011" s="80"/>
      <c r="AJ1011" s="80"/>
      <c r="AK1011" s="80"/>
      <c r="AL1011" s="14"/>
      <c r="AM1011" s="16" t="str">
        <f t="shared" si="1"/>
        <v>{s:'632379', v:519 , c:'放デイ１９・未計画２・'},</v>
      </c>
      <c r="AN1011" s="16"/>
    </row>
    <row r="1012" ht="16.5" customHeight="1">
      <c r="A1012" s="29">
        <v>63.0</v>
      </c>
      <c r="B1012" s="30">
        <v>2380.0</v>
      </c>
      <c r="C1012" s="31">
        <v>1010.0</v>
      </c>
      <c r="D1012" s="32" t="s">
        <v>1056</v>
      </c>
      <c r="E1012" s="94"/>
      <c r="F1012" s="95"/>
      <c r="G1012" s="103"/>
      <c r="H1012" s="8"/>
      <c r="I1012" s="8"/>
      <c r="J1012" s="54"/>
      <c r="K1012" s="69"/>
      <c r="L1012" s="65"/>
      <c r="M1012" s="65"/>
      <c r="N1012" s="132"/>
      <c r="O1012" s="134"/>
      <c r="P1012" s="87"/>
      <c r="Q1012" s="83" t="s">
        <v>21</v>
      </c>
      <c r="R1012" s="90">
        <v>0.5</v>
      </c>
      <c r="S1012" s="91"/>
      <c r="T1012" s="126"/>
      <c r="U1012" s="56"/>
      <c r="V1012" s="58"/>
      <c r="W1012" s="59" t="s">
        <v>20</v>
      </c>
      <c r="X1012" s="41" t="s">
        <v>21</v>
      </c>
      <c r="Y1012" s="60">
        <v>0.85</v>
      </c>
      <c r="Z1012" s="43"/>
      <c r="AA1012" s="43"/>
      <c r="AB1012" s="44"/>
      <c r="AC1012" s="44"/>
      <c r="AD1012" s="44"/>
      <c r="AE1012" s="44"/>
      <c r="AF1012" s="44"/>
      <c r="AG1012" s="45">
        <f>ROUND(ROUND(H988*R1012,0)*Y1012,0)</f>
        <v>441</v>
      </c>
      <c r="AH1012" s="79"/>
      <c r="AI1012" s="80"/>
      <c r="AJ1012" s="80"/>
      <c r="AK1012" s="80"/>
      <c r="AL1012" s="14"/>
      <c r="AM1012" s="16" t="str">
        <f t="shared" si="1"/>
        <v>{s:'632380', v:441 , c:'放デイ１９・未計画２・評減・'},</v>
      </c>
      <c r="AN1012" s="16"/>
    </row>
    <row r="1013" ht="16.5" customHeight="1">
      <c r="A1013" s="29">
        <v>63.0</v>
      </c>
      <c r="B1013" s="30">
        <v>2381.0</v>
      </c>
      <c r="C1013" s="31">
        <v>1011.0</v>
      </c>
      <c r="D1013" s="32" t="s">
        <v>1057</v>
      </c>
      <c r="E1013" s="94"/>
      <c r="F1013" s="95"/>
      <c r="G1013" s="103"/>
      <c r="H1013" s="8"/>
      <c r="I1013" s="8"/>
      <c r="J1013" s="54"/>
      <c r="K1013" s="69"/>
      <c r="L1013" s="65"/>
      <c r="M1013" s="65"/>
      <c r="N1013" s="132"/>
      <c r="O1013" s="134"/>
      <c r="P1013" s="87"/>
      <c r="Q1013" s="83"/>
      <c r="R1013" s="90"/>
      <c r="S1013" s="91"/>
      <c r="T1013" s="128" t="s">
        <v>326</v>
      </c>
      <c r="U1013" s="41" t="s">
        <v>21</v>
      </c>
      <c r="V1013" s="68">
        <f>$V$293</f>
        <v>0.7</v>
      </c>
      <c r="W1013" s="88"/>
      <c r="X1013" s="88"/>
      <c r="Y1013" s="88"/>
      <c r="Z1013" s="88"/>
      <c r="AA1013" s="88"/>
      <c r="AB1013" s="89"/>
      <c r="AC1013" s="89"/>
      <c r="AD1013" s="89"/>
      <c r="AE1013" s="89"/>
      <c r="AF1013" s="89"/>
      <c r="AG1013" s="45">
        <f>ROUND(ROUND(H988*R1012,0)*V1013,0)</f>
        <v>363</v>
      </c>
      <c r="AH1013" s="79"/>
      <c r="AI1013" s="80"/>
      <c r="AJ1013" s="80"/>
      <c r="AK1013" s="80"/>
      <c r="AL1013" s="14"/>
      <c r="AM1013" s="16" t="str">
        <f t="shared" si="1"/>
        <v>{s:'632381', v:363 , c:'放デイ１９・未計画２・開減１・'},</v>
      </c>
      <c r="AN1013" s="16"/>
    </row>
    <row r="1014" ht="16.5" customHeight="1">
      <c r="A1014" s="29">
        <v>63.0</v>
      </c>
      <c r="B1014" s="30">
        <v>2382.0</v>
      </c>
      <c r="C1014" s="31">
        <v>1012.0</v>
      </c>
      <c r="D1014" s="32" t="s">
        <v>1058</v>
      </c>
      <c r="E1014" s="94"/>
      <c r="F1014" s="95"/>
      <c r="G1014" s="103"/>
      <c r="H1014" s="8"/>
      <c r="I1014" s="8"/>
      <c r="J1014" s="54"/>
      <c r="K1014" s="69"/>
      <c r="L1014" s="65"/>
      <c r="M1014" s="65"/>
      <c r="N1014" s="132"/>
      <c r="O1014" s="134"/>
      <c r="P1014" s="134"/>
      <c r="Q1014" s="83"/>
      <c r="R1014" s="90"/>
      <c r="S1014" s="91"/>
      <c r="T1014" s="129"/>
      <c r="U1014" s="56"/>
      <c r="V1014" s="72"/>
      <c r="W1014" s="73" t="s">
        <v>20</v>
      </c>
      <c r="X1014" s="74" t="s">
        <v>21</v>
      </c>
      <c r="Y1014" s="75">
        <v>0.85</v>
      </c>
      <c r="Z1014" s="43"/>
      <c r="AA1014" s="43"/>
      <c r="AB1014" s="44"/>
      <c r="AC1014" s="44"/>
      <c r="AD1014" s="44"/>
      <c r="AE1014" s="44"/>
      <c r="AF1014" s="44"/>
      <c r="AG1014" s="45">
        <f>ROUND(ROUND(ROUND(H988*R1012,0)*V1013,0)*Y1014,0)</f>
        <v>309</v>
      </c>
      <c r="AH1014" s="79"/>
      <c r="AI1014" s="80"/>
      <c r="AJ1014" s="80"/>
      <c r="AK1014" s="80"/>
      <c r="AL1014" s="14"/>
      <c r="AM1014" s="16" t="str">
        <f t="shared" si="1"/>
        <v>{s:'632382', v:309 , c:'放デイ１９・未計画２・開減１・評減・'},</v>
      </c>
      <c r="AN1014" s="16"/>
    </row>
    <row r="1015" ht="16.5" customHeight="1">
      <c r="A1015" s="29">
        <v>63.0</v>
      </c>
      <c r="B1015" s="30">
        <v>2383.0</v>
      </c>
      <c r="C1015" s="31">
        <v>1013.0</v>
      </c>
      <c r="D1015" s="32" t="s">
        <v>1059</v>
      </c>
      <c r="E1015" s="94"/>
      <c r="F1015" s="95"/>
      <c r="G1015" s="103"/>
      <c r="H1015" s="8"/>
      <c r="I1015" s="8"/>
      <c r="J1015" s="54"/>
      <c r="K1015" s="69"/>
      <c r="L1015" s="65"/>
      <c r="M1015" s="65"/>
      <c r="N1015" s="132"/>
      <c r="O1015" s="134"/>
      <c r="P1015" s="134"/>
      <c r="Q1015" s="83"/>
      <c r="R1015" s="90"/>
      <c r="S1015" s="91"/>
      <c r="T1015" s="128" t="s">
        <v>329</v>
      </c>
      <c r="U1015" s="41" t="s">
        <v>21</v>
      </c>
      <c r="V1015" s="68">
        <f>$V$295</f>
        <v>0.85</v>
      </c>
      <c r="W1015" s="77"/>
      <c r="X1015" s="77"/>
      <c r="Y1015" s="77"/>
      <c r="Z1015" s="77"/>
      <c r="AA1015" s="77"/>
      <c r="AB1015" s="72"/>
      <c r="AC1015" s="72"/>
      <c r="AD1015" s="72"/>
      <c r="AE1015" s="72"/>
      <c r="AF1015" s="72"/>
      <c r="AG1015" s="45">
        <f>ROUND(ROUND(H988*R1012,0)*V1015,0)</f>
        <v>441</v>
      </c>
      <c r="AH1015" s="79"/>
      <c r="AI1015" s="80"/>
      <c r="AJ1015" s="80"/>
      <c r="AK1015" s="80"/>
      <c r="AL1015" s="14"/>
      <c r="AM1015" s="16" t="str">
        <f t="shared" si="1"/>
        <v>{s:'632383', v:441 , c:'放デイ１９・未計画２・開減２・'},</v>
      </c>
      <c r="AN1015" s="16"/>
    </row>
    <row r="1016" ht="16.5" customHeight="1">
      <c r="A1016" s="29">
        <v>63.0</v>
      </c>
      <c r="B1016" s="30">
        <v>2384.0</v>
      </c>
      <c r="C1016" s="31">
        <v>1014.0</v>
      </c>
      <c r="D1016" s="32" t="s">
        <v>1060</v>
      </c>
      <c r="E1016" s="94"/>
      <c r="F1016" s="95"/>
      <c r="G1016" s="103"/>
      <c r="H1016" s="8"/>
      <c r="I1016" s="8"/>
      <c r="J1016" s="54"/>
      <c r="K1016" s="69"/>
      <c r="L1016" s="65"/>
      <c r="M1016" s="65"/>
      <c r="N1016" s="132"/>
      <c r="O1016" s="134"/>
      <c r="P1016" s="134"/>
      <c r="Q1016" s="83"/>
      <c r="R1016" s="90"/>
      <c r="S1016" s="91"/>
      <c r="T1016" s="129"/>
      <c r="U1016" s="56"/>
      <c r="V1016" s="72"/>
      <c r="W1016" s="73" t="s">
        <v>20</v>
      </c>
      <c r="X1016" s="74" t="s">
        <v>21</v>
      </c>
      <c r="Y1016" s="75">
        <v>0.85</v>
      </c>
      <c r="Z1016" s="43"/>
      <c r="AA1016" s="43"/>
      <c r="AB1016" s="44"/>
      <c r="AC1016" s="44"/>
      <c r="AD1016" s="44"/>
      <c r="AE1016" s="44"/>
      <c r="AF1016" s="44"/>
      <c r="AG1016" s="45">
        <f>ROUND(ROUND(ROUND(H988*R1012,0)*V1015,0)*Y1016,0)</f>
        <v>375</v>
      </c>
      <c r="AH1016" s="79"/>
      <c r="AI1016" s="80"/>
      <c r="AJ1016" s="80"/>
      <c r="AK1016" s="80"/>
      <c r="AL1016" s="14"/>
      <c r="AM1016" s="16" t="str">
        <f t="shared" si="1"/>
        <v>{s:'632384', v:375 , c:'放デイ１９・未計画２・開減２・評減・'},</v>
      </c>
      <c r="AN1016" s="16"/>
    </row>
    <row r="1017" ht="16.5" customHeight="1">
      <c r="A1017" s="29">
        <v>63.0</v>
      </c>
      <c r="B1017" s="30">
        <v>2385.0</v>
      </c>
      <c r="C1017" s="31">
        <v>1015.0</v>
      </c>
      <c r="D1017" s="32" t="s">
        <v>1061</v>
      </c>
      <c r="E1017" s="94"/>
      <c r="F1017" s="95"/>
      <c r="G1017" s="103"/>
      <c r="H1017" s="8"/>
      <c r="I1017" s="8"/>
      <c r="J1017" s="54"/>
      <c r="K1017" s="69"/>
      <c r="L1017" s="65"/>
      <c r="M1017" s="65"/>
      <c r="N1017" s="132"/>
      <c r="O1017" s="134"/>
      <c r="P1017" s="134"/>
      <c r="Q1017" s="83"/>
      <c r="R1017" s="90"/>
      <c r="S1017" s="91"/>
      <c r="T1017" s="118"/>
      <c r="U1017" s="41"/>
      <c r="V1017" s="42"/>
      <c r="W1017" s="43"/>
      <c r="X1017" s="43"/>
      <c r="Y1017" s="44"/>
      <c r="Z1017" s="82" t="s">
        <v>30</v>
      </c>
      <c r="AA1017" s="83">
        <v>5.0</v>
      </c>
      <c r="AB1017" s="84" t="s">
        <v>31</v>
      </c>
      <c r="AC1017" s="84"/>
      <c r="AD1017" s="84"/>
      <c r="AE1017" s="84"/>
      <c r="AF1017" s="84"/>
      <c r="AG1017" s="45">
        <f>ROUND(ROUND(H988*R1012,0)-AA1017,0)</f>
        <v>514</v>
      </c>
      <c r="AH1017" s="79"/>
      <c r="AI1017" s="80"/>
      <c r="AJ1017" s="80"/>
      <c r="AK1017" s="80"/>
      <c r="AL1017" s="14"/>
      <c r="AM1017" s="16" t="str">
        <f t="shared" si="1"/>
        <v>{s:'632385', v:514 , c:'放デイ１９・未計画２・拘減・'},</v>
      </c>
      <c r="AN1017" s="16"/>
    </row>
    <row r="1018" ht="16.5" customHeight="1">
      <c r="A1018" s="29">
        <v>63.0</v>
      </c>
      <c r="B1018" s="30">
        <v>2386.0</v>
      </c>
      <c r="C1018" s="31">
        <v>1016.0</v>
      </c>
      <c r="D1018" s="32" t="s">
        <v>1062</v>
      </c>
      <c r="E1018" s="94"/>
      <c r="F1018" s="95"/>
      <c r="G1018" s="103"/>
      <c r="H1018" s="8"/>
      <c r="I1018" s="8"/>
      <c r="J1018" s="54"/>
      <c r="K1018" s="69"/>
      <c r="L1018" s="65"/>
      <c r="M1018" s="65"/>
      <c r="N1018" s="132"/>
      <c r="O1018" s="134"/>
      <c r="P1018" s="134"/>
      <c r="Q1018" s="83"/>
      <c r="R1018" s="90"/>
      <c r="S1018" s="91"/>
      <c r="T1018" s="126"/>
      <c r="U1018" s="56"/>
      <c r="V1018" s="58"/>
      <c r="W1018" s="59" t="s">
        <v>20</v>
      </c>
      <c r="X1018" s="41" t="s">
        <v>21</v>
      </c>
      <c r="Y1018" s="86">
        <v>0.85</v>
      </c>
      <c r="Z1018" s="87"/>
      <c r="AA1018" s="83"/>
      <c r="AB1018" s="84"/>
      <c r="AC1018" s="84"/>
      <c r="AD1018" s="84"/>
      <c r="AE1018" s="84"/>
      <c r="AF1018" s="84"/>
      <c r="AG1018" s="45">
        <f>ROUND(ROUND(ROUND(H988*R1012,0)*Y1018,0)-AA1017,0)</f>
        <v>436</v>
      </c>
      <c r="AH1018" s="79"/>
      <c r="AI1018" s="80"/>
      <c r="AJ1018" s="80"/>
      <c r="AK1018" s="80"/>
      <c r="AL1018" s="14"/>
      <c r="AM1018" s="16" t="str">
        <f t="shared" si="1"/>
        <v>{s:'632386', v:436 , c:'放デイ１９・未計画２・評減・拘減・'},</v>
      </c>
      <c r="AN1018" s="16"/>
    </row>
    <row r="1019" ht="16.5" customHeight="1">
      <c r="A1019" s="29">
        <v>63.0</v>
      </c>
      <c r="B1019" s="30">
        <v>2387.0</v>
      </c>
      <c r="C1019" s="31">
        <v>1017.0</v>
      </c>
      <c r="D1019" s="32" t="s">
        <v>1063</v>
      </c>
      <c r="E1019" s="94"/>
      <c r="F1019" s="95"/>
      <c r="G1019" s="103"/>
      <c r="H1019" s="8"/>
      <c r="I1019" s="8"/>
      <c r="J1019" s="54"/>
      <c r="K1019" s="69"/>
      <c r="L1019" s="65"/>
      <c r="M1019" s="65"/>
      <c r="N1019" s="132"/>
      <c r="O1019" s="134"/>
      <c r="P1019" s="134"/>
      <c r="Q1019" s="83"/>
      <c r="R1019" s="90"/>
      <c r="S1019" s="91"/>
      <c r="T1019" s="128" t="s">
        <v>326</v>
      </c>
      <c r="U1019" s="83" t="s">
        <v>21</v>
      </c>
      <c r="V1019" s="91">
        <f>$V$293</f>
        <v>0.7</v>
      </c>
      <c r="W1019" s="88"/>
      <c r="X1019" s="88"/>
      <c r="Y1019" s="89"/>
      <c r="Z1019" s="87"/>
      <c r="AA1019" s="90"/>
      <c r="AB1019" s="91"/>
      <c r="AC1019" s="91"/>
      <c r="AD1019" s="91"/>
      <c r="AE1019" s="91"/>
      <c r="AF1019" s="91"/>
      <c r="AG1019" s="45">
        <f>ROUND(ROUND(ROUND(H988*R1012,0)*V1019,0)-AA1017,0)</f>
        <v>358</v>
      </c>
      <c r="AH1019" s="79"/>
      <c r="AI1019" s="80"/>
      <c r="AJ1019" s="80"/>
      <c r="AK1019" s="80"/>
      <c r="AL1019" s="14"/>
      <c r="AM1019" s="16" t="str">
        <f t="shared" si="1"/>
        <v>{s:'632387', v:358 , c:'放デイ１９・未計画２・開減１・拘減・'},</v>
      </c>
      <c r="AN1019" s="16"/>
    </row>
    <row r="1020" ht="16.5" customHeight="1">
      <c r="A1020" s="29">
        <v>63.0</v>
      </c>
      <c r="B1020" s="30">
        <v>2388.0</v>
      </c>
      <c r="C1020" s="31">
        <v>1018.0</v>
      </c>
      <c r="D1020" s="32" t="s">
        <v>1064</v>
      </c>
      <c r="E1020" s="94"/>
      <c r="F1020" s="95"/>
      <c r="G1020" s="103"/>
      <c r="H1020" s="8"/>
      <c r="I1020" s="8"/>
      <c r="J1020" s="54"/>
      <c r="K1020" s="69"/>
      <c r="L1020" s="65"/>
      <c r="M1020" s="65"/>
      <c r="N1020" s="132"/>
      <c r="O1020" s="134"/>
      <c r="P1020" s="134"/>
      <c r="Q1020" s="83"/>
      <c r="R1020" s="90"/>
      <c r="S1020" s="91"/>
      <c r="T1020" s="129"/>
      <c r="U1020" s="56"/>
      <c r="V1020" s="72"/>
      <c r="W1020" s="73" t="s">
        <v>20</v>
      </c>
      <c r="X1020" s="74" t="s">
        <v>21</v>
      </c>
      <c r="Y1020" s="92">
        <v>0.85</v>
      </c>
      <c r="Z1020" s="87"/>
      <c r="AA1020" s="90"/>
      <c r="AB1020" s="91"/>
      <c r="AC1020" s="91"/>
      <c r="AD1020" s="91"/>
      <c r="AE1020" s="91"/>
      <c r="AF1020" s="91"/>
      <c r="AG1020" s="45">
        <f>ROUND(ROUND(ROUND(ROUND(H988*R1012,0)*V1019,0)*Y1020,0)-AA1017,0)</f>
        <v>304</v>
      </c>
      <c r="AH1020" s="79"/>
      <c r="AI1020" s="80"/>
      <c r="AJ1020" s="80"/>
      <c r="AK1020" s="80"/>
      <c r="AL1020" s="14"/>
      <c r="AM1020" s="16" t="str">
        <f t="shared" si="1"/>
        <v>{s:'632388', v:304 , c:'放デイ１９・未計画２・開減１・評減・拘減・'},</v>
      </c>
      <c r="AN1020" s="16"/>
    </row>
    <row r="1021" ht="16.5" customHeight="1">
      <c r="A1021" s="29">
        <v>63.0</v>
      </c>
      <c r="B1021" s="30">
        <v>2389.0</v>
      </c>
      <c r="C1021" s="31">
        <v>1019.0</v>
      </c>
      <c r="D1021" s="32" t="s">
        <v>1065</v>
      </c>
      <c r="E1021" s="94"/>
      <c r="F1021" s="95"/>
      <c r="G1021" s="103"/>
      <c r="H1021" s="8"/>
      <c r="I1021" s="8"/>
      <c r="J1021" s="54"/>
      <c r="K1021" s="69"/>
      <c r="L1021" s="65"/>
      <c r="M1021" s="65"/>
      <c r="N1021" s="132"/>
      <c r="O1021" s="134"/>
      <c r="P1021" s="134"/>
      <c r="Q1021" s="83"/>
      <c r="R1021" s="90"/>
      <c r="S1021" s="91"/>
      <c r="T1021" s="128" t="s">
        <v>329</v>
      </c>
      <c r="U1021" s="83" t="s">
        <v>21</v>
      </c>
      <c r="V1021" s="91">
        <f>$V$295</f>
        <v>0.85</v>
      </c>
      <c r="W1021" s="77"/>
      <c r="X1021" s="77"/>
      <c r="Y1021" s="72"/>
      <c r="Z1021" s="101"/>
      <c r="AA1021" s="90"/>
      <c r="AB1021" s="91"/>
      <c r="AC1021" s="91"/>
      <c r="AD1021" s="91"/>
      <c r="AE1021" s="91"/>
      <c r="AF1021" s="91"/>
      <c r="AG1021" s="45">
        <f>ROUND(ROUND(ROUND(H988*R1012,0)*V1021,0)-AA1017,0)</f>
        <v>436</v>
      </c>
      <c r="AH1021" s="79"/>
      <c r="AI1021" s="80"/>
      <c r="AJ1021" s="80"/>
      <c r="AK1021" s="80"/>
      <c r="AL1021" s="14"/>
      <c r="AM1021" s="16" t="str">
        <f t="shared" si="1"/>
        <v>{s:'632389', v:436 , c:'放デイ１９・未計画２・開減２・拘減・'},</v>
      </c>
      <c r="AN1021" s="16"/>
    </row>
    <row r="1022" ht="16.5" customHeight="1">
      <c r="A1022" s="29">
        <v>63.0</v>
      </c>
      <c r="B1022" s="30">
        <v>2390.0</v>
      </c>
      <c r="C1022" s="31">
        <v>1020.0</v>
      </c>
      <c r="D1022" s="32" t="s">
        <v>1066</v>
      </c>
      <c r="E1022" s="94"/>
      <c r="F1022" s="95"/>
      <c r="G1022" s="103"/>
      <c r="H1022" s="8"/>
      <c r="I1022" s="8"/>
      <c r="J1022" s="54"/>
      <c r="K1022" s="69"/>
      <c r="L1022" s="65"/>
      <c r="M1022" s="65"/>
      <c r="N1022" s="132"/>
      <c r="O1022" s="138"/>
      <c r="P1022" s="138"/>
      <c r="Q1022" s="56"/>
      <c r="R1022" s="77"/>
      <c r="S1022" s="72"/>
      <c r="T1022" s="129"/>
      <c r="U1022" s="56"/>
      <c r="V1022" s="72"/>
      <c r="W1022" s="73" t="s">
        <v>20</v>
      </c>
      <c r="X1022" s="74" t="s">
        <v>21</v>
      </c>
      <c r="Y1022" s="92">
        <v>0.85</v>
      </c>
      <c r="Z1022" s="77"/>
      <c r="AA1022" s="77"/>
      <c r="AB1022" s="72"/>
      <c r="AC1022" s="72"/>
      <c r="AD1022" s="72"/>
      <c r="AE1022" s="72"/>
      <c r="AF1022" s="72"/>
      <c r="AG1022" s="45">
        <f>ROUND(ROUND(ROUND(ROUND(H988*R1012,0)*V1021,0)*Y1022,0)-AA1017,0)</f>
        <v>370</v>
      </c>
      <c r="AH1022" s="79"/>
      <c r="AI1022" s="80"/>
      <c r="AJ1022" s="80"/>
      <c r="AK1022" s="80"/>
      <c r="AL1022" s="14"/>
      <c r="AM1022" s="16" t="str">
        <f t="shared" si="1"/>
        <v>{s:'632390', v:370 , c:'放デイ１９・未計画２・開減２・評減・拘減・'},</v>
      </c>
      <c r="AN1022" s="16"/>
    </row>
    <row r="1023" ht="16.5" customHeight="1">
      <c r="A1023" s="29">
        <v>63.0</v>
      </c>
      <c r="B1023" s="30">
        <v>1431.0</v>
      </c>
      <c r="C1023" s="31">
        <v>1021.0</v>
      </c>
      <c r="D1023" s="32" t="s">
        <v>1067</v>
      </c>
      <c r="E1023" s="94"/>
      <c r="F1023" s="95"/>
      <c r="G1023" s="82" t="s">
        <v>838</v>
      </c>
      <c r="H1023" s="152"/>
      <c r="I1023" s="152"/>
      <c r="J1023" s="153"/>
      <c r="K1023" s="52"/>
      <c r="L1023" s="8"/>
      <c r="M1023" s="53"/>
      <c r="N1023" s="54"/>
      <c r="O1023" s="157"/>
      <c r="P1023" s="158"/>
      <c r="Q1023" s="7"/>
      <c r="R1023" s="7"/>
      <c r="S1023" s="7"/>
      <c r="T1023" s="118"/>
      <c r="U1023" s="41"/>
      <c r="V1023" s="42"/>
      <c r="W1023" s="43"/>
      <c r="X1023" s="43"/>
      <c r="Y1023" s="43"/>
      <c r="Z1023" s="43"/>
      <c r="AA1023" s="43"/>
      <c r="AB1023" s="44"/>
      <c r="AC1023" s="44"/>
      <c r="AD1023" s="44"/>
      <c r="AE1023" s="44"/>
      <c r="AF1023" s="44"/>
      <c r="AG1023" s="45">
        <f>ROUND(H1024,0)</f>
        <v>809</v>
      </c>
      <c r="AH1023" s="79"/>
      <c r="AI1023" s="80"/>
      <c r="AJ1023" s="80"/>
      <c r="AK1023" s="80"/>
      <c r="AL1023" s="14"/>
      <c r="AM1023" s="16" t="str">
        <f t="shared" si="1"/>
        <v>{s:'631431', v:809 , c:'放デイ２０・'},</v>
      </c>
      <c r="AN1023" s="16"/>
    </row>
    <row r="1024" ht="16.5" customHeight="1">
      <c r="A1024" s="29">
        <v>63.0</v>
      </c>
      <c r="B1024" s="30">
        <v>2391.0</v>
      </c>
      <c r="C1024" s="31">
        <v>1022.0</v>
      </c>
      <c r="D1024" s="32" t="s">
        <v>1068</v>
      </c>
      <c r="E1024" s="94"/>
      <c r="F1024" s="95"/>
      <c r="G1024" s="87"/>
      <c r="H1024" s="50">
        <v>809.0</v>
      </c>
      <c r="I1024" s="8" t="s">
        <v>9</v>
      </c>
      <c r="J1024" s="95"/>
      <c r="K1024" s="52"/>
      <c r="L1024" s="8"/>
      <c r="M1024" s="53"/>
      <c r="N1024" s="54"/>
      <c r="O1024" s="159"/>
      <c r="P1024" s="160"/>
      <c r="Q1024" s="8"/>
      <c r="R1024" s="8"/>
      <c r="S1024" s="8"/>
      <c r="T1024" s="126"/>
      <c r="U1024" s="56"/>
      <c r="V1024" s="58"/>
      <c r="W1024" s="59" t="s">
        <v>20</v>
      </c>
      <c r="X1024" s="41" t="s">
        <v>21</v>
      </c>
      <c r="Y1024" s="60">
        <v>0.85</v>
      </c>
      <c r="Z1024" s="43"/>
      <c r="AA1024" s="43"/>
      <c r="AB1024" s="44"/>
      <c r="AC1024" s="44"/>
      <c r="AD1024" s="44"/>
      <c r="AE1024" s="44"/>
      <c r="AF1024" s="44"/>
      <c r="AG1024" s="45">
        <f>ROUND(H1024*Y1024,0)</f>
        <v>688</v>
      </c>
      <c r="AH1024" s="79"/>
      <c r="AI1024" s="80"/>
      <c r="AJ1024" s="80"/>
      <c r="AK1024" s="80"/>
      <c r="AL1024" s="14"/>
      <c r="AM1024" s="16" t="str">
        <f t="shared" si="1"/>
        <v>{s:'632391', v:688 , c:'放デイ２０・評減・'},</v>
      </c>
      <c r="AN1024" s="16"/>
    </row>
    <row r="1025" ht="16.5" customHeight="1">
      <c r="A1025" s="29">
        <v>63.0</v>
      </c>
      <c r="B1025" s="30">
        <v>1432.0</v>
      </c>
      <c r="C1025" s="31">
        <v>1023.0</v>
      </c>
      <c r="D1025" s="32" t="s">
        <v>1069</v>
      </c>
      <c r="E1025" s="94"/>
      <c r="F1025" s="95"/>
      <c r="G1025" s="87"/>
      <c r="H1025" s="140"/>
      <c r="I1025" s="140"/>
      <c r="J1025" s="95"/>
      <c r="K1025" s="52"/>
      <c r="L1025" s="8"/>
      <c r="M1025" s="53"/>
      <c r="N1025" s="144"/>
      <c r="O1025" s="161"/>
      <c r="P1025" s="162"/>
      <c r="Q1025" s="8"/>
      <c r="R1025" s="8"/>
      <c r="S1025" s="8"/>
      <c r="T1025" s="128" t="s">
        <v>326</v>
      </c>
      <c r="U1025" s="41" t="s">
        <v>21</v>
      </c>
      <c r="V1025" s="68">
        <f>$V$293</f>
        <v>0.7</v>
      </c>
      <c r="W1025" s="88"/>
      <c r="X1025" s="88"/>
      <c r="Y1025" s="88"/>
      <c r="Z1025" s="88"/>
      <c r="AA1025" s="88"/>
      <c r="AB1025" s="89"/>
      <c r="AC1025" s="89"/>
      <c r="AD1025" s="89"/>
      <c r="AE1025" s="89"/>
      <c r="AF1025" s="89"/>
      <c r="AG1025" s="45">
        <f>ROUND(H1024*V1025,0)</f>
        <v>566</v>
      </c>
      <c r="AH1025" s="79"/>
      <c r="AI1025" s="80"/>
      <c r="AJ1025" s="80"/>
      <c r="AK1025" s="80"/>
      <c r="AL1025" s="14"/>
      <c r="AM1025" s="16" t="str">
        <f t="shared" si="1"/>
        <v>{s:'631432', v:566 , c:'放デイ２０・開減１・'},</v>
      </c>
      <c r="AN1025" s="16"/>
    </row>
    <row r="1026" ht="16.5" customHeight="1">
      <c r="A1026" s="29">
        <v>63.0</v>
      </c>
      <c r="B1026" s="30">
        <v>2392.0</v>
      </c>
      <c r="C1026" s="31">
        <v>1024.0</v>
      </c>
      <c r="D1026" s="32" t="s">
        <v>1070</v>
      </c>
      <c r="E1026" s="94"/>
      <c r="F1026" s="95"/>
      <c r="G1026" s="87"/>
      <c r="H1026" s="140"/>
      <c r="I1026" s="140"/>
      <c r="J1026" s="95"/>
      <c r="K1026" s="52"/>
      <c r="L1026" s="8"/>
      <c r="M1026" s="53"/>
      <c r="N1026" s="144"/>
      <c r="O1026" s="161"/>
      <c r="P1026" s="162"/>
      <c r="Q1026" s="8"/>
      <c r="R1026" s="8"/>
      <c r="S1026" s="8"/>
      <c r="T1026" s="129"/>
      <c r="U1026" s="56"/>
      <c r="V1026" s="72"/>
      <c r="W1026" s="73" t="s">
        <v>20</v>
      </c>
      <c r="X1026" s="74" t="s">
        <v>21</v>
      </c>
      <c r="Y1026" s="75">
        <v>0.85</v>
      </c>
      <c r="Z1026" s="43"/>
      <c r="AA1026" s="43"/>
      <c r="AB1026" s="44"/>
      <c r="AC1026" s="44"/>
      <c r="AD1026" s="44"/>
      <c r="AE1026" s="44"/>
      <c r="AF1026" s="44"/>
      <c r="AG1026" s="45">
        <f>ROUND(ROUND(H1024*V1025,0)*Y1026,0)</f>
        <v>481</v>
      </c>
      <c r="AH1026" s="79"/>
      <c r="AI1026" s="80"/>
      <c r="AJ1026" s="80"/>
      <c r="AK1026" s="80"/>
      <c r="AL1026" s="14"/>
      <c r="AM1026" s="16" t="str">
        <f t="shared" si="1"/>
        <v>{s:'632392', v:481 , c:'放デイ２０・開減１・評減・'},</v>
      </c>
      <c r="AN1026" s="16"/>
    </row>
    <row r="1027" ht="16.5" customHeight="1">
      <c r="A1027" s="29">
        <v>63.0</v>
      </c>
      <c r="B1027" s="30">
        <v>1435.0</v>
      </c>
      <c r="C1027" s="31">
        <v>1025.0</v>
      </c>
      <c r="D1027" s="32" t="s">
        <v>1071</v>
      </c>
      <c r="E1027" s="94"/>
      <c r="F1027" s="95"/>
      <c r="G1027" s="94"/>
      <c r="H1027" s="140"/>
      <c r="I1027" s="140"/>
      <c r="J1027" s="95"/>
      <c r="K1027" s="52"/>
      <c r="L1027" s="8"/>
      <c r="M1027" s="53"/>
      <c r="N1027" s="144"/>
      <c r="O1027" s="161"/>
      <c r="P1027" s="162"/>
      <c r="Q1027" s="8"/>
      <c r="R1027" s="8"/>
      <c r="S1027" s="54"/>
      <c r="T1027" s="128" t="s">
        <v>329</v>
      </c>
      <c r="U1027" s="41" t="s">
        <v>21</v>
      </c>
      <c r="V1027" s="68">
        <f>$V$295</f>
        <v>0.85</v>
      </c>
      <c r="W1027" s="77"/>
      <c r="X1027" s="77"/>
      <c r="Y1027" s="77"/>
      <c r="Z1027" s="77"/>
      <c r="AA1027" s="77"/>
      <c r="AB1027" s="72"/>
      <c r="AC1027" s="72"/>
      <c r="AD1027" s="72"/>
      <c r="AE1027" s="72"/>
      <c r="AF1027" s="72"/>
      <c r="AG1027" s="45">
        <f>ROUND(H1024*V1027,0)</f>
        <v>688</v>
      </c>
      <c r="AH1027" s="79"/>
      <c r="AI1027" s="80"/>
      <c r="AJ1027" s="80"/>
      <c r="AK1027" s="80"/>
      <c r="AL1027" s="14"/>
      <c r="AM1027" s="16" t="str">
        <f t="shared" si="1"/>
        <v>{s:'631435', v:688 , c:'放デイ２０・開減２・'},</v>
      </c>
      <c r="AN1027" s="16"/>
    </row>
    <row r="1028" ht="16.5" customHeight="1">
      <c r="A1028" s="29">
        <v>63.0</v>
      </c>
      <c r="B1028" s="30">
        <v>2393.0</v>
      </c>
      <c r="C1028" s="31">
        <v>1026.0</v>
      </c>
      <c r="D1028" s="32" t="s">
        <v>1072</v>
      </c>
      <c r="E1028" s="94"/>
      <c r="F1028" s="95"/>
      <c r="G1028" s="94"/>
      <c r="H1028" s="140"/>
      <c r="I1028" s="140"/>
      <c r="J1028" s="95"/>
      <c r="K1028" s="52"/>
      <c r="L1028" s="8"/>
      <c r="M1028" s="53"/>
      <c r="N1028" s="144"/>
      <c r="O1028" s="161"/>
      <c r="P1028" s="162"/>
      <c r="Q1028" s="8"/>
      <c r="R1028" s="8"/>
      <c r="S1028" s="54"/>
      <c r="T1028" s="129"/>
      <c r="U1028" s="56"/>
      <c r="V1028" s="72"/>
      <c r="W1028" s="73" t="s">
        <v>20</v>
      </c>
      <c r="X1028" s="74" t="s">
        <v>21</v>
      </c>
      <c r="Y1028" s="75">
        <v>0.85</v>
      </c>
      <c r="Z1028" s="43"/>
      <c r="AA1028" s="43"/>
      <c r="AB1028" s="44"/>
      <c r="AC1028" s="44"/>
      <c r="AD1028" s="44"/>
      <c r="AE1028" s="44"/>
      <c r="AF1028" s="44"/>
      <c r="AG1028" s="45">
        <f>ROUND(ROUND(H1024*V1027,0)*Y1028,0)</f>
        <v>585</v>
      </c>
      <c r="AH1028" s="79"/>
      <c r="AI1028" s="80"/>
      <c r="AJ1028" s="80"/>
      <c r="AK1028" s="80"/>
      <c r="AL1028" s="14"/>
      <c r="AM1028" s="16" t="str">
        <f t="shared" si="1"/>
        <v>{s:'632393', v:585 , c:'放デイ２０・開減２・評減・'},</v>
      </c>
      <c r="AN1028" s="16"/>
    </row>
    <row r="1029" ht="16.5" customHeight="1">
      <c r="A1029" s="29">
        <v>63.0</v>
      </c>
      <c r="B1029" s="30">
        <v>2394.0</v>
      </c>
      <c r="C1029" s="31">
        <v>1027.0</v>
      </c>
      <c r="D1029" s="32" t="s">
        <v>1073</v>
      </c>
      <c r="E1029" s="94"/>
      <c r="F1029" s="95"/>
      <c r="G1029" s="94"/>
      <c r="H1029" s="140"/>
      <c r="I1029" s="140"/>
      <c r="J1029" s="95"/>
      <c r="K1029" s="52"/>
      <c r="L1029" s="8"/>
      <c r="M1029" s="53"/>
      <c r="N1029" s="144"/>
      <c r="O1029" s="161"/>
      <c r="P1029" s="162"/>
      <c r="Q1029" s="8"/>
      <c r="R1029" s="8"/>
      <c r="S1029" s="54"/>
      <c r="T1029" s="118"/>
      <c r="U1029" s="41"/>
      <c r="V1029" s="42"/>
      <c r="W1029" s="43"/>
      <c r="X1029" s="43"/>
      <c r="Y1029" s="44"/>
      <c r="Z1029" s="82" t="s">
        <v>30</v>
      </c>
      <c r="AA1029" s="83">
        <v>5.0</v>
      </c>
      <c r="AB1029" s="84" t="s">
        <v>31</v>
      </c>
      <c r="AC1029" s="84"/>
      <c r="AD1029" s="84"/>
      <c r="AE1029" s="84"/>
      <c r="AF1029" s="84"/>
      <c r="AG1029" s="45">
        <f>ROUND(H1024-AA1029,0)</f>
        <v>804</v>
      </c>
      <c r="AH1029" s="79"/>
      <c r="AI1029" s="80"/>
      <c r="AJ1029" s="80"/>
      <c r="AK1029" s="80"/>
      <c r="AL1029" s="14"/>
      <c r="AM1029" s="16" t="str">
        <f t="shared" si="1"/>
        <v>{s:'632394', v:804 , c:'放デイ２０・拘減・'},</v>
      </c>
      <c r="AN1029" s="16"/>
    </row>
    <row r="1030" ht="16.5" customHeight="1">
      <c r="A1030" s="29">
        <v>63.0</v>
      </c>
      <c r="B1030" s="30">
        <v>2395.0</v>
      </c>
      <c r="C1030" s="31">
        <v>1028.0</v>
      </c>
      <c r="D1030" s="32" t="s">
        <v>1074</v>
      </c>
      <c r="E1030" s="94"/>
      <c r="F1030" s="95"/>
      <c r="G1030" s="94"/>
      <c r="H1030" s="140"/>
      <c r="I1030" s="140"/>
      <c r="J1030" s="95"/>
      <c r="K1030" s="52"/>
      <c r="L1030" s="8"/>
      <c r="M1030" s="53"/>
      <c r="N1030" s="144"/>
      <c r="O1030" s="161"/>
      <c r="P1030" s="162"/>
      <c r="Q1030" s="8"/>
      <c r="R1030" s="8"/>
      <c r="S1030" s="8"/>
      <c r="T1030" s="126"/>
      <c r="U1030" s="56"/>
      <c r="V1030" s="58"/>
      <c r="W1030" s="59" t="s">
        <v>20</v>
      </c>
      <c r="X1030" s="41" t="s">
        <v>21</v>
      </c>
      <c r="Y1030" s="86">
        <v>0.85</v>
      </c>
      <c r="Z1030" s="87"/>
      <c r="AA1030" s="83"/>
      <c r="AB1030" s="84"/>
      <c r="AC1030" s="84"/>
      <c r="AD1030" s="84"/>
      <c r="AE1030" s="84"/>
      <c r="AF1030" s="84"/>
      <c r="AG1030" s="45">
        <f>ROUND(ROUND(H1024*Y1030,0)-AA1029,0)</f>
        <v>683</v>
      </c>
      <c r="AH1030" s="79"/>
      <c r="AI1030" s="80"/>
      <c r="AJ1030" s="80"/>
      <c r="AK1030" s="80"/>
      <c r="AL1030" s="14"/>
      <c r="AM1030" s="16" t="str">
        <f t="shared" si="1"/>
        <v>{s:'632395', v:683 , c:'放デイ２０・評減・拘減・'},</v>
      </c>
      <c r="AN1030" s="16"/>
    </row>
    <row r="1031" ht="16.5" customHeight="1">
      <c r="A1031" s="29">
        <v>63.0</v>
      </c>
      <c r="B1031" s="30">
        <v>2396.0</v>
      </c>
      <c r="C1031" s="31">
        <v>1029.0</v>
      </c>
      <c r="D1031" s="32" t="s">
        <v>1075</v>
      </c>
      <c r="E1031" s="94"/>
      <c r="F1031" s="95"/>
      <c r="G1031" s="94"/>
      <c r="H1031" s="140"/>
      <c r="I1031" s="140"/>
      <c r="J1031" s="95"/>
      <c r="K1031" s="52"/>
      <c r="L1031" s="8"/>
      <c r="M1031" s="53"/>
      <c r="N1031" s="144"/>
      <c r="O1031" s="161"/>
      <c r="P1031" s="162"/>
      <c r="Q1031" s="8"/>
      <c r="R1031" s="8"/>
      <c r="S1031" s="8"/>
      <c r="T1031" s="128" t="s">
        <v>326</v>
      </c>
      <c r="U1031" s="83" t="s">
        <v>21</v>
      </c>
      <c r="V1031" s="91">
        <f>$V$293</f>
        <v>0.7</v>
      </c>
      <c r="W1031" s="88"/>
      <c r="X1031" s="88"/>
      <c r="Y1031" s="89"/>
      <c r="Z1031" s="87"/>
      <c r="AA1031" s="90"/>
      <c r="AB1031" s="91"/>
      <c r="AC1031" s="91"/>
      <c r="AD1031" s="91"/>
      <c r="AE1031" s="91"/>
      <c r="AF1031" s="91"/>
      <c r="AG1031" s="45">
        <f>ROUND(ROUND(H1024*V1031,0)-AA1029,0)</f>
        <v>561</v>
      </c>
      <c r="AH1031" s="79"/>
      <c r="AI1031" s="80"/>
      <c r="AJ1031" s="80"/>
      <c r="AK1031" s="80"/>
      <c r="AL1031" s="14"/>
      <c r="AM1031" s="16" t="str">
        <f t="shared" si="1"/>
        <v>{s:'632396', v:561 , c:'放デイ２０・開減１・拘減・'},</v>
      </c>
      <c r="AN1031" s="16"/>
    </row>
    <row r="1032" ht="16.5" customHeight="1">
      <c r="A1032" s="29">
        <v>63.0</v>
      </c>
      <c r="B1032" s="30">
        <v>2397.0</v>
      </c>
      <c r="C1032" s="31">
        <v>1030.0</v>
      </c>
      <c r="D1032" s="32" t="s">
        <v>1076</v>
      </c>
      <c r="E1032" s="94"/>
      <c r="F1032" s="95"/>
      <c r="G1032" s="94"/>
      <c r="H1032" s="140"/>
      <c r="I1032" s="140"/>
      <c r="J1032" s="95"/>
      <c r="K1032" s="52"/>
      <c r="L1032" s="8"/>
      <c r="M1032" s="53"/>
      <c r="N1032" s="144"/>
      <c r="O1032" s="161"/>
      <c r="P1032" s="162"/>
      <c r="Q1032" s="8"/>
      <c r="R1032" s="8"/>
      <c r="S1032" s="8"/>
      <c r="T1032" s="129"/>
      <c r="U1032" s="56"/>
      <c r="V1032" s="72"/>
      <c r="W1032" s="73" t="s">
        <v>20</v>
      </c>
      <c r="X1032" s="74" t="s">
        <v>21</v>
      </c>
      <c r="Y1032" s="92">
        <v>0.85</v>
      </c>
      <c r="Z1032" s="87"/>
      <c r="AA1032" s="90"/>
      <c r="AB1032" s="91"/>
      <c r="AC1032" s="91"/>
      <c r="AD1032" s="91"/>
      <c r="AE1032" s="91"/>
      <c r="AF1032" s="91"/>
      <c r="AG1032" s="45">
        <f>ROUND(ROUND(ROUND(H1024*V1031,0)*Y1032,0)-AA1029,0)</f>
        <v>476</v>
      </c>
      <c r="AH1032" s="79"/>
      <c r="AI1032" s="80"/>
      <c r="AJ1032" s="80"/>
      <c r="AK1032" s="80"/>
      <c r="AL1032" s="14"/>
      <c r="AM1032" s="16" t="str">
        <f t="shared" si="1"/>
        <v>{s:'632397', v:476 , c:'放デイ２０・開減１・評減・拘減・'},</v>
      </c>
      <c r="AN1032" s="16"/>
    </row>
    <row r="1033" ht="16.5" customHeight="1">
      <c r="A1033" s="29">
        <v>63.0</v>
      </c>
      <c r="B1033" s="30">
        <v>2398.0</v>
      </c>
      <c r="C1033" s="31">
        <v>1031.0</v>
      </c>
      <c r="D1033" s="32" t="s">
        <v>1077</v>
      </c>
      <c r="E1033" s="94"/>
      <c r="F1033" s="95"/>
      <c r="G1033" s="94"/>
      <c r="H1033" s="140"/>
      <c r="I1033" s="140"/>
      <c r="J1033" s="95"/>
      <c r="K1033" s="52"/>
      <c r="L1033" s="8"/>
      <c r="M1033" s="53"/>
      <c r="N1033" s="144"/>
      <c r="O1033" s="161"/>
      <c r="P1033" s="162"/>
      <c r="Q1033" s="8"/>
      <c r="R1033" s="8"/>
      <c r="S1033" s="8"/>
      <c r="T1033" s="128" t="s">
        <v>329</v>
      </c>
      <c r="U1033" s="83" t="s">
        <v>21</v>
      </c>
      <c r="V1033" s="91">
        <f>$V$295</f>
        <v>0.85</v>
      </c>
      <c r="W1033" s="77"/>
      <c r="X1033" s="77"/>
      <c r="Y1033" s="72"/>
      <c r="Z1033" s="87"/>
      <c r="AA1033" s="90"/>
      <c r="AB1033" s="91"/>
      <c r="AC1033" s="91"/>
      <c r="AD1033" s="91"/>
      <c r="AE1033" s="91"/>
      <c r="AF1033" s="91"/>
      <c r="AG1033" s="45">
        <f>ROUND(ROUND(H1024*V1033,0)-AA1029,0)</f>
        <v>683</v>
      </c>
      <c r="AH1033" s="79"/>
      <c r="AI1033" s="80"/>
      <c r="AJ1033" s="80"/>
      <c r="AK1033" s="80"/>
      <c r="AL1033" s="14"/>
      <c r="AM1033" s="16" t="str">
        <f t="shared" si="1"/>
        <v>{s:'632398', v:683 , c:'放デイ２０・開減２・拘減・'},</v>
      </c>
      <c r="AN1033" s="16"/>
    </row>
    <row r="1034" ht="16.5" customHeight="1">
      <c r="A1034" s="29">
        <v>63.0</v>
      </c>
      <c r="B1034" s="30">
        <v>2399.0</v>
      </c>
      <c r="C1034" s="31">
        <v>1032.0</v>
      </c>
      <c r="D1034" s="32" t="s">
        <v>1078</v>
      </c>
      <c r="E1034" s="94"/>
      <c r="F1034" s="95"/>
      <c r="G1034" s="94"/>
      <c r="H1034" s="140"/>
      <c r="I1034" s="140"/>
      <c r="J1034" s="95"/>
      <c r="K1034" s="52"/>
      <c r="L1034" s="8"/>
      <c r="M1034" s="53"/>
      <c r="N1034" s="144"/>
      <c r="O1034" s="161"/>
      <c r="P1034" s="162"/>
      <c r="Q1034" s="8"/>
      <c r="R1034" s="8"/>
      <c r="S1034" s="8"/>
      <c r="T1034" s="129"/>
      <c r="U1034" s="56"/>
      <c r="V1034" s="72"/>
      <c r="W1034" s="73" t="s">
        <v>20</v>
      </c>
      <c r="X1034" s="74" t="s">
        <v>21</v>
      </c>
      <c r="Y1034" s="92">
        <v>0.85</v>
      </c>
      <c r="Z1034" s="93"/>
      <c r="AA1034" s="77"/>
      <c r="AB1034" s="72"/>
      <c r="AC1034" s="72"/>
      <c r="AD1034" s="72"/>
      <c r="AE1034" s="72"/>
      <c r="AF1034" s="72"/>
      <c r="AG1034" s="45">
        <f>ROUND(ROUND(ROUND(H1024*V1033,0)*Y1034,0)-AA1029,0)</f>
        <v>580</v>
      </c>
      <c r="AH1034" s="79"/>
      <c r="AI1034" s="80"/>
      <c r="AJ1034" s="80"/>
      <c r="AK1034" s="80"/>
      <c r="AL1034" s="14"/>
      <c r="AM1034" s="16" t="str">
        <f t="shared" si="1"/>
        <v>{s:'632399', v:580 , c:'放デイ２０・開減２・評減・拘減・'},</v>
      </c>
      <c r="AN1034" s="16"/>
    </row>
    <row r="1035" ht="16.5" customHeight="1">
      <c r="A1035" s="29">
        <v>63.0</v>
      </c>
      <c r="B1035" s="30">
        <v>1433.0</v>
      </c>
      <c r="C1035" s="31">
        <v>1033.0</v>
      </c>
      <c r="D1035" s="32" t="s">
        <v>1079</v>
      </c>
      <c r="E1035" s="94"/>
      <c r="F1035" s="95"/>
      <c r="G1035" s="127"/>
      <c r="H1035" s="8"/>
      <c r="I1035" s="8"/>
      <c r="J1035" s="54"/>
      <c r="K1035" s="69"/>
      <c r="L1035" s="65"/>
      <c r="M1035" s="65"/>
      <c r="N1035" s="54"/>
      <c r="O1035" s="33" t="s">
        <v>23</v>
      </c>
      <c r="P1035" s="130" t="s">
        <v>24</v>
      </c>
      <c r="Q1035" s="7"/>
      <c r="R1035" s="7"/>
      <c r="S1035" s="39"/>
      <c r="T1035" s="118"/>
      <c r="U1035" s="41"/>
      <c r="V1035" s="42"/>
      <c r="W1035" s="43"/>
      <c r="X1035" s="43"/>
      <c r="Y1035" s="43"/>
      <c r="Z1035" s="43"/>
      <c r="AA1035" s="43"/>
      <c r="AB1035" s="44"/>
      <c r="AC1035" s="44"/>
      <c r="AD1035" s="44"/>
      <c r="AE1035" s="44"/>
      <c r="AF1035" s="44"/>
      <c r="AG1035" s="45">
        <f>ROUND(H1024*R1036,0)</f>
        <v>566</v>
      </c>
      <c r="AH1035" s="79"/>
      <c r="AI1035" s="80"/>
      <c r="AJ1035" s="80"/>
      <c r="AK1035" s="80"/>
      <c r="AL1035" s="14"/>
      <c r="AM1035" s="16" t="str">
        <f t="shared" si="1"/>
        <v>{s:'631433', v:566 , c:'放デイ２０・未計画・'},</v>
      </c>
      <c r="AN1035" s="16"/>
    </row>
    <row r="1036" ht="16.5" customHeight="1">
      <c r="A1036" s="29">
        <v>63.0</v>
      </c>
      <c r="B1036" s="30">
        <v>2400.0</v>
      </c>
      <c r="C1036" s="31">
        <v>1034.0</v>
      </c>
      <c r="D1036" s="32" t="s">
        <v>1080</v>
      </c>
      <c r="E1036" s="94"/>
      <c r="F1036" s="95"/>
      <c r="G1036" s="127"/>
      <c r="H1036" s="140"/>
      <c r="I1036" s="8"/>
      <c r="J1036" s="54"/>
      <c r="K1036" s="69"/>
      <c r="L1036" s="65"/>
      <c r="M1036" s="65"/>
      <c r="N1036" s="54"/>
      <c r="O1036" s="131"/>
      <c r="P1036" s="87"/>
      <c r="Q1036" s="83" t="s">
        <v>21</v>
      </c>
      <c r="R1036" s="90">
        <v>0.7</v>
      </c>
      <c r="S1036" s="54"/>
      <c r="T1036" s="126"/>
      <c r="U1036" s="56"/>
      <c r="V1036" s="58"/>
      <c r="W1036" s="59" t="s">
        <v>20</v>
      </c>
      <c r="X1036" s="41" t="s">
        <v>21</v>
      </c>
      <c r="Y1036" s="60">
        <v>0.85</v>
      </c>
      <c r="Z1036" s="43"/>
      <c r="AA1036" s="43"/>
      <c r="AB1036" s="44"/>
      <c r="AC1036" s="44"/>
      <c r="AD1036" s="44"/>
      <c r="AE1036" s="44"/>
      <c r="AF1036" s="44"/>
      <c r="AG1036" s="45">
        <f>ROUND(ROUND(H1024*R1036,0)*Y1036,0)</f>
        <v>481</v>
      </c>
      <c r="AH1036" s="79"/>
      <c r="AI1036" s="80"/>
      <c r="AJ1036" s="80"/>
      <c r="AK1036" s="80"/>
      <c r="AL1036" s="14"/>
      <c r="AM1036" s="16" t="str">
        <f t="shared" si="1"/>
        <v>{s:'632400', v:481 , c:'放デイ２０・未計画・評減・'},</v>
      </c>
      <c r="AN1036" s="16"/>
    </row>
    <row r="1037" ht="16.5" customHeight="1">
      <c r="A1037" s="29">
        <v>63.0</v>
      </c>
      <c r="B1037" s="30">
        <v>1434.0</v>
      </c>
      <c r="C1037" s="31">
        <v>1035.0</v>
      </c>
      <c r="D1037" s="32" t="s">
        <v>1081</v>
      </c>
      <c r="E1037" s="94"/>
      <c r="F1037" s="95"/>
      <c r="G1037" s="103"/>
      <c r="H1037" s="8"/>
      <c r="I1037" s="8"/>
      <c r="J1037" s="54"/>
      <c r="K1037" s="69"/>
      <c r="L1037" s="65"/>
      <c r="M1037" s="65"/>
      <c r="N1037" s="132"/>
      <c r="O1037" s="131"/>
      <c r="P1037" s="87"/>
      <c r="Q1037" s="83"/>
      <c r="R1037" s="90"/>
      <c r="S1037" s="91"/>
      <c r="T1037" s="128" t="s">
        <v>326</v>
      </c>
      <c r="U1037" s="41" t="s">
        <v>21</v>
      </c>
      <c r="V1037" s="68">
        <f>$V$293</f>
        <v>0.7</v>
      </c>
      <c r="W1037" s="88"/>
      <c r="X1037" s="88"/>
      <c r="Y1037" s="88"/>
      <c r="Z1037" s="88"/>
      <c r="AA1037" s="88"/>
      <c r="AB1037" s="89"/>
      <c r="AC1037" s="89"/>
      <c r="AD1037" s="89"/>
      <c r="AE1037" s="89"/>
      <c r="AF1037" s="89"/>
      <c r="AG1037" s="45">
        <f>ROUND(ROUND(H1024*R1036,0)*V1037,0)</f>
        <v>396</v>
      </c>
      <c r="AH1037" s="79"/>
      <c r="AI1037" s="80"/>
      <c r="AJ1037" s="80"/>
      <c r="AK1037" s="80"/>
      <c r="AL1037" s="14"/>
      <c r="AM1037" s="16" t="str">
        <f t="shared" si="1"/>
        <v>{s:'631434', v:396 , c:'放デイ２０・未計画・開減１・'},</v>
      </c>
      <c r="AN1037" s="16"/>
    </row>
    <row r="1038" ht="16.5" customHeight="1">
      <c r="A1038" s="29">
        <v>63.0</v>
      </c>
      <c r="B1038" s="30">
        <v>2401.0</v>
      </c>
      <c r="C1038" s="31">
        <v>1036.0</v>
      </c>
      <c r="D1038" s="32" t="s">
        <v>1082</v>
      </c>
      <c r="E1038" s="94"/>
      <c r="F1038" s="95"/>
      <c r="G1038" s="103"/>
      <c r="H1038" s="8"/>
      <c r="I1038" s="8"/>
      <c r="J1038" s="54"/>
      <c r="K1038" s="69"/>
      <c r="L1038" s="65"/>
      <c r="M1038" s="65"/>
      <c r="N1038" s="132"/>
      <c r="O1038" s="134"/>
      <c r="P1038" s="87"/>
      <c r="Q1038" s="83"/>
      <c r="R1038" s="90"/>
      <c r="S1038" s="91"/>
      <c r="T1038" s="129"/>
      <c r="U1038" s="56"/>
      <c r="V1038" s="72"/>
      <c r="W1038" s="73" t="s">
        <v>20</v>
      </c>
      <c r="X1038" s="74" t="s">
        <v>21</v>
      </c>
      <c r="Y1038" s="75">
        <v>0.85</v>
      </c>
      <c r="Z1038" s="43"/>
      <c r="AA1038" s="43"/>
      <c r="AB1038" s="44"/>
      <c r="AC1038" s="44"/>
      <c r="AD1038" s="44"/>
      <c r="AE1038" s="44"/>
      <c r="AF1038" s="44"/>
      <c r="AG1038" s="45">
        <f>ROUND(ROUND(ROUND(H1024*R1036,0)*V1037,0)*Y1038,0)</f>
        <v>337</v>
      </c>
      <c r="AH1038" s="79"/>
      <c r="AI1038" s="80"/>
      <c r="AJ1038" s="80"/>
      <c r="AK1038" s="80"/>
      <c r="AL1038" s="14"/>
      <c r="AM1038" s="16" t="str">
        <f t="shared" si="1"/>
        <v>{s:'632401', v:337 , c:'放デイ２０・未計画・開減１・評減・'},</v>
      </c>
      <c r="AN1038" s="16"/>
    </row>
    <row r="1039" ht="16.5" customHeight="1">
      <c r="A1039" s="29">
        <v>63.0</v>
      </c>
      <c r="B1039" s="30">
        <v>1436.0</v>
      </c>
      <c r="C1039" s="31">
        <v>1037.0</v>
      </c>
      <c r="D1039" s="32" t="s">
        <v>1083</v>
      </c>
      <c r="E1039" s="94"/>
      <c r="F1039" s="95"/>
      <c r="G1039" s="103"/>
      <c r="H1039" s="8"/>
      <c r="I1039" s="8"/>
      <c r="J1039" s="54"/>
      <c r="K1039" s="69"/>
      <c r="L1039" s="65"/>
      <c r="M1039" s="65"/>
      <c r="N1039" s="132"/>
      <c r="O1039" s="134"/>
      <c r="P1039" s="87"/>
      <c r="Q1039" s="83"/>
      <c r="R1039" s="90"/>
      <c r="S1039" s="91"/>
      <c r="T1039" s="128" t="s">
        <v>329</v>
      </c>
      <c r="U1039" s="41" t="s">
        <v>21</v>
      </c>
      <c r="V1039" s="68">
        <f>$V$295</f>
        <v>0.85</v>
      </c>
      <c r="W1039" s="77"/>
      <c r="X1039" s="77"/>
      <c r="Y1039" s="77"/>
      <c r="Z1039" s="77"/>
      <c r="AA1039" s="77"/>
      <c r="AB1039" s="72"/>
      <c r="AC1039" s="72"/>
      <c r="AD1039" s="72"/>
      <c r="AE1039" s="72"/>
      <c r="AF1039" s="72"/>
      <c r="AG1039" s="45">
        <f>ROUND(ROUND(H1024*R1036,0)*V1039,0)</f>
        <v>481</v>
      </c>
      <c r="AH1039" s="79"/>
      <c r="AI1039" s="80"/>
      <c r="AJ1039" s="80"/>
      <c r="AK1039" s="80"/>
      <c r="AL1039" s="14"/>
      <c r="AM1039" s="16" t="str">
        <f t="shared" si="1"/>
        <v>{s:'631436', v:481 , c:'放デイ２０・未計画・開減２・'},</v>
      </c>
      <c r="AN1039" s="16"/>
    </row>
    <row r="1040" ht="16.5" customHeight="1">
      <c r="A1040" s="29">
        <v>63.0</v>
      </c>
      <c r="B1040" s="30">
        <v>2402.0</v>
      </c>
      <c r="C1040" s="31">
        <v>1038.0</v>
      </c>
      <c r="D1040" s="32" t="s">
        <v>1084</v>
      </c>
      <c r="E1040" s="94"/>
      <c r="F1040" s="95"/>
      <c r="G1040" s="103"/>
      <c r="H1040" s="8"/>
      <c r="I1040" s="8"/>
      <c r="J1040" s="54"/>
      <c r="K1040" s="69"/>
      <c r="L1040" s="65"/>
      <c r="M1040" s="65"/>
      <c r="N1040" s="132"/>
      <c r="O1040" s="134"/>
      <c r="P1040" s="134"/>
      <c r="Q1040" s="83"/>
      <c r="R1040" s="90"/>
      <c r="S1040" s="91"/>
      <c r="T1040" s="129"/>
      <c r="U1040" s="56"/>
      <c r="V1040" s="72"/>
      <c r="W1040" s="73" t="s">
        <v>20</v>
      </c>
      <c r="X1040" s="74" t="s">
        <v>21</v>
      </c>
      <c r="Y1040" s="75">
        <v>0.85</v>
      </c>
      <c r="Z1040" s="43"/>
      <c r="AA1040" s="43"/>
      <c r="AB1040" s="44"/>
      <c r="AC1040" s="44"/>
      <c r="AD1040" s="44"/>
      <c r="AE1040" s="44"/>
      <c r="AF1040" s="44"/>
      <c r="AG1040" s="45">
        <f>ROUND(ROUND(ROUND(H1024*R1036,0)*V1039,0)*Y1040,0)</f>
        <v>409</v>
      </c>
      <c r="AH1040" s="79"/>
      <c r="AI1040" s="80"/>
      <c r="AJ1040" s="80"/>
      <c r="AK1040" s="80"/>
      <c r="AL1040" s="14"/>
      <c r="AM1040" s="16" t="str">
        <f t="shared" si="1"/>
        <v>{s:'632402', v:409 , c:'放デイ２０・未計画・開減２・評減・'},</v>
      </c>
      <c r="AN1040" s="16"/>
    </row>
    <row r="1041" ht="16.5" customHeight="1">
      <c r="A1041" s="29">
        <v>63.0</v>
      </c>
      <c r="B1041" s="30">
        <v>2403.0</v>
      </c>
      <c r="C1041" s="31">
        <v>1039.0</v>
      </c>
      <c r="D1041" s="32" t="s">
        <v>1085</v>
      </c>
      <c r="E1041" s="94"/>
      <c r="F1041" s="95"/>
      <c r="G1041" s="103"/>
      <c r="H1041" s="8"/>
      <c r="I1041" s="8"/>
      <c r="J1041" s="54"/>
      <c r="K1041" s="69"/>
      <c r="L1041" s="65"/>
      <c r="M1041" s="65"/>
      <c r="N1041" s="132"/>
      <c r="O1041" s="134"/>
      <c r="P1041" s="134"/>
      <c r="Q1041" s="83"/>
      <c r="R1041" s="90"/>
      <c r="S1041" s="91"/>
      <c r="T1041" s="118"/>
      <c r="U1041" s="41"/>
      <c r="V1041" s="42"/>
      <c r="W1041" s="43"/>
      <c r="X1041" s="43"/>
      <c r="Y1041" s="44"/>
      <c r="Z1041" s="82" t="s">
        <v>30</v>
      </c>
      <c r="AA1041" s="83">
        <v>5.0</v>
      </c>
      <c r="AB1041" s="84" t="s">
        <v>31</v>
      </c>
      <c r="AC1041" s="84"/>
      <c r="AD1041" s="84"/>
      <c r="AE1041" s="84"/>
      <c r="AF1041" s="84"/>
      <c r="AG1041" s="45">
        <f>ROUND(ROUND(H1024*R1036,0)-AA1041,0)</f>
        <v>561</v>
      </c>
      <c r="AH1041" s="79"/>
      <c r="AI1041" s="80"/>
      <c r="AJ1041" s="80"/>
      <c r="AK1041" s="80"/>
      <c r="AL1041" s="14"/>
      <c r="AM1041" s="16" t="str">
        <f t="shared" si="1"/>
        <v>{s:'632403', v:561 , c:'放デイ２０・未計画・拘減・'},</v>
      </c>
      <c r="AN1041" s="16"/>
    </row>
    <row r="1042" ht="16.5" customHeight="1">
      <c r="A1042" s="29">
        <v>63.0</v>
      </c>
      <c r="B1042" s="30">
        <v>2404.0</v>
      </c>
      <c r="C1042" s="31">
        <v>1040.0</v>
      </c>
      <c r="D1042" s="32" t="s">
        <v>1086</v>
      </c>
      <c r="E1042" s="94"/>
      <c r="F1042" s="95"/>
      <c r="G1042" s="103"/>
      <c r="H1042" s="8"/>
      <c r="I1042" s="8"/>
      <c r="J1042" s="54"/>
      <c r="K1042" s="69"/>
      <c r="L1042" s="65"/>
      <c r="M1042" s="65"/>
      <c r="N1042" s="132"/>
      <c r="O1042" s="134"/>
      <c r="P1042" s="134"/>
      <c r="Q1042" s="83"/>
      <c r="R1042" s="90"/>
      <c r="S1042" s="91"/>
      <c r="T1042" s="126"/>
      <c r="U1042" s="56"/>
      <c r="V1042" s="58"/>
      <c r="W1042" s="59" t="s">
        <v>20</v>
      </c>
      <c r="X1042" s="41" t="s">
        <v>21</v>
      </c>
      <c r="Y1042" s="86">
        <v>0.85</v>
      </c>
      <c r="Z1042" s="87"/>
      <c r="AA1042" s="83"/>
      <c r="AB1042" s="84"/>
      <c r="AC1042" s="84"/>
      <c r="AD1042" s="84"/>
      <c r="AE1042" s="84"/>
      <c r="AF1042" s="84"/>
      <c r="AG1042" s="45">
        <f>ROUND(ROUND(ROUND(H1024*R1036,0)*Y1042,0)-AA1041,0)</f>
        <v>476</v>
      </c>
      <c r="AH1042" s="79"/>
      <c r="AI1042" s="80"/>
      <c r="AJ1042" s="80"/>
      <c r="AK1042" s="80"/>
      <c r="AL1042" s="14"/>
      <c r="AM1042" s="16" t="str">
        <f t="shared" si="1"/>
        <v>{s:'632404', v:476 , c:'放デイ２０・未計画・評減・拘減・'},</v>
      </c>
      <c r="AN1042" s="16"/>
    </row>
    <row r="1043" ht="16.5" customHeight="1">
      <c r="A1043" s="29">
        <v>63.0</v>
      </c>
      <c r="B1043" s="30">
        <v>2405.0</v>
      </c>
      <c r="C1043" s="31">
        <v>1041.0</v>
      </c>
      <c r="D1043" s="32" t="s">
        <v>1087</v>
      </c>
      <c r="E1043" s="94"/>
      <c r="F1043" s="95"/>
      <c r="G1043" s="103"/>
      <c r="H1043" s="8"/>
      <c r="I1043" s="8"/>
      <c r="J1043" s="54"/>
      <c r="K1043" s="69"/>
      <c r="L1043" s="65"/>
      <c r="M1043" s="65"/>
      <c r="N1043" s="132"/>
      <c r="O1043" s="134"/>
      <c r="P1043" s="134"/>
      <c r="Q1043" s="83"/>
      <c r="R1043" s="90"/>
      <c r="S1043" s="91"/>
      <c r="T1043" s="128" t="s">
        <v>326</v>
      </c>
      <c r="U1043" s="83" t="s">
        <v>21</v>
      </c>
      <c r="V1043" s="91">
        <f>$V$293</f>
        <v>0.7</v>
      </c>
      <c r="W1043" s="88"/>
      <c r="X1043" s="88"/>
      <c r="Y1043" s="89"/>
      <c r="Z1043" s="87"/>
      <c r="AA1043" s="90"/>
      <c r="AB1043" s="91"/>
      <c r="AC1043" s="91"/>
      <c r="AD1043" s="91"/>
      <c r="AE1043" s="91"/>
      <c r="AF1043" s="91"/>
      <c r="AG1043" s="45">
        <f>ROUND(ROUND(ROUND(H1024*R1036,0)*V1043,0)-AA1041,0)</f>
        <v>391</v>
      </c>
      <c r="AH1043" s="79"/>
      <c r="AI1043" s="80"/>
      <c r="AJ1043" s="80"/>
      <c r="AK1043" s="80"/>
      <c r="AL1043" s="14"/>
      <c r="AM1043" s="16" t="str">
        <f t="shared" si="1"/>
        <v>{s:'632405', v:391 , c:'放デイ２０・未計画・開減１・拘減・'},</v>
      </c>
      <c r="AN1043" s="16"/>
    </row>
    <row r="1044" ht="16.5" customHeight="1">
      <c r="A1044" s="29">
        <v>63.0</v>
      </c>
      <c r="B1044" s="30">
        <v>2406.0</v>
      </c>
      <c r="C1044" s="31">
        <v>1042.0</v>
      </c>
      <c r="D1044" s="32" t="s">
        <v>1088</v>
      </c>
      <c r="E1044" s="94"/>
      <c r="F1044" s="95"/>
      <c r="G1044" s="103"/>
      <c r="H1044" s="8"/>
      <c r="I1044" s="8"/>
      <c r="J1044" s="54"/>
      <c r="K1044" s="69"/>
      <c r="L1044" s="65"/>
      <c r="M1044" s="65"/>
      <c r="N1044" s="132"/>
      <c r="O1044" s="134"/>
      <c r="P1044" s="134"/>
      <c r="Q1044" s="83"/>
      <c r="R1044" s="90"/>
      <c r="S1044" s="91"/>
      <c r="T1044" s="129"/>
      <c r="U1044" s="56"/>
      <c r="V1044" s="72"/>
      <c r="W1044" s="73" t="s">
        <v>20</v>
      </c>
      <c r="X1044" s="74" t="s">
        <v>21</v>
      </c>
      <c r="Y1044" s="92">
        <v>0.85</v>
      </c>
      <c r="Z1044" s="87"/>
      <c r="AA1044" s="90"/>
      <c r="AB1044" s="91"/>
      <c r="AC1044" s="91"/>
      <c r="AD1044" s="91"/>
      <c r="AE1044" s="91"/>
      <c r="AF1044" s="91"/>
      <c r="AG1044" s="45">
        <f>ROUND(ROUND(ROUND(ROUND(H1024*R1036,0)*V1043,0)*Y1044,0)-AA1041,0)</f>
        <v>332</v>
      </c>
      <c r="AH1044" s="79"/>
      <c r="AI1044" s="80"/>
      <c r="AJ1044" s="80"/>
      <c r="AK1044" s="80"/>
      <c r="AL1044" s="14"/>
      <c r="AM1044" s="16" t="str">
        <f t="shared" si="1"/>
        <v>{s:'632406', v:332 , c:'放デイ２０・未計画・開減１・評減・拘減・'},</v>
      </c>
      <c r="AN1044" s="16"/>
    </row>
    <row r="1045" ht="16.5" customHeight="1">
      <c r="A1045" s="29">
        <v>63.0</v>
      </c>
      <c r="B1045" s="30">
        <v>2407.0</v>
      </c>
      <c r="C1045" s="31">
        <v>1043.0</v>
      </c>
      <c r="D1045" s="32" t="s">
        <v>1089</v>
      </c>
      <c r="E1045" s="94"/>
      <c r="F1045" s="95"/>
      <c r="G1045" s="103"/>
      <c r="H1045" s="8"/>
      <c r="I1045" s="8"/>
      <c r="J1045" s="54"/>
      <c r="K1045" s="69"/>
      <c r="L1045" s="65"/>
      <c r="M1045" s="65"/>
      <c r="N1045" s="132"/>
      <c r="O1045" s="134"/>
      <c r="P1045" s="134"/>
      <c r="Q1045" s="83"/>
      <c r="R1045" s="90"/>
      <c r="S1045" s="91"/>
      <c r="T1045" s="128" t="s">
        <v>329</v>
      </c>
      <c r="U1045" s="83" t="s">
        <v>21</v>
      </c>
      <c r="V1045" s="91">
        <f>$V$295</f>
        <v>0.85</v>
      </c>
      <c r="W1045" s="77"/>
      <c r="X1045" s="77"/>
      <c r="Y1045" s="72"/>
      <c r="Z1045" s="87"/>
      <c r="AA1045" s="90"/>
      <c r="AB1045" s="91"/>
      <c r="AC1045" s="91"/>
      <c r="AD1045" s="91"/>
      <c r="AE1045" s="91"/>
      <c r="AF1045" s="91"/>
      <c r="AG1045" s="45">
        <f>ROUND(ROUND(ROUND(H1024*R1036,0)*V1045,0)-AA1041,0)</f>
        <v>476</v>
      </c>
      <c r="AH1045" s="79"/>
      <c r="AI1045" s="80"/>
      <c r="AJ1045" s="80"/>
      <c r="AK1045" s="80"/>
      <c r="AL1045" s="14"/>
      <c r="AM1045" s="16" t="str">
        <f t="shared" si="1"/>
        <v>{s:'632407', v:476 , c:'放デイ２０・未計画・開減２・拘減・'},</v>
      </c>
      <c r="AN1045" s="16"/>
    </row>
    <row r="1046" ht="16.5" customHeight="1">
      <c r="A1046" s="29">
        <v>63.0</v>
      </c>
      <c r="B1046" s="30">
        <v>2408.0</v>
      </c>
      <c r="C1046" s="31">
        <v>1044.0</v>
      </c>
      <c r="D1046" s="32" t="s">
        <v>1090</v>
      </c>
      <c r="E1046" s="94"/>
      <c r="F1046" s="95"/>
      <c r="G1046" s="103"/>
      <c r="H1046" s="8"/>
      <c r="I1046" s="8"/>
      <c r="J1046" s="54"/>
      <c r="K1046" s="69"/>
      <c r="L1046" s="65"/>
      <c r="M1046" s="65"/>
      <c r="N1046" s="132"/>
      <c r="O1046" s="134"/>
      <c r="P1046" s="134"/>
      <c r="Q1046" s="83"/>
      <c r="R1046" s="90"/>
      <c r="S1046" s="91"/>
      <c r="T1046" s="129"/>
      <c r="U1046" s="56"/>
      <c r="V1046" s="72"/>
      <c r="W1046" s="73" t="s">
        <v>20</v>
      </c>
      <c r="X1046" s="74" t="s">
        <v>21</v>
      </c>
      <c r="Y1046" s="92">
        <v>0.85</v>
      </c>
      <c r="Z1046" s="93"/>
      <c r="AA1046" s="77"/>
      <c r="AB1046" s="72"/>
      <c r="AC1046" s="72"/>
      <c r="AD1046" s="72"/>
      <c r="AE1046" s="72"/>
      <c r="AF1046" s="72"/>
      <c r="AG1046" s="45">
        <f>ROUND(ROUND(ROUND(ROUND(H1024*R1036,0)*V1045,0)*Y1046,0)-AA1041,0)</f>
        <v>404</v>
      </c>
      <c r="AH1046" s="79"/>
      <c r="AI1046" s="80"/>
      <c r="AJ1046" s="80"/>
      <c r="AK1046" s="80"/>
      <c r="AL1046" s="14"/>
      <c r="AM1046" s="16" t="str">
        <f t="shared" si="1"/>
        <v>{s:'632408', v:404 , c:'放デイ２０・未計画・開減２・評減・拘減・'},</v>
      </c>
      <c r="AN1046" s="16"/>
    </row>
    <row r="1047" ht="16.5" customHeight="1">
      <c r="A1047" s="29">
        <v>63.0</v>
      </c>
      <c r="B1047" s="30">
        <v>2409.0</v>
      </c>
      <c r="C1047" s="31">
        <v>1045.0</v>
      </c>
      <c r="D1047" s="32" t="s">
        <v>1091</v>
      </c>
      <c r="E1047" s="94"/>
      <c r="F1047" s="95"/>
      <c r="G1047" s="103"/>
      <c r="H1047" s="8"/>
      <c r="I1047" s="8"/>
      <c r="J1047" s="54"/>
      <c r="K1047" s="69"/>
      <c r="L1047" s="65"/>
      <c r="M1047" s="65"/>
      <c r="N1047" s="132"/>
      <c r="O1047" s="134"/>
      <c r="P1047" s="130" t="s">
        <v>27</v>
      </c>
      <c r="Q1047" s="41"/>
      <c r="R1047" s="135"/>
      <c r="S1047" s="68"/>
      <c r="T1047" s="118"/>
      <c r="U1047" s="41"/>
      <c r="V1047" s="42"/>
      <c r="W1047" s="43"/>
      <c r="X1047" s="43"/>
      <c r="Y1047" s="43"/>
      <c r="Z1047" s="43"/>
      <c r="AA1047" s="43"/>
      <c r="AB1047" s="44"/>
      <c r="AC1047" s="44"/>
      <c r="AD1047" s="44"/>
      <c r="AE1047" s="44"/>
      <c r="AF1047" s="44"/>
      <c r="AG1047" s="45">
        <f>ROUND(H1024*R1048,0)</f>
        <v>405</v>
      </c>
      <c r="AH1047" s="79"/>
      <c r="AI1047" s="80"/>
      <c r="AJ1047" s="80"/>
      <c r="AK1047" s="80"/>
      <c r="AL1047" s="14"/>
      <c r="AM1047" s="16" t="str">
        <f t="shared" si="1"/>
        <v>{s:'632409', v:405 , c:'放デイ２０・未計画２・'},</v>
      </c>
      <c r="AN1047" s="16"/>
    </row>
    <row r="1048" ht="16.5" customHeight="1">
      <c r="A1048" s="29">
        <v>63.0</v>
      </c>
      <c r="B1048" s="30">
        <v>2410.0</v>
      </c>
      <c r="C1048" s="31">
        <v>1046.0</v>
      </c>
      <c r="D1048" s="32" t="s">
        <v>1092</v>
      </c>
      <c r="E1048" s="94"/>
      <c r="F1048" s="95"/>
      <c r="G1048" s="103"/>
      <c r="H1048" s="8"/>
      <c r="I1048" s="8"/>
      <c r="J1048" s="54"/>
      <c r="K1048" s="69"/>
      <c r="L1048" s="65"/>
      <c r="M1048" s="65"/>
      <c r="N1048" s="132"/>
      <c r="O1048" s="134"/>
      <c r="P1048" s="87"/>
      <c r="Q1048" s="83" t="s">
        <v>21</v>
      </c>
      <c r="R1048" s="90">
        <v>0.5</v>
      </c>
      <c r="S1048" s="91"/>
      <c r="T1048" s="126"/>
      <c r="U1048" s="56"/>
      <c r="V1048" s="58"/>
      <c r="W1048" s="59" t="s">
        <v>20</v>
      </c>
      <c r="X1048" s="41" t="s">
        <v>21</v>
      </c>
      <c r="Y1048" s="60">
        <v>0.85</v>
      </c>
      <c r="Z1048" s="43"/>
      <c r="AA1048" s="43"/>
      <c r="AB1048" s="44"/>
      <c r="AC1048" s="44"/>
      <c r="AD1048" s="44"/>
      <c r="AE1048" s="44"/>
      <c r="AF1048" s="44"/>
      <c r="AG1048" s="45">
        <f>ROUND(ROUND(H1024*R1048,0)*Y1048,0)</f>
        <v>344</v>
      </c>
      <c r="AH1048" s="79"/>
      <c r="AI1048" s="80"/>
      <c r="AJ1048" s="80"/>
      <c r="AK1048" s="80"/>
      <c r="AL1048" s="14"/>
      <c r="AM1048" s="16" t="str">
        <f t="shared" si="1"/>
        <v>{s:'632410', v:344 , c:'放デイ２０・未計画２・評減・'},</v>
      </c>
      <c r="AN1048" s="16"/>
    </row>
    <row r="1049" ht="16.5" customHeight="1">
      <c r="A1049" s="29">
        <v>63.0</v>
      </c>
      <c r="B1049" s="30">
        <v>2411.0</v>
      </c>
      <c r="C1049" s="31">
        <v>1047.0</v>
      </c>
      <c r="D1049" s="32" t="s">
        <v>1093</v>
      </c>
      <c r="E1049" s="94"/>
      <c r="F1049" s="95"/>
      <c r="G1049" s="103"/>
      <c r="H1049" s="8"/>
      <c r="I1049" s="8"/>
      <c r="J1049" s="54"/>
      <c r="K1049" s="69"/>
      <c r="L1049" s="65"/>
      <c r="M1049" s="65"/>
      <c r="N1049" s="132"/>
      <c r="O1049" s="134"/>
      <c r="P1049" s="87"/>
      <c r="Q1049" s="83"/>
      <c r="R1049" s="90"/>
      <c r="S1049" s="91"/>
      <c r="T1049" s="128" t="s">
        <v>326</v>
      </c>
      <c r="U1049" s="41" t="s">
        <v>21</v>
      </c>
      <c r="V1049" s="68">
        <f>$V$293</f>
        <v>0.7</v>
      </c>
      <c r="W1049" s="88"/>
      <c r="X1049" s="88"/>
      <c r="Y1049" s="88"/>
      <c r="Z1049" s="88"/>
      <c r="AA1049" s="88"/>
      <c r="AB1049" s="89"/>
      <c r="AC1049" s="89"/>
      <c r="AD1049" s="89"/>
      <c r="AE1049" s="89"/>
      <c r="AF1049" s="89"/>
      <c r="AG1049" s="45">
        <f>ROUND(ROUND(H1024*R1048,0)*V1049,0)</f>
        <v>284</v>
      </c>
      <c r="AH1049" s="79"/>
      <c r="AI1049" s="80"/>
      <c r="AJ1049" s="80"/>
      <c r="AK1049" s="80"/>
      <c r="AL1049" s="14"/>
      <c r="AM1049" s="16" t="str">
        <f t="shared" si="1"/>
        <v>{s:'632411', v:284 , c:'放デイ２０・未計画２・開減１・'},</v>
      </c>
      <c r="AN1049" s="16"/>
    </row>
    <row r="1050" ht="16.5" customHeight="1">
      <c r="A1050" s="29">
        <v>63.0</v>
      </c>
      <c r="B1050" s="30">
        <v>2412.0</v>
      </c>
      <c r="C1050" s="31">
        <v>1048.0</v>
      </c>
      <c r="D1050" s="32" t="s">
        <v>1094</v>
      </c>
      <c r="E1050" s="94"/>
      <c r="F1050" s="95"/>
      <c r="G1050" s="103"/>
      <c r="H1050" s="8"/>
      <c r="I1050" s="8"/>
      <c r="J1050" s="54"/>
      <c r="K1050" s="69"/>
      <c r="L1050" s="65"/>
      <c r="M1050" s="65"/>
      <c r="N1050" s="132"/>
      <c r="O1050" s="134"/>
      <c r="P1050" s="87"/>
      <c r="Q1050" s="83"/>
      <c r="R1050" s="90"/>
      <c r="S1050" s="91"/>
      <c r="T1050" s="129"/>
      <c r="U1050" s="56"/>
      <c r="V1050" s="72"/>
      <c r="W1050" s="73" t="s">
        <v>20</v>
      </c>
      <c r="X1050" s="74" t="s">
        <v>21</v>
      </c>
      <c r="Y1050" s="75">
        <v>0.85</v>
      </c>
      <c r="Z1050" s="43"/>
      <c r="AA1050" s="43"/>
      <c r="AB1050" s="44"/>
      <c r="AC1050" s="44"/>
      <c r="AD1050" s="44"/>
      <c r="AE1050" s="44"/>
      <c r="AF1050" s="44"/>
      <c r="AG1050" s="45">
        <f>ROUND(ROUND(ROUND(H1024*R1048,0)*V1049,0)*Y1050,0)</f>
        <v>241</v>
      </c>
      <c r="AH1050" s="79"/>
      <c r="AI1050" s="80"/>
      <c r="AJ1050" s="80"/>
      <c r="AK1050" s="80"/>
      <c r="AL1050" s="14"/>
      <c r="AM1050" s="16" t="str">
        <f t="shared" si="1"/>
        <v>{s:'632412', v:241 , c:'放デイ２０・未計画２・開減１・評減・'},</v>
      </c>
      <c r="AN1050" s="16"/>
    </row>
    <row r="1051" ht="16.5" customHeight="1">
      <c r="A1051" s="29">
        <v>63.0</v>
      </c>
      <c r="B1051" s="30">
        <v>2413.0</v>
      </c>
      <c r="C1051" s="31">
        <v>1049.0</v>
      </c>
      <c r="D1051" s="32" t="s">
        <v>1095</v>
      </c>
      <c r="E1051" s="94"/>
      <c r="F1051" s="95"/>
      <c r="G1051" s="103"/>
      <c r="H1051" s="8"/>
      <c r="I1051" s="8"/>
      <c r="J1051" s="54"/>
      <c r="K1051" s="69"/>
      <c r="L1051" s="65"/>
      <c r="M1051" s="65"/>
      <c r="N1051" s="132"/>
      <c r="O1051" s="134"/>
      <c r="P1051" s="87"/>
      <c r="Q1051" s="83"/>
      <c r="R1051" s="90"/>
      <c r="S1051" s="91"/>
      <c r="T1051" s="128" t="s">
        <v>329</v>
      </c>
      <c r="U1051" s="41" t="s">
        <v>21</v>
      </c>
      <c r="V1051" s="68">
        <f>$V$295</f>
        <v>0.85</v>
      </c>
      <c r="W1051" s="77"/>
      <c r="X1051" s="77"/>
      <c r="Y1051" s="77"/>
      <c r="Z1051" s="77"/>
      <c r="AA1051" s="77"/>
      <c r="AB1051" s="72"/>
      <c r="AC1051" s="72"/>
      <c r="AD1051" s="72"/>
      <c r="AE1051" s="72"/>
      <c r="AF1051" s="72"/>
      <c r="AG1051" s="45">
        <f>ROUND(ROUND(H1024*R1048,0)*V1051,0)</f>
        <v>344</v>
      </c>
      <c r="AH1051" s="79"/>
      <c r="AI1051" s="80"/>
      <c r="AJ1051" s="80"/>
      <c r="AK1051" s="80"/>
      <c r="AL1051" s="14"/>
      <c r="AM1051" s="16" t="str">
        <f t="shared" si="1"/>
        <v>{s:'632413', v:344 , c:'放デイ２０・未計画２・開減２・'},</v>
      </c>
      <c r="AN1051" s="16"/>
    </row>
    <row r="1052" ht="16.5" customHeight="1">
      <c r="A1052" s="29">
        <v>63.0</v>
      </c>
      <c r="B1052" s="30">
        <v>2414.0</v>
      </c>
      <c r="C1052" s="31">
        <v>1050.0</v>
      </c>
      <c r="D1052" s="32" t="s">
        <v>1096</v>
      </c>
      <c r="E1052" s="94"/>
      <c r="F1052" s="95"/>
      <c r="G1052" s="103"/>
      <c r="H1052" s="8"/>
      <c r="I1052" s="8"/>
      <c r="J1052" s="54"/>
      <c r="K1052" s="69"/>
      <c r="L1052" s="65"/>
      <c r="M1052" s="65"/>
      <c r="N1052" s="132"/>
      <c r="O1052" s="134"/>
      <c r="P1052" s="134"/>
      <c r="Q1052" s="83"/>
      <c r="R1052" s="90"/>
      <c r="S1052" s="91"/>
      <c r="T1052" s="129"/>
      <c r="U1052" s="56"/>
      <c r="V1052" s="72"/>
      <c r="W1052" s="73" t="s">
        <v>20</v>
      </c>
      <c r="X1052" s="74" t="s">
        <v>21</v>
      </c>
      <c r="Y1052" s="75">
        <v>0.85</v>
      </c>
      <c r="Z1052" s="43"/>
      <c r="AA1052" s="43"/>
      <c r="AB1052" s="44"/>
      <c r="AC1052" s="44"/>
      <c r="AD1052" s="44"/>
      <c r="AE1052" s="44"/>
      <c r="AF1052" s="44"/>
      <c r="AG1052" s="45">
        <f>ROUND(ROUND(ROUND(H1024*R1048,0)*V1051,0)*Y1052,0)</f>
        <v>292</v>
      </c>
      <c r="AH1052" s="79"/>
      <c r="AI1052" s="80"/>
      <c r="AJ1052" s="80"/>
      <c r="AK1052" s="80"/>
      <c r="AL1052" s="14"/>
      <c r="AM1052" s="16" t="str">
        <f t="shared" si="1"/>
        <v>{s:'632414', v:292 , c:'放デイ２０・未計画２・開減２・評減・'},</v>
      </c>
      <c r="AN1052" s="16"/>
    </row>
    <row r="1053" ht="16.5" customHeight="1">
      <c r="A1053" s="29">
        <v>63.0</v>
      </c>
      <c r="B1053" s="30">
        <v>2415.0</v>
      </c>
      <c r="C1053" s="31">
        <v>1051.0</v>
      </c>
      <c r="D1053" s="32" t="s">
        <v>1097</v>
      </c>
      <c r="E1053" s="94"/>
      <c r="F1053" s="95"/>
      <c r="G1053" s="103"/>
      <c r="H1053" s="8"/>
      <c r="I1053" s="8"/>
      <c r="J1053" s="54"/>
      <c r="K1053" s="69"/>
      <c r="L1053" s="65"/>
      <c r="M1053" s="65"/>
      <c r="N1053" s="132"/>
      <c r="O1053" s="134"/>
      <c r="P1053" s="134"/>
      <c r="Q1053" s="83"/>
      <c r="R1053" s="90"/>
      <c r="S1053" s="91"/>
      <c r="T1053" s="118"/>
      <c r="U1053" s="41"/>
      <c r="V1053" s="42"/>
      <c r="W1053" s="43"/>
      <c r="X1053" s="43"/>
      <c r="Y1053" s="44"/>
      <c r="Z1053" s="82" t="s">
        <v>30</v>
      </c>
      <c r="AA1053" s="83">
        <v>5.0</v>
      </c>
      <c r="AB1053" s="84" t="s">
        <v>31</v>
      </c>
      <c r="AC1053" s="84"/>
      <c r="AD1053" s="84"/>
      <c r="AE1053" s="84"/>
      <c r="AF1053" s="84"/>
      <c r="AG1053" s="45">
        <f>ROUND(ROUND(H1024*R1048,0)-AA1053,0)</f>
        <v>400</v>
      </c>
      <c r="AH1053" s="79"/>
      <c r="AI1053" s="80"/>
      <c r="AJ1053" s="80"/>
      <c r="AK1053" s="80"/>
      <c r="AL1053" s="14"/>
      <c r="AM1053" s="16" t="str">
        <f t="shared" si="1"/>
        <v>{s:'632415', v:400 , c:'放デイ２０・未計画２・拘減・'},</v>
      </c>
      <c r="AN1053" s="16"/>
    </row>
    <row r="1054" ht="16.5" customHeight="1">
      <c r="A1054" s="29">
        <v>63.0</v>
      </c>
      <c r="B1054" s="30">
        <v>2416.0</v>
      </c>
      <c r="C1054" s="31">
        <v>1052.0</v>
      </c>
      <c r="D1054" s="32" t="s">
        <v>1098</v>
      </c>
      <c r="E1054" s="94"/>
      <c r="F1054" s="95"/>
      <c r="G1054" s="103"/>
      <c r="H1054" s="8"/>
      <c r="I1054" s="8"/>
      <c r="J1054" s="54"/>
      <c r="K1054" s="69"/>
      <c r="L1054" s="65"/>
      <c r="M1054" s="65"/>
      <c r="N1054" s="132"/>
      <c r="O1054" s="134"/>
      <c r="P1054" s="134"/>
      <c r="Q1054" s="83"/>
      <c r="R1054" s="90"/>
      <c r="S1054" s="91"/>
      <c r="T1054" s="126"/>
      <c r="U1054" s="56"/>
      <c r="V1054" s="58"/>
      <c r="W1054" s="59" t="s">
        <v>20</v>
      </c>
      <c r="X1054" s="41" t="s">
        <v>21</v>
      </c>
      <c r="Y1054" s="86">
        <v>0.85</v>
      </c>
      <c r="Z1054" s="87"/>
      <c r="AA1054" s="83"/>
      <c r="AB1054" s="84"/>
      <c r="AC1054" s="84"/>
      <c r="AD1054" s="84"/>
      <c r="AE1054" s="84"/>
      <c r="AF1054" s="84"/>
      <c r="AG1054" s="45">
        <f>ROUND(ROUND(ROUND(H1024*R1048,0)*Y1054,0)-AA1053,0)</f>
        <v>339</v>
      </c>
      <c r="AH1054" s="79"/>
      <c r="AI1054" s="80"/>
      <c r="AJ1054" s="80"/>
      <c r="AK1054" s="80"/>
      <c r="AL1054" s="14"/>
      <c r="AM1054" s="16" t="str">
        <f t="shared" si="1"/>
        <v>{s:'632416', v:339 , c:'放デイ２０・未計画２・評減・拘減・'},</v>
      </c>
      <c r="AN1054" s="16"/>
    </row>
    <row r="1055" ht="16.5" customHeight="1">
      <c r="A1055" s="29">
        <v>63.0</v>
      </c>
      <c r="B1055" s="30">
        <v>2417.0</v>
      </c>
      <c r="C1055" s="31">
        <v>1053.0</v>
      </c>
      <c r="D1055" s="32" t="s">
        <v>1099</v>
      </c>
      <c r="E1055" s="94"/>
      <c r="F1055" s="95"/>
      <c r="G1055" s="103"/>
      <c r="H1055" s="8"/>
      <c r="I1055" s="8"/>
      <c r="J1055" s="54"/>
      <c r="K1055" s="69"/>
      <c r="L1055" s="65"/>
      <c r="M1055" s="65"/>
      <c r="N1055" s="132"/>
      <c r="O1055" s="134"/>
      <c r="P1055" s="134"/>
      <c r="Q1055" s="83"/>
      <c r="R1055" s="90"/>
      <c r="S1055" s="91"/>
      <c r="T1055" s="128" t="s">
        <v>326</v>
      </c>
      <c r="U1055" s="83" t="s">
        <v>21</v>
      </c>
      <c r="V1055" s="91">
        <f>$V$293</f>
        <v>0.7</v>
      </c>
      <c r="W1055" s="88"/>
      <c r="X1055" s="88"/>
      <c r="Y1055" s="89"/>
      <c r="Z1055" s="87"/>
      <c r="AA1055" s="90"/>
      <c r="AB1055" s="91"/>
      <c r="AC1055" s="91"/>
      <c r="AD1055" s="91"/>
      <c r="AE1055" s="91"/>
      <c r="AF1055" s="91"/>
      <c r="AG1055" s="45">
        <f>ROUND(ROUND(ROUND(H1024*R1048,0)*V1055,0)-AA1053,0)</f>
        <v>279</v>
      </c>
      <c r="AH1055" s="79"/>
      <c r="AI1055" s="80"/>
      <c r="AJ1055" s="80"/>
      <c r="AK1055" s="80"/>
      <c r="AL1055" s="14"/>
      <c r="AM1055" s="16" t="str">
        <f t="shared" si="1"/>
        <v>{s:'632417', v:279 , c:'放デイ２０・未計画２・開減１・拘減・'},</v>
      </c>
      <c r="AN1055" s="16"/>
    </row>
    <row r="1056" ht="16.5" customHeight="1">
      <c r="A1056" s="29">
        <v>63.0</v>
      </c>
      <c r="B1056" s="30">
        <v>2418.0</v>
      </c>
      <c r="C1056" s="31">
        <v>1054.0</v>
      </c>
      <c r="D1056" s="32" t="s">
        <v>1100</v>
      </c>
      <c r="E1056" s="94"/>
      <c r="F1056" s="95"/>
      <c r="G1056" s="103"/>
      <c r="H1056" s="8"/>
      <c r="I1056" s="8"/>
      <c r="J1056" s="54"/>
      <c r="K1056" s="69"/>
      <c r="L1056" s="65"/>
      <c r="M1056" s="65"/>
      <c r="N1056" s="132"/>
      <c r="O1056" s="134"/>
      <c r="P1056" s="134"/>
      <c r="Q1056" s="83"/>
      <c r="R1056" s="90"/>
      <c r="S1056" s="91"/>
      <c r="T1056" s="129"/>
      <c r="U1056" s="56"/>
      <c r="V1056" s="72"/>
      <c r="W1056" s="73" t="s">
        <v>20</v>
      </c>
      <c r="X1056" s="74" t="s">
        <v>21</v>
      </c>
      <c r="Y1056" s="92">
        <v>0.85</v>
      </c>
      <c r="Z1056" s="87"/>
      <c r="AA1056" s="90"/>
      <c r="AB1056" s="91"/>
      <c r="AC1056" s="91"/>
      <c r="AD1056" s="91"/>
      <c r="AE1056" s="91"/>
      <c r="AF1056" s="91"/>
      <c r="AG1056" s="45">
        <f>ROUND(ROUND(ROUND(ROUND(H1024*R1048,0)*V1055,0)*Y1056,0)-AA1053,0)</f>
        <v>236</v>
      </c>
      <c r="AH1056" s="79"/>
      <c r="AI1056" s="80"/>
      <c r="AJ1056" s="80"/>
      <c r="AK1056" s="80"/>
      <c r="AL1056" s="14"/>
      <c r="AM1056" s="16" t="str">
        <f t="shared" si="1"/>
        <v>{s:'632418', v:236 , c:'放デイ２０・未計画２・開減１・評減・拘減・'},</v>
      </c>
      <c r="AN1056" s="16"/>
    </row>
    <row r="1057" ht="16.5" customHeight="1">
      <c r="A1057" s="29">
        <v>63.0</v>
      </c>
      <c r="B1057" s="30">
        <v>2419.0</v>
      </c>
      <c r="C1057" s="31">
        <v>1055.0</v>
      </c>
      <c r="D1057" s="32" t="s">
        <v>1101</v>
      </c>
      <c r="E1057" s="94"/>
      <c r="F1057" s="95"/>
      <c r="G1057" s="103"/>
      <c r="H1057" s="8"/>
      <c r="I1057" s="8"/>
      <c r="J1057" s="54"/>
      <c r="K1057" s="69"/>
      <c r="L1057" s="65"/>
      <c r="M1057" s="65"/>
      <c r="N1057" s="132"/>
      <c r="O1057" s="134"/>
      <c r="P1057" s="134"/>
      <c r="Q1057" s="83"/>
      <c r="R1057" s="90"/>
      <c r="S1057" s="91"/>
      <c r="T1057" s="128" t="s">
        <v>329</v>
      </c>
      <c r="U1057" s="83" t="s">
        <v>21</v>
      </c>
      <c r="V1057" s="91">
        <f>$V$295</f>
        <v>0.85</v>
      </c>
      <c r="W1057" s="77"/>
      <c r="X1057" s="77"/>
      <c r="Y1057" s="72"/>
      <c r="Z1057" s="87"/>
      <c r="AA1057" s="90"/>
      <c r="AB1057" s="91"/>
      <c r="AC1057" s="91"/>
      <c r="AD1057" s="91"/>
      <c r="AE1057" s="91"/>
      <c r="AF1057" s="91"/>
      <c r="AG1057" s="45">
        <f>ROUND(ROUND(ROUND(H1024*R1048,0)*V1057,0)-AA1053,0)</f>
        <v>339</v>
      </c>
      <c r="AH1057" s="79"/>
      <c r="AI1057" s="80"/>
      <c r="AJ1057" s="80"/>
      <c r="AK1057" s="80"/>
      <c r="AL1057" s="14"/>
      <c r="AM1057" s="16" t="str">
        <f t="shared" si="1"/>
        <v>{s:'632419', v:339 , c:'放デイ２０・未計画２・開減２・拘減・'},</v>
      </c>
      <c r="AN1057" s="16"/>
    </row>
    <row r="1058" ht="16.5" customHeight="1">
      <c r="A1058" s="29">
        <v>63.0</v>
      </c>
      <c r="B1058" s="30">
        <v>2420.0</v>
      </c>
      <c r="C1058" s="31">
        <v>1056.0</v>
      </c>
      <c r="D1058" s="32" t="s">
        <v>1102</v>
      </c>
      <c r="E1058" s="94"/>
      <c r="F1058" s="95"/>
      <c r="G1058" s="103"/>
      <c r="H1058" s="8"/>
      <c r="I1058" s="8"/>
      <c r="J1058" s="109"/>
      <c r="K1058" s="65"/>
      <c r="L1058" s="65"/>
      <c r="M1058" s="65"/>
      <c r="N1058" s="141"/>
      <c r="O1058" s="142"/>
      <c r="P1058" s="137"/>
      <c r="Q1058" s="83"/>
      <c r="R1058" s="90"/>
      <c r="S1058" s="72"/>
      <c r="T1058" s="129"/>
      <c r="U1058" s="56"/>
      <c r="V1058" s="72"/>
      <c r="W1058" s="73" t="s">
        <v>20</v>
      </c>
      <c r="X1058" s="74" t="s">
        <v>21</v>
      </c>
      <c r="Y1058" s="92">
        <v>0.85</v>
      </c>
      <c r="Z1058" s="93"/>
      <c r="AA1058" s="77"/>
      <c r="AB1058" s="72"/>
      <c r="AC1058" s="72"/>
      <c r="AD1058" s="72"/>
      <c r="AE1058" s="72"/>
      <c r="AF1058" s="72"/>
      <c r="AG1058" s="45">
        <f>ROUND(ROUND(ROUND(ROUND(H1024*R1048,0)*V1057,0)*Y1058,0)-AA1053,0)</f>
        <v>287</v>
      </c>
      <c r="AH1058" s="79"/>
      <c r="AI1058" s="80"/>
      <c r="AJ1058" s="80"/>
      <c r="AK1058" s="80"/>
      <c r="AL1058" s="14"/>
      <c r="AM1058" s="16" t="str">
        <f t="shared" si="1"/>
        <v>{s:'632420', v:287 , c:'放デイ２０・未計画２・開減２・評減・拘減・'},</v>
      </c>
      <c r="AN1058" s="16"/>
    </row>
    <row r="1059" ht="16.5" customHeight="1">
      <c r="A1059" s="29">
        <v>63.0</v>
      </c>
      <c r="B1059" s="30">
        <v>2431.0</v>
      </c>
      <c r="C1059" s="31">
        <v>1057.0</v>
      </c>
      <c r="D1059" s="32" t="s">
        <v>1103</v>
      </c>
      <c r="E1059" s="130" t="s">
        <v>1104</v>
      </c>
      <c r="F1059" s="148"/>
      <c r="G1059" s="102" t="s">
        <v>1105</v>
      </c>
      <c r="H1059" s="169"/>
      <c r="I1059" s="169"/>
      <c r="J1059" s="35"/>
      <c r="K1059" s="7"/>
      <c r="L1059" s="7"/>
      <c r="M1059" s="38"/>
      <c r="N1059" s="7"/>
      <c r="O1059" s="158"/>
      <c r="P1059" s="158"/>
      <c r="Q1059" s="7"/>
      <c r="R1059" s="7"/>
      <c r="S1059" s="7"/>
      <c r="T1059" s="35"/>
      <c r="U1059" s="41"/>
      <c r="V1059" s="170"/>
      <c r="W1059" s="43"/>
      <c r="X1059" s="43"/>
      <c r="Y1059" s="77"/>
      <c r="Z1059" s="77"/>
      <c r="AA1059" s="171"/>
      <c r="AB1059" s="172"/>
      <c r="AC1059" s="172"/>
      <c r="AD1059" s="172"/>
      <c r="AE1059" s="172"/>
      <c r="AF1059" s="172"/>
      <c r="AG1059" s="45">
        <f>ROUND(K1060,0)</f>
        <v>429</v>
      </c>
      <c r="AH1059" s="79"/>
      <c r="AI1059" s="80"/>
      <c r="AJ1059" s="80"/>
      <c r="AK1059" s="80"/>
      <c r="AL1059" s="14"/>
      <c r="AM1059" s="16" t="str">
        <f t="shared" si="1"/>
        <v>{s:'632431', v:429 , c:'共生型放デイ１・'},</v>
      </c>
      <c r="AN1059" s="16"/>
    </row>
    <row r="1060" ht="16.5" customHeight="1">
      <c r="A1060" s="29">
        <v>63.0</v>
      </c>
      <c r="B1060" s="30">
        <v>2432.0</v>
      </c>
      <c r="C1060" s="31">
        <v>1058.0</v>
      </c>
      <c r="D1060" s="32" t="s">
        <v>1106</v>
      </c>
      <c r="E1060" s="104"/>
      <c r="F1060" s="149"/>
      <c r="G1060" s="173"/>
      <c r="H1060" s="174"/>
      <c r="I1060" s="174"/>
      <c r="J1060" s="63"/>
      <c r="K1060" s="50">
        <v>429.0</v>
      </c>
      <c r="L1060" s="8" t="s">
        <v>9</v>
      </c>
      <c r="M1060" s="53"/>
      <c r="N1060" s="8"/>
      <c r="O1060" s="160"/>
      <c r="P1060" s="160"/>
      <c r="Q1060" s="8"/>
      <c r="R1060" s="8"/>
      <c r="S1060" s="8"/>
      <c r="T1060" s="63"/>
      <c r="U1060" s="83"/>
      <c r="V1060" s="175"/>
      <c r="W1060" s="59" t="s">
        <v>20</v>
      </c>
      <c r="X1060" s="41" t="s">
        <v>21</v>
      </c>
      <c r="Y1060" s="75">
        <v>0.85</v>
      </c>
      <c r="Z1060" s="43"/>
      <c r="AA1060" s="176"/>
      <c r="AB1060" s="170"/>
      <c r="AC1060" s="170"/>
      <c r="AD1060" s="170"/>
      <c r="AE1060" s="170"/>
      <c r="AF1060" s="170"/>
      <c r="AG1060" s="45">
        <f>ROUND(K1060*Y1060,0)</f>
        <v>365</v>
      </c>
      <c r="AH1060" s="79"/>
      <c r="AI1060" s="80"/>
      <c r="AJ1060" s="80"/>
      <c r="AK1060" s="80"/>
      <c r="AL1060" s="14"/>
      <c r="AM1060" s="16" t="str">
        <f t="shared" si="1"/>
        <v>{s:'632432', v:365 , c:'共生型放デイ１・評減・'},</v>
      </c>
      <c r="AN1060" s="16"/>
    </row>
    <row r="1061" ht="16.5" customHeight="1">
      <c r="A1061" s="29">
        <v>63.0</v>
      </c>
      <c r="B1061" s="30">
        <v>2433.0</v>
      </c>
      <c r="C1061" s="31">
        <v>1059.0</v>
      </c>
      <c r="D1061" s="32" t="s">
        <v>1107</v>
      </c>
      <c r="E1061" s="104"/>
      <c r="F1061" s="149"/>
      <c r="G1061" s="173"/>
      <c r="H1061" s="174"/>
      <c r="I1061" s="174"/>
      <c r="J1061" s="63"/>
      <c r="K1061" s="8"/>
      <c r="L1061" s="8"/>
      <c r="M1061" s="53"/>
      <c r="N1061" s="14"/>
      <c r="O1061" s="162"/>
      <c r="P1061" s="162"/>
      <c r="Q1061" s="8"/>
      <c r="R1061" s="8"/>
      <c r="S1061" s="8"/>
      <c r="T1061" s="177"/>
      <c r="U1061" s="83"/>
      <c r="V1061" s="91"/>
      <c r="W1061" s="88"/>
      <c r="X1061" s="88"/>
      <c r="Y1061" s="89"/>
      <c r="Z1061" s="122" t="s">
        <v>30</v>
      </c>
      <c r="AA1061" s="41">
        <v>5.0</v>
      </c>
      <c r="AB1061" s="151" t="s">
        <v>31</v>
      </c>
      <c r="AC1061" s="151"/>
      <c r="AD1061" s="151"/>
      <c r="AE1061" s="151"/>
      <c r="AF1061" s="151"/>
      <c r="AG1061" s="45">
        <f>ROUND(K1060-AA1061,0)</f>
        <v>424</v>
      </c>
      <c r="AH1061" s="79"/>
      <c r="AI1061" s="80"/>
      <c r="AJ1061" s="80"/>
      <c r="AK1061" s="80"/>
      <c r="AL1061" s="14"/>
      <c r="AM1061" s="16" t="str">
        <f t="shared" si="1"/>
        <v>{s:'632433', v:424 , c:'共生型放デイ１・拘減・'},</v>
      </c>
      <c r="AN1061" s="16"/>
    </row>
    <row r="1062" ht="16.5" customHeight="1">
      <c r="A1062" s="29">
        <v>63.0</v>
      </c>
      <c r="B1062" s="30">
        <v>2434.0</v>
      </c>
      <c r="C1062" s="31">
        <v>1060.0</v>
      </c>
      <c r="D1062" s="32" t="s">
        <v>1108</v>
      </c>
      <c r="E1062" s="104"/>
      <c r="F1062" s="149"/>
      <c r="G1062" s="178"/>
      <c r="H1062" s="179"/>
      <c r="I1062" s="179"/>
      <c r="J1062" s="57"/>
      <c r="K1062" s="154"/>
      <c r="L1062" s="22"/>
      <c r="M1062" s="180"/>
      <c r="N1062" s="21"/>
      <c r="O1062" s="181"/>
      <c r="P1062" s="181"/>
      <c r="Q1062" s="22"/>
      <c r="R1062" s="22"/>
      <c r="S1062" s="22"/>
      <c r="T1062" s="182"/>
      <c r="U1062" s="56"/>
      <c r="V1062" s="72"/>
      <c r="W1062" s="73" t="s">
        <v>20</v>
      </c>
      <c r="X1062" s="74" t="s">
        <v>21</v>
      </c>
      <c r="Y1062" s="92">
        <v>0.85</v>
      </c>
      <c r="Z1062" s="164"/>
      <c r="AA1062" s="83"/>
      <c r="AB1062" s="84"/>
      <c r="AC1062" s="84"/>
      <c r="AD1062" s="84"/>
      <c r="AE1062" s="84"/>
      <c r="AF1062" s="84"/>
      <c r="AG1062" s="45">
        <f>ROUND(ROUND(K1060*Y1062,0)-AA1061,0)</f>
        <v>360</v>
      </c>
      <c r="AH1062" s="79"/>
      <c r="AI1062" s="80"/>
      <c r="AJ1062" s="80"/>
      <c r="AK1062" s="80"/>
      <c r="AL1062" s="14"/>
      <c r="AM1062" s="16" t="str">
        <f t="shared" si="1"/>
        <v>{s:'632434', v:360 , c:'共生型放デイ１・評減・拘減・'},</v>
      </c>
      <c r="AN1062" s="16"/>
    </row>
    <row r="1063" ht="16.5" customHeight="1">
      <c r="A1063" s="29">
        <v>63.0</v>
      </c>
      <c r="B1063" s="30">
        <v>2441.0</v>
      </c>
      <c r="C1063" s="31">
        <v>1061.0</v>
      </c>
      <c r="D1063" s="32" t="s">
        <v>1109</v>
      </c>
      <c r="E1063" s="69"/>
      <c r="F1063" s="150"/>
      <c r="G1063" s="183" t="s">
        <v>1110</v>
      </c>
      <c r="H1063" s="184"/>
      <c r="I1063" s="184"/>
      <c r="J1063" s="184"/>
      <c r="K1063" s="113"/>
      <c r="L1063" s="8"/>
      <c r="M1063" s="96"/>
      <c r="N1063" s="7"/>
      <c r="O1063" s="96"/>
      <c r="P1063" s="81"/>
      <c r="Q1063" s="7"/>
      <c r="R1063" s="7"/>
      <c r="S1063" s="39"/>
      <c r="T1063" s="118"/>
      <c r="U1063" s="41"/>
      <c r="V1063" s="42"/>
      <c r="W1063" s="77"/>
      <c r="X1063" s="77"/>
      <c r="Y1063" s="43"/>
      <c r="Z1063" s="43"/>
      <c r="AA1063" s="171"/>
      <c r="AB1063" s="172"/>
      <c r="AC1063" s="172"/>
      <c r="AD1063" s="172"/>
      <c r="AE1063" s="172"/>
      <c r="AF1063" s="172"/>
      <c r="AG1063" s="45">
        <f>ROUND(K1064,0)</f>
        <v>554</v>
      </c>
      <c r="AH1063" s="79"/>
      <c r="AI1063" s="80"/>
      <c r="AJ1063" s="80"/>
      <c r="AK1063" s="80"/>
      <c r="AL1063" s="14"/>
      <c r="AM1063" s="16" t="str">
        <f t="shared" si="1"/>
        <v>{s:'632441', v:554 , c:'共生型放デイ２・'},</v>
      </c>
      <c r="AN1063" s="16"/>
    </row>
    <row r="1064" ht="16.5" customHeight="1">
      <c r="A1064" s="29">
        <v>63.0</v>
      </c>
      <c r="B1064" s="30">
        <v>2442.0</v>
      </c>
      <c r="C1064" s="31">
        <v>1062.0</v>
      </c>
      <c r="D1064" s="32" t="s">
        <v>1111</v>
      </c>
      <c r="E1064" s="69"/>
      <c r="F1064" s="150"/>
      <c r="G1064" s="185"/>
      <c r="H1064" s="186"/>
      <c r="I1064" s="186"/>
      <c r="J1064" s="186"/>
      <c r="K1064" s="50">
        <v>554.0</v>
      </c>
      <c r="L1064" s="8" t="s">
        <v>9</v>
      </c>
      <c r="M1064" s="65"/>
      <c r="N1064" s="8"/>
      <c r="O1064" s="65"/>
      <c r="P1064" s="187"/>
      <c r="Q1064" s="8"/>
      <c r="R1064" s="8"/>
      <c r="S1064" s="54"/>
      <c r="T1064" s="126"/>
      <c r="U1064" s="56"/>
      <c r="V1064" s="58"/>
      <c r="W1064" s="73" t="s">
        <v>20</v>
      </c>
      <c r="X1064" s="74" t="s">
        <v>21</v>
      </c>
      <c r="Y1064" s="60">
        <v>0.85</v>
      </c>
      <c r="Z1064" s="43"/>
      <c r="AA1064" s="171"/>
      <c r="AB1064" s="172"/>
      <c r="AC1064" s="172"/>
      <c r="AD1064" s="172"/>
      <c r="AE1064" s="172"/>
      <c r="AF1064" s="172"/>
      <c r="AG1064" s="45">
        <f>ROUND(K1064*Y1064,0)</f>
        <v>471</v>
      </c>
      <c r="AH1064" s="79"/>
      <c r="AI1064" s="80"/>
      <c r="AJ1064" s="80"/>
      <c r="AK1064" s="80"/>
      <c r="AL1064" s="14"/>
      <c r="AM1064" s="16" t="str">
        <f t="shared" si="1"/>
        <v>{s:'632442', v:471 , c:'共生型放デイ２・評減・'},</v>
      </c>
      <c r="AN1064" s="16"/>
    </row>
    <row r="1065" ht="16.5" customHeight="1">
      <c r="A1065" s="29">
        <v>63.0</v>
      </c>
      <c r="B1065" s="30">
        <v>2443.0</v>
      </c>
      <c r="C1065" s="31">
        <v>1063.0</v>
      </c>
      <c r="D1065" s="32" t="s">
        <v>1112</v>
      </c>
      <c r="E1065" s="94"/>
      <c r="F1065" s="95"/>
      <c r="G1065" s="185"/>
      <c r="H1065" s="186"/>
      <c r="I1065" s="186"/>
      <c r="J1065" s="186"/>
      <c r="K1065" s="65"/>
      <c r="L1065" s="65"/>
      <c r="M1065" s="65"/>
      <c r="N1065" s="83"/>
      <c r="O1065" s="137"/>
      <c r="P1065" s="137"/>
      <c r="Q1065" s="83"/>
      <c r="R1065" s="90"/>
      <c r="S1065" s="91"/>
      <c r="T1065" s="128" t="s">
        <v>326</v>
      </c>
      <c r="U1065" s="41" t="s">
        <v>21</v>
      </c>
      <c r="V1065" s="68">
        <f>$V$293</f>
        <v>0.7</v>
      </c>
      <c r="W1065" s="43"/>
      <c r="X1065" s="43"/>
      <c r="Y1065" s="88"/>
      <c r="Z1065" s="88"/>
      <c r="AA1065" s="88"/>
      <c r="AB1065" s="89"/>
      <c r="AC1065" s="89"/>
      <c r="AD1065" s="89"/>
      <c r="AE1065" s="89"/>
      <c r="AF1065" s="89"/>
      <c r="AG1065" s="45">
        <f>ROUND(K1064*V1065,0)</f>
        <v>388</v>
      </c>
      <c r="AH1065" s="79"/>
      <c r="AI1065" s="80"/>
      <c r="AJ1065" s="80"/>
      <c r="AK1065" s="80"/>
      <c r="AL1065" s="14"/>
      <c r="AM1065" s="16" t="str">
        <f t="shared" si="1"/>
        <v>{s:'632443', v:388 , c:'共生型放デイ２・開減１・'},</v>
      </c>
      <c r="AN1065" s="16"/>
    </row>
    <row r="1066" ht="16.5" customHeight="1">
      <c r="A1066" s="29">
        <v>63.0</v>
      </c>
      <c r="B1066" s="30">
        <v>2444.0</v>
      </c>
      <c r="C1066" s="31">
        <v>1064.0</v>
      </c>
      <c r="D1066" s="32" t="s">
        <v>1113</v>
      </c>
      <c r="E1066" s="94"/>
      <c r="F1066" s="95"/>
      <c r="G1066" s="185"/>
      <c r="H1066" s="186"/>
      <c r="I1066" s="186"/>
      <c r="J1066" s="8"/>
      <c r="K1066" s="65"/>
      <c r="L1066" s="65"/>
      <c r="M1066" s="65"/>
      <c r="N1066" s="83"/>
      <c r="O1066" s="137"/>
      <c r="P1066" s="137"/>
      <c r="Q1066" s="83"/>
      <c r="R1066" s="90"/>
      <c r="S1066" s="91"/>
      <c r="T1066" s="129"/>
      <c r="U1066" s="56"/>
      <c r="V1066" s="72"/>
      <c r="W1066" s="59" t="s">
        <v>20</v>
      </c>
      <c r="X1066" s="41" t="s">
        <v>21</v>
      </c>
      <c r="Y1066" s="75">
        <v>0.85</v>
      </c>
      <c r="Z1066" s="43"/>
      <c r="AA1066" s="88"/>
      <c r="AB1066" s="89"/>
      <c r="AC1066" s="89"/>
      <c r="AD1066" s="89"/>
      <c r="AE1066" s="89"/>
      <c r="AF1066" s="89"/>
      <c r="AG1066" s="45">
        <f>ROUND(ROUND(K1064*V1065,0)*Y1066,0)</f>
        <v>330</v>
      </c>
      <c r="AH1066" s="79"/>
      <c r="AI1066" s="80"/>
      <c r="AJ1066" s="80"/>
      <c r="AK1066" s="80"/>
      <c r="AL1066" s="14"/>
      <c r="AM1066" s="16" t="str">
        <f t="shared" si="1"/>
        <v>{s:'632444', v:330 , c:'共生型放デイ２・開減１・評減・'},</v>
      </c>
      <c r="AN1066" s="16"/>
    </row>
    <row r="1067" ht="16.5" customHeight="1">
      <c r="A1067" s="29">
        <v>63.0</v>
      </c>
      <c r="B1067" s="30">
        <v>2445.0</v>
      </c>
      <c r="C1067" s="31">
        <v>1065.0</v>
      </c>
      <c r="D1067" s="32" t="s">
        <v>1114</v>
      </c>
      <c r="E1067" s="94"/>
      <c r="F1067" s="95"/>
      <c r="G1067" s="103"/>
      <c r="H1067" s="8"/>
      <c r="I1067" s="8"/>
      <c r="J1067" s="8"/>
      <c r="K1067" s="65"/>
      <c r="L1067" s="65"/>
      <c r="M1067" s="65"/>
      <c r="N1067" s="83"/>
      <c r="O1067" s="137"/>
      <c r="P1067" s="137"/>
      <c r="Q1067" s="83"/>
      <c r="R1067" s="90"/>
      <c r="S1067" s="91"/>
      <c r="T1067" s="128" t="s">
        <v>329</v>
      </c>
      <c r="U1067" s="41" t="s">
        <v>21</v>
      </c>
      <c r="V1067" s="68">
        <f>$V$295</f>
        <v>0.85</v>
      </c>
      <c r="W1067" s="88"/>
      <c r="X1067" s="88"/>
      <c r="Y1067" s="77"/>
      <c r="Z1067" s="77"/>
      <c r="AA1067" s="88"/>
      <c r="AB1067" s="89"/>
      <c r="AC1067" s="89"/>
      <c r="AD1067" s="89"/>
      <c r="AE1067" s="89"/>
      <c r="AF1067" s="89"/>
      <c r="AG1067" s="45">
        <f>ROUND(K1064*V1067,0)</f>
        <v>471</v>
      </c>
      <c r="AH1067" s="79"/>
      <c r="AI1067" s="80"/>
      <c r="AJ1067" s="80"/>
      <c r="AK1067" s="80"/>
      <c r="AL1067" s="14"/>
      <c r="AM1067" s="16" t="str">
        <f t="shared" si="1"/>
        <v>{s:'632445', v:471 , c:'共生型放デイ２・開減２・'},</v>
      </c>
      <c r="AN1067" s="16"/>
    </row>
    <row r="1068" ht="16.5" customHeight="1">
      <c r="A1068" s="29">
        <v>63.0</v>
      </c>
      <c r="B1068" s="30">
        <v>2446.0</v>
      </c>
      <c r="C1068" s="31">
        <v>1066.0</v>
      </c>
      <c r="D1068" s="32" t="s">
        <v>1115</v>
      </c>
      <c r="E1068" s="94"/>
      <c r="F1068" s="95"/>
      <c r="G1068" s="103"/>
      <c r="H1068" s="8"/>
      <c r="I1068" s="8"/>
      <c r="J1068" s="8"/>
      <c r="K1068" s="65"/>
      <c r="L1068" s="65"/>
      <c r="M1068" s="65"/>
      <c r="N1068" s="83"/>
      <c r="O1068" s="137"/>
      <c r="P1068" s="137"/>
      <c r="Q1068" s="83"/>
      <c r="R1068" s="90"/>
      <c r="S1068" s="91"/>
      <c r="T1068" s="129"/>
      <c r="U1068" s="56"/>
      <c r="V1068" s="72"/>
      <c r="W1068" s="73" t="s">
        <v>20</v>
      </c>
      <c r="X1068" s="74" t="s">
        <v>21</v>
      </c>
      <c r="Y1068" s="75">
        <v>0.85</v>
      </c>
      <c r="Z1068" s="43"/>
      <c r="AA1068" s="135"/>
      <c r="AB1068" s="68"/>
      <c r="AC1068" s="68"/>
      <c r="AD1068" s="68"/>
      <c r="AE1068" s="68"/>
      <c r="AF1068" s="68"/>
      <c r="AG1068" s="45">
        <f>ROUND(ROUND(K1064*V1067,0)*Y1068,0)</f>
        <v>400</v>
      </c>
      <c r="AH1068" s="79"/>
      <c r="AI1068" s="80"/>
      <c r="AJ1068" s="80"/>
      <c r="AK1068" s="80"/>
      <c r="AL1068" s="14"/>
      <c r="AM1068" s="16" t="str">
        <f t="shared" si="1"/>
        <v>{s:'632446', v:400 , c:'共生型放デイ２・開減２・評減・'},</v>
      </c>
      <c r="AN1068" s="16"/>
    </row>
    <row r="1069" ht="16.5" customHeight="1">
      <c r="A1069" s="29">
        <v>63.0</v>
      </c>
      <c r="B1069" s="30">
        <v>2447.0</v>
      </c>
      <c r="C1069" s="31">
        <v>1067.0</v>
      </c>
      <c r="D1069" s="32" t="s">
        <v>1116</v>
      </c>
      <c r="E1069" s="94"/>
      <c r="F1069" s="95"/>
      <c r="G1069" s="103"/>
      <c r="H1069" s="8"/>
      <c r="I1069" s="8"/>
      <c r="J1069" s="8"/>
      <c r="K1069" s="65"/>
      <c r="L1069" s="65"/>
      <c r="M1069" s="65"/>
      <c r="N1069" s="83"/>
      <c r="O1069" s="137"/>
      <c r="P1069" s="137"/>
      <c r="Q1069" s="83"/>
      <c r="R1069" s="90"/>
      <c r="S1069" s="91"/>
      <c r="T1069" s="118"/>
      <c r="U1069" s="41"/>
      <c r="V1069" s="42"/>
      <c r="W1069" s="77"/>
      <c r="X1069" s="77"/>
      <c r="Y1069" s="72"/>
      <c r="Z1069" s="82" t="s">
        <v>30</v>
      </c>
      <c r="AA1069" s="41">
        <v>5.0</v>
      </c>
      <c r="AB1069" s="151" t="s">
        <v>31</v>
      </c>
      <c r="AC1069" s="151"/>
      <c r="AD1069" s="151"/>
      <c r="AE1069" s="151"/>
      <c r="AF1069" s="151"/>
      <c r="AG1069" s="45">
        <f>ROUND(K1064-AA1069,0)</f>
        <v>549</v>
      </c>
      <c r="AH1069" s="79"/>
      <c r="AI1069" s="80"/>
      <c r="AJ1069" s="80"/>
      <c r="AK1069" s="80"/>
      <c r="AL1069" s="14"/>
      <c r="AM1069" s="16" t="str">
        <f t="shared" si="1"/>
        <v>{s:'632447', v:549 , c:'共生型放デイ２・拘減・'},</v>
      </c>
      <c r="AN1069" s="16"/>
    </row>
    <row r="1070" ht="16.5" customHeight="1">
      <c r="A1070" s="29">
        <v>63.0</v>
      </c>
      <c r="B1070" s="30">
        <v>2448.0</v>
      </c>
      <c r="C1070" s="31">
        <v>1068.0</v>
      </c>
      <c r="D1070" s="32" t="s">
        <v>1117</v>
      </c>
      <c r="E1070" s="94"/>
      <c r="F1070" s="95"/>
      <c r="G1070" s="103"/>
      <c r="H1070" s="8"/>
      <c r="I1070" s="8"/>
      <c r="J1070" s="8"/>
      <c r="K1070" s="65"/>
      <c r="L1070" s="65"/>
      <c r="M1070" s="65"/>
      <c r="N1070" s="83"/>
      <c r="O1070" s="137"/>
      <c r="P1070" s="137"/>
      <c r="Q1070" s="83"/>
      <c r="R1070" s="90"/>
      <c r="S1070" s="91"/>
      <c r="T1070" s="126"/>
      <c r="U1070" s="56"/>
      <c r="V1070" s="58"/>
      <c r="W1070" s="73" t="s">
        <v>20</v>
      </c>
      <c r="X1070" s="74" t="s">
        <v>21</v>
      </c>
      <c r="Y1070" s="92">
        <v>0.85</v>
      </c>
      <c r="Z1070" s="87"/>
      <c r="AA1070" s="83"/>
      <c r="AB1070" s="84"/>
      <c r="AC1070" s="84"/>
      <c r="AD1070" s="84"/>
      <c r="AE1070" s="84"/>
      <c r="AF1070" s="84"/>
      <c r="AG1070" s="45">
        <f>ROUND(ROUND(K1064*Y1070,0)-AA1069,0)</f>
        <v>466</v>
      </c>
      <c r="AH1070" s="79"/>
      <c r="AI1070" s="80"/>
      <c r="AJ1070" s="80"/>
      <c r="AK1070" s="80"/>
      <c r="AL1070" s="14"/>
      <c r="AM1070" s="16" t="str">
        <f t="shared" si="1"/>
        <v>{s:'632448', v:466 , c:'共生型放デイ２・評減・拘減・'},</v>
      </c>
      <c r="AN1070" s="16"/>
    </row>
    <row r="1071" ht="16.5" customHeight="1">
      <c r="A1071" s="29">
        <v>63.0</v>
      </c>
      <c r="B1071" s="30">
        <v>2449.0</v>
      </c>
      <c r="C1071" s="31">
        <v>1069.0</v>
      </c>
      <c r="D1071" s="32" t="s">
        <v>1118</v>
      </c>
      <c r="E1071" s="94"/>
      <c r="F1071" s="95"/>
      <c r="G1071" s="103"/>
      <c r="H1071" s="8"/>
      <c r="I1071" s="8"/>
      <c r="J1071" s="8"/>
      <c r="K1071" s="65"/>
      <c r="L1071" s="65"/>
      <c r="M1071" s="65"/>
      <c r="N1071" s="83"/>
      <c r="O1071" s="137"/>
      <c r="P1071" s="137"/>
      <c r="Q1071" s="83"/>
      <c r="R1071" s="90"/>
      <c r="S1071" s="91"/>
      <c r="T1071" s="128" t="s">
        <v>326</v>
      </c>
      <c r="U1071" s="83" t="s">
        <v>21</v>
      </c>
      <c r="V1071" s="91">
        <f>$V$293</f>
        <v>0.7</v>
      </c>
      <c r="W1071" s="43"/>
      <c r="X1071" s="43"/>
      <c r="Y1071" s="44"/>
      <c r="Z1071" s="87"/>
      <c r="AA1071" s="90"/>
      <c r="AB1071" s="91"/>
      <c r="AC1071" s="91"/>
      <c r="AD1071" s="91"/>
      <c r="AE1071" s="91"/>
      <c r="AF1071" s="91"/>
      <c r="AG1071" s="45">
        <f>ROUND(ROUND(K1064*V1071,0)-AA1069,0)</f>
        <v>383</v>
      </c>
      <c r="AH1071" s="79"/>
      <c r="AI1071" s="80"/>
      <c r="AJ1071" s="80"/>
      <c r="AK1071" s="80"/>
      <c r="AL1071" s="14"/>
      <c r="AM1071" s="16" t="str">
        <f t="shared" si="1"/>
        <v>{s:'632449', v:383 , c:'共生型放デイ２・開減１・拘減・'},</v>
      </c>
      <c r="AN1071" s="16"/>
    </row>
    <row r="1072" ht="16.5" customHeight="1">
      <c r="A1072" s="29">
        <v>63.0</v>
      </c>
      <c r="B1072" s="30">
        <v>2450.0</v>
      </c>
      <c r="C1072" s="31">
        <v>1070.0</v>
      </c>
      <c r="D1072" s="32" t="s">
        <v>1119</v>
      </c>
      <c r="E1072" s="94"/>
      <c r="F1072" s="95"/>
      <c r="G1072" s="103"/>
      <c r="H1072" s="8"/>
      <c r="I1072" s="8"/>
      <c r="J1072" s="8"/>
      <c r="K1072" s="65"/>
      <c r="L1072" s="65"/>
      <c r="M1072" s="65"/>
      <c r="N1072" s="83"/>
      <c r="O1072" s="137"/>
      <c r="P1072" s="137"/>
      <c r="Q1072" s="83"/>
      <c r="R1072" s="90"/>
      <c r="S1072" s="91"/>
      <c r="T1072" s="129"/>
      <c r="U1072" s="56"/>
      <c r="V1072" s="72"/>
      <c r="W1072" s="59" t="s">
        <v>20</v>
      </c>
      <c r="X1072" s="41" t="s">
        <v>21</v>
      </c>
      <c r="Y1072" s="86">
        <v>0.85</v>
      </c>
      <c r="Z1072" s="87"/>
      <c r="AA1072" s="90"/>
      <c r="AB1072" s="91"/>
      <c r="AC1072" s="91"/>
      <c r="AD1072" s="91"/>
      <c r="AE1072" s="91"/>
      <c r="AF1072" s="91"/>
      <c r="AG1072" s="45">
        <f>ROUND(ROUND(ROUND(K1064*V1071,0)*Y1072,0)-AA1069,0)</f>
        <v>325</v>
      </c>
      <c r="AH1072" s="79"/>
      <c r="AI1072" s="80"/>
      <c r="AJ1072" s="80"/>
      <c r="AK1072" s="80"/>
      <c r="AL1072" s="14"/>
      <c r="AM1072" s="16" t="str">
        <f t="shared" si="1"/>
        <v>{s:'632450', v:325 , c:'共生型放デイ２・開減１・評減・拘減・'},</v>
      </c>
      <c r="AN1072" s="16"/>
    </row>
    <row r="1073" ht="16.5" customHeight="1">
      <c r="A1073" s="29">
        <v>63.0</v>
      </c>
      <c r="B1073" s="30">
        <v>2451.0</v>
      </c>
      <c r="C1073" s="31">
        <v>1071.0</v>
      </c>
      <c r="D1073" s="32" t="s">
        <v>1120</v>
      </c>
      <c r="E1073" s="94"/>
      <c r="F1073" s="95"/>
      <c r="G1073" s="103"/>
      <c r="H1073" s="8"/>
      <c r="I1073" s="8"/>
      <c r="J1073" s="8"/>
      <c r="K1073" s="65"/>
      <c r="L1073" s="65"/>
      <c r="M1073" s="65"/>
      <c r="N1073" s="83"/>
      <c r="O1073" s="137"/>
      <c r="P1073" s="137"/>
      <c r="Q1073" s="83"/>
      <c r="R1073" s="90"/>
      <c r="S1073" s="91"/>
      <c r="T1073" s="128" t="s">
        <v>329</v>
      </c>
      <c r="U1073" s="83" t="s">
        <v>21</v>
      </c>
      <c r="V1073" s="91">
        <f>$V$295</f>
        <v>0.85</v>
      </c>
      <c r="W1073" s="88"/>
      <c r="X1073" s="88"/>
      <c r="Y1073" s="89"/>
      <c r="Z1073" s="87"/>
      <c r="AA1073" s="90"/>
      <c r="AB1073" s="91"/>
      <c r="AC1073" s="91"/>
      <c r="AD1073" s="91"/>
      <c r="AE1073" s="91"/>
      <c r="AF1073" s="91"/>
      <c r="AG1073" s="45">
        <f>ROUND(ROUND(K1064*V1073,0)-AA1069,0)</f>
        <v>466</v>
      </c>
      <c r="AH1073" s="79"/>
      <c r="AI1073" s="80"/>
      <c r="AJ1073" s="80"/>
      <c r="AK1073" s="80"/>
      <c r="AL1073" s="14"/>
      <c r="AM1073" s="16" t="str">
        <f t="shared" si="1"/>
        <v>{s:'632451', v:466 , c:'共生型放デイ２・開減２・拘減・'},</v>
      </c>
      <c r="AN1073" s="16"/>
    </row>
    <row r="1074" ht="16.5" customHeight="1">
      <c r="A1074" s="29">
        <v>63.0</v>
      </c>
      <c r="B1074" s="30">
        <v>2452.0</v>
      </c>
      <c r="C1074" s="31">
        <v>1072.0</v>
      </c>
      <c r="D1074" s="32" t="s">
        <v>1121</v>
      </c>
      <c r="E1074" s="107"/>
      <c r="F1074" s="188"/>
      <c r="G1074" s="136"/>
      <c r="H1074" s="22"/>
      <c r="I1074" s="22"/>
      <c r="J1074" s="22"/>
      <c r="K1074" s="115"/>
      <c r="L1074" s="115"/>
      <c r="M1074" s="115"/>
      <c r="N1074" s="56"/>
      <c r="O1074" s="143"/>
      <c r="P1074" s="143"/>
      <c r="Q1074" s="56"/>
      <c r="R1074" s="77"/>
      <c r="S1074" s="72"/>
      <c r="T1074" s="129"/>
      <c r="U1074" s="56"/>
      <c r="V1074" s="72"/>
      <c r="W1074" s="73" t="s">
        <v>20</v>
      </c>
      <c r="X1074" s="74" t="s">
        <v>21</v>
      </c>
      <c r="Y1074" s="92">
        <v>0.85</v>
      </c>
      <c r="Z1074" s="93"/>
      <c r="AA1074" s="77"/>
      <c r="AB1074" s="72"/>
      <c r="AC1074" s="72"/>
      <c r="AD1074" s="72"/>
      <c r="AE1074" s="72"/>
      <c r="AF1074" s="72"/>
      <c r="AG1074" s="45">
        <f>ROUND(ROUND(ROUND(K1064*V1073,0)*Y1074,0)-AA1069,0)</f>
        <v>395</v>
      </c>
      <c r="AH1074" s="79"/>
      <c r="AI1074" s="80"/>
      <c r="AJ1074" s="80"/>
      <c r="AK1074" s="80"/>
      <c r="AL1074" s="14"/>
      <c r="AM1074" s="16" t="str">
        <f t="shared" si="1"/>
        <v>{s:'632452', v:395 , c:'共生型放デイ２・開減２・評減・拘減・'},</v>
      </c>
      <c r="AN1074" s="16"/>
    </row>
    <row r="1075" ht="16.5" customHeight="1">
      <c r="A1075" s="29">
        <v>63.0</v>
      </c>
      <c r="B1075" s="30">
        <v>2461.0</v>
      </c>
      <c r="C1075" s="31">
        <v>1073.0</v>
      </c>
      <c r="D1075" s="32" t="s">
        <v>1122</v>
      </c>
      <c r="E1075" s="33" t="s">
        <v>1123</v>
      </c>
      <c r="F1075" s="33" t="s">
        <v>1124</v>
      </c>
      <c r="G1075" s="102" t="s">
        <v>1105</v>
      </c>
      <c r="H1075" s="169"/>
      <c r="I1075" s="169"/>
      <c r="J1075" s="35"/>
      <c r="K1075" s="7"/>
      <c r="L1075" s="7"/>
      <c r="M1075" s="38"/>
      <c r="N1075" s="39"/>
      <c r="O1075" s="157"/>
      <c r="P1075" s="158"/>
      <c r="Q1075" s="7"/>
      <c r="R1075" s="7"/>
      <c r="S1075" s="7"/>
      <c r="T1075" s="35"/>
      <c r="U1075" s="41"/>
      <c r="V1075" s="170"/>
      <c r="W1075" s="77"/>
      <c r="X1075" s="77"/>
      <c r="Y1075" s="77"/>
      <c r="Z1075" s="171"/>
      <c r="AA1075" s="171"/>
      <c r="AB1075" s="172"/>
      <c r="AC1075" s="172"/>
      <c r="AD1075" s="172"/>
      <c r="AE1075" s="172"/>
      <c r="AF1075" s="172"/>
      <c r="AG1075" s="45">
        <f>ROUND(K1076,0)</f>
        <v>533</v>
      </c>
      <c r="AH1075" s="79"/>
      <c r="AI1075" s="80"/>
      <c r="AJ1075" s="80"/>
      <c r="AK1075" s="80"/>
      <c r="AL1075" s="14"/>
      <c r="AM1075" s="16" t="str">
        <f t="shared" si="1"/>
        <v>{s:'632461', v:533 , c:'基準該当放デイⅠ１・'},</v>
      </c>
      <c r="AN1075" s="16"/>
    </row>
    <row r="1076" ht="16.5" customHeight="1">
      <c r="A1076" s="29">
        <v>63.0</v>
      </c>
      <c r="B1076" s="30">
        <v>2462.0</v>
      </c>
      <c r="C1076" s="31">
        <v>1074.0</v>
      </c>
      <c r="D1076" s="32" t="s">
        <v>1125</v>
      </c>
      <c r="E1076" s="131"/>
      <c r="F1076" s="131"/>
      <c r="G1076" s="173"/>
      <c r="H1076" s="174"/>
      <c r="I1076" s="174"/>
      <c r="J1076" s="63"/>
      <c r="K1076" s="50">
        <v>533.0</v>
      </c>
      <c r="L1076" s="8" t="s">
        <v>9</v>
      </c>
      <c r="M1076" s="53"/>
      <c r="N1076" s="54"/>
      <c r="O1076" s="189"/>
      <c r="P1076" s="190"/>
      <c r="Q1076" s="22"/>
      <c r="R1076" s="22"/>
      <c r="S1076" s="22"/>
      <c r="T1076" s="57"/>
      <c r="U1076" s="56"/>
      <c r="V1076" s="191"/>
      <c r="W1076" s="73" t="s">
        <v>20</v>
      </c>
      <c r="X1076" s="74" t="s">
        <v>21</v>
      </c>
      <c r="Y1076" s="75">
        <v>0.85</v>
      </c>
      <c r="Z1076" s="171"/>
      <c r="AA1076" s="171"/>
      <c r="AB1076" s="172"/>
      <c r="AC1076" s="172"/>
      <c r="AD1076" s="172"/>
      <c r="AE1076" s="172"/>
      <c r="AF1076" s="172"/>
      <c r="AG1076" s="45">
        <f>ROUND(K1076*Y1076,0)</f>
        <v>453</v>
      </c>
      <c r="AH1076" s="79"/>
      <c r="AI1076" s="80"/>
      <c r="AJ1076" s="80"/>
      <c r="AK1076" s="80"/>
      <c r="AL1076" s="14"/>
      <c r="AM1076" s="16" t="str">
        <f t="shared" si="1"/>
        <v>{s:'632462', v:453 , c:'基準該当放デイⅠ１・評減・'},</v>
      </c>
      <c r="AN1076" s="16"/>
    </row>
    <row r="1077" ht="16.5" customHeight="1">
      <c r="A1077" s="29">
        <v>63.0</v>
      </c>
      <c r="B1077" s="30">
        <v>2463.0</v>
      </c>
      <c r="C1077" s="31">
        <v>1075.0</v>
      </c>
      <c r="D1077" s="32" t="s">
        <v>1126</v>
      </c>
      <c r="E1077" s="131"/>
      <c r="F1077" s="131"/>
      <c r="G1077" s="173"/>
      <c r="H1077" s="174"/>
      <c r="I1077" s="174"/>
      <c r="J1077" s="8"/>
      <c r="K1077" s="8"/>
      <c r="L1077" s="8"/>
      <c r="M1077" s="65"/>
      <c r="N1077" s="54"/>
      <c r="O1077" s="33" t="s">
        <v>23</v>
      </c>
      <c r="P1077" s="192" t="s">
        <v>24</v>
      </c>
      <c r="Q1077" s="41" t="s">
        <v>21</v>
      </c>
      <c r="R1077" s="135">
        <v>0.7</v>
      </c>
      <c r="S1077" s="7"/>
      <c r="T1077" s="35"/>
      <c r="U1077" s="41"/>
      <c r="V1077" s="170"/>
      <c r="W1077" s="43"/>
      <c r="X1077" s="43"/>
      <c r="Y1077" s="43"/>
      <c r="Z1077" s="171"/>
      <c r="AA1077" s="171"/>
      <c r="AB1077" s="172"/>
      <c r="AC1077" s="172"/>
      <c r="AD1077" s="172"/>
      <c r="AE1077" s="172"/>
      <c r="AF1077" s="172"/>
      <c r="AG1077" s="45">
        <f>ROUND(K1076*R1077,0)</f>
        <v>373</v>
      </c>
      <c r="AH1077" s="79"/>
      <c r="AI1077" s="80"/>
      <c r="AJ1077" s="80"/>
      <c r="AK1077" s="80"/>
      <c r="AL1077" s="14"/>
      <c r="AM1077" s="16" t="str">
        <f t="shared" si="1"/>
        <v>{s:'632463', v:373 , c:'基準該当放デイⅠ１・未計画・'},</v>
      </c>
      <c r="AN1077" s="16"/>
    </row>
    <row r="1078" ht="16.5" customHeight="1">
      <c r="A1078" s="29">
        <v>63.0</v>
      </c>
      <c r="B1078" s="30">
        <v>2464.0</v>
      </c>
      <c r="C1078" s="31">
        <v>1076.0</v>
      </c>
      <c r="D1078" s="32" t="s">
        <v>1127</v>
      </c>
      <c r="E1078" s="131"/>
      <c r="F1078" s="131"/>
      <c r="G1078" s="173"/>
      <c r="H1078" s="174"/>
      <c r="I1078" s="174"/>
      <c r="J1078" s="8"/>
      <c r="K1078" s="113"/>
      <c r="L1078" s="8"/>
      <c r="M1078" s="65"/>
      <c r="N1078" s="54"/>
      <c r="O1078" s="131"/>
      <c r="P1078" s="193"/>
      <c r="Q1078" s="56"/>
      <c r="R1078" s="77"/>
      <c r="S1078" s="22"/>
      <c r="T1078" s="57"/>
      <c r="U1078" s="56"/>
      <c r="V1078" s="191"/>
      <c r="W1078" s="59" t="s">
        <v>20</v>
      </c>
      <c r="X1078" s="41" t="s">
        <v>21</v>
      </c>
      <c r="Y1078" s="60">
        <v>0.85</v>
      </c>
      <c r="Z1078" s="171"/>
      <c r="AA1078" s="171"/>
      <c r="AB1078" s="172"/>
      <c r="AC1078" s="172"/>
      <c r="AD1078" s="172"/>
      <c r="AE1078" s="172"/>
      <c r="AF1078" s="172"/>
      <c r="AG1078" s="45">
        <f>ROUND(ROUND(K1076*R1077,0)*Y1078,0)</f>
        <v>317</v>
      </c>
      <c r="AH1078" s="79"/>
      <c r="AI1078" s="80"/>
      <c r="AJ1078" s="80"/>
      <c r="AK1078" s="80"/>
      <c r="AL1078" s="14"/>
      <c r="AM1078" s="16" t="str">
        <f t="shared" si="1"/>
        <v>{s:'632464', v:317 , c:'基準該当放デイⅠ１・未計画・評減・'},</v>
      </c>
      <c r="AN1078" s="16"/>
    </row>
    <row r="1079" ht="16.5" customHeight="1">
      <c r="A1079" s="29">
        <v>63.0</v>
      </c>
      <c r="B1079" s="30">
        <v>2465.0</v>
      </c>
      <c r="C1079" s="31">
        <v>1077.0</v>
      </c>
      <c r="D1079" s="32" t="s">
        <v>1128</v>
      </c>
      <c r="E1079" s="131"/>
      <c r="F1079" s="131"/>
      <c r="G1079" s="173"/>
      <c r="H1079" s="174"/>
      <c r="I1079" s="174"/>
      <c r="J1079" s="8"/>
      <c r="K1079" s="8"/>
      <c r="L1079" s="8"/>
      <c r="M1079" s="65"/>
      <c r="N1079" s="132"/>
      <c r="O1079" s="131"/>
      <c r="P1079" s="194" t="s">
        <v>27</v>
      </c>
      <c r="Q1079" s="41" t="s">
        <v>21</v>
      </c>
      <c r="R1079" s="135">
        <v>0.5</v>
      </c>
      <c r="S1079" s="135"/>
      <c r="T1079" s="35"/>
      <c r="U1079" s="41"/>
      <c r="V1079" s="170"/>
      <c r="W1079" s="88"/>
      <c r="X1079" s="88"/>
      <c r="Y1079" s="88"/>
      <c r="Z1079" s="171"/>
      <c r="AA1079" s="171"/>
      <c r="AB1079" s="172"/>
      <c r="AC1079" s="172"/>
      <c r="AD1079" s="172"/>
      <c r="AE1079" s="172"/>
      <c r="AF1079" s="172"/>
      <c r="AG1079" s="45">
        <f>ROUND(K1076*R1079,0)</f>
        <v>267</v>
      </c>
      <c r="AH1079" s="79"/>
      <c r="AI1079" s="80"/>
      <c r="AJ1079" s="80"/>
      <c r="AK1079" s="80"/>
      <c r="AL1079" s="14"/>
      <c r="AM1079" s="16" t="str">
        <f t="shared" si="1"/>
        <v>{s:'632465', v:267 , c:'基準該当放デイⅠ１・未計画２・'},</v>
      </c>
      <c r="AN1079" s="16"/>
    </row>
    <row r="1080" ht="16.5" customHeight="1">
      <c r="A1080" s="29">
        <v>63.0</v>
      </c>
      <c r="B1080" s="30">
        <v>2466.0</v>
      </c>
      <c r="C1080" s="31">
        <v>1078.0</v>
      </c>
      <c r="D1080" s="32" t="s">
        <v>1129</v>
      </c>
      <c r="E1080" s="131"/>
      <c r="F1080" s="131"/>
      <c r="G1080" s="178"/>
      <c r="H1080" s="179"/>
      <c r="I1080" s="179"/>
      <c r="J1080" s="22"/>
      <c r="K1080" s="22"/>
      <c r="L1080" s="22"/>
      <c r="M1080" s="115"/>
      <c r="N1080" s="141"/>
      <c r="O1080" s="195"/>
      <c r="P1080" s="196"/>
      <c r="Q1080" s="56"/>
      <c r="R1080" s="77"/>
      <c r="S1080" s="77"/>
      <c r="T1080" s="57"/>
      <c r="U1080" s="56"/>
      <c r="V1080" s="191"/>
      <c r="W1080" s="73" t="s">
        <v>20</v>
      </c>
      <c r="X1080" s="74" t="s">
        <v>21</v>
      </c>
      <c r="Y1080" s="75">
        <v>0.85</v>
      </c>
      <c r="Z1080" s="171"/>
      <c r="AA1080" s="171"/>
      <c r="AB1080" s="172"/>
      <c r="AC1080" s="172"/>
      <c r="AD1080" s="172"/>
      <c r="AE1080" s="172"/>
      <c r="AF1080" s="172"/>
      <c r="AG1080" s="45">
        <f>ROUND(ROUND(K1076*R1079,0)*Y1080,0)</f>
        <v>227</v>
      </c>
      <c r="AH1080" s="79"/>
      <c r="AI1080" s="80"/>
      <c r="AJ1080" s="80"/>
      <c r="AK1080" s="80"/>
      <c r="AL1080" s="14"/>
      <c r="AM1080" s="16" t="str">
        <f t="shared" si="1"/>
        <v>{s:'632466', v:227 , c:'基準該当放デイⅠ１・未計画２・評減・'},</v>
      </c>
      <c r="AN1080" s="16"/>
    </row>
    <row r="1081" ht="16.5" customHeight="1">
      <c r="A1081" s="29">
        <v>63.0</v>
      </c>
      <c r="B1081" s="30">
        <v>2467.0</v>
      </c>
      <c r="C1081" s="31">
        <v>1079.0</v>
      </c>
      <c r="D1081" s="32" t="s">
        <v>1130</v>
      </c>
      <c r="E1081" s="112"/>
      <c r="F1081" s="112"/>
      <c r="G1081" s="183" t="s">
        <v>1110</v>
      </c>
      <c r="H1081" s="184"/>
      <c r="I1081" s="184"/>
      <c r="J1081" s="63"/>
      <c r="K1081" s="63"/>
      <c r="L1081" s="63"/>
      <c r="M1081" s="53"/>
      <c r="N1081" s="54"/>
      <c r="O1081" s="157"/>
      <c r="P1081" s="158"/>
      <c r="Q1081" s="7"/>
      <c r="R1081" s="7"/>
      <c r="S1081" s="7"/>
      <c r="T1081" s="118"/>
      <c r="U1081" s="41"/>
      <c r="V1081" s="42"/>
      <c r="W1081" s="77"/>
      <c r="X1081" s="77"/>
      <c r="Y1081" s="77"/>
      <c r="Z1081" s="171"/>
      <c r="AA1081" s="171"/>
      <c r="AB1081" s="172"/>
      <c r="AC1081" s="172"/>
      <c r="AD1081" s="172"/>
      <c r="AE1081" s="172"/>
      <c r="AF1081" s="172"/>
      <c r="AG1081" s="45">
        <f>ROUND(K1082,0)</f>
        <v>658</v>
      </c>
      <c r="AH1081" s="79"/>
      <c r="AI1081" s="80"/>
      <c r="AJ1081" s="80"/>
      <c r="AK1081" s="80"/>
      <c r="AL1081" s="14"/>
      <c r="AM1081" s="16" t="str">
        <f t="shared" si="1"/>
        <v>{s:'632467', v:658 , c:'基準該当放デイⅠ２・'},</v>
      </c>
      <c r="AN1081" s="16"/>
    </row>
    <row r="1082" ht="16.5" customHeight="1">
      <c r="A1082" s="29">
        <v>63.0</v>
      </c>
      <c r="B1082" s="30">
        <v>2468.0</v>
      </c>
      <c r="C1082" s="31">
        <v>1080.0</v>
      </c>
      <c r="D1082" s="32" t="s">
        <v>1131</v>
      </c>
      <c r="E1082" s="69"/>
      <c r="F1082" s="112"/>
      <c r="G1082" s="185"/>
      <c r="H1082" s="186"/>
      <c r="I1082" s="186"/>
      <c r="J1082" s="63"/>
      <c r="K1082" s="50">
        <v>658.0</v>
      </c>
      <c r="L1082" s="8" t="s">
        <v>9</v>
      </c>
      <c r="M1082" s="53"/>
      <c r="N1082" s="54"/>
      <c r="O1082" s="159"/>
      <c r="P1082" s="160"/>
      <c r="Q1082" s="8"/>
      <c r="R1082" s="8"/>
      <c r="S1082" s="8"/>
      <c r="T1082" s="126"/>
      <c r="U1082" s="56"/>
      <c r="V1082" s="58"/>
      <c r="W1082" s="73" t="s">
        <v>20</v>
      </c>
      <c r="X1082" s="74" t="s">
        <v>21</v>
      </c>
      <c r="Y1082" s="75">
        <v>0.85</v>
      </c>
      <c r="Z1082" s="171"/>
      <c r="AA1082" s="171"/>
      <c r="AB1082" s="172"/>
      <c r="AC1082" s="172"/>
      <c r="AD1082" s="172"/>
      <c r="AE1082" s="172"/>
      <c r="AF1082" s="172"/>
      <c r="AG1082" s="45">
        <f>ROUND(K1082*Y1082,0)</f>
        <v>559</v>
      </c>
      <c r="AH1082" s="79"/>
      <c r="AI1082" s="80"/>
      <c r="AJ1082" s="80"/>
      <c r="AK1082" s="80"/>
      <c r="AL1082" s="14"/>
      <c r="AM1082" s="16" t="str">
        <f t="shared" si="1"/>
        <v>{s:'632468', v:559 , c:'基準該当放デイⅠ２・評減・'},</v>
      </c>
      <c r="AN1082" s="16"/>
    </row>
    <row r="1083" ht="16.5" customHeight="1">
      <c r="A1083" s="29">
        <v>63.0</v>
      </c>
      <c r="B1083" s="30">
        <v>2469.0</v>
      </c>
      <c r="C1083" s="31">
        <v>1081.0</v>
      </c>
      <c r="D1083" s="32" t="s">
        <v>1132</v>
      </c>
      <c r="E1083" s="69"/>
      <c r="F1083" s="112"/>
      <c r="G1083" s="185"/>
      <c r="H1083" s="186"/>
      <c r="I1083" s="186"/>
      <c r="J1083" s="63"/>
      <c r="K1083" s="63"/>
      <c r="L1083" s="63"/>
      <c r="M1083" s="53"/>
      <c r="N1083" s="144"/>
      <c r="O1083" s="161"/>
      <c r="P1083" s="162"/>
      <c r="Q1083" s="8"/>
      <c r="R1083" s="8"/>
      <c r="S1083" s="8"/>
      <c r="T1083" s="128" t="s">
        <v>326</v>
      </c>
      <c r="U1083" s="83" t="s">
        <v>21</v>
      </c>
      <c r="V1083" s="91">
        <f>$V$293</f>
        <v>0.7</v>
      </c>
      <c r="W1083" s="43"/>
      <c r="X1083" s="43"/>
      <c r="Y1083" s="43"/>
      <c r="Z1083" s="88"/>
      <c r="AA1083" s="88"/>
      <c r="AB1083" s="89"/>
      <c r="AC1083" s="89"/>
      <c r="AD1083" s="89"/>
      <c r="AE1083" s="89"/>
      <c r="AF1083" s="89"/>
      <c r="AG1083" s="45">
        <f>ROUND(K1082*V1083,0)</f>
        <v>461</v>
      </c>
      <c r="AH1083" s="79"/>
      <c r="AI1083" s="80"/>
      <c r="AJ1083" s="80"/>
      <c r="AK1083" s="80"/>
      <c r="AL1083" s="14"/>
      <c r="AM1083" s="16" t="str">
        <f t="shared" si="1"/>
        <v>{s:'632469', v:461 , c:'基準該当放デイⅠ２・開減１・'},</v>
      </c>
      <c r="AN1083" s="16"/>
    </row>
    <row r="1084" ht="16.5" customHeight="1">
      <c r="A1084" s="29">
        <v>63.0</v>
      </c>
      <c r="B1084" s="30">
        <v>2470.0</v>
      </c>
      <c r="C1084" s="31">
        <v>1082.0</v>
      </c>
      <c r="D1084" s="32" t="s">
        <v>1133</v>
      </c>
      <c r="E1084" s="69"/>
      <c r="F1084" s="112"/>
      <c r="G1084" s="185"/>
      <c r="H1084" s="186"/>
      <c r="I1084" s="186"/>
      <c r="J1084" s="63"/>
      <c r="K1084" s="63"/>
      <c r="L1084" s="63"/>
      <c r="M1084" s="53"/>
      <c r="N1084" s="144"/>
      <c r="O1084" s="161"/>
      <c r="P1084" s="162"/>
      <c r="Q1084" s="8"/>
      <c r="R1084" s="8"/>
      <c r="S1084" s="8"/>
      <c r="T1084" s="129"/>
      <c r="U1084" s="56"/>
      <c r="V1084" s="72"/>
      <c r="W1084" s="59" t="s">
        <v>20</v>
      </c>
      <c r="X1084" s="41" t="s">
        <v>21</v>
      </c>
      <c r="Y1084" s="60">
        <v>0.85</v>
      </c>
      <c r="Z1084" s="88"/>
      <c r="AA1084" s="88"/>
      <c r="AB1084" s="89"/>
      <c r="AC1084" s="89"/>
      <c r="AD1084" s="89"/>
      <c r="AE1084" s="89"/>
      <c r="AF1084" s="89"/>
      <c r="AG1084" s="45">
        <f>ROUND(ROUND(K1082*V1083,0)*Y1084,0)</f>
        <v>392</v>
      </c>
      <c r="AH1084" s="79"/>
      <c r="AI1084" s="80"/>
      <c r="AJ1084" s="80"/>
      <c r="AK1084" s="80"/>
      <c r="AL1084" s="14"/>
      <c r="AM1084" s="16" t="str">
        <f t="shared" si="1"/>
        <v>{s:'632470', v:392 , c:'基準該当放デイⅠ２・開減１・評減・'},</v>
      </c>
      <c r="AN1084" s="16"/>
    </row>
    <row r="1085" ht="16.5" customHeight="1">
      <c r="A1085" s="29">
        <v>63.0</v>
      </c>
      <c r="B1085" s="30">
        <v>2471.0</v>
      </c>
      <c r="C1085" s="31">
        <v>1083.0</v>
      </c>
      <c r="D1085" s="32" t="s">
        <v>1134</v>
      </c>
      <c r="E1085" s="69"/>
      <c r="F1085" s="112"/>
      <c r="G1085" s="76"/>
      <c r="H1085" s="8"/>
      <c r="I1085" s="8"/>
      <c r="J1085" s="63"/>
      <c r="K1085" s="63"/>
      <c r="L1085" s="63"/>
      <c r="M1085" s="53"/>
      <c r="N1085" s="144"/>
      <c r="O1085" s="161"/>
      <c r="P1085" s="162"/>
      <c r="Q1085" s="8"/>
      <c r="R1085" s="8"/>
      <c r="S1085" s="54"/>
      <c r="T1085" s="128" t="s">
        <v>329</v>
      </c>
      <c r="U1085" s="83" t="s">
        <v>21</v>
      </c>
      <c r="V1085" s="91">
        <f>$V$295</f>
        <v>0.85</v>
      </c>
      <c r="W1085" s="88"/>
      <c r="X1085" s="88"/>
      <c r="Y1085" s="88"/>
      <c r="Z1085" s="88"/>
      <c r="AA1085" s="88"/>
      <c r="AB1085" s="89"/>
      <c r="AC1085" s="89"/>
      <c r="AD1085" s="89"/>
      <c r="AE1085" s="89"/>
      <c r="AF1085" s="89"/>
      <c r="AG1085" s="45">
        <f>ROUND(K1082*V1085,0)</f>
        <v>559</v>
      </c>
      <c r="AH1085" s="79"/>
      <c r="AI1085" s="80"/>
      <c r="AJ1085" s="80"/>
      <c r="AK1085" s="80"/>
      <c r="AL1085" s="14"/>
      <c r="AM1085" s="16" t="str">
        <f t="shared" si="1"/>
        <v>{s:'632471', v:559 , c:'基準該当放デイⅠ２・開減２・'},</v>
      </c>
      <c r="AN1085" s="16"/>
    </row>
    <row r="1086" ht="16.5" customHeight="1">
      <c r="A1086" s="29">
        <v>63.0</v>
      </c>
      <c r="B1086" s="30">
        <v>2472.0</v>
      </c>
      <c r="C1086" s="31">
        <v>1084.0</v>
      </c>
      <c r="D1086" s="32" t="s">
        <v>1135</v>
      </c>
      <c r="E1086" s="69"/>
      <c r="F1086" s="112"/>
      <c r="G1086" s="76"/>
      <c r="H1086" s="8"/>
      <c r="I1086" s="8"/>
      <c r="J1086" s="63"/>
      <c r="K1086" s="63"/>
      <c r="L1086" s="63"/>
      <c r="M1086" s="53"/>
      <c r="N1086" s="144"/>
      <c r="O1086" s="161"/>
      <c r="P1086" s="162"/>
      <c r="Q1086" s="8"/>
      <c r="R1086" s="8"/>
      <c r="S1086" s="54"/>
      <c r="T1086" s="129"/>
      <c r="U1086" s="56"/>
      <c r="V1086" s="72"/>
      <c r="W1086" s="73" t="s">
        <v>20</v>
      </c>
      <c r="X1086" s="74" t="s">
        <v>21</v>
      </c>
      <c r="Y1086" s="75">
        <v>0.85</v>
      </c>
      <c r="Z1086" s="88"/>
      <c r="AA1086" s="88"/>
      <c r="AB1086" s="89"/>
      <c r="AC1086" s="89"/>
      <c r="AD1086" s="89"/>
      <c r="AE1086" s="89"/>
      <c r="AF1086" s="89"/>
      <c r="AG1086" s="45">
        <f>ROUND(ROUND(K1082*V1085,0)*Y1086,0)</f>
        <v>475</v>
      </c>
      <c r="AH1086" s="79"/>
      <c r="AI1086" s="80"/>
      <c r="AJ1086" s="80"/>
      <c r="AK1086" s="80"/>
      <c r="AL1086" s="14"/>
      <c r="AM1086" s="16" t="str">
        <f t="shared" si="1"/>
        <v>{s:'632472', v:475 , c:'基準該当放デイⅠ２・開減２・評減・'},</v>
      </c>
      <c r="AN1086" s="16"/>
    </row>
    <row r="1087" ht="16.5" customHeight="1">
      <c r="A1087" s="29">
        <v>63.0</v>
      </c>
      <c r="B1087" s="30">
        <v>2473.0</v>
      </c>
      <c r="C1087" s="31">
        <v>1085.0</v>
      </c>
      <c r="D1087" s="32" t="s">
        <v>1136</v>
      </c>
      <c r="E1087" s="69"/>
      <c r="F1087" s="112"/>
      <c r="G1087" s="127"/>
      <c r="H1087" s="8"/>
      <c r="I1087" s="8"/>
      <c r="J1087" s="8"/>
      <c r="K1087" s="8"/>
      <c r="L1087" s="8"/>
      <c r="M1087" s="65"/>
      <c r="N1087" s="54"/>
      <c r="O1087" s="33" t="s">
        <v>23</v>
      </c>
      <c r="P1087" s="130" t="s">
        <v>24</v>
      </c>
      <c r="Q1087" s="7"/>
      <c r="R1087" s="7"/>
      <c r="S1087" s="39"/>
      <c r="T1087" s="118"/>
      <c r="U1087" s="41"/>
      <c r="V1087" s="42"/>
      <c r="W1087" s="77"/>
      <c r="X1087" s="77"/>
      <c r="Y1087" s="77"/>
      <c r="Z1087" s="171"/>
      <c r="AA1087" s="171"/>
      <c r="AB1087" s="172"/>
      <c r="AC1087" s="172"/>
      <c r="AD1087" s="172"/>
      <c r="AE1087" s="172"/>
      <c r="AF1087" s="172"/>
      <c r="AG1087" s="45">
        <f>ROUND(K1082*R1088,0)</f>
        <v>461</v>
      </c>
      <c r="AH1087" s="79"/>
      <c r="AI1087" s="80"/>
      <c r="AJ1087" s="80"/>
      <c r="AK1087" s="80"/>
      <c r="AL1087" s="14"/>
      <c r="AM1087" s="16" t="str">
        <f t="shared" si="1"/>
        <v>{s:'632473', v:461 , c:'基準該当放デイⅠ２・未計画・'},</v>
      </c>
      <c r="AN1087" s="16"/>
    </row>
    <row r="1088" ht="16.5" customHeight="1">
      <c r="A1088" s="29">
        <v>63.0</v>
      </c>
      <c r="B1088" s="30">
        <v>2474.0</v>
      </c>
      <c r="C1088" s="31">
        <v>1086.0</v>
      </c>
      <c r="D1088" s="32" t="s">
        <v>1137</v>
      </c>
      <c r="E1088" s="69"/>
      <c r="F1088" s="112"/>
      <c r="G1088" s="127"/>
      <c r="H1088" s="8"/>
      <c r="I1088" s="8"/>
      <c r="J1088" s="8"/>
      <c r="K1088" s="113"/>
      <c r="L1088" s="8"/>
      <c r="M1088" s="65"/>
      <c r="N1088" s="54"/>
      <c r="O1088" s="131"/>
      <c r="P1088" s="87"/>
      <c r="Q1088" s="83" t="s">
        <v>21</v>
      </c>
      <c r="R1088" s="90">
        <v>0.7</v>
      </c>
      <c r="S1088" s="54"/>
      <c r="T1088" s="126"/>
      <c r="U1088" s="56"/>
      <c r="V1088" s="58"/>
      <c r="W1088" s="73" t="s">
        <v>20</v>
      </c>
      <c r="X1088" s="74" t="s">
        <v>21</v>
      </c>
      <c r="Y1088" s="75">
        <v>0.85</v>
      </c>
      <c r="Z1088" s="171"/>
      <c r="AA1088" s="171"/>
      <c r="AB1088" s="172"/>
      <c r="AC1088" s="172"/>
      <c r="AD1088" s="172"/>
      <c r="AE1088" s="172"/>
      <c r="AF1088" s="172"/>
      <c r="AG1088" s="45">
        <f>ROUND(ROUND(K1082*R1088,0)*Y1088,0)</f>
        <v>392</v>
      </c>
      <c r="AH1088" s="79"/>
      <c r="AI1088" s="80"/>
      <c r="AJ1088" s="80"/>
      <c r="AK1088" s="80"/>
      <c r="AL1088" s="14"/>
      <c r="AM1088" s="16" t="str">
        <f t="shared" si="1"/>
        <v>{s:'632474', v:392 , c:'基準該当放デイⅠ２・未計画・評減・'},</v>
      </c>
      <c r="AN1088" s="16"/>
    </row>
    <row r="1089" ht="16.5" customHeight="1">
      <c r="A1089" s="29">
        <v>63.0</v>
      </c>
      <c r="B1089" s="30">
        <v>2475.0</v>
      </c>
      <c r="C1089" s="31">
        <v>1087.0</v>
      </c>
      <c r="D1089" s="32" t="s">
        <v>1138</v>
      </c>
      <c r="E1089" s="94"/>
      <c r="F1089" s="105"/>
      <c r="G1089" s="103"/>
      <c r="H1089" s="8"/>
      <c r="I1089" s="8"/>
      <c r="J1089" s="8"/>
      <c r="K1089" s="8"/>
      <c r="L1089" s="8"/>
      <c r="M1089" s="65"/>
      <c r="N1089" s="132"/>
      <c r="O1089" s="131"/>
      <c r="P1089" s="87"/>
      <c r="Q1089" s="83"/>
      <c r="R1089" s="90"/>
      <c r="S1089" s="91"/>
      <c r="T1089" s="128" t="s">
        <v>326</v>
      </c>
      <c r="U1089" s="83" t="s">
        <v>21</v>
      </c>
      <c r="V1089" s="91">
        <f>$V$293</f>
        <v>0.7</v>
      </c>
      <c r="W1089" s="43"/>
      <c r="X1089" s="43"/>
      <c r="Y1089" s="43"/>
      <c r="Z1089" s="88"/>
      <c r="AA1089" s="88"/>
      <c r="AB1089" s="89"/>
      <c r="AC1089" s="89"/>
      <c r="AD1089" s="89"/>
      <c r="AE1089" s="89"/>
      <c r="AF1089" s="89"/>
      <c r="AG1089" s="45">
        <f>ROUND(ROUND(K1082*R1088,0)*V1089,0)</f>
        <v>323</v>
      </c>
      <c r="AH1089" s="79"/>
      <c r="AI1089" s="80"/>
      <c r="AJ1089" s="80"/>
      <c r="AK1089" s="80"/>
      <c r="AL1089" s="14"/>
      <c r="AM1089" s="16" t="str">
        <f t="shared" si="1"/>
        <v>{s:'632475', v:323 , c:'基準該当放デイⅠ２・未計画・開減１・'},</v>
      </c>
      <c r="AN1089" s="16"/>
    </row>
    <row r="1090" ht="16.5" customHeight="1">
      <c r="A1090" s="29">
        <v>63.0</v>
      </c>
      <c r="B1090" s="30">
        <v>2476.0</v>
      </c>
      <c r="C1090" s="31">
        <v>1088.0</v>
      </c>
      <c r="D1090" s="32" t="s">
        <v>1139</v>
      </c>
      <c r="E1090" s="94"/>
      <c r="F1090" s="105"/>
      <c r="G1090" s="103"/>
      <c r="H1090" s="8"/>
      <c r="I1090" s="8"/>
      <c r="J1090" s="8"/>
      <c r="K1090" s="8"/>
      <c r="L1090" s="8"/>
      <c r="M1090" s="65"/>
      <c r="N1090" s="132"/>
      <c r="O1090" s="131"/>
      <c r="P1090" s="87"/>
      <c r="Q1090" s="83"/>
      <c r="R1090" s="90"/>
      <c r="S1090" s="91"/>
      <c r="T1090" s="129"/>
      <c r="U1090" s="56"/>
      <c r="V1090" s="72"/>
      <c r="W1090" s="59" t="s">
        <v>20</v>
      </c>
      <c r="X1090" s="41" t="s">
        <v>21</v>
      </c>
      <c r="Y1090" s="60">
        <v>0.85</v>
      </c>
      <c r="Z1090" s="88"/>
      <c r="AA1090" s="88"/>
      <c r="AB1090" s="89"/>
      <c r="AC1090" s="89"/>
      <c r="AD1090" s="89"/>
      <c r="AE1090" s="89"/>
      <c r="AF1090" s="89"/>
      <c r="AG1090" s="45">
        <f>ROUND(ROUND(ROUND(K1082*R1088,0)*V1089,0)*Y1090,0)</f>
        <v>275</v>
      </c>
      <c r="AH1090" s="79"/>
      <c r="AI1090" s="80"/>
      <c r="AJ1090" s="80"/>
      <c r="AK1090" s="80"/>
      <c r="AL1090" s="14"/>
      <c r="AM1090" s="16" t="str">
        <f t="shared" si="1"/>
        <v>{s:'632476', v:275 , c:'基準該当放デイⅠ２・未計画・開減１・評減・'},</v>
      </c>
      <c r="AN1090" s="16"/>
    </row>
    <row r="1091" ht="16.5" customHeight="1">
      <c r="A1091" s="29">
        <v>63.0</v>
      </c>
      <c r="B1091" s="30">
        <v>2477.0</v>
      </c>
      <c r="C1091" s="31">
        <v>1089.0</v>
      </c>
      <c r="D1091" s="32" t="s">
        <v>1140</v>
      </c>
      <c r="E1091" s="94"/>
      <c r="F1091" s="105"/>
      <c r="G1091" s="103"/>
      <c r="H1091" s="8"/>
      <c r="I1091" s="8"/>
      <c r="J1091" s="8"/>
      <c r="K1091" s="8"/>
      <c r="L1091" s="8"/>
      <c r="M1091" s="65"/>
      <c r="N1091" s="132"/>
      <c r="O1091" s="131"/>
      <c r="P1091" s="134"/>
      <c r="Q1091" s="83"/>
      <c r="R1091" s="90"/>
      <c r="S1091" s="91"/>
      <c r="T1091" s="128" t="s">
        <v>329</v>
      </c>
      <c r="U1091" s="83" t="s">
        <v>21</v>
      </c>
      <c r="V1091" s="91">
        <f>$V$295</f>
        <v>0.85</v>
      </c>
      <c r="W1091" s="88"/>
      <c r="X1091" s="88"/>
      <c r="Y1091" s="88"/>
      <c r="Z1091" s="88"/>
      <c r="AA1091" s="88"/>
      <c r="AB1091" s="89"/>
      <c r="AC1091" s="89"/>
      <c r="AD1091" s="89"/>
      <c r="AE1091" s="89"/>
      <c r="AF1091" s="89"/>
      <c r="AG1091" s="45">
        <f>ROUND(ROUND(K1082*R1088,0)*V1091,0)</f>
        <v>392</v>
      </c>
      <c r="AH1091" s="79"/>
      <c r="AI1091" s="80"/>
      <c r="AJ1091" s="80"/>
      <c r="AK1091" s="80"/>
      <c r="AL1091" s="14"/>
      <c r="AM1091" s="16" t="str">
        <f t="shared" si="1"/>
        <v>{s:'632477', v:392 , c:'基準該当放デイⅠ２・未計画・開減２・'},</v>
      </c>
      <c r="AN1091" s="16"/>
    </row>
    <row r="1092" ht="16.5" customHeight="1">
      <c r="A1092" s="29">
        <v>63.0</v>
      </c>
      <c r="B1092" s="30">
        <v>2478.0</v>
      </c>
      <c r="C1092" s="31">
        <v>1090.0</v>
      </c>
      <c r="D1092" s="32" t="s">
        <v>1141</v>
      </c>
      <c r="E1092" s="94"/>
      <c r="F1092" s="105"/>
      <c r="G1092" s="103"/>
      <c r="H1092" s="8"/>
      <c r="I1092" s="8"/>
      <c r="J1092" s="8"/>
      <c r="K1092" s="8"/>
      <c r="L1092" s="8"/>
      <c r="M1092" s="65"/>
      <c r="N1092" s="132"/>
      <c r="O1092" s="134"/>
      <c r="P1092" s="134"/>
      <c r="Q1092" s="83"/>
      <c r="R1092" s="90"/>
      <c r="S1092" s="91"/>
      <c r="T1092" s="129"/>
      <c r="U1092" s="56"/>
      <c r="V1092" s="72"/>
      <c r="W1092" s="73" t="s">
        <v>20</v>
      </c>
      <c r="X1092" s="74" t="s">
        <v>21</v>
      </c>
      <c r="Y1092" s="75">
        <v>0.85</v>
      </c>
      <c r="Z1092" s="88"/>
      <c r="AA1092" s="88"/>
      <c r="AB1092" s="89"/>
      <c r="AC1092" s="89"/>
      <c r="AD1092" s="89"/>
      <c r="AE1092" s="89"/>
      <c r="AF1092" s="89"/>
      <c r="AG1092" s="45">
        <f>ROUND(ROUND(ROUND(K1082*R1088,0)*V1091,0)*Y1092,0)</f>
        <v>333</v>
      </c>
      <c r="AH1092" s="79"/>
      <c r="AI1092" s="80"/>
      <c r="AJ1092" s="80"/>
      <c r="AK1092" s="80"/>
      <c r="AL1092" s="14"/>
      <c r="AM1092" s="16" t="str">
        <f t="shared" si="1"/>
        <v>{s:'632478', v:333 , c:'基準該当放デイⅠ２・未計画・開減２・評減・'},</v>
      </c>
      <c r="AN1092" s="16"/>
    </row>
    <row r="1093" ht="16.5" customHeight="1">
      <c r="A1093" s="29">
        <v>63.0</v>
      </c>
      <c r="B1093" s="30">
        <v>2479.0</v>
      </c>
      <c r="C1093" s="31">
        <v>1091.0</v>
      </c>
      <c r="D1093" s="32" t="s">
        <v>1142</v>
      </c>
      <c r="E1093" s="94"/>
      <c r="F1093" s="105"/>
      <c r="G1093" s="103"/>
      <c r="H1093" s="8"/>
      <c r="I1093" s="8"/>
      <c r="J1093" s="8"/>
      <c r="K1093" s="8"/>
      <c r="L1093" s="8"/>
      <c r="M1093" s="65"/>
      <c r="N1093" s="132"/>
      <c r="O1093" s="134"/>
      <c r="P1093" s="130" t="s">
        <v>27</v>
      </c>
      <c r="Q1093" s="41"/>
      <c r="R1093" s="135"/>
      <c r="S1093" s="68"/>
      <c r="T1093" s="118"/>
      <c r="U1093" s="41"/>
      <c r="V1093" s="42"/>
      <c r="W1093" s="77"/>
      <c r="X1093" s="77"/>
      <c r="Y1093" s="77"/>
      <c r="Z1093" s="171"/>
      <c r="AA1093" s="171"/>
      <c r="AB1093" s="172"/>
      <c r="AC1093" s="172"/>
      <c r="AD1093" s="172"/>
      <c r="AE1093" s="172"/>
      <c r="AF1093" s="172"/>
      <c r="AG1093" s="45">
        <f>ROUND(K1082*R1094,0)</f>
        <v>329</v>
      </c>
      <c r="AH1093" s="79"/>
      <c r="AI1093" s="80"/>
      <c r="AJ1093" s="80"/>
      <c r="AK1093" s="80"/>
      <c r="AL1093" s="14"/>
      <c r="AM1093" s="16" t="str">
        <f t="shared" si="1"/>
        <v>{s:'632479', v:329 , c:'基準該当放デイⅠ２・未計画２・'},</v>
      </c>
      <c r="AN1093" s="16"/>
    </row>
    <row r="1094" ht="16.5" customHeight="1">
      <c r="A1094" s="29">
        <v>63.0</v>
      </c>
      <c r="B1094" s="30">
        <v>2480.0</v>
      </c>
      <c r="C1094" s="31">
        <v>1092.0</v>
      </c>
      <c r="D1094" s="32" t="s">
        <v>1143</v>
      </c>
      <c r="E1094" s="94"/>
      <c r="F1094" s="105"/>
      <c r="G1094" s="103"/>
      <c r="H1094" s="8"/>
      <c r="I1094" s="8"/>
      <c r="J1094" s="8"/>
      <c r="K1094" s="8"/>
      <c r="L1094" s="8"/>
      <c r="M1094" s="65"/>
      <c r="N1094" s="132"/>
      <c r="O1094" s="134"/>
      <c r="P1094" s="87"/>
      <c r="Q1094" s="83" t="s">
        <v>21</v>
      </c>
      <c r="R1094" s="90">
        <v>0.5</v>
      </c>
      <c r="S1094" s="91"/>
      <c r="T1094" s="126"/>
      <c r="U1094" s="56"/>
      <c r="V1094" s="58"/>
      <c r="W1094" s="73" t="s">
        <v>20</v>
      </c>
      <c r="X1094" s="74" t="s">
        <v>21</v>
      </c>
      <c r="Y1094" s="75">
        <v>0.85</v>
      </c>
      <c r="Z1094" s="171"/>
      <c r="AA1094" s="171"/>
      <c r="AB1094" s="172"/>
      <c r="AC1094" s="172"/>
      <c r="AD1094" s="172"/>
      <c r="AE1094" s="172"/>
      <c r="AF1094" s="172"/>
      <c r="AG1094" s="45">
        <f>ROUND(ROUND(K1082*R1094,0)*Y1094,0)</f>
        <v>280</v>
      </c>
      <c r="AH1094" s="79"/>
      <c r="AI1094" s="80"/>
      <c r="AJ1094" s="80"/>
      <c r="AK1094" s="80"/>
      <c r="AL1094" s="14"/>
      <c r="AM1094" s="16" t="str">
        <f t="shared" si="1"/>
        <v>{s:'632480', v:280 , c:'基準該当放デイⅠ２・未計画２・評減・'},</v>
      </c>
      <c r="AN1094" s="16"/>
    </row>
    <row r="1095" ht="16.5" customHeight="1">
      <c r="A1095" s="29">
        <v>63.0</v>
      </c>
      <c r="B1095" s="30">
        <v>2481.0</v>
      </c>
      <c r="C1095" s="31">
        <v>1093.0</v>
      </c>
      <c r="D1095" s="32" t="s">
        <v>1144</v>
      </c>
      <c r="E1095" s="94"/>
      <c r="F1095" s="105"/>
      <c r="G1095" s="103"/>
      <c r="H1095" s="8"/>
      <c r="I1095" s="8"/>
      <c r="J1095" s="8"/>
      <c r="K1095" s="8"/>
      <c r="L1095" s="8"/>
      <c r="M1095" s="65"/>
      <c r="N1095" s="132"/>
      <c r="O1095" s="134"/>
      <c r="P1095" s="87"/>
      <c r="Q1095" s="14"/>
      <c r="R1095" s="14"/>
      <c r="S1095" s="91"/>
      <c r="T1095" s="128" t="s">
        <v>326</v>
      </c>
      <c r="U1095" s="83" t="s">
        <v>21</v>
      </c>
      <c r="V1095" s="91">
        <f>$V$293</f>
        <v>0.7</v>
      </c>
      <c r="W1095" s="43"/>
      <c r="X1095" s="43"/>
      <c r="Y1095" s="43"/>
      <c r="Z1095" s="88"/>
      <c r="AA1095" s="88"/>
      <c r="AB1095" s="89"/>
      <c r="AC1095" s="89"/>
      <c r="AD1095" s="89"/>
      <c r="AE1095" s="89"/>
      <c r="AF1095" s="89"/>
      <c r="AG1095" s="45">
        <f>ROUND(ROUND(K1082*R1094,0)*V1095,0)</f>
        <v>230</v>
      </c>
      <c r="AH1095" s="79"/>
      <c r="AI1095" s="80"/>
      <c r="AJ1095" s="80"/>
      <c r="AK1095" s="80"/>
      <c r="AL1095" s="14"/>
      <c r="AM1095" s="16" t="str">
        <f t="shared" si="1"/>
        <v>{s:'632481', v:230 , c:'基準該当放デイⅠ２・未計画２・開減１・'},</v>
      </c>
      <c r="AN1095" s="16"/>
    </row>
    <row r="1096" ht="16.5" customHeight="1">
      <c r="A1096" s="29">
        <v>63.0</v>
      </c>
      <c r="B1096" s="30">
        <v>2482.0</v>
      </c>
      <c r="C1096" s="31">
        <v>1094.0</v>
      </c>
      <c r="D1096" s="32" t="s">
        <v>1145</v>
      </c>
      <c r="E1096" s="94"/>
      <c r="F1096" s="105"/>
      <c r="G1096" s="103"/>
      <c r="H1096" s="8"/>
      <c r="I1096" s="8"/>
      <c r="J1096" s="8"/>
      <c r="K1096" s="8"/>
      <c r="L1096" s="8"/>
      <c r="M1096" s="65"/>
      <c r="N1096" s="132"/>
      <c r="O1096" s="134"/>
      <c r="P1096" s="87"/>
      <c r="Q1096" s="83"/>
      <c r="R1096" s="90"/>
      <c r="S1096" s="91"/>
      <c r="T1096" s="129"/>
      <c r="U1096" s="56"/>
      <c r="V1096" s="72"/>
      <c r="W1096" s="59" t="s">
        <v>20</v>
      </c>
      <c r="X1096" s="41" t="s">
        <v>21</v>
      </c>
      <c r="Y1096" s="60">
        <v>0.85</v>
      </c>
      <c r="Z1096" s="88"/>
      <c r="AA1096" s="88"/>
      <c r="AB1096" s="89"/>
      <c r="AC1096" s="89"/>
      <c r="AD1096" s="89"/>
      <c r="AE1096" s="89"/>
      <c r="AF1096" s="89"/>
      <c r="AG1096" s="45">
        <f>ROUND(ROUND(ROUND(K1082*R1094,0)*V1095,0)*Y1096,0)</f>
        <v>196</v>
      </c>
      <c r="AH1096" s="79"/>
      <c r="AI1096" s="80"/>
      <c r="AJ1096" s="80"/>
      <c r="AK1096" s="80"/>
      <c r="AL1096" s="14"/>
      <c r="AM1096" s="16" t="str">
        <f t="shared" si="1"/>
        <v>{s:'632482', v:196 , c:'基準該当放デイⅠ２・未計画２・開減１・評減・'},</v>
      </c>
      <c r="AN1096" s="16"/>
    </row>
    <row r="1097" ht="16.5" customHeight="1">
      <c r="A1097" s="29">
        <v>63.0</v>
      </c>
      <c r="B1097" s="30">
        <v>2483.0</v>
      </c>
      <c r="C1097" s="31">
        <v>1095.0</v>
      </c>
      <c r="D1097" s="32" t="s">
        <v>1146</v>
      </c>
      <c r="E1097" s="105"/>
      <c r="F1097" s="105"/>
      <c r="G1097" s="103"/>
      <c r="H1097" s="8"/>
      <c r="I1097" s="8"/>
      <c r="J1097" s="8"/>
      <c r="K1097" s="8"/>
      <c r="L1097" s="8"/>
      <c r="M1097" s="65"/>
      <c r="N1097" s="132"/>
      <c r="O1097" s="134"/>
      <c r="P1097" s="87"/>
      <c r="Q1097" s="83"/>
      <c r="R1097" s="90"/>
      <c r="S1097" s="91"/>
      <c r="T1097" s="128" t="s">
        <v>329</v>
      </c>
      <c r="U1097" s="83" t="s">
        <v>21</v>
      </c>
      <c r="V1097" s="91">
        <f>$V$295</f>
        <v>0.85</v>
      </c>
      <c r="W1097" s="88"/>
      <c r="X1097" s="88"/>
      <c r="Y1097" s="88"/>
      <c r="Z1097" s="88"/>
      <c r="AA1097" s="88"/>
      <c r="AB1097" s="89"/>
      <c r="AC1097" s="89"/>
      <c r="AD1097" s="89"/>
      <c r="AE1097" s="89"/>
      <c r="AF1097" s="89"/>
      <c r="AG1097" s="45">
        <f>ROUND(ROUND(K1082*R1094,0)*V1097,0)</f>
        <v>280</v>
      </c>
      <c r="AH1097" s="79"/>
      <c r="AI1097" s="80"/>
      <c r="AJ1097" s="80"/>
      <c r="AK1097" s="80"/>
      <c r="AL1097" s="14"/>
      <c r="AM1097" s="16" t="str">
        <f t="shared" si="1"/>
        <v>{s:'632483', v:280 , c:'基準該当放デイⅠ２・未計画２・開減２・'},</v>
      </c>
      <c r="AN1097" s="16"/>
    </row>
    <row r="1098" ht="16.5" customHeight="1">
      <c r="A1098" s="29">
        <v>63.0</v>
      </c>
      <c r="B1098" s="30">
        <v>2484.0</v>
      </c>
      <c r="C1098" s="31">
        <v>1096.0</v>
      </c>
      <c r="D1098" s="32" t="s">
        <v>1147</v>
      </c>
      <c r="E1098" s="105"/>
      <c r="F1098" s="106"/>
      <c r="G1098" s="136"/>
      <c r="H1098" s="22"/>
      <c r="I1098" s="22"/>
      <c r="J1098" s="22"/>
      <c r="K1098" s="22"/>
      <c r="L1098" s="22"/>
      <c r="M1098" s="115"/>
      <c r="N1098" s="141"/>
      <c r="O1098" s="142"/>
      <c r="P1098" s="93"/>
      <c r="Q1098" s="56"/>
      <c r="R1098" s="77"/>
      <c r="S1098" s="72"/>
      <c r="T1098" s="129"/>
      <c r="U1098" s="56"/>
      <c r="V1098" s="72"/>
      <c r="W1098" s="73" t="s">
        <v>20</v>
      </c>
      <c r="X1098" s="74" t="s">
        <v>21</v>
      </c>
      <c r="Y1098" s="75">
        <v>0.85</v>
      </c>
      <c r="Z1098" s="88"/>
      <c r="AA1098" s="88"/>
      <c r="AB1098" s="89"/>
      <c r="AC1098" s="89"/>
      <c r="AD1098" s="89"/>
      <c r="AE1098" s="89"/>
      <c r="AF1098" s="89"/>
      <c r="AG1098" s="45">
        <f>ROUND(ROUND(ROUND(K1082*R1094,0)*V1097,0)*Y1098,0)</f>
        <v>238</v>
      </c>
      <c r="AH1098" s="79"/>
      <c r="AI1098" s="80"/>
      <c r="AJ1098" s="80"/>
      <c r="AK1098" s="80"/>
      <c r="AL1098" s="14"/>
      <c r="AM1098" s="16" t="str">
        <f t="shared" si="1"/>
        <v>{s:'632484', v:238 , c:'基準該当放デイⅠ２・未計画２・開減２・評減・'},</v>
      </c>
      <c r="AN1098" s="16"/>
    </row>
    <row r="1099" ht="16.5" customHeight="1">
      <c r="A1099" s="29">
        <v>63.0</v>
      </c>
      <c r="B1099" s="30">
        <v>2491.0</v>
      </c>
      <c r="C1099" s="31">
        <v>1097.0</v>
      </c>
      <c r="D1099" s="32" t="s">
        <v>1148</v>
      </c>
      <c r="E1099" s="112"/>
      <c r="F1099" s="33" t="s">
        <v>1149</v>
      </c>
      <c r="G1099" s="102" t="s">
        <v>1105</v>
      </c>
      <c r="H1099" s="169"/>
      <c r="I1099" s="169"/>
      <c r="J1099" s="63"/>
      <c r="K1099" s="197">
        <v>429.0</v>
      </c>
      <c r="L1099" s="7" t="s">
        <v>9</v>
      </c>
      <c r="M1099" s="38"/>
      <c r="N1099" s="7"/>
      <c r="O1099" s="158"/>
      <c r="P1099" s="158"/>
      <c r="Q1099" s="7"/>
      <c r="R1099" s="7"/>
      <c r="S1099" s="7"/>
      <c r="T1099" s="35"/>
      <c r="U1099" s="41"/>
      <c r="V1099" s="170"/>
      <c r="W1099" s="77"/>
      <c r="X1099" s="77"/>
      <c r="Y1099" s="77"/>
      <c r="Z1099" s="171"/>
      <c r="AA1099" s="171"/>
      <c r="AB1099" s="172"/>
      <c r="AC1099" s="172"/>
      <c r="AD1099" s="172"/>
      <c r="AE1099" s="172"/>
      <c r="AF1099" s="172"/>
      <c r="AG1099" s="45">
        <f>ROUND(K1099,0)</f>
        <v>429</v>
      </c>
      <c r="AH1099" s="79"/>
      <c r="AI1099" s="80"/>
      <c r="AJ1099" s="80"/>
      <c r="AK1099" s="80"/>
      <c r="AL1099" s="14"/>
      <c r="AM1099" s="16" t="str">
        <f t="shared" si="1"/>
        <v>{s:'632491', v:429 , c:'基準該当放デイⅡ１・'},</v>
      </c>
      <c r="AN1099" s="16"/>
    </row>
    <row r="1100" ht="16.5" customHeight="1">
      <c r="A1100" s="29">
        <v>63.0</v>
      </c>
      <c r="B1100" s="30">
        <v>2492.0</v>
      </c>
      <c r="C1100" s="31">
        <v>1098.0</v>
      </c>
      <c r="D1100" s="32" t="s">
        <v>1150</v>
      </c>
      <c r="E1100" s="112"/>
      <c r="F1100" s="70"/>
      <c r="G1100" s="178"/>
      <c r="H1100" s="179"/>
      <c r="I1100" s="179"/>
      <c r="J1100" s="57"/>
      <c r="K1100" s="154"/>
      <c r="L1100" s="22"/>
      <c r="M1100" s="180"/>
      <c r="N1100" s="22"/>
      <c r="O1100" s="190"/>
      <c r="P1100" s="190"/>
      <c r="Q1100" s="22"/>
      <c r="R1100" s="22"/>
      <c r="S1100" s="22"/>
      <c r="T1100" s="57"/>
      <c r="U1100" s="56"/>
      <c r="V1100" s="191"/>
      <c r="W1100" s="73" t="s">
        <v>20</v>
      </c>
      <c r="X1100" s="74" t="s">
        <v>21</v>
      </c>
      <c r="Y1100" s="75">
        <v>0.85</v>
      </c>
      <c r="Z1100" s="171"/>
      <c r="AA1100" s="171"/>
      <c r="AB1100" s="172"/>
      <c r="AC1100" s="172"/>
      <c r="AD1100" s="172"/>
      <c r="AE1100" s="172"/>
      <c r="AF1100" s="172"/>
      <c r="AG1100" s="45">
        <f>ROUND(K1099*Y1100,0)</f>
        <v>365</v>
      </c>
      <c r="AH1100" s="79"/>
      <c r="AI1100" s="80"/>
      <c r="AJ1100" s="80"/>
      <c r="AK1100" s="80"/>
      <c r="AL1100" s="14"/>
      <c r="AM1100" s="16" t="str">
        <f t="shared" si="1"/>
        <v>{s:'632492', v:365 , c:'基準該当放デイⅡ１・評減・'},</v>
      </c>
      <c r="AN1100" s="16"/>
    </row>
    <row r="1101" ht="16.5" customHeight="1">
      <c r="A1101" s="29">
        <v>63.0</v>
      </c>
      <c r="B1101" s="30">
        <v>2493.0</v>
      </c>
      <c r="C1101" s="31">
        <v>1099.0</v>
      </c>
      <c r="D1101" s="32" t="s">
        <v>1151</v>
      </c>
      <c r="E1101" s="112"/>
      <c r="F1101" s="70"/>
      <c r="G1101" s="183" t="s">
        <v>1110</v>
      </c>
      <c r="H1101" s="184"/>
      <c r="I1101" s="184"/>
      <c r="J1101" s="63"/>
      <c r="K1101" s="63"/>
      <c r="L1101" s="63"/>
      <c r="M1101" s="53"/>
      <c r="N1101" s="54"/>
      <c r="O1101" s="159"/>
      <c r="P1101" s="160"/>
      <c r="Q1101" s="8"/>
      <c r="R1101" s="8"/>
      <c r="S1101" s="8"/>
      <c r="T1101" s="76"/>
      <c r="U1101" s="83"/>
      <c r="V1101" s="100"/>
      <c r="W1101" s="43"/>
      <c r="X1101" s="43"/>
      <c r="Y1101" s="43"/>
      <c r="Z1101" s="171"/>
      <c r="AA1101" s="171"/>
      <c r="AB1101" s="172"/>
      <c r="AC1101" s="172"/>
      <c r="AD1101" s="172"/>
      <c r="AE1101" s="172"/>
      <c r="AF1101" s="172"/>
      <c r="AG1101" s="45">
        <f>ROUND(K1102,0)</f>
        <v>554</v>
      </c>
      <c r="AH1101" s="79"/>
      <c r="AI1101" s="80"/>
      <c r="AJ1101" s="80"/>
      <c r="AK1101" s="80"/>
      <c r="AL1101" s="14"/>
      <c r="AM1101" s="16" t="str">
        <f t="shared" si="1"/>
        <v>{s:'632493', v:554 , c:'基準該当放デイⅡ２・'},</v>
      </c>
      <c r="AN1101" s="16"/>
    </row>
    <row r="1102" ht="16.5" customHeight="1">
      <c r="A1102" s="29">
        <v>63.0</v>
      </c>
      <c r="B1102" s="30">
        <v>2494.0</v>
      </c>
      <c r="C1102" s="31">
        <v>1100.0</v>
      </c>
      <c r="D1102" s="32" t="s">
        <v>1152</v>
      </c>
      <c r="E1102" s="69"/>
      <c r="F1102" s="70"/>
      <c r="G1102" s="185"/>
      <c r="H1102" s="186"/>
      <c r="I1102" s="186"/>
      <c r="J1102" s="63"/>
      <c r="K1102" s="50">
        <v>554.0</v>
      </c>
      <c r="L1102" s="8" t="s">
        <v>9</v>
      </c>
      <c r="M1102" s="53"/>
      <c r="N1102" s="54"/>
      <c r="O1102" s="159"/>
      <c r="P1102" s="160"/>
      <c r="Q1102" s="8"/>
      <c r="R1102" s="8"/>
      <c r="S1102" s="8"/>
      <c r="T1102" s="126"/>
      <c r="U1102" s="56"/>
      <c r="V1102" s="58"/>
      <c r="W1102" s="59" t="s">
        <v>20</v>
      </c>
      <c r="X1102" s="41" t="s">
        <v>21</v>
      </c>
      <c r="Y1102" s="60">
        <v>0.85</v>
      </c>
      <c r="Z1102" s="171"/>
      <c r="AA1102" s="171"/>
      <c r="AB1102" s="172"/>
      <c r="AC1102" s="172"/>
      <c r="AD1102" s="172"/>
      <c r="AE1102" s="172"/>
      <c r="AF1102" s="172"/>
      <c r="AG1102" s="45">
        <f>ROUND(K1102*Y1102,0)</f>
        <v>471</v>
      </c>
      <c r="AH1102" s="79"/>
      <c r="AI1102" s="80"/>
      <c r="AJ1102" s="80"/>
      <c r="AK1102" s="80"/>
      <c r="AL1102" s="14"/>
      <c r="AM1102" s="16" t="str">
        <f t="shared" si="1"/>
        <v>{s:'632494', v:471 , c:'基準該当放デイⅡ２・評減・'},</v>
      </c>
      <c r="AN1102" s="16"/>
    </row>
    <row r="1103" ht="16.5" customHeight="1">
      <c r="A1103" s="29">
        <v>63.0</v>
      </c>
      <c r="B1103" s="30">
        <v>2495.0</v>
      </c>
      <c r="C1103" s="31">
        <v>1101.0</v>
      </c>
      <c r="D1103" s="32" t="s">
        <v>1153</v>
      </c>
      <c r="E1103" s="69"/>
      <c r="F1103" s="70"/>
      <c r="G1103" s="185"/>
      <c r="H1103" s="186"/>
      <c r="I1103" s="186"/>
      <c r="J1103" s="63"/>
      <c r="K1103" s="8"/>
      <c r="L1103" s="8"/>
      <c r="M1103" s="53"/>
      <c r="N1103" s="144"/>
      <c r="O1103" s="161"/>
      <c r="P1103" s="162"/>
      <c r="Q1103" s="8"/>
      <c r="R1103" s="8"/>
      <c r="S1103" s="8"/>
      <c r="T1103" s="128" t="s">
        <v>326</v>
      </c>
      <c r="U1103" s="83" t="s">
        <v>21</v>
      </c>
      <c r="V1103" s="91">
        <f>$V$293</f>
        <v>0.7</v>
      </c>
      <c r="W1103" s="88"/>
      <c r="X1103" s="88"/>
      <c r="Y1103" s="88"/>
      <c r="Z1103" s="88"/>
      <c r="AA1103" s="88"/>
      <c r="AB1103" s="89"/>
      <c r="AC1103" s="89"/>
      <c r="AD1103" s="89"/>
      <c r="AE1103" s="89"/>
      <c r="AF1103" s="89"/>
      <c r="AG1103" s="45">
        <f>ROUND(K1102*V1103,0)</f>
        <v>388</v>
      </c>
      <c r="AH1103" s="79"/>
      <c r="AI1103" s="80"/>
      <c r="AJ1103" s="80"/>
      <c r="AK1103" s="80"/>
      <c r="AL1103" s="14"/>
      <c r="AM1103" s="16" t="str">
        <f t="shared" si="1"/>
        <v>{s:'632495', v:388 , c:'基準該当放デイⅡ２・開減１・'},</v>
      </c>
      <c r="AN1103" s="16"/>
    </row>
    <row r="1104" ht="16.5" customHeight="1">
      <c r="A1104" s="29">
        <v>63.0</v>
      </c>
      <c r="B1104" s="30">
        <v>2496.0</v>
      </c>
      <c r="C1104" s="31">
        <v>1102.0</v>
      </c>
      <c r="D1104" s="32" t="s">
        <v>1154</v>
      </c>
      <c r="E1104" s="69"/>
      <c r="F1104" s="70"/>
      <c r="G1104" s="185"/>
      <c r="H1104" s="186"/>
      <c r="I1104" s="186"/>
      <c r="J1104" s="63"/>
      <c r="K1104" s="8"/>
      <c r="L1104" s="8"/>
      <c r="M1104" s="53"/>
      <c r="N1104" s="144"/>
      <c r="O1104" s="161"/>
      <c r="P1104" s="162"/>
      <c r="Q1104" s="8"/>
      <c r="R1104" s="8"/>
      <c r="S1104" s="54"/>
      <c r="T1104" s="129"/>
      <c r="U1104" s="56"/>
      <c r="V1104" s="72"/>
      <c r="W1104" s="73" t="s">
        <v>20</v>
      </c>
      <c r="X1104" s="74" t="s">
        <v>21</v>
      </c>
      <c r="Y1104" s="75">
        <v>0.85</v>
      </c>
      <c r="Z1104" s="88"/>
      <c r="AA1104" s="88"/>
      <c r="AB1104" s="89"/>
      <c r="AC1104" s="89"/>
      <c r="AD1104" s="89"/>
      <c r="AE1104" s="89"/>
      <c r="AF1104" s="89"/>
      <c r="AG1104" s="45">
        <f>ROUND(ROUND(K1102*V1103,0)*Y1104,0)</f>
        <v>330</v>
      </c>
      <c r="AH1104" s="79"/>
      <c r="AI1104" s="80"/>
      <c r="AJ1104" s="80"/>
      <c r="AK1104" s="80"/>
      <c r="AL1104" s="14"/>
      <c r="AM1104" s="16" t="str">
        <f t="shared" si="1"/>
        <v>{s:'632496', v:330 , c:'基準該当放デイⅡ２・開減１・評減・'},</v>
      </c>
      <c r="AN1104" s="16"/>
    </row>
    <row r="1105" ht="16.5" customHeight="1">
      <c r="A1105" s="29">
        <v>63.0</v>
      </c>
      <c r="B1105" s="30">
        <v>2497.0</v>
      </c>
      <c r="C1105" s="31">
        <v>1103.0</v>
      </c>
      <c r="D1105" s="32" t="s">
        <v>1155</v>
      </c>
      <c r="E1105" s="69"/>
      <c r="F1105" s="70"/>
      <c r="G1105" s="185"/>
      <c r="H1105" s="186"/>
      <c r="I1105" s="186"/>
      <c r="J1105" s="63"/>
      <c r="K1105" s="8"/>
      <c r="L1105" s="8"/>
      <c r="M1105" s="53"/>
      <c r="N1105" s="144"/>
      <c r="O1105" s="161"/>
      <c r="P1105" s="162"/>
      <c r="Q1105" s="8"/>
      <c r="R1105" s="8"/>
      <c r="S1105" s="54"/>
      <c r="T1105" s="128" t="s">
        <v>329</v>
      </c>
      <c r="U1105" s="83" t="s">
        <v>21</v>
      </c>
      <c r="V1105" s="91">
        <f>$V$295</f>
        <v>0.85</v>
      </c>
      <c r="W1105" s="77"/>
      <c r="X1105" s="77"/>
      <c r="Y1105" s="77"/>
      <c r="Z1105" s="88"/>
      <c r="AA1105" s="88"/>
      <c r="AB1105" s="89"/>
      <c r="AC1105" s="89"/>
      <c r="AD1105" s="89"/>
      <c r="AE1105" s="89"/>
      <c r="AF1105" s="89"/>
      <c r="AG1105" s="45">
        <f>ROUND(K1102*V1105,0)</f>
        <v>471</v>
      </c>
      <c r="AH1105" s="79"/>
      <c r="AI1105" s="80"/>
      <c r="AJ1105" s="80"/>
      <c r="AK1105" s="80"/>
      <c r="AL1105" s="14"/>
      <c r="AM1105" s="16" t="str">
        <f t="shared" si="1"/>
        <v>{s:'632497', v:471 , c:'基準該当放デイⅡ２・開減２・'},</v>
      </c>
      <c r="AN1105" s="16"/>
    </row>
    <row r="1106" ht="16.5" customHeight="1">
      <c r="A1106" s="29">
        <v>63.0</v>
      </c>
      <c r="B1106" s="30">
        <v>2498.0</v>
      </c>
      <c r="C1106" s="31">
        <v>1104.0</v>
      </c>
      <c r="D1106" s="32" t="s">
        <v>1156</v>
      </c>
      <c r="E1106" s="110"/>
      <c r="F1106" s="78"/>
      <c r="G1106" s="198"/>
      <c r="H1106" s="199"/>
      <c r="I1106" s="199"/>
      <c r="J1106" s="57"/>
      <c r="K1106" s="22"/>
      <c r="L1106" s="22"/>
      <c r="M1106" s="180"/>
      <c r="N1106" s="200"/>
      <c r="O1106" s="201"/>
      <c r="P1106" s="181"/>
      <c r="Q1106" s="22"/>
      <c r="R1106" s="22"/>
      <c r="S1106" s="109"/>
      <c r="T1106" s="129"/>
      <c r="U1106" s="56"/>
      <c r="V1106" s="72"/>
      <c r="W1106" s="73" t="s">
        <v>20</v>
      </c>
      <c r="X1106" s="77" t="s">
        <v>21</v>
      </c>
      <c r="Y1106" s="77">
        <v>0.85</v>
      </c>
      <c r="Z1106" s="88"/>
      <c r="AA1106" s="88"/>
      <c r="AB1106" s="89"/>
      <c r="AC1106" s="89"/>
      <c r="AD1106" s="89"/>
      <c r="AE1106" s="89"/>
      <c r="AF1106" s="89"/>
      <c r="AG1106" s="45">
        <f>ROUND(ROUND(K1102*V1105,0)*Y1106,0)</f>
        <v>400</v>
      </c>
      <c r="AH1106" s="202"/>
      <c r="AI1106" s="80"/>
      <c r="AJ1106" s="80"/>
      <c r="AK1106" s="80"/>
      <c r="AL1106" s="14"/>
      <c r="AM1106" s="16" t="str">
        <f t="shared" si="1"/>
        <v>{s:'632498', v:400 , c:'基準該当放デイⅡ２・開減２・評減・'},</v>
      </c>
      <c r="AN1106" s="16"/>
    </row>
    <row r="1107" ht="16.5" customHeight="1">
      <c r="A1107" s="29">
        <v>63.0</v>
      </c>
      <c r="B1107" s="30">
        <v>4000.0</v>
      </c>
      <c r="C1107" s="31">
        <v>1105.0</v>
      </c>
      <c r="D1107" s="203" t="s">
        <v>1157</v>
      </c>
      <c r="E1107" s="204" t="s">
        <v>1158</v>
      </c>
      <c r="F1107" s="205" t="s">
        <v>1159</v>
      </c>
      <c r="G1107" s="206" t="s">
        <v>15</v>
      </c>
      <c r="H1107" s="63" t="s">
        <v>1160</v>
      </c>
      <c r="I1107" s="207" t="s">
        <v>17</v>
      </c>
      <c r="J1107" s="208">
        <v>209.0</v>
      </c>
      <c r="K1107" s="209"/>
      <c r="L1107" s="210" t="s">
        <v>40</v>
      </c>
      <c r="M1107" s="210"/>
      <c r="N1107" s="210"/>
      <c r="O1107" s="211" t="s">
        <v>1161</v>
      </c>
      <c r="P1107" s="212" t="s">
        <v>1162</v>
      </c>
      <c r="Q1107" s="212" t="s">
        <v>1160</v>
      </c>
      <c r="R1107" s="212" t="s">
        <v>1163</v>
      </c>
      <c r="S1107" s="210"/>
      <c r="T1107" s="210" t="s">
        <v>1158</v>
      </c>
      <c r="U1107" s="210"/>
      <c r="V1107" s="210"/>
      <c r="W1107" s="210" t="s">
        <v>1161</v>
      </c>
      <c r="X1107" s="210"/>
      <c r="Y1107" s="210"/>
      <c r="Z1107" s="210" t="str">
        <f t="shared" ref="Z1107:Z1311" si="2">TEXTJOIN("・",TRUE,O1107:S1107)&amp;"・"</f>
        <v>理学療法士等・平日・区分１の１・10人以下・</v>
      </c>
      <c r="AA1107" s="210"/>
      <c r="AB1107" s="210"/>
      <c r="AC1107" s="210"/>
      <c r="AD1107" s="210"/>
      <c r="AE1107" s="213"/>
      <c r="AF1107" s="214"/>
      <c r="AG1107" s="114">
        <f t="shared" ref="AG1107:AG1329" si="3">J1107</f>
        <v>209</v>
      </c>
      <c r="AH1107" s="79" t="s">
        <v>18</v>
      </c>
      <c r="AI1107" s="80"/>
      <c r="AJ1107" s="215" t="s">
        <v>10</v>
      </c>
      <c r="AK1107" s="14"/>
      <c r="AL1107" s="14"/>
      <c r="AM1107" s="16" t="str">
        <f t="shared" ref="AM1107:AM1350" si="4">"{s:'"&amp;A1107&amp;B1107&amp;"', v:"&amp;AG1107&amp;" , c:'"&amp;D1107&amp;"・" &amp; "' ,name:'"&amp;T1107 &amp; "', value:'" &amp;W1107 &amp; "' , opt:'"&amp;Z1107 &amp; "', limit:'" &amp;AL1107&amp; "',syoguu:'"&amp; AK1107&amp; "'},"</f>
        <v>{s:'634000', v:209 , c:'放デイ児童指導員等加配加算Ⅰ１・１・' ,name:'児童指導員等加配加算（Ⅰ）', value:'理学療法士等' , opt:'理学療法士等・平日・区分１の１・10人以下・', limit:'',syoguu:''},</v>
      </c>
      <c r="AN1107" s="16"/>
    </row>
    <row r="1108" ht="16.5" customHeight="1">
      <c r="A1108" s="29">
        <v>63.0</v>
      </c>
      <c r="B1108" s="30">
        <v>4001.0</v>
      </c>
      <c r="C1108" s="31">
        <v>1106.0</v>
      </c>
      <c r="D1108" s="203" t="s">
        <v>1164</v>
      </c>
      <c r="E1108" s="131"/>
      <c r="F1108" s="216"/>
      <c r="G1108" s="131"/>
      <c r="H1108" s="63"/>
      <c r="I1108" s="207" t="s">
        <v>1165</v>
      </c>
      <c r="J1108" s="208">
        <v>139.0</v>
      </c>
      <c r="K1108" s="209"/>
      <c r="L1108" s="210" t="s">
        <v>40</v>
      </c>
      <c r="M1108" s="210"/>
      <c r="N1108" s="210"/>
      <c r="O1108" s="211" t="s">
        <v>1161</v>
      </c>
      <c r="P1108" s="212" t="s">
        <v>1162</v>
      </c>
      <c r="Q1108" s="212" t="s">
        <v>1160</v>
      </c>
      <c r="R1108" s="212" t="s">
        <v>1166</v>
      </c>
      <c r="S1108" s="210"/>
      <c r="T1108" s="210" t="s">
        <v>1158</v>
      </c>
      <c r="U1108" s="210"/>
      <c r="V1108" s="210"/>
      <c r="W1108" s="210" t="s">
        <v>1161</v>
      </c>
      <c r="X1108" s="210"/>
      <c r="Y1108" s="210"/>
      <c r="Z1108" s="210" t="str">
        <f t="shared" si="2"/>
        <v>理学療法士等・平日・区分１の１・11から20・</v>
      </c>
      <c r="AA1108" s="210"/>
      <c r="AB1108" s="210"/>
      <c r="AC1108" s="210"/>
      <c r="AD1108" s="210"/>
      <c r="AE1108" s="213"/>
      <c r="AF1108" s="214"/>
      <c r="AG1108" s="114">
        <f t="shared" si="3"/>
        <v>139</v>
      </c>
      <c r="AH1108" s="216"/>
      <c r="AI1108" s="14"/>
      <c r="AJ1108" s="14"/>
      <c r="AK1108" s="14"/>
      <c r="AL1108" s="14"/>
      <c r="AM1108" s="16" t="str">
        <f t="shared" si="4"/>
        <v>{s:'634001', v:139 , c:'放デイ児童指導員等加配加算Ⅰ１・２・' ,name:'児童指導員等加配加算（Ⅰ）', value:'理学療法士等' , opt:'理学療法士等・平日・区分１の１・11から20・', limit:'',syoguu:''},</v>
      </c>
      <c r="AN1108" s="16"/>
    </row>
    <row r="1109" ht="16.5" customHeight="1">
      <c r="A1109" s="29">
        <v>63.0</v>
      </c>
      <c r="B1109" s="30">
        <v>4002.0</v>
      </c>
      <c r="C1109" s="31">
        <v>1107.0</v>
      </c>
      <c r="D1109" s="203" t="s">
        <v>1167</v>
      </c>
      <c r="E1109" s="131"/>
      <c r="F1109" s="216"/>
      <c r="G1109" s="131"/>
      <c r="H1109" s="140"/>
      <c r="I1109" s="207" t="s">
        <v>1168</v>
      </c>
      <c r="J1109" s="208">
        <v>84.0</v>
      </c>
      <c r="K1109" s="209"/>
      <c r="L1109" s="210" t="s">
        <v>40</v>
      </c>
      <c r="M1109" s="210"/>
      <c r="N1109" s="210"/>
      <c r="O1109" s="211" t="s">
        <v>1161</v>
      </c>
      <c r="P1109" s="212" t="s">
        <v>1162</v>
      </c>
      <c r="Q1109" s="212" t="s">
        <v>1160</v>
      </c>
      <c r="R1109" s="212" t="s">
        <v>1169</v>
      </c>
      <c r="S1109" s="210"/>
      <c r="T1109" s="210" t="s">
        <v>1158</v>
      </c>
      <c r="U1109" s="210"/>
      <c r="V1109" s="210"/>
      <c r="W1109" s="210" t="s">
        <v>1161</v>
      </c>
      <c r="X1109" s="210"/>
      <c r="Y1109" s="210"/>
      <c r="Z1109" s="210" t="str">
        <f t="shared" si="2"/>
        <v>理学療法士等・平日・区分１の１・21人以上・</v>
      </c>
      <c r="AA1109" s="210"/>
      <c r="AB1109" s="210"/>
      <c r="AC1109" s="210"/>
      <c r="AD1109" s="210"/>
      <c r="AE1109" s="213"/>
      <c r="AF1109" s="214"/>
      <c r="AG1109" s="114">
        <f t="shared" si="3"/>
        <v>84</v>
      </c>
      <c r="AH1109" s="216"/>
      <c r="AI1109" s="14"/>
      <c r="AJ1109" s="14"/>
      <c r="AK1109" s="14"/>
      <c r="AL1109" s="14"/>
      <c r="AM1109" s="16" t="str">
        <f t="shared" si="4"/>
        <v>{s:'634002', v:84 , c:'放デイ児童指導員等加配加算Ⅰ１・３・' ,name:'児童指導員等加配加算（Ⅰ）', value:'理学療法士等' , opt:'理学療法士等・平日・区分１の１・21人以上・', limit:'',syoguu:''},</v>
      </c>
      <c r="AN1109" s="16"/>
    </row>
    <row r="1110" ht="16.5" customHeight="1">
      <c r="A1110" s="29">
        <v>63.0</v>
      </c>
      <c r="B1110" s="30">
        <v>4003.0</v>
      </c>
      <c r="C1110" s="31">
        <v>1108.0</v>
      </c>
      <c r="D1110" s="203" t="s">
        <v>1170</v>
      </c>
      <c r="E1110" s="131"/>
      <c r="F1110" s="216"/>
      <c r="G1110" s="131"/>
      <c r="H1110" s="217" t="s">
        <v>1171</v>
      </c>
      <c r="I1110" s="207" t="s">
        <v>17</v>
      </c>
      <c r="J1110" s="208">
        <v>209.0</v>
      </c>
      <c r="K1110" s="209"/>
      <c r="L1110" s="210" t="s">
        <v>40</v>
      </c>
      <c r="M1110" s="210"/>
      <c r="N1110" s="210"/>
      <c r="O1110" s="211" t="s">
        <v>1161</v>
      </c>
      <c r="P1110" s="212" t="s">
        <v>1162</v>
      </c>
      <c r="Q1110" s="212" t="s">
        <v>1171</v>
      </c>
      <c r="R1110" s="212" t="s">
        <v>1163</v>
      </c>
      <c r="S1110" s="210"/>
      <c r="T1110" s="210" t="s">
        <v>1158</v>
      </c>
      <c r="U1110" s="210"/>
      <c r="V1110" s="210"/>
      <c r="W1110" s="210" t="s">
        <v>1161</v>
      </c>
      <c r="X1110" s="210"/>
      <c r="Y1110" s="210"/>
      <c r="Z1110" s="210" t="str">
        <f t="shared" si="2"/>
        <v>理学療法士等・平日・区分１の２・10人以下・</v>
      </c>
      <c r="AA1110" s="210"/>
      <c r="AB1110" s="210"/>
      <c r="AC1110" s="210"/>
      <c r="AD1110" s="210"/>
      <c r="AE1110" s="213"/>
      <c r="AF1110" s="214"/>
      <c r="AG1110" s="114">
        <f t="shared" si="3"/>
        <v>209</v>
      </c>
      <c r="AH1110" s="216"/>
      <c r="AI1110" s="14"/>
      <c r="AJ1110" s="14"/>
      <c r="AK1110" s="14"/>
      <c r="AL1110" s="14"/>
      <c r="AM1110" s="16" t="str">
        <f t="shared" si="4"/>
        <v>{s:'634003', v:209 , c:'放デイ児童指導員等加配加算Ⅰ１・４・' ,name:'児童指導員等加配加算（Ⅰ）', value:'理学療法士等' , opt:'理学療法士等・平日・区分１の２・10人以下・', limit:'',syoguu:''},</v>
      </c>
      <c r="AN1110" s="16"/>
    </row>
    <row r="1111" ht="16.5" customHeight="1">
      <c r="A1111" s="29">
        <v>63.0</v>
      </c>
      <c r="B1111" s="30">
        <v>4004.0</v>
      </c>
      <c r="C1111" s="31">
        <v>1109.0</v>
      </c>
      <c r="D1111" s="203" t="s">
        <v>1172</v>
      </c>
      <c r="E1111" s="216"/>
      <c r="F1111" s="216"/>
      <c r="G1111" s="131"/>
      <c r="H1111" s="105"/>
      <c r="I1111" s="207" t="s">
        <v>1165</v>
      </c>
      <c r="J1111" s="208">
        <v>139.0</v>
      </c>
      <c r="K1111" s="209"/>
      <c r="L1111" s="210" t="s">
        <v>40</v>
      </c>
      <c r="M1111" s="210"/>
      <c r="N1111" s="210"/>
      <c r="O1111" s="211" t="s">
        <v>1161</v>
      </c>
      <c r="P1111" s="212" t="s">
        <v>1162</v>
      </c>
      <c r="Q1111" s="212" t="s">
        <v>1171</v>
      </c>
      <c r="R1111" s="212" t="s">
        <v>1166</v>
      </c>
      <c r="S1111" s="210"/>
      <c r="T1111" s="210" t="s">
        <v>1158</v>
      </c>
      <c r="U1111" s="210"/>
      <c r="V1111" s="210"/>
      <c r="W1111" s="210" t="s">
        <v>1161</v>
      </c>
      <c r="X1111" s="210"/>
      <c r="Y1111" s="210"/>
      <c r="Z1111" s="210" t="str">
        <f t="shared" si="2"/>
        <v>理学療法士等・平日・区分１の２・11から20・</v>
      </c>
      <c r="AA1111" s="210"/>
      <c r="AB1111" s="210"/>
      <c r="AC1111" s="210"/>
      <c r="AD1111" s="210"/>
      <c r="AE1111" s="213"/>
      <c r="AF1111" s="214"/>
      <c r="AG1111" s="114">
        <f t="shared" si="3"/>
        <v>139</v>
      </c>
      <c r="AH1111" s="216"/>
      <c r="AI1111" s="14"/>
      <c r="AJ1111" s="14"/>
      <c r="AK1111" s="14"/>
      <c r="AL1111" s="14"/>
      <c r="AM1111" s="16" t="str">
        <f t="shared" si="4"/>
        <v>{s:'634004', v:139 , c:'放デイ児童指導員等加配加算Ⅰ１・５・' ,name:'児童指導員等加配加算（Ⅰ）', value:'理学療法士等' , opt:'理学療法士等・平日・区分１の２・11から20・', limit:'',syoguu:''},</v>
      </c>
      <c r="AN1111" s="16"/>
    </row>
    <row r="1112" ht="16.5" customHeight="1">
      <c r="A1112" s="29">
        <v>63.0</v>
      </c>
      <c r="B1112" s="30">
        <v>4005.0</v>
      </c>
      <c r="C1112" s="31">
        <v>1110.0</v>
      </c>
      <c r="D1112" s="203" t="s">
        <v>1173</v>
      </c>
      <c r="E1112" s="216"/>
      <c r="F1112" s="216"/>
      <c r="G1112" s="131"/>
      <c r="H1112" s="218"/>
      <c r="I1112" s="207" t="s">
        <v>1168</v>
      </c>
      <c r="J1112" s="208">
        <v>84.0</v>
      </c>
      <c r="K1112" s="209"/>
      <c r="L1112" s="210" t="s">
        <v>40</v>
      </c>
      <c r="M1112" s="210"/>
      <c r="N1112" s="210"/>
      <c r="O1112" s="211" t="s">
        <v>1161</v>
      </c>
      <c r="P1112" s="212" t="s">
        <v>1162</v>
      </c>
      <c r="Q1112" s="212" t="s">
        <v>1171</v>
      </c>
      <c r="R1112" s="212" t="s">
        <v>1169</v>
      </c>
      <c r="S1112" s="210"/>
      <c r="T1112" s="210" t="s">
        <v>1158</v>
      </c>
      <c r="U1112" s="210"/>
      <c r="V1112" s="210"/>
      <c r="W1112" s="210" t="s">
        <v>1161</v>
      </c>
      <c r="X1112" s="210"/>
      <c r="Y1112" s="210"/>
      <c r="Z1112" s="210" t="str">
        <f t="shared" si="2"/>
        <v>理学療法士等・平日・区分１の２・21人以上・</v>
      </c>
      <c r="AA1112" s="210"/>
      <c r="AB1112" s="210"/>
      <c r="AC1112" s="210"/>
      <c r="AD1112" s="210"/>
      <c r="AE1112" s="213"/>
      <c r="AF1112" s="214"/>
      <c r="AG1112" s="114">
        <f t="shared" si="3"/>
        <v>84</v>
      </c>
      <c r="AH1112" s="216"/>
      <c r="AI1112" s="14"/>
      <c r="AJ1112" s="14"/>
      <c r="AK1112" s="14"/>
      <c r="AL1112" s="14"/>
      <c r="AM1112" s="16" t="str">
        <f t="shared" si="4"/>
        <v>{s:'634005', v:84 , c:'放デイ児童指導員等加配加算Ⅰ１・６・' ,name:'児童指導員等加配加算（Ⅰ）', value:'理学療法士等' , opt:'理学療法士等・平日・区分１の２・21人以上・', limit:'',syoguu:''},</v>
      </c>
      <c r="AN1112" s="16"/>
    </row>
    <row r="1113" ht="16.5" customHeight="1">
      <c r="A1113" s="29">
        <v>63.0</v>
      </c>
      <c r="B1113" s="30">
        <v>4006.0</v>
      </c>
      <c r="C1113" s="31">
        <v>1111.0</v>
      </c>
      <c r="D1113" s="203" t="s">
        <v>1174</v>
      </c>
      <c r="E1113" s="216"/>
      <c r="F1113" s="216"/>
      <c r="G1113" s="131"/>
      <c r="H1113" s="219" t="s">
        <v>1175</v>
      </c>
      <c r="I1113" s="207" t="s">
        <v>17</v>
      </c>
      <c r="J1113" s="208">
        <v>209.0</v>
      </c>
      <c r="K1113" s="209"/>
      <c r="L1113" s="210" t="s">
        <v>40</v>
      </c>
      <c r="M1113" s="210"/>
      <c r="N1113" s="210"/>
      <c r="O1113" s="211" t="s">
        <v>1161</v>
      </c>
      <c r="P1113" s="212" t="s">
        <v>1162</v>
      </c>
      <c r="Q1113" s="212" t="s">
        <v>1175</v>
      </c>
      <c r="R1113" s="212" t="s">
        <v>1163</v>
      </c>
      <c r="S1113" s="210"/>
      <c r="T1113" s="210" t="s">
        <v>1158</v>
      </c>
      <c r="U1113" s="210"/>
      <c r="V1113" s="210"/>
      <c r="W1113" s="210" t="s">
        <v>1161</v>
      </c>
      <c r="X1113" s="210"/>
      <c r="Y1113" s="210"/>
      <c r="Z1113" s="210" t="str">
        <f t="shared" si="2"/>
        <v>理学療法士等・平日・区分２の１・10人以下・</v>
      </c>
      <c r="AA1113" s="210"/>
      <c r="AB1113" s="210"/>
      <c r="AC1113" s="210"/>
      <c r="AD1113" s="210"/>
      <c r="AE1113" s="213"/>
      <c r="AF1113" s="214"/>
      <c r="AG1113" s="114">
        <f t="shared" si="3"/>
        <v>209</v>
      </c>
      <c r="AH1113" s="216"/>
      <c r="AI1113" s="14"/>
      <c r="AJ1113" s="14"/>
      <c r="AK1113" s="14"/>
      <c r="AL1113" s="14"/>
      <c r="AM1113" s="16" t="str">
        <f t="shared" si="4"/>
        <v>{s:'634006', v:209 , c:'放デイ児童指導員等加配加算Ⅰ１・７・' ,name:'児童指導員等加配加算（Ⅰ）', value:'理学療法士等' , opt:'理学療法士等・平日・区分２の１・10人以下・', limit:'',syoguu:''},</v>
      </c>
      <c r="AN1113" s="16"/>
    </row>
    <row r="1114" ht="16.5" customHeight="1">
      <c r="A1114" s="29">
        <v>63.0</v>
      </c>
      <c r="B1114" s="30">
        <v>4007.0</v>
      </c>
      <c r="C1114" s="31">
        <v>1112.0</v>
      </c>
      <c r="D1114" s="203" t="s">
        <v>1176</v>
      </c>
      <c r="E1114" s="216"/>
      <c r="F1114" s="216"/>
      <c r="G1114" s="216"/>
      <c r="H1114" s="14"/>
      <c r="I1114" s="207" t="s">
        <v>1165</v>
      </c>
      <c r="J1114" s="208">
        <v>139.0</v>
      </c>
      <c r="K1114" s="209"/>
      <c r="L1114" s="210" t="s">
        <v>40</v>
      </c>
      <c r="M1114" s="210"/>
      <c r="N1114" s="210"/>
      <c r="O1114" s="211" t="s">
        <v>1161</v>
      </c>
      <c r="P1114" s="212" t="s">
        <v>1162</v>
      </c>
      <c r="Q1114" s="212" t="s">
        <v>1175</v>
      </c>
      <c r="R1114" s="212" t="s">
        <v>1166</v>
      </c>
      <c r="S1114" s="210"/>
      <c r="T1114" s="210" t="s">
        <v>1158</v>
      </c>
      <c r="U1114" s="210"/>
      <c r="V1114" s="210"/>
      <c r="W1114" s="210" t="s">
        <v>1161</v>
      </c>
      <c r="X1114" s="210"/>
      <c r="Y1114" s="210"/>
      <c r="Z1114" s="210" t="str">
        <f t="shared" si="2"/>
        <v>理学療法士等・平日・区分２の１・11から20・</v>
      </c>
      <c r="AA1114" s="210"/>
      <c r="AB1114" s="210"/>
      <c r="AC1114" s="210"/>
      <c r="AD1114" s="210"/>
      <c r="AE1114" s="213"/>
      <c r="AF1114" s="214"/>
      <c r="AG1114" s="114">
        <f t="shared" si="3"/>
        <v>139</v>
      </c>
      <c r="AH1114" s="216"/>
      <c r="AI1114" s="14"/>
      <c r="AJ1114" s="14"/>
      <c r="AK1114" s="14"/>
      <c r="AL1114" s="14"/>
      <c r="AM1114" s="16" t="str">
        <f t="shared" si="4"/>
        <v>{s:'634007', v:139 , c:'放デイ児童指導員等加配加算Ⅰ１・８・' ,name:'児童指導員等加配加算（Ⅰ）', value:'理学療法士等' , opt:'理学療法士等・平日・区分２の１・11から20・', limit:'',syoguu:''},</v>
      </c>
      <c r="AN1114" s="16"/>
    </row>
    <row r="1115" ht="16.5" customHeight="1">
      <c r="A1115" s="29">
        <v>63.0</v>
      </c>
      <c r="B1115" s="30">
        <v>4008.0</v>
      </c>
      <c r="C1115" s="31">
        <v>1113.0</v>
      </c>
      <c r="D1115" s="203" t="s">
        <v>1177</v>
      </c>
      <c r="E1115" s="216"/>
      <c r="F1115" s="216"/>
      <c r="G1115" s="216"/>
      <c r="H1115" s="14"/>
      <c r="I1115" s="207" t="s">
        <v>1168</v>
      </c>
      <c r="J1115" s="208">
        <v>84.0</v>
      </c>
      <c r="K1115" s="209"/>
      <c r="L1115" s="210" t="s">
        <v>40</v>
      </c>
      <c r="M1115" s="210"/>
      <c r="N1115" s="210"/>
      <c r="O1115" s="211" t="s">
        <v>1161</v>
      </c>
      <c r="P1115" s="212" t="s">
        <v>1162</v>
      </c>
      <c r="Q1115" s="212" t="s">
        <v>1175</v>
      </c>
      <c r="R1115" s="212" t="s">
        <v>1169</v>
      </c>
      <c r="S1115" s="210"/>
      <c r="T1115" s="210" t="s">
        <v>1158</v>
      </c>
      <c r="U1115" s="210"/>
      <c r="V1115" s="210"/>
      <c r="W1115" s="210" t="s">
        <v>1161</v>
      </c>
      <c r="X1115" s="210"/>
      <c r="Y1115" s="210"/>
      <c r="Z1115" s="210" t="str">
        <f t="shared" si="2"/>
        <v>理学療法士等・平日・区分２の１・21人以上・</v>
      </c>
      <c r="AA1115" s="210"/>
      <c r="AB1115" s="210"/>
      <c r="AC1115" s="210"/>
      <c r="AD1115" s="210"/>
      <c r="AE1115" s="213"/>
      <c r="AF1115" s="214"/>
      <c r="AG1115" s="114">
        <f t="shared" si="3"/>
        <v>84</v>
      </c>
      <c r="AH1115" s="216"/>
      <c r="AI1115" s="14"/>
      <c r="AJ1115" s="14"/>
      <c r="AK1115" s="14"/>
      <c r="AL1115" s="14"/>
      <c r="AM1115" s="16" t="str">
        <f t="shared" si="4"/>
        <v>{s:'634008', v:84 , c:'放デイ児童指導員等加配加算Ⅰ１・９・' ,name:'児童指導員等加配加算（Ⅰ）', value:'理学療法士等' , opt:'理学療法士等・平日・区分２の１・21人以上・', limit:'',syoguu:''},</v>
      </c>
      <c r="AN1115" s="16"/>
    </row>
    <row r="1116" ht="16.5" customHeight="1">
      <c r="A1116" s="29">
        <v>63.0</v>
      </c>
      <c r="B1116" s="30">
        <v>4009.0</v>
      </c>
      <c r="C1116" s="31">
        <v>1114.0</v>
      </c>
      <c r="D1116" s="203" t="s">
        <v>1178</v>
      </c>
      <c r="E1116" s="216"/>
      <c r="F1116" s="216"/>
      <c r="G1116" s="216"/>
      <c r="H1116" s="220" t="s">
        <v>1179</v>
      </c>
      <c r="I1116" s="207" t="s">
        <v>17</v>
      </c>
      <c r="J1116" s="208">
        <v>209.0</v>
      </c>
      <c r="K1116" s="209"/>
      <c r="L1116" s="210" t="s">
        <v>40</v>
      </c>
      <c r="M1116" s="210"/>
      <c r="N1116" s="210"/>
      <c r="O1116" s="211" t="s">
        <v>1161</v>
      </c>
      <c r="P1116" s="212" t="s">
        <v>1162</v>
      </c>
      <c r="Q1116" s="212" t="s">
        <v>1179</v>
      </c>
      <c r="R1116" s="212" t="s">
        <v>1163</v>
      </c>
      <c r="S1116" s="210"/>
      <c r="T1116" s="210" t="s">
        <v>1158</v>
      </c>
      <c r="U1116" s="210"/>
      <c r="V1116" s="210"/>
      <c r="W1116" s="210" t="s">
        <v>1161</v>
      </c>
      <c r="X1116" s="210"/>
      <c r="Y1116" s="210"/>
      <c r="Z1116" s="210" t="str">
        <f t="shared" si="2"/>
        <v>理学療法士等・平日・区分２の２・10人以下・</v>
      </c>
      <c r="AA1116" s="210"/>
      <c r="AB1116" s="210"/>
      <c r="AC1116" s="210"/>
      <c r="AD1116" s="210"/>
      <c r="AE1116" s="213"/>
      <c r="AF1116" s="214"/>
      <c r="AG1116" s="114">
        <f t="shared" si="3"/>
        <v>209</v>
      </c>
      <c r="AH1116" s="216"/>
      <c r="AI1116" s="14"/>
      <c r="AJ1116" s="14"/>
      <c r="AK1116" s="14"/>
      <c r="AL1116" s="14"/>
      <c r="AM1116" s="16" t="str">
        <f t="shared" si="4"/>
        <v>{s:'634009', v:209 , c:'放デイ児童指導員等加配加算Ⅰ１・１０・' ,name:'児童指導員等加配加算（Ⅰ）', value:'理学療法士等' , opt:'理学療法士等・平日・区分２の２・10人以下・', limit:'',syoguu:''},</v>
      </c>
      <c r="AN1116" s="16"/>
    </row>
    <row r="1117" ht="16.5" customHeight="1">
      <c r="A1117" s="29">
        <v>63.0</v>
      </c>
      <c r="B1117" s="30">
        <v>4010.0</v>
      </c>
      <c r="C1117" s="31">
        <v>1115.0</v>
      </c>
      <c r="D1117" s="203" t="s">
        <v>1180</v>
      </c>
      <c r="E1117" s="216"/>
      <c r="F1117" s="216"/>
      <c r="G1117" s="216"/>
      <c r="H1117" s="216"/>
      <c r="I1117" s="207" t="s">
        <v>1165</v>
      </c>
      <c r="J1117" s="208">
        <v>139.0</v>
      </c>
      <c r="K1117" s="209"/>
      <c r="L1117" s="210" t="s">
        <v>40</v>
      </c>
      <c r="M1117" s="210"/>
      <c r="N1117" s="210"/>
      <c r="O1117" s="211" t="s">
        <v>1161</v>
      </c>
      <c r="P1117" s="212" t="s">
        <v>1162</v>
      </c>
      <c r="Q1117" s="212" t="s">
        <v>1179</v>
      </c>
      <c r="R1117" s="212" t="s">
        <v>1166</v>
      </c>
      <c r="S1117" s="210"/>
      <c r="T1117" s="210" t="s">
        <v>1158</v>
      </c>
      <c r="U1117" s="210"/>
      <c r="V1117" s="210"/>
      <c r="W1117" s="210" t="s">
        <v>1161</v>
      </c>
      <c r="X1117" s="210"/>
      <c r="Y1117" s="210"/>
      <c r="Z1117" s="210" t="str">
        <f t="shared" si="2"/>
        <v>理学療法士等・平日・区分２の２・11から20・</v>
      </c>
      <c r="AA1117" s="210"/>
      <c r="AB1117" s="210"/>
      <c r="AC1117" s="210"/>
      <c r="AD1117" s="210"/>
      <c r="AE1117" s="213"/>
      <c r="AF1117" s="214"/>
      <c r="AG1117" s="114">
        <f t="shared" si="3"/>
        <v>139</v>
      </c>
      <c r="AH1117" s="216"/>
      <c r="AI1117" s="14"/>
      <c r="AJ1117" s="14"/>
      <c r="AK1117" s="14"/>
      <c r="AL1117" s="14"/>
      <c r="AM1117" s="16" t="str">
        <f t="shared" si="4"/>
        <v>{s:'634010', v:139 , c:'放デイ児童指導員等加配加算Ⅰ１・１１・' ,name:'児童指導員等加配加算（Ⅰ）', value:'理学療法士等' , opt:'理学療法士等・平日・区分２の２・11から20・', limit:'',syoguu:''},</v>
      </c>
      <c r="AN1117" s="16"/>
    </row>
    <row r="1118" ht="16.5" customHeight="1">
      <c r="A1118" s="29">
        <v>63.0</v>
      </c>
      <c r="B1118" s="30">
        <v>4011.0</v>
      </c>
      <c r="C1118" s="31">
        <v>1116.0</v>
      </c>
      <c r="D1118" s="203" t="s">
        <v>1181</v>
      </c>
      <c r="E1118" s="216"/>
      <c r="F1118" s="216"/>
      <c r="G1118" s="218"/>
      <c r="H1118" s="218"/>
      <c r="I1118" s="207" t="s">
        <v>1168</v>
      </c>
      <c r="J1118" s="208">
        <v>84.0</v>
      </c>
      <c r="K1118" s="209"/>
      <c r="L1118" s="210" t="s">
        <v>40</v>
      </c>
      <c r="M1118" s="210"/>
      <c r="N1118" s="210"/>
      <c r="O1118" s="211" t="s">
        <v>1161</v>
      </c>
      <c r="P1118" s="212" t="s">
        <v>1162</v>
      </c>
      <c r="Q1118" s="212" t="s">
        <v>1179</v>
      </c>
      <c r="R1118" s="212" t="s">
        <v>1169</v>
      </c>
      <c r="S1118" s="210"/>
      <c r="T1118" s="210" t="s">
        <v>1158</v>
      </c>
      <c r="U1118" s="210"/>
      <c r="V1118" s="210"/>
      <c r="W1118" s="210" t="s">
        <v>1161</v>
      </c>
      <c r="X1118" s="210"/>
      <c r="Y1118" s="210"/>
      <c r="Z1118" s="210" t="str">
        <f t="shared" si="2"/>
        <v>理学療法士等・平日・区分２の２・21人以上・</v>
      </c>
      <c r="AA1118" s="210"/>
      <c r="AB1118" s="210"/>
      <c r="AC1118" s="210"/>
      <c r="AD1118" s="210"/>
      <c r="AE1118" s="213"/>
      <c r="AF1118" s="214"/>
      <c r="AG1118" s="114">
        <f t="shared" si="3"/>
        <v>84</v>
      </c>
      <c r="AH1118" s="216"/>
      <c r="AI1118" s="14"/>
      <c r="AJ1118" s="14"/>
      <c r="AK1118" s="14"/>
      <c r="AL1118" s="14"/>
      <c r="AM1118" s="16" t="str">
        <f t="shared" si="4"/>
        <v>{s:'634011', v:84 , c:'放デイ児童指導員等加配加算Ⅰ１・１２・' ,name:'児童指導員等加配加算（Ⅰ）', value:'理学療法士等' , opt:'理学療法士等・平日・区分２の２・21人以上・', limit:'',syoguu:''},</v>
      </c>
      <c r="AN1118" s="16"/>
    </row>
    <row r="1119" ht="16.5" customHeight="1">
      <c r="A1119" s="29">
        <v>63.0</v>
      </c>
      <c r="B1119" s="30">
        <v>4012.0</v>
      </c>
      <c r="C1119" s="31">
        <v>1117.0</v>
      </c>
      <c r="D1119" s="203" t="s">
        <v>1182</v>
      </c>
      <c r="E1119" s="216"/>
      <c r="F1119" s="216"/>
      <c r="G1119" s="221" t="s">
        <v>322</v>
      </c>
      <c r="H1119" s="220" t="s">
        <v>323</v>
      </c>
      <c r="I1119" s="207" t="s">
        <v>17</v>
      </c>
      <c r="J1119" s="208">
        <v>209.0</v>
      </c>
      <c r="K1119" s="209"/>
      <c r="L1119" s="210" t="s">
        <v>40</v>
      </c>
      <c r="M1119" s="210"/>
      <c r="N1119" s="210"/>
      <c r="O1119" s="211" t="s">
        <v>1161</v>
      </c>
      <c r="P1119" s="212" t="s">
        <v>1183</v>
      </c>
      <c r="Q1119" s="212" t="s">
        <v>1184</v>
      </c>
      <c r="R1119" s="212" t="s">
        <v>1163</v>
      </c>
      <c r="S1119" s="210"/>
      <c r="T1119" s="210" t="s">
        <v>1158</v>
      </c>
      <c r="U1119" s="210"/>
      <c r="V1119" s="210"/>
      <c r="W1119" s="210" t="s">
        <v>1161</v>
      </c>
      <c r="X1119" s="210"/>
      <c r="Y1119" s="210"/>
      <c r="Z1119" s="210" t="str">
        <f t="shared" si="2"/>
        <v>理学療法士等・休日・区分１・10人以下・</v>
      </c>
      <c r="AA1119" s="210"/>
      <c r="AB1119" s="210"/>
      <c r="AC1119" s="210"/>
      <c r="AD1119" s="210"/>
      <c r="AE1119" s="213"/>
      <c r="AF1119" s="214"/>
      <c r="AG1119" s="114">
        <f t="shared" si="3"/>
        <v>209</v>
      </c>
      <c r="AH1119" s="216"/>
      <c r="AI1119" s="14"/>
      <c r="AJ1119" s="14"/>
      <c r="AK1119" s="14"/>
      <c r="AL1119" s="14"/>
      <c r="AM1119" s="16" t="str">
        <f t="shared" si="4"/>
        <v>{s:'634012', v:209 , c:'放デイ児童指導員等加配加算Ⅰ１・１３・' ,name:'児童指導員等加配加算（Ⅰ）', value:'理学療法士等' , opt:'理学療法士等・休日・区分１・10人以下・', limit:'',syoguu:''},</v>
      </c>
      <c r="AN1119" s="16"/>
    </row>
    <row r="1120" ht="16.5" customHeight="1">
      <c r="A1120" s="29">
        <v>63.0</v>
      </c>
      <c r="B1120" s="30">
        <v>4013.0</v>
      </c>
      <c r="C1120" s="31">
        <v>1118.0</v>
      </c>
      <c r="D1120" s="203" t="s">
        <v>1185</v>
      </c>
      <c r="E1120" s="216"/>
      <c r="F1120" s="216"/>
      <c r="G1120" s="222"/>
      <c r="H1120" s="216"/>
      <c r="I1120" s="207" t="s">
        <v>1165</v>
      </c>
      <c r="J1120" s="208">
        <v>139.0</v>
      </c>
      <c r="K1120" s="209"/>
      <c r="L1120" s="210" t="s">
        <v>40</v>
      </c>
      <c r="M1120" s="210"/>
      <c r="N1120" s="210"/>
      <c r="O1120" s="211" t="s">
        <v>1161</v>
      </c>
      <c r="P1120" s="212" t="s">
        <v>1183</v>
      </c>
      <c r="Q1120" s="212" t="s">
        <v>1184</v>
      </c>
      <c r="R1120" s="212" t="s">
        <v>1166</v>
      </c>
      <c r="S1120" s="210"/>
      <c r="T1120" s="210" t="s">
        <v>1158</v>
      </c>
      <c r="U1120" s="210"/>
      <c r="V1120" s="210"/>
      <c r="W1120" s="210" t="s">
        <v>1161</v>
      </c>
      <c r="X1120" s="210"/>
      <c r="Y1120" s="210"/>
      <c r="Z1120" s="210" t="str">
        <f t="shared" si="2"/>
        <v>理学療法士等・休日・区分１・11から20・</v>
      </c>
      <c r="AA1120" s="210"/>
      <c r="AB1120" s="210"/>
      <c r="AC1120" s="210"/>
      <c r="AD1120" s="210"/>
      <c r="AE1120" s="213"/>
      <c r="AF1120" s="214"/>
      <c r="AG1120" s="114">
        <f t="shared" si="3"/>
        <v>139</v>
      </c>
      <c r="AH1120" s="216"/>
      <c r="AI1120" s="14"/>
      <c r="AJ1120" s="14"/>
      <c r="AK1120" s="14"/>
      <c r="AL1120" s="14"/>
      <c r="AM1120" s="16" t="str">
        <f t="shared" si="4"/>
        <v>{s:'634013', v:139 , c:'放デイ児童指導員等加配加算Ⅰ１・１４・' ,name:'児童指導員等加配加算（Ⅰ）', value:'理学療法士等' , opt:'理学療法士等・休日・区分１・11から20・', limit:'',syoguu:''},</v>
      </c>
      <c r="AN1120" s="16"/>
    </row>
    <row r="1121" ht="16.5" customHeight="1">
      <c r="A1121" s="29">
        <v>63.0</v>
      </c>
      <c r="B1121" s="30">
        <v>4014.0</v>
      </c>
      <c r="C1121" s="31">
        <v>1119.0</v>
      </c>
      <c r="D1121" s="203" t="s">
        <v>1186</v>
      </c>
      <c r="E1121" s="216"/>
      <c r="F1121" s="216"/>
      <c r="G1121" s="222"/>
      <c r="H1121" s="218"/>
      <c r="I1121" s="207" t="s">
        <v>1168</v>
      </c>
      <c r="J1121" s="208">
        <v>84.0</v>
      </c>
      <c r="K1121" s="209"/>
      <c r="L1121" s="210" t="s">
        <v>40</v>
      </c>
      <c r="M1121" s="210"/>
      <c r="N1121" s="210"/>
      <c r="O1121" s="211" t="s">
        <v>1161</v>
      </c>
      <c r="P1121" s="212" t="s">
        <v>1183</v>
      </c>
      <c r="Q1121" s="212" t="s">
        <v>1184</v>
      </c>
      <c r="R1121" s="212" t="s">
        <v>1169</v>
      </c>
      <c r="S1121" s="210"/>
      <c r="T1121" s="210" t="s">
        <v>1158</v>
      </c>
      <c r="U1121" s="210"/>
      <c r="V1121" s="210"/>
      <c r="W1121" s="210" t="s">
        <v>1161</v>
      </c>
      <c r="X1121" s="210"/>
      <c r="Y1121" s="210"/>
      <c r="Z1121" s="210" t="str">
        <f t="shared" si="2"/>
        <v>理学療法士等・休日・区分１・21人以上・</v>
      </c>
      <c r="AA1121" s="210"/>
      <c r="AB1121" s="210"/>
      <c r="AC1121" s="210"/>
      <c r="AD1121" s="210"/>
      <c r="AE1121" s="213"/>
      <c r="AF1121" s="214"/>
      <c r="AG1121" s="114">
        <f t="shared" si="3"/>
        <v>84</v>
      </c>
      <c r="AH1121" s="216"/>
      <c r="AI1121" s="14"/>
      <c r="AJ1121" s="14"/>
      <c r="AK1121" s="14"/>
      <c r="AL1121" s="14"/>
      <c r="AM1121" s="16" t="str">
        <f t="shared" si="4"/>
        <v>{s:'634014', v:84 , c:'放デイ児童指導員等加配加算Ⅰ１・１５・' ,name:'児童指導員等加配加算（Ⅰ）', value:'理学療法士等' , opt:'理学療法士等・休日・区分１・21人以上・', limit:'',syoguu:''},</v>
      </c>
      <c r="AN1121" s="16"/>
    </row>
    <row r="1122" ht="16.5" customHeight="1">
      <c r="A1122" s="29">
        <v>63.0</v>
      </c>
      <c r="B1122" s="30">
        <v>4015.0</v>
      </c>
      <c r="C1122" s="31">
        <v>1120.0</v>
      </c>
      <c r="D1122" s="203" t="s">
        <v>1187</v>
      </c>
      <c r="E1122" s="216"/>
      <c r="F1122" s="216"/>
      <c r="G1122" s="222"/>
      <c r="H1122" s="219" t="s">
        <v>542</v>
      </c>
      <c r="I1122" s="207" t="s">
        <v>17</v>
      </c>
      <c r="J1122" s="208">
        <v>209.0</v>
      </c>
      <c r="K1122" s="209"/>
      <c r="L1122" s="210" t="s">
        <v>40</v>
      </c>
      <c r="M1122" s="210"/>
      <c r="N1122" s="210"/>
      <c r="O1122" s="211" t="s">
        <v>1161</v>
      </c>
      <c r="P1122" s="212" t="s">
        <v>1183</v>
      </c>
      <c r="Q1122" s="212" t="s">
        <v>1188</v>
      </c>
      <c r="R1122" s="212" t="s">
        <v>1163</v>
      </c>
      <c r="S1122" s="210"/>
      <c r="T1122" s="210" t="s">
        <v>1158</v>
      </c>
      <c r="U1122" s="210"/>
      <c r="V1122" s="210"/>
      <c r="W1122" s="210" t="s">
        <v>1161</v>
      </c>
      <c r="X1122" s="210"/>
      <c r="Y1122" s="210"/>
      <c r="Z1122" s="210" t="str">
        <f t="shared" si="2"/>
        <v>理学療法士等・休日・区分２・10人以下・</v>
      </c>
      <c r="AA1122" s="210"/>
      <c r="AB1122" s="210"/>
      <c r="AC1122" s="210"/>
      <c r="AD1122" s="210"/>
      <c r="AE1122" s="213"/>
      <c r="AF1122" s="214"/>
      <c r="AG1122" s="114">
        <f t="shared" si="3"/>
        <v>209</v>
      </c>
      <c r="AH1122" s="216"/>
      <c r="AI1122" s="14"/>
      <c r="AJ1122" s="14"/>
      <c r="AK1122" s="14"/>
      <c r="AL1122" s="14"/>
      <c r="AM1122" s="16" t="str">
        <f t="shared" si="4"/>
        <v>{s:'634015', v:209 , c:'放デイ児童指導員等加配加算Ⅰ１・１６・' ,name:'児童指導員等加配加算（Ⅰ）', value:'理学療法士等' , opt:'理学療法士等・休日・区分２・10人以下・', limit:'',syoguu:''},</v>
      </c>
      <c r="AN1122" s="16"/>
    </row>
    <row r="1123" ht="16.5" customHeight="1">
      <c r="A1123" s="29">
        <v>63.0</v>
      </c>
      <c r="B1123" s="30">
        <v>4016.0</v>
      </c>
      <c r="C1123" s="31">
        <v>1121.0</v>
      </c>
      <c r="D1123" s="203" t="s">
        <v>1189</v>
      </c>
      <c r="E1123" s="216"/>
      <c r="F1123" s="216"/>
      <c r="G1123" s="222"/>
      <c r="H1123" s="14"/>
      <c r="I1123" s="207" t="s">
        <v>1165</v>
      </c>
      <c r="J1123" s="208">
        <v>139.0</v>
      </c>
      <c r="K1123" s="209"/>
      <c r="L1123" s="210" t="s">
        <v>40</v>
      </c>
      <c r="M1123" s="210"/>
      <c r="N1123" s="210"/>
      <c r="O1123" s="211" t="s">
        <v>1161</v>
      </c>
      <c r="P1123" s="212" t="s">
        <v>1183</v>
      </c>
      <c r="Q1123" s="212" t="s">
        <v>1188</v>
      </c>
      <c r="R1123" s="212" t="s">
        <v>1166</v>
      </c>
      <c r="S1123" s="210"/>
      <c r="T1123" s="210" t="s">
        <v>1158</v>
      </c>
      <c r="U1123" s="210"/>
      <c r="V1123" s="210"/>
      <c r="W1123" s="210" t="s">
        <v>1161</v>
      </c>
      <c r="X1123" s="210"/>
      <c r="Y1123" s="210"/>
      <c r="Z1123" s="210" t="str">
        <f t="shared" si="2"/>
        <v>理学療法士等・休日・区分２・11から20・</v>
      </c>
      <c r="AA1123" s="210"/>
      <c r="AB1123" s="210"/>
      <c r="AC1123" s="210"/>
      <c r="AD1123" s="210"/>
      <c r="AE1123" s="213"/>
      <c r="AF1123" s="214"/>
      <c r="AG1123" s="114">
        <f t="shared" si="3"/>
        <v>139</v>
      </c>
      <c r="AH1123" s="216"/>
      <c r="AI1123" s="14"/>
      <c r="AJ1123" s="14"/>
      <c r="AK1123" s="14"/>
      <c r="AL1123" s="14"/>
      <c r="AM1123" s="16" t="str">
        <f t="shared" si="4"/>
        <v>{s:'634016', v:139 , c:'放デイ児童指導員等加配加算Ⅰ１・１７・' ,name:'児童指導員等加配加算（Ⅰ）', value:'理学療法士等' , opt:'理学療法士等・休日・区分２・11から20・', limit:'',syoguu:''},</v>
      </c>
      <c r="AN1123" s="16"/>
    </row>
    <row r="1124" ht="16.5" customHeight="1">
      <c r="A1124" s="29">
        <v>63.0</v>
      </c>
      <c r="B1124" s="30">
        <v>4017.0</v>
      </c>
      <c r="C1124" s="31">
        <v>1122.0</v>
      </c>
      <c r="D1124" s="203" t="s">
        <v>1190</v>
      </c>
      <c r="E1124" s="216"/>
      <c r="F1124" s="216"/>
      <c r="G1124" s="223"/>
      <c r="H1124" s="14"/>
      <c r="I1124" s="207" t="s">
        <v>1168</v>
      </c>
      <c r="J1124" s="208">
        <v>84.0</v>
      </c>
      <c r="K1124" s="209"/>
      <c r="L1124" s="210" t="s">
        <v>40</v>
      </c>
      <c r="M1124" s="210"/>
      <c r="N1124" s="210"/>
      <c r="O1124" s="211" t="s">
        <v>1161</v>
      </c>
      <c r="P1124" s="212" t="s">
        <v>1183</v>
      </c>
      <c r="Q1124" s="212" t="s">
        <v>1188</v>
      </c>
      <c r="R1124" s="212" t="s">
        <v>1169</v>
      </c>
      <c r="S1124" s="210"/>
      <c r="T1124" s="210" t="s">
        <v>1158</v>
      </c>
      <c r="U1124" s="210"/>
      <c r="V1124" s="210"/>
      <c r="W1124" s="210" t="s">
        <v>1161</v>
      </c>
      <c r="X1124" s="210"/>
      <c r="Y1124" s="210"/>
      <c r="Z1124" s="210" t="str">
        <f t="shared" si="2"/>
        <v>理学療法士等・休日・区分２・21人以上・</v>
      </c>
      <c r="AA1124" s="210"/>
      <c r="AB1124" s="210"/>
      <c r="AC1124" s="210"/>
      <c r="AD1124" s="210"/>
      <c r="AE1124" s="213"/>
      <c r="AF1124" s="214"/>
      <c r="AG1124" s="114">
        <f t="shared" si="3"/>
        <v>84</v>
      </c>
      <c r="AH1124" s="216"/>
      <c r="AI1124" s="14"/>
      <c r="AJ1124" s="14"/>
      <c r="AK1124" s="14"/>
      <c r="AL1124" s="14"/>
      <c r="AM1124" s="16" t="str">
        <f t="shared" si="4"/>
        <v>{s:'634017', v:84 , c:'放デイ児童指導員等加配加算Ⅰ１・１８・' ,name:'児童指導員等加配加算（Ⅰ）', value:'理学療法士等' , opt:'理学療法士等・休日・区分２・21人以上・', limit:'',syoguu:''},</v>
      </c>
      <c r="AN1124" s="16"/>
    </row>
    <row r="1125" ht="16.5" customHeight="1">
      <c r="A1125" s="29">
        <v>63.0</v>
      </c>
      <c r="B1125" s="30">
        <v>4018.0</v>
      </c>
      <c r="C1125" s="31">
        <v>1123.0</v>
      </c>
      <c r="D1125" s="203" t="s">
        <v>1191</v>
      </c>
      <c r="E1125" s="216"/>
      <c r="F1125" s="216"/>
      <c r="G1125" s="224" t="s">
        <v>759</v>
      </c>
      <c r="H1125" s="225"/>
      <c r="I1125" s="207" t="s">
        <v>1192</v>
      </c>
      <c r="J1125" s="208">
        <v>418.0</v>
      </c>
      <c r="K1125" s="209"/>
      <c r="L1125" s="210" t="s">
        <v>40</v>
      </c>
      <c r="M1125" s="210"/>
      <c r="N1125" s="210"/>
      <c r="O1125" s="211" t="s">
        <v>1161</v>
      </c>
      <c r="P1125" s="212" t="s">
        <v>1162</v>
      </c>
      <c r="Q1125" s="212" t="s">
        <v>1193</v>
      </c>
      <c r="R1125" s="226" t="s">
        <v>1194</v>
      </c>
      <c r="S1125" s="210"/>
      <c r="T1125" s="210" t="s">
        <v>1158</v>
      </c>
      <c r="U1125" s="210"/>
      <c r="V1125" s="210"/>
      <c r="W1125" s="210" t="s">
        <v>1161</v>
      </c>
      <c r="X1125" s="210"/>
      <c r="Y1125" s="210"/>
      <c r="Z1125" s="210" t="str">
        <f t="shared" si="2"/>
        <v>理学療法士等・平日・重心・5人・</v>
      </c>
      <c r="AA1125" s="210"/>
      <c r="AB1125" s="210"/>
      <c r="AC1125" s="210"/>
      <c r="AD1125" s="210"/>
      <c r="AE1125" s="213"/>
      <c r="AF1125" s="214"/>
      <c r="AG1125" s="114">
        <f t="shared" si="3"/>
        <v>418</v>
      </c>
      <c r="AH1125" s="216"/>
      <c r="AI1125" s="14"/>
      <c r="AJ1125" s="14"/>
      <c r="AK1125" s="14"/>
      <c r="AL1125" s="14"/>
      <c r="AM1125" s="16" t="str">
        <f t="shared" si="4"/>
        <v>{s:'634018', v:418 , c:'放デイ児童指導員等加配加算Ⅰ１・１９・' ,name:'児童指導員等加配加算（Ⅰ）', value:'理学療法士等' , opt:'理学療法士等・平日・重心・5人・', limit:'',syoguu:''},</v>
      </c>
      <c r="AN1125" s="16"/>
    </row>
    <row r="1126" ht="16.5" customHeight="1">
      <c r="A1126" s="29">
        <v>63.0</v>
      </c>
      <c r="B1126" s="30">
        <v>4019.0</v>
      </c>
      <c r="C1126" s="31">
        <v>1124.0</v>
      </c>
      <c r="D1126" s="203" t="s">
        <v>1195</v>
      </c>
      <c r="E1126" s="216"/>
      <c r="F1126" s="216"/>
      <c r="G1126" s="127"/>
      <c r="H1126" s="144"/>
      <c r="I1126" s="37" t="s">
        <v>1196</v>
      </c>
      <c r="J1126" s="208">
        <v>348.0</v>
      </c>
      <c r="K1126" s="209"/>
      <c r="L1126" s="210" t="s">
        <v>40</v>
      </c>
      <c r="M1126" s="210"/>
      <c r="N1126" s="210"/>
      <c r="O1126" s="211" t="s">
        <v>1161</v>
      </c>
      <c r="P1126" s="212" t="s">
        <v>1162</v>
      </c>
      <c r="Q1126" s="212" t="s">
        <v>1193</v>
      </c>
      <c r="R1126" s="226" t="s">
        <v>1197</v>
      </c>
      <c r="S1126" s="210"/>
      <c r="T1126" s="210" t="s">
        <v>1158</v>
      </c>
      <c r="U1126" s="210"/>
      <c r="V1126" s="210"/>
      <c r="W1126" s="210" t="s">
        <v>1161</v>
      </c>
      <c r="X1126" s="210"/>
      <c r="Y1126" s="210"/>
      <c r="Z1126" s="210" t="str">
        <f t="shared" si="2"/>
        <v>理学療法士等・平日・重心・6人・</v>
      </c>
      <c r="AA1126" s="210"/>
      <c r="AB1126" s="210"/>
      <c r="AC1126" s="210"/>
      <c r="AD1126" s="210"/>
      <c r="AE1126" s="213"/>
      <c r="AF1126" s="214"/>
      <c r="AG1126" s="114">
        <f t="shared" si="3"/>
        <v>348</v>
      </c>
      <c r="AH1126" s="216"/>
      <c r="AI1126" s="14"/>
      <c r="AJ1126" s="14"/>
      <c r="AK1126" s="14"/>
      <c r="AL1126" s="14"/>
      <c r="AM1126" s="16" t="str">
        <f t="shared" si="4"/>
        <v>{s:'634019', v:348 , c:'放デイ児童指導員等加配加算Ⅰ１・２０・' ,name:'児童指導員等加配加算（Ⅰ）', value:'理学療法士等' , opt:'理学療法士等・平日・重心・6人・', limit:'',syoguu:''},</v>
      </c>
      <c r="AN1126" s="16"/>
    </row>
    <row r="1127" ht="16.5" customHeight="1">
      <c r="A1127" s="29">
        <v>63.0</v>
      </c>
      <c r="B1127" s="30">
        <v>4020.0</v>
      </c>
      <c r="C1127" s="31">
        <v>1125.0</v>
      </c>
      <c r="D1127" s="203" t="s">
        <v>1198</v>
      </c>
      <c r="E1127" s="216"/>
      <c r="F1127" s="216"/>
      <c r="G1127" s="127"/>
      <c r="H1127" s="144"/>
      <c r="I1127" s="37" t="s">
        <v>1199</v>
      </c>
      <c r="J1127" s="208">
        <v>299.0</v>
      </c>
      <c r="K1127" s="209"/>
      <c r="L1127" s="210" t="s">
        <v>40</v>
      </c>
      <c r="M1127" s="210"/>
      <c r="N1127" s="210"/>
      <c r="O1127" s="211" t="s">
        <v>1161</v>
      </c>
      <c r="P1127" s="212" t="s">
        <v>1162</v>
      </c>
      <c r="Q1127" s="212" t="s">
        <v>1193</v>
      </c>
      <c r="R1127" s="226" t="s">
        <v>1200</v>
      </c>
      <c r="S1127" s="210"/>
      <c r="T1127" s="210" t="s">
        <v>1158</v>
      </c>
      <c r="U1127" s="210"/>
      <c r="V1127" s="210"/>
      <c r="W1127" s="210" t="s">
        <v>1161</v>
      </c>
      <c r="X1127" s="210"/>
      <c r="Y1127" s="210"/>
      <c r="Z1127" s="210" t="str">
        <f t="shared" si="2"/>
        <v>理学療法士等・平日・重心・7人・</v>
      </c>
      <c r="AA1127" s="210"/>
      <c r="AB1127" s="210"/>
      <c r="AC1127" s="210"/>
      <c r="AD1127" s="210"/>
      <c r="AE1127" s="213"/>
      <c r="AF1127" s="214"/>
      <c r="AG1127" s="114">
        <f t="shared" si="3"/>
        <v>299</v>
      </c>
      <c r="AH1127" s="216"/>
      <c r="AI1127" s="14"/>
      <c r="AJ1127" s="14"/>
      <c r="AK1127" s="14"/>
      <c r="AL1127" s="14"/>
      <c r="AM1127" s="16" t="str">
        <f t="shared" si="4"/>
        <v>{s:'634020', v:299 , c:'放デイ児童指導員等加配加算Ⅰ１・２１・' ,name:'児童指導員等加配加算（Ⅰ）', value:'理学療法士等' , opt:'理学療法士等・平日・重心・7人・', limit:'',syoguu:''},</v>
      </c>
      <c r="AN1127" s="16"/>
    </row>
    <row r="1128" ht="16.5" customHeight="1">
      <c r="A1128" s="29">
        <v>63.0</v>
      </c>
      <c r="B1128" s="30">
        <v>4021.0</v>
      </c>
      <c r="C1128" s="31">
        <v>1126.0</v>
      </c>
      <c r="D1128" s="203" t="s">
        <v>1201</v>
      </c>
      <c r="E1128" s="216"/>
      <c r="F1128" s="216"/>
      <c r="G1128" s="127"/>
      <c r="H1128" s="144"/>
      <c r="I1128" s="37" t="s">
        <v>1202</v>
      </c>
      <c r="J1128" s="208">
        <v>261.0</v>
      </c>
      <c r="K1128" s="209"/>
      <c r="L1128" s="210" t="s">
        <v>40</v>
      </c>
      <c r="M1128" s="210"/>
      <c r="N1128" s="210"/>
      <c r="O1128" s="211" t="s">
        <v>1161</v>
      </c>
      <c r="P1128" s="212" t="s">
        <v>1162</v>
      </c>
      <c r="Q1128" s="212" t="s">
        <v>1193</v>
      </c>
      <c r="R1128" s="226" t="s">
        <v>1203</v>
      </c>
      <c r="S1128" s="210"/>
      <c r="T1128" s="210" t="s">
        <v>1158</v>
      </c>
      <c r="U1128" s="210"/>
      <c r="V1128" s="210"/>
      <c r="W1128" s="210" t="s">
        <v>1161</v>
      </c>
      <c r="X1128" s="210"/>
      <c r="Y1128" s="210"/>
      <c r="Z1128" s="210" t="str">
        <f t="shared" si="2"/>
        <v>理学療法士等・平日・重心・8人・</v>
      </c>
      <c r="AA1128" s="210"/>
      <c r="AB1128" s="210"/>
      <c r="AC1128" s="210"/>
      <c r="AD1128" s="210"/>
      <c r="AE1128" s="213"/>
      <c r="AF1128" s="214"/>
      <c r="AG1128" s="114">
        <f t="shared" si="3"/>
        <v>261</v>
      </c>
      <c r="AH1128" s="216"/>
      <c r="AI1128" s="14"/>
      <c r="AJ1128" s="14"/>
      <c r="AK1128" s="14"/>
      <c r="AL1128" s="14"/>
      <c r="AM1128" s="16" t="str">
        <f t="shared" si="4"/>
        <v>{s:'634021', v:261 , c:'放デイ児童指導員等加配加算Ⅰ１・２２・' ,name:'児童指導員等加配加算（Ⅰ）', value:'理学療法士等' , opt:'理学療法士等・平日・重心・8人・', limit:'',syoguu:''},</v>
      </c>
      <c r="AN1128" s="16"/>
    </row>
    <row r="1129" ht="16.5" customHeight="1">
      <c r="A1129" s="29">
        <v>63.0</v>
      </c>
      <c r="B1129" s="30">
        <v>4022.0</v>
      </c>
      <c r="C1129" s="31">
        <v>1127.0</v>
      </c>
      <c r="D1129" s="203" t="s">
        <v>1204</v>
      </c>
      <c r="E1129" s="216"/>
      <c r="F1129" s="216"/>
      <c r="G1129" s="127"/>
      <c r="H1129" s="144"/>
      <c r="I1129" s="37" t="s">
        <v>1205</v>
      </c>
      <c r="J1129" s="208">
        <v>232.0</v>
      </c>
      <c r="K1129" s="209"/>
      <c r="L1129" s="210" t="s">
        <v>40</v>
      </c>
      <c r="M1129" s="210"/>
      <c r="N1129" s="210"/>
      <c r="O1129" s="211" t="s">
        <v>1161</v>
      </c>
      <c r="P1129" s="212" t="s">
        <v>1162</v>
      </c>
      <c r="Q1129" s="212" t="s">
        <v>1193</v>
      </c>
      <c r="R1129" s="226" t="s">
        <v>1206</v>
      </c>
      <c r="S1129" s="210"/>
      <c r="T1129" s="210" t="s">
        <v>1158</v>
      </c>
      <c r="U1129" s="210"/>
      <c r="V1129" s="210"/>
      <c r="W1129" s="210" t="s">
        <v>1161</v>
      </c>
      <c r="X1129" s="210"/>
      <c r="Y1129" s="210"/>
      <c r="Z1129" s="210" t="str">
        <f t="shared" si="2"/>
        <v>理学療法士等・平日・重心・9人・</v>
      </c>
      <c r="AA1129" s="210"/>
      <c r="AB1129" s="210"/>
      <c r="AC1129" s="210"/>
      <c r="AD1129" s="210"/>
      <c r="AE1129" s="213"/>
      <c r="AF1129" s="214"/>
      <c r="AG1129" s="114">
        <f t="shared" si="3"/>
        <v>232</v>
      </c>
      <c r="AH1129" s="216"/>
      <c r="AI1129" s="14"/>
      <c r="AJ1129" s="14"/>
      <c r="AK1129" s="14"/>
      <c r="AL1129" s="14"/>
      <c r="AM1129" s="16" t="str">
        <f t="shared" si="4"/>
        <v>{s:'634022', v:232 , c:'放デイ児童指導員等加配加算Ⅰ１・２３・' ,name:'児童指導員等加配加算（Ⅰ）', value:'理学療法士等' , opt:'理学療法士等・平日・重心・9人・', limit:'',syoguu:''},</v>
      </c>
      <c r="AN1129" s="16"/>
    </row>
    <row r="1130" ht="16.5" customHeight="1">
      <c r="A1130" s="29">
        <v>63.0</v>
      </c>
      <c r="B1130" s="30">
        <v>4023.0</v>
      </c>
      <c r="C1130" s="31">
        <v>1128.0</v>
      </c>
      <c r="D1130" s="203" t="s">
        <v>1207</v>
      </c>
      <c r="E1130" s="216"/>
      <c r="F1130" s="216"/>
      <c r="G1130" s="127"/>
      <c r="H1130" s="144"/>
      <c r="I1130" s="207" t="s">
        <v>1208</v>
      </c>
      <c r="J1130" s="208">
        <v>209.0</v>
      </c>
      <c r="K1130" s="209"/>
      <c r="L1130" s="210" t="s">
        <v>40</v>
      </c>
      <c r="M1130" s="210"/>
      <c r="N1130" s="210"/>
      <c r="O1130" s="211" t="s">
        <v>1161</v>
      </c>
      <c r="P1130" s="212" t="s">
        <v>1162</v>
      </c>
      <c r="Q1130" s="212" t="s">
        <v>1193</v>
      </c>
      <c r="R1130" s="226" t="s">
        <v>1209</v>
      </c>
      <c r="S1130" s="210"/>
      <c r="T1130" s="210" t="s">
        <v>1158</v>
      </c>
      <c r="U1130" s="210"/>
      <c r="V1130" s="210"/>
      <c r="W1130" s="210" t="s">
        <v>1161</v>
      </c>
      <c r="X1130" s="210"/>
      <c r="Y1130" s="210"/>
      <c r="Z1130" s="210" t="str">
        <f t="shared" si="2"/>
        <v>理学療法士等・平日・重心・10人・</v>
      </c>
      <c r="AA1130" s="210"/>
      <c r="AB1130" s="210"/>
      <c r="AC1130" s="210"/>
      <c r="AD1130" s="210"/>
      <c r="AE1130" s="213"/>
      <c r="AF1130" s="214"/>
      <c r="AG1130" s="114">
        <f t="shared" si="3"/>
        <v>209</v>
      </c>
      <c r="AH1130" s="216"/>
      <c r="AI1130" s="14"/>
      <c r="AJ1130" s="14"/>
      <c r="AK1130" s="14"/>
      <c r="AL1130" s="14"/>
      <c r="AM1130" s="16" t="str">
        <f t="shared" si="4"/>
        <v>{s:'634023', v:209 , c:'放デイ児童指導員等加配加算Ⅰ１・２４・' ,name:'児童指導員等加配加算（Ⅰ）', value:'理学療法士等' , opt:'理学療法士等・平日・重心・10人・', limit:'',syoguu:''},</v>
      </c>
      <c r="AN1130" s="16"/>
    </row>
    <row r="1131" ht="16.5" customHeight="1">
      <c r="A1131" s="29">
        <v>63.0</v>
      </c>
      <c r="B1131" s="30">
        <v>4024.0</v>
      </c>
      <c r="C1131" s="31">
        <v>1129.0</v>
      </c>
      <c r="D1131" s="203" t="s">
        <v>1210</v>
      </c>
      <c r="E1131" s="216"/>
      <c r="F1131" s="216"/>
      <c r="G1131" s="20"/>
      <c r="H1131" s="200"/>
      <c r="I1131" s="207" t="s">
        <v>1211</v>
      </c>
      <c r="J1131" s="208">
        <v>139.0</v>
      </c>
      <c r="K1131" s="209"/>
      <c r="L1131" s="210" t="s">
        <v>40</v>
      </c>
      <c r="M1131" s="210"/>
      <c r="N1131" s="210"/>
      <c r="O1131" s="211" t="s">
        <v>1161</v>
      </c>
      <c r="P1131" s="212" t="s">
        <v>1162</v>
      </c>
      <c r="Q1131" s="212" t="s">
        <v>1193</v>
      </c>
      <c r="R1131" s="226" t="s">
        <v>1212</v>
      </c>
      <c r="S1131" s="210"/>
      <c r="T1131" s="210" t="s">
        <v>1158</v>
      </c>
      <c r="U1131" s="210"/>
      <c r="V1131" s="210"/>
      <c r="W1131" s="210" t="s">
        <v>1161</v>
      </c>
      <c r="X1131" s="210"/>
      <c r="Y1131" s="210"/>
      <c r="Z1131" s="210" t="str">
        <f t="shared" si="2"/>
        <v>理学療法士等・平日・重心・11以上・</v>
      </c>
      <c r="AA1131" s="210"/>
      <c r="AB1131" s="210"/>
      <c r="AC1131" s="210"/>
      <c r="AD1131" s="210"/>
      <c r="AE1131" s="213"/>
      <c r="AF1131" s="214"/>
      <c r="AG1131" s="114">
        <f t="shared" si="3"/>
        <v>139</v>
      </c>
      <c r="AH1131" s="216"/>
      <c r="AI1131" s="14"/>
      <c r="AJ1131" s="14"/>
      <c r="AK1131" s="14"/>
      <c r="AL1131" s="14"/>
      <c r="AM1131" s="16" t="str">
        <f t="shared" si="4"/>
        <v>{s:'634024', v:139 , c:'放デイ児童指導員等加配加算Ⅰ１・２５・' ,name:'児童指導員等加配加算（Ⅰ）', value:'理学療法士等' , opt:'理学療法士等・平日・重心・11以上・', limit:'',syoguu:''},</v>
      </c>
      <c r="AN1131" s="16"/>
    </row>
    <row r="1132" ht="16.5" customHeight="1">
      <c r="A1132" s="29">
        <v>63.0</v>
      </c>
      <c r="B1132" s="30">
        <v>4025.0</v>
      </c>
      <c r="C1132" s="31">
        <v>1130.0</v>
      </c>
      <c r="D1132" s="203" t="s">
        <v>1213</v>
      </c>
      <c r="E1132" s="216"/>
      <c r="F1132" s="216"/>
      <c r="G1132" s="224" t="s">
        <v>851</v>
      </c>
      <c r="H1132" s="225"/>
      <c r="I1132" s="227" t="s">
        <v>1192</v>
      </c>
      <c r="J1132" s="208">
        <v>418.0</v>
      </c>
      <c r="K1132" s="209"/>
      <c r="L1132" s="210" t="s">
        <v>40</v>
      </c>
      <c r="M1132" s="210"/>
      <c r="N1132" s="210"/>
      <c r="O1132" s="211" t="s">
        <v>1161</v>
      </c>
      <c r="P1132" s="212" t="s">
        <v>1183</v>
      </c>
      <c r="Q1132" s="212" t="s">
        <v>1193</v>
      </c>
      <c r="R1132" s="226" t="s">
        <v>1194</v>
      </c>
      <c r="S1132" s="210"/>
      <c r="T1132" s="210" t="s">
        <v>1158</v>
      </c>
      <c r="U1132" s="210"/>
      <c r="V1132" s="210"/>
      <c r="W1132" s="210" t="s">
        <v>1161</v>
      </c>
      <c r="X1132" s="210"/>
      <c r="Y1132" s="210"/>
      <c r="Z1132" s="210" t="str">
        <f t="shared" si="2"/>
        <v>理学療法士等・休日・重心・5人・</v>
      </c>
      <c r="AA1132" s="210"/>
      <c r="AB1132" s="210"/>
      <c r="AC1132" s="210"/>
      <c r="AD1132" s="210"/>
      <c r="AE1132" s="213"/>
      <c r="AF1132" s="214"/>
      <c r="AG1132" s="114">
        <f t="shared" si="3"/>
        <v>418</v>
      </c>
      <c r="AH1132" s="216"/>
      <c r="AI1132" s="14"/>
      <c r="AJ1132" s="14"/>
      <c r="AK1132" s="14"/>
      <c r="AL1132" s="14"/>
      <c r="AM1132" s="16" t="str">
        <f t="shared" si="4"/>
        <v>{s:'634025', v:418 , c:'放デイ児童指導員等加配加算Ⅰ１・２６・' ,name:'児童指導員等加配加算（Ⅰ）', value:'理学療法士等' , opt:'理学療法士等・休日・重心・5人・', limit:'',syoguu:''},</v>
      </c>
      <c r="AN1132" s="16"/>
    </row>
    <row r="1133" ht="16.5" customHeight="1">
      <c r="A1133" s="29">
        <v>63.0</v>
      </c>
      <c r="B1133" s="30">
        <v>4026.0</v>
      </c>
      <c r="C1133" s="31">
        <v>1131.0</v>
      </c>
      <c r="D1133" s="203" t="s">
        <v>1214</v>
      </c>
      <c r="E1133" s="216"/>
      <c r="F1133" s="216"/>
      <c r="G1133" s="127"/>
      <c r="H1133" s="144"/>
      <c r="I1133" s="37" t="s">
        <v>1196</v>
      </c>
      <c r="J1133" s="208">
        <v>348.0</v>
      </c>
      <c r="K1133" s="209"/>
      <c r="L1133" s="210" t="s">
        <v>40</v>
      </c>
      <c r="M1133" s="210"/>
      <c r="N1133" s="210"/>
      <c r="O1133" s="211" t="s">
        <v>1161</v>
      </c>
      <c r="P1133" s="212" t="s">
        <v>1183</v>
      </c>
      <c r="Q1133" s="212" t="s">
        <v>1193</v>
      </c>
      <c r="R1133" s="226" t="s">
        <v>1197</v>
      </c>
      <c r="S1133" s="210"/>
      <c r="T1133" s="210" t="s">
        <v>1158</v>
      </c>
      <c r="U1133" s="210"/>
      <c r="V1133" s="210"/>
      <c r="W1133" s="210" t="s">
        <v>1161</v>
      </c>
      <c r="X1133" s="210"/>
      <c r="Y1133" s="210"/>
      <c r="Z1133" s="210" t="str">
        <f t="shared" si="2"/>
        <v>理学療法士等・休日・重心・6人・</v>
      </c>
      <c r="AA1133" s="210"/>
      <c r="AB1133" s="210"/>
      <c r="AC1133" s="210"/>
      <c r="AD1133" s="210"/>
      <c r="AE1133" s="213"/>
      <c r="AF1133" s="214"/>
      <c r="AG1133" s="114">
        <f t="shared" si="3"/>
        <v>348</v>
      </c>
      <c r="AH1133" s="216"/>
      <c r="AI1133" s="14"/>
      <c r="AJ1133" s="14"/>
      <c r="AK1133" s="14"/>
      <c r="AL1133" s="14"/>
      <c r="AM1133" s="16" t="str">
        <f t="shared" si="4"/>
        <v>{s:'634026', v:348 , c:'放デイ児童指導員等加配加算Ⅰ１・２７・' ,name:'児童指導員等加配加算（Ⅰ）', value:'理学療法士等' , opt:'理学療法士等・休日・重心・6人・', limit:'',syoguu:''},</v>
      </c>
      <c r="AN1133" s="16"/>
    </row>
    <row r="1134" ht="16.5" customHeight="1">
      <c r="A1134" s="29">
        <v>63.0</v>
      </c>
      <c r="B1134" s="30">
        <v>4027.0</v>
      </c>
      <c r="C1134" s="31">
        <v>1132.0</v>
      </c>
      <c r="D1134" s="203" t="s">
        <v>1215</v>
      </c>
      <c r="E1134" s="216"/>
      <c r="F1134" s="216"/>
      <c r="G1134" s="127"/>
      <c r="H1134" s="144"/>
      <c r="I1134" s="37" t="s">
        <v>1199</v>
      </c>
      <c r="J1134" s="208">
        <v>299.0</v>
      </c>
      <c r="K1134" s="209"/>
      <c r="L1134" s="210" t="s">
        <v>40</v>
      </c>
      <c r="M1134" s="210"/>
      <c r="N1134" s="210"/>
      <c r="O1134" s="211" t="s">
        <v>1161</v>
      </c>
      <c r="P1134" s="212" t="s">
        <v>1183</v>
      </c>
      <c r="Q1134" s="212" t="s">
        <v>1193</v>
      </c>
      <c r="R1134" s="226" t="s">
        <v>1200</v>
      </c>
      <c r="S1134" s="210"/>
      <c r="T1134" s="210" t="s">
        <v>1158</v>
      </c>
      <c r="U1134" s="210"/>
      <c r="V1134" s="210"/>
      <c r="W1134" s="210" t="s">
        <v>1161</v>
      </c>
      <c r="X1134" s="210"/>
      <c r="Y1134" s="210"/>
      <c r="Z1134" s="210" t="str">
        <f t="shared" si="2"/>
        <v>理学療法士等・休日・重心・7人・</v>
      </c>
      <c r="AA1134" s="210"/>
      <c r="AB1134" s="210"/>
      <c r="AC1134" s="210"/>
      <c r="AD1134" s="210"/>
      <c r="AE1134" s="213"/>
      <c r="AF1134" s="214"/>
      <c r="AG1134" s="114">
        <f t="shared" si="3"/>
        <v>299</v>
      </c>
      <c r="AH1134" s="216"/>
      <c r="AI1134" s="14"/>
      <c r="AJ1134" s="14"/>
      <c r="AK1134" s="14"/>
      <c r="AL1134" s="14"/>
      <c r="AM1134" s="16" t="str">
        <f t="shared" si="4"/>
        <v>{s:'634027', v:299 , c:'放デイ児童指導員等加配加算Ⅰ１・２８・' ,name:'児童指導員等加配加算（Ⅰ）', value:'理学療法士等' , opt:'理学療法士等・休日・重心・7人・', limit:'',syoguu:''},</v>
      </c>
      <c r="AN1134" s="16"/>
    </row>
    <row r="1135" ht="16.5" customHeight="1">
      <c r="A1135" s="29">
        <v>63.0</v>
      </c>
      <c r="B1135" s="30">
        <v>4028.0</v>
      </c>
      <c r="C1135" s="31">
        <v>1133.0</v>
      </c>
      <c r="D1135" s="203" t="s">
        <v>1216</v>
      </c>
      <c r="E1135" s="216"/>
      <c r="F1135" s="216"/>
      <c r="G1135" s="127"/>
      <c r="H1135" s="144"/>
      <c r="I1135" s="37" t="s">
        <v>1202</v>
      </c>
      <c r="J1135" s="208">
        <v>261.0</v>
      </c>
      <c r="K1135" s="209"/>
      <c r="L1135" s="210" t="s">
        <v>40</v>
      </c>
      <c r="M1135" s="210"/>
      <c r="N1135" s="210"/>
      <c r="O1135" s="211" t="s">
        <v>1161</v>
      </c>
      <c r="P1135" s="212" t="s">
        <v>1183</v>
      </c>
      <c r="Q1135" s="212" t="s">
        <v>1193</v>
      </c>
      <c r="R1135" s="226" t="s">
        <v>1203</v>
      </c>
      <c r="S1135" s="210"/>
      <c r="T1135" s="210" t="s">
        <v>1158</v>
      </c>
      <c r="U1135" s="210"/>
      <c r="V1135" s="210"/>
      <c r="W1135" s="210" t="s">
        <v>1161</v>
      </c>
      <c r="X1135" s="210"/>
      <c r="Y1135" s="210"/>
      <c r="Z1135" s="210" t="str">
        <f t="shared" si="2"/>
        <v>理学療法士等・休日・重心・8人・</v>
      </c>
      <c r="AA1135" s="210"/>
      <c r="AB1135" s="210"/>
      <c r="AC1135" s="210"/>
      <c r="AD1135" s="210"/>
      <c r="AE1135" s="213"/>
      <c r="AF1135" s="214"/>
      <c r="AG1135" s="114">
        <f t="shared" si="3"/>
        <v>261</v>
      </c>
      <c r="AH1135" s="216"/>
      <c r="AI1135" s="14"/>
      <c r="AJ1135" s="14"/>
      <c r="AK1135" s="14"/>
      <c r="AL1135" s="14"/>
      <c r="AM1135" s="16" t="str">
        <f t="shared" si="4"/>
        <v>{s:'634028', v:261 , c:'放デイ児童指導員等加配加算Ⅰ１・２９・' ,name:'児童指導員等加配加算（Ⅰ）', value:'理学療法士等' , opt:'理学療法士等・休日・重心・8人・', limit:'',syoguu:''},</v>
      </c>
      <c r="AN1135" s="16"/>
    </row>
    <row r="1136" ht="16.5" customHeight="1">
      <c r="A1136" s="29">
        <v>63.0</v>
      </c>
      <c r="B1136" s="30">
        <v>4029.0</v>
      </c>
      <c r="C1136" s="31">
        <v>1134.0</v>
      </c>
      <c r="D1136" s="203" t="s">
        <v>1217</v>
      </c>
      <c r="E1136" s="216"/>
      <c r="F1136" s="216"/>
      <c r="G1136" s="127"/>
      <c r="H1136" s="144"/>
      <c r="I1136" s="37" t="s">
        <v>1205</v>
      </c>
      <c r="J1136" s="208">
        <v>232.0</v>
      </c>
      <c r="K1136" s="209"/>
      <c r="L1136" s="210" t="s">
        <v>40</v>
      </c>
      <c r="M1136" s="210"/>
      <c r="N1136" s="210"/>
      <c r="O1136" s="211" t="s">
        <v>1161</v>
      </c>
      <c r="P1136" s="212" t="s">
        <v>1183</v>
      </c>
      <c r="Q1136" s="212" t="s">
        <v>1193</v>
      </c>
      <c r="R1136" s="226" t="s">
        <v>1206</v>
      </c>
      <c r="S1136" s="210"/>
      <c r="T1136" s="210" t="s">
        <v>1158</v>
      </c>
      <c r="U1136" s="210"/>
      <c r="V1136" s="210"/>
      <c r="W1136" s="210" t="s">
        <v>1161</v>
      </c>
      <c r="X1136" s="210"/>
      <c r="Y1136" s="210"/>
      <c r="Z1136" s="210" t="str">
        <f t="shared" si="2"/>
        <v>理学療法士等・休日・重心・9人・</v>
      </c>
      <c r="AA1136" s="210"/>
      <c r="AB1136" s="210"/>
      <c r="AC1136" s="210"/>
      <c r="AD1136" s="210"/>
      <c r="AE1136" s="213"/>
      <c r="AF1136" s="214"/>
      <c r="AG1136" s="114">
        <f t="shared" si="3"/>
        <v>232</v>
      </c>
      <c r="AH1136" s="216"/>
      <c r="AI1136" s="14"/>
      <c r="AJ1136" s="14"/>
      <c r="AK1136" s="14"/>
      <c r="AL1136" s="14"/>
      <c r="AM1136" s="16" t="str">
        <f t="shared" si="4"/>
        <v>{s:'634029', v:232 , c:'放デイ児童指導員等加配加算Ⅰ１・３０・' ,name:'児童指導員等加配加算（Ⅰ）', value:'理学療法士等' , opt:'理学療法士等・休日・重心・9人・', limit:'',syoguu:''},</v>
      </c>
      <c r="AN1136" s="16"/>
    </row>
    <row r="1137" ht="16.5" customHeight="1">
      <c r="A1137" s="29">
        <v>63.0</v>
      </c>
      <c r="B1137" s="30">
        <v>4030.0</v>
      </c>
      <c r="C1137" s="31">
        <v>1135.0</v>
      </c>
      <c r="D1137" s="203" t="s">
        <v>1218</v>
      </c>
      <c r="E1137" s="216"/>
      <c r="F1137" s="216"/>
      <c r="G1137" s="127"/>
      <c r="H1137" s="144"/>
      <c r="I1137" s="207" t="s">
        <v>1208</v>
      </c>
      <c r="J1137" s="208">
        <v>209.0</v>
      </c>
      <c r="K1137" s="209"/>
      <c r="L1137" s="210" t="s">
        <v>40</v>
      </c>
      <c r="M1137" s="210"/>
      <c r="N1137" s="210"/>
      <c r="O1137" s="211" t="s">
        <v>1161</v>
      </c>
      <c r="P1137" s="212" t="s">
        <v>1183</v>
      </c>
      <c r="Q1137" s="212" t="s">
        <v>1193</v>
      </c>
      <c r="R1137" s="226" t="s">
        <v>1209</v>
      </c>
      <c r="S1137" s="210"/>
      <c r="T1137" s="210" t="s">
        <v>1158</v>
      </c>
      <c r="U1137" s="210"/>
      <c r="V1137" s="210"/>
      <c r="W1137" s="210" t="s">
        <v>1161</v>
      </c>
      <c r="X1137" s="210"/>
      <c r="Y1137" s="210"/>
      <c r="Z1137" s="210" t="str">
        <f t="shared" si="2"/>
        <v>理学療法士等・休日・重心・10人・</v>
      </c>
      <c r="AA1137" s="210"/>
      <c r="AB1137" s="210"/>
      <c r="AC1137" s="210"/>
      <c r="AD1137" s="210"/>
      <c r="AE1137" s="213"/>
      <c r="AF1137" s="214"/>
      <c r="AG1137" s="114">
        <f t="shared" si="3"/>
        <v>209</v>
      </c>
      <c r="AH1137" s="216"/>
      <c r="AI1137" s="14"/>
      <c r="AJ1137" s="14"/>
      <c r="AK1137" s="14"/>
      <c r="AL1137" s="14"/>
      <c r="AM1137" s="16" t="str">
        <f t="shared" si="4"/>
        <v>{s:'634030', v:209 , c:'放デイ児童指導員等加配加算Ⅰ１・３１・' ,name:'児童指導員等加配加算（Ⅰ）', value:'理学療法士等' , opt:'理学療法士等・休日・重心・10人・', limit:'',syoguu:''},</v>
      </c>
      <c r="AN1137" s="16"/>
    </row>
    <row r="1138" ht="16.5" customHeight="1">
      <c r="A1138" s="29">
        <v>63.0</v>
      </c>
      <c r="B1138" s="30">
        <v>4031.0</v>
      </c>
      <c r="C1138" s="31">
        <v>1136.0</v>
      </c>
      <c r="D1138" s="203" t="s">
        <v>1219</v>
      </c>
      <c r="E1138" s="216"/>
      <c r="F1138" s="218"/>
      <c r="G1138" s="20"/>
      <c r="H1138" s="200"/>
      <c r="I1138" s="207" t="s">
        <v>1211</v>
      </c>
      <c r="J1138" s="208">
        <v>139.0</v>
      </c>
      <c r="K1138" s="209"/>
      <c r="L1138" s="210" t="s">
        <v>40</v>
      </c>
      <c r="M1138" s="210"/>
      <c r="N1138" s="210"/>
      <c r="O1138" s="211" t="s">
        <v>1161</v>
      </c>
      <c r="P1138" s="212" t="s">
        <v>1183</v>
      </c>
      <c r="Q1138" s="212" t="s">
        <v>1193</v>
      </c>
      <c r="R1138" s="226" t="s">
        <v>1212</v>
      </c>
      <c r="S1138" s="210"/>
      <c r="T1138" s="210" t="s">
        <v>1158</v>
      </c>
      <c r="U1138" s="210"/>
      <c r="V1138" s="210"/>
      <c r="W1138" s="210" t="s">
        <v>1161</v>
      </c>
      <c r="X1138" s="210"/>
      <c r="Y1138" s="210"/>
      <c r="Z1138" s="210" t="str">
        <f t="shared" si="2"/>
        <v>理学療法士等・休日・重心・11以上・</v>
      </c>
      <c r="AA1138" s="210"/>
      <c r="AB1138" s="210"/>
      <c r="AC1138" s="210"/>
      <c r="AD1138" s="210"/>
      <c r="AE1138" s="213"/>
      <c r="AF1138" s="214"/>
      <c r="AG1138" s="114">
        <f t="shared" si="3"/>
        <v>139</v>
      </c>
      <c r="AH1138" s="216"/>
      <c r="AI1138" s="14"/>
      <c r="AJ1138" s="14"/>
      <c r="AK1138" s="14"/>
      <c r="AL1138" s="14"/>
      <c r="AM1138" s="16" t="str">
        <f t="shared" si="4"/>
        <v>{s:'634031', v:139 , c:'放デイ児童指導員等加配加算Ⅰ１・３２・' ,name:'児童指導員等加配加算（Ⅰ）', value:'理学療法士等' , opt:'理学療法士等・休日・重心・11以上・', limit:'',syoguu:''},</v>
      </c>
      <c r="AN1138" s="16"/>
    </row>
    <row r="1139" ht="16.5" customHeight="1">
      <c r="A1139" s="29">
        <v>63.0</v>
      </c>
      <c r="B1139" s="30">
        <v>4040.0</v>
      </c>
      <c r="C1139" s="31">
        <v>1137.0</v>
      </c>
      <c r="D1139" s="203" t="s">
        <v>1220</v>
      </c>
      <c r="E1139" s="228"/>
      <c r="F1139" s="205" t="s">
        <v>1221</v>
      </c>
      <c r="G1139" s="206" t="s">
        <v>15</v>
      </c>
      <c r="H1139" s="63" t="s">
        <v>1160</v>
      </c>
      <c r="I1139" s="207" t="s">
        <v>17</v>
      </c>
      <c r="J1139" s="208">
        <v>155.0</v>
      </c>
      <c r="K1139" s="209"/>
      <c r="L1139" s="210" t="s">
        <v>40</v>
      </c>
      <c r="M1139" s="210"/>
      <c r="N1139" s="210"/>
      <c r="O1139" s="211" t="s">
        <v>1222</v>
      </c>
      <c r="P1139" s="212" t="s">
        <v>1162</v>
      </c>
      <c r="Q1139" s="212" t="s">
        <v>1160</v>
      </c>
      <c r="R1139" s="212" t="s">
        <v>1163</v>
      </c>
      <c r="S1139" s="210"/>
      <c r="T1139" s="210" t="s">
        <v>1158</v>
      </c>
      <c r="U1139" s="210"/>
      <c r="V1139" s="210"/>
      <c r="W1139" s="210" t="s">
        <v>1223</v>
      </c>
      <c r="X1139" s="210"/>
      <c r="Y1139" s="210"/>
      <c r="Z1139" s="210" t="str">
        <f t="shared" si="2"/>
        <v>児童指導員・平日・区分１の１・10人以下・</v>
      </c>
      <c r="AA1139" s="210"/>
      <c r="AB1139" s="210"/>
      <c r="AC1139" s="210"/>
      <c r="AD1139" s="210"/>
      <c r="AE1139" s="213"/>
      <c r="AF1139" s="214"/>
      <c r="AG1139" s="114">
        <f t="shared" si="3"/>
        <v>155</v>
      </c>
      <c r="AH1139" s="216"/>
      <c r="AI1139" s="14"/>
      <c r="AJ1139" s="14"/>
      <c r="AK1139" s="14"/>
      <c r="AL1139" s="14"/>
      <c r="AM1139" s="16" t="str">
        <f t="shared" si="4"/>
        <v>{s:'634040', v:155 , c:'放デイ児童指導員等加配加算Ⅰ２・１・' ,name:'児童指導員等加配加算（Ⅰ）', value:'児童指導員等' , opt:'児童指導員・平日・区分１の１・10人以下・', limit:'',syoguu:''},</v>
      </c>
      <c r="AN1139" s="16"/>
    </row>
    <row r="1140" ht="16.5" customHeight="1">
      <c r="A1140" s="29">
        <v>63.0</v>
      </c>
      <c r="B1140" s="30">
        <v>4041.0</v>
      </c>
      <c r="C1140" s="31">
        <v>1138.0</v>
      </c>
      <c r="D1140" s="203" t="s">
        <v>1224</v>
      </c>
      <c r="E1140" s="216"/>
      <c r="F1140" s="216"/>
      <c r="G1140" s="131"/>
      <c r="H1140" s="63"/>
      <c r="I1140" s="207" t="s">
        <v>1165</v>
      </c>
      <c r="J1140" s="208">
        <v>103.0</v>
      </c>
      <c r="K1140" s="209"/>
      <c r="L1140" s="210" t="s">
        <v>40</v>
      </c>
      <c r="M1140" s="210"/>
      <c r="N1140" s="210"/>
      <c r="O1140" s="211" t="s">
        <v>1222</v>
      </c>
      <c r="P1140" s="212" t="s">
        <v>1162</v>
      </c>
      <c r="Q1140" s="212" t="s">
        <v>1160</v>
      </c>
      <c r="R1140" s="212" t="s">
        <v>1166</v>
      </c>
      <c r="S1140" s="210"/>
      <c r="T1140" s="210" t="s">
        <v>1158</v>
      </c>
      <c r="U1140" s="210"/>
      <c r="V1140" s="210"/>
      <c r="W1140" s="210" t="s">
        <v>1223</v>
      </c>
      <c r="X1140" s="210"/>
      <c r="Y1140" s="210"/>
      <c r="Z1140" s="210" t="str">
        <f t="shared" si="2"/>
        <v>児童指導員・平日・区分１の１・11から20・</v>
      </c>
      <c r="AA1140" s="210"/>
      <c r="AB1140" s="210"/>
      <c r="AC1140" s="210"/>
      <c r="AD1140" s="210"/>
      <c r="AE1140" s="213"/>
      <c r="AF1140" s="214"/>
      <c r="AG1140" s="114">
        <f t="shared" si="3"/>
        <v>103</v>
      </c>
      <c r="AH1140" s="216"/>
      <c r="AI1140" s="14"/>
      <c r="AJ1140" s="14"/>
      <c r="AK1140" s="14"/>
      <c r="AL1140" s="14"/>
      <c r="AM1140" s="16" t="str">
        <f t="shared" si="4"/>
        <v>{s:'634041', v:103 , c:'放デイ児童指導員等加配加算Ⅰ２・２・' ,name:'児童指導員等加配加算（Ⅰ）', value:'児童指導員等' , opt:'児童指導員・平日・区分１の１・11から20・', limit:'',syoguu:''},</v>
      </c>
      <c r="AN1140" s="16"/>
    </row>
    <row r="1141" ht="16.5" customHeight="1">
      <c r="A1141" s="29">
        <v>63.0</v>
      </c>
      <c r="B1141" s="30">
        <v>4042.0</v>
      </c>
      <c r="C1141" s="31">
        <v>1139.0</v>
      </c>
      <c r="D1141" s="203" t="s">
        <v>1225</v>
      </c>
      <c r="E1141" s="216"/>
      <c r="F1141" s="216"/>
      <c r="G1141" s="131"/>
      <c r="H1141" s="140"/>
      <c r="I1141" s="207" t="s">
        <v>1168</v>
      </c>
      <c r="J1141" s="208">
        <v>62.0</v>
      </c>
      <c r="K1141" s="209"/>
      <c r="L1141" s="210" t="s">
        <v>40</v>
      </c>
      <c r="M1141" s="210"/>
      <c r="N1141" s="210"/>
      <c r="O1141" s="211" t="s">
        <v>1222</v>
      </c>
      <c r="P1141" s="212" t="s">
        <v>1162</v>
      </c>
      <c r="Q1141" s="212" t="s">
        <v>1160</v>
      </c>
      <c r="R1141" s="212" t="s">
        <v>1169</v>
      </c>
      <c r="S1141" s="210"/>
      <c r="T1141" s="210" t="s">
        <v>1158</v>
      </c>
      <c r="U1141" s="210"/>
      <c r="V1141" s="210"/>
      <c r="W1141" s="210" t="s">
        <v>1223</v>
      </c>
      <c r="X1141" s="210"/>
      <c r="Y1141" s="210"/>
      <c r="Z1141" s="210" t="str">
        <f t="shared" si="2"/>
        <v>児童指導員・平日・区分１の１・21人以上・</v>
      </c>
      <c r="AA1141" s="210"/>
      <c r="AB1141" s="210"/>
      <c r="AC1141" s="210"/>
      <c r="AD1141" s="210"/>
      <c r="AE1141" s="213"/>
      <c r="AF1141" s="214"/>
      <c r="AG1141" s="114">
        <f t="shared" si="3"/>
        <v>62</v>
      </c>
      <c r="AH1141" s="216"/>
      <c r="AI1141" s="14"/>
      <c r="AJ1141" s="14"/>
      <c r="AK1141" s="14"/>
      <c r="AL1141" s="14"/>
      <c r="AM1141" s="16" t="str">
        <f t="shared" si="4"/>
        <v>{s:'634042', v:62 , c:'放デイ児童指導員等加配加算Ⅰ２・３・' ,name:'児童指導員等加配加算（Ⅰ）', value:'児童指導員等' , opt:'児童指導員・平日・区分１の１・21人以上・', limit:'',syoguu:''},</v>
      </c>
      <c r="AN1141" s="16"/>
    </row>
    <row r="1142" ht="16.5" customHeight="1">
      <c r="A1142" s="29">
        <v>63.0</v>
      </c>
      <c r="B1142" s="30">
        <v>4043.0</v>
      </c>
      <c r="C1142" s="31">
        <v>1140.0</v>
      </c>
      <c r="D1142" s="203" t="s">
        <v>1226</v>
      </c>
      <c r="E1142" s="216"/>
      <c r="F1142" s="216"/>
      <c r="G1142" s="105"/>
      <c r="H1142" s="217" t="s">
        <v>1171</v>
      </c>
      <c r="I1142" s="207" t="s">
        <v>17</v>
      </c>
      <c r="J1142" s="208">
        <v>155.0</v>
      </c>
      <c r="K1142" s="209"/>
      <c r="L1142" s="210" t="s">
        <v>40</v>
      </c>
      <c r="M1142" s="210"/>
      <c r="N1142" s="210"/>
      <c r="O1142" s="211" t="s">
        <v>1222</v>
      </c>
      <c r="P1142" s="212" t="s">
        <v>1162</v>
      </c>
      <c r="Q1142" s="212" t="s">
        <v>1171</v>
      </c>
      <c r="R1142" s="212" t="s">
        <v>1163</v>
      </c>
      <c r="S1142" s="210"/>
      <c r="T1142" s="210" t="s">
        <v>1158</v>
      </c>
      <c r="U1142" s="210"/>
      <c r="V1142" s="210"/>
      <c r="W1142" s="210" t="s">
        <v>1223</v>
      </c>
      <c r="X1142" s="210"/>
      <c r="Y1142" s="210"/>
      <c r="Z1142" s="210" t="str">
        <f t="shared" si="2"/>
        <v>児童指導員・平日・区分１の２・10人以下・</v>
      </c>
      <c r="AA1142" s="210"/>
      <c r="AB1142" s="210"/>
      <c r="AC1142" s="210"/>
      <c r="AD1142" s="210"/>
      <c r="AE1142" s="213"/>
      <c r="AF1142" s="214"/>
      <c r="AG1142" s="114">
        <f t="shared" si="3"/>
        <v>155</v>
      </c>
      <c r="AH1142" s="216"/>
      <c r="AI1142" s="14"/>
      <c r="AJ1142" s="14"/>
      <c r="AK1142" s="14"/>
      <c r="AL1142" s="14"/>
      <c r="AM1142" s="16" t="str">
        <f t="shared" si="4"/>
        <v>{s:'634043', v:155 , c:'放デイ児童指導員等加配加算Ⅰ２・４・' ,name:'児童指導員等加配加算（Ⅰ）', value:'児童指導員等' , opt:'児童指導員・平日・区分１の２・10人以下・', limit:'',syoguu:''},</v>
      </c>
      <c r="AN1142" s="16"/>
    </row>
    <row r="1143" ht="16.5" customHeight="1">
      <c r="A1143" s="29">
        <v>63.0</v>
      </c>
      <c r="B1143" s="30">
        <v>4044.0</v>
      </c>
      <c r="C1143" s="31">
        <v>1141.0</v>
      </c>
      <c r="D1143" s="203" t="s">
        <v>1227</v>
      </c>
      <c r="E1143" s="216"/>
      <c r="F1143" s="216"/>
      <c r="G1143" s="105"/>
      <c r="H1143" s="105"/>
      <c r="I1143" s="207" t="s">
        <v>1165</v>
      </c>
      <c r="J1143" s="208">
        <v>103.0</v>
      </c>
      <c r="K1143" s="209"/>
      <c r="L1143" s="210" t="s">
        <v>40</v>
      </c>
      <c r="M1143" s="210"/>
      <c r="N1143" s="210"/>
      <c r="O1143" s="211" t="s">
        <v>1222</v>
      </c>
      <c r="P1143" s="212" t="s">
        <v>1162</v>
      </c>
      <c r="Q1143" s="212" t="s">
        <v>1171</v>
      </c>
      <c r="R1143" s="212" t="s">
        <v>1166</v>
      </c>
      <c r="S1143" s="210"/>
      <c r="T1143" s="210" t="s">
        <v>1158</v>
      </c>
      <c r="U1143" s="210"/>
      <c r="V1143" s="210"/>
      <c r="W1143" s="210" t="s">
        <v>1223</v>
      </c>
      <c r="X1143" s="210"/>
      <c r="Y1143" s="210"/>
      <c r="Z1143" s="210" t="str">
        <f t="shared" si="2"/>
        <v>児童指導員・平日・区分１の２・11から20・</v>
      </c>
      <c r="AA1143" s="210"/>
      <c r="AB1143" s="210"/>
      <c r="AC1143" s="210"/>
      <c r="AD1143" s="210"/>
      <c r="AE1143" s="213"/>
      <c r="AF1143" s="214"/>
      <c r="AG1143" s="114">
        <f t="shared" si="3"/>
        <v>103</v>
      </c>
      <c r="AH1143" s="216"/>
      <c r="AI1143" s="14"/>
      <c r="AJ1143" s="14"/>
      <c r="AK1143" s="14"/>
      <c r="AL1143" s="14"/>
      <c r="AM1143" s="16" t="str">
        <f t="shared" si="4"/>
        <v>{s:'634044', v:103 , c:'放デイ児童指導員等加配加算Ⅰ２・５・' ,name:'児童指導員等加配加算（Ⅰ）', value:'児童指導員等' , opt:'児童指導員・平日・区分１の２・11から20・', limit:'',syoguu:''},</v>
      </c>
      <c r="AN1143" s="16"/>
    </row>
    <row r="1144" ht="16.5" customHeight="1">
      <c r="A1144" s="29">
        <v>63.0</v>
      </c>
      <c r="B1144" s="30">
        <v>4045.0</v>
      </c>
      <c r="C1144" s="31">
        <v>1142.0</v>
      </c>
      <c r="D1144" s="203" t="s">
        <v>1228</v>
      </c>
      <c r="E1144" s="216"/>
      <c r="F1144" s="216"/>
      <c r="G1144" s="216"/>
      <c r="H1144" s="218"/>
      <c r="I1144" s="207" t="s">
        <v>1168</v>
      </c>
      <c r="J1144" s="208">
        <v>62.0</v>
      </c>
      <c r="K1144" s="209"/>
      <c r="L1144" s="210" t="s">
        <v>40</v>
      </c>
      <c r="M1144" s="210"/>
      <c r="N1144" s="210"/>
      <c r="O1144" s="211" t="s">
        <v>1222</v>
      </c>
      <c r="P1144" s="212" t="s">
        <v>1162</v>
      </c>
      <c r="Q1144" s="212" t="s">
        <v>1171</v>
      </c>
      <c r="R1144" s="212" t="s">
        <v>1169</v>
      </c>
      <c r="S1144" s="210"/>
      <c r="T1144" s="210" t="s">
        <v>1158</v>
      </c>
      <c r="U1144" s="210"/>
      <c r="V1144" s="210"/>
      <c r="W1144" s="210" t="s">
        <v>1223</v>
      </c>
      <c r="X1144" s="210"/>
      <c r="Y1144" s="210"/>
      <c r="Z1144" s="210" t="str">
        <f t="shared" si="2"/>
        <v>児童指導員・平日・区分１の２・21人以上・</v>
      </c>
      <c r="AA1144" s="210"/>
      <c r="AB1144" s="210"/>
      <c r="AC1144" s="210"/>
      <c r="AD1144" s="210"/>
      <c r="AE1144" s="213"/>
      <c r="AF1144" s="214"/>
      <c r="AG1144" s="114">
        <f t="shared" si="3"/>
        <v>62</v>
      </c>
      <c r="AH1144" s="216"/>
      <c r="AI1144" s="14"/>
      <c r="AJ1144" s="14"/>
      <c r="AK1144" s="14"/>
      <c r="AL1144" s="14"/>
      <c r="AM1144" s="16" t="str">
        <f t="shared" si="4"/>
        <v>{s:'634045', v:62 , c:'放デイ児童指導員等加配加算Ⅰ２・６・' ,name:'児童指導員等加配加算（Ⅰ）', value:'児童指導員等' , opt:'児童指導員・平日・区分１の２・21人以上・', limit:'',syoguu:''},</v>
      </c>
      <c r="AN1144" s="16"/>
    </row>
    <row r="1145" ht="16.5" customHeight="1">
      <c r="A1145" s="29">
        <v>63.0</v>
      </c>
      <c r="B1145" s="30">
        <v>4046.0</v>
      </c>
      <c r="C1145" s="31">
        <v>1143.0</v>
      </c>
      <c r="D1145" s="203" t="s">
        <v>1229</v>
      </c>
      <c r="E1145" s="216"/>
      <c r="F1145" s="216"/>
      <c r="G1145" s="216"/>
      <c r="H1145" s="219" t="s">
        <v>1175</v>
      </c>
      <c r="I1145" s="207" t="s">
        <v>17</v>
      </c>
      <c r="J1145" s="208">
        <v>155.0</v>
      </c>
      <c r="K1145" s="209"/>
      <c r="L1145" s="210" t="s">
        <v>40</v>
      </c>
      <c r="M1145" s="210"/>
      <c r="N1145" s="210"/>
      <c r="O1145" s="211" t="s">
        <v>1222</v>
      </c>
      <c r="P1145" s="212" t="s">
        <v>1162</v>
      </c>
      <c r="Q1145" s="212" t="s">
        <v>1175</v>
      </c>
      <c r="R1145" s="212" t="s">
        <v>1163</v>
      </c>
      <c r="S1145" s="210"/>
      <c r="T1145" s="210" t="s">
        <v>1158</v>
      </c>
      <c r="U1145" s="210"/>
      <c r="V1145" s="210"/>
      <c r="W1145" s="210" t="s">
        <v>1223</v>
      </c>
      <c r="X1145" s="210"/>
      <c r="Y1145" s="210"/>
      <c r="Z1145" s="210" t="str">
        <f t="shared" si="2"/>
        <v>児童指導員・平日・区分２の１・10人以下・</v>
      </c>
      <c r="AA1145" s="210"/>
      <c r="AB1145" s="210"/>
      <c r="AC1145" s="210"/>
      <c r="AD1145" s="210"/>
      <c r="AE1145" s="213"/>
      <c r="AF1145" s="214"/>
      <c r="AG1145" s="114">
        <f t="shared" si="3"/>
        <v>155</v>
      </c>
      <c r="AH1145" s="216"/>
      <c r="AI1145" s="14"/>
      <c r="AJ1145" s="14"/>
      <c r="AK1145" s="14"/>
      <c r="AL1145" s="14"/>
      <c r="AM1145" s="16" t="str">
        <f t="shared" si="4"/>
        <v>{s:'634046', v:155 , c:'放デイ児童指導員等加配加算Ⅰ２・７・' ,name:'児童指導員等加配加算（Ⅰ）', value:'児童指導員等' , opt:'児童指導員・平日・区分２の１・10人以下・', limit:'',syoguu:''},</v>
      </c>
      <c r="AN1145" s="16"/>
    </row>
    <row r="1146" ht="16.5" customHeight="1">
      <c r="A1146" s="29">
        <v>63.0</v>
      </c>
      <c r="B1146" s="30">
        <v>4047.0</v>
      </c>
      <c r="C1146" s="31">
        <v>1144.0</v>
      </c>
      <c r="D1146" s="203" t="s">
        <v>1230</v>
      </c>
      <c r="E1146" s="216"/>
      <c r="F1146" s="216"/>
      <c r="G1146" s="216"/>
      <c r="H1146" s="14"/>
      <c r="I1146" s="207" t="s">
        <v>1165</v>
      </c>
      <c r="J1146" s="208">
        <v>103.0</v>
      </c>
      <c r="K1146" s="209"/>
      <c r="L1146" s="210" t="s">
        <v>40</v>
      </c>
      <c r="M1146" s="210"/>
      <c r="N1146" s="210"/>
      <c r="O1146" s="211" t="s">
        <v>1222</v>
      </c>
      <c r="P1146" s="212" t="s">
        <v>1162</v>
      </c>
      <c r="Q1146" s="212" t="s">
        <v>1175</v>
      </c>
      <c r="R1146" s="212" t="s">
        <v>1166</v>
      </c>
      <c r="S1146" s="210"/>
      <c r="T1146" s="210" t="s">
        <v>1158</v>
      </c>
      <c r="U1146" s="210"/>
      <c r="V1146" s="210"/>
      <c r="W1146" s="210" t="s">
        <v>1223</v>
      </c>
      <c r="X1146" s="210"/>
      <c r="Y1146" s="210"/>
      <c r="Z1146" s="210" t="str">
        <f t="shared" si="2"/>
        <v>児童指導員・平日・区分２の１・11から20・</v>
      </c>
      <c r="AA1146" s="210"/>
      <c r="AB1146" s="210"/>
      <c r="AC1146" s="210"/>
      <c r="AD1146" s="210"/>
      <c r="AE1146" s="213"/>
      <c r="AF1146" s="214"/>
      <c r="AG1146" s="114">
        <f t="shared" si="3"/>
        <v>103</v>
      </c>
      <c r="AH1146" s="216"/>
      <c r="AI1146" s="14"/>
      <c r="AJ1146" s="14"/>
      <c r="AK1146" s="14"/>
      <c r="AL1146" s="14"/>
      <c r="AM1146" s="16" t="str">
        <f t="shared" si="4"/>
        <v>{s:'634047', v:103 , c:'放デイ児童指導員等加配加算Ⅰ２・８・' ,name:'児童指導員等加配加算（Ⅰ）', value:'児童指導員等' , opt:'児童指導員・平日・区分２の１・11から20・', limit:'',syoguu:''},</v>
      </c>
      <c r="AN1146" s="16"/>
    </row>
    <row r="1147" ht="16.5" customHeight="1">
      <c r="A1147" s="29">
        <v>63.0</v>
      </c>
      <c r="B1147" s="30">
        <v>4048.0</v>
      </c>
      <c r="C1147" s="31">
        <v>1145.0</v>
      </c>
      <c r="D1147" s="203" t="s">
        <v>1231</v>
      </c>
      <c r="E1147" s="216"/>
      <c r="F1147" s="216"/>
      <c r="G1147" s="216"/>
      <c r="H1147" s="14"/>
      <c r="I1147" s="207" t="s">
        <v>1168</v>
      </c>
      <c r="J1147" s="208">
        <v>62.0</v>
      </c>
      <c r="K1147" s="209"/>
      <c r="L1147" s="210" t="s">
        <v>40</v>
      </c>
      <c r="M1147" s="210"/>
      <c r="N1147" s="210"/>
      <c r="O1147" s="211" t="s">
        <v>1222</v>
      </c>
      <c r="P1147" s="212" t="s">
        <v>1162</v>
      </c>
      <c r="Q1147" s="212" t="s">
        <v>1175</v>
      </c>
      <c r="R1147" s="212" t="s">
        <v>1169</v>
      </c>
      <c r="S1147" s="210"/>
      <c r="T1147" s="210" t="s">
        <v>1158</v>
      </c>
      <c r="U1147" s="210"/>
      <c r="V1147" s="210"/>
      <c r="W1147" s="210" t="s">
        <v>1223</v>
      </c>
      <c r="X1147" s="210"/>
      <c r="Y1147" s="210"/>
      <c r="Z1147" s="210" t="str">
        <f t="shared" si="2"/>
        <v>児童指導員・平日・区分２の１・21人以上・</v>
      </c>
      <c r="AA1147" s="210"/>
      <c r="AB1147" s="210"/>
      <c r="AC1147" s="210"/>
      <c r="AD1147" s="210"/>
      <c r="AE1147" s="213"/>
      <c r="AF1147" s="214"/>
      <c r="AG1147" s="114">
        <f t="shared" si="3"/>
        <v>62</v>
      </c>
      <c r="AH1147" s="216"/>
      <c r="AI1147" s="14"/>
      <c r="AJ1147" s="14"/>
      <c r="AK1147" s="14"/>
      <c r="AL1147" s="14"/>
      <c r="AM1147" s="16" t="str">
        <f t="shared" si="4"/>
        <v>{s:'634048', v:62 , c:'放デイ児童指導員等加配加算Ⅰ２・９・' ,name:'児童指導員等加配加算（Ⅰ）', value:'児童指導員等' , opt:'児童指導員・平日・区分２の１・21人以上・', limit:'',syoguu:''},</v>
      </c>
      <c r="AN1147" s="16"/>
    </row>
    <row r="1148" ht="16.5" customHeight="1">
      <c r="A1148" s="29">
        <v>63.0</v>
      </c>
      <c r="B1148" s="30">
        <v>4049.0</v>
      </c>
      <c r="C1148" s="31">
        <v>1146.0</v>
      </c>
      <c r="D1148" s="203" t="s">
        <v>1232</v>
      </c>
      <c r="E1148" s="216"/>
      <c r="F1148" s="216"/>
      <c r="G1148" s="216"/>
      <c r="H1148" s="220" t="s">
        <v>1179</v>
      </c>
      <c r="I1148" s="207" t="s">
        <v>17</v>
      </c>
      <c r="J1148" s="208">
        <v>155.0</v>
      </c>
      <c r="K1148" s="209"/>
      <c r="L1148" s="210" t="s">
        <v>40</v>
      </c>
      <c r="M1148" s="210"/>
      <c r="N1148" s="210"/>
      <c r="O1148" s="211" t="s">
        <v>1222</v>
      </c>
      <c r="P1148" s="212" t="s">
        <v>1162</v>
      </c>
      <c r="Q1148" s="212" t="s">
        <v>1179</v>
      </c>
      <c r="R1148" s="212" t="s">
        <v>1163</v>
      </c>
      <c r="S1148" s="210"/>
      <c r="T1148" s="210" t="s">
        <v>1158</v>
      </c>
      <c r="U1148" s="210"/>
      <c r="V1148" s="210"/>
      <c r="W1148" s="210" t="s">
        <v>1223</v>
      </c>
      <c r="X1148" s="210"/>
      <c r="Y1148" s="210"/>
      <c r="Z1148" s="210" t="str">
        <f t="shared" si="2"/>
        <v>児童指導員・平日・区分２の２・10人以下・</v>
      </c>
      <c r="AA1148" s="210"/>
      <c r="AB1148" s="210"/>
      <c r="AC1148" s="210"/>
      <c r="AD1148" s="210"/>
      <c r="AE1148" s="213"/>
      <c r="AF1148" s="214"/>
      <c r="AG1148" s="114">
        <f t="shared" si="3"/>
        <v>155</v>
      </c>
      <c r="AH1148" s="216"/>
      <c r="AI1148" s="14"/>
      <c r="AJ1148" s="14"/>
      <c r="AK1148" s="14"/>
      <c r="AL1148" s="14"/>
      <c r="AM1148" s="16" t="str">
        <f t="shared" si="4"/>
        <v>{s:'634049', v:155 , c:'放デイ児童指導員等加配加算Ⅰ２・１０・' ,name:'児童指導員等加配加算（Ⅰ）', value:'児童指導員等' , opt:'児童指導員・平日・区分２の２・10人以下・', limit:'',syoguu:''},</v>
      </c>
      <c r="AN1148" s="16"/>
    </row>
    <row r="1149" ht="16.5" customHeight="1">
      <c r="A1149" s="29">
        <v>63.0</v>
      </c>
      <c r="B1149" s="30">
        <v>4050.0</v>
      </c>
      <c r="C1149" s="31">
        <v>1147.0</v>
      </c>
      <c r="D1149" s="203" t="s">
        <v>1233</v>
      </c>
      <c r="E1149" s="216"/>
      <c r="F1149" s="216"/>
      <c r="G1149" s="216"/>
      <c r="H1149" s="216"/>
      <c r="I1149" s="207" t="s">
        <v>1165</v>
      </c>
      <c r="J1149" s="208">
        <v>103.0</v>
      </c>
      <c r="K1149" s="209"/>
      <c r="L1149" s="210" t="s">
        <v>40</v>
      </c>
      <c r="M1149" s="210"/>
      <c r="N1149" s="210"/>
      <c r="O1149" s="211" t="s">
        <v>1222</v>
      </c>
      <c r="P1149" s="212" t="s">
        <v>1162</v>
      </c>
      <c r="Q1149" s="212" t="s">
        <v>1179</v>
      </c>
      <c r="R1149" s="212" t="s">
        <v>1166</v>
      </c>
      <c r="S1149" s="210"/>
      <c r="T1149" s="210" t="s">
        <v>1158</v>
      </c>
      <c r="U1149" s="210"/>
      <c r="V1149" s="210"/>
      <c r="W1149" s="210" t="s">
        <v>1223</v>
      </c>
      <c r="X1149" s="210"/>
      <c r="Y1149" s="210"/>
      <c r="Z1149" s="210" t="str">
        <f t="shared" si="2"/>
        <v>児童指導員・平日・区分２の２・11から20・</v>
      </c>
      <c r="AA1149" s="210"/>
      <c r="AB1149" s="210"/>
      <c r="AC1149" s="210"/>
      <c r="AD1149" s="210"/>
      <c r="AE1149" s="213"/>
      <c r="AF1149" s="214"/>
      <c r="AG1149" s="114">
        <f t="shared" si="3"/>
        <v>103</v>
      </c>
      <c r="AH1149" s="216"/>
      <c r="AI1149" s="14"/>
      <c r="AJ1149" s="14"/>
      <c r="AK1149" s="14"/>
      <c r="AL1149" s="14"/>
      <c r="AM1149" s="16" t="str">
        <f t="shared" si="4"/>
        <v>{s:'634050', v:103 , c:'放デイ児童指導員等加配加算Ⅰ２・１１・' ,name:'児童指導員等加配加算（Ⅰ）', value:'児童指導員等' , opt:'児童指導員・平日・区分２の２・11から20・', limit:'',syoguu:''},</v>
      </c>
      <c r="AN1149" s="16"/>
    </row>
    <row r="1150" ht="16.5" customHeight="1">
      <c r="A1150" s="29">
        <v>63.0</v>
      </c>
      <c r="B1150" s="30">
        <v>4051.0</v>
      </c>
      <c r="C1150" s="31">
        <v>1148.0</v>
      </c>
      <c r="D1150" s="203" t="s">
        <v>1234</v>
      </c>
      <c r="E1150" s="216"/>
      <c r="F1150" s="216"/>
      <c r="G1150" s="218"/>
      <c r="H1150" s="218"/>
      <c r="I1150" s="207" t="s">
        <v>1168</v>
      </c>
      <c r="J1150" s="208">
        <v>62.0</v>
      </c>
      <c r="K1150" s="209"/>
      <c r="L1150" s="210" t="s">
        <v>40</v>
      </c>
      <c r="M1150" s="210"/>
      <c r="N1150" s="210"/>
      <c r="O1150" s="211" t="s">
        <v>1222</v>
      </c>
      <c r="P1150" s="212" t="s">
        <v>1162</v>
      </c>
      <c r="Q1150" s="212" t="s">
        <v>1179</v>
      </c>
      <c r="R1150" s="212" t="s">
        <v>1169</v>
      </c>
      <c r="S1150" s="210"/>
      <c r="T1150" s="210" t="s">
        <v>1158</v>
      </c>
      <c r="U1150" s="210"/>
      <c r="V1150" s="210"/>
      <c r="W1150" s="210" t="s">
        <v>1223</v>
      </c>
      <c r="X1150" s="210"/>
      <c r="Y1150" s="210"/>
      <c r="Z1150" s="210" t="str">
        <f t="shared" si="2"/>
        <v>児童指導員・平日・区分２の２・21人以上・</v>
      </c>
      <c r="AA1150" s="210"/>
      <c r="AB1150" s="210"/>
      <c r="AC1150" s="210"/>
      <c r="AD1150" s="210"/>
      <c r="AE1150" s="213"/>
      <c r="AF1150" s="214"/>
      <c r="AG1150" s="114">
        <f t="shared" si="3"/>
        <v>62</v>
      </c>
      <c r="AH1150" s="216"/>
      <c r="AI1150" s="14"/>
      <c r="AJ1150" s="14"/>
      <c r="AK1150" s="14"/>
      <c r="AL1150" s="14"/>
      <c r="AM1150" s="16" t="str">
        <f t="shared" si="4"/>
        <v>{s:'634051', v:62 , c:'放デイ児童指導員等加配加算Ⅰ２・１２・' ,name:'児童指導員等加配加算（Ⅰ）', value:'児童指導員等' , opt:'児童指導員・平日・区分２の２・21人以上・', limit:'',syoguu:''},</v>
      </c>
      <c r="AN1150" s="16"/>
    </row>
    <row r="1151" ht="16.5" customHeight="1">
      <c r="A1151" s="29">
        <v>63.0</v>
      </c>
      <c r="B1151" s="30">
        <v>4052.0</v>
      </c>
      <c r="C1151" s="31">
        <v>1149.0</v>
      </c>
      <c r="D1151" s="203" t="s">
        <v>1235</v>
      </c>
      <c r="E1151" s="216"/>
      <c r="F1151" s="216"/>
      <c r="G1151" s="221" t="s">
        <v>322</v>
      </c>
      <c r="H1151" s="220" t="s">
        <v>323</v>
      </c>
      <c r="I1151" s="207" t="s">
        <v>17</v>
      </c>
      <c r="J1151" s="208">
        <v>155.0</v>
      </c>
      <c r="K1151" s="209"/>
      <c r="L1151" s="210" t="s">
        <v>40</v>
      </c>
      <c r="M1151" s="210"/>
      <c r="N1151" s="210"/>
      <c r="O1151" s="211" t="s">
        <v>1222</v>
      </c>
      <c r="P1151" s="212" t="s">
        <v>1183</v>
      </c>
      <c r="Q1151" s="212" t="s">
        <v>1184</v>
      </c>
      <c r="R1151" s="212" t="s">
        <v>1163</v>
      </c>
      <c r="S1151" s="210"/>
      <c r="T1151" s="210" t="s">
        <v>1158</v>
      </c>
      <c r="U1151" s="210"/>
      <c r="V1151" s="210"/>
      <c r="W1151" s="210" t="s">
        <v>1223</v>
      </c>
      <c r="X1151" s="210"/>
      <c r="Y1151" s="210"/>
      <c r="Z1151" s="210" t="str">
        <f t="shared" si="2"/>
        <v>児童指導員・休日・区分１・10人以下・</v>
      </c>
      <c r="AA1151" s="210"/>
      <c r="AB1151" s="210"/>
      <c r="AC1151" s="210"/>
      <c r="AD1151" s="210"/>
      <c r="AE1151" s="213"/>
      <c r="AF1151" s="214"/>
      <c r="AG1151" s="114">
        <f t="shared" si="3"/>
        <v>155</v>
      </c>
      <c r="AH1151" s="216"/>
      <c r="AI1151" s="14"/>
      <c r="AJ1151" s="14"/>
      <c r="AK1151" s="14"/>
      <c r="AL1151" s="14"/>
      <c r="AM1151" s="16" t="str">
        <f t="shared" si="4"/>
        <v>{s:'634052', v:155 , c:'放デイ児童指導員等加配加算Ⅰ２・１３・' ,name:'児童指導員等加配加算（Ⅰ）', value:'児童指導員等' , opt:'児童指導員・休日・区分１・10人以下・', limit:'',syoguu:''},</v>
      </c>
      <c r="AN1151" s="16"/>
    </row>
    <row r="1152" ht="16.5" customHeight="1">
      <c r="A1152" s="29">
        <v>63.0</v>
      </c>
      <c r="B1152" s="30">
        <v>4053.0</v>
      </c>
      <c r="C1152" s="31">
        <v>1150.0</v>
      </c>
      <c r="D1152" s="203" t="s">
        <v>1236</v>
      </c>
      <c r="E1152" s="216"/>
      <c r="F1152" s="216"/>
      <c r="G1152" s="222"/>
      <c r="H1152" s="216"/>
      <c r="I1152" s="207" t="s">
        <v>1165</v>
      </c>
      <c r="J1152" s="208">
        <v>103.0</v>
      </c>
      <c r="K1152" s="209"/>
      <c r="L1152" s="210" t="s">
        <v>40</v>
      </c>
      <c r="M1152" s="210"/>
      <c r="N1152" s="210"/>
      <c r="O1152" s="211" t="s">
        <v>1222</v>
      </c>
      <c r="P1152" s="212" t="s">
        <v>1183</v>
      </c>
      <c r="Q1152" s="212" t="s">
        <v>1184</v>
      </c>
      <c r="R1152" s="212" t="s">
        <v>1166</v>
      </c>
      <c r="S1152" s="210"/>
      <c r="T1152" s="210" t="s">
        <v>1158</v>
      </c>
      <c r="U1152" s="210"/>
      <c r="V1152" s="210"/>
      <c r="W1152" s="210" t="s">
        <v>1223</v>
      </c>
      <c r="X1152" s="210"/>
      <c r="Y1152" s="210"/>
      <c r="Z1152" s="210" t="str">
        <f t="shared" si="2"/>
        <v>児童指導員・休日・区分１・11から20・</v>
      </c>
      <c r="AA1152" s="210"/>
      <c r="AB1152" s="210"/>
      <c r="AC1152" s="210"/>
      <c r="AD1152" s="210"/>
      <c r="AE1152" s="213"/>
      <c r="AF1152" s="214"/>
      <c r="AG1152" s="114">
        <f t="shared" si="3"/>
        <v>103</v>
      </c>
      <c r="AH1152" s="216"/>
      <c r="AI1152" s="14"/>
      <c r="AJ1152" s="14"/>
      <c r="AK1152" s="14"/>
      <c r="AL1152" s="14"/>
      <c r="AM1152" s="16" t="str">
        <f t="shared" si="4"/>
        <v>{s:'634053', v:103 , c:'放デイ児童指導員等加配加算Ⅰ２・１４・' ,name:'児童指導員等加配加算（Ⅰ）', value:'児童指導員等' , opt:'児童指導員・休日・区分１・11から20・', limit:'',syoguu:''},</v>
      </c>
      <c r="AN1152" s="16"/>
    </row>
    <row r="1153" ht="16.5" customHeight="1">
      <c r="A1153" s="29">
        <v>63.0</v>
      </c>
      <c r="B1153" s="30">
        <v>4054.0</v>
      </c>
      <c r="C1153" s="31">
        <v>1151.0</v>
      </c>
      <c r="D1153" s="203" t="s">
        <v>1237</v>
      </c>
      <c r="E1153" s="216"/>
      <c r="F1153" s="216"/>
      <c r="G1153" s="222"/>
      <c r="H1153" s="218"/>
      <c r="I1153" s="207" t="s">
        <v>1168</v>
      </c>
      <c r="J1153" s="208">
        <v>62.0</v>
      </c>
      <c r="K1153" s="209"/>
      <c r="L1153" s="210" t="s">
        <v>40</v>
      </c>
      <c r="M1153" s="210"/>
      <c r="N1153" s="210"/>
      <c r="O1153" s="211" t="s">
        <v>1222</v>
      </c>
      <c r="P1153" s="212" t="s">
        <v>1183</v>
      </c>
      <c r="Q1153" s="212" t="s">
        <v>1184</v>
      </c>
      <c r="R1153" s="212" t="s">
        <v>1169</v>
      </c>
      <c r="S1153" s="210"/>
      <c r="T1153" s="210" t="s">
        <v>1158</v>
      </c>
      <c r="U1153" s="210"/>
      <c r="V1153" s="210"/>
      <c r="W1153" s="210" t="s">
        <v>1223</v>
      </c>
      <c r="X1153" s="210"/>
      <c r="Y1153" s="210"/>
      <c r="Z1153" s="210" t="str">
        <f t="shared" si="2"/>
        <v>児童指導員・休日・区分１・21人以上・</v>
      </c>
      <c r="AA1153" s="210"/>
      <c r="AB1153" s="210"/>
      <c r="AC1153" s="210"/>
      <c r="AD1153" s="210"/>
      <c r="AE1153" s="213"/>
      <c r="AF1153" s="214"/>
      <c r="AG1153" s="114">
        <f t="shared" si="3"/>
        <v>62</v>
      </c>
      <c r="AH1153" s="216"/>
      <c r="AI1153" s="14"/>
      <c r="AJ1153" s="14"/>
      <c r="AK1153" s="14"/>
      <c r="AL1153" s="14"/>
      <c r="AM1153" s="16" t="str">
        <f t="shared" si="4"/>
        <v>{s:'634054', v:62 , c:'放デイ児童指導員等加配加算Ⅰ２・１５・' ,name:'児童指導員等加配加算（Ⅰ）', value:'児童指導員等' , opt:'児童指導員・休日・区分１・21人以上・', limit:'',syoguu:''},</v>
      </c>
      <c r="AN1153" s="16"/>
    </row>
    <row r="1154" ht="16.5" customHeight="1">
      <c r="A1154" s="29">
        <v>63.0</v>
      </c>
      <c r="B1154" s="30">
        <v>4055.0</v>
      </c>
      <c r="C1154" s="31">
        <v>1152.0</v>
      </c>
      <c r="D1154" s="203" t="s">
        <v>1238</v>
      </c>
      <c r="E1154" s="216"/>
      <c r="F1154" s="216"/>
      <c r="G1154" s="222"/>
      <c r="H1154" s="219" t="s">
        <v>542</v>
      </c>
      <c r="I1154" s="207" t="s">
        <v>17</v>
      </c>
      <c r="J1154" s="208">
        <v>155.0</v>
      </c>
      <c r="K1154" s="209"/>
      <c r="L1154" s="210" t="s">
        <v>40</v>
      </c>
      <c r="M1154" s="210"/>
      <c r="N1154" s="210"/>
      <c r="O1154" s="211" t="s">
        <v>1222</v>
      </c>
      <c r="P1154" s="212" t="s">
        <v>1183</v>
      </c>
      <c r="Q1154" s="212" t="s">
        <v>1188</v>
      </c>
      <c r="R1154" s="212" t="s">
        <v>1163</v>
      </c>
      <c r="S1154" s="210"/>
      <c r="T1154" s="210" t="s">
        <v>1158</v>
      </c>
      <c r="U1154" s="210"/>
      <c r="V1154" s="210"/>
      <c r="W1154" s="210" t="s">
        <v>1223</v>
      </c>
      <c r="X1154" s="210"/>
      <c r="Y1154" s="210"/>
      <c r="Z1154" s="210" t="str">
        <f t="shared" si="2"/>
        <v>児童指導員・休日・区分２・10人以下・</v>
      </c>
      <c r="AA1154" s="210"/>
      <c r="AB1154" s="210"/>
      <c r="AC1154" s="210"/>
      <c r="AD1154" s="210"/>
      <c r="AE1154" s="213"/>
      <c r="AF1154" s="214"/>
      <c r="AG1154" s="114">
        <f t="shared" si="3"/>
        <v>155</v>
      </c>
      <c r="AH1154" s="216"/>
      <c r="AI1154" s="14"/>
      <c r="AJ1154" s="14"/>
      <c r="AK1154" s="14"/>
      <c r="AL1154" s="14"/>
      <c r="AM1154" s="16" t="str">
        <f t="shared" si="4"/>
        <v>{s:'634055', v:155 , c:'放デイ児童指導員等加配加算Ⅰ２・１６・' ,name:'児童指導員等加配加算（Ⅰ）', value:'児童指導員等' , opt:'児童指導員・休日・区分２・10人以下・', limit:'',syoguu:''},</v>
      </c>
      <c r="AN1154" s="16"/>
    </row>
    <row r="1155" ht="16.5" customHeight="1">
      <c r="A1155" s="29">
        <v>63.0</v>
      </c>
      <c r="B1155" s="30">
        <v>4056.0</v>
      </c>
      <c r="C1155" s="31">
        <v>1153.0</v>
      </c>
      <c r="D1155" s="203" t="s">
        <v>1239</v>
      </c>
      <c r="E1155" s="216"/>
      <c r="F1155" s="216"/>
      <c r="G1155" s="222"/>
      <c r="H1155" s="14"/>
      <c r="I1155" s="207" t="s">
        <v>1165</v>
      </c>
      <c r="J1155" s="208">
        <v>103.0</v>
      </c>
      <c r="K1155" s="209"/>
      <c r="L1155" s="210" t="s">
        <v>40</v>
      </c>
      <c r="M1155" s="210"/>
      <c r="N1155" s="210"/>
      <c r="O1155" s="211" t="s">
        <v>1222</v>
      </c>
      <c r="P1155" s="212" t="s">
        <v>1183</v>
      </c>
      <c r="Q1155" s="212" t="s">
        <v>1188</v>
      </c>
      <c r="R1155" s="212" t="s">
        <v>1166</v>
      </c>
      <c r="S1155" s="210"/>
      <c r="T1155" s="210" t="s">
        <v>1158</v>
      </c>
      <c r="U1155" s="210"/>
      <c r="V1155" s="210"/>
      <c r="W1155" s="210" t="s">
        <v>1223</v>
      </c>
      <c r="X1155" s="210"/>
      <c r="Y1155" s="210"/>
      <c r="Z1155" s="210" t="str">
        <f t="shared" si="2"/>
        <v>児童指導員・休日・区分２・11から20・</v>
      </c>
      <c r="AA1155" s="210"/>
      <c r="AB1155" s="210"/>
      <c r="AC1155" s="210"/>
      <c r="AD1155" s="210"/>
      <c r="AE1155" s="213"/>
      <c r="AF1155" s="214"/>
      <c r="AG1155" s="114">
        <f t="shared" si="3"/>
        <v>103</v>
      </c>
      <c r="AH1155" s="216"/>
      <c r="AI1155" s="14"/>
      <c r="AJ1155" s="14"/>
      <c r="AK1155" s="14"/>
      <c r="AL1155" s="14"/>
      <c r="AM1155" s="16" t="str">
        <f t="shared" si="4"/>
        <v>{s:'634056', v:103 , c:'放デイ児童指導員等加配加算Ⅰ２・１７・' ,name:'児童指導員等加配加算（Ⅰ）', value:'児童指導員等' , opt:'児童指導員・休日・区分２・11から20・', limit:'',syoguu:''},</v>
      </c>
      <c r="AN1155" s="16"/>
    </row>
    <row r="1156" ht="16.5" customHeight="1">
      <c r="A1156" s="29">
        <v>63.0</v>
      </c>
      <c r="B1156" s="30">
        <v>4057.0</v>
      </c>
      <c r="C1156" s="31">
        <v>1154.0</v>
      </c>
      <c r="D1156" s="203" t="s">
        <v>1240</v>
      </c>
      <c r="E1156" s="216"/>
      <c r="F1156" s="216"/>
      <c r="G1156" s="223"/>
      <c r="H1156" s="14"/>
      <c r="I1156" s="207" t="s">
        <v>1168</v>
      </c>
      <c r="J1156" s="208">
        <v>62.0</v>
      </c>
      <c r="K1156" s="209"/>
      <c r="L1156" s="210" t="s">
        <v>40</v>
      </c>
      <c r="M1156" s="210"/>
      <c r="N1156" s="210"/>
      <c r="O1156" s="211" t="s">
        <v>1222</v>
      </c>
      <c r="P1156" s="212" t="s">
        <v>1183</v>
      </c>
      <c r="Q1156" s="212" t="s">
        <v>1188</v>
      </c>
      <c r="R1156" s="212" t="s">
        <v>1169</v>
      </c>
      <c r="S1156" s="210"/>
      <c r="T1156" s="210" t="s">
        <v>1158</v>
      </c>
      <c r="U1156" s="210"/>
      <c r="V1156" s="210"/>
      <c r="W1156" s="210" t="s">
        <v>1223</v>
      </c>
      <c r="X1156" s="210"/>
      <c r="Y1156" s="210"/>
      <c r="Z1156" s="210" t="str">
        <f t="shared" si="2"/>
        <v>児童指導員・休日・区分２・21人以上・</v>
      </c>
      <c r="AA1156" s="210"/>
      <c r="AB1156" s="210"/>
      <c r="AC1156" s="210"/>
      <c r="AD1156" s="210"/>
      <c r="AE1156" s="213"/>
      <c r="AF1156" s="214"/>
      <c r="AG1156" s="114">
        <f t="shared" si="3"/>
        <v>62</v>
      </c>
      <c r="AH1156" s="216"/>
      <c r="AI1156" s="14"/>
      <c r="AJ1156" s="14"/>
      <c r="AK1156" s="14"/>
      <c r="AL1156" s="14"/>
      <c r="AM1156" s="16" t="str">
        <f t="shared" si="4"/>
        <v>{s:'634057', v:62 , c:'放デイ児童指導員等加配加算Ⅰ２・１８・' ,name:'児童指導員等加配加算（Ⅰ）', value:'児童指導員等' , opt:'児童指導員・休日・区分２・21人以上・', limit:'',syoguu:''},</v>
      </c>
      <c r="AN1156" s="16"/>
    </row>
    <row r="1157" ht="16.5" customHeight="1">
      <c r="A1157" s="29">
        <v>63.0</v>
      </c>
      <c r="B1157" s="30">
        <v>4058.0</v>
      </c>
      <c r="C1157" s="31">
        <v>1155.0</v>
      </c>
      <c r="D1157" s="203" t="s">
        <v>1241</v>
      </c>
      <c r="E1157" s="216"/>
      <c r="F1157" s="216"/>
      <c r="G1157" s="224" t="s">
        <v>759</v>
      </c>
      <c r="H1157" s="225"/>
      <c r="I1157" s="207" t="s">
        <v>1192</v>
      </c>
      <c r="J1157" s="208">
        <v>309.0</v>
      </c>
      <c r="K1157" s="209"/>
      <c r="L1157" s="210" t="s">
        <v>40</v>
      </c>
      <c r="M1157" s="210"/>
      <c r="N1157" s="210"/>
      <c r="O1157" s="211" t="s">
        <v>1222</v>
      </c>
      <c r="P1157" s="212" t="s">
        <v>1162</v>
      </c>
      <c r="Q1157" s="212" t="s">
        <v>1193</v>
      </c>
      <c r="R1157" s="226">
        <v>5.0</v>
      </c>
      <c r="S1157" s="210"/>
      <c r="T1157" s="210" t="s">
        <v>1158</v>
      </c>
      <c r="U1157" s="210"/>
      <c r="V1157" s="210"/>
      <c r="W1157" s="210" t="s">
        <v>1223</v>
      </c>
      <c r="X1157" s="210"/>
      <c r="Y1157" s="210"/>
      <c r="Z1157" s="210" t="str">
        <f t="shared" si="2"/>
        <v>児童指導員・平日・重心・5・</v>
      </c>
      <c r="AA1157" s="210"/>
      <c r="AB1157" s="210"/>
      <c r="AC1157" s="210"/>
      <c r="AD1157" s="210"/>
      <c r="AE1157" s="213"/>
      <c r="AF1157" s="214"/>
      <c r="AG1157" s="114">
        <f t="shared" si="3"/>
        <v>309</v>
      </c>
      <c r="AH1157" s="216"/>
      <c r="AI1157" s="14"/>
      <c r="AJ1157" s="14"/>
      <c r="AK1157" s="14"/>
      <c r="AL1157" s="14"/>
      <c r="AM1157" s="16" t="str">
        <f t="shared" si="4"/>
        <v>{s:'634058', v:309 , c:'放デイ児童指導員等加配加算Ⅰ２・１９・' ,name:'児童指導員等加配加算（Ⅰ）', value:'児童指導員等' , opt:'児童指導員・平日・重心・5・', limit:'',syoguu:''},</v>
      </c>
      <c r="AN1157" s="16"/>
    </row>
    <row r="1158" ht="16.5" customHeight="1">
      <c r="A1158" s="29">
        <v>63.0</v>
      </c>
      <c r="B1158" s="30">
        <v>4059.0</v>
      </c>
      <c r="C1158" s="31">
        <v>1156.0</v>
      </c>
      <c r="D1158" s="203" t="s">
        <v>1242</v>
      </c>
      <c r="E1158" s="216"/>
      <c r="F1158" s="216"/>
      <c r="G1158" s="127"/>
      <c r="H1158" s="144"/>
      <c r="I1158" s="37" t="s">
        <v>1196</v>
      </c>
      <c r="J1158" s="208">
        <v>258.0</v>
      </c>
      <c r="K1158" s="209"/>
      <c r="L1158" s="210" t="s">
        <v>40</v>
      </c>
      <c r="M1158" s="210"/>
      <c r="N1158" s="210"/>
      <c r="O1158" s="211" t="s">
        <v>1222</v>
      </c>
      <c r="P1158" s="212" t="s">
        <v>1162</v>
      </c>
      <c r="Q1158" s="212" t="s">
        <v>1193</v>
      </c>
      <c r="R1158" s="226">
        <v>6.0</v>
      </c>
      <c r="S1158" s="210"/>
      <c r="T1158" s="210" t="s">
        <v>1158</v>
      </c>
      <c r="U1158" s="210"/>
      <c r="V1158" s="210"/>
      <c r="W1158" s="210" t="s">
        <v>1223</v>
      </c>
      <c r="X1158" s="210"/>
      <c r="Y1158" s="210"/>
      <c r="Z1158" s="210" t="str">
        <f t="shared" si="2"/>
        <v>児童指導員・平日・重心・6・</v>
      </c>
      <c r="AA1158" s="210"/>
      <c r="AB1158" s="210"/>
      <c r="AC1158" s="210"/>
      <c r="AD1158" s="210"/>
      <c r="AE1158" s="213"/>
      <c r="AF1158" s="214"/>
      <c r="AG1158" s="114">
        <f t="shared" si="3"/>
        <v>258</v>
      </c>
      <c r="AH1158" s="216"/>
      <c r="AI1158" s="14"/>
      <c r="AJ1158" s="14"/>
      <c r="AK1158" s="14"/>
      <c r="AL1158" s="14"/>
      <c r="AM1158" s="16" t="str">
        <f t="shared" si="4"/>
        <v>{s:'634059', v:258 , c:'放デイ児童指導員等加配加算Ⅰ２・２０・' ,name:'児童指導員等加配加算（Ⅰ）', value:'児童指導員等' , opt:'児童指導員・平日・重心・6・', limit:'',syoguu:''},</v>
      </c>
      <c r="AN1158" s="16"/>
    </row>
    <row r="1159" ht="16.5" customHeight="1">
      <c r="A1159" s="29">
        <v>63.0</v>
      </c>
      <c r="B1159" s="30">
        <v>4060.0</v>
      </c>
      <c r="C1159" s="31">
        <v>1157.0</v>
      </c>
      <c r="D1159" s="203" t="s">
        <v>1243</v>
      </c>
      <c r="E1159" s="216"/>
      <c r="F1159" s="216"/>
      <c r="G1159" s="127"/>
      <c r="H1159" s="144"/>
      <c r="I1159" s="37" t="s">
        <v>1199</v>
      </c>
      <c r="J1159" s="208">
        <v>221.0</v>
      </c>
      <c r="K1159" s="209"/>
      <c r="L1159" s="210" t="s">
        <v>40</v>
      </c>
      <c r="M1159" s="210"/>
      <c r="N1159" s="210"/>
      <c r="O1159" s="211" t="s">
        <v>1222</v>
      </c>
      <c r="P1159" s="212" t="s">
        <v>1162</v>
      </c>
      <c r="Q1159" s="212" t="s">
        <v>1193</v>
      </c>
      <c r="R1159" s="226">
        <v>7.0</v>
      </c>
      <c r="S1159" s="210"/>
      <c r="T1159" s="210" t="s">
        <v>1158</v>
      </c>
      <c r="U1159" s="210"/>
      <c r="V1159" s="210"/>
      <c r="W1159" s="210" t="s">
        <v>1223</v>
      </c>
      <c r="X1159" s="210"/>
      <c r="Y1159" s="210"/>
      <c r="Z1159" s="210" t="str">
        <f t="shared" si="2"/>
        <v>児童指導員・平日・重心・7・</v>
      </c>
      <c r="AA1159" s="210"/>
      <c r="AB1159" s="210"/>
      <c r="AC1159" s="210"/>
      <c r="AD1159" s="210"/>
      <c r="AE1159" s="213"/>
      <c r="AF1159" s="214"/>
      <c r="AG1159" s="114">
        <f t="shared" si="3"/>
        <v>221</v>
      </c>
      <c r="AH1159" s="216"/>
      <c r="AI1159" s="14"/>
      <c r="AJ1159" s="14"/>
      <c r="AK1159" s="14"/>
      <c r="AL1159" s="14"/>
      <c r="AM1159" s="16" t="str">
        <f t="shared" si="4"/>
        <v>{s:'634060', v:221 , c:'放デイ児童指導員等加配加算Ⅰ２・２１・' ,name:'児童指導員等加配加算（Ⅰ）', value:'児童指導員等' , opt:'児童指導員・平日・重心・7・', limit:'',syoguu:''},</v>
      </c>
      <c r="AN1159" s="16"/>
    </row>
    <row r="1160" ht="16.5" customHeight="1">
      <c r="A1160" s="29">
        <v>63.0</v>
      </c>
      <c r="B1160" s="30">
        <v>4061.0</v>
      </c>
      <c r="C1160" s="31">
        <v>1158.0</v>
      </c>
      <c r="D1160" s="203" t="s">
        <v>1244</v>
      </c>
      <c r="E1160" s="216"/>
      <c r="F1160" s="216"/>
      <c r="G1160" s="127"/>
      <c r="H1160" s="144"/>
      <c r="I1160" s="37" t="s">
        <v>1202</v>
      </c>
      <c r="J1160" s="208">
        <v>193.0</v>
      </c>
      <c r="K1160" s="209"/>
      <c r="L1160" s="210" t="s">
        <v>40</v>
      </c>
      <c r="M1160" s="210"/>
      <c r="N1160" s="210"/>
      <c r="O1160" s="211" t="s">
        <v>1222</v>
      </c>
      <c r="P1160" s="212" t="s">
        <v>1162</v>
      </c>
      <c r="Q1160" s="212" t="s">
        <v>1193</v>
      </c>
      <c r="R1160" s="226">
        <v>8.0</v>
      </c>
      <c r="S1160" s="210"/>
      <c r="T1160" s="210" t="s">
        <v>1158</v>
      </c>
      <c r="U1160" s="210"/>
      <c r="V1160" s="210"/>
      <c r="W1160" s="210" t="s">
        <v>1223</v>
      </c>
      <c r="X1160" s="210"/>
      <c r="Y1160" s="210"/>
      <c r="Z1160" s="210" t="str">
        <f t="shared" si="2"/>
        <v>児童指導員・平日・重心・8・</v>
      </c>
      <c r="AA1160" s="210"/>
      <c r="AB1160" s="210"/>
      <c r="AC1160" s="210"/>
      <c r="AD1160" s="210"/>
      <c r="AE1160" s="213"/>
      <c r="AF1160" s="214"/>
      <c r="AG1160" s="114">
        <f t="shared" si="3"/>
        <v>193</v>
      </c>
      <c r="AH1160" s="216"/>
      <c r="AI1160" s="14"/>
      <c r="AJ1160" s="14"/>
      <c r="AK1160" s="14"/>
      <c r="AL1160" s="14"/>
      <c r="AM1160" s="16" t="str">
        <f t="shared" si="4"/>
        <v>{s:'634061', v:193 , c:'放デイ児童指導員等加配加算Ⅰ２・２２・' ,name:'児童指導員等加配加算（Ⅰ）', value:'児童指導員等' , opt:'児童指導員・平日・重心・8・', limit:'',syoguu:''},</v>
      </c>
      <c r="AN1160" s="16"/>
    </row>
    <row r="1161" ht="16.5" customHeight="1">
      <c r="A1161" s="29">
        <v>63.0</v>
      </c>
      <c r="B1161" s="30">
        <v>4062.0</v>
      </c>
      <c r="C1161" s="31">
        <v>1159.0</v>
      </c>
      <c r="D1161" s="203" t="s">
        <v>1245</v>
      </c>
      <c r="E1161" s="216"/>
      <c r="F1161" s="216"/>
      <c r="G1161" s="127"/>
      <c r="H1161" s="144"/>
      <c r="I1161" s="37" t="s">
        <v>1205</v>
      </c>
      <c r="J1161" s="208">
        <v>172.0</v>
      </c>
      <c r="K1161" s="209"/>
      <c r="L1161" s="210" t="s">
        <v>40</v>
      </c>
      <c r="M1161" s="210"/>
      <c r="N1161" s="210"/>
      <c r="O1161" s="211" t="s">
        <v>1222</v>
      </c>
      <c r="P1161" s="212" t="s">
        <v>1162</v>
      </c>
      <c r="Q1161" s="212" t="s">
        <v>1193</v>
      </c>
      <c r="R1161" s="226">
        <v>9.0</v>
      </c>
      <c r="S1161" s="210"/>
      <c r="T1161" s="210" t="s">
        <v>1158</v>
      </c>
      <c r="U1161" s="210"/>
      <c r="V1161" s="210"/>
      <c r="W1161" s="210" t="s">
        <v>1223</v>
      </c>
      <c r="X1161" s="210"/>
      <c r="Y1161" s="210"/>
      <c r="Z1161" s="210" t="str">
        <f t="shared" si="2"/>
        <v>児童指導員・平日・重心・9・</v>
      </c>
      <c r="AA1161" s="210"/>
      <c r="AB1161" s="210"/>
      <c r="AC1161" s="210"/>
      <c r="AD1161" s="210"/>
      <c r="AE1161" s="213"/>
      <c r="AF1161" s="214"/>
      <c r="AG1161" s="114">
        <f t="shared" si="3"/>
        <v>172</v>
      </c>
      <c r="AH1161" s="216"/>
      <c r="AI1161" s="14"/>
      <c r="AJ1161" s="14"/>
      <c r="AK1161" s="14"/>
      <c r="AL1161" s="14"/>
      <c r="AM1161" s="16" t="str">
        <f t="shared" si="4"/>
        <v>{s:'634062', v:172 , c:'放デイ児童指導員等加配加算Ⅰ２・２３・' ,name:'児童指導員等加配加算（Ⅰ）', value:'児童指導員等' , opt:'児童指導員・平日・重心・9・', limit:'',syoguu:''},</v>
      </c>
      <c r="AN1161" s="16"/>
    </row>
    <row r="1162" ht="16.5" customHeight="1">
      <c r="A1162" s="29">
        <v>63.0</v>
      </c>
      <c r="B1162" s="30">
        <v>4063.0</v>
      </c>
      <c r="C1162" s="31">
        <v>1160.0</v>
      </c>
      <c r="D1162" s="203" t="s">
        <v>1246</v>
      </c>
      <c r="E1162" s="216"/>
      <c r="F1162" s="216"/>
      <c r="G1162" s="127"/>
      <c r="H1162" s="144"/>
      <c r="I1162" s="207" t="s">
        <v>1208</v>
      </c>
      <c r="J1162" s="208">
        <v>155.0</v>
      </c>
      <c r="K1162" s="209"/>
      <c r="L1162" s="210" t="s">
        <v>40</v>
      </c>
      <c r="M1162" s="210"/>
      <c r="N1162" s="210"/>
      <c r="O1162" s="211" t="s">
        <v>1222</v>
      </c>
      <c r="P1162" s="212" t="s">
        <v>1162</v>
      </c>
      <c r="Q1162" s="212" t="s">
        <v>1193</v>
      </c>
      <c r="R1162" s="226">
        <v>10.0</v>
      </c>
      <c r="S1162" s="210"/>
      <c r="T1162" s="210" t="s">
        <v>1158</v>
      </c>
      <c r="U1162" s="210"/>
      <c r="V1162" s="210"/>
      <c r="W1162" s="210" t="s">
        <v>1223</v>
      </c>
      <c r="X1162" s="210"/>
      <c r="Y1162" s="210"/>
      <c r="Z1162" s="210" t="str">
        <f t="shared" si="2"/>
        <v>児童指導員・平日・重心・10・</v>
      </c>
      <c r="AA1162" s="210"/>
      <c r="AB1162" s="210"/>
      <c r="AC1162" s="210"/>
      <c r="AD1162" s="210"/>
      <c r="AE1162" s="213"/>
      <c r="AF1162" s="214"/>
      <c r="AG1162" s="114">
        <f t="shared" si="3"/>
        <v>155</v>
      </c>
      <c r="AH1162" s="216"/>
      <c r="AI1162" s="14"/>
      <c r="AJ1162" s="14"/>
      <c r="AK1162" s="14"/>
      <c r="AL1162" s="14"/>
      <c r="AM1162" s="16" t="str">
        <f t="shared" si="4"/>
        <v>{s:'634063', v:155 , c:'放デイ児童指導員等加配加算Ⅰ２・２４・' ,name:'児童指導員等加配加算（Ⅰ）', value:'児童指導員等' , opt:'児童指導員・平日・重心・10・', limit:'',syoguu:''},</v>
      </c>
      <c r="AN1162" s="16"/>
    </row>
    <row r="1163" ht="16.5" customHeight="1">
      <c r="A1163" s="29">
        <v>63.0</v>
      </c>
      <c r="B1163" s="30">
        <v>4064.0</v>
      </c>
      <c r="C1163" s="31">
        <v>1161.0</v>
      </c>
      <c r="D1163" s="203" t="s">
        <v>1247</v>
      </c>
      <c r="E1163" s="216"/>
      <c r="F1163" s="216"/>
      <c r="G1163" s="20"/>
      <c r="H1163" s="200"/>
      <c r="I1163" s="207" t="s">
        <v>1211</v>
      </c>
      <c r="J1163" s="208">
        <v>103.0</v>
      </c>
      <c r="K1163" s="209"/>
      <c r="L1163" s="210" t="s">
        <v>40</v>
      </c>
      <c r="M1163" s="210"/>
      <c r="N1163" s="210"/>
      <c r="O1163" s="211" t="s">
        <v>1222</v>
      </c>
      <c r="P1163" s="212" t="s">
        <v>1162</v>
      </c>
      <c r="Q1163" s="212" t="s">
        <v>1193</v>
      </c>
      <c r="R1163" s="226" t="s">
        <v>1212</v>
      </c>
      <c r="S1163" s="210"/>
      <c r="T1163" s="210" t="s">
        <v>1158</v>
      </c>
      <c r="U1163" s="210"/>
      <c r="V1163" s="210"/>
      <c r="W1163" s="210" t="s">
        <v>1223</v>
      </c>
      <c r="X1163" s="210"/>
      <c r="Y1163" s="210"/>
      <c r="Z1163" s="210" t="str">
        <f t="shared" si="2"/>
        <v>児童指導員・平日・重心・11以上・</v>
      </c>
      <c r="AA1163" s="210"/>
      <c r="AB1163" s="210"/>
      <c r="AC1163" s="210"/>
      <c r="AD1163" s="210"/>
      <c r="AE1163" s="213"/>
      <c r="AF1163" s="214"/>
      <c r="AG1163" s="114">
        <f t="shared" si="3"/>
        <v>103</v>
      </c>
      <c r="AH1163" s="216"/>
      <c r="AI1163" s="14"/>
      <c r="AJ1163" s="14"/>
      <c r="AK1163" s="14"/>
      <c r="AL1163" s="14"/>
      <c r="AM1163" s="16" t="str">
        <f t="shared" si="4"/>
        <v>{s:'634064', v:103 , c:'放デイ児童指導員等加配加算Ⅰ２・２５・' ,name:'児童指導員等加配加算（Ⅰ）', value:'児童指導員等' , opt:'児童指導員・平日・重心・11以上・', limit:'',syoguu:''},</v>
      </c>
      <c r="AN1163" s="16"/>
    </row>
    <row r="1164" ht="16.5" customHeight="1">
      <c r="A1164" s="29">
        <v>63.0</v>
      </c>
      <c r="B1164" s="30">
        <v>4065.0</v>
      </c>
      <c r="C1164" s="31">
        <v>1162.0</v>
      </c>
      <c r="D1164" s="203" t="s">
        <v>1248</v>
      </c>
      <c r="E1164" s="216"/>
      <c r="F1164" s="216"/>
      <c r="G1164" s="224" t="s">
        <v>851</v>
      </c>
      <c r="H1164" s="225"/>
      <c r="I1164" s="227" t="s">
        <v>1192</v>
      </c>
      <c r="J1164" s="208">
        <v>309.0</v>
      </c>
      <c r="K1164" s="209"/>
      <c r="L1164" s="210" t="s">
        <v>40</v>
      </c>
      <c r="M1164" s="210"/>
      <c r="N1164" s="210"/>
      <c r="O1164" s="211" t="s">
        <v>1222</v>
      </c>
      <c r="P1164" s="212" t="s">
        <v>1183</v>
      </c>
      <c r="Q1164" s="212" t="s">
        <v>1193</v>
      </c>
      <c r="R1164" s="226">
        <v>5.0</v>
      </c>
      <c r="S1164" s="210"/>
      <c r="T1164" s="210" t="s">
        <v>1158</v>
      </c>
      <c r="U1164" s="210"/>
      <c r="V1164" s="210"/>
      <c r="W1164" s="210" t="s">
        <v>1223</v>
      </c>
      <c r="X1164" s="210"/>
      <c r="Y1164" s="210"/>
      <c r="Z1164" s="210" t="str">
        <f t="shared" si="2"/>
        <v>児童指導員・休日・重心・5・</v>
      </c>
      <c r="AA1164" s="210"/>
      <c r="AB1164" s="210"/>
      <c r="AC1164" s="210"/>
      <c r="AD1164" s="210"/>
      <c r="AE1164" s="213"/>
      <c r="AF1164" s="214"/>
      <c r="AG1164" s="114">
        <f t="shared" si="3"/>
        <v>309</v>
      </c>
      <c r="AH1164" s="216"/>
      <c r="AI1164" s="14"/>
      <c r="AJ1164" s="14"/>
      <c r="AK1164" s="14"/>
      <c r="AL1164" s="14"/>
      <c r="AM1164" s="16" t="str">
        <f t="shared" si="4"/>
        <v>{s:'634065', v:309 , c:'放デイ児童指導員等加配加算Ⅰ２・２６・' ,name:'児童指導員等加配加算（Ⅰ）', value:'児童指導員等' , opt:'児童指導員・休日・重心・5・', limit:'',syoguu:''},</v>
      </c>
      <c r="AN1164" s="16"/>
    </row>
    <row r="1165" ht="16.5" customHeight="1">
      <c r="A1165" s="29">
        <v>63.0</v>
      </c>
      <c r="B1165" s="30">
        <v>4066.0</v>
      </c>
      <c r="C1165" s="31">
        <v>1163.0</v>
      </c>
      <c r="D1165" s="203" t="s">
        <v>1249</v>
      </c>
      <c r="E1165" s="216"/>
      <c r="F1165" s="216"/>
      <c r="G1165" s="127"/>
      <c r="H1165" s="144"/>
      <c r="I1165" s="37" t="s">
        <v>1196</v>
      </c>
      <c r="J1165" s="208">
        <v>258.0</v>
      </c>
      <c r="K1165" s="209"/>
      <c r="L1165" s="210" t="s">
        <v>40</v>
      </c>
      <c r="M1165" s="210"/>
      <c r="N1165" s="210"/>
      <c r="O1165" s="211" t="s">
        <v>1222</v>
      </c>
      <c r="P1165" s="212" t="s">
        <v>1183</v>
      </c>
      <c r="Q1165" s="212" t="s">
        <v>1193</v>
      </c>
      <c r="R1165" s="226">
        <v>6.0</v>
      </c>
      <c r="S1165" s="210"/>
      <c r="T1165" s="210" t="s">
        <v>1158</v>
      </c>
      <c r="U1165" s="210"/>
      <c r="V1165" s="210"/>
      <c r="W1165" s="210" t="s">
        <v>1223</v>
      </c>
      <c r="X1165" s="210"/>
      <c r="Y1165" s="210"/>
      <c r="Z1165" s="210" t="str">
        <f t="shared" si="2"/>
        <v>児童指導員・休日・重心・6・</v>
      </c>
      <c r="AA1165" s="210"/>
      <c r="AB1165" s="210"/>
      <c r="AC1165" s="210"/>
      <c r="AD1165" s="210"/>
      <c r="AE1165" s="213"/>
      <c r="AF1165" s="214"/>
      <c r="AG1165" s="114">
        <f t="shared" si="3"/>
        <v>258</v>
      </c>
      <c r="AH1165" s="216"/>
      <c r="AI1165" s="14"/>
      <c r="AJ1165" s="14"/>
      <c r="AK1165" s="14"/>
      <c r="AL1165" s="14"/>
      <c r="AM1165" s="16" t="str">
        <f t="shared" si="4"/>
        <v>{s:'634066', v:258 , c:'放デイ児童指導員等加配加算Ⅰ２・２７・' ,name:'児童指導員等加配加算（Ⅰ）', value:'児童指導員等' , opt:'児童指導員・休日・重心・6・', limit:'',syoguu:''},</v>
      </c>
      <c r="AN1165" s="16"/>
    </row>
    <row r="1166" ht="16.5" customHeight="1">
      <c r="A1166" s="29">
        <v>63.0</v>
      </c>
      <c r="B1166" s="30">
        <v>4067.0</v>
      </c>
      <c r="C1166" s="31">
        <v>1164.0</v>
      </c>
      <c r="D1166" s="203" t="s">
        <v>1250</v>
      </c>
      <c r="E1166" s="216"/>
      <c r="F1166" s="216"/>
      <c r="G1166" s="127"/>
      <c r="H1166" s="144"/>
      <c r="I1166" s="37" t="s">
        <v>1199</v>
      </c>
      <c r="J1166" s="208">
        <v>221.0</v>
      </c>
      <c r="K1166" s="209"/>
      <c r="L1166" s="210" t="s">
        <v>40</v>
      </c>
      <c r="M1166" s="210"/>
      <c r="N1166" s="210"/>
      <c r="O1166" s="211" t="s">
        <v>1222</v>
      </c>
      <c r="P1166" s="212" t="s">
        <v>1183</v>
      </c>
      <c r="Q1166" s="212" t="s">
        <v>1193</v>
      </c>
      <c r="R1166" s="226">
        <v>7.0</v>
      </c>
      <c r="S1166" s="210"/>
      <c r="T1166" s="210" t="s">
        <v>1158</v>
      </c>
      <c r="U1166" s="210"/>
      <c r="V1166" s="210"/>
      <c r="W1166" s="210" t="s">
        <v>1223</v>
      </c>
      <c r="X1166" s="210"/>
      <c r="Y1166" s="210"/>
      <c r="Z1166" s="210" t="str">
        <f t="shared" si="2"/>
        <v>児童指導員・休日・重心・7・</v>
      </c>
      <c r="AA1166" s="210"/>
      <c r="AB1166" s="210"/>
      <c r="AC1166" s="210"/>
      <c r="AD1166" s="210"/>
      <c r="AE1166" s="213"/>
      <c r="AF1166" s="214"/>
      <c r="AG1166" s="114">
        <f t="shared" si="3"/>
        <v>221</v>
      </c>
      <c r="AH1166" s="216"/>
      <c r="AI1166" s="14"/>
      <c r="AJ1166" s="14"/>
      <c r="AK1166" s="14"/>
      <c r="AL1166" s="14"/>
      <c r="AM1166" s="16" t="str">
        <f t="shared" si="4"/>
        <v>{s:'634067', v:221 , c:'放デイ児童指導員等加配加算Ⅰ２・２８・' ,name:'児童指導員等加配加算（Ⅰ）', value:'児童指導員等' , opt:'児童指導員・休日・重心・7・', limit:'',syoguu:''},</v>
      </c>
      <c r="AN1166" s="16"/>
    </row>
    <row r="1167" ht="16.5" customHeight="1">
      <c r="A1167" s="29">
        <v>63.0</v>
      </c>
      <c r="B1167" s="30">
        <v>4068.0</v>
      </c>
      <c r="C1167" s="31">
        <v>1165.0</v>
      </c>
      <c r="D1167" s="203" t="s">
        <v>1251</v>
      </c>
      <c r="E1167" s="216"/>
      <c r="F1167" s="216"/>
      <c r="G1167" s="127"/>
      <c r="H1167" s="144"/>
      <c r="I1167" s="37" t="s">
        <v>1202</v>
      </c>
      <c r="J1167" s="208">
        <v>193.0</v>
      </c>
      <c r="K1167" s="209"/>
      <c r="L1167" s="210" t="s">
        <v>40</v>
      </c>
      <c r="M1167" s="210"/>
      <c r="N1167" s="210"/>
      <c r="O1167" s="211" t="s">
        <v>1222</v>
      </c>
      <c r="P1167" s="212" t="s">
        <v>1183</v>
      </c>
      <c r="Q1167" s="212" t="s">
        <v>1193</v>
      </c>
      <c r="R1167" s="226">
        <v>8.0</v>
      </c>
      <c r="S1167" s="210"/>
      <c r="T1167" s="210" t="s">
        <v>1158</v>
      </c>
      <c r="U1167" s="210"/>
      <c r="V1167" s="210"/>
      <c r="W1167" s="210" t="s">
        <v>1223</v>
      </c>
      <c r="X1167" s="210"/>
      <c r="Y1167" s="210"/>
      <c r="Z1167" s="210" t="str">
        <f t="shared" si="2"/>
        <v>児童指導員・休日・重心・8・</v>
      </c>
      <c r="AA1167" s="210"/>
      <c r="AB1167" s="210"/>
      <c r="AC1167" s="210"/>
      <c r="AD1167" s="210"/>
      <c r="AE1167" s="213"/>
      <c r="AF1167" s="214"/>
      <c r="AG1167" s="114">
        <f t="shared" si="3"/>
        <v>193</v>
      </c>
      <c r="AH1167" s="216"/>
      <c r="AI1167" s="14"/>
      <c r="AJ1167" s="14"/>
      <c r="AK1167" s="14"/>
      <c r="AL1167" s="14"/>
      <c r="AM1167" s="16" t="str">
        <f t="shared" si="4"/>
        <v>{s:'634068', v:193 , c:'放デイ児童指導員等加配加算Ⅰ２・２９・' ,name:'児童指導員等加配加算（Ⅰ）', value:'児童指導員等' , opt:'児童指導員・休日・重心・8・', limit:'',syoguu:''},</v>
      </c>
      <c r="AN1167" s="16"/>
    </row>
    <row r="1168" ht="16.5" customHeight="1">
      <c r="A1168" s="29">
        <v>63.0</v>
      </c>
      <c r="B1168" s="30">
        <v>4069.0</v>
      </c>
      <c r="C1168" s="31">
        <v>1166.0</v>
      </c>
      <c r="D1168" s="203" t="s">
        <v>1252</v>
      </c>
      <c r="E1168" s="216"/>
      <c r="F1168" s="216"/>
      <c r="G1168" s="127"/>
      <c r="H1168" s="144"/>
      <c r="I1168" s="37" t="s">
        <v>1205</v>
      </c>
      <c r="J1168" s="208">
        <v>172.0</v>
      </c>
      <c r="K1168" s="209"/>
      <c r="L1168" s="210" t="s">
        <v>40</v>
      </c>
      <c r="M1168" s="210"/>
      <c r="N1168" s="210"/>
      <c r="O1168" s="211" t="s">
        <v>1222</v>
      </c>
      <c r="P1168" s="212" t="s">
        <v>1183</v>
      </c>
      <c r="Q1168" s="212" t="s">
        <v>1193</v>
      </c>
      <c r="R1168" s="226">
        <v>9.0</v>
      </c>
      <c r="S1168" s="210"/>
      <c r="T1168" s="210" t="s">
        <v>1158</v>
      </c>
      <c r="U1168" s="210"/>
      <c r="V1168" s="210"/>
      <c r="W1168" s="210" t="s">
        <v>1223</v>
      </c>
      <c r="X1168" s="210"/>
      <c r="Y1168" s="210"/>
      <c r="Z1168" s="210" t="str">
        <f t="shared" si="2"/>
        <v>児童指導員・休日・重心・9・</v>
      </c>
      <c r="AA1168" s="210"/>
      <c r="AB1168" s="210"/>
      <c r="AC1168" s="210"/>
      <c r="AD1168" s="210"/>
      <c r="AE1168" s="213"/>
      <c r="AF1168" s="214"/>
      <c r="AG1168" s="114">
        <f t="shared" si="3"/>
        <v>172</v>
      </c>
      <c r="AH1168" s="216"/>
      <c r="AI1168" s="14"/>
      <c r="AJ1168" s="14"/>
      <c r="AK1168" s="14"/>
      <c r="AL1168" s="14"/>
      <c r="AM1168" s="16" t="str">
        <f t="shared" si="4"/>
        <v>{s:'634069', v:172 , c:'放デイ児童指導員等加配加算Ⅰ２・３０・' ,name:'児童指導員等加配加算（Ⅰ）', value:'児童指導員等' , opt:'児童指導員・休日・重心・9・', limit:'',syoguu:''},</v>
      </c>
      <c r="AN1168" s="16"/>
    </row>
    <row r="1169" ht="16.5" customHeight="1">
      <c r="A1169" s="29">
        <v>63.0</v>
      </c>
      <c r="B1169" s="30">
        <v>4070.0</v>
      </c>
      <c r="C1169" s="31">
        <v>1167.0</v>
      </c>
      <c r="D1169" s="203" t="s">
        <v>1253</v>
      </c>
      <c r="E1169" s="216"/>
      <c r="F1169" s="216"/>
      <c r="G1169" s="127"/>
      <c r="H1169" s="144"/>
      <c r="I1169" s="207" t="s">
        <v>1208</v>
      </c>
      <c r="J1169" s="208">
        <v>155.0</v>
      </c>
      <c r="K1169" s="209"/>
      <c r="L1169" s="210" t="s">
        <v>40</v>
      </c>
      <c r="M1169" s="210"/>
      <c r="N1169" s="210"/>
      <c r="O1169" s="211" t="s">
        <v>1222</v>
      </c>
      <c r="P1169" s="212" t="s">
        <v>1183</v>
      </c>
      <c r="Q1169" s="212" t="s">
        <v>1193</v>
      </c>
      <c r="R1169" s="226">
        <v>10.0</v>
      </c>
      <c r="S1169" s="210"/>
      <c r="T1169" s="210" t="s">
        <v>1158</v>
      </c>
      <c r="U1169" s="210"/>
      <c r="V1169" s="210"/>
      <c r="W1169" s="210" t="s">
        <v>1223</v>
      </c>
      <c r="X1169" s="210"/>
      <c r="Y1169" s="210"/>
      <c r="Z1169" s="210" t="str">
        <f t="shared" si="2"/>
        <v>児童指導員・休日・重心・10・</v>
      </c>
      <c r="AA1169" s="210"/>
      <c r="AB1169" s="210"/>
      <c r="AC1169" s="210"/>
      <c r="AD1169" s="210"/>
      <c r="AE1169" s="213"/>
      <c r="AF1169" s="214"/>
      <c r="AG1169" s="114">
        <f t="shared" si="3"/>
        <v>155</v>
      </c>
      <c r="AH1169" s="216"/>
      <c r="AI1169" s="14"/>
      <c r="AJ1169" s="14"/>
      <c r="AK1169" s="14"/>
      <c r="AL1169" s="14"/>
      <c r="AM1169" s="16" t="str">
        <f t="shared" si="4"/>
        <v>{s:'634070', v:155 , c:'放デイ児童指導員等加配加算Ⅰ２・３１・' ,name:'児童指導員等加配加算（Ⅰ）', value:'児童指導員等' , opt:'児童指導員・休日・重心・10・', limit:'',syoguu:''},</v>
      </c>
      <c r="AN1169" s="16"/>
    </row>
    <row r="1170" ht="16.5" customHeight="1">
      <c r="A1170" s="29">
        <v>63.0</v>
      </c>
      <c r="B1170" s="30">
        <v>4071.0</v>
      </c>
      <c r="C1170" s="31">
        <v>1168.0</v>
      </c>
      <c r="D1170" s="203" t="s">
        <v>1254</v>
      </c>
      <c r="E1170" s="216"/>
      <c r="F1170" s="218"/>
      <c r="G1170" s="20"/>
      <c r="H1170" s="200"/>
      <c r="I1170" s="207" t="s">
        <v>1211</v>
      </c>
      <c r="J1170" s="208">
        <v>103.0</v>
      </c>
      <c r="K1170" s="209"/>
      <c r="L1170" s="210" t="s">
        <v>40</v>
      </c>
      <c r="M1170" s="210"/>
      <c r="N1170" s="210"/>
      <c r="O1170" s="211" t="s">
        <v>1222</v>
      </c>
      <c r="P1170" s="212" t="s">
        <v>1183</v>
      </c>
      <c r="Q1170" s="212" t="s">
        <v>1193</v>
      </c>
      <c r="R1170" s="226" t="s">
        <v>1212</v>
      </c>
      <c r="S1170" s="210"/>
      <c r="T1170" s="210" t="s">
        <v>1158</v>
      </c>
      <c r="U1170" s="210"/>
      <c r="V1170" s="210"/>
      <c r="W1170" s="210" t="s">
        <v>1223</v>
      </c>
      <c r="X1170" s="210"/>
      <c r="Y1170" s="210"/>
      <c r="Z1170" s="210" t="str">
        <f t="shared" si="2"/>
        <v>児童指導員・休日・重心・11以上・</v>
      </c>
      <c r="AA1170" s="210"/>
      <c r="AB1170" s="210"/>
      <c r="AC1170" s="210"/>
      <c r="AD1170" s="210"/>
      <c r="AE1170" s="213"/>
      <c r="AF1170" s="214"/>
      <c r="AG1170" s="114">
        <f t="shared" si="3"/>
        <v>103</v>
      </c>
      <c r="AH1170" s="216"/>
      <c r="AI1170" s="14"/>
      <c r="AJ1170" s="14"/>
      <c r="AK1170" s="14"/>
      <c r="AL1170" s="14"/>
      <c r="AM1170" s="16" t="str">
        <f t="shared" si="4"/>
        <v>{s:'634071', v:103 , c:'放デイ児童指導員等加配加算Ⅰ２・３２・' ,name:'児童指導員等加配加算（Ⅰ）', value:'児童指導員等' , opt:'児童指導員・休日・重心・11以上・', limit:'',syoguu:''},</v>
      </c>
      <c r="AN1170" s="16"/>
    </row>
    <row r="1171" ht="16.5" customHeight="1">
      <c r="A1171" s="29">
        <v>63.0</v>
      </c>
      <c r="B1171" s="30">
        <v>4081.0</v>
      </c>
      <c r="C1171" s="31">
        <v>1169.0</v>
      </c>
      <c r="D1171" s="203" t="s">
        <v>1255</v>
      </c>
      <c r="E1171" s="228"/>
      <c r="F1171" s="205" t="s">
        <v>1256</v>
      </c>
      <c r="G1171" s="206" t="s">
        <v>15</v>
      </c>
      <c r="H1171" s="63" t="s">
        <v>16</v>
      </c>
      <c r="I1171" s="207" t="s">
        <v>17</v>
      </c>
      <c r="J1171" s="208">
        <v>91.0</v>
      </c>
      <c r="K1171" s="209"/>
      <c r="L1171" s="210" t="s">
        <v>40</v>
      </c>
      <c r="M1171" s="210"/>
      <c r="N1171" s="210"/>
      <c r="O1171" s="211" t="s">
        <v>1257</v>
      </c>
      <c r="P1171" s="212" t="s">
        <v>1162</v>
      </c>
      <c r="Q1171" s="212" t="s">
        <v>1160</v>
      </c>
      <c r="R1171" s="212" t="s">
        <v>1163</v>
      </c>
      <c r="S1171" s="210"/>
      <c r="T1171" s="210" t="s">
        <v>1158</v>
      </c>
      <c r="U1171" s="210"/>
      <c r="V1171" s="210"/>
      <c r="W1171" s="210" t="s">
        <v>1258</v>
      </c>
      <c r="X1171" s="210"/>
      <c r="Y1171" s="210"/>
      <c r="Z1171" s="210" t="str">
        <f t="shared" si="2"/>
        <v>その他・平日・区分１の１・10人以下・</v>
      </c>
      <c r="AA1171" s="210"/>
      <c r="AB1171" s="210"/>
      <c r="AC1171" s="210"/>
      <c r="AD1171" s="210"/>
      <c r="AE1171" s="213"/>
      <c r="AF1171" s="214"/>
      <c r="AG1171" s="114">
        <f t="shared" si="3"/>
        <v>91</v>
      </c>
      <c r="AH1171" s="216"/>
      <c r="AI1171" s="14"/>
      <c r="AJ1171" s="14"/>
      <c r="AK1171" s="14"/>
      <c r="AL1171" s="14"/>
      <c r="AM1171" s="16" t="str">
        <f t="shared" si="4"/>
        <v>{s:'634081', v:91 , c:'放デイ児童指導員等加配加算Ⅰ３・１・' ,name:'児童指導員等加配加算（Ⅰ）', value:'その他の従業者' , opt:'その他・平日・区分１の１・10人以下・', limit:'',syoguu:''},</v>
      </c>
      <c r="AN1171" s="16"/>
    </row>
    <row r="1172" ht="16.5" customHeight="1">
      <c r="A1172" s="29">
        <v>63.0</v>
      </c>
      <c r="B1172" s="30">
        <v>4082.0</v>
      </c>
      <c r="C1172" s="31">
        <v>1170.0</v>
      </c>
      <c r="D1172" s="203" t="s">
        <v>1259</v>
      </c>
      <c r="E1172" s="216"/>
      <c r="F1172" s="216"/>
      <c r="G1172" s="222"/>
      <c r="H1172" s="63"/>
      <c r="I1172" s="207" t="s">
        <v>1165</v>
      </c>
      <c r="J1172" s="208">
        <v>61.0</v>
      </c>
      <c r="K1172" s="209"/>
      <c r="L1172" s="210" t="s">
        <v>40</v>
      </c>
      <c r="M1172" s="210"/>
      <c r="N1172" s="210"/>
      <c r="O1172" s="211" t="s">
        <v>1257</v>
      </c>
      <c r="P1172" s="212" t="s">
        <v>1162</v>
      </c>
      <c r="Q1172" s="212" t="s">
        <v>1160</v>
      </c>
      <c r="R1172" s="212" t="s">
        <v>1166</v>
      </c>
      <c r="S1172" s="210"/>
      <c r="T1172" s="210" t="s">
        <v>1158</v>
      </c>
      <c r="U1172" s="210"/>
      <c r="V1172" s="210"/>
      <c r="W1172" s="210" t="s">
        <v>1258</v>
      </c>
      <c r="X1172" s="210"/>
      <c r="Y1172" s="210"/>
      <c r="Z1172" s="210" t="str">
        <f t="shared" si="2"/>
        <v>その他・平日・区分１の１・11から20・</v>
      </c>
      <c r="AA1172" s="210"/>
      <c r="AB1172" s="210"/>
      <c r="AC1172" s="210"/>
      <c r="AD1172" s="210"/>
      <c r="AE1172" s="213"/>
      <c r="AF1172" s="214"/>
      <c r="AG1172" s="114">
        <f t="shared" si="3"/>
        <v>61</v>
      </c>
      <c r="AH1172" s="216"/>
      <c r="AI1172" s="14"/>
      <c r="AJ1172" s="14"/>
      <c r="AK1172" s="14"/>
      <c r="AL1172" s="14"/>
      <c r="AM1172" s="16" t="str">
        <f t="shared" si="4"/>
        <v>{s:'634082', v:61 , c:'放デイ児童指導員等加配加算Ⅰ３・２・' ,name:'児童指導員等加配加算（Ⅰ）', value:'その他の従業者' , opt:'その他・平日・区分１の１・11から20・', limit:'',syoguu:''},</v>
      </c>
      <c r="AN1172" s="16"/>
    </row>
    <row r="1173" ht="16.5" customHeight="1">
      <c r="A1173" s="29">
        <v>63.0</v>
      </c>
      <c r="B1173" s="30">
        <v>4083.0</v>
      </c>
      <c r="C1173" s="31">
        <v>1171.0</v>
      </c>
      <c r="D1173" s="203" t="s">
        <v>1260</v>
      </c>
      <c r="E1173" s="216"/>
      <c r="F1173" s="216"/>
      <c r="G1173" s="222"/>
      <c r="H1173" s="140"/>
      <c r="I1173" s="207" t="s">
        <v>1168</v>
      </c>
      <c r="J1173" s="208">
        <v>36.0</v>
      </c>
      <c r="K1173" s="209"/>
      <c r="L1173" s="210" t="s">
        <v>40</v>
      </c>
      <c r="M1173" s="210"/>
      <c r="N1173" s="210"/>
      <c r="O1173" s="211" t="s">
        <v>1257</v>
      </c>
      <c r="P1173" s="212" t="s">
        <v>1162</v>
      </c>
      <c r="Q1173" s="212" t="s">
        <v>1160</v>
      </c>
      <c r="R1173" s="212" t="s">
        <v>1169</v>
      </c>
      <c r="S1173" s="210"/>
      <c r="T1173" s="210" t="s">
        <v>1158</v>
      </c>
      <c r="U1173" s="210"/>
      <c r="V1173" s="210"/>
      <c r="W1173" s="210" t="s">
        <v>1258</v>
      </c>
      <c r="X1173" s="210"/>
      <c r="Y1173" s="210"/>
      <c r="Z1173" s="210" t="str">
        <f t="shared" si="2"/>
        <v>その他・平日・区分１の１・21人以上・</v>
      </c>
      <c r="AA1173" s="210"/>
      <c r="AB1173" s="210"/>
      <c r="AC1173" s="210"/>
      <c r="AD1173" s="210"/>
      <c r="AE1173" s="213"/>
      <c r="AF1173" s="214"/>
      <c r="AG1173" s="114">
        <f t="shared" si="3"/>
        <v>36</v>
      </c>
      <c r="AH1173" s="216"/>
      <c r="AI1173" s="14"/>
      <c r="AJ1173" s="14"/>
      <c r="AK1173" s="14"/>
      <c r="AL1173" s="14"/>
      <c r="AM1173" s="16" t="str">
        <f t="shared" si="4"/>
        <v>{s:'634083', v:36 , c:'放デイ児童指導員等加配加算Ⅰ３・３・' ,name:'児童指導員等加配加算（Ⅰ）', value:'その他の従業者' , opt:'その他・平日・区分１の１・21人以上・', limit:'',syoguu:''},</v>
      </c>
      <c r="AN1173" s="16"/>
    </row>
    <row r="1174" ht="16.5" customHeight="1">
      <c r="A1174" s="29">
        <v>63.0</v>
      </c>
      <c r="B1174" s="30">
        <v>4084.0</v>
      </c>
      <c r="C1174" s="31">
        <v>1172.0</v>
      </c>
      <c r="D1174" s="203" t="s">
        <v>1261</v>
      </c>
      <c r="E1174" s="216"/>
      <c r="F1174" s="216"/>
      <c r="G1174" s="222"/>
      <c r="H1174" s="217" t="s">
        <v>102</v>
      </c>
      <c r="I1174" s="207" t="s">
        <v>17</v>
      </c>
      <c r="J1174" s="208">
        <v>91.0</v>
      </c>
      <c r="K1174" s="209"/>
      <c r="L1174" s="210" t="s">
        <v>40</v>
      </c>
      <c r="M1174" s="210"/>
      <c r="N1174" s="210"/>
      <c r="O1174" s="211" t="s">
        <v>1257</v>
      </c>
      <c r="P1174" s="212" t="s">
        <v>1162</v>
      </c>
      <c r="Q1174" s="212" t="s">
        <v>1171</v>
      </c>
      <c r="R1174" s="212" t="s">
        <v>1163</v>
      </c>
      <c r="S1174" s="210"/>
      <c r="T1174" s="210" t="s">
        <v>1158</v>
      </c>
      <c r="U1174" s="210"/>
      <c r="V1174" s="210"/>
      <c r="W1174" s="210" t="s">
        <v>1258</v>
      </c>
      <c r="X1174" s="210"/>
      <c r="Y1174" s="210"/>
      <c r="Z1174" s="210" t="str">
        <f t="shared" si="2"/>
        <v>その他・平日・区分１の２・10人以下・</v>
      </c>
      <c r="AA1174" s="210"/>
      <c r="AB1174" s="210"/>
      <c r="AC1174" s="210"/>
      <c r="AD1174" s="210"/>
      <c r="AE1174" s="213"/>
      <c r="AF1174" s="214"/>
      <c r="AG1174" s="114">
        <f t="shared" si="3"/>
        <v>91</v>
      </c>
      <c r="AH1174" s="216"/>
      <c r="AI1174" s="14"/>
      <c r="AJ1174" s="14"/>
      <c r="AK1174" s="14"/>
      <c r="AL1174" s="14"/>
      <c r="AM1174" s="16" t="str">
        <f t="shared" si="4"/>
        <v>{s:'634084', v:91 , c:'放デイ児童指導員等加配加算Ⅰ３・４・' ,name:'児童指導員等加配加算（Ⅰ）', value:'その他の従業者' , opt:'その他・平日・区分１の２・10人以下・', limit:'',syoguu:''},</v>
      </c>
      <c r="AN1174" s="16"/>
    </row>
    <row r="1175" ht="16.5" customHeight="1">
      <c r="A1175" s="29">
        <v>63.0</v>
      </c>
      <c r="B1175" s="30">
        <v>4085.0</v>
      </c>
      <c r="C1175" s="31">
        <v>1173.0</v>
      </c>
      <c r="D1175" s="203" t="s">
        <v>1262</v>
      </c>
      <c r="E1175" s="216"/>
      <c r="F1175" s="216"/>
      <c r="G1175" s="222"/>
      <c r="H1175" s="105"/>
      <c r="I1175" s="207" t="s">
        <v>1165</v>
      </c>
      <c r="J1175" s="208">
        <v>61.0</v>
      </c>
      <c r="K1175" s="209"/>
      <c r="L1175" s="210" t="s">
        <v>40</v>
      </c>
      <c r="M1175" s="210"/>
      <c r="N1175" s="210"/>
      <c r="O1175" s="211" t="s">
        <v>1257</v>
      </c>
      <c r="P1175" s="212" t="s">
        <v>1162</v>
      </c>
      <c r="Q1175" s="212" t="s">
        <v>1171</v>
      </c>
      <c r="R1175" s="212" t="s">
        <v>1166</v>
      </c>
      <c r="S1175" s="210"/>
      <c r="T1175" s="210" t="s">
        <v>1158</v>
      </c>
      <c r="U1175" s="210"/>
      <c r="V1175" s="210"/>
      <c r="W1175" s="210" t="s">
        <v>1258</v>
      </c>
      <c r="X1175" s="210"/>
      <c r="Y1175" s="210"/>
      <c r="Z1175" s="210" t="str">
        <f t="shared" si="2"/>
        <v>その他・平日・区分１の２・11から20・</v>
      </c>
      <c r="AA1175" s="210"/>
      <c r="AB1175" s="210"/>
      <c r="AC1175" s="210"/>
      <c r="AD1175" s="210"/>
      <c r="AE1175" s="213"/>
      <c r="AF1175" s="214"/>
      <c r="AG1175" s="114">
        <f t="shared" si="3"/>
        <v>61</v>
      </c>
      <c r="AH1175" s="216"/>
      <c r="AI1175" s="14"/>
      <c r="AJ1175" s="14"/>
      <c r="AK1175" s="14"/>
      <c r="AL1175" s="14"/>
      <c r="AM1175" s="16" t="str">
        <f t="shared" si="4"/>
        <v>{s:'634085', v:61 , c:'放デイ児童指導員等加配加算Ⅰ３・５・' ,name:'児童指導員等加配加算（Ⅰ）', value:'その他の従業者' , opt:'その他・平日・区分１の２・11から20・', limit:'',syoguu:''},</v>
      </c>
      <c r="AN1175" s="16"/>
    </row>
    <row r="1176" ht="16.5" customHeight="1">
      <c r="A1176" s="29">
        <v>63.0</v>
      </c>
      <c r="B1176" s="30">
        <v>4086.0</v>
      </c>
      <c r="C1176" s="31">
        <v>1174.0</v>
      </c>
      <c r="D1176" s="203" t="s">
        <v>1263</v>
      </c>
      <c r="E1176" s="216"/>
      <c r="F1176" s="216"/>
      <c r="G1176" s="222"/>
      <c r="H1176" s="218"/>
      <c r="I1176" s="207" t="s">
        <v>1168</v>
      </c>
      <c r="J1176" s="208">
        <v>36.0</v>
      </c>
      <c r="K1176" s="209"/>
      <c r="L1176" s="210" t="s">
        <v>40</v>
      </c>
      <c r="M1176" s="210"/>
      <c r="N1176" s="210"/>
      <c r="O1176" s="211" t="s">
        <v>1257</v>
      </c>
      <c r="P1176" s="212" t="s">
        <v>1162</v>
      </c>
      <c r="Q1176" s="212" t="s">
        <v>1171</v>
      </c>
      <c r="R1176" s="212" t="s">
        <v>1169</v>
      </c>
      <c r="S1176" s="210"/>
      <c r="T1176" s="210" t="s">
        <v>1158</v>
      </c>
      <c r="U1176" s="210"/>
      <c r="V1176" s="210"/>
      <c r="W1176" s="210" t="s">
        <v>1258</v>
      </c>
      <c r="X1176" s="210"/>
      <c r="Y1176" s="210"/>
      <c r="Z1176" s="210" t="str">
        <f t="shared" si="2"/>
        <v>その他・平日・区分１の２・21人以上・</v>
      </c>
      <c r="AA1176" s="210"/>
      <c r="AB1176" s="210"/>
      <c r="AC1176" s="210"/>
      <c r="AD1176" s="210"/>
      <c r="AE1176" s="213"/>
      <c r="AF1176" s="214"/>
      <c r="AG1176" s="114">
        <f t="shared" si="3"/>
        <v>36</v>
      </c>
      <c r="AH1176" s="216"/>
      <c r="AI1176" s="14"/>
      <c r="AJ1176" s="14"/>
      <c r="AK1176" s="14"/>
      <c r="AL1176" s="14"/>
      <c r="AM1176" s="16" t="str">
        <f t="shared" si="4"/>
        <v>{s:'634086', v:36 , c:'放デイ児童指導員等加配加算Ⅰ３・６・' ,name:'児童指導員等加配加算（Ⅰ）', value:'その他の従業者' , opt:'その他・平日・区分１の２・21人以上・', limit:'',syoguu:''},</v>
      </c>
      <c r="AN1176" s="16"/>
    </row>
    <row r="1177" ht="16.5" customHeight="1">
      <c r="A1177" s="29">
        <v>63.0</v>
      </c>
      <c r="B1177" s="30">
        <v>4087.0</v>
      </c>
      <c r="C1177" s="31">
        <v>1175.0</v>
      </c>
      <c r="D1177" s="203" t="s">
        <v>1264</v>
      </c>
      <c r="E1177" s="216"/>
      <c r="F1177" s="216"/>
      <c r="G1177" s="216"/>
      <c r="H1177" s="219" t="s">
        <v>176</v>
      </c>
      <c r="I1177" s="207" t="s">
        <v>17</v>
      </c>
      <c r="J1177" s="208">
        <v>91.0</v>
      </c>
      <c r="K1177" s="209"/>
      <c r="L1177" s="210" t="s">
        <v>40</v>
      </c>
      <c r="M1177" s="210"/>
      <c r="N1177" s="210"/>
      <c r="O1177" s="211" t="s">
        <v>1257</v>
      </c>
      <c r="P1177" s="212" t="s">
        <v>1162</v>
      </c>
      <c r="Q1177" s="212" t="s">
        <v>1175</v>
      </c>
      <c r="R1177" s="212" t="s">
        <v>1163</v>
      </c>
      <c r="S1177" s="210"/>
      <c r="T1177" s="210" t="s">
        <v>1158</v>
      </c>
      <c r="U1177" s="210"/>
      <c r="V1177" s="210"/>
      <c r="W1177" s="210" t="s">
        <v>1258</v>
      </c>
      <c r="X1177" s="210"/>
      <c r="Y1177" s="210"/>
      <c r="Z1177" s="210" t="str">
        <f t="shared" si="2"/>
        <v>その他・平日・区分２の１・10人以下・</v>
      </c>
      <c r="AA1177" s="210"/>
      <c r="AB1177" s="210"/>
      <c r="AC1177" s="210"/>
      <c r="AD1177" s="210"/>
      <c r="AE1177" s="213"/>
      <c r="AF1177" s="214"/>
      <c r="AG1177" s="114">
        <f t="shared" si="3"/>
        <v>91</v>
      </c>
      <c r="AH1177" s="216"/>
      <c r="AI1177" s="14"/>
      <c r="AJ1177" s="14"/>
      <c r="AK1177" s="14"/>
      <c r="AL1177" s="14"/>
      <c r="AM1177" s="16" t="str">
        <f t="shared" si="4"/>
        <v>{s:'634087', v:91 , c:'放デイ児童指導員等加配加算Ⅰ３・７・' ,name:'児童指導員等加配加算（Ⅰ）', value:'その他の従業者' , opt:'その他・平日・区分２の１・10人以下・', limit:'',syoguu:''},</v>
      </c>
      <c r="AN1177" s="16"/>
    </row>
    <row r="1178" ht="16.5" customHeight="1">
      <c r="A1178" s="29">
        <v>63.0</v>
      </c>
      <c r="B1178" s="30">
        <v>4088.0</v>
      </c>
      <c r="C1178" s="31">
        <v>1176.0</v>
      </c>
      <c r="D1178" s="203" t="s">
        <v>1265</v>
      </c>
      <c r="E1178" s="216"/>
      <c r="F1178" s="216"/>
      <c r="G1178" s="216"/>
      <c r="H1178" s="14"/>
      <c r="I1178" s="207" t="s">
        <v>1165</v>
      </c>
      <c r="J1178" s="208">
        <v>61.0</v>
      </c>
      <c r="K1178" s="209"/>
      <c r="L1178" s="210" t="s">
        <v>40</v>
      </c>
      <c r="M1178" s="210"/>
      <c r="N1178" s="210"/>
      <c r="O1178" s="211" t="s">
        <v>1257</v>
      </c>
      <c r="P1178" s="212" t="s">
        <v>1162</v>
      </c>
      <c r="Q1178" s="212" t="s">
        <v>1175</v>
      </c>
      <c r="R1178" s="212" t="s">
        <v>1166</v>
      </c>
      <c r="S1178" s="210"/>
      <c r="T1178" s="210" t="s">
        <v>1158</v>
      </c>
      <c r="U1178" s="210"/>
      <c r="V1178" s="210"/>
      <c r="W1178" s="210" t="s">
        <v>1258</v>
      </c>
      <c r="X1178" s="210"/>
      <c r="Y1178" s="210"/>
      <c r="Z1178" s="210" t="str">
        <f t="shared" si="2"/>
        <v>その他・平日・区分２の１・11から20・</v>
      </c>
      <c r="AA1178" s="210"/>
      <c r="AB1178" s="210"/>
      <c r="AC1178" s="210"/>
      <c r="AD1178" s="210"/>
      <c r="AE1178" s="213"/>
      <c r="AF1178" s="214"/>
      <c r="AG1178" s="114">
        <f t="shared" si="3"/>
        <v>61</v>
      </c>
      <c r="AH1178" s="216"/>
      <c r="AI1178" s="14"/>
      <c r="AJ1178" s="14"/>
      <c r="AK1178" s="14"/>
      <c r="AL1178" s="14"/>
      <c r="AM1178" s="16" t="str">
        <f t="shared" si="4"/>
        <v>{s:'634088', v:61 , c:'放デイ児童指導員等加配加算Ⅰ３・８・' ,name:'児童指導員等加配加算（Ⅰ）', value:'その他の従業者' , opt:'その他・平日・区分２の１・11から20・', limit:'',syoguu:''},</v>
      </c>
      <c r="AN1178" s="16"/>
    </row>
    <row r="1179" ht="16.5" customHeight="1">
      <c r="A1179" s="29">
        <v>63.0</v>
      </c>
      <c r="B1179" s="30">
        <v>4089.0</v>
      </c>
      <c r="C1179" s="31">
        <v>1177.0</v>
      </c>
      <c r="D1179" s="203" t="s">
        <v>1266</v>
      </c>
      <c r="E1179" s="216"/>
      <c r="F1179" s="216"/>
      <c r="G1179" s="216"/>
      <c r="H1179" s="14"/>
      <c r="I1179" s="207" t="s">
        <v>1168</v>
      </c>
      <c r="J1179" s="208">
        <v>36.0</v>
      </c>
      <c r="K1179" s="209"/>
      <c r="L1179" s="210" t="s">
        <v>40</v>
      </c>
      <c r="M1179" s="210"/>
      <c r="N1179" s="210"/>
      <c r="O1179" s="211" t="s">
        <v>1257</v>
      </c>
      <c r="P1179" s="212" t="s">
        <v>1162</v>
      </c>
      <c r="Q1179" s="212" t="s">
        <v>1175</v>
      </c>
      <c r="R1179" s="212" t="s">
        <v>1169</v>
      </c>
      <c r="S1179" s="210"/>
      <c r="T1179" s="210" t="s">
        <v>1158</v>
      </c>
      <c r="U1179" s="210"/>
      <c r="V1179" s="210"/>
      <c r="W1179" s="210" t="s">
        <v>1258</v>
      </c>
      <c r="X1179" s="210"/>
      <c r="Y1179" s="210"/>
      <c r="Z1179" s="210" t="str">
        <f t="shared" si="2"/>
        <v>その他・平日・区分２の１・21人以上・</v>
      </c>
      <c r="AA1179" s="210"/>
      <c r="AB1179" s="210"/>
      <c r="AC1179" s="210"/>
      <c r="AD1179" s="210"/>
      <c r="AE1179" s="213"/>
      <c r="AF1179" s="214"/>
      <c r="AG1179" s="114">
        <f t="shared" si="3"/>
        <v>36</v>
      </c>
      <c r="AH1179" s="216"/>
      <c r="AI1179" s="14"/>
      <c r="AJ1179" s="14"/>
      <c r="AK1179" s="14"/>
      <c r="AL1179" s="14"/>
      <c r="AM1179" s="16" t="str">
        <f t="shared" si="4"/>
        <v>{s:'634089', v:36 , c:'放デイ児童指導員等加配加算Ⅰ３・９・' ,name:'児童指導員等加配加算（Ⅰ）', value:'その他の従業者' , opt:'その他・平日・区分２の１・21人以上・', limit:'',syoguu:''},</v>
      </c>
      <c r="AN1179" s="16"/>
    </row>
    <row r="1180" ht="16.5" customHeight="1">
      <c r="A1180" s="29">
        <v>63.0</v>
      </c>
      <c r="B1180" s="30">
        <v>4090.0</v>
      </c>
      <c r="C1180" s="31">
        <v>1178.0</v>
      </c>
      <c r="D1180" s="203" t="s">
        <v>1267</v>
      </c>
      <c r="E1180" s="216"/>
      <c r="F1180" s="216"/>
      <c r="G1180" s="216"/>
      <c r="H1180" s="220" t="s">
        <v>249</v>
      </c>
      <c r="I1180" s="207" t="s">
        <v>17</v>
      </c>
      <c r="J1180" s="208">
        <v>91.0</v>
      </c>
      <c r="K1180" s="209"/>
      <c r="L1180" s="210" t="s">
        <v>40</v>
      </c>
      <c r="M1180" s="210"/>
      <c r="N1180" s="210"/>
      <c r="O1180" s="211" t="s">
        <v>1257</v>
      </c>
      <c r="P1180" s="212" t="s">
        <v>1162</v>
      </c>
      <c r="Q1180" s="212" t="s">
        <v>1179</v>
      </c>
      <c r="R1180" s="212" t="s">
        <v>1163</v>
      </c>
      <c r="S1180" s="210"/>
      <c r="T1180" s="210" t="s">
        <v>1158</v>
      </c>
      <c r="U1180" s="210"/>
      <c r="V1180" s="210"/>
      <c r="W1180" s="210" t="s">
        <v>1258</v>
      </c>
      <c r="X1180" s="210"/>
      <c r="Y1180" s="210"/>
      <c r="Z1180" s="210" t="str">
        <f t="shared" si="2"/>
        <v>その他・平日・区分２の２・10人以下・</v>
      </c>
      <c r="AA1180" s="210"/>
      <c r="AB1180" s="210"/>
      <c r="AC1180" s="210"/>
      <c r="AD1180" s="210"/>
      <c r="AE1180" s="213"/>
      <c r="AF1180" s="214"/>
      <c r="AG1180" s="114">
        <f t="shared" si="3"/>
        <v>91</v>
      </c>
      <c r="AH1180" s="216"/>
      <c r="AI1180" s="14"/>
      <c r="AJ1180" s="14"/>
      <c r="AK1180" s="14"/>
      <c r="AL1180" s="14"/>
      <c r="AM1180" s="16" t="str">
        <f t="shared" si="4"/>
        <v>{s:'634090', v:91 , c:'放デイ児童指導員等加配加算Ⅰ３・１０・' ,name:'児童指導員等加配加算（Ⅰ）', value:'その他の従業者' , opt:'その他・平日・区分２の２・10人以下・', limit:'',syoguu:''},</v>
      </c>
      <c r="AN1180" s="16"/>
    </row>
    <row r="1181" ht="16.5" customHeight="1">
      <c r="A1181" s="29">
        <v>63.0</v>
      </c>
      <c r="B1181" s="30">
        <v>4091.0</v>
      </c>
      <c r="C1181" s="31">
        <v>1179.0</v>
      </c>
      <c r="D1181" s="203" t="s">
        <v>1268</v>
      </c>
      <c r="E1181" s="216"/>
      <c r="F1181" s="216"/>
      <c r="G1181" s="216"/>
      <c r="H1181" s="216"/>
      <c r="I1181" s="207" t="s">
        <v>1165</v>
      </c>
      <c r="J1181" s="208">
        <v>61.0</v>
      </c>
      <c r="K1181" s="209"/>
      <c r="L1181" s="210" t="s">
        <v>40</v>
      </c>
      <c r="M1181" s="210"/>
      <c r="N1181" s="210"/>
      <c r="O1181" s="211" t="s">
        <v>1257</v>
      </c>
      <c r="P1181" s="212" t="s">
        <v>1162</v>
      </c>
      <c r="Q1181" s="212" t="s">
        <v>1179</v>
      </c>
      <c r="R1181" s="212" t="s">
        <v>1166</v>
      </c>
      <c r="S1181" s="210"/>
      <c r="T1181" s="210" t="s">
        <v>1158</v>
      </c>
      <c r="U1181" s="210"/>
      <c r="V1181" s="210"/>
      <c r="W1181" s="210" t="s">
        <v>1258</v>
      </c>
      <c r="X1181" s="210"/>
      <c r="Y1181" s="210"/>
      <c r="Z1181" s="210" t="str">
        <f t="shared" si="2"/>
        <v>その他・平日・区分２の２・11から20・</v>
      </c>
      <c r="AA1181" s="210"/>
      <c r="AB1181" s="210"/>
      <c r="AC1181" s="210"/>
      <c r="AD1181" s="210"/>
      <c r="AE1181" s="213"/>
      <c r="AF1181" s="214"/>
      <c r="AG1181" s="114">
        <f t="shared" si="3"/>
        <v>61</v>
      </c>
      <c r="AH1181" s="216"/>
      <c r="AI1181" s="14"/>
      <c r="AJ1181" s="14"/>
      <c r="AK1181" s="14"/>
      <c r="AL1181" s="14"/>
      <c r="AM1181" s="16" t="str">
        <f t="shared" si="4"/>
        <v>{s:'634091', v:61 , c:'放デイ児童指導員等加配加算Ⅰ３・１１・' ,name:'児童指導員等加配加算（Ⅰ）', value:'その他の従業者' , opt:'その他・平日・区分２の２・11から20・', limit:'',syoguu:''},</v>
      </c>
      <c r="AN1181" s="16"/>
    </row>
    <row r="1182" ht="16.5" customHeight="1">
      <c r="A1182" s="29">
        <v>63.0</v>
      </c>
      <c r="B1182" s="30">
        <v>4092.0</v>
      </c>
      <c r="C1182" s="31">
        <v>1180.0</v>
      </c>
      <c r="D1182" s="203" t="s">
        <v>1269</v>
      </c>
      <c r="E1182" s="216"/>
      <c r="F1182" s="216"/>
      <c r="G1182" s="218"/>
      <c r="H1182" s="218"/>
      <c r="I1182" s="207" t="s">
        <v>1168</v>
      </c>
      <c r="J1182" s="208">
        <v>36.0</v>
      </c>
      <c r="K1182" s="209"/>
      <c r="L1182" s="210" t="s">
        <v>40</v>
      </c>
      <c r="M1182" s="210"/>
      <c r="N1182" s="210"/>
      <c r="O1182" s="211" t="s">
        <v>1257</v>
      </c>
      <c r="P1182" s="212" t="s">
        <v>1162</v>
      </c>
      <c r="Q1182" s="212" t="s">
        <v>1179</v>
      </c>
      <c r="R1182" s="212" t="s">
        <v>1169</v>
      </c>
      <c r="S1182" s="210"/>
      <c r="T1182" s="210" t="s">
        <v>1158</v>
      </c>
      <c r="U1182" s="210"/>
      <c r="V1182" s="210"/>
      <c r="W1182" s="210" t="s">
        <v>1258</v>
      </c>
      <c r="X1182" s="210"/>
      <c r="Y1182" s="210"/>
      <c r="Z1182" s="210" t="str">
        <f t="shared" si="2"/>
        <v>その他・平日・区分２の２・21人以上・</v>
      </c>
      <c r="AA1182" s="210"/>
      <c r="AB1182" s="210"/>
      <c r="AC1182" s="210"/>
      <c r="AD1182" s="210"/>
      <c r="AE1182" s="213"/>
      <c r="AF1182" s="214"/>
      <c r="AG1182" s="114">
        <f t="shared" si="3"/>
        <v>36</v>
      </c>
      <c r="AH1182" s="216"/>
      <c r="AI1182" s="14"/>
      <c r="AJ1182" s="14"/>
      <c r="AK1182" s="14"/>
      <c r="AL1182" s="14"/>
      <c r="AM1182" s="16" t="str">
        <f t="shared" si="4"/>
        <v>{s:'634092', v:36 , c:'放デイ児童指導員等加配加算Ⅰ３・１２・' ,name:'児童指導員等加配加算（Ⅰ）', value:'その他の従業者' , opt:'その他・平日・区分２の２・21人以上・', limit:'',syoguu:''},</v>
      </c>
      <c r="AN1182" s="16"/>
    </row>
    <row r="1183" ht="16.5" customHeight="1">
      <c r="A1183" s="29">
        <v>63.0</v>
      </c>
      <c r="B1183" s="30">
        <v>4093.0</v>
      </c>
      <c r="C1183" s="31">
        <v>1181.0</v>
      </c>
      <c r="D1183" s="203" t="s">
        <v>1270</v>
      </c>
      <c r="E1183" s="216"/>
      <c r="F1183" s="216"/>
      <c r="G1183" s="221" t="s">
        <v>322</v>
      </c>
      <c r="H1183" s="220" t="s">
        <v>1271</v>
      </c>
      <c r="I1183" s="207" t="s">
        <v>17</v>
      </c>
      <c r="J1183" s="208">
        <v>91.0</v>
      </c>
      <c r="K1183" s="209"/>
      <c r="L1183" s="210" t="s">
        <v>40</v>
      </c>
      <c r="M1183" s="210"/>
      <c r="N1183" s="210"/>
      <c r="O1183" s="211" t="s">
        <v>1257</v>
      </c>
      <c r="P1183" s="212" t="s">
        <v>1183</v>
      </c>
      <c r="Q1183" s="212" t="s">
        <v>1184</v>
      </c>
      <c r="R1183" s="212" t="s">
        <v>1163</v>
      </c>
      <c r="S1183" s="210"/>
      <c r="T1183" s="210" t="s">
        <v>1158</v>
      </c>
      <c r="U1183" s="210"/>
      <c r="V1183" s="210"/>
      <c r="W1183" s="210" t="s">
        <v>1258</v>
      </c>
      <c r="X1183" s="210"/>
      <c r="Y1183" s="210"/>
      <c r="Z1183" s="210" t="str">
        <f t="shared" si="2"/>
        <v>その他・休日・区分１・10人以下・</v>
      </c>
      <c r="AA1183" s="210"/>
      <c r="AB1183" s="210"/>
      <c r="AC1183" s="210"/>
      <c r="AD1183" s="210"/>
      <c r="AE1183" s="213"/>
      <c r="AF1183" s="214"/>
      <c r="AG1183" s="114">
        <f t="shared" si="3"/>
        <v>91</v>
      </c>
      <c r="AH1183" s="216"/>
      <c r="AI1183" s="14"/>
      <c r="AJ1183" s="14"/>
      <c r="AK1183" s="14"/>
      <c r="AL1183" s="14"/>
      <c r="AM1183" s="16" t="str">
        <f t="shared" si="4"/>
        <v>{s:'634093', v:91 , c:'放デイ児童指導員等加配加算Ⅰ３・１３・' ,name:'児童指導員等加配加算（Ⅰ）', value:'その他の従業者' , opt:'その他・休日・区分１・10人以下・', limit:'',syoguu:''},</v>
      </c>
      <c r="AN1183" s="16"/>
    </row>
    <row r="1184" ht="16.5" customHeight="1">
      <c r="A1184" s="29">
        <v>63.0</v>
      </c>
      <c r="B1184" s="30">
        <v>4094.0</v>
      </c>
      <c r="C1184" s="31">
        <v>1182.0</v>
      </c>
      <c r="D1184" s="203" t="s">
        <v>1272</v>
      </c>
      <c r="E1184" s="216"/>
      <c r="F1184" s="216"/>
      <c r="G1184" s="131"/>
      <c r="H1184" s="216"/>
      <c r="I1184" s="207" t="s">
        <v>1165</v>
      </c>
      <c r="J1184" s="208">
        <v>61.0</v>
      </c>
      <c r="K1184" s="209"/>
      <c r="L1184" s="210" t="s">
        <v>40</v>
      </c>
      <c r="M1184" s="210"/>
      <c r="N1184" s="210"/>
      <c r="O1184" s="211" t="s">
        <v>1257</v>
      </c>
      <c r="P1184" s="212" t="s">
        <v>1183</v>
      </c>
      <c r="Q1184" s="212" t="s">
        <v>1184</v>
      </c>
      <c r="R1184" s="212" t="s">
        <v>1166</v>
      </c>
      <c r="S1184" s="210"/>
      <c r="T1184" s="210" t="s">
        <v>1158</v>
      </c>
      <c r="U1184" s="210"/>
      <c r="V1184" s="210"/>
      <c r="W1184" s="210" t="s">
        <v>1258</v>
      </c>
      <c r="X1184" s="210"/>
      <c r="Y1184" s="210"/>
      <c r="Z1184" s="210" t="str">
        <f t="shared" si="2"/>
        <v>その他・休日・区分１・11から20・</v>
      </c>
      <c r="AA1184" s="210"/>
      <c r="AB1184" s="210"/>
      <c r="AC1184" s="210"/>
      <c r="AD1184" s="210"/>
      <c r="AE1184" s="213"/>
      <c r="AF1184" s="214"/>
      <c r="AG1184" s="114">
        <f t="shared" si="3"/>
        <v>61</v>
      </c>
      <c r="AH1184" s="216"/>
      <c r="AI1184" s="14"/>
      <c r="AJ1184" s="14"/>
      <c r="AK1184" s="14"/>
      <c r="AL1184" s="14"/>
      <c r="AM1184" s="16" t="str">
        <f t="shared" si="4"/>
        <v>{s:'634094', v:61 , c:'放デイ児童指導員等加配加算Ⅰ３・１４・' ,name:'児童指導員等加配加算（Ⅰ）', value:'その他の従業者' , opt:'その他・休日・区分１・11から20・', limit:'',syoguu:''},</v>
      </c>
      <c r="AN1184" s="16"/>
    </row>
    <row r="1185" ht="16.5" customHeight="1">
      <c r="A1185" s="29">
        <v>63.0</v>
      </c>
      <c r="B1185" s="30">
        <v>4095.0</v>
      </c>
      <c r="C1185" s="31">
        <v>1183.0</v>
      </c>
      <c r="D1185" s="203" t="s">
        <v>1273</v>
      </c>
      <c r="E1185" s="216"/>
      <c r="F1185" s="216"/>
      <c r="G1185" s="131"/>
      <c r="H1185" s="218"/>
      <c r="I1185" s="207" t="s">
        <v>1168</v>
      </c>
      <c r="J1185" s="208">
        <v>36.0</v>
      </c>
      <c r="K1185" s="209"/>
      <c r="L1185" s="210" t="s">
        <v>40</v>
      </c>
      <c r="M1185" s="210"/>
      <c r="N1185" s="210"/>
      <c r="O1185" s="211" t="s">
        <v>1257</v>
      </c>
      <c r="P1185" s="212" t="s">
        <v>1183</v>
      </c>
      <c r="Q1185" s="212" t="s">
        <v>1184</v>
      </c>
      <c r="R1185" s="212" t="s">
        <v>1169</v>
      </c>
      <c r="S1185" s="210"/>
      <c r="T1185" s="210" t="s">
        <v>1158</v>
      </c>
      <c r="U1185" s="210"/>
      <c r="V1185" s="210"/>
      <c r="W1185" s="210" t="s">
        <v>1258</v>
      </c>
      <c r="X1185" s="210"/>
      <c r="Y1185" s="210"/>
      <c r="Z1185" s="210" t="str">
        <f t="shared" si="2"/>
        <v>その他・休日・区分１・21人以上・</v>
      </c>
      <c r="AA1185" s="210"/>
      <c r="AB1185" s="210"/>
      <c r="AC1185" s="210"/>
      <c r="AD1185" s="210"/>
      <c r="AE1185" s="213"/>
      <c r="AF1185" s="214"/>
      <c r="AG1185" s="114">
        <f t="shared" si="3"/>
        <v>36</v>
      </c>
      <c r="AH1185" s="216"/>
      <c r="AI1185" s="14"/>
      <c r="AJ1185" s="14"/>
      <c r="AK1185" s="14"/>
      <c r="AL1185" s="14"/>
      <c r="AM1185" s="16" t="str">
        <f t="shared" si="4"/>
        <v>{s:'634095', v:36 , c:'放デイ児童指導員等加配加算Ⅰ３・１５・' ,name:'児童指導員等加配加算（Ⅰ）', value:'その他の従業者' , opt:'その他・休日・区分１・21人以上・', limit:'',syoguu:''},</v>
      </c>
      <c r="AN1185" s="16"/>
    </row>
    <row r="1186" ht="16.5" customHeight="1">
      <c r="A1186" s="29">
        <v>63.0</v>
      </c>
      <c r="B1186" s="30">
        <v>4096.0</v>
      </c>
      <c r="C1186" s="31">
        <v>1184.0</v>
      </c>
      <c r="D1186" s="203" t="s">
        <v>1274</v>
      </c>
      <c r="E1186" s="216"/>
      <c r="F1186" s="216"/>
      <c r="G1186" s="131"/>
      <c r="H1186" s="219" t="s">
        <v>1275</v>
      </c>
      <c r="I1186" s="207" t="s">
        <v>17</v>
      </c>
      <c r="J1186" s="208">
        <v>91.0</v>
      </c>
      <c r="K1186" s="209"/>
      <c r="L1186" s="210" t="s">
        <v>40</v>
      </c>
      <c r="M1186" s="210"/>
      <c r="N1186" s="210"/>
      <c r="O1186" s="211" t="s">
        <v>1257</v>
      </c>
      <c r="P1186" s="212" t="s">
        <v>1183</v>
      </c>
      <c r="Q1186" s="212" t="s">
        <v>1188</v>
      </c>
      <c r="R1186" s="212" t="s">
        <v>1163</v>
      </c>
      <c r="S1186" s="210"/>
      <c r="T1186" s="210" t="s">
        <v>1158</v>
      </c>
      <c r="U1186" s="210"/>
      <c r="V1186" s="210"/>
      <c r="W1186" s="210" t="s">
        <v>1258</v>
      </c>
      <c r="X1186" s="210"/>
      <c r="Y1186" s="210"/>
      <c r="Z1186" s="210" t="str">
        <f t="shared" si="2"/>
        <v>その他・休日・区分２・10人以下・</v>
      </c>
      <c r="AA1186" s="210"/>
      <c r="AB1186" s="210"/>
      <c r="AC1186" s="210"/>
      <c r="AD1186" s="210"/>
      <c r="AE1186" s="213"/>
      <c r="AF1186" s="214"/>
      <c r="AG1186" s="114">
        <f t="shared" si="3"/>
        <v>91</v>
      </c>
      <c r="AH1186" s="216"/>
      <c r="AI1186" s="14"/>
      <c r="AJ1186" s="14"/>
      <c r="AK1186" s="14"/>
      <c r="AL1186" s="14"/>
      <c r="AM1186" s="16" t="str">
        <f t="shared" si="4"/>
        <v>{s:'634096', v:91 , c:'放デイ児童指導員等加配加算Ⅰ３・１６・' ,name:'児童指導員等加配加算（Ⅰ）', value:'その他の従業者' , opt:'その他・休日・区分２・10人以下・', limit:'',syoguu:''},</v>
      </c>
      <c r="AN1186" s="16"/>
    </row>
    <row r="1187" ht="16.5" customHeight="1">
      <c r="A1187" s="29">
        <v>63.0</v>
      </c>
      <c r="B1187" s="30">
        <v>4097.0</v>
      </c>
      <c r="C1187" s="31">
        <v>1185.0</v>
      </c>
      <c r="D1187" s="203" t="s">
        <v>1276</v>
      </c>
      <c r="E1187" s="216"/>
      <c r="F1187" s="216"/>
      <c r="G1187" s="131"/>
      <c r="H1187" s="14"/>
      <c r="I1187" s="207" t="s">
        <v>1165</v>
      </c>
      <c r="J1187" s="208">
        <v>61.0</v>
      </c>
      <c r="K1187" s="209"/>
      <c r="L1187" s="210" t="s">
        <v>40</v>
      </c>
      <c r="M1187" s="210"/>
      <c r="N1187" s="210"/>
      <c r="O1187" s="211" t="s">
        <v>1257</v>
      </c>
      <c r="P1187" s="212" t="s">
        <v>1183</v>
      </c>
      <c r="Q1187" s="212" t="s">
        <v>1188</v>
      </c>
      <c r="R1187" s="212" t="s">
        <v>1166</v>
      </c>
      <c r="S1187" s="210"/>
      <c r="T1187" s="210" t="s">
        <v>1158</v>
      </c>
      <c r="U1187" s="210"/>
      <c r="V1187" s="210"/>
      <c r="W1187" s="210" t="s">
        <v>1258</v>
      </c>
      <c r="X1187" s="210"/>
      <c r="Y1187" s="210"/>
      <c r="Z1187" s="210" t="str">
        <f t="shared" si="2"/>
        <v>その他・休日・区分２・11から20・</v>
      </c>
      <c r="AA1187" s="210"/>
      <c r="AB1187" s="210"/>
      <c r="AC1187" s="210"/>
      <c r="AD1187" s="210"/>
      <c r="AE1187" s="213"/>
      <c r="AF1187" s="214"/>
      <c r="AG1187" s="114">
        <f t="shared" si="3"/>
        <v>61</v>
      </c>
      <c r="AH1187" s="216"/>
      <c r="AI1187" s="14"/>
      <c r="AJ1187" s="14"/>
      <c r="AK1187" s="14"/>
      <c r="AL1187" s="14"/>
      <c r="AM1187" s="16" t="str">
        <f t="shared" si="4"/>
        <v>{s:'634097', v:61 , c:'放デイ児童指導員等加配加算Ⅰ３・１７・' ,name:'児童指導員等加配加算（Ⅰ）', value:'その他の従業者' , opt:'その他・休日・区分２・11から20・', limit:'',syoguu:''},</v>
      </c>
      <c r="AN1187" s="16"/>
    </row>
    <row r="1188" ht="16.5" customHeight="1">
      <c r="A1188" s="29">
        <v>63.0</v>
      </c>
      <c r="B1188" s="30">
        <v>4098.0</v>
      </c>
      <c r="C1188" s="31">
        <v>1186.0</v>
      </c>
      <c r="D1188" s="203" t="s">
        <v>1277</v>
      </c>
      <c r="E1188" s="216"/>
      <c r="F1188" s="216"/>
      <c r="G1188" s="195"/>
      <c r="H1188" s="14"/>
      <c r="I1188" s="207" t="s">
        <v>1168</v>
      </c>
      <c r="J1188" s="208">
        <v>36.0</v>
      </c>
      <c r="K1188" s="209"/>
      <c r="L1188" s="210" t="s">
        <v>40</v>
      </c>
      <c r="M1188" s="210"/>
      <c r="N1188" s="210"/>
      <c r="O1188" s="211" t="s">
        <v>1257</v>
      </c>
      <c r="P1188" s="212" t="s">
        <v>1183</v>
      </c>
      <c r="Q1188" s="212" t="s">
        <v>1188</v>
      </c>
      <c r="R1188" s="212" t="s">
        <v>1169</v>
      </c>
      <c r="S1188" s="210"/>
      <c r="T1188" s="210" t="s">
        <v>1158</v>
      </c>
      <c r="U1188" s="210"/>
      <c r="V1188" s="210"/>
      <c r="W1188" s="210" t="s">
        <v>1258</v>
      </c>
      <c r="X1188" s="210"/>
      <c r="Y1188" s="210"/>
      <c r="Z1188" s="210" t="str">
        <f t="shared" si="2"/>
        <v>その他・休日・区分２・21人以上・</v>
      </c>
      <c r="AA1188" s="210"/>
      <c r="AB1188" s="210"/>
      <c r="AC1188" s="210"/>
      <c r="AD1188" s="210"/>
      <c r="AE1188" s="213"/>
      <c r="AF1188" s="214"/>
      <c r="AG1188" s="114">
        <f t="shared" si="3"/>
        <v>36</v>
      </c>
      <c r="AH1188" s="216"/>
      <c r="AI1188" s="14"/>
      <c r="AJ1188" s="14"/>
      <c r="AK1188" s="14"/>
      <c r="AL1188" s="14"/>
      <c r="AM1188" s="16" t="str">
        <f t="shared" si="4"/>
        <v>{s:'634098', v:36 , c:'放デイ児童指導員等加配加算Ⅰ３・１８・' ,name:'児童指導員等加配加算（Ⅰ）', value:'その他の従業者' , opt:'その他・休日・区分２・21人以上・', limit:'',syoguu:''},</v>
      </c>
      <c r="AN1188" s="16"/>
    </row>
    <row r="1189" ht="16.5" customHeight="1">
      <c r="A1189" s="29">
        <v>63.0</v>
      </c>
      <c r="B1189" s="30">
        <v>4099.0</v>
      </c>
      <c r="C1189" s="31">
        <v>1187.0</v>
      </c>
      <c r="D1189" s="203" t="s">
        <v>1278</v>
      </c>
      <c r="E1189" s="216"/>
      <c r="F1189" s="216"/>
      <c r="G1189" s="224" t="s">
        <v>759</v>
      </c>
      <c r="H1189" s="225"/>
      <c r="I1189" s="207" t="s">
        <v>1192</v>
      </c>
      <c r="J1189" s="208">
        <v>182.0</v>
      </c>
      <c r="K1189" s="209"/>
      <c r="L1189" s="210" t="s">
        <v>40</v>
      </c>
      <c r="M1189" s="210"/>
      <c r="N1189" s="210"/>
      <c r="O1189" s="211" t="s">
        <v>1257</v>
      </c>
      <c r="P1189" s="212" t="s">
        <v>1162</v>
      </c>
      <c r="Q1189" s="212" t="s">
        <v>1193</v>
      </c>
      <c r="R1189" s="226">
        <v>5.0</v>
      </c>
      <c r="S1189" s="210"/>
      <c r="T1189" s="210" t="s">
        <v>1158</v>
      </c>
      <c r="U1189" s="210"/>
      <c r="V1189" s="210"/>
      <c r="W1189" s="210" t="s">
        <v>1258</v>
      </c>
      <c r="X1189" s="210"/>
      <c r="Y1189" s="210"/>
      <c r="Z1189" s="210" t="str">
        <f t="shared" si="2"/>
        <v>その他・平日・重心・5・</v>
      </c>
      <c r="AA1189" s="210"/>
      <c r="AB1189" s="210"/>
      <c r="AC1189" s="210"/>
      <c r="AD1189" s="210"/>
      <c r="AE1189" s="213"/>
      <c r="AF1189" s="214"/>
      <c r="AG1189" s="114">
        <f t="shared" si="3"/>
        <v>182</v>
      </c>
      <c r="AH1189" s="216"/>
      <c r="AI1189" s="14"/>
      <c r="AJ1189" s="14"/>
      <c r="AK1189" s="14"/>
      <c r="AL1189" s="14"/>
      <c r="AM1189" s="16" t="str">
        <f t="shared" si="4"/>
        <v>{s:'634099', v:182 , c:'放デイ児童指導員等加配加算Ⅰ３・１９・' ,name:'児童指導員等加配加算（Ⅰ）', value:'その他の従業者' , opt:'その他・平日・重心・5・', limit:'',syoguu:''},</v>
      </c>
      <c r="AN1189" s="16"/>
    </row>
    <row r="1190" ht="16.5" customHeight="1">
      <c r="A1190" s="29">
        <v>63.0</v>
      </c>
      <c r="B1190" s="30">
        <v>4100.0</v>
      </c>
      <c r="C1190" s="31">
        <v>1188.0</v>
      </c>
      <c r="D1190" s="203" t="s">
        <v>1279</v>
      </c>
      <c r="E1190" s="216"/>
      <c r="F1190" s="216"/>
      <c r="G1190" s="127"/>
      <c r="H1190" s="144"/>
      <c r="I1190" s="37" t="s">
        <v>1196</v>
      </c>
      <c r="J1190" s="208">
        <v>152.0</v>
      </c>
      <c r="K1190" s="209"/>
      <c r="L1190" s="210" t="s">
        <v>40</v>
      </c>
      <c r="M1190" s="210"/>
      <c r="N1190" s="210"/>
      <c r="O1190" s="211" t="s">
        <v>1257</v>
      </c>
      <c r="P1190" s="212" t="s">
        <v>1162</v>
      </c>
      <c r="Q1190" s="212" t="s">
        <v>1193</v>
      </c>
      <c r="R1190" s="226">
        <v>6.0</v>
      </c>
      <c r="S1190" s="210"/>
      <c r="T1190" s="210" t="s">
        <v>1158</v>
      </c>
      <c r="U1190" s="210"/>
      <c r="V1190" s="210"/>
      <c r="W1190" s="210" t="s">
        <v>1258</v>
      </c>
      <c r="X1190" s="210"/>
      <c r="Y1190" s="210"/>
      <c r="Z1190" s="210" t="str">
        <f t="shared" si="2"/>
        <v>その他・平日・重心・6・</v>
      </c>
      <c r="AA1190" s="210"/>
      <c r="AB1190" s="210"/>
      <c r="AC1190" s="210"/>
      <c r="AD1190" s="210"/>
      <c r="AE1190" s="213"/>
      <c r="AF1190" s="214"/>
      <c r="AG1190" s="114">
        <f t="shared" si="3"/>
        <v>152</v>
      </c>
      <c r="AH1190" s="216"/>
      <c r="AI1190" s="14"/>
      <c r="AJ1190" s="14"/>
      <c r="AK1190" s="14"/>
      <c r="AL1190" s="14"/>
      <c r="AM1190" s="16" t="str">
        <f t="shared" si="4"/>
        <v>{s:'634100', v:152 , c:'放デイ児童指導員等加配加算Ⅰ３・２０・' ,name:'児童指導員等加配加算（Ⅰ）', value:'その他の従業者' , opt:'その他・平日・重心・6・', limit:'',syoguu:''},</v>
      </c>
      <c r="AN1190" s="16"/>
    </row>
    <row r="1191" ht="16.5" customHeight="1">
      <c r="A1191" s="29">
        <v>63.0</v>
      </c>
      <c r="B1191" s="30">
        <v>4101.0</v>
      </c>
      <c r="C1191" s="31">
        <v>1189.0</v>
      </c>
      <c r="D1191" s="203" t="s">
        <v>1280</v>
      </c>
      <c r="E1191" s="216"/>
      <c r="F1191" s="216"/>
      <c r="G1191" s="127"/>
      <c r="H1191" s="144"/>
      <c r="I1191" s="37" t="s">
        <v>1199</v>
      </c>
      <c r="J1191" s="208">
        <v>130.0</v>
      </c>
      <c r="K1191" s="209"/>
      <c r="L1191" s="210" t="s">
        <v>40</v>
      </c>
      <c r="M1191" s="210"/>
      <c r="N1191" s="210"/>
      <c r="O1191" s="211" t="s">
        <v>1257</v>
      </c>
      <c r="P1191" s="212" t="s">
        <v>1162</v>
      </c>
      <c r="Q1191" s="212" t="s">
        <v>1193</v>
      </c>
      <c r="R1191" s="226">
        <v>7.0</v>
      </c>
      <c r="S1191" s="210"/>
      <c r="T1191" s="210" t="s">
        <v>1158</v>
      </c>
      <c r="U1191" s="210"/>
      <c r="V1191" s="210"/>
      <c r="W1191" s="210" t="s">
        <v>1258</v>
      </c>
      <c r="X1191" s="210"/>
      <c r="Y1191" s="210"/>
      <c r="Z1191" s="210" t="str">
        <f t="shared" si="2"/>
        <v>その他・平日・重心・7・</v>
      </c>
      <c r="AA1191" s="210"/>
      <c r="AB1191" s="210"/>
      <c r="AC1191" s="210"/>
      <c r="AD1191" s="210"/>
      <c r="AE1191" s="213"/>
      <c r="AF1191" s="214"/>
      <c r="AG1191" s="114">
        <f t="shared" si="3"/>
        <v>130</v>
      </c>
      <c r="AH1191" s="216"/>
      <c r="AI1191" s="14"/>
      <c r="AJ1191" s="14"/>
      <c r="AK1191" s="14"/>
      <c r="AL1191" s="14"/>
      <c r="AM1191" s="16" t="str">
        <f t="shared" si="4"/>
        <v>{s:'634101', v:130 , c:'放デイ児童指導員等加配加算Ⅰ３・２１・' ,name:'児童指導員等加配加算（Ⅰ）', value:'その他の従業者' , opt:'その他・平日・重心・7・', limit:'',syoguu:''},</v>
      </c>
      <c r="AN1191" s="16"/>
    </row>
    <row r="1192" ht="16.5" customHeight="1">
      <c r="A1192" s="29">
        <v>63.0</v>
      </c>
      <c r="B1192" s="30">
        <v>4102.0</v>
      </c>
      <c r="C1192" s="31">
        <v>1190.0</v>
      </c>
      <c r="D1192" s="203" t="s">
        <v>1281</v>
      </c>
      <c r="E1192" s="216"/>
      <c r="F1192" s="216"/>
      <c r="G1192" s="127"/>
      <c r="H1192" s="144"/>
      <c r="I1192" s="37" t="s">
        <v>1202</v>
      </c>
      <c r="J1192" s="208">
        <v>114.0</v>
      </c>
      <c r="K1192" s="209"/>
      <c r="L1192" s="210" t="s">
        <v>40</v>
      </c>
      <c r="M1192" s="210"/>
      <c r="N1192" s="210"/>
      <c r="O1192" s="211" t="s">
        <v>1257</v>
      </c>
      <c r="P1192" s="212" t="s">
        <v>1162</v>
      </c>
      <c r="Q1192" s="212" t="s">
        <v>1193</v>
      </c>
      <c r="R1192" s="226">
        <v>8.0</v>
      </c>
      <c r="S1192" s="210"/>
      <c r="T1192" s="210" t="s">
        <v>1158</v>
      </c>
      <c r="U1192" s="210"/>
      <c r="V1192" s="210"/>
      <c r="W1192" s="210" t="s">
        <v>1258</v>
      </c>
      <c r="X1192" s="210"/>
      <c r="Y1192" s="210"/>
      <c r="Z1192" s="210" t="str">
        <f t="shared" si="2"/>
        <v>その他・平日・重心・8・</v>
      </c>
      <c r="AA1192" s="210"/>
      <c r="AB1192" s="210"/>
      <c r="AC1192" s="210"/>
      <c r="AD1192" s="210"/>
      <c r="AE1192" s="213"/>
      <c r="AF1192" s="214"/>
      <c r="AG1192" s="114">
        <f t="shared" si="3"/>
        <v>114</v>
      </c>
      <c r="AH1192" s="216"/>
      <c r="AI1192" s="14"/>
      <c r="AJ1192" s="14"/>
      <c r="AK1192" s="14"/>
      <c r="AL1192" s="14"/>
      <c r="AM1192" s="16" t="str">
        <f t="shared" si="4"/>
        <v>{s:'634102', v:114 , c:'放デイ児童指導員等加配加算Ⅰ３・２２・' ,name:'児童指導員等加配加算（Ⅰ）', value:'その他の従業者' , opt:'その他・平日・重心・8・', limit:'',syoguu:''},</v>
      </c>
      <c r="AN1192" s="16"/>
    </row>
    <row r="1193" ht="16.5" customHeight="1">
      <c r="A1193" s="29">
        <v>63.0</v>
      </c>
      <c r="B1193" s="30">
        <v>4103.0</v>
      </c>
      <c r="C1193" s="31">
        <v>1191.0</v>
      </c>
      <c r="D1193" s="203" t="s">
        <v>1282</v>
      </c>
      <c r="E1193" s="216"/>
      <c r="F1193" s="216"/>
      <c r="G1193" s="127"/>
      <c r="H1193" s="144"/>
      <c r="I1193" s="37" t="s">
        <v>1205</v>
      </c>
      <c r="J1193" s="208">
        <v>101.0</v>
      </c>
      <c r="K1193" s="209"/>
      <c r="L1193" s="210" t="s">
        <v>40</v>
      </c>
      <c r="M1193" s="210"/>
      <c r="N1193" s="210"/>
      <c r="O1193" s="211" t="s">
        <v>1257</v>
      </c>
      <c r="P1193" s="212" t="s">
        <v>1162</v>
      </c>
      <c r="Q1193" s="212" t="s">
        <v>1193</v>
      </c>
      <c r="R1193" s="226">
        <v>9.0</v>
      </c>
      <c r="S1193" s="210"/>
      <c r="T1193" s="210" t="s">
        <v>1158</v>
      </c>
      <c r="U1193" s="210"/>
      <c r="V1193" s="210"/>
      <c r="W1193" s="210" t="s">
        <v>1258</v>
      </c>
      <c r="X1193" s="210"/>
      <c r="Y1193" s="210"/>
      <c r="Z1193" s="210" t="str">
        <f t="shared" si="2"/>
        <v>その他・平日・重心・9・</v>
      </c>
      <c r="AA1193" s="210"/>
      <c r="AB1193" s="210"/>
      <c r="AC1193" s="210"/>
      <c r="AD1193" s="210"/>
      <c r="AE1193" s="213"/>
      <c r="AF1193" s="214"/>
      <c r="AG1193" s="114">
        <f t="shared" si="3"/>
        <v>101</v>
      </c>
      <c r="AH1193" s="216"/>
      <c r="AI1193" s="14"/>
      <c r="AJ1193" s="14"/>
      <c r="AK1193" s="14"/>
      <c r="AL1193" s="14"/>
      <c r="AM1193" s="16" t="str">
        <f t="shared" si="4"/>
        <v>{s:'634103', v:101 , c:'放デイ児童指導員等加配加算Ⅰ３・２３・' ,name:'児童指導員等加配加算（Ⅰ）', value:'その他の従業者' , opt:'その他・平日・重心・9・', limit:'',syoguu:''},</v>
      </c>
      <c r="AN1193" s="16"/>
    </row>
    <row r="1194" ht="16.5" customHeight="1">
      <c r="A1194" s="29">
        <v>63.0</v>
      </c>
      <c r="B1194" s="30">
        <v>4104.0</v>
      </c>
      <c r="C1194" s="31">
        <v>1192.0</v>
      </c>
      <c r="D1194" s="203" t="s">
        <v>1283</v>
      </c>
      <c r="E1194" s="216"/>
      <c r="F1194" s="216"/>
      <c r="G1194" s="127"/>
      <c r="H1194" s="144"/>
      <c r="I1194" s="207" t="s">
        <v>1208</v>
      </c>
      <c r="J1194" s="208">
        <v>91.0</v>
      </c>
      <c r="K1194" s="209"/>
      <c r="L1194" s="210" t="s">
        <v>40</v>
      </c>
      <c r="M1194" s="210"/>
      <c r="N1194" s="210"/>
      <c r="O1194" s="211" t="s">
        <v>1257</v>
      </c>
      <c r="P1194" s="212" t="s">
        <v>1162</v>
      </c>
      <c r="Q1194" s="212" t="s">
        <v>1193</v>
      </c>
      <c r="R1194" s="226">
        <v>10.0</v>
      </c>
      <c r="S1194" s="210"/>
      <c r="T1194" s="210" t="s">
        <v>1158</v>
      </c>
      <c r="U1194" s="210"/>
      <c r="V1194" s="210"/>
      <c r="W1194" s="210" t="s">
        <v>1258</v>
      </c>
      <c r="X1194" s="210"/>
      <c r="Y1194" s="210"/>
      <c r="Z1194" s="210" t="str">
        <f t="shared" si="2"/>
        <v>その他・平日・重心・10・</v>
      </c>
      <c r="AA1194" s="210"/>
      <c r="AB1194" s="210"/>
      <c r="AC1194" s="210"/>
      <c r="AD1194" s="210"/>
      <c r="AE1194" s="213"/>
      <c r="AF1194" s="214"/>
      <c r="AG1194" s="114">
        <f t="shared" si="3"/>
        <v>91</v>
      </c>
      <c r="AH1194" s="216"/>
      <c r="AI1194" s="14"/>
      <c r="AJ1194" s="14"/>
      <c r="AK1194" s="14"/>
      <c r="AL1194" s="14"/>
      <c r="AM1194" s="16" t="str">
        <f t="shared" si="4"/>
        <v>{s:'634104', v:91 , c:'放デイ児童指導員等加配加算Ⅰ３・２４・' ,name:'児童指導員等加配加算（Ⅰ）', value:'その他の従業者' , opt:'その他・平日・重心・10・', limit:'',syoguu:''},</v>
      </c>
      <c r="AN1194" s="16"/>
    </row>
    <row r="1195" ht="16.5" customHeight="1">
      <c r="A1195" s="29">
        <v>63.0</v>
      </c>
      <c r="B1195" s="30">
        <v>4105.0</v>
      </c>
      <c r="C1195" s="31">
        <v>1193.0</v>
      </c>
      <c r="D1195" s="203" t="s">
        <v>1284</v>
      </c>
      <c r="E1195" s="216"/>
      <c r="F1195" s="216"/>
      <c r="G1195" s="20"/>
      <c r="H1195" s="200"/>
      <c r="I1195" s="207" t="s">
        <v>1211</v>
      </c>
      <c r="J1195" s="208">
        <v>61.0</v>
      </c>
      <c r="K1195" s="209"/>
      <c r="L1195" s="210" t="s">
        <v>40</v>
      </c>
      <c r="M1195" s="210"/>
      <c r="N1195" s="210"/>
      <c r="O1195" s="211" t="s">
        <v>1257</v>
      </c>
      <c r="P1195" s="212" t="s">
        <v>1162</v>
      </c>
      <c r="Q1195" s="212" t="s">
        <v>1193</v>
      </c>
      <c r="R1195" s="226" t="s">
        <v>1212</v>
      </c>
      <c r="S1195" s="210"/>
      <c r="T1195" s="210" t="s">
        <v>1158</v>
      </c>
      <c r="U1195" s="210"/>
      <c r="V1195" s="210"/>
      <c r="W1195" s="210" t="s">
        <v>1258</v>
      </c>
      <c r="X1195" s="210"/>
      <c r="Y1195" s="210"/>
      <c r="Z1195" s="210" t="str">
        <f t="shared" si="2"/>
        <v>その他・平日・重心・11以上・</v>
      </c>
      <c r="AA1195" s="210"/>
      <c r="AB1195" s="210"/>
      <c r="AC1195" s="210"/>
      <c r="AD1195" s="210"/>
      <c r="AE1195" s="213"/>
      <c r="AF1195" s="214"/>
      <c r="AG1195" s="114">
        <f t="shared" si="3"/>
        <v>61</v>
      </c>
      <c r="AH1195" s="216"/>
      <c r="AI1195" s="14"/>
      <c r="AJ1195" s="14"/>
      <c r="AK1195" s="14"/>
      <c r="AL1195" s="14"/>
      <c r="AM1195" s="16" t="str">
        <f t="shared" si="4"/>
        <v>{s:'634105', v:61 , c:'放デイ児童指導員等加配加算Ⅰ３・２５・' ,name:'児童指導員等加配加算（Ⅰ）', value:'その他の従業者' , opt:'その他・平日・重心・11以上・', limit:'',syoguu:''},</v>
      </c>
      <c r="AN1195" s="16"/>
    </row>
    <row r="1196" ht="16.5" customHeight="1">
      <c r="A1196" s="29">
        <v>63.0</v>
      </c>
      <c r="B1196" s="30">
        <v>4106.0</v>
      </c>
      <c r="C1196" s="31">
        <v>1194.0</v>
      </c>
      <c r="D1196" s="203" t="s">
        <v>1285</v>
      </c>
      <c r="E1196" s="216"/>
      <c r="F1196" s="216"/>
      <c r="G1196" s="224" t="s">
        <v>851</v>
      </c>
      <c r="H1196" s="225"/>
      <c r="I1196" s="227" t="s">
        <v>1192</v>
      </c>
      <c r="J1196" s="208">
        <v>182.0</v>
      </c>
      <c r="K1196" s="209"/>
      <c r="L1196" s="210" t="s">
        <v>40</v>
      </c>
      <c r="M1196" s="210"/>
      <c r="N1196" s="210"/>
      <c r="O1196" s="211" t="s">
        <v>1257</v>
      </c>
      <c r="P1196" s="212" t="s">
        <v>1183</v>
      </c>
      <c r="Q1196" s="212" t="s">
        <v>1193</v>
      </c>
      <c r="R1196" s="226">
        <v>5.0</v>
      </c>
      <c r="S1196" s="210"/>
      <c r="T1196" s="210" t="s">
        <v>1158</v>
      </c>
      <c r="U1196" s="210"/>
      <c r="V1196" s="210"/>
      <c r="W1196" s="210" t="s">
        <v>1258</v>
      </c>
      <c r="X1196" s="210"/>
      <c r="Y1196" s="210"/>
      <c r="Z1196" s="210" t="str">
        <f t="shared" si="2"/>
        <v>その他・休日・重心・5・</v>
      </c>
      <c r="AA1196" s="210"/>
      <c r="AB1196" s="210"/>
      <c r="AC1196" s="210"/>
      <c r="AD1196" s="210"/>
      <c r="AE1196" s="213"/>
      <c r="AF1196" s="214"/>
      <c r="AG1196" s="114">
        <f t="shared" si="3"/>
        <v>182</v>
      </c>
      <c r="AH1196" s="216"/>
      <c r="AI1196" s="14"/>
      <c r="AJ1196" s="14"/>
      <c r="AK1196" s="14"/>
      <c r="AL1196" s="14"/>
      <c r="AM1196" s="16" t="str">
        <f t="shared" si="4"/>
        <v>{s:'634106', v:182 , c:'放デイ児童指導員等加配加算Ⅰ３・２６・' ,name:'児童指導員等加配加算（Ⅰ）', value:'その他の従業者' , opt:'その他・休日・重心・5・', limit:'',syoguu:''},</v>
      </c>
      <c r="AN1196" s="16"/>
    </row>
    <row r="1197" ht="16.5" customHeight="1">
      <c r="A1197" s="29">
        <v>63.0</v>
      </c>
      <c r="B1197" s="30">
        <v>4107.0</v>
      </c>
      <c r="C1197" s="31">
        <v>1195.0</v>
      </c>
      <c r="D1197" s="203" t="s">
        <v>1286</v>
      </c>
      <c r="E1197" s="216"/>
      <c r="F1197" s="216"/>
      <c r="G1197" s="127"/>
      <c r="H1197" s="144"/>
      <c r="I1197" s="37" t="s">
        <v>1196</v>
      </c>
      <c r="J1197" s="208">
        <v>152.0</v>
      </c>
      <c r="K1197" s="209"/>
      <c r="L1197" s="210" t="s">
        <v>40</v>
      </c>
      <c r="M1197" s="210"/>
      <c r="N1197" s="210"/>
      <c r="O1197" s="211" t="s">
        <v>1257</v>
      </c>
      <c r="P1197" s="212" t="s">
        <v>1183</v>
      </c>
      <c r="Q1197" s="212" t="s">
        <v>1193</v>
      </c>
      <c r="R1197" s="226">
        <v>6.0</v>
      </c>
      <c r="S1197" s="210"/>
      <c r="T1197" s="210" t="s">
        <v>1158</v>
      </c>
      <c r="U1197" s="210"/>
      <c r="V1197" s="210"/>
      <c r="W1197" s="210" t="s">
        <v>1258</v>
      </c>
      <c r="X1197" s="210"/>
      <c r="Y1197" s="210"/>
      <c r="Z1197" s="210" t="str">
        <f t="shared" si="2"/>
        <v>その他・休日・重心・6・</v>
      </c>
      <c r="AA1197" s="210"/>
      <c r="AB1197" s="210"/>
      <c r="AC1197" s="210"/>
      <c r="AD1197" s="210"/>
      <c r="AE1197" s="213"/>
      <c r="AF1197" s="214"/>
      <c r="AG1197" s="114">
        <f t="shared" si="3"/>
        <v>152</v>
      </c>
      <c r="AH1197" s="216"/>
      <c r="AI1197" s="14"/>
      <c r="AJ1197" s="14"/>
      <c r="AK1197" s="14"/>
      <c r="AL1197" s="14"/>
      <c r="AM1197" s="16" t="str">
        <f t="shared" si="4"/>
        <v>{s:'634107', v:152 , c:'放デイ児童指導員等加配加算Ⅰ３・２７・' ,name:'児童指導員等加配加算（Ⅰ）', value:'その他の従業者' , opt:'その他・休日・重心・6・', limit:'',syoguu:''},</v>
      </c>
      <c r="AN1197" s="16"/>
    </row>
    <row r="1198" ht="16.5" customHeight="1">
      <c r="A1198" s="29">
        <v>63.0</v>
      </c>
      <c r="B1198" s="30">
        <v>4108.0</v>
      </c>
      <c r="C1198" s="31">
        <v>1196.0</v>
      </c>
      <c r="D1198" s="203" t="s">
        <v>1287</v>
      </c>
      <c r="E1198" s="216"/>
      <c r="F1198" s="216"/>
      <c r="G1198" s="127"/>
      <c r="H1198" s="144"/>
      <c r="I1198" s="37" t="s">
        <v>1199</v>
      </c>
      <c r="J1198" s="208">
        <v>130.0</v>
      </c>
      <c r="K1198" s="209"/>
      <c r="L1198" s="210" t="s">
        <v>40</v>
      </c>
      <c r="M1198" s="210"/>
      <c r="N1198" s="210"/>
      <c r="O1198" s="211" t="s">
        <v>1257</v>
      </c>
      <c r="P1198" s="212" t="s">
        <v>1183</v>
      </c>
      <c r="Q1198" s="212" t="s">
        <v>1193</v>
      </c>
      <c r="R1198" s="226">
        <v>7.0</v>
      </c>
      <c r="S1198" s="210"/>
      <c r="T1198" s="210" t="s">
        <v>1158</v>
      </c>
      <c r="U1198" s="210"/>
      <c r="V1198" s="210"/>
      <c r="W1198" s="210" t="s">
        <v>1258</v>
      </c>
      <c r="X1198" s="210"/>
      <c r="Y1198" s="210"/>
      <c r="Z1198" s="210" t="str">
        <f t="shared" si="2"/>
        <v>その他・休日・重心・7・</v>
      </c>
      <c r="AA1198" s="210"/>
      <c r="AB1198" s="210"/>
      <c r="AC1198" s="210"/>
      <c r="AD1198" s="210"/>
      <c r="AE1198" s="213"/>
      <c r="AF1198" s="214"/>
      <c r="AG1198" s="114">
        <f t="shared" si="3"/>
        <v>130</v>
      </c>
      <c r="AH1198" s="216"/>
      <c r="AI1198" s="14"/>
      <c r="AJ1198" s="14"/>
      <c r="AK1198" s="14"/>
      <c r="AL1198" s="14"/>
      <c r="AM1198" s="16" t="str">
        <f t="shared" si="4"/>
        <v>{s:'634108', v:130 , c:'放デイ児童指導員等加配加算Ⅰ３・２８・' ,name:'児童指導員等加配加算（Ⅰ）', value:'その他の従業者' , opt:'その他・休日・重心・7・', limit:'',syoguu:''},</v>
      </c>
      <c r="AN1198" s="16"/>
    </row>
    <row r="1199" ht="16.5" customHeight="1">
      <c r="A1199" s="29">
        <v>63.0</v>
      </c>
      <c r="B1199" s="30">
        <v>4109.0</v>
      </c>
      <c r="C1199" s="31">
        <v>1197.0</v>
      </c>
      <c r="D1199" s="203" t="s">
        <v>1288</v>
      </c>
      <c r="E1199" s="216"/>
      <c r="F1199" s="216"/>
      <c r="G1199" s="127"/>
      <c r="H1199" s="144"/>
      <c r="I1199" s="37" t="s">
        <v>1202</v>
      </c>
      <c r="J1199" s="208">
        <v>114.0</v>
      </c>
      <c r="K1199" s="209"/>
      <c r="L1199" s="210" t="s">
        <v>40</v>
      </c>
      <c r="M1199" s="210"/>
      <c r="N1199" s="210"/>
      <c r="O1199" s="211" t="s">
        <v>1257</v>
      </c>
      <c r="P1199" s="212" t="s">
        <v>1183</v>
      </c>
      <c r="Q1199" s="212" t="s">
        <v>1193</v>
      </c>
      <c r="R1199" s="226">
        <v>8.0</v>
      </c>
      <c r="S1199" s="210"/>
      <c r="T1199" s="210" t="s">
        <v>1158</v>
      </c>
      <c r="U1199" s="210"/>
      <c r="V1199" s="210"/>
      <c r="W1199" s="210" t="s">
        <v>1258</v>
      </c>
      <c r="X1199" s="210"/>
      <c r="Y1199" s="210"/>
      <c r="Z1199" s="210" t="str">
        <f t="shared" si="2"/>
        <v>その他・休日・重心・8・</v>
      </c>
      <c r="AA1199" s="210"/>
      <c r="AB1199" s="210"/>
      <c r="AC1199" s="210"/>
      <c r="AD1199" s="210"/>
      <c r="AE1199" s="213"/>
      <c r="AF1199" s="214"/>
      <c r="AG1199" s="114">
        <f t="shared" si="3"/>
        <v>114</v>
      </c>
      <c r="AH1199" s="216"/>
      <c r="AI1199" s="14"/>
      <c r="AJ1199" s="14"/>
      <c r="AK1199" s="14"/>
      <c r="AL1199" s="14"/>
      <c r="AM1199" s="16" t="str">
        <f t="shared" si="4"/>
        <v>{s:'634109', v:114 , c:'放デイ児童指導員等加配加算Ⅰ３・２９・' ,name:'児童指導員等加配加算（Ⅰ）', value:'その他の従業者' , opt:'その他・休日・重心・8・', limit:'',syoguu:''},</v>
      </c>
      <c r="AN1199" s="16"/>
    </row>
    <row r="1200" ht="16.5" customHeight="1">
      <c r="A1200" s="29">
        <v>63.0</v>
      </c>
      <c r="B1200" s="30">
        <v>4110.0</v>
      </c>
      <c r="C1200" s="31">
        <v>1198.0</v>
      </c>
      <c r="D1200" s="203" t="s">
        <v>1289</v>
      </c>
      <c r="E1200" s="216"/>
      <c r="F1200" s="216"/>
      <c r="G1200" s="127"/>
      <c r="H1200" s="144"/>
      <c r="I1200" s="37" t="s">
        <v>1205</v>
      </c>
      <c r="J1200" s="208">
        <v>101.0</v>
      </c>
      <c r="K1200" s="209"/>
      <c r="L1200" s="210" t="s">
        <v>40</v>
      </c>
      <c r="M1200" s="210"/>
      <c r="N1200" s="210"/>
      <c r="O1200" s="211" t="s">
        <v>1257</v>
      </c>
      <c r="P1200" s="212" t="s">
        <v>1183</v>
      </c>
      <c r="Q1200" s="212" t="s">
        <v>1193</v>
      </c>
      <c r="R1200" s="226">
        <v>9.0</v>
      </c>
      <c r="S1200" s="210"/>
      <c r="T1200" s="210" t="s">
        <v>1158</v>
      </c>
      <c r="U1200" s="210"/>
      <c r="V1200" s="210"/>
      <c r="W1200" s="210" t="s">
        <v>1258</v>
      </c>
      <c r="X1200" s="210"/>
      <c r="Y1200" s="210"/>
      <c r="Z1200" s="210" t="str">
        <f t="shared" si="2"/>
        <v>その他・休日・重心・9・</v>
      </c>
      <c r="AA1200" s="210"/>
      <c r="AB1200" s="210"/>
      <c r="AC1200" s="210"/>
      <c r="AD1200" s="210"/>
      <c r="AE1200" s="213"/>
      <c r="AF1200" s="214"/>
      <c r="AG1200" s="114">
        <f t="shared" si="3"/>
        <v>101</v>
      </c>
      <c r="AH1200" s="216"/>
      <c r="AI1200" s="14"/>
      <c r="AJ1200" s="14"/>
      <c r="AK1200" s="14"/>
      <c r="AL1200" s="14"/>
      <c r="AM1200" s="16" t="str">
        <f t="shared" si="4"/>
        <v>{s:'634110', v:101 , c:'放デイ児童指導員等加配加算Ⅰ３・３０・' ,name:'児童指導員等加配加算（Ⅰ）', value:'その他の従業者' , opt:'その他・休日・重心・9・', limit:'',syoguu:''},</v>
      </c>
      <c r="AN1200" s="16"/>
    </row>
    <row r="1201" ht="16.5" customHeight="1">
      <c r="A1201" s="29">
        <v>63.0</v>
      </c>
      <c r="B1201" s="30">
        <v>4111.0</v>
      </c>
      <c r="C1201" s="31">
        <v>1199.0</v>
      </c>
      <c r="D1201" s="203" t="s">
        <v>1290</v>
      </c>
      <c r="E1201" s="216"/>
      <c r="F1201" s="216"/>
      <c r="G1201" s="127"/>
      <c r="H1201" s="144"/>
      <c r="I1201" s="207" t="s">
        <v>1208</v>
      </c>
      <c r="J1201" s="208">
        <v>91.0</v>
      </c>
      <c r="K1201" s="209"/>
      <c r="L1201" s="210" t="s">
        <v>40</v>
      </c>
      <c r="M1201" s="210"/>
      <c r="N1201" s="210"/>
      <c r="O1201" s="211" t="s">
        <v>1257</v>
      </c>
      <c r="P1201" s="212" t="s">
        <v>1183</v>
      </c>
      <c r="Q1201" s="212" t="s">
        <v>1193</v>
      </c>
      <c r="R1201" s="226">
        <v>10.0</v>
      </c>
      <c r="S1201" s="210"/>
      <c r="T1201" s="210" t="s">
        <v>1158</v>
      </c>
      <c r="U1201" s="210"/>
      <c r="V1201" s="210"/>
      <c r="W1201" s="210" t="s">
        <v>1258</v>
      </c>
      <c r="X1201" s="210"/>
      <c r="Y1201" s="210"/>
      <c r="Z1201" s="210" t="str">
        <f t="shared" si="2"/>
        <v>その他・休日・重心・10・</v>
      </c>
      <c r="AA1201" s="210"/>
      <c r="AB1201" s="210"/>
      <c r="AC1201" s="210"/>
      <c r="AD1201" s="210"/>
      <c r="AE1201" s="213"/>
      <c r="AF1201" s="214"/>
      <c r="AG1201" s="114">
        <f t="shared" si="3"/>
        <v>91</v>
      </c>
      <c r="AH1201" s="216"/>
      <c r="AI1201" s="14"/>
      <c r="AJ1201" s="14"/>
      <c r="AK1201" s="14"/>
      <c r="AL1201" s="14"/>
      <c r="AM1201" s="16" t="str">
        <f t="shared" si="4"/>
        <v>{s:'634111', v:91 , c:'放デイ児童指導員等加配加算Ⅰ３・３１・' ,name:'児童指導員等加配加算（Ⅰ）', value:'その他の従業者' , opt:'その他・休日・重心・10・', limit:'',syoguu:''},</v>
      </c>
      <c r="AN1201" s="16"/>
    </row>
    <row r="1202" ht="16.5" customHeight="1">
      <c r="A1202" s="29">
        <v>63.0</v>
      </c>
      <c r="B1202" s="30">
        <v>4112.0</v>
      </c>
      <c r="C1202" s="31">
        <v>1200.0</v>
      </c>
      <c r="D1202" s="203" t="s">
        <v>1291</v>
      </c>
      <c r="E1202" s="218"/>
      <c r="F1202" s="218"/>
      <c r="G1202" s="20"/>
      <c r="H1202" s="200"/>
      <c r="I1202" s="207" t="s">
        <v>1211</v>
      </c>
      <c r="J1202" s="208">
        <v>61.0</v>
      </c>
      <c r="K1202" s="209"/>
      <c r="L1202" s="210" t="s">
        <v>40</v>
      </c>
      <c r="M1202" s="210"/>
      <c r="N1202" s="210"/>
      <c r="O1202" s="211" t="s">
        <v>1257</v>
      </c>
      <c r="P1202" s="212" t="s">
        <v>1183</v>
      </c>
      <c r="Q1202" s="212" t="s">
        <v>1193</v>
      </c>
      <c r="R1202" s="226" t="s">
        <v>1212</v>
      </c>
      <c r="S1202" s="210"/>
      <c r="T1202" s="210" t="s">
        <v>1158</v>
      </c>
      <c r="U1202" s="210"/>
      <c r="V1202" s="210"/>
      <c r="W1202" s="210" t="s">
        <v>1258</v>
      </c>
      <c r="X1202" s="210"/>
      <c r="Y1202" s="210"/>
      <c r="Z1202" s="210" t="str">
        <f t="shared" si="2"/>
        <v>その他・休日・重心・11以上・</v>
      </c>
      <c r="AA1202" s="210"/>
      <c r="AB1202" s="210"/>
      <c r="AC1202" s="210"/>
      <c r="AD1202" s="210"/>
      <c r="AE1202" s="213"/>
      <c r="AF1202" s="214"/>
      <c r="AG1202" s="114">
        <f t="shared" si="3"/>
        <v>61</v>
      </c>
      <c r="AH1202" s="216"/>
      <c r="AI1202" s="14"/>
      <c r="AJ1202" s="14"/>
      <c r="AK1202" s="14"/>
      <c r="AL1202" s="14"/>
      <c r="AM1202" s="16" t="str">
        <f t="shared" si="4"/>
        <v>{s:'634112', v:61 , c:'放デイ児童指導員等加配加算Ⅰ３・３２・' ,name:'児童指導員等加配加算（Ⅰ）', value:'その他の従業者' , opt:'その他・休日・重心・11以上・', limit:'',syoguu:''},</v>
      </c>
      <c r="AN1202" s="16"/>
    </row>
    <row r="1203" ht="16.5" customHeight="1">
      <c r="A1203" s="29">
        <v>63.0</v>
      </c>
      <c r="B1203" s="30">
        <v>4120.0</v>
      </c>
      <c r="C1203" s="31">
        <v>1201.0</v>
      </c>
      <c r="D1203" s="203" t="s">
        <v>1292</v>
      </c>
      <c r="E1203" s="204" t="s">
        <v>1293</v>
      </c>
      <c r="F1203" s="205" t="s">
        <v>1159</v>
      </c>
      <c r="G1203" s="206" t="s">
        <v>15</v>
      </c>
      <c r="H1203" s="63" t="s">
        <v>16</v>
      </c>
      <c r="I1203" s="207" t="s">
        <v>17</v>
      </c>
      <c r="J1203" s="208">
        <v>209.0</v>
      </c>
      <c r="K1203" s="209"/>
      <c r="L1203" s="210" t="s">
        <v>40</v>
      </c>
      <c r="M1203" s="210"/>
      <c r="N1203" s="210"/>
      <c r="O1203" s="229" t="s">
        <v>1161</v>
      </c>
      <c r="P1203" s="212" t="s">
        <v>1162</v>
      </c>
      <c r="Q1203" s="212" t="s">
        <v>1160</v>
      </c>
      <c r="R1203" s="212" t="s">
        <v>1163</v>
      </c>
      <c r="S1203" s="210"/>
      <c r="T1203" s="210" t="s">
        <v>1293</v>
      </c>
      <c r="U1203" s="210"/>
      <c r="V1203" s="210"/>
      <c r="W1203" s="210" t="s">
        <v>1161</v>
      </c>
      <c r="X1203" s="210"/>
      <c r="Y1203" s="210"/>
      <c r="Z1203" s="210" t="str">
        <f t="shared" si="2"/>
        <v>理学療法士等・平日・区分１の１・10人以下・</v>
      </c>
      <c r="AA1203" s="210"/>
      <c r="AB1203" s="210"/>
      <c r="AC1203" s="210"/>
      <c r="AD1203" s="210"/>
      <c r="AE1203" s="213"/>
      <c r="AF1203" s="214"/>
      <c r="AG1203" s="114">
        <f t="shared" si="3"/>
        <v>209</v>
      </c>
      <c r="AH1203" s="216"/>
      <c r="AI1203" s="14"/>
      <c r="AJ1203" s="14"/>
      <c r="AK1203" s="14"/>
      <c r="AL1203" s="14"/>
      <c r="AM1203" s="16" t="str">
        <f t="shared" si="4"/>
        <v>{s:'634120', v:209 , c:'放デイ児童指導員等加配加算Ⅱ１・１・' ,name:'児童指導員等加配加算（Ⅱ）', value:'理学療法士等' , opt:'理学療法士等・平日・区分１の１・10人以下・', limit:'',syoguu:''},</v>
      </c>
      <c r="AN1203" s="16"/>
    </row>
    <row r="1204" ht="16.5" customHeight="1">
      <c r="A1204" s="29">
        <v>63.0</v>
      </c>
      <c r="B1204" s="30">
        <v>4121.0</v>
      </c>
      <c r="C1204" s="31">
        <v>1202.0</v>
      </c>
      <c r="D1204" s="203" t="s">
        <v>1294</v>
      </c>
      <c r="E1204" s="131"/>
      <c r="F1204" s="216"/>
      <c r="G1204" s="131"/>
      <c r="H1204" s="63"/>
      <c r="I1204" s="207" t="s">
        <v>1165</v>
      </c>
      <c r="J1204" s="208">
        <v>139.0</v>
      </c>
      <c r="K1204" s="209"/>
      <c r="L1204" s="210" t="s">
        <v>40</v>
      </c>
      <c r="M1204" s="210"/>
      <c r="N1204" s="210"/>
      <c r="O1204" s="229" t="s">
        <v>1161</v>
      </c>
      <c r="P1204" s="212" t="s">
        <v>1162</v>
      </c>
      <c r="Q1204" s="212" t="s">
        <v>1160</v>
      </c>
      <c r="R1204" s="212" t="s">
        <v>1166</v>
      </c>
      <c r="S1204" s="210"/>
      <c r="T1204" s="210" t="s">
        <v>1293</v>
      </c>
      <c r="U1204" s="210"/>
      <c r="V1204" s="210"/>
      <c r="W1204" s="210" t="s">
        <v>1161</v>
      </c>
      <c r="X1204" s="210"/>
      <c r="Y1204" s="210"/>
      <c r="Z1204" s="210" t="str">
        <f t="shared" si="2"/>
        <v>理学療法士等・平日・区分１の１・11から20・</v>
      </c>
      <c r="AA1204" s="210"/>
      <c r="AB1204" s="210"/>
      <c r="AC1204" s="210"/>
      <c r="AD1204" s="210"/>
      <c r="AE1204" s="213"/>
      <c r="AF1204" s="214"/>
      <c r="AG1204" s="114">
        <f t="shared" si="3"/>
        <v>139</v>
      </c>
      <c r="AH1204" s="216"/>
      <c r="AI1204" s="14"/>
      <c r="AJ1204" s="14"/>
      <c r="AK1204" s="14"/>
      <c r="AL1204" s="14"/>
      <c r="AM1204" s="16" t="str">
        <f t="shared" si="4"/>
        <v>{s:'634121', v:139 , c:'放デイ児童指導員等加配加算Ⅱ１・２・' ,name:'児童指導員等加配加算（Ⅱ）', value:'理学療法士等' , opt:'理学療法士等・平日・区分１の１・11から20・', limit:'',syoguu:''},</v>
      </c>
      <c r="AN1204" s="16"/>
    </row>
    <row r="1205" ht="16.5" customHeight="1">
      <c r="A1205" s="29">
        <v>63.0</v>
      </c>
      <c r="B1205" s="30">
        <v>4122.0</v>
      </c>
      <c r="C1205" s="31">
        <v>1203.0</v>
      </c>
      <c r="D1205" s="203" t="s">
        <v>1295</v>
      </c>
      <c r="E1205" s="131"/>
      <c r="F1205" s="216"/>
      <c r="G1205" s="131"/>
      <c r="H1205" s="140"/>
      <c r="I1205" s="207" t="s">
        <v>1168</v>
      </c>
      <c r="J1205" s="208">
        <v>84.0</v>
      </c>
      <c r="K1205" s="209"/>
      <c r="L1205" s="210" t="s">
        <v>40</v>
      </c>
      <c r="M1205" s="210"/>
      <c r="N1205" s="210"/>
      <c r="O1205" s="229" t="s">
        <v>1161</v>
      </c>
      <c r="P1205" s="212" t="s">
        <v>1162</v>
      </c>
      <c r="Q1205" s="212" t="s">
        <v>1160</v>
      </c>
      <c r="R1205" s="212" t="s">
        <v>1169</v>
      </c>
      <c r="S1205" s="210"/>
      <c r="T1205" s="210" t="s">
        <v>1293</v>
      </c>
      <c r="U1205" s="210"/>
      <c r="V1205" s="210"/>
      <c r="W1205" s="210" t="s">
        <v>1161</v>
      </c>
      <c r="X1205" s="210"/>
      <c r="Y1205" s="210"/>
      <c r="Z1205" s="210" t="str">
        <f t="shared" si="2"/>
        <v>理学療法士等・平日・区分１の１・21人以上・</v>
      </c>
      <c r="AA1205" s="210"/>
      <c r="AB1205" s="210"/>
      <c r="AC1205" s="210"/>
      <c r="AD1205" s="210"/>
      <c r="AE1205" s="213"/>
      <c r="AF1205" s="214"/>
      <c r="AG1205" s="114">
        <f t="shared" si="3"/>
        <v>84</v>
      </c>
      <c r="AH1205" s="216"/>
      <c r="AI1205" s="14"/>
      <c r="AJ1205" s="14"/>
      <c r="AK1205" s="14"/>
      <c r="AL1205" s="14"/>
      <c r="AM1205" s="16" t="str">
        <f t="shared" si="4"/>
        <v>{s:'634122', v:84 , c:'放デイ児童指導員等加配加算Ⅱ１・３・' ,name:'児童指導員等加配加算（Ⅱ）', value:'理学療法士等' , opt:'理学療法士等・平日・区分１の１・21人以上・', limit:'',syoguu:''},</v>
      </c>
      <c r="AN1205" s="16"/>
    </row>
    <row r="1206" ht="16.5" customHeight="1">
      <c r="A1206" s="29">
        <v>63.0</v>
      </c>
      <c r="B1206" s="30">
        <v>4123.0</v>
      </c>
      <c r="C1206" s="31">
        <v>1204.0</v>
      </c>
      <c r="D1206" s="203" t="s">
        <v>1296</v>
      </c>
      <c r="E1206" s="131"/>
      <c r="F1206" s="216"/>
      <c r="G1206" s="131"/>
      <c r="H1206" s="217" t="s">
        <v>102</v>
      </c>
      <c r="I1206" s="207" t="s">
        <v>17</v>
      </c>
      <c r="J1206" s="208">
        <v>209.0</v>
      </c>
      <c r="K1206" s="209"/>
      <c r="L1206" s="210" t="s">
        <v>40</v>
      </c>
      <c r="M1206" s="210"/>
      <c r="N1206" s="210"/>
      <c r="O1206" s="229" t="s">
        <v>1161</v>
      </c>
      <c r="P1206" s="212" t="s">
        <v>1162</v>
      </c>
      <c r="Q1206" s="212" t="s">
        <v>1171</v>
      </c>
      <c r="R1206" s="212" t="s">
        <v>1163</v>
      </c>
      <c r="S1206" s="210"/>
      <c r="T1206" s="210" t="s">
        <v>1293</v>
      </c>
      <c r="U1206" s="210"/>
      <c r="V1206" s="210"/>
      <c r="W1206" s="210" t="s">
        <v>1161</v>
      </c>
      <c r="X1206" s="210"/>
      <c r="Y1206" s="210"/>
      <c r="Z1206" s="210" t="str">
        <f t="shared" si="2"/>
        <v>理学療法士等・平日・区分１の２・10人以下・</v>
      </c>
      <c r="AA1206" s="210"/>
      <c r="AB1206" s="210"/>
      <c r="AC1206" s="210"/>
      <c r="AD1206" s="210"/>
      <c r="AE1206" s="213"/>
      <c r="AF1206" s="214"/>
      <c r="AG1206" s="114">
        <f t="shared" si="3"/>
        <v>209</v>
      </c>
      <c r="AH1206" s="216"/>
      <c r="AI1206" s="14"/>
      <c r="AJ1206" s="14"/>
      <c r="AK1206" s="14"/>
      <c r="AL1206" s="14"/>
      <c r="AM1206" s="16" t="str">
        <f t="shared" si="4"/>
        <v>{s:'634123', v:209 , c:'放デイ児童指導員等加配加算Ⅱ１・４・' ,name:'児童指導員等加配加算（Ⅱ）', value:'理学療法士等' , opt:'理学療法士等・平日・区分１の２・10人以下・', limit:'',syoguu:''},</v>
      </c>
      <c r="AN1206" s="16"/>
    </row>
    <row r="1207" ht="16.5" customHeight="1">
      <c r="A1207" s="29">
        <v>63.0</v>
      </c>
      <c r="B1207" s="30">
        <v>4124.0</v>
      </c>
      <c r="C1207" s="31">
        <v>1205.0</v>
      </c>
      <c r="D1207" s="203" t="s">
        <v>1297</v>
      </c>
      <c r="E1207" s="216"/>
      <c r="F1207" s="216"/>
      <c r="G1207" s="131"/>
      <c r="H1207" s="105"/>
      <c r="I1207" s="207" t="s">
        <v>1165</v>
      </c>
      <c r="J1207" s="208">
        <v>139.0</v>
      </c>
      <c r="K1207" s="209"/>
      <c r="L1207" s="210" t="s">
        <v>40</v>
      </c>
      <c r="M1207" s="210"/>
      <c r="N1207" s="210"/>
      <c r="O1207" s="229" t="s">
        <v>1161</v>
      </c>
      <c r="P1207" s="212" t="s">
        <v>1162</v>
      </c>
      <c r="Q1207" s="212" t="s">
        <v>1171</v>
      </c>
      <c r="R1207" s="212" t="s">
        <v>1166</v>
      </c>
      <c r="S1207" s="210"/>
      <c r="T1207" s="210" t="s">
        <v>1293</v>
      </c>
      <c r="U1207" s="210"/>
      <c r="V1207" s="210"/>
      <c r="W1207" s="210" t="s">
        <v>1161</v>
      </c>
      <c r="X1207" s="210"/>
      <c r="Y1207" s="210"/>
      <c r="Z1207" s="210" t="str">
        <f t="shared" si="2"/>
        <v>理学療法士等・平日・区分１の２・11から20・</v>
      </c>
      <c r="AA1207" s="210"/>
      <c r="AB1207" s="210"/>
      <c r="AC1207" s="210"/>
      <c r="AD1207" s="210"/>
      <c r="AE1207" s="213"/>
      <c r="AF1207" s="214"/>
      <c r="AG1207" s="114">
        <f t="shared" si="3"/>
        <v>139</v>
      </c>
      <c r="AH1207" s="216"/>
      <c r="AI1207" s="14"/>
      <c r="AJ1207" s="14"/>
      <c r="AK1207" s="14"/>
      <c r="AL1207" s="14"/>
      <c r="AM1207" s="16" t="str">
        <f t="shared" si="4"/>
        <v>{s:'634124', v:139 , c:'放デイ児童指導員等加配加算Ⅱ１・５・' ,name:'児童指導員等加配加算（Ⅱ）', value:'理学療法士等' , opt:'理学療法士等・平日・区分１の２・11から20・', limit:'',syoguu:''},</v>
      </c>
      <c r="AN1207" s="16"/>
    </row>
    <row r="1208" ht="16.5" customHeight="1">
      <c r="A1208" s="29">
        <v>63.0</v>
      </c>
      <c r="B1208" s="30">
        <v>4125.0</v>
      </c>
      <c r="C1208" s="31">
        <v>1206.0</v>
      </c>
      <c r="D1208" s="203" t="s">
        <v>1298</v>
      </c>
      <c r="E1208" s="216"/>
      <c r="F1208" s="216"/>
      <c r="G1208" s="195"/>
      <c r="H1208" s="218"/>
      <c r="I1208" s="207" t="s">
        <v>1168</v>
      </c>
      <c r="J1208" s="208">
        <v>84.0</v>
      </c>
      <c r="K1208" s="209"/>
      <c r="L1208" s="210" t="s">
        <v>40</v>
      </c>
      <c r="M1208" s="210"/>
      <c r="N1208" s="210"/>
      <c r="O1208" s="229" t="s">
        <v>1161</v>
      </c>
      <c r="P1208" s="212" t="s">
        <v>1162</v>
      </c>
      <c r="Q1208" s="212" t="s">
        <v>1171</v>
      </c>
      <c r="R1208" s="212" t="s">
        <v>1169</v>
      </c>
      <c r="S1208" s="210"/>
      <c r="T1208" s="210" t="s">
        <v>1293</v>
      </c>
      <c r="U1208" s="210"/>
      <c r="V1208" s="210"/>
      <c r="W1208" s="210" t="s">
        <v>1161</v>
      </c>
      <c r="X1208" s="210"/>
      <c r="Y1208" s="210"/>
      <c r="Z1208" s="210" t="str">
        <f t="shared" si="2"/>
        <v>理学療法士等・平日・区分１の２・21人以上・</v>
      </c>
      <c r="AA1208" s="210"/>
      <c r="AB1208" s="210"/>
      <c r="AC1208" s="210"/>
      <c r="AD1208" s="210"/>
      <c r="AE1208" s="213"/>
      <c r="AF1208" s="214"/>
      <c r="AG1208" s="114">
        <f t="shared" si="3"/>
        <v>84</v>
      </c>
      <c r="AH1208" s="216"/>
      <c r="AI1208" s="14"/>
      <c r="AJ1208" s="14"/>
      <c r="AK1208" s="14"/>
      <c r="AL1208" s="14"/>
      <c r="AM1208" s="16" t="str">
        <f t="shared" si="4"/>
        <v>{s:'634125', v:84 , c:'放デイ児童指導員等加配加算Ⅱ１・６・' ,name:'児童指導員等加配加算（Ⅱ）', value:'理学療法士等' , opt:'理学療法士等・平日・区分１の２・21人以上・', limit:'',syoguu:''},</v>
      </c>
      <c r="AN1208" s="16"/>
    </row>
    <row r="1209" ht="16.5" customHeight="1">
      <c r="A1209" s="29">
        <v>63.0</v>
      </c>
      <c r="B1209" s="30">
        <v>4126.0</v>
      </c>
      <c r="C1209" s="31">
        <v>1207.0</v>
      </c>
      <c r="D1209" s="203" t="s">
        <v>1299</v>
      </c>
      <c r="E1209" s="216"/>
      <c r="F1209" s="216"/>
      <c r="G1209" s="221" t="s">
        <v>322</v>
      </c>
      <c r="H1209" s="220" t="s">
        <v>1271</v>
      </c>
      <c r="I1209" s="207" t="s">
        <v>17</v>
      </c>
      <c r="J1209" s="208">
        <v>209.0</v>
      </c>
      <c r="K1209" s="209"/>
      <c r="L1209" s="210" t="s">
        <v>40</v>
      </c>
      <c r="M1209" s="210"/>
      <c r="N1209" s="210"/>
      <c r="O1209" s="229" t="s">
        <v>1161</v>
      </c>
      <c r="P1209" s="212" t="s">
        <v>1183</v>
      </c>
      <c r="Q1209" s="212" t="s">
        <v>1184</v>
      </c>
      <c r="R1209" s="212" t="s">
        <v>1163</v>
      </c>
      <c r="S1209" s="210"/>
      <c r="T1209" s="210" t="s">
        <v>1293</v>
      </c>
      <c r="U1209" s="210"/>
      <c r="V1209" s="210"/>
      <c r="W1209" s="210" t="s">
        <v>1161</v>
      </c>
      <c r="X1209" s="210"/>
      <c r="Y1209" s="210"/>
      <c r="Z1209" s="210" t="str">
        <f t="shared" si="2"/>
        <v>理学療法士等・休日・区分１・10人以下・</v>
      </c>
      <c r="AA1209" s="210"/>
      <c r="AB1209" s="210"/>
      <c r="AC1209" s="210"/>
      <c r="AD1209" s="210"/>
      <c r="AE1209" s="213"/>
      <c r="AF1209" s="214"/>
      <c r="AG1209" s="114">
        <f t="shared" si="3"/>
        <v>209</v>
      </c>
      <c r="AH1209" s="216"/>
      <c r="AI1209" s="14"/>
      <c r="AJ1209" s="14"/>
      <c r="AK1209" s="14"/>
      <c r="AL1209" s="14"/>
      <c r="AM1209" s="16" t="str">
        <f t="shared" si="4"/>
        <v>{s:'634126', v:209 , c:'放デイ児童指導員等加配加算Ⅱ１・７・' ,name:'児童指導員等加配加算（Ⅱ）', value:'理学療法士等' , opt:'理学療法士等・休日・区分１・10人以下・', limit:'',syoguu:''},</v>
      </c>
      <c r="AN1209" s="16"/>
    </row>
    <row r="1210" ht="16.5" customHeight="1">
      <c r="A1210" s="29">
        <v>63.0</v>
      </c>
      <c r="B1210" s="30">
        <v>4127.0</v>
      </c>
      <c r="C1210" s="31">
        <v>1208.0</v>
      </c>
      <c r="D1210" s="203" t="s">
        <v>1300</v>
      </c>
      <c r="E1210" s="216"/>
      <c r="F1210" s="216"/>
      <c r="G1210" s="222"/>
      <c r="H1210" s="216"/>
      <c r="I1210" s="207" t="s">
        <v>1165</v>
      </c>
      <c r="J1210" s="208">
        <v>139.0</v>
      </c>
      <c r="K1210" s="209"/>
      <c r="L1210" s="210" t="s">
        <v>40</v>
      </c>
      <c r="M1210" s="210"/>
      <c r="N1210" s="210"/>
      <c r="O1210" s="229" t="s">
        <v>1161</v>
      </c>
      <c r="P1210" s="212" t="s">
        <v>1183</v>
      </c>
      <c r="Q1210" s="212" t="s">
        <v>1184</v>
      </c>
      <c r="R1210" s="212" t="s">
        <v>1166</v>
      </c>
      <c r="S1210" s="210"/>
      <c r="T1210" s="210" t="s">
        <v>1293</v>
      </c>
      <c r="U1210" s="210"/>
      <c r="V1210" s="210"/>
      <c r="W1210" s="210" t="s">
        <v>1161</v>
      </c>
      <c r="X1210" s="210"/>
      <c r="Y1210" s="210"/>
      <c r="Z1210" s="210" t="str">
        <f t="shared" si="2"/>
        <v>理学療法士等・休日・区分１・11から20・</v>
      </c>
      <c r="AA1210" s="210"/>
      <c r="AB1210" s="210"/>
      <c r="AC1210" s="210"/>
      <c r="AD1210" s="210"/>
      <c r="AE1210" s="213"/>
      <c r="AF1210" s="214"/>
      <c r="AG1210" s="114">
        <f t="shared" si="3"/>
        <v>139</v>
      </c>
      <c r="AH1210" s="216"/>
      <c r="AI1210" s="14"/>
      <c r="AJ1210" s="14"/>
      <c r="AK1210" s="14"/>
      <c r="AL1210" s="14"/>
      <c r="AM1210" s="16" t="str">
        <f t="shared" si="4"/>
        <v>{s:'634127', v:139 , c:'放デイ児童指導員等加配加算Ⅱ１・８・' ,name:'児童指導員等加配加算（Ⅱ）', value:'理学療法士等' , opt:'理学療法士等・休日・区分１・11から20・', limit:'',syoguu:''},</v>
      </c>
      <c r="AN1210" s="16"/>
    </row>
    <row r="1211" ht="16.5" customHeight="1">
      <c r="A1211" s="29">
        <v>63.0</v>
      </c>
      <c r="B1211" s="30">
        <v>4128.0</v>
      </c>
      <c r="C1211" s="31">
        <v>1209.0</v>
      </c>
      <c r="D1211" s="203" t="s">
        <v>1301</v>
      </c>
      <c r="E1211" s="216"/>
      <c r="F1211" s="216"/>
      <c r="G1211" s="223"/>
      <c r="H1211" s="218"/>
      <c r="I1211" s="207" t="s">
        <v>1168</v>
      </c>
      <c r="J1211" s="208">
        <v>84.0</v>
      </c>
      <c r="K1211" s="209"/>
      <c r="L1211" s="210" t="s">
        <v>40</v>
      </c>
      <c r="M1211" s="210"/>
      <c r="N1211" s="210"/>
      <c r="O1211" s="229" t="s">
        <v>1161</v>
      </c>
      <c r="P1211" s="212" t="s">
        <v>1183</v>
      </c>
      <c r="Q1211" s="212" t="s">
        <v>1184</v>
      </c>
      <c r="R1211" s="212" t="s">
        <v>1169</v>
      </c>
      <c r="S1211" s="210"/>
      <c r="T1211" s="210" t="s">
        <v>1293</v>
      </c>
      <c r="U1211" s="210"/>
      <c r="V1211" s="210"/>
      <c r="W1211" s="210" t="s">
        <v>1161</v>
      </c>
      <c r="X1211" s="210"/>
      <c r="Y1211" s="210"/>
      <c r="Z1211" s="210" t="str">
        <f t="shared" si="2"/>
        <v>理学療法士等・休日・区分１・21人以上・</v>
      </c>
      <c r="AA1211" s="210"/>
      <c r="AB1211" s="210"/>
      <c r="AC1211" s="210"/>
      <c r="AD1211" s="210"/>
      <c r="AE1211" s="213"/>
      <c r="AF1211" s="214"/>
      <c r="AG1211" s="114">
        <f t="shared" si="3"/>
        <v>84</v>
      </c>
      <c r="AH1211" s="216"/>
      <c r="AI1211" s="14"/>
      <c r="AJ1211" s="14"/>
      <c r="AK1211" s="14"/>
      <c r="AL1211" s="14"/>
      <c r="AM1211" s="16" t="str">
        <f t="shared" si="4"/>
        <v>{s:'634128', v:84 , c:'放デイ児童指導員等加配加算Ⅱ１・９・' ,name:'児童指導員等加配加算（Ⅱ）', value:'理学療法士等' , opt:'理学療法士等・休日・区分１・21人以上・', limit:'',syoguu:''},</v>
      </c>
      <c r="AN1211" s="16"/>
    </row>
    <row r="1212" ht="16.5" customHeight="1">
      <c r="A1212" s="29">
        <v>63.0</v>
      </c>
      <c r="B1212" s="30">
        <v>4130.0</v>
      </c>
      <c r="C1212" s="31">
        <v>1210.0</v>
      </c>
      <c r="D1212" s="203" t="s">
        <v>1302</v>
      </c>
      <c r="E1212" s="228"/>
      <c r="F1212" s="205" t="s">
        <v>1221</v>
      </c>
      <c r="G1212" s="206" t="s">
        <v>15</v>
      </c>
      <c r="H1212" s="63" t="s">
        <v>16</v>
      </c>
      <c r="I1212" s="207" t="s">
        <v>17</v>
      </c>
      <c r="J1212" s="208">
        <v>155.0</v>
      </c>
      <c r="K1212" s="209"/>
      <c r="L1212" s="210" t="s">
        <v>40</v>
      </c>
      <c r="M1212" s="210"/>
      <c r="N1212" s="210"/>
      <c r="O1212" s="229" t="s">
        <v>1222</v>
      </c>
      <c r="P1212" s="212" t="s">
        <v>1162</v>
      </c>
      <c r="Q1212" s="212" t="s">
        <v>1160</v>
      </c>
      <c r="R1212" s="212" t="s">
        <v>1163</v>
      </c>
      <c r="S1212" s="210"/>
      <c r="T1212" s="210" t="s">
        <v>1293</v>
      </c>
      <c r="U1212" s="210"/>
      <c r="V1212" s="210"/>
      <c r="W1212" s="210" t="s">
        <v>1223</v>
      </c>
      <c r="X1212" s="210"/>
      <c r="Y1212" s="210"/>
      <c r="Z1212" s="210" t="str">
        <f t="shared" si="2"/>
        <v>児童指導員・平日・区分１の１・10人以下・</v>
      </c>
      <c r="AA1212" s="210"/>
      <c r="AB1212" s="210"/>
      <c r="AC1212" s="210"/>
      <c r="AD1212" s="210"/>
      <c r="AE1212" s="213"/>
      <c r="AF1212" s="214"/>
      <c r="AG1212" s="114">
        <f t="shared" si="3"/>
        <v>155</v>
      </c>
      <c r="AH1212" s="216"/>
      <c r="AI1212" s="14"/>
      <c r="AJ1212" s="14"/>
      <c r="AK1212" s="14"/>
      <c r="AL1212" s="14"/>
      <c r="AM1212" s="16" t="str">
        <f t="shared" si="4"/>
        <v>{s:'634130', v:155 , c:'放デイ児童指導員等加配加算Ⅱ２・１・' ,name:'児童指導員等加配加算（Ⅱ）', value:'児童指導員等' , opt:'児童指導員・平日・区分１の１・10人以下・', limit:'',syoguu:''},</v>
      </c>
      <c r="AN1212" s="16"/>
    </row>
    <row r="1213" ht="16.5" customHeight="1">
      <c r="A1213" s="29">
        <v>63.0</v>
      </c>
      <c r="B1213" s="30">
        <v>4131.0</v>
      </c>
      <c r="C1213" s="31">
        <v>1211.0</v>
      </c>
      <c r="D1213" s="203" t="s">
        <v>1303</v>
      </c>
      <c r="E1213" s="216"/>
      <c r="F1213" s="216"/>
      <c r="G1213" s="131"/>
      <c r="H1213" s="63"/>
      <c r="I1213" s="207" t="s">
        <v>1165</v>
      </c>
      <c r="J1213" s="208">
        <v>103.0</v>
      </c>
      <c r="K1213" s="209"/>
      <c r="L1213" s="210" t="s">
        <v>40</v>
      </c>
      <c r="M1213" s="210"/>
      <c r="N1213" s="210"/>
      <c r="O1213" s="229" t="s">
        <v>1222</v>
      </c>
      <c r="P1213" s="212" t="s">
        <v>1162</v>
      </c>
      <c r="Q1213" s="212" t="s">
        <v>1160</v>
      </c>
      <c r="R1213" s="212" t="s">
        <v>1166</v>
      </c>
      <c r="S1213" s="210"/>
      <c r="T1213" s="210" t="s">
        <v>1293</v>
      </c>
      <c r="U1213" s="210"/>
      <c r="V1213" s="210"/>
      <c r="W1213" s="210" t="s">
        <v>1223</v>
      </c>
      <c r="X1213" s="210"/>
      <c r="Y1213" s="210"/>
      <c r="Z1213" s="210" t="str">
        <f t="shared" si="2"/>
        <v>児童指導員・平日・区分１の１・11から20・</v>
      </c>
      <c r="AA1213" s="210"/>
      <c r="AB1213" s="210"/>
      <c r="AC1213" s="210"/>
      <c r="AD1213" s="210"/>
      <c r="AE1213" s="213"/>
      <c r="AF1213" s="214"/>
      <c r="AG1213" s="114">
        <f t="shared" si="3"/>
        <v>103</v>
      </c>
      <c r="AH1213" s="216"/>
      <c r="AI1213" s="14"/>
      <c r="AJ1213" s="14"/>
      <c r="AK1213" s="14"/>
      <c r="AL1213" s="14"/>
      <c r="AM1213" s="16" t="str">
        <f t="shared" si="4"/>
        <v>{s:'634131', v:103 , c:'放デイ児童指導員等加配加算Ⅱ２・２・' ,name:'児童指導員等加配加算（Ⅱ）', value:'児童指導員等' , opt:'児童指導員・平日・区分１の１・11から20・', limit:'',syoguu:''},</v>
      </c>
      <c r="AN1213" s="16"/>
    </row>
    <row r="1214" ht="16.5" customHeight="1">
      <c r="A1214" s="29">
        <v>63.0</v>
      </c>
      <c r="B1214" s="30">
        <v>4132.0</v>
      </c>
      <c r="C1214" s="31">
        <v>1212.0</v>
      </c>
      <c r="D1214" s="203" t="s">
        <v>1304</v>
      </c>
      <c r="E1214" s="216"/>
      <c r="F1214" s="216"/>
      <c r="G1214" s="131"/>
      <c r="H1214" s="140"/>
      <c r="I1214" s="207" t="s">
        <v>1168</v>
      </c>
      <c r="J1214" s="208">
        <v>62.0</v>
      </c>
      <c r="K1214" s="209"/>
      <c r="L1214" s="210" t="s">
        <v>40</v>
      </c>
      <c r="M1214" s="210"/>
      <c r="N1214" s="210"/>
      <c r="O1214" s="229" t="s">
        <v>1222</v>
      </c>
      <c r="P1214" s="212" t="s">
        <v>1162</v>
      </c>
      <c r="Q1214" s="212" t="s">
        <v>1160</v>
      </c>
      <c r="R1214" s="212" t="s">
        <v>1169</v>
      </c>
      <c r="S1214" s="210"/>
      <c r="T1214" s="210" t="s">
        <v>1293</v>
      </c>
      <c r="U1214" s="210"/>
      <c r="V1214" s="210"/>
      <c r="W1214" s="210" t="s">
        <v>1223</v>
      </c>
      <c r="X1214" s="210"/>
      <c r="Y1214" s="210"/>
      <c r="Z1214" s="210" t="str">
        <f t="shared" si="2"/>
        <v>児童指導員・平日・区分１の１・21人以上・</v>
      </c>
      <c r="AA1214" s="210"/>
      <c r="AB1214" s="210"/>
      <c r="AC1214" s="210"/>
      <c r="AD1214" s="210"/>
      <c r="AE1214" s="213"/>
      <c r="AF1214" s="214"/>
      <c r="AG1214" s="114">
        <f t="shared" si="3"/>
        <v>62</v>
      </c>
      <c r="AH1214" s="216"/>
      <c r="AI1214" s="14"/>
      <c r="AJ1214" s="14"/>
      <c r="AK1214" s="14"/>
      <c r="AL1214" s="14"/>
      <c r="AM1214" s="16" t="str">
        <f t="shared" si="4"/>
        <v>{s:'634132', v:62 , c:'放デイ児童指導員等加配加算Ⅱ２・３・' ,name:'児童指導員等加配加算（Ⅱ）', value:'児童指導員等' , opt:'児童指導員・平日・区分１の１・21人以上・', limit:'',syoguu:''},</v>
      </c>
      <c r="AN1214" s="16"/>
    </row>
    <row r="1215" ht="16.5" customHeight="1">
      <c r="A1215" s="29">
        <v>63.0</v>
      </c>
      <c r="B1215" s="30">
        <v>4133.0</v>
      </c>
      <c r="C1215" s="31">
        <v>1213.0</v>
      </c>
      <c r="D1215" s="203" t="s">
        <v>1305</v>
      </c>
      <c r="E1215" s="216"/>
      <c r="F1215" s="216"/>
      <c r="G1215" s="131"/>
      <c r="H1215" s="217" t="s">
        <v>102</v>
      </c>
      <c r="I1215" s="207" t="s">
        <v>17</v>
      </c>
      <c r="J1215" s="208">
        <v>155.0</v>
      </c>
      <c r="K1215" s="209"/>
      <c r="L1215" s="210" t="s">
        <v>40</v>
      </c>
      <c r="M1215" s="210"/>
      <c r="N1215" s="210"/>
      <c r="O1215" s="229" t="s">
        <v>1222</v>
      </c>
      <c r="P1215" s="212" t="s">
        <v>1162</v>
      </c>
      <c r="Q1215" s="212" t="s">
        <v>1171</v>
      </c>
      <c r="R1215" s="212" t="s">
        <v>1163</v>
      </c>
      <c r="S1215" s="210"/>
      <c r="T1215" s="210" t="s">
        <v>1293</v>
      </c>
      <c r="U1215" s="210"/>
      <c r="V1215" s="210"/>
      <c r="W1215" s="210" t="s">
        <v>1223</v>
      </c>
      <c r="X1215" s="210"/>
      <c r="Y1215" s="210"/>
      <c r="Z1215" s="210" t="str">
        <f t="shared" si="2"/>
        <v>児童指導員・平日・区分１の２・10人以下・</v>
      </c>
      <c r="AA1215" s="210"/>
      <c r="AB1215" s="210"/>
      <c r="AC1215" s="210"/>
      <c r="AD1215" s="210"/>
      <c r="AE1215" s="213"/>
      <c r="AF1215" s="214"/>
      <c r="AG1215" s="114">
        <f t="shared" si="3"/>
        <v>155</v>
      </c>
      <c r="AH1215" s="216"/>
      <c r="AI1215" s="14"/>
      <c r="AJ1215" s="14"/>
      <c r="AK1215" s="14"/>
      <c r="AL1215" s="14"/>
      <c r="AM1215" s="16" t="str">
        <f t="shared" si="4"/>
        <v>{s:'634133', v:155 , c:'放デイ児童指導員等加配加算Ⅱ２・４・' ,name:'児童指導員等加配加算（Ⅱ）', value:'児童指導員等' , opt:'児童指導員・平日・区分１の２・10人以下・', limit:'',syoguu:''},</v>
      </c>
      <c r="AN1215" s="16"/>
    </row>
    <row r="1216" ht="16.5" customHeight="1">
      <c r="A1216" s="29">
        <v>63.0</v>
      </c>
      <c r="B1216" s="30">
        <v>4134.0</v>
      </c>
      <c r="C1216" s="31">
        <v>1214.0</v>
      </c>
      <c r="D1216" s="203" t="s">
        <v>1306</v>
      </c>
      <c r="E1216" s="216"/>
      <c r="F1216" s="216"/>
      <c r="G1216" s="131"/>
      <c r="H1216" s="105"/>
      <c r="I1216" s="207" t="s">
        <v>1165</v>
      </c>
      <c r="J1216" s="208">
        <v>103.0</v>
      </c>
      <c r="K1216" s="209"/>
      <c r="L1216" s="210" t="s">
        <v>40</v>
      </c>
      <c r="M1216" s="210"/>
      <c r="N1216" s="210"/>
      <c r="O1216" s="229" t="s">
        <v>1222</v>
      </c>
      <c r="P1216" s="212" t="s">
        <v>1162</v>
      </c>
      <c r="Q1216" s="212" t="s">
        <v>1171</v>
      </c>
      <c r="R1216" s="212" t="s">
        <v>1166</v>
      </c>
      <c r="S1216" s="210"/>
      <c r="T1216" s="210" t="s">
        <v>1293</v>
      </c>
      <c r="U1216" s="210"/>
      <c r="V1216" s="210"/>
      <c r="W1216" s="210" t="s">
        <v>1223</v>
      </c>
      <c r="X1216" s="210"/>
      <c r="Y1216" s="210"/>
      <c r="Z1216" s="210" t="str">
        <f t="shared" si="2"/>
        <v>児童指導員・平日・区分１の２・11から20・</v>
      </c>
      <c r="AA1216" s="210"/>
      <c r="AB1216" s="210"/>
      <c r="AC1216" s="210"/>
      <c r="AD1216" s="210"/>
      <c r="AE1216" s="213"/>
      <c r="AF1216" s="214"/>
      <c r="AG1216" s="114">
        <f t="shared" si="3"/>
        <v>103</v>
      </c>
      <c r="AH1216" s="216"/>
      <c r="AI1216" s="14"/>
      <c r="AJ1216" s="14"/>
      <c r="AK1216" s="14"/>
      <c r="AL1216" s="14"/>
      <c r="AM1216" s="16" t="str">
        <f t="shared" si="4"/>
        <v>{s:'634134', v:103 , c:'放デイ児童指導員等加配加算Ⅱ２・５・' ,name:'児童指導員等加配加算（Ⅱ）', value:'児童指導員等' , opt:'児童指導員・平日・区分１の２・11から20・', limit:'',syoguu:''},</v>
      </c>
      <c r="AN1216" s="16"/>
    </row>
    <row r="1217" ht="16.5" customHeight="1">
      <c r="A1217" s="29">
        <v>63.0</v>
      </c>
      <c r="B1217" s="30">
        <v>4135.0</v>
      </c>
      <c r="C1217" s="31">
        <v>1215.0</v>
      </c>
      <c r="D1217" s="203" t="s">
        <v>1307</v>
      </c>
      <c r="E1217" s="216"/>
      <c r="F1217" s="216"/>
      <c r="G1217" s="195"/>
      <c r="H1217" s="218"/>
      <c r="I1217" s="207" t="s">
        <v>1168</v>
      </c>
      <c r="J1217" s="208">
        <v>62.0</v>
      </c>
      <c r="K1217" s="209"/>
      <c r="L1217" s="210" t="s">
        <v>40</v>
      </c>
      <c r="M1217" s="210"/>
      <c r="N1217" s="210"/>
      <c r="O1217" s="229" t="s">
        <v>1222</v>
      </c>
      <c r="P1217" s="212" t="s">
        <v>1162</v>
      </c>
      <c r="Q1217" s="212" t="s">
        <v>1171</v>
      </c>
      <c r="R1217" s="212" t="s">
        <v>1169</v>
      </c>
      <c r="S1217" s="210"/>
      <c r="T1217" s="210" t="s">
        <v>1293</v>
      </c>
      <c r="U1217" s="210"/>
      <c r="V1217" s="210"/>
      <c r="W1217" s="210" t="s">
        <v>1223</v>
      </c>
      <c r="X1217" s="210"/>
      <c r="Y1217" s="210"/>
      <c r="Z1217" s="210" t="str">
        <f t="shared" si="2"/>
        <v>児童指導員・平日・区分１の２・21人以上・</v>
      </c>
      <c r="AA1217" s="210"/>
      <c r="AB1217" s="210"/>
      <c r="AC1217" s="210"/>
      <c r="AD1217" s="210"/>
      <c r="AE1217" s="213"/>
      <c r="AF1217" s="214"/>
      <c r="AG1217" s="114">
        <f t="shared" si="3"/>
        <v>62</v>
      </c>
      <c r="AH1217" s="216"/>
      <c r="AI1217" s="14"/>
      <c r="AJ1217" s="14"/>
      <c r="AK1217" s="14"/>
      <c r="AL1217" s="14"/>
      <c r="AM1217" s="16" t="str">
        <f t="shared" si="4"/>
        <v>{s:'634135', v:62 , c:'放デイ児童指導員等加配加算Ⅱ２・６・' ,name:'児童指導員等加配加算（Ⅱ）', value:'児童指導員等' , opt:'児童指導員・平日・区分１の２・21人以上・', limit:'',syoguu:''},</v>
      </c>
      <c r="AN1217" s="16"/>
    </row>
    <row r="1218" ht="16.5" customHeight="1">
      <c r="A1218" s="29">
        <v>63.0</v>
      </c>
      <c r="B1218" s="30">
        <v>4136.0</v>
      </c>
      <c r="C1218" s="31">
        <v>1216.0</v>
      </c>
      <c r="D1218" s="203" t="s">
        <v>1308</v>
      </c>
      <c r="E1218" s="216"/>
      <c r="F1218" s="216"/>
      <c r="G1218" s="221" t="s">
        <v>322</v>
      </c>
      <c r="H1218" s="220" t="s">
        <v>1271</v>
      </c>
      <c r="I1218" s="207" t="s">
        <v>17</v>
      </c>
      <c r="J1218" s="208">
        <v>155.0</v>
      </c>
      <c r="K1218" s="209"/>
      <c r="L1218" s="210" t="s">
        <v>40</v>
      </c>
      <c r="M1218" s="210"/>
      <c r="N1218" s="210"/>
      <c r="O1218" s="229" t="s">
        <v>1222</v>
      </c>
      <c r="P1218" s="212" t="s">
        <v>1183</v>
      </c>
      <c r="Q1218" s="212" t="s">
        <v>1184</v>
      </c>
      <c r="R1218" s="212" t="s">
        <v>1163</v>
      </c>
      <c r="S1218" s="210"/>
      <c r="T1218" s="210" t="s">
        <v>1293</v>
      </c>
      <c r="U1218" s="210"/>
      <c r="V1218" s="210"/>
      <c r="W1218" s="210" t="s">
        <v>1223</v>
      </c>
      <c r="X1218" s="210"/>
      <c r="Y1218" s="210"/>
      <c r="Z1218" s="210" t="str">
        <f t="shared" si="2"/>
        <v>児童指導員・休日・区分１・10人以下・</v>
      </c>
      <c r="AA1218" s="210"/>
      <c r="AB1218" s="210"/>
      <c r="AC1218" s="210"/>
      <c r="AD1218" s="210"/>
      <c r="AE1218" s="213"/>
      <c r="AF1218" s="214"/>
      <c r="AG1218" s="114">
        <f t="shared" si="3"/>
        <v>155</v>
      </c>
      <c r="AH1218" s="216"/>
      <c r="AI1218" s="14"/>
      <c r="AJ1218" s="14"/>
      <c r="AK1218" s="14"/>
      <c r="AL1218" s="14"/>
      <c r="AM1218" s="16" t="str">
        <f t="shared" si="4"/>
        <v>{s:'634136', v:155 , c:'放デイ児童指導員等加配加算Ⅱ２・７・' ,name:'児童指導員等加配加算（Ⅱ）', value:'児童指導員等' , opt:'児童指導員・休日・区分１・10人以下・', limit:'',syoguu:''},</v>
      </c>
      <c r="AN1218" s="16"/>
    </row>
    <row r="1219" ht="16.5" customHeight="1">
      <c r="A1219" s="29">
        <v>63.0</v>
      </c>
      <c r="B1219" s="30">
        <v>4137.0</v>
      </c>
      <c r="C1219" s="31">
        <v>1217.0</v>
      </c>
      <c r="D1219" s="203" t="s">
        <v>1309</v>
      </c>
      <c r="E1219" s="216"/>
      <c r="F1219" s="216"/>
      <c r="G1219" s="131"/>
      <c r="H1219" s="216"/>
      <c r="I1219" s="207" t="s">
        <v>1165</v>
      </c>
      <c r="J1219" s="208">
        <v>103.0</v>
      </c>
      <c r="K1219" s="209"/>
      <c r="L1219" s="210" t="s">
        <v>40</v>
      </c>
      <c r="M1219" s="210"/>
      <c r="N1219" s="210"/>
      <c r="O1219" s="229" t="s">
        <v>1222</v>
      </c>
      <c r="P1219" s="212" t="s">
        <v>1183</v>
      </c>
      <c r="Q1219" s="212" t="s">
        <v>1184</v>
      </c>
      <c r="R1219" s="212" t="s">
        <v>1166</v>
      </c>
      <c r="S1219" s="210"/>
      <c r="T1219" s="210" t="s">
        <v>1293</v>
      </c>
      <c r="U1219" s="210"/>
      <c r="V1219" s="210"/>
      <c r="W1219" s="210" t="s">
        <v>1223</v>
      </c>
      <c r="X1219" s="210"/>
      <c r="Y1219" s="210"/>
      <c r="Z1219" s="210" t="str">
        <f t="shared" si="2"/>
        <v>児童指導員・休日・区分１・11から20・</v>
      </c>
      <c r="AA1219" s="210"/>
      <c r="AB1219" s="210"/>
      <c r="AC1219" s="210"/>
      <c r="AD1219" s="210"/>
      <c r="AE1219" s="213"/>
      <c r="AF1219" s="214"/>
      <c r="AG1219" s="114">
        <f t="shared" si="3"/>
        <v>103</v>
      </c>
      <c r="AH1219" s="216"/>
      <c r="AI1219" s="14"/>
      <c r="AJ1219" s="14"/>
      <c r="AK1219" s="14"/>
      <c r="AL1219" s="14"/>
      <c r="AM1219" s="16" t="str">
        <f t="shared" si="4"/>
        <v>{s:'634137', v:103 , c:'放デイ児童指導員等加配加算Ⅱ２・８・' ,name:'児童指導員等加配加算（Ⅱ）', value:'児童指導員等' , opt:'児童指導員・休日・区分１・11から20・', limit:'',syoguu:''},</v>
      </c>
      <c r="AN1219" s="16"/>
    </row>
    <row r="1220" ht="16.5" customHeight="1">
      <c r="A1220" s="29">
        <v>63.0</v>
      </c>
      <c r="B1220" s="30">
        <v>4138.0</v>
      </c>
      <c r="C1220" s="31">
        <v>1218.0</v>
      </c>
      <c r="D1220" s="203" t="s">
        <v>1310</v>
      </c>
      <c r="E1220" s="216"/>
      <c r="F1220" s="216"/>
      <c r="G1220" s="195"/>
      <c r="H1220" s="218"/>
      <c r="I1220" s="207" t="s">
        <v>1168</v>
      </c>
      <c r="J1220" s="208">
        <v>62.0</v>
      </c>
      <c r="K1220" s="209"/>
      <c r="L1220" s="210" t="s">
        <v>40</v>
      </c>
      <c r="M1220" s="210"/>
      <c r="N1220" s="210"/>
      <c r="O1220" s="229" t="s">
        <v>1222</v>
      </c>
      <c r="P1220" s="212" t="s">
        <v>1183</v>
      </c>
      <c r="Q1220" s="212" t="s">
        <v>1184</v>
      </c>
      <c r="R1220" s="212" t="s">
        <v>1169</v>
      </c>
      <c r="S1220" s="210"/>
      <c r="T1220" s="210" t="s">
        <v>1293</v>
      </c>
      <c r="U1220" s="210"/>
      <c r="V1220" s="210"/>
      <c r="W1220" s="210" t="s">
        <v>1223</v>
      </c>
      <c r="X1220" s="210"/>
      <c r="Y1220" s="210"/>
      <c r="Z1220" s="210" t="str">
        <f t="shared" si="2"/>
        <v>児童指導員・休日・区分１・21人以上・</v>
      </c>
      <c r="AA1220" s="210"/>
      <c r="AB1220" s="210"/>
      <c r="AC1220" s="210"/>
      <c r="AD1220" s="210"/>
      <c r="AE1220" s="213"/>
      <c r="AF1220" s="214"/>
      <c r="AG1220" s="114">
        <f t="shared" si="3"/>
        <v>62</v>
      </c>
      <c r="AH1220" s="216"/>
      <c r="AI1220" s="14"/>
      <c r="AJ1220" s="14"/>
      <c r="AK1220" s="14"/>
      <c r="AL1220" s="14"/>
      <c r="AM1220" s="16" t="str">
        <f t="shared" si="4"/>
        <v>{s:'634138', v:62 , c:'放デイ児童指導員等加配加算Ⅱ２・９・' ,name:'児童指導員等加配加算（Ⅱ）', value:'児童指導員等' , opt:'児童指導員・休日・区分１・21人以上・', limit:'',syoguu:''},</v>
      </c>
      <c r="AN1220" s="16"/>
    </row>
    <row r="1221" ht="16.5" customHeight="1">
      <c r="A1221" s="29">
        <v>63.0</v>
      </c>
      <c r="B1221" s="30">
        <v>4140.0</v>
      </c>
      <c r="C1221" s="31">
        <v>1219.0</v>
      </c>
      <c r="D1221" s="203" t="s">
        <v>1311</v>
      </c>
      <c r="E1221" s="228"/>
      <c r="F1221" s="205" t="s">
        <v>1256</v>
      </c>
      <c r="G1221" s="206" t="s">
        <v>15</v>
      </c>
      <c r="H1221" s="63" t="s">
        <v>16</v>
      </c>
      <c r="I1221" s="207" t="s">
        <v>17</v>
      </c>
      <c r="J1221" s="208">
        <v>91.0</v>
      </c>
      <c r="K1221" s="209"/>
      <c r="L1221" s="210" t="s">
        <v>40</v>
      </c>
      <c r="M1221" s="210"/>
      <c r="N1221" s="210"/>
      <c r="O1221" s="229" t="s">
        <v>1257</v>
      </c>
      <c r="P1221" s="212" t="s">
        <v>1162</v>
      </c>
      <c r="Q1221" s="212" t="s">
        <v>1160</v>
      </c>
      <c r="R1221" s="212" t="s">
        <v>1163</v>
      </c>
      <c r="S1221" s="210"/>
      <c r="T1221" s="210" t="s">
        <v>1293</v>
      </c>
      <c r="U1221" s="210"/>
      <c r="V1221" s="210"/>
      <c r="W1221" s="210" t="s">
        <v>1258</v>
      </c>
      <c r="X1221" s="210"/>
      <c r="Y1221" s="210"/>
      <c r="Z1221" s="210" t="str">
        <f t="shared" si="2"/>
        <v>その他・平日・区分１の１・10人以下・</v>
      </c>
      <c r="AA1221" s="210"/>
      <c r="AB1221" s="210"/>
      <c r="AC1221" s="210"/>
      <c r="AD1221" s="210"/>
      <c r="AE1221" s="213"/>
      <c r="AF1221" s="214"/>
      <c r="AG1221" s="114">
        <f t="shared" si="3"/>
        <v>91</v>
      </c>
      <c r="AH1221" s="216"/>
      <c r="AI1221" s="14"/>
      <c r="AJ1221" s="14"/>
      <c r="AK1221" s="14"/>
      <c r="AL1221" s="14"/>
      <c r="AM1221" s="16" t="str">
        <f t="shared" si="4"/>
        <v>{s:'634140', v:91 , c:'放デイ児童指導員等加配加算Ⅱ３・１・' ,name:'児童指導員等加配加算（Ⅱ）', value:'その他の従業者' , opt:'その他・平日・区分１の１・10人以下・', limit:'',syoguu:''},</v>
      </c>
      <c r="AN1221" s="16"/>
    </row>
    <row r="1222" ht="16.5" customHeight="1">
      <c r="A1222" s="29">
        <v>63.0</v>
      </c>
      <c r="B1222" s="30">
        <v>4141.0</v>
      </c>
      <c r="C1222" s="31">
        <v>1220.0</v>
      </c>
      <c r="D1222" s="203" t="s">
        <v>1312</v>
      </c>
      <c r="E1222" s="216"/>
      <c r="F1222" s="216"/>
      <c r="G1222" s="222"/>
      <c r="H1222" s="63"/>
      <c r="I1222" s="207" t="s">
        <v>1165</v>
      </c>
      <c r="J1222" s="208">
        <v>61.0</v>
      </c>
      <c r="K1222" s="209"/>
      <c r="L1222" s="210" t="s">
        <v>40</v>
      </c>
      <c r="M1222" s="210"/>
      <c r="N1222" s="210"/>
      <c r="O1222" s="229" t="s">
        <v>1257</v>
      </c>
      <c r="P1222" s="212" t="s">
        <v>1162</v>
      </c>
      <c r="Q1222" s="212" t="s">
        <v>1160</v>
      </c>
      <c r="R1222" s="212" t="s">
        <v>1166</v>
      </c>
      <c r="S1222" s="210"/>
      <c r="T1222" s="210" t="s">
        <v>1293</v>
      </c>
      <c r="U1222" s="210"/>
      <c r="V1222" s="210"/>
      <c r="W1222" s="210" t="s">
        <v>1258</v>
      </c>
      <c r="X1222" s="210"/>
      <c r="Y1222" s="210"/>
      <c r="Z1222" s="210" t="str">
        <f t="shared" si="2"/>
        <v>その他・平日・区分１の１・11から20・</v>
      </c>
      <c r="AA1222" s="210"/>
      <c r="AB1222" s="210"/>
      <c r="AC1222" s="210"/>
      <c r="AD1222" s="210"/>
      <c r="AE1222" s="213"/>
      <c r="AF1222" s="214"/>
      <c r="AG1222" s="114">
        <f t="shared" si="3"/>
        <v>61</v>
      </c>
      <c r="AH1222" s="216"/>
      <c r="AI1222" s="14"/>
      <c r="AJ1222" s="14"/>
      <c r="AK1222" s="14"/>
      <c r="AL1222" s="14"/>
      <c r="AM1222" s="16" t="str">
        <f t="shared" si="4"/>
        <v>{s:'634141', v:61 , c:'放デイ児童指導員等加配加算Ⅱ３・２・' ,name:'児童指導員等加配加算（Ⅱ）', value:'その他の従業者' , opt:'その他・平日・区分１の１・11から20・', limit:'',syoguu:''},</v>
      </c>
      <c r="AN1222" s="16"/>
    </row>
    <row r="1223" ht="16.5" customHeight="1">
      <c r="A1223" s="29">
        <v>63.0</v>
      </c>
      <c r="B1223" s="30">
        <v>4142.0</v>
      </c>
      <c r="C1223" s="31">
        <v>1221.0</v>
      </c>
      <c r="D1223" s="203" t="s">
        <v>1313</v>
      </c>
      <c r="E1223" s="216"/>
      <c r="F1223" s="216"/>
      <c r="G1223" s="222"/>
      <c r="H1223" s="140"/>
      <c r="I1223" s="207" t="s">
        <v>1168</v>
      </c>
      <c r="J1223" s="208">
        <v>36.0</v>
      </c>
      <c r="K1223" s="209"/>
      <c r="L1223" s="210" t="s">
        <v>40</v>
      </c>
      <c r="M1223" s="210"/>
      <c r="N1223" s="210"/>
      <c r="O1223" s="229" t="s">
        <v>1257</v>
      </c>
      <c r="P1223" s="212" t="s">
        <v>1162</v>
      </c>
      <c r="Q1223" s="212" t="s">
        <v>1160</v>
      </c>
      <c r="R1223" s="212" t="s">
        <v>1169</v>
      </c>
      <c r="S1223" s="210"/>
      <c r="T1223" s="210" t="s">
        <v>1293</v>
      </c>
      <c r="U1223" s="210"/>
      <c r="V1223" s="210"/>
      <c r="W1223" s="210" t="s">
        <v>1258</v>
      </c>
      <c r="X1223" s="210"/>
      <c r="Y1223" s="210"/>
      <c r="Z1223" s="210" t="str">
        <f t="shared" si="2"/>
        <v>その他・平日・区分１の１・21人以上・</v>
      </c>
      <c r="AA1223" s="210"/>
      <c r="AB1223" s="210"/>
      <c r="AC1223" s="210"/>
      <c r="AD1223" s="210"/>
      <c r="AE1223" s="213"/>
      <c r="AF1223" s="214"/>
      <c r="AG1223" s="114">
        <f t="shared" si="3"/>
        <v>36</v>
      </c>
      <c r="AH1223" s="216"/>
      <c r="AI1223" s="14"/>
      <c r="AJ1223" s="14"/>
      <c r="AK1223" s="14"/>
      <c r="AL1223" s="14"/>
      <c r="AM1223" s="16" t="str">
        <f t="shared" si="4"/>
        <v>{s:'634142', v:36 , c:'放デイ児童指導員等加配加算Ⅱ３・３・' ,name:'児童指導員等加配加算（Ⅱ）', value:'その他の従業者' , opt:'その他・平日・区分１の１・21人以上・', limit:'',syoguu:''},</v>
      </c>
      <c r="AN1223" s="16"/>
    </row>
    <row r="1224" ht="16.5" customHeight="1">
      <c r="A1224" s="29">
        <v>63.0</v>
      </c>
      <c r="B1224" s="30">
        <v>4143.0</v>
      </c>
      <c r="C1224" s="31">
        <v>1222.0</v>
      </c>
      <c r="D1224" s="203" t="s">
        <v>1314</v>
      </c>
      <c r="E1224" s="216"/>
      <c r="F1224" s="216"/>
      <c r="G1224" s="222"/>
      <c r="H1224" s="217" t="s">
        <v>102</v>
      </c>
      <c r="I1224" s="207" t="s">
        <v>17</v>
      </c>
      <c r="J1224" s="208">
        <v>91.0</v>
      </c>
      <c r="K1224" s="209"/>
      <c r="L1224" s="210" t="s">
        <v>40</v>
      </c>
      <c r="M1224" s="210"/>
      <c r="N1224" s="210"/>
      <c r="O1224" s="229" t="s">
        <v>1257</v>
      </c>
      <c r="P1224" s="212" t="s">
        <v>1162</v>
      </c>
      <c r="Q1224" s="212" t="s">
        <v>1171</v>
      </c>
      <c r="R1224" s="212" t="s">
        <v>1163</v>
      </c>
      <c r="S1224" s="210"/>
      <c r="T1224" s="210" t="s">
        <v>1293</v>
      </c>
      <c r="U1224" s="210"/>
      <c r="V1224" s="210"/>
      <c r="W1224" s="210" t="s">
        <v>1258</v>
      </c>
      <c r="X1224" s="210"/>
      <c r="Y1224" s="210"/>
      <c r="Z1224" s="210" t="str">
        <f t="shared" si="2"/>
        <v>その他・平日・区分１の２・10人以下・</v>
      </c>
      <c r="AA1224" s="210"/>
      <c r="AB1224" s="210"/>
      <c r="AC1224" s="210"/>
      <c r="AD1224" s="210"/>
      <c r="AE1224" s="213"/>
      <c r="AF1224" s="214"/>
      <c r="AG1224" s="114">
        <f t="shared" si="3"/>
        <v>91</v>
      </c>
      <c r="AH1224" s="216"/>
      <c r="AI1224" s="14"/>
      <c r="AJ1224" s="14"/>
      <c r="AK1224" s="14"/>
      <c r="AL1224" s="14"/>
      <c r="AM1224" s="16" t="str">
        <f t="shared" si="4"/>
        <v>{s:'634143', v:91 , c:'放デイ児童指導員等加配加算Ⅱ３・４・' ,name:'児童指導員等加配加算（Ⅱ）', value:'その他の従業者' , opt:'その他・平日・区分１の２・10人以下・', limit:'',syoguu:''},</v>
      </c>
      <c r="AN1224" s="16"/>
    </row>
    <row r="1225" ht="16.5" customHeight="1">
      <c r="A1225" s="29">
        <v>63.0</v>
      </c>
      <c r="B1225" s="30">
        <v>4144.0</v>
      </c>
      <c r="C1225" s="31">
        <v>1223.0</v>
      </c>
      <c r="D1225" s="203" t="s">
        <v>1315</v>
      </c>
      <c r="E1225" s="216"/>
      <c r="F1225" s="216"/>
      <c r="G1225" s="222"/>
      <c r="H1225" s="105"/>
      <c r="I1225" s="207" t="s">
        <v>1165</v>
      </c>
      <c r="J1225" s="208">
        <v>61.0</v>
      </c>
      <c r="K1225" s="209"/>
      <c r="L1225" s="210" t="s">
        <v>40</v>
      </c>
      <c r="M1225" s="210"/>
      <c r="N1225" s="210"/>
      <c r="O1225" s="229" t="s">
        <v>1257</v>
      </c>
      <c r="P1225" s="212" t="s">
        <v>1162</v>
      </c>
      <c r="Q1225" s="212" t="s">
        <v>1171</v>
      </c>
      <c r="R1225" s="212" t="s">
        <v>1166</v>
      </c>
      <c r="S1225" s="210"/>
      <c r="T1225" s="210" t="s">
        <v>1293</v>
      </c>
      <c r="U1225" s="210"/>
      <c r="V1225" s="210"/>
      <c r="W1225" s="210" t="s">
        <v>1258</v>
      </c>
      <c r="X1225" s="210"/>
      <c r="Y1225" s="210"/>
      <c r="Z1225" s="210" t="str">
        <f t="shared" si="2"/>
        <v>その他・平日・区分１の２・11から20・</v>
      </c>
      <c r="AA1225" s="210"/>
      <c r="AB1225" s="210"/>
      <c r="AC1225" s="210"/>
      <c r="AD1225" s="210"/>
      <c r="AE1225" s="213"/>
      <c r="AF1225" s="214"/>
      <c r="AG1225" s="114">
        <f t="shared" si="3"/>
        <v>61</v>
      </c>
      <c r="AH1225" s="216"/>
      <c r="AI1225" s="14"/>
      <c r="AJ1225" s="14"/>
      <c r="AK1225" s="14"/>
      <c r="AL1225" s="14"/>
      <c r="AM1225" s="16" t="str">
        <f t="shared" si="4"/>
        <v>{s:'634144', v:61 , c:'放デイ児童指導員等加配加算Ⅱ３・５・' ,name:'児童指導員等加配加算（Ⅱ）', value:'その他の従業者' , opt:'その他・平日・区分１の２・11から20・', limit:'',syoguu:''},</v>
      </c>
      <c r="AN1225" s="16"/>
    </row>
    <row r="1226" ht="16.5" customHeight="1">
      <c r="A1226" s="29">
        <v>63.0</v>
      </c>
      <c r="B1226" s="30">
        <v>4145.0</v>
      </c>
      <c r="C1226" s="31">
        <v>1224.0</v>
      </c>
      <c r="D1226" s="203" t="s">
        <v>1316</v>
      </c>
      <c r="E1226" s="216"/>
      <c r="F1226" s="216"/>
      <c r="G1226" s="223"/>
      <c r="H1226" s="218"/>
      <c r="I1226" s="207" t="s">
        <v>1168</v>
      </c>
      <c r="J1226" s="208">
        <v>36.0</v>
      </c>
      <c r="K1226" s="209"/>
      <c r="L1226" s="210" t="s">
        <v>40</v>
      </c>
      <c r="M1226" s="210"/>
      <c r="N1226" s="210"/>
      <c r="O1226" s="229" t="s">
        <v>1257</v>
      </c>
      <c r="P1226" s="212" t="s">
        <v>1162</v>
      </c>
      <c r="Q1226" s="212" t="s">
        <v>1171</v>
      </c>
      <c r="R1226" s="212" t="s">
        <v>1169</v>
      </c>
      <c r="S1226" s="210"/>
      <c r="T1226" s="210" t="s">
        <v>1293</v>
      </c>
      <c r="U1226" s="210"/>
      <c r="V1226" s="210"/>
      <c r="W1226" s="210" t="s">
        <v>1258</v>
      </c>
      <c r="X1226" s="210"/>
      <c r="Y1226" s="210"/>
      <c r="Z1226" s="210" t="str">
        <f t="shared" si="2"/>
        <v>その他・平日・区分１の２・21人以上・</v>
      </c>
      <c r="AA1226" s="210"/>
      <c r="AB1226" s="210"/>
      <c r="AC1226" s="210"/>
      <c r="AD1226" s="210"/>
      <c r="AE1226" s="213"/>
      <c r="AF1226" s="214"/>
      <c r="AG1226" s="114">
        <f t="shared" si="3"/>
        <v>36</v>
      </c>
      <c r="AH1226" s="216"/>
      <c r="AI1226" s="14"/>
      <c r="AJ1226" s="14"/>
      <c r="AK1226" s="14"/>
      <c r="AL1226" s="14"/>
      <c r="AM1226" s="16" t="str">
        <f t="shared" si="4"/>
        <v>{s:'634145', v:36 , c:'放デイ児童指導員等加配加算Ⅱ３・６・' ,name:'児童指導員等加配加算（Ⅱ）', value:'その他の従業者' , opt:'その他・平日・区分１の２・21人以上・', limit:'',syoguu:''},</v>
      </c>
      <c r="AN1226" s="16"/>
    </row>
    <row r="1227" ht="16.5" customHeight="1">
      <c r="A1227" s="29">
        <v>63.0</v>
      </c>
      <c r="B1227" s="30">
        <v>4146.0</v>
      </c>
      <c r="C1227" s="31">
        <v>1225.0</v>
      </c>
      <c r="D1227" s="203" t="s">
        <v>1317</v>
      </c>
      <c r="E1227" s="216"/>
      <c r="F1227" s="216"/>
      <c r="G1227" s="221" t="s">
        <v>322</v>
      </c>
      <c r="H1227" s="220" t="s">
        <v>1271</v>
      </c>
      <c r="I1227" s="207" t="s">
        <v>17</v>
      </c>
      <c r="J1227" s="208">
        <v>91.0</v>
      </c>
      <c r="K1227" s="209"/>
      <c r="L1227" s="210" t="s">
        <v>40</v>
      </c>
      <c r="M1227" s="210"/>
      <c r="N1227" s="210"/>
      <c r="O1227" s="229" t="s">
        <v>1257</v>
      </c>
      <c r="P1227" s="212" t="s">
        <v>1183</v>
      </c>
      <c r="Q1227" s="212" t="s">
        <v>1184</v>
      </c>
      <c r="R1227" s="212" t="s">
        <v>1163</v>
      </c>
      <c r="S1227" s="210"/>
      <c r="T1227" s="210" t="s">
        <v>1293</v>
      </c>
      <c r="U1227" s="210"/>
      <c r="V1227" s="210"/>
      <c r="W1227" s="210" t="s">
        <v>1258</v>
      </c>
      <c r="X1227" s="210"/>
      <c r="Y1227" s="210"/>
      <c r="Z1227" s="210" t="str">
        <f t="shared" si="2"/>
        <v>その他・休日・区分１・10人以下・</v>
      </c>
      <c r="AA1227" s="210"/>
      <c r="AB1227" s="210"/>
      <c r="AC1227" s="210"/>
      <c r="AD1227" s="210"/>
      <c r="AE1227" s="213"/>
      <c r="AF1227" s="214"/>
      <c r="AG1227" s="114">
        <f t="shared" si="3"/>
        <v>91</v>
      </c>
      <c r="AH1227" s="216"/>
      <c r="AI1227" s="14"/>
      <c r="AJ1227" s="14"/>
      <c r="AK1227" s="14"/>
      <c r="AL1227" s="14"/>
      <c r="AM1227" s="16" t="str">
        <f t="shared" si="4"/>
        <v>{s:'634146', v:91 , c:'放デイ児童指導員等加配加算Ⅱ３・７・' ,name:'児童指導員等加配加算（Ⅱ）', value:'その他の従業者' , opt:'その他・休日・区分１・10人以下・', limit:'',syoguu:''},</v>
      </c>
      <c r="AN1227" s="16"/>
    </row>
    <row r="1228" ht="16.5" customHeight="1">
      <c r="A1228" s="29">
        <v>63.0</v>
      </c>
      <c r="B1228" s="30">
        <v>4147.0</v>
      </c>
      <c r="C1228" s="31">
        <v>1226.0</v>
      </c>
      <c r="D1228" s="203" t="s">
        <v>1318</v>
      </c>
      <c r="E1228" s="216"/>
      <c r="F1228" s="216"/>
      <c r="G1228" s="222"/>
      <c r="H1228" s="216"/>
      <c r="I1228" s="207" t="s">
        <v>1165</v>
      </c>
      <c r="J1228" s="208">
        <v>61.0</v>
      </c>
      <c r="K1228" s="209"/>
      <c r="L1228" s="210" t="s">
        <v>40</v>
      </c>
      <c r="M1228" s="210"/>
      <c r="N1228" s="210"/>
      <c r="O1228" s="229" t="s">
        <v>1257</v>
      </c>
      <c r="P1228" s="212" t="s">
        <v>1183</v>
      </c>
      <c r="Q1228" s="212" t="s">
        <v>1184</v>
      </c>
      <c r="R1228" s="212" t="s">
        <v>1166</v>
      </c>
      <c r="S1228" s="210"/>
      <c r="T1228" s="210" t="s">
        <v>1293</v>
      </c>
      <c r="U1228" s="210"/>
      <c r="V1228" s="210"/>
      <c r="W1228" s="210" t="s">
        <v>1258</v>
      </c>
      <c r="X1228" s="210"/>
      <c r="Y1228" s="210"/>
      <c r="Z1228" s="210" t="str">
        <f t="shared" si="2"/>
        <v>その他・休日・区分１・11から20・</v>
      </c>
      <c r="AA1228" s="210"/>
      <c r="AB1228" s="210"/>
      <c r="AC1228" s="210"/>
      <c r="AD1228" s="210"/>
      <c r="AE1228" s="213"/>
      <c r="AF1228" s="214"/>
      <c r="AG1228" s="114">
        <f t="shared" si="3"/>
        <v>61</v>
      </c>
      <c r="AH1228" s="216"/>
      <c r="AI1228" s="14"/>
      <c r="AJ1228" s="14"/>
      <c r="AK1228" s="14"/>
      <c r="AL1228" s="14"/>
      <c r="AM1228" s="16" t="str">
        <f t="shared" si="4"/>
        <v>{s:'634147', v:61 , c:'放デイ児童指導員等加配加算Ⅱ３・８・' ,name:'児童指導員等加配加算（Ⅱ）', value:'その他の従業者' , opt:'その他・休日・区分１・11から20・', limit:'',syoguu:''},</v>
      </c>
      <c r="AN1228" s="16"/>
    </row>
    <row r="1229" ht="16.5" customHeight="1">
      <c r="A1229" s="29">
        <v>63.0</v>
      </c>
      <c r="B1229" s="30">
        <v>4148.0</v>
      </c>
      <c r="C1229" s="31">
        <v>1227.0</v>
      </c>
      <c r="D1229" s="203" t="s">
        <v>1319</v>
      </c>
      <c r="E1229" s="218"/>
      <c r="F1229" s="218"/>
      <c r="G1229" s="223"/>
      <c r="H1229" s="218"/>
      <c r="I1229" s="207" t="s">
        <v>1168</v>
      </c>
      <c r="J1229" s="208">
        <v>36.0</v>
      </c>
      <c r="K1229" s="209"/>
      <c r="L1229" s="210" t="s">
        <v>40</v>
      </c>
      <c r="M1229" s="210"/>
      <c r="N1229" s="210"/>
      <c r="O1229" s="229" t="s">
        <v>1257</v>
      </c>
      <c r="P1229" s="212" t="s">
        <v>1183</v>
      </c>
      <c r="Q1229" s="212" t="s">
        <v>1184</v>
      </c>
      <c r="R1229" s="212" t="s">
        <v>1169</v>
      </c>
      <c r="S1229" s="210"/>
      <c r="T1229" s="210" t="s">
        <v>1293</v>
      </c>
      <c r="U1229" s="210"/>
      <c r="V1229" s="210"/>
      <c r="W1229" s="210" t="s">
        <v>1258</v>
      </c>
      <c r="X1229" s="210"/>
      <c r="Y1229" s="210"/>
      <c r="Z1229" s="210" t="str">
        <f t="shared" si="2"/>
        <v>その他・休日・区分１・21人以上・</v>
      </c>
      <c r="AA1229" s="210"/>
      <c r="AB1229" s="210"/>
      <c r="AC1229" s="210"/>
      <c r="AD1229" s="210"/>
      <c r="AE1229" s="213"/>
      <c r="AF1229" s="214"/>
      <c r="AG1229" s="114">
        <f t="shared" si="3"/>
        <v>36</v>
      </c>
      <c r="AH1229" s="216"/>
      <c r="AI1229" s="14"/>
      <c r="AJ1229" s="14"/>
      <c r="AK1229" s="14"/>
      <c r="AL1229" s="14"/>
      <c r="AM1229" s="16" t="str">
        <f t="shared" si="4"/>
        <v>{s:'634148', v:36 , c:'放デイ児童指導員等加配加算Ⅱ３・９・' ,name:'児童指導員等加配加算（Ⅱ）', value:'その他の従業者' , opt:'その他・休日・区分１・21人以上・', limit:'',syoguu:''},</v>
      </c>
      <c r="AN1229" s="16"/>
    </row>
    <row r="1230" ht="16.5" customHeight="1">
      <c r="A1230" s="29">
        <v>63.0</v>
      </c>
      <c r="B1230" s="165">
        <v>4200.0</v>
      </c>
      <c r="C1230" s="31">
        <v>1228.0</v>
      </c>
      <c r="D1230" s="167" t="s">
        <v>1320</v>
      </c>
      <c r="E1230" s="206" t="s">
        <v>1321</v>
      </c>
      <c r="F1230" s="118" t="s">
        <v>1322</v>
      </c>
      <c r="G1230" s="206" t="s">
        <v>15</v>
      </c>
      <c r="H1230" s="63" t="s">
        <v>16</v>
      </c>
      <c r="I1230" s="207" t="s">
        <v>17</v>
      </c>
      <c r="J1230" s="208">
        <v>200.0</v>
      </c>
      <c r="K1230" s="209"/>
      <c r="L1230" s="210" t="s">
        <v>40</v>
      </c>
      <c r="M1230" s="210"/>
      <c r="N1230" s="210"/>
      <c r="O1230" s="212" t="s">
        <v>1162</v>
      </c>
      <c r="P1230" s="212" t="s">
        <v>1160</v>
      </c>
      <c r="Q1230" s="212" t="s">
        <v>1163</v>
      </c>
      <c r="R1230" s="212"/>
      <c r="S1230" s="210"/>
      <c r="T1230" s="210" t="s">
        <v>1321</v>
      </c>
      <c r="U1230" s="210"/>
      <c r="V1230" s="210"/>
      <c r="W1230" s="210" t="s">
        <v>1323</v>
      </c>
      <c r="X1230" s="210"/>
      <c r="Y1230" s="210"/>
      <c r="Z1230" s="210" t="str">
        <f t="shared" si="2"/>
        <v>平日・区分１の１・10人以下・</v>
      </c>
      <c r="AA1230" s="210"/>
      <c r="AB1230" s="210"/>
      <c r="AC1230" s="210"/>
      <c r="AD1230" s="74"/>
      <c r="AE1230" s="43"/>
      <c r="AF1230" s="44"/>
      <c r="AG1230" s="230">
        <f t="shared" si="3"/>
        <v>200</v>
      </c>
      <c r="AH1230" s="79"/>
      <c r="AI1230" s="80"/>
      <c r="AJ1230" s="80"/>
      <c r="AK1230" s="80"/>
      <c r="AL1230" s="14"/>
      <c r="AM1230" s="16" t="str">
        <f t="shared" si="4"/>
        <v>{s:'634200', v:200 , c:'放デイ看護職員加配加算１・１・' ,name:'看護職員加配加算', value:'看護職員加配加算Ⅰ' , opt:'平日・区分１の１・10人以下・', limit:'',syoguu:''},</v>
      </c>
      <c r="AN1230" s="16"/>
    </row>
    <row r="1231" ht="16.5" customHeight="1">
      <c r="A1231" s="29">
        <v>63.0</v>
      </c>
      <c r="B1231" s="165">
        <v>4201.0</v>
      </c>
      <c r="C1231" s="31">
        <v>1229.0</v>
      </c>
      <c r="D1231" s="167" t="s">
        <v>1324</v>
      </c>
      <c r="E1231" s="231"/>
      <c r="F1231" s="76"/>
      <c r="G1231" s="131"/>
      <c r="H1231" s="63"/>
      <c r="I1231" s="207" t="s">
        <v>1165</v>
      </c>
      <c r="J1231" s="208">
        <v>133.0</v>
      </c>
      <c r="K1231" s="209"/>
      <c r="L1231" s="210" t="s">
        <v>40</v>
      </c>
      <c r="M1231" s="210"/>
      <c r="N1231" s="210"/>
      <c r="O1231" s="212" t="s">
        <v>1162</v>
      </c>
      <c r="P1231" s="212" t="s">
        <v>1160</v>
      </c>
      <c r="Q1231" s="212" t="s">
        <v>1166</v>
      </c>
      <c r="R1231" s="212"/>
      <c r="S1231" s="210"/>
      <c r="T1231" s="210" t="s">
        <v>1321</v>
      </c>
      <c r="U1231" s="210"/>
      <c r="V1231" s="210"/>
      <c r="W1231" s="210" t="s">
        <v>1323</v>
      </c>
      <c r="X1231" s="210"/>
      <c r="Y1231" s="210"/>
      <c r="Z1231" s="210" t="str">
        <f t="shared" si="2"/>
        <v>平日・区分１の１・11から20・</v>
      </c>
      <c r="AA1231" s="210"/>
      <c r="AB1231" s="210"/>
      <c r="AC1231" s="210"/>
      <c r="AD1231" s="210"/>
      <c r="AE1231" s="213"/>
      <c r="AF1231" s="214"/>
      <c r="AG1231" s="114">
        <f t="shared" si="3"/>
        <v>133</v>
      </c>
      <c r="AH1231" s="79"/>
      <c r="AI1231" s="80"/>
      <c r="AJ1231" s="80"/>
      <c r="AK1231" s="80"/>
      <c r="AL1231" s="14"/>
      <c r="AM1231" s="16" t="str">
        <f t="shared" si="4"/>
        <v>{s:'634201', v:133 , c:'放デイ看護職員加配加算１・２・' ,name:'看護職員加配加算', value:'看護職員加配加算Ⅰ' , opt:'平日・区分１の１・11から20・', limit:'',syoguu:''},</v>
      </c>
      <c r="AN1231" s="16"/>
    </row>
    <row r="1232" ht="16.5" customHeight="1">
      <c r="A1232" s="29">
        <v>63.0</v>
      </c>
      <c r="B1232" s="165">
        <v>4202.0</v>
      </c>
      <c r="C1232" s="31">
        <v>1230.0</v>
      </c>
      <c r="D1232" s="167" t="s">
        <v>1325</v>
      </c>
      <c r="E1232" s="231"/>
      <c r="F1232" s="94"/>
      <c r="G1232" s="131"/>
      <c r="H1232" s="140"/>
      <c r="I1232" s="207" t="s">
        <v>1168</v>
      </c>
      <c r="J1232" s="208">
        <v>80.0</v>
      </c>
      <c r="K1232" s="209"/>
      <c r="L1232" s="210" t="s">
        <v>40</v>
      </c>
      <c r="M1232" s="210"/>
      <c r="N1232" s="210"/>
      <c r="O1232" s="212" t="s">
        <v>1162</v>
      </c>
      <c r="P1232" s="212" t="s">
        <v>1160</v>
      </c>
      <c r="Q1232" s="212" t="s">
        <v>1169</v>
      </c>
      <c r="R1232" s="212"/>
      <c r="S1232" s="210"/>
      <c r="T1232" s="210" t="s">
        <v>1321</v>
      </c>
      <c r="U1232" s="210"/>
      <c r="V1232" s="210"/>
      <c r="W1232" s="210" t="s">
        <v>1323</v>
      </c>
      <c r="X1232" s="210"/>
      <c r="Y1232" s="210"/>
      <c r="Z1232" s="210" t="str">
        <f t="shared" si="2"/>
        <v>平日・区分１の１・21人以上・</v>
      </c>
      <c r="AA1232" s="210"/>
      <c r="AB1232" s="210"/>
      <c r="AC1232" s="210"/>
      <c r="AD1232" s="210"/>
      <c r="AE1232" s="213"/>
      <c r="AF1232" s="214"/>
      <c r="AG1232" s="114">
        <f t="shared" si="3"/>
        <v>80</v>
      </c>
      <c r="AH1232" s="79"/>
      <c r="AI1232" s="80"/>
      <c r="AJ1232" s="80"/>
      <c r="AK1232" s="80"/>
      <c r="AL1232" s="14"/>
      <c r="AM1232" s="16" t="str">
        <f t="shared" si="4"/>
        <v>{s:'634202', v:80 , c:'放デイ看護職員加配加算１・３・' ,name:'看護職員加配加算', value:'看護職員加配加算Ⅰ' , opt:'平日・区分１の１・21人以上・', limit:'',syoguu:''},</v>
      </c>
      <c r="AN1232" s="16"/>
    </row>
    <row r="1233" ht="16.5" customHeight="1">
      <c r="A1233" s="29">
        <v>63.0</v>
      </c>
      <c r="B1233" s="165">
        <v>4203.0</v>
      </c>
      <c r="C1233" s="31">
        <v>1231.0</v>
      </c>
      <c r="D1233" s="167" t="s">
        <v>1326</v>
      </c>
      <c r="E1233" s="231"/>
      <c r="F1233" s="94"/>
      <c r="G1233" s="131"/>
      <c r="H1233" s="217" t="s">
        <v>102</v>
      </c>
      <c r="I1233" s="207" t="s">
        <v>17</v>
      </c>
      <c r="J1233" s="208">
        <v>200.0</v>
      </c>
      <c r="K1233" s="209"/>
      <c r="L1233" s="210" t="s">
        <v>40</v>
      </c>
      <c r="M1233" s="210"/>
      <c r="N1233" s="210"/>
      <c r="O1233" s="212" t="s">
        <v>1162</v>
      </c>
      <c r="P1233" s="212" t="s">
        <v>1171</v>
      </c>
      <c r="Q1233" s="212" t="s">
        <v>1163</v>
      </c>
      <c r="R1233" s="212"/>
      <c r="S1233" s="210"/>
      <c r="T1233" s="210" t="s">
        <v>1321</v>
      </c>
      <c r="U1233" s="210"/>
      <c r="V1233" s="210"/>
      <c r="W1233" s="210" t="s">
        <v>1323</v>
      </c>
      <c r="X1233" s="210"/>
      <c r="Y1233" s="210"/>
      <c r="Z1233" s="210" t="str">
        <f t="shared" si="2"/>
        <v>平日・区分１の２・10人以下・</v>
      </c>
      <c r="AA1233" s="210"/>
      <c r="AB1233" s="210"/>
      <c r="AC1233" s="210"/>
      <c r="AD1233" s="210"/>
      <c r="AE1233" s="213"/>
      <c r="AF1233" s="214"/>
      <c r="AG1233" s="114">
        <f t="shared" si="3"/>
        <v>200</v>
      </c>
      <c r="AH1233" s="79"/>
      <c r="AI1233" s="80"/>
      <c r="AJ1233" s="80"/>
      <c r="AK1233" s="80"/>
      <c r="AL1233" s="14"/>
      <c r="AM1233" s="16" t="str">
        <f t="shared" si="4"/>
        <v>{s:'634203', v:200 , c:'放デイ看護職員加配加算１・４・' ,name:'看護職員加配加算', value:'看護職員加配加算Ⅰ' , opt:'平日・区分１の２・10人以下・', limit:'',syoguu:''},</v>
      </c>
      <c r="AN1233" s="16"/>
    </row>
    <row r="1234" ht="16.5" customHeight="1">
      <c r="A1234" s="29">
        <v>63.0</v>
      </c>
      <c r="B1234" s="165">
        <v>4204.0</v>
      </c>
      <c r="C1234" s="31">
        <v>1232.0</v>
      </c>
      <c r="D1234" s="167" t="s">
        <v>1327</v>
      </c>
      <c r="E1234" s="156"/>
      <c r="F1234" s="94"/>
      <c r="G1234" s="105"/>
      <c r="H1234" s="105"/>
      <c r="I1234" s="207" t="s">
        <v>1165</v>
      </c>
      <c r="J1234" s="208">
        <v>133.0</v>
      </c>
      <c r="K1234" s="209"/>
      <c r="L1234" s="210" t="s">
        <v>40</v>
      </c>
      <c r="M1234" s="210"/>
      <c r="N1234" s="210"/>
      <c r="O1234" s="212" t="s">
        <v>1162</v>
      </c>
      <c r="P1234" s="212" t="s">
        <v>1171</v>
      </c>
      <c r="Q1234" s="212" t="s">
        <v>1166</v>
      </c>
      <c r="R1234" s="212"/>
      <c r="S1234" s="210"/>
      <c r="T1234" s="210" t="s">
        <v>1321</v>
      </c>
      <c r="U1234" s="210"/>
      <c r="V1234" s="210"/>
      <c r="W1234" s="210" t="s">
        <v>1323</v>
      </c>
      <c r="X1234" s="210"/>
      <c r="Y1234" s="210"/>
      <c r="Z1234" s="210" t="str">
        <f t="shared" si="2"/>
        <v>平日・区分１の２・11から20・</v>
      </c>
      <c r="AA1234" s="210"/>
      <c r="AB1234" s="210"/>
      <c r="AC1234" s="210"/>
      <c r="AD1234" s="210"/>
      <c r="AE1234" s="213"/>
      <c r="AF1234" s="214"/>
      <c r="AG1234" s="114">
        <f t="shared" si="3"/>
        <v>133</v>
      </c>
      <c r="AH1234" s="79"/>
      <c r="AI1234" s="80"/>
      <c r="AJ1234" s="80"/>
      <c r="AK1234" s="80"/>
      <c r="AL1234" s="14"/>
      <c r="AM1234" s="16" t="str">
        <f t="shared" si="4"/>
        <v>{s:'634204', v:133 , c:'放デイ看護職員加配加算１・５・' ,name:'看護職員加配加算', value:'看護職員加配加算Ⅰ' , opt:'平日・区分１の２・11から20・', limit:'',syoguu:''},</v>
      </c>
      <c r="AN1234" s="16"/>
    </row>
    <row r="1235" ht="16.5" customHeight="1">
      <c r="A1235" s="29">
        <v>63.0</v>
      </c>
      <c r="B1235" s="165">
        <v>4205.0</v>
      </c>
      <c r="C1235" s="31">
        <v>1233.0</v>
      </c>
      <c r="D1235" s="167" t="s">
        <v>1328</v>
      </c>
      <c r="E1235" s="14"/>
      <c r="F1235" s="127"/>
      <c r="G1235" s="216"/>
      <c r="H1235" s="218"/>
      <c r="I1235" s="207" t="s">
        <v>1168</v>
      </c>
      <c r="J1235" s="208">
        <v>80.0</v>
      </c>
      <c r="K1235" s="209"/>
      <c r="L1235" s="210" t="s">
        <v>40</v>
      </c>
      <c r="M1235" s="210"/>
      <c r="N1235" s="210"/>
      <c r="O1235" s="212" t="s">
        <v>1162</v>
      </c>
      <c r="P1235" s="212" t="s">
        <v>1171</v>
      </c>
      <c r="Q1235" s="212" t="s">
        <v>1169</v>
      </c>
      <c r="R1235" s="212"/>
      <c r="S1235" s="210"/>
      <c r="T1235" s="210" t="s">
        <v>1321</v>
      </c>
      <c r="U1235" s="210"/>
      <c r="V1235" s="210"/>
      <c r="W1235" s="210" t="s">
        <v>1323</v>
      </c>
      <c r="X1235" s="210"/>
      <c r="Y1235" s="210"/>
      <c r="Z1235" s="210" t="str">
        <f t="shared" si="2"/>
        <v>平日・区分１の２・21人以上・</v>
      </c>
      <c r="AA1235" s="210"/>
      <c r="AB1235" s="210"/>
      <c r="AC1235" s="210"/>
      <c r="AD1235" s="210"/>
      <c r="AE1235" s="213"/>
      <c r="AF1235" s="214"/>
      <c r="AG1235" s="114">
        <f t="shared" si="3"/>
        <v>80</v>
      </c>
      <c r="AH1235" s="216"/>
      <c r="AI1235" s="14"/>
      <c r="AJ1235" s="14"/>
      <c r="AK1235" s="14"/>
      <c r="AL1235" s="14"/>
      <c r="AM1235" s="16" t="str">
        <f t="shared" si="4"/>
        <v>{s:'634205', v:80 , c:'放デイ看護職員加配加算１・６・' ,name:'看護職員加配加算', value:'看護職員加配加算Ⅰ' , opt:'平日・区分１の２・21人以上・', limit:'',syoguu:''},</v>
      </c>
      <c r="AN1235" s="16"/>
    </row>
    <row r="1236" ht="16.5" customHeight="1">
      <c r="A1236" s="29">
        <v>63.0</v>
      </c>
      <c r="B1236" s="165">
        <v>4206.0</v>
      </c>
      <c r="C1236" s="31">
        <v>1234.0</v>
      </c>
      <c r="D1236" s="167" t="s">
        <v>1329</v>
      </c>
      <c r="E1236" s="14"/>
      <c r="F1236" s="127"/>
      <c r="G1236" s="216"/>
      <c r="H1236" s="219" t="s">
        <v>176</v>
      </c>
      <c r="I1236" s="207" t="s">
        <v>17</v>
      </c>
      <c r="J1236" s="208">
        <v>200.0</v>
      </c>
      <c r="K1236" s="209"/>
      <c r="L1236" s="210" t="s">
        <v>40</v>
      </c>
      <c r="M1236" s="210"/>
      <c r="N1236" s="210"/>
      <c r="O1236" s="212" t="s">
        <v>1162</v>
      </c>
      <c r="P1236" s="212" t="s">
        <v>1175</v>
      </c>
      <c r="Q1236" s="212" t="s">
        <v>1163</v>
      </c>
      <c r="R1236" s="212"/>
      <c r="S1236" s="210"/>
      <c r="T1236" s="210" t="s">
        <v>1321</v>
      </c>
      <c r="U1236" s="210"/>
      <c r="V1236" s="210"/>
      <c r="W1236" s="210" t="s">
        <v>1323</v>
      </c>
      <c r="X1236" s="210"/>
      <c r="Y1236" s="210"/>
      <c r="Z1236" s="210" t="str">
        <f t="shared" si="2"/>
        <v>平日・区分２の１・10人以下・</v>
      </c>
      <c r="AA1236" s="210"/>
      <c r="AB1236" s="210"/>
      <c r="AC1236" s="210"/>
      <c r="AD1236" s="210"/>
      <c r="AE1236" s="213"/>
      <c r="AF1236" s="214"/>
      <c r="AG1236" s="114">
        <f t="shared" si="3"/>
        <v>200</v>
      </c>
      <c r="AH1236" s="216"/>
      <c r="AI1236" s="14"/>
      <c r="AJ1236" s="14"/>
      <c r="AK1236" s="14"/>
      <c r="AL1236" s="14"/>
      <c r="AM1236" s="16" t="str">
        <f t="shared" si="4"/>
        <v>{s:'634206', v:200 , c:'放デイ看護職員加配加算１・７・' ,name:'看護職員加配加算', value:'看護職員加配加算Ⅰ' , opt:'平日・区分２の１・10人以下・', limit:'',syoguu:''},</v>
      </c>
      <c r="AN1236" s="16"/>
    </row>
    <row r="1237" ht="16.5" customHeight="1">
      <c r="A1237" s="29">
        <v>63.0</v>
      </c>
      <c r="B1237" s="165">
        <v>4207.0</v>
      </c>
      <c r="C1237" s="31">
        <v>1235.0</v>
      </c>
      <c r="D1237" s="167" t="s">
        <v>1330</v>
      </c>
      <c r="E1237" s="14"/>
      <c r="F1237" s="127"/>
      <c r="G1237" s="216"/>
      <c r="H1237" s="14"/>
      <c r="I1237" s="207" t="s">
        <v>1165</v>
      </c>
      <c r="J1237" s="208">
        <v>133.0</v>
      </c>
      <c r="K1237" s="209"/>
      <c r="L1237" s="210" t="s">
        <v>40</v>
      </c>
      <c r="M1237" s="210"/>
      <c r="N1237" s="210"/>
      <c r="O1237" s="212" t="s">
        <v>1162</v>
      </c>
      <c r="P1237" s="212" t="s">
        <v>1175</v>
      </c>
      <c r="Q1237" s="212" t="s">
        <v>1166</v>
      </c>
      <c r="R1237" s="212"/>
      <c r="S1237" s="210"/>
      <c r="T1237" s="210" t="s">
        <v>1321</v>
      </c>
      <c r="U1237" s="210"/>
      <c r="V1237" s="210"/>
      <c r="W1237" s="210" t="s">
        <v>1323</v>
      </c>
      <c r="X1237" s="210"/>
      <c r="Y1237" s="210"/>
      <c r="Z1237" s="210" t="str">
        <f t="shared" si="2"/>
        <v>平日・区分２の１・11から20・</v>
      </c>
      <c r="AA1237" s="210"/>
      <c r="AB1237" s="210"/>
      <c r="AC1237" s="210"/>
      <c r="AD1237" s="210"/>
      <c r="AE1237" s="213"/>
      <c r="AF1237" s="214"/>
      <c r="AG1237" s="114">
        <f t="shared" si="3"/>
        <v>133</v>
      </c>
      <c r="AH1237" s="216"/>
      <c r="AI1237" s="14"/>
      <c r="AJ1237" s="14"/>
      <c r="AK1237" s="14"/>
      <c r="AL1237" s="14"/>
      <c r="AM1237" s="16" t="str">
        <f t="shared" si="4"/>
        <v>{s:'634207', v:133 , c:'放デイ看護職員加配加算１・８・' ,name:'看護職員加配加算', value:'看護職員加配加算Ⅰ' , opt:'平日・区分２の１・11から20・', limit:'',syoguu:''},</v>
      </c>
      <c r="AN1237" s="16"/>
    </row>
    <row r="1238" ht="16.5" customHeight="1">
      <c r="A1238" s="29">
        <v>63.0</v>
      </c>
      <c r="B1238" s="165">
        <v>4208.0</v>
      </c>
      <c r="C1238" s="31">
        <v>1236.0</v>
      </c>
      <c r="D1238" s="167" t="s">
        <v>1331</v>
      </c>
      <c r="E1238" s="14"/>
      <c r="F1238" s="127"/>
      <c r="G1238" s="216"/>
      <c r="H1238" s="14"/>
      <c r="I1238" s="207" t="s">
        <v>1168</v>
      </c>
      <c r="J1238" s="208">
        <v>80.0</v>
      </c>
      <c r="K1238" s="209"/>
      <c r="L1238" s="210" t="s">
        <v>40</v>
      </c>
      <c r="M1238" s="210"/>
      <c r="N1238" s="210"/>
      <c r="O1238" s="212" t="s">
        <v>1162</v>
      </c>
      <c r="P1238" s="212" t="s">
        <v>1175</v>
      </c>
      <c r="Q1238" s="212" t="s">
        <v>1169</v>
      </c>
      <c r="R1238" s="212"/>
      <c r="S1238" s="210"/>
      <c r="T1238" s="210" t="s">
        <v>1321</v>
      </c>
      <c r="U1238" s="210"/>
      <c r="V1238" s="210"/>
      <c r="W1238" s="210" t="s">
        <v>1323</v>
      </c>
      <c r="X1238" s="210"/>
      <c r="Y1238" s="210"/>
      <c r="Z1238" s="210" t="str">
        <f t="shared" si="2"/>
        <v>平日・区分２の１・21人以上・</v>
      </c>
      <c r="AA1238" s="210"/>
      <c r="AB1238" s="210"/>
      <c r="AC1238" s="210"/>
      <c r="AD1238" s="210"/>
      <c r="AE1238" s="213"/>
      <c r="AF1238" s="214"/>
      <c r="AG1238" s="114">
        <f t="shared" si="3"/>
        <v>80</v>
      </c>
      <c r="AH1238" s="216"/>
      <c r="AI1238" s="14"/>
      <c r="AJ1238" s="14"/>
      <c r="AK1238" s="14"/>
      <c r="AL1238" s="14"/>
      <c r="AM1238" s="16" t="str">
        <f t="shared" si="4"/>
        <v>{s:'634208', v:80 , c:'放デイ看護職員加配加算１・９・' ,name:'看護職員加配加算', value:'看護職員加配加算Ⅰ' , opt:'平日・区分２の１・21人以上・', limit:'',syoguu:''},</v>
      </c>
      <c r="AN1238" s="16"/>
    </row>
    <row r="1239" ht="16.5" customHeight="1">
      <c r="A1239" s="29">
        <v>63.0</v>
      </c>
      <c r="B1239" s="165">
        <v>4209.0</v>
      </c>
      <c r="C1239" s="31">
        <v>1237.0</v>
      </c>
      <c r="D1239" s="167" t="s">
        <v>1332</v>
      </c>
      <c r="E1239" s="14"/>
      <c r="F1239" s="127"/>
      <c r="G1239" s="216"/>
      <c r="H1239" s="220" t="s">
        <v>249</v>
      </c>
      <c r="I1239" s="207" t="s">
        <v>17</v>
      </c>
      <c r="J1239" s="208">
        <v>200.0</v>
      </c>
      <c r="K1239" s="209"/>
      <c r="L1239" s="210" t="s">
        <v>40</v>
      </c>
      <c r="M1239" s="210"/>
      <c r="N1239" s="210"/>
      <c r="O1239" s="212" t="s">
        <v>1162</v>
      </c>
      <c r="P1239" s="212" t="s">
        <v>1179</v>
      </c>
      <c r="Q1239" s="212" t="s">
        <v>1163</v>
      </c>
      <c r="R1239" s="212"/>
      <c r="S1239" s="210"/>
      <c r="T1239" s="210" t="s">
        <v>1321</v>
      </c>
      <c r="U1239" s="210"/>
      <c r="V1239" s="210"/>
      <c r="W1239" s="210" t="s">
        <v>1323</v>
      </c>
      <c r="X1239" s="210"/>
      <c r="Y1239" s="210"/>
      <c r="Z1239" s="210" t="str">
        <f t="shared" si="2"/>
        <v>平日・区分２の２・10人以下・</v>
      </c>
      <c r="AA1239" s="210"/>
      <c r="AB1239" s="210"/>
      <c r="AC1239" s="210"/>
      <c r="AD1239" s="210"/>
      <c r="AE1239" s="213"/>
      <c r="AF1239" s="214"/>
      <c r="AG1239" s="114">
        <f t="shared" si="3"/>
        <v>200</v>
      </c>
      <c r="AH1239" s="216"/>
      <c r="AI1239" s="14"/>
      <c r="AJ1239" s="14"/>
      <c r="AK1239" s="14"/>
      <c r="AL1239" s="14"/>
      <c r="AM1239" s="16" t="str">
        <f t="shared" si="4"/>
        <v>{s:'634209', v:200 , c:'放デイ看護職員加配加算１・１０・' ,name:'看護職員加配加算', value:'看護職員加配加算Ⅰ' , opt:'平日・区分２の２・10人以下・', limit:'',syoguu:''},</v>
      </c>
      <c r="AN1239" s="16"/>
    </row>
    <row r="1240" ht="16.5" customHeight="1">
      <c r="A1240" s="29">
        <v>63.0</v>
      </c>
      <c r="B1240" s="165">
        <v>4210.0</v>
      </c>
      <c r="C1240" s="31">
        <v>1238.0</v>
      </c>
      <c r="D1240" s="167" t="s">
        <v>1333</v>
      </c>
      <c r="E1240" s="8"/>
      <c r="F1240" s="52"/>
      <c r="G1240" s="216"/>
      <c r="H1240" s="216"/>
      <c r="I1240" s="207" t="s">
        <v>1165</v>
      </c>
      <c r="J1240" s="208">
        <v>133.0</v>
      </c>
      <c r="K1240" s="209"/>
      <c r="L1240" s="210" t="s">
        <v>40</v>
      </c>
      <c r="M1240" s="210"/>
      <c r="N1240" s="210"/>
      <c r="O1240" s="212" t="s">
        <v>1162</v>
      </c>
      <c r="P1240" s="212" t="s">
        <v>1179</v>
      </c>
      <c r="Q1240" s="212" t="s">
        <v>1166</v>
      </c>
      <c r="R1240" s="212"/>
      <c r="S1240" s="210"/>
      <c r="T1240" s="210" t="s">
        <v>1321</v>
      </c>
      <c r="U1240" s="210"/>
      <c r="V1240" s="210"/>
      <c r="W1240" s="210" t="s">
        <v>1323</v>
      </c>
      <c r="X1240" s="210"/>
      <c r="Y1240" s="210"/>
      <c r="Z1240" s="210" t="str">
        <f t="shared" si="2"/>
        <v>平日・区分２の２・11から20・</v>
      </c>
      <c r="AA1240" s="210"/>
      <c r="AB1240" s="210"/>
      <c r="AC1240" s="210"/>
      <c r="AD1240" s="210"/>
      <c r="AE1240" s="213"/>
      <c r="AF1240" s="214"/>
      <c r="AG1240" s="114">
        <f t="shared" si="3"/>
        <v>133</v>
      </c>
      <c r="AH1240" s="216"/>
      <c r="AI1240" s="14"/>
      <c r="AJ1240" s="14"/>
      <c r="AK1240" s="14"/>
      <c r="AL1240" s="14"/>
      <c r="AM1240" s="16" t="str">
        <f t="shared" si="4"/>
        <v>{s:'634210', v:133 , c:'放デイ看護職員加配加算１・１１・' ,name:'看護職員加配加算', value:'看護職員加配加算Ⅰ' , opt:'平日・区分２の２・11から20・', limit:'',syoguu:''},</v>
      </c>
      <c r="AN1240" s="16"/>
    </row>
    <row r="1241" ht="16.5" customHeight="1">
      <c r="A1241" s="29">
        <v>63.0</v>
      </c>
      <c r="B1241" s="165">
        <v>4211.0</v>
      </c>
      <c r="C1241" s="31">
        <v>1239.0</v>
      </c>
      <c r="D1241" s="167" t="s">
        <v>1334</v>
      </c>
      <c r="E1241" s="8"/>
      <c r="F1241" s="52"/>
      <c r="G1241" s="218"/>
      <c r="H1241" s="218"/>
      <c r="I1241" s="207" t="s">
        <v>1168</v>
      </c>
      <c r="J1241" s="208">
        <v>80.0</v>
      </c>
      <c r="K1241" s="209"/>
      <c r="L1241" s="210" t="s">
        <v>40</v>
      </c>
      <c r="M1241" s="210"/>
      <c r="N1241" s="210"/>
      <c r="O1241" s="212" t="s">
        <v>1162</v>
      </c>
      <c r="P1241" s="212" t="s">
        <v>1179</v>
      </c>
      <c r="Q1241" s="212" t="s">
        <v>1169</v>
      </c>
      <c r="R1241" s="212"/>
      <c r="S1241" s="210"/>
      <c r="T1241" s="210" t="s">
        <v>1321</v>
      </c>
      <c r="U1241" s="210"/>
      <c r="V1241" s="210"/>
      <c r="W1241" s="210" t="s">
        <v>1323</v>
      </c>
      <c r="X1241" s="210"/>
      <c r="Y1241" s="210"/>
      <c r="Z1241" s="210" t="str">
        <f t="shared" si="2"/>
        <v>平日・区分２の２・21人以上・</v>
      </c>
      <c r="AA1241" s="210"/>
      <c r="AB1241" s="210"/>
      <c r="AC1241" s="210"/>
      <c r="AD1241" s="210"/>
      <c r="AE1241" s="213"/>
      <c r="AF1241" s="214"/>
      <c r="AG1241" s="114">
        <f t="shared" si="3"/>
        <v>80</v>
      </c>
      <c r="AH1241" s="216"/>
      <c r="AI1241" s="14"/>
      <c r="AJ1241" s="14"/>
      <c r="AK1241" s="14"/>
      <c r="AL1241" s="14"/>
      <c r="AM1241" s="16" t="str">
        <f t="shared" si="4"/>
        <v>{s:'634211', v:80 , c:'放デイ看護職員加配加算１・１２・' ,name:'看護職員加配加算', value:'看護職員加配加算Ⅰ' , opt:'平日・区分２の２・21人以上・', limit:'',syoguu:''},</v>
      </c>
      <c r="AN1241" s="16"/>
    </row>
    <row r="1242" ht="16.5" customHeight="1">
      <c r="A1242" s="29">
        <v>63.0</v>
      </c>
      <c r="B1242" s="165">
        <v>4212.0</v>
      </c>
      <c r="C1242" s="31">
        <v>1240.0</v>
      </c>
      <c r="D1242" s="167" t="s">
        <v>1335</v>
      </c>
      <c r="E1242" s="8"/>
      <c r="F1242" s="52"/>
      <c r="G1242" s="221" t="s">
        <v>322</v>
      </c>
      <c r="H1242" s="220" t="s">
        <v>1271</v>
      </c>
      <c r="I1242" s="207" t="s">
        <v>17</v>
      </c>
      <c r="J1242" s="208">
        <v>200.0</v>
      </c>
      <c r="K1242" s="209"/>
      <c r="L1242" s="210" t="s">
        <v>40</v>
      </c>
      <c r="M1242" s="210"/>
      <c r="N1242" s="210"/>
      <c r="O1242" s="212" t="s">
        <v>1183</v>
      </c>
      <c r="P1242" s="212" t="s">
        <v>1184</v>
      </c>
      <c r="Q1242" s="212" t="s">
        <v>1163</v>
      </c>
      <c r="R1242" s="212"/>
      <c r="S1242" s="210"/>
      <c r="T1242" s="210" t="s">
        <v>1321</v>
      </c>
      <c r="U1242" s="210"/>
      <c r="V1242" s="210"/>
      <c r="W1242" s="210" t="s">
        <v>1323</v>
      </c>
      <c r="X1242" s="210"/>
      <c r="Y1242" s="210"/>
      <c r="Z1242" s="210" t="str">
        <f t="shared" si="2"/>
        <v>休日・区分１・10人以下・</v>
      </c>
      <c r="AA1242" s="210"/>
      <c r="AB1242" s="210"/>
      <c r="AC1242" s="210"/>
      <c r="AD1242" s="210"/>
      <c r="AE1242" s="213"/>
      <c r="AF1242" s="214"/>
      <c r="AG1242" s="114">
        <f t="shared" si="3"/>
        <v>200</v>
      </c>
      <c r="AH1242" s="216"/>
      <c r="AI1242" s="14"/>
      <c r="AJ1242" s="14"/>
      <c r="AK1242" s="14"/>
      <c r="AL1242" s="14"/>
      <c r="AM1242" s="16" t="str">
        <f t="shared" si="4"/>
        <v>{s:'634212', v:200 , c:'放デイ看護職員加配加算１・１３・' ,name:'看護職員加配加算', value:'看護職員加配加算Ⅰ' , opt:'休日・区分１・10人以下・', limit:'',syoguu:''},</v>
      </c>
      <c r="AN1242" s="16"/>
    </row>
    <row r="1243" ht="16.5" customHeight="1">
      <c r="A1243" s="29">
        <v>63.0</v>
      </c>
      <c r="B1243" s="165">
        <v>4213.0</v>
      </c>
      <c r="C1243" s="31">
        <v>1241.0</v>
      </c>
      <c r="D1243" s="167" t="s">
        <v>1336</v>
      </c>
      <c r="E1243" s="8"/>
      <c r="F1243" s="52"/>
      <c r="G1243" s="222"/>
      <c r="H1243" s="216"/>
      <c r="I1243" s="207" t="s">
        <v>1165</v>
      </c>
      <c r="J1243" s="208">
        <v>133.0</v>
      </c>
      <c r="K1243" s="209"/>
      <c r="L1243" s="210" t="s">
        <v>40</v>
      </c>
      <c r="M1243" s="210"/>
      <c r="N1243" s="210"/>
      <c r="O1243" s="212" t="s">
        <v>1183</v>
      </c>
      <c r="P1243" s="212" t="s">
        <v>1184</v>
      </c>
      <c r="Q1243" s="212" t="s">
        <v>1166</v>
      </c>
      <c r="R1243" s="212"/>
      <c r="S1243" s="210"/>
      <c r="T1243" s="210" t="s">
        <v>1321</v>
      </c>
      <c r="U1243" s="210"/>
      <c r="V1243" s="210"/>
      <c r="W1243" s="210" t="s">
        <v>1323</v>
      </c>
      <c r="X1243" s="210"/>
      <c r="Y1243" s="210"/>
      <c r="Z1243" s="210" t="str">
        <f t="shared" si="2"/>
        <v>休日・区分１・11から20・</v>
      </c>
      <c r="AA1243" s="210"/>
      <c r="AB1243" s="210"/>
      <c r="AC1243" s="210"/>
      <c r="AD1243" s="210"/>
      <c r="AE1243" s="213"/>
      <c r="AF1243" s="214"/>
      <c r="AG1243" s="114">
        <f t="shared" si="3"/>
        <v>133</v>
      </c>
      <c r="AH1243" s="216"/>
      <c r="AI1243" s="14"/>
      <c r="AJ1243" s="14"/>
      <c r="AK1243" s="14"/>
      <c r="AL1243" s="14"/>
      <c r="AM1243" s="16" t="str">
        <f t="shared" si="4"/>
        <v>{s:'634213', v:133 , c:'放デイ看護職員加配加算１・１４・' ,name:'看護職員加配加算', value:'看護職員加配加算Ⅰ' , opt:'休日・区分１・11から20・', limit:'',syoguu:''},</v>
      </c>
      <c r="AN1243" s="16"/>
    </row>
    <row r="1244" ht="16.5" customHeight="1">
      <c r="A1244" s="29">
        <v>63.0</v>
      </c>
      <c r="B1244" s="165">
        <v>4214.0</v>
      </c>
      <c r="C1244" s="31">
        <v>1242.0</v>
      </c>
      <c r="D1244" s="167" t="s">
        <v>1337</v>
      </c>
      <c r="E1244" s="8"/>
      <c r="F1244" s="52"/>
      <c r="G1244" s="222"/>
      <c r="H1244" s="218"/>
      <c r="I1244" s="207" t="s">
        <v>1168</v>
      </c>
      <c r="J1244" s="208">
        <v>80.0</v>
      </c>
      <c r="K1244" s="209"/>
      <c r="L1244" s="210" t="s">
        <v>40</v>
      </c>
      <c r="M1244" s="210"/>
      <c r="N1244" s="210"/>
      <c r="O1244" s="212" t="s">
        <v>1183</v>
      </c>
      <c r="P1244" s="212" t="s">
        <v>1184</v>
      </c>
      <c r="Q1244" s="212" t="s">
        <v>1169</v>
      </c>
      <c r="R1244" s="212"/>
      <c r="S1244" s="210"/>
      <c r="T1244" s="210" t="s">
        <v>1321</v>
      </c>
      <c r="U1244" s="210"/>
      <c r="V1244" s="210"/>
      <c r="W1244" s="210" t="s">
        <v>1323</v>
      </c>
      <c r="X1244" s="210"/>
      <c r="Y1244" s="210"/>
      <c r="Z1244" s="210" t="str">
        <f t="shared" si="2"/>
        <v>休日・区分１・21人以上・</v>
      </c>
      <c r="AA1244" s="210"/>
      <c r="AB1244" s="210"/>
      <c r="AC1244" s="210"/>
      <c r="AD1244" s="210"/>
      <c r="AE1244" s="213"/>
      <c r="AF1244" s="214"/>
      <c r="AG1244" s="114">
        <f t="shared" si="3"/>
        <v>80</v>
      </c>
      <c r="AH1244" s="216"/>
      <c r="AI1244" s="14"/>
      <c r="AJ1244" s="14"/>
      <c r="AK1244" s="14"/>
      <c r="AL1244" s="14"/>
      <c r="AM1244" s="16" t="str">
        <f t="shared" si="4"/>
        <v>{s:'634214', v:80 , c:'放デイ看護職員加配加算１・１５・' ,name:'看護職員加配加算', value:'看護職員加配加算Ⅰ' , opt:'休日・区分１・21人以上・', limit:'',syoguu:''},</v>
      </c>
      <c r="AN1244" s="16"/>
    </row>
    <row r="1245" ht="16.5" customHeight="1">
      <c r="A1245" s="29">
        <v>63.0</v>
      </c>
      <c r="B1245" s="165">
        <v>4215.0</v>
      </c>
      <c r="C1245" s="31">
        <v>1243.0</v>
      </c>
      <c r="D1245" s="167" t="s">
        <v>1338</v>
      </c>
      <c r="E1245" s="8"/>
      <c r="F1245" s="52"/>
      <c r="G1245" s="222"/>
      <c r="H1245" s="219" t="s">
        <v>1275</v>
      </c>
      <c r="I1245" s="207" t="s">
        <v>17</v>
      </c>
      <c r="J1245" s="208">
        <v>200.0</v>
      </c>
      <c r="K1245" s="209"/>
      <c r="L1245" s="210" t="s">
        <v>40</v>
      </c>
      <c r="M1245" s="210"/>
      <c r="N1245" s="210"/>
      <c r="O1245" s="212" t="s">
        <v>1183</v>
      </c>
      <c r="P1245" s="212" t="s">
        <v>1188</v>
      </c>
      <c r="Q1245" s="212" t="s">
        <v>1163</v>
      </c>
      <c r="R1245" s="212"/>
      <c r="S1245" s="210"/>
      <c r="T1245" s="210" t="s">
        <v>1321</v>
      </c>
      <c r="U1245" s="210"/>
      <c r="V1245" s="210"/>
      <c r="W1245" s="210" t="s">
        <v>1323</v>
      </c>
      <c r="X1245" s="210"/>
      <c r="Y1245" s="210"/>
      <c r="Z1245" s="210" t="str">
        <f t="shared" si="2"/>
        <v>休日・区分２・10人以下・</v>
      </c>
      <c r="AA1245" s="210"/>
      <c r="AB1245" s="210"/>
      <c r="AC1245" s="210"/>
      <c r="AD1245" s="210"/>
      <c r="AE1245" s="213"/>
      <c r="AF1245" s="214"/>
      <c r="AG1245" s="114">
        <f t="shared" si="3"/>
        <v>200</v>
      </c>
      <c r="AH1245" s="216"/>
      <c r="AI1245" s="14"/>
      <c r="AJ1245" s="14"/>
      <c r="AK1245" s="14"/>
      <c r="AL1245" s="14"/>
      <c r="AM1245" s="16" t="str">
        <f t="shared" si="4"/>
        <v>{s:'634215', v:200 , c:'放デイ看護職員加配加算１・１６・' ,name:'看護職員加配加算', value:'看護職員加配加算Ⅰ' , opt:'休日・区分２・10人以下・', limit:'',syoguu:''},</v>
      </c>
      <c r="AN1245" s="16"/>
    </row>
    <row r="1246" ht="16.5" customHeight="1">
      <c r="A1246" s="29">
        <v>63.0</v>
      </c>
      <c r="B1246" s="165">
        <v>4216.0</v>
      </c>
      <c r="C1246" s="31">
        <v>1244.0</v>
      </c>
      <c r="D1246" s="167" t="s">
        <v>1339</v>
      </c>
      <c r="E1246" s="8"/>
      <c r="F1246" s="52"/>
      <c r="G1246" s="222"/>
      <c r="H1246" s="14"/>
      <c r="I1246" s="207" t="s">
        <v>1165</v>
      </c>
      <c r="J1246" s="208">
        <v>133.0</v>
      </c>
      <c r="K1246" s="209"/>
      <c r="L1246" s="210" t="s">
        <v>40</v>
      </c>
      <c r="M1246" s="210"/>
      <c r="N1246" s="210"/>
      <c r="O1246" s="212" t="s">
        <v>1183</v>
      </c>
      <c r="P1246" s="212" t="s">
        <v>1188</v>
      </c>
      <c r="Q1246" s="212" t="s">
        <v>1166</v>
      </c>
      <c r="R1246" s="212"/>
      <c r="S1246" s="210"/>
      <c r="T1246" s="210" t="s">
        <v>1321</v>
      </c>
      <c r="U1246" s="210"/>
      <c r="V1246" s="210"/>
      <c r="W1246" s="210" t="s">
        <v>1323</v>
      </c>
      <c r="X1246" s="210"/>
      <c r="Y1246" s="210"/>
      <c r="Z1246" s="210" t="str">
        <f t="shared" si="2"/>
        <v>休日・区分２・11から20・</v>
      </c>
      <c r="AA1246" s="210"/>
      <c r="AB1246" s="210"/>
      <c r="AC1246" s="210"/>
      <c r="AD1246" s="210"/>
      <c r="AE1246" s="213"/>
      <c r="AF1246" s="214"/>
      <c r="AG1246" s="114">
        <f t="shared" si="3"/>
        <v>133</v>
      </c>
      <c r="AH1246" s="216"/>
      <c r="AI1246" s="14"/>
      <c r="AJ1246" s="14"/>
      <c r="AK1246" s="14"/>
      <c r="AL1246" s="14"/>
      <c r="AM1246" s="16" t="str">
        <f t="shared" si="4"/>
        <v>{s:'634216', v:133 , c:'放デイ看護職員加配加算１・１７・' ,name:'看護職員加配加算', value:'看護職員加配加算Ⅰ' , opt:'休日・区分２・11から20・', limit:'',syoguu:''},</v>
      </c>
      <c r="AN1246" s="16"/>
    </row>
    <row r="1247" ht="16.5" customHeight="1">
      <c r="A1247" s="29">
        <v>63.0</v>
      </c>
      <c r="B1247" s="165">
        <v>4217.0</v>
      </c>
      <c r="C1247" s="31">
        <v>1245.0</v>
      </c>
      <c r="D1247" s="167" t="s">
        <v>1340</v>
      </c>
      <c r="E1247" s="8"/>
      <c r="F1247" s="52"/>
      <c r="G1247" s="223"/>
      <c r="H1247" s="14"/>
      <c r="I1247" s="207" t="s">
        <v>1168</v>
      </c>
      <c r="J1247" s="208">
        <v>80.0</v>
      </c>
      <c r="K1247" s="209"/>
      <c r="L1247" s="210" t="s">
        <v>40</v>
      </c>
      <c r="M1247" s="210"/>
      <c r="N1247" s="210"/>
      <c r="O1247" s="212" t="s">
        <v>1183</v>
      </c>
      <c r="P1247" s="212" t="s">
        <v>1188</v>
      </c>
      <c r="Q1247" s="212" t="s">
        <v>1169</v>
      </c>
      <c r="R1247" s="212"/>
      <c r="S1247" s="210"/>
      <c r="T1247" s="210" t="s">
        <v>1321</v>
      </c>
      <c r="U1247" s="210"/>
      <c r="V1247" s="210"/>
      <c r="W1247" s="210" t="s">
        <v>1323</v>
      </c>
      <c r="X1247" s="210"/>
      <c r="Y1247" s="210"/>
      <c r="Z1247" s="210" t="str">
        <f t="shared" si="2"/>
        <v>休日・区分２・21人以上・</v>
      </c>
      <c r="AA1247" s="210"/>
      <c r="AB1247" s="210"/>
      <c r="AC1247" s="210"/>
      <c r="AD1247" s="210"/>
      <c r="AE1247" s="213"/>
      <c r="AF1247" s="214"/>
      <c r="AG1247" s="114">
        <f t="shared" si="3"/>
        <v>80</v>
      </c>
      <c r="AH1247" s="216"/>
      <c r="AI1247" s="14"/>
      <c r="AJ1247" s="14"/>
      <c r="AK1247" s="14"/>
      <c r="AL1247" s="14"/>
      <c r="AM1247" s="16" t="str">
        <f t="shared" si="4"/>
        <v>{s:'634217', v:80 , c:'放デイ看護職員加配加算１・１８・' ,name:'看護職員加配加算', value:'看護職員加配加算Ⅰ' , opt:'休日・区分２・21人以上・', limit:'',syoguu:''},</v>
      </c>
      <c r="AN1247" s="16"/>
    </row>
    <row r="1248" ht="16.5" customHeight="1">
      <c r="A1248" s="29">
        <v>63.0</v>
      </c>
      <c r="B1248" s="165">
        <v>4218.0</v>
      </c>
      <c r="C1248" s="31">
        <v>1246.0</v>
      </c>
      <c r="D1248" s="167" t="s">
        <v>1341</v>
      </c>
      <c r="E1248" s="8"/>
      <c r="F1248" s="52"/>
      <c r="G1248" s="224" t="s">
        <v>759</v>
      </c>
      <c r="H1248" s="225"/>
      <c r="I1248" s="207" t="s">
        <v>1192</v>
      </c>
      <c r="J1248" s="208">
        <v>400.0</v>
      </c>
      <c r="K1248" s="209"/>
      <c r="L1248" s="210" t="s">
        <v>40</v>
      </c>
      <c r="M1248" s="210"/>
      <c r="N1248" s="210"/>
      <c r="O1248" s="212" t="s">
        <v>1162</v>
      </c>
      <c r="P1248" s="212" t="s">
        <v>1193</v>
      </c>
      <c r="Q1248" s="226">
        <v>5.0</v>
      </c>
      <c r="R1248" s="226"/>
      <c r="S1248" s="210"/>
      <c r="T1248" s="210" t="s">
        <v>1321</v>
      </c>
      <c r="U1248" s="210"/>
      <c r="V1248" s="210"/>
      <c r="W1248" s="210" t="s">
        <v>1323</v>
      </c>
      <c r="X1248" s="210"/>
      <c r="Y1248" s="210"/>
      <c r="Z1248" s="210" t="str">
        <f t="shared" si="2"/>
        <v>平日・重心・5・</v>
      </c>
      <c r="AA1248" s="210"/>
      <c r="AB1248" s="210"/>
      <c r="AC1248" s="210"/>
      <c r="AD1248" s="210"/>
      <c r="AE1248" s="213"/>
      <c r="AF1248" s="214"/>
      <c r="AG1248" s="114">
        <f t="shared" si="3"/>
        <v>400</v>
      </c>
      <c r="AH1248" s="216"/>
      <c r="AI1248" s="14"/>
      <c r="AJ1248" s="14"/>
      <c r="AK1248" s="14"/>
      <c r="AL1248" s="14"/>
      <c r="AM1248" s="16" t="str">
        <f t="shared" si="4"/>
        <v>{s:'634218', v:400 , c:'放デイ看護職員加配加算１・１９・' ,name:'看護職員加配加算', value:'看護職員加配加算Ⅰ' , opt:'平日・重心・5・', limit:'',syoguu:''},</v>
      </c>
      <c r="AN1248" s="16"/>
    </row>
    <row r="1249" ht="16.5" customHeight="1">
      <c r="A1249" s="29">
        <v>63.0</v>
      </c>
      <c r="B1249" s="165">
        <v>4219.0</v>
      </c>
      <c r="C1249" s="31">
        <v>1247.0</v>
      </c>
      <c r="D1249" s="167" t="s">
        <v>1342</v>
      </c>
      <c r="E1249" s="8"/>
      <c r="F1249" s="52"/>
      <c r="G1249" s="127"/>
      <c r="H1249" s="144"/>
      <c r="I1249" s="37" t="s">
        <v>1196</v>
      </c>
      <c r="J1249" s="208">
        <v>333.0</v>
      </c>
      <c r="K1249" s="209"/>
      <c r="L1249" s="210" t="s">
        <v>40</v>
      </c>
      <c r="M1249" s="210"/>
      <c r="N1249" s="210"/>
      <c r="O1249" s="212" t="s">
        <v>1162</v>
      </c>
      <c r="P1249" s="212" t="s">
        <v>1193</v>
      </c>
      <c r="Q1249" s="226">
        <v>6.0</v>
      </c>
      <c r="R1249" s="226"/>
      <c r="S1249" s="210"/>
      <c r="T1249" s="210" t="s">
        <v>1321</v>
      </c>
      <c r="U1249" s="210"/>
      <c r="V1249" s="210"/>
      <c r="W1249" s="210" t="s">
        <v>1323</v>
      </c>
      <c r="X1249" s="210"/>
      <c r="Y1249" s="210"/>
      <c r="Z1249" s="210" t="str">
        <f t="shared" si="2"/>
        <v>平日・重心・6・</v>
      </c>
      <c r="AA1249" s="210"/>
      <c r="AB1249" s="210"/>
      <c r="AC1249" s="210"/>
      <c r="AD1249" s="210"/>
      <c r="AE1249" s="213"/>
      <c r="AF1249" s="214"/>
      <c r="AG1249" s="114">
        <f t="shared" si="3"/>
        <v>333</v>
      </c>
      <c r="AH1249" s="216"/>
      <c r="AI1249" s="14"/>
      <c r="AJ1249" s="14"/>
      <c r="AK1249" s="14"/>
      <c r="AL1249" s="14"/>
      <c r="AM1249" s="16" t="str">
        <f t="shared" si="4"/>
        <v>{s:'634219', v:333 , c:'放デイ看護職員加配加算１・２０・' ,name:'看護職員加配加算', value:'看護職員加配加算Ⅰ' , opt:'平日・重心・6・', limit:'',syoguu:''},</v>
      </c>
      <c r="AN1249" s="16"/>
    </row>
    <row r="1250" ht="16.5" customHeight="1">
      <c r="A1250" s="29">
        <v>63.0</v>
      </c>
      <c r="B1250" s="165">
        <v>4220.0</v>
      </c>
      <c r="C1250" s="31">
        <v>1248.0</v>
      </c>
      <c r="D1250" s="167" t="s">
        <v>1343</v>
      </c>
      <c r="E1250" s="8"/>
      <c r="F1250" s="52"/>
      <c r="G1250" s="127"/>
      <c r="H1250" s="144"/>
      <c r="I1250" s="37" t="s">
        <v>1199</v>
      </c>
      <c r="J1250" s="208">
        <v>286.0</v>
      </c>
      <c r="K1250" s="209"/>
      <c r="L1250" s="210" t="s">
        <v>40</v>
      </c>
      <c r="M1250" s="210"/>
      <c r="N1250" s="210"/>
      <c r="O1250" s="212" t="s">
        <v>1162</v>
      </c>
      <c r="P1250" s="212" t="s">
        <v>1193</v>
      </c>
      <c r="Q1250" s="226">
        <v>7.0</v>
      </c>
      <c r="R1250" s="226"/>
      <c r="S1250" s="210"/>
      <c r="T1250" s="210" t="s">
        <v>1321</v>
      </c>
      <c r="U1250" s="210"/>
      <c r="V1250" s="210"/>
      <c r="W1250" s="210" t="s">
        <v>1323</v>
      </c>
      <c r="X1250" s="210"/>
      <c r="Y1250" s="210"/>
      <c r="Z1250" s="210" t="str">
        <f t="shared" si="2"/>
        <v>平日・重心・7・</v>
      </c>
      <c r="AA1250" s="210"/>
      <c r="AB1250" s="210"/>
      <c r="AC1250" s="210"/>
      <c r="AD1250" s="210"/>
      <c r="AE1250" s="213"/>
      <c r="AF1250" s="214"/>
      <c r="AG1250" s="114">
        <f t="shared" si="3"/>
        <v>286</v>
      </c>
      <c r="AH1250" s="216"/>
      <c r="AI1250" s="14"/>
      <c r="AJ1250" s="14"/>
      <c r="AK1250" s="14"/>
      <c r="AL1250" s="14"/>
      <c r="AM1250" s="16" t="str">
        <f t="shared" si="4"/>
        <v>{s:'634220', v:286 , c:'放デイ看護職員加配加算１・２１・' ,name:'看護職員加配加算', value:'看護職員加配加算Ⅰ' , opt:'平日・重心・7・', limit:'',syoguu:''},</v>
      </c>
      <c r="AN1250" s="16"/>
    </row>
    <row r="1251" ht="16.5" customHeight="1">
      <c r="A1251" s="29">
        <v>63.0</v>
      </c>
      <c r="B1251" s="165">
        <v>4221.0</v>
      </c>
      <c r="C1251" s="31">
        <v>1249.0</v>
      </c>
      <c r="D1251" s="167" t="s">
        <v>1344</v>
      </c>
      <c r="E1251" s="14"/>
      <c r="F1251" s="127"/>
      <c r="G1251" s="127"/>
      <c r="H1251" s="144"/>
      <c r="I1251" s="37" t="s">
        <v>1202</v>
      </c>
      <c r="J1251" s="180">
        <v>250.0</v>
      </c>
      <c r="K1251" s="232"/>
      <c r="L1251" s="233" t="s">
        <v>40</v>
      </c>
      <c r="M1251" s="233"/>
      <c r="N1251" s="233"/>
      <c r="O1251" s="212" t="s">
        <v>1162</v>
      </c>
      <c r="P1251" s="212" t="s">
        <v>1193</v>
      </c>
      <c r="Q1251" s="226">
        <v>8.0</v>
      </c>
      <c r="R1251" s="226"/>
      <c r="S1251" s="233"/>
      <c r="T1251" s="210" t="s">
        <v>1321</v>
      </c>
      <c r="U1251" s="210"/>
      <c r="V1251" s="210"/>
      <c r="W1251" s="210" t="s">
        <v>1323</v>
      </c>
      <c r="X1251" s="233"/>
      <c r="Y1251" s="233"/>
      <c r="Z1251" s="210" t="str">
        <f t="shared" si="2"/>
        <v>平日・重心・8・</v>
      </c>
      <c r="AA1251" s="233"/>
      <c r="AB1251" s="233"/>
      <c r="AC1251" s="233"/>
      <c r="AD1251" s="233"/>
      <c r="AE1251" s="22"/>
      <c r="AF1251" s="109"/>
      <c r="AG1251" s="114">
        <f t="shared" si="3"/>
        <v>250</v>
      </c>
      <c r="AH1251" s="79"/>
      <c r="AI1251" s="80"/>
      <c r="AJ1251" s="80"/>
      <c r="AK1251" s="80"/>
      <c r="AL1251" s="14"/>
      <c r="AM1251" s="16" t="str">
        <f t="shared" si="4"/>
        <v>{s:'634221', v:250 , c:'放デイ看護職員加配加算１・２２・' ,name:'看護職員加配加算', value:'看護職員加配加算Ⅰ' , opt:'平日・重心・8・', limit:'',syoguu:''},</v>
      </c>
      <c r="AN1251" s="16"/>
    </row>
    <row r="1252" ht="16.5" customHeight="1">
      <c r="A1252" s="29">
        <v>63.0</v>
      </c>
      <c r="B1252" s="165">
        <v>4222.0</v>
      </c>
      <c r="C1252" s="31">
        <v>1250.0</v>
      </c>
      <c r="D1252" s="167" t="s">
        <v>1345</v>
      </c>
      <c r="E1252" s="14"/>
      <c r="F1252" s="127"/>
      <c r="G1252" s="127"/>
      <c r="H1252" s="144"/>
      <c r="I1252" s="37" t="s">
        <v>1205</v>
      </c>
      <c r="J1252" s="180">
        <v>222.0</v>
      </c>
      <c r="K1252" s="232"/>
      <c r="L1252" s="233" t="s">
        <v>40</v>
      </c>
      <c r="M1252" s="233"/>
      <c r="N1252" s="233"/>
      <c r="O1252" s="212" t="s">
        <v>1162</v>
      </c>
      <c r="P1252" s="212" t="s">
        <v>1193</v>
      </c>
      <c r="Q1252" s="226">
        <v>9.0</v>
      </c>
      <c r="R1252" s="226"/>
      <c r="S1252" s="233"/>
      <c r="T1252" s="210" t="s">
        <v>1321</v>
      </c>
      <c r="U1252" s="210"/>
      <c r="V1252" s="210"/>
      <c r="W1252" s="210" t="s">
        <v>1323</v>
      </c>
      <c r="X1252" s="233"/>
      <c r="Y1252" s="233"/>
      <c r="Z1252" s="210" t="str">
        <f t="shared" si="2"/>
        <v>平日・重心・9・</v>
      </c>
      <c r="AA1252" s="233"/>
      <c r="AB1252" s="233"/>
      <c r="AC1252" s="233"/>
      <c r="AD1252" s="233"/>
      <c r="AE1252" s="22"/>
      <c r="AF1252" s="109"/>
      <c r="AG1252" s="114">
        <f t="shared" si="3"/>
        <v>222</v>
      </c>
      <c r="AH1252" s="79"/>
      <c r="AI1252" s="80"/>
      <c r="AJ1252" s="80"/>
      <c r="AK1252" s="80"/>
      <c r="AL1252" s="14"/>
      <c r="AM1252" s="16" t="str">
        <f t="shared" si="4"/>
        <v>{s:'634222', v:222 , c:'放デイ看護職員加配加算１・２３・' ,name:'看護職員加配加算', value:'看護職員加配加算Ⅰ' , opt:'平日・重心・9・', limit:'',syoguu:''},</v>
      </c>
      <c r="AN1252" s="16"/>
    </row>
    <row r="1253" ht="16.5" customHeight="1">
      <c r="A1253" s="29">
        <v>63.0</v>
      </c>
      <c r="B1253" s="165">
        <v>4223.0</v>
      </c>
      <c r="C1253" s="31">
        <v>1251.0</v>
      </c>
      <c r="D1253" s="167" t="s">
        <v>1346</v>
      </c>
      <c r="E1253" s="14"/>
      <c r="F1253" s="127"/>
      <c r="G1253" s="127"/>
      <c r="H1253" s="144"/>
      <c r="I1253" s="207" t="s">
        <v>1208</v>
      </c>
      <c r="J1253" s="180">
        <v>200.0</v>
      </c>
      <c r="K1253" s="232"/>
      <c r="L1253" s="233" t="s">
        <v>40</v>
      </c>
      <c r="M1253" s="233"/>
      <c r="N1253" s="233"/>
      <c r="O1253" s="212" t="s">
        <v>1162</v>
      </c>
      <c r="P1253" s="212" t="s">
        <v>1193</v>
      </c>
      <c r="Q1253" s="226">
        <v>10.0</v>
      </c>
      <c r="R1253" s="226"/>
      <c r="S1253" s="233"/>
      <c r="T1253" s="210" t="s">
        <v>1321</v>
      </c>
      <c r="U1253" s="210"/>
      <c r="V1253" s="210"/>
      <c r="W1253" s="210" t="s">
        <v>1323</v>
      </c>
      <c r="X1253" s="233"/>
      <c r="Y1253" s="233"/>
      <c r="Z1253" s="210" t="str">
        <f t="shared" si="2"/>
        <v>平日・重心・10・</v>
      </c>
      <c r="AA1253" s="233"/>
      <c r="AB1253" s="233"/>
      <c r="AC1253" s="233"/>
      <c r="AD1253" s="233"/>
      <c r="AE1253" s="22"/>
      <c r="AF1253" s="109"/>
      <c r="AG1253" s="114">
        <f t="shared" si="3"/>
        <v>200</v>
      </c>
      <c r="AH1253" s="79"/>
      <c r="AI1253" s="80"/>
      <c r="AJ1253" s="80"/>
      <c r="AK1253" s="80"/>
      <c r="AL1253" s="14"/>
      <c r="AM1253" s="16" t="str">
        <f t="shared" si="4"/>
        <v>{s:'634223', v:200 , c:'放デイ看護職員加配加算１・２４・' ,name:'看護職員加配加算', value:'看護職員加配加算Ⅰ' , opt:'平日・重心・10・', limit:'',syoguu:''},</v>
      </c>
      <c r="AN1253" s="16"/>
    </row>
    <row r="1254" ht="16.5" customHeight="1">
      <c r="A1254" s="29">
        <v>63.0</v>
      </c>
      <c r="B1254" s="165">
        <v>4224.0</v>
      </c>
      <c r="C1254" s="31">
        <v>1252.0</v>
      </c>
      <c r="D1254" s="167" t="s">
        <v>1347</v>
      </c>
      <c r="E1254" s="14"/>
      <c r="F1254" s="127"/>
      <c r="G1254" s="20"/>
      <c r="H1254" s="200"/>
      <c r="I1254" s="207" t="s">
        <v>1211</v>
      </c>
      <c r="J1254" s="180">
        <v>133.0</v>
      </c>
      <c r="K1254" s="232"/>
      <c r="L1254" s="233" t="s">
        <v>40</v>
      </c>
      <c r="M1254" s="233"/>
      <c r="N1254" s="233"/>
      <c r="O1254" s="212" t="s">
        <v>1162</v>
      </c>
      <c r="P1254" s="212" t="s">
        <v>1193</v>
      </c>
      <c r="Q1254" s="226" t="s">
        <v>1212</v>
      </c>
      <c r="R1254" s="226"/>
      <c r="S1254" s="233"/>
      <c r="T1254" s="210" t="s">
        <v>1321</v>
      </c>
      <c r="U1254" s="210"/>
      <c r="V1254" s="210"/>
      <c r="W1254" s="210" t="s">
        <v>1323</v>
      </c>
      <c r="X1254" s="233"/>
      <c r="Y1254" s="233"/>
      <c r="Z1254" s="210" t="str">
        <f t="shared" si="2"/>
        <v>平日・重心・11以上・</v>
      </c>
      <c r="AA1254" s="233"/>
      <c r="AB1254" s="233"/>
      <c r="AC1254" s="233"/>
      <c r="AD1254" s="233"/>
      <c r="AE1254" s="22"/>
      <c r="AF1254" s="109"/>
      <c r="AG1254" s="114">
        <f t="shared" si="3"/>
        <v>133</v>
      </c>
      <c r="AH1254" s="79"/>
      <c r="AI1254" s="80"/>
      <c r="AJ1254" s="80"/>
      <c r="AK1254" s="80"/>
      <c r="AL1254" s="14"/>
      <c r="AM1254" s="16" t="str">
        <f t="shared" si="4"/>
        <v>{s:'634224', v:133 , c:'放デイ看護職員加配加算１・２５・' ,name:'看護職員加配加算', value:'看護職員加配加算Ⅰ' , opt:'平日・重心・11以上・', limit:'',syoguu:''},</v>
      </c>
      <c r="AN1254" s="16"/>
    </row>
    <row r="1255" ht="16.5" customHeight="1">
      <c r="A1255" s="29">
        <v>63.0</v>
      </c>
      <c r="B1255" s="165">
        <v>4225.0</v>
      </c>
      <c r="C1255" s="31">
        <v>1253.0</v>
      </c>
      <c r="D1255" s="167" t="s">
        <v>1348</v>
      </c>
      <c r="E1255" s="14"/>
      <c r="F1255" s="127"/>
      <c r="G1255" s="224" t="s">
        <v>851</v>
      </c>
      <c r="H1255" s="225"/>
      <c r="I1255" s="227" t="s">
        <v>1192</v>
      </c>
      <c r="J1255" s="180">
        <v>400.0</v>
      </c>
      <c r="K1255" s="232"/>
      <c r="L1255" s="233" t="s">
        <v>40</v>
      </c>
      <c r="M1255" s="233"/>
      <c r="N1255" s="233"/>
      <c r="O1255" s="212" t="s">
        <v>1183</v>
      </c>
      <c r="P1255" s="212" t="s">
        <v>1193</v>
      </c>
      <c r="Q1255" s="226">
        <v>5.0</v>
      </c>
      <c r="R1255" s="226"/>
      <c r="S1255" s="233"/>
      <c r="T1255" s="210" t="s">
        <v>1321</v>
      </c>
      <c r="U1255" s="210"/>
      <c r="V1255" s="210"/>
      <c r="W1255" s="210" t="s">
        <v>1323</v>
      </c>
      <c r="X1255" s="233"/>
      <c r="Y1255" s="233"/>
      <c r="Z1255" s="210" t="str">
        <f t="shared" si="2"/>
        <v>休日・重心・5・</v>
      </c>
      <c r="AA1255" s="233"/>
      <c r="AB1255" s="233"/>
      <c r="AC1255" s="233"/>
      <c r="AD1255" s="233"/>
      <c r="AE1255" s="22"/>
      <c r="AF1255" s="109"/>
      <c r="AG1255" s="114">
        <f t="shared" si="3"/>
        <v>400</v>
      </c>
      <c r="AH1255" s="79"/>
      <c r="AI1255" s="80"/>
      <c r="AJ1255" s="80"/>
      <c r="AK1255" s="80"/>
      <c r="AL1255" s="14"/>
      <c r="AM1255" s="16" t="str">
        <f t="shared" si="4"/>
        <v>{s:'634225', v:400 , c:'放デイ看護職員加配加算１・２６・' ,name:'看護職員加配加算', value:'看護職員加配加算Ⅰ' , opt:'休日・重心・5・', limit:'',syoguu:''},</v>
      </c>
      <c r="AN1255" s="16"/>
    </row>
    <row r="1256" ht="16.5" customHeight="1">
      <c r="A1256" s="29">
        <v>63.0</v>
      </c>
      <c r="B1256" s="165">
        <v>4226.0</v>
      </c>
      <c r="C1256" s="31">
        <v>1254.0</v>
      </c>
      <c r="D1256" s="167" t="s">
        <v>1349</v>
      </c>
      <c r="E1256" s="14"/>
      <c r="F1256" s="127"/>
      <c r="G1256" s="127"/>
      <c r="H1256" s="144"/>
      <c r="I1256" s="37" t="s">
        <v>1196</v>
      </c>
      <c r="J1256" s="180">
        <v>333.0</v>
      </c>
      <c r="K1256" s="232"/>
      <c r="L1256" s="233" t="s">
        <v>40</v>
      </c>
      <c r="M1256" s="233"/>
      <c r="N1256" s="233"/>
      <c r="O1256" s="212" t="s">
        <v>1183</v>
      </c>
      <c r="P1256" s="212" t="s">
        <v>1193</v>
      </c>
      <c r="Q1256" s="226">
        <v>6.0</v>
      </c>
      <c r="R1256" s="226"/>
      <c r="S1256" s="233"/>
      <c r="T1256" s="210" t="s">
        <v>1321</v>
      </c>
      <c r="U1256" s="210"/>
      <c r="V1256" s="210"/>
      <c r="W1256" s="210" t="s">
        <v>1323</v>
      </c>
      <c r="X1256" s="233"/>
      <c r="Y1256" s="233"/>
      <c r="Z1256" s="210" t="str">
        <f t="shared" si="2"/>
        <v>休日・重心・6・</v>
      </c>
      <c r="AA1256" s="233"/>
      <c r="AB1256" s="233"/>
      <c r="AC1256" s="233"/>
      <c r="AD1256" s="233"/>
      <c r="AE1256" s="22"/>
      <c r="AF1256" s="109"/>
      <c r="AG1256" s="114">
        <f t="shared" si="3"/>
        <v>333</v>
      </c>
      <c r="AH1256" s="79"/>
      <c r="AI1256" s="80"/>
      <c r="AJ1256" s="80"/>
      <c r="AK1256" s="80"/>
      <c r="AL1256" s="14"/>
      <c r="AM1256" s="16" t="str">
        <f t="shared" si="4"/>
        <v>{s:'634226', v:333 , c:'放デイ看護職員加配加算１・２７・' ,name:'看護職員加配加算', value:'看護職員加配加算Ⅰ' , opt:'休日・重心・6・', limit:'',syoguu:''},</v>
      </c>
      <c r="AN1256" s="16"/>
    </row>
    <row r="1257" ht="16.5" customHeight="1">
      <c r="A1257" s="29">
        <v>63.0</v>
      </c>
      <c r="B1257" s="165">
        <v>4227.0</v>
      </c>
      <c r="C1257" s="31">
        <v>1255.0</v>
      </c>
      <c r="D1257" s="167" t="s">
        <v>1350</v>
      </c>
      <c r="E1257" s="14"/>
      <c r="F1257" s="127"/>
      <c r="G1257" s="127"/>
      <c r="H1257" s="144"/>
      <c r="I1257" s="37" t="s">
        <v>1199</v>
      </c>
      <c r="J1257" s="180">
        <v>286.0</v>
      </c>
      <c r="K1257" s="232"/>
      <c r="L1257" s="233" t="s">
        <v>40</v>
      </c>
      <c r="M1257" s="233"/>
      <c r="N1257" s="233"/>
      <c r="O1257" s="212" t="s">
        <v>1183</v>
      </c>
      <c r="P1257" s="212" t="s">
        <v>1193</v>
      </c>
      <c r="Q1257" s="226">
        <v>7.0</v>
      </c>
      <c r="R1257" s="226"/>
      <c r="S1257" s="233"/>
      <c r="T1257" s="210" t="s">
        <v>1321</v>
      </c>
      <c r="U1257" s="210"/>
      <c r="V1257" s="210"/>
      <c r="W1257" s="210" t="s">
        <v>1323</v>
      </c>
      <c r="X1257" s="233"/>
      <c r="Y1257" s="233"/>
      <c r="Z1257" s="210" t="str">
        <f t="shared" si="2"/>
        <v>休日・重心・7・</v>
      </c>
      <c r="AA1257" s="233"/>
      <c r="AB1257" s="233"/>
      <c r="AC1257" s="233"/>
      <c r="AD1257" s="233"/>
      <c r="AE1257" s="22"/>
      <c r="AF1257" s="109"/>
      <c r="AG1257" s="114">
        <f t="shared" si="3"/>
        <v>286</v>
      </c>
      <c r="AH1257" s="79"/>
      <c r="AI1257" s="80"/>
      <c r="AJ1257" s="80"/>
      <c r="AK1257" s="80"/>
      <c r="AL1257" s="14"/>
      <c r="AM1257" s="16" t="str">
        <f t="shared" si="4"/>
        <v>{s:'634227', v:286 , c:'放デイ看護職員加配加算１・２８・' ,name:'看護職員加配加算', value:'看護職員加配加算Ⅰ' , opt:'休日・重心・7・', limit:'',syoguu:''},</v>
      </c>
      <c r="AN1257" s="16"/>
    </row>
    <row r="1258" ht="16.5" customHeight="1">
      <c r="A1258" s="29">
        <v>63.0</v>
      </c>
      <c r="B1258" s="165">
        <v>4228.0</v>
      </c>
      <c r="C1258" s="31">
        <v>1256.0</v>
      </c>
      <c r="D1258" s="167" t="s">
        <v>1351</v>
      </c>
      <c r="E1258" s="14"/>
      <c r="F1258" s="127"/>
      <c r="G1258" s="127"/>
      <c r="H1258" s="144"/>
      <c r="I1258" s="37" t="s">
        <v>1202</v>
      </c>
      <c r="J1258" s="180">
        <v>250.0</v>
      </c>
      <c r="K1258" s="232"/>
      <c r="L1258" s="233" t="s">
        <v>40</v>
      </c>
      <c r="M1258" s="233"/>
      <c r="N1258" s="233"/>
      <c r="O1258" s="212" t="s">
        <v>1183</v>
      </c>
      <c r="P1258" s="212" t="s">
        <v>1193</v>
      </c>
      <c r="Q1258" s="226">
        <v>8.0</v>
      </c>
      <c r="R1258" s="226"/>
      <c r="S1258" s="233"/>
      <c r="T1258" s="210" t="s">
        <v>1321</v>
      </c>
      <c r="U1258" s="210"/>
      <c r="V1258" s="210"/>
      <c r="W1258" s="210" t="s">
        <v>1323</v>
      </c>
      <c r="X1258" s="233"/>
      <c r="Y1258" s="233"/>
      <c r="Z1258" s="210" t="str">
        <f t="shared" si="2"/>
        <v>休日・重心・8・</v>
      </c>
      <c r="AA1258" s="233"/>
      <c r="AB1258" s="233"/>
      <c r="AC1258" s="233"/>
      <c r="AD1258" s="233"/>
      <c r="AE1258" s="22"/>
      <c r="AF1258" s="109"/>
      <c r="AG1258" s="114">
        <f t="shared" si="3"/>
        <v>250</v>
      </c>
      <c r="AH1258" s="79"/>
      <c r="AI1258" s="80"/>
      <c r="AJ1258" s="80"/>
      <c r="AK1258" s="80"/>
      <c r="AL1258" s="14"/>
      <c r="AM1258" s="16" t="str">
        <f t="shared" si="4"/>
        <v>{s:'634228', v:250 , c:'放デイ看護職員加配加算１・２９・' ,name:'看護職員加配加算', value:'看護職員加配加算Ⅰ' , opt:'休日・重心・8・', limit:'',syoguu:''},</v>
      </c>
      <c r="AN1258" s="16"/>
    </row>
    <row r="1259" ht="16.5" customHeight="1">
      <c r="A1259" s="29">
        <v>63.0</v>
      </c>
      <c r="B1259" s="165">
        <v>4229.0</v>
      </c>
      <c r="C1259" s="31">
        <v>1257.0</v>
      </c>
      <c r="D1259" s="167" t="s">
        <v>1352</v>
      </c>
      <c r="E1259" s="14"/>
      <c r="F1259" s="127"/>
      <c r="G1259" s="127"/>
      <c r="H1259" s="144"/>
      <c r="I1259" s="37" t="s">
        <v>1205</v>
      </c>
      <c r="J1259" s="180">
        <v>222.0</v>
      </c>
      <c r="K1259" s="232"/>
      <c r="L1259" s="233" t="s">
        <v>40</v>
      </c>
      <c r="M1259" s="233"/>
      <c r="N1259" s="233"/>
      <c r="O1259" s="212" t="s">
        <v>1183</v>
      </c>
      <c r="P1259" s="212" t="s">
        <v>1193</v>
      </c>
      <c r="Q1259" s="226">
        <v>9.0</v>
      </c>
      <c r="R1259" s="226"/>
      <c r="S1259" s="233"/>
      <c r="T1259" s="210" t="s">
        <v>1321</v>
      </c>
      <c r="U1259" s="210"/>
      <c r="V1259" s="210"/>
      <c r="W1259" s="210" t="s">
        <v>1323</v>
      </c>
      <c r="X1259" s="233"/>
      <c r="Y1259" s="233"/>
      <c r="Z1259" s="210" t="str">
        <f t="shared" si="2"/>
        <v>休日・重心・9・</v>
      </c>
      <c r="AA1259" s="233"/>
      <c r="AB1259" s="233"/>
      <c r="AC1259" s="233"/>
      <c r="AD1259" s="233"/>
      <c r="AE1259" s="22"/>
      <c r="AF1259" s="109"/>
      <c r="AG1259" s="114">
        <f t="shared" si="3"/>
        <v>222</v>
      </c>
      <c r="AH1259" s="79"/>
      <c r="AI1259" s="80"/>
      <c r="AJ1259" s="80"/>
      <c r="AK1259" s="80"/>
      <c r="AL1259" s="14"/>
      <c r="AM1259" s="16" t="str">
        <f t="shared" si="4"/>
        <v>{s:'634229', v:222 , c:'放デイ看護職員加配加算１・３０・' ,name:'看護職員加配加算', value:'看護職員加配加算Ⅰ' , opt:'休日・重心・9・', limit:'',syoguu:''},</v>
      </c>
      <c r="AN1259" s="16"/>
    </row>
    <row r="1260" ht="16.5" customHeight="1">
      <c r="A1260" s="29">
        <v>63.0</v>
      </c>
      <c r="B1260" s="165">
        <v>4230.0</v>
      </c>
      <c r="C1260" s="31">
        <v>1258.0</v>
      </c>
      <c r="D1260" s="167" t="s">
        <v>1353</v>
      </c>
      <c r="E1260" s="14"/>
      <c r="F1260" s="127"/>
      <c r="G1260" s="127"/>
      <c r="H1260" s="144"/>
      <c r="I1260" s="207" t="s">
        <v>1208</v>
      </c>
      <c r="J1260" s="180">
        <v>200.0</v>
      </c>
      <c r="K1260" s="232"/>
      <c r="L1260" s="233" t="s">
        <v>40</v>
      </c>
      <c r="M1260" s="233"/>
      <c r="N1260" s="233"/>
      <c r="O1260" s="212" t="s">
        <v>1183</v>
      </c>
      <c r="P1260" s="212" t="s">
        <v>1193</v>
      </c>
      <c r="Q1260" s="226">
        <v>10.0</v>
      </c>
      <c r="R1260" s="226"/>
      <c r="S1260" s="233"/>
      <c r="T1260" s="210" t="s">
        <v>1321</v>
      </c>
      <c r="U1260" s="210"/>
      <c r="V1260" s="210"/>
      <c r="W1260" s="210" t="s">
        <v>1323</v>
      </c>
      <c r="X1260" s="233"/>
      <c r="Y1260" s="233"/>
      <c r="Z1260" s="210" t="str">
        <f t="shared" si="2"/>
        <v>休日・重心・10・</v>
      </c>
      <c r="AA1260" s="233"/>
      <c r="AB1260" s="233"/>
      <c r="AC1260" s="233"/>
      <c r="AD1260" s="233"/>
      <c r="AE1260" s="22"/>
      <c r="AF1260" s="109"/>
      <c r="AG1260" s="114">
        <f t="shared" si="3"/>
        <v>200</v>
      </c>
      <c r="AH1260" s="79"/>
      <c r="AI1260" s="80"/>
      <c r="AJ1260" s="80"/>
      <c r="AK1260" s="80"/>
      <c r="AL1260" s="14"/>
      <c r="AM1260" s="16" t="str">
        <f t="shared" si="4"/>
        <v>{s:'634230', v:200 , c:'放デイ看護職員加配加算１・３１・' ,name:'看護職員加配加算', value:'看護職員加配加算Ⅰ' , opt:'休日・重心・10・', limit:'',syoguu:''},</v>
      </c>
      <c r="AN1260" s="16"/>
    </row>
    <row r="1261" ht="16.5" customHeight="1">
      <c r="A1261" s="29">
        <v>63.0</v>
      </c>
      <c r="B1261" s="165">
        <v>4231.0</v>
      </c>
      <c r="C1261" s="31">
        <v>1259.0</v>
      </c>
      <c r="D1261" s="167" t="s">
        <v>1354</v>
      </c>
      <c r="E1261" s="216"/>
      <c r="F1261" s="20"/>
      <c r="G1261" s="20"/>
      <c r="H1261" s="200"/>
      <c r="I1261" s="207" t="s">
        <v>1211</v>
      </c>
      <c r="J1261" s="180">
        <v>133.0</v>
      </c>
      <c r="K1261" s="232"/>
      <c r="L1261" s="233" t="s">
        <v>40</v>
      </c>
      <c r="M1261" s="233"/>
      <c r="N1261" s="233"/>
      <c r="O1261" s="212" t="s">
        <v>1183</v>
      </c>
      <c r="P1261" s="212" t="s">
        <v>1193</v>
      </c>
      <c r="Q1261" s="226" t="s">
        <v>1212</v>
      </c>
      <c r="R1261" s="226"/>
      <c r="S1261" s="233"/>
      <c r="T1261" s="210" t="s">
        <v>1321</v>
      </c>
      <c r="U1261" s="210"/>
      <c r="V1261" s="210"/>
      <c r="W1261" s="210" t="s">
        <v>1323</v>
      </c>
      <c r="X1261" s="233"/>
      <c r="Y1261" s="233"/>
      <c r="Z1261" s="210" t="str">
        <f t="shared" si="2"/>
        <v>休日・重心・11以上・</v>
      </c>
      <c r="AA1261" s="233"/>
      <c r="AB1261" s="233"/>
      <c r="AC1261" s="233"/>
      <c r="AD1261" s="233"/>
      <c r="AE1261" s="22"/>
      <c r="AF1261" s="109"/>
      <c r="AG1261" s="114">
        <f t="shared" si="3"/>
        <v>133</v>
      </c>
      <c r="AH1261" s="79"/>
      <c r="AI1261" s="80"/>
      <c r="AJ1261" s="80"/>
      <c r="AK1261" s="80"/>
      <c r="AL1261" s="14"/>
      <c r="AM1261" s="16" t="str">
        <f t="shared" si="4"/>
        <v>{s:'634231', v:133 , c:'放デイ看護職員加配加算１・３２・' ,name:'看護職員加配加算', value:'看護職員加配加算Ⅰ' , opt:'休日・重心・11以上・', limit:'',syoguu:''},</v>
      </c>
      <c r="AN1261" s="16"/>
    </row>
    <row r="1262" ht="16.5" customHeight="1">
      <c r="A1262" s="29">
        <v>63.0</v>
      </c>
      <c r="B1262" s="165">
        <v>4240.0</v>
      </c>
      <c r="C1262" s="31">
        <v>1260.0</v>
      </c>
      <c r="D1262" s="167" t="s">
        <v>1355</v>
      </c>
      <c r="E1262" s="234"/>
      <c r="F1262" s="118" t="s">
        <v>1356</v>
      </c>
      <c r="G1262" s="206" t="s">
        <v>15</v>
      </c>
      <c r="H1262" s="63" t="s">
        <v>16</v>
      </c>
      <c r="I1262" s="207" t="s">
        <v>17</v>
      </c>
      <c r="J1262" s="208">
        <v>400.0</v>
      </c>
      <c r="K1262" s="209"/>
      <c r="L1262" s="210" t="s">
        <v>40</v>
      </c>
      <c r="M1262" s="210"/>
      <c r="N1262" s="210"/>
      <c r="O1262" s="212" t="s">
        <v>1162</v>
      </c>
      <c r="P1262" s="212" t="s">
        <v>1160</v>
      </c>
      <c r="Q1262" s="212" t="s">
        <v>1163</v>
      </c>
      <c r="R1262" s="212"/>
      <c r="S1262" s="210"/>
      <c r="T1262" s="210" t="s">
        <v>1321</v>
      </c>
      <c r="U1262" s="210"/>
      <c r="V1262" s="210"/>
      <c r="W1262" s="210" t="s">
        <v>1357</v>
      </c>
      <c r="X1262" s="210"/>
      <c r="Y1262" s="210"/>
      <c r="Z1262" s="210" t="str">
        <f t="shared" si="2"/>
        <v>平日・区分１の１・10人以下・</v>
      </c>
      <c r="AA1262" s="210"/>
      <c r="AB1262" s="210"/>
      <c r="AC1262" s="210"/>
      <c r="AD1262" s="74"/>
      <c r="AE1262" s="43"/>
      <c r="AF1262" s="44"/>
      <c r="AG1262" s="230">
        <f t="shared" si="3"/>
        <v>400</v>
      </c>
      <c r="AH1262" s="79"/>
      <c r="AI1262" s="80"/>
      <c r="AJ1262" s="80"/>
      <c r="AK1262" s="80"/>
      <c r="AL1262" s="14"/>
      <c r="AM1262" s="16" t="str">
        <f t="shared" si="4"/>
        <v>{s:'634240', v:400 , c:'放デイ看護職員加配加算２・１・' ,name:'看護職員加配加算', value:'看護職員加配加算Ⅱ' , opt:'平日・区分１の１・10人以下・', limit:'',syoguu:''},</v>
      </c>
      <c r="AN1262" s="16"/>
    </row>
    <row r="1263" ht="16.5" customHeight="1">
      <c r="A1263" s="29">
        <v>63.0</v>
      </c>
      <c r="B1263" s="165">
        <v>4241.0</v>
      </c>
      <c r="C1263" s="31">
        <v>1261.0</v>
      </c>
      <c r="D1263" s="167" t="s">
        <v>1358</v>
      </c>
      <c r="E1263" s="76"/>
      <c r="F1263" s="76"/>
      <c r="G1263" s="222"/>
      <c r="H1263" s="63"/>
      <c r="I1263" s="207" t="s">
        <v>1165</v>
      </c>
      <c r="J1263" s="208">
        <v>266.0</v>
      </c>
      <c r="K1263" s="209"/>
      <c r="L1263" s="210" t="s">
        <v>40</v>
      </c>
      <c r="M1263" s="210"/>
      <c r="N1263" s="210"/>
      <c r="O1263" s="212" t="s">
        <v>1162</v>
      </c>
      <c r="P1263" s="212" t="s">
        <v>1160</v>
      </c>
      <c r="Q1263" s="212" t="s">
        <v>1166</v>
      </c>
      <c r="R1263" s="212"/>
      <c r="S1263" s="210"/>
      <c r="T1263" s="210" t="s">
        <v>1321</v>
      </c>
      <c r="U1263" s="210"/>
      <c r="V1263" s="210"/>
      <c r="W1263" s="210" t="s">
        <v>1357</v>
      </c>
      <c r="X1263" s="210"/>
      <c r="Y1263" s="210"/>
      <c r="Z1263" s="210" t="str">
        <f t="shared" si="2"/>
        <v>平日・区分１の１・11から20・</v>
      </c>
      <c r="AA1263" s="210"/>
      <c r="AB1263" s="210"/>
      <c r="AC1263" s="210"/>
      <c r="AD1263" s="210"/>
      <c r="AE1263" s="213"/>
      <c r="AF1263" s="214"/>
      <c r="AG1263" s="114">
        <f t="shared" si="3"/>
        <v>266</v>
      </c>
      <c r="AH1263" s="79"/>
      <c r="AI1263" s="80"/>
      <c r="AJ1263" s="80"/>
      <c r="AK1263" s="80"/>
      <c r="AL1263" s="14"/>
      <c r="AM1263" s="16" t="str">
        <f t="shared" si="4"/>
        <v>{s:'634241', v:266 , c:'放デイ看護職員加配加算２・２・' ,name:'看護職員加配加算', value:'看護職員加配加算Ⅱ' , opt:'平日・区分１の１・11から20・', limit:'',syoguu:''},</v>
      </c>
      <c r="AN1263" s="16"/>
    </row>
    <row r="1264" ht="16.5" customHeight="1">
      <c r="A1264" s="29">
        <v>63.0</v>
      </c>
      <c r="B1264" s="165">
        <v>4242.0</v>
      </c>
      <c r="C1264" s="31">
        <v>1262.0</v>
      </c>
      <c r="D1264" s="167" t="s">
        <v>1359</v>
      </c>
      <c r="E1264" s="94"/>
      <c r="F1264" s="94"/>
      <c r="G1264" s="222"/>
      <c r="H1264" s="140"/>
      <c r="I1264" s="207" t="s">
        <v>1168</v>
      </c>
      <c r="J1264" s="208">
        <v>160.0</v>
      </c>
      <c r="K1264" s="209"/>
      <c r="L1264" s="210" t="s">
        <v>40</v>
      </c>
      <c r="M1264" s="210"/>
      <c r="N1264" s="210"/>
      <c r="O1264" s="212" t="s">
        <v>1162</v>
      </c>
      <c r="P1264" s="212" t="s">
        <v>1160</v>
      </c>
      <c r="Q1264" s="212" t="s">
        <v>1169</v>
      </c>
      <c r="R1264" s="212"/>
      <c r="S1264" s="210"/>
      <c r="T1264" s="210" t="s">
        <v>1321</v>
      </c>
      <c r="U1264" s="210"/>
      <c r="V1264" s="210"/>
      <c r="W1264" s="210" t="s">
        <v>1357</v>
      </c>
      <c r="X1264" s="210"/>
      <c r="Y1264" s="210"/>
      <c r="Z1264" s="210" t="str">
        <f t="shared" si="2"/>
        <v>平日・区分１の１・21人以上・</v>
      </c>
      <c r="AA1264" s="210"/>
      <c r="AB1264" s="210"/>
      <c r="AC1264" s="210"/>
      <c r="AD1264" s="210"/>
      <c r="AE1264" s="213"/>
      <c r="AF1264" s="214"/>
      <c r="AG1264" s="114">
        <f t="shared" si="3"/>
        <v>160</v>
      </c>
      <c r="AH1264" s="79"/>
      <c r="AI1264" s="80"/>
      <c r="AJ1264" s="80"/>
      <c r="AK1264" s="80"/>
      <c r="AL1264" s="14"/>
      <c r="AM1264" s="16" t="str">
        <f t="shared" si="4"/>
        <v>{s:'634242', v:160 , c:'放デイ看護職員加配加算２・３・' ,name:'看護職員加配加算', value:'看護職員加配加算Ⅱ' , opt:'平日・区分１の１・21人以上・', limit:'',syoguu:''},</v>
      </c>
      <c r="AN1264" s="16"/>
    </row>
    <row r="1265" ht="16.5" customHeight="1">
      <c r="A1265" s="29">
        <v>63.0</v>
      </c>
      <c r="B1265" s="165">
        <v>4243.0</v>
      </c>
      <c r="C1265" s="31">
        <v>1263.0</v>
      </c>
      <c r="D1265" s="167" t="s">
        <v>1360</v>
      </c>
      <c r="E1265" s="94"/>
      <c r="F1265" s="94"/>
      <c r="G1265" s="222"/>
      <c r="H1265" s="217" t="s">
        <v>102</v>
      </c>
      <c r="I1265" s="207" t="s">
        <v>17</v>
      </c>
      <c r="J1265" s="208">
        <v>400.0</v>
      </c>
      <c r="K1265" s="209"/>
      <c r="L1265" s="210" t="s">
        <v>40</v>
      </c>
      <c r="M1265" s="210"/>
      <c r="N1265" s="210"/>
      <c r="O1265" s="212" t="s">
        <v>1162</v>
      </c>
      <c r="P1265" s="212" t="s">
        <v>1171</v>
      </c>
      <c r="Q1265" s="212" t="s">
        <v>1163</v>
      </c>
      <c r="R1265" s="212"/>
      <c r="S1265" s="210"/>
      <c r="T1265" s="210" t="s">
        <v>1321</v>
      </c>
      <c r="U1265" s="210"/>
      <c r="V1265" s="210"/>
      <c r="W1265" s="210" t="s">
        <v>1357</v>
      </c>
      <c r="X1265" s="210"/>
      <c r="Y1265" s="210"/>
      <c r="Z1265" s="210" t="str">
        <f t="shared" si="2"/>
        <v>平日・区分１の２・10人以下・</v>
      </c>
      <c r="AA1265" s="210"/>
      <c r="AB1265" s="210"/>
      <c r="AC1265" s="210"/>
      <c r="AD1265" s="210"/>
      <c r="AE1265" s="213"/>
      <c r="AF1265" s="214"/>
      <c r="AG1265" s="114">
        <f t="shared" si="3"/>
        <v>400</v>
      </c>
      <c r="AH1265" s="79"/>
      <c r="AI1265" s="80"/>
      <c r="AJ1265" s="80"/>
      <c r="AK1265" s="80"/>
      <c r="AL1265" s="14"/>
      <c r="AM1265" s="16" t="str">
        <f t="shared" si="4"/>
        <v>{s:'634243', v:400 , c:'放デイ看護職員加配加算２・４・' ,name:'看護職員加配加算', value:'看護職員加配加算Ⅱ' , opt:'平日・区分１の２・10人以下・', limit:'',syoguu:''},</v>
      </c>
      <c r="AN1265" s="16"/>
    </row>
    <row r="1266" ht="16.5" customHeight="1">
      <c r="A1266" s="29">
        <v>63.0</v>
      </c>
      <c r="B1266" s="165">
        <v>4244.0</v>
      </c>
      <c r="C1266" s="31">
        <v>1264.0</v>
      </c>
      <c r="D1266" s="167" t="s">
        <v>1361</v>
      </c>
      <c r="E1266" s="94"/>
      <c r="F1266" s="94"/>
      <c r="G1266" s="222"/>
      <c r="H1266" s="105"/>
      <c r="I1266" s="207" t="s">
        <v>1165</v>
      </c>
      <c r="J1266" s="208">
        <v>266.0</v>
      </c>
      <c r="K1266" s="209"/>
      <c r="L1266" s="210" t="s">
        <v>40</v>
      </c>
      <c r="M1266" s="210"/>
      <c r="N1266" s="210"/>
      <c r="O1266" s="212" t="s">
        <v>1162</v>
      </c>
      <c r="P1266" s="212" t="s">
        <v>1171</v>
      </c>
      <c r="Q1266" s="212" t="s">
        <v>1166</v>
      </c>
      <c r="R1266" s="212"/>
      <c r="S1266" s="210"/>
      <c r="T1266" s="210" t="s">
        <v>1321</v>
      </c>
      <c r="U1266" s="210"/>
      <c r="V1266" s="210"/>
      <c r="W1266" s="210" t="s">
        <v>1357</v>
      </c>
      <c r="X1266" s="210"/>
      <c r="Y1266" s="210"/>
      <c r="Z1266" s="210" t="str">
        <f t="shared" si="2"/>
        <v>平日・区分１の２・11から20・</v>
      </c>
      <c r="AA1266" s="210"/>
      <c r="AB1266" s="210"/>
      <c r="AC1266" s="210"/>
      <c r="AD1266" s="210"/>
      <c r="AE1266" s="213"/>
      <c r="AF1266" s="214"/>
      <c r="AG1266" s="114">
        <f t="shared" si="3"/>
        <v>266</v>
      </c>
      <c r="AH1266" s="79"/>
      <c r="AI1266" s="80"/>
      <c r="AJ1266" s="80"/>
      <c r="AK1266" s="80"/>
      <c r="AL1266" s="14"/>
      <c r="AM1266" s="16" t="str">
        <f t="shared" si="4"/>
        <v>{s:'634244', v:266 , c:'放デイ看護職員加配加算２・５・' ,name:'看護職員加配加算', value:'看護職員加配加算Ⅱ' , opt:'平日・区分１の２・11から20・', limit:'',syoguu:''},</v>
      </c>
      <c r="AN1266" s="16"/>
    </row>
    <row r="1267" ht="16.5" customHeight="1">
      <c r="A1267" s="29">
        <v>63.0</v>
      </c>
      <c r="B1267" s="165">
        <v>4245.0</v>
      </c>
      <c r="C1267" s="31">
        <v>1265.0</v>
      </c>
      <c r="D1267" s="167" t="s">
        <v>1362</v>
      </c>
      <c r="E1267" s="14"/>
      <c r="F1267" s="127"/>
      <c r="G1267" s="222"/>
      <c r="H1267" s="218"/>
      <c r="I1267" s="207" t="s">
        <v>1168</v>
      </c>
      <c r="J1267" s="208">
        <v>160.0</v>
      </c>
      <c r="K1267" s="209"/>
      <c r="L1267" s="210" t="s">
        <v>40</v>
      </c>
      <c r="M1267" s="210"/>
      <c r="N1267" s="210"/>
      <c r="O1267" s="212" t="s">
        <v>1162</v>
      </c>
      <c r="P1267" s="212" t="s">
        <v>1171</v>
      </c>
      <c r="Q1267" s="212" t="s">
        <v>1169</v>
      </c>
      <c r="R1267" s="212"/>
      <c r="S1267" s="210"/>
      <c r="T1267" s="210" t="s">
        <v>1321</v>
      </c>
      <c r="U1267" s="210"/>
      <c r="V1267" s="210"/>
      <c r="W1267" s="210" t="s">
        <v>1357</v>
      </c>
      <c r="X1267" s="210"/>
      <c r="Y1267" s="210"/>
      <c r="Z1267" s="210" t="str">
        <f t="shared" si="2"/>
        <v>平日・区分１の２・21人以上・</v>
      </c>
      <c r="AA1267" s="210"/>
      <c r="AB1267" s="210"/>
      <c r="AC1267" s="210"/>
      <c r="AD1267" s="210"/>
      <c r="AE1267" s="213"/>
      <c r="AF1267" s="214"/>
      <c r="AG1267" s="114">
        <f t="shared" si="3"/>
        <v>160</v>
      </c>
      <c r="AH1267" s="216"/>
      <c r="AI1267" s="14"/>
      <c r="AJ1267" s="14"/>
      <c r="AK1267" s="14"/>
      <c r="AL1267" s="14"/>
      <c r="AM1267" s="16" t="str">
        <f t="shared" si="4"/>
        <v>{s:'634245', v:160 , c:'放デイ看護職員加配加算２・６・' ,name:'看護職員加配加算', value:'看護職員加配加算Ⅱ' , opt:'平日・区分１の２・21人以上・', limit:'',syoguu:''},</v>
      </c>
      <c r="AN1267" s="16"/>
    </row>
    <row r="1268" ht="16.5" customHeight="1">
      <c r="A1268" s="29">
        <v>63.0</v>
      </c>
      <c r="B1268" s="165">
        <v>4246.0</v>
      </c>
      <c r="C1268" s="31">
        <v>1266.0</v>
      </c>
      <c r="D1268" s="167" t="s">
        <v>1363</v>
      </c>
      <c r="E1268" s="14"/>
      <c r="F1268" s="127"/>
      <c r="G1268" s="222"/>
      <c r="H1268" s="219" t="s">
        <v>176</v>
      </c>
      <c r="I1268" s="207" t="s">
        <v>17</v>
      </c>
      <c r="J1268" s="208">
        <v>400.0</v>
      </c>
      <c r="K1268" s="209"/>
      <c r="L1268" s="210" t="s">
        <v>40</v>
      </c>
      <c r="M1268" s="210"/>
      <c r="N1268" s="210"/>
      <c r="O1268" s="212" t="s">
        <v>1162</v>
      </c>
      <c r="P1268" s="212" t="s">
        <v>1175</v>
      </c>
      <c r="Q1268" s="212" t="s">
        <v>1163</v>
      </c>
      <c r="R1268" s="212"/>
      <c r="S1268" s="210"/>
      <c r="T1268" s="210" t="s">
        <v>1321</v>
      </c>
      <c r="U1268" s="210"/>
      <c r="V1268" s="210"/>
      <c r="W1268" s="210" t="s">
        <v>1357</v>
      </c>
      <c r="X1268" s="210"/>
      <c r="Y1268" s="210"/>
      <c r="Z1268" s="210" t="str">
        <f t="shared" si="2"/>
        <v>平日・区分２の１・10人以下・</v>
      </c>
      <c r="AA1268" s="210"/>
      <c r="AB1268" s="210"/>
      <c r="AC1268" s="210"/>
      <c r="AD1268" s="210"/>
      <c r="AE1268" s="213"/>
      <c r="AF1268" s="214"/>
      <c r="AG1268" s="114">
        <f t="shared" si="3"/>
        <v>400</v>
      </c>
      <c r="AH1268" s="216"/>
      <c r="AI1268" s="14"/>
      <c r="AJ1268" s="14"/>
      <c r="AK1268" s="14"/>
      <c r="AL1268" s="14"/>
      <c r="AM1268" s="16" t="str">
        <f t="shared" si="4"/>
        <v>{s:'634246', v:400 , c:'放デイ看護職員加配加算２・７・' ,name:'看護職員加配加算', value:'看護職員加配加算Ⅱ' , opt:'平日・区分２の１・10人以下・', limit:'',syoguu:''},</v>
      </c>
      <c r="AN1268" s="16"/>
    </row>
    <row r="1269" ht="16.5" customHeight="1">
      <c r="A1269" s="29">
        <v>63.0</v>
      </c>
      <c r="B1269" s="165">
        <v>4247.0</v>
      </c>
      <c r="C1269" s="31">
        <v>1267.0</v>
      </c>
      <c r="D1269" s="167" t="s">
        <v>1364</v>
      </c>
      <c r="E1269" s="14"/>
      <c r="F1269" s="127"/>
      <c r="G1269" s="222"/>
      <c r="H1269" s="14"/>
      <c r="I1269" s="207" t="s">
        <v>1165</v>
      </c>
      <c r="J1269" s="208">
        <v>266.0</v>
      </c>
      <c r="K1269" s="209"/>
      <c r="L1269" s="210" t="s">
        <v>40</v>
      </c>
      <c r="M1269" s="210"/>
      <c r="N1269" s="210"/>
      <c r="O1269" s="212" t="s">
        <v>1162</v>
      </c>
      <c r="P1269" s="212" t="s">
        <v>1175</v>
      </c>
      <c r="Q1269" s="212" t="s">
        <v>1166</v>
      </c>
      <c r="R1269" s="212"/>
      <c r="S1269" s="210"/>
      <c r="T1269" s="210" t="s">
        <v>1321</v>
      </c>
      <c r="U1269" s="210"/>
      <c r="V1269" s="210"/>
      <c r="W1269" s="210" t="s">
        <v>1357</v>
      </c>
      <c r="X1269" s="210"/>
      <c r="Y1269" s="210"/>
      <c r="Z1269" s="210" t="str">
        <f t="shared" si="2"/>
        <v>平日・区分２の１・11から20・</v>
      </c>
      <c r="AA1269" s="210"/>
      <c r="AB1269" s="210"/>
      <c r="AC1269" s="210"/>
      <c r="AD1269" s="210"/>
      <c r="AE1269" s="213"/>
      <c r="AF1269" s="214"/>
      <c r="AG1269" s="114">
        <f t="shared" si="3"/>
        <v>266</v>
      </c>
      <c r="AH1269" s="216"/>
      <c r="AI1269" s="14"/>
      <c r="AJ1269" s="14"/>
      <c r="AK1269" s="14"/>
      <c r="AL1269" s="14"/>
      <c r="AM1269" s="16" t="str">
        <f t="shared" si="4"/>
        <v>{s:'634247', v:266 , c:'放デイ看護職員加配加算２・８・' ,name:'看護職員加配加算', value:'看護職員加配加算Ⅱ' , opt:'平日・区分２の１・11から20・', limit:'',syoguu:''},</v>
      </c>
      <c r="AN1269" s="16"/>
    </row>
    <row r="1270" ht="16.5" customHeight="1">
      <c r="A1270" s="29">
        <v>63.0</v>
      </c>
      <c r="B1270" s="165">
        <v>4248.0</v>
      </c>
      <c r="C1270" s="31">
        <v>1268.0</v>
      </c>
      <c r="D1270" s="167" t="s">
        <v>1365</v>
      </c>
      <c r="E1270" s="14"/>
      <c r="F1270" s="127"/>
      <c r="G1270" s="216"/>
      <c r="H1270" s="14"/>
      <c r="I1270" s="207" t="s">
        <v>1168</v>
      </c>
      <c r="J1270" s="208">
        <v>160.0</v>
      </c>
      <c r="K1270" s="209"/>
      <c r="L1270" s="210" t="s">
        <v>40</v>
      </c>
      <c r="M1270" s="210"/>
      <c r="N1270" s="210"/>
      <c r="O1270" s="212" t="s">
        <v>1162</v>
      </c>
      <c r="P1270" s="212" t="s">
        <v>1175</v>
      </c>
      <c r="Q1270" s="212" t="s">
        <v>1169</v>
      </c>
      <c r="R1270" s="212"/>
      <c r="S1270" s="210"/>
      <c r="T1270" s="210" t="s">
        <v>1321</v>
      </c>
      <c r="U1270" s="210"/>
      <c r="V1270" s="210"/>
      <c r="W1270" s="210" t="s">
        <v>1357</v>
      </c>
      <c r="X1270" s="210"/>
      <c r="Y1270" s="210"/>
      <c r="Z1270" s="210" t="str">
        <f t="shared" si="2"/>
        <v>平日・区分２の１・21人以上・</v>
      </c>
      <c r="AA1270" s="210"/>
      <c r="AB1270" s="210"/>
      <c r="AC1270" s="210"/>
      <c r="AD1270" s="210"/>
      <c r="AE1270" s="213"/>
      <c r="AF1270" s="214"/>
      <c r="AG1270" s="114">
        <f t="shared" si="3"/>
        <v>160</v>
      </c>
      <c r="AH1270" s="216"/>
      <c r="AI1270" s="14"/>
      <c r="AJ1270" s="14"/>
      <c r="AK1270" s="14"/>
      <c r="AL1270" s="14"/>
      <c r="AM1270" s="16" t="str">
        <f t="shared" si="4"/>
        <v>{s:'634248', v:160 , c:'放デイ看護職員加配加算２・９・' ,name:'看護職員加配加算', value:'看護職員加配加算Ⅱ' , opt:'平日・区分２の１・21人以上・', limit:'',syoguu:''},</v>
      </c>
      <c r="AN1270" s="16"/>
    </row>
    <row r="1271" ht="16.5" customHeight="1">
      <c r="A1271" s="29">
        <v>63.0</v>
      </c>
      <c r="B1271" s="165">
        <v>4249.0</v>
      </c>
      <c r="C1271" s="31">
        <v>1269.0</v>
      </c>
      <c r="D1271" s="167" t="s">
        <v>1366</v>
      </c>
      <c r="E1271" s="14"/>
      <c r="F1271" s="127"/>
      <c r="G1271" s="216"/>
      <c r="H1271" s="220" t="s">
        <v>249</v>
      </c>
      <c r="I1271" s="207" t="s">
        <v>17</v>
      </c>
      <c r="J1271" s="208">
        <v>400.0</v>
      </c>
      <c r="K1271" s="209"/>
      <c r="L1271" s="210" t="s">
        <v>40</v>
      </c>
      <c r="M1271" s="210"/>
      <c r="N1271" s="210"/>
      <c r="O1271" s="212" t="s">
        <v>1162</v>
      </c>
      <c r="P1271" s="212" t="s">
        <v>1179</v>
      </c>
      <c r="Q1271" s="212" t="s">
        <v>1163</v>
      </c>
      <c r="R1271" s="212"/>
      <c r="S1271" s="210"/>
      <c r="T1271" s="210" t="s">
        <v>1321</v>
      </c>
      <c r="U1271" s="210"/>
      <c r="V1271" s="210"/>
      <c r="W1271" s="210" t="s">
        <v>1357</v>
      </c>
      <c r="X1271" s="210"/>
      <c r="Y1271" s="210"/>
      <c r="Z1271" s="210" t="str">
        <f t="shared" si="2"/>
        <v>平日・区分２の２・10人以下・</v>
      </c>
      <c r="AA1271" s="210"/>
      <c r="AB1271" s="210"/>
      <c r="AC1271" s="210"/>
      <c r="AD1271" s="210"/>
      <c r="AE1271" s="213"/>
      <c r="AF1271" s="214"/>
      <c r="AG1271" s="114">
        <f t="shared" si="3"/>
        <v>400</v>
      </c>
      <c r="AH1271" s="216"/>
      <c r="AI1271" s="14"/>
      <c r="AJ1271" s="14"/>
      <c r="AK1271" s="14"/>
      <c r="AL1271" s="14"/>
      <c r="AM1271" s="16" t="str">
        <f t="shared" si="4"/>
        <v>{s:'634249', v:400 , c:'放デイ看護職員加配加算２・１０・' ,name:'看護職員加配加算', value:'看護職員加配加算Ⅱ' , opt:'平日・区分２の２・10人以下・', limit:'',syoguu:''},</v>
      </c>
      <c r="AN1271" s="16"/>
    </row>
    <row r="1272" ht="16.5" customHeight="1">
      <c r="A1272" s="29">
        <v>63.0</v>
      </c>
      <c r="B1272" s="165">
        <v>4250.0</v>
      </c>
      <c r="C1272" s="31">
        <v>1270.0</v>
      </c>
      <c r="D1272" s="167" t="s">
        <v>1367</v>
      </c>
      <c r="E1272" s="8"/>
      <c r="F1272" s="52"/>
      <c r="G1272" s="216"/>
      <c r="H1272" s="216"/>
      <c r="I1272" s="207" t="s">
        <v>1165</v>
      </c>
      <c r="J1272" s="208">
        <v>266.0</v>
      </c>
      <c r="K1272" s="209"/>
      <c r="L1272" s="210" t="s">
        <v>40</v>
      </c>
      <c r="M1272" s="210"/>
      <c r="N1272" s="210"/>
      <c r="O1272" s="212" t="s">
        <v>1162</v>
      </c>
      <c r="P1272" s="212" t="s">
        <v>1179</v>
      </c>
      <c r="Q1272" s="212" t="s">
        <v>1166</v>
      </c>
      <c r="R1272" s="212"/>
      <c r="S1272" s="210"/>
      <c r="T1272" s="210" t="s">
        <v>1321</v>
      </c>
      <c r="U1272" s="210"/>
      <c r="V1272" s="210"/>
      <c r="W1272" s="210" t="s">
        <v>1357</v>
      </c>
      <c r="X1272" s="210"/>
      <c r="Y1272" s="210"/>
      <c r="Z1272" s="210" t="str">
        <f t="shared" si="2"/>
        <v>平日・区分２の２・11から20・</v>
      </c>
      <c r="AA1272" s="210"/>
      <c r="AB1272" s="210"/>
      <c r="AC1272" s="210"/>
      <c r="AD1272" s="210"/>
      <c r="AE1272" s="213"/>
      <c r="AF1272" s="214"/>
      <c r="AG1272" s="114">
        <f t="shared" si="3"/>
        <v>266</v>
      </c>
      <c r="AH1272" s="216"/>
      <c r="AI1272" s="14"/>
      <c r="AJ1272" s="14"/>
      <c r="AK1272" s="14"/>
      <c r="AL1272" s="14"/>
      <c r="AM1272" s="16" t="str">
        <f t="shared" si="4"/>
        <v>{s:'634250', v:266 , c:'放デイ看護職員加配加算２・１１・' ,name:'看護職員加配加算', value:'看護職員加配加算Ⅱ' , opt:'平日・区分２の２・11から20・', limit:'',syoguu:''},</v>
      </c>
      <c r="AN1272" s="16"/>
    </row>
    <row r="1273" ht="16.5" customHeight="1">
      <c r="A1273" s="29">
        <v>63.0</v>
      </c>
      <c r="B1273" s="165">
        <v>4251.0</v>
      </c>
      <c r="C1273" s="31">
        <v>1271.0</v>
      </c>
      <c r="D1273" s="167" t="s">
        <v>1368</v>
      </c>
      <c r="E1273" s="8"/>
      <c r="F1273" s="52"/>
      <c r="G1273" s="218"/>
      <c r="H1273" s="218"/>
      <c r="I1273" s="207" t="s">
        <v>1168</v>
      </c>
      <c r="J1273" s="208">
        <v>160.0</v>
      </c>
      <c r="K1273" s="209"/>
      <c r="L1273" s="210" t="s">
        <v>40</v>
      </c>
      <c r="M1273" s="210"/>
      <c r="N1273" s="210"/>
      <c r="O1273" s="212" t="s">
        <v>1162</v>
      </c>
      <c r="P1273" s="212" t="s">
        <v>1179</v>
      </c>
      <c r="Q1273" s="212" t="s">
        <v>1169</v>
      </c>
      <c r="R1273" s="212"/>
      <c r="S1273" s="210"/>
      <c r="T1273" s="210" t="s">
        <v>1321</v>
      </c>
      <c r="U1273" s="210"/>
      <c r="V1273" s="210"/>
      <c r="W1273" s="210" t="s">
        <v>1357</v>
      </c>
      <c r="X1273" s="210"/>
      <c r="Y1273" s="210"/>
      <c r="Z1273" s="210" t="str">
        <f t="shared" si="2"/>
        <v>平日・区分２の２・21人以上・</v>
      </c>
      <c r="AA1273" s="210"/>
      <c r="AB1273" s="210"/>
      <c r="AC1273" s="210"/>
      <c r="AD1273" s="210"/>
      <c r="AE1273" s="213"/>
      <c r="AF1273" s="214"/>
      <c r="AG1273" s="114">
        <f t="shared" si="3"/>
        <v>160</v>
      </c>
      <c r="AH1273" s="216"/>
      <c r="AI1273" s="14"/>
      <c r="AJ1273" s="14"/>
      <c r="AK1273" s="14"/>
      <c r="AL1273" s="14"/>
      <c r="AM1273" s="16" t="str">
        <f t="shared" si="4"/>
        <v>{s:'634251', v:160 , c:'放デイ看護職員加配加算２・１２・' ,name:'看護職員加配加算', value:'看護職員加配加算Ⅱ' , opt:'平日・区分２の２・21人以上・', limit:'',syoguu:''},</v>
      </c>
      <c r="AN1273" s="16"/>
    </row>
    <row r="1274" ht="16.5" customHeight="1">
      <c r="A1274" s="29">
        <v>63.0</v>
      </c>
      <c r="B1274" s="165">
        <v>4252.0</v>
      </c>
      <c r="C1274" s="31">
        <v>1272.0</v>
      </c>
      <c r="D1274" s="167" t="s">
        <v>1369</v>
      </c>
      <c r="E1274" s="8"/>
      <c r="F1274" s="52"/>
      <c r="G1274" s="221" t="s">
        <v>322</v>
      </c>
      <c r="H1274" s="220" t="s">
        <v>1271</v>
      </c>
      <c r="I1274" s="207" t="s">
        <v>17</v>
      </c>
      <c r="J1274" s="208">
        <v>400.0</v>
      </c>
      <c r="K1274" s="209"/>
      <c r="L1274" s="210" t="s">
        <v>40</v>
      </c>
      <c r="M1274" s="210"/>
      <c r="N1274" s="210"/>
      <c r="O1274" s="212" t="s">
        <v>1183</v>
      </c>
      <c r="P1274" s="212" t="s">
        <v>1184</v>
      </c>
      <c r="Q1274" s="212" t="s">
        <v>1163</v>
      </c>
      <c r="R1274" s="212"/>
      <c r="S1274" s="210"/>
      <c r="T1274" s="210" t="s">
        <v>1321</v>
      </c>
      <c r="U1274" s="210"/>
      <c r="V1274" s="210"/>
      <c r="W1274" s="210" t="s">
        <v>1357</v>
      </c>
      <c r="X1274" s="210"/>
      <c r="Y1274" s="210"/>
      <c r="Z1274" s="210" t="str">
        <f t="shared" si="2"/>
        <v>休日・区分１・10人以下・</v>
      </c>
      <c r="AA1274" s="210"/>
      <c r="AB1274" s="210"/>
      <c r="AC1274" s="210"/>
      <c r="AD1274" s="210"/>
      <c r="AE1274" s="213"/>
      <c r="AF1274" s="214"/>
      <c r="AG1274" s="114">
        <f t="shared" si="3"/>
        <v>400</v>
      </c>
      <c r="AH1274" s="216"/>
      <c r="AI1274" s="14"/>
      <c r="AJ1274" s="14"/>
      <c r="AK1274" s="14"/>
      <c r="AL1274" s="14"/>
      <c r="AM1274" s="16" t="str">
        <f t="shared" si="4"/>
        <v>{s:'634252', v:400 , c:'放デイ看護職員加配加算２・１３・' ,name:'看護職員加配加算', value:'看護職員加配加算Ⅱ' , opt:'休日・区分１・10人以下・', limit:'',syoguu:''},</v>
      </c>
      <c r="AN1274" s="16"/>
    </row>
    <row r="1275" ht="16.5" customHeight="1">
      <c r="A1275" s="29">
        <v>63.0</v>
      </c>
      <c r="B1275" s="165">
        <v>4253.0</v>
      </c>
      <c r="C1275" s="31">
        <v>1273.0</v>
      </c>
      <c r="D1275" s="167" t="s">
        <v>1370</v>
      </c>
      <c r="E1275" s="8"/>
      <c r="F1275" s="52"/>
      <c r="G1275" s="222"/>
      <c r="H1275" s="216"/>
      <c r="I1275" s="207" t="s">
        <v>1165</v>
      </c>
      <c r="J1275" s="208">
        <v>266.0</v>
      </c>
      <c r="K1275" s="209"/>
      <c r="L1275" s="210" t="s">
        <v>40</v>
      </c>
      <c r="M1275" s="210"/>
      <c r="N1275" s="210"/>
      <c r="O1275" s="212" t="s">
        <v>1183</v>
      </c>
      <c r="P1275" s="212" t="s">
        <v>1184</v>
      </c>
      <c r="Q1275" s="212" t="s">
        <v>1166</v>
      </c>
      <c r="R1275" s="212"/>
      <c r="S1275" s="210"/>
      <c r="T1275" s="210" t="s">
        <v>1321</v>
      </c>
      <c r="U1275" s="210"/>
      <c r="V1275" s="210"/>
      <c r="W1275" s="210" t="s">
        <v>1357</v>
      </c>
      <c r="X1275" s="210"/>
      <c r="Y1275" s="210"/>
      <c r="Z1275" s="210" t="str">
        <f t="shared" si="2"/>
        <v>休日・区分１・11から20・</v>
      </c>
      <c r="AA1275" s="210"/>
      <c r="AB1275" s="210"/>
      <c r="AC1275" s="210"/>
      <c r="AD1275" s="210"/>
      <c r="AE1275" s="213"/>
      <c r="AF1275" s="214"/>
      <c r="AG1275" s="114">
        <f t="shared" si="3"/>
        <v>266</v>
      </c>
      <c r="AH1275" s="216"/>
      <c r="AI1275" s="14"/>
      <c r="AJ1275" s="14"/>
      <c r="AK1275" s="14"/>
      <c r="AL1275" s="14"/>
      <c r="AM1275" s="16" t="str">
        <f t="shared" si="4"/>
        <v>{s:'634253', v:266 , c:'放デイ看護職員加配加算２・１４・' ,name:'看護職員加配加算', value:'看護職員加配加算Ⅱ' , opt:'休日・区分１・11から20・', limit:'',syoguu:''},</v>
      </c>
      <c r="AN1275" s="16"/>
    </row>
    <row r="1276" ht="16.5" customHeight="1">
      <c r="A1276" s="29">
        <v>63.0</v>
      </c>
      <c r="B1276" s="165">
        <v>4254.0</v>
      </c>
      <c r="C1276" s="31">
        <v>1274.0</v>
      </c>
      <c r="D1276" s="167" t="s">
        <v>1371</v>
      </c>
      <c r="E1276" s="8"/>
      <c r="F1276" s="52"/>
      <c r="G1276" s="222"/>
      <c r="H1276" s="218"/>
      <c r="I1276" s="207" t="s">
        <v>1168</v>
      </c>
      <c r="J1276" s="208">
        <v>160.0</v>
      </c>
      <c r="K1276" s="209"/>
      <c r="L1276" s="210" t="s">
        <v>40</v>
      </c>
      <c r="M1276" s="210"/>
      <c r="N1276" s="210"/>
      <c r="O1276" s="212" t="s">
        <v>1183</v>
      </c>
      <c r="P1276" s="212" t="s">
        <v>1184</v>
      </c>
      <c r="Q1276" s="212" t="s">
        <v>1169</v>
      </c>
      <c r="R1276" s="212"/>
      <c r="S1276" s="210"/>
      <c r="T1276" s="210" t="s">
        <v>1321</v>
      </c>
      <c r="U1276" s="210"/>
      <c r="V1276" s="210"/>
      <c r="W1276" s="210" t="s">
        <v>1357</v>
      </c>
      <c r="X1276" s="210"/>
      <c r="Y1276" s="210"/>
      <c r="Z1276" s="210" t="str">
        <f t="shared" si="2"/>
        <v>休日・区分１・21人以上・</v>
      </c>
      <c r="AA1276" s="210"/>
      <c r="AB1276" s="210"/>
      <c r="AC1276" s="210"/>
      <c r="AD1276" s="210"/>
      <c r="AE1276" s="213"/>
      <c r="AF1276" s="214"/>
      <c r="AG1276" s="114">
        <f t="shared" si="3"/>
        <v>160</v>
      </c>
      <c r="AH1276" s="216"/>
      <c r="AI1276" s="14"/>
      <c r="AJ1276" s="14"/>
      <c r="AK1276" s="14"/>
      <c r="AL1276" s="14"/>
      <c r="AM1276" s="16" t="str">
        <f t="shared" si="4"/>
        <v>{s:'634254', v:160 , c:'放デイ看護職員加配加算２・１５・' ,name:'看護職員加配加算', value:'看護職員加配加算Ⅱ' , opt:'休日・区分１・21人以上・', limit:'',syoguu:''},</v>
      </c>
      <c r="AN1276" s="16"/>
    </row>
    <row r="1277" ht="16.5" customHeight="1">
      <c r="A1277" s="29">
        <v>63.0</v>
      </c>
      <c r="B1277" s="165">
        <v>4255.0</v>
      </c>
      <c r="C1277" s="31">
        <v>1275.0</v>
      </c>
      <c r="D1277" s="167" t="s">
        <v>1372</v>
      </c>
      <c r="E1277" s="8"/>
      <c r="F1277" s="52"/>
      <c r="G1277" s="222"/>
      <c r="H1277" s="219" t="s">
        <v>1275</v>
      </c>
      <c r="I1277" s="207" t="s">
        <v>17</v>
      </c>
      <c r="J1277" s="208">
        <v>400.0</v>
      </c>
      <c r="K1277" s="209"/>
      <c r="L1277" s="210" t="s">
        <v>40</v>
      </c>
      <c r="M1277" s="210"/>
      <c r="N1277" s="210"/>
      <c r="O1277" s="212" t="s">
        <v>1183</v>
      </c>
      <c r="P1277" s="212" t="s">
        <v>1373</v>
      </c>
      <c r="Q1277" s="212" t="s">
        <v>1163</v>
      </c>
      <c r="R1277" s="212"/>
      <c r="S1277" s="210"/>
      <c r="T1277" s="210" t="s">
        <v>1321</v>
      </c>
      <c r="U1277" s="210"/>
      <c r="V1277" s="210"/>
      <c r="W1277" s="210" t="s">
        <v>1357</v>
      </c>
      <c r="X1277" s="210"/>
      <c r="Y1277" s="210"/>
      <c r="Z1277" s="210" t="str">
        <f t="shared" si="2"/>
        <v>休日・区分2・10人以下・</v>
      </c>
      <c r="AA1277" s="210"/>
      <c r="AB1277" s="210"/>
      <c r="AC1277" s="210"/>
      <c r="AD1277" s="210"/>
      <c r="AE1277" s="213"/>
      <c r="AF1277" s="214"/>
      <c r="AG1277" s="114">
        <f t="shared" si="3"/>
        <v>400</v>
      </c>
      <c r="AH1277" s="216"/>
      <c r="AI1277" s="14"/>
      <c r="AJ1277" s="14"/>
      <c r="AK1277" s="14"/>
      <c r="AL1277" s="14"/>
      <c r="AM1277" s="16" t="str">
        <f t="shared" si="4"/>
        <v>{s:'634255', v:400 , c:'放デイ看護職員加配加算２・１６・' ,name:'看護職員加配加算', value:'看護職員加配加算Ⅱ' , opt:'休日・区分2・10人以下・', limit:'',syoguu:''},</v>
      </c>
      <c r="AN1277" s="16"/>
    </row>
    <row r="1278" ht="16.5" customHeight="1">
      <c r="A1278" s="29">
        <v>63.0</v>
      </c>
      <c r="B1278" s="165">
        <v>4256.0</v>
      </c>
      <c r="C1278" s="31">
        <v>1276.0</v>
      </c>
      <c r="D1278" s="167" t="s">
        <v>1374</v>
      </c>
      <c r="E1278" s="8"/>
      <c r="F1278" s="52"/>
      <c r="G1278" s="222"/>
      <c r="H1278" s="14"/>
      <c r="I1278" s="207" t="s">
        <v>1165</v>
      </c>
      <c r="J1278" s="208">
        <v>266.0</v>
      </c>
      <c r="K1278" s="209"/>
      <c r="L1278" s="210" t="s">
        <v>40</v>
      </c>
      <c r="M1278" s="210"/>
      <c r="N1278" s="210"/>
      <c r="O1278" s="212" t="s">
        <v>1183</v>
      </c>
      <c r="P1278" s="212" t="s">
        <v>1373</v>
      </c>
      <c r="Q1278" s="212" t="s">
        <v>1166</v>
      </c>
      <c r="R1278" s="212"/>
      <c r="S1278" s="210"/>
      <c r="T1278" s="210" t="s">
        <v>1321</v>
      </c>
      <c r="U1278" s="210"/>
      <c r="V1278" s="210"/>
      <c r="W1278" s="210" t="s">
        <v>1357</v>
      </c>
      <c r="X1278" s="210"/>
      <c r="Y1278" s="210"/>
      <c r="Z1278" s="210" t="str">
        <f t="shared" si="2"/>
        <v>休日・区分2・11から20・</v>
      </c>
      <c r="AA1278" s="210"/>
      <c r="AB1278" s="210"/>
      <c r="AC1278" s="210"/>
      <c r="AD1278" s="210"/>
      <c r="AE1278" s="213"/>
      <c r="AF1278" s="214"/>
      <c r="AG1278" s="114">
        <f t="shared" si="3"/>
        <v>266</v>
      </c>
      <c r="AH1278" s="216"/>
      <c r="AI1278" s="14"/>
      <c r="AJ1278" s="14"/>
      <c r="AK1278" s="14"/>
      <c r="AL1278" s="14"/>
      <c r="AM1278" s="16" t="str">
        <f t="shared" si="4"/>
        <v>{s:'634256', v:266 , c:'放デイ看護職員加配加算２・１７・' ,name:'看護職員加配加算', value:'看護職員加配加算Ⅱ' , opt:'休日・区分2・11から20・', limit:'',syoguu:''},</v>
      </c>
      <c r="AN1278" s="16"/>
    </row>
    <row r="1279" ht="16.5" customHeight="1">
      <c r="A1279" s="29">
        <v>63.0</v>
      </c>
      <c r="B1279" s="165">
        <v>4257.0</v>
      </c>
      <c r="C1279" s="31">
        <v>1277.0</v>
      </c>
      <c r="D1279" s="167" t="s">
        <v>1375</v>
      </c>
      <c r="E1279" s="8"/>
      <c r="F1279" s="52"/>
      <c r="G1279" s="218"/>
      <c r="H1279" s="14"/>
      <c r="I1279" s="207" t="s">
        <v>1168</v>
      </c>
      <c r="J1279" s="208">
        <v>160.0</v>
      </c>
      <c r="K1279" s="209"/>
      <c r="L1279" s="210" t="s">
        <v>40</v>
      </c>
      <c r="M1279" s="210"/>
      <c r="N1279" s="210"/>
      <c r="O1279" s="212" t="s">
        <v>1183</v>
      </c>
      <c r="P1279" s="212" t="s">
        <v>1373</v>
      </c>
      <c r="Q1279" s="212" t="s">
        <v>1169</v>
      </c>
      <c r="R1279" s="212"/>
      <c r="S1279" s="210"/>
      <c r="T1279" s="210" t="s">
        <v>1321</v>
      </c>
      <c r="U1279" s="210"/>
      <c r="V1279" s="210"/>
      <c r="W1279" s="210" t="s">
        <v>1357</v>
      </c>
      <c r="X1279" s="210"/>
      <c r="Y1279" s="210"/>
      <c r="Z1279" s="210" t="str">
        <f t="shared" si="2"/>
        <v>休日・区分2・21人以上・</v>
      </c>
      <c r="AA1279" s="210"/>
      <c r="AB1279" s="210"/>
      <c r="AC1279" s="210"/>
      <c r="AD1279" s="210"/>
      <c r="AE1279" s="213"/>
      <c r="AF1279" s="214"/>
      <c r="AG1279" s="114">
        <f t="shared" si="3"/>
        <v>160</v>
      </c>
      <c r="AH1279" s="216"/>
      <c r="AI1279" s="14"/>
      <c r="AJ1279" s="14"/>
      <c r="AK1279" s="14"/>
      <c r="AL1279" s="14"/>
      <c r="AM1279" s="16" t="str">
        <f t="shared" si="4"/>
        <v>{s:'634257', v:160 , c:'放デイ看護職員加配加算２・１８・' ,name:'看護職員加配加算', value:'看護職員加配加算Ⅱ' , opt:'休日・区分2・21人以上・', limit:'',syoguu:''},</v>
      </c>
      <c r="AN1279" s="16"/>
    </row>
    <row r="1280" ht="16.5" customHeight="1">
      <c r="A1280" s="29">
        <v>63.0</v>
      </c>
      <c r="B1280" s="165">
        <v>4258.0</v>
      </c>
      <c r="C1280" s="31">
        <v>1278.0</v>
      </c>
      <c r="D1280" s="167" t="s">
        <v>1376</v>
      </c>
      <c r="E1280" s="8"/>
      <c r="F1280" s="52"/>
      <c r="G1280" s="224" t="s">
        <v>759</v>
      </c>
      <c r="H1280" s="225"/>
      <c r="I1280" s="207" t="s">
        <v>1192</v>
      </c>
      <c r="J1280" s="208">
        <v>800.0</v>
      </c>
      <c r="K1280" s="209"/>
      <c r="L1280" s="210" t="s">
        <v>40</v>
      </c>
      <c r="M1280" s="210"/>
      <c r="N1280" s="210"/>
      <c r="O1280" s="212" t="s">
        <v>1162</v>
      </c>
      <c r="P1280" s="212" t="s">
        <v>1193</v>
      </c>
      <c r="Q1280" s="226">
        <v>5.0</v>
      </c>
      <c r="R1280" s="226"/>
      <c r="S1280" s="210"/>
      <c r="T1280" s="210" t="s">
        <v>1321</v>
      </c>
      <c r="U1280" s="210"/>
      <c r="V1280" s="210"/>
      <c r="W1280" s="210" t="s">
        <v>1357</v>
      </c>
      <c r="X1280" s="210"/>
      <c r="Y1280" s="210"/>
      <c r="Z1280" s="210" t="str">
        <f t="shared" si="2"/>
        <v>平日・重心・5・</v>
      </c>
      <c r="AA1280" s="210"/>
      <c r="AB1280" s="210"/>
      <c r="AC1280" s="210"/>
      <c r="AD1280" s="210"/>
      <c r="AE1280" s="213"/>
      <c r="AF1280" s="214"/>
      <c r="AG1280" s="114">
        <f t="shared" si="3"/>
        <v>800</v>
      </c>
      <c r="AH1280" s="216"/>
      <c r="AI1280" s="14"/>
      <c r="AJ1280" s="14"/>
      <c r="AK1280" s="14"/>
      <c r="AL1280" s="14"/>
      <c r="AM1280" s="16" t="str">
        <f t="shared" si="4"/>
        <v>{s:'634258', v:800 , c:'放デイ看護職員加配加算２・１９・' ,name:'看護職員加配加算', value:'看護職員加配加算Ⅱ' , opt:'平日・重心・5・', limit:'',syoguu:''},</v>
      </c>
      <c r="AN1280" s="16"/>
    </row>
    <row r="1281" ht="16.5" customHeight="1">
      <c r="A1281" s="29">
        <v>63.0</v>
      </c>
      <c r="B1281" s="165">
        <v>4259.0</v>
      </c>
      <c r="C1281" s="31">
        <v>1279.0</v>
      </c>
      <c r="D1281" s="167" t="s">
        <v>1377</v>
      </c>
      <c r="E1281" s="8"/>
      <c r="F1281" s="52"/>
      <c r="G1281" s="127"/>
      <c r="H1281" s="144"/>
      <c r="I1281" s="37" t="s">
        <v>1196</v>
      </c>
      <c r="J1281" s="208">
        <v>666.0</v>
      </c>
      <c r="K1281" s="209"/>
      <c r="L1281" s="210" t="s">
        <v>40</v>
      </c>
      <c r="M1281" s="210"/>
      <c r="N1281" s="210"/>
      <c r="O1281" s="212" t="s">
        <v>1162</v>
      </c>
      <c r="P1281" s="212" t="s">
        <v>1193</v>
      </c>
      <c r="Q1281" s="226">
        <v>6.0</v>
      </c>
      <c r="R1281" s="226"/>
      <c r="S1281" s="210"/>
      <c r="T1281" s="210" t="s">
        <v>1321</v>
      </c>
      <c r="U1281" s="210"/>
      <c r="V1281" s="210"/>
      <c r="W1281" s="210" t="s">
        <v>1357</v>
      </c>
      <c r="X1281" s="210"/>
      <c r="Y1281" s="210"/>
      <c r="Z1281" s="210" t="str">
        <f t="shared" si="2"/>
        <v>平日・重心・6・</v>
      </c>
      <c r="AA1281" s="210"/>
      <c r="AB1281" s="210"/>
      <c r="AC1281" s="210"/>
      <c r="AD1281" s="210"/>
      <c r="AE1281" s="213"/>
      <c r="AF1281" s="214"/>
      <c r="AG1281" s="114">
        <f t="shared" si="3"/>
        <v>666</v>
      </c>
      <c r="AH1281" s="216"/>
      <c r="AI1281" s="14"/>
      <c r="AJ1281" s="14"/>
      <c r="AK1281" s="14"/>
      <c r="AL1281" s="14"/>
      <c r="AM1281" s="16" t="str">
        <f t="shared" si="4"/>
        <v>{s:'634259', v:666 , c:'放デイ看護職員加配加算２・２０・' ,name:'看護職員加配加算', value:'看護職員加配加算Ⅱ' , opt:'平日・重心・6・', limit:'',syoguu:''},</v>
      </c>
      <c r="AN1281" s="16"/>
    </row>
    <row r="1282" ht="16.5" customHeight="1">
      <c r="A1282" s="29">
        <v>63.0</v>
      </c>
      <c r="B1282" s="165">
        <v>4260.0</v>
      </c>
      <c r="C1282" s="31">
        <v>1280.0</v>
      </c>
      <c r="D1282" s="167" t="s">
        <v>1378</v>
      </c>
      <c r="E1282" s="8"/>
      <c r="F1282" s="52"/>
      <c r="G1282" s="127"/>
      <c r="H1282" s="144"/>
      <c r="I1282" s="37" t="s">
        <v>1199</v>
      </c>
      <c r="J1282" s="208">
        <v>572.0</v>
      </c>
      <c r="K1282" s="209"/>
      <c r="L1282" s="210" t="s">
        <v>40</v>
      </c>
      <c r="M1282" s="210"/>
      <c r="N1282" s="210"/>
      <c r="O1282" s="212" t="s">
        <v>1162</v>
      </c>
      <c r="P1282" s="212" t="s">
        <v>1193</v>
      </c>
      <c r="Q1282" s="226">
        <v>7.0</v>
      </c>
      <c r="R1282" s="226"/>
      <c r="S1282" s="210"/>
      <c r="T1282" s="210" t="s">
        <v>1321</v>
      </c>
      <c r="U1282" s="210"/>
      <c r="V1282" s="210"/>
      <c r="W1282" s="210" t="s">
        <v>1357</v>
      </c>
      <c r="X1282" s="210"/>
      <c r="Y1282" s="210"/>
      <c r="Z1282" s="210" t="str">
        <f t="shared" si="2"/>
        <v>平日・重心・7・</v>
      </c>
      <c r="AA1282" s="210"/>
      <c r="AB1282" s="210"/>
      <c r="AC1282" s="210"/>
      <c r="AD1282" s="210"/>
      <c r="AE1282" s="213"/>
      <c r="AF1282" s="214"/>
      <c r="AG1282" s="114">
        <f t="shared" si="3"/>
        <v>572</v>
      </c>
      <c r="AH1282" s="216"/>
      <c r="AI1282" s="14"/>
      <c r="AJ1282" s="14"/>
      <c r="AK1282" s="14"/>
      <c r="AL1282" s="14"/>
      <c r="AM1282" s="16" t="str">
        <f t="shared" si="4"/>
        <v>{s:'634260', v:572 , c:'放デイ看護職員加配加算２・２１・' ,name:'看護職員加配加算', value:'看護職員加配加算Ⅱ' , opt:'平日・重心・7・', limit:'',syoguu:''},</v>
      </c>
      <c r="AN1282" s="16"/>
    </row>
    <row r="1283" ht="16.5" customHeight="1">
      <c r="A1283" s="29">
        <v>63.0</v>
      </c>
      <c r="B1283" s="165">
        <v>4261.0</v>
      </c>
      <c r="C1283" s="31">
        <v>1281.0</v>
      </c>
      <c r="D1283" s="167" t="s">
        <v>1379</v>
      </c>
      <c r="E1283" s="14"/>
      <c r="F1283" s="127"/>
      <c r="G1283" s="127"/>
      <c r="H1283" s="144"/>
      <c r="I1283" s="37" t="s">
        <v>1202</v>
      </c>
      <c r="J1283" s="180">
        <v>500.0</v>
      </c>
      <c r="K1283" s="232"/>
      <c r="L1283" s="233" t="s">
        <v>40</v>
      </c>
      <c r="M1283" s="233"/>
      <c r="N1283" s="233"/>
      <c r="O1283" s="212" t="s">
        <v>1162</v>
      </c>
      <c r="P1283" s="212" t="s">
        <v>1193</v>
      </c>
      <c r="Q1283" s="226">
        <v>8.0</v>
      </c>
      <c r="R1283" s="226"/>
      <c r="S1283" s="233"/>
      <c r="T1283" s="210" t="s">
        <v>1321</v>
      </c>
      <c r="U1283" s="210"/>
      <c r="V1283" s="210"/>
      <c r="W1283" s="210" t="s">
        <v>1357</v>
      </c>
      <c r="X1283" s="233"/>
      <c r="Y1283" s="233"/>
      <c r="Z1283" s="210" t="str">
        <f t="shared" si="2"/>
        <v>平日・重心・8・</v>
      </c>
      <c r="AA1283" s="233"/>
      <c r="AB1283" s="233"/>
      <c r="AC1283" s="233"/>
      <c r="AD1283" s="233"/>
      <c r="AE1283" s="22"/>
      <c r="AF1283" s="109"/>
      <c r="AG1283" s="114">
        <f t="shared" si="3"/>
        <v>500</v>
      </c>
      <c r="AH1283" s="79"/>
      <c r="AI1283" s="80"/>
      <c r="AJ1283" s="80"/>
      <c r="AK1283" s="80"/>
      <c r="AL1283" s="14"/>
      <c r="AM1283" s="16" t="str">
        <f t="shared" si="4"/>
        <v>{s:'634261', v:500 , c:'放デイ看護職員加配加算２・２２・' ,name:'看護職員加配加算', value:'看護職員加配加算Ⅱ' , opt:'平日・重心・8・', limit:'',syoguu:''},</v>
      </c>
      <c r="AN1283" s="16"/>
    </row>
    <row r="1284" ht="16.5" customHeight="1">
      <c r="A1284" s="29">
        <v>63.0</v>
      </c>
      <c r="B1284" s="165">
        <v>4262.0</v>
      </c>
      <c r="C1284" s="31">
        <v>1282.0</v>
      </c>
      <c r="D1284" s="167" t="s">
        <v>1380</v>
      </c>
      <c r="E1284" s="14"/>
      <c r="F1284" s="127"/>
      <c r="G1284" s="127"/>
      <c r="H1284" s="144"/>
      <c r="I1284" s="37" t="s">
        <v>1205</v>
      </c>
      <c r="J1284" s="180">
        <v>444.0</v>
      </c>
      <c r="K1284" s="232"/>
      <c r="L1284" s="233" t="s">
        <v>40</v>
      </c>
      <c r="M1284" s="233"/>
      <c r="N1284" s="233"/>
      <c r="O1284" s="212" t="s">
        <v>1162</v>
      </c>
      <c r="P1284" s="212" t="s">
        <v>1193</v>
      </c>
      <c r="Q1284" s="226">
        <v>9.0</v>
      </c>
      <c r="R1284" s="226"/>
      <c r="S1284" s="233"/>
      <c r="T1284" s="210" t="s">
        <v>1321</v>
      </c>
      <c r="U1284" s="210"/>
      <c r="V1284" s="210"/>
      <c r="W1284" s="210" t="s">
        <v>1357</v>
      </c>
      <c r="X1284" s="233"/>
      <c r="Y1284" s="233"/>
      <c r="Z1284" s="210" t="str">
        <f t="shared" si="2"/>
        <v>平日・重心・9・</v>
      </c>
      <c r="AA1284" s="233"/>
      <c r="AB1284" s="233"/>
      <c r="AC1284" s="233"/>
      <c r="AD1284" s="233"/>
      <c r="AE1284" s="22"/>
      <c r="AF1284" s="109"/>
      <c r="AG1284" s="114">
        <f t="shared" si="3"/>
        <v>444</v>
      </c>
      <c r="AH1284" s="79"/>
      <c r="AI1284" s="80"/>
      <c r="AJ1284" s="80"/>
      <c r="AK1284" s="80"/>
      <c r="AL1284" s="14"/>
      <c r="AM1284" s="16" t="str">
        <f t="shared" si="4"/>
        <v>{s:'634262', v:444 , c:'放デイ看護職員加配加算２・２３・' ,name:'看護職員加配加算', value:'看護職員加配加算Ⅱ' , opt:'平日・重心・9・', limit:'',syoguu:''},</v>
      </c>
      <c r="AN1284" s="16"/>
    </row>
    <row r="1285" ht="16.5" customHeight="1">
      <c r="A1285" s="29">
        <v>63.0</v>
      </c>
      <c r="B1285" s="165">
        <v>4263.0</v>
      </c>
      <c r="C1285" s="31">
        <v>1283.0</v>
      </c>
      <c r="D1285" s="167" t="s">
        <v>1381</v>
      </c>
      <c r="E1285" s="14"/>
      <c r="F1285" s="127"/>
      <c r="G1285" s="127"/>
      <c r="H1285" s="144"/>
      <c r="I1285" s="207" t="s">
        <v>1208</v>
      </c>
      <c r="J1285" s="180">
        <v>400.0</v>
      </c>
      <c r="K1285" s="232"/>
      <c r="L1285" s="233" t="s">
        <v>40</v>
      </c>
      <c r="M1285" s="233"/>
      <c r="N1285" s="233"/>
      <c r="O1285" s="212" t="s">
        <v>1162</v>
      </c>
      <c r="P1285" s="212" t="s">
        <v>1193</v>
      </c>
      <c r="Q1285" s="226">
        <v>10.0</v>
      </c>
      <c r="R1285" s="226"/>
      <c r="S1285" s="233"/>
      <c r="T1285" s="210" t="s">
        <v>1321</v>
      </c>
      <c r="U1285" s="210"/>
      <c r="V1285" s="210"/>
      <c r="W1285" s="210" t="s">
        <v>1357</v>
      </c>
      <c r="X1285" s="233"/>
      <c r="Y1285" s="233"/>
      <c r="Z1285" s="210" t="str">
        <f t="shared" si="2"/>
        <v>平日・重心・10・</v>
      </c>
      <c r="AA1285" s="233"/>
      <c r="AB1285" s="233"/>
      <c r="AC1285" s="233"/>
      <c r="AD1285" s="233"/>
      <c r="AE1285" s="22"/>
      <c r="AF1285" s="109"/>
      <c r="AG1285" s="114">
        <f t="shared" si="3"/>
        <v>400</v>
      </c>
      <c r="AH1285" s="79"/>
      <c r="AI1285" s="80"/>
      <c r="AJ1285" s="80"/>
      <c r="AK1285" s="80"/>
      <c r="AL1285" s="14"/>
      <c r="AM1285" s="16" t="str">
        <f t="shared" si="4"/>
        <v>{s:'634263', v:400 , c:'放デイ看護職員加配加算２・２４・' ,name:'看護職員加配加算', value:'看護職員加配加算Ⅱ' , opt:'平日・重心・10・', limit:'',syoguu:''},</v>
      </c>
      <c r="AN1285" s="16"/>
    </row>
    <row r="1286" ht="16.5" customHeight="1">
      <c r="A1286" s="29">
        <v>63.0</v>
      </c>
      <c r="B1286" s="165">
        <v>4264.0</v>
      </c>
      <c r="C1286" s="31">
        <v>1284.0</v>
      </c>
      <c r="D1286" s="167" t="s">
        <v>1382</v>
      </c>
      <c r="E1286" s="14"/>
      <c r="F1286" s="127"/>
      <c r="G1286" s="20"/>
      <c r="H1286" s="200"/>
      <c r="I1286" s="207" t="s">
        <v>1211</v>
      </c>
      <c r="J1286" s="180">
        <v>266.0</v>
      </c>
      <c r="K1286" s="232"/>
      <c r="L1286" s="233" t="s">
        <v>40</v>
      </c>
      <c r="M1286" s="233"/>
      <c r="N1286" s="233"/>
      <c r="O1286" s="212" t="s">
        <v>1162</v>
      </c>
      <c r="P1286" s="212" t="s">
        <v>1193</v>
      </c>
      <c r="Q1286" s="226" t="s">
        <v>1212</v>
      </c>
      <c r="R1286" s="226"/>
      <c r="S1286" s="233"/>
      <c r="T1286" s="210" t="s">
        <v>1321</v>
      </c>
      <c r="U1286" s="210"/>
      <c r="V1286" s="210"/>
      <c r="W1286" s="210" t="s">
        <v>1357</v>
      </c>
      <c r="X1286" s="233"/>
      <c r="Y1286" s="233"/>
      <c r="Z1286" s="210" t="str">
        <f t="shared" si="2"/>
        <v>平日・重心・11以上・</v>
      </c>
      <c r="AA1286" s="233"/>
      <c r="AB1286" s="233"/>
      <c r="AC1286" s="233"/>
      <c r="AD1286" s="233"/>
      <c r="AE1286" s="22"/>
      <c r="AF1286" s="109"/>
      <c r="AG1286" s="114">
        <f t="shared" si="3"/>
        <v>266</v>
      </c>
      <c r="AH1286" s="79"/>
      <c r="AI1286" s="80"/>
      <c r="AJ1286" s="80"/>
      <c r="AK1286" s="80"/>
      <c r="AL1286" s="14"/>
      <c r="AM1286" s="16" t="str">
        <f t="shared" si="4"/>
        <v>{s:'634264', v:266 , c:'放デイ看護職員加配加算２・２５・' ,name:'看護職員加配加算', value:'看護職員加配加算Ⅱ' , opt:'平日・重心・11以上・', limit:'',syoguu:''},</v>
      </c>
      <c r="AN1286" s="16"/>
    </row>
    <row r="1287" ht="16.5" customHeight="1">
      <c r="A1287" s="29">
        <v>63.0</v>
      </c>
      <c r="B1287" s="165">
        <v>4265.0</v>
      </c>
      <c r="C1287" s="31">
        <v>1285.0</v>
      </c>
      <c r="D1287" s="167" t="s">
        <v>1383</v>
      </c>
      <c r="E1287" s="14"/>
      <c r="F1287" s="127"/>
      <c r="G1287" s="224" t="s">
        <v>851</v>
      </c>
      <c r="H1287" s="225"/>
      <c r="I1287" s="227" t="s">
        <v>1192</v>
      </c>
      <c r="J1287" s="180">
        <v>800.0</v>
      </c>
      <c r="K1287" s="232"/>
      <c r="L1287" s="233" t="s">
        <v>40</v>
      </c>
      <c r="M1287" s="233"/>
      <c r="N1287" s="233"/>
      <c r="O1287" s="212" t="s">
        <v>1183</v>
      </c>
      <c r="P1287" s="212" t="s">
        <v>1193</v>
      </c>
      <c r="Q1287" s="226">
        <v>5.0</v>
      </c>
      <c r="R1287" s="226"/>
      <c r="S1287" s="233"/>
      <c r="T1287" s="210" t="s">
        <v>1321</v>
      </c>
      <c r="U1287" s="210"/>
      <c r="V1287" s="210"/>
      <c r="W1287" s="210" t="s">
        <v>1357</v>
      </c>
      <c r="X1287" s="233"/>
      <c r="Y1287" s="233"/>
      <c r="Z1287" s="210" t="str">
        <f t="shared" si="2"/>
        <v>休日・重心・5・</v>
      </c>
      <c r="AA1287" s="233"/>
      <c r="AB1287" s="233"/>
      <c r="AC1287" s="233"/>
      <c r="AD1287" s="233"/>
      <c r="AE1287" s="22"/>
      <c r="AF1287" s="109"/>
      <c r="AG1287" s="114">
        <f t="shared" si="3"/>
        <v>800</v>
      </c>
      <c r="AH1287" s="79"/>
      <c r="AI1287" s="80"/>
      <c r="AJ1287" s="80"/>
      <c r="AK1287" s="80"/>
      <c r="AL1287" s="14"/>
      <c r="AM1287" s="16" t="str">
        <f t="shared" si="4"/>
        <v>{s:'634265', v:800 , c:'放デイ看護職員加配加算２・２６・' ,name:'看護職員加配加算', value:'看護職員加配加算Ⅱ' , opt:'休日・重心・5・', limit:'',syoguu:''},</v>
      </c>
      <c r="AN1287" s="16"/>
    </row>
    <row r="1288" ht="16.5" customHeight="1">
      <c r="A1288" s="29">
        <v>63.0</v>
      </c>
      <c r="B1288" s="165">
        <v>4266.0</v>
      </c>
      <c r="C1288" s="31">
        <v>1286.0</v>
      </c>
      <c r="D1288" s="167" t="s">
        <v>1384</v>
      </c>
      <c r="E1288" s="14"/>
      <c r="F1288" s="127"/>
      <c r="G1288" s="127"/>
      <c r="H1288" s="144"/>
      <c r="I1288" s="37" t="s">
        <v>1196</v>
      </c>
      <c r="J1288" s="180">
        <v>666.0</v>
      </c>
      <c r="K1288" s="232"/>
      <c r="L1288" s="233" t="s">
        <v>40</v>
      </c>
      <c r="M1288" s="233"/>
      <c r="N1288" s="233"/>
      <c r="O1288" s="212" t="s">
        <v>1183</v>
      </c>
      <c r="P1288" s="212" t="s">
        <v>1193</v>
      </c>
      <c r="Q1288" s="226">
        <v>6.0</v>
      </c>
      <c r="R1288" s="226"/>
      <c r="S1288" s="233"/>
      <c r="T1288" s="210" t="s">
        <v>1321</v>
      </c>
      <c r="U1288" s="210"/>
      <c r="V1288" s="210"/>
      <c r="W1288" s="210" t="s">
        <v>1357</v>
      </c>
      <c r="X1288" s="233"/>
      <c r="Y1288" s="233"/>
      <c r="Z1288" s="210" t="str">
        <f t="shared" si="2"/>
        <v>休日・重心・6・</v>
      </c>
      <c r="AA1288" s="233"/>
      <c r="AB1288" s="233"/>
      <c r="AC1288" s="233"/>
      <c r="AD1288" s="233"/>
      <c r="AE1288" s="22"/>
      <c r="AF1288" s="109"/>
      <c r="AG1288" s="114">
        <f t="shared" si="3"/>
        <v>666</v>
      </c>
      <c r="AH1288" s="79"/>
      <c r="AI1288" s="80"/>
      <c r="AJ1288" s="80"/>
      <c r="AK1288" s="80"/>
      <c r="AL1288" s="14"/>
      <c r="AM1288" s="16" t="str">
        <f t="shared" si="4"/>
        <v>{s:'634266', v:666 , c:'放デイ看護職員加配加算２・２７・' ,name:'看護職員加配加算', value:'看護職員加配加算Ⅱ' , opt:'休日・重心・6・', limit:'',syoguu:''},</v>
      </c>
      <c r="AN1288" s="16"/>
    </row>
    <row r="1289" ht="16.5" customHeight="1">
      <c r="A1289" s="29">
        <v>63.0</v>
      </c>
      <c r="B1289" s="165">
        <v>4267.0</v>
      </c>
      <c r="C1289" s="31">
        <v>1287.0</v>
      </c>
      <c r="D1289" s="167" t="s">
        <v>1385</v>
      </c>
      <c r="E1289" s="14"/>
      <c r="F1289" s="127"/>
      <c r="G1289" s="127"/>
      <c r="H1289" s="144"/>
      <c r="I1289" s="37" t="s">
        <v>1199</v>
      </c>
      <c r="J1289" s="180">
        <v>572.0</v>
      </c>
      <c r="K1289" s="232"/>
      <c r="L1289" s="233" t="s">
        <v>40</v>
      </c>
      <c r="M1289" s="233"/>
      <c r="N1289" s="233"/>
      <c r="O1289" s="212" t="s">
        <v>1183</v>
      </c>
      <c r="P1289" s="212" t="s">
        <v>1193</v>
      </c>
      <c r="Q1289" s="226">
        <v>7.0</v>
      </c>
      <c r="R1289" s="226"/>
      <c r="S1289" s="233"/>
      <c r="T1289" s="210" t="s">
        <v>1321</v>
      </c>
      <c r="U1289" s="210"/>
      <c r="V1289" s="210"/>
      <c r="W1289" s="210" t="s">
        <v>1357</v>
      </c>
      <c r="X1289" s="233"/>
      <c r="Y1289" s="233"/>
      <c r="Z1289" s="210" t="str">
        <f t="shared" si="2"/>
        <v>休日・重心・7・</v>
      </c>
      <c r="AA1289" s="233"/>
      <c r="AB1289" s="233"/>
      <c r="AC1289" s="233"/>
      <c r="AD1289" s="233"/>
      <c r="AE1289" s="22"/>
      <c r="AF1289" s="109"/>
      <c r="AG1289" s="114">
        <f t="shared" si="3"/>
        <v>572</v>
      </c>
      <c r="AH1289" s="79"/>
      <c r="AI1289" s="80"/>
      <c r="AJ1289" s="80"/>
      <c r="AK1289" s="80"/>
      <c r="AL1289" s="14"/>
      <c r="AM1289" s="16" t="str">
        <f t="shared" si="4"/>
        <v>{s:'634267', v:572 , c:'放デイ看護職員加配加算２・２８・' ,name:'看護職員加配加算', value:'看護職員加配加算Ⅱ' , opt:'休日・重心・7・', limit:'',syoguu:''},</v>
      </c>
      <c r="AN1289" s="16"/>
    </row>
    <row r="1290" ht="16.5" customHeight="1">
      <c r="A1290" s="29">
        <v>63.0</v>
      </c>
      <c r="B1290" s="165">
        <v>4268.0</v>
      </c>
      <c r="C1290" s="31">
        <v>1288.0</v>
      </c>
      <c r="D1290" s="167" t="s">
        <v>1386</v>
      </c>
      <c r="E1290" s="14"/>
      <c r="F1290" s="127"/>
      <c r="G1290" s="127"/>
      <c r="H1290" s="144"/>
      <c r="I1290" s="37" t="s">
        <v>1202</v>
      </c>
      <c r="J1290" s="180">
        <v>500.0</v>
      </c>
      <c r="K1290" s="232"/>
      <c r="L1290" s="233" t="s">
        <v>40</v>
      </c>
      <c r="M1290" s="233"/>
      <c r="N1290" s="233"/>
      <c r="O1290" s="212" t="s">
        <v>1183</v>
      </c>
      <c r="P1290" s="212" t="s">
        <v>1193</v>
      </c>
      <c r="Q1290" s="226">
        <v>8.0</v>
      </c>
      <c r="R1290" s="226"/>
      <c r="S1290" s="233"/>
      <c r="T1290" s="210" t="s">
        <v>1321</v>
      </c>
      <c r="U1290" s="210"/>
      <c r="V1290" s="210"/>
      <c r="W1290" s="210" t="s">
        <v>1357</v>
      </c>
      <c r="X1290" s="233"/>
      <c r="Y1290" s="233"/>
      <c r="Z1290" s="210" t="str">
        <f t="shared" si="2"/>
        <v>休日・重心・8・</v>
      </c>
      <c r="AA1290" s="233"/>
      <c r="AB1290" s="233"/>
      <c r="AC1290" s="233"/>
      <c r="AD1290" s="233"/>
      <c r="AE1290" s="22"/>
      <c r="AF1290" s="109"/>
      <c r="AG1290" s="114">
        <f t="shared" si="3"/>
        <v>500</v>
      </c>
      <c r="AH1290" s="79"/>
      <c r="AI1290" s="80"/>
      <c r="AJ1290" s="80"/>
      <c r="AK1290" s="80"/>
      <c r="AL1290" s="14"/>
      <c r="AM1290" s="16" t="str">
        <f t="shared" si="4"/>
        <v>{s:'634268', v:500 , c:'放デイ看護職員加配加算２・２９・' ,name:'看護職員加配加算', value:'看護職員加配加算Ⅱ' , opt:'休日・重心・8・', limit:'',syoguu:''},</v>
      </c>
      <c r="AN1290" s="16"/>
    </row>
    <row r="1291" ht="16.5" customHeight="1">
      <c r="A1291" s="29">
        <v>63.0</v>
      </c>
      <c r="B1291" s="165">
        <v>4269.0</v>
      </c>
      <c r="C1291" s="31">
        <v>1289.0</v>
      </c>
      <c r="D1291" s="167" t="s">
        <v>1387</v>
      </c>
      <c r="E1291" s="14"/>
      <c r="F1291" s="127"/>
      <c r="G1291" s="127"/>
      <c r="H1291" s="144"/>
      <c r="I1291" s="37" t="s">
        <v>1205</v>
      </c>
      <c r="J1291" s="180">
        <v>444.0</v>
      </c>
      <c r="K1291" s="232"/>
      <c r="L1291" s="233" t="s">
        <v>40</v>
      </c>
      <c r="M1291" s="233"/>
      <c r="N1291" s="233"/>
      <c r="O1291" s="212" t="s">
        <v>1183</v>
      </c>
      <c r="P1291" s="212" t="s">
        <v>1193</v>
      </c>
      <c r="Q1291" s="226">
        <v>9.0</v>
      </c>
      <c r="R1291" s="226"/>
      <c r="S1291" s="233"/>
      <c r="T1291" s="210" t="s">
        <v>1321</v>
      </c>
      <c r="U1291" s="210"/>
      <c r="V1291" s="210"/>
      <c r="W1291" s="210" t="s">
        <v>1357</v>
      </c>
      <c r="X1291" s="233"/>
      <c r="Y1291" s="233"/>
      <c r="Z1291" s="210" t="str">
        <f t="shared" si="2"/>
        <v>休日・重心・9・</v>
      </c>
      <c r="AA1291" s="233"/>
      <c r="AB1291" s="233"/>
      <c r="AC1291" s="233"/>
      <c r="AD1291" s="233"/>
      <c r="AE1291" s="22"/>
      <c r="AF1291" s="109"/>
      <c r="AG1291" s="114">
        <f t="shared" si="3"/>
        <v>444</v>
      </c>
      <c r="AH1291" s="79"/>
      <c r="AI1291" s="80"/>
      <c r="AJ1291" s="80"/>
      <c r="AK1291" s="80"/>
      <c r="AL1291" s="14"/>
      <c r="AM1291" s="16" t="str">
        <f t="shared" si="4"/>
        <v>{s:'634269', v:444 , c:'放デイ看護職員加配加算２・３０・' ,name:'看護職員加配加算', value:'看護職員加配加算Ⅱ' , opt:'休日・重心・9・', limit:'',syoguu:''},</v>
      </c>
      <c r="AN1291" s="16"/>
    </row>
    <row r="1292" ht="16.5" customHeight="1">
      <c r="A1292" s="29">
        <v>63.0</v>
      </c>
      <c r="B1292" s="165">
        <v>4270.0</v>
      </c>
      <c r="C1292" s="31">
        <v>1290.0</v>
      </c>
      <c r="D1292" s="167" t="s">
        <v>1388</v>
      </c>
      <c r="E1292" s="14"/>
      <c r="F1292" s="127"/>
      <c r="G1292" s="127"/>
      <c r="H1292" s="144"/>
      <c r="I1292" s="207" t="s">
        <v>1208</v>
      </c>
      <c r="J1292" s="180">
        <v>400.0</v>
      </c>
      <c r="K1292" s="232"/>
      <c r="L1292" s="233" t="s">
        <v>40</v>
      </c>
      <c r="M1292" s="233"/>
      <c r="N1292" s="233"/>
      <c r="O1292" s="212" t="s">
        <v>1183</v>
      </c>
      <c r="P1292" s="212" t="s">
        <v>1193</v>
      </c>
      <c r="Q1292" s="226">
        <v>10.0</v>
      </c>
      <c r="R1292" s="226"/>
      <c r="S1292" s="233"/>
      <c r="T1292" s="210" t="s">
        <v>1321</v>
      </c>
      <c r="U1292" s="210"/>
      <c r="V1292" s="210"/>
      <c r="W1292" s="210" t="s">
        <v>1357</v>
      </c>
      <c r="X1292" s="233"/>
      <c r="Y1292" s="233"/>
      <c r="Z1292" s="210" t="str">
        <f t="shared" si="2"/>
        <v>休日・重心・10・</v>
      </c>
      <c r="AA1292" s="233"/>
      <c r="AB1292" s="233"/>
      <c r="AC1292" s="233"/>
      <c r="AD1292" s="233"/>
      <c r="AE1292" s="22"/>
      <c r="AF1292" s="109"/>
      <c r="AG1292" s="114">
        <f t="shared" si="3"/>
        <v>400</v>
      </c>
      <c r="AH1292" s="79"/>
      <c r="AI1292" s="80"/>
      <c r="AJ1292" s="80"/>
      <c r="AK1292" s="80"/>
      <c r="AL1292" s="14"/>
      <c r="AM1292" s="16" t="str">
        <f t="shared" si="4"/>
        <v>{s:'634270', v:400 , c:'放デイ看護職員加配加算２・３１・' ,name:'看護職員加配加算', value:'看護職員加配加算Ⅱ' , opt:'休日・重心・10・', limit:'',syoguu:''},</v>
      </c>
      <c r="AN1292" s="16"/>
    </row>
    <row r="1293" ht="16.5" customHeight="1">
      <c r="A1293" s="29">
        <v>63.0</v>
      </c>
      <c r="B1293" s="165">
        <v>4271.0</v>
      </c>
      <c r="C1293" s="31">
        <v>1291.0</v>
      </c>
      <c r="D1293" s="167" t="s">
        <v>1389</v>
      </c>
      <c r="E1293" s="216"/>
      <c r="F1293" s="20"/>
      <c r="G1293" s="20"/>
      <c r="H1293" s="200"/>
      <c r="I1293" s="207" t="s">
        <v>1211</v>
      </c>
      <c r="J1293" s="180">
        <v>266.0</v>
      </c>
      <c r="K1293" s="232"/>
      <c r="L1293" s="233" t="s">
        <v>40</v>
      </c>
      <c r="M1293" s="233"/>
      <c r="N1293" s="233"/>
      <c r="O1293" s="212" t="s">
        <v>1183</v>
      </c>
      <c r="P1293" s="212" t="s">
        <v>1193</v>
      </c>
      <c r="Q1293" s="226" t="s">
        <v>1212</v>
      </c>
      <c r="R1293" s="226"/>
      <c r="S1293" s="233"/>
      <c r="T1293" s="210" t="s">
        <v>1321</v>
      </c>
      <c r="U1293" s="210"/>
      <c r="V1293" s="210"/>
      <c r="W1293" s="210" t="s">
        <v>1357</v>
      </c>
      <c r="X1293" s="233"/>
      <c r="Y1293" s="233"/>
      <c r="Z1293" s="210" t="str">
        <f t="shared" si="2"/>
        <v>休日・重心・11以上・</v>
      </c>
      <c r="AA1293" s="233"/>
      <c r="AB1293" s="233"/>
      <c r="AC1293" s="233"/>
      <c r="AD1293" s="233"/>
      <c r="AE1293" s="22"/>
      <c r="AF1293" s="109"/>
      <c r="AG1293" s="114">
        <f t="shared" si="3"/>
        <v>266</v>
      </c>
      <c r="AH1293" s="79"/>
      <c r="AI1293" s="80"/>
      <c r="AJ1293" s="80"/>
      <c r="AK1293" s="80"/>
      <c r="AL1293" s="14"/>
      <c r="AM1293" s="16" t="str">
        <f t="shared" si="4"/>
        <v>{s:'634271', v:266 , c:'放デイ看護職員加配加算２・３２・' ,name:'看護職員加配加算', value:'看護職員加配加算Ⅱ' , opt:'休日・重心・11以上・', limit:'',syoguu:''},</v>
      </c>
      <c r="AN1293" s="16"/>
    </row>
    <row r="1294" ht="16.5" customHeight="1">
      <c r="A1294" s="29">
        <v>63.0</v>
      </c>
      <c r="B1294" s="165">
        <v>4280.0</v>
      </c>
      <c r="C1294" s="31">
        <v>1292.0</v>
      </c>
      <c r="D1294" s="167" t="s">
        <v>1390</v>
      </c>
      <c r="E1294" s="234"/>
      <c r="F1294" s="118" t="s">
        <v>1391</v>
      </c>
      <c r="G1294" s="235" t="s">
        <v>15</v>
      </c>
      <c r="H1294" s="63" t="s">
        <v>16</v>
      </c>
      <c r="I1294" s="207" t="s">
        <v>17</v>
      </c>
      <c r="J1294" s="208">
        <v>600.0</v>
      </c>
      <c r="K1294" s="209"/>
      <c r="L1294" s="210" t="s">
        <v>40</v>
      </c>
      <c r="M1294" s="210"/>
      <c r="N1294" s="210"/>
      <c r="O1294" s="212" t="s">
        <v>1162</v>
      </c>
      <c r="P1294" s="212" t="s">
        <v>1160</v>
      </c>
      <c r="Q1294" s="212" t="s">
        <v>1163</v>
      </c>
      <c r="R1294" s="212"/>
      <c r="S1294" s="210"/>
      <c r="T1294" s="210" t="s">
        <v>1321</v>
      </c>
      <c r="U1294" s="210"/>
      <c r="V1294" s="210"/>
      <c r="W1294" s="210" t="s">
        <v>1392</v>
      </c>
      <c r="X1294" s="210"/>
      <c r="Y1294" s="210"/>
      <c r="Z1294" s="210" t="str">
        <f t="shared" si="2"/>
        <v>平日・区分１の１・10人以下・</v>
      </c>
      <c r="AA1294" s="210"/>
      <c r="AB1294" s="210"/>
      <c r="AC1294" s="210"/>
      <c r="AD1294" s="74"/>
      <c r="AE1294" s="43"/>
      <c r="AF1294" s="44"/>
      <c r="AG1294" s="230">
        <f t="shared" si="3"/>
        <v>600</v>
      </c>
      <c r="AH1294" s="79"/>
      <c r="AI1294" s="80"/>
      <c r="AJ1294" s="80"/>
      <c r="AK1294" s="80"/>
      <c r="AL1294" s="14"/>
      <c r="AM1294" s="16" t="str">
        <f t="shared" si="4"/>
        <v>{s:'634280', v:600 , c:'放デイ看護職員加配加算３・１・' ,name:'看護職員加配加算', value:'看護職員加配加算Ⅲ' , opt:'平日・区分１の１・10人以下・', limit:'',syoguu:''},</v>
      </c>
      <c r="AN1294" s="16"/>
    </row>
    <row r="1295" ht="16.5" customHeight="1">
      <c r="A1295" s="29">
        <v>63.0</v>
      </c>
      <c r="B1295" s="165">
        <v>4281.0</v>
      </c>
      <c r="C1295" s="31">
        <v>1293.0</v>
      </c>
      <c r="D1295" s="167" t="s">
        <v>1393</v>
      </c>
      <c r="E1295" s="76"/>
      <c r="F1295" s="76"/>
      <c r="G1295" s="222"/>
      <c r="H1295" s="63"/>
      <c r="I1295" s="207" t="s">
        <v>1165</v>
      </c>
      <c r="J1295" s="208">
        <v>399.0</v>
      </c>
      <c r="K1295" s="209"/>
      <c r="L1295" s="210" t="s">
        <v>40</v>
      </c>
      <c r="M1295" s="210"/>
      <c r="N1295" s="210"/>
      <c r="O1295" s="212" t="s">
        <v>1162</v>
      </c>
      <c r="P1295" s="212" t="s">
        <v>1160</v>
      </c>
      <c r="Q1295" s="212" t="s">
        <v>1166</v>
      </c>
      <c r="R1295" s="212"/>
      <c r="S1295" s="210"/>
      <c r="T1295" s="210" t="s">
        <v>1321</v>
      </c>
      <c r="U1295" s="210"/>
      <c r="V1295" s="210"/>
      <c r="W1295" s="210" t="s">
        <v>1392</v>
      </c>
      <c r="X1295" s="210"/>
      <c r="Y1295" s="210"/>
      <c r="Z1295" s="210" t="str">
        <f t="shared" si="2"/>
        <v>平日・区分１の１・11から20・</v>
      </c>
      <c r="AA1295" s="210"/>
      <c r="AB1295" s="210"/>
      <c r="AC1295" s="210"/>
      <c r="AD1295" s="210"/>
      <c r="AE1295" s="213"/>
      <c r="AF1295" s="214"/>
      <c r="AG1295" s="114">
        <f t="shared" si="3"/>
        <v>399</v>
      </c>
      <c r="AH1295" s="79"/>
      <c r="AI1295" s="80"/>
      <c r="AJ1295" s="80"/>
      <c r="AK1295" s="80"/>
      <c r="AL1295" s="14"/>
      <c r="AM1295" s="16" t="str">
        <f t="shared" si="4"/>
        <v>{s:'634281', v:399 , c:'放デイ看護職員加配加算３・２・' ,name:'看護職員加配加算', value:'看護職員加配加算Ⅲ' , opt:'平日・区分１の１・11から20・', limit:'',syoguu:''},</v>
      </c>
      <c r="AN1295" s="16"/>
    </row>
    <row r="1296" ht="16.5" customHeight="1">
      <c r="A1296" s="29">
        <v>63.0</v>
      </c>
      <c r="B1296" s="165">
        <v>4282.0</v>
      </c>
      <c r="C1296" s="31">
        <v>1294.0</v>
      </c>
      <c r="D1296" s="167" t="s">
        <v>1394</v>
      </c>
      <c r="E1296" s="94"/>
      <c r="F1296" s="94"/>
      <c r="G1296" s="222"/>
      <c r="H1296" s="140"/>
      <c r="I1296" s="207" t="s">
        <v>1168</v>
      </c>
      <c r="J1296" s="208">
        <v>240.0</v>
      </c>
      <c r="K1296" s="209"/>
      <c r="L1296" s="210" t="s">
        <v>40</v>
      </c>
      <c r="M1296" s="210"/>
      <c r="N1296" s="210"/>
      <c r="O1296" s="212" t="s">
        <v>1162</v>
      </c>
      <c r="P1296" s="212" t="s">
        <v>1160</v>
      </c>
      <c r="Q1296" s="212" t="s">
        <v>1169</v>
      </c>
      <c r="R1296" s="212"/>
      <c r="S1296" s="210"/>
      <c r="T1296" s="210" t="s">
        <v>1321</v>
      </c>
      <c r="U1296" s="210"/>
      <c r="V1296" s="210"/>
      <c r="W1296" s="210" t="s">
        <v>1392</v>
      </c>
      <c r="X1296" s="210"/>
      <c r="Y1296" s="210"/>
      <c r="Z1296" s="210" t="str">
        <f t="shared" si="2"/>
        <v>平日・区分１の１・21人以上・</v>
      </c>
      <c r="AA1296" s="210"/>
      <c r="AB1296" s="210"/>
      <c r="AC1296" s="210"/>
      <c r="AD1296" s="210"/>
      <c r="AE1296" s="213"/>
      <c r="AF1296" s="214"/>
      <c r="AG1296" s="114">
        <f t="shared" si="3"/>
        <v>240</v>
      </c>
      <c r="AH1296" s="79"/>
      <c r="AI1296" s="80"/>
      <c r="AJ1296" s="80"/>
      <c r="AK1296" s="80"/>
      <c r="AL1296" s="14"/>
      <c r="AM1296" s="16" t="str">
        <f t="shared" si="4"/>
        <v>{s:'634282', v:240 , c:'放デイ看護職員加配加算３・３・' ,name:'看護職員加配加算', value:'看護職員加配加算Ⅲ' , opt:'平日・区分１の１・21人以上・', limit:'',syoguu:''},</v>
      </c>
      <c r="AN1296" s="16"/>
    </row>
    <row r="1297" ht="16.5" customHeight="1">
      <c r="A1297" s="29">
        <v>63.0</v>
      </c>
      <c r="B1297" s="165">
        <v>4283.0</v>
      </c>
      <c r="C1297" s="31">
        <v>1295.0</v>
      </c>
      <c r="D1297" s="167" t="s">
        <v>1395</v>
      </c>
      <c r="E1297" s="94"/>
      <c r="F1297" s="94"/>
      <c r="G1297" s="222"/>
      <c r="H1297" s="217" t="s">
        <v>102</v>
      </c>
      <c r="I1297" s="207" t="s">
        <v>17</v>
      </c>
      <c r="J1297" s="208">
        <v>600.0</v>
      </c>
      <c r="K1297" s="209"/>
      <c r="L1297" s="210" t="s">
        <v>40</v>
      </c>
      <c r="M1297" s="210"/>
      <c r="N1297" s="210"/>
      <c r="O1297" s="212" t="s">
        <v>1162</v>
      </c>
      <c r="P1297" s="212" t="s">
        <v>1171</v>
      </c>
      <c r="Q1297" s="212" t="s">
        <v>1163</v>
      </c>
      <c r="R1297" s="212"/>
      <c r="S1297" s="210"/>
      <c r="T1297" s="210" t="s">
        <v>1321</v>
      </c>
      <c r="U1297" s="210"/>
      <c r="V1297" s="210"/>
      <c r="W1297" s="210" t="s">
        <v>1392</v>
      </c>
      <c r="X1297" s="210"/>
      <c r="Y1297" s="210"/>
      <c r="Z1297" s="210" t="str">
        <f t="shared" si="2"/>
        <v>平日・区分１の２・10人以下・</v>
      </c>
      <c r="AA1297" s="210"/>
      <c r="AB1297" s="210"/>
      <c r="AC1297" s="210"/>
      <c r="AD1297" s="210"/>
      <c r="AE1297" s="213"/>
      <c r="AF1297" s="214"/>
      <c r="AG1297" s="114">
        <f t="shared" si="3"/>
        <v>600</v>
      </c>
      <c r="AH1297" s="79"/>
      <c r="AI1297" s="80"/>
      <c r="AJ1297" s="80"/>
      <c r="AK1297" s="80"/>
      <c r="AL1297" s="14"/>
      <c r="AM1297" s="16" t="str">
        <f t="shared" si="4"/>
        <v>{s:'634283', v:600 , c:'放デイ看護職員加配加算３・４・' ,name:'看護職員加配加算', value:'看護職員加配加算Ⅲ' , opt:'平日・区分１の２・10人以下・', limit:'',syoguu:''},</v>
      </c>
      <c r="AN1297" s="16"/>
    </row>
    <row r="1298" ht="16.5" customHeight="1">
      <c r="A1298" s="29">
        <v>63.0</v>
      </c>
      <c r="B1298" s="165">
        <v>4284.0</v>
      </c>
      <c r="C1298" s="31">
        <v>1296.0</v>
      </c>
      <c r="D1298" s="167" t="s">
        <v>1396</v>
      </c>
      <c r="E1298" s="94"/>
      <c r="F1298" s="94"/>
      <c r="G1298" s="222"/>
      <c r="H1298" s="105"/>
      <c r="I1298" s="207" t="s">
        <v>1165</v>
      </c>
      <c r="J1298" s="208">
        <v>399.0</v>
      </c>
      <c r="K1298" s="209"/>
      <c r="L1298" s="210" t="s">
        <v>40</v>
      </c>
      <c r="M1298" s="210"/>
      <c r="N1298" s="210"/>
      <c r="O1298" s="212" t="s">
        <v>1162</v>
      </c>
      <c r="P1298" s="212" t="s">
        <v>1171</v>
      </c>
      <c r="Q1298" s="212" t="s">
        <v>1166</v>
      </c>
      <c r="R1298" s="212"/>
      <c r="S1298" s="210"/>
      <c r="T1298" s="210" t="s">
        <v>1321</v>
      </c>
      <c r="U1298" s="210"/>
      <c r="V1298" s="210"/>
      <c r="W1298" s="210" t="s">
        <v>1392</v>
      </c>
      <c r="X1298" s="210"/>
      <c r="Y1298" s="210"/>
      <c r="Z1298" s="210" t="str">
        <f t="shared" si="2"/>
        <v>平日・区分１の２・11から20・</v>
      </c>
      <c r="AA1298" s="210"/>
      <c r="AB1298" s="210"/>
      <c r="AC1298" s="210"/>
      <c r="AD1298" s="210"/>
      <c r="AE1298" s="213"/>
      <c r="AF1298" s="214"/>
      <c r="AG1298" s="114">
        <f t="shared" si="3"/>
        <v>399</v>
      </c>
      <c r="AH1298" s="79"/>
      <c r="AI1298" s="80"/>
      <c r="AJ1298" s="80"/>
      <c r="AK1298" s="80"/>
      <c r="AL1298" s="14"/>
      <c r="AM1298" s="16" t="str">
        <f t="shared" si="4"/>
        <v>{s:'634284', v:399 , c:'放デイ看護職員加配加算３・５・' ,name:'看護職員加配加算', value:'看護職員加配加算Ⅲ' , opt:'平日・区分１の２・11から20・', limit:'',syoguu:''},</v>
      </c>
      <c r="AN1298" s="16"/>
    </row>
    <row r="1299" ht="16.5" customHeight="1">
      <c r="A1299" s="29">
        <v>63.0</v>
      </c>
      <c r="B1299" s="165">
        <v>4285.0</v>
      </c>
      <c r="C1299" s="31">
        <v>1297.0</v>
      </c>
      <c r="D1299" s="167" t="s">
        <v>1397</v>
      </c>
      <c r="E1299" s="14"/>
      <c r="F1299" s="127"/>
      <c r="G1299" s="222"/>
      <c r="H1299" s="218"/>
      <c r="I1299" s="207" t="s">
        <v>1168</v>
      </c>
      <c r="J1299" s="208">
        <v>240.0</v>
      </c>
      <c r="K1299" s="209"/>
      <c r="L1299" s="210" t="s">
        <v>40</v>
      </c>
      <c r="M1299" s="210"/>
      <c r="N1299" s="210"/>
      <c r="O1299" s="212" t="s">
        <v>1162</v>
      </c>
      <c r="P1299" s="212" t="s">
        <v>1171</v>
      </c>
      <c r="Q1299" s="212" t="s">
        <v>1169</v>
      </c>
      <c r="R1299" s="212"/>
      <c r="S1299" s="210"/>
      <c r="T1299" s="210" t="s">
        <v>1321</v>
      </c>
      <c r="U1299" s="210"/>
      <c r="V1299" s="210"/>
      <c r="W1299" s="210" t="s">
        <v>1392</v>
      </c>
      <c r="X1299" s="210"/>
      <c r="Y1299" s="210"/>
      <c r="Z1299" s="210" t="str">
        <f t="shared" si="2"/>
        <v>平日・区分１の２・21人以上・</v>
      </c>
      <c r="AA1299" s="210"/>
      <c r="AB1299" s="210"/>
      <c r="AC1299" s="210"/>
      <c r="AD1299" s="210"/>
      <c r="AE1299" s="213"/>
      <c r="AF1299" s="214"/>
      <c r="AG1299" s="114">
        <f t="shared" si="3"/>
        <v>240</v>
      </c>
      <c r="AH1299" s="216"/>
      <c r="AI1299" s="14"/>
      <c r="AJ1299" s="14"/>
      <c r="AK1299" s="14"/>
      <c r="AL1299" s="14"/>
      <c r="AM1299" s="16" t="str">
        <f t="shared" si="4"/>
        <v>{s:'634285', v:240 , c:'放デイ看護職員加配加算３・６・' ,name:'看護職員加配加算', value:'看護職員加配加算Ⅲ' , opt:'平日・区分１の２・21人以上・', limit:'',syoguu:''},</v>
      </c>
      <c r="AN1299" s="16"/>
    </row>
    <row r="1300" ht="16.5" customHeight="1">
      <c r="A1300" s="29">
        <v>63.0</v>
      </c>
      <c r="B1300" s="165">
        <v>4286.0</v>
      </c>
      <c r="C1300" s="31">
        <v>1298.0</v>
      </c>
      <c r="D1300" s="167" t="s">
        <v>1398</v>
      </c>
      <c r="E1300" s="14"/>
      <c r="F1300" s="127"/>
      <c r="G1300" s="222"/>
      <c r="H1300" s="219" t="s">
        <v>176</v>
      </c>
      <c r="I1300" s="207" t="s">
        <v>17</v>
      </c>
      <c r="J1300" s="208">
        <v>600.0</v>
      </c>
      <c r="K1300" s="209"/>
      <c r="L1300" s="210" t="s">
        <v>40</v>
      </c>
      <c r="M1300" s="210"/>
      <c r="N1300" s="210"/>
      <c r="O1300" s="212" t="s">
        <v>1162</v>
      </c>
      <c r="P1300" s="212" t="s">
        <v>1175</v>
      </c>
      <c r="Q1300" s="212" t="s">
        <v>1163</v>
      </c>
      <c r="R1300" s="212"/>
      <c r="S1300" s="210"/>
      <c r="T1300" s="210" t="s">
        <v>1321</v>
      </c>
      <c r="U1300" s="210"/>
      <c r="V1300" s="210"/>
      <c r="W1300" s="210" t="s">
        <v>1392</v>
      </c>
      <c r="X1300" s="210"/>
      <c r="Y1300" s="210"/>
      <c r="Z1300" s="210" t="str">
        <f t="shared" si="2"/>
        <v>平日・区分２の１・10人以下・</v>
      </c>
      <c r="AA1300" s="210"/>
      <c r="AB1300" s="210"/>
      <c r="AC1300" s="210"/>
      <c r="AD1300" s="210"/>
      <c r="AE1300" s="213"/>
      <c r="AF1300" s="214"/>
      <c r="AG1300" s="114">
        <f t="shared" si="3"/>
        <v>600</v>
      </c>
      <c r="AH1300" s="216"/>
      <c r="AI1300" s="14"/>
      <c r="AJ1300" s="14"/>
      <c r="AK1300" s="14"/>
      <c r="AL1300" s="14"/>
      <c r="AM1300" s="16" t="str">
        <f t="shared" si="4"/>
        <v>{s:'634286', v:600 , c:'放デイ看護職員加配加算３・７・' ,name:'看護職員加配加算', value:'看護職員加配加算Ⅲ' , opt:'平日・区分２の１・10人以下・', limit:'',syoguu:''},</v>
      </c>
      <c r="AN1300" s="16"/>
    </row>
    <row r="1301" ht="16.5" customHeight="1">
      <c r="A1301" s="29">
        <v>63.0</v>
      </c>
      <c r="B1301" s="165">
        <v>4287.0</v>
      </c>
      <c r="C1301" s="31">
        <v>1299.0</v>
      </c>
      <c r="D1301" s="167" t="s">
        <v>1399</v>
      </c>
      <c r="E1301" s="14"/>
      <c r="F1301" s="127"/>
      <c r="G1301" s="222"/>
      <c r="H1301" s="14"/>
      <c r="I1301" s="207" t="s">
        <v>1165</v>
      </c>
      <c r="J1301" s="208">
        <v>399.0</v>
      </c>
      <c r="K1301" s="209"/>
      <c r="L1301" s="210" t="s">
        <v>40</v>
      </c>
      <c r="M1301" s="210"/>
      <c r="N1301" s="210"/>
      <c r="O1301" s="212" t="s">
        <v>1162</v>
      </c>
      <c r="P1301" s="212" t="s">
        <v>1175</v>
      </c>
      <c r="Q1301" s="212" t="s">
        <v>1166</v>
      </c>
      <c r="R1301" s="212"/>
      <c r="S1301" s="210"/>
      <c r="T1301" s="210" t="s">
        <v>1321</v>
      </c>
      <c r="U1301" s="210"/>
      <c r="V1301" s="210"/>
      <c r="W1301" s="210" t="s">
        <v>1392</v>
      </c>
      <c r="X1301" s="210"/>
      <c r="Y1301" s="210"/>
      <c r="Z1301" s="210" t="str">
        <f t="shared" si="2"/>
        <v>平日・区分２の１・11から20・</v>
      </c>
      <c r="AA1301" s="210"/>
      <c r="AB1301" s="210"/>
      <c r="AC1301" s="210"/>
      <c r="AD1301" s="210"/>
      <c r="AE1301" s="213"/>
      <c r="AF1301" s="214"/>
      <c r="AG1301" s="114">
        <f t="shared" si="3"/>
        <v>399</v>
      </c>
      <c r="AH1301" s="216"/>
      <c r="AI1301" s="14"/>
      <c r="AJ1301" s="14"/>
      <c r="AK1301" s="14"/>
      <c r="AL1301" s="14"/>
      <c r="AM1301" s="16" t="str">
        <f t="shared" si="4"/>
        <v>{s:'634287', v:399 , c:'放デイ看護職員加配加算３・８・' ,name:'看護職員加配加算', value:'看護職員加配加算Ⅲ' , opt:'平日・区分２の１・11から20・', limit:'',syoguu:''},</v>
      </c>
      <c r="AN1301" s="16"/>
    </row>
    <row r="1302" ht="16.5" customHeight="1">
      <c r="A1302" s="29">
        <v>63.0</v>
      </c>
      <c r="B1302" s="165">
        <v>4288.0</v>
      </c>
      <c r="C1302" s="31">
        <v>1300.0</v>
      </c>
      <c r="D1302" s="167" t="s">
        <v>1400</v>
      </c>
      <c r="E1302" s="14"/>
      <c r="F1302" s="127"/>
      <c r="G1302" s="216"/>
      <c r="H1302" s="14"/>
      <c r="I1302" s="207" t="s">
        <v>1168</v>
      </c>
      <c r="J1302" s="208">
        <v>240.0</v>
      </c>
      <c r="K1302" s="209"/>
      <c r="L1302" s="210" t="s">
        <v>40</v>
      </c>
      <c r="M1302" s="210"/>
      <c r="N1302" s="210"/>
      <c r="O1302" s="212" t="s">
        <v>1162</v>
      </c>
      <c r="P1302" s="212" t="s">
        <v>1175</v>
      </c>
      <c r="Q1302" s="212" t="s">
        <v>1169</v>
      </c>
      <c r="R1302" s="212"/>
      <c r="S1302" s="210"/>
      <c r="T1302" s="210" t="s">
        <v>1321</v>
      </c>
      <c r="U1302" s="210"/>
      <c r="V1302" s="210"/>
      <c r="W1302" s="210" t="s">
        <v>1392</v>
      </c>
      <c r="X1302" s="210"/>
      <c r="Y1302" s="210"/>
      <c r="Z1302" s="210" t="str">
        <f t="shared" si="2"/>
        <v>平日・区分２の１・21人以上・</v>
      </c>
      <c r="AA1302" s="210"/>
      <c r="AB1302" s="210"/>
      <c r="AC1302" s="210"/>
      <c r="AD1302" s="210"/>
      <c r="AE1302" s="213"/>
      <c r="AF1302" s="214"/>
      <c r="AG1302" s="114">
        <f t="shared" si="3"/>
        <v>240</v>
      </c>
      <c r="AH1302" s="216"/>
      <c r="AI1302" s="14"/>
      <c r="AJ1302" s="14"/>
      <c r="AK1302" s="14"/>
      <c r="AL1302" s="14"/>
      <c r="AM1302" s="16" t="str">
        <f t="shared" si="4"/>
        <v>{s:'634288', v:240 , c:'放デイ看護職員加配加算３・９・' ,name:'看護職員加配加算', value:'看護職員加配加算Ⅲ' , opt:'平日・区分２の１・21人以上・', limit:'',syoguu:''},</v>
      </c>
      <c r="AN1302" s="16"/>
    </row>
    <row r="1303" ht="16.5" customHeight="1">
      <c r="A1303" s="29">
        <v>63.0</v>
      </c>
      <c r="B1303" s="165">
        <v>4289.0</v>
      </c>
      <c r="C1303" s="31">
        <v>1301.0</v>
      </c>
      <c r="D1303" s="167" t="s">
        <v>1401</v>
      </c>
      <c r="E1303" s="14"/>
      <c r="F1303" s="127"/>
      <c r="G1303" s="216"/>
      <c r="H1303" s="220" t="s">
        <v>249</v>
      </c>
      <c r="I1303" s="207" t="s">
        <v>17</v>
      </c>
      <c r="J1303" s="208">
        <v>600.0</v>
      </c>
      <c r="K1303" s="209"/>
      <c r="L1303" s="210" t="s">
        <v>40</v>
      </c>
      <c r="M1303" s="210"/>
      <c r="N1303" s="210"/>
      <c r="O1303" s="212" t="s">
        <v>1162</v>
      </c>
      <c r="P1303" s="212" t="s">
        <v>1179</v>
      </c>
      <c r="Q1303" s="212" t="s">
        <v>1163</v>
      </c>
      <c r="R1303" s="212"/>
      <c r="S1303" s="210"/>
      <c r="T1303" s="210" t="s">
        <v>1321</v>
      </c>
      <c r="U1303" s="210"/>
      <c r="V1303" s="210"/>
      <c r="W1303" s="210" t="s">
        <v>1392</v>
      </c>
      <c r="X1303" s="210"/>
      <c r="Y1303" s="210"/>
      <c r="Z1303" s="210" t="str">
        <f t="shared" si="2"/>
        <v>平日・区分２の２・10人以下・</v>
      </c>
      <c r="AA1303" s="210"/>
      <c r="AB1303" s="210"/>
      <c r="AC1303" s="210"/>
      <c r="AD1303" s="210"/>
      <c r="AE1303" s="213"/>
      <c r="AF1303" s="214"/>
      <c r="AG1303" s="114">
        <f t="shared" si="3"/>
        <v>600</v>
      </c>
      <c r="AH1303" s="216"/>
      <c r="AI1303" s="14"/>
      <c r="AJ1303" s="14"/>
      <c r="AK1303" s="14"/>
      <c r="AL1303" s="14"/>
      <c r="AM1303" s="16" t="str">
        <f t="shared" si="4"/>
        <v>{s:'634289', v:600 , c:'放デイ看護職員加配加算３・１０・' ,name:'看護職員加配加算', value:'看護職員加配加算Ⅲ' , opt:'平日・区分２の２・10人以下・', limit:'',syoguu:''},</v>
      </c>
      <c r="AN1303" s="16"/>
    </row>
    <row r="1304" ht="16.5" customHeight="1">
      <c r="A1304" s="29">
        <v>63.0</v>
      </c>
      <c r="B1304" s="165">
        <v>4290.0</v>
      </c>
      <c r="C1304" s="31">
        <v>1302.0</v>
      </c>
      <c r="D1304" s="167" t="s">
        <v>1402</v>
      </c>
      <c r="E1304" s="8"/>
      <c r="F1304" s="52"/>
      <c r="G1304" s="216"/>
      <c r="H1304" s="216"/>
      <c r="I1304" s="207" t="s">
        <v>1165</v>
      </c>
      <c r="J1304" s="208">
        <v>399.0</v>
      </c>
      <c r="K1304" s="209"/>
      <c r="L1304" s="210" t="s">
        <v>40</v>
      </c>
      <c r="M1304" s="210"/>
      <c r="N1304" s="210"/>
      <c r="O1304" s="212" t="s">
        <v>1162</v>
      </c>
      <c r="P1304" s="212" t="s">
        <v>1179</v>
      </c>
      <c r="Q1304" s="212" t="s">
        <v>1166</v>
      </c>
      <c r="R1304" s="212"/>
      <c r="S1304" s="210"/>
      <c r="T1304" s="210" t="s">
        <v>1321</v>
      </c>
      <c r="U1304" s="210"/>
      <c r="V1304" s="210"/>
      <c r="W1304" s="210" t="s">
        <v>1392</v>
      </c>
      <c r="X1304" s="210"/>
      <c r="Y1304" s="210"/>
      <c r="Z1304" s="210" t="str">
        <f t="shared" si="2"/>
        <v>平日・区分２の２・11から20・</v>
      </c>
      <c r="AA1304" s="210"/>
      <c r="AB1304" s="210"/>
      <c r="AC1304" s="210"/>
      <c r="AD1304" s="210"/>
      <c r="AE1304" s="213"/>
      <c r="AF1304" s="214"/>
      <c r="AG1304" s="114">
        <f t="shared" si="3"/>
        <v>399</v>
      </c>
      <c r="AH1304" s="216"/>
      <c r="AI1304" s="14"/>
      <c r="AJ1304" s="14"/>
      <c r="AK1304" s="14"/>
      <c r="AL1304" s="14"/>
      <c r="AM1304" s="16" t="str">
        <f t="shared" si="4"/>
        <v>{s:'634290', v:399 , c:'放デイ看護職員加配加算３・１１・' ,name:'看護職員加配加算', value:'看護職員加配加算Ⅲ' , opt:'平日・区分２の２・11から20・', limit:'',syoguu:''},</v>
      </c>
      <c r="AN1304" s="16"/>
    </row>
    <row r="1305" ht="16.5" customHeight="1">
      <c r="A1305" s="29">
        <v>63.0</v>
      </c>
      <c r="B1305" s="165">
        <v>4291.0</v>
      </c>
      <c r="C1305" s="31">
        <v>1303.0</v>
      </c>
      <c r="D1305" s="167" t="s">
        <v>1403</v>
      </c>
      <c r="E1305" s="8"/>
      <c r="F1305" s="52"/>
      <c r="G1305" s="218"/>
      <c r="H1305" s="218"/>
      <c r="I1305" s="207" t="s">
        <v>1168</v>
      </c>
      <c r="J1305" s="208">
        <v>240.0</v>
      </c>
      <c r="K1305" s="209"/>
      <c r="L1305" s="210" t="s">
        <v>40</v>
      </c>
      <c r="M1305" s="210"/>
      <c r="N1305" s="210"/>
      <c r="O1305" s="212" t="s">
        <v>1162</v>
      </c>
      <c r="P1305" s="212" t="s">
        <v>1179</v>
      </c>
      <c r="Q1305" s="212" t="s">
        <v>1169</v>
      </c>
      <c r="R1305" s="212"/>
      <c r="S1305" s="210"/>
      <c r="T1305" s="210" t="s">
        <v>1321</v>
      </c>
      <c r="U1305" s="210"/>
      <c r="V1305" s="210"/>
      <c r="W1305" s="210" t="s">
        <v>1392</v>
      </c>
      <c r="X1305" s="210"/>
      <c r="Y1305" s="210"/>
      <c r="Z1305" s="210" t="str">
        <f t="shared" si="2"/>
        <v>平日・区分２の２・21人以上・</v>
      </c>
      <c r="AA1305" s="210"/>
      <c r="AB1305" s="210"/>
      <c r="AC1305" s="210"/>
      <c r="AD1305" s="210"/>
      <c r="AE1305" s="213"/>
      <c r="AF1305" s="214"/>
      <c r="AG1305" s="114">
        <f t="shared" si="3"/>
        <v>240</v>
      </c>
      <c r="AH1305" s="216"/>
      <c r="AI1305" s="14"/>
      <c r="AJ1305" s="14"/>
      <c r="AK1305" s="14"/>
      <c r="AL1305" s="14"/>
      <c r="AM1305" s="16" t="str">
        <f t="shared" si="4"/>
        <v>{s:'634291', v:240 , c:'放デイ看護職員加配加算３・１２・' ,name:'看護職員加配加算', value:'看護職員加配加算Ⅲ' , opt:'平日・区分２の２・21人以上・', limit:'',syoguu:''},</v>
      </c>
      <c r="AN1305" s="16"/>
    </row>
    <row r="1306" ht="16.5" customHeight="1">
      <c r="A1306" s="29">
        <v>63.0</v>
      </c>
      <c r="B1306" s="165">
        <v>4292.0</v>
      </c>
      <c r="C1306" s="31">
        <v>1304.0</v>
      </c>
      <c r="D1306" s="167" t="s">
        <v>1404</v>
      </c>
      <c r="E1306" s="8"/>
      <c r="F1306" s="52"/>
      <c r="G1306" s="221" t="s">
        <v>322</v>
      </c>
      <c r="H1306" s="220" t="s">
        <v>1271</v>
      </c>
      <c r="I1306" s="207" t="s">
        <v>17</v>
      </c>
      <c r="J1306" s="208">
        <v>600.0</v>
      </c>
      <c r="K1306" s="209"/>
      <c r="L1306" s="210" t="s">
        <v>40</v>
      </c>
      <c r="M1306" s="210"/>
      <c r="N1306" s="210"/>
      <c r="O1306" s="212" t="s">
        <v>1183</v>
      </c>
      <c r="P1306" s="212" t="s">
        <v>1184</v>
      </c>
      <c r="Q1306" s="212" t="s">
        <v>1163</v>
      </c>
      <c r="R1306" s="212"/>
      <c r="S1306" s="210"/>
      <c r="T1306" s="210" t="s">
        <v>1321</v>
      </c>
      <c r="U1306" s="210"/>
      <c r="V1306" s="210"/>
      <c r="W1306" s="210" t="s">
        <v>1392</v>
      </c>
      <c r="X1306" s="210"/>
      <c r="Y1306" s="210"/>
      <c r="Z1306" s="210" t="str">
        <f t="shared" si="2"/>
        <v>休日・区分１・10人以下・</v>
      </c>
      <c r="AA1306" s="210"/>
      <c r="AB1306" s="210"/>
      <c r="AC1306" s="210"/>
      <c r="AD1306" s="210"/>
      <c r="AE1306" s="213"/>
      <c r="AF1306" s="214"/>
      <c r="AG1306" s="114">
        <f t="shared" si="3"/>
        <v>600</v>
      </c>
      <c r="AH1306" s="216"/>
      <c r="AI1306" s="14"/>
      <c r="AJ1306" s="14"/>
      <c r="AK1306" s="14"/>
      <c r="AL1306" s="14"/>
      <c r="AM1306" s="16" t="str">
        <f t="shared" si="4"/>
        <v>{s:'634292', v:600 , c:'放デイ看護職員加配加算３・１３・' ,name:'看護職員加配加算', value:'看護職員加配加算Ⅲ' , opt:'休日・区分１・10人以下・', limit:'',syoguu:''},</v>
      </c>
      <c r="AN1306" s="16"/>
    </row>
    <row r="1307" ht="16.5" customHeight="1">
      <c r="A1307" s="29">
        <v>63.0</v>
      </c>
      <c r="B1307" s="165">
        <v>4293.0</v>
      </c>
      <c r="C1307" s="31">
        <v>1305.0</v>
      </c>
      <c r="D1307" s="167" t="s">
        <v>1405</v>
      </c>
      <c r="E1307" s="8"/>
      <c r="F1307" s="52"/>
      <c r="G1307" s="222"/>
      <c r="H1307" s="216"/>
      <c r="I1307" s="207" t="s">
        <v>1165</v>
      </c>
      <c r="J1307" s="208">
        <v>399.0</v>
      </c>
      <c r="K1307" s="209"/>
      <c r="L1307" s="210" t="s">
        <v>40</v>
      </c>
      <c r="M1307" s="210"/>
      <c r="N1307" s="210"/>
      <c r="O1307" s="212" t="s">
        <v>1183</v>
      </c>
      <c r="P1307" s="212" t="s">
        <v>1184</v>
      </c>
      <c r="Q1307" s="212" t="s">
        <v>1166</v>
      </c>
      <c r="R1307" s="212"/>
      <c r="S1307" s="210"/>
      <c r="T1307" s="210" t="s">
        <v>1321</v>
      </c>
      <c r="U1307" s="210"/>
      <c r="V1307" s="210"/>
      <c r="W1307" s="210" t="s">
        <v>1392</v>
      </c>
      <c r="X1307" s="210"/>
      <c r="Y1307" s="210"/>
      <c r="Z1307" s="210" t="str">
        <f t="shared" si="2"/>
        <v>休日・区分１・11から20・</v>
      </c>
      <c r="AA1307" s="210"/>
      <c r="AB1307" s="210"/>
      <c r="AC1307" s="210"/>
      <c r="AD1307" s="210"/>
      <c r="AE1307" s="213"/>
      <c r="AF1307" s="214"/>
      <c r="AG1307" s="114">
        <f t="shared" si="3"/>
        <v>399</v>
      </c>
      <c r="AH1307" s="216"/>
      <c r="AI1307" s="14"/>
      <c r="AJ1307" s="14"/>
      <c r="AK1307" s="14"/>
      <c r="AL1307" s="14"/>
      <c r="AM1307" s="16" t="str">
        <f t="shared" si="4"/>
        <v>{s:'634293', v:399 , c:'放デイ看護職員加配加算３・１４・' ,name:'看護職員加配加算', value:'看護職員加配加算Ⅲ' , opt:'休日・区分１・11から20・', limit:'',syoguu:''},</v>
      </c>
      <c r="AN1307" s="16"/>
    </row>
    <row r="1308" ht="16.5" customHeight="1">
      <c r="A1308" s="29">
        <v>63.0</v>
      </c>
      <c r="B1308" s="165">
        <v>4294.0</v>
      </c>
      <c r="C1308" s="31">
        <v>1306.0</v>
      </c>
      <c r="D1308" s="167" t="s">
        <v>1406</v>
      </c>
      <c r="E1308" s="8"/>
      <c r="F1308" s="52"/>
      <c r="G1308" s="222"/>
      <c r="H1308" s="218"/>
      <c r="I1308" s="207" t="s">
        <v>1168</v>
      </c>
      <c r="J1308" s="208">
        <v>240.0</v>
      </c>
      <c r="K1308" s="209"/>
      <c r="L1308" s="210" t="s">
        <v>40</v>
      </c>
      <c r="M1308" s="210"/>
      <c r="N1308" s="210"/>
      <c r="O1308" s="212" t="s">
        <v>1183</v>
      </c>
      <c r="P1308" s="212" t="s">
        <v>1184</v>
      </c>
      <c r="Q1308" s="212" t="s">
        <v>1169</v>
      </c>
      <c r="R1308" s="212"/>
      <c r="S1308" s="210"/>
      <c r="T1308" s="210" t="s">
        <v>1321</v>
      </c>
      <c r="U1308" s="210"/>
      <c r="V1308" s="210"/>
      <c r="W1308" s="210" t="s">
        <v>1392</v>
      </c>
      <c r="X1308" s="210"/>
      <c r="Y1308" s="210"/>
      <c r="Z1308" s="210" t="str">
        <f t="shared" si="2"/>
        <v>休日・区分１・21人以上・</v>
      </c>
      <c r="AA1308" s="210"/>
      <c r="AB1308" s="210"/>
      <c r="AC1308" s="210"/>
      <c r="AD1308" s="210"/>
      <c r="AE1308" s="213"/>
      <c r="AF1308" s="214"/>
      <c r="AG1308" s="114">
        <f t="shared" si="3"/>
        <v>240</v>
      </c>
      <c r="AH1308" s="216"/>
      <c r="AI1308" s="14"/>
      <c r="AJ1308" s="14"/>
      <c r="AK1308" s="14"/>
      <c r="AL1308" s="14"/>
      <c r="AM1308" s="16" t="str">
        <f t="shared" si="4"/>
        <v>{s:'634294', v:240 , c:'放デイ看護職員加配加算３・１５・' ,name:'看護職員加配加算', value:'看護職員加配加算Ⅲ' , opt:'休日・区分１・21人以上・', limit:'',syoguu:''},</v>
      </c>
      <c r="AN1308" s="16"/>
    </row>
    <row r="1309" ht="16.5" customHeight="1">
      <c r="A1309" s="29">
        <v>63.0</v>
      </c>
      <c r="B1309" s="165">
        <v>4295.0</v>
      </c>
      <c r="C1309" s="31">
        <v>1307.0</v>
      </c>
      <c r="D1309" s="167" t="s">
        <v>1407</v>
      </c>
      <c r="E1309" s="8"/>
      <c r="F1309" s="52"/>
      <c r="G1309" s="222"/>
      <c r="H1309" s="219" t="s">
        <v>1275</v>
      </c>
      <c r="I1309" s="207" t="s">
        <v>17</v>
      </c>
      <c r="J1309" s="208">
        <v>600.0</v>
      </c>
      <c r="K1309" s="209"/>
      <c r="L1309" s="210" t="s">
        <v>40</v>
      </c>
      <c r="M1309" s="210"/>
      <c r="N1309" s="210"/>
      <c r="O1309" s="212" t="s">
        <v>1183</v>
      </c>
      <c r="P1309" s="212" t="s">
        <v>1373</v>
      </c>
      <c r="Q1309" s="212" t="s">
        <v>1163</v>
      </c>
      <c r="R1309" s="212"/>
      <c r="S1309" s="210"/>
      <c r="T1309" s="210" t="s">
        <v>1321</v>
      </c>
      <c r="U1309" s="210"/>
      <c r="V1309" s="210"/>
      <c r="W1309" s="210" t="s">
        <v>1392</v>
      </c>
      <c r="X1309" s="210"/>
      <c r="Y1309" s="210"/>
      <c r="Z1309" s="210" t="str">
        <f t="shared" si="2"/>
        <v>休日・区分2・10人以下・</v>
      </c>
      <c r="AA1309" s="210"/>
      <c r="AB1309" s="210"/>
      <c r="AC1309" s="210"/>
      <c r="AD1309" s="210"/>
      <c r="AE1309" s="213"/>
      <c r="AF1309" s="214"/>
      <c r="AG1309" s="114">
        <f t="shared" si="3"/>
        <v>600</v>
      </c>
      <c r="AH1309" s="216"/>
      <c r="AI1309" s="14"/>
      <c r="AJ1309" s="14"/>
      <c r="AK1309" s="14"/>
      <c r="AL1309" s="14"/>
      <c r="AM1309" s="16" t="str">
        <f t="shared" si="4"/>
        <v>{s:'634295', v:600 , c:'放デイ看護職員加配加算３・１６・' ,name:'看護職員加配加算', value:'看護職員加配加算Ⅲ' , opt:'休日・区分2・10人以下・', limit:'',syoguu:''},</v>
      </c>
      <c r="AN1309" s="16"/>
    </row>
    <row r="1310" ht="16.5" customHeight="1">
      <c r="A1310" s="29">
        <v>63.0</v>
      </c>
      <c r="B1310" s="165">
        <v>4296.0</v>
      </c>
      <c r="C1310" s="31">
        <v>1308.0</v>
      </c>
      <c r="D1310" s="167" t="s">
        <v>1408</v>
      </c>
      <c r="E1310" s="8"/>
      <c r="F1310" s="52"/>
      <c r="G1310" s="222"/>
      <c r="H1310" s="14"/>
      <c r="I1310" s="207" t="s">
        <v>1165</v>
      </c>
      <c r="J1310" s="208">
        <v>399.0</v>
      </c>
      <c r="K1310" s="209"/>
      <c r="L1310" s="210" t="s">
        <v>40</v>
      </c>
      <c r="M1310" s="210"/>
      <c r="N1310" s="210"/>
      <c r="O1310" s="212" t="s">
        <v>1183</v>
      </c>
      <c r="P1310" s="212" t="s">
        <v>1373</v>
      </c>
      <c r="Q1310" s="212" t="s">
        <v>1166</v>
      </c>
      <c r="R1310" s="212"/>
      <c r="S1310" s="210"/>
      <c r="T1310" s="210" t="s">
        <v>1321</v>
      </c>
      <c r="U1310" s="210"/>
      <c r="V1310" s="210"/>
      <c r="W1310" s="210" t="s">
        <v>1392</v>
      </c>
      <c r="X1310" s="210"/>
      <c r="Y1310" s="210"/>
      <c r="Z1310" s="210" t="str">
        <f t="shared" si="2"/>
        <v>休日・区分2・11から20・</v>
      </c>
      <c r="AA1310" s="210"/>
      <c r="AB1310" s="210"/>
      <c r="AC1310" s="210"/>
      <c r="AD1310" s="210"/>
      <c r="AE1310" s="213"/>
      <c r="AF1310" s="214"/>
      <c r="AG1310" s="114">
        <f t="shared" si="3"/>
        <v>399</v>
      </c>
      <c r="AH1310" s="216"/>
      <c r="AI1310" s="14"/>
      <c r="AJ1310" s="14"/>
      <c r="AK1310" s="14"/>
      <c r="AL1310" s="14"/>
      <c r="AM1310" s="16" t="str">
        <f t="shared" si="4"/>
        <v>{s:'634296', v:399 , c:'放デイ看護職員加配加算３・１７・' ,name:'看護職員加配加算', value:'看護職員加配加算Ⅲ' , opt:'休日・区分2・11から20・', limit:'',syoguu:''},</v>
      </c>
      <c r="AN1310" s="16"/>
    </row>
    <row r="1311" ht="16.5" customHeight="1">
      <c r="A1311" s="29">
        <v>63.0</v>
      </c>
      <c r="B1311" s="165">
        <v>4297.0</v>
      </c>
      <c r="C1311" s="31">
        <v>1309.0</v>
      </c>
      <c r="D1311" s="167" t="s">
        <v>1409</v>
      </c>
      <c r="E1311" s="227"/>
      <c r="F1311" s="227"/>
      <c r="G1311" s="218"/>
      <c r="H1311" s="21"/>
      <c r="I1311" s="207" t="s">
        <v>1168</v>
      </c>
      <c r="J1311" s="208">
        <v>240.0</v>
      </c>
      <c r="K1311" s="209"/>
      <c r="L1311" s="210" t="s">
        <v>40</v>
      </c>
      <c r="M1311" s="210"/>
      <c r="N1311" s="210"/>
      <c r="O1311" s="212" t="s">
        <v>1183</v>
      </c>
      <c r="P1311" s="212" t="s">
        <v>1373</v>
      </c>
      <c r="Q1311" s="212" t="s">
        <v>1169</v>
      </c>
      <c r="R1311" s="212"/>
      <c r="S1311" s="210"/>
      <c r="T1311" s="210" t="s">
        <v>1321</v>
      </c>
      <c r="U1311" s="210"/>
      <c r="V1311" s="210"/>
      <c r="W1311" s="210" t="s">
        <v>1392</v>
      </c>
      <c r="X1311" s="210"/>
      <c r="Y1311" s="210"/>
      <c r="Z1311" s="210" t="str">
        <f t="shared" si="2"/>
        <v>休日・区分2・21人以上・</v>
      </c>
      <c r="AA1311" s="210"/>
      <c r="AB1311" s="210"/>
      <c r="AC1311" s="210"/>
      <c r="AD1311" s="210"/>
      <c r="AE1311" s="213"/>
      <c r="AF1311" s="214"/>
      <c r="AG1311" s="114">
        <f t="shared" si="3"/>
        <v>240</v>
      </c>
      <c r="AH1311" s="216"/>
      <c r="AI1311" s="14"/>
      <c r="AJ1311" s="14"/>
      <c r="AK1311" s="14"/>
      <c r="AL1311" s="14"/>
      <c r="AM1311" s="16" t="str">
        <f t="shared" si="4"/>
        <v>{s:'634297', v:240 , c:'放デイ看護職員加配加算３・１８・' ,name:'看護職員加配加算', value:'看護職員加配加算Ⅲ' , opt:'休日・区分2・21人以上・', limit:'',syoguu:''},</v>
      </c>
      <c r="AN1311" s="16"/>
    </row>
    <row r="1312" ht="16.5" customHeight="1">
      <c r="A1312" s="29">
        <v>63.0</v>
      </c>
      <c r="B1312" s="165">
        <v>4300.0</v>
      </c>
      <c r="C1312" s="31">
        <v>1310.0</v>
      </c>
      <c r="D1312" s="203" t="s">
        <v>1410</v>
      </c>
      <c r="E1312" s="236" t="s">
        <v>1411</v>
      </c>
      <c r="F1312" s="237"/>
      <c r="G1312" s="238" t="s">
        <v>1412</v>
      </c>
      <c r="H1312" s="239"/>
      <c r="I1312" s="240"/>
      <c r="J1312" s="208">
        <v>181.0</v>
      </c>
      <c r="K1312" s="209"/>
      <c r="L1312" s="210" t="s">
        <v>40</v>
      </c>
      <c r="M1312" s="210"/>
      <c r="N1312" s="210"/>
      <c r="O1312" s="210"/>
      <c r="P1312" s="210"/>
      <c r="Q1312" s="210"/>
      <c r="R1312" s="210"/>
      <c r="S1312" s="210"/>
      <c r="T1312" s="210" t="s">
        <v>1411</v>
      </c>
      <c r="U1312" s="210"/>
      <c r="V1312" s="210"/>
      <c r="W1312" s="210" t="s">
        <v>1413</v>
      </c>
      <c r="X1312" s="210"/>
      <c r="Y1312" s="210"/>
      <c r="Z1312" s="210"/>
      <c r="AA1312" s="210"/>
      <c r="AB1312" s="210"/>
      <c r="AC1312" s="210"/>
      <c r="AD1312" s="210"/>
      <c r="AE1312" s="213"/>
      <c r="AF1312" s="214"/>
      <c r="AG1312" s="114">
        <f t="shared" si="3"/>
        <v>181</v>
      </c>
      <c r="AH1312" s="216"/>
      <c r="AI1312" s="14"/>
      <c r="AJ1312" s="14"/>
      <c r="AK1312" s="14"/>
      <c r="AL1312" s="14"/>
      <c r="AM1312" s="16" t="str">
        <f t="shared" si="4"/>
        <v>{s:'634300', v:181 , c:'放デイ共生型サービス体制強化加算１・' ,name:'共生型サービス体制強化加算', value:'児発管かつ保育士又は児童指導員の場合' , opt:'', limit:'',syoguu:''},</v>
      </c>
      <c r="AN1312" s="16"/>
    </row>
    <row r="1313" ht="16.5" customHeight="1">
      <c r="A1313" s="29">
        <v>63.0</v>
      </c>
      <c r="B1313" s="30">
        <v>4301.0</v>
      </c>
      <c r="C1313" s="31">
        <v>1311.0</v>
      </c>
      <c r="D1313" s="203" t="s">
        <v>1414</v>
      </c>
      <c r="E1313" s="127"/>
      <c r="F1313" s="144"/>
      <c r="G1313" s="238" t="s">
        <v>1415</v>
      </c>
      <c r="H1313" s="239"/>
      <c r="I1313" s="240"/>
      <c r="J1313" s="208">
        <v>103.0</v>
      </c>
      <c r="K1313" s="209"/>
      <c r="L1313" s="210" t="s">
        <v>40</v>
      </c>
      <c r="M1313" s="210"/>
      <c r="N1313" s="210"/>
      <c r="O1313" s="210"/>
      <c r="P1313" s="210"/>
      <c r="Q1313" s="210"/>
      <c r="R1313" s="210"/>
      <c r="S1313" s="210"/>
      <c r="T1313" s="210" t="s">
        <v>1411</v>
      </c>
      <c r="U1313" s="210"/>
      <c r="V1313" s="210"/>
      <c r="W1313" s="210" t="s">
        <v>1416</v>
      </c>
      <c r="X1313" s="210"/>
      <c r="Y1313" s="210"/>
      <c r="Z1313" s="210"/>
      <c r="AA1313" s="210"/>
      <c r="AB1313" s="210"/>
      <c r="AC1313" s="210"/>
      <c r="AD1313" s="210"/>
      <c r="AE1313" s="213"/>
      <c r="AF1313" s="214"/>
      <c r="AG1313" s="114">
        <f t="shared" si="3"/>
        <v>103</v>
      </c>
      <c r="AH1313" s="216"/>
      <c r="AI1313" s="14"/>
      <c r="AJ1313" s="14"/>
      <c r="AK1313" s="14"/>
      <c r="AL1313" s="14"/>
      <c r="AM1313" s="16" t="str">
        <f t="shared" si="4"/>
        <v>{s:'634301', v:103 , c:'放デイ共生型サービス体制強化加算２・' ,name:'共生型サービス体制強化加算', value:'児発管の場合' , opt:'', limit:'',syoguu:''},</v>
      </c>
      <c r="AN1313" s="16"/>
    </row>
    <row r="1314" ht="16.5" customHeight="1">
      <c r="A1314" s="29">
        <v>63.0</v>
      </c>
      <c r="B1314" s="30">
        <v>4302.0</v>
      </c>
      <c r="C1314" s="31">
        <v>1312.0</v>
      </c>
      <c r="D1314" s="203" t="s">
        <v>1417</v>
      </c>
      <c r="E1314" s="20"/>
      <c r="F1314" s="200"/>
      <c r="G1314" s="238" t="s">
        <v>1418</v>
      </c>
      <c r="H1314" s="239"/>
      <c r="I1314" s="240"/>
      <c r="J1314" s="208">
        <v>78.0</v>
      </c>
      <c r="K1314" s="209"/>
      <c r="L1314" s="210" t="s">
        <v>40</v>
      </c>
      <c r="M1314" s="210"/>
      <c r="N1314" s="210"/>
      <c r="O1314" s="210"/>
      <c r="P1314" s="210"/>
      <c r="Q1314" s="210"/>
      <c r="R1314" s="210"/>
      <c r="S1314" s="210"/>
      <c r="T1314" s="210" t="s">
        <v>1411</v>
      </c>
      <c r="U1314" s="210"/>
      <c r="V1314" s="210"/>
      <c r="W1314" s="210" t="s">
        <v>1419</v>
      </c>
      <c r="X1314" s="210"/>
      <c r="Y1314" s="210"/>
      <c r="Z1314" s="210"/>
      <c r="AA1314" s="210"/>
      <c r="AB1314" s="210"/>
      <c r="AC1314" s="210"/>
      <c r="AD1314" s="210"/>
      <c r="AE1314" s="213"/>
      <c r="AF1314" s="214"/>
      <c r="AG1314" s="114">
        <f t="shared" si="3"/>
        <v>78</v>
      </c>
      <c r="AH1314" s="218"/>
      <c r="AI1314" s="14"/>
      <c r="AJ1314" s="14"/>
      <c r="AK1314" s="14"/>
      <c r="AL1314" s="14"/>
      <c r="AM1314" s="16" t="str">
        <f t="shared" si="4"/>
        <v>{s:'634302', v:78 , c:'放デイ共生型サービス体制強化加算３・' ,name:'共生型サービス体制強化加算', value:'保育士又は児童指導員の場合' , opt:'', limit:'',syoguu:''},</v>
      </c>
      <c r="AN1314" s="16"/>
    </row>
    <row r="1315" ht="16.5" customHeight="1">
      <c r="A1315" s="29">
        <v>63.0</v>
      </c>
      <c r="B1315" s="29">
        <v>5350.0</v>
      </c>
      <c r="C1315" s="31">
        <v>1313.0</v>
      </c>
      <c r="D1315" s="32" t="s">
        <v>1420</v>
      </c>
      <c r="E1315" s="241" t="s">
        <v>1421</v>
      </c>
      <c r="F1315" s="207" t="s">
        <v>1422</v>
      </c>
      <c r="G1315" s="213"/>
      <c r="H1315" s="240"/>
      <c r="I1315" s="240"/>
      <c r="J1315" s="242">
        <v>187.0</v>
      </c>
      <c r="K1315" s="209"/>
      <c r="L1315" s="210" t="s">
        <v>40</v>
      </c>
      <c r="M1315" s="210"/>
      <c r="N1315" s="210"/>
      <c r="O1315" s="210"/>
      <c r="P1315" s="210"/>
      <c r="Q1315" s="210"/>
      <c r="R1315" s="210"/>
      <c r="S1315" s="210"/>
      <c r="T1315" s="210" t="s">
        <v>1421</v>
      </c>
      <c r="U1315" s="210"/>
      <c r="V1315" s="210"/>
      <c r="W1315" s="210" t="s">
        <v>1423</v>
      </c>
      <c r="X1315" s="210"/>
      <c r="Y1315" s="210"/>
      <c r="Z1315" s="210"/>
      <c r="AA1315" s="210"/>
      <c r="AB1315" s="210"/>
      <c r="AC1315" s="210"/>
      <c r="AD1315" s="240"/>
      <c r="AE1315" s="243"/>
      <c r="AF1315" s="243"/>
      <c r="AG1315" s="114">
        <f t="shared" si="3"/>
        <v>187</v>
      </c>
      <c r="AH1315" s="244" t="s">
        <v>1424</v>
      </c>
      <c r="AI1315" s="80"/>
      <c r="AJ1315" s="80"/>
      <c r="AK1315" s="80"/>
      <c r="AL1315" s="14">
        <v>2.0</v>
      </c>
      <c r="AM1315" s="16" t="str">
        <f t="shared" si="4"/>
        <v>{s:'635350', v:187 , c:'放デイ家庭連携加算１・' ,name:'家庭連携加算', value:'1時間未満' , opt:'', limit:'2',syoguu:''},</v>
      </c>
      <c r="AN1315" s="16"/>
    </row>
    <row r="1316" ht="16.5" customHeight="1">
      <c r="A1316" s="29">
        <v>63.0</v>
      </c>
      <c r="B1316" s="29">
        <v>5351.0</v>
      </c>
      <c r="C1316" s="31">
        <v>1314.0</v>
      </c>
      <c r="D1316" s="32" t="s">
        <v>1425</v>
      </c>
      <c r="E1316" s="195"/>
      <c r="F1316" s="207" t="s">
        <v>1426</v>
      </c>
      <c r="G1316" s="213"/>
      <c r="H1316" s="240"/>
      <c r="I1316" s="240"/>
      <c r="J1316" s="242">
        <v>280.0</v>
      </c>
      <c r="K1316" s="209"/>
      <c r="L1316" s="210" t="s">
        <v>40</v>
      </c>
      <c r="M1316" s="210"/>
      <c r="N1316" s="210"/>
      <c r="O1316" s="210"/>
      <c r="P1316" s="210"/>
      <c r="Q1316" s="210"/>
      <c r="R1316" s="210"/>
      <c r="S1316" s="210"/>
      <c r="T1316" s="210" t="s">
        <v>1421</v>
      </c>
      <c r="U1316" s="210"/>
      <c r="V1316" s="210"/>
      <c r="W1316" s="210" t="s">
        <v>1427</v>
      </c>
      <c r="X1316" s="210"/>
      <c r="Y1316" s="210"/>
      <c r="Z1316" s="210"/>
      <c r="AA1316" s="210"/>
      <c r="AB1316" s="210"/>
      <c r="AC1316" s="210"/>
      <c r="AD1316" s="240"/>
      <c r="AE1316" s="243"/>
      <c r="AF1316" s="243"/>
      <c r="AG1316" s="114">
        <f t="shared" si="3"/>
        <v>280</v>
      </c>
      <c r="AH1316" s="79"/>
      <c r="AI1316" s="80"/>
      <c r="AJ1316" s="80"/>
      <c r="AK1316" s="80"/>
      <c r="AL1316" s="14"/>
      <c r="AM1316" s="16" t="str">
        <f t="shared" si="4"/>
        <v>{s:'635351', v:280 , c:'放デイ家庭連携加算２・' ,name:'家庭連携加算', value:'1時間以上' , opt:'', limit:'',syoguu:''},</v>
      </c>
      <c r="AN1316" s="16"/>
    </row>
    <row r="1317" ht="16.5" customHeight="1">
      <c r="A1317" s="29">
        <v>63.0</v>
      </c>
      <c r="B1317" s="29">
        <v>6805.0</v>
      </c>
      <c r="C1317" s="31">
        <v>1315.0</v>
      </c>
      <c r="D1317" s="32" t="s">
        <v>1428</v>
      </c>
      <c r="E1317" s="213" t="s">
        <v>1429</v>
      </c>
      <c r="F1317" s="245"/>
      <c r="G1317" s="213"/>
      <c r="H1317" s="240"/>
      <c r="I1317" s="240"/>
      <c r="J1317" s="242">
        <v>35.0</v>
      </c>
      <c r="K1317" s="209"/>
      <c r="L1317" s="210" t="s">
        <v>40</v>
      </c>
      <c r="M1317" s="210"/>
      <c r="N1317" s="210"/>
      <c r="O1317" s="210"/>
      <c r="P1317" s="210"/>
      <c r="Q1317" s="210"/>
      <c r="R1317" s="210"/>
      <c r="S1317" s="210"/>
      <c r="T1317" s="210" t="s">
        <v>1429</v>
      </c>
      <c r="U1317" s="210"/>
      <c r="V1317" s="210"/>
      <c r="W1317" s="210">
        <v>1.0</v>
      </c>
      <c r="X1317" s="210"/>
      <c r="Y1317" s="210"/>
      <c r="Z1317" s="210"/>
      <c r="AA1317" s="210"/>
      <c r="AB1317" s="210"/>
      <c r="AC1317" s="210"/>
      <c r="AD1317" s="240"/>
      <c r="AE1317" s="243"/>
      <c r="AF1317" s="243"/>
      <c r="AG1317" s="114">
        <f t="shared" si="3"/>
        <v>35</v>
      </c>
      <c r="AH1317" s="246" t="s">
        <v>1430</v>
      </c>
      <c r="AI1317" s="247"/>
      <c r="AJ1317" s="247"/>
      <c r="AK1317" s="247"/>
      <c r="AL1317" s="14">
        <v>1.0</v>
      </c>
      <c r="AM1317" s="16" t="str">
        <f t="shared" si="4"/>
        <v>{s:'636805', v:35 , c:'放デイ事業所内相談支援加算・' ,name:'事業所内相談支援加算', value:'1' , opt:'', limit:'1',syoguu:''},</v>
      </c>
      <c r="AN1317" s="16"/>
    </row>
    <row r="1318" ht="16.5" customHeight="1">
      <c r="A1318" s="29">
        <v>63.0</v>
      </c>
      <c r="B1318" s="29">
        <v>5360.0</v>
      </c>
      <c r="C1318" s="31">
        <v>1316.0</v>
      </c>
      <c r="D1318" s="32" t="s">
        <v>1431</v>
      </c>
      <c r="E1318" s="248" t="s">
        <v>1432</v>
      </c>
      <c r="F1318" s="207" t="s">
        <v>1422</v>
      </c>
      <c r="G1318" s="213"/>
      <c r="H1318" s="240"/>
      <c r="I1318" s="240"/>
      <c r="J1318" s="242">
        <v>187.0</v>
      </c>
      <c r="K1318" s="209"/>
      <c r="L1318" s="210" t="s">
        <v>40</v>
      </c>
      <c r="M1318" s="210"/>
      <c r="N1318" s="210"/>
      <c r="O1318" s="210"/>
      <c r="P1318" s="210"/>
      <c r="Q1318" s="210"/>
      <c r="R1318" s="210"/>
      <c r="S1318" s="210"/>
      <c r="T1318" s="210" t="s">
        <v>1432</v>
      </c>
      <c r="U1318" s="210"/>
      <c r="V1318" s="210"/>
      <c r="W1318" s="210" t="s">
        <v>1433</v>
      </c>
      <c r="X1318" s="210"/>
      <c r="Y1318" s="210"/>
      <c r="Z1318" s="210"/>
      <c r="AA1318" s="210"/>
      <c r="AB1318" s="210"/>
      <c r="AC1318" s="210"/>
      <c r="AD1318" s="240"/>
      <c r="AE1318" s="243"/>
      <c r="AF1318" s="243"/>
      <c r="AG1318" s="114">
        <f t="shared" si="3"/>
        <v>187</v>
      </c>
      <c r="AH1318" s="244" t="s">
        <v>1424</v>
      </c>
      <c r="AI1318" s="80"/>
      <c r="AJ1318" s="80"/>
      <c r="AK1318" s="80"/>
      <c r="AL1318" s="14">
        <v>2.0</v>
      </c>
      <c r="AM1318" s="16" t="str">
        <f t="shared" si="4"/>
        <v>{s:'635360', v:187 , c:'放デイ訪問支援特別加算１・' ,name:'訪問支援特別加算', value:'1時間未満の場合' , opt:'', limit:'2',syoguu:''},</v>
      </c>
      <c r="AN1318" s="16"/>
    </row>
    <row r="1319" ht="16.5" customHeight="1">
      <c r="A1319" s="29">
        <v>63.0</v>
      </c>
      <c r="B1319" s="29">
        <v>5361.0</v>
      </c>
      <c r="C1319" s="31">
        <v>1317.0</v>
      </c>
      <c r="D1319" s="32" t="s">
        <v>1434</v>
      </c>
      <c r="E1319" s="249"/>
      <c r="F1319" s="207" t="s">
        <v>1426</v>
      </c>
      <c r="G1319" s="213"/>
      <c r="H1319" s="240"/>
      <c r="I1319" s="240"/>
      <c r="J1319" s="242">
        <v>280.0</v>
      </c>
      <c r="K1319" s="209"/>
      <c r="L1319" s="210" t="s">
        <v>40</v>
      </c>
      <c r="M1319" s="210"/>
      <c r="N1319" s="210"/>
      <c r="O1319" s="210"/>
      <c r="P1319" s="210"/>
      <c r="Q1319" s="210"/>
      <c r="R1319" s="210"/>
      <c r="S1319" s="210"/>
      <c r="T1319" s="210" t="s">
        <v>1432</v>
      </c>
      <c r="U1319" s="210"/>
      <c r="V1319" s="210"/>
      <c r="W1319" s="210" t="s">
        <v>1435</v>
      </c>
      <c r="X1319" s="210"/>
      <c r="Y1319" s="210"/>
      <c r="Z1319" s="210"/>
      <c r="AA1319" s="210"/>
      <c r="AB1319" s="210"/>
      <c r="AC1319" s="210"/>
      <c r="AD1319" s="240"/>
      <c r="AE1319" s="243"/>
      <c r="AF1319" s="243"/>
      <c r="AG1319" s="114">
        <f t="shared" si="3"/>
        <v>280</v>
      </c>
      <c r="AH1319" s="79"/>
      <c r="AI1319" s="80"/>
      <c r="AJ1319" s="80"/>
      <c r="AK1319" s="80"/>
      <c r="AL1319" s="14">
        <v>2.0</v>
      </c>
      <c r="AM1319" s="16" t="str">
        <f t="shared" si="4"/>
        <v>{s:'635361', v:280 , c:'放デイ訪問支援特別加算２・' ,name:'訪問支援特別加算', value:'1時間以上の場合' , opt:'', limit:'2',syoguu:''},</v>
      </c>
      <c r="AN1319" s="16"/>
    </row>
    <row r="1320" ht="16.5" customHeight="1">
      <c r="A1320" s="29">
        <v>63.0</v>
      </c>
      <c r="B1320" s="29">
        <v>5370.0</v>
      </c>
      <c r="C1320" s="31">
        <v>1318.0</v>
      </c>
      <c r="D1320" s="32" t="s">
        <v>1436</v>
      </c>
      <c r="E1320" s="213" t="s">
        <v>1437</v>
      </c>
      <c r="F1320" s="245"/>
      <c r="G1320" s="213"/>
      <c r="H1320" s="240"/>
      <c r="I1320" s="240"/>
      <c r="J1320" s="242">
        <v>150.0</v>
      </c>
      <c r="K1320" s="209"/>
      <c r="L1320" s="210" t="s">
        <v>40</v>
      </c>
      <c r="M1320" s="210"/>
      <c r="N1320" s="210"/>
      <c r="O1320" s="210"/>
      <c r="P1320" s="210"/>
      <c r="Q1320" s="210"/>
      <c r="R1320" s="210"/>
      <c r="S1320" s="210"/>
      <c r="T1320" s="213" t="s">
        <v>1437</v>
      </c>
      <c r="U1320" s="210"/>
      <c r="V1320" s="210"/>
      <c r="W1320" s="210">
        <v>1.0</v>
      </c>
      <c r="X1320" s="210"/>
      <c r="Y1320" s="210"/>
      <c r="Z1320" s="210"/>
      <c r="AA1320" s="210"/>
      <c r="AB1320" s="210"/>
      <c r="AC1320" s="210"/>
      <c r="AD1320" s="240"/>
      <c r="AE1320" s="243"/>
      <c r="AF1320" s="243"/>
      <c r="AG1320" s="114">
        <f t="shared" si="3"/>
        <v>150</v>
      </c>
      <c r="AH1320" s="246" t="s">
        <v>1430</v>
      </c>
      <c r="AI1320" s="247"/>
      <c r="AJ1320" s="247"/>
      <c r="AK1320" s="247"/>
      <c r="AL1320" s="14" t="s">
        <v>1438</v>
      </c>
      <c r="AM1320" s="16" t="str">
        <f t="shared" si="4"/>
        <v>{s:'635370', v:150 , c:'放デイ上限額管理加算・' ,name:'利用者負担上限額管理加算', value:'1' , opt:'', limit:'once',syoguu:''},</v>
      </c>
      <c r="AN1320" s="16"/>
    </row>
    <row r="1321" ht="16.5" customHeight="1">
      <c r="A1321" s="29">
        <v>63.0</v>
      </c>
      <c r="B1321" s="29">
        <v>5492.0</v>
      </c>
      <c r="C1321" s="31">
        <v>1319.0</v>
      </c>
      <c r="D1321" s="250" t="s">
        <v>1439</v>
      </c>
      <c r="E1321" s="251" t="s">
        <v>1440</v>
      </c>
      <c r="F1321" s="207" t="s">
        <v>1441</v>
      </c>
      <c r="G1321" s="213"/>
      <c r="H1321" s="240"/>
      <c r="I1321" s="240"/>
      <c r="J1321" s="242">
        <v>15.0</v>
      </c>
      <c r="K1321" s="209"/>
      <c r="L1321" s="210" t="s">
        <v>40</v>
      </c>
      <c r="M1321" s="210"/>
      <c r="N1321" s="210"/>
      <c r="O1321" s="210"/>
      <c r="P1321" s="210"/>
      <c r="Q1321" s="210"/>
      <c r="R1321" s="210"/>
      <c r="S1321" s="210"/>
      <c r="T1321" s="210" t="s">
        <v>1440</v>
      </c>
      <c r="U1321" s="210"/>
      <c r="V1321" s="210"/>
      <c r="W1321" s="210" t="s">
        <v>1442</v>
      </c>
      <c r="X1321" s="210"/>
      <c r="Y1321" s="210"/>
      <c r="Z1321" s="210"/>
      <c r="AA1321" s="210"/>
      <c r="AB1321" s="210"/>
      <c r="AC1321" s="210"/>
      <c r="AD1321" s="240"/>
      <c r="AE1321" s="243"/>
      <c r="AF1321" s="243"/>
      <c r="AG1321" s="114">
        <f t="shared" si="3"/>
        <v>15</v>
      </c>
      <c r="AH1321" s="244" t="s">
        <v>18</v>
      </c>
      <c r="AI1321" s="80"/>
      <c r="AJ1321" s="80"/>
      <c r="AK1321" s="80"/>
      <c r="AL1321" s="14"/>
      <c r="AM1321" s="16" t="str">
        <f t="shared" si="4"/>
        <v>{s:'635492', v:15 , c:'放デイ福祉専門職員配置等加算Ⅰ・' ,name:'福祉専門職員配置等加算', value:'福祉専門職員配置等加算Ⅰ' , opt:'', limit:'',syoguu:''},</v>
      </c>
      <c r="AN1321" s="16"/>
    </row>
    <row r="1322" ht="16.5" customHeight="1">
      <c r="A1322" s="29">
        <v>63.0</v>
      </c>
      <c r="B1322" s="29">
        <v>5490.0</v>
      </c>
      <c r="C1322" s="31">
        <v>1320.0</v>
      </c>
      <c r="D1322" s="250" t="s">
        <v>1443</v>
      </c>
      <c r="E1322" s="252"/>
      <c r="F1322" s="207" t="s">
        <v>1444</v>
      </c>
      <c r="G1322" s="213"/>
      <c r="H1322" s="240"/>
      <c r="I1322" s="240"/>
      <c r="J1322" s="242">
        <v>10.0</v>
      </c>
      <c r="K1322" s="209"/>
      <c r="L1322" s="210" t="s">
        <v>40</v>
      </c>
      <c r="M1322" s="210"/>
      <c r="N1322" s="210"/>
      <c r="O1322" s="210"/>
      <c r="P1322" s="210"/>
      <c r="Q1322" s="210"/>
      <c r="R1322" s="210"/>
      <c r="S1322" s="210"/>
      <c r="T1322" s="210" t="s">
        <v>1440</v>
      </c>
      <c r="U1322" s="210"/>
      <c r="V1322" s="210"/>
      <c r="W1322" s="210" t="s">
        <v>1445</v>
      </c>
      <c r="X1322" s="210"/>
      <c r="Y1322" s="210"/>
      <c r="Z1322" s="210"/>
      <c r="AA1322" s="210"/>
      <c r="AB1322" s="210"/>
      <c r="AC1322" s="210"/>
      <c r="AD1322" s="240"/>
      <c r="AE1322" s="243"/>
      <c r="AF1322" s="243"/>
      <c r="AG1322" s="114">
        <f t="shared" si="3"/>
        <v>10</v>
      </c>
      <c r="AH1322" s="79"/>
      <c r="AI1322" s="80"/>
      <c r="AJ1322" s="80"/>
      <c r="AK1322" s="80"/>
      <c r="AL1322" s="14"/>
      <c r="AM1322" s="16" t="str">
        <f t="shared" si="4"/>
        <v>{s:'635490', v:10 , c:'放デイ福祉専門職員配置等加算Ⅱ・' ,name:'福祉専門職員配置等加算', value:'福祉専門職員配置等加算Ⅱ' , opt:'', limit:'',syoguu:''},</v>
      </c>
      <c r="AN1322" s="16"/>
    </row>
    <row r="1323" ht="16.5" customHeight="1">
      <c r="A1323" s="29">
        <v>63.0</v>
      </c>
      <c r="B1323" s="29">
        <v>5491.0</v>
      </c>
      <c r="C1323" s="31">
        <v>1321.0</v>
      </c>
      <c r="D1323" s="250" t="s">
        <v>1446</v>
      </c>
      <c r="E1323" s="253"/>
      <c r="F1323" s="207" t="s">
        <v>1447</v>
      </c>
      <c r="G1323" s="213"/>
      <c r="H1323" s="240"/>
      <c r="I1323" s="240"/>
      <c r="J1323" s="242">
        <v>6.0</v>
      </c>
      <c r="K1323" s="209"/>
      <c r="L1323" s="210" t="s">
        <v>40</v>
      </c>
      <c r="M1323" s="210"/>
      <c r="N1323" s="210"/>
      <c r="O1323" s="210"/>
      <c r="P1323" s="210"/>
      <c r="Q1323" s="210"/>
      <c r="R1323" s="210"/>
      <c r="S1323" s="210"/>
      <c r="T1323" s="210" t="s">
        <v>1440</v>
      </c>
      <c r="U1323" s="210"/>
      <c r="V1323" s="210"/>
      <c r="W1323" s="210" t="s">
        <v>1448</v>
      </c>
      <c r="X1323" s="210"/>
      <c r="Y1323" s="210"/>
      <c r="Z1323" s="210"/>
      <c r="AA1323" s="210"/>
      <c r="AB1323" s="210"/>
      <c r="AC1323" s="210"/>
      <c r="AD1323" s="240"/>
      <c r="AE1323" s="243"/>
      <c r="AF1323" s="243"/>
      <c r="AG1323" s="114">
        <f t="shared" si="3"/>
        <v>6</v>
      </c>
      <c r="AH1323" s="254"/>
      <c r="AI1323" s="8"/>
      <c r="AJ1323" s="8"/>
      <c r="AK1323" s="8"/>
      <c r="AL1323" s="14"/>
      <c r="AM1323" s="16" t="str">
        <f t="shared" si="4"/>
        <v>{s:'635491', v:6 , c:'放デイ福祉専門職員配置等加算Ⅲ・' ,name:'福祉専門職員配置等加算', value:'福祉専門職員配置等加算Ⅲ' , opt:'', limit:'',syoguu:''},</v>
      </c>
      <c r="AN1323" s="16"/>
    </row>
    <row r="1324" ht="16.5" customHeight="1">
      <c r="A1324" s="29">
        <v>63.0</v>
      </c>
      <c r="B1324" s="29">
        <v>5495.0</v>
      </c>
      <c r="C1324" s="31">
        <v>1322.0</v>
      </c>
      <c r="D1324" s="32" t="s">
        <v>1449</v>
      </c>
      <c r="E1324" s="251" t="s">
        <v>1450</v>
      </c>
      <c r="F1324" s="213" t="s">
        <v>1450</v>
      </c>
      <c r="G1324" s="213"/>
      <c r="H1324" s="240"/>
      <c r="I1324" s="240"/>
      <c r="J1324" s="242">
        <v>94.0</v>
      </c>
      <c r="K1324" s="209"/>
      <c r="L1324" s="210" t="s">
        <v>40</v>
      </c>
      <c r="M1324" s="210"/>
      <c r="N1324" s="210"/>
      <c r="O1324" s="210"/>
      <c r="P1324" s="210"/>
      <c r="Q1324" s="210"/>
      <c r="R1324" s="210"/>
      <c r="S1324" s="210"/>
      <c r="T1324" s="210" t="s">
        <v>1450</v>
      </c>
      <c r="U1324" s="210"/>
      <c r="V1324" s="210"/>
      <c r="W1324" s="210">
        <v>1.0</v>
      </c>
      <c r="X1324" s="210"/>
      <c r="Y1324" s="210"/>
      <c r="Z1324" s="210"/>
      <c r="AA1324" s="210"/>
      <c r="AB1324" s="210"/>
      <c r="AC1324" s="210"/>
      <c r="AD1324" s="240"/>
      <c r="AE1324" s="243"/>
      <c r="AF1324" s="243"/>
      <c r="AG1324" s="114">
        <f t="shared" si="3"/>
        <v>94</v>
      </c>
      <c r="AH1324" s="244" t="s">
        <v>1451</v>
      </c>
      <c r="AI1324" s="80"/>
      <c r="AJ1324" s="80"/>
      <c r="AK1324" s="80"/>
      <c r="AL1324" s="14">
        <v>4.0</v>
      </c>
      <c r="AM1324" s="16" t="str">
        <f t="shared" si="4"/>
        <v>{s:'635495', v:94 , c:'放デイ欠席時対応加算・' ,name:'欠席時対応加算', value:'1' , opt:'', limit:'4',syoguu:''},</v>
      </c>
      <c r="AN1324" s="16"/>
    </row>
    <row r="1325" ht="16.5" customHeight="1">
      <c r="A1325" s="29">
        <v>63.0</v>
      </c>
      <c r="B1325" s="29">
        <v>5496.0</v>
      </c>
      <c r="C1325" s="31">
        <v>1323.0</v>
      </c>
      <c r="D1325" s="32" t="s">
        <v>1452</v>
      </c>
      <c r="E1325" s="253"/>
      <c r="F1325" s="245" t="s">
        <v>1453</v>
      </c>
      <c r="G1325" s="213"/>
      <c r="H1325" s="240"/>
      <c r="I1325" s="240"/>
      <c r="J1325" s="242">
        <v>94.0</v>
      </c>
      <c r="K1325" s="209"/>
      <c r="L1325" s="210" t="s">
        <v>40</v>
      </c>
      <c r="M1325" s="210"/>
      <c r="N1325" s="210"/>
      <c r="O1325" s="255"/>
      <c r="P1325" s="210"/>
      <c r="Q1325" s="210"/>
      <c r="R1325" s="255" t="s">
        <v>1454</v>
      </c>
      <c r="S1325" s="210"/>
      <c r="T1325" s="255" t="s">
        <v>1450</v>
      </c>
      <c r="U1325" s="255"/>
      <c r="V1325" s="255"/>
      <c r="W1325" s="255" t="s">
        <v>1193</v>
      </c>
      <c r="X1325" s="210"/>
      <c r="Y1325" s="210"/>
      <c r="Z1325" s="210"/>
      <c r="AA1325" s="210"/>
      <c r="AB1325" s="210"/>
      <c r="AC1325" s="210"/>
      <c r="AD1325" s="240"/>
      <c r="AE1325" s="243"/>
      <c r="AF1325" s="243"/>
      <c r="AG1325" s="114">
        <f t="shared" si="3"/>
        <v>94</v>
      </c>
      <c r="AH1325" s="256" t="s">
        <v>1455</v>
      </c>
      <c r="AI1325" s="80"/>
      <c r="AJ1325" s="80"/>
      <c r="AK1325" s="80"/>
      <c r="AL1325" s="14">
        <v>8.0</v>
      </c>
      <c r="AM1325" s="16" t="str">
        <f t="shared" si="4"/>
        <v>{s:'635496', v:94 , c:'放デイ欠席時対応加算（重心）・' ,name:'欠席時対応加算', value:'重心' , opt:'', limit:'8',syoguu:''},</v>
      </c>
      <c r="AN1325" s="16"/>
    </row>
    <row r="1326" ht="16.5" customHeight="1">
      <c r="A1326" s="29">
        <v>63.0</v>
      </c>
      <c r="B1326" s="29">
        <v>6220.0</v>
      </c>
      <c r="C1326" s="31">
        <v>1324.0</v>
      </c>
      <c r="D1326" s="32" t="s">
        <v>1456</v>
      </c>
      <c r="E1326" s="213" t="s">
        <v>1457</v>
      </c>
      <c r="F1326" s="245"/>
      <c r="G1326" s="213"/>
      <c r="H1326" s="240"/>
      <c r="I1326" s="240"/>
      <c r="J1326" s="242">
        <v>54.0</v>
      </c>
      <c r="K1326" s="209"/>
      <c r="L1326" s="210" t="s">
        <v>40</v>
      </c>
      <c r="M1326" s="210"/>
      <c r="N1326" s="210"/>
      <c r="O1326" s="210"/>
      <c r="P1326" s="210"/>
      <c r="Q1326" s="210"/>
      <c r="R1326" s="210"/>
      <c r="S1326" s="210"/>
      <c r="T1326" s="213" t="s">
        <v>1457</v>
      </c>
      <c r="U1326" s="210"/>
      <c r="V1326" s="210"/>
      <c r="W1326" s="210">
        <v>1.0</v>
      </c>
      <c r="X1326" s="210"/>
      <c r="Y1326" s="210"/>
      <c r="Z1326" s="210"/>
      <c r="AA1326" s="210"/>
      <c r="AB1326" s="210"/>
      <c r="AC1326" s="210"/>
      <c r="AD1326" s="240"/>
      <c r="AE1326" s="243"/>
      <c r="AF1326" s="243"/>
      <c r="AG1326" s="114">
        <f t="shared" si="3"/>
        <v>54</v>
      </c>
      <c r="AH1326" s="244" t="s">
        <v>18</v>
      </c>
      <c r="AI1326" s="80"/>
      <c r="AJ1326" s="80"/>
      <c r="AK1326" s="80"/>
      <c r="AL1326" s="14"/>
      <c r="AM1326" s="16" t="str">
        <f t="shared" si="4"/>
        <v>{s:'636220', v:54 , c:'放デイ特別支援加算・' ,name:'特別支援加算', value:'1' , opt:'', limit:'',syoguu:''},</v>
      </c>
      <c r="AN1326" s="16"/>
    </row>
    <row r="1327" ht="16.5" customHeight="1">
      <c r="A1327" s="29">
        <v>63.0</v>
      </c>
      <c r="B1327" s="29">
        <v>6225.0</v>
      </c>
      <c r="C1327" s="31">
        <v>1325.0</v>
      </c>
      <c r="D1327" s="32" t="s">
        <v>1458</v>
      </c>
      <c r="E1327" s="213" t="s">
        <v>1459</v>
      </c>
      <c r="F1327" s="245"/>
      <c r="G1327" s="213"/>
      <c r="H1327" s="240"/>
      <c r="I1327" s="240"/>
      <c r="J1327" s="242">
        <v>155.0</v>
      </c>
      <c r="K1327" s="209"/>
      <c r="L1327" s="210" t="s">
        <v>40</v>
      </c>
      <c r="M1327" s="210"/>
      <c r="N1327" s="210"/>
      <c r="O1327" s="210"/>
      <c r="P1327" s="210"/>
      <c r="Q1327" s="210"/>
      <c r="R1327" s="210"/>
      <c r="S1327" s="210"/>
      <c r="T1327" s="213" t="s">
        <v>1459</v>
      </c>
      <c r="U1327" s="210"/>
      <c r="V1327" s="210"/>
      <c r="W1327" s="210">
        <v>1.0</v>
      </c>
      <c r="X1327" s="210"/>
      <c r="Y1327" s="210"/>
      <c r="Z1327" s="210"/>
      <c r="AA1327" s="210"/>
      <c r="AB1327" s="210"/>
      <c r="AC1327" s="210"/>
      <c r="AD1327" s="240"/>
      <c r="AE1327" s="243"/>
      <c r="AF1327" s="243"/>
      <c r="AG1327" s="114">
        <f t="shared" si="3"/>
        <v>155</v>
      </c>
      <c r="AH1327" s="79"/>
      <c r="AI1327" s="80"/>
      <c r="AJ1327" s="80"/>
      <c r="AK1327" s="80"/>
      <c r="AL1327" s="14"/>
      <c r="AM1327" s="16" t="str">
        <f t="shared" si="4"/>
        <v>{s:'636225', v:155 , c:'放デイ強度行動障害児支援加算・' ,name:'強度行動障害児支援加算', value:'1' , opt:'', limit:'',syoguu:''},</v>
      </c>
      <c r="AN1327" s="16"/>
    </row>
    <row r="1328" ht="16.5" customHeight="1">
      <c r="A1328" s="29">
        <v>63.0</v>
      </c>
      <c r="B1328" s="29">
        <v>6230.0</v>
      </c>
      <c r="C1328" s="31">
        <v>1326.0</v>
      </c>
      <c r="D1328" s="32" t="s">
        <v>1460</v>
      </c>
      <c r="E1328" s="241" t="s">
        <v>1461</v>
      </c>
      <c r="F1328" s="207" t="s">
        <v>1462</v>
      </c>
      <c r="G1328" s="213"/>
      <c r="H1328" s="240"/>
      <c r="I1328" s="240"/>
      <c r="J1328" s="242">
        <v>500.0</v>
      </c>
      <c r="K1328" s="209"/>
      <c r="L1328" s="210" t="s">
        <v>40</v>
      </c>
      <c r="M1328" s="210"/>
      <c r="N1328" s="210"/>
      <c r="O1328" s="210"/>
      <c r="P1328" s="210"/>
      <c r="Q1328" s="210"/>
      <c r="R1328" s="210"/>
      <c r="S1328" s="210"/>
      <c r="T1328" s="210" t="s">
        <v>1461</v>
      </c>
      <c r="U1328" s="210"/>
      <c r="V1328" s="210"/>
      <c r="W1328" s="210" t="s">
        <v>1463</v>
      </c>
      <c r="X1328" s="210"/>
      <c r="Y1328" s="210"/>
      <c r="Z1328" s="210"/>
      <c r="AA1328" s="210"/>
      <c r="AB1328" s="210"/>
      <c r="AC1328" s="210"/>
      <c r="AD1328" s="240"/>
      <c r="AE1328" s="243"/>
      <c r="AF1328" s="243"/>
      <c r="AG1328" s="114">
        <f t="shared" si="3"/>
        <v>500</v>
      </c>
      <c r="AH1328" s="79"/>
      <c r="AI1328" s="80"/>
      <c r="AJ1328" s="80"/>
      <c r="AK1328" s="80"/>
      <c r="AL1328" s="14"/>
      <c r="AM1328" s="16" t="str">
        <f t="shared" si="4"/>
        <v>{s:'636230', v:500 , c:'放デイ医療連携体制加算Ⅰ・' ,name:'医療連携体制加算', value:'医療連携体制加算Ⅰ' , opt:'', limit:'',syoguu:''},</v>
      </c>
      <c r="AN1328" s="16"/>
    </row>
    <row r="1329" ht="16.5" customHeight="1">
      <c r="A1329" s="29">
        <v>63.0</v>
      </c>
      <c r="B1329" s="29">
        <v>6231.0</v>
      </c>
      <c r="C1329" s="31">
        <v>1327.0</v>
      </c>
      <c r="D1329" s="32" t="s">
        <v>1464</v>
      </c>
      <c r="E1329" s="131"/>
      <c r="F1329" s="207" t="s">
        <v>1465</v>
      </c>
      <c r="G1329" s="213"/>
      <c r="H1329" s="240"/>
      <c r="I1329" s="240"/>
      <c r="J1329" s="242">
        <v>250.0</v>
      </c>
      <c r="K1329" s="209"/>
      <c r="L1329" s="210" t="s">
        <v>40</v>
      </c>
      <c r="M1329" s="210"/>
      <c r="N1329" s="210"/>
      <c r="O1329" s="210"/>
      <c r="P1329" s="210"/>
      <c r="Q1329" s="210"/>
      <c r="R1329" s="210"/>
      <c r="S1329" s="210"/>
      <c r="T1329" s="210" t="s">
        <v>1461</v>
      </c>
      <c r="U1329" s="210"/>
      <c r="V1329" s="210"/>
      <c r="W1329" s="210" t="s">
        <v>1466</v>
      </c>
      <c r="X1329" s="210"/>
      <c r="Y1329" s="210"/>
      <c r="Z1329" s="210"/>
      <c r="AA1329" s="210"/>
      <c r="AB1329" s="210"/>
      <c r="AC1329" s="210"/>
      <c r="AD1329" s="240"/>
      <c r="AE1329" s="243"/>
      <c r="AF1329" s="243"/>
      <c r="AG1329" s="114">
        <f t="shared" si="3"/>
        <v>250</v>
      </c>
      <c r="AH1329" s="79"/>
      <c r="AI1329" s="80"/>
      <c r="AJ1329" s="80"/>
      <c r="AK1329" s="80"/>
      <c r="AL1329" s="14"/>
      <c r="AM1329" s="16" t="str">
        <f t="shared" si="4"/>
        <v>{s:'636231', v:250 , c:'放デイ医療連携体制加算Ⅱ・' ,name:'医療連携体制加算', value:'医療連携体制加算Ⅱ' , opt:'', limit:'',syoguu:''},</v>
      </c>
      <c r="AN1329" s="16"/>
    </row>
    <row r="1330" ht="16.5" customHeight="1">
      <c r="A1330" s="29">
        <v>63.0</v>
      </c>
      <c r="B1330" s="29">
        <v>9992.0</v>
      </c>
      <c r="C1330" s="31">
        <v>1328.0</v>
      </c>
      <c r="D1330" s="32" t="s">
        <v>1467</v>
      </c>
      <c r="E1330" s="131"/>
      <c r="F1330" s="207" t="s">
        <v>1468</v>
      </c>
      <c r="G1330" s="213" t="s">
        <v>1469</v>
      </c>
      <c r="H1330" s="240"/>
      <c r="I1330" s="240"/>
      <c r="J1330" s="242"/>
      <c r="K1330" s="242"/>
      <c r="L1330" s="210" t="s">
        <v>40</v>
      </c>
      <c r="M1330" s="210"/>
      <c r="N1330" s="210"/>
      <c r="O1330" s="210"/>
      <c r="P1330" s="210"/>
      <c r="Q1330" s="210"/>
      <c r="R1330" s="210"/>
      <c r="S1330" s="210"/>
      <c r="T1330" s="210" t="s">
        <v>1461</v>
      </c>
      <c r="U1330" s="210"/>
      <c r="V1330" s="210"/>
      <c r="W1330" s="210" t="s">
        <v>1470</v>
      </c>
      <c r="X1330" s="210"/>
      <c r="Y1330" s="210"/>
      <c r="Z1330" s="210"/>
      <c r="AA1330" s="210"/>
      <c r="AB1330" s="210"/>
      <c r="AC1330" s="210"/>
      <c r="AD1330" s="240"/>
      <c r="AE1330" s="243"/>
      <c r="AF1330" s="243"/>
      <c r="AG1330" s="114">
        <v>0.0</v>
      </c>
      <c r="AH1330" s="79"/>
      <c r="AI1330" s="80"/>
      <c r="AJ1330" s="80"/>
      <c r="AK1330" s="80"/>
      <c r="AL1330" s="14"/>
      <c r="AM1330" s="16" t="str">
        <f t="shared" si="4"/>
        <v>{s:'639992', v:0 , c:'放デイ医療連携体制加算Ⅲ・' ,name:'医療連携体制加算', value:'医療連携体制加算Ⅲ' , opt:'', limit:'',syoguu:''},</v>
      </c>
      <c r="AN1330" s="16"/>
    </row>
    <row r="1331" ht="16.5" customHeight="1">
      <c r="A1331" s="29">
        <v>63.0</v>
      </c>
      <c r="B1331" s="29">
        <v>6233.0</v>
      </c>
      <c r="C1331" s="31">
        <v>1329.0</v>
      </c>
      <c r="D1331" s="32" t="s">
        <v>1471</v>
      </c>
      <c r="E1331" s="131"/>
      <c r="F1331" s="207" t="s">
        <v>1472</v>
      </c>
      <c r="G1331" s="213"/>
      <c r="H1331" s="240"/>
      <c r="I1331" s="240"/>
      <c r="J1331" s="242">
        <v>100.0</v>
      </c>
      <c r="K1331" s="209"/>
      <c r="L1331" s="210" t="s">
        <v>40</v>
      </c>
      <c r="M1331" s="210"/>
      <c r="N1331" s="210"/>
      <c r="O1331" s="210"/>
      <c r="P1331" s="210"/>
      <c r="Q1331" s="210"/>
      <c r="R1331" s="210"/>
      <c r="S1331" s="210"/>
      <c r="T1331" s="210" t="s">
        <v>1461</v>
      </c>
      <c r="U1331" s="210"/>
      <c r="V1331" s="210"/>
      <c r="W1331" s="210" t="s">
        <v>1473</v>
      </c>
      <c r="X1331" s="210"/>
      <c r="Y1331" s="210"/>
      <c r="Z1331" s="210"/>
      <c r="AA1331" s="210"/>
      <c r="AB1331" s="210"/>
      <c r="AC1331" s="210"/>
      <c r="AD1331" s="240"/>
      <c r="AE1331" s="243"/>
      <c r="AF1331" s="243"/>
      <c r="AG1331" s="114">
        <f t="shared" ref="AG1331:AG1334" si="5">J1331</f>
        <v>100</v>
      </c>
      <c r="AH1331" s="79"/>
      <c r="AI1331" s="80"/>
      <c r="AJ1331" s="80"/>
      <c r="AK1331" s="80"/>
      <c r="AL1331" s="14"/>
      <c r="AM1331" s="16" t="str">
        <f t="shared" si="4"/>
        <v>{s:'636233', v:100 , c:'放デイ医療連携体制加算Ⅳ・' ,name:'医療連携体制加算', value:'医療連携体制加算Ⅳ' , opt:'', limit:'',syoguu:''},</v>
      </c>
      <c r="AN1331" s="16"/>
    </row>
    <row r="1332" ht="16.5" customHeight="1">
      <c r="A1332" s="29">
        <v>63.0</v>
      </c>
      <c r="B1332" s="29">
        <v>6234.0</v>
      </c>
      <c r="C1332" s="31">
        <v>1330.0</v>
      </c>
      <c r="D1332" s="32" t="s">
        <v>1474</v>
      </c>
      <c r="E1332" s="131"/>
      <c r="F1332" s="207" t="s">
        <v>1475</v>
      </c>
      <c r="G1332" s="213"/>
      <c r="H1332" s="240"/>
      <c r="I1332" s="240"/>
      <c r="J1332" s="242">
        <v>1000.0</v>
      </c>
      <c r="K1332" s="209"/>
      <c r="L1332" s="210" t="s">
        <v>40</v>
      </c>
      <c r="M1332" s="210"/>
      <c r="N1332" s="210"/>
      <c r="O1332" s="210"/>
      <c r="P1332" s="210"/>
      <c r="Q1332" s="210"/>
      <c r="R1332" s="210"/>
      <c r="S1332" s="210"/>
      <c r="T1332" s="210" t="s">
        <v>1461</v>
      </c>
      <c r="U1332" s="210"/>
      <c r="V1332" s="210"/>
      <c r="W1332" s="210" t="s">
        <v>1476</v>
      </c>
      <c r="X1332" s="210"/>
      <c r="Y1332" s="210"/>
      <c r="Z1332" s="210"/>
      <c r="AA1332" s="210"/>
      <c r="AB1332" s="210"/>
      <c r="AC1332" s="210"/>
      <c r="AD1332" s="240"/>
      <c r="AE1332" s="243"/>
      <c r="AF1332" s="243"/>
      <c r="AG1332" s="114">
        <f t="shared" si="5"/>
        <v>1000</v>
      </c>
      <c r="AH1332" s="79"/>
      <c r="AI1332" s="80"/>
      <c r="AJ1332" s="80"/>
      <c r="AK1332" s="80"/>
      <c r="AL1332" s="14"/>
      <c r="AM1332" s="16" t="str">
        <f t="shared" si="4"/>
        <v>{s:'636234', v:1000 , c:'放デイ医療連携体制加算Ⅴ・' ,name:'医療連携体制加算', value:'医療連携体制加算Ⅴ' , opt:'', limit:'',syoguu:''},</v>
      </c>
      <c r="AN1332" s="16"/>
    </row>
    <row r="1333" ht="16.5" customHeight="1">
      <c r="A1333" s="29">
        <v>63.0</v>
      </c>
      <c r="B1333" s="29">
        <v>6235.0</v>
      </c>
      <c r="C1333" s="31">
        <v>1331.0</v>
      </c>
      <c r="D1333" s="32" t="s">
        <v>1477</v>
      </c>
      <c r="E1333" s="195"/>
      <c r="F1333" s="207" t="s">
        <v>1478</v>
      </c>
      <c r="G1333" s="213"/>
      <c r="H1333" s="240"/>
      <c r="I1333" s="240"/>
      <c r="J1333" s="242">
        <v>500.0</v>
      </c>
      <c r="K1333" s="209"/>
      <c r="L1333" s="210" t="s">
        <v>40</v>
      </c>
      <c r="M1333" s="210"/>
      <c r="N1333" s="210"/>
      <c r="O1333" s="210"/>
      <c r="P1333" s="210"/>
      <c r="Q1333" s="210"/>
      <c r="R1333" s="210"/>
      <c r="S1333" s="210"/>
      <c r="T1333" s="210" t="s">
        <v>1461</v>
      </c>
      <c r="U1333" s="210"/>
      <c r="V1333" s="210"/>
      <c r="W1333" s="210" t="s">
        <v>1479</v>
      </c>
      <c r="X1333" s="210"/>
      <c r="Y1333" s="210"/>
      <c r="Z1333" s="210"/>
      <c r="AA1333" s="210"/>
      <c r="AB1333" s="210"/>
      <c r="AC1333" s="210"/>
      <c r="AD1333" s="240"/>
      <c r="AE1333" s="243"/>
      <c r="AF1333" s="243"/>
      <c r="AG1333" s="114">
        <f t="shared" si="5"/>
        <v>500</v>
      </c>
      <c r="AH1333" s="202"/>
      <c r="AI1333" s="80"/>
      <c r="AJ1333" s="80"/>
      <c r="AK1333" s="80"/>
      <c r="AL1333" s="14"/>
      <c r="AM1333" s="16" t="str">
        <f t="shared" si="4"/>
        <v>{s:'636235', v:500 , c:'放デイ医療連携体制加算Ⅵ・' ,name:'医療連携体制加算', value:'医療連携体制加算Ⅵ' , opt:'', limit:'',syoguu:''},</v>
      </c>
      <c r="AN1333" s="16"/>
    </row>
    <row r="1334" ht="16.5" customHeight="1">
      <c r="A1334" s="29">
        <v>63.0</v>
      </c>
      <c r="B1334" s="29">
        <v>6240.0</v>
      </c>
      <c r="C1334" s="31">
        <v>1332.0</v>
      </c>
      <c r="D1334" s="32" t="s">
        <v>1480</v>
      </c>
      <c r="E1334" s="257" t="s">
        <v>1481</v>
      </c>
      <c r="F1334" s="7" t="s">
        <v>1482</v>
      </c>
      <c r="G1334" s="7"/>
      <c r="H1334" s="240"/>
      <c r="I1334" s="240"/>
      <c r="J1334" s="242">
        <v>54.0</v>
      </c>
      <c r="K1334" s="209"/>
      <c r="L1334" s="210" t="s">
        <v>40</v>
      </c>
      <c r="M1334" s="210"/>
      <c r="N1334" s="210"/>
      <c r="O1334" s="210"/>
      <c r="P1334" s="210"/>
      <c r="Q1334" s="210"/>
      <c r="R1334" s="255" t="s">
        <v>1454</v>
      </c>
      <c r="S1334" s="210"/>
      <c r="T1334" s="210" t="s">
        <v>1481</v>
      </c>
      <c r="U1334" s="210"/>
      <c r="V1334" s="210"/>
      <c r="W1334" s="210" t="s">
        <v>1483</v>
      </c>
      <c r="X1334" s="210"/>
      <c r="Y1334" s="210"/>
      <c r="Z1334" s="210"/>
      <c r="AA1334" s="210"/>
      <c r="AB1334" s="210"/>
      <c r="AC1334" s="210"/>
      <c r="AD1334" s="240"/>
      <c r="AE1334" s="243"/>
      <c r="AF1334" s="243"/>
      <c r="AG1334" s="114">
        <f t="shared" si="5"/>
        <v>54</v>
      </c>
      <c r="AH1334" s="244" t="s">
        <v>1484</v>
      </c>
      <c r="AI1334" s="80"/>
      <c r="AJ1334" s="80"/>
      <c r="AK1334" s="80"/>
      <c r="AL1334" s="14"/>
      <c r="AM1334" s="16" t="str">
        <f t="shared" si="4"/>
        <v>{s:'636240', v:54 , c:'放デイ送迎加算Ⅰ・' ,name:'送迎加算', value:'送迎加算Ⅰ' , opt:'', limit:'',syoguu:''},</v>
      </c>
      <c r="AN1334" s="16"/>
    </row>
    <row r="1335" ht="16.5" customHeight="1">
      <c r="A1335" s="29">
        <v>63.0</v>
      </c>
      <c r="B1335" s="29">
        <v>6243.0</v>
      </c>
      <c r="C1335" s="31">
        <v>1333.0</v>
      </c>
      <c r="D1335" s="32" t="s">
        <v>1485</v>
      </c>
      <c r="E1335" s="254"/>
      <c r="F1335" s="22"/>
      <c r="G1335" s="22"/>
      <c r="H1335" s="258" t="s">
        <v>1486</v>
      </c>
      <c r="I1335" s="259"/>
      <c r="J1335" s="242"/>
      <c r="K1335" s="74" t="s">
        <v>21</v>
      </c>
      <c r="L1335" s="260">
        <v>0.7</v>
      </c>
      <c r="M1335" s="260"/>
      <c r="N1335" s="260"/>
      <c r="O1335" s="260"/>
      <c r="P1335" s="260"/>
      <c r="Q1335" s="260"/>
      <c r="R1335" s="261" t="s">
        <v>1487</v>
      </c>
      <c r="S1335" s="260"/>
      <c r="T1335" s="210" t="s">
        <v>1481</v>
      </c>
      <c r="U1335" s="210"/>
      <c r="V1335" s="210"/>
      <c r="W1335" s="210" t="s">
        <v>1488</v>
      </c>
      <c r="X1335" s="260"/>
      <c r="Y1335" s="260"/>
      <c r="Z1335" s="260"/>
      <c r="AA1335" s="260"/>
      <c r="AB1335" s="260"/>
      <c r="AC1335" s="260"/>
      <c r="AD1335" s="240"/>
      <c r="AE1335" s="243"/>
      <c r="AF1335" s="243"/>
      <c r="AG1335" s="114">
        <f>ROUND(J1334*L1335,0)</f>
        <v>38</v>
      </c>
      <c r="AH1335" s="79"/>
      <c r="AI1335" s="80"/>
      <c r="AJ1335" s="80"/>
      <c r="AK1335" s="80"/>
      <c r="AL1335" s="14"/>
      <c r="AM1335" s="16" t="str">
        <f t="shared" si="4"/>
        <v>{s:'636243', v:38 , c:'放デイ送迎加算Ⅰ（同一敷地）・' ,name:'送迎加算', value:'送迎加算Ⅰ同一敷地内' , opt:'', limit:'',syoguu:''},</v>
      </c>
      <c r="AN1335" s="16"/>
    </row>
    <row r="1336" ht="16.5" customHeight="1">
      <c r="A1336" s="29">
        <v>63.0</v>
      </c>
      <c r="B1336" s="29">
        <v>6241.0</v>
      </c>
      <c r="C1336" s="31">
        <v>1334.0</v>
      </c>
      <c r="D1336" s="32" t="s">
        <v>1489</v>
      </c>
      <c r="E1336" s="254"/>
      <c r="F1336" s="7" t="s">
        <v>1490</v>
      </c>
      <c r="G1336" s="7"/>
      <c r="H1336" s="240"/>
      <c r="I1336" s="240"/>
      <c r="J1336" s="242">
        <v>37.0</v>
      </c>
      <c r="K1336" s="209"/>
      <c r="L1336" s="210" t="s">
        <v>40</v>
      </c>
      <c r="M1336" s="210"/>
      <c r="N1336" s="210"/>
      <c r="O1336" s="210"/>
      <c r="P1336" s="210"/>
      <c r="Q1336" s="210"/>
      <c r="R1336" s="210"/>
      <c r="S1336" s="210"/>
      <c r="T1336" s="210" t="s">
        <v>1481</v>
      </c>
      <c r="U1336" s="210"/>
      <c r="V1336" s="210"/>
      <c r="W1336" s="210" t="s">
        <v>1491</v>
      </c>
      <c r="X1336" s="210"/>
      <c r="Y1336" s="210"/>
      <c r="Z1336" s="210"/>
      <c r="AA1336" s="210"/>
      <c r="AB1336" s="210"/>
      <c r="AC1336" s="210"/>
      <c r="AD1336" s="240"/>
      <c r="AE1336" s="243"/>
      <c r="AF1336" s="243"/>
      <c r="AG1336" s="114">
        <f>J1336</f>
        <v>37</v>
      </c>
      <c r="AH1336" s="79"/>
      <c r="AI1336" s="80"/>
      <c r="AJ1336" s="80"/>
      <c r="AK1336" s="80"/>
      <c r="AL1336" s="14"/>
      <c r="AM1336" s="16" t="str">
        <f t="shared" si="4"/>
        <v>{s:'636241', v:37 , c:'放デイ送迎加算Ⅱ・' ,name:'送迎加算', value:'送迎加算Ⅱ' , opt:'', limit:'',syoguu:''},</v>
      </c>
      <c r="AN1336" s="16"/>
    </row>
    <row r="1337" ht="16.5" customHeight="1">
      <c r="A1337" s="29">
        <v>63.0</v>
      </c>
      <c r="B1337" s="29">
        <v>6244.0</v>
      </c>
      <c r="C1337" s="31">
        <v>1335.0</v>
      </c>
      <c r="D1337" s="32" t="s">
        <v>1492</v>
      </c>
      <c r="E1337" s="254"/>
      <c r="F1337" s="22"/>
      <c r="G1337" s="22"/>
      <c r="H1337" s="258" t="s">
        <v>1486</v>
      </c>
      <c r="I1337" s="259"/>
      <c r="J1337" s="242"/>
      <c r="K1337" s="74" t="s">
        <v>21</v>
      </c>
      <c r="L1337" s="260">
        <v>0.7</v>
      </c>
      <c r="M1337" s="260"/>
      <c r="N1337" s="260"/>
      <c r="O1337" s="260"/>
      <c r="P1337" s="260"/>
      <c r="Q1337" s="260"/>
      <c r="R1337" s="260"/>
      <c r="S1337" s="260"/>
      <c r="T1337" s="210" t="s">
        <v>1481</v>
      </c>
      <c r="U1337" s="260"/>
      <c r="V1337" s="260"/>
      <c r="W1337" s="210" t="s">
        <v>1493</v>
      </c>
      <c r="X1337" s="260"/>
      <c r="Y1337" s="260"/>
      <c r="Z1337" s="260"/>
      <c r="AA1337" s="260"/>
      <c r="AB1337" s="260"/>
      <c r="AC1337" s="260"/>
      <c r="AD1337" s="240"/>
      <c r="AE1337" s="243"/>
      <c r="AF1337" s="243"/>
      <c r="AG1337" s="114">
        <f>ROUND(J1336*L1337,0)</f>
        <v>26</v>
      </c>
      <c r="AH1337" s="79"/>
      <c r="AI1337" s="80"/>
      <c r="AJ1337" s="80"/>
      <c r="AK1337" s="80"/>
      <c r="AL1337" s="14"/>
      <c r="AM1337" s="16" t="str">
        <f t="shared" si="4"/>
        <v>{s:'636244', v:26 , c:'放デイ送迎加算Ⅱ（同一敷地）・' ,name:'送迎加算', value:'送迎加算Ⅱ同一敷地内' , opt:'', limit:'',syoguu:''},</v>
      </c>
      <c r="AN1337" s="16"/>
    </row>
    <row r="1338" ht="16.5" customHeight="1">
      <c r="A1338" s="29">
        <v>63.0</v>
      </c>
      <c r="B1338" s="29">
        <v>6242.0</v>
      </c>
      <c r="C1338" s="31">
        <v>1336.0</v>
      </c>
      <c r="D1338" s="32" t="s">
        <v>1494</v>
      </c>
      <c r="E1338" s="254"/>
      <c r="F1338" s="7" t="s">
        <v>1495</v>
      </c>
      <c r="G1338" s="7"/>
      <c r="H1338" s="240"/>
      <c r="I1338" s="240"/>
      <c r="J1338" s="242">
        <v>37.0</v>
      </c>
      <c r="K1338" s="209"/>
      <c r="L1338" s="210" t="s">
        <v>40</v>
      </c>
      <c r="M1338" s="210"/>
      <c r="N1338" s="210"/>
      <c r="O1338" s="210"/>
      <c r="P1338" s="210"/>
      <c r="Q1338" s="210"/>
      <c r="R1338" s="210"/>
      <c r="S1338" s="210"/>
      <c r="T1338" s="210" t="s">
        <v>1481</v>
      </c>
      <c r="U1338" s="210"/>
      <c r="V1338" s="210"/>
      <c r="W1338" s="210" t="s">
        <v>1496</v>
      </c>
      <c r="X1338" s="210"/>
      <c r="Y1338" s="210"/>
      <c r="Z1338" s="210"/>
      <c r="AA1338" s="210"/>
      <c r="AB1338" s="210"/>
      <c r="AC1338" s="210"/>
      <c r="AD1338" s="240"/>
      <c r="AE1338" s="243"/>
      <c r="AF1338" s="243"/>
      <c r="AG1338" s="114">
        <f t="shared" ref="AG1338:AG1347" si="6">J1338</f>
        <v>37</v>
      </c>
      <c r="AH1338" s="79"/>
      <c r="AI1338" s="80"/>
      <c r="AJ1338" s="80"/>
      <c r="AK1338" s="80"/>
      <c r="AL1338" s="14"/>
      <c r="AM1338" s="16" t="str">
        <f t="shared" si="4"/>
        <v>{s:'636242', v:37 , c:'放デイ送迎加算Ⅰ（一定条件）・' ,name:'送迎加算', value:'送迎加算Ⅰ一定条件' , opt:'', limit:'',syoguu:''},</v>
      </c>
      <c r="AN1338" s="16"/>
    </row>
    <row r="1339" ht="16.5" customHeight="1">
      <c r="A1339" s="29">
        <v>63.0</v>
      </c>
      <c r="B1339" s="29">
        <v>6250.0</v>
      </c>
      <c r="C1339" s="31">
        <v>1337.0</v>
      </c>
      <c r="D1339" s="32" t="s">
        <v>1497</v>
      </c>
      <c r="E1339" s="241" t="s">
        <v>1498</v>
      </c>
      <c r="F1339" s="118" t="s">
        <v>1482</v>
      </c>
      <c r="G1339" s="207" t="s">
        <v>1499</v>
      </c>
      <c r="H1339" s="240"/>
      <c r="I1339" s="240"/>
      <c r="J1339" s="242">
        <v>61.0</v>
      </c>
      <c r="K1339" s="209"/>
      <c r="L1339" s="210" t="s">
        <v>40</v>
      </c>
      <c r="M1339" s="210"/>
      <c r="N1339" s="210"/>
      <c r="O1339" s="210"/>
      <c r="P1339" s="210"/>
      <c r="Q1339" s="210"/>
      <c r="R1339" s="210"/>
      <c r="S1339" s="210"/>
      <c r="T1339" s="210" t="s">
        <v>1498</v>
      </c>
      <c r="U1339" s="210"/>
      <c r="V1339" s="210"/>
      <c r="W1339" s="210" t="s">
        <v>1423</v>
      </c>
      <c r="X1339" s="210"/>
      <c r="Y1339" s="210"/>
      <c r="Z1339" s="210"/>
      <c r="AA1339" s="210"/>
      <c r="AB1339" s="210"/>
      <c r="AC1339" s="210"/>
      <c r="AD1339" s="240"/>
      <c r="AE1339" s="243"/>
      <c r="AF1339" s="243"/>
      <c r="AG1339" s="114">
        <f t="shared" si="6"/>
        <v>61</v>
      </c>
      <c r="AH1339" s="244" t="s">
        <v>18</v>
      </c>
      <c r="AI1339" s="80"/>
      <c r="AJ1339" s="80"/>
      <c r="AK1339" s="80"/>
      <c r="AL1339" s="14"/>
      <c r="AM1339" s="16" t="str">
        <f t="shared" si="4"/>
        <v>{s:'636250', v:61 , c:'放デイ延長支援加算１・' ,name:'延長支援加算', value:'1時間未満' , opt:'', limit:'',syoguu:''},</v>
      </c>
      <c r="AN1339" s="16"/>
    </row>
    <row r="1340" ht="16.5" customHeight="1">
      <c r="A1340" s="29">
        <v>63.0</v>
      </c>
      <c r="B1340" s="29">
        <v>6251.0</v>
      </c>
      <c r="C1340" s="31">
        <v>1338.0</v>
      </c>
      <c r="D1340" s="32" t="s">
        <v>1500</v>
      </c>
      <c r="E1340" s="131"/>
      <c r="F1340" s="76"/>
      <c r="G1340" s="207" t="s">
        <v>1501</v>
      </c>
      <c r="H1340" s="240"/>
      <c r="I1340" s="240"/>
      <c r="J1340" s="242">
        <v>92.0</v>
      </c>
      <c r="K1340" s="209"/>
      <c r="L1340" s="210" t="s">
        <v>40</v>
      </c>
      <c r="M1340" s="210"/>
      <c r="N1340" s="210"/>
      <c r="O1340" s="210"/>
      <c r="P1340" s="210"/>
      <c r="Q1340" s="210"/>
      <c r="R1340" s="210"/>
      <c r="S1340" s="210"/>
      <c r="T1340" s="210" t="s">
        <v>1498</v>
      </c>
      <c r="U1340" s="210"/>
      <c r="V1340" s="210"/>
      <c r="W1340" s="210" t="s">
        <v>1502</v>
      </c>
      <c r="X1340" s="210"/>
      <c r="Y1340" s="210"/>
      <c r="Z1340" s="210"/>
      <c r="AA1340" s="210"/>
      <c r="AB1340" s="210"/>
      <c r="AC1340" s="210"/>
      <c r="AD1340" s="240"/>
      <c r="AE1340" s="243"/>
      <c r="AF1340" s="243"/>
      <c r="AG1340" s="114">
        <f t="shared" si="6"/>
        <v>92</v>
      </c>
      <c r="AH1340" s="254"/>
      <c r="AI1340" s="8"/>
      <c r="AJ1340" s="8"/>
      <c r="AK1340" s="8"/>
      <c r="AL1340" s="14"/>
      <c r="AM1340" s="16" t="str">
        <f t="shared" si="4"/>
        <v>{s:'636251', v:92 , c:'放デイ延長支援加算２・' ,name:'延長支援加算', value:'1時間以上2時間未満' , opt:'', limit:'',syoguu:''},</v>
      </c>
      <c r="AN1340" s="16"/>
    </row>
    <row r="1341" ht="16.5" customHeight="1">
      <c r="A1341" s="29">
        <v>63.0</v>
      </c>
      <c r="B1341" s="29">
        <v>6252.0</v>
      </c>
      <c r="C1341" s="31">
        <v>1339.0</v>
      </c>
      <c r="D1341" s="32" t="s">
        <v>1503</v>
      </c>
      <c r="E1341" s="131"/>
      <c r="F1341" s="126"/>
      <c r="G1341" s="207" t="s">
        <v>1504</v>
      </c>
      <c r="H1341" s="240"/>
      <c r="I1341" s="240"/>
      <c r="J1341" s="242">
        <v>123.0</v>
      </c>
      <c r="K1341" s="209"/>
      <c r="L1341" s="210" t="s">
        <v>40</v>
      </c>
      <c r="M1341" s="210"/>
      <c r="N1341" s="210"/>
      <c r="O1341" s="210"/>
      <c r="P1341" s="210"/>
      <c r="Q1341" s="210"/>
      <c r="R1341" s="210"/>
      <c r="S1341" s="210"/>
      <c r="T1341" s="210" t="s">
        <v>1498</v>
      </c>
      <c r="U1341" s="210"/>
      <c r="V1341" s="210"/>
      <c r="W1341" s="210" t="s">
        <v>1505</v>
      </c>
      <c r="X1341" s="210"/>
      <c r="Y1341" s="210"/>
      <c r="Z1341" s="210"/>
      <c r="AA1341" s="210"/>
      <c r="AB1341" s="210"/>
      <c r="AC1341" s="210"/>
      <c r="AD1341" s="240"/>
      <c r="AE1341" s="243"/>
      <c r="AF1341" s="243"/>
      <c r="AG1341" s="114">
        <f t="shared" si="6"/>
        <v>123</v>
      </c>
      <c r="AH1341" s="254"/>
      <c r="AI1341" s="8"/>
      <c r="AJ1341" s="8"/>
      <c r="AK1341" s="8"/>
      <c r="AL1341" s="14"/>
      <c r="AM1341" s="16" t="str">
        <f t="shared" si="4"/>
        <v>{s:'636252', v:123 , c:'放デイ延長支援加算３・' ,name:'延長支援加算', value:'2時間以上' , opt:'', limit:'',syoguu:''},</v>
      </c>
      <c r="AN1341" s="16"/>
    </row>
    <row r="1342" ht="16.5" customHeight="1">
      <c r="A1342" s="29">
        <v>63.0</v>
      </c>
      <c r="B1342" s="29">
        <v>6253.0</v>
      </c>
      <c r="C1342" s="31">
        <v>1340.0</v>
      </c>
      <c r="D1342" s="32" t="s">
        <v>1506</v>
      </c>
      <c r="E1342" s="131"/>
      <c r="F1342" s="118" t="s">
        <v>1490</v>
      </c>
      <c r="G1342" s="207" t="s">
        <v>1499</v>
      </c>
      <c r="H1342" s="240"/>
      <c r="I1342" s="240"/>
      <c r="J1342" s="242">
        <v>128.0</v>
      </c>
      <c r="K1342" s="209"/>
      <c r="L1342" s="210" t="s">
        <v>40</v>
      </c>
      <c r="M1342" s="210"/>
      <c r="N1342" s="210"/>
      <c r="O1342" s="210" t="s">
        <v>1193</v>
      </c>
      <c r="P1342" s="210"/>
      <c r="Q1342" s="210"/>
      <c r="R1342" s="210"/>
      <c r="S1342" s="210"/>
      <c r="T1342" s="210" t="s">
        <v>1498</v>
      </c>
      <c r="U1342" s="210"/>
      <c r="V1342" s="210"/>
      <c r="W1342" s="210" t="s">
        <v>1423</v>
      </c>
      <c r="X1342" s="210"/>
      <c r="Y1342" s="210"/>
      <c r="Z1342" s="210" t="str">
        <f t="shared" ref="Z1342:Z1344" si="7">TEXTJOIN("・",TRUE,O1342:S1342)&amp;"・"</f>
        <v>重心・</v>
      </c>
      <c r="AA1342" s="210"/>
      <c r="AB1342" s="210"/>
      <c r="AC1342" s="210"/>
      <c r="AD1342" s="240"/>
      <c r="AE1342" s="243"/>
      <c r="AF1342" s="243"/>
      <c r="AG1342" s="114">
        <f t="shared" si="6"/>
        <v>128</v>
      </c>
      <c r="AH1342" s="79"/>
      <c r="AI1342" s="80"/>
      <c r="AJ1342" s="80"/>
      <c r="AK1342" s="80"/>
      <c r="AL1342" s="14"/>
      <c r="AM1342" s="16" t="str">
        <f t="shared" si="4"/>
        <v>{s:'636253', v:128 , c:'放デイ延長支援加算４・' ,name:'延長支援加算', value:'1時間未満' , opt:'重心・', limit:'',syoguu:''},</v>
      </c>
      <c r="AN1342" s="16"/>
    </row>
    <row r="1343" ht="16.5" customHeight="1">
      <c r="A1343" s="29">
        <v>63.0</v>
      </c>
      <c r="B1343" s="29">
        <v>6254.0</v>
      </c>
      <c r="C1343" s="31">
        <v>1341.0</v>
      </c>
      <c r="D1343" s="32" t="s">
        <v>1507</v>
      </c>
      <c r="E1343" s="131"/>
      <c r="F1343" s="76"/>
      <c r="G1343" s="207" t="s">
        <v>1501</v>
      </c>
      <c r="H1343" s="240"/>
      <c r="I1343" s="240"/>
      <c r="J1343" s="242">
        <v>192.0</v>
      </c>
      <c r="K1343" s="209"/>
      <c r="L1343" s="210" t="s">
        <v>40</v>
      </c>
      <c r="M1343" s="210"/>
      <c r="N1343" s="210"/>
      <c r="O1343" s="210" t="s">
        <v>1193</v>
      </c>
      <c r="P1343" s="210"/>
      <c r="Q1343" s="210"/>
      <c r="R1343" s="210"/>
      <c r="S1343" s="210"/>
      <c r="T1343" s="210" t="s">
        <v>1498</v>
      </c>
      <c r="U1343" s="210"/>
      <c r="V1343" s="210"/>
      <c r="W1343" s="210" t="s">
        <v>1502</v>
      </c>
      <c r="X1343" s="210"/>
      <c r="Y1343" s="210"/>
      <c r="Z1343" s="210" t="str">
        <f t="shared" si="7"/>
        <v>重心・</v>
      </c>
      <c r="AA1343" s="210"/>
      <c r="AB1343" s="210"/>
      <c r="AC1343" s="210"/>
      <c r="AD1343" s="240"/>
      <c r="AE1343" s="243"/>
      <c r="AF1343" s="243"/>
      <c r="AG1343" s="114">
        <f t="shared" si="6"/>
        <v>192</v>
      </c>
      <c r="AH1343" s="254"/>
      <c r="AI1343" s="8"/>
      <c r="AJ1343" s="8"/>
      <c r="AK1343" s="8"/>
      <c r="AL1343" s="14"/>
      <c r="AM1343" s="16" t="str">
        <f t="shared" si="4"/>
        <v>{s:'636254', v:192 , c:'放デイ延長支援加算５・' ,name:'延長支援加算', value:'1時間以上2時間未満' , opt:'重心・', limit:'',syoguu:''},</v>
      </c>
      <c r="AN1343" s="16"/>
    </row>
    <row r="1344" ht="16.5" customHeight="1">
      <c r="A1344" s="29">
        <v>63.0</v>
      </c>
      <c r="B1344" s="29">
        <v>6255.0</v>
      </c>
      <c r="C1344" s="31">
        <v>1342.0</v>
      </c>
      <c r="D1344" s="32" t="s">
        <v>1508</v>
      </c>
      <c r="E1344" s="195"/>
      <c r="F1344" s="126"/>
      <c r="G1344" s="207" t="s">
        <v>1504</v>
      </c>
      <c r="H1344" s="240"/>
      <c r="I1344" s="240"/>
      <c r="J1344" s="242">
        <v>256.0</v>
      </c>
      <c r="K1344" s="209"/>
      <c r="L1344" s="210" t="s">
        <v>40</v>
      </c>
      <c r="M1344" s="210"/>
      <c r="N1344" s="210"/>
      <c r="O1344" s="210" t="s">
        <v>1193</v>
      </c>
      <c r="P1344" s="210"/>
      <c r="Q1344" s="210"/>
      <c r="R1344" s="210"/>
      <c r="S1344" s="210"/>
      <c r="T1344" s="210" t="s">
        <v>1498</v>
      </c>
      <c r="U1344" s="210"/>
      <c r="V1344" s="210"/>
      <c r="W1344" s="210" t="s">
        <v>1505</v>
      </c>
      <c r="X1344" s="210"/>
      <c r="Y1344" s="210"/>
      <c r="Z1344" s="210" t="str">
        <f t="shared" si="7"/>
        <v>重心・</v>
      </c>
      <c r="AA1344" s="210"/>
      <c r="AB1344" s="210"/>
      <c r="AC1344" s="210"/>
      <c r="AD1344" s="240"/>
      <c r="AE1344" s="243"/>
      <c r="AF1344" s="243"/>
      <c r="AG1344" s="114">
        <f t="shared" si="6"/>
        <v>256</v>
      </c>
      <c r="AH1344" s="254"/>
      <c r="AI1344" s="8"/>
      <c r="AJ1344" s="8"/>
      <c r="AK1344" s="8"/>
      <c r="AL1344" s="14"/>
      <c r="AM1344" s="16" t="str">
        <f t="shared" si="4"/>
        <v>{s:'636255', v:256 , c:'放デイ延長支援加算６・' ,name:'延長支援加算', value:'2時間以上' , opt:'重心・', limit:'',syoguu:''},</v>
      </c>
      <c r="AN1344" s="16"/>
    </row>
    <row r="1345" ht="16.5" customHeight="1">
      <c r="A1345" s="29">
        <v>63.0</v>
      </c>
      <c r="B1345" s="30">
        <v>6760.0</v>
      </c>
      <c r="C1345" s="31">
        <v>1343.0</v>
      </c>
      <c r="D1345" s="167" t="s">
        <v>1509</v>
      </c>
      <c r="E1345" s="262" t="s">
        <v>1510</v>
      </c>
      <c r="F1345" s="263" t="s">
        <v>1511</v>
      </c>
      <c r="G1345" s="213"/>
      <c r="H1345" s="208"/>
      <c r="I1345" s="208"/>
      <c r="J1345" s="242">
        <v>200.0</v>
      </c>
      <c r="K1345" s="209"/>
      <c r="L1345" s="210" t="s">
        <v>40</v>
      </c>
      <c r="M1345" s="210"/>
      <c r="N1345" s="210"/>
      <c r="O1345" s="210"/>
      <c r="P1345" s="210"/>
      <c r="Q1345" s="210"/>
      <c r="R1345" s="210"/>
      <c r="S1345" s="210"/>
      <c r="T1345" s="210" t="s">
        <v>1510</v>
      </c>
      <c r="U1345" s="210"/>
      <c r="V1345" s="210"/>
      <c r="W1345" s="210" t="s">
        <v>1512</v>
      </c>
      <c r="X1345" s="210"/>
      <c r="Y1345" s="210"/>
      <c r="Z1345" s="210"/>
      <c r="AA1345" s="210"/>
      <c r="AB1345" s="210"/>
      <c r="AC1345" s="210"/>
      <c r="AD1345" s="210"/>
      <c r="AE1345" s="75"/>
      <c r="AF1345" s="75"/>
      <c r="AG1345" s="114">
        <f t="shared" si="6"/>
        <v>200</v>
      </c>
      <c r="AH1345" s="264"/>
      <c r="AI1345" s="265"/>
      <c r="AJ1345" s="265"/>
      <c r="AK1345" s="265"/>
      <c r="AL1345" s="14"/>
      <c r="AM1345" s="16" t="str">
        <f t="shared" si="4"/>
        <v>{s:'636760', v:200 , c:'放デイ関係機関連携加算Ⅰ・' ,name:'関係機関連携加算', value:'関係機関連携加算Ⅰ' , opt:'', limit:'',syoguu:''},</v>
      </c>
      <c r="AN1345" s="16"/>
    </row>
    <row r="1346" ht="16.5" customHeight="1">
      <c r="A1346" s="29">
        <v>63.0</v>
      </c>
      <c r="B1346" s="30">
        <v>6761.0</v>
      </c>
      <c r="C1346" s="31">
        <v>1344.0</v>
      </c>
      <c r="D1346" s="167" t="s">
        <v>1513</v>
      </c>
      <c r="E1346" s="266"/>
      <c r="F1346" s="263" t="s">
        <v>1514</v>
      </c>
      <c r="G1346" s="213"/>
      <c r="H1346" s="208"/>
      <c r="I1346" s="208"/>
      <c r="J1346" s="242">
        <v>200.0</v>
      </c>
      <c r="K1346" s="209"/>
      <c r="L1346" s="210" t="s">
        <v>40</v>
      </c>
      <c r="M1346" s="210"/>
      <c r="N1346" s="210"/>
      <c r="O1346" s="210"/>
      <c r="P1346" s="210"/>
      <c r="Q1346" s="210"/>
      <c r="R1346" s="210"/>
      <c r="S1346" s="210"/>
      <c r="T1346" s="210" t="s">
        <v>1510</v>
      </c>
      <c r="U1346" s="210"/>
      <c r="V1346" s="210"/>
      <c r="W1346" s="210" t="s">
        <v>1515</v>
      </c>
      <c r="X1346" s="210"/>
      <c r="Y1346" s="210"/>
      <c r="Z1346" s="210"/>
      <c r="AA1346" s="210"/>
      <c r="AB1346" s="210"/>
      <c r="AC1346" s="210"/>
      <c r="AD1346" s="210"/>
      <c r="AE1346" s="75"/>
      <c r="AF1346" s="75"/>
      <c r="AG1346" s="114">
        <f t="shared" si="6"/>
        <v>200</v>
      </c>
      <c r="AH1346" s="230"/>
      <c r="AI1346" s="265"/>
      <c r="AJ1346" s="265"/>
      <c r="AK1346" s="265"/>
      <c r="AL1346" s="14"/>
      <c r="AM1346" s="16" t="str">
        <f t="shared" si="4"/>
        <v>{s:'636761', v:200 , c:'放デイ関係機関連携加算Ⅱ・' ,name:'関係機関連携加算', value:'関係機関連携加算Ⅱ' , opt:'', limit:'',syoguu:''},</v>
      </c>
      <c r="AN1346" s="16"/>
    </row>
    <row r="1347" ht="16.5" customHeight="1">
      <c r="A1347" s="29">
        <v>63.0</v>
      </c>
      <c r="B1347" s="29">
        <v>6765.0</v>
      </c>
      <c r="C1347" s="31">
        <v>1345.0</v>
      </c>
      <c r="D1347" s="32" t="s">
        <v>1516</v>
      </c>
      <c r="E1347" s="213" t="s">
        <v>1517</v>
      </c>
      <c r="F1347" s="245"/>
      <c r="G1347" s="213"/>
      <c r="H1347" s="240"/>
      <c r="I1347" s="240"/>
      <c r="J1347" s="242">
        <v>500.0</v>
      </c>
      <c r="K1347" s="209"/>
      <c r="L1347" s="210" t="s">
        <v>40</v>
      </c>
      <c r="M1347" s="210"/>
      <c r="N1347" s="210"/>
      <c r="O1347" s="210"/>
      <c r="P1347" s="210"/>
      <c r="Q1347" s="210"/>
      <c r="R1347" s="210"/>
      <c r="S1347" s="210"/>
      <c r="T1347" s="210" t="s">
        <v>1517</v>
      </c>
      <c r="U1347" s="210"/>
      <c r="V1347" s="210"/>
      <c r="W1347" s="210">
        <v>1.0</v>
      </c>
      <c r="X1347" s="210"/>
      <c r="Y1347" s="210"/>
      <c r="Z1347" s="210"/>
      <c r="AA1347" s="210"/>
      <c r="AB1347" s="210"/>
      <c r="AC1347" s="210"/>
      <c r="AD1347" s="240"/>
      <c r="AE1347" s="243"/>
      <c r="AF1347" s="243"/>
      <c r="AG1347" s="114">
        <f t="shared" si="6"/>
        <v>500</v>
      </c>
      <c r="AH1347" s="79" t="s">
        <v>1518</v>
      </c>
      <c r="AI1347" s="80"/>
      <c r="AJ1347" s="80"/>
      <c r="AK1347" s="80"/>
      <c r="AL1347" s="14">
        <v>1.0</v>
      </c>
      <c r="AM1347" s="16" t="str">
        <f t="shared" si="4"/>
        <v>{s:'636765', v:500 , c:'放デイ保育教育等移行支援加算・' ,name:'保育・教育等移行支援加算', value:'1' , opt:'', limit:'1',syoguu:''},</v>
      </c>
      <c r="AN1347" s="16"/>
    </row>
    <row r="1348" ht="16.5" customHeight="1">
      <c r="A1348" s="29">
        <v>63.0</v>
      </c>
      <c r="B1348" s="30">
        <v>6621.0</v>
      </c>
      <c r="C1348" s="31">
        <v>1346.0</v>
      </c>
      <c r="D1348" s="167" t="s">
        <v>1519</v>
      </c>
      <c r="E1348" s="241" t="s">
        <v>1520</v>
      </c>
      <c r="F1348" s="238" t="s">
        <v>1521</v>
      </c>
      <c r="G1348" s="267"/>
      <c r="H1348" s="208"/>
      <c r="I1348" s="208"/>
      <c r="J1348" s="268"/>
      <c r="K1348" s="242"/>
      <c r="L1348" s="210" t="s">
        <v>40</v>
      </c>
      <c r="M1348" s="210"/>
      <c r="N1348" s="210"/>
      <c r="O1348" s="210"/>
      <c r="P1348" s="210"/>
      <c r="Q1348" s="210"/>
      <c r="R1348" s="210"/>
      <c r="S1348" s="210"/>
      <c r="T1348" s="210" t="s">
        <v>1522</v>
      </c>
      <c r="U1348" s="210"/>
      <c r="V1348" s="210"/>
      <c r="W1348" s="210" t="s">
        <v>1523</v>
      </c>
      <c r="X1348" s="210"/>
      <c r="Y1348" s="210"/>
      <c r="Z1348" s="210"/>
      <c r="AA1348" s="210"/>
      <c r="AB1348" s="210"/>
      <c r="AC1348" s="210"/>
      <c r="AD1348" s="210"/>
      <c r="AE1348" s="75"/>
      <c r="AF1348" s="75"/>
      <c r="AG1348" s="269">
        <v>8.1</v>
      </c>
      <c r="AH1348" s="270" t="s">
        <v>1524</v>
      </c>
      <c r="AI1348" s="247"/>
      <c r="AJ1348" s="247"/>
      <c r="AK1348" s="247">
        <v>1.0</v>
      </c>
      <c r="AL1348" s="14" t="s">
        <v>1438</v>
      </c>
      <c r="AM1348" s="16" t="str">
        <f t="shared" si="4"/>
        <v>{s:'636621', v:8.1 , c:'放デイ処遇改善加算Ⅰ・' ,name:'福祉・介護職員処遇改善加算', value:'福祉・介護職員処遇改善加算Ⅰ' , opt:'', limit:'once',syoguu:'1'},</v>
      </c>
      <c r="AN1348" s="16"/>
    </row>
    <row r="1349" ht="16.5" customHeight="1">
      <c r="A1349" s="29">
        <v>63.0</v>
      </c>
      <c r="B1349" s="30">
        <v>6616.0</v>
      </c>
      <c r="C1349" s="31">
        <v>1347.0</v>
      </c>
      <c r="D1349" s="167" t="s">
        <v>1525</v>
      </c>
      <c r="E1349" s="131"/>
      <c r="F1349" s="238" t="s">
        <v>1526</v>
      </c>
      <c r="G1349" s="267"/>
      <c r="H1349" s="208"/>
      <c r="I1349" s="208"/>
      <c r="J1349" s="268"/>
      <c r="K1349" s="242"/>
      <c r="L1349" s="210" t="s">
        <v>40</v>
      </c>
      <c r="M1349" s="210"/>
      <c r="N1349" s="210"/>
      <c r="O1349" s="210"/>
      <c r="P1349" s="210"/>
      <c r="Q1349" s="210"/>
      <c r="R1349" s="210"/>
      <c r="S1349" s="210"/>
      <c r="T1349" s="210" t="s">
        <v>1522</v>
      </c>
      <c r="U1349" s="210"/>
      <c r="V1349" s="210"/>
      <c r="W1349" s="210" t="s">
        <v>1527</v>
      </c>
      <c r="X1349" s="210"/>
      <c r="Y1349" s="210"/>
      <c r="Z1349" s="210"/>
      <c r="AA1349" s="210"/>
      <c r="AB1349" s="210"/>
      <c r="AC1349" s="210"/>
      <c r="AD1349" s="210"/>
      <c r="AE1349" s="75"/>
      <c r="AF1349" s="75"/>
      <c r="AG1349" s="269">
        <v>5.9</v>
      </c>
      <c r="AH1349" s="271"/>
      <c r="AI1349" s="247"/>
      <c r="AJ1349" s="247"/>
      <c r="AK1349" s="247">
        <v>1.0</v>
      </c>
      <c r="AL1349" s="14" t="s">
        <v>1438</v>
      </c>
      <c r="AM1349" s="16" t="str">
        <f t="shared" si="4"/>
        <v>{s:'636616', v:5.9 , c:'放デイ処遇改善加算Ⅱ・' ,name:'福祉・介護職員処遇改善加算', value:'福祉・介護職員処遇改善加算Ⅱ' , opt:'', limit:'once',syoguu:'1'},</v>
      </c>
      <c r="AN1349" s="16"/>
    </row>
    <row r="1350" ht="16.5" customHeight="1">
      <c r="A1350" s="29">
        <v>63.0</v>
      </c>
      <c r="B1350" s="29">
        <v>6596.0</v>
      </c>
      <c r="C1350" s="31">
        <v>1348.0</v>
      </c>
      <c r="D1350" s="167" t="s">
        <v>1528</v>
      </c>
      <c r="E1350" s="131"/>
      <c r="F1350" s="126" t="s">
        <v>1529</v>
      </c>
      <c r="G1350" s="267"/>
      <c r="H1350" s="208"/>
      <c r="I1350" s="208"/>
      <c r="J1350" s="268"/>
      <c r="K1350" s="242"/>
      <c r="L1350" s="210" t="s">
        <v>40</v>
      </c>
      <c r="M1350" s="210"/>
      <c r="N1350" s="210"/>
      <c r="O1350" s="210"/>
      <c r="P1350" s="210"/>
      <c r="Q1350" s="210"/>
      <c r="R1350" s="210"/>
      <c r="S1350" s="210"/>
      <c r="T1350" s="210" t="s">
        <v>1522</v>
      </c>
      <c r="U1350" s="210"/>
      <c r="V1350" s="210"/>
      <c r="W1350" s="210" t="s">
        <v>1530</v>
      </c>
      <c r="X1350" s="210"/>
      <c r="Y1350" s="210"/>
      <c r="Z1350" s="210"/>
      <c r="AA1350" s="210"/>
      <c r="AB1350" s="210"/>
      <c r="AC1350" s="210"/>
      <c r="AD1350" s="210"/>
      <c r="AE1350" s="75"/>
      <c r="AF1350" s="75"/>
      <c r="AG1350" s="269">
        <v>3.3</v>
      </c>
      <c r="AH1350" s="264"/>
      <c r="AI1350" s="265"/>
      <c r="AJ1350" s="265"/>
      <c r="AK1350" s="265">
        <v>1.0</v>
      </c>
      <c r="AL1350" s="14" t="s">
        <v>1438</v>
      </c>
      <c r="AM1350" s="16" t="str">
        <f t="shared" si="4"/>
        <v>{s:'636596', v:3.3 , c:'放デイ処遇改善加算Ⅲ・' ,name:'福祉・介護職員処遇改善加算', value:'福祉・介護職員処遇改善加算Ⅲ' , opt:'', limit:'once',syoguu:'1'},</v>
      </c>
      <c r="AN1350" s="16"/>
    </row>
    <row r="1351" ht="16.5" customHeight="1">
      <c r="A1351" s="29">
        <v>63.0</v>
      </c>
      <c r="B1351" s="29">
        <v>6601.0</v>
      </c>
      <c r="C1351" s="31">
        <v>1349.0</v>
      </c>
      <c r="D1351" s="167" t="s">
        <v>1531</v>
      </c>
      <c r="E1351" s="131"/>
      <c r="F1351" s="126" t="s">
        <v>1532</v>
      </c>
      <c r="G1351" s="272"/>
      <c r="H1351" s="208"/>
      <c r="I1351" s="208"/>
      <c r="J1351" s="268"/>
      <c r="K1351" s="242"/>
      <c r="L1351" s="210" t="s">
        <v>40</v>
      </c>
      <c r="M1351" s="210"/>
      <c r="N1351" s="210"/>
      <c r="O1351" s="210"/>
      <c r="P1351" s="210"/>
      <c r="Q1351" s="210"/>
      <c r="R1351" s="210"/>
      <c r="S1351" s="210"/>
      <c r="T1351" s="210" t="s">
        <v>1522</v>
      </c>
      <c r="U1351" s="210"/>
      <c r="V1351" s="210"/>
      <c r="W1351" s="210" t="s">
        <v>1533</v>
      </c>
      <c r="X1351" s="210"/>
      <c r="Y1351" s="210"/>
      <c r="Z1351" s="210"/>
      <c r="AA1351" s="210"/>
      <c r="AB1351" s="210"/>
      <c r="AC1351" s="210"/>
      <c r="AD1351" s="210"/>
      <c r="AE1351" s="75"/>
      <c r="AF1351" s="75"/>
      <c r="AG1351" s="269" t="s">
        <v>1534</v>
      </c>
      <c r="AH1351" s="264"/>
      <c r="AI1351" s="265"/>
      <c r="AJ1351" s="265"/>
      <c r="AK1351" s="265">
        <v>1.0</v>
      </c>
      <c r="AL1351" s="14" t="s">
        <v>1438</v>
      </c>
      <c r="AM1351" s="273" t="str">
        <f t="shared" ref="AM1351:AM1352" si="8">"{s:'"&amp;A1351&amp;B1351&amp;"', v:'"&amp;AG1351&amp;"' , c:'"&amp;D1351&amp;"・" &amp; "' ,name:'"&amp;T1351 &amp; "', value:'" &amp;W1351 &amp; "' , opt:'"&amp;Z1351 &amp; "', limit:'" &amp;AL1351&amp; "',syoguu:'"&amp; AK1351&amp; "'},"</f>
        <v>{s:'636601', v:'3.3*0.9' , c:'放デイ処遇改善加算Ⅳ・' ,name:'福祉・介護職員処遇改善加算', value:'福祉・介護職員処遇改善加算Ⅳ' , opt:'', limit:'once',syoguu:'1'},</v>
      </c>
      <c r="AN1351" s="274"/>
    </row>
    <row r="1352" ht="16.5" customHeight="1">
      <c r="A1352" s="29">
        <v>63.0</v>
      </c>
      <c r="B1352" s="30">
        <v>6606.0</v>
      </c>
      <c r="C1352" s="31">
        <v>1350.0</v>
      </c>
      <c r="D1352" s="167" t="s">
        <v>1535</v>
      </c>
      <c r="E1352" s="195"/>
      <c r="F1352" s="126" t="s">
        <v>1536</v>
      </c>
      <c r="G1352" s="272"/>
      <c r="H1352" s="208"/>
      <c r="I1352" s="208"/>
      <c r="J1352" s="268"/>
      <c r="K1352" s="242"/>
      <c r="L1352" s="210" t="s">
        <v>40</v>
      </c>
      <c r="M1352" s="210"/>
      <c r="N1352" s="210"/>
      <c r="O1352" s="210"/>
      <c r="P1352" s="210"/>
      <c r="Q1352" s="210"/>
      <c r="R1352" s="210"/>
      <c r="S1352" s="210"/>
      <c r="T1352" s="210" t="s">
        <v>1522</v>
      </c>
      <c r="U1352" s="210"/>
      <c r="V1352" s="210"/>
      <c r="W1352" s="210" t="s">
        <v>1537</v>
      </c>
      <c r="X1352" s="210"/>
      <c r="Y1352" s="210"/>
      <c r="Z1352" s="210"/>
      <c r="AA1352" s="210"/>
      <c r="AB1352" s="210"/>
      <c r="AC1352" s="210"/>
      <c r="AD1352" s="210"/>
      <c r="AE1352" s="75"/>
      <c r="AF1352" s="75"/>
      <c r="AG1352" s="269" t="s">
        <v>1538</v>
      </c>
      <c r="AH1352" s="264"/>
      <c r="AI1352" s="265"/>
      <c r="AJ1352" s="265"/>
      <c r="AK1352" s="265">
        <v>1.0</v>
      </c>
      <c r="AL1352" s="14" t="s">
        <v>1438</v>
      </c>
      <c r="AM1352" s="273" t="str">
        <f t="shared" si="8"/>
        <v>{s:'636606', v:'3.3*0.8' , c:'放デイ処遇改善加算Ⅴ・' ,name:'福祉・介護職員処遇改善加算', value:'福祉・介護職員処遇改善加算Ⅴ' , opt:'', limit:'once',syoguu:'1'},</v>
      </c>
      <c r="AN1352" s="274"/>
    </row>
    <row r="1353" ht="16.5" customHeight="1">
      <c r="A1353" s="29">
        <v>63.0</v>
      </c>
      <c r="B1353" s="30">
        <v>6611.0</v>
      </c>
      <c r="C1353" s="31">
        <v>1351.0</v>
      </c>
      <c r="D1353" s="167" t="s">
        <v>1539</v>
      </c>
      <c r="E1353" s="263" t="s">
        <v>1540</v>
      </c>
      <c r="F1353" s="213"/>
      <c r="G1353" s="213"/>
      <c r="H1353" s="208"/>
      <c r="I1353" s="208"/>
      <c r="J1353" s="268"/>
      <c r="K1353" s="242"/>
      <c r="L1353" s="210" t="s">
        <v>40</v>
      </c>
      <c r="M1353" s="210"/>
      <c r="N1353" s="210"/>
      <c r="O1353" s="210"/>
      <c r="P1353" s="210"/>
      <c r="Q1353" s="210"/>
      <c r="R1353" s="210"/>
      <c r="S1353" s="210"/>
      <c r="T1353" s="210" t="s">
        <v>1540</v>
      </c>
      <c r="U1353" s="210"/>
      <c r="V1353" s="210"/>
      <c r="W1353" s="210">
        <v>1.0</v>
      </c>
      <c r="X1353" s="210"/>
      <c r="Y1353" s="210"/>
      <c r="Z1353" s="210"/>
      <c r="AA1353" s="210"/>
      <c r="AB1353" s="210"/>
      <c r="AC1353" s="210"/>
      <c r="AD1353" s="210"/>
      <c r="AE1353" s="75"/>
      <c r="AF1353" s="75"/>
      <c r="AG1353" s="269">
        <v>1.1</v>
      </c>
      <c r="AH1353" s="264"/>
      <c r="AI1353" s="265"/>
      <c r="AJ1353" s="265"/>
      <c r="AK1353" s="265">
        <v>1.0</v>
      </c>
      <c r="AL1353" s="14" t="s">
        <v>1438</v>
      </c>
      <c r="AM1353" s="16" t="str">
        <f t="shared" ref="AM1353:AM1355" si="9">"{s:'"&amp;A1353&amp;B1353&amp;"', v:"&amp;AG1353&amp;" , c:'"&amp;D1353&amp;"・" &amp; "' ,name:'"&amp;T1353 &amp; "', value:'" &amp;W1353 &amp; "' , opt:'"&amp;Z1353 &amp; "', limit:'" &amp;AL1353&amp; "',syoguu:'"&amp; AK1353&amp; "'},"</f>
        <v>{s:'636611', v:1.1 , c:'放デイ処遇改善特別加算・' ,name:'福祉・介護職員処遇改善特別加算', value:'1' , opt:'', limit:'once',syoguu:'1'},</v>
      </c>
      <c r="AN1353" s="16"/>
    </row>
    <row r="1354" ht="16.5" customHeight="1">
      <c r="A1354" s="275">
        <v>63.0</v>
      </c>
      <c r="B1354" s="276">
        <v>6772.0</v>
      </c>
      <c r="C1354" s="31">
        <v>1352.0</v>
      </c>
      <c r="D1354" s="277" t="s">
        <v>1541</v>
      </c>
      <c r="E1354" s="278" t="s">
        <v>1542</v>
      </c>
      <c r="F1354" s="279" t="s">
        <v>1543</v>
      </c>
      <c r="G1354" s="280"/>
      <c r="H1354" s="280"/>
      <c r="I1354" s="280"/>
      <c r="J1354" s="281"/>
      <c r="K1354" s="282"/>
      <c r="L1354" s="283" t="s">
        <v>40</v>
      </c>
      <c r="M1354" s="283"/>
      <c r="N1354" s="283"/>
      <c r="O1354" s="283"/>
      <c r="P1354" s="283"/>
      <c r="Q1354" s="283"/>
      <c r="R1354" s="283"/>
      <c r="S1354" s="283"/>
      <c r="T1354" s="283" t="s">
        <v>1544</v>
      </c>
      <c r="U1354" s="283"/>
      <c r="V1354" s="283"/>
      <c r="W1354" s="283" t="s">
        <v>1545</v>
      </c>
      <c r="X1354" s="283"/>
      <c r="Y1354" s="283"/>
      <c r="Z1354" s="283"/>
      <c r="AA1354" s="283"/>
      <c r="AB1354" s="283"/>
      <c r="AC1354" s="283"/>
      <c r="AD1354" s="283"/>
      <c r="AE1354" s="284"/>
      <c r="AF1354" s="284"/>
      <c r="AG1354" s="269">
        <v>0.7</v>
      </c>
      <c r="AH1354" s="264"/>
      <c r="AI1354" s="265"/>
      <c r="AJ1354" s="265"/>
      <c r="AK1354" s="265">
        <v>1.0</v>
      </c>
      <c r="AL1354" s="14" t="s">
        <v>1438</v>
      </c>
      <c r="AM1354" s="16" t="str">
        <f t="shared" si="9"/>
        <v>{s:'636772', v:0.7 , c:'放デイ特定処遇改善加算Ⅰ・' ,name:'特定処遇改善加算', value:'特定処遇改善加算Ⅰ' , opt:'', limit:'once',syoguu:'1'},</v>
      </c>
      <c r="AN1354" s="16"/>
    </row>
    <row r="1355" ht="16.5" customHeight="1">
      <c r="A1355" s="275">
        <v>63.0</v>
      </c>
      <c r="B1355" s="276">
        <v>6773.0</v>
      </c>
      <c r="C1355" s="31">
        <v>1353.0</v>
      </c>
      <c r="D1355" s="277" t="s">
        <v>1546</v>
      </c>
      <c r="E1355" s="285"/>
      <c r="F1355" s="279" t="s">
        <v>1547</v>
      </c>
      <c r="G1355" s="280"/>
      <c r="H1355" s="280"/>
      <c r="I1355" s="280"/>
      <c r="J1355" s="281"/>
      <c r="K1355" s="282"/>
      <c r="L1355" s="283" t="s">
        <v>40</v>
      </c>
      <c r="M1355" s="283"/>
      <c r="N1355" s="283"/>
      <c r="O1355" s="283"/>
      <c r="P1355" s="283"/>
      <c r="Q1355" s="283"/>
      <c r="R1355" s="283"/>
      <c r="S1355" s="283"/>
      <c r="T1355" s="283" t="s">
        <v>1544</v>
      </c>
      <c r="U1355" s="283"/>
      <c r="V1355" s="283"/>
      <c r="W1355" s="283" t="s">
        <v>1548</v>
      </c>
      <c r="X1355" s="283"/>
      <c r="Y1355" s="283"/>
      <c r="Z1355" s="283"/>
      <c r="AA1355" s="283"/>
      <c r="AB1355" s="283"/>
      <c r="AC1355" s="283"/>
      <c r="AD1355" s="283"/>
      <c r="AE1355" s="284"/>
      <c r="AF1355" s="284"/>
      <c r="AG1355" s="269">
        <v>0.5</v>
      </c>
      <c r="AH1355" s="230"/>
      <c r="AI1355" s="265"/>
      <c r="AJ1355" s="265"/>
      <c r="AK1355" s="265">
        <v>1.0</v>
      </c>
      <c r="AL1355" s="14" t="s">
        <v>1438</v>
      </c>
      <c r="AM1355" s="16" t="str">
        <f t="shared" si="9"/>
        <v>{s:'636773', v:0.5 , c:'放デイ特定処遇改善加算Ⅱ・' ,name:'特定処遇改善加算', value:'特定処遇改善加算Ⅱ' , opt:'', limit:'once',syoguu:'1'},</v>
      </c>
      <c r="AN1355" s="16"/>
    </row>
    <row r="1356" ht="16.5" customHeight="1">
      <c r="A1356" s="29">
        <v>63.0</v>
      </c>
      <c r="B1356" s="30">
        <v>8111.0</v>
      </c>
      <c r="C1356" s="31">
        <v>1354.0</v>
      </c>
      <c r="D1356" s="32" t="s">
        <v>1549</v>
      </c>
      <c r="E1356" s="286" t="s">
        <v>15</v>
      </c>
      <c r="F1356" s="33" t="s">
        <v>16</v>
      </c>
      <c r="G1356" s="102" t="s">
        <v>103</v>
      </c>
      <c r="H1356" s="35"/>
      <c r="I1356" s="35"/>
      <c r="J1356" s="36"/>
      <c r="K1356" s="168"/>
      <c r="L1356" s="7"/>
      <c r="M1356" s="38"/>
      <c r="N1356" s="7"/>
      <c r="O1356" s="82" t="s">
        <v>1550</v>
      </c>
      <c r="P1356" s="7"/>
      <c r="Q1356" s="39"/>
      <c r="R1356" s="287"/>
      <c r="S1356" s="287"/>
      <c r="T1356" s="7"/>
      <c r="U1356" s="7"/>
      <c r="V1356" s="7"/>
      <c r="W1356" s="152"/>
      <c r="X1356" s="41"/>
      <c r="Y1356" s="42"/>
      <c r="Z1356" s="43"/>
      <c r="AA1356" s="43"/>
      <c r="AB1356" s="43"/>
      <c r="AC1356" s="288"/>
      <c r="AD1356" s="43"/>
      <c r="AE1356" s="43"/>
      <c r="AF1356" s="44"/>
      <c r="AG1356" s="45">
        <v>462.0</v>
      </c>
      <c r="AH1356" s="46" t="s">
        <v>18</v>
      </c>
      <c r="AI1356" s="47"/>
      <c r="AJ1356" s="215" t="s">
        <v>10</v>
      </c>
      <c r="AK1356" s="14"/>
      <c r="AL1356" s="14"/>
      <c r="AM1356" s="16" t="str">
        <f t="shared" ref="AM1356:AM3949" si="10">"{s:'"&amp;A1356&amp;B1356&amp;"', v:"&amp;AG1356&amp;" , c:'"&amp;D1356&amp;"・'},"</f>
        <v>{s:'638111', v:462 , c:'放デイ１・定超・'},</v>
      </c>
      <c r="AN1356" s="16"/>
    </row>
    <row r="1357" ht="16.5" customHeight="1">
      <c r="A1357" s="29">
        <v>63.0</v>
      </c>
      <c r="B1357" s="30">
        <v>8135.0</v>
      </c>
      <c r="C1357" s="31">
        <v>1355.0</v>
      </c>
      <c r="D1357" s="32" t="s">
        <v>1551</v>
      </c>
      <c r="E1357" s="289"/>
      <c r="F1357" s="70"/>
      <c r="G1357" s="104"/>
      <c r="H1357" s="50" t="str">
        <f>'30放課後等デイ(基本１)'!G1367</f>
        <v/>
      </c>
      <c r="I1357" s="8" t="s">
        <v>9</v>
      </c>
      <c r="J1357" s="51"/>
      <c r="K1357" s="94"/>
      <c r="L1357" s="8"/>
      <c r="M1357" s="53"/>
      <c r="N1357" s="8"/>
      <c r="O1357" s="87"/>
      <c r="P1357" s="83" t="s">
        <v>21</v>
      </c>
      <c r="Q1357" s="91">
        <v>0.7</v>
      </c>
      <c r="R1357" s="290"/>
      <c r="S1357" s="290"/>
      <c r="T1357" s="22"/>
      <c r="U1357" s="22"/>
      <c r="V1357" s="22"/>
      <c r="W1357" s="291"/>
      <c r="X1357" s="56"/>
      <c r="Y1357" s="58"/>
      <c r="Z1357" s="59" t="s">
        <v>20</v>
      </c>
      <c r="AA1357" s="41" t="s">
        <v>21</v>
      </c>
      <c r="AB1357" s="60">
        <v>0.85</v>
      </c>
      <c r="AC1357" s="288"/>
      <c r="AD1357" s="43"/>
      <c r="AE1357" s="43"/>
      <c r="AF1357" s="44"/>
      <c r="AG1357" s="45">
        <v>393.0</v>
      </c>
      <c r="AH1357" s="61"/>
      <c r="AI1357" s="62"/>
      <c r="AJ1357" s="62"/>
      <c r="AK1357" s="62"/>
      <c r="AL1357" s="14"/>
      <c r="AM1357" s="16" t="str">
        <f t="shared" si="10"/>
        <v>{s:'638135', v:393 , c:'放デイ１・定超・評減・'},</v>
      </c>
      <c r="AN1357" s="16"/>
    </row>
    <row r="1358" ht="16.5" customHeight="1">
      <c r="A1358" s="29">
        <v>63.0</v>
      </c>
      <c r="B1358" s="30">
        <v>8112.0</v>
      </c>
      <c r="C1358" s="31">
        <v>1356.0</v>
      </c>
      <c r="D1358" s="32" t="s">
        <v>1552</v>
      </c>
      <c r="E1358" s="289"/>
      <c r="F1358" s="70"/>
      <c r="G1358" s="104"/>
      <c r="H1358" s="63"/>
      <c r="I1358" s="63"/>
      <c r="J1358" s="51"/>
      <c r="K1358" s="69"/>
      <c r="L1358" s="65"/>
      <c r="M1358" s="65"/>
      <c r="N1358" s="98"/>
      <c r="O1358" s="87"/>
      <c r="P1358" s="98"/>
      <c r="Q1358" s="66"/>
      <c r="R1358" s="33" t="s">
        <v>23</v>
      </c>
      <c r="S1358" s="124" t="s">
        <v>24</v>
      </c>
      <c r="T1358" s="7"/>
      <c r="U1358" s="7"/>
      <c r="V1358" s="7"/>
      <c r="W1358" s="152"/>
      <c r="X1358" s="41" t="s">
        <v>21</v>
      </c>
      <c r="Y1358" s="68">
        <v>0.7</v>
      </c>
      <c r="Z1358" s="43"/>
      <c r="AA1358" s="43"/>
      <c r="AB1358" s="43"/>
      <c r="AC1358" s="288"/>
      <c r="AD1358" s="43"/>
      <c r="AE1358" s="43"/>
      <c r="AF1358" s="44"/>
      <c r="AG1358" s="45">
        <v>323.0</v>
      </c>
      <c r="AH1358" s="61"/>
      <c r="AI1358" s="62"/>
      <c r="AJ1358" s="62"/>
      <c r="AK1358" s="62"/>
      <c r="AL1358" s="14"/>
      <c r="AM1358" s="16" t="str">
        <f t="shared" si="10"/>
        <v>{s:'638112', v:323 , c:'放デイ１・定超・未計画・'},</v>
      </c>
      <c r="AN1358" s="16"/>
    </row>
    <row r="1359" ht="16.5" customHeight="1">
      <c r="A1359" s="29">
        <v>63.0</v>
      </c>
      <c r="B1359" s="30">
        <v>8136.0</v>
      </c>
      <c r="C1359" s="31">
        <v>1357.0</v>
      </c>
      <c r="D1359" s="32" t="s">
        <v>1553</v>
      </c>
      <c r="E1359" s="289"/>
      <c r="F1359" s="69"/>
      <c r="G1359" s="104"/>
      <c r="H1359" s="63"/>
      <c r="I1359" s="63"/>
      <c r="J1359" s="51"/>
      <c r="K1359" s="69"/>
      <c r="L1359" s="65"/>
      <c r="M1359" s="65"/>
      <c r="N1359" s="98"/>
      <c r="O1359" s="87"/>
      <c r="P1359" s="98"/>
      <c r="Q1359" s="66"/>
      <c r="R1359" s="70"/>
      <c r="S1359" s="110"/>
      <c r="T1359" s="22"/>
      <c r="U1359" s="22"/>
      <c r="V1359" s="22"/>
      <c r="W1359" s="291"/>
      <c r="X1359" s="56"/>
      <c r="Y1359" s="72"/>
      <c r="Z1359" s="73" t="s">
        <v>20</v>
      </c>
      <c r="AA1359" s="74" t="s">
        <v>21</v>
      </c>
      <c r="AB1359" s="75">
        <v>0.85</v>
      </c>
      <c r="AC1359" s="288"/>
      <c r="AD1359" s="43"/>
      <c r="AE1359" s="43"/>
      <c r="AF1359" s="44"/>
      <c r="AG1359" s="45">
        <v>275.0</v>
      </c>
      <c r="AH1359" s="79"/>
      <c r="AI1359" s="80"/>
      <c r="AJ1359" s="80"/>
      <c r="AK1359" s="80"/>
      <c r="AL1359" s="14"/>
      <c r="AM1359" s="16" t="str">
        <f t="shared" si="10"/>
        <v>{s:'638136', v:275 , c:'放デイ１・定超・未計画・評減・'},</v>
      </c>
      <c r="AN1359" s="16"/>
    </row>
    <row r="1360" ht="16.5" customHeight="1">
      <c r="A1360" s="29">
        <v>63.0</v>
      </c>
      <c r="B1360" s="30">
        <v>8137.0</v>
      </c>
      <c r="C1360" s="31">
        <v>1358.0</v>
      </c>
      <c r="D1360" s="32" t="s">
        <v>1554</v>
      </c>
      <c r="E1360" s="289"/>
      <c r="F1360" s="69"/>
      <c r="G1360" s="76"/>
      <c r="H1360" s="63"/>
      <c r="I1360" s="63"/>
      <c r="J1360" s="51"/>
      <c r="K1360" s="69"/>
      <c r="L1360" s="65"/>
      <c r="M1360" s="65"/>
      <c r="N1360" s="98"/>
      <c r="O1360" s="87"/>
      <c r="P1360" s="98"/>
      <c r="Q1360" s="66"/>
      <c r="R1360" s="70"/>
      <c r="S1360" s="124" t="s">
        <v>27</v>
      </c>
      <c r="T1360" s="7"/>
      <c r="U1360" s="7"/>
      <c r="V1360" s="7"/>
      <c r="W1360" s="152"/>
      <c r="X1360" s="41" t="s">
        <v>21</v>
      </c>
      <c r="Y1360" s="68">
        <v>0.5</v>
      </c>
      <c r="Z1360" s="77"/>
      <c r="AA1360" s="77"/>
      <c r="AB1360" s="77"/>
      <c r="AC1360" s="292"/>
      <c r="AD1360" s="77"/>
      <c r="AE1360" s="77"/>
      <c r="AF1360" s="72"/>
      <c r="AG1360" s="45">
        <v>231.0</v>
      </c>
      <c r="AH1360" s="79"/>
      <c r="AI1360" s="80"/>
      <c r="AJ1360" s="80"/>
      <c r="AK1360" s="80"/>
      <c r="AL1360" s="14"/>
      <c r="AM1360" s="16" t="str">
        <f t="shared" si="10"/>
        <v>{s:'638137', v:231 , c:'放デイ１・定超・未計画２・'},</v>
      </c>
      <c r="AN1360" s="16"/>
    </row>
    <row r="1361" ht="16.5" customHeight="1">
      <c r="A1361" s="29">
        <v>63.0</v>
      </c>
      <c r="B1361" s="30">
        <v>8138.0</v>
      </c>
      <c r="C1361" s="31">
        <v>1359.0</v>
      </c>
      <c r="D1361" s="32" t="s">
        <v>1555</v>
      </c>
      <c r="E1361" s="289"/>
      <c r="F1361" s="69"/>
      <c r="G1361" s="76"/>
      <c r="H1361" s="63"/>
      <c r="I1361" s="63"/>
      <c r="J1361" s="51"/>
      <c r="K1361" s="69"/>
      <c r="L1361" s="65"/>
      <c r="M1361" s="65"/>
      <c r="N1361" s="98"/>
      <c r="O1361" s="87"/>
      <c r="P1361" s="98"/>
      <c r="Q1361" s="66"/>
      <c r="R1361" s="78"/>
      <c r="S1361" s="110"/>
      <c r="T1361" s="22"/>
      <c r="U1361" s="22"/>
      <c r="V1361" s="22"/>
      <c r="W1361" s="291"/>
      <c r="X1361" s="56"/>
      <c r="Y1361" s="72"/>
      <c r="Z1361" s="73" t="s">
        <v>20</v>
      </c>
      <c r="AA1361" s="74" t="s">
        <v>21</v>
      </c>
      <c r="AB1361" s="75">
        <v>0.85</v>
      </c>
      <c r="AC1361" s="288"/>
      <c r="AD1361" s="43"/>
      <c r="AE1361" s="43"/>
      <c r="AF1361" s="44"/>
      <c r="AG1361" s="114">
        <v>196.0</v>
      </c>
      <c r="AH1361" s="79"/>
      <c r="AI1361" s="80"/>
      <c r="AJ1361" s="80"/>
      <c r="AK1361" s="80"/>
      <c r="AL1361" s="14"/>
      <c r="AM1361" s="16" t="str">
        <f t="shared" si="10"/>
        <v>{s:'638138', v:196 , c:'放デイ１・定超・未計画２・評減・'},</v>
      </c>
      <c r="AN1361" s="16"/>
    </row>
    <row r="1362" ht="16.5" customHeight="1">
      <c r="A1362" s="29">
        <v>63.0</v>
      </c>
      <c r="B1362" s="30">
        <v>8139.0</v>
      </c>
      <c r="C1362" s="31">
        <v>1360.0</v>
      </c>
      <c r="D1362" s="32" t="s">
        <v>1556</v>
      </c>
      <c r="E1362" s="289"/>
      <c r="F1362" s="69"/>
      <c r="G1362" s="76"/>
      <c r="H1362" s="63"/>
      <c r="I1362" s="63"/>
      <c r="J1362" s="51"/>
      <c r="K1362" s="69"/>
      <c r="L1362" s="65"/>
      <c r="M1362" s="65"/>
      <c r="N1362" s="98"/>
      <c r="O1362" s="293"/>
      <c r="P1362" s="98"/>
      <c r="Q1362" s="66"/>
      <c r="R1362" s="96"/>
      <c r="S1362" s="96"/>
      <c r="T1362" s="7"/>
      <c r="U1362" s="7"/>
      <c r="V1362" s="7"/>
      <c r="W1362" s="152"/>
      <c r="X1362" s="41"/>
      <c r="Y1362" s="68"/>
      <c r="Z1362" s="43"/>
      <c r="AA1362" s="43"/>
      <c r="AB1362" s="44"/>
      <c r="AC1362" s="82" t="s">
        <v>30</v>
      </c>
      <c r="AD1362" s="83">
        <v>5.0</v>
      </c>
      <c r="AE1362" s="83"/>
      <c r="AF1362" s="84" t="s">
        <v>31</v>
      </c>
      <c r="AG1362" s="45">
        <v>457.0</v>
      </c>
      <c r="AH1362" s="79"/>
      <c r="AI1362" s="80"/>
      <c r="AJ1362" s="80"/>
      <c r="AK1362" s="80"/>
      <c r="AL1362" s="14"/>
      <c r="AM1362" s="16" t="str">
        <f t="shared" si="10"/>
        <v>{s:'638139', v:457 , c:'放デイ１・定超・拘減・'},</v>
      </c>
      <c r="AN1362" s="16"/>
    </row>
    <row r="1363" ht="16.5" customHeight="1">
      <c r="A1363" s="29">
        <v>63.0</v>
      </c>
      <c r="B1363" s="30">
        <v>8140.0</v>
      </c>
      <c r="C1363" s="31">
        <v>1361.0</v>
      </c>
      <c r="D1363" s="32" t="s">
        <v>1557</v>
      </c>
      <c r="E1363" s="289"/>
      <c r="F1363" s="69"/>
      <c r="G1363" s="76"/>
      <c r="H1363" s="63"/>
      <c r="I1363" s="63"/>
      <c r="J1363" s="51"/>
      <c r="K1363" s="69"/>
      <c r="L1363" s="65"/>
      <c r="M1363" s="65"/>
      <c r="N1363" s="98"/>
      <c r="O1363" s="293"/>
      <c r="P1363" s="98"/>
      <c r="Q1363" s="66"/>
      <c r="R1363" s="115"/>
      <c r="S1363" s="115"/>
      <c r="T1363" s="22"/>
      <c r="U1363" s="22"/>
      <c r="V1363" s="22"/>
      <c r="W1363" s="291"/>
      <c r="X1363" s="56"/>
      <c r="Y1363" s="72"/>
      <c r="Z1363" s="59" t="s">
        <v>20</v>
      </c>
      <c r="AA1363" s="41" t="s">
        <v>21</v>
      </c>
      <c r="AB1363" s="86">
        <v>0.85</v>
      </c>
      <c r="AC1363" s="87"/>
      <c r="AD1363" s="83"/>
      <c r="AE1363" s="83"/>
      <c r="AF1363" s="84"/>
      <c r="AG1363" s="45">
        <v>388.0</v>
      </c>
      <c r="AH1363" s="79"/>
      <c r="AI1363" s="80"/>
      <c r="AJ1363" s="80"/>
      <c r="AK1363" s="80"/>
      <c r="AL1363" s="14"/>
      <c r="AM1363" s="16" t="str">
        <f t="shared" si="10"/>
        <v>{s:'638140', v:388 , c:'放デイ１・定超・評減・拘減・'},</v>
      </c>
      <c r="AN1363" s="16"/>
    </row>
    <row r="1364" ht="16.5" customHeight="1">
      <c r="A1364" s="29">
        <v>63.0</v>
      </c>
      <c r="B1364" s="30">
        <v>8141.0</v>
      </c>
      <c r="C1364" s="31">
        <v>1362.0</v>
      </c>
      <c r="D1364" s="32" t="s">
        <v>1558</v>
      </c>
      <c r="E1364" s="69"/>
      <c r="F1364" s="69"/>
      <c r="G1364" s="76"/>
      <c r="H1364" s="63"/>
      <c r="I1364" s="63"/>
      <c r="J1364" s="51"/>
      <c r="K1364" s="69"/>
      <c r="L1364" s="65"/>
      <c r="M1364" s="65"/>
      <c r="N1364" s="98"/>
      <c r="O1364" s="293"/>
      <c r="P1364" s="98"/>
      <c r="Q1364" s="66"/>
      <c r="R1364" s="33" t="s">
        <v>23</v>
      </c>
      <c r="S1364" s="124" t="s">
        <v>24</v>
      </c>
      <c r="T1364" s="7"/>
      <c r="U1364" s="7"/>
      <c r="V1364" s="7"/>
      <c r="W1364" s="152"/>
      <c r="X1364" s="41" t="s">
        <v>21</v>
      </c>
      <c r="Y1364" s="68">
        <v>0.7</v>
      </c>
      <c r="Z1364" s="88"/>
      <c r="AA1364" s="88"/>
      <c r="AB1364" s="89"/>
      <c r="AC1364" s="87"/>
      <c r="AD1364" s="90"/>
      <c r="AE1364" s="90"/>
      <c r="AF1364" s="91"/>
      <c r="AG1364" s="45">
        <v>318.0</v>
      </c>
      <c r="AH1364" s="79"/>
      <c r="AI1364" s="80"/>
      <c r="AJ1364" s="80"/>
      <c r="AK1364" s="80"/>
      <c r="AL1364" s="14"/>
      <c r="AM1364" s="16" t="str">
        <f t="shared" si="10"/>
        <v>{s:'638141', v:318 , c:'放デイ１・定超・未計画・拘減・'},</v>
      </c>
      <c r="AN1364" s="16"/>
    </row>
    <row r="1365" ht="16.5" customHeight="1">
      <c r="A1365" s="29">
        <v>63.0</v>
      </c>
      <c r="B1365" s="30">
        <v>8142.0</v>
      </c>
      <c r="C1365" s="31">
        <v>1363.0</v>
      </c>
      <c r="D1365" s="32" t="s">
        <v>1559</v>
      </c>
      <c r="E1365" s="69"/>
      <c r="F1365" s="69"/>
      <c r="G1365" s="76"/>
      <c r="H1365" s="63"/>
      <c r="I1365" s="63"/>
      <c r="J1365" s="51"/>
      <c r="K1365" s="69"/>
      <c r="L1365" s="65"/>
      <c r="M1365" s="65"/>
      <c r="N1365" s="98"/>
      <c r="O1365" s="293"/>
      <c r="P1365" s="98"/>
      <c r="Q1365" s="66"/>
      <c r="R1365" s="70"/>
      <c r="S1365" s="110"/>
      <c r="T1365" s="22"/>
      <c r="U1365" s="22"/>
      <c r="V1365" s="22"/>
      <c r="W1365" s="291"/>
      <c r="X1365" s="56"/>
      <c r="Y1365" s="72"/>
      <c r="Z1365" s="73" t="s">
        <v>20</v>
      </c>
      <c r="AA1365" s="74" t="s">
        <v>21</v>
      </c>
      <c r="AB1365" s="92">
        <v>0.85</v>
      </c>
      <c r="AC1365" s="87"/>
      <c r="AD1365" s="90"/>
      <c r="AE1365" s="90"/>
      <c r="AF1365" s="91"/>
      <c r="AG1365" s="45">
        <v>270.0</v>
      </c>
      <c r="AH1365" s="79"/>
      <c r="AI1365" s="80"/>
      <c r="AJ1365" s="80"/>
      <c r="AK1365" s="80"/>
      <c r="AL1365" s="14"/>
      <c r="AM1365" s="16" t="str">
        <f t="shared" si="10"/>
        <v>{s:'638142', v:270 , c:'放デイ１・定超・未計画・評減・拘減・'},</v>
      </c>
      <c r="AN1365" s="16"/>
    </row>
    <row r="1366" ht="16.5" customHeight="1">
      <c r="A1366" s="29">
        <v>63.0</v>
      </c>
      <c r="B1366" s="30">
        <v>8143.0</v>
      </c>
      <c r="C1366" s="31">
        <v>1364.0</v>
      </c>
      <c r="D1366" s="32" t="s">
        <v>1560</v>
      </c>
      <c r="E1366" s="69"/>
      <c r="F1366" s="69"/>
      <c r="G1366" s="76"/>
      <c r="H1366" s="63"/>
      <c r="I1366" s="63"/>
      <c r="J1366" s="51"/>
      <c r="K1366" s="69"/>
      <c r="L1366" s="65"/>
      <c r="M1366" s="65"/>
      <c r="N1366" s="98"/>
      <c r="O1366" s="293"/>
      <c r="P1366" s="98"/>
      <c r="Q1366" s="66"/>
      <c r="R1366" s="70"/>
      <c r="S1366" s="96" t="s">
        <v>27</v>
      </c>
      <c r="T1366" s="7"/>
      <c r="U1366" s="7"/>
      <c r="V1366" s="7"/>
      <c r="W1366" s="152"/>
      <c r="X1366" s="41" t="s">
        <v>21</v>
      </c>
      <c r="Y1366" s="68">
        <v>0.5</v>
      </c>
      <c r="Z1366" s="77"/>
      <c r="AA1366" s="77"/>
      <c r="AB1366" s="72"/>
      <c r="AC1366" s="87"/>
      <c r="AD1366" s="90"/>
      <c r="AE1366" s="90"/>
      <c r="AF1366" s="91"/>
      <c r="AG1366" s="45">
        <v>226.0</v>
      </c>
      <c r="AH1366" s="79"/>
      <c r="AI1366" s="80"/>
      <c r="AJ1366" s="80"/>
      <c r="AK1366" s="80"/>
      <c r="AL1366" s="14"/>
      <c r="AM1366" s="16" t="str">
        <f t="shared" si="10"/>
        <v>{s:'638143', v:226 , c:'放デイ１・定超・未計画２・拘減・'},</v>
      </c>
      <c r="AN1366" s="16"/>
    </row>
    <row r="1367" ht="16.5" customHeight="1">
      <c r="A1367" s="29">
        <v>63.0</v>
      </c>
      <c r="B1367" s="30">
        <v>8144.0</v>
      </c>
      <c r="C1367" s="31">
        <v>1365.0</v>
      </c>
      <c r="D1367" s="32" t="s">
        <v>1561</v>
      </c>
      <c r="E1367" s="69"/>
      <c r="F1367" s="69"/>
      <c r="G1367" s="76"/>
      <c r="H1367" s="63"/>
      <c r="I1367" s="63"/>
      <c r="J1367" s="51"/>
      <c r="K1367" s="69"/>
      <c r="L1367" s="65"/>
      <c r="M1367" s="65"/>
      <c r="N1367" s="98"/>
      <c r="O1367" s="293"/>
      <c r="P1367" s="98"/>
      <c r="Q1367" s="66"/>
      <c r="R1367" s="78"/>
      <c r="S1367" s="115"/>
      <c r="T1367" s="22"/>
      <c r="U1367" s="22"/>
      <c r="V1367" s="22"/>
      <c r="W1367" s="291"/>
      <c r="X1367" s="56"/>
      <c r="Y1367" s="72"/>
      <c r="Z1367" s="73" t="s">
        <v>20</v>
      </c>
      <c r="AA1367" s="74" t="s">
        <v>21</v>
      </c>
      <c r="AB1367" s="92">
        <v>0.85</v>
      </c>
      <c r="AC1367" s="93"/>
      <c r="AD1367" s="77"/>
      <c r="AE1367" s="77"/>
      <c r="AF1367" s="72"/>
      <c r="AG1367" s="114">
        <v>191.0</v>
      </c>
      <c r="AH1367" s="79"/>
      <c r="AI1367" s="80"/>
      <c r="AJ1367" s="80"/>
      <c r="AK1367" s="80"/>
      <c r="AL1367" s="14"/>
      <c r="AM1367" s="16" t="str">
        <f t="shared" si="10"/>
        <v>{s:'638144', v:191 , c:'放デイ１・定超・未計画２・評減・拘減・'},</v>
      </c>
      <c r="AN1367" s="16"/>
    </row>
    <row r="1368" ht="16.5" customHeight="1">
      <c r="A1368" s="29">
        <v>63.0</v>
      </c>
      <c r="B1368" s="30">
        <v>8113.0</v>
      </c>
      <c r="C1368" s="31">
        <v>1366.0</v>
      </c>
      <c r="D1368" s="32" t="s">
        <v>1562</v>
      </c>
      <c r="E1368" s="69"/>
      <c r="F1368" s="69"/>
      <c r="G1368" s="94"/>
      <c r="H1368" s="8"/>
      <c r="I1368" s="8"/>
      <c r="J1368" s="95"/>
      <c r="K1368" s="82" t="s">
        <v>38</v>
      </c>
      <c r="L1368" s="96"/>
      <c r="M1368" s="96"/>
      <c r="N1368" s="7"/>
      <c r="O1368" s="52"/>
      <c r="P1368" s="8"/>
      <c r="Q1368" s="54"/>
      <c r="R1368" s="287"/>
      <c r="S1368" s="287"/>
      <c r="T1368" s="7"/>
      <c r="U1368" s="7"/>
      <c r="V1368" s="7"/>
      <c r="W1368" s="152"/>
      <c r="X1368" s="41"/>
      <c r="Y1368" s="42"/>
      <c r="Z1368" s="43"/>
      <c r="AA1368" s="43"/>
      <c r="AB1368" s="43"/>
      <c r="AC1368" s="288"/>
      <c r="AD1368" s="43"/>
      <c r="AE1368" s="43"/>
      <c r="AF1368" s="44"/>
      <c r="AG1368" s="45">
        <v>468.0</v>
      </c>
      <c r="AH1368" s="79"/>
      <c r="AI1368" s="80"/>
      <c r="AJ1368" s="80"/>
      <c r="AK1368" s="80"/>
      <c r="AL1368" s="14"/>
      <c r="AM1368" s="16" t="str">
        <f t="shared" si="10"/>
        <v>{s:'638113', v:468 , c:'放デイ１・有資格１・定超・'},</v>
      </c>
      <c r="AN1368" s="16"/>
    </row>
    <row r="1369" ht="16.5" customHeight="1">
      <c r="A1369" s="29">
        <v>63.0</v>
      </c>
      <c r="B1369" s="30">
        <v>8145.0</v>
      </c>
      <c r="C1369" s="31">
        <v>1367.0</v>
      </c>
      <c r="D1369" s="32" t="s">
        <v>1563</v>
      </c>
      <c r="E1369" s="69"/>
      <c r="F1369" s="69"/>
      <c r="G1369" s="94"/>
      <c r="H1369" s="63"/>
      <c r="I1369" s="8"/>
      <c r="J1369" s="95"/>
      <c r="K1369" s="87"/>
      <c r="L1369" s="83">
        <v>9.0</v>
      </c>
      <c r="M1369" s="97" t="s">
        <v>40</v>
      </c>
      <c r="N1369" s="8"/>
      <c r="O1369" s="52"/>
      <c r="P1369" s="8"/>
      <c r="Q1369" s="54"/>
      <c r="R1369" s="290"/>
      <c r="S1369" s="290"/>
      <c r="T1369" s="22"/>
      <c r="U1369" s="22"/>
      <c r="V1369" s="22"/>
      <c r="W1369" s="291"/>
      <c r="X1369" s="56"/>
      <c r="Y1369" s="58"/>
      <c r="Z1369" s="59" t="s">
        <v>20</v>
      </c>
      <c r="AA1369" s="41" t="s">
        <v>21</v>
      </c>
      <c r="AB1369" s="60">
        <v>0.85</v>
      </c>
      <c r="AC1369" s="288"/>
      <c r="AD1369" s="43"/>
      <c r="AE1369" s="43"/>
      <c r="AF1369" s="44"/>
      <c r="AG1369" s="45">
        <v>398.0</v>
      </c>
      <c r="AH1369" s="79"/>
      <c r="AI1369" s="80"/>
      <c r="AJ1369" s="80"/>
      <c r="AK1369" s="80"/>
      <c r="AL1369" s="14"/>
      <c r="AM1369" s="16" t="str">
        <f t="shared" si="10"/>
        <v>{s:'638145', v:398 , c:'放デイ１・有資格１・定超・評減・'},</v>
      </c>
      <c r="AN1369" s="16"/>
    </row>
    <row r="1370" ht="16.5" customHeight="1">
      <c r="A1370" s="29">
        <v>63.0</v>
      </c>
      <c r="B1370" s="30">
        <v>8114.0</v>
      </c>
      <c r="C1370" s="31">
        <v>1368.0</v>
      </c>
      <c r="D1370" s="32" t="s">
        <v>1564</v>
      </c>
      <c r="E1370" s="69"/>
      <c r="F1370" s="69"/>
      <c r="G1370" s="94"/>
      <c r="H1370" s="98"/>
      <c r="I1370" s="8"/>
      <c r="J1370" s="54"/>
      <c r="K1370" s="87"/>
      <c r="L1370" s="14"/>
      <c r="M1370" s="99"/>
      <c r="N1370" s="294"/>
      <c r="O1370" s="295"/>
      <c r="P1370" s="294"/>
      <c r="Q1370" s="100"/>
      <c r="R1370" s="33" t="s">
        <v>23</v>
      </c>
      <c r="S1370" s="124" t="s">
        <v>24</v>
      </c>
      <c r="T1370" s="7"/>
      <c r="U1370" s="7"/>
      <c r="V1370" s="7"/>
      <c r="W1370" s="152"/>
      <c r="X1370" s="41" t="s">
        <v>21</v>
      </c>
      <c r="Y1370" s="68">
        <v>0.7</v>
      </c>
      <c r="Z1370" s="43"/>
      <c r="AA1370" s="43"/>
      <c r="AB1370" s="43"/>
      <c r="AC1370" s="288"/>
      <c r="AD1370" s="43"/>
      <c r="AE1370" s="43"/>
      <c r="AF1370" s="44"/>
      <c r="AG1370" s="45">
        <v>328.0</v>
      </c>
      <c r="AH1370" s="79"/>
      <c r="AI1370" s="80"/>
      <c r="AJ1370" s="80"/>
      <c r="AK1370" s="80"/>
      <c r="AL1370" s="14"/>
      <c r="AM1370" s="16" t="str">
        <f t="shared" si="10"/>
        <v>{s:'638114', v:328 , c:'放デイ１・有資格１・定超・未計画・'},</v>
      </c>
      <c r="AN1370" s="16"/>
    </row>
    <row r="1371" ht="16.5" customHeight="1">
      <c r="A1371" s="29">
        <v>63.0</v>
      </c>
      <c r="B1371" s="30">
        <v>8146.0</v>
      </c>
      <c r="C1371" s="31">
        <v>1369.0</v>
      </c>
      <c r="D1371" s="32" t="s">
        <v>1565</v>
      </c>
      <c r="E1371" s="69"/>
      <c r="F1371" s="69"/>
      <c r="G1371" s="94"/>
      <c r="H1371" s="98"/>
      <c r="I1371" s="8"/>
      <c r="J1371" s="54"/>
      <c r="K1371" s="87"/>
      <c r="L1371" s="83"/>
      <c r="M1371" s="97"/>
      <c r="N1371" s="294"/>
      <c r="O1371" s="295"/>
      <c r="P1371" s="294"/>
      <c r="Q1371" s="100"/>
      <c r="R1371" s="70"/>
      <c r="S1371" s="110"/>
      <c r="T1371" s="22"/>
      <c r="U1371" s="22"/>
      <c r="V1371" s="22"/>
      <c r="W1371" s="291"/>
      <c r="X1371" s="56"/>
      <c r="Y1371" s="72"/>
      <c r="Z1371" s="73" t="s">
        <v>20</v>
      </c>
      <c r="AA1371" s="74" t="s">
        <v>21</v>
      </c>
      <c r="AB1371" s="75">
        <v>0.85</v>
      </c>
      <c r="AC1371" s="288"/>
      <c r="AD1371" s="43"/>
      <c r="AE1371" s="43"/>
      <c r="AF1371" s="44"/>
      <c r="AG1371" s="45">
        <v>279.0</v>
      </c>
      <c r="AH1371" s="79"/>
      <c r="AI1371" s="80"/>
      <c r="AJ1371" s="80"/>
      <c r="AK1371" s="80"/>
      <c r="AL1371" s="14"/>
      <c r="AM1371" s="16" t="str">
        <f t="shared" si="10"/>
        <v>{s:'638146', v:279 , c:'放デイ１・有資格１・定超・未計画・評減・'},</v>
      </c>
      <c r="AN1371" s="16"/>
    </row>
    <row r="1372" ht="16.5" customHeight="1">
      <c r="A1372" s="29">
        <v>63.0</v>
      </c>
      <c r="B1372" s="30">
        <v>8147.0</v>
      </c>
      <c r="C1372" s="31">
        <v>1370.0</v>
      </c>
      <c r="D1372" s="32" t="s">
        <v>1566</v>
      </c>
      <c r="E1372" s="69"/>
      <c r="F1372" s="69"/>
      <c r="G1372" s="94"/>
      <c r="H1372" s="98"/>
      <c r="I1372" s="8"/>
      <c r="J1372" s="54"/>
      <c r="K1372" s="69"/>
      <c r="L1372" s="83"/>
      <c r="M1372" s="97"/>
      <c r="N1372" s="294"/>
      <c r="O1372" s="295"/>
      <c r="P1372" s="294"/>
      <c r="Q1372" s="100"/>
      <c r="R1372" s="70"/>
      <c r="S1372" s="124" t="s">
        <v>27</v>
      </c>
      <c r="T1372" s="7"/>
      <c r="U1372" s="7"/>
      <c r="V1372" s="7"/>
      <c r="W1372" s="152"/>
      <c r="X1372" s="41" t="s">
        <v>21</v>
      </c>
      <c r="Y1372" s="68">
        <v>0.5</v>
      </c>
      <c r="Z1372" s="77"/>
      <c r="AA1372" s="77"/>
      <c r="AB1372" s="77"/>
      <c r="AC1372" s="292"/>
      <c r="AD1372" s="77"/>
      <c r="AE1372" s="77"/>
      <c r="AF1372" s="72"/>
      <c r="AG1372" s="45">
        <v>234.0</v>
      </c>
      <c r="AH1372" s="79"/>
      <c r="AI1372" s="80"/>
      <c r="AJ1372" s="80"/>
      <c r="AK1372" s="80"/>
      <c r="AL1372" s="14"/>
      <c r="AM1372" s="16" t="str">
        <f t="shared" si="10"/>
        <v>{s:'638147', v:234 , c:'放デイ１・有資格１・定超・未計画２・'},</v>
      </c>
      <c r="AN1372" s="16"/>
    </row>
    <row r="1373" ht="16.5" customHeight="1">
      <c r="A1373" s="29">
        <v>63.0</v>
      </c>
      <c r="B1373" s="30">
        <v>8148.0</v>
      </c>
      <c r="C1373" s="31">
        <v>1371.0</v>
      </c>
      <c r="D1373" s="32" t="s">
        <v>1567</v>
      </c>
      <c r="E1373" s="69"/>
      <c r="F1373" s="69"/>
      <c r="G1373" s="94"/>
      <c r="H1373" s="98"/>
      <c r="I1373" s="8"/>
      <c r="J1373" s="54"/>
      <c r="K1373" s="69"/>
      <c r="L1373" s="83"/>
      <c r="M1373" s="97"/>
      <c r="N1373" s="294"/>
      <c r="O1373" s="295"/>
      <c r="P1373" s="294"/>
      <c r="Q1373" s="100"/>
      <c r="R1373" s="78"/>
      <c r="S1373" s="110"/>
      <c r="T1373" s="22"/>
      <c r="U1373" s="22"/>
      <c r="V1373" s="22"/>
      <c r="W1373" s="291"/>
      <c r="X1373" s="56"/>
      <c r="Y1373" s="72"/>
      <c r="Z1373" s="73" t="s">
        <v>20</v>
      </c>
      <c r="AA1373" s="74" t="s">
        <v>21</v>
      </c>
      <c r="AB1373" s="75">
        <v>0.85</v>
      </c>
      <c r="AC1373" s="288"/>
      <c r="AD1373" s="43"/>
      <c r="AE1373" s="43"/>
      <c r="AF1373" s="44"/>
      <c r="AG1373" s="45">
        <v>199.0</v>
      </c>
      <c r="AH1373" s="79"/>
      <c r="AI1373" s="80"/>
      <c r="AJ1373" s="80"/>
      <c r="AK1373" s="80"/>
      <c r="AL1373" s="14"/>
      <c r="AM1373" s="16" t="str">
        <f t="shared" si="10"/>
        <v>{s:'638148', v:199 , c:'放デイ１・有資格１・定超・未計画２・評減・'},</v>
      </c>
      <c r="AN1373" s="16"/>
    </row>
    <row r="1374" ht="16.5" customHeight="1">
      <c r="A1374" s="29">
        <v>63.0</v>
      </c>
      <c r="B1374" s="30">
        <v>8149.0</v>
      </c>
      <c r="C1374" s="31">
        <v>1372.0</v>
      </c>
      <c r="D1374" s="32" t="s">
        <v>1568</v>
      </c>
      <c r="E1374" s="69"/>
      <c r="F1374" s="69"/>
      <c r="G1374" s="94"/>
      <c r="H1374" s="98"/>
      <c r="I1374" s="8"/>
      <c r="J1374" s="54"/>
      <c r="K1374" s="69"/>
      <c r="L1374" s="83"/>
      <c r="M1374" s="97"/>
      <c r="N1374" s="294"/>
      <c r="O1374" s="295"/>
      <c r="P1374" s="294"/>
      <c r="Q1374" s="100"/>
      <c r="R1374" s="96"/>
      <c r="S1374" s="96"/>
      <c r="T1374" s="7"/>
      <c r="U1374" s="7"/>
      <c r="V1374" s="7"/>
      <c r="W1374" s="152"/>
      <c r="X1374" s="41"/>
      <c r="Y1374" s="68"/>
      <c r="Z1374" s="43"/>
      <c r="AA1374" s="43"/>
      <c r="AB1374" s="44"/>
      <c r="AC1374" s="82" t="s">
        <v>30</v>
      </c>
      <c r="AD1374" s="83">
        <v>5.0</v>
      </c>
      <c r="AE1374" s="83"/>
      <c r="AF1374" s="84" t="s">
        <v>31</v>
      </c>
      <c r="AG1374" s="45">
        <v>463.0</v>
      </c>
      <c r="AH1374" s="79"/>
      <c r="AI1374" s="80"/>
      <c r="AJ1374" s="80"/>
      <c r="AK1374" s="80"/>
      <c r="AL1374" s="14"/>
      <c r="AM1374" s="16" t="str">
        <f t="shared" si="10"/>
        <v>{s:'638149', v:463 , c:'放デイ１・有資格１・定超・拘減・'},</v>
      </c>
      <c r="AN1374" s="16"/>
    </row>
    <row r="1375" ht="16.5" customHeight="1">
      <c r="A1375" s="29">
        <v>63.0</v>
      </c>
      <c r="B1375" s="30">
        <v>8150.0</v>
      </c>
      <c r="C1375" s="31">
        <v>1373.0</v>
      </c>
      <c r="D1375" s="32" t="s">
        <v>1569</v>
      </c>
      <c r="E1375" s="69"/>
      <c r="F1375" s="69"/>
      <c r="G1375" s="94"/>
      <c r="H1375" s="98"/>
      <c r="I1375" s="8"/>
      <c r="J1375" s="54"/>
      <c r="K1375" s="69"/>
      <c r="L1375" s="83"/>
      <c r="M1375" s="97"/>
      <c r="N1375" s="294"/>
      <c r="O1375" s="295"/>
      <c r="P1375" s="294"/>
      <c r="Q1375" s="100"/>
      <c r="R1375" s="115"/>
      <c r="S1375" s="115"/>
      <c r="T1375" s="22"/>
      <c r="U1375" s="22"/>
      <c r="V1375" s="22"/>
      <c r="W1375" s="291"/>
      <c r="X1375" s="56"/>
      <c r="Y1375" s="72"/>
      <c r="Z1375" s="59" t="s">
        <v>20</v>
      </c>
      <c r="AA1375" s="41" t="s">
        <v>21</v>
      </c>
      <c r="AB1375" s="86">
        <v>0.85</v>
      </c>
      <c r="AC1375" s="87"/>
      <c r="AD1375" s="83"/>
      <c r="AE1375" s="83"/>
      <c r="AF1375" s="84"/>
      <c r="AG1375" s="45">
        <v>393.0</v>
      </c>
      <c r="AH1375" s="79"/>
      <c r="AI1375" s="80"/>
      <c r="AJ1375" s="80"/>
      <c r="AK1375" s="80"/>
      <c r="AL1375" s="14"/>
      <c r="AM1375" s="16" t="str">
        <f t="shared" si="10"/>
        <v>{s:'638150', v:393 , c:'放デイ１・有資格１・定超・評減・拘減・'},</v>
      </c>
      <c r="AN1375" s="16"/>
    </row>
    <row r="1376" ht="16.5" customHeight="1">
      <c r="A1376" s="29">
        <v>63.0</v>
      </c>
      <c r="B1376" s="30">
        <v>8151.0</v>
      </c>
      <c r="C1376" s="31">
        <v>1374.0</v>
      </c>
      <c r="D1376" s="32" t="s">
        <v>1570</v>
      </c>
      <c r="E1376" s="69"/>
      <c r="F1376" s="69"/>
      <c r="G1376" s="94"/>
      <c r="H1376" s="98"/>
      <c r="I1376" s="8"/>
      <c r="J1376" s="54"/>
      <c r="K1376" s="69"/>
      <c r="L1376" s="83"/>
      <c r="M1376" s="97"/>
      <c r="N1376" s="294"/>
      <c r="O1376" s="295"/>
      <c r="P1376" s="294"/>
      <c r="Q1376" s="100"/>
      <c r="R1376" s="33" t="s">
        <v>23</v>
      </c>
      <c r="S1376" s="124" t="s">
        <v>24</v>
      </c>
      <c r="T1376" s="7"/>
      <c r="U1376" s="7"/>
      <c r="V1376" s="7"/>
      <c r="W1376" s="152"/>
      <c r="X1376" s="41" t="s">
        <v>21</v>
      </c>
      <c r="Y1376" s="68">
        <v>0.7</v>
      </c>
      <c r="Z1376" s="88"/>
      <c r="AA1376" s="88"/>
      <c r="AB1376" s="89"/>
      <c r="AC1376" s="87"/>
      <c r="AD1376" s="90"/>
      <c r="AE1376" s="90"/>
      <c r="AF1376" s="91"/>
      <c r="AG1376" s="45">
        <v>323.0</v>
      </c>
      <c r="AH1376" s="79"/>
      <c r="AI1376" s="80"/>
      <c r="AJ1376" s="80"/>
      <c r="AK1376" s="80"/>
      <c r="AL1376" s="14"/>
      <c r="AM1376" s="16" t="str">
        <f t="shared" si="10"/>
        <v>{s:'638151', v:323 , c:'放デイ１・有資格１・定超・未計画・拘減・'},</v>
      </c>
      <c r="AN1376" s="16"/>
    </row>
    <row r="1377" ht="16.5" customHeight="1">
      <c r="A1377" s="29">
        <v>63.0</v>
      </c>
      <c r="B1377" s="30">
        <v>8152.0</v>
      </c>
      <c r="C1377" s="31">
        <v>1375.0</v>
      </c>
      <c r="D1377" s="32" t="s">
        <v>1571</v>
      </c>
      <c r="E1377" s="69"/>
      <c r="F1377" s="69"/>
      <c r="G1377" s="94"/>
      <c r="H1377" s="98"/>
      <c r="I1377" s="8"/>
      <c r="J1377" s="54"/>
      <c r="K1377" s="69"/>
      <c r="L1377" s="83"/>
      <c r="M1377" s="97"/>
      <c r="N1377" s="294"/>
      <c r="O1377" s="295"/>
      <c r="P1377" s="294"/>
      <c r="Q1377" s="100"/>
      <c r="R1377" s="70"/>
      <c r="S1377" s="110"/>
      <c r="T1377" s="22"/>
      <c r="U1377" s="22"/>
      <c r="V1377" s="22"/>
      <c r="W1377" s="291"/>
      <c r="X1377" s="56"/>
      <c r="Y1377" s="72"/>
      <c r="Z1377" s="73" t="s">
        <v>20</v>
      </c>
      <c r="AA1377" s="74" t="s">
        <v>21</v>
      </c>
      <c r="AB1377" s="92">
        <v>0.85</v>
      </c>
      <c r="AC1377" s="87"/>
      <c r="AD1377" s="90"/>
      <c r="AE1377" s="90"/>
      <c r="AF1377" s="91"/>
      <c r="AG1377" s="45">
        <v>274.0</v>
      </c>
      <c r="AH1377" s="79"/>
      <c r="AI1377" s="80"/>
      <c r="AJ1377" s="80"/>
      <c r="AK1377" s="80"/>
      <c r="AL1377" s="14"/>
      <c r="AM1377" s="16" t="str">
        <f t="shared" si="10"/>
        <v>{s:'638152', v:274 , c:'放デイ１・有資格１・定超・未計画・評減・拘減・'},</v>
      </c>
      <c r="AN1377" s="16"/>
    </row>
    <row r="1378" ht="16.5" customHeight="1">
      <c r="A1378" s="29">
        <v>63.0</v>
      </c>
      <c r="B1378" s="30">
        <v>8153.0</v>
      </c>
      <c r="C1378" s="31">
        <v>1376.0</v>
      </c>
      <c r="D1378" s="32" t="s">
        <v>1572</v>
      </c>
      <c r="E1378" s="69"/>
      <c r="F1378" s="69"/>
      <c r="G1378" s="94"/>
      <c r="H1378" s="98"/>
      <c r="I1378" s="8"/>
      <c r="J1378" s="54"/>
      <c r="K1378" s="69"/>
      <c r="L1378" s="83"/>
      <c r="M1378" s="97"/>
      <c r="N1378" s="294"/>
      <c r="O1378" s="295"/>
      <c r="P1378" s="294"/>
      <c r="Q1378" s="100"/>
      <c r="R1378" s="70"/>
      <c r="S1378" s="96" t="s">
        <v>27</v>
      </c>
      <c r="T1378" s="7"/>
      <c r="U1378" s="7"/>
      <c r="V1378" s="7"/>
      <c r="W1378" s="152"/>
      <c r="X1378" s="41" t="s">
        <v>21</v>
      </c>
      <c r="Y1378" s="68">
        <v>0.5</v>
      </c>
      <c r="Z1378" s="77"/>
      <c r="AA1378" s="77"/>
      <c r="AB1378" s="72"/>
      <c r="AC1378" s="87"/>
      <c r="AD1378" s="90"/>
      <c r="AE1378" s="90"/>
      <c r="AF1378" s="91"/>
      <c r="AG1378" s="45">
        <v>229.0</v>
      </c>
      <c r="AH1378" s="79"/>
      <c r="AI1378" s="80"/>
      <c r="AJ1378" s="80"/>
      <c r="AK1378" s="80"/>
      <c r="AL1378" s="14"/>
      <c r="AM1378" s="16" t="str">
        <f t="shared" si="10"/>
        <v>{s:'638153', v:229 , c:'放デイ１・有資格１・定超・未計画２・拘減・'},</v>
      </c>
      <c r="AN1378" s="16"/>
    </row>
    <row r="1379" ht="16.5" customHeight="1">
      <c r="A1379" s="29">
        <v>63.0</v>
      </c>
      <c r="B1379" s="30">
        <v>8154.0</v>
      </c>
      <c r="C1379" s="31">
        <v>1377.0</v>
      </c>
      <c r="D1379" s="32" t="s">
        <v>1573</v>
      </c>
      <c r="E1379" s="69"/>
      <c r="F1379" s="69"/>
      <c r="G1379" s="94"/>
      <c r="H1379" s="98"/>
      <c r="I1379" s="8"/>
      <c r="J1379" s="54"/>
      <c r="K1379" s="69"/>
      <c r="L1379" s="83"/>
      <c r="M1379" s="97"/>
      <c r="N1379" s="294"/>
      <c r="O1379" s="295"/>
      <c r="P1379" s="294"/>
      <c r="Q1379" s="100"/>
      <c r="R1379" s="78"/>
      <c r="S1379" s="115"/>
      <c r="T1379" s="22"/>
      <c r="U1379" s="22"/>
      <c r="V1379" s="22"/>
      <c r="W1379" s="291"/>
      <c r="X1379" s="56"/>
      <c r="Y1379" s="72"/>
      <c r="Z1379" s="73" t="s">
        <v>20</v>
      </c>
      <c r="AA1379" s="74" t="s">
        <v>21</v>
      </c>
      <c r="AB1379" s="92">
        <v>0.85</v>
      </c>
      <c r="AC1379" s="93"/>
      <c r="AD1379" s="77"/>
      <c r="AE1379" s="77"/>
      <c r="AF1379" s="72"/>
      <c r="AG1379" s="45">
        <v>194.0</v>
      </c>
      <c r="AH1379" s="79"/>
      <c r="AI1379" s="80"/>
      <c r="AJ1379" s="80"/>
      <c r="AK1379" s="80"/>
      <c r="AL1379" s="14"/>
      <c r="AM1379" s="16" t="str">
        <f t="shared" si="10"/>
        <v>{s:'638154', v:194 , c:'放デイ１・有資格１・定超・未計画２・評減・拘減・'},</v>
      </c>
      <c r="AN1379" s="16"/>
    </row>
    <row r="1380" ht="16.5" customHeight="1">
      <c r="A1380" s="29">
        <v>63.0</v>
      </c>
      <c r="B1380" s="30">
        <v>8121.0</v>
      </c>
      <c r="C1380" s="31">
        <v>1378.0</v>
      </c>
      <c r="D1380" s="32" t="s">
        <v>1574</v>
      </c>
      <c r="E1380" s="69"/>
      <c r="F1380" s="69"/>
      <c r="G1380" s="102" t="s">
        <v>52</v>
      </c>
      <c r="H1380" s="35"/>
      <c r="I1380" s="35"/>
      <c r="J1380" s="36"/>
      <c r="K1380" s="168"/>
      <c r="L1380" s="7"/>
      <c r="M1380" s="38"/>
      <c r="N1380" s="7"/>
      <c r="O1380" s="52"/>
      <c r="P1380" s="8"/>
      <c r="Q1380" s="54"/>
      <c r="R1380" s="287"/>
      <c r="S1380" s="287"/>
      <c r="T1380" s="7"/>
      <c r="U1380" s="7"/>
      <c r="V1380" s="7"/>
      <c r="W1380" s="152"/>
      <c r="X1380" s="41"/>
      <c r="Y1380" s="42"/>
      <c r="Z1380" s="43"/>
      <c r="AA1380" s="43"/>
      <c r="AB1380" s="43"/>
      <c r="AC1380" s="288"/>
      <c r="AD1380" s="43"/>
      <c r="AE1380" s="43"/>
      <c r="AF1380" s="44"/>
      <c r="AG1380" s="45">
        <v>310.0</v>
      </c>
      <c r="AH1380" s="79"/>
      <c r="AI1380" s="80"/>
      <c r="AJ1380" s="80"/>
      <c r="AK1380" s="80"/>
      <c r="AL1380" s="14"/>
      <c r="AM1380" s="16" t="str">
        <f t="shared" si="10"/>
        <v>{s:'638121', v:310 , c:'放デイ２・定超・'},</v>
      </c>
      <c r="AN1380" s="16"/>
    </row>
    <row r="1381" ht="16.5" customHeight="1">
      <c r="A1381" s="29">
        <v>63.0</v>
      </c>
      <c r="B1381" s="30">
        <v>8155.0</v>
      </c>
      <c r="C1381" s="31">
        <v>1379.0</v>
      </c>
      <c r="D1381" s="32" t="s">
        <v>1575</v>
      </c>
      <c r="E1381" s="69"/>
      <c r="F1381" s="69"/>
      <c r="G1381" s="104"/>
      <c r="H1381" s="50" t="str">
        <f>'30放課後等デイ(基本１)'!G1391</f>
        <v/>
      </c>
      <c r="I1381" s="8" t="s">
        <v>9</v>
      </c>
      <c r="J1381" s="51"/>
      <c r="K1381" s="94"/>
      <c r="L1381" s="8"/>
      <c r="M1381" s="53"/>
      <c r="N1381" s="8"/>
      <c r="O1381" s="52"/>
      <c r="P1381" s="8"/>
      <c r="Q1381" s="54"/>
      <c r="R1381" s="290"/>
      <c r="S1381" s="290"/>
      <c r="T1381" s="22"/>
      <c r="U1381" s="22"/>
      <c r="V1381" s="22"/>
      <c r="W1381" s="291"/>
      <c r="X1381" s="56"/>
      <c r="Y1381" s="58"/>
      <c r="Z1381" s="59" t="s">
        <v>20</v>
      </c>
      <c r="AA1381" s="41" t="s">
        <v>21</v>
      </c>
      <c r="AB1381" s="60">
        <v>0.85</v>
      </c>
      <c r="AC1381" s="288"/>
      <c r="AD1381" s="43"/>
      <c r="AE1381" s="43"/>
      <c r="AF1381" s="44"/>
      <c r="AG1381" s="45">
        <v>264.0</v>
      </c>
      <c r="AH1381" s="79"/>
      <c r="AI1381" s="80"/>
      <c r="AJ1381" s="80"/>
      <c r="AK1381" s="80"/>
      <c r="AL1381" s="14"/>
      <c r="AM1381" s="16" t="str">
        <f t="shared" si="10"/>
        <v>{s:'638155', v:264 , c:'放デイ２・定超・評減・'},</v>
      </c>
      <c r="AN1381" s="16"/>
    </row>
    <row r="1382" ht="16.5" customHeight="1">
      <c r="A1382" s="29">
        <v>63.0</v>
      </c>
      <c r="B1382" s="30">
        <v>8122.0</v>
      </c>
      <c r="C1382" s="31">
        <v>1380.0</v>
      </c>
      <c r="D1382" s="32" t="s">
        <v>1576</v>
      </c>
      <c r="E1382" s="94"/>
      <c r="F1382" s="94"/>
      <c r="G1382" s="104"/>
      <c r="H1382" s="8"/>
      <c r="I1382" s="8"/>
      <c r="J1382" s="51"/>
      <c r="K1382" s="69"/>
      <c r="L1382" s="65"/>
      <c r="M1382" s="65"/>
      <c r="N1382" s="98"/>
      <c r="O1382" s="293"/>
      <c r="P1382" s="98"/>
      <c r="Q1382" s="66"/>
      <c r="R1382" s="33" t="s">
        <v>23</v>
      </c>
      <c r="S1382" s="124" t="s">
        <v>24</v>
      </c>
      <c r="T1382" s="7"/>
      <c r="U1382" s="7"/>
      <c r="V1382" s="7"/>
      <c r="W1382" s="152"/>
      <c r="X1382" s="41" t="s">
        <v>21</v>
      </c>
      <c r="Y1382" s="68">
        <v>0.7</v>
      </c>
      <c r="Z1382" s="43"/>
      <c r="AA1382" s="43"/>
      <c r="AB1382" s="43"/>
      <c r="AC1382" s="288"/>
      <c r="AD1382" s="43"/>
      <c r="AE1382" s="43"/>
      <c r="AF1382" s="44"/>
      <c r="AG1382" s="45">
        <v>217.0</v>
      </c>
      <c r="AH1382" s="79"/>
      <c r="AI1382" s="80"/>
      <c r="AJ1382" s="80"/>
      <c r="AK1382" s="80"/>
      <c r="AL1382" s="14"/>
      <c r="AM1382" s="16" t="str">
        <f t="shared" si="10"/>
        <v>{s:'638122', v:217 , c:'放デイ２・定超・未計画・'},</v>
      </c>
      <c r="AN1382" s="16"/>
    </row>
    <row r="1383" ht="16.5" customHeight="1">
      <c r="A1383" s="29">
        <v>63.0</v>
      </c>
      <c r="B1383" s="30">
        <v>8156.0</v>
      </c>
      <c r="C1383" s="31">
        <v>1381.0</v>
      </c>
      <c r="D1383" s="32" t="s">
        <v>1577</v>
      </c>
      <c r="E1383" s="94"/>
      <c r="F1383" s="94"/>
      <c r="G1383" s="76"/>
      <c r="H1383" s="63"/>
      <c r="I1383" s="63"/>
      <c r="J1383" s="51"/>
      <c r="K1383" s="69"/>
      <c r="L1383" s="65"/>
      <c r="M1383" s="65"/>
      <c r="N1383" s="98"/>
      <c r="O1383" s="293"/>
      <c r="P1383" s="98"/>
      <c r="Q1383" s="66"/>
      <c r="R1383" s="70"/>
      <c r="S1383" s="110"/>
      <c r="T1383" s="22"/>
      <c r="U1383" s="22"/>
      <c r="V1383" s="22"/>
      <c r="W1383" s="291"/>
      <c r="X1383" s="56"/>
      <c r="Y1383" s="72"/>
      <c r="Z1383" s="73" t="s">
        <v>20</v>
      </c>
      <c r="AA1383" s="74" t="s">
        <v>21</v>
      </c>
      <c r="AB1383" s="75">
        <v>0.85</v>
      </c>
      <c r="AC1383" s="288"/>
      <c r="AD1383" s="43"/>
      <c r="AE1383" s="43"/>
      <c r="AF1383" s="44"/>
      <c r="AG1383" s="114">
        <v>184.0</v>
      </c>
      <c r="AH1383" s="79"/>
      <c r="AI1383" s="80"/>
      <c r="AJ1383" s="80"/>
      <c r="AK1383" s="80"/>
      <c r="AL1383" s="14"/>
      <c r="AM1383" s="16" t="str">
        <f t="shared" si="10"/>
        <v>{s:'638156', v:184 , c:'放デイ２・定超・未計画・評減・'},</v>
      </c>
      <c r="AN1383" s="16"/>
    </row>
    <row r="1384" ht="16.5" customHeight="1">
      <c r="A1384" s="29">
        <v>63.0</v>
      </c>
      <c r="B1384" s="30">
        <v>8157.0</v>
      </c>
      <c r="C1384" s="31">
        <v>1382.0</v>
      </c>
      <c r="D1384" s="32" t="s">
        <v>1578</v>
      </c>
      <c r="E1384" s="94"/>
      <c r="F1384" s="94"/>
      <c r="G1384" s="76"/>
      <c r="H1384" s="63"/>
      <c r="I1384" s="63"/>
      <c r="J1384" s="51"/>
      <c r="K1384" s="69"/>
      <c r="L1384" s="65"/>
      <c r="M1384" s="65"/>
      <c r="N1384" s="98"/>
      <c r="O1384" s="293"/>
      <c r="P1384" s="98"/>
      <c r="Q1384" s="66"/>
      <c r="R1384" s="70"/>
      <c r="S1384" s="124" t="s">
        <v>27</v>
      </c>
      <c r="T1384" s="7"/>
      <c r="U1384" s="7"/>
      <c r="V1384" s="7"/>
      <c r="W1384" s="152"/>
      <c r="X1384" s="41" t="s">
        <v>21</v>
      </c>
      <c r="Y1384" s="68">
        <v>0.5</v>
      </c>
      <c r="Z1384" s="77"/>
      <c r="AA1384" s="77"/>
      <c r="AB1384" s="77"/>
      <c r="AC1384" s="292"/>
      <c r="AD1384" s="77"/>
      <c r="AE1384" s="77"/>
      <c r="AF1384" s="72"/>
      <c r="AG1384" s="45">
        <v>155.0</v>
      </c>
      <c r="AH1384" s="79"/>
      <c r="AI1384" s="80"/>
      <c r="AJ1384" s="80"/>
      <c r="AK1384" s="80"/>
      <c r="AL1384" s="14"/>
      <c r="AM1384" s="16" t="str">
        <f t="shared" si="10"/>
        <v>{s:'638157', v:155 , c:'放デイ２・定超・未計画２・'},</v>
      </c>
      <c r="AN1384" s="16"/>
    </row>
    <row r="1385" ht="16.5" customHeight="1">
      <c r="A1385" s="29">
        <v>63.0</v>
      </c>
      <c r="B1385" s="30">
        <v>8158.0</v>
      </c>
      <c r="C1385" s="31">
        <v>1383.0</v>
      </c>
      <c r="D1385" s="32" t="s">
        <v>1579</v>
      </c>
      <c r="E1385" s="94"/>
      <c r="F1385" s="94"/>
      <c r="G1385" s="76"/>
      <c r="H1385" s="63"/>
      <c r="I1385" s="63"/>
      <c r="J1385" s="51"/>
      <c r="K1385" s="69"/>
      <c r="L1385" s="65"/>
      <c r="M1385" s="65"/>
      <c r="N1385" s="98"/>
      <c r="O1385" s="293"/>
      <c r="P1385" s="98"/>
      <c r="Q1385" s="66"/>
      <c r="R1385" s="296"/>
      <c r="S1385" s="110"/>
      <c r="T1385" s="22"/>
      <c r="U1385" s="22"/>
      <c r="V1385" s="22"/>
      <c r="W1385" s="291"/>
      <c r="X1385" s="56"/>
      <c r="Y1385" s="72"/>
      <c r="Z1385" s="73" t="s">
        <v>20</v>
      </c>
      <c r="AA1385" s="74" t="s">
        <v>21</v>
      </c>
      <c r="AB1385" s="75">
        <v>0.85</v>
      </c>
      <c r="AC1385" s="288"/>
      <c r="AD1385" s="43"/>
      <c r="AE1385" s="43"/>
      <c r="AF1385" s="44"/>
      <c r="AG1385" s="45">
        <v>132.0</v>
      </c>
      <c r="AH1385" s="79"/>
      <c r="AI1385" s="80"/>
      <c r="AJ1385" s="80"/>
      <c r="AK1385" s="80"/>
      <c r="AL1385" s="14"/>
      <c r="AM1385" s="16" t="str">
        <f t="shared" si="10"/>
        <v>{s:'638158', v:132 , c:'放デイ２・定超・未計画２・評減・'},</v>
      </c>
      <c r="AN1385" s="16"/>
    </row>
    <row r="1386" ht="16.5" customHeight="1">
      <c r="A1386" s="29">
        <v>63.0</v>
      </c>
      <c r="B1386" s="30">
        <v>8159.0</v>
      </c>
      <c r="C1386" s="31">
        <v>1384.0</v>
      </c>
      <c r="D1386" s="32" t="s">
        <v>1580</v>
      </c>
      <c r="E1386" s="94"/>
      <c r="F1386" s="94"/>
      <c r="G1386" s="76"/>
      <c r="H1386" s="63"/>
      <c r="I1386" s="63"/>
      <c r="J1386" s="51"/>
      <c r="K1386" s="69"/>
      <c r="L1386" s="65"/>
      <c r="M1386" s="65"/>
      <c r="N1386" s="98"/>
      <c r="O1386" s="293"/>
      <c r="P1386" s="98"/>
      <c r="Q1386" s="66"/>
      <c r="R1386" s="96"/>
      <c r="S1386" s="96"/>
      <c r="T1386" s="7"/>
      <c r="U1386" s="7"/>
      <c r="V1386" s="7"/>
      <c r="W1386" s="152"/>
      <c r="X1386" s="41"/>
      <c r="Y1386" s="68"/>
      <c r="Z1386" s="43"/>
      <c r="AA1386" s="43"/>
      <c r="AB1386" s="44"/>
      <c r="AC1386" s="82" t="s">
        <v>30</v>
      </c>
      <c r="AD1386" s="83">
        <v>5.0</v>
      </c>
      <c r="AE1386" s="83"/>
      <c r="AF1386" s="84" t="s">
        <v>31</v>
      </c>
      <c r="AG1386" s="45">
        <v>305.0</v>
      </c>
      <c r="AH1386" s="79"/>
      <c r="AI1386" s="80"/>
      <c r="AJ1386" s="80"/>
      <c r="AK1386" s="80"/>
      <c r="AL1386" s="14"/>
      <c r="AM1386" s="16" t="str">
        <f t="shared" si="10"/>
        <v>{s:'638159', v:305 , c:'放デイ２・定超・拘減・'},</v>
      </c>
      <c r="AN1386" s="16"/>
    </row>
    <row r="1387" ht="16.5" customHeight="1">
      <c r="A1387" s="29">
        <v>63.0</v>
      </c>
      <c r="B1387" s="30">
        <v>8160.0</v>
      </c>
      <c r="C1387" s="31">
        <v>1385.0</v>
      </c>
      <c r="D1387" s="32" t="s">
        <v>1581</v>
      </c>
      <c r="E1387" s="94"/>
      <c r="F1387" s="94"/>
      <c r="G1387" s="76"/>
      <c r="H1387" s="63"/>
      <c r="I1387" s="63"/>
      <c r="J1387" s="51"/>
      <c r="K1387" s="69"/>
      <c r="L1387" s="65"/>
      <c r="M1387" s="65"/>
      <c r="N1387" s="98"/>
      <c r="O1387" s="293"/>
      <c r="P1387" s="98"/>
      <c r="Q1387" s="66"/>
      <c r="R1387" s="115"/>
      <c r="S1387" s="115"/>
      <c r="T1387" s="22"/>
      <c r="U1387" s="22"/>
      <c r="V1387" s="22"/>
      <c r="W1387" s="291"/>
      <c r="X1387" s="56"/>
      <c r="Y1387" s="72"/>
      <c r="Z1387" s="59" t="s">
        <v>20</v>
      </c>
      <c r="AA1387" s="41" t="s">
        <v>21</v>
      </c>
      <c r="AB1387" s="86">
        <v>0.85</v>
      </c>
      <c r="AC1387" s="87"/>
      <c r="AD1387" s="83"/>
      <c r="AE1387" s="83"/>
      <c r="AF1387" s="84"/>
      <c r="AG1387" s="45">
        <v>259.0</v>
      </c>
      <c r="AH1387" s="79"/>
      <c r="AI1387" s="80"/>
      <c r="AJ1387" s="80"/>
      <c r="AK1387" s="80"/>
      <c r="AL1387" s="14"/>
      <c r="AM1387" s="16" t="str">
        <f t="shared" si="10"/>
        <v>{s:'638160', v:259 , c:'放デイ２・定超・評減・拘減・'},</v>
      </c>
      <c r="AN1387" s="16"/>
    </row>
    <row r="1388" ht="16.5" customHeight="1">
      <c r="A1388" s="29">
        <v>63.0</v>
      </c>
      <c r="B1388" s="30">
        <v>8161.0</v>
      </c>
      <c r="C1388" s="31">
        <v>1386.0</v>
      </c>
      <c r="D1388" s="32" t="s">
        <v>1582</v>
      </c>
      <c r="E1388" s="94"/>
      <c r="F1388" s="94"/>
      <c r="G1388" s="76"/>
      <c r="H1388" s="63"/>
      <c r="I1388" s="63"/>
      <c r="J1388" s="51"/>
      <c r="K1388" s="69"/>
      <c r="L1388" s="65"/>
      <c r="M1388" s="65"/>
      <c r="N1388" s="98"/>
      <c r="O1388" s="293"/>
      <c r="P1388" s="98"/>
      <c r="Q1388" s="66"/>
      <c r="R1388" s="33" t="s">
        <v>23</v>
      </c>
      <c r="S1388" s="124" t="s">
        <v>24</v>
      </c>
      <c r="T1388" s="7"/>
      <c r="U1388" s="7"/>
      <c r="V1388" s="7"/>
      <c r="W1388" s="152"/>
      <c r="X1388" s="41" t="s">
        <v>21</v>
      </c>
      <c r="Y1388" s="68">
        <v>0.7</v>
      </c>
      <c r="Z1388" s="88"/>
      <c r="AA1388" s="88"/>
      <c r="AB1388" s="89"/>
      <c r="AC1388" s="87"/>
      <c r="AD1388" s="90"/>
      <c r="AE1388" s="90"/>
      <c r="AF1388" s="91"/>
      <c r="AG1388" s="45">
        <v>212.0</v>
      </c>
      <c r="AH1388" s="79"/>
      <c r="AI1388" s="80"/>
      <c r="AJ1388" s="80"/>
      <c r="AK1388" s="80"/>
      <c r="AL1388" s="14"/>
      <c r="AM1388" s="16" t="str">
        <f t="shared" si="10"/>
        <v>{s:'638161', v:212 , c:'放デイ２・定超・未計画・拘減・'},</v>
      </c>
      <c r="AN1388" s="16"/>
    </row>
    <row r="1389" ht="16.5" customHeight="1">
      <c r="A1389" s="29">
        <v>63.0</v>
      </c>
      <c r="B1389" s="30">
        <v>8162.0</v>
      </c>
      <c r="C1389" s="31">
        <v>1387.0</v>
      </c>
      <c r="D1389" s="32" t="s">
        <v>1583</v>
      </c>
      <c r="E1389" s="94"/>
      <c r="F1389" s="94"/>
      <c r="G1389" s="76"/>
      <c r="H1389" s="63"/>
      <c r="I1389" s="63"/>
      <c r="J1389" s="51"/>
      <c r="K1389" s="69"/>
      <c r="L1389" s="65"/>
      <c r="M1389" s="65"/>
      <c r="N1389" s="98"/>
      <c r="O1389" s="293"/>
      <c r="P1389" s="98"/>
      <c r="Q1389" s="66"/>
      <c r="R1389" s="70"/>
      <c r="S1389" s="110"/>
      <c r="T1389" s="22"/>
      <c r="U1389" s="22"/>
      <c r="V1389" s="22"/>
      <c r="W1389" s="291"/>
      <c r="X1389" s="56"/>
      <c r="Y1389" s="72"/>
      <c r="Z1389" s="73" t="s">
        <v>20</v>
      </c>
      <c r="AA1389" s="74" t="s">
        <v>21</v>
      </c>
      <c r="AB1389" s="92">
        <v>0.85</v>
      </c>
      <c r="AC1389" s="87"/>
      <c r="AD1389" s="90"/>
      <c r="AE1389" s="90"/>
      <c r="AF1389" s="91"/>
      <c r="AG1389" s="114">
        <v>179.0</v>
      </c>
      <c r="AH1389" s="79"/>
      <c r="AI1389" s="80"/>
      <c r="AJ1389" s="80"/>
      <c r="AK1389" s="80"/>
      <c r="AL1389" s="14"/>
      <c r="AM1389" s="16" t="str">
        <f t="shared" si="10"/>
        <v>{s:'638162', v:179 , c:'放デイ２・定超・未計画・評減・拘減・'},</v>
      </c>
      <c r="AN1389" s="16"/>
    </row>
    <row r="1390" ht="16.5" customHeight="1">
      <c r="A1390" s="29">
        <v>63.0</v>
      </c>
      <c r="B1390" s="30">
        <v>8163.0</v>
      </c>
      <c r="C1390" s="31">
        <v>1388.0</v>
      </c>
      <c r="D1390" s="32" t="s">
        <v>1584</v>
      </c>
      <c r="E1390" s="94"/>
      <c r="F1390" s="94"/>
      <c r="G1390" s="76"/>
      <c r="H1390" s="63"/>
      <c r="I1390" s="63"/>
      <c r="J1390" s="51"/>
      <c r="K1390" s="69"/>
      <c r="L1390" s="65"/>
      <c r="M1390" s="65"/>
      <c r="N1390" s="98"/>
      <c r="O1390" s="293"/>
      <c r="P1390" s="98"/>
      <c r="Q1390" s="66"/>
      <c r="R1390" s="70"/>
      <c r="S1390" s="96" t="s">
        <v>27</v>
      </c>
      <c r="T1390" s="7"/>
      <c r="U1390" s="7"/>
      <c r="V1390" s="7"/>
      <c r="W1390" s="152"/>
      <c r="X1390" s="41" t="s">
        <v>21</v>
      </c>
      <c r="Y1390" s="68">
        <v>0.5</v>
      </c>
      <c r="Z1390" s="77"/>
      <c r="AA1390" s="77"/>
      <c r="AB1390" s="72"/>
      <c r="AC1390" s="87"/>
      <c r="AD1390" s="90"/>
      <c r="AE1390" s="90"/>
      <c r="AF1390" s="91"/>
      <c r="AG1390" s="45">
        <v>150.0</v>
      </c>
      <c r="AH1390" s="79"/>
      <c r="AI1390" s="80"/>
      <c r="AJ1390" s="80"/>
      <c r="AK1390" s="80"/>
      <c r="AL1390" s="14"/>
      <c r="AM1390" s="16" t="str">
        <f t="shared" si="10"/>
        <v>{s:'638163', v:150 , c:'放デイ２・定超・未計画２・拘減・'},</v>
      </c>
      <c r="AN1390" s="16"/>
    </row>
    <row r="1391" ht="16.5" customHeight="1">
      <c r="A1391" s="29">
        <v>63.0</v>
      </c>
      <c r="B1391" s="30">
        <v>8164.0</v>
      </c>
      <c r="C1391" s="31">
        <v>1389.0</v>
      </c>
      <c r="D1391" s="32" t="s">
        <v>1585</v>
      </c>
      <c r="E1391" s="94"/>
      <c r="F1391" s="94"/>
      <c r="G1391" s="76"/>
      <c r="H1391" s="63"/>
      <c r="I1391" s="63"/>
      <c r="J1391" s="51"/>
      <c r="K1391" s="69"/>
      <c r="L1391" s="65"/>
      <c r="M1391" s="65"/>
      <c r="N1391" s="98"/>
      <c r="O1391" s="293"/>
      <c r="P1391" s="98"/>
      <c r="Q1391" s="66"/>
      <c r="R1391" s="78"/>
      <c r="S1391" s="115"/>
      <c r="T1391" s="22"/>
      <c r="U1391" s="22"/>
      <c r="V1391" s="22"/>
      <c r="W1391" s="291"/>
      <c r="X1391" s="56"/>
      <c r="Y1391" s="72"/>
      <c r="Z1391" s="73" t="s">
        <v>20</v>
      </c>
      <c r="AA1391" s="74" t="s">
        <v>21</v>
      </c>
      <c r="AB1391" s="92">
        <v>0.85</v>
      </c>
      <c r="AC1391" s="93"/>
      <c r="AD1391" s="77"/>
      <c r="AE1391" s="77"/>
      <c r="AF1391" s="72"/>
      <c r="AG1391" s="45">
        <v>127.0</v>
      </c>
      <c r="AH1391" s="79"/>
      <c r="AI1391" s="80"/>
      <c r="AJ1391" s="80"/>
      <c r="AK1391" s="80"/>
      <c r="AL1391" s="14"/>
      <c r="AM1391" s="16" t="str">
        <f t="shared" si="10"/>
        <v>{s:'638164', v:127 , c:'放デイ２・定超・未計画２・評減・拘減・'},</v>
      </c>
      <c r="AN1391" s="16"/>
    </row>
    <row r="1392" ht="16.5" customHeight="1">
      <c r="A1392" s="29">
        <v>63.0</v>
      </c>
      <c r="B1392" s="30">
        <v>8123.0</v>
      </c>
      <c r="C1392" s="31">
        <v>1390.0</v>
      </c>
      <c r="D1392" s="32" t="s">
        <v>1586</v>
      </c>
      <c r="E1392" s="94"/>
      <c r="F1392" s="94"/>
      <c r="G1392" s="94"/>
      <c r="H1392" s="8"/>
      <c r="I1392" s="8"/>
      <c r="J1392" s="95"/>
      <c r="K1392" s="82" t="s">
        <v>38</v>
      </c>
      <c r="L1392" s="96"/>
      <c r="M1392" s="96"/>
      <c r="N1392" s="7"/>
      <c r="O1392" s="52"/>
      <c r="P1392" s="8"/>
      <c r="Q1392" s="54"/>
      <c r="R1392" s="287"/>
      <c r="S1392" s="287"/>
      <c r="T1392" s="7"/>
      <c r="U1392" s="7"/>
      <c r="V1392" s="7"/>
      <c r="W1392" s="152"/>
      <c r="X1392" s="41"/>
      <c r="Y1392" s="42"/>
      <c r="Z1392" s="43"/>
      <c r="AA1392" s="43"/>
      <c r="AB1392" s="43"/>
      <c r="AC1392" s="288"/>
      <c r="AD1392" s="43"/>
      <c r="AE1392" s="43"/>
      <c r="AF1392" s="44"/>
      <c r="AG1392" s="45">
        <v>314.0</v>
      </c>
      <c r="AH1392" s="79"/>
      <c r="AI1392" s="80"/>
      <c r="AJ1392" s="80"/>
      <c r="AK1392" s="80"/>
      <c r="AL1392" s="14"/>
      <c r="AM1392" s="16" t="str">
        <f t="shared" si="10"/>
        <v>{s:'638123', v:314 , c:'放デイ２・有資格２・定超・'},</v>
      </c>
      <c r="AN1392" s="16"/>
    </row>
    <row r="1393" ht="16.5" customHeight="1">
      <c r="A1393" s="29">
        <v>63.0</v>
      </c>
      <c r="B1393" s="30">
        <v>8165.0</v>
      </c>
      <c r="C1393" s="31">
        <v>1391.0</v>
      </c>
      <c r="D1393" s="32" t="s">
        <v>1587</v>
      </c>
      <c r="E1393" s="94"/>
      <c r="F1393" s="94"/>
      <c r="G1393" s="94"/>
      <c r="H1393" s="63"/>
      <c r="I1393" s="8"/>
      <c r="J1393" s="95"/>
      <c r="K1393" s="87"/>
      <c r="L1393" s="83">
        <v>6.0</v>
      </c>
      <c r="M1393" s="97" t="s">
        <v>40</v>
      </c>
      <c r="N1393" s="8"/>
      <c r="O1393" s="52"/>
      <c r="P1393" s="8"/>
      <c r="Q1393" s="54"/>
      <c r="R1393" s="290"/>
      <c r="S1393" s="290"/>
      <c r="T1393" s="22"/>
      <c r="U1393" s="22"/>
      <c r="V1393" s="22"/>
      <c r="W1393" s="291"/>
      <c r="X1393" s="56"/>
      <c r="Y1393" s="58"/>
      <c r="Z1393" s="59" t="s">
        <v>20</v>
      </c>
      <c r="AA1393" s="41" t="s">
        <v>21</v>
      </c>
      <c r="AB1393" s="60">
        <v>0.85</v>
      </c>
      <c r="AC1393" s="288"/>
      <c r="AD1393" s="43"/>
      <c r="AE1393" s="43"/>
      <c r="AF1393" s="44"/>
      <c r="AG1393" s="45">
        <v>267.0</v>
      </c>
      <c r="AH1393" s="79"/>
      <c r="AI1393" s="80"/>
      <c r="AJ1393" s="80"/>
      <c r="AK1393" s="80"/>
      <c r="AL1393" s="14"/>
      <c r="AM1393" s="16" t="str">
        <f t="shared" si="10"/>
        <v>{s:'638165', v:267 , c:'放デイ２・有資格２・定超・評減・'},</v>
      </c>
      <c r="AN1393" s="16"/>
    </row>
    <row r="1394" ht="16.5" customHeight="1">
      <c r="A1394" s="29">
        <v>63.0</v>
      </c>
      <c r="B1394" s="30">
        <v>8124.0</v>
      </c>
      <c r="C1394" s="31">
        <v>1392.0</v>
      </c>
      <c r="D1394" s="32" t="s">
        <v>1588</v>
      </c>
      <c r="E1394" s="94"/>
      <c r="F1394" s="94"/>
      <c r="G1394" s="94"/>
      <c r="H1394" s="98"/>
      <c r="I1394" s="8"/>
      <c r="J1394" s="54"/>
      <c r="K1394" s="87"/>
      <c r="L1394" s="14"/>
      <c r="M1394" s="99"/>
      <c r="N1394" s="294"/>
      <c r="O1394" s="295"/>
      <c r="P1394" s="294"/>
      <c r="Q1394" s="100"/>
      <c r="R1394" s="33" t="s">
        <v>23</v>
      </c>
      <c r="S1394" s="124" t="s">
        <v>24</v>
      </c>
      <c r="T1394" s="7"/>
      <c r="U1394" s="7"/>
      <c r="V1394" s="7"/>
      <c r="W1394" s="152"/>
      <c r="X1394" s="41" t="s">
        <v>21</v>
      </c>
      <c r="Y1394" s="68">
        <v>0.7</v>
      </c>
      <c r="Z1394" s="43"/>
      <c r="AA1394" s="43"/>
      <c r="AB1394" s="43"/>
      <c r="AC1394" s="288"/>
      <c r="AD1394" s="43"/>
      <c r="AE1394" s="43"/>
      <c r="AF1394" s="44"/>
      <c r="AG1394" s="45">
        <v>220.0</v>
      </c>
      <c r="AH1394" s="79"/>
      <c r="AI1394" s="80"/>
      <c r="AJ1394" s="80"/>
      <c r="AK1394" s="80"/>
      <c r="AL1394" s="14"/>
      <c r="AM1394" s="16" t="str">
        <f t="shared" si="10"/>
        <v>{s:'638124', v:220 , c:'放デイ２・有資格２・定超・未計画・'},</v>
      </c>
      <c r="AN1394" s="16"/>
    </row>
    <row r="1395" ht="16.5" customHeight="1">
      <c r="A1395" s="29">
        <v>63.0</v>
      </c>
      <c r="B1395" s="30">
        <v>8166.0</v>
      </c>
      <c r="C1395" s="31">
        <v>1393.0</v>
      </c>
      <c r="D1395" s="32" t="s">
        <v>1589</v>
      </c>
      <c r="E1395" s="94"/>
      <c r="F1395" s="94"/>
      <c r="G1395" s="94"/>
      <c r="H1395" s="98"/>
      <c r="I1395" s="8"/>
      <c r="J1395" s="54"/>
      <c r="K1395" s="87"/>
      <c r="L1395" s="83"/>
      <c r="M1395" s="97"/>
      <c r="N1395" s="294"/>
      <c r="O1395" s="295"/>
      <c r="P1395" s="294"/>
      <c r="Q1395" s="100"/>
      <c r="R1395" s="70"/>
      <c r="S1395" s="110"/>
      <c r="T1395" s="22"/>
      <c r="U1395" s="22"/>
      <c r="V1395" s="22"/>
      <c r="W1395" s="291"/>
      <c r="X1395" s="56"/>
      <c r="Y1395" s="72"/>
      <c r="Z1395" s="73" t="s">
        <v>20</v>
      </c>
      <c r="AA1395" s="74" t="s">
        <v>21</v>
      </c>
      <c r="AB1395" s="75">
        <v>0.85</v>
      </c>
      <c r="AC1395" s="288"/>
      <c r="AD1395" s="43"/>
      <c r="AE1395" s="43"/>
      <c r="AF1395" s="44"/>
      <c r="AG1395" s="45">
        <v>187.0</v>
      </c>
      <c r="AH1395" s="79"/>
      <c r="AI1395" s="80"/>
      <c r="AJ1395" s="80"/>
      <c r="AK1395" s="80"/>
      <c r="AL1395" s="14"/>
      <c r="AM1395" s="16" t="str">
        <f t="shared" si="10"/>
        <v>{s:'638166', v:187 , c:'放デイ２・有資格２・定超・未計画・評減・'},</v>
      </c>
      <c r="AN1395" s="16"/>
    </row>
    <row r="1396" ht="16.5" customHeight="1">
      <c r="A1396" s="29">
        <v>63.0</v>
      </c>
      <c r="B1396" s="30">
        <v>8167.0</v>
      </c>
      <c r="C1396" s="31">
        <v>1394.0</v>
      </c>
      <c r="D1396" s="32" t="s">
        <v>1590</v>
      </c>
      <c r="E1396" s="94"/>
      <c r="F1396" s="94"/>
      <c r="G1396" s="94"/>
      <c r="H1396" s="98"/>
      <c r="I1396" s="8"/>
      <c r="J1396" s="54"/>
      <c r="K1396" s="87"/>
      <c r="L1396" s="83"/>
      <c r="M1396" s="97"/>
      <c r="N1396" s="294"/>
      <c r="O1396" s="295"/>
      <c r="P1396" s="294"/>
      <c r="Q1396" s="100"/>
      <c r="R1396" s="70"/>
      <c r="S1396" s="124" t="s">
        <v>27</v>
      </c>
      <c r="T1396" s="7"/>
      <c r="U1396" s="7"/>
      <c r="V1396" s="7"/>
      <c r="W1396" s="152"/>
      <c r="X1396" s="41" t="s">
        <v>21</v>
      </c>
      <c r="Y1396" s="68">
        <v>0.5</v>
      </c>
      <c r="Z1396" s="77"/>
      <c r="AA1396" s="77"/>
      <c r="AB1396" s="77"/>
      <c r="AC1396" s="292"/>
      <c r="AD1396" s="77"/>
      <c r="AE1396" s="77"/>
      <c r="AF1396" s="72"/>
      <c r="AG1396" s="45">
        <v>157.0</v>
      </c>
      <c r="AH1396" s="79"/>
      <c r="AI1396" s="80"/>
      <c r="AJ1396" s="80"/>
      <c r="AK1396" s="80"/>
      <c r="AL1396" s="14"/>
      <c r="AM1396" s="16" t="str">
        <f t="shared" si="10"/>
        <v>{s:'638167', v:157 , c:'放デイ２・有資格２・定超・未計画２・'},</v>
      </c>
      <c r="AN1396" s="16"/>
    </row>
    <row r="1397" ht="16.5" customHeight="1">
      <c r="A1397" s="29">
        <v>63.0</v>
      </c>
      <c r="B1397" s="30">
        <v>8168.0</v>
      </c>
      <c r="C1397" s="31">
        <v>1395.0</v>
      </c>
      <c r="D1397" s="32" t="s">
        <v>1591</v>
      </c>
      <c r="E1397" s="94"/>
      <c r="F1397" s="94"/>
      <c r="G1397" s="94"/>
      <c r="H1397" s="98"/>
      <c r="I1397" s="8"/>
      <c r="J1397" s="54"/>
      <c r="K1397" s="69"/>
      <c r="L1397" s="83"/>
      <c r="M1397" s="97"/>
      <c r="N1397" s="294"/>
      <c r="O1397" s="295"/>
      <c r="P1397" s="294"/>
      <c r="Q1397" s="100"/>
      <c r="R1397" s="78"/>
      <c r="S1397" s="110"/>
      <c r="T1397" s="22"/>
      <c r="U1397" s="22"/>
      <c r="V1397" s="22"/>
      <c r="W1397" s="291"/>
      <c r="X1397" s="56"/>
      <c r="Y1397" s="72"/>
      <c r="Z1397" s="73" t="s">
        <v>20</v>
      </c>
      <c r="AA1397" s="74" t="s">
        <v>21</v>
      </c>
      <c r="AB1397" s="75">
        <v>0.85</v>
      </c>
      <c r="AC1397" s="288"/>
      <c r="AD1397" s="43"/>
      <c r="AE1397" s="43"/>
      <c r="AF1397" s="44"/>
      <c r="AG1397" s="114">
        <v>133.0</v>
      </c>
      <c r="AH1397" s="79"/>
      <c r="AI1397" s="80"/>
      <c r="AJ1397" s="80"/>
      <c r="AK1397" s="80"/>
      <c r="AL1397" s="14"/>
      <c r="AM1397" s="16" t="str">
        <f t="shared" si="10"/>
        <v>{s:'638168', v:133 , c:'放デイ２・有資格２・定超・未計画２・評減・'},</v>
      </c>
      <c r="AN1397" s="16"/>
    </row>
    <row r="1398" ht="16.5" customHeight="1">
      <c r="A1398" s="29">
        <v>63.0</v>
      </c>
      <c r="B1398" s="30">
        <v>8169.0</v>
      </c>
      <c r="C1398" s="31">
        <v>1396.0</v>
      </c>
      <c r="D1398" s="32" t="s">
        <v>1592</v>
      </c>
      <c r="E1398" s="94"/>
      <c r="F1398" s="94"/>
      <c r="G1398" s="94"/>
      <c r="H1398" s="98"/>
      <c r="I1398" s="8"/>
      <c r="J1398" s="54"/>
      <c r="K1398" s="69"/>
      <c r="L1398" s="83"/>
      <c r="M1398" s="97"/>
      <c r="N1398" s="294"/>
      <c r="O1398" s="295"/>
      <c r="P1398" s="294"/>
      <c r="Q1398" s="100"/>
      <c r="R1398" s="96"/>
      <c r="S1398" s="96"/>
      <c r="T1398" s="7"/>
      <c r="U1398" s="7"/>
      <c r="V1398" s="7"/>
      <c r="W1398" s="152"/>
      <c r="X1398" s="41"/>
      <c r="Y1398" s="68"/>
      <c r="Z1398" s="43"/>
      <c r="AA1398" s="43"/>
      <c r="AB1398" s="44"/>
      <c r="AC1398" s="82" t="s">
        <v>30</v>
      </c>
      <c r="AD1398" s="83">
        <v>5.0</v>
      </c>
      <c r="AE1398" s="83"/>
      <c r="AF1398" s="84" t="s">
        <v>31</v>
      </c>
      <c r="AG1398" s="45">
        <v>309.0</v>
      </c>
      <c r="AH1398" s="79"/>
      <c r="AI1398" s="80"/>
      <c r="AJ1398" s="80"/>
      <c r="AK1398" s="80"/>
      <c r="AL1398" s="14"/>
      <c r="AM1398" s="16" t="str">
        <f t="shared" si="10"/>
        <v>{s:'638169', v:309 , c:'放デイ２・有資格２・定超・拘減・'},</v>
      </c>
      <c r="AN1398" s="16"/>
    </row>
    <row r="1399" ht="16.5" customHeight="1">
      <c r="A1399" s="29">
        <v>63.0</v>
      </c>
      <c r="B1399" s="30">
        <v>8170.0</v>
      </c>
      <c r="C1399" s="31">
        <v>1397.0</v>
      </c>
      <c r="D1399" s="32" t="s">
        <v>1593</v>
      </c>
      <c r="E1399" s="94"/>
      <c r="F1399" s="94"/>
      <c r="G1399" s="94"/>
      <c r="H1399" s="98"/>
      <c r="I1399" s="8"/>
      <c r="J1399" s="54"/>
      <c r="K1399" s="69"/>
      <c r="L1399" s="83"/>
      <c r="M1399" s="97"/>
      <c r="N1399" s="294"/>
      <c r="O1399" s="295"/>
      <c r="P1399" s="294"/>
      <c r="Q1399" s="100"/>
      <c r="R1399" s="115"/>
      <c r="S1399" s="115"/>
      <c r="T1399" s="22"/>
      <c r="U1399" s="22"/>
      <c r="V1399" s="22"/>
      <c r="W1399" s="291"/>
      <c r="X1399" s="56"/>
      <c r="Y1399" s="72"/>
      <c r="Z1399" s="59" t="s">
        <v>20</v>
      </c>
      <c r="AA1399" s="41" t="s">
        <v>21</v>
      </c>
      <c r="AB1399" s="86">
        <v>0.85</v>
      </c>
      <c r="AC1399" s="87"/>
      <c r="AD1399" s="83"/>
      <c r="AE1399" s="83"/>
      <c r="AF1399" s="84"/>
      <c r="AG1399" s="45">
        <v>262.0</v>
      </c>
      <c r="AH1399" s="79"/>
      <c r="AI1399" s="80"/>
      <c r="AJ1399" s="80"/>
      <c r="AK1399" s="80"/>
      <c r="AL1399" s="14"/>
      <c r="AM1399" s="16" t="str">
        <f t="shared" si="10"/>
        <v>{s:'638170', v:262 , c:'放デイ２・有資格２・定超・評減・拘減・'},</v>
      </c>
      <c r="AN1399" s="16"/>
    </row>
    <row r="1400" ht="16.5" customHeight="1">
      <c r="A1400" s="29">
        <v>63.0</v>
      </c>
      <c r="B1400" s="30">
        <v>8171.0</v>
      </c>
      <c r="C1400" s="31">
        <v>1398.0</v>
      </c>
      <c r="D1400" s="32" t="s">
        <v>1594</v>
      </c>
      <c r="E1400" s="94"/>
      <c r="F1400" s="94"/>
      <c r="G1400" s="94"/>
      <c r="H1400" s="98"/>
      <c r="I1400" s="8"/>
      <c r="J1400" s="54"/>
      <c r="K1400" s="69"/>
      <c r="L1400" s="83"/>
      <c r="M1400" s="97"/>
      <c r="N1400" s="294"/>
      <c r="O1400" s="295"/>
      <c r="P1400" s="294"/>
      <c r="Q1400" s="100"/>
      <c r="R1400" s="33" t="s">
        <v>23</v>
      </c>
      <c r="S1400" s="124" t="s">
        <v>24</v>
      </c>
      <c r="T1400" s="7"/>
      <c r="U1400" s="7"/>
      <c r="V1400" s="7"/>
      <c r="W1400" s="152"/>
      <c r="X1400" s="41" t="s">
        <v>21</v>
      </c>
      <c r="Y1400" s="68">
        <v>0.7</v>
      </c>
      <c r="Z1400" s="88"/>
      <c r="AA1400" s="88"/>
      <c r="AB1400" s="89"/>
      <c r="AC1400" s="87"/>
      <c r="AD1400" s="90"/>
      <c r="AE1400" s="90"/>
      <c r="AF1400" s="91"/>
      <c r="AG1400" s="45">
        <v>215.0</v>
      </c>
      <c r="AH1400" s="79"/>
      <c r="AI1400" s="80"/>
      <c r="AJ1400" s="80"/>
      <c r="AK1400" s="80"/>
      <c r="AL1400" s="14"/>
      <c r="AM1400" s="16" t="str">
        <f t="shared" si="10"/>
        <v>{s:'638171', v:215 , c:'放デイ２・有資格２・定超・未計画・拘減・'},</v>
      </c>
      <c r="AN1400" s="16"/>
    </row>
    <row r="1401" ht="16.5" customHeight="1">
      <c r="A1401" s="29">
        <v>63.0</v>
      </c>
      <c r="B1401" s="30">
        <v>8172.0</v>
      </c>
      <c r="C1401" s="31">
        <v>1399.0</v>
      </c>
      <c r="D1401" s="32" t="s">
        <v>1595</v>
      </c>
      <c r="E1401" s="94"/>
      <c r="F1401" s="94"/>
      <c r="G1401" s="94"/>
      <c r="H1401" s="98"/>
      <c r="I1401" s="8"/>
      <c r="J1401" s="54"/>
      <c r="K1401" s="69"/>
      <c r="L1401" s="83"/>
      <c r="M1401" s="97"/>
      <c r="N1401" s="294"/>
      <c r="O1401" s="295"/>
      <c r="P1401" s="294"/>
      <c r="Q1401" s="100"/>
      <c r="R1401" s="70"/>
      <c r="S1401" s="110"/>
      <c r="T1401" s="22"/>
      <c r="U1401" s="22"/>
      <c r="V1401" s="22"/>
      <c r="W1401" s="291"/>
      <c r="X1401" s="56"/>
      <c r="Y1401" s="72"/>
      <c r="Z1401" s="73" t="s">
        <v>20</v>
      </c>
      <c r="AA1401" s="74" t="s">
        <v>21</v>
      </c>
      <c r="AB1401" s="92">
        <v>0.85</v>
      </c>
      <c r="AC1401" s="87"/>
      <c r="AD1401" s="90"/>
      <c r="AE1401" s="90"/>
      <c r="AF1401" s="91"/>
      <c r="AG1401" s="45">
        <v>182.0</v>
      </c>
      <c r="AH1401" s="79"/>
      <c r="AI1401" s="80"/>
      <c r="AJ1401" s="80"/>
      <c r="AK1401" s="80"/>
      <c r="AL1401" s="14"/>
      <c r="AM1401" s="16" t="str">
        <f t="shared" si="10"/>
        <v>{s:'638172', v:182 , c:'放デイ２・有資格２・定超・未計画・評減・拘減・'},</v>
      </c>
      <c r="AN1401" s="16"/>
    </row>
    <row r="1402" ht="16.5" customHeight="1">
      <c r="A1402" s="29">
        <v>63.0</v>
      </c>
      <c r="B1402" s="30">
        <v>8173.0</v>
      </c>
      <c r="C1402" s="31">
        <v>1400.0</v>
      </c>
      <c r="D1402" s="32" t="s">
        <v>1596</v>
      </c>
      <c r="E1402" s="94"/>
      <c r="F1402" s="94"/>
      <c r="G1402" s="94"/>
      <c r="H1402" s="98"/>
      <c r="I1402" s="8"/>
      <c r="J1402" s="54"/>
      <c r="K1402" s="69"/>
      <c r="L1402" s="83"/>
      <c r="M1402" s="97"/>
      <c r="N1402" s="294"/>
      <c r="O1402" s="295"/>
      <c r="P1402" s="294"/>
      <c r="Q1402" s="100"/>
      <c r="R1402" s="70"/>
      <c r="S1402" s="96" t="s">
        <v>27</v>
      </c>
      <c r="T1402" s="7"/>
      <c r="U1402" s="7"/>
      <c r="V1402" s="7"/>
      <c r="W1402" s="152"/>
      <c r="X1402" s="41" t="s">
        <v>21</v>
      </c>
      <c r="Y1402" s="68">
        <v>0.5</v>
      </c>
      <c r="Z1402" s="77"/>
      <c r="AA1402" s="77"/>
      <c r="AB1402" s="72"/>
      <c r="AC1402" s="87"/>
      <c r="AD1402" s="90"/>
      <c r="AE1402" s="90"/>
      <c r="AF1402" s="91"/>
      <c r="AG1402" s="45">
        <v>152.0</v>
      </c>
      <c r="AH1402" s="79"/>
      <c r="AI1402" s="80"/>
      <c r="AJ1402" s="80"/>
      <c r="AK1402" s="80"/>
      <c r="AL1402" s="14"/>
      <c r="AM1402" s="16" t="str">
        <f t="shared" si="10"/>
        <v>{s:'638173', v:152 , c:'放デイ２・有資格２・定超・未計画２・拘減・'},</v>
      </c>
      <c r="AN1402" s="16"/>
    </row>
    <row r="1403" ht="16.5" customHeight="1">
      <c r="A1403" s="29">
        <v>63.0</v>
      </c>
      <c r="B1403" s="30">
        <v>8174.0</v>
      </c>
      <c r="C1403" s="31">
        <v>1401.0</v>
      </c>
      <c r="D1403" s="32" t="s">
        <v>1597</v>
      </c>
      <c r="E1403" s="94"/>
      <c r="F1403" s="94"/>
      <c r="G1403" s="94"/>
      <c r="H1403" s="98"/>
      <c r="I1403" s="8"/>
      <c r="J1403" s="54"/>
      <c r="K1403" s="69"/>
      <c r="L1403" s="83"/>
      <c r="M1403" s="97"/>
      <c r="N1403" s="294"/>
      <c r="O1403" s="295"/>
      <c r="P1403" s="294"/>
      <c r="Q1403" s="100"/>
      <c r="R1403" s="78"/>
      <c r="S1403" s="115"/>
      <c r="T1403" s="22"/>
      <c r="U1403" s="22"/>
      <c r="V1403" s="22"/>
      <c r="W1403" s="291"/>
      <c r="X1403" s="56"/>
      <c r="Y1403" s="72"/>
      <c r="Z1403" s="73" t="s">
        <v>20</v>
      </c>
      <c r="AA1403" s="74" t="s">
        <v>21</v>
      </c>
      <c r="AB1403" s="92">
        <v>0.85</v>
      </c>
      <c r="AC1403" s="93"/>
      <c r="AD1403" s="77"/>
      <c r="AE1403" s="77"/>
      <c r="AF1403" s="72"/>
      <c r="AG1403" s="114">
        <v>128.0</v>
      </c>
      <c r="AH1403" s="79"/>
      <c r="AI1403" s="80"/>
      <c r="AJ1403" s="80"/>
      <c r="AK1403" s="80"/>
      <c r="AL1403" s="14"/>
      <c r="AM1403" s="16" t="str">
        <f t="shared" si="10"/>
        <v>{s:'638174', v:128 , c:'放デイ２・有資格２・定超・未計画２・評減・拘減・'},</v>
      </c>
      <c r="AN1403" s="16"/>
    </row>
    <row r="1404" ht="16.5" customHeight="1">
      <c r="A1404" s="29">
        <v>63.0</v>
      </c>
      <c r="B1404" s="30">
        <v>8131.0</v>
      </c>
      <c r="C1404" s="31">
        <v>1402.0</v>
      </c>
      <c r="D1404" s="32" t="s">
        <v>1598</v>
      </c>
      <c r="E1404" s="94"/>
      <c r="F1404" s="94"/>
      <c r="G1404" s="102" t="s">
        <v>77</v>
      </c>
      <c r="H1404" s="35"/>
      <c r="I1404" s="35"/>
      <c r="J1404" s="36"/>
      <c r="K1404" s="168"/>
      <c r="L1404" s="96"/>
      <c r="M1404" s="96"/>
      <c r="N1404" s="7"/>
      <c r="O1404" s="52"/>
      <c r="P1404" s="8"/>
      <c r="Q1404" s="54"/>
      <c r="R1404" s="287"/>
      <c r="S1404" s="287"/>
      <c r="T1404" s="7"/>
      <c r="U1404" s="7"/>
      <c r="V1404" s="7"/>
      <c r="W1404" s="152"/>
      <c r="X1404" s="41"/>
      <c r="Y1404" s="42"/>
      <c r="Z1404" s="43"/>
      <c r="AA1404" s="43"/>
      <c r="AB1404" s="43"/>
      <c r="AC1404" s="288"/>
      <c r="AD1404" s="43"/>
      <c r="AE1404" s="43"/>
      <c r="AF1404" s="44"/>
      <c r="AG1404" s="45">
        <v>233.0</v>
      </c>
      <c r="AH1404" s="79"/>
      <c r="AI1404" s="80"/>
      <c r="AJ1404" s="80"/>
      <c r="AK1404" s="80"/>
      <c r="AL1404" s="14"/>
      <c r="AM1404" s="16" t="str">
        <f t="shared" si="10"/>
        <v>{s:'638131', v:233 , c:'放デイ３・定超・'},</v>
      </c>
      <c r="AN1404" s="16"/>
    </row>
    <row r="1405" ht="16.5" customHeight="1">
      <c r="A1405" s="29">
        <v>63.0</v>
      </c>
      <c r="B1405" s="30">
        <v>8175.0</v>
      </c>
      <c r="C1405" s="31">
        <v>1403.0</v>
      </c>
      <c r="D1405" s="32" t="s">
        <v>1599</v>
      </c>
      <c r="E1405" s="94"/>
      <c r="F1405" s="94"/>
      <c r="G1405" s="104"/>
      <c r="H1405" s="50" t="str">
        <f>'30放課後等デイ(基本１)'!G1415</f>
        <v/>
      </c>
      <c r="I1405" s="8" t="s">
        <v>9</v>
      </c>
      <c r="J1405" s="51"/>
      <c r="K1405" s="94"/>
      <c r="L1405" s="83"/>
      <c r="M1405" s="97"/>
      <c r="N1405" s="8"/>
      <c r="O1405" s="52"/>
      <c r="P1405" s="8"/>
      <c r="Q1405" s="54"/>
      <c r="R1405" s="290"/>
      <c r="S1405" s="290"/>
      <c r="T1405" s="22"/>
      <c r="U1405" s="22"/>
      <c r="V1405" s="22"/>
      <c r="W1405" s="291"/>
      <c r="X1405" s="56"/>
      <c r="Y1405" s="58"/>
      <c r="Z1405" s="59" t="s">
        <v>20</v>
      </c>
      <c r="AA1405" s="41" t="s">
        <v>21</v>
      </c>
      <c r="AB1405" s="60">
        <v>0.85</v>
      </c>
      <c r="AC1405" s="288"/>
      <c r="AD1405" s="43"/>
      <c r="AE1405" s="43"/>
      <c r="AF1405" s="44"/>
      <c r="AG1405" s="45">
        <v>198.0</v>
      </c>
      <c r="AH1405" s="79"/>
      <c r="AI1405" s="80"/>
      <c r="AJ1405" s="80"/>
      <c r="AK1405" s="80"/>
      <c r="AL1405" s="14"/>
      <c r="AM1405" s="16" t="str">
        <f t="shared" si="10"/>
        <v>{s:'638175', v:198 , c:'放デイ３・定超・評減・'},</v>
      </c>
      <c r="AN1405" s="16"/>
    </row>
    <row r="1406" ht="16.5" customHeight="1">
      <c r="A1406" s="29">
        <v>63.0</v>
      </c>
      <c r="B1406" s="30">
        <v>8132.0</v>
      </c>
      <c r="C1406" s="31">
        <v>1404.0</v>
      </c>
      <c r="D1406" s="32" t="s">
        <v>1600</v>
      </c>
      <c r="E1406" s="94"/>
      <c r="F1406" s="94"/>
      <c r="G1406" s="104"/>
      <c r="H1406" s="63"/>
      <c r="I1406" s="63"/>
      <c r="J1406" s="51"/>
      <c r="K1406" s="69"/>
      <c r="L1406" s="14"/>
      <c r="M1406" s="99"/>
      <c r="N1406" s="294"/>
      <c r="O1406" s="295"/>
      <c r="P1406" s="294"/>
      <c r="Q1406" s="100"/>
      <c r="R1406" s="33" t="s">
        <v>23</v>
      </c>
      <c r="S1406" s="124" t="s">
        <v>24</v>
      </c>
      <c r="T1406" s="7"/>
      <c r="U1406" s="7"/>
      <c r="V1406" s="7"/>
      <c r="W1406" s="152"/>
      <c r="X1406" s="41" t="s">
        <v>21</v>
      </c>
      <c r="Y1406" s="68">
        <v>0.7</v>
      </c>
      <c r="Z1406" s="43"/>
      <c r="AA1406" s="43"/>
      <c r="AB1406" s="43"/>
      <c r="AC1406" s="288"/>
      <c r="AD1406" s="43"/>
      <c r="AE1406" s="43"/>
      <c r="AF1406" s="44"/>
      <c r="AG1406" s="45">
        <v>163.0</v>
      </c>
      <c r="AH1406" s="79"/>
      <c r="AI1406" s="80"/>
      <c r="AJ1406" s="80"/>
      <c r="AK1406" s="80"/>
      <c r="AL1406" s="14"/>
      <c r="AM1406" s="16" t="str">
        <f t="shared" si="10"/>
        <v>{s:'638132', v:163 , c:'放デイ３・定超・未計画・'},</v>
      </c>
      <c r="AN1406" s="16"/>
    </row>
    <row r="1407" ht="16.5" customHeight="1">
      <c r="A1407" s="29">
        <v>63.0</v>
      </c>
      <c r="B1407" s="30">
        <v>8176.0</v>
      </c>
      <c r="C1407" s="31">
        <v>1405.0</v>
      </c>
      <c r="D1407" s="32" t="s">
        <v>1601</v>
      </c>
      <c r="E1407" s="94"/>
      <c r="F1407" s="94"/>
      <c r="G1407" s="104"/>
      <c r="H1407" s="63"/>
      <c r="I1407" s="63"/>
      <c r="J1407" s="51"/>
      <c r="K1407" s="69"/>
      <c r="L1407" s="83"/>
      <c r="M1407" s="97"/>
      <c r="N1407" s="294"/>
      <c r="O1407" s="295"/>
      <c r="P1407" s="294"/>
      <c r="Q1407" s="100"/>
      <c r="R1407" s="70"/>
      <c r="S1407" s="110"/>
      <c r="T1407" s="22"/>
      <c r="U1407" s="22"/>
      <c r="V1407" s="22"/>
      <c r="W1407" s="291"/>
      <c r="X1407" s="56"/>
      <c r="Y1407" s="72"/>
      <c r="Z1407" s="73" t="s">
        <v>20</v>
      </c>
      <c r="AA1407" s="74" t="s">
        <v>21</v>
      </c>
      <c r="AB1407" s="75">
        <v>0.85</v>
      </c>
      <c r="AC1407" s="288"/>
      <c r="AD1407" s="43"/>
      <c r="AE1407" s="43"/>
      <c r="AF1407" s="44"/>
      <c r="AG1407" s="45">
        <v>139.0</v>
      </c>
      <c r="AH1407" s="79"/>
      <c r="AI1407" s="80"/>
      <c r="AJ1407" s="80"/>
      <c r="AK1407" s="80"/>
      <c r="AL1407" s="14"/>
      <c r="AM1407" s="16" t="str">
        <f t="shared" si="10"/>
        <v>{s:'638176', v:139 , c:'放デイ３・定超・未計画・評減・'},</v>
      </c>
      <c r="AN1407" s="16"/>
    </row>
    <row r="1408" ht="16.5" customHeight="1">
      <c r="A1408" s="29">
        <v>63.0</v>
      </c>
      <c r="B1408" s="30">
        <v>8177.0</v>
      </c>
      <c r="C1408" s="31">
        <v>1406.0</v>
      </c>
      <c r="D1408" s="32" t="s">
        <v>1602</v>
      </c>
      <c r="E1408" s="94"/>
      <c r="F1408" s="94"/>
      <c r="G1408" s="76"/>
      <c r="H1408" s="63"/>
      <c r="I1408" s="63"/>
      <c r="J1408" s="51"/>
      <c r="K1408" s="69"/>
      <c r="L1408" s="83"/>
      <c r="M1408" s="97"/>
      <c r="N1408" s="294"/>
      <c r="O1408" s="295"/>
      <c r="P1408" s="294"/>
      <c r="Q1408" s="100"/>
      <c r="R1408" s="70"/>
      <c r="S1408" s="124" t="s">
        <v>27</v>
      </c>
      <c r="T1408" s="7"/>
      <c r="U1408" s="7"/>
      <c r="V1408" s="7"/>
      <c r="W1408" s="152"/>
      <c r="X1408" s="41" t="s">
        <v>21</v>
      </c>
      <c r="Y1408" s="68">
        <v>0.5</v>
      </c>
      <c r="Z1408" s="77"/>
      <c r="AA1408" s="77"/>
      <c r="AB1408" s="77"/>
      <c r="AC1408" s="292"/>
      <c r="AD1408" s="77"/>
      <c r="AE1408" s="77"/>
      <c r="AF1408" s="72"/>
      <c r="AG1408" s="45">
        <v>117.0</v>
      </c>
      <c r="AH1408" s="79"/>
      <c r="AI1408" s="80"/>
      <c r="AJ1408" s="80"/>
      <c r="AK1408" s="80"/>
      <c r="AL1408" s="14"/>
      <c r="AM1408" s="16" t="str">
        <f t="shared" si="10"/>
        <v>{s:'638177', v:117 , c:'放デイ３・定超・未計画２・'},</v>
      </c>
      <c r="AN1408" s="16"/>
    </row>
    <row r="1409" ht="16.5" customHeight="1">
      <c r="A1409" s="29">
        <v>63.0</v>
      </c>
      <c r="B1409" s="30">
        <v>8178.0</v>
      </c>
      <c r="C1409" s="31">
        <v>1407.0</v>
      </c>
      <c r="D1409" s="32" t="s">
        <v>1603</v>
      </c>
      <c r="E1409" s="94"/>
      <c r="F1409" s="94"/>
      <c r="G1409" s="76"/>
      <c r="H1409" s="63"/>
      <c r="I1409" s="63"/>
      <c r="J1409" s="51"/>
      <c r="K1409" s="69"/>
      <c r="L1409" s="83"/>
      <c r="M1409" s="97"/>
      <c r="N1409" s="294"/>
      <c r="O1409" s="295"/>
      <c r="P1409" s="294"/>
      <c r="Q1409" s="100"/>
      <c r="R1409" s="78"/>
      <c r="S1409" s="110"/>
      <c r="T1409" s="22"/>
      <c r="U1409" s="22"/>
      <c r="V1409" s="22"/>
      <c r="W1409" s="291"/>
      <c r="X1409" s="56"/>
      <c r="Y1409" s="72"/>
      <c r="Z1409" s="73" t="s">
        <v>20</v>
      </c>
      <c r="AA1409" s="74" t="s">
        <v>21</v>
      </c>
      <c r="AB1409" s="75">
        <v>0.85</v>
      </c>
      <c r="AC1409" s="288"/>
      <c r="AD1409" s="43"/>
      <c r="AE1409" s="43"/>
      <c r="AF1409" s="44"/>
      <c r="AG1409" s="114">
        <v>99.0</v>
      </c>
      <c r="AH1409" s="79"/>
      <c r="AI1409" s="80"/>
      <c r="AJ1409" s="80"/>
      <c r="AK1409" s="80"/>
      <c r="AL1409" s="14"/>
      <c r="AM1409" s="16" t="str">
        <f t="shared" si="10"/>
        <v>{s:'638178', v:99 , c:'放デイ３・定超・未計画２・評減・'},</v>
      </c>
      <c r="AN1409" s="16"/>
    </row>
    <row r="1410" ht="16.5" customHeight="1">
      <c r="A1410" s="29">
        <v>63.0</v>
      </c>
      <c r="B1410" s="30">
        <v>8179.0</v>
      </c>
      <c r="C1410" s="31">
        <v>1408.0</v>
      </c>
      <c r="D1410" s="32" t="s">
        <v>1604</v>
      </c>
      <c r="E1410" s="94"/>
      <c r="F1410" s="94"/>
      <c r="G1410" s="76"/>
      <c r="H1410" s="63"/>
      <c r="I1410" s="63"/>
      <c r="J1410" s="51"/>
      <c r="K1410" s="69"/>
      <c r="L1410" s="83"/>
      <c r="M1410" s="97"/>
      <c r="N1410" s="294"/>
      <c r="O1410" s="295"/>
      <c r="P1410" s="294"/>
      <c r="Q1410" s="100"/>
      <c r="R1410" s="96"/>
      <c r="S1410" s="96"/>
      <c r="T1410" s="7"/>
      <c r="U1410" s="7"/>
      <c r="V1410" s="7"/>
      <c r="W1410" s="152"/>
      <c r="X1410" s="41"/>
      <c r="Y1410" s="68"/>
      <c r="Z1410" s="43"/>
      <c r="AA1410" s="43"/>
      <c r="AB1410" s="44"/>
      <c r="AC1410" s="82" t="s">
        <v>30</v>
      </c>
      <c r="AD1410" s="83">
        <v>5.0</v>
      </c>
      <c r="AE1410" s="83"/>
      <c r="AF1410" s="84" t="s">
        <v>31</v>
      </c>
      <c r="AG1410" s="45">
        <v>228.0</v>
      </c>
      <c r="AH1410" s="79"/>
      <c r="AI1410" s="80"/>
      <c r="AJ1410" s="80"/>
      <c r="AK1410" s="80"/>
      <c r="AL1410" s="14"/>
      <c r="AM1410" s="16" t="str">
        <f t="shared" si="10"/>
        <v>{s:'638179', v:228 , c:'放デイ３・定超・拘減・'},</v>
      </c>
      <c r="AN1410" s="16"/>
    </row>
    <row r="1411" ht="16.5" customHeight="1">
      <c r="A1411" s="29">
        <v>63.0</v>
      </c>
      <c r="B1411" s="30">
        <v>8180.0</v>
      </c>
      <c r="C1411" s="31">
        <v>1409.0</v>
      </c>
      <c r="D1411" s="32" t="s">
        <v>1605</v>
      </c>
      <c r="E1411" s="94"/>
      <c r="F1411" s="94"/>
      <c r="G1411" s="76"/>
      <c r="H1411" s="63"/>
      <c r="I1411" s="63"/>
      <c r="J1411" s="51"/>
      <c r="K1411" s="69"/>
      <c r="L1411" s="83"/>
      <c r="M1411" s="97"/>
      <c r="N1411" s="294"/>
      <c r="O1411" s="295"/>
      <c r="P1411" s="294"/>
      <c r="Q1411" s="100"/>
      <c r="R1411" s="115"/>
      <c r="S1411" s="115"/>
      <c r="T1411" s="22"/>
      <c r="U1411" s="22"/>
      <c r="V1411" s="22"/>
      <c r="W1411" s="291"/>
      <c r="X1411" s="56"/>
      <c r="Y1411" s="72"/>
      <c r="Z1411" s="59" t="s">
        <v>20</v>
      </c>
      <c r="AA1411" s="41" t="s">
        <v>21</v>
      </c>
      <c r="AB1411" s="86">
        <v>0.85</v>
      </c>
      <c r="AC1411" s="87"/>
      <c r="AD1411" s="83"/>
      <c r="AE1411" s="83"/>
      <c r="AF1411" s="84"/>
      <c r="AG1411" s="45">
        <v>193.0</v>
      </c>
      <c r="AH1411" s="79"/>
      <c r="AI1411" s="80"/>
      <c r="AJ1411" s="80"/>
      <c r="AK1411" s="80"/>
      <c r="AL1411" s="14"/>
      <c r="AM1411" s="16" t="str">
        <f t="shared" si="10"/>
        <v>{s:'638180', v:193 , c:'放デイ３・定超・評減・拘減・'},</v>
      </c>
      <c r="AN1411" s="16"/>
    </row>
    <row r="1412" ht="16.5" customHeight="1">
      <c r="A1412" s="29">
        <v>63.0</v>
      </c>
      <c r="B1412" s="30">
        <v>8181.0</v>
      </c>
      <c r="C1412" s="31">
        <v>1410.0</v>
      </c>
      <c r="D1412" s="32" t="s">
        <v>1606</v>
      </c>
      <c r="E1412" s="94"/>
      <c r="F1412" s="94"/>
      <c r="G1412" s="76"/>
      <c r="H1412" s="63"/>
      <c r="I1412" s="63"/>
      <c r="J1412" s="51"/>
      <c r="K1412" s="69"/>
      <c r="L1412" s="83"/>
      <c r="M1412" s="97"/>
      <c r="N1412" s="294"/>
      <c r="O1412" s="295"/>
      <c r="P1412" s="294"/>
      <c r="Q1412" s="100"/>
      <c r="R1412" s="33" t="s">
        <v>23</v>
      </c>
      <c r="S1412" s="124" t="s">
        <v>24</v>
      </c>
      <c r="T1412" s="7"/>
      <c r="U1412" s="7"/>
      <c r="V1412" s="7"/>
      <c r="W1412" s="152"/>
      <c r="X1412" s="41" t="s">
        <v>21</v>
      </c>
      <c r="Y1412" s="68">
        <v>0.7</v>
      </c>
      <c r="Z1412" s="88"/>
      <c r="AA1412" s="88"/>
      <c r="AB1412" s="89"/>
      <c r="AC1412" s="87"/>
      <c r="AD1412" s="90"/>
      <c r="AE1412" s="90"/>
      <c r="AF1412" s="91"/>
      <c r="AG1412" s="45">
        <v>158.0</v>
      </c>
      <c r="AH1412" s="79"/>
      <c r="AI1412" s="80"/>
      <c r="AJ1412" s="80"/>
      <c r="AK1412" s="80"/>
      <c r="AL1412" s="14"/>
      <c r="AM1412" s="16" t="str">
        <f t="shared" si="10"/>
        <v>{s:'638181', v:158 , c:'放デイ３・定超・未計画・拘減・'},</v>
      </c>
      <c r="AN1412" s="16"/>
    </row>
    <row r="1413" ht="16.5" customHeight="1">
      <c r="A1413" s="29">
        <v>63.0</v>
      </c>
      <c r="B1413" s="30">
        <v>8182.0</v>
      </c>
      <c r="C1413" s="31">
        <v>1411.0</v>
      </c>
      <c r="D1413" s="32" t="s">
        <v>1607</v>
      </c>
      <c r="E1413" s="94"/>
      <c r="F1413" s="94"/>
      <c r="G1413" s="76"/>
      <c r="H1413" s="63"/>
      <c r="I1413" s="63"/>
      <c r="J1413" s="51"/>
      <c r="K1413" s="69"/>
      <c r="L1413" s="83"/>
      <c r="M1413" s="97"/>
      <c r="N1413" s="294"/>
      <c r="O1413" s="295"/>
      <c r="P1413" s="294"/>
      <c r="Q1413" s="100"/>
      <c r="R1413" s="70"/>
      <c r="S1413" s="110"/>
      <c r="T1413" s="22"/>
      <c r="U1413" s="22"/>
      <c r="V1413" s="22"/>
      <c r="W1413" s="291"/>
      <c r="X1413" s="56"/>
      <c r="Y1413" s="72"/>
      <c r="Z1413" s="73" t="s">
        <v>20</v>
      </c>
      <c r="AA1413" s="74" t="s">
        <v>21</v>
      </c>
      <c r="AB1413" s="92">
        <v>0.85</v>
      </c>
      <c r="AC1413" s="87"/>
      <c r="AD1413" s="90"/>
      <c r="AE1413" s="90"/>
      <c r="AF1413" s="91"/>
      <c r="AG1413" s="45">
        <v>134.0</v>
      </c>
      <c r="AH1413" s="79"/>
      <c r="AI1413" s="80"/>
      <c r="AJ1413" s="80"/>
      <c r="AK1413" s="80"/>
      <c r="AL1413" s="14"/>
      <c r="AM1413" s="16" t="str">
        <f t="shared" si="10"/>
        <v>{s:'638182', v:134 , c:'放デイ３・定超・未計画・評減・拘減・'},</v>
      </c>
      <c r="AN1413" s="16"/>
    </row>
    <row r="1414" ht="16.5" customHeight="1">
      <c r="A1414" s="29">
        <v>63.0</v>
      </c>
      <c r="B1414" s="30">
        <v>8183.0</v>
      </c>
      <c r="C1414" s="31">
        <v>1412.0</v>
      </c>
      <c r="D1414" s="32" t="s">
        <v>1608</v>
      </c>
      <c r="E1414" s="94"/>
      <c r="F1414" s="94"/>
      <c r="G1414" s="76"/>
      <c r="H1414" s="63"/>
      <c r="I1414" s="63"/>
      <c r="J1414" s="51"/>
      <c r="K1414" s="69"/>
      <c r="L1414" s="83"/>
      <c r="M1414" s="97"/>
      <c r="N1414" s="294"/>
      <c r="O1414" s="295"/>
      <c r="P1414" s="294"/>
      <c r="Q1414" s="100"/>
      <c r="R1414" s="70"/>
      <c r="S1414" s="96" t="s">
        <v>27</v>
      </c>
      <c r="T1414" s="7"/>
      <c r="U1414" s="7"/>
      <c r="V1414" s="7"/>
      <c r="W1414" s="152"/>
      <c r="X1414" s="41" t="s">
        <v>21</v>
      </c>
      <c r="Y1414" s="68">
        <v>0.5</v>
      </c>
      <c r="Z1414" s="77"/>
      <c r="AA1414" s="77"/>
      <c r="AB1414" s="72"/>
      <c r="AC1414" s="87"/>
      <c r="AD1414" s="90"/>
      <c r="AE1414" s="90"/>
      <c r="AF1414" s="91"/>
      <c r="AG1414" s="45">
        <v>112.0</v>
      </c>
      <c r="AH1414" s="79"/>
      <c r="AI1414" s="80"/>
      <c r="AJ1414" s="80"/>
      <c r="AK1414" s="80"/>
      <c r="AL1414" s="14"/>
      <c r="AM1414" s="16" t="str">
        <f t="shared" si="10"/>
        <v>{s:'638183', v:112 , c:'放デイ３・定超・未計画２・拘減・'},</v>
      </c>
      <c r="AN1414" s="16"/>
    </row>
    <row r="1415" ht="16.5" customHeight="1">
      <c r="A1415" s="29">
        <v>63.0</v>
      </c>
      <c r="B1415" s="30">
        <v>8184.0</v>
      </c>
      <c r="C1415" s="31">
        <v>1413.0</v>
      </c>
      <c r="D1415" s="32" t="s">
        <v>1609</v>
      </c>
      <c r="E1415" s="94"/>
      <c r="F1415" s="94"/>
      <c r="G1415" s="76"/>
      <c r="H1415" s="63"/>
      <c r="I1415" s="63"/>
      <c r="J1415" s="51"/>
      <c r="K1415" s="69"/>
      <c r="L1415" s="83"/>
      <c r="M1415" s="97"/>
      <c r="N1415" s="294"/>
      <c r="O1415" s="295"/>
      <c r="P1415" s="294"/>
      <c r="Q1415" s="100"/>
      <c r="R1415" s="78"/>
      <c r="S1415" s="115"/>
      <c r="T1415" s="22"/>
      <c r="U1415" s="22"/>
      <c r="V1415" s="22"/>
      <c r="W1415" s="291"/>
      <c r="X1415" s="56"/>
      <c r="Y1415" s="72"/>
      <c r="Z1415" s="73" t="s">
        <v>20</v>
      </c>
      <c r="AA1415" s="74" t="s">
        <v>21</v>
      </c>
      <c r="AB1415" s="92">
        <v>0.85</v>
      </c>
      <c r="AC1415" s="93"/>
      <c r="AD1415" s="77"/>
      <c r="AE1415" s="77"/>
      <c r="AF1415" s="72"/>
      <c r="AG1415" s="114">
        <v>94.0</v>
      </c>
      <c r="AH1415" s="79"/>
      <c r="AI1415" s="80"/>
      <c r="AJ1415" s="80"/>
      <c r="AK1415" s="80"/>
      <c r="AL1415" s="14"/>
      <c r="AM1415" s="16" t="str">
        <f t="shared" si="10"/>
        <v>{s:'638184', v:94 , c:'放デイ３・定超・未計画２・評減・拘減・'},</v>
      </c>
      <c r="AN1415" s="16"/>
    </row>
    <row r="1416" ht="16.5" customHeight="1">
      <c r="A1416" s="29">
        <v>63.0</v>
      </c>
      <c r="B1416" s="30">
        <v>8133.0</v>
      </c>
      <c r="C1416" s="31">
        <v>1414.0</v>
      </c>
      <c r="D1416" s="32" t="s">
        <v>1610</v>
      </c>
      <c r="E1416" s="94"/>
      <c r="F1416" s="94"/>
      <c r="G1416" s="94"/>
      <c r="H1416" s="8"/>
      <c r="I1416" s="8"/>
      <c r="J1416" s="95"/>
      <c r="K1416" s="82" t="s">
        <v>38</v>
      </c>
      <c r="L1416" s="96"/>
      <c r="M1416" s="96"/>
      <c r="N1416" s="7"/>
      <c r="O1416" s="52"/>
      <c r="P1416" s="8"/>
      <c r="Q1416" s="54"/>
      <c r="R1416" s="287"/>
      <c r="S1416" s="287"/>
      <c r="T1416" s="7"/>
      <c r="U1416" s="7"/>
      <c r="V1416" s="7"/>
      <c r="W1416" s="152"/>
      <c r="X1416" s="41"/>
      <c r="Y1416" s="42"/>
      <c r="Z1416" s="43"/>
      <c r="AA1416" s="43"/>
      <c r="AB1416" s="43"/>
      <c r="AC1416" s="288"/>
      <c r="AD1416" s="43"/>
      <c r="AE1416" s="43"/>
      <c r="AF1416" s="44"/>
      <c r="AG1416" s="45">
        <v>236.0</v>
      </c>
      <c r="AH1416" s="79"/>
      <c r="AI1416" s="80"/>
      <c r="AJ1416" s="80"/>
      <c r="AK1416" s="80"/>
      <c r="AL1416" s="14"/>
      <c r="AM1416" s="16" t="str">
        <f t="shared" si="10"/>
        <v>{s:'638133', v:236 , c:'放デイ３・有資格３・定超・'},</v>
      </c>
      <c r="AN1416" s="16"/>
    </row>
    <row r="1417" ht="16.5" customHeight="1">
      <c r="A1417" s="29">
        <v>63.0</v>
      </c>
      <c r="B1417" s="30">
        <v>8185.0</v>
      </c>
      <c r="C1417" s="31">
        <v>1415.0</v>
      </c>
      <c r="D1417" s="32" t="s">
        <v>1611</v>
      </c>
      <c r="E1417" s="94"/>
      <c r="F1417" s="94"/>
      <c r="G1417" s="94"/>
      <c r="H1417" s="63"/>
      <c r="I1417" s="8"/>
      <c r="J1417" s="95"/>
      <c r="K1417" s="87"/>
      <c r="L1417" s="83">
        <v>4.0</v>
      </c>
      <c r="M1417" s="97" t="s">
        <v>40</v>
      </c>
      <c r="N1417" s="8"/>
      <c r="O1417" s="52"/>
      <c r="P1417" s="8"/>
      <c r="Q1417" s="54"/>
      <c r="R1417" s="290"/>
      <c r="S1417" s="290"/>
      <c r="T1417" s="22"/>
      <c r="U1417" s="22"/>
      <c r="V1417" s="22"/>
      <c r="W1417" s="291"/>
      <c r="X1417" s="56"/>
      <c r="Y1417" s="58"/>
      <c r="Z1417" s="59" t="s">
        <v>20</v>
      </c>
      <c r="AA1417" s="41" t="s">
        <v>21</v>
      </c>
      <c r="AB1417" s="60">
        <v>0.85</v>
      </c>
      <c r="AC1417" s="288"/>
      <c r="AD1417" s="43"/>
      <c r="AE1417" s="43"/>
      <c r="AF1417" s="44"/>
      <c r="AG1417" s="45">
        <v>201.0</v>
      </c>
      <c r="AH1417" s="79"/>
      <c r="AI1417" s="80"/>
      <c r="AJ1417" s="80"/>
      <c r="AK1417" s="80"/>
      <c r="AL1417" s="14"/>
      <c r="AM1417" s="16" t="str">
        <f t="shared" si="10"/>
        <v>{s:'638185', v:201 , c:'放デイ３・有資格３・定超・評減・'},</v>
      </c>
      <c r="AN1417" s="16"/>
    </row>
    <row r="1418" ht="16.5" customHeight="1">
      <c r="A1418" s="29">
        <v>63.0</v>
      </c>
      <c r="B1418" s="30">
        <v>8134.0</v>
      </c>
      <c r="C1418" s="31">
        <v>1416.0</v>
      </c>
      <c r="D1418" s="32" t="s">
        <v>1612</v>
      </c>
      <c r="E1418" s="94"/>
      <c r="F1418" s="94"/>
      <c r="G1418" s="94"/>
      <c r="H1418" s="98"/>
      <c r="I1418" s="8"/>
      <c r="J1418" s="54"/>
      <c r="K1418" s="87"/>
      <c r="L1418" s="14"/>
      <c r="M1418" s="99"/>
      <c r="N1418" s="294"/>
      <c r="O1418" s="295"/>
      <c r="P1418" s="294"/>
      <c r="Q1418" s="100"/>
      <c r="R1418" s="33" t="s">
        <v>23</v>
      </c>
      <c r="S1418" s="124" t="s">
        <v>24</v>
      </c>
      <c r="T1418" s="7"/>
      <c r="U1418" s="7"/>
      <c r="V1418" s="7"/>
      <c r="W1418" s="152"/>
      <c r="X1418" s="41" t="s">
        <v>21</v>
      </c>
      <c r="Y1418" s="68">
        <v>0.7</v>
      </c>
      <c r="Z1418" s="43"/>
      <c r="AA1418" s="43"/>
      <c r="AB1418" s="43"/>
      <c r="AC1418" s="288"/>
      <c r="AD1418" s="43"/>
      <c r="AE1418" s="43"/>
      <c r="AF1418" s="44"/>
      <c r="AG1418" s="114">
        <v>165.0</v>
      </c>
      <c r="AH1418" s="79"/>
      <c r="AI1418" s="80"/>
      <c r="AJ1418" s="80"/>
      <c r="AK1418" s="80"/>
      <c r="AL1418" s="14"/>
      <c r="AM1418" s="16" t="str">
        <f t="shared" si="10"/>
        <v>{s:'638134', v:165 , c:'放デイ３・有資格３・定超・未計画・'},</v>
      </c>
      <c r="AN1418" s="16"/>
    </row>
    <row r="1419" ht="16.5" customHeight="1">
      <c r="A1419" s="29">
        <v>63.0</v>
      </c>
      <c r="B1419" s="30">
        <v>8186.0</v>
      </c>
      <c r="C1419" s="31">
        <v>1417.0</v>
      </c>
      <c r="D1419" s="32" t="s">
        <v>1613</v>
      </c>
      <c r="E1419" s="94"/>
      <c r="F1419" s="94"/>
      <c r="G1419" s="94"/>
      <c r="H1419" s="98"/>
      <c r="I1419" s="8"/>
      <c r="J1419" s="54"/>
      <c r="K1419" s="87"/>
      <c r="L1419" s="83"/>
      <c r="M1419" s="97"/>
      <c r="N1419" s="294"/>
      <c r="O1419" s="295"/>
      <c r="P1419" s="294"/>
      <c r="Q1419" s="100"/>
      <c r="R1419" s="70"/>
      <c r="S1419" s="110"/>
      <c r="T1419" s="22"/>
      <c r="U1419" s="22"/>
      <c r="V1419" s="22"/>
      <c r="W1419" s="291"/>
      <c r="X1419" s="56"/>
      <c r="Y1419" s="72"/>
      <c r="Z1419" s="73" t="s">
        <v>20</v>
      </c>
      <c r="AA1419" s="74" t="s">
        <v>21</v>
      </c>
      <c r="AB1419" s="75">
        <v>0.85</v>
      </c>
      <c r="AC1419" s="288"/>
      <c r="AD1419" s="43"/>
      <c r="AE1419" s="43"/>
      <c r="AF1419" s="44"/>
      <c r="AG1419" s="114">
        <v>140.0</v>
      </c>
      <c r="AH1419" s="79"/>
      <c r="AI1419" s="80"/>
      <c r="AJ1419" s="80"/>
      <c r="AK1419" s="80"/>
      <c r="AL1419" s="14"/>
      <c r="AM1419" s="16" t="str">
        <f t="shared" si="10"/>
        <v>{s:'638186', v:140 , c:'放デイ３・有資格３・定超・未計画・評減・'},</v>
      </c>
      <c r="AN1419" s="16"/>
    </row>
    <row r="1420" ht="16.5" customHeight="1">
      <c r="A1420" s="29">
        <v>63.0</v>
      </c>
      <c r="B1420" s="30">
        <v>8187.0</v>
      </c>
      <c r="C1420" s="31">
        <v>1418.0</v>
      </c>
      <c r="D1420" s="32" t="s">
        <v>1614</v>
      </c>
      <c r="E1420" s="94"/>
      <c r="F1420" s="94"/>
      <c r="G1420" s="94"/>
      <c r="H1420" s="98"/>
      <c r="I1420" s="8"/>
      <c r="J1420" s="54"/>
      <c r="K1420" s="69"/>
      <c r="L1420" s="83"/>
      <c r="M1420" s="97"/>
      <c r="N1420" s="294"/>
      <c r="O1420" s="295"/>
      <c r="P1420" s="294"/>
      <c r="Q1420" s="100"/>
      <c r="R1420" s="70"/>
      <c r="S1420" s="124" t="s">
        <v>27</v>
      </c>
      <c r="T1420" s="7"/>
      <c r="U1420" s="7"/>
      <c r="V1420" s="7"/>
      <c r="W1420" s="152"/>
      <c r="X1420" s="41" t="s">
        <v>21</v>
      </c>
      <c r="Y1420" s="68">
        <v>0.5</v>
      </c>
      <c r="Z1420" s="77"/>
      <c r="AA1420" s="77"/>
      <c r="AB1420" s="77"/>
      <c r="AC1420" s="292"/>
      <c r="AD1420" s="77"/>
      <c r="AE1420" s="77"/>
      <c r="AF1420" s="72"/>
      <c r="AG1420" s="114">
        <v>118.0</v>
      </c>
      <c r="AH1420" s="79"/>
      <c r="AI1420" s="80"/>
      <c r="AJ1420" s="80"/>
      <c r="AK1420" s="80"/>
      <c r="AL1420" s="14"/>
      <c r="AM1420" s="16" t="str">
        <f t="shared" si="10"/>
        <v>{s:'638187', v:118 , c:'放デイ３・有資格３・定超・未計画２・'},</v>
      </c>
      <c r="AN1420" s="16"/>
    </row>
    <row r="1421" ht="16.5" customHeight="1">
      <c r="A1421" s="29">
        <v>63.0</v>
      </c>
      <c r="B1421" s="30">
        <v>8188.0</v>
      </c>
      <c r="C1421" s="31">
        <v>1419.0</v>
      </c>
      <c r="D1421" s="32" t="s">
        <v>1615</v>
      </c>
      <c r="E1421" s="94"/>
      <c r="F1421" s="94"/>
      <c r="G1421" s="94"/>
      <c r="H1421" s="98"/>
      <c r="I1421" s="8"/>
      <c r="J1421" s="54"/>
      <c r="K1421" s="69"/>
      <c r="L1421" s="83"/>
      <c r="M1421" s="97"/>
      <c r="N1421" s="294"/>
      <c r="O1421" s="295"/>
      <c r="P1421" s="294"/>
      <c r="Q1421" s="100"/>
      <c r="R1421" s="78"/>
      <c r="S1421" s="110"/>
      <c r="T1421" s="22"/>
      <c r="U1421" s="22"/>
      <c r="V1421" s="22"/>
      <c r="W1421" s="291"/>
      <c r="X1421" s="56"/>
      <c r="Y1421" s="72"/>
      <c r="Z1421" s="73" t="s">
        <v>20</v>
      </c>
      <c r="AA1421" s="74" t="s">
        <v>21</v>
      </c>
      <c r="AB1421" s="75">
        <v>0.85</v>
      </c>
      <c r="AC1421" s="288"/>
      <c r="AD1421" s="43"/>
      <c r="AE1421" s="43"/>
      <c r="AF1421" s="44"/>
      <c r="AG1421" s="114">
        <v>100.0</v>
      </c>
      <c r="AH1421" s="79"/>
      <c r="AI1421" s="80"/>
      <c r="AJ1421" s="80"/>
      <c r="AK1421" s="80"/>
      <c r="AL1421" s="14"/>
      <c r="AM1421" s="16" t="str">
        <f t="shared" si="10"/>
        <v>{s:'638188', v:100 , c:'放デイ３・有資格３・定超・未計画２・評減・'},</v>
      </c>
      <c r="AN1421" s="16"/>
    </row>
    <row r="1422" ht="16.5" customHeight="1">
      <c r="A1422" s="29">
        <v>63.0</v>
      </c>
      <c r="B1422" s="30">
        <v>8189.0</v>
      </c>
      <c r="C1422" s="31">
        <v>1420.0</v>
      </c>
      <c r="D1422" s="32" t="s">
        <v>1616</v>
      </c>
      <c r="E1422" s="94"/>
      <c r="F1422" s="94"/>
      <c r="G1422" s="94"/>
      <c r="H1422" s="98"/>
      <c r="I1422" s="8"/>
      <c r="J1422" s="54"/>
      <c r="K1422" s="69"/>
      <c r="L1422" s="83"/>
      <c r="M1422" s="97"/>
      <c r="N1422" s="294"/>
      <c r="O1422" s="295"/>
      <c r="P1422" s="294"/>
      <c r="Q1422" s="100"/>
      <c r="R1422" s="96"/>
      <c r="S1422" s="96"/>
      <c r="T1422" s="7"/>
      <c r="U1422" s="7"/>
      <c r="V1422" s="7"/>
      <c r="W1422" s="152"/>
      <c r="X1422" s="41"/>
      <c r="Y1422" s="68"/>
      <c r="Z1422" s="43"/>
      <c r="AA1422" s="43"/>
      <c r="AB1422" s="44"/>
      <c r="AC1422" s="82" t="s">
        <v>30</v>
      </c>
      <c r="AD1422" s="83">
        <v>5.0</v>
      </c>
      <c r="AE1422" s="83"/>
      <c r="AF1422" s="84" t="s">
        <v>31</v>
      </c>
      <c r="AG1422" s="45">
        <v>231.0</v>
      </c>
      <c r="AH1422" s="79"/>
      <c r="AI1422" s="80"/>
      <c r="AJ1422" s="80"/>
      <c r="AK1422" s="80"/>
      <c r="AL1422" s="14"/>
      <c r="AM1422" s="16" t="str">
        <f t="shared" si="10"/>
        <v>{s:'638189', v:231 , c:'放デイ３・有資格３・定超・拘減・'},</v>
      </c>
      <c r="AN1422" s="16"/>
    </row>
    <row r="1423" ht="16.5" customHeight="1">
      <c r="A1423" s="29">
        <v>63.0</v>
      </c>
      <c r="B1423" s="30">
        <v>8190.0</v>
      </c>
      <c r="C1423" s="31">
        <v>1421.0</v>
      </c>
      <c r="D1423" s="32" t="s">
        <v>1617</v>
      </c>
      <c r="E1423" s="94"/>
      <c r="F1423" s="94"/>
      <c r="G1423" s="94"/>
      <c r="H1423" s="98"/>
      <c r="I1423" s="8"/>
      <c r="J1423" s="54"/>
      <c r="K1423" s="69"/>
      <c r="L1423" s="83"/>
      <c r="M1423" s="97"/>
      <c r="N1423" s="294"/>
      <c r="O1423" s="295"/>
      <c r="P1423" s="294"/>
      <c r="Q1423" s="100"/>
      <c r="R1423" s="115"/>
      <c r="S1423" s="115"/>
      <c r="T1423" s="22"/>
      <c r="U1423" s="22"/>
      <c r="V1423" s="22"/>
      <c r="W1423" s="291"/>
      <c r="X1423" s="56"/>
      <c r="Y1423" s="72"/>
      <c r="Z1423" s="59" t="s">
        <v>20</v>
      </c>
      <c r="AA1423" s="41" t="s">
        <v>21</v>
      </c>
      <c r="AB1423" s="86">
        <v>0.85</v>
      </c>
      <c r="AC1423" s="87"/>
      <c r="AD1423" s="83"/>
      <c r="AE1423" s="83"/>
      <c r="AF1423" s="84"/>
      <c r="AG1423" s="45">
        <v>196.0</v>
      </c>
      <c r="AH1423" s="79"/>
      <c r="AI1423" s="80"/>
      <c r="AJ1423" s="80"/>
      <c r="AK1423" s="80"/>
      <c r="AL1423" s="14"/>
      <c r="AM1423" s="16" t="str">
        <f t="shared" si="10"/>
        <v>{s:'638190', v:196 , c:'放デイ３・有資格３・定超・評減・拘減・'},</v>
      </c>
      <c r="AN1423" s="16"/>
    </row>
    <row r="1424" ht="16.5" customHeight="1">
      <c r="A1424" s="29">
        <v>63.0</v>
      </c>
      <c r="B1424" s="30">
        <v>8191.0</v>
      </c>
      <c r="C1424" s="31">
        <v>1422.0</v>
      </c>
      <c r="D1424" s="32" t="s">
        <v>1618</v>
      </c>
      <c r="E1424" s="94"/>
      <c r="F1424" s="94"/>
      <c r="G1424" s="94"/>
      <c r="H1424" s="98"/>
      <c r="I1424" s="8"/>
      <c r="J1424" s="54"/>
      <c r="K1424" s="69"/>
      <c r="L1424" s="83"/>
      <c r="M1424" s="97"/>
      <c r="N1424" s="294"/>
      <c r="O1424" s="295"/>
      <c r="P1424" s="294"/>
      <c r="Q1424" s="100"/>
      <c r="R1424" s="33" t="s">
        <v>23</v>
      </c>
      <c r="S1424" s="124" t="s">
        <v>24</v>
      </c>
      <c r="T1424" s="7"/>
      <c r="U1424" s="7"/>
      <c r="V1424" s="7"/>
      <c r="W1424" s="152"/>
      <c r="X1424" s="41" t="s">
        <v>21</v>
      </c>
      <c r="Y1424" s="68">
        <v>0.7</v>
      </c>
      <c r="Z1424" s="88"/>
      <c r="AA1424" s="88"/>
      <c r="AB1424" s="89"/>
      <c r="AC1424" s="87"/>
      <c r="AD1424" s="90"/>
      <c r="AE1424" s="90"/>
      <c r="AF1424" s="91"/>
      <c r="AG1424" s="114">
        <v>160.0</v>
      </c>
      <c r="AH1424" s="79"/>
      <c r="AI1424" s="80"/>
      <c r="AJ1424" s="80"/>
      <c r="AK1424" s="80"/>
      <c r="AL1424" s="14"/>
      <c r="AM1424" s="16" t="str">
        <f t="shared" si="10"/>
        <v>{s:'638191', v:160 , c:'放デイ３・有資格３・定超・未計画・拘減・'},</v>
      </c>
      <c r="AN1424" s="16"/>
    </row>
    <row r="1425" ht="16.5" customHeight="1">
      <c r="A1425" s="29">
        <v>63.0</v>
      </c>
      <c r="B1425" s="30">
        <v>8192.0</v>
      </c>
      <c r="C1425" s="31">
        <v>1423.0</v>
      </c>
      <c r="D1425" s="32" t="s">
        <v>1619</v>
      </c>
      <c r="E1425" s="94"/>
      <c r="F1425" s="94"/>
      <c r="G1425" s="94"/>
      <c r="H1425" s="98"/>
      <c r="I1425" s="8"/>
      <c r="J1425" s="54"/>
      <c r="K1425" s="69"/>
      <c r="L1425" s="83"/>
      <c r="M1425" s="97"/>
      <c r="N1425" s="294"/>
      <c r="O1425" s="295"/>
      <c r="P1425" s="294"/>
      <c r="Q1425" s="100"/>
      <c r="R1425" s="70"/>
      <c r="S1425" s="110"/>
      <c r="T1425" s="22"/>
      <c r="U1425" s="22"/>
      <c r="V1425" s="22"/>
      <c r="W1425" s="291"/>
      <c r="X1425" s="56"/>
      <c r="Y1425" s="72"/>
      <c r="Z1425" s="73" t="s">
        <v>20</v>
      </c>
      <c r="AA1425" s="74" t="s">
        <v>21</v>
      </c>
      <c r="AB1425" s="92">
        <v>0.85</v>
      </c>
      <c r="AC1425" s="87"/>
      <c r="AD1425" s="90"/>
      <c r="AE1425" s="90"/>
      <c r="AF1425" s="91"/>
      <c r="AG1425" s="114">
        <v>135.0</v>
      </c>
      <c r="AH1425" s="79"/>
      <c r="AI1425" s="80"/>
      <c r="AJ1425" s="80"/>
      <c r="AK1425" s="80"/>
      <c r="AL1425" s="14"/>
      <c r="AM1425" s="16" t="str">
        <f t="shared" si="10"/>
        <v>{s:'638192', v:135 , c:'放デイ３・有資格３・定超・未計画・評減・拘減・'},</v>
      </c>
      <c r="AN1425" s="16"/>
    </row>
    <row r="1426" ht="16.5" customHeight="1">
      <c r="A1426" s="29">
        <v>63.0</v>
      </c>
      <c r="B1426" s="30">
        <v>8193.0</v>
      </c>
      <c r="C1426" s="31">
        <v>1424.0</v>
      </c>
      <c r="D1426" s="32" t="s">
        <v>1620</v>
      </c>
      <c r="E1426" s="105"/>
      <c r="F1426" s="94"/>
      <c r="G1426" s="94"/>
      <c r="H1426" s="98"/>
      <c r="I1426" s="8"/>
      <c r="J1426" s="54"/>
      <c r="K1426" s="69"/>
      <c r="L1426" s="83"/>
      <c r="M1426" s="97"/>
      <c r="N1426" s="294"/>
      <c r="O1426" s="295"/>
      <c r="P1426" s="294"/>
      <c r="Q1426" s="100"/>
      <c r="R1426" s="70"/>
      <c r="S1426" s="96" t="s">
        <v>27</v>
      </c>
      <c r="T1426" s="7"/>
      <c r="U1426" s="7"/>
      <c r="V1426" s="7"/>
      <c r="W1426" s="152"/>
      <c r="X1426" s="41" t="s">
        <v>21</v>
      </c>
      <c r="Y1426" s="68">
        <v>0.5</v>
      </c>
      <c r="Z1426" s="77"/>
      <c r="AA1426" s="77"/>
      <c r="AB1426" s="72"/>
      <c r="AC1426" s="87"/>
      <c r="AD1426" s="90"/>
      <c r="AE1426" s="90"/>
      <c r="AF1426" s="91"/>
      <c r="AG1426" s="114">
        <v>113.0</v>
      </c>
      <c r="AH1426" s="79"/>
      <c r="AI1426" s="80"/>
      <c r="AJ1426" s="80"/>
      <c r="AK1426" s="80"/>
      <c r="AL1426" s="14"/>
      <c r="AM1426" s="16" t="str">
        <f t="shared" si="10"/>
        <v>{s:'638193', v:113 , c:'放デイ３・有資格３・定超・未計画２・拘減・'},</v>
      </c>
      <c r="AN1426" s="16"/>
    </row>
    <row r="1427" ht="16.5" customHeight="1">
      <c r="A1427" s="29">
        <v>63.0</v>
      </c>
      <c r="B1427" s="30">
        <v>8194.0</v>
      </c>
      <c r="C1427" s="31">
        <v>1425.0</v>
      </c>
      <c r="D1427" s="32" t="s">
        <v>1621</v>
      </c>
      <c r="E1427" s="105"/>
      <c r="F1427" s="106"/>
      <c r="G1427" s="94"/>
      <c r="H1427" s="98"/>
      <c r="I1427" s="8"/>
      <c r="J1427" s="54"/>
      <c r="K1427" s="69"/>
      <c r="L1427" s="83"/>
      <c r="M1427" s="97"/>
      <c r="N1427" s="294"/>
      <c r="O1427" s="295"/>
      <c r="P1427" s="294"/>
      <c r="Q1427" s="100"/>
      <c r="R1427" s="78"/>
      <c r="S1427" s="115"/>
      <c r="T1427" s="22"/>
      <c r="U1427" s="22"/>
      <c r="V1427" s="22"/>
      <c r="W1427" s="291"/>
      <c r="X1427" s="56"/>
      <c r="Y1427" s="72"/>
      <c r="Z1427" s="73" t="s">
        <v>20</v>
      </c>
      <c r="AA1427" s="74" t="s">
        <v>21</v>
      </c>
      <c r="AB1427" s="92">
        <v>0.85</v>
      </c>
      <c r="AC1427" s="93"/>
      <c r="AD1427" s="77"/>
      <c r="AE1427" s="77"/>
      <c r="AF1427" s="72"/>
      <c r="AG1427" s="114">
        <v>95.0</v>
      </c>
      <c r="AH1427" s="79"/>
      <c r="AI1427" s="80"/>
      <c r="AJ1427" s="80"/>
      <c r="AK1427" s="80"/>
      <c r="AL1427" s="14"/>
      <c r="AM1427" s="16" t="str">
        <f t="shared" si="10"/>
        <v>{s:'638194', v:95 , c:'放デイ３・有資格３・定超・未計画２・評減・拘減・'},</v>
      </c>
      <c r="AN1427" s="16"/>
    </row>
    <row r="1428" ht="16.5" customHeight="1">
      <c r="A1428" s="29">
        <v>63.0</v>
      </c>
      <c r="B1428" s="30">
        <v>8271.0</v>
      </c>
      <c r="C1428" s="31">
        <v>1426.0</v>
      </c>
      <c r="D1428" s="32" t="s">
        <v>1622</v>
      </c>
      <c r="E1428" s="112"/>
      <c r="F1428" s="33" t="s">
        <v>102</v>
      </c>
      <c r="G1428" s="118" t="s">
        <v>103</v>
      </c>
      <c r="H1428" s="35"/>
      <c r="I1428" s="35"/>
      <c r="J1428" s="36"/>
      <c r="K1428" s="168"/>
      <c r="L1428" s="96"/>
      <c r="M1428" s="96"/>
      <c r="N1428" s="7"/>
      <c r="O1428" s="52"/>
      <c r="P1428" s="8"/>
      <c r="Q1428" s="54"/>
      <c r="R1428" s="287"/>
      <c r="S1428" s="287"/>
      <c r="T1428" s="7"/>
      <c r="U1428" s="7"/>
      <c r="V1428" s="7"/>
      <c r="W1428" s="152"/>
      <c r="X1428" s="41"/>
      <c r="Y1428" s="42"/>
      <c r="Z1428" s="43"/>
      <c r="AA1428" s="43"/>
      <c r="AB1428" s="43"/>
      <c r="AC1428" s="288"/>
      <c r="AD1428" s="43"/>
      <c r="AE1428" s="43"/>
      <c r="AF1428" s="44"/>
      <c r="AG1428" s="45">
        <v>454.0</v>
      </c>
      <c r="AH1428" s="79"/>
      <c r="AI1428" s="80"/>
      <c r="AJ1428" s="80"/>
      <c r="AK1428" s="80"/>
      <c r="AL1428" s="14"/>
      <c r="AM1428" s="16" t="str">
        <f t="shared" si="10"/>
        <v>{s:'638271', v:454 , c:'放デイ２１・定超・'},</v>
      </c>
      <c r="AN1428" s="16"/>
    </row>
    <row r="1429" ht="16.5" customHeight="1">
      <c r="A1429" s="29">
        <v>63.0</v>
      </c>
      <c r="B1429" s="30">
        <v>8272.0</v>
      </c>
      <c r="C1429" s="31">
        <v>1427.0</v>
      </c>
      <c r="D1429" s="32" t="s">
        <v>1623</v>
      </c>
      <c r="E1429" s="69"/>
      <c r="F1429" s="70"/>
      <c r="G1429" s="76"/>
      <c r="H1429" s="50" t="str">
        <f>'30放課後等デイ(基本１)'!G1439</f>
        <v/>
      </c>
      <c r="I1429" s="8" t="s">
        <v>9</v>
      </c>
      <c r="J1429" s="51"/>
      <c r="K1429" s="94"/>
      <c r="L1429" s="83"/>
      <c r="M1429" s="97"/>
      <c r="N1429" s="8"/>
      <c r="O1429" s="52"/>
      <c r="P1429" s="8"/>
      <c r="Q1429" s="54"/>
      <c r="R1429" s="290"/>
      <c r="S1429" s="290"/>
      <c r="T1429" s="22"/>
      <c r="U1429" s="22"/>
      <c r="V1429" s="22"/>
      <c r="W1429" s="291"/>
      <c r="X1429" s="56"/>
      <c r="Y1429" s="58"/>
      <c r="Z1429" s="59" t="s">
        <v>20</v>
      </c>
      <c r="AA1429" s="41" t="s">
        <v>21</v>
      </c>
      <c r="AB1429" s="60">
        <v>0.85</v>
      </c>
      <c r="AC1429" s="288"/>
      <c r="AD1429" s="43"/>
      <c r="AE1429" s="43"/>
      <c r="AF1429" s="44"/>
      <c r="AG1429" s="45">
        <v>386.0</v>
      </c>
      <c r="AH1429" s="79"/>
      <c r="AI1429" s="80"/>
      <c r="AJ1429" s="80"/>
      <c r="AK1429" s="80"/>
      <c r="AL1429" s="14"/>
      <c r="AM1429" s="16" t="str">
        <f t="shared" si="10"/>
        <v>{s:'638272', v:386 , c:'放デイ２１・定超・評減・'},</v>
      </c>
      <c r="AN1429" s="16"/>
    </row>
    <row r="1430" ht="16.5" customHeight="1">
      <c r="A1430" s="29">
        <v>63.0</v>
      </c>
      <c r="B1430" s="30">
        <v>8273.0</v>
      </c>
      <c r="C1430" s="31">
        <v>1428.0</v>
      </c>
      <c r="D1430" s="32" t="s">
        <v>1624</v>
      </c>
      <c r="E1430" s="69"/>
      <c r="F1430" s="70"/>
      <c r="G1430" s="76"/>
      <c r="H1430" s="63"/>
      <c r="I1430" s="63"/>
      <c r="J1430" s="51"/>
      <c r="K1430" s="69"/>
      <c r="L1430" s="14"/>
      <c r="M1430" s="99"/>
      <c r="N1430" s="294"/>
      <c r="O1430" s="295"/>
      <c r="P1430" s="294"/>
      <c r="Q1430" s="100"/>
      <c r="R1430" s="33" t="s">
        <v>23</v>
      </c>
      <c r="S1430" s="124" t="s">
        <v>24</v>
      </c>
      <c r="T1430" s="7"/>
      <c r="U1430" s="7"/>
      <c r="V1430" s="7"/>
      <c r="W1430" s="152"/>
      <c r="X1430" s="41" t="s">
        <v>21</v>
      </c>
      <c r="Y1430" s="68">
        <v>0.7</v>
      </c>
      <c r="Z1430" s="88"/>
      <c r="AA1430" s="88"/>
      <c r="AB1430" s="88"/>
      <c r="AC1430" s="297"/>
      <c r="AD1430" s="88"/>
      <c r="AE1430" s="88"/>
      <c r="AF1430" s="89"/>
      <c r="AG1430" s="45">
        <v>318.0</v>
      </c>
      <c r="AH1430" s="79"/>
      <c r="AI1430" s="80"/>
      <c r="AJ1430" s="80"/>
      <c r="AK1430" s="80"/>
      <c r="AL1430" s="14"/>
      <c r="AM1430" s="16" t="str">
        <f t="shared" si="10"/>
        <v>{s:'638273', v:318 , c:'放デイ２１・定超・未計画・'},</v>
      </c>
      <c r="AN1430" s="16"/>
    </row>
    <row r="1431" ht="16.5" customHeight="1">
      <c r="A1431" s="29">
        <v>63.0</v>
      </c>
      <c r="B1431" s="30">
        <v>8274.0</v>
      </c>
      <c r="C1431" s="31">
        <v>1429.0</v>
      </c>
      <c r="D1431" s="32" t="s">
        <v>1625</v>
      </c>
      <c r="E1431" s="69"/>
      <c r="F1431" s="70"/>
      <c r="G1431" s="76"/>
      <c r="H1431" s="63"/>
      <c r="I1431" s="63"/>
      <c r="J1431" s="51"/>
      <c r="K1431" s="69"/>
      <c r="L1431" s="83"/>
      <c r="M1431" s="97"/>
      <c r="N1431" s="294"/>
      <c r="O1431" s="295"/>
      <c r="P1431" s="294"/>
      <c r="Q1431" s="100"/>
      <c r="R1431" s="70"/>
      <c r="S1431" s="110"/>
      <c r="T1431" s="22"/>
      <c r="U1431" s="22"/>
      <c r="V1431" s="22"/>
      <c r="W1431" s="291"/>
      <c r="X1431" s="56"/>
      <c r="Y1431" s="72"/>
      <c r="Z1431" s="73" t="s">
        <v>20</v>
      </c>
      <c r="AA1431" s="74" t="s">
        <v>21</v>
      </c>
      <c r="AB1431" s="75">
        <v>0.85</v>
      </c>
      <c r="AC1431" s="288"/>
      <c r="AD1431" s="43"/>
      <c r="AE1431" s="43"/>
      <c r="AF1431" s="44"/>
      <c r="AG1431" s="45">
        <v>270.0</v>
      </c>
      <c r="AH1431" s="79"/>
      <c r="AI1431" s="80"/>
      <c r="AJ1431" s="80"/>
      <c r="AK1431" s="80"/>
      <c r="AL1431" s="14"/>
      <c r="AM1431" s="16" t="str">
        <f t="shared" si="10"/>
        <v>{s:'638274', v:270 , c:'放デイ２１・定超・未計画・評減・'},</v>
      </c>
      <c r="AN1431" s="16"/>
    </row>
    <row r="1432" ht="16.5" customHeight="1">
      <c r="A1432" s="29">
        <v>63.0</v>
      </c>
      <c r="B1432" s="30">
        <v>8275.0</v>
      </c>
      <c r="C1432" s="31">
        <v>1430.0</v>
      </c>
      <c r="D1432" s="32" t="s">
        <v>1626</v>
      </c>
      <c r="E1432" s="69"/>
      <c r="F1432" s="69"/>
      <c r="G1432" s="76"/>
      <c r="H1432" s="63"/>
      <c r="I1432" s="63"/>
      <c r="J1432" s="51"/>
      <c r="K1432" s="69"/>
      <c r="L1432" s="83"/>
      <c r="M1432" s="97"/>
      <c r="N1432" s="294"/>
      <c r="O1432" s="295"/>
      <c r="P1432" s="294"/>
      <c r="Q1432" s="100"/>
      <c r="R1432" s="70"/>
      <c r="S1432" s="124" t="s">
        <v>27</v>
      </c>
      <c r="T1432" s="7"/>
      <c r="U1432" s="7"/>
      <c r="V1432" s="7"/>
      <c r="W1432" s="152"/>
      <c r="X1432" s="41" t="s">
        <v>21</v>
      </c>
      <c r="Y1432" s="68">
        <v>0.5</v>
      </c>
      <c r="Z1432" s="77"/>
      <c r="AA1432" s="77"/>
      <c r="AB1432" s="77"/>
      <c r="AC1432" s="292"/>
      <c r="AD1432" s="77"/>
      <c r="AE1432" s="77"/>
      <c r="AF1432" s="72"/>
      <c r="AG1432" s="45">
        <v>227.0</v>
      </c>
      <c r="AH1432" s="79"/>
      <c r="AI1432" s="80"/>
      <c r="AJ1432" s="80"/>
      <c r="AK1432" s="80"/>
      <c r="AL1432" s="14"/>
      <c r="AM1432" s="16" t="str">
        <f t="shared" si="10"/>
        <v>{s:'638275', v:227 , c:'放デイ２１・定超・未計画２・'},</v>
      </c>
      <c r="AN1432" s="16"/>
    </row>
    <row r="1433" ht="16.5" customHeight="1">
      <c r="A1433" s="29">
        <v>63.0</v>
      </c>
      <c r="B1433" s="30">
        <v>8276.0</v>
      </c>
      <c r="C1433" s="31">
        <v>1431.0</v>
      </c>
      <c r="D1433" s="32" t="s">
        <v>1627</v>
      </c>
      <c r="E1433" s="69"/>
      <c r="F1433" s="69"/>
      <c r="G1433" s="76"/>
      <c r="H1433" s="63"/>
      <c r="I1433" s="63"/>
      <c r="J1433" s="51"/>
      <c r="K1433" s="69"/>
      <c r="L1433" s="83"/>
      <c r="M1433" s="97"/>
      <c r="N1433" s="294"/>
      <c r="O1433" s="295"/>
      <c r="P1433" s="294"/>
      <c r="Q1433" s="100"/>
      <c r="R1433" s="78"/>
      <c r="S1433" s="110"/>
      <c r="T1433" s="22"/>
      <c r="U1433" s="22"/>
      <c r="V1433" s="22"/>
      <c r="W1433" s="291"/>
      <c r="X1433" s="56"/>
      <c r="Y1433" s="72"/>
      <c r="Z1433" s="73" t="s">
        <v>20</v>
      </c>
      <c r="AA1433" s="74" t="s">
        <v>21</v>
      </c>
      <c r="AB1433" s="75">
        <v>0.85</v>
      </c>
      <c r="AC1433" s="288"/>
      <c r="AD1433" s="43"/>
      <c r="AE1433" s="43"/>
      <c r="AF1433" s="44"/>
      <c r="AG1433" s="45">
        <v>193.0</v>
      </c>
      <c r="AH1433" s="79"/>
      <c r="AI1433" s="80"/>
      <c r="AJ1433" s="80"/>
      <c r="AK1433" s="80"/>
      <c r="AL1433" s="14"/>
      <c r="AM1433" s="16" t="str">
        <f t="shared" si="10"/>
        <v>{s:'638276', v:193 , c:'放デイ２１・定超・未計画２・評減・'},</v>
      </c>
      <c r="AN1433" s="16"/>
    </row>
    <row r="1434" ht="16.5" customHeight="1">
      <c r="A1434" s="29">
        <v>63.0</v>
      </c>
      <c r="B1434" s="30">
        <v>8277.0</v>
      </c>
      <c r="C1434" s="31">
        <v>1432.0</v>
      </c>
      <c r="D1434" s="32" t="s">
        <v>1628</v>
      </c>
      <c r="E1434" s="69"/>
      <c r="F1434" s="69"/>
      <c r="G1434" s="76"/>
      <c r="H1434" s="63"/>
      <c r="I1434" s="63"/>
      <c r="J1434" s="51"/>
      <c r="K1434" s="69"/>
      <c r="L1434" s="83"/>
      <c r="M1434" s="97"/>
      <c r="N1434" s="294"/>
      <c r="O1434" s="295"/>
      <c r="P1434" s="294"/>
      <c r="Q1434" s="100"/>
      <c r="R1434" s="96"/>
      <c r="S1434" s="96"/>
      <c r="T1434" s="7"/>
      <c r="U1434" s="7"/>
      <c r="V1434" s="7"/>
      <c r="W1434" s="152"/>
      <c r="X1434" s="41"/>
      <c r="Y1434" s="68"/>
      <c r="Z1434" s="43"/>
      <c r="AA1434" s="43"/>
      <c r="AB1434" s="44"/>
      <c r="AC1434" s="82" t="s">
        <v>30</v>
      </c>
      <c r="AD1434" s="83">
        <v>5.0</v>
      </c>
      <c r="AE1434" s="83"/>
      <c r="AF1434" s="84" t="s">
        <v>31</v>
      </c>
      <c r="AG1434" s="45">
        <v>449.0</v>
      </c>
      <c r="AH1434" s="79"/>
      <c r="AI1434" s="80"/>
      <c r="AJ1434" s="80"/>
      <c r="AK1434" s="80"/>
      <c r="AL1434" s="14"/>
      <c r="AM1434" s="16" t="str">
        <f t="shared" si="10"/>
        <v>{s:'638277', v:449 , c:'放デイ２１・定超・拘減・'},</v>
      </c>
      <c r="AN1434" s="16"/>
    </row>
    <row r="1435" ht="16.5" customHeight="1">
      <c r="A1435" s="29">
        <v>63.0</v>
      </c>
      <c r="B1435" s="30">
        <v>8278.0</v>
      </c>
      <c r="C1435" s="31">
        <v>1433.0</v>
      </c>
      <c r="D1435" s="32" t="s">
        <v>1629</v>
      </c>
      <c r="E1435" s="69"/>
      <c r="F1435" s="69"/>
      <c r="G1435" s="76"/>
      <c r="H1435" s="63"/>
      <c r="I1435" s="63"/>
      <c r="J1435" s="51"/>
      <c r="K1435" s="69"/>
      <c r="L1435" s="83"/>
      <c r="M1435" s="97"/>
      <c r="N1435" s="294"/>
      <c r="O1435" s="295"/>
      <c r="P1435" s="294"/>
      <c r="Q1435" s="100"/>
      <c r="R1435" s="115"/>
      <c r="S1435" s="115"/>
      <c r="T1435" s="22"/>
      <c r="U1435" s="22"/>
      <c r="V1435" s="22"/>
      <c r="W1435" s="291"/>
      <c r="X1435" s="56"/>
      <c r="Y1435" s="72"/>
      <c r="Z1435" s="59" t="s">
        <v>20</v>
      </c>
      <c r="AA1435" s="41" t="s">
        <v>21</v>
      </c>
      <c r="AB1435" s="86">
        <v>0.85</v>
      </c>
      <c r="AC1435" s="87"/>
      <c r="AD1435" s="83"/>
      <c r="AE1435" s="83"/>
      <c r="AF1435" s="84"/>
      <c r="AG1435" s="45">
        <v>381.0</v>
      </c>
      <c r="AH1435" s="79"/>
      <c r="AI1435" s="80"/>
      <c r="AJ1435" s="80"/>
      <c r="AK1435" s="80"/>
      <c r="AL1435" s="14"/>
      <c r="AM1435" s="16" t="str">
        <f t="shared" si="10"/>
        <v>{s:'638278', v:381 , c:'放デイ２１・定超・評減・拘減・'},</v>
      </c>
      <c r="AN1435" s="16"/>
    </row>
    <row r="1436" ht="16.5" customHeight="1">
      <c r="A1436" s="29">
        <v>63.0</v>
      </c>
      <c r="B1436" s="30">
        <v>8279.0</v>
      </c>
      <c r="C1436" s="31">
        <v>1434.0</v>
      </c>
      <c r="D1436" s="32" t="s">
        <v>1630</v>
      </c>
      <c r="E1436" s="69"/>
      <c r="F1436" s="69"/>
      <c r="G1436" s="76"/>
      <c r="H1436" s="63"/>
      <c r="I1436" s="63"/>
      <c r="J1436" s="51"/>
      <c r="K1436" s="69"/>
      <c r="L1436" s="83"/>
      <c r="M1436" s="97"/>
      <c r="N1436" s="294"/>
      <c r="O1436" s="295"/>
      <c r="P1436" s="294"/>
      <c r="Q1436" s="100"/>
      <c r="R1436" s="33" t="s">
        <v>23</v>
      </c>
      <c r="S1436" s="124" t="s">
        <v>24</v>
      </c>
      <c r="T1436" s="7"/>
      <c r="U1436" s="7"/>
      <c r="V1436" s="7"/>
      <c r="W1436" s="152"/>
      <c r="X1436" s="41" t="s">
        <v>21</v>
      </c>
      <c r="Y1436" s="68">
        <v>0.7</v>
      </c>
      <c r="Z1436" s="88"/>
      <c r="AA1436" s="88"/>
      <c r="AB1436" s="89"/>
      <c r="AC1436" s="87"/>
      <c r="AD1436" s="90"/>
      <c r="AE1436" s="90"/>
      <c r="AF1436" s="91"/>
      <c r="AG1436" s="45">
        <v>313.0</v>
      </c>
      <c r="AH1436" s="79"/>
      <c r="AI1436" s="80"/>
      <c r="AJ1436" s="80"/>
      <c r="AK1436" s="80"/>
      <c r="AL1436" s="14"/>
      <c r="AM1436" s="16" t="str">
        <f t="shared" si="10"/>
        <v>{s:'638279', v:313 , c:'放デイ２１・定超・未計画・拘減・'},</v>
      </c>
      <c r="AN1436" s="16"/>
    </row>
    <row r="1437" ht="16.5" customHeight="1">
      <c r="A1437" s="29">
        <v>63.0</v>
      </c>
      <c r="B1437" s="30">
        <v>8280.0</v>
      </c>
      <c r="C1437" s="31">
        <v>1435.0</v>
      </c>
      <c r="D1437" s="32" t="s">
        <v>1631</v>
      </c>
      <c r="E1437" s="69"/>
      <c r="F1437" s="69"/>
      <c r="G1437" s="76"/>
      <c r="H1437" s="63"/>
      <c r="I1437" s="63"/>
      <c r="J1437" s="51"/>
      <c r="K1437" s="69"/>
      <c r="L1437" s="83"/>
      <c r="M1437" s="97"/>
      <c r="N1437" s="294"/>
      <c r="O1437" s="295"/>
      <c r="P1437" s="294"/>
      <c r="Q1437" s="100"/>
      <c r="R1437" s="70"/>
      <c r="S1437" s="110"/>
      <c r="T1437" s="22"/>
      <c r="U1437" s="22"/>
      <c r="V1437" s="22"/>
      <c r="W1437" s="291"/>
      <c r="X1437" s="56"/>
      <c r="Y1437" s="72"/>
      <c r="Z1437" s="73" t="s">
        <v>20</v>
      </c>
      <c r="AA1437" s="74" t="s">
        <v>21</v>
      </c>
      <c r="AB1437" s="92">
        <v>0.85</v>
      </c>
      <c r="AC1437" s="87"/>
      <c r="AD1437" s="90"/>
      <c r="AE1437" s="90"/>
      <c r="AF1437" s="91"/>
      <c r="AG1437" s="45">
        <v>265.0</v>
      </c>
      <c r="AH1437" s="79"/>
      <c r="AI1437" s="80"/>
      <c r="AJ1437" s="80"/>
      <c r="AK1437" s="80"/>
      <c r="AL1437" s="14"/>
      <c r="AM1437" s="16" t="str">
        <f t="shared" si="10"/>
        <v>{s:'638280', v:265 , c:'放デイ２１・定超・未計画・評減・拘減・'},</v>
      </c>
      <c r="AN1437" s="16"/>
    </row>
    <row r="1438" ht="16.5" customHeight="1">
      <c r="A1438" s="29">
        <v>63.0</v>
      </c>
      <c r="B1438" s="30">
        <v>8281.0</v>
      </c>
      <c r="C1438" s="31">
        <v>1436.0</v>
      </c>
      <c r="D1438" s="32" t="s">
        <v>1632</v>
      </c>
      <c r="E1438" s="69"/>
      <c r="F1438" s="69"/>
      <c r="G1438" s="76"/>
      <c r="H1438" s="63"/>
      <c r="I1438" s="63"/>
      <c r="J1438" s="51"/>
      <c r="K1438" s="69"/>
      <c r="L1438" s="83"/>
      <c r="M1438" s="97"/>
      <c r="N1438" s="294"/>
      <c r="O1438" s="295"/>
      <c r="P1438" s="294"/>
      <c r="Q1438" s="100"/>
      <c r="R1438" s="70"/>
      <c r="S1438" s="96" t="s">
        <v>27</v>
      </c>
      <c r="T1438" s="7"/>
      <c r="U1438" s="7"/>
      <c r="V1438" s="7"/>
      <c r="W1438" s="152"/>
      <c r="X1438" s="41" t="s">
        <v>21</v>
      </c>
      <c r="Y1438" s="68">
        <v>0.5</v>
      </c>
      <c r="Z1438" s="77"/>
      <c r="AA1438" s="77"/>
      <c r="AB1438" s="72"/>
      <c r="AC1438" s="87"/>
      <c r="AD1438" s="90"/>
      <c r="AE1438" s="90"/>
      <c r="AF1438" s="91"/>
      <c r="AG1438" s="45">
        <v>222.0</v>
      </c>
      <c r="AH1438" s="79"/>
      <c r="AI1438" s="80"/>
      <c r="AJ1438" s="80"/>
      <c r="AK1438" s="80"/>
      <c r="AL1438" s="14"/>
      <c r="AM1438" s="16" t="str">
        <f t="shared" si="10"/>
        <v>{s:'638281', v:222 , c:'放デイ２１・定超・未計画２・拘減・'},</v>
      </c>
      <c r="AN1438" s="16"/>
    </row>
    <row r="1439" ht="16.5" customHeight="1">
      <c r="A1439" s="29">
        <v>63.0</v>
      </c>
      <c r="B1439" s="30">
        <v>8282.0</v>
      </c>
      <c r="C1439" s="31">
        <v>1437.0</v>
      </c>
      <c r="D1439" s="32" t="s">
        <v>1633</v>
      </c>
      <c r="E1439" s="69"/>
      <c r="F1439" s="69"/>
      <c r="G1439" s="76"/>
      <c r="H1439" s="63"/>
      <c r="I1439" s="63"/>
      <c r="J1439" s="51"/>
      <c r="K1439" s="69"/>
      <c r="L1439" s="83"/>
      <c r="M1439" s="97"/>
      <c r="N1439" s="294"/>
      <c r="O1439" s="295"/>
      <c r="P1439" s="294"/>
      <c r="Q1439" s="100"/>
      <c r="R1439" s="78"/>
      <c r="S1439" s="115"/>
      <c r="T1439" s="22"/>
      <c r="U1439" s="22"/>
      <c r="V1439" s="22"/>
      <c r="W1439" s="291"/>
      <c r="X1439" s="56"/>
      <c r="Y1439" s="72"/>
      <c r="Z1439" s="73" t="s">
        <v>20</v>
      </c>
      <c r="AA1439" s="74" t="s">
        <v>21</v>
      </c>
      <c r="AB1439" s="92">
        <v>0.85</v>
      </c>
      <c r="AC1439" s="93"/>
      <c r="AD1439" s="77"/>
      <c r="AE1439" s="77"/>
      <c r="AF1439" s="72"/>
      <c r="AG1439" s="45">
        <v>188.0</v>
      </c>
      <c r="AH1439" s="79"/>
      <c r="AI1439" s="80"/>
      <c r="AJ1439" s="80"/>
      <c r="AK1439" s="80"/>
      <c r="AL1439" s="14"/>
      <c r="AM1439" s="16" t="str">
        <f t="shared" si="10"/>
        <v>{s:'638282', v:188 , c:'放デイ２１・定超・未計画２・評減・拘減・'},</v>
      </c>
      <c r="AN1439" s="16"/>
    </row>
    <row r="1440" ht="16.5" customHeight="1">
      <c r="A1440" s="29">
        <v>63.0</v>
      </c>
      <c r="B1440" s="30">
        <v>8283.0</v>
      </c>
      <c r="C1440" s="31">
        <v>1438.0</v>
      </c>
      <c r="D1440" s="32" t="s">
        <v>1634</v>
      </c>
      <c r="E1440" s="69"/>
      <c r="F1440" s="69"/>
      <c r="G1440" s="94"/>
      <c r="H1440" s="8"/>
      <c r="I1440" s="8"/>
      <c r="J1440" s="95"/>
      <c r="K1440" s="82" t="s">
        <v>38</v>
      </c>
      <c r="L1440" s="96"/>
      <c r="M1440" s="96"/>
      <c r="N1440" s="7"/>
      <c r="O1440" s="52"/>
      <c r="P1440" s="8"/>
      <c r="Q1440" s="54"/>
      <c r="R1440" s="287"/>
      <c r="S1440" s="287"/>
      <c r="T1440" s="7"/>
      <c r="U1440" s="7"/>
      <c r="V1440" s="7"/>
      <c r="W1440" s="152"/>
      <c r="X1440" s="41"/>
      <c r="Y1440" s="42"/>
      <c r="Z1440" s="43"/>
      <c r="AA1440" s="43"/>
      <c r="AB1440" s="43"/>
      <c r="AC1440" s="288"/>
      <c r="AD1440" s="43"/>
      <c r="AE1440" s="43"/>
      <c r="AF1440" s="44"/>
      <c r="AG1440" s="45">
        <v>461.0</v>
      </c>
      <c r="AH1440" s="79"/>
      <c r="AI1440" s="80"/>
      <c r="AJ1440" s="80"/>
      <c r="AK1440" s="80"/>
      <c r="AL1440" s="14"/>
      <c r="AM1440" s="16" t="str">
        <f t="shared" si="10"/>
        <v>{s:'638283', v:461 , c:'放デイ２１・有資格７・定超・'},</v>
      </c>
      <c r="AN1440" s="16"/>
    </row>
    <row r="1441" ht="16.5" customHeight="1">
      <c r="A1441" s="29">
        <v>63.0</v>
      </c>
      <c r="B1441" s="30">
        <v>8284.0</v>
      </c>
      <c r="C1441" s="31">
        <v>1439.0</v>
      </c>
      <c r="D1441" s="32" t="s">
        <v>1635</v>
      </c>
      <c r="E1441" s="69"/>
      <c r="F1441" s="69"/>
      <c r="G1441" s="94"/>
      <c r="H1441" s="113"/>
      <c r="I1441" s="8"/>
      <c r="J1441" s="95"/>
      <c r="K1441" s="87"/>
      <c r="L1441" s="83">
        <v>9.0</v>
      </c>
      <c r="M1441" s="97" t="s">
        <v>40</v>
      </c>
      <c r="N1441" s="8"/>
      <c r="O1441" s="52"/>
      <c r="P1441" s="8"/>
      <c r="Q1441" s="54"/>
      <c r="R1441" s="290"/>
      <c r="S1441" s="290"/>
      <c r="T1441" s="22"/>
      <c r="U1441" s="22"/>
      <c r="V1441" s="22"/>
      <c r="W1441" s="291"/>
      <c r="X1441" s="56"/>
      <c r="Y1441" s="58"/>
      <c r="Z1441" s="59" t="s">
        <v>20</v>
      </c>
      <c r="AA1441" s="41" t="s">
        <v>21</v>
      </c>
      <c r="AB1441" s="60">
        <v>0.85</v>
      </c>
      <c r="AC1441" s="288"/>
      <c r="AD1441" s="43"/>
      <c r="AE1441" s="43"/>
      <c r="AF1441" s="44"/>
      <c r="AG1441" s="45">
        <v>392.0</v>
      </c>
      <c r="AH1441" s="79"/>
      <c r="AI1441" s="80"/>
      <c r="AJ1441" s="80"/>
      <c r="AK1441" s="80"/>
      <c r="AL1441" s="14"/>
      <c r="AM1441" s="16" t="str">
        <f t="shared" si="10"/>
        <v>{s:'638284', v:392 , c:'放デイ２１・有資格７・定超・評減・'},</v>
      </c>
      <c r="AN1441" s="16"/>
    </row>
    <row r="1442" ht="16.5" customHeight="1">
      <c r="A1442" s="29">
        <v>63.0</v>
      </c>
      <c r="B1442" s="30">
        <v>8285.0</v>
      </c>
      <c r="C1442" s="31">
        <v>1440.0</v>
      </c>
      <c r="D1442" s="32" t="s">
        <v>1636</v>
      </c>
      <c r="E1442" s="69"/>
      <c r="F1442" s="69"/>
      <c r="G1442" s="94"/>
      <c r="H1442" s="98"/>
      <c r="I1442" s="8"/>
      <c r="J1442" s="54"/>
      <c r="K1442" s="87"/>
      <c r="L1442" s="14"/>
      <c r="M1442" s="99"/>
      <c r="N1442" s="294"/>
      <c r="O1442" s="295"/>
      <c r="P1442" s="294"/>
      <c r="Q1442" s="100"/>
      <c r="R1442" s="33" t="s">
        <v>23</v>
      </c>
      <c r="S1442" s="124" t="s">
        <v>24</v>
      </c>
      <c r="T1442" s="7"/>
      <c r="U1442" s="7"/>
      <c r="V1442" s="7"/>
      <c r="W1442" s="152"/>
      <c r="X1442" s="41" t="s">
        <v>21</v>
      </c>
      <c r="Y1442" s="68">
        <v>0.7</v>
      </c>
      <c r="Z1442" s="88"/>
      <c r="AA1442" s="88"/>
      <c r="AB1442" s="88"/>
      <c r="AC1442" s="297"/>
      <c r="AD1442" s="88"/>
      <c r="AE1442" s="88"/>
      <c r="AF1442" s="89"/>
      <c r="AG1442" s="45">
        <v>323.0</v>
      </c>
      <c r="AH1442" s="79"/>
      <c r="AI1442" s="80"/>
      <c r="AJ1442" s="80"/>
      <c r="AK1442" s="80"/>
      <c r="AL1442" s="14"/>
      <c r="AM1442" s="16" t="str">
        <f t="shared" si="10"/>
        <v>{s:'638285', v:323 , c:'放デイ２１・有資格７・定超・未計画・'},</v>
      </c>
      <c r="AN1442" s="16"/>
    </row>
    <row r="1443" ht="16.5" customHeight="1">
      <c r="A1443" s="29">
        <v>63.0</v>
      </c>
      <c r="B1443" s="30">
        <v>8286.0</v>
      </c>
      <c r="C1443" s="31">
        <v>1441.0</v>
      </c>
      <c r="D1443" s="32" t="s">
        <v>1637</v>
      </c>
      <c r="E1443" s="69"/>
      <c r="F1443" s="69"/>
      <c r="G1443" s="94"/>
      <c r="H1443" s="98"/>
      <c r="I1443" s="8"/>
      <c r="J1443" s="54"/>
      <c r="K1443" s="87"/>
      <c r="L1443" s="83"/>
      <c r="M1443" s="97"/>
      <c r="N1443" s="294"/>
      <c r="O1443" s="295"/>
      <c r="P1443" s="294"/>
      <c r="Q1443" s="100"/>
      <c r="R1443" s="70"/>
      <c r="S1443" s="110"/>
      <c r="T1443" s="22"/>
      <c r="U1443" s="22"/>
      <c r="V1443" s="22"/>
      <c r="W1443" s="291"/>
      <c r="X1443" s="56"/>
      <c r="Y1443" s="72"/>
      <c r="Z1443" s="73" t="s">
        <v>20</v>
      </c>
      <c r="AA1443" s="74" t="s">
        <v>21</v>
      </c>
      <c r="AB1443" s="75">
        <v>0.85</v>
      </c>
      <c r="AC1443" s="288"/>
      <c r="AD1443" s="43"/>
      <c r="AE1443" s="43"/>
      <c r="AF1443" s="44"/>
      <c r="AG1443" s="45">
        <v>275.0</v>
      </c>
      <c r="AH1443" s="79"/>
      <c r="AI1443" s="80"/>
      <c r="AJ1443" s="80"/>
      <c r="AK1443" s="80"/>
      <c r="AL1443" s="14"/>
      <c r="AM1443" s="16" t="str">
        <f t="shared" si="10"/>
        <v>{s:'638286', v:275 , c:'放デイ２１・有資格７・定超・未計画・評減・'},</v>
      </c>
      <c r="AN1443" s="16"/>
    </row>
    <row r="1444" ht="16.5" customHeight="1">
      <c r="A1444" s="29">
        <v>63.0</v>
      </c>
      <c r="B1444" s="30">
        <v>8287.0</v>
      </c>
      <c r="C1444" s="31">
        <v>1442.0</v>
      </c>
      <c r="D1444" s="32" t="s">
        <v>1638</v>
      </c>
      <c r="E1444" s="69"/>
      <c r="F1444" s="69"/>
      <c r="G1444" s="94"/>
      <c r="H1444" s="98"/>
      <c r="I1444" s="8"/>
      <c r="J1444" s="54"/>
      <c r="K1444" s="87"/>
      <c r="L1444" s="83"/>
      <c r="M1444" s="97"/>
      <c r="N1444" s="294"/>
      <c r="O1444" s="295"/>
      <c r="P1444" s="294"/>
      <c r="Q1444" s="100"/>
      <c r="R1444" s="70"/>
      <c r="S1444" s="124" t="s">
        <v>27</v>
      </c>
      <c r="T1444" s="7"/>
      <c r="U1444" s="7"/>
      <c r="V1444" s="7"/>
      <c r="W1444" s="152"/>
      <c r="X1444" s="41" t="s">
        <v>21</v>
      </c>
      <c r="Y1444" s="68">
        <v>0.5</v>
      </c>
      <c r="Z1444" s="77"/>
      <c r="AA1444" s="77"/>
      <c r="AB1444" s="77"/>
      <c r="AC1444" s="292"/>
      <c r="AD1444" s="77"/>
      <c r="AE1444" s="77"/>
      <c r="AF1444" s="72"/>
      <c r="AG1444" s="45">
        <v>231.0</v>
      </c>
      <c r="AH1444" s="79"/>
      <c r="AI1444" s="80"/>
      <c r="AJ1444" s="80"/>
      <c r="AK1444" s="80"/>
      <c r="AL1444" s="14"/>
      <c r="AM1444" s="16" t="str">
        <f t="shared" si="10"/>
        <v>{s:'638287', v:231 , c:'放デイ２１・有資格７・定超・未計画２・'},</v>
      </c>
      <c r="AN1444" s="16"/>
    </row>
    <row r="1445" ht="16.5" customHeight="1">
      <c r="A1445" s="29">
        <v>63.0</v>
      </c>
      <c r="B1445" s="30">
        <v>8288.0</v>
      </c>
      <c r="C1445" s="31">
        <v>1443.0</v>
      </c>
      <c r="D1445" s="32" t="s">
        <v>1639</v>
      </c>
      <c r="E1445" s="69"/>
      <c r="F1445" s="69"/>
      <c r="G1445" s="94"/>
      <c r="H1445" s="98"/>
      <c r="I1445" s="8"/>
      <c r="J1445" s="54"/>
      <c r="K1445" s="69"/>
      <c r="L1445" s="83"/>
      <c r="M1445" s="97"/>
      <c r="N1445" s="294"/>
      <c r="O1445" s="295"/>
      <c r="P1445" s="294"/>
      <c r="Q1445" s="100"/>
      <c r="R1445" s="78"/>
      <c r="S1445" s="110"/>
      <c r="T1445" s="22"/>
      <c r="U1445" s="22"/>
      <c r="V1445" s="22"/>
      <c r="W1445" s="291"/>
      <c r="X1445" s="56"/>
      <c r="Y1445" s="72"/>
      <c r="Z1445" s="73" t="s">
        <v>20</v>
      </c>
      <c r="AA1445" s="74" t="s">
        <v>21</v>
      </c>
      <c r="AB1445" s="75">
        <v>0.85</v>
      </c>
      <c r="AC1445" s="288"/>
      <c r="AD1445" s="43"/>
      <c r="AE1445" s="43"/>
      <c r="AF1445" s="44"/>
      <c r="AG1445" s="45">
        <v>196.0</v>
      </c>
      <c r="AH1445" s="79"/>
      <c r="AI1445" s="80"/>
      <c r="AJ1445" s="80"/>
      <c r="AK1445" s="80"/>
      <c r="AL1445" s="14"/>
      <c r="AM1445" s="16" t="str">
        <f t="shared" si="10"/>
        <v>{s:'638288', v:196 , c:'放デイ２１・有資格７・定超・未計画２・評減・'},</v>
      </c>
      <c r="AN1445" s="16"/>
    </row>
    <row r="1446" ht="16.5" customHeight="1">
      <c r="A1446" s="29">
        <v>63.0</v>
      </c>
      <c r="B1446" s="30">
        <v>8289.0</v>
      </c>
      <c r="C1446" s="31">
        <v>1444.0</v>
      </c>
      <c r="D1446" s="32" t="s">
        <v>1640</v>
      </c>
      <c r="E1446" s="69"/>
      <c r="F1446" s="69"/>
      <c r="G1446" s="94"/>
      <c r="H1446" s="98"/>
      <c r="I1446" s="8"/>
      <c r="J1446" s="54"/>
      <c r="K1446" s="69"/>
      <c r="L1446" s="83"/>
      <c r="M1446" s="97"/>
      <c r="N1446" s="294"/>
      <c r="O1446" s="295"/>
      <c r="P1446" s="294"/>
      <c r="Q1446" s="100"/>
      <c r="R1446" s="124"/>
      <c r="S1446" s="96"/>
      <c r="T1446" s="7"/>
      <c r="U1446" s="7"/>
      <c r="V1446" s="7"/>
      <c r="W1446" s="152"/>
      <c r="X1446" s="41"/>
      <c r="Y1446" s="68"/>
      <c r="Z1446" s="43"/>
      <c r="AA1446" s="43"/>
      <c r="AB1446" s="44"/>
      <c r="AC1446" s="82" t="s">
        <v>30</v>
      </c>
      <c r="AD1446" s="41">
        <v>5.0</v>
      </c>
      <c r="AE1446" s="41"/>
      <c r="AF1446" s="151" t="s">
        <v>31</v>
      </c>
      <c r="AG1446" s="45">
        <v>456.0</v>
      </c>
      <c r="AH1446" s="79"/>
      <c r="AI1446" s="80"/>
      <c r="AJ1446" s="80"/>
      <c r="AK1446" s="80"/>
      <c r="AL1446" s="14"/>
      <c r="AM1446" s="16" t="str">
        <f t="shared" si="10"/>
        <v>{s:'638289', v:456 , c:'放デイ２１・有資格７・定超・拘減・'},</v>
      </c>
      <c r="AN1446" s="16"/>
    </row>
    <row r="1447" ht="16.5" customHeight="1">
      <c r="A1447" s="29">
        <v>63.0</v>
      </c>
      <c r="B1447" s="30">
        <v>8290.0</v>
      </c>
      <c r="C1447" s="31">
        <v>1445.0</v>
      </c>
      <c r="D1447" s="32" t="s">
        <v>1641</v>
      </c>
      <c r="E1447" s="69"/>
      <c r="F1447" s="69"/>
      <c r="G1447" s="94"/>
      <c r="H1447" s="98"/>
      <c r="I1447" s="8"/>
      <c r="J1447" s="54"/>
      <c r="K1447" s="69"/>
      <c r="L1447" s="83"/>
      <c r="M1447" s="97"/>
      <c r="N1447" s="294"/>
      <c r="O1447" s="295"/>
      <c r="P1447" s="294"/>
      <c r="Q1447" s="100"/>
      <c r="R1447" s="110"/>
      <c r="S1447" s="115"/>
      <c r="T1447" s="22"/>
      <c r="U1447" s="22"/>
      <c r="V1447" s="22"/>
      <c r="W1447" s="291"/>
      <c r="X1447" s="56"/>
      <c r="Y1447" s="72"/>
      <c r="Z1447" s="59" t="s">
        <v>20</v>
      </c>
      <c r="AA1447" s="41" t="s">
        <v>21</v>
      </c>
      <c r="AB1447" s="86">
        <v>0.85</v>
      </c>
      <c r="AC1447" s="87"/>
      <c r="AD1447" s="83"/>
      <c r="AE1447" s="83"/>
      <c r="AF1447" s="84"/>
      <c r="AG1447" s="45">
        <v>387.0</v>
      </c>
      <c r="AH1447" s="79"/>
      <c r="AI1447" s="80"/>
      <c r="AJ1447" s="80"/>
      <c r="AK1447" s="80"/>
      <c r="AL1447" s="14"/>
      <c r="AM1447" s="16" t="str">
        <f t="shared" si="10"/>
        <v>{s:'638290', v:387 , c:'放デイ２１・有資格７・定超・評減・拘減・'},</v>
      </c>
      <c r="AN1447" s="16"/>
    </row>
    <row r="1448" ht="16.5" customHeight="1">
      <c r="A1448" s="29">
        <v>63.0</v>
      </c>
      <c r="B1448" s="30">
        <v>8291.0</v>
      </c>
      <c r="C1448" s="31">
        <v>1446.0</v>
      </c>
      <c r="D1448" s="32" t="s">
        <v>1642</v>
      </c>
      <c r="E1448" s="69"/>
      <c r="F1448" s="69"/>
      <c r="G1448" s="94"/>
      <c r="H1448" s="98"/>
      <c r="I1448" s="8"/>
      <c r="J1448" s="54"/>
      <c r="K1448" s="69"/>
      <c r="L1448" s="83"/>
      <c r="M1448" s="97"/>
      <c r="N1448" s="294"/>
      <c r="O1448" s="295"/>
      <c r="P1448" s="294"/>
      <c r="Q1448" s="100"/>
      <c r="R1448" s="33" t="s">
        <v>23</v>
      </c>
      <c r="S1448" s="124" t="s">
        <v>24</v>
      </c>
      <c r="T1448" s="7"/>
      <c r="U1448" s="7"/>
      <c r="V1448" s="7"/>
      <c r="W1448" s="152"/>
      <c r="X1448" s="41" t="s">
        <v>21</v>
      </c>
      <c r="Y1448" s="68">
        <v>0.7</v>
      </c>
      <c r="Z1448" s="88"/>
      <c r="AA1448" s="88"/>
      <c r="AB1448" s="89"/>
      <c r="AC1448" s="87"/>
      <c r="AD1448" s="90"/>
      <c r="AE1448" s="90"/>
      <c r="AF1448" s="91"/>
      <c r="AG1448" s="45">
        <v>318.0</v>
      </c>
      <c r="AH1448" s="79"/>
      <c r="AI1448" s="80"/>
      <c r="AJ1448" s="80"/>
      <c r="AK1448" s="80"/>
      <c r="AL1448" s="14"/>
      <c r="AM1448" s="16" t="str">
        <f t="shared" si="10"/>
        <v>{s:'638291', v:318 , c:'放デイ２１・有資格７・定超・未計画・拘減・'},</v>
      </c>
      <c r="AN1448" s="16"/>
    </row>
    <row r="1449" ht="16.5" customHeight="1">
      <c r="A1449" s="29">
        <v>63.0</v>
      </c>
      <c r="B1449" s="30">
        <v>8292.0</v>
      </c>
      <c r="C1449" s="31">
        <v>1447.0</v>
      </c>
      <c r="D1449" s="32" t="s">
        <v>1643</v>
      </c>
      <c r="E1449" s="69"/>
      <c r="F1449" s="69"/>
      <c r="G1449" s="94"/>
      <c r="H1449" s="98"/>
      <c r="I1449" s="8"/>
      <c r="J1449" s="54"/>
      <c r="K1449" s="69"/>
      <c r="L1449" s="83"/>
      <c r="M1449" s="97"/>
      <c r="N1449" s="294"/>
      <c r="O1449" s="295"/>
      <c r="P1449" s="294"/>
      <c r="Q1449" s="100"/>
      <c r="R1449" s="70"/>
      <c r="S1449" s="110"/>
      <c r="T1449" s="22"/>
      <c r="U1449" s="22"/>
      <c r="V1449" s="22"/>
      <c r="W1449" s="291"/>
      <c r="X1449" s="56"/>
      <c r="Y1449" s="72"/>
      <c r="Z1449" s="73" t="s">
        <v>20</v>
      </c>
      <c r="AA1449" s="74" t="s">
        <v>21</v>
      </c>
      <c r="AB1449" s="92">
        <v>0.85</v>
      </c>
      <c r="AC1449" s="87"/>
      <c r="AD1449" s="90"/>
      <c r="AE1449" s="90"/>
      <c r="AF1449" s="91"/>
      <c r="AG1449" s="45">
        <v>270.0</v>
      </c>
      <c r="AH1449" s="79"/>
      <c r="AI1449" s="80"/>
      <c r="AJ1449" s="80"/>
      <c r="AK1449" s="80"/>
      <c r="AL1449" s="14"/>
      <c r="AM1449" s="16" t="str">
        <f t="shared" si="10"/>
        <v>{s:'638292', v:270 , c:'放デイ２１・有資格７・定超・未計画・評減・拘減・'},</v>
      </c>
      <c r="AN1449" s="16"/>
    </row>
    <row r="1450" ht="16.5" customHeight="1">
      <c r="A1450" s="29">
        <v>63.0</v>
      </c>
      <c r="B1450" s="30">
        <v>8293.0</v>
      </c>
      <c r="C1450" s="31">
        <v>1448.0</v>
      </c>
      <c r="D1450" s="32" t="s">
        <v>1644</v>
      </c>
      <c r="E1450" s="69"/>
      <c r="F1450" s="69"/>
      <c r="G1450" s="94"/>
      <c r="H1450" s="98"/>
      <c r="I1450" s="8"/>
      <c r="J1450" s="54"/>
      <c r="K1450" s="69"/>
      <c r="L1450" s="83"/>
      <c r="M1450" s="97"/>
      <c r="N1450" s="294"/>
      <c r="O1450" s="295"/>
      <c r="P1450" s="294"/>
      <c r="Q1450" s="100"/>
      <c r="R1450" s="70"/>
      <c r="S1450" s="96" t="s">
        <v>27</v>
      </c>
      <c r="T1450" s="7"/>
      <c r="U1450" s="7"/>
      <c r="V1450" s="7"/>
      <c r="W1450" s="152"/>
      <c r="X1450" s="41" t="s">
        <v>21</v>
      </c>
      <c r="Y1450" s="68">
        <v>0.5</v>
      </c>
      <c r="Z1450" s="77"/>
      <c r="AA1450" s="77"/>
      <c r="AB1450" s="72"/>
      <c r="AC1450" s="87"/>
      <c r="AD1450" s="90"/>
      <c r="AE1450" s="90"/>
      <c r="AF1450" s="91"/>
      <c r="AG1450" s="45">
        <v>226.0</v>
      </c>
      <c r="AH1450" s="79"/>
      <c r="AI1450" s="80"/>
      <c r="AJ1450" s="80"/>
      <c r="AK1450" s="80"/>
      <c r="AL1450" s="14"/>
      <c r="AM1450" s="16" t="str">
        <f t="shared" si="10"/>
        <v>{s:'638293', v:226 , c:'放デイ２１・有資格７・定超・未計画２・拘減・'},</v>
      </c>
      <c r="AN1450" s="16"/>
    </row>
    <row r="1451" ht="16.5" customHeight="1">
      <c r="A1451" s="29">
        <v>63.0</v>
      </c>
      <c r="B1451" s="30">
        <v>8294.0</v>
      </c>
      <c r="C1451" s="31">
        <v>1449.0</v>
      </c>
      <c r="D1451" s="32" t="s">
        <v>1645</v>
      </c>
      <c r="E1451" s="69"/>
      <c r="F1451" s="69"/>
      <c r="G1451" s="107"/>
      <c r="H1451" s="108"/>
      <c r="I1451" s="22"/>
      <c r="J1451" s="109"/>
      <c r="K1451" s="110"/>
      <c r="L1451" s="56"/>
      <c r="M1451" s="111"/>
      <c r="N1451" s="58"/>
      <c r="O1451" s="295"/>
      <c r="P1451" s="294"/>
      <c r="Q1451" s="100"/>
      <c r="R1451" s="78"/>
      <c r="S1451" s="115"/>
      <c r="T1451" s="22"/>
      <c r="U1451" s="22"/>
      <c r="V1451" s="22"/>
      <c r="W1451" s="291"/>
      <c r="X1451" s="56"/>
      <c r="Y1451" s="72"/>
      <c r="Z1451" s="73" t="s">
        <v>20</v>
      </c>
      <c r="AA1451" s="74" t="s">
        <v>21</v>
      </c>
      <c r="AB1451" s="92">
        <v>0.85</v>
      </c>
      <c r="AC1451" s="93"/>
      <c r="AD1451" s="77"/>
      <c r="AE1451" s="77"/>
      <c r="AF1451" s="72"/>
      <c r="AG1451" s="45">
        <v>191.0</v>
      </c>
      <c r="AH1451" s="79"/>
      <c r="AI1451" s="80"/>
      <c r="AJ1451" s="80"/>
      <c r="AK1451" s="80"/>
      <c r="AL1451" s="14"/>
      <c r="AM1451" s="16" t="str">
        <f t="shared" si="10"/>
        <v>{s:'638294', v:191 , c:'放デイ２１・有資格７・定超・未計画２・評減・拘減・'},</v>
      </c>
      <c r="AN1451" s="16"/>
    </row>
    <row r="1452" ht="16.5" customHeight="1">
      <c r="A1452" s="29">
        <v>63.0</v>
      </c>
      <c r="B1452" s="30">
        <v>8381.0</v>
      </c>
      <c r="C1452" s="31">
        <v>1450.0</v>
      </c>
      <c r="D1452" s="32" t="s">
        <v>1646</v>
      </c>
      <c r="E1452" s="69"/>
      <c r="F1452" s="69"/>
      <c r="G1452" s="102" t="s">
        <v>52</v>
      </c>
      <c r="H1452" s="35"/>
      <c r="I1452" s="35"/>
      <c r="J1452" s="36"/>
      <c r="K1452" s="168"/>
      <c r="L1452" s="7"/>
      <c r="M1452" s="38"/>
      <c r="N1452" s="7"/>
      <c r="O1452" s="52"/>
      <c r="P1452" s="8"/>
      <c r="Q1452" s="54"/>
      <c r="R1452" s="287"/>
      <c r="S1452" s="287"/>
      <c r="T1452" s="7"/>
      <c r="U1452" s="7"/>
      <c r="V1452" s="7"/>
      <c r="W1452" s="152"/>
      <c r="X1452" s="41"/>
      <c r="Y1452" s="42"/>
      <c r="Z1452" s="43"/>
      <c r="AA1452" s="43"/>
      <c r="AB1452" s="43"/>
      <c r="AC1452" s="288"/>
      <c r="AD1452" s="43"/>
      <c r="AE1452" s="43"/>
      <c r="AF1452" s="44"/>
      <c r="AG1452" s="45">
        <v>303.0</v>
      </c>
      <c r="AH1452" s="79"/>
      <c r="AI1452" s="80"/>
      <c r="AJ1452" s="80"/>
      <c r="AK1452" s="80"/>
      <c r="AL1452" s="14"/>
      <c r="AM1452" s="16" t="str">
        <f t="shared" si="10"/>
        <v>{s:'638381', v:303 , c:'放デイ２２・定超・'},</v>
      </c>
      <c r="AN1452" s="16"/>
    </row>
    <row r="1453" ht="16.5" customHeight="1">
      <c r="A1453" s="29">
        <v>63.0</v>
      </c>
      <c r="B1453" s="30">
        <v>8382.0</v>
      </c>
      <c r="C1453" s="31">
        <v>1451.0</v>
      </c>
      <c r="D1453" s="32" t="s">
        <v>1647</v>
      </c>
      <c r="E1453" s="69"/>
      <c r="F1453" s="69"/>
      <c r="G1453" s="104"/>
      <c r="H1453" s="50" t="str">
        <f>'30放課後等デイ(基本１)'!G1463</f>
        <v/>
      </c>
      <c r="I1453" s="8" t="s">
        <v>9</v>
      </c>
      <c r="J1453" s="51"/>
      <c r="K1453" s="94"/>
      <c r="L1453" s="8"/>
      <c r="M1453" s="53"/>
      <c r="N1453" s="8"/>
      <c r="O1453" s="52"/>
      <c r="P1453" s="8"/>
      <c r="Q1453" s="54"/>
      <c r="R1453" s="290"/>
      <c r="S1453" s="290"/>
      <c r="T1453" s="22"/>
      <c r="U1453" s="22"/>
      <c r="V1453" s="22"/>
      <c r="W1453" s="291"/>
      <c r="X1453" s="56"/>
      <c r="Y1453" s="58"/>
      <c r="Z1453" s="59" t="s">
        <v>20</v>
      </c>
      <c r="AA1453" s="41" t="s">
        <v>21</v>
      </c>
      <c r="AB1453" s="60">
        <v>0.85</v>
      </c>
      <c r="AC1453" s="288"/>
      <c r="AD1453" s="43"/>
      <c r="AE1453" s="43"/>
      <c r="AF1453" s="44"/>
      <c r="AG1453" s="45">
        <v>258.0</v>
      </c>
      <c r="AH1453" s="79"/>
      <c r="AI1453" s="80"/>
      <c r="AJ1453" s="80"/>
      <c r="AK1453" s="80"/>
      <c r="AL1453" s="14"/>
      <c r="AM1453" s="16" t="str">
        <f t="shared" si="10"/>
        <v>{s:'638382', v:258 , c:'放デイ２２・定超・評減・'},</v>
      </c>
      <c r="AN1453" s="16"/>
    </row>
    <row r="1454" ht="16.5" customHeight="1">
      <c r="A1454" s="29">
        <v>63.0</v>
      </c>
      <c r="B1454" s="30">
        <v>8383.0</v>
      </c>
      <c r="C1454" s="31">
        <v>1452.0</v>
      </c>
      <c r="D1454" s="32" t="s">
        <v>1648</v>
      </c>
      <c r="E1454" s="94"/>
      <c r="F1454" s="94"/>
      <c r="G1454" s="104"/>
      <c r="H1454" s="63"/>
      <c r="I1454" s="63"/>
      <c r="J1454" s="51"/>
      <c r="K1454" s="69"/>
      <c r="L1454" s="65"/>
      <c r="M1454" s="65"/>
      <c r="N1454" s="98"/>
      <c r="O1454" s="293"/>
      <c r="P1454" s="98"/>
      <c r="Q1454" s="66"/>
      <c r="R1454" s="33" t="s">
        <v>23</v>
      </c>
      <c r="S1454" s="124" t="s">
        <v>24</v>
      </c>
      <c r="T1454" s="7"/>
      <c r="U1454" s="7"/>
      <c r="V1454" s="7"/>
      <c r="W1454" s="152"/>
      <c r="X1454" s="41" t="s">
        <v>21</v>
      </c>
      <c r="Y1454" s="68">
        <v>0.7</v>
      </c>
      <c r="Z1454" s="88"/>
      <c r="AA1454" s="88"/>
      <c r="AB1454" s="88"/>
      <c r="AC1454" s="297"/>
      <c r="AD1454" s="88"/>
      <c r="AE1454" s="88"/>
      <c r="AF1454" s="89"/>
      <c r="AG1454" s="45">
        <v>212.0</v>
      </c>
      <c r="AH1454" s="79"/>
      <c r="AI1454" s="80"/>
      <c r="AJ1454" s="80"/>
      <c r="AK1454" s="80"/>
      <c r="AL1454" s="14"/>
      <c r="AM1454" s="16" t="str">
        <f t="shared" si="10"/>
        <v>{s:'638383', v:212 , c:'放デイ２２・定超・未計画・'},</v>
      </c>
      <c r="AN1454" s="16"/>
    </row>
    <row r="1455" ht="16.5" customHeight="1">
      <c r="A1455" s="29">
        <v>63.0</v>
      </c>
      <c r="B1455" s="30">
        <v>8384.0</v>
      </c>
      <c r="C1455" s="31">
        <v>1453.0</v>
      </c>
      <c r="D1455" s="32" t="s">
        <v>1649</v>
      </c>
      <c r="E1455" s="94"/>
      <c r="F1455" s="94"/>
      <c r="G1455" s="104"/>
      <c r="H1455" s="63"/>
      <c r="I1455" s="63"/>
      <c r="J1455" s="51"/>
      <c r="K1455" s="69"/>
      <c r="L1455" s="65"/>
      <c r="M1455" s="65"/>
      <c r="N1455" s="98"/>
      <c r="O1455" s="293"/>
      <c r="P1455" s="98"/>
      <c r="Q1455" s="66"/>
      <c r="R1455" s="70"/>
      <c r="S1455" s="110"/>
      <c r="T1455" s="22"/>
      <c r="U1455" s="22"/>
      <c r="V1455" s="22"/>
      <c r="W1455" s="291"/>
      <c r="X1455" s="56"/>
      <c r="Y1455" s="72"/>
      <c r="Z1455" s="73" t="s">
        <v>20</v>
      </c>
      <c r="AA1455" s="74" t="s">
        <v>21</v>
      </c>
      <c r="AB1455" s="75">
        <v>0.85</v>
      </c>
      <c r="AC1455" s="288"/>
      <c r="AD1455" s="43"/>
      <c r="AE1455" s="43"/>
      <c r="AF1455" s="44"/>
      <c r="AG1455" s="45">
        <v>180.0</v>
      </c>
      <c r="AH1455" s="79"/>
      <c r="AI1455" s="80"/>
      <c r="AJ1455" s="80"/>
      <c r="AK1455" s="80"/>
      <c r="AL1455" s="14"/>
      <c r="AM1455" s="16" t="str">
        <f t="shared" si="10"/>
        <v>{s:'638384', v:180 , c:'放デイ２２・定超・未計画・評減・'},</v>
      </c>
      <c r="AN1455" s="16"/>
    </row>
    <row r="1456" ht="16.5" customHeight="1">
      <c r="A1456" s="29">
        <v>63.0</v>
      </c>
      <c r="B1456" s="30">
        <v>8385.0</v>
      </c>
      <c r="C1456" s="31">
        <v>1454.0</v>
      </c>
      <c r="D1456" s="32" t="s">
        <v>1650</v>
      </c>
      <c r="E1456" s="94"/>
      <c r="F1456" s="94"/>
      <c r="G1456" s="104"/>
      <c r="H1456" s="63"/>
      <c r="I1456" s="63"/>
      <c r="J1456" s="51"/>
      <c r="K1456" s="69"/>
      <c r="L1456" s="65"/>
      <c r="M1456" s="65"/>
      <c r="N1456" s="98"/>
      <c r="O1456" s="293"/>
      <c r="P1456" s="98"/>
      <c r="Q1456" s="66"/>
      <c r="R1456" s="70"/>
      <c r="S1456" s="124" t="s">
        <v>27</v>
      </c>
      <c r="T1456" s="7"/>
      <c r="U1456" s="7"/>
      <c r="V1456" s="7"/>
      <c r="W1456" s="152"/>
      <c r="X1456" s="41" t="s">
        <v>21</v>
      </c>
      <c r="Y1456" s="68">
        <v>0.5</v>
      </c>
      <c r="Z1456" s="77"/>
      <c r="AA1456" s="77"/>
      <c r="AB1456" s="77"/>
      <c r="AC1456" s="292"/>
      <c r="AD1456" s="77"/>
      <c r="AE1456" s="77"/>
      <c r="AF1456" s="72"/>
      <c r="AG1456" s="45">
        <v>152.0</v>
      </c>
      <c r="AH1456" s="79"/>
      <c r="AI1456" s="80"/>
      <c r="AJ1456" s="80"/>
      <c r="AK1456" s="80"/>
      <c r="AL1456" s="14"/>
      <c r="AM1456" s="16" t="str">
        <f t="shared" si="10"/>
        <v>{s:'638385', v:152 , c:'放デイ２２・定超・未計画２・'},</v>
      </c>
      <c r="AN1456" s="16"/>
    </row>
    <row r="1457" ht="16.5" customHeight="1">
      <c r="A1457" s="29">
        <v>63.0</v>
      </c>
      <c r="B1457" s="30">
        <v>8386.0</v>
      </c>
      <c r="C1457" s="31">
        <v>1455.0</v>
      </c>
      <c r="D1457" s="32" t="s">
        <v>1651</v>
      </c>
      <c r="E1457" s="94"/>
      <c r="F1457" s="94"/>
      <c r="G1457" s="104"/>
      <c r="H1457" s="63"/>
      <c r="I1457" s="63"/>
      <c r="J1457" s="51"/>
      <c r="K1457" s="69"/>
      <c r="L1457" s="65"/>
      <c r="M1457" s="65"/>
      <c r="N1457" s="98"/>
      <c r="O1457" s="293"/>
      <c r="P1457" s="98"/>
      <c r="Q1457" s="66"/>
      <c r="R1457" s="78"/>
      <c r="S1457" s="110"/>
      <c r="T1457" s="22"/>
      <c r="U1457" s="22"/>
      <c r="V1457" s="22"/>
      <c r="W1457" s="291"/>
      <c r="X1457" s="56"/>
      <c r="Y1457" s="72"/>
      <c r="Z1457" s="73" t="s">
        <v>20</v>
      </c>
      <c r="AA1457" s="74" t="s">
        <v>21</v>
      </c>
      <c r="AB1457" s="75">
        <v>0.85</v>
      </c>
      <c r="AC1457" s="288"/>
      <c r="AD1457" s="43"/>
      <c r="AE1457" s="43"/>
      <c r="AF1457" s="44"/>
      <c r="AG1457" s="45">
        <v>129.0</v>
      </c>
      <c r="AH1457" s="79"/>
      <c r="AI1457" s="80"/>
      <c r="AJ1457" s="80"/>
      <c r="AK1457" s="80"/>
      <c r="AL1457" s="14"/>
      <c r="AM1457" s="16" t="str">
        <f t="shared" si="10"/>
        <v>{s:'638386', v:129 , c:'放デイ２２・定超・未計画２・評減・'},</v>
      </c>
      <c r="AN1457" s="16"/>
    </row>
    <row r="1458" ht="16.5" customHeight="1">
      <c r="A1458" s="29">
        <v>63.0</v>
      </c>
      <c r="B1458" s="30">
        <v>8387.0</v>
      </c>
      <c r="C1458" s="31">
        <v>1456.0</v>
      </c>
      <c r="D1458" s="32" t="s">
        <v>1652</v>
      </c>
      <c r="E1458" s="94"/>
      <c r="F1458" s="94"/>
      <c r="G1458" s="76"/>
      <c r="H1458" s="63"/>
      <c r="I1458" s="63"/>
      <c r="J1458" s="51"/>
      <c r="K1458" s="69"/>
      <c r="L1458" s="65"/>
      <c r="M1458" s="65"/>
      <c r="N1458" s="98"/>
      <c r="O1458" s="293"/>
      <c r="P1458" s="98"/>
      <c r="Q1458" s="66"/>
      <c r="R1458" s="96"/>
      <c r="S1458" s="96"/>
      <c r="T1458" s="7"/>
      <c r="U1458" s="7"/>
      <c r="V1458" s="7"/>
      <c r="W1458" s="152"/>
      <c r="X1458" s="41"/>
      <c r="Y1458" s="68"/>
      <c r="Z1458" s="43"/>
      <c r="AA1458" s="43"/>
      <c r="AB1458" s="44"/>
      <c r="AC1458" s="82" t="s">
        <v>30</v>
      </c>
      <c r="AD1458" s="83">
        <v>5.0</v>
      </c>
      <c r="AE1458" s="83"/>
      <c r="AF1458" s="84" t="s">
        <v>31</v>
      </c>
      <c r="AG1458" s="45">
        <v>298.0</v>
      </c>
      <c r="AH1458" s="79"/>
      <c r="AI1458" s="80"/>
      <c r="AJ1458" s="80"/>
      <c r="AK1458" s="80"/>
      <c r="AL1458" s="14"/>
      <c r="AM1458" s="16" t="str">
        <f t="shared" si="10"/>
        <v>{s:'638387', v:298 , c:'放デイ２２・定超・拘減・'},</v>
      </c>
      <c r="AN1458" s="16"/>
    </row>
    <row r="1459" ht="16.5" customHeight="1">
      <c r="A1459" s="29">
        <v>63.0</v>
      </c>
      <c r="B1459" s="30">
        <v>8388.0</v>
      </c>
      <c r="C1459" s="31">
        <v>1457.0</v>
      </c>
      <c r="D1459" s="32" t="s">
        <v>1653</v>
      </c>
      <c r="E1459" s="94"/>
      <c r="F1459" s="94"/>
      <c r="G1459" s="76"/>
      <c r="H1459" s="63"/>
      <c r="I1459" s="63"/>
      <c r="J1459" s="51"/>
      <c r="K1459" s="69"/>
      <c r="L1459" s="65"/>
      <c r="M1459" s="65"/>
      <c r="N1459" s="98"/>
      <c r="O1459" s="293"/>
      <c r="P1459" s="98"/>
      <c r="Q1459" s="66"/>
      <c r="R1459" s="115"/>
      <c r="S1459" s="115"/>
      <c r="T1459" s="22"/>
      <c r="U1459" s="22"/>
      <c r="V1459" s="22"/>
      <c r="W1459" s="291"/>
      <c r="X1459" s="56"/>
      <c r="Y1459" s="72"/>
      <c r="Z1459" s="59" t="s">
        <v>20</v>
      </c>
      <c r="AA1459" s="41" t="s">
        <v>21</v>
      </c>
      <c r="AB1459" s="86">
        <v>0.85</v>
      </c>
      <c r="AC1459" s="87"/>
      <c r="AD1459" s="83"/>
      <c r="AE1459" s="83"/>
      <c r="AF1459" s="84"/>
      <c r="AG1459" s="45">
        <v>253.0</v>
      </c>
      <c r="AH1459" s="79"/>
      <c r="AI1459" s="80"/>
      <c r="AJ1459" s="80"/>
      <c r="AK1459" s="80"/>
      <c r="AL1459" s="14"/>
      <c r="AM1459" s="16" t="str">
        <f t="shared" si="10"/>
        <v>{s:'638388', v:253 , c:'放デイ２２・定超・評減・拘減・'},</v>
      </c>
      <c r="AN1459" s="16"/>
    </row>
    <row r="1460" ht="16.5" customHeight="1">
      <c r="A1460" s="29">
        <v>63.0</v>
      </c>
      <c r="B1460" s="30">
        <v>8389.0</v>
      </c>
      <c r="C1460" s="31">
        <v>1458.0</v>
      </c>
      <c r="D1460" s="32" t="s">
        <v>1654</v>
      </c>
      <c r="E1460" s="94"/>
      <c r="F1460" s="94"/>
      <c r="G1460" s="76"/>
      <c r="H1460" s="63"/>
      <c r="I1460" s="63"/>
      <c r="J1460" s="51"/>
      <c r="K1460" s="69"/>
      <c r="L1460" s="65"/>
      <c r="M1460" s="65"/>
      <c r="N1460" s="98"/>
      <c r="O1460" s="293"/>
      <c r="P1460" s="98"/>
      <c r="Q1460" s="66"/>
      <c r="R1460" s="33" t="s">
        <v>23</v>
      </c>
      <c r="S1460" s="124" t="s">
        <v>24</v>
      </c>
      <c r="T1460" s="7"/>
      <c r="U1460" s="7"/>
      <c r="V1460" s="7"/>
      <c r="W1460" s="152"/>
      <c r="X1460" s="41" t="s">
        <v>21</v>
      </c>
      <c r="Y1460" s="68">
        <v>0.7</v>
      </c>
      <c r="Z1460" s="88"/>
      <c r="AA1460" s="88"/>
      <c r="AB1460" s="89"/>
      <c r="AC1460" s="87"/>
      <c r="AD1460" s="90"/>
      <c r="AE1460" s="90"/>
      <c r="AF1460" s="91"/>
      <c r="AG1460" s="45">
        <v>207.0</v>
      </c>
      <c r="AH1460" s="79"/>
      <c r="AI1460" s="80"/>
      <c r="AJ1460" s="80"/>
      <c r="AK1460" s="80"/>
      <c r="AL1460" s="14"/>
      <c r="AM1460" s="16" t="str">
        <f t="shared" si="10"/>
        <v>{s:'638389', v:207 , c:'放デイ２２・定超・未計画・拘減・'},</v>
      </c>
      <c r="AN1460" s="16"/>
    </row>
    <row r="1461" ht="16.5" customHeight="1">
      <c r="A1461" s="29">
        <v>63.0</v>
      </c>
      <c r="B1461" s="30">
        <v>8390.0</v>
      </c>
      <c r="C1461" s="31">
        <v>1459.0</v>
      </c>
      <c r="D1461" s="32" t="s">
        <v>1655</v>
      </c>
      <c r="E1461" s="94"/>
      <c r="F1461" s="94"/>
      <c r="G1461" s="76"/>
      <c r="H1461" s="63"/>
      <c r="I1461" s="63"/>
      <c r="J1461" s="51"/>
      <c r="K1461" s="69"/>
      <c r="L1461" s="65"/>
      <c r="M1461" s="65"/>
      <c r="N1461" s="98"/>
      <c r="O1461" s="293"/>
      <c r="P1461" s="98"/>
      <c r="Q1461" s="66"/>
      <c r="R1461" s="70"/>
      <c r="S1461" s="110"/>
      <c r="T1461" s="22"/>
      <c r="U1461" s="22"/>
      <c r="V1461" s="22"/>
      <c r="W1461" s="291"/>
      <c r="X1461" s="56"/>
      <c r="Y1461" s="72"/>
      <c r="Z1461" s="73" t="s">
        <v>20</v>
      </c>
      <c r="AA1461" s="74" t="s">
        <v>21</v>
      </c>
      <c r="AB1461" s="92">
        <v>0.85</v>
      </c>
      <c r="AC1461" s="87"/>
      <c r="AD1461" s="90"/>
      <c r="AE1461" s="90"/>
      <c r="AF1461" s="91"/>
      <c r="AG1461" s="45">
        <v>175.0</v>
      </c>
      <c r="AH1461" s="79"/>
      <c r="AI1461" s="80"/>
      <c r="AJ1461" s="80"/>
      <c r="AK1461" s="80"/>
      <c r="AL1461" s="14"/>
      <c r="AM1461" s="16" t="str">
        <f t="shared" si="10"/>
        <v>{s:'638390', v:175 , c:'放デイ２２・定超・未計画・評減・拘減・'},</v>
      </c>
      <c r="AN1461" s="16"/>
    </row>
    <row r="1462" ht="16.5" customHeight="1">
      <c r="A1462" s="29">
        <v>63.0</v>
      </c>
      <c r="B1462" s="30">
        <v>8391.0</v>
      </c>
      <c r="C1462" s="31">
        <v>1460.0</v>
      </c>
      <c r="D1462" s="32" t="s">
        <v>1656</v>
      </c>
      <c r="E1462" s="94"/>
      <c r="F1462" s="94"/>
      <c r="G1462" s="76"/>
      <c r="H1462" s="63"/>
      <c r="I1462" s="63"/>
      <c r="J1462" s="51"/>
      <c r="K1462" s="69"/>
      <c r="L1462" s="65"/>
      <c r="M1462" s="65"/>
      <c r="N1462" s="98"/>
      <c r="O1462" s="293"/>
      <c r="P1462" s="98"/>
      <c r="Q1462" s="66"/>
      <c r="R1462" s="70"/>
      <c r="S1462" s="96" t="s">
        <v>27</v>
      </c>
      <c r="T1462" s="7"/>
      <c r="U1462" s="7"/>
      <c r="V1462" s="7"/>
      <c r="W1462" s="152"/>
      <c r="X1462" s="41" t="s">
        <v>21</v>
      </c>
      <c r="Y1462" s="68">
        <v>0.5</v>
      </c>
      <c r="Z1462" s="77"/>
      <c r="AA1462" s="77"/>
      <c r="AB1462" s="72"/>
      <c r="AC1462" s="87"/>
      <c r="AD1462" s="90"/>
      <c r="AE1462" s="90"/>
      <c r="AF1462" s="91"/>
      <c r="AG1462" s="45">
        <v>147.0</v>
      </c>
      <c r="AH1462" s="79"/>
      <c r="AI1462" s="80"/>
      <c r="AJ1462" s="80"/>
      <c r="AK1462" s="80"/>
      <c r="AL1462" s="14"/>
      <c r="AM1462" s="16" t="str">
        <f t="shared" si="10"/>
        <v>{s:'638391', v:147 , c:'放デイ２２・定超・未計画２・拘減・'},</v>
      </c>
      <c r="AN1462" s="16"/>
    </row>
    <row r="1463" ht="16.5" customHeight="1">
      <c r="A1463" s="29">
        <v>63.0</v>
      </c>
      <c r="B1463" s="30">
        <v>8392.0</v>
      </c>
      <c r="C1463" s="31">
        <v>1461.0</v>
      </c>
      <c r="D1463" s="32" t="s">
        <v>1657</v>
      </c>
      <c r="E1463" s="94"/>
      <c r="F1463" s="94"/>
      <c r="G1463" s="76"/>
      <c r="H1463" s="63"/>
      <c r="I1463" s="63"/>
      <c r="J1463" s="51"/>
      <c r="K1463" s="69"/>
      <c r="L1463" s="65"/>
      <c r="M1463" s="65"/>
      <c r="N1463" s="98"/>
      <c r="O1463" s="293"/>
      <c r="P1463" s="98"/>
      <c r="Q1463" s="66"/>
      <c r="R1463" s="78"/>
      <c r="S1463" s="115"/>
      <c r="T1463" s="22"/>
      <c r="U1463" s="22"/>
      <c r="V1463" s="22"/>
      <c r="W1463" s="291"/>
      <c r="X1463" s="56"/>
      <c r="Y1463" s="72"/>
      <c r="Z1463" s="73" t="s">
        <v>20</v>
      </c>
      <c r="AA1463" s="74" t="s">
        <v>21</v>
      </c>
      <c r="AB1463" s="92">
        <v>0.85</v>
      </c>
      <c r="AC1463" s="93"/>
      <c r="AD1463" s="77"/>
      <c r="AE1463" s="77"/>
      <c r="AF1463" s="72"/>
      <c r="AG1463" s="45">
        <v>124.0</v>
      </c>
      <c r="AH1463" s="79"/>
      <c r="AI1463" s="80"/>
      <c r="AJ1463" s="80"/>
      <c r="AK1463" s="80"/>
      <c r="AL1463" s="14"/>
      <c r="AM1463" s="16" t="str">
        <f t="shared" si="10"/>
        <v>{s:'638392', v:124 , c:'放デイ２２・定超・未計画２・評減・拘減・'},</v>
      </c>
      <c r="AN1463" s="16"/>
    </row>
    <row r="1464" ht="16.5" customHeight="1">
      <c r="A1464" s="29">
        <v>63.0</v>
      </c>
      <c r="B1464" s="30">
        <v>8393.0</v>
      </c>
      <c r="C1464" s="31">
        <v>1462.0</v>
      </c>
      <c r="D1464" s="32" t="s">
        <v>1658</v>
      </c>
      <c r="E1464" s="94"/>
      <c r="F1464" s="94"/>
      <c r="G1464" s="94"/>
      <c r="H1464" s="63"/>
      <c r="I1464" s="63"/>
      <c r="J1464" s="95"/>
      <c r="K1464" s="82" t="s">
        <v>38</v>
      </c>
      <c r="L1464" s="7"/>
      <c r="M1464" s="38"/>
      <c r="N1464" s="7"/>
      <c r="O1464" s="52"/>
      <c r="P1464" s="8"/>
      <c r="Q1464" s="54"/>
      <c r="R1464" s="287"/>
      <c r="S1464" s="287"/>
      <c r="T1464" s="7"/>
      <c r="U1464" s="7"/>
      <c r="V1464" s="7"/>
      <c r="W1464" s="152"/>
      <c r="X1464" s="41"/>
      <c r="Y1464" s="42"/>
      <c r="Z1464" s="43"/>
      <c r="AA1464" s="43"/>
      <c r="AB1464" s="43"/>
      <c r="AC1464" s="288"/>
      <c r="AD1464" s="43"/>
      <c r="AE1464" s="43"/>
      <c r="AF1464" s="44"/>
      <c r="AG1464" s="45">
        <v>307.0</v>
      </c>
      <c r="AH1464" s="79"/>
      <c r="AI1464" s="80"/>
      <c r="AJ1464" s="80"/>
      <c r="AK1464" s="80"/>
      <c r="AL1464" s="14"/>
      <c r="AM1464" s="16" t="str">
        <f t="shared" si="10"/>
        <v>{s:'638393', v:307 , c:'放デイ２２・有資格８・定超・'},</v>
      </c>
      <c r="AN1464" s="16"/>
    </row>
    <row r="1465" ht="16.5" customHeight="1">
      <c r="A1465" s="29">
        <v>63.0</v>
      </c>
      <c r="B1465" s="30">
        <v>8394.0</v>
      </c>
      <c r="C1465" s="31">
        <v>1463.0</v>
      </c>
      <c r="D1465" s="32" t="s">
        <v>1659</v>
      </c>
      <c r="E1465" s="94"/>
      <c r="F1465" s="94"/>
      <c r="G1465" s="94"/>
      <c r="H1465" s="113"/>
      <c r="I1465" s="8"/>
      <c r="J1465" s="95"/>
      <c r="K1465" s="87"/>
      <c r="L1465" s="8">
        <v>6.0</v>
      </c>
      <c r="M1465" s="53" t="s">
        <v>40</v>
      </c>
      <c r="N1465" s="8"/>
      <c r="O1465" s="52"/>
      <c r="P1465" s="8"/>
      <c r="Q1465" s="54"/>
      <c r="R1465" s="290"/>
      <c r="S1465" s="290"/>
      <c r="T1465" s="22"/>
      <c r="U1465" s="22"/>
      <c r="V1465" s="22"/>
      <c r="W1465" s="291"/>
      <c r="X1465" s="56"/>
      <c r="Y1465" s="58"/>
      <c r="Z1465" s="59" t="s">
        <v>20</v>
      </c>
      <c r="AA1465" s="41" t="s">
        <v>21</v>
      </c>
      <c r="AB1465" s="60">
        <v>0.85</v>
      </c>
      <c r="AC1465" s="288"/>
      <c r="AD1465" s="43"/>
      <c r="AE1465" s="43"/>
      <c r="AF1465" s="44"/>
      <c r="AG1465" s="45">
        <v>261.0</v>
      </c>
      <c r="AH1465" s="79"/>
      <c r="AI1465" s="80"/>
      <c r="AJ1465" s="80"/>
      <c r="AK1465" s="80"/>
      <c r="AL1465" s="14"/>
      <c r="AM1465" s="16" t="str">
        <f t="shared" si="10"/>
        <v>{s:'638394', v:261 , c:'放デイ２２・有資格８・定超・評減・'},</v>
      </c>
      <c r="AN1465" s="16"/>
    </row>
    <row r="1466" ht="16.5" customHeight="1">
      <c r="A1466" s="29">
        <v>63.0</v>
      </c>
      <c r="B1466" s="30">
        <v>8395.0</v>
      </c>
      <c r="C1466" s="31">
        <v>1464.0</v>
      </c>
      <c r="D1466" s="32" t="s">
        <v>1660</v>
      </c>
      <c r="E1466" s="94"/>
      <c r="F1466" s="94"/>
      <c r="G1466" s="94"/>
      <c r="H1466" s="98"/>
      <c r="I1466" s="8"/>
      <c r="J1466" s="54"/>
      <c r="K1466" s="87"/>
      <c r="L1466" s="65"/>
      <c r="M1466" s="65"/>
      <c r="N1466" s="98"/>
      <c r="O1466" s="293"/>
      <c r="P1466" s="98"/>
      <c r="Q1466" s="66"/>
      <c r="R1466" s="33" t="s">
        <v>23</v>
      </c>
      <c r="S1466" s="124" t="s">
        <v>24</v>
      </c>
      <c r="T1466" s="7"/>
      <c r="U1466" s="7"/>
      <c r="V1466" s="7"/>
      <c r="W1466" s="152"/>
      <c r="X1466" s="41" t="s">
        <v>21</v>
      </c>
      <c r="Y1466" s="68">
        <v>0.7</v>
      </c>
      <c r="Z1466" s="88"/>
      <c r="AA1466" s="88"/>
      <c r="AB1466" s="88"/>
      <c r="AC1466" s="297"/>
      <c r="AD1466" s="88"/>
      <c r="AE1466" s="88"/>
      <c r="AF1466" s="89"/>
      <c r="AG1466" s="45">
        <v>215.0</v>
      </c>
      <c r="AH1466" s="79"/>
      <c r="AI1466" s="80"/>
      <c r="AJ1466" s="80"/>
      <c r="AK1466" s="80"/>
      <c r="AL1466" s="14"/>
      <c r="AM1466" s="16" t="str">
        <f t="shared" si="10"/>
        <v>{s:'638395', v:215 , c:'放デイ２２・有資格８・定超・未計画・'},</v>
      </c>
      <c r="AN1466" s="16"/>
    </row>
    <row r="1467" ht="16.5" customHeight="1">
      <c r="A1467" s="29">
        <v>63.0</v>
      </c>
      <c r="B1467" s="30">
        <v>8396.0</v>
      </c>
      <c r="C1467" s="31">
        <v>1465.0</v>
      </c>
      <c r="D1467" s="32" t="s">
        <v>1661</v>
      </c>
      <c r="E1467" s="94"/>
      <c r="F1467" s="94"/>
      <c r="G1467" s="94"/>
      <c r="H1467" s="98"/>
      <c r="I1467" s="8"/>
      <c r="J1467" s="54"/>
      <c r="K1467" s="87"/>
      <c r="L1467" s="65"/>
      <c r="M1467" s="65"/>
      <c r="N1467" s="98"/>
      <c r="O1467" s="293"/>
      <c r="P1467" s="98"/>
      <c r="Q1467" s="66"/>
      <c r="R1467" s="70"/>
      <c r="S1467" s="110"/>
      <c r="T1467" s="22"/>
      <c r="U1467" s="22"/>
      <c r="V1467" s="22"/>
      <c r="W1467" s="291"/>
      <c r="X1467" s="56"/>
      <c r="Y1467" s="72"/>
      <c r="Z1467" s="73" t="s">
        <v>20</v>
      </c>
      <c r="AA1467" s="74" t="s">
        <v>21</v>
      </c>
      <c r="AB1467" s="75">
        <v>0.85</v>
      </c>
      <c r="AC1467" s="288"/>
      <c r="AD1467" s="43"/>
      <c r="AE1467" s="43"/>
      <c r="AF1467" s="44"/>
      <c r="AG1467" s="45">
        <v>183.0</v>
      </c>
      <c r="AH1467" s="79"/>
      <c r="AI1467" s="80"/>
      <c r="AJ1467" s="80"/>
      <c r="AK1467" s="80"/>
      <c r="AL1467" s="14"/>
      <c r="AM1467" s="16" t="str">
        <f t="shared" si="10"/>
        <v>{s:'638396', v:183 , c:'放デイ２２・有資格８・定超・未計画・評減・'},</v>
      </c>
      <c r="AN1467" s="16"/>
    </row>
    <row r="1468" ht="16.5" customHeight="1">
      <c r="A1468" s="29">
        <v>63.0</v>
      </c>
      <c r="B1468" s="30">
        <v>8397.0</v>
      </c>
      <c r="C1468" s="31">
        <v>1466.0</v>
      </c>
      <c r="D1468" s="32" t="s">
        <v>1662</v>
      </c>
      <c r="E1468" s="94"/>
      <c r="F1468" s="94"/>
      <c r="G1468" s="94"/>
      <c r="H1468" s="98"/>
      <c r="I1468" s="8"/>
      <c r="J1468" s="54"/>
      <c r="K1468" s="87"/>
      <c r="L1468" s="65"/>
      <c r="M1468" s="65"/>
      <c r="N1468" s="98"/>
      <c r="O1468" s="293"/>
      <c r="P1468" s="98"/>
      <c r="Q1468" s="66"/>
      <c r="R1468" s="70"/>
      <c r="S1468" s="124" t="s">
        <v>27</v>
      </c>
      <c r="T1468" s="7"/>
      <c r="U1468" s="7"/>
      <c r="V1468" s="7"/>
      <c r="W1468" s="152"/>
      <c r="X1468" s="41" t="s">
        <v>21</v>
      </c>
      <c r="Y1468" s="68">
        <v>0.5</v>
      </c>
      <c r="Z1468" s="77"/>
      <c r="AA1468" s="77"/>
      <c r="AB1468" s="77"/>
      <c r="AC1468" s="292"/>
      <c r="AD1468" s="77"/>
      <c r="AE1468" s="77"/>
      <c r="AF1468" s="72"/>
      <c r="AG1468" s="45">
        <v>154.0</v>
      </c>
      <c r="AH1468" s="79"/>
      <c r="AI1468" s="80"/>
      <c r="AJ1468" s="80"/>
      <c r="AK1468" s="80"/>
      <c r="AL1468" s="14"/>
      <c r="AM1468" s="16" t="str">
        <f t="shared" si="10"/>
        <v>{s:'638397', v:154 , c:'放デイ２２・有資格８・定超・未計画２・'},</v>
      </c>
      <c r="AN1468" s="16"/>
    </row>
    <row r="1469" ht="16.5" customHeight="1">
      <c r="A1469" s="29">
        <v>63.0</v>
      </c>
      <c r="B1469" s="30">
        <v>8398.0</v>
      </c>
      <c r="C1469" s="31">
        <v>1467.0</v>
      </c>
      <c r="D1469" s="32" t="s">
        <v>1663</v>
      </c>
      <c r="E1469" s="94"/>
      <c r="F1469" s="94"/>
      <c r="G1469" s="94"/>
      <c r="H1469" s="98"/>
      <c r="I1469" s="8"/>
      <c r="J1469" s="54"/>
      <c r="K1469" s="69"/>
      <c r="L1469" s="65"/>
      <c r="M1469" s="65"/>
      <c r="N1469" s="98"/>
      <c r="O1469" s="293"/>
      <c r="P1469" s="98"/>
      <c r="Q1469" s="66"/>
      <c r="R1469" s="78"/>
      <c r="S1469" s="110"/>
      <c r="T1469" s="22"/>
      <c r="U1469" s="22"/>
      <c r="V1469" s="22"/>
      <c r="W1469" s="291"/>
      <c r="X1469" s="56"/>
      <c r="Y1469" s="72"/>
      <c r="Z1469" s="73" t="s">
        <v>20</v>
      </c>
      <c r="AA1469" s="74" t="s">
        <v>21</v>
      </c>
      <c r="AB1469" s="75">
        <v>0.85</v>
      </c>
      <c r="AC1469" s="288"/>
      <c r="AD1469" s="43"/>
      <c r="AE1469" s="43"/>
      <c r="AF1469" s="44"/>
      <c r="AG1469" s="45">
        <v>131.0</v>
      </c>
      <c r="AH1469" s="79"/>
      <c r="AI1469" s="80"/>
      <c r="AJ1469" s="80"/>
      <c r="AK1469" s="80"/>
      <c r="AL1469" s="14"/>
      <c r="AM1469" s="16" t="str">
        <f t="shared" si="10"/>
        <v>{s:'638398', v:131 , c:'放デイ２２・有資格８・定超・未計画２・評減・'},</v>
      </c>
      <c r="AN1469" s="16"/>
    </row>
    <row r="1470" ht="16.5" customHeight="1">
      <c r="A1470" s="29">
        <v>63.0</v>
      </c>
      <c r="B1470" s="30">
        <v>8399.0</v>
      </c>
      <c r="C1470" s="31">
        <v>1468.0</v>
      </c>
      <c r="D1470" s="32" t="s">
        <v>1664</v>
      </c>
      <c r="E1470" s="94"/>
      <c r="F1470" s="94"/>
      <c r="G1470" s="94"/>
      <c r="H1470" s="98"/>
      <c r="I1470" s="8"/>
      <c r="J1470" s="54"/>
      <c r="K1470" s="69"/>
      <c r="L1470" s="65"/>
      <c r="M1470" s="65"/>
      <c r="N1470" s="98"/>
      <c r="O1470" s="293"/>
      <c r="P1470" s="98"/>
      <c r="Q1470" s="66"/>
      <c r="R1470" s="96"/>
      <c r="S1470" s="96"/>
      <c r="T1470" s="7"/>
      <c r="U1470" s="7"/>
      <c r="V1470" s="7"/>
      <c r="W1470" s="152"/>
      <c r="X1470" s="41"/>
      <c r="Y1470" s="68"/>
      <c r="Z1470" s="43"/>
      <c r="AA1470" s="43"/>
      <c r="AB1470" s="44"/>
      <c r="AC1470" s="82" t="s">
        <v>30</v>
      </c>
      <c r="AD1470" s="83">
        <v>5.0</v>
      </c>
      <c r="AE1470" s="83"/>
      <c r="AF1470" s="84" t="s">
        <v>31</v>
      </c>
      <c r="AG1470" s="45">
        <v>302.0</v>
      </c>
      <c r="AH1470" s="79"/>
      <c r="AI1470" s="80"/>
      <c r="AJ1470" s="80"/>
      <c r="AK1470" s="80"/>
      <c r="AL1470" s="14"/>
      <c r="AM1470" s="16" t="str">
        <f t="shared" si="10"/>
        <v>{s:'638399', v:302 , c:'放デイ２２・有資格８・定超・拘減・'},</v>
      </c>
      <c r="AN1470" s="16"/>
    </row>
    <row r="1471" ht="16.5" customHeight="1">
      <c r="A1471" s="29">
        <v>63.0</v>
      </c>
      <c r="B1471" s="30">
        <v>8400.0</v>
      </c>
      <c r="C1471" s="31">
        <v>1469.0</v>
      </c>
      <c r="D1471" s="32" t="s">
        <v>1665</v>
      </c>
      <c r="E1471" s="94"/>
      <c r="F1471" s="94"/>
      <c r="G1471" s="94"/>
      <c r="H1471" s="98"/>
      <c r="I1471" s="8"/>
      <c r="J1471" s="54"/>
      <c r="K1471" s="69"/>
      <c r="L1471" s="65"/>
      <c r="M1471" s="65"/>
      <c r="N1471" s="98"/>
      <c r="O1471" s="293"/>
      <c r="P1471" s="98"/>
      <c r="Q1471" s="66"/>
      <c r="R1471" s="115"/>
      <c r="S1471" s="115"/>
      <c r="T1471" s="22"/>
      <c r="U1471" s="22"/>
      <c r="V1471" s="22"/>
      <c r="W1471" s="291"/>
      <c r="X1471" s="56"/>
      <c r="Y1471" s="72"/>
      <c r="Z1471" s="59" t="s">
        <v>20</v>
      </c>
      <c r="AA1471" s="41" t="s">
        <v>21</v>
      </c>
      <c r="AB1471" s="86">
        <v>0.85</v>
      </c>
      <c r="AC1471" s="87"/>
      <c r="AD1471" s="83"/>
      <c r="AE1471" s="83"/>
      <c r="AF1471" s="84"/>
      <c r="AG1471" s="45">
        <v>256.0</v>
      </c>
      <c r="AH1471" s="79"/>
      <c r="AI1471" s="80"/>
      <c r="AJ1471" s="80"/>
      <c r="AK1471" s="80"/>
      <c r="AL1471" s="14"/>
      <c r="AM1471" s="16" t="str">
        <f t="shared" si="10"/>
        <v>{s:'638400', v:256 , c:'放デイ２２・有資格８・定超・評減・拘減・'},</v>
      </c>
      <c r="AN1471" s="16"/>
    </row>
    <row r="1472" ht="16.5" customHeight="1">
      <c r="A1472" s="29">
        <v>63.0</v>
      </c>
      <c r="B1472" s="30">
        <v>8401.0</v>
      </c>
      <c r="C1472" s="31">
        <v>1470.0</v>
      </c>
      <c r="D1472" s="32" t="s">
        <v>1666</v>
      </c>
      <c r="E1472" s="94"/>
      <c r="F1472" s="94"/>
      <c r="G1472" s="94"/>
      <c r="H1472" s="98"/>
      <c r="I1472" s="8"/>
      <c r="J1472" s="54"/>
      <c r="K1472" s="69"/>
      <c r="L1472" s="65"/>
      <c r="M1472" s="65"/>
      <c r="N1472" s="98"/>
      <c r="O1472" s="293"/>
      <c r="P1472" s="98"/>
      <c r="Q1472" s="66"/>
      <c r="R1472" s="33" t="s">
        <v>23</v>
      </c>
      <c r="S1472" s="124" t="s">
        <v>24</v>
      </c>
      <c r="T1472" s="7"/>
      <c r="U1472" s="7"/>
      <c r="V1472" s="7"/>
      <c r="W1472" s="152"/>
      <c r="X1472" s="41" t="s">
        <v>21</v>
      </c>
      <c r="Y1472" s="68">
        <v>0.7</v>
      </c>
      <c r="Z1472" s="88"/>
      <c r="AA1472" s="88"/>
      <c r="AB1472" s="89"/>
      <c r="AC1472" s="87"/>
      <c r="AD1472" s="90"/>
      <c r="AE1472" s="90"/>
      <c r="AF1472" s="91"/>
      <c r="AG1472" s="45">
        <v>210.0</v>
      </c>
      <c r="AH1472" s="79"/>
      <c r="AI1472" s="80"/>
      <c r="AJ1472" s="80"/>
      <c r="AK1472" s="80"/>
      <c r="AL1472" s="14"/>
      <c r="AM1472" s="16" t="str">
        <f t="shared" si="10"/>
        <v>{s:'638401', v:210 , c:'放デイ２２・有資格８・定超・未計画・拘減・'},</v>
      </c>
      <c r="AN1472" s="16"/>
    </row>
    <row r="1473" ht="16.5" customHeight="1">
      <c r="A1473" s="29">
        <v>63.0</v>
      </c>
      <c r="B1473" s="30">
        <v>8402.0</v>
      </c>
      <c r="C1473" s="31">
        <v>1471.0</v>
      </c>
      <c r="D1473" s="32" t="s">
        <v>1667</v>
      </c>
      <c r="E1473" s="94"/>
      <c r="F1473" s="94"/>
      <c r="G1473" s="94"/>
      <c r="H1473" s="98"/>
      <c r="I1473" s="8"/>
      <c r="J1473" s="54"/>
      <c r="K1473" s="69"/>
      <c r="L1473" s="65"/>
      <c r="M1473" s="65"/>
      <c r="N1473" s="98"/>
      <c r="O1473" s="293"/>
      <c r="P1473" s="98"/>
      <c r="Q1473" s="66"/>
      <c r="R1473" s="70"/>
      <c r="S1473" s="110"/>
      <c r="T1473" s="22"/>
      <c r="U1473" s="22"/>
      <c r="V1473" s="22"/>
      <c r="W1473" s="291"/>
      <c r="X1473" s="56"/>
      <c r="Y1473" s="72"/>
      <c r="Z1473" s="73" t="s">
        <v>20</v>
      </c>
      <c r="AA1473" s="74" t="s">
        <v>21</v>
      </c>
      <c r="AB1473" s="92">
        <v>0.85</v>
      </c>
      <c r="AC1473" s="87"/>
      <c r="AD1473" s="90"/>
      <c r="AE1473" s="90"/>
      <c r="AF1473" s="91"/>
      <c r="AG1473" s="45">
        <v>178.0</v>
      </c>
      <c r="AH1473" s="79"/>
      <c r="AI1473" s="80"/>
      <c r="AJ1473" s="80"/>
      <c r="AK1473" s="80"/>
      <c r="AL1473" s="14"/>
      <c r="AM1473" s="16" t="str">
        <f t="shared" si="10"/>
        <v>{s:'638402', v:178 , c:'放デイ２２・有資格８・定超・未計画・評減・拘減・'},</v>
      </c>
      <c r="AN1473" s="16"/>
    </row>
    <row r="1474" ht="16.5" customHeight="1">
      <c r="A1474" s="29">
        <v>63.0</v>
      </c>
      <c r="B1474" s="30">
        <v>8403.0</v>
      </c>
      <c r="C1474" s="31">
        <v>1472.0</v>
      </c>
      <c r="D1474" s="32" t="s">
        <v>1668</v>
      </c>
      <c r="E1474" s="94"/>
      <c r="F1474" s="94"/>
      <c r="G1474" s="94"/>
      <c r="H1474" s="98"/>
      <c r="I1474" s="8"/>
      <c r="J1474" s="54"/>
      <c r="K1474" s="69"/>
      <c r="L1474" s="65"/>
      <c r="M1474" s="65"/>
      <c r="N1474" s="98"/>
      <c r="O1474" s="293"/>
      <c r="P1474" s="98"/>
      <c r="Q1474" s="66"/>
      <c r="R1474" s="70"/>
      <c r="S1474" s="96" t="s">
        <v>27</v>
      </c>
      <c r="T1474" s="7"/>
      <c r="U1474" s="7"/>
      <c r="V1474" s="7"/>
      <c r="W1474" s="152"/>
      <c r="X1474" s="41" t="s">
        <v>21</v>
      </c>
      <c r="Y1474" s="68">
        <v>0.5</v>
      </c>
      <c r="Z1474" s="77"/>
      <c r="AA1474" s="77"/>
      <c r="AB1474" s="72"/>
      <c r="AC1474" s="87"/>
      <c r="AD1474" s="90"/>
      <c r="AE1474" s="90"/>
      <c r="AF1474" s="91"/>
      <c r="AG1474" s="45">
        <v>149.0</v>
      </c>
      <c r="AH1474" s="79"/>
      <c r="AI1474" s="80"/>
      <c r="AJ1474" s="80"/>
      <c r="AK1474" s="80"/>
      <c r="AL1474" s="14"/>
      <c r="AM1474" s="16" t="str">
        <f t="shared" si="10"/>
        <v>{s:'638403', v:149 , c:'放デイ２２・有資格８・定超・未計画２・拘減・'},</v>
      </c>
      <c r="AN1474" s="16"/>
    </row>
    <row r="1475" ht="16.5" customHeight="1">
      <c r="A1475" s="29">
        <v>63.0</v>
      </c>
      <c r="B1475" s="30">
        <v>8404.0</v>
      </c>
      <c r="C1475" s="31">
        <v>1473.0</v>
      </c>
      <c r="D1475" s="32" t="s">
        <v>1669</v>
      </c>
      <c r="E1475" s="94"/>
      <c r="F1475" s="94"/>
      <c r="G1475" s="107"/>
      <c r="H1475" s="108"/>
      <c r="I1475" s="22"/>
      <c r="J1475" s="109"/>
      <c r="K1475" s="69"/>
      <c r="L1475" s="65"/>
      <c r="M1475" s="65"/>
      <c r="N1475" s="98"/>
      <c r="O1475" s="293"/>
      <c r="P1475" s="98"/>
      <c r="Q1475" s="66"/>
      <c r="R1475" s="78"/>
      <c r="S1475" s="115"/>
      <c r="T1475" s="22"/>
      <c r="U1475" s="22"/>
      <c r="V1475" s="22"/>
      <c r="W1475" s="291"/>
      <c r="X1475" s="56"/>
      <c r="Y1475" s="72"/>
      <c r="Z1475" s="73" t="s">
        <v>20</v>
      </c>
      <c r="AA1475" s="74" t="s">
        <v>21</v>
      </c>
      <c r="AB1475" s="92">
        <v>0.85</v>
      </c>
      <c r="AC1475" s="93"/>
      <c r="AD1475" s="77"/>
      <c r="AE1475" s="77"/>
      <c r="AF1475" s="72"/>
      <c r="AG1475" s="45">
        <v>126.0</v>
      </c>
      <c r="AH1475" s="79"/>
      <c r="AI1475" s="80"/>
      <c r="AJ1475" s="80"/>
      <c r="AK1475" s="80"/>
      <c r="AL1475" s="14"/>
      <c r="AM1475" s="16" t="str">
        <f t="shared" si="10"/>
        <v>{s:'638404', v:126 , c:'放デイ２２・有資格８・定超・未計画２・評減・拘減・'},</v>
      </c>
      <c r="AN1475" s="16"/>
    </row>
    <row r="1476" ht="16.5" customHeight="1">
      <c r="A1476" s="29">
        <v>63.0</v>
      </c>
      <c r="B1476" s="30">
        <v>8481.0</v>
      </c>
      <c r="C1476" s="31">
        <v>1474.0</v>
      </c>
      <c r="D1476" s="32" t="s">
        <v>1670</v>
      </c>
      <c r="E1476" s="94"/>
      <c r="F1476" s="94"/>
      <c r="G1476" s="102" t="s">
        <v>77</v>
      </c>
      <c r="H1476" s="35"/>
      <c r="I1476" s="35"/>
      <c r="J1476" s="36"/>
      <c r="K1476" s="168"/>
      <c r="L1476" s="7"/>
      <c r="M1476" s="38"/>
      <c r="N1476" s="7"/>
      <c r="O1476" s="52"/>
      <c r="P1476" s="8"/>
      <c r="Q1476" s="54"/>
      <c r="R1476" s="287"/>
      <c r="S1476" s="287"/>
      <c r="T1476" s="7"/>
      <c r="U1476" s="7"/>
      <c r="V1476" s="7"/>
      <c r="W1476" s="152"/>
      <c r="X1476" s="41"/>
      <c r="Y1476" s="42"/>
      <c r="Z1476" s="43"/>
      <c r="AA1476" s="43"/>
      <c r="AB1476" s="43"/>
      <c r="AC1476" s="288"/>
      <c r="AD1476" s="43"/>
      <c r="AE1476" s="43"/>
      <c r="AF1476" s="44"/>
      <c r="AG1476" s="45">
        <v>228.0</v>
      </c>
      <c r="AH1476" s="79"/>
      <c r="AI1476" s="80"/>
      <c r="AJ1476" s="80"/>
      <c r="AK1476" s="80"/>
      <c r="AL1476" s="14"/>
      <c r="AM1476" s="16" t="str">
        <f t="shared" si="10"/>
        <v>{s:'638481', v:228 , c:'放デイ２３・定超・'},</v>
      </c>
      <c r="AN1476" s="16"/>
    </row>
    <row r="1477" ht="16.5" customHeight="1">
      <c r="A1477" s="29">
        <v>63.0</v>
      </c>
      <c r="B1477" s="30">
        <v>8482.0</v>
      </c>
      <c r="C1477" s="31">
        <v>1475.0</v>
      </c>
      <c r="D1477" s="32" t="s">
        <v>1671</v>
      </c>
      <c r="E1477" s="94"/>
      <c r="F1477" s="94"/>
      <c r="G1477" s="104"/>
      <c r="H1477" s="50" t="str">
        <f>'30放課後等デイ(基本１)'!G1487</f>
        <v/>
      </c>
      <c r="I1477" s="8" t="s">
        <v>9</v>
      </c>
      <c r="J1477" s="51"/>
      <c r="K1477" s="94"/>
      <c r="L1477" s="8"/>
      <c r="M1477" s="53"/>
      <c r="N1477" s="8"/>
      <c r="O1477" s="52"/>
      <c r="P1477" s="8"/>
      <c r="Q1477" s="54"/>
      <c r="R1477" s="290"/>
      <c r="S1477" s="290"/>
      <c r="T1477" s="22"/>
      <c r="U1477" s="22"/>
      <c r="V1477" s="22"/>
      <c r="W1477" s="291"/>
      <c r="X1477" s="56"/>
      <c r="Y1477" s="58"/>
      <c r="Z1477" s="59" t="s">
        <v>20</v>
      </c>
      <c r="AA1477" s="41" t="s">
        <v>21</v>
      </c>
      <c r="AB1477" s="60">
        <v>0.85</v>
      </c>
      <c r="AC1477" s="288"/>
      <c r="AD1477" s="43"/>
      <c r="AE1477" s="43"/>
      <c r="AF1477" s="44"/>
      <c r="AG1477" s="45">
        <v>194.0</v>
      </c>
      <c r="AH1477" s="79"/>
      <c r="AI1477" s="80"/>
      <c r="AJ1477" s="80"/>
      <c r="AK1477" s="80"/>
      <c r="AL1477" s="14"/>
      <c r="AM1477" s="16" t="str">
        <f t="shared" si="10"/>
        <v>{s:'638482', v:194 , c:'放デイ２３・定超・評減・'},</v>
      </c>
      <c r="AN1477" s="16"/>
    </row>
    <row r="1478" ht="16.5" customHeight="1">
      <c r="A1478" s="29">
        <v>63.0</v>
      </c>
      <c r="B1478" s="30">
        <v>8483.0</v>
      </c>
      <c r="C1478" s="31">
        <v>1476.0</v>
      </c>
      <c r="D1478" s="32" t="s">
        <v>1672</v>
      </c>
      <c r="E1478" s="94"/>
      <c r="F1478" s="94"/>
      <c r="G1478" s="104"/>
      <c r="H1478" s="63"/>
      <c r="I1478" s="63"/>
      <c r="J1478" s="51"/>
      <c r="K1478" s="69"/>
      <c r="L1478" s="65"/>
      <c r="M1478" s="65"/>
      <c r="N1478" s="98"/>
      <c r="O1478" s="293"/>
      <c r="P1478" s="98"/>
      <c r="Q1478" s="66"/>
      <c r="R1478" s="33" t="s">
        <v>23</v>
      </c>
      <c r="S1478" s="124" t="s">
        <v>24</v>
      </c>
      <c r="T1478" s="7"/>
      <c r="U1478" s="7"/>
      <c r="V1478" s="7"/>
      <c r="W1478" s="152"/>
      <c r="X1478" s="41" t="s">
        <v>21</v>
      </c>
      <c r="Y1478" s="68">
        <v>0.7</v>
      </c>
      <c r="Z1478" s="88"/>
      <c r="AA1478" s="88"/>
      <c r="AB1478" s="88"/>
      <c r="AC1478" s="297"/>
      <c r="AD1478" s="88"/>
      <c r="AE1478" s="88"/>
      <c r="AF1478" s="89"/>
      <c r="AG1478" s="45">
        <v>160.0</v>
      </c>
      <c r="AH1478" s="79"/>
      <c r="AI1478" s="80"/>
      <c r="AJ1478" s="80"/>
      <c r="AK1478" s="80"/>
      <c r="AL1478" s="14"/>
      <c r="AM1478" s="16" t="str">
        <f t="shared" si="10"/>
        <v>{s:'638483', v:160 , c:'放デイ２３・定超・未計画・'},</v>
      </c>
      <c r="AN1478" s="16"/>
    </row>
    <row r="1479" ht="16.5" customHeight="1">
      <c r="A1479" s="29">
        <v>63.0</v>
      </c>
      <c r="B1479" s="30">
        <v>8484.0</v>
      </c>
      <c r="C1479" s="31">
        <v>1477.0</v>
      </c>
      <c r="D1479" s="32" t="s">
        <v>1673</v>
      </c>
      <c r="E1479" s="94"/>
      <c r="F1479" s="94"/>
      <c r="G1479" s="104"/>
      <c r="H1479" s="63"/>
      <c r="I1479" s="63"/>
      <c r="J1479" s="51"/>
      <c r="K1479" s="69"/>
      <c r="L1479" s="65"/>
      <c r="M1479" s="65"/>
      <c r="N1479" s="98"/>
      <c r="O1479" s="293"/>
      <c r="P1479" s="98"/>
      <c r="Q1479" s="66"/>
      <c r="R1479" s="70"/>
      <c r="S1479" s="110"/>
      <c r="T1479" s="22"/>
      <c r="U1479" s="22"/>
      <c r="V1479" s="22"/>
      <c r="W1479" s="291"/>
      <c r="X1479" s="56"/>
      <c r="Y1479" s="72"/>
      <c r="Z1479" s="73" t="s">
        <v>20</v>
      </c>
      <c r="AA1479" s="74" t="s">
        <v>21</v>
      </c>
      <c r="AB1479" s="75">
        <v>0.85</v>
      </c>
      <c r="AC1479" s="288"/>
      <c r="AD1479" s="43"/>
      <c r="AE1479" s="43"/>
      <c r="AF1479" s="44"/>
      <c r="AG1479" s="45">
        <v>136.0</v>
      </c>
      <c r="AH1479" s="79"/>
      <c r="AI1479" s="80"/>
      <c r="AJ1479" s="80"/>
      <c r="AK1479" s="80"/>
      <c r="AL1479" s="14"/>
      <c r="AM1479" s="16" t="str">
        <f t="shared" si="10"/>
        <v>{s:'638484', v:136 , c:'放デイ２３・定超・未計画・評減・'},</v>
      </c>
      <c r="AN1479" s="16"/>
    </row>
    <row r="1480" ht="16.5" customHeight="1">
      <c r="A1480" s="29">
        <v>63.0</v>
      </c>
      <c r="B1480" s="30">
        <v>8485.0</v>
      </c>
      <c r="C1480" s="31">
        <v>1478.0</v>
      </c>
      <c r="D1480" s="32" t="s">
        <v>1674</v>
      </c>
      <c r="E1480" s="94"/>
      <c r="F1480" s="94"/>
      <c r="G1480" s="104"/>
      <c r="H1480" s="63"/>
      <c r="I1480" s="63"/>
      <c r="J1480" s="51"/>
      <c r="K1480" s="69"/>
      <c r="L1480" s="65"/>
      <c r="M1480" s="65"/>
      <c r="N1480" s="98"/>
      <c r="O1480" s="293"/>
      <c r="P1480" s="98"/>
      <c r="Q1480" s="66"/>
      <c r="R1480" s="70"/>
      <c r="S1480" s="124" t="s">
        <v>27</v>
      </c>
      <c r="T1480" s="7"/>
      <c r="U1480" s="7"/>
      <c r="V1480" s="7"/>
      <c r="W1480" s="152"/>
      <c r="X1480" s="41" t="s">
        <v>21</v>
      </c>
      <c r="Y1480" s="68">
        <v>0.5</v>
      </c>
      <c r="Z1480" s="77"/>
      <c r="AA1480" s="77"/>
      <c r="AB1480" s="77"/>
      <c r="AC1480" s="292"/>
      <c r="AD1480" s="77"/>
      <c r="AE1480" s="77"/>
      <c r="AF1480" s="72"/>
      <c r="AG1480" s="114">
        <v>114.0</v>
      </c>
      <c r="AH1480" s="79"/>
      <c r="AI1480" s="80"/>
      <c r="AJ1480" s="80"/>
      <c r="AK1480" s="80"/>
      <c r="AL1480" s="14"/>
      <c r="AM1480" s="16" t="str">
        <f t="shared" si="10"/>
        <v>{s:'638485', v:114 , c:'放デイ２３・定超・未計画２・'},</v>
      </c>
      <c r="AN1480" s="16"/>
    </row>
    <row r="1481" ht="16.5" customHeight="1">
      <c r="A1481" s="29">
        <v>63.0</v>
      </c>
      <c r="B1481" s="30">
        <v>8486.0</v>
      </c>
      <c r="C1481" s="31">
        <v>1479.0</v>
      </c>
      <c r="D1481" s="32" t="s">
        <v>1675</v>
      </c>
      <c r="E1481" s="94"/>
      <c r="F1481" s="94"/>
      <c r="G1481" s="104"/>
      <c r="H1481" s="63"/>
      <c r="I1481" s="63"/>
      <c r="J1481" s="51"/>
      <c r="K1481" s="69"/>
      <c r="L1481" s="65"/>
      <c r="M1481" s="65"/>
      <c r="N1481" s="98"/>
      <c r="O1481" s="293"/>
      <c r="P1481" s="98"/>
      <c r="Q1481" s="66"/>
      <c r="R1481" s="78"/>
      <c r="S1481" s="110"/>
      <c r="T1481" s="22"/>
      <c r="U1481" s="22"/>
      <c r="V1481" s="22"/>
      <c r="W1481" s="291"/>
      <c r="X1481" s="56"/>
      <c r="Y1481" s="72"/>
      <c r="Z1481" s="73" t="s">
        <v>20</v>
      </c>
      <c r="AA1481" s="74" t="s">
        <v>21</v>
      </c>
      <c r="AB1481" s="75">
        <v>0.85</v>
      </c>
      <c r="AC1481" s="288"/>
      <c r="AD1481" s="43"/>
      <c r="AE1481" s="43"/>
      <c r="AF1481" s="44"/>
      <c r="AG1481" s="114">
        <v>97.0</v>
      </c>
      <c r="AH1481" s="79"/>
      <c r="AI1481" s="80"/>
      <c r="AJ1481" s="80"/>
      <c r="AK1481" s="80"/>
      <c r="AL1481" s="14"/>
      <c r="AM1481" s="16" t="str">
        <f t="shared" si="10"/>
        <v>{s:'638486', v:97 , c:'放デイ２３・定超・未計画２・評減・'},</v>
      </c>
      <c r="AN1481" s="16"/>
    </row>
    <row r="1482" ht="16.5" customHeight="1">
      <c r="A1482" s="29">
        <v>63.0</v>
      </c>
      <c r="B1482" s="30">
        <v>8487.0</v>
      </c>
      <c r="C1482" s="31">
        <v>1480.0</v>
      </c>
      <c r="D1482" s="32" t="s">
        <v>1676</v>
      </c>
      <c r="E1482" s="94"/>
      <c r="F1482" s="94"/>
      <c r="G1482" s="104"/>
      <c r="H1482" s="63"/>
      <c r="I1482" s="63"/>
      <c r="J1482" s="51"/>
      <c r="K1482" s="69"/>
      <c r="L1482" s="65"/>
      <c r="M1482" s="65"/>
      <c r="N1482" s="98"/>
      <c r="O1482" s="293"/>
      <c r="P1482" s="98"/>
      <c r="Q1482" s="66"/>
      <c r="R1482" s="96"/>
      <c r="S1482" s="96"/>
      <c r="T1482" s="7"/>
      <c r="U1482" s="7"/>
      <c r="V1482" s="7"/>
      <c r="W1482" s="152"/>
      <c r="X1482" s="41"/>
      <c r="Y1482" s="68"/>
      <c r="Z1482" s="43"/>
      <c r="AA1482" s="43"/>
      <c r="AB1482" s="44"/>
      <c r="AC1482" s="82" t="s">
        <v>30</v>
      </c>
      <c r="AD1482" s="83">
        <v>5.0</v>
      </c>
      <c r="AE1482" s="83"/>
      <c r="AF1482" s="84" t="s">
        <v>31</v>
      </c>
      <c r="AG1482" s="45">
        <v>223.0</v>
      </c>
      <c r="AH1482" s="79"/>
      <c r="AI1482" s="80"/>
      <c r="AJ1482" s="80"/>
      <c r="AK1482" s="80"/>
      <c r="AL1482" s="14"/>
      <c r="AM1482" s="16" t="str">
        <f t="shared" si="10"/>
        <v>{s:'638487', v:223 , c:'放デイ２３・定超・拘減・'},</v>
      </c>
      <c r="AN1482" s="16"/>
    </row>
    <row r="1483" ht="16.5" customHeight="1">
      <c r="A1483" s="29">
        <v>63.0</v>
      </c>
      <c r="B1483" s="30">
        <v>8488.0</v>
      </c>
      <c r="C1483" s="31">
        <v>1481.0</v>
      </c>
      <c r="D1483" s="32" t="s">
        <v>1677</v>
      </c>
      <c r="E1483" s="94"/>
      <c r="F1483" s="94"/>
      <c r="G1483" s="104"/>
      <c r="H1483" s="63"/>
      <c r="I1483" s="63"/>
      <c r="J1483" s="51"/>
      <c r="K1483" s="69"/>
      <c r="L1483" s="65"/>
      <c r="M1483" s="65"/>
      <c r="N1483" s="98"/>
      <c r="O1483" s="293"/>
      <c r="P1483" s="98"/>
      <c r="Q1483" s="66"/>
      <c r="R1483" s="115"/>
      <c r="S1483" s="115"/>
      <c r="T1483" s="22"/>
      <c r="U1483" s="22"/>
      <c r="V1483" s="22"/>
      <c r="W1483" s="291"/>
      <c r="X1483" s="56"/>
      <c r="Y1483" s="72"/>
      <c r="Z1483" s="59" t="s">
        <v>20</v>
      </c>
      <c r="AA1483" s="41" t="s">
        <v>21</v>
      </c>
      <c r="AB1483" s="86">
        <v>0.85</v>
      </c>
      <c r="AC1483" s="87"/>
      <c r="AD1483" s="83"/>
      <c r="AE1483" s="83"/>
      <c r="AF1483" s="84"/>
      <c r="AG1483" s="45">
        <v>189.0</v>
      </c>
      <c r="AH1483" s="79"/>
      <c r="AI1483" s="80"/>
      <c r="AJ1483" s="80"/>
      <c r="AK1483" s="80"/>
      <c r="AL1483" s="14"/>
      <c r="AM1483" s="16" t="str">
        <f t="shared" si="10"/>
        <v>{s:'638488', v:189 , c:'放デイ２３・定超・評減・拘減・'},</v>
      </c>
      <c r="AN1483" s="16"/>
    </row>
    <row r="1484" ht="16.5" customHeight="1">
      <c r="A1484" s="29">
        <v>63.0</v>
      </c>
      <c r="B1484" s="30">
        <v>8489.0</v>
      </c>
      <c r="C1484" s="31">
        <v>1482.0</v>
      </c>
      <c r="D1484" s="32" t="s">
        <v>1678</v>
      </c>
      <c r="E1484" s="94"/>
      <c r="F1484" s="94"/>
      <c r="G1484" s="76"/>
      <c r="H1484" s="63"/>
      <c r="I1484" s="63"/>
      <c r="J1484" s="51"/>
      <c r="K1484" s="69"/>
      <c r="L1484" s="65"/>
      <c r="M1484" s="65"/>
      <c r="N1484" s="98"/>
      <c r="O1484" s="293"/>
      <c r="P1484" s="98"/>
      <c r="Q1484" s="66"/>
      <c r="R1484" s="33" t="s">
        <v>23</v>
      </c>
      <c r="S1484" s="124" t="s">
        <v>24</v>
      </c>
      <c r="T1484" s="7"/>
      <c r="U1484" s="7"/>
      <c r="V1484" s="7"/>
      <c r="W1484" s="152"/>
      <c r="X1484" s="41" t="s">
        <v>21</v>
      </c>
      <c r="Y1484" s="68">
        <v>0.7</v>
      </c>
      <c r="Z1484" s="88"/>
      <c r="AA1484" s="88"/>
      <c r="AB1484" s="89"/>
      <c r="AC1484" s="87"/>
      <c r="AD1484" s="90"/>
      <c r="AE1484" s="90"/>
      <c r="AF1484" s="91"/>
      <c r="AG1484" s="45">
        <v>155.0</v>
      </c>
      <c r="AH1484" s="79"/>
      <c r="AI1484" s="80"/>
      <c r="AJ1484" s="80"/>
      <c r="AK1484" s="80"/>
      <c r="AL1484" s="14"/>
      <c r="AM1484" s="16" t="str">
        <f t="shared" si="10"/>
        <v>{s:'638489', v:155 , c:'放デイ２３・定超・未計画・拘減・'},</v>
      </c>
      <c r="AN1484" s="16"/>
    </row>
    <row r="1485" ht="16.5" customHeight="1">
      <c r="A1485" s="29">
        <v>63.0</v>
      </c>
      <c r="B1485" s="30">
        <v>8490.0</v>
      </c>
      <c r="C1485" s="31">
        <v>1483.0</v>
      </c>
      <c r="D1485" s="32" t="s">
        <v>1679</v>
      </c>
      <c r="E1485" s="94"/>
      <c r="F1485" s="94"/>
      <c r="G1485" s="76"/>
      <c r="H1485" s="63"/>
      <c r="I1485" s="63"/>
      <c r="J1485" s="51"/>
      <c r="K1485" s="69"/>
      <c r="L1485" s="65"/>
      <c r="M1485" s="65"/>
      <c r="N1485" s="98"/>
      <c r="O1485" s="293"/>
      <c r="P1485" s="98"/>
      <c r="Q1485" s="66"/>
      <c r="R1485" s="70"/>
      <c r="S1485" s="110"/>
      <c r="T1485" s="22"/>
      <c r="U1485" s="22"/>
      <c r="V1485" s="22"/>
      <c r="W1485" s="291"/>
      <c r="X1485" s="56"/>
      <c r="Y1485" s="72"/>
      <c r="Z1485" s="73" t="s">
        <v>20</v>
      </c>
      <c r="AA1485" s="74" t="s">
        <v>21</v>
      </c>
      <c r="AB1485" s="92">
        <v>0.85</v>
      </c>
      <c r="AC1485" s="87"/>
      <c r="AD1485" s="90"/>
      <c r="AE1485" s="90"/>
      <c r="AF1485" s="91"/>
      <c r="AG1485" s="45">
        <v>131.0</v>
      </c>
      <c r="AH1485" s="79"/>
      <c r="AI1485" s="80"/>
      <c r="AJ1485" s="80"/>
      <c r="AK1485" s="80"/>
      <c r="AL1485" s="14"/>
      <c r="AM1485" s="16" t="str">
        <f t="shared" si="10"/>
        <v>{s:'638490', v:131 , c:'放デイ２３・定超・未計画・評減・拘減・'},</v>
      </c>
      <c r="AN1485" s="16"/>
    </row>
    <row r="1486" ht="16.5" customHeight="1">
      <c r="A1486" s="29">
        <v>63.0</v>
      </c>
      <c r="B1486" s="30">
        <v>8491.0</v>
      </c>
      <c r="C1486" s="31">
        <v>1484.0</v>
      </c>
      <c r="D1486" s="32" t="s">
        <v>1680</v>
      </c>
      <c r="E1486" s="94"/>
      <c r="F1486" s="94"/>
      <c r="G1486" s="76"/>
      <c r="H1486" s="63"/>
      <c r="I1486" s="63"/>
      <c r="J1486" s="51"/>
      <c r="K1486" s="69"/>
      <c r="L1486" s="65"/>
      <c r="M1486" s="65"/>
      <c r="N1486" s="98"/>
      <c r="O1486" s="293"/>
      <c r="P1486" s="98"/>
      <c r="Q1486" s="66"/>
      <c r="R1486" s="70"/>
      <c r="S1486" s="96" t="s">
        <v>27</v>
      </c>
      <c r="T1486" s="7"/>
      <c r="U1486" s="7"/>
      <c r="V1486" s="7"/>
      <c r="W1486" s="152"/>
      <c r="X1486" s="41" t="s">
        <v>21</v>
      </c>
      <c r="Y1486" s="68">
        <v>0.5</v>
      </c>
      <c r="Z1486" s="77"/>
      <c r="AA1486" s="77"/>
      <c r="AB1486" s="72"/>
      <c r="AC1486" s="87"/>
      <c r="AD1486" s="90"/>
      <c r="AE1486" s="90"/>
      <c r="AF1486" s="91"/>
      <c r="AG1486" s="114">
        <v>109.0</v>
      </c>
      <c r="AH1486" s="79"/>
      <c r="AI1486" s="80"/>
      <c r="AJ1486" s="80"/>
      <c r="AK1486" s="80"/>
      <c r="AL1486" s="14"/>
      <c r="AM1486" s="16" t="str">
        <f t="shared" si="10"/>
        <v>{s:'638491', v:109 , c:'放デイ２３・定超・未計画２・拘減・'},</v>
      </c>
      <c r="AN1486" s="16"/>
    </row>
    <row r="1487" ht="16.5" customHeight="1">
      <c r="A1487" s="29">
        <v>63.0</v>
      </c>
      <c r="B1487" s="30">
        <v>8492.0</v>
      </c>
      <c r="C1487" s="31">
        <v>1485.0</v>
      </c>
      <c r="D1487" s="32" t="s">
        <v>1681</v>
      </c>
      <c r="E1487" s="94"/>
      <c r="F1487" s="94"/>
      <c r="G1487" s="76"/>
      <c r="H1487" s="63"/>
      <c r="I1487" s="63"/>
      <c r="J1487" s="51"/>
      <c r="K1487" s="69"/>
      <c r="L1487" s="65"/>
      <c r="M1487" s="65"/>
      <c r="N1487" s="98"/>
      <c r="O1487" s="293"/>
      <c r="P1487" s="98"/>
      <c r="Q1487" s="66"/>
      <c r="R1487" s="78"/>
      <c r="S1487" s="115"/>
      <c r="T1487" s="22"/>
      <c r="U1487" s="22"/>
      <c r="V1487" s="22"/>
      <c r="W1487" s="291"/>
      <c r="X1487" s="56"/>
      <c r="Y1487" s="72"/>
      <c r="Z1487" s="73" t="s">
        <v>20</v>
      </c>
      <c r="AA1487" s="74" t="s">
        <v>21</v>
      </c>
      <c r="AB1487" s="92">
        <v>0.85</v>
      </c>
      <c r="AC1487" s="93"/>
      <c r="AD1487" s="77"/>
      <c r="AE1487" s="77"/>
      <c r="AF1487" s="72"/>
      <c r="AG1487" s="114">
        <v>92.0</v>
      </c>
      <c r="AH1487" s="79"/>
      <c r="AI1487" s="80"/>
      <c r="AJ1487" s="80"/>
      <c r="AK1487" s="80"/>
      <c r="AL1487" s="14"/>
      <c r="AM1487" s="16" t="str">
        <f t="shared" si="10"/>
        <v>{s:'638492', v:92 , c:'放デイ２３・定超・未計画２・評減・拘減・'},</v>
      </c>
      <c r="AN1487" s="16"/>
    </row>
    <row r="1488" ht="16.5" customHeight="1">
      <c r="A1488" s="29">
        <v>63.0</v>
      </c>
      <c r="B1488" s="30">
        <v>8493.0</v>
      </c>
      <c r="C1488" s="31">
        <v>1486.0</v>
      </c>
      <c r="D1488" s="32" t="s">
        <v>1682</v>
      </c>
      <c r="E1488" s="94"/>
      <c r="F1488" s="94"/>
      <c r="G1488" s="94"/>
      <c r="H1488" s="63"/>
      <c r="I1488" s="63"/>
      <c r="J1488" s="95"/>
      <c r="K1488" s="82" t="s">
        <v>38</v>
      </c>
      <c r="L1488" s="7"/>
      <c r="M1488" s="38"/>
      <c r="N1488" s="7"/>
      <c r="O1488" s="52"/>
      <c r="P1488" s="8"/>
      <c r="Q1488" s="54"/>
      <c r="R1488" s="287"/>
      <c r="S1488" s="287"/>
      <c r="T1488" s="7"/>
      <c r="U1488" s="7"/>
      <c r="V1488" s="7"/>
      <c r="W1488" s="152"/>
      <c r="X1488" s="41"/>
      <c r="Y1488" s="42"/>
      <c r="Z1488" s="43"/>
      <c r="AA1488" s="43"/>
      <c r="AB1488" s="43"/>
      <c r="AC1488" s="288"/>
      <c r="AD1488" s="43"/>
      <c r="AE1488" s="43"/>
      <c r="AF1488" s="44"/>
      <c r="AG1488" s="45">
        <v>231.0</v>
      </c>
      <c r="AH1488" s="79"/>
      <c r="AI1488" s="80"/>
      <c r="AJ1488" s="80"/>
      <c r="AK1488" s="80"/>
      <c r="AL1488" s="14"/>
      <c r="AM1488" s="16" t="str">
        <f t="shared" si="10"/>
        <v>{s:'638493', v:231 , c:'放デイ２３・有資格９・定超・'},</v>
      </c>
      <c r="AN1488" s="16"/>
    </row>
    <row r="1489" ht="16.5" customHeight="1">
      <c r="A1489" s="29">
        <v>63.0</v>
      </c>
      <c r="B1489" s="30">
        <v>8494.0</v>
      </c>
      <c r="C1489" s="31">
        <v>1487.0</v>
      </c>
      <c r="D1489" s="32" t="s">
        <v>1683</v>
      </c>
      <c r="E1489" s="94"/>
      <c r="F1489" s="94"/>
      <c r="G1489" s="94"/>
      <c r="H1489" s="113"/>
      <c r="I1489" s="8"/>
      <c r="J1489" s="95"/>
      <c r="K1489" s="87"/>
      <c r="L1489" s="8">
        <v>4.0</v>
      </c>
      <c r="M1489" s="53" t="s">
        <v>40</v>
      </c>
      <c r="N1489" s="8"/>
      <c r="O1489" s="52"/>
      <c r="P1489" s="8"/>
      <c r="Q1489" s="54"/>
      <c r="R1489" s="290"/>
      <c r="S1489" s="290"/>
      <c r="T1489" s="22"/>
      <c r="U1489" s="22"/>
      <c r="V1489" s="22"/>
      <c r="W1489" s="291"/>
      <c r="X1489" s="56"/>
      <c r="Y1489" s="58"/>
      <c r="Z1489" s="59" t="s">
        <v>20</v>
      </c>
      <c r="AA1489" s="41" t="s">
        <v>21</v>
      </c>
      <c r="AB1489" s="60">
        <v>0.85</v>
      </c>
      <c r="AC1489" s="288"/>
      <c r="AD1489" s="43"/>
      <c r="AE1489" s="43"/>
      <c r="AF1489" s="44"/>
      <c r="AG1489" s="114">
        <v>196.0</v>
      </c>
      <c r="AH1489" s="79"/>
      <c r="AI1489" s="80"/>
      <c r="AJ1489" s="80"/>
      <c r="AK1489" s="80"/>
      <c r="AL1489" s="14"/>
      <c r="AM1489" s="16" t="str">
        <f t="shared" si="10"/>
        <v>{s:'638494', v:196 , c:'放デイ２３・有資格９・定超・評減・'},</v>
      </c>
      <c r="AN1489" s="16"/>
    </row>
    <row r="1490" ht="16.5" customHeight="1">
      <c r="A1490" s="29">
        <v>63.0</v>
      </c>
      <c r="B1490" s="30">
        <v>8495.0</v>
      </c>
      <c r="C1490" s="31">
        <v>1488.0</v>
      </c>
      <c r="D1490" s="32" t="s">
        <v>1684</v>
      </c>
      <c r="E1490" s="94"/>
      <c r="F1490" s="94"/>
      <c r="G1490" s="94"/>
      <c r="H1490" s="98"/>
      <c r="I1490" s="8"/>
      <c r="J1490" s="54"/>
      <c r="K1490" s="87"/>
      <c r="L1490" s="65"/>
      <c r="M1490" s="65"/>
      <c r="N1490" s="98"/>
      <c r="O1490" s="293"/>
      <c r="P1490" s="98"/>
      <c r="Q1490" s="66"/>
      <c r="R1490" s="33" t="s">
        <v>23</v>
      </c>
      <c r="S1490" s="124" t="s">
        <v>24</v>
      </c>
      <c r="T1490" s="7"/>
      <c r="U1490" s="7"/>
      <c r="V1490" s="7"/>
      <c r="W1490" s="152"/>
      <c r="X1490" s="41" t="s">
        <v>21</v>
      </c>
      <c r="Y1490" s="68">
        <v>0.7</v>
      </c>
      <c r="Z1490" s="88"/>
      <c r="AA1490" s="88"/>
      <c r="AB1490" s="88"/>
      <c r="AC1490" s="297"/>
      <c r="AD1490" s="88"/>
      <c r="AE1490" s="88"/>
      <c r="AF1490" s="89"/>
      <c r="AG1490" s="45">
        <v>162.0</v>
      </c>
      <c r="AH1490" s="79"/>
      <c r="AI1490" s="80"/>
      <c r="AJ1490" s="80"/>
      <c r="AK1490" s="80"/>
      <c r="AL1490" s="14"/>
      <c r="AM1490" s="16" t="str">
        <f t="shared" si="10"/>
        <v>{s:'638495', v:162 , c:'放デイ２３・有資格９・定超・未計画・'},</v>
      </c>
      <c r="AN1490" s="16"/>
    </row>
    <row r="1491" ht="16.5" customHeight="1">
      <c r="A1491" s="29">
        <v>63.0</v>
      </c>
      <c r="B1491" s="30">
        <v>8496.0</v>
      </c>
      <c r="C1491" s="31">
        <v>1489.0</v>
      </c>
      <c r="D1491" s="32" t="s">
        <v>1685</v>
      </c>
      <c r="E1491" s="94"/>
      <c r="F1491" s="94"/>
      <c r="G1491" s="94"/>
      <c r="H1491" s="98"/>
      <c r="I1491" s="8"/>
      <c r="J1491" s="54"/>
      <c r="K1491" s="87"/>
      <c r="L1491" s="65"/>
      <c r="M1491" s="65"/>
      <c r="N1491" s="98"/>
      <c r="O1491" s="293"/>
      <c r="P1491" s="98"/>
      <c r="Q1491" s="66"/>
      <c r="R1491" s="70"/>
      <c r="S1491" s="110"/>
      <c r="T1491" s="22"/>
      <c r="U1491" s="22"/>
      <c r="V1491" s="22"/>
      <c r="W1491" s="291"/>
      <c r="X1491" s="56"/>
      <c r="Y1491" s="72"/>
      <c r="Z1491" s="73" t="s">
        <v>20</v>
      </c>
      <c r="AA1491" s="74" t="s">
        <v>21</v>
      </c>
      <c r="AB1491" s="75">
        <v>0.85</v>
      </c>
      <c r="AC1491" s="288"/>
      <c r="AD1491" s="43"/>
      <c r="AE1491" s="43"/>
      <c r="AF1491" s="44"/>
      <c r="AG1491" s="45">
        <v>138.0</v>
      </c>
      <c r="AH1491" s="79"/>
      <c r="AI1491" s="80"/>
      <c r="AJ1491" s="80"/>
      <c r="AK1491" s="80"/>
      <c r="AL1491" s="14"/>
      <c r="AM1491" s="16" t="str">
        <f t="shared" si="10"/>
        <v>{s:'638496', v:138 , c:'放デイ２３・有資格９・定超・未計画・評減・'},</v>
      </c>
      <c r="AN1491" s="16"/>
    </row>
    <row r="1492" ht="16.5" customHeight="1">
      <c r="A1492" s="29">
        <v>63.0</v>
      </c>
      <c r="B1492" s="30">
        <v>8497.0</v>
      </c>
      <c r="C1492" s="31">
        <v>1490.0</v>
      </c>
      <c r="D1492" s="32" t="s">
        <v>1686</v>
      </c>
      <c r="E1492" s="94"/>
      <c r="F1492" s="94"/>
      <c r="G1492" s="94"/>
      <c r="H1492" s="98"/>
      <c r="I1492" s="8"/>
      <c r="J1492" s="54"/>
      <c r="K1492" s="87"/>
      <c r="L1492" s="65"/>
      <c r="M1492" s="65"/>
      <c r="N1492" s="98"/>
      <c r="O1492" s="293"/>
      <c r="P1492" s="98"/>
      <c r="Q1492" s="66"/>
      <c r="R1492" s="70"/>
      <c r="S1492" s="124" t="s">
        <v>27</v>
      </c>
      <c r="T1492" s="7"/>
      <c r="U1492" s="7"/>
      <c r="V1492" s="7"/>
      <c r="W1492" s="152"/>
      <c r="X1492" s="41" t="s">
        <v>21</v>
      </c>
      <c r="Y1492" s="68">
        <v>0.5</v>
      </c>
      <c r="Z1492" s="77"/>
      <c r="AA1492" s="77"/>
      <c r="AB1492" s="77"/>
      <c r="AC1492" s="292"/>
      <c r="AD1492" s="77"/>
      <c r="AE1492" s="77"/>
      <c r="AF1492" s="72"/>
      <c r="AG1492" s="45">
        <v>116.0</v>
      </c>
      <c r="AH1492" s="79"/>
      <c r="AI1492" s="80"/>
      <c r="AJ1492" s="80"/>
      <c r="AK1492" s="80"/>
      <c r="AL1492" s="14"/>
      <c r="AM1492" s="16" t="str">
        <f t="shared" si="10"/>
        <v>{s:'638497', v:116 , c:'放デイ２３・有資格９・定超・未計画２・'},</v>
      </c>
      <c r="AN1492" s="16"/>
    </row>
    <row r="1493" ht="16.5" customHeight="1">
      <c r="A1493" s="29">
        <v>63.0</v>
      </c>
      <c r="B1493" s="30">
        <v>8498.0</v>
      </c>
      <c r="C1493" s="31">
        <v>1491.0</v>
      </c>
      <c r="D1493" s="32" t="s">
        <v>1687</v>
      </c>
      <c r="E1493" s="94"/>
      <c r="F1493" s="94"/>
      <c r="G1493" s="94"/>
      <c r="H1493" s="98"/>
      <c r="I1493" s="8"/>
      <c r="J1493" s="54"/>
      <c r="K1493" s="87"/>
      <c r="L1493" s="65"/>
      <c r="M1493" s="65"/>
      <c r="N1493" s="98"/>
      <c r="O1493" s="293"/>
      <c r="P1493" s="98"/>
      <c r="Q1493" s="66"/>
      <c r="R1493" s="78"/>
      <c r="S1493" s="110"/>
      <c r="T1493" s="22"/>
      <c r="U1493" s="22"/>
      <c r="V1493" s="22"/>
      <c r="W1493" s="291"/>
      <c r="X1493" s="56"/>
      <c r="Y1493" s="72"/>
      <c r="Z1493" s="73" t="s">
        <v>20</v>
      </c>
      <c r="AA1493" s="74" t="s">
        <v>21</v>
      </c>
      <c r="AB1493" s="75">
        <v>0.85</v>
      </c>
      <c r="AC1493" s="288"/>
      <c r="AD1493" s="43"/>
      <c r="AE1493" s="43"/>
      <c r="AF1493" s="44"/>
      <c r="AG1493" s="45">
        <v>99.0</v>
      </c>
      <c r="AH1493" s="79"/>
      <c r="AI1493" s="80"/>
      <c r="AJ1493" s="80"/>
      <c r="AK1493" s="80"/>
      <c r="AL1493" s="14"/>
      <c r="AM1493" s="16" t="str">
        <f t="shared" si="10"/>
        <v>{s:'638498', v:99 , c:'放デイ２３・有資格９・定超・未計画２・評減・'},</v>
      </c>
      <c r="AN1493" s="16"/>
    </row>
    <row r="1494" ht="16.5" customHeight="1">
      <c r="A1494" s="29">
        <v>63.0</v>
      </c>
      <c r="B1494" s="30">
        <v>8499.0</v>
      </c>
      <c r="C1494" s="31">
        <v>1492.0</v>
      </c>
      <c r="D1494" s="32" t="s">
        <v>1688</v>
      </c>
      <c r="E1494" s="94"/>
      <c r="F1494" s="94"/>
      <c r="G1494" s="94"/>
      <c r="H1494" s="98"/>
      <c r="I1494" s="8"/>
      <c r="J1494" s="54"/>
      <c r="K1494" s="69"/>
      <c r="L1494" s="65"/>
      <c r="M1494" s="65"/>
      <c r="N1494" s="98"/>
      <c r="O1494" s="293"/>
      <c r="P1494" s="98"/>
      <c r="Q1494" s="66"/>
      <c r="R1494" s="96"/>
      <c r="S1494" s="96"/>
      <c r="T1494" s="7"/>
      <c r="U1494" s="7"/>
      <c r="V1494" s="7"/>
      <c r="W1494" s="152"/>
      <c r="X1494" s="41"/>
      <c r="Y1494" s="68"/>
      <c r="Z1494" s="43"/>
      <c r="AA1494" s="43"/>
      <c r="AB1494" s="44"/>
      <c r="AC1494" s="82" t="s">
        <v>30</v>
      </c>
      <c r="AD1494" s="83">
        <v>5.0</v>
      </c>
      <c r="AE1494" s="83"/>
      <c r="AF1494" s="84" t="s">
        <v>31</v>
      </c>
      <c r="AG1494" s="45">
        <v>226.0</v>
      </c>
      <c r="AH1494" s="79"/>
      <c r="AI1494" s="80"/>
      <c r="AJ1494" s="80"/>
      <c r="AK1494" s="80"/>
      <c r="AL1494" s="14"/>
      <c r="AM1494" s="16" t="str">
        <f t="shared" si="10"/>
        <v>{s:'638499', v:226 , c:'放デイ２３・有資格９・定超・拘減・'},</v>
      </c>
      <c r="AN1494" s="16"/>
    </row>
    <row r="1495" ht="16.5" customHeight="1">
      <c r="A1495" s="29">
        <v>63.0</v>
      </c>
      <c r="B1495" s="30">
        <v>8500.0</v>
      </c>
      <c r="C1495" s="31">
        <v>1493.0</v>
      </c>
      <c r="D1495" s="32" t="s">
        <v>1689</v>
      </c>
      <c r="E1495" s="94"/>
      <c r="F1495" s="94"/>
      <c r="G1495" s="94"/>
      <c r="H1495" s="98"/>
      <c r="I1495" s="8"/>
      <c r="J1495" s="54"/>
      <c r="K1495" s="69"/>
      <c r="L1495" s="65"/>
      <c r="M1495" s="65"/>
      <c r="N1495" s="98"/>
      <c r="O1495" s="293"/>
      <c r="P1495" s="98"/>
      <c r="Q1495" s="66"/>
      <c r="R1495" s="115"/>
      <c r="S1495" s="115"/>
      <c r="T1495" s="22"/>
      <c r="U1495" s="22"/>
      <c r="V1495" s="22"/>
      <c r="W1495" s="291"/>
      <c r="X1495" s="56"/>
      <c r="Y1495" s="72"/>
      <c r="Z1495" s="59" t="s">
        <v>20</v>
      </c>
      <c r="AA1495" s="41" t="s">
        <v>21</v>
      </c>
      <c r="AB1495" s="86">
        <v>0.85</v>
      </c>
      <c r="AC1495" s="87"/>
      <c r="AD1495" s="83"/>
      <c r="AE1495" s="83"/>
      <c r="AF1495" s="84"/>
      <c r="AG1495" s="114">
        <v>191.0</v>
      </c>
      <c r="AH1495" s="79"/>
      <c r="AI1495" s="80"/>
      <c r="AJ1495" s="80"/>
      <c r="AK1495" s="80"/>
      <c r="AL1495" s="14"/>
      <c r="AM1495" s="16" t="str">
        <f t="shared" si="10"/>
        <v>{s:'638500', v:191 , c:'放デイ２３・有資格９・定超・評減・拘減・'},</v>
      </c>
      <c r="AN1495" s="16"/>
    </row>
    <row r="1496" ht="16.5" customHeight="1">
      <c r="A1496" s="29">
        <v>63.0</v>
      </c>
      <c r="B1496" s="30">
        <v>8501.0</v>
      </c>
      <c r="C1496" s="31">
        <v>1494.0</v>
      </c>
      <c r="D1496" s="32" t="s">
        <v>1690</v>
      </c>
      <c r="E1496" s="94"/>
      <c r="F1496" s="94"/>
      <c r="G1496" s="94"/>
      <c r="H1496" s="98"/>
      <c r="I1496" s="8"/>
      <c r="J1496" s="54"/>
      <c r="K1496" s="69"/>
      <c r="L1496" s="65"/>
      <c r="M1496" s="65"/>
      <c r="N1496" s="98"/>
      <c r="O1496" s="293"/>
      <c r="P1496" s="98"/>
      <c r="Q1496" s="66"/>
      <c r="R1496" s="33" t="s">
        <v>23</v>
      </c>
      <c r="S1496" s="124" t="s">
        <v>24</v>
      </c>
      <c r="T1496" s="7"/>
      <c r="U1496" s="7"/>
      <c r="V1496" s="7"/>
      <c r="W1496" s="152"/>
      <c r="X1496" s="41" t="s">
        <v>21</v>
      </c>
      <c r="Y1496" s="68">
        <v>0.7</v>
      </c>
      <c r="Z1496" s="88"/>
      <c r="AA1496" s="88"/>
      <c r="AB1496" s="89"/>
      <c r="AC1496" s="87"/>
      <c r="AD1496" s="90"/>
      <c r="AE1496" s="90"/>
      <c r="AF1496" s="91"/>
      <c r="AG1496" s="45">
        <v>157.0</v>
      </c>
      <c r="AH1496" s="79"/>
      <c r="AI1496" s="80"/>
      <c r="AJ1496" s="80"/>
      <c r="AK1496" s="80"/>
      <c r="AL1496" s="14"/>
      <c r="AM1496" s="16" t="str">
        <f t="shared" si="10"/>
        <v>{s:'638501', v:157 , c:'放デイ２３・有資格９・定超・未計画・拘減・'},</v>
      </c>
      <c r="AN1496" s="16"/>
    </row>
    <row r="1497" ht="16.5" customHeight="1">
      <c r="A1497" s="29">
        <v>63.0</v>
      </c>
      <c r="B1497" s="30">
        <v>8502.0</v>
      </c>
      <c r="C1497" s="31">
        <v>1495.0</v>
      </c>
      <c r="D1497" s="32" t="s">
        <v>1691</v>
      </c>
      <c r="E1497" s="94"/>
      <c r="F1497" s="94"/>
      <c r="G1497" s="94"/>
      <c r="H1497" s="98"/>
      <c r="I1497" s="8"/>
      <c r="J1497" s="54"/>
      <c r="K1497" s="69"/>
      <c r="L1497" s="65"/>
      <c r="M1497" s="65"/>
      <c r="N1497" s="98"/>
      <c r="O1497" s="293"/>
      <c r="P1497" s="98"/>
      <c r="Q1497" s="66"/>
      <c r="R1497" s="70"/>
      <c r="S1497" s="110"/>
      <c r="T1497" s="22"/>
      <c r="U1497" s="22"/>
      <c r="V1497" s="22"/>
      <c r="W1497" s="291"/>
      <c r="X1497" s="56"/>
      <c r="Y1497" s="72"/>
      <c r="Z1497" s="73" t="s">
        <v>20</v>
      </c>
      <c r="AA1497" s="74" t="s">
        <v>21</v>
      </c>
      <c r="AB1497" s="92">
        <v>0.85</v>
      </c>
      <c r="AC1497" s="87"/>
      <c r="AD1497" s="90"/>
      <c r="AE1497" s="90"/>
      <c r="AF1497" s="91"/>
      <c r="AG1497" s="45">
        <v>133.0</v>
      </c>
      <c r="AH1497" s="79"/>
      <c r="AI1497" s="80"/>
      <c r="AJ1497" s="80"/>
      <c r="AK1497" s="80"/>
      <c r="AL1497" s="14"/>
      <c r="AM1497" s="16" t="str">
        <f t="shared" si="10"/>
        <v>{s:'638502', v:133 , c:'放デイ２３・有資格９・定超・未計画・評減・拘減・'},</v>
      </c>
      <c r="AN1497" s="16"/>
    </row>
    <row r="1498" ht="16.5" customHeight="1">
      <c r="A1498" s="29">
        <v>63.0</v>
      </c>
      <c r="B1498" s="30">
        <v>8503.0</v>
      </c>
      <c r="C1498" s="31">
        <v>1496.0</v>
      </c>
      <c r="D1498" s="32" t="s">
        <v>1692</v>
      </c>
      <c r="E1498" s="94"/>
      <c r="F1498" s="105"/>
      <c r="G1498" s="94"/>
      <c r="H1498" s="98"/>
      <c r="I1498" s="8"/>
      <c r="J1498" s="54"/>
      <c r="K1498" s="69"/>
      <c r="L1498" s="65"/>
      <c r="M1498" s="65"/>
      <c r="N1498" s="98"/>
      <c r="O1498" s="293"/>
      <c r="P1498" s="98"/>
      <c r="Q1498" s="66"/>
      <c r="R1498" s="70"/>
      <c r="S1498" s="96" t="s">
        <v>27</v>
      </c>
      <c r="T1498" s="7"/>
      <c r="U1498" s="7"/>
      <c r="V1498" s="7"/>
      <c r="W1498" s="152"/>
      <c r="X1498" s="41" t="s">
        <v>21</v>
      </c>
      <c r="Y1498" s="68">
        <v>0.5</v>
      </c>
      <c r="Z1498" s="77"/>
      <c r="AA1498" s="77"/>
      <c r="AB1498" s="72"/>
      <c r="AC1498" s="87"/>
      <c r="AD1498" s="90"/>
      <c r="AE1498" s="90"/>
      <c r="AF1498" s="91"/>
      <c r="AG1498" s="45">
        <v>111.0</v>
      </c>
      <c r="AH1498" s="79"/>
      <c r="AI1498" s="80"/>
      <c r="AJ1498" s="80"/>
      <c r="AK1498" s="80"/>
      <c r="AL1498" s="14"/>
      <c r="AM1498" s="16" t="str">
        <f t="shared" si="10"/>
        <v>{s:'638503', v:111 , c:'放デイ２３・有資格９・定超・未計画２・拘減・'},</v>
      </c>
      <c r="AN1498" s="16"/>
    </row>
    <row r="1499" ht="16.5" customHeight="1">
      <c r="A1499" s="29">
        <v>63.0</v>
      </c>
      <c r="B1499" s="30">
        <v>8504.0</v>
      </c>
      <c r="C1499" s="31">
        <v>1497.0</v>
      </c>
      <c r="D1499" s="32" t="s">
        <v>1693</v>
      </c>
      <c r="E1499" s="94"/>
      <c r="F1499" s="106"/>
      <c r="G1499" s="94"/>
      <c r="H1499" s="98"/>
      <c r="I1499" s="8"/>
      <c r="J1499" s="54"/>
      <c r="K1499" s="69"/>
      <c r="L1499" s="65"/>
      <c r="M1499" s="65"/>
      <c r="N1499" s="98"/>
      <c r="O1499" s="293"/>
      <c r="P1499" s="98"/>
      <c r="Q1499" s="66"/>
      <c r="R1499" s="78"/>
      <c r="S1499" s="115"/>
      <c r="T1499" s="22"/>
      <c r="U1499" s="22"/>
      <c r="V1499" s="22"/>
      <c r="W1499" s="291"/>
      <c r="X1499" s="56"/>
      <c r="Y1499" s="72"/>
      <c r="Z1499" s="73" t="s">
        <v>20</v>
      </c>
      <c r="AA1499" s="74" t="s">
        <v>21</v>
      </c>
      <c r="AB1499" s="92">
        <v>0.85</v>
      </c>
      <c r="AC1499" s="93"/>
      <c r="AD1499" s="77"/>
      <c r="AE1499" s="77"/>
      <c r="AF1499" s="72"/>
      <c r="AG1499" s="45">
        <v>94.0</v>
      </c>
      <c r="AH1499" s="79"/>
      <c r="AI1499" s="80"/>
      <c r="AJ1499" s="80"/>
      <c r="AK1499" s="80"/>
      <c r="AL1499" s="14"/>
      <c r="AM1499" s="16" t="str">
        <f t="shared" si="10"/>
        <v>{s:'638504', v:94 , c:'放デイ２３・有資格９・定超・未計画２・評減・拘減・'},</v>
      </c>
      <c r="AN1499" s="16"/>
    </row>
    <row r="1500" ht="16.5" customHeight="1">
      <c r="A1500" s="29">
        <v>63.0</v>
      </c>
      <c r="B1500" s="30">
        <v>8511.0</v>
      </c>
      <c r="C1500" s="31">
        <v>1498.0</v>
      </c>
      <c r="D1500" s="32" t="s">
        <v>1694</v>
      </c>
      <c r="E1500" s="112"/>
      <c r="F1500" s="69" t="s">
        <v>176</v>
      </c>
      <c r="G1500" s="102" t="s">
        <v>103</v>
      </c>
      <c r="H1500" s="35"/>
      <c r="I1500" s="35"/>
      <c r="J1500" s="36"/>
      <c r="K1500" s="168"/>
      <c r="L1500" s="7"/>
      <c r="M1500" s="38"/>
      <c r="N1500" s="7"/>
      <c r="O1500" s="52"/>
      <c r="P1500" s="8"/>
      <c r="Q1500" s="54"/>
      <c r="R1500" s="287"/>
      <c r="S1500" s="287"/>
      <c r="T1500" s="7"/>
      <c r="U1500" s="7"/>
      <c r="V1500" s="7"/>
      <c r="W1500" s="152"/>
      <c r="X1500" s="41"/>
      <c r="Y1500" s="42"/>
      <c r="Z1500" s="43"/>
      <c r="AA1500" s="43"/>
      <c r="AB1500" s="43"/>
      <c r="AC1500" s="288"/>
      <c r="AD1500" s="43"/>
      <c r="AE1500" s="43"/>
      <c r="AF1500" s="44"/>
      <c r="AG1500" s="45">
        <v>428.0</v>
      </c>
      <c r="AH1500" s="79"/>
      <c r="AI1500" s="80"/>
      <c r="AJ1500" s="80"/>
      <c r="AK1500" s="80"/>
      <c r="AL1500" s="14"/>
      <c r="AM1500" s="16" t="str">
        <f t="shared" si="10"/>
        <v>{s:'638511', v:428 , c:'放デイ２４・定超・'},</v>
      </c>
      <c r="AN1500" s="16"/>
    </row>
    <row r="1501" ht="16.5" customHeight="1">
      <c r="A1501" s="29">
        <v>63.0</v>
      </c>
      <c r="B1501" s="30">
        <v>8512.0</v>
      </c>
      <c r="C1501" s="31">
        <v>1499.0</v>
      </c>
      <c r="D1501" s="32" t="s">
        <v>1695</v>
      </c>
      <c r="E1501" s="69"/>
      <c r="F1501" s="69"/>
      <c r="G1501" s="104"/>
      <c r="H1501" s="50" t="str">
        <f>'30放課後等デイ(基本１)'!G1511</f>
        <v/>
      </c>
      <c r="I1501" s="8" t="s">
        <v>9</v>
      </c>
      <c r="J1501" s="51"/>
      <c r="K1501" s="94"/>
      <c r="L1501" s="8"/>
      <c r="M1501" s="53"/>
      <c r="N1501" s="8"/>
      <c r="O1501" s="52"/>
      <c r="P1501" s="8"/>
      <c r="Q1501" s="54"/>
      <c r="R1501" s="290"/>
      <c r="S1501" s="290"/>
      <c r="T1501" s="22"/>
      <c r="U1501" s="22"/>
      <c r="V1501" s="22"/>
      <c r="W1501" s="291"/>
      <c r="X1501" s="56"/>
      <c r="Y1501" s="58"/>
      <c r="Z1501" s="59" t="s">
        <v>20</v>
      </c>
      <c r="AA1501" s="41" t="s">
        <v>21</v>
      </c>
      <c r="AB1501" s="60">
        <v>0.85</v>
      </c>
      <c r="AC1501" s="288"/>
      <c r="AD1501" s="43"/>
      <c r="AE1501" s="43"/>
      <c r="AF1501" s="44"/>
      <c r="AG1501" s="45">
        <v>364.0</v>
      </c>
      <c r="AH1501" s="79"/>
      <c r="AI1501" s="80"/>
      <c r="AJ1501" s="80"/>
      <c r="AK1501" s="80"/>
      <c r="AL1501" s="14"/>
      <c r="AM1501" s="16" t="str">
        <f t="shared" si="10"/>
        <v>{s:'638512', v:364 , c:'放デイ２４・定超・評減・'},</v>
      </c>
      <c r="AN1501" s="16"/>
    </row>
    <row r="1502" ht="16.5" customHeight="1">
      <c r="A1502" s="29">
        <v>63.0</v>
      </c>
      <c r="B1502" s="30">
        <v>8513.0</v>
      </c>
      <c r="C1502" s="31">
        <v>1500.0</v>
      </c>
      <c r="D1502" s="32" t="s">
        <v>1696</v>
      </c>
      <c r="E1502" s="69"/>
      <c r="F1502" s="69"/>
      <c r="G1502" s="104"/>
      <c r="H1502" s="63"/>
      <c r="I1502" s="63"/>
      <c r="J1502" s="51"/>
      <c r="K1502" s="69"/>
      <c r="L1502" s="65"/>
      <c r="M1502" s="65"/>
      <c r="N1502" s="98"/>
      <c r="O1502" s="293"/>
      <c r="P1502" s="98"/>
      <c r="Q1502" s="66"/>
      <c r="R1502" s="33" t="s">
        <v>23</v>
      </c>
      <c r="S1502" s="124" t="s">
        <v>24</v>
      </c>
      <c r="T1502" s="7"/>
      <c r="U1502" s="7"/>
      <c r="V1502" s="7"/>
      <c r="W1502" s="152"/>
      <c r="X1502" s="41" t="s">
        <v>21</v>
      </c>
      <c r="Y1502" s="68">
        <v>0.7</v>
      </c>
      <c r="Z1502" s="88"/>
      <c r="AA1502" s="88"/>
      <c r="AB1502" s="88"/>
      <c r="AC1502" s="297"/>
      <c r="AD1502" s="88"/>
      <c r="AE1502" s="88"/>
      <c r="AF1502" s="89"/>
      <c r="AG1502" s="45">
        <v>300.0</v>
      </c>
      <c r="AH1502" s="79"/>
      <c r="AI1502" s="80"/>
      <c r="AJ1502" s="80"/>
      <c r="AK1502" s="80"/>
      <c r="AL1502" s="14"/>
      <c r="AM1502" s="16" t="str">
        <f t="shared" si="10"/>
        <v>{s:'638513', v:300 , c:'放デイ２４・定超・未計画・'},</v>
      </c>
      <c r="AN1502" s="16"/>
    </row>
    <row r="1503" ht="16.5" customHeight="1">
      <c r="A1503" s="29">
        <v>63.0</v>
      </c>
      <c r="B1503" s="30">
        <v>8514.0</v>
      </c>
      <c r="C1503" s="31">
        <v>1501.0</v>
      </c>
      <c r="D1503" s="32" t="s">
        <v>1697</v>
      </c>
      <c r="E1503" s="69"/>
      <c r="F1503" s="69"/>
      <c r="G1503" s="104"/>
      <c r="H1503" s="63"/>
      <c r="I1503" s="63"/>
      <c r="J1503" s="51"/>
      <c r="K1503" s="69"/>
      <c r="L1503" s="65"/>
      <c r="M1503" s="65"/>
      <c r="N1503" s="98"/>
      <c r="O1503" s="293"/>
      <c r="P1503" s="98"/>
      <c r="Q1503" s="66"/>
      <c r="R1503" s="70"/>
      <c r="S1503" s="110"/>
      <c r="T1503" s="22"/>
      <c r="U1503" s="22"/>
      <c r="V1503" s="22"/>
      <c r="W1503" s="291"/>
      <c r="X1503" s="56"/>
      <c r="Y1503" s="72"/>
      <c r="Z1503" s="73" t="s">
        <v>20</v>
      </c>
      <c r="AA1503" s="74" t="s">
        <v>21</v>
      </c>
      <c r="AB1503" s="75">
        <v>0.85</v>
      </c>
      <c r="AC1503" s="288"/>
      <c r="AD1503" s="43"/>
      <c r="AE1503" s="43"/>
      <c r="AF1503" s="44"/>
      <c r="AG1503" s="45">
        <v>255.0</v>
      </c>
      <c r="AH1503" s="79"/>
      <c r="AI1503" s="80"/>
      <c r="AJ1503" s="80"/>
      <c r="AK1503" s="80"/>
      <c r="AL1503" s="14"/>
      <c r="AM1503" s="16" t="str">
        <f t="shared" si="10"/>
        <v>{s:'638514', v:255 , c:'放デイ２４・定超・未計画・評減・'},</v>
      </c>
      <c r="AN1503" s="16"/>
    </row>
    <row r="1504" ht="16.5" customHeight="1">
      <c r="A1504" s="29">
        <v>63.0</v>
      </c>
      <c r="B1504" s="30">
        <v>8515.0</v>
      </c>
      <c r="C1504" s="31">
        <v>1502.0</v>
      </c>
      <c r="D1504" s="32" t="s">
        <v>1698</v>
      </c>
      <c r="E1504" s="69"/>
      <c r="F1504" s="69"/>
      <c r="G1504" s="104"/>
      <c r="H1504" s="63"/>
      <c r="I1504" s="63"/>
      <c r="J1504" s="51"/>
      <c r="K1504" s="69"/>
      <c r="L1504" s="65"/>
      <c r="M1504" s="65"/>
      <c r="N1504" s="98"/>
      <c r="O1504" s="293"/>
      <c r="P1504" s="98"/>
      <c r="Q1504" s="66"/>
      <c r="R1504" s="70"/>
      <c r="S1504" s="124" t="s">
        <v>27</v>
      </c>
      <c r="T1504" s="7"/>
      <c r="U1504" s="7"/>
      <c r="V1504" s="7"/>
      <c r="W1504" s="152"/>
      <c r="X1504" s="41" t="s">
        <v>21</v>
      </c>
      <c r="Y1504" s="68">
        <v>0.5</v>
      </c>
      <c r="Z1504" s="77"/>
      <c r="AA1504" s="77"/>
      <c r="AB1504" s="77"/>
      <c r="AC1504" s="292"/>
      <c r="AD1504" s="77"/>
      <c r="AE1504" s="77"/>
      <c r="AF1504" s="72"/>
      <c r="AG1504" s="45">
        <v>214.0</v>
      </c>
      <c r="AH1504" s="79"/>
      <c r="AI1504" s="80"/>
      <c r="AJ1504" s="80"/>
      <c r="AK1504" s="80"/>
      <c r="AL1504" s="14"/>
      <c r="AM1504" s="16" t="str">
        <f t="shared" si="10"/>
        <v>{s:'638515', v:214 , c:'放デイ２４・定超・未計画２・'},</v>
      </c>
      <c r="AN1504" s="16"/>
    </row>
    <row r="1505" ht="16.5" customHeight="1">
      <c r="A1505" s="29">
        <v>63.0</v>
      </c>
      <c r="B1505" s="30">
        <v>8516.0</v>
      </c>
      <c r="C1505" s="31">
        <v>1503.0</v>
      </c>
      <c r="D1505" s="32" t="s">
        <v>1699</v>
      </c>
      <c r="E1505" s="69"/>
      <c r="F1505" s="69"/>
      <c r="G1505" s="76"/>
      <c r="H1505" s="63"/>
      <c r="I1505" s="63"/>
      <c r="J1505" s="51"/>
      <c r="K1505" s="69"/>
      <c r="L1505" s="65"/>
      <c r="M1505" s="65"/>
      <c r="N1505" s="98"/>
      <c r="O1505" s="293"/>
      <c r="P1505" s="98"/>
      <c r="Q1505" s="66"/>
      <c r="R1505" s="78"/>
      <c r="S1505" s="110"/>
      <c r="T1505" s="22"/>
      <c r="U1505" s="22"/>
      <c r="V1505" s="22"/>
      <c r="W1505" s="291"/>
      <c r="X1505" s="56"/>
      <c r="Y1505" s="72"/>
      <c r="Z1505" s="73" t="s">
        <v>20</v>
      </c>
      <c r="AA1505" s="74" t="s">
        <v>21</v>
      </c>
      <c r="AB1505" s="75">
        <v>0.85</v>
      </c>
      <c r="AC1505" s="288"/>
      <c r="AD1505" s="43"/>
      <c r="AE1505" s="43"/>
      <c r="AF1505" s="44"/>
      <c r="AG1505" s="45">
        <v>182.0</v>
      </c>
      <c r="AH1505" s="79"/>
      <c r="AI1505" s="80"/>
      <c r="AJ1505" s="80"/>
      <c r="AK1505" s="80"/>
      <c r="AL1505" s="14"/>
      <c r="AM1505" s="16" t="str">
        <f t="shared" si="10"/>
        <v>{s:'638516', v:182 , c:'放デイ２４・定超・未計画２・評減・'},</v>
      </c>
      <c r="AN1505" s="16"/>
    </row>
    <row r="1506" ht="16.5" customHeight="1">
      <c r="A1506" s="29">
        <v>63.0</v>
      </c>
      <c r="B1506" s="30">
        <v>8517.0</v>
      </c>
      <c r="C1506" s="31">
        <v>1504.0</v>
      </c>
      <c r="D1506" s="32" t="s">
        <v>1700</v>
      </c>
      <c r="E1506" s="69"/>
      <c r="F1506" s="69"/>
      <c r="G1506" s="76"/>
      <c r="H1506" s="63"/>
      <c r="I1506" s="63"/>
      <c r="J1506" s="51"/>
      <c r="K1506" s="69"/>
      <c r="L1506" s="65"/>
      <c r="M1506" s="65"/>
      <c r="N1506" s="98"/>
      <c r="O1506" s="293"/>
      <c r="P1506" s="98"/>
      <c r="Q1506" s="66"/>
      <c r="R1506" s="96"/>
      <c r="S1506" s="96"/>
      <c r="T1506" s="7"/>
      <c r="U1506" s="7"/>
      <c r="V1506" s="7"/>
      <c r="W1506" s="152"/>
      <c r="X1506" s="41"/>
      <c r="Y1506" s="68"/>
      <c r="Z1506" s="43"/>
      <c r="AA1506" s="43"/>
      <c r="AB1506" s="44"/>
      <c r="AC1506" s="82" t="s">
        <v>30</v>
      </c>
      <c r="AD1506" s="83">
        <v>5.0</v>
      </c>
      <c r="AE1506" s="83"/>
      <c r="AF1506" s="84" t="s">
        <v>31</v>
      </c>
      <c r="AG1506" s="45">
        <v>423.0</v>
      </c>
      <c r="AH1506" s="79"/>
      <c r="AI1506" s="80"/>
      <c r="AJ1506" s="80"/>
      <c r="AK1506" s="80"/>
      <c r="AL1506" s="14"/>
      <c r="AM1506" s="16" t="str">
        <f t="shared" si="10"/>
        <v>{s:'638517', v:423 , c:'放デイ２４・定超・拘減・'},</v>
      </c>
      <c r="AN1506" s="16"/>
    </row>
    <row r="1507" ht="16.5" customHeight="1">
      <c r="A1507" s="29">
        <v>63.0</v>
      </c>
      <c r="B1507" s="30">
        <v>8518.0</v>
      </c>
      <c r="C1507" s="31">
        <v>1505.0</v>
      </c>
      <c r="D1507" s="32" t="s">
        <v>1701</v>
      </c>
      <c r="E1507" s="69"/>
      <c r="F1507" s="69"/>
      <c r="G1507" s="76"/>
      <c r="H1507" s="63"/>
      <c r="I1507" s="63"/>
      <c r="J1507" s="51"/>
      <c r="K1507" s="69"/>
      <c r="L1507" s="65"/>
      <c r="M1507" s="65"/>
      <c r="N1507" s="98"/>
      <c r="O1507" s="293"/>
      <c r="P1507" s="98"/>
      <c r="Q1507" s="66"/>
      <c r="R1507" s="115"/>
      <c r="S1507" s="115"/>
      <c r="T1507" s="22"/>
      <c r="U1507" s="22"/>
      <c r="V1507" s="22"/>
      <c r="W1507" s="291"/>
      <c r="X1507" s="56"/>
      <c r="Y1507" s="72"/>
      <c r="Z1507" s="59" t="s">
        <v>20</v>
      </c>
      <c r="AA1507" s="41" t="s">
        <v>21</v>
      </c>
      <c r="AB1507" s="86">
        <v>0.85</v>
      </c>
      <c r="AC1507" s="87"/>
      <c r="AD1507" s="83"/>
      <c r="AE1507" s="83"/>
      <c r="AF1507" s="84"/>
      <c r="AG1507" s="45">
        <v>359.0</v>
      </c>
      <c r="AH1507" s="79"/>
      <c r="AI1507" s="80"/>
      <c r="AJ1507" s="80"/>
      <c r="AK1507" s="80"/>
      <c r="AL1507" s="14"/>
      <c r="AM1507" s="16" t="str">
        <f t="shared" si="10"/>
        <v>{s:'638518', v:359 , c:'放デイ２４・定超・評減・拘減・'},</v>
      </c>
      <c r="AN1507" s="16"/>
    </row>
    <row r="1508" ht="16.5" customHeight="1">
      <c r="A1508" s="29">
        <v>63.0</v>
      </c>
      <c r="B1508" s="30">
        <v>8519.0</v>
      </c>
      <c r="C1508" s="31">
        <v>1506.0</v>
      </c>
      <c r="D1508" s="32" t="s">
        <v>1702</v>
      </c>
      <c r="E1508" s="69"/>
      <c r="F1508" s="69"/>
      <c r="G1508" s="76"/>
      <c r="H1508" s="63"/>
      <c r="I1508" s="63"/>
      <c r="J1508" s="51"/>
      <c r="K1508" s="69"/>
      <c r="L1508" s="65"/>
      <c r="M1508" s="65"/>
      <c r="N1508" s="98"/>
      <c r="O1508" s="293"/>
      <c r="P1508" s="98"/>
      <c r="Q1508" s="66"/>
      <c r="R1508" s="33" t="s">
        <v>23</v>
      </c>
      <c r="S1508" s="124" t="s">
        <v>24</v>
      </c>
      <c r="T1508" s="7"/>
      <c r="U1508" s="7"/>
      <c r="V1508" s="7"/>
      <c r="W1508" s="152"/>
      <c r="X1508" s="41" t="s">
        <v>21</v>
      </c>
      <c r="Y1508" s="68">
        <v>0.7</v>
      </c>
      <c r="Z1508" s="88"/>
      <c r="AA1508" s="88"/>
      <c r="AB1508" s="89"/>
      <c r="AC1508" s="87"/>
      <c r="AD1508" s="90"/>
      <c r="AE1508" s="90"/>
      <c r="AF1508" s="91"/>
      <c r="AG1508" s="45">
        <v>295.0</v>
      </c>
      <c r="AH1508" s="79"/>
      <c r="AI1508" s="80"/>
      <c r="AJ1508" s="80"/>
      <c r="AK1508" s="80"/>
      <c r="AL1508" s="14"/>
      <c r="AM1508" s="16" t="str">
        <f t="shared" si="10"/>
        <v>{s:'638519', v:295 , c:'放デイ２４・定超・未計画・拘減・'},</v>
      </c>
      <c r="AN1508" s="16"/>
    </row>
    <row r="1509" ht="16.5" customHeight="1">
      <c r="A1509" s="29">
        <v>63.0</v>
      </c>
      <c r="B1509" s="30">
        <v>8520.0</v>
      </c>
      <c r="C1509" s="31">
        <v>1507.0</v>
      </c>
      <c r="D1509" s="32" t="s">
        <v>1703</v>
      </c>
      <c r="E1509" s="69"/>
      <c r="F1509" s="69"/>
      <c r="G1509" s="76"/>
      <c r="H1509" s="63"/>
      <c r="I1509" s="63"/>
      <c r="J1509" s="51"/>
      <c r="K1509" s="69"/>
      <c r="L1509" s="65"/>
      <c r="M1509" s="65"/>
      <c r="N1509" s="98"/>
      <c r="O1509" s="293"/>
      <c r="P1509" s="98"/>
      <c r="Q1509" s="66"/>
      <c r="R1509" s="70"/>
      <c r="S1509" s="110"/>
      <c r="T1509" s="22"/>
      <c r="U1509" s="22"/>
      <c r="V1509" s="22"/>
      <c r="W1509" s="291"/>
      <c r="X1509" s="56"/>
      <c r="Y1509" s="72"/>
      <c r="Z1509" s="73" t="s">
        <v>20</v>
      </c>
      <c r="AA1509" s="74" t="s">
        <v>21</v>
      </c>
      <c r="AB1509" s="92">
        <v>0.85</v>
      </c>
      <c r="AC1509" s="87"/>
      <c r="AD1509" s="90"/>
      <c r="AE1509" s="90"/>
      <c r="AF1509" s="91"/>
      <c r="AG1509" s="45">
        <v>250.0</v>
      </c>
      <c r="AH1509" s="79"/>
      <c r="AI1509" s="80"/>
      <c r="AJ1509" s="80"/>
      <c r="AK1509" s="80"/>
      <c r="AL1509" s="14"/>
      <c r="AM1509" s="16" t="str">
        <f t="shared" si="10"/>
        <v>{s:'638520', v:250 , c:'放デイ２４・定超・未計画・評減・拘減・'},</v>
      </c>
      <c r="AN1509" s="16"/>
    </row>
    <row r="1510" ht="16.5" customHeight="1">
      <c r="A1510" s="29">
        <v>63.0</v>
      </c>
      <c r="B1510" s="30">
        <v>8521.0</v>
      </c>
      <c r="C1510" s="31">
        <v>1508.0</v>
      </c>
      <c r="D1510" s="32" t="s">
        <v>1704</v>
      </c>
      <c r="E1510" s="69"/>
      <c r="F1510" s="69"/>
      <c r="G1510" s="76"/>
      <c r="H1510" s="63"/>
      <c r="I1510" s="63"/>
      <c r="J1510" s="51"/>
      <c r="K1510" s="69"/>
      <c r="L1510" s="65"/>
      <c r="M1510" s="65"/>
      <c r="N1510" s="98"/>
      <c r="O1510" s="293"/>
      <c r="P1510" s="98"/>
      <c r="Q1510" s="66"/>
      <c r="R1510" s="70"/>
      <c r="S1510" s="96" t="s">
        <v>27</v>
      </c>
      <c r="T1510" s="7"/>
      <c r="U1510" s="7"/>
      <c r="V1510" s="7"/>
      <c r="W1510" s="152"/>
      <c r="X1510" s="41" t="s">
        <v>21</v>
      </c>
      <c r="Y1510" s="68">
        <v>0.5</v>
      </c>
      <c r="Z1510" s="77"/>
      <c r="AA1510" s="77"/>
      <c r="AB1510" s="72"/>
      <c r="AC1510" s="87"/>
      <c r="AD1510" s="90"/>
      <c r="AE1510" s="90"/>
      <c r="AF1510" s="91"/>
      <c r="AG1510" s="45">
        <v>209.0</v>
      </c>
      <c r="AH1510" s="79"/>
      <c r="AI1510" s="80"/>
      <c r="AJ1510" s="80"/>
      <c r="AK1510" s="80"/>
      <c r="AL1510" s="14"/>
      <c r="AM1510" s="16" t="str">
        <f t="shared" si="10"/>
        <v>{s:'638521', v:209 , c:'放デイ２４・定超・未計画２・拘減・'},</v>
      </c>
      <c r="AN1510" s="16"/>
    </row>
    <row r="1511" ht="16.5" customHeight="1">
      <c r="A1511" s="29">
        <v>63.0</v>
      </c>
      <c r="B1511" s="30">
        <v>8522.0</v>
      </c>
      <c r="C1511" s="31">
        <v>1509.0</v>
      </c>
      <c r="D1511" s="32" t="s">
        <v>1705</v>
      </c>
      <c r="E1511" s="69"/>
      <c r="F1511" s="69"/>
      <c r="G1511" s="76"/>
      <c r="H1511" s="63"/>
      <c r="I1511" s="63"/>
      <c r="J1511" s="51"/>
      <c r="K1511" s="69"/>
      <c r="L1511" s="65"/>
      <c r="M1511" s="65"/>
      <c r="N1511" s="98"/>
      <c r="O1511" s="293"/>
      <c r="P1511" s="98"/>
      <c r="Q1511" s="66"/>
      <c r="R1511" s="78"/>
      <c r="S1511" s="115"/>
      <c r="T1511" s="22"/>
      <c r="U1511" s="22"/>
      <c r="V1511" s="22"/>
      <c r="W1511" s="291"/>
      <c r="X1511" s="56"/>
      <c r="Y1511" s="72"/>
      <c r="Z1511" s="73" t="s">
        <v>20</v>
      </c>
      <c r="AA1511" s="74" t="s">
        <v>21</v>
      </c>
      <c r="AB1511" s="92">
        <v>0.85</v>
      </c>
      <c r="AC1511" s="93"/>
      <c r="AD1511" s="77"/>
      <c r="AE1511" s="77"/>
      <c r="AF1511" s="72"/>
      <c r="AG1511" s="45">
        <v>177.0</v>
      </c>
      <c r="AH1511" s="79"/>
      <c r="AI1511" s="80"/>
      <c r="AJ1511" s="80"/>
      <c r="AK1511" s="80"/>
      <c r="AL1511" s="14"/>
      <c r="AM1511" s="16" t="str">
        <f t="shared" si="10"/>
        <v>{s:'638522', v:177 , c:'放デイ２４・定超・未計画２・評減・拘減・'},</v>
      </c>
      <c r="AN1511" s="16"/>
    </row>
    <row r="1512" ht="16.5" customHeight="1">
      <c r="A1512" s="29">
        <v>63.0</v>
      </c>
      <c r="B1512" s="30">
        <v>8523.0</v>
      </c>
      <c r="C1512" s="31">
        <v>1510.0</v>
      </c>
      <c r="D1512" s="32" t="s">
        <v>1706</v>
      </c>
      <c r="E1512" s="69"/>
      <c r="F1512" s="69"/>
      <c r="G1512" s="94"/>
      <c r="H1512" s="63"/>
      <c r="I1512" s="63"/>
      <c r="J1512" s="95"/>
      <c r="K1512" s="82" t="s">
        <v>38</v>
      </c>
      <c r="L1512" s="7"/>
      <c r="M1512" s="38"/>
      <c r="N1512" s="7"/>
      <c r="O1512" s="52"/>
      <c r="P1512" s="8"/>
      <c r="Q1512" s="54"/>
      <c r="R1512" s="287"/>
      <c r="S1512" s="287"/>
      <c r="T1512" s="7"/>
      <c r="U1512" s="7"/>
      <c r="V1512" s="7"/>
      <c r="W1512" s="152"/>
      <c r="X1512" s="41"/>
      <c r="Y1512" s="42"/>
      <c r="Z1512" s="43"/>
      <c r="AA1512" s="43"/>
      <c r="AB1512" s="43"/>
      <c r="AC1512" s="288"/>
      <c r="AD1512" s="43"/>
      <c r="AE1512" s="43"/>
      <c r="AF1512" s="44"/>
      <c r="AG1512" s="45">
        <v>435.0</v>
      </c>
      <c r="AH1512" s="79"/>
      <c r="AI1512" s="80"/>
      <c r="AJ1512" s="80"/>
      <c r="AK1512" s="80"/>
      <c r="AL1512" s="14"/>
      <c r="AM1512" s="16" t="str">
        <f t="shared" si="10"/>
        <v>{s:'638523', v:435 , c:'放デイ２４・有資格１０・定超・'},</v>
      </c>
      <c r="AN1512" s="16"/>
    </row>
    <row r="1513" ht="16.5" customHeight="1">
      <c r="A1513" s="29">
        <v>63.0</v>
      </c>
      <c r="B1513" s="30">
        <v>8524.0</v>
      </c>
      <c r="C1513" s="31">
        <v>1511.0</v>
      </c>
      <c r="D1513" s="32" t="s">
        <v>1707</v>
      </c>
      <c r="E1513" s="69"/>
      <c r="F1513" s="69"/>
      <c r="G1513" s="94"/>
      <c r="H1513" s="113"/>
      <c r="I1513" s="8"/>
      <c r="J1513" s="95"/>
      <c r="K1513" s="87"/>
      <c r="L1513" s="8">
        <v>9.0</v>
      </c>
      <c r="M1513" s="53" t="s">
        <v>40</v>
      </c>
      <c r="N1513" s="8"/>
      <c r="O1513" s="52"/>
      <c r="P1513" s="8"/>
      <c r="Q1513" s="54"/>
      <c r="R1513" s="290"/>
      <c r="S1513" s="290"/>
      <c r="T1513" s="22"/>
      <c r="U1513" s="22"/>
      <c r="V1513" s="22"/>
      <c r="W1513" s="291"/>
      <c r="X1513" s="56"/>
      <c r="Y1513" s="58"/>
      <c r="Z1513" s="59" t="s">
        <v>20</v>
      </c>
      <c r="AA1513" s="41" t="s">
        <v>21</v>
      </c>
      <c r="AB1513" s="60">
        <v>0.85</v>
      </c>
      <c r="AC1513" s="288"/>
      <c r="AD1513" s="43"/>
      <c r="AE1513" s="43"/>
      <c r="AF1513" s="44"/>
      <c r="AG1513" s="45">
        <v>370.0</v>
      </c>
      <c r="AH1513" s="79"/>
      <c r="AI1513" s="80"/>
      <c r="AJ1513" s="80"/>
      <c r="AK1513" s="80"/>
      <c r="AL1513" s="14"/>
      <c r="AM1513" s="16" t="str">
        <f t="shared" si="10"/>
        <v>{s:'638524', v:370 , c:'放デイ２４・有資格１０・定超・評減・'},</v>
      </c>
      <c r="AN1513" s="16"/>
    </row>
    <row r="1514" ht="16.5" customHeight="1">
      <c r="A1514" s="29">
        <v>63.0</v>
      </c>
      <c r="B1514" s="30">
        <v>8525.0</v>
      </c>
      <c r="C1514" s="31">
        <v>1512.0</v>
      </c>
      <c r="D1514" s="32" t="s">
        <v>1708</v>
      </c>
      <c r="E1514" s="69"/>
      <c r="F1514" s="69"/>
      <c r="G1514" s="94"/>
      <c r="H1514" s="98"/>
      <c r="I1514" s="8"/>
      <c r="J1514" s="54"/>
      <c r="K1514" s="87"/>
      <c r="L1514" s="65"/>
      <c r="M1514" s="65"/>
      <c r="N1514" s="98"/>
      <c r="O1514" s="293"/>
      <c r="P1514" s="98"/>
      <c r="Q1514" s="66"/>
      <c r="R1514" s="33" t="s">
        <v>23</v>
      </c>
      <c r="S1514" s="124" t="s">
        <v>24</v>
      </c>
      <c r="T1514" s="7"/>
      <c r="U1514" s="7"/>
      <c r="V1514" s="7"/>
      <c r="W1514" s="152"/>
      <c r="X1514" s="41" t="s">
        <v>21</v>
      </c>
      <c r="Y1514" s="68">
        <v>0.7</v>
      </c>
      <c r="Z1514" s="88"/>
      <c r="AA1514" s="88"/>
      <c r="AB1514" s="88"/>
      <c r="AC1514" s="297"/>
      <c r="AD1514" s="88"/>
      <c r="AE1514" s="88"/>
      <c r="AF1514" s="89"/>
      <c r="AG1514" s="45">
        <v>305.0</v>
      </c>
      <c r="AH1514" s="79"/>
      <c r="AI1514" s="80"/>
      <c r="AJ1514" s="80"/>
      <c r="AK1514" s="80"/>
      <c r="AL1514" s="14"/>
      <c r="AM1514" s="16" t="str">
        <f t="shared" si="10"/>
        <v>{s:'638525', v:305 , c:'放デイ２４・有資格１０・定超・未計画・'},</v>
      </c>
      <c r="AN1514" s="16"/>
    </row>
    <row r="1515" ht="16.5" customHeight="1">
      <c r="A1515" s="29">
        <v>63.0</v>
      </c>
      <c r="B1515" s="30">
        <v>8526.0</v>
      </c>
      <c r="C1515" s="31">
        <v>1513.0</v>
      </c>
      <c r="D1515" s="32" t="s">
        <v>1709</v>
      </c>
      <c r="E1515" s="69"/>
      <c r="F1515" s="69"/>
      <c r="G1515" s="94"/>
      <c r="H1515" s="98"/>
      <c r="I1515" s="8"/>
      <c r="J1515" s="54"/>
      <c r="K1515" s="87"/>
      <c r="L1515" s="65"/>
      <c r="M1515" s="65"/>
      <c r="N1515" s="98"/>
      <c r="O1515" s="293"/>
      <c r="P1515" s="98"/>
      <c r="Q1515" s="66"/>
      <c r="R1515" s="70"/>
      <c r="S1515" s="110"/>
      <c r="T1515" s="22"/>
      <c r="U1515" s="22"/>
      <c r="V1515" s="22"/>
      <c r="W1515" s="291"/>
      <c r="X1515" s="56"/>
      <c r="Y1515" s="72"/>
      <c r="Z1515" s="73" t="s">
        <v>20</v>
      </c>
      <c r="AA1515" s="74" t="s">
        <v>21</v>
      </c>
      <c r="AB1515" s="75">
        <v>0.85</v>
      </c>
      <c r="AC1515" s="288"/>
      <c r="AD1515" s="43"/>
      <c r="AE1515" s="43"/>
      <c r="AF1515" s="44"/>
      <c r="AG1515" s="45">
        <v>259.0</v>
      </c>
      <c r="AH1515" s="79"/>
      <c r="AI1515" s="80"/>
      <c r="AJ1515" s="80"/>
      <c r="AK1515" s="80"/>
      <c r="AL1515" s="14"/>
      <c r="AM1515" s="16" t="str">
        <f t="shared" si="10"/>
        <v>{s:'638526', v:259 , c:'放デイ２４・有資格１０・定超・未計画・評減・'},</v>
      </c>
      <c r="AN1515" s="16"/>
    </row>
    <row r="1516" ht="16.5" customHeight="1">
      <c r="A1516" s="29">
        <v>63.0</v>
      </c>
      <c r="B1516" s="30">
        <v>8527.0</v>
      </c>
      <c r="C1516" s="31">
        <v>1514.0</v>
      </c>
      <c r="D1516" s="32" t="s">
        <v>1710</v>
      </c>
      <c r="E1516" s="69"/>
      <c r="F1516" s="69"/>
      <c r="G1516" s="94"/>
      <c r="H1516" s="98"/>
      <c r="I1516" s="8"/>
      <c r="J1516" s="54"/>
      <c r="K1516" s="69"/>
      <c r="L1516" s="65"/>
      <c r="M1516" s="65"/>
      <c r="N1516" s="98"/>
      <c r="O1516" s="293"/>
      <c r="P1516" s="98"/>
      <c r="Q1516" s="66"/>
      <c r="R1516" s="70"/>
      <c r="S1516" s="124" t="s">
        <v>27</v>
      </c>
      <c r="T1516" s="7"/>
      <c r="U1516" s="7"/>
      <c r="V1516" s="7"/>
      <c r="W1516" s="152"/>
      <c r="X1516" s="41" t="s">
        <v>21</v>
      </c>
      <c r="Y1516" s="68">
        <v>0.5</v>
      </c>
      <c r="Z1516" s="77"/>
      <c r="AA1516" s="77"/>
      <c r="AB1516" s="77"/>
      <c r="AC1516" s="292"/>
      <c r="AD1516" s="77"/>
      <c r="AE1516" s="77"/>
      <c r="AF1516" s="72"/>
      <c r="AG1516" s="45">
        <v>218.0</v>
      </c>
      <c r="AH1516" s="79"/>
      <c r="AI1516" s="80"/>
      <c r="AJ1516" s="80"/>
      <c r="AK1516" s="80"/>
      <c r="AL1516" s="14"/>
      <c r="AM1516" s="16" t="str">
        <f t="shared" si="10"/>
        <v>{s:'638527', v:218 , c:'放デイ２４・有資格１０・定超・未計画２・'},</v>
      </c>
      <c r="AN1516" s="16"/>
    </row>
    <row r="1517" ht="16.5" customHeight="1">
      <c r="A1517" s="29">
        <v>63.0</v>
      </c>
      <c r="B1517" s="30">
        <v>8528.0</v>
      </c>
      <c r="C1517" s="31">
        <v>1515.0</v>
      </c>
      <c r="D1517" s="32" t="s">
        <v>1711</v>
      </c>
      <c r="E1517" s="69"/>
      <c r="F1517" s="69"/>
      <c r="G1517" s="94"/>
      <c r="H1517" s="98"/>
      <c r="I1517" s="8"/>
      <c r="J1517" s="54"/>
      <c r="K1517" s="69"/>
      <c r="L1517" s="65"/>
      <c r="M1517" s="65"/>
      <c r="N1517" s="98"/>
      <c r="O1517" s="293"/>
      <c r="P1517" s="98"/>
      <c r="Q1517" s="66"/>
      <c r="R1517" s="78"/>
      <c r="S1517" s="110"/>
      <c r="T1517" s="22"/>
      <c r="U1517" s="22"/>
      <c r="V1517" s="22"/>
      <c r="W1517" s="291"/>
      <c r="X1517" s="56"/>
      <c r="Y1517" s="72"/>
      <c r="Z1517" s="73" t="s">
        <v>20</v>
      </c>
      <c r="AA1517" s="74" t="s">
        <v>21</v>
      </c>
      <c r="AB1517" s="75">
        <v>0.85</v>
      </c>
      <c r="AC1517" s="288"/>
      <c r="AD1517" s="43"/>
      <c r="AE1517" s="43"/>
      <c r="AF1517" s="44"/>
      <c r="AG1517" s="45">
        <v>185.0</v>
      </c>
      <c r="AH1517" s="79"/>
      <c r="AI1517" s="80"/>
      <c r="AJ1517" s="80"/>
      <c r="AK1517" s="80"/>
      <c r="AL1517" s="14"/>
      <c r="AM1517" s="16" t="str">
        <f t="shared" si="10"/>
        <v>{s:'638528', v:185 , c:'放デイ２４・有資格１０・定超・未計画２・評減・'},</v>
      </c>
      <c r="AN1517" s="16"/>
    </row>
    <row r="1518" ht="16.5" customHeight="1">
      <c r="A1518" s="29">
        <v>63.0</v>
      </c>
      <c r="B1518" s="30">
        <v>8529.0</v>
      </c>
      <c r="C1518" s="31">
        <v>1516.0</v>
      </c>
      <c r="D1518" s="32" t="s">
        <v>1712</v>
      </c>
      <c r="E1518" s="69"/>
      <c r="F1518" s="69"/>
      <c r="G1518" s="94"/>
      <c r="H1518" s="98"/>
      <c r="I1518" s="8"/>
      <c r="J1518" s="54"/>
      <c r="K1518" s="69"/>
      <c r="L1518" s="65"/>
      <c r="M1518" s="65"/>
      <c r="N1518" s="98"/>
      <c r="O1518" s="293"/>
      <c r="P1518" s="98"/>
      <c r="Q1518" s="66"/>
      <c r="R1518" s="96"/>
      <c r="S1518" s="96"/>
      <c r="T1518" s="7"/>
      <c r="U1518" s="7"/>
      <c r="V1518" s="7"/>
      <c r="W1518" s="152"/>
      <c r="X1518" s="41"/>
      <c r="Y1518" s="68"/>
      <c r="Z1518" s="43"/>
      <c r="AA1518" s="43"/>
      <c r="AB1518" s="44"/>
      <c r="AC1518" s="82" t="s">
        <v>30</v>
      </c>
      <c r="AD1518" s="83">
        <v>5.0</v>
      </c>
      <c r="AE1518" s="83"/>
      <c r="AF1518" s="84" t="s">
        <v>31</v>
      </c>
      <c r="AG1518" s="45">
        <v>430.0</v>
      </c>
      <c r="AH1518" s="79"/>
      <c r="AI1518" s="80"/>
      <c r="AJ1518" s="80"/>
      <c r="AK1518" s="80"/>
      <c r="AL1518" s="14"/>
      <c r="AM1518" s="16" t="str">
        <f t="shared" si="10"/>
        <v>{s:'638529', v:430 , c:'放デイ２４・有資格１０・定超・拘減・'},</v>
      </c>
      <c r="AN1518" s="16"/>
    </row>
    <row r="1519" ht="16.5" customHeight="1">
      <c r="A1519" s="29">
        <v>63.0</v>
      </c>
      <c r="B1519" s="30">
        <v>8530.0</v>
      </c>
      <c r="C1519" s="31">
        <v>1517.0</v>
      </c>
      <c r="D1519" s="32" t="s">
        <v>1713</v>
      </c>
      <c r="E1519" s="69"/>
      <c r="F1519" s="69"/>
      <c r="G1519" s="94"/>
      <c r="H1519" s="98"/>
      <c r="I1519" s="8"/>
      <c r="J1519" s="54"/>
      <c r="K1519" s="69"/>
      <c r="L1519" s="65"/>
      <c r="M1519" s="65"/>
      <c r="N1519" s="98"/>
      <c r="O1519" s="293"/>
      <c r="P1519" s="98"/>
      <c r="Q1519" s="66"/>
      <c r="R1519" s="115"/>
      <c r="S1519" s="115"/>
      <c r="T1519" s="22"/>
      <c r="U1519" s="22"/>
      <c r="V1519" s="22"/>
      <c r="W1519" s="291"/>
      <c r="X1519" s="56"/>
      <c r="Y1519" s="72"/>
      <c r="Z1519" s="59" t="s">
        <v>20</v>
      </c>
      <c r="AA1519" s="41" t="s">
        <v>21</v>
      </c>
      <c r="AB1519" s="86">
        <v>0.85</v>
      </c>
      <c r="AC1519" s="87"/>
      <c r="AD1519" s="83"/>
      <c r="AE1519" s="83"/>
      <c r="AF1519" s="84"/>
      <c r="AG1519" s="45">
        <v>365.0</v>
      </c>
      <c r="AH1519" s="79"/>
      <c r="AI1519" s="80"/>
      <c r="AJ1519" s="80"/>
      <c r="AK1519" s="80"/>
      <c r="AL1519" s="14"/>
      <c r="AM1519" s="16" t="str">
        <f t="shared" si="10"/>
        <v>{s:'638530', v:365 , c:'放デイ２４・有資格１０・定超・評減・拘減・'},</v>
      </c>
      <c r="AN1519" s="16"/>
    </row>
    <row r="1520" ht="16.5" customHeight="1">
      <c r="A1520" s="29">
        <v>63.0</v>
      </c>
      <c r="B1520" s="30">
        <v>8531.0</v>
      </c>
      <c r="C1520" s="31">
        <v>1518.0</v>
      </c>
      <c r="D1520" s="32" t="s">
        <v>1714</v>
      </c>
      <c r="E1520" s="69"/>
      <c r="F1520" s="69"/>
      <c r="G1520" s="94"/>
      <c r="H1520" s="98"/>
      <c r="I1520" s="8"/>
      <c r="J1520" s="54"/>
      <c r="K1520" s="69"/>
      <c r="L1520" s="65"/>
      <c r="M1520" s="65"/>
      <c r="N1520" s="98"/>
      <c r="O1520" s="293"/>
      <c r="P1520" s="98"/>
      <c r="Q1520" s="66"/>
      <c r="R1520" s="33" t="s">
        <v>23</v>
      </c>
      <c r="S1520" s="124" t="s">
        <v>24</v>
      </c>
      <c r="T1520" s="7"/>
      <c r="U1520" s="7"/>
      <c r="V1520" s="7"/>
      <c r="W1520" s="152"/>
      <c r="X1520" s="41" t="s">
        <v>21</v>
      </c>
      <c r="Y1520" s="68">
        <v>0.7</v>
      </c>
      <c r="Z1520" s="88"/>
      <c r="AA1520" s="88"/>
      <c r="AB1520" s="89"/>
      <c r="AC1520" s="87"/>
      <c r="AD1520" s="90"/>
      <c r="AE1520" s="90"/>
      <c r="AF1520" s="91"/>
      <c r="AG1520" s="45">
        <v>300.0</v>
      </c>
      <c r="AH1520" s="79"/>
      <c r="AI1520" s="80"/>
      <c r="AJ1520" s="80"/>
      <c r="AK1520" s="80"/>
      <c r="AL1520" s="14"/>
      <c r="AM1520" s="16" t="str">
        <f t="shared" si="10"/>
        <v>{s:'638531', v:300 , c:'放デイ２４・有資格１０・定超・未計画・拘減・'},</v>
      </c>
      <c r="AN1520" s="16"/>
    </row>
    <row r="1521" ht="16.5" customHeight="1">
      <c r="A1521" s="29">
        <v>63.0</v>
      </c>
      <c r="B1521" s="30">
        <v>8532.0</v>
      </c>
      <c r="C1521" s="31">
        <v>1519.0</v>
      </c>
      <c r="D1521" s="32" t="s">
        <v>1715</v>
      </c>
      <c r="E1521" s="69"/>
      <c r="F1521" s="69"/>
      <c r="G1521" s="94"/>
      <c r="H1521" s="98"/>
      <c r="I1521" s="8"/>
      <c r="J1521" s="54"/>
      <c r="K1521" s="69"/>
      <c r="L1521" s="65"/>
      <c r="M1521" s="65"/>
      <c r="N1521" s="98"/>
      <c r="O1521" s="293"/>
      <c r="P1521" s="98"/>
      <c r="Q1521" s="66"/>
      <c r="R1521" s="70"/>
      <c r="S1521" s="110"/>
      <c r="T1521" s="22"/>
      <c r="U1521" s="22"/>
      <c r="V1521" s="22"/>
      <c r="W1521" s="291"/>
      <c r="X1521" s="56"/>
      <c r="Y1521" s="72"/>
      <c r="Z1521" s="73" t="s">
        <v>20</v>
      </c>
      <c r="AA1521" s="74" t="s">
        <v>21</v>
      </c>
      <c r="AB1521" s="92">
        <v>0.85</v>
      </c>
      <c r="AC1521" s="87"/>
      <c r="AD1521" s="90"/>
      <c r="AE1521" s="90"/>
      <c r="AF1521" s="91"/>
      <c r="AG1521" s="45">
        <v>254.0</v>
      </c>
      <c r="AH1521" s="79"/>
      <c r="AI1521" s="80"/>
      <c r="AJ1521" s="80"/>
      <c r="AK1521" s="80"/>
      <c r="AL1521" s="14"/>
      <c r="AM1521" s="16" t="str">
        <f t="shared" si="10"/>
        <v>{s:'638532', v:254 , c:'放デイ２４・有資格１０・定超・未計画・評減・拘減・'},</v>
      </c>
      <c r="AN1521" s="16"/>
    </row>
    <row r="1522" ht="16.5" customHeight="1">
      <c r="A1522" s="29">
        <v>63.0</v>
      </c>
      <c r="B1522" s="30">
        <v>8533.0</v>
      </c>
      <c r="C1522" s="31">
        <v>1520.0</v>
      </c>
      <c r="D1522" s="32" t="s">
        <v>1716</v>
      </c>
      <c r="E1522" s="69"/>
      <c r="F1522" s="69"/>
      <c r="G1522" s="94"/>
      <c r="H1522" s="98"/>
      <c r="I1522" s="8"/>
      <c r="J1522" s="54"/>
      <c r="K1522" s="69"/>
      <c r="L1522" s="65"/>
      <c r="M1522" s="65"/>
      <c r="N1522" s="98"/>
      <c r="O1522" s="293"/>
      <c r="P1522" s="98"/>
      <c r="Q1522" s="66"/>
      <c r="R1522" s="70"/>
      <c r="S1522" s="96" t="s">
        <v>27</v>
      </c>
      <c r="T1522" s="7"/>
      <c r="U1522" s="7"/>
      <c r="V1522" s="7"/>
      <c r="W1522" s="152"/>
      <c r="X1522" s="41" t="s">
        <v>21</v>
      </c>
      <c r="Y1522" s="68">
        <v>0.5</v>
      </c>
      <c r="Z1522" s="77"/>
      <c r="AA1522" s="77"/>
      <c r="AB1522" s="72"/>
      <c r="AC1522" s="87"/>
      <c r="AD1522" s="90"/>
      <c r="AE1522" s="90"/>
      <c r="AF1522" s="91"/>
      <c r="AG1522" s="45">
        <v>213.0</v>
      </c>
      <c r="AH1522" s="79"/>
      <c r="AI1522" s="80"/>
      <c r="AJ1522" s="80"/>
      <c r="AK1522" s="80"/>
      <c r="AL1522" s="14"/>
      <c r="AM1522" s="16" t="str">
        <f t="shared" si="10"/>
        <v>{s:'638533', v:213 , c:'放デイ２４・有資格１０・定超・未計画２・拘減・'},</v>
      </c>
      <c r="AN1522" s="16"/>
    </row>
    <row r="1523" ht="16.5" customHeight="1">
      <c r="A1523" s="29">
        <v>63.0</v>
      </c>
      <c r="B1523" s="30">
        <v>8534.0</v>
      </c>
      <c r="C1523" s="31">
        <v>1521.0</v>
      </c>
      <c r="D1523" s="32" t="s">
        <v>1717</v>
      </c>
      <c r="E1523" s="69"/>
      <c r="F1523" s="69"/>
      <c r="G1523" s="94"/>
      <c r="H1523" s="98"/>
      <c r="I1523" s="8"/>
      <c r="J1523" s="54"/>
      <c r="K1523" s="69"/>
      <c r="L1523" s="65"/>
      <c r="M1523" s="65"/>
      <c r="N1523" s="98"/>
      <c r="O1523" s="293"/>
      <c r="P1523" s="98"/>
      <c r="Q1523" s="66"/>
      <c r="R1523" s="78"/>
      <c r="S1523" s="115"/>
      <c r="T1523" s="22"/>
      <c r="U1523" s="22"/>
      <c r="V1523" s="22"/>
      <c r="W1523" s="291"/>
      <c r="X1523" s="56"/>
      <c r="Y1523" s="72"/>
      <c r="Z1523" s="73" t="s">
        <v>20</v>
      </c>
      <c r="AA1523" s="74" t="s">
        <v>21</v>
      </c>
      <c r="AB1523" s="92">
        <v>0.85</v>
      </c>
      <c r="AC1523" s="93"/>
      <c r="AD1523" s="77"/>
      <c r="AE1523" s="77"/>
      <c r="AF1523" s="72"/>
      <c r="AG1523" s="45">
        <v>180.0</v>
      </c>
      <c r="AH1523" s="79"/>
      <c r="AI1523" s="80"/>
      <c r="AJ1523" s="80"/>
      <c r="AK1523" s="80"/>
      <c r="AL1523" s="14"/>
      <c r="AM1523" s="16" t="str">
        <f t="shared" si="10"/>
        <v>{s:'638534', v:180 , c:'放デイ２４・有資格１０・定超・未計画２・評減・拘減・'},</v>
      </c>
      <c r="AN1523" s="16"/>
    </row>
    <row r="1524" ht="16.5" customHeight="1">
      <c r="A1524" s="29">
        <v>63.0</v>
      </c>
      <c r="B1524" s="30">
        <v>8541.0</v>
      </c>
      <c r="C1524" s="31">
        <v>1522.0</v>
      </c>
      <c r="D1524" s="32" t="s">
        <v>1718</v>
      </c>
      <c r="E1524" s="69"/>
      <c r="F1524" s="69"/>
      <c r="G1524" s="102" t="s">
        <v>52</v>
      </c>
      <c r="H1524" s="35"/>
      <c r="I1524" s="35"/>
      <c r="J1524" s="36"/>
      <c r="K1524" s="168"/>
      <c r="L1524" s="7"/>
      <c r="M1524" s="38"/>
      <c r="N1524" s="7"/>
      <c r="O1524" s="52"/>
      <c r="P1524" s="8"/>
      <c r="Q1524" s="54"/>
      <c r="R1524" s="287"/>
      <c r="S1524" s="287"/>
      <c r="T1524" s="7"/>
      <c r="U1524" s="7"/>
      <c r="V1524" s="7"/>
      <c r="W1524" s="152"/>
      <c r="X1524" s="41"/>
      <c r="Y1524" s="42"/>
      <c r="Z1524" s="43"/>
      <c r="AA1524" s="43"/>
      <c r="AB1524" s="43"/>
      <c r="AC1524" s="288"/>
      <c r="AD1524" s="43"/>
      <c r="AE1524" s="43"/>
      <c r="AF1524" s="44"/>
      <c r="AG1524" s="45">
        <v>285.0</v>
      </c>
      <c r="AH1524" s="79"/>
      <c r="AI1524" s="80"/>
      <c r="AJ1524" s="80"/>
      <c r="AK1524" s="80"/>
      <c r="AL1524" s="14"/>
      <c r="AM1524" s="16" t="str">
        <f t="shared" si="10"/>
        <v>{s:'638541', v:285 , c:'放デイ２５・定超・'},</v>
      </c>
      <c r="AN1524" s="16"/>
    </row>
    <row r="1525" ht="16.5" customHeight="1">
      <c r="A1525" s="29">
        <v>63.0</v>
      </c>
      <c r="B1525" s="30">
        <v>8542.0</v>
      </c>
      <c r="C1525" s="31">
        <v>1523.0</v>
      </c>
      <c r="D1525" s="32" t="s">
        <v>1719</v>
      </c>
      <c r="E1525" s="69"/>
      <c r="F1525" s="69"/>
      <c r="G1525" s="104"/>
      <c r="H1525" s="50" t="str">
        <f>'30放課後等デイ(基本１)'!G1535</f>
        <v/>
      </c>
      <c r="I1525" s="8" t="s">
        <v>9</v>
      </c>
      <c r="J1525" s="51"/>
      <c r="K1525" s="94"/>
      <c r="L1525" s="8"/>
      <c r="M1525" s="53"/>
      <c r="N1525" s="8"/>
      <c r="O1525" s="52"/>
      <c r="P1525" s="8"/>
      <c r="Q1525" s="54"/>
      <c r="R1525" s="290"/>
      <c r="S1525" s="290"/>
      <c r="T1525" s="22"/>
      <c r="U1525" s="22"/>
      <c r="V1525" s="22"/>
      <c r="W1525" s="291"/>
      <c r="X1525" s="56"/>
      <c r="Y1525" s="58"/>
      <c r="Z1525" s="59" t="s">
        <v>20</v>
      </c>
      <c r="AA1525" s="41" t="s">
        <v>21</v>
      </c>
      <c r="AB1525" s="60">
        <v>0.85</v>
      </c>
      <c r="AC1525" s="288"/>
      <c r="AD1525" s="43"/>
      <c r="AE1525" s="43"/>
      <c r="AF1525" s="44"/>
      <c r="AG1525" s="45">
        <v>242.0</v>
      </c>
      <c r="AH1525" s="79"/>
      <c r="AI1525" s="80"/>
      <c r="AJ1525" s="80"/>
      <c r="AK1525" s="80"/>
      <c r="AL1525" s="14"/>
      <c r="AM1525" s="16" t="str">
        <f t="shared" si="10"/>
        <v>{s:'638542', v:242 , c:'放デイ２５・定超・評減・'},</v>
      </c>
      <c r="AN1525" s="16"/>
    </row>
    <row r="1526" ht="16.5" customHeight="1">
      <c r="A1526" s="29">
        <v>63.0</v>
      </c>
      <c r="B1526" s="30">
        <v>8543.0</v>
      </c>
      <c r="C1526" s="31">
        <v>1524.0</v>
      </c>
      <c r="D1526" s="32" t="s">
        <v>1720</v>
      </c>
      <c r="E1526" s="94"/>
      <c r="F1526" s="94"/>
      <c r="G1526" s="104"/>
      <c r="H1526" s="63"/>
      <c r="I1526" s="63"/>
      <c r="J1526" s="51"/>
      <c r="K1526" s="69"/>
      <c r="L1526" s="65"/>
      <c r="M1526" s="65"/>
      <c r="N1526" s="98"/>
      <c r="O1526" s="293"/>
      <c r="P1526" s="98"/>
      <c r="Q1526" s="66"/>
      <c r="R1526" s="33" t="s">
        <v>23</v>
      </c>
      <c r="S1526" s="124" t="s">
        <v>24</v>
      </c>
      <c r="T1526" s="7"/>
      <c r="U1526" s="7"/>
      <c r="V1526" s="7"/>
      <c r="W1526" s="152"/>
      <c r="X1526" s="41" t="s">
        <v>21</v>
      </c>
      <c r="Y1526" s="68">
        <v>0.7</v>
      </c>
      <c r="Z1526" s="88"/>
      <c r="AA1526" s="88"/>
      <c r="AB1526" s="88"/>
      <c r="AC1526" s="297"/>
      <c r="AD1526" s="88"/>
      <c r="AE1526" s="88"/>
      <c r="AF1526" s="89"/>
      <c r="AG1526" s="45">
        <v>200.0</v>
      </c>
      <c r="AH1526" s="79"/>
      <c r="AI1526" s="80"/>
      <c r="AJ1526" s="80"/>
      <c r="AK1526" s="80"/>
      <c r="AL1526" s="14"/>
      <c r="AM1526" s="16" t="str">
        <f t="shared" si="10"/>
        <v>{s:'638543', v:200 , c:'放デイ２５・定超・未計画・'},</v>
      </c>
      <c r="AN1526" s="16"/>
    </row>
    <row r="1527" ht="16.5" customHeight="1">
      <c r="A1527" s="29">
        <v>63.0</v>
      </c>
      <c r="B1527" s="30">
        <v>8544.0</v>
      </c>
      <c r="C1527" s="31">
        <v>1525.0</v>
      </c>
      <c r="D1527" s="32" t="s">
        <v>1721</v>
      </c>
      <c r="E1527" s="94"/>
      <c r="F1527" s="94"/>
      <c r="G1527" s="104"/>
      <c r="H1527" s="63"/>
      <c r="I1527" s="63"/>
      <c r="J1527" s="51"/>
      <c r="K1527" s="69"/>
      <c r="L1527" s="65"/>
      <c r="M1527" s="65"/>
      <c r="N1527" s="98"/>
      <c r="O1527" s="293"/>
      <c r="P1527" s="98"/>
      <c r="Q1527" s="66"/>
      <c r="R1527" s="70"/>
      <c r="S1527" s="110"/>
      <c r="T1527" s="22"/>
      <c r="U1527" s="22"/>
      <c r="V1527" s="22"/>
      <c r="W1527" s="291"/>
      <c r="X1527" s="56"/>
      <c r="Y1527" s="72"/>
      <c r="Z1527" s="73" t="s">
        <v>20</v>
      </c>
      <c r="AA1527" s="74" t="s">
        <v>21</v>
      </c>
      <c r="AB1527" s="75">
        <v>0.85</v>
      </c>
      <c r="AC1527" s="288"/>
      <c r="AD1527" s="43"/>
      <c r="AE1527" s="43"/>
      <c r="AF1527" s="44"/>
      <c r="AG1527" s="45">
        <v>170.0</v>
      </c>
      <c r="AH1527" s="79"/>
      <c r="AI1527" s="80"/>
      <c r="AJ1527" s="80"/>
      <c r="AK1527" s="80"/>
      <c r="AL1527" s="14"/>
      <c r="AM1527" s="16" t="str">
        <f t="shared" si="10"/>
        <v>{s:'638544', v:170 , c:'放デイ２５・定超・未計画・評減・'},</v>
      </c>
      <c r="AN1527" s="16"/>
    </row>
    <row r="1528" ht="16.5" customHeight="1">
      <c r="A1528" s="29">
        <v>63.0</v>
      </c>
      <c r="B1528" s="30">
        <v>8545.0</v>
      </c>
      <c r="C1528" s="31">
        <v>1526.0</v>
      </c>
      <c r="D1528" s="32" t="s">
        <v>1722</v>
      </c>
      <c r="E1528" s="94"/>
      <c r="F1528" s="94"/>
      <c r="G1528" s="104"/>
      <c r="H1528" s="63"/>
      <c r="I1528" s="63"/>
      <c r="J1528" s="51"/>
      <c r="K1528" s="69"/>
      <c r="L1528" s="65"/>
      <c r="M1528" s="65"/>
      <c r="N1528" s="98"/>
      <c r="O1528" s="293"/>
      <c r="P1528" s="98"/>
      <c r="Q1528" s="66"/>
      <c r="R1528" s="70"/>
      <c r="S1528" s="124" t="s">
        <v>27</v>
      </c>
      <c r="T1528" s="7"/>
      <c r="U1528" s="7"/>
      <c r="V1528" s="7"/>
      <c r="W1528" s="152"/>
      <c r="X1528" s="41" t="s">
        <v>21</v>
      </c>
      <c r="Y1528" s="68">
        <v>0.5</v>
      </c>
      <c r="Z1528" s="77"/>
      <c r="AA1528" s="77"/>
      <c r="AB1528" s="77"/>
      <c r="AC1528" s="292"/>
      <c r="AD1528" s="77"/>
      <c r="AE1528" s="77"/>
      <c r="AF1528" s="72"/>
      <c r="AG1528" s="45">
        <v>143.0</v>
      </c>
      <c r="AH1528" s="79"/>
      <c r="AI1528" s="80"/>
      <c r="AJ1528" s="80"/>
      <c r="AK1528" s="80"/>
      <c r="AL1528" s="14"/>
      <c r="AM1528" s="16" t="str">
        <f t="shared" si="10"/>
        <v>{s:'638545', v:143 , c:'放デイ２５・定超・未計画２・'},</v>
      </c>
      <c r="AN1528" s="16"/>
    </row>
    <row r="1529" ht="16.5" customHeight="1">
      <c r="A1529" s="29">
        <v>63.0</v>
      </c>
      <c r="B1529" s="30">
        <v>8546.0</v>
      </c>
      <c r="C1529" s="31">
        <v>1527.0</v>
      </c>
      <c r="D1529" s="32" t="s">
        <v>1723</v>
      </c>
      <c r="E1529" s="94"/>
      <c r="F1529" s="94"/>
      <c r="G1529" s="76"/>
      <c r="H1529" s="63"/>
      <c r="I1529" s="63"/>
      <c r="J1529" s="51"/>
      <c r="K1529" s="69"/>
      <c r="L1529" s="65"/>
      <c r="M1529" s="65"/>
      <c r="N1529" s="98"/>
      <c r="O1529" s="293"/>
      <c r="P1529" s="98"/>
      <c r="Q1529" s="66"/>
      <c r="R1529" s="78"/>
      <c r="S1529" s="110"/>
      <c r="T1529" s="22"/>
      <c r="U1529" s="22"/>
      <c r="V1529" s="22"/>
      <c r="W1529" s="291"/>
      <c r="X1529" s="56"/>
      <c r="Y1529" s="72"/>
      <c r="Z1529" s="73" t="s">
        <v>20</v>
      </c>
      <c r="AA1529" s="74" t="s">
        <v>21</v>
      </c>
      <c r="AB1529" s="75">
        <v>0.85</v>
      </c>
      <c r="AC1529" s="288"/>
      <c r="AD1529" s="43"/>
      <c r="AE1529" s="43"/>
      <c r="AF1529" s="44"/>
      <c r="AG1529" s="45">
        <v>122.0</v>
      </c>
      <c r="AH1529" s="79"/>
      <c r="AI1529" s="80"/>
      <c r="AJ1529" s="80"/>
      <c r="AK1529" s="80"/>
      <c r="AL1529" s="14"/>
      <c r="AM1529" s="16" t="str">
        <f t="shared" si="10"/>
        <v>{s:'638546', v:122 , c:'放デイ２５・定超・未計画２・評減・'},</v>
      </c>
      <c r="AN1529" s="16"/>
    </row>
    <row r="1530" ht="16.5" customHeight="1">
      <c r="A1530" s="29">
        <v>63.0</v>
      </c>
      <c r="B1530" s="30">
        <v>8547.0</v>
      </c>
      <c r="C1530" s="31">
        <v>1528.0</v>
      </c>
      <c r="D1530" s="32" t="s">
        <v>1724</v>
      </c>
      <c r="E1530" s="94"/>
      <c r="F1530" s="94"/>
      <c r="G1530" s="76"/>
      <c r="H1530" s="63"/>
      <c r="I1530" s="63"/>
      <c r="J1530" s="51"/>
      <c r="K1530" s="69"/>
      <c r="L1530" s="65"/>
      <c r="M1530" s="65"/>
      <c r="N1530" s="98"/>
      <c r="O1530" s="293"/>
      <c r="P1530" s="98"/>
      <c r="Q1530" s="66"/>
      <c r="R1530" s="96"/>
      <c r="S1530" s="96"/>
      <c r="T1530" s="7"/>
      <c r="U1530" s="7"/>
      <c r="V1530" s="7"/>
      <c r="W1530" s="152"/>
      <c r="X1530" s="41"/>
      <c r="Y1530" s="68"/>
      <c r="Z1530" s="43"/>
      <c r="AA1530" s="43"/>
      <c r="AB1530" s="44"/>
      <c r="AC1530" s="82" t="s">
        <v>30</v>
      </c>
      <c r="AD1530" s="83">
        <v>5.0</v>
      </c>
      <c r="AE1530" s="83"/>
      <c r="AF1530" s="84" t="s">
        <v>31</v>
      </c>
      <c r="AG1530" s="45">
        <v>280.0</v>
      </c>
      <c r="AH1530" s="79"/>
      <c r="AI1530" s="80"/>
      <c r="AJ1530" s="80"/>
      <c r="AK1530" s="80"/>
      <c r="AL1530" s="14"/>
      <c r="AM1530" s="16" t="str">
        <f t="shared" si="10"/>
        <v>{s:'638547', v:280 , c:'放デイ２５・定超・拘減・'},</v>
      </c>
      <c r="AN1530" s="16"/>
    </row>
    <row r="1531" ht="16.5" customHeight="1">
      <c r="A1531" s="29">
        <v>63.0</v>
      </c>
      <c r="B1531" s="30">
        <v>8548.0</v>
      </c>
      <c r="C1531" s="31">
        <v>1529.0</v>
      </c>
      <c r="D1531" s="32" t="s">
        <v>1725</v>
      </c>
      <c r="E1531" s="94"/>
      <c r="F1531" s="94"/>
      <c r="G1531" s="76"/>
      <c r="H1531" s="63"/>
      <c r="I1531" s="63"/>
      <c r="J1531" s="51"/>
      <c r="K1531" s="69"/>
      <c r="L1531" s="65"/>
      <c r="M1531" s="65"/>
      <c r="N1531" s="98"/>
      <c r="O1531" s="293"/>
      <c r="P1531" s="98"/>
      <c r="Q1531" s="66"/>
      <c r="R1531" s="115"/>
      <c r="S1531" s="115"/>
      <c r="T1531" s="22"/>
      <c r="U1531" s="22"/>
      <c r="V1531" s="22"/>
      <c r="W1531" s="291"/>
      <c r="X1531" s="56"/>
      <c r="Y1531" s="72"/>
      <c r="Z1531" s="59" t="s">
        <v>20</v>
      </c>
      <c r="AA1531" s="41" t="s">
        <v>21</v>
      </c>
      <c r="AB1531" s="86">
        <v>0.85</v>
      </c>
      <c r="AC1531" s="87"/>
      <c r="AD1531" s="83"/>
      <c r="AE1531" s="83"/>
      <c r="AF1531" s="84"/>
      <c r="AG1531" s="45">
        <v>237.0</v>
      </c>
      <c r="AH1531" s="79"/>
      <c r="AI1531" s="80"/>
      <c r="AJ1531" s="80"/>
      <c r="AK1531" s="80"/>
      <c r="AL1531" s="14"/>
      <c r="AM1531" s="16" t="str">
        <f t="shared" si="10"/>
        <v>{s:'638548', v:237 , c:'放デイ２５・定超・評減・拘減・'},</v>
      </c>
      <c r="AN1531" s="16"/>
    </row>
    <row r="1532" ht="16.5" customHeight="1">
      <c r="A1532" s="29">
        <v>63.0</v>
      </c>
      <c r="B1532" s="30">
        <v>8549.0</v>
      </c>
      <c r="C1532" s="31">
        <v>1530.0</v>
      </c>
      <c r="D1532" s="32" t="s">
        <v>1726</v>
      </c>
      <c r="E1532" s="94"/>
      <c r="F1532" s="94"/>
      <c r="G1532" s="76"/>
      <c r="H1532" s="63"/>
      <c r="I1532" s="63"/>
      <c r="J1532" s="51"/>
      <c r="K1532" s="69"/>
      <c r="L1532" s="65"/>
      <c r="M1532" s="65"/>
      <c r="N1532" s="98"/>
      <c r="O1532" s="293"/>
      <c r="P1532" s="98"/>
      <c r="Q1532" s="66"/>
      <c r="R1532" s="33" t="s">
        <v>23</v>
      </c>
      <c r="S1532" s="124" t="s">
        <v>24</v>
      </c>
      <c r="T1532" s="7"/>
      <c r="U1532" s="7"/>
      <c r="V1532" s="7"/>
      <c r="W1532" s="152"/>
      <c r="X1532" s="41" t="s">
        <v>21</v>
      </c>
      <c r="Y1532" s="68">
        <v>0.7</v>
      </c>
      <c r="Z1532" s="88"/>
      <c r="AA1532" s="88"/>
      <c r="AB1532" s="89"/>
      <c r="AC1532" s="87"/>
      <c r="AD1532" s="90"/>
      <c r="AE1532" s="90"/>
      <c r="AF1532" s="91"/>
      <c r="AG1532" s="45">
        <v>195.0</v>
      </c>
      <c r="AH1532" s="79"/>
      <c r="AI1532" s="80"/>
      <c r="AJ1532" s="80"/>
      <c r="AK1532" s="80"/>
      <c r="AL1532" s="14"/>
      <c r="AM1532" s="16" t="str">
        <f t="shared" si="10"/>
        <v>{s:'638549', v:195 , c:'放デイ２５・定超・未計画・拘減・'},</v>
      </c>
      <c r="AN1532" s="16"/>
    </row>
    <row r="1533" ht="16.5" customHeight="1">
      <c r="A1533" s="29">
        <v>63.0</v>
      </c>
      <c r="B1533" s="30">
        <v>8550.0</v>
      </c>
      <c r="C1533" s="31">
        <v>1531.0</v>
      </c>
      <c r="D1533" s="32" t="s">
        <v>1727</v>
      </c>
      <c r="E1533" s="94"/>
      <c r="F1533" s="94"/>
      <c r="G1533" s="76"/>
      <c r="H1533" s="63"/>
      <c r="I1533" s="63"/>
      <c r="J1533" s="51"/>
      <c r="K1533" s="69"/>
      <c r="L1533" s="65"/>
      <c r="M1533" s="65"/>
      <c r="N1533" s="98"/>
      <c r="O1533" s="293"/>
      <c r="P1533" s="98"/>
      <c r="Q1533" s="66"/>
      <c r="R1533" s="70"/>
      <c r="S1533" s="110"/>
      <c r="T1533" s="22"/>
      <c r="U1533" s="22"/>
      <c r="V1533" s="22"/>
      <c r="W1533" s="291"/>
      <c r="X1533" s="56"/>
      <c r="Y1533" s="72"/>
      <c r="Z1533" s="73" t="s">
        <v>20</v>
      </c>
      <c r="AA1533" s="74" t="s">
        <v>21</v>
      </c>
      <c r="AB1533" s="92">
        <v>0.85</v>
      </c>
      <c r="AC1533" s="87"/>
      <c r="AD1533" s="90"/>
      <c r="AE1533" s="90"/>
      <c r="AF1533" s="91"/>
      <c r="AG1533" s="45">
        <v>165.0</v>
      </c>
      <c r="AH1533" s="79"/>
      <c r="AI1533" s="80"/>
      <c r="AJ1533" s="80"/>
      <c r="AK1533" s="80"/>
      <c r="AL1533" s="14"/>
      <c r="AM1533" s="16" t="str">
        <f t="shared" si="10"/>
        <v>{s:'638550', v:165 , c:'放デイ２５・定超・未計画・評減・拘減・'},</v>
      </c>
      <c r="AN1533" s="16"/>
    </row>
    <row r="1534" ht="16.5" customHeight="1">
      <c r="A1534" s="29">
        <v>63.0</v>
      </c>
      <c r="B1534" s="30">
        <v>8551.0</v>
      </c>
      <c r="C1534" s="31">
        <v>1532.0</v>
      </c>
      <c r="D1534" s="32" t="s">
        <v>1728</v>
      </c>
      <c r="E1534" s="94"/>
      <c r="F1534" s="94"/>
      <c r="G1534" s="76"/>
      <c r="H1534" s="63"/>
      <c r="I1534" s="63"/>
      <c r="J1534" s="51"/>
      <c r="K1534" s="69"/>
      <c r="L1534" s="65"/>
      <c r="M1534" s="65"/>
      <c r="N1534" s="98"/>
      <c r="O1534" s="293"/>
      <c r="P1534" s="98"/>
      <c r="Q1534" s="66"/>
      <c r="R1534" s="70"/>
      <c r="S1534" s="96" t="s">
        <v>27</v>
      </c>
      <c r="T1534" s="7"/>
      <c r="U1534" s="7"/>
      <c r="V1534" s="7"/>
      <c r="W1534" s="152"/>
      <c r="X1534" s="41" t="s">
        <v>21</v>
      </c>
      <c r="Y1534" s="68">
        <v>0.5</v>
      </c>
      <c r="Z1534" s="77"/>
      <c r="AA1534" s="77"/>
      <c r="AB1534" s="72"/>
      <c r="AC1534" s="87"/>
      <c r="AD1534" s="90"/>
      <c r="AE1534" s="90"/>
      <c r="AF1534" s="91"/>
      <c r="AG1534" s="45">
        <v>138.0</v>
      </c>
      <c r="AH1534" s="79"/>
      <c r="AI1534" s="80"/>
      <c r="AJ1534" s="80"/>
      <c r="AK1534" s="80"/>
      <c r="AL1534" s="14"/>
      <c r="AM1534" s="16" t="str">
        <f t="shared" si="10"/>
        <v>{s:'638551', v:138 , c:'放デイ２５・定超・未計画２・拘減・'},</v>
      </c>
      <c r="AN1534" s="16"/>
    </row>
    <row r="1535" ht="16.5" customHeight="1">
      <c r="A1535" s="29">
        <v>63.0</v>
      </c>
      <c r="B1535" s="30">
        <v>8552.0</v>
      </c>
      <c r="C1535" s="31">
        <v>1533.0</v>
      </c>
      <c r="D1535" s="32" t="s">
        <v>1729</v>
      </c>
      <c r="E1535" s="94"/>
      <c r="F1535" s="94"/>
      <c r="G1535" s="76"/>
      <c r="H1535" s="63"/>
      <c r="I1535" s="63"/>
      <c r="J1535" s="51"/>
      <c r="K1535" s="69"/>
      <c r="L1535" s="65"/>
      <c r="M1535" s="65"/>
      <c r="N1535" s="98"/>
      <c r="O1535" s="293"/>
      <c r="P1535" s="98"/>
      <c r="Q1535" s="66"/>
      <c r="R1535" s="78"/>
      <c r="S1535" s="115"/>
      <c r="T1535" s="22"/>
      <c r="U1535" s="22"/>
      <c r="V1535" s="22"/>
      <c r="W1535" s="291"/>
      <c r="X1535" s="56"/>
      <c r="Y1535" s="72"/>
      <c r="Z1535" s="73" t="s">
        <v>20</v>
      </c>
      <c r="AA1535" s="74" t="s">
        <v>21</v>
      </c>
      <c r="AB1535" s="92">
        <v>0.85</v>
      </c>
      <c r="AC1535" s="93"/>
      <c r="AD1535" s="77"/>
      <c r="AE1535" s="77"/>
      <c r="AF1535" s="72"/>
      <c r="AG1535" s="45">
        <v>117.0</v>
      </c>
      <c r="AH1535" s="79"/>
      <c r="AI1535" s="80"/>
      <c r="AJ1535" s="80"/>
      <c r="AK1535" s="80"/>
      <c r="AL1535" s="14"/>
      <c r="AM1535" s="16" t="str">
        <f t="shared" si="10"/>
        <v>{s:'638552', v:117 , c:'放デイ２５・定超・未計画２・評減・拘減・'},</v>
      </c>
      <c r="AN1535" s="16"/>
    </row>
    <row r="1536" ht="16.5" customHeight="1">
      <c r="A1536" s="29">
        <v>63.0</v>
      </c>
      <c r="B1536" s="30">
        <v>8553.0</v>
      </c>
      <c r="C1536" s="31">
        <v>1534.0</v>
      </c>
      <c r="D1536" s="32" t="s">
        <v>1730</v>
      </c>
      <c r="E1536" s="94"/>
      <c r="F1536" s="94"/>
      <c r="G1536" s="94"/>
      <c r="H1536" s="63"/>
      <c r="I1536" s="63"/>
      <c r="J1536" s="95"/>
      <c r="K1536" s="82" t="s">
        <v>38</v>
      </c>
      <c r="L1536" s="7"/>
      <c r="M1536" s="38"/>
      <c r="N1536" s="7"/>
      <c r="O1536" s="52"/>
      <c r="P1536" s="8"/>
      <c r="Q1536" s="54"/>
      <c r="R1536" s="287"/>
      <c r="S1536" s="287"/>
      <c r="T1536" s="7"/>
      <c r="U1536" s="7"/>
      <c r="V1536" s="7"/>
      <c r="W1536" s="152"/>
      <c r="X1536" s="41"/>
      <c r="Y1536" s="42"/>
      <c r="Z1536" s="43"/>
      <c r="AA1536" s="43"/>
      <c r="AB1536" s="43"/>
      <c r="AC1536" s="288"/>
      <c r="AD1536" s="43"/>
      <c r="AE1536" s="43"/>
      <c r="AF1536" s="44"/>
      <c r="AG1536" s="45">
        <v>289.0</v>
      </c>
      <c r="AH1536" s="79"/>
      <c r="AI1536" s="80"/>
      <c r="AJ1536" s="80"/>
      <c r="AK1536" s="80"/>
      <c r="AL1536" s="14"/>
      <c r="AM1536" s="16" t="str">
        <f t="shared" si="10"/>
        <v>{s:'638553', v:289 , c:'放デイ２５・有資格１１・定超・'},</v>
      </c>
      <c r="AN1536" s="16"/>
    </row>
    <row r="1537" ht="16.5" customHeight="1">
      <c r="A1537" s="29">
        <v>63.0</v>
      </c>
      <c r="B1537" s="30">
        <v>8554.0</v>
      </c>
      <c r="C1537" s="31">
        <v>1535.0</v>
      </c>
      <c r="D1537" s="32" t="s">
        <v>1731</v>
      </c>
      <c r="E1537" s="94"/>
      <c r="F1537" s="94"/>
      <c r="G1537" s="94"/>
      <c r="H1537" s="113"/>
      <c r="I1537" s="8"/>
      <c r="J1537" s="95"/>
      <c r="K1537" s="87"/>
      <c r="L1537" s="8">
        <v>6.0</v>
      </c>
      <c r="M1537" s="53" t="s">
        <v>40</v>
      </c>
      <c r="N1537" s="8"/>
      <c r="O1537" s="52"/>
      <c r="P1537" s="8"/>
      <c r="Q1537" s="54"/>
      <c r="R1537" s="290"/>
      <c r="S1537" s="290"/>
      <c r="T1537" s="22"/>
      <c r="U1537" s="22"/>
      <c r="V1537" s="22"/>
      <c r="W1537" s="291"/>
      <c r="X1537" s="56"/>
      <c r="Y1537" s="58"/>
      <c r="Z1537" s="59" t="s">
        <v>20</v>
      </c>
      <c r="AA1537" s="41" t="s">
        <v>21</v>
      </c>
      <c r="AB1537" s="60">
        <v>0.85</v>
      </c>
      <c r="AC1537" s="288"/>
      <c r="AD1537" s="43"/>
      <c r="AE1537" s="43"/>
      <c r="AF1537" s="44"/>
      <c r="AG1537" s="45">
        <v>246.0</v>
      </c>
      <c r="AH1537" s="79"/>
      <c r="AI1537" s="80"/>
      <c r="AJ1537" s="80"/>
      <c r="AK1537" s="80"/>
      <c r="AL1537" s="14"/>
      <c r="AM1537" s="16" t="str">
        <f t="shared" si="10"/>
        <v>{s:'638554', v:246 , c:'放デイ２５・有資格１１・定超・評減・'},</v>
      </c>
      <c r="AN1537" s="16"/>
    </row>
    <row r="1538" ht="16.5" customHeight="1">
      <c r="A1538" s="29">
        <v>63.0</v>
      </c>
      <c r="B1538" s="30">
        <v>8555.0</v>
      </c>
      <c r="C1538" s="31">
        <v>1536.0</v>
      </c>
      <c r="D1538" s="32" t="s">
        <v>1732</v>
      </c>
      <c r="E1538" s="94"/>
      <c r="F1538" s="94"/>
      <c r="G1538" s="94"/>
      <c r="H1538" s="98"/>
      <c r="I1538" s="8"/>
      <c r="J1538" s="54"/>
      <c r="K1538" s="87"/>
      <c r="L1538" s="65"/>
      <c r="M1538" s="65"/>
      <c r="N1538" s="98"/>
      <c r="O1538" s="293"/>
      <c r="P1538" s="98"/>
      <c r="Q1538" s="66"/>
      <c r="R1538" s="33" t="s">
        <v>23</v>
      </c>
      <c r="S1538" s="124" t="s">
        <v>24</v>
      </c>
      <c r="T1538" s="7"/>
      <c r="U1538" s="7"/>
      <c r="V1538" s="7"/>
      <c r="W1538" s="152"/>
      <c r="X1538" s="41" t="s">
        <v>21</v>
      </c>
      <c r="Y1538" s="68">
        <v>0.7</v>
      </c>
      <c r="Z1538" s="88"/>
      <c r="AA1538" s="88"/>
      <c r="AB1538" s="88"/>
      <c r="AC1538" s="297"/>
      <c r="AD1538" s="88"/>
      <c r="AE1538" s="88"/>
      <c r="AF1538" s="89"/>
      <c r="AG1538" s="114">
        <v>202.0</v>
      </c>
      <c r="AH1538" s="79"/>
      <c r="AI1538" s="80"/>
      <c r="AJ1538" s="80"/>
      <c r="AK1538" s="80"/>
      <c r="AL1538" s="14"/>
      <c r="AM1538" s="16" t="str">
        <f t="shared" si="10"/>
        <v>{s:'638555', v:202 , c:'放デイ２５・有資格１１・定超・未計画・'},</v>
      </c>
      <c r="AN1538" s="16"/>
    </row>
    <row r="1539" ht="16.5" customHeight="1">
      <c r="A1539" s="29">
        <v>63.0</v>
      </c>
      <c r="B1539" s="30">
        <v>8556.0</v>
      </c>
      <c r="C1539" s="31">
        <v>1537.0</v>
      </c>
      <c r="D1539" s="32" t="s">
        <v>1733</v>
      </c>
      <c r="E1539" s="94"/>
      <c r="F1539" s="94"/>
      <c r="G1539" s="94"/>
      <c r="H1539" s="98"/>
      <c r="I1539" s="8"/>
      <c r="J1539" s="54"/>
      <c r="K1539" s="87"/>
      <c r="L1539" s="65"/>
      <c r="M1539" s="65"/>
      <c r="N1539" s="98"/>
      <c r="O1539" s="293"/>
      <c r="P1539" s="98"/>
      <c r="Q1539" s="66"/>
      <c r="R1539" s="70"/>
      <c r="S1539" s="110"/>
      <c r="T1539" s="22"/>
      <c r="U1539" s="22"/>
      <c r="V1539" s="22"/>
      <c r="W1539" s="291"/>
      <c r="X1539" s="56"/>
      <c r="Y1539" s="72"/>
      <c r="Z1539" s="73" t="s">
        <v>20</v>
      </c>
      <c r="AA1539" s="74" t="s">
        <v>21</v>
      </c>
      <c r="AB1539" s="75">
        <v>0.85</v>
      </c>
      <c r="AC1539" s="288"/>
      <c r="AD1539" s="43"/>
      <c r="AE1539" s="43"/>
      <c r="AF1539" s="44"/>
      <c r="AG1539" s="114">
        <v>172.0</v>
      </c>
      <c r="AH1539" s="79"/>
      <c r="AI1539" s="80"/>
      <c r="AJ1539" s="80"/>
      <c r="AK1539" s="80"/>
      <c r="AL1539" s="14"/>
      <c r="AM1539" s="16" t="str">
        <f t="shared" si="10"/>
        <v>{s:'638556', v:172 , c:'放デイ２５・有資格１１・定超・未計画・評減・'},</v>
      </c>
      <c r="AN1539" s="16"/>
    </row>
    <row r="1540" ht="16.5" customHeight="1">
      <c r="A1540" s="29">
        <v>63.0</v>
      </c>
      <c r="B1540" s="30">
        <v>8557.0</v>
      </c>
      <c r="C1540" s="31">
        <v>1538.0</v>
      </c>
      <c r="D1540" s="32" t="s">
        <v>1734</v>
      </c>
      <c r="E1540" s="94"/>
      <c r="F1540" s="94"/>
      <c r="G1540" s="94"/>
      <c r="H1540" s="98"/>
      <c r="I1540" s="8"/>
      <c r="J1540" s="54"/>
      <c r="K1540" s="87"/>
      <c r="L1540" s="65"/>
      <c r="M1540" s="65"/>
      <c r="N1540" s="98"/>
      <c r="O1540" s="293"/>
      <c r="P1540" s="98"/>
      <c r="Q1540" s="66"/>
      <c r="R1540" s="70"/>
      <c r="S1540" s="124" t="s">
        <v>27</v>
      </c>
      <c r="T1540" s="7"/>
      <c r="U1540" s="7"/>
      <c r="V1540" s="7"/>
      <c r="W1540" s="152"/>
      <c r="X1540" s="41" t="s">
        <v>21</v>
      </c>
      <c r="Y1540" s="68">
        <v>0.5</v>
      </c>
      <c r="Z1540" s="77"/>
      <c r="AA1540" s="77"/>
      <c r="AB1540" s="77"/>
      <c r="AC1540" s="292"/>
      <c r="AD1540" s="77"/>
      <c r="AE1540" s="77"/>
      <c r="AF1540" s="72"/>
      <c r="AG1540" s="45">
        <v>145.0</v>
      </c>
      <c r="AH1540" s="79"/>
      <c r="AI1540" s="80"/>
      <c r="AJ1540" s="80"/>
      <c r="AK1540" s="80"/>
      <c r="AL1540" s="14"/>
      <c r="AM1540" s="16" t="str">
        <f t="shared" si="10"/>
        <v>{s:'638557', v:145 , c:'放デイ２５・有資格１１・定超・未計画２・'},</v>
      </c>
      <c r="AN1540" s="16"/>
    </row>
    <row r="1541" ht="16.5" customHeight="1">
      <c r="A1541" s="29">
        <v>63.0</v>
      </c>
      <c r="B1541" s="30">
        <v>8558.0</v>
      </c>
      <c r="C1541" s="31">
        <v>1539.0</v>
      </c>
      <c r="D1541" s="32" t="s">
        <v>1735</v>
      </c>
      <c r="E1541" s="94"/>
      <c r="F1541" s="94"/>
      <c r="G1541" s="94"/>
      <c r="H1541" s="98"/>
      <c r="I1541" s="8"/>
      <c r="J1541" s="54"/>
      <c r="K1541" s="87"/>
      <c r="L1541" s="65"/>
      <c r="M1541" s="65"/>
      <c r="N1541" s="98"/>
      <c r="O1541" s="293"/>
      <c r="P1541" s="98"/>
      <c r="Q1541" s="66"/>
      <c r="R1541" s="78"/>
      <c r="S1541" s="110"/>
      <c r="T1541" s="22"/>
      <c r="U1541" s="22"/>
      <c r="V1541" s="22"/>
      <c r="W1541" s="291"/>
      <c r="X1541" s="56"/>
      <c r="Y1541" s="72"/>
      <c r="Z1541" s="73" t="s">
        <v>20</v>
      </c>
      <c r="AA1541" s="74" t="s">
        <v>21</v>
      </c>
      <c r="AB1541" s="75">
        <v>0.85</v>
      </c>
      <c r="AC1541" s="288"/>
      <c r="AD1541" s="43"/>
      <c r="AE1541" s="43"/>
      <c r="AF1541" s="44"/>
      <c r="AG1541" s="45">
        <v>123.0</v>
      </c>
      <c r="AH1541" s="79"/>
      <c r="AI1541" s="80"/>
      <c r="AJ1541" s="80"/>
      <c r="AK1541" s="80"/>
      <c r="AL1541" s="14"/>
      <c r="AM1541" s="16" t="str">
        <f t="shared" si="10"/>
        <v>{s:'638558', v:123 , c:'放デイ２５・有資格１１・定超・未計画２・評減・'},</v>
      </c>
      <c r="AN1541" s="16"/>
    </row>
    <row r="1542" ht="16.5" customHeight="1">
      <c r="A1542" s="29">
        <v>63.0</v>
      </c>
      <c r="B1542" s="30">
        <v>8559.0</v>
      </c>
      <c r="C1542" s="31">
        <v>1540.0</v>
      </c>
      <c r="D1542" s="32" t="s">
        <v>1736</v>
      </c>
      <c r="E1542" s="94"/>
      <c r="F1542" s="94"/>
      <c r="G1542" s="94"/>
      <c r="H1542" s="98"/>
      <c r="I1542" s="8"/>
      <c r="J1542" s="54"/>
      <c r="K1542" s="69"/>
      <c r="L1542" s="65"/>
      <c r="M1542" s="65"/>
      <c r="N1542" s="98"/>
      <c r="O1542" s="293"/>
      <c r="P1542" s="98"/>
      <c r="Q1542" s="66"/>
      <c r="R1542" s="124"/>
      <c r="S1542" s="96"/>
      <c r="T1542" s="7"/>
      <c r="U1542" s="7"/>
      <c r="V1542" s="7"/>
      <c r="W1542" s="152"/>
      <c r="X1542" s="41"/>
      <c r="Y1542" s="68"/>
      <c r="Z1542" s="43"/>
      <c r="AA1542" s="43"/>
      <c r="AB1542" s="44"/>
      <c r="AC1542" s="82" t="s">
        <v>30</v>
      </c>
      <c r="AD1542" s="41">
        <v>5.0</v>
      </c>
      <c r="AE1542" s="41"/>
      <c r="AF1542" s="151" t="s">
        <v>31</v>
      </c>
      <c r="AG1542" s="45">
        <v>284.0</v>
      </c>
      <c r="AH1542" s="79"/>
      <c r="AI1542" s="80"/>
      <c r="AJ1542" s="80"/>
      <c r="AK1542" s="80"/>
      <c r="AL1542" s="14"/>
      <c r="AM1542" s="16" t="str">
        <f t="shared" si="10"/>
        <v>{s:'638559', v:284 , c:'放デイ２５・有資格１１・定超・拘減・'},</v>
      </c>
      <c r="AN1542" s="16"/>
    </row>
    <row r="1543" ht="16.5" customHeight="1">
      <c r="A1543" s="29">
        <v>63.0</v>
      </c>
      <c r="B1543" s="30">
        <v>8560.0</v>
      </c>
      <c r="C1543" s="31">
        <v>1541.0</v>
      </c>
      <c r="D1543" s="32" t="s">
        <v>1737</v>
      </c>
      <c r="E1543" s="94"/>
      <c r="F1543" s="94"/>
      <c r="G1543" s="94"/>
      <c r="H1543" s="98"/>
      <c r="I1543" s="8"/>
      <c r="J1543" s="54"/>
      <c r="K1543" s="69"/>
      <c r="L1543" s="65"/>
      <c r="M1543" s="65"/>
      <c r="N1543" s="98"/>
      <c r="O1543" s="293"/>
      <c r="P1543" s="98"/>
      <c r="Q1543" s="66"/>
      <c r="R1543" s="110"/>
      <c r="S1543" s="115"/>
      <c r="T1543" s="22"/>
      <c r="U1543" s="22"/>
      <c r="V1543" s="22"/>
      <c r="W1543" s="291"/>
      <c r="X1543" s="56"/>
      <c r="Y1543" s="72"/>
      <c r="Z1543" s="59" t="s">
        <v>20</v>
      </c>
      <c r="AA1543" s="41" t="s">
        <v>21</v>
      </c>
      <c r="AB1543" s="86">
        <v>0.85</v>
      </c>
      <c r="AC1543" s="87"/>
      <c r="AD1543" s="83"/>
      <c r="AE1543" s="83"/>
      <c r="AF1543" s="84"/>
      <c r="AG1543" s="45">
        <v>241.0</v>
      </c>
      <c r="AH1543" s="79"/>
      <c r="AI1543" s="80"/>
      <c r="AJ1543" s="80"/>
      <c r="AK1543" s="80"/>
      <c r="AL1543" s="14"/>
      <c r="AM1543" s="16" t="str">
        <f t="shared" si="10"/>
        <v>{s:'638560', v:241 , c:'放デイ２５・有資格１１・定超・評減・拘減・'},</v>
      </c>
      <c r="AN1543" s="16"/>
    </row>
    <row r="1544" ht="16.5" customHeight="1">
      <c r="A1544" s="29">
        <v>63.0</v>
      </c>
      <c r="B1544" s="30">
        <v>8561.0</v>
      </c>
      <c r="C1544" s="31">
        <v>1542.0</v>
      </c>
      <c r="D1544" s="32" t="s">
        <v>1738</v>
      </c>
      <c r="E1544" s="94"/>
      <c r="F1544" s="94"/>
      <c r="G1544" s="94"/>
      <c r="H1544" s="98"/>
      <c r="I1544" s="8"/>
      <c r="J1544" s="54"/>
      <c r="K1544" s="69"/>
      <c r="L1544" s="65"/>
      <c r="M1544" s="65"/>
      <c r="N1544" s="98"/>
      <c r="O1544" s="293"/>
      <c r="P1544" s="98"/>
      <c r="Q1544" s="66"/>
      <c r="R1544" s="33" t="s">
        <v>23</v>
      </c>
      <c r="S1544" s="124" t="s">
        <v>24</v>
      </c>
      <c r="T1544" s="7"/>
      <c r="U1544" s="7"/>
      <c r="V1544" s="7"/>
      <c r="W1544" s="152"/>
      <c r="X1544" s="41" t="s">
        <v>21</v>
      </c>
      <c r="Y1544" s="68">
        <v>0.7</v>
      </c>
      <c r="Z1544" s="88"/>
      <c r="AA1544" s="88"/>
      <c r="AB1544" s="89"/>
      <c r="AC1544" s="87"/>
      <c r="AD1544" s="90"/>
      <c r="AE1544" s="90"/>
      <c r="AF1544" s="91"/>
      <c r="AG1544" s="114">
        <v>197.0</v>
      </c>
      <c r="AH1544" s="79"/>
      <c r="AI1544" s="80"/>
      <c r="AJ1544" s="80"/>
      <c r="AK1544" s="80"/>
      <c r="AL1544" s="14"/>
      <c r="AM1544" s="16" t="str">
        <f t="shared" si="10"/>
        <v>{s:'638561', v:197 , c:'放デイ２５・有資格１１・定超・未計画・拘減・'},</v>
      </c>
      <c r="AN1544" s="16"/>
    </row>
    <row r="1545" ht="16.5" customHeight="1">
      <c r="A1545" s="29">
        <v>63.0</v>
      </c>
      <c r="B1545" s="30">
        <v>8562.0</v>
      </c>
      <c r="C1545" s="31">
        <v>1543.0</v>
      </c>
      <c r="D1545" s="32" t="s">
        <v>1739</v>
      </c>
      <c r="E1545" s="94"/>
      <c r="F1545" s="94"/>
      <c r="G1545" s="94"/>
      <c r="H1545" s="98"/>
      <c r="I1545" s="8"/>
      <c r="J1545" s="54"/>
      <c r="K1545" s="69"/>
      <c r="L1545" s="65"/>
      <c r="M1545" s="65"/>
      <c r="N1545" s="98"/>
      <c r="O1545" s="293"/>
      <c r="P1545" s="98"/>
      <c r="Q1545" s="66"/>
      <c r="R1545" s="70"/>
      <c r="S1545" s="110"/>
      <c r="T1545" s="22"/>
      <c r="U1545" s="22"/>
      <c r="V1545" s="22"/>
      <c r="W1545" s="291"/>
      <c r="X1545" s="56"/>
      <c r="Y1545" s="72"/>
      <c r="Z1545" s="73" t="s">
        <v>20</v>
      </c>
      <c r="AA1545" s="74" t="s">
        <v>21</v>
      </c>
      <c r="AB1545" s="92">
        <v>0.85</v>
      </c>
      <c r="AC1545" s="87"/>
      <c r="AD1545" s="90"/>
      <c r="AE1545" s="90"/>
      <c r="AF1545" s="91"/>
      <c r="AG1545" s="114">
        <v>167.0</v>
      </c>
      <c r="AH1545" s="79"/>
      <c r="AI1545" s="80"/>
      <c r="AJ1545" s="80"/>
      <c r="AK1545" s="80"/>
      <c r="AL1545" s="14"/>
      <c r="AM1545" s="16" t="str">
        <f t="shared" si="10"/>
        <v>{s:'638562', v:167 , c:'放デイ２５・有資格１１・定超・未計画・評減・拘減・'},</v>
      </c>
      <c r="AN1545" s="16"/>
    </row>
    <row r="1546" ht="16.5" customHeight="1">
      <c r="A1546" s="29">
        <v>63.0</v>
      </c>
      <c r="B1546" s="30">
        <v>8563.0</v>
      </c>
      <c r="C1546" s="31">
        <v>1544.0</v>
      </c>
      <c r="D1546" s="32" t="s">
        <v>1740</v>
      </c>
      <c r="E1546" s="94"/>
      <c r="F1546" s="94"/>
      <c r="G1546" s="94"/>
      <c r="H1546" s="98"/>
      <c r="I1546" s="8"/>
      <c r="J1546" s="54"/>
      <c r="K1546" s="69"/>
      <c r="L1546" s="65"/>
      <c r="M1546" s="65"/>
      <c r="N1546" s="98"/>
      <c r="O1546" s="293"/>
      <c r="P1546" s="98"/>
      <c r="Q1546" s="66"/>
      <c r="R1546" s="70"/>
      <c r="S1546" s="96" t="s">
        <v>27</v>
      </c>
      <c r="T1546" s="7"/>
      <c r="U1546" s="7"/>
      <c r="V1546" s="7"/>
      <c r="W1546" s="152"/>
      <c r="X1546" s="41" t="s">
        <v>21</v>
      </c>
      <c r="Y1546" s="68">
        <v>0.5</v>
      </c>
      <c r="Z1546" s="77"/>
      <c r="AA1546" s="77"/>
      <c r="AB1546" s="72"/>
      <c r="AC1546" s="87"/>
      <c r="AD1546" s="90"/>
      <c r="AE1546" s="90"/>
      <c r="AF1546" s="91"/>
      <c r="AG1546" s="45">
        <v>140.0</v>
      </c>
      <c r="AH1546" s="79"/>
      <c r="AI1546" s="80"/>
      <c r="AJ1546" s="80"/>
      <c r="AK1546" s="80"/>
      <c r="AL1546" s="14"/>
      <c r="AM1546" s="16" t="str">
        <f t="shared" si="10"/>
        <v>{s:'638563', v:140 , c:'放デイ２５・有資格１１・定超・未計画２・拘減・'},</v>
      </c>
      <c r="AN1546" s="16"/>
    </row>
    <row r="1547" ht="16.5" customHeight="1">
      <c r="A1547" s="29">
        <v>63.0</v>
      </c>
      <c r="B1547" s="30">
        <v>8564.0</v>
      </c>
      <c r="C1547" s="31">
        <v>1545.0</v>
      </c>
      <c r="D1547" s="32" t="s">
        <v>1741</v>
      </c>
      <c r="E1547" s="94"/>
      <c r="F1547" s="94"/>
      <c r="G1547" s="107"/>
      <c r="H1547" s="108"/>
      <c r="I1547" s="22"/>
      <c r="J1547" s="109"/>
      <c r="K1547" s="110"/>
      <c r="L1547" s="115"/>
      <c r="M1547" s="115"/>
      <c r="N1547" s="116"/>
      <c r="O1547" s="293"/>
      <c r="P1547" s="98"/>
      <c r="Q1547" s="66"/>
      <c r="R1547" s="78"/>
      <c r="S1547" s="115"/>
      <c r="T1547" s="22"/>
      <c r="U1547" s="22"/>
      <c r="V1547" s="22"/>
      <c r="W1547" s="291"/>
      <c r="X1547" s="56"/>
      <c r="Y1547" s="72"/>
      <c r="Z1547" s="73" t="s">
        <v>20</v>
      </c>
      <c r="AA1547" s="74" t="s">
        <v>21</v>
      </c>
      <c r="AB1547" s="92">
        <v>0.85</v>
      </c>
      <c r="AC1547" s="93"/>
      <c r="AD1547" s="77"/>
      <c r="AE1547" s="77"/>
      <c r="AF1547" s="72"/>
      <c r="AG1547" s="45">
        <v>118.0</v>
      </c>
      <c r="AH1547" s="79"/>
      <c r="AI1547" s="80"/>
      <c r="AJ1547" s="80"/>
      <c r="AK1547" s="80"/>
      <c r="AL1547" s="14"/>
      <c r="AM1547" s="16" t="str">
        <f t="shared" si="10"/>
        <v>{s:'638564', v:118 , c:'放デイ２５・有資格１１・定超・未計画２・評減・拘減・'},</v>
      </c>
      <c r="AN1547" s="16"/>
    </row>
    <row r="1548" ht="16.5" customHeight="1">
      <c r="A1548" s="29">
        <v>63.0</v>
      </c>
      <c r="B1548" s="30">
        <v>8571.0</v>
      </c>
      <c r="C1548" s="31">
        <v>1546.0</v>
      </c>
      <c r="D1548" s="32" t="s">
        <v>1742</v>
      </c>
      <c r="E1548" s="94"/>
      <c r="F1548" s="94"/>
      <c r="G1548" s="102" t="s">
        <v>77</v>
      </c>
      <c r="H1548" s="35"/>
      <c r="I1548" s="35"/>
      <c r="J1548" s="36"/>
      <c r="K1548" s="168"/>
      <c r="L1548" s="7"/>
      <c r="M1548" s="38"/>
      <c r="N1548" s="7"/>
      <c r="O1548" s="52"/>
      <c r="P1548" s="8"/>
      <c r="Q1548" s="54"/>
      <c r="R1548" s="287"/>
      <c r="S1548" s="287"/>
      <c r="T1548" s="7"/>
      <c r="U1548" s="7"/>
      <c r="V1548" s="7"/>
      <c r="W1548" s="152"/>
      <c r="X1548" s="41"/>
      <c r="Y1548" s="42"/>
      <c r="Z1548" s="43"/>
      <c r="AA1548" s="43"/>
      <c r="AB1548" s="43"/>
      <c r="AC1548" s="288"/>
      <c r="AD1548" s="43"/>
      <c r="AE1548" s="43"/>
      <c r="AF1548" s="44"/>
      <c r="AG1548" s="45">
        <v>214.0</v>
      </c>
      <c r="AH1548" s="79"/>
      <c r="AI1548" s="80"/>
      <c r="AJ1548" s="80"/>
      <c r="AK1548" s="80"/>
      <c r="AL1548" s="14"/>
      <c r="AM1548" s="16" t="str">
        <f t="shared" si="10"/>
        <v>{s:'638571', v:214 , c:'放デイ２６・定超・'},</v>
      </c>
      <c r="AN1548" s="16"/>
    </row>
    <row r="1549" ht="16.5" customHeight="1">
      <c r="A1549" s="29">
        <v>63.0</v>
      </c>
      <c r="B1549" s="30">
        <v>8572.0</v>
      </c>
      <c r="C1549" s="31">
        <v>1547.0</v>
      </c>
      <c r="D1549" s="32" t="s">
        <v>1743</v>
      </c>
      <c r="E1549" s="94"/>
      <c r="F1549" s="94"/>
      <c r="G1549" s="104"/>
      <c r="H1549" s="50" t="str">
        <f>'30放課後等デイ(基本１)'!G1559</f>
        <v/>
      </c>
      <c r="I1549" s="8" t="s">
        <v>9</v>
      </c>
      <c r="J1549" s="51"/>
      <c r="K1549" s="94"/>
      <c r="L1549" s="8"/>
      <c r="M1549" s="53"/>
      <c r="N1549" s="8"/>
      <c r="O1549" s="52"/>
      <c r="P1549" s="8"/>
      <c r="Q1549" s="54"/>
      <c r="R1549" s="290"/>
      <c r="S1549" s="290"/>
      <c r="T1549" s="22"/>
      <c r="U1549" s="22"/>
      <c r="V1549" s="22"/>
      <c r="W1549" s="291"/>
      <c r="X1549" s="56"/>
      <c r="Y1549" s="58"/>
      <c r="Z1549" s="59" t="s">
        <v>20</v>
      </c>
      <c r="AA1549" s="41" t="s">
        <v>21</v>
      </c>
      <c r="AB1549" s="60">
        <v>0.85</v>
      </c>
      <c r="AC1549" s="288"/>
      <c r="AD1549" s="43"/>
      <c r="AE1549" s="43"/>
      <c r="AF1549" s="44"/>
      <c r="AG1549" s="45">
        <v>182.0</v>
      </c>
      <c r="AH1549" s="79"/>
      <c r="AI1549" s="80"/>
      <c r="AJ1549" s="80"/>
      <c r="AK1549" s="80"/>
      <c r="AL1549" s="14"/>
      <c r="AM1549" s="16" t="str">
        <f t="shared" si="10"/>
        <v>{s:'638572', v:182 , c:'放デイ２６・定超・評減・'},</v>
      </c>
      <c r="AN1549" s="16"/>
    </row>
    <row r="1550" ht="16.5" customHeight="1">
      <c r="A1550" s="29">
        <v>63.0</v>
      </c>
      <c r="B1550" s="30">
        <v>8573.0</v>
      </c>
      <c r="C1550" s="31">
        <v>1548.0</v>
      </c>
      <c r="D1550" s="32" t="s">
        <v>1744</v>
      </c>
      <c r="E1550" s="94"/>
      <c r="F1550" s="94"/>
      <c r="G1550" s="104"/>
      <c r="H1550" s="63"/>
      <c r="I1550" s="63"/>
      <c r="J1550" s="51"/>
      <c r="K1550" s="69"/>
      <c r="L1550" s="65"/>
      <c r="M1550" s="65"/>
      <c r="N1550" s="98"/>
      <c r="O1550" s="293"/>
      <c r="P1550" s="98"/>
      <c r="Q1550" s="66"/>
      <c r="R1550" s="33" t="s">
        <v>23</v>
      </c>
      <c r="S1550" s="124" t="s">
        <v>24</v>
      </c>
      <c r="T1550" s="7"/>
      <c r="U1550" s="7"/>
      <c r="V1550" s="7"/>
      <c r="W1550" s="152"/>
      <c r="X1550" s="41" t="s">
        <v>21</v>
      </c>
      <c r="Y1550" s="68">
        <v>0.7</v>
      </c>
      <c r="Z1550" s="88"/>
      <c r="AA1550" s="88"/>
      <c r="AB1550" s="88"/>
      <c r="AC1550" s="297"/>
      <c r="AD1550" s="88"/>
      <c r="AE1550" s="88"/>
      <c r="AF1550" s="89"/>
      <c r="AG1550" s="45">
        <v>150.0</v>
      </c>
      <c r="AH1550" s="79"/>
      <c r="AI1550" s="80"/>
      <c r="AJ1550" s="80"/>
      <c r="AK1550" s="80"/>
      <c r="AL1550" s="14"/>
      <c r="AM1550" s="16" t="str">
        <f t="shared" si="10"/>
        <v>{s:'638573', v:150 , c:'放デイ２６・定超・未計画・'},</v>
      </c>
      <c r="AN1550" s="16"/>
    </row>
    <row r="1551" ht="16.5" customHeight="1">
      <c r="A1551" s="29">
        <v>63.0</v>
      </c>
      <c r="B1551" s="30">
        <v>8574.0</v>
      </c>
      <c r="C1551" s="31">
        <v>1549.0</v>
      </c>
      <c r="D1551" s="32" t="s">
        <v>1745</v>
      </c>
      <c r="E1551" s="94"/>
      <c r="F1551" s="94"/>
      <c r="G1551" s="104"/>
      <c r="H1551" s="63"/>
      <c r="I1551" s="63"/>
      <c r="J1551" s="51"/>
      <c r="K1551" s="69"/>
      <c r="L1551" s="65"/>
      <c r="M1551" s="65"/>
      <c r="N1551" s="98"/>
      <c r="O1551" s="293"/>
      <c r="P1551" s="98"/>
      <c r="Q1551" s="66"/>
      <c r="R1551" s="70"/>
      <c r="S1551" s="110"/>
      <c r="T1551" s="22"/>
      <c r="U1551" s="22"/>
      <c r="V1551" s="22"/>
      <c r="W1551" s="291"/>
      <c r="X1551" s="56"/>
      <c r="Y1551" s="72"/>
      <c r="Z1551" s="73" t="s">
        <v>20</v>
      </c>
      <c r="AA1551" s="74" t="s">
        <v>21</v>
      </c>
      <c r="AB1551" s="75">
        <v>0.85</v>
      </c>
      <c r="AC1551" s="288"/>
      <c r="AD1551" s="43"/>
      <c r="AE1551" s="43"/>
      <c r="AF1551" s="44"/>
      <c r="AG1551" s="45">
        <v>128.0</v>
      </c>
      <c r="AH1551" s="79"/>
      <c r="AI1551" s="80"/>
      <c r="AJ1551" s="80"/>
      <c r="AK1551" s="80"/>
      <c r="AL1551" s="14"/>
      <c r="AM1551" s="16" t="str">
        <f t="shared" si="10"/>
        <v>{s:'638574', v:128 , c:'放デイ２６・定超・未計画・評減・'},</v>
      </c>
      <c r="AN1551" s="16"/>
    </row>
    <row r="1552" ht="16.5" customHeight="1">
      <c r="A1552" s="29">
        <v>63.0</v>
      </c>
      <c r="B1552" s="30">
        <v>8575.0</v>
      </c>
      <c r="C1552" s="31">
        <v>1550.0</v>
      </c>
      <c r="D1552" s="32" t="s">
        <v>1746</v>
      </c>
      <c r="E1552" s="94"/>
      <c r="F1552" s="94"/>
      <c r="G1552" s="104"/>
      <c r="H1552" s="63"/>
      <c r="I1552" s="63"/>
      <c r="J1552" s="51"/>
      <c r="K1552" s="69"/>
      <c r="L1552" s="65"/>
      <c r="M1552" s="65"/>
      <c r="N1552" s="98"/>
      <c r="O1552" s="293"/>
      <c r="P1552" s="98"/>
      <c r="Q1552" s="66"/>
      <c r="R1552" s="70"/>
      <c r="S1552" s="124" t="s">
        <v>27</v>
      </c>
      <c r="T1552" s="7"/>
      <c r="U1552" s="7"/>
      <c r="V1552" s="7"/>
      <c r="W1552" s="152"/>
      <c r="X1552" s="41" t="s">
        <v>21</v>
      </c>
      <c r="Y1552" s="68">
        <v>0.5</v>
      </c>
      <c r="Z1552" s="77"/>
      <c r="AA1552" s="77"/>
      <c r="AB1552" s="77"/>
      <c r="AC1552" s="292"/>
      <c r="AD1552" s="77"/>
      <c r="AE1552" s="77"/>
      <c r="AF1552" s="72"/>
      <c r="AG1552" s="114">
        <v>107.0</v>
      </c>
      <c r="AH1552" s="79"/>
      <c r="AI1552" s="80"/>
      <c r="AJ1552" s="80"/>
      <c r="AK1552" s="80"/>
      <c r="AL1552" s="14"/>
      <c r="AM1552" s="16" t="str">
        <f t="shared" si="10"/>
        <v>{s:'638575', v:107 , c:'放デイ２６・定超・未計画２・'},</v>
      </c>
      <c r="AN1552" s="16"/>
    </row>
    <row r="1553" ht="16.5" customHeight="1">
      <c r="A1553" s="29">
        <v>63.0</v>
      </c>
      <c r="B1553" s="30">
        <v>8576.0</v>
      </c>
      <c r="C1553" s="31">
        <v>1551.0</v>
      </c>
      <c r="D1553" s="32" t="s">
        <v>1747</v>
      </c>
      <c r="E1553" s="94"/>
      <c r="F1553" s="94"/>
      <c r="G1553" s="76"/>
      <c r="H1553" s="63"/>
      <c r="I1553" s="63"/>
      <c r="J1553" s="51"/>
      <c r="K1553" s="69"/>
      <c r="L1553" s="65"/>
      <c r="M1553" s="65"/>
      <c r="N1553" s="98"/>
      <c r="O1553" s="293"/>
      <c r="P1553" s="98"/>
      <c r="Q1553" s="66"/>
      <c r="R1553" s="78"/>
      <c r="S1553" s="110"/>
      <c r="T1553" s="22"/>
      <c r="U1553" s="22"/>
      <c r="V1553" s="22"/>
      <c r="W1553" s="291"/>
      <c r="X1553" s="56"/>
      <c r="Y1553" s="72"/>
      <c r="Z1553" s="73" t="s">
        <v>20</v>
      </c>
      <c r="AA1553" s="74" t="s">
        <v>21</v>
      </c>
      <c r="AB1553" s="75">
        <v>0.85</v>
      </c>
      <c r="AC1553" s="288"/>
      <c r="AD1553" s="43"/>
      <c r="AE1553" s="43"/>
      <c r="AF1553" s="44"/>
      <c r="AG1553" s="114">
        <v>91.0</v>
      </c>
      <c r="AH1553" s="79"/>
      <c r="AI1553" s="80"/>
      <c r="AJ1553" s="80"/>
      <c r="AK1553" s="80"/>
      <c r="AL1553" s="14"/>
      <c r="AM1553" s="16" t="str">
        <f t="shared" si="10"/>
        <v>{s:'638576', v:91 , c:'放デイ２６・定超・未計画２・評減・'},</v>
      </c>
      <c r="AN1553" s="16"/>
    </row>
    <row r="1554" ht="16.5" customHeight="1">
      <c r="A1554" s="29">
        <v>63.0</v>
      </c>
      <c r="B1554" s="30">
        <v>8577.0</v>
      </c>
      <c r="C1554" s="31">
        <v>1552.0</v>
      </c>
      <c r="D1554" s="32" t="s">
        <v>1748</v>
      </c>
      <c r="E1554" s="94"/>
      <c r="F1554" s="94"/>
      <c r="G1554" s="76"/>
      <c r="H1554" s="63"/>
      <c r="I1554" s="63"/>
      <c r="J1554" s="51"/>
      <c r="K1554" s="69"/>
      <c r="L1554" s="65"/>
      <c r="M1554" s="65"/>
      <c r="N1554" s="98"/>
      <c r="O1554" s="293"/>
      <c r="P1554" s="98"/>
      <c r="Q1554" s="66"/>
      <c r="R1554" s="96"/>
      <c r="S1554" s="96"/>
      <c r="T1554" s="7"/>
      <c r="U1554" s="7"/>
      <c r="V1554" s="7"/>
      <c r="W1554" s="152"/>
      <c r="X1554" s="41"/>
      <c r="Y1554" s="68"/>
      <c r="Z1554" s="43"/>
      <c r="AA1554" s="43"/>
      <c r="AB1554" s="44"/>
      <c r="AC1554" s="82" t="s">
        <v>30</v>
      </c>
      <c r="AD1554" s="83">
        <v>5.0</v>
      </c>
      <c r="AE1554" s="83"/>
      <c r="AF1554" s="84" t="s">
        <v>31</v>
      </c>
      <c r="AG1554" s="45">
        <v>209.0</v>
      </c>
      <c r="AH1554" s="79"/>
      <c r="AI1554" s="80"/>
      <c r="AJ1554" s="80"/>
      <c r="AK1554" s="80"/>
      <c r="AL1554" s="14"/>
      <c r="AM1554" s="16" t="str">
        <f t="shared" si="10"/>
        <v>{s:'638577', v:209 , c:'放デイ２６・定超・拘減・'},</v>
      </c>
      <c r="AN1554" s="16"/>
    </row>
    <row r="1555" ht="16.5" customHeight="1">
      <c r="A1555" s="29">
        <v>63.0</v>
      </c>
      <c r="B1555" s="30">
        <v>8578.0</v>
      </c>
      <c r="C1555" s="31">
        <v>1553.0</v>
      </c>
      <c r="D1555" s="32" t="s">
        <v>1749</v>
      </c>
      <c r="E1555" s="94"/>
      <c r="F1555" s="94"/>
      <c r="G1555" s="76"/>
      <c r="H1555" s="63"/>
      <c r="I1555" s="63"/>
      <c r="J1555" s="51"/>
      <c r="K1555" s="69"/>
      <c r="L1555" s="65"/>
      <c r="M1555" s="65"/>
      <c r="N1555" s="98"/>
      <c r="O1555" s="293"/>
      <c r="P1555" s="98"/>
      <c r="Q1555" s="66"/>
      <c r="R1555" s="115"/>
      <c r="S1555" s="115"/>
      <c r="T1555" s="22"/>
      <c r="U1555" s="22"/>
      <c r="V1555" s="22"/>
      <c r="W1555" s="291"/>
      <c r="X1555" s="56"/>
      <c r="Y1555" s="72"/>
      <c r="Z1555" s="59" t="s">
        <v>20</v>
      </c>
      <c r="AA1555" s="41" t="s">
        <v>21</v>
      </c>
      <c r="AB1555" s="86">
        <v>0.85</v>
      </c>
      <c r="AC1555" s="87"/>
      <c r="AD1555" s="83"/>
      <c r="AE1555" s="83"/>
      <c r="AF1555" s="84"/>
      <c r="AG1555" s="45">
        <v>177.0</v>
      </c>
      <c r="AH1555" s="79"/>
      <c r="AI1555" s="80"/>
      <c r="AJ1555" s="80"/>
      <c r="AK1555" s="80"/>
      <c r="AL1555" s="14"/>
      <c r="AM1555" s="16" t="str">
        <f t="shared" si="10"/>
        <v>{s:'638578', v:177 , c:'放デイ２６・定超・評減・拘減・'},</v>
      </c>
      <c r="AN1555" s="16"/>
    </row>
    <row r="1556" ht="16.5" customHeight="1">
      <c r="A1556" s="29">
        <v>63.0</v>
      </c>
      <c r="B1556" s="30">
        <v>8579.0</v>
      </c>
      <c r="C1556" s="31">
        <v>1554.0</v>
      </c>
      <c r="D1556" s="32" t="s">
        <v>1750</v>
      </c>
      <c r="E1556" s="94"/>
      <c r="F1556" s="94"/>
      <c r="G1556" s="76"/>
      <c r="H1556" s="63"/>
      <c r="I1556" s="63"/>
      <c r="J1556" s="51"/>
      <c r="K1556" s="69"/>
      <c r="L1556" s="65"/>
      <c r="M1556" s="65"/>
      <c r="N1556" s="98"/>
      <c r="O1556" s="293"/>
      <c r="P1556" s="98"/>
      <c r="Q1556" s="66"/>
      <c r="R1556" s="33" t="s">
        <v>23</v>
      </c>
      <c r="S1556" s="124" t="s">
        <v>24</v>
      </c>
      <c r="T1556" s="7"/>
      <c r="U1556" s="7"/>
      <c r="V1556" s="7"/>
      <c r="W1556" s="152"/>
      <c r="X1556" s="41" t="s">
        <v>21</v>
      </c>
      <c r="Y1556" s="68">
        <v>0.7</v>
      </c>
      <c r="Z1556" s="88"/>
      <c r="AA1556" s="88"/>
      <c r="AB1556" s="89"/>
      <c r="AC1556" s="87"/>
      <c r="AD1556" s="90"/>
      <c r="AE1556" s="90"/>
      <c r="AF1556" s="91"/>
      <c r="AG1556" s="45">
        <v>145.0</v>
      </c>
      <c r="AH1556" s="79"/>
      <c r="AI1556" s="80"/>
      <c r="AJ1556" s="80"/>
      <c r="AK1556" s="80"/>
      <c r="AL1556" s="14"/>
      <c r="AM1556" s="16" t="str">
        <f t="shared" si="10"/>
        <v>{s:'638579', v:145 , c:'放デイ２６・定超・未計画・拘減・'},</v>
      </c>
      <c r="AN1556" s="16"/>
    </row>
    <row r="1557" ht="16.5" customHeight="1">
      <c r="A1557" s="29">
        <v>63.0</v>
      </c>
      <c r="B1557" s="30">
        <v>8580.0</v>
      </c>
      <c r="C1557" s="31">
        <v>1555.0</v>
      </c>
      <c r="D1557" s="32" t="s">
        <v>1751</v>
      </c>
      <c r="E1557" s="94"/>
      <c r="F1557" s="94"/>
      <c r="G1557" s="76"/>
      <c r="H1557" s="63"/>
      <c r="I1557" s="63"/>
      <c r="J1557" s="51"/>
      <c r="K1557" s="69"/>
      <c r="L1557" s="65"/>
      <c r="M1557" s="65"/>
      <c r="N1557" s="98"/>
      <c r="O1557" s="293"/>
      <c r="P1557" s="98"/>
      <c r="Q1557" s="66"/>
      <c r="R1557" s="70"/>
      <c r="S1557" s="110"/>
      <c r="T1557" s="22"/>
      <c r="U1557" s="22"/>
      <c r="V1557" s="22"/>
      <c r="W1557" s="291"/>
      <c r="X1557" s="56"/>
      <c r="Y1557" s="72"/>
      <c r="Z1557" s="73" t="s">
        <v>20</v>
      </c>
      <c r="AA1557" s="74" t="s">
        <v>21</v>
      </c>
      <c r="AB1557" s="92">
        <v>0.85</v>
      </c>
      <c r="AC1557" s="87"/>
      <c r="AD1557" s="90"/>
      <c r="AE1557" s="90"/>
      <c r="AF1557" s="91"/>
      <c r="AG1557" s="45">
        <v>123.0</v>
      </c>
      <c r="AH1557" s="79"/>
      <c r="AI1557" s="80"/>
      <c r="AJ1557" s="80"/>
      <c r="AK1557" s="80"/>
      <c r="AL1557" s="14"/>
      <c r="AM1557" s="16" t="str">
        <f t="shared" si="10"/>
        <v>{s:'638580', v:123 , c:'放デイ２６・定超・未計画・評減・拘減・'},</v>
      </c>
      <c r="AN1557" s="16"/>
    </row>
    <row r="1558" ht="16.5" customHeight="1">
      <c r="A1558" s="29">
        <v>63.0</v>
      </c>
      <c r="B1558" s="30">
        <v>8581.0</v>
      </c>
      <c r="C1558" s="31">
        <v>1556.0</v>
      </c>
      <c r="D1558" s="32" t="s">
        <v>1752</v>
      </c>
      <c r="E1558" s="94"/>
      <c r="F1558" s="94"/>
      <c r="G1558" s="76"/>
      <c r="H1558" s="63"/>
      <c r="I1558" s="63"/>
      <c r="J1558" s="51"/>
      <c r="K1558" s="69"/>
      <c r="L1558" s="65"/>
      <c r="M1558" s="65"/>
      <c r="N1558" s="98"/>
      <c r="O1558" s="293"/>
      <c r="P1558" s="98"/>
      <c r="Q1558" s="66"/>
      <c r="R1558" s="70"/>
      <c r="S1558" s="96" t="s">
        <v>27</v>
      </c>
      <c r="T1558" s="7"/>
      <c r="U1558" s="7"/>
      <c r="V1558" s="7"/>
      <c r="W1558" s="152"/>
      <c r="X1558" s="41" t="s">
        <v>21</v>
      </c>
      <c r="Y1558" s="68">
        <v>0.5</v>
      </c>
      <c r="Z1558" s="77"/>
      <c r="AA1558" s="77"/>
      <c r="AB1558" s="72"/>
      <c r="AC1558" s="87"/>
      <c r="AD1558" s="90"/>
      <c r="AE1558" s="90"/>
      <c r="AF1558" s="91"/>
      <c r="AG1558" s="114">
        <v>102.0</v>
      </c>
      <c r="AH1558" s="79"/>
      <c r="AI1558" s="80"/>
      <c r="AJ1558" s="80"/>
      <c r="AK1558" s="80"/>
      <c r="AL1558" s="14"/>
      <c r="AM1558" s="16" t="str">
        <f t="shared" si="10"/>
        <v>{s:'638581', v:102 , c:'放デイ２６・定超・未計画２・拘減・'},</v>
      </c>
      <c r="AN1558" s="16"/>
    </row>
    <row r="1559" ht="16.5" customHeight="1">
      <c r="A1559" s="29">
        <v>63.0</v>
      </c>
      <c r="B1559" s="30">
        <v>8582.0</v>
      </c>
      <c r="C1559" s="31">
        <v>1557.0</v>
      </c>
      <c r="D1559" s="32" t="s">
        <v>1753</v>
      </c>
      <c r="E1559" s="94"/>
      <c r="F1559" s="94"/>
      <c r="G1559" s="76"/>
      <c r="H1559" s="63"/>
      <c r="I1559" s="63"/>
      <c r="J1559" s="51"/>
      <c r="K1559" s="69"/>
      <c r="L1559" s="65"/>
      <c r="M1559" s="65"/>
      <c r="N1559" s="98"/>
      <c r="O1559" s="293"/>
      <c r="P1559" s="98"/>
      <c r="Q1559" s="66"/>
      <c r="R1559" s="78"/>
      <c r="S1559" s="115"/>
      <c r="T1559" s="22"/>
      <c r="U1559" s="22"/>
      <c r="V1559" s="22"/>
      <c r="W1559" s="291"/>
      <c r="X1559" s="56"/>
      <c r="Y1559" s="72"/>
      <c r="Z1559" s="73" t="s">
        <v>20</v>
      </c>
      <c r="AA1559" s="74" t="s">
        <v>21</v>
      </c>
      <c r="AB1559" s="92">
        <v>0.85</v>
      </c>
      <c r="AC1559" s="292"/>
      <c r="AD1559" s="77"/>
      <c r="AE1559" s="77"/>
      <c r="AF1559" s="72"/>
      <c r="AG1559" s="114">
        <v>86.0</v>
      </c>
      <c r="AH1559" s="79"/>
      <c r="AI1559" s="80"/>
      <c r="AJ1559" s="80"/>
      <c r="AK1559" s="80"/>
      <c r="AL1559" s="14"/>
      <c r="AM1559" s="16" t="str">
        <f t="shared" si="10"/>
        <v>{s:'638582', v:86 , c:'放デイ２６・定超・未計画２・評減・拘減・'},</v>
      </c>
      <c r="AN1559" s="16"/>
    </row>
    <row r="1560" ht="16.5" customHeight="1">
      <c r="A1560" s="29">
        <v>63.0</v>
      </c>
      <c r="B1560" s="30">
        <v>8583.0</v>
      </c>
      <c r="C1560" s="31">
        <v>1558.0</v>
      </c>
      <c r="D1560" s="32" t="s">
        <v>1754</v>
      </c>
      <c r="E1560" s="94"/>
      <c r="F1560" s="94"/>
      <c r="G1560" s="94"/>
      <c r="H1560" s="98"/>
      <c r="I1560" s="8"/>
      <c r="J1560" s="95"/>
      <c r="K1560" s="82" t="s">
        <v>38</v>
      </c>
      <c r="L1560" s="7"/>
      <c r="M1560" s="38"/>
      <c r="N1560" s="7"/>
      <c r="O1560" s="52"/>
      <c r="P1560" s="8"/>
      <c r="Q1560" s="54"/>
      <c r="R1560" s="287"/>
      <c r="S1560" s="287"/>
      <c r="T1560" s="7"/>
      <c r="U1560" s="7"/>
      <c r="V1560" s="7"/>
      <c r="W1560" s="152"/>
      <c r="X1560" s="41"/>
      <c r="Y1560" s="42"/>
      <c r="Z1560" s="43"/>
      <c r="AA1560" s="43"/>
      <c r="AB1560" s="43"/>
      <c r="AC1560" s="288"/>
      <c r="AD1560" s="43"/>
      <c r="AE1560" s="43"/>
      <c r="AF1560" s="44"/>
      <c r="AG1560" s="45">
        <v>217.0</v>
      </c>
      <c r="AH1560" s="79"/>
      <c r="AI1560" s="80"/>
      <c r="AJ1560" s="80"/>
      <c r="AK1560" s="80"/>
      <c r="AL1560" s="14"/>
      <c r="AM1560" s="16" t="str">
        <f t="shared" si="10"/>
        <v>{s:'638583', v:217 , c:'放デイ２６・有資格１２・定超・'},</v>
      </c>
      <c r="AN1560" s="16"/>
    </row>
    <row r="1561" ht="16.5" customHeight="1">
      <c r="A1561" s="29">
        <v>63.0</v>
      </c>
      <c r="B1561" s="30">
        <v>8584.0</v>
      </c>
      <c r="C1561" s="31">
        <v>1559.0</v>
      </c>
      <c r="D1561" s="32" t="s">
        <v>1755</v>
      </c>
      <c r="E1561" s="94"/>
      <c r="F1561" s="94"/>
      <c r="G1561" s="94"/>
      <c r="H1561" s="98"/>
      <c r="I1561" s="8"/>
      <c r="J1561" s="95"/>
      <c r="K1561" s="87"/>
      <c r="L1561" s="8">
        <v>4.0</v>
      </c>
      <c r="M1561" s="53" t="s">
        <v>40</v>
      </c>
      <c r="N1561" s="8"/>
      <c r="O1561" s="52"/>
      <c r="P1561" s="8"/>
      <c r="Q1561" s="54"/>
      <c r="R1561" s="290"/>
      <c r="S1561" s="290"/>
      <c r="T1561" s="22"/>
      <c r="U1561" s="22"/>
      <c r="V1561" s="22"/>
      <c r="W1561" s="291"/>
      <c r="X1561" s="56"/>
      <c r="Y1561" s="58"/>
      <c r="Z1561" s="59" t="s">
        <v>20</v>
      </c>
      <c r="AA1561" s="41" t="s">
        <v>21</v>
      </c>
      <c r="AB1561" s="60">
        <v>0.85</v>
      </c>
      <c r="AC1561" s="288"/>
      <c r="AD1561" s="43"/>
      <c r="AE1561" s="43"/>
      <c r="AF1561" s="44"/>
      <c r="AG1561" s="114">
        <v>184.0</v>
      </c>
      <c r="AH1561" s="79"/>
      <c r="AI1561" s="80"/>
      <c r="AJ1561" s="80"/>
      <c r="AK1561" s="80"/>
      <c r="AL1561" s="14"/>
      <c r="AM1561" s="16" t="str">
        <f t="shared" si="10"/>
        <v>{s:'638584', v:184 , c:'放デイ２６・有資格１２・定超・評減・'},</v>
      </c>
      <c r="AN1561" s="16"/>
    </row>
    <row r="1562" ht="16.5" customHeight="1">
      <c r="A1562" s="29">
        <v>63.0</v>
      </c>
      <c r="B1562" s="30">
        <v>8585.0</v>
      </c>
      <c r="C1562" s="31">
        <v>1560.0</v>
      </c>
      <c r="D1562" s="32" t="s">
        <v>1756</v>
      </c>
      <c r="E1562" s="94"/>
      <c r="F1562" s="94"/>
      <c r="G1562" s="94"/>
      <c r="H1562" s="98"/>
      <c r="I1562" s="8"/>
      <c r="J1562" s="54"/>
      <c r="K1562" s="87"/>
      <c r="L1562" s="65"/>
      <c r="M1562" s="65"/>
      <c r="N1562" s="98"/>
      <c r="O1562" s="293"/>
      <c r="P1562" s="98"/>
      <c r="Q1562" s="66"/>
      <c r="R1562" s="33" t="s">
        <v>23</v>
      </c>
      <c r="S1562" s="124" t="s">
        <v>24</v>
      </c>
      <c r="T1562" s="7"/>
      <c r="U1562" s="7"/>
      <c r="V1562" s="7"/>
      <c r="W1562" s="152"/>
      <c r="X1562" s="41" t="s">
        <v>21</v>
      </c>
      <c r="Y1562" s="68">
        <v>0.7</v>
      </c>
      <c r="Z1562" s="88"/>
      <c r="AA1562" s="88"/>
      <c r="AB1562" s="88"/>
      <c r="AC1562" s="297"/>
      <c r="AD1562" s="88"/>
      <c r="AE1562" s="88"/>
      <c r="AF1562" s="89"/>
      <c r="AG1562" s="45">
        <v>152.0</v>
      </c>
      <c r="AH1562" s="79"/>
      <c r="AI1562" s="80"/>
      <c r="AJ1562" s="80"/>
      <c r="AK1562" s="80"/>
      <c r="AL1562" s="14"/>
      <c r="AM1562" s="16" t="str">
        <f t="shared" si="10"/>
        <v>{s:'638585', v:152 , c:'放デイ２６・有資格１２・定超・未計画・'},</v>
      </c>
      <c r="AN1562" s="16"/>
    </row>
    <row r="1563" ht="16.5" customHeight="1">
      <c r="A1563" s="29">
        <v>63.0</v>
      </c>
      <c r="B1563" s="30">
        <v>8586.0</v>
      </c>
      <c r="C1563" s="31">
        <v>1561.0</v>
      </c>
      <c r="D1563" s="32" t="s">
        <v>1757</v>
      </c>
      <c r="E1563" s="94"/>
      <c r="F1563" s="94"/>
      <c r="G1563" s="94"/>
      <c r="H1563" s="98"/>
      <c r="I1563" s="8"/>
      <c r="J1563" s="54"/>
      <c r="K1563" s="87"/>
      <c r="L1563" s="65"/>
      <c r="M1563" s="65"/>
      <c r="N1563" s="98"/>
      <c r="O1563" s="293"/>
      <c r="P1563" s="98"/>
      <c r="Q1563" s="66"/>
      <c r="R1563" s="70"/>
      <c r="S1563" s="110"/>
      <c r="T1563" s="22"/>
      <c r="U1563" s="22"/>
      <c r="V1563" s="22"/>
      <c r="W1563" s="291"/>
      <c r="X1563" s="56"/>
      <c r="Y1563" s="72"/>
      <c r="Z1563" s="73" t="s">
        <v>20</v>
      </c>
      <c r="AA1563" s="74" t="s">
        <v>21</v>
      </c>
      <c r="AB1563" s="75">
        <v>0.85</v>
      </c>
      <c r="AC1563" s="288"/>
      <c r="AD1563" s="43"/>
      <c r="AE1563" s="43"/>
      <c r="AF1563" s="44"/>
      <c r="AG1563" s="45">
        <v>129.0</v>
      </c>
      <c r="AH1563" s="79"/>
      <c r="AI1563" s="80"/>
      <c r="AJ1563" s="80"/>
      <c r="AK1563" s="80"/>
      <c r="AL1563" s="14"/>
      <c r="AM1563" s="16" t="str">
        <f t="shared" si="10"/>
        <v>{s:'638586', v:129 , c:'放デイ２６・有資格１２・定超・未計画・評減・'},</v>
      </c>
      <c r="AN1563" s="16"/>
    </row>
    <row r="1564" ht="16.5" customHeight="1">
      <c r="A1564" s="29">
        <v>63.0</v>
      </c>
      <c r="B1564" s="30">
        <v>8587.0</v>
      </c>
      <c r="C1564" s="31">
        <v>1562.0</v>
      </c>
      <c r="D1564" s="32" t="s">
        <v>1758</v>
      </c>
      <c r="E1564" s="94"/>
      <c r="F1564" s="94"/>
      <c r="G1564" s="94"/>
      <c r="H1564" s="98"/>
      <c r="I1564" s="8"/>
      <c r="J1564" s="54"/>
      <c r="K1564" s="87"/>
      <c r="L1564" s="65"/>
      <c r="M1564" s="65"/>
      <c r="N1564" s="98"/>
      <c r="O1564" s="293"/>
      <c r="P1564" s="98"/>
      <c r="Q1564" s="66"/>
      <c r="R1564" s="70"/>
      <c r="S1564" s="124" t="s">
        <v>27</v>
      </c>
      <c r="T1564" s="7"/>
      <c r="U1564" s="7"/>
      <c r="V1564" s="7"/>
      <c r="W1564" s="152"/>
      <c r="X1564" s="41" t="s">
        <v>21</v>
      </c>
      <c r="Y1564" s="68">
        <v>0.5</v>
      </c>
      <c r="Z1564" s="77"/>
      <c r="AA1564" s="77"/>
      <c r="AB1564" s="77"/>
      <c r="AC1564" s="292"/>
      <c r="AD1564" s="77"/>
      <c r="AE1564" s="77"/>
      <c r="AF1564" s="72"/>
      <c r="AG1564" s="45">
        <v>109.0</v>
      </c>
      <c r="AH1564" s="79"/>
      <c r="AI1564" s="80"/>
      <c r="AJ1564" s="80"/>
      <c r="AK1564" s="80"/>
      <c r="AL1564" s="14"/>
      <c r="AM1564" s="16" t="str">
        <f t="shared" si="10"/>
        <v>{s:'638587', v:109 , c:'放デイ２６・有資格１２・定超・未計画２・'},</v>
      </c>
      <c r="AN1564" s="16"/>
    </row>
    <row r="1565" ht="16.5" customHeight="1">
      <c r="A1565" s="29">
        <v>63.0</v>
      </c>
      <c r="B1565" s="30">
        <v>8588.0</v>
      </c>
      <c r="C1565" s="31">
        <v>1563.0</v>
      </c>
      <c r="D1565" s="32" t="s">
        <v>1759</v>
      </c>
      <c r="E1565" s="94"/>
      <c r="F1565" s="94"/>
      <c r="G1565" s="94"/>
      <c r="H1565" s="98"/>
      <c r="I1565" s="8"/>
      <c r="J1565" s="54"/>
      <c r="K1565" s="87"/>
      <c r="L1565" s="65"/>
      <c r="M1565" s="65"/>
      <c r="N1565" s="98"/>
      <c r="O1565" s="293"/>
      <c r="P1565" s="98"/>
      <c r="Q1565" s="66"/>
      <c r="R1565" s="78"/>
      <c r="S1565" s="110"/>
      <c r="T1565" s="22"/>
      <c r="U1565" s="22"/>
      <c r="V1565" s="22"/>
      <c r="W1565" s="291"/>
      <c r="X1565" s="56"/>
      <c r="Y1565" s="72"/>
      <c r="Z1565" s="73" t="s">
        <v>20</v>
      </c>
      <c r="AA1565" s="74" t="s">
        <v>21</v>
      </c>
      <c r="AB1565" s="75">
        <v>0.85</v>
      </c>
      <c r="AC1565" s="288"/>
      <c r="AD1565" s="43"/>
      <c r="AE1565" s="43"/>
      <c r="AF1565" s="44"/>
      <c r="AG1565" s="45">
        <v>93.0</v>
      </c>
      <c r="AH1565" s="79"/>
      <c r="AI1565" s="80"/>
      <c r="AJ1565" s="80"/>
      <c r="AK1565" s="80"/>
      <c r="AL1565" s="14"/>
      <c r="AM1565" s="16" t="str">
        <f t="shared" si="10"/>
        <v>{s:'638588', v:93 , c:'放デイ２６・有資格１２・定超・未計画２・評減・'},</v>
      </c>
      <c r="AN1565" s="16"/>
    </row>
    <row r="1566" ht="16.5" customHeight="1">
      <c r="A1566" s="29">
        <v>63.0</v>
      </c>
      <c r="B1566" s="30">
        <v>8589.0</v>
      </c>
      <c r="C1566" s="31">
        <v>1564.0</v>
      </c>
      <c r="D1566" s="32" t="s">
        <v>1760</v>
      </c>
      <c r="E1566" s="94"/>
      <c r="F1566" s="94"/>
      <c r="G1566" s="94"/>
      <c r="H1566" s="98"/>
      <c r="I1566" s="8"/>
      <c r="J1566" s="54"/>
      <c r="K1566" s="69"/>
      <c r="L1566" s="65"/>
      <c r="M1566" s="65"/>
      <c r="N1566" s="98"/>
      <c r="O1566" s="293"/>
      <c r="P1566" s="98"/>
      <c r="Q1566" s="66"/>
      <c r="R1566" s="96"/>
      <c r="S1566" s="96"/>
      <c r="T1566" s="7"/>
      <c r="U1566" s="7"/>
      <c r="V1566" s="7"/>
      <c r="W1566" s="152"/>
      <c r="X1566" s="41"/>
      <c r="Y1566" s="68"/>
      <c r="Z1566" s="43"/>
      <c r="AA1566" s="43"/>
      <c r="AB1566" s="44"/>
      <c r="AC1566" s="82" t="s">
        <v>30</v>
      </c>
      <c r="AD1566" s="83">
        <v>5.0</v>
      </c>
      <c r="AE1566" s="83"/>
      <c r="AF1566" s="84" t="s">
        <v>31</v>
      </c>
      <c r="AG1566" s="45">
        <v>212.0</v>
      </c>
      <c r="AH1566" s="79"/>
      <c r="AI1566" s="80"/>
      <c r="AJ1566" s="80"/>
      <c r="AK1566" s="80"/>
      <c r="AL1566" s="14"/>
      <c r="AM1566" s="16" t="str">
        <f t="shared" si="10"/>
        <v>{s:'638589', v:212 , c:'放デイ２６・有資格１２・定超・拘減・'},</v>
      </c>
      <c r="AN1566" s="16"/>
    </row>
    <row r="1567" ht="16.5" customHeight="1">
      <c r="A1567" s="29">
        <v>63.0</v>
      </c>
      <c r="B1567" s="30">
        <v>8590.0</v>
      </c>
      <c r="C1567" s="31">
        <v>1565.0</v>
      </c>
      <c r="D1567" s="32" t="s">
        <v>1761</v>
      </c>
      <c r="E1567" s="94"/>
      <c r="F1567" s="94"/>
      <c r="G1567" s="94"/>
      <c r="H1567" s="98"/>
      <c r="I1567" s="8"/>
      <c r="J1567" s="54"/>
      <c r="K1567" s="69"/>
      <c r="L1567" s="65"/>
      <c r="M1567" s="65"/>
      <c r="N1567" s="98"/>
      <c r="O1567" s="293"/>
      <c r="P1567" s="98"/>
      <c r="Q1567" s="66"/>
      <c r="R1567" s="115"/>
      <c r="S1567" s="115"/>
      <c r="T1567" s="22"/>
      <c r="U1567" s="22"/>
      <c r="V1567" s="22"/>
      <c r="W1567" s="291"/>
      <c r="X1567" s="56"/>
      <c r="Y1567" s="72"/>
      <c r="Z1567" s="59" t="s">
        <v>20</v>
      </c>
      <c r="AA1567" s="41" t="s">
        <v>21</v>
      </c>
      <c r="AB1567" s="86">
        <v>0.85</v>
      </c>
      <c r="AC1567" s="87"/>
      <c r="AD1567" s="83"/>
      <c r="AE1567" s="83"/>
      <c r="AF1567" s="84"/>
      <c r="AG1567" s="114">
        <v>179.0</v>
      </c>
      <c r="AH1567" s="79"/>
      <c r="AI1567" s="80"/>
      <c r="AJ1567" s="80"/>
      <c r="AK1567" s="80"/>
      <c r="AL1567" s="14"/>
      <c r="AM1567" s="16" t="str">
        <f t="shared" si="10"/>
        <v>{s:'638590', v:179 , c:'放デイ２６・有資格１２・定超・評減・拘減・'},</v>
      </c>
      <c r="AN1567" s="16"/>
    </row>
    <row r="1568" ht="16.5" customHeight="1">
      <c r="A1568" s="29">
        <v>63.0</v>
      </c>
      <c r="B1568" s="30">
        <v>8591.0</v>
      </c>
      <c r="C1568" s="31">
        <v>1566.0</v>
      </c>
      <c r="D1568" s="32" t="s">
        <v>1762</v>
      </c>
      <c r="E1568" s="94"/>
      <c r="F1568" s="94"/>
      <c r="G1568" s="94"/>
      <c r="H1568" s="98"/>
      <c r="I1568" s="8"/>
      <c r="J1568" s="54"/>
      <c r="K1568" s="69"/>
      <c r="L1568" s="65"/>
      <c r="M1568" s="65"/>
      <c r="N1568" s="98"/>
      <c r="O1568" s="293"/>
      <c r="P1568" s="98"/>
      <c r="Q1568" s="66"/>
      <c r="R1568" s="33" t="s">
        <v>23</v>
      </c>
      <c r="S1568" s="124" t="s">
        <v>24</v>
      </c>
      <c r="T1568" s="7"/>
      <c r="U1568" s="7"/>
      <c r="V1568" s="7"/>
      <c r="W1568" s="152"/>
      <c r="X1568" s="41" t="s">
        <v>21</v>
      </c>
      <c r="Y1568" s="68">
        <v>0.7</v>
      </c>
      <c r="Z1568" s="88"/>
      <c r="AA1568" s="88"/>
      <c r="AB1568" s="89"/>
      <c r="AC1568" s="87"/>
      <c r="AD1568" s="90"/>
      <c r="AE1568" s="90"/>
      <c r="AF1568" s="91"/>
      <c r="AG1568" s="45">
        <v>147.0</v>
      </c>
      <c r="AH1568" s="79"/>
      <c r="AI1568" s="80"/>
      <c r="AJ1568" s="80"/>
      <c r="AK1568" s="80"/>
      <c r="AL1568" s="14"/>
      <c r="AM1568" s="16" t="str">
        <f t="shared" si="10"/>
        <v>{s:'638591', v:147 , c:'放デイ２６・有資格１２・定超・未計画・拘減・'},</v>
      </c>
      <c r="AN1568" s="16"/>
    </row>
    <row r="1569" ht="16.5" customHeight="1">
      <c r="A1569" s="29">
        <v>63.0</v>
      </c>
      <c r="B1569" s="30">
        <v>8592.0</v>
      </c>
      <c r="C1569" s="31">
        <v>1567.0</v>
      </c>
      <c r="D1569" s="32" t="s">
        <v>1763</v>
      </c>
      <c r="E1569" s="94"/>
      <c r="F1569" s="94"/>
      <c r="G1569" s="94"/>
      <c r="H1569" s="98"/>
      <c r="I1569" s="8"/>
      <c r="J1569" s="54"/>
      <c r="K1569" s="69"/>
      <c r="L1569" s="65"/>
      <c r="M1569" s="65"/>
      <c r="N1569" s="98"/>
      <c r="O1569" s="293"/>
      <c r="P1569" s="98"/>
      <c r="Q1569" s="66"/>
      <c r="R1569" s="70"/>
      <c r="S1569" s="110"/>
      <c r="T1569" s="22"/>
      <c r="U1569" s="22"/>
      <c r="V1569" s="22"/>
      <c r="W1569" s="291"/>
      <c r="X1569" s="56"/>
      <c r="Y1569" s="72"/>
      <c r="Z1569" s="73" t="s">
        <v>20</v>
      </c>
      <c r="AA1569" s="74" t="s">
        <v>21</v>
      </c>
      <c r="AB1569" s="92">
        <v>0.85</v>
      </c>
      <c r="AC1569" s="87"/>
      <c r="AD1569" s="90"/>
      <c r="AE1569" s="90"/>
      <c r="AF1569" s="91"/>
      <c r="AG1569" s="45">
        <v>124.0</v>
      </c>
      <c r="AH1569" s="79"/>
      <c r="AI1569" s="80"/>
      <c r="AJ1569" s="80"/>
      <c r="AK1569" s="80"/>
      <c r="AL1569" s="14"/>
      <c r="AM1569" s="16" t="str">
        <f t="shared" si="10"/>
        <v>{s:'638592', v:124 , c:'放デイ２６・有資格１２・定超・未計画・評減・拘減・'},</v>
      </c>
      <c r="AN1569" s="16"/>
    </row>
    <row r="1570" ht="16.5" customHeight="1">
      <c r="A1570" s="29">
        <v>63.0</v>
      </c>
      <c r="B1570" s="30">
        <v>8593.0</v>
      </c>
      <c r="C1570" s="31">
        <v>1568.0</v>
      </c>
      <c r="D1570" s="32" t="s">
        <v>1764</v>
      </c>
      <c r="E1570" s="94"/>
      <c r="F1570" s="105"/>
      <c r="G1570" s="94"/>
      <c r="H1570" s="98"/>
      <c r="I1570" s="8"/>
      <c r="J1570" s="54"/>
      <c r="K1570" s="69"/>
      <c r="L1570" s="65"/>
      <c r="M1570" s="65"/>
      <c r="N1570" s="98"/>
      <c r="O1570" s="293"/>
      <c r="P1570" s="98"/>
      <c r="Q1570" s="66"/>
      <c r="R1570" s="70"/>
      <c r="S1570" s="96" t="s">
        <v>27</v>
      </c>
      <c r="T1570" s="7"/>
      <c r="U1570" s="7"/>
      <c r="V1570" s="7"/>
      <c r="W1570" s="152"/>
      <c r="X1570" s="41" t="s">
        <v>21</v>
      </c>
      <c r="Y1570" s="68">
        <v>0.5</v>
      </c>
      <c r="Z1570" s="77"/>
      <c r="AA1570" s="77"/>
      <c r="AB1570" s="72"/>
      <c r="AC1570" s="87"/>
      <c r="AD1570" s="90"/>
      <c r="AE1570" s="90"/>
      <c r="AF1570" s="91"/>
      <c r="AG1570" s="45">
        <v>104.0</v>
      </c>
      <c r="AH1570" s="79"/>
      <c r="AI1570" s="80"/>
      <c r="AJ1570" s="80"/>
      <c r="AK1570" s="80"/>
      <c r="AL1570" s="14"/>
      <c r="AM1570" s="16" t="str">
        <f t="shared" si="10"/>
        <v>{s:'638593', v:104 , c:'放デイ２６・有資格１２・定超・未計画２・拘減・'},</v>
      </c>
      <c r="AN1570" s="16"/>
    </row>
    <row r="1571" ht="16.5" customHeight="1">
      <c r="A1571" s="29">
        <v>63.0</v>
      </c>
      <c r="B1571" s="30">
        <v>8594.0</v>
      </c>
      <c r="C1571" s="31">
        <v>1569.0</v>
      </c>
      <c r="D1571" s="32" t="s">
        <v>1765</v>
      </c>
      <c r="E1571" s="94"/>
      <c r="F1571" s="106"/>
      <c r="G1571" s="94"/>
      <c r="H1571" s="98"/>
      <c r="I1571" s="8"/>
      <c r="J1571" s="54"/>
      <c r="K1571" s="69"/>
      <c r="L1571" s="65"/>
      <c r="M1571" s="65"/>
      <c r="N1571" s="98"/>
      <c r="O1571" s="293"/>
      <c r="P1571" s="98"/>
      <c r="Q1571" s="66"/>
      <c r="R1571" s="78"/>
      <c r="S1571" s="115"/>
      <c r="T1571" s="22"/>
      <c r="U1571" s="22"/>
      <c r="V1571" s="22"/>
      <c r="W1571" s="291"/>
      <c r="X1571" s="56"/>
      <c r="Y1571" s="72"/>
      <c r="Z1571" s="73" t="s">
        <v>20</v>
      </c>
      <c r="AA1571" s="74" t="s">
        <v>21</v>
      </c>
      <c r="AB1571" s="92">
        <v>0.85</v>
      </c>
      <c r="AC1571" s="93"/>
      <c r="AD1571" s="77"/>
      <c r="AE1571" s="77"/>
      <c r="AF1571" s="72"/>
      <c r="AG1571" s="45">
        <v>88.0</v>
      </c>
      <c r="AH1571" s="79"/>
      <c r="AI1571" s="80"/>
      <c r="AJ1571" s="80"/>
      <c r="AK1571" s="80"/>
      <c r="AL1571" s="14"/>
      <c r="AM1571" s="16" t="str">
        <f t="shared" si="10"/>
        <v>{s:'638594', v:88 , c:'放デイ２６・有資格１２・定超・未計画２・評減・拘減・'},</v>
      </c>
      <c r="AN1571" s="16"/>
    </row>
    <row r="1572" ht="16.5" customHeight="1">
      <c r="A1572" s="29">
        <v>63.0</v>
      </c>
      <c r="B1572" s="30">
        <v>8601.0</v>
      </c>
      <c r="C1572" s="31">
        <v>1570.0</v>
      </c>
      <c r="D1572" s="32" t="s">
        <v>1766</v>
      </c>
      <c r="E1572" s="112"/>
      <c r="F1572" s="33" t="s">
        <v>249</v>
      </c>
      <c r="G1572" s="102" t="s">
        <v>103</v>
      </c>
      <c r="H1572" s="35"/>
      <c r="I1572" s="35"/>
      <c r="J1572" s="36"/>
      <c r="K1572" s="168"/>
      <c r="L1572" s="7"/>
      <c r="M1572" s="38"/>
      <c r="N1572" s="7"/>
      <c r="O1572" s="52"/>
      <c r="P1572" s="8"/>
      <c r="Q1572" s="54"/>
      <c r="R1572" s="287"/>
      <c r="S1572" s="287"/>
      <c r="T1572" s="7"/>
      <c r="U1572" s="7"/>
      <c r="V1572" s="7"/>
      <c r="W1572" s="152"/>
      <c r="X1572" s="41"/>
      <c r="Y1572" s="42"/>
      <c r="Z1572" s="43"/>
      <c r="AA1572" s="43"/>
      <c r="AB1572" s="43"/>
      <c r="AC1572" s="288"/>
      <c r="AD1572" s="43"/>
      <c r="AE1572" s="43"/>
      <c r="AF1572" s="44"/>
      <c r="AG1572" s="45">
        <v>419.0</v>
      </c>
      <c r="AH1572" s="79"/>
      <c r="AI1572" s="80"/>
      <c r="AJ1572" s="80"/>
      <c r="AK1572" s="80"/>
      <c r="AL1572" s="14"/>
      <c r="AM1572" s="16" t="str">
        <f t="shared" si="10"/>
        <v>{s:'638601', v:419 , c:'放デイ２７・定超・'},</v>
      </c>
      <c r="AN1572" s="16"/>
    </row>
    <row r="1573" ht="16.5" customHeight="1">
      <c r="A1573" s="29">
        <v>63.0</v>
      </c>
      <c r="B1573" s="30">
        <v>8602.0</v>
      </c>
      <c r="C1573" s="31">
        <v>1571.0</v>
      </c>
      <c r="D1573" s="32" t="s">
        <v>1767</v>
      </c>
      <c r="E1573" s="69"/>
      <c r="F1573" s="70"/>
      <c r="G1573" s="104"/>
      <c r="H1573" s="50" t="str">
        <f>'30放課後等デイ(基本１)'!G1583</f>
        <v/>
      </c>
      <c r="I1573" s="8" t="s">
        <v>9</v>
      </c>
      <c r="J1573" s="51"/>
      <c r="K1573" s="94"/>
      <c r="L1573" s="8"/>
      <c r="M1573" s="53"/>
      <c r="N1573" s="8"/>
      <c r="O1573" s="52"/>
      <c r="P1573" s="8"/>
      <c r="Q1573" s="54"/>
      <c r="R1573" s="290"/>
      <c r="S1573" s="290"/>
      <c r="T1573" s="22"/>
      <c r="U1573" s="22"/>
      <c r="V1573" s="22"/>
      <c r="W1573" s="291"/>
      <c r="X1573" s="56"/>
      <c r="Y1573" s="58"/>
      <c r="Z1573" s="59" t="s">
        <v>20</v>
      </c>
      <c r="AA1573" s="41" t="s">
        <v>21</v>
      </c>
      <c r="AB1573" s="60">
        <v>0.85</v>
      </c>
      <c r="AC1573" s="288"/>
      <c r="AD1573" s="43"/>
      <c r="AE1573" s="43"/>
      <c r="AF1573" s="44"/>
      <c r="AG1573" s="45">
        <v>356.0</v>
      </c>
      <c r="AH1573" s="79"/>
      <c r="AI1573" s="80"/>
      <c r="AJ1573" s="80"/>
      <c r="AK1573" s="80"/>
      <c r="AL1573" s="14"/>
      <c r="AM1573" s="16" t="str">
        <f t="shared" si="10"/>
        <v>{s:'638602', v:356 , c:'放デイ２７・定超・評減・'},</v>
      </c>
      <c r="AN1573" s="16"/>
    </row>
    <row r="1574" ht="16.5" customHeight="1">
      <c r="A1574" s="29">
        <v>63.0</v>
      </c>
      <c r="B1574" s="30">
        <v>8603.0</v>
      </c>
      <c r="C1574" s="31">
        <v>1572.0</v>
      </c>
      <c r="D1574" s="32" t="s">
        <v>1768</v>
      </c>
      <c r="E1574" s="69"/>
      <c r="F1574" s="69"/>
      <c r="G1574" s="104"/>
      <c r="H1574" s="63"/>
      <c r="I1574" s="63"/>
      <c r="J1574" s="51"/>
      <c r="K1574" s="69"/>
      <c r="L1574" s="65"/>
      <c r="M1574" s="65"/>
      <c r="N1574" s="98"/>
      <c r="O1574" s="293"/>
      <c r="P1574" s="98"/>
      <c r="Q1574" s="66"/>
      <c r="R1574" s="33" t="s">
        <v>23</v>
      </c>
      <c r="S1574" s="124" t="s">
        <v>24</v>
      </c>
      <c r="T1574" s="7"/>
      <c r="U1574" s="7"/>
      <c r="V1574" s="7"/>
      <c r="W1574" s="152"/>
      <c r="X1574" s="41" t="s">
        <v>21</v>
      </c>
      <c r="Y1574" s="68">
        <v>0.7</v>
      </c>
      <c r="Z1574" s="88"/>
      <c r="AA1574" s="88"/>
      <c r="AB1574" s="88"/>
      <c r="AC1574" s="297"/>
      <c r="AD1574" s="88"/>
      <c r="AE1574" s="88"/>
      <c r="AF1574" s="89"/>
      <c r="AG1574" s="45">
        <v>293.0</v>
      </c>
      <c r="AH1574" s="79"/>
      <c r="AI1574" s="80"/>
      <c r="AJ1574" s="80"/>
      <c r="AK1574" s="80"/>
      <c r="AL1574" s="14"/>
      <c r="AM1574" s="16" t="str">
        <f t="shared" si="10"/>
        <v>{s:'638603', v:293 , c:'放デイ２７・定超・未計画・'},</v>
      </c>
      <c r="AN1574" s="16"/>
    </row>
    <row r="1575" ht="16.5" customHeight="1">
      <c r="A1575" s="29">
        <v>63.0</v>
      </c>
      <c r="B1575" s="30">
        <v>8604.0</v>
      </c>
      <c r="C1575" s="31">
        <v>1573.0</v>
      </c>
      <c r="D1575" s="32" t="s">
        <v>1769</v>
      </c>
      <c r="E1575" s="69"/>
      <c r="F1575" s="69"/>
      <c r="G1575" s="104"/>
      <c r="H1575" s="63"/>
      <c r="I1575" s="63"/>
      <c r="J1575" s="51"/>
      <c r="K1575" s="69"/>
      <c r="L1575" s="65"/>
      <c r="M1575" s="65"/>
      <c r="N1575" s="98"/>
      <c r="O1575" s="293"/>
      <c r="P1575" s="98"/>
      <c r="Q1575" s="66"/>
      <c r="R1575" s="70"/>
      <c r="S1575" s="110"/>
      <c r="T1575" s="22"/>
      <c r="U1575" s="22"/>
      <c r="V1575" s="22"/>
      <c r="W1575" s="291"/>
      <c r="X1575" s="56"/>
      <c r="Y1575" s="72"/>
      <c r="Z1575" s="73" t="s">
        <v>20</v>
      </c>
      <c r="AA1575" s="74" t="s">
        <v>21</v>
      </c>
      <c r="AB1575" s="75">
        <v>0.85</v>
      </c>
      <c r="AC1575" s="288"/>
      <c r="AD1575" s="43"/>
      <c r="AE1575" s="43"/>
      <c r="AF1575" s="44"/>
      <c r="AG1575" s="45">
        <v>249.0</v>
      </c>
      <c r="AH1575" s="79"/>
      <c r="AI1575" s="80"/>
      <c r="AJ1575" s="80"/>
      <c r="AK1575" s="80"/>
      <c r="AL1575" s="14"/>
      <c r="AM1575" s="16" t="str">
        <f t="shared" si="10"/>
        <v>{s:'638604', v:249 , c:'放デイ２７・定超・未計画・評減・'},</v>
      </c>
      <c r="AN1575" s="16"/>
    </row>
    <row r="1576" ht="16.5" customHeight="1">
      <c r="A1576" s="29">
        <v>63.0</v>
      </c>
      <c r="B1576" s="30">
        <v>8605.0</v>
      </c>
      <c r="C1576" s="31">
        <v>1574.0</v>
      </c>
      <c r="D1576" s="32" t="s">
        <v>1770</v>
      </c>
      <c r="E1576" s="69"/>
      <c r="F1576" s="69"/>
      <c r="G1576" s="76"/>
      <c r="H1576" s="63"/>
      <c r="I1576" s="63"/>
      <c r="J1576" s="51"/>
      <c r="K1576" s="69"/>
      <c r="L1576" s="65"/>
      <c r="M1576" s="65"/>
      <c r="N1576" s="98"/>
      <c r="O1576" s="293"/>
      <c r="P1576" s="98"/>
      <c r="Q1576" s="66"/>
      <c r="R1576" s="70"/>
      <c r="S1576" s="124" t="s">
        <v>27</v>
      </c>
      <c r="T1576" s="7"/>
      <c r="U1576" s="7"/>
      <c r="V1576" s="7"/>
      <c r="W1576" s="152"/>
      <c r="X1576" s="41" t="s">
        <v>21</v>
      </c>
      <c r="Y1576" s="68">
        <v>0.5</v>
      </c>
      <c r="Z1576" s="77"/>
      <c r="AA1576" s="77"/>
      <c r="AB1576" s="77"/>
      <c r="AC1576" s="292"/>
      <c r="AD1576" s="77"/>
      <c r="AE1576" s="77"/>
      <c r="AF1576" s="72"/>
      <c r="AG1576" s="45">
        <v>210.0</v>
      </c>
      <c r="AH1576" s="79"/>
      <c r="AI1576" s="80"/>
      <c r="AJ1576" s="80"/>
      <c r="AK1576" s="80"/>
      <c r="AL1576" s="14"/>
      <c r="AM1576" s="16" t="str">
        <f t="shared" si="10"/>
        <v>{s:'638605', v:210 , c:'放デイ２７・定超・未計画２・'},</v>
      </c>
      <c r="AN1576" s="16"/>
    </row>
    <row r="1577" ht="16.5" customHeight="1">
      <c r="A1577" s="29">
        <v>63.0</v>
      </c>
      <c r="B1577" s="30">
        <v>8606.0</v>
      </c>
      <c r="C1577" s="31">
        <v>1575.0</v>
      </c>
      <c r="D1577" s="32" t="s">
        <v>1771</v>
      </c>
      <c r="E1577" s="69"/>
      <c r="F1577" s="69"/>
      <c r="G1577" s="76"/>
      <c r="H1577" s="63"/>
      <c r="I1577" s="63"/>
      <c r="J1577" s="51"/>
      <c r="K1577" s="69"/>
      <c r="L1577" s="65"/>
      <c r="M1577" s="65"/>
      <c r="N1577" s="98"/>
      <c r="O1577" s="293"/>
      <c r="P1577" s="98"/>
      <c r="Q1577" s="66"/>
      <c r="R1577" s="78"/>
      <c r="S1577" s="110"/>
      <c r="T1577" s="22"/>
      <c r="U1577" s="22"/>
      <c r="V1577" s="22"/>
      <c r="W1577" s="291"/>
      <c r="X1577" s="56"/>
      <c r="Y1577" s="72"/>
      <c r="Z1577" s="73" t="s">
        <v>20</v>
      </c>
      <c r="AA1577" s="74" t="s">
        <v>21</v>
      </c>
      <c r="AB1577" s="75">
        <v>0.85</v>
      </c>
      <c r="AC1577" s="288"/>
      <c r="AD1577" s="43"/>
      <c r="AE1577" s="43"/>
      <c r="AF1577" s="44"/>
      <c r="AG1577" s="45">
        <v>179.0</v>
      </c>
      <c r="AH1577" s="79"/>
      <c r="AI1577" s="80"/>
      <c r="AJ1577" s="80"/>
      <c r="AK1577" s="80"/>
      <c r="AL1577" s="14"/>
      <c r="AM1577" s="16" t="str">
        <f t="shared" si="10"/>
        <v>{s:'638606', v:179 , c:'放デイ２７・定超・未計画２・評減・'},</v>
      </c>
      <c r="AN1577" s="16"/>
    </row>
    <row r="1578" ht="16.5" customHeight="1">
      <c r="A1578" s="29">
        <v>63.0</v>
      </c>
      <c r="B1578" s="30">
        <v>8607.0</v>
      </c>
      <c r="C1578" s="31">
        <v>1576.0</v>
      </c>
      <c r="D1578" s="32" t="s">
        <v>1772</v>
      </c>
      <c r="E1578" s="69"/>
      <c r="F1578" s="69"/>
      <c r="G1578" s="76"/>
      <c r="H1578" s="63"/>
      <c r="I1578" s="63"/>
      <c r="J1578" s="51"/>
      <c r="K1578" s="69"/>
      <c r="L1578" s="65"/>
      <c r="M1578" s="65"/>
      <c r="N1578" s="98"/>
      <c r="O1578" s="293"/>
      <c r="P1578" s="98"/>
      <c r="Q1578" s="66"/>
      <c r="R1578" s="96"/>
      <c r="S1578" s="96"/>
      <c r="T1578" s="7"/>
      <c r="U1578" s="7"/>
      <c r="V1578" s="7"/>
      <c r="W1578" s="152"/>
      <c r="X1578" s="41"/>
      <c r="Y1578" s="68"/>
      <c r="Z1578" s="43"/>
      <c r="AA1578" s="43"/>
      <c r="AB1578" s="44"/>
      <c r="AC1578" s="82" t="s">
        <v>30</v>
      </c>
      <c r="AD1578" s="83">
        <v>5.0</v>
      </c>
      <c r="AE1578" s="83"/>
      <c r="AF1578" s="84" t="s">
        <v>31</v>
      </c>
      <c r="AG1578" s="45">
        <v>414.0</v>
      </c>
      <c r="AH1578" s="79"/>
      <c r="AI1578" s="80"/>
      <c r="AJ1578" s="80"/>
      <c r="AK1578" s="80"/>
      <c r="AL1578" s="14"/>
      <c r="AM1578" s="16" t="str">
        <f t="shared" si="10"/>
        <v>{s:'638607', v:414 , c:'放デイ２７・定超・拘減・'},</v>
      </c>
      <c r="AN1578" s="16"/>
    </row>
    <row r="1579" ht="16.5" customHeight="1">
      <c r="A1579" s="29">
        <v>63.0</v>
      </c>
      <c r="B1579" s="30">
        <v>8608.0</v>
      </c>
      <c r="C1579" s="31">
        <v>1577.0</v>
      </c>
      <c r="D1579" s="32" t="s">
        <v>1773</v>
      </c>
      <c r="E1579" s="69"/>
      <c r="F1579" s="69"/>
      <c r="G1579" s="76"/>
      <c r="H1579" s="63"/>
      <c r="I1579" s="63"/>
      <c r="J1579" s="51"/>
      <c r="K1579" s="69"/>
      <c r="L1579" s="65"/>
      <c r="M1579" s="65"/>
      <c r="N1579" s="98"/>
      <c r="O1579" s="293"/>
      <c r="P1579" s="98"/>
      <c r="Q1579" s="66"/>
      <c r="R1579" s="115"/>
      <c r="S1579" s="115"/>
      <c r="T1579" s="22"/>
      <c r="U1579" s="22"/>
      <c r="V1579" s="22"/>
      <c r="W1579" s="291"/>
      <c r="X1579" s="56"/>
      <c r="Y1579" s="72"/>
      <c r="Z1579" s="59" t="s">
        <v>20</v>
      </c>
      <c r="AA1579" s="41" t="s">
        <v>21</v>
      </c>
      <c r="AB1579" s="86">
        <v>0.85</v>
      </c>
      <c r="AC1579" s="87"/>
      <c r="AD1579" s="83"/>
      <c r="AE1579" s="83"/>
      <c r="AF1579" s="84"/>
      <c r="AG1579" s="45">
        <v>351.0</v>
      </c>
      <c r="AH1579" s="79"/>
      <c r="AI1579" s="80"/>
      <c r="AJ1579" s="80"/>
      <c r="AK1579" s="80"/>
      <c r="AL1579" s="14"/>
      <c r="AM1579" s="16" t="str">
        <f t="shared" si="10"/>
        <v>{s:'638608', v:351 , c:'放デイ２７・定超・評減・拘減・'},</v>
      </c>
      <c r="AN1579" s="16"/>
    </row>
    <row r="1580" ht="16.5" customHeight="1">
      <c r="A1580" s="29">
        <v>63.0</v>
      </c>
      <c r="B1580" s="30">
        <v>8609.0</v>
      </c>
      <c r="C1580" s="31">
        <v>1578.0</v>
      </c>
      <c r="D1580" s="32" t="s">
        <v>1774</v>
      </c>
      <c r="E1580" s="69"/>
      <c r="F1580" s="69"/>
      <c r="G1580" s="76"/>
      <c r="H1580" s="63"/>
      <c r="I1580" s="63"/>
      <c r="J1580" s="51"/>
      <c r="K1580" s="69"/>
      <c r="L1580" s="65"/>
      <c r="M1580" s="65"/>
      <c r="N1580" s="98"/>
      <c r="O1580" s="293"/>
      <c r="P1580" s="98"/>
      <c r="Q1580" s="66"/>
      <c r="R1580" s="33" t="s">
        <v>23</v>
      </c>
      <c r="S1580" s="124" t="s">
        <v>24</v>
      </c>
      <c r="T1580" s="7"/>
      <c r="U1580" s="7"/>
      <c r="V1580" s="7"/>
      <c r="W1580" s="152"/>
      <c r="X1580" s="41" t="s">
        <v>21</v>
      </c>
      <c r="Y1580" s="68">
        <v>0.7</v>
      </c>
      <c r="Z1580" s="88"/>
      <c r="AA1580" s="88"/>
      <c r="AB1580" s="89"/>
      <c r="AC1580" s="87"/>
      <c r="AD1580" s="90"/>
      <c r="AE1580" s="90"/>
      <c r="AF1580" s="91"/>
      <c r="AG1580" s="45">
        <v>288.0</v>
      </c>
      <c r="AH1580" s="79"/>
      <c r="AI1580" s="80"/>
      <c r="AJ1580" s="80"/>
      <c r="AK1580" s="80"/>
      <c r="AL1580" s="14"/>
      <c r="AM1580" s="16" t="str">
        <f t="shared" si="10"/>
        <v>{s:'638609', v:288 , c:'放デイ２７・定超・未計画・拘減・'},</v>
      </c>
      <c r="AN1580" s="16"/>
    </row>
    <row r="1581" ht="16.5" customHeight="1">
      <c r="A1581" s="29">
        <v>63.0</v>
      </c>
      <c r="B1581" s="30">
        <v>8610.0</v>
      </c>
      <c r="C1581" s="31">
        <v>1579.0</v>
      </c>
      <c r="D1581" s="32" t="s">
        <v>1775</v>
      </c>
      <c r="E1581" s="69"/>
      <c r="F1581" s="69"/>
      <c r="G1581" s="76"/>
      <c r="H1581" s="63"/>
      <c r="I1581" s="63"/>
      <c r="J1581" s="51"/>
      <c r="K1581" s="69"/>
      <c r="L1581" s="65"/>
      <c r="M1581" s="65"/>
      <c r="N1581" s="98"/>
      <c r="O1581" s="293"/>
      <c r="P1581" s="98"/>
      <c r="Q1581" s="66"/>
      <c r="R1581" s="70"/>
      <c r="S1581" s="110"/>
      <c r="T1581" s="22"/>
      <c r="U1581" s="22"/>
      <c r="V1581" s="22"/>
      <c r="W1581" s="291"/>
      <c r="X1581" s="56"/>
      <c r="Y1581" s="72"/>
      <c r="Z1581" s="73" t="s">
        <v>20</v>
      </c>
      <c r="AA1581" s="74" t="s">
        <v>21</v>
      </c>
      <c r="AB1581" s="92">
        <v>0.85</v>
      </c>
      <c r="AC1581" s="87"/>
      <c r="AD1581" s="90"/>
      <c r="AE1581" s="90"/>
      <c r="AF1581" s="91"/>
      <c r="AG1581" s="45">
        <v>244.0</v>
      </c>
      <c r="AH1581" s="79"/>
      <c r="AI1581" s="80"/>
      <c r="AJ1581" s="80"/>
      <c r="AK1581" s="80"/>
      <c r="AL1581" s="14"/>
      <c r="AM1581" s="16" t="str">
        <f t="shared" si="10"/>
        <v>{s:'638610', v:244 , c:'放デイ２７・定超・未計画・評減・拘減・'},</v>
      </c>
      <c r="AN1581" s="16"/>
    </row>
    <row r="1582" ht="16.5" customHeight="1">
      <c r="A1582" s="29">
        <v>63.0</v>
      </c>
      <c r="B1582" s="30">
        <v>8611.0</v>
      </c>
      <c r="C1582" s="31">
        <v>1580.0</v>
      </c>
      <c r="D1582" s="32" t="s">
        <v>1776</v>
      </c>
      <c r="E1582" s="69"/>
      <c r="F1582" s="69"/>
      <c r="G1582" s="76"/>
      <c r="H1582" s="63"/>
      <c r="I1582" s="63"/>
      <c r="J1582" s="51"/>
      <c r="K1582" s="69"/>
      <c r="L1582" s="65"/>
      <c r="M1582" s="65"/>
      <c r="N1582" s="98"/>
      <c r="O1582" s="293"/>
      <c r="P1582" s="98"/>
      <c r="Q1582" s="66"/>
      <c r="R1582" s="70"/>
      <c r="S1582" s="96" t="s">
        <v>27</v>
      </c>
      <c r="T1582" s="7"/>
      <c r="U1582" s="7"/>
      <c r="V1582" s="7"/>
      <c r="W1582" s="152"/>
      <c r="X1582" s="41" t="s">
        <v>21</v>
      </c>
      <c r="Y1582" s="68">
        <v>0.5</v>
      </c>
      <c r="Z1582" s="77"/>
      <c r="AA1582" s="77"/>
      <c r="AB1582" s="72"/>
      <c r="AC1582" s="87"/>
      <c r="AD1582" s="90"/>
      <c r="AE1582" s="90"/>
      <c r="AF1582" s="91"/>
      <c r="AG1582" s="45">
        <v>205.0</v>
      </c>
      <c r="AH1582" s="79"/>
      <c r="AI1582" s="80"/>
      <c r="AJ1582" s="80"/>
      <c r="AK1582" s="80"/>
      <c r="AL1582" s="14"/>
      <c r="AM1582" s="16" t="str">
        <f t="shared" si="10"/>
        <v>{s:'638611', v:205 , c:'放デイ２７・定超・未計画２・拘減・'},</v>
      </c>
      <c r="AN1582" s="16"/>
    </row>
    <row r="1583" ht="16.5" customHeight="1">
      <c r="A1583" s="29">
        <v>63.0</v>
      </c>
      <c r="B1583" s="30">
        <v>8612.0</v>
      </c>
      <c r="C1583" s="31">
        <v>1581.0</v>
      </c>
      <c r="D1583" s="32" t="s">
        <v>1777</v>
      </c>
      <c r="E1583" s="69"/>
      <c r="F1583" s="69"/>
      <c r="G1583" s="76"/>
      <c r="H1583" s="63"/>
      <c r="I1583" s="63"/>
      <c r="J1583" s="51"/>
      <c r="K1583" s="69"/>
      <c r="L1583" s="65"/>
      <c r="M1583" s="65"/>
      <c r="N1583" s="98"/>
      <c r="O1583" s="293"/>
      <c r="P1583" s="98"/>
      <c r="Q1583" s="66"/>
      <c r="R1583" s="78"/>
      <c r="S1583" s="115"/>
      <c r="T1583" s="22"/>
      <c r="U1583" s="22"/>
      <c r="V1583" s="22"/>
      <c r="W1583" s="291"/>
      <c r="X1583" s="56"/>
      <c r="Y1583" s="72"/>
      <c r="Z1583" s="73" t="s">
        <v>20</v>
      </c>
      <c r="AA1583" s="74" t="s">
        <v>21</v>
      </c>
      <c r="AB1583" s="92">
        <v>0.85</v>
      </c>
      <c r="AC1583" s="93"/>
      <c r="AD1583" s="77"/>
      <c r="AE1583" s="77"/>
      <c r="AF1583" s="72"/>
      <c r="AG1583" s="45">
        <v>174.0</v>
      </c>
      <c r="AH1583" s="79"/>
      <c r="AI1583" s="80"/>
      <c r="AJ1583" s="80"/>
      <c r="AK1583" s="80"/>
      <c r="AL1583" s="14"/>
      <c r="AM1583" s="16" t="str">
        <f t="shared" si="10"/>
        <v>{s:'638612', v:174 , c:'放デイ２７・定超・未計画２・評減・拘減・'},</v>
      </c>
      <c r="AN1583" s="16"/>
    </row>
    <row r="1584" ht="16.5" customHeight="1">
      <c r="A1584" s="29">
        <v>63.0</v>
      </c>
      <c r="B1584" s="30">
        <v>8613.0</v>
      </c>
      <c r="C1584" s="31">
        <v>1582.0</v>
      </c>
      <c r="D1584" s="32" t="s">
        <v>1778</v>
      </c>
      <c r="E1584" s="69"/>
      <c r="F1584" s="69"/>
      <c r="G1584" s="94"/>
      <c r="H1584" s="98"/>
      <c r="I1584" s="8"/>
      <c r="J1584" s="95"/>
      <c r="K1584" s="82" t="s">
        <v>38</v>
      </c>
      <c r="L1584" s="7"/>
      <c r="M1584" s="38"/>
      <c r="N1584" s="7"/>
      <c r="O1584" s="52"/>
      <c r="P1584" s="8"/>
      <c r="Q1584" s="54"/>
      <c r="R1584" s="287"/>
      <c r="S1584" s="287"/>
      <c r="T1584" s="7"/>
      <c r="U1584" s="7"/>
      <c r="V1584" s="7"/>
      <c r="W1584" s="152"/>
      <c r="X1584" s="41"/>
      <c r="Y1584" s="42"/>
      <c r="Z1584" s="43"/>
      <c r="AA1584" s="43"/>
      <c r="AB1584" s="43"/>
      <c r="AC1584" s="288"/>
      <c r="AD1584" s="43"/>
      <c r="AE1584" s="43"/>
      <c r="AF1584" s="44"/>
      <c r="AG1584" s="45">
        <v>426.0</v>
      </c>
      <c r="AH1584" s="79"/>
      <c r="AI1584" s="80"/>
      <c r="AJ1584" s="80"/>
      <c r="AK1584" s="80"/>
      <c r="AL1584" s="14"/>
      <c r="AM1584" s="16" t="str">
        <f t="shared" si="10"/>
        <v>{s:'638613', v:426 , c:'放デイ２７・有資格１３・定超・'},</v>
      </c>
      <c r="AN1584" s="16"/>
    </row>
    <row r="1585" ht="16.5" customHeight="1">
      <c r="A1585" s="29">
        <v>63.0</v>
      </c>
      <c r="B1585" s="30">
        <v>8614.0</v>
      </c>
      <c r="C1585" s="31">
        <v>1583.0</v>
      </c>
      <c r="D1585" s="32" t="s">
        <v>1779</v>
      </c>
      <c r="E1585" s="69"/>
      <c r="F1585" s="69"/>
      <c r="G1585" s="94"/>
      <c r="H1585" s="113"/>
      <c r="I1585" s="8"/>
      <c r="J1585" s="95"/>
      <c r="K1585" s="87"/>
      <c r="L1585" s="8">
        <v>9.0</v>
      </c>
      <c r="M1585" s="53" t="s">
        <v>40</v>
      </c>
      <c r="N1585" s="8"/>
      <c r="O1585" s="52"/>
      <c r="P1585" s="8"/>
      <c r="Q1585" s="54"/>
      <c r="R1585" s="290"/>
      <c r="S1585" s="290"/>
      <c r="T1585" s="22"/>
      <c r="U1585" s="22"/>
      <c r="V1585" s="22"/>
      <c r="W1585" s="291"/>
      <c r="X1585" s="56"/>
      <c r="Y1585" s="58"/>
      <c r="Z1585" s="59" t="s">
        <v>20</v>
      </c>
      <c r="AA1585" s="41" t="s">
        <v>21</v>
      </c>
      <c r="AB1585" s="60">
        <v>0.85</v>
      </c>
      <c r="AC1585" s="288"/>
      <c r="AD1585" s="43"/>
      <c r="AE1585" s="43"/>
      <c r="AF1585" s="44"/>
      <c r="AG1585" s="45">
        <v>362.0</v>
      </c>
      <c r="AH1585" s="79"/>
      <c r="AI1585" s="80"/>
      <c r="AJ1585" s="80"/>
      <c r="AK1585" s="80"/>
      <c r="AL1585" s="14"/>
      <c r="AM1585" s="16" t="str">
        <f t="shared" si="10"/>
        <v>{s:'638614', v:362 , c:'放デイ２７・有資格１３・定超・評減・'},</v>
      </c>
      <c r="AN1585" s="16"/>
    </row>
    <row r="1586" ht="16.5" customHeight="1">
      <c r="A1586" s="29">
        <v>63.0</v>
      </c>
      <c r="B1586" s="30">
        <v>8615.0</v>
      </c>
      <c r="C1586" s="31">
        <v>1584.0</v>
      </c>
      <c r="D1586" s="32" t="s">
        <v>1780</v>
      </c>
      <c r="E1586" s="69"/>
      <c r="F1586" s="69"/>
      <c r="G1586" s="94"/>
      <c r="H1586" s="98"/>
      <c r="I1586" s="8"/>
      <c r="J1586" s="54"/>
      <c r="K1586" s="87"/>
      <c r="L1586" s="65"/>
      <c r="M1586" s="65"/>
      <c r="N1586" s="98"/>
      <c r="O1586" s="293"/>
      <c r="P1586" s="98"/>
      <c r="Q1586" s="66"/>
      <c r="R1586" s="33" t="s">
        <v>23</v>
      </c>
      <c r="S1586" s="124" t="s">
        <v>24</v>
      </c>
      <c r="T1586" s="7"/>
      <c r="U1586" s="7"/>
      <c r="V1586" s="7"/>
      <c r="W1586" s="152"/>
      <c r="X1586" s="41" t="s">
        <v>21</v>
      </c>
      <c r="Y1586" s="68">
        <v>0.7</v>
      </c>
      <c r="Z1586" s="88"/>
      <c r="AA1586" s="88"/>
      <c r="AB1586" s="88"/>
      <c r="AC1586" s="297"/>
      <c r="AD1586" s="88"/>
      <c r="AE1586" s="88"/>
      <c r="AF1586" s="89"/>
      <c r="AG1586" s="45">
        <v>298.0</v>
      </c>
      <c r="AH1586" s="79"/>
      <c r="AI1586" s="80"/>
      <c r="AJ1586" s="80"/>
      <c r="AK1586" s="80"/>
      <c r="AL1586" s="14"/>
      <c r="AM1586" s="16" t="str">
        <f t="shared" si="10"/>
        <v>{s:'638615', v:298 , c:'放デイ２７・有資格１３・定超・未計画・'},</v>
      </c>
      <c r="AN1586" s="16"/>
    </row>
    <row r="1587" ht="16.5" customHeight="1">
      <c r="A1587" s="29">
        <v>63.0</v>
      </c>
      <c r="B1587" s="30">
        <v>8616.0</v>
      </c>
      <c r="C1587" s="31">
        <v>1585.0</v>
      </c>
      <c r="D1587" s="32" t="s">
        <v>1781</v>
      </c>
      <c r="E1587" s="69"/>
      <c r="F1587" s="69"/>
      <c r="G1587" s="94"/>
      <c r="H1587" s="98"/>
      <c r="I1587" s="8"/>
      <c r="J1587" s="54"/>
      <c r="K1587" s="87"/>
      <c r="L1587" s="65"/>
      <c r="M1587" s="65"/>
      <c r="N1587" s="98"/>
      <c r="O1587" s="293"/>
      <c r="P1587" s="98"/>
      <c r="Q1587" s="66"/>
      <c r="R1587" s="70"/>
      <c r="S1587" s="110"/>
      <c r="T1587" s="22"/>
      <c r="U1587" s="22"/>
      <c r="V1587" s="22"/>
      <c r="W1587" s="291"/>
      <c r="X1587" s="56"/>
      <c r="Y1587" s="72"/>
      <c r="Z1587" s="73" t="s">
        <v>20</v>
      </c>
      <c r="AA1587" s="74" t="s">
        <v>21</v>
      </c>
      <c r="AB1587" s="75">
        <v>0.85</v>
      </c>
      <c r="AC1587" s="288"/>
      <c r="AD1587" s="43"/>
      <c r="AE1587" s="43"/>
      <c r="AF1587" s="44"/>
      <c r="AG1587" s="45">
        <v>253.0</v>
      </c>
      <c r="AH1587" s="79"/>
      <c r="AI1587" s="80"/>
      <c r="AJ1587" s="80"/>
      <c r="AK1587" s="80"/>
      <c r="AL1587" s="14"/>
      <c r="AM1587" s="16" t="str">
        <f t="shared" si="10"/>
        <v>{s:'638616', v:253 , c:'放デイ２７・有資格１３・定超・未計画・評減・'},</v>
      </c>
      <c r="AN1587" s="16"/>
    </row>
    <row r="1588" ht="16.5" customHeight="1">
      <c r="A1588" s="29">
        <v>63.0</v>
      </c>
      <c r="B1588" s="30">
        <v>8617.0</v>
      </c>
      <c r="C1588" s="31">
        <v>1586.0</v>
      </c>
      <c r="D1588" s="32" t="s">
        <v>1782</v>
      </c>
      <c r="E1588" s="69"/>
      <c r="F1588" s="69"/>
      <c r="G1588" s="94"/>
      <c r="H1588" s="98"/>
      <c r="I1588" s="8"/>
      <c r="J1588" s="54"/>
      <c r="K1588" s="87"/>
      <c r="L1588" s="65"/>
      <c r="M1588" s="65"/>
      <c r="N1588" s="98"/>
      <c r="O1588" s="293"/>
      <c r="P1588" s="98"/>
      <c r="Q1588" s="66"/>
      <c r="R1588" s="70"/>
      <c r="S1588" s="124" t="s">
        <v>27</v>
      </c>
      <c r="T1588" s="7"/>
      <c r="U1588" s="7"/>
      <c r="V1588" s="7"/>
      <c r="W1588" s="152"/>
      <c r="X1588" s="41" t="s">
        <v>21</v>
      </c>
      <c r="Y1588" s="68">
        <v>0.5</v>
      </c>
      <c r="Z1588" s="77"/>
      <c r="AA1588" s="77"/>
      <c r="AB1588" s="77"/>
      <c r="AC1588" s="292"/>
      <c r="AD1588" s="77"/>
      <c r="AE1588" s="77"/>
      <c r="AF1588" s="72"/>
      <c r="AG1588" s="45">
        <v>213.0</v>
      </c>
      <c r="AH1588" s="79"/>
      <c r="AI1588" s="80"/>
      <c r="AJ1588" s="80"/>
      <c r="AK1588" s="80"/>
      <c r="AL1588" s="14"/>
      <c r="AM1588" s="16" t="str">
        <f t="shared" si="10"/>
        <v>{s:'638617', v:213 , c:'放デイ２７・有資格１３・定超・未計画２・'},</v>
      </c>
      <c r="AN1588" s="16"/>
    </row>
    <row r="1589" ht="16.5" customHeight="1">
      <c r="A1589" s="29">
        <v>63.0</v>
      </c>
      <c r="B1589" s="30">
        <v>8618.0</v>
      </c>
      <c r="C1589" s="31">
        <v>1587.0</v>
      </c>
      <c r="D1589" s="32" t="s">
        <v>1783</v>
      </c>
      <c r="E1589" s="69"/>
      <c r="F1589" s="69"/>
      <c r="G1589" s="94"/>
      <c r="H1589" s="98"/>
      <c r="I1589" s="8"/>
      <c r="J1589" s="54"/>
      <c r="K1589" s="69"/>
      <c r="L1589" s="65"/>
      <c r="M1589" s="65"/>
      <c r="N1589" s="98"/>
      <c r="O1589" s="293"/>
      <c r="P1589" s="98"/>
      <c r="Q1589" s="66"/>
      <c r="R1589" s="78"/>
      <c r="S1589" s="110"/>
      <c r="T1589" s="22"/>
      <c r="U1589" s="22"/>
      <c r="V1589" s="22"/>
      <c r="W1589" s="291"/>
      <c r="X1589" s="56"/>
      <c r="Y1589" s="72"/>
      <c r="Z1589" s="73" t="s">
        <v>20</v>
      </c>
      <c r="AA1589" s="74" t="s">
        <v>21</v>
      </c>
      <c r="AB1589" s="75">
        <v>0.85</v>
      </c>
      <c r="AC1589" s="288"/>
      <c r="AD1589" s="43"/>
      <c r="AE1589" s="43"/>
      <c r="AF1589" s="44"/>
      <c r="AG1589" s="45">
        <v>181.0</v>
      </c>
      <c r="AH1589" s="79"/>
      <c r="AI1589" s="80"/>
      <c r="AJ1589" s="80"/>
      <c r="AK1589" s="80"/>
      <c r="AL1589" s="14"/>
      <c r="AM1589" s="16" t="str">
        <f t="shared" si="10"/>
        <v>{s:'638618', v:181 , c:'放デイ２７・有資格１３・定超・未計画２・評減・'},</v>
      </c>
      <c r="AN1589" s="16"/>
    </row>
    <row r="1590" ht="16.5" customHeight="1">
      <c r="A1590" s="29">
        <v>63.0</v>
      </c>
      <c r="B1590" s="30">
        <v>8619.0</v>
      </c>
      <c r="C1590" s="31">
        <v>1588.0</v>
      </c>
      <c r="D1590" s="32" t="s">
        <v>1784</v>
      </c>
      <c r="E1590" s="69"/>
      <c r="F1590" s="69"/>
      <c r="G1590" s="94"/>
      <c r="H1590" s="98"/>
      <c r="I1590" s="8"/>
      <c r="J1590" s="54"/>
      <c r="K1590" s="69"/>
      <c r="L1590" s="65"/>
      <c r="M1590" s="65"/>
      <c r="N1590" s="98"/>
      <c r="O1590" s="293"/>
      <c r="P1590" s="98"/>
      <c r="Q1590" s="66"/>
      <c r="R1590" s="96"/>
      <c r="S1590" s="96"/>
      <c r="T1590" s="7"/>
      <c r="U1590" s="7"/>
      <c r="V1590" s="7"/>
      <c r="W1590" s="152"/>
      <c r="X1590" s="41"/>
      <c r="Y1590" s="68"/>
      <c r="Z1590" s="43"/>
      <c r="AA1590" s="43"/>
      <c r="AB1590" s="44"/>
      <c r="AC1590" s="82" t="s">
        <v>30</v>
      </c>
      <c r="AD1590" s="83">
        <v>5.0</v>
      </c>
      <c r="AE1590" s="83"/>
      <c r="AF1590" s="84" t="s">
        <v>31</v>
      </c>
      <c r="AG1590" s="45">
        <v>421.0</v>
      </c>
      <c r="AH1590" s="79"/>
      <c r="AI1590" s="80"/>
      <c r="AJ1590" s="80"/>
      <c r="AK1590" s="80"/>
      <c r="AL1590" s="14"/>
      <c r="AM1590" s="16" t="str">
        <f t="shared" si="10"/>
        <v>{s:'638619', v:421 , c:'放デイ２７・有資格１３・定超・拘減・'},</v>
      </c>
      <c r="AN1590" s="16"/>
    </row>
    <row r="1591" ht="16.5" customHeight="1">
      <c r="A1591" s="29">
        <v>63.0</v>
      </c>
      <c r="B1591" s="30">
        <v>8620.0</v>
      </c>
      <c r="C1591" s="31">
        <v>1589.0</v>
      </c>
      <c r="D1591" s="32" t="s">
        <v>1785</v>
      </c>
      <c r="E1591" s="69"/>
      <c r="F1591" s="69"/>
      <c r="G1591" s="94"/>
      <c r="H1591" s="98"/>
      <c r="I1591" s="8"/>
      <c r="J1591" s="54"/>
      <c r="K1591" s="69"/>
      <c r="L1591" s="65"/>
      <c r="M1591" s="65"/>
      <c r="N1591" s="98"/>
      <c r="O1591" s="293"/>
      <c r="P1591" s="98"/>
      <c r="Q1591" s="66"/>
      <c r="R1591" s="115"/>
      <c r="S1591" s="115"/>
      <c r="T1591" s="22"/>
      <c r="U1591" s="22"/>
      <c r="V1591" s="22"/>
      <c r="W1591" s="291"/>
      <c r="X1591" s="56"/>
      <c r="Y1591" s="72"/>
      <c r="Z1591" s="59" t="s">
        <v>20</v>
      </c>
      <c r="AA1591" s="41" t="s">
        <v>21</v>
      </c>
      <c r="AB1591" s="86">
        <v>0.85</v>
      </c>
      <c r="AC1591" s="87"/>
      <c r="AD1591" s="83"/>
      <c r="AE1591" s="83"/>
      <c r="AF1591" s="84"/>
      <c r="AG1591" s="45">
        <v>357.0</v>
      </c>
      <c r="AH1591" s="79"/>
      <c r="AI1591" s="80"/>
      <c r="AJ1591" s="80"/>
      <c r="AK1591" s="80"/>
      <c r="AL1591" s="14"/>
      <c r="AM1591" s="16" t="str">
        <f t="shared" si="10"/>
        <v>{s:'638620', v:357 , c:'放デイ２７・有資格１３・定超・評減・拘減・'},</v>
      </c>
      <c r="AN1591" s="16"/>
    </row>
    <row r="1592" ht="16.5" customHeight="1">
      <c r="A1592" s="29">
        <v>63.0</v>
      </c>
      <c r="B1592" s="30">
        <v>8621.0</v>
      </c>
      <c r="C1592" s="31">
        <v>1590.0</v>
      </c>
      <c r="D1592" s="32" t="s">
        <v>1786</v>
      </c>
      <c r="E1592" s="69"/>
      <c r="F1592" s="69"/>
      <c r="G1592" s="94"/>
      <c r="H1592" s="98"/>
      <c r="I1592" s="8"/>
      <c r="J1592" s="54"/>
      <c r="K1592" s="69"/>
      <c r="L1592" s="65"/>
      <c r="M1592" s="65"/>
      <c r="N1592" s="98"/>
      <c r="O1592" s="293"/>
      <c r="P1592" s="98"/>
      <c r="Q1592" s="66"/>
      <c r="R1592" s="33" t="s">
        <v>23</v>
      </c>
      <c r="S1592" s="124" t="s">
        <v>24</v>
      </c>
      <c r="T1592" s="7"/>
      <c r="U1592" s="7"/>
      <c r="V1592" s="7"/>
      <c r="W1592" s="152"/>
      <c r="X1592" s="41" t="s">
        <v>21</v>
      </c>
      <c r="Y1592" s="68">
        <v>0.7</v>
      </c>
      <c r="Z1592" s="88"/>
      <c r="AA1592" s="88"/>
      <c r="AB1592" s="89"/>
      <c r="AC1592" s="87"/>
      <c r="AD1592" s="90"/>
      <c r="AE1592" s="90"/>
      <c r="AF1592" s="91"/>
      <c r="AG1592" s="45">
        <v>293.0</v>
      </c>
      <c r="AH1592" s="79"/>
      <c r="AI1592" s="80"/>
      <c r="AJ1592" s="80"/>
      <c r="AK1592" s="80"/>
      <c r="AL1592" s="14"/>
      <c r="AM1592" s="16" t="str">
        <f t="shared" si="10"/>
        <v>{s:'638621', v:293 , c:'放デイ２７・有資格１３・定超・未計画・拘減・'},</v>
      </c>
      <c r="AN1592" s="16"/>
    </row>
    <row r="1593" ht="16.5" customHeight="1">
      <c r="A1593" s="29">
        <v>63.0</v>
      </c>
      <c r="B1593" s="30">
        <v>8622.0</v>
      </c>
      <c r="C1593" s="31">
        <v>1591.0</v>
      </c>
      <c r="D1593" s="32" t="s">
        <v>1787</v>
      </c>
      <c r="E1593" s="69"/>
      <c r="F1593" s="69"/>
      <c r="G1593" s="94"/>
      <c r="H1593" s="98"/>
      <c r="I1593" s="8"/>
      <c r="J1593" s="54"/>
      <c r="K1593" s="69"/>
      <c r="L1593" s="65"/>
      <c r="M1593" s="65"/>
      <c r="N1593" s="98"/>
      <c r="O1593" s="293"/>
      <c r="P1593" s="98"/>
      <c r="Q1593" s="66"/>
      <c r="R1593" s="70"/>
      <c r="S1593" s="110"/>
      <c r="T1593" s="22"/>
      <c r="U1593" s="22"/>
      <c r="V1593" s="22"/>
      <c r="W1593" s="291"/>
      <c r="X1593" s="56"/>
      <c r="Y1593" s="72"/>
      <c r="Z1593" s="73" t="s">
        <v>20</v>
      </c>
      <c r="AA1593" s="74" t="s">
        <v>21</v>
      </c>
      <c r="AB1593" s="92">
        <v>0.85</v>
      </c>
      <c r="AC1593" s="87"/>
      <c r="AD1593" s="90"/>
      <c r="AE1593" s="90"/>
      <c r="AF1593" s="91"/>
      <c r="AG1593" s="45">
        <v>248.0</v>
      </c>
      <c r="AH1593" s="79"/>
      <c r="AI1593" s="80"/>
      <c r="AJ1593" s="80"/>
      <c r="AK1593" s="80"/>
      <c r="AL1593" s="14"/>
      <c r="AM1593" s="16" t="str">
        <f t="shared" si="10"/>
        <v>{s:'638622', v:248 , c:'放デイ２７・有資格１３・定超・未計画・評減・拘減・'},</v>
      </c>
      <c r="AN1593" s="16"/>
    </row>
    <row r="1594" ht="16.5" customHeight="1">
      <c r="A1594" s="29">
        <v>63.0</v>
      </c>
      <c r="B1594" s="30">
        <v>8623.0</v>
      </c>
      <c r="C1594" s="31">
        <v>1592.0</v>
      </c>
      <c r="D1594" s="32" t="s">
        <v>1788</v>
      </c>
      <c r="E1594" s="69"/>
      <c r="F1594" s="69"/>
      <c r="G1594" s="94"/>
      <c r="H1594" s="98"/>
      <c r="I1594" s="8"/>
      <c r="J1594" s="54"/>
      <c r="K1594" s="69"/>
      <c r="L1594" s="65"/>
      <c r="M1594" s="65"/>
      <c r="N1594" s="98"/>
      <c r="O1594" s="293"/>
      <c r="P1594" s="98"/>
      <c r="Q1594" s="66"/>
      <c r="R1594" s="70"/>
      <c r="S1594" s="96" t="s">
        <v>27</v>
      </c>
      <c r="T1594" s="7"/>
      <c r="U1594" s="7"/>
      <c r="V1594" s="7"/>
      <c r="W1594" s="152"/>
      <c r="X1594" s="41" t="s">
        <v>21</v>
      </c>
      <c r="Y1594" s="68">
        <v>0.5</v>
      </c>
      <c r="Z1594" s="77"/>
      <c r="AA1594" s="77"/>
      <c r="AB1594" s="72"/>
      <c r="AC1594" s="87"/>
      <c r="AD1594" s="90"/>
      <c r="AE1594" s="90"/>
      <c r="AF1594" s="91"/>
      <c r="AG1594" s="45">
        <v>208.0</v>
      </c>
      <c r="AH1594" s="79"/>
      <c r="AI1594" s="80"/>
      <c r="AJ1594" s="80"/>
      <c r="AK1594" s="80"/>
      <c r="AL1594" s="14"/>
      <c r="AM1594" s="16" t="str">
        <f t="shared" si="10"/>
        <v>{s:'638623', v:208 , c:'放デイ２７・有資格１３・定超・未計画２・拘減・'},</v>
      </c>
      <c r="AN1594" s="16"/>
    </row>
    <row r="1595" ht="16.5" customHeight="1">
      <c r="A1595" s="29">
        <v>63.0</v>
      </c>
      <c r="B1595" s="30">
        <v>8624.0</v>
      </c>
      <c r="C1595" s="31">
        <v>1593.0</v>
      </c>
      <c r="D1595" s="32" t="s">
        <v>1789</v>
      </c>
      <c r="E1595" s="69"/>
      <c r="F1595" s="69"/>
      <c r="G1595" s="94"/>
      <c r="H1595" s="98"/>
      <c r="I1595" s="8"/>
      <c r="J1595" s="54"/>
      <c r="K1595" s="69"/>
      <c r="L1595" s="65"/>
      <c r="M1595" s="65"/>
      <c r="N1595" s="98"/>
      <c r="O1595" s="293"/>
      <c r="P1595" s="98"/>
      <c r="Q1595" s="66"/>
      <c r="R1595" s="78"/>
      <c r="S1595" s="115"/>
      <c r="T1595" s="22"/>
      <c r="U1595" s="22"/>
      <c r="V1595" s="22"/>
      <c r="W1595" s="291"/>
      <c r="X1595" s="56"/>
      <c r="Y1595" s="72"/>
      <c r="Z1595" s="73" t="s">
        <v>20</v>
      </c>
      <c r="AA1595" s="74" t="s">
        <v>21</v>
      </c>
      <c r="AB1595" s="92">
        <v>0.85</v>
      </c>
      <c r="AC1595" s="93"/>
      <c r="AD1595" s="77"/>
      <c r="AE1595" s="77"/>
      <c r="AF1595" s="72"/>
      <c r="AG1595" s="45">
        <v>176.0</v>
      </c>
      <c r="AH1595" s="79"/>
      <c r="AI1595" s="80"/>
      <c r="AJ1595" s="80"/>
      <c r="AK1595" s="80"/>
      <c r="AL1595" s="14"/>
      <c r="AM1595" s="16" t="str">
        <f t="shared" si="10"/>
        <v>{s:'638624', v:176 , c:'放デイ２７・有資格１３・定超・未計画２・評減・拘減・'},</v>
      </c>
      <c r="AN1595" s="16"/>
    </row>
    <row r="1596" ht="16.5" customHeight="1">
      <c r="A1596" s="29">
        <v>63.0</v>
      </c>
      <c r="B1596" s="30">
        <v>8631.0</v>
      </c>
      <c r="C1596" s="31">
        <v>1594.0</v>
      </c>
      <c r="D1596" s="32" t="s">
        <v>1790</v>
      </c>
      <c r="E1596" s="69"/>
      <c r="F1596" s="69"/>
      <c r="G1596" s="102" t="s">
        <v>52</v>
      </c>
      <c r="H1596" s="35"/>
      <c r="I1596" s="35"/>
      <c r="J1596" s="36"/>
      <c r="K1596" s="168"/>
      <c r="L1596" s="7"/>
      <c r="M1596" s="38"/>
      <c r="N1596" s="7"/>
      <c r="O1596" s="52"/>
      <c r="P1596" s="8"/>
      <c r="Q1596" s="54"/>
      <c r="R1596" s="287"/>
      <c r="S1596" s="287"/>
      <c r="T1596" s="7"/>
      <c r="U1596" s="7"/>
      <c r="V1596" s="7"/>
      <c r="W1596" s="152"/>
      <c r="X1596" s="41"/>
      <c r="Y1596" s="42"/>
      <c r="Z1596" s="43"/>
      <c r="AA1596" s="43"/>
      <c r="AB1596" s="43"/>
      <c r="AC1596" s="288"/>
      <c r="AD1596" s="43"/>
      <c r="AE1596" s="43"/>
      <c r="AF1596" s="44"/>
      <c r="AG1596" s="45">
        <v>279.0</v>
      </c>
      <c r="AH1596" s="79"/>
      <c r="AI1596" s="80"/>
      <c r="AJ1596" s="80"/>
      <c r="AK1596" s="80"/>
      <c r="AL1596" s="14"/>
      <c r="AM1596" s="16" t="str">
        <f t="shared" si="10"/>
        <v>{s:'638631', v:279 , c:'放デイ２８・定超・'},</v>
      </c>
      <c r="AN1596" s="16"/>
    </row>
    <row r="1597" ht="16.5" customHeight="1">
      <c r="A1597" s="29">
        <v>63.0</v>
      </c>
      <c r="B1597" s="30">
        <v>8632.0</v>
      </c>
      <c r="C1597" s="31">
        <v>1595.0</v>
      </c>
      <c r="D1597" s="32" t="s">
        <v>1791</v>
      </c>
      <c r="E1597" s="69"/>
      <c r="F1597" s="69"/>
      <c r="G1597" s="104"/>
      <c r="H1597" s="50" t="str">
        <f>'30放課後等デイ(基本１)'!G1607</f>
        <v/>
      </c>
      <c r="I1597" s="8" t="s">
        <v>9</v>
      </c>
      <c r="J1597" s="51"/>
      <c r="K1597" s="94"/>
      <c r="L1597" s="8"/>
      <c r="M1597" s="53"/>
      <c r="N1597" s="8"/>
      <c r="O1597" s="52"/>
      <c r="P1597" s="8"/>
      <c r="Q1597" s="54"/>
      <c r="R1597" s="290"/>
      <c r="S1597" s="290"/>
      <c r="T1597" s="22"/>
      <c r="U1597" s="22"/>
      <c r="V1597" s="22"/>
      <c r="W1597" s="291"/>
      <c r="X1597" s="56"/>
      <c r="Y1597" s="58"/>
      <c r="Z1597" s="59" t="s">
        <v>20</v>
      </c>
      <c r="AA1597" s="41" t="s">
        <v>21</v>
      </c>
      <c r="AB1597" s="60">
        <v>0.85</v>
      </c>
      <c r="AC1597" s="288"/>
      <c r="AD1597" s="43"/>
      <c r="AE1597" s="43"/>
      <c r="AF1597" s="44"/>
      <c r="AG1597" s="45">
        <v>237.0</v>
      </c>
      <c r="AH1597" s="79"/>
      <c r="AI1597" s="80"/>
      <c r="AJ1597" s="80"/>
      <c r="AK1597" s="80"/>
      <c r="AL1597" s="14"/>
      <c r="AM1597" s="16" t="str">
        <f t="shared" si="10"/>
        <v>{s:'638632', v:237 , c:'放デイ２８・定超・評減・'},</v>
      </c>
      <c r="AN1597" s="16"/>
    </row>
    <row r="1598" ht="16.5" customHeight="1">
      <c r="A1598" s="29">
        <v>63.0</v>
      </c>
      <c r="B1598" s="30">
        <v>8633.0</v>
      </c>
      <c r="C1598" s="31">
        <v>1596.0</v>
      </c>
      <c r="D1598" s="32" t="s">
        <v>1792</v>
      </c>
      <c r="E1598" s="94"/>
      <c r="F1598" s="94"/>
      <c r="G1598" s="104"/>
      <c r="H1598" s="63"/>
      <c r="I1598" s="63"/>
      <c r="J1598" s="51"/>
      <c r="K1598" s="69"/>
      <c r="L1598" s="65"/>
      <c r="M1598" s="65"/>
      <c r="N1598" s="98"/>
      <c r="O1598" s="293"/>
      <c r="P1598" s="98"/>
      <c r="Q1598" s="66"/>
      <c r="R1598" s="33" t="s">
        <v>23</v>
      </c>
      <c r="S1598" s="124" t="s">
        <v>24</v>
      </c>
      <c r="T1598" s="7"/>
      <c r="U1598" s="7"/>
      <c r="V1598" s="7"/>
      <c r="W1598" s="152"/>
      <c r="X1598" s="41" t="s">
        <v>21</v>
      </c>
      <c r="Y1598" s="68">
        <v>0.7</v>
      </c>
      <c r="Z1598" s="88"/>
      <c r="AA1598" s="88"/>
      <c r="AB1598" s="88"/>
      <c r="AC1598" s="297"/>
      <c r="AD1598" s="88"/>
      <c r="AE1598" s="88"/>
      <c r="AF1598" s="89"/>
      <c r="AG1598" s="45">
        <v>195.0</v>
      </c>
      <c r="AH1598" s="79"/>
      <c r="AI1598" s="80"/>
      <c r="AJ1598" s="80"/>
      <c r="AK1598" s="80"/>
      <c r="AL1598" s="14"/>
      <c r="AM1598" s="16" t="str">
        <f t="shared" si="10"/>
        <v>{s:'638633', v:195 , c:'放デイ２８・定超・未計画・'},</v>
      </c>
      <c r="AN1598" s="16"/>
    </row>
    <row r="1599" ht="16.5" customHeight="1">
      <c r="A1599" s="29">
        <v>63.0</v>
      </c>
      <c r="B1599" s="30">
        <v>8634.0</v>
      </c>
      <c r="C1599" s="31">
        <v>1597.0</v>
      </c>
      <c r="D1599" s="32" t="s">
        <v>1793</v>
      </c>
      <c r="E1599" s="94"/>
      <c r="F1599" s="94"/>
      <c r="G1599" s="104"/>
      <c r="H1599" s="63"/>
      <c r="I1599" s="63"/>
      <c r="J1599" s="51"/>
      <c r="K1599" s="69"/>
      <c r="L1599" s="65"/>
      <c r="M1599" s="65"/>
      <c r="N1599" s="98"/>
      <c r="O1599" s="293"/>
      <c r="P1599" s="98"/>
      <c r="Q1599" s="66"/>
      <c r="R1599" s="70"/>
      <c r="S1599" s="110"/>
      <c r="T1599" s="22"/>
      <c r="U1599" s="22"/>
      <c r="V1599" s="22"/>
      <c r="W1599" s="291"/>
      <c r="X1599" s="56"/>
      <c r="Y1599" s="72"/>
      <c r="Z1599" s="73" t="s">
        <v>20</v>
      </c>
      <c r="AA1599" s="74" t="s">
        <v>21</v>
      </c>
      <c r="AB1599" s="75">
        <v>0.85</v>
      </c>
      <c r="AC1599" s="288"/>
      <c r="AD1599" s="43"/>
      <c r="AE1599" s="43"/>
      <c r="AF1599" s="44"/>
      <c r="AG1599" s="45">
        <v>166.0</v>
      </c>
      <c r="AH1599" s="79"/>
      <c r="AI1599" s="80"/>
      <c r="AJ1599" s="80"/>
      <c r="AK1599" s="80"/>
      <c r="AL1599" s="14"/>
      <c r="AM1599" s="16" t="str">
        <f t="shared" si="10"/>
        <v>{s:'638634', v:166 , c:'放デイ２８・定超・未計画・評減・'},</v>
      </c>
      <c r="AN1599" s="16"/>
    </row>
    <row r="1600" ht="16.5" customHeight="1">
      <c r="A1600" s="29">
        <v>63.0</v>
      </c>
      <c r="B1600" s="30">
        <v>8635.0</v>
      </c>
      <c r="C1600" s="31">
        <v>1598.0</v>
      </c>
      <c r="D1600" s="32" t="s">
        <v>1794</v>
      </c>
      <c r="E1600" s="94"/>
      <c r="F1600" s="94"/>
      <c r="G1600" s="104"/>
      <c r="H1600" s="63"/>
      <c r="I1600" s="63"/>
      <c r="J1600" s="51"/>
      <c r="K1600" s="69"/>
      <c r="L1600" s="65"/>
      <c r="M1600" s="65"/>
      <c r="N1600" s="98"/>
      <c r="O1600" s="293"/>
      <c r="P1600" s="98"/>
      <c r="Q1600" s="66"/>
      <c r="R1600" s="70"/>
      <c r="S1600" s="124" t="s">
        <v>27</v>
      </c>
      <c r="T1600" s="7"/>
      <c r="U1600" s="7"/>
      <c r="V1600" s="7"/>
      <c r="W1600" s="152"/>
      <c r="X1600" s="41" t="s">
        <v>21</v>
      </c>
      <c r="Y1600" s="68">
        <v>0.5</v>
      </c>
      <c r="Z1600" s="77"/>
      <c r="AA1600" s="77"/>
      <c r="AB1600" s="77"/>
      <c r="AC1600" s="292"/>
      <c r="AD1600" s="77"/>
      <c r="AE1600" s="77"/>
      <c r="AF1600" s="72"/>
      <c r="AG1600" s="45">
        <v>140.0</v>
      </c>
      <c r="AH1600" s="79"/>
      <c r="AI1600" s="80"/>
      <c r="AJ1600" s="80"/>
      <c r="AK1600" s="80"/>
      <c r="AL1600" s="14"/>
      <c r="AM1600" s="16" t="str">
        <f t="shared" si="10"/>
        <v>{s:'638635', v:140 , c:'放デイ２８・定超・未計画２・'},</v>
      </c>
      <c r="AN1600" s="16"/>
    </row>
    <row r="1601" ht="16.5" customHeight="1">
      <c r="A1601" s="29">
        <v>63.0</v>
      </c>
      <c r="B1601" s="30">
        <v>8636.0</v>
      </c>
      <c r="C1601" s="31">
        <v>1599.0</v>
      </c>
      <c r="D1601" s="32" t="s">
        <v>1795</v>
      </c>
      <c r="E1601" s="94"/>
      <c r="F1601" s="94"/>
      <c r="G1601" s="76"/>
      <c r="H1601" s="63"/>
      <c r="I1601" s="63"/>
      <c r="J1601" s="51"/>
      <c r="K1601" s="69"/>
      <c r="L1601" s="65"/>
      <c r="M1601" s="65"/>
      <c r="N1601" s="98"/>
      <c r="O1601" s="293"/>
      <c r="P1601" s="98"/>
      <c r="Q1601" s="66"/>
      <c r="R1601" s="78"/>
      <c r="S1601" s="110"/>
      <c r="T1601" s="22"/>
      <c r="U1601" s="22"/>
      <c r="V1601" s="22"/>
      <c r="W1601" s="291"/>
      <c r="X1601" s="56"/>
      <c r="Y1601" s="72"/>
      <c r="Z1601" s="73" t="s">
        <v>20</v>
      </c>
      <c r="AA1601" s="74" t="s">
        <v>21</v>
      </c>
      <c r="AB1601" s="75">
        <v>0.85</v>
      </c>
      <c r="AC1601" s="288"/>
      <c r="AD1601" s="43"/>
      <c r="AE1601" s="43"/>
      <c r="AF1601" s="44"/>
      <c r="AG1601" s="45">
        <v>119.0</v>
      </c>
      <c r="AH1601" s="79"/>
      <c r="AI1601" s="80"/>
      <c r="AJ1601" s="80"/>
      <c r="AK1601" s="80"/>
      <c r="AL1601" s="14"/>
      <c r="AM1601" s="16" t="str">
        <f t="shared" si="10"/>
        <v>{s:'638636', v:119 , c:'放デイ２８・定超・未計画２・評減・'},</v>
      </c>
      <c r="AN1601" s="16"/>
    </row>
    <row r="1602" ht="16.5" customHeight="1">
      <c r="A1602" s="29">
        <v>63.0</v>
      </c>
      <c r="B1602" s="30">
        <v>8637.0</v>
      </c>
      <c r="C1602" s="31">
        <v>1600.0</v>
      </c>
      <c r="D1602" s="32" t="s">
        <v>1796</v>
      </c>
      <c r="E1602" s="94"/>
      <c r="F1602" s="94"/>
      <c r="G1602" s="76"/>
      <c r="H1602" s="63"/>
      <c r="I1602" s="63"/>
      <c r="J1602" s="51"/>
      <c r="K1602" s="69"/>
      <c r="L1602" s="65"/>
      <c r="M1602" s="65"/>
      <c r="N1602" s="98"/>
      <c r="O1602" s="293"/>
      <c r="P1602" s="98"/>
      <c r="Q1602" s="66"/>
      <c r="R1602" s="96"/>
      <c r="S1602" s="96"/>
      <c r="T1602" s="7"/>
      <c r="U1602" s="7"/>
      <c r="V1602" s="7"/>
      <c r="W1602" s="152"/>
      <c r="X1602" s="41"/>
      <c r="Y1602" s="68"/>
      <c r="Z1602" s="43"/>
      <c r="AA1602" s="43"/>
      <c r="AB1602" s="44"/>
      <c r="AC1602" s="82" t="s">
        <v>30</v>
      </c>
      <c r="AD1602" s="83">
        <v>5.0</v>
      </c>
      <c r="AE1602" s="83"/>
      <c r="AF1602" s="84" t="s">
        <v>31</v>
      </c>
      <c r="AG1602" s="45">
        <v>274.0</v>
      </c>
      <c r="AH1602" s="79"/>
      <c r="AI1602" s="80"/>
      <c r="AJ1602" s="80"/>
      <c r="AK1602" s="80"/>
      <c r="AL1602" s="14"/>
      <c r="AM1602" s="16" t="str">
        <f t="shared" si="10"/>
        <v>{s:'638637', v:274 , c:'放デイ２８・定超・拘減・'},</v>
      </c>
      <c r="AN1602" s="16"/>
    </row>
    <row r="1603" ht="16.5" customHeight="1">
      <c r="A1603" s="29">
        <v>63.0</v>
      </c>
      <c r="B1603" s="30">
        <v>8638.0</v>
      </c>
      <c r="C1603" s="31">
        <v>1601.0</v>
      </c>
      <c r="D1603" s="32" t="s">
        <v>1797</v>
      </c>
      <c r="E1603" s="94"/>
      <c r="F1603" s="94"/>
      <c r="G1603" s="76"/>
      <c r="H1603" s="63"/>
      <c r="I1603" s="63"/>
      <c r="J1603" s="51"/>
      <c r="K1603" s="69"/>
      <c r="L1603" s="65"/>
      <c r="M1603" s="65"/>
      <c r="N1603" s="98"/>
      <c r="O1603" s="293"/>
      <c r="P1603" s="98"/>
      <c r="Q1603" s="66"/>
      <c r="R1603" s="115"/>
      <c r="S1603" s="115"/>
      <c r="T1603" s="22"/>
      <c r="U1603" s="22"/>
      <c r="V1603" s="22"/>
      <c r="W1603" s="291"/>
      <c r="X1603" s="56"/>
      <c r="Y1603" s="72"/>
      <c r="Z1603" s="59" t="s">
        <v>20</v>
      </c>
      <c r="AA1603" s="41" t="s">
        <v>21</v>
      </c>
      <c r="AB1603" s="86">
        <v>0.85</v>
      </c>
      <c r="AC1603" s="87"/>
      <c r="AD1603" s="83"/>
      <c r="AE1603" s="83"/>
      <c r="AF1603" s="84"/>
      <c r="AG1603" s="45">
        <v>232.0</v>
      </c>
      <c r="AH1603" s="79"/>
      <c r="AI1603" s="80"/>
      <c r="AJ1603" s="80"/>
      <c r="AK1603" s="80"/>
      <c r="AL1603" s="14"/>
      <c r="AM1603" s="16" t="str">
        <f t="shared" si="10"/>
        <v>{s:'638638', v:232 , c:'放デイ２８・定超・評減・拘減・'},</v>
      </c>
      <c r="AN1603" s="16"/>
    </row>
    <row r="1604" ht="16.5" customHeight="1">
      <c r="A1604" s="29">
        <v>63.0</v>
      </c>
      <c r="B1604" s="30">
        <v>8639.0</v>
      </c>
      <c r="C1604" s="31">
        <v>1602.0</v>
      </c>
      <c r="D1604" s="32" t="s">
        <v>1798</v>
      </c>
      <c r="E1604" s="94"/>
      <c r="F1604" s="94"/>
      <c r="G1604" s="76"/>
      <c r="H1604" s="63"/>
      <c r="I1604" s="63"/>
      <c r="J1604" s="51"/>
      <c r="K1604" s="69"/>
      <c r="L1604" s="65"/>
      <c r="M1604" s="65"/>
      <c r="N1604" s="98"/>
      <c r="O1604" s="293"/>
      <c r="P1604" s="98"/>
      <c r="Q1604" s="66"/>
      <c r="R1604" s="33" t="s">
        <v>23</v>
      </c>
      <c r="S1604" s="124" t="s">
        <v>24</v>
      </c>
      <c r="T1604" s="7"/>
      <c r="U1604" s="7"/>
      <c r="V1604" s="7"/>
      <c r="W1604" s="152"/>
      <c r="X1604" s="41" t="s">
        <v>21</v>
      </c>
      <c r="Y1604" s="68">
        <v>0.7</v>
      </c>
      <c r="Z1604" s="88"/>
      <c r="AA1604" s="88"/>
      <c r="AB1604" s="89"/>
      <c r="AC1604" s="87"/>
      <c r="AD1604" s="90"/>
      <c r="AE1604" s="90"/>
      <c r="AF1604" s="91"/>
      <c r="AG1604" s="45">
        <v>190.0</v>
      </c>
      <c r="AH1604" s="79"/>
      <c r="AI1604" s="80"/>
      <c r="AJ1604" s="80"/>
      <c r="AK1604" s="80"/>
      <c r="AL1604" s="14"/>
      <c r="AM1604" s="16" t="str">
        <f t="shared" si="10"/>
        <v>{s:'638639', v:190 , c:'放デイ２８・定超・未計画・拘減・'},</v>
      </c>
      <c r="AN1604" s="16"/>
    </row>
    <row r="1605" ht="16.5" customHeight="1">
      <c r="A1605" s="29">
        <v>63.0</v>
      </c>
      <c r="B1605" s="30">
        <v>8640.0</v>
      </c>
      <c r="C1605" s="31">
        <v>1603.0</v>
      </c>
      <c r="D1605" s="32" t="s">
        <v>1799</v>
      </c>
      <c r="E1605" s="94"/>
      <c r="F1605" s="94"/>
      <c r="G1605" s="76"/>
      <c r="H1605" s="63"/>
      <c r="I1605" s="63"/>
      <c r="J1605" s="51"/>
      <c r="K1605" s="69"/>
      <c r="L1605" s="65"/>
      <c r="M1605" s="65"/>
      <c r="N1605" s="98"/>
      <c r="O1605" s="293"/>
      <c r="P1605" s="98"/>
      <c r="Q1605" s="66"/>
      <c r="R1605" s="70"/>
      <c r="S1605" s="110"/>
      <c r="T1605" s="22"/>
      <c r="U1605" s="22"/>
      <c r="V1605" s="22"/>
      <c r="W1605" s="291"/>
      <c r="X1605" s="56"/>
      <c r="Y1605" s="72"/>
      <c r="Z1605" s="73" t="s">
        <v>20</v>
      </c>
      <c r="AA1605" s="74" t="s">
        <v>21</v>
      </c>
      <c r="AB1605" s="92">
        <v>0.85</v>
      </c>
      <c r="AC1605" s="87"/>
      <c r="AD1605" s="90"/>
      <c r="AE1605" s="90"/>
      <c r="AF1605" s="91"/>
      <c r="AG1605" s="45">
        <v>161.0</v>
      </c>
      <c r="AH1605" s="79"/>
      <c r="AI1605" s="80"/>
      <c r="AJ1605" s="80"/>
      <c r="AK1605" s="80"/>
      <c r="AL1605" s="14"/>
      <c r="AM1605" s="16" t="str">
        <f t="shared" si="10"/>
        <v>{s:'638640', v:161 , c:'放デイ２８・定超・未計画・評減・拘減・'},</v>
      </c>
      <c r="AN1605" s="16"/>
    </row>
    <row r="1606" ht="16.5" customHeight="1">
      <c r="A1606" s="29">
        <v>63.0</v>
      </c>
      <c r="B1606" s="30">
        <v>8641.0</v>
      </c>
      <c r="C1606" s="31">
        <v>1604.0</v>
      </c>
      <c r="D1606" s="32" t="s">
        <v>1800</v>
      </c>
      <c r="E1606" s="94"/>
      <c r="F1606" s="94"/>
      <c r="G1606" s="76"/>
      <c r="H1606" s="63"/>
      <c r="I1606" s="63"/>
      <c r="J1606" s="51"/>
      <c r="K1606" s="69"/>
      <c r="L1606" s="65"/>
      <c r="M1606" s="65"/>
      <c r="N1606" s="98"/>
      <c r="O1606" s="293"/>
      <c r="P1606" s="98"/>
      <c r="Q1606" s="66"/>
      <c r="R1606" s="70"/>
      <c r="S1606" s="96" t="s">
        <v>27</v>
      </c>
      <c r="T1606" s="7"/>
      <c r="U1606" s="7"/>
      <c r="V1606" s="7"/>
      <c r="W1606" s="152"/>
      <c r="X1606" s="41" t="s">
        <v>21</v>
      </c>
      <c r="Y1606" s="68">
        <v>0.5</v>
      </c>
      <c r="Z1606" s="77"/>
      <c r="AA1606" s="77"/>
      <c r="AB1606" s="72"/>
      <c r="AC1606" s="87"/>
      <c r="AD1606" s="90"/>
      <c r="AE1606" s="90"/>
      <c r="AF1606" s="91"/>
      <c r="AG1606" s="45">
        <v>135.0</v>
      </c>
      <c r="AH1606" s="79"/>
      <c r="AI1606" s="80"/>
      <c r="AJ1606" s="80"/>
      <c r="AK1606" s="80"/>
      <c r="AL1606" s="14"/>
      <c r="AM1606" s="16" t="str">
        <f t="shared" si="10"/>
        <v>{s:'638641', v:135 , c:'放デイ２８・定超・未計画２・拘減・'},</v>
      </c>
      <c r="AN1606" s="16"/>
    </row>
    <row r="1607" ht="16.5" customHeight="1">
      <c r="A1607" s="29">
        <v>63.0</v>
      </c>
      <c r="B1607" s="30">
        <v>8642.0</v>
      </c>
      <c r="C1607" s="31">
        <v>1605.0</v>
      </c>
      <c r="D1607" s="32" t="s">
        <v>1801</v>
      </c>
      <c r="E1607" s="94"/>
      <c r="F1607" s="94"/>
      <c r="G1607" s="76"/>
      <c r="H1607" s="63"/>
      <c r="I1607" s="63"/>
      <c r="J1607" s="51"/>
      <c r="K1607" s="69"/>
      <c r="L1607" s="65"/>
      <c r="M1607" s="65"/>
      <c r="N1607" s="98"/>
      <c r="O1607" s="293"/>
      <c r="P1607" s="98"/>
      <c r="Q1607" s="66"/>
      <c r="R1607" s="78"/>
      <c r="S1607" s="115"/>
      <c r="T1607" s="22"/>
      <c r="U1607" s="22"/>
      <c r="V1607" s="22"/>
      <c r="W1607" s="291"/>
      <c r="X1607" s="56"/>
      <c r="Y1607" s="72"/>
      <c r="Z1607" s="73" t="s">
        <v>20</v>
      </c>
      <c r="AA1607" s="74" t="s">
        <v>21</v>
      </c>
      <c r="AB1607" s="92">
        <v>0.85</v>
      </c>
      <c r="AC1607" s="93"/>
      <c r="AD1607" s="77"/>
      <c r="AE1607" s="77"/>
      <c r="AF1607" s="72"/>
      <c r="AG1607" s="45">
        <v>114.0</v>
      </c>
      <c r="AH1607" s="79"/>
      <c r="AI1607" s="80"/>
      <c r="AJ1607" s="80"/>
      <c r="AK1607" s="80"/>
      <c r="AL1607" s="14"/>
      <c r="AM1607" s="16" t="str">
        <f t="shared" si="10"/>
        <v>{s:'638642', v:114 , c:'放デイ２８・定超・未計画２・評減・拘減・'},</v>
      </c>
      <c r="AN1607" s="16"/>
    </row>
    <row r="1608" ht="16.5" customHeight="1">
      <c r="A1608" s="29">
        <v>63.0</v>
      </c>
      <c r="B1608" s="30">
        <v>8643.0</v>
      </c>
      <c r="C1608" s="31">
        <v>1606.0</v>
      </c>
      <c r="D1608" s="32" t="s">
        <v>1802</v>
      </c>
      <c r="E1608" s="94"/>
      <c r="F1608" s="94"/>
      <c r="G1608" s="94"/>
      <c r="H1608" s="98"/>
      <c r="I1608" s="8"/>
      <c r="J1608" s="95"/>
      <c r="K1608" s="82" t="s">
        <v>38</v>
      </c>
      <c r="L1608" s="7"/>
      <c r="M1608" s="38"/>
      <c r="N1608" s="7"/>
      <c r="O1608" s="52"/>
      <c r="P1608" s="8"/>
      <c r="Q1608" s="54"/>
      <c r="R1608" s="287"/>
      <c r="S1608" s="287"/>
      <c r="T1608" s="7"/>
      <c r="U1608" s="7"/>
      <c r="V1608" s="7"/>
      <c r="W1608" s="152"/>
      <c r="X1608" s="41"/>
      <c r="Y1608" s="42"/>
      <c r="Z1608" s="43"/>
      <c r="AA1608" s="43"/>
      <c r="AB1608" s="43"/>
      <c r="AC1608" s="288"/>
      <c r="AD1608" s="43"/>
      <c r="AE1608" s="43"/>
      <c r="AF1608" s="44"/>
      <c r="AG1608" s="45">
        <v>283.0</v>
      </c>
      <c r="AH1608" s="79"/>
      <c r="AI1608" s="80"/>
      <c r="AJ1608" s="80"/>
      <c r="AK1608" s="80"/>
      <c r="AL1608" s="14"/>
      <c r="AM1608" s="16" t="str">
        <f t="shared" si="10"/>
        <v>{s:'638643', v:283 , c:'放デイ２８・有資格１４・定超・'},</v>
      </c>
      <c r="AN1608" s="16"/>
    </row>
    <row r="1609" ht="16.5" customHeight="1">
      <c r="A1609" s="29">
        <v>63.0</v>
      </c>
      <c r="B1609" s="30">
        <v>8644.0</v>
      </c>
      <c r="C1609" s="31">
        <v>1607.0</v>
      </c>
      <c r="D1609" s="32" t="s">
        <v>1803</v>
      </c>
      <c r="E1609" s="94"/>
      <c r="F1609" s="94"/>
      <c r="G1609" s="94"/>
      <c r="H1609" s="113"/>
      <c r="I1609" s="8"/>
      <c r="J1609" s="95"/>
      <c r="K1609" s="87"/>
      <c r="L1609" s="8">
        <v>6.0</v>
      </c>
      <c r="M1609" s="53" t="s">
        <v>40</v>
      </c>
      <c r="N1609" s="8"/>
      <c r="O1609" s="52"/>
      <c r="P1609" s="8"/>
      <c r="Q1609" s="54"/>
      <c r="R1609" s="290"/>
      <c r="S1609" s="290"/>
      <c r="T1609" s="22"/>
      <c r="U1609" s="22"/>
      <c r="V1609" s="22"/>
      <c r="W1609" s="291"/>
      <c r="X1609" s="56"/>
      <c r="Y1609" s="58"/>
      <c r="Z1609" s="59" t="s">
        <v>20</v>
      </c>
      <c r="AA1609" s="41" t="s">
        <v>21</v>
      </c>
      <c r="AB1609" s="60">
        <v>0.85</v>
      </c>
      <c r="AC1609" s="288"/>
      <c r="AD1609" s="43"/>
      <c r="AE1609" s="43"/>
      <c r="AF1609" s="44"/>
      <c r="AG1609" s="45">
        <v>241.0</v>
      </c>
      <c r="AH1609" s="79"/>
      <c r="AI1609" s="80"/>
      <c r="AJ1609" s="80"/>
      <c r="AK1609" s="80"/>
      <c r="AL1609" s="14"/>
      <c r="AM1609" s="16" t="str">
        <f t="shared" si="10"/>
        <v>{s:'638644', v:241 , c:'放デイ２８・有資格１４・定超・評減・'},</v>
      </c>
      <c r="AN1609" s="16"/>
    </row>
    <row r="1610" ht="16.5" customHeight="1">
      <c r="A1610" s="29">
        <v>63.0</v>
      </c>
      <c r="B1610" s="30">
        <v>8645.0</v>
      </c>
      <c r="C1610" s="31">
        <v>1608.0</v>
      </c>
      <c r="D1610" s="32" t="s">
        <v>1804</v>
      </c>
      <c r="E1610" s="94"/>
      <c r="F1610" s="94"/>
      <c r="G1610" s="94"/>
      <c r="H1610" s="98"/>
      <c r="I1610" s="8"/>
      <c r="J1610" s="54"/>
      <c r="K1610" s="87"/>
      <c r="L1610" s="65"/>
      <c r="M1610" s="65"/>
      <c r="N1610" s="98"/>
      <c r="O1610" s="293"/>
      <c r="P1610" s="98"/>
      <c r="Q1610" s="66"/>
      <c r="R1610" s="33" t="s">
        <v>23</v>
      </c>
      <c r="S1610" s="124" t="s">
        <v>24</v>
      </c>
      <c r="T1610" s="7"/>
      <c r="U1610" s="7"/>
      <c r="V1610" s="7"/>
      <c r="W1610" s="152"/>
      <c r="X1610" s="41" t="s">
        <v>21</v>
      </c>
      <c r="Y1610" s="68">
        <v>0.7</v>
      </c>
      <c r="Z1610" s="88"/>
      <c r="AA1610" s="88"/>
      <c r="AB1610" s="88"/>
      <c r="AC1610" s="297"/>
      <c r="AD1610" s="88"/>
      <c r="AE1610" s="88"/>
      <c r="AF1610" s="89"/>
      <c r="AG1610" s="45">
        <v>198.0</v>
      </c>
      <c r="AH1610" s="79"/>
      <c r="AI1610" s="80"/>
      <c r="AJ1610" s="80"/>
      <c r="AK1610" s="80"/>
      <c r="AL1610" s="14"/>
      <c r="AM1610" s="16" t="str">
        <f t="shared" si="10"/>
        <v>{s:'638645', v:198 , c:'放デイ２８・有資格１４・定超・未計画・'},</v>
      </c>
      <c r="AN1610" s="16"/>
    </row>
    <row r="1611" ht="16.5" customHeight="1">
      <c r="A1611" s="29">
        <v>63.0</v>
      </c>
      <c r="B1611" s="30">
        <v>8646.0</v>
      </c>
      <c r="C1611" s="31">
        <v>1609.0</v>
      </c>
      <c r="D1611" s="32" t="s">
        <v>1805</v>
      </c>
      <c r="E1611" s="94"/>
      <c r="F1611" s="94"/>
      <c r="G1611" s="94"/>
      <c r="H1611" s="98"/>
      <c r="I1611" s="8"/>
      <c r="J1611" s="54"/>
      <c r="K1611" s="87"/>
      <c r="L1611" s="65"/>
      <c r="M1611" s="65"/>
      <c r="N1611" s="98"/>
      <c r="O1611" s="293"/>
      <c r="P1611" s="98"/>
      <c r="Q1611" s="66"/>
      <c r="R1611" s="70"/>
      <c r="S1611" s="110"/>
      <c r="T1611" s="22"/>
      <c r="U1611" s="22"/>
      <c r="V1611" s="22"/>
      <c r="W1611" s="291"/>
      <c r="X1611" s="56"/>
      <c r="Y1611" s="72"/>
      <c r="Z1611" s="73" t="s">
        <v>20</v>
      </c>
      <c r="AA1611" s="74" t="s">
        <v>21</v>
      </c>
      <c r="AB1611" s="75">
        <v>0.85</v>
      </c>
      <c r="AC1611" s="288"/>
      <c r="AD1611" s="43"/>
      <c r="AE1611" s="43"/>
      <c r="AF1611" s="44"/>
      <c r="AG1611" s="45">
        <v>168.0</v>
      </c>
      <c r="AH1611" s="79"/>
      <c r="AI1611" s="80"/>
      <c r="AJ1611" s="80"/>
      <c r="AK1611" s="80"/>
      <c r="AL1611" s="14"/>
      <c r="AM1611" s="16" t="str">
        <f t="shared" si="10"/>
        <v>{s:'638646', v:168 , c:'放デイ２８・有資格１４・定超・未計画・評減・'},</v>
      </c>
      <c r="AN1611" s="16"/>
    </row>
    <row r="1612" ht="16.5" customHeight="1">
      <c r="A1612" s="29">
        <v>63.0</v>
      </c>
      <c r="B1612" s="30">
        <v>8647.0</v>
      </c>
      <c r="C1612" s="31">
        <v>1610.0</v>
      </c>
      <c r="D1612" s="32" t="s">
        <v>1806</v>
      </c>
      <c r="E1612" s="94"/>
      <c r="F1612" s="94"/>
      <c r="G1612" s="94"/>
      <c r="H1612" s="98"/>
      <c r="I1612" s="8"/>
      <c r="J1612" s="54"/>
      <c r="K1612" s="87"/>
      <c r="L1612" s="65"/>
      <c r="M1612" s="65"/>
      <c r="N1612" s="98"/>
      <c r="O1612" s="293"/>
      <c r="P1612" s="98"/>
      <c r="Q1612" s="66"/>
      <c r="R1612" s="70"/>
      <c r="S1612" s="124" t="s">
        <v>27</v>
      </c>
      <c r="T1612" s="7"/>
      <c r="U1612" s="7"/>
      <c r="V1612" s="7"/>
      <c r="W1612" s="152"/>
      <c r="X1612" s="41" t="s">
        <v>21</v>
      </c>
      <c r="Y1612" s="68">
        <v>0.5</v>
      </c>
      <c r="Z1612" s="77"/>
      <c r="AA1612" s="77"/>
      <c r="AB1612" s="77"/>
      <c r="AC1612" s="292"/>
      <c r="AD1612" s="77"/>
      <c r="AE1612" s="77"/>
      <c r="AF1612" s="72"/>
      <c r="AG1612" s="45">
        <v>142.0</v>
      </c>
      <c r="AH1612" s="79"/>
      <c r="AI1612" s="80"/>
      <c r="AJ1612" s="80"/>
      <c r="AK1612" s="80"/>
      <c r="AL1612" s="14"/>
      <c r="AM1612" s="16" t="str">
        <f t="shared" si="10"/>
        <v>{s:'638647', v:142 , c:'放デイ２８・有資格１４・定超・未計画２・'},</v>
      </c>
      <c r="AN1612" s="16"/>
    </row>
    <row r="1613" ht="16.5" customHeight="1">
      <c r="A1613" s="29">
        <v>63.0</v>
      </c>
      <c r="B1613" s="30">
        <v>8648.0</v>
      </c>
      <c r="C1613" s="31">
        <v>1611.0</v>
      </c>
      <c r="D1613" s="32" t="s">
        <v>1807</v>
      </c>
      <c r="E1613" s="94"/>
      <c r="F1613" s="94"/>
      <c r="G1613" s="94"/>
      <c r="H1613" s="98"/>
      <c r="I1613" s="8"/>
      <c r="J1613" s="54"/>
      <c r="K1613" s="87"/>
      <c r="L1613" s="65"/>
      <c r="M1613" s="65"/>
      <c r="N1613" s="98"/>
      <c r="O1613" s="293"/>
      <c r="P1613" s="98"/>
      <c r="Q1613" s="66"/>
      <c r="R1613" s="78"/>
      <c r="S1613" s="110"/>
      <c r="T1613" s="22"/>
      <c r="U1613" s="22"/>
      <c r="V1613" s="22"/>
      <c r="W1613" s="291"/>
      <c r="X1613" s="56"/>
      <c r="Y1613" s="72"/>
      <c r="Z1613" s="73" t="s">
        <v>20</v>
      </c>
      <c r="AA1613" s="74" t="s">
        <v>21</v>
      </c>
      <c r="AB1613" s="75">
        <v>0.85</v>
      </c>
      <c r="AC1613" s="288"/>
      <c r="AD1613" s="43"/>
      <c r="AE1613" s="43"/>
      <c r="AF1613" s="44"/>
      <c r="AG1613" s="45">
        <v>121.0</v>
      </c>
      <c r="AH1613" s="79"/>
      <c r="AI1613" s="80"/>
      <c r="AJ1613" s="80"/>
      <c r="AK1613" s="80"/>
      <c r="AL1613" s="14"/>
      <c r="AM1613" s="16" t="str">
        <f t="shared" si="10"/>
        <v>{s:'638648', v:121 , c:'放デイ２８・有資格１４・定超・未計画２・評減・'},</v>
      </c>
      <c r="AN1613" s="16"/>
    </row>
    <row r="1614" ht="16.5" customHeight="1">
      <c r="A1614" s="29">
        <v>63.0</v>
      </c>
      <c r="B1614" s="30">
        <v>8649.0</v>
      </c>
      <c r="C1614" s="31">
        <v>1612.0</v>
      </c>
      <c r="D1614" s="32" t="s">
        <v>1808</v>
      </c>
      <c r="E1614" s="94"/>
      <c r="F1614" s="94"/>
      <c r="G1614" s="94"/>
      <c r="H1614" s="98"/>
      <c r="I1614" s="8"/>
      <c r="J1614" s="54"/>
      <c r="K1614" s="69"/>
      <c r="L1614" s="65"/>
      <c r="M1614" s="65"/>
      <c r="N1614" s="98"/>
      <c r="O1614" s="293"/>
      <c r="P1614" s="98"/>
      <c r="Q1614" s="66"/>
      <c r="R1614" s="96"/>
      <c r="S1614" s="96"/>
      <c r="T1614" s="7"/>
      <c r="U1614" s="7"/>
      <c r="V1614" s="7"/>
      <c r="W1614" s="152"/>
      <c r="X1614" s="41"/>
      <c r="Y1614" s="68"/>
      <c r="Z1614" s="43"/>
      <c r="AA1614" s="43"/>
      <c r="AB1614" s="44"/>
      <c r="AC1614" s="82" t="s">
        <v>30</v>
      </c>
      <c r="AD1614" s="83">
        <v>5.0</v>
      </c>
      <c r="AE1614" s="83"/>
      <c r="AF1614" s="84" t="s">
        <v>31</v>
      </c>
      <c r="AG1614" s="45">
        <v>278.0</v>
      </c>
      <c r="AH1614" s="79"/>
      <c r="AI1614" s="80"/>
      <c r="AJ1614" s="80"/>
      <c r="AK1614" s="80"/>
      <c r="AL1614" s="14"/>
      <c r="AM1614" s="16" t="str">
        <f t="shared" si="10"/>
        <v>{s:'638649', v:278 , c:'放デイ２８・有資格１４・定超・拘減・'},</v>
      </c>
      <c r="AN1614" s="16"/>
    </row>
    <row r="1615" ht="16.5" customHeight="1">
      <c r="A1615" s="29">
        <v>63.0</v>
      </c>
      <c r="B1615" s="30">
        <v>8650.0</v>
      </c>
      <c r="C1615" s="31">
        <v>1613.0</v>
      </c>
      <c r="D1615" s="32" t="s">
        <v>1809</v>
      </c>
      <c r="E1615" s="94"/>
      <c r="F1615" s="94"/>
      <c r="G1615" s="94"/>
      <c r="H1615" s="98"/>
      <c r="I1615" s="8"/>
      <c r="J1615" s="54"/>
      <c r="K1615" s="69"/>
      <c r="L1615" s="65"/>
      <c r="M1615" s="65"/>
      <c r="N1615" s="98"/>
      <c r="O1615" s="293"/>
      <c r="P1615" s="98"/>
      <c r="Q1615" s="66"/>
      <c r="R1615" s="115"/>
      <c r="S1615" s="115"/>
      <c r="T1615" s="22"/>
      <c r="U1615" s="22"/>
      <c r="V1615" s="22"/>
      <c r="W1615" s="291"/>
      <c r="X1615" s="56"/>
      <c r="Y1615" s="72"/>
      <c r="Z1615" s="59" t="s">
        <v>20</v>
      </c>
      <c r="AA1615" s="41" t="s">
        <v>21</v>
      </c>
      <c r="AB1615" s="86">
        <v>0.85</v>
      </c>
      <c r="AC1615" s="87"/>
      <c r="AD1615" s="83"/>
      <c r="AE1615" s="83"/>
      <c r="AF1615" s="84"/>
      <c r="AG1615" s="45">
        <v>236.0</v>
      </c>
      <c r="AH1615" s="79"/>
      <c r="AI1615" s="80"/>
      <c r="AJ1615" s="80"/>
      <c r="AK1615" s="80"/>
      <c r="AL1615" s="14"/>
      <c r="AM1615" s="16" t="str">
        <f t="shared" si="10"/>
        <v>{s:'638650', v:236 , c:'放デイ２８・有資格１４・定超・評減・拘減・'},</v>
      </c>
      <c r="AN1615" s="16"/>
    </row>
    <row r="1616" ht="16.5" customHeight="1">
      <c r="A1616" s="29">
        <v>63.0</v>
      </c>
      <c r="B1616" s="30">
        <v>8651.0</v>
      </c>
      <c r="C1616" s="31">
        <v>1614.0</v>
      </c>
      <c r="D1616" s="32" t="s">
        <v>1810</v>
      </c>
      <c r="E1616" s="94"/>
      <c r="F1616" s="94"/>
      <c r="G1616" s="94"/>
      <c r="H1616" s="98"/>
      <c r="I1616" s="8"/>
      <c r="J1616" s="54"/>
      <c r="K1616" s="69"/>
      <c r="L1616" s="65"/>
      <c r="M1616" s="65"/>
      <c r="N1616" s="98"/>
      <c r="O1616" s="293"/>
      <c r="P1616" s="98"/>
      <c r="Q1616" s="66"/>
      <c r="R1616" s="33" t="s">
        <v>23</v>
      </c>
      <c r="S1616" s="124" t="s">
        <v>24</v>
      </c>
      <c r="T1616" s="7"/>
      <c r="U1616" s="7"/>
      <c r="V1616" s="7"/>
      <c r="W1616" s="152"/>
      <c r="X1616" s="41" t="s">
        <v>21</v>
      </c>
      <c r="Y1616" s="68">
        <v>0.7</v>
      </c>
      <c r="Z1616" s="88"/>
      <c r="AA1616" s="88"/>
      <c r="AB1616" s="89"/>
      <c r="AC1616" s="87"/>
      <c r="AD1616" s="90"/>
      <c r="AE1616" s="90"/>
      <c r="AF1616" s="91"/>
      <c r="AG1616" s="45">
        <v>193.0</v>
      </c>
      <c r="AH1616" s="79"/>
      <c r="AI1616" s="80"/>
      <c r="AJ1616" s="80"/>
      <c r="AK1616" s="80"/>
      <c r="AL1616" s="14"/>
      <c r="AM1616" s="16" t="str">
        <f t="shared" si="10"/>
        <v>{s:'638651', v:193 , c:'放デイ２８・有資格１４・定超・未計画・拘減・'},</v>
      </c>
      <c r="AN1616" s="16"/>
    </row>
    <row r="1617" ht="16.5" customHeight="1">
      <c r="A1617" s="29">
        <v>63.0</v>
      </c>
      <c r="B1617" s="30">
        <v>8652.0</v>
      </c>
      <c r="C1617" s="31">
        <v>1615.0</v>
      </c>
      <c r="D1617" s="32" t="s">
        <v>1811</v>
      </c>
      <c r="E1617" s="94"/>
      <c r="F1617" s="94"/>
      <c r="G1617" s="94"/>
      <c r="H1617" s="98"/>
      <c r="I1617" s="8"/>
      <c r="J1617" s="54"/>
      <c r="K1617" s="69"/>
      <c r="L1617" s="65"/>
      <c r="M1617" s="65"/>
      <c r="N1617" s="98"/>
      <c r="O1617" s="293"/>
      <c r="P1617" s="98"/>
      <c r="Q1617" s="66"/>
      <c r="R1617" s="70"/>
      <c r="S1617" s="110"/>
      <c r="T1617" s="22"/>
      <c r="U1617" s="22"/>
      <c r="V1617" s="22"/>
      <c r="W1617" s="291"/>
      <c r="X1617" s="56"/>
      <c r="Y1617" s="72"/>
      <c r="Z1617" s="73" t="s">
        <v>20</v>
      </c>
      <c r="AA1617" s="74" t="s">
        <v>21</v>
      </c>
      <c r="AB1617" s="92">
        <v>0.85</v>
      </c>
      <c r="AC1617" s="87"/>
      <c r="AD1617" s="90"/>
      <c r="AE1617" s="90"/>
      <c r="AF1617" s="91"/>
      <c r="AG1617" s="45">
        <v>163.0</v>
      </c>
      <c r="AH1617" s="79"/>
      <c r="AI1617" s="80"/>
      <c r="AJ1617" s="80"/>
      <c r="AK1617" s="80"/>
      <c r="AL1617" s="14"/>
      <c r="AM1617" s="16" t="str">
        <f t="shared" si="10"/>
        <v>{s:'638652', v:163 , c:'放デイ２８・有資格１４・定超・未計画・評減・拘減・'},</v>
      </c>
      <c r="AN1617" s="16"/>
    </row>
    <row r="1618" ht="16.5" customHeight="1">
      <c r="A1618" s="29">
        <v>63.0</v>
      </c>
      <c r="B1618" s="30">
        <v>8653.0</v>
      </c>
      <c r="C1618" s="31">
        <v>1616.0</v>
      </c>
      <c r="D1618" s="32" t="s">
        <v>1812</v>
      </c>
      <c r="E1618" s="94"/>
      <c r="F1618" s="94"/>
      <c r="G1618" s="94"/>
      <c r="H1618" s="98"/>
      <c r="I1618" s="8"/>
      <c r="J1618" s="54"/>
      <c r="K1618" s="69"/>
      <c r="L1618" s="65"/>
      <c r="M1618" s="65"/>
      <c r="N1618" s="98"/>
      <c r="O1618" s="293"/>
      <c r="P1618" s="98"/>
      <c r="Q1618" s="66"/>
      <c r="R1618" s="70"/>
      <c r="S1618" s="96" t="s">
        <v>27</v>
      </c>
      <c r="T1618" s="7"/>
      <c r="U1618" s="7"/>
      <c r="V1618" s="7"/>
      <c r="W1618" s="152"/>
      <c r="X1618" s="41" t="s">
        <v>21</v>
      </c>
      <c r="Y1618" s="68">
        <v>0.5</v>
      </c>
      <c r="Z1618" s="77"/>
      <c r="AA1618" s="77"/>
      <c r="AB1618" s="72"/>
      <c r="AC1618" s="87"/>
      <c r="AD1618" s="90"/>
      <c r="AE1618" s="90"/>
      <c r="AF1618" s="91"/>
      <c r="AG1618" s="45">
        <v>137.0</v>
      </c>
      <c r="AH1618" s="79"/>
      <c r="AI1618" s="80"/>
      <c r="AJ1618" s="80"/>
      <c r="AK1618" s="80"/>
      <c r="AL1618" s="14"/>
      <c r="AM1618" s="16" t="str">
        <f t="shared" si="10"/>
        <v>{s:'638653', v:137 , c:'放デイ２８・有資格１４・定超・未計画２・拘減・'},</v>
      </c>
      <c r="AN1618" s="16"/>
    </row>
    <row r="1619" ht="16.5" customHeight="1">
      <c r="A1619" s="29">
        <v>63.0</v>
      </c>
      <c r="B1619" s="30">
        <v>8654.0</v>
      </c>
      <c r="C1619" s="31">
        <v>1617.0</v>
      </c>
      <c r="D1619" s="32" t="s">
        <v>1813</v>
      </c>
      <c r="E1619" s="94"/>
      <c r="F1619" s="94"/>
      <c r="G1619" s="94"/>
      <c r="H1619" s="98"/>
      <c r="I1619" s="8"/>
      <c r="J1619" s="54"/>
      <c r="K1619" s="69"/>
      <c r="L1619" s="65"/>
      <c r="M1619" s="65"/>
      <c r="N1619" s="98"/>
      <c r="O1619" s="293"/>
      <c r="P1619" s="98"/>
      <c r="Q1619" s="66"/>
      <c r="R1619" s="78"/>
      <c r="S1619" s="115"/>
      <c r="T1619" s="22"/>
      <c r="U1619" s="22"/>
      <c r="V1619" s="22"/>
      <c r="W1619" s="291"/>
      <c r="X1619" s="56"/>
      <c r="Y1619" s="72"/>
      <c r="Z1619" s="73" t="s">
        <v>20</v>
      </c>
      <c r="AA1619" s="74" t="s">
        <v>21</v>
      </c>
      <c r="AB1619" s="92">
        <v>0.85</v>
      </c>
      <c r="AC1619" s="93"/>
      <c r="AD1619" s="77"/>
      <c r="AE1619" s="77"/>
      <c r="AF1619" s="72"/>
      <c r="AG1619" s="45">
        <v>116.0</v>
      </c>
      <c r="AH1619" s="79"/>
      <c r="AI1619" s="80"/>
      <c r="AJ1619" s="80"/>
      <c r="AK1619" s="80"/>
      <c r="AL1619" s="14"/>
      <c r="AM1619" s="16" t="str">
        <f t="shared" si="10"/>
        <v>{s:'638654', v:116 , c:'放デイ２８・有資格１４・定超・未計画２・評減・拘減・'},</v>
      </c>
      <c r="AN1619" s="16"/>
    </row>
    <row r="1620" ht="16.5" customHeight="1">
      <c r="A1620" s="29">
        <v>63.0</v>
      </c>
      <c r="B1620" s="30">
        <v>8661.0</v>
      </c>
      <c r="C1620" s="31">
        <v>1618.0</v>
      </c>
      <c r="D1620" s="32" t="s">
        <v>1814</v>
      </c>
      <c r="E1620" s="94"/>
      <c r="F1620" s="94"/>
      <c r="G1620" s="102" t="s">
        <v>77</v>
      </c>
      <c r="H1620" s="35"/>
      <c r="I1620" s="35"/>
      <c r="J1620" s="36"/>
      <c r="K1620" s="168"/>
      <c r="L1620" s="7"/>
      <c r="M1620" s="38"/>
      <c r="N1620" s="7"/>
      <c r="O1620" s="52"/>
      <c r="P1620" s="8"/>
      <c r="Q1620" s="54"/>
      <c r="R1620" s="287"/>
      <c r="S1620" s="287"/>
      <c r="T1620" s="7"/>
      <c r="U1620" s="7"/>
      <c r="V1620" s="7"/>
      <c r="W1620" s="152"/>
      <c r="X1620" s="41"/>
      <c r="Y1620" s="42"/>
      <c r="Z1620" s="43"/>
      <c r="AA1620" s="43"/>
      <c r="AB1620" s="43"/>
      <c r="AC1620" s="288"/>
      <c r="AD1620" s="43"/>
      <c r="AE1620" s="43"/>
      <c r="AF1620" s="44"/>
      <c r="AG1620" s="45">
        <v>209.0</v>
      </c>
      <c r="AH1620" s="79"/>
      <c r="AI1620" s="80"/>
      <c r="AJ1620" s="80"/>
      <c r="AK1620" s="80"/>
      <c r="AL1620" s="14"/>
      <c r="AM1620" s="16" t="str">
        <f t="shared" si="10"/>
        <v>{s:'638661', v:209 , c:'放デイ２９・定超・'},</v>
      </c>
      <c r="AN1620" s="16"/>
    </row>
    <row r="1621" ht="16.5" customHeight="1">
      <c r="A1621" s="29">
        <v>63.0</v>
      </c>
      <c r="B1621" s="30">
        <v>8662.0</v>
      </c>
      <c r="C1621" s="31">
        <v>1619.0</v>
      </c>
      <c r="D1621" s="32" t="s">
        <v>1815</v>
      </c>
      <c r="E1621" s="94"/>
      <c r="F1621" s="94"/>
      <c r="G1621" s="104"/>
      <c r="H1621" s="50" t="str">
        <f>'30放課後等デイ(基本１)'!G1631</f>
        <v/>
      </c>
      <c r="I1621" s="8" t="s">
        <v>9</v>
      </c>
      <c r="J1621" s="51"/>
      <c r="K1621" s="94"/>
      <c r="L1621" s="8"/>
      <c r="M1621" s="53"/>
      <c r="N1621" s="8"/>
      <c r="O1621" s="52"/>
      <c r="P1621" s="8"/>
      <c r="Q1621" s="54"/>
      <c r="R1621" s="290"/>
      <c r="S1621" s="290"/>
      <c r="T1621" s="22"/>
      <c r="U1621" s="22"/>
      <c r="V1621" s="22"/>
      <c r="W1621" s="291"/>
      <c r="X1621" s="56"/>
      <c r="Y1621" s="58"/>
      <c r="Z1621" s="59" t="s">
        <v>20</v>
      </c>
      <c r="AA1621" s="41" t="s">
        <v>21</v>
      </c>
      <c r="AB1621" s="60">
        <v>0.85</v>
      </c>
      <c r="AC1621" s="288"/>
      <c r="AD1621" s="43"/>
      <c r="AE1621" s="43"/>
      <c r="AF1621" s="44"/>
      <c r="AG1621" s="45">
        <v>178.0</v>
      </c>
      <c r="AH1621" s="79"/>
      <c r="AI1621" s="80"/>
      <c r="AJ1621" s="80"/>
      <c r="AK1621" s="80"/>
      <c r="AL1621" s="14"/>
      <c r="AM1621" s="16" t="str">
        <f t="shared" si="10"/>
        <v>{s:'638662', v:178 , c:'放デイ２９・定超・評減・'},</v>
      </c>
      <c r="AN1621" s="16"/>
    </row>
    <row r="1622" ht="16.5" customHeight="1">
      <c r="A1622" s="29">
        <v>63.0</v>
      </c>
      <c r="B1622" s="30">
        <v>8663.0</v>
      </c>
      <c r="C1622" s="31">
        <v>1620.0</v>
      </c>
      <c r="D1622" s="32" t="s">
        <v>1816</v>
      </c>
      <c r="E1622" s="94"/>
      <c r="F1622" s="94"/>
      <c r="G1622" s="104"/>
      <c r="H1622" s="63"/>
      <c r="I1622" s="63"/>
      <c r="J1622" s="51"/>
      <c r="K1622" s="69"/>
      <c r="L1622" s="65"/>
      <c r="M1622" s="65"/>
      <c r="N1622" s="98"/>
      <c r="O1622" s="293"/>
      <c r="P1622" s="98"/>
      <c r="Q1622" s="66"/>
      <c r="R1622" s="33" t="s">
        <v>23</v>
      </c>
      <c r="S1622" s="124" t="s">
        <v>24</v>
      </c>
      <c r="T1622" s="7"/>
      <c r="U1622" s="7"/>
      <c r="V1622" s="7"/>
      <c r="W1622" s="152"/>
      <c r="X1622" s="41" t="s">
        <v>21</v>
      </c>
      <c r="Y1622" s="68">
        <v>0.7</v>
      </c>
      <c r="Z1622" s="88"/>
      <c r="AA1622" s="88"/>
      <c r="AB1622" s="88"/>
      <c r="AC1622" s="297"/>
      <c r="AD1622" s="88"/>
      <c r="AE1622" s="88"/>
      <c r="AF1622" s="89"/>
      <c r="AG1622" s="114">
        <v>146.0</v>
      </c>
      <c r="AH1622" s="79"/>
      <c r="AI1622" s="80"/>
      <c r="AJ1622" s="80"/>
      <c r="AK1622" s="80"/>
      <c r="AL1622" s="14"/>
      <c r="AM1622" s="16" t="str">
        <f t="shared" si="10"/>
        <v>{s:'638663', v:146 , c:'放デイ２９・定超・未計画・'},</v>
      </c>
      <c r="AN1622" s="16"/>
    </row>
    <row r="1623" ht="16.5" customHeight="1">
      <c r="A1623" s="29">
        <v>63.0</v>
      </c>
      <c r="B1623" s="30">
        <v>8664.0</v>
      </c>
      <c r="C1623" s="31">
        <v>1621.0</v>
      </c>
      <c r="D1623" s="32" t="s">
        <v>1817</v>
      </c>
      <c r="E1623" s="94"/>
      <c r="F1623" s="94"/>
      <c r="G1623" s="104"/>
      <c r="H1623" s="63"/>
      <c r="I1623" s="63"/>
      <c r="J1623" s="51"/>
      <c r="K1623" s="69"/>
      <c r="L1623" s="65"/>
      <c r="M1623" s="65"/>
      <c r="N1623" s="98"/>
      <c r="O1623" s="293"/>
      <c r="P1623" s="98"/>
      <c r="Q1623" s="66"/>
      <c r="R1623" s="70"/>
      <c r="S1623" s="110"/>
      <c r="T1623" s="22"/>
      <c r="U1623" s="22"/>
      <c r="V1623" s="22"/>
      <c r="W1623" s="291"/>
      <c r="X1623" s="56"/>
      <c r="Y1623" s="72"/>
      <c r="Z1623" s="73" t="s">
        <v>20</v>
      </c>
      <c r="AA1623" s="74" t="s">
        <v>21</v>
      </c>
      <c r="AB1623" s="75">
        <v>0.85</v>
      </c>
      <c r="AC1623" s="288"/>
      <c r="AD1623" s="43"/>
      <c r="AE1623" s="43"/>
      <c r="AF1623" s="44"/>
      <c r="AG1623" s="114">
        <v>124.0</v>
      </c>
      <c r="AH1623" s="79"/>
      <c r="AI1623" s="80"/>
      <c r="AJ1623" s="80"/>
      <c r="AK1623" s="80"/>
      <c r="AL1623" s="14"/>
      <c r="AM1623" s="16" t="str">
        <f t="shared" si="10"/>
        <v>{s:'638664', v:124 , c:'放デイ２９・定超・未計画・評減・'},</v>
      </c>
      <c r="AN1623" s="16"/>
    </row>
    <row r="1624" ht="16.5" customHeight="1">
      <c r="A1624" s="29">
        <v>63.0</v>
      </c>
      <c r="B1624" s="30">
        <v>8665.0</v>
      </c>
      <c r="C1624" s="31">
        <v>1622.0</v>
      </c>
      <c r="D1624" s="32" t="s">
        <v>1818</v>
      </c>
      <c r="E1624" s="94"/>
      <c r="F1624" s="94"/>
      <c r="G1624" s="104"/>
      <c r="H1624" s="63"/>
      <c r="I1624" s="63"/>
      <c r="J1624" s="51"/>
      <c r="K1624" s="69"/>
      <c r="L1624" s="65"/>
      <c r="M1624" s="65"/>
      <c r="N1624" s="98"/>
      <c r="O1624" s="293"/>
      <c r="P1624" s="98"/>
      <c r="Q1624" s="66"/>
      <c r="R1624" s="70"/>
      <c r="S1624" s="124" t="s">
        <v>27</v>
      </c>
      <c r="T1624" s="7"/>
      <c r="U1624" s="7"/>
      <c r="V1624" s="7"/>
      <c r="W1624" s="152"/>
      <c r="X1624" s="41" t="s">
        <v>21</v>
      </c>
      <c r="Y1624" s="68">
        <v>0.5</v>
      </c>
      <c r="Z1624" s="77"/>
      <c r="AA1624" s="77"/>
      <c r="AB1624" s="77"/>
      <c r="AC1624" s="292"/>
      <c r="AD1624" s="77"/>
      <c r="AE1624" s="77"/>
      <c r="AF1624" s="72"/>
      <c r="AG1624" s="45">
        <v>105.0</v>
      </c>
      <c r="AH1624" s="79"/>
      <c r="AI1624" s="80"/>
      <c r="AJ1624" s="80"/>
      <c r="AK1624" s="80"/>
      <c r="AL1624" s="14"/>
      <c r="AM1624" s="16" t="str">
        <f t="shared" si="10"/>
        <v>{s:'638665', v:105 , c:'放デイ２９・定超・未計画２・'},</v>
      </c>
      <c r="AN1624" s="16"/>
    </row>
    <row r="1625" ht="16.5" customHeight="1">
      <c r="A1625" s="29">
        <v>63.0</v>
      </c>
      <c r="B1625" s="30">
        <v>8666.0</v>
      </c>
      <c r="C1625" s="31">
        <v>1623.0</v>
      </c>
      <c r="D1625" s="32" t="s">
        <v>1819</v>
      </c>
      <c r="E1625" s="94"/>
      <c r="F1625" s="94"/>
      <c r="G1625" s="104"/>
      <c r="H1625" s="63"/>
      <c r="I1625" s="63"/>
      <c r="J1625" s="51"/>
      <c r="K1625" s="69"/>
      <c r="L1625" s="65"/>
      <c r="M1625" s="65"/>
      <c r="N1625" s="98"/>
      <c r="O1625" s="293"/>
      <c r="P1625" s="98"/>
      <c r="Q1625" s="66"/>
      <c r="R1625" s="78"/>
      <c r="S1625" s="110"/>
      <c r="T1625" s="22"/>
      <c r="U1625" s="22"/>
      <c r="V1625" s="22"/>
      <c r="W1625" s="291"/>
      <c r="X1625" s="56"/>
      <c r="Y1625" s="72"/>
      <c r="Z1625" s="73" t="s">
        <v>20</v>
      </c>
      <c r="AA1625" s="74" t="s">
        <v>21</v>
      </c>
      <c r="AB1625" s="75">
        <v>0.85</v>
      </c>
      <c r="AC1625" s="288"/>
      <c r="AD1625" s="43"/>
      <c r="AE1625" s="43"/>
      <c r="AF1625" s="44"/>
      <c r="AG1625" s="45">
        <v>89.0</v>
      </c>
      <c r="AH1625" s="79"/>
      <c r="AI1625" s="80"/>
      <c r="AJ1625" s="80"/>
      <c r="AK1625" s="80"/>
      <c r="AL1625" s="14"/>
      <c r="AM1625" s="16" t="str">
        <f t="shared" si="10"/>
        <v>{s:'638666', v:89 , c:'放デイ２９・定超・未計画２・評減・'},</v>
      </c>
      <c r="AN1625" s="16"/>
    </row>
    <row r="1626" ht="16.5" customHeight="1">
      <c r="A1626" s="29">
        <v>63.0</v>
      </c>
      <c r="B1626" s="30">
        <v>8667.0</v>
      </c>
      <c r="C1626" s="31">
        <v>1624.0</v>
      </c>
      <c r="D1626" s="32" t="s">
        <v>1820</v>
      </c>
      <c r="E1626" s="94"/>
      <c r="F1626" s="94"/>
      <c r="G1626" s="76"/>
      <c r="H1626" s="63"/>
      <c r="I1626" s="63"/>
      <c r="J1626" s="51"/>
      <c r="K1626" s="69"/>
      <c r="L1626" s="65"/>
      <c r="M1626" s="65"/>
      <c r="N1626" s="98"/>
      <c r="O1626" s="293"/>
      <c r="P1626" s="98"/>
      <c r="Q1626" s="66"/>
      <c r="R1626" s="96"/>
      <c r="S1626" s="96"/>
      <c r="T1626" s="7"/>
      <c r="U1626" s="7"/>
      <c r="V1626" s="7"/>
      <c r="W1626" s="152"/>
      <c r="X1626" s="41"/>
      <c r="Y1626" s="68"/>
      <c r="Z1626" s="43"/>
      <c r="AA1626" s="43"/>
      <c r="AB1626" s="44"/>
      <c r="AC1626" s="82" t="s">
        <v>30</v>
      </c>
      <c r="AD1626" s="83">
        <v>5.0</v>
      </c>
      <c r="AE1626" s="83"/>
      <c r="AF1626" s="84" t="s">
        <v>31</v>
      </c>
      <c r="AG1626" s="45">
        <v>204.0</v>
      </c>
      <c r="AH1626" s="79"/>
      <c r="AI1626" s="80"/>
      <c r="AJ1626" s="80"/>
      <c r="AK1626" s="80"/>
      <c r="AL1626" s="14"/>
      <c r="AM1626" s="16" t="str">
        <f t="shared" si="10"/>
        <v>{s:'638667', v:204 , c:'放デイ２９・定超・拘減・'},</v>
      </c>
      <c r="AN1626" s="16"/>
    </row>
    <row r="1627" ht="16.5" customHeight="1">
      <c r="A1627" s="29">
        <v>63.0</v>
      </c>
      <c r="B1627" s="30">
        <v>8668.0</v>
      </c>
      <c r="C1627" s="31">
        <v>1625.0</v>
      </c>
      <c r="D1627" s="32" t="s">
        <v>1821</v>
      </c>
      <c r="E1627" s="94"/>
      <c r="F1627" s="94"/>
      <c r="G1627" s="76"/>
      <c r="H1627" s="63"/>
      <c r="I1627" s="63"/>
      <c r="J1627" s="51"/>
      <c r="K1627" s="69"/>
      <c r="L1627" s="65"/>
      <c r="M1627" s="65"/>
      <c r="N1627" s="98"/>
      <c r="O1627" s="293"/>
      <c r="P1627" s="98"/>
      <c r="Q1627" s="66"/>
      <c r="R1627" s="115"/>
      <c r="S1627" s="115"/>
      <c r="T1627" s="22"/>
      <c r="U1627" s="22"/>
      <c r="V1627" s="22"/>
      <c r="W1627" s="291"/>
      <c r="X1627" s="56"/>
      <c r="Y1627" s="72"/>
      <c r="Z1627" s="59" t="s">
        <v>20</v>
      </c>
      <c r="AA1627" s="41" t="s">
        <v>21</v>
      </c>
      <c r="AB1627" s="86">
        <v>0.85</v>
      </c>
      <c r="AC1627" s="87"/>
      <c r="AD1627" s="83"/>
      <c r="AE1627" s="83"/>
      <c r="AF1627" s="84"/>
      <c r="AG1627" s="45">
        <v>173.0</v>
      </c>
      <c r="AH1627" s="79"/>
      <c r="AI1627" s="80"/>
      <c r="AJ1627" s="80"/>
      <c r="AK1627" s="80"/>
      <c r="AL1627" s="14"/>
      <c r="AM1627" s="16" t="str">
        <f t="shared" si="10"/>
        <v>{s:'638668', v:173 , c:'放デイ２９・定超・評減・拘減・'},</v>
      </c>
      <c r="AN1627" s="16"/>
    </row>
    <row r="1628" ht="16.5" customHeight="1">
      <c r="A1628" s="29">
        <v>63.0</v>
      </c>
      <c r="B1628" s="30">
        <v>8669.0</v>
      </c>
      <c r="C1628" s="31">
        <v>1626.0</v>
      </c>
      <c r="D1628" s="32" t="s">
        <v>1822</v>
      </c>
      <c r="E1628" s="94"/>
      <c r="F1628" s="94"/>
      <c r="G1628" s="76"/>
      <c r="H1628" s="63"/>
      <c r="I1628" s="63"/>
      <c r="J1628" s="51"/>
      <c r="K1628" s="69"/>
      <c r="L1628" s="65"/>
      <c r="M1628" s="65"/>
      <c r="N1628" s="98"/>
      <c r="O1628" s="293"/>
      <c r="P1628" s="98"/>
      <c r="Q1628" s="66"/>
      <c r="R1628" s="33" t="s">
        <v>23</v>
      </c>
      <c r="S1628" s="124" t="s">
        <v>24</v>
      </c>
      <c r="T1628" s="7"/>
      <c r="U1628" s="7"/>
      <c r="V1628" s="7"/>
      <c r="W1628" s="152"/>
      <c r="X1628" s="41" t="s">
        <v>21</v>
      </c>
      <c r="Y1628" s="68">
        <v>0.7</v>
      </c>
      <c r="Z1628" s="88"/>
      <c r="AA1628" s="88"/>
      <c r="AB1628" s="89"/>
      <c r="AC1628" s="87"/>
      <c r="AD1628" s="90"/>
      <c r="AE1628" s="90"/>
      <c r="AF1628" s="91"/>
      <c r="AG1628" s="114">
        <v>141.0</v>
      </c>
      <c r="AH1628" s="79"/>
      <c r="AI1628" s="80"/>
      <c r="AJ1628" s="80"/>
      <c r="AK1628" s="80"/>
      <c r="AL1628" s="14"/>
      <c r="AM1628" s="16" t="str">
        <f t="shared" si="10"/>
        <v>{s:'638669', v:141 , c:'放デイ２９・定超・未計画・拘減・'},</v>
      </c>
      <c r="AN1628" s="16"/>
    </row>
    <row r="1629" ht="16.5" customHeight="1">
      <c r="A1629" s="29">
        <v>63.0</v>
      </c>
      <c r="B1629" s="30">
        <v>8670.0</v>
      </c>
      <c r="C1629" s="31">
        <v>1627.0</v>
      </c>
      <c r="D1629" s="32" t="s">
        <v>1823</v>
      </c>
      <c r="E1629" s="94"/>
      <c r="F1629" s="94"/>
      <c r="G1629" s="76"/>
      <c r="H1629" s="63"/>
      <c r="I1629" s="63"/>
      <c r="J1629" s="51"/>
      <c r="K1629" s="69"/>
      <c r="L1629" s="65"/>
      <c r="M1629" s="65"/>
      <c r="N1629" s="98"/>
      <c r="O1629" s="293"/>
      <c r="P1629" s="98"/>
      <c r="Q1629" s="66"/>
      <c r="R1629" s="70"/>
      <c r="S1629" s="110"/>
      <c r="T1629" s="22"/>
      <c r="U1629" s="22"/>
      <c r="V1629" s="22"/>
      <c r="W1629" s="291"/>
      <c r="X1629" s="56"/>
      <c r="Y1629" s="72"/>
      <c r="Z1629" s="73" t="s">
        <v>20</v>
      </c>
      <c r="AA1629" s="74" t="s">
        <v>21</v>
      </c>
      <c r="AB1629" s="92">
        <v>0.85</v>
      </c>
      <c r="AC1629" s="87"/>
      <c r="AD1629" s="90"/>
      <c r="AE1629" s="90"/>
      <c r="AF1629" s="91"/>
      <c r="AG1629" s="114">
        <v>119.0</v>
      </c>
      <c r="AH1629" s="79"/>
      <c r="AI1629" s="80"/>
      <c r="AJ1629" s="80"/>
      <c r="AK1629" s="80"/>
      <c r="AL1629" s="14"/>
      <c r="AM1629" s="16" t="str">
        <f t="shared" si="10"/>
        <v>{s:'638670', v:119 , c:'放デイ２９・定超・未計画・評減・拘減・'},</v>
      </c>
      <c r="AN1629" s="16"/>
    </row>
    <row r="1630" ht="16.5" customHeight="1">
      <c r="A1630" s="29">
        <v>63.0</v>
      </c>
      <c r="B1630" s="30">
        <v>8671.0</v>
      </c>
      <c r="C1630" s="31">
        <v>1628.0</v>
      </c>
      <c r="D1630" s="32" t="s">
        <v>1824</v>
      </c>
      <c r="E1630" s="94"/>
      <c r="F1630" s="94"/>
      <c r="G1630" s="76"/>
      <c r="H1630" s="63"/>
      <c r="I1630" s="63"/>
      <c r="J1630" s="51"/>
      <c r="K1630" s="69"/>
      <c r="L1630" s="65"/>
      <c r="M1630" s="65"/>
      <c r="N1630" s="98"/>
      <c r="O1630" s="293"/>
      <c r="P1630" s="98"/>
      <c r="Q1630" s="66"/>
      <c r="R1630" s="70"/>
      <c r="S1630" s="96" t="s">
        <v>27</v>
      </c>
      <c r="T1630" s="7"/>
      <c r="U1630" s="7"/>
      <c r="V1630" s="7"/>
      <c r="W1630" s="152"/>
      <c r="X1630" s="41" t="s">
        <v>21</v>
      </c>
      <c r="Y1630" s="68">
        <v>0.5</v>
      </c>
      <c r="Z1630" s="77"/>
      <c r="AA1630" s="77"/>
      <c r="AB1630" s="72"/>
      <c r="AC1630" s="87"/>
      <c r="AD1630" s="90"/>
      <c r="AE1630" s="90"/>
      <c r="AF1630" s="91"/>
      <c r="AG1630" s="45">
        <v>100.0</v>
      </c>
      <c r="AH1630" s="79"/>
      <c r="AI1630" s="80"/>
      <c r="AJ1630" s="80"/>
      <c r="AK1630" s="80"/>
      <c r="AL1630" s="14"/>
      <c r="AM1630" s="16" t="str">
        <f t="shared" si="10"/>
        <v>{s:'638671', v:100 , c:'放デイ２９・定超・未計画２・拘減・'},</v>
      </c>
      <c r="AN1630" s="16"/>
    </row>
    <row r="1631" ht="16.5" customHeight="1">
      <c r="A1631" s="29">
        <v>63.0</v>
      </c>
      <c r="B1631" s="30">
        <v>8672.0</v>
      </c>
      <c r="C1631" s="31">
        <v>1629.0</v>
      </c>
      <c r="D1631" s="32" t="s">
        <v>1825</v>
      </c>
      <c r="E1631" s="94"/>
      <c r="F1631" s="94"/>
      <c r="G1631" s="76"/>
      <c r="H1631" s="63"/>
      <c r="I1631" s="63"/>
      <c r="J1631" s="51"/>
      <c r="K1631" s="69"/>
      <c r="L1631" s="65"/>
      <c r="M1631" s="65"/>
      <c r="N1631" s="98"/>
      <c r="O1631" s="293"/>
      <c r="P1631" s="98"/>
      <c r="Q1631" s="66"/>
      <c r="R1631" s="78"/>
      <c r="S1631" s="115"/>
      <c r="T1631" s="22"/>
      <c r="U1631" s="22"/>
      <c r="V1631" s="22"/>
      <c r="W1631" s="291"/>
      <c r="X1631" s="56"/>
      <c r="Y1631" s="72"/>
      <c r="Z1631" s="73" t="s">
        <v>20</v>
      </c>
      <c r="AA1631" s="74" t="s">
        <v>21</v>
      </c>
      <c r="AB1631" s="92">
        <v>0.85</v>
      </c>
      <c r="AC1631" s="93"/>
      <c r="AD1631" s="77"/>
      <c r="AE1631" s="77"/>
      <c r="AF1631" s="72"/>
      <c r="AG1631" s="45">
        <v>84.0</v>
      </c>
      <c r="AH1631" s="79"/>
      <c r="AI1631" s="80"/>
      <c r="AJ1631" s="80"/>
      <c r="AK1631" s="80"/>
      <c r="AL1631" s="14"/>
      <c r="AM1631" s="16" t="str">
        <f t="shared" si="10"/>
        <v>{s:'638672', v:84 , c:'放デイ２９・定超・未計画２・評減・拘減・'},</v>
      </c>
      <c r="AN1631" s="16"/>
    </row>
    <row r="1632" ht="16.5" customHeight="1">
      <c r="A1632" s="29">
        <v>63.0</v>
      </c>
      <c r="B1632" s="30">
        <v>8673.0</v>
      </c>
      <c r="C1632" s="31">
        <v>1630.0</v>
      </c>
      <c r="D1632" s="32" t="s">
        <v>1826</v>
      </c>
      <c r="E1632" s="94"/>
      <c r="F1632" s="94"/>
      <c r="G1632" s="94"/>
      <c r="H1632" s="63"/>
      <c r="I1632" s="63"/>
      <c r="J1632" s="95"/>
      <c r="K1632" s="82" t="s">
        <v>38</v>
      </c>
      <c r="L1632" s="7"/>
      <c r="M1632" s="38"/>
      <c r="N1632" s="7"/>
      <c r="O1632" s="52"/>
      <c r="P1632" s="8"/>
      <c r="Q1632" s="54"/>
      <c r="R1632" s="287"/>
      <c r="S1632" s="287"/>
      <c r="T1632" s="7"/>
      <c r="U1632" s="7"/>
      <c r="V1632" s="7"/>
      <c r="W1632" s="152"/>
      <c r="X1632" s="41"/>
      <c r="Y1632" s="42"/>
      <c r="Z1632" s="43"/>
      <c r="AA1632" s="43"/>
      <c r="AB1632" s="43"/>
      <c r="AC1632" s="288"/>
      <c r="AD1632" s="43"/>
      <c r="AE1632" s="43"/>
      <c r="AF1632" s="44"/>
      <c r="AG1632" s="45">
        <v>212.0</v>
      </c>
      <c r="AH1632" s="79"/>
      <c r="AI1632" s="80"/>
      <c r="AJ1632" s="80"/>
      <c r="AK1632" s="80"/>
      <c r="AL1632" s="14"/>
      <c r="AM1632" s="16" t="str">
        <f t="shared" si="10"/>
        <v>{s:'638673', v:212 , c:'放デイ２９・有資格１５・定超・'},</v>
      </c>
      <c r="AN1632" s="16"/>
    </row>
    <row r="1633" ht="16.5" customHeight="1">
      <c r="A1633" s="29">
        <v>63.0</v>
      </c>
      <c r="B1633" s="30">
        <v>8674.0</v>
      </c>
      <c r="C1633" s="31">
        <v>1631.0</v>
      </c>
      <c r="D1633" s="32" t="s">
        <v>1827</v>
      </c>
      <c r="E1633" s="94"/>
      <c r="F1633" s="94"/>
      <c r="G1633" s="94"/>
      <c r="H1633" s="113"/>
      <c r="I1633" s="8"/>
      <c r="J1633" s="95"/>
      <c r="K1633" s="87"/>
      <c r="L1633" s="8">
        <v>4.0</v>
      </c>
      <c r="M1633" s="53" t="s">
        <v>40</v>
      </c>
      <c r="N1633" s="8"/>
      <c r="O1633" s="52"/>
      <c r="P1633" s="8"/>
      <c r="Q1633" s="54"/>
      <c r="R1633" s="290"/>
      <c r="S1633" s="290"/>
      <c r="T1633" s="22"/>
      <c r="U1633" s="22"/>
      <c r="V1633" s="22"/>
      <c r="W1633" s="291"/>
      <c r="X1633" s="56"/>
      <c r="Y1633" s="58"/>
      <c r="Z1633" s="59" t="s">
        <v>20</v>
      </c>
      <c r="AA1633" s="41" t="s">
        <v>21</v>
      </c>
      <c r="AB1633" s="60">
        <v>0.85</v>
      </c>
      <c r="AC1633" s="288"/>
      <c r="AD1633" s="43"/>
      <c r="AE1633" s="43"/>
      <c r="AF1633" s="44"/>
      <c r="AG1633" s="45">
        <v>180.0</v>
      </c>
      <c r="AH1633" s="79"/>
      <c r="AI1633" s="80"/>
      <c r="AJ1633" s="80"/>
      <c r="AK1633" s="80"/>
      <c r="AL1633" s="14"/>
      <c r="AM1633" s="16" t="str">
        <f t="shared" si="10"/>
        <v>{s:'638674', v:180 , c:'放デイ２９・有資格１５・定超・評減・'},</v>
      </c>
      <c r="AN1633" s="16"/>
    </row>
    <row r="1634" ht="16.5" customHeight="1">
      <c r="A1634" s="29">
        <v>63.0</v>
      </c>
      <c r="B1634" s="30">
        <v>8675.0</v>
      </c>
      <c r="C1634" s="31">
        <v>1632.0</v>
      </c>
      <c r="D1634" s="32" t="s">
        <v>1828</v>
      </c>
      <c r="E1634" s="94"/>
      <c r="F1634" s="94"/>
      <c r="G1634" s="94"/>
      <c r="H1634" s="98"/>
      <c r="I1634" s="8"/>
      <c r="J1634" s="54"/>
      <c r="K1634" s="87"/>
      <c r="L1634" s="65"/>
      <c r="M1634" s="65"/>
      <c r="N1634" s="98"/>
      <c r="O1634" s="293"/>
      <c r="P1634" s="98"/>
      <c r="Q1634" s="66"/>
      <c r="R1634" s="33" t="s">
        <v>23</v>
      </c>
      <c r="S1634" s="124" t="s">
        <v>24</v>
      </c>
      <c r="T1634" s="7"/>
      <c r="U1634" s="7"/>
      <c r="V1634" s="7"/>
      <c r="W1634" s="152"/>
      <c r="X1634" s="41" t="s">
        <v>21</v>
      </c>
      <c r="Y1634" s="68">
        <v>0.7</v>
      </c>
      <c r="Z1634" s="88"/>
      <c r="AA1634" s="88"/>
      <c r="AB1634" s="88"/>
      <c r="AC1634" s="297"/>
      <c r="AD1634" s="88"/>
      <c r="AE1634" s="88"/>
      <c r="AF1634" s="89"/>
      <c r="AG1634" s="114">
        <v>148.0</v>
      </c>
      <c r="AH1634" s="79"/>
      <c r="AI1634" s="80"/>
      <c r="AJ1634" s="80"/>
      <c r="AK1634" s="80"/>
      <c r="AL1634" s="14"/>
      <c r="AM1634" s="16" t="str">
        <f t="shared" si="10"/>
        <v>{s:'638675', v:148 , c:'放デイ２９・有資格１５・定超・未計画・'},</v>
      </c>
      <c r="AN1634" s="16"/>
    </row>
    <row r="1635" ht="16.5" customHeight="1">
      <c r="A1635" s="29">
        <v>63.0</v>
      </c>
      <c r="B1635" s="30">
        <v>8676.0</v>
      </c>
      <c r="C1635" s="31">
        <v>1633.0</v>
      </c>
      <c r="D1635" s="32" t="s">
        <v>1829</v>
      </c>
      <c r="E1635" s="94"/>
      <c r="F1635" s="94"/>
      <c r="G1635" s="94"/>
      <c r="H1635" s="98"/>
      <c r="I1635" s="8"/>
      <c r="J1635" s="54"/>
      <c r="K1635" s="87"/>
      <c r="L1635" s="65"/>
      <c r="M1635" s="65"/>
      <c r="N1635" s="98"/>
      <c r="O1635" s="293"/>
      <c r="P1635" s="98"/>
      <c r="Q1635" s="66"/>
      <c r="R1635" s="70"/>
      <c r="S1635" s="110"/>
      <c r="T1635" s="22"/>
      <c r="U1635" s="22"/>
      <c r="V1635" s="22"/>
      <c r="W1635" s="291"/>
      <c r="X1635" s="56"/>
      <c r="Y1635" s="72"/>
      <c r="Z1635" s="73" t="s">
        <v>20</v>
      </c>
      <c r="AA1635" s="74" t="s">
        <v>21</v>
      </c>
      <c r="AB1635" s="75">
        <v>0.85</v>
      </c>
      <c r="AC1635" s="288"/>
      <c r="AD1635" s="43"/>
      <c r="AE1635" s="43"/>
      <c r="AF1635" s="44"/>
      <c r="AG1635" s="114">
        <v>126.0</v>
      </c>
      <c r="AH1635" s="79"/>
      <c r="AI1635" s="80"/>
      <c r="AJ1635" s="80"/>
      <c r="AK1635" s="80"/>
      <c r="AL1635" s="14"/>
      <c r="AM1635" s="16" t="str">
        <f t="shared" si="10"/>
        <v>{s:'638676', v:126 , c:'放デイ２９・有資格１５・定超・未計画・評減・'},</v>
      </c>
      <c r="AN1635" s="16"/>
    </row>
    <row r="1636" ht="16.5" customHeight="1">
      <c r="A1636" s="29">
        <v>63.0</v>
      </c>
      <c r="B1636" s="30">
        <v>8677.0</v>
      </c>
      <c r="C1636" s="31">
        <v>1634.0</v>
      </c>
      <c r="D1636" s="32" t="s">
        <v>1830</v>
      </c>
      <c r="E1636" s="94"/>
      <c r="F1636" s="94"/>
      <c r="G1636" s="94"/>
      <c r="H1636" s="98"/>
      <c r="I1636" s="8"/>
      <c r="J1636" s="54"/>
      <c r="K1636" s="87"/>
      <c r="L1636" s="65"/>
      <c r="M1636" s="65"/>
      <c r="N1636" s="98"/>
      <c r="O1636" s="293"/>
      <c r="P1636" s="98"/>
      <c r="Q1636" s="66"/>
      <c r="R1636" s="70"/>
      <c r="S1636" s="124" t="s">
        <v>27</v>
      </c>
      <c r="T1636" s="7"/>
      <c r="U1636" s="7"/>
      <c r="V1636" s="7"/>
      <c r="W1636" s="152"/>
      <c r="X1636" s="41" t="s">
        <v>21</v>
      </c>
      <c r="Y1636" s="68">
        <v>0.5</v>
      </c>
      <c r="Z1636" s="77"/>
      <c r="AA1636" s="77"/>
      <c r="AB1636" s="77"/>
      <c r="AC1636" s="292"/>
      <c r="AD1636" s="77"/>
      <c r="AE1636" s="77"/>
      <c r="AF1636" s="72"/>
      <c r="AG1636" s="114">
        <v>106.0</v>
      </c>
      <c r="AH1636" s="79"/>
      <c r="AI1636" s="80"/>
      <c r="AJ1636" s="80"/>
      <c r="AK1636" s="80"/>
      <c r="AL1636" s="14"/>
      <c r="AM1636" s="16" t="str">
        <f t="shared" si="10"/>
        <v>{s:'638677', v:106 , c:'放デイ２９・有資格１５・定超・未計画２・'},</v>
      </c>
      <c r="AN1636" s="16"/>
    </row>
    <row r="1637" ht="16.5" customHeight="1">
      <c r="A1637" s="29">
        <v>63.0</v>
      </c>
      <c r="B1637" s="30">
        <v>8678.0</v>
      </c>
      <c r="C1637" s="31">
        <v>1635.0</v>
      </c>
      <c r="D1637" s="32" t="s">
        <v>1831</v>
      </c>
      <c r="E1637" s="94"/>
      <c r="F1637" s="94"/>
      <c r="G1637" s="94"/>
      <c r="H1637" s="98"/>
      <c r="I1637" s="8"/>
      <c r="J1637" s="54"/>
      <c r="K1637" s="87"/>
      <c r="L1637" s="65"/>
      <c r="M1637" s="65"/>
      <c r="N1637" s="98"/>
      <c r="O1637" s="293"/>
      <c r="P1637" s="98"/>
      <c r="Q1637" s="66"/>
      <c r="R1637" s="78"/>
      <c r="S1637" s="110"/>
      <c r="T1637" s="22"/>
      <c r="U1637" s="22"/>
      <c r="V1637" s="22"/>
      <c r="W1637" s="291"/>
      <c r="X1637" s="56"/>
      <c r="Y1637" s="72"/>
      <c r="Z1637" s="73" t="s">
        <v>20</v>
      </c>
      <c r="AA1637" s="74" t="s">
        <v>21</v>
      </c>
      <c r="AB1637" s="75">
        <v>0.85</v>
      </c>
      <c r="AC1637" s="288"/>
      <c r="AD1637" s="43"/>
      <c r="AE1637" s="43"/>
      <c r="AF1637" s="44"/>
      <c r="AG1637" s="114">
        <v>90.0</v>
      </c>
      <c r="AH1637" s="79"/>
      <c r="AI1637" s="80"/>
      <c r="AJ1637" s="80"/>
      <c r="AK1637" s="80"/>
      <c r="AL1637" s="14"/>
      <c r="AM1637" s="16" t="str">
        <f t="shared" si="10"/>
        <v>{s:'638678', v:90 , c:'放デイ２９・有資格１５・定超・未計画２・評減・'},</v>
      </c>
      <c r="AN1637" s="16"/>
    </row>
    <row r="1638" ht="16.5" customHeight="1">
      <c r="A1638" s="29">
        <v>63.0</v>
      </c>
      <c r="B1638" s="30">
        <v>8679.0</v>
      </c>
      <c r="C1638" s="31">
        <v>1636.0</v>
      </c>
      <c r="D1638" s="32" t="s">
        <v>1832</v>
      </c>
      <c r="E1638" s="94"/>
      <c r="F1638" s="94"/>
      <c r="G1638" s="94"/>
      <c r="H1638" s="98"/>
      <c r="I1638" s="8"/>
      <c r="J1638" s="54"/>
      <c r="K1638" s="87"/>
      <c r="L1638" s="65"/>
      <c r="M1638" s="65"/>
      <c r="N1638" s="98"/>
      <c r="O1638" s="293"/>
      <c r="P1638" s="98"/>
      <c r="Q1638" s="66"/>
      <c r="R1638" s="124"/>
      <c r="S1638" s="96"/>
      <c r="T1638" s="7"/>
      <c r="U1638" s="7"/>
      <c r="V1638" s="7"/>
      <c r="W1638" s="152"/>
      <c r="X1638" s="41"/>
      <c r="Y1638" s="68"/>
      <c r="Z1638" s="43"/>
      <c r="AA1638" s="43"/>
      <c r="AB1638" s="44"/>
      <c r="AC1638" s="82" t="s">
        <v>30</v>
      </c>
      <c r="AD1638" s="41">
        <v>5.0</v>
      </c>
      <c r="AE1638" s="41"/>
      <c r="AF1638" s="151" t="s">
        <v>31</v>
      </c>
      <c r="AG1638" s="45">
        <v>207.0</v>
      </c>
      <c r="AH1638" s="79"/>
      <c r="AI1638" s="80"/>
      <c r="AJ1638" s="80"/>
      <c r="AK1638" s="80"/>
      <c r="AL1638" s="14"/>
      <c r="AM1638" s="16" t="str">
        <f t="shared" si="10"/>
        <v>{s:'638679', v:207 , c:'放デイ２９・有資格１５・定超・拘減・'},</v>
      </c>
      <c r="AN1638" s="16"/>
    </row>
    <row r="1639" ht="16.5" customHeight="1">
      <c r="A1639" s="29">
        <v>63.0</v>
      </c>
      <c r="B1639" s="30">
        <v>8680.0</v>
      </c>
      <c r="C1639" s="31">
        <v>1637.0</v>
      </c>
      <c r="D1639" s="32" t="s">
        <v>1833</v>
      </c>
      <c r="E1639" s="94"/>
      <c r="F1639" s="94"/>
      <c r="G1639" s="94"/>
      <c r="H1639" s="98"/>
      <c r="I1639" s="8"/>
      <c r="J1639" s="54"/>
      <c r="K1639" s="69"/>
      <c r="L1639" s="65"/>
      <c r="M1639" s="65"/>
      <c r="N1639" s="98"/>
      <c r="O1639" s="293"/>
      <c r="P1639" s="98"/>
      <c r="Q1639" s="66"/>
      <c r="R1639" s="110"/>
      <c r="S1639" s="115"/>
      <c r="T1639" s="22"/>
      <c r="U1639" s="22"/>
      <c r="V1639" s="22"/>
      <c r="W1639" s="291"/>
      <c r="X1639" s="56"/>
      <c r="Y1639" s="72"/>
      <c r="Z1639" s="59" t="s">
        <v>20</v>
      </c>
      <c r="AA1639" s="41" t="s">
        <v>21</v>
      </c>
      <c r="AB1639" s="86">
        <v>0.85</v>
      </c>
      <c r="AC1639" s="87"/>
      <c r="AD1639" s="83"/>
      <c r="AE1639" s="83"/>
      <c r="AF1639" s="84"/>
      <c r="AG1639" s="45">
        <v>175.0</v>
      </c>
      <c r="AH1639" s="79"/>
      <c r="AI1639" s="80"/>
      <c r="AJ1639" s="80"/>
      <c r="AK1639" s="80"/>
      <c r="AL1639" s="14"/>
      <c r="AM1639" s="16" t="str">
        <f t="shared" si="10"/>
        <v>{s:'638680', v:175 , c:'放デイ２９・有資格１５・定超・評減・拘減・'},</v>
      </c>
      <c r="AN1639" s="16"/>
    </row>
    <row r="1640" ht="16.5" customHeight="1">
      <c r="A1640" s="29">
        <v>63.0</v>
      </c>
      <c r="B1640" s="30">
        <v>8681.0</v>
      </c>
      <c r="C1640" s="31">
        <v>1638.0</v>
      </c>
      <c r="D1640" s="32" t="s">
        <v>1834</v>
      </c>
      <c r="E1640" s="94"/>
      <c r="F1640" s="94"/>
      <c r="G1640" s="94"/>
      <c r="H1640" s="98"/>
      <c r="I1640" s="8"/>
      <c r="J1640" s="54"/>
      <c r="K1640" s="69"/>
      <c r="L1640" s="65"/>
      <c r="M1640" s="65"/>
      <c r="N1640" s="98"/>
      <c r="O1640" s="293"/>
      <c r="P1640" s="98"/>
      <c r="Q1640" s="66"/>
      <c r="R1640" s="33" t="s">
        <v>23</v>
      </c>
      <c r="S1640" s="124" t="s">
        <v>24</v>
      </c>
      <c r="T1640" s="7"/>
      <c r="U1640" s="7"/>
      <c r="V1640" s="7"/>
      <c r="W1640" s="152"/>
      <c r="X1640" s="41" t="s">
        <v>21</v>
      </c>
      <c r="Y1640" s="68">
        <v>0.7</v>
      </c>
      <c r="Z1640" s="88"/>
      <c r="AA1640" s="88"/>
      <c r="AB1640" s="89"/>
      <c r="AC1640" s="87"/>
      <c r="AD1640" s="90"/>
      <c r="AE1640" s="90"/>
      <c r="AF1640" s="91"/>
      <c r="AG1640" s="114">
        <v>143.0</v>
      </c>
      <c r="AH1640" s="79"/>
      <c r="AI1640" s="80"/>
      <c r="AJ1640" s="80"/>
      <c r="AK1640" s="80"/>
      <c r="AL1640" s="14"/>
      <c r="AM1640" s="16" t="str">
        <f t="shared" si="10"/>
        <v>{s:'638681', v:143 , c:'放デイ２９・有資格１５・定超・未計画・拘減・'},</v>
      </c>
      <c r="AN1640" s="16"/>
    </row>
    <row r="1641" ht="16.5" customHeight="1">
      <c r="A1641" s="29">
        <v>63.0</v>
      </c>
      <c r="B1641" s="30">
        <v>8682.0</v>
      </c>
      <c r="C1641" s="31">
        <v>1639.0</v>
      </c>
      <c r="D1641" s="32" t="s">
        <v>1835</v>
      </c>
      <c r="E1641" s="94"/>
      <c r="F1641" s="94"/>
      <c r="G1641" s="94"/>
      <c r="H1641" s="98"/>
      <c r="I1641" s="8"/>
      <c r="J1641" s="54"/>
      <c r="K1641" s="69"/>
      <c r="L1641" s="65"/>
      <c r="M1641" s="65"/>
      <c r="N1641" s="98"/>
      <c r="O1641" s="293"/>
      <c r="P1641" s="98"/>
      <c r="Q1641" s="66"/>
      <c r="R1641" s="70"/>
      <c r="S1641" s="110"/>
      <c r="T1641" s="22"/>
      <c r="U1641" s="22"/>
      <c r="V1641" s="22"/>
      <c r="W1641" s="291"/>
      <c r="X1641" s="56"/>
      <c r="Y1641" s="72"/>
      <c r="Z1641" s="73" t="s">
        <v>20</v>
      </c>
      <c r="AA1641" s="74" t="s">
        <v>21</v>
      </c>
      <c r="AB1641" s="92">
        <v>0.85</v>
      </c>
      <c r="AC1641" s="87"/>
      <c r="AD1641" s="90"/>
      <c r="AE1641" s="90"/>
      <c r="AF1641" s="91"/>
      <c r="AG1641" s="114">
        <v>121.0</v>
      </c>
      <c r="AH1641" s="79"/>
      <c r="AI1641" s="80"/>
      <c r="AJ1641" s="80"/>
      <c r="AK1641" s="80"/>
      <c r="AL1641" s="14"/>
      <c r="AM1641" s="16" t="str">
        <f t="shared" si="10"/>
        <v>{s:'638682', v:121 , c:'放デイ２９・有資格１５・定超・未計画・評減・拘減・'},</v>
      </c>
      <c r="AN1641" s="16"/>
    </row>
    <row r="1642" ht="16.5" customHeight="1">
      <c r="A1642" s="29">
        <v>63.0</v>
      </c>
      <c r="B1642" s="30">
        <v>8683.0</v>
      </c>
      <c r="C1642" s="31">
        <v>1640.0</v>
      </c>
      <c r="D1642" s="32" t="s">
        <v>1836</v>
      </c>
      <c r="E1642" s="94"/>
      <c r="F1642" s="94"/>
      <c r="G1642" s="94"/>
      <c r="H1642" s="98"/>
      <c r="I1642" s="8"/>
      <c r="J1642" s="54"/>
      <c r="K1642" s="69"/>
      <c r="L1642" s="65"/>
      <c r="M1642" s="65"/>
      <c r="N1642" s="98"/>
      <c r="O1642" s="293"/>
      <c r="P1642" s="98"/>
      <c r="Q1642" s="66"/>
      <c r="R1642" s="70"/>
      <c r="S1642" s="96" t="s">
        <v>27</v>
      </c>
      <c r="T1642" s="7"/>
      <c r="U1642" s="7"/>
      <c r="V1642" s="7"/>
      <c r="W1642" s="152"/>
      <c r="X1642" s="41" t="s">
        <v>21</v>
      </c>
      <c r="Y1642" s="68">
        <v>0.5</v>
      </c>
      <c r="Z1642" s="77"/>
      <c r="AA1642" s="77"/>
      <c r="AB1642" s="72"/>
      <c r="AC1642" s="87"/>
      <c r="AD1642" s="90"/>
      <c r="AE1642" s="90"/>
      <c r="AF1642" s="91"/>
      <c r="AG1642" s="114">
        <v>101.0</v>
      </c>
      <c r="AH1642" s="79"/>
      <c r="AI1642" s="80"/>
      <c r="AJ1642" s="80"/>
      <c r="AK1642" s="80"/>
      <c r="AL1642" s="14"/>
      <c r="AM1642" s="16" t="str">
        <f t="shared" si="10"/>
        <v>{s:'638683', v:101 , c:'放デイ２９・有資格１５・定超・未計画２・拘減・'},</v>
      </c>
      <c r="AN1642" s="16"/>
    </row>
    <row r="1643" ht="16.5" customHeight="1">
      <c r="A1643" s="29">
        <v>63.0</v>
      </c>
      <c r="B1643" s="30">
        <v>8684.0</v>
      </c>
      <c r="C1643" s="31">
        <v>1641.0</v>
      </c>
      <c r="D1643" s="32" t="s">
        <v>1837</v>
      </c>
      <c r="E1643" s="107"/>
      <c r="F1643" s="107"/>
      <c r="G1643" s="107"/>
      <c r="H1643" s="108"/>
      <c r="I1643" s="22"/>
      <c r="J1643" s="109"/>
      <c r="K1643" s="110"/>
      <c r="L1643" s="115"/>
      <c r="M1643" s="115"/>
      <c r="N1643" s="116"/>
      <c r="O1643" s="293"/>
      <c r="P1643" s="98"/>
      <c r="Q1643" s="66"/>
      <c r="R1643" s="78"/>
      <c r="S1643" s="115"/>
      <c r="T1643" s="22"/>
      <c r="U1643" s="22"/>
      <c r="V1643" s="22"/>
      <c r="W1643" s="291"/>
      <c r="X1643" s="56"/>
      <c r="Y1643" s="72"/>
      <c r="Z1643" s="73" t="s">
        <v>20</v>
      </c>
      <c r="AA1643" s="74" t="s">
        <v>21</v>
      </c>
      <c r="AB1643" s="92">
        <v>0.85</v>
      </c>
      <c r="AC1643" s="93"/>
      <c r="AD1643" s="77"/>
      <c r="AE1643" s="77"/>
      <c r="AF1643" s="72"/>
      <c r="AG1643" s="114">
        <v>85.0</v>
      </c>
      <c r="AH1643" s="79"/>
      <c r="AI1643" s="80"/>
      <c r="AJ1643" s="80"/>
      <c r="AK1643" s="80"/>
      <c r="AL1643" s="14"/>
      <c r="AM1643" s="16" t="str">
        <f t="shared" si="10"/>
        <v>{s:'638684', v:85 , c:'放デイ２９・有資格１５・定超・未計画２・評減・拘減・'},</v>
      </c>
      <c r="AN1643" s="16"/>
    </row>
    <row r="1644" ht="16.5" customHeight="1">
      <c r="A1644" s="29">
        <v>63.0</v>
      </c>
      <c r="B1644" s="30">
        <v>8211.0</v>
      </c>
      <c r="C1644" s="31">
        <v>1642.0</v>
      </c>
      <c r="D1644" s="32" t="s">
        <v>1838</v>
      </c>
      <c r="E1644" s="298" t="s">
        <v>322</v>
      </c>
      <c r="F1644" s="298" t="s">
        <v>323</v>
      </c>
      <c r="G1644" s="102" t="s">
        <v>103</v>
      </c>
      <c r="H1644" s="35"/>
      <c r="I1644" s="35"/>
      <c r="J1644" s="36"/>
      <c r="K1644" s="152"/>
      <c r="L1644" s="7"/>
      <c r="M1644" s="38"/>
      <c r="N1644" s="7"/>
      <c r="O1644" s="52"/>
      <c r="P1644" s="8"/>
      <c r="Q1644" s="54"/>
      <c r="R1644" s="287"/>
      <c r="S1644" s="287"/>
      <c r="T1644" s="7"/>
      <c r="U1644" s="7"/>
      <c r="V1644" s="39"/>
      <c r="W1644" s="299"/>
      <c r="X1644" s="41"/>
      <c r="Y1644" s="42"/>
      <c r="Z1644" s="43"/>
      <c r="AA1644" s="43"/>
      <c r="AB1644" s="43"/>
      <c r="AC1644" s="288"/>
      <c r="AD1644" s="43"/>
      <c r="AE1644" s="43"/>
      <c r="AF1644" s="44"/>
      <c r="AG1644" s="45">
        <v>554.0</v>
      </c>
      <c r="AH1644" s="79"/>
      <c r="AI1644" s="80"/>
      <c r="AJ1644" s="80"/>
      <c r="AK1644" s="80"/>
      <c r="AL1644" s="14"/>
      <c r="AM1644" s="16" t="str">
        <f t="shared" si="10"/>
        <v>{s:'638211', v:554 , c:'放デイ４・定超・'},</v>
      </c>
      <c r="AN1644" s="16"/>
    </row>
    <row r="1645" ht="16.5" customHeight="1">
      <c r="A1645" s="29">
        <v>63.0</v>
      </c>
      <c r="B1645" s="30">
        <v>8701.0</v>
      </c>
      <c r="C1645" s="31">
        <v>1643.0</v>
      </c>
      <c r="D1645" s="32" t="s">
        <v>1839</v>
      </c>
      <c r="E1645" s="300"/>
      <c r="F1645" s="301"/>
      <c r="G1645" s="104"/>
      <c r="H1645" s="50" t="str">
        <f>'30放課後等デイ(基本１)'!G1655</f>
        <v/>
      </c>
      <c r="I1645" s="8" t="s">
        <v>9</v>
      </c>
      <c r="J1645" s="51"/>
      <c r="K1645" s="140"/>
      <c r="L1645" s="8"/>
      <c r="M1645" s="53"/>
      <c r="N1645" s="8"/>
      <c r="O1645" s="52"/>
      <c r="P1645" s="8"/>
      <c r="Q1645" s="54"/>
      <c r="R1645" s="302"/>
      <c r="S1645" s="302"/>
      <c r="T1645" s="8"/>
      <c r="U1645" s="8"/>
      <c r="V1645" s="54"/>
      <c r="W1645" s="303"/>
      <c r="X1645" s="56"/>
      <c r="Y1645" s="58"/>
      <c r="Z1645" s="59" t="s">
        <v>20</v>
      </c>
      <c r="AA1645" s="41" t="s">
        <v>21</v>
      </c>
      <c r="AB1645" s="60">
        <v>0.85</v>
      </c>
      <c r="AC1645" s="288"/>
      <c r="AD1645" s="43"/>
      <c r="AE1645" s="43"/>
      <c r="AF1645" s="44"/>
      <c r="AG1645" s="45">
        <v>471.0</v>
      </c>
      <c r="AH1645" s="79"/>
      <c r="AI1645" s="80"/>
      <c r="AJ1645" s="80"/>
      <c r="AK1645" s="80"/>
      <c r="AL1645" s="14"/>
      <c r="AM1645" s="16" t="str">
        <f t="shared" si="10"/>
        <v>{s:'638701', v:471 , c:'放デイ４・定超・評減・'},</v>
      </c>
      <c r="AN1645" s="16"/>
    </row>
    <row r="1646" ht="16.5" customHeight="1">
      <c r="A1646" s="29">
        <v>63.0</v>
      </c>
      <c r="B1646" s="30">
        <v>8212.0</v>
      </c>
      <c r="C1646" s="31">
        <v>1644.0</v>
      </c>
      <c r="D1646" s="32" t="s">
        <v>1840</v>
      </c>
      <c r="E1646" s="300"/>
      <c r="F1646" s="69"/>
      <c r="G1646" s="104"/>
      <c r="H1646" s="63"/>
      <c r="I1646" s="63"/>
      <c r="J1646" s="51"/>
      <c r="K1646" s="94"/>
      <c r="L1646" s="8"/>
      <c r="M1646" s="53"/>
      <c r="N1646" s="14"/>
      <c r="O1646" s="127"/>
      <c r="P1646" s="14"/>
      <c r="Q1646" s="144"/>
      <c r="R1646" s="304"/>
      <c r="S1646" s="304"/>
      <c r="T1646" s="8"/>
      <c r="U1646" s="8"/>
      <c r="V1646" s="54"/>
      <c r="W1646" s="305" t="s">
        <v>326</v>
      </c>
      <c r="X1646" s="41" t="s">
        <v>21</v>
      </c>
      <c r="Y1646" s="68">
        <v>0.7</v>
      </c>
      <c r="Z1646" s="88"/>
      <c r="AA1646" s="88"/>
      <c r="AB1646" s="88"/>
      <c r="AC1646" s="297"/>
      <c r="AD1646" s="88"/>
      <c r="AE1646" s="88"/>
      <c r="AF1646" s="89"/>
      <c r="AG1646" s="45">
        <v>388.0</v>
      </c>
      <c r="AH1646" s="79"/>
      <c r="AI1646" s="80"/>
      <c r="AJ1646" s="80"/>
      <c r="AK1646" s="80"/>
      <c r="AL1646" s="14"/>
      <c r="AM1646" s="16" t="str">
        <f t="shared" si="10"/>
        <v>{s:'638212', v:388 , c:'放デイ４・定超・開減１・'},</v>
      </c>
      <c r="AN1646" s="16"/>
    </row>
    <row r="1647" ht="16.5" customHeight="1">
      <c r="A1647" s="29">
        <v>63.0</v>
      </c>
      <c r="B1647" s="30">
        <v>8702.0</v>
      </c>
      <c r="C1647" s="31">
        <v>1645.0</v>
      </c>
      <c r="D1647" s="32" t="s">
        <v>1841</v>
      </c>
      <c r="E1647" s="300"/>
      <c r="F1647" s="69"/>
      <c r="G1647" s="104"/>
      <c r="H1647" s="63"/>
      <c r="I1647" s="63"/>
      <c r="J1647" s="51"/>
      <c r="K1647" s="94"/>
      <c r="L1647" s="8"/>
      <c r="M1647" s="53"/>
      <c r="N1647" s="14"/>
      <c r="O1647" s="127"/>
      <c r="P1647" s="14"/>
      <c r="Q1647" s="144"/>
      <c r="R1647" s="304"/>
      <c r="S1647" s="304"/>
      <c r="T1647" s="8"/>
      <c r="U1647" s="8"/>
      <c r="V1647" s="54"/>
      <c r="W1647" s="306"/>
      <c r="X1647" s="56"/>
      <c r="Y1647" s="72"/>
      <c r="Z1647" s="73" t="s">
        <v>20</v>
      </c>
      <c r="AA1647" s="74" t="s">
        <v>21</v>
      </c>
      <c r="AB1647" s="75">
        <v>0.85</v>
      </c>
      <c r="AC1647" s="288"/>
      <c r="AD1647" s="43"/>
      <c r="AE1647" s="43"/>
      <c r="AF1647" s="44"/>
      <c r="AG1647" s="45">
        <v>330.0</v>
      </c>
      <c r="AH1647" s="79"/>
      <c r="AI1647" s="80"/>
      <c r="AJ1647" s="80"/>
      <c r="AK1647" s="80"/>
      <c r="AL1647" s="14"/>
      <c r="AM1647" s="16" t="str">
        <f t="shared" si="10"/>
        <v>{s:'638702', v:330 , c:'放デイ４・定超・開減１・評減・'},</v>
      </c>
      <c r="AN1647" s="16"/>
    </row>
    <row r="1648" ht="16.5" customHeight="1">
      <c r="A1648" s="29">
        <v>63.0</v>
      </c>
      <c r="B1648" s="30">
        <v>8215.0</v>
      </c>
      <c r="C1648" s="31">
        <v>1646.0</v>
      </c>
      <c r="D1648" s="32" t="s">
        <v>1842</v>
      </c>
      <c r="E1648" s="300"/>
      <c r="F1648" s="69"/>
      <c r="G1648" s="76"/>
      <c r="H1648" s="63"/>
      <c r="I1648" s="63"/>
      <c r="J1648" s="51"/>
      <c r="K1648" s="94"/>
      <c r="L1648" s="8"/>
      <c r="M1648" s="53"/>
      <c r="N1648" s="14"/>
      <c r="O1648" s="127"/>
      <c r="P1648" s="14"/>
      <c r="Q1648" s="144"/>
      <c r="R1648" s="304"/>
      <c r="S1648" s="304"/>
      <c r="T1648" s="8"/>
      <c r="U1648" s="8"/>
      <c r="V1648" s="54"/>
      <c r="W1648" s="305" t="s">
        <v>329</v>
      </c>
      <c r="X1648" s="41" t="s">
        <v>21</v>
      </c>
      <c r="Y1648" s="68">
        <v>0.85</v>
      </c>
      <c r="Z1648" s="77"/>
      <c r="AA1648" s="77"/>
      <c r="AB1648" s="77"/>
      <c r="AC1648" s="292"/>
      <c r="AD1648" s="77"/>
      <c r="AE1648" s="77"/>
      <c r="AF1648" s="72"/>
      <c r="AG1648" s="45">
        <v>471.0</v>
      </c>
      <c r="AH1648" s="79"/>
      <c r="AI1648" s="80"/>
      <c r="AJ1648" s="80"/>
      <c r="AK1648" s="80"/>
      <c r="AL1648" s="14"/>
      <c r="AM1648" s="16" t="str">
        <f t="shared" si="10"/>
        <v>{s:'638215', v:471 , c:'放デイ４・定超・開減２・'},</v>
      </c>
      <c r="AN1648" s="16"/>
    </row>
    <row r="1649" ht="16.5" customHeight="1">
      <c r="A1649" s="29">
        <v>63.0</v>
      </c>
      <c r="B1649" s="30">
        <v>8703.0</v>
      </c>
      <c r="C1649" s="31">
        <v>1647.0</v>
      </c>
      <c r="D1649" s="32" t="s">
        <v>1843</v>
      </c>
      <c r="E1649" s="300"/>
      <c r="F1649" s="69"/>
      <c r="G1649" s="76"/>
      <c r="H1649" s="63"/>
      <c r="I1649" s="63"/>
      <c r="J1649" s="51"/>
      <c r="K1649" s="94"/>
      <c r="L1649" s="8"/>
      <c r="M1649" s="53"/>
      <c r="N1649" s="14"/>
      <c r="O1649" s="127"/>
      <c r="P1649" s="14"/>
      <c r="Q1649" s="144"/>
      <c r="R1649" s="304"/>
      <c r="S1649" s="304"/>
      <c r="T1649" s="8"/>
      <c r="U1649" s="8"/>
      <c r="V1649" s="54"/>
      <c r="W1649" s="306"/>
      <c r="X1649" s="56"/>
      <c r="Y1649" s="72"/>
      <c r="Z1649" s="73" t="s">
        <v>20</v>
      </c>
      <c r="AA1649" s="74" t="s">
        <v>21</v>
      </c>
      <c r="AB1649" s="75">
        <v>0.85</v>
      </c>
      <c r="AC1649" s="288"/>
      <c r="AD1649" s="43"/>
      <c r="AE1649" s="43"/>
      <c r="AF1649" s="44"/>
      <c r="AG1649" s="45">
        <v>400.0</v>
      </c>
      <c r="AH1649" s="79"/>
      <c r="AI1649" s="80"/>
      <c r="AJ1649" s="80"/>
      <c r="AK1649" s="80"/>
      <c r="AL1649" s="14"/>
      <c r="AM1649" s="16" t="str">
        <f t="shared" si="10"/>
        <v>{s:'638703', v:400 , c:'放デイ４・定超・開減２・評減・'},</v>
      </c>
      <c r="AN1649" s="16"/>
    </row>
    <row r="1650" ht="16.5" customHeight="1">
      <c r="A1650" s="29">
        <v>63.0</v>
      </c>
      <c r="B1650" s="30">
        <v>8704.0</v>
      </c>
      <c r="C1650" s="31">
        <v>1648.0</v>
      </c>
      <c r="D1650" s="32" t="s">
        <v>1844</v>
      </c>
      <c r="E1650" s="300"/>
      <c r="F1650" s="69"/>
      <c r="G1650" s="76"/>
      <c r="H1650" s="63"/>
      <c r="I1650" s="63"/>
      <c r="J1650" s="51"/>
      <c r="K1650" s="94"/>
      <c r="L1650" s="8"/>
      <c r="M1650" s="53"/>
      <c r="N1650" s="14"/>
      <c r="O1650" s="127"/>
      <c r="P1650" s="14"/>
      <c r="Q1650" s="144"/>
      <c r="R1650" s="304"/>
      <c r="S1650" s="304"/>
      <c r="T1650" s="8"/>
      <c r="U1650" s="8"/>
      <c r="V1650" s="54"/>
      <c r="W1650" s="299"/>
      <c r="X1650" s="41"/>
      <c r="Y1650" s="42"/>
      <c r="Z1650" s="43"/>
      <c r="AA1650" s="43"/>
      <c r="AB1650" s="44"/>
      <c r="AC1650" s="82" t="s">
        <v>30</v>
      </c>
      <c r="AD1650" s="83">
        <v>5.0</v>
      </c>
      <c r="AE1650" s="83"/>
      <c r="AF1650" s="84" t="s">
        <v>31</v>
      </c>
      <c r="AG1650" s="45">
        <v>549.0</v>
      </c>
      <c r="AH1650" s="79"/>
      <c r="AI1650" s="80"/>
      <c r="AJ1650" s="80"/>
      <c r="AK1650" s="80"/>
      <c r="AL1650" s="14"/>
      <c r="AM1650" s="16" t="str">
        <f t="shared" si="10"/>
        <v>{s:'638704', v:549 , c:'放デイ４・定超・拘減・'},</v>
      </c>
      <c r="AN1650" s="16"/>
    </row>
    <row r="1651" ht="16.5" customHeight="1">
      <c r="A1651" s="29">
        <v>63.0</v>
      </c>
      <c r="B1651" s="30">
        <v>8705.0</v>
      </c>
      <c r="C1651" s="31">
        <v>1649.0</v>
      </c>
      <c r="D1651" s="32" t="s">
        <v>1845</v>
      </c>
      <c r="E1651" s="69"/>
      <c r="F1651" s="69"/>
      <c r="G1651" s="76"/>
      <c r="H1651" s="63"/>
      <c r="I1651" s="63"/>
      <c r="J1651" s="51"/>
      <c r="K1651" s="94"/>
      <c r="L1651" s="8"/>
      <c r="M1651" s="53"/>
      <c r="N1651" s="14"/>
      <c r="O1651" s="127"/>
      <c r="P1651" s="14"/>
      <c r="Q1651" s="144"/>
      <c r="R1651" s="304"/>
      <c r="S1651" s="304"/>
      <c r="T1651" s="8"/>
      <c r="U1651" s="8"/>
      <c r="V1651" s="54"/>
      <c r="W1651" s="303"/>
      <c r="X1651" s="56"/>
      <c r="Y1651" s="58"/>
      <c r="Z1651" s="59" t="s">
        <v>20</v>
      </c>
      <c r="AA1651" s="41" t="s">
        <v>21</v>
      </c>
      <c r="AB1651" s="86">
        <v>0.85</v>
      </c>
      <c r="AC1651" s="87"/>
      <c r="AD1651" s="83"/>
      <c r="AE1651" s="83"/>
      <c r="AF1651" s="84"/>
      <c r="AG1651" s="45">
        <v>466.0</v>
      </c>
      <c r="AH1651" s="79"/>
      <c r="AI1651" s="80"/>
      <c r="AJ1651" s="80"/>
      <c r="AK1651" s="80"/>
      <c r="AL1651" s="14"/>
      <c r="AM1651" s="16" t="str">
        <f t="shared" si="10"/>
        <v>{s:'638705', v:466 , c:'放デイ４・定超・評減・拘減・'},</v>
      </c>
      <c r="AN1651" s="16"/>
    </row>
    <row r="1652" ht="16.5" customHeight="1">
      <c r="A1652" s="29">
        <v>63.0</v>
      </c>
      <c r="B1652" s="30">
        <v>8706.0</v>
      </c>
      <c r="C1652" s="31">
        <v>1650.0</v>
      </c>
      <c r="D1652" s="32" t="s">
        <v>1846</v>
      </c>
      <c r="E1652" s="69"/>
      <c r="F1652" s="69"/>
      <c r="G1652" s="76"/>
      <c r="H1652" s="63"/>
      <c r="I1652" s="63"/>
      <c r="J1652" s="51"/>
      <c r="K1652" s="94"/>
      <c r="L1652" s="8"/>
      <c r="M1652" s="53"/>
      <c r="N1652" s="14"/>
      <c r="O1652" s="127"/>
      <c r="P1652" s="14"/>
      <c r="Q1652" s="144"/>
      <c r="R1652" s="304"/>
      <c r="S1652" s="304"/>
      <c r="T1652" s="8"/>
      <c r="U1652" s="8"/>
      <c r="V1652" s="54"/>
      <c r="W1652" s="305" t="s">
        <v>326</v>
      </c>
      <c r="X1652" s="83" t="s">
        <v>21</v>
      </c>
      <c r="Y1652" s="91">
        <v>0.7</v>
      </c>
      <c r="Z1652" s="88"/>
      <c r="AA1652" s="88"/>
      <c r="AB1652" s="89"/>
      <c r="AC1652" s="87"/>
      <c r="AD1652" s="90"/>
      <c r="AE1652" s="90"/>
      <c r="AF1652" s="91"/>
      <c r="AG1652" s="45">
        <v>383.0</v>
      </c>
      <c r="AH1652" s="79"/>
      <c r="AI1652" s="80"/>
      <c r="AJ1652" s="80"/>
      <c r="AK1652" s="80"/>
      <c r="AL1652" s="14"/>
      <c r="AM1652" s="16" t="str">
        <f t="shared" si="10"/>
        <v>{s:'638706', v:383 , c:'放デイ４・定超・開減１・拘減・'},</v>
      </c>
      <c r="AN1652" s="16"/>
    </row>
    <row r="1653" ht="16.5" customHeight="1">
      <c r="A1653" s="29">
        <v>63.0</v>
      </c>
      <c r="B1653" s="30">
        <v>8707.0</v>
      </c>
      <c r="C1653" s="31">
        <v>1651.0</v>
      </c>
      <c r="D1653" s="32" t="s">
        <v>1847</v>
      </c>
      <c r="E1653" s="69"/>
      <c r="F1653" s="69"/>
      <c r="G1653" s="76"/>
      <c r="H1653" s="63"/>
      <c r="I1653" s="63"/>
      <c r="J1653" s="51"/>
      <c r="K1653" s="94"/>
      <c r="L1653" s="8"/>
      <c r="M1653" s="53"/>
      <c r="N1653" s="14"/>
      <c r="O1653" s="127"/>
      <c r="P1653" s="14"/>
      <c r="Q1653" s="144"/>
      <c r="R1653" s="304"/>
      <c r="S1653" s="304"/>
      <c r="T1653" s="8"/>
      <c r="U1653" s="8"/>
      <c r="V1653" s="54"/>
      <c r="W1653" s="306"/>
      <c r="X1653" s="56"/>
      <c r="Y1653" s="72"/>
      <c r="Z1653" s="73" t="s">
        <v>20</v>
      </c>
      <c r="AA1653" s="74" t="s">
        <v>21</v>
      </c>
      <c r="AB1653" s="92">
        <v>0.85</v>
      </c>
      <c r="AC1653" s="87"/>
      <c r="AD1653" s="90"/>
      <c r="AE1653" s="90"/>
      <c r="AF1653" s="91"/>
      <c r="AG1653" s="45">
        <v>325.0</v>
      </c>
      <c r="AH1653" s="79"/>
      <c r="AI1653" s="80"/>
      <c r="AJ1653" s="80"/>
      <c r="AK1653" s="80"/>
      <c r="AL1653" s="14"/>
      <c r="AM1653" s="16" t="str">
        <f t="shared" si="10"/>
        <v>{s:'638707', v:325 , c:'放デイ４・定超・開減１・評減・拘減・'},</v>
      </c>
      <c r="AN1653" s="16"/>
    </row>
    <row r="1654" ht="16.5" customHeight="1">
      <c r="A1654" s="29">
        <v>63.0</v>
      </c>
      <c r="B1654" s="30">
        <v>8708.0</v>
      </c>
      <c r="C1654" s="31">
        <v>1652.0</v>
      </c>
      <c r="D1654" s="32" t="s">
        <v>1848</v>
      </c>
      <c r="E1654" s="69"/>
      <c r="F1654" s="69"/>
      <c r="G1654" s="76"/>
      <c r="H1654" s="63"/>
      <c r="I1654" s="63"/>
      <c r="J1654" s="51"/>
      <c r="K1654" s="94"/>
      <c r="L1654" s="8"/>
      <c r="M1654" s="53"/>
      <c r="N1654" s="14"/>
      <c r="O1654" s="127"/>
      <c r="P1654" s="14"/>
      <c r="Q1654" s="144"/>
      <c r="R1654" s="304"/>
      <c r="S1654" s="304"/>
      <c r="T1654" s="8"/>
      <c r="U1654" s="8"/>
      <c r="V1654" s="54"/>
      <c r="W1654" s="305" t="s">
        <v>329</v>
      </c>
      <c r="X1654" s="83" t="s">
        <v>21</v>
      </c>
      <c r="Y1654" s="91">
        <v>0.85</v>
      </c>
      <c r="Z1654" s="77"/>
      <c r="AA1654" s="77"/>
      <c r="AB1654" s="72"/>
      <c r="AC1654" s="87"/>
      <c r="AD1654" s="90"/>
      <c r="AE1654" s="90"/>
      <c r="AF1654" s="91"/>
      <c r="AG1654" s="45">
        <v>466.0</v>
      </c>
      <c r="AH1654" s="79"/>
      <c r="AI1654" s="80"/>
      <c r="AJ1654" s="80"/>
      <c r="AK1654" s="80"/>
      <c r="AL1654" s="14"/>
      <c r="AM1654" s="16" t="str">
        <f t="shared" si="10"/>
        <v>{s:'638708', v:466 , c:'放デイ４・定超・開減２・拘減・'},</v>
      </c>
      <c r="AN1654" s="16"/>
    </row>
    <row r="1655" ht="16.5" customHeight="1">
      <c r="A1655" s="29">
        <v>63.0</v>
      </c>
      <c r="B1655" s="30">
        <v>8709.0</v>
      </c>
      <c r="C1655" s="31">
        <v>1653.0</v>
      </c>
      <c r="D1655" s="32" t="s">
        <v>1849</v>
      </c>
      <c r="E1655" s="69"/>
      <c r="F1655" s="69"/>
      <c r="G1655" s="76"/>
      <c r="H1655" s="63"/>
      <c r="I1655" s="63"/>
      <c r="J1655" s="51"/>
      <c r="K1655" s="94"/>
      <c r="L1655" s="8"/>
      <c r="M1655" s="53"/>
      <c r="N1655" s="14"/>
      <c r="O1655" s="127"/>
      <c r="P1655" s="14"/>
      <c r="Q1655" s="144"/>
      <c r="R1655" s="304"/>
      <c r="S1655" s="304"/>
      <c r="T1655" s="8"/>
      <c r="U1655" s="8"/>
      <c r="V1655" s="54"/>
      <c r="W1655" s="306"/>
      <c r="X1655" s="56"/>
      <c r="Y1655" s="72"/>
      <c r="Z1655" s="73" t="s">
        <v>20</v>
      </c>
      <c r="AA1655" s="74" t="s">
        <v>21</v>
      </c>
      <c r="AB1655" s="92">
        <v>0.85</v>
      </c>
      <c r="AC1655" s="93"/>
      <c r="AD1655" s="77"/>
      <c r="AE1655" s="77"/>
      <c r="AF1655" s="72"/>
      <c r="AG1655" s="45">
        <v>395.0</v>
      </c>
      <c r="AH1655" s="79"/>
      <c r="AI1655" s="80"/>
      <c r="AJ1655" s="80"/>
      <c r="AK1655" s="80"/>
      <c r="AL1655" s="14"/>
      <c r="AM1655" s="16" t="str">
        <f t="shared" si="10"/>
        <v>{s:'638709', v:395 , c:'放デイ４・定超・開減２・評減・拘減・'},</v>
      </c>
      <c r="AN1655" s="16"/>
    </row>
    <row r="1656" ht="16.5" customHeight="1">
      <c r="A1656" s="29">
        <v>63.0</v>
      </c>
      <c r="B1656" s="30">
        <v>8213.0</v>
      </c>
      <c r="C1656" s="31">
        <v>1654.0</v>
      </c>
      <c r="D1656" s="32" t="s">
        <v>1850</v>
      </c>
      <c r="E1656" s="69"/>
      <c r="F1656" s="69"/>
      <c r="G1656" s="307"/>
      <c r="H1656" s="8"/>
      <c r="I1656" s="8"/>
      <c r="J1656" s="54"/>
      <c r="K1656" s="69"/>
      <c r="L1656" s="65"/>
      <c r="M1656" s="65"/>
      <c r="N1656" s="8"/>
      <c r="O1656" s="52"/>
      <c r="P1656" s="8"/>
      <c r="Q1656" s="54"/>
      <c r="R1656" s="33" t="s">
        <v>23</v>
      </c>
      <c r="S1656" s="130" t="s">
        <v>24</v>
      </c>
      <c r="T1656" s="7"/>
      <c r="U1656" s="7"/>
      <c r="V1656" s="39"/>
      <c r="W1656" s="299"/>
      <c r="X1656" s="41"/>
      <c r="Y1656" s="42"/>
      <c r="Z1656" s="43"/>
      <c r="AA1656" s="43"/>
      <c r="AB1656" s="43"/>
      <c r="AC1656" s="288"/>
      <c r="AD1656" s="43"/>
      <c r="AE1656" s="43"/>
      <c r="AF1656" s="44"/>
      <c r="AG1656" s="45">
        <v>388.0</v>
      </c>
      <c r="AH1656" s="79"/>
      <c r="AI1656" s="80"/>
      <c r="AJ1656" s="80"/>
      <c r="AK1656" s="80"/>
      <c r="AL1656" s="14"/>
      <c r="AM1656" s="16" t="str">
        <f t="shared" si="10"/>
        <v>{s:'638213', v:388 , c:'放デイ４・定超・未計画・'},</v>
      </c>
      <c r="AN1656" s="16"/>
    </row>
    <row r="1657" ht="16.5" customHeight="1">
      <c r="A1657" s="29">
        <v>63.0</v>
      </c>
      <c r="B1657" s="30">
        <v>8710.0</v>
      </c>
      <c r="C1657" s="31">
        <v>1655.0</v>
      </c>
      <c r="D1657" s="32" t="s">
        <v>1851</v>
      </c>
      <c r="E1657" s="69"/>
      <c r="F1657" s="69"/>
      <c r="G1657" s="307"/>
      <c r="H1657" s="63"/>
      <c r="I1657" s="8"/>
      <c r="J1657" s="54"/>
      <c r="K1657" s="69"/>
      <c r="L1657" s="65"/>
      <c r="M1657" s="65"/>
      <c r="N1657" s="8"/>
      <c r="O1657" s="52"/>
      <c r="P1657" s="8"/>
      <c r="Q1657" s="54"/>
      <c r="R1657" s="131"/>
      <c r="S1657" s="87"/>
      <c r="T1657" s="83" t="s">
        <v>21</v>
      </c>
      <c r="U1657" s="90">
        <v>0.7</v>
      </c>
      <c r="V1657" s="54"/>
      <c r="W1657" s="303"/>
      <c r="X1657" s="56"/>
      <c r="Y1657" s="58"/>
      <c r="Z1657" s="59" t="s">
        <v>20</v>
      </c>
      <c r="AA1657" s="41" t="s">
        <v>21</v>
      </c>
      <c r="AB1657" s="60">
        <v>0.85</v>
      </c>
      <c r="AC1657" s="288"/>
      <c r="AD1657" s="43"/>
      <c r="AE1657" s="43"/>
      <c r="AF1657" s="44"/>
      <c r="AG1657" s="45">
        <v>330.0</v>
      </c>
      <c r="AH1657" s="79"/>
      <c r="AI1657" s="80"/>
      <c r="AJ1657" s="80"/>
      <c r="AK1657" s="80"/>
      <c r="AL1657" s="14"/>
      <c r="AM1657" s="16" t="str">
        <f t="shared" si="10"/>
        <v>{s:'638710', v:330 , c:'放デイ４・定超・未計画・評減・'},</v>
      </c>
      <c r="AN1657" s="16"/>
    </row>
    <row r="1658" ht="16.5" customHeight="1">
      <c r="A1658" s="29">
        <v>63.0</v>
      </c>
      <c r="B1658" s="30">
        <v>8214.0</v>
      </c>
      <c r="C1658" s="31">
        <v>1656.0</v>
      </c>
      <c r="D1658" s="32" t="s">
        <v>1852</v>
      </c>
      <c r="E1658" s="94"/>
      <c r="F1658" s="94"/>
      <c r="G1658" s="103"/>
      <c r="H1658" s="8"/>
      <c r="I1658" s="8"/>
      <c r="J1658" s="54"/>
      <c r="K1658" s="69"/>
      <c r="L1658" s="65"/>
      <c r="M1658" s="65"/>
      <c r="N1658" s="83"/>
      <c r="O1658" s="125"/>
      <c r="P1658" s="83"/>
      <c r="Q1658" s="132"/>
      <c r="R1658" s="131"/>
      <c r="S1658" s="87"/>
      <c r="T1658" s="83"/>
      <c r="U1658" s="90"/>
      <c r="V1658" s="91"/>
      <c r="W1658" s="305" t="s">
        <v>326</v>
      </c>
      <c r="X1658" s="41" t="s">
        <v>21</v>
      </c>
      <c r="Y1658" s="68" t="str">
        <f>$Y$293</f>
        <v/>
      </c>
      <c r="Z1658" s="88"/>
      <c r="AA1658" s="88"/>
      <c r="AB1658" s="88"/>
      <c r="AC1658" s="297"/>
      <c r="AD1658" s="88"/>
      <c r="AE1658" s="88"/>
      <c r="AF1658" s="89"/>
      <c r="AG1658" s="45">
        <v>272.0</v>
      </c>
      <c r="AH1658" s="79"/>
      <c r="AI1658" s="80"/>
      <c r="AJ1658" s="80"/>
      <c r="AK1658" s="80"/>
      <c r="AL1658" s="14"/>
      <c r="AM1658" s="16" t="str">
        <f t="shared" si="10"/>
        <v>{s:'638214', v:272 , c:'放デイ４・定超・未計画・開減１・'},</v>
      </c>
      <c r="AN1658" s="16"/>
    </row>
    <row r="1659" ht="16.5" customHeight="1">
      <c r="A1659" s="29">
        <v>63.0</v>
      </c>
      <c r="B1659" s="30">
        <v>8711.0</v>
      </c>
      <c r="C1659" s="31">
        <v>1657.0</v>
      </c>
      <c r="D1659" s="32" t="s">
        <v>1853</v>
      </c>
      <c r="E1659" s="94"/>
      <c r="F1659" s="94"/>
      <c r="G1659" s="103"/>
      <c r="H1659" s="8"/>
      <c r="I1659" s="8"/>
      <c r="J1659" s="54"/>
      <c r="K1659" s="69"/>
      <c r="L1659" s="65"/>
      <c r="M1659" s="65"/>
      <c r="N1659" s="83"/>
      <c r="O1659" s="125"/>
      <c r="P1659" s="83"/>
      <c r="Q1659" s="132"/>
      <c r="R1659" s="131"/>
      <c r="S1659" s="87"/>
      <c r="T1659" s="83"/>
      <c r="U1659" s="90"/>
      <c r="V1659" s="91"/>
      <c r="W1659" s="306"/>
      <c r="X1659" s="56"/>
      <c r="Y1659" s="72"/>
      <c r="Z1659" s="73" t="s">
        <v>20</v>
      </c>
      <c r="AA1659" s="74" t="s">
        <v>21</v>
      </c>
      <c r="AB1659" s="75">
        <v>0.85</v>
      </c>
      <c r="AC1659" s="288"/>
      <c r="AD1659" s="43"/>
      <c r="AE1659" s="43"/>
      <c r="AF1659" s="44"/>
      <c r="AG1659" s="45">
        <v>231.0</v>
      </c>
      <c r="AH1659" s="79"/>
      <c r="AI1659" s="80"/>
      <c r="AJ1659" s="80"/>
      <c r="AK1659" s="80"/>
      <c r="AL1659" s="14"/>
      <c r="AM1659" s="16" t="str">
        <f t="shared" si="10"/>
        <v>{s:'638711', v:231 , c:'放デイ４・定超・未計画・開減１・評減・'},</v>
      </c>
      <c r="AN1659" s="16"/>
    </row>
    <row r="1660" ht="16.5" customHeight="1">
      <c r="A1660" s="29">
        <v>63.0</v>
      </c>
      <c r="B1660" s="30">
        <v>8216.0</v>
      </c>
      <c r="C1660" s="31">
        <v>1658.0</v>
      </c>
      <c r="D1660" s="32" t="s">
        <v>1854</v>
      </c>
      <c r="E1660" s="94"/>
      <c r="F1660" s="94"/>
      <c r="G1660" s="103"/>
      <c r="H1660" s="8"/>
      <c r="I1660" s="8"/>
      <c r="J1660" s="54"/>
      <c r="K1660" s="69"/>
      <c r="L1660" s="65"/>
      <c r="M1660" s="65"/>
      <c r="N1660" s="83"/>
      <c r="O1660" s="125"/>
      <c r="P1660" s="83"/>
      <c r="Q1660" s="132"/>
      <c r="R1660" s="308"/>
      <c r="S1660" s="87"/>
      <c r="T1660" s="83"/>
      <c r="U1660" s="90"/>
      <c r="V1660" s="91"/>
      <c r="W1660" s="305" t="s">
        <v>329</v>
      </c>
      <c r="X1660" s="41" t="s">
        <v>21</v>
      </c>
      <c r="Y1660" s="68" t="str">
        <f>$Y$295</f>
        <v/>
      </c>
      <c r="Z1660" s="77"/>
      <c r="AA1660" s="77"/>
      <c r="AB1660" s="77"/>
      <c r="AC1660" s="292"/>
      <c r="AD1660" s="77"/>
      <c r="AE1660" s="77"/>
      <c r="AF1660" s="72"/>
      <c r="AG1660" s="45">
        <v>330.0</v>
      </c>
      <c r="AH1660" s="79"/>
      <c r="AI1660" s="80"/>
      <c r="AJ1660" s="80"/>
      <c r="AK1660" s="80"/>
      <c r="AL1660" s="14"/>
      <c r="AM1660" s="16" t="str">
        <f t="shared" si="10"/>
        <v>{s:'638216', v:330 , c:'放デイ４・定超・未計画・開減２・'},</v>
      </c>
      <c r="AN1660" s="16"/>
    </row>
    <row r="1661" ht="16.5" customHeight="1">
      <c r="A1661" s="29">
        <v>63.0</v>
      </c>
      <c r="B1661" s="30">
        <v>8712.0</v>
      </c>
      <c r="C1661" s="31">
        <v>1659.0</v>
      </c>
      <c r="D1661" s="32" t="s">
        <v>1855</v>
      </c>
      <c r="E1661" s="94"/>
      <c r="F1661" s="94"/>
      <c r="G1661" s="103"/>
      <c r="H1661" s="8"/>
      <c r="I1661" s="8"/>
      <c r="J1661" s="54"/>
      <c r="K1661" s="69"/>
      <c r="L1661" s="65"/>
      <c r="M1661" s="65"/>
      <c r="N1661" s="83"/>
      <c r="O1661" s="125"/>
      <c r="P1661" s="83"/>
      <c r="Q1661" s="132"/>
      <c r="R1661" s="308"/>
      <c r="S1661" s="87"/>
      <c r="T1661" s="83"/>
      <c r="U1661" s="90"/>
      <c r="V1661" s="91"/>
      <c r="W1661" s="306"/>
      <c r="X1661" s="56"/>
      <c r="Y1661" s="72"/>
      <c r="Z1661" s="73" t="s">
        <v>20</v>
      </c>
      <c r="AA1661" s="74" t="s">
        <v>21</v>
      </c>
      <c r="AB1661" s="75">
        <v>0.85</v>
      </c>
      <c r="AC1661" s="288"/>
      <c r="AD1661" s="43"/>
      <c r="AE1661" s="43"/>
      <c r="AF1661" s="44"/>
      <c r="AG1661" s="45">
        <v>281.0</v>
      </c>
      <c r="AH1661" s="79"/>
      <c r="AI1661" s="80"/>
      <c r="AJ1661" s="80"/>
      <c r="AK1661" s="80"/>
      <c r="AL1661" s="14"/>
      <c r="AM1661" s="16" t="str">
        <f t="shared" si="10"/>
        <v>{s:'638712', v:281 , c:'放デイ４・定超・未計画・開減２・評減・'},</v>
      </c>
      <c r="AN1661" s="16"/>
    </row>
    <row r="1662" ht="16.5" customHeight="1">
      <c r="A1662" s="29">
        <v>63.0</v>
      </c>
      <c r="B1662" s="30">
        <v>8713.0</v>
      </c>
      <c r="C1662" s="31">
        <v>1660.0</v>
      </c>
      <c r="D1662" s="32" t="s">
        <v>1856</v>
      </c>
      <c r="E1662" s="94"/>
      <c r="F1662" s="94"/>
      <c r="G1662" s="103"/>
      <c r="H1662" s="8"/>
      <c r="I1662" s="8"/>
      <c r="J1662" s="54"/>
      <c r="K1662" s="69"/>
      <c r="L1662" s="65"/>
      <c r="M1662" s="65"/>
      <c r="N1662" s="83"/>
      <c r="O1662" s="125"/>
      <c r="P1662" s="83"/>
      <c r="Q1662" s="132"/>
      <c r="R1662" s="308"/>
      <c r="S1662" s="309"/>
      <c r="T1662" s="83"/>
      <c r="U1662" s="90"/>
      <c r="V1662" s="91"/>
      <c r="W1662" s="299"/>
      <c r="X1662" s="41"/>
      <c r="Y1662" s="42"/>
      <c r="Z1662" s="43"/>
      <c r="AA1662" s="43"/>
      <c r="AB1662" s="44"/>
      <c r="AC1662" s="82" t="s">
        <v>30</v>
      </c>
      <c r="AD1662" s="83">
        <v>5.0</v>
      </c>
      <c r="AE1662" s="83"/>
      <c r="AF1662" s="84" t="s">
        <v>31</v>
      </c>
      <c r="AG1662" s="45">
        <v>383.0</v>
      </c>
      <c r="AH1662" s="79"/>
      <c r="AI1662" s="80"/>
      <c r="AJ1662" s="80"/>
      <c r="AK1662" s="80"/>
      <c r="AL1662" s="14"/>
      <c r="AM1662" s="16" t="str">
        <f t="shared" si="10"/>
        <v>{s:'638713', v:383 , c:'放デイ４・定超・未計画・拘減・'},</v>
      </c>
      <c r="AN1662" s="16"/>
    </row>
    <row r="1663" ht="16.5" customHeight="1">
      <c r="A1663" s="29">
        <v>63.0</v>
      </c>
      <c r="B1663" s="30">
        <v>8714.0</v>
      </c>
      <c r="C1663" s="31">
        <v>1661.0</v>
      </c>
      <c r="D1663" s="32" t="s">
        <v>1857</v>
      </c>
      <c r="E1663" s="94"/>
      <c r="F1663" s="94"/>
      <c r="G1663" s="103"/>
      <c r="H1663" s="8"/>
      <c r="I1663" s="8"/>
      <c r="J1663" s="54"/>
      <c r="K1663" s="69"/>
      <c r="L1663" s="65"/>
      <c r="M1663" s="65"/>
      <c r="N1663" s="83"/>
      <c r="O1663" s="125"/>
      <c r="P1663" s="83"/>
      <c r="Q1663" s="132"/>
      <c r="R1663" s="308"/>
      <c r="S1663" s="309"/>
      <c r="T1663" s="83"/>
      <c r="U1663" s="90"/>
      <c r="V1663" s="91"/>
      <c r="W1663" s="303"/>
      <c r="X1663" s="56"/>
      <c r="Y1663" s="58"/>
      <c r="Z1663" s="59" t="s">
        <v>20</v>
      </c>
      <c r="AA1663" s="41" t="s">
        <v>21</v>
      </c>
      <c r="AB1663" s="86">
        <v>0.85</v>
      </c>
      <c r="AC1663" s="87"/>
      <c r="AD1663" s="83"/>
      <c r="AE1663" s="83"/>
      <c r="AF1663" s="84"/>
      <c r="AG1663" s="45">
        <v>325.0</v>
      </c>
      <c r="AH1663" s="79"/>
      <c r="AI1663" s="80"/>
      <c r="AJ1663" s="80"/>
      <c r="AK1663" s="80"/>
      <c r="AL1663" s="14"/>
      <c r="AM1663" s="16" t="str">
        <f t="shared" si="10"/>
        <v>{s:'638714', v:325 , c:'放デイ４・定超・未計画・評減・拘減・'},</v>
      </c>
      <c r="AN1663" s="16"/>
    </row>
    <row r="1664" ht="16.5" customHeight="1">
      <c r="A1664" s="29">
        <v>63.0</v>
      </c>
      <c r="B1664" s="30">
        <v>8715.0</v>
      </c>
      <c r="C1664" s="31">
        <v>1662.0</v>
      </c>
      <c r="D1664" s="32" t="s">
        <v>1858</v>
      </c>
      <c r="E1664" s="94"/>
      <c r="F1664" s="94"/>
      <c r="G1664" s="103"/>
      <c r="H1664" s="8"/>
      <c r="I1664" s="8"/>
      <c r="J1664" s="54"/>
      <c r="K1664" s="69"/>
      <c r="L1664" s="65"/>
      <c r="M1664" s="65"/>
      <c r="N1664" s="83"/>
      <c r="O1664" s="125"/>
      <c r="P1664" s="83"/>
      <c r="Q1664" s="132"/>
      <c r="R1664" s="308"/>
      <c r="S1664" s="309"/>
      <c r="T1664" s="83"/>
      <c r="U1664" s="90"/>
      <c r="V1664" s="91"/>
      <c r="W1664" s="305" t="s">
        <v>326</v>
      </c>
      <c r="X1664" s="83" t="s">
        <v>21</v>
      </c>
      <c r="Y1664" s="91" t="str">
        <f>$Y$293</f>
        <v/>
      </c>
      <c r="Z1664" s="88"/>
      <c r="AA1664" s="88"/>
      <c r="AB1664" s="89"/>
      <c r="AC1664" s="87"/>
      <c r="AD1664" s="90"/>
      <c r="AE1664" s="90"/>
      <c r="AF1664" s="91"/>
      <c r="AG1664" s="45">
        <v>267.0</v>
      </c>
      <c r="AH1664" s="79"/>
      <c r="AI1664" s="80"/>
      <c r="AJ1664" s="80"/>
      <c r="AK1664" s="80"/>
      <c r="AL1664" s="14"/>
      <c r="AM1664" s="16" t="str">
        <f t="shared" si="10"/>
        <v>{s:'638715', v:267 , c:'放デイ４・定超・未計画・開減１・拘減・'},</v>
      </c>
      <c r="AN1664" s="16"/>
    </row>
    <row r="1665" ht="16.5" customHeight="1">
      <c r="A1665" s="29">
        <v>63.0</v>
      </c>
      <c r="B1665" s="30">
        <v>8716.0</v>
      </c>
      <c r="C1665" s="31">
        <v>1663.0</v>
      </c>
      <c r="D1665" s="32" t="s">
        <v>1859</v>
      </c>
      <c r="E1665" s="94"/>
      <c r="F1665" s="94"/>
      <c r="G1665" s="103"/>
      <c r="H1665" s="8"/>
      <c r="I1665" s="8"/>
      <c r="J1665" s="54"/>
      <c r="K1665" s="69"/>
      <c r="L1665" s="65"/>
      <c r="M1665" s="65"/>
      <c r="N1665" s="83"/>
      <c r="O1665" s="125"/>
      <c r="P1665" s="83"/>
      <c r="Q1665" s="132"/>
      <c r="R1665" s="308"/>
      <c r="S1665" s="309"/>
      <c r="T1665" s="83"/>
      <c r="U1665" s="90"/>
      <c r="V1665" s="91"/>
      <c r="W1665" s="306"/>
      <c r="X1665" s="56"/>
      <c r="Y1665" s="72"/>
      <c r="Z1665" s="73" t="s">
        <v>20</v>
      </c>
      <c r="AA1665" s="74" t="s">
        <v>21</v>
      </c>
      <c r="AB1665" s="92">
        <v>0.85</v>
      </c>
      <c r="AC1665" s="87"/>
      <c r="AD1665" s="90"/>
      <c r="AE1665" s="90"/>
      <c r="AF1665" s="91"/>
      <c r="AG1665" s="45">
        <v>226.0</v>
      </c>
      <c r="AH1665" s="79"/>
      <c r="AI1665" s="80"/>
      <c r="AJ1665" s="80"/>
      <c r="AK1665" s="80"/>
      <c r="AL1665" s="14"/>
      <c r="AM1665" s="16" t="str">
        <f t="shared" si="10"/>
        <v>{s:'638716', v:226 , c:'放デイ４・定超・未計画・開減１・評減・拘減・'},</v>
      </c>
      <c r="AN1665" s="16"/>
    </row>
    <row r="1666" ht="16.5" customHeight="1">
      <c r="A1666" s="29">
        <v>63.0</v>
      </c>
      <c r="B1666" s="30">
        <v>8717.0</v>
      </c>
      <c r="C1666" s="31">
        <v>1664.0</v>
      </c>
      <c r="D1666" s="32" t="s">
        <v>1860</v>
      </c>
      <c r="E1666" s="94"/>
      <c r="F1666" s="94"/>
      <c r="G1666" s="103"/>
      <c r="H1666" s="8"/>
      <c r="I1666" s="8"/>
      <c r="J1666" s="54"/>
      <c r="K1666" s="69"/>
      <c r="L1666" s="65"/>
      <c r="M1666" s="65"/>
      <c r="N1666" s="83"/>
      <c r="O1666" s="125"/>
      <c r="P1666" s="83"/>
      <c r="Q1666" s="132"/>
      <c r="R1666" s="308"/>
      <c r="S1666" s="309"/>
      <c r="T1666" s="83"/>
      <c r="U1666" s="90"/>
      <c r="V1666" s="91"/>
      <c r="W1666" s="305" t="s">
        <v>329</v>
      </c>
      <c r="X1666" s="83" t="s">
        <v>21</v>
      </c>
      <c r="Y1666" s="91" t="str">
        <f>$Y$295</f>
        <v/>
      </c>
      <c r="Z1666" s="77"/>
      <c r="AA1666" s="77"/>
      <c r="AB1666" s="72"/>
      <c r="AC1666" s="87"/>
      <c r="AD1666" s="90"/>
      <c r="AE1666" s="90"/>
      <c r="AF1666" s="91"/>
      <c r="AG1666" s="45">
        <v>325.0</v>
      </c>
      <c r="AH1666" s="79"/>
      <c r="AI1666" s="80"/>
      <c r="AJ1666" s="80"/>
      <c r="AK1666" s="80"/>
      <c r="AL1666" s="14"/>
      <c r="AM1666" s="16" t="str">
        <f t="shared" si="10"/>
        <v>{s:'638717', v:325 , c:'放デイ４・定超・未計画・開減２・拘減・'},</v>
      </c>
      <c r="AN1666" s="16"/>
    </row>
    <row r="1667" ht="16.5" customHeight="1">
      <c r="A1667" s="29">
        <v>63.0</v>
      </c>
      <c r="B1667" s="30">
        <v>8718.0</v>
      </c>
      <c r="C1667" s="31">
        <v>1665.0</v>
      </c>
      <c r="D1667" s="32" t="s">
        <v>1861</v>
      </c>
      <c r="E1667" s="94"/>
      <c r="F1667" s="94"/>
      <c r="G1667" s="103"/>
      <c r="H1667" s="8"/>
      <c r="I1667" s="8"/>
      <c r="J1667" s="54"/>
      <c r="K1667" s="69"/>
      <c r="L1667" s="65"/>
      <c r="M1667" s="65"/>
      <c r="N1667" s="83"/>
      <c r="O1667" s="125"/>
      <c r="P1667" s="83"/>
      <c r="Q1667" s="132"/>
      <c r="R1667" s="308"/>
      <c r="S1667" s="309"/>
      <c r="T1667" s="83"/>
      <c r="U1667" s="90"/>
      <c r="V1667" s="91"/>
      <c r="W1667" s="306"/>
      <c r="X1667" s="56"/>
      <c r="Y1667" s="72"/>
      <c r="Z1667" s="73" t="s">
        <v>20</v>
      </c>
      <c r="AA1667" s="74" t="s">
        <v>21</v>
      </c>
      <c r="AB1667" s="92">
        <v>0.85</v>
      </c>
      <c r="AC1667" s="93"/>
      <c r="AD1667" s="77"/>
      <c r="AE1667" s="77"/>
      <c r="AF1667" s="72"/>
      <c r="AG1667" s="45">
        <v>276.0</v>
      </c>
      <c r="AH1667" s="79"/>
      <c r="AI1667" s="80"/>
      <c r="AJ1667" s="80"/>
      <c r="AK1667" s="80"/>
      <c r="AL1667" s="14"/>
      <c r="AM1667" s="16" t="str">
        <f t="shared" si="10"/>
        <v>{s:'638718', v:276 , c:'放デイ４・定超・未計画・開減２・評減・拘減・'},</v>
      </c>
      <c r="AN1667" s="16"/>
    </row>
    <row r="1668" ht="16.5" customHeight="1">
      <c r="A1668" s="29">
        <v>63.0</v>
      </c>
      <c r="B1668" s="30">
        <v>8719.0</v>
      </c>
      <c r="C1668" s="31">
        <v>1666.0</v>
      </c>
      <c r="D1668" s="32" t="s">
        <v>1862</v>
      </c>
      <c r="E1668" s="94"/>
      <c r="F1668" s="94"/>
      <c r="G1668" s="103"/>
      <c r="H1668" s="8"/>
      <c r="I1668" s="8"/>
      <c r="J1668" s="54"/>
      <c r="K1668" s="69"/>
      <c r="L1668" s="65"/>
      <c r="M1668" s="65"/>
      <c r="N1668" s="83"/>
      <c r="O1668" s="125"/>
      <c r="P1668" s="83"/>
      <c r="Q1668" s="132"/>
      <c r="R1668" s="308"/>
      <c r="S1668" s="130" t="s">
        <v>27</v>
      </c>
      <c r="T1668" s="41"/>
      <c r="U1668" s="135"/>
      <c r="V1668" s="68"/>
      <c r="W1668" s="299"/>
      <c r="X1668" s="41"/>
      <c r="Y1668" s="42"/>
      <c r="Z1668" s="43"/>
      <c r="AA1668" s="43"/>
      <c r="AB1668" s="43"/>
      <c r="AC1668" s="288"/>
      <c r="AD1668" s="43"/>
      <c r="AE1668" s="43"/>
      <c r="AF1668" s="44"/>
      <c r="AG1668" s="45">
        <v>277.0</v>
      </c>
      <c r="AH1668" s="79"/>
      <c r="AI1668" s="80"/>
      <c r="AJ1668" s="80"/>
      <c r="AK1668" s="80"/>
      <c r="AL1668" s="14"/>
      <c r="AM1668" s="16" t="str">
        <f t="shared" si="10"/>
        <v>{s:'638719', v:277 , c:'放デイ４・定超・未計画２・'},</v>
      </c>
      <c r="AN1668" s="16"/>
    </row>
    <row r="1669" ht="16.5" customHeight="1">
      <c r="A1669" s="29">
        <v>63.0</v>
      </c>
      <c r="B1669" s="30">
        <v>8720.0</v>
      </c>
      <c r="C1669" s="31">
        <v>1667.0</v>
      </c>
      <c r="D1669" s="32" t="s">
        <v>1863</v>
      </c>
      <c r="E1669" s="94"/>
      <c r="F1669" s="94"/>
      <c r="G1669" s="103"/>
      <c r="H1669" s="8"/>
      <c r="I1669" s="8"/>
      <c r="J1669" s="54"/>
      <c r="K1669" s="69"/>
      <c r="L1669" s="65"/>
      <c r="M1669" s="65"/>
      <c r="N1669" s="83"/>
      <c r="O1669" s="125"/>
      <c r="P1669" s="83"/>
      <c r="Q1669" s="132"/>
      <c r="R1669" s="308"/>
      <c r="S1669" s="87"/>
      <c r="T1669" s="83" t="s">
        <v>21</v>
      </c>
      <c r="U1669" s="90">
        <v>0.5</v>
      </c>
      <c r="V1669" s="91"/>
      <c r="W1669" s="303"/>
      <c r="X1669" s="56"/>
      <c r="Y1669" s="58"/>
      <c r="Z1669" s="59" t="s">
        <v>20</v>
      </c>
      <c r="AA1669" s="41" t="s">
        <v>21</v>
      </c>
      <c r="AB1669" s="60">
        <v>0.85</v>
      </c>
      <c r="AC1669" s="288"/>
      <c r="AD1669" s="43"/>
      <c r="AE1669" s="43"/>
      <c r="AF1669" s="44"/>
      <c r="AG1669" s="114">
        <v>235.0</v>
      </c>
      <c r="AH1669" s="79"/>
      <c r="AI1669" s="80"/>
      <c r="AJ1669" s="80"/>
      <c r="AK1669" s="80"/>
      <c r="AL1669" s="14"/>
      <c r="AM1669" s="16" t="str">
        <f t="shared" si="10"/>
        <v>{s:'638720', v:235 , c:'放デイ４・定超・未計画２・評減・'},</v>
      </c>
      <c r="AN1669" s="16"/>
    </row>
    <row r="1670" ht="16.5" customHeight="1">
      <c r="A1670" s="29">
        <v>63.0</v>
      </c>
      <c r="B1670" s="30">
        <v>8721.0</v>
      </c>
      <c r="C1670" s="31">
        <v>1668.0</v>
      </c>
      <c r="D1670" s="32" t="s">
        <v>1864</v>
      </c>
      <c r="E1670" s="94"/>
      <c r="F1670" s="94"/>
      <c r="G1670" s="103"/>
      <c r="H1670" s="8"/>
      <c r="I1670" s="8"/>
      <c r="J1670" s="54"/>
      <c r="K1670" s="69"/>
      <c r="L1670" s="65"/>
      <c r="M1670" s="65"/>
      <c r="N1670" s="83"/>
      <c r="O1670" s="125"/>
      <c r="P1670" s="83"/>
      <c r="Q1670" s="132"/>
      <c r="R1670" s="308"/>
      <c r="S1670" s="87"/>
      <c r="T1670" s="83"/>
      <c r="U1670" s="90"/>
      <c r="V1670" s="91"/>
      <c r="W1670" s="305" t="s">
        <v>326</v>
      </c>
      <c r="X1670" s="41" t="s">
        <v>21</v>
      </c>
      <c r="Y1670" s="68" t="str">
        <f>$Y$293</f>
        <v/>
      </c>
      <c r="Z1670" s="88"/>
      <c r="AA1670" s="88"/>
      <c r="AB1670" s="88"/>
      <c r="AC1670" s="297"/>
      <c r="AD1670" s="88"/>
      <c r="AE1670" s="88"/>
      <c r="AF1670" s="89"/>
      <c r="AG1670" s="45">
        <v>194.0</v>
      </c>
      <c r="AH1670" s="79"/>
      <c r="AI1670" s="80"/>
      <c r="AJ1670" s="80"/>
      <c r="AK1670" s="80"/>
      <c r="AL1670" s="14"/>
      <c r="AM1670" s="16" t="str">
        <f t="shared" si="10"/>
        <v>{s:'638721', v:194 , c:'放デイ４・定超・未計画２・開減１・'},</v>
      </c>
      <c r="AN1670" s="16"/>
    </row>
    <row r="1671" ht="16.5" customHeight="1">
      <c r="A1671" s="29">
        <v>63.0</v>
      </c>
      <c r="B1671" s="30">
        <v>8722.0</v>
      </c>
      <c r="C1671" s="31">
        <v>1669.0</v>
      </c>
      <c r="D1671" s="32" t="s">
        <v>1865</v>
      </c>
      <c r="E1671" s="94"/>
      <c r="F1671" s="94"/>
      <c r="G1671" s="103"/>
      <c r="H1671" s="8"/>
      <c r="I1671" s="8"/>
      <c r="J1671" s="54"/>
      <c r="K1671" s="69"/>
      <c r="L1671" s="65"/>
      <c r="M1671" s="65"/>
      <c r="N1671" s="83"/>
      <c r="O1671" s="125"/>
      <c r="P1671" s="83"/>
      <c r="Q1671" s="132"/>
      <c r="R1671" s="308"/>
      <c r="S1671" s="87"/>
      <c r="T1671" s="83"/>
      <c r="U1671" s="90"/>
      <c r="V1671" s="91"/>
      <c r="W1671" s="306"/>
      <c r="X1671" s="56"/>
      <c r="Y1671" s="72"/>
      <c r="Z1671" s="73" t="s">
        <v>20</v>
      </c>
      <c r="AA1671" s="74" t="s">
        <v>21</v>
      </c>
      <c r="AB1671" s="75">
        <v>0.85</v>
      </c>
      <c r="AC1671" s="288"/>
      <c r="AD1671" s="43"/>
      <c r="AE1671" s="43"/>
      <c r="AF1671" s="44"/>
      <c r="AG1671" s="45">
        <v>165.0</v>
      </c>
      <c r="AH1671" s="79"/>
      <c r="AI1671" s="80"/>
      <c r="AJ1671" s="80"/>
      <c r="AK1671" s="80"/>
      <c r="AL1671" s="14"/>
      <c r="AM1671" s="16" t="str">
        <f t="shared" si="10"/>
        <v>{s:'638722', v:165 , c:'放デイ４・定超・未計画２・開減１・評減・'},</v>
      </c>
      <c r="AN1671" s="16"/>
    </row>
    <row r="1672" ht="16.5" customHeight="1">
      <c r="A1672" s="29">
        <v>63.0</v>
      </c>
      <c r="B1672" s="30">
        <v>8723.0</v>
      </c>
      <c r="C1672" s="31">
        <v>1670.0</v>
      </c>
      <c r="D1672" s="32" t="s">
        <v>1866</v>
      </c>
      <c r="E1672" s="94"/>
      <c r="F1672" s="94"/>
      <c r="G1672" s="103"/>
      <c r="H1672" s="8"/>
      <c r="I1672" s="8"/>
      <c r="J1672" s="54"/>
      <c r="K1672" s="69"/>
      <c r="L1672" s="65"/>
      <c r="M1672" s="65"/>
      <c r="N1672" s="83"/>
      <c r="O1672" s="125"/>
      <c r="P1672" s="83"/>
      <c r="Q1672" s="132"/>
      <c r="R1672" s="308"/>
      <c r="S1672" s="87"/>
      <c r="T1672" s="83"/>
      <c r="U1672" s="90"/>
      <c r="V1672" s="91"/>
      <c r="W1672" s="305" t="s">
        <v>329</v>
      </c>
      <c r="X1672" s="41" t="s">
        <v>21</v>
      </c>
      <c r="Y1672" s="68" t="str">
        <f>$Y$295</f>
        <v/>
      </c>
      <c r="Z1672" s="77"/>
      <c r="AA1672" s="77"/>
      <c r="AB1672" s="77"/>
      <c r="AC1672" s="292"/>
      <c r="AD1672" s="77"/>
      <c r="AE1672" s="77"/>
      <c r="AF1672" s="72"/>
      <c r="AG1672" s="114">
        <v>235.0</v>
      </c>
      <c r="AH1672" s="79"/>
      <c r="AI1672" s="80"/>
      <c r="AJ1672" s="80"/>
      <c r="AK1672" s="80"/>
      <c r="AL1672" s="14"/>
      <c r="AM1672" s="16" t="str">
        <f t="shared" si="10"/>
        <v>{s:'638723', v:235 , c:'放デイ４・定超・未計画２・開減２・'},</v>
      </c>
      <c r="AN1672" s="16"/>
    </row>
    <row r="1673" ht="16.5" customHeight="1">
      <c r="A1673" s="29">
        <v>63.0</v>
      </c>
      <c r="B1673" s="30">
        <v>8724.0</v>
      </c>
      <c r="C1673" s="31">
        <v>1671.0</v>
      </c>
      <c r="D1673" s="32" t="s">
        <v>1867</v>
      </c>
      <c r="E1673" s="94"/>
      <c r="F1673" s="94"/>
      <c r="G1673" s="103"/>
      <c r="H1673" s="8"/>
      <c r="I1673" s="8"/>
      <c r="J1673" s="54"/>
      <c r="K1673" s="69"/>
      <c r="L1673" s="65"/>
      <c r="M1673" s="65"/>
      <c r="N1673" s="83"/>
      <c r="O1673" s="125"/>
      <c r="P1673" s="83"/>
      <c r="Q1673" s="132"/>
      <c r="R1673" s="308"/>
      <c r="S1673" s="87"/>
      <c r="T1673" s="83"/>
      <c r="U1673" s="90"/>
      <c r="V1673" s="91"/>
      <c r="W1673" s="306"/>
      <c r="X1673" s="56"/>
      <c r="Y1673" s="72"/>
      <c r="Z1673" s="73" t="s">
        <v>20</v>
      </c>
      <c r="AA1673" s="74" t="s">
        <v>21</v>
      </c>
      <c r="AB1673" s="75">
        <v>0.85</v>
      </c>
      <c r="AC1673" s="288"/>
      <c r="AD1673" s="43"/>
      <c r="AE1673" s="43"/>
      <c r="AF1673" s="44"/>
      <c r="AG1673" s="114">
        <v>200.0</v>
      </c>
      <c r="AH1673" s="79"/>
      <c r="AI1673" s="80"/>
      <c r="AJ1673" s="80"/>
      <c r="AK1673" s="80"/>
      <c r="AL1673" s="14"/>
      <c r="AM1673" s="16" t="str">
        <f t="shared" si="10"/>
        <v>{s:'638724', v:200 , c:'放デイ４・定超・未計画２・開減２・評減・'},</v>
      </c>
      <c r="AN1673" s="16"/>
    </row>
    <row r="1674" ht="16.5" customHeight="1">
      <c r="A1674" s="29">
        <v>63.0</v>
      </c>
      <c r="B1674" s="30">
        <v>8725.0</v>
      </c>
      <c r="C1674" s="31">
        <v>1672.0</v>
      </c>
      <c r="D1674" s="32" t="s">
        <v>1868</v>
      </c>
      <c r="E1674" s="94"/>
      <c r="F1674" s="94"/>
      <c r="G1674" s="103"/>
      <c r="H1674" s="8"/>
      <c r="I1674" s="8"/>
      <c r="J1674" s="54"/>
      <c r="K1674" s="69"/>
      <c r="L1674" s="65"/>
      <c r="M1674" s="65"/>
      <c r="N1674" s="83"/>
      <c r="O1674" s="125"/>
      <c r="P1674" s="83"/>
      <c r="Q1674" s="132"/>
      <c r="R1674" s="308"/>
      <c r="S1674" s="87"/>
      <c r="T1674" s="83"/>
      <c r="U1674" s="90"/>
      <c r="V1674" s="91"/>
      <c r="W1674" s="299"/>
      <c r="X1674" s="41"/>
      <c r="Y1674" s="42"/>
      <c r="Z1674" s="43"/>
      <c r="AA1674" s="43"/>
      <c r="AB1674" s="44"/>
      <c r="AC1674" s="82" t="s">
        <v>30</v>
      </c>
      <c r="AD1674" s="83">
        <v>5.0</v>
      </c>
      <c r="AE1674" s="83"/>
      <c r="AF1674" s="84" t="s">
        <v>31</v>
      </c>
      <c r="AG1674" s="45">
        <v>272.0</v>
      </c>
      <c r="AH1674" s="79"/>
      <c r="AI1674" s="80"/>
      <c r="AJ1674" s="80"/>
      <c r="AK1674" s="80"/>
      <c r="AL1674" s="14"/>
      <c r="AM1674" s="16" t="str">
        <f t="shared" si="10"/>
        <v>{s:'638725', v:272 , c:'放デイ４・定超・未計画２・拘減・'},</v>
      </c>
      <c r="AN1674" s="16"/>
    </row>
    <row r="1675" ht="16.5" customHeight="1">
      <c r="A1675" s="29">
        <v>63.0</v>
      </c>
      <c r="B1675" s="30">
        <v>8726.0</v>
      </c>
      <c r="C1675" s="31">
        <v>1673.0</v>
      </c>
      <c r="D1675" s="32" t="s">
        <v>1869</v>
      </c>
      <c r="E1675" s="94"/>
      <c r="F1675" s="94"/>
      <c r="G1675" s="103"/>
      <c r="H1675" s="8"/>
      <c r="I1675" s="8"/>
      <c r="J1675" s="54"/>
      <c r="K1675" s="69"/>
      <c r="L1675" s="65"/>
      <c r="M1675" s="65"/>
      <c r="N1675" s="83"/>
      <c r="O1675" s="125"/>
      <c r="P1675" s="83"/>
      <c r="Q1675" s="132"/>
      <c r="R1675" s="308"/>
      <c r="S1675" s="310"/>
      <c r="T1675" s="83"/>
      <c r="U1675" s="90"/>
      <c r="V1675" s="90"/>
      <c r="W1675" s="303"/>
      <c r="X1675" s="56"/>
      <c r="Y1675" s="58"/>
      <c r="Z1675" s="59" t="s">
        <v>20</v>
      </c>
      <c r="AA1675" s="41" t="s">
        <v>21</v>
      </c>
      <c r="AB1675" s="86">
        <v>0.85</v>
      </c>
      <c r="AC1675" s="87"/>
      <c r="AD1675" s="83"/>
      <c r="AE1675" s="83"/>
      <c r="AF1675" s="84"/>
      <c r="AG1675" s="114">
        <v>230.0</v>
      </c>
      <c r="AH1675" s="79"/>
      <c r="AI1675" s="80"/>
      <c r="AJ1675" s="80"/>
      <c r="AK1675" s="80"/>
      <c r="AL1675" s="14"/>
      <c r="AM1675" s="16" t="str">
        <f t="shared" si="10"/>
        <v>{s:'638726', v:230 , c:'放デイ４・定超・未計画２・評減・拘減・'},</v>
      </c>
      <c r="AN1675" s="16"/>
    </row>
    <row r="1676" ht="16.5" customHeight="1">
      <c r="A1676" s="29">
        <v>63.0</v>
      </c>
      <c r="B1676" s="30">
        <v>8727.0</v>
      </c>
      <c r="C1676" s="31">
        <v>1674.0</v>
      </c>
      <c r="D1676" s="32" t="s">
        <v>1870</v>
      </c>
      <c r="E1676" s="94"/>
      <c r="F1676" s="94"/>
      <c r="G1676" s="103"/>
      <c r="H1676" s="8"/>
      <c r="I1676" s="8"/>
      <c r="J1676" s="54"/>
      <c r="K1676" s="69"/>
      <c r="L1676" s="65"/>
      <c r="M1676" s="65"/>
      <c r="N1676" s="83"/>
      <c r="O1676" s="125"/>
      <c r="P1676" s="83"/>
      <c r="Q1676" s="132"/>
      <c r="R1676" s="308"/>
      <c r="S1676" s="310"/>
      <c r="T1676" s="83"/>
      <c r="U1676" s="90"/>
      <c r="V1676" s="90"/>
      <c r="W1676" s="305" t="s">
        <v>326</v>
      </c>
      <c r="X1676" s="83" t="s">
        <v>21</v>
      </c>
      <c r="Y1676" s="91" t="str">
        <f>$Y$293</f>
        <v/>
      </c>
      <c r="Z1676" s="88"/>
      <c r="AA1676" s="88"/>
      <c r="AB1676" s="89"/>
      <c r="AC1676" s="87"/>
      <c r="AD1676" s="90"/>
      <c r="AE1676" s="90"/>
      <c r="AF1676" s="91"/>
      <c r="AG1676" s="45">
        <v>189.0</v>
      </c>
      <c r="AH1676" s="79"/>
      <c r="AI1676" s="80"/>
      <c r="AJ1676" s="80"/>
      <c r="AK1676" s="80"/>
      <c r="AL1676" s="14"/>
      <c r="AM1676" s="16" t="str">
        <f t="shared" si="10"/>
        <v>{s:'638727', v:189 , c:'放デイ４・定超・未計画２・開減１・拘減・'},</v>
      </c>
      <c r="AN1676" s="16"/>
    </row>
    <row r="1677" ht="16.5" customHeight="1">
      <c r="A1677" s="29">
        <v>63.0</v>
      </c>
      <c r="B1677" s="30">
        <v>8728.0</v>
      </c>
      <c r="C1677" s="31">
        <v>1675.0</v>
      </c>
      <c r="D1677" s="32" t="s">
        <v>1871</v>
      </c>
      <c r="E1677" s="94"/>
      <c r="F1677" s="94"/>
      <c r="G1677" s="103"/>
      <c r="H1677" s="8"/>
      <c r="I1677" s="8"/>
      <c r="J1677" s="54"/>
      <c r="K1677" s="69"/>
      <c r="L1677" s="65"/>
      <c r="M1677" s="65"/>
      <c r="N1677" s="83"/>
      <c r="O1677" s="125"/>
      <c r="P1677" s="83"/>
      <c r="Q1677" s="132"/>
      <c r="R1677" s="308"/>
      <c r="S1677" s="310"/>
      <c r="T1677" s="83"/>
      <c r="U1677" s="90"/>
      <c r="V1677" s="90"/>
      <c r="W1677" s="306"/>
      <c r="X1677" s="56"/>
      <c r="Y1677" s="72"/>
      <c r="Z1677" s="73" t="s">
        <v>20</v>
      </c>
      <c r="AA1677" s="74" t="s">
        <v>21</v>
      </c>
      <c r="AB1677" s="92">
        <v>0.85</v>
      </c>
      <c r="AC1677" s="87"/>
      <c r="AD1677" s="90"/>
      <c r="AE1677" s="90"/>
      <c r="AF1677" s="91"/>
      <c r="AG1677" s="45">
        <v>160.0</v>
      </c>
      <c r="AH1677" s="79"/>
      <c r="AI1677" s="80"/>
      <c r="AJ1677" s="80"/>
      <c r="AK1677" s="80"/>
      <c r="AL1677" s="14"/>
      <c r="AM1677" s="16" t="str">
        <f t="shared" si="10"/>
        <v>{s:'638728', v:160 , c:'放デイ４・定超・未計画２・開減１・評減・拘減・'},</v>
      </c>
      <c r="AN1677" s="16"/>
    </row>
    <row r="1678" ht="16.5" customHeight="1">
      <c r="A1678" s="29">
        <v>63.0</v>
      </c>
      <c r="B1678" s="30">
        <v>8729.0</v>
      </c>
      <c r="C1678" s="31">
        <v>1676.0</v>
      </c>
      <c r="D1678" s="32" t="s">
        <v>1872</v>
      </c>
      <c r="E1678" s="94"/>
      <c r="F1678" s="94"/>
      <c r="G1678" s="103"/>
      <c r="H1678" s="8"/>
      <c r="I1678" s="8"/>
      <c r="J1678" s="54"/>
      <c r="K1678" s="69"/>
      <c r="L1678" s="65"/>
      <c r="M1678" s="65"/>
      <c r="N1678" s="83"/>
      <c r="O1678" s="125"/>
      <c r="P1678" s="83"/>
      <c r="Q1678" s="132"/>
      <c r="R1678" s="308"/>
      <c r="S1678" s="310"/>
      <c r="T1678" s="83"/>
      <c r="U1678" s="90"/>
      <c r="V1678" s="90"/>
      <c r="W1678" s="305" t="s">
        <v>329</v>
      </c>
      <c r="X1678" s="83" t="s">
        <v>21</v>
      </c>
      <c r="Y1678" s="91" t="str">
        <f>$Y$295</f>
        <v/>
      </c>
      <c r="Z1678" s="77"/>
      <c r="AA1678" s="77"/>
      <c r="AB1678" s="72"/>
      <c r="AC1678" s="87"/>
      <c r="AD1678" s="90"/>
      <c r="AE1678" s="90"/>
      <c r="AF1678" s="91"/>
      <c r="AG1678" s="114">
        <v>230.0</v>
      </c>
      <c r="AH1678" s="79"/>
      <c r="AI1678" s="80"/>
      <c r="AJ1678" s="80"/>
      <c r="AK1678" s="80"/>
      <c r="AL1678" s="14"/>
      <c r="AM1678" s="16" t="str">
        <f t="shared" si="10"/>
        <v>{s:'638729', v:230 , c:'放デイ４・定超・未計画２・開減２・拘減・'},</v>
      </c>
      <c r="AN1678" s="16"/>
    </row>
    <row r="1679" ht="16.5" customHeight="1">
      <c r="A1679" s="29">
        <v>63.0</v>
      </c>
      <c r="B1679" s="30">
        <v>8730.0</v>
      </c>
      <c r="C1679" s="31">
        <v>1677.0</v>
      </c>
      <c r="D1679" s="32" t="s">
        <v>1873</v>
      </c>
      <c r="E1679" s="94"/>
      <c r="F1679" s="94"/>
      <c r="G1679" s="103"/>
      <c r="H1679" s="8"/>
      <c r="I1679" s="8"/>
      <c r="J1679" s="54"/>
      <c r="K1679" s="69"/>
      <c r="L1679" s="65"/>
      <c r="M1679" s="65"/>
      <c r="N1679" s="83"/>
      <c r="O1679" s="125"/>
      <c r="P1679" s="83"/>
      <c r="Q1679" s="132"/>
      <c r="R1679" s="310"/>
      <c r="S1679" s="311"/>
      <c r="T1679" s="83"/>
      <c r="U1679" s="90"/>
      <c r="V1679" s="90"/>
      <c r="W1679" s="306"/>
      <c r="X1679" s="56"/>
      <c r="Y1679" s="72"/>
      <c r="Z1679" s="73" t="s">
        <v>20</v>
      </c>
      <c r="AA1679" s="74" t="s">
        <v>21</v>
      </c>
      <c r="AB1679" s="92">
        <v>0.85</v>
      </c>
      <c r="AC1679" s="93"/>
      <c r="AD1679" s="77"/>
      <c r="AE1679" s="77"/>
      <c r="AF1679" s="72"/>
      <c r="AG1679" s="114">
        <v>195.0</v>
      </c>
      <c r="AH1679" s="79"/>
      <c r="AI1679" s="80"/>
      <c r="AJ1679" s="80"/>
      <c r="AK1679" s="80"/>
      <c r="AL1679" s="14"/>
      <c r="AM1679" s="16" t="str">
        <f t="shared" si="10"/>
        <v>{s:'638730', v:195 , c:'放デイ４・定超・未計画２・開減２・評減・拘減・'},</v>
      </c>
      <c r="AN1679" s="16"/>
    </row>
    <row r="1680" ht="16.5" customHeight="1">
      <c r="A1680" s="29">
        <v>63.0</v>
      </c>
      <c r="B1680" s="30">
        <v>8217.0</v>
      </c>
      <c r="C1680" s="31">
        <v>1678.0</v>
      </c>
      <c r="D1680" s="32" t="s">
        <v>1874</v>
      </c>
      <c r="E1680" s="139"/>
      <c r="F1680" s="139"/>
      <c r="G1680" s="94"/>
      <c r="H1680" s="140"/>
      <c r="I1680" s="140"/>
      <c r="J1680" s="95"/>
      <c r="K1680" s="82" t="s">
        <v>38</v>
      </c>
      <c r="L1680" s="96"/>
      <c r="M1680" s="96"/>
      <c r="N1680" s="7"/>
      <c r="O1680" s="52"/>
      <c r="P1680" s="8"/>
      <c r="Q1680" s="54"/>
      <c r="R1680" s="287"/>
      <c r="S1680" s="287"/>
      <c r="T1680" s="7"/>
      <c r="U1680" s="7"/>
      <c r="V1680" s="7"/>
      <c r="W1680" s="299"/>
      <c r="X1680" s="41"/>
      <c r="Y1680" s="42"/>
      <c r="Z1680" s="43"/>
      <c r="AA1680" s="43"/>
      <c r="AB1680" s="43"/>
      <c r="AC1680" s="288"/>
      <c r="AD1680" s="43"/>
      <c r="AE1680" s="43"/>
      <c r="AF1680" s="44"/>
      <c r="AG1680" s="45">
        <v>563.0</v>
      </c>
      <c r="AH1680" s="79"/>
      <c r="AI1680" s="80"/>
      <c r="AJ1680" s="80"/>
      <c r="AK1680" s="80"/>
      <c r="AL1680" s="14"/>
      <c r="AM1680" s="16" t="str">
        <f t="shared" si="10"/>
        <v>{s:'638217', v:563 , c:'放デイ４・有資格４・定超・'},</v>
      </c>
      <c r="AN1680" s="16"/>
    </row>
    <row r="1681" ht="16.5" customHeight="1">
      <c r="A1681" s="29">
        <v>63.0</v>
      </c>
      <c r="B1681" s="30">
        <v>8731.0</v>
      </c>
      <c r="C1681" s="31">
        <v>1679.0</v>
      </c>
      <c r="D1681" s="32" t="s">
        <v>1875</v>
      </c>
      <c r="E1681" s="139"/>
      <c r="F1681" s="139"/>
      <c r="G1681" s="94"/>
      <c r="H1681" s="140"/>
      <c r="I1681" s="140"/>
      <c r="J1681" s="95"/>
      <c r="K1681" s="87"/>
      <c r="L1681" s="83">
        <v>12.0</v>
      </c>
      <c r="M1681" s="97" t="s">
        <v>40</v>
      </c>
      <c r="N1681" s="8"/>
      <c r="O1681" s="52"/>
      <c r="P1681" s="8"/>
      <c r="Q1681" s="54"/>
      <c r="R1681" s="302"/>
      <c r="S1681" s="302"/>
      <c r="T1681" s="8"/>
      <c r="U1681" s="8"/>
      <c r="V1681" s="8"/>
      <c r="W1681" s="303"/>
      <c r="X1681" s="56"/>
      <c r="Y1681" s="58"/>
      <c r="Z1681" s="59" t="s">
        <v>20</v>
      </c>
      <c r="AA1681" s="41" t="s">
        <v>21</v>
      </c>
      <c r="AB1681" s="60">
        <v>0.85</v>
      </c>
      <c r="AC1681" s="288"/>
      <c r="AD1681" s="43"/>
      <c r="AE1681" s="43"/>
      <c r="AF1681" s="44"/>
      <c r="AG1681" s="45">
        <v>479.0</v>
      </c>
      <c r="AH1681" s="79"/>
      <c r="AI1681" s="80"/>
      <c r="AJ1681" s="80"/>
      <c r="AK1681" s="80"/>
      <c r="AL1681" s="14"/>
      <c r="AM1681" s="16" t="str">
        <f t="shared" si="10"/>
        <v>{s:'638731', v:479 , c:'放デイ４・有資格４・定超・評減・'},</v>
      </c>
      <c r="AN1681" s="16"/>
    </row>
    <row r="1682" ht="16.5" customHeight="1">
      <c r="A1682" s="29">
        <v>63.0</v>
      </c>
      <c r="B1682" s="30">
        <v>8218.0</v>
      </c>
      <c r="C1682" s="31">
        <v>1680.0</v>
      </c>
      <c r="D1682" s="32" t="s">
        <v>1876</v>
      </c>
      <c r="E1682" s="139"/>
      <c r="F1682" s="139"/>
      <c r="G1682" s="94"/>
      <c r="H1682" s="140"/>
      <c r="I1682" s="140"/>
      <c r="J1682" s="95"/>
      <c r="K1682" s="87"/>
      <c r="L1682" s="65"/>
      <c r="M1682" s="83"/>
      <c r="N1682" s="294"/>
      <c r="O1682" s="295"/>
      <c r="P1682" s="294"/>
      <c r="Q1682" s="100"/>
      <c r="R1682" s="304"/>
      <c r="S1682" s="304"/>
      <c r="T1682" s="8"/>
      <c r="U1682" s="8"/>
      <c r="V1682" s="8"/>
      <c r="W1682" s="305" t="s">
        <v>326</v>
      </c>
      <c r="X1682" s="41" t="s">
        <v>21</v>
      </c>
      <c r="Y1682" s="68" t="str">
        <f>$Y$293</f>
        <v/>
      </c>
      <c r="Z1682" s="88"/>
      <c r="AA1682" s="88"/>
      <c r="AB1682" s="88"/>
      <c r="AC1682" s="297"/>
      <c r="AD1682" s="88"/>
      <c r="AE1682" s="88"/>
      <c r="AF1682" s="89"/>
      <c r="AG1682" s="45">
        <v>394.0</v>
      </c>
      <c r="AH1682" s="79"/>
      <c r="AI1682" s="80"/>
      <c r="AJ1682" s="80"/>
      <c r="AK1682" s="80"/>
      <c r="AL1682" s="14"/>
      <c r="AM1682" s="16" t="str">
        <f t="shared" si="10"/>
        <v>{s:'638218', v:394 , c:'放デイ４・有資格４・定超・開減１・'},</v>
      </c>
      <c r="AN1682" s="16"/>
    </row>
    <row r="1683" ht="16.5" customHeight="1">
      <c r="A1683" s="29">
        <v>63.0</v>
      </c>
      <c r="B1683" s="30">
        <v>8732.0</v>
      </c>
      <c r="C1683" s="31">
        <v>1681.0</v>
      </c>
      <c r="D1683" s="32" t="s">
        <v>1877</v>
      </c>
      <c r="E1683" s="139"/>
      <c r="F1683" s="139"/>
      <c r="G1683" s="94"/>
      <c r="H1683" s="140"/>
      <c r="I1683" s="140"/>
      <c r="J1683" s="95"/>
      <c r="K1683" s="87"/>
      <c r="L1683" s="65"/>
      <c r="M1683" s="83"/>
      <c r="N1683" s="294"/>
      <c r="O1683" s="295"/>
      <c r="P1683" s="294"/>
      <c r="Q1683" s="100"/>
      <c r="R1683" s="304"/>
      <c r="S1683" s="304"/>
      <c r="T1683" s="8"/>
      <c r="U1683" s="8"/>
      <c r="V1683" s="8"/>
      <c r="W1683" s="306"/>
      <c r="X1683" s="56"/>
      <c r="Y1683" s="72"/>
      <c r="Z1683" s="73" t="s">
        <v>20</v>
      </c>
      <c r="AA1683" s="74" t="s">
        <v>21</v>
      </c>
      <c r="AB1683" s="75">
        <v>0.85</v>
      </c>
      <c r="AC1683" s="288"/>
      <c r="AD1683" s="43"/>
      <c r="AE1683" s="43"/>
      <c r="AF1683" s="44"/>
      <c r="AG1683" s="45">
        <v>335.0</v>
      </c>
      <c r="AH1683" s="79"/>
      <c r="AI1683" s="80"/>
      <c r="AJ1683" s="80"/>
      <c r="AK1683" s="80"/>
      <c r="AL1683" s="14"/>
      <c r="AM1683" s="16" t="str">
        <f t="shared" si="10"/>
        <v>{s:'638732', v:335 , c:'放デイ４・有資格４・定超・開減１・評減・'},</v>
      </c>
      <c r="AN1683" s="16"/>
    </row>
    <row r="1684" ht="16.5" customHeight="1">
      <c r="A1684" s="29">
        <v>63.0</v>
      </c>
      <c r="B1684" s="30">
        <v>8219.0</v>
      </c>
      <c r="C1684" s="31">
        <v>1682.0</v>
      </c>
      <c r="D1684" s="32" t="s">
        <v>1878</v>
      </c>
      <c r="E1684" s="139"/>
      <c r="F1684" s="139"/>
      <c r="G1684" s="94"/>
      <c r="H1684" s="140"/>
      <c r="I1684" s="140"/>
      <c r="J1684" s="95"/>
      <c r="K1684" s="87"/>
      <c r="L1684" s="65"/>
      <c r="M1684" s="83"/>
      <c r="N1684" s="294"/>
      <c r="O1684" s="295"/>
      <c r="P1684" s="294"/>
      <c r="Q1684" s="100"/>
      <c r="R1684" s="304"/>
      <c r="S1684" s="304"/>
      <c r="T1684" s="8"/>
      <c r="U1684" s="8"/>
      <c r="V1684" s="8"/>
      <c r="W1684" s="305" t="s">
        <v>329</v>
      </c>
      <c r="X1684" s="41" t="s">
        <v>21</v>
      </c>
      <c r="Y1684" s="68" t="str">
        <f>$Y$295</f>
        <v/>
      </c>
      <c r="Z1684" s="77"/>
      <c r="AA1684" s="77"/>
      <c r="AB1684" s="77"/>
      <c r="AC1684" s="292"/>
      <c r="AD1684" s="77"/>
      <c r="AE1684" s="77"/>
      <c r="AF1684" s="72"/>
      <c r="AG1684" s="45">
        <v>479.0</v>
      </c>
      <c r="AH1684" s="79"/>
      <c r="AI1684" s="80"/>
      <c r="AJ1684" s="80"/>
      <c r="AK1684" s="80"/>
      <c r="AL1684" s="14"/>
      <c r="AM1684" s="16" t="str">
        <f t="shared" si="10"/>
        <v>{s:'638219', v:479 , c:'放デイ４・有資格４・定超・開減２・'},</v>
      </c>
      <c r="AN1684" s="16"/>
    </row>
    <row r="1685" ht="16.5" customHeight="1">
      <c r="A1685" s="29">
        <v>63.0</v>
      </c>
      <c r="B1685" s="30">
        <v>8733.0</v>
      </c>
      <c r="C1685" s="31">
        <v>1683.0</v>
      </c>
      <c r="D1685" s="32" t="s">
        <v>1879</v>
      </c>
      <c r="E1685" s="139"/>
      <c r="F1685" s="139"/>
      <c r="G1685" s="94"/>
      <c r="H1685" s="140"/>
      <c r="I1685" s="140"/>
      <c r="J1685" s="95"/>
      <c r="K1685" s="69"/>
      <c r="L1685" s="65"/>
      <c r="M1685" s="83"/>
      <c r="N1685" s="294"/>
      <c r="O1685" s="295"/>
      <c r="P1685" s="294"/>
      <c r="Q1685" s="100"/>
      <c r="R1685" s="304"/>
      <c r="S1685" s="304"/>
      <c r="T1685" s="8"/>
      <c r="U1685" s="8"/>
      <c r="V1685" s="8"/>
      <c r="W1685" s="306"/>
      <c r="X1685" s="56"/>
      <c r="Y1685" s="72"/>
      <c r="Z1685" s="73" t="s">
        <v>20</v>
      </c>
      <c r="AA1685" s="74" t="s">
        <v>21</v>
      </c>
      <c r="AB1685" s="75">
        <v>0.85</v>
      </c>
      <c r="AC1685" s="288"/>
      <c r="AD1685" s="43"/>
      <c r="AE1685" s="43"/>
      <c r="AF1685" s="44"/>
      <c r="AG1685" s="45">
        <v>407.0</v>
      </c>
      <c r="AH1685" s="79"/>
      <c r="AI1685" s="80"/>
      <c r="AJ1685" s="80"/>
      <c r="AK1685" s="80"/>
      <c r="AL1685" s="14"/>
      <c r="AM1685" s="16" t="str">
        <f t="shared" si="10"/>
        <v>{s:'638733', v:407 , c:'放デイ４・有資格４・定超・開減２・評減・'},</v>
      </c>
      <c r="AN1685" s="16"/>
    </row>
    <row r="1686" ht="16.5" customHeight="1">
      <c r="A1686" s="29">
        <v>63.0</v>
      </c>
      <c r="B1686" s="30">
        <v>8734.0</v>
      </c>
      <c r="C1686" s="31">
        <v>1684.0</v>
      </c>
      <c r="D1686" s="32" t="s">
        <v>1880</v>
      </c>
      <c r="E1686" s="139"/>
      <c r="F1686" s="139"/>
      <c r="G1686" s="94"/>
      <c r="H1686" s="140"/>
      <c r="I1686" s="140"/>
      <c r="J1686" s="95"/>
      <c r="K1686" s="69"/>
      <c r="L1686" s="65"/>
      <c r="M1686" s="83"/>
      <c r="N1686" s="294"/>
      <c r="O1686" s="295"/>
      <c r="P1686" s="294"/>
      <c r="Q1686" s="100"/>
      <c r="R1686" s="304"/>
      <c r="S1686" s="304"/>
      <c r="T1686" s="8"/>
      <c r="U1686" s="8"/>
      <c r="V1686" s="8"/>
      <c r="W1686" s="299"/>
      <c r="X1686" s="41"/>
      <c r="Y1686" s="42"/>
      <c r="Z1686" s="43"/>
      <c r="AA1686" s="43"/>
      <c r="AB1686" s="44"/>
      <c r="AC1686" s="82" t="s">
        <v>30</v>
      </c>
      <c r="AD1686" s="83">
        <v>5.0</v>
      </c>
      <c r="AE1686" s="83"/>
      <c r="AF1686" s="84" t="s">
        <v>31</v>
      </c>
      <c r="AG1686" s="45">
        <v>558.0</v>
      </c>
      <c r="AH1686" s="79"/>
      <c r="AI1686" s="80"/>
      <c r="AJ1686" s="80"/>
      <c r="AK1686" s="80"/>
      <c r="AL1686" s="14"/>
      <c r="AM1686" s="16" t="str">
        <f t="shared" si="10"/>
        <v>{s:'638734', v:558 , c:'放デイ４・有資格４・定超・拘減・'},</v>
      </c>
      <c r="AN1686" s="16"/>
    </row>
    <row r="1687" ht="16.5" customHeight="1">
      <c r="A1687" s="29">
        <v>63.0</v>
      </c>
      <c r="B1687" s="30">
        <v>8735.0</v>
      </c>
      <c r="C1687" s="31">
        <v>1685.0</v>
      </c>
      <c r="D1687" s="32" t="s">
        <v>1881</v>
      </c>
      <c r="E1687" s="139"/>
      <c r="F1687" s="139"/>
      <c r="G1687" s="94"/>
      <c r="H1687" s="140"/>
      <c r="I1687" s="140"/>
      <c r="J1687" s="95"/>
      <c r="K1687" s="69"/>
      <c r="L1687" s="65"/>
      <c r="M1687" s="83"/>
      <c r="N1687" s="294"/>
      <c r="O1687" s="295"/>
      <c r="P1687" s="294"/>
      <c r="Q1687" s="100"/>
      <c r="R1687" s="304"/>
      <c r="S1687" s="304"/>
      <c r="T1687" s="8"/>
      <c r="U1687" s="8"/>
      <c r="V1687" s="8"/>
      <c r="W1687" s="303"/>
      <c r="X1687" s="56"/>
      <c r="Y1687" s="58"/>
      <c r="Z1687" s="59" t="s">
        <v>20</v>
      </c>
      <c r="AA1687" s="41" t="s">
        <v>21</v>
      </c>
      <c r="AB1687" s="86">
        <v>0.85</v>
      </c>
      <c r="AC1687" s="87"/>
      <c r="AD1687" s="83"/>
      <c r="AE1687" s="83"/>
      <c r="AF1687" s="84"/>
      <c r="AG1687" s="45">
        <v>474.0</v>
      </c>
      <c r="AH1687" s="79"/>
      <c r="AI1687" s="80"/>
      <c r="AJ1687" s="80"/>
      <c r="AK1687" s="80"/>
      <c r="AL1687" s="14"/>
      <c r="AM1687" s="16" t="str">
        <f t="shared" si="10"/>
        <v>{s:'638735', v:474 , c:'放デイ４・有資格４・定超・評減・拘減・'},</v>
      </c>
      <c r="AN1687" s="16"/>
    </row>
    <row r="1688" ht="16.5" customHeight="1">
      <c r="A1688" s="29">
        <v>63.0</v>
      </c>
      <c r="B1688" s="30">
        <v>8736.0</v>
      </c>
      <c r="C1688" s="31">
        <v>1686.0</v>
      </c>
      <c r="D1688" s="32" t="s">
        <v>1882</v>
      </c>
      <c r="E1688" s="139"/>
      <c r="F1688" s="139"/>
      <c r="G1688" s="94"/>
      <c r="H1688" s="140"/>
      <c r="I1688" s="140"/>
      <c r="J1688" s="95"/>
      <c r="K1688" s="69"/>
      <c r="L1688" s="65"/>
      <c r="M1688" s="83"/>
      <c r="N1688" s="294"/>
      <c r="O1688" s="295"/>
      <c r="P1688" s="294"/>
      <c r="Q1688" s="100"/>
      <c r="R1688" s="304"/>
      <c r="S1688" s="304"/>
      <c r="T1688" s="8"/>
      <c r="U1688" s="8"/>
      <c r="V1688" s="8"/>
      <c r="W1688" s="305" t="s">
        <v>326</v>
      </c>
      <c r="X1688" s="83" t="s">
        <v>21</v>
      </c>
      <c r="Y1688" s="91">
        <v>0.7</v>
      </c>
      <c r="Z1688" s="88"/>
      <c r="AA1688" s="88"/>
      <c r="AB1688" s="89"/>
      <c r="AC1688" s="87"/>
      <c r="AD1688" s="90"/>
      <c r="AE1688" s="90"/>
      <c r="AF1688" s="91"/>
      <c r="AG1688" s="45">
        <v>389.0</v>
      </c>
      <c r="AH1688" s="79"/>
      <c r="AI1688" s="80"/>
      <c r="AJ1688" s="80"/>
      <c r="AK1688" s="80"/>
      <c r="AL1688" s="14"/>
      <c r="AM1688" s="16" t="str">
        <f t="shared" si="10"/>
        <v>{s:'638736', v:389 , c:'放デイ４・有資格４・定超・開減１・拘減・'},</v>
      </c>
      <c r="AN1688" s="16"/>
    </row>
    <row r="1689" ht="16.5" customHeight="1">
      <c r="A1689" s="29">
        <v>63.0</v>
      </c>
      <c r="B1689" s="30">
        <v>8737.0</v>
      </c>
      <c r="C1689" s="31">
        <v>1687.0</v>
      </c>
      <c r="D1689" s="32" t="s">
        <v>1883</v>
      </c>
      <c r="E1689" s="139"/>
      <c r="F1689" s="139"/>
      <c r="G1689" s="94"/>
      <c r="H1689" s="140"/>
      <c r="I1689" s="140"/>
      <c r="J1689" s="95"/>
      <c r="K1689" s="69"/>
      <c r="L1689" s="65"/>
      <c r="M1689" s="83"/>
      <c r="N1689" s="294"/>
      <c r="O1689" s="295"/>
      <c r="P1689" s="294"/>
      <c r="Q1689" s="100"/>
      <c r="R1689" s="304"/>
      <c r="S1689" s="304"/>
      <c r="T1689" s="8"/>
      <c r="U1689" s="8"/>
      <c r="V1689" s="8"/>
      <c r="W1689" s="306"/>
      <c r="X1689" s="56"/>
      <c r="Y1689" s="72"/>
      <c r="Z1689" s="73" t="s">
        <v>20</v>
      </c>
      <c r="AA1689" s="74" t="s">
        <v>21</v>
      </c>
      <c r="AB1689" s="92">
        <v>0.85</v>
      </c>
      <c r="AC1689" s="87"/>
      <c r="AD1689" s="90"/>
      <c r="AE1689" s="90"/>
      <c r="AF1689" s="91"/>
      <c r="AG1689" s="45">
        <v>330.0</v>
      </c>
      <c r="AH1689" s="79"/>
      <c r="AI1689" s="80"/>
      <c r="AJ1689" s="80"/>
      <c r="AK1689" s="80"/>
      <c r="AL1689" s="14"/>
      <c r="AM1689" s="16" t="str">
        <f t="shared" si="10"/>
        <v>{s:'638737', v:330 , c:'放デイ４・有資格４・定超・開減１・評減・拘減・'},</v>
      </c>
      <c r="AN1689" s="16"/>
    </row>
    <row r="1690" ht="16.5" customHeight="1">
      <c r="A1690" s="29">
        <v>63.0</v>
      </c>
      <c r="B1690" s="30">
        <v>8738.0</v>
      </c>
      <c r="C1690" s="31">
        <v>1688.0</v>
      </c>
      <c r="D1690" s="32" t="s">
        <v>1884</v>
      </c>
      <c r="E1690" s="139"/>
      <c r="F1690" s="139"/>
      <c r="G1690" s="94"/>
      <c r="H1690" s="140"/>
      <c r="I1690" s="140"/>
      <c r="J1690" s="95"/>
      <c r="K1690" s="69"/>
      <c r="L1690" s="65"/>
      <c r="M1690" s="83"/>
      <c r="N1690" s="294"/>
      <c r="O1690" s="295"/>
      <c r="P1690" s="294"/>
      <c r="Q1690" s="100"/>
      <c r="R1690" s="304"/>
      <c r="S1690" s="304"/>
      <c r="T1690" s="8"/>
      <c r="U1690" s="8"/>
      <c r="V1690" s="8"/>
      <c r="W1690" s="305" t="s">
        <v>329</v>
      </c>
      <c r="X1690" s="83" t="s">
        <v>21</v>
      </c>
      <c r="Y1690" s="91">
        <v>0.85</v>
      </c>
      <c r="Z1690" s="77"/>
      <c r="AA1690" s="77"/>
      <c r="AB1690" s="72"/>
      <c r="AC1690" s="87"/>
      <c r="AD1690" s="90"/>
      <c r="AE1690" s="90"/>
      <c r="AF1690" s="91"/>
      <c r="AG1690" s="45">
        <v>474.0</v>
      </c>
      <c r="AH1690" s="79"/>
      <c r="AI1690" s="80"/>
      <c r="AJ1690" s="80"/>
      <c r="AK1690" s="80"/>
      <c r="AL1690" s="14"/>
      <c r="AM1690" s="16" t="str">
        <f t="shared" si="10"/>
        <v>{s:'638738', v:474 , c:'放デイ４・有資格４・定超・開減２・拘減・'},</v>
      </c>
      <c r="AN1690" s="16"/>
    </row>
    <row r="1691" ht="16.5" customHeight="1">
      <c r="A1691" s="29">
        <v>63.0</v>
      </c>
      <c r="B1691" s="30">
        <v>8739.0</v>
      </c>
      <c r="C1691" s="31">
        <v>1689.0</v>
      </c>
      <c r="D1691" s="32" t="s">
        <v>1885</v>
      </c>
      <c r="E1691" s="139"/>
      <c r="F1691" s="139"/>
      <c r="G1691" s="94"/>
      <c r="H1691" s="140"/>
      <c r="I1691" s="140"/>
      <c r="J1691" s="95"/>
      <c r="K1691" s="69"/>
      <c r="L1691" s="65"/>
      <c r="M1691" s="83"/>
      <c r="N1691" s="294"/>
      <c r="O1691" s="295"/>
      <c r="P1691" s="294"/>
      <c r="Q1691" s="100"/>
      <c r="R1691" s="304"/>
      <c r="S1691" s="304"/>
      <c r="T1691" s="8"/>
      <c r="U1691" s="8"/>
      <c r="V1691" s="8"/>
      <c r="W1691" s="306"/>
      <c r="X1691" s="56"/>
      <c r="Y1691" s="72"/>
      <c r="Z1691" s="73" t="s">
        <v>20</v>
      </c>
      <c r="AA1691" s="74" t="s">
        <v>21</v>
      </c>
      <c r="AB1691" s="92">
        <v>0.85</v>
      </c>
      <c r="AC1691" s="93"/>
      <c r="AD1691" s="77"/>
      <c r="AE1691" s="77"/>
      <c r="AF1691" s="72"/>
      <c r="AG1691" s="45">
        <v>402.0</v>
      </c>
      <c r="AH1691" s="79"/>
      <c r="AI1691" s="80"/>
      <c r="AJ1691" s="80"/>
      <c r="AK1691" s="80"/>
      <c r="AL1691" s="14"/>
      <c r="AM1691" s="16" t="str">
        <f t="shared" si="10"/>
        <v>{s:'638739', v:402 , c:'放デイ４・有資格４・定超・開減２・評減・拘減・'},</v>
      </c>
      <c r="AN1691" s="16"/>
    </row>
    <row r="1692" ht="16.5" customHeight="1">
      <c r="A1692" s="29">
        <v>63.0</v>
      </c>
      <c r="B1692" s="30">
        <v>8220.0</v>
      </c>
      <c r="C1692" s="31">
        <v>1690.0</v>
      </c>
      <c r="D1692" s="32" t="s">
        <v>1886</v>
      </c>
      <c r="E1692" s="139"/>
      <c r="F1692" s="139"/>
      <c r="G1692" s="307"/>
      <c r="H1692" s="98"/>
      <c r="I1692" s="8"/>
      <c r="J1692" s="54"/>
      <c r="K1692" s="69"/>
      <c r="L1692" s="14"/>
      <c r="M1692" s="99"/>
      <c r="N1692" s="294"/>
      <c r="O1692" s="295"/>
      <c r="P1692" s="294"/>
      <c r="Q1692" s="100"/>
      <c r="R1692" s="33" t="s">
        <v>23</v>
      </c>
      <c r="S1692" s="130" t="s">
        <v>24</v>
      </c>
      <c r="T1692" s="7"/>
      <c r="U1692" s="7"/>
      <c r="V1692" s="39"/>
      <c r="W1692" s="299"/>
      <c r="X1692" s="41"/>
      <c r="Y1692" s="42"/>
      <c r="Z1692" s="43"/>
      <c r="AA1692" s="43"/>
      <c r="AB1692" s="43"/>
      <c r="AC1692" s="288"/>
      <c r="AD1692" s="43"/>
      <c r="AE1692" s="43"/>
      <c r="AF1692" s="44"/>
      <c r="AG1692" s="45">
        <v>394.0</v>
      </c>
      <c r="AH1692" s="79"/>
      <c r="AI1692" s="80"/>
      <c r="AJ1692" s="80"/>
      <c r="AK1692" s="80"/>
      <c r="AL1692" s="14"/>
      <c r="AM1692" s="16" t="str">
        <f t="shared" si="10"/>
        <v>{s:'638220', v:394 , c:'放デイ４・有資格４・定超・未計画・'},</v>
      </c>
      <c r="AN1692" s="16"/>
    </row>
    <row r="1693" ht="16.5" customHeight="1">
      <c r="A1693" s="29">
        <v>63.0</v>
      </c>
      <c r="B1693" s="30">
        <v>8740.0</v>
      </c>
      <c r="C1693" s="31">
        <v>1691.0</v>
      </c>
      <c r="D1693" s="32" t="s">
        <v>1887</v>
      </c>
      <c r="E1693" s="139"/>
      <c r="F1693" s="139"/>
      <c r="G1693" s="307"/>
      <c r="H1693" s="98"/>
      <c r="I1693" s="8"/>
      <c r="J1693" s="54"/>
      <c r="K1693" s="69"/>
      <c r="L1693" s="83"/>
      <c r="M1693" s="97"/>
      <c r="N1693" s="294"/>
      <c r="O1693" s="295"/>
      <c r="P1693" s="294"/>
      <c r="Q1693" s="100"/>
      <c r="R1693" s="131"/>
      <c r="S1693" s="87"/>
      <c r="T1693" s="83" t="s">
        <v>21</v>
      </c>
      <c r="U1693" s="90">
        <v>0.7</v>
      </c>
      <c r="V1693" s="54"/>
      <c r="W1693" s="303"/>
      <c r="X1693" s="56"/>
      <c r="Y1693" s="58"/>
      <c r="Z1693" s="59" t="s">
        <v>20</v>
      </c>
      <c r="AA1693" s="41" t="s">
        <v>21</v>
      </c>
      <c r="AB1693" s="60">
        <v>0.85</v>
      </c>
      <c r="AC1693" s="288"/>
      <c r="AD1693" s="43"/>
      <c r="AE1693" s="43"/>
      <c r="AF1693" s="44"/>
      <c r="AG1693" s="45">
        <v>335.0</v>
      </c>
      <c r="AH1693" s="79"/>
      <c r="AI1693" s="80"/>
      <c r="AJ1693" s="80"/>
      <c r="AK1693" s="80"/>
      <c r="AL1693" s="14"/>
      <c r="AM1693" s="16" t="str">
        <f t="shared" si="10"/>
        <v>{s:'638740', v:335 , c:'放デイ４・有資格４・定超・未計画・評減・'},</v>
      </c>
      <c r="AN1693" s="16"/>
    </row>
    <row r="1694" ht="16.5" customHeight="1">
      <c r="A1694" s="29">
        <v>63.0</v>
      </c>
      <c r="B1694" s="30">
        <v>8241.0</v>
      </c>
      <c r="C1694" s="31">
        <v>1692.0</v>
      </c>
      <c r="D1694" s="32" t="s">
        <v>1888</v>
      </c>
      <c r="E1694" s="94"/>
      <c r="F1694" s="94"/>
      <c r="G1694" s="103"/>
      <c r="H1694" s="8"/>
      <c r="I1694" s="8"/>
      <c r="J1694" s="54"/>
      <c r="K1694" s="69"/>
      <c r="L1694" s="65"/>
      <c r="M1694" s="65"/>
      <c r="N1694" s="83"/>
      <c r="O1694" s="125"/>
      <c r="P1694" s="83"/>
      <c r="Q1694" s="132"/>
      <c r="R1694" s="131"/>
      <c r="S1694" s="87"/>
      <c r="T1694" s="83"/>
      <c r="U1694" s="90"/>
      <c r="V1694" s="91"/>
      <c r="W1694" s="305" t="s">
        <v>326</v>
      </c>
      <c r="X1694" s="41" t="s">
        <v>21</v>
      </c>
      <c r="Y1694" s="68" t="str">
        <f>$Y$293</f>
        <v/>
      </c>
      <c r="Z1694" s="88"/>
      <c r="AA1694" s="88"/>
      <c r="AB1694" s="88"/>
      <c r="AC1694" s="297"/>
      <c r="AD1694" s="88"/>
      <c r="AE1694" s="88"/>
      <c r="AF1694" s="89"/>
      <c r="AG1694" s="45">
        <v>276.0</v>
      </c>
      <c r="AH1694" s="79"/>
      <c r="AI1694" s="80"/>
      <c r="AJ1694" s="80"/>
      <c r="AK1694" s="80"/>
      <c r="AL1694" s="14"/>
      <c r="AM1694" s="16" t="str">
        <f t="shared" si="10"/>
        <v>{s:'638241', v:276 , c:'放デイ４・有資格４・定超・未計画・開減１・'},</v>
      </c>
      <c r="AN1694" s="16"/>
    </row>
    <row r="1695" ht="16.5" customHeight="1">
      <c r="A1695" s="29">
        <v>63.0</v>
      </c>
      <c r="B1695" s="30">
        <v>8741.0</v>
      </c>
      <c r="C1695" s="31">
        <v>1693.0</v>
      </c>
      <c r="D1695" s="32" t="s">
        <v>1889</v>
      </c>
      <c r="E1695" s="94"/>
      <c r="F1695" s="94"/>
      <c r="G1695" s="103"/>
      <c r="H1695" s="8"/>
      <c r="I1695" s="8"/>
      <c r="J1695" s="54"/>
      <c r="K1695" s="69"/>
      <c r="L1695" s="65"/>
      <c r="M1695" s="65"/>
      <c r="N1695" s="83"/>
      <c r="O1695" s="125"/>
      <c r="P1695" s="83"/>
      <c r="Q1695" s="132"/>
      <c r="R1695" s="131"/>
      <c r="S1695" s="87"/>
      <c r="T1695" s="83"/>
      <c r="U1695" s="90"/>
      <c r="V1695" s="91"/>
      <c r="W1695" s="306"/>
      <c r="X1695" s="56"/>
      <c r="Y1695" s="72"/>
      <c r="Z1695" s="73" t="s">
        <v>20</v>
      </c>
      <c r="AA1695" s="74" t="s">
        <v>21</v>
      </c>
      <c r="AB1695" s="75">
        <v>0.85</v>
      </c>
      <c r="AC1695" s="288"/>
      <c r="AD1695" s="43"/>
      <c r="AE1695" s="43"/>
      <c r="AF1695" s="44"/>
      <c r="AG1695" s="45">
        <v>235.0</v>
      </c>
      <c r="AH1695" s="79"/>
      <c r="AI1695" s="80"/>
      <c r="AJ1695" s="80"/>
      <c r="AK1695" s="80"/>
      <c r="AL1695" s="14"/>
      <c r="AM1695" s="16" t="str">
        <f t="shared" si="10"/>
        <v>{s:'638741', v:235 , c:'放デイ４・有資格４・定超・未計画・開減１・評減・'},</v>
      </c>
      <c r="AN1695" s="16"/>
    </row>
    <row r="1696" ht="16.5" customHeight="1">
      <c r="A1696" s="29">
        <v>63.0</v>
      </c>
      <c r="B1696" s="30">
        <v>8242.0</v>
      </c>
      <c r="C1696" s="31">
        <v>1694.0</v>
      </c>
      <c r="D1696" s="32" t="s">
        <v>1890</v>
      </c>
      <c r="E1696" s="94"/>
      <c r="F1696" s="94"/>
      <c r="G1696" s="103"/>
      <c r="H1696" s="8"/>
      <c r="I1696" s="8"/>
      <c r="J1696" s="54"/>
      <c r="K1696" s="69"/>
      <c r="L1696" s="65"/>
      <c r="M1696" s="65"/>
      <c r="N1696" s="83"/>
      <c r="O1696" s="125"/>
      <c r="P1696" s="83"/>
      <c r="Q1696" s="132"/>
      <c r="R1696" s="131"/>
      <c r="S1696" s="87"/>
      <c r="T1696" s="83"/>
      <c r="U1696" s="90"/>
      <c r="V1696" s="91"/>
      <c r="W1696" s="305" t="s">
        <v>329</v>
      </c>
      <c r="X1696" s="41" t="s">
        <v>21</v>
      </c>
      <c r="Y1696" s="68" t="str">
        <f>$Y$295</f>
        <v/>
      </c>
      <c r="Z1696" s="77"/>
      <c r="AA1696" s="77"/>
      <c r="AB1696" s="77"/>
      <c r="AC1696" s="292"/>
      <c r="AD1696" s="77"/>
      <c r="AE1696" s="77"/>
      <c r="AF1696" s="72"/>
      <c r="AG1696" s="45">
        <v>335.0</v>
      </c>
      <c r="AH1696" s="79"/>
      <c r="AI1696" s="80"/>
      <c r="AJ1696" s="80"/>
      <c r="AK1696" s="80"/>
      <c r="AL1696" s="14"/>
      <c r="AM1696" s="16" t="str">
        <f t="shared" si="10"/>
        <v>{s:'638242', v:335 , c:'放デイ４・有資格４・定超・未計画・開減２・'},</v>
      </c>
      <c r="AN1696" s="16"/>
    </row>
    <row r="1697" ht="16.5" customHeight="1">
      <c r="A1697" s="29">
        <v>63.0</v>
      </c>
      <c r="B1697" s="30">
        <v>8742.0</v>
      </c>
      <c r="C1697" s="31">
        <v>1695.0</v>
      </c>
      <c r="D1697" s="32" t="s">
        <v>1891</v>
      </c>
      <c r="E1697" s="94"/>
      <c r="F1697" s="94"/>
      <c r="G1697" s="103"/>
      <c r="H1697" s="8"/>
      <c r="I1697" s="8"/>
      <c r="J1697" s="54"/>
      <c r="K1697" s="69"/>
      <c r="L1697" s="65"/>
      <c r="M1697" s="65"/>
      <c r="N1697" s="83"/>
      <c r="O1697" s="125"/>
      <c r="P1697" s="83"/>
      <c r="Q1697" s="132"/>
      <c r="R1697" s="131"/>
      <c r="S1697" s="309"/>
      <c r="T1697" s="83"/>
      <c r="U1697" s="90"/>
      <c r="V1697" s="91"/>
      <c r="W1697" s="306"/>
      <c r="X1697" s="56"/>
      <c r="Y1697" s="72"/>
      <c r="Z1697" s="73" t="s">
        <v>20</v>
      </c>
      <c r="AA1697" s="74" t="s">
        <v>21</v>
      </c>
      <c r="AB1697" s="75">
        <v>0.85</v>
      </c>
      <c r="AC1697" s="288"/>
      <c r="AD1697" s="43"/>
      <c r="AE1697" s="43"/>
      <c r="AF1697" s="44"/>
      <c r="AG1697" s="45">
        <v>285.0</v>
      </c>
      <c r="AH1697" s="79"/>
      <c r="AI1697" s="80"/>
      <c r="AJ1697" s="80"/>
      <c r="AK1697" s="80"/>
      <c r="AL1697" s="14"/>
      <c r="AM1697" s="16" t="str">
        <f t="shared" si="10"/>
        <v>{s:'638742', v:285 , c:'放デイ４・有資格４・定超・未計画・開減２・評減・'},</v>
      </c>
      <c r="AN1697" s="16"/>
    </row>
    <row r="1698" ht="16.5" customHeight="1">
      <c r="A1698" s="29">
        <v>63.0</v>
      </c>
      <c r="B1698" s="30">
        <v>8743.0</v>
      </c>
      <c r="C1698" s="31">
        <v>1696.0</v>
      </c>
      <c r="D1698" s="32" t="s">
        <v>1892</v>
      </c>
      <c r="E1698" s="94"/>
      <c r="F1698" s="94"/>
      <c r="G1698" s="103"/>
      <c r="H1698" s="8"/>
      <c r="I1698" s="8"/>
      <c r="J1698" s="54"/>
      <c r="K1698" s="69"/>
      <c r="L1698" s="65"/>
      <c r="M1698" s="65"/>
      <c r="N1698" s="83"/>
      <c r="O1698" s="125"/>
      <c r="P1698" s="83"/>
      <c r="Q1698" s="132"/>
      <c r="R1698" s="131"/>
      <c r="S1698" s="309"/>
      <c r="T1698" s="83"/>
      <c r="U1698" s="90"/>
      <c r="V1698" s="91"/>
      <c r="W1698" s="299"/>
      <c r="X1698" s="41"/>
      <c r="Y1698" s="42"/>
      <c r="Z1698" s="43"/>
      <c r="AA1698" s="43"/>
      <c r="AB1698" s="44"/>
      <c r="AC1698" s="82" t="s">
        <v>30</v>
      </c>
      <c r="AD1698" s="83">
        <v>5.0</v>
      </c>
      <c r="AE1698" s="83"/>
      <c r="AF1698" s="84" t="s">
        <v>31</v>
      </c>
      <c r="AG1698" s="45">
        <v>389.0</v>
      </c>
      <c r="AH1698" s="79"/>
      <c r="AI1698" s="80"/>
      <c r="AJ1698" s="80"/>
      <c r="AK1698" s="80"/>
      <c r="AL1698" s="14"/>
      <c r="AM1698" s="16" t="str">
        <f t="shared" si="10"/>
        <v>{s:'638743', v:389 , c:'放デイ４・有資格４・定超・未計画・拘減・'},</v>
      </c>
      <c r="AN1698" s="16"/>
    </row>
    <row r="1699" ht="16.5" customHeight="1">
      <c r="A1699" s="29">
        <v>63.0</v>
      </c>
      <c r="B1699" s="30">
        <v>8744.0</v>
      </c>
      <c r="C1699" s="31">
        <v>1697.0</v>
      </c>
      <c r="D1699" s="32" t="s">
        <v>1893</v>
      </c>
      <c r="E1699" s="94"/>
      <c r="F1699" s="94"/>
      <c r="G1699" s="103"/>
      <c r="H1699" s="8"/>
      <c r="I1699" s="8"/>
      <c r="J1699" s="54"/>
      <c r="K1699" s="69"/>
      <c r="L1699" s="65"/>
      <c r="M1699" s="65"/>
      <c r="N1699" s="83"/>
      <c r="O1699" s="125"/>
      <c r="P1699" s="83"/>
      <c r="Q1699" s="132"/>
      <c r="R1699" s="131"/>
      <c r="S1699" s="309"/>
      <c r="T1699" s="83"/>
      <c r="U1699" s="90"/>
      <c r="V1699" s="91"/>
      <c r="W1699" s="303"/>
      <c r="X1699" s="56"/>
      <c r="Y1699" s="58"/>
      <c r="Z1699" s="59" t="s">
        <v>20</v>
      </c>
      <c r="AA1699" s="41" t="s">
        <v>21</v>
      </c>
      <c r="AB1699" s="86">
        <v>0.85</v>
      </c>
      <c r="AC1699" s="87"/>
      <c r="AD1699" s="83"/>
      <c r="AE1699" s="83"/>
      <c r="AF1699" s="84"/>
      <c r="AG1699" s="45">
        <v>330.0</v>
      </c>
      <c r="AH1699" s="79"/>
      <c r="AI1699" s="80"/>
      <c r="AJ1699" s="80"/>
      <c r="AK1699" s="80"/>
      <c r="AL1699" s="14"/>
      <c r="AM1699" s="16" t="str">
        <f t="shared" si="10"/>
        <v>{s:'638744', v:330 , c:'放デイ４・有資格４・定超・未計画・評減・拘減・'},</v>
      </c>
      <c r="AN1699" s="16"/>
    </row>
    <row r="1700" ht="16.5" customHeight="1">
      <c r="A1700" s="29">
        <v>63.0</v>
      </c>
      <c r="B1700" s="30">
        <v>8745.0</v>
      </c>
      <c r="C1700" s="31">
        <v>1698.0</v>
      </c>
      <c r="D1700" s="32" t="s">
        <v>1894</v>
      </c>
      <c r="E1700" s="94"/>
      <c r="F1700" s="94"/>
      <c r="G1700" s="103"/>
      <c r="H1700" s="8"/>
      <c r="I1700" s="8"/>
      <c r="J1700" s="54"/>
      <c r="K1700" s="69"/>
      <c r="L1700" s="65"/>
      <c r="M1700" s="65"/>
      <c r="N1700" s="83"/>
      <c r="O1700" s="125"/>
      <c r="P1700" s="83"/>
      <c r="Q1700" s="132"/>
      <c r="R1700" s="310"/>
      <c r="S1700" s="309"/>
      <c r="T1700" s="83"/>
      <c r="U1700" s="90"/>
      <c r="V1700" s="91"/>
      <c r="W1700" s="305" t="s">
        <v>326</v>
      </c>
      <c r="X1700" s="83" t="s">
        <v>21</v>
      </c>
      <c r="Y1700" s="91" t="str">
        <f>$Y$293</f>
        <v/>
      </c>
      <c r="Z1700" s="88"/>
      <c r="AA1700" s="88"/>
      <c r="AB1700" s="89"/>
      <c r="AC1700" s="87"/>
      <c r="AD1700" s="90"/>
      <c r="AE1700" s="90"/>
      <c r="AF1700" s="91"/>
      <c r="AG1700" s="45">
        <v>271.0</v>
      </c>
      <c r="AH1700" s="79"/>
      <c r="AI1700" s="80"/>
      <c r="AJ1700" s="80"/>
      <c r="AK1700" s="80"/>
      <c r="AL1700" s="14"/>
      <c r="AM1700" s="16" t="str">
        <f t="shared" si="10"/>
        <v>{s:'638745', v:271 , c:'放デイ４・有資格４・定超・未計画・開減１・拘減・'},</v>
      </c>
      <c r="AN1700" s="16"/>
    </row>
    <row r="1701" ht="16.5" customHeight="1">
      <c r="A1701" s="29">
        <v>63.0</v>
      </c>
      <c r="B1701" s="30">
        <v>8746.0</v>
      </c>
      <c r="C1701" s="31">
        <v>1699.0</v>
      </c>
      <c r="D1701" s="32" t="s">
        <v>1895</v>
      </c>
      <c r="E1701" s="94"/>
      <c r="F1701" s="94"/>
      <c r="G1701" s="103"/>
      <c r="H1701" s="8"/>
      <c r="I1701" s="8"/>
      <c r="J1701" s="54"/>
      <c r="K1701" s="69"/>
      <c r="L1701" s="65"/>
      <c r="M1701" s="65"/>
      <c r="N1701" s="83"/>
      <c r="O1701" s="125"/>
      <c r="P1701" s="83"/>
      <c r="Q1701" s="132"/>
      <c r="R1701" s="310"/>
      <c r="S1701" s="309"/>
      <c r="T1701" s="83"/>
      <c r="U1701" s="90"/>
      <c r="V1701" s="91"/>
      <c r="W1701" s="306"/>
      <c r="X1701" s="56"/>
      <c r="Y1701" s="72"/>
      <c r="Z1701" s="73" t="s">
        <v>20</v>
      </c>
      <c r="AA1701" s="74" t="s">
        <v>21</v>
      </c>
      <c r="AB1701" s="92">
        <v>0.85</v>
      </c>
      <c r="AC1701" s="87"/>
      <c r="AD1701" s="90"/>
      <c r="AE1701" s="90"/>
      <c r="AF1701" s="91"/>
      <c r="AG1701" s="45">
        <v>230.0</v>
      </c>
      <c r="AH1701" s="79"/>
      <c r="AI1701" s="80"/>
      <c r="AJ1701" s="80"/>
      <c r="AK1701" s="80"/>
      <c r="AL1701" s="14"/>
      <c r="AM1701" s="16" t="str">
        <f t="shared" si="10"/>
        <v>{s:'638746', v:230 , c:'放デイ４・有資格４・定超・未計画・開減１・評減・拘減・'},</v>
      </c>
      <c r="AN1701" s="16"/>
    </row>
    <row r="1702" ht="16.5" customHeight="1">
      <c r="A1702" s="29">
        <v>63.0</v>
      </c>
      <c r="B1702" s="30">
        <v>8747.0</v>
      </c>
      <c r="C1702" s="31">
        <v>1700.0</v>
      </c>
      <c r="D1702" s="32" t="s">
        <v>1896</v>
      </c>
      <c r="E1702" s="94"/>
      <c r="F1702" s="94"/>
      <c r="G1702" s="103"/>
      <c r="H1702" s="8"/>
      <c r="I1702" s="8"/>
      <c r="J1702" s="54"/>
      <c r="K1702" s="69"/>
      <c r="L1702" s="65"/>
      <c r="M1702" s="65"/>
      <c r="N1702" s="83"/>
      <c r="O1702" s="125"/>
      <c r="P1702" s="83"/>
      <c r="Q1702" s="132"/>
      <c r="R1702" s="310"/>
      <c r="S1702" s="309"/>
      <c r="T1702" s="83"/>
      <c r="U1702" s="90"/>
      <c r="V1702" s="91"/>
      <c r="W1702" s="305" t="s">
        <v>329</v>
      </c>
      <c r="X1702" s="83" t="s">
        <v>21</v>
      </c>
      <c r="Y1702" s="91" t="str">
        <f>$Y$295</f>
        <v/>
      </c>
      <c r="Z1702" s="77"/>
      <c r="AA1702" s="77"/>
      <c r="AB1702" s="72"/>
      <c r="AC1702" s="87"/>
      <c r="AD1702" s="90"/>
      <c r="AE1702" s="90"/>
      <c r="AF1702" s="91"/>
      <c r="AG1702" s="45">
        <v>330.0</v>
      </c>
      <c r="AH1702" s="79"/>
      <c r="AI1702" s="80"/>
      <c r="AJ1702" s="80"/>
      <c r="AK1702" s="80"/>
      <c r="AL1702" s="14"/>
      <c r="AM1702" s="16" t="str">
        <f t="shared" si="10"/>
        <v>{s:'638747', v:330 , c:'放デイ４・有資格４・定超・未計画・開減２・拘減・'},</v>
      </c>
      <c r="AN1702" s="16"/>
    </row>
    <row r="1703" ht="16.5" customHeight="1">
      <c r="A1703" s="29">
        <v>63.0</v>
      </c>
      <c r="B1703" s="30">
        <v>8748.0</v>
      </c>
      <c r="C1703" s="31">
        <v>1701.0</v>
      </c>
      <c r="D1703" s="32" t="s">
        <v>1897</v>
      </c>
      <c r="E1703" s="94"/>
      <c r="F1703" s="94"/>
      <c r="G1703" s="103"/>
      <c r="H1703" s="8"/>
      <c r="I1703" s="8"/>
      <c r="J1703" s="54"/>
      <c r="K1703" s="69"/>
      <c r="L1703" s="65"/>
      <c r="M1703" s="65"/>
      <c r="N1703" s="83"/>
      <c r="O1703" s="125"/>
      <c r="P1703" s="83"/>
      <c r="Q1703" s="132"/>
      <c r="R1703" s="310"/>
      <c r="S1703" s="309"/>
      <c r="T1703" s="83"/>
      <c r="U1703" s="90"/>
      <c r="V1703" s="91"/>
      <c r="W1703" s="306"/>
      <c r="X1703" s="56"/>
      <c r="Y1703" s="72"/>
      <c r="Z1703" s="73" t="s">
        <v>20</v>
      </c>
      <c r="AA1703" s="74" t="s">
        <v>21</v>
      </c>
      <c r="AB1703" s="92">
        <v>0.85</v>
      </c>
      <c r="AC1703" s="93"/>
      <c r="AD1703" s="77"/>
      <c r="AE1703" s="77"/>
      <c r="AF1703" s="72"/>
      <c r="AG1703" s="45">
        <v>280.0</v>
      </c>
      <c r="AH1703" s="79"/>
      <c r="AI1703" s="80"/>
      <c r="AJ1703" s="80"/>
      <c r="AK1703" s="80"/>
      <c r="AL1703" s="14"/>
      <c r="AM1703" s="16" t="str">
        <f t="shared" si="10"/>
        <v>{s:'638748', v:280 , c:'放デイ４・有資格４・定超・未計画・開減２・評減・拘減・'},</v>
      </c>
      <c r="AN1703" s="16"/>
    </row>
    <row r="1704" ht="16.5" customHeight="1">
      <c r="A1704" s="29">
        <v>63.0</v>
      </c>
      <c r="B1704" s="30">
        <v>8749.0</v>
      </c>
      <c r="C1704" s="31">
        <v>1702.0</v>
      </c>
      <c r="D1704" s="32" t="s">
        <v>1898</v>
      </c>
      <c r="E1704" s="94"/>
      <c r="F1704" s="94"/>
      <c r="G1704" s="103"/>
      <c r="H1704" s="8"/>
      <c r="I1704" s="8"/>
      <c r="J1704" s="54"/>
      <c r="K1704" s="69"/>
      <c r="L1704" s="65"/>
      <c r="M1704" s="65"/>
      <c r="N1704" s="83"/>
      <c r="O1704" s="125"/>
      <c r="P1704" s="83"/>
      <c r="Q1704" s="132"/>
      <c r="R1704" s="310"/>
      <c r="S1704" s="130" t="s">
        <v>27</v>
      </c>
      <c r="T1704" s="41"/>
      <c r="U1704" s="135"/>
      <c r="V1704" s="68"/>
      <c r="W1704" s="299"/>
      <c r="X1704" s="41"/>
      <c r="Y1704" s="42"/>
      <c r="Z1704" s="43"/>
      <c r="AA1704" s="43"/>
      <c r="AB1704" s="43"/>
      <c r="AC1704" s="288"/>
      <c r="AD1704" s="43"/>
      <c r="AE1704" s="43"/>
      <c r="AF1704" s="44"/>
      <c r="AG1704" s="45">
        <v>282.0</v>
      </c>
      <c r="AH1704" s="79"/>
      <c r="AI1704" s="80"/>
      <c r="AJ1704" s="80"/>
      <c r="AK1704" s="80"/>
      <c r="AL1704" s="14"/>
      <c r="AM1704" s="16" t="str">
        <f t="shared" si="10"/>
        <v>{s:'638749', v:282 , c:'放デイ４・有資格４・定超・未計画２・'},</v>
      </c>
      <c r="AN1704" s="16"/>
    </row>
    <row r="1705" ht="16.5" customHeight="1">
      <c r="A1705" s="29">
        <v>63.0</v>
      </c>
      <c r="B1705" s="30">
        <v>8750.0</v>
      </c>
      <c r="C1705" s="31">
        <v>1703.0</v>
      </c>
      <c r="D1705" s="32" t="s">
        <v>1899</v>
      </c>
      <c r="E1705" s="94"/>
      <c r="F1705" s="94"/>
      <c r="G1705" s="103"/>
      <c r="H1705" s="8"/>
      <c r="I1705" s="8"/>
      <c r="J1705" s="54"/>
      <c r="K1705" s="69"/>
      <c r="L1705" s="65"/>
      <c r="M1705" s="65"/>
      <c r="N1705" s="83"/>
      <c r="O1705" s="125"/>
      <c r="P1705" s="83"/>
      <c r="Q1705" s="132"/>
      <c r="R1705" s="310"/>
      <c r="S1705" s="87"/>
      <c r="T1705" s="83" t="s">
        <v>21</v>
      </c>
      <c r="U1705" s="90">
        <v>0.5</v>
      </c>
      <c r="V1705" s="91"/>
      <c r="W1705" s="303"/>
      <c r="X1705" s="56"/>
      <c r="Y1705" s="58"/>
      <c r="Z1705" s="59" t="s">
        <v>20</v>
      </c>
      <c r="AA1705" s="41" t="s">
        <v>21</v>
      </c>
      <c r="AB1705" s="60">
        <v>0.85</v>
      </c>
      <c r="AC1705" s="288"/>
      <c r="AD1705" s="43"/>
      <c r="AE1705" s="43"/>
      <c r="AF1705" s="44"/>
      <c r="AG1705" s="45">
        <v>240.0</v>
      </c>
      <c r="AH1705" s="79"/>
      <c r="AI1705" s="80"/>
      <c r="AJ1705" s="80"/>
      <c r="AK1705" s="80"/>
      <c r="AL1705" s="14"/>
      <c r="AM1705" s="16" t="str">
        <f t="shared" si="10"/>
        <v>{s:'638750', v:240 , c:'放デイ４・有資格４・定超・未計画２・評減・'},</v>
      </c>
      <c r="AN1705" s="16"/>
    </row>
    <row r="1706" ht="16.5" customHeight="1">
      <c r="A1706" s="29">
        <v>63.0</v>
      </c>
      <c r="B1706" s="30">
        <v>8751.0</v>
      </c>
      <c r="C1706" s="31">
        <v>1704.0</v>
      </c>
      <c r="D1706" s="32" t="s">
        <v>1900</v>
      </c>
      <c r="E1706" s="94"/>
      <c r="F1706" s="94"/>
      <c r="G1706" s="103"/>
      <c r="H1706" s="8"/>
      <c r="I1706" s="8"/>
      <c r="J1706" s="54"/>
      <c r="K1706" s="69"/>
      <c r="L1706" s="65"/>
      <c r="M1706" s="65"/>
      <c r="N1706" s="83"/>
      <c r="O1706" s="125"/>
      <c r="P1706" s="83"/>
      <c r="Q1706" s="132"/>
      <c r="R1706" s="310"/>
      <c r="S1706" s="87"/>
      <c r="T1706" s="83"/>
      <c r="U1706" s="90"/>
      <c r="V1706" s="91"/>
      <c r="W1706" s="305" t="s">
        <v>326</v>
      </c>
      <c r="X1706" s="41" t="s">
        <v>21</v>
      </c>
      <c r="Y1706" s="68" t="str">
        <f>$Y$293</f>
        <v/>
      </c>
      <c r="Z1706" s="88"/>
      <c r="AA1706" s="88"/>
      <c r="AB1706" s="88"/>
      <c r="AC1706" s="297"/>
      <c r="AD1706" s="88"/>
      <c r="AE1706" s="88"/>
      <c r="AF1706" s="89"/>
      <c r="AG1706" s="45">
        <v>197.0</v>
      </c>
      <c r="AH1706" s="79"/>
      <c r="AI1706" s="80"/>
      <c r="AJ1706" s="80"/>
      <c r="AK1706" s="80"/>
      <c r="AL1706" s="14"/>
      <c r="AM1706" s="16" t="str">
        <f t="shared" si="10"/>
        <v>{s:'638751', v:197 , c:'放デイ４・有資格４・定超・未計画２・開減１・'},</v>
      </c>
      <c r="AN1706" s="16"/>
    </row>
    <row r="1707" ht="16.5" customHeight="1">
      <c r="A1707" s="29">
        <v>63.0</v>
      </c>
      <c r="B1707" s="30">
        <v>8752.0</v>
      </c>
      <c r="C1707" s="31">
        <v>1705.0</v>
      </c>
      <c r="D1707" s="32" t="s">
        <v>1901</v>
      </c>
      <c r="E1707" s="94"/>
      <c r="F1707" s="94"/>
      <c r="G1707" s="103"/>
      <c r="H1707" s="8"/>
      <c r="I1707" s="8"/>
      <c r="J1707" s="54"/>
      <c r="K1707" s="69"/>
      <c r="L1707" s="65"/>
      <c r="M1707" s="65"/>
      <c r="N1707" s="83"/>
      <c r="O1707" s="125"/>
      <c r="P1707" s="83"/>
      <c r="Q1707" s="132"/>
      <c r="R1707" s="310"/>
      <c r="S1707" s="87"/>
      <c r="T1707" s="83"/>
      <c r="U1707" s="90"/>
      <c r="V1707" s="91"/>
      <c r="W1707" s="306"/>
      <c r="X1707" s="56"/>
      <c r="Y1707" s="72"/>
      <c r="Z1707" s="73" t="s">
        <v>20</v>
      </c>
      <c r="AA1707" s="74" t="s">
        <v>21</v>
      </c>
      <c r="AB1707" s="75">
        <v>0.85</v>
      </c>
      <c r="AC1707" s="288"/>
      <c r="AD1707" s="43"/>
      <c r="AE1707" s="43"/>
      <c r="AF1707" s="44"/>
      <c r="AG1707" s="114">
        <v>167.0</v>
      </c>
      <c r="AH1707" s="79"/>
      <c r="AI1707" s="80"/>
      <c r="AJ1707" s="80"/>
      <c r="AK1707" s="80"/>
      <c r="AL1707" s="14"/>
      <c r="AM1707" s="16" t="str">
        <f t="shared" si="10"/>
        <v>{s:'638752', v:167 , c:'放デイ４・有資格４・定超・未計画２・開減１・評減・'},</v>
      </c>
      <c r="AN1707" s="16"/>
    </row>
    <row r="1708" ht="16.5" customHeight="1">
      <c r="A1708" s="29">
        <v>63.0</v>
      </c>
      <c r="B1708" s="30">
        <v>8753.0</v>
      </c>
      <c r="C1708" s="31">
        <v>1706.0</v>
      </c>
      <c r="D1708" s="32" t="s">
        <v>1902</v>
      </c>
      <c r="E1708" s="94"/>
      <c r="F1708" s="94"/>
      <c r="G1708" s="103"/>
      <c r="H1708" s="8"/>
      <c r="I1708" s="8"/>
      <c r="J1708" s="54"/>
      <c r="K1708" s="69"/>
      <c r="L1708" s="65"/>
      <c r="M1708" s="65"/>
      <c r="N1708" s="83"/>
      <c r="O1708" s="125"/>
      <c r="P1708" s="83"/>
      <c r="Q1708" s="132"/>
      <c r="R1708" s="310"/>
      <c r="S1708" s="87"/>
      <c r="T1708" s="83"/>
      <c r="U1708" s="90"/>
      <c r="V1708" s="91"/>
      <c r="W1708" s="305" t="s">
        <v>329</v>
      </c>
      <c r="X1708" s="41" t="s">
        <v>21</v>
      </c>
      <c r="Y1708" s="68" t="str">
        <f>$Y$295</f>
        <v/>
      </c>
      <c r="Z1708" s="77"/>
      <c r="AA1708" s="77"/>
      <c r="AB1708" s="77"/>
      <c r="AC1708" s="292"/>
      <c r="AD1708" s="77"/>
      <c r="AE1708" s="77"/>
      <c r="AF1708" s="72"/>
      <c r="AG1708" s="45">
        <v>240.0</v>
      </c>
      <c r="AH1708" s="79"/>
      <c r="AI1708" s="80"/>
      <c r="AJ1708" s="80"/>
      <c r="AK1708" s="80"/>
      <c r="AL1708" s="14"/>
      <c r="AM1708" s="16" t="str">
        <f t="shared" si="10"/>
        <v>{s:'638753', v:240 , c:'放デイ４・有資格４・定超・未計画２・開減２・'},</v>
      </c>
      <c r="AN1708" s="16"/>
    </row>
    <row r="1709" ht="16.5" customHeight="1">
      <c r="A1709" s="29">
        <v>63.0</v>
      </c>
      <c r="B1709" s="30">
        <v>8754.0</v>
      </c>
      <c r="C1709" s="31">
        <v>1707.0</v>
      </c>
      <c r="D1709" s="32" t="s">
        <v>1903</v>
      </c>
      <c r="E1709" s="94"/>
      <c r="F1709" s="94"/>
      <c r="G1709" s="103"/>
      <c r="H1709" s="8"/>
      <c r="I1709" s="8"/>
      <c r="J1709" s="54"/>
      <c r="K1709" s="69"/>
      <c r="L1709" s="65"/>
      <c r="M1709" s="65"/>
      <c r="N1709" s="83"/>
      <c r="O1709" s="125"/>
      <c r="P1709" s="83"/>
      <c r="Q1709" s="132"/>
      <c r="R1709" s="310"/>
      <c r="S1709" s="87"/>
      <c r="T1709" s="83"/>
      <c r="U1709" s="90"/>
      <c r="V1709" s="91"/>
      <c r="W1709" s="306"/>
      <c r="X1709" s="56"/>
      <c r="Y1709" s="72"/>
      <c r="Z1709" s="73" t="s">
        <v>20</v>
      </c>
      <c r="AA1709" s="74" t="s">
        <v>21</v>
      </c>
      <c r="AB1709" s="75">
        <v>0.85</v>
      </c>
      <c r="AC1709" s="288"/>
      <c r="AD1709" s="43"/>
      <c r="AE1709" s="43"/>
      <c r="AF1709" s="44"/>
      <c r="AG1709" s="45">
        <v>204.0</v>
      </c>
      <c r="AH1709" s="79"/>
      <c r="AI1709" s="80"/>
      <c r="AJ1709" s="80"/>
      <c r="AK1709" s="80"/>
      <c r="AL1709" s="14"/>
      <c r="AM1709" s="16" t="str">
        <f t="shared" si="10"/>
        <v>{s:'638754', v:204 , c:'放デイ４・有資格４・定超・未計画２・開減２・評減・'},</v>
      </c>
      <c r="AN1709" s="16"/>
    </row>
    <row r="1710" ht="16.5" customHeight="1">
      <c r="A1710" s="29">
        <v>63.0</v>
      </c>
      <c r="B1710" s="30">
        <v>8755.0</v>
      </c>
      <c r="C1710" s="31">
        <v>1708.0</v>
      </c>
      <c r="D1710" s="32" t="s">
        <v>1904</v>
      </c>
      <c r="E1710" s="94"/>
      <c r="F1710" s="94"/>
      <c r="G1710" s="103"/>
      <c r="H1710" s="8"/>
      <c r="I1710" s="8"/>
      <c r="J1710" s="54"/>
      <c r="K1710" s="69"/>
      <c r="L1710" s="65"/>
      <c r="M1710" s="65"/>
      <c r="N1710" s="83"/>
      <c r="O1710" s="125"/>
      <c r="P1710" s="83"/>
      <c r="Q1710" s="132"/>
      <c r="R1710" s="310"/>
      <c r="S1710" s="87"/>
      <c r="T1710" s="83"/>
      <c r="U1710" s="90"/>
      <c r="V1710" s="91"/>
      <c r="W1710" s="299"/>
      <c r="X1710" s="41"/>
      <c r="Y1710" s="42"/>
      <c r="Z1710" s="43"/>
      <c r="AA1710" s="43"/>
      <c r="AB1710" s="44"/>
      <c r="AC1710" s="82" t="s">
        <v>30</v>
      </c>
      <c r="AD1710" s="83">
        <v>5.0</v>
      </c>
      <c r="AE1710" s="83"/>
      <c r="AF1710" s="84" t="s">
        <v>31</v>
      </c>
      <c r="AG1710" s="45">
        <v>277.0</v>
      </c>
      <c r="AH1710" s="79"/>
      <c r="AI1710" s="80"/>
      <c r="AJ1710" s="80"/>
      <c r="AK1710" s="80"/>
      <c r="AL1710" s="14"/>
      <c r="AM1710" s="16" t="str">
        <f t="shared" si="10"/>
        <v>{s:'638755', v:277 , c:'放デイ４・有資格４・定超・未計画２・拘減・'},</v>
      </c>
      <c r="AN1710" s="16"/>
    </row>
    <row r="1711" ht="16.5" customHeight="1">
      <c r="A1711" s="29">
        <v>63.0</v>
      </c>
      <c r="B1711" s="30">
        <v>8756.0</v>
      </c>
      <c r="C1711" s="31">
        <v>1709.0</v>
      </c>
      <c r="D1711" s="32" t="s">
        <v>1905</v>
      </c>
      <c r="E1711" s="94"/>
      <c r="F1711" s="94"/>
      <c r="G1711" s="103"/>
      <c r="H1711" s="8"/>
      <c r="I1711" s="8"/>
      <c r="J1711" s="54"/>
      <c r="K1711" s="69"/>
      <c r="L1711" s="65"/>
      <c r="M1711" s="65"/>
      <c r="N1711" s="83"/>
      <c r="O1711" s="125"/>
      <c r="P1711" s="83"/>
      <c r="Q1711" s="132"/>
      <c r="R1711" s="310"/>
      <c r="S1711" s="87"/>
      <c r="T1711" s="83"/>
      <c r="U1711" s="90"/>
      <c r="V1711" s="90"/>
      <c r="W1711" s="303"/>
      <c r="X1711" s="56"/>
      <c r="Y1711" s="58"/>
      <c r="Z1711" s="59" t="s">
        <v>20</v>
      </c>
      <c r="AA1711" s="41" t="s">
        <v>21</v>
      </c>
      <c r="AB1711" s="86">
        <v>0.85</v>
      </c>
      <c r="AC1711" s="87"/>
      <c r="AD1711" s="83"/>
      <c r="AE1711" s="83"/>
      <c r="AF1711" s="84"/>
      <c r="AG1711" s="45">
        <v>235.0</v>
      </c>
      <c r="AH1711" s="79"/>
      <c r="AI1711" s="80"/>
      <c r="AJ1711" s="80"/>
      <c r="AK1711" s="80"/>
      <c r="AL1711" s="14"/>
      <c r="AM1711" s="16" t="str">
        <f t="shared" si="10"/>
        <v>{s:'638756', v:235 , c:'放デイ４・有資格４・定超・未計画２・評減・拘減・'},</v>
      </c>
      <c r="AN1711" s="16"/>
    </row>
    <row r="1712" ht="16.5" customHeight="1">
      <c r="A1712" s="29">
        <v>63.0</v>
      </c>
      <c r="B1712" s="30">
        <v>8757.0</v>
      </c>
      <c r="C1712" s="31">
        <v>1710.0</v>
      </c>
      <c r="D1712" s="32" t="s">
        <v>1906</v>
      </c>
      <c r="E1712" s="94"/>
      <c r="F1712" s="94"/>
      <c r="G1712" s="103"/>
      <c r="H1712" s="8"/>
      <c r="I1712" s="8"/>
      <c r="J1712" s="54"/>
      <c r="K1712" s="69"/>
      <c r="L1712" s="65"/>
      <c r="M1712" s="65"/>
      <c r="N1712" s="83"/>
      <c r="O1712" s="125"/>
      <c r="P1712" s="83"/>
      <c r="Q1712" s="132"/>
      <c r="R1712" s="310"/>
      <c r="S1712" s="87"/>
      <c r="T1712" s="83"/>
      <c r="U1712" s="90"/>
      <c r="V1712" s="90"/>
      <c r="W1712" s="305" t="s">
        <v>326</v>
      </c>
      <c r="X1712" s="83" t="s">
        <v>21</v>
      </c>
      <c r="Y1712" s="91" t="str">
        <f>$Y$293</f>
        <v/>
      </c>
      <c r="Z1712" s="88"/>
      <c r="AA1712" s="88"/>
      <c r="AB1712" s="89"/>
      <c r="AC1712" s="87"/>
      <c r="AD1712" s="90"/>
      <c r="AE1712" s="90"/>
      <c r="AF1712" s="91"/>
      <c r="AG1712" s="45">
        <v>192.0</v>
      </c>
      <c r="AH1712" s="79"/>
      <c r="AI1712" s="80"/>
      <c r="AJ1712" s="80"/>
      <c r="AK1712" s="80"/>
      <c r="AL1712" s="14"/>
      <c r="AM1712" s="16" t="str">
        <f t="shared" si="10"/>
        <v>{s:'638757', v:192 , c:'放デイ４・有資格４・定超・未計画２・開減１・拘減・'},</v>
      </c>
      <c r="AN1712" s="16"/>
    </row>
    <row r="1713" ht="16.5" customHeight="1">
      <c r="A1713" s="29">
        <v>63.0</v>
      </c>
      <c r="B1713" s="30">
        <v>8758.0</v>
      </c>
      <c r="C1713" s="31">
        <v>1711.0</v>
      </c>
      <c r="D1713" s="32" t="s">
        <v>1907</v>
      </c>
      <c r="E1713" s="94"/>
      <c r="F1713" s="94"/>
      <c r="G1713" s="103"/>
      <c r="H1713" s="8"/>
      <c r="I1713" s="8"/>
      <c r="J1713" s="54"/>
      <c r="K1713" s="69"/>
      <c r="L1713" s="65"/>
      <c r="M1713" s="65"/>
      <c r="N1713" s="83"/>
      <c r="O1713" s="125"/>
      <c r="P1713" s="83"/>
      <c r="Q1713" s="132"/>
      <c r="R1713" s="310"/>
      <c r="S1713" s="87"/>
      <c r="T1713" s="83"/>
      <c r="U1713" s="90"/>
      <c r="V1713" s="90"/>
      <c r="W1713" s="306"/>
      <c r="X1713" s="56"/>
      <c r="Y1713" s="72"/>
      <c r="Z1713" s="73" t="s">
        <v>20</v>
      </c>
      <c r="AA1713" s="74" t="s">
        <v>21</v>
      </c>
      <c r="AB1713" s="92">
        <v>0.85</v>
      </c>
      <c r="AC1713" s="87"/>
      <c r="AD1713" s="90"/>
      <c r="AE1713" s="90"/>
      <c r="AF1713" s="91"/>
      <c r="AG1713" s="114">
        <v>162.0</v>
      </c>
      <c r="AH1713" s="79"/>
      <c r="AI1713" s="80"/>
      <c r="AJ1713" s="80"/>
      <c r="AK1713" s="80"/>
      <c r="AL1713" s="14"/>
      <c r="AM1713" s="16" t="str">
        <f t="shared" si="10"/>
        <v>{s:'638758', v:162 , c:'放デイ４・有資格４・定超・未計画２・開減１・評減・拘減・'},</v>
      </c>
      <c r="AN1713" s="16"/>
    </row>
    <row r="1714" ht="16.5" customHeight="1">
      <c r="A1714" s="29">
        <v>63.0</v>
      </c>
      <c r="B1714" s="30">
        <v>8759.0</v>
      </c>
      <c r="C1714" s="31">
        <v>1712.0</v>
      </c>
      <c r="D1714" s="32" t="s">
        <v>1908</v>
      </c>
      <c r="E1714" s="94"/>
      <c r="F1714" s="94"/>
      <c r="G1714" s="103"/>
      <c r="H1714" s="8"/>
      <c r="I1714" s="8"/>
      <c r="J1714" s="54"/>
      <c r="K1714" s="69"/>
      <c r="L1714" s="65"/>
      <c r="M1714" s="65"/>
      <c r="N1714" s="83"/>
      <c r="O1714" s="125"/>
      <c r="P1714" s="83"/>
      <c r="Q1714" s="132"/>
      <c r="R1714" s="310"/>
      <c r="S1714" s="87"/>
      <c r="T1714" s="83"/>
      <c r="U1714" s="90"/>
      <c r="V1714" s="90"/>
      <c r="W1714" s="305" t="s">
        <v>329</v>
      </c>
      <c r="X1714" s="83" t="s">
        <v>21</v>
      </c>
      <c r="Y1714" s="91" t="str">
        <f>$Y$295</f>
        <v/>
      </c>
      <c r="Z1714" s="77"/>
      <c r="AA1714" s="77"/>
      <c r="AB1714" s="72"/>
      <c r="AC1714" s="87"/>
      <c r="AD1714" s="90"/>
      <c r="AE1714" s="90"/>
      <c r="AF1714" s="91"/>
      <c r="AG1714" s="45">
        <v>235.0</v>
      </c>
      <c r="AH1714" s="79"/>
      <c r="AI1714" s="80"/>
      <c r="AJ1714" s="80"/>
      <c r="AK1714" s="80"/>
      <c r="AL1714" s="14"/>
      <c r="AM1714" s="16" t="str">
        <f t="shared" si="10"/>
        <v>{s:'638759', v:235 , c:'放デイ４・有資格４・定超・未計画２・開減２・拘減・'},</v>
      </c>
      <c r="AN1714" s="16"/>
    </row>
    <row r="1715" ht="16.5" customHeight="1">
      <c r="A1715" s="29">
        <v>63.0</v>
      </c>
      <c r="B1715" s="30">
        <v>8760.0</v>
      </c>
      <c r="C1715" s="31">
        <v>1713.0</v>
      </c>
      <c r="D1715" s="32" t="s">
        <v>1909</v>
      </c>
      <c r="E1715" s="94"/>
      <c r="F1715" s="94"/>
      <c r="G1715" s="103"/>
      <c r="H1715" s="8"/>
      <c r="I1715" s="8"/>
      <c r="J1715" s="54"/>
      <c r="K1715" s="69"/>
      <c r="L1715" s="65"/>
      <c r="M1715" s="65"/>
      <c r="N1715" s="83"/>
      <c r="O1715" s="125"/>
      <c r="P1715" s="83"/>
      <c r="Q1715" s="132"/>
      <c r="R1715" s="312"/>
      <c r="S1715" s="93"/>
      <c r="T1715" s="83"/>
      <c r="U1715" s="90"/>
      <c r="V1715" s="90"/>
      <c r="W1715" s="306"/>
      <c r="X1715" s="56"/>
      <c r="Y1715" s="72"/>
      <c r="Z1715" s="73" t="s">
        <v>20</v>
      </c>
      <c r="AA1715" s="74" t="s">
        <v>21</v>
      </c>
      <c r="AB1715" s="92">
        <v>0.85</v>
      </c>
      <c r="AC1715" s="93"/>
      <c r="AD1715" s="77"/>
      <c r="AE1715" s="77"/>
      <c r="AF1715" s="72"/>
      <c r="AG1715" s="45">
        <v>199.0</v>
      </c>
      <c r="AH1715" s="79"/>
      <c r="AI1715" s="80"/>
      <c r="AJ1715" s="80"/>
      <c r="AK1715" s="80"/>
      <c r="AL1715" s="14"/>
      <c r="AM1715" s="16" t="str">
        <f t="shared" si="10"/>
        <v>{s:'638760', v:199 , c:'放デイ４・有資格４・定超・未計画２・開減２・評減・拘減・'},</v>
      </c>
      <c r="AN1715" s="16"/>
    </row>
    <row r="1716" ht="16.5" customHeight="1">
      <c r="A1716" s="29">
        <v>63.0</v>
      </c>
      <c r="B1716" s="30">
        <v>8221.0</v>
      </c>
      <c r="C1716" s="31">
        <v>1714.0</v>
      </c>
      <c r="D1716" s="32" t="s">
        <v>1910</v>
      </c>
      <c r="E1716" s="94"/>
      <c r="F1716" s="94"/>
      <c r="G1716" s="102" t="s">
        <v>52</v>
      </c>
      <c r="H1716" s="35"/>
      <c r="I1716" s="35"/>
      <c r="J1716" s="36"/>
      <c r="K1716" s="168"/>
      <c r="L1716" s="7"/>
      <c r="M1716" s="38"/>
      <c r="N1716" s="7"/>
      <c r="O1716" s="52"/>
      <c r="P1716" s="8"/>
      <c r="Q1716" s="54"/>
      <c r="R1716" s="287"/>
      <c r="S1716" s="287"/>
      <c r="T1716" s="7"/>
      <c r="U1716" s="7"/>
      <c r="V1716" s="7"/>
      <c r="W1716" s="299"/>
      <c r="X1716" s="41"/>
      <c r="Y1716" s="42"/>
      <c r="Z1716" s="43"/>
      <c r="AA1716" s="43"/>
      <c r="AB1716" s="43"/>
      <c r="AC1716" s="288"/>
      <c r="AD1716" s="43"/>
      <c r="AE1716" s="43"/>
      <c r="AF1716" s="44"/>
      <c r="AG1716" s="45">
        <v>372.0</v>
      </c>
      <c r="AH1716" s="79"/>
      <c r="AI1716" s="80"/>
      <c r="AJ1716" s="80"/>
      <c r="AK1716" s="80"/>
      <c r="AL1716" s="14"/>
      <c r="AM1716" s="16" t="str">
        <f t="shared" si="10"/>
        <v>{s:'638221', v:372 , c:'放デイ５・定超・'},</v>
      </c>
      <c r="AN1716" s="16"/>
    </row>
    <row r="1717" ht="16.5" customHeight="1">
      <c r="A1717" s="29">
        <v>63.0</v>
      </c>
      <c r="B1717" s="30">
        <v>8771.0</v>
      </c>
      <c r="C1717" s="31">
        <v>1715.0</v>
      </c>
      <c r="D1717" s="32" t="s">
        <v>1911</v>
      </c>
      <c r="E1717" s="94"/>
      <c r="F1717" s="94"/>
      <c r="G1717" s="104"/>
      <c r="H1717" s="50" t="str">
        <f>'30放課後等デイ(基本１)'!G1727</f>
        <v/>
      </c>
      <c r="I1717" s="8" t="s">
        <v>9</v>
      </c>
      <c r="J1717" s="51"/>
      <c r="K1717" s="94"/>
      <c r="L1717" s="8"/>
      <c r="M1717" s="53"/>
      <c r="N1717" s="8"/>
      <c r="O1717" s="52"/>
      <c r="P1717" s="8"/>
      <c r="Q1717" s="54"/>
      <c r="R1717" s="302"/>
      <c r="S1717" s="302"/>
      <c r="T1717" s="8"/>
      <c r="U1717" s="8"/>
      <c r="V1717" s="8"/>
      <c r="W1717" s="303"/>
      <c r="X1717" s="56"/>
      <c r="Y1717" s="58"/>
      <c r="Z1717" s="59" t="s">
        <v>20</v>
      </c>
      <c r="AA1717" s="41" t="s">
        <v>21</v>
      </c>
      <c r="AB1717" s="60">
        <v>0.85</v>
      </c>
      <c r="AC1717" s="288"/>
      <c r="AD1717" s="43"/>
      <c r="AE1717" s="43"/>
      <c r="AF1717" s="44"/>
      <c r="AG1717" s="45">
        <v>316.0</v>
      </c>
      <c r="AH1717" s="79"/>
      <c r="AI1717" s="80"/>
      <c r="AJ1717" s="80"/>
      <c r="AK1717" s="80"/>
      <c r="AL1717" s="14"/>
      <c r="AM1717" s="16" t="str">
        <f t="shared" si="10"/>
        <v>{s:'638771', v:316 , c:'放デイ５・定超・評減・'},</v>
      </c>
      <c r="AN1717" s="16"/>
    </row>
    <row r="1718" ht="16.5" customHeight="1">
      <c r="A1718" s="29">
        <v>63.0</v>
      </c>
      <c r="B1718" s="30">
        <v>8222.0</v>
      </c>
      <c r="C1718" s="31">
        <v>1716.0</v>
      </c>
      <c r="D1718" s="32" t="s">
        <v>1912</v>
      </c>
      <c r="E1718" s="94"/>
      <c r="F1718" s="94"/>
      <c r="G1718" s="104"/>
      <c r="H1718" s="63"/>
      <c r="I1718" s="63"/>
      <c r="J1718" s="51"/>
      <c r="K1718" s="94"/>
      <c r="L1718" s="8"/>
      <c r="M1718" s="53"/>
      <c r="N1718" s="14"/>
      <c r="O1718" s="127"/>
      <c r="P1718" s="14"/>
      <c r="Q1718" s="144"/>
      <c r="R1718" s="304"/>
      <c r="S1718" s="304"/>
      <c r="T1718" s="8"/>
      <c r="U1718" s="8"/>
      <c r="V1718" s="8"/>
      <c r="W1718" s="305" t="s">
        <v>326</v>
      </c>
      <c r="X1718" s="41" t="s">
        <v>21</v>
      </c>
      <c r="Y1718" s="68" t="str">
        <f>$Y$293</f>
        <v/>
      </c>
      <c r="Z1718" s="88"/>
      <c r="AA1718" s="88"/>
      <c r="AB1718" s="88"/>
      <c r="AC1718" s="297"/>
      <c r="AD1718" s="88"/>
      <c r="AE1718" s="88"/>
      <c r="AF1718" s="89"/>
      <c r="AG1718" s="45">
        <v>260.0</v>
      </c>
      <c r="AH1718" s="79"/>
      <c r="AI1718" s="80"/>
      <c r="AJ1718" s="80"/>
      <c r="AK1718" s="80"/>
      <c r="AL1718" s="14"/>
      <c r="AM1718" s="16" t="str">
        <f t="shared" si="10"/>
        <v>{s:'638222', v:260 , c:'放デイ５・定超・開減１・'},</v>
      </c>
      <c r="AN1718" s="16"/>
    </row>
    <row r="1719" ht="16.5" customHeight="1">
      <c r="A1719" s="29">
        <v>63.0</v>
      </c>
      <c r="B1719" s="30">
        <v>8772.0</v>
      </c>
      <c r="C1719" s="31">
        <v>1717.0</v>
      </c>
      <c r="D1719" s="32" t="s">
        <v>1913</v>
      </c>
      <c r="E1719" s="94"/>
      <c r="F1719" s="94"/>
      <c r="G1719" s="104"/>
      <c r="H1719" s="63"/>
      <c r="I1719" s="63"/>
      <c r="J1719" s="51"/>
      <c r="K1719" s="94"/>
      <c r="L1719" s="8"/>
      <c r="M1719" s="53"/>
      <c r="N1719" s="14"/>
      <c r="O1719" s="127"/>
      <c r="P1719" s="14"/>
      <c r="Q1719" s="144"/>
      <c r="R1719" s="304"/>
      <c r="S1719" s="304"/>
      <c r="T1719" s="8"/>
      <c r="U1719" s="8"/>
      <c r="V1719" s="8"/>
      <c r="W1719" s="306"/>
      <c r="X1719" s="56"/>
      <c r="Y1719" s="72"/>
      <c r="Z1719" s="73" t="s">
        <v>20</v>
      </c>
      <c r="AA1719" s="74" t="s">
        <v>21</v>
      </c>
      <c r="AB1719" s="75">
        <v>0.85</v>
      </c>
      <c r="AC1719" s="288"/>
      <c r="AD1719" s="43"/>
      <c r="AE1719" s="43"/>
      <c r="AF1719" s="44"/>
      <c r="AG1719" s="45">
        <v>221.0</v>
      </c>
      <c r="AH1719" s="79"/>
      <c r="AI1719" s="80"/>
      <c r="AJ1719" s="80"/>
      <c r="AK1719" s="80"/>
      <c r="AL1719" s="14"/>
      <c r="AM1719" s="16" t="str">
        <f t="shared" si="10"/>
        <v>{s:'638772', v:221 , c:'放デイ５・定超・開減１・評減・'},</v>
      </c>
      <c r="AN1719" s="16"/>
    </row>
    <row r="1720" ht="16.5" customHeight="1">
      <c r="A1720" s="29">
        <v>63.0</v>
      </c>
      <c r="B1720" s="30">
        <v>8225.0</v>
      </c>
      <c r="C1720" s="31">
        <v>1718.0</v>
      </c>
      <c r="D1720" s="32" t="s">
        <v>1914</v>
      </c>
      <c r="E1720" s="94"/>
      <c r="F1720" s="94"/>
      <c r="G1720" s="104"/>
      <c r="H1720" s="63"/>
      <c r="I1720" s="63"/>
      <c r="J1720" s="51"/>
      <c r="K1720" s="94"/>
      <c r="L1720" s="8"/>
      <c r="M1720" s="53"/>
      <c r="N1720" s="14"/>
      <c r="O1720" s="127"/>
      <c r="P1720" s="14"/>
      <c r="Q1720" s="144"/>
      <c r="R1720" s="304"/>
      <c r="S1720" s="304"/>
      <c r="T1720" s="8"/>
      <c r="U1720" s="8"/>
      <c r="V1720" s="8"/>
      <c r="W1720" s="305" t="s">
        <v>329</v>
      </c>
      <c r="X1720" s="41" t="s">
        <v>21</v>
      </c>
      <c r="Y1720" s="68" t="str">
        <f>$Y$295</f>
        <v/>
      </c>
      <c r="Z1720" s="77"/>
      <c r="AA1720" s="77"/>
      <c r="AB1720" s="77"/>
      <c r="AC1720" s="292"/>
      <c r="AD1720" s="77"/>
      <c r="AE1720" s="77"/>
      <c r="AF1720" s="72"/>
      <c r="AG1720" s="45">
        <v>316.0</v>
      </c>
      <c r="AH1720" s="79"/>
      <c r="AI1720" s="80"/>
      <c r="AJ1720" s="80"/>
      <c r="AK1720" s="80"/>
      <c r="AL1720" s="14"/>
      <c r="AM1720" s="16" t="str">
        <f t="shared" si="10"/>
        <v>{s:'638225', v:316 , c:'放デイ５・定超・開減２・'},</v>
      </c>
      <c r="AN1720" s="16"/>
    </row>
    <row r="1721" ht="16.5" customHeight="1">
      <c r="A1721" s="29">
        <v>63.0</v>
      </c>
      <c r="B1721" s="30">
        <v>8773.0</v>
      </c>
      <c r="C1721" s="31">
        <v>1719.0</v>
      </c>
      <c r="D1721" s="32" t="s">
        <v>1915</v>
      </c>
      <c r="E1721" s="94"/>
      <c r="F1721" s="94"/>
      <c r="G1721" s="76"/>
      <c r="H1721" s="63"/>
      <c r="I1721" s="63"/>
      <c r="J1721" s="51"/>
      <c r="K1721" s="94"/>
      <c r="L1721" s="8"/>
      <c r="M1721" s="53"/>
      <c r="N1721" s="14"/>
      <c r="O1721" s="127"/>
      <c r="P1721" s="14"/>
      <c r="Q1721" s="144"/>
      <c r="R1721" s="304"/>
      <c r="S1721" s="304"/>
      <c r="T1721" s="8"/>
      <c r="U1721" s="8"/>
      <c r="V1721" s="8"/>
      <c r="W1721" s="306"/>
      <c r="X1721" s="56"/>
      <c r="Y1721" s="72"/>
      <c r="Z1721" s="73" t="s">
        <v>20</v>
      </c>
      <c r="AA1721" s="74" t="s">
        <v>21</v>
      </c>
      <c r="AB1721" s="75">
        <v>0.85</v>
      </c>
      <c r="AC1721" s="288"/>
      <c r="AD1721" s="43"/>
      <c r="AE1721" s="43"/>
      <c r="AF1721" s="44"/>
      <c r="AG1721" s="45">
        <v>269.0</v>
      </c>
      <c r="AH1721" s="79"/>
      <c r="AI1721" s="80"/>
      <c r="AJ1721" s="80"/>
      <c r="AK1721" s="80"/>
      <c r="AL1721" s="14"/>
      <c r="AM1721" s="16" t="str">
        <f t="shared" si="10"/>
        <v>{s:'638773', v:269 , c:'放デイ５・定超・開減２・評減・'},</v>
      </c>
      <c r="AN1721" s="16"/>
    </row>
    <row r="1722" ht="16.5" customHeight="1">
      <c r="A1722" s="29">
        <v>63.0</v>
      </c>
      <c r="B1722" s="30">
        <v>8774.0</v>
      </c>
      <c r="C1722" s="31">
        <v>1720.0</v>
      </c>
      <c r="D1722" s="32" t="s">
        <v>1916</v>
      </c>
      <c r="E1722" s="94"/>
      <c r="F1722" s="94"/>
      <c r="G1722" s="76"/>
      <c r="H1722" s="63"/>
      <c r="I1722" s="63"/>
      <c r="J1722" s="51"/>
      <c r="K1722" s="94"/>
      <c r="L1722" s="8"/>
      <c r="M1722" s="53"/>
      <c r="N1722" s="14"/>
      <c r="O1722" s="127"/>
      <c r="P1722" s="14"/>
      <c r="Q1722" s="144"/>
      <c r="R1722" s="304"/>
      <c r="S1722" s="304"/>
      <c r="T1722" s="8"/>
      <c r="U1722" s="8"/>
      <c r="V1722" s="8"/>
      <c r="W1722" s="299"/>
      <c r="X1722" s="41"/>
      <c r="Y1722" s="42"/>
      <c r="Z1722" s="43"/>
      <c r="AA1722" s="43"/>
      <c r="AB1722" s="44"/>
      <c r="AC1722" s="82" t="s">
        <v>30</v>
      </c>
      <c r="AD1722" s="83">
        <v>5.0</v>
      </c>
      <c r="AE1722" s="83"/>
      <c r="AF1722" s="84" t="s">
        <v>31</v>
      </c>
      <c r="AG1722" s="45">
        <v>367.0</v>
      </c>
      <c r="AH1722" s="79"/>
      <c r="AI1722" s="80"/>
      <c r="AJ1722" s="80"/>
      <c r="AK1722" s="80"/>
      <c r="AL1722" s="14"/>
      <c r="AM1722" s="16" t="str">
        <f t="shared" si="10"/>
        <v>{s:'638774', v:367 , c:'放デイ５・定超・拘減・'},</v>
      </c>
      <c r="AN1722" s="16"/>
    </row>
    <row r="1723" ht="16.5" customHeight="1">
      <c r="A1723" s="29">
        <v>63.0</v>
      </c>
      <c r="B1723" s="30">
        <v>8775.0</v>
      </c>
      <c r="C1723" s="31">
        <v>1721.0</v>
      </c>
      <c r="D1723" s="32" t="s">
        <v>1917</v>
      </c>
      <c r="E1723" s="94"/>
      <c r="F1723" s="94"/>
      <c r="G1723" s="76"/>
      <c r="H1723" s="63"/>
      <c r="I1723" s="63"/>
      <c r="J1723" s="51"/>
      <c r="K1723" s="94"/>
      <c r="L1723" s="8"/>
      <c r="M1723" s="53"/>
      <c r="N1723" s="14"/>
      <c r="O1723" s="127"/>
      <c r="P1723" s="14"/>
      <c r="Q1723" s="144"/>
      <c r="R1723" s="304"/>
      <c r="S1723" s="304"/>
      <c r="T1723" s="8"/>
      <c r="U1723" s="8"/>
      <c r="V1723" s="8"/>
      <c r="W1723" s="303"/>
      <c r="X1723" s="56"/>
      <c r="Y1723" s="58"/>
      <c r="Z1723" s="59" t="s">
        <v>20</v>
      </c>
      <c r="AA1723" s="41" t="s">
        <v>21</v>
      </c>
      <c r="AB1723" s="86">
        <v>0.85</v>
      </c>
      <c r="AC1723" s="87"/>
      <c r="AD1723" s="83"/>
      <c r="AE1723" s="83"/>
      <c r="AF1723" s="84"/>
      <c r="AG1723" s="45">
        <v>311.0</v>
      </c>
      <c r="AH1723" s="79"/>
      <c r="AI1723" s="80"/>
      <c r="AJ1723" s="80"/>
      <c r="AK1723" s="80"/>
      <c r="AL1723" s="14"/>
      <c r="AM1723" s="16" t="str">
        <f t="shared" si="10"/>
        <v>{s:'638775', v:311 , c:'放デイ５・定超・評減・拘減・'},</v>
      </c>
      <c r="AN1723" s="16"/>
    </row>
    <row r="1724" ht="16.5" customHeight="1">
      <c r="A1724" s="29">
        <v>63.0</v>
      </c>
      <c r="B1724" s="30">
        <v>8776.0</v>
      </c>
      <c r="C1724" s="31">
        <v>1722.0</v>
      </c>
      <c r="D1724" s="32" t="s">
        <v>1918</v>
      </c>
      <c r="E1724" s="94"/>
      <c r="F1724" s="94"/>
      <c r="G1724" s="76"/>
      <c r="H1724" s="63"/>
      <c r="I1724" s="63"/>
      <c r="J1724" s="51"/>
      <c r="K1724" s="94"/>
      <c r="L1724" s="8"/>
      <c r="M1724" s="53"/>
      <c r="N1724" s="14"/>
      <c r="O1724" s="127"/>
      <c r="P1724" s="14"/>
      <c r="Q1724" s="144"/>
      <c r="R1724" s="304"/>
      <c r="S1724" s="304"/>
      <c r="T1724" s="8"/>
      <c r="U1724" s="8"/>
      <c r="V1724" s="8"/>
      <c r="W1724" s="305" t="s">
        <v>326</v>
      </c>
      <c r="X1724" s="83" t="s">
        <v>21</v>
      </c>
      <c r="Y1724" s="91">
        <v>0.7</v>
      </c>
      <c r="Z1724" s="88"/>
      <c r="AA1724" s="88"/>
      <c r="AB1724" s="89"/>
      <c r="AC1724" s="87"/>
      <c r="AD1724" s="90"/>
      <c r="AE1724" s="90"/>
      <c r="AF1724" s="91"/>
      <c r="AG1724" s="45">
        <v>255.0</v>
      </c>
      <c r="AH1724" s="79"/>
      <c r="AI1724" s="80"/>
      <c r="AJ1724" s="80"/>
      <c r="AK1724" s="80"/>
      <c r="AL1724" s="14"/>
      <c r="AM1724" s="16" t="str">
        <f t="shared" si="10"/>
        <v>{s:'638776', v:255 , c:'放デイ５・定超・開減１・拘減・'},</v>
      </c>
      <c r="AN1724" s="16"/>
    </row>
    <row r="1725" ht="16.5" customHeight="1">
      <c r="A1725" s="29">
        <v>63.0</v>
      </c>
      <c r="B1725" s="30">
        <v>8777.0</v>
      </c>
      <c r="C1725" s="31">
        <v>1723.0</v>
      </c>
      <c r="D1725" s="32" t="s">
        <v>1919</v>
      </c>
      <c r="E1725" s="94"/>
      <c r="F1725" s="94"/>
      <c r="G1725" s="76"/>
      <c r="H1725" s="63"/>
      <c r="I1725" s="63"/>
      <c r="J1725" s="51"/>
      <c r="K1725" s="94"/>
      <c r="L1725" s="8"/>
      <c r="M1725" s="53"/>
      <c r="N1725" s="14"/>
      <c r="O1725" s="127"/>
      <c r="P1725" s="14"/>
      <c r="Q1725" s="144"/>
      <c r="R1725" s="304"/>
      <c r="S1725" s="304"/>
      <c r="T1725" s="8"/>
      <c r="U1725" s="8"/>
      <c r="V1725" s="8"/>
      <c r="W1725" s="306"/>
      <c r="X1725" s="56"/>
      <c r="Y1725" s="72"/>
      <c r="Z1725" s="73" t="s">
        <v>20</v>
      </c>
      <c r="AA1725" s="74" t="s">
        <v>21</v>
      </c>
      <c r="AB1725" s="92">
        <v>0.85</v>
      </c>
      <c r="AC1725" s="313"/>
      <c r="AD1725" s="90"/>
      <c r="AE1725" s="90"/>
      <c r="AF1725" s="91"/>
      <c r="AG1725" s="45">
        <v>216.0</v>
      </c>
      <c r="AH1725" s="79"/>
      <c r="AI1725" s="80"/>
      <c r="AJ1725" s="80"/>
      <c r="AK1725" s="80"/>
      <c r="AL1725" s="14"/>
      <c r="AM1725" s="16" t="str">
        <f t="shared" si="10"/>
        <v>{s:'638777', v:216 , c:'放デイ５・定超・開減１・評減・拘減・'},</v>
      </c>
      <c r="AN1725" s="16"/>
    </row>
    <row r="1726" ht="16.5" customHeight="1">
      <c r="A1726" s="29">
        <v>63.0</v>
      </c>
      <c r="B1726" s="30">
        <v>8778.0</v>
      </c>
      <c r="C1726" s="31">
        <v>1724.0</v>
      </c>
      <c r="D1726" s="32" t="s">
        <v>1920</v>
      </c>
      <c r="E1726" s="94"/>
      <c r="F1726" s="94"/>
      <c r="G1726" s="76"/>
      <c r="H1726" s="63"/>
      <c r="I1726" s="63"/>
      <c r="J1726" s="51"/>
      <c r="K1726" s="94"/>
      <c r="L1726" s="8"/>
      <c r="M1726" s="53"/>
      <c r="N1726" s="14"/>
      <c r="O1726" s="127"/>
      <c r="P1726" s="14"/>
      <c r="Q1726" s="144"/>
      <c r="R1726" s="304"/>
      <c r="S1726" s="304"/>
      <c r="T1726" s="8"/>
      <c r="U1726" s="8"/>
      <c r="V1726" s="8"/>
      <c r="W1726" s="305" t="s">
        <v>329</v>
      </c>
      <c r="X1726" s="83" t="s">
        <v>21</v>
      </c>
      <c r="Y1726" s="91">
        <v>0.85</v>
      </c>
      <c r="Z1726" s="77"/>
      <c r="AA1726" s="77"/>
      <c r="AB1726" s="72"/>
      <c r="AC1726" s="314"/>
      <c r="AD1726" s="90"/>
      <c r="AE1726" s="90"/>
      <c r="AF1726" s="91"/>
      <c r="AG1726" s="45">
        <v>311.0</v>
      </c>
      <c r="AH1726" s="79"/>
      <c r="AI1726" s="80"/>
      <c r="AJ1726" s="80"/>
      <c r="AK1726" s="80"/>
      <c r="AL1726" s="14"/>
      <c r="AM1726" s="16" t="str">
        <f t="shared" si="10"/>
        <v>{s:'638778', v:311 , c:'放デイ５・定超・開減２・拘減・'},</v>
      </c>
      <c r="AN1726" s="16"/>
    </row>
    <row r="1727" ht="16.5" customHeight="1">
      <c r="A1727" s="29">
        <v>63.0</v>
      </c>
      <c r="B1727" s="30">
        <v>8779.0</v>
      </c>
      <c r="C1727" s="31">
        <v>1725.0</v>
      </c>
      <c r="D1727" s="32" t="s">
        <v>1921</v>
      </c>
      <c r="E1727" s="94"/>
      <c r="F1727" s="94"/>
      <c r="G1727" s="76"/>
      <c r="H1727" s="63"/>
      <c r="I1727" s="63"/>
      <c r="J1727" s="51"/>
      <c r="K1727" s="94"/>
      <c r="L1727" s="8"/>
      <c r="M1727" s="53"/>
      <c r="N1727" s="14"/>
      <c r="O1727" s="127"/>
      <c r="P1727" s="14"/>
      <c r="Q1727" s="144"/>
      <c r="R1727" s="304"/>
      <c r="S1727" s="304"/>
      <c r="T1727" s="8"/>
      <c r="U1727" s="8"/>
      <c r="V1727" s="8"/>
      <c r="W1727" s="306"/>
      <c r="X1727" s="56"/>
      <c r="Y1727" s="72"/>
      <c r="Z1727" s="73" t="s">
        <v>20</v>
      </c>
      <c r="AA1727" s="74" t="s">
        <v>21</v>
      </c>
      <c r="AB1727" s="92">
        <v>0.85</v>
      </c>
      <c r="AC1727" s="292"/>
      <c r="AD1727" s="77"/>
      <c r="AE1727" s="77"/>
      <c r="AF1727" s="72"/>
      <c r="AG1727" s="45">
        <v>264.0</v>
      </c>
      <c r="AH1727" s="79"/>
      <c r="AI1727" s="80"/>
      <c r="AJ1727" s="80"/>
      <c r="AK1727" s="80"/>
      <c r="AL1727" s="14"/>
      <c r="AM1727" s="16" t="str">
        <f t="shared" si="10"/>
        <v>{s:'638779', v:264 , c:'放デイ５・定超・開減２・評減・拘減・'},</v>
      </c>
      <c r="AN1727" s="16"/>
    </row>
    <row r="1728" ht="16.5" customHeight="1">
      <c r="A1728" s="29">
        <v>63.0</v>
      </c>
      <c r="B1728" s="30">
        <v>8223.0</v>
      </c>
      <c r="C1728" s="31">
        <v>1726.0</v>
      </c>
      <c r="D1728" s="32" t="s">
        <v>1922</v>
      </c>
      <c r="E1728" s="94"/>
      <c r="F1728" s="94"/>
      <c r="G1728" s="307"/>
      <c r="H1728" s="8"/>
      <c r="I1728" s="8"/>
      <c r="J1728" s="54"/>
      <c r="K1728" s="94"/>
      <c r="L1728" s="65"/>
      <c r="M1728" s="65"/>
      <c r="N1728" s="8"/>
      <c r="O1728" s="52"/>
      <c r="P1728" s="8"/>
      <c r="Q1728" s="54"/>
      <c r="R1728" s="33" t="s">
        <v>23</v>
      </c>
      <c r="S1728" s="130" t="s">
        <v>24</v>
      </c>
      <c r="T1728" s="7"/>
      <c r="U1728" s="7"/>
      <c r="V1728" s="39"/>
      <c r="W1728" s="299"/>
      <c r="X1728" s="41"/>
      <c r="Y1728" s="42"/>
      <c r="Z1728" s="43"/>
      <c r="AA1728" s="43"/>
      <c r="AB1728" s="43"/>
      <c r="AC1728" s="288"/>
      <c r="AD1728" s="43"/>
      <c r="AE1728" s="43"/>
      <c r="AF1728" s="44"/>
      <c r="AG1728" s="45">
        <v>260.0</v>
      </c>
      <c r="AH1728" s="79"/>
      <c r="AI1728" s="80"/>
      <c r="AJ1728" s="80"/>
      <c r="AK1728" s="80"/>
      <c r="AL1728" s="14"/>
      <c r="AM1728" s="16" t="str">
        <f t="shared" si="10"/>
        <v>{s:'638223', v:260 , c:'放デイ５・定超・未計画・'},</v>
      </c>
      <c r="AN1728" s="16"/>
    </row>
    <row r="1729" ht="16.5" customHeight="1">
      <c r="A1729" s="29">
        <v>63.0</v>
      </c>
      <c r="B1729" s="30">
        <v>8780.0</v>
      </c>
      <c r="C1729" s="31">
        <v>1727.0</v>
      </c>
      <c r="D1729" s="32" t="s">
        <v>1923</v>
      </c>
      <c r="E1729" s="94"/>
      <c r="F1729" s="94"/>
      <c r="G1729" s="307"/>
      <c r="H1729" s="63"/>
      <c r="I1729" s="8"/>
      <c r="J1729" s="54"/>
      <c r="K1729" s="94"/>
      <c r="L1729" s="65"/>
      <c r="M1729" s="65"/>
      <c r="N1729" s="8"/>
      <c r="O1729" s="52"/>
      <c r="P1729" s="8"/>
      <c r="Q1729" s="54"/>
      <c r="R1729" s="48"/>
      <c r="S1729" s="87"/>
      <c r="T1729" s="83" t="s">
        <v>21</v>
      </c>
      <c r="U1729" s="90">
        <v>0.7</v>
      </c>
      <c r="V1729" s="54"/>
      <c r="W1729" s="303"/>
      <c r="X1729" s="56"/>
      <c r="Y1729" s="58"/>
      <c r="Z1729" s="59" t="s">
        <v>20</v>
      </c>
      <c r="AA1729" s="41" t="s">
        <v>21</v>
      </c>
      <c r="AB1729" s="60">
        <v>0.85</v>
      </c>
      <c r="AC1729" s="288"/>
      <c r="AD1729" s="43"/>
      <c r="AE1729" s="43"/>
      <c r="AF1729" s="44"/>
      <c r="AG1729" s="45">
        <v>221.0</v>
      </c>
      <c r="AH1729" s="79"/>
      <c r="AI1729" s="80"/>
      <c r="AJ1729" s="80"/>
      <c r="AK1729" s="80"/>
      <c r="AL1729" s="14"/>
      <c r="AM1729" s="16" t="str">
        <f t="shared" si="10"/>
        <v>{s:'638780', v:221 , c:'放デイ５・定超・未計画・評減・'},</v>
      </c>
      <c r="AN1729" s="16"/>
    </row>
    <row r="1730" ht="16.5" customHeight="1">
      <c r="A1730" s="29">
        <v>63.0</v>
      </c>
      <c r="B1730" s="30">
        <v>8224.0</v>
      </c>
      <c r="C1730" s="31">
        <v>1728.0</v>
      </c>
      <c r="D1730" s="32" t="s">
        <v>1924</v>
      </c>
      <c r="E1730" s="94"/>
      <c r="F1730" s="94"/>
      <c r="G1730" s="103"/>
      <c r="H1730" s="8"/>
      <c r="I1730" s="8"/>
      <c r="J1730" s="54"/>
      <c r="K1730" s="69"/>
      <c r="L1730" s="65"/>
      <c r="M1730" s="65"/>
      <c r="N1730" s="83"/>
      <c r="O1730" s="125"/>
      <c r="P1730" s="83"/>
      <c r="Q1730" s="132"/>
      <c r="R1730" s="48"/>
      <c r="S1730" s="87"/>
      <c r="T1730" s="83"/>
      <c r="U1730" s="90"/>
      <c r="V1730" s="91"/>
      <c r="W1730" s="305" t="s">
        <v>326</v>
      </c>
      <c r="X1730" s="41" t="s">
        <v>21</v>
      </c>
      <c r="Y1730" s="68" t="str">
        <f>$Y$293</f>
        <v/>
      </c>
      <c r="Z1730" s="88"/>
      <c r="AA1730" s="88"/>
      <c r="AB1730" s="88"/>
      <c r="AC1730" s="297"/>
      <c r="AD1730" s="88"/>
      <c r="AE1730" s="88"/>
      <c r="AF1730" s="89"/>
      <c r="AG1730" s="45">
        <v>182.0</v>
      </c>
      <c r="AH1730" s="79"/>
      <c r="AI1730" s="80"/>
      <c r="AJ1730" s="80"/>
      <c r="AK1730" s="80"/>
      <c r="AL1730" s="14"/>
      <c r="AM1730" s="16" t="str">
        <f t="shared" si="10"/>
        <v>{s:'638224', v:182 , c:'放デイ５・定超・未計画・開減１・'},</v>
      </c>
      <c r="AN1730" s="16"/>
    </row>
    <row r="1731" ht="16.5" customHeight="1">
      <c r="A1731" s="29">
        <v>63.0</v>
      </c>
      <c r="B1731" s="30">
        <v>8781.0</v>
      </c>
      <c r="C1731" s="31">
        <v>1729.0</v>
      </c>
      <c r="D1731" s="32" t="s">
        <v>1925</v>
      </c>
      <c r="E1731" s="94"/>
      <c r="F1731" s="94"/>
      <c r="G1731" s="103"/>
      <c r="H1731" s="8"/>
      <c r="I1731" s="8"/>
      <c r="J1731" s="54"/>
      <c r="K1731" s="69"/>
      <c r="L1731" s="65"/>
      <c r="M1731" s="65"/>
      <c r="N1731" s="83"/>
      <c r="O1731" s="125"/>
      <c r="P1731" s="83"/>
      <c r="Q1731" s="132"/>
      <c r="R1731" s="48"/>
      <c r="S1731" s="309"/>
      <c r="T1731" s="83"/>
      <c r="U1731" s="90"/>
      <c r="V1731" s="91"/>
      <c r="W1731" s="306"/>
      <c r="X1731" s="56"/>
      <c r="Y1731" s="72"/>
      <c r="Z1731" s="73" t="s">
        <v>20</v>
      </c>
      <c r="AA1731" s="74" t="s">
        <v>21</v>
      </c>
      <c r="AB1731" s="75">
        <v>0.85</v>
      </c>
      <c r="AC1731" s="288"/>
      <c r="AD1731" s="43"/>
      <c r="AE1731" s="43"/>
      <c r="AF1731" s="44"/>
      <c r="AG1731" s="45">
        <v>155.0</v>
      </c>
      <c r="AH1731" s="79"/>
      <c r="AI1731" s="80"/>
      <c r="AJ1731" s="80"/>
      <c r="AK1731" s="80"/>
      <c r="AL1731" s="14"/>
      <c r="AM1731" s="16" t="str">
        <f t="shared" si="10"/>
        <v>{s:'638781', v:155 , c:'放デイ５・定超・未計画・開減１・評減・'},</v>
      </c>
      <c r="AN1731" s="16"/>
    </row>
    <row r="1732" ht="16.5" customHeight="1">
      <c r="A1732" s="29">
        <v>63.0</v>
      </c>
      <c r="B1732" s="30">
        <v>8226.0</v>
      </c>
      <c r="C1732" s="31">
        <v>1730.0</v>
      </c>
      <c r="D1732" s="32" t="s">
        <v>1926</v>
      </c>
      <c r="E1732" s="94"/>
      <c r="F1732" s="94"/>
      <c r="G1732" s="103"/>
      <c r="H1732" s="8"/>
      <c r="I1732" s="8"/>
      <c r="J1732" s="54"/>
      <c r="K1732" s="69"/>
      <c r="L1732" s="65"/>
      <c r="M1732" s="65"/>
      <c r="N1732" s="83"/>
      <c r="O1732" s="125"/>
      <c r="P1732" s="83"/>
      <c r="Q1732" s="132"/>
      <c r="R1732" s="308"/>
      <c r="S1732" s="309"/>
      <c r="T1732" s="83"/>
      <c r="U1732" s="90"/>
      <c r="V1732" s="91"/>
      <c r="W1732" s="305" t="s">
        <v>329</v>
      </c>
      <c r="X1732" s="41" t="s">
        <v>21</v>
      </c>
      <c r="Y1732" s="68" t="str">
        <f>$Y$295</f>
        <v/>
      </c>
      <c r="Z1732" s="77"/>
      <c r="AA1732" s="77"/>
      <c r="AB1732" s="77"/>
      <c r="AC1732" s="292"/>
      <c r="AD1732" s="77"/>
      <c r="AE1732" s="77"/>
      <c r="AF1732" s="72"/>
      <c r="AG1732" s="45">
        <v>221.0</v>
      </c>
      <c r="AH1732" s="79"/>
      <c r="AI1732" s="80"/>
      <c r="AJ1732" s="80"/>
      <c r="AK1732" s="80"/>
      <c r="AL1732" s="14"/>
      <c r="AM1732" s="16" t="str">
        <f t="shared" si="10"/>
        <v>{s:'638226', v:221 , c:'放デイ５・定超・未計画・開減２・'},</v>
      </c>
      <c r="AN1732" s="16"/>
    </row>
    <row r="1733" ht="16.5" customHeight="1">
      <c r="A1733" s="29">
        <v>63.0</v>
      </c>
      <c r="B1733" s="30">
        <v>8782.0</v>
      </c>
      <c r="C1733" s="31">
        <v>1731.0</v>
      </c>
      <c r="D1733" s="32" t="s">
        <v>1927</v>
      </c>
      <c r="E1733" s="94"/>
      <c r="F1733" s="94"/>
      <c r="G1733" s="103"/>
      <c r="H1733" s="8"/>
      <c r="I1733" s="8"/>
      <c r="J1733" s="54"/>
      <c r="K1733" s="69"/>
      <c r="L1733" s="65"/>
      <c r="M1733" s="65"/>
      <c r="N1733" s="83"/>
      <c r="O1733" s="125"/>
      <c r="P1733" s="83"/>
      <c r="Q1733" s="132"/>
      <c r="R1733" s="308"/>
      <c r="S1733" s="309"/>
      <c r="T1733" s="83"/>
      <c r="U1733" s="90"/>
      <c r="V1733" s="91"/>
      <c r="W1733" s="306"/>
      <c r="X1733" s="56"/>
      <c r="Y1733" s="72"/>
      <c r="Z1733" s="73" t="s">
        <v>20</v>
      </c>
      <c r="AA1733" s="74" t="s">
        <v>21</v>
      </c>
      <c r="AB1733" s="75">
        <v>0.85</v>
      </c>
      <c r="AC1733" s="288"/>
      <c r="AD1733" s="43"/>
      <c r="AE1733" s="43"/>
      <c r="AF1733" s="44"/>
      <c r="AG1733" s="45">
        <v>188.0</v>
      </c>
      <c r="AH1733" s="79"/>
      <c r="AI1733" s="80"/>
      <c r="AJ1733" s="80"/>
      <c r="AK1733" s="80"/>
      <c r="AL1733" s="14"/>
      <c r="AM1733" s="16" t="str">
        <f t="shared" si="10"/>
        <v>{s:'638782', v:188 , c:'放デイ５・定超・未計画・開減２・評減・'},</v>
      </c>
      <c r="AN1733" s="16"/>
    </row>
    <row r="1734" ht="16.5" customHeight="1">
      <c r="A1734" s="29">
        <v>63.0</v>
      </c>
      <c r="B1734" s="30">
        <v>8783.0</v>
      </c>
      <c r="C1734" s="31">
        <v>1732.0</v>
      </c>
      <c r="D1734" s="32" t="s">
        <v>1928</v>
      </c>
      <c r="E1734" s="94"/>
      <c r="F1734" s="94"/>
      <c r="G1734" s="103"/>
      <c r="H1734" s="8"/>
      <c r="I1734" s="8"/>
      <c r="J1734" s="54"/>
      <c r="K1734" s="69"/>
      <c r="L1734" s="65"/>
      <c r="M1734" s="65"/>
      <c r="N1734" s="83"/>
      <c r="O1734" s="125"/>
      <c r="P1734" s="83"/>
      <c r="Q1734" s="132"/>
      <c r="R1734" s="308"/>
      <c r="S1734" s="309"/>
      <c r="T1734" s="83"/>
      <c r="U1734" s="90"/>
      <c r="V1734" s="91"/>
      <c r="W1734" s="299"/>
      <c r="X1734" s="41"/>
      <c r="Y1734" s="42"/>
      <c r="Z1734" s="43"/>
      <c r="AA1734" s="43"/>
      <c r="AB1734" s="44"/>
      <c r="AC1734" s="82" t="s">
        <v>30</v>
      </c>
      <c r="AD1734" s="83">
        <v>5.0</v>
      </c>
      <c r="AE1734" s="83"/>
      <c r="AF1734" s="84" t="s">
        <v>31</v>
      </c>
      <c r="AG1734" s="45">
        <v>255.0</v>
      </c>
      <c r="AH1734" s="79"/>
      <c r="AI1734" s="80"/>
      <c r="AJ1734" s="80"/>
      <c r="AK1734" s="80"/>
      <c r="AL1734" s="14"/>
      <c r="AM1734" s="16" t="str">
        <f t="shared" si="10"/>
        <v>{s:'638783', v:255 , c:'放デイ５・定超・未計画・拘減・'},</v>
      </c>
      <c r="AN1734" s="16"/>
    </row>
    <row r="1735" ht="16.5" customHeight="1">
      <c r="A1735" s="29">
        <v>63.0</v>
      </c>
      <c r="B1735" s="30">
        <v>8784.0</v>
      </c>
      <c r="C1735" s="31">
        <v>1733.0</v>
      </c>
      <c r="D1735" s="32" t="s">
        <v>1929</v>
      </c>
      <c r="E1735" s="94"/>
      <c r="F1735" s="94"/>
      <c r="G1735" s="103"/>
      <c r="H1735" s="8"/>
      <c r="I1735" s="8"/>
      <c r="J1735" s="54"/>
      <c r="K1735" s="69"/>
      <c r="L1735" s="65"/>
      <c r="M1735" s="65"/>
      <c r="N1735" s="83"/>
      <c r="O1735" s="125"/>
      <c r="P1735" s="83"/>
      <c r="Q1735" s="132"/>
      <c r="R1735" s="310"/>
      <c r="S1735" s="309"/>
      <c r="T1735" s="83"/>
      <c r="U1735" s="90"/>
      <c r="V1735" s="91"/>
      <c r="W1735" s="303"/>
      <c r="X1735" s="56"/>
      <c r="Y1735" s="58"/>
      <c r="Z1735" s="59" t="s">
        <v>20</v>
      </c>
      <c r="AA1735" s="41" t="s">
        <v>21</v>
      </c>
      <c r="AB1735" s="86">
        <v>0.85</v>
      </c>
      <c r="AC1735" s="87"/>
      <c r="AD1735" s="83"/>
      <c r="AE1735" s="83"/>
      <c r="AF1735" s="84"/>
      <c r="AG1735" s="45">
        <v>216.0</v>
      </c>
      <c r="AH1735" s="79"/>
      <c r="AI1735" s="80"/>
      <c r="AJ1735" s="80"/>
      <c r="AK1735" s="80"/>
      <c r="AL1735" s="14"/>
      <c r="AM1735" s="16" t="str">
        <f t="shared" si="10"/>
        <v>{s:'638784', v:216 , c:'放デイ５・定超・未計画・評減・拘減・'},</v>
      </c>
      <c r="AN1735" s="16"/>
    </row>
    <row r="1736" ht="16.5" customHeight="1">
      <c r="A1736" s="29">
        <v>63.0</v>
      </c>
      <c r="B1736" s="30">
        <v>8785.0</v>
      </c>
      <c r="C1736" s="31">
        <v>1734.0</v>
      </c>
      <c r="D1736" s="32" t="s">
        <v>1930</v>
      </c>
      <c r="E1736" s="94"/>
      <c r="F1736" s="94"/>
      <c r="G1736" s="103"/>
      <c r="H1736" s="8"/>
      <c r="I1736" s="8"/>
      <c r="J1736" s="54"/>
      <c r="K1736" s="69"/>
      <c r="L1736" s="65"/>
      <c r="M1736" s="65"/>
      <c r="N1736" s="83"/>
      <c r="O1736" s="125"/>
      <c r="P1736" s="83"/>
      <c r="Q1736" s="132"/>
      <c r="R1736" s="310"/>
      <c r="S1736" s="309"/>
      <c r="T1736" s="83"/>
      <c r="U1736" s="90"/>
      <c r="V1736" s="91"/>
      <c r="W1736" s="305" t="s">
        <v>326</v>
      </c>
      <c r="X1736" s="83" t="s">
        <v>21</v>
      </c>
      <c r="Y1736" s="91" t="str">
        <f>$Y$293</f>
        <v/>
      </c>
      <c r="Z1736" s="88"/>
      <c r="AA1736" s="88"/>
      <c r="AB1736" s="89"/>
      <c r="AC1736" s="87"/>
      <c r="AD1736" s="90"/>
      <c r="AE1736" s="90"/>
      <c r="AF1736" s="91"/>
      <c r="AG1736" s="45">
        <v>177.0</v>
      </c>
      <c r="AH1736" s="79"/>
      <c r="AI1736" s="80"/>
      <c r="AJ1736" s="80"/>
      <c r="AK1736" s="80"/>
      <c r="AL1736" s="14"/>
      <c r="AM1736" s="16" t="str">
        <f t="shared" si="10"/>
        <v>{s:'638785', v:177 , c:'放デイ５・定超・未計画・開減１・拘減・'},</v>
      </c>
      <c r="AN1736" s="16"/>
    </row>
    <row r="1737" ht="16.5" customHeight="1">
      <c r="A1737" s="29">
        <v>63.0</v>
      </c>
      <c r="B1737" s="30">
        <v>8786.0</v>
      </c>
      <c r="C1737" s="31">
        <v>1735.0</v>
      </c>
      <c r="D1737" s="32" t="s">
        <v>1931</v>
      </c>
      <c r="E1737" s="94"/>
      <c r="F1737" s="94"/>
      <c r="G1737" s="103"/>
      <c r="H1737" s="8"/>
      <c r="I1737" s="8"/>
      <c r="J1737" s="54"/>
      <c r="K1737" s="69"/>
      <c r="L1737" s="65"/>
      <c r="M1737" s="65"/>
      <c r="N1737" s="83"/>
      <c r="O1737" s="125"/>
      <c r="P1737" s="83"/>
      <c r="Q1737" s="132"/>
      <c r="R1737" s="310"/>
      <c r="S1737" s="309"/>
      <c r="T1737" s="83"/>
      <c r="U1737" s="90"/>
      <c r="V1737" s="91"/>
      <c r="W1737" s="306"/>
      <c r="X1737" s="56"/>
      <c r="Y1737" s="72"/>
      <c r="Z1737" s="73" t="s">
        <v>20</v>
      </c>
      <c r="AA1737" s="74" t="s">
        <v>21</v>
      </c>
      <c r="AB1737" s="92">
        <v>0.85</v>
      </c>
      <c r="AC1737" s="87"/>
      <c r="AD1737" s="90"/>
      <c r="AE1737" s="90"/>
      <c r="AF1737" s="91"/>
      <c r="AG1737" s="45">
        <v>150.0</v>
      </c>
      <c r="AH1737" s="79"/>
      <c r="AI1737" s="80"/>
      <c r="AJ1737" s="80"/>
      <c r="AK1737" s="80"/>
      <c r="AL1737" s="14"/>
      <c r="AM1737" s="16" t="str">
        <f t="shared" si="10"/>
        <v>{s:'638786', v:150 , c:'放デイ５・定超・未計画・開減１・評減・拘減・'},</v>
      </c>
      <c r="AN1737" s="16"/>
    </row>
    <row r="1738" ht="16.5" customHeight="1">
      <c r="A1738" s="29">
        <v>63.0</v>
      </c>
      <c r="B1738" s="30">
        <v>8787.0</v>
      </c>
      <c r="C1738" s="31">
        <v>1736.0</v>
      </c>
      <c r="D1738" s="32" t="s">
        <v>1932</v>
      </c>
      <c r="E1738" s="94"/>
      <c r="F1738" s="94"/>
      <c r="G1738" s="103"/>
      <c r="H1738" s="8"/>
      <c r="I1738" s="8"/>
      <c r="J1738" s="54"/>
      <c r="K1738" s="69"/>
      <c r="L1738" s="65"/>
      <c r="M1738" s="65"/>
      <c r="N1738" s="83"/>
      <c r="O1738" s="125"/>
      <c r="P1738" s="83"/>
      <c r="Q1738" s="132"/>
      <c r="R1738" s="310"/>
      <c r="S1738" s="309"/>
      <c r="T1738" s="83"/>
      <c r="U1738" s="90"/>
      <c r="V1738" s="91"/>
      <c r="W1738" s="305" t="s">
        <v>329</v>
      </c>
      <c r="X1738" s="83" t="s">
        <v>21</v>
      </c>
      <c r="Y1738" s="91" t="str">
        <f>$Y$295</f>
        <v/>
      </c>
      <c r="Z1738" s="77"/>
      <c r="AA1738" s="77"/>
      <c r="AB1738" s="72"/>
      <c r="AC1738" s="87"/>
      <c r="AD1738" s="90"/>
      <c r="AE1738" s="90"/>
      <c r="AF1738" s="91"/>
      <c r="AG1738" s="45">
        <v>216.0</v>
      </c>
      <c r="AH1738" s="79"/>
      <c r="AI1738" s="80"/>
      <c r="AJ1738" s="80"/>
      <c r="AK1738" s="80"/>
      <c r="AL1738" s="14"/>
      <c r="AM1738" s="16" t="str">
        <f t="shared" si="10"/>
        <v>{s:'638787', v:216 , c:'放デイ５・定超・未計画・開減２・拘減・'},</v>
      </c>
      <c r="AN1738" s="16"/>
    </row>
    <row r="1739" ht="16.5" customHeight="1">
      <c r="A1739" s="29">
        <v>63.0</v>
      </c>
      <c r="B1739" s="30">
        <v>8788.0</v>
      </c>
      <c r="C1739" s="31">
        <v>1737.0</v>
      </c>
      <c r="D1739" s="32" t="s">
        <v>1933</v>
      </c>
      <c r="E1739" s="94"/>
      <c r="F1739" s="94"/>
      <c r="G1739" s="103"/>
      <c r="H1739" s="8"/>
      <c r="I1739" s="8"/>
      <c r="J1739" s="54"/>
      <c r="K1739" s="69"/>
      <c r="L1739" s="65"/>
      <c r="M1739" s="65"/>
      <c r="N1739" s="83"/>
      <c r="O1739" s="125"/>
      <c r="P1739" s="83"/>
      <c r="Q1739" s="132"/>
      <c r="R1739" s="310"/>
      <c r="S1739" s="311"/>
      <c r="T1739" s="56"/>
      <c r="U1739" s="77"/>
      <c r="V1739" s="72"/>
      <c r="W1739" s="306"/>
      <c r="X1739" s="56"/>
      <c r="Y1739" s="72"/>
      <c r="Z1739" s="73" t="s">
        <v>20</v>
      </c>
      <c r="AA1739" s="74" t="s">
        <v>21</v>
      </c>
      <c r="AB1739" s="92">
        <v>0.85</v>
      </c>
      <c r="AC1739" s="93"/>
      <c r="AD1739" s="77"/>
      <c r="AE1739" s="77"/>
      <c r="AF1739" s="72"/>
      <c r="AG1739" s="45">
        <v>183.0</v>
      </c>
      <c r="AH1739" s="79"/>
      <c r="AI1739" s="80"/>
      <c r="AJ1739" s="80"/>
      <c r="AK1739" s="80"/>
      <c r="AL1739" s="14"/>
      <c r="AM1739" s="16" t="str">
        <f t="shared" si="10"/>
        <v>{s:'638788', v:183 , c:'放デイ５・定超・未計画・開減２・評減・拘減・'},</v>
      </c>
      <c r="AN1739" s="16"/>
    </row>
    <row r="1740" ht="16.5" customHeight="1">
      <c r="A1740" s="29">
        <v>63.0</v>
      </c>
      <c r="B1740" s="30">
        <v>8789.0</v>
      </c>
      <c r="C1740" s="31">
        <v>1738.0</v>
      </c>
      <c r="D1740" s="32" t="s">
        <v>1934</v>
      </c>
      <c r="E1740" s="94"/>
      <c r="F1740" s="94"/>
      <c r="G1740" s="103"/>
      <c r="H1740" s="8"/>
      <c r="I1740" s="8"/>
      <c r="J1740" s="54"/>
      <c r="K1740" s="69"/>
      <c r="L1740" s="65"/>
      <c r="M1740" s="65"/>
      <c r="N1740" s="83"/>
      <c r="O1740" s="125"/>
      <c r="P1740" s="83"/>
      <c r="Q1740" s="132"/>
      <c r="R1740" s="310"/>
      <c r="S1740" s="130" t="s">
        <v>27</v>
      </c>
      <c r="T1740" s="41"/>
      <c r="U1740" s="135"/>
      <c r="V1740" s="68"/>
      <c r="W1740" s="299"/>
      <c r="X1740" s="41"/>
      <c r="Y1740" s="42"/>
      <c r="Z1740" s="43"/>
      <c r="AA1740" s="43"/>
      <c r="AB1740" s="43"/>
      <c r="AC1740" s="288"/>
      <c r="AD1740" s="43"/>
      <c r="AE1740" s="43"/>
      <c r="AF1740" s="44"/>
      <c r="AG1740" s="45">
        <v>186.0</v>
      </c>
      <c r="AH1740" s="79"/>
      <c r="AI1740" s="80"/>
      <c r="AJ1740" s="80"/>
      <c r="AK1740" s="80"/>
      <c r="AL1740" s="14"/>
      <c r="AM1740" s="16" t="str">
        <f t="shared" si="10"/>
        <v>{s:'638789', v:186 , c:'放デイ５・定超・未計画２・'},</v>
      </c>
      <c r="AN1740" s="16"/>
    </row>
    <row r="1741" ht="16.5" customHeight="1">
      <c r="A1741" s="29">
        <v>63.0</v>
      </c>
      <c r="B1741" s="30">
        <v>8790.0</v>
      </c>
      <c r="C1741" s="31">
        <v>1739.0</v>
      </c>
      <c r="D1741" s="32" t="s">
        <v>1935</v>
      </c>
      <c r="E1741" s="94"/>
      <c r="F1741" s="94"/>
      <c r="G1741" s="103"/>
      <c r="H1741" s="8"/>
      <c r="I1741" s="8"/>
      <c r="J1741" s="54"/>
      <c r="K1741" s="69"/>
      <c r="L1741" s="65"/>
      <c r="M1741" s="65"/>
      <c r="N1741" s="83"/>
      <c r="O1741" s="125"/>
      <c r="P1741" s="83"/>
      <c r="Q1741" s="132"/>
      <c r="R1741" s="310"/>
      <c r="S1741" s="87"/>
      <c r="T1741" s="83" t="s">
        <v>21</v>
      </c>
      <c r="U1741" s="90">
        <v>0.5</v>
      </c>
      <c r="V1741" s="91"/>
      <c r="W1741" s="303"/>
      <c r="X1741" s="56"/>
      <c r="Y1741" s="58"/>
      <c r="Z1741" s="59" t="s">
        <v>20</v>
      </c>
      <c r="AA1741" s="41" t="s">
        <v>21</v>
      </c>
      <c r="AB1741" s="60">
        <v>0.85</v>
      </c>
      <c r="AC1741" s="288"/>
      <c r="AD1741" s="43"/>
      <c r="AE1741" s="43"/>
      <c r="AF1741" s="44"/>
      <c r="AG1741" s="45">
        <v>158.0</v>
      </c>
      <c r="AH1741" s="79"/>
      <c r="AI1741" s="80"/>
      <c r="AJ1741" s="80"/>
      <c r="AK1741" s="80"/>
      <c r="AL1741" s="14"/>
      <c r="AM1741" s="16" t="str">
        <f t="shared" si="10"/>
        <v>{s:'638790', v:158 , c:'放デイ５・定超・未計画２・評減・'},</v>
      </c>
      <c r="AN1741" s="16"/>
    </row>
    <row r="1742" ht="16.5" customHeight="1">
      <c r="A1742" s="29">
        <v>63.0</v>
      </c>
      <c r="B1742" s="30">
        <v>8791.0</v>
      </c>
      <c r="C1742" s="31">
        <v>1740.0</v>
      </c>
      <c r="D1742" s="32" t="s">
        <v>1936</v>
      </c>
      <c r="E1742" s="94"/>
      <c r="F1742" s="94"/>
      <c r="G1742" s="103"/>
      <c r="H1742" s="8"/>
      <c r="I1742" s="8"/>
      <c r="J1742" s="54"/>
      <c r="K1742" s="69"/>
      <c r="L1742" s="65"/>
      <c r="M1742" s="65"/>
      <c r="N1742" s="83"/>
      <c r="O1742" s="125"/>
      <c r="P1742" s="83"/>
      <c r="Q1742" s="132"/>
      <c r="R1742" s="310"/>
      <c r="S1742" s="87"/>
      <c r="T1742" s="83"/>
      <c r="U1742" s="90"/>
      <c r="V1742" s="91"/>
      <c r="W1742" s="305" t="s">
        <v>326</v>
      </c>
      <c r="X1742" s="41" t="s">
        <v>21</v>
      </c>
      <c r="Y1742" s="68" t="str">
        <f>$Y$293</f>
        <v/>
      </c>
      <c r="Z1742" s="88"/>
      <c r="AA1742" s="88"/>
      <c r="AB1742" s="88"/>
      <c r="AC1742" s="297"/>
      <c r="AD1742" s="88"/>
      <c r="AE1742" s="88"/>
      <c r="AF1742" s="89"/>
      <c r="AG1742" s="114">
        <v>130.0</v>
      </c>
      <c r="AH1742" s="79"/>
      <c r="AI1742" s="80"/>
      <c r="AJ1742" s="80"/>
      <c r="AK1742" s="80"/>
      <c r="AL1742" s="14"/>
      <c r="AM1742" s="16" t="str">
        <f t="shared" si="10"/>
        <v>{s:'638791', v:130 , c:'放デイ５・定超・未計画２・開減１・'},</v>
      </c>
      <c r="AN1742" s="16"/>
    </row>
    <row r="1743" ht="16.5" customHeight="1">
      <c r="A1743" s="29">
        <v>63.0</v>
      </c>
      <c r="B1743" s="30">
        <v>8792.0</v>
      </c>
      <c r="C1743" s="31">
        <v>1741.0</v>
      </c>
      <c r="D1743" s="32" t="s">
        <v>1937</v>
      </c>
      <c r="E1743" s="94"/>
      <c r="F1743" s="94"/>
      <c r="G1743" s="103"/>
      <c r="H1743" s="8"/>
      <c r="I1743" s="8"/>
      <c r="J1743" s="54"/>
      <c r="K1743" s="69"/>
      <c r="L1743" s="65"/>
      <c r="M1743" s="65"/>
      <c r="N1743" s="83"/>
      <c r="O1743" s="125"/>
      <c r="P1743" s="83"/>
      <c r="Q1743" s="132"/>
      <c r="R1743" s="310"/>
      <c r="S1743" s="87"/>
      <c r="T1743" s="83"/>
      <c r="U1743" s="90"/>
      <c r="V1743" s="91"/>
      <c r="W1743" s="306"/>
      <c r="X1743" s="56"/>
      <c r="Y1743" s="72"/>
      <c r="Z1743" s="73" t="s">
        <v>20</v>
      </c>
      <c r="AA1743" s="74" t="s">
        <v>21</v>
      </c>
      <c r="AB1743" s="75">
        <v>0.85</v>
      </c>
      <c r="AC1743" s="288"/>
      <c r="AD1743" s="43"/>
      <c r="AE1743" s="43"/>
      <c r="AF1743" s="44"/>
      <c r="AG1743" s="114">
        <v>111.0</v>
      </c>
      <c r="AH1743" s="79"/>
      <c r="AI1743" s="80"/>
      <c r="AJ1743" s="80"/>
      <c r="AK1743" s="80"/>
      <c r="AL1743" s="14"/>
      <c r="AM1743" s="16" t="str">
        <f t="shared" si="10"/>
        <v>{s:'638792', v:111 , c:'放デイ５・定超・未計画２・開減１・評減・'},</v>
      </c>
      <c r="AN1743" s="16"/>
    </row>
    <row r="1744" ht="16.5" customHeight="1">
      <c r="A1744" s="29">
        <v>63.0</v>
      </c>
      <c r="B1744" s="30">
        <v>8793.0</v>
      </c>
      <c r="C1744" s="31">
        <v>1742.0</v>
      </c>
      <c r="D1744" s="32" t="s">
        <v>1938</v>
      </c>
      <c r="E1744" s="94"/>
      <c r="F1744" s="94"/>
      <c r="G1744" s="103"/>
      <c r="H1744" s="8"/>
      <c r="I1744" s="8"/>
      <c r="J1744" s="54"/>
      <c r="K1744" s="69"/>
      <c r="L1744" s="65"/>
      <c r="M1744" s="65"/>
      <c r="N1744" s="83"/>
      <c r="O1744" s="125"/>
      <c r="P1744" s="83"/>
      <c r="Q1744" s="132"/>
      <c r="R1744" s="310"/>
      <c r="S1744" s="309"/>
      <c r="T1744" s="83"/>
      <c r="U1744" s="90"/>
      <c r="V1744" s="91"/>
      <c r="W1744" s="305" t="s">
        <v>329</v>
      </c>
      <c r="X1744" s="41" t="s">
        <v>21</v>
      </c>
      <c r="Y1744" s="68" t="str">
        <f>$Y$295</f>
        <v/>
      </c>
      <c r="Z1744" s="77"/>
      <c r="AA1744" s="77"/>
      <c r="AB1744" s="77"/>
      <c r="AC1744" s="292"/>
      <c r="AD1744" s="77"/>
      <c r="AE1744" s="77"/>
      <c r="AF1744" s="72"/>
      <c r="AG1744" s="45">
        <v>158.0</v>
      </c>
      <c r="AH1744" s="79"/>
      <c r="AI1744" s="80"/>
      <c r="AJ1744" s="80"/>
      <c r="AK1744" s="80"/>
      <c r="AL1744" s="14"/>
      <c r="AM1744" s="16" t="str">
        <f t="shared" si="10"/>
        <v>{s:'638793', v:158 , c:'放デイ５・定超・未計画２・開減２・'},</v>
      </c>
      <c r="AN1744" s="16"/>
    </row>
    <row r="1745" ht="16.5" customHeight="1">
      <c r="A1745" s="29">
        <v>63.0</v>
      </c>
      <c r="B1745" s="30">
        <v>8794.0</v>
      </c>
      <c r="C1745" s="31">
        <v>1743.0</v>
      </c>
      <c r="D1745" s="32" t="s">
        <v>1939</v>
      </c>
      <c r="E1745" s="94"/>
      <c r="F1745" s="94"/>
      <c r="G1745" s="103"/>
      <c r="H1745" s="8"/>
      <c r="I1745" s="8"/>
      <c r="J1745" s="54"/>
      <c r="K1745" s="69"/>
      <c r="L1745" s="65"/>
      <c r="M1745" s="65"/>
      <c r="N1745" s="83"/>
      <c r="O1745" s="125"/>
      <c r="P1745" s="83"/>
      <c r="Q1745" s="132"/>
      <c r="R1745" s="310"/>
      <c r="S1745" s="309"/>
      <c r="T1745" s="83"/>
      <c r="U1745" s="90"/>
      <c r="V1745" s="91"/>
      <c r="W1745" s="306"/>
      <c r="X1745" s="56"/>
      <c r="Y1745" s="72"/>
      <c r="Z1745" s="73" t="s">
        <v>20</v>
      </c>
      <c r="AA1745" s="74" t="s">
        <v>21</v>
      </c>
      <c r="AB1745" s="75">
        <v>0.85</v>
      </c>
      <c r="AC1745" s="288"/>
      <c r="AD1745" s="43"/>
      <c r="AE1745" s="43"/>
      <c r="AF1745" s="44"/>
      <c r="AG1745" s="45">
        <v>134.0</v>
      </c>
      <c r="AH1745" s="79"/>
      <c r="AI1745" s="80"/>
      <c r="AJ1745" s="80"/>
      <c r="AK1745" s="80"/>
      <c r="AL1745" s="14"/>
      <c r="AM1745" s="16" t="str">
        <f t="shared" si="10"/>
        <v>{s:'638794', v:134 , c:'放デイ５・定超・未計画２・開減２・評減・'},</v>
      </c>
      <c r="AN1745" s="16"/>
    </row>
    <row r="1746" ht="16.5" customHeight="1">
      <c r="A1746" s="29">
        <v>63.0</v>
      </c>
      <c r="B1746" s="30">
        <v>8795.0</v>
      </c>
      <c r="C1746" s="31">
        <v>1744.0</v>
      </c>
      <c r="D1746" s="32" t="s">
        <v>1940</v>
      </c>
      <c r="E1746" s="94"/>
      <c r="F1746" s="94"/>
      <c r="G1746" s="103"/>
      <c r="H1746" s="8"/>
      <c r="I1746" s="8"/>
      <c r="J1746" s="54"/>
      <c r="K1746" s="69"/>
      <c r="L1746" s="65"/>
      <c r="M1746" s="65"/>
      <c r="N1746" s="83"/>
      <c r="O1746" s="125"/>
      <c r="P1746" s="83"/>
      <c r="Q1746" s="132"/>
      <c r="R1746" s="310"/>
      <c r="S1746" s="309"/>
      <c r="T1746" s="83"/>
      <c r="U1746" s="90"/>
      <c r="V1746" s="91"/>
      <c r="W1746" s="299"/>
      <c r="X1746" s="41"/>
      <c r="Y1746" s="42"/>
      <c r="Z1746" s="43"/>
      <c r="AA1746" s="43"/>
      <c r="AB1746" s="44"/>
      <c r="AC1746" s="82" t="s">
        <v>30</v>
      </c>
      <c r="AD1746" s="83">
        <v>5.0</v>
      </c>
      <c r="AE1746" s="83"/>
      <c r="AF1746" s="84" t="s">
        <v>31</v>
      </c>
      <c r="AG1746" s="45">
        <v>181.0</v>
      </c>
      <c r="AH1746" s="79"/>
      <c r="AI1746" s="80"/>
      <c r="AJ1746" s="80"/>
      <c r="AK1746" s="80"/>
      <c r="AL1746" s="14"/>
      <c r="AM1746" s="16" t="str">
        <f t="shared" si="10"/>
        <v>{s:'638795', v:181 , c:'放デイ５・定超・未計画２・拘減・'},</v>
      </c>
      <c r="AN1746" s="16"/>
    </row>
    <row r="1747" ht="16.5" customHeight="1">
      <c r="A1747" s="29">
        <v>63.0</v>
      </c>
      <c r="B1747" s="30">
        <v>8796.0</v>
      </c>
      <c r="C1747" s="31">
        <v>1745.0</v>
      </c>
      <c r="D1747" s="32" t="s">
        <v>1941</v>
      </c>
      <c r="E1747" s="94"/>
      <c r="F1747" s="94"/>
      <c r="G1747" s="103"/>
      <c r="H1747" s="8"/>
      <c r="I1747" s="8"/>
      <c r="J1747" s="54"/>
      <c r="K1747" s="69"/>
      <c r="L1747" s="65"/>
      <c r="M1747" s="65"/>
      <c r="N1747" s="83"/>
      <c r="O1747" s="125"/>
      <c r="P1747" s="83"/>
      <c r="Q1747" s="132"/>
      <c r="R1747" s="310"/>
      <c r="S1747" s="309"/>
      <c r="T1747" s="83"/>
      <c r="U1747" s="90"/>
      <c r="V1747" s="90"/>
      <c r="W1747" s="303"/>
      <c r="X1747" s="56"/>
      <c r="Y1747" s="58"/>
      <c r="Z1747" s="59" t="s">
        <v>20</v>
      </c>
      <c r="AA1747" s="41" t="s">
        <v>21</v>
      </c>
      <c r="AB1747" s="86">
        <v>0.85</v>
      </c>
      <c r="AC1747" s="87"/>
      <c r="AD1747" s="83"/>
      <c r="AE1747" s="83"/>
      <c r="AF1747" s="84"/>
      <c r="AG1747" s="45">
        <v>153.0</v>
      </c>
      <c r="AH1747" s="79"/>
      <c r="AI1747" s="80"/>
      <c r="AJ1747" s="80"/>
      <c r="AK1747" s="80"/>
      <c r="AL1747" s="14"/>
      <c r="AM1747" s="16" t="str">
        <f t="shared" si="10"/>
        <v>{s:'638796', v:153 , c:'放デイ５・定超・未計画２・評減・拘減・'},</v>
      </c>
      <c r="AN1747" s="16"/>
    </row>
    <row r="1748" ht="16.5" customHeight="1">
      <c r="A1748" s="29">
        <v>63.0</v>
      </c>
      <c r="B1748" s="30">
        <v>8797.0</v>
      </c>
      <c r="C1748" s="31">
        <v>1746.0</v>
      </c>
      <c r="D1748" s="32" t="s">
        <v>1942</v>
      </c>
      <c r="E1748" s="94"/>
      <c r="F1748" s="94"/>
      <c r="G1748" s="103"/>
      <c r="H1748" s="8"/>
      <c r="I1748" s="8"/>
      <c r="J1748" s="54"/>
      <c r="K1748" s="69"/>
      <c r="L1748" s="65"/>
      <c r="M1748" s="65"/>
      <c r="N1748" s="83"/>
      <c r="O1748" s="125"/>
      <c r="P1748" s="83"/>
      <c r="Q1748" s="132"/>
      <c r="R1748" s="310"/>
      <c r="S1748" s="309"/>
      <c r="T1748" s="83"/>
      <c r="U1748" s="90"/>
      <c r="V1748" s="90"/>
      <c r="W1748" s="305" t="s">
        <v>326</v>
      </c>
      <c r="X1748" s="83" t="s">
        <v>21</v>
      </c>
      <c r="Y1748" s="91" t="str">
        <f>$Y$293</f>
        <v/>
      </c>
      <c r="Z1748" s="88"/>
      <c r="AA1748" s="88"/>
      <c r="AB1748" s="89"/>
      <c r="AC1748" s="87"/>
      <c r="AD1748" s="90"/>
      <c r="AE1748" s="90"/>
      <c r="AF1748" s="91"/>
      <c r="AG1748" s="114">
        <v>125.0</v>
      </c>
      <c r="AH1748" s="79"/>
      <c r="AI1748" s="80"/>
      <c r="AJ1748" s="80"/>
      <c r="AK1748" s="80"/>
      <c r="AL1748" s="14"/>
      <c r="AM1748" s="16" t="str">
        <f t="shared" si="10"/>
        <v>{s:'638797', v:125 , c:'放デイ５・定超・未計画２・開減１・拘減・'},</v>
      </c>
      <c r="AN1748" s="16"/>
    </row>
    <row r="1749" ht="16.5" customHeight="1">
      <c r="A1749" s="29">
        <v>63.0</v>
      </c>
      <c r="B1749" s="30">
        <v>8798.0</v>
      </c>
      <c r="C1749" s="31">
        <v>1747.0</v>
      </c>
      <c r="D1749" s="32" t="s">
        <v>1943</v>
      </c>
      <c r="E1749" s="94"/>
      <c r="F1749" s="94"/>
      <c r="G1749" s="103"/>
      <c r="H1749" s="8"/>
      <c r="I1749" s="8"/>
      <c r="J1749" s="54"/>
      <c r="K1749" s="69"/>
      <c r="L1749" s="65"/>
      <c r="M1749" s="65"/>
      <c r="N1749" s="83"/>
      <c r="O1749" s="125"/>
      <c r="P1749" s="83"/>
      <c r="Q1749" s="132"/>
      <c r="R1749" s="310"/>
      <c r="S1749" s="309"/>
      <c r="T1749" s="83"/>
      <c r="U1749" s="90"/>
      <c r="V1749" s="90"/>
      <c r="W1749" s="306"/>
      <c r="X1749" s="56"/>
      <c r="Y1749" s="72"/>
      <c r="Z1749" s="73" t="s">
        <v>20</v>
      </c>
      <c r="AA1749" s="74" t="s">
        <v>21</v>
      </c>
      <c r="AB1749" s="92">
        <v>0.85</v>
      </c>
      <c r="AC1749" s="87"/>
      <c r="AD1749" s="90"/>
      <c r="AE1749" s="90"/>
      <c r="AF1749" s="91"/>
      <c r="AG1749" s="114">
        <v>106.0</v>
      </c>
      <c r="AH1749" s="79"/>
      <c r="AI1749" s="80"/>
      <c r="AJ1749" s="80"/>
      <c r="AK1749" s="80"/>
      <c r="AL1749" s="14"/>
      <c r="AM1749" s="16" t="str">
        <f t="shared" si="10"/>
        <v>{s:'638798', v:106 , c:'放デイ５・定超・未計画２・開減１・評減・拘減・'},</v>
      </c>
      <c r="AN1749" s="16"/>
    </row>
    <row r="1750" ht="16.5" customHeight="1">
      <c r="A1750" s="29">
        <v>63.0</v>
      </c>
      <c r="B1750" s="30">
        <v>8799.0</v>
      </c>
      <c r="C1750" s="31">
        <v>1748.0</v>
      </c>
      <c r="D1750" s="32" t="s">
        <v>1944</v>
      </c>
      <c r="E1750" s="94"/>
      <c r="F1750" s="94"/>
      <c r="G1750" s="103"/>
      <c r="H1750" s="8"/>
      <c r="I1750" s="8"/>
      <c r="J1750" s="54"/>
      <c r="K1750" s="69"/>
      <c r="L1750" s="65"/>
      <c r="M1750" s="65"/>
      <c r="N1750" s="83"/>
      <c r="O1750" s="125"/>
      <c r="P1750" s="83"/>
      <c r="Q1750" s="132"/>
      <c r="R1750" s="310"/>
      <c r="S1750" s="309"/>
      <c r="T1750" s="83"/>
      <c r="U1750" s="90"/>
      <c r="V1750" s="91"/>
      <c r="W1750" s="315" t="s">
        <v>329</v>
      </c>
      <c r="X1750" s="83" t="s">
        <v>21</v>
      </c>
      <c r="Y1750" s="91" t="str">
        <f>$Y$295</f>
        <v/>
      </c>
      <c r="Z1750" s="77"/>
      <c r="AA1750" s="77"/>
      <c r="AB1750" s="72"/>
      <c r="AC1750" s="87"/>
      <c r="AD1750" s="90"/>
      <c r="AE1750" s="90"/>
      <c r="AF1750" s="91"/>
      <c r="AG1750" s="45">
        <v>153.0</v>
      </c>
      <c r="AH1750" s="79"/>
      <c r="AI1750" s="80"/>
      <c r="AJ1750" s="80"/>
      <c r="AK1750" s="80"/>
      <c r="AL1750" s="14"/>
      <c r="AM1750" s="16" t="str">
        <f t="shared" si="10"/>
        <v>{s:'638799', v:153 , c:'放デイ５・定超・未計画２・開減２・拘減・'},</v>
      </c>
      <c r="AN1750" s="16"/>
    </row>
    <row r="1751" ht="16.5" customHeight="1">
      <c r="A1751" s="29">
        <v>63.0</v>
      </c>
      <c r="B1751" s="30">
        <v>8800.0</v>
      </c>
      <c r="C1751" s="31">
        <v>1749.0</v>
      </c>
      <c r="D1751" s="32" t="s">
        <v>1945</v>
      </c>
      <c r="E1751" s="94"/>
      <c r="F1751" s="94"/>
      <c r="G1751" s="103"/>
      <c r="H1751" s="8"/>
      <c r="I1751" s="8"/>
      <c r="J1751" s="54"/>
      <c r="K1751" s="69"/>
      <c r="L1751" s="65"/>
      <c r="M1751" s="65"/>
      <c r="N1751" s="83"/>
      <c r="O1751" s="125"/>
      <c r="P1751" s="83"/>
      <c r="Q1751" s="132"/>
      <c r="R1751" s="316"/>
      <c r="S1751" s="311"/>
      <c r="T1751" s="56"/>
      <c r="U1751" s="77"/>
      <c r="V1751" s="72"/>
      <c r="W1751" s="317"/>
      <c r="X1751" s="56"/>
      <c r="Y1751" s="72"/>
      <c r="Z1751" s="73" t="s">
        <v>20</v>
      </c>
      <c r="AA1751" s="74" t="s">
        <v>21</v>
      </c>
      <c r="AB1751" s="92">
        <v>0.85</v>
      </c>
      <c r="AC1751" s="93"/>
      <c r="AD1751" s="77"/>
      <c r="AE1751" s="77"/>
      <c r="AF1751" s="72"/>
      <c r="AG1751" s="45">
        <v>129.0</v>
      </c>
      <c r="AH1751" s="79"/>
      <c r="AI1751" s="80"/>
      <c r="AJ1751" s="80"/>
      <c r="AK1751" s="80"/>
      <c r="AL1751" s="14"/>
      <c r="AM1751" s="16" t="str">
        <f t="shared" si="10"/>
        <v>{s:'638800', v:129 , c:'放デイ５・定超・未計画２・開減２・評減・拘減・'},</v>
      </c>
      <c r="AN1751" s="16"/>
    </row>
    <row r="1752" ht="16.5" customHeight="1">
      <c r="A1752" s="29">
        <v>63.0</v>
      </c>
      <c r="B1752" s="30">
        <v>8227.0</v>
      </c>
      <c r="C1752" s="31">
        <v>1750.0</v>
      </c>
      <c r="D1752" s="32" t="s">
        <v>1946</v>
      </c>
      <c r="E1752" s="94"/>
      <c r="F1752" s="94"/>
      <c r="G1752" s="94"/>
      <c r="H1752" s="140"/>
      <c r="I1752" s="140"/>
      <c r="J1752" s="95"/>
      <c r="K1752" s="82" t="s">
        <v>38</v>
      </c>
      <c r="L1752" s="96"/>
      <c r="M1752" s="96"/>
      <c r="N1752" s="7"/>
      <c r="O1752" s="52"/>
      <c r="P1752" s="8"/>
      <c r="Q1752" s="54"/>
      <c r="R1752" s="287"/>
      <c r="S1752" s="287"/>
      <c r="T1752" s="7"/>
      <c r="U1752" s="7"/>
      <c r="V1752" s="7"/>
      <c r="W1752" s="299"/>
      <c r="X1752" s="41"/>
      <c r="Y1752" s="42"/>
      <c r="Z1752" s="43"/>
      <c r="AA1752" s="43"/>
      <c r="AB1752" s="43"/>
      <c r="AC1752" s="288"/>
      <c r="AD1752" s="43"/>
      <c r="AE1752" s="43"/>
      <c r="AF1752" s="44"/>
      <c r="AG1752" s="45">
        <v>378.0</v>
      </c>
      <c r="AH1752" s="79"/>
      <c r="AI1752" s="80"/>
      <c r="AJ1752" s="80"/>
      <c r="AK1752" s="80"/>
      <c r="AL1752" s="14"/>
      <c r="AM1752" s="16" t="str">
        <f t="shared" si="10"/>
        <v>{s:'638227', v:378 , c:'放デイ５・有資格５・定超・'},</v>
      </c>
      <c r="AN1752" s="16"/>
    </row>
    <row r="1753" ht="16.5" customHeight="1">
      <c r="A1753" s="29">
        <v>63.0</v>
      </c>
      <c r="B1753" s="30">
        <v>8801.0</v>
      </c>
      <c r="C1753" s="31">
        <v>1751.0</v>
      </c>
      <c r="D1753" s="32" t="s">
        <v>1947</v>
      </c>
      <c r="E1753" s="94"/>
      <c r="F1753" s="94"/>
      <c r="G1753" s="94"/>
      <c r="H1753" s="140"/>
      <c r="I1753" s="140"/>
      <c r="J1753" s="95"/>
      <c r="K1753" s="87"/>
      <c r="L1753" s="83">
        <v>8.0</v>
      </c>
      <c r="M1753" s="97" t="s">
        <v>40</v>
      </c>
      <c r="N1753" s="8"/>
      <c r="O1753" s="52"/>
      <c r="P1753" s="8"/>
      <c r="Q1753" s="54"/>
      <c r="R1753" s="302"/>
      <c r="S1753" s="302"/>
      <c r="T1753" s="8"/>
      <c r="U1753" s="8"/>
      <c r="V1753" s="8"/>
      <c r="W1753" s="303"/>
      <c r="X1753" s="56"/>
      <c r="Y1753" s="58"/>
      <c r="Z1753" s="59" t="s">
        <v>20</v>
      </c>
      <c r="AA1753" s="41" t="s">
        <v>21</v>
      </c>
      <c r="AB1753" s="60">
        <v>0.85</v>
      </c>
      <c r="AC1753" s="288"/>
      <c r="AD1753" s="43"/>
      <c r="AE1753" s="43"/>
      <c r="AF1753" s="44"/>
      <c r="AG1753" s="45">
        <v>321.0</v>
      </c>
      <c r="AH1753" s="79"/>
      <c r="AI1753" s="80"/>
      <c r="AJ1753" s="80"/>
      <c r="AK1753" s="80"/>
      <c r="AL1753" s="14"/>
      <c r="AM1753" s="16" t="str">
        <f t="shared" si="10"/>
        <v>{s:'638801', v:321 , c:'放デイ５・有資格５・定超・評減・'},</v>
      </c>
      <c r="AN1753" s="16"/>
    </row>
    <row r="1754" ht="16.5" customHeight="1">
      <c r="A1754" s="29">
        <v>63.0</v>
      </c>
      <c r="B1754" s="30">
        <v>8228.0</v>
      </c>
      <c r="C1754" s="31">
        <v>1752.0</v>
      </c>
      <c r="D1754" s="32" t="s">
        <v>1948</v>
      </c>
      <c r="E1754" s="94"/>
      <c r="F1754" s="94"/>
      <c r="G1754" s="94"/>
      <c r="H1754" s="140"/>
      <c r="I1754" s="140"/>
      <c r="J1754" s="95"/>
      <c r="K1754" s="87"/>
      <c r="L1754" s="65"/>
      <c r="M1754" s="83"/>
      <c r="N1754" s="294"/>
      <c r="O1754" s="295"/>
      <c r="P1754" s="294"/>
      <c r="Q1754" s="100"/>
      <c r="R1754" s="304"/>
      <c r="S1754" s="304"/>
      <c r="T1754" s="8"/>
      <c r="U1754" s="8"/>
      <c r="V1754" s="8"/>
      <c r="W1754" s="305" t="s">
        <v>326</v>
      </c>
      <c r="X1754" s="41" t="s">
        <v>21</v>
      </c>
      <c r="Y1754" s="68" t="str">
        <f>$Y$293</f>
        <v/>
      </c>
      <c r="Z1754" s="88"/>
      <c r="AA1754" s="88"/>
      <c r="AB1754" s="88"/>
      <c r="AC1754" s="297"/>
      <c r="AD1754" s="88"/>
      <c r="AE1754" s="88"/>
      <c r="AF1754" s="89"/>
      <c r="AG1754" s="45">
        <v>265.0</v>
      </c>
      <c r="AH1754" s="79"/>
      <c r="AI1754" s="80"/>
      <c r="AJ1754" s="80"/>
      <c r="AK1754" s="80"/>
      <c r="AL1754" s="14"/>
      <c r="AM1754" s="16" t="str">
        <f t="shared" si="10"/>
        <v>{s:'638228', v:265 , c:'放デイ５・有資格５・定超・開減１・'},</v>
      </c>
      <c r="AN1754" s="16"/>
    </row>
    <row r="1755" ht="16.5" customHeight="1">
      <c r="A1755" s="29">
        <v>63.0</v>
      </c>
      <c r="B1755" s="30">
        <v>8802.0</v>
      </c>
      <c r="C1755" s="31">
        <v>1753.0</v>
      </c>
      <c r="D1755" s="32" t="s">
        <v>1949</v>
      </c>
      <c r="E1755" s="94"/>
      <c r="F1755" s="94"/>
      <c r="G1755" s="94"/>
      <c r="H1755" s="140"/>
      <c r="I1755" s="140"/>
      <c r="J1755" s="95"/>
      <c r="K1755" s="87"/>
      <c r="L1755" s="65"/>
      <c r="M1755" s="83"/>
      <c r="N1755" s="294"/>
      <c r="O1755" s="295"/>
      <c r="P1755" s="294"/>
      <c r="Q1755" s="100"/>
      <c r="R1755" s="304"/>
      <c r="S1755" s="304"/>
      <c r="T1755" s="8"/>
      <c r="U1755" s="8"/>
      <c r="V1755" s="8"/>
      <c r="W1755" s="306"/>
      <c r="X1755" s="56"/>
      <c r="Y1755" s="72"/>
      <c r="Z1755" s="73" t="s">
        <v>20</v>
      </c>
      <c r="AA1755" s="74" t="s">
        <v>21</v>
      </c>
      <c r="AB1755" s="75">
        <v>0.85</v>
      </c>
      <c r="AC1755" s="288"/>
      <c r="AD1755" s="43"/>
      <c r="AE1755" s="43"/>
      <c r="AF1755" s="44"/>
      <c r="AG1755" s="45">
        <v>225.0</v>
      </c>
      <c r="AH1755" s="79"/>
      <c r="AI1755" s="80"/>
      <c r="AJ1755" s="80"/>
      <c r="AK1755" s="80"/>
      <c r="AL1755" s="14"/>
      <c r="AM1755" s="16" t="str">
        <f t="shared" si="10"/>
        <v>{s:'638802', v:225 , c:'放デイ５・有資格５・定超・開減１・評減・'},</v>
      </c>
      <c r="AN1755" s="16"/>
    </row>
    <row r="1756" ht="16.5" customHeight="1">
      <c r="A1756" s="29">
        <v>63.0</v>
      </c>
      <c r="B1756" s="30">
        <v>8229.0</v>
      </c>
      <c r="C1756" s="31">
        <v>1754.0</v>
      </c>
      <c r="D1756" s="32" t="s">
        <v>1950</v>
      </c>
      <c r="E1756" s="94"/>
      <c r="F1756" s="94"/>
      <c r="G1756" s="94"/>
      <c r="H1756" s="140"/>
      <c r="I1756" s="140"/>
      <c r="J1756" s="95"/>
      <c r="K1756" s="69"/>
      <c r="L1756" s="65"/>
      <c r="M1756" s="83"/>
      <c r="N1756" s="294"/>
      <c r="O1756" s="295"/>
      <c r="P1756" s="294"/>
      <c r="Q1756" s="100"/>
      <c r="R1756" s="304"/>
      <c r="S1756" s="304"/>
      <c r="T1756" s="8"/>
      <c r="U1756" s="8"/>
      <c r="V1756" s="8"/>
      <c r="W1756" s="305" t="s">
        <v>329</v>
      </c>
      <c r="X1756" s="41" t="s">
        <v>21</v>
      </c>
      <c r="Y1756" s="68" t="str">
        <f>$Y$295</f>
        <v/>
      </c>
      <c r="Z1756" s="77"/>
      <c r="AA1756" s="77"/>
      <c r="AB1756" s="77"/>
      <c r="AC1756" s="292"/>
      <c r="AD1756" s="77"/>
      <c r="AE1756" s="77"/>
      <c r="AF1756" s="72"/>
      <c r="AG1756" s="45">
        <v>321.0</v>
      </c>
      <c r="AH1756" s="79"/>
      <c r="AI1756" s="80"/>
      <c r="AJ1756" s="80"/>
      <c r="AK1756" s="80"/>
      <c r="AL1756" s="14"/>
      <c r="AM1756" s="16" t="str">
        <f t="shared" si="10"/>
        <v>{s:'638229', v:321 , c:'放デイ５・有資格５・定超・開減２・'},</v>
      </c>
      <c r="AN1756" s="16"/>
    </row>
    <row r="1757" ht="16.5" customHeight="1">
      <c r="A1757" s="29">
        <v>63.0</v>
      </c>
      <c r="B1757" s="30">
        <v>8803.0</v>
      </c>
      <c r="C1757" s="31">
        <v>1755.0</v>
      </c>
      <c r="D1757" s="32" t="s">
        <v>1951</v>
      </c>
      <c r="E1757" s="94"/>
      <c r="F1757" s="94"/>
      <c r="G1757" s="94"/>
      <c r="H1757" s="140"/>
      <c r="I1757" s="140"/>
      <c r="J1757" s="95"/>
      <c r="K1757" s="69"/>
      <c r="L1757" s="65"/>
      <c r="M1757" s="83"/>
      <c r="N1757" s="294"/>
      <c r="O1757" s="295"/>
      <c r="P1757" s="294"/>
      <c r="Q1757" s="100"/>
      <c r="R1757" s="304"/>
      <c r="S1757" s="304"/>
      <c r="T1757" s="8"/>
      <c r="U1757" s="8"/>
      <c r="V1757" s="8"/>
      <c r="W1757" s="306"/>
      <c r="X1757" s="56"/>
      <c r="Y1757" s="72"/>
      <c r="Z1757" s="73" t="s">
        <v>20</v>
      </c>
      <c r="AA1757" s="74" t="s">
        <v>21</v>
      </c>
      <c r="AB1757" s="75">
        <v>0.85</v>
      </c>
      <c r="AC1757" s="288"/>
      <c r="AD1757" s="43"/>
      <c r="AE1757" s="43"/>
      <c r="AF1757" s="44"/>
      <c r="AG1757" s="45">
        <v>273.0</v>
      </c>
      <c r="AH1757" s="79"/>
      <c r="AI1757" s="80"/>
      <c r="AJ1757" s="80"/>
      <c r="AK1757" s="80"/>
      <c r="AL1757" s="14"/>
      <c r="AM1757" s="16" t="str">
        <f t="shared" si="10"/>
        <v>{s:'638803', v:273 , c:'放デイ５・有資格５・定超・開減２・評減・'},</v>
      </c>
      <c r="AN1757" s="16"/>
    </row>
    <row r="1758" ht="16.5" customHeight="1">
      <c r="A1758" s="29">
        <v>63.0</v>
      </c>
      <c r="B1758" s="30">
        <v>8804.0</v>
      </c>
      <c r="C1758" s="31">
        <v>1756.0</v>
      </c>
      <c r="D1758" s="32" t="s">
        <v>1952</v>
      </c>
      <c r="E1758" s="94"/>
      <c r="F1758" s="94"/>
      <c r="G1758" s="94"/>
      <c r="H1758" s="140"/>
      <c r="I1758" s="140"/>
      <c r="J1758" s="95"/>
      <c r="K1758" s="69"/>
      <c r="L1758" s="65"/>
      <c r="M1758" s="83"/>
      <c r="N1758" s="294"/>
      <c r="O1758" s="295"/>
      <c r="P1758" s="294"/>
      <c r="Q1758" s="100"/>
      <c r="R1758" s="304"/>
      <c r="S1758" s="304"/>
      <c r="T1758" s="8"/>
      <c r="U1758" s="8"/>
      <c r="V1758" s="8"/>
      <c r="W1758" s="299"/>
      <c r="X1758" s="41"/>
      <c r="Y1758" s="42"/>
      <c r="Z1758" s="43"/>
      <c r="AA1758" s="43"/>
      <c r="AB1758" s="44"/>
      <c r="AC1758" s="82" t="s">
        <v>30</v>
      </c>
      <c r="AD1758" s="83">
        <v>5.0</v>
      </c>
      <c r="AE1758" s="83"/>
      <c r="AF1758" s="84" t="s">
        <v>31</v>
      </c>
      <c r="AG1758" s="45">
        <v>373.0</v>
      </c>
      <c r="AH1758" s="79"/>
      <c r="AI1758" s="80"/>
      <c r="AJ1758" s="80"/>
      <c r="AK1758" s="80"/>
      <c r="AL1758" s="14"/>
      <c r="AM1758" s="16" t="str">
        <f t="shared" si="10"/>
        <v>{s:'638804', v:373 , c:'放デイ５・有資格５・定超・拘減・'},</v>
      </c>
      <c r="AN1758" s="16"/>
    </row>
    <row r="1759" ht="16.5" customHeight="1">
      <c r="A1759" s="29">
        <v>63.0</v>
      </c>
      <c r="B1759" s="30">
        <v>8805.0</v>
      </c>
      <c r="C1759" s="31">
        <v>1757.0</v>
      </c>
      <c r="D1759" s="32" t="s">
        <v>1953</v>
      </c>
      <c r="E1759" s="94"/>
      <c r="F1759" s="94"/>
      <c r="G1759" s="94"/>
      <c r="H1759" s="140"/>
      <c r="I1759" s="140"/>
      <c r="J1759" s="95"/>
      <c r="K1759" s="69"/>
      <c r="L1759" s="65"/>
      <c r="M1759" s="83"/>
      <c r="N1759" s="294"/>
      <c r="O1759" s="295"/>
      <c r="P1759" s="294"/>
      <c r="Q1759" s="100"/>
      <c r="R1759" s="304"/>
      <c r="S1759" s="304"/>
      <c r="T1759" s="8"/>
      <c r="U1759" s="8"/>
      <c r="V1759" s="8"/>
      <c r="W1759" s="303"/>
      <c r="X1759" s="56"/>
      <c r="Y1759" s="58"/>
      <c r="Z1759" s="59" t="s">
        <v>20</v>
      </c>
      <c r="AA1759" s="41" t="s">
        <v>21</v>
      </c>
      <c r="AB1759" s="86">
        <v>0.85</v>
      </c>
      <c r="AC1759" s="87"/>
      <c r="AD1759" s="83"/>
      <c r="AE1759" s="83"/>
      <c r="AF1759" s="84"/>
      <c r="AG1759" s="45">
        <v>316.0</v>
      </c>
      <c r="AH1759" s="79"/>
      <c r="AI1759" s="80"/>
      <c r="AJ1759" s="80"/>
      <c r="AK1759" s="80"/>
      <c r="AL1759" s="14"/>
      <c r="AM1759" s="16" t="str">
        <f t="shared" si="10"/>
        <v>{s:'638805', v:316 , c:'放デイ５・有資格５・定超・評減・拘減・'},</v>
      </c>
      <c r="AN1759" s="16"/>
    </row>
    <row r="1760" ht="16.5" customHeight="1">
      <c r="A1760" s="29">
        <v>63.0</v>
      </c>
      <c r="B1760" s="30">
        <v>8806.0</v>
      </c>
      <c r="C1760" s="31">
        <v>1758.0</v>
      </c>
      <c r="D1760" s="32" t="s">
        <v>1954</v>
      </c>
      <c r="E1760" s="94"/>
      <c r="F1760" s="94"/>
      <c r="G1760" s="94"/>
      <c r="H1760" s="140"/>
      <c r="I1760" s="140"/>
      <c r="J1760" s="95"/>
      <c r="K1760" s="69"/>
      <c r="L1760" s="65"/>
      <c r="M1760" s="83"/>
      <c r="N1760" s="294"/>
      <c r="O1760" s="295"/>
      <c r="P1760" s="294"/>
      <c r="Q1760" s="100"/>
      <c r="R1760" s="304"/>
      <c r="S1760" s="304"/>
      <c r="T1760" s="8"/>
      <c r="U1760" s="8"/>
      <c r="V1760" s="8"/>
      <c r="W1760" s="305" t="s">
        <v>326</v>
      </c>
      <c r="X1760" s="83" t="s">
        <v>21</v>
      </c>
      <c r="Y1760" s="91">
        <v>0.7</v>
      </c>
      <c r="Z1760" s="88"/>
      <c r="AA1760" s="88"/>
      <c r="AB1760" s="89"/>
      <c r="AC1760" s="87"/>
      <c r="AD1760" s="90"/>
      <c r="AE1760" s="90"/>
      <c r="AF1760" s="91"/>
      <c r="AG1760" s="45">
        <v>260.0</v>
      </c>
      <c r="AH1760" s="79"/>
      <c r="AI1760" s="80"/>
      <c r="AJ1760" s="80"/>
      <c r="AK1760" s="80"/>
      <c r="AL1760" s="14"/>
      <c r="AM1760" s="16" t="str">
        <f t="shared" si="10"/>
        <v>{s:'638806', v:260 , c:'放デイ５・有資格５・定超・開減１・拘減・'},</v>
      </c>
      <c r="AN1760" s="16"/>
    </row>
    <row r="1761" ht="16.5" customHeight="1">
      <c r="A1761" s="29">
        <v>63.0</v>
      </c>
      <c r="B1761" s="30">
        <v>8807.0</v>
      </c>
      <c r="C1761" s="31">
        <v>1759.0</v>
      </c>
      <c r="D1761" s="32" t="s">
        <v>1955</v>
      </c>
      <c r="E1761" s="94"/>
      <c r="F1761" s="94"/>
      <c r="G1761" s="94"/>
      <c r="H1761" s="140"/>
      <c r="I1761" s="140"/>
      <c r="J1761" s="95"/>
      <c r="K1761" s="69"/>
      <c r="L1761" s="65"/>
      <c r="M1761" s="83"/>
      <c r="N1761" s="294"/>
      <c r="O1761" s="295"/>
      <c r="P1761" s="294"/>
      <c r="Q1761" s="100"/>
      <c r="R1761" s="304"/>
      <c r="S1761" s="304"/>
      <c r="T1761" s="8"/>
      <c r="U1761" s="8"/>
      <c r="V1761" s="8"/>
      <c r="W1761" s="306"/>
      <c r="X1761" s="56"/>
      <c r="Y1761" s="72"/>
      <c r="Z1761" s="73" t="s">
        <v>20</v>
      </c>
      <c r="AA1761" s="74" t="s">
        <v>21</v>
      </c>
      <c r="AB1761" s="92">
        <v>0.85</v>
      </c>
      <c r="AC1761" s="87"/>
      <c r="AD1761" s="90"/>
      <c r="AE1761" s="90"/>
      <c r="AF1761" s="91"/>
      <c r="AG1761" s="45">
        <v>220.0</v>
      </c>
      <c r="AH1761" s="79"/>
      <c r="AI1761" s="80"/>
      <c r="AJ1761" s="80"/>
      <c r="AK1761" s="80"/>
      <c r="AL1761" s="14"/>
      <c r="AM1761" s="16" t="str">
        <f t="shared" si="10"/>
        <v>{s:'638807', v:220 , c:'放デイ５・有資格５・定超・開減１・評減・拘減・'},</v>
      </c>
      <c r="AN1761" s="16"/>
    </row>
    <row r="1762" ht="16.5" customHeight="1">
      <c r="A1762" s="29">
        <v>63.0</v>
      </c>
      <c r="B1762" s="30">
        <v>8808.0</v>
      </c>
      <c r="C1762" s="31">
        <v>1760.0</v>
      </c>
      <c r="D1762" s="32" t="s">
        <v>1956</v>
      </c>
      <c r="E1762" s="94"/>
      <c r="F1762" s="94"/>
      <c r="G1762" s="94"/>
      <c r="H1762" s="140"/>
      <c r="I1762" s="140"/>
      <c r="J1762" s="95"/>
      <c r="K1762" s="69"/>
      <c r="L1762" s="65"/>
      <c r="M1762" s="83"/>
      <c r="N1762" s="294"/>
      <c r="O1762" s="295"/>
      <c r="P1762" s="294"/>
      <c r="Q1762" s="100"/>
      <c r="R1762" s="304"/>
      <c r="S1762" s="304"/>
      <c r="T1762" s="8"/>
      <c r="U1762" s="8"/>
      <c r="V1762" s="8"/>
      <c r="W1762" s="305" t="s">
        <v>329</v>
      </c>
      <c r="X1762" s="83" t="s">
        <v>21</v>
      </c>
      <c r="Y1762" s="91">
        <v>0.85</v>
      </c>
      <c r="Z1762" s="77"/>
      <c r="AA1762" s="77"/>
      <c r="AB1762" s="72"/>
      <c r="AC1762" s="87"/>
      <c r="AD1762" s="90"/>
      <c r="AE1762" s="90"/>
      <c r="AF1762" s="91"/>
      <c r="AG1762" s="45">
        <v>316.0</v>
      </c>
      <c r="AH1762" s="79"/>
      <c r="AI1762" s="80"/>
      <c r="AJ1762" s="80"/>
      <c r="AK1762" s="80"/>
      <c r="AL1762" s="14"/>
      <c r="AM1762" s="16" t="str">
        <f t="shared" si="10"/>
        <v>{s:'638808', v:316 , c:'放デイ５・有資格５・定超・開減２・拘減・'},</v>
      </c>
      <c r="AN1762" s="16"/>
    </row>
    <row r="1763" ht="16.5" customHeight="1">
      <c r="A1763" s="29">
        <v>63.0</v>
      </c>
      <c r="B1763" s="30">
        <v>8809.0</v>
      </c>
      <c r="C1763" s="31">
        <v>1761.0</v>
      </c>
      <c r="D1763" s="32" t="s">
        <v>1957</v>
      </c>
      <c r="E1763" s="94"/>
      <c r="F1763" s="94"/>
      <c r="G1763" s="94"/>
      <c r="H1763" s="140"/>
      <c r="I1763" s="140"/>
      <c r="J1763" s="95"/>
      <c r="K1763" s="69"/>
      <c r="L1763" s="65"/>
      <c r="M1763" s="83"/>
      <c r="N1763" s="294"/>
      <c r="O1763" s="295"/>
      <c r="P1763" s="294"/>
      <c r="Q1763" s="100"/>
      <c r="R1763" s="304"/>
      <c r="S1763" s="304"/>
      <c r="T1763" s="8"/>
      <c r="U1763" s="8"/>
      <c r="V1763" s="8"/>
      <c r="W1763" s="306"/>
      <c r="X1763" s="56"/>
      <c r="Y1763" s="72"/>
      <c r="Z1763" s="73" t="s">
        <v>20</v>
      </c>
      <c r="AA1763" s="74" t="s">
        <v>21</v>
      </c>
      <c r="AB1763" s="92">
        <v>0.85</v>
      </c>
      <c r="AC1763" s="93"/>
      <c r="AD1763" s="77"/>
      <c r="AE1763" s="77"/>
      <c r="AF1763" s="72"/>
      <c r="AG1763" s="45">
        <v>268.0</v>
      </c>
      <c r="AH1763" s="79"/>
      <c r="AI1763" s="80"/>
      <c r="AJ1763" s="80"/>
      <c r="AK1763" s="80"/>
      <c r="AL1763" s="14"/>
      <c r="AM1763" s="16" t="str">
        <f t="shared" si="10"/>
        <v>{s:'638809', v:268 , c:'放デイ５・有資格５・定超・開減２・評減・拘減・'},</v>
      </c>
      <c r="AN1763" s="16"/>
    </row>
    <row r="1764" ht="16.5" customHeight="1">
      <c r="A1764" s="29">
        <v>63.0</v>
      </c>
      <c r="B1764" s="30">
        <v>8230.0</v>
      </c>
      <c r="C1764" s="31">
        <v>1762.0</v>
      </c>
      <c r="D1764" s="32" t="s">
        <v>1958</v>
      </c>
      <c r="E1764" s="94"/>
      <c r="F1764" s="94"/>
      <c r="G1764" s="307"/>
      <c r="H1764" s="98"/>
      <c r="I1764" s="8"/>
      <c r="J1764" s="54"/>
      <c r="K1764" s="69"/>
      <c r="L1764" s="14"/>
      <c r="M1764" s="99"/>
      <c r="N1764" s="294"/>
      <c r="O1764" s="295"/>
      <c r="P1764" s="294"/>
      <c r="Q1764" s="100"/>
      <c r="R1764" s="33" t="s">
        <v>23</v>
      </c>
      <c r="S1764" s="130" t="s">
        <v>24</v>
      </c>
      <c r="T1764" s="7"/>
      <c r="U1764" s="7"/>
      <c r="V1764" s="39"/>
      <c r="W1764" s="299"/>
      <c r="X1764" s="41"/>
      <c r="Y1764" s="42"/>
      <c r="Z1764" s="43"/>
      <c r="AA1764" s="43"/>
      <c r="AB1764" s="43"/>
      <c r="AC1764" s="288"/>
      <c r="AD1764" s="43"/>
      <c r="AE1764" s="43"/>
      <c r="AF1764" s="44"/>
      <c r="AG1764" s="45">
        <v>265.0</v>
      </c>
      <c r="AH1764" s="79"/>
      <c r="AI1764" s="80"/>
      <c r="AJ1764" s="80"/>
      <c r="AK1764" s="80"/>
      <c r="AL1764" s="14"/>
      <c r="AM1764" s="16" t="str">
        <f t="shared" si="10"/>
        <v>{s:'638230', v:265 , c:'放デイ５・有資格５・定超・未計画・'},</v>
      </c>
      <c r="AN1764" s="16"/>
    </row>
    <row r="1765" ht="16.5" customHeight="1">
      <c r="A1765" s="29">
        <v>63.0</v>
      </c>
      <c r="B1765" s="30">
        <v>8810.0</v>
      </c>
      <c r="C1765" s="31">
        <v>1763.0</v>
      </c>
      <c r="D1765" s="32" t="s">
        <v>1959</v>
      </c>
      <c r="E1765" s="94"/>
      <c r="F1765" s="94"/>
      <c r="G1765" s="307"/>
      <c r="H1765" s="98"/>
      <c r="I1765" s="8"/>
      <c r="J1765" s="54"/>
      <c r="K1765" s="69"/>
      <c r="L1765" s="83"/>
      <c r="M1765" s="97"/>
      <c r="N1765" s="294"/>
      <c r="O1765" s="295"/>
      <c r="P1765" s="294"/>
      <c r="Q1765" s="100"/>
      <c r="R1765" s="131"/>
      <c r="S1765" s="87"/>
      <c r="T1765" s="83" t="s">
        <v>21</v>
      </c>
      <c r="U1765" s="90">
        <v>0.7</v>
      </c>
      <c r="V1765" s="54"/>
      <c r="W1765" s="303"/>
      <c r="X1765" s="56"/>
      <c r="Y1765" s="58"/>
      <c r="Z1765" s="59" t="s">
        <v>20</v>
      </c>
      <c r="AA1765" s="41" t="s">
        <v>21</v>
      </c>
      <c r="AB1765" s="60">
        <v>0.85</v>
      </c>
      <c r="AC1765" s="288"/>
      <c r="AD1765" s="43"/>
      <c r="AE1765" s="43"/>
      <c r="AF1765" s="44"/>
      <c r="AG1765" s="45">
        <v>225.0</v>
      </c>
      <c r="AH1765" s="79"/>
      <c r="AI1765" s="80"/>
      <c r="AJ1765" s="80"/>
      <c r="AK1765" s="80"/>
      <c r="AL1765" s="14"/>
      <c r="AM1765" s="16" t="str">
        <f t="shared" si="10"/>
        <v>{s:'638810', v:225 , c:'放デイ５・有資格５・定超・未計画・評減・'},</v>
      </c>
      <c r="AN1765" s="16"/>
    </row>
    <row r="1766" ht="16.5" customHeight="1">
      <c r="A1766" s="29">
        <v>63.0</v>
      </c>
      <c r="B1766" s="30">
        <v>8251.0</v>
      </c>
      <c r="C1766" s="31">
        <v>1764.0</v>
      </c>
      <c r="D1766" s="32" t="s">
        <v>1960</v>
      </c>
      <c r="E1766" s="94"/>
      <c r="F1766" s="94"/>
      <c r="G1766" s="103"/>
      <c r="H1766" s="8"/>
      <c r="I1766" s="8"/>
      <c r="J1766" s="54"/>
      <c r="K1766" s="69"/>
      <c r="L1766" s="65"/>
      <c r="M1766" s="65"/>
      <c r="N1766" s="83"/>
      <c r="O1766" s="125"/>
      <c r="P1766" s="83"/>
      <c r="Q1766" s="132"/>
      <c r="R1766" s="131"/>
      <c r="S1766" s="87"/>
      <c r="T1766" s="83"/>
      <c r="U1766" s="90"/>
      <c r="V1766" s="91"/>
      <c r="W1766" s="305" t="s">
        <v>326</v>
      </c>
      <c r="X1766" s="41" t="s">
        <v>21</v>
      </c>
      <c r="Y1766" s="68" t="str">
        <f>$Y$293</f>
        <v/>
      </c>
      <c r="Z1766" s="88"/>
      <c r="AA1766" s="88"/>
      <c r="AB1766" s="88"/>
      <c r="AC1766" s="297"/>
      <c r="AD1766" s="88"/>
      <c r="AE1766" s="88"/>
      <c r="AF1766" s="89"/>
      <c r="AG1766" s="45">
        <v>186.0</v>
      </c>
      <c r="AH1766" s="79"/>
      <c r="AI1766" s="80"/>
      <c r="AJ1766" s="80"/>
      <c r="AK1766" s="80"/>
      <c r="AL1766" s="14"/>
      <c r="AM1766" s="16" t="str">
        <f t="shared" si="10"/>
        <v>{s:'638251', v:186 , c:'放デイ５・有資格５・定超・未計画・開減１・'},</v>
      </c>
      <c r="AN1766" s="16"/>
    </row>
    <row r="1767" ht="16.5" customHeight="1">
      <c r="A1767" s="29">
        <v>63.0</v>
      </c>
      <c r="B1767" s="30">
        <v>8811.0</v>
      </c>
      <c r="C1767" s="31">
        <v>1765.0</v>
      </c>
      <c r="D1767" s="32" t="s">
        <v>1961</v>
      </c>
      <c r="E1767" s="94"/>
      <c r="F1767" s="94"/>
      <c r="G1767" s="103"/>
      <c r="H1767" s="8"/>
      <c r="I1767" s="8"/>
      <c r="J1767" s="54"/>
      <c r="K1767" s="69"/>
      <c r="L1767" s="65"/>
      <c r="M1767" s="65"/>
      <c r="N1767" s="83"/>
      <c r="O1767" s="125"/>
      <c r="P1767" s="83"/>
      <c r="Q1767" s="132"/>
      <c r="R1767" s="131"/>
      <c r="S1767" s="87"/>
      <c r="T1767" s="83"/>
      <c r="U1767" s="90"/>
      <c r="V1767" s="91"/>
      <c r="W1767" s="306"/>
      <c r="X1767" s="56"/>
      <c r="Y1767" s="72"/>
      <c r="Z1767" s="73" t="s">
        <v>20</v>
      </c>
      <c r="AA1767" s="74" t="s">
        <v>21</v>
      </c>
      <c r="AB1767" s="75">
        <v>0.85</v>
      </c>
      <c r="AC1767" s="288"/>
      <c r="AD1767" s="43"/>
      <c r="AE1767" s="43"/>
      <c r="AF1767" s="44"/>
      <c r="AG1767" s="45">
        <v>158.0</v>
      </c>
      <c r="AH1767" s="79"/>
      <c r="AI1767" s="80"/>
      <c r="AJ1767" s="80"/>
      <c r="AK1767" s="80"/>
      <c r="AL1767" s="14"/>
      <c r="AM1767" s="16" t="str">
        <f t="shared" si="10"/>
        <v>{s:'638811', v:158 , c:'放デイ５・有資格５・定超・未計画・開減１・評減・'},</v>
      </c>
      <c r="AN1767" s="16"/>
    </row>
    <row r="1768" ht="16.5" customHeight="1">
      <c r="A1768" s="29">
        <v>63.0</v>
      </c>
      <c r="B1768" s="30">
        <v>8252.0</v>
      </c>
      <c r="C1768" s="31">
        <v>1766.0</v>
      </c>
      <c r="D1768" s="32" t="s">
        <v>1962</v>
      </c>
      <c r="E1768" s="94"/>
      <c r="F1768" s="94"/>
      <c r="G1768" s="103"/>
      <c r="H1768" s="8"/>
      <c r="I1768" s="8"/>
      <c r="J1768" s="54"/>
      <c r="K1768" s="69"/>
      <c r="L1768" s="65"/>
      <c r="M1768" s="65"/>
      <c r="N1768" s="83"/>
      <c r="O1768" s="125"/>
      <c r="P1768" s="83"/>
      <c r="Q1768" s="132"/>
      <c r="R1768" s="131"/>
      <c r="S1768" s="87"/>
      <c r="T1768" s="83"/>
      <c r="U1768" s="90"/>
      <c r="V1768" s="91"/>
      <c r="W1768" s="305" t="s">
        <v>329</v>
      </c>
      <c r="X1768" s="41" t="s">
        <v>21</v>
      </c>
      <c r="Y1768" s="68" t="str">
        <f>$Y$295</f>
        <v/>
      </c>
      <c r="Z1768" s="77"/>
      <c r="AA1768" s="77"/>
      <c r="AB1768" s="77"/>
      <c r="AC1768" s="292"/>
      <c r="AD1768" s="77"/>
      <c r="AE1768" s="77"/>
      <c r="AF1768" s="72"/>
      <c r="AG1768" s="45">
        <v>225.0</v>
      </c>
      <c r="AH1768" s="79"/>
      <c r="AI1768" s="80"/>
      <c r="AJ1768" s="80"/>
      <c r="AK1768" s="80"/>
      <c r="AL1768" s="14"/>
      <c r="AM1768" s="16" t="str">
        <f t="shared" si="10"/>
        <v>{s:'638252', v:225 , c:'放デイ５・有資格５・定超・未計画・開減２・'},</v>
      </c>
      <c r="AN1768" s="16"/>
    </row>
    <row r="1769" ht="16.5" customHeight="1">
      <c r="A1769" s="29">
        <v>63.0</v>
      </c>
      <c r="B1769" s="30">
        <v>8812.0</v>
      </c>
      <c r="C1769" s="31">
        <v>1767.0</v>
      </c>
      <c r="D1769" s="32" t="s">
        <v>1963</v>
      </c>
      <c r="E1769" s="94"/>
      <c r="F1769" s="94"/>
      <c r="G1769" s="103"/>
      <c r="H1769" s="8"/>
      <c r="I1769" s="8"/>
      <c r="J1769" s="54"/>
      <c r="K1769" s="65"/>
      <c r="L1769" s="65"/>
      <c r="M1769" s="65"/>
      <c r="N1769" s="83"/>
      <c r="O1769" s="125"/>
      <c r="P1769" s="83"/>
      <c r="Q1769" s="132"/>
      <c r="R1769" s="308"/>
      <c r="S1769" s="87"/>
      <c r="T1769" s="83"/>
      <c r="U1769" s="90"/>
      <c r="V1769" s="91"/>
      <c r="W1769" s="306"/>
      <c r="X1769" s="56"/>
      <c r="Y1769" s="72"/>
      <c r="Z1769" s="73" t="s">
        <v>20</v>
      </c>
      <c r="AA1769" s="74" t="s">
        <v>21</v>
      </c>
      <c r="AB1769" s="75">
        <v>0.85</v>
      </c>
      <c r="AC1769" s="288"/>
      <c r="AD1769" s="43"/>
      <c r="AE1769" s="43"/>
      <c r="AF1769" s="44"/>
      <c r="AG1769" s="45">
        <v>191.0</v>
      </c>
      <c r="AH1769" s="79"/>
      <c r="AI1769" s="80"/>
      <c r="AJ1769" s="80"/>
      <c r="AK1769" s="80"/>
      <c r="AL1769" s="14"/>
      <c r="AM1769" s="16" t="str">
        <f t="shared" si="10"/>
        <v>{s:'638812', v:191 , c:'放デイ５・有資格５・定超・未計画・開減２・評減・'},</v>
      </c>
      <c r="AN1769" s="16"/>
    </row>
    <row r="1770" ht="16.5" customHeight="1">
      <c r="A1770" s="29">
        <v>63.0</v>
      </c>
      <c r="B1770" s="30">
        <v>8813.0</v>
      </c>
      <c r="C1770" s="31">
        <v>1768.0</v>
      </c>
      <c r="D1770" s="32" t="s">
        <v>1964</v>
      </c>
      <c r="E1770" s="94"/>
      <c r="F1770" s="94"/>
      <c r="G1770" s="103"/>
      <c r="H1770" s="8"/>
      <c r="I1770" s="8"/>
      <c r="J1770" s="54"/>
      <c r="K1770" s="65"/>
      <c r="L1770" s="65"/>
      <c r="M1770" s="65"/>
      <c r="N1770" s="83"/>
      <c r="O1770" s="125"/>
      <c r="P1770" s="83"/>
      <c r="Q1770" s="132"/>
      <c r="R1770" s="308"/>
      <c r="S1770" s="309"/>
      <c r="T1770" s="83"/>
      <c r="U1770" s="90"/>
      <c r="V1770" s="91"/>
      <c r="W1770" s="299"/>
      <c r="X1770" s="41"/>
      <c r="Y1770" s="42"/>
      <c r="Z1770" s="43"/>
      <c r="AA1770" s="43"/>
      <c r="AB1770" s="44"/>
      <c r="AC1770" s="82" t="s">
        <v>30</v>
      </c>
      <c r="AD1770" s="83">
        <v>5.0</v>
      </c>
      <c r="AE1770" s="83"/>
      <c r="AF1770" s="84" t="s">
        <v>31</v>
      </c>
      <c r="AG1770" s="45">
        <v>260.0</v>
      </c>
      <c r="AH1770" s="79"/>
      <c r="AI1770" s="80"/>
      <c r="AJ1770" s="80"/>
      <c r="AK1770" s="80"/>
      <c r="AL1770" s="14"/>
      <c r="AM1770" s="16" t="str">
        <f t="shared" si="10"/>
        <v>{s:'638813', v:260 , c:'放デイ５・有資格５・定超・未計画・拘減・'},</v>
      </c>
      <c r="AN1770" s="16"/>
    </row>
    <row r="1771" ht="16.5" customHeight="1">
      <c r="A1771" s="29">
        <v>63.0</v>
      </c>
      <c r="B1771" s="30">
        <v>8814.0</v>
      </c>
      <c r="C1771" s="31">
        <v>1769.0</v>
      </c>
      <c r="D1771" s="32" t="s">
        <v>1965</v>
      </c>
      <c r="E1771" s="94"/>
      <c r="F1771" s="94"/>
      <c r="G1771" s="103"/>
      <c r="H1771" s="8"/>
      <c r="I1771" s="8"/>
      <c r="J1771" s="54"/>
      <c r="K1771" s="65"/>
      <c r="L1771" s="65"/>
      <c r="M1771" s="65"/>
      <c r="N1771" s="83"/>
      <c r="O1771" s="125"/>
      <c r="P1771" s="83"/>
      <c r="Q1771" s="132"/>
      <c r="R1771" s="310"/>
      <c r="S1771" s="309"/>
      <c r="T1771" s="83"/>
      <c r="U1771" s="90"/>
      <c r="V1771" s="91"/>
      <c r="W1771" s="303"/>
      <c r="X1771" s="56"/>
      <c r="Y1771" s="58"/>
      <c r="Z1771" s="59" t="s">
        <v>20</v>
      </c>
      <c r="AA1771" s="41" t="s">
        <v>21</v>
      </c>
      <c r="AB1771" s="86">
        <v>0.85</v>
      </c>
      <c r="AC1771" s="87"/>
      <c r="AD1771" s="83"/>
      <c r="AE1771" s="83"/>
      <c r="AF1771" s="84"/>
      <c r="AG1771" s="45">
        <v>220.0</v>
      </c>
      <c r="AH1771" s="79"/>
      <c r="AI1771" s="80"/>
      <c r="AJ1771" s="80"/>
      <c r="AK1771" s="80"/>
      <c r="AL1771" s="14"/>
      <c r="AM1771" s="16" t="str">
        <f t="shared" si="10"/>
        <v>{s:'638814', v:220 , c:'放デイ５・有資格５・定超・未計画・評減・拘減・'},</v>
      </c>
      <c r="AN1771" s="16"/>
    </row>
    <row r="1772" ht="16.5" customHeight="1">
      <c r="A1772" s="29">
        <v>63.0</v>
      </c>
      <c r="B1772" s="30">
        <v>8815.0</v>
      </c>
      <c r="C1772" s="31">
        <v>1770.0</v>
      </c>
      <c r="D1772" s="32" t="s">
        <v>1966</v>
      </c>
      <c r="E1772" s="94"/>
      <c r="F1772" s="94"/>
      <c r="G1772" s="103"/>
      <c r="H1772" s="8"/>
      <c r="I1772" s="8"/>
      <c r="J1772" s="54"/>
      <c r="K1772" s="65"/>
      <c r="L1772" s="65"/>
      <c r="M1772" s="65"/>
      <c r="N1772" s="83"/>
      <c r="O1772" s="125"/>
      <c r="P1772" s="83"/>
      <c r="Q1772" s="132"/>
      <c r="R1772" s="310"/>
      <c r="S1772" s="309"/>
      <c r="T1772" s="83"/>
      <c r="U1772" s="90"/>
      <c r="V1772" s="91"/>
      <c r="W1772" s="305" t="s">
        <v>326</v>
      </c>
      <c r="X1772" s="83" t="s">
        <v>21</v>
      </c>
      <c r="Y1772" s="91" t="str">
        <f>$Y$293</f>
        <v/>
      </c>
      <c r="Z1772" s="88"/>
      <c r="AA1772" s="88"/>
      <c r="AB1772" s="89"/>
      <c r="AC1772" s="87"/>
      <c r="AD1772" s="90"/>
      <c r="AE1772" s="90"/>
      <c r="AF1772" s="91"/>
      <c r="AG1772" s="45">
        <v>181.0</v>
      </c>
      <c r="AH1772" s="79"/>
      <c r="AI1772" s="80"/>
      <c r="AJ1772" s="80"/>
      <c r="AK1772" s="80"/>
      <c r="AL1772" s="14"/>
      <c r="AM1772" s="16" t="str">
        <f t="shared" si="10"/>
        <v>{s:'638815', v:181 , c:'放デイ５・有資格５・定超・未計画・開減１・拘減・'},</v>
      </c>
      <c r="AN1772" s="16"/>
    </row>
    <row r="1773" ht="16.5" customHeight="1">
      <c r="A1773" s="29">
        <v>63.0</v>
      </c>
      <c r="B1773" s="30">
        <v>8816.0</v>
      </c>
      <c r="C1773" s="31">
        <v>1771.0</v>
      </c>
      <c r="D1773" s="32" t="s">
        <v>1967</v>
      </c>
      <c r="E1773" s="94"/>
      <c r="F1773" s="94"/>
      <c r="G1773" s="103"/>
      <c r="H1773" s="8"/>
      <c r="I1773" s="8"/>
      <c r="J1773" s="54"/>
      <c r="K1773" s="65"/>
      <c r="L1773" s="65"/>
      <c r="M1773" s="65"/>
      <c r="N1773" s="83"/>
      <c r="O1773" s="125"/>
      <c r="P1773" s="83"/>
      <c r="Q1773" s="132"/>
      <c r="R1773" s="310"/>
      <c r="S1773" s="309"/>
      <c r="T1773" s="83"/>
      <c r="U1773" s="90"/>
      <c r="V1773" s="91"/>
      <c r="W1773" s="306"/>
      <c r="X1773" s="56"/>
      <c r="Y1773" s="72"/>
      <c r="Z1773" s="73" t="s">
        <v>20</v>
      </c>
      <c r="AA1773" s="74" t="s">
        <v>21</v>
      </c>
      <c r="AB1773" s="92">
        <v>0.85</v>
      </c>
      <c r="AC1773" s="87"/>
      <c r="AD1773" s="90"/>
      <c r="AE1773" s="90"/>
      <c r="AF1773" s="91"/>
      <c r="AG1773" s="45">
        <v>153.0</v>
      </c>
      <c r="AH1773" s="79"/>
      <c r="AI1773" s="80"/>
      <c r="AJ1773" s="80"/>
      <c r="AK1773" s="80"/>
      <c r="AL1773" s="14"/>
      <c r="AM1773" s="16" t="str">
        <f t="shared" si="10"/>
        <v>{s:'638816', v:153 , c:'放デイ５・有資格５・定超・未計画・開減１・評減・拘減・'},</v>
      </c>
      <c r="AN1773" s="16"/>
    </row>
    <row r="1774" ht="16.5" customHeight="1">
      <c r="A1774" s="29">
        <v>63.0</v>
      </c>
      <c r="B1774" s="30">
        <v>8817.0</v>
      </c>
      <c r="C1774" s="31">
        <v>1772.0</v>
      </c>
      <c r="D1774" s="32" t="s">
        <v>1968</v>
      </c>
      <c r="E1774" s="94"/>
      <c r="F1774" s="94"/>
      <c r="G1774" s="103"/>
      <c r="H1774" s="8"/>
      <c r="I1774" s="8"/>
      <c r="J1774" s="54"/>
      <c r="K1774" s="65"/>
      <c r="L1774" s="65"/>
      <c r="M1774" s="65"/>
      <c r="N1774" s="83"/>
      <c r="O1774" s="125"/>
      <c r="P1774" s="83"/>
      <c r="Q1774" s="132"/>
      <c r="R1774" s="310"/>
      <c r="S1774" s="309"/>
      <c r="T1774" s="83"/>
      <c r="U1774" s="90"/>
      <c r="V1774" s="91"/>
      <c r="W1774" s="305" t="s">
        <v>329</v>
      </c>
      <c r="X1774" s="83" t="s">
        <v>21</v>
      </c>
      <c r="Y1774" s="91" t="str">
        <f>$Y$295</f>
        <v/>
      </c>
      <c r="Z1774" s="77"/>
      <c r="AA1774" s="77"/>
      <c r="AB1774" s="72"/>
      <c r="AC1774" s="87"/>
      <c r="AD1774" s="90"/>
      <c r="AE1774" s="90"/>
      <c r="AF1774" s="91"/>
      <c r="AG1774" s="45">
        <v>220.0</v>
      </c>
      <c r="AH1774" s="79"/>
      <c r="AI1774" s="80"/>
      <c r="AJ1774" s="80"/>
      <c r="AK1774" s="80"/>
      <c r="AL1774" s="14"/>
      <c r="AM1774" s="16" t="str">
        <f t="shared" si="10"/>
        <v>{s:'638817', v:220 , c:'放デイ５・有資格５・定超・未計画・開減２・拘減・'},</v>
      </c>
      <c r="AN1774" s="16"/>
    </row>
    <row r="1775" ht="16.5" customHeight="1">
      <c r="A1775" s="29">
        <v>63.0</v>
      </c>
      <c r="B1775" s="30">
        <v>8818.0</v>
      </c>
      <c r="C1775" s="31">
        <v>1773.0</v>
      </c>
      <c r="D1775" s="32" t="s">
        <v>1969</v>
      </c>
      <c r="E1775" s="94"/>
      <c r="F1775" s="94"/>
      <c r="G1775" s="103"/>
      <c r="H1775" s="8"/>
      <c r="I1775" s="8"/>
      <c r="J1775" s="54"/>
      <c r="K1775" s="65"/>
      <c r="L1775" s="65"/>
      <c r="M1775" s="65"/>
      <c r="N1775" s="83"/>
      <c r="O1775" s="125"/>
      <c r="P1775" s="83"/>
      <c r="Q1775" s="132"/>
      <c r="R1775" s="310"/>
      <c r="S1775" s="309"/>
      <c r="T1775" s="83"/>
      <c r="U1775" s="90"/>
      <c r="V1775" s="91"/>
      <c r="W1775" s="306"/>
      <c r="X1775" s="56"/>
      <c r="Y1775" s="72"/>
      <c r="Z1775" s="73" t="s">
        <v>20</v>
      </c>
      <c r="AA1775" s="74" t="s">
        <v>21</v>
      </c>
      <c r="AB1775" s="92">
        <v>0.85</v>
      </c>
      <c r="AC1775" s="93"/>
      <c r="AD1775" s="77"/>
      <c r="AE1775" s="77"/>
      <c r="AF1775" s="72"/>
      <c r="AG1775" s="45">
        <v>186.0</v>
      </c>
      <c r="AH1775" s="79"/>
      <c r="AI1775" s="80"/>
      <c r="AJ1775" s="80"/>
      <c r="AK1775" s="80"/>
      <c r="AL1775" s="14"/>
      <c r="AM1775" s="16" t="str">
        <f t="shared" si="10"/>
        <v>{s:'638818', v:186 , c:'放デイ５・有資格５・定超・未計画・開減２・評減・拘減・'},</v>
      </c>
      <c r="AN1775" s="16"/>
    </row>
    <row r="1776" ht="16.5" customHeight="1">
      <c r="A1776" s="29">
        <v>63.0</v>
      </c>
      <c r="B1776" s="30">
        <v>8819.0</v>
      </c>
      <c r="C1776" s="31">
        <v>1774.0</v>
      </c>
      <c r="D1776" s="32" t="s">
        <v>1970</v>
      </c>
      <c r="E1776" s="94"/>
      <c r="F1776" s="94"/>
      <c r="G1776" s="103"/>
      <c r="H1776" s="8"/>
      <c r="I1776" s="8"/>
      <c r="J1776" s="54"/>
      <c r="K1776" s="65"/>
      <c r="L1776" s="65"/>
      <c r="M1776" s="65"/>
      <c r="N1776" s="83"/>
      <c r="O1776" s="125"/>
      <c r="P1776" s="83"/>
      <c r="Q1776" s="132"/>
      <c r="R1776" s="310"/>
      <c r="S1776" s="130" t="s">
        <v>27</v>
      </c>
      <c r="T1776" s="41"/>
      <c r="U1776" s="135"/>
      <c r="V1776" s="68"/>
      <c r="W1776" s="299"/>
      <c r="X1776" s="41"/>
      <c r="Y1776" s="42"/>
      <c r="Z1776" s="43"/>
      <c r="AA1776" s="43"/>
      <c r="AB1776" s="43"/>
      <c r="AC1776" s="288"/>
      <c r="AD1776" s="43"/>
      <c r="AE1776" s="43"/>
      <c r="AF1776" s="44"/>
      <c r="AG1776" s="45">
        <v>189.0</v>
      </c>
      <c r="AH1776" s="79"/>
      <c r="AI1776" s="80"/>
      <c r="AJ1776" s="80"/>
      <c r="AK1776" s="80"/>
      <c r="AL1776" s="14"/>
      <c r="AM1776" s="16" t="str">
        <f t="shared" si="10"/>
        <v>{s:'638819', v:189 , c:'放デイ５・有資格５・定超・未計画２・'},</v>
      </c>
      <c r="AN1776" s="16"/>
    </row>
    <row r="1777" ht="16.5" customHeight="1">
      <c r="A1777" s="29">
        <v>63.0</v>
      </c>
      <c r="B1777" s="30">
        <v>8820.0</v>
      </c>
      <c r="C1777" s="31">
        <v>1775.0</v>
      </c>
      <c r="D1777" s="32" t="s">
        <v>1971</v>
      </c>
      <c r="E1777" s="94"/>
      <c r="F1777" s="94"/>
      <c r="G1777" s="103"/>
      <c r="H1777" s="8"/>
      <c r="I1777" s="8"/>
      <c r="J1777" s="54"/>
      <c r="K1777" s="65"/>
      <c r="L1777" s="65"/>
      <c r="M1777" s="65"/>
      <c r="N1777" s="83"/>
      <c r="O1777" s="125"/>
      <c r="P1777" s="83"/>
      <c r="Q1777" s="132"/>
      <c r="R1777" s="310"/>
      <c r="S1777" s="87"/>
      <c r="T1777" s="83" t="s">
        <v>21</v>
      </c>
      <c r="U1777" s="90">
        <v>0.5</v>
      </c>
      <c r="V1777" s="91"/>
      <c r="W1777" s="303"/>
      <c r="X1777" s="56"/>
      <c r="Y1777" s="58"/>
      <c r="Z1777" s="59" t="s">
        <v>20</v>
      </c>
      <c r="AA1777" s="41" t="s">
        <v>21</v>
      </c>
      <c r="AB1777" s="60">
        <v>0.85</v>
      </c>
      <c r="AC1777" s="288"/>
      <c r="AD1777" s="43"/>
      <c r="AE1777" s="43"/>
      <c r="AF1777" s="44"/>
      <c r="AG1777" s="45">
        <v>161.0</v>
      </c>
      <c r="AH1777" s="79"/>
      <c r="AI1777" s="80"/>
      <c r="AJ1777" s="80"/>
      <c r="AK1777" s="80"/>
      <c r="AL1777" s="14"/>
      <c r="AM1777" s="16" t="str">
        <f t="shared" si="10"/>
        <v>{s:'638820', v:161 , c:'放デイ５・有資格５・定超・未計画２・評減・'},</v>
      </c>
      <c r="AN1777" s="16"/>
    </row>
    <row r="1778" ht="16.5" customHeight="1">
      <c r="A1778" s="29">
        <v>63.0</v>
      </c>
      <c r="B1778" s="30">
        <v>8821.0</v>
      </c>
      <c r="C1778" s="31">
        <v>1776.0</v>
      </c>
      <c r="D1778" s="32" t="s">
        <v>1972</v>
      </c>
      <c r="E1778" s="94"/>
      <c r="F1778" s="94"/>
      <c r="G1778" s="103"/>
      <c r="H1778" s="8"/>
      <c r="I1778" s="8"/>
      <c r="J1778" s="54"/>
      <c r="K1778" s="65"/>
      <c r="L1778" s="65"/>
      <c r="M1778" s="65"/>
      <c r="N1778" s="83"/>
      <c r="O1778" s="125"/>
      <c r="P1778" s="83"/>
      <c r="Q1778" s="132"/>
      <c r="R1778" s="310"/>
      <c r="S1778" s="87"/>
      <c r="T1778" s="83"/>
      <c r="U1778" s="90"/>
      <c r="V1778" s="91"/>
      <c r="W1778" s="305" t="s">
        <v>326</v>
      </c>
      <c r="X1778" s="41" t="s">
        <v>21</v>
      </c>
      <c r="Y1778" s="68" t="str">
        <f>$Y$293</f>
        <v/>
      </c>
      <c r="Z1778" s="88"/>
      <c r="AA1778" s="88"/>
      <c r="AB1778" s="88"/>
      <c r="AC1778" s="297"/>
      <c r="AD1778" s="88"/>
      <c r="AE1778" s="88"/>
      <c r="AF1778" s="89"/>
      <c r="AG1778" s="114">
        <v>132.0</v>
      </c>
      <c r="AH1778" s="79"/>
      <c r="AI1778" s="80"/>
      <c r="AJ1778" s="80"/>
      <c r="AK1778" s="80"/>
      <c r="AL1778" s="14"/>
      <c r="AM1778" s="16" t="str">
        <f t="shared" si="10"/>
        <v>{s:'638821', v:132 , c:'放デイ５・有資格５・定超・未計画２・開減１・'},</v>
      </c>
      <c r="AN1778" s="16"/>
    </row>
    <row r="1779" ht="16.5" customHeight="1">
      <c r="A1779" s="29">
        <v>63.0</v>
      </c>
      <c r="B1779" s="30">
        <v>8822.0</v>
      </c>
      <c r="C1779" s="31">
        <v>1777.0</v>
      </c>
      <c r="D1779" s="32" t="s">
        <v>1973</v>
      </c>
      <c r="E1779" s="94"/>
      <c r="F1779" s="94"/>
      <c r="G1779" s="103"/>
      <c r="H1779" s="8"/>
      <c r="I1779" s="8"/>
      <c r="J1779" s="54"/>
      <c r="K1779" s="65"/>
      <c r="L1779" s="65"/>
      <c r="M1779" s="65"/>
      <c r="N1779" s="83"/>
      <c r="O1779" s="125"/>
      <c r="P1779" s="83"/>
      <c r="Q1779" s="132"/>
      <c r="R1779" s="310"/>
      <c r="S1779" s="87"/>
      <c r="T1779" s="83"/>
      <c r="U1779" s="90"/>
      <c r="V1779" s="91"/>
      <c r="W1779" s="306"/>
      <c r="X1779" s="56"/>
      <c r="Y1779" s="72"/>
      <c r="Z1779" s="73" t="s">
        <v>20</v>
      </c>
      <c r="AA1779" s="74" t="s">
        <v>21</v>
      </c>
      <c r="AB1779" s="75">
        <v>0.85</v>
      </c>
      <c r="AC1779" s="288"/>
      <c r="AD1779" s="43"/>
      <c r="AE1779" s="43"/>
      <c r="AF1779" s="44"/>
      <c r="AG1779" s="114">
        <v>112.0</v>
      </c>
      <c r="AH1779" s="79"/>
      <c r="AI1779" s="80"/>
      <c r="AJ1779" s="80"/>
      <c r="AK1779" s="80"/>
      <c r="AL1779" s="14"/>
      <c r="AM1779" s="16" t="str">
        <f t="shared" si="10"/>
        <v>{s:'638822', v:112 , c:'放デイ５・有資格５・定超・未計画２・開減１・評減・'},</v>
      </c>
      <c r="AN1779" s="16"/>
    </row>
    <row r="1780" ht="16.5" customHeight="1">
      <c r="A1780" s="29">
        <v>63.0</v>
      </c>
      <c r="B1780" s="30">
        <v>8823.0</v>
      </c>
      <c r="C1780" s="31">
        <v>1778.0</v>
      </c>
      <c r="D1780" s="32" t="s">
        <v>1974</v>
      </c>
      <c r="E1780" s="94"/>
      <c r="F1780" s="94"/>
      <c r="G1780" s="103"/>
      <c r="H1780" s="8"/>
      <c r="I1780" s="8"/>
      <c r="J1780" s="54"/>
      <c r="K1780" s="65"/>
      <c r="L1780" s="65"/>
      <c r="M1780" s="65"/>
      <c r="N1780" s="83"/>
      <c r="O1780" s="125"/>
      <c r="P1780" s="83"/>
      <c r="Q1780" s="132"/>
      <c r="R1780" s="310"/>
      <c r="S1780" s="87"/>
      <c r="T1780" s="83"/>
      <c r="U1780" s="90"/>
      <c r="V1780" s="91"/>
      <c r="W1780" s="305" t="s">
        <v>329</v>
      </c>
      <c r="X1780" s="41" t="s">
        <v>21</v>
      </c>
      <c r="Y1780" s="68" t="str">
        <f>$Y$295</f>
        <v/>
      </c>
      <c r="Z1780" s="77"/>
      <c r="AA1780" s="77"/>
      <c r="AB1780" s="77"/>
      <c r="AC1780" s="292"/>
      <c r="AD1780" s="77"/>
      <c r="AE1780" s="77"/>
      <c r="AF1780" s="72"/>
      <c r="AG1780" s="45">
        <v>161.0</v>
      </c>
      <c r="AH1780" s="79"/>
      <c r="AI1780" s="80"/>
      <c r="AJ1780" s="80"/>
      <c r="AK1780" s="80"/>
      <c r="AL1780" s="14"/>
      <c r="AM1780" s="16" t="str">
        <f t="shared" si="10"/>
        <v>{s:'638823', v:161 , c:'放デイ５・有資格５・定超・未計画２・開減２・'},</v>
      </c>
      <c r="AN1780" s="16"/>
    </row>
    <row r="1781" ht="16.5" customHeight="1">
      <c r="A1781" s="29">
        <v>63.0</v>
      </c>
      <c r="B1781" s="30">
        <v>8824.0</v>
      </c>
      <c r="C1781" s="31">
        <v>1779.0</v>
      </c>
      <c r="D1781" s="32" t="s">
        <v>1975</v>
      </c>
      <c r="E1781" s="94"/>
      <c r="F1781" s="94"/>
      <c r="G1781" s="103"/>
      <c r="H1781" s="8"/>
      <c r="I1781" s="8"/>
      <c r="J1781" s="54"/>
      <c r="K1781" s="65"/>
      <c r="L1781" s="65"/>
      <c r="M1781" s="65"/>
      <c r="N1781" s="83"/>
      <c r="O1781" s="125"/>
      <c r="P1781" s="83"/>
      <c r="Q1781" s="132"/>
      <c r="R1781" s="310"/>
      <c r="S1781" s="309"/>
      <c r="T1781" s="83"/>
      <c r="U1781" s="90"/>
      <c r="V1781" s="91"/>
      <c r="W1781" s="306"/>
      <c r="X1781" s="56"/>
      <c r="Y1781" s="72"/>
      <c r="Z1781" s="73" t="s">
        <v>20</v>
      </c>
      <c r="AA1781" s="74" t="s">
        <v>21</v>
      </c>
      <c r="AB1781" s="75">
        <v>0.85</v>
      </c>
      <c r="AC1781" s="288"/>
      <c r="AD1781" s="43"/>
      <c r="AE1781" s="43"/>
      <c r="AF1781" s="44"/>
      <c r="AG1781" s="45">
        <v>137.0</v>
      </c>
      <c r="AH1781" s="79"/>
      <c r="AI1781" s="80"/>
      <c r="AJ1781" s="80"/>
      <c r="AK1781" s="80"/>
      <c r="AL1781" s="14"/>
      <c r="AM1781" s="16" t="str">
        <f t="shared" si="10"/>
        <v>{s:'638824', v:137 , c:'放デイ５・有資格５・定超・未計画２・開減２・評減・'},</v>
      </c>
      <c r="AN1781" s="16"/>
    </row>
    <row r="1782" ht="16.5" customHeight="1">
      <c r="A1782" s="29">
        <v>63.0</v>
      </c>
      <c r="B1782" s="30">
        <v>8825.0</v>
      </c>
      <c r="C1782" s="31">
        <v>1780.0</v>
      </c>
      <c r="D1782" s="32" t="s">
        <v>1976</v>
      </c>
      <c r="E1782" s="94"/>
      <c r="F1782" s="94"/>
      <c r="G1782" s="103"/>
      <c r="H1782" s="8"/>
      <c r="I1782" s="8"/>
      <c r="J1782" s="54"/>
      <c r="K1782" s="65"/>
      <c r="L1782" s="65"/>
      <c r="M1782" s="65"/>
      <c r="N1782" s="83"/>
      <c r="O1782" s="125"/>
      <c r="P1782" s="83"/>
      <c r="Q1782" s="132"/>
      <c r="R1782" s="310"/>
      <c r="S1782" s="309"/>
      <c r="T1782" s="83"/>
      <c r="U1782" s="90"/>
      <c r="V1782" s="91"/>
      <c r="W1782" s="299"/>
      <c r="X1782" s="41"/>
      <c r="Y1782" s="42"/>
      <c r="Z1782" s="43"/>
      <c r="AA1782" s="43"/>
      <c r="AB1782" s="44"/>
      <c r="AC1782" s="82" t="s">
        <v>30</v>
      </c>
      <c r="AD1782" s="83">
        <v>5.0</v>
      </c>
      <c r="AE1782" s="83"/>
      <c r="AF1782" s="84" t="s">
        <v>31</v>
      </c>
      <c r="AG1782" s="45">
        <v>184.0</v>
      </c>
      <c r="AH1782" s="79"/>
      <c r="AI1782" s="80"/>
      <c r="AJ1782" s="80"/>
      <c r="AK1782" s="80"/>
      <c r="AL1782" s="14"/>
      <c r="AM1782" s="16" t="str">
        <f t="shared" si="10"/>
        <v>{s:'638825', v:184 , c:'放デイ５・有資格５・定超・未計画２・拘減・'},</v>
      </c>
      <c r="AN1782" s="16"/>
    </row>
    <row r="1783" ht="16.5" customHeight="1">
      <c r="A1783" s="29">
        <v>63.0</v>
      </c>
      <c r="B1783" s="30">
        <v>8826.0</v>
      </c>
      <c r="C1783" s="31">
        <v>1781.0</v>
      </c>
      <c r="D1783" s="32" t="s">
        <v>1977</v>
      </c>
      <c r="E1783" s="94"/>
      <c r="F1783" s="94"/>
      <c r="G1783" s="103"/>
      <c r="H1783" s="8"/>
      <c r="I1783" s="8"/>
      <c r="J1783" s="54"/>
      <c r="K1783" s="65"/>
      <c r="L1783" s="65"/>
      <c r="M1783" s="65"/>
      <c r="N1783" s="83"/>
      <c r="O1783" s="125"/>
      <c r="P1783" s="83"/>
      <c r="Q1783" s="132"/>
      <c r="R1783" s="310"/>
      <c r="S1783" s="309"/>
      <c r="T1783" s="83"/>
      <c r="U1783" s="90"/>
      <c r="V1783" s="90"/>
      <c r="W1783" s="303"/>
      <c r="X1783" s="56"/>
      <c r="Y1783" s="58"/>
      <c r="Z1783" s="59" t="s">
        <v>20</v>
      </c>
      <c r="AA1783" s="41" t="s">
        <v>21</v>
      </c>
      <c r="AB1783" s="86">
        <v>0.85</v>
      </c>
      <c r="AC1783" s="87"/>
      <c r="AD1783" s="83"/>
      <c r="AE1783" s="83"/>
      <c r="AF1783" s="84"/>
      <c r="AG1783" s="45">
        <v>156.0</v>
      </c>
      <c r="AH1783" s="79"/>
      <c r="AI1783" s="80"/>
      <c r="AJ1783" s="80"/>
      <c r="AK1783" s="80"/>
      <c r="AL1783" s="14"/>
      <c r="AM1783" s="16" t="str">
        <f t="shared" si="10"/>
        <v>{s:'638826', v:156 , c:'放デイ５・有資格５・定超・未計画２・評減・拘減・'},</v>
      </c>
      <c r="AN1783" s="16"/>
    </row>
    <row r="1784" ht="16.5" customHeight="1">
      <c r="A1784" s="29">
        <v>63.0</v>
      </c>
      <c r="B1784" s="30">
        <v>8827.0</v>
      </c>
      <c r="C1784" s="31">
        <v>1782.0</v>
      </c>
      <c r="D1784" s="32" t="s">
        <v>1978</v>
      </c>
      <c r="E1784" s="94"/>
      <c r="F1784" s="94"/>
      <c r="G1784" s="103"/>
      <c r="H1784" s="8"/>
      <c r="I1784" s="8"/>
      <c r="J1784" s="54"/>
      <c r="K1784" s="65"/>
      <c r="L1784" s="65"/>
      <c r="M1784" s="65"/>
      <c r="N1784" s="83"/>
      <c r="O1784" s="125"/>
      <c r="P1784" s="83"/>
      <c r="Q1784" s="132"/>
      <c r="R1784" s="310"/>
      <c r="S1784" s="309"/>
      <c r="T1784" s="83"/>
      <c r="U1784" s="90"/>
      <c r="V1784" s="90"/>
      <c r="W1784" s="305" t="s">
        <v>326</v>
      </c>
      <c r="X1784" s="83" t="s">
        <v>21</v>
      </c>
      <c r="Y1784" s="91" t="str">
        <f>$Y$293</f>
        <v/>
      </c>
      <c r="Z1784" s="88"/>
      <c r="AA1784" s="88"/>
      <c r="AB1784" s="89"/>
      <c r="AC1784" s="87"/>
      <c r="AD1784" s="90"/>
      <c r="AE1784" s="90"/>
      <c r="AF1784" s="91"/>
      <c r="AG1784" s="114">
        <v>127.0</v>
      </c>
      <c r="AH1784" s="79"/>
      <c r="AI1784" s="80"/>
      <c r="AJ1784" s="80"/>
      <c r="AK1784" s="80"/>
      <c r="AL1784" s="14"/>
      <c r="AM1784" s="16" t="str">
        <f t="shared" si="10"/>
        <v>{s:'638827', v:127 , c:'放デイ５・有資格５・定超・未計画２・開減１・拘減・'},</v>
      </c>
      <c r="AN1784" s="16"/>
    </row>
    <row r="1785" ht="16.5" customHeight="1">
      <c r="A1785" s="29">
        <v>63.0</v>
      </c>
      <c r="B1785" s="30">
        <v>8828.0</v>
      </c>
      <c r="C1785" s="31">
        <v>1783.0</v>
      </c>
      <c r="D1785" s="32" t="s">
        <v>1979</v>
      </c>
      <c r="E1785" s="94"/>
      <c r="F1785" s="94"/>
      <c r="G1785" s="103"/>
      <c r="H1785" s="8"/>
      <c r="I1785" s="8"/>
      <c r="J1785" s="54"/>
      <c r="K1785" s="65"/>
      <c r="L1785" s="65"/>
      <c r="M1785" s="65"/>
      <c r="N1785" s="83"/>
      <c r="O1785" s="125"/>
      <c r="P1785" s="83"/>
      <c r="Q1785" s="132"/>
      <c r="R1785" s="310"/>
      <c r="S1785" s="309"/>
      <c r="T1785" s="83"/>
      <c r="U1785" s="90"/>
      <c r="V1785" s="90"/>
      <c r="W1785" s="306"/>
      <c r="X1785" s="56"/>
      <c r="Y1785" s="72"/>
      <c r="Z1785" s="73" t="s">
        <v>20</v>
      </c>
      <c r="AA1785" s="74" t="s">
        <v>21</v>
      </c>
      <c r="AB1785" s="92">
        <v>0.85</v>
      </c>
      <c r="AC1785" s="87"/>
      <c r="AD1785" s="90"/>
      <c r="AE1785" s="90"/>
      <c r="AF1785" s="91"/>
      <c r="AG1785" s="114">
        <v>107.0</v>
      </c>
      <c r="AH1785" s="79"/>
      <c r="AI1785" s="80"/>
      <c r="AJ1785" s="80"/>
      <c r="AK1785" s="80"/>
      <c r="AL1785" s="14"/>
      <c r="AM1785" s="16" t="str">
        <f t="shared" si="10"/>
        <v>{s:'638828', v:107 , c:'放デイ５・有資格５・定超・未計画２・開減１・評減・拘減・'},</v>
      </c>
      <c r="AN1785" s="16"/>
    </row>
    <row r="1786" ht="16.5" customHeight="1">
      <c r="A1786" s="29">
        <v>63.0</v>
      </c>
      <c r="B1786" s="30">
        <v>8829.0</v>
      </c>
      <c r="C1786" s="31">
        <v>1784.0</v>
      </c>
      <c r="D1786" s="32" t="s">
        <v>1980</v>
      </c>
      <c r="E1786" s="94"/>
      <c r="F1786" s="94"/>
      <c r="G1786" s="103"/>
      <c r="H1786" s="8"/>
      <c r="I1786" s="8"/>
      <c r="J1786" s="54"/>
      <c r="K1786" s="65"/>
      <c r="L1786" s="65"/>
      <c r="M1786" s="65"/>
      <c r="N1786" s="83"/>
      <c r="O1786" s="125"/>
      <c r="P1786" s="83"/>
      <c r="Q1786" s="132"/>
      <c r="R1786" s="310"/>
      <c r="S1786" s="309"/>
      <c r="T1786" s="83"/>
      <c r="U1786" s="90"/>
      <c r="V1786" s="91"/>
      <c r="W1786" s="305" t="s">
        <v>329</v>
      </c>
      <c r="X1786" s="83" t="s">
        <v>21</v>
      </c>
      <c r="Y1786" s="91" t="str">
        <f>$Y$295</f>
        <v/>
      </c>
      <c r="Z1786" s="77"/>
      <c r="AA1786" s="77"/>
      <c r="AB1786" s="72"/>
      <c r="AC1786" s="87"/>
      <c r="AD1786" s="90"/>
      <c r="AE1786" s="90"/>
      <c r="AF1786" s="91"/>
      <c r="AG1786" s="45">
        <v>156.0</v>
      </c>
      <c r="AH1786" s="79"/>
      <c r="AI1786" s="80"/>
      <c r="AJ1786" s="80"/>
      <c r="AK1786" s="80"/>
      <c r="AL1786" s="14"/>
      <c r="AM1786" s="16" t="str">
        <f t="shared" si="10"/>
        <v>{s:'638829', v:156 , c:'放デイ５・有資格５・定超・未計画２・開減２・拘減・'},</v>
      </c>
      <c r="AN1786" s="16"/>
    </row>
    <row r="1787" ht="16.5" customHeight="1">
      <c r="A1787" s="29">
        <v>63.0</v>
      </c>
      <c r="B1787" s="30">
        <v>8830.0</v>
      </c>
      <c r="C1787" s="31">
        <v>1785.0</v>
      </c>
      <c r="D1787" s="32" t="s">
        <v>1981</v>
      </c>
      <c r="E1787" s="94"/>
      <c r="F1787" s="94"/>
      <c r="G1787" s="103"/>
      <c r="H1787" s="8"/>
      <c r="I1787" s="8"/>
      <c r="J1787" s="54"/>
      <c r="K1787" s="65"/>
      <c r="L1787" s="65"/>
      <c r="M1787" s="65"/>
      <c r="N1787" s="83"/>
      <c r="O1787" s="125"/>
      <c r="P1787" s="83"/>
      <c r="Q1787" s="132"/>
      <c r="R1787" s="316"/>
      <c r="S1787" s="311"/>
      <c r="T1787" s="56"/>
      <c r="U1787" s="77"/>
      <c r="V1787" s="72"/>
      <c r="W1787" s="306"/>
      <c r="X1787" s="56"/>
      <c r="Y1787" s="72"/>
      <c r="Z1787" s="73" t="s">
        <v>20</v>
      </c>
      <c r="AA1787" s="74" t="s">
        <v>21</v>
      </c>
      <c r="AB1787" s="92">
        <v>0.85</v>
      </c>
      <c r="AC1787" s="93"/>
      <c r="AD1787" s="77"/>
      <c r="AE1787" s="77"/>
      <c r="AF1787" s="72"/>
      <c r="AG1787" s="45">
        <v>132.0</v>
      </c>
      <c r="AH1787" s="79"/>
      <c r="AI1787" s="80"/>
      <c r="AJ1787" s="80"/>
      <c r="AK1787" s="80"/>
      <c r="AL1787" s="14"/>
      <c r="AM1787" s="16" t="str">
        <f t="shared" si="10"/>
        <v>{s:'638830', v:132 , c:'放デイ５・有資格５・定超・未計画２・開減２・評減・拘減・'},</v>
      </c>
      <c r="AN1787" s="16"/>
    </row>
    <row r="1788" ht="16.5" customHeight="1">
      <c r="A1788" s="29">
        <v>63.0</v>
      </c>
      <c r="B1788" s="30">
        <v>8231.0</v>
      </c>
      <c r="C1788" s="31">
        <v>1786.0</v>
      </c>
      <c r="D1788" s="32" t="s">
        <v>1982</v>
      </c>
      <c r="E1788" s="94"/>
      <c r="F1788" s="94"/>
      <c r="G1788" s="102" t="s">
        <v>77</v>
      </c>
      <c r="H1788" s="35"/>
      <c r="I1788" s="35"/>
      <c r="J1788" s="36"/>
      <c r="K1788" s="152"/>
      <c r="L1788" s="7"/>
      <c r="M1788" s="38"/>
      <c r="N1788" s="7"/>
      <c r="O1788" s="52"/>
      <c r="P1788" s="8"/>
      <c r="Q1788" s="54"/>
      <c r="R1788" s="287"/>
      <c r="S1788" s="287"/>
      <c r="T1788" s="7"/>
      <c r="U1788" s="7"/>
      <c r="V1788" s="7"/>
      <c r="W1788" s="299"/>
      <c r="X1788" s="41"/>
      <c r="Y1788" s="42"/>
      <c r="Z1788" s="43"/>
      <c r="AA1788" s="43"/>
      <c r="AB1788" s="43"/>
      <c r="AC1788" s="288"/>
      <c r="AD1788" s="43"/>
      <c r="AE1788" s="43"/>
      <c r="AF1788" s="44"/>
      <c r="AG1788" s="45">
        <v>288.0</v>
      </c>
      <c r="AH1788" s="79"/>
      <c r="AI1788" s="80"/>
      <c r="AJ1788" s="80"/>
      <c r="AK1788" s="80"/>
      <c r="AL1788" s="14"/>
      <c r="AM1788" s="16" t="str">
        <f t="shared" si="10"/>
        <v>{s:'638231', v:288 , c:'放デイ６・定超・'},</v>
      </c>
      <c r="AN1788" s="16"/>
    </row>
    <row r="1789" ht="16.5" customHeight="1">
      <c r="A1789" s="29">
        <v>63.0</v>
      </c>
      <c r="B1789" s="30">
        <v>8841.0</v>
      </c>
      <c r="C1789" s="31">
        <v>1787.0</v>
      </c>
      <c r="D1789" s="32" t="s">
        <v>1983</v>
      </c>
      <c r="E1789" s="94"/>
      <c r="F1789" s="94"/>
      <c r="G1789" s="103"/>
      <c r="H1789" s="50" t="str">
        <f>'30放課後等デイ(基本１)'!G1799</f>
        <v/>
      </c>
      <c r="I1789" s="8" t="s">
        <v>9</v>
      </c>
      <c r="J1789" s="51"/>
      <c r="K1789" s="140"/>
      <c r="L1789" s="8"/>
      <c r="M1789" s="53"/>
      <c r="N1789" s="8"/>
      <c r="O1789" s="52"/>
      <c r="P1789" s="8"/>
      <c r="Q1789" s="54"/>
      <c r="R1789" s="302"/>
      <c r="S1789" s="302"/>
      <c r="T1789" s="8"/>
      <c r="U1789" s="8"/>
      <c r="V1789" s="8"/>
      <c r="W1789" s="303"/>
      <c r="X1789" s="56"/>
      <c r="Y1789" s="58"/>
      <c r="Z1789" s="59" t="s">
        <v>20</v>
      </c>
      <c r="AA1789" s="41" t="s">
        <v>21</v>
      </c>
      <c r="AB1789" s="60">
        <v>0.85</v>
      </c>
      <c r="AC1789" s="288"/>
      <c r="AD1789" s="43"/>
      <c r="AE1789" s="43"/>
      <c r="AF1789" s="44"/>
      <c r="AG1789" s="45">
        <v>245.0</v>
      </c>
      <c r="AH1789" s="79"/>
      <c r="AI1789" s="80"/>
      <c r="AJ1789" s="80"/>
      <c r="AK1789" s="80"/>
      <c r="AL1789" s="14"/>
      <c r="AM1789" s="16" t="str">
        <f t="shared" si="10"/>
        <v>{s:'638841', v:245 , c:'放デイ６・定超・評減・'},</v>
      </c>
      <c r="AN1789" s="16"/>
    </row>
    <row r="1790" ht="16.5" customHeight="1">
      <c r="A1790" s="29">
        <v>63.0</v>
      </c>
      <c r="B1790" s="30">
        <v>8232.0</v>
      </c>
      <c r="C1790" s="31">
        <v>1788.0</v>
      </c>
      <c r="D1790" s="32" t="s">
        <v>1984</v>
      </c>
      <c r="E1790" s="94"/>
      <c r="F1790" s="94"/>
      <c r="G1790" s="103"/>
      <c r="H1790" s="63"/>
      <c r="I1790" s="63"/>
      <c r="J1790" s="51"/>
      <c r="K1790" s="94"/>
      <c r="L1790" s="8"/>
      <c r="M1790" s="53"/>
      <c r="N1790" s="14"/>
      <c r="O1790" s="127"/>
      <c r="P1790" s="14"/>
      <c r="Q1790" s="144"/>
      <c r="R1790" s="304"/>
      <c r="S1790" s="304"/>
      <c r="T1790" s="8"/>
      <c r="U1790" s="8"/>
      <c r="V1790" s="8"/>
      <c r="W1790" s="305" t="s">
        <v>326</v>
      </c>
      <c r="X1790" s="41" t="s">
        <v>21</v>
      </c>
      <c r="Y1790" s="68" t="str">
        <f>$Y$293</f>
        <v/>
      </c>
      <c r="Z1790" s="88"/>
      <c r="AA1790" s="88"/>
      <c r="AB1790" s="88"/>
      <c r="AC1790" s="297"/>
      <c r="AD1790" s="88"/>
      <c r="AE1790" s="88"/>
      <c r="AF1790" s="89"/>
      <c r="AG1790" s="45">
        <v>202.0</v>
      </c>
      <c r="AH1790" s="79"/>
      <c r="AI1790" s="80"/>
      <c r="AJ1790" s="80"/>
      <c r="AK1790" s="80"/>
      <c r="AL1790" s="14"/>
      <c r="AM1790" s="16" t="str">
        <f t="shared" si="10"/>
        <v>{s:'638232', v:202 , c:'放デイ６・定超・開減１・'},</v>
      </c>
      <c r="AN1790" s="16"/>
    </row>
    <row r="1791" ht="16.5" customHeight="1">
      <c r="A1791" s="29">
        <v>63.0</v>
      </c>
      <c r="B1791" s="30">
        <v>8842.0</v>
      </c>
      <c r="C1791" s="31">
        <v>1789.0</v>
      </c>
      <c r="D1791" s="32" t="s">
        <v>1985</v>
      </c>
      <c r="E1791" s="94"/>
      <c r="F1791" s="94"/>
      <c r="G1791" s="76"/>
      <c r="H1791" s="63"/>
      <c r="I1791" s="63"/>
      <c r="J1791" s="51"/>
      <c r="K1791" s="94"/>
      <c r="L1791" s="8"/>
      <c r="M1791" s="53"/>
      <c r="N1791" s="14"/>
      <c r="O1791" s="127"/>
      <c r="P1791" s="14"/>
      <c r="Q1791" s="144"/>
      <c r="R1791" s="304"/>
      <c r="S1791" s="304"/>
      <c r="T1791" s="8"/>
      <c r="U1791" s="8"/>
      <c r="V1791" s="8"/>
      <c r="W1791" s="306"/>
      <c r="X1791" s="56"/>
      <c r="Y1791" s="72"/>
      <c r="Z1791" s="73" t="s">
        <v>20</v>
      </c>
      <c r="AA1791" s="74" t="s">
        <v>21</v>
      </c>
      <c r="AB1791" s="75">
        <v>0.85</v>
      </c>
      <c r="AC1791" s="288"/>
      <c r="AD1791" s="43"/>
      <c r="AE1791" s="43"/>
      <c r="AF1791" s="44"/>
      <c r="AG1791" s="45">
        <v>172.0</v>
      </c>
      <c r="AH1791" s="79"/>
      <c r="AI1791" s="80"/>
      <c r="AJ1791" s="80"/>
      <c r="AK1791" s="80"/>
      <c r="AL1791" s="14"/>
      <c r="AM1791" s="16" t="str">
        <f t="shared" si="10"/>
        <v>{s:'638842', v:172 , c:'放デイ６・定超・開減１・評減・'},</v>
      </c>
      <c r="AN1791" s="16"/>
    </row>
    <row r="1792" ht="16.5" customHeight="1">
      <c r="A1792" s="29">
        <v>63.0</v>
      </c>
      <c r="B1792" s="30">
        <v>8235.0</v>
      </c>
      <c r="C1792" s="31">
        <v>1790.0</v>
      </c>
      <c r="D1792" s="32" t="s">
        <v>1986</v>
      </c>
      <c r="E1792" s="94"/>
      <c r="F1792" s="94"/>
      <c r="G1792" s="76"/>
      <c r="H1792" s="63"/>
      <c r="I1792" s="63"/>
      <c r="J1792" s="51"/>
      <c r="K1792" s="94"/>
      <c r="L1792" s="8"/>
      <c r="M1792" s="53"/>
      <c r="N1792" s="14"/>
      <c r="O1792" s="127"/>
      <c r="P1792" s="14"/>
      <c r="Q1792" s="144"/>
      <c r="R1792" s="304"/>
      <c r="S1792" s="304"/>
      <c r="T1792" s="8"/>
      <c r="U1792" s="8"/>
      <c r="V1792" s="8"/>
      <c r="W1792" s="305" t="s">
        <v>329</v>
      </c>
      <c r="X1792" s="41" t="s">
        <v>21</v>
      </c>
      <c r="Y1792" s="68" t="str">
        <f>$Y$295</f>
        <v/>
      </c>
      <c r="Z1792" s="77"/>
      <c r="AA1792" s="77"/>
      <c r="AB1792" s="77"/>
      <c r="AC1792" s="292"/>
      <c r="AD1792" s="77"/>
      <c r="AE1792" s="77"/>
      <c r="AF1792" s="72"/>
      <c r="AG1792" s="45">
        <v>245.0</v>
      </c>
      <c r="AH1792" s="79"/>
      <c r="AI1792" s="80"/>
      <c r="AJ1792" s="80"/>
      <c r="AK1792" s="80"/>
      <c r="AL1792" s="14"/>
      <c r="AM1792" s="16" t="str">
        <f t="shared" si="10"/>
        <v>{s:'638235', v:245 , c:'放デイ６・定超・開減２・'},</v>
      </c>
      <c r="AN1792" s="16"/>
    </row>
    <row r="1793" ht="16.5" customHeight="1">
      <c r="A1793" s="29">
        <v>63.0</v>
      </c>
      <c r="B1793" s="30">
        <v>8843.0</v>
      </c>
      <c r="C1793" s="31">
        <v>1791.0</v>
      </c>
      <c r="D1793" s="32" t="s">
        <v>1987</v>
      </c>
      <c r="E1793" s="94"/>
      <c r="F1793" s="94"/>
      <c r="G1793" s="76"/>
      <c r="H1793" s="63"/>
      <c r="I1793" s="63"/>
      <c r="J1793" s="51"/>
      <c r="K1793" s="94"/>
      <c r="L1793" s="8"/>
      <c r="M1793" s="53"/>
      <c r="N1793" s="14"/>
      <c r="O1793" s="127"/>
      <c r="P1793" s="14"/>
      <c r="Q1793" s="144"/>
      <c r="R1793" s="304"/>
      <c r="S1793" s="304"/>
      <c r="T1793" s="8"/>
      <c r="U1793" s="8"/>
      <c r="V1793" s="8"/>
      <c r="W1793" s="306"/>
      <c r="X1793" s="56"/>
      <c r="Y1793" s="72"/>
      <c r="Z1793" s="73" t="s">
        <v>20</v>
      </c>
      <c r="AA1793" s="74" t="s">
        <v>21</v>
      </c>
      <c r="AB1793" s="75">
        <v>0.85</v>
      </c>
      <c r="AC1793" s="288"/>
      <c r="AD1793" s="43"/>
      <c r="AE1793" s="43"/>
      <c r="AF1793" s="44"/>
      <c r="AG1793" s="45">
        <v>208.0</v>
      </c>
      <c r="AH1793" s="79"/>
      <c r="AI1793" s="80"/>
      <c r="AJ1793" s="80"/>
      <c r="AK1793" s="80"/>
      <c r="AL1793" s="14"/>
      <c r="AM1793" s="16" t="str">
        <f t="shared" si="10"/>
        <v>{s:'638843', v:208 , c:'放デイ６・定超・開減２・評減・'},</v>
      </c>
      <c r="AN1793" s="16"/>
    </row>
    <row r="1794" ht="16.5" customHeight="1">
      <c r="A1794" s="29">
        <v>63.0</v>
      </c>
      <c r="B1794" s="30">
        <v>8844.0</v>
      </c>
      <c r="C1794" s="31">
        <v>1792.0</v>
      </c>
      <c r="D1794" s="32" t="s">
        <v>1988</v>
      </c>
      <c r="E1794" s="94"/>
      <c r="F1794" s="94"/>
      <c r="G1794" s="76"/>
      <c r="H1794" s="63"/>
      <c r="I1794" s="63"/>
      <c r="J1794" s="51"/>
      <c r="K1794" s="94"/>
      <c r="L1794" s="8"/>
      <c r="M1794" s="53"/>
      <c r="N1794" s="14"/>
      <c r="O1794" s="127"/>
      <c r="P1794" s="14"/>
      <c r="Q1794" s="144"/>
      <c r="R1794" s="304"/>
      <c r="S1794" s="304"/>
      <c r="T1794" s="8"/>
      <c r="U1794" s="8"/>
      <c r="V1794" s="8"/>
      <c r="W1794" s="299"/>
      <c r="X1794" s="41"/>
      <c r="Y1794" s="42"/>
      <c r="Z1794" s="43"/>
      <c r="AA1794" s="43"/>
      <c r="AB1794" s="44"/>
      <c r="AC1794" s="82" t="s">
        <v>30</v>
      </c>
      <c r="AD1794" s="83">
        <v>5.0</v>
      </c>
      <c r="AE1794" s="83"/>
      <c r="AF1794" s="84" t="s">
        <v>31</v>
      </c>
      <c r="AG1794" s="45">
        <v>283.0</v>
      </c>
      <c r="AH1794" s="79"/>
      <c r="AI1794" s="80"/>
      <c r="AJ1794" s="80"/>
      <c r="AK1794" s="80"/>
      <c r="AL1794" s="14"/>
      <c r="AM1794" s="16" t="str">
        <f t="shared" si="10"/>
        <v>{s:'638844', v:283 , c:'放デイ６・定超・拘減・'},</v>
      </c>
      <c r="AN1794" s="16"/>
    </row>
    <row r="1795" ht="16.5" customHeight="1">
      <c r="A1795" s="29">
        <v>63.0</v>
      </c>
      <c r="B1795" s="30">
        <v>8845.0</v>
      </c>
      <c r="C1795" s="31">
        <v>1793.0</v>
      </c>
      <c r="D1795" s="32" t="s">
        <v>1989</v>
      </c>
      <c r="E1795" s="94"/>
      <c r="F1795" s="94"/>
      <c r="G1795" s="76"/>
      <c r="H1795" s="63"/>
      <c r="I1795" s="63"/>
      <c r="J1795" s="51"/>
      <c r="K1795" s="94"/>
      <c r="L1795" s="8"/>
      <c r="M1795" s="53"/>
      <c r="N1795" s="14"/>
      <c r="O1795" s="127"/>
      <c r="P1795" s="14"/>
      <c r="Q1795" s="144"/>
      <c r="R1795" s="304"/>
      <c r="S1795" s="304"/>
      <c r="T1795" s="8"/>
      <c r="U1795" s="8"/>
      <c r="V1795" s="8"/>
      <c r="W1795" s="303"/>
      <c r="X1795" s="56"/>
      <c r="Y1795" s="58"/>
      <c r="Z1795" s="59" t="s">
        <v>20</v>
      </c>
      <c r="AA1795" s="41" t="s">
        <v>21</v>
      </c>
      <c r="AB1795" s="86">
        <v>0.85</v>
      </c>
      <c r="AC1795" s="87"/>
      <c r="AD1795" s="83"/>
      <c r="AE1795" s="83"/>
      <c r="AF1795" s="84"/>
      <c r="AG1795" s="45">
        <v>240.0</v>
      </c>
      <c r="AH1795" s="79"/>
      <c r="AI1795" s="80"/>
      <c r="AJ1795" s="80"/>
      <c r="AK1795" s="80"/>
      <c r="AL1795" s="14"/>
      <c r="AM1795" s="16" t="str">
        <f t="shared" si="10"/>
        <v>{s:'638845', v:240 , c:'放デイ６・定超・評減・拘減・'},</v>
      </c>
      <c r="AN1795" s="16"/>
    </row>
    <row r="1796" ht="16.5" customHeight="1">
      <c r="A1796" s="29">
        <v>63.0</v>
      </c>
      <c r="B1796" s="30">
        <v>8846.0</v>
      </c>
      <c r="C1796" s="31">
        <v>1794.0</v>
      </c>
      <c r="D1796" s="32" t="s">
        <v>1990</v>
      </c>
      <c r="E1796" s="94"/>
      <c r="F1796" s="94"/>
      <c r="G1796" s="76"/>
      <c r="H1796" s="63"/>
      <c r="I1796" s="63"/>
      <c r="J1796" s="51"/>
      <c r="K1796" s="94"/>
      <c r="L1796" s="8"/>
      <c r="M1796" s="53"/>
      <c r="N1796" s="14"/>
      <c r="O1796" s="127"/>
      <c r="P1796" s="14"/>
      <c r="Q1796" s="144"/>
      <c r="R1796" s="304"/>
      <c r="S1796" s="304"/>
      <c r="T1796" s="8"/>
      <c r="U1796" s="8"/>
      <c r="V1796" s="8"/>
      <c r="W1796" s="305" t="s">
        <v>326</v>
      </c>
      <c r="X1796" s="83" t="s">
        <v>21</v>
      </c>
      <c r="Y1796" s="91">
        <v>0.7</v>
      </c>
      <c r="Z1796" s="88"/>
      <c r="AA1796" s="88"/>
      <c r="AB1796" s="89"/>
      <c r="AC1796" s="87"/>
      <c r="AD1796" s="90"/>
      <c r="AE1796" s="90"/>
      <c r="AF1796" s="91"/>
      <c r="AG1796" s="45">
        <v>197.0</v>
      </c>
      <c r="AH1796" s="79"/>
      <c r="AI1796" s="80"/>
      <c r="AJ1796" s="80"/>
      <c r="AK1796" s="80"/>
      <c r="AL1796" s="14"/>
      <c r="AM1796" s="16" t="str">
        <f t="shared" si="10"/>
        <v>{s:'638846', v:197 , c:'放デイ６・定超・開減１・拘減・'},</v>
      </c>
      <c r="AN1796" s="16"/>
    </row>
    <row r="1797" ht="16.5" customHeight="1">
      <c r="A1797" s="29">
        <v>63.0</v>
      </c>
      <c r="B1797" s="30">
        <v>8847.0</v>
      </c>
      <c r="C1797" s="31">
        <v>1795.0</v>
      </c>
      <c r="D1797" s="32" t="s">
        <v>1991</v>
      </c>
      <c r="E1797" s="94"/>
      <c r="F1797" s="94"/>
      <c r="G1797" s="76"/>
      <c r="H1797" s="63"/>
      <c r="I1797" s="63"/>
      <c r="J1797" s="51"/>
      <c r="K1797" s="94"/>
      <c r="L1797" s="8"/>
      <c r="M1797" s="53"/>
      <c r="N1797" s="14"/>
      <c r="O1797" s="127"/>
      <c r="P1797" s="14"/>
      <c r="Q1797" s="144"/>
      <c r="R1797" s="304"/>
      <c r="S1797" s="304"/>
      <c r="T1797" s="8"/>
      <c r="U1797" s="8"/>
      <c r="V1797" s="8"/>
      <c r="W1797" s="306"/>
      <c r="X1797" s="56"/>
      <c r="Y1797" s="72"/>
      <c r="Z1797" s="73" t="s">
        <v>20</v>
      </c>
      <c r="AA1797" s="74" t="s">
        <v>21</v>
      </c>
      <c r="AB1797" s="92">
        <v>0.85</v>
      </c>
      <c r="AC1797" s="87"/>
      <c r="AD1797" s="90"/>
      <c r="AE1797" s="90"/>
      <c r="AF1797" s="91"/>
      <c r="AG1797" s="45">
        <v>167.0</v>
      </c>
      <c r="AH1797" s="79"/>
      <c r="AI1797" s="80"/>
      <c r="AJ1797" s="80"/>
      <c r="AK1797" s="80"/>
      <c r="AL1797" s="14"/>
      <c r="AM1797" s="16" t="str">
        <f t="shared" si="10"/>
        <v>{s:'638847', v:167 , c:'放デイ６・定超・開減１・評減・拘減・'},</v>
      </c>
      <c r="AN1797" s="16"/>
    </row>
    <row r="1798" ht="16.5" customHeight="1">
      <c r="A1798" s="29">
        <v>63.0</v>
      </c>
      <c r="B1798" s="30">
        <v>8848.0</v>
      </c>
      <c r="C1798" s="31">
        <v>1796.0</v>
      </c>
      <c r="D1798" s="32" t="s">
        <v>1992</v>
      </c>
      <c r="E1798" s="94"/>
      <c r="F1798" s="94"/>
      <c r="G1798" s="76"/>
      <c r="H1798" s="63"/>
      <c r="I1798" s="63"/>
      <c r="J1798" s="51"/>
      <c r="K1798" s="94"/>
      <c r="L1798" s="8"/>
      <c r="M1798" s="53"/>
      <c r="N1798" s="14"/>
      <c r="O1798" s="127"/>
      <c r="P1798" s="14"/>
      <c r="Q1798" s="144"/>
      <c r="R1798" s="304"/>
      <c r="S1798" s="304"/>
      <c r="T1798" s="8"/>
      <c r="U1798" s="8"/>
      <c r="V1798" s="8"/>
      <c r="W1798" s="305" t="s">
        <v>329</v>
      </c>
      <c r="X1798" s="83" t="s">
        <v>21</v>
      </c>
      <c r="Y1798" s="91">
        <v>0.85</v>
      </c>
      <c r="Z1798" s="77"/>
      <c r="AA1798" s="77"/>
      <c r="AB1798" s="72"/>
      <c r="AC1798" s="87"/>
      <c r="AD1798" s="90"/>
      <c r="AE1798" s="90"/>
      <c r="AF1798" s="91"/>
      <c r="AG1798" s="45">
        <v>240.0</v>
      </c>
      <c r="AH1798" s="79"/>
      <c r="AI1798" s="80"/>
      <c r="AJ1798" s="80"/>
      <c r="AK1798" s="80"/>
      <c r="AL1798" s="14"/>
      <c r="AM1798" s="16" t="str">
        <f t="shared" si="10"/>
        <v>{s:'638848', v:240 , c:'放デイ６・定超・開減２・拘減・'},</v>
      </c>
      <c r="AN1798" s="16"/>
    </row>
    <row r="1799" ht="16.5" customHeight="1">
      <c r="A1799" s="29">
        <v>63.0</v>
      </c>
      <c r="B1799" s="30">
        <v>8849.0</v>
      </c>
      <c r="C1799" s="31">
        <v>1797.0</v>
      </c>
      <c r="D1799" s="32" t="s">
        <v>1993</v>
      </c>
      <c r="E1799" s="94"/>
      <c r="F1799" s="94"/>
      <c r="G1799" s="76"/>
      <c r="H1799" s="63"/>
      <c r="I1799" s="63"/>
      <c r="J1799" s="51"/>
      <c r="K1799" s="94"/>
      <c r="L1799" s="8"/>
      <c r="M1799" s="53"/>
      <c r="N1799" s="14"/>
      <c r="O1799" s="127"/>
      <c r="P1799" s="14"/>
      <c r="Q1799" s="144"/>
      <c r="R1799" s="304"/>
      <c r="S1799" s="304"/>
      <c r="T1799" s="8"/>
      <c r="U1799" s="8"/>
      <c r="V1799" s="8"/>
      <c r="W1799" s="306"/>
      <c r="X1799" s="56"/>
      <c r="Y1799" s="72"/>
      <c r="Z1799" s="73" t="s">
        <v>20</v>
      </c>
      <c r="AA1799" s="74" t="s">
        <v>21</v>
      </c>
      <c r="AB1799" s="92">
        <v>0.85</v>
      </c>
      <c r="AC1799" s="93"/>
      <c r="AD1799" s="77"/>
      <c r="AE1799" s="77"/>
      <c r="AF1799" s="72"/>
      <c r="AG1799" s="45">
        <v>203.0</v>
      </c>
      <c r="AH1799" s="79"/>
      <c r="AI1799" s="80"/>
      <c r="AJ1799" s="80"/>
      <c r="AK1799" s="80"/>
      <c r="AL1799" s="14"/>
      <c r="AM1799" s="16" t="str">
        <f t="shared" si="10"/>
        <v>{s:'638849', v:203 , c:'放デイ６・定超・開減２・評減・拘減・'},</v>
      </c>
      <c r="AN1799" s="16"/>
    </row>
    <row r="1800" ht="16.5" customHeight="1">
      <c r="A1800" s="29">
        <v>63.0</v>
      </c>
      <c r="B1800" s="30">
        <v>8233.0</v>
      </c>
      <c r="C1800" s="31">
        <v>1798.0</v>
      </c>
      <c r="D1800" s="32" t="s">
        <v>1994</v>
      </c>
      <c r="E1800" s="94"/>
      <c r="F1800" s="94"/>
      <c r="G1800" s="307"/>
      <c r="H1800" s="8"/>
      <c r="I1800" s="8"/>
      <c r="J1800" s="54"/>
      <c r="K1800" s="69"/>
      <c r="L1800" s="65"/>
      <c r="M1800" s="65"/>
      <c r="N1800" s="8"/>
      <c r="O1800" s="52"/>
      <c r="P1800" s="8"/>
      <c r="Q1800" s="54"/>
      <c r="R1800" s="33" t="s">
        <v>23</v>
      </c>
      <c r="S1800" s="130" t="s">
        <v>24</v>
      </c>
      <c r="T1800" s="7"/>
      <c r="U1800" s="7"/>
      <c r="V1800" s="39"/>
      <c r="W1800" s="299"/>
      <c r="X1800" s="41"/>
      <c r="Y1800" s="42"/>
      <c r="Z1800" s="43"/>
      <c r="AA1800" s="43"/>
      <c r="AB1800" s="43"/>
      <c r="AC1800" s="288"/>
      <c r="AD1800" s="43"/>
      <c r="AE1800" s="43"/>
      <c r="AF1800" s="44"/>
      <c r="AG1800" s="45">
        <v>202.0</v>
      </c>
      <c r="AH1800" s="79"/>
      <c r="AI1800" s="80"/>
      <c r="AJ1800" s="80"/>
      <c r="AK1800" s="80"/>
      <c r="AL1800" s="14"/>
      <c r="AM1800" s="16" t="str">
        <f t="shared" si="10"/>
        <v>{s:'638233', v:202 , c:'放デイ６・定超・未計画・'},</v>
      </c>
      <c r="AN1800" s="16"/>
    </row>
    <row r="1801" ht="16.5" customHeight="1">
      <c r="A1801" s="29">
        <v>63.0</v>
      </c>
      <c r="B1801" s="30">
        <v>8850.0</v>
      </c>
      <c r="C1801" s="31">
        <v>1799.0</v>
      </c>
      <c r="D1801" s="32" t="s">
        <v>1995</v>
      </c>
      <c r="E1801" s="94"/>
      <c r="F1801" s="94"/>
      <c r="G1801" s="307"/>
      <c r="H1801" s="63"/>
      <c r="I1801" s="8"/>
      <c r="J1801" s="54"/>
      <c r="K1801" s="69"/>
      <c r="L1801" s="65"/>
      <c r="M1801" s="65"/>
      <c r="N1801" s="8"/>
      <c r="O1801" s="52"/>
      <c r="P1801" s="8"/>
      <c r="Q1801" s="54"/>
      <c r="R1801" s="131"/>
      <c r="S1801" s="87"/>
      <c r="T1801" s="83" t="s">
        <v>21</v>
      </c>
      <c r="U1801" s="90">
        <v>0.7</v>
      </c>
      <c r="V1801" s="54"/>
      <c r="W1801" s="303"/>
      <c r="X1801" s="56"/>
      <c r="Y1801" s="58"/>
      <c r="Z1801" s="59" t="s">
        <v>20</v>
      </c>
      <c r="AA1801" s="41" t="s">
        <v>21</v>
      </c>
      <c r="AB1801" s="60">
        <v>0.85</v>
      </c>
      <c r="AC1801" s="288"/>
      <c r="AD1801" s="43"/>
      <c r="AE1801" s="43"/>
      <c r="AF1801" s="44"/>
      <c r="AG1801" s="45">
        <v>172.0</v>
      </c>
      <c r="AH1801" s="79"/>
      <c r="AI1801" s="80"/>
      <c r="AJ1801" s="80"/>
      <c r="AK1801" s="80"/>
      <c r="AL1801" s="14"/>
      <c r="AM1801" s="16" t="str">
        <f t="shared" si="10"/>
        <v>{s:'638850', v:172 , c:'放デイ６・定超・未計画・評減・'},</v>
      </c>
      <c r="AN1801" s="16"/>
    </row>
    <row r="1802" ht="16.5" customHeight="1">
      <c r="A1802" s="29">
        <v>63.0</v>
      </c>
      <c r="B1802" s="30">
        <v>8234.0</v>
      </c>
      <c r="C1802" s="31">
        <v>1800.0</v>
      </c>
      <c r="D1802" s="32" t="s">
        <v>1996</v>
      </c>
      <c r="E1802" s="94"/>
      <c r="F1802" s="94"/>
      <c r="G1802" s="103"/>
      <c r="H1802" s="8"/>
      <c r="I1802" s="8"/>
      <c r="J1802" s="54"/>
      <c r="K1802" s="69"/>
      <c r="L1802" s="65"/>
      <c r="M1802" s="65"/>
      <c r="N1802" s="83"/>
      <c r="O1802" s="125"/>
      <c r="P1802" s="83"/>
      <c r="Q1802" s="132"/>
      <c r="R1802" s="131"/>
      <c r="S1802" s="87"/>
      <c r="T1802" s="83"/>
      <c r="U1802" s="90"/>
      <c r="V1802" s="91"/>
      <c r="W1802" s="305" t="s">
        <v>326</v>
      </c>
      <c r="X1802" s="41" t="s">
        <v>21</v>
      </c>
      <c r="Y1802" s="68" t="str">
        <f>$Y$293</f>
        <v/>
      </c>
      <c r="Z1802" s="88"/>
      <c r="AA1802" s="88"/>
      <c r="AB1802" s="88"/>
      <c r="AC1802" s="297"/>
      <c r="AD1802" s="88"/>
      <c r="AE1802" s="88"/>
      <c r="AF1802" s="89"/>
      <c r="AG1802" s="114">
        <v>141.0</v>
      </c>
      <c r="AH1802" s="79"/>
      <c r="AI1802" s="80"/>
      <c r="AJ1802" s="80"/>
      <c r="AK1802" s="80"/>
      <c r="AL1802" s="14"/>
      <c r="AM1802" s="16" t="str">
        <f t="shared" si="10"/>
        <v>{s:'638234', v:141 , c:'放デイ６・定超・未計画・開減１・'},</v>
      </c>
      <c r="AN1802" s="16"/>
    </row>
    <row r="1803" ht="16.5" customHeight="1">
      <c r="A1803" s="29">
        <v>63.0</v>
      </c>
      <c r="B1803" s="30">
        <v>8851.0</v>
      </c>
      <c r="C1803" s="31">
        <v>1801.0</v>
      </c>
      <c r="D1803" s="32" t="s">
        <v>1997</v>
      </c>
      <c r="E1803" s="94"/>
      <c r="F1803" s="94"/>
      <c r="G1803" s="103"/>
      <c r="H1803" s="8"/>
      <c r="I1803" s="8"/>
      <c r="J1803" s="54"/>
      <c r="K1803" s="69"/>
      <c r="L1803" s="65"/>
      <c r="M1803" s="65"/>
      <c r="N1803" s="83"/>
      <c r="O1803" s="125"/>
      <c r="P1803" s="83"/>
      <c r="Q1803" s="132"/>
      <c r="R1803" s="131"/>
      <c r="S1803" s="87"/>
      <c r="T1803" s="83"/>
      <c r="U1803" s="90"/>
      <c r="V1803" s="91"/>
      <c r="W1803" s="306"/>
      <c r="X1803" s="56"/>
      <c r="Y1803" s="72"/>
      <c r="Z1803" s="73" t="s">
        <v>20</v>
      </c>
      <c r="AA1803" s="74" t="s">
        <v>21</v>
      </c>
      <c r="AB1803" s="75">
        <v>0.85</v>
      </c>
      <c r="AC1803" s="288"/>
      <c r="AD1803" s="43"/>
      <c r="AE1803" s="43"/>
      <c r="AF1803" s="44"/>
      <c r="AG1803" s="114">
        <v>120.0</v>
      </c>
      <c r="AH1803" s="79"/>
      <c r="AI1803" s="80"/>
      <c r="AJ1803" s="80"/>
      <c r="AK1803" s="80"/>
      <c r="AL1803" s="14"/>
      <c r="AM1803" s="16" t="str">
        <f t="shared" si="10"/>
        <v>{s:'638851', v:120 , c:'放デイ６・定超・未計画・開減１・評減・'},</v>
      </c>
      <c r="AN1803" s="16"/>
    </row>
    <row r="1804" ht="16.5" customHeight="1">
      <c r="A1804" s="29">
        <v>63.0</v>
      </c>
      <c r="B1804" s="30">
        <v>8236.0</v>
      </c>
      <c r="C1804" s="31">
        <v>1802.0</v>
      </c>
      <c r="D1804" s="32" t="s">
        <v>1998</v>
      </c>
      <c r="E1804" s="94"/>
      <c r="F1804" s="94"/>
      <c r="G1804" s="103"/>
      <c r="H1804" s="8"/>
      <c r="I1804" s="8"/>
      <c r="J1804" s="54"/>
      <c r="K1804" s="69"/>
      <c r="L1804" s="65"/>
      <c r="M1804" s="65"/>
      <c r="N1804" s="83"/>
      <c r="O1804" s="125"/>
      <c r="P1804" s="83"/>
      <c r="Q1804" s="132"/>
      <c r="R1804" s="308"/>
      <c r="S1804" s="87"/>
      <c r="T1804" s="83"/>
      <c r="U1804" s="90"/>
      <c r="V1804" s="91"/>
      <c r="W1804" s="305" t="s">
        <v>329</v>
      </c>
      <c r="X1804" s="41" t="s">
        <v>21</v>
      </c>
      <c r="Y1804" s="68" t="str">
        <f>$Y$295</f>
        <v/>
      </c>
      <c r="Z1804" s="77"/>
      <c r="AA1804" s="77"/>
      <c r="AB1804" s="77"/>
      <c r="AC1804" s="292"/>
      <c r="AD1804" s="77"/>
      <c r="AE1804" s="77"/>
      <c r="AF1804" s="72"/>
      <c r="AG1804" s="45">
        <v>172.0</v>
      </c>
      <c r="AH1804" s="79"/>
      <c r="AI1804" s="80"/>
      <c r="AJ1804" s="80"/>
      <c r="AK1804" s="80"/>
      <c r="AL1804" s="14"/>
      <c r="AM1804" s="16" t="str">
        <f t="shared" si="10"/>
        <v>{s:'638236', v:172 , c:'放デイ６・定超・未計画・開減２・'},</v>
      </c>
      <c r="AN1804" s="16"/>
    </row>
    <row r="1805" ht="16.5" customHeight="1">
      <c r="A1805" s="29">
        <v>63.0</v>
      </c>
      <c r="B1805" s="30">
        <v>8852.0</v>
      </c>
      <c r="C1805" s="31">
        <v>1803.0</v>
      </c>
      <c r="D1805" s="32" t="s">
        <v>1999</v>
      </c>
      <c r="E1805" s="94"/>
      <c r="F1805" s="94"/>
      <c r="G1805" s="103"/>
      <c r="H1805" s="8"/>
      <c r="I1805" s="8"/>
      <c r="J1805" s="54"/>
      <c r="K1805" s="69"/>
      <c r="L1805" s="65"/>
      <c r="M1805" s="65"/>
      <c r="N1805" s="83"/>
      <c r="O1805" s="125"/>
      <c r="P1805" s="83"/>
      <c r="Q1805" s="132"/>
      <c r="R1805" s="308"/>
      <c r="S1805" s="309"/>
      <c r="T1805" s="83"/>
      <c r="U1805" s="90"/>
      <c r="V1805" s="91"/>
      <c r="W1805" s="306"/>
      <c r="X1805" s="56"/>
      <c r="Y1805" s="72"/>
      <c r="Z1805" s="73" t="s">
        <v>20</v>
      </c>
      <c r="AA1805" s="74" t="s">
        <v>21</v>
      </c>
      <c r="AB1805" s="75">
        <v>0.85</v>
      </c>
      <c r="AC1805" s="288"/>
      <c r="AD1805" s="43"/>
      <c r="AE1805" s="43"/>
      <c r="AF1805" s="44"/>
      <c r="AG1805" s="45">
        <v>146.0</v>
      </c>
      <c r="AH1805" s="79"/>
      <c r="AI1805" s="80"/>
      <c r="AJ1805" s="80"/>
      <c r="AK1805" s="80"/>
      <c r="AL1805" s="14"/>
      <c r="AM1805" s="16" t="str">
        <f t="shared" si="10"/>
        <v>{s:'638852', v:146 , c:'放デイ６・定超・未計画・開減２・評減・'},</v>
      </c>
      <c r="AN1805" s="16"/>
    </row>
    <row r="1806" ht="16.5" customHeight="1">
      <c r="A1806" s="29">
        <v>63.0</v>
      </c>
      <c r="B1806" s="30">
        <v>8853.0</v>
      </c>
      <c r="C1806" s="31">
        <v>1804.0</v>
      </c>
      <c r="D1806" s="32" t="s">
        <v>2000</v>
      </c>
      <c r="E1806" s="94"/>
      <c r="F1806" s="94"/>
      <c r="G1806" s="103"/>
      <c r="H1806" s="8"/>
      <c r="I1806" s="8"/>
      <c r="J1806" s="54"/>
      <c r="K1806" s="69"/>
      <c r="L1806" s="65"/>
      <c r="M1806" s="65"/>
      <c r="N1806" s="83"/>
      <c r="O1806" s="125"/>
      <c r="P1806" s="83"/>
      <c r="Q1806" s="132"/>
      <c r="R1806" s="308"/>
      <c r="S1806" s="309"/>
      <c r="T1806" s="83"/>
      <c r="U1806" s="90"/>
      <c r="V1806" s="91"/>
      <c r="W1806" s="299"/>
      <c r="X1806" s="41"/>
      <c r="Y1806" s="42"/>
      <c r="Z1806" s="43"/>
      <c r="AA1806" s="43"/>
      <c r="AB1806" s="44"/>
      <c r="AC1806" s="140" t="s">
        <v>30</v>
      </c>
      <c r="AD1806" s="83">
        <v>5.0</v>
      </c>
      <c r="AE1806" s="83"/>
      <c r="AF1806" s="84" t="s">
        <v>31</v>
      </c>
      <c r="AG1806" s="45">
        <v>197.0</v>
      </c>
      <c r="AH1806" s="79"/>
      <c r="AI1806" s="80"/>
      <c r="AJ1806" s="80"/>
      <c r="AK1806" s="80"/>
      <c r="AL1806" s="14"/>
      <c r="AM1806" s="16" t="str">
        <f t="shared" si="10"/>
        <v>{s:'638853', v:197 , c:'放デイ６・定超・未計画・拘減・'},</v>
      </c>
      <c r="AN1806" s="16"/>
    </row>
    <row r="1807" ht="16.5" customHeight="1">
      <c r="A1807" s="29">
        <v>63.0</v>
      </c>
      <c r="B1807" s="30">
        <v>8854.0</v>
      </c>
      <c r="C1807" s="31">
        <v>1805.0</v>
      </c>
      <c r="D1807" s="32" t="s">
        <v>2001</v>
      </c>
      <c r="E1807" s="94"/>
      <c r="F1807" s="94"/>
      <c r="G1807" s="103"/>
      <c r="H1807" s="8"/>
      <c r="I1807" s="8"/>
      <c r="J1807" s="54"/>
      <c r="K1807" s="69"/>
      <c r="L1807" s="65"/>
      <c r="M1807" s="65"/>
      <c r="N1807" s="83"/>
      <c r="O1807" s="125"/>
      <c r="P1807" s="83"/>
      <c r="Q1807" s="132"/>
      <c r="R1807" s="310"/>
      <c r="S1807" s="309"/>
      <c r="T1807" s="83"/>
      <c r="U1807" s="90"/>
      <c r="V1807" s="91"/>
      <c r="W1807" s="303"/>
      <c r="X1807" s="56"/>
      <c r="Y1807" s="58"/>
      <c r="Z1807" s="59" t="s">
        <v>20</v>
      </c>
      <c r="AA1807" s="41" t="s">
        <v>21</v>
      </c>
      <c r="AB1807" s="86">
        <v>0.85</v>
      </c>
      <c r="AC1807" s="140"/>
      <c r="AD1807" s="83"/>
      <c r="AE1807" s="83"/>
      <c r="AF1807" s="84"/>
      <c r="AG1807" s="45">
        <v>167.0</v>
      </c>
      <c r="AH1807" s="79"/>
      <c r="AI1807" s="80"/>
      <c r="AJ1807" s="80"/>
      <c r="AK1807" s="80"/>
      <c r="AL1807" s="14"/>
      <c r="AM1807" s="16" t="str">
        <f t="shared" si="10"/>
        <v>{s:'638854', v:167 , c:'放デイ６・定超・未計画・評減・拘減・'},</v>
      </c>
      <c r="AN1807" s="16"/>
    </row>
    <row r="1808" ht="16.5" customHeight="1">
      <c r="A1808" s="29">
        <v>63.0</v>
      </c>
      <c r="B1808" s="30">
        <v>8855.0</v>
      </c>
      <c r="C1808" s="31">
        <v>1806.0</v>
      </c>
      <c r="D1808" s="32" t="s">
        <v>2002</v>
      </c>
      <c r="E1808" s="94"/>
      <c r="F1808" s="94"/>
      <c r="G1808" s="103"/>
      <c r="H1808" s="8"/>
      <c r="I1808" s="8"/>
      <c r="J1808" s="54"/>
      <c r="K1808" s="69"/>
      <c r="L1808" s="65"/>
      <c r="M1808" s="65"/>
      <c r="N1808" s="83"/>
      <c r="O1808" s="125"/>
      <c r="P1808" s="83"/>
      <c r="Q1808" s="132"/>
      <c r="R1808" s="310"/>
      <c r="S1808" s="309"/>
      <c r="T1808" s="83"/>
      <c r="U1808" s="90"/>
      <c r="V1808" s="91"/>
      <c r="W1808" s="305" t="s">
        <v>326</v>
      </c>
      <c r="X1808" s="83" t="s">
        <v>21</v>
      </c>
      <c r="Y1808" s="91" t="str">
        <f>$Y$293</f>
        <v/>
      </c>
      <c r="Z1808" s="88"/>
      <c r="AA1808" s="88"/>
      <c r="AB1808" s="89"/>
      <c r="AC1808" s="313"/>
      <c r="AD1808" s="90"/>
      <c r="AE1808" s="90"/>
      <c r="AF1808" s="91"/>
      <c r="AG1808" s="114">
        <v>136.0</v>
      </c>
      <c r="AH1808" s="79"/>
      <c r="AI1808" s="80"/>
      <c r="AJ1808" s="80"/>
      <c r="AK1808" s="80"/>
      <c r="AL1808" s="14"/>
      <c r="AM1808" s="16" t="str">
        <f t="shared" si="10"/>
        <v>{s:'638855', v:136 , c:'放デイ６・定超・未計画・開減１・拘減・'},</v>
      </c>
      <c r="AN1808" s="16"/>
    </row>
    <row r="1809" ht="16.5" customHeight="1">
      <c r="A1809" s="29">
        <v>63.0</v>
      </c>
      <c r="B1809" s="30">
        <v>8856.0</v>
      </c>
      <c r="C1809" s="31">
        <v>1807.0</v>
      </c>
      <c r="D1809" s="32" t="s">
        <v>2003</v>
      </c>
      <c r="E1809" s="94"/>
      <c r="F1809" s="94"/>
      <c r="G1809" s="103"/>
      <c r="H1809" s="8"/>
      <c r="I1809" s="8"/>
      <c r="J1809" s="54"/>
      <c r="K1809" s="69"/>
      <c r="L1809" s="65"/>
      <c r="M1809" s="65"/>
      <c r="N1809" s="83"/>
      <c r="O1809" s="125"/>
      <c r="P1809" s="83"/>
      <c r="Q1809" s="132"/>
      <c r="R1809" s="310"/>
      <c r="S1809" s="309"/>
      <c r="T1809" s="83"/>
      <c r="U1809" s="90"/>
      <c r="V1809" s="91"/>
      <c r="W1809" s="306"/>
      <c r="X1809" s="56"/>
      <c r="Y1809" s="72"/>
      <c r="Z1809" s="73" t="s">
        <v>20</v>
      </c>
      <c r="AA1809" s="74" t="s">
        <v>21</v>
      </c>
      <c r="AB1809" s="92">
        <v>0.85</v>
      </c>
      <c r="AC1809" s="313"/>
      <c r="AD1809" s="90"/>
      <c r="AE1809" s="90"/>
      <c r="AF1809" s="91"/>
      <c r="AG1809" s="114">
        <v>115.0</v>
      </c>
      <c r="AH1809" s="79"/>
      <c r="AI1809" s="80"/>
      <c r="AJ1809" s="80"/>
      <c r="AK1809" s="80"/>
      <c r="AL1809" s="14"/>
      <c r="AM1809" s="16" t="str">
        <f t="shared" si="10"/>
        <v>{s:'638856', v:115 , c:'放デイ６・定超・未計画・開減１・評減・拘減・'},</v>
      </c>
      <c r="AN1809" s="16"/>
    </row>
    <row r="1810" ht="16.5" customHeight="1">
      <c r="A1810" s="29">
        <v>63.0</v>
      </c>
      <c r="B1810" s="30">
        <v>8857.0</v>
      </c>
      <c r="C1810" s="31">
        <v>1808.0</v>
      </c>
      <c r="D1810" s="32" t="s">
        <v>2004</v>
      </c>
      <c r="E1810" s="94"/>
      <c r="F1810" s="94"/>
      <c r="G1810" s="103"/>
      <c r="H1810" s="8"/>
      <c r="I1810" s="8"/>
      <c r="J1810" s="54"/>
      <c r="K1810" s="69"/>
      <c r="L1810" s="65"/>
      <c r="M1810" s="65"/>
      <c r="N1810" s="83"/>
      <c r="O1810" s="125"/>
      <c r="P1810" s="83"/>
      <c r="Q1810" s="132"/>
      <c r="R1810" s="310"/>
      <c r="S1810" s="309"/>
      <c r="T1810" s="83"/>
      <c r="U1810" s="90"/>
      <c r="V1810" s="91"/>
      <c r="W1810" s="305" t="s">
        <v>329</v>
      </c>
      <c r="X1810" s="83" t="s">
        <v>21</v>
      </c>
      <c r="Y1810" s="91" t="str">
        <f>$Y$295</f>
        <v/>
      </c>
      <c r="Z1810" s="77"/>
      <c r="AA1810" s="77"/>
      <c r="AB1810" s="72"/>
      <c r="AC1810" s="314"/>
      <c r="AD1810" s="90"/>
      <c r="AE1810" s="90"/>
      <c r="AF1810" s="91"/>
      <c r="AG1810" s="45">
        <v>167.0</v>
      </c>
      <c r="AH1810" s="79"/>
      <c r="AI1810" s="80"/>
      <c r="AJ1810" s="80"/>
      <c r="AK1810" s="80"/>
      <c r="AL1810" s="14"/>
      <c r="AM1810" s="16" t="str">
        <f t="shared" si="10"/>
        <v>{s:'638857', v:167 , c:'放デイ６・定超・未計画・開減２・拘減・'},</v>
      </c>
      <c r="AN1810" s="16"/>
    </row>
    <row r="1811" ht="16.5" customHeight="1">
      <c r="A1811" s="29">
        <v>63.0</v>
      </c>
      <c r="B1811" s="30">
        <v>8858.0</v>
      </c>
      <c r="C1811" s="31">
        <v>1809.0</v>
      </c>
      <c r="D1811" s="32" t="s">
        <v>2005</v>
      </c>
      <c r="E1811" s="94"/>
      <c r="F1811" s="94"/>
      <c r="G1811" s="103"/>
      <c r="H1811" s="8"/>
      <c r="I1811" s="8"/>
      <c r="J1811" s="54"/>
      <c r="K1811" s="69"/>
      <c r="L1811" s="65"/>
      <c r="M1811" s="65"/>
      <c r="N1811" s="83"/>
      <c r="O1811" s="125"/>
      <c r="P1811" s="83"/>
      <c r="Q1811" s="132"/>
      <c r="R1811" s="310"/>
      <c r="S1811" s="309"/>
      <c r="T1811" s="83"/>
      <c r="U1811" s="90"/>
      <c r="V1811" s="91"/>
      <c r="W1811" s="306"/>
      <c r="X1811" s="56"/>
      <c r="Y1811" s="72"/>
      <c r="Z1811" s="73" t="s">
        <v>20</v>
      </c>
      <c r="AA1811" s="74" t="s">
        <v>21</v>
      </c>
      <c r="AB1811" s="92">
        <v>0.85</v>
      </c>
      <c r="AC1811" s="292"/>
      <c r="AD1811" s="77"/>
      <c r="AE1811" s="77"/>
      <c r="AF1811" s="72"/>
      <c r="AG1811" s="45">
        <v>141.0</v>
      </c>
      <c r="AH1811" s="79"/>
      <c r="AI1811" s="80"/>
      <c r="AJ1811" s="80"/>
      <c r="AK1811" s="80"/>
      <c r="AL1811" s="14"/>
      <c r="AM1811" s="16" t="str">
        <f t="shared" si="10"/>
        <v>{s:'638858', v:141 , c:'放デイ６・定超・未計画・開減２・評減・拘減・'},</v>
      </c>
      <c r="AN1811" s="16"/>
    </row>
    <row r="1812" ht="16.5" customHeight="1">
      <c r="A1812" s="29">
        <v>63.0</v>
      </c>
      <c r="B1812" s="30">
        <v>8859.0</v>
      </c>
      <c r="C1812" s="31">
        <v>1810.0</v>
      </c>
      <c r="D1812" s="32" t="s">
        <v>2006</v>
      </c>
      <c r="E1812" s="94"/>
      <c r="F1812" s="94"/>
      <c r="G1812" s="103"/>
      <c r="H1812" s="8"/>
      <c r="I1812" s="8"/>
      <c r="J1812" s="54"/>
      <c r="K1812" s="69"/>
      <c r="L1812" s="65"/>
      <c r="M1812" s="65"/>
      <c r="N1812" s="83"/>
      <c r="O1812" s="125"/>
      <c r="P1812" s="83"/>
      <c r="Q1812" s="132"/>
      <c r="R1812" s="310"/>
      <c r="S1812" s="130" t="s">
        <v>27</v>
      </c>
      <c r="T1812" s="41"/>
      <c r="U1812" s="135"/>
      <c r="V1812" s="68"/>
      <c r="W1812" s="299"/>
      <c r="X1812" s="41"/>
      <c r="Y1812" s="42"/>
      <c r="Z1812" s="43"/>
      <c r="AA1812" s="43"/>
      <c r="AB1812" s="43"/>
      <c r="AC1812" s="288"/>
      <c r="AD1812" s="43"/>
      <c r="AE1812" s="43"/>
      <c r="AF1812" s="44"/>
      <c r="AG1812" s="114">
        <v>144.0</v>
      </c>
      <c r="AH1812" s="79"/>
      <c r="AI1812" s="80"/>
      <c r="AJ1812" s="80"/>
      <c r="AK1812" s="80"/>
      <c r="AL1812" s="14"/>
      <c r="AM1812" s="16" t="str">
        <f t="shared" si="10"/>
        <v>{s:'638859', v:144 , c:'放デイ６・定超・未計画２・'},</v>
      </c>
      <c r="AN1812" s="16"/>
    </row>
    <row r="1813" ht="16.5" customHeight="1">
      <c r="A1813" s="29">
        <v>63.0</v>
      </c>
      <c r="B1813" s="30">
        <v>8860.0</v>
      </c>
      <c r="C1813" s="31">
        <v>1811.0</v>
      </c>
      <c r="D1813" s="32" t="s">
        <v>2007</v>
      </c>
      <c r="E1813" s="94"/>
      <c r="F1813" s="94"/>
      <c r="G1813" s="103"/>
      <c r="H1813" s="8"/>
      <c r="I1813" s="8"/>
      <c r="J1813" s="54"/>
      <c r="K1813" s="69"/>
      <c r="L1813" s="65"/>
      <c r="M1813" s="65"/>
      <c r="N1813" s="83"/>
      <c r="O1813" s="125"/>
      <c r="P1813" s="83"/>
      <c r="Q1813" s="132"/>
      <c r="R1813" s="310"/>
      <c r="S1813" s="87"/>
      <c r="T1813" s="83" t="s">
        <v>21</v>
      </c>
      <c r="U1813" s="90">
        <v>0.5</v>
      </c>
      <c r="V1813" s="91"/>
      <c r="W1813" s="303"/>
      <c r="X1813" s="56"/>
      <c r="Y1813" s="58"/>
      <c r="Z1813" s="59" t="s">
        <v>20</v>
      </c>
      <c r="AA1813" s="41" t="s">
        <v>21</v>
      </c>
      <c r="AB1813" s="60">
        <v>0.85</v>
      </c>
      <c r="AC1813" s="288"/>
      <c r="AD1813" s="43"/>
      <c r="AE1813" s="43"/>
      <c r="AF1813" s="44"/>
      <c r="AG1813" s="114">
        <v>122.0</v>
      </c>
      <c r="AH1813" s="79"/>
      <c r="AI1813" s="80"/>
      <c r="AJ1813" s="80"/>
      <c r="AK1813" s="80"/>
      <c r="AL1813" s="14"/>
      <c r="AM1813" s="16" t="str">
        <f t="shared" si="10"/>
        <v>{s:'638860', v:122 , c:'放デイ６・定超・未計画２・評減・'},</v>
      </c>
      <c r="AN1813" s="16"/>
    </row>
    <row r="1814" ht="16.5" customHeight="1">
      <c r="A1814" s="29">
        <v>63.0</v>
      </c>
      <c r="B1814" s="30">
        <v>8861.0</v>
      </c>
      <c r="C1814" s="31">
        <v>1812.0</v>
      </c>
      <c r="D1814" s="32" t="s">
        <v>2008</v>
      </c>
      <c r="E1814" s="94"/>
      <c r="F1814" s="94"/>
      <c r="G1814" s="103"/>
      <c r="H1814" s="8"/>
      <c r="I1814" s="8"/>
      <c r="J1814" s="54"/>
      <c r="K1814" s="69"/>
      <c r="L1814" s="65"/>
      <c r="M1814" s="65"/>
      <c r="N1814" s="83"/>
      <c r="O1814" s="125"/>
      <c r="P1814" s="83"/>
      <c r="Q1814" s="132"/>
      <c r="R1814" s="310"/>
      <c r="S1814" s="87"/>
      <c r="T1814" s="83"/>
      <c r="U1814" s="90"/>
      <c r="V1814" s="91"/>
      <c r="W1814" s="305" t="s">
        <v>326</v>
      </c>
      <c r="X1814" s="41" t="s">
        <v>21</v>
      </c>
      <c r="Y1814" s="68" t="str">
        <f>$Y$293</f>
        <v/>
      </c>
      <c r="Z1814" s="88"/>
      <c r="AA1814" s="88"/>
      <c r="AB1814" s="88"/>
      <c r="AC1814" s="297"/>
      <c r="AD1814" s="88"/>
      <c r="AE1814" s="88"/>
      <c r="AF1814" s="89"/>
      <c r="AG1814" s="114">
        <v>101.0</v>
      </c>
      <c r="AH1814" s="79"/>
      <c r="AI1814" s="80"/>
      <c r="AJ1814" s="80"/>
      <c r="AK1814" s="80"/>
      <c r="AL1814" s="14"/>
      <c r="AM1814" s="16" t="str">
        <f t="shared" si="10"/>
        <v>{s:'638861', v:101 , c:'放デイ６・定超・未計画２・開減１・'},</v>
      </c>
      <c r="AN1814" s="16"/>
    </row>
    <row r="1815" ht="16.5" customHeight="1">
      <c r="A1815" s="29">
        <v>63.0</v>
      </c>
      <c r="B1815" s="30">
        <v>8862.0</v>
      </c>
      <c r="C1815" s="31">
        <v>1813.0</v>
      </c>
      <c r="D1815" s="32" t="s">
        <v>2009</v>
      </c>
      <c r="E1815" s="94"/>
      <c r="F1815" s="94"/>
      <c r="G1815" s="103"/>
      <c r="H1815" s="8"/>
      <c r="I1815" s="8"/>
      <c r="J1815" s="54"/>
      <c r="K1815" s="69"/>
      <c r="L1815" s="65"/>
      <c r="M1815" s="65"/>
      <c r="N1815" s="83"/>
      <c r="O1815" s="125"/>
      <c r="P1815" s="83"/>
      <c r="Q1815" s="132"/>
      <c r="R1815" s="310"/>
      <c r="S1815" s="87"/>
      <c r="T1815" s="83"/>
      <c r="U1815" s="90"/>
      <c r="V1815" s="91"/>
      <c r="W1815" s="306"/>
      <c r="X1815" s="56"/>
      <c r="Y1815" s="72"/>
      <c r="Z1815" s="73" t="s">
        <v>20</v>
      </c>
      <c r="AA1815" s="74" t="s">
        <v>21</v>
      </c>
      <c r="AB1815" s="75">
        <v>0.85</v>
      </c>
      <c r="AC1815" s="288"/>
      <c r="AD1815" s="43"/>
      <c r="AE1815" s="43"/>
      <c r="AF1815" s="44"/>
      <c r="AG1815" s="114">
        <v>86.0</v>
      </c>
      <c r="AH1815" s="79"/>
      <c r="AI1815" s="80"/>
      <c r="AJ1815" s="80"/>
      <c r="AK1815" s="80"/>
      <c r="AL1815" s="14"/>
      <c r="AM1815" s="16" t="str">
        <f t="shared" si="10"/>
        <v>{s:'638862', v:86 , c:'放デイ６・定超・未計画２・開減１・評減・'},</v>
      </c>
      <c r="AN1815" s="16"/>
    </row>
    <row r="1816" ht="16.5" customHeight="1">
      <c r="A1816" s="29">
        <v>63.0</v>
      </c>
      <c r="B1816" s="30">
        <v>8863.0</v>
      </c>
      <c r="C1816" s="31">
        <v>1814.0</v>
      </c>
      <c r="D1816" s="32" t="s">
        <v>2010</v>
      </c>
      <c r="E1816" s="94"/>
      <c r="F1816" s="94"/>
      <c r="G1816" s="103"/>
      <c r="H1816" s="8"/>
      <c r="I1816" s="8"/>
      <c r="J1816" s="54"/>
      <c r="K1816" s="69"/>
      <c r="L1816" s="65"/>
      <c r="M1816" s="65"/>
      <c r="N1816" s="83"/>
      <c r="O1816" s="125"/>
      <c r="P1816" s="83"/>
      <c r="Q1816" s="132"/>
      <c r="R1816" s="310"/>
      <c r="S1816" s="87"/>
      <c r="T1816" s="83"/>
      <c r="U1816" s="90"/>
      <c r="V1816" s="91"/>
      <c r="W1816" s="305" t="s">
        <v>329</v>
      </c>
      <c r="X1816" s="41" t="s">
        <v>21</v>
      </c>
      <c r="Y1816" s="68" t="str">
        <f>$Y$295</f>
        <v/>
      </c>
      <c r="Z1816" s="77"/>
      <c r="AA1816" s="77"/>
      <c r="AB1816" s="77"/>
      <c r="AC1816" s="292"/>
      <c r="AD1816" s="77"/>
      <c r="AE1816" s="77"/>
      <c r="AF1816" s="72"/>
      <c r="AG1816" s="114">
        <v>122.0</v>
      </c>
      <c r="AH1816" s="79"/>
      <c r="AI1816" s="80"/>
      <c r="AJ1816" s="80"/>
      <c r="AK1816" s="80"/>
      <c r="AL1816" s="14"/>
      <c r="AM1816" s="16" t="str">
        <f t="shared" si="10"/>
        <v>{s:'638863', v:122 , c:'放デイ６・定超・未計画２・開減２・'},</v>
      </c>
      <c r="AN1816" s="16"/>
    </row>
    <row r="1817" ht="16.5" customHeight="1">
      <c r="A1817" s="29">
        <v>63.0</v>
      </c>
      <c r="B1817" s="30">
        <v>8864.0</v>
      </c>
      <c r="C1817" s="31">
        <v>1815.0</v>
      </c>
      <c r="D1817" s="32" t="s">
        <v>2011</v>
      </c>
      <c r="E1817" s="94"/>
      <c r="F1817" s="94"/>
      <c r="G1817" s="103"/>
      <c r="H1817" s="8"/>
      <c r="I1817" s="8"/>
      <c r="J1817" s="54"/>
      <c r="K1817" s="69"/>
      <c r="L1817" s="65"/>
      <c r="M1817" s="65"/>
      <c r="N1817" s="83"/>
      <c r="O1817" s="125"/>
      <c r="P1817" s="83"/>
      <c r="Q1817" s="132"/>
      <c r="R1817" s="310"/>
      <c r="S1817" s="87"/>
      <c r="T1817" s="83"/>
      <c r="U1817" s="90"/>
      <c r="V1817" s="91"/>
      <c r="W1817" s="306"/>
      <c r="X1817" s="56"/>
      <c r="Y1817" s="72"/>
      <c r="Z1817" s="73" t="s">
        <v>20</v>
      </c>
      <c r="AA1817" s="74" t="s">
        <v>21</v>
      </c>
      <c r="AB1817" s="75">
        <v>0.85</v>
      </c>
      <c r="AC1817" s="288"/>
      <c r="AD1817" s="43"/>
      <c r="AE1817" s="43"/>
      <c r="AF1817" s="44"/>
      <c r="AG1817" s="114">
        <v>104.0</v>
      </c>
      <c r="AH1817" s="79"/>
      <c r="AI1817" s="80"/>
      <c r="AJ1817" s="80"/>
      <c r="AK1817" s="80"/>
      <c r="AL1817" s="14"/>
      <c r="AM1817" s="16" t="str">
        <f t="shared" si="10"/>
        <v>{s:'638864', v:104 , c:'放デイ６・定超・未計画２・開減２・評減・'},</v>
      </c>
      <c r="AN1817" s="16"/>
    </row>
    <row r="1818" ht="16.5" customHeight="1">
      <c r="A1818" s="29">
        <v>63.0</v>
      </c>
      <c r="B1818" s="30">
        <v>8865.0</v>
      </c>
      <c r="C1818" s="31">
        <v>1816.0</v>
      </c>
      <c r="D1818" s="32" t="s">
        <v>2012</v>
      </c>
      <c r="E1818" s="94"/>
      <c r="F1818" s="94"/>
      <c r="G1818" s="103"/>
      <c r="H1818" s="8"/>
      <c r="I1818" s="8"/>
      <c r="J1818" s="54"/>
      <c r="K1818" s="69"/>
      <c r="L1818" s="65"/>
      <c r="M1818" s="65"/>
      <c r="N1818" s="83"/>
      <c r="O1818" s="125"/>
      <c r="P1818" s="83"/>
      <c r="Q1818" s="132"/>
      <c r="R1818" s="310"/>
      <c r="S1818" s="309"/>
      <c r="T1818" s="83"/>
      <c r="U1818" s="90"/>
      <c r="V1818" s="91"/>
      <c r="W1818" s="299"/>
      <c r="X1818" s="41"/>
      <c r="Y1818" s="42"/>
      <c r="Z1818" s="43"/>
      <c r="AA1818" s="43"/>
      <c r="AB1818" s="44"/>
      <c r="AC1818" s="82" t="s">
        <v>30</v>
      </c>
      <c r="AD1818" s="83">
        <v>5.0</v>
      </c>
      <c r="AE1818" s="83"/>
      <c r="AF1818" s="84" t="s">
        <v>31</v>
      </c>
      <c r="AG1818" s="114">
        <v>139.0</v>
      </c>
      <c r="AH1818" s="79"/>
      <c r="AI1818" s="80"/>
      <c r="AJ1818" s="80"/>
      <c r="AK1818" s="80"/>
      <c r="AL1818" s="14"/>
      <c r="AM1818" s="16" t="str">
        <f t="shared" si="10"/>
        <v>{s:'638865', v:139 , c:'放デイ６・定超・未計画２・拘減・'},</v>
      </c>
      <c r="AN1818" s="16"/>
    </row>
    <row r="1819" ht="16.5" customHeight="1">
      <c r="A1819" s="29">
        <v>63.0</v>
      </c>
      <c r="B1819" s="30">
        <v>8866.0</v>
      </c>
      <c r="C1819" s="31">
        <v>1817.0</v>
      </c>
      <c r="D1819" s="32" t="s">
        <v>2013</v>
      </c>
      <c r="E1819" s="94"/>
      <c r="F1819" s="94"/>
      <c r="G1819" s="103"/>
      <c r="H1819" s="8"/>
      <c r="I1819" s="8"/>
      <c r="J1819" s="54"/>
      <c r="K1819" s="69"/>
      <c r="L1819" s="65"/>
      <c r="M1819" s="65"/>
      <c r="N1819" s="83"/>
      <c r="O1819" s="125"/>
      <c r="P1819" s="83"/>
      <c r="Q1819" s="132"/>
      <c r="R1819" s="310"/>
      <c r="S1819" s="309"/>
      <c r="T1819" s="83"/>
      <c r="U1819" s="90"/>
      <c r="V1819" s="90"/>
      <c r="W1819" s="303"/>
      <c r="X1819" s="56"/>
      <c r="Y1819" s="58"/>
      <c r="Z1819" s="59" t="s">
        <v>20</v>
      </c>
      <c r="AA1819" s="41" t="s">
        <v>21</v>
      </c>
      <c r="AB1819" s="86">
        <v>0.85</v>
      </c>
      <c r="AC1819" s="87"/>
      <c r="AD1819" s="83"/>
      <c r="AE1819" s="83"/>
      <c r="AF1819" s="84"/>
      <c r="AG1819" s="114">
        <v>117.0</v>
      </c>
      <c r="AH1819" s="79"/>
      <c r="AI1819" s="80"/>
      <c r="AJ1819" s="80"/>
      <c r="AK1819" s="80"/>
      <c r="AL1819" s="14"/>
      <c r="AM1819" s="16" t="str">
        <f t="shared" si="10"/>
        <v>{s:'638866', v:117 , c:'放デイ６・定超・未計画２・評減・拘減・'},</v>
      </c>
      <c r="AN1819" s="16"/>
    </row>
    <row r="1820" ht="16.5" customHeight="1">
      <c r="A1820" s="29">
        <v>63.0</v>
      </c>
      <c r="B1820" s="30">
        <v>8867.0</v>
      </c>
      <c r="C1820" s="31">
        <v>1818.0</v>
      </c>
      <c r="D1820" s="32" t="s">
        <v>2014</v>
      </c>
      <c r="E1820" s="94"/>
      <c r="F1820" s="94"/>
      <c r="G1820" s="103"/>
      <c r="H1820" s="8"/>
      <c r="I1820" s="8"/>
      <c r="J1820" s="54"/>
      <c r="K1820" s="69"/>
      <c r="L1820" s="65"/>
      <c r="M1820" s="65"/>
      <c r="N1820" s="83"/>
      <c r="O1820" s="125"/>
      <c r="P1820" s="83"/>
      <c r="Q1820" s="132"/>
      <c r="R1820" s="310"/>
      <c r="S1820" s="309"/>
      <c r="T1820" s="83"/>
      <c r="U1820" s="90"/>
      <c r="V1820" s="90"/>
      <c r="W1820" s="305" t="s">
        <v>326</v>
      </c>
      <c r="X1820" s="83" t="s">
        <v>21</v>
      </c>
      <c r="Y1820" s="91" t="str">
        <f>$Y$293</f>
        <v/>
      </c>
      <c r="Z1820" s="88"/>
      <c r="AA1820" s="88"/>
      <c r="AB1820" s="89"/>
      <c r="AC1820" s="87"/>
      <c r="AD1820" s="90"/>
      <c r="AE1820" s="90"/>
      <c r="AF1820" s="91"/>
      <c r="AG1820" s="114">
        <v>96.0</v>
      </c>
      <c r="AH1820" s="79"/>
      <c r="AI1820" s="80"/>
      <c r="AJ1820" s="80"/>
      <c r="AK1820" s="80"/>
      <c r="AL1820" s="14"/>
      <c r="AM1820" s="16" t="str">
        <f t="shared" si="10"/>
        <v>{s:'638867', v:96 , c:'放デイ６・定超・未計画２・開減１・拘減・'},</v>
      </c>
      <c r="AN1820" s="16"/>
    </row>
    <row r="1821" ht="16.5" customHeight="1">
      <c r="A1821" s="29">
        <v>63.0</v>
      </c>
      <c r="B1821" s="30">
        <v>8868.0</v>
      </c>
      <c r="C1821" s="31">
        <v>1819.0</v>
      </c>
      <c r="D1821" s="32" t="s">
        <v>2015</v>
      </c>
      <c r="E1821" s="94"/>
      <c r="F1821" s="94"/>
      <c r="G1821" s="103"/>
      <c r="H1821" s="8"/>
      <c r="I1821" s="8"/>
      <c r="J1821" s="54"/>
      <c r="K1821" s="69"/>
      <c r="L1821" s="65"/>
      <c r="M1821" s="65"/>
      <c r="N1821" s="83"/>
      <c r="O1821" s="125"/>
      <c r="P1821" s="83"/>
      <c r="Q1821" s="132"/>
      <c r="R1821" s="310"/>
      <c r="S1821" s="309"/>
      <c r="T1821" s="83"/>
      <c r="U1821" s="90"/>
      <c r="V1821" s="90"/>
      <c r="W1821" s="306"/>
      <c r="X1821" s="56"/>
      <c r="Y1821" s="72"/>
      <c r="Z1821" s="73" t="s">
        <v>20</v>
      </c>
      <c r="AA1821" s="74" t="s">
        <v>21</v>
      </c>
      <c r="AB1821" s="92">
        <v>0.85</v>
      </c>
      <c r="AC1821" s="87"/>
      <c r="AD1821" s="90"/>
      <c r="AE1821" s="90"/>
      <c r="AF1821" s="91"/>
      <c r="AG1821" s="114">
        <v>81.0</v>
      </c>
      <c r="AH1821" s="79"/>
      <c r="AI1821" s="80"/>
      <c r="AJ1821" s="80"/>
      <c r="AK1821" s="80"/>
      <c r="AL1821" s="14"/>
      <c r="AM1821" s="16" t="str">
        <f t="shared" si="10"/>
        <v>{s:'638868', v:81 , c:'放デイ６・定超・未計画２・開減１・評減・拘減・'},</v>
      </c>
      <c r="AN1821" s="16"/>
    </row>
    <row r="1822" ht="16.5" customHeight="1">
      <c r="A1822" s="29">
        <v>63.0</v>
      </c>
      <c r="B1822" s="30">
        <v>8869.0</v>
      </c>
      <c r="C1822" s="31">
        <v>1820.0</v>
      </c>
      <c r="D1822" s="32" t="s">
        <v>2016</v>
      </c>
      <c r="E1822" s="94"/>
      <c r="F1822" s="94"/>
      <c r="G1822" s="103"/>
      <c r="H1822" s="8"/>
      <c r="I1822" s="8"/>
      <c r="J1822" s="54"/>
      <c r="K1822" s="69"/>
      <c r="L1822" s="65"/>
      <c r="M1822" s="65"/>
      <c r="N1822" s="83"/>
      <c r="O1822" s="125"/>
      <c r="P1822" s="83"/>
      <c r="Q1822" s="132"/>
      <c r="R1822" s="310"/>
      <c r="S1822" s="309"/>
      <c r="T1822" s="83"/>
      <c r="U1822" s="90"/>
      <c r="V1822" s="91"/>
      <c r="W1822" s="305" t="s">
        <v>329</v>
      </c>
      <c r="X1822" s="83" t="s">
        <v>21</v>
      </c>
      <c r="Y1822" s="91" t="str">
        <f>$Y$295</f>
        <v/>
      </c>
      <c r="Z1822" s="77"/>
      <c r="AA1822" s="77"/>
      <c r="AB1822" s="72"/>
      <c r="AC1822" s="87"/>
      <c r="AD1822" s="90"/>
      <c r="AE1822" s="90"/>
      <c r="AF1822" s="91"/>
      <c r="AG1822" s="114">
        <v>117.0</v>
      </c>
      <c r="AH1822" s="79"/>
      <c r="AI1822" s="80"/>
      <c r="AJ1822" s="80"/>
      <c r="AK1822" s="80"/>
      <c r="AL1822" s="14"/>
      <c r="AM1822" s="16" t="str">
        <f t="shared" si="10"/>
        <v>{s:'638869', v:117 , c:'放デイ６・定超・未計画２・開減２・拘減・'},</v>
      </c>
      <c r="AN1822" s="16"/>
    </row>
    <row r="1823" ht="16.5" customHeight="1">
      <c r="A1823" s="29">
        <v>63.0</v>
      </c>
      <c r="B1823" s="30">
        <v>8870.0</v>
      </c>
      <c r="C1823" s="31">
        <v>1821.0</v>
      </c>
      <c r="D1823" s="32" t="s">
        <v>2017</v>
      </c>
      <c r="E1823" s="94"/>
      <c r="F1823" s="94"/>
      <c r="G1823" s="103"/>
      <c r="H1823" s="8"/>
      <c r="I1823" s="8"/>
      <c r="J1823" s="54"/>
      <c r="K1823" s="69"/>
      <c r="L1823" s="65"/>
      <c r="M1823" s="65"/>
      <c r="N1823" s="83"/>
      <c r="O1823" s="125"/>
      <c r="P1823" s="83"/>
      <c r="Q1823" s="132"/>
      <c r="R1823" s="316"/>
      <c r="S1823" s="311"/>
      <c r="T1823" s="56"/>
      <c r="U1823" s="77"/>
      <c r="V1823" s="72"/>
      <c r="W1823" s="306"/>
      <c r="X1823" s="56"/>
      <c r="Y1823" s="72"/>
      <c r="Z1823" s="73" t="s">
        <v>20</v>
      </c>
      <c r="AA1823" s="74" t="s">
        <v>21</v>
      </c>
      <c r="AB1823" s="92">
        <v>0.85</v>
      </c>
      <c r="AC1823" s="93"/>
      <c r="AD1823" s="77"/>
      <c r="AE1823" s="77"/>
      <c r="AF1823" s="72"/>
      <c r="AG1823" s="114">
        <v>99.0</v>
      </c>
      <c r="AH1823" s="79"/>
      <c r="AI1823" s="80"/>
      <c r="AJ1823" s="80"/>
      <c r="AK1823" s="80"/>
      <c r="AL1823" s="14"/>
      <c r="AM1823" s="16" t="str">
        <f t="shared" si="10"/>
        <v>{s:'638870', v:99 , c:'放デイ６・定超・未計画２・開減２・評減・拘減・'},</v>
      </c>
      <c r="AN1823" s="16"/>
    </row>
    <row r="1824" ht="16.5" customHeight="1">
      <c r="A1824" s="29">
        <v>63.0</v>
      </c>
      <c r="B1824" s="30">
        <v>8237.0</v>
      </c>
      <c r="C1824" s="31">
        <v>1822.0</v>
      </c>
      <c r="D1824" s="32" t="s">
        <v>2018</v>
      </c>
      <c r="E1824" s="94"/>
      <c r="F1824" s="94"/>
      <c r="G1824" s="94"/>
      <c r="H1824" s="140"/>
      <c r="I1824" s="140"/>
      <c r="J1824" s="95"/>
      <c r="K1824" s="82" t="s">
        <v>38</v>
      </c>
      <c r="L1824" s="96"/>
      <c r="M1824" s="96"/>
      <c r="N1824" s="7"/>
      <c r="O1824" s="52"/>
      <c r="P1824" s="8"/>
      <c r="Q1824" s="54"/>
      <c r="R1824" s="287"/>
      <c r="S1824" s="287"/>
      <c r="T1824" s="7"/>
      <c r="U1824" s="7"/>
      <c r="V1824" s="7"/>
      <c r="W1824" s="299"/>
      <c r="X1824" s="41"/>
      <c r="Y1824" s="42"/>
      <c r="Z1824" s="43"/>
      <c r="AA1824" s="43"/>
      <c r="AB1824" s="43"/>
      <c r="AC1824" s="288"/>
      <c r="AD1824" s="43"/>
      <c r="AE1824" s="43"/>
      <c r="AF1824" s="44"/>
      <c r="AG1824" s="45">
        <v>293.0</v>
      </c>
      <c r="AH1824" s="79"/>
      <c r="AI1824" s="80"/>
      <c r="AJ1824" s="80"/>
      <c r="AK1824" s="80"/>
      <c r="AL1824" s="14"/>
      <c r="AM1824" s="16" t="str">
        <f t="shared" si="10"/>
        <v>{s:'638237', v:293 , c:'放デイ６・有資格６・定超・'},</v>
      </c>
      <c r="AN1824" s="16"/>
    </row>
    <row r="1825" ht="16.5" customHeight="1">
      <c r="A1825" s="29">
        <v>63.0</v>
      </c>
      <c r="B1825" s="30">
        <v>8871.0</v>
      </c>
      <c r="C1825" s="31">
        <v>1823.0</v>
      </c>
      <c r="D1825" s="32" t="s">
        <v>2019</v>
      </c>
      <c r="E1825" s="94"/>
      <c r="F1825" s="94"/>
      <c r="G1825" s="94"/>
      <c r="H1825" s="140"/>
      <c r="I1825" s="140"/>
      <c r="J1825" s="95"/>
      <c r="K1825" s="87"/>
      <c r="L1825" s="83">
        <v>6.0</v>
      </c>
      <c r="M1825" s="97" t="s">
        <v>40</v>
      </c>
      <c r="N1825" s="8"/>
      <c r="O1825" s="52"/>
      <c r="P1825" s="8"/>
      <c r="Q1825" s="54"/>
      <c r="R1825" s="302"/>
      <c r="S1825" s="302"/>
      <c r="T1825" s="8"/>
      <c r="U1825" s="8"/>
      <c r="V1825" s="8"/>
      <c r="W1825" s="303"/>
      <c r="X1825" s="56"/>
      <c r="Y1825" s="58"/>
      <c r="Z1825" s="59" t="s">
        <v>20</v>
      </c>
      <c r="AA1825" s="41" t="s">
        <v>21</v>
      </c>
      <c r="AB1825" s="60">
        <v>0.85</v>
      </c>
      <c r="AC1825" s="288"/>
      <c r="AD1825" s="43"/>
      <c r="AE1825" s="43"/>
      <c r="AF1825" s="44"/>
      <c r="AG1825" s="45">
        <v>249.0</v>
      </c>
      <c r="AH1825" s="79"/>
      <c r="AI1825" s="80"/>
      <c r="AJ1825" s="80"/>
      <c r="AK1825" s="80"/>
      <c r="AL1825" s="14"/>
      <c r="AM1825" s="16" t="str">
        <f t="shared" si="10"/>
        <v>{s:'638871', v:249 , c:'放デイ６・有資格６・定超・評減・'},</v>
      </c>
      <c r="AN1825" s="16"/>
    </row>
    <row r="1826" ht="16.5" customHeight="1">
      <c r="A1826" s="29">
        <v>63.0</v>
      </c>
      <c r="B1826" s="30">
        <v>8238.0</v>
      </c>
      <c r="C1826" s="31">
        <v>1824.0</v>
      </c>
      <c r="D1826" s="32" t="s">
        <v>2020</v>
      </c>
      <c r="E1826" s="94"/>
      <c r="F1826" s="94"/>
      <c r="G1826" s="94"/>
      <c r="H1826" s="140"/>
      <c r="I1826" s="140"/>
      <c r="J1826" s="95"/>
      <c r="K1826" s="87"/>
      <c r="L1826" s="65"/>
      <c r="M1826" s="83"/>
      <c r="N1826" s="294"/>
      <c r="O1826" s="295"/>
      <c r="P1826" s="294"/>
      <c r="Q1826" s="100"/>
      <c r="R1826" s="304"/>
      <c r="S1826" s="304"/>
      <c r="T1826" s="8"/>
      <c r="U1826" s="8"/>
      <c r="V1826" s="8"/>
      <c r="W1826" s="305" t="s">
        <v>326</v>
      </c>
      <c r="X1826" s="41" t="s">
        <v>21</v>
      </c>
      <c r="Y1826" s="68" t="str">
        <f>$Y$293</f>
        <v/>
      </c>
      <c r="Z1826" s="88"/>
      <c r="AA1826" s="88"/>
      <c r="AB1826" s="88"/>
      <c r="AC1826" s="297"/>
      <c r="AD1826" s="88"/>
      <c r="AE1826" s="88"/>
      <c r="AF1826" s="89"/>
      <c r="AG1826" s="45">
        <v>205.0</v>
      </c>
      <c r="AH1826" s="79"/>
      <c r="AI1826" s="80"/>
      <c r="AJ1826" s="80"/>
      <c r="AK1826" s="80"/>
      <c r="AL1826" s="14"/>
      <c r="AM1826" s="16" t="str">
        <f t="shared" si="10"/>
        <v>{s:'638238', v:205 , c:'放デイ６・有資格６・定超・開減１・'},</v>
      </c>
      <c r="AN1826" s="16"/>
    </row>
    <row r="1827" ht="16.5" customHeight="1">
      <c r="A1827" s="29">
        <v>63.0</v>
      </c>
      <c r="B1827" s="30">
        <v>8872.0</v>
      </c>
      <c r="C1827" s="31">
        <v>1825.0</v>
      </c>
      <c r="D1827" s="32" t="s">
        <v>2021</v>
      </c>
      <c r="E1827" s="94"/>
      <c r="F1827" s="94"/>
      <c r="G1827" s="94"/>
      <c r="H1827" s="140"/>
      <c r="I1827" s="140"/>
      <c r="J1827" s="95"/>
      <c r="K1827" s="87"/>
      <c r="L1827" s="65"/>
      <c r="M1827" s="83"/>
      <c r="N1827" s="294"/>
      <c r="O1827" s="295"/>
      <c r="P1827" s="294"/>
      <c r="Q1827" s="100"/>
      <c r="R1827" s="304"/>
      <c r="S1827" s="304"/>
      <c r="T1827" s="8"/>
      <c r="U1827" s="8"/>
      <c r="V1827" s="8"/>
      <c r="W1827" s="306"/>
      <c r="X1827" s="56"/>
      <c r="Y1827" s="72"/>
      <c r="Z1827" s="73" t="s">
        <v>20</v>
      </c>
      <c r="AA1827" s="74" t="s">
        <v>21</v>
      </c>
      <c r="AB1827" s="75">
        <v>0.85</v>
      </c>
      <c r="AC1827" s="288"/>
      <c r="AD1827" s="43"/>
      <c r="AE1827" s="43"/>
      <c r="AF1827" s="44"/>
      <c r="AG1827" s="45">
        <v>174.0</v>
      </c>
      <c r="AH1827" s="79"/>
      <c r="AI1827" s="80"/>
      <c r="AJ1827" s="80"/>
      <c r="AK1827" s="80"/>
      <c r="AL1827" s="14"/>
      <c r="AM1827" s="16" t="str">
        <f t="shared" si="10"/>
        <v>{s:'638872', v:174 , c:'放デイ６・有資格６・定超・開減１・評減・'},</v>
      </c>
      <c r="AN1827" s="16"/>
    </row>
    <row r="1828" ht="16.5" customHeight="1">
      <c r="A1828" s="29">
        <v>63.0</v>
      </c>
      <c r="B1828" s="30">
        <v>8239.0</v>
      </c>
      <c r="C1828" s="31">
        <v>1826.0</v>
      </c>
      <c r="D1828" s="32" t="s">
        <v>2022</v>
      </c>
      <c r="E1828" s="94"/>
      <c r="F1828" s="94"/>
      <c r="G1828" s="94"/>
      <c r="H1828" s="140"/>
      <c r="I1828" s="140"/>
      <c r="J1828" s="95"/>
      <c r="K1828" s="69"/>
      <c r="L1828" s="65"/>
      <c r="M1828" s="83"/>
      <c r="N1828" s="294"/>
      <c r="O1828" s="295"/>
      <c r="P1828" s="294"/>
      <c r="Q1828" s="100"/>
      <c r="R1828" s="304"/>
      <c r="S1828" s="304"/>
      <c r="T1828" s="8"/>
      <c r="U1828" s="8"/>
      <c r="V1828" s="8"/>
      <c r="W1828" s="305" t="s">
        <v>329</v>
      </c>
      <c r="X1828" s="41" t="s">
        <v>21</v>
      </c>
      <c r="Y1828" s="68" t="str">
        <f>$Y$295</f>
        <v/>
      </c>
      <c r="Z1828" s="77"/>
      <c r="AA1828" s="77"/>
      <c r="AB1828" s="77"/>
      <c r="AC1828" s="292"/>
      <c r="AD1828" s="77"/>
      <c r="AE1828" s="77"/>
      <c r="AF1828" s="72"/>
      <c r="AG1828" s="45">
        <v>249.0</v>
      </c>
      <c r="AH1828" s="79"/>
      <c r="AI1828" s="80"/>
      <c r="AJ1828" s="80"/>
      <c r="AK1828" s="80"/>
      <c r="AL1828" s="14"/>
      <c r="AM1828" s="16" t="str">
        <f t="shared" si="10"/>
        <v>{s:'638239', v:249 , c:'放デイ６・有資格６・定超・開減２・'},</v>
      </c>
      <c r="AN1828" s="16"/>
    </row>
    <row r="1829" ht="16.5" customHeight="1">
      <c r="A1829" s="29">
        <v>63.0</v>
      </c>
      <c r="B1829" s="30">
        <v>8873.0</v>
      </c>
      <c r="C1829" s="31">
        <v>1827.0</v>
      </c>
      <c r="D1829" s="32" t="s">
        <v>2023</v>
      </c>
      <c r="E1829" s="94"/>
      <c r="F1829" s="94"/>
      <c r="G1829" s="94"/>
      <c r="H1829" s="140"/>
      <c r="I1829" s="140"/>
      <c r="J1829" s="95"/>
      <c r="K1829" s="69"/>
      <c r="L1829" s="65"/>
      <c r="M1829" s="83"/>
      <c r="N1829" s="294"/>
      <c r="O1829" s="295"/>
      <c r="P1829" s="294"/>
      <c r="Q1829" s="100"/>
      <c r="R1829" s="304"/>
      <c r="S1829" s="304"/>
      <c r="T1829" s="8"/>
      <c r="U1829" s="8"/>
      <c r="V1829" s="8"/>
      <c r="W1829" s="306"/>
      <c r="X1829" s="56"/>
      <c r="Y1829" s="72"/>
      <c r="Z1829" s="73" t="s">
        <v>20</v>
      </c>
      <c r="AA1829" s="74" t="s">
        <v>21</v>
      </c>
      <c r="AB1829" s="75">
        <v>0.85</v>
      </c>
      <c r="AC1829" s="288"/>
      <c r="AD1829" s="43"/>
      <c r="AE1829" s="43"/>
      <c r="AF1829" s="44"/>
      <c r="AG1829" s="45">
        <v>212.0</v>
      </c>
      <c r="AH1829" s="79"/>
      <c r="AI1829" s="80"/>
      <c r="AJ1829" s="80"/>
      <c r="AK1829" s="80"/>
      <c r="AL1829" s="14"/>
      <c r="AM1829" s="16" t="str">
        <f t="shared" si="10"/>
        <v>{s:'638873', v:212 , c:'放デイ６・有資格６・定超・開減２・評減・'},</v>
      </c>
      <c r="AN1829" s="16"/>
    </row>
    <row r="1830" ht="16.5" customHeight="1">
      <c r="A1830" s="29">
        <v>63.0</v>
      </c>
      <c r="B1830" s="30">
        <v>8874.0</v>
      </c>
      <c r="C1830" s="31">
        <v>1828.0</v>
      </c>
      <c r="D1830" s="32" t="s">
        <v>2024</v>
      </c>
      <c r="E1830" s="94"/>
      <c r="F1830" s="94"/>
      <c r="G1830" s="94"/>
      <c r="H1830" s="140"/>
      <c r="I1830" s="140"/>
      <c r="J1830" s="95"/>
      <c r="K1830" s="69"/>
      <c r="L1830" s="65"/>
      <c r="M1830" s="83"/>
      <c r="N1830" s="294"/>
      <c r="O1830" s="295"/>
      <c r="P1830" s="294"/>
      <c r="Q1830" s="100"/>
      <c r="R1830" s="307"/>
      <c r="S1830" s="304"/>
      <c r="T1830" s="8"/>
      <c r="U1830" s="8"/>
      <c r="V1830" s="8"/>
      <c r="W1830" s="299"/>
      <c r="X1830" s="41"/>
      <c r="Y1830" s="42"/>
      <c r="Z1830" s="43"/>
      <c r="AA1830" s="43"/>
      <c r="AB1830" s="44"/>
      <c r="AC1830" s="82" t="s">
        <v>30</v>
      </c>
      <c r="AD1830" s="83">
        <v>5.0</v>
      </c>
      <c r="AE1830" s="83"/>
      <c r="AF1830" s="84" t="s">
        <v>31</v>
      </c>
      <c r="AG1830" s="45">
        <v>288.0</v>
      </c>
      <c r="AH1830" s="79"/>
      <c r="AI1830" s="80"/>
      <c r="AJ1830" s="80"/>
      <c r="AK1830" s="80"/>
      <c r="AL1830" s="14"/>
      <c r="AM1830" s="16" t="str">
        <f t="shared" si="10"/>
        <v>{s:'638874', v:288 , c:'放デイ６・有資格６・定超・拘減・'},</v>
      </c>
      <c r="AN1830" s="16"/>
    </row>
    <row r="1831" ht="16.5" customHeight="1">
      <c r="A1831" s="29">
        <v>63.0</v>
      </c>
      <c r="B1831" s="30">
        <v>8875.0</v>
      </c>
      <c r="C1831" s="31">
        <v>1829.0</v>
      </c>
      <c r="D1831" s="32" t="s">
        <v>2025</v>
      </c>
      <c r="E1831" s="94"/>
      <c r="F1831" s="94"/>
      <c r="G1831" s="94"/>
      <c r="H1831" s="140"/>
      <c r="I1831" s="140"/>
      <c r="J1831" s="95"/>
      <c r="K1831" s="69"/>
      <c r="L1831" s="65"/>
      <c r="M1831" s="83"/>
      <c r="N1831" s="294"/>
      <c r="O1831" s="295"/>
      <c r="P1831" s="294"/>
      <c r="Q1831" s="100"/>
      <c r="R1831" s="307"/>
      <c r="S1831" s="304"/>
      <c r="T1831" s="8"/>
      <c r="U1831" s="8"/>
      <c r="V1831" s="8"/>
      <c r="W1831" s="303"/>
      <c r="X1831" s="56"/>
      <c r="Y1831" s="58"/>
      <c r="Z1831" s="59" t="s">
        <v>20</v>
      </c>
      <c r="AA1831" s="41" t="s">
        <v>21</v>
      </c>
      <c r="AB1831" s="86">
        <v>0.85</v>
      </c>
      <c r="AC1831" s="87"/>
      <c r="AD1831" s="83"/>
      <c r="AE1831" s="83"/>
      <c r="AF1831" s="84"/>
      <c r="AG1831" s="45">
        <v>244.0</v>
      </c>
      <c r="AH1831" s="79"/>
      <c r="AI1831" s="80"/>
      <c r="AJ1831" s="80"/>
      <c r="AK1831" s="80"/>
      <c r="AL1831" s="14"/>
      <c r="AM1831" s="16" t="str">
        <f t="shared" si="10"/>
        <v>{s:'638875', v:244 , c:'放デイ６・有資格６・定超・評減・拘減・'},</v>
      </c>
      <c r="AN1831" s="16"/>
    </row>
    <row r="1832" ht="16.5" customHeight="1">
      <c r="A1832" s="29">
        <v>63.0</v>
      </c>
      <c r="B1832" s="30">
        <v>8876.0</v>
      </c>
      <c r="C1832" s="31">
        <v>1830.0</v>
      </c>
      <c r="D1832" s="32" t="s">
        <v>2026</v>
      </c>
      <c r="E1832" s="94"/>
      <c r="F1832" s="94"/>
      <c r="G1832" s="94"/>
      <c r="H1832" s="140"/>
      <c r="I1832" s="140"/>
      <c r="J1832" s="95"/>
      <c r="K1832" s="69"/>
      <c r="L1832" s="65"/>
      <c r="M1832" s="83"/>
      <c r="N1832" s="294"/>
      <c r="O1832" s="295"/>
      <c r="P1832" s="294"/>
      <c r="Q1832" s="100"/>
      <c r="R1832" s="307"/>
      <c r="S1832" s="304"/>
      <c r="T1832" s="8"/>
      <c r="U1832" s="8"/>
      <c r="V1832" s="8"/>
      <c r="W1832" s="305" t="s">
        <v>326</v>
      </c>
      <c r="X1832" s="83" t="s">
        <v>21</v>
      </c>
      <c r="Y1832" s="91">
        <v>0.7</v>
      </c>
      <c r="Z1832" s="88"/>
      <c r="AA1832" s="88"/>
      <c r="AB1832" s="89"/>
      <c r="AC1832" s="87"/>
      <c r="AD1832" s="90"/>
      <c r="AE1832" s="90"/>
      <c r="AF1832" s="91"/>
      <c r="AG1832" s="45">
        <v>200.0</v>
      </c>
      <c r="AH1832" s="79"/>
      <c r="AI1832" s="80"/>
      <c r="AJ1832" s="80"/>
      <c r="AK1832" s="80"/>
      <c r="AL1832" s="14"/>
      <c r="AM1832" s="16" t="str">
        <f t="shared" si="10"/>
        <v>{s:'638876', v:200 , c:'放デイ６・有資格６・定超・開減１・拘減・'},</v>
      </c>
      <c r="AN1832" s="16"/>
    </row>
    <row r="1833" ht="16.5" customHeight="1">
      <c r="A1833" s="29">
        <v>63.0</v>
      </c>
      <c r="B1833" s="30">
        <v>8877.0</v>
      </c>
      <c r="C1833" s="31">
        <v>1831.0</v>
      </c>
      <c r="D1833" s="32" t="s">
        <v>2027</v>
      </c>
      <c r="E1833" s="94"/>
      <c r="F1833" s="94"/>
      <c r="G1833" s="94"/>
      <c r="H1833" s="140"/>
      <c r="I1833" s="140"/>
      <c r="J1833" s="95"/>
      <c r="K1833" s="69"/>
      <c r="L1833" s="65"/>
      <c r="M1833" s="83"/>
      <c r="N1833" s="294"/>
      <c r="O1833" s="295"/>
      <c r="P1833" s="294"/>
      <c r="Q1833" s="100"/>
      <c r="R1833" s="307"/>
      <c r="S1833" s="304"/>
      <c r="T1833" s="8"/>
      <c r="U1833" s="8"/>
      <c r="V1833" s="8"/>
      <c r="W1833" s="306"/>
      <c r="X1833" s="56"/>
      <c r="Y1833" s="72"/>
      <c r="Z1833" s="73" t="s">
        <v>20</v>
      </c>
      <c r="AA1833" s="74" t="s">
        <v>21</v>
      </c>
      <c r="AB1833" s="92">
        <v>0.85</v>
      </c>
      <c r="AC1833" s="87"/>
      <c r="AD1833" s="90"/>
      <c r="AE1833" s="90"/>
      <c r="AF1833" s="91"/>
      <c r="AG1833" s="45">
        <v>169.0</v>
      </c>
      <c r="AH1833" s="79"/>
      <c r="AI1833" s="80"/>
      <c r="AJ1833" s="80"/>
      <c r="AK1833" s="80"/>
      <c r="AL1833" s="14"/>
      <c r="AM1833" s="16" t="str">
        <f t="shared" si="10"/>
        <v>{s:'638877', v:169 , c:'放デイ６・有資格６・定超・開減１・評減・拘減・'},</v>
      </c>
      <c r="AN1833" s="16"/>
    </row>
    <row r="1834" ht="16.5" customHeight="1">
      <c r="A1834" s="29">
        <v>63.0</v>
      </c>
      <c r="B1834" s="30">
        <v>8878.0</v>
      </c>
      <c r="C1834" s="31">
        <v>1832.0</v>
      </c>
      <c r="D1834" s="32" t="s">
        <v>2028</v>
      </c>
      <c r="E1834" s="94"/>
      <c r="F1834" s="94"/>
      <c r="G1834" s="94"/>
      <c r="H1834" s="140"/>
      <c r="I1834" s="140"/>
      <c r="J1834" s="95"/>
      <c r="K1834" s="69"/>
      <c r="L1834" s="65"/>
      <c r="M1834" s="83"/>
      <c r="N1834" s="294"/>
      <c r="O1834" s="295"/>
      <c r="P1834" s="294"/>
      <c r="Q1834" s="100"/>
      <c r="R1834" s="307"/>
      <c r="S1834" s="304"/>
      <c r="T1834" s="8"/>
      <c r="U1834" s="8"/>
      <c r="V1834" s="8"/>
      <c r="W1834" s="305" t="s">
        <v>329</v>
      </c>
      <c r="X1834" s="83" t="s">
        <v>21</v>
      </c>
      <c r="Y1834" s="91">
        <v>0.85</v>
      </c>
      <c r="Z1834" s="77"/>
      <c r="AA1834" s="77"/>
      <c r="AB1834" s="72"/>
      <c r="AC1834" s="87"/>
      <c r="AD1834" s="90"/>
      <c r="AE1834" s="90"/>
      <c r="AF1834" s="91"/>
      <c r="AG1834" s="45">
        <v>244.0</v>
      </c>
      <c r="AH1834" s="79"/>
      <c r="AI1834" s="80"/>
      <c r="AJ1834" s="80"/>
      <c r="AK1834" s="80"/>
      <c r="AL1834" s="14"/>
      <c r="AM1834" s="16" t="str">
        <f t="shared" si="10"/>
        <v>{s:'638878', v:244 , c:'放デイ６・有資格６・定超・開減２・拘減・'},</v>
      </c>
      <c r="AN1834" s="16"/>
    </row>
    <row r="1835" ht="16.5" customHeight="1">
      <c r="A1835" s="29">
        <v>63.0</v>
      </c>
      <c r="B1835" s="30">
        <v>8879.0</v>
      </c>
      <c r="C1835" s="31">
        <v>1833.0</v>
      </c>
      <c r="D1835" s="32" t="s">
        <v>2029</v>
      </c>
      <c r="E1835" s="94"/>
      <c r="F1835" s="94"/>
      <c r="G1835" s="94"/>
      <c r="H1835" s="140"/>
      <c r="I1835" s="140"/>
      <c r="J1835" s="95"/>
      <c r="K1835" s="69"/>
      <c r="L1835" s="65"/>
      <c r="M1835" s="83"/>
      <c r="N1835" s="294"/>
      <c r="O1835" s="295"/>
      <c r="P1835" s="294"/>
      <c r="Q1835" s="100"/>
      <c r="R1835" s="318"/>
      <c r="S1835" s="319"/>
      <c r="T1835" s="22"/>
      <c r="U1835" s="22"/>
      <c r="V1835" s="22"/>
      <c r="W1835" s="306"/>
      <c r="X1835" s="56"/>
      <c r="Y1835" s="72"/>
      <c r="Z1835" s="73" t="s">
        <v>20</v>
      </c>
      <c r="AA1835" s="74" t="s">
        <v>21</v>
      </c>
      <c r="AB1835" s="92">
        <v>0.85</v>
      </c>
      <c r="AC1835" s="93"/>
      <c r="AD1835" s="77"/>
      <c r="AE1835" s="77"/>
      <c r="AF1835" s="72"/>
      <c r="AG1835" s="45">
        <v>207.0</v>
      </c>
      <c r="AH1835" s="79"/>
      <c r="AI1835" s="80"/>
      <c r="AJ1835" s="80"/>
      <c r="AK1835" s="80"/>
      <c r="AL1835" s="14"/>
      <c r="AM1835" s="16" t="str">
        <f t="shared" si="10"/>
        <v>{s:'638879', v:207 , c:'放デイ６・有資格６・定超・開減２・評減・拘減・'},</v>
      </c>
      <c r="AN1835" s="16"/>
    </row>
    <row r="1836" ht="16.5" customHeight="1">
      <c r="A1836" s="29">
        <v>63.0</v>
      </c>
      <c r="B1836" s="30">
        <v>8240.0</v>
      </c>
      <c r="C1836" s="31">
        <v>1834.0</v>
      </c>
      <c r="D1836" s="32" t="s">
        <v>2030</v>
      </c>
      <c r="E1836" s="94"/>
      <c r="F1836" s="94"/>
      <c r="G1836" s="307"/>
      <c r="H1836" s="98"/>
      <c r="I1836" s="8"/>
      <c r="J1836" s="54"/>
      <c r="K1836" s="69"/>
      <c r="L1836" s="14"/>
      <c r="M1836" s="99"/>
      <c r="N1836" s="294"/>
      <c r="O1836" s="295"/>
      <c r="P1836" s="294"/>
      <c r="Q1836" s="100"/>
      <c r="R1836" s="33" t="s">
        <v>23</v>
      </c>
      <c r="S1836" s="130" t="s">
        <v>24</v>
      </c>
      <c r="T1836" s="7"/>
      <c r="U1836" s="7"/>
      <c r="V1836" s="39"/>
      <c r="W1836" s="299"/>
      <c r="X1836" s="41"/>
      <c r="Y1836" s="42"/>
      <c r="Z1836" s="43"/>
      <c r="AA1836" s="43"/>
      <c r="AB1836" s="43"/>
      <c r="AC1836" s="288"/>
      <c r="AD1836" s="43"/>
      <c r="AE1836" s="43"/>
      <c r="AF1836" s="44"/>
      <c r="AG1836" s="45">
        <v>205.0</v>
      </c>
      <c r="AH1836" s="79"/>
      <c r="AI1836" s="80"/>
      <c r="AJ1836" s="80"/>
      <c r="AK1836" s="80"/>
      <c r="AL1836" s="14"/>
      <c r="AM1836" s="16" t="str">
        <f t="shared" si="10"/>
        <v>{s:'638240', v:205 , c:'放デイ６・有資格６・定超・未計画・'},</v>
      </c>
      <c r="AN1836" s="16"/>
    </row>
    <row r="1837" ht="16.5" customHeight="1">
      <c r="A1837" s="29">
        <v>63.0</v>
      </c>
      <c r="B1837" s="30">
        <v>8880.0</v>
      </c>
      <c r="C1837" s="31">
        <v>1835.0</v>
      </c>
      <c r="D1837" s="32" t="s">
        <v>2031</v>
      </c>
      <c r="E1837" s="94"/>
      <c r="F1837" s="94"/>
      <c r="G1837" s="307"/>
      <c r="H1837" s="98"/>
      <c r="I1837" s="8"/>
      <c r="J1837" s="54"/>
      <c r="K1837" s="69"/>
      <c r="L1837" s="83"/>
      <c r="M1837" s="97"/>
      <c r="N1837" s="294"/>
      <c r="O1837" s="295"/>
      <c r="P1837" s="294"/>
      <c r="Q1837" s="100"/>
      <c r="R1837" s="131"/>
      <c r="S1837" s="87"/>
      <c r="T1837" s="83" t="s">
        <v>21</v>
      </c>
      <c r="U1837" s="90">
        <v>0.7</v>
      </c>
      <c r="V1837" s="54"/>
      <c r="W1837" s="303"/>
      <c r="X1837" s="56"/>
      <c r="Y1837" s="58"/>
      <c r="Z1837" s="59" t="s">
        <v>20</v>
      </c>
      <c r="AA1837" s="41" t="s">
        <v>21</v>
      </c>
      <c r="AB1837" s="60">
        <v>0.85</v>
      </c>
      <c r="AC1837" s="288"/>
      <c r="AD1837" s="43"/>
      <c r="AE1837" s="43"/>
      <c r="AF1837" s="44"/>
      <c r="AG1837" s="45">
        <v>174.0</v>
      </c>
      <c r="AH1837" s="79"/>
      <c r="AI1837" s="80"/>
      <c r="AJ1837" s="80"/>
      <c r="AK1837" s="80"/>
      <c r="AL1837" s="14"/>
      <c r="AM1837" s="16" t="str">
        <f t="shared" si="10"/>
        <v>{s:'638880', v:174 , c:'放デイ６・有資格６・定超・未計画・評減・'},</v>
      </c>
      <c r="AN1837" s="16"/>
    </row>
    <row r="1838" ht="16.5" customHeight="1">
      <c r="A1838" s="29">
        <v>63.0</v>
      </c>
      <c r="B1838" s="30">
        <v>8261.0</v>
      </c>
      <c r="C1838" s="31">
        <v>1836.0</v>
      </c>
      <c r="D1838" s="32" t="s">
        <v>2032</v>
      </c>
      <c r="E1838" s="94"/>
      <c r="F1838" s="94"/>
      <c r="G1838" s="103"/>
      <c r="H1838" s="8"/>
      <c r="I1838" s="8"/>
      <c r="J1838" s="54"/>
      <c r="K1838" s="69"/>
      <c r="L1838" s="65"/>
      <c r="M1838" s="65"/>
      <c r="N1838" s="83"/>
      <c r="O1838" s="125"/>
      <c r="P1838" s="83"/>
      <c r="Q1838" s="132"/>
      <c r="R1838" s="131"/>
      <c r="S1838" s="87"/>
      <c r="T1838" s="83"/>
      <c r="U1838" s="90"/>
      <c r="V1838" s="91"/>
      <c r="W1838" s="305" t="s">
        <v>326</v>
      </c>
      <c r="X1838" s="41" t="s">
        <v>21</v>
      </c>
      <c r="Y1838" s="68" t="str">
        <f>$Y$293</f>
        <v/>
      </c>
      <c r="Z1838" s="88"/>
      <c r="AA1838" s="88"/>
      <c r="AB1838" s="88"/>
      <c r="AC1838" s="297"/>
      <c r="AD1838" s="88"/>
      <c r="AE1838" s="88"/>
      <c r="AF1838" s="89"/>
      <c r="AG1838" s="45">
        <v>144.0</v>
      </c>
      <c r="AH1838" s="79"/>
      <c r="AI1838" s="80"/>
      <c r="AJ1838" s="80"/>
      <c r="AK1838" s="80"/>
      <c r="AL1838" s="14"/>
      <c r="AM1838" s="16" t="str">
        <f t="shared" si="10"/>
        <v>{s:'638261', v:144 , c:'放デイ６・有資格６・定超・未計画・開減１・'},</v>
      </c>
      <c r="AN1838" s="16"/>
    </row>
    <row r="1839" ht="16.5" customHeight="1">
      <c r="A1839" s="29">
        <v>63.0</v>
      </c>
      <c r="B1839" s="30">
        <v>8881.0</v>
      </c>
      <c r="C1839" s="31">
        <v>1837.0</v>
      </c>
      <c r="D1839" s="32" t="s">
        <v>2033</v>
      </c>
      <c r="E1839" s="94"/>
      <c r="F1839" s="94"/>
      <c r="G1839" s="103"/>
      <c r="H1839" s="8"/>
      <c r="I1839" s="8"/>
      <c r="J1839" s="54"/>
      <c r="K1839" s="69"/>
      <c r="L1839" s="65"/>
      <c r="M1839" s="65"/>
      <c r="N1839" s="83"/>
      <c r="O1839" s="125"/>
      <c r="P1839" s="83"/>
      <c r="Q1839" s="132"/>
      <c r="R1839" s="131"/>
      <c r="S1839" s="87"/>
      <c r="T1839" s="83"/>
      <c r="U1839" s="90"/>
      <c r="V1839" s="91"/>
      <c r="W1839" s="306"/>
      <c r="X1839" s="56"/>
      <c r="Y1839" s="72"/>
      <c r="Z1839" s="73" t="s">
        <v>20</v>
      </c>
      <c r="AA1839" s="74" t="s">
        <v>21</v>
      </c>
      <c r="AB1839" s="75">
        <v>0.85</v>
      </c>
      <c r="AC1839" s="288"/>
      <c r="AD1839" s="43"/>
      <c r="AE1839" s="43"/>
      <c r="AF1839" s="44"/>
      <c r="AG1839" s="114">
        <v>122.0</v>
      </c>
      <c r="AH1839" s="79"/>
      <c r="AI1839" s="80"/>
      <c r="AJ1839" s="80"/>
      <c r="AK1839" s="80"/>
      <c r="AL1839" s="14"/>
      <c r="AM1839" s="16" t="str">
        <f t="shared" si="10"/>
        <v>{s:'638881', v:122 , c:'放デイ６・有資格６・定超・未計画・開減１・評減・'},</v>
      </c>
      <c r="AN1839" s="16"/>
    </row>
    <row r="1840" ht="16.5" customHeight="1">
      <c r="A1840" s="29">
        <v>63.0</v>
      </c>
      <c r="B1840" s="30">
        <v>8262.0</v>
      </c>
      <c r="C1840" s="31">
        <v>1838.0</v>
      </c>
      <c r="D1840" s="32" t="s">
        <v>2034</v>
      </c>
      <c r="E1840" s="94"/>
      <c r="F1840" s="94"/>
      <c r="G1840" s="103"/>
      <c r="H1840" s="8"/>
      <c r="I1840" s="8"/>
      <c r="J1840" s="54"/>
      <c r="K1840" s="69"/>
      <c r="L1840" s="65"/>
      <c r="M1840" s="65"/>
      <c r="N1840" s="83"/>
      <c r="O1840" s="125"/>
      <c r="P1840" s="83"/>
      <c r="Q1840" s="132"/>
      <c r="R1840" s="131"/>
      <c r="S1840" s="309"/>
      <c r="T1840" s="83"/>
      <c r="U1840" s="90"/>
      <c r="V1840" s="91"/>
      <c r="W1840" s="305" t="s">
        <v>329</v>
      </c>
      <c r="X1840" s="41" t="s">
        <v>21</v>
      </c>
      <c r="Y1840" s="68" t="str">
        <f>$Y$295</f>
        <v/>
      </c>
      <c r="Z1840" s="77"/>
      <c r="AA1840" s="77"/>
      <c r="AB1840" s="77"/>
      <c r="AC1840" s="292"/>
      <c r="AD1840" s="77"/>
      <c r="AE1840" s="77"/>
      <c r="AF1840" s="72"/>
      <c r="AG1840" s="45">
        <v>174.0</v>
      </c>
      <c r="AH1840" s="79"/>
      <c r="AI1840" s="80"/>
      <c r="AJ1840" s="80"/>
      <c r="AK1840" s="80"/>
      <c r="AL1840" s="14"/>
      <c r="AM1840" s="16" t="str">
        <f t="shared" si="10"/>
        <v>{s:'638262', v:174 , c:'放デイ６・有資格６・定超・未計画・開減２・'},</v>
      </c>
      <c r="AN1840" s="16"/>
    </row>
    <row r="1841" ht="16.5" customHeight="1">
      <c r="A1841" s="29">
        <v>63.0</v>
      </c>
      <c r="B1841" s="30">
        <v>8882.0</v>
      </c>
      <c r="C1841" s="31">
        <v>1839.0</v>
      </c>
      <c r="D1841" s="32" t="s">
        <v>2035</v>
      </c>
      <c r="E1841" s="94"/>
      <c r="F1841" s="94"/>
      <c r="G1841" s="103"/>
      <c r="H1841" s="8"/>
      <c r="I1841" s="8"/>
      <c r="J1841" s="54"/>
      <c r="K1841" s="69"/>
      <c r="L1841" s="65"/>
      <c r="M1841" s="65"/>
      <c r="N1841" s="83"/>
      <c r="O1841" s="125"/>
      <c r="P1841" s="83"/>
      <c r="Q1841" s="132"/>
      <c r="R1841" s="308"/>
      <c r="S1841" s="309"/>
      <c r="T1841" s="83"/>
      <c r="U1841" s="90"/>
      <c r="V1841" s="91"/>
      <c r="W1841" s="306"/>
      <c r="X1841" s="56"/>
      <c r="Y1841" s="72"/>
      <c r="Z1841" s="73" t="s">
        <v>20</v>
      </c>
      <c r="AA1841" s="74" t="s">
        <v>21</v>
      </c>
      <c r="AB1841" s="75">
        <v>0.85</v>
      </c>
      <c r="AC1841" s="288"/>
      <c r="AD1841" s="43"/>
      <c r="AE1841" s="43"/>
      <c r="AF1841" s="44"/>
      <c r="AG1841" s="45">
        <v>148.0</v>
      </c>
      <c r="AH1841" s="79"/>
      <c r="AI1841" s="80"/>
      <c r="AJ1841" s="80"/>
      <c r="AK1841" s="80"/>
      <c r="AL1841" s="14"/>
      <c r="AM1841" s="16" t="str">
        <f t="shared" si="10"/>
        <v>{s:'638882', v:148 , c:'放デイ６・有資格６・定超・未計画・開減２・評減・'},</v>
      </c>
      <c r="AN1841" s="16"/>
    </row>
    <row r="1842" ht="16.5" customHeight="1">
      <c r="A1842" s="29">
        <v>63.0</v>
      </c>
      <c r="B1842" s="30">
        <v>8883.0</v>
      </c>
      <c r="C1842" s="31">
        <v>1840.0</v>
      </c>
      <c r="D1842" s="32" t="s">
        <v>2036</v>
      </c>
      <c r="E1842" s="94"/>
      <c r="F1842" s="94"/>
      <c r="G1842" s="103"/>
      <c r="H1842" s="8"/>
      <c r="I1842" s="8"/>
      <c r="J1842" s="54"/>
      <c r="K1842" s="69"/>
      <c r="L1842" s="65"/>
      <c r="M1842" s="65"/>
      <c r="N1842" s="83"/>
      <c r="O1842" s="125"/>
      <c r="P1842" s="83"/>
      <c r="Q1842" s="132"/>
      <c r="R1842" s="308"/>
      <c r="S1842" s="309"/>
      <c r="T1842" s="83"/>
      <c r="U1842" s="90"/>
      <c r="V1842" s="91"/>
      <c r="W1842" s="299"/>
      <c r="X1842" s="41"/>
      <c r="Y1842" s="42"/>
      <c r="Z1842" s="43"/>
      <c r="AA1842" s="43"/>
      <c r="AB1842" s="44"/>
      <c r="AC1842" s="82" t="s">
        <v>30</v>
      </c>
      <c r="AD1842" s="83">
        <v>5.0</v>
      </c>
      <c r="AE1842" s="83"/>
      <c r="AF1842" s="84" t="s">
        <v>31</v>
      </c>
      <c r="AG1842" s="45">
        <v>200.0</v>
      </c>
      <c r="AH1842" s="79"/>
      <c r="AI1842" s="80"/>
      <c r="AJ1842" s="80"/>
      <c r="AK1842" s="80"/>
      <c r="AL1842" s="14"/>
      <c r="AM1842" s="16" t="str">
        <f t="shared" si="10"/>
        <v>{s:'638883', v:200 , c:'放デイ６・有資格６・定超・未計画・拘減・'},</v>
      </c>
      <c r="AN1842" s="16"/>
    </row>
    <row r="1843" ht="16.5" customHeight="1">
      <c r="A1843" s="29">
        <v>63.0</v>
      </c>
      <c r="B1843" s="30">
        <v>8884.0</v>
      </c>
      <c r="C1843" s="31">
        <v>1841.0</v>
      </c>
      <c r="D1843" s="32" t="s">
        <v>2037</v>
      </c>
      <c r="E1843" s="94"/>
      <c r="F1843" s="94"/>
      <c r="G1843" s="103"/>
      <c r="H1843" s="8"/>
      <c r="I1843" s="8"/>
      <c r="J1843" s="54"/>
      <c r="K1843" s="69"/>
      <c r="L1843" s="65"/>
      <c r="M1843" s="65"/>
      <c r="N1843" s="83"/>
      <c r="O1843" s="125"/>
      <c r="P1843" s="83"/>
      <c r="Q1843" s="132"/>
      <c r="R1843" s="310"/>
      <c r="S1843" s="309"/>
      <c r="T1843" s="83"/>
      <c r="U1843" s="90"/>
      <c r="V1843" s="91"/>
      <c r="W1843" s="303"/>
      <c r="X1843" s="56"/>
      <c r="Y1843" s="58"/>
      <c r="Z1843" s="59" t="s">
        <v>20</v>
      </c>
      <c r="AA1843" s="41" t="s">
        <v>21</v>
      </c>
      <c r="AB1843" s="86">
        <v>0.85</v>
      </c>
      <c r="AC1843" s="87"/>
      <c r="AD1843" s="83"/>
      <c r="AE1843" s="83"/>
      <c r="AF1843" s="84"/>
      <c r="AG1843" s="45">
        <v>169.0</v>
      </c>
      <c r="AH1843" s="79"/>
      <c r="AI1843" s="80"/>
      <c r="AJ1843" s="80"/>
      <c r="AK1843" s="80"/>
      <c r="AL1843" s="14"/>
      <c r="AM1843" s="16" t="str">
        <f t="shared" si="10"/>
        <v>{s:'638884', v:169 , c:'放デイ６・有資格６・定超・未計画・評減・拘減・'},</v>
      </c>
      <c r="AN1843" s="16"/>
    </row>
    <row r="1844" ht="16.5" customHeight="1">
      <c r="A1844" s="29">
        <v>63.0</v>
      </c>
      <c r="B1844" s="30">
        <v>8885.0</v>
      </c>
      <c r="C1844" s="31">
        <v>1842.0</v>
      </c>
      <c r="D1844" s="32" t="s">
        <v>2038</v>
      </c>
      <c r="E1844" s="94"/>
      <c r="F1844" s="94"/>
      <c r="G1844" s="103"/>
      <c r="H1844" s="8"/>
      <c r="I1844" s="8"/>
      <c r="J1844" s="54"/>
      <c r="K1844" s="69"/>
      <c r="L1844" s="65"/>
      <c r="M1844" s="65"/>
      <c r="N1844" s="83"/>
      <c r="O1844" s="125"/>
      <c r="P1844" s="83"/>
      <c r="Q1844" s="132"/>
      <c r="R1844" s="310"/>
      <c r="S1844" s="309"/>
      <c r="T1844" s="83"/>
      <c r="U1844" s="90"/>
      <c r="V1844" s="91"/>
      <c r="W1844" s="305" t="s">
        <v>326</v>
      </c>
      <c r="X1844" s="83" t="s">
        <v>21</v>
      </c>
      <c r="Y1844" s="91" t="str">
        <f>$Y$293</f>
        <v/>
      </c>
      <c r="Z1844" s="88"/>
      <c r="AA1844" s="88"/>
      <c r="AB1844" s="89"/>
      <c r="AC1844" s="87"/>
      <c r="AD1844" s="90"/>
      <c r="AE1844" s="90"/>
      <c r="AF1844" s="91"/>
      <c r="AG1844" s="45">
        <v>139.0</v>
      </c>
      <c r="AH1844" s="79"/>
      <c r="AI1844" s="80"/>
      <c r="AJ1844" s="80"/>
      <c r="AK1844" s="80"/>
      <c r="AL1844" s="14"/>
      <c r="AM1844" s="16" t="str">
        <f t="shared" si="10"/>
        <v>{s:'638885', v:139 , c:'放デイ６・有資格６・定超・未計画・開減１・拘減・'},</v>
      </c>
      <c r="AN1844" s="16"/>
    </row>
    <row r="1845" ht="16.5" customHeight="1">
      <c r="A1845" s="29">
        <v>63.0</v>
      </c>
      <c r="B1845" s="30">
        <v>8886.0</v>
      </c>
      <c r="C1845" s="31">
        <v>1843.0</v>
      </c>
      <c r="D1845" s="32" t="s">
        <v>2039</v>
      </c>
      <c r="E1845" s="94"/>
      <c r="F1845" s="94"/>
      <c r="G1845" s="103"/>
      <c r="H1845" s="8"/>
      <c r="I1845" s="8"/>
      <c r="J1845" s="54"/>
      <c r="K1845" s="69"/>
      <c r="L1845" s="65"/>
      <c r="M1845" s="65"/>
      <c r="N1845" s="83"/>
      <c r="O1845" s="125"/>
      <c r="P1845" s="83"/>
      <c r="Q1845" s="132"/>
      <c r="R1845" s="310"/>
      <c r="S1845" s="309"/>
      <c r="T1845" s="83"/>
      <c r="U1845" s="90"/>
      <c r="V1845" s="91"/>
      <c r="W1845" s="306"/>
      <c r="X1845" s="56"/>
      <c r="Y1845" s="72"/>
      <c r="Z1845" s="73" t="s">
        <v>20</v>
      </c>
      <c r="AA1845" s="74" t="s">
        <v>21</v>
      </c>
      <c r="AB1845" s="92">
        <v>0.85</v>
      </c>
      <c r="AC1845" s="87"/>
      <c r="AD1845" s="90"/>
      <c r="AE1845" s="90"/>
      <c r="AF1845" s="91"/>
      <c r="AG1845" s="114">
        <v>117.0</v>
      </c>
      <c r="AH1845" s="79"/>
      <c r="AI1845" s="80"/>
      <c r="AJ1845" s="80"/>
      <c r="AK1845" s="80"/>
      <c r="AL1845" s="14"/>
      <c r="AM1845" s="16" t="str">
        <f t="shared" si="10"/>
        <v>{s:'638886', v:117 , c:'放デイ６・有資格６・定超・未計画・開減１・評減・拘減・'},</v>
      </c>
      <c r="AN1845" s="16"/>
    </row>
    <row r="1846" ht="16.5" customHeight="1">
      <c r="A1846" s="29">
        <v>63.0</v>
      </c>
      <c r="B1846" s="30">
        <v>8887.0</v>
      </c>
      <c r="C1846" s="31">
        <v>1844.0</v>
      </c>
      <c r="D1846" s="32" t="s">
        <v>2040</v>
      </c>
      <c r="E1846" s="94"/>
      <c r="F1846" s="94"/>
      <c r="G1846" s="103"/>
      <c r="H1846" s="8"/>
      <c r="I1846" s="8"/>
      <c r="J1846" s="54"/>
      <c r="K1846" s="69"/>
      <c r="L1846" s="65"/>
      <c r="M1846" s="65"/>
      <c r="N1846" s="83"/>
      <c r="O1846" s="125"/>
      <c r="P1846" s="83"/>
      <c r="Q1846" s="132"/>
      <c r="R1846" s="310"/>
      <c r="S1846" s="309"/>
      <c r="T1846" s="83"/>
      <c r="U1846" s="90"/>
      <c r="V1846" s="91"/>
      <c r="W1846" s="305" t="s">
        <v>329</v>
      </c>
      <c r="X1846" s="83" t="s">
        <v>21</v>
      </c>
      <c r="Y1846" s="91" t="str">
        <f>$Y$295</f>
        <v/>
      </c>
      <c r="Z1846" s="77"/>
      <c r="AA1846" s="77"/>
      <c r="AB1846" s="72"/>
      <c r="AC1846" s="87"/>
      <c r="AD1846" s="90"/>
      <c r="AE1846" s="90"/>
      <c r="AF1846" s="91"/>
      <c r="AG1846" s="45">
        <v>169.0</v>
      </c>
      <c r="AH1846" s="79"/>
      <c r="AI1846" s="80"/>
      <c r="AJ1846" s="80"/>
      <c r="AK1846" s="80"/>
      <c r="AL1846" s="14"/>
      <c r="AM1846" s="16" t="str">
        <f t="shared" si="10"/>
        <v>{s:'638887', v:169 , c:'放デイ６・有資格６・定超・未計画・開減２・拘減・'},</v>
      </c>
      <c r="AN1846" s="16"/>
    </row>
    <row r="1847" ht="16.5" customHeight="1">
      <c r="A1847" s="29">
        <v>63.0</v>
      </c>
      <c r="B1847" s="30">
        <v>8888.0</v>
      </c>
      <c r="C1847" s="31">
        <v>1845.0</v>
      </c>
      <c r="D1847" s="32" t="s">
        <v>2041</v>
      </c>
      <c r="E1847" s="94"/>
      <c r="F1847" s="94"/>
      <c r="G1847" s="103"/>
      <c r="H1847" s="8"/>
      <c r="I1847" s="8"/>
      <c r="J1847" s="54"/>
      <c r="K1847" s="69"/>
      <c r="L1847" s="65"/>
      <c r="M1847" s="65"/>
      <c r="N1847" s="83"/>
      <c r="O1847" s="125"/>
      <c r="P1847" s="83"/>
      <c r="Q1847" s="132"/>
      <c r="R1847" s="310"/>
      <c r="S1847" s="309"/>
      <c r="T1847" s="83"/>
      <c r="U1847" s="90"/>
      <c r="V1847" s="91"/>
      <c r="W1847" s="306"/>
      <c r="X1847" s="56"/>
      <c r="Y1847" s="72"/>
      <c r="Z1847" s="73" t="s">
        <v>20</v>
      </c>
      <c r="AA1847" s="74" t="s">
        <v>21</v>
      </c>
      <c r="AB1847" s="92">
        <v>0.85</v>
      </c>
      <c r="AC1847" s="93"/>
      <c r="AD1847" s="77"/>
      <c r="AE1847" s="77"/>
      <c r="AF1847" s="72"/>
      <c r="AG1847" s="45">
        <v>143.0</v>
      </c>
      <c r="AH1847" s="79"/>
      <c r="AI1847" s="80"/>
      <c r="AJ1847" s="80"/>
      <c r="AK1847" s="80"/>
      <c r="AL1847" s="14"/>
      <c r="AM1847" s="16" t="str">
        <f t="shared" si="10"/>
        <v>{s:'638888', v:143 , c:'放デイ６・有資格６・定超・未計画・開減２・評減・拘減・'},</v>
      </c>
      <c r="AN1847" s="16"/>
    </row>
    <row r="1848" ht="16.5" customHeight="1">
      <c r="A1848" s="29">
        <v>63.0</v>
      </c>
      <c r="B1848" s="30">
        <v>8889.0</v>
      </c>
      <c r="C1848" s="31">
        <v>1846.0</v>
      </c>
      <c r="D1848" s="32" t="s">
        <v>2042</v>
      </c>
      <c r="E1848" s="94"/>
      <c r="F1848" s="94"/>
      <c r="G1848" s="103"/>
      <c r="H1848" s="8"/>
      <c r="I1848" s="8"/>
      <c r="J1848" s="54"/>
      <c r="K1848" s="69"/>
      <c r="L1848" s="65"/>
      <c r="M1848" s="65"/>
      <c r="N1848" s="83"/>
      <c r="O1848" s="125"/>
      <c r="P1848" s="83"/>
      <c r="Q1848" s="132"/>
      <c r="R1848" s="310"/>
      <c r="S1848" s="130" t="s">
        <v>27</v>
      </c>
      <c r="T1848" s="41"/>
      <c r="U1848" s="135"/>
      <c r="V1848" s="68"/>
      <c r="W1848" s="299"/>
      <c r="X1848" s="41"/>
      <c r="Y1848" s="42"/>
      <c r="Z1848" s="43"/>
      <c r="AA1848" s="43"/>
      <c r="AB1848" s="43"/>
      <c r="AC1848" s="288"/>
      <c r="AD1848" s="43"/>
      <c r="AE1848" s="43"/>
      <c r="AF1848" s="44"/>
      <c r="AG1848" s="45">
        <v>147.0</v>
      </c>
      <c r="AH1848" s="79"/>
      <c r="AI1848" s="80"/>
      <c r="AJ1848" s="80"/>
      <c r="AK1848" s="80"/>
      <c r="AL1848" s="14"/>
      <c r="AM1848" s="16" t="str">
        <f t="shared" si="10"/>
        <v>{s:'638889', v:147 , c:'放デイ６・有資格６・定超・未計画２・'},</v>
      </c>
      <c r="AN1848" s="16"/>
    </row>
    <row r="1849" ht="16.5" customHeight="1">
      <c r="A1849" s="29">
        <v>63.0</v>
      </c>
      <c r="B1849" s="30">
        <v>8890.0</v>
      </c>
      <c r="C1849" s="31">
        <v>1847.0</v>
      </c>
      <c r="D1849" s="32" t="s">
        <v>2043</v>
      </c>
      <c r="E1849" s="94"/>
      <c r="F1849" s="94"/>
      <c r="G1849" s="103"/>
      <c r="H1849" s="8"/>
      <c r="I1849" s="8"/>
      <c r="J1849" s="54"/>
      <c r="K1849" s="69"/>
      <c r="L1849" s="65"/>
      <c r="M1849" s="65"/>
      <c r="N1849" s="83"/>
      <c r="O1849" s="125"/>
      <c r="P1849" s="83"/>
      <c r="Q1849" s="132"/>
      <c r="R1849" s="310"/>
      <c r="S1849" s="87"/>
      <c r="T1849" s="83" t="s">
        <v>21</v>
      </c>
      <c r="U1849" s="90">
        <v>0.5</v>
      </c>
      <c r="V1849" s="91"/>
      <c r="W1849" s="303"/>
      <c r="X1849" s="56"/>
      <c r="Y1849" s="58"/>
      <c r="Z1849" s="59" t="s">
        <v>20</v>
      </c>
      <c r="AA1849" s="41" t="s">
        <v>21</v>
      </c>
      <c r="AB1849" s="60">
        <v>0.85</v>
      </c>
      <c r="AC1849" s="288"/>
      <c r="AD1849" s="43"/>
      <c r="AE1849" s="43"/>
      <c r="AF1849" s="44"/>
      <c r="AG1849" s="45">
        <v>125.0</v>
      </c>
      <c r="AH1849" s="79"/>
      <c r="AI1849" s="80"/>
      <c r="AJ1849" s="80"/>
      <c r="AK1849" s="80"/>
      <c r="AL1849" s="14"/>
      <c r="AM1849" s="16" t="str">
        <f t="shared" si="10"/>
        <v>{s:'638890', v:125 , c:'放デイ６・有資格６・定超・未計画２・評減・'},</v>
      </c>
      <c r="AN1849" s="16"/>
    </row>
    <row r="1850" ht="16.5" customHeight="1">
      <c r="A1850" s="29">
        <v>63.0</v>
      </c>
      <c r="B1850" s="30">
        <v>8891.0</v>
      </c>
      <c r="C1850" s="31">
        <v>1848.0</v>
      </c>
      <c r="D1850" s="32" t="s">
        <v>2044</v>
      </c>
      <c r="E1850" s="94"/>
      <c r="F1850" s="94"/>
      <c r="G1850" s="103"/>
      <c r="H1850" s="8"/>
      <c r="I1850" s="8"/>
      <c r="J1850" s="54"/>
      <c r="K1850" s="69"/>
      <c r="L1850" s="65"/>
      <c r="M1850" s="65"/>
      <c r="N1850" s="83"/>
      <c r="O1850" s="125"/>
      <c r="P1850" s="83"/>
      <c r="Q1850" s="132"/>
      <c r="R1850" s="310"/>
      <c r="S1850" s="87"/>
      <c r="T1850" s="83"/>
      <c r="U1850" s="90"/>
      <c r="V1850" s="91"/>
      <c r="W1850" s="305" t="s">
        <v>326</v>
      </c>
      <c r="X1850" s="41" t="s">
        <v>21</v>
      </c>
      <c r="Y1850" s="68" t="str">
        <f>$Y$293</f>
        <v/>
      </c>
      <c r="Z1850" s="88"/>
      <c r="AA1850" s="88"/>
      <c r="AB1850" s="88"/>
      <c r="AC1850" s="297"/>
      <c r="AD1850" s="88"/>
      <c r="AE1850" s="88"/>
      <c r="AF1850" s="89"/>
      <c r="AG1850" s="45">
        <v>103.0</v>
      </c>
      <c r="AH1850" s="79"/>
      <c r="AI1850" s="80"/>
      <c r="AJ1850" s="80"/>
      <c r="AK1850" s="80"/>
      <c r="AL1850" s="14"/>
      <c r="AM1850" s="16" t="str">
        <f t="shared" si="10"/>
        <v>{s:'638891', v:103 , c:'放デイ６・有資格６・定超・未計画２・開減１・'},</v>
      </c>
      <c r="AN1850" s="16"/>
    </row>
    <row r="1851" ht="16.5" customHeight="1">
      <c r="A1851" s="29">
        <v>63.0</v>
      </c>
      <c r="B1851" s="30">
        <v>8892.0</v>
      </c>
      <c r="C1851" s="31">
        <v>1849.0</v>
      </c>
      <c r="D1851" s="32" t="s">
        <v>2045</v>
      </c>
      <c r="E1851" s="94"/>
      <c r="F1851" s="94"/>
      <c r="G1851" s="103"/>
      <c r="H1851" s="8"/>
      <c r="I1851" s="8"/>
      <c r="J1851" s="54"/>
      <c r="K1851" s="69"/>
      <c r="L1851" s="65"/>
      <c r="M1851" s="65"/>
      <c r="N1851" s="83"/>
      <c r="O1851" s="125"/>
      <c r="P1851" s="83"/>
      <c r="Q1851" s="132"/>
      <c r="R1851" s="310"/>
      <c r="S1851" s="87"/>
      <c r="T1851" s="83"/>
      <c r="U1851" s="90"/>
      <c r="V1851" s="91"/>
      <c r="W1851" s="306"/>
      <c r="X1851" s="56"/>
      <c r="Y1851" s="72"/>
      <c r="Z1851" s="73" t="s">
        <v>20</v>
      </c>
      <c r="AA1851" s="74" t="s">
        <v>21</v>
      </c>
      <c r="AB1851" s="75">
        <v>0.85</v>
      </c>
      <c r="AC1851" s="288"/>
      <c r="AD1851" s="43"/>
      <c r="AE1851" s="43"/>
      <c r="AF1851" s="44"/>
      <c r="AG1851" s="45">
        <v>88.0</v>
      </c>
      <c r="AH1851" s="79"/>
      <c r="AI1851" s="80"/>
      <c r="AJ1851" s="80"/>
      <c r="AK1851" s="80"/>
      <c r="AL1851" s="14"/>
      <c r="AM1851" s="16" t="str">
        <f t="shared" si="10"/>
        <v>{s:'638892', v:88 , c:'放デイ６・有資格６・定超・未計画２・開減１・評減・'},</v>
      </c>
      <c r="AN1851" s="16"/>
    </row>
    <row r="1852" ht="16.5" customHeight="1">
      <c r="A1852" s="29">
        <v>63.0</v>
      </c>
      <c r="B1852" s="30">
        <v>8893.0</v>
      </c>
      <c r="C1852" s="31">
        <v>1850.0</v>
      </c>
      <c r="D1852" s="32" t="s">
        <v>2046</v>
      </c>
      <c r="E1852" s="94"/>
      <c r="F1852" s="94"/>
      <c r="G1852" s="103"/>
      <c r="H1852" s="8"/>
      <c r="I1852" s="8"/>
      <c r="J1852" s="54"/>
      <c r="K1852" s="69"/>
      <c r="L1852" s="65"/>
      <c r="M1852" s="65"/>
      <c r="N1852" s="83"/>
      <c r="O1852" s="125"/>
      <c r="P1852" s="83"/>
      <c r="Q1852" s="132"/>
      <c r="R1852" s="310"/>
      <c r="S1852" s="87"/>
      <c r="T1852" s="83"/>
      <c r="U1852" s="90"/>
      <c r="V1852" s="91"/>
      <c r="W1852" s="305" t="s">
        <v>329</v>
      </c>
      <c r="X1852" s="41" t="s">
        <v>21</v>
      </c>
      <c r="Y1852" s="68" t="str">
        <f>$Y$295</f>
        <v/>
      </c>
      <c r="Z1852" s="77"/>
      <c r="AA1852" s="77"/>
      <c r="AB1852" s="77"/>
      <c r="AC1852" s="292"/>
      <c r="AD1852" s="77"/>
      <c r="AE1852" s="77"/>
      <c r="AF1852" s="72"/>
      <c r="AG1852" s="45">
        <v>125.0</v>
      </c>
      <c r="AH1852" s="79"/>
      <c r="AI1852" s="80"/>
      <c r="AJ1852" s="80"/>
      <c r="AK1852" s="80"/>
      <c r="AL1852" s="14"/>
      <c r="AM1852" s="16" t="str">
        <f t="shared" si="10"/>
        <v>{s:'638893', v:125 , c:'放デイ６・有資格６・定超・未計画２・開減２・'},</v>
      </c>
      <c r="AN1852" s="16"/>
    </row>
    <row r="1853" ht="16.5" customHeight="1">
      <c r="A1853" s="29">
        <v>63.0</v>
      </c>
      <c r="B1853" s="30">
        <v>8894.0</v>
      </c>
      <c r="C1853" s="31">
        <v>1851.0</v>
      </c>
      <c r="D1853" s="32" t="s">
        <v>2047</v>
      </c>
      <c r="E1853" s="94"/>
      <c r="F1853" s="94"/>
      <c r="G1853" s="103"/>
      <c r="H1853" s="8"/>
      <c r="I1853" s="8"/>
      <c r="J1853" s="54"/>
      <c r="K1853" s="69"/>
      <c r="L1853" s="65"/>
      <c r="M1853" s="65"/>
      <c r="N1853" s="83"/>
      <c r="O1853" s="125"/>
      <c r="P1853" s="83"/>
      <c r="Q1853" s="132"/>
      <c r="R1853" s="310"/>
      <c r="S1853" s="87"/>
      <c r="T1853" s="83"/>
      <c r="U1853" s="90"/>
      <c r="V1853" s="91"/>
      <c r="W1853" s="306"/>
      <c r="X1853" s="56"/>
      <c r="Y1853" s="72"/>
      <c r="Z1853" s="73" t="s">
        <v>20</v>
      </c>
      <c r="AA1853" s="74" t="s">
        <v>21</v>
      </c>
      <c r="AB1853" s="75">
        <v>0.85</v>
      </c>
      <c r="AC1853" s="288"/>
      <c r="AD1853" s="43"/>
      <c r="AE1853" s="43"/>
      <c r="AF1853" s="44"/>
      <c r="AG1853" s="45">
        <v>106.0</v>
      </c>
      <c r="AH1853" s="79"/>
      <c r="AI1853" s="80"/>
      <c r="AJ1853" s="80"/>
      <c r="AK1853" s="80"/>
      <c r="AL1853" s="14"/>
      <c r="AM1853" s="16" t="str">
        <f t="shared" si="10"/>
        <v>{s:'638894', v:106 , c:'放デイ６・有資格６・定超・未計画２・開減２・評減・'},</v>
      </c>
      <c r="AN1853" s="16"/>
    </row>
    <row r="1854" ht="16.5" customHeight="1">
      <c r="A1854" s="29">
        <v>63.0</v>
      </c>
      <c r="B1854" s="30">
        <v>8895.0</v>
      </c>
      <c r="C1854" s="31">
        <v>1852.0</v>
      </c>
      <c r="D1854" s="32" t="s">
        <v>2048</v>
      </c>
      <c r="E1854" s="94"/>
      <c r="F1854" s="94"/>
      <c r="G1854" s="103"/>
      <c r="H1854" s="8"/>
      <c r="I1854" s="8"/>
      <c r="J1854" s="54"/>
      <c r="K1854" s="69"/>
      <c r="L1854" s="65"/>
      <c r="M1854" s="65"/>
      <c r="N1854" s="83"/>
      <c r="O1854" s="125"/>
      <c r="P1854" s="83"/>
      <c r="Q1854" s="132"/>
      <c r="R1854" s="310"/>
      <c r="S1854" s="309"/>
      <c r="T1854" s="83"/>
      <c r="U1854" s="90"/>
      <c r="V1854" s="91"/>
      <c r="W1854" s="299"/>
      <c r="X1854" s="41"/>
      <c r="Y1854" s="42"/>
      <c r="Z1854" s="43"/>
      <c r="AA1854" s="43"/>
      <c r="AB1854" s="44"/>
      <c r="AC1854" s="82" t="s">
        <v>30</v>
      </c>
      <c r="AD1854" s="83">
        <v>5.0</v>
      </c>
      <c r="AE1854" s="83"/>
      <c r="AF1854" s="84" t="s">
        <v>31</v>
      </c>
      <c r="AG1854" s="45">
        <v>142.0</v>
      </c>
      <c r="AH1854" s="79"/>
      <c r="AI1854" s="80"/>
      <c r="AJ1854" s="80"/>
      <c r="AK1854" s="80"/>
      <c r="AL1854" s="14"/>
      <c r="AM1854" s="16" t="str">
        <f t="shared" si="10"/>
        <v>{s:'638895', v:142 , c:'放デイ６・有資格６・定超・未計画２・拘減・'},</v>
      </c>
      <c r="AN1854" s="16"/>
    </row>
    <row r="1855" ht="16.5" customHeight="1">
      <c r="A1855" s="29">
        <v>63.0</v>
      </c>
      <c r="B1855" s="30">
        <v>8896.0</v>
      </c>
      <c r="C1855" s="31">
        <v>1853.0</v>
      </c>
      <c r="D1855" s="32" t="s">
        <v>2049</v>
      </c>
      <c r="E1855" s="94"/>
      <c r="F1855" s="94"/>
      <c r="G1855" s="103"/>
      <c r="H1855" s="8"/>
      <c r="I1855" s="8"/>
      <c r="J1855" s="54"/>
      <c r="K1855" s="69"/>
      <c r="L1855" s="65"/>
      <c r="M1855" s="65"/>
      <c r="N1855" s="83"/>
      <c r="O1855" s="125"/>
      <c r="P1855" s="83"/>
      <c r="Q1855" s="132"/>
      <c r="R1855" s="310"/>
      <c r="S1855" s="309"/>
      <c r="T1855" s="83"/>
      <c r="U1855" s="90"/>
      <c r="V1855" s="90"/>
      <c r="W1855" s="303"/>
      <c r="X1855" s="56"/>
      <c r="Y1855" s="58"/>
      <c r="Z1855" s="59" t="s">
        <v>20</v>
      </c>
      <c r="AA1855" s="41" t="s">
        <v>21</v>
      </c>
      <c r="AB1855" s="86">
        <v>0.85</v>
      </c>
      <c r="AC1855" s="87"/>
      <c r="AD1855" s="83"/>
      <c r="AE1855" s="83"/>
      <c r="AF1855" s="84"/>
      <c r="AG1855" s="45">
        <v>120.0</v>
      </c>
      <c r="AH1855" s="79"/>
      <c r="AI1855" s="80"/>
      <c r="AJ1855" s="80"/>
      <c r="AK1855" s="80"/>
      <c r="AL1855" s="14"/>
      <c r="AM1855" s="16" t="str">
        <f t="shared" si="10"/>
        <v>{s:'638896', v:120 , c:'放デイ６・有資格６・定超・未計画２・評減・拘減・'},</v>
      </c>
      <c r="AN1855" s="16"/>
    </row>
    <row r="1856" ht="16.5" customHeight="1">
      <c r="A1856" s="29">
        <v>63.0</v>
      </c>
      <c r="B1856" s="30">
        <v>8897.0</v>
      </c>
      <c r="C1856" s="31">
        <v>1854.0</v>
      </c>
      <c r="D1856" s="32" t="s">
        <v>2050</v>
      </c>
      <c r="E1856" s="94"/>
      <c r="F1856" s="94"/>
      <c r="G1856" s="103"/>
      <c r="H1856" s="8"/>
      <c r="I1856" s="8"/>
      <c r="J1856" s="54"/>
      <c r="K1856" s="69"/>
      <c r="L1856" s="65"/>
      <c r="M1856" s="65"/>
      <c r="N1856" s="83"/>
      <c r="O1856" s="125"/>
      <c r="P1856" s="83"/>
      <c r="Q1856" s="132"/>
      <c r="R1856" s="310"/>
      <c r="S1856" s="309"/>
      <c r="T1856" s="83"/>
      <c r="U1856" s="90"/>
      <c r="V1856" s="90"/>
      <c r="W1856" s="305" t="s">
        <v>326</v>
      </c>
      <c r="X1856" s="83" t="s">
        <v>21</v>
      </c>
      <c r="Y1856" s="91" t="str">
        <f>$Y$293</f>
        <v/>
      </c>
      <c r="Z1856" s="88"/>
      <c r="AA1856" s="88"/>
      <c r="AB1856" s="89"/>
      <c r="AC1856" s="87"/>
      <c r="AD1856" s="90"/>
      <c r="AE1856" s="90"/>
      <c r="AF1856" s="91"/>
      <c r="AG1856" s="45">
        <v>98.0</v>
      </c>
      <c r="AH1856" s="79"/>
      <c r="AI1856" s="80"/>
      <c r="AJ1856" s="80"/>
      <c r="AK1856" s="80"/>
      <c r="AL1856" s="14"/>
      <c r="AM1856" s="16" t="str">
        <f t="shared" si="10"/>
        <v>{s:'638897', v:98 , c:'放デイ６・有資格６・定超・未計画２・開減１・拘減・'},</v>
      </c>
      <c r="AN1856" s="16"/>
    </row>
    <row r="1857" ht="16.5" customHeight="1">
      <c r="A1857" s="29">
        <v>63.0</v>
      </c>
      <c r="B1857" s="30">
        <v>8898.0</v>
      </c>
      <c r="C1857" s="31">
        <v>1855.0</v>
      </c>
      <c r="D1857" s="32" t="s">
        <v>2051</v>
      </c>
      <c r="E1857" s="94"/>
      <c r="F1857" s="94"/>
      <c r="G1857" s="103"/>
      <c r="H1857" s="8"/>
      <c r="I1857" s="8"/>
      <c r="J1857" s="54"/>
      <c r="K1857" s="69"/>
      <c r="L1857" s="65"/>
      <c r="M1857" s="65"/>
      <c r="N1857" s="83"/>
      <c r="O1857" s="125"/>
      <c r="P1857" s="83"/>
      <c r="Q1857" s="132"/>
      <c r="R1857" s="310"/>
      <c r="S1857" s="309"/>
      <c r="T1857" s="83"/>
      <c r="U1857" s="90"/>
      <c r="V1857" s="90"/>
      <c r="W1857" s="306"/>
      <c r="X1857" s="56"/>
      <c r="Y1857" s="72"/>
      <c r="Z1857" s="73" t="s">
        <v>20</v>
      </c>
      <c r="AA1857" s="74" t="s">
        <v>21</v>
      </c>
      <c r="AB1857" s="92">
        <v>0.85</v>
      </c>
      <c r="AC1857" s="87"/>
      <c r="AD1857" s="90"/>
      <c r="AE1857" s="90"/>
      <c r="AF1857" s="91"/>
      <c r="AG1857" s="45">
        <v>83.0</v>
      </c>
      <c r="AH1857" s="79"/>
      <c r="AI1857" s="80"/>
      <c r="AJ1857" s="80"/>
      <c r="AK1857" s="80"/>
      <c r="AL1857" s="14"/>
      <c r="AM1857" s="16" t="str">
        <f t="shared" si="10"/>
        <v>{s:'638898', v:83 , c:'放デイ６・有資格６・定超・未計画２・開減１・評減・拘減・'},</v>
      </c>
      <c r="AN1857" s="16"/>
    </row>
    <row r="1858" ht="16.5" customHeight="1">
      <c r="A1858" s="29">
        <v>63.0</v>
      </c>
      <c r="B1858" s="30">
        <v>8899.0</v>
      </c>
      <c r="C1858" s="31">
        <v>1856.0</v>
      </c>
      <c r="D1858" s="32" t="s">
        <v>2052</v>
      </c>
      <c r="E1858" s="105"/>
      <c r="F1858" s="94"/>
      <c r="G1858" s="103"/>
      <c r="H1858" s="8"/>
      <c r="I1858" s="8"/>
      <c r="J1858" s="54"/>
      <c r="K1858" s="69"/>
      <c r="L1858" s="65"/>
      <c r="M1858" s="65"/>
      <c r="N1858" s="83"/>
      <c r="O1858" s="125"/>
      <c r="P1858" s="83"/>
      <c r="Q1858" s="132"/>
      <c r="R1858" s="310"/>
      <c r="S1858" s="309"/>
      <c r="T1858" s="83"/>
      <c r="U1858" s="90"/>
      <c r="V1858" s="91"/>
      <c r="W1858" s="305" t="s">
        <v>329</v>
      </c>
      <c r="X1858" s="83" t="s">
        <v>21</v>
      </c>
      <c r="Y1858" s="91" t="str">
        <f>$Y$295</f>
        <v/>
      </c>
      <c r="Z1858" s="77"/>
      <c r="AA1858" s="77"/>
      <c r="AB1858" s="72"/>
      <c r="AC1858" s="87"/>
      <c r="AD1858" s="90"/>
      <c r="AE1858" s="90"/>
      <c r="AF1858" s="91"/>
      <c r="AG1858" s="45">
        <v>120.0</v>
      </c>
      <c r="AH1858" s="79"/>
      <c r="AI1858" s="80"/>
      <c r="AJ1858" s="80"/>
      <c r="AK1858" s="80"/>
      <c r="AL1858" s="14"/>
      <c r="AM1858" s="16" t="str">
        <f t="shared" si="10"/>
        <v>{s:'638899', v:120 , c:'放デイ６・有資格６・定超・未計画２・開減２・拘減・'},</v>
      </c>
      <c r="AN1858" s="16"/>
    </row>
    <row r="1859" ht="16.5" customHeight="1">
      <c r="A1859" s="29">
        <v>63.0</v>
      </c>
      <c r="B1859" s="30">
        <v>8900.0</v>
      </c>
      <c r="C1859" s="31">
        <v>1857.0</v>
      </c>
      <c r="D1859" s="32" t="s">
        <v>2053</v>
      </c>
      <c r="E1859" s="105"/>
      <c r="F1859" s="94"/>
      <c r="G1859" s="103"/>
      <c r="H1859" s="8"/>
      <c r="I1859" s="8"/>
      <c r="J1859" s="54"/>
      <c r="K1859" s="65"/>
      <c r="L1859" s="65"/>
      <c r="M1859" s="65"/>
      <c r="N1859" s="83"/>
      <c r="O1859" s="125"/>
      <c r="P1859" s="83"/>
      <c r="Q1859" s="132"/>
      <c r="R1859" s="316"/>
      <c r="S1859" s="311"/>
      <c r="T1859" s="56"/>
      <c r="U1859" s="77"/>
      <c r="V1859" s="72"/>
      <c r="W1859" s="306"/>
      <c r="X1859" s="56"/>
      <c r="Y1859" s="72"/>
      <c r="Z1859" s="73" t="s">
        <v>20</v>
      </c>
      <c r="AA1859" s="74" t="s">
        <v>21</v>
      </c>
      <c r="AB1859" s="92">
        <v>0.85</v>
      </c>
      <c r="AC1859" s="93"/>
      <c r="AD1859" s="77"/>
      <c r="AE1859" s="77"/>
      <c r="AF1859" s="72"/>
      <c r="AG1859" s="45">
        <v>101.0</v>
      </c>
      <c r="AH1859" s="79"/>
      <c r="AI1859" s="80"/>
      <c r="AJ1859" s="80"/>
      <c r="AK1859" s="80"/>
      <c r="AL1859" s="14"/>
      <c r="AM1859" s="16" t="str">
        <f t="shared" si="10"/>
        <v>{s:'638900', v:101 , c:'放デイ６・有資格６・定超・未計画２・開減２・評減・拘減・'},</v>
      </c>
      <c r="AN1859" s="16"/>
    </row>
    <row r="1860" ht="16.5" customHeight="1">
      <c r="A1860" s="29">
        <v>63.0</v>
      </c>
      <c r="B1860" s="30">
        <v>8901.0</v>
      </c>
      <c r="C1860" s="31">
        <v>1858.0</v>
      </c>
      <c r="D1860" s="32" t="s">
        <v>2054</v>
      </c>
      <c r="E1860" s="112"/>
      <c r="F1860" s="33" t="s">
        <v>542</v>
      </c>
      <c r="G1860" s="102" t="s">
        <v>103</v>
      </c>
      <c r="H1860" s="35"/>
      <c r="I1860" s="35"/>
      <c r="J1860" s="36"/>
      <c r="K1860" s="152"/>
      <c r="L1860" s="7"/>
      <c r="M1860" s="38"/>
      <c r="N1860" s="7"/>
      <c r="O1860" s="52"/>
      <c r="P1860" s="8"/>
      <c r="Q1860" s="54"/>
      <c r="R1860" s="287"/>
      <c r="S1860" s="287"/>
      <c r="T1860" s="7"/>
      <c r="U1860" s="7"/>
      <c r="V1860" s="39"/>
      <c r="W1860" s="299"/>
      <c r="X1860" s="41"/>
      <c r="Y1860" s="42"/>
      <c r="Z1860" s="43"/>
      <c r="AA1860" s="43"/>
      <c r="AB1860" s="43"/>
      <c r="AC1860" s="288"/>
      <c r="AD1860" s="43"/>
      <c r="AE1860" s="43"/>
      <c r="AF1860" s="44"/>
      <c r="AG1860" s="45">
        <v>511.0</v>
      </c>
      <c r="AH1860" s="79"/>
      <c r="AI1860" s="80"/>
      <c r="AJ1860" s="80"/>
      <c r="AK1860" s="80"/>
      <c r="AL1860" s="14"/>
      <c r="AM1860" s="16" t="str">
        <f t="shared" si="10"/>
        <v>{s:'638901', v:511 , c:'放デイ３０・定超・'},</v>
      </c>
      <c r="AN1860" s="16"/>
    </row>
    <row r="1861" ht="16.5" customHeight="1">
      <c r="A1861" s="29">
        <v>63.0</v>
      </c>
      <c r="B1861" s="30">
        <v>8902.0</v>
      </c>
      <c r="C1861" s="31">
        <v>1859.0</v>
      </c>
      <c r="D1861" s="32" t="s">
        <v>2055</v>
      </c>
      <c r="E1861" s="69"/>
      <c r="F1861" s="70"/>
      <c r="G1861" s="104"/>
      <c r="H1861" s="50" t="str">
        <f>'30放課後等デイ(基本１)'!G1871</f>
        <v/>
      </c>
      <c r="I1861" s="8" t="s">
        <v>9</v>
      </c>
      <c r="J1861" s="51"/>
      <c r="K1861" s="140"/>
      <c r="L1861" s="8"/>
      <c r="M1861" s="53"/>
      <c r="N1861" s="8"/>
      <c r="O1861" s="52"/>
      <c r="P1861" s="8"/>
      <c r="Q1861" s="54"/>
      <c r="R1861" s="302"/>
      <c r="S1861" s="302"/>
      <c r="T1861" s="8"/>
      <c r="U1861" s="8"/>
      <c r="V1861" s="54"/>
      <c r="W1861" s="303"/>
      <c r="X1861" s="56"/>
      <c r="Y1861" s="58"/>
      <c r="Z1861" s="59" t="s">
        <v>20</v>
      </c>
      <c r="AA1861" s="41" t="s">
        <v>21</v>
      </c>
      <c r="AB1861" s="60">
        <v>0.85</v>
      </c>
      <c r="AC1861" s="288"/>
      <c r="AD1861" s="43"/>
      <c r="AE1861" s="43"/>
      <c r="AF1861" s="44"/>
      <c r="AG1861" s="45">
        <v>434.0</v>
      </c>
      <c r="AH1861" s="79"/>
      <c r="AI1861" s="80"/>
      <c r="AJ1861" s="80"/>
      <c r="AK1861" s="80"/>
      <c r="AL1861" s="14"/>
      <c r="AM1861" s="16" t="str">
        <f t="shared" si="10"/>
        <v>{s:'638902', v:434 , c:'放デイ３０・定超・評減・'},</v>
      </c>
      <c r="AN1861" s="16"/>
    </row>
    <row r="1862" ht="16.5" customHeight="1">
      <c r="A1862" s="29">
        <v>63.0</v>
      </c>
      <c r="B1862" s="30">
        <v>8903.0</v>
      </c>
      <c r="C1862" s="31">
        <v>1860.0</v>
      </c>
      <c r="D1862" s="32" t="s">
        <v>2056</v>
      </c>
      <c r="E1862" s="69"/>
      <c r="F1862" s="70"/>
      <c r="G1862" s="76"/>
      <c r="H1862" s="63"/>
      <c r="I1862" s="63"/>
      <c r="J1862" s="51"/>
      <c r="K1862" s="94"/>
      <c r="L1862" s="8"/>
      <c r="M1862" s="53"/>
      <c r="N1862" s="14"/>
      <c r="O1862" s="127"/>
      <c r="P1862" s="14"/>
      <c r="Q1862" s="144"/>
      <c r="R1862" s="304"/>
      <c r="S1862" s="304"/>
      <c r="T1862" s="8"/>
      <c r="U1862" s="8"/>
      <c r="V1862" s="54"/>
      <c r="W1862" s="305" t="s">
        <v>326</v>
      </c>
      <c r="X1862" s="41" t="s">
        <v>21</v>
      </c>
      <c r="Y1862" s="68">
        <v>0.7</v>
      </c>
      <c r="Z1862" s="88"/>
      <c r="AA1862" s="88"/>
      <c r="AB1862" s="88"/>
      <c r="AC1862" s="297"/>
      <c r="AD1862" s="88"/>
      <c r="AE1862" s="88"/>
      <c r="AF1862" s="89"/>
      <c r="AG1862" s="45">
        <v>358.0</v>
      </c>
      <c r="AH1862" s="79"/>
      <c r="AI1862" s="80"/>
      <c r="AJ1862" s="80"/>
      <c r="AK1862" s="80"/>
      <c r="AL1862" s="14"/>
      <c r="AM1862" s="16" t="str">
        <f t="shared" si="10"/>
        <v>{s:'638903', v:358 , c:'放デイ３０・定超・開減１・'},</v>
      </c>
      <c r="AN1862" s="16"/>
    </row>
    <row r="1863" ht="16.5" customHeight="1">
      <c r="A1863" s="29">
        <v>63.0</v>
      </c>
      <c r="B1863" s="30">
        <v>8904.0</v>
      </c>
      <c r="C1863" s="31">
        <v>1861.0</v>
      </c>
      <c r="D1863" s="32" t="s">
        <v>2057</v>
      </c>
      <c r="E1863" s="69"/>
      <c r="F1863" s="69"/>
      <c r="G1863" s="76"/>
      <c r="H1863" s="63"/>
      <c r="I1863" s="63"/>
      <c r="J1863" s="51"/>
      <c r="K1863" s="94"/>
      <c r="L1863" s="8"/>
      <c r="M1863" s="53"/>
      <c r="N1863" s="14"/>
      <c r="O1863" s="127"/>
      <c r="P1863" s="14"/>
      <c r="Q1863" s="144"/>
      <c r="R1863" s="304"/>
      <c r="S1863" s="304"/>
      <c r="T1863" s="8"/>
      <c r="U1863" s="8"/>
      <c r="V1863" s="54"/>
      <c r="W1863" s="306"/>
      <c r="X1863" s="56"/>
      <c r="Y1863" s="72"/>
      <c r="Z1863" s="73" t="s">
        <v>20</v>
      </c>
      <c r="AA1863" s="74" t="s">
        <v>21</v>
      </c>
      <c r="AB1863" s="75">
        <v>0.85</v>
      </c>
      <c r="AC1863" s="288"/>
      <c r="AD1863" s="43"/>
      <c r="AE1863" s="43"/>
      <c r="AF1863" s="44"/>
      <c r="AG1863" s="45">
        <v>304.0</v>
      </c>
      <c r="AH1863" s="79"/>
      <c r="AI1863" s="80"/>
      <c r="AJ1863" s="80"/>
      <c r="AK1863" s="80"/>
      <c r="AL1863" s="14"/>
      <c r="AM1863" s="16" t="str">
        <f t="shared" si="10"/>
        <v>{s:'638904', v:304 , c:'放デイ３０・定超・開減１・評減・'},</v>
      </c>
      <c r="AN1863" s="16"/>
    </row>
    <row r="1864" ht="16.5" customHeight="1">
      <c r="A1864" s="29">
        <v>63.0</v>
      </c>
      <c r="B1864" s="30">
        <v>8905.0</v>
      </c>
      <c r="C1864" s="31">
        <v>1862.0</v>
      </c>
      <c r="D1864" s="32" t="s">
        <v>2058</v>
      </c>
      <c r="E1864" s="69"/>
      <c r="F1864" s="69"/>
      <c r="G1864" s="76"/>
      <c r="H1864" s="63"/>
      <c r="I1864" s="63"/>
      <c r="J1864" s="51"/>
      <c r="K1864" s="94"/>
      <c r="L1864" s="8"/>
      <c r="M1864" s="53"/>
      <c r="N1864" s="14"/>
      <c r="O1864" s="127"/>
      <c r="P1864" s="14"/>
      <c r="Q1864" s="144"/>
      <c r="R1864" s="304"/>
      <c r="S1864" s="304"/>
      <c r="T1864" s="8"/>
      <c r="U1864" s="8"/>
      <c r="V1864" s="54"/>
      <c r="W1864" s="305" t="s">
        <v>329</v>
      </c>
      <c r="X1864" s="41" t="s">
        <v>21</v>
      </c>
      <c r="Y1864" s="68">
        <v>0.85</v>
      </c>
      <c r="Z1864" s="77"/>
      <c r="AA1864" s="77"/>
      <c r="AB1864" s="77"/>
      <c r="AC1864" s="292"/>
      <c r="AD1864" s="77"/>
      <c r="AE1864" s="77"/>
      <c r="AF1864" s="72"/>
      <c r="AG1864" s="45">
        <v>434.0</v>
      </c>
      <c r="AH1864" s="79"/>
      <c r="AI1864" s="80"/>
      <c r="AJ1864" s="80"/>
      <c r="AK1864" s="80"/>
      <c r="AL1864" s="14"/>
      <c r="AM1864" s="16" t="str">
        <f t="shared" si="10"/>
        <v>{s:'638905', v:434 , c:'放デイ３０・定超・開減２・'},</v>
      </c>
      <c r="AN1864" s="16"/>
    </row>
    <row r="1865" ht="16.5" customHeight="1">
      <c r="A1865" s="29">
        <v>63.0</v>
      </c>
      <c r="B1865" s="30">
        <v>8906.0</v>
      </c>
      <c r="C1865" s="31">
        <v>1863.0</v>
      </c>
      <c r="D1865" s="32" t="s">
        <v>2059</v>
      </c>
      <c r="E1865" s="69"/>
      <c r="F1865" s="69"/>
      <c r="G1865" s="76"/>
      <c r="H1865" s="63"/>
      <c r="I1865" s="63"/>
      <c r="J1865" s="51"/>
      <c r="K1865" s="94"/>
      <c r="L1865" s="8"/>
      <c r="M1865" s="53"/>
      <c r="N1865" s="14"/>
      <c r="O1865" s="127"/>
      <c r="P1865" s="14"/>
      <c r="Q1865" s="144"/>
      <c r="R1865" s="304"/>
      <c r="S1865" s="304"/>
      <c r="T1865" s="8"/>
      <c r="U1865" s="8"/>
      <c r="V1865" s="54"/>
      <c r="W1865" s="306"/>
      <c r="X1865" s="56"/>
      <c r="Y1865" s="72"/>
      <c r="Z1865" s="73" t="s">
        <v>20</v>
      </c>
      <c r="AA1865" s="74" t="s">
        <v>21</v>
      </c>
      <c r="AB1865" s="75">
        <v>0.85</v>
      </c>
      <c r="AC1865" s="288"/>
      <c r="AD1865" s="43"/>
      <c r="AE1865" s="43"/>
      <c r="AF1865" s="44"/>
      <c r="AG1865" s="45">
        <v>369.0</v>
      </c>
      <c r="AH1865" s="79"/>
      <c r="AI1865" s="80"/>
      <c r="AJ1865" s="80"/>
      <c r="AK1865" s="80"/>
      <c r="AL1865" s="14"/>
      <c r="AM1865" s="16" t="str">
        <f t="shared" si="10"/>
        <v>{s:'638906', v:369 , c:'放デイ３０・定超・開減２・評減・'},</v>
      </c>
      <c r="AN1865" s="16"/>
    </row>
    <row r="1866" ht="16.5" customHeight="1">
      <c r="A1866" s="29">
        <v>63.0</v>
      </c>
      <c r="B1866" s="30">
        <v>8907.0</v>
      </c>
      <c r="C1866" s="31">
        <v>1864.0</v>
      </c>
      <c r="D1866" s="32" t="s">
        <v>2060</v>
      </c>
      <c r="E1866" s="69"/>
      <c r="F1866" s="69"/>
      <c r="G1866" s="76"/>
      <c r="H1866" s="63"/>
      <c r="I1866" s="63"/>
      <c r="J1866" s="51"/>
      <c r="K1866" s="94"/>
      <c r="L1866" s="8"/>
      <c r="M1866" s="53"/>
      <c r="N1866" s="14"/>
      <c r="O1866" s="127"/>
      <c r="P1866" s="14"/>
      <c r="Q1866" s="144"/>
      <c r="R1866" s="304"/>
      <c r="S1866" s="304"/>
      <c r="T1866" s="8"/>
      <c r="U1866" s="8"/>
      <c r="V1866" s="54"/>
      <c r="W1866" s="299"/>
      <c r="X1866" s="41"/>
      <c r="Y1866" s="42"/>
      <c r="Z1866" s="43"/>
      <c r="AA1866" s="43"/>
      <c r="AB1866" s="44"/>
      <c r="AC1866" s="82" t="s">
        <v>30</v>
      </c>
      <c r="AD1866" s="83">
        <v>5.0</v>
      </c>
      <c r="AE1866" s="83"/>
      <c r="AF1866" s="84" t="s">
        <v>31</v>
      </c>
      <c r="AG1866" s="45">
        <v>506.0</v>
      </c>
      <c r="AH1866" s="79"/>
      <c r="AI1866" s="80"/>
      <c r="AJ1866" s="80"/>
      <c r="AK1866" s="80"/>
      <c r="AL1866" s="14"/>
      <c r="AM1866" s="16" t="str">
        <f t="shared" si="10"/>
        <v>{s:'638907', v:506 , c:'放デイ３０・定超・拘減・'},</v>
      </c>
      <c r="AN1866" s="16"/>
    </row>
    <row r="1867" ht="16.5" customHeight="1">
      <c r="A1867" s="29">
        <v>63.0</v>
      </c>
      <c r="B1867" s="30">
        <v>8908.0</v>
      </c>
      <c r="C1867" s="31">
        <v>1865.0</v>
      </c>
      <c r="D1867" s="32" t="s">
        <v>2061</v>
      </c>
      <c r="E1867" s="69"/>
      <c r="F1867" s="69"/>
      <c r="G1867" s="76"/>
      <c r="H1867" s="63"/>
      <c r="I1867" s="63"/>
      <c r="J1867" s="51"/>
      <c r="K1867" s="94"/>
      <c r="L1867" s="8"/>
      <c r="M1867" s="53"/>
      <c r="N1867" s="14"/>
      <c r="O1867" s="127"/>
      <c r="P1867" s="14"/>
      <c r="Q1867" s="144"/>
      <c r="R1867" s="304"/>
      <c r="S1867" s="304"/>
      <c r="T1867" s="8"/>
      <c r="U1867" s="8"/>
      <c r="V1867" s="54"/>
      <c r="W1867" s="303"/>
      <c r="X1867" s="56"/>
      <c r="Y1867" s="58"/>
      <c r="Z1867" s="59" t="s">
        <v>20</v>
      </c>
      <c r="AA1867" s="41" t="s">
        <v>21</v>
      </c>
      <c r="AB1867" s="86">
        <v>0.85</v>
      </c>
      <c r="AC1867" s="87"/>
      <c r="AD1867" s="83"/>
      <c r="AE1867" s="83"/>
      <c r="AF1867" s="84"/>
      <c r="AG1867" s="45">
        <v>429.0</v>
      </c>
      <c r="AH1867" s="79"/>
      <c r="AI1867" s="80"/>
      <c r="AJ1867" s="80"/>
      <c r="AK1867" s="80"/>
      <c r="AL1867" s="14"/>
      <c r="AM1867" s="16" t="str">
        <f t="shared" si="10"/>
        <v>{s:'638908', v:429 , c:'放デイ３０・定超・評減・拘減・'},</v>
      </c>
      <c r="AN1867" s="16"/>
    </row>
    <row r="1868" ht="16.5" customHeight="1">
      <c r="A1868" s="29">
        <v>63.0</v>
      </c>
      <c r="B1868" s="30">
        <v>8909.0</v>
      </c>
      <c r="C1868" s="31">
        <v>1866.0</v>
      </c>
      <c r="D1868" s="32" t="s">
        <v>2062</v>
      </c>
      <c r="E1868" s="69"/>
      <c r="F1868" s="69"/>
      <c r="G1868" s="76"/>
      <c r="H1868" s="63"/>
      <c r="I1868" s="63"/>
      <c r="J1868" s="51"/>
      <c r="K1868" s="94"/>
      <c r="L1868" s="8"/>
      <c r="M1868" s="53"/>
      <c r="N1868" s="14"/>
      <c r="O1868" s="127"/>
      <c r="P1868" s="14"/>
      <c r="Q1868" s="144"/>
      <c r="R1868" s="304"/>
      <c r="S1868" s="304"/>
      <c r="T1868" s="8"/>
      <c r="U1868" s="8"/>
      <c r="V1868" s="54"/>
      <c r="W1868" s="305" t="s">
        <v>326</v>
      </c>
      <c r="X1868" s="83" t="s">
        <v>21</v>
      </c>
      <c r="Y1868" s="91">
        <v>0.7</v>
      </c>
      <c r="Z1868" s="88"/>
      <c r="AA1868" s="88"/>
      <c r="AB1868" s="89"/>
      <c r="AC1868" s="87"/>
      <c r="AD1868" s="90"/>
      <c r="AE1868" s="90"/>
      <c r="AF1868" s="91"/>
      <c r="AG1868" s="45">
        <v>353.0</v>
      </c>
      <c r="AH1868" s="79"/>
      <c r="AI1868" s="80"/>
      <c r="AJ1868" s="80"/>
      <c r="AK1868" s="80"/>
      <c r="AL1868" s="14"/>
      <c r="AM1868" s="16" t="str">
        <f t="shared" si="10"/>
        <v>{s:'638909', v:353 , c:'放デイ３０・定超・開減１・拘減・'},</v>
      </c>
      <c r="AN1868" s="16"/>
    </row>
    <row r="1869" ht="16.5" customHeight="1">
      <c r="A1869" s="29">
        <v>63.0</v>
      </c>
      <c r="B1869" s="30">
        <v>8910.0</v>
      </c>
      <c r="C1869" s="31">
        <v>1867.0</v>
      </c>
      <c r="D1869" s="32" t="s">
        <v>2063</v>
      </c>
      <c r="E1869" s="69"/>
      <c r="F1869" s="69"/>
      <c r="G1869" s="76"/>
      <c r="H1869" s="63"/>
      <c r="I1869" s="63"/>
      <c r="J1869" s="51"/>
      <c r="K1869" s="94"/>
      <c r="L1869" s="8"/>
      <c r="M1869" s="53"/>
      <c r="N1869" s="14"/>
      <c r="O1869" s="127"/>
      <c r="P1869" s="14"/>
      <c r="Q1869" s="144"/>
      <c r="R1869" s="304"/>
      <c r="S1869" s="304"/>
      <c r="T1869" s="8"/>
      <c r="U1869" s="8"/>
      <c r="V1869" s="54"/>
      <c r="W1869" s="306"/>
      <c r="X1869" s="56"/>
      <c r="Y1869" s="72"/>
      <c r="Z1869" s="73" t="s">
        <v>20</v>
      </c>
      <c r="AA1869" s="74" t="s">
        <v>21</v>
      </c>
      <c r="AB1869" s="92">
        <v>0.85</v>
      </c>
      <c r="AC1869" s="87"/>
      <c r="AD1869" s="90"/>
      <c r="AE1869" s="90"/>
      <c r="AF1869" s="91"/>
      <c r="AG1869" s="45">
        <v>299.0</v>
      </c>
      <c r="AH1869" s="79"/>
      <c r="AI1869" s="80"/>
      <c r="AJ1869" s="80"/>
      <c r="AK1869" s="80"/>
      <c r="AL1869" s="14"/>
      <c r="AM1869" s="16" t="str">
        <f t="shared" si="10"/>
        <v>{s:'638910', v:299 , c:'放デイ３０・定超・開減１・評減・拘減・'},</v>
      </c>
      <c r="AN1869" s="16"/>
    </row>
    <row r="1870" ht="16.5" customHeight="1">
      <c r="A1870" s="29">
        <v>63.0</v>
      </c>
      <c r="B1870" s="30">
        <v>8911.0</v>
      </c>
      <c r="C1870" s="31">
        <v>1868.0</v>
      </c>
      <c r="D1870" s="32" t="s">
        <v>2064</v>
      </c>
      <c r="E1870" s="69"/>
      <c r="F1870" s="69"/>
      <c r="G1870" s="76"/>
      <c r="H1870" s="63"/>
      <c r="I1870" s="63"/>
      <c r="J1870" s="51"/>
      <c r="K1870" s="94"/>
      <c r="L1870" s="8"/>
      <c r="M1870" s="53"/>
      <c r="N1870" s="14"/>
      <c r="O1870" s="127"/>
      <c r="P1870" s="14"/>
      <c r="Q1870" s="144"/>
      <c r="R1870" s="304"/>
      <c r="S1870" s="304"/>
      <c r="T1870" s="8"/>
      <c r="U1870" s="8"/>
      <c r="V1870" s="54"/>
      <c r="W1870" s="305" t="s">
        <v>329</v>
      </c>
      <c r="X1870" s="83" t="s">
        <v>21</v>
      </c>
      <c r="Y1870" s="91">
        <v>0.85</v>
      </c>
      <c r="Z1870" s="77"/>
      <c r="AA1870" s="77"/>
      <c r="AB1870" s="72"/>
      <c r="AC1870" s="87"/>
      <c r="AD1870" s="90"/>
      <c r="AE1870" s="90"/>
      <c r="AF1870" s="91"/>
      <c r="AG1870" s="45">
        <v>429.0</v>
      </c>
      <c r="AH1870" s="79"/>
      <c r="AI1870" s="80"/>
      <c r="AJ1870" s="80"/>
      <c r="AK1870" s="80"/>
      <c r="AL1870" s="14"/>
      <c r="AM1870" s="16" t="str">
        <f t="shared" si="10"/>
        <v>{s:'638911', v:429 , c:'放デイ３０・定超・開減２・拘減・'},</v>
      </c>
      <c r="AN1870" s="16"/>
    </row>
    <row r="1871" ht="16.5" customHeight="1">
      <c r="A1871" s="29">
        <v>63.0</v>
      </c>
      <c r="B1871" s="30">
        <v>8912.0</v>
      </c>
      <c r="C1871" s="31">
        <v>1869.0</v>
      </c>
      <c r="D1871" s="32" t="s">
        <v>2065</v>
      </c>
      <c r="E1871" s="69"/>
      <c r="F1871" s="69"/>
      <c r="G1871" s="76"/>
      <c r="H1871" s="63"/>
      <c r="I1871" s="63"/>
      <c r="J1871" s="51"/>
      <c r="K1871" s="94"/>
      <c r="L1871" s="8"/>
      <c r="M1871" s="53"/>
      <c r="N1871" s="14"/>
      <c r="O1871" s="127"/>
      <c r="P1871" s="14"/>
      <c r="Q1871" s="144"/>
      <c r="R1871" s="304"/>
      <c r="S1871" s="304"/>
      <c r="T1871" s="8"/>
      <c r="U1871" s="8"/>
      <c r="V1871" s="54"/>
      <c r="W1871" s="306"/>
      <c r="X1871" s="56"/>
      <c r="Y1871" s="72"/>
      <c r="Z1871" s="73" t="s">
        <v>20</v>
      </c>
      <c r="AA1871" s="74" t="s">
        <v>21</v>
      </c>
      <c r="AB1871" s="92">
        <v>0.85</v>
      </c>
      <c r="AC1871" s="93"/>
      <c r="AD1871" s="77"/>
      <c r="AE1871" s="77"/>
      <c r="AF1871" s="72"/>
      <c r="AG1871" s="45">
        <v>364.0</v>
      </c>
      <c r="AH1871" s="79"/>
      <c r="AI1871" s="80"/>
      <c r="AJ1871" s="80"/>
      <c r="AK1871" s="80"/>
      <c r="AL1871" s="14"/>
      <c r="AM1871" s="16" t="str">
        <f t="shared" si="10"/>
        <v>{s:'638912', v:364 , c:'放デイ３０・定超・開減２・評減・拘減・'},</v>
      </c>
      <c r="AN1871" s="16"/>
    </row>
    <row r="1872" ht="16.5" customHeight="1">
      <c r="A1872" s="29">
        <v>63.0</v>
      </c>
      <c r="B1872" s="30">
        <v>8913.0</v>
      </c>
      <c r="C1872" s="31">
        <v>1870.0</v>
      </c>
      <c r="D1872" s="32" t="s">
        <v>2066</v>
      </c>
      <c r="E1872" s="69"/>
      <c r="F1872" s="69"/>
      <c r="G1872" s="307"/>
      <c r="H1872" s="63"/>
      <c r="I1872" s="63"/>
      <c r="J1872" s="54"/>
      <c r="K1872" s="69"/>
      <c r="L1872" s="65"/>
      <c r="M1872" s="65"/>
      <c r="N1872" s="8"/>
      <c r="O1872" s="52"/>
      <c r="P1872" s="8"/>
      <c r="Q1872" s="54"/>
      <c r="R1872" s="33" t="s">
        <v>23</v>
      </c>
      <c r="S1872" s="320" t="s">
        <v>24</v>
      </c>
      <c r="T1872" s="7"/>
      <c r="U1872" s="7"/>
      <c r="V1872" s="39"/>
      <c r="W1872" s="299"/>
      <c r="X1872" s="41"/>
      <c r="Y1872" s="42"/>
      <c r="Z1872" s="43"/>
      <c r="AA1872" s="43"/>
      <c r="AB1872" s="43"/>
      <c r="AC1872" s="288"/>
      <c r="AD1872" s="43"/>
      <c r="AE1872" s="43"/>
      <c r="AF1872" s="44"/>
      <c r="AG1872" s="45">
        <v>358.0</v>
      </c>
      <c r="AH1872" s="79"/>
      <c r="AI1872" s="80"/>
      <c r="AJ1872" s="80"/>
      <c r="AK1872" s="80"/>
      <c r="AL1872" s="14"/>
      <c r="AM1872" s="16" t="str">
        <f t="shared" si="10"/>
        <v>{s:'638913', v:358 , c:'放デイ３０・定超・未計画・'},</v>
      </c>
      <c r="AN1872" s="16"/>
    </row>
    <row r="1873" ht="16.5" customHeight="1">
      <c r="A1873" s="29">
        <v>63.0</v>
      </c>
      <c r="B1873" s="30">
        <v>8914.0</v>
      </c>
      <c r="C1873" s="31">
        <v>1871.0</v>
      </c>
      <c r="D1873" s="32" t="s">
        <v>2067</v>
      </c>
      <c r="E1873" s="69"/>
      <c r="F1873" s="69"/>
      <c r="G1873" s="307"/>
      <c r="H1873" s="113"/>
      <c r="I1873" s="8"/>
      <c r="J1873" s="54"/>
      <c r="K1873" s="69"/>
      <c r="L1873" s="65"/>
      <c r="M1873" s="65"/>
      <c r="N1873" s="8"/>
      <c r="O1873" s="52"/>
      <c r="P1873" s="8"/>
      <c r="Q1873" s="54"/>
      <c r="R1873" s="131"/>
      <c r="S1873" s="321"/>
      <c r="T1873" s="83" t="s">
        <v>21</v>
      </c>
      <c r="U1873" s="90">
        <v>0.7</v>
      </c>
      <c r="V1873" s="54"/>
      <c r="W1873" s="303"/>
      <c r="X1873" s="56"/>
      <c r="Y1873" s="58"/>
      <c r="Z1873" s="59" t="s">
        <v>20</v>
      </c>
      <c r="AA1873" s="41" t="s">
        <v>21</v>
      </c>
      <c r="AB1873" s="60">
        <v>0.85</v>
      </c>
      <c r="AC1873" s="288"/>
      <c r="AD1873" s="43"/>
      <c r="AE1873" s="43"/>
      <c r="AF1873" s="44"/>
      <c r="AG1873" s="45">
        <v>304.0</v>
      </c>
      <c r="AH1873" s="79"/>
      <c r="AI1873" s="80"/>
      <c r="AJ1873" s="80"/>
      <c r="AK1873" s="80"/>
      <c r="AL1873" s="14"/>
      <c r="AM1873" s="16" t="str">
        <f t="shared" si="10"/>
        <v>{s:'638914', v:304 , c:'放デイ３０・定超・未計画・評減・'},</v>
      </c>
      <c r="AN1873" s="16"/>
    </row>
    <row r="1874" ht="16.5" customHeight="1">
      <c r="A1874" s="29">
        <v>63.0</v>
      </c>
      <c r="B1874" s="30">
        <v>8915.0</v>
      </c>
      <c r="C1874" s="31">
        <v>1872.0</v>
      </c>
      <c r="D1874" s="32" t="s">
        <v>2068</v>
      </c>
      <c r="E1874" s="94"/>
      <c r="F1874" s="94"/>
      <c r="G1874" s="103"/>
      <c r="H1874" s="8"/>
      <c r="I1874" s="8"/>
      <c r="J1874" s="54"/>
      <c r="K1874" s="69"/>
      <c r="L1874" s="65"/>
      <c r="M1874" s="65"/>
      <c r="N1874" s="83"/>
      <c r="O1874" s="125"/>
      <c r="P1874" s="83"/>
      <c r="Q1874" s="132"/>
      <c r="R1874" s="131"/>
      <c r="S1874" s="321"/>
      <c r="T1874" s="83"/>
      <c r="U1874" s="90"/>
      <c r="V1874" s="91"/>
      <c r="W1874" s="305" t="s">
        <v>326</v>
      </c>
      <c r="X1874" s="41" t="s">
        <v>21</v>
      </c>
      <c r="Y1874" s="68" t="str">
        <f>$Y$293</f>
        <v/>
      </c>
      <c r="Z1874" s="88"/>
      <c r="AA1874" s="88"/>
      <c r="AB1874" s="88"/>
      <c r="AC1874" s="297"/>
      <c r="AD1874" s="88"/>
      <c r="AE1874" s="88"/>
      <c r="AF1874" s="89"/>
      <c r="AG1874" s="45">
        <v>251.0</v>
      </c>
      <c r="AH1874" s="79"/>
      <c r="AI1874" s="80"/>
      <c r="AJ1874" s="80"/>
      <c r="AK1874" s="80"/>
      <c r="AL1874" s="14"/>
      <c r="AM1874" s="16" t="str">
        <f t="shared" si="10"/>
        <v>{s:'638915', v:251 , c:'放デイ３０・定超・未計画・開減１・'},</v>
      </c>
      <c r="AN1874" s="16"/>
    </row>
    <row r="1875" ht="16.5" customHeight="1">
      <c r="A1875" s="29">
        <v>63.0</v>
      </c>
      <c r="B1875" s="30">
        <v>8916.0</v>
      </c>
      <c r="C1875" s="31">
        <v>1873.0</v>
      </c>
      <c r="D1875" s="32" t="s">
        <v>2069</v>
      </c>
      <c r="E1875" s="94"/>
      <c r="F1875" s="94"/>
      <c r="G1875" s="103"/>
      <c r="H1875" s="8"/>
      <c r="I1875" s="8"/>
      <c r="J1875" s="54"/>
      <c r="K1875" s="69"/>
      <c r="L1875" s="65"/>
      <c r="M1875" s="65"/>
      <c r="N1875" s="83"/>
      <c r="O1875" s="125"/>
      <c r="P1875" s="83"/>
      <c r="Q1875" s="132"/>
      <c r="R1875" s="131"/>
      <c r="S1875" s="321"/>
      <c r="T1875" s="83"/>
      <c r="U1875" s="90"/>
      <c r="V1875" s="91"/>
      <c r="W1875" s="306"/>
      <c r="X1875" s="56"/>
      <c r="Y1875" s="72"/>
      <c r="Z1875" s="73" t="s">
        <v>20</v>
      </c>
      <c r="AA1875" s="74" t="s">
        <v>21</v>
      </c>
      <c r="AB1875" s="75">
        <v>0.85</v>
      </c>
      <c r="AC1875" s="288"/>
      <c r="AD1875" s="43"/>
      <c r="AE1875" s="43"/>
      <c r="AF1875" s="44"/>
      <c r="AG1875" s="45">
        <v>213.0</v>
      </c>
      <c r="AH1875" s="79"/>
      <c r="AI1875" s="80"/>
      <c r="AJ1875" s="80"/>
      <c r="AK1875" s="80"/>
      <c r="AL1875" s="14"/>
      <c r="AM1875" s="16" t="str">
        <f t="shared" si="10"/>
        <v>{s:'638916', v:213 , c:'放デイ３０・定超・未計画・開減１・評減・'},</v>
      </c>
      <c r="AN1875" s="16"/>
    </row>
    <row r="1876" ht="16.5" customHeight="1">
      <c r="A1876" s="29">
        <v>63.0</v>
      </c>
      <c r="B1876" s="30">
        <v>8917.0</v>
      </c>
      <c r="C1876" s="31">
        <v>1874.0</v>
      </c>
      <c r="D1876" s="32" t="s">
        <v>2070</v>
      </c>
      <c r="E1876" s="94"/>
      <c r="F1876" s="94"/>
      <c r="G1876" s="103"/>
      <c r="H1876" s="8"/>
      <c r="I1876" s="8"/>
      <c r="J1876" s="54"/>
      <c r="K1876" s="69"/>
      <c r="L1876" s="65"/>
      <c r="M1876" s="65"/>
      <c r="N1876" s="83"/>
      <c r="O1876" s="125"/>
      <c r="P1876" s="83"/>
      <c r="Q1876" s="132"/>
      <c r="R1876" s="131"/>
      <c r="S1876" s="322"/>
      <c r="T1876" s="83"/>
      <c r="U1876" s="90"/>
      <c r="V1876" s="91"/>
      <c r="W1876" s="305" t="s">
        <v>329</v>
      </c>
      <c r="X1876" s="41" t="s">
        <v>21</v>
      </c>
      <c r="Y1876" s="68" t="str">
        <f>$Y$295</f>
        <v/>
      </c>
      <c r="Z1876" s="77"/>
      <c r="AA1876" s="77"/>
      <c r="AB1876" s="77"/>
      <c r="AC1876" s="292"/>
      <c r="AD1876" s="77"/>
      <c r="AE1876" s="77"/>
      <c r="AF1876" s="72"/>
      <c r="AG1876" s="45">
        <v>304.0</v>
      </c>
      <c r="AH1876" s="79"/>
      <c r="AI1876" s="80"/>
      <c r="AJ1876" s="80"/>
      <c r="AK1876" s="80"/>
      <c r="AL1876" s="14"/>
      <c r="AM1876" s="16" t="str">
        <f t="shared" si="10"/>
        <v>{s:'638917', v:304 , c:'放デイ３０・定超・未計画・開減２・'},</v>
      </c>
      <c r="AN1876" s="16"/>
    </row>
    <row r="1877" ht="16.5" customHeight="1">
      <c r="A1877" s="29">
        <v>63.0</v>
      </c>
      <c r="B1877" s="30">
        <v>8918.0</v>
      </c>
      <c r="C1877" s="31">
        <v>1875.0</v>
      </c>
      <c r="D1877" s="32" t="s">
        <v>2071</v>
      </c>
      <c r="E1877" s="94"/>
      <c r="F1877" s="94"/>
      <c r="G1877" s="103"/>
      <c r="H1877" s="8"/>
      <c r="I1877" s="8"/>
      <c r="J1877" s="54"/>
      <c r="K1877" s="69"/>
      <c r="L1877" s="65"/>
      <c r="M1877" s="65"/>
      <c r="N1877" s="83"/>
      <c r="O1877" s="125"/>
      <c r="P1877" s="83"/>
      <c r="Q1877" s="132"/>
      <c r="R1877" s="308"/>
      <c r="S1877" s="322"/>
      <c r="T1877" s="83"/>
      <c r="U1877" s="90"/>
      <c r="V1877" s="91"/>
      <c r="W1877" s="306"/>
      <c r="X1877" s="56"/>
      <c r="Y1877" s="72"/>
      <c r="Z1877" s="73" t="s">
        <v>20</v>
      </c>
      <c r="AA1877" s="74" t="s">
        <v>21</v>
      </c>
      <c r="AB1877" s="75">
        <v>0.85</v>
      </c>
      <c r="AC1877" s="288"/>
      <c r="AD1877" s="43"/>
      <c r="AE1877" s="43"/>
      <c r="AF1877" s="44"/>
      <c r="AG1877" s="114">
        <v>258.0</v>
      </c>
      <c r="AH1877" s="79"/>
      <c r="AI1877" s="80"/>
      <c r="AJ1877" s="80"/>
      <c r="AK1877" s="80"/>
      <c r="AL1877" s="14"/>
      <c r="AM1877" s="16" t="str">
        <f t="shared" si="10"/>
        <v>{s:'638918', v:258 , c:'放デイ３０・定超・未計画・開減２・評減・'},</v>
      </c>
      <c r="AN1877" s="16"/>
    </row>
    <row r="1878" ht="16.5" customHeight="1">
      <c r="A1878" s="29">
        <v>63.0</v>
      </c>
      <c r="B1878" s="30">
        <v>8919.0</v>
      </c>
      <c r="C1878" s="31">
        <v>1876.0</v>
      </c>
      <c r="D1878" s="32" t="s">
        <v>2072</v>
      </c>
      <c r="E1878" s="94"/>
      <c r="F1878" s="94"/>
      <c r="G1878" s="103"/>
      <c r="H1878" s="8"/>
      <c r="I1878" s="8"/>
      <c r="J1878" s="54"/>
      <c r="K1878" s="69"/>
      <c r="L1878" s="65"/>
      <c r="M1878" s="65"/>
      <c r="N1878" s="83"/>
      <c r="O1878" s="125"/>
      <c r="P1878" s="83"/>
      <c r="Q1878" s="132"/>
      <c r="R1878" s="308"/>
      <c r="S1878" s="309"/>
      <c r="T1878" s="83"/>
      <c r="U1878" s="90"/>
      <c r="V1878" s="91"/>
      <c r="W1878" s="299"/>
      <c r="X1878" s="41"/>
      <c r="Y1878" s="42"/>
      <c r="Z1878" s="43"/>
      <c r="AA1878" s="43"/>
      <c r="AB1878" s="44"/>
      <c r="AC1878" s="82" t="s">
        <v>30</v>
      </c>
      <c r="AD1878" s="83">
        <v>5.0</v>
      </c>
      <c r="AE1878" s="83"/>
      <c r="AF1878" s="84" t="s">
        <v>31</v>
      </c>
      <c r="AG1878" s="45">
        <v>353.0</v>
      </c>
      <c r="AH1878" s="79"/>
      <c r="AI1878" s="80"/>
      <c r="AJ1878" s="80"/>
      <c r="AK1878" s="80"/>
      <c r="AL1878" s="14"/>
      <c r="AM1878" s="16" t="str">
        <f t="shared" si="10"/>
        <v>{s:'638919', v:353 , c:'放デイ３０・定超・未計画・拘減・'},</v>
      </c>
      <c r="AN1878" s="16"/>
    </row>
    <row r="1879" ht="16.5" customHeight="1">
      <c r="A1879" s="29">
        <v>63.0</v>
      </c>
      <c r="B1879" s="30">
        <v>8920.0</v>
      </c>
      <c r="C1879" s="31">
        <v>1877.0</v>
      </c>
      <c r="D1879" s="32" t="s">
        <v>2073</v>
      </c>
      <c r="E1879" s="94"/>
      <c r="F1879" s="94"/>
      <c r="G1879" s="103"/>
      <c r="H1879" s="8"/>
      <c r="I1879" s="8"/>
      <c r="J1879" s="54"/>
      <c r="K1879" s="69"/>
      <c r="L1879" s="65"/>
      <c r="M1879" s="65"/>
      <c r="N1879" s="83"/>
      <c r="O1879" s="125"/>
      <c r="P1879" s="83"/>
      <c r="Q1879" s="132"/>
      <c r="R1879" s="308"/>
      <c r="S1879" s="309"/>
      <c r="T1879" s="83"/>
      <c r="U1879" s="90"/>
      <c r="V1879" s="91"/>
      <c r="W1879" s="303"/>
      <c r="X1879" s="56"/>
      <c r="Y1879" s="58"/>
      <c r="Z1879" s="59" t="s">
        <v>20</v>
      </c>
      <c r="AA1879" s="41" t="s">
        <v>21</v>
      </c>
      <c r="AB1879" s="86">
        <v>0.85</v>
      </c>
      <c r="AC1879" s="87"/>
      <c r="AD1879" s="83"/>
      <c r="AE1879" s="83"/>
      <c r="AF1879" s="84"/>
      <c r="AG1879" s="45">
        <v>299.0</v>
      </c>
      <c r="AH1879" s="79"/>
      <c r="AI1879" s="80"/>
      <c r="AJ1879" s="80"/>
      <c r="AK1879" s="80"/>
      <c r="AL1879" s="14"/>
      <c r="AM1879" s="16" t="str">
        <f t="shared" si="10"/>
        <v>{s:'638920', v:299 , c:'放デイ３０・定超・未計画・評減・拘減・'},</v>
      </c>
      <c r="AN1879" s="16"/>
    </row>
    <row r="1880" ht="16.5" customHeight="1">
      <c r="A1880" s="29">
        <v>63.0</v>
      </c>
      <c r="B1880" s="30">
        <v>8921.0</v>
      </c>
      <c r="C1880" s="31">
        <v>1878.0</v>
      </c>
      <c r="D1880" s="32" t="s">
        <v>2074</v>
      </c>
      <c r="E1880" s="94"/>
      <c r="F1880" s="94"/>
      <c r="G1880" s="103"/>
      <c r="H1880" s="8"/>
      <c r="I1880" s="8"/>
      <c r="J1880" s="54"/>
      <c r="K1880" s="69"/>
      <c r="L1880" s="65"/>
      <c r="M1880" s="65"/>
      <c r="N1880" s="83"/>
      <c r="O1880" s="125"/>
      <c r="P1880" s="83"/>
      <c r="Q1880" s="132"/>
      <c r="R1880" s="308"/>
      <c r="S1880" s="309"/>
      <c r="T1880" s="83"/>
      <c r="U1880" s="90"/>
      <c r="V1880" s="91"/>
      <c r="W1880" s="305" t="s">
        <v>326</v>
      </c>
      <c r="X1880" s="83" t="s">
        <v>21</v>
      </c>
      <c r="Y1880" s="91" t="str">
        <f>$Y$293</f>
        <v/>
      </c>
      <c r="Z1880" s="88"/>
      <c r="AA1880" s="88"/>
      <c r="AB1880" s="89"/>
      <c r="AC1880" s="87"/>
      <c r="AD1880" s="90"/>
      <c r="AE1880" s="90"/>
      <c r="AF1880" s="91"/>
      <c r="AG1880" s="45">
        <v>246.0</v>
      </c>
      <c r="AH1880" s="79"/>
      <c r="AI1880" s="80"/>
      <c r="AJ1880" s="80"/>
      <c r="AK1880" s="80"/>
      <c r="AL1880" s="14"/>
      <c r="AM1880" s="16" t="str">
        <f t="shared" si="10"/>
        <v>{s:'638921', v:246 , c:'放デイ３０・定超・未計画・開減１・拘減・'},</v>
      </c>
      <c r="AN1880" s="16"/>
    </row>
    <row r="1881" ht="16.5" customHeight="1">
      <c r="A1881" s="29">
        <v>63.0</v>
      </c>
      <c r="B1881" s="30">
        <v>8922.0</v>
      </c>
      <c r="C1881" s="31">
        <v>1879.0</v>
      </c>
      <c r="D1881" s="32" t="s">
        <v>2075</v>
      </c>
      <c r="E1881" s="94"/>
      <c r="F1881" s="94"/>
      <c r="G1881" s="103"/>
      <c r="H1881" s="8"/>
      <c r="I1881" s="8"/>
      <c r="J1881" s="54"/>
      <c r="K1881" s="69"/>
      <c r="L1881" s="65"/>
      <c r="M1881" s="65"/>
      <c r="N1881" s="83"/>
      <c r="O1881" s="125"/>
      <c r="P1881" s="83"/>
      <c r="Q1881" s="132"/>
      <c r="R1881" s="308"/>
      <c r="S1881" s="309"/>
      <c r="T1881" s="83"/>
      <c r="U1881" s="90"/>
      <c r="V1881" s="91"/>
      <c r="W1881" s="306"/>
      <c r="X1881" s="56"/>
      <c r="Y1881" s="72"/>
      <c r="Z1881" s="73" t="s">
        <v>20</v>
      </c>
      <c r="AA1881" s="74" t="s">
        <v>21</v>
      </c>
      <c r="AB1881" s="92">
        <v>0.85</v>
      </c>
      <c r="AC1881" s="87"/>
      <c r="AD1881" s="90"/>
      <c r="AE1881" s="90"/>
      <c r="AF1881" s="91"/>
      <c r="AG1881" s="45">
        <v>208.0</v>
      </c>
      <c r="AH1881" s="79"/>
      <c r="AI1881" s="80"/>
      <c r="AJ1881" s="80"/>
      <c r="AK1881" s="80"/>
      <c r="AL1881" s="14"/>
      <c r="AM1881" s="16" t="str">
        <f t="shared" si="10"/>
        <v>{s:'638922', v:208 , c:'放デイ３０・定超・未計画・開減１・評減・拘減・'},</v>
      </c>
      <c r="AN1881" s="16"/>
    </row>
    <row r="1882" ht="16.5" customHeight="1">
      <c r="A1882" s="29">
        <v>63.0</v>
      </c>
      <c r="B1882" s="30">
        <v>8923.0</v>
      </c>
      <c r="C1882" s="31">
        <v>1880.0</v>
      </c>
      <c r="D1882" s="32" t="s">
        <v>2076</v>
      </c>
      <c r="E1882" s="94"/>
      <c r="F1882" s="94"/>
      <c r="G1882" s="103"/>
      <c r="H1882" s="8"/>
      <c r="I1882" s="8"/>
      <c r="J1882" s="54"/>
      <c r="K1882" s="69"/>
      <c r="L1882" s="65"/>
      <c r="M1882" s="65"/>
      <c r="N1882" s="83"/>
      <c r="O1882" s="125"/>
      <c r="P1882" s="83"/>
      <c r="Q1882" s="132"/>
      <c r="R1882" s="308"/>
      <c r="S1882" s="309"/>
      <c r="T1882" s="83"/>
      <c r="U1882" s="90"/>
      <c r="V1882" s="91"/>
      <c r="W1882" s="305" t="s">
        <v>329</v>
      </c>
      <c r="X1882" s="83" t="s">
        <v>21</v>
      </c>
      <c r="Y1882" s="91" t="str">
        <f>$Y$295</f>
        <v/>
      </c>
      <c r="Z1882" s="77"/>
      <c r="AA1882" s="77"/>
      <c r="AB1882" s="72"/>
      <c r="AC1882" s="87"/>
      <c r="AD1882" s="90"/>
      <c r="AE1882" s="90"/>
      <c r="AF1882" s="91"/>
      <c r="AG1882" s="45">
        <v>299.0</v>
      </c>
      <c r="AH1882" s="79"/>
      <c r="AI1882" s="80"/>
      <c r="AJ1882" s="80"/>
      <c r="AK1882" s="80"/>
      <c r="AL1882" s="14"/>
      <c r="AM1882" s="16" t="str">
        <f t="shared" si="10"/>
        <v>{s:'638923', v:299 , c:'放デイ３０・定超・未計画・開減２・拘減・'},</v>
      </c>
      <c r="AN1882" s="16"/>
    </row>
    <row r="1883" ht="16.5" customHeight="1">
      <c r="A1883" s="29">
        <v>63.0</v>
      </c>
      <c r="B1883" s="30">
        <v>8924.0</v>
      </c>
      <c r="C1883" s="31">
        <v>1881.0</v>
      </c>
      <c r="D1883" s="32" t="s">
        <v>2077</v>
      </c>
      <c r="E1883" s="94"/>
      <c r="F1883" s="94"/>
      <c r="G1883" s="103"/>
      <c r="H1883" s="8"/>
      <c r="I1883" s="8"/>
      <c r="J1883" s="54"/>
      <c r="K1883" s="69"/>
      <c r="L1883" s="65"/>
      <c r="M1883" s="65"/>
      <c r="N1883" s="83"/>
      <c r="O1883" s="125"/>
      <c r="P1883" s="83"/>
      <c r="Q1883" s="132"/>
      <c r="R1883" s="308"/>
      <c r="S1883" s="311"/>
      <c r="T1883" s="56"/>
      <c r="U1883" s="77"/>
      <c r="V1883" s="72"/>
      <c r="W1883" s="306"/>
      <c r="X1883" s="56"/>
      <c r="Y1883" s="72"/>
      <c r="Z1883" s="73" t="s">
        <v>20</v>
      </c>
      <c r="AA1883" s="74" t="s">
        <v>21</v>
      </c>
      <c r="AB1883" s="92">
        <v>0.85</v>
      </c>
      <c r="AC1883" s="93"/>
      <c r="AD1883" s="77"/>
      <c r="AE1883" s="77"/>
      <c r="AF1883" s="72"/>
      <c r="AG1883" s="114">
        <v>253.0</v>
      </c>
      <c r="AH1883" s="79"/>
      <c r="AI1883" s="80"/>
      <c r="AJ1883" s="80"/>
      <c r="AK1883" s="80"/>
      <c r="AL1883" s="14"/>
      <c r="AM1883" s="16" t="str">
        <f t="shared" si="10"/>
        <v>{s:'638924', v:253 , c:'放デイ３０・定超・未計画・開減２・評減・拘減・'},</v>
      </c>
      <c r="AN1883" s="16"/>
    </row>
    <row r="1884" ht="16.5" customHeight="1">
      <c r="A1884" s="29">
        <v>63.0</v>
      </c>
      <c r="B1884" s="30">
        <v>8925.0</v>
      </c>
      <c r="C1884" s="31">
        <v>1882.0</v>
      </c>
      <c r="D1884" s="32" t="s">
        <v>2078</v>
      </c>
      <c r="E1884" s="94"/>
      <c r="F1884" s="94"/>
      <c r="G1884" s="103"/>
      <c r="H1884" s="8"/>
      <c r="I1884" s="8"/>
      <c r="J1884" s="54"/>
      <c r="K1884" s="69"/>
      <c r="L1884" s="65"/>
      <c r="M1884" s="65"/>
      <c r="N1884" s="83"/>
      <c r="O1884" s="125"/>
      <c r="P1884" s="83"/>
      <c r="Q1884" s="132"/>
      <c r="R1884" s="308"/>
      <c r="S1884" s="130" t="s">
        <v>27</v>
      </c>
      <c r="T1884" s="41"/>
      <c r="U1884" s="135"/>
      <c r="V1884" s="68"/>
      <c r="W1884" s="299"/>
      <c r="X1884" s="41"/>
      <c r="Y1884" s="42"/>
      <c r="Z1884" s="43"/>
      <c r="AA1884" s="43"/>
      <c r="AB1884" s="43"/>
      <c r="AC1884" s="288"/>
      <c r="AD1884" s="43"/>
      <c r="AE1884" s="43"/>
      <c r="AF1884" s="44"/>
      <c r="AG1884" s="45">
        <v>256.0</v>
      </c>
      <c r="AH1884" s="79"/>
      <c r="AI1884" s="80"/>
      <c r="AJ1884" s="80"/>
      <c r="AK1884" s="80"/>
      <c r="AL1884" s="14"/>
      <c r="AM1884" s="16" t="str">
        <f t="shared" si="10"/>
        <v>{s:'638925', v:256 , c:'放デイ３０・定超・未計画２・'},</v>
      </c>
      <c r="AN1884" s="16"/>
    </row>
    <row r="1885" ht="16.5" customHeight="1">
      <c r="A1885" s="29">
        <v>63.0</v>
      </c>
      <c r="B1885" s="30">
        <v>8926.0</v>
      </c>
      <c r="C1885" s="31">
        <v>1883.0</v>
      </c>
      <c r="D1885" s="32" t="s">
        <v>2079</v>
      </c>
      <c r="E1885" s="94"/>
      <c r="F1885" s="94"/>
      <c r="G1885" s="103"/>
      <c r="H1885" s="8"/>
      <c r="I1885" s="8"/>
      <c r="J1885" s="54"/>
      <c r="K1885" s="69"/>
      <c r="L1885" s="65"/>
      <c r="M1885" s="65"/>
      <c r="N1885" s="83"/>
      <c r="O1885" s="125"/>
      <c r="P1885" s="83"/>
      <c r="Q1885" s="132"/>
      <c r="R1885" s="308"/>
      <c r="S1885" s="87"/>
      <c r="T1885" s="83" t="s">
        <v>21</v>
      </c>
      <c r="U1885" s="90">
        <v>0.5</v>
      </c>
      <c r="V1885" s="91"/>
      <c r="W1885" s="303"/>
      <c r="X1885" s="56"/>
      <c r="Y1885" s="58"/>
      <c r="Z1885" s="59" t="s">
        <v>20</v>
      </c>
      <c r="AA1885" s="41" t="s">
        <v>21</v>
      </c>
      <c r="AB1885" s="60">
        <v>0.85</v>
      </c>
      <c r="AC1885" s="288"/>
      <c r="AD1885" s="43"/>
      <c r="AE1885" s="43"/>
      <c r="AF1885" s="44"/>
      <c r="AG1885" s="45">
        <v>218.0</v>
      </c>
      <c r="AH1885" s="79"/>
      <c r="AI1885" s="80"/>
      <c r="AJ1885" s="80"/>
      <c r="AK1885" s="80"/>
      <c r="AL1885" s="14"/>
      <c r="AM1885" s="16" t="str">
        <f t="shared" si="10"/>
        <v>{s:'638926', v:218 , c:'放デイ３０・定超・未計画２・評減・'},</v>
      </c>
      <c r="AN1885" s="16"/>
    </row>
    <row r="1886" ht="16.5" customHeight="1">
      <c r="A1886" s="29">
        <v>63.0</v>
      </c>
      <c r="B1886" s="30">
        <v>8927.0</v>
      </c>
      <c r="C1886" s="31">
        <v>1884.0</v>
      </c>
      <c r="D1886" s="32" t="s">
        <v>2080</v>
      </c>
      <c r="E1886" s="94"/>
      <c r="F1886" s="94"/>
      <c r="G1886" s="103"/>
      <c r="H1886" s="8"/>
      <c r="I1886" s="8"/>
      <c r="J1886" s="54"/>
      <c r="K1886" s="69"/>
      <c r="L1886" s="65"/>
      <c r="M1886" s="65"/>
      <c r="N1886" s="83"/>
      <c r="O1886" s="125"/>
      <c r="P1886" s="83"/>
      <c r="Q1886" s="132"/>
      <c r="R1886" s="308"/>
      <c r="S1886" s="87"/>
      <c r="T1886" s="83"/>
      <c r="U1886" s="90"/>
      <c r="V1886" s="91"/>
      <c r="W1886" s="305" t="s">
        <v>326</v>
      </c>
      <c r="X1886" s="41" t="s">
        <v>21</v>
      </c>
      <c r="Y1886" s="68" t="str">
        <f>$Y$293</f>
        <v/>
      </c>
      <c r="Z1886" s="88"/>
      <c r="AA1886" s="88"/>
      <c r="AB1886" s="88"/>
      <c r="AC1886" s="297"/>
      <c r="AD1886" s="88"/>
      <c r="AE1886" s="88"/>
      <c r="AF1886" s="89"/>
      <c r="AG1886" s="45">
        <v>179.0</v>
      </c>
      <c r="AH1886" s="79"/>
      <c r="AI1886" s="80"/>
      <c r="AJ1886" s="80"/>
      <c r="AK1886" s="80"/>
      <c r="AL1886" s="14"/>
      <c r="AM1886" s="16" t="str">
        <f t="shared" si="10"/>
        <v>{s:'638927', v:179 , c:'放デイ３０・定超・未計画２・開減１・'},</v>
      </c>
      <c r="AN1886" s="16"/>
    </row>
    <row r="1887" ht="16.5" customHeight="1">
      <c r="A1887" s="29">
        <v>63.0</v>
      </c>
      <c r="B1887" s="30">
        <v>8928.0</v>
      </c>
      <c r="C1887" s="31">
        <v>1885.0</v>
      </c>
      <c r="D1887" s="32" t="s">
        <v>2081</v>
      </c>
      <c r="E1887" s="94"/>
      <c r="F1887" s="94"/>
      <c r="G1887" s="103"/>
      <c r="H1887" s="8"/>
      <c r="I1887" s="8"/>
      <c r="J1887" s="54"/>
      <c r="K1887" s="69"/>
      <c r="L1887" s="65"/>
      <c r="M1887" s="65"/>
      <c r="N1887" s="83"/>
      <c r="O1887" s="125"/>
      <c r="P1887" s="83"/>
      <c r="Q1887" s="132"/>
      <c r="R1887" s="308"/>
      <c r="S1887" s="87"/>
      <c r="T1887" s="83"/>
      <c r="U1887" s="90"/>
      <c r="V1887" s="91"/>
      <c r="W1887" s="306"/>
      <c r="X1887" s="56"/>
      <c r="Y1887" s="72"/>
      <c r="Z1887" s="73" t="s">
        <v>20</v>
      </c>
      <c r="AA1887" s="74" t="s">
        <v>21</v>
      </c>
      <c r="AB1887" s="75">
        <v>0.85</v>
      </c>
      <c r="AC1887" s="288"/>
      <c r="AD1887" s="43"/>
      <c r="AE1887" s="43"/>
      <c r="AF1887" s="44"/>
      <c r="AG1887" s="45">
        <v>152.0</v>
      </c>
      <c r="AH1887" s="79"/>
      <c r="AI1887" s="80"/>
      <c r="AJ1887" s="80"/>
      <c r="AK1887" s="80"/>
      <c r="AL1887" s="14"/>
      <c r="AM1887" s="16" t="str">
        <f t="shared" si="10"/>
        <v>{s:'638928', v:152 , c:'放デイ３０・定超・未計画２・開減１・評減・'},</v>
      </c>
      <c r="AN1887" s="16"/>
    </row>
    <row r="1888" ht="16.5" customHeight="1">
      <c r="A1888" s="29">
        <v>63.0</v>
      </c>
      <c r="B1888" s="30">
        <v>8929.0</v>
      </c>
      <c r="C1888" s="31">
        <v>1886.0</v>
      </c>
      <c r="D1888" s="32" t="s">
        <v>2082</v>
      </c>
      <c r="E1888" s="94"/>
      <c r="F1888" s="94"/>
      <c r="G1888" s="103"/>
      <c r="H1888" s="8"/>
      <c r="I1888" s="8"/>
      <c r="J1888" s="54"/>
      <c r="K1888" s="69"/>
      <c r="L1888" s="65"/>
      <c r="M1888" s="65"/>
      <c r="N1888" s="83"/>
      <c r="O1888" s="125"/>
      <c r="P1888" s="83"/>
      <c r="Q1888" s="132"/>
      <c r="R1888" s="308"/>
      <c r="S1888" s="309"/>
      <c r="T1888" s="83"/>
      <c r="U1888" s="90"/>
      <c r="V1888" s="91"/>
      <c r="W1888" s="305" t="s">
        <v>329</v>
      </c>
      <c r="X1888" s="41" t="s">
        <v>21</v>
      </c>
      <c r="Y1888" s="68" t="str">
        <f>$Y$295</f>
        <v/>
      </c>
      <c r="Z1888" s="77"/>
      <c r="AA1888" s="77"/>
      <c r="AB1888" s="77"/>
      <c r="AC1888" s="292"/>
      <c r="AD1888" s="77"/>
      <c r="AE1888" s="77"/>
      <c r="AF1888" s="72"/>
      <c r="AG1888" s="45">
        <v>218.0</v>
      </c>
      <c r="AH1888" s="79"/>
      <c r="AI1888" s="80"/>
      <c r="AJ1888" s="80"/>
      <c r="AK1888" s="80"/>
      <c r="AL1888" s="14"/>
      <c r="AM1888" s="16" t="str">
        <f t="shared" si="10"/>
        <v>{s:'638929', v:218 , c:'放デイ３０・定超・未計画２・開減２・'},</v>
      </c>
      <c r="AN1888" s="16"/>
    </row>
    <row r="1889" ht="16.5" customHeight="1">
      <c r="A1889" s="29">
        <v>63.0</v>
      </c>
      <c r="B1889" s="30">
        <v>8930.0</v>
      </c>
      <c r="C1889" s="31">
        <v>1887.0</v>
      </c>
      <c r="D1889" s="32" t="s">
        <v>2083</v>
      </c>
      <c r="E1889" s="94"/>
      <c r="F1889" s="94"/>
      <c r="G1889" s="103"/>
      <c r="H1889" s="8"/>
      <c r="I1889" s="8"/>
      <c r="J1889" s="54"/>
      <c r="K1889" s="69"/>
      <c r="L1889" s="65"/>
      <c r="M1889" s="65"/>
      <c r="N1889" s="83"/>
      <c r="O1889" s="125"/>
      <c r="P1889" s="83"/>
      <c r="Q1889" s="132"/>
      <c r="R1889" s="308"/>
      <c r="S1889" s="309"/>
      <c r="T1889" s="83"/>
      <c r="U1889" s="90"/>
      <c r="V1889" s="91"/>
      <c r="W1889" s="306"/>
      <c r="X1889" s="56"/>
      <c r="Y1889" s="72"/>
      <c r="Z1889" s="73" t="s">
        <v>20</v>
      </c>
      <c r="AA1889" s="74" t="s">
        <v>21</v>
      </c>
      <c r="AB1889" s="75">
        <v>0.85</v>
      </c>
      <c r="AC1889" s="288"/>
      <c r="AD1889" s="43"/>
      <c r="AE1889" s="43"/>
      <c r="AF1889" s="44"/>
      <c r="AG1889" s="45">
        <v>185.0</v>
      </c>
      <c r="AH1889" s="79"/>
      <c r="AI1889" s="80"/>
      <c r="AJ1889" s="80"/>
      <c r="AK1889" s="80"/>
      <c r="AL1889" s="14"/>
      <c r="AM1889" s="16" t="str">
        <f t="shared" si="10"/>
        <v>{s:'638930', v:185 , c:'放デイ３０・定超・未計画２・開減２・評減・'},</v>
      </c>
      <c r="AN1889" s="16"/>
    </row>
    <row r="1890" ht="16.5" customHeight="1">
      <c r="A1890" s="29">
        <v>63.0</v>
      </c>
      <c r="B1890" s="30">
        <v>8931.0</v>
      </c>
      <c r="C1890" s="31">
        <v>1888.0</v>
      </c>
      <c r="D1890" s="32" t="s">
        <v>2084</v>
      </c>
      <c r="E1890" s="94"/>
      <c r="F1890" s="94"/>
      <c r="G1890" s="103"/>
      <c r="H1890" s="8"/>
      <c r="I1890" s="8"/>
      <c r="J1890" s="54"/>
      <c r="K1890" s="69"/>
      <c r="L1890" s="65"/>
      <c r="M1890" s="65"/>
      <c r="N1890" s="83"/>
      <c r="O1890" s="125"/>
      <c r="P1890" s="83"/>
      <c r="Q1890" s="132"/>
      <c r="R1890" s="308"/>
      <c r="S1890" s="309"/>
      <c r="T1890" s="83"/>
      <c r="U1890" s="90"/>
      <c r="V1890" s="91"/>
      <c r="W1890" s="299"/>
      <c r="X1890" s="41"/>
      <c r="Y1890" s="42"/>
      <c r="Z1890" s="43"/>
      <c r="AA1890" s="43"/>
      <c r="AB1890" s="44"/>
      <c r="AC1890" s="82" t="s">
        <v>30</v>
      </c>
      <c r="AD1890" s="83">
        <v>5.0</v>
      </c>
      <c r="AE1890" s="83"/>
      <c r="AF1890" s="84" t="s">
        <v>31</v>
      </c>
      <c r="AG1890" s="45">
        <v>251.0</v>
      </c>
      <c r="AH1890" s="79"/>
      <c r="AI1890" s="80"/>
      <c r="AJ1890" s="80"/>
      <c r="AK1890" s="80"/>
      <c r="AL1890" s="14"/>
      <c r="AM1890" s="16" t="str">
        <f t="shared" si="10"/>
        <v>{s:'638931', v:251 , c:'放デイ３０・定超・未計画２・拘減・'},</v>
      </c>
      <c r="AN1890" s="16"/>
    </row>
    <row r="1891" ht="16.5" customHeight="1">
      <c r="A1891" s="29">
        <v>63.0</v>
      </c>
      <c r="B1891" s="30">
        <v>8932.0</v>
      </c>
      <c r="C1891" s="31">
        <v>1889.0</v>
      </c>
      <c r="D1891" s="32" t="s">
        <v>2085</v>
      </c>
      <c r="E1891" s="94"/>
      <c r="F1891" s="94"/>
      <c r="G1891" s="103"/>
      <c r="H1891" s="8"/>
      <c r="I1891" s="8"/>
      <c r="J1891" s="54"/>
      <c r="K1891" s="69"/>
      <c r="L1891" s="65"/>
      <c r="M1891" s="65"/>
      <c r="N1891" s="83"/>
      <c r="O1891" s="125"/>
      <c r="P1891" s="83"/>
      <c r="Q1891" s="132"/>
      <c r="R1891" s="308"/>
      <c r="S1891" s="310"/>
      <c r="T1891" s="83"/>
      <c r="U1891" s="90"/>
      <c r="V1891" s="90"/>
      <c r="W1891" s="303"/>
      <c r="X1891" s="56"/>
      <c r="Y1891" s="58"/>
      <c r="Z1891" s="59" t="s">
        <v>20</v>
      </c>
      <c r="AA1891" s="41" t="s">
        <v>21</v>
      </c>
      <c r="AB1891" s="86">
        <v>0.85</v>
      </c>
      <c r="AC1891" s="87"/>
      <c r="AD1891" s="83"/>
      <c r="AE1891" s="83"/>
      <c r="AF1891" s="84"/>
      <c r="AG1891" s="45">
        <v>213.0</v>
      </c>
      <c r="AH1891" s="79"/>
      <c r="AI1891" s="80"/>
      <c r="AJ1891" s="80"/>
      <c r="AK1891" s="80"/>
      <c r="AL1891" s="14"/>
      <c r="AM1891" s="16" t="str">
        <f t="shared" si="10"/>
        <v>{s:'638932', v:213 , c:'放デイ３０・定超・未計画２・評減・拘減・'},</v>
      </c>
      <c r="AN1891" s="16"/>
    </row>
    <row r="1892" ht="16.5" customHeight="1">
      <c r="A1892" s="29">
        <v>63.0</v>
      </c>
      <c r="B1892" s="30">
        <v>8933.0</v>
      </c>
      <c r="C1892" s="31">
        <v>1890.0</v>
      </c>
      <c r="D1892" s="32" t="s">
        <v>2086</v>
      </c>
      <c r="E1892" s="94"/>
      <c r="F1892" s="94"/>
      <c r="G1892" s="103"/>
      <c r="H1892" s="8"/>
      <c r="I1892" s="8"/>
      <c r="J1892" s="54"/>
      <c r="K1892" s="69"/>
      <c r="L1892" s="65"/>
      <c r="M1892" s="65"/>
      <c r="N1892" s="83"/>
      <c r="O1892" s="125"/>
      <c r="P1892" s="83"/>
      <c r="Q1892" s="132"/>
      <c r="R1892" s="308"/>
      <c r="S1892" s="310"/>
      <c r="T1892" s="83"/>
      <c r="U1892" s="90"/>
      <c r="V1892" s="90"/>
      <c r="W1892" s="305" t="s">
        <v>326</v>
      </c>
      <c r="X1892" s="83" t="s">
        <v>21</v>
      </c>
      <c r="Y1892" s="91" t="str">
        <f>$Y$293</f>
        <v/>
      </c>
      <c r="Z1892" s="88"/>
      <c r="AA1892" s="88"/>
      <c r="AB1892" s="89"/>
      <c r="AC1892" s="87"/>
      <c r="AD1892" s="90"/>
      <c r="AE1892" s="90"/>
      <c r="AF1892" s="91"/>
      <c r="AG1892" s="45">
        <v>174.0</v>
      </c>
      <c r="AH1892" s="79"/>
      <c r="AI1892" s="80"/>
      <c r="AJ1892" s="80"/>
      <c r="AK1892" s="80"/>
      <c r="AL1892" s="14"/>
      <c r="AM1892" s="16" t="str">
        <f t="shared" si="10"/>
        <v>{s:'638933', v:174 , c:'放デイ３０・定超・未計画２・開減１・拘減・'},</v>
      </c>
      <c r="AN1892" s="16"/>
    </row>
    <row r="1893" ht="16.5" customHeight="1">
      <c r="A1893" s="29">
        <v>63.0</v>
      </c>
      <c r="B1893" s="30">
        <v>8934.0</v>
      </c>
      <c r="C1893" s="31">
        <v>1891.0</v>
      </c>
      <c r="D1893" s="32" t="s">
        <v>2087</v>
      </c>
      <c r="E1893" s="94"/>
      <c r="F1893" s="94"/>
      <c r="G1893" s="103"/>
      <c r="H1893" s="8"/>
      <c r="I1893" s="8"/>
      <c r="J1893" s="54"/>
      <c r="K1893" s="69"/>
      <c r="L1893" s="65"/>
      <c r="M1893" s="65"/>
      <c r="N1893" s="83"/>
      <c r="O1893" s="125"/>
      <c r="P1893" s="83"/>
      <c r="Q1893" s="132"/>
      <c r="R1893" s="308"/>
      <c r="S1893" s="310"/>
      <c r="T1893" s="83"/>
      <c r="U1893" s="90"/>
      <c r="V1893" s="90"/>
      <c r="W1893" s="306"/>
      <c r="X1893" s="56"/>
      <c r="Y1893" s="72"/>
      <c r="Z1893" s="73" t="s">
        <v>20</v>
      </c>
      <c r="AA1893" s="74" t="s">
        <v>21</v>
      </c>
      <c r="AB1893" s="92">
        <v>0.85</v>
      </c>
      <c r="AC1893" s="87"/>
      <c r="AD1893" s="90"/>
      <c r="AE1893" s="90"/>
      <c r="AF1893" s="91"/>
      <c r="AG1893" s="45">
        <v>147.0</v>
      </c>
      <c r="AH1893" s="79"/>
      <c r="AI1893" s="80"/>
      <c r="AJ1893" s="80"/>
      <c r="AK1893" s="80"/>
      <c r="AL1893" s="14"/>
      <c r="AM1893" s="16" t="str">
        <f t="shared" si="10"/>
        <v>{s:'638934', v:147 , c:'放デイ３０・定超・未計画２・開減１・評減・拘減・'},</v>
      </c>
      <c r="AN1893" s="16"/>
    </row>
    <row r="1894" ht="16.5" customHeight="1">
      <c r="A1894" s="29">
        <v>63.0</v>
      </c>
      <c r="B1894" s="30">
        <v>8935.0</v>
      </c>
      <c r="C1894" s="31">
        <v>1892.0</v>
      </c>
      <c r="D1894" s="32" t="s">
        <v>2088</v>
      </c>
      <c r="E1894" s="94"/>
      <c r="F1894" s="94"/>
      <c r="G1894" s="103"/>
      <c r="H1894" s="8"/>
      <c r="I1894" s="8"/>
      <c r="J1894" s="54"/>
      <c r="K1894" s="69"/>
      <c r="L1894" s="65"/>
      <c r="M1894" s="65"/>
      <c r="N1894" s="83"/>
      <c r="O1894" s="125"/>
      <c r="P1894" s="83"/>
      <c r="Q1894" s="132"/>
      <c r="R1894" s="308"/>
      <c r="S1894" s="310"/>
      <c r="T1894" s="83"/>
      <c r="U1894" s="90"/>
      <c r="V1894" s="90"/>
      <c r="W1894" s="305" t="s">
        <v>329</v>
      </c>
      <c r="X1894" s="83" t="s">
        <v>21</v>
      </c>
      <c r="Y1894" s="91" t="str">
        <f>$Y$295</f>
        <v/>
      </c>
      <c r="Z1894" s="77"/>
      <c r="AA1894" s="77"/>
      <c r="AB1894" s="72"/>
      <c r="AC1894" s="87"/>
      <c r="AD1894" s="90"/>
      <c r="AE1894" s="90"/>
      <c r="AF1894" s="91"/>
      <c r="AG1894" s="45">
        <v>213.0</v>
      </c>
      <c r="AH1894" s="79"/>
      <c r="AI1894" s="80"/>
      <c r="AJ1894" s="80"/>
      <c r="AK1894" s="80"/>
      <c r="AL1894" s="14"/>
      <c r="AM1894" s="16" t="str">
        <f t="shared" si="10"/>
        <v>{s:'638935', v:213 , c:'放デイ３０・定超・未計画２・開減２・拘減・'},</v>
      </c>
      <c r="AN1894" s="16"/>
    </row>
    <row r="1895" ht="16.5" customHeight="1">
      <c r="A1895" s="29">
        <v>63.0</v>
      </c>
      <c r="B1895" s="30">
        <v>8936.0</v>
      </c>
      <c r="C1895" s="31">
        <v>1893.0</v>
      </c>
      <c r="D1895" s="32" t="s">
        <v>2089</v>
      </c>
      <c r="E1895" s="94"/>
      <c r="F1895" s="94"/>
      <c r="G1895" s="103"/>
      <c r="H1895" s="8"/>
      <c r="I1895" s="8"/>
      <c r="J1895" s="54"/>
      <c r="K1895" s="69"/>
      <c r="L1895" s="65"/>
      <c r="M1895" s="65"/>
      <c r="N1895" s="83"/>
      <c r="O1895" s="125"/>
      <c r="P1895" s="83"/>
      <c r="Q1895" s="132"/>
      <c r="R1895" s="312"/>
      <c r="S1895" s="310"/>
      <c r="T1895" s="83"/>
      <c r="U1895" s="90"/>
      <c r="V1895" s="90"/>
      <c r="W1895" s="306"/>
      <c r="X1895" s="56"/>
      <c r="Y1895" s="72"/>
      <c r="Z1895" s="73" t="s">
        <v>20</v>
      </c>
      <c r="AA1895" s="74" t="s">
        <v>21</v>
      </c>
      <c r="AB1895" s="92">
        <v>0.85</v>
      </c>
      <c r="AC1895" s="93"/>
      <c r="AD1895" s="77"/>
      <c r="AE1895" s="77"/>
      <c r="AF1895" s="72"/>
      <c r="AG1895" s="45">
        <v>180.0</v>
      </c>
      <c r="AH1895" s="79"/>
      <c r="AI1895" s="80"/>
      <c r="AJ1895" s="80"/>
      <c r="AK1895" s="80"/>
      <c r="AL1895" s="14"/>
      <c r="AM1895" s="16" t="str">
        <f t="shared" si="10"/>
        <v>{s:'638936', v:180 , c:'放デイ３０・定超・未計画２・開減２・評減・拘減・'},</v>
      </c>
      <c r="AN1895" s="16"/>
    </row>
    <row r="1896" ht="16.5" customHeight="1">
      <c r="A1896" s="29">
        <v>63.0</v>
      </c>
      <c r="B1896" s="30">
        <v>8937.0</v>
      </c>
      <c r="C1896" s="31">
        <v>1894.0</v>
      </c>
      <c r="D1896" s="32" t="s">
        <v>2090</v>
      </c>
      <c r="E1896" s="139"/>
      <c r="F1896" s="139"/>
      <c r="G1896" s="94"/>
      <c r="H1896" s="140"/>
      <c r="I1896" s="140"/>
      <c r="J1896" s="95"/>
      <c r="K1896" s="82" t="s">
        <v>38</v>
      </c>
      <c r="L1896" s="96"/>
      <c r="M1896" s="96"/>
      <c r="N1896" s="7"/>
      <c r="O1896" s="52"/>
      <c r="P1896" s="8"/>
      <c r="Q1896" s="54"/>
      <c r="R1896" s="287"/>
      <c r="S1896" s="287"/>
      <c r="T1896" s="7"/>
      <c r="U1896" s="7"/>
      <c r="V1896" s="7"/>
      <c r="W1896" s="299"/>
      <c r="X1896" s="41"/>
      <c r="Y1896" s="42"/>
      <c r="Z1896" s="43"/>
      <c r="AA1896" s="43"/>
      <c r="AB1896" s="43"/>
      <c r="AC1896" s="288"/>
      <c r="AD1896" s="43"/>
      <c r="AE1896" s="43"/>
      <c r="AF1896" s="44"/>
      <c r="AG1896" s="45">
        <v>519.0</v>
      </c>
      <c r="AH1896" s="79"/>
      <c r="AI1896" s="80"/>
      <c r="AJ1896" s="80"/>
      <c r="AK1896" s="80"/>
      <c r="AL1896" s="14"/>
      <c r="AM1896" s="16" t="str">
        <f t="shared" si="10"/>
        <v>{s:'638937', v:519 , c:'放デイ３０・有資格１６・定超・'},</v>
      </c>
      <c r="AN1896" s="16"/>
    </row>
    <row r="1897" ht="16.5" customHeight="1">
      <c r="A1897" s="29">
        <v>63.0</v>
      </c>
      <c r="B1897" s="30">
        <v>8938.0</v>
      </c>
      <c r="C1897" s="31">
        <v>1895.0</v>
      </c>
      <c r="D1897" s="32" t="s">
        <v>2091</v>
      </c>
      <c r="E1897" s="139"/>
      <c r="F1897" s="139"/>
      <c r="G1897" s="94"/>
      <c r="H1897" s="140"/>
      <c r="I1897" s="140"/>
      <c r="J1897" s="95"/>
      <c r="K1897" s="87"/>
      <c r="L1897" s="83">
        <v>12.0</v>
      </c>
      <c r="M1897" s="97" t="s">
        <v>40</v>
      </c>
      <c r="N1897" s="8"/>
      <c r="O1897" s="52"/>
      <c r="P1897" s="8"/>
      <c r="Q1897" s="54"/>
      <c r="R1897" s="302"/>
      <c r="S1897" s="302"/>
      <c r="T1897" s="8"/>
      <c r="U1897" s="8"/>
      <c r="V1897" s="8"/>
      <c r="W1897" s="303"/>
      <c r="X1897" s="56"/>
      <c r="Y1897" s="58"/>
      <c r="Z1897" s="59" t="s">
        <v>20</v>
      </c>
      <c r="AA1897" s="41" t="s">
        <v>21</v>
      </c>
      <c r="AB1897" s="60">
        <v>0.85</v>
      </c>
      <c r="AC1897" s="288"/>
      <c r="AD1897" s="43"/>
      <c r="AE1897" s="43"/>
      <c r="AF1897" s="44"/>
      <c r="AG1897" s="45">
        <v>441.0</v>
      </c>
      <c r="AH1897" s="79"/>
      <c r="AI1897" s="80"/>
      <c r="AJ1897" s="80"/>
      <c r="AK1897" s="80"/>
      <c r="AL1897" s="14"/>
      <c r="AM1897" s="16" t="str">
        <f t="shared" si="10"/>
        <v>{s:'638938', v:441 , c:'放デイ３０・有資格１６・定超・評減・'},</v>
      </c>
      <c r="AN1897" s="16"/>
    </row>
    <row r="1898" ht="16.5" customHeight="1">
      <c r="A1898" s="29">
        <v>63.0</v>
      </c>
      <c r="B1898" s="30">
        <v>8939.0</v>
      </c>
      <c r="C1898" s="31">
        <v>1896.0</v>
      </c>
      <c r="D1898" s="32" t="s">
        <v>2092</v>
      </c>
      <c r="E1898" s="139"/>
      <c r="F1898" s="139"/>
      <c r="G1898" s="94"/>
      <c r="H1898" s="140"/>
      <c r="I1898" s="140"/>
      <c r="J1898" s="95"/>
      <c r="K1898" s="87"/>
      <c r="L1898" s="65"/>
      <c r="M1898" s="83"/>
      <c r="N1898" s="294"/>
      <c r="O1898" s="295"/>
      <c r="P1898" s="294"/>
      <c r="Q1898" s="100"/>
      <c r="R1898" s="304"/>
      <c r="S1898" s="304"/>
      <c r="T1898" s="8"/>
      <c r="U1898" s="8"/>
      <c r="V1898" s="8"/>
      <c r="W1898" s="305" t="s">
        <v>326</v>
      </c>
      <c r="X1898" s="41" t="s">
        <v>21</v>
      </c>
      <c r="Y1898" s="68" t="str">
        <f>$Y$293</f>
        <v/>
      </c>
      <c r="Z1898" s="88"/>
      <c r="AA1898" s="88"/>
      <c r="AB1898" s="88"/>
      <c r="AC1898" s="297"/>
      <c r="AD1898" s="88"/>
      <c r="AE1898" s="88"/>
      <c r="AF1898" s="89"/>
      <c r="AG1898" s="45">
        <v>363.0</v>
      </c>
      <c r="AH1898" s="79"/>
      <c r="AI1898" s="80"/>
      <c r="AJ1898" s="80"/>
      <c r="AK1898" s="80"/>
      <c r="AL1898" s="14"/>
      <c r="AM1898" s="16" t="str">
        <f t="shared" si="10"/>
        <v>{s:'638939', v:363 , c:'放デイ３０・有資格１６・定超・開減１・'},</v>
      </c>
      <c r="AN1898" s="16"/>
    </row>
    <row r="1899" ht="16.5" customHeight="1">
      <c r="A1899" s="29">
        <v>63.0</v>
      </c>
      <c r="B1899" s="30">
        <v>8940.0</v>
      </c>
      <c r="C1899" s="31">
        <v>1897.0</v>
      </c>
      <c r="D1899" s="32" t="s">
        <v>2093</v>
      </c>
      <c r="E1899" s="139"/>
      <c r="F1899" s="139"/>
      <c r="G1899" s="94"/>
      <c r="H1899" s="140"/>
      <c r="I1899" s="140"/>
      <c r="J1899" s="95"/>
      <c r="K1899" s="87"/>
      <c r="L1899" s="65"/>
      <c r="M1899" s="83"/>
      <c r="N1899" s="294"/>
      <c r="O1899" s="295"/>
      <c r="P1899" s="294"/>
      <c r="Q1899" s="100"/>
      <c r="R1899" s="304"/>
      <c r="S1899" s="304"/>
      <c r="T1899" s="8"/>
      <c r="U1899" s="8"/>
      <c r="V1899" s="8"/>
      <c r="W1899" s="306"/>
      <c r="X1899" s="56"/>
      <c r="Y1899" s="72"/>
      <c r="Z1899" s="73" t="s">
        <v>20</v>
      </c>
      <c r="AA1899" s="74" t="s">
        <v>21</v>
      </c>
      <c r="AB1899" s="75">
        <v>0.85</v>
      </c>
      <c r="AC1899" s="288"/>
      <c r="AD1899" s="43"/>
      <c r="AE1899" s="43"/>
      <c r="AF1899" s="44"/>
      <c r="AG1899" s="45">
        <v>309.0</v>
      </c>
      <c r="AH1899" s="79"/>
      <c r="AI1899" s="80"/>
      <c r="AJ1899" s="80"/>
      <c r="AK1899" s="80"/>
      <c r="AL1899" s="14"/>
      <c r="AM1899" s="16" t="str">
        <f t="shared" si="10"/>
        <v>{s:'638940', v:309 , c:'放デイ３０・有資格１６・定超・開減１・評減・'},</v>
      </c>
      <c r="AN1899" s="16"/>
    </row>
    <row r="1900" ht="16.5" customHeight="1">
      <c r="A1900" s="29">
        <v>63.0</v>
      </c>
      <c r="B1900" s="30">
        <v>8941.0</v>
      </c>
      <c r="C1900" s="31">
        <v>1898.0</v>
      </c>
      <c r="D1900" s="32" t="s">
        <v>2094</v>
      </c>
      <c r="E1900" s="139"/>
      <c r="F1900" s="139"/>
      <c r="G1900" s="94"/>
      <c r="H1900" s="140"/>
      <c r="I1900" s="140"/>
      <c r="J1900" s="95"/>
      <c r="K1900" s="69"/>
      <c r="L1900" s="65"/>
      <c r="M1900" s="83"/>
      <c r="N1900" s="294"/>
      <c r="O1900" s="295"/>
      <c r="P1900" s="294"/>
      <c r="Q1900" s="100"/>
      <c r="R1900" s="304"/>
      <c r="S1900" s="304"/>
      <c r="T1900" s="8"/>
      <c r="U1900" s="8"/>
      <c r="V1900" s="8"/>
      <c r="W1900" s="305" t="s">
        <v>329</v>
      </c>
      <c r="X1900" s="41" t="s">
        <v>21</v>
      </c>
      <c r="Y1900" s="68" t="str">
        <f>$Y$295</f>
        <v/>
      </c>
      <c r="Z1900" s="77"/>
      <c r="AA1900" s="77"/>
      <c r="AB1900" s="77"/>
      <c r="AC1900" s="292"/>
      <c r="AD1900" s="77"/>
      <c r="AE1900" s="77"/>
      <c r="AF1900" s="72"/>
      <c r="AG1900" s="45">
        <v>441.0</v>
      </c>
      <c r="AH1900" s="79"/>
      <c r="AI1900" s="80"/>
      <c r="AJ1900" s="80"/>
      <c r="AK1900" s="80"/>
      <c r="AL1900" s="14"/>
      <c r="AM1900" s="16" t="str">
        <f t="shared" si="10"/>
        <v>{s:'638941', v:441 , c:'放デイ３０・有資格１６・定超・開減２・'},</v>
      </c>
      <c r="AN1900" s="16"/>
    </row>
    <row r="1901" ht="16.5" customHeight="1">
      <c r="A1901" s="29">
        <v>63.0</v>
      </c>
      <c r="B1901" s="30">
        <v>8942.0</v>
      </c>
      <c r="C1901" s="31">
        <v>1899.0</v>
      </c>
      <c r="D1901" s="32" t="s">
        <v>2095</v>
      </c>
      <c r="E1901" s="139"/>
      <c r="F1901" s="139"/>
      <c r="G1901" s="94"/>
      <c r="H1901" s="140"/>
      <c r="I1901" s="140"/>
      <c r="J1901" s="95"/>
      <c r="K1901" s="69"/>
      <c r="L1901" s="65"/>
      <c r="M1901" s="83"/>
      <c r="N1901" s="294"/>
      <c r="O1901" s="295"/>
      <c r="P1901" s="294"/>
      <c r="Q1901" s="100"/>
      <c r="R1901" s="304"/>
      <c r="S1901" s="304"/>
      <c r="T1901" s="8"/>
      <c r="U1901" s="8"/>
      <c r="V1901" s="8"/>
      <c r="W1901" s="306"/>
      <c r="X1901" s="56"/>
      <c r="Y1901" s="72"/>
      <c r="Z1901" s="73" t="s">
        <v>20</v>
      </c>
      <c r="AA1901" s="74" t="s">
        <v>21</v>
      </c>
      <c r="AB1901" s="75">
        <v>0.85</v>
      </c>
      <c r="AC1901" s="288"/>
      <c r="AD1901" s="43"/>
      <c r="AE1901" s="43"/>
      <c r="AF1901" s="44"/>
      <c r="AG1901" s="45">
        <v>375.0</v>
      </c>
      <c r="AH1901" s="79"/>
      <c r="AI1901" s="80"/>
      <c r="AJ1901" s="80"/>
      <c r="AK1901" s="80"/>
      <c r="AL1901" s="14"/>
      <c r="AM1901" s="16" t="str">
        <f t="shared" si="10"/>
        <v>{s:'638942', v:375 , c:'放デイ３０・有資格１６・定超・開減２・評減・'},</v>
      </c>
      <c r="AN1901" s="16"/>
    </row>
    <row r="1902" ht="16.5" customHeight="1">
      <c r="A1902" s="29">
        <v>63.0</v>
      </c>
      <c r="B1902" s="30">
        <v>8943.0</v>
      </c>
      <c r="C1902" s="31">
        <v>1900.0</v>
      </c>
      <c r="D1902" s="32" t="s">
        <v>2096</v>
      </c>
      <c r="E1902" s="139"/>
      <c r="F1902" s="139"/>
      <c r="G1902" s="94"/>
      <c r="H1902" s="140"/>
      <c r="I1902" s="140"/>
      <c r="J1902" s="95"/>
      <c r="K1902" s="69"/>
      <c r="L1902" s="65"/>
      <c r="M1902" s="83"/>
      <c r="N1902" s="294"/>
      <c r="O1902" s="295"/>
      <c r="P1902" s="294"/>
      <c r="Q1902" s="100"/>
      <c r="R1902" s="304"/>
      <c r="S1902" s="304"/>
      <c r="T1902" s="8"/>
      <c r="U1902" s="8"/>
      <c r="V1902" s="8"/>
      <c r="W1902" s="299"/>
      <c r="X1902" s="41"/>
      <c r="Y1902" s="42"/>
      <c r="Z1902" s="43"/>
      <c r="AA1902" s="43"/>
      <c r="AB1902" s="44"/>
      <c r="AC1902" s="82" t="s">
        <v>30</v>
      </c>
      <c r="AD1902" s="83">
        <v>5.0</v>
      </c>
      <c r="AE1902" s="83"/>
      <c r="AF1902" s="84" t="s">
        <v>31</v>
      </c>
      <c r="AG1902" s="45">
        <v>514.0</v>
      </c>
      <c r="AH1902" s="79"/>
      <c r="AI1902" s="80"/>
      <c r="AJ1902" s="80"/>
      <c r="AK1902" s="80"/>
      <c r="AL1902" s="14"/>
      <c r="AM1902" s="16" t="str">
        <f t="shared" si="10"/>
        <v>{s:'638943', v:514 , c:'放デイ３０・有資格１６・定超・拘減・'},</v>
      </c>
      <c r="AN1902" s="16"/>
    </row>
    <row r="1903" ht="16.5" customHeight="1">
      <c r="A1903" s="29">
        <v>63.0</v>
      </c>
      <c r="B1903" s="30">
        <v>8944.0</v>
      </c>
      <c r="C1903" s="31">
        <v>1901.0</v>
      </c>
      <c r="D1903" s="32" t="s">
        <v>2097</v>
      </c>
      <c r="E1903" s="139"/>
      <c r="F1903" s="139"/>
      <c r="G1903" s="94"/>
      <c r="H1903" s="140"/>
      <c r="I1903" s="140"/>
      <c r="J1903" s="95"/>
      <c r="K1903" s="69"/>
      <c r="L1903" s="65"/>
      <c r="M1903" s="83"/>
      <c r="N1903" s="294"/>
      <c r="O1903" s="295"/>
      <c r="P1903" s="294"/>
      <c r="Q1903" s="100"/>
      <c r="R1903" s="304"/>
      <c r="S1903" s="304"/>
      <c r="T1903" s="8"/>
      <c r="U1903" s="8"/>
      <c r="V1903" s="8"/>
      <c r="W1903" s="303"/>
      <c r="X1903" s="56"/>
      <c r="Y1903" s="58"/>
      <c r="Z1903" s="59" t="s">
        <v>20</v>
      </c>
      <c r="AA1903" s="41" t="s">
        <v>21</v>
      </c>
      <c r="AB1903" s="86">
        <v>0.85</v>
      </c>
      <c r="AC1903" s="87"/>
      <c r="AD1903" s="83"/>
      <c r="AE1903" s="83"/>
      <c r="AF1903" s="84"/>
      <c r="AG1903" s="45">
        <v>436.0</v>
      </c>
      <c r="AH1903" s="79"/>
      <c r="AI1903" s="80"/>
      <c r="AJ1903" s="80"/>
      <c r="AK1903" s="80"/>
      <c r="AL1903" s="14"/>
      <c r="AM1903" s="16" t="str">
        <f t="shared" si="10"/>
        <v>{s:'638944', v:436 , c:'放デイ３０・有資格１６・定超・評減・拘減・'},</v>
      </c>
      <c r="AN1903" s="16"/>
    </row>
    <row r="1904" ht="16.5" customHeight="1">
      <c r="A1904" s="29">
        <v>63.0</v>
      </c>
      <c r="B1904" s="30">
        <v>8945.0</v>
      </c>
      <c r="C1904" s="31">
        <v>1902.0</v>
      </c>
      <c r="D1904" s="32" t="s">
        <v>2098</v>
      </c>
      <c r="E1904" s="139"/>
      <c r="F1904" s="139"/>
      <c r="G1904" s="94"/>
      <c r="H1904" s="140"/>
      <c r="I1904" s="140"/>
      <c r="J1904" s="95"/>
      <c r="K1904" s="69"/>
      <c r="L1904" s="65"/>
      <c r="M1904" s="83"/>
      <c r="N1904" s="294"/>
      <c r="O1904" s="295"/>
      <c r="P1904" s="294"/>
      <c r="Q1904" s="100"/>
      <c r="R1904" s="304"/>
      <c r="S1904" s="304"/>
      <c r="T1904" s="8"/>
      <c r="U1904" s="8"/>
      <c r="V1904" s="8"/>
      <c r="W1904" s="305" t="s">
        <v>326</v>
      </c>
      <c r="X1904" s="83" t="s">
        <v>21</v>
      </c>
      <c r="Y1904" s="91">
        <v>0.7</v>
      </c>
      <c r="Z1904" s="88"/>
      <c r="AA1904" s="88"/>
      <c r="AB1904" s="89"/>
      <c r="AC1904" s="87"/>
      <c r="AD1904" s="90"/>
      <c r="AE1904" s="90"/>
      <c r="AF1904" s="91"/>
      <c r="AG1904" s="45">
        <v>358.0</v>
      </c>
      <c r="AH1904" s="79"/>
      <c r="AI1904" s="80"/>
      <c r="AJ1904" s="80"/>
      <c r="AK1904" s="80"/>
      <c r="AL1904" s="14"/>
      <c r="AM1904" s="16" t="str">
        <f t="shared" si="10"/>
        <v>{s:'638945', v:358 , c:'放デイ３０・有資格１６・定超・開減１・拘減・'},</v>
      </c>
      <c r="AN1904" s="16"/>
    </row>
    <row r="1905" ht="16.5" customHeight="1">
      <c r="A1905" s="29">
        <v>63.0</v>
      </c>
      <c r="B1905" s="30">
        <v>8946.0</v>
      </c>
      <c r="C1905" s="31">
        <v>1903.0</v>
      </c>
      <c r="D1905" s="32" t="s">
        <v>2099</v>
      </c>
      <c r="E1905" s="139"/>
      <c r="F1905" s="139"/>
      <c r="G1905" s="94"/>
      <c r="H1905" s="140"/>
      <c r="I1905" s="140"/>
      <c r="J1905" s="95"/>
      <c r="K1905" s="69"/>
      <c r="L1905" s="65"/>
      <c r="M1905" s="83"/>
      <c r="N1905" s="294"/>
      <c r="O1905" s="295"/>
      <c r="P1905" s="294"/>
      <c r="Q1905" s="100"/>
      <c r="R1905" s="304"/>
      <c r="S1905" s="304"/>
      <c r="T1905" s="8"/>
      <c r="U1905" s="8"/>
      <c r="V1905" s="8"/>
      <c r="W1905" s="306"/>
      <c r="X1905" s="56"/>
      <c r="Y1905" s="72"/>
      <c r="Z1905" s="73" t="s">
        <v>20</v>
      </c>
      <c r="AA1905" s="74" t="s">
        <v>21</v>
      </c>
      <c r="AB1905" s="92">
        <v>0.85</v>
      </c>
      <c r="AC1905" s="87"/>
      <c r="AD1905" s="90"/>
      <c r="AE1905" s="90"/>
      <c r="AF1905" s="91"/>
      <c r="AG1905" s="45">
        <v>304.0</v>
      </c>
      <c r="AH1905" s="79"/>
      <c r="AI1905" s="80"/>
      <c r="AJ1905" s="80"/>
      <c r="AK1905" s="80"/>
      <c r="AL1905" s="14"/>
      <c r="AM1905" s="16" t="str">
        <f t="shared" si="10"/>
        <v>{s:'638946', v:304 , c:'放デイ３０・有資格１６・定超・開減１・評減・拘減・'},</v>
      </c>
      <c r="AN1905" s="16"/>
    </row>
    <row r="1906" ht="16.5" customHeight="1">
      <c r="A1906" s="29">
        <v>63.0</v>
      </c>
      <c r="B1906" s="30">
        <v>8947.0</v>
      </c>
      <c r="C1906" s="31">
        <v>1904.0</v>
      </c>
      <c r="D1906" s="32" t="s">
        <v>2100</v>
      </c>
      <c r="E1906" s="139"/>
      <c r="F1906" s="139"/>
      <c r="G1906" s="94"/>
      <c r="H1906" s="140"/>
      <c r="I1906" s="140"/>
      <c r="J1906" s="95"/>
      <c r="K1906" s="69"/>
      <c r="L1906" s="65"/>
      <c r="M1906" s="83"/>
      <c r="N1906" s="294"/>
      <c r="O1906" s="295"/>
      <c r="P1906" s="294"/>
      <c r="Q1906" s="100"/>
      <c r="R1906" s="304"/>
      <c r="S1906" s="304"/>
      <c r="T1906" s="8"/>
      <c r="U1906" s="8"/>
      <c r="V1906" s="8"/>
      <c r="W1906" s="305" t="s">
        <v>329</v>
      </c>
      <c r="X1906" s="83" t="s">
        <v>21</v>
      </c>
      <c r="Y1906" s="91">
        <v>0.85</v>
      </c>
      <c r="Z1906" s="77"/>
      <c r="AA1906" s="77"/>
      <c r="AB1906" s="72"/>
      <c r="AC1906" s="87"/>
      <c r="AD1906" s="90"/>
      <c r="AE1906" s="90"/>
      <c r="AF1906" s="91"/>
      <c r="AG1906" s="45">
        <v>436.0</v>
      </c>
      <c r="AH1906" s="79"/>
      <c r="AI1906" s="80"/>
      <c r="AJ1906" s="80"/>
      <c r="AK1906" s="80"/>
      <c r="AL1906" s="14"/>
      <c r="AM1906" s="16" t="str">
        <f t="shared" si="10"/>
        <v>{s:'638947', v:436 , c:'放デイ３０・有資格１６・定超・開減２・拘減・'},</v>
      </c>
      <c r="AN1906" s="16"/>
    </row>
    <row r="1907" ht="16.5" customHeight="1">
      <c r="A1907" s="29">
        <v>63.0</v>
      </c>
      <c r="B1907" s="30">
        <v>8948.0</v>
      </c>
      <c r="C1907" s="31">
        <v>1905.0</v>
      </c>
      <c r="D1907" s="32" t="s">
        <v>2101</v>
      </c>
      <c r="E1907" s="139"/>
      <c r="F1907" s="139"/>
      <c r="G1907" s="94"/>
      <c r="H1907" s="140"/>
      <c r="I1907" s="140"/>
      <c r="J1907" s="95"/>
      <c r="K1907" s="69"/>
      <c r="L1907" s="65"/>
      <c r="M1907" s="83"/>
      <c r="N1907" s="294"/>
      <c r="O1907" s="295"/>
      <c r="P1907" s="294"/>
      <c r="Q1907" s="100"/>
      <c r="R1907" s="304"/>
      <c r="S1907" s="304"/>
      <c r="T1907" s="8"/>
      <c r="U1907" s="8"/>
      <c r="V1907" s="8"/>
      <c r="W1907" s="306"/>
      <c r="X1907" s="56"/>
      <c r="Y1907" s="72"/>
      <c r="Z1907" s="73" t="s">
        <v>20</v>
      </c>
      <c r="AA1907" s="74" t="s">
        <v>21</v>
      </c>
      <c r="AB1907" s="92">
        <v>0.85</v>
      </c>
      <c r="AC1907" s="93"/>
      <c r="AD1907" s="77"/>
      <c r="AE1907" s="77"/>
      <c r="AF1907" s="72"/>
      <c r="AG1907" s="45">
        <v>370.0</v>
      </c>
      <c r="AH1907" s="79"/>
      <c r="AI1907" s="80"/>
      <c r="AJ1907" s="80"/>
      <c r="AK1907" s="80"/>
      <c r="AL1907" s="14"/>
      <c r="AM1907" s="16" t="str">
        <f t="shared" si="10"/>
        <v>{s:'638948', v:370 , c:'放デイ３０・有資格１６・定超・開減２・評減・拘減・'},</v>
      </c>
      <c r="AN1907" s="16"/>
    </row>
    <row r="1908" ht="16.5" customHeight="1">
      <c r="A1908" s="29">
        <v>63.0</v>
      </c>
      <c r="B1908" s="30">
        <v>8949.0</v>
      </c>
      <c r="C1908" s="31">
        <v>1906.0</v>
      </c>
      <c r="D1908" s="32" t="s">
        <v>2102</v>
      </c>
      <c r="E1908" s="139"/>
      <c r="F1908" s="139"/>
      <c r="G1908" s="307"/>
      <c r="H1908" s="98"/>
      <c r="I1908" s="8"/>
      <c r="J1908" s="54"/>
      <c r="K1908" s="69"/>
      <c r="L1908" s="65"/>
      <c r="M1908" s="65"/>
      <c r="N1908" s="294"/>
      <c r="O1908" s="295"/>
      <c r="P1908" s="294"/>
      <c r="Q1908" s="100"/>
      <c r="R1908" s="33" t="s">
        <v>23</v>
      </c>
      <c r="S1908" s="130" t="s">
        <v>24</v>
      </c>
      <c r="T1908" s="7"/>
      <c r="U1908" s="7"/>
      <c r="V1908" s="39"/>
      <c r="W1908" s="299"/>
      <c r="X1908" s="41"/>
      <c r="Y1908" s="42"/>
      <c r="Z1908" s="43"/>
      <c r="AA1908" s="43"/>
      <c r="AB1908" s="43"/>
      <c r="AC1908" s="288"/>
      <c r="AD1908" s="43"/>
      <c r="AE1908" s="43"/>
      <c r="AF1908" s="44"/>
      <c r="AG1908" s="45">
        <v>363.0</v>
      </c>
      <c r="AH1908" s="79"/>
      <c r="AI1908" s="80"/>
      <c r="AJ1908" s="80"/>
      <c r="AK1908" s="80"/>
      <c r="AL1908" s="14"/>
      <c r="AM1908" s="16" t="str">
        <f t="shared" si="10"/>
        <v>{s:'638949', v:363 , c:'放デイ３０・有資格１６・定超・未計画・'},</v>
      </c>
      <c r="AN1908" s="16"/>
    </row>
    <row r="1909" ht="16.5" customHeight="1">
      <c r="A1909" s="29">
        <v>63.0</v>
      </c>
      <c r="B1909" s="30">
        <v>8950.0</v>
      </c>
      <c r="C1909" s="31">
        <v>1907.0</v>
      </c>
      <c r="D1909" s="32" t="s">
        <v>2103</v>
      </c>
      <c r="E1909" s="139"/>
      <c r="F1909" s="139"/>
      <c r="G1909" s="307"/>
      <c r="H1909" s="98"/>
      <c r="I1909" s="8"/>
      <c r="J1909" s="54"/>
      <c r="K1909" s="69"/>
      <c r="L1909" s="83"/>
      <c r="M1909" s="97"/>
      <c r="N1909" s="294"/>
      <c r="O1909" s="295"/>
      <c r="P1909" s="294"/>
      <c r="Q1909" s="100"/>
      <c r="R1909" s="131"/>
      <c r="S1909" s="87"/>
      <c r="T1909" s="83" t="s">
        <v>21</v>
      </c>
      <c r="U1909" s="90">
        <v>0.7</v>
      </c>
      <c r="V1909" s="54"/>
      <c r="W1909" s="303"/>
      <c r="X1909" s="56"/>
      <c r="Y1909" s="58"/>
      <c r="Z1909" s="59" t="s">
        <v>20</v>
      </c>
      <c r="AA1909" s="41" t="s">
        <v>21</v>
      </c>
      <c r="AB1909" s="60">
        <v>0.85</v>
      </c>
      <c r="AC1909" s="288"/>
      <c r="AD1909" s="43"/>
      <c r="AE1909" s="43"/>
      <c r="AF1909" s="44"/>
      <c r="AG1909" s="45">
        <v>309.0</v>
      </c>
      <c r="AH1909" s="79"/>
      <c r="AI1909" s="80"/>
      <c r="AJ1909" s="80"/>
      <c r="AK1909" s="80"/>
      <c r="AL1909" s="14"/>
      <c r="AM1909" s="16" t="str">
        <f t="shared" si="10"/>
        <v>{s:'638950', v:309 , c:'放デイ３０・有資格１６・定超・未計画・評減・'},</v>
      </c>
      <c r="AN1909" s="16"/>
    </row>
    <row r="1910" ht="16.5" customHeight="1">
      <c r="A1910" s="29">
        <v>63.0</v>
      </c>
      <c r="B1910" s="30">
        <v>8951.0</v>
      </c>
      <c r="C1910" s="31">
        <v>1908.0</v>
      </c>
      <c r="D1910" s="32" t="s">
        <v>2104</v>
      </c>
      <c r="E1910" s="94"/>
      <c r="F1910" s="94"/>
      <c r="G1910" s="103"/>
      <c r="H1910" s="8"/>
      <c r="I1910" s="8"/>
      <c r="J1910" s="54"/>
      <c r="K1910" s="69"/>
      <c r="L1910" s="65"/>
      <c r="M1910" s="65"/>
      <c r="N1910" s="83"/>
      <c r="O1910" s="125"/>
      <c r="P1910" s="83"/>
      <c r="Q1910" s="132"/>
      <c r="R1910" s="131"/>
      <c r="S1910" s="87"/>
      <c r="T1910" s="83"/>
      <c r="U1910" s="90"/>
      <c r="V1910" s="91"/>
      <c r="W1910" s="305" t="s">
        <v>326</v>
      </c>
      <c r="X1910" s="41" t="s">
        <v>21</v>
      </c>
      <c r="Y1910" s="68" t="str">
        <f>$Y$293</f>
        <v/>
      </c>
      <c r="Z1910" s="88"/>
      <c r="AA1910" s="88"/>
      <c r="AB1910" s="88"/>
      <c r="AC1910" s="297"/>
      <c r="AD1910" s="88"/>
      <c r="AE1910" s="88"/>
      <c r="AF1910" s="89"/>
      <c r="AG1910" s="45">
        <v>254.0</v>
      </c>
      <c r="AH1910" s="79"/>
      <c r="AI1910" s="80"/>
      <c r="AJ1910" s="80"/>
      <c r="AK1910" s="80"/>
      <c r="AL1910" s="14"/>
      <c r="AM1910" s="16" t="str">
        <f t="shared" si="10"/>
        <v>{s:'638951', v:254 , c:'放デイ３０・有資格１６・定超・未計画・開減１・'},</v>
      </c>
      <c r="AN1910" s="16"/>
    </row>
    <row r="1911" ht="16.5" customHeight="1">
      <c r="A1911" s="29">
        <v>63.0</v>
      </c>
      <c r="B1911" s="30">
        <v>8952.0</v>
      </c>
      <c r="C1911" s="31">
        <v>1909.0</v>
      </c>
      <c r="D1911" s="32" t="s">
        <v>2105</v>
      </c>
      <c r="E1911" s="94"/>
      <c r="F1911" s="94"/>
      <c r="G1911" s="103"/>
      <c r="H1911" s="8"/>
      <c r="I1911" s="8"/>
      <c r="J1911" s="54"/>
      <c r="K1911" s="69"/>
      <c r="L1911" s="65"/>
      <c r="M1911" s="65"/>
      <c r="N1911" s="83"/>
      <c r="O1911" s="125"/>
      <c r="P1911" s="83"/>
      <c r="Q1911" s="132"/>
      <c r="R1911" s="131"/>
      <c r="S1911" s="87"/>
      <c r="T1911" s="83"/>
      <c r="U1911" s="90"/>
      <c r="V1911" s="91"/>
      <c r="W1911" s="306"/>
      <c r="X1911" s="56"/>
      <c r="Y1911" s="72"/>
      <c r="Z1911" s="73" t="s">
        <v>20</v>
      </c>
      <c r="AA1911" s="74" t="s">
        <v>21</v>
      </c>
      <c r="AB1911" s="75">
        <v>0.85</v>
      </c>
      <c r="AC1911" s="288"/>
      <c r="AD1911" s="43"/>
      <c r="AE1911" s="43"/>
      <c r="AF1911" s="44"/>
      <c r="AG1911" s="45">
        <v>216.0</v>
      </c>
      <c r="AH1911" s="79"/>
      <c r="AI1911" s="80"/>
      <c r="AJ1911" s="80"/>
      <c r="AK1911" s="80"/>
      <c r="AL1911" s="14"/>
      <c r="AM1911" s="16" t="str">
        <f t="shared" si="10"/>
        <v>{s:'638952', v:216 , c:'放デイ３０・有資格１６・定超・未計画・開減１・評減・'},</v>
      </c>
      <c r="AN1911" s="16"/>
    </row>
    <row r="1912" ht="16.5" customHeight="1">
      <c r="A1912" s="29">
        <v>63.0</v>
      </c>
      <c r="B1912" s="30">
        <v>8953.0</v>
      </c>
      <c r="C1912" s="31">
        <v>1910.0</v>
      </c>
      <c r="D1912" s="32" t="s">
        <v>2106</v>
      </c>
      <c r="E1912" s="94"/>
      <c r="F1912" s="94"/>
      <c r="G1912" s="103"/>
      <c r="H1912" s="8"/>
      <c r="I1912" s="8"/>
      <c r="J1912" s="54"/>
      <c r="K1912" s="69"/>
      <c r="L1912" s="65"/>
      <c r="M1912" s="65"/>
      <c r="N1912" s="83"/>
      <c r="O1912" s="125"/>
      <c r="P1912" s="83"/>
      <c r="Q1912" s="132"/>
      <c r="R1912" s="131"/>
      <c r="S1912" s="87"/>
      <c r="T1912" s="83"/>
      <c r="U1912" s="90"/>
      <c r="V1912" s="91"/>
      <c r="W1912" s="305" t="s">
        <v>329</v>
      </c>
      <c r="X1912" s="41" t="s">
        <v>21</v>
      </c>
      <c r="Y1912" s="68" t="str">
        <f>$Y$295</f>
        <v/>
      </c>
      <c r="Z1912" s="77"/>
      <c r="AA1912" s="77"/>
      <c r="AB1912" s="77"/>
      <c r="AC1912" s="292"/>
      <c r="AD1912" s="77"/>
      <c r="AE1912" s="77"/>
      <c r="AF1912" s="72"/>
      <c r="AG1912" s="45">
        <v>309.0</v>
      </c>
      <c r="AH1912" s="79"/>
      <c r="AI1912" s="80"/>
      <c r="AJ1912" s="80"/>
      <c r="AK1912" s="80"/>
      <c r="AL1912" s="14"/>
      <c r="AM1912" s="16" t="str">
        <f t="shared" si="10"/>
        <v>{s:'638953', v:309 , c:'放デイ３０・有資格１６・定超・未計画・開減２・'},</v>
      </c>
      <c r="AN1912" s="16"/>
    </row>
    <row r="1913" ht="16.5" customHeight="1">
      <c r="A1913" s="29">
        <v>63.0</v>
      </c>
      <c r="B1913" s="30">
        <v>8954.0</v>
      </c>
      <c r="C1913" s="31">
        <v>1911.0</v>
      </c>
      <c r="D1913" s="32" t="s">
        <v>2107</v>
      </c>
      <c r="E1913" s="94"/>
      <c r="F1913" s="94"/>
      <c r="G1913" s="103"/>
      <c r="H1913" s="8"/>
      <c r="I1913" s="8"/>
      <c r="J1913" s="54"/>
      <c r="K1913" s="69"/>
      <c r="L1913" s="65"/>
      <c r="M1913" s="65"/>
      <c r="N1913" s="83"/>
      <c r="O1913" s="125"/>
      <c r="P1913" s="83"/>
      <c r="Q1913" s="132"/>
      <c r="R1913" s="131"/>
      <c r="S1913" s="309"/>
      <c r="T1913" s="83"/>
      <c r="U1913" s="90"/>
      <c r="V1913" s="91"/>
      <c r="W1913" s="306"/>
      <c r="X1913" s="56"/>
      <c r="Y1913" s="72"/>
      <c r="Z1913" s="73" t="s">
        <v>20</v>
      </c>
      <c r="AA1913" s="74" t="s">
        <v>21</v>
      </c>
      <c r="AB1913" s="75">
        <v>0.85</v>
      </c>
      <c r="AC1913" s="288"/>
      <c r="AD1913" s="43"/>
      <c r="AE1913" s="43"/>
      <c r="AF1913" s="44"/>
      <c r="AG1913" s="45">
        <v>263.0</v>
      </c>
      <c r="AH1913" s="79"/>
      <c r="AI1913" s="80"/>
      <c r="AJ1913" s="80"/>
      <c r="AK1913" s="80"/>
      <c r="AL1913" s="14"/>
      <c r="AM1913" s="16" t="str">
        <f t="shared" si="10"/>
        <v>{s:'638954', v:263 , c:'放デイ３０・有資格１６・定超・未計画・開減２・評減・'},</v>
      </c>
      <c r="AN1913" s="16"/>
    </row>
    <row r="1914" ht="16.5" customHeight="1">
      <c r="A1914" s="29">
        <v>63.0</v>
      </c>
      <c r="B1914" s="30">
        <v>8955.0</v>
      </c>
      <c r="C1914" s="31">
        <v>1912.0</v>
      </c>
      <c r="D1914" s="32" t="s">
        <v>2108</v>
      </c>
      <c r="E1914" s="94"/>
      <c r="F1914" s="94"/>
      <c r="G1914" s="103"/>
      <c r="H1914" s="8"/>
      <c r="I1914" s="8"/>
      <c r="J1914" s="54"/>
      <c r="K1914" s="69"/>
      <c r="L1914" s="65"/>
      <c r="M1914" s="65"/>
      <c r="N1914" s="83"/>
      <c r="O1914" s="125"/>
      <c r="P1914" s="83"/>
      <c r="Q1914" s="132"/>
      <c r="R1914" s="308"/>
      <c r="S1914" s="309"/>
      <c r="T1914" s="83"/>
      <c r="U1914" s="90"/>
      <c r="V1914" s="91"/>
      <c r="W1914" s="299"/>
      <c r="X1914" s="41"/>
      <c r="Y1914" s="42"/>
      <c r="Z1914" s="43"/>
      <c r="AA1914" s="43"/>
      <c r="AB1914" s="44"/>
      <c r="AC1914" s="82" t="s">
        <v>30</v>
      </c>
      <c r="AD1914" s="83">
        <v>5.0</v>
      </c>
      <c r="AE1914" s="83"/>
      <c r="AF1914" s="84" t="s">
        <v>31</v>
      </c>
      <c r="AG1914" s="45">
        <v>358.0</v>
      </c>
      <c r="AH1914" s="79"/>
      <c r="AI1914" s="80"/>
      <c r="AJ1914" s="80"/>
      <c r="AK1914" s="80"/>
      <c r="AL1914" s="14"/>
      <c r="AM1914" s="16" t="str">
        <f t="shared" si="10"/>
        <v>{s:'638955', v:358 , c:'放デイ３０・有資格１６・定超・未計画・拘減・'},</v>
      </c>
      <c r="AN1914" s="16"/>
    </row>
    <row r="1915" ht="16.5" customHeight="1">
      <c r="A1915" s="29">
        <v>63.0</v>
      </c>
      <c r="B1915" s="30">
        <v>8956.0</v>
      </c>
      <c r="C1915" s="31">
        <v>1913.0</v>
      </c>
      <c r="D1915" s="32" t="s">
        <v>2109</v>
      </c>
      <c r="E1915" s="94"/>
      <c r="F1915" s="94"/>
      <c r="G1915" s="103"/>
      <c r="H1915" s="8"/>
      <c r="I1915" s="8"/>
      <c r="J1915" s="54"/>
      <c r="K1915" s="69"/>
      <c r="L1915" s="65"/>
      <c r="M1915" s="65"/>
      <c r="N1915" s="83"/>
      <c r="O1915" s="125"/>
      <c r="P1915" s="83"/>
      <c r="Q1915" s="132"/>
      <c r="R1915" s="310"/>
      <c r="S1915" s="309"/>
      <c r="T1915" s="83"/>
      <c r="U1915" s="90"/>
      <c r="V1915" s="91"/>
      <c r="W1915" s="303"/>
      <c r="X1915" s="56"/>
      <c r="Y1915" s="58"/>
      <c r="Z1915" s="59" t="s">
        <v>20</v>
      </c>
      <c r="AA1915" s="41" t="s">
        <v>21</v>
      </c>
      <c r="AB1915" s="86">
        <v>0.85</v>
      </c>
      <c r="AC1915" s="87"/>
      <c r="AD1915" s="83"/>
      <c r="AE1915" s="83"/>
      <c r="AF1915" s="84"/>
      <c r="AG1915" s="45">
        <v>304.0</v>
      </c>
      <c r="AH1915" s="79"/>
      <c r="AI1915" s="80"/>
      <c r="AJ1915" s="80"/>
      <c r="AK1915" s="80"/>
      <c r="AL1915" s="14"/>
      <c r="AM1915" s="16" t="str">
        <f t="shared" si="10"/>
        <v>{s:'638956', v:304 , c:'放デイ３０・有資格１６・定超・未計画・評減・拘減・'},</v>
      </c>
      <c r="AN1915" s="16"/>
    </row>
    <row r="1916" ht="16.5" customHeight="1">
      <c r="A1916" s="29">
        <v>63.0</v>
      </c>
      <c r="B1916" s="30">
        <v>8957.0</v>
      </c>
      <c r="C1916" s="31">
        <v>1914.0</v>
      </c>
      <c r="D1916" s="32" t="s">
        <v>2110</v>
      </c>
      <c r="E1916" s="94"/>
      <c r="F1916" s="94"/>
      <c r="G1916" s="103"/>
      <c r="H1916" s="8"/>
      <c r="I1916" s="8"/>
      <c r="J1916" s="54"/>
      <c r="K1916" s="69"/>
      <c r="L1916" s="65"/>
      <c r="M1916" s="65"/>
      <c r="N1916" s="83"/>
      <c r="O1916" s="125"/>
      <c r="P1916" s="83"/>
      <c r="Q1916" s="132"/>
      <c r="R1916" s="310"/>
      <c r="S1916" s="309"/>
      <c r="T1916" s="83"/>
      <c r="U1916" s="90"/>
      <c r="V1916" s="91"/>
      <c r="W1916" s="305" t="s">
        <v>326</v>
      </c>
      <c r="X1916" s="83" t="s">
        <v>21</v>
      </c>
      <c r="Y1916" s="91" t="str">
        <f>$Y$293</f>
        <v/>
      </c>
      <c r="Z1916" s="88"/>
      <c r="AA1916" s="88"/>
      <c r="AB1916" s="89"/>
      <c r="AC1916" s="87"/>
      <c r="AD1916" s="90"/>
      <c r="AE1916" s="90"/>
      <c r="AF1916" s="91"/>
      <c r="AG1916" s="45">
        <v>249.0</v>
      </c>
      <c r="AH1916" s="79"/>
      <c r="AI1916" s="80"/>
      <c r="AJ1916" s="80"/>
      <c r="AK1916" s="80"/>
      <c r="AL1916" s="14"/>
      <c r="AM1916" s="16" t="str">
        <f t="shared" si="10"/>
        <v>{s:'638957', v:249 , c:'放デイ３０・有資格１６・定超・未計画・開減１・拘減・'},</v>
      </c>
      <c r="AN1916" s="16"/>
    </row>
    <row r="1917" ht="16.5" customHeight="1">
      <c r="A1917" s="29">
        <v>63.0</v>
      </c>
      <c r="B1917" s="30">
        <v>8958.0</v>
      </c>
      <c r="C1917" s="31">
        <v>1915.0</v>
      </c>
      <c r="D1917" s="32" t="s">
        <v>2111</v>
      </c>
      <c r="E1917" s="94"/>
      <c r="F1917" s="94"/>
      <c r="G1917" s="103"/>
      <c r="H1917" s="8"/>
      <c r="I1917" s="8"/>
      <c r="J1917" s="54"/>
      <c r="K1917" s="69"/>
      <c r="L1917" s="65"/>
      <c r="M1917" s="65"/>
      <c r="N1917" s="83"/>
      <c r="O1917" s="125"/>
      <c r="P1917" s="83"/>
      <c r="Q1917" s="132"/>
      <c r="R1917" s="310"/>
      <c r="S1917" s="309"/>
      <c r="T1917" s="83"/>
      <c r="U1917" s="90"/>
      <c r="V1917" s="91"/>
      <c r="W1917" s="306"/>
      <c r="X1917" s="56"/>
      <c r="Y1917" s="72"/>
      <c r="Z1917" s="73" t="s">
        <v>20</v>
      </c>
      <c r="AA1917" s="74" t="s">
        <v>21</v>
      </c>
      <c r="AB1917" s="92">
        <v>0.85</v>
      </c>
      <c r="AC1917" s="87"/>
      <c r="AD1917" s="90"/>
      <c r="AE1917" s="90"/>
      <c r="AF1917" s="91"/>
      <c r="AG1917" s="45">
        <v>211.0</v>
      </c>
      <c r="AH1917" s="79"/>
      <c r="AI1917" s="80"/>
      <c r="AJ1917" s="80"/>
      <c r="AK1917" s="80"/>
      <c r="AL1917" s="14"/>
      <c r="AM1917" s="16" t="str">
        <f t="shared" si="10"/>
        <v>{s:'638958', v:211 , c:'放デイ３０・有資格１６・定超・未計画・開減１・評減・拘減・'},</v>
      </c>
      <c r="AN1917" s="16"/>
    </row>
    <row r="1918" ht="16.5" customHeight="1">
      <c r="A1918" s="29">
        <v>63.0</v>
      </c>
      <c r="B1918" s="30">
        <v>8959.0</v>
      </c>
      <c r="C1918" s="31">
        <v>1916.0</v>
      </c>
      <c r="D1918" s="32" t="s">
        <v>2112</v>
      </c>
      <c r="E1918" s="94"/>
      <c r="F1918" s="94"/>
      <c r="G1918" s="103"/>
      <c r="H1918" s="8"/>
      <c r="I1918" s="8"/>
      <c r="J1918" s="54"/>
      <c r="K1918" s="69"/>
      <c r="L1918" s="65"/>
      <c r="M1918" s="65"/>
      <c r="N1918" s="83"/>
      <c r="O1918" s="125"/>
      <c r="P1918" s="83"/>
      <c r="Q1918" s="132"/>
      <c r="R1918" s="310"/>
      <c r="S1918" s="309"/>
      <c r="T1918" s="83"/>
      <c r="U1918" s="90"/>
      <c r="V1918" s="91"/>
      <c r="W1918" s="305" t="s">
        <v>329</v>
      </c>
      <c r="X1918" s="83" t="s">
        <v>21</v>
      </c>
      <c r="Y1918" s="91" t="str">
        <f>$Y$295</f>
        <v/>
      </c>
      <c r="Z1918" s="77"/>
      <c r="AA1918" s="77"/>
      <c r="AB1918" s="72"/>
      <c r="AC1918" s="87"/>
      <c r="AD1918" s="90"/>
      <c r="AE1918" s="90"/>
      <c r="AF1918" s="91"/>
      <c r="AG1918" s="45">
        <v>304.0</v>
      </c>
      <c r="AH1918" s="79"/>
      <c r="AI1918" s="80"/>
      <c r="AJ1918" s="80"/>
      <c r="AK1918" s="80"/>
      <c r="AL1918" s="14"/>
      <c r="AM1918" s="16" t="str">
        <f t="shared" si="10"/>
        <v>{s:'638959', v:304 , c:'放デイ３０・有資格１６・定超・未計画・開減２・拘減・'},</v>
      </c>
      <c r="AN1918" s="16"/>
    </row>
    <row r="1919" ht="16.5" customHeight="1">
      <c r="A1919" s="29">
        <v>63.0</v>
      </c>
      <c r="B1919" s="30">
        <v>8960.0</v>
      </c>
      <c r="C1919" s="31">
        <v>1917.0</v>
      </c>
      <c r="D1919" s="32" t="s">
        <v>2113</v>
      </c>
      <c r="E1919" s="94"/>
      <c r="F1919" s="94"/>
      <c r="G1919" s="103"/>
      <c r="H1919" s="8"/>
      <c r="I1919" s="8"/>
      <c r="J1919" s="54"/>
      <c r="K1919" s="69"/>
      <c r="L1919" s="65"/>
      <c r="M1919" s="65"/>
      <c r="N1919" s="83"/>
      <c r="O1919" s="125"/>
      <c r="P1919" s="83"/>
      <c r="Q1919" s="132"/>
      <c r="R1919" s="310"/>
      <c r="S1919" s="309"/>
      <c r="T1919" s="83"/>
      <c r="U1919" s="90"/>
      <c r="V1919" s="91"/>
      <c r="W1919" s="306"/>
      <c r="X1919" s="56"/>
      <c r="Y1919" s="72"/>
      <c r="Z1919" s="73" t="s">
        <v>20</v>
      </c>
      <c r="AA1919" s="74" t="s">
        <v>21</v>
      </c>
      <c r="AB1919" s="92">
        <v>0.85</v>
      </c>
      <c r="AC1919" s="93"/>
      <c r="AD1919" s="77"/>
      <c r="AE1919" s="77"/>
      <c r="AF1919" s="72"/>
      <c r="AG1919" s="45">
        <v>258.0</v>
      </c>
      <c r="AH1919" s="79"/>
      <c r="AI1919" s="80"/>
      <c r="AJ1919" s="80"/>
      <c r="AK1919" s="80"/>
      <c r="AL1919" s="14"/>
      <c r="AM1919" s="16" t="str">
        <f t="shared" si="10"/>
        <v>{s:'638960', v:258 , c:'放デイ３０・有資格１６・定超・未計画・開減２・評減・拘減・'},</v>
      </c>
      <c r="AN1919" s="16"/>
    </row>
    <row r="1920" ht="16.5" customHeight="1">
      <c r="A1920" s="29">
        <v>63.0</v>
      </c>
      <c r="B1920" s="30">
        <v>8961.0</v>
      </c>
      <c r="C1920" s="31">
        <v>1918.0</v>
      </c>
      <c r="D1920" s="32" t="s">
        <v>2114</v>
      </c>
      <c r="E1920" s="94"/>
      <c r="F1920" s="94"/>
      <c r="G1920" s="103"/>
      <c r="H1920" s="8"/>
      <c r="I1920" s="8"/>
      <c r="J1920" s="54"/>
      <c r="K1920" s="69"/>
      <c r="L1920" s="65"/>
      <c r="M1920" s="65"/>
      <c r="N1920" s="83"/>
      <c r="O1920" s="125"/>
      <c r="P1920" s="83"/>
      <c r="Q1920" s="132"/>
      <c r="R1920" s="310"/>
      <c r="S1920" s="130" t="s">
        <v>27</v>
      </c>
      <c r="T1920" s="41"/>
      <c r="U1920" s="135"/>
      <c r="V1920" s="68"/>
      <c r="W1920" s="299"/>
      <c r="X1920" s="41"/>
      <c r="Y1920" s="42"/>
      <c r="Z1920" s="43"/>
      <c r="AA1920" s="43"/>
      <c r="AB1920" s="43"/>
      <c r="AC1920" s="288"/>
      <c r="AD1920" s="43"/>
      <c r="AE1920" s="43"/>
      <c r="AF1920" s="44"/>
      <c r="AG1920" s="45">
        <v>260.0</v>
      </c>
      <c r="AH1920" s="79"/>
      <c r="AI1920" s="80"/>
      <c r="AJ1920" s="80"/>
      <c r="AK1920" s="80"/>
      <c r="AL1920" s="14"/>
      <c r="AM1920" s="16" t="str">
        <f t="shared" si="10"/>
        <v>{s:'638961', v:260 , c:'放デイ３０・有資格１６・定超・未計画２・'},</v>
      </c>
      <c r="AN1920" s="16"/>
    </row>
    <row r="1921" ht="16.5" customHeight="1">
      <c r="A1921" s="29">
        <v>63.0</v>
      </c>
      <c r="B1921" s="30">
        <v>8962.0</v>
      </c>
      <c r="C1921" s="31">
        <v>1919.0</v>
      </c>
      <c r="D1921" s="32" t="s">
        <v>2115</v>
      </c>
      <c r="E1921" s="94"/>
      <c r="F1921" s="94"/>
      <c r="G1921" s="103"/>
      <c r="H1921" s="8"/>
      <c r="I1921" s="8"/>
      <c r="J1921" s="54"/>
      <c r="K1921" s="69"/>
      <c r="L1921" s="65"/>
      <c r="M1921" s="65"/>
      <c r="N1921" s="83"/>
      <c r="O1921" s="125"/>
      <c r="P1921" s="83"/>
      <c r="Q1921" s="132"/>
      <c r="R1921" s="310"/>
      <c r="S1921" s="87"/>
      <c r="T1921" s="83" t="s">
        <v>21</v>
      </c>
      <c r="U1921" s="90">
        <v>0.5</v>
      </c>
      <c r="V1921" s="91"/>
      <c r="W1921" s="303"/>
      <c r="X1921" s="56"/>
      <c r="Y1921" s="58"/>
      <c r="Z1921" s="59" t="s">
        <v>20</v>
      </c>
      <c r="AA1921" s="41" t="s">
        <v>21</v>
      </c>
      <c r="AB1921" s="60">
        <v>0.85</v>
      </c>
      <c r="AC1921" s="288"/>
      <c r="AD1921" s="43"/>
      <c r="AE1921" s="43"/>
      <c r="AF1921" s="44"/>
      <c r="AG1921" s="45">
        <v>221.0</v>
      </c>
      <c r="AH1921" s="79"/>
      <c r="AI1921" s="80"/>
      <c r="AJ1921" s="80"/>
      <c r="AK1921" s="80"/>
      <c r="AL1921" s="14"/>
      <c r="AM1921" s="16" t="str">
        <f t="shared" si="10"/>
        <v>{s:'638962', v:221 , c:'放デイ３０・有資格１６・定超・未計画２・評減・'},</v>
      </c>
      <c r="AN1921" s="16"/>
    </row>
    <row r="1922" ht="16.5" customHeight="1">
      <c r="A1922" s="29">
        <v>63.0</v>
      </c>
      <c r="B1922" s="30">
        <v>8963.0</v>
      </c>
      <c r="C1922" s="31">
        <v>1920.0</v>
      </c>
      <c r="D1922" s="32" t="s">
        <v>2116</v>
      </c>
      <c r="E1922" s="94"/>
      <c r="F1922" s="94"/>
      <c r="G1922" s="103"/>
      <c r="H1922" s="8"/>
      <c r="I1922" s="8"/>
      <c r="J1922" s="54"/>
      <c r="K1922" s="69"/>
      <c r="L1922" s="65"/>
      <c r="M1922" s="65"/>
      <c r="N1922" s="83"/>
      <c r="O1922" s="125"/>
      <c r="P1922" s="83"/>
      <c r="Q1922" s="132"/>
      <c r="R1922" s="310"/>
      <c r="S1922" s="87"/>
      <c r="T1922" s="83"/>
      <c r="U1922" s="90"/>
      <c r="V1922" s="91"/>
      <c r="W1922" s="305" t="s">
        <v>326</v>
      </c>
      <c r="X1922" s="41" t="s">
        <v>21</v>
      </c>
      <c r="Y1922" s="68" t="str">
        <f>$Y$293</f>
        <v/>
      </c>
      <c r="Z1922" s="88"/>
      <c r="AA1922" s="88"/>
      <c r="AB1922" s="88"/>
      <c r="AC1922" s="297"/>
      <c r="AD1922" s="88"/>
      <c r="AE1922" s="88"/>
      <c r="AF1922" s="89"/>
      <c r="AG1922" s="45">
        <v>182.0</v>
      </c>
      <c r="AH1922" s="79"/>
      <c r="AI1922" s="80"/>
      <c r="AJ1922" s="80"/>
      <c r="AK1922" s="80"/>
      <c r="AL1922" s="14"/>
      <c r="AM1922" s="16" t="str">
        <f t="shared" si="10"/>
        <v>{s:'638963', v:182 , c:'放デイ３０・有資格１６・定超・未計画２・開減１・'},</v>
      </c>
      <c r="AN1922" s="16"/>
    </row>
    <row r="1923" ht="16.5" customHeight="1">
      <c r="A1923" s="29">
        <v>63.0</v>
      </c>
      <c r="B1923" s="30">
        <v>8964.0</v>
      </c>
      <c r="C1923" s="31">
        <v>1921.0</v>
      </c>
      <c r="D1923" s="32" t="s">
        <v>2117</v>
      </c>
      <c r="E1923" s="94"/>
      <c r="F1923" s="94"/>
      <c r="G1923" s="103"/>
      <c r="H1923" s="8"/>
      <c r="I1923" s="8"/>
      <c r="J1923" s="54"/>
      <c r="K1923" s="69"/>
      <c r="L1923" s="65"/>
      <c r="M1923" s="65"/>
      <c r="N1923" s="83"/>
      <c r="O1923" s="125"/>
      <c r="P1923" s="83"/>
      <c r="Q1923" s="132"/>
      <c r="R1923" s="310"/>
      <c r="S1923" s="87"/>
      <c r="T1923" s="83"/>
      <c r="U1923" s="90"/>
      <c r="V1923" s="91"/>
      <c r="W1923" s="306"/>
      <c r="X1923" s="56"/>
      <c r="Y1923" s="72"/>
      <c r="Z1923" s="73" t="s">
        <v>20</v>
      </c>
      <c r="AA1923" s="74" t="s">
        <v>21</v>
      </c>
      <c r="AB1923" s="75">
        <v>0.85</v>
      </c>
      <c r="AC1923" s="288"/>
      <c r="AD1923" s="43"/>
      <c r="AE1923" s="43"/>
      <c r="AF1923" s="44"/>
      <c r="AG1923" s="45">
        <v>155.0</v>
      </c>
      <c r="AH1923" s="79"/>
      <c r="AI1923" s="80"/>
      <c r="AJ1923" s="80"/>
      <c r="AK1923" s="80"/>
      <c r="AL1923" s="14"/>
      <c r="AM1923" s="16" t="str">
        <f t="shared" si="10"/>
        <v>{s:'638964', v:155 , c:'放デイ３０・有資格１６・定超・未計画２・開減１・評減・'},</v>
      </c>
      <c r="AN1923" s="16"/>
    </row>
    <row r="1924" ht="16.5" customHeight="1">
      <c r="A1924" s="29">
        <v>63.0</v>
      </c>
      <c r="B1924" s="30">
        <v>8965.0</v>
      </c>
      <c r="C1924" s="31">
        <v>1922.0</v>
      </c>
      <c r="D1924" s="32" t="s">
        <v>2118</v>
      </c>
      <c r="E1924" s="94"/>
      <c r="F1924" s="94"/>
      <c r="G1924" s="103"/>
      <c r="H1924" s="8"/>
      <c r="I1924" s="8"/>
      <c r="J1924" s="54"/>
      <c r="K1924" s="69"/>
      <c r="L1924" s="65"/>
      <c r="M1924" s="65"/>
      <c r="N1924" s="83"/>
      <c r="O1924" s="125"/>
      <c r="P1924" s="83"/>
      <c r="Q1924" s="132"/>
      <c r="R1924" s="310"/>
      <c r="S1924" s="309"/>
      <c r="T1924" s="83"/>
      <c r="U1924" s="90"/>
      <c r="V1924" s="91"/>
      <c r="W1924" s="305" t="s">
        <v>329</v>
      </c>
      <c r="X1924" s="41" t="s">
        <v>21</v>
      </c>
      <c r="Y1924" s="68" t="str">
        <f>$Y$295</f>
        <v/>
      </c>
      <c r="Z1924" s="77"/>
      <c r="AA1924" s="77"/>
      <c r="AB1924" s="77"/>
      <c r="AC1924" s="292"/>
      <c r="AD1924" s="77"/>
      <c r="AE1924" s="77"/>
      <c r="AF1924" s="72"/>
      <c r="AG1924" s="45">
        <v>221.0</v>
      </c>
      <c r="AH1924" s="79"/>
      <c r="AI1924" s="80"/>
      <c r="AJ1924" s="80"/>
      <c r="AK1924" s="80"/>
      <c r="AL1924" s="14"/>
      <c r="AM1924" s="16" t="str">
        <f t="shared" si="10"/>
        <v>{s:'638965', v:221 , c:'放デイ３０・有資格１６・定超・未計画２・開減２・'},</v>
      </c>
      <c r="AN1924" s="16"/>
    </row>
    <row r="1925" ht="16.5" customHeight="1">
      <c r="A1925" s="29">
        <v>63.0</v>
      </c>
      <c r="B1925" s="30">
        <v>8966.0</v>
      </c>
      <c r="C1925" s="31">
        <v>1923.0</v>
      </c>
      <c r="D1925" s="32" t="s">
        <v>2119</v>
      </c>
      <c r="E1925" s="94"/>
      <c r="F1925" s="94"/>
      <c r="G1925" s="103"/>
      <c r="H1925" s="8"/>
      <c r="I1925" s="8"/>
      <c r="J1925" s="54"/>
      <c r="K1925" s="69"/>
      <c r="L1925" s="65"/>
      <c r="M1925" s="65"/>
      <c r="N1925" s="83"/>
      <c r="O1925" s="125"/>
      <c r="P1925" s="83"/>
      <c r="Q1925" s="132"/>
      <c r="R1925" s="310"/>
      <c r="S1925" s="309"/>
      <c r="T1925" s="83"/>
      <c r="U1925" s="90"/>
      <c r="V1925" s="91"/>
      <c r="W1925" s="306"/>
      <c r="X1925" s="56"/>
      <c r="Y1925" s="72"/>
      <c r="Z1925" s="73" t="s">
        <v>20</v>
      </c>
      <c r="AA1925" s="74" t="s">
        <v>21</v>
      </c>
      <c r="AB1925" s="75">
        <v>0.85</v>
      </c>
      <c r="AC1925" s="288"/>
      <c r="AD1925" s="43"/>
      <c r="AE1925" s="43"/>
      <c r="AF1925" s="44"/>
      <c r="AG1925" s="45">
        <v>188.0</v>
      </c>
      <c r="AH1925" s="79"/>
      <c r="AI1925" s="80"/>
      <c r="AJ1925" s="80"/>
      <c r="AK1925" s="80"/>
      <c r="AL1925" s="14"/>
      <c r="AM1925" s="16" t="str">
        <f t="shared" si="10"/>
        <v>{s:'638966', v:188 , c:'放デイ３０・有資格１６・定超・未計画２・開減２・評減・'},</v>
      </c>
      <c r="AN1925" s="16"/>
    </row>
    <row r="1926" ht="16.5" customHeight="1">
      <c r="A1926" s="29">
        <v>63.0</v>
      </c>
      <c r="B1926" s="30">
        <v>8967.0</v>
      </c>
      <c r="C1926" s="31">
        <v>1924.0</v>
      </c>
      <c r="D1926" s="32" t="s">
        <v>2120</v>
      </c>
      <c r="E1926" s="94"/>
      <c r="F1926" s="94"/>
      <c r="G1926" s="103"/>
      <c r="H1926" s="8"/>
      <c r="I1926" s="8"/>
      <c r="J1926" s="54"/>
      <c r="K1926" s="69"/>
      <c r="L1926" s="65"/>
      <c r="M1926" s="65"/>
      <c r="N1926" s="83"/>
      <c r="O1926" s="125"/>
      <c r="P1926" s="83"/>
      <c r="Q1926" s="132"/>
      <c r="R1926" s="310"/>
      <c r="S1926" s="309"/>
      <c r="T1926" s="83"/>
      <c r="U1926" s="90"/>
      <c r="V1926" s="91"/>
      <c r="W1926" s="299"/>
      <c r="X1926" s="41"/>
      <c r="Y1926" s="42"/>
      <c r="Z1926" s="43"/>
      <c r="AA1926" s="43"/>
      <c r="AB1926" s="44"/>
      <c r="AC1926" s="140" t="s">
        <v>30</v>
      </c>
      <c r="AD1926" s="83">
        <v>5.0</v>
      </c>
      <c r="AE1926" s="83"/>
      <c r="AF1926" s="84" t="s">
        <v>31</v>
      </c>
      <c r="AG1926" s="45">
        <v>255.0</v>
      </c>
      <c r="AH1926" s="79"/>
      <c r="AI1926" s="80"/>
      <c r="AJ1926" s="80"/>
      <c r="AK1926" s="80"/>
      <c r="AL1926" s="14"/>
      <c r="AM1926" s="16" t="str">
        <f t="shared" si="10"/>
        <v>{s:'638967', v:255 , c:'放デイ３０・有資格１６・定超・未計画２・拘減・'},</v>
      </c>
      <c r="AN1926" s="16"/>
    </row>
    <row r="1927" ht="16.5" customHeight="1">
      <c r="A1927" s="29">
        <v>63.0</v>
      </c>
      <c r="B1927" s="30">
        <v>8968.0</v>
      </c>
      <c r="C1927" s="31">
        <v>1925.0</v>
      </c>
      <c r="D1927" s="32" t="s">
        <v>2121</v>
      </c>
      <c r="E1927" s="94"/>
      <c r="F1927" s="94"/>
      <c r="G1927" s="103"/>
      <c r="H1927" s="8"/>
      <c r="I1927" s="8"/>
      <c r="J1927" s="54"/>
      <c r="K1927" s="69"/>
      <c r="L1927" s="65"/>
      <c r="M1927" s="65"/>
      <c r="N1927" s="83"/>
      <c r="O1927" s="125"/>
      <c r="P1927" s="83"/>
      <c r="Q1927" s="132"/>
      <c r="R1927" s="310"/>
      <c r="S1927" s="309"/>
      <c r="T1927" s="83"/>
      <c r="U1927" s="90"/>
      <c r="V1927" s="90"/>
      <c r="W1927" s="303"/>
      <c r="X1927" s="56"/>
      <c r="Y1927" s="58"/>
      <c r="Z1927" s="59" t="s">
        <v>20</v>
      </c>
      <c r="AA1927" s="41" t="s">
        <v>21</v>
      </c>
      <c r="AB1927" s="86">
        <v>0.85</v>
      </c>
      <c r="AC1927" s="140"/>
      <c r="AD1927" s="83"/>
      <c r="AE1927" s="83"/>
      <c r="AF1927" s="84"/>
      <c r="AG1927" s="45">
        <v>216.0</v>
      </c>
      <c r="AH1927" s="79"/>
      <c r="AI1927" s="80"/>
      <c r="AJ1927" s="80"/>
      <c r="AK1927" s="80"/>
      <c r="AL1927" s="14"/>
      <c r="AM1927" s="16" t="str">
        <f t="shared" si="10"/>
        <v>{s:'638968', v:216 , c:'放デイ３０・有資格１６・定超・未計画２・評減・拘減・'},</v>
      </c>
      <c r="AN1927" s="16"/>
    </row>
    <row r="1928" ht="16.5" customHeight="1">
      <c r="A1928" s="29">
        <v>63.0</v>
      </c>
      <c r="B1928" s="30">
        <v>8969.0</v>
      </c>
      <c r="C1928" s="31">
        <v>1926.0</v>
      </c>
      <c r="D1928" s="32" t="s">
        <v>2122</v>
      </c>
      <c r="E1928" s="94"/>
      <c r="F1928" s="94"/>
      <c r="G1928" s="103"/>
      <c r="H1928" s="8"/>
      <c r="I1928" s="8"/>
      <c r="J1928" s="54"/>
      <c r="K1928" s="69"/>
      <c r="L1928" s="65"/>
      <c r="M1928" s="65"/>
      <c r="N1928" s="83"/>
      <c r="O1928" s="125"/>
      <c r="P1928" s="83"/>
      <c r="Q1928" s="132"/>
      <c r="R1928" s="310"/>
      <c r="S1928" s="309"/>
      <c r="T1928" s="83"/>
      <c r="U1928" s="90"/>
      <c r="V1928" s="90"/>
      <c r="W1928" s="305" t="s">
        <v>326</v>
      </c>
      <c r="X1928" s="83" t="s">
        <v>21</v>
      </c>
      <c r="Y1928" s="91" t="str">
        <f>$Y$293</f>
        <v/>
      </c>
      <c r="Z1928" s="88"/>
      <c r="AA1928" s="88"/>
      <c r="AB1928" s="89"/>
      <c r="AC1928" s="313"/>
      <c r="AD1928" s="90"/>
      <c r="AE1928" s="90"/>
      <c r="AF1928" s="91"/>
      <c r="AG1928" s="45">
        <v>177.0</v>
      </c>
      <c r="AH1928" s="79"/>
      <c r="AI1928" s="80"/>
      <c r="AJ1928" s="80"/>
      <c r="AK1928" s="80"/>
      <c r="AL1928" s="14"/>
      <c r="AM1928" s="16" t="str">
        <f t="shared" si="10"/>
        <v>{s:'638969', v:177 , c:'放デイ３０・有資格１６・定超・未計画２・開減１・拘減・'},</v>
      </c>
      <c r="AN1928" s="16"/>
    </row>
    <row r="1929" ht="16.5" customHeight="1">
      <c r="A1929" s="29">
        <v>63.0</v>
      </c>
      <c r="B1929" s="30">
        <v>8970.0</v>
      </c>
      <c r="C1929" s="31">
        <v>1927.0</v>
      </c>
      <c r="D1929" s="32" t="s">
        <v>2123</v>
      </c>
      <c r="E1929" s="94"/>
      <c r="F1929" s="94"/>
      <c r="G1929" s="103"/>
      <c r="H1929" s="8"/>
      <c r="I1929" s="8"/>
      <c r="J1929" s="54"/>
      <c r="K1929" s="69"/>
      <c r="L1929" s="65"/>
      <c r="M1929" s="65"/>
      <c r="N1929" s="83"/>
      <c r="O1929" s="125"/>
      <c r="P1929" s="83"/>
      <c r="Q1929" s="132"/>
      <c r="R1929" s="310"/>
      <c r="S1929" s="309"/>
      <c r="T1929" s="83"/>
      <c r="U1929" s="90"/>
      <c r="V1929" s="90"/>
      <c r="W1929" s="306"/>
      <c r="X1929" s="56"/>
      <c r="Y1929" s="72"/>
      <c r="Z1929" s="73" t="s">
        <v>20</v>
      </c>
      <c r="AA1929" s="74" t="s">
        <v>21</v>
      </c>
      <c r="AB1929" s="92">
        <v>0.85</v>
      </c>
      <c r="AC1929" s="313"/>
      <c r="AD1929" s="90"/>
      <c r="AE1929" s="90"/>
      <c r="AF1929" s="91"/>
      <c r="AG1929" s="45">
        <v>150.0</v>
      </c>
      <c r="AH1929" s="79"/>
      <c r="AI1929" s="80"/>
      <c r="AJ1929" s="80"/>
      <c r="AK1929" s="80"/>
      <c r="AL1929" s="14"/>
      <c r="AM1929" s="16" t="str">
        <f t="shared" si="10"/>
        <v>{s:'638970', v:150 , c:'放デイ３０・有資格１６・定超・未計画２・開減１・評減・拘減・'},</v>
      </c>
      <c r="AN1929" s="16"/>
    </row>
    <row r="1930" ht="16.5" customHeight="1">
      <c r="A1930" s="29">
        <v>63.0</v>
      </c>
      <c r="B1930" s="30">
        <v>8971.0</v>
      </c>
      <c r="C1930" s="31">
        <v>1928.0</v>
      </c>
      <c r="D1930" s="32" t="s">
        <v>2124</v>
      </c>
      <c r="E1930" s="94"/>
      <c r="F1930" s="94"/>
      <c r="G1930" s="103"/>
      <c r="H1930" s="8"/>
      <c r="I1930" s="8"/>
      <c r="J1930" s="54"/>
      <c r="K1930" s="69"/>
      <c r="L1930" s="65"/>
      <c r="M1930" s="65"/>
      <c r="N1930" s="83"/>
      <c r="O1930" s="125"/>
      <c r="P1930" s="83"/>
      <c r="Q1930" s="132"/>
      <c r="R1930" s="323"/>
      <c r="S1930" s="310"/>
      <c r="T1930" s="83"/>
      <c r="U1930" s="90"/>
      <c r="V1930" s="90"/>
      <c r="W1930" s="305" t="s">
        <v>329</v>
      </c>
      <c r="X1930" s="83" t="s">
        <v>21</v>
      </c>
      <c r="Y1930" s="91" t="str">
        <f>$Y$295</f>
        <v/>
      </c>
      <c r="Z1930" s="77"/>
      <c r="AA1930" s="77"/>
      <c r="AB1930" s="72"/>
      <c r="AC1930" s="314"/>
      <c r="AD1930" s="90"/>
      <c r="AE1930" s="90"/>
      <c r="AF1930" s="91"/>
      <c r="AG1930" s="45">
        <v>216.0</v>
      </c>
      <c r="AH1930" s="79"/>
      <c r="AI1930" s="80"/>
      <c r="AJ1930" s="80"/>
      <c r="AK1930" s="80"/>
      <c r="AL1930" s="14"/>
      <c r="AM1930" s="16" t="str">
        <f t="shared" si="10"/>
        <v>{s:'638971', v:216 , c:'放デイ３０・有資格１６・定超・未計画２・開減２・拘減・'},</v>
      </c>
      <c r="AN1930" s="16"/>
    </row>
    <row r="1931" ht="16.5" customHeight="1">
      <c r="A1931" s="29">
        <v>63.0</v>
      </c>
      <c r="B1931" s="30">
        <v>8972.0</v>
      </c>
      <c r="C1931" s="31">
        <v>1929.0</v>
      </c>
      <c r="D1931" s="32" t="s">
        <v>2125</v>
      </c>
      <c r="E1931" s="94"/>
      <c r="F1931" s="94"/>
      <c r="G1931" s="136"/>
      <c r="H1931" s="22"/>
      <c r="I1931" s="22"/>
      <c r="J1931" s="109"/>
      <c r="K1931" s="110"/>
      <c r="L1931" s="115"/>
      <c r="M1931" s="115"/>
      <c r="N1931" s="141"/>
      <c r="O1931" s="125"/>
      <c r="P1931" s="83"/>
      <c r="Q1931" s="132"/>
      <c r="R1931" s="324"/>
      <c r="S1931" s="316"/>
      <c r="T1931" s="56"/>
      <c r="U1931" s="77"/>
      <c r="V1931" s="77"/>
      <c r="W1931" s="306"/>
      <c r="X1931" s="56"/>
      <c r="Y1931" s="72"/>
      <c r="Z1931" s="73" t="s">
        <v>20</v>
      </c>
      <c r="AA1931" s="74" t="s">
        <v>21</v>
      </c>
      <c r="AB1931" s="92">
        <v>0.85</v>
      </c>
      <c r="AC1931" s="292"/>
      <c r="AD1931" s="77"/>
      <c r="AE1931" s="77"/>
      <c r="AF1931" s="72"/>
      <c r="AG1931" s="45">
        <v>183.0</v>
      </c>
      <c r="AH1931" s="79"/>
      <c r="AI1931" s="80"/>
      <c r="AJ1931" s="80"/>
      <c r="AK1931" s="80"/>
      <c r="AL1931" s="14"/>
      <c r="AM1931" s="16" t="str">
        <f t="shared" si="10"/>
        <v>{s:'638972', v:183 , c:'放デイ３０・有資格１６・定超・未計画２・開減２・評減・拘減・'},</v>
      </c>
      <c r="AN1931" s="16"/>
    </row>
    <row r="1932" ht="16.5" customHeight="1">
      <c r="A1932" s="29">
        <v>63.0</v>
      </c>
      <c r="B1932" s="30">
        <v>8981.0</v>
      </c>
      <c r="C1932" s="31">
        <v>1930.0</v>
      </c>
      <c r="D1932" s="32" t="s">
        <v>2126</v>
      </c>
      <c r="E1932" s="94"/>
      <c r="F1932" s="94"/>
      <c r="G1932" s="102" t="s">
        <v>52</v>
      </c>
      <c r="H1932" s="35"/>
      <c r="I1932" s="35"/>
      <c r="J1932" s="36"/>
      <c r="K1932" s="168"/>
      <c r="L1932" s="7"/>
      <c r="M1932" s="38"/>
      <c r="N1932" s="7"/>
      <c r="O1932" s="52"/>
      <c r="P1932" s="8"/>
      <c r="Q1932" s="54"/>
      <c r="R1932" s="287"/>
      <c r="S1932" s="287"/>
      <c r="T1932" s="7"/>
      <c r="U1932" s="7"/>
      <c r="V1932" s="7"/>
      <c r="W1932" s="299"/>
      <c r="X1932" s="41"/>
      <c r="Y1932" s="42"/>
      <c r="Z1932" s="43"/>
      <c r="AA1932" s="43"/>
      <c r="AB1932" s="43"/>
      <c r="AC1932" s="288"/>
      <c r="AD1932" s="43"/>
      <c r="AE1932" s="43"/>
      <c r="AF1932" s="44"/>
      <c r="AG1932" s="45">
        <v>340.0</v>
      </c>
      <c r="AH1932" s="79"/>
      <c r="AI1932" s="80"/>
      <c r="AJ1932" s="80"/>
      <c r="AK1932" s="80"/>
      <c r="AL1932" s="14"/>
      <c r="AM1932" s="16" t="str">
        <f t="shared" si="10"/>
        <v>{s:'638981', v:340 , c:'放デイ３１・定超・'},</v>
      </c>
      <c r="AN1932" s="16"/>
    </row>
    <row r="1933" ht="16.5" customHeight="1">
      <c r="A1933" s="29">
        <v>63.0</v>
      </c>
      <c r="B1933" s="30">
        <v>8982.0</v>
      </c>
      <c r="C1933" s="31">
        <v>1931.0</v>
      </c>
      <c r="D1933" s="32" t="s">
        <v>2127</v>
      </c>
      <c r="E1933" s="94"/>
      <c r="F1933" s="94"/>
      <c r="G1933" s="104"/>
      <c r="H1933" s="50" t="str">
        <f>'30放課後等デイ(基本１)'!G1943</f>
        <v/>
      </c>
      <c r="I1933" s="8" t="s">
        <v>9</v>
      </c>
      <c r="J1933" s="51"/>
      <c r="K1933" s="94"/>
      <c r="L1933" s="8"/>
      <c r="M1933" s="53"/>
      <c r="N1933" s="8"/>
      <c r="O1933" s="52"/>
      <c r="P1933" s="8"/>
      <c r="Q1933" s="54"/>
      <c r="R1933" s="302"/>
      <c r="S1933" s="302"/>
      <c r="T1933" s="8"/>
      <c r="U1933" s="8"/>
      <c r="V1933" s="8"/>
      <c r="W1933" s="303"/>
      <c r="X1933" s="56"/>
      <c r="Y1933" s="58"/>
      <c r="Z1933" s="59" t="s">
        <v>20</v>
      </c>
      <c r="AA1933" s="41" t="s">
        <v>21</v>
      </c>
      <c r="AB1933" s="60">
        <v>0.85</v>
      </c>
      <c r="AC1933" s="288"/>
      <c r="AD1933" s="43"/>
      <c r="AE1933" s="43"/>
      <c r="AF1933" s="44"/>
      <c r="AG1933" s="45">
        <v>289.0</v>
      </c>
      <c r="AH1933" s="79"/>
      <c r="AI1933" s="80"/>
      <c r="AJ1933" s="80"/>
      <c r="AK1933" s="80"/>
      <c r="AL1933" s="14"/>
      <c r="AM1933" s="16" t="str">
        <f t="shared" si="10"/>
        <v>{s:'638982', v:289 , c:'放デイ３１・定超・評減・'},</v>
      </c>
      <c r="AN1933" s="16"/>
    </row>
    <row r="1934" ht="16.5" customHeight="1">
      <c r="A1934" s="29">
        <v>63.0</v>
      </c>
      <c r="B1934" s="30">
        <v>8983.0</v>
      </c>
      <c r="C1934" s="31">
        <v>1932.0</v>
      </c>
      <c r="D1934" s="32" t="s">
        <v>2128</v>
      </c>
      <c r="E1934" s="94"/>
      <c r="F1934" s="94"/>
      <c r="G1934" s="104"/>
      <c r="H1934" s="63"/>
      <c r="I1934" s="63"/>
      <c r="J1934" s="51"/>
      <c r="K1934" s="94"/>
      <c r="L1934" s="8"/>
      <c r="M1934" s="53"/>
      <c r="N1934" s="14"/>
      <c r="O1934" s="127"/>
      <c r="P1934" s="14"/>
      <c r="Q1934" s="144"/>
      <c r="R1934" s="304"/>
      <c r="S1934" s="304"/>
      <c r="T1934" s="8"/>
      <c r="U1934" s="8"/>
      <c r="V1934" s="8"/>
      <c r="W1934" s="305" t="s">
        <v>326</v>
      </c>
      <c r="X1934" s="41" t="s">
        <v>21</v>
      </c>
      <c r="Y1934" s="68" t="str">
        <f>$Y$293</f>
        <v/>
      </c>
      <c r="Z1934" s="88"/>
      <c r="AA1934" s="88"/>
      <c r="AB1934" s="88"/>
      <c r="AC1934" s="297"/>
      <c r="AD1934" s="88"/>
      <c r="AE1934" s="88"/>
      <c r="AF1934" s="89"/>
      <c r="AG1934" s="45">
        <v>238.0</v>
      </c>
      <c r="AH1934" s="79"/>
      <c r="AI1934" s="80"/>
      <c r="AJ1934" s="80"/>
      <c r="AK1934" s="80"/>
      <c r="AL1934" s="14"/>
      <c r="AM1934" s="16" t="str">
        <f t="shared" si="10"/>
        <v>{s:'638983', v:238 , c:'放デイ３１・定超・開減１・'},</v>
      </c>
      <c r="AN1934" s="16"/>
    </row>
    <row r="1935" ht="16.5" customHeight="1">
      <c r="A1935" s="29">
        <v>63.0</v>
      </c>
      <c r="B1935" s="30">
        <v>8984.0</v>
      </c>
      <c r="C1935" s="31">
        <v>1933.0</v>
      </c>
      <c r="D1935" s="32" t="s">
        <v>2129</v>
      </c>
      <c r="E1935" s="94"/>
      <c r="F1935" s="94"/>
      <c r="G1935" s="104"/>
      <c r="H1935" s="63"/>
      <c r="I1935" s="63"/>
      <c r="J1935" s="51"/>
      <c r="K1935" s="94"/>
      <c r="L1935" s="8"/>
      <c r="M1935" s="53"/>
      <c r="N1935" s="14"/>
      <c r="O1935" s="127"/>
      <c r="P1935" s="14"/>
      <c r="Q1935" s="144"/>
      <c r="R1935" s="304"/>
      <c r="S1935" s="304"/>
      <c r="T1935" s="8"/>
      <c r="U1935" s="8"/>
      <c r="V1935" s="8"/>
      <c r="W1935" s="306"/>
      <c r="X1935" s="56"/>
      <c r="Y1935" s="72"/>
      <c r="Z1935" s="73" t="s">
        <v>20</v>
      </c>
      <c r="AA1935" s="74" t="s">
        <v>21</v>
      </c>
      <c r="AB1935" s="75">
        <v>0.85</v>
      </c>
      <c r="AC1935" s="288"/>
      <c r="AD1935" s="43"/>
      <c r="AE1935" s="43"/>
      <c r="AF1935" s="44"/>
      <c r="AG1935" s="45">
        <v>202.0</v>
      </c>
      <c r="AH1935" s="79"/>
      <c r="AI1935" s="80"/>
      <c r="AJ1935" s="80"/>
      <c r="AK1935" s="80"/>
      <c r="AL1935" s="14"/>
      <c r="AM1935" s="16" t="str">
        <f t="shared" si="10"/>
        <v>{s:'638984', v:202 , c:'放デイ３１・定超・開減１・評減・'},</v>
      </c>
      <c r="AN1935" s="16"/>
    </row>
    <row r="1936" ht="16.5" customHeight="1">
      <c r="A1936" s="29">
        <v>63.0</v>
      </c>
      <c r="B1936" s="30">
        <v>8985.0</v>
      </c>
      <c r="C1936" s="31">
        <v>1934.0</v>
      </c>
      <c r="D1936" s="32" t="s">
        <v>2130</v>
      </c>
      <c r="E1936" s="94"/>
      <c r="F1936" s="94"/>
      <c r="G1936" s="76"/>
      <c r="H1936" s="63"/>
      <c r="I1936" s="63"/>
      <c r="J1936" s="51"/>
      <c r="K1936" s="94"/>
      <c r="L1936" s="8"/>
      <c r="M1936" s="53"/>
      <c r="N1936" s="14"/>
      <c r="O1936" s="127"/>
      <c r="P1936" s="14"/>
      <c r="Q1936" s="144"/>
      <c r="R1936" s="304"/>
      <c r="S1936" s="304"/>
      <c r="T1936" s="8"/>
      <c r="U1936" s="8"/>
      <c r="V1936" s="8"/>
      <c r="W1936" s="305" t="s">
        <v>329</v>
      </c>
      <c r="X1936" s="41" t="s">
        <v>21</v>
      </c>
      <c r="Y1936" s="68" t="str">
        <f>$Y$295</f>
        <v/>
      </c>
      <c r="Z1936" s="77"/>
      <c r="AA1936" s="77"/>
      <c r="AB1936" s="77"/>
      <c r="AC1936" s="292"/>
      <c r="AD1936" s="77"/>
      <c r="AE1936" s="77"/>
      <c r="AF1936" s="72"/>
      <c r="AG1936" s="45">
        <v>289.0</v>
      </c>
      <c r="AH1936" s="79"/>
      <c r="AI1936" s="80"/>
      <c r="AJ1936" s="80"/>
      <c r="AK1936" s="80"/>
      <c r="AL1936" s="14"/>
      <c r="AM1936" s="16" t="str">
        <f t="shared" si="10"/>
        <v>{s:'638985', v:289 , c:'放デイ３１・定超・開減２・'},</v>
      </c>
      <c r="AN1936" s="16"/>
    </row>
    <row r="1937" ht="16.5" customHeight="1">
      <c r="A1937" s="29">
        <v>63.0</v>
      </c>
      <c r="B1937" s="30">
        <v>8986.0</v>
      </c>
      <c r="C1937" s="31">
        <v>1935.0</v>
      </c>
      <c r="D1937" s="32" t="s">
        <v>2131</v>
      </c>
      <c r="E1937" s="94"/>
      <c r="F1937" s="94"/>
      <c r="G1937" s="76"/>
      <c r="H1937" s="63"/>
      <c r="I1937" s="63"/>
      <c r="J1937" s="51"/>
      <c r="K1937" s="94"/>
      <c r="L1937" s="8"/>
      <c r="M1937" s="53"/>
      <c r="N1937" s="14"/>
      <c r="O1937" s="127"/>
      <c r="P1937" s="14"/>
      <c r="Q1937" s="144"/>
      <c r="R1937" s="304"/>
      <c r="S1937" s="304"/>
      <c r="T1937" s="8"/>
      <c r="U1937" s="8"/>
      <c r="V1937" s="8"/>
      <c r="W1937" s="306"/>
      <c r="X1937" s="56"/>
      <c r="Y1937" s="72"/>
      <c r="Z1937" s="73" t="s">
        <v>20</v>
      </c>
      <c r="AA1937" s="74" t="s">
        <v>21</v>
      </c>
      <c r="AB1937" s="75">
        <v>0.85</v>
      </c>
      <c r="AC1937" s="288"/>
      <c r="AD1937" s="43"/>
      <c r="AE1937" s="43"/>
      <c r="AF1937" s="44"/>
      <c r="AG1937" s="45">
        <v>246.0</v>
      </c>
      <c r="AH1937" s="79"/>
      <c r="AI1937" s="80"/>
      <c r="AJ1937" s="80"/>
      <c r="AK1937" s="80"/>
      <c r="AL1937" s="14"/>
      <c r="AM1937" s="16" t="str">
        <f t="shared" si="10"/>
        <v>{s:'638986', v:246 , c:'放デイ３１・定超・開減２・評減・'},</v>
      </c>
      <c r="AN1937" s="16"/>
    </row>
    <row r="1938" ht="16.5" customHeight="1">
      <c r="A1938" s="29">
        <v>63.0</v>
      </c>
      <c r="B1938" s="30">
        <v>8987.0</v>
      </c>
      <c r="C1938" s="31">
        <v>1936.0</v>
      </c>
      <c r="D1938" s="32" t="s">
        <v>2132</v>
      </c>
      <c r="E1938" s="94"/>
      <c r="F1938" s="94"/>
      <c r="G1938" s="76"/>
      <c r="H1938" s="63"/>
      <c r="I1938" s="63"/>
      <c r="J1938" s="51"/>
      <c r="K1938" s="94"/>
      <c r="L1938" s="8"/>
      <c r="M1938" s="53"/>
      <c r="N1938" s="14"/>
      <c r="O1938" s="127"/>
      <c r="P1938" s="14"/>
      <c r="Q1938" s="144"/>
      <c r="R1938" s="304"/>
      <c r="S1938" s="304"/>
      <c r="T1938" s="8"/>
      <c r="U1938" s="8"/>
      <c r="V1938" s="8"/>
      <c r="W1938" s="299"/>
      <c r="X1938" s="41"/>
      <c r="Y1938" s="42"/>
      <c r="Z1938" s="43"/>
      <c r="AA1938" s="43"/>
      <c r="AB1938" s="44"/>
      <c r="AC1938" s="82" t="s">
        <v>30</v>
      </c>
      <c r="AD1938" s="83">
        <v>5.0</v>
      </c>
      <c r="AE1938" s="83"/>
      <c r="AF1938" s="84" t="s">
        <v>31</v>
      </c>
      <c r="AG1938" s="45">
        <v>335.0</v>
      </c>
      <c r="AH1938" s="79"/>
      <c r="AI1938" s="80"/>
      <c r="AJ1938" s="80"/>
      <c r="AK1938" s="80"/>
      <c r="AL1938" s="14"/>
      <c r="AM1938" s="16" t="str">
        <f t="shared" si="10"/>
        <v>{s:'638987', v:335 , c:'放デイ３１・定超・拘減・'},</v>
      </c>
      <c r="AN1938" s="16"/>
    </row>
    <row r="1939" ht="16.5" customHeight="1">
      <c r="A1939" s="29">
        <v>63.0</v>
      </c>
      <c r="B1939" s="30">
        <v>8988.0</v>
      </c>
      <c r="C1939" s="31">
        <v>1937.0</v>
      </c>
      <c r="D1939" s="32" t="s">
        <v>2133</v>
      </c>
      <c r="E1939" s="94"/>
      <c r="F1939" s="94"/>
      <c r="G1939" s="76"/>
      <c r="H1939" s="63"/>
      <c r="I1939" s="63"/>
      <c r="J1939" s="51"/>
      <c r="K1939" s="94"/>
      <c r="L1939" s="8"/>
      <c r="M1939" s="53"/>
      <c r="N1939" s="14"/>
      <c r="O1939" s="127"/>
      <c r="P1939" s="14"/>
      <c r="Q1939" s="144"/>
      <c r="R1939" s="304"/>
      <c r="S1939" s="304"/>
      <c r="T1939" s="8"/>
      <c r="U1939" s="8"/>
      <c r="V1939" s="8"/>
      <c r="W1939" s="303"/>
      <c r="X1939" s="56"/>
      <c r="Y1939" s="58"/>
      <c r="Z1939" s="59" t="s">
        <v>20</v>
      </c>
      <c r="AA1939" s="41" t="s">
        <v>21</v>
      </c>
      <c r="AB1939" s="86">
        <v>0.85</v>
      </c>
      <c r="AC1939" s="87"/>
      <c r="AD1939" s="83"/>
      <c r="AE1939" s="83"/>
      <c r="AF1939" s="84"/>
      <c r="AG1939" s="45">
        <v>284.0</v>
      </c>
      <c r="AH1939" s="79"/>
      <c r="AI1939" s="80"/>
      <c r="AJ1939" s="80"/>
      <c r="AK1939" s="80"/>
      <c r="AL1939" s="14"/>
      <c r="AM1939" s="16" t="str">
        <f t="shared" si="10"/>
        <v>{s:'638988', v:284 , c:'放デイ３１・定超・評減・拘減・'},</v>
      </c>
      <c r="AN1939" s="16"/>
    </row>
    <row r="1940" ht="16.5" customHeight="1">
      <c r="A1940" s="29">
        <v>63.0</v>
      </c>
      <c r="B1940" s="30">
        <v>8989.0</v>
      </c>
      <c r="C1940" s="31">
        <v>1938.0</v>
      </c>
      <c r="D1940" s="32" t="s">
        <v>2134</v>
      </c>
      <c r="E1940" s="94"/>
      <c r="F1940" s="94"/>
      <c r="G1940" s="76"/>
      <c r="H1940" s="63"/>
      <c r="I1940" s="63"/>
      <c r="J1940" s="51"/>
      <c r="K1940" s="94"/>
      <c r="L1940" s="8"/>
      <c r="M1940" s="53"/>
      <c r="N1940" s="14"/>
      <c r="O1940" s="127"/>
      <c r="P1940" s="14"/>
      <c r="Q1940" s="144"/>
      <c r="R1940" s="304"/>
      <c r="S1940" s="304"/>
      <c r="T1940" s="8"/>
      <c r="U1940" s="8"/>
      <c r="V1940" s="8"/>
      <c r="W1940" s="305" t="s">
        <v>326</v>
      </c>
      <c r="X1940" s="83" t="s">
        <v>21</v>
      </c>
      <c r="Y1940" s="91">
        <v>0.7</v>
      </c>
      <c r="Z1940" s="88"/>
      <c r="AA1940" s="88"/>
      <c r="AB1940" s="89"/>
      <c r="AC1940" s="87"/>
      <c r="AD1940" s="90"/>
      <c r="AE1940" s="90"/>
      <c r="AF1940" s="91"/>
      <c r="AG1940" s="45">
        <v>233.0</v>
      </c>
      <c r="AH1940" s="79"/>
      <c r="AI1940" s="80"/>
      <c r="AJ1940" s="80"/>
      <c r="AK1940" s="80"/>
      <c r="AL1940" s="14"/>
      <c r="AM1940" s="16" t="str">
        <f t="shared" si="10"/>
        <v>{s:'638989', v:233 , c:'放デイ３１・定超・開減１・拘減・'},</v>
      </c>
      <c r="AN1940" s="16"/>
    </row>
    <row r="1941" ht="16.5" customHeight="1">
      <c r="A1941" s="29">
        <v>63.0</v>
      </c>
      <c r="B1941" s="30">
        <v>8990.0</v>
      </c>
      <c r="C1941" s="31">
        <v>1939.0</v>
      </c>
      <c r="D1941" s="32" t="s">
        <v>2135</v>
      </c>
      <c r="E1941" s="94"/>
      <c r="F1941" s="94"/>
      <c r="G1941" s="76"/>
      <c r="H1941" s="63"/>
      <c r="I1941" s="63"/>
      <c r="J1941" s="51"/>
      <c r="K1941" s="94"/>
      <c r="L1941" s="8"/>
      <c r="M1941" s="53"/>
      <c r="N1941" s="14"/>
      <c r="O1941" s="127"/>
      <c r="P1941" s="14"/>
      <c r="Q1941" s="144"/>
      <c r="R1941" s="304"/>
      <c r="S1941" s="304"/>
      <c r="T1941" s="8"/>
      <c r="U1941" s="8"/>
      <c r="V1941" s="8"/>
      <c r="W1941" s="306"/>
      <c r="X1941" s="56"/>
      <c r="Y1941" s="72"/>
      <c r="Z1941" s="73" t="s">
        <v>20</v>
      </c>
      <c r="AA1941" s="74" t="s">
        <v>21</v>
      </c>
      <c r="AB1941" s="92">
        <v>0.85</v>
      </c>
      <c r="AC1941" s="87"/>
      <c r="AD1941" s="90"/>
      <c r="AE1941" s="90"/>
      <c r="AF1941" s="91"/>
      <c r="AG1941" s="45">
        <v>197.0</v>
      </c>
      <c r="AH1941" s="79"/>
      <c r="AI1941" s="80"/>
      <c r="AJ1941" s="80"/>
      <c r="AK1941" s="80"/>
      <c r="AL1941" s="14"/>
      <c r="AM1941" s="16" t="str">
        <f t="shared" si="10"/>
        <v>{s:'638990', v:197 , c:'放デイ３１・定超・開減１・評減・拘減・'},</v>
      </c>
      <c r="AN1941" s="16"/>
    </row>
    <row r="1942" ht="16.5" customHeight="1">
      <c r="A1942" s="29">
        <v>63.0</v>
      </c>
      <c r="B1942" s="30">
        <v>8991.0</v>
      </c>
      <c r="C1942" s="31">
        <v>1940.0</v>
      </c>
      <c r="D1942" s="32" t="s">
        <v>2136</v>
      </c>
      <c r="E1942" s="94"/>
      <c r="F1942" s="94"/>
      <c r="G1942" s="76"/>
      <c r="H1942" s="63"/>
      <c r="I1942" s="63"/>
      <c r="J1942" s="51"/>
      <c r="K1942" s="94"/>
      <c r="L1942" s="8"/>
      <c r="M1942" s="53"/>
      <c r="N1942" s="14"/>
      <c r="O1942" s="127"/>
      <c r="P1942" s="14"/>
      <c r="Q1942" s="144"/>
      <c r="R1942" s="304"/>
      <c r="S1942" s="304"/>
      <c r="T1942" s="8"/>
      <c r="U1942" s="8"/>
      <c r="V1942" s="8"/>
      <c r="W1942" s="305" t="s">
        <v>329</v>
      </c>
      <c r="X1942" s="83" t="s">
        <v>21</v>
      </c>
      <c r="Y1942" s="91">
        <v>0.85</v>
      </c>
      <c r="Z1942" s="77"/>
      <c r="AA1942" s="77"/>
      <c r="AB1942" s="72"/>
      <c r="AC1942" s="87"/>
      <c r="AD1942" s="90"/>
      <c r="AE1942" s="90"/>
      <c r="AF1942" s="91"/>
      <c r="AG1942" s="45">
        <v>284.0</v>
      </c>
      <c r="AH1942" s="79"/>
      <c r="AI1942" s="80"/>
      <c r="AJ1942" s="80"/>
      <c r="AK1942" s="80"/>
      <c r="AL1942" s="14"/>
      <c r="AM1942" s="16" t="str">
        <f t="shared" si="10"/>
        <v>{s:'638991', v:284 , c:'放デイ３１・定超・開減２・拘減・'},</v>
      </c>
      <c r="AN1942" s="16"/>
    </row>
    <row r="1943" ht="16.5" customHeight="1">
      <c r="A1943" s="29">
        <v>63.0</v>
      </c>
      <c r="B1943" s="30">
        <v>8992.0</v>
      </c>
      <c r="C1943" s="31">
        <v>1941.0</v>
      </c>
      <c r="D1943" s="32" t="s">
        <v>2137</v>
      </c>
      <c r="E1943" s="94"/>
      <c r="F1943" s="94"/>
      <c r="G1943" s="76"/>
      <c r="H1943" s="63"/>
      <c r="I1943" s="63"/>
      <c r="J1943" s="51"/>
      <c r="K1943" s="94"/>
      <c r="L1943" s="8"/>
      <c r="M1943" s="53"/>
      <c r="N1943" s="14"/>
      <c r="O1943" s="127"/>
      <c r="P1943" s="14"/>
      <c r="Q1943" s="144"/>
      <c r="R1943" s="304"/>
      <c r="S1943" s="304"/>
      <c r="T1943" s="8"/>
      <c r="U1943" s="8"/>
      <c r="V1943" s="8"/>
      <c r="W1943" s="306"/>
      <c r="X1943" s="56"/>
      <c r="Y1943" s="72"/>
      <c r="Z1943" s="73" t="s">
        <v>20</v>
      </c>
      <c r="AA1943" s="74" t="s">
        <v>21</v>
      </c>
      <c r="AB1943" s="92">
        <v>0.85</v>
      </c>
      <c r="AC1943" s="93"/>
      <c r="AD1943" s="77"/>
      <c r="AE1943" s="77"/>
      <c r="AF1943" s="72"/>
      <c r="AG1943" s="45">
        <v>241.0</v>
      </c>
      <c r="AH1943" s="79"/>
      <c r="AI1943" s="80"/>
      <c r="AJ1943" s="80"/>
      <c r="AK1943" s="80"/>
      <c r="AL1943" s="14"/>
      <c r="AM1943" s="16" t="str">
        <f t="shared" si="10"/>
        <v>{s:'638992', v:241 , c:'放デイ３１・定超・開減２・評減・拘減・'},</v>
      </c>
      <c r="AN1943" s="16"/>
    </row>
    <row r="1944" ht="16.5" customHeight="1">
      <c r="A1944" s="29">
        <v>63.0</v>
      </c>
      <c r="B1944" s="30">
        <v>8993.0</v>
      </c>
      <c r="C1944" s="31">
        <v>1942.0</v>
      </c>
      <c r="D1944" s="32" t="s">
        <v>2138</v>
      </c>
      <c r="E1944" s="94"/>
      <c r="F1944" s="94"/>
      <c r="G1944" s="307"/>
      <c r="H1944" s="63"/>
      <c r="I1944" s="63"/>
      <c r="J1944" s="54"/>
      <c r="K1944" s="94"/>
      <c r="L1944" s="65"/>
      <c r="M1944" s="65"/>
      <c r="N1944" s="8"/>
      <c r="O1944" s="52"/>
      <c r="P1944" s="8"/>
      <c r="Q1944" s="54"/>
      <c r="R1944" s="33" t="s">
        <v>23</v>
      </c>
      <c r="S1944" s="130" t="s">
        <v>24</v>
      </c>
      <c r="T1944" s="7"/>
      <c r="U1944" s="7"/>
      <c r="V1944" s="39"/>
      <c r="W1944" s="299"/>
      <c r="X1944" s="41"/>
      <c r="Y1944" s="42"/>
      <c r="Z1944" s="43"/>
      <c r="AA1944" s="43"/>
      <c r="AB1944" s="43"/>
      <c r="AC1944" s="288"/>
      <c r="AD1944" s="43"/>
      <c r="AE1944" s="43"/>
      <c r="AF1944" s="44"/>
      <c r="AG1944" s="45">
        <v>238.0</v>
      </c>
      <c r="AH1944" s="79"/>
      <c r="AI1944" s="80"/>
      <c r="AJ1944" s="80"/>
      <c r="AK1944" s="80"/>
      <c r="AL1944" s="14"/>
      <c r="AM1944" s="16" t="str">
        <f t="shared" si="10"/>
        <v>{s:'638993', v:238 , c:'放デイ３１・定超・未計画・'},</v>
      </c>
      <c r="AN1944" s="16"/>
    </row>
    <row r="1945" ht="16.5" customHeight="1">
      <c r="A1945" s="29">
        <v>63.0</v>
      </c>
      <c r="B1945" s="30">
        <v>8994.0</v>
      </c>
      <c r="C1945" s="31">
        <v>1943.0</v>
      </c>
      <c r="D1945" s="32" t="s">
        <v>2139</v>
      </c>
      <c r="E1945" s="94"/>
      <c r="F1945" s="94"/>
      <c r="G1945" s="307"/>
      <c r="H1945" s="113"/>
      <c r="I1945" s="8"/>
      <c r="J1945" s="54"/>
      <c r="K1945" s="94"/>
      <c r="L1945" s="65"/>
      <c r="M1945" s="65"/>
      <c r="N1945" s="8"/>
      <c r="O1945" s="52"/>
      <c r="P1945" s="8"/>
      <c r="Q1945" s="54"/>
      <c r="R1945" s="131"/>
      <c r="S1945" s="87"/>
      <c r="T1945" s="83" t="s">
        <v>21</v>
      </c>
      <c r="U1945" s="90">
        <v>0.7</v>
      </c>
      <c r="V1945" s="54"/>
      <c r="W1945" s="303"/>
      <c r="X1945" s="56"/>
      <c r="Y1945" s="58"/>
      <c r="Z1945" s="59" t="s">
        <v>20</v>
      </c>
      <c r="AA1945" s="41" t="s">
        <v>21</v>
      </c>
      <c r="AB1945" s="60">
        <v>0.85</v>
      </c>
      <c r="AC1945" s="288"/>
      <c r="AD1945" s="43"/>
      <c r="AE1945" s="43"/>
      <c r="AF1945" s="44"/>
      <c r="AG1945" s="45">
        <v>202.0</v>
      </c>
      <c r="AH1945" s="79"/>
      <c r="AI1945" s="80"/>
      <c r="AJ1945" s="80"/>
      <c r="AK1945" s="80"/>
      <c r="AL1945" s="14"/>
      <c r="AM1945" s="16" t="str">
        <f t="shared" si="10"/>
        <v>{s:'638994', v:202 , c:'放デイ３１・定超・未計画・評減・'},</v>
      </c>
      <c r="AN1945" s="16"/>
    </row>
    <row r="1946" ht="16.5" customHeight="1">
      <c r="A1946" s="29">
        <v>63.0</v>
      </c>
      <c r="B1946" s="30">
        <v>8995.0</v>
      </c>
      <c r="C1946" s="31">
        <v>1944.0</v>
      </c>
      <c r="D1946" s="32" t="s">
        <v>2140</v>
      </c>
      <c r="E1946" s="94"/>
      <c r="F1946" s="94"/>
      <c r="G1946" s="103"/>
      <c r="H1946" s="8"/>
      <c r="I1946" s="8"/>
      <c r="J1946" s="54"/>
      <c r="K1946" s="69"/>
      <c r="L1946" s="65"/>
      <c r="M1946" s="65"/>
      <c r="N1946" s="83"/>
      <c r="O1946" s="125"/>
      <c r="P1946" s="83"/>
      <c r="Q1946" s="132"/>
      <c r="R1946" s="131"/>
      <c r="S1946" s="87"/>
      <c r="T1946" s="83"/>
      <c r="U1946" s="90"/>
      <c r="V1946" s="91"/>
      <c r="W1946" s="305" t="s">
        <v>326</v>
      </c>
      <c r="X1946" s="41" t="s">
        <v>21</v>
      </c>
      <c r="Y1946" s="68" t="str">
        <f>$Y$293</f>
        <v/>
      </c>
      <c r="Z1946" s="88"/>
      <c r="AA1946" s="88"/>
      <c r="AB1946" s="88"/>
      <c r="AC1946" s="297"/>
      <c r="AD1946" s="88"/>
      <c r="AE1946" s="88"/>
      <c r="AF1946" s="89"/>
      <c r="AG1946" s="45">
        <v>167.0</v>
      </c>
      <c r="AH1946" s="79"/>
      <c r="AI1946" s="80"/>
      <c r="AJ1946" s="80"/>
      <c r="AK1946" s="80"/>
      <c r="AL1946" s="14"/>
      <c r="AM1946" s="16" t="str">
        <f t="shared" si="10"/>
        <v>{s:'638995', v:167 , c:'放デイ３１・定超・未計画・開減１・'},</v>
      </c>
      <c r="AN1946" s="16"/>
    </row>
    <row r="1947" ht="16.5" customHeight="1">
      <c r="A1947" s="29">
        <v>63.0</v>
      </c>
      <c r="B1947" s="30">
        <v>8996.0</v>
      </c>
      <c r="C1947" s="31">
        <v>1945.0</v>
      </c>
      <c r="D1947" s="32" t="s">
        <v>2141</v>
      </c>
      <c r="E1947" s="94"/>
      <c r="F1947" s="94"/>
      <c r="G1947" s="103"/>
      <c r="H1947" s="8"/>
      <c r="I1947" s="8"/>
      <c r="J1947" s="54"/>
      <c r="K1947" s="69"/>
      <c r="L1947" s="65"/>
      <c r="M1947" s="65"/>
      <c r="N1947" s="83"/>
      <c r="O1947" s="125"/>
      <c r="P1947" s="83"/>
      <c r="Q1947" s="132"/>
      <c r="R1947" s="131"/>
      <c r="S1947" s="87"/>
      <c r="T1947" s="83"/>
      <c r="U1947" s="90"/>
      <c r="V1947" s="91"/>
      <c r="W1947" s="306"/>
      <c r="X1947" s="56"/>
      <c r="Y1947" s="72"/>
      <c r="Z1947" s="73" t="s">
        <v>20</v>
      </c>
      <c r="AA1947" s="74" t="s">
        <v>21</v>
      </c>
      <c r="AB1947" s="75">
        <v>0.85</v>
      </c>
      <c r="AC1947" s="288"/>
      <c r="AD1947" s="43"/>
      <c r="AE1947" s="43"/>
      <c r="AF1947" s="44"/>
      <c r="AG1947" s="45">
        <v>142.0</v>
      </c>
      <c r="AH1947" s="79"/>
      <c r="AI1947" s="80"/>
      <c r="AJ1947" s="80"/>
      <c r="AK1947" s="80"/>
      <c r="AL1947" s="14"/>
      <c r="AM1947" s="16" t="str">
        <f t="shared" si="10"/>
        <v>{s:'638996', v:142 , c:'放デイ３１・定超・未計画・開減１・評減・'},</v>
      </c>
      <c r="AN1947" s="16"/>
    </row>
    <row r="1948" ht="16.5" customHeight="1">
      <c r="A1948" s="29">
        <v>63.0</v>
      </c>
      <c r="B1948" s="30">
        <v>8997.0</v>
      </c>
      <c r="C1948" s="31">
        <v>1946.0</v>
      </c>
      <c r="D1948" s="32" t="s">
        <v>2142</v>
      </c>
      <c r="E1948" s="94"/>
      <c r="F1948" s="94"/>
      <c r="G1948" s="103"/>
      <c r="H1948" s="8"/>
      <c r="I1948" s="8"/>
      <c r="J1948" s="54"/>
      <c r="K1948" s="69"/>
      <c r="L1948" s="65"/>
      <c r="M1948" s="65"/>
      <c r="N1948" s="83"/>
      <c r="O1948" s="125"/>
      <c r="P1948" s="83"/>
      <c r="Q1948" s="132"/>
      <c r="R1948" s="131"/>
      <c r="S1948" s="87"/>
      <c r="T1948" s="83"/>
      <c r="U1948" s="90"/>
      <c r="V1948" s="91"/>
      <c r="W1948" s="305" t="s">
        <v>329</v>
      </c>
      <c r="X1948" s="41" t="s">
        <v>21</v>
      </c>
      <c r="Y1948" s="68" t="str">
        <f>$Y$295</f>
        <v/>
      </c>
      <c r="Z1948" s="77"/>
      <c r="AA1948" s="77"/>
      <c r="AB1948" s="77"/>
      <c r="AC1948" s="292"/>
      <c r="AD1948" s="77"/>
      <c r="AE1948" s="77"/>
      <c r="AF1948" s="72"/>
      <c r="AG1948" s="45">
        <v>202.0</v>
      </c>
      <c r="AH1948" s="79"/>
      <c r="AI1948" s="80"/>
      <c r="AJ1948" s="80"/>
      <c r="AK1948" s="80"/>
      <c r="AL1948" s="14"/>
      <c r="AM1948" s="16" t="str">
        <f t="shared" si="10"/>
        <v>{s:'638997', v:202 , c:'放デイ３１・定超・未計画・開減２・'},</v>
      </c>
      <c r="AN1948" s="16"/>
    </row>
    <row r="1949" ht="16.5" customHeight="1">
      <c r="A1949" s="29">
        <v>63.0</v>
      </c>
      <c r="B1949" s="30">
        <v>8998.0</v>
      </c>
      <c r="C1949" s="31">
        <v>1947.0</v>
      </c>
      <c r="D1949" s="32" t="s">
        <v>2143</v>
      </c>
      <c r="E1949" s="94"/>
      <c r="F1949" s="94"/>
      <c r="G1949" s="103"/>
      <c r="H1949" s="8"/>
      <c r="I1949" s="8"/>
      <c r="J1949" s="54"/>
      <c r="K1949" s="69"/>
      <c r="L1949" s="65"/>
      <c r="M1949" s="65"/>
      <c r="N1949" s="83"/>
      <c r="O1949" s="125"/>
      <c r="P1949" s="83"/>
      <c r="Q1949" s="132"/>
      <c r="R1949" s="308"/>
      <c r="S1949" s="87"/>
      <c r="T1949" s="83"/>
      <c r="U1949" s="90"/>
      <c r="V1949" s="91"/>
      <c r="W1949" s="306"/>
      <c r="X1949" s="56"/>
      <c r="Y1949" s="72"/>
      <c r="Z1949" s="73" t="s">
        <v>20</v>
      </c>
      <c r="AA1949" s="74" t="s">
        <v>21</v>
      </c>
      <c r="AB1949" s="75">
        <v>0.85</v>
      </c>
      <c r="AC1949" s="288"/>
      <c r="AD1949" s="43"/>
      <c r="AE1949" s="43"/>
      <c r="AF1949" s="44"/>
      <c r="AG1949" s="45">
        <v>172.0</v>
      </c>
      <c r="AH1949" s="79"/>
      <c r="AI1949" s="80"/>
      <c r="AJ1949" s="80"/>
      <c r="AK1949" s="80"/>
      <c r="AL1949" s="14"/>
      <c r="AM1949" s="16" t="str">
        <f t="shared" si="10"/>
        <v>{s:'638998', v:172 , c:'放デイ３１・定超・未計画・開減２・評減・'},</v>
      </c>
      <c r="AN1949" s="16"/>
    </row>
    <row r="1950" ht="16.5" customHeight="1">
      <c r="A1950" s="29">
        <v>63.0</v>
      </c>
      <c r="B1950" s="30">
        <v>8999.0</v>
      </c>
      <c r="C1950" s="31">
        <v>1948.0</v>
      </c>
      <c r="D1950" s="32" t="s">
        <v>2144</v>
      </c>
      <c r="E1950" s="94"/>
      <c r="F1950" s="94"/>
      <c r="G1950" s="103"/>
      <c r="H1950" s="8"/>
      <c r="I1950" s="8"/>
      <c r="J1950" s="54"/>
      <c r="K1950" s="69"/>
      <c r="L1950" s="65"/>
      <c r="M1950" s="65"/>
      <c r="N1950" s="83"/>
      <c r="O1950" s="125"/>
      <c r="P1950" s="83"/>
      <c r="Q1950" s="132"/>
      <c r="R1950" s="308"/>
      <c r="S1950" s="309"/>
      <c r="T1950" s="83"/>
      <c r="U1950" s="90"/>
      <c r="V1950" s="91"/>
      <c r="W1950" s="299"/>
      <c r="X1950" s="41"/>
      <c r="Y1950" s="42"/>
      <c r="Z1950" s="43"/>
      <c r="AA1950" s="43"/>
      <c r="AB1950" s="44"/>
      <c r="AC1950" s="82" t="s">
        <v>30</v>
      </c>
      <c r="AD1950" s="83">
        <v>5.0</v>
      </c>
      <c r="AE1950" s="83"/>
      <c r="AF1950" s="84" t="s">
        <v>31</v>
      </c>
      <c r="AG1950" s="45">
        <v>233.0</v>
      </c>
      <c r="AH1950" s="79"/>
      <c r="AI1950" s="80"/>
      <c r="AJ1950" s="80"/>
      <c r="AK1950" s="80"/>
      <c r="AL1950" s="14"/>
      <c r="AM1950" s="16" t="str">
        <f t="shared" si="10"/>
        <v>{s:'638999', v:233 , c:'放デイ３１・定超・未計画・拘減・'},</v>
      </c>
      <c r="AN1950" s="16"/>
    </row>
    <row r="1951" ht="16.5" customHeight="1">
      <c r="A1951" s="29">
        <v>63.0</v>
      </c>
      <c r="B1951" s="30">
        <v>7000.0</v>
      </c>
      <c r="C1951" s="31">
        <v>1949.0</v>
      </c>
      <c r="D1951" s="32" t="s">
        <v>2145</v>
      </c>
      <c r="E1951" s="94"/>
      <c r="F1951" s="94"/>
      <c r="G1951" s="103"/>
      <c r="H1951" s="8"/>
      <c r="I1951" s="8"/>
      <c r="J1951" s="54"/>
      <c r="K1951" s="69"/>
      <c r="L1951" s="65"/>
      <c r="M1951" s="65"/>
      <c r="N1951" s="83"/>
      <c r="O1951" s="125"/>
      <c r="P1951" s="83"/>
      <c r="Q1951" s="132"/>
      <c r="R1951" s="310"/>
      <c r="S1951" s="309"/>
      <c r="T1951" s="83"/>
      <c r="U1951" s="90"/>
      <c r="V1951" s="91"/>
      <c r="W1951" s="303"/>
      <c r="X1951" s="56"/>
      <c r="Y1951" s="58"/>
      <c r="Z1951" s="59" t="s">
        <v>20</v>
      </c>
      <c r="AA1951" s="41" t="s">
        <v>21</v>
      </c>
      <c r="AB1951" s="86">
        <v>0.85</v>
      </c>
      <c r="AC1951" s="87"/>
      <c r="AD1951" s="83"/>
      <c r="AE1951" s="83"/>
      <c r="AF1951" s="84"/>
      <c r="AG1951" s="45">
        <v>197.0</v>
      </c>
      <c r="AH1951" s="79"/>
      <c r="AI1951" s="80"/>
      <c r="AJ1951" s="80"/>
      <c r="AK1951" s="80"/>
      <c r="AL1951" s="14"/>
      <c r="AM1951" s="16" t="str">
        <f t="shared" si="10"/>
        <v>{s:'637000', v:197 , c:'放デイ３１・定超・未計画・評減・拘減・'},</v>
      </c>
      <c r="AN1951" s="16"/>
    </row>
    <row r="1952" ht="16.5" customHeight="1">
      <c r="A1952" s="29">
        <v>63.0</v>
      </c>
      <c r="B1952" s="30">
        <v>7001.0</v>
      </c>
      <c r="C1952" s="31">
        <v>1950.0</v>
      </c>
      <c r="D1952" s="32" t="s">
        <v>2146</v>
      </c>
      <c r="E1952" s="94"/>
      <c r="F1952" s="94"/>
      <c r="G1952" s="103"/>
      <c r="H1952" s="8"/>
      <c r="I1952" s="8"/>
      <c r="J1952" s="54"/>
      <c r="K1952" s="69"/>
      <c r="L1952" s="65"/>
      <c r="M1952" s="65"/>
      <c r="N1952" s="83"/>
      <c r="O1952" s="125"/>
      <c r="P1952" s="83"/>
      <c r="Q1952" s="132"/>
      <c r="R1952" s="310"/>
      <c r="S1952" s="309"/>
      <c r="T1952" s="83"/>
      <c r="U1952" s="90"/>
      <c r="V1952" s="91"/>
      <c r="W1952" s="305" t="s">
        <v>326</v>
      </c>
      <c r="X1952" s="83" t="s">
        <v>21</v>
      </c>
      <c r="Y1952" s="91" t="str">
        <f>$Y$293</f>
        <v/>
      </c>
      <c r="Z1952" s="88"/>
      <c r="AA1952" s="88"/>
      <c r="AB1952" s="89"/>
      <c r="AC1952" s="87"/>
      <c r="AD1952" s="90"/>
      <c r="AE1952" s="90"/>
      <c r="AF1952" s="91"/>
      <c r="AG1952" s="45">
        <v>162.0</v>
      </c>
      <c r="AH1952" s="79"/>
      <c r="AI1952" s="80"/>
      <c r="AJ1952" s="80"/>
      <c r="AK1952" s="80"/>
      <c r="AL1952" s="14"/>
      <c r="AM1952" s="16" t="str">
        <f t="shared" si="10"/>
        <v>{s:'637001', v:162 , c:'放デイ３１・定超・未計画・開減１・拘減・'},</v>
      </c>
      <c r="AN1952" s="16"/>
    </row>
    <row r="1953" ht="16.5" customHeight="1">
      <c r="A1953" s="29">
        <v>63.0</v>
      </c>
      <c r="B1953" s="30">
        <v>7002.0</v>
      </c>
      <c r="C1953" s="31">
        <v>1951.0</v>
      </c>
      <c r="D1953" s="32" t="s">
        <v>2147</v>
      </c>
      <c r="E1953" s="94"/>
      <c r="F1953" s="94"/>
      <c r="G1953" s="103"/>
      <c r="H1953" s="8"/>
      <c r="I1953" s="8"/>
      <c r="J1953" s="54"/>
      <c r="K1953" s="69"/>
      <c r="L1953" s="65"/>
      <c r="M1953" s="65"/>
      <c r="N1953" s="83"/>
      <c r="O1953" s="125"/>
      <c r="P1953" s="83"/>
      <c r="Q1953" s="132"/>
      <c r="R1953" s="310"/>
      <c r="S1953" s="309"/>
      <c r="T1953" s="83"/>
      <c r="U1953" s="90"/>
      <c r="V1953" s="91"/>
      <c r="W1953" s="306"/>
      <c r="X1953" s="56"/>
      <c r="Y1953" s="72"/>
      <c r="Z1953" s="73" t="s">
        <v>20</v>
      </c>
      <c r="AA1953" s="74" t="s">
        <v>21</v>
      </c>
      <c r="AB1953" s="92">
        <v>0.85</v>
      </c>
      <c r="AC1953" s="87"/>
      <c r="AD1953" s="90"/>
      <c r="AE1953" s="90"/>
      <c r="AF1953" s="91"/>
      <c r="AG1953" s="45">
        <v>137.0</v>
      </c>
      <c r="AH1953" s="79"/>
      <c r="AI1953" s="80"/>
      <c r="AJ1953" s="80"/>
      <c r="AK1953" s="80"/>
      <c r="AL1953" s="14"/>
      <c r="AM1953" s="16" t="str">
        <f t="shared" si="10"/>
        <v>{s:'637002', v:137 , c:'放デイ３１・定超・未計画・開減１・評減・拘減・'},</v>
      </c>
      <c r="AN1953" s="16"/>
    </row>
    <row r="1954" ht="16.5" customHeight="1">
      <c r="A1954" s="29">
        <v>63.0</v>
      </c>
      <c r="B1954" s="30">
        <v>7003.0</v>
      </c>
      <c r="C1954" s="31">
        <v>1952.0</v>
      </c>
      <c r="D1954" s="32" t="s">
        <v>2148</v>
      </c>
      <c r="E1954" s="94"/>
      <c r="F1954" s="94"/>
      <c r="G1954" s="103"/>
      <c r="H1954" s="8"/>
      <c r="I1954" s="8"/>
      <c r="J1954" s="54"/>
      <c r="K1954" s="69"/>
      <c r="L1954" s="65"/>
      <c r="M1954" s="65"/>
      <c r="N1954" s="83"/>
      <c r="O1954" s="125"/>
      <c r="P1954" s="83"/>
      <c r="Q1954" s="132"/>
      <c r="R1954" s="310"/>
      <c r="S1954" s="309"/>
      <c r="T1954" s="83"/>
      <c r="U1954" s="90"/>
      <c r="V1954" s="91"/>
      <c r="W1954" s="305" t="s">
        <v>329</v>
      </c>
      <c r="X1954" s="83" t="s">
        <v>21</v>
      </c>
      <c r="Y1954" s="91" t="str">
        <f>$Y$295</f>
        <v/>
      </c>
      <c r="Z1954" s="77"/>
      <c r="AA1954" s="77"/>
      <c r="AB1954" s="72"/>
      <c r="AC1954" s="87"/>
      <c r="AD1954" s="90"/>
      <c r="AE1954" s="90"/>
      <c r="AF1954" s="91"/>
      <c r="AG1954" s="45">
        <v>197.0</v>
      </c>
      <c r="AH1954" s="79"/>
      <c r="AI1954" s="80"/>
      <c r="AJ1954" s="80"/>
      <c r="AK1954" s="80"/>
      <c r="AL1954" s="14"/>
      <c r="AM1954" s="16" t="str">
        <f t="shared" si="10"/>
        <v>{s:'637003', v:197 , c:'放デイ３１・定超・未計画・開減２・拘減・'},</v>
      </c>
      <c r="AN1954" s="16"/>
    </row>
    <row r="1955" ht="16.5" customHeight="1">
      <c r="A1955" s="29">
        <v>63.0</v>
      </c>
      <c r="B1955" s="30">
        <v>7004.0</v>
      </c>
      <c r="C1955" s="31">
        <v>1953.0</v>
      </c>
      <c r="D1955" s="32" t="s">
        <v>2149</v>
      </c>
      <c r="E1955" s="94"/>
      <c r="F1955" s="94"/>
      <c r="G1955" s="103"/>
      <c r="H1955" s="8"/>
      <c r="I1955" s="8"/>
      <c r="J1955" s="54"/>
      <c r="K1955" s="69"/>
      <c r="L1955" s="65"/>
      <c r="M1955" s="65"/>
      <c r="N1955" s="83"/>
      <c r="O1955" s="125"/>
      <c r="P1955" s="83"/>
      <c r="Q1955" s="132"/>
      <c r="R1955" s="310"/>
      <c r="S1955" s="309"/>
      <c r="T1955" s="83"/>
      <c r="U1955" s="90"/>
      <c r="V1955" s="91"/>
      <c r="W1955" s="306"/>
      <c r="X1955" s="56"/>
      <c r="Y1955" s="72"/>
      <c r="Z1955" s="73" t="s">
        <v>20</v>
      </c>
      <c r="AA1955" s="74" t="s">
        <v>21</v>
      </c>
      <c r="AB1955" s="92">
        <v>0.85</v>
      </c>
      <c r="AC1955" s="93"/>
      <c r="AD1955" s="77"/>
      <c r="AE1955" s="77"/>
      <c r="AF1955" s="72"/>
      <c r="AG1955" s="45">
        <v>167.0</v>
      </c>
      <c r="AH1955" s="79"/>
      <c r="AI1955" s="80"/>
      <c r="AJ1955" s="80"/>
      <c r="AK1955" s="80"/>
      <c r="AL1955" s="14"/>
      <c r="AM1955" s="16" t="str">
        <f t="shared" si="10"/>
        <v>{s:'637004', v:167 , c:'放デイ３１・定超・未計画・開減２・評減・拘減・'},</v>
      </c>
      <c r="AN1955" s="16"/>
    </row>
    <row r="1956" ht="16.5" customHeight="1">
      <c r="A1956" s="29">
        <v>63.0</v>
      </c>
      <c r="B1956" s="30">
        <v>7005.0</v>
      </c>
      <c r="C1956" s="31">
        <v>1954.0</v>
      </c>
      <c r="D1956" s="32" t="s">
        <v>2150</v>
      </c>
      <c r="E1956" s="94"/>
      <c r="F1956" s="94"/>
      <c r="G1956" s="103"/>
      <c r="H1956" s="8"/>
      <c r="I1956" s="8"/>
      <c r="J1956" s="54"/>
      <c r="K1956" s="69"/>
      <c r="L1956" s="65"/>
      <c r="M1956" s="65"/>
      <c r="N1956" s="83"/>
      <c r="O1956" s="125"/>
      <c r="P1956" s="83"/>
      <c r="Q1956" s="132"/>
      <c r="R1956" s="310"/>
      <c r="S1956" s="130" t="s">
        <v>27</v>
      </c>
      <c r="T1956" s="41"/>
      <c r="U1956" s="135"/>
      <c r="V1956" s="68"/>
      <c r="W1956" s="299"/>
      <c r="X1956" s="41"/>
      <c r="Y1956" s="42"/>
      <c r="Z1956" s="43"/>
      <c r="AA1956" s="43"/>
      <c r="AB1956" s="43"/>
      <c r="AC1956" s="288"/>
      <c r="AD1956" s="43"/>
      <c r="AE1956" s="43"/>
      <c r="AF1956" s="44"/>
      <c r="AG1956" s="45">
        <v>170.0</v>
      </c>
      <c r="AH1956" s="79"/>
      <c r="AI1956" s="80"/>
      <c r="AJ1956" s="80"/>
      <c r="AK1956" s="80"/>
      <c r="AL1956" s="14"/>
      <c r="AM1956" s="16" t="str">
        <f t="shared" si="10"/>
        <v>{s:'637005', v:170 , c:'放デイ３１・定超・未計画２・'},</v>
      </c>
      <c r="AN1956" s="16"/>
    </row>
    <row r="1957" ht="16.5" customHeight="1">
      <c r="A1957" s="29">
        <v>63.0</v>
      </c>
      <c r="B1957" s="30">
        <v>7006.0</v>
      </c>
      <c r="C1957" s="31">
        <v>1955.0</v>
      </c>
      <c r="D1957" s="32" t="s">
        <v>2151</v>
      </c>
      <c r="E1957" s="94"/>
      <c r="F1957" s="94"/>
      <c r="G1957" s="103"/>
      <c r="H1957" s="8"/>
      <c r="I1957" s="8"/>
      <c r="J1957" s="54"/>
      <c r="K1957" s="69"/>
      <c r="L1957" s="65"/>
      <c r="M1957" s="65"/>
      <c r="N1957" s="83"/>
      <c r="O1957" s="125"/>
      <c r="P1957" s="83"/>
      <c r="Q1957" s="132"/>
      <c r="R1957" s="310"/>
      <c r="S1957" s="87"/>
      <c r="T1957" s="83" t="s">
        <v>21</v>
      </c>
      <c r="U1957" s="90">
        <v>0.5</v>
      </c>
      <c r="V1957" s="91"/>
      <c r="W1957" s="303"/>
      <c r="X1957" s="56"/>
      <c r="Y1957" s="58"/>
      <c r="Z1957" s="59" t="s">
        <v>20</v>
      </c>
      <c r="AA1957" s="41" t="s">
        <v>21</v>
      </c>
      <c r="AB1957" s="60">
        <v>0.85</v>
      </c>
      <c r="AC1957" s="288"/>
      <c r="AD1957" s="43"/>
      <c r="AE1957" s="43"/>
      <c r="AF1957" s="44"/>
      <c r="AG1957" s="45">
        <v>145.0</v>
      </c>
      <c r="AH1957" s="79"/>
      <c r="AI1957" s="80"/>
      <c r="AJ1957" s="80"/>
      <c r="AK1957" s="80"/>
      <c r="AL1957" s="14"/>
      <c r="AM1957" s="16" t="str">
        <f t="shared" si="10"/>
        <v>{s:'637006', v:145 , c:'放デイ３１・定超・未計画２・評減・'},</v>
      </c>
      <c r="AN1957" s="16"/>
    </row>
    <row r="1958" ht="16.5" customHeight="1">
      <c r="A1958" s="29">
        <v>63.0</v>
      </c>
      <c r="B1958" s="30">
        <v>7007.0</v>
      </c>
      <c r="C1958" s="31">
        <v>1956.0</v>
      </c>
      <c r="D1958" s="32" t="s">
        <v>2152</v>
      </c>
      <c r="E1958" s="94"/>
      <c r="F1958" s="94"/>
      <c r="G1958" s="103"/>
      <c r="H1958" s="8"/>
      <c r="I1958" s="8"/>
      <c r="J1958" s="54"/>
      <c r="K1958" s="69"/>
      <c r="L1958" s="65"/>
      <c r="M1958" s="65"/>
      <c r="N1958" s="83"/>
      <c r="O1958" s="125"/>
      <c r="P1958" s="83"/>
      <c r="Q1958" s="132"/>
      <c r="R1958" s="310"/>
      <c r="S1958" s="87"/>
      <c r="T1958" s="83"/>
      <c r="U1958" s="90"/>
      <c r="V1958" s="91"/>
      <c r="W1958" s="305" t="s">
        <v>326</v>
      </c>
      <c r="X1958" s="41" t="s">
        <v>21</v>
      </c>
      <c r="Y1958" s="68" t="str">
        <f>$Y$293</f>
        <v/>
      </c>
      <c r="Z1958" s="88"/>
      <c r="AA1958" s="88"/>
      <c r="AB1958" s="88"/>
      <c r="AC1958" s="297"/>
      <c r="AD1958" s="88"/>
      <c r="AE1958" s="88"/>
      <c r="AF1958" s="89"/>
      <c r="AG1958" s="45">
        <v>119.0</v>
      </c>
      <c r="AH1958" s="79"/>
      <c r="AI1958" s="80"/>
      <c r="AJ1958" s="80"/>
      <c r="AK1958" s="80"/>
      <c r="AL1958" s="14"/>
      <c r="AM1958" s="16" t="str">
        <f t="shared" si="10"/>
        <v>{s:'637007', v:119 , c:'放デイ３１・定超・未計画２・開減１・'},</v>
      </c>
      <c r="AN1958" s="16"/>
    </row>
    <row r="1959" ht="16.5" customHeight="1">
      <c r="A1959" s="29">
        <v>63.0</v>
      </c>
      <c r="B1959" s="30">
        <v>7008.0</v>
      </c>
      <c r="C1959" s="31">
        <v>1957.0</v>
      </c>
      <c r="D1959" s="32" t="s">
        <v>2153</v>
      </c>
      <c r="E1959" s="94"/>
      <c r="F1959" s="94"/>
      <c r="G1959" s="103"/>
      <c r="H1959" s="8"/>
      <c r="I1959" s="8"/>
      <c r="J1959" s="54"/>
      <c r="K1959" s="69"/>
      <c r="L1959" s="65"/>
      <c r="M1959" s="65"/>
      <c r="N1959" s="83"/>
      <c r="O1959" s="125"/>
      <c r="P1959" s="83"/>
      <c r="Q1959" s="132"/>
      <c r="R1959" s="310"/>
      <c r="S1959" s="87"/>
      <c r="T1959" s="83"/>
      <c r="U1959" s="90"/>
      <c r="V1959" s="91"/>
      <c r="W1959" s="306"/>
      <c r="X1959" s="56"/>
      <c r="Y1959" s="72"/>
      <c r="Z1959" s="73" t="s">
        <v>20</v>
      </c>
      <c r="AA1959" s="74" t="s">
        <v>21</v>
      </c>
      <c r="AB1959" s="75">
        <v>0.85</v>
      </c>
      <c r="AC1959" s="288"/>
      <c r="AD1959" s="43"/>
      <c r="AE1959" s="43"/>
      <c r="AF1959" s="44"/>
      <c r="AG1959" s="45">
        <v>101.0</v>
      </c>
      <c r="AH1959" s="79"/>
      <c r="AI1959" s="80"/>
      <c r="AJ1959" s="80"/>
      <c r="AK1959" s="80"/>
      <c r="AL1959" s="14"/>
      <c r="AM1959" s="16" t="str">
        <f t="shared" si="10"/>
        <v>{s:'637008', v:101 , c:'放デイ３１・定超・未計画２・開減１・評減・'},</v>
      </c>
      <c r="AN1959" s="16"/>
    </row>
    <row r="1960" ht="16.5" customHeight="1">
      <c r="A1960" s="29">
        <v>63.0</v>
      </c>
      <c r="B1960" s="30">
        <v>7009.0</v>
      </c>
      <c r="C1960" s="31">
        <v>1958.0</v>
      </c>
      <c r="D1960" s="32" t="s">
        <v>2154</v>
      </c>
      <c r="E1960" s="94"/>
      <c r="F1960" s="94"/>
      <c r="G1960" s="103"/>
      <c r="H1960" s="8"/>
      <c r="I1960" s="8"/>
      <c r="J1960" s="54"/>
      <c r="K1960" s="69"/>
      <c r="L1960" s="65"/>
      <c r="M1960" s="65"/>
      <c r="N1960" s="83"/>
      <c r="O1960" s="125"/>
      <c r="P1960" s="83"/>
      <c r="Q1960" s="132"/>
      <c r="R1960" s="310"/>
      <c r="S1960" s="87"/>
      <c r="T1960" s="83"/>
      <c r="U1960" s="90"/>
      <c r="V1960" s="91"/>
      <c r="W1960" s="305" t="s">
        <v>329</v>
      </c>
      <c r="X1960" s="41" t="s">
        <v>21</v>
      </c>
      <c r="Y1960" s="68" t="str">
        <f>$Y$295</f>
        <v/>
      </c>
      <c r="Z1960" s="77"/>
      <c r="AA1960" s="77"/>
      <c r="AB1960" s="77"/>
      <c r="AC1960" s="292"/>
      <c r="AD1960" s="77"/>
      <c r="AE1960" s="77"/>
      <c r="AF1960" s="72"/>
      <c r="AG1960" s="45">
        <v>145.0</v>
      </c>
      <c r="AH1960" s="79"/>
      <c r="AI1960" s="80"/>
      <c r="AJ1960" s="80"/>
      <c r="AK1960" s="80"/>
      <c r="AL1960" s="14"/>
      <c r="AM1960" s="16" t="str">
        <f t="shared" si="10"/>
        <v>{s:'637009', v:145 , c:'放デイ３１・定超・未計画２・開減２・'},</v>
      </c>
      <c r="AN1960" s="16"/>
    </row>
    <row r="1961" ht="16.5" customHeight="1">
      <c r="A1961" s="29">
        <v>63.0</v>
      </c>
      <c r="B1961" s="30">
        <v>7010.0</v>
      </c>
      <c r="C1961" s="31">
        <v>1959.0</v>
      </c>
      <c r="D1961" s="32" t="s">
        <v>2155</v>
      </c>
      <c r="E1961" s="94"/>
      <c r="F1961" s="94"/>
      <c r="G1961" s="103"/>
      <c r="H1961" s="8"/>
      <c r="I1961" s="8"/>
      <c r="J1961" s="54"/>
      <c r="K1961" s="69"/>
      <c r="L1961" s="65"/>
      <c r="M1961" s="65"/>
      <c r="N1961" s="83"/>
      <c r="O1961" s="125"/>
      <c r="P1961" s="83"/>
      <c r="Q1961" s="132"/>
      <c r="R1961" s="310"/>
      <c r="S1961" s="309"/>
      <c r="T1961" s="83"/>
      <c r="U1961" s="90"/>
      <c r="V1961" s="91"/>
      <c r="W1961" s="306"/>
      <c r="X1961" s="56"/>
      <c r="Y1961" s="72"/>
      <c r="Z1961" s="73" t="s">
        <v>20</v>
      </c>
      <c r="AA1961" s="74" t="s">
        <v>21</v>
      </c>
      <c r="AB1961" s="75">
        <v>0.85</v>
      </c>
      <c r="AC1961" s="288"/>
      <c r="AD1961" s="43"/>
      <c r="AE1961" s="43"/>
      <c r="AF1961" s="44"/>
      <c r="AG1961" s="45">
        <v>123.0</v>
      </c>
      <c r="AH1961" s="79"/>
      <c r="AI1961" s="80"/>
      <c r="AJ1961" s="80"/>
      <c r="AK1961" s="80"/>
      <c r="AL1961" s="14"/>
      <c r="AM1961" s="16" t="str">
        <f t="shared" si="10"/>
        <v>{s:'637010', v:123 , c:'放デイ３１・定超・未計画２・開減２・評減・'},</v>
      </c>
      <c r="AN1961" s="16"/>
    </row>
    <row r="1962" ht="16.5" customHeight="1">
      <c r="A1962" s="29">
        <v>63.0</v>
      </c>
      <c r="B1962" s="30">
        <v>7011.0</v>
      </c>
      <c r="C1962" s="31">
        <v>1960.0</v>
      </c>
      <c r="D1962" s="32" t="s">
        <v>2156</v>
      </c>
      <c r="E1962" s="94"/>
      <c r="F1962" s="94"/>
      <c r="G1962" s="103"/>
      <c r="H1962" s="8"/>
      <c r="I1962" s="8"/>
      <c r="J1962" s="54"/>
      <c r="K1962" s="69"/>
      <c r="L1962" s="65"/>
      <c r="M1962" s="65"/>
      <c r="N1962" s="83"/>
      <c r="O1962" s="125"/>
      <c r="P1962" s="83"/>
      <c r="Q1962" s="132"/>
      <c r="R1962" s="310"/>
      <c r="S1962" s="309"/>
      <c r="T1962" s="83"/>
      <c r="U1962" s="90"/>
      <c r="V1962" s="91"/>
      <c r="W1962" s="299"/>
      <c r="X1962" s="41"/>
      <c r="Y1962" s="42"/>
      <c r="Z1962" s="43"/>
      <c r="AA1962" s="43"/>
      <c r="AB1962" s="44"/>
      <c r="AC1962" s="82" t="s">
        <v>30</v>
      </c>
      <c r="AD1962" s="83">
        <v>5.0</v>
      </c>
      <c r="AE1962" s="83"/>
      <c r="AF1962" s="84" t="s">
        <v>31</v>
      </c>
      <c r="AG1962" s="45">
        <v>165.0</v>
      </c>
      <c r="AH1962" s="79"/>
      <c r="AI1962" s="80"/>
      <c r="AJ1962" s="80"/>
      <c r="AK1962" s="80"/>
      <c r="AL1962" s="14"/>
      <c r="AM1962" s="16" t="str">
        <f t="shared" si="10"/>
        <v>{s:'637011', v:165 , c:'放デイ３１・定超・未計画２・拘減・'},</v>
      </c>
      <c r="AN1962" s="16"/>
    </row>
    <row r="1963" ht="16.5" customHeight="1">
      <c r="A1963" s="29">
        <v>63.0</v>
      </c>
      <c r="B1963" s="30">
        <v>7012.0</v>
      </c>
      <c r="C1963" s="31">
        <v>1961.0</v>
      </c>
      <c r="D1963" s="32" t="s">
        <v>2157</v>
      </c>
      <c r="E1963" s="94"/>
      <c r="F1963" s="94"/>
      <c r="G1963" s="103"/>
      <c r="H1963" s="8"/>
      <c r="I1963" s="8"/>
      <c r="J1963" s="54"/>
      <c r="K1963" s="69"/>
      <c r="L1963" s="65"/>
      <c r="M1963" s="65"/>
      <c r="N1963" s="83"/>
      <c r="O1963" s="125"/>
      <c r="P1963" s="83"/>
      <c r="Q1963" s="132"/>
      <c r="R1963" s="310"/>
      <c r="S1963" s="309"/>
      <c r="T1963" s="83"/>
      <c r="U1963" s="90"/>
      <c r="V1963" s="90"/>
      <c r="W1963" s="303"/>
      <c r="X1963" s="56"/>
      <c r="Y1963" s="58"/>
      <c r="Z1963" s="59" t="s">
        <v>20</v>
      </c>
      <c r="AA1963" s="41" t="s">
        <v>21</v>
      </c>
      <c r="AB1963" s="86">
        <v>0.85</v>
      </c>
      <c r="AC1963" s="87"/>
      <c r="AD1963" s="83"/>
      <c r="AE1963" s="83"/>
      <c r="AF1963" s="84"/>
      <c r="AG1963" s="45">
        <v>140.0</v>
      </c>
      <c r="AH1963" s="79"/>
      <c r="AI1963" s="80"/>
      <c r="AJ1963" s="80"/>
      <c r="AK1963" s="80"/>
      <c r="AL1963" s="14"/>
      <c r="AM1963" s="16" t="str">
        <f t="shared" si="10"/>
        <v>{s:'637012', v:140 , c:'放デイ３１・定超・未計画２・評減・拘減・'},</v>
      </c>
      <c r="AN1963" s="16"/>
    </row>
    <row r="1964" ht="16.5" customHeight="1">
      <c r="A1964" s="29">
        <v>63.0</v>
      </c>
      <c r="B1964" s="30">
        <v>7013.0</v>
      </c>
      <c r="C1964" s="31">
        <v>1962.0</v>
      </c>
      <c r="D1964" s="32" t="s">
        <v>2158</v>
      </c>
      <c r="E1964" s="94"/>
      <c r="F1964" s="94"/>
      <c r="G1964" s="103"/>
      <c r="H1964" s="8"/>
      <c r="I1964" s="8"/>
      <c r="J1964" s="54"/>
      <c r="K1964" s="69"/>
      <c r="L1964" s="65"/>
      <c r="M1964" s="65"/>
      <c r="N1964" s="83"/>
      <c r="O1964" s="125"/>
      <c r="P1964" s="83"/>
      <c r="Q1964" s="132"/>
      <c r="R1964" s="310"/>
      <c r="S1964" s="309"/>
      <c r="T1964" s="83"/>
      <c r="U1964" s="90"/>
      <c r="V1964" s="90"/>
      <c r="W1964" s="305" t="s">
        <v>326</v>
      </c>
      <c r="X1964" s="83" t="s">
        <v>21</v>
      </c>
      <c r="Y1964" s="91" t="str">
        <f>$Y$293</f>
        <v/>
      </c>
      <c r="Z1964" s="88"/>
      <c r="AA1964" s="88"/>
      <c r="AB1964" s="89"/>
      <c r="AC1964" s="87"/>
      <c r="AD1964" s="90"/>
      <c r="AE1964" s="90"/>
      <c r="AF1964" s="91"/>
      <c r="AG1964" s="45">
        <v>114.0</v>
      </c>
      <c r="AH1964" s="79"/>
      <c r="AI1964" s="80"/>
      <c r="AJ1964" s="80"/>
      <c r="AK1964" s="80"/>
      <c r="AL1964" s="14"/>
      <c r="AM1964" s="16" t="str">
        <f t="shared" si="10"/>
        <v>{s:'637013', v:114 , c:'放デイ３１・定超・未計画２・開減１・拘減・'},</v>
      </c>
      <c r="AN1964" s="16"/>
    </row>
    <row r="1965" ht="16.5" customHeight="1">
      <c r="A1965" s="29">
        <v>63.0</v>
      </c>
      <c r="B1965" s="30">
        <v>7014.0</v>
      </c>
      <c r="C1965" s="31">
        <v>1963.0</v>
      </c>
      <c r="D1965" s="32" t="s">
        <v>2159</v>
      </c>
      <c r="E1965" s="94"/>
      <c r="F1965" s="94"/>
      <c r="G1965" s="103"/>
      <c r="H1965" s="8"/>
      <c r="I1965" s="8"/>
      <c r="J1965" s="54"/>
      <c r="K1965" s="69"/>
      <c r="L1965" s="65"/>
      <c r="M1965" s="65"/>
      <c r="N1965" s="83"/>
      <c r="O1965" s="125"/>
      <c r="P1965" s="83"/>
      <c r="Q1965" s="132"/>
      <c r="R1965" s="310"/>
      <c r="S1965" s="309"/>
      <c r="T1965" s="83"/>
      <c r="U1965" s="90"/>
      <c r="V1965" s="90"/>
      <c r="W1965" s="306"/>
      <c r="X1965" s="56"/>
      <c r="Y1965" s="72"/>
      <c r="Z1965" s="73" t="s">
        <v>20</v>
      </c>
      <c r="AA1965" s="74" t="s">
        <v>21</v>
      </c>
      <c r="AB1965" s="92">
        <v>0.85</v>
      </c>
      <c r="AC1965" s="87"/>
      <c r="AD1965" s="90"/>
      <c r="AE1965" s="90"/>
      <c r="AF1965" s="91"/>
      <c r="AG1965" s="45">
        <v>96.0</v>
      </c>
      <c r="AH1965" s="79"/>
      <c r="AI1965" s="80"/>
      <c r="AJ1965" s="80"/>
      <c r="AK1965" s="80"/>
      <c r="AL1965" s="14"/>
      <c r="AM1965" s="16" t="str">
        <f t="shared" si="10"/>
        <v>{s:'637014', v:96 , c:'放デイ３１・定超・未計画２・開減１・評減・拘減・'},</v>
      </c>
      <c r="AN1965" s="16"/>
    </row>
    <row r="1966" ht="16.5" customHeight="1">
      <c r="A1966" s="29">
        <v>63.0</v>
      </c>
      <c r="B1966" s="30">
        <v>7015.0</v>
      </c>
      <c r="C1966" s="31">
        <v>1964.0</v>
      </c>
      <c r="D1966" s="32" t="s">
        <v>2160</v>
      </c>
      <c r="E1966" s="94"/>
      <c r="F1966" s="94"/>
      <c r="G1966" s="103"/>
      <c r="H1966" s="8"/>
      <c r="I1966" s="8"/>
      <c r="J1966" s="54"/>
      <c r="K1966" s="69"/>
      <c r="L1966" s="65"/>
      <c r="M1966" s="65"/>
      <c r="N1966" s="83"/>
      <c r="O1966" s="125"/>
      <c r="P1966" s="83"/>
      <c r="Q1966" s="132"/>
      <c r="R1966" s="308"/>
      <c r="S1966" s="310"/>
      <c r="T1966" s="83"/>
      <c r="U1966" s="90"/>
      <c r="V1966" s="90"/>
      <c r="W1966" s="305" t="s">
        <v>329</v>
      </c>
      <c r="X1966" s="83" t="s">
        <v>21</v>
      </c>
      <c r="Y1966" s="91" t="str">
        <f>$Y$295</f>
        <v/>
      </c>
      <c r="Z1966" s="77"/>
      <c r="AA1966" s="77"/>
      <c r="AB1966" s="72"/>
      <c r="AC1966" s="87"/>
      <c r="AD1966" s="90"/>
      <c r="AE1966" s="90"/>
      <c r="AF1966" s="91"/>
      <c r="AG1966" s="45">
        <v>140.0</v>
      </c>
      <c r="AH1966" s="79"/>
      <c r="AI1966" s="80"/>
      <c r="AJ1966" s="80"/>
      <c r="AK1966" s="80"/>
      <c r="AL1966" s="14"/>
      <c r="AM1966" s="16" t="str">
        <f t="shared" si="10"/>
        <v>{s:'637015', v:140 , c:'放デイ３１・定超・未計画２・開減２・拘減・'},</v>
      </c>
      <c r="AN1966" s="16"/>
    </row>
    <row r="1967" ht="16.5" customHeight="1">
      <c r="A1967" s="29">
        <v>63.0</v>
      </c>
      <c r="B1967" s="30">
        <v>7016.0</v>
      </c>
      <c r="C1967" s="31">
        <v>1965.0</v>
      </c>
      <c r="D1967" s="32" t="s">
        <v>2161</v>
      </c>
      <c r="E1967" s="94"/>
      <c r="F1967" s="94"/>
      <c r="G1967" s="103"/>
      <c r="H1967" s="8"/>
      <c r="I1967" s="8"/>
      <c r="J1967" s="54"/>
      <c r="K1967" s="69"/>
      <c r="L1967" s="65"/>
      <c r="M1967" s="65"/>
      <c r="N1967" s="83"/>
      <c r="O1967" s="125"/>
      <c r="P1967" s="83"/>
      <c r="Q1967" s="132"/>
      <c r="R1967" s="312"/>
      <c r="S1967" s="310"/>
      <c r="T1967" s="83"/>
      <c r="U1967" s="90"/>
      <c r="V1967" s="90"/>
      <c r="W1967" s="306"/>
      <c r="X1967" s="56"/>
      <c r="Y1967" s="72"/>
      <c r="Z1967" s="73" t="s">
        <v>20</v>
      </c>
      <c r="AA1967" s="74" t="s">
        <v>21</v>
      </c>
      <c r="AB1967" s="92">
        <v>0.85</v>
      </c>
      <c r="AC1967" s="93"/>
      <c r="AD1967" s="77"/>
      <c r="AE1967" s="77"/>
      <c r="AF1967" s="72"/>
      <c r="AG1967" s="45">
        <v>118.0</v>
      </c>
      <c r="AH1967" s="79"/>
      <c r="AI1967" s="80"/>
      <c r="AJ1967" s="80"/>
      <c r="AK1967" s="80"/>
      <c r="AL1967" s="14"/>
      <c r="AM1967" s="16" t="str">
        <f t="shared" si="10"/>
        <v>{s:'637016', v:118 , c:'放デイ３１・定超・未計画２・開減２・評減・拘減・'},</v>
      </c>
      <c r="AN1967" s="16"/>
    </row>
    <row r="1968" ht="16.5" customHeight="1">
      <c r="A1968" s="29">
        <v>63.0</v>
      </c>
      <c r="B1968" s="30">
        <v>7017.0</v>
      </c>
      <c r="C1968" s="31">
        <v>1966.0</v>
      </c>
      <c r="D1968" s="32" t="s">
        <v>2162</v>
      </c>
      <c r="E1968" s="94"/>
      <c r="F1968" s="94"/>
      <c r="G1968" s="94"/>
      <c r="H1968" s="140"/>
      <c r="I1968" s="140"/>
      <c r="J1968" s="95"/>
      <c r="K1968" s="82" t="s">
        <v>38</v>
      </c>
      <c r="L1968" s="96"/>
      <c r="M1968" s="96"/>
      <c r="N1968" s="7"/>
      <c r="O1968" s="52"/>
      <c r="P1968" s="8"/>
      <c r="Q1968" s="54"/>
      <c r="R1968" s="287"/>
      <c r="S1968" s="287"/>
      <c r="T1968" s="7"/>
      <c r="U1968" s="7"/>
      <c r="V1968" s="7"/>
      <c r="W1968" s="299"/>
      <c r="X1968" s="41"/>
      <c r="Y1968" s="42"/>
      <c r="Z1968" s="43"/>
      <c r="AA1968" s="43"/>
      <c r="AB1968" s="43"/>
      <c r="AC1968" s="288"/>
      <c r="AD1968" s="43"/>
      <c r="AE1968" s="43"/>
      <c r="AF1968" s="44"/>
      <c r="AG1968" s="45">
        <v>346.0</v>
      </c>
      <c r="AH1968" s="79"/>
      <c r="AI1968" s="80"/>
      <c r="AJ1968" s="80"/>
      <c r="AK1968" s="80"/>
      <c r="AL1968" s="14"/>
      <c r="AM1968" s="16" t="str">
        <f t="shared" si="10"/>
        <v>{s:'637017', v:346 , c:'放デイ３１・有資格１７・定超・'},</v>
      </c>
      <c r="AN1968" s="16"/>
    </row>
    <row r="1969" ht="16.5" customHeight="1">
      <c r="A1969" s="29">
        <v>63.0</v>
      </c>
      <c r="B1969" s="30">
        <v>7018.0</v>
      </c>
      <c r="C1969" s="31">
        <v>1967.0</v>
      </c>
      <c r="D1969" s="32" t="s">
        <v>2163</v>
      </c>
      <c r="E1969" s="94"/>
      <c r="F1969" s="94"/>
      <c r="G1969" s="94"/>
      <c r="H1969" s="140"/>
      <c r="I1969" s="140"/>
      <c r="J1969" s="95"/>
      <c r="K1969" s="87"/>
      <c r="L1969" s="83">
        <v>8.0</v>
      </c>
      <c r="M1969" s="97" t="s">
        <v>40</v>
      </c>
      <c r="N1969" s="8"/>
      <c r="O1969" s="52"/>
      <c r="P1969" s="8"/>
      <c r="Q1969" s="54"/>
      <c r="R1969" s="302"/>
      <c r="S1969" s="302"/>
      <c r="T1969" s="8"/>
      <c r="U1969" s="8"/>
      <c r="V1969" s="8"/>
      <c r="W1969" s="303"/>
      <c r="X1969" s="56"/>
      <c r="Y1969" s="58"/>
      <c r="Z1969" s="59" t="s">
        <v>20</v>
      </c>
      <c r="AA1969" s="41" t="s">
        <v>21</v>
      </c>
      <c r="AB1969" s="60">
        <v>0.85</v>
      </c>
      <c r="AC1969" s="288"/>
      <c r="AD1969" s="43"/>
      <c r="AE1969" s="43"/>
      <c r="AF1969" s="44"/>
      <c r="AG1969" s="45">
        <v>294.0</v>
      </c>
      <c r="AH1969" s="79"/>
      <c r="AI1969" s="80"/>
      <c r="AJ1969" s="80"/>
      <c r="AK1969" s="80"/>
      <c r="AL1969" s="14"/>
      <c r="AM1969" s="16" t="str">
        <f t="shared" si="10"/>
        <v>{s:'637018', v:294 , c:'放デイ３１・有資格１７・定超・評減・'},</v>
      </c>
      <c r="AN1969" s="16"/>
    </row>
    <row r="1970" ht="16.5" customHeight="1">
      <c r="A1970" s="29">
        <v>63.0</v>
      </c>
      <c r="B1970" s="30">
        <v>7019.0</v>
      </c>
      <c r="C1970" s="31">
        <v>1968.0</v>
      </c>
      <c r="D1970" s="32" t="s">
        <v>2164</v>
      </c>
      <c r="E1970" s="94"/>
      <c r="F1970" s="94"/>
      <c r="G1970" s="94"/>
      <c r="H1970" s="140"/>
      <c r="I1970" s="140"/>
      <c r="J1970" s="95"/>
      <c r="K1970" s="87"/>
      <c r="L1970" s="65"/>
      <c r="M1970" s="83"/>
      <c r="N1970" s="294"/>
      <c r="O1970" s="295"/>
      <c r="P1970" s="294"/>
      <c r="Q1970" s="100"/>
      <c r="R1970" s="304"/>
      <c r="S1970" s="304"/>
      <c r="T1970" s="8"/>
      <c r="U1970" s="8"/>
      <c r="V1970" s="8"/>
      <c r="W1970" s="305" t="s">
        <v>326</v>
      </c>
      <c r="X1970" s="41" t="s">
        <v>21</v>
      </c>
      <c r="Y1970" s="68" t="str">
        <f>$Y$293</f>
        <v/>
      </c>
      <c r="Z1970" s="88"/>
      <c r="AA1970" s="88"/>
      <c r="AB1970" s="88"/>
      <c r="AC1970" s="297"/>
      <c r="AD1970" s="88"/>
      <c r="AE1970" s="88"/>
      <c r="AF1970" s="89"/>
      <c r="AG1970" s="45">
        <v>242.0</v>
      </c>
      <c r="AH1970" s="79"/>
      <c r="AI1970" s="80"/>
      <c r="AJ1970" s="80"/>
      <c r="AK1970" s="80"/>
      <c r="AL1970" s="14"/>
      <c r="AM1970" s="16" t="str">
        <f t="shared" si="10"/>
        <v>{s:'637019', v:242 , c:'放デイ３１・有資格１７・定超・開減１・'},</v>
      </c>
      <c r="AN1970" s="16"/>
    </row>
    <row r="1971" ht="16.5" customHeight="1">
      <c r="A1971" s="29">
        <v>63.0</v>
      </c>
      <c r="B1971" s="30">
        <v>7020.0</v>
      </c>
      <c r="C1971" s="31">
        <v>1969.0</v>
      </c>
      <c r="D1971" s="32" t="s">
        <v>2165</v>
      </c>
      <c r="E1971" s="94"/>
      <c r="F1971" s="94"/>
      <c r="G1971" s="94"/>
      <c r="H1971" s="140"/>
      <c r="I1971" s="140"/>
      <c r="J1971" s="95"/>
      <c r="K1971" s="87"/>
      <c r="L1971" s="65"/>
      <c r="M1971" s="83"/>
      <c r="N1971" s="294"/>
      <c r="O1971" s="295"/>
      <c r="P1971" s="294"/>
      <c r="Q1971" s="100"/>
      <c r="R1971" s="304"/>
      <c r="S1971" s="304"/>
      <c r="T1971" s="8"/>
      <c r="U1971" s="8"/>
      <c r="V1971" s="8"/>
      <c r="W1971" s="306"/>
      <c r="X1971" s="56"/>
      <c r="Y1971" s="72"/>
      <c r="Z1971" s="73" t="s">
        <v>20</v>
      </c>
      <c r="AA1971" s="74" t="s">
        <v>21</v>
      </c>
      <c r="AB1971" s="75">
        <v>0.85</v>
      </c>
      <c r="AC1971" s="288"/>
      <c r="AD1971" s="43"/>
      <c r="AE1971" s="43"/>
      <c r="AF1971" s="44"/>
      <c r="AG1971" s="45">
        <v>206.0</v>
      </c>
      <c r="AH1971" s="79"/>
      <c r="AI1971" s="80"/>
      <c r="AJ1971" s="80"/>
      <c r="AK1971" s="80"/>
      <c r="AL1971" s="14"/>
      <c r="AM1971" s="16" t="str">
        <f t="shared" si="10"/>
        <v>{s:'637020', v:206 , c:'放デイ３１・有資格１７・定超・開減１・評減・'},</v>
      </c>
      <c r="AN1971" s="16"/>
    </row>
    <row r="1972" ht="16.5" customHeight="1">
      <c r="A1972" s="29">
        <v>63.0</v>
      </c>
      <c r="B1972" s="30">
        <v>7021.0</v>
      </c>
      <c r="C1972" s="31">
        <v>1970.0</v>
      </c>
      <c r="D1972" s="32" t="s">
        <v>2166</v>
      </c>
      <c r="E1972" s="94"/>
      <c r="F1972" s="94"/>
      <c r="G1972" s="94"/>
      <c r="H1972" s="140"/>
      <c r="I1972" s="140"/>
      <c r="J1972" s="95"/>
      <c r="K1972" s="69"/>
      <c r="L1972" s="65"/>
      <c r="M1972" s="83"/>
      <c r="N1972" s="294"/>
      <c r="O1972" s="295"/>
      <c r="P1972" s="294"/>
      <c r="Q1972" s="100"/>
      <c r="R1972" s="304"/>
      <c r="S1972" s="304"/>
      <c r="T1972" s="8"/>
      <c r="U1972" s="8"/>
      <c r="V1972" s="8"/>
      <c r="W1972" s="305" t="s">
        <v>329</v>
      </c>
      <c r="X1972" s="41" t="s">
        <v>21</v>
      </c>
      <c r="Y1972" s="68" t="str">
        <f>$Y$295</f>
        <v/>
      </c>
      <c r="Z1972" s="77"/>
      <c r="AA1972" s="77"/>
      <c r="AB1972" s="77"/>
      <c r="AC1972" s="292"/>
      <c r="AD1972" s="77"/>
      <c r="AE1972" s="77"/>
      <c r="AF1972" s="72"/>
      <c r="AG1972" s="45">
        <v>294.0</v>
      </c>
      <c r="AH1972" s="79"/>
      <c r="AI1972" s="80"/>
      <c r="AJ1972" s="80"/>
      <c r="AK1972" s="80"/>
      <c r="AL1972" s="14"/>
      <c r="AM1972" s="16" t="str">
        <f t="shared" si="10"/>
        <v>{s:'637021', v:294 , c:'放デイ３１・有資格１７・定超・開減２・'},</v>
      </c>
      <c r="AN1972" s="16"/>
    </row>
    <row r="1973" ht="16.5" customHeight="1">
      <c r="A1973" s="29">
        <v>63.0</v>
      </c>
      <c r="B1973" s="30">
        <v>7022.0</v>
      </c>
      <c r="C1973" s="31">
        <v>1971.0</v>
      </c>
      <c r="D1973" s="32" t="s">
        <v>2167</v>
      </c>
      <c r="E1973" s="94"/>
      <c r="F1973" s="94"/>
      <c r="G1973" s="94"/>
      <c r="H1973" s="140"/>
      <c r="I1973" s="140"/>
      <c r="J1973" s="95"/>
      <c r="K1973" s="69"/>
      <c r="L1973" s="65"/>
      <c r="M1973" s="83"/>
      <c r="N1973" s="294"/>
      <c r="O1973" s="295"/>
      <c r="P1973" s="294"/>
      <c r="Q1973" s="100"/>
      <c r="R1973" s="304"/>
      <c r="S1973" s="304"/>
      <c r="T1973" s="8"/>
      <c r="U1973" s="8"/>
      <c r="V1973" s="8"/>
      <c r="W1973" s="306"/>
      <c r="X1973" s="56"/>
      <c r="Y1973" s="72"/>
      <c r="Z1973" s="73" t="s">
        <v>20</v>
      </c>
      <c r="AA1973" s="74" t="s">
        <v>21</v>
      </c>
      <c r="AB1973" s="75">
        <v>0.85</v>
      </c>
      <c r="AC1973" s="288"/>
      <c r="AD1973" s="43"/>
      <c r="AE1973" s="43"/>
      <c r="AF1973" s="44"/>
      <c r="AG1973" s="45">
        <v>250.0</v>
      </c>
      <c r="AH1973" s="79"/>
      <c r="AI1973" s="80"/>
      <c r="AJ1973" s="80"/>
      <c r="AK1973" s="80"/>
      <c r="AL1973" s="14"/>
      <c r="AM1973" s="16" t="str">
        <f t="shared" si="10"/>
        <v>{s:'637022', v:250 , c:'放デイ３１・有資格１７・定超・開減２・評減・'},</v>
      </c>
      <c r="AN1973" s="16"/>
    </row>
    <row r="1974" ht="16.5" customHeight="1">
      <c r="A1974" s="29">
        <v>63.0</v>
      </c>
      <c r="B1974" s="30">
        <v>7023.0</v>
      </c>
      <c r="C1974" s="31">
        <v>1972.0</v>
      </c>
      <c r="D1974" s="32" t="s">
        <v>2168</v>
      </c>
      <c r="E1974" s="94"/>
      <c r="F1974" s="94"/>
      <c r="G1974" s="94"/>
      <c r="H1974" s="140"/>
      <c r="I1974" s="140"/>
      <c r="J1974" s="95"/>
      <c r="K1974" s="69"/>
      <c r="L1974" s="65"/>
      <c r="M1974" s="83"/>
      <c r="N1974" s="294"/>
      <c r="O1974" s="295"/>
      <c r="P1974" s="294"/>
      <c r="Q1974" s="100"/>
      <c r="R1974" s="304"/>
      <c r="S1974" s="304"/>
      <c r="T1974" s="8"/>
      <c r="U1974" s="8"/>
      <c r="V1974" s="8"/>
      <c r="W1974" s="299"/>
      <c r="X1974" s="41"/>
      <c r="Y1974" s="42"/>
      <c r="Z1974" s="43"/>
      <c r="AA1974" s="43"/>
      <c r="AB1974" s="44"/>
      <c r="AC1974" s="82" t="s">
        <v>30</v>
      </c>
      <c r="AD1974" s="83">
        <v>5.0</v>
      </c>
      <c r="AE1974" s="83"/>
      <c r="AF1974" s="84" t="s">
        <v>31</v>
      </c>
      <c r="AG1974" s="45">
        <v>341.0</v>
      </c>
      <c r="AH1974" s="79"/>
      <c r="AI1974" s="80"/>
      <c r="AJ1974" s="80"/>
      <c r="AK1974" s="80"/>
      <c r="AL1974" s="14"/>
      <c r="AM1974" s="16" t="str">
        <f t="shared" si="10"/>
        <v>{s:'637023', v:341 , c:'放デイ３１・有資格１７・定超・拘減・'},</v>
      </c>
      <c r="AN1974" s="16"/>
    </row>
    <row r="1975" ht="16.5" customHeight="1">
      <c r="A1975" s="29">
        <v>63.0</v>
      </c>
      <c r="B1975" s="30">
        <v>7024.0</v>
      </c>
      <c r="C1975" s="31">
        <v>1973.0</v>
      </c>
      <c r="D1975" s="32" t="s">
        <v>2169</v>
      </c>
      <c r="E1975" s="94"/>
      <c r="F1975" s="94"/>
      <c r="G1975" s="94"/>
      <c r="H1975" s="140"/>
      <c r="I1975" s="140"/>
      <c r="J1975" s="95"/>
      <c r="K1975" s="69"/>
      <c r="L1975" s="65"/>
      <c r="M1975" s="83"/>
      <c r="N1975" s="294"/>
      <c r="O1975" s="295"/>
      <c r="P1975" s="294"/>
      <c r="Q1975" s="100"/>
      <c r="R1975" s="304"/>
      <c r="S1975" s="304"/>
      <c r="T1975" s="8"/>
      <c r="U1975" s="8"/>
      <c r="V1975" s="8"/>
      <c r="W1975" s="303"/>
      <c r="X1975" s="56"/>
      <c r="Y1975" s="58"/>
      <c r="Z1975" s="59" t="s">
        <v>20</v>
      </c>
      <c r="AA1975" s="41" t="s">
        <v>21</v>
      </c>
      <c r="AB1975" s="86">
        <v>0.85</v>
      </c>
      <c r="AC1975" s="87"/>
      <c r="AD1975" s="83"/>
      <c r="AE1975" s="83"/>
      <c r="AF1975" s="84"/>
      <c r="AG1975" s="45">
        <v>289.0</v>
      </c>
      <c r="AH1975" s="79"/>
      <c r="AI1975" s="80"/>
      <c r="AJ1975" s="80"/>
      <c r="AK1975" s="80"/>
      <c r="AL1975" s="14"/>
      <c r="AM1975" s="16" t="str">
        <f t="shared" si="10"/>
        <v>{s:'637024', v:289 , c:'放デイ３１・有資格１７・定超・評減・拘減・'},</v>
      </c>
      <c r="AN1975" s="16"/>
    </row>
    <row r="1976" ht="16.5" customHeight="1">
      <c r="A1976" s="29">
        <v>63.0</v>
      </c>
      <c r="B1976" s="30">
        <v>7025.0</v>
      </c>
      <c r="C1976" s="31">
        <v>1974.0</v>
      </c>
      <c r="D1976" s="32" t="s">
        <v>2170</v>
      </c>
      <c r="E1976" s="94"/>
      <c r="F1976" s="94"/>
      <c r="G1976" s="94"/>
      <c r="H1976" s="140"/>
      <c r="I1976" s="140"/>
      <c r="J1976" s="95"/>
      <c r="K1976" s="69"/>
      <c r="L1976" s="65"/>
      <c r="M1976" s="83"/>
      <c r="N1976" s="294"/>
      <c r="O1976" s="295"/>
      <c r="P1976" s="294"/>
      <c r="Q1976" s="100"/>
      <c r="R1976" s="304"/>
      <c r="S1976" s="304"/>
      <c r="T1976" s="8"/>
      <c r="U1976" s="8"/>
      <c r="V1976" s="8"/>
      <c r="W1976" s="305" t="s">
        <v>326</v>
      </c>
      <c r="X1976" s="83" t="s">
        <v>21</v>
      </c>
      <c r="Y1976" s="91">
        <v>0.7</v>
      </c>
      <c r="Z1976" s="88"/>
      <c r="AA1976" s="88"/>
      <c r="AB1976" s="89"/>
      <c r="AC1976" s="87"/>
      <c r="AD1976" s="90"/>
      <c r="AE1976" s="90"/>
      <c r="AF1976" s="91"/>
      <c r="AG1976" s="45">
        <v>237.0</v>
      </c>
      <c r="AH1976" s="79"/>
      <c r="AI1976" s="80"/>
      <c r="AJ1976" s="80"/>
      <c r="AK1976" s="80"/>
      <c r="AL1976" s="14"/>
      <c r="AM1976" s="16" t="str">
        <f t="shared" si="10"/>
        <v>{s:'637025', v:237 , c:'放デイ３１・有資格１７・定超・開減１・拘減・'},</v>
      </c>
      <c r="AN1976" s="16"/>
    </row>
    <row r="1977" ht="16.5" customHeight="1">
      <c r="A1977" s="29">
        <v>63.0</v>
      </c>
      <c r="B1977" s="30">
        <v>7026.0</v>
      </c>
      <c r="C1977" s="31">
        <v>1975.0</v>
      </c>
      <c r="D1977" s="32" t="s">
        <v>2171</v>
      </c>
      <c r="E1977" s="94"/>
      <c r="F1977" s="94"/>
      <c r="G1977" s="94"/>
      <c r="H1977" s="140"/>
      <c r="I1977" s="140"/>
      <c r="J1977" s="95"/>
      <c r="K1977" s="69"/>
      <c r="L1977" s="65"/>
      <c r="M1977" s="83"/>
      <c r="N1977" s="294"/>
      <c r="O1977" s="295"/>
      <c r="P1977" s="294"/>
      <c r="Q1977" s="100"/>
      <c r="R1977" s="304"/>
      <c r="S1977" s="304"/>
      <c r="T1977" s="8"/>
      <c r="U1977" s="8"/>
      <c r="V1977" s="8"/>
      <c r="W1977" s="306"/>
      <c r="X1977" s="56"/>
      <c r="Y1977" s="72"/>
      <c r="Z1977" s="73" t="s">
        <v>20</v>
      </c>
      <c r="AA1977" s="74" t="s">
        <v>21</v>
      </c>
      <c r="AB1977" s="92">
        <v>0.85</v>
      </c>
      <c r="AC1977" s="87"/>
      <c r="AD1977" s="90"/>
      <c r="AE1977" s="90"/>
      <c r="AF1977" s="91"/>
      <c r="AG1977" s="45">
        <v>201.0</v>
      </c>
      <c r="AH1977" s="79"/>
      <c r="AI1977" s="80"/>
      <c r="AJ1977" s="80"/>
      <c r="AK1977" s="80"/>
      <c r="AL1977" s="14"/>
      <c r="AM1977" s="16" t="str">
        <f t="shared" si="10"/>
        <v>{s:'637026', v:201 , c:'放デイ３１・有資格１７・定超・開減１・評減・拘減・'},</v>
      </c>
      <c r="AN1977" s="16"/>
    </row>
    <row r="1978" ht="16.5" customHeight="1">
      <c r="A1978" s="29">
        <v>63.0</v>
      </c>
      <c r="B1978" s="30">
        <v>7027.0</v>
      </c>
      <c r="C1978" s="31">
        <v>1976.0</v>
      </c>
      <c r="D1978" s="32" t="s">
        <v>2172</v>
      </c>
      <c r="E1978" s="94"/>
      <c r="F1978" s="94"/>
      <c r="G1978" s="94"/>
      <c r="H1978" s="140"/>
      <c r="I1978" s="140"/>
      <c r="J1978" s="95"/>
      <c r="K1978" s="69"/>
      <c r="L1978" s="65"/>
      <c r="M1978" s="83"/>
      <c r="N1978" s="294"/>
      <c r="O1978" s="295"/>
      <c r="P1978" s="294"/>
      <c r="Q1978" s="100"/>
      <c r="R1978" s="304"/>
      <c r="S1978" s="304"/>
      <c r="T1978" s="8"/>
      <c r="U1978" s="8"/>
      <c r="V1978" s="8"/>
      <c r="W1978" s="305" t="s">
        <v>329</v>
      </c>
      <c r="X1978" s="83" t="s">
        <v>21</v>
      </c>
      <c r="Y1978" s="91">
        <v>0.85</v>
      </c>
      <c r="Z1978" s="77"/>
      <c r="AA1978" s="77"/>
      <c r="AB1978" s="72"/>
      <c r="AC1978" s="87"/>
      <c r="AD1978" s="90"/>
      <c r="AE1978" s="90"/>
      <c r="AF1978" s="91"/>
      <c r="AG1978" s="45">
        <v>289.0</v>
      </c>
      <c r="AH1978" s="79"/>
      <c r="AI1978" s="80"/>
      <c r="AJ1978" s="80"/>
      <c r="AK1978" s="80"/>
      <c r="AL1978" s="14"/>
      <c r="AM1978" s="16" t="str">
        <f t="shared" si="10"/>
        <v>{s:'637027', v:289 , c:'放デイ３１・有資格１７・定超・開減２・拘減・'},</v>
      </c>
      <c r="AN1978" s="16"/>
    </row>
    <row r="1979" ht="16.5" customHeight="1">
      <c r="A1979" s="29">
        <v>63.0</v>
      </c>
      <c r="B1979" s="30">
        <v>7028.0</v>
      </c>
      <c r="C1979" s="31">
        <v>1977.0</v>
      </c>
      <c r="D1979" s="32" t="s">
        <v>2173</v>
      </c>
      <c r="E1979" s="94"/>
      <c r="F1979" s="94"/>
      <c r="G1979" s="94"/>
      <c r="H1979" s="140"/>
      <c r="I1979" s="140"/>
      <c r="J1979" s="95"/>
      <c r="K1979" s="69"/>
      <c r="L1979" s="65"/>
      <c r="M1979" s="83"/>
      <c r="N1979" s="294"/>
      <c r="O1979" s="295"/>
      <c r="P1979" s="294"/>
      <c r="Q1979" s="100"/>
      <c r="R1979" s="304"/>
      <c r="S1979" s="304"/>
      <c r="T1979" s="8"/>
      <c r="U1979" s="8"/>
      <c r="V1979" s="8"/>
      <c r="W1979" s="306"/>
      <c r="X1979" s="56"/>
      <c r="Y1979" s="72"/>
      <c r="Z1979" s="73" t="s">
        <v>20</v>
      </c>
      <c r="AA1979" s="74" t="s">
        <v>21</v>
      </c>
      <c r="AB1979" s="92">
        <v>0.85</v>
      </c>
      <c r="AC1979" s="93"/>
      <c r="AD1979" s="77"/>
      <c r="AE1979" s="77"/>
      <c r="AF1979" s="72"/>
      <c r="AG1979" s="45">
        <v>245.0</v>
      </c>
      <c r="AH1979" s="79"/>
      <c r="AI1979" s="80"/>
      <c r="AJ1979" s="80"/>
      <c r="AK1979" s="80"/>
      <c r="AL1979" s="14"/>
      <c r="AM1979" s="16" t="str">
        <f t="shared" si="10"/>
        <v>{s:'637028', v:245 , c:'放デイ３１・有資格１７・定超・開減２・評減・拘減・'},</v>
      </c>
      <c r="AN1979" s="16"/>
    </row>
    <row r="1980" ht="16.5" customHeight="1">
      <c r="A1980" s="29">
        <v>63.0</v>
      </c>
      <c r="B1980" s="30">
        <v>7029.0</v>
      </c>
      <c r="C1980" s="31">
        <v>1978.0</v>
      </c>
      <c r="D1980" s="32" t="s">
        <v>2174</v>
      </c>
      <c r="E1980" s="94"/>
      <c r="F1980" s="94"/>
      <c r="G1980" s="307"/>
      <c r="H1980" s="98"/>
      <c r="I1980" s="8"/>
      <c r="J1980" s="54"/>
      <c r="K1980" s="69"/>
      <c r="L1980" s="65"/>
      <c r="M1980" s="83"/>
      <c r="N1980" s="294"/>
      <c r="O1980" s="295"/>
      <c r="P1980" s="294"/>
      <c r="Q1980" s="100"/>
      <c r="R1980" s="33" t="s">
        <v>23</v>
      </c>
      <c r="S1980" s="130" t="s">
        <v>24</v>
      </c>
      <c r="T1980" s="7"/>
      <c r="U1980" s="7"/>
      <c r="V1980" s="39"/>
      <c r="W1980" s="299"/>
      <c r="X1980" s="41"/>
      <c r="Y1980" s="42"/>
      <c r="Z1980" s="43"/>
      <c r="AA1980" s="43"/>
      <c r="AB1980" s="43"/>
      <c r="AC1980" s="288"/>
      <c r="AD1980" s="43"/>
      <c r="AE1980" s="43"/>
      <c r="AF1980" s="44"/>
      <c r="AG1980" s="45">
        <v>242.0</v>
      </c>
      <c r="AH1980" s="79"/>
      <c r="AI1980" s="80"/>
      <c r="AJ1980" s="80"/>
      <c r="AK1980" s="80"/>
      <c r="AL1980" s="14"/>
      <c r="AM1980" s="16" t="str">
        <f t="shared" si="10"/>
        <v>{s:'637029', v:242 , c:'放デイ３１・有資格１７・定超・未計画・'},</v>
      </c>
      <c r="AN1980" s="16"/>
    </row>
    <row r="1981" ht="16.5" customHeight="1">
      <c r="A1981" s="29">
        <v>63.0</v>
      </c>
      <c r="B1981" s="30">
        <v>7030.0</v>
      </c>
      <c r="C1981" s="31">
        <v>1979.0</v>
      </c>
      <c r="D1981" s="32" t="s">
        <v>2175</v>
      </c>
      <c r="E1981" s="94"/>
      <c r="F1981" s="94"/>
      <c r="G1981" s="307"/>
      <c r="H1981" s="98"/>
      <c r="I1981" s="8"/>
      <c r="J1981" s="54"/>
      <c r="K1981" s="69"/>
      <c r="L1981" s="83"/>
      <c r="M1981" s="97"/>
      <c r="N1981" s="294"/>
      <c r="O1981" s="295"/>
      <c r="P1981" s="294"/>
      <c r="Q1981" s="100"/>
      <c r="R1981" s="131"/>
      <c r="S1981" s="87"/>
      <c r="T1981" s="83" t="s">
        <v>21</v>
      </c>
      <c r="U1981" s="90">
        <v>0.7</v>
      </c>
      <c r="V1981" s="54"/>
      <c r="W1981" s="303"/>
      <c r="X1981" s="56"/>
      <c r="Y1981" s="58"/>
      <c r="Z1981" s="59" t="s">
        <v>20</v>
      </c>
      <c r="AA1981" s="41" t="s">
        <v>21</v>
      </c>
      <c r="AB1981" s="60">
        <v>0.85</v>
      </c>
      <c r="AC1981" s="288"/>
      <c r="AD1981" s="43"/>
      <c r="AE1981" s="43"/>
      <c r="AF1981" s="44"/>
      <c r="AG1981" s="45">
        <v>206.0</v>
      </c>
      <c r="AH1981" s="79"/>
      <c r="AI1981" s="80"/>
      <c r="AJ1981" s="80"/>
      <c r="AK1981" s="80"/>
      <c r="AL1981" s="14"/>
      <c r="AM1981" s="16" t="str">
        <f t="shared" si="10"/>
        <v>{s:'637030', v:206 , c:'放デイ３１・有資格１７・定超・未計画・評減・'},</v>
      </c>
      <c r="AN1981" s="16"/>
    </row>
    <row r="1982" ht="16.5" customHeight="1">
      <c r="A1982" s="29">
        <v>63.0</v>
      </c>
      <c r="B1982" s="30">
        <v>7031.0</v>
      </c>
      <c r="C1982" s="31">
        <v>1980.0</v>
      </c>
      <c r="D1982" s="32" t="s">
        <v>2176</v>
      </c>
      <c r="E1982" s="94"/>
      <c r="F1982" s="94"/>
      <c r="G1982" s="103"/>
      <c r="H1982" s="8"/>
      <c r="I1982" s="8"/>
      <c r="J1982" s="54"/>
      <c r="K1982" s="69"/>
      <c r="L1982" s="65"/>
      <c r="M1982" s="65"/>
      <c r="N1982" s="83"/>
      <c r="O1982" s="125"/>
      <c r="P1982" s="83"/>
      <c r="Q1982" s="132"/>
      <c r="R1982" s="131"/>
      <c r="S1982" s="87"/>
      <c r="T1982" s="83"/>
      <c r="U1982" s="90"/>
      <c r="V1982" s="91"/>
      <c r="W1982" s="305" t="s">
        <v>326</v>
      </c>
      <c r="X1982" s="41" t="s">
        <v>21</v>
      </c>
      <c r="Y1982" s="68" t="str">
        <f>$Y$293</f>
        <v/>
      </c>
      <c r="Z1982" s="88"/>
      <c r="AA1982" s="88"/>
      <c r="AB1982" s="88"/>
      <c r="AC1982" s="297"/>
      <c r="AD1982" s="88"/>
      <c r="AE1982" s="88"/>
      <c r="AF1982" s="89"/>
      <c r="AG1982" s="114">
        <v>169.0</v>
      </c>
      <c r="AH1982" s="79"/>
      <c r="AI1982" s="80"/>
      <c r="AJ1982" s="80"/>
      <c r="AK1982" s="80"/>
      <c r="AL1982" s="14"/>
      <c r="AM1982" s="16" t="str">
        <f t="shared" si="10"/>
        <v>{s:'637031', v:169 , c:'放デイ３１・有資格１７・定超・未計画・開減１・'},</v>
      </c>
      <c r="AN1982" s="16"/>
    </row>
    <row r="1983" ht="16.5" customHeight="1">
      <c r="A1983" s="29">
        <v>63.0</v>
      </c>
      <c r="B1983" s="30">
        <v>7032.0</v>
      </c>
      <c r="C1983" s="31">
        <v>1981.0</v>
      </c>
      <c r="D1983" s="32" t="s">
        <v>2177</v>
      </c>
      <c r="E1983" s="94"/>
      <c r="F1983" s="94"/>
      <c r="G1983" s="103"/>
      <c r="H1983" s="8"/>
      <c r="I1983" s="8"/>
      <c r="J1983" s="54"/>
      <c r="K1983" s="69"/>
      <c r="L1983" s="65"/>
      <c r="M1983" s="65"/>
      <c r="N1983" s="83"/>
      <c r="O1983" s="125"/>
      <c r="P1983" s="83"/>
      <c r="Q1983" s="132"/>
      <c r="R1983" s="131"/>
      <c r="S1983" s="87"/>
      <c r="T1983" s="83"/>
      <c r="U1983" s="90"/>
      <c r="V1983" s="91"/>
      <c r="W1983" s="306"/>
      <c r="X1983" s="56"/>
      <c r="Y1983" s="72"/>
      <c r="Z1983" s="73" t="s">
        <v>20</v>
      </c>
      <c r="AA1983" s="74" t="s">
        <v>21</v>
      </c>
      <c r="AB1983" s="75">
        <v>0.85</v>
      </c>
      <c r="AC1983" s="288"/>
      <c r="AD1983" s="43"/>
      <c r="AE1983" s="43"/>
      <c r="AF1983" s="44"/>
      <c r="AG1983" s="114">
        <v>144.0</v>
      </c>
      <c r="AH1983" s="79"/>
      <c r="AI1983" s="80"/>
      <c r="AJ1983" s="80"/>
      <c r="AK1983" s="80"/>
      <c r="AL1983" s="14"/>
      <c r="AM1983" s="16" t="str">
        <f t="shared" si="10"/>
        <v>{s:'637032', v:144 , c:'放デイ３１・有資格１７・定超・未計画・開減１・評減・'},</v>
      </c>
      <c r="AN1983" s="16"/>
    </row>
    <row r="1984" ht="16.5" customHeight="1">
      <c r="A1984" s="29">
        <v>63.0</v>
      </c>
      <c r="B1984" s="30">
        <v>7033.0</v>
      </c>
      <c r="C1984" s="31">
        <v>1982.0</v>
      </c>
      <c r="D1984" s="32" t="s">
        <v>2178</v>
      </c>
      <c r="E1984" s="94"/>
      <c r="F1984" s="94"/>
      <c r="G1984" s="103"/>
      <c r="H1984" s="8"/>
      <c r="I1984" s="8"/>
      <c r="J1984" s="54"/>
      <c r="K1984" s="69"/>
      <c r="L1984" s="65"/>
      <c r="M1984" s="65"/>
      <c r="N1984" s="83"/>
      <c r="O1984" s="125"/>
      <c r="P1984" s="83"/>
      <c r="Q1984" s="132"/>
      <c r="R1984" s="131"/>
      <c r="S1984" s="87"/>
      <c r="T1984" s="83"/>
      <c r="U1984" s="90"/>
      <c r="V1984" s="91"/>
      <c r="W1984" s="305" t="s">
        <v>329</v>
      </c>
      <c r="X1984" s="41" t="s">
        <v>21</v>
      </c>
      <c r="Y1984" s="68" t="str">
        <f>$Y$295</f>
        <v/>
      </c>
      <c r="Z1984" s="77"/>
      <c r="AA1984" s="77"/>
      <c r="AB1984" s="77"/>
      <c r="AC1984" s="292"/>
      <c r="AD1984" s="77"/>
      <c r="AE1984" s="77"/>
      <c r="AF1984" s="72"/>
      <c r="AG1984" s="45">
        <v>206.0</v>
      </c>
      <c r="AH1984" s="79"/>
      <c r="AI1984" s="80"/>
      <c r="AJ1984" s="80"/>
      <c r="AK1984" s="80"/>
      <c r="AL1984" s="14"/>
      <c r="AM1984" s="16" t="str">
        <f t="shared" si="10"/>
        <v>{s:'637033', v:206 , c:'放デイ３１・有資格１７・定超・未計画・開減２・'},</v>
      </c>
      <c r="AN1984" s="16"/>
    </row>
    <row r="1985" ht="16.5" customHeight="1">
      <c r="A1985" s="29">
        <v>63.0</v>
      </c>
      <c r="B1985" s="30">
        <v>7034.0</v>
      </c>
      <c r="C1985" s="31">
        <v>1983.0</v>
      </c>
      <c r="D1985" s="32" t="s">
        <v>2179</v>
      </c>
      <c r="E1985" s="94"/>
      <c r="F1985" s="94"/>
      <c r="G1985" s="103"/>
      <c r="H1985" s="8"/>
      <c r="I1985" s="8"/>
      <c r="J1985" s="54"/>
      <c r="K1985" s="65"/>
      <c r="L1985" s="65"/>
      <c r="M1985" s="65"/>
      <c r="N1985" s="83"/>
      <c r="O1985" s="125"/>
      <c r="P1985" s="83"/>
      <c r="Q1985" s="132"/>
      <c r="R1985" s="308"/>
      <c r="S1985" s="87"/>
      <c r="T1985" s="83"/>
      <c r="U1985" s="90"/>
      <c r="V1985" s="91"/>
      <c r="W1985" s="306"/>
      <c r="X1985" s="56"/>
      <c r="Y1985" s="72"/>
      <c r="Z1985" s="73" t="s">
        <v>20</v>
      </c>
      <c r="AA1985" s="74" t="s">
        <v>21</v>
      </c>
      <c r="AB1985" s="75">
        <v>0.85</v>
      </c>
      <c r="AC1985" s="288"/>
      <c r="AD1985" s="43"/>
      <c r="AE1985" s="43"/>
      <c r="AF1985" s="44"/>
      <c r="AG1985" s="45">
        <v>175.0</v>
      </c>
      <c r="AH1985" s="79"/>
      <c r="AI1985" s="80"/>
      <c r="AJ1985" s="80"/>
      <c r="AK1985" s="80"/>
      <c r="AL1985" s="14"/>
      <c r="AM1985" s="16" t="str">
        <f t="shared" si="10"/>
        <v>{s:'637034', v:175 , c:'放デイ３１・有資格１７・定超・未計画・開減２・評減・'},</v>
      </c>
      <c r="AN1985" s="16"/>
    </row>
    <row r="1986" ht="16.5" customHeight="1">
      <c r="A1986" s="29">
        <v>63.0</v>
      </c>
      <c r="B1986" s="30">
        <v>7035.0</v>
      </c>
      <c r="C1986" s="31">
        <v>1984.0</v>
      </c>
      <c r="D1986" s="32" t="s">
        <v>2180</v>
      </c>
      <c r="E1986" s="94"/>
      <c r="F1986" s="94"/>
      <c r="G1986" s="103"/>
      <c r="H1986" s="8"/>
      <c r="I1986" s="8"/>
      <c r="J1986" s="54"/>
      <c r="K1986" s="65"/>
      <c r="L1986" s="65"/>
      <c r="M1986" s="65"/>
      <c r="N1986" s="83"/>
      <c r="O1986" s="125"/>
      <c r="P1986" s="83"/>
      <c r="Q1986" s="132"/>
      <c r="R1986" s="308"/>
      <c r="S1986" s="309"/>
      <c r="T1986" s="83"/>
      <c r="U1986" s="90"/>
      <c r="V1986" s="91"/>
      <c r="W1986" s="299"/>
      <c r="X1986" s="41"/>
      <c r="Y1986" s="42"/>
      <c r="Z1986" s="43"/>
      <c r="AA1986" s="43"/>
      <c r="AB1986" s="44"/>
      <c r="AC1986" s="82" t="s">
        <v>30</v>
      </c>
      <c r="AD1986" s="83">
        <v>5.0</v>
      </c>
      <c r="AE1986" s="83"/>
      <c r="AF1986" s="84" t="s">
        <v>31</v>
      </c>
      <c r="AG1986" s="45">
        <v>237.0</v>
      </c>
      <c r="AH1986" s="79"/>
      <c r="AI1986" s="80"/>
      <c r="AJ1986" s="80"/>
      <c r="AK1986" s="80"/>
      <c r="AL1986" s="14"/>
      <c r="AM1986" s="16" t="str">
        <f t="shared" si="10"/>
        <v>{s:'637035', v:237 , c:'放デイ３１・有資格１７・定超・未計画・拘減・'},</v>
      </c>
      <c r="AN1986" s="16"/>
    </row>
    <row r="1987" ht="16.5" customHeight="1">
      <c r="A1987" s="29">
        <v>63.0</v>
      </c>
      <c r="B1987" s="30">
        <v>7036.0</v>
      </c>
      <c r="C1987" s="31">
        <v>1985.0</v>
      </c>
      <c r="D1987" s="32" t="s">
        <v>2181</v>
      </c>
      <c r="E1987" s="94"/>
      <c r="F1987" s="94"/>
      <c r="G1987" s="103"/>
      <c r="H1987" s="8"/>
      <c r="I1987" s="8"/>
      <c r="J1987" s="54"/>
      <c r="K1987" s="65"/>
      <c r="L1987" s="65"/>
      <c r="M1987" s="65"/>
      <c r="N1987" s="83"/>
      <c r="O1987" s="125"/>
      <c r="P1987" s="83"/>
      <c r="Q1987" s="132"/>
      <c r="R1987" s="310"/>
      <c r="S1987" s="309"/>
      <c r="T1987" s="83"/>
      <c r="U1987" s="90"/>
      <c r="V1987" s="91"/>
      <c r="W1987" s="303"/>
      <c r="X1987" s="56"/>
      <c r="Y1987" s="58"/>
      <c r="Z1987" s="59" t="s">
        <v>20</v>
      </c>
      <c r="AA1987" s="41" t="s">
        <v>21</v>
      </c>
      <c r="AB1987" s="86">
        <v>0.85</v>
      </c>
      <c r="AC1987" s="87"/>
      <c r="AD1987" s="83"/>
      <c r="AE1987" s="83"/>
      <c r="AF1987" s="84"/>
      <c r="AG1987" s="45">
        <v>201.0</v>
      </c>
      <c r="AH1987" s="79"/>
      <c r="AI1987" s="80"/>
      <c r="AJ1987" s="80"/>
      <c r="AK1987" s="80"/>
      <c r="AL1987" s="14"/>
      <c r="AM1987" s="16" t="str">
        <f t="shared" si="10"/>
        <v>{s:'637036', v:201 , c:'放デイ３１・有資格１７・定超・未計画・評減・拘減・'},</v>
      </c>
      <c r="AN1987" s="16"/>
    </row>
    <row r="1988" ht="16.5" customHeight="1">
      <c r="A1988" s="29">
        <v>63.0</v>
      </c>
      <c r="B1988" s="30">
        <v>7037.0</v>
      </c>
      <c r="C1988" s="31">
        <v>1986.0</v>
      </c>
      <c r="D1988" s="32" t="s">
        <v>2182</v>
      </c>
      <c r="E1988" s="94"/>
      <c r="F1988" s="94"/>
      <c r="G1988" s="103"/>
      <c r="H1988" s="8"/>
      <c r="I1988" s="8"/>
      <c r="J1988" s="54"/>
      <c r="K1988" s="65"/>
      <c r="L1988" s="65"/>
      <c r="M1988" s="65"/>
      <c r="N1988" s="83"/>
      <c r="O1988" s="125"/>
      <c r="P1988" s="83"/>
      <c r="Q1988" s="132"/>
      <c r="R1988" s="310"/>
      <c r="S1988" s="309"/>
      <c r="T1988" s="83"/>
      <c r="U1988" s="90"/>
      <c r="V1988" s="91"/>
      <c r="W1988" s="305" t="s">
        <v>326</v>
      </c>
      <c r="X1988" s="83" t="s">
        <v>21</v>
      </c>
      <c r="Y1988" s="91" t="str">
        <f>$Y$293</f>
        <v/>
      </c>
      <c r="Z1988" s="88"/>
      <c r="AA1988" s="88"/>
      <c r="AB1988" s="89"/>
      <c r="AC1988" s="87"/>
      <c r="AD1988" s="90"/>
      <c r="AE1988" s="90"/>
      <c r="AF1988" s="91"/>
      <c r="AG1988" s="114">
        <v>164.0</v>
      </c>
      <c r="AH1988" s="79"/>
      <c r="AI1988" s="80"/>
      <c r="AJ1988" s="80"/>
      <c r="AK1988" s="80"/>
      <c r="AL1988" s="14"/>
      <c r="AM1988" s="16" t="str">
        <f t="shared" si="10"/>
        <v>{s:'637037', v:164 , c:'放デイ３１・有資格１７・定超・未計画・開減１・拘減・'},</v>
      </c>
      <c r="AN1988" s="16"/>
    </row>
    <row r="1989" ht="16.5" customHeight="1">
      <c r="A1989" s="29">
        <v>63.0</v>
      </c>
      <c r="B1989" s="30">
        <v>7038.0</v>
      </c>
      <c r="C1989" s="31">
        <v>1987.0</v>
      </c>
      <c r="D1989" s="32" t="s">
        <v>2183</v>
      </c>
      <c r="E1989" s="94"/>
      <c r="F1989" s="94"/>
      <c r="G1989" s="103"/>
      <c r="H1989" s="8"/>
      <c r="I1989" s="8"/>
      <c r="J1989" s="54"/>
      <c r="K1989" s="65"/>
      <c r="L1989" s="65"/>
      <c r="M1989" s="65"/>
      <c r="N1989" s="83"/>
      <c r="O1989" s="125"/>
      <c r="P1989" s="83"/>
      <c r="Q1989" s="132"/>
      <c r="R1989" s="310"/>
      <c r="S1989" s="309"/>
      <c r="T1989" s="83"/>
      <c r="U1989" s="90"/>
      <c r="V1989" s="91"/>
      <c r="W1989" s="306"/>
      <c r="X1989" s="56"/>
      <c r="Y1989" s="72"/>
      <c r="Z1989" s="73" t="s">
        <v>20</v>
      </c>
      <c r="AA1989" s="74" t="s">
        <v>21</v>
      </c>
      <c r="AB1989" s="92">
        <v>0.85</v>
      </c>
      <c r="AC1989" s="87"/>
      <c r="AD1989" s="90"/>
      <c r="AE1989" s="90"/>
      <c r="AF1989" s="91"/>
      <c r="AG1989" s="114">
        <v>139.0</v>
      </c>
      <c r="AH1989" s="79"/>
      <c r="AI1989" s="80"/>
      <c r="AJ1989" s="80"/>
      <c r="AK1989" s="80"/>
      <c r="AL1989" s="14"/>
      <c r="AM1989" s="16" t="str">
        <f t="shared" si="10"/>
        <v>{s:'637038', v:139 , c:'放デイ３１・有資格１７・定超・未計画・開減１・評減・拘減・'},</v>
      </c>
      <c r="AN1989" s="16"/>
    </row>
    <row r="1990" ht="16.5" customHeight="1">
      <c r="A1990" s="29">
        <v>63.0</v>
      </c>
      <c r="B1990" s="30">
        <v>7039.0</v>
      </c>
      <c r="C1990" s="31">
        <v>1988.0</v>
      </c>
      <c r="D1990" s="32" t="s">
        <v>2184</v>
      </c>
      <c r="E1990" s="94"/>
      <c r="F1990" s="94"/>
      <c r="G1990" s="103"/>
      <c r="H1990" s="8"/>
      <c r="I1990" s="8"/>
      <c r="J1990" s="54"/>
      <c r="K1990" s="65"/>
      <c r="L1990" s="65"/>
      <c r="M1990" s="65"/>
      <c r="N1990" s="83"/>
      <c r="O1990" s="125"/>
      <c r="P1990" s="83"/>
      <c r="Q1990" s="132"/>
      <c r="R1990" s="310"/>
      <c r="S1990" s="309"/>
      <c r="T1990" s="83"/>
      <c r="U1990" s="90"/>
      <c r="V1990" s="91"/>
      <c r="W1990" s="305" t="s">
        <v>329</v>
      </c>
      <c r="X1990" s="83" t="s">
        <v>21</v>
      </c>
      <c r="Y1990" s="91" t="str">
        <f>$Y$295</f>
        <v/>
      </c>
      <c r="Z1990" s="77"/>
      <c r="AA1990" s="77"/>
      <c r="AB1990" s="72"/>
      <c r="AC1990" s="87"/>
      <c r="AD1990" s="90"/>
      <c r="AE1990" s="90"/>
      <c r="AF1990" s="91"/>
      <c r="AG1990" s="45">
        <v>201.0</v>
      </c>
      <c r="AH1990" s="79"/>
      <c r="AI1990" s="80"/>
      <c r="AJ1990" s="80"/>
      <c r="AK1990" s="80"/>
      <c r="AL1990" s="14"/>
      <c r="AM1990" s="16" t="str">
        <f t="shared" si="10"/>
        <v>{s:'637039', v:201 , c:'放デイ３１・有資格１７・定超・未計画・開減２・拘減・'},</v>
      </c>
      <c r="AN1990" s="16"/>
    </row>
    <row r="1991" ht="16.5" customHeight="1">
      <c r="A1991" s="29">
        <v>63.0</v>
      </c>
      <c r="B1991" s="30">
        <v>7040.0</v>
      </c>
      <c r="C1991" s="31">
        <v>1989.0</v>
      </c>
      <c r="D1991" s="32" t="s">
        <v>2185</v>
      </c>
      <c r="E1991" s="94"/>
      <c r="F1991" s="94"/>
      <c r="G1991" s="103"/>
      <c r="H1991" s="8"/>
      <c r="I1991" s="8"/>
      <c r="J1991" s="54"/>
      <c r="K1991" s="65"/>
      <c r="L1991" s="65"/>
      <c r="M1991" s="65"/>
      <c r="N1991" s="83"/>
      <c r="O1991" s="125"/>
      <c r="P1991" s="83"/>
      <c r="Q1991" s="132"/>
      <c r="R1991" s="310"/>
      <c r="S1991" s="309"/>
      <c r="T1991" s="83"/>
      <c r="U1991" s="90"/>
      <c r="V1991" s="91"/>
      <c r="W1991" s="306"/>
      <c r="X1991" s="56"/>
      <c r="Y1991" s="72"/>
      <c r="Z1991" s="73" t="s">
        <v>20</v>
      </c>
      <c r="AA1991" s="74" t="s">
        <v>21</v>
      </c>
      <c r="AB1991" s="92">
        <v>0.85</v>
      </c>
      <c r="AC1991" s="93"/>
      <c r="AD1991" s="77"/>
      <c r="AE1991" s="77"/>
      <c r="AF1991" s="72"/>
      <c r="AG1991" s="45">
        <v>170.0</v>
      </c>
      <c r="AH1991" s="79"/>
      <c r="AI1991" s="80"/>
      <c r="AJ1991" s="80"/>
      <c r="AK1991" s="80"/>
      <c r="AL1991" s="14"/>
      <c r="AM1991" s="16" t="str">
        <f t="shared" si="10"/>
        <v>{s:'637040', v:170 , c:'放デイ３１・有資格１７・定超・未計画・開減２・評減・拘減・'},</v>
      </c>
      <c r="AN1991" s="16"/>
    </row>
    <row r="1992" ht="16.5" customHeight="1">
      <c r="A1992" s="29">
        <v>63.0</v>
      </c>
      <c r="B1992" s="30">
        <v>7041.0</v>
      </c>
      <c r="C1992" s="31">
        <v>1990.0</v>
      </c>
      <c r="D1992" s="32" t="s">
        <v>2186</v>
      </c>
      <c r="E1992" s="94"/>
      <c r="F1992" s="94"/>
      <c r="G1992" s="103"/>
      <c r="H1992" s="8"/>
      <c r="I1992" s="8"/>
      <c r="J1992" s="54"/>
      <c r="K1992" s="65"/>
      <c r="L1992" s="65"/>
      <c r="M1992" s="65"/>
      <c r="N1992" s="83"/>
      <c r="O1992" s="125"/>
      <c r="P1992" s="83"/>
      <c r="Q1992" s="132"/>
      <c r="R1992" s="310"/>
      <c r="S1992" s="130" t="s">
        <v>27</v>
      </c>
      <c r="T1992" s="41"/>
      <c r="U1992" s="135"/>
      <c r="V1992" s="68"/>
      <c r="W1992" s="299"/>
      <c r="X1992" s="41"/>
      <c r="Y1992" s="42"/>
      <c r="Z1992" s="43"/>
      <c r="AA1992" s="43"/>
      <c r="AB1992" s="43"/>
      <c r="AC1992" s="288"/>
      <c r="AD1992" s="43"/>
      <c r="AE1992" s="43"/>
      <c r="AF1992" s="44"/>
      <c r="AG1992" s="45">
        <v>173.0</v>
      </c>
      <c r="AH1992" s="79"/>
      <c r="AI1992" s="80"/>
      <c r="AJ1992" s="80"/>
      <c r="AK1992" s="80"/>
      <c r="AL1992" s="14"/>
      <c r="AM1992" s="16" t="str">
        <f t="shared" si="10"/>
        <v>{s:'637041', v:173 , c:'放デイ３１・有資格１７・定超・未計画２・'},</v>
      </c>
      <c r="AN1992" s="16"/>
    </row>
    <row r="1993" ht="16.5" customHeight="1">
      <c r="A1993" s="29">
        <v>63.0</v>
      </c>
      <c r="B1993" s="30">
        <v>7042.0</v>
      </c>
      <c r="C1993" s="31">
        <v>1991.0</v>
      </c>
      <c r="D1993" s="32" t="s">
        <v>2187</v>
      </c>
      <c r="E1993" s="94"/>
      <c r="F1993" s="94"/>
      <c r="G1993" s="103"/>
      <c r="H1993" s="8"/>
      <c r="I1993" s="8"/>
      <c r="J1993" s="54"/>
      <c r="K1993" s="65"/>
      <c r="L1993" s="65"/>
      <c r="M1993" s="65"/>
      <c r="N1993" s="83"/>
      <c r="O1993" s="125"/>
      <c r="P1993" s="83"/>
      <c r="Q1993" s="132"/>
      <c r="R1993" s="310"/>
      <c r="S1993" s="87"/>
      <c r="T1993" s="83" t="s">
        <v>21</v>
      </c>
      <c r="U1993" s="90">
        <v>0.5</v>
      </c>
      <c r="V1993" s="91"/>
      <c r="W1993" s="303"/>
      <c r="X1993" s="56"/>
      <c r="Y1993" s="58"/>
      <c r="Z1993" s="59" t="s">
        <v>20</v>
      </c>
      <c r="AA1993" s="41" t="s">
        <v>21</v>
      </c>
      <c r="AB1993" s="60">
        <v>0.85</v>
      </c>
      <c r="AC1993" s="288"/>
      <c r="AD1993" s="43"/>
      <c r="AE1993" s="43"/>
      <c r="AF1993" s="44"/>
      <c r="AG1993" s="45">
        <v>147.0</v>
      </c>
      <c r="AH1993" s="79"/>
      <c r="AI1993" s="80"/>
      <c r="AJ1993" s="80"/>
      <c r="AK1993" s="80"/>
      <c r="AL1993" s="14"/>
      <c r="AM1993" s="16" t="str">
        <f t="shared" si="10"/>
        <v>{s:'637042', v:147 , c:'放デイ３１・有資格１７・定超・未計画２・評減・'},</v>
      </c>
      <c r="AN1993" s="16"/>
    </row>
    <row r="1994" ht="16.5" customHeight="1">
      <c r="A1994" s="29">
        <v>63.0</v>
      </c>
      <c r="B1994" s="30">
        <v>7043.0</v>
      </c>
      <c r="C1994" s="31">
        <v>1992.0</v>
      </c>
      <c r="D1994" s="32" t="s">
        <v>2188</v>
      </c>
      <c r="E1994" s="94"/>
      <c r="F1994" s="94"/>
      <c r="G1994" s="103"/>
      <c r="H1994" s="8"/>
      <c r="I1994" s="8"/>
      <c r="J1994" s="54"/>
      <c r="K1994" s="65"/>
      <c r="L1994" s="65"/>
      <c r="M1994" s="65"/>
      <c r="N1994" s="83"/>
      <c r="O1994" s="125"/>
      <c r="P1994" s="83"/>
      <c r="Q1994" s="132"/>
      <c r="R1994" s="310"/>
      <c r="S1994" s="87"/>
      <c r="T1994" s="83"/>
      <c r="U1994" s="90"/>
      <c r="V1994" s="91"/>
      <c r="W1994" s="305" t="s">
        <v>326</v>
      </c>
      <c r="X1994" s="41" t="s">
        <v>21</v>
      </c>
      <c r="Y1994" s="68" t="str">
        <f>$Y$293</f>
        <v/>
      </c>
      <c r="Z1994" s="88"/>
      <c r="AA1994" s="88"/>
      <c r="AB1994" s="88"/>
      <c r="AC1994" s="297"/>
      <c r="AD1994" s="88"/>
      <c r="AE1994" s="88"/>
      <c r="AF1994" s="89"/>
      <c r="AG1994" s="45">
        <v>121.0</v>
      </c>
      <c r="AH1994" s="79"/>
      <c r="AI1994" s="80"/>
      <c r="AJ1994" s="80"/>
      <c r="AK1994" s="80"/>
      <c r="AL1994" s="14"/>
      <c r="AM1994" s="16" t="str">
        <f t="shared" si="10"/>
        <v>{s:'637043', v:121 , c:'放デイ３１・有資格１７・定超・未計画２・開減１・'},</v>
      </c>
      <c r="AN1994" s="16"/>
    </row>
    <row r="1995" ht="16.5" customHeight="1">
      <c r="A1995" s="29">
        <v>63.0</v>
      </c>
      <c r="B1995" s="30">
        <v>7044.0</v>
      </c>
      <c r="C1995" s="31">
        <v>1993.0</v>
      </c>
      <c r="D1995" s="32" t="s">
        <v>2189</v>
      </c>
      <c r="E1995" s="94"/>
      <c r="F1995" s="94"/>
      <c r="G1995" s="103"/>
      <c r="H1995" s="8"/>
      <c r="I1995" s="8"/>
      <c r="J1995" s="54"/>
      <c r="K1995" s="65"/>
      <c r="L1995" s="65"/>
      <c r="M1995" s="65"/>
      <c r="N1995" s="83"/>
      <c r="O1995" s="125"/>
      <c r="P1995" s="83"/>
      <c r="Q1995" s="132"/>
      <c r="R1995" s="310"/>
      <c r="S1995" s="87"/>
      <c r="T1995" s="83"/>
      <c r="U1995" s="90"/>
      <c r="V1995" s="91"/>
      <c r="W1995" s="306"/>
      <c r="X1995" s="56"/>
      <c r="Y1995" s="72"/>
      <c r="Z1995" s="73" t="s">
        <v>20</v>
      </c>
      <c r="AA1995" s="74" t="s">
        <v>21</v>
      </c>
      <c r="AB1995" s="75">
        <v>0.85</v>
      </c>
      <c r="AC1995" s="288"/>
      <c r="AD1995" s="43"/>
      <c r="AE1995" s="43"/>
      <c r="AF1995" s="44"/>
      <c r="AG1995" s="45">
        <v>103.0</v>
      </c>
      <c r="AH1995" s="79"/>
      <c r="AI1995" s="80"/>
      <c r="AJ1995" s="80"/>
      <c r="AK1995" s="80"/>
      <c r="AL1995" s="14"/>
      <c r="AM1995" s="16" t="str">
        <f t="shared" si="10"/>
        <v>{s:'637044', v:103 , c:'放デイ３１・有資格１７・定超・未計画２・開減１・評減・'},</v>
      </c>
      <c r="AN1995" s="16"/>
    </row>
    <row r="1996" ht="16.5" customHeight="1">
      <c r="A1996" s="29">
        <v>63.0</v>
      </c>
      <c r="B1996" s="30">
        <v>7045.0</v>
      </c>
      <c r="C1996" s="31">
        <v>1994.0</v>
      </c>
      <c r="D1996" s="32" t="s">
        <v>2190</v>
      </c>
      <c r="E1996" s="94"/>
      <c r="F1996" s="94"/>
      <c r="G1996" s="103"/>
      <c r="H1996" s="8"/>
      <c r="I1996" s="8"/>
      <c r="J1996" s="54"/>
      <c r="K1996" s="65"/>
      <c r="L1996" s="65"/>
      <c r="M1996" s="65"/>
      <c r="N1996" s="83"/>
      <c r="O1996" s="125"/>
      <c r="P1996" s="83"/>
      <c r="Q1996" s="132"/>
      <c r="R1996" s="310"/>
      <c r="S1996" s="87"/>
      <c r="T1996" s="83"/>
      <c r="U1996" s="90"/>
      <c r="V1996" s="91"/>
      <c r="W1996" s="305" t="s">
        <v>329</v>
      </c>
      <c r="X1996" s="41" t="s">
        <v>21</v>
      </c>
      <c r="Y1996" s="68" t="str">
        <f>$Y$295</f>
        <v/>
      </c>
      <c r="Z1996" s="77"/>
      <c r="AA1996" s="77"/>
      <c r="AB1996" s="77"/>
      <c r="AC1996" s="292"/>
      <c r="AD1996" s="77"/>
      <c r="AE1996" s="77"/>
      <c r="AF1996" s="72"/>
      <c r="AG1996" s="45">
        <v>147.0</v>
      </c>
      <c r="AH1996" s="79"/>
      <c r="AI1996" s="80"/>
      <c r="AJ1996" s="80"/>
      <c r="AK1996" s="80"/>
      <c r="AL1996" s="14"/>
      <c r="AM1996" s="16" t="str">
        <f t="shared" si="10"/>
        <v>{s:'637045', v:147 , c:'放デイ３１・有資格１７・定超・未計画２・開減２・'},</v>
      </c>
      <c r="AN1996" s="16"/>
    </row>
    <row r="1997" ht="16.5" customHeight="1">
      <c r="A1997" s="29">
        <v>63.0</v>
      </c>
      <c r="B1997" s="30">
        <v>7046.0</v>
      </c>
      <c r="C1997" s="31">
        <v>1995.0</v>
      </c>
      <c r="D1997" s="32" t="s">
        <v>2191</v>
      </c>
      <c r="E1997" s="94"/>
      <c r="F1997" s="94"/>
      <c r="G1997" s="103"/>
      <c r="H1997" s="8"/>
      <c r="I1997" s="8"/>
      <c r="J1997" s="54"/>
      <c r="K1997" s="65"/>
      <c r="L1997" s="65"/>
      <c r="M1997" s="65"/>
      <c r="N1997" s="83"/>
      <c r="O1997" s="125"/>
      <c r="P1997" s="83"/>
      <c r="Q1997" s="132"/>
      <c r="R1997" s="310"/>
      <c r="S1997" s="87"/>
      <c r="T1997" s="83"/>
      <c r="U1997" s="90"/>
      <c r="V1997" s="91"/>
      <c r="W1997" s="306"/>
      <c r="X1997" s="56"/>
      <c r="Y1997" s="72"/>
      <c r="Z1997" s="73" t="s">
        <v>20</v>
      </c>
      <c r="AA1997" s="74" t="s">
        <v>21</v>
      </c>
      <c r="AB1997" s="75">
        <v>0.85</v>
      </c>
      <c r="AC1997" s="288"/>
      <c r="AD1997" s="43"/>
      <c r="AE1997" s="43"/>
      <c r="AF1997" s="44"/>
      <c r="AG1997" s="45">
        <v>125.0</v>
      </c>
      <c r="AH1997" s="79"/>
      <c r="AI1997" s="80"/>
      <c r="AJ1997" s="80"/>
      <c r="AK1997" s="80"/>
      <c r="AL1997" s="14"/>
      <c r="AM1997" s="16" t="str">
        <f t="shared" si="10"/>
        <v>{s:'637046', v:125 , c:'放デイ３１・有資格１７・定超・未計画２・開減２・評減・'},</v>
      </c>
      <c r="AN1997" s="16"/>
    </row>
    <row r="1998" ht="16.5" customHeight="1">
      <c r="A1998" s="29">
        <v>63.0</v>
      </c>
      <c r="B1998" s="30">
        <v>7047.0</v>
      </c>
      <c r="C1998" s="31">
        <v>1996.0</v>
      </c>
      <c r="D1998" s="32" t="s">
        <v>2192</v>
      </c>
      <c r="E1998" s="94"/>
      <c r="F1998" s="94"/>
      <c r="G1998" s="103"/>
      <c r="H1998" s="8"/>
      <c r="I1998" s="8"/>
      <c r="J1998" s="54"/>
      <c r="K1998" s="65"/>
      <c r="L1998" s="65"/>
      <c r="M1998" s="65"/>
      <c r="N1998" s="83"/>
      <c r="O1998" s="125"/>
      <c r="P1998" s="83"/>
      <c r="Q1998" s="132"/>
      <c r="R1998" s="310"/>
      <c r="S1998" s="87"/>
      <c r="T1998" s="83"/>
      <c r="U1998" s="90"/>
      <c r="V1998" s="91"/>
      <c r="W1998" s="299"/>
      <c r="X1998" s="41"/>
      <c r="Y1998" s="42"/>
      <c r="Z1998" s="43"/>
      <c r="AA1998" s="43"/>
      <c r="AB1998" s="44"/>
      <c r="AC1998" s="82" t="s">
        <v>30</v>
      </c>
      <c r="AD1998" s="83">
        <v>5.0</v>
      </c>
      <c r="AE1998" s="83"/>
      <c r="AF1998" s="84" t="s">
        <v>31</v>
      </c>
      <c r="AG1998" s="45">
        <v>168.0</v>
      </c>
      <c r="AH1998" s="79"/>
      <c r="AI1998" s="80"/>
      <c r="AJ1998" s="80"/>
      <c r="AK1998" s="80"/>
      <c r="AL1998" s="14"/>
      <c r="AM1998" s="16" t="str">
        <f t="shared" si="10"/>
        <v>{s:'637047', v:168 , c:'放デイ３１・有資格１７・定超・未計画２・拘減・'},</v>
      </c>
      <c r="AN1998" s="16"/>
    </row>
    <row r="1999" ht="16.5" customHeight="1">
      <c r="A1999" s="29">
        <v>63.0</v>
      </c>
      <c r="B1999" s="30">
        <v>7048.0</v>
      </c>
      <c r="C1999" s="31">
        <v>1997.0</v>
      </c>
      <c r="D1999" s="32" t="s">
        <v>2193</v>
      </c>
      <c r="E1999" s="94"/>
      <c r="F1999" s="94"/>
      <c r="G1999" s="103"/>
      <c r="H1999" s="8"/>
      <c r="I1999" s="8"/>
      <c r="J1999" s="54"/>
      <c r="K1999" s="65"/>
      <c r="L1999" s="65"/>
      <c r="M1999" s="65"/>
      <c r="N1999" s="83"/>
      <c r="O1999" s="125"/>
      <c r="P1999" s="83"/>
      <c r="Q1999" s="132"/>
      <c r="R1999" s="310"/>
      <c r="S1999" s="87"/>
      <c r="T1999" s="83"/>
      <c r="U1999" s="90"/>
      <c r="V1999" s="90"/>
      <c r="W1999" s="303"/>
      <c r="X1999" s="56"/>
      <c r="Y1999" s="58"/>
      <c r="Z1999" s="59" t="s">
        <v>20</v>
      </c>
      <c r="AA1999" s="41" t="s">
        <v>21</v>
      </c>
      <c r="AB1999" s="86">
        <v>0.85</v>
      </c>
      <c r="AC1999" s="87"/>
      <c r="AD1999" s="83"/>
      <c r="AE1999" s="83"/>
      <c r="AF1999" s="84"/>
      <c r="AG1999" s="45">
        <v>142.0</v>
      </c>
      <c r="AH1999" s="79"/>
      <c r="AI1999" s="80"/>
      <c r="AJ1999" s="80"/>
      <c r="AK1999" s="80"/>
      <c r="AL1999" s="14"/>
      <c r="AM1999" s="16" t="str">
        <f t="shared" si="10"/>
        <v>{s:'637048', v:142 , c:'放デイ３１・有資格１７・定超・未計画２・評減・拘減・'},</v>
      </c>
      <c r="AN1999" s="16"/>
    </row>
    <row r="2000" ht="16.5" customHeight="1">
      <c r="A2000" s="29">
        <v>63.0</v>
      </c>
      <c r="B2000" s="30">
        <v>7049.0</v>
      </c>
      <c r="C2000" s="31">
        <v>1998.0</v>
      </c>
      <c r="D2000" s="32" t="s">
        <v>2194</v>
      </c>
      <c r="E2000" s="94"/>
      <c r="F2000" s="94"/>
      <c r="G2000" s="103"/>
      <c r="H2000" s="8"/>
      <c r="I2000" s="8"/>
      <c r="J2000" s="54"/>
      <c r="K2000" s="65"/>
      <c r="L2000" s="65"/>
      <c r="M2000" s="65"/>
      <c r="N2000" s="83"/>
      <c r="O2000" s="125"/>
      <c r="P2000" s="83"/>
      <c r="Q2000" s="132"/>
      <c r="R2000" s="310"/>
      <c r="S2000" s="309"/>
      <c r="T2000" s="83"/>
      <c r="U2000" s="90"/>
      <c r="V2000" s="90"/>
      <c r="W2000" s="305" t="s">
        <v>326</v>
      </c>
      <c r="X2000" s="83" t="s">
        <v>21</v>
      </c>
      <c r="Y2000" s="91" t="str">
        <f>$Y$293</f>
        <v/>
      </c>
      <c r="Z2000" s="88"/>
      <c r="AA2000" s="88"/>
      <c r="AB2000" s="89"/>
      <c r="AC2000" s="87"/>
      <c r="AD2000" s="90"/>
      <c r="AE2000" s="90"/>
      <c r="AF2000" s="91"/>
      <c r="AG2000" s="45">
        <v>116.0</v>
      </c>
      <c r="AH2000" s="79"/>
      <c r="AI2000" s="80"/>
      <c r="AJ2000" s="80"/>
      <c r="AK2000" s="80"/>
      <c r="AL2000" s="14"/>
      <c r="AM2000" s="16" t="str">
        <f t="shared" si="10"/>
        <v>{s:'637049', v:116 , c:'放デイ３１・有資格１７・定超・未計画２・開減１・拘減・'},</v>
      </c>
      <c r="AN2000" s="16"/>
    </row>
    <row r="2001" ht="16.5" customHeight="1">
      <c r="A2001" s="29">
        <v>63.0</v>
      </c>
      <c r="B2001" s="30">
        <v>7050.0</v>
      </c>
      <c r="C2001" s="31">
        <v>1999.0</v>
      </c>
      <c r="D2001" s="32" t="s">
        <v>2195</v>
      </c>
      <c r="E2001" s="94"/>
      <c r="F2001" s="94"/>
      <c r="G2001" s="103"/>
      <c r="H2001" s="8"/>
      <c r="I2001" s="8"/>
      <c r="J2001" s="54"/>
      <c r="K2001" s="65"/>
      <c r="L2001" s="65"/>
      <c r="M2001" s="65"/>
      <c r="N2001" s="83"/>
      <c r="O2001" s="125"/>
      <c r="P2001" s="83"/>
      <c r="Q2001" s="132"/>
      <c r="R2001" s="310"/>
      <c r="S2001" s="309"/>
      <c r="T2001" s="83"/>
      <c r="U2001" s="90"/>
      <c r="V2001" s="90"/>
      <c r="W2001" s="306"/>
      <c r="X2001" s="56"/>
      <c r="Y2001" s="72"/>
      <c r="Z2001" s="73" t="s">
        <v>20</v>
      </c>
      <c r="AA2001" s="74" t="s">
        <v>21</v>
      </c>
      <c r="AB2001" s="92">
        <v>0.85</v>
      </c>
      <c r="AC2001" s="87"/>
      <c r="AD2001" s="90"/>
      <c r="AE2001" s="90"/>
      <c r="AF2001" s="91"/>
      <c r="AG2001" s="45">
        <v>98.0</v>
      </c>
      <c r="AH2001" s="79"/>
      <c r="AI2001" s="80"/>
      <c r="AJ2001" s="80"/>
      <c r="AK2001" s="80"/>
      <c r="AL2001" s="14"/>
      <c r="AM2001" s="16" t="str">
        <f t="shared" si="10"/>
        <v>{s:'637050', v:98 , c:'放デイ３１・有資格１７・定超・未計画２・開減１・評減・拘減・'},</v>
      </c>
      <c r="AN2001" s="16"/>
    </row>
    <row r="2002" ht="16.5" customHeight="1">
      <c r="A2002" s="29">
        <v>63.0</v>
      </c>
      <c r="B2002" s="30">
        <v>7051.0</v>
      </c>
      <c r="C2002" s="31">
        <v>2000.0</v>
      </c>
      <c r="D2002" s="32" t="s">
        <v>2196</v>
      </c>
      <c r="E2002" s="94"/>
      <c r="F2002" s="94"/>
      <c r="G2002" s="103"/>
      <c r="H2002" s="8"/>
      <c r="I2002" s="8"/>
      <c r="J2002" s="54"/>
      <c r="K2002" s="65"/>
      <c r="L2002" s="65"/>
      <c r="M2002" s="65"/>
      <c r="N2002" s="83"/>
      <c r="O2002" s="125"/>
      <c r="P2002" s="83"/>
      <c r="Q2002" s="132"/>
      <c r="R2002" s="308"/>
      <c r="S2002" s="310"/>
      <c r="T2002" s="83"/>
      <c r="U2002" s="90"/>
      <c r="V2002" s="90"/>
      <c r="W2002" s="305" t="s">
        <v>329</v>
      </c>
      <c r="X2002" s="83" t="s">
        <v>21</v>
      </c>
      <c r="Y2002" s="91" t="str">
        <f>$Y$295</f>
        <v/>
      </c>
      <c r="Z2002" s="77"/>
      <c r="AA2002" s="77"/>
      <c r="AB2002" s="72"/>
      <c r="AC2002" s="87"/>
      <c r="AD2002" s="90"/>
      <c r="AE2002" s="90"/>
      <c r="AF2002" s="91"/>
      <c r="AG2002" s="45">
        <v>142.0</v>
      </c>
      <c r="AH2002" s="79"/>
      <c r="AI2002" s="80"/>
      <c r="AJ2002" s="80"/>
      <c r="AK2002" s="80"/>
      <c r="AL2002" s="14"/>
      <c r="AM2002" s="16" t="str">
        <f t="shared" si="10"/>
        <v>{s:'637051', v:142 , c:'放デイ３１・有資格１７・定超・未計画２・開減２・拘減・'},</v>
      </c>
      <c r="AN2002" s="16"/>
    </row>
    <row r="2003" ht="16.5" customHeight="1">
      <c r="A2003" s="29">
        <v>63.0</v>
      </c>
      <c r="B2003" s="30">
        <v>7052.0</v>
      </c>
      <c r="C2003" s="31">
        <v>2001.0</v>
      </c>
      <c r="D2003" s="32" t="s">
        <v>2197</v>
      </c>
      <c r="E2003" s="94"/>
      <c r="F2003" s="94"/>
      <c r="G2003" s="103"/>
      <c r="H2003" s="8"/>
      <c r="I2003" s="8"/>
      <c r="J2003" s="54"/>
      <c r="K2003" s="65"/>
      <c r="L2003" s="65"/>
      <c r="M2003" s="65"/>
      <c r="N2003" s="83"/>
      <c r="O2003" s="125"/>
      <c r="P2003" s="83"/>
      <c r="Q2003" s="132"/>
      <c r="R2003" s="312"/>
      <c r="S2003" s="310"/>
      <c r="T2003" s="83"/>
      <c r="U2003" s="90"/>
      <c r="V2003" s="90"/>
      <c r="W2003" s="306"/>
      <c r="X2003" s="56"/>
      <c r="Y2003" s="72"/>
      <c r="Z2003" s="73" t="s">
        <v>20</v>
      </c>
      <c r="AA2003" s="74" t="s">
        <v>21</v>
      </c>
      <c r="AB2003" s="92">
        <v>0.85</v>
      </c>
      <c r="AC2003" s="93"/>
      <c r="AD2003" s="77"/>
      <c r="AE2003" s="77"/>
      <c r="AF2003" s="72"/>
      <c r="AG2003" s="45">
        <v>120.0</v>
      </c>
      <c r="AH2003" s="79"/>
      <c r="AI2003" s="80"/>
      <c r="AJ2003" s="80"/>
      <c r="AK2003" s="80"/>
      <c r="AL2003" s="14"/>
      <c r="AM2003" s="16" t="str">
        <f t="shared" si="10"/>
        <v>{s:'637052', v:120 , c:'放デイ３１・有資格１７・定超・未計画２・開減２・評減・拘減・'},</v>
      </c>
      <c r="AN2003" s="16"/>
    </row>
    <row r="2004" ht="16.5" customHeight="1">
      <c r="A2004" s="29">
        <v>63.0</v>
      </c>
      <c r="B2004" s="30">
        <v>7061.0</v>
      </c>
      <c r="C2004" s="31">
        <v>2002.0</v>
      </c>
      <c r="D2004" s="32" t="s">
        <v>2198</v>
      </c>
      <c r="E2004" s="94"/>
      <c r="F2004" s="94"/>
      <c r="G2004" s="102" t="s">
        <v>77</v>
      </c>
      <c r="H2004" s="35"/>
      <c r="I2004" s="35"/>
      <c r="J2004" s="36"/>
      <c r="K2004" s="152"/>
      <c r="L2004" s="7"/>
      <c r="M2004" s="38"/>
      <c r="N2004" s="7"/>
      <c r="O2004" s="52"/>
      <c r="P2004" s="8"/>
      <c r="Q2004" s="54"/>
      <c r="R2004" s="287"/>
      <c r="S2004" s="287"/>
      <c r="T2004" s="7"/>
      <c r="U2004" s="7"/>
      <c r="V2004" s="7"/>
      <c r="W2004" s="299"/>
      <c r="X2004" s="41"/>
      <c r="Y2004" s="42"/>
      <c r="Z2004" s="43"/>
      <c r="AA2004" s="43"/>
      <c r="AB2004" s="43"/>
      <c r="AC2004" s="288"/>
      <c r="AD2004" s="43"/>
      <c r="AE2004" s="43"/>
      <c r="AF2004" s="44"/>
      <c r="AG2004" s="45">
        <v>263.0</v>
      </c>
      <c r="AH2004" s="79"/>
      <c r="AI2004" s="80"/>
      <c r="AJ2004" s="80"/>
      <c r="AK2004" s="80"/>
      <c r="AL2004" s="14"/>
      <c r="AM2004" s="16" t="str">
        <f t="shared" si="10"/>
        <v>{s:'637061', v:263 , c:'放デイ３２・定超・'},</v>
      </c>
      <c r="AN2004" s="16"/>
    </row>
    <row r="2005" ht="16.5" customHeight="1">
      <c r="A2005" s="29">
        <v>63.0</v>
      </c>
      <c r="B2005" s="30">
        <v>7062.0</v>
      </c>
      <c r="C2005" s="31">
        <v>2003.0</v>
      </c>
      <c r="D2005" s="32" t="s">
        <v>2199</v>
      </c>
      <c r="E2005" s="94"/>
      <c r="F2005" s="94"/>
      <c r="G2005" s="104"/>
      <c r="H2005" s="50" t="str">
        <f>'30放課後等デイ(基本１)'!G2015</f>
        <v/>
      </c>
      <c r="I2005" s="8" t="s">
        <v>9</v>
      </c>
      <c r="J2005" s="51"/>
      <c r="K2005" s="140"/>
      <c r="L2005" s="8"/>
      <c r="M2005" s="53"/>
      <c r="N2005" s="8"/>
      <c r="O2005" s="52"/>
      <c r="P2005" s="8"/>
      <c r="Q2005" s="54"/>
      <c r="R2005" s="302"/>
      <c r="S2005" s="302"/>
      <c r="T2005" s="8"/>
      <c r="U2005" s="8"/>
      <c r="V2005" s="8"/>
      <c r="W2005" s="303"/>
      <c r="X2005" s="56"/>
      <c r="Y2005" s="58"/>
      <c r="Z2005" s="59" t="s">
        <v>20</v>
      </c>
      <c r="AA2005" s="41" t="s">
        <v>21</v>
      </c>
      <c r="AB2005" s="60">
        <v>0.85</v>
      </c>
      <c r="AC2005" s="288"/>
      <c r="AD2005" s="43"/>
      <c r="AE2005" s="43"/>
      <c r="AF2005" s="44"/>
      <c r="AG2005" s="45">
        <v>224.0</v>
      </c>
      <c r="AH2005" s="79"/>
      <c r="AI2005" s="80"/>
      <c r="AJ2005" s="80"/>
      <c r="AK2005" s="80"/>
      <c r="AL2005" s="14"/>
      <c r="AM2005" s="16" t="str">
        <f t="shared" si="10"/>
        <v>{s:'637062', v:224 , c:'放デイ３２・定超・評減・'},</v>
      </c>
      <c r="AN2005" s="16"/>
    </row>
    <row r="2006" ht="16.5" customHeight="1">
      <c r="A2006" s="29">
        <v>63.0</v>
      </c>
      <c r="B2006" s="30">
        <v>7063.0</v>
      </c>
      <c r="C2006" s="31">
        <v>2004.0</v>
      </c>
      <c r="D2006" s="32" t="s">
        <v>2200</v>
      </c>
      <c r="E2006" s="94"/>
      <c r="F2006" s="94"/>
      <c r="G2006" s="104"/>
      <c r="H2006" s="63"/>
      <c r="I2006" s="63"/>
      <c r="J2006" s="51"/>
      <c r="K2006" s="94"/>
      <c r="L2006" s="8"/>
      <c r="M2006" s="53"/>
      <c r="N2006" s="14"/>
      <c r="O2006" s="127"/>
      <c r="P2006" s="14"/>
      <c r="Q2006" s="144"/>
      <c r="R2006" s="304"/>
      <c r="S2006" s="304"/>
      <c r="T2006" s="8"/>
      <c r="U2006" s="8"/>
      <c r="V2006" s="8"/>
      <c r="W2006" s="305" t="s">
        <v>326</v>
      </c>
      <c r="X2006" s="41" t="s">
        <v>21</v>
      </c>
      <c r="Y2006" s="68" t="str">
        <f>$Y$293</f>
        <v/>
      </c>
      <c r="Z2006" s="88"/>
      <c r="AA2006" s="88"/>
      <c r="AB2006" s="88"/>
      <c r="AC2006" s="297"/>
      <c r="AD2006" s="88"/>
      <c r="AE2006" s="88"/>
      <c r="AF2006" s="89"/>
      <c r="AG2006" s="45">
        <v>184.0</v>
      </c>
      <c r="AH2006" s="79"/>
      <c r="AI2006" s="80"/>
      <c r="AJ2006" s="80"/>
      <c r="AK2006" s="80"/>
      <c r="AL2006" s="14"/>
      <c r="AM2006" s="16" t="str">
        <f t="shared" si="10"/>
        <v>{s:'637063', v:184 , c:'放デイ３２・定超・開減１・'},</v>
      </c>
      <c r="AN2006" s="16"/>
    </row>
    <row r="2007" ht="16.5" customHeight="1">
      <c r="A2007" s="29">
        <v>63.0</v>
      </c>
      <c r="B2007" s="30">
        <v>7064.0</v>
      </c>
      <c r="C2007" s="31">
        <v>2005.0</v>
      </c>
      <c r="D2007" s="32" t="s">
        <v>2201</v>
      </c>
      <c r="E2007" s="94"/>
      <c r="F2007" s="94"/>
      <c r="G2007" s="104"/>
      <c r="H2007" s="63"/>
      <c r="I2007" s="63"/>
      <c r="J2007" s="51"/>
      <c r="K2007" s="94"/>
      <c r="L2007" s="8"/>
      <c r="M2007" s="53"/>
      <c r="N2007" s="14"/>
      <c r="O2007" s="127"/>
      <c r="P2007" s="14"/>
      <c r="Q2007" s="144"/>
      <c r="R2007" s="304"/>
      <c r="S2007" s="304"/>
      <c r="T2007" s="8"/>
      <c r="U2007" s="8"/>
      <c r="V2007" s="8"/>
      <c r="W2007" s="306"/>
      <c r="X2007" s="56"/>
      <c r="Y2007" s="72"/>
      <c r="Z2007" s="73" t="s">
        <v>20</v>
      </c>
      <c r="AA2007" s="74" t="s">
        <v>21</v>
      </c>
      <c r="AB2007" s="75">
        <v>0.85</v>
      </c>
      <c r="AC2007" s="288"/>
      <c r="AD2007" s="43"/>
      <c r="AE2007" s="43"/>
      <c r="AF2007" s="44"/>
      <c r="AG2007" s="114">
        <v>156.0</v>
      </c>
      <c r="AH2007" s="79"/>
      <c r="AI2007" s="80"/>
      <c r="AJ2007" s="80"/>
      <c r="AK2007" s="80"/>
      <c r="AL2007" s="14"/>
      <c r="AM2007" s="16" t="str">
        <f t="shared" si="10"/>
        <v>{s:'637064', v:156 , c:'放デイ３２・定超・開減１・評減・'},</v>
      </c>
      <c r="AN2007" s="16"/>
    </row>
    <row r="2008" ht="16.5" customHeight="1">
      <c r="A2008" s="29">
        <v>63.0</v>
      </c>
      <c r="B2008" s="30">
        <v>7065.0</v>
      </c>
      <c r="C2008" s="31">
        <v>2006.0</v>
      </c>
      <c r="D2008" s="32" t="s">
        <v>2202</v>
      </c>
      <c r="E2008" s="94"/>
      <c r="F2008" s="94"/>
      <c r="G2008" s="76"/>
      <c r="H2008" s="63"/>
      <c r="I2008" s="63"/>
      <c r="J2008" s="51"/>
      <c r="K2008" s="94"/>
      <c r="L2008" s="8"/>
      <c r="M2008" s="53"/>
      <c r="N2008" s="14"/>
      <c r="O2008" s="127"/>
      <c r="P2008" s="14"/>
      <c r="Q2008" s="144"/>
      <c r="R2008" s="304"/>
      <c r="S2008" s="304"/>
      <c r="T2008" s="8"/>
      <c r="U2008" s="8"/>
      <c r="V2008" s="8"/>
      <c r="W2008" s="305" t="s">
        <v>329</v>
      </c>
      <c r="X2008" s="41" t="s">
        <v>21</v>
      </c>
      <c r="Y2008" s="68" t="str">
        <f>$Y$295</f>
        <v/>
      </c>
      <c r="Z2008" s="77"/>
      <c r="AA2008" s="77"/>
      <c r="AB2008" s="77"/>
      <c r="AC2008" s="292"/>
      <c r="AD2008" s="77"/>
      <c r="AE2008" s="77"/>
      <c r="AF2008" s="72"/>
      <c r="AG2008" s="45">
        <v>224.0</v>
      </c>
      <c r="AH2008" s="79"/>
      <c r="AI2008" s="80"/>
      <c r="AJ2008" s="80"/>
      <c r="AK2008" s="80"/>
      <c r="AL2008" s="14"/>
      <c r="AM2008" s="16" t="str">
        <f t="shared" si="10"/>
        <v>{s:'637065', v:224 , c:'放デイ３２・定超・開減２・'},</v>
      </c>
      <c r="AN2008" s="16"/>
    </row>
    <row r="2009" ht="16.5" customHeight="1">
      <c r="A2009" s="29">
        <v>63.0</v>
      </c>
      <c r="B2009" s="30">
        <v>7066.0</v>
      </c>
      <c r="C2009" s="31">
        <v>2007.0</v>
      </c>
      <c r="D2009" s="32" t="s">
        <v>2203</v>
      </c>
      <c r="E2009" s="94"/>
      <c r="F2009" s="94"/>
      <c r="G2009" s="76"/>
      <c r="H2009" s="63"/>
      <c r="I2009" s="63"/>
      <c r="J2009" s="51"/>
      <c r="K2009" s="94"/>
      <c r="L2009" s="8"/>
      <c r="M2009" s="53"/>
      <c r="N2009" s="14"/>
      <c r="O2009" s="127"/>
      <c r="P2009" s="14"/>
      <c r="Q2009" s="144"/>
      <c r="R2009" s="304"/>
      <c r="S2009" s="304"/>
      <c r="T2009" s="8"/>
      <c r="U2009" s="8"/>
      <c r="V2009" s="8"/>
      <c r="W2009" s="306"/>
      <c r="X2009" s="56"/>
      <c r="Y2009" s="72"/>
      <c r="Z2009" s="73" t="s">
        <v>20</v>
      </c>
      <c r="AA2009" s="74" t="s">
        <v>21</v>
      </c>
      <c r="AB2009" s="75">
        <v>0.85</v>
      </c>
      <c r="AC2009" s="288"/>
      <c r="AD2009" s="43"/>
      <c r="AE2009" s="43"/>
      <c r="AF2009" s="44"/>
      <c r="AG2009" s="114">
        <v>190.0</v>
      </c>
      <c r="AH2009" s="79"/>
      <c r="AI2009" s="80"/>
      <c r="AJ2009" s="80"/>
      <c r="AK2009" s="80"/>
      <c r="AL2009" s="14"/>
      <c r="AM2009" s="16" t="str">
        <f t="shared" si="10"/>
        <v>{s:'637066', v:190 , c:'放デイ３２・定超・開減２・評減・'},</v>
      </c>
      <c r="AN2009" s="16"/>
    </row>
    <row r="2010" ht="16.5" customHeight="1">
      <c r="A2010" s="29">
        <v>63.0</v>
      </c>
      <c r="B2010" s="30">
        <v>7067.0</v>
      </c>
      <c r="C2010" s="31">
        <v>2008.0</v>
      </c>
      <c r="D2010" s="32" t="s">
        <v>2204</v>
      </c>
      <c r="E2010" s="94"/>
      <c r="F2010" s="94"/>
      <c r="G2010" s="76"/>
      <c r="H2010" s="63"/>
      <c r="I2010" s="63"/>
      <c r="J2010" s="51"/>
      <c r="K2010" s="94"/>
      <c r="L2010" s="8"/>
      <c r="M2010" s="53"/>
      <c r="N2010" s="14"/>
      <c r="O2010" s="127"/>
      <c r="P2010" s="14"/>
      <c r="Q2010" s="144"/>
      <c r="R2010" s="304"/>
      <c r="S2010" s="304"/>
      <c r="T2010" s="8"/>
      <c r="U2010" s="8"/>
      <c r="V2010" s="8"/>
      <c r="W2010" s="299"/>
      <c r="X2010" s="41"/>
      <c r="Y2010" s="42"/>
      <c r="Z2010" s="43"/>
      <c r="AA2010" s="43"/>
      <c r="AB2010" s="44"/>
      <c r="AC2010" s="82" t="s">
        <v>30</v>
      </c>
      <c r="AD2010" s="83">
        <v>5.0</v>
      </c>
      <c r="AE2010" s="83"/>
      <c r="AF2010" s="84" t="s">
        <v>31</v>
      </c>
      <c r="AG2010" s="45">
        <v>258.0</v>
      </c>
      <c r="AH2010" s="79"/>
      <c r="AI2010" s="80"/>
      <c r="AJ2010" s="80"/>
      <c r="AK2010" s="80"/>
      <c r="AL2010" s="14"/>
      <c r="AM2010" s="16" t="str">
        <f t="shared" si="10"/>
        <v>{s:'637067', v:258 , c:'放デイ３２・定超・拘減・'},</v>
      </c>
      <c r="AN2010" s="16"/>
    </row>
    <row r="2011" ht="16.5" customHeight="1">
      <c r="A2011" s="29">
        <v>63.0</v>
      </c>
      <c r="B2011" s="30">
        <v>7068.0</v>
      </c>
      <c r="C2011" s="31">
        <v>2009.0</v>
      </c>
      <c r="D2011" s="32" t="s">
        <v>2205</v>
      </c>
      <c r="E2011" s="94"/>
      <c r="F2011" s="94"/>
      <c r="G2011" s="76"/>
      <c r="H2011" s="63"/>
      <c r="I2011" s="63"/>
      <c r="J2011" s="51"/>
      <c r="K2011" s="94"/>
      <c r="L2011" s="8"/>
      <c r="M2011" s="53"/>
      <c r="N2011" s="14"/>
      <c r="O2011" s="127"/>
      <c r="P2011" s="14"/>
      <c r="Q2011" s="144"/>
      <c r="R2011" s="304"/>
      <c r="S2011" s="304"/>
      <c r="T2011" s="8"/>
      <c r="U2011" s="8"/>
      <c r="V2011" s="8"/>
      <c r="W2011" s="303"/>
      <c r="X2011" s="56"/>
      <c r="Y2011" s="58"/>
      <c r="Z2011" s="59" t="s">
        <v>20</v>
      </c>
      <c r="AA2011" s="41" t="s">
        <v>21</v>
      </c>
      <c r="AB2011" s="86">
        <v>0.85</v>
      </c>
      <c r="AC2011" s="87"/>
      <c r="AD2011" s="83"/>
      <c r="AE2011" s="83"/>
      <c r="AF2011" s="84"/>
      <c r="AG2011" s="45">
        <v>219.0</v>
      </c>
      <c r="AH2011" s="79"/>
      <c r="AI2011" s="80"/>
      <c r="AJ2011" s="80"/>
      <c r="AK2011" s="80"/>
      <c r="AL2011" s="14"/>
      <c r="AM2011" s="16" t="str">
        <f t="shared" si="10"/>
        <v>{s:'637068', v:219 , c:'放デイ３２・定超・評減・拘減・'},</v>
      </c>
      <c r="AN2011" s="16"/>
    </row>
    <row r="2012" ht="16.5" customHeight="1">
      <c r="A2012" s="29">
        <v>63.0</v>
      </c>
      <c r="B2012" s="30">
        <v>7069.0</v>
      </c>
      <c r="C2012" s="31">
        <v>2010.0</v>
      </c>
      <c r="D2012" s="32" t="s">
        <v>2206</v>
      </c>
      <c r="E2012" s="94"/>
      <c r="F2012" s="94"/>
      <c r="G2012" s="76"/>
      <c r="H2012" s="63"/>
      <c r="I2012" s="63"/>
      <c r="J2012" s="51"/>
      <c r="K2012" s="94"/>
      <c r="L2012" s="8"/>
      <c r="M2012" s="53"/>
      <c r="N2012" s="14"/>
      <c r="O2012" s="127"/>
      <c r="P2012" s="14"/>
      <c r="Q2012" s="144"/>
      <c r="R2012" s="304"/>
      <c r="S2012" s="304"/>
      <c r="T2012" s="8"/>
      <c r="U2012" s="8"/>
      <c r="V2012" s="8"/>
      <c r="W2012" s="305" t="s">
        <v>326</v>
      </c>
      <c r="X2012" s="83" t="s">
        <v>21</v>
      </c>
      <c r="Y2012" s="91">
        <v>0.7</v>
      </c>
      <c r="Z2012" s="88"/>
      <c r="AA2012" s="88"/>
      <c r="AB2012" s="89"/>
      <c r="AC2012" s="87"/>
      <c r="AD2012" s="90"/>
      <c r="AE2012" s="90"/>
      <c r="AF2012" s="91"/>
      <c r="AG2012" s="45">
        <v>179.0</v>
      </c>
      <c r="AH2012" s="79"/>
      <c r="AI2012" s="80"/>
      <c r="AJ2012" s="80"/>
      <c r="AK2012" s="80"/>
      <c r="AL2012" s="14"/>
      <c r="AM2012" s="16" t="str">
        <f t="shared" si="10"/>
        <v>{s:'637069', v:179 , c:'放デイ３２・定超・開減１・拘減・'},</v>
      </c>
      <c r="AN2012" s="16"/>
    </row>
    <row r="2013" ht="16.5" customHeight="1">
      <c r="A2013" s="29">
        <v>63.0</v>
      </c>
      <c r="B2013" s="30">
        <v>7070.0</v>
      </c>
      <c r="C2013" s="31">
        <v>2011.0</v>
      </c>
      <c r="D2013" s="32" t="s">
        <v>2207</v>
      </c>
      <c r="E2013" s="94"/>
      <c r="F2013" s="94"/>
      <c r="G2013" s="76"/>
      <c r="H2013" s="63"/>
      <c r="I2013" s="63"/>
      <c r="J2013" s="51"/>
      <c r="K2013" s="94"/>
      <c r="L2013" s="8"/>
      <c r="M2013" s="53"/>
      <c r="N2013" s="14"/>
      <c r="O2013" s="127"/>
      <c r="P2013" s="14"/>
      <c r="Q2013" s="144"/>
      <c r="R2013" s="304"/>
      <c r="S2013" s="304"/>
      <c r="T2013" s="8"/>
      <c r="U2013" s="8"/>
      <c r="V2013" s="8"/>
      <c r="W2013" s="306"/>
      <c r="X2013" s="56"/>
      <c r="Y2013" s="72"/>
      <c r="Z2013" s="73" t="s">
        <v>20</v>
      </c>
      <c r="AA2013" s="74" t="s">
        <v>21</v>
      </c>
      <c r="AB2013" s="92">
        <v>0.85</v>
      </c>
      <c r="AC2013" s="87"/>
      <c r="AD2013" s="90"/>
      <c r="AE2013" s="90"/>
      <c r="AF2013" s="91"/>
      <c r="AG2013" s="114">
        <v>151.0</v>
      </c>
      <c r="AH2013" s="79"/>
      <c r="AI2013" s="80"/>
      <c r="AJ2013" s="80"/>
      <c r="AK2013" s="80"/>
      <c r="AL2013" s="14"/>
      <c r="AM2013" s="16" t="str">
        <f t="shared" si="10"/>
        <v>{s:'637070', v:151 , c:'放デイ３２・定超・開減１・評減・拘減・'},</v>
      </c>
      <c r="AN2013" s="16"/>
    </row>
    <row r="2014" ht="16.5" customHeight="1">
      <c r="A2014" s="29">
        <v>63.0</v>
      </c>
      <c r="B2014" s="30">
        <v>7071.0</v>
      </c>
      <c r="C2014" s="31">
        <v>2012.0</v>
      </c>
      <c r="D2014" s="32" t="s">
        <v>2208</v>
      </c>
      <c r="E2014" s="94"/>
      <c r="F2014" s="94"/>
      <c r="G2014" s="76"/>
      <c r="H2014" s="63"/>
      <c r="I2014" s="63"/>
      <c r="J2014" s="51"/>
      <c r="K2014" s="94"/>
      <c r="L2014" s="8"/>
      <c r="M2014" s="53"/>
      <c r="N2014" s="14"/>
      <c r="O2014" s="127"/>
      <c r="P2014" s="14"/>
      <c r="Q2014" s="144"/>
      <c r="R2014" s="304"/>
      <c r="S2014" s="304"/>
      <c r="T2014" s="8"/>
      <c r="U2014" s="8"/>
      <c r="V2014" s="8"/>
      <c r="W2014" s="305" t="s">
        <v>329</v>
      </c>
      <c r="X2014" s="83" t="s">
        <v>21</v>
      </c>
      <c r="Y2014" s="91">
        <v>0.85</v>
      </c>
      <c r="Z2014" s="77"/>
      <c r="AA2014" s="77"/>
      <c r="AB2014" s="72"/>
      <c r="AC2014" s="87"/>
      <c r="AD2014" s="90"/>
      <c r="AE2014" s="90"/>
      <c r="AF2014" s="91"/>
      <c r="AG2014" s="45">
        <v>219.0</v>
      </c>
      <c r="AH2014" s="79"/>
      <c r="AI2014" s="80"/>
      <c r="AJ2014" s="80"/>
      <c r="AK2014" s="80"/>
      <c r="AL2014" s="14"/>
      <c r="AM2014" s="16" t="str">
        <f t="shared" si="10"/>
        <v>{s:'637071', v:219 , c:'放デイ３２・定超・開減２・拘減・'},</v>
      </c>
      <c r="AN2014" s="16"/>
    </row>
    <row r="2015" ht="16.5" customHeight="1">
      <c r="A2015" s="29">
        <v>63.0</v>
      </c>
      <c r="B2015" s="30">
        <v>7072.0</v>
      </c>
      <c r="C2015" s="31">
        <v>2013.0</v>
      </c>
      <c r="D2015" s="32" t="s">
        <v>2209</v>
      </c>
      <c r="E2015" s="94"/>
      <c r="F2015" s="94"/>
      <c r="G2015" s="76"/>
      <c r="H2015" s="63"/>
      <c r="I2015" s="63"/>
      <c r="J2015" s="51"/>
      <c r="K2015" s="94"/>
      <c r="L2015" s="8"/>
      <c r="M2015" s="53"/>
      <c r="N2015" s="14"/>
      <c r="O2015" s="127"/>
      <c r="P2015" s="14"/>
      <c r="Q2015" s="144"/>
      <c r="R2015" s="304"/>
      <c r="S2015" s="304"/>
      <c r="T2015" s="8"/>
      <c r="U2015" s="8"/>
      <c r="V2015" s="8"/>
      <c r="W2015" s="306"/>
      <c r="X2015" s="56"/>
      <c r="Y2015" s="72"/>
      <c r="Z2015" s="73" t="s">
        <v>20</v>
      </c>
      <c r="AA2015" s="74" t="s">
        <v>21</v>
      </c>
      <c r="AB2015" s="92">
        <v>0.85</v>
      </c>
      <c r="AC2015" s="93"/>
      <c r="AD2015" s="77"/>
      <c r="AE2015" s="77"/>
      <c r="AF2015" s="72"/>
      <c r="AG2015" s="114">
        <v>185.0</v>
      </c>
      <c r="AH2015" s="79"/>
      <c r="AI2015" s="80"/>
      <c r="AJ2015" s="80"/>
      <c r="AK2015" s="80"/>
      <c r="AL2015" s="14"/>
      <c r="AM2015" s="16" t="str">
        <f t="shared" si="10"/>
        <v>{s:'637072', v:185 , c:'放デイ３２・定超・開減２・評減・拘減・'},</v>
      </c>
      <c r="AN2015" s="16"/>
    </row>
    <row r="2016" ht="16.5" customHeight="1">
      <c r="A2016" s="29">
        <v>63.0</v>
      </c>
      <c r="B2016" s="30">
        <v>7073.0</v>
      </c>
      <c r="C2016" s="31">
        <v>2014.0</v>
      </c>
      <c r="D2016" s="32" t="s">
        <v>2210</v>
      </c>
      <c r="E2016" s="94"/>
      <c r="F2016" s="94"/>
      <c r="G2016" s="307"/>
      <c r="H2016" s="63"/>
      <c r="I2016" s="63"/>
      <c r="J2016" s="54"/>
      <c r="K2016" s="69"/>
      <c r="L2016" s="65"/>
      <c r="M2016" s="65"/>
      <c r="N2016" s="8"/>
      <c r="O2016" s="52"/>
      <c r="P2016" s="8"/>
      <c r="Q2016" s="54"/>
      <c r="R2016" s="33" t="s">
        <v>23</v>
      </c>
      <c r="S2016" s="130" t="s">
        <v>24</v>
      </c>
      <c r="T2016" s="7"/>
      <c r="U2016" s="7"/>
      <c r="V2016" s="39"/>
      <c r="W2016" s="299"/>
      <c r="X2016" s="41"/>
      <c r="Y2016" s="42"/>
      <c r="Z2016" s="43"/>
      <c r="AA2016" s="43"/>
      <c r="AB2016" s="43"/>
      <c r="AC2016" s="288"/>
      <c r="AD2016" s="43"/>
      <c r="AE2016" s="43"/>
      <c r="AF2016" s="44"/>
      <c r="AG2016" s="45">
        <v>184.0</v>
      </c>
      <c r="AH2016" s="79"/>
      <c r="AI2016" s="80"/>
      <c r="AJ2016" s="80"/>
      <c r="AK2016" s="80"/>
      <c r="AL2016" s="14"/>
      <c r="AM2016" s="16" t="str">
        <f t="shared" si="10"/>
        <v>{s:'637073', v:184 , c:'放デイ３２・定超・未計画・'},</v>
      </c>
      <c r="AN2016" s="16"/>
    </row>
    <row r="2017" ht="16.5" customHeight="1">
      <c r="A2017" s="29">
        <v>63.0</v>
      </c>
      <c r="B2017" s="30">
        <v>7074.0</v>
      </c>
      <c r="C2017" s="31">
        <v>2015.0</v>
      </c>
      <c r="D2017" s="32" t="s">
        <v>2211</v>
      </c>
      <c r="E2017" s="94"/>
      <c r="F2017" s="94"/>
      <c r="G2017" s="307"/>
      <c r="H2017" s="113"/>
      <c r="I2017" s="8"/>
      <c r="J2017" s="54"/>
      <c r="K2017" s="69"/>
      <c r="L2017" s="65"/>
      <c r="M2017" s="65"/>
      <c r="N2017" s="8"/>
      <c r="O2017" s="52"/>
      <c r="P2017" s="8"/>
      <c r="Q2017" s="54"/>
      <c r="R2017" s="131"/>
      <c r="S2017" s="87"/>
      <c r="T2017" s="83" t="s">
        <v>21</v>
      </c>
      <c r="U2017" s="90">
        <v>0.7</v>
      </c>
      <c r="V2017" s="54"/>
      <c r="W2017" s="303"/>
      <c r="X2017" s="56"/>
      <c r="Y2017" s="58"/>
      <c r="Z2017" s="59" t="s">
        <v>20</v>
      </c>
      <c r="AA2017" s="41" t="s">
        <v>21</v>
      </c>
      <c r="AB2017" s="60">
        <v>0.85</v>
      </c>
      <c r="AC2017" s="288"/>
      <c r="AD2017" s="43"/>
      <c r="AE2017" s="43"/>
      <c r="AF2017" s="44"/>
      <c r="AG2017" s="114">
        <v>156.0</v>
      </c>
      <c r="AH2017" s="79"/>
      <c r="AI2017" s="80"/>
      <c r="AJ2017" s="80"/>
      <c r="AK2017" s="80"/>
      <c r="AL2017" s="14"/>
      <c r="AM2017" s="16" t="str">
        <f t="shared" si="10"/>
        <v>{s:'637074', v:156 , c:'放デイ３２・定超・未計画・評減・'},</v>
      </c>
      <c r="AN2017" s="16"/>
    </row>
    <row r="2018" ht="16.5" customHeight="1">
      <c r="A2018" s="29">
        <v>63.0</v>
      </c>
      <c r="B2018" s="30">
        <v>7075.0</v>
      </c>
      <c r="C2018" s="31">
        <v>2016.0</v>
      </c>
      <c r="D2018" s="32" t="s">
        <v>2212</v>
      </c>
      <c r="E2018" s="94"/>
      <c r="F2018" s="94"/>
      <c r="G2018" s="103"/>
      <c r="H2018" s="8"/>
      <c r="I2018" s="8"/>
      <c r="J2018" s="54"/>
      <c r="K2018" s="69"/>
      <c r="L2018" s="65"/>
      <c r="M2018" s="65"/>
      <c r="N2018" s="83"/>
      <c r="O2018" s="125"/>
      <c r="P2018" s="83"/>
      <c r="Q2018" s="132"/>
      <c r="R2018" s="131"/>
      <c r="S2018" s="87"/>
      <c r="T2018" s="83"/>
      <c r="U2018" s="90"/>
      <c r="V2018" s="91"/>
      <c r="W2018" s="305" t="s">
        <v>326</v>
      </c>
      <c r="X2018" s="41" t="s">
        <v>21</v>
      </c>
      <c r="Y2018" s="68" t="str">
        <f>$Y$293</f>
        <v/>
      </c>
      <c r="Z2018" s="88"/>
      <c r="AA2018" s="88"/>
      <c r="AB2018" s="88"/>
      <c r="AC2018" s="297"/>
      <c r="AD2018" s="88"/>
      <c r="AE2018" s="88"/>
      <c r="AF2018" s="89"/>
      <c r="AG2018" s="45">
        <v>129.0</v>
      </c>
      <c r="AH2018" s="79"/>
      <c r="AI2018" s="80"/>
      <c r="AJ2018" s="80"/>
      <c r="AK2018" s="80"/>
      <c r="AL2018" s="14"/>
      <c r="AM2018" s="16" t="str">
        <f t="shared" si="10"/>
        <v>{s:'637075', v:129 , c:'放デイ３２・定超・未計画・開減１・'},</v>
      </c>
      <c r="AN2018" s="16"/>
    </row>
    <row r="2019" ht="16.5" customHeight="1">
      <c r="A2019" s="29">
        <v>63.0</v>
      </c>
      <c r="B2019" s="30">
        <v>7076.0</v>
      </c>
      <c r="C2019" s="31">
        <v>2017.0</v>
      </c>
      <c r="D2019" s="32" t="s">
        <v>2213</v>
      </c>
      <c r="E2019" s="94"/>
      <c r="F2019" s="94"/>
      <c r="G2019" s="103"/>
      <c r="H2019" s="8"/>
      <c r="I2019" s="8"/>
      <c r="J2019" s="54"/>
      <c r="K2019" s="69"/>
      <c r="L2019" s="65"/>
      <c r="M2019" s="65"/>
      <c r="N2019" s="83"/>
      <c r="O2019" s="125"/>
      <c r="P2019" s="83"/>
      <c r="Q2019" s="132"/>
      <c r="R2019" s="131"/>
      <c r="S2019" s="87"/>
      <c r="T2019" s="83"/>
      <c r="U2019" s="90"/>
      <c r="V2019" s="91"/>
      <c r="W2019" s="306"/>
      <c r="X2019" s="56"/>
      <c r="Y2019" s="72"/>
      <c r="Z2019" s="73" t="s">
        <v>20</v>
      </c>
      <c r="AA2019" s="74" t="s">
        <v>21</v>
      </c>
      <c r="AB2019" s="75">
        <v>0.85</v>
      </c>
      <c r="AC2019" s="288"/>
      <c r="AD2019" s="43"/>
      <c r="AE2019" s="43"/>
      <c r="AF2019" s="44"/>
      <c r="AG2019" s="45">
        <v>110.0</v>
      </c>
      <c r="AH2019" s="79"/>
      <c r="AI2019" s="80"/>
      <c r="AJ2019" s="80"/>
      <c r="AK2019" s="80"/>
      <c r="AL2019" s="14"/>
      <c r="AM2019" s="16" t="str">
        <f t="shared" si="10"/>
        <v>{s:'637076', v:110 , c:'放デイ３２・定超・未計画・開減１・評減・'},</v>
      </c>
      <c r="AN2019" s="16"/>
    </row>
    <row r="2020" ht="16.5" customHeight="1">
      <c r="A2020" s="29">
        <v>63.0</v>
      </c>
      <c r="B2020" s="30">
        <v>7077.0</v>
      </c>
      <c r="C2020" s="31">
        <v>2018.0</v>
      </c>
      <c r="D2020" s="32" t="s">
        <v>2214</v>
      </c>
      <c r="E2020" s="94"/>
      <c r="F2020" s="94"/>
      <c r="G2020" s="103"/>
      <c r="H2020" s="8"/>
      <c r="I2020" s="8"/>
      <c r="J2020" s="54"/>
      <c r="K2020" s="69"/>
      <c r="L2020" s="65"/>
      <c r="M2020" s="65"/>
      <c r="N2020" s="83"/>
      <c r="O2020" s="125"/>
      <c r="P2020" s="83"/>
      <c r="Q2020" s="132"/>
      <c r="R2020" s="131"/>
      <c r="S2020" s="87"/>
      <c r="T2020" s="83"/>
      <c r="U2020" s="90"/>
      <c r="V2020" s="91"/>
      <c r="W2020" s="305" t="s">
        <v>329</v>
      </c>
      <c r="X2020" s="41" t="s">
        <v>21</v>
      </c>
      <c r="Y2020" s="68" t="str">
        <f>$Y$295</f>
        <v/>
      </c>
      <c r="Z2020" s="77"/>
      <c r="AA2020" s="77"/>
      <c r="AB2020" s="77"/>
      <c r="AC2020" s="292"/>
      <c r="AD2020" s="77"/>
      <c r="AE2020" s="77"/>
      <c r="AF2020" s="72"/>
      <c r="AG2020" s="114">
        <v>156.0</v>
      </c>
      <c r="AH2020" s="79"/>
      <c r="AI2020" s="80"/>
      <c r="AJ2020" s="80"/>
      <c r="AK2020" s="80"/>
      <c r="AL2020" s="14"/>
      <c r="AM2020" s="16" t="str">
        <f t="shared" si="10"/>
        <v>{s:'637077', v:156 , c:'放デイ３２・定超・未計画・開減２・'},</v>
      </c>
      <c r="AN2020" s="16"/>
    </row>
    <row r="2021" ht="16.5" customHeight="1">
      <c r="A2021" s="29">
        <v>63.0</v>
      </c>
      <c r="B2021" s="30">
        <v>7078.0</v>
      </c>
      <c r="C2021" s="31">
        <v>2019.0</v>
      </c>
      <c r="D2021" s="32" t="s">
        <v>2215</v>
      </c>
      <c r="E2021" s="94"/>
      <c r="F2021" s="94"/>
      <c r="G2021" s="103"/>
      <c r="H2021" s="8"/>
      <c r="I2021" s="8"/>
      <c r="J2021" s="54"/>
      <c r="K2021" s="69"/>
      <c r="L2021" s="65"/>
      <c r="M2021" s="65"/>
      <c r="N2021" s="83"/>
      <c r="O2021" s="125"/>
      <c r="P2021" s="83"/>
      <c r="Q2021" s="132"/>
      <c r="R2021" s="308"/>
      <c r="S2021" s="87"/>
      <c r="T2021" s="83"/>
      <c r="U2021" s="90"/>
      <c r="V2021" s="91"/>
      <c r="W2021" s="306"/>
      <c r="X2021" s="56"/>
      <c r="Y2021" s="72"/>
      <c r="Z2021" s="73" t="s">
        <v>20</v>
      </c>
      <c r="AA2021" s="74" t="s">
        <v>21</v>
      </c>
      <c r="AB2021" s="75">
        <v>0.85</v>
      </c>
      <c r="AC2021" s="288"/>
      <c r="AD2021" s="43"/>
      <c r="AE2021" s="43"/>
      <c r="AF2021" s="44"/>
      <c r="AG2021" s="114">
        <v>133.0</v>
      </c>
      <c r="AH2021" s="79"/>
      <c r="AI2021" s="80"/>
      <c r="AJ2021" s="80"/>
      <c r="AK2021" s="80"/>
      <c r="AL2021" s="14"/>
      <c r="AM2021" s="16" t="str">
        <f t="shared" si="10"/>
        <v>{s:'637078', v:133 , c:'放デイ３２・定超・未計画・開減２・評減・'},</v>
      </c>
      <c r="AN2021" s="16"/>
    </row>
    <row r="2022" ht="16.5" customHeight="1">
      <c r="A2022" s="29">
        <v>63.0</v>
      </c>
      <c r="B2022" s="30">
        <v>7079.0</v>
      </c>
      <c r="C2022" s="31">
        <v>2020.0</v>
      </c>
      <c r="D2022" s="32" t="s">
        <v>2216</v>
      </c>
      <c r="E2022" s="94"/>
      <c r="F2022" s="94"/>
      <c r="G2022" s="103"/>
      <c r="H2022" s="8"/>
      <c r="I2022" s="8"/>
      <c r="J2022" s="54"/>
      <c r="K2022" s="69"/>
      <c r="L2022" s="65"/>
      <c r="M2022" s="65"/>
      <c r="N2022" s="83"/>
      <c r="O2022" s="125"/>
      <c r="P2022" s="83"/>
      <c r="Q2022" s="132"/>
      <c r="R2022" s="308"/>
      <c r="S2022" s="309"/>
      <c r="T2022" s="83"/>
      <c r="U2022" s="90"/>
      <c r="V2022" s="91"/>
      <c r="W2022" s="299"/>
      <c r="X2022" s="41"/>
      <c r="Y2022" s="42"/>
      <c r="Z2022" s="43"/>
      <c r="AA2022" s="43"/>
      <c r="AB2022" s="44"/>
      <c r="AC2022" s="82" t="s">
        <v>30</v>
      </c>
      <c r="AD2022" s="83">
        <v>5.0</v>
      </c>
      <c r="AE2022" s="83"/>
      <c r="AF2022" s="84" t="s">
        <v>31</v>
      </c>
      <c r="AG2022" s="45">
        <v>179.0</v>
      </c>
      <c r="AH2022" s="79"/>
      <c r="AI2022" s="80"/>
      <c r="AJ2022" s="80"/>
      <c r="AK2022" s="80"/>
      <c r="AL2022" s="14"/>
      <c r="AM2022" s="16" t="str">
        <f t="shared" si="10"/>
        <v>{s:'637079', v:179 , c:'放デイ３２・定超・未計画・拘減・'},</v>
      </c>
      <c r="AN2022" s="16"/>
    </row>
    <row r="2023" ht="16.5" customHeight="1">
      <c r="A2023" s="29">
        <v>63.0</v>
      </c>
      <c r="B2023" s="30">
        <v>7080.0</v>
      </c>
      <c r="C2023" s="31">
        <v>2021.0</v>
      </c>
      <c r="D2023" s="32" t="s">
        <v>2217</v>
      </c>
      <c r="E2023" s="94"/>
      <c r="F2023" s="94"/>
      <c r="G2023" s="103"/>
      <c r="H2023" s="8"/>
      <c r="I2023" s="8"/>
      <c r="J2023" s="54"/>
      <c r="K2023" s="69"/>
      <c r="L2023" s="65"/>
      <c r="M2023" s="65"/>
      <c r="N2023" s="83"/>
      <c r="O2023" s="125"/>
      <c r="P2023" s="83"/>
      <c r="Q2023" s="132"/>
      <c r="R2023" s="310"/>
      <c r="S2023" s="309"/>
      <c r="T2023" s="83"/>
      <c r="U2023" s="90"/>
      <c r="V2023" s="91"/>
      <c r="W2023" s="303"/>
      <c r="X2023" s="56"/>
      <c r="Y2023" s="58"/>
      <c r="Z2023" s="59" t="s">
        <v>20</v>
      </c>
      <c r="AA2023" s="41" t="s">
        <v>21</v>
      </c>
      <c r="AB2023" s="86">
        <v>0.85</v>
      </c>
      <c r="AC2023" s="87"/>
      <c r="AD2023" s="83"/>
      <c r="AE2023" s="83"/>
      <c r="AF2023" s="84"/>
      <c r="AG2023" s="114">
        <v>151.0</v>
      </c>
      <c r="AH2023" s="79"/>
      <c r="AI2023" s="80"/>
      <c r="AJ2023" s="80"/>
      <c r="AK2023" s="80"/>
      <c r="AL2023" s="14"/>
      <c r="AM2023" s="16" t="str">
        <f t="shared" si="10"/>
        <v>{s:'637080', v:151 , c:'放デイ３２・定超・未計画・評減・拘減・'},</v>
      </c>
      <c r="AN2023" s="16"/>
    </row>
    <row r="2024" ht="16.5" customHeight="1">
      <c r="A2024" s="29">
        <v>63.0</v>
      </c>
      <c r="B2024" s="30">
        <v>7081.0</v>
      </c>
      <c r="C2024" s="31">
        <v>2022.0</v>
      </c>
      <c r="D2024" s="32" t="s">
        <v>2218</v>
      </c>
      <c r="E2024" s="94"/>
      <c r="F2024" s="94"/>
      <c r="G2024" s="103"/>
      <c r="H2024" s="8"/>
      <c r="I2024" s="8"/>
      <c r="J2024" s="54"/>
      <c r="K2024" s="69"/>
      <c r="L2024" s="65"/>
      <c r="M2024" s="65"/>
      <c r="N2024" s="83"/>
      <c r="O2024" s="125"/>
      <c r="P2024" s="83"/>
      <c r="Q2024" s="132"/>
      <c r="R2024" s="310"/>
      <c r="S2024" s="309"/>
      <c r="T2024" s="83"/>
      <c r="U2024" s="90"/>
      <c r="V2024" s="91"/>
      <c r="W2024" s="305" t="s">
        <v>326</v>
      </c>
      <c r="X2024" s="83" t="s">
        <v>21</v>
      </c>
      <c r="Y2024" s="91" t="str">
        <f>$Y$293</f>
        <v/>
      </c>
      <c r="Z2024" s="88"/>
      <c r="AA2024" s="88"/>
      <c r="AB2024" s="89"/>
      <c r="AC2024" s="87"/>
      <c r="AD2024" s="90"/>
      <c r="AE2024" s="90"/>
      <c r="AF2024" s="91"/>
      <c r="AG2024" s="45">
        <v>124.0</v>
      </c>
      <c r="AH2024" s="79"/>
      <c r="AI2024" s="80"/>
      <c r="AJ2024" s="80"/>
      <c r="AK2024" s="80"/>
      <c r="AL2024" s="14"/>
      <c r="AM2024" s="16" t="str">
        <f t="shared" si="10"/>
        <v>{s:'637081', v:124 , c:'放デイ３２・定超・未計画・開減１・拘減・'},</v>
      </c>
      <c r="AN2024" s="16"/>
    </row>
    <row r="2025" ht="16.5" customHeight="1">
      <c r="A2025" s="29">
        <v>63.0</v>
      </c>
      <c r="B2025" s="30">
        <v>7082.0</v>
      </c>
      <c r="C2025" s="31">
        <v>2023.0</v>
      </c>
      <c r="D2025" s="32" t="s">
        <v>2219</v>
      </c>
      <c r="E2025" s="94"/>
      <c r="F2025" s="94"/>
      <c r="G2025" s="103"/>
      <c r="H2025" s="8"/>
      <c r="I2025" s="8"/>
      <c r="J2025" s="54"/>
      <c r="K2025" s="69"/>
      <c r="L2025" s="65"/>
      <c r="M2025" s="65"/>
      <c r="N2025" s="83"/>
      <c r="O2025" s="125"/>
      <c r="P2025" s="83"/>
      <c r="Q2025" s="132"/>
      <c r="R2025" s="310"/>
      <c r="S2025" s="309"/>
      <c r="T2025" s="83"/>
      <c r="U2025" s="90"/>
      <c r="V2025" s="91"/>
      <c r="W2025" s="306"/>
      <c r="X2025" s="56"/>
      <c r="Y2025" s="72"/>
      <c r="Z2025" s="73" t="s">
        <v>20</v>
      </c>
      <c r="AA2025" s="74" t="s">
        <v>21</v>
      </c>
      <c r="AB2025" s="92">
        <v>0.85</v>
      </c>
      <c r="AC2025" s="87"/>
      <c r="AD2025" s="90"/>
      <c r="AE2025" s="90"/>
      <c r="AF2025" s="91"/>
      <c r="AG2025" s="45">
        <v>105.0</v>
      </c>
      <c r="AH2025" s="79"/>
      <c r="AI2025" s="80"/>
      <c r="AJ2025" s="80"/>
      <c r="AK2025" s="80"/>
      <c r="AL2025" s="14"/>
      <c r="AM2025" s="16" t="str">
        <f t="shared" si="10"/>
        <v>{s:'637082', v:105 , c:'放デイ３２・定超・未計画・開減１・評減・拘減・'},</v>
      </c>
      <c r="AN2025" s="16"/>
    </row>
    <row r="2026" ht="16.5" customHeight="1">
      <c r="A2026" s="29">
        <v>63.0</v>
      </c>
      <c r="B2026" s="30">
        <v>7083.0</v>
      </c>
      <c r="C2026" s="31">
        <v>2024.0</v>
      </c>
      <c r="D2026" s="32" t="s">
        <v>2220</v>
      </c>
      <c r="E2026" s="94"/>
      <c r="F2026" s="94"/>
      <c r="G2026" s="103"/>
      <c r="H2026" s="8"/>
      <c r="I2026" s="8"/>
      <c r="J2026" s="54"/>
      <c r="K2026" s="69"/>
      <c r="L2026" s="65"/>
      <c r="M2026" s="65"/>
      <c r="N2026" s="83"/>
      <c r="O2026" s="125"/>
      <c r="P2026" s="83"/>
      <c r="Q2026" s="132"/>
      <c r="R2026" s="310"/>
      <c r="S2026" s="309"/>
      <c r="T2026" s="83"/>
      <c r="U2026" s="90"/>
      <c r="V2026" s="91"/>
      <c r="W2026" s="305" t="s">
        <v>329</v>
      </c>
      <c r="X2026" s="83" t="s">
        <v>21</v>
      </c>
      <c r="Y2026" s="91" t="str">
        <f>$Y$295</f>
        <v/>
      </c>
      <c r="Z2026" s="77"/>
      <c r="AA2026" s="77"/>
      <c r="AB2026" s="72"/>
      <c r="AC2026" s="87"/>
      <c r="AD2026" s="90"/>
      <c r="AE2026" s="90"/>
      <c r="AF2026" s="91"/>
      <c r="AG2026" s="114">
        <v>151.0</v>
      </c>
      <c r="AH2026" s="79"/>
      <c r="AI2026" s="80"/>
      <c r="AJ2026" s="80"/>
      <c r="AK2026" s="80"/>
      <c r="AL2026" s="14"/>
      <c r="AM2026" s="16" t="str">
        <f t="shared" si="10"/>
        <v>{s:'637083', v:151 , c:'放デイ３２・定超・未計画・開減２・拘減・'},</v>
      </c>
      <c r="AN2026" s="16"/>
    </row>
    <row r="2027" ht="16.5" customHeight="1">
      <c r="A2027" s="29">
        <v>63.0</v>
      </c>
      <c r="B2027" s="30">
        <v>7084.0</v>
      </c>
      <c r="C2027" s="31">
        <v>2025.0</v>
      </c>
      <c r="D2027" s="32" t="s">
        <v>2221</v>
      </c>
      <c r="E2027" s="94"/>
      <c r="F2027" s="94"/>
      <c r="G2027" s="103"/>
      <c r="H2027" s="8"/>
      <c r="I2027" s="8"/>
      <c r="J2027" s="54"/>
      <c r="K2027" s="69"/>
      <c r="L2027" s="65"/>
      <c r="M2027" s="65"/>
      <c r="N2027" s="83"/>
      <c r="O2027" s="125"/>
      <c r="P2027" s="83"/>
      <c r="Q2027" s="132"/>
      <c r="R2027" s="310"/>
      <c r="S2027" s="311"/>
      <c r="T2027" s="56"/>
      <c r="U2027" s="77"/>
      <c r="V2027" s="72"/>
      <c r="W2027" s="306"/>
      <c r="X2027" s="56"/>
      <c r="Y2027" s="72"/>
      <c r="Z2027" s="73" t="s">
        <v>20</v>
      </c>
      <c r="AA2027" s="74" t="s">
        <v>21</v>
      </c>
      <c r="AB2027" s="92">
        <v>0.85</v>
      </c>
      <c r="AC2027" s="93"/>
      <c r="AD2027" s="77"/>
      <c r="AE2027" s="77"/>
      <c r="AF2027" s="72"/>
      <c r="AG2027" s="114">
        <v>128.0</v>
      </c>
      <c r="AH2027" s="79"/>
      <c r="AI2027" s="80"/>
      <c r="AJ2027" s="80"/>
      <c r="AK2027" s="80"/>
      <c r="AL2027" s="14"/>
      <c r="AM2027" s="16" t="str">
        <f t="shared" si="10"/>
        <v>{s:'637084', v:128 , c:'放デイ３２・定超・未計画・開減２・評減・拘減・'},</v>
      </c>
      <c r="AN2027" s="16"/>
    </row>
    <row r="2028" ht="16.5" customHeight="1">
      <c r="A2028" s="29">
        <v>63.0</v>
      </c>
      <c r="B2028" s="30">
        <v>7085.0</v>
      </c>
      <c r="C2028" s="31">
        <v>2026.0</v>
      </c>
      <c r="D2028" s="32" t="s">
        <v>2222</v>
      </c>
      <c r="E2028" s="94"/>
      <c r="F2028" s="94"/>
      <c r="G2028" s="103"/>
      <c r="H2028" s="8"/>
      <c r="I2028" s="8"/>
      <c r="J2028" s="54"/>
      <c r="K2028" s="69"/>
      <c r="L2028" s="65"/>
      <c r="M2028" s="65"/>
      <c r="N2028" s="83"/>
      <c r="O2028" s="125"/>
      <c r="P2028" s="83"/>
      <c r="Q2028" s="132"/>
      <c r="R2028" s="310"/>
      <c r="S2028" s="130" t="s">
        <v>27</v>
      </c>
      <c r="T2028" s="41"/>
      <c r="U2028" s="135"/>
      <c r="V2028" s="68"/>
      <c r="W2028" s="299"/>
      <c r="X2028" s="41"/>
      <c r="Y2028" s="42"/>
      <c r="Z2028" s="43"/>
      <c r="AA2028" s="43"/>
      <c r="AB2028" s="43"/>
      <c r="AC2028" s="288"/>
      <c r="AD2028" s="43"/>
      <c r="AE2028" s="43"/>
      <c r="AF2028" s="44"/>
      <c r="AG2028" s="45">
        <v>132.0</v>
      </c>
      <c r="AH2028" s="79"/>
      <c r="AI2028" s="80"/>
      <c r="AJ2028" s="80"/>
      <c r="AK2028" s="80"/>
      <c r="AL2028" s="14"/>
      <c r="AM2028" s="16" t="str">
        <f t="shared" si="10"/>
        <v>{s:'637085', v:132 , c:'放デイ３２・定超・未計画２・'},</v>
      </c>
      <c r="AN2028" s="16"/>
    </row>
    <row r="2029" ht="16.5" customHeight="1">
      <c r="A2029" s="29">
        <v>63.0</v>
      </c>
      <c r="B2029" s="30">
        <v>7086.0</v>
      </c>
      <c r="C2029" s="31">
        <v>2027.0</v>
      </c>
      <c r="D2029" s="32" t="s">
        <v>2223</v>
      </c>
      <c r="E2029" s="94"/>
      <c r="F2029" s="94"/>
      <c r="G2029" s="103"/>
      <c r="H2029" s="8"/>
      <c r="I2029" s="8"/>
      <c r="J2029" s="54"/>
      <c r="K2029" s="69"/>
      <c r="L2029" s="65"/>
      <c r="M2029" s="65"/>
      <c r="N2029" s="83"/>
      <c r="O2029" s="125"/>
      <c r="P2029" s="83"/>
      <c r="Q2029" s="132"/>
      <c r="R2029" s="310"/>
      <c r="S2029" s="87"/>
      <c r="T2029" s="83" t="s">
        <v>21</v>
      </c>
      <c r="U2029" s="90">
        <v>0.5</v>
      </c>
      <c r="V2029" s="91"/>
      <c r="W2029" s="303"/>
      <c r="X2029" s="56"/>
      <c r="Y2029" s="58"/>
      <c r="Z2029" s="59" t="s">
        <v>20</v>
      </c>
      <c r="AA2029" s="41" t="s">
        <v>21</v>
      </c>
      <c r="AB2029" s="60">
        <v>0.85</v>
      </c>
      <c r="AC2029" s="288"/>
      <c r="AD2029" s="43"/>
      <c r="AE2029" s="43"/>
      <c r="AF2029" s="44"/>
      <c r="AG2029" s="45">
        <v>112.0</v>
      </c>
      <c r="AH2029" s="79"/>
      <c r="AI2029" s="80"/>
      <c r="AJ2029" s="80"/>
      <c r="AK2029" s="80"/>
      <c r="AL2029" s="14"/>
      <c r="AM2029" s="16" t="str">
        <f t="shared" si="10"/>
        <v>{s:'637086', v:112 , c:'放デイ３２・定超・未計画２・評減・'},</v>
      </c>
      <c r="AN2029" s="16"/>
    </row>
    <row r="2030" ht="16.5" customHeight="1">
      <c r="A2030" s="29">
        <v>63.0</v>
      </c>
      <c r="B2030" s="30">
        <v>7087.0</v>
      </c>
      <c r="C2030" s="31">
        <v>2028.0</v>
      </c>
      <c r="D2030" s="32" t="s">
        <v>2224</v>
      </c>
      <c r="E2030" s="94"/>
      <c r="F2030" s="94"/>
      <c r="G2030" s="103"/>
      <c r="H2030" s="8"/>
      <c r="I2030" s="8"/>
      <c r="J2030" s="54"/>
      <c r="K2030" s="69"/>
      <c r="L2030" s="65"/>
      <c r="M2030" s="65"/>
      <c r="N2030" s="83"/>
      <c r="O2030" s="125"/>
      <c r="P2030" s="83"/>
      <c r="Q2030" s="132"/>
      <c r="R2030" s="310"/>
      <c r="S2030" s="87"/>
      <c r="T2030" s="83"/>
      <c r="U2030" s="90"/>
      <c r="V2030" s="91"/>
      <c r="W2030" s="305" t="s">
        <v>326</v>
      </c>
      <c r="X2030" s="41" t="s">
        <v>21</v>
      </c>
      <c r="Y2030" s="68" t="str">
        <f>$Y$293</f>
        <v/>
      </c>
      <c r="Z2030" s="88"/>
      <c r="AA2030" s="88"/>
      <c r="AB2030" s="88"/>
      <c r="AC2030" s="297"/>
      <c r="AD2030" s="88"/>
      <c r="AE2030" s="88"/>
      <c r="AF2030" s="89"/>
      <c r="AG2030" s="114">
        <v>92.0</v>
      </c>
      <c r="AH2030" s="79"/>
      <c r="AI2030" s="80"/>
      <c r="AJ2030" s="80"/>
      <c r="AK2030" s="80"/>
      <c r="AL2030" s="14"/>
      <c r="AM2030" s="16" t="str">
        <f t="shared" si="10"/>
        <v>{s:'637087', v:92 , c:'放デイ３２・定超・未計画２・開減１・'},</v>
      </c>
      <c r="AN2030" s="16"/>
    </row>
    <row r="2031" ht="16.5" customHeight="1">
      <c r="A2031" s="29">
        <v>63.0</v>
      </c>
      <c r="B2031" s="30">
        <v>7088.0</v>
      </c>
      <c r="C2031" s="31">
        <v>2029.0</v>
      </c>
      <c r="D2031" s="32" t="s">
        <v>2225</v>
      </c>
      <c r="E2031" s="94"/>
      <c r="F2031" s="94"/>
      <c r="G2031" s="103"/>
      <c r="H2031" s="8"/>
      <c r="I2031" s="8"/>
      <c r="J2031" s="54"/>
      <c r="K2031" s="69"/>
      <c r="L2031" s="65"/>
      <c r="M2031" s="65"/>
      <c r="N2031" s="83"/>
      <c r="O2031" s="125"/>
      <c r="P2031" s="83"/>
      <c r="Q2031" s="132"/>
      <c r="R2031" s="310"/>
      <c r="S2031" s="87"/>
      <c r="T2031" s="83"/>
      <c r="U2031" s="90"/>
      <c r="V2031" s="91"/>
      <c r="W2031" s="306"/>
      <c r="X2031" s="56"/>
      <c r="Y2031" s="72"/>
      <c r="Z2031" s="73" t="s">
        <v>20</v>
      </c>
      <c r="AA2031" s="74" t="s">
        <v>21</v>
      </c>
      <c r="AB2031" s="75">
        <v>0.85</v>
      </c>
      <c r="AC2031" s="288"/>
      <c r="AD2031" s="43"/>
      <c r="AE2031" s="43"/>
      <c r="AF2031" s="44"/>
      <c r="AG2031" s="114">
        <v>78.0</v>
      </c>
      <c r="AH2031" s="79"/>
      <c r="AI2031" s="80"/>
      <c r="AJ2031" s="80"/>
      <c r="AK2031" s="80"/>
      <c r="AL2031" s="14"/>
      <c r="AM2031" s="16" t="str">
        <f t="shared" si="10"/>
        <v>{s:'637088', v:78 , c:'放デイ３２・定超・未計画２・開減１・評減・'},</v>
      </c>
      <c r="AN2031" s="16"/>
    </row>
    <row r="2032" ht="16.5" customHeight="1">
      <c r="A2032" s="29">
        <v>63.0</v>
      </c>
      <c r="B2032" s="30">
        <v>7089.0</v>
      </c>
      <c r="C2032" s="31">
        <v>2030.0</v>
      </c>
      <c r="D2032" s="32" t="s">
        <v>2226</v>
      </c>
      <c r="E2032" s="94"/>
      <c r="F2032" s="94"/>
      <c r="G2032" s="103"/>
      <c r="H2032" s="8"/>
      <c r="I2032" s="8"/>
      <c r="J2032" s="54"/>
      <c r="K2032" s="69"/>
      <c r="L2032" s="65"/>
      <c r="M2032" s="65"/>
      <c r="N2032" s="83"/>
      <c r="O2032" s="125"/>
      <c r="P2032" s="83"/>
      <c r="Q2032" s="132"/>
      <c r="R2032" s="310"/>
      <c r="S2032" s="87"/>
      <c r="T2032" s="83"/>
      <c r="U2032" s="90"/>
      <c r="V2032" s="91"/>
      <c r="W2032" s="305" t="s">
        <v>329</v>
      </c>
      <c r="X2032" s="41" t="s">
        <v>21</v>
      </c>
      <c r="Y2032" s="68" t="str">
        <f>$Y$295</f>
        <v/>
      </c>
      <c r="Z2032" s="77"/>
      <c r="AA2032" s="77"/>
      <c r="AB2032" s="77"/>
      <c r="AC2032" s="292"/>
      <c r="AD2032" s="77"/>
      <c r="AE2032" s="77"/>
      <c r="AF2032" s="72"/>
      <c r="AG2032" s="45">
        <v>112.0</v>
      </c>
      <c r="AH2032" s="79"/>
      <c r="AI2032" s="80"/>
      <c r="AJ2032" s="80"/>
      <c r="AK2032" s="80"/>
      <c r="AL2032" s="14"/>
      <c r="AM2032" s="16" t="str">
        <f t="shared" si="10"/>
        <v>{s:'637089', v:112 , c:'放デイ３２・定超・未計画２・開減２・'},</v>
      </c>
      <c r="AN2032" s="16"/>
    </row>
    <row r="2033" ht="16.5" customHeight="1">
      <c r="A2033" s="29">
        <v>63.0</v>
      </c>
      <c r="B2033" s="30">
        <v>7090.0</v>
      </c>
      <c r="C2033" s="31">
        <v>2031.0</v>
      </c>
      <c r="D2033" s="32" t="s">
        <v>2227</v>
      </c>
      <c r="E2033" s="94"/>
      <c r="F2033" s="94"/>
      <c r="G2033" s="103"/>
      <c r="H2033" s="8"/>
      <c r="I2033" s="8"/>
      <c r="J2033" s="54"/>
      <c r="K2033" s="69"/>
      <c r="L2033" s="65"/>
      <c r="M2033" s="65"/>
      <c r="N2033" s="83"/>
      <c r="O2033" s="125"/>
      <c r="P2033" s="83"/>
      <c r="Q2033" s="132"/>
      <c r="R2033" s="310"/>
      <c r="S2033" s="87"/>
      <c r="T2033" s="83"/>
      <c r="U2033" s="90"/>
      <c r="V2033" s="91"/>
      <c r="W2033" s="306"/>
      <c r="X2033" s="56"/>
      <c r="Y2033" s="72"/>
      <c r="Z2033" s="73" t="s">
        <v>20</v>
      </c>
      <c r="AA2033" s="74" t="s">
        <v>21</v>
      </c>
      <c r="AB2033" s="75">
        <v>0.85</v>
      </c>
      <c r="AC2033" s="288"/>
      <c r="AD2033" s="43"/>
      <c r="AE2033" s="43"/>
      <c r="AF2033" s="44"/>
      <c r="AG2033" s="45">
        <v>95.0</v>
      </c>
      <c r="AH2033" s="79"/>
      <c r="AI2033" s="80"/>
      <c r="AJ2033" s="80"/>
      <c r="AK2033" s="80"/>
      <c r="AL2033" s="14"/>
      <c r="AM2033" s="16" t="str">
        <f t="shared" si="10"/>
        <v>{s:'637090', v:95 , c:'放デイ３２・定超・未計画２・開減２・評減・'},</v>
      </c>
      <c r="AN2033" s="16"/>
    </row>
    <row r="2034" ht="16.5" customHeight="1">
      <c r="A2034" s="29">
        <v>63.0</v>
      </c>
      <c r="B2034" s="30">
        <v>7091.0</v>
      </c>
      <c r="C2034" s="31">
        <v>2032.0</v>
      </c>
      <c r="D2034" s="32" t="s">
        <v>2228</v>
      </c>
      <c r="E2034" s="94"/>
      <c r="F2034" s="94"/>
      <c r="G2034" s="103"/>
      <c r="H2034" s="8"/>
      <c r="I2034" s="8"/>
      <c r="J2034" s="54"/>
      <c r="K2034" s="69"/>
      <c r="L2034" s="65"/>
      <c r="M2034" s="65"/>
      <c r="N2034" s="83"/>
      <c r="O2034" s="125"/>
      <c r="P2034" s="83"/>
      <c r="Q2034" s="132"/>
      <c r="R2034" s="310"/>
      <c r="S2034" s="87"/>
      <c r="T2034" s="83"/>
      <c r="U2034" s="90"/>
      <c r="V2034" s="91"/>
      <c r="W2034" s="299"/>
      <c r="X2034" s="41"/>
      <c r="Y2034" s="42"/>
      <c r="Z2034" s="43"/>
      <c r="AA2034" s="43"/>
      <c r="AB2034" s="44"/>
      <c r="AC2034" s="140" t="s">
        <v>30</v>
      </c>
      <c r="AD2034" s="83">
        <v>5.0</v>
      </c>
      <c r="AE2034" s="83"/>
      <c r="AF2034" s="84" t="s">
        <v>31</v>
      </c>
      <c r="AG2034" s="45">
        <v>127.0</v>
      </c>
      <c r="AH2034" s="79"/>
      <c r="AI2034" s="80"/>
      <c r="AJ2034" s="80"/>
      <c r="AK2034" s="80"/>
      <c r="AL2034" s="14"/>
      <c r="AM2034" s="16" t="str">
        <f t="shared" si="10"/>
        <v>{s:'637091', v:127 , c:'放デイ３２・定超・未計画２・拘減・'},</v>
      </c>
      <c r="AN2034" s="16"/>
    </row>
    <row r="2035" ht="16.5" customHeight="1">
      <c r="A2035" s="29">
        <v>63.0</v>
      </c>
      <c r="B2035" s="30">
        <v>7092.0</v>
      </c>
      <c r="C2035" s="31">
        <v>2033.0</v>
      </c>
      <c r="D2035" s="32" t="s">
        <v>2229</v>
      </c>
      <c r="E2035" s="94"/>
      <c r="F2035" s="94"/>
      <c r="G2035" s="103"/>
      <c r="H2035" s="8"/>
      <c r="I2035" s="8"/>
      <c r="J2035" s="54"/>
      <c r="K2035" s="69"/>
      <c r="L2035" s="65"/>
      <c r="M2035" s="65"/>
      <c r="N2035" s="83"/>
      <c r="O2035" s="125"/>
      <c r="P2035" s="83"/>
      <c r="Q2035" s="132"/>
      <c r="R2035" s="310"/>
      <c r="S2035" s="309"/>
      <c r="T2035" s="83"/>
      <c r="U2035" s="90"/>
      <c r="V2035" s="90"/>
      <c r="W2035" s="303"/>
      <c r="X2035" s="56"/>
      <c r="Y2035" s="58"/>
      <c r="Z2035" s="59" t="s">
        <v>20</v>
      </c>
      <c r="AA2035" s="41" t="s">
        <v>21</v>
      </c>
      <c r="AB2035" s="86">
        <v>0.85</v>
      </c>
      <c r="AC2035" s="140"/>
      <c r="AD2035" s="83"/>
      <c r="AE2035" s="83"/>
      <c r="AF2035" s="84"/>
      <c r="AG2035" s="45">
        <v>107.0</v>
      </c>
      <c r="AH2035" s="79"/>
      <c r="AI2035" s="80"/>
      <c r="AJ2035" s="80"/>
      <c r="AK2035" s="80"/>
      <c r="AL2035" s="14"/>
      <c r="AM2035" s="16" t="str">
        <f t="shared" si="10"/>
        <v>{s:'637092', v:107 , c:'放デイ３２・定超・未計画２・評減・拘減・'},</v>
      </c>
      <c r="AN2035" s="16"/>
    </row>
    <row r="2036" ht="16.5" customHeight="1">
      <c r="A2036" s="29">
        <v>63.0</v>
      </c>
      <c r="B2036" s="30">
        <v>7093.0</v>
      </c>
      <c r="C2036" s="31">
        <v>2034.0</v>
      </c>
      <c r="D2036" s="32" t="s">
        <v>2230</v>
      </c>
      <c r="E2036" s="94"/>
      <c r="F2036" s="94"/>
      <c r="G2036" s="103"/>
      <c r="H2036" s="8"/>
      <c r="I2036" s="8"/>
      <c r="J2036" s="54"/>
      <c r="K2036" s="69"/>
      <c r="L2036" s="65"/>
      <c r="M2036" s="65"/>
      <c r="N2036" s="83"/>
      <c r="O2036" s="125"/>
      <c r="P2036" s="83"/>
      <c r="Q2036" s="132"/>
      <c r="R2036" s="310"/>
      <c r="S2036" s="309"/>
      <c r="T2036" s="83"/>
      <c r="U2036" s="90"/>
      <c r="V2036" s="90"/>
      <c r="W2036" s="305" t="s">
        <v>326</v>
      </c>
      <c r="X2036" s="83" t="s">
        <v>21</v>
      </c>
      <c r="Y2036" s="91" t="str">
        <f>$Y$293</f>
        <v/>
      </c>
      <c r="Z2036" s="88"/>
      <c r="AA2036" s="88"/>
      <c r="AB2036" s="89"/>
      <c r="AC2036" s="313"/>
      <c r="AD2036" s="90"/>
      <c r="AE2036" s="90"/>
      <c r="AF2036" s="91"/>
      <c r="AG2036" s="114">
        <v>87.0</v>
      </c>
      <c r="AH2036" s="79"/>
      <c r="AI2036" s="80"/>
      <c r="AJ2036" s="80"/>
      <c r="AK2036" s="80"/>
      <c r="AL2036" s="14"/>
      <c r="AM2036" s="16" t="str">
        <f t="shared" si="10"/>
        <v>{s:'637093', v:87 , c:'放デイ３２・定超・未計画２・開減１・拘減・'},</v>
      </c>
      <c r="AN2036" s="16"/>
    </row>
    <row r="2037" ht="16.5" customHeight="1">
      <c r="A2037" s="29">
        <v>63.0</v>
      </c>
      <c r="B2037" s="30">
        <v>7094.0</v>
      </c>
      <c r="C2037" s="31">
        <v>2035.0</v>
      </c>
      <c r="D2037" s="32" t="s">
        <v>2231</v>
      </c>
      <c r="E2037" s="94"/>
      <c r="F2037" s="94"/>
      <c r="G2037" s="103"/>
      <c r="H2037" s="8"/>
      <c r="I2037" s="8"/>
      <c r="J2037" s="54"/>
      <c r="K2037" s="69"/>
      <c r="L2037" s="65"/>
      <c r="M2037" s="65"/>
      <c r="N2037" s="83"/>
      <c r="O2037" s="125"/>
      <c r="P2037" s="83"/>
      <c r="Q2037" s="132"/>
      <c r="R2037" s="310"/>
      <c r="S2037" s="309"/>
      <c r="T2037" s="83"/>
      <c r="U2037" s="90"/>
      <c r="V2037" s="90"/>
      <c r="W2037" s="306"/>
      <c r="X2037" s="56"/>
      <c r="Y2037" s="72"/>
      <c r="Z2037" s="73" t="s">
        <v>20</v>
      </c>
      <c r="AA2037" s="74" t="s">
        <v>21</v>
      </c>
      <c r="AB2037" s="92">
        <v>0.85</v>
      </c>
      <c r="AC2037" s="313"/>
      <c r="AD2037" s="90"/>
      <c r="AE2037" s="90"/>
      <c r="AF2037" s="91"/>
      <c r="AG2037" s="114">
        <v>73.0</v>
      </c>
      <c r="AH2037" s="79"/>
      <c r="AI2037" s="80"/>
      <c r="AJ2037" s="80"/>
      <c r="AK2037" s="80"/>
      <c r="AL2037" s="14"/>
      <c r="AM2037" s="16" t="str">
        <f t="shared" si="10"/>
        <v>{s:'637094', v:73 , c:'放デイ３２・定超・未計画２・開減１・評減・拘減・'},</v>
      </c>
      <c r="AN2037" s="16"/>
    </row>
    <row r="2038" ht="16.5" customHeight="1">
      <c r="A2038" s="29">
        <v>63.0</v>
      </c>
      <c r="B2038" s="30">
        <v>7095.0</v>
      </c>
      <c r="C2038" s="31">
        <v>2036.0</v>
      </c>
      <c r="D2038" s="32" t="s">
        <v>2232</v>
      </c>
      <c r="E2038" s="94"/>
      <c r="F2038" s="94"/>
      <c r="G2038" s="103"/>
      <c r="H2038" s="8"/>
      <c r="I2038" s="8"/>
      <c r="J2038" s="54"/>
      <c r="K2038" s="69"/>
      <c r="L2038" s="65"/>
      <c r="M2038" s="65"/>
      <c r="N2038" s="83"/>
      <c r="O2038" s="125"/>
      <c r="P2038" s="83"/>
      <c r="Q2038" s="132"/>
      <c r="R2038" s="308"/>
      <c r="S2038" s="310"/>
      <c r="T2038" s="83"/>
      <c r="U2038" s="90"/>
      <c r="V2038" s="90"/>
      <c r="W2038" s="305" t="s">
        <v>329</v>
      </c>
      <c r="X2038" s="83" t="s">
        <v>21</v>
      </c>
      <c r="Y2038" s="91" t="str">
        <f>$Y$295</f>
        <v/>
      </c>
      <c r="Z2038" s="77"/>
      <c r="AA2038" s="77"/>
      <c r="AB2038" s="72"/>
      <c r="AC2038" s="314"/>
      <c r="AD2038" s="90"/>
      <c r="AE2038" s="90"/>
      <c r="AF2038" s="91"/>
      <c r="AG2038" s="45">
        <v>107.0</v>
      </c>
      <c r="AH2038" s="79"/>
      <c r="AI2038" s="80"/>
      <c r="AJ2038" s="80"/>
      <c r="AK2038" s="80"/>
      <c r="AL2038" s="14"/>
      <c r="AM2038" s="16" t="str">
        <f t="shared" si="10"/>
        <v>{s:'637095', v:107 , c:'放デイ３２・定超・未計画２・開減２・拘減・'},</v>
      </c>
      <c r="AN2038" s="16"/>
    </row>
    <row r="2039" ht="16.5" customHeight="1">
      <c r="A2039" s="29">
        <v>63.0</v>
      </c>
      <c r="B2039" s="30">
        <v>7096.0</v>
      </c>
      <c r="C2039" s="31">
        <v>2037.0</v>
      </c>
      <c r="D2039" s="32" t="s">
        <v>2233</v>
      </c>
      <c r="E2039" s="94"/>
      <c r="F2039" s="94"/>
      <c r="G2039" s="103"/>
      <c r="H2039" s="8"/>
      <c r="I2039" s="8"/>
      <c r="J2039" s="54"/>
      <c r="K2039" s="69"/>
      <c r="L2039" s="65"/>
      <c r="M2039" s="65"/>
      <c r="N2039" s="83"/>
      <c r="O2039" s="125"/>
      <c r="P2039" s="83"/>
      <c r="Q2039" s="132"/>
      <c r="R2039" s="312"/>
      <c r="S2039" s="310"/>
      <c r="T2039" s="83"/>
      <c r="U2039" s="90"/>
      <c r="V2039" s="90"/>
      <c r="W2039" s="306"/>
      <c r="X2039" s="56"/>
      <c r="Y2039" s="72"/>
      <c r="Z2039" s="73" t="s">
        <v>20</v>
      </c>
      <c r="AA2039" s="74" t="s">
        <v>21</v>
      </c>
      <c r="AB2039" s="92">
        <v>0.85</v>
      </c>
      <c r="AC2039" s="292"/>
      <c r="AD2039" s="77"/>
      <c r="AE2039" s="77"/>
      <c r="AF2039" s="72"/>
      <c r="AG2039" s="45">
        <v>90.0</v>
      </c>
      <c r="AH2039" s="79"/>
      <c r="AI2039" s="80"/>
      <c r="AJ2039" s="80"/>
      <c r="AK2039" s="80"/>
      <c r="AL2039" s="14"/>
      <c r="AM2039" s="16" t="str">
        <f t="shared" si="10"/>
        <v>{s:'637096', v:90 , c:'放デイ３２・定超・未計画２・開減２・評減・拘減・'},</v>
      </c>
      <c r="AN2039" s="16"/>
    </row>
    <row r="2040" ht="16.5" customHeight="1">
      <c r="A2040" s="29">
        <v>63.0</v>
      </c>
      <c r="B2040" s="30">
        <v>7097.0</v>
      </c>
      <c r="C2040" s="31">
        <v>2038.0</v>
      </c>
      <c r="D2040" s="32" t="s">
        <v>2234</v>
      </c>
      <c r="E2040" s="94"/>
      <c r="F2040" s="94"/>
      <c r="G2040" s="94"/>
      <c r="H2040" s="140"/>
      <c r="I2040" s="140"/>
      <c r="J2040" s="95"/>
      <c r="K2040" s="82" t="s">
        <v>38</v>
      </c>
      <c r="L2040" s="96"/>
      <c r="M2040" s="96"/>
      <c r="N2040" s="7"/>
      <c r="O2040" s="52"/>
      <c r="P2040" s="8"/>
      <c r="Q2040" s="54"/>
      <c r="R2040" s="287"/>
      <c r="S2040" s="287"/>
      <c r="T2040" s="7"/>
      <c r="U2040" s="7"/>
      <c r="V2040" s="7"/>
      <c r="W2040" s="299"/>
      <c r="X2040" s="41"/>
      <c r="Y2040" s="42"/>
      <c r="Z2040" s="43"/>
      <c r="AA2040" s="43"/>
      <c r="AB2040" s="43"/>
      <c r="AC2040" s="288"/>
      <c r="AD2040" s="43"/>
      <c r="AE2040" s="43"/>
      <c r="AF2040" s="44"/>
      <c r="AG2040" s="45">
        <v>267.0</v>
      </c>
      <c r="AH2040" s="79"/>
      <c r="AI2040" s="80"/>
      <c r="AJ2040" s="80"/>
      <c r="AK2040" s="80"/>
      <c r="AL2040" s="14"/>
      <c r="AM2040" s="16" t="str">
        <f t="shared" si="10"/>
        <v>{s:'637097', v:267 , c:'放デイ３２・有資格１８・定超・'},</v>
      </c>
      <c r="AN2040" s="16"/>
    </row>
    <row r="2041" ht="16.5" customHeight="1">
      <c r="A2041" s="29">
        <v>63.0</v>
      </c>
      <c r="B2041" s="30">
        <v>7098.0</v>
      </c>
      <c r="C2041" s="31">
        <v>2039.0</v>
      </c>
      <c r="D2041" s="32" t="s">
        <v>2235</v>
      </c>
      <c r="E2041" s="94"/>
      <c r="F2041" s="94"/>
      <c r="G2041" s="94"/>
      <c r="H2041" s="140"/>
      <c r="I2041" s="140"/>
      <c r="J2041" s="95"/>
      <c r="K2041" s="87"/>
      <c r="L2041" s="83">
        <v>6.0</v>
      </c>
      <c r="M2041" s="97" t="s">
        <v>40</v>
      </c>
      <c r="N2041" s="8"/>
      <c r="O2041" s="52"/>
      <c r="P2041" s="8"/>
      <c r="Q2041" s="54"/>
      <c r="R2041" s="302"/>
      <c r="S2041" s="302"/>
      <c r="T2041" s="8"/>
      <c r="U2041" s="8"/>
      <c r="V2041" s="8"/>
      <c r="W2041" s="303"/>
      <c r="X2041" s="56"/>
      <c r="Y2041" s="58"/>
      <c r="Z2041" s="59" t="s">
        <v>20</v>
      </c>
      <c r="AA2041" s="41" t="s">
        <v>21</v>
      </c>
      <c r="AB2041" s="60">
        <v>0.85</v>
      </c>
      <c r="AC2041" s="288"/>
      <c r="AD2041" s="43"/>
      <c r="AE2041" s="43"/>
      <c r="AF2041" s="44"/>
      <c r="AG2041" s="45">
        <v>227.0</v>
      </c>
      <c r="AH2041" s="79"/>
      <c r="AI2041" s="80"/>
      <c r="AJ2041" s="80"/>
      <c r="AK2041" s="80"/>
      <c r="AL2041" s="14"/>
      <c r="AM2041" s="16" t="str">
        <f t="shared" si="10"/>
        <v>{s:'637098', v:227 , c:'放デイ３２・有資格１８・定超・評減・'},</v>
      </c>
      <c r="AN2041" s="16"/>
    </row>
    <row r="2042" ht="16.5" customHeight="1">
      <c r="A2042" s="29">
        <v>63.0</v>
      </c>
      <c r="B2042" s="30">
        <v>7099.0</v>
      </c>
      <c r="C2042" s="31">
        <v>2040.0</v>
      </c>
      <c r="D2042" s="32" t="s">
        <v>2236</v>
      </c>
      <c r="E2042" s="94"/>
      <c r="F2042" s="94"/>
      <c r="G2042" s="94"/>
      <c r="H2042" s="140"/>
      <c r="I2042" s="140"/>
      <c r="J2042" s="95"/>
      <c r="K2042" s="87"/>
      <c r="L2042" s="65"/>
      <c r="M2042" s="83"/>
      <c r="N2042" s="294"/>
      <c r="O2042" s="295"/>
      <c r="P2042" s="294"/>
      <c r="Q2042" s="100"/>
      <c r="R2042" s="304"/>
      <c r="S2042" s="304"/>
      <c r="T2042" s="8"/>
      <c r="U2042" s="8"/>
      <c r="V2042" s="8"/>
      <c r="W2042" s="305" t="s">
        <v>326</v>
      </c>
      <c r="X2042" s="41" t="s">
        <v>21</v>
      </c>
      <c r="Y2042" s="68" t="str">
        <f>$Y$293</f>
        <v/>
      </c>
      <c r="Z2042" s="88"/>
      <c r="AA2042" s="88"/>
      <c r="AB2042" s="88"/>
      <c r="AC2042" s="297"/>
      <c r="AD2042" s="88"/>
      <c r="AE2042" s="88"/>
      <c r="AF2042" s="89"/>
      <c r="AG2042" s="45">
        <v>187.0</v>
      </c>
      <c r="AH2042" s="79"/>
      <c r="AI2042" s="80"/>
      <c r="AJ2042" s="80"/>
      <c r="AK2042" s="80"/>
      <c r="AL2042" s="14"/>
      <c r="AM2042" s="16" t="str">
        <f t="shared" si="10"/>
        <v>{s:'637099', v:187 , c:'放デイ３２・有資格１８・定超・開減１・'},</v>
      </c>
      <c r="AN2042" s="16"/>
    </row>
    <row r="2043" ht="16.5" customHeight="1">
      <c r="A2043" s="29">
        <v>63.0</v>
      </c>
      <c r="B2043" s="30">
        <v>7100.0</v>
      </c>
      <c r="C2043" s="31">
        <v>2041.0</v>
      </c>
      <c r="D2043" s="32" t="s">
        <v>2237</v>
      </c>
      <c r="E2043" s="94"/>
      <c r="F2043" s="94"/>
      <c r="G2043" s="94"/>
      <c r="H2043" s="140"/>
      <c r="I2043" s="140"/>
      <c r="J2043" s="95"/>
      <c r="K2043" s="87"/>
      <c r="L2043" s="65"/>
      <c r="M2043" s="83"/>
      <c r="N2043" s="294"/>
      <c r="O2043" s="295"/>
      <c r="P2043" s="294"/>
      <c r="Q2043" s="100"/>
      <c r="R2043" s="304"/>
      <c r="S2043" s="304"/>
      <c r="T2043" s="8"/>
      <c r="U2043" s="8"/>
      <c r="V2043" s="8"/>
      <c r="W2043" s="306"/>
      <c r="X2043" s="56"/>
      <c r="Y2043" s="72"/>
      <c r="Z2043" s="73" t="s">
        <v>20</v>
      </c>
      <c r="AA2043" s="74" t="s">
        <v>21</v>
      </c>
      <c r="AB2043" s="75">
        <v>0.85</v>
      </c>
      <c r="AC2043" s="288"/>
      <c r="AD2043" s="43"/>
      <c r="AE2043" s="43"/>
      <c r="AF2043" s="44"/>
      <c r="AG2043" s="45">
        <v>159.0</v>
      </c>
      <c r="AH2043" s="79"/>
      <c r="AI2043" s="80"/>
      <c r="AJ2043" s="80"/>
      <c r="AK2043" s="80"/>
      <c r="AL2043" s="14"/>
      <c r="AM2043" s="16" t="str">
        <f t="shared" si="10"/>
        <v>{s:'637100', v:159 , c:'放デイ３２・有資格１８・定超・開減１・評減・'},</v>
      </c>
      <c r="AN2043" s="16"/>
    </row>
    <row r="2044" ht="16.5" customHeight="1">
      <c r="A2044" s="29">
        <v>63.0</v>
      </c>
      <c r="B2044" s="30">
        <v>7101.0</v>
      </c>
      <c r="C2044" s="31">
        <v>2042.0</v>
      </c>
      <c r="D2044" s="32" t="s">
        <v>2238</v>
      </c>
      <c r="E2044" s="94"/>
      <c r="F2044" s="94"/>
      <c r="G2044" s="94"/>
      <c r="H2044" s="140"/>
      <c r="I2044" s="140"/>
      <c r="J2044" s="95"/>
      <c r="K2044" s="87"/>
      <c r="L2044" s="65"/>
      <c r="M2044" s="83"/>
      <c r="N2044" s="294"/>
      <c r="O2044" s="295"/>
      <c r="P2044" s="294"/>
      <c r="Q2044" s="100"/>
      <c r="R2044" s="304"/>
      <c r="S2044" s="304"/>
      <c r="T2044" s="8"/>
      <c r="U2044" s="8"/>
      <c r="V2044" s="8"/>
      <c r="W2044" s="305" t="s">
        <v>329</v>
      </c>
      <c r="X2044" s="41" t="s">
        <v>21</v>
      </c>
      <c r="Y2044" s="68" t="str">
        <f>$Y$295</f>
        <v/>
      </c>
      <c r="Z2044" s="77"/>
      <c r="AA2044" s="77"/>
      <c r="AB2044" s="77"/>
      <c r="AC2044" s="292"/>
      <c r="AD2044" s="77"/>
      <c r="AE2044" s="77"/>
      <c r="AF2044" s="72"/>
      <c r="AG2044" s="45">
        <v>227.0</v>
      </c>
      <c r="AH2044" s="79"/>
      <c r="AI2044" s="80"/>
      <c r="AJ2044" s="80"/>
      <c r="AK2044" s="80"/>
      <c r="AL2044" s="14"/>
      <c r="AM2044" s="16" t="str">
        <f t="shared" si="10"/>
        <v>{s:'637101', v:227 , c:'放デイ３２・有資格１８・定超・開減２・'},</v>
      </c>
      <c r="AN2044" s="16"/>
    </row>
    <row r="2045" ht="16.5" customHeight="1">
      <c r="A2045" s="29">
        <v>63.0</v>
      </c>
      <c r="B2045" s="30">
        <v>7102.0</v>
      </c>
      <c r="C2045" s="31">
        <v>2043.0</v>
      </c>
      <c r="D2045" s="32" t="s">
        <v>2239</v>
      </c>
      <c r="E2045" s="94"/>
      <c r="F2045" s="94"/>
      <c r="G2045" s="94"/>
      <c r="H2045" s="140"/>
      <c r="I2045" s="140"/>
      <c r="J2045" s="95"/>
      <c r="K2045" s="87"/>
      <c r="L2045" s="65"/>
      <c r="M2045" s="83"/>
      <c r="N2045" s="294"/>
      <c r="O2045" s="295"/>
      <c r="P2045" s="294"/>
      <c r="Q2045" s="100"/>
      <c r="R2045" s="304"/>
      <c r="S2045" s="304"/>
      <c r="T2045" s="8"/>
      <c r="U2045" s="8"/>
      <c r="V2045" s="8"/>
      <c r="W2045" s="306"/>
      <c r="X2045" s="56"/>
      <c r="Y2045" s="72"/>
      <c r="Z2045" s="73" t="s">
        <v>20</v>
      </c>
      <c r="AA2045" s="74" t="s">
        <v>21</v>
      </c>
      <c r="AB2045" s="75">
        <v>0.85</v>
      </c>
      <c r="AC2045" s="288"/>
      <c r="AD2045" s="43"/>
      <c r="AE2045" s="43"/>
      <c r="AF2045" s="44"/>
      <c r="AG2045" s="45">
        <v>193.0</v>
      </c>
      <c r="AH2045" s="79"/>
      <c r="AI2045" s="80"/>
      <c r="AJ2045" s="80"/>
      <c r="AK2045" s="80"/>
      <c r="AL2045" s="14"/>
      <c r="AM2045" s="16" t="str">
        <f t="shared" si="10"/>
        <v>{s:'637102', v:193 , c:'放デイ３２・有資格１８・定超・開減２・評減・'},</v>
      </c>
      <c r="AN2045" s="16"/>
    </row>
    <row r="2046" ht="16.5" customHeight="1">
      <c r="A2046" s="29">
        <v>63.0</v>
      </c>
      <c r="B2046" s="30">
        <v>7103.0</v>
      </c>
      <c r="C2046" s="31">
        <v>2044.0</v>
      </c>
      <c r="D2046" s="32" t="s">
        <v>2240</v>
      </c>
      <c r="E2046" s="94"/>
      <c r="F2046" s="94"/>
      <c r="G2046" s="94"/>
      <c r="H2046" s="140"/>
      <c r="I2046" s="140"/>
      <c r="J2046" s="95"/>
      <c r="K2046" s="87"/>
      <c r="L2046" s="65"/>
      <c r="M2046" s="83"/>
      <c r="N2046" s="294"/>
      <c r="O2046" s="295"/>
      <c r="P2046" s="294"/>
      <c r="Q2046" s="100"/>
      <c r="R2046" s="304"/>
      <c r="S2046" s="304"/>
      <c r="T2046" s="8"/>
      <c r="U2046" s="8"/>
      <c r="V2046" s="8"/>
      <c r="W2046" s="299"/>
      <c r="X2046" s="41"/>
      <c r="Y2046" s="42"/>
      <c r="Z2046" s="43"/>
      <c r="AA2046" s="43"/>
      <c r="AB2046" s="44"/>
      <c r="AC2046" s="82" t="s">
        <v>30</v>
      </c>
      <c r="AD2046" s="83">
        <v>5.0</v>
      </c>
      <c r="AE2046" s="83"/>
      <c r="AF2046" s="84" t="s">
        <v>31</v>
      </c>
      <c r="AG2046" s="45">
        <v>262.0</v>
      </c>
      <c r="AH2046" s="79"/>
      <c r="AI2046" s="80"/>
      <c r="AJ2046" s="80"/>
      <c r="AK2046" s="80"/>
      <c r="AL2046" s="14"/>
      <c r="AM2046" s="16" t="str">
        <f t="shared" si="10"/>
        <v>{s:'637103', v:262 , c:'放デイ３２・有資格１８・定超・拘減・'},</v>
      </c>
      <c r="AN2046" s="16"/>
    </row>
    <row r="2047" ht="16.5" customHeight="1">
      <c r="A2047" s="29">
        <v>63.0</v>
      </c>
      <c r="B2047" s="30">
        <v>7104.0</v>
      </c>
      <c r="C2047" s="31">
        <v>2045.0</v>
      </c>
      <c r="D2047" s="32" t="s">
        <v>2241</v>
      </c>
      <c r="E2047" s="94"/>
      <c r="F2047" s="94"/>
      <c r="G2047" s="94"/>
      <c r="H2047" s="140"/>
      <c r="I2047" s="140"/>
      <c r="J2047" s="95"/>
      <c r="K2047" s="69"/>
      <c r="L2047" s="65"/>
      <c r="M2047" s="83"/>
      <c r="N2047" s="294"/>
      <c r="O2047" s="295"/>
      <c r="P2047" s="294"/>
      <c r="Q2047" s="100"/>
      <c r="R2047" s="304"/>
      <c r="S2047" s="304"/>
      <c r="T2047" s="8"/>
      <c r="U2047" s="8"/>
      <c r="V2047" s="8"/>
      <c r="W2047" s="303"/>
      <c r="X2047" s="56"/>
      <c r="Y2047" s="58"/>
      <c r="Z2047" s="59" t="s">
        <v>20</v>
      </c>
      <c r="AA2047" s="41" t="s">
        <v>21</v>
      </c>
      <c r="AB2047" s="86">
        <v>0.85</v>
      </c>
      <c r="AC2047" s="87"/>
      <c r="AD2047" s="83"/>
      <c r="AE2047" s="83"/>
      <c r="AF2047" s="84"/>
      <c r="AG2047" s="45">
        <v>222.0</v>
      </c>
      <c r="AH2047" s="79"/>
      <c r="AI2047" s="80"/>
      <c r="AJ2047" s="80"/>
      <c r="AK2047" s="80"/>
      <c r="AL2047" s="14"/>
      <c r="AM2047" s="16" t="str">
        <f t="shared" si="10"/>
        <v>{s:'637104', v:222 , c:'放デイ３２・有資格１８・定超・評減・拘減・'},</v>
      </c>
      <c r="AN2047" s="16"/>
    </row>
    <row r="2048" ht="16.5" customHeight="1">
      <c r="A2048" s="29">
        <v>63.0</v>
      </c>
      <c r="B2048" s="30">
        <v>7105.0</v>
      </c>
      <c r="C2048" s="31">
        <v>2046.0</v>
      </c>
      <c r="D2048" s="32" t="s">
        <v>2242</v>
      </c>
      <c r="E2048" s="94"/>
      <c r="F2048" s="94"/>
      <c r="G2048" s="94"/>
      <c r="H2048" s="140"/>
      <c r="I2048" s="140"/>
      <c r="J2048" s="95"/>
      <c r="K2048" s="69"/>
      <c r="L2048" s="65"/>
      <c r="M2048" s="83"/>
      <c r="N2048" s="294"/>
      <c r="O2048" s="295"/>
      <c r="P2048" s="294"/>
      <c r="Q2048" s="100"/>
      <c r="R2048" s="304"/>
      <c r="S2048" s="304"/>
      <c r="T2048" s="8"/>
      <c r="U2048" s="8"/>
      <c r="V2048" s="8"/>
      <c r="W2048" s="305" t="s">
        <v>326</v>
      </c>
      <c r="X2048" s="83" t="s">
        <v>21</v>
      </c>
      <c r="Y2048" s="91">
        <v>0.7</v>
      </c>
      <c r="Z2048" s="88"/>
      <c r="AA2048" s="88"/>
      <c r="AB2048" s="89"/>
      <c r="AC2048" s="87"/>
      <c r="AD2048" s="90"/>
      <c r="AE2048" s="90"/>
      <c r="AF2048" s="91"/>
      <c r="AG2048" s="45">
        <v>182.0</v>
      </c>
      <c r="AH2048" s="79"/>
      <c r="AI2048" s="80"/>
      <c r="AJ2048" s="80"/>
      <c r="AK2048" s="80"/>
      <c r="AL2048" s="14"/>
      <c r="AM2048" s="16" t="str">
        <f t="shared" si="10"/>
        <v>{s:'637105', v:182 , c:'放デイ３２・有資格１８・定超・開減１・拘減・'},</v>
      </c>
      <c r="AN2048" s="16"/>
    </row>
    <row r="2049" ht="16.5" customHeight="1">
      <c r="A2049" s="29">
        <v>63.0</v>
      </c>
      <c r="B2049" s="30">
        <v>7106.0</v>
      </c>
      <c r="C2049" s="31">
        <v>2047.0</v>
      </c>
      <c r="D2049" s="32" t="s">
        <v>2243</v>
      </c>
      <c r="E2049" s="94"/>
      <c r="F2049" s="94"/>
      <c r="G2049" s="94"/>
      <c r="H2049" s="140"/>
      <c r="I2049" s="140"/>
      <c r="J2049" s="95"/>
      <c r="K2049" s="69"/>
      <c r="L2049" s="65"/>
      <c r="M2049" s="83"/>
      <c r="N2049" s="294"/>
      <c r="O2049" s="295"/>
      <c r="P2049" s="294"/>
      <c r="Q2049" s="100"/>
      <c r="R2049" s="304"/>
      <c r="S2049" s="304"/>
      <c r="T2049" s="8"/>
      <c r="U2049" s="8"/>
      <c r="V2049" s="8"/>
      <c r="W2049" s="306"/>
      <c r="X2049" s="56"/>
      <c r="Y2049" s="72"/>
      <c r="Z2049" s="73" t="s">
        <v>20</v>
      </c>
      <c r="AA2049" s="74" t="s">
        <v>21</v>
      </c>
      <c r="AB2049" s="92">
        <v>0.85</v>
      </c>
      <c r="AC2049" s="87"/>
      <c r="AD2049" s="90"/>
      <c r="AE2049" s="90"/>
      <c r="AF2049" s="91"/>
      <c r="AG2049" s="45">
        <v>154.0</v>
      </c>
      <c r="AH2049" s="79"/>
      <c r="AI2049" s="80"/>
      <c r="AJ2049" s="80"/>
      <c r="AK2049" s="80"/>
      <c r="AL2049" s="14"/>
      <c r="AM2049" s="16" t="str">
        <f t="shared" si="10"/>
        <v>{s:'637106', v:154 , c:'放デイ３２・有資格１８・定超・開減１・評減・拘減・'},</v>
      </c>
      <c r="AN2049" s="16"/>
    </row>
    <row r="2050" ht="16.5" customHeight="1">
      <c r="A2050" s="29">
        <v>63.0</v>
      </c>
      <c r="B2050" s="30">
        <v>7107.0</v>
      </c>
      <c r="C2050" s="31">
        <v>2048.0</v>
      </c>
      <c r="D2050" s="32" t="s">
        <v>2244</v>
      </c>
      <c r="E2050" s="94"/>
      <c r="F2050" s="94"/>
      <c r="G2050" s="94"/>
      <c r="H2050" s="140"/>
      <c r="I2050" s="140"/>
      <c r="J2050" s="95"/>
      <c r="K2050" s="69"/>
      <c r="L2050" s="65"/>
      <c r="M2050" s="83"/>
      <c r="N2050" s="294"/>
      <c r="O2050" s="295"/>
      <c r="P2050" s="294"/>
      <c r="Q2050" s="100"/>
      <c r="R2050" s="304"/>
      <c r="S2050" s="304"/>
      <c r="T2050" s="8"/>
      <c r="U2050" s="8"/>
      <c r="V2050" s="8"/>
      <c r="W2050" s="305" t="s">
        <v>329</v>
      </c>
      <c r="X2050" s="83" t="s">
        <v>21</v>
      </c>
      <c r="Y2050" s="91">
        <v>0.85</v>
      </c>
      <c r="Z2050" s="77"/>
      <c r="AA2050" s="77"/>
      <c r="AB2050" s="72"/>
      <c r="AC2050" s="87"/>
      <c r="AD2050" s="90"/>
      <c r="AE2050" s="90"/>
      <c r="AF2050" s="91"/>
      <c r="AG2050" s="45">
        <v>222.0</v>
      </c>
      <c r="AH2050" s="79"/>
      <c r="AI2050" s="80"/>
      <c r="AJ2050" s="80"/>
      <c r="AK2050" s="80"/>
      <c r="AL2050" s="14"/>
      <c r="AM2050" s="16" t="str">
        <f t="shared" si="10"/>
        <v>{s:'637107', v:222 , c:'放デイ３２・有資格１８・定超・開減２・拘減・'},</v>
      </c>
      <c r="AN2050" s="16"/>
    </row>
    <row r="2051" ht="16.5" customHeight="1">
      <c r="A2051" s="29">
        <v>63.0</v>
      </c>
      <c r="B2051" s="30">
        <v>7108.0</v>
      </c>
      <c r="C2051" s="31">
        <v>2049.0</v>
      </c>
      <c r="D2051" s="32" t="s">
        <v>2245</v>
      </c>
      <c r="E2051" s="94"/>
      <c r="F2051" s="94"/>
      <c r="G2051" s="94"/>
      <c r="H2051" s="140"/>
      <c r="I2051" s="140"/>
      <c r="J2051" s="95"/>
      <c r="K2051" s="69"/>
      <c r="L2051" s="65"/>
      <c r="M2051" s="83"/>
      <c r="N2051" s="294"/>
      <c r="O2051" s="295"/>
      <c r="P2051" s="294"/>
      <c r="Q2051" s="100"/>
      <c r="R2051" s="304"/>
      <c r="S2051" s="304"/>
      <c r="T2051" s="8"/>
      <c r="U2051" s="8"/>
      <c r="V2051" s="8"/>
      <c r="W2051" s="306"/>
      <c r="X2051" s="56"/>
      <c r="Y2051" s="72"/>
      <c r="Z2051" s="73" t="s">
        <v>20</v>
      </c>
      <c r="AA2051" s="74" t="s">
        <v>21</v>
      </c>
      <c r="AB2051" s="92">
        <v>0.85</v>
      </c>
      <c r="AC2051" s="93"/>
      <c r="AD2051" s="77"/>
      <c r="AE2051" s="77"/>
      <c r="AF2051" s="72"/>
      <c r="AG2051" s="45">
        <v>188.0</v>
      </c>
      <c r="AH2051" s="79"/>
      <c r="AI2051" s="80"/>
      <c r="AJ2051" s="80"/>
      <c r="AK2051" s="80"/>
      <c r="AL2051" s="14"/>
      <c r="AM2051" s="16" t="str">
        <f t="shared" si="10"/>
        <v>{s:'637108', v:188 , c:'放デイ３２・有資格１８・定超・開減２・評減・拘減・'},</v>
      </c>
      <c r="AN2051" s="16"/>
    </row>
    <row r="2052" ht="16.5" customHeight="1">
      <c r="A2052" s="29">
        <v>63.0</v>
      </c>
      <c r="B2052" s="30">
        <v>7109.0</v>
      </c>
      <c r="C2052" s="31">
        <v>2050.0</v>
      </c>
      <c r="D2052" s="32" t="s">
        <v>2246</v>
      </c>
      <c r="E2052" s="94"/>
      <c r="F2052" s="94"/>
      <c r="G2052" s="307"/>
      <c r="H2052" s="98"/>
      <c r="I2052" s="8"/>
      <c r="J2052" s="54"/>
      <c r="K2052" s="69"/>
      <c r="L2052" s="65"/>
      <c r="M2052" s="83"/>
      <c r="N2052" s="294"/>
      <c r="O2052" s="295"/>
      <c r="P2052" s="294"/>
      <c r="Q2052" s="100"/>
      <c r="R2052" s="33" t="s">
        <v>23</v>
      </c>
      <c r="S2052" s="130" t="s">
        <v>24</v>
      </c>
      <c r="T2052" s="7"/>
      <c r="U2052" s="7"/>
      <c r="V2052" s="39"/>
      <c r="W2052" s="299"/>
      <c r="X2052" s="41"/>
      <c r="Y2052" s="42"/>
      <c r="Z2052" s="43"/>
      <c r="AA2052" s="43"/>
      <c r="AB2052" s="43"/>
      <c r="AC2052" s="288"/>
      <c r="AD2052" s="43"/>
      <c r="AE2052" s="43"/>
      <c r="AF2052" s="44"/>
      <c r="AG2052" s="45">
        <v>187.0</v>
      </c>
      <c r="AH2052" s="79"/>
      <c r="AI2052" s="80"/>
      <c r="AJ2052" s="80"/>
      <c r="AK2052" s="80"/>
      <c r="AL2052" s="14"/>
      <c r="AM2052" s="16" t="str">
        <f t="shared" si="10"/>
        <v>{s:'637109', v:187 , c:'放デイ３２・有資格１８・定超・未計画・'},</v>
      </c>
      <c r="AN2052" s="16"/>
    </row>
    <row r="2053" ht="16.5" customHeight="1">
      <c r="A2053" s="29">
        <v>63.0</v>
      </c>
      <c r="B2053" s="30">
        <v>7110.0</v>
      </c>
      <c r="C2053" s="31">
        <v>2051.0</v>
      </c>
      <c r="D2053" s="32" t="s">
        <v>2247</v>
      </c>
      <c r="E2053" s="94"/>
      <c r="F2053" s="94"/>
      <c r="G2053" s="307"/>
      <c r="H2053" s="98"/>
      <c r="I2053" s="8"/>
      <c r="J2053" s="54"/>
      <c r="K2053" s="69"/>
      <c r="L2053" s="83"/>
      <c r="M2053" s="97"/>
      <c r="N2053" s="294"/>
      <c r="O2053" s="295"/>
      <c r="P2053" s="294"/>
      <c r="Q2053" s="100"/>
      <c r="R2053" s="131"/>
      <c r="S2053" s="87"/>
      <c r="T2053" s="83" t="s">
        <v>21</v>
      </c>
      <c r="U2053" s="90">
        <v>0.7</v>
      </c>
      <c r="V2053" s="54"/>
      <c r="W2053" s="303"/>
      <c r="X2053" s="56"/>
      <c r="Y2053" s="58"/>
      <c r="Z2053" s="59" t="s">
        <v>20</v>
      </c>
      <c r="AA2053" s="41" t="s">
        <v>21</v>
      </c>
      <c r="AB2053" s="60">
        <v>0.85</v>
      </c>
      <c r="AC2053" s="288"/>
      <c r="AD2053" s="43"/>
      <c r="AE2053" s="43"/>
      <c r="AF2053" s="44"/>
      <c r="AG2053" s="45">
        <v>159.0</v>
      </c>
      <c r="AH2053" s="79"/>
      <c r="AI2053" s="80"/>
      <c r="AJ2053" s="80"/>
      <c r="AK2053" s="80"/>
      <c r="AL2053" s="14"/>
      <c r="AM2053" s="16" t="str">
        <f t="shared" si="10"/>
        <v>{s:'637110', v:159 , c:'放デイ３２・有資格１８・定超・未計画・評減・'},</v>
      </c>
      <c r="AN2053" s="16"/>
    </row>
    <row r="2054" ht="16.5" customHeight="1">
      <c r="A2054" s="29">
        <v>63.0</v>
      </c>
      <c r="B2054" s="30">
        <v>7111.0</v>
      </c>
      <c r="C2054" s="31">
        <v>2052.0</v>
      </c>
      <c r="D2054" s="32" t="s">
        <v>2248</v>
      </c>
      <c r="E2054" s="94"/>
      <c r="F2054" s="94"/>
      <c r="G2054" s="103"/>
      <c r="H2054" s="8"/>
      <c r="I2054" s="8"/>
      <c r="J2054" s="54"/>
      <c r="K2054" s="69"/>
      <c r="L2054" s="65"/>
      <c r="M2054" s="65"/>
      <c r="N2054" s="83"/>
      <c r="O2054" s="125"/>
      <c r="P2054" s="83"/>
      <c r="Q2054" s="132"/>
      <c r="R2054" s="131"/>
      <c r="S2054" s="87"/>
      <c r="T2054" s="83"/>
      <c r="U2054" s="90"/>
      <c r="V2054" s="91"/>
      <c r="W2054" s="305" t="s">
        <v>326</v>
      </c>
      <c r="X2054" s="41" t="s">
        <v>21</v>
      </c>
      <c r="Y2054" s="68" t="str">
        <f>$Y$293</f>
        <v/>
      </c>
      <c r="Z2054" s="88"/>
      <c r="AA2054" s="88"/>
      <c r="AB2054" s="88"/>
      <c r="AC2054" s="297"/>
      <c r="AD2054" s="88"/>
      <c r="AE2054" s="88"/>
      <c r="AF2054" s="89"/>
      <c r="AG2054" s="45">
        <v>131.0</v>
      </c>
      <c r="AH2054" s="79"/>
      <c r="AI2054" s="80"/>
      <c r="AJ2054" s="80"/>
      <c r="AK2054" s="80"/>
      <c r="AL2054" s="14"/>
      <c r="AM2054" s="16" t="str">
        <f t="shared" si="10"/>
        <v>{s:'637111', v:131 , c:'放デイ３２・有資格１８・定超・未計画・開減１・'},</v>
      </c>
      <c r="AN2054" s="16"/>
    </row>
    <row r="2055" ht="16.5" customHeight="1">
      <c r="A2055" s="29">
        <v>63.0</v>
      </c>
      <c r="B2055" s="30">
        <v>7112.0</v>
      </c>
      <c r="C2055" s="31">
        <v>2053.0</v>
      </c>
      <c r="D2055" s="32" t="s">
        <v>2249</v>
      </c>
      <c r="E2055" s="94"/>
      <c r="F2055" s="94"/>
      <c r="G2055" s="103"/>
      <c r="H2055" s="8"/>
      <c r="I2055" s="8"/>
      <c r="J2055" s="54"/>
      <c r="K2055" s="69"/>
      <c r="L2055" s="65"/>
      <c r="M2055" s="65"/>
      <c r="N2055" s="83"/>
      <c r="O2055" s="125"/>
      <c r="P2055" s="83"/>
      <c r="Q2055" s="132"/>
      <c r="R2055" s="131"/>
      <c r="S2055" s="87"/>
      <c r="T2055" s="83"/>
      <c r="U2055" s="90"/>
      <c r="V2055" s="91"/>
      <c r="W2055" s="306"/>
      <c r="X2055" s="56"/>
      <c r="Y2055" s="72"/>
      <c r="Z2055" s="73" t="s">
        <v>20</v>
      </c>
      <c r="AA2055" s="74" t="s">
        <v>21</v>
      </c>
      <c r="AB2055" s="75">
        <v>0.85</v>
      </c>
      <c r="AC2055" s="288"/>
      <c r="AD2055" s="43"/>
      <c r="AE2055" s="43"/>
      <c r="AF2055" s="44"/>
      <c r="AG2055" s="114">
        <v>111.0</v>
      </c>
      <c r="AH2055" s="79"/>
      <c r="AI2055" s="80"/>
      <c r="AJ2055" s="80"/>
      <c r="AK2055" s="80"/>
      <c r="AL2055" s="14"/>
      <c r="AM2055" s="16" t="str">
        <f t="shared" si="10"/>
        <v>{s:'637112', v:111 , c:'放デイ３２・有資格１８・定超・未計画・開減１・評減・'},</v>
      </c>
      <c r="AN2055" s="16"/>
    </row>
    <row r="2056" ht="16.5" customHeight="1">
      <c r="A2056" s="29">
        <v>63.0</v>
      </c>
      <c r="B2056" s="30">
        <v>7113.0</v>
      </c>
      <c r="C2056" s="31">
        <v>2054.0</v>
      </c>
      <c r="D2056" s="32" t="s">
        <v>2250</v>
      </c>
      <c r="E2056" s="94"/>
      <c r="F2056" s="94"/>
      <c r="G2056" s="103"/>
      <c r="H2056" s="8"/>
      <c r="I2056" s="8"/>
      <c r="J2056" s="54"/>
      <c r="K2056" s="69"/>
      <c r="L2056" s="65"/>
      <c r="M2056" s="65"/>
      <c r="N2056" s="83"/>
      <c r="O2056" s="125"/>
      <c r="P2056" s="83"/>
      <c r="Q2056" s="132"/>
      <c r="R2056" s="131"/>
      <c r="S2056" s="87"/>
      <c r="T2056" s="83"/>
      <c r="U2056" s="90"/>
      <c r="V2056" s="91"/>
      <c r="W2056" s="305" t="s">
        <v>329</v>
      </c>
      <c r="X2056" s="41" t="s">
        <v>21</v>
      </c>
      <c r="Y2056" s="68" t="str">
        <f>$Y$295</f>
        <v/>
      </c>
      <c r="Z2056" s="77"/>
      <c r="AA2056" s="77"/>
      <c r="AB2056" s="77"/>
      <c r="AC2056" s="292"/>
      <c r="AD2056" s="77"/>
      <c r="AE2056" s="77"/>
      <c r="AF2056" s="72"/>
      <c r="AG2056" s="45">
        <v>159.0</v>
      </c>
      <c r="AH2056" s="79"/>
      <c r="AI2056" s="80"/>
      <c r="AJ2056" s="80"/>
      <c r="AK2056" s="80"/>
      <c r="AL2056" s="14"/>
      <c r="AM2056" s="16" t="str">
        <f t="shared" si="10"/>
        <v>{s:'637113', v:159 , c:'放デイ３２・有資格１８・定超・未計画・開減２・'},</v>
      </c>
      <c r="AN2056" s="16"/>
    </row>
    <row r="2057" ht="16.5" customHeight="1">
      <c r="A2057" s="29">
        <v>63.0</v>
      </c>
      <c r="B2057" s="30">
        <v>7114.0</v>
      </c>
      <c r="C2057" s="31">
        <v>2055.0</v>
      </c>
      <c r="D2057" s="32" t="s">
        <v>2251</v>
      </c>
      <c r="E2057" s="94"/>
      <c r="F2057" s="94"/>
      <c r="G2057" s="103"/>
      <c r="H2057" s="8"/>
      <c r="I2057" s="8"/>
      <c r="J2057" s="54"/>
      <c r="K2057" s="69"/>
      <c r="L2057" s="65"/>
      <c r="M2057" s="65"/>
      <c r="N2057" s="83"/>
      <c r="O2057" s="125"/>
      <c r="P2057" s="83"/>
      <c r="Q2057" s="132"/>
      <c r="R2057" s="131"/>
      <c r="S2057" s="87"/>
      <c r="T2057" s="83"/>
      <c r="U2057" s="90"/>
      <c r="V2057" s="91"/>
      <c r="W2057" s="306"/>
      <c r="X2057" s="56"/>
      <c r="Y2057" s="72"/>
      <c r="Z2057" s="73" t="s">
        <v>20</v>
      </c>
      <c r="AA2057" s="74" t="s">
        <v>21</v>
      </c>
      <c r="AB2057" s="75">
        <v>0.85</v>
      </c>
      <c r="AC2057" s="288"/>
      <c r="AD2057" s="43"/>
      <c r="AE2057" s="43"/>
      <c r="AF2057" s="44"/>
      <c r="AG2057" s="45">
        <v>135.0</v>
      </c>
      <c r="AH2057" s="79"/>
      <c r="AI2057" s="80"/>
      <c r="AJ2057" s="80"/>
      <c r="AK2057" s="80"/>
      <c r="AL2057" s="14"/>
      <c r="AM2057" s="16" t="str">
        <f t="shared" si="10"/>
        <v>{s:'637114', v:135 , c:'放デイ３２・有資格１８・定超・未計画・開減２・評減・'},</v>
      </c>
      <c r="AN2057" s="16"/>
    </row>
    <row r="2058" ht="16.5" customHeight="1">
      <c r="A2058" s="29">
        <v>63.0</v>
      </c>
      <c r="B2058" s="30">
        <v>7115.0</v>
      </c>
      <c r="C2058" s="31">
        <v>2056.0</v>
      </c>
      <c r="D2058" s="32" t="s">
        <v>2252</v>
      </c>
      <c r="E2058" s="94"/>
      <c r="F2058" s="94"/>
      <c r="G2058" s="103"/>
      <c r="H2058" s="8"/>
      <c r="I2058" s="8"/>
      <c r="J2058" s="54"/>
      <c r="K2058" s="69"/>
      <c r="L2058" s="65"/>
      <c r="M2058" s="65"/>
      <c r="N2058" s="83"/>
      <c r="O2058" s="125"/>
      <c r="P2058" s="83"/>
      <c r="Q2058" s="132"/>
      <c r="R2058" s="131"/>
      <c r="S2058" s="87"/>
      <c r="T2058" s="83"/>
      <c r="U2058" s="90"/>
      <c r="V2058" s="91"/>
      <c r="W2058" s="299"/>
      <c r="X2058" s="41"/>
      <c r="Y2058" s="42"/>
      <c r="Z2058" s="43"/>
      <c r="AA2058" s="43"/>
      <c r="AB2058" s="44"/>
      <c r="AC2058" s="82" t="s">
        <v>30</v>
      </c>
      <c r="AD2058" s="83">
        <v>5.0</v>
      </c>
      <c r="AE2058" s="83"/>
      <c r="AF2058" s="84" t="s">
        <v>31</v>
      </c>
      <c r="AG2058" s="45">
        <v>182.0</v>
      </c>
      <c r="AH2058" s="79"/>
      <c r="AI2058" s="80"/>
      <c r="AJ2058" s="80"/>
      <c r="AK2058" s="80"/>
      <c r="AL2058" s="14"/>
      <c r="AM2058" s="16" t="str">
        <f t="shared" si="10"/>
        <v>{s:'637115', v:182 , c:'放デイ３２・有資格１８・定超・未計画・拘減・'},</v>
      </c>
      <c r="AN2058" s="16"/>
    </row>
    <row r="2059" ht="16.5" customHeight="1">
      <c r="A2059" s="29">
        <v>63.0</v>
      </c>
      <c r="B2059" s="30">
        <v>7116.0</v>
      </c>
      <c r="C2059" s="31">
        <v>2057.0</v>
      </c>
      <c r="D2059" s="32" t="s">
        <v>2253</v>
      </c>
      <c r="E2059" s="94"/>
      <c r="F2059" s="94"/>
      <c r="G2059" s="103"/>
      <c r="H2059" s="8"/>
      <c r="I2059" s="8"/>
      <c r="J2059" s="54"/>
      <c r="K2059" s="69"/>
      <c r="L2059" s="65"/>
      <c r="M2059" s="65"/>
      <c r="N2059" s="83"/>
      <c r="O2059" s="125"/>
      <c r="P2059" s="83"/>
      <c r="Q2059" s="132"/>
      <c r="R2059" s="310"/>
      <c r="S2059" s="87"/>
      <c r="T2059" s="83"/>
      <c r="U2059" s="90"/>
      <c r="V2059" s="91"/>
      <c r="W2059" s="303"/>
      <c r="X2059" s="56"/>
      <c r="Y2059" s="58"/>
      <c r="Z2059" s="59" t="s">
        <v>20</v>
      </c>
      <c r="AA2059" s="41" t="s">
        <v>21</v>
      </c>
      <c r="AB2059" s="86">
        <v>0.85</v>
      </c>
      <c r="AC2059" s="87"/>
      <c r="AD2059" s="83"/>
      <c r="AE2059" s="83"/>
      <c r="AF2059" s="84"/>
      <c r="AG2059" s="45">
        <v>154.0</v>
      </c>
      <c r="AH2059" s="79"/>
      <c r="AI2059" s="80"/>
      <c r="AJ2059" s="80"/>
      <c r="AK2059" s="80"/>
      <c r="AL2059" s="14"/>
      <c r="AM2059" s="16" t="str">
        <f t="shared" si="10"/>
        <v>{s:'637116', v:154 , c:'放デイ３２・有資格１８・定超・未計画・評減・拘減・'},</v>
      </c>
      <c r="AN2059" s="16"/>
    </row>
    <row r="2060" ht="16.5" customHeight="1">
      <c r="A2060" s="29">
        <v>63.0</v>
      </c>
      <c r="B2060" s="30">
        <v>7117.0</v>
      </c>
      <c r="C2060" s="31">
        <v>2058.0</v>
      </c>
      <c r="D2060" s="32" t="s">
        <v>2254</v>
      </c>
      <c r="E2060" s="94"/>
      <c r="F2060" s="94"/>
      <c r="G2060" s="103"/>
      <c r="H2060" s="8"/>
      <c r="I2060" s="8"/>
      <c r="J2060" s="54"/>
      <c r="K2060" s="69"/>
      <c r="L2060" s="65"/>
      <c r="M2060" s="65"/>
      <c r="N2060" s="83"/>
      <c r="O2060" s="125"/>
      <c r="P2060" s="83"/>
      <c r="Q2060" s="132"/>
      <c r="R2060" s="310"/>
      <c r="S2060" s="309"/>
      <c r="T2060" s="83"/>
      <c r="U2060" s="90"/>
      <c r="V2060" s="91"/>
      <c r="W2060" s="305" t="s">
        <v>326</v>
      </c>
      <c r="X2060" s="83" t="s">
        <v>21</v>
      </c>
      <c r="Y2060" s="91" t="str">
        <f>$Y$293</f>
        <v/>
      </c>
      <c r="Z2060" s="88"/>
      <c r="AA2060" s="88"/>
      <c r="AB2060" s="89"/>
      <c r="AC2060" s="87"/>
      <c r="AD2060" s="90"/>
      <c r="AE2060" s="90"/>
      <c r="AF2060" s="91"/>
      <c r="AG2060" s="45">
        <v>126.0</v>
      </c>
      <c r="AH2060" s="79"/>
      <c r="AI2060" s="80"/>
      <c r="AJ2060" s="80"/>
      <c r="AK2060" s="80"/>
      <c r="AL2060" s="14"/>
      <c r="AM2060" s="16" t="str">
        <f t="shared" si="10"/>
        <v>{s:'637117', v:126 , c:'放デイ３２・有資格１８・定超・未計画・開減１・拘減・'},</v>
      </c>
      <c r="AN2060" s="16"/>
    </row>
    <row r="2061" ht="16.5" customHeight="1">
      <c r="A2061" s="29">
        <v>63.0</v>
      </c>
      <c r="B2061" s="30">
        <v>7118.0</v>
      </c>
      <c r="C2061" s="31">
        <v>2059.0</v>
      </c>
      <c r="D2061" s="32" t="s">
        <v>2255</v>
      </c>
      <c r="E2061" s="94"/>
      <c r="F2061" s="94"/>
      <c r="G2061" s="103"/>
      <c r="H2061" s="8"/>
      <c r="I2061" s="8"/>
      <c r="J2061" s="54"/>
      <c r="K2061" s="69"/>
      <c r="L2061" s="65"/>
      <c r="M2061" s="65"/>
      <c r="N2061" s="83"/>
      <c r="O2061" s="125"/>
      <c r="P2061" s="83"/>
      <c r="Q2061" s="132"/>
      <c r="R2061" s="310"/>
      <c r="S2061" s="309"/>
      <c r="T2061" s="83"/>
      <c r="U2061" s="90"/>
      <c r="V2061" s="91"/>
      <c r="W2061" s="306"/>
      <c r="X2061" s="56"/>
      <c r="Y2061" s="72"/>
      <c r="Z2061" s="73" t="s">
        <v>20</v>
      </c>
      <c r="AA2061" s="74" t="s">
        <v>21</v>
      </c>
      <c r="AB2061" s="92">
        <v>0.85</v>
      </c>
      <c r="AC2061" s="87"/>
      <c r="AD2061" s="90"/>
      <c r="AE2061" s="90"/>
      <c r="AF2061" s="91"/>
      <c r="AG2061" s="114">
        <v>106.0</v>
      </c>
      <c r="AH2061" s="79"/>
      <c r="AI2061" s="80"/>
      <c r="AJ2061" s="80"/>
      <c r="AK2061" s="80"/>
      <c r="AL2061" s="14"/>
      <c r="AM2061" s="16" t="str">
        <f t="shared" si="10"/>
        <v>{s:'637118', v:106 , c:'放デイ３２・有資格１８・定超・未計画・開減１・評減・拘減・'},</v>
      </c>
      <c r="AN2061" s="16"/>
    </row>
    <row r="2062" ht="16.5" customHeight="1">
      <c r="A2062" s="29">
        <v>63.0</v>
      </c>
      <c r="B2062" s="30">
        <v>7119.0</v>
      </c>
      <c r="C2062" s="31">
        <v>2060.0</v>
      </c>
      <c r="D2062" s="32" t="s">
        <v>2256</v>
      </c>
      <c r="E2062" s="94"/>
      <c r="F2062" s="94"/>
      <c r="G2062" s="103"/>
      <c r="H2062" s="8"/>
      <c r="I2062" s="8"/>
      <c r="J2062" s="54"/>
      <c r="K2062" s="69"/>
      <c r="L2062" s="65"/>
      <c r="M2062" s="65"/>
      <c r="N2062" s="83"/>
      <c r="O2062" s="125"/>
      <c r="P2062" s="83"/>
      <c r="Q2062" s="132"/>
      <c r="R2062" s="310"/>
      <c r="S2062" s="309"/>
      <c r="T2062" s="83"/>
      <c r="U2062" s="90"/>
      <c r="V2062" s="91"/>
      <c r="W2062" s="305" t="s">
        <v>329</v>
      </c>
      <c r="X2062" s="83" t="s">
        <v>21</v>
      </c>
      <c r="Y2062" s="91" t="str">
        <f>$Y$295</f>
        <v/>
      </c>
      <c r="Z2062" s="77"/>
      <c r="AA2062" s="77"/>
      <c r="AB2062" s="72"/>
      <c r="AC2062" s="87"/>
      <c r="AD2062" s="90"/>
      <c r="AE2062" s="90"/>
      <c r="AF2062" s="91"/>
      <c r="AG2062" s="45">
        <v>154.0</v>
      </c>
      <c r="AH2062" s="79"/>
      <c r="AI2062" s="80"/>
      <c r="AJ2062" s="80"/>
      <c r="AK2062" s="80"/>
      <c r="AL2062" s="14"/>
      <c r="AM2062" s="16" t="str">
        <f t="shared" si="10"/>
        <v>{s:'637119', v:154 , c:'放デイ３２・有資格１８・定超・未計画・開減２・拘減・'},</v>
      </c>
      <c r="AN2062" s="16"/>
    </row>
    <row r="2063" ht="16.5" customHeight="1">
      <c r="A2063" s="29">
        <v>63.0</v>
      </c>
      <c r="B2063" s="30">
        <v>7120.0</v>
      </c>
      <c r="C2063" s="31">
        <v>2061.0</v>
      </c>
      <c r="D2063" s="32" t="s">
        <v>2257</v>
      </c>
      <c r="E2063" s="94"/>
      <c r="F2063" s="94"/>
      <c r="G2063" s="103"/>
      <c r="H2063" s="8"/>
      <c r="I2063" s="8"/>
      <c r="J2063" s="54"/>
      <c r="K2063" s="69"/>
      <c r="L2063" s="65"/>
      <c r="M2063" s="65"/>
      <c r="N2063" s="83"/>
      <c r="O2063" s="125"/>
      <c r="P2063" s="83"/>
      <c r="Q2063" s="132"/>
      <c r="R2063" s="310"/>
      <c r="S2063" s="309"/>
      <c r="T2063" s="83"/>
      <c r="U2063" s="90"/>
      <c r="V2063" s="91"/>
      <c r="W2063" s="306"/>
      <c r="X2063" s="56"/>
      <c r="Y2063" s="72"/>
      <c r="Z2063" s="73" t="s">
        <v>20</v>
      </c>
      <c r="AA2063" s="74" t="s">
        <v>21</v>
      </c>
      <c r="AB2063" s="92">
        <v>0.85</v>
      </c>
      <c r="AC2063" s="93"/>
      <c r="AD2063" s="77"/>
      <c r="AE2063" s="77"/>
      <c r="AF2063" s="72"/>
      <c r="AG2063" s="45">
        <v>130.0</v>
      </c>
      <c r="AH2063" s="79"/>
      <c r="AI2063" s="80"/>
      <c r="AJ2063" s="80"/>
      <c r="AK2063" s="80"/>
      <c r="AL2063" s="14"/>
      <c r="AM2063" s="16" t="str">
        <f t="shared" si="10"/>
        <v>{s:'637120', v:130 , c:'放デイ３２・有資格１８・定超・未計画・開減２・評減・拘減・'},</v>
      </c>
      <c r="AN2063" s="16"/>
    </row>
    <row r="2064" ht="16.5" customHeight="1">
      <c r="A2064" s="29">
        <v>63.0</v>
      </c>
      <c r="B2064" s="30">
        <v>7121.0</v>
      </c>
      <c r="C2064" s="31">
        <v>2062.0</v>
      </c>
      <c r="D2064" s="32" t="s">
        <v>2258</v>
      </c>
      <c r="E2064" s="94"/>
      <c r="F2064" s="94"/>
      <c r="G2064" s="103"/>
      <c r="H2064" s="8"/>
      <c r="I2064" s="8"/>
      <c r="J2064" s="54"/>
      <c r="K2064" s="69"/>
      <c r="L2064" s="65"/>
      <c r="M2064" s="65"/>
      <c r="N2064" s="83"/>
      <c r="O2064" s="125"/>
      <c r="P2064" s="83"/>
      <c r="Q2064" s="132"/>
      <c r="R2064" s="310"/>
      <c r="S2064" s="130" t="s">
        <v>27</v>
      </c>
      <c r="T2064" s="41"/>
      <c r="U2064" s="135"/>
      <c r="V2064" s="68"/>
      <c r="W2064" s="299"/>
      <c r="X2064" s="41"/>
      <c r="Y2064" s="42"/>
      <c r="Z2064" s="43"/>
      <c r="AA2064" s="43"/>
      <c r="AB2064" s="43"/>
      <c r="AC2064" s="288"/>
      <c r="AD2064" s="43"/>
      <c r="AE2064" s="43"/>
      <c r="AF2064" s="44"/>
      <c r="AG2064" s="45">
        <v>134.0</v>
      </c>
      <c r="AH2064" s="79"/>
      <c r="AI2064" s="80"/>
      <c r="AJ2064" s="80"/>
      <c r="AK2064" s="80"/>
      <c r="AL2064" s="14"/>
      <c r="AM2064" s="16" t="str">
        <f t="shared" si="10"/>
        <v>{s:'637121', v:134 , c:'放デイ３２・有資格１８・定超・未計画２・'},</v>
      </c>
      <c r="AN2064" s="16"/>
    </row>
    <row r="2065" ht="16.5" customHeight="1">
      <c r="A2065" s="29">
        <v>63.0</v>
      </c>
      <c r="B2065" s="30">
        <v>7122.0</v>
      </c>
      <c r="C2065" s="31">
        <v>2063.0</v>
      </c>
      <c r="D2065" s="32" t="s">
        <v>2259</v>
      </c>
      <c r="E2065" s="94"/>
      <c r="F2065" s="94"/>
      <c r="G2065" s="103"/>
      <c r="H2065" s="8"/>
      <c r="I2065" s="8"/>
      <c r="J2065" s="54"/>
      <c r="K2065" s="69"/>
      <c r="L2065" s="65"/>
      <c r="M2065" s="65"/>
      <c r="N2065" s="83"/>
      <c r="O2065" s="125"/>
      <c r="P2065" s="83"/>
      <c r="Q2065" s="132"/>
      <c r="R2065" s="310"/>
      <c r="S2065" s="87"/>
      <c r="T2065" s="83" t="s">
        <v>21</v>
      </c>
      <c r="U2065" s="90">
        <v>0.5</v>
      </c>
      <c r="V2065" s="91"/>
      <c r="W2065" s="303"/>
      <c r="X2065" s="56"/>
      <c r="Y2065" s="58"/>
      <c r="Z2065" s="59" t="s">
        <v>20</v>
      </c>
      <c r="AA2065" s="41" t="s">
        <v>21</v>
      </c>
      <c r="AB2065" s="60">
        <v>0.85</v>
      </c>
      <c r="AC2065" s="288"/>
      <c r="AD2065" s="43"/>
      <c r="AE2065" s="43"/>
      <c r="AF2065" s="44"/>
      <c r="AG2065" s="45">
        <v>114.0</v>
      </c>
      <c r="AH2065" s="79"/>
      <c r="AI2065" s="80"/>
      <c r="AJ2065" s="80"/>
      <c r="AK2065" s="80"/>
      <c r="AL2065" s="14"/>
      <c r="AM2065" s="16" t="str">
        <f t="shared" si="10"/>
        <v>{s:'637122', v:114 , c:'放デイ３２・有資格１８・定超・未計画２・評減・'},</v>
      </c>
      <c r="AN2065" s="16"/>
    </row>
    <row r="2066" ht="16.5" customHeight="1">
      <c r="A2066" s="29">
        <v>63.0</v>
      </c>
      <c r="B2066" s="30">
        <v>7123.0</v>
      </c>
      <c r="C2066" s="31">
        <v>2064.0</v>
      </c>
      <c r="D2066" s="32" t="s">
        <v>2260</v>
      </c>
      <c r="E2066" s="94"/>
      <c r="F2066" s="94"/>
      <c r="G2066" s="103"/>
      <c r="H2066" s="8"/>
      <c r="I2066" s="8"/>
      <c r="J2066" s="54"/>
      <c r="K2066" s="69"/>
      <c r="L2066" s="65"/>
      <c r="M2066" s="65"/>
      <c r="N2066" s="83"/>
      <c r="O2066" s="125"/>
      <c r="P2066" s="83"/>
      <c r="Q2066" s="132"/>
      <c r="R2066" s="310"/>
      <c r="S2066" s="87"/>
      <c r="T2066" s="83"/>
      <c r="U2066" s="90"/>
      <c r="V2066" s="91"/>
      <c r="W2066" s="305" t="s">
        <v>326</v>
      </c>
      <c r="X2066" s="41" t="s">
        <v>21</v>
      </c>
      <c r="Y2066" s="68" t="str">
        <f>$Y$293</f>
        <v/>
      </c>
      <c r="Z2066" s="88"/>
      <c r="AA2066" s="88"/>
      <c r="AB2066" s="88"/>
      <c r="AC2066" s="297"/>
      <c r="AD2066" s="88"/>
      <c r="AE2066" s="88"/>
      <c r="AF2066" s="89"/>
      <c r="AG2066" s="45">
        <v>94.0</v>
      </c>
      <c r="AH2066" s="79"/>
      <c r="AI2066" s="80"/>
      <c r="AJ2066" s="80"/>
      <c r="AK2066" s="80"/>
      <c r="AL2066" s="14"/>
      <c r="AM2066" s="16" t="str">
        <f t="shared" si="10"/>
        <v>{s:'637123', v:94 , c:'放デイ３２・有資格１８・定超・未計画２・開減１・'},</v>
      </c>
      <c r="AN2066" s="16"/>
    </row>
    <row r="2067" ht="16.5" customHeight="1">
      <c r="A2067" s="29">
        <v>63.0</v>
      </c>
      <c r="B2067" s="30">
        <v>7124.0</v>
      </c>
      <c r="C2067" s="31">
        <v>2065.0</v>
      </c>
      <c r="D2067" s="32" t="s">
        <v>2261</v>
      </c>
      <c r="E2067" s="94"/>
      <c r="F2067" s="94"/>
      <c r="G2067" s="103"/>
      <c r="H2067" s="8"/>
      <c r="I2067" s="8"/>
      <c r="J2067" s="54"/>
      <c r="K2067" s="69"/>
      <c r="L2067" s="65"/>
      <c r="M2067" s="65"/>
      <c r="N2067" s="83"/>
      <c r="O2067" s="125"/>
      <c r="P2067" s="83"/>
      <c r="Q2067" s="132"/>
      <c r="R2067" s="310"/>
      <c r="S2067" s="87"/>
      <c r="T2067" s="83"/>
      <c r="U2067" s="90"/>
      <c r="V2067" s="91"/>
      <c r="W2067" s="306"/>
      <c r="X2067" s="56"/>
      <c r="Y2067" s="72"/>
      <c r="Z2067" s="73" t="s">
        <v>20</v>
      </c>
      <c r="AA2067" s="74" t="s">
        <v>21</v>
      </c>
      <c r="AB2067" s="75">
        <v>0.85</v>
      </c>
      <c r="AC2067" s="288"/>
      <c r="AD2067" s="43"/>
      <c r="AE2067" s="43"/>
      <c r="AF2067" s="44"/>
      <c r="AG2067" s="45">
        <v>80.0</v>
      </c>
      <c r="AH2067" s="79"/>
      <c r="AI2067" s="80"/>
      <c r="AJ2067" s="80"/>
      <c r="AK2067" s="80"/>
      <c r="AL2067" s="14"/>
      <c r="AM2067" s="16" t="str">
        <f t="shared" si="10"/>
        <v>{s:'637124', v:80 , c:'放デイ３２・有資格１８・定超・未計画２・開減１・評減・'},</v>
      </c>
      <c r="AN2067" s="16"/>
    </row>
    <row r="2068" ht="16.5" customHeight="1">
      <c r="A2068" s="29">
        <v>63.0</v>
      </c>
      <c r="B2068" s="30">
        <v>7125.0</v>
      </c>
      <c r="C2068" s="31">
        <v>2066.0</v>
      </c>
      <c r="D2068" s="32" t="s">
        <v>2262</v>
      </c>
      <c r="E2068" s="94"/>
      <c r="F2068" s="94"/>
      <c r="G2068" s="103"/>
      <c r="H2068" s="8"/>
      <c r="I2068" s="8"/>
      <c r="J2068" s="54"/>
      <c r="K2068" s="69"/>
      <c r="L2068" s="65"/>
      <c r="M2068" s="65"/>
      <c r="N2068" s="83"/>
      <c r="O2068" s="125"/>
      <c r="P2068" s="83"/>
      <c r="Q2068" s="132"/>
      <c r="R2068" s="310"/>
      <c r="S2068" s="87"/>
      <c r="T2068" s="83"/>
      <c r="U2068" s="90"/>
      <c r="V2068" s="91"/>
      <c r="W2068" s="305" t="s">
        <v>329</v>
      </c>
      <c r="X2068" s="41" t="s">
        <v>21</v>
      </c>
      <c r="Y2068" s="68" t="str">
        <f>$Y$295</f>
        <v/>
      </c>
      <c r="Z2068" s="77"/>
      <c r="AA2068" s="77"/>
      <c r="AB2068" s="77"/>
      <c r="AC2068" s="292"/>
      <c r="AD2068" s="77"/>
      <c r="AE2068" s="77"/>
      <c r="AF2068" s="72"/>
      <c r="AG2068" s="45">
        <v>114.0</v>
      </c>
      <c r="AH2068" s="79"/>
      <c r="AI2068" s="80"/>
      <c r="AJ2068" s="80"/>
      <c r="AK2068" s="80"/>
      <c r="AL2068" s="14"/>
      <c r="AM2068" s="16" t="str">
        <f t="shared" si="10"/>
        <v>{s:'637125', v:114 , c:'放デイ３２・有資格１８・定超・未計画２・開減２・'},</v>
      </c>
      <c r="AN2068" s="16"/>
    </row>
    <row r="2069" ht="16.5" customHeight="1">
      <c r="A2069" s="29">
        <v>63.0</v>
      </c>
      <c r="B2069" s="30">
        <v>7126.0</v>
      </c>
      <c r="C2069" s="31">
        <v>2067.0</v>
      </c>
      <c r="D2069" s="32" t="s">
        <v>2263</v>
      </c>
      <c r="E2069" s="94"/>
      <c r="F2069" s="94"/>
      <c r="G2069" s="103"/>
      <c r="H2069" s="8"/>
      <c r="I2069" s="8"/>
      <c r="J2069" s="54"/>
      <c r="K2069" s="69"/>
      <c r="L2069" s="65"/>
      <c r="M2069" s="65"/>
      <c r="N2069" s="83"/>
      <c r="O2069" s="125"/>
      <c r="P2069" s="83"/>
      <c r="Q2069" s="132"/>
      <c r="R2069" s="310"/>
      <c r="S2069" s="87"/>
      <c r="T2069" s="83"/>
      <c r="U2069" s="90"/>
      <c r="V2069" s="91"/>
      <c r="W2069" s="306"/>
      <c r="X2069" s="56"/>
      <c r="Y2069" s="72"/>
      <c r="Z2069" s="73" t="s">
        <v>20</v>
      </c>
      <c r="AA2069" s="74" t="s">
        <v>21</v>
      </c>
      <c r="AB2069" s="75">
        <v>0.85</v>
      </c>
      <c r="AC2069" s="288"/>
      <c r="AD2069" s="43"/>
      <c r="AE2069" s="43"/>
      <c r="AF2069" s="44"/>
      <c r="AG2069" s="45">
        <v>97.0</v>
      </c>
      <c r="AH2069" s="79"/>
      <c r="AI2069" s="80"/>
      <c r="AJ2069" s="80"/>
      <c r="AK2069" s="80"/>
      <c r="AL2069" s="14"/>
      <c r="AM2069" s="16" t="str">
        <f t="shared" si="10"/>
        <v>{s:'637126', v:97 , c:'放デイ３２・有資格１８・定超・未計画２・開減２・評減・'},</v>
      </c>
      <c r="AN2069" s="16"/>
    </row>
    <row r="2070" ht="16.5" customHeight="1">
      <c r="A2070" s="29">
        <v>63.0</v>
      </c>
      <c r="B2070" s="30">
        <v>7127.0</v>
      </c>
      <c r="C2070" s="31">
        <v>2068.0</v>
      </c>
      <c r="D2070" s="32" t="s">
        <v>2264</v>
      </c>
      <c r="E2070" s="94"/>
      <c r="F2070" s="94"/>
      <c r="G2070" s="103"/>
      <c r="H2070" s="8"/>
      <c r="I2070" s="8"/>
      <c r="J2070" s="54"/>
      <c r="K2070" s="69"/>
      <c r="L2070" s="65"/>
      <c r="M2070" s="65"/>
      <c r="N2070" s="83"/>
      <c r="O2070" s="125"/>
      <c r="P2070" s="83"/>
      <c r="Q2070" s="132"/>
      <c r="R2070" s="310"/>
      <c r="S2070" s="87"/>
      <c r="T2070" s="83"/>
      <c r="U2070" s="90"/>
      <c r="V2070" s="91"/>
      <c r="W2070" s="299"/>
      <c r="X2070" s="41"/>
      <c r="Y2070" s="42"/>
      <c r="Z2070" s="43"/>
      <c r="AA2070" s="43"/>
      <c r="AB2070" s="44"/>
      <c r="AC2070" s="82" t="s">
        <v>30</v>
      </c>
      <c r="AD2070" s="83">
        <v>5.0</v>
      </c>
      <c r="AE2070" s="83"/>
      <c r="AF2070" s="84" t="s">
        <v>31</v>
      </c>
      <c r="AG2070" s="45">
        <v>129.0</v>
      </c>
      <c r="AH2070" s="79"/>
      <c r="AI2070" s="80"/>
      <c r="AJ2070" s="80"/>
      <c r="AK2070" s="80"/>
      <c r="AL2070" s="14"/>
      <c r="AM2070" s="16" t="str">
        <f t="shared" si="10"/>
        <v>{s:'637127', v:129 , c:'放デイ３２・有資格１８・定超・未計画２・拘減・'},</v>
      </c>
      <c r="AN2070" s="16"/>
    </row>
    <row r="2071" ht="16.5" customHeight="1">
      <c r="A2071" s="29">
        <v>63.0</v>
      </c>
      <c r="B2071" s="30">
        <v>7128.0</v>
      </c>
      <c r="C2071" s="31">
        <v>2069.0</v>
      </c>
      <c r="D2071" s="32" t="s">
        <v>2265</v>
      </c>
      <c r="E2071" s="94"/>
      <c r="F2071" s="94"/>
      <c r="G2071" s="103"/>
      <c r="H2071" s="8"/>
      <c r="I2071" s="8"/>
      <c r="J2071" s="54"/>
      <c r="K2071" s="69"/>
      <c r="L2071" s="65"/>
      <c r="M2071" s="65"/>
      <c r="N2071" s="83"/>
      <c r="O2071" s="125"/>
      <c r="P2071" s="83"/>
      <c r="Q2071" s="132"/>
      <c r="R2071" s="310"/>
      <c r="S2071" s="87"/>
      <c r="T2071" s="83"/>
      <c r="U2071" s="90"/>
      <c r="V2071" s="90"/>
      <c r="W2071" s="303"/>
      <c r="X2071" s="56"/>
      <c r="Y2071" s="58"/>
      <c r="Z2071" s="59" t="s">
        <v>20</v>
      </c>
      <c r="AA2071" s="41" t="s">
        <v>21</v>
      </c>
      <c r="AB2071" s="86">
        <v>0.85</v>
      </c>
      <c r="AC2071" s="87"/>
      <c r="AD2071" s="83"/>
      <c r="AE2071" s="83"/>
      <c r="AF2071" s="84"/>
      <c r="AG2071" s="45">
        <v>109.0</v>
      </c>
      <c r="AH2071" s="79"/>
      <c r="AI2071" s="80"/>
      <c r="AJ2071" s="80"/>
      <c r="AK2071" s="80"/>
      <c r="AL2071" s="14"/>
      <c r="AM2071" s="16" t="str">
        <f t="shared" si="10"/>
        <v>{s:'637128', v:109 , c:'放デイ３２・有資格１８・定超・未計画２・評減・拘減・'},</v>
      </c>
      <c r="AN2071" s="16"/>
    </row>
    <row r="2072" ht="16.5" customHeight="1">
      <c r="A2072" s="29">
        <v>63.0</v>
      </c>
      <c r="B2072" s="30">
        <v>7129.0</v>
      </c>
      <c r="C2072" s="31">
        <v>2070.0</v>
      </c>
      <c r="D2072" s="32" t="s">
        <v>2266</v>
      </c>
      <c r="E2072" s="94"/>
      <c r="F2072" s="94"/>
      <c r="G2072" s="103"/>
      <c r="H2072" s="8"/>
      <c r="I2072" s="8"/>
      <c r="J2072" s="54"/>
      <c r="K2072" s="69"/>
      <c r="L2072" s="65"/>
      <c r="M2072" s="65"/>
      <c r="N2072" s="83"/>
      <c r="O2072" s="125"/>
      <c r="P2072" s="83"/>
      <c r="Q2072" s="132"/>
      <c r="R2072" s="310"/>
      <c r="S2072" s="87"/>
      <c r="T2072" s="83"/>
      <c r="U2072" s="90"/>
      <c r="V2072" s="90"/>
      <c r="W2072" s="305" t="s">
        <v>326</v>
      </c>
      <c r="X2072" s="83" t="s">
        <v>21</v>
      </c>
      <c r="Y2072" s="91" t="str">
        <f>$Y$293</f>
        <v/>
      </c>
      <c r="Z2072" s="88"/>
      <c r="AA2072" s="88"/>
      <c r="AB2072" s="89"/>
      <c r="AC2072" s="87"/>
      <c r="AD2072" s="90"/>
      <c r="AE2072" s="90"/>
      <c r="AF2072" s="91"/>
      <c r="AG2072" s="45">
        <v>89.0</v>
      </c>
      <c r="AH2072" s="79"/>
      <c r="AI2072" s="80"/>
      <c r="AJ2072" s="80"/>
      <c r="AK2072" s="80"/>
      <c r="AL2072" s="14"/>
      <c r="AM2072" s="16" t="str">
        <f t="shared" si="10"/>
        <v>{s:'637129', v:89 , c:'放デイ３２・有資格１８・定超・未計画２・開減１・拘減・'},</v>
      </c>
      <c r="AN2072" s="16"/>
    </row>
    <row r="2073" ht="16.5" customHeight="1">
      <c r="A2073" s="29">
        <v>63.0</v>
      </c>
      <c r="B2073" s="30">
        <v>7130.0</v>
      </c>
      <c r="C2073" s="31">
        <v>2071.0</v>
      </c>
      <c r="D2073" s="32" t="s">
        <v>2267</v>
      </c>
      <c r="E2073" s="94"/>
      <c r="F2073" s="94"/>
      <c r="G2073" s="103"/>
      <c r="H2073" s="8"/>
      <c r="I2073" s="8"/>
      <c r="J2073" s="54"/>
      <c r="K2073" s="69"/>
      <c r="L2073" s="65"/>
      <c r="M2073" s="65"/>
      <c r="N2073" s="83"/>
      <c r="O2073" s="125"/>
      <c r="P2073" s="83"/>
      <c r="Q2073" s="132"/>
      <c r="R2073" s="310"/>
      <c r="S2073" s="309"/>
      <c r="T2073" s="83"/>
      <c r="U2073" s="90"/>
      <c r="V2073" s="90"/>
      <c r="W2073" s="306"/>
      <c r="X2073" s="56"/>
      <c r="Y2073" s="72"/>
      <c r="Z2073" s="73" t="s">
        <v>20</v>
      </c>
      <c r="AA2073" s="74" t="s">
        <v>21</v>
      </c>
      <c r="AB2073" s="92">
        <v>0.85</v>
      </c>
      <c r="AC2073" s="87"/>
      <c r="AD2073" s="90"/>
      <c r="AE2073" s="90"/>
      <c r="AF2073" s="91"/>
      <c r="AG2073" s="45">
        <v>75.0</v>
      </c>
      <c r="AH2073" s="79"/>
      <c r="AI2073" s="80"/>
      <c r="AJ2073" s="80"/>
      <c r="AK2073" s="80"/>
      <c r="AL2073" s="14"/>
      <c r="AM2073" s="16" t="str">
        <f t="shared" si="10"/>
        <v>{s:'637130', v:75 , c:'放デイ３２・有資格１８・定超・未計画２・開減１・評減・拘減・'},</v>
      </c>
      <c r="AN2073" s="16"/>
    </row>
    <row r="2074" ht="16.5" customHeight="1">
      <c r="A2074" s="29">
        <v>63.0</v>
      </c>
      <c r="B2074" s="30">
        <v>7131.0</v>
      </c>
      <c r="C2074" s="31">
        <v>2072.0</v>
      </c>
      <c r="D2074" s="32" t="s">
        <v>2268</v>
      </c>
      <c r="E2074" s="94"/>
      <c r="F2074" s="94"/>
      <c r="G2074" s="103"/>
      <c r="H2074" s="8"/>
      <c r="I2074" s="8"/>
      <c r="J2074" s="54"/>
      <c r="K2074" s="69"/>
      <c r="L2074" s="65"/>
      <c r="M2074" s="65"/>
      <c r="N2074" s="83"/>
      <c r="O2074" s="125"/>
      <c r="P2074" s="83"/>
      <c r="Q2074" s="132"/>
      <c r="R2074" s="308"/>
      <c r="S2074" s="310"/>
      <c r="T2074" s="83"/>
      <c r="U2074" s="90"/>
      <c r="V2074" s="90"/>
      <c r="W2074" s="305" t="s">
        <v>329</v>
      </c>
      <c r="X2074" s="83" t="s">
        <v>21</v>
      </c>
      <c r="Y2074" s="91" t="str">
        <f>$Y$295</f>
        <v/>
      </c>
      <c r="Z2074" s="77"/>
      <c r="AA2074" s="77"/>
      <c r="AB2074" s="72"/>
      <c r="AC2074" s="87"/>
      <c r="AD2074" s="90"/>
      <c r="AE2074" s="90"/>
      <c r="AF2074" s="91"/>
      <c r="AG2074" s="45">
        <v>109.0</v>
      </c>
      <c r="AH2074" s="79"/>
      <c r="AI2074" s="80"/>
      <c r="AJ2074" s="80"/>
      <c r="AK2074" s="80"/>
      <c r="AL2074" s="14"/>
      <c r="AM2074" s="16" t="str">
        <f t="shared" si="10"/>
        <v>{s:'637131', v:109 , c:'放デイ３２・有資格１８・定超・未計画２・開減２・拘減・'},</v>
      </c>
      <c r="AN2074" s="16"/>
    </row>
    <row r="2075" ht="16.5" customHeight="1">
      <c r="A2075" s="29">
        <v>63.0</v>
      </c>
      <c r="B2075" s="30">
        <v>7132.0</v>
      </c>
      <c r="C2075" s="31">
        <v>2073.0</v>
      </c>
      <c r="D2075" s="32" t="s">
        <v>2269</v>
      </c>
      <c r="E2075" s="106"/>
      <c r="F2075" s="140"/>
      <c r="G2075" s="103"/>
      <c r="H2075" s="8"/>
      <c r="I2075" s="8"/>
      <c r="J2075" s="54"/>
      <c r="K2075" s="69"/>
      <c r="L2075" s="65"/>
      <c r="M2075" s="65"/>
      <c r="N2075" s="83"/>
      <c r="O2075" s="125"/>
      <c r="P2075" s="83"/>
      <c r="Q2075" s="132"/>
      <c r="R2075" s="312"/>
      <c r="S2075" s="310"/>
      <c r="T2075" s="83"/>
      <c r="U2075" s="90"/>
      <c r="V2075" s="72"/>
      <c r="W2075" s="306"/>
      <c r="X2075" s="56"/>
      <c r="Y2075" s="72"/>
      <c r="Z2075" s="73" t="s">
        <v>20</v>
      </c>
      <c r="AA2075" s="74" t="s">
        <v>21</v>
      </c>
      <c r="AB2075" s="92">
        <v>0.85</v>
      </c>
      <c r="AC2075" s="93"/>
      <c r="AD2075" s="77"/>
      <c r="AE2075" s="77"/>
      <c r="AF2075" s="72"/>
      <c r="AG2075" s="45">
        <v>92.0</v>
      </c>
      <c r="AH2075" s="79"/>
      <c r="AI2075" s="80"/>
      <c r="AJ2075" s="80"/>
      <c r="AK2075" s="80"/>
      <c r="AL2075" s="14"/>
      <c r="AM2075" s="16" t="str">
        <f t="shared" si="10"/>
        <v>{s:'637132', v:92 , c:'放デイ３２・有資格１８・定超・未計画２・開減２・評減・拘減・'},</v>
      </c>
      <c r="AN2075" s="16"/>
    </row>
    <row r="2076" ht="16.5" customHeight="1">
      <c r="A2076" s="29">
        <v>63.0</v>
      </c>
      <c r="B2076" s="30">
        <v>8311.0</v>
      </c>
      <c r="C2076" s="31">
        <v>2074.0</v>
      </c>
      <c r="D2076" s="32" t="s">
        <v>2270</v>
      </c>
      <c r="E2076" s="325" t="s">
        <v>759</v>
      </c>
      <c r="F2076" s="326"/>
      <c r="G2076" s="102" t="s">
        <v>760</v>
      </c>
      <c r="H2076" s="35"/>
      <c r="I2076" s="35"/>
      <c r="J2076" s="36"/>
      <c r="K2076" s="168"/>
      <c r="L2076" s="7"/>
      <c r="M2076" s="38"/>
      <c r="N2076" s="7"/>
      <c r="O2076" s="52"/>
      <c r="P2076" s="8"/>
      <c r="Q2076" s="54"/>
      <c r="R2076" s="287"/>
      <c r="S2076" s="287"/>
      <c r="T2076" s="7"/>
      <c r="U2076" s="7"/>
      <c r="V2076" s="7"/>
      <c r="W2076" s="327"/>
      <c r="X2076" s="41"/>
      <c r="Y2076" s="42"/>
      <c r="Z2076" s="43"/>
      <c r="AA2076" s="43"/>
      <c r="AB2076" s="43"/>
      <c r="AC2076" s="288"/>
      <c r="AD2076" s="43"/>
      <c r="AE2076" s="43"/>
      <c r="AF2076" s="44"/>
      <c r="AG2076" s="45">
        <v>1228.0</v>
      </c>
      <c r="AH2076" s="79"/>
      <c r="AI2076" s="80"/>
      <c r="AJ2076" s="80"/>
      <c r="AK2076" s="80"/>
      <c r="AL2076" s="14"/>
      <c r="AM2076" s="16" t="str">
        <f t="shared" si="10"/>
        <v>{s:'638311', v:1228 , c:'放デイ７・定超・'},</v>
      </c>
      <c r="AN2076" s="16"/>
    </row>
    <row r="2077" ht="16.5" customHeight="1">
      <c r="A2077" s="29">
        <v>63.0</v>
      </c>
      <c r="B2077" s="30">
        <v>7141.0</v>
      </c>
      <c r="C2077" s="31">
        <v>2075.0</v>
      </c>
      <c r="D2077" s="32" t="s">
        <v>2271</v>
      </c>
      <c r="E2077" s="328"/>
      <c r="F2077" s="329"/>
      <c r="G2077" s="87"/>
      <c r="H2077" s="50" t="str">
        <f>'30放課後等デイ(基本１)'!G2087</f>
        <v/>
      </c>
      <c r="I2077" s="8" t="s">
        <v>9</v>
      </c>
      <c r="J2077" s="51"/>
      <c r="K2077" s="94"/>
      <c r="L2077" s="8"/>
      <c r="M2077" s="53"/>
      <c r="N2077" s="8"/>
      <c r="O2077" s="52"/>
      <c r="P2077" s="8"/>
      <c r="Q2077" s="54"/>
      <c r="R2077" s="290"/>
      <c r="S2077" s="290"/>
      <c r="T2077" s="22"/>
      <c r="U2077" s="22"/>
      <c r="V2077" s="22"/>
      <c r="W2077" s="330"/>
      <c r="X2077" s="56"/>
      <c r="Y2077" s="58"/>
      <c r="Z2077" s="59" t="s">
        <v>20</v>
      </c>
      <c r="AA2077" s="41" t="s">
        <v>21</v>
      </c>
      <c r="AB2077" s="60">
        <v>0.85</v>
      </c>
      <c r="AC2077" s="288"/>
      <c r="AD2077" s="43"/>
      <c r="AE2077" s="43"/>
      <c r="AF2077" s="44"/>
      <c r="AG2077" s="45">
        <v>1044.0</v>
      </c>
      <c r="AH2077" s="79"/>
      <c r="AI2077" s="80"/>
      <c r="AJ2077" s="80"/>
      <c r="AK2077" s="80"/>
      <c r="AL2077" s="14"/>
      <c r="AM2077" s="16" t="str">
        <f t="shared" si="10"/>
        <v>{s:'637141', v:1044 , c:'放デイ７・定超・評減・'},</v>
      </c>
      <c r="AN2077" s="16"/>
    </row>
    <row r="2078" ht="16.5" customHeight="1">
      <c r="A2078" s="29">
        <v>63.0</v>
      </c>
      <c r="B2078" s="30">
        <v>8312.0</v>
      </c>
      <c r="C2078" s="31">
        <v>2076.0</v>
      </c>
      <c r="D2078" s="32" t="s">
        <v>2272</v>
      </c>
      <c r="E2078" s="328"/>
      <c r="F2078" s="329"/>
      <c r="G2078" s="87"/>
      <c r="H2078" s="8"/>
      <c r="I2078" s="8"/>
      <c r="J2078" s="54"/>
      <c r="K2078" s="69"/>
      <c r="L2078" s="65"/>
      <c r="M2078" s="65"/>
      <c r="N2078" s="98"/>
      <c r="O2078" s="293"/>
      <c r="P2078" s="98"/>
      <c r="Q2078" s="66"/>
      <c r="R2078" s="33" t="s">
        <v>23</v>
      </c>
      <c r="S2078" s="124" t="s">
        <v>24</v>
      </c>
      <c r="T2078" s="7"/>
      <c r="U2078" s="7"/>
      <c r="V2078" s="7"/>
      <c r="W2078" s="327"/>
      <c r="X2078" s="41" t="s">
        <v>21</v>
      </c>
      <c r="Y2078" s="68">
        <v>0.7</v>
      </c>
      <c r="Z2078" s="88"/>
      <c r="AA2078" s="88"/>
      <c r="AB2078" s="88"/>
      <c r="AC2078" s="297"/>
      <c r="AD2078" s="88"/>
      <c r="AE2078" s="88"/>
      <c r="AF2078" s="89"/>
      <c r="AG2078" s="45">
        <v>860.0</v>
      </c>
      <c r="AH2078" s="79"/>
      <c r="AI2078" s="80"/>
      <c r="AJ2078" s="80"/>
      <c r="AK2078" s="80"/>
      <c r="AL2078" s="14"/>
      <c r="AM2078" s="16" t="str">
        <f t="shared" si="10"/>
        <v>{s:'638312', v:860 , c:'放デイ７・定超・未計画・'},</v>
      </c>
      <c r="AN2078" s="16"/>
    </row>
    <row r="2079" ht="16.5" customHeight="1">
      <c r="A2079" s="29">
        <v>63.0</v>
      </c>
      <c r="B2079" s="30">
        <v>7142.0</v>
      </c>
      <c r="C2079" s="31">
        <v>2077.0</v>
      </c>
      <c r="D2079" s="32" t="s">
        <v>2273</v>
      </c>
      <c r="E2079" s="328"/>
      <c r="F2079" s="329"/>
      <c r="G2079" s="94"/>
      <c r="H2079" s="113"/>
      <c r="I2079" s="8"/>
      <c r="J2079" s="54"/>
      <c r="K2079" s="69"/>
      <c r="L2079" s="65"/>
      <c r="M2079" s="65"/>
      <c r="N2079" s="98"/>
      <c r="O2079" s="293"/>
      <c r="P2079" s="98"/>
      <c r="Q2079" s="66"/>
      <c r="R2079" s="70"/>
      <c r="S2079" s="110"/>
      <c r="T2079" s="22"/>
      <c r="U2079" s="22"/>
      <c r="V2079" s="22"/>
      <c r="W2079" s="330"/>
      <c r="X2079" s="56"/>
      <c r="Y2079" s="72"/>
      <c r="Z2079" s="73" t="s">
        <v>20</v>
      </c>
      <c r="AA2079" s="74" t="s">
        <v>21</v>
      </c>
      <c r="AB2079" s="75">
        <v>0.85</v>
      </c>
      <c r="AC2079" s="288"/>
      <c r="AD2079" s="43"/>
      <c r="AE2079" s="43"/>
      <c r="AF2079" s="44"/>
      <c r="AG2079" s="45">
        <v>731.0</v>
      </c>
      <c r="AH2079" s="79"/>
      <c r="AI2079" s="80"/>
      <c r="AJ2079" s="80"/>
      <c r="AK2079" s="80"/>
      <c r="AL2079" s="14"/>
      <c r="AM2079" s="16" t="str">
        <f t="shared" si="10"/>
        <v>{s:'637142', v:731 , c:'放デイ７・定超・未計画・評減・'},</v>
      </c>
      <c r="AN2079" s="16"/>
    </row>
    <row r="2080" ht="16.5" customHeight="1">
      <c r="A2080" s="29">
        <v>63.0</v>
      </c>
      <c r="B2080" s="30">
        <v>7143.0</v>
      </c>
      <c r="C2080" s="31">
        <v>2078.0</v>
      </c>
      <c r="D2080" s="32" t="s">
        <v>2274</v>
      </c>
      <c r="E2080" s="87"/>
      <c r="F2080" s="331"/>
      <c r="G2080" s="94"/>
      <c r="H2080" s="113"/>
      <c r="I2080" s="8"/>
      <c r="J2080" s="54"/>
      <c r="K2080" s="69"/>
      <c r="L2080" s="65"/>
      <c r="M2080" s="65"/>
      <c r="N2080" s="98"/>
      <c r="O2080" s="293"/>
      <c r="P2080" s="98"/>
      <c r="Q2080" s="66"/>
      <c r="R2080" s="70"/>
      <c r="S2080" s="124" t="s">
        <v>27</v>
      </c>
      <c r="T2080" s="7"/>
      <c r="U2080" s="7"/>
      <c r="V2080" s="7"/>
      <c r="W2080" s="327"/>
      <c r="X2080" s="41" t="s">
        <v>21</v>
      </c>
      <c r="Y2080" s="68">
        <v>0.5</v>
      </c>
      <c r="Z2080" s="77"/>
      <c r="AA2080" s="77"/>
      <c r="AB2080" s="77"/>
      <c r="AC2080" s="292"/>
      <c r="AD2080" s="77"/>
      <c r="AE2080" s="77"/>
      <c r="AF2080" s="72"/>
      <c r="AG2080" s="45">
        <v>614.0</v>
      </c>
      <c r="AH2080" s="79"/>
      <c r="AI2080" s="80"/>
      <c r="AJ2080" s="80"/>
      <c r="AK2080" s="80"/>
      <c r="AL2080" s="14"/>
      <c r="AM2080" s="16" t="str">
        <f t="shared" si="10"/>
        <v>{s:'637143', v:614 , c:'放デイ７・定超・未計画２・'},</v>
      </c>
      <c r="AN2080" s="16"/>
    </row>
    <row r="2081" ht="16.5" customHeight="1">
      <c r="A2081" s="29">
        <v>63.0</v>
      </c>
      <c r="B2081" s="30">
        <v>7144.0</v>
      </c>
      <c r="C2081" s="31">
        <v>2079.0</v>
      </c>
      <c r="D2081" s="32" t="s">
        <v>2275</v>
      </c>
      <c r="E2081" s="87"/>
      <c r="F2081" s="331"/>
      <c r="G2081" s="94"/>
      <c r="H2081" s="113"/>
      <c r="I2081" s="8"/>
      <c r="J2081" s="54"/>
      <c r="K2081" s="69"/>
      <c r="L2081" s="65"/>
      <c r="M2081" s="65"/>
      <c r="N2081" s="98"/>
      <c r="O2081" s="293"/>
      <c r="P2081" s="98"/>
      <c r="Q2081" s="66"/>
      <c r="R2081" s="78"/>
      <c r="S2081" s="110"/>
      <c r="T2081" s="22"/>
      <c r="U2081" s="22"/>
      <c r="V2081" s="22"/>
      <c r="W2081" s="330"/>
      <c r="X2081" s="56"/>
      <c r="Y2081" s="72"/>
      <c r="Z2081" s="73" t="s">
        <v>20</v>
      </c>
      <c r="AA2081" s="74" t="s">
        <v>21</v>
      </c>
      <c r="AB2081" s="75">
        <v>0.85</v>
      </c>
      <c r="AC2081" s="288"/>
      <c r="AD2081" s="43"/>
      <c r="AE2081" s="43"/>
      <c r="AF2081" s="44"/>
      <c r="AG2081" s="45">
        <v>522.0</v>
      </c>
      <c r="AH2081" s="79"/>
      <c r="AI2081" s="80"/>
      <c r="AJ2081" s="80"/>
      <c r="AK2081" s="80"/>
      <c r="AL2081" s="14"/>
      <c r="AM2081" s="16" t="str">
        <f t="shared" si="10"/>
        <v>{s:'637144', v:522 , c:'放デイ７・定超・未計画２・評減・'},</v>
      </c>
      <c r="AN2081" s="16"/>
    </row>
    <row r="2082" ht="16.5" customHeight="1">
      <c r="A2082" s="29">
        <v>63.0</v>
      </c>
      <c r="B2082" s="30">
        <v>7145.0</v>
      </c>
      <c r="C2082" s="31">
        <v>2080.0</v>
      </c>
      <c r="D2082" s="32" t="s">
        <v>2276</v>
      </c>
      <c r="E2082" s="69"/>
      <c r="F2082" s="150"/>
      <c r="G2082" s="94"/>
      <c r="H2082" s="113"/>
      <c r="I2082" s="8"/>
      <c r="J2082" s="54"/>
      <c r="K2082" s="69"/>
      <c r="L2082" s="65"/>
      <c r="M2082" s="65"/>
      <c r="N2082" s="98"/>
      <c r="O2082" s="293"/>
      <c r="P2082" s="98"/>
      <c r="Q2082" s="66"/>
      <c r="R2082" s="96"/>
      <c r="S2082" s="96"/>
      <c r="T2082" s="7"/>
      <c r="U2082" s="7"/>
      <c r="V2082" s="7"/>
      <c r="W2082" s="327"/>
      <c r="X2082" s="41"/>
      <c r="Y2082" s="68"/>
      <c r="Z2082" s="43"/>
      <c r="AA2082" s="43"/>
      <c r="AB2082" s="44"/>
      <c r="AC2082" s="82" t="s">
        <v>30</v>
      </c>
      <c r="AD2082" s="41">
        <v>5.0</v>
      </c>
      <c r="AE2082" s="41"/>
      <c r="AF2082" s="151" t="s">
        <v>31</v>
      </c>
      <c r="AG2082" s="45">
        <v>1223.0</v>
      </c>
      <c r="AH2082" s="79"/>
      <c r="AI2082" s="80"/>
      <c r="AJ2082" s="80"/>
      <c r="AK2082" s="80"/>
      <c r="AL2082" s="14"/>
      <c r="AM2082" s="16" t="str">
        <f t="shared" si="10"/>
        <v>{s:'637145', v:1223 , c:'放デイ７・定超・拘減・'},</v>
      </c>
      <c r="AN2082" s="16"/>
    </row>
    <row r="2083" ht="16.5" customHeight="1">
      <c r="A2083" s="29">
        <v>63.0</v>
      </c>
      <c r="B2083" s="30">
        <v>7146.0</v>
      </c>
      <c r="C2083" s="31">
        <v>2081.0</v>
      </c>
      <c r="D2083" s="32" t="s">
        <v>2277</v>
      </c>
      <c r="E2083" s="69"/>
      <c r="F2083" s="150"/>
      <c r="G2083" s="94"/>
      <c r="H2083" s="113"/>
      <c r="I2083" s="8"/>
      <c r="J2083" s="54"/>
      <c r="K2083" s="69"/>
      <c r="L2083" s="65"/>
      <c r="M2083" s="65"/>
      <c r="N2083" s="98"/>
      <c r="O2083" s="293"/>
      <c r="P2083" s="98"/>
      <c r="Q2083" s="66"/>
      <c r="R2083" s="115"/>
      <c r="S2083" s="115"/>
      <c r="T2083" s="22"/>
      <c r="U2083" s="22"/>
      <c r="V2083" s="22"/>
      <c r="W2083" s="330"/>
      <c r="X2083" s="56"/>
      <c r="Y2083" s="72"/>
      <c r="Z2083" s="59" t="s">
        <v>20</v>
      </c>
      <c r="AA2083" s="41" t="s">
        <v>21</v>
      </c>
      <c r="AB2083" s="86">
        <v>0.85</v>
      </c>
      <c r="AC2083" s="87"/>
      <c r="AD2083" s="83"/>
      <c r="AE2083" s="83"/>
      <c r="AF2083" s="84"/>
      <c r="AG2083" s="45">
        <v>1039.0</v>
      </c>
      <c r="AH2083" s="79"/>
      <c r="AI2083" s="80"/>
      <c r="AJ2083" s="80"/>
      <c r="AK2083" s="80"/>
      <c r="AL2083" s="14"/>
      <c r="AM2083" s="16" t="str">
        <f t="shared" si="10"/>
        <v>{s:'637146', v:1039 , c:'放デイ７・定超・評減・拘減・'},</v>
      </c>
      <c r="AN2083" s="16"/>
    </row>
    <row r="2084" ht="16.5" customHeight="1">
      <c r="A2084" s="29">
        <v>63.0</v>
      </c>
      <c r="B2084" s="30">
        <v>7147.0</v>
      </c>
      <c r="C2084" s="31">
        <v>2082.0</v>
      </c>
      <c r="D2084" s="32" t="s">
        <v>2278</v>
      </c>
      <c r="E2084" s="69"/>
      <c r="F2084" s="150"/>
      <c r="G2084" s="94"/>
      <c r="H2084" s="113"/>
      <c r="I2084" s="8"/>
      <c r="J2084" s="54"/>
      <c r="K2084" s="69"/>
      <c r="L2084" s="65"/>
      <c r="M2084" s="65"/>
      <c r="N2084" s="98"/>
      <c r="O2084" s="293"/>
      <c r="P2084" s="98"/>
      <c r="Q2084" s="66"/>
      <c r="R2084" s="33" t="s">
        <v>23</v>
      </c>
      <c r="S2084" s="124" t="s">
        <v>24</v>
      </c>
      <c r="T2084" s="7"/>
      <c r="U2084" s="7"/>
      <c r="V2084" s="7"/>
      <c r="W2084" s="327"/>
      <c r="X2084" s="41" t="s">
        <v>21</v>
      </c>
      <c r="Y2084" s="68">
        <v>0.7</v>
      </c>
      <c r="Z2084" s="88"/>
      <c r="AA2084" s="88"/>
      <c r="AB2084" s="89"/>
      <c r="AC2084" s="87"/>
      <c r="AD2084" s="90"/>
      <c r="AE2084" s="90"/>
      <c r="AF2084" s="91"/>
      <c r="AG2084" s="45">
        <v>855.0</v>
      </c>
      <c r="AH2084" s="79"/>
      <c r="AI2084" s="80"/>
      <c r="AJ2084" s="80"/>
      <c r="AK2084" s="80"/>
      <c r="AL2084" s="14"/>
      <c r="AM2084" s="16" t="str">
        <f t="shared" si="10"/>
        <v>{s:'637147', v:855 , c:'放デイ７・定超・未計画・拘減・'},</v>
      </c>
      <c r="AN2084" s="16"/>
    </row>
    <row r="2085" ht="16.5" customHeight="1">
      <c r="A2085" s="29">
        <v>63.0</v>
      </c>
      <c r="B2085" s="30">
        <v>7148.0</v>
      </c>
      <c r="C2085" s="31">
        <v>2083.0</v>
      </c>
      <c r="D2085" s="32" t="s">
        <v>2279</v>
      </c>
      <c r="E2085" s="69"/>
      <c r="F2085" s="150"/>
      <c r="G2085" s="94"/>
      <c r="H2085" s="113"/>
      <c r="I2085" s="8"/>
      <c r="J2085" s="54"/>
      <c r="K2085" s="69"/>
      <c r="L2085" s="65"/>
      <c r="M2085" s="65"/>
      <c r="N2085" s="98"/>
      <c r="O2085" s="293"/>
      <c r="P2085" s="98"/>
      <c r="Q2085" s="66"/>
      <c r="R2085" s="70"/>
      <c r="S2085" s="110"/>
      <c r="T2085" s="22"/>
      <c r="U2085" s="22"/>
      <c r="V2085" s="22"/>
      <c r="W2085" s="330"/>
      <c r="X2085" s="56"/>
      <c r="Y2085" s="72"/>
      <c r="Z2085" s="73" t="s">
        <v>20</v>
      </c>
      <c r="AA2085" s="74" t="s">
        <v>21</v>
      </c>
      <c r="AB2085" s="92">
        <v>0.85</v>
      </c>
      <c r="AC2085" s="87"/>
      <c r="AD2085" s="90"/>
      <c r="AE2085" s="90"/>
      <c r="AF2085" s="91"/>
      <c r="AG2085" s="45">
        <v>726.0</v>
      </c>
      <c r="AH2085" s="79"/>
      <c r="AI2085" s="80"/>
      <c r="AJ2085" s="80"/>
      <c r="AK2085" s="80"/>
      <c r="AL2085" s="14"/>
      <c r="AM2085" s="16" t="str">
        <f t="shared" si="10"/>
        <v>{s:'637148', v:726 , c:'放デイ７・定超・未計画・評減・拘減・'},</v>
      </c>
      <c r="AN2085" s="16"/>
    </row>
    <row r="2086" ht="16.5" customHeight="1">
      <c r="A2086" s="29">
        <v>63.0</v>
      </c>
      <c r="B2086" s="30">
        <v>7149.0</v>
      </c>
      <c r="C2086" s="31">
        <v>2084.0</v>
      </c>
      <c r="D2086" s="32" t="s">
        <v>2280</v>
      </c>
      <c r="E2086" s="69"/>
      <c r="F2086" s="150"/>
      <c r="G2086" s="94"/>
      <c r="H2086" s="113"/>
      <c r="I2086" s="8"/>
      <c r="J2086" s="54"/>
      <c r="K2086" s="69"/>
      <c r="L2086" s="65"/>
      <c r="M2086" s="65"/>
      <c r="N2086" s="98"/>
      <c r="O2086" s="293"/>
      <c r="P2086" s="98"/>
      <c r="Q2086" s="66"/>
      <c r="R2086" s="70"/>
      <c r="S2086" s="96" t="s">
        <v>27</v>
      </c>
      <c r="T2086" s="7"/>
      <c r="U2086" s="7"/>
      <c r="V2086" s="7"/>
      <c r="W2086" s="327"/>
      <c r="X2086" s="41" t="s">
        <v>21</v>
      </c>
      <c r="Y2086" s="68">
        <v>0.5</v>
      </c>
      <c r="Z2086" s="77"/>
      <c r="AA2086" s="77"/>
      <c r="AB2086" s="72"/>
      <c r="AC2086" s="87"/>
      <c r="AD2086" s="90"/>
      <c r="AE2086" s="90"/>
      <c r="AF2086" s="91"/>
      <c r="AG2086" s="45">
        <v>609.0</v>
      </c>
      <c r="AH2086" s="79"/>
      <c r="AI2086" s="80"/>
      <c r="AJ2086" s="80"/>
      <c r="AK2086" s="80"/>
      <c r="AL2086" s="14"/>
      <c r="AM2086" s="16" t="str">
        <f t="shared" si="10"/>
        <v>{s:'637149', v:609 , c:'放デイ７・定超・未計画２・拘減・'},</v>
      </c>
      <c r="AN2086" s="16"/>
    </row>
    <row r="2087" ht="16.5" customHeight="1">
      <c r="A2087" s="29">
        <v>63.0</v>
      </c>
      <c r="B2087" s="30">
        <v>7150.0</v>
      </c>
      <c r="C2087" s="31">
        <v>2085.0</v>
      </c>
      <c r="D2087" s="32" t="s">
        <v>2281</v>
      </c>
      <c r="E2087" s="69"/>
      <c r="F2087" s="150"/>
      <c r="G2087" s="94"/>
      <c r="H2087" s="113"/>
      <c r="I2087" s="8"/>
      <c r="J2087" s="54"/>
      <c r="K2087" s="69"/>
      <c r="L2087" s="65"/>
      <c r="M2087" s="65"/>
      <c r="N2087" s="98"/>
      <c r="O2087" s="293"/>
      <c r="P2087" s="98"/>
      <c r="Q2087" s="66"/>
      <c r="R2087" s="78"/>
      <c r="S2087" s="115"/>
      <c r="T2087" s="22"/>
      <c r="U2087" s="22"/>
      <c r="V2087" s="22"/>
      <c r="W2087" s="330"/>
      <c r="X2087" s="56"/>
      <c r="Y2087" s="72"/>
      <c r="Z2087" s="73" t="s">
        <v>20</v>
      </c>
      <c r="AA2087" s="74" t="s">
        <v>21</v>
      </c>
      <c r="AB2087" s="92">
        <v>0.85</v>
      </c>
      <c r="AC2087" s="93"/>
      <c r="AD2087" s="77"/>
      <c r="AE2087" s="77"/>
      <c r="AF2087" s="72"/>
      <c r="AG2087" s="45">
        <v>517.0</v>
      </c>
      <c r="AH2087" s="79"/>
      <c r="AI2087" s="80"/>
      <c r="AJ2087" s="80"/>
      <c r="AK2087" s="80"/>
      <c r="AL2087" s="14"/>
      <c r="AM2087" s="16" t="str">
        <f t="shared" si="10"/>
        <v>{s:'637150', v:517 , c:'放デイ７・定超・未計画２・評減・拘減・'},</v>
      </c>
      <c r="AN2087" s="16"/>
    </row>
    <row r="2088" ht="16.5" customHeight="1">
      <c r="A2088" s="29">
        <v>63.0</v>
      </c>
      <c r="B2088" s="30">
        <v>8341.0</v>
      </c>
      <c r="C2088" s="31">
        <v>2086.0</v>
      </c>
      <c r="D2088" s="32" t="s">
        <v>2282</v>
      </c>
      <c r="E2088" s="69"/>
      <c r="F2088" s="150"/>
      <c r="G2088" s="82" t="s">
        <v>773</v>
      </c>
      <c r="H2088" s="152"/>
      <c r="I2088" s="152"/>
      <c r="J2088" s="153"/>
      <c r="K2088" s="94"/>
      <c r="L2088" s="8"/>
      <c r="M2088" s="53"/>
      <c r="N2088" s="8"/>
      <c r="O2088" s="52"/>
      <c r="P2088" s="8"/>
      <c r="Q2088" s="54"/>
      <c r="R2088" s="287"/>
      <c r="S2088" s="287"/>
      <c r="T2088" s="7"/>
      <c r="U2088" s="7"/>
      <c r="V2088" s="7"/>
      <c r="W2088" s="327"/>
      <c r="X2088" s="41"/>
      <c r="Y2088" s="42"/>
      <c r="Z2088" s="43"/>
      <c r="AA2088" s="43"/>
      <c r="AB2088" s="43"/>
      <c r="AC2088" s="288"/>
      <c r="AD2088" s="43"/>
      <c r="AE2088" s="43"/>
      <c r="AF2088" s="44"/>
      <c r="AG2088" s="45">
        <v>1026.0</v>
      </c>
      <c r="AH2088" s="79"/>
      <c r="AI2088" s="80"/>
      <c r="AJ2088" s="80"/>
      <c r="AK2088" s="80"/>
      <c r="AL2088" s="14"/>
      <c r="AM2088" s="16" t="str">
        <f t="shared" si="10"/>
        <v>{s:'638341', v:1026 , c:'放デイ８・定超・'},</v>
      </c>
      <c r="AN2088" s="16"/>
    </row>
    <row r="2089" ht="16.5" customHeight="1">
      <c r="A2089" s="29">
        <v>63.0</v>
      </c>
      <c r="B2089" s="30">
        <v>7151.0</v>
      </c>
      <c r="C2089" s="31">
        <v>2087.0</v>
      </c>
      <c r="D2089" s="32" t="s">
        <v>2283</v>
      </c>
      <c r="E2089" s="69"/>
      <c r="F2089" s="150"/>
      <c r="G2089" s="87"/>
      <c r="H2089" s="50" t="str">
        <f>'30放課後等デイ(基本１)'!G2099</f>
        <v/>
      </c>
      <c r="I2089" s="8" t="s">
        <v>9</v>
      </c>
      <c r="J2089" s="95"/>
      <c r="K2089" s="94"/>
      <c r="L2089" s="8"/>
      <c r="M2089" s="53"/>
      <c r="N2089" s="8"/>
      <c r="O2089" s="52"/>
      <c r="P2089" s="8"/>
      <c r="Q2089" s="54"/>
      <c r="R2089" s="290"/>
      <c r="S2089" s="290"/>
      <c r="T2089" s="22"/>
      <c r="U2089" s="22"/>
      <c r="V2089" s="22"/>
      <c r="W2089" s="330"/>
      <c r="X2089" s="56"/>
      <c r="Y2089" s="58"/>
      <c r="Z2089" s="59" t="s">
        <v>20</v>
      </c>
      <c r="AA2089" s="41" t="s">
        <v>21</v>
      </c>
      <c r="AB2089" s="60">
        <v>0.85</v>
      </c>
      <c r="AC2089" s="288"/>
      <c r="AD2089" s="43"/>
      <c r="AE2089" s="43"/>
      <c r="AF2089" s="44"/>
      <c r="AG2089" s="45">
        <v>872.0</v>
      </c>
      <c r="AH2089" s="79"/>
      <c r="AI2089" s="80"/>
      <c r="AJ2089" s="80"/>
      <c r="AK2089" s="80"/>
      <c r="AL2089" s="14"/>
      <c r="AM2089" s="16" t="str">
        <f t="shared" si="10"/>
        <v>{s:'637151', v:872 , c:'放デイ８・定超・評減・'},</v>
      </c>
      <c r="AN2089" s="16"/>
    </row>
    <row r="2090" ht="16.5" customHeight="1">
      <c r="A2090" s="29">
        <v>63.0</v>
      </c>
      <c r="B2090" s="30">
        <v>8342.0</v>
      </c>
      <c r="C2090" s="31">
        <v>2088.0</v>
      </c>
      <c r="D2090" s="32" t="s">
        <v>2284</v>
      </c>
      <c r="E2090" s="69"/>
      <c r="F2090" s="150"/>
      <c r="G2090" s="87"/>
      <c r="H2090" s="8"/>
      <c r="I2090" s="8"/>
      <c r="J2090" s="54"/>
      <c r="K2090" s="69"/>
      <c r="L2090" s="65"/>
      <c r="M2090" s="65"/>
      <c r="N2090" s="98"/>
      <c r="O2090" s="293"/>
      <c r="P2090" s="98"/>
      <c r="Q2090" s="66"/>
      <c r="R2090" s="33" t="s">
        <v>23</v>
      </c>
      <c r="S2090" s="124" t="s">
        <v>24</v>
      </c>
      <c r="T2090" s="7"/>
      <c r="U2090" s="7"/>
      <c r="V2090" s="7"/>
      <c r="W2090" s="327"/>
      <c r="X2090" s="41" t="s">
        <v>21</v>
      </c>
      <c r="Y2090" s="68">
        <v>0.7</v>
      </c>
      <c r="Z2090" s="88"/>
      <c r="AA2090" s="88"/>
      <c r="AB2090" s="88"/>
      <c r="AC2090" s="297"/>
      <c r="AD2090" s="88"/>
      <c r="AE2090" s="88"/>
      <c r="AF2090" s="89"/>
      <c r="AG2090" s="45">
        <v>718.0</v>
      </c>
      <c r="AH2090" s="79"/>
      <c r="AI2090" s="80"/>
      <c r="AJ2090" s="80"/>
      <c r="AK2090" s="80"/>
      <c r="AL2090" s="14"/>
      <c r="AM2090" s="16" t="str">
        <f t="shared" si="10"/>
        <v>{s:'638342', v:718 , c:'放デイ８・定超・未計画・'},</v>
      </c>
      <c r="AN2090" s="16"/>
    </row>
    <row r="2091" ht="16.5" customHeight="1">
      <c r="A2091" s="29">
        <v>63.0</v>
      </c>
      <c r="B2091" s="30">
        <v>7152.0</v>
      </c>
      <c r="C2091" s="31">
        <v>2089.0</v>
      </c>
      <c r="D2091" s="32" t="s">
        <v>2285</v>
      </c>
      <c r="E2091" s="69"/>
      <c r="F2091" s="150"/>
      <c r="G2091" s="87"/>
      <c r="H2091" s="113"/>
      <c r="I2091" s="8"/>
      <c r="J2091" s="54"/>
      <c r="K2091" s="69"/>
      <c r="L2091" s="65"/>
      <c r="M2091" s="65"/>
      <c r="N2091" s="98"/>
      <c r="O2091" s="293"/>
      <c r="P2091" s="98"/>
      <c r="Q2091" s="66"/>
      <c r="R2091" s="70"/>
      <c r="S2091" s="110"/>
      <c r="T2091" s="22"/>
      <c r="U2091" s="22"/>
      <c r="V2091" s="22"/>
      <c r="W2091" s="330"/>
      <c r="X2091" s="56"/>
      <c r="Y2091" s="72"/>
      <c r="Z2091" s="73" t="s">
        <v>20</v>
      </c>
      <c r="AA2091" s="74" t="s">
        <v>21</v>
      </c>
      <c r="AB2091" s="75">
        <v>0.85</v>
      </c>
      <c r="AC2091" s="288"/>
      <c r="AD2091" s="43"/>
      <c r="AE2091" s="43"/>
      <c r="AF2091" s="44"/>
      <c r="AG2091" s="45">
        <v>610.0</v>
      </c>
      <c r="AH2091" s="79"/>
      <c r="AI2091" s="80"/>
      <c r="AJ2091" s="80"/>
      <c r="AK2091" s="80"/>
      <c r="AL2091" s="14"/>
      <c r="AM2091" s="16" t="str">
        <f t="shared" si="10"/>
        <v>{s:'637152', v:610 , c:'放デイ８・定超・未計画・評減・'},</v>
      </c>
      <c r="AN2091" s="16"/>
    </row>
    <row r="2092" ht="16.5" customHeight="1">
      <c r="A2092" s="29">
        <v>63.0</v>
      </c>
      <c r="B2092" s="30">
        <v>7153.0</v>
      </c>
      <c r="C2092" s="31">
        <v>2090.0</v>
      </c>
      <c r="D2092" s="32" t="s">
        <v>2286</v>
      </c>
      <c r="E2092" s="69"/>
      <c r="F2092" s="150"/>
      <c r="G2092" s="94"/>
      <c r="H2092" s="113"/>
      <c r="I2092" s="8"/>
      <c r="J2092" s="54"/>
      <c r="K2092" s="69"/>
      <c r="L2092" s="65"/>
      <c r="M2092" s="65"/>
      <c r="N2092" s="98"/>
      <c r="O2092" s="293"/>
      <c r="P2092" s="98"/>
      <c r="Q2092" s="66"/>
      <c r="R2092" s="70"/>
      <c r="S2092" s="124" t="s">
        <v>27</v>
      </c>
      <c r="T2092" s="7"/>
      <c r="U2092" s="7"/>
      <c r="V2092" s="7"/>
      <c r="W2092" s="327"/>
      <c r="X2092" s="41" t="s">
        <v>21</v>
      </c>
      <c r="Y2092" s="68">
        <v>0.5</v>
      </c>
      <c r="Z2092" s="77"/>
      <c r="AA2092" s="77"/>
      <c r="AB2092" s="77"/>
      <c r="AC2092" s="292"/>
      <c r="AD2092" s="77"/>
      <c r="AE2092" s="77"/>
      <c r="AF2092" s="72"/>
      <c r="AG2092" s="45">
        <v>513.0</v>
      </c>
      <c r="AH2092" s="79"/>
      <c r="AI2092" s="80"/>
      <c r="AJ2092" s="80"/>
      <c r="AK2092" s="80"/>
      <c r="AL2092" s="14"/>
      <c r="AM2092" s="16" t="str">
        <f t="shared" si="10"/>
        <v>{s:'637153', v:513 , c:'放デイ８・定超・未計画２・'},</v>
      </c>
      <c r="AN2092" s="16"/>
    </row>
    <row r="2093" ht="16.5" customHeight="1">
      <c r="A2093" s="29">
        <v>63.0</v>
      </c>
      <c r="B2093" s="30">
        <v>7154.0</v>
      </c>
      <c r="C2093" s="31">
        <v>2091.0</v>
      </c>
      <c r="D2093" s="32" t="s">
        <v>2287</v>
      </c>
      <c r="E2093" s="69"/>
      <c r="F2093" s="150"/>
      <c r="G2093" s="94"/>
      <c r="H2093" s="113"/>
      <c r="I2093" s="8"/>
      <c r="J2093" s="54"/>
      <c r="K2093" s="69"/>
      <c r="L2093" s="65"/>
      <c r="M2093" s="65"/>
      <c r="N2093" s="98"/>
      <c r="O2093" s="293"/>
      <c r="P2093" s="98"/>
      <c r="Q2093" s="66"/>
      <c r="R2093" s="78"/>
      <c r="S2093" s="110"/>
      <c r="T2093" s="22"/>
      <c r="U2093" s="22"/>
      <c r="V2093" s="22"/>
      <c r="W2093" s="330"/>
      <c r="X2093" s="56"/>
      <c r="Y2093" s="72"/>
      <c r="Z2093" s="73" t="s">
        <v>20</v>
      </c>
      <c r="AA2093" s="74" t="s">
        <v>21</v>
      </c>
      <c r="AB2093" s="75">
        <v>0.85</v>
      </c>
      <c r="AC2093" s="288"/>
      <c r="AD2093" s="43"/>
      <c r="AE2093" s="43"/>
      <c r="AF2093" s="44"/>
      <c r="AG2093" s="45">
        <v>436.0</v>
      </c>
      <c r="AH2093" s="79"/>
      <c r="AI2093" s="80"/>
      <c r="AJ2093" s="80"/>
      <c r="AK2093" s="80"/>
      <c r="AL2093" s="14"/>
      <c r="AM2093" s="16" t="str">
        <f t="shared" si="10"/>
        <v>{s:'637154', v:436 , c:'放デイ８・定超・未計画２・評減・'},</v>
      </c>
      <c r="AN2093" s="16"/>
    </row>
    <row r="2094" ht="16.5" customHeight="1">
      <c r="A2094" s="29">
        <v>63.0</v>
      </c>
      <c r="B2094" s="30">
        <v>7155.0</v>
      </c>
      <c r="C2094" s="31">
        <v>2092.0</v>
      </c>
      <c r="D2094" s="32" t="s">
        <v>2288</v>
      </c>
      <c r="E2094" s="69"/>
      <c r="F2094" s="150"/>
      <c r="G2094" s="94"/>
      <c r="H2094" s="113"/>
      <c r="I2094" s="8"/>
      <c r="J2094" s="54"/>
      <c r="K2094" s="69"/>
      <c r="L2094" s="65"/>
      <c r="M2094" s="65"/>
      <c r="N2094" s="98"/>
      <c r="O2094" s="293"/>
      <c r="P2094" s="98"/>
      <c r="Q2094" s="66"/>
      <c r="R2094" s="96"/>
      <c r="S2094" s="96"/>
      <c r="T2094" s="7"/>
      <c r="U2094" s="7"/>
      <c r="V2094" s="7"/>
      <c r="W2094" s="327"/>
      <c r="X2094" s="41"/>
      <c r="Y2094" s="68"/>
      <c r="Z2094" s="43"/>
      <c r="AA2094" s="43"/>
      <c r="AB2094" s="44"/>
      <c r="AC2094" s="82" t="s">
        <v>30</v>
      </c>
      <c r="AD2094" s="41">
        <v>5.0</v>
      </c>
      <c r="AE2094" s="41"/>
      <c r="AF2094" s="151" t="s">
        <v>31</v>
      </c>
      <c r="AG2094" s="45">
        <v>1021.0</v>
      </c>
      <c r="AH2094" s="79"/>
      <c r="AI2094" s="80"/>
      <c r="AJ2094" s="80"/>
      <c r="AK2094" s="80"/>
      <c r="AL2094" s="14"/>
      <c r="AM2094" s="16" t="str">
        <f t="shared" si="10"/>
        <v>{s:'637155', v:1021 , c:'放デイ８・定超・拘減・'},</v>
      </c>
      <c r="AN2094" s="16"/>
    </row>
    <row r="2095" ht="16.5" customHeight="1">
      <c r="A2095" s="29">
        <v>63.0</v>
      </c>
      <c r="B2095" s="30">
        <v>7156.0</v>
      </c>
      <c r="C2095" s="31">
        <v>2093.0</v>
      </c>
      <c r="D2095" s="32" t="s">
        <v>2289</v>
      </c>
      <c r="E2095" s="69"/>
      <c r="F2095" s="150"/>
      <c r="G2095" s="94"/>
      <c r="H2095" s="113"/>
      <c r="I2095" s="8"/>
      <c r="J2095" s="54"/>
      <c r="K2095" s="69"/>
      <c r="L2095" s="65"/>
      <c r="M2095" s="65"/>
      <c r="N2095" s="98"/>
      <c r="O2095" s="293"/>
      <c r="P2095" s="98"/>
      <c r="Q2095" s="66"/>
      <c r="R2095" s="115"/>
      <c r="S2095" s="115"/>
      <c r="T2095" s="22"/>
      <c r="U2095" s="22"/>
      <c r="V2095" s="22"/>
      <c r="W2095" s="330"/>
      <c r="X2095" s="56"/>
      <c r="Y2095" s="72"/>
      <c r="Z2095" s="59" t="s">
        <v>20</v>
      </c>
      <c r="AA2095" s="41" t="s">
        <v>21</v>
      </c>
      <c r="AB2095" s="86">
        <v>0.85</v>
      </c>
      <c r="AC2095" s="87"/>
      <c r="AD2095" s="83"/>
      <c r="AE2095" s="83"/>
      <c r="AF2095" s="84"/>
      <c r="AG2095" s="45">
        <v>867.0</v>
      </c>
      <c r="AH2095" s="79"/>
      <c r="AI2095" s="80"/>
      <c r="AJ2095" s="80"/>
      <c r="AK2095" s="80"/>
      <c r="AL2095" s="14"/>
      <c r="AM2095" s="16" t="str">
        <f t="shared" si="10"/>
        <v>{s:'637156', v:867 , c:'放デイ８・定超・評減・拘減・'},</v>
      </c>
      <c r="AN2095" s="16"/>
    </row>
    <row r="2096" ht="16.5" customHeight="1">
      <c r="A2096" s="29">
        <v>63.0</v>
      </c>
      <c r="B2096" s="30">
        <v>7157.0</v>
      </c>
      <c r="C2096" s="31">
        <v>2094.0</v>
      </c>
      <c r="D2096" s="32" t="s">
        <v>2290</v>
      </c>
      <c r="E2096" s="69"/>
      <c r="F2096" s="150"/>
      <c r="G2096" s="94"/>
      <c r="H2096" s="113"/>
      <c r="I2096" s="8"/>
      <c r="J2096" s="54"/>
      <c r="K2096" s="69"/>
      <c r="L2096" s="65"/>
      <c r="M2096" s="65"/>
      <c r="N2096" s="98"/>
      <c r="O2096" s="293"/>
      <c r="P2096" s="98"/>
      <c r="Q2096" s="66"/>
      <c r="R2096" s="33" t="s">
        <v>23</v>
      </c>
      <c r="S2096" s="124" t="s">
        <v>24</v>
      </c>
      <c r="T2096" s="7"/>
      <c r="U2096" s="7"/>
      <c r="V2096" s="7"/>
      <c r="W2096" s="327"/>
      <c r="X2096" s="41" t="s">
        <v>21</v>
      </c>
      <c r="Y2096" s="68">
        <v>0.7</v>
      </c>
      <c r="Z2096" s="88"/>
      <c r="AA2096" s="88"/>
      <c r="AB2096" s="89"/>
      <c r="AC2096" s="87"/>
      <c r="AD2096" s="90"/>
      <c r="AE2096" s="90"/>
      <c r="AF2096" s="91"/>
      <c r="AG2096" s="45">
        <v>713.0</v>
      </c>
      <c r="AH2096" s="79"/>
      <c r="AI2096" s="80"/>
      <c r="AJ2096" s="80"/>
      <c r="AK2096" s="80"/>
      <c r="AL2096" s="14"/>
      <c r="AM2096" s="16" t="str">
        <f t="shared" si="10"/>
        <v>{s:'637157', v:713 , c:'放デイ８・定超・未計画・拘減・'},</v>
      </c>
      <c r="AN2096" s="16"/>
    </row>
    <row r="2097" ht="16.5" customHeight="1">
      <c r="A2097" s="29">
        <v>63.0</v>
      </c>
      <c r="B2097" s="30">
        <v>7158.0</v>
      </c>
      <c r="C2097" s="31">
        <v>2095.0</v>
      </c>
      <c r="D2097" s="32" t="s">
        <v>2291</v>
      </c>
      <c r="E2097" s="69"/>
      <c r="F2097" s="150"/>
      <c r="G2097" s="94"/>
      <c r="H2097" s="113"/>
      <c r="I2097" s="8"/>
      <c r="J2097" s="54"/>
      <c r="K2097" s="69"/>
      <c r="L2097" s="65"/>
      <c r="M2097" s="65"/>
      <c r="N2097" s="98"/>
      <c r="O2097" s="293"/>
      <c r="P2097" s="98"/>
      <c r="Q2097" s="66"/>
      <c r="R2097" s="70"/>
      <c r="S2097" s="110"/>
      <c r="T2097" s="22"/>
      <c r="U2097" s="22"/>
      <c r="V2097" s="22"/>
      <c r="W2097" s="330"/>
      <c r="X2097" s="56"/>
      <c r="Y2097" s="72"/>
      <c r="Z2097" s="73" t="s">
        <v>20</v>
      </c>
      <c r="AA2097" s="74" t="s">
        <v>21</v>
      </c>
      <c r="AB2097" s="92">
        <v>0.85</v>
      </c>
      <c r="AC2097" s="87"/>
      <c r="AD2097" s="90"/>
      <c r="AE2097" s="90"/>
      <c r="AF2097" s="91"/>
      <c r="AG2097" s="45">
        <v>605.0</v>
      </c>
      <c r="AH2097" s="79"/>
      <c r="AI2097" s="80"/>
      <c r="AJ2097" s="80"/>
      <c r="AK2097" s="80"/>
      <c r="AL2097" s="14"/>
      <c r="AM2097" s="16" t="str">
        <f t="shared" si="10"/>
        <v>{s:'637158', v:605 , c:'放デイ８・定超・未計画・評減・拘減・'},</v>
      </c>
      <c r="AN2097" s="16"/>
    </row>
    <row r="2098" ht="16.5" customHeight="1">
      <c r="A2098" s="29">
        <v>63.0</v>
      </c>
      <c r="B2098" s="30">
        <v>7159.0</v>
      </c>
      <c r="C2098" s="31">
        <v>2096.0</v>
      </c>
      <c r="D2098" s="32" t="s">
        <v>2292</v>
      </c>
      <c r="E2098" s="69"/>
      <c r="F2098" s="150"/>
      <c r="G2098" s="94"/>
      <c r="H2098" s="113"/>
      <c r="I2098" s="8"/>
      <c r="J2098" s="54"/>
      <c r="K2098" s="69"/>
      <c r="L2098" s="65"/>
      <c r="M2098" s="65"/>
      <c r="N2098" s="98"/>
      <c r="O2098" s="293"/>
      <c r="P2098" s="98"/>
      <c r="Q2098" s="66"/>
      <c r="R2098" s="70"/>
      <c r="S2098" s="96" t="s">
        <v>27</v>
      </c>
      <c r="T2098" s="7"/>
      <c r="U2098" s="7"/>
      <c r="V2098" s="7"/>
      <c r="W2098" s="327"/>
      <c r="X2098" s="41" t="s">
        <v>21</v>
      </c>
      <c r="Y2098" s="68">
        <v>0.5</v>
      </c>
      <c r="Z2098" s="77"/>
      <c r="AA2098" s="77"/>
      <c r="AB2098" s="72"/>
      <c r="AC2098" s="87"/>
      <c r="AD2098" s="90"/>
      <c r="AE2098" s="90"/>
      <c r="AF2098" s="91"/>
      <c r="AG2098" s="45">
        <v>508.0</v>
      </c>
      <c r="AH2098" s="79"/>
      <c r="AI2098" s="80"/>
      <c r="AJ2098" s="80"/>
      <c r="AK2098" s="80"/>
      <c r="AL2098" s="14"/>
      <c r="AM2098" s="16" t="str">
        <f t="shared" si="10"/>
        <v>{s:'637159', v:508 , c:'放デイ８・定超・未計画２・拘減・'},</v>
      </c>
      <c r="AN2098" s="16"/>
    </row>
    <row r="2099" ht="16.5" customHeight="1">
      <c r="A2099" s="29">
        <v>63.0</v>
      </c>
      <c r="B2099" s="30">
        <v>7160.0</v>
      </c>
      <c r="C2099" s="31">
        <v>2097.0</v>
      </c>
      <c r="D2099" s="32" t="s">
        <v>2293</v>
      </c>
      <c r="E2099" s="69"/>
      <c r="F2099" s="150"/>
      <c r="G2099" s="94"/>
      <c r="H2099" s="113"/>
      <c r="I2099" s="8"/>
      <c r="J2099" s="54"/>
      <c r="K2099" s="69"/>
      <c r="L2099" s="65"/>
      <c r="M2099" s="65"/>
      <c r="N2099" s="98"/>
      <c r="O2099" s="293"/>
      <c r="P2099" s="98"/>
      <c r="Q2099" s="66"/>
      <c r="R2099" s="78"/>
      <c r="S2099" s="115"/>
      <c r="T2099" s="22"/>
      <c r="U2099" s="22"/>
      <c r="V2099" s="22"/>
      <c r="W2099" s="330"/>
      <c r="X2099" s="56"/>
      <c r="Y2099" s="72"/>
      <c r="Z2099" s="73" t="s">
        <v>20</v>
      </c>
      <c r="AA2099" s="74" t="s">
        <v>21</v>
      </c>
      <c r="AB2099" s="92">
        <v>0.85</v>
      </c>
      <c r="AC2099" s="93"/>
      <c r="AD2099" s="77"/>
      <c r="AE2099" s="77"/>
      <c r="AF2099" s="72"/>
      <c r="AG2099" s="45">
        <v>431.0</v>
      </c>
      <c r="AH2099" s="79"/>
      <c r="AI2099" s="80"/>
      <c r="AJ2099" s="80"/>
      <c r="AK2099" s="80"/>
      <c r="AL2099" s="14"/>
      <c r="AM2099" s="16" t="str">
        <f t="shared" si="10"/>
        <v>{s:'637160', v:431 , c:'放デイ８・定超・未計画２・評減・拘減・'},</v>
      </c>
      <c r="AN2099" s="16"/>
    </row>
    <row r="2100" ht="16.5" customHeight="1">
      <c r="A2100" s="29">
        <v>63.0</v>
      </c>
      <c r="B2100" s="30">
        <v>8351.0</v>
      </c>
      <c r="C2100" s="31">
        <v>2098.0</v>
      </c>
      <c r="D2100" s="32" t="s">
        <v>2294</v>
      </c>
      <c r="E2100" s="69"/>
      <c r="F2100" s="150"/>
      <c r="G2100" s="82" t="s">
        <v>786</v>
      </c>
      <c r="H2100" s="152"/>
      <c r="I2100" s="152"/>
      <c r="J2100" s="153"/>
      <c r="K2100" s="94"/>
      <c r="L2100" s="8"/>
      <c r="M2100" s="53"/>
      <c r="N2100" s="8"/>
      <c r="O2100" s="52"/>
      <c r="P2100" s="8"/>
      <c r="Q2100" s="54"/>
      <c r="R2100" s="287"/>
      <c r="S2100" s="287"/>
      <c r="T2100" s="7"/>
      <c r="U2100" s="7"/>
      <c r="V2100" s="7"/>
      <c r="W2100" s="327"/>
      <c r="X2100" s="41"/>
      <c r="Y2100" s="42"/>
      <c r="Z2100" s="43"/>
      <c r="AA2100" s="43"/>
      <c r="AB2100" s="43"/>
      <c r="AC2100" s="288"/>
      <c r="AD2100" s="43"/>
      <c r="AE2100" s="43"/>
      <c r="AF2100" s="44"/>
      <c r="AG2100" s="45">
        <v>883.0</v>
      </c>
      <c r="AH2100" s="79"/>
      <c r="AI2100" s="80"/>
      <c r="AJ2100" s="80"/>
      <c r="AK2100" s="80"/>
      <c r="AL2100" s="14"/>
      <c r="AM2100" s="16" t="str">
        <f t="shared" si="10"/>
        <v>{s:'638351', v:883 , c:'放デイ９・定超・'},</v>
      </c>
      <c r="AN2100" s="16"/>
    </row>
    <row r="2101" ht="16.5" customHeight="1">
      <c r="A2101" s="29">
        <v>63.0</v>
      </c>
      <c r="B2101" s="30">
        <v>7161.0</v>
      </c>
      <c r="C2101" s="31">
        <v>2099.0</v>
      </c>
      <c r="D2101" s="32" t="s">
        <v>2295</v>
      </c>
      <c r="E2101" s="69"/>
      <c r="F2101" s="150"/>
      <c r="G2101" s="87"/>
      <c r="H2101" s="50" t="str">
        <f>'30放課後等デイ(基本１)'!G2111</f>
        <v/>
      </c>
      <c r="I2101" s="8" t="s">
        <v>9</v>
      </c>
      <c r="J2101" s="95"/>
      <c r="K2101" s="94"/>
      <c r="L2101" s="8"/>
      <c r="M2101" s="53"/>
      <c r="N2101" s="8"/>
      <c r="O2101" s="52"/>
      <c r="P2101" s="8"/>
      <c r="Q2101" s="54"/>
      <c r="R2101" s="290"/>
      <c r="S2101" s="290"/>
      <c r="T2101" s="22"/>
      <c r="U2101" s="22"/>
      <c r="V2101" s="22"/>
      <c r="W2101" s="330"/>
      <c r="X2101" s="56"/>
      <c r="Y2101" s="58"/>
      <c r="Z2101" s="59" t="s">
        <v>20</v>
      </c>
      <c r="AA2101" s="41" t="s">
        <v>21</v>
      </c>
      <c r="AB2101" s="60">
        <v>0.85</v>
      </c>
      <c r="AC2101" s="288"/>
      <c r="AD2101" s="43"/>
      <c r="AE2101" s="43"/>
      <c r="AF2101" s="44"/>
      <c r="AG2101" s="45">
        <v>751.0</v>
      </c>
      <c r="AH2101" s="79"/>
      <c r="AI2101" s="80"/>
      <c r="AJ2101" s="80"/>
      <c r="AK2101" s="80"/>
      <c r="AL2101" s="14"/>
      <c r="AM2101" s="16" t="str">
        <f t="shared" si="10"/>
        <v>{s:'637161', v:751 , c:'放デイ９・定超・評減・'},</v>
      </c>
      <c r="AN2101" s="16"/>
    </row>
    <row r="2102" ht="16.5" customHeight="1">
      <c r="A2102" s="29">
        <v>63.0</v>
      </c>
      <c r="B2102" s="30">
        <v>8352.0</v>
      </c>
      <c r="C2102" s="31">
        <v>2100.0</v>
      </c>
      <c r="D2102" s="32" t="s">
        <v>2296</v>
      </c>
      <c r="E2102" s="69"/>
      <c r="F2102" s="150"/>
      <c r="G2102" s="87"/>
      <c r="H2102" s="8"/>
      <c r="I2102" s="8"/>
      <c r="J2102" s="54"/>
      <c r="K2102" s="69"/>
      <c r="L2102" s="65"/>
      <c r="M2102" s="65"/>
      <c r="N2102" s="98"/>
      <c r="O2102" s="293"/>
      <c r="P2102" s="98"/>
      <c r="Q2102" s="66"/>
      <c r="R2102" s="33" t="s">
        <v>23</v>
      </c>
      <c r="S2102" s="124" t="s">
        <v>24</v>
      </c>
      <c r="T2102" s="7"/>
      <c r="U2102" s="7"/>
      <c r="V2102" s="7"/>
      <c r="W2102" s="327"/>
      <c r="X2102" s="41" t="s">
        <v>21</v>
      </c>
      <c r="Y2102" s="68">
        <v>0.7</v>
      </c>
      <c r="Z2102" s="88"/>
      <c r="AA2102" s="88"/>
      <c r="AB2102" s="88"/>
      <c r="AC2102" s="297"/>
      <c r="AD2102" s="88"/>
      <c r="AE2102" s="88"/>
      <c r="AF2102" s="89"/>
      <c r="AG2102" s="45">
        <v>618.0</v>
      </c>
      <c r="AH2102" s="79"/>
      <c r="AI2102" s="80"/>
      <c r="AJ2102" s="80"/>
      <c r="AK2102" s="80"/>
      <c r="AL2102" s="14"/>
      <c r="AM2102" s="16" t="str">
        <f t="shared" si="10"/>
        <v>{s:'638352', v:618 , c:'放デイ９・定超・未計画・'},</v>
      </c>
      <c r="AN2102" s="16"/>
    </row>
    <row r="2103" ht="16.5" customHeight="1">
      <c r="A2103" s="29">
        <v>63.0</v>
      </c>
      <c r="B2103" s="30">
        <v>7162.0</v>
      </c>
      <c r="C2103" s="31">
        <v>2101.0</v>
      </c>
      <c r="D2103" s="32" t="s">
        <v>2297</v>
      </c>
      <c r="E2103" s="69"/>
      <c r="F2103" s="150"/>
      <c r="G2103" s="87"/>
      <c r="H2103" s="113"/>
      <c r="I2103" s="8"/>
      <c r="J2103" s="54"/>
      <c r="K2103" s="69"/>
      <c r="L2103" s="65"/>
      <c r="M2103" s="65"/>
      <c r="N2103" s="98"/>
      <c r="O2103" s="293"/>
      <c r="P2103" s="98"/>
      <c r="Q2103" s="66"/>
      <c r="R2103" s="70"/>
      <c r="S2103" s="110"/>
      <c r="T2103" s="22"/>
      <c r="U2103" s="22"/>
      <c r="V2103" s="22"/>
      <c r="W2103" s="330"/>
      <c r="X2103" s="56"/>
      <c r="Y2103" s="72"/>
      <c r="Z2103" s="73" t="s">
        <v>20</v>
      </c>
      <c r="AA2103" s="74" t="s">
        <v>21</v>
      </c>
      <c r="AB2103" s="75">
        <v>0.85</v>
      </c>
      <c r="AC2103" s="288"/>
      <c r="AD2103" s="43"/>
      <c r="AE2103" s="43"/>
      <c r="AF2103" s="44"/>
      <c r="AG2103" s="45">
        <v>525.0</v>
      </c>
      <c r="AH2103" s="79"/>
      <c r="AI2103" s="80"/>
      <c r="AJ2103" s="80"/>
      <c r="AK2103" s="80"/>
      <c r="AL2103" s="14"/>
      <c r="AM2103" s="16" t="str">
        <f t="shared" si="10"/>
        <v>{s:'637162', v:525 , c:'放デイ９・定超・未計画・評減・'},</v>
      </c>
      <c r="AN2103" s="16"/>
    </row>
    <row r="2104" ht="16.5" customHeight="1">
      <c r="A2104" s="29">
        <v>63.0</v>
      </c>
      <c r="B2104" s="30">
        <v>7163.0</v>
      </c>
      <c r="C2104" s="31">
        <v>2102.0</v>
      </c>
      <c r="D2104" s="32" t="s">
        <v>2298</v>
      </c>
      <c r="E2104" s="69"/>
      <c r="F2104" s="150"/>
      <c r="G2104" s="94"/>
      <c r="H2104" s="113"/>
      <c r="I2104" s="8"/>
      <c r="J2104" s="54"/>
      <c r="K2104" s="69"/>
      <c r="L2104" s="65"/>
      <c r="M2104" s="65"/>
      <c r="N2104" s="98"/>
      <c r="O2104" s="293"/>
      <c r="P2104" s="98"/>
      <c r="Q2104" s="66"/>
      <c r="R2104" s="70"/>
      <c r="S2104" s="124" t="s">
        <v>27</v>
      </c>
      <c r="T2104" s="7"/>
      <c r="U2104" s="7"/>
      <c r="V2104" s="7"/>
      <c r="W2104" s="327"/>
      <c r="X2104" s="41" t="s">
        <v>21</v>
      </c>
      <c r="Y2104" s="68">
        <v>0.5</v>
      </c>
      <c r="Z2104" s="77"/>
      <c r="AA2104" s="77"/>
      <c r="AB2104" s="77"/>
      <c r="AC2104" s="292"/>
      <c r="AD2104" s="77"/>
      <c r="AE2104" s="77"/>
      <c r="AF2104" s="72"/>
      <c r="AG2104" s="45">
        <v>442.0</v>
      </c>
      <c r="AH2104" s="79"/>
      <c r="AI2104" s="80"/>
      <c r="AJ2104" s="80"/>
      <c r="AK2104" s="80"/>
      <c r="AL2104" s="14"/>
      <c r="AM2104" s="16" t="str">
        <f t="shared" si="10"/>
        <v>{s:'637163', v:442 , c:'放デイ９・定超・未計画２・'},</v>
      </c>
      <c r="AN2104" s="16"/>
    </row>
    <row r="2105" ht="16.5" customHeight="1">
      <c r="A2105" s="29">
        <v>63.0</v>
      </c>
      <c r="B2105" s="30">
        <v>7164.0</v>
      </c>
      <c r="C2105" s="31">
        <v>2103.0</v>
      </c>
      <c r="D2105" s="32" t="s">
        <v>2299</v>
      </c>
      <c r="E2105" s="69"/>
      <c r="F2105" s="150"/>
      <c r="G2105" s="94"/>
      <c r="H2105" s="113"/>
      <c r="I2105" s="8"/>
      <c r="J2105" s="54"/>
      <c r="K2105" s="69"/>
      <c r="L2105" s="65"/>
      <c r="M2105" s="65"/>
      <c r="N2105" s="98"/>
      <c r="O2105" s="293"/>
      <c r="P2105" s="98"/>
      <c r="Q2105" s="66"/>
      <c r="R2105" s="78"/>
      <c r="S2105" s="110"/>
      <c r="T2105" s="22"/>
      <c r="U2105" s="22"/>
      <c r="V2105" s="22"/>
      <c r="W2105" s="330"/>
      <c r="X2105" s="56"/>
      <c r="Y2105" s="72"/>
      <c r="Z2105" s="73" t="s">
        <v>20</v>
      </c>
      <c r="AA2105" s="74" t="s">
        <v>21</v>
      </c>
      <c r="AB2105" s="75">
        <v>0.85</v>
      </c>
      <c r="AC2105" s="288"/>
      <c r="AD2105" s="43"/>
      <c r="AE2105" s="43"/>
      <c r="AF2105" s="44"/>
      <c r="AG2105" s="45">
        <v>376.0</v>
      </c>
      <c r="AH2105" s="79"/>
      <c r="AI2105" s="80"/>
      <c r="AJ2105" s="80"/>
      <c r="AK2105" s="80"/>
      <c r="AL2105" s="14"/>
      <c r="AM2105" s="16" t="str">
        <f t="shared" si="10"/>
        <v>{s:'637164', v:376 , c:'放デイ９・定超・未計画２・評減・'},</v>
      </c>
      <c r="AN2105" s="16"/>
    </row>
    <row r="2106" ht="16.5" customHeight="1">
      <c r="A2106" s="29">
        <v>63.0</v>
      </c>
      <c r="B2106" s="30">
        <v>7165.0</v>
      </c>
      <c r="C2106" s="31">
        <v>2104.0</v>
      </c>
      <c r="D2106" s="32" t="s">
        <v>2300</v>
      </c>
      <c r="E2106" s="69"/>
      <c r="F2106" s="150"/>
      <c r="G2106" s="94"/>
      <c r="H2106" s="113"/>
      <c r="I2106" s="8"/>
      <c r="J2106" s="54"/>
      <c r="K2106" s="69"/>
      <c r="L2106" s="65"/>
      <c r="M2106" s="65"/>
      <c r="N2106" s="98"/>
      <c r="O2106" s="293"/>
      <c r="P2106" s="98"/>
      <c r="Q2106" s="66"/>
      <c r="R2106" s="96"/>
      <c r="S2106" s="96"/>
      <c r="T2106" s="7"/>
      <c r="U2106" s="7"/>
      <c r="V2106" s="7"/>
      <c r="W2106" s="327"/>
      <c r="X2106" s="41"/>
      <c r="Y2106" s="68"/>
      <c r="Z2106" s="43"/>
      <c r="AA2106" s="43"/>
      <c r="AB2106" s="44"/>
      <c r="AC2106" s="82" t="s">
        <v>30</v>
      </c>
      <c r="AD2106" s="41">
        <v>5.0</v>
      </c>
      <c r="AE2106" s="41"/>
      <c r="AF2106" s="151" t="s">
        <v>31</v>
      </c>
      <c r="AG2106" s="45">
        <v>878.0</v>
      </c>
      <c r="AH2106" s="79"/>
      <c r="AI2106" s="80"/>
      <c r="AJ2106" s="80"/>
      <c r="AK2106" s="80"/>
      <c r="AL2106" s="14"/>
      <c r="AM2106" s="16" t="str">
        <f t="shared" si="10"/>
        <v>{s:'637165', v:878 , c:'放デイ９・定超・拘減・'},</v>
      </c>
      <c r="AN2106" s="16"/>
    </row>
    <row r="2107" ht="16.5" customHeight="1">
      <c r="A2107" s="29">
        <v>63.0</v>
      </c>
      <c r="B2107" s="30">
        <v>7166.0</v>
      </c>
      <c r="C2107" s="31">
        <v>2105.0</v>
      </c>
      <c r="D2107" s="32" t="s">
        <v>2301</v>
      </c>
      <c r="E2107" s="69"/>
      <c r="F2107" s="150"/>
      <c r="G2107" s="94"/>
      <c r="H2107" s="113"/>
      <c r="I2107" s="8"/>
      <c r="J2107" s="54"/>
      <c r="K2107" s="69"/>
      <c r="L2107" s="65"/>
      <c r="M2107" s="65"/>
      <c r="N2107" s="98"/>
      <c r="O2107" s="293"/>
      <c r="P2107" s="98"/>
      <c r="Q2107" s="66"/>
      <c r="R2107" s="115"/>
      <c r="S2107" s="115"/>
      <c r="T2107" s="22"/>
      <c r="U2107" s="22"/>
      <c r="V2107" s="22"/>
      <c r="W2107" s="330"/>
      <c r="X2107" s="56"/>
      <c r="Y2107" s="72"/>
      <c r="Z2107" s="59" t="s">
        <v>20</v>
      </c>
      <c r="AA2107" s="41" t="s">
        <v>21</v>
      </c>
      <c r="AB2107" s="86">
        <v>0.85</v>
      </c>
      <c r="AC2107" s="87"/>
      <c r="AD2107" s="83"/>
      <c r="AE2107" s="83"/>
      <c r="AF2107" s="84"/>
      <c r="AG2107" s="45">
        <v>746.0</v>
      </c>
      <c r="AH2107" s="79"/>
      <c r="AI2107" s="80"/>
      <c r="AJ2107" s="80"/>
      <c r="AK2107" s="80"/>
      <c r="AL2107" s="14"/>
      <c r="AM2107" s="16" t="str">
        <f t="shared" si="10"/>
        <v>{s:'637166', v:746 , c:'放デイ９・定超・評減・拘減・'},</v>
      </c>
      <c r="AN2107" s="16"/>
    </row>
    <row r="2108" ht="16.5" customHeight="1">
      <c r="A2108" s="29">
        <v>63.0</v>
      </c>
      <c r="B2108" s="30">
        <v>7167.0</v>
      </c>
      <c r="C2108" s="31">
        <v>2106.0</v>
      </c>
      <c r="D2108" s="32" t="s">
        <v>2302</v>
      </c>
      <c r="E2108" s="69"/>
      <c r="F2108" s="150"/>
      <c r="G2108" s="94"/>
      <c r="H2108" s="113"/>
      <c r="I2108" s="8"/>
      <c r="J2108" s="54"/>
      <c r="K2108" s="69"/>
      <c r="L2108" s="65"/>
      <c r="M2108" s="65"/>
      <c r="N2108" s="98"/>
      <c r="O2108" s="293"/>
      <c r="P2108" s="98"/>
      <c r="Q2108" s="66"/>
      <c r="R2108" s="33" t="s">
        <v>23</v>
      </c>
      <c r="S2108" s="124" t="s">
        <v>24</v>
      </c>
      <c r="T2108" s="7"/>
      <c r="U2108" s="7"/>
      <c r="V2108" s="7"/>
      <c r="W2108" s="327"/>
      <c r="X2108" s="41" t="s">
        <v>21</v>
      </c>
      <c r="Y2108" s="68">
        <v>0.7</v>
      </c>
      <c r="Z2108" s="88"/>
      <c r="AA2108" s="88"/>
      <c r="AB2108" s="89"/>
      <c r="AC2108" s="87"/>
      <c r="AD2108" s="90"/>
      <c r="AE2108" s="90"/>
      <c r="AF2108" s="91"/>
      <c r="AG2108" s="45">
        <v>613.0</v>
      </c>
      <c r="AH2108" s="79"/>
      <c r="AI2108" s="80"/>
      <c r="AJ2108" s="80"/>
      <c r="AK2108" s="80"/>
      <c r="AL2108" s="14"/>
      <c r="AM2108" s="16" t="str">
        <f t="shared" si="10"/>
        <v>{s:'637167', v:613 , c:'放デイ９・定超・未計画・拘減・'},</v>
      </c>
      <c r="AN2108" s="16"/>
    </row>
    <row r="2109" ht="16.5" customHeight="1">
      <c r="A2109" s="29">
        <v>63.0</v>
      </c>
      <c r="B2109" s="30">
        <v>7168.0</v>
      </c>
      <c r="C2109" s="31">
        <v>2107.0</v>
      </c>
      <c r="D2109" s="32" t="s">
        <v>2303</v>
      </c>
      <c r="E2109" s="69"/>
      <c r="F2109" s="150"/>
      <c r="G2109" s="94"/>
      <c r="H2109" s="113"/>
      <c r="I2109" s="8"/>
      <c r="J2109" s="54"/>
      <c r="K2109" s="69"/>
      <c r="L2109" s="65"/>
      <c r="M2109" s="65"/>
      <c r="N2109" s="98"/>
      <c r="O2109" s="293"/>
      <c r="P2109" s="98"/>
      <c r="Q2109" s="66"/>
      <c r="R2109" s="70"/>
      <c r="S2109" s="110"/>
      <c r="T2109" s="22"/>
      <c r="U2109" s="22"/>
      <c r="V2109" s="22"/>
      <c r="W2109" s="330"/>
      <c r="X2109" s="56"/>
      <c r="Y2109" s="72"/>
      <c r="Z2109" s="73" t="s">
        <v>20</v>
      </c>
      <c r="AA2109" s="74" t="s">
        <v>21</v>
      </c>
      <c r="AB2109" s="92">
        <v>0.85</v>
      </c>
      <c r="AC2109" s="87"/>
      <c r="AD2109" s="90"/>
      <c r="AE2109" s="90"/>
      <c r="AF2109" s="91"/>
      <c r="AG2109" s="45">
        <v>520.0</v>
      </c>
      <c r="AH2109" s="79"/>
      <c r="AI2109" s="80"/>
      <c r="AJ2109" s="80"/>
      <c r="AK2109" s="80"/>
      <c r="AL2109" s="14"/>
      <c r="AM2109" s="16" t="str">
        <f t="shared" si="10"/>
        <v>{s:'637168', v:520 , c:'放デイ９・定超・未計画・評減・拘減・'},</v>
      </c>
      <c r="AN2109" s="16"/>
    </row>
    <row r="2110" ht="16.5" customHeight="1">
      <c r="A2110" s="29">
        <v>63.0</v>
      </c>
      <c r="B2110" s="30">
        <v>7169.0</v>
      </c>
      <c r="C2110" s="31">
        <v>2108.0</v>
      </c>
      <c r="D2110" s="32" t="s">
        <v>2304</v>
      </c>
      <c r="E2110" s="69"/>
      <c r="F2110" s="150"/>
      <c r="G2110" s="107"/>
      <c r="H2110" s="154"/>
      <c r="I2110" s="22"/>
      <c r="J2110" s="109"/>
      <c r="K2110" s="69"/>
      <c r="L2110" s="65"/>
      <c r="M2110" s="65"/>
      <c r="N2110" s="98"/>
      <c r="O2110" s="293"/>
      <c r="P2110" s="98"/>
      <c r="Q2110" s="66"/>
      <c r="R2110" s="70"/>
      <c r="S2110" s="96" t="s">
        <v>27</v>
      </c>
      <c r="T2110" s="7"/>
      <c r="U2110" s="7"/>
      <c r="V2110" s="7"/>
      <c r="W2110" s="327"/>
      <c r="X2110" s="41" t="s">
        <v>21</v>
      </c>
      <c r="Y2110" s="68">
        <v>0.5</v>
      </c>
      <c r="Z2110" s="77"/>
      <c r="AA2110" s="77"/>
      <c r="AB2110" s="72"/>
      <c r="AC2110" s="87"/>
      <c r="AD2110" s="90"/>
      <c r="AE2110" s="90"/>
      <c r="AF2110" s="91"/>
      <c r="AG2110" s="45">
        <v>437.0</v>
      </c>
      <c r="AH2110" s="79"/>
      <c r="AI2110" s="80"/>
      <c r="AJ2110" s="80"/>
      <c r="AK2110" s="80"/>
      <c r="AL2110" s="14"/>
      <c r="AM2110" s="16" t="str">
        <f t="shared" si="10"/>
        <v>{s:'637169', v:437 , c:'放デイ９・定超・未計画２・拘減・'},</v>
      </c>
      <c r="AN2110" s="16"/>
    </row>
    <row r="2111" ht="16.5" customHeight="1">
      <c r="A2111" s="29">
        <v>63.0</v>
      </c>
      <c r="B2111" s="30">
        <v>7170.0</v>
      </c>
      <c r="C2111" s="31">
        <v>2109.0</v>
      </c>
      <c r="D2111" s="32" t="s">
        <v>2305</v>
      </c>
      <c r="E2111" s="69"/>
      <c r="F2111" s="150"/>
      <c r="G2111" s="82" t="s">
        <v>799</v>
      </c>
      <c r="H2111" s="113"/>
      <c r="I2111" s="8"/>
      <c r="J2111" s="54"/>
      <c r="K2111" s="69"/>
      <c r="L2111" s="65"/>
      <c r="M2111" s="65"/>
      <c r="N2111" s="98"/>
      <c r="O2111" s="293"/>
      <c r="P2111" s="98"/>
      <c r="Q2111" s="66"/>
      <c r="R2111" s="78"/>
      <c r="S2111" s="115"/>
      <c r="T2111" s="22"/>
      <c r="U2111" s="22"/>
      <c r="V2111" s="22"/>
      <c r="W2111" s="330"/>
      <c r="X2111" s="56"/>
      <c r="Y2111" s="72"/>
      <c r="Z2111" s="73" t="s">
        <v>20</v>
      </c>
      <c r="AA2111" s="74" t="s">
        <v>21</v>
      </c>
      <c r="AB2111" s="92">
        <v>0.85</v>
      </c>
      <c r="AC2111" s="93"/>
      <c r="AD2111" s="77"/>
      <c r="AE2111" s="77"/>
      <c r="AF2111" s="72"/>
      <c r="AG2111" s="45">
        <v>371.0</v>
      </c>
      <c r="AH2111" s="79"/>
      <c r="AI2111" s="80"/>
      <c r="AJ2111" s="80"/>
      <c r="AK2111" s="80"/>
      <c r="AL2111" s="14"/>
      <c r="AM2111" s="16" t="str">
        <f t="shared" si="10"/>
        <v>{s:'637170', v:371 , c:'放デイ９・定超・未計画２・評減・拘減・'},</v>
      </c>
      <c r="AN2111" s="16"/>
    </row>
    <row r="2112" ht="16.5" customHeight="1">
      <c r="A2112" s="29">
        <v>63.0</v>
      </c>
      <c r="B2112" s="30">
        <v>8361.0</v>
      </c>
      <c r="C2112" s="31">
        <v>2110.0</v>
      </c>
      <c r="D2112" s="32" t="s">
        <v>2306</v>
      </c>
      <c r="E2112" s="69"/>
      <c r="F2112" s="150"/>
      <c r="G2112" s="87"/>
      <c r="H2112" s="140"/>
      <c r="I2112" s="140"/>
      <c r="J2112" s="95"/>
      <c r="K2112" s="94"/>
      <c r="L2112" s="8"/>
      <c r="M2112" s="53"/>
      <c r="N2112" s="8"/>
      <c r="O2112" s="52"/>
      <c r="P2112" s="8"/>
      <c r="Q2112" s="54"/>
      <c r="R2112" s="287"/>
      <c r="S2112" s="287"/>
      <c r="T2112" s="7"/>
      <c r="U2112" s="7"/>
      <c r="V2112" s="7"/>
      <c r="W2112" s="327"/>
      <c r="X2112" s="41"/>
      <c r="Y2112" s="42"/>
      <c r="Z2112" s="43"/>
      <c r="AA2112" s="43"/>
      <c r="AB2112" s="43"/>
      <c r="AC2112" s="288"/>
      <c r="AD2112" s="43"/>
      <c r="AE2112" s="43"/>
      <c r="AF2112" s="44"/>
      <c r="AG2112" s="45">
        <v>775.0</v>
      </c>
      <c r="AH2112" s="79"/>
      <c r="AI2112" s="80"/>
      <c r="AJ2112" s="80"/>
      <c r="AK2112" s="80"/>
      <c r="AL2112" s="14"/>
      <c r="AM2112" s="16" t="str">
        <f t="shared" si="10"/>
        <v>{s:'638361', v:775 , c:'放デイ１０・定超・'},</v>
      </c>
      <c r="AN2112" s="16"/>
    </row>
    <row r="2113" ht="16.5" customHeight="1">
      <c r="A2113" s="29">
        <v>63.0</v>
      </c>
      <c r="B2113" s="30">
        <v>7171.0</v>
      </c>
      <c r="C2113" s="31">
        <v>2111.0</v>
      </c>
      <c r="D2113" s="32" t="s">
        <v>2307</v>
      </c>
      <c r="E2113" s="69"/>
      <c r="F2113" s="150"/>
      <c r="G2113" s="94"/>
      <c r="H2113" s="50" t="str">
        <f>'30放課後等デイ(基本１)'!G2123</f>
        <v/>
      </c>
      <c r="I2113" s="8" t="s">
        <v>9</v>
      </c>
      <c r="J2113" s="95"/>
      <c r="K2113" s="94"/>
      <c r="L2113" s="8"/>
      <c r="M2113" s="53"/>
      <c r="N2113" s="8"/>
      <c r="O2113" s="52"/>
      <c r="P2113" s="8"/>
      <c r="Q2113" s="54"/>
      <c r="R2113" s="290"/>
      <c r="S2113" s="290"/>
      <c r="T2113" s="22"/>
      <c r="U2113" s="22"/>
      <c r="V2113" s="22"/>
      <c r="W2113" s="330"/>
      <c r="X2113" s="56"/>
      <c r="Y2113" s="58"/>
      <c r="Z2113" s="59" t="s">
        <v>20</v>
      </c>
      <c r="AA2113" s="41" t="s">
        <v>21</v>
      </c>
      <c r="AB2113" s="60">
        <v>0.85</v>
      </c>
      <c r="AC2113" s="288"/>
      <c r="AD2113" s="43"/>
      <c r="AE2113" s="43"/>
      <c r="AF2113" s="44"/>
      <c r="AG2113" s="45">
        <v>659.0</v>
      </c>
      <c r="AH2113" s="79"/>
      <c r="AI2113" s="80"/>
      <c r="AJ2113" s="80"/>
      <c r="AK2113" s="80"/>
      <c r="AL2113" s="14"/>
      <c r="AM2113" s="16" t="str">
        <f t="shared" si="10"/>
        <v>{s:'637171', v:659 , c:'放デイ１０・定超・評減・'},</v>
      </c>
      <c r="AN2113" s="16"/>
    </row>
    <row r="2114" ht="16.5" customHeight="1">
      <c r="A2114" s="29">
        <v>63.0</v>
      </c>
      <c r="B2114" s="30">
        <v>8362.0</v>
      </c>
      <c r="C2114" s="31">
        <v>2112.0</v>
      </c>
      <c r="D2114" s="32" t="s">
        <v>2308</v>
      </c>
      <c r="E2114" s="69"/>
      <c r="F2114" s="150"/>
      <c r="G2114" s="94"/>
      <c r="H2114" s="8"/>
      <c r="I2114" s="8"/>
      <c r="J2114" s="54"/>
      <c r="K2114" s="69"/>
      <c r="L2114" s="65"/>
      <c r="M2114" s="65"/>
      <c r="N2114" s="98"/>
      <c r="O2114" s="293"/>
      <c r="P2114" s="98"/>
      <c r="Q2114" s="66"/>
      <c r="R2114" s="33" t="s">
        <v>23</v>
      </c>
      <c r="S2114" s="124" t="s">
        <v>24</v>
      </c>
      <c r="T2114" s="7"/>
      <c r="U2114" s="7"/>
      <c r="V2114" s="7"/>
      <c r="W2114" s="327"/>
      <c r="X2114" s="41" t="s">
        <v>21</v>
      </c>
      <c r="Y2114" s="68">
        <v>0.7</v>
      </c>
      <c r="Z2114" s="88"/>
      <c r="AA2114" s="88"/>
      <c r="AB2114" s="88"/>
      <c r="AC2114" s="297"/>
      <c r="AD2114" s="88"/>
      <c r="AE2114" s="88"/>
      <c r="AF2114" s="89"/>
      <c r="AG2114" s="45">
        <v>543.0</v>
      </c>
      <c r="AH2114" s="79"/>
      <c r="AI2114" s="80"/>
      <c r="AJ2114" s="80"/>
      <c r="AK2114" s="80"/>
      <c r="AL2114" s="14"/>
      <c r="AM2114" s="16" t="str">
        <f t="shared" si="10"/>
        <v>{s:'638362', v:543 , c:'放デイ１０・定超・未計画・'},</v>
      </c>
      <c r="AN2114" s="16"/>
    </row>
    <row r="2115" ht="16.5" customHeight="1">
      <c r="A2115" s="29">
        <v>63.0</v>
      </c>
      <c r="B2115" s="30">
        <v>7172.0</v>
      </c>
      <c r="C2115" s="31">
        <v>2113.0</v>
      </c>
      <c r="D2115" s="32" t="s">
        <v>2309</v>
      </c>
      <c r="E2115" s="69"/>
      <c r="F2115" s="150"/>
      <c r="G2115" s="94"/>
      <c r="H2115" s="113"/>
      <c r="I2115" s="8"/>
      <c r="J2115" s="54"/>
      <c r="K2115" s="69"/>
      <c r="L2115" s="65"/>
      <c r="M2115" s="65"/>
      <c r="N2115" s="98"/>
      <c r="O2115" s="293"/>
      <c r="P2115" s="98"/>
      <c r="Q2115" s="66"/>
      <c r="R2115" s="70"/>
      <c r="S2115" s="110"/>
      <c r="T2115" s="22"/>
      <c r="U2115" s="22"/>
      <c r="V2115" s="22"/>
      <c r="W2115" s="330"/>
      <c r="X2115" s="56"/>
      <c r="Y2115" s="72"/>
      <c r="Z2115" s="73" t="s">
        <v>20</v>
      </c>
      <c r="AA2115" s="74" t="s">
        <v>21</v>
      </c>
      <c r="AB2115" s="75">
        <v>0.85</v>
      </c>
      <c r="AC2115" s="288"/>
      <c r="AD2115" s="43"/>
      <c r="AE2115" s="43"/>
      <c r="AF2115" s="44"/>
      <c r="AG2115" s="45">
        <v>462.0</v>
      </c>
      <c r="AH2115" s="79"/>
      <c r="AI2115" s="80"/>
      <c r="AJ2115" s="80"/>
      <c r="AK2115" s="80"/>
      <c r="AL2115" s="14"/>
      <c r="AM2115" s="16" t="str">
        <f t="shared" si="10"/>
        <v>{s:'637172', v:462 , c:'放デイ１０・定超・未計画・評減・'},</v>
      </c>
      <c r="AN2115" s="16"/>
    </row>
    <row r="2116" ht="16.5" customHeight="1">
      <c r="A2116" s="29">
        <v>63.0</v>
      </c>
      <c r="B2116" s="30">
        <v>7173.0</v>
      </c>
      <c r="C2116" s="31">
        <v>2114.0</v>
      </c>
      <c r="D2116" s="32" t="s">
        <v>2310</v>
      </c>
      <c r="E2116" s="69"/>
      <c r="F2116" s="150"/>
      <c r="G2116" s="94"/>
      <c r="H2116" s="113"/>
      <c r="I2116" s="8"/>
      <c r="J2116" s="54"/>
      <c r="K2116" s="69"/>
      <c r="L2116" s="65"/>
      <c r="M2116" s="65"/>
      <c r="N2116" s="98"/>
      <c r="O2116" s="293"/>
      <c r="P2116" s="98"/>
      <c r="Q2116" s="66"/>
      <c r="R2116" s="70"/>
      <c r="S2116" s="124" t="s">
        <v>27</v>
      </c>
      <c r="T2116" s="7"/>
      <c r="U2116" s="7"/>
      <c r="V2116" s="7"/>
      <c r="W2116" s="327"/>
      <c r="X2116" s="41" t="s">
        <v>21</v>
      </c>
      <c r="Y2116" s="68">
        <v>0.5</v>
      </c>
      <c r="Z2116" s="77"/>
      <c r="AA2116" s="77"/>
      <c r="AB2116" s="77"/>
      <c r="AC2116" s="292"/>
      <c r="AD2116" s="77"/>
      <c r="AE2116" s="77"/>
      <c r="AF2116" s="72"/>
      <c r="AG2116" s="45">
        <v>388.0</v>
      </c>
      <c r="AH2116" s="79"/>
      <c r="AI2116" s="80"/>
      <c r="AJ2116" s="80"/>
      <c r="AK2116" s="80"/>
      <c r="AL2116" s="14"/>
      <c r="AM2116" s="16" t="str">
        <f t="shared" si="10"/>
        <v>{s:'637173', v:388 , c:'放デイ１０・定超・未計画２・'},</v>
      </c>
      <c r="AN2116" s="16"/>
    </row>
    <row r="2117" ht="16.5" customHeight="1">
      <c r="A2117" s="29">
        <v>63.0</v>
      </c>
      <c r="B2117" s="30">
        <v>7174.0</v>
      </c>
      <c r="C2117" s="31">
        <v>2115.0</v>
      </c>
      <c r="D2117" s="32" t="s">
        <v>2311</v>
      </c>
      <c r="E2117" s="69"/>
      <c r="F2117" s="150"/>
      <c r="G2117" s="94"/>
      <c r="H2117" s="113"/>
      <c r="I2117" s="8"/>
      <c r="J2117" s="54"/>
      <c r="K2117" s="69"/>
      <c r="L2117" s="65"/>
      <c r="M2117" s="65"/>
      <c r="N2117" s="98"/>
      <c r="O2117" s="293"/>
      <c r="P2117" s="98"/>
      <c r="Q2117" s="66"/>
      <c r="R2117" s="78"/>
      <c r="S2117" s="110"/>
      <c r="T2117" s="22"/>
      <c r="U2117" s="22"/>
      <c r="V2117" s="22"/>
      <c r="W2117" s="330"/>
      <c r="X2117" s="56"/>
      <c r="Y2117" s="72"/>
      <c r="Z2117" s="73" t="s">
        <v>20</v>
      </c>
      <c r="AA2117" s="74" t="s">
        <v>21</v>
      </c>
      <c r="AB2117" s="75">
        <v>0.85</v>
      </c>
      <c r="AC2117" s="288"/>
      <c r="AD2117" s="43"/>
      <c r="AE2117" s="43"/>
      <c r="AF2117" s="44"/>
      <c r="AG2117" s="45">
        <v>330.0</v>
      </c>
      <c r="AH2117" s="79"/>
      <c r="AI2117" s="80"/>
      <c r="AJ2117" s="80"/>
      <c r="AK2117" s="80"/>
      <c r="AL2117" s="14"/>
      <c r="AM2117" s="16" t="str">
        <f t="shared" si="10"/>
        <v>{s:'637174', v:330 , c:'放デイ１０・定超・未計画２・評減・'},</v>
      </c>
      <c r="AN2117" s="16"/>
    </row>
    <row r="2118" ht="16.5" customHeight="1">
      <c r="A2118" s="29">
        <v>63.0</v>
      </c>
      <c r="B2118" s="30">
        <v>7175.0</v>
      </c>
      <c r="C2118" s="31">
        <v>2116.0</v>
      </c>
      <c r="D2118" s="32" t="s">
        <v>2312</v>
      </c>
      <c r="E2118" s="69"/>
      <c r="F2118" s="150"/>
      <c r="G2118" s="94"/>
      <c r="H2118" s="113"/>
      <c r="I2118" s="8"/>
      <c r="J2118" s="54"/>
      <c r="K2118" s="69"/>
      <c r="L2118" s="65"/>
      <c r="M2118" s="65"/>
      <c r="N2118" s="98"/>
      <c r="O2118" s="293"/>
      <c r="P2118" s="98"/>
      <c r="Q2118" s="66"/>
      <c r="R2118" s="124"/>
      <c r="S2118" s="96"/>
      <c r="T2118" s="7"/>
      <c r="U2118" s="7"/>
      <c r="V2118" s="7"/>
      <c r="W2118" s="327"/>
      <c r="X2118" s="41"/>
      <c r="Y2118" s="68"/>
      <c r="Z2118" s="43"/>
      <c r="AA2118" s="43"/>
      <c r="AB2118" s="44"/>
      <c r="AC2118" s="82" t="s">
        <v>30</v>
      </c>
      <c r="AD2118" s="41">
        <v>5.0</v>
      </c>
      <c r="AE2118" s="41"/>
      <c r="AF2118" s="151" t="s">
        <v>31</v>
      </c>
      <c r="AG2118" s="45">
        <v>770.0</v>
      </c>
      <c r="AH2118" s="79"/>
      <c r="AI2118" s="80"/>
      <c r="AJ2118" s="80"/>
      <c r="AK2118" s="80"/>
      <c r="AL2118" s="14"/>
      <c r="AM2118" s="16" t="str">
        <f t="shared" si="10"/>
        <v>{s:'637175', v:770 , c:'放デイ１０・定超・拘減・'},</v>
      </c>
      <c r="AN2118" s="16"/>
    </row>
    <row r="2119" ht="16.5" customHeight="1">
      <c r="A2119" s="29">
        <v>63.0</v>
      </c>
      <c r="B2119" s="30">
        <v>7176.0</v>
      </c>
      <c r="C2119" s="31">
        <v>2117.0</v>
      </c>
      <c r="D2119" s="32" t="s">
        <v>2313</v>
      </c>
      <c r="E2119" s="69"/>
      <c r="F2119" s="150"/>
      <c r="G2119" s="94"/>
      <c r="H2119" s="113"/>
      <c r="I2119" s="8"/>
      <c r="J2119" s="54"/>
      <c r="K2119" s="69"/>
      <c r="L2119" s="65"/>
      <c r="M2119" s="65"/>
      <c r="N2119" s="98"/>
      <c r="O2119" s="293"/>
      <c r="P2119" s="98"/>
      <c r="Q2119" s="66"/>
      <c r="R2119" s="110"/>
      <c r="S2119" s="115"/>
      <c r="T2119" s="22"/>
      <c r="U2119" s="22"/>
      <c r="V2119" s="22"/>
      <c r="W2119" s="330"/>
      <c r="X2119" s="56"/>
      <c r="Y2119" s="72"/>
      <c r="Z2119" s="59" t="s">
        <v>20</v>
      </c>
      <c r="AA2119" s="41" t="s">
        <v>21</v>
      </c>
      <c r="AB2119" s="86">
        <v>0.85</v>
      </c>
      <c r="AC2119" s="87"/>
      <c r="AD2119" s="83"/>
      <c r="AE2119" s="83"/>
      <c r="AF2119" s="84"/>
      <c r="AG2119" s="45">
        <v>654.0</v>
      </c>
      <c r="AH2119" s="79"/>
      <c r="AI2119" s="80"/>
      <c r="AJ2119" s="80"/>
      <c r="AK2119" s="80"/>
      <c r="AL2119" s="14"/>
      <c r="AM2119" s="16" t="str">
        <f t="shared" si="10"/>
        <v>{s:'637176', v:654 , c:'放デイ１０・定超・評減・拘減・'},</v>
      </c>
      <c r="AN2119" s="16"/>
    </row>
    <row r="2120" ht="16.5" customHeight="1">
      <c r="A2120" s="29">
        <v>63.0</v>
      </c>
      <c r="B2120" s="30">
        <v>7177.0</v>
      </c>
      <c r="C2120" s="31">
        <v>2118.0</v>
      </c>
      <c r="D2120" s="32" t="s">
        <v>2314</v>
      </c>
      <c r="E2120" s="69"/>
      <c r="F2120" s="150"/>
      <c r="G2120" s="94"/>
      <c r="H2120" s="113"/>
      <c r="I2120" s="8"/>
      <c r="J2120" s="54"/>
      <c r="K2120" s="69"/>
      <c r="L2120" s="65"/>
      <c r="M2120" s="65"/>
      <c r="N2120" s="98"/>
      <c r="O2120" s="293"/>
      <c r="P2120" s="98"/>
      <c r="Q2120" s="66"/>
      <c r="R2120" s="33" t="s">
        <v>23</v>
      </c>
      <c r="S2120" s="124" t="s">
        <v>24</v>
      </c>
      <c r="T2120" s="7"/>
      <c r="U2120" s="7"/>
      <c r="V2120" s="7"/>
      <c r="W2120" s="327"/>
      <c r="X2120" s="41" t="s">
        <v>21</v>
      </c>
      <c r="Y2120" s="68">
        <v>0.7</v>
      </c>
      <c r="Z2120" s="88"/>
      <c r="AA2120" s="88"/>
      <c r="AB2120" s="89"/>
      <c r="AC2120" s="87"/>
      <c r="AD2120" s="90"/>
      <c r="AE2120" s="90"/>
      <c r="AF2120" s="91"/>
      <c r="AG2120" s="45">
        <v>538.0</v>
      </c>
      <c r="AH2120" s="79"/>
      <c r="AI2120" s="80"/>
      <c r="AJ2120" s="80"/>
      <c r="AK2120" s="80"/>
      <c r="AL2120" s="14"/>
      <c r="AM2120" s="16" t="str">
        <f t="shared" si="10"/>
        <v>{s:'637177', v:538 , c:'放デイ１０・定超・未計画・拘減・'},</v>
      </c>
      <c r="AN2120" s="16"/>
    </row>
    <row r="2121" ht="16.5" customHeight="1">
      <c r="A2121" s="29">
        <v>63.0</v>
      </c>
      <c r="B2121" s="30">
        <v>7178.0</v>
      </c>
      <c r="C2121" s="31">
        <v>2119.0</v>
      </c>
      <c r="D2121" s="32" t="s">
        <v>2315</v>
      </c>
      <c r="E2121" s="69"/>
      <c r="F2121" s="150"/>
      <c r="G2121" s="94"/>
      <c r="H2121" s="113"/>
      <c r="I2121" s="8"/>
      <c r="J2121" s="54"/>
      <c r="K2121" s="69"/>
      <c r="L2121" s="65"/>
      <c r="M2121" s="65"/>
      <c r="N2121" s="98"/>
      <c r="O2121" s="293"/>
      <c r="P2121" s="98"/>
      <c r="Q2121" s="66"/>
      <c r="R2121" s="70"/>
      <c r="S2121" s="110"/>
      <c r="T2121" s="22"/>
      <c r="U2121" s="22"/>
      <c r="V2121" s="22"/>
      <c r="W2121" s="330"/>
      <c r="X2121" s="56"/>
      <c r="Y2121" s="72"/>
      <c r="Z2121" s="73" t="s">
        <v>20</v>
      </c>
      <c r="AA2121" s="74" t="s">
        <v>21</v>
      </c>
      <c r="AB2121" s="92">
        <v>0.85</v>
      </c>
      <c r="AC2121" s="87"/>
      <c r="AD2121" s="90"/>
      <c r="AE2121" s="90"/>
      <c r="AF2121" s="91"/>
      <c r="AG2121" s="45">
        <v>457.0</v>
      </c>
      <c r="AH2121" s="79"/>
      <c r="AI2121" s="80"/>
      <c r="AJ2121" s="80"/>
      <c r="AK2121" s="80"/>
      <c r="AL2121" s="14"/>
      <c r="AM2121" s="16" t="str">
        <f t="shared" si="10"/>
        <v>{s:'637178', v:457 , c:'放デイ１０・定超・未計画・評減・拘減・'},</v>
      </c>
      <c r="AN2121" s="16"/>
    </row>
    <row r="2122" ht="16.5" customHeight="1">
      <c r="A2122" s="29">
        <v>63.0</v>
      </c>
      <c r="B2122" s="30">
        <v>7179.0</v>
      </c>
      <c r="C2122" s="31">
        <v>2120.0</v>
      </c>
      <c r="D2122" s="32" t="s">
        <v>2316</v>
      </c>
      <c r="E2122" s="69"/>
      <c r="F2122" s="150"/>
      <c r="G2122" s="94"/>
      <c r="H2122" s="113"/>
      <c r="I2122" s="8"/>
      <c r="J2122" s="54"/>
      <c r="K2122" s="69"/>
      <c r="L2122" s="65"/>
      <c r="M2122" s="65"/>
      <c r="N2122" s="98"/>
      <c r="O2122" s="293"/>
      <c r="P2122" s="98"/>
      <c r="Q2122" s="66"/>
      <c r="R2122" s="70"/>
      <c r="S2122" s="96" t="s">
        <v>27</v>
      </c>
      <c r="T2122" s="7"/>
      <c r="U2122" s="7"/>
      <c r="V2122" s="7"/>
      <c r="W2122" s="327"/>
      <c r="X2122" s="41" t="s">
        <v>21</v>
      </c>
      <c r="Y2122" s="68">
        <v>0.5</v>
      </c>
      <c r="Z2122" s="77"/>
      <c r="AA2122" s="77"/>
      <c r="AB2122" s="72"/>
      <c r="AC2122" s="87"/>
      <c r="AD2122" s="90"/>
      <c r="AE2122" s="90"/>
      <c r="AF2122" s="91"/>
      <c r="AG2122" s="45">
        <v>383.0</v>
      </c>
      <c r="AH2122" s="79"/>
      <c r="AI2122" s="80"/>
      <c r="AJ2122" s="80"/>
      <c r="AK2122" s="80"/>
      <c r="AL2122" s="14"/>
      <c r="AM2122" s="16" t="str">
        <f t="shared" si="10"/>
        <v>{s:'637179', v:383 , c:'放デイ１０・定超・未計画２・拘減・'},</v>
      </c>
      <c r="AN2122" s="16"/>
    </row>
    <row r="2123" ht="16.5" customHeight="1">
      <c r="A2123" s="29">
        <v>63.0</v>
      </c>
      <c r="B2123" s="30">
        <v>7180.0</v>
      </c>
      <c r="C2123" s="31">
        <v>2121.0</v>
      </c>
      <c r="D2123" s="32" t="s">
        <v>2317</v>
      </c>
      <c r="E2123" s="69"/>
      <c r="F2123" s="150"/>
      <c r="G2123" s="107"/>
      <c r="H2123" s="154"/>
      <c r="I2123" s="22"/>
      <c r="J2123" s="109"/>
      <c r="K2123" s="69"/>
      <c r="L2123" s="65"/>
      <c r="M2123" s="65"/>
      <c r="N2123" s="98"/>
      <c r="O2123" s="293"/>
      <c r="P2123" s="98"/>
      <c r="Q2123" s="66"/>
      <c r="R2123" s="78"/>
      <c r="S2123" s="115"/>
      <c r="T2123" s="22"/>
      <c r="U2123" s="22"/>
      <c r="V2123" s="22"/>
      <c r="W2123" s="330"/>
      <c r="X2123" s="56"/>
      <c r="Y2123" s="72"/>
      <c r="Z2123" s="73" t="s">
        <v>20</v>
      </c>
      <c r="AA2123" s="74" t="s">
        <v>21</v>
      </c>
      <c r="AB2123" s="92">
        <v>0.85</v>
      </c>
      <c r="AC2123" s="93"/>
      <c r="AD2123" s="77"/>
      <c r="AE2123" s="77"/>
      <c r="AF2123" s="72"/>
      <c r="AG2123" s="45">
        <v>325.0</v>
      </c>
      <c r="AH2123" s="79"/>
      <c r="AI2123" s="80"/>
      <c r="AJ2123" s="80"/>
      <c r="AK2123" s="80"/>
      <c r="AL2123" s="14"/>
      <c r="AM2123" s="16" t="str">
        <f t="shared" si="10"/>
        <v>{s:'637180', v:325 , c:'放デイ１０・定超・未計画２・評減・拘減・'},</v>
      </c>
      <c r="AN2123" s="16"/>
    </row>
    <row r="2124" ht="16.5" customHeight="1">
      <c r="A2124" s="29">
        <v>63.0</v>
      </c>
      <c r="B2124" s="30">
        <v>8371.0</v>
      </c>
      <c r="C2124" s="31">
        <v>2122.0</v>
      </c>
      <c r="D2124" s="32" t="s">
        <v>2318</v>
      </c>
      <c r="E2124" s="69"/>
      <c r="F2124" s="150"/>
      <c r="G2124" s="82" t="s">
        <v>812</v>
      </c>
      <c r="H2124" s="152"/>
      <c r="I2124" s="152"/>
      <c r="J2124" s="153"/>
      <c r="K2124" s="94"/>
      <c r="L2124" s="8"/>
      <c r="M2124" s="53"/>
      <c r="N2124" s="8"/>
      <c r="O2124" s="52"/>
      <c r="P2124" s="8"/>
      <c r="Q2124" s="54"/>
      <c r="R2124" s="287"/>
      <c r="S2124" s="287"/>
      <c r="T2124" s="7"/>
      <c r="U2124" s="7"/>
      <c r="V2124" s="7"/>
      <c r="W2124" s="327"/>
      <c r="X2124" s="41"/>
      <c r="Y2124" s="42"/>
      <c r="Z2124" s="43"/>
      <c r="AA2124" s="43"/>
      <c r="AB2124" s="43"/>
      <c r="AC2124" s="288"/>
      <c r="AD2124" s="43"/>
      <c r="AE2124" s="43"/>
      <c r="AF2124" s="44"/>
      <c r="AG2124" s="45">
        <v>692.0</v>
      </c>
      <c r="AH2124" s="79"/>
      <c r="AI2124" s="80"/>
      <c r="AJ2124" s="80"/>
      <c r="AK2124" s="80"/>
      <c r="AL2124" s="14"/>
      <c r="AM2124" s="16" t="str">
        <f t="shared" si="10"/>
        <v>{s:'638371', v:692 , c:'放デイ１１・定超・'},</v>
      </c>
      <c r="AN2124" s="16"/>
    </row>
    <row r="2125" ht="16.5" customHeight="1">
      <c r="A2125" s="29">
        <v>63.0</v>
      </c>
      <c r="B2125" s="30">
        <v>7181.0</v>
      </c>
      <c r="C2125" s="31">
        <v>2123.0</v>
      </c>
      <c r="D2125" s="32" t="s">
        <v>2319</v>
      </c>
      <c r="E2125" s="69"/>
      <c r="F2125" s="150"/>
      <c r="G2125" s="87"/>
      <c r="H2125" s="50" t="str">
        <f>'30放課後等デイ(基本１)'!G2135</f>
        <v/>
      </c>
      <c r="I2125" s="8" t="s">
        <v>9</v>
      </c>
      <c r="J2125" s="95"/>
      <c r="K2125" s="94"/>
      <c r="L2125" s="8"/>
      <c r="M2125" s="53"/>
      <c r="N2125" s="8"/>
      <c r="O2125" s="52"/>
      <c r="P2125" s="8"/>
      <c r="Q2125" s="54"/>
      <c r="R2125" s="290"/>
      <c r="S2125" s="290"/>
      <c r="T2125" s="22"/>
      <c r="U2125" s="22"/>
      <c r="V2125" s="22"/>
      <c r="W2125" s="330"/>
      <c r="X2125" s="56"/>
      <c r="Y2125" s="58"/>
      <c r="Z2125" s="59" t="s">
        <v>20</v>
      </c>
      <c r="AA2125" s="41" t="s">
        <v>21</v>
      </c>
      <c r="AB2125" s="60">
        <v>0.85</v>
      </c>
      <c r="AC2125" s="288"/>
      <c r="AD2125" s="43"/>
      <c r="AE2125" s="43"/>
      <c r="AF2125" s="44"/>
      <c r="AG2125" s="45">
        <v>588.0</v>
      </c>
      <c r="AH2125" s="79"/>
      <c r="AI2125" s="80"/>
      <c r="AJ2125" s="80"/>
      <c r="AK2125" s="80"/>
      <c r="AL2125" s="14"/>
      <c r="AM2125" s="16" t="str">
        <f t="shared" si="10"/>
        <v>{s:'637181', v:588 , c:'放デイ１１・定超・評減・'},</v>
      </c>
      <c r="AN2125" s="16"/>
    </row>
    <row r="2126" ht="16.5" customHeight="1">
      <c r="A2126" s="29">
        <v>63.0</v>
      </c>
      <c r="B2126" s="30">
        <v>8372.0</v>
      </c>
      <c r="C2126" s="31">
        <v>2124.0</v>
      </c>
      <c r="D2126" s="32" t="s">
        <v>2320</v>
      </c>
      <c r="E2126" s="69"/>
      <c r="F2126" s="150"/>
      <c r="G2126" s="94"/>
      <c r="H2126" s="8"/>
      <c r="I2126" s="8"/>
      <c r="J2126" s="54"/>
      <c r="K2126" s="69"/>
      <c r="L2126" s="65"/>
      <c r="M2126" s="65"/>
      <c r="N2126" s="98"/>
      <c r="O2126" s="293"/>
      <c r="P2126" s="98"/>
      <c r="Q2126" s="66"/>
      <c r="R2126" s="33" t="s">
        <v>23</v>
      </c>
      <c r="S2126" s="124" t="s">
        <v>24</v>
      </c>
      <c r="T2126" s="7"/>
      <c r="U2126" s="7"/>
      <c r="V2126" s="7"/>
      <c r="W2126" s="327"/>
      <c r="X2126" s="41" t="s">
        <v>21</v>
      </c>
      <c r="Y2126" s="68">
        <v>0.7</v>
      </c>
      <c r="Z2126" s="88"/>
      <c r="AA2126" s="88"/>
      <c r="AB2126" s="88"/>
      <c r="AC2126" s="297"/>
      <c r="AD2126" s="88"/>
      <c r="AE2126" s="88"/>
      <c r="AF2126" s="89"/>
      <c r="AG2126" s="45">
        <v>484.0</v>
      </c>
      <c r="AH2126" s="79"/>
      <c r="AI2126" s="80"/>
      <c r="AJ2126" s="80"/>
      <c r="AK2126" s="80"/>
      <c r="AL2126" s="14"/>
      <c r="AM2126" s="16" t="str">
        <f t="shared" si="10"/>
        <v>{s:'638372', v:484 , c:'放デイ１１・定超・未計画・'},</v>
      </c>
      <c r="AN2126" s="16"/>
    </row>
    <row r="2127" ht="16.5" customHeight="1">
      <c r="A2127" s="29">
        <v>63.0</v>
      </c>
      <c r="B2127" s="30">
        <v>7182.0</v>
      </c>
      <c r="C2127" s="31">
        <v>2125.0</v>
      </c>
      <c r="D2127" s="32" t="s">
        <v>2321</v>
      </c>
      <c r="E2127" s="69"/>
      <c r="F2127" s="150"/>
      <c r="G2127" s="94"/>
      <c r="H2127" s="113"/>
      <c r="I2127" s="8"/>
      <c r="J2127" s="54"/>
      <c r="K2127" s="69"/>
      <c r="L2127" s="65"/>
      <c r="M2127" s="65"/>
      <c r="N2127" s="98"/>
      <c r="O2127" s="293"/>
      <c r="P2127" s="98"/>
      <c r="Q2127" s="66"/>
      <c r="R2127" s="70"/>
      <c r="S2127" s="110"/>
      <c r="T2127" s="22"/>
      <c r="U2127" s="22"/>
      <c r="V2127" s="22"/>
      <c r="W2127" s="330"/>
      <c r="X2127" s="56"/>
      <c r="Y2127" s="72"/>
      <c r="Z2127" s="73" t="s">
        <v>20</v>
      </c>
      <c r="AA2127" s="74" t="s">
        <v>21</v>
      </c>
      <c r="AB2127" s="75">
        <v>0.85</v>
      </c>
      <c r="AC2127" s="288"/>
      <c r="AD2127" s="43"/>
      <c r="AE2127" s="43"/>
      <c r="AF2127" s="44"/>
      <c r="AG2127" s="45">
        <v>411.0</v>
      </c>
      <c r="AH2127" s="79"/>
      <c r="AI2127" s="80"/>
      <c r="AJ2127" s="80"/>
      <c r="AK2127" s="80"/>
      <c r="AL2127" s="14"/>
      <c r="AM2127" s="16" t="str">
        <f t="shared" si="10"/>
        <v>{s:'637182', v:411 , c:'放デイ１１・定超・未計画・評減・'},</v>
      </c>
      <c r="AN2127" s="16"/>
    </row>
    <row r="2128" ht="16.5" customHeight="1">
      <c r="A2128" s="29">
        <v>63.0</v>
      </c>
      <c r="B2128" s="30">
        <v>7183.0</v>
      </c>
      <c r="C2128" s="31">
        <v>2126.0</v>
      </c>
      <c r="D2128" s="32" t="s">
        <v>2322</v>
      </c>
      <c r="E2128" s="69"/>
      <c r="F2128" s="150"/>
      <c r="G2128" s="94"/>
      <c r="H2128" s="113"/>
      <c r="I2128" s="8"/>
      <c r="J2128" s="54"/>
      <c r="K2128" s="69"/>
      <c r="L2128" s="65"/>
      <c r="M2128" s="65"/>
      <c r="N2128" s="98"/>
      <c r="O2128" s="293"/>
      <c r="P2128" s="98"/>
      <c r="Q2128" s="66"/>
      <c r="R2128" s="70"/>
      <c r="S2128" s="124" t="s">
        <v>27</v>
      </c>
      <c r="T2128" s="7"/>
      <c r="U2128" s="7"/>
      <c r="V2128" s="7"/>
      <c r="W2128" s="327"/>
      <c r="X2128" s="41" t="s">
        <v>21</v>
      </c>
      <c r="Y2128" s="68">
        <v>0.5</v>
      </c>
      <c r="Z2128" s="77"/>
      <c r="AA2128" s="77"/>
      <c r="AB2128" s="77"/>
      <c r="AC2128" s="292"/>
      <c r="AD2128" s="77"/>
      <c r="AE2128" s="77"/>
      <c r="AF2128" s="72"/>
      <c r="AG2128" s="45">
        <v>346.0</v>
      </c>
      <c r="AH2128" s="79"/>
      <c r="AI2128" s="80"/>
      <c r="AJ2128" s="80"/>
      <c r="AK2128" s="80"/>
      <c r="AL2128" s="14"/>
      <c r="AM2128" s="16" t="str">
        <f t="shared" si="10"/>
        <v>{s:'637183', v:346 , c:'放デイ１１・定超・未計画２・'},</v>
      </c>
      <c r="AN2128" s="16"/>
    </row>
    <row r="2129" ht="16.5" customHeight="1">
      <c r="A2129" s="29">
        <v>63.0</v>
      </c>
      <c r="B2129" s="30">
        <v>7184.0</v>
      </c>
      <c r="C2129" s="31">
        <v>2127.0</v>
      </c>
      <c r="D2129" s="32" t="s">
        <v>2323</v>
      </c>
      <c r="E2129" s="69"/>
      <c r="F2129" s="150"/>
      <c r="G2129" s="94"/>
      <c r="H2129" s="113"/>
      <c r="I2129" s="8"/>
      <c r="J2129" s="54"/>
      <c r="K2129" s="69"/>
      <c r="L2129" s="65"/>
      <c r="M2129" s="65"/>
      <c r="N2129" s="98"/>
      <c r="O2129" s="293"/>
      <c r="P2129" s="98"/>
      <c r="Q2129" s="66"/>
      <c r="R2129" s="78"/>
      <c r="S2129" s="110"/>
      <c r="T2129" s="22"/>
      <c r="U2129" s="22"/>
      <c r="V2129" s="22"/>
      <c r="W2129" s="330"/>
      <c r="X2129" s="56"/>
      <c r="Y2129" s="72"/>
      <c r="Z2129" s="73" t="s">
        <v>20</v>
      </c>
      <c r="AA2129" s="74" t="s">
        <v>21</v>
      </c>
      <c r="AB2129" s="75">
        <v>0.85</v>
      </c>
      <c r="AC2129" s="288"/>
      <c r="AD2129" s="43"/>
      <c r="AE2129" s="43"/>
      <c r="AF2129" s="44"/>
      <c r="AG2129" s="45">
        <v>294.0</v>
      </c>
      <c r="AH2129" s="79"/>
      <c r="AI2129" s="80"/>
      <c r="AJ2129" s="80"/>
      <c r="AK2129" s="80"/>
      <c r="AL2129" s="14"/>
      <c r="AM2129" s="16" t="str">
        <f t="shared" si="10"/>
        <v>{s:'637184', v:294 , c:'放デイ１１・定超・未計画２・評減・'},</v>
      </c>
      <c r="AN2129" s="16"/>
    </row>
    <row r="2130" ht="16.5" customHeight="1">
      <c r="A2130" s="29">
        <v>63.0</v>
      </c>
      <c r="B2130" s="30">
        <v>7185.0</v>
      </c>
      <c r="C2130" s="31">
        <v>2128.0</v>
      </c>
      <c r="D2130" s="32" t="s">
        <v>2324</v>
      </c>
      <c r="E2130" s="69"/>
      <c r="F2130" s="150"/>
      <c r="G2130" s="94"/>
      <c r="H2130" s="113"/>
      <c r="I2130" s="8"/>
      <c r="J2130" s="54"/>
      <c r="K2130" s="69"/>
      <c r="L2130" s="65"/>
      <c r="M2130" s="65"/>
      <c r="N2130" s="98"/>
      <c r="O2130" s="293"/>
      <c r="P2130" s="98"/>
      <c r="Q2130" s="66"/>
      <c r="R2130" s="96"/>
      <c r="S2130" s="96"/>
      <c r="T2130" s="7"/>
      <c r="U2130" s="7"/>
      <c r="V2130" s="7"/>
      <c r="W2130" s="327"/>
      <c r="X2130" s="41"/>
      <c r="Y2130" s="68"/>
      <c r="Z2130" s="43"/>
      <c r="AA2130" s="43"/>
      <c r="AB2130" s="44"/>
      <c r="AC2130" s="82" t="s">
        <v>30</v>
      </c>
      <c r="AD2130" s="41">
        <v>5.0</v>
      </c>
      <c r="AE2130" s="41"/>
      <c r="AF2130" s="151" t="s">
        <v>31</v>
      </c>
      <c r="AG2130" s="45">
        <v>687.0</v>
      </c>
      <c r="AH2130" s="79"/>
      <c r="AI2130" s="80"/>
      <c r="AJ2130" s="80"/>
      <c r="AK2130" s="80"/>
      <c r="AL2130" s="14"/>
      <c r="AM2130" s="16" t="str">
        <f t="shared" si="10"/>
        <v>{s:'637185', v:687 , c:'放デイ１１・定超・拘減・'},</v>
      </c>
      <c r="AN2130" s="16"/>
    </row>
    <row r="2131" ht="16.5" customHeight="1">
      <c r="A2131" s="29">
        <v>63.0</v>
      </c>
      <c r="B2131" s="30">
        <v>7186.0</v>
      </c>
      <c r="C2131" s="31">
        <v>2129.0</v>
      </c>
      <c r="D2131" s="32" t="s">
        <v>2325</v>
      </c>
      <c r="E2131" s="69"/>
      <c r="F2131" s="150"/>
      <c r="G2131" s="94"/>
      <c r="H2131" s="113"/>
      <c r="I2131" s="8"/>
      <c r="J2131" s="54"/>
      <c r="K2131" s="69"/>
      <c r="L2131" s="65"/>
      <c r="M2131" s="65"/>
      <c r="N2131" s="98"/>
      <c r="O2131" s="293"/>
      <c r="P2131" s="98"/>
      <c r="Q2131" s="66"/>
      <c r="R2131" s="115"/>
      <c r="S2131" s="115"/>
      <c r="T2131" s="22"/>
      <c r="U2131" s="22"/>
      <c r="V2131" s="22"/>
      <c r="W2131" s="330"/>
      <c r="X2131" s="56"/>
      <c r="Y2131" s="72"/>
      <c r="Z2131" s="59" t="s">
        <v>20</v>
      </c>
      <c r="AA2131" s="41" t="s">
        <v>21</v>
      </c>
      <c r="AB2131" s="86">
        <v>0.85</v>
      </c>
      <c r="AC2131" s="87"/>
      <c r="AD2131" s="83"/>
      <c r="AE2131" s="83"/>
      <c r="AF2131" s="84"/>
      <c r="AG2131" s="45">
        <v>583.0</v>
      </c>
      <c r="AH2131" s="79"/>
      <c r="AI2131" s="80"/>
      <c r="AJ2131" s="80"/>
      <c r="AK2131" s="80"/>
      <c r="AL2131" s="14"/>
      <c r="AM2131" s="16" t="str">
        <f t="shared" si="10"/>
        <v>{s:'637186', v:583 , c:'放デイ１１・定超・評減・拘減・'},</v>
      </c>
      <c r="AN2131" s="16"/>
    </row>
    <row r="2132" ht="16.5" customHeight="1">
      <c r="A2132" s="29">
        <v>63.0</v>
      </c>
      <c r="B2132" s="30">
        <v>7187.0</v>
      </c>
      <c r="C2132" s="31">
        <v>2130.0</v>
      </c>
      <c r="D2132" s="32" t="s">
        <v>2326</v>
      </c>
      <c r="E2132" s="69"/>
      <c r="F2132" s="150"/>
      <c r="G2132" s="94"/>
      <c r="H2132" s="113"/>
      <c r="I2132" s="8"/>
      <c r="J2132" s="54"/>
      <c r="K2132" s="69"/>
      <c r="L2132" s="65"/>
      <c r="M2132" s="65"/>
      <c r="N2132" s="98"/>
      <c r="O2132" s="293"/>
      <c r="P2132" s="98"/>
      <c r="Q2132" s="66"/>
      <c r="R2132" s="33" t="s">
        <v>23</v>
      </c>
      <c r="S2132" s="124" t="s">
        <v>24</v>
      </c>
      <c r="T2132" s="7"/>
      <c r="U2132" s="7"/>
      <c r="V2132" s="7"/>
      <c r="W2132" s="327"/>
      <c r="X2132" s="41" t="s">
        <v>21</v>
      </c>
      <c r="Y2132" s="68">
        <v>0.7</v>
      </c>
      <c r="Z2132" s="88"/>
      <c r="AA2132" s="88"/>
      <c r="AB2132" s="89"/>
      <c r="AC2132" s="87"/>
      <c r="AD2132" s="90"/>
      <c r="AE2132" s="90"/>
      <c r="AF2132" s="91"/>
      <c r="AG2132" s="45">
        <v>479.0</v>
      </c>
      <c r="AH2132" s="79"/>
      <c r="AI2132" s="80"/>
      <c r="AJ2132" s="80"/>
      <c r="AK2132" s="80"/>
      <c r="AL2132" s="14"/>
      <c r="AM2132" s="16" t="str">
        <f t="shared" si="10"/>
        <v>{s:'637187', v:479 , c:'放デイ１１・定超・未計画・拘減・'},</v>
      </c>
      <c r="AN2132" s="16"/>
    </row>
    <row r="2133" ht="16.5" customHeight="1">
      <c r="A2133" s="29">
        <v>63.0</v>
      </c>
      <c r="B2133" s="30">
        <v>7188.0</v>
      </c>
      <c r="C2133" s="31">
        <v>2131.0</v>
      </c>
      <c r="D2133" s="32" t="s">
        <v>2327</v>
      </c>
      <c r="E2133" s="69"/>
      <c r="F2133" s="150"/>
      <c r="G2133" s="94"/>
      <c r="H2133" s="113"/>
      <c r="I2133" s="8"/>
      <c r="J2133" s="54"/>
      <c r="K2133" s="69"/>
      <c r="L2133" s="65"/>
      <c r="M2133" s="65"/>
      <c r="N2133" s="98"/>
      <c r="O2133" s="293"/>
      <c r="P2133" s="98"/>
      <c r="Q2133" s="66"/>
      <c r="R2133" s="70"/>
      <c r="S2133" s="110"/>
      <c r="T2133" s="22"/>
      <c r="U2133" s="22"/>
      <c r="V2133" s="22"/>
      <c r="W2133" s="330"/>
      <c r="X2133" s="56"/>
      <c r="Y2133" s="72"/>
      <c r="Z2133" s="73" t="s">
        <v>20</v>
      </c>
      <c r="AA2133" s="74" t="s">
        <v>21</v>
      </c>
      <c r="AB2133" s="92">
        <v>0.85</v>
      </c>
      <c r="AC2133" s="87"/>
      <c r="AD2133" s="90"/>
      <c r="AE2133" s="90"/>
      <c r="AF2133" s="91"/>
      <c r="AG2133" s="45">
        <v>406.0</v>
      </c>
      <c r="AH2133" s="79"/>
      <c r="AI2133" s="80"/>
      <c r="AJ2133" s="80"/>
      <c r="AK2133" s="80"/>
      <c r="AL2133" s="14"/>
      <c r="AM2133" s="16" t="str">
        <f t="shared" si="10"/>
        <v>{s:'637188', v:406 , c:'放デイ１１・定超・未計画・評減・拘減・'},</v>
      </c>
      <c r="AN2133" s="16"/>
    </row>
    <row r="2134" ht="16.5" customHeight="1">
      <c r="A2134" s="29">
        <v>63.0</v>
      </c>
      <c r="B2134" s="30">
        <v>7189.0</v>
      </c>
      <c r="C2134" s="31">
        <v>2132.0</v>
      </c>
      <c r="D2134" s="32" t="s">
        <v>2328</v>
      </c>
      <c r="E2134" s="69"/>
      <c r="F2134" s="150"/>
      <c r="G2134" s="94"/>
      <c r="H2134" s="113"/>
      <c r="I2134" s="8"/>
      <c r="J2134" s="54"/>
      <c r="K2134" s="69"/>
      <c r="L2134" s="65"/>
      <c r="M2134" s="65"/>
      <c r="N2134" s="98"/>
      <c r="O2134" s="293"/>
      <c r="P2134" s="98"/>
      <c r="Q2134" s="66"/>
      <c r="R2134" s="70"/>
      <c r="S2134" s="96" t="s">
        <v>27</v>
      </c>
      <c r="T2134" s="7"/>
      <c r="U2134" s="7"/>
      <c r="V2134" s="7"/>
      <c r="W2134" s="327"/>
      <c r="X2134" s="41" t="s">
        <v>21</v>
      </c>
      <c r="Y2134" s="68">
        <v>0.5</v>
      </c>
      <c r="Z2134" s="77"/>
      <c r="AA2134" s="77"/>
      <c r="AB2134" s="72"/>
      <c r="AC2134" s="87"/>
      <c r="AD2134" s="90"/>
      <c r="AE2134" s="90"/>
      <c r="AF2134" s="91"/>
      <c r="AG2134" s="45">
        <v>341.0</v>
      </c>
      <c r="AH2134" s="79"/>
      <c r="AI2134" s="80"/>
      <c r="AJ2134" s="80"/>
      <c r="AK2134" s="80"/>
      <c r="AL2134" s="14"/>
      <c r="AM2134" s="16" t="str">
        <f t="shared" si="10"/>
        <v>{s:'637189', v:341 , c:'放デイ１１・定超・未計画２・拘減・'},</v>
      </c>
      <c r="AN2134" s="16"/>
    </row>
    <row r="2135" ht="16.5" customHeight="1">
      <c r="A2135" s="29">
        <v>63.0</v>
      </c>
      <c r="B2135" s="30">
        <v>7190.0</v>
      </c>
      <c r="C2135" s="31">
        <v>2133.0</v>
      </c>
      <c r="D2135" s="32" t="s">
        <v>2329</v>
      </c>
      <c r="E2135" s="69"/>
      <c r="F2135" s="150"/>
      <c r="G2135" s="107"/>
      <c r="H2135" s="154"/>
      <c r="I2135" s="22"/>
      <c r="J2135" s="109"/>
      <c r="K2135" s="69"/>
      <c r="L2135" s="65"/>
      <c r="M2135" s="65"/>
      <c r="N2135" s="98"/>
      <c r="O2135" s="293"/>
      <c r="P2135" s="98"/>
      <c r="Q2135" s="66"/>
      <c r="R2135" s="78"/>
      <c r="S2135" s="115"/>
      <c r="T2135" s="22"/>
      <c r="U2135" s="22"/>
      <c r="V2135" s="22"/>
      <c r="W2135" s="330"/>
      <c r="X2135" s="56"/>
      <c r="Y2135" s="72"/>
      <c r="Z2135" s="73" t="s">
        <v>20</v>
      </c>
      <c r="AA2135" s="74" t="s">
        <v>21</v>
      </c>
      <c r="AB2135" s="92">
        <v>0.85</v>
      </c>
      <c r="AC2135" s="93"/>
      <c r="AD2135" s="77"/>
      <c r="AE2135" s="77"/>
      <c r="AF2135" s="72"/>
      <c r="AG2135" s="45">
        <v>289.0</v>
      </c>
      <c r="AH2135" s="79"/>
      <c r="AI2135" s="80"/>
      <c r="AJ2135" s="80"/>
      <c r="AK2135" s="80"/>
      <c r="AL2135" s="14"/>
      <c r="AM2135" s="16" t="str">
        <f t="shared" si="10"/>
        <v>{s:'637190', v:289 , c:'放デイ１１・定超・未計画２・評減・拘減・'},</v>
      </c>
      <c r="AN2135" s="16"/>
    </row>
    <row r="2136" ht="16.5" customHeight="1">
      <c r="A2136" s="29">
        <v>63.0</v>
      </c>
      <c r="B2136" s="30">
        <v>8321.0</v>
      </c>
      <c r="C2136" s="31">
        <v>2134.0</v>
      </c>
      <c r="D2136" s="32" t="s">
        <v>2330</v>
      </c>
      <c r="E2136" s="69"/>
      <c r="F2136" s="150"/>
      <c r="G2136" s="82" t="s">
        <v>825</v>
      </c>
      <c r="H2136" s="140"/>
      <c r="I2136" s="140"/>
      <c r="J2136" s="95"/>
      <c r="K2136" s="94"/>
      <c r="L2136" s="8"/>
      <c r="M2136" s="53"/>
      <c r="N2136" s="8"/>
      <c r="O2136" s="52"/>
      <c r="P2136" s="8"/>
      <c r="Q2136" s="54"/>
      <c r="R2136" s="287"/>
      <c r="S2136" s="287"/>
      <c r="T2136" s="7"/>
      <c r="U2136" s="7"/>
      <c r="V2136" s="7"/>
      <c r="W2136" s="327"/>
      <c r="X2136" s="41"/>
      <c r="Y2136" s="42"/>
      <c r="Z2136" s="43"/>
      <c r="AA2136" s="43"/>
      <c r="AB2136" s="43"/>
      <c r="AC2136" s="288"/>
      <c r="AD2136" s="43"/>
      <c r="AE2136" s="43"/>
      <c r="AF2136" s="44"/>
      <c r="AG2136" s="45">
        <v>624.0</v>
      </c>
      <c r="AH2136" s="79"/>
      <c r="AI2136" s="80"/>
      <c r="AJ2136" s="80"/>
      <c r="AK2136" s="80"/>
      <c r="AL2136" s="14"/>
      <c r="AM2136" s="16" t="str">
        <f t="shared" si="10"/>
        <v>{s:'638321', v:624 , c:'放デイ１２・定超・'},</v>
      </c>
      <c r="AN2136" s="16"/>
    </row>
    <row r="2137" ht="16.5" customHeight="1">
      <c r="A2137" s="29">
        <v>63.0</v>
      </c>
      <c r="B2137" s="30">
        <v>7191.0</v>
      </c>
      <c r="C2137" s="31">
        <v>2135.0</v>
      </c>
      <c r="D2137" s="32" t="s">
        <v>2331</v>
      </c>
      <c r="E2137" s="69"/>
      <c r="F2137" s="150"/>
      <c r="G2137" s="87"/>
      <c r="H2137" s="50" t="str">
        <f>'30放課後等デイ(基本１)'!G2147</f>
        <v/>
      </c>
      <c r="I2137" s="8" t="s">
        <v>9</v>
      </c>
      <c r="J2137" s="95"/>
      <c r="K2137" s="94"/>
      <c r="L2137" s="8"/>
      <c r="M2137" s="53"/>
      <c r="N2137" s="8"/>
      <c r="O2137" s="52"/>
      <c r="P2137" s="8"/>
      <c r="Q2137" s="54"/>
      <c r="R2137" s="290"/>
      <c r="S2137" s="290"/>
      <c r="T2137" s="22"/>
      <c r="U2137" s="22"/>
      <c r="V2137" s="22"/>
      <c r="W2137" s="330"/>
      <c r="X2137" s="56"/>
      <c r="Y2137" s="58"/>
      <c r="Z2137" s="59" t="s">
        <v>20</v>
      </c>
      <c r="AA2137" s="41" t="s">
        <v>21</v>
      </c>
      <c r="AB2137" s="60">
        <v>0.85</v>
      </c>
      <c r="AC2137" s="288"/>
      <c r="AD2137" s="43"/>
      <c r="AE2137" s="43"/>
      <c r="AF2137" s="44"/>
      <c r="AG2137" s="45">
        <v>530.0</v>
      </c>
      <c r="AH2137" s="79"/>
      <c r="AI2137" s="80"/>
      <c r="AJ2137" s="80"/>
      <c r="AK2137" s="80"/>
      <c r="AL2137" s="14"/>
      <c r="AM2137" s="16" t="str">
        <f t="shared" si="10"/>
        <v>{s:'637191', v:530 , c:'放デイ１２・定超・評減・'},</v>
      </c>
      <c r="AN2137" s="16"/>
    </row>
    <row r="2138" ht="16.5" customHeight="1">
      <c r="A2138" s="29">
        <v>63.0</v>
      </c>
      <c r="B2138" s="30">
        <v>8322.0</v>
      </c>
      <c r="C2138" s="31">
        <v>2136.0</v>
      </c>
      <c r="D2138" s="32" t="s">
        <v>2332</v>
      </c>
      <c r="E2138" s="94"/>
      <c r="F2138" s="95"/>
      <c r="G2138" s="87"/>
      <c r="H2138" s="8"/>
      <c r="I2138" s="8"/>
      <c r="J2138" s="54"/>
      <c r="K2138" s="69"/>
      <c r="L2138" s="65"/>
      <c r="M2138" s="65"/>
      <c r="N2138" s="98"/>
      <c r="O2138" s="293"/>
      <c r="P2138" s="98"/>
      <c r="Q2138" s="66"/>
      <c r="R2138" s="33" t="s">
        <v>23</v>
      </c>
      <c r="S2138" s="124" t="s">
        <v>24</v>
      </c>
      <c r="T2138" s="7"/>
      <c r="U2138" s="7"/>
      <c r="V2138" s="7"/>
      <c r="W2138" s="327"/>
      <c r="X2138" s="41" t="s">
        <v>21</v>
      </c>
      <c r="Y2138" s="68">
        <v>0.7</v>
      </c>
      <c r="Z2138" s="88"/>
      <c r="AA2138" s="88"/>
      <c r="AB2138" s="88"/>
      <c r="AC2138" s="297"/>
      <c r="AD2138" s="88"/>
      <c r="AE2138" s="88"/>
      <c r="AF2138" s="89"/>
      <c r="AG2138" s="45">
        <v>437.0</v>
      </c>
      <c r="AH2138" s="79"/>
      <c r="AI2138" s="80"/>
      <c r="AJ2138" s="80"/>
      <c r="AK2138" s="80"/>
      <c r="AL2138" s="14"/>
      <c r="AM2138" s="16" t="str">
        <f t="shared" si="10"/>
        <v>{s:'638322', v:437 , c:'放デイ１２・定超・未計画・'},</v>
      </c>
      <c r="AN2138" s="16"/>
    </row>
    <row r="2139" ht="16.5" customHeight="1">
      <c r="A2139" s="29">
        <v>63.0</v>
      </c>
      <c r="B2139" s="30">
        <v>7192.0</v>
      </c>
      <c r="C2139" s="31">
        <v>2137.0</v>
      </c>
      <c r="D2139" s="32" t="s">
        <v>2333</v>
      </c>
      <c r="E2139" s="94"/>
      <c r="F2139" s="95"/>
      <c r="G2139" s="94"/>
      <c r="H2139" s="113"/>
      <c r="I2139" s="8"/>
      <c r="J2139" s="54"/>
      <c r="K2139" s="69"/>
      <c r="L2139" s="65"/>
      <c r="M2139" s="65"/>
      <c r="N2139" s="98"/>
      <c r="O2139" s="293"/>
      <c r="P2139" s="98"/>
      <c r="Q2139" s="66"/>
      <c r="R2139" s="70"/>
      <c r="S2139" s="110"/>
      <c r="T2139" s="22"/>
      <c r="U2139" s="22"/>
      <c r="V2139" s="22"/>
      <c r="W2139" s="330"/>
      <c r="X2139" s="56"/>
      <c r="Y2139" s="72"/>
      <c r="Z2139" s="73" t="s">
        <v>20</v>
      </c>
      <c r="AA2139" s="74" t="s">
        <v>21</v>
      </c>
      <c r="AB2139" s="75">
        <v>0.85</v>
      </c>
      <c r="AC2139" s="288"/>
      <c r="AD2139" s="43"/>
      <c r="AE2139" s="43"/>
      <c r="AF2139" s="44"/>
      <c r="AG2139" s="45">
        <v>371.0</v>
      </c>
      <c r="AH2139" s="79"/>
      <c r="AI2139" s="80"/>
      <c r="AJ2139" s="80"/>
      <c r="AK2139" s="80"/>
      <c r="AL2139" s="14"/>
      <c r="AM2139" s="16" t="str">
        <f t="shared" si="10"/>
        <v>{s:'637192', v:371 , c:'放デイ１２・定超・未計画・評減・'},</v>
      </c>
      <c r="AN2139" s="16"/>
    </row>
    <row r="2140" ht="16.5" customHeight="1">
      <c r="A2140" s="29">
        <v>63.0</v>
      </c>
      <c r="B2140" s="30">
        <v>7193.0</v>
      </c>
      <c r="C2140" s="31">
        <v>2138.0</v>
      </c>
      <c r="D2140" s="32" t="s">
        <v>2334</v>
      </c>
      <c r="E2140" s="94"/>
      <c r="F2140" s="95"/>
      <c r="G2140" s="94"/>
      <c r="H2140" s="113"/>
      <c r="I2140" s="8"/>
      <c r="J2140" s="54"/>
      <c r="K2140" s="69"/>
      <c r="L2140" s="65"/>
      <c r="M2140" s="65"/>
      <c r="N2140" s="98"/>
      <c r="O2140" s="293"/>
      <c r="P2140" s="98"/>
      <c r="Q2140" s="66"/>
      <c r="R2140" s="70"/>
      <c r="S2140" s="124" t="s">
        <v>27</v>
      </c>
      <c r="T2140" s="7"/>
      <c r="U2140" s="7"/>
      <c r="V2140" s="7"/>
      <c r="W2140" s="327"/>
      <c r="X2140" s="41" t="s">
        <v>21</v>
      </c>
      <c r="Y2140" s="68">
        <v>0.5</v>
      </c>
      <c r="Z2140" s="77"/>
      <c r="AA2140" s="77"/>
      <c r="AB2140" s="77"/>
      <c r="AC2140" s="292"/>
      <c r="AD2140" s="77"/>
      <c r="AE2140" s="77"/>
      <c r="AF2140" s="72"/>
      <c r="AG2140" s="45">
        <v>312.0</v>
      </c>
      <c r="AH2140" s="79"/>
      <c r="AI2140" s="80"/>
      <c r="AJ2140" s="80"/>
      <c r="AK2140" s="80"/>
      <c r="AL2140" s="14"/>
      <c r="AM2140" s="16" t="str">
        <f t="shared" si="10"/>
        <v>{s:'637193', v:312 , c:'放デイ１２・定超・未計画２・'},</v>
      </c>
      <c r="AN2140" s="16"/>
    </row>
    <row r="2141" ht="16.5" customHeight="1">
      <c r="A2141" s="29">
        <v>63.0</v>
      </c>
      <c r="B2141" s="30">
        <v>7194.0</v>
      </c>
      <c r="C2141" s="31">
        <v>2139.0</v>
      </c>
      <c r="D2141" s="32" t="s">
        <v>2335</v>
      </c>
      <c r="E2141" s="94"/>
      <c r="F2141" s="95"/>
      <c r="G2141" s="94"/>
      <c r="H2141" s="113"/>
      <c r="I2141" s="8"/>
      <c r="J2141" s="54"/>
      <c r="K2141" s="69"/>
      <c r="L2141" s="65"/>
      <c r="M2141" s="65"/>
      <c r="N2141" s="98"/>
      <c r="O2141" s="293"/>
      <c r="P2141" s="98"/>
      <c r="Q2141" s="66"/>
      <c r="R2141" s="78"/>
      <c r="S2141" s="110"/>
      <c r="T2141" s="22"/>
      <c r="U2141" s="22"/>
      <c r="V2141" s="22"/>
      <c r="W2141" s="330"/>
      <c r="X2141" s="56"/>
      <c r="Y2141" s="72"/>
      <c r="Z2141" s="73" t="s">
        <v>20</v>
      </c>
      <c r="AA2141" s="74" t="s">
        <v>21</v>
      </c>
      <c r="AB2141" s="75">
        <v>0.85</v>
      </c>
      <c r="AC2141" s="288"/>
      <c r="AD2141" s="43"/>
      <c r="AE2141" s="43"/>
      <c r="AF2141" s="44"/>
      <c r="AG2141" s="45">
        <v>265.0</v>
      </c>
      <c r="AH2141" s="79"/>
      <c r="AI2141" s="80"/>
      <c r="AJ2141" s="80"/>
      <c r="AK2141" s="80"/>
      <c r="AL2141" s="14"/>
      <c r="AM2141" s="16" t="str">
        <f t="shared" si="10"/>
        <v>{s:'637194', v:265 , c:'放デイ１２・定超・未計画２・評減・'},</v>
      </c>
      <c r="AN2141" s="16"/>
    </row>
    <row r="2142" ht="16.5" customHeight="1">
      <c r="A2142" s="29">
        <v>63.0</v>
      </c>
      <c r="B2142" s="30">
        <v>7195.0</v>
      </c>
      <c r="C2142" s="31">
        <v>2140.0</v>
      </c>
      <c r="D2142" s="32" t="s">
        <v>2336</v>
      </c>
      <c r="E2142" s="94"/>
      <c r="F2142" s="95"/>
      <c r="G2142" s="94"/>
      <c r="H2142" s="113"/>
      <c r="I2142" s="8"/>
      <c r="J2142" s="54"/>
      <c r="K2142" s="69"/>
      <c r="L2142" s="65"/>
      <c r="M2142" s="65"/>
      <c r="N2142" s="98"/>
      <c r="O2142" s="293"/>
      <c r="P2142" s="98"/>
      <c r="Q2142" s="66"/>
      <c r="R2142" s="96"/>
      <c r="S2142" s="96"/>
      <c r="T2142" s="7"/>
      <c r="U2142" s="7"/>
      <c r="V2142" s="7"/>
      <c r="W2142" s="327"/>
      <c r="X2142" s="41"/>
      <c r="Y2142" s="68"/>
      <c r="Z2142" s="43"/>
      <c r="AA2142" s="43"/>
      <c r="AB2142" s="44"/>
      <c r="AC2142" s="82" t="s">
        <v>30</v>
      </c>
      <c r="AD2142" s="41">
        <v>5.0</v>
      </c>
      <c r="AE2142" s="41"/>
      <c r="AF2142" s="151" t="s">
        <v>31</v>
      </c>
      <c r="AG2142" s="45">
        <v>619.0</v>
      </c>
      <c r="AH2142" s="79"/>
      <c r="AI2142" s="80"/>
      <c r="AJ2142" s="80"/>
      <c r="AK2142" s="80"/>
      <c r="AL2142" s="14"/>
      <c r="AM2142" s="16" t="str">
        <f t="shared" si="10"/>
        <v>{s:'637195', v:619 , c:'放デイ１２・定超・拘減・'},</v>
      </c>
      <c r="AN2142" s="16"/>
    </row>
    <row r="2143" ht="16.5" customHeight="1">
      <c r="A2143" s="29">
        <v>63.0</v>
      </c>
      <c r="B2143" s="30">
        <v>7196.0</v>
      </c>
      <c r="C2143" s="31">
        <v>2141.0</v>
      </c>
      <c r="D2143" s="32" t="s">
        <v>2337</v>
      </c>
      <c r="E2143" s="94"/>
      <c r="F2143" s="95"/>
      <c r="G2143" s="94"/>
      <c r="H2143" s="113"/>
      <c r="I2143" s="8"/>
      <c r="J2143" s="54"/>
      <c r="K2143" s="69"/>
      <c r="L2143" s="65"/>
      <c r="M2143" s="65"/>
      <c r="N2143" s="98"/>
      <c r="O2143" s="293"/>
      <c r="P2143" s="98"/>
      <c r="Q2143" s="66"/>
      <c r="R2143" s="115"/>
      <c r="S2143" s="115"/>
      <c r="T2143" s="22"/>
      <c r="U2143" s="22"/>
      <c r="V2143" s="22"/>
      <c r="W2143" s="330"/>
      <c r="X2143" s="56"/>
      <c r="Y2143" s="72"/>
      <c r="Z2143" s="59" t="s">
        <v>20</v>
      </c>
      <c r="AA2143" s="41" t="s">
        <v>21</v>
      </c>
      <c r="AB2143" s="86">
        <v>0.85</v>
      </c>
      <c r="AC2143" s="87"/>
      <c r="AD2143" s="83"/>
      <c r="AE2143" s="83"/>
      <c r="AF2143" s="84"/>
      <c r="AG2143" s="45">
        <v>525.0</v>
      </c>
      <c r="AH2143" s="79"/>
      <c r="AI2143" s="80"/>
      <c r="AJ2143" s="80"/>
      <c r="AK2143" s="80"/>
      <c r="AL2143" s="14"/>
      <c r="AM2143" s="16" t="str">
        <f t="shared" si="10"/>
        <v>{s:'637196', v:525 , c:'放デイ１２・定超・評減・拘減・'},</v>
      </c>
      <c r="AN2143" s="16"/>
    </row>
    <row r="2144" ht="16.5" customHeight="1">
      <c r="A2144" s="29">
        <v>63.0</v>
      </c>
      <c r="B2144" s="30">
        <v>7197.0</v>
      </c>
      <c r="C2144" s="31">
        <v>2142.0</v>
      </c>
      <c r="D2144" s="32" t="s">
        <v>2338</v>
      </c>
      <c r="E2144" s="94"/>
      <c r="F2144" s="95"/>
      <c r="G2144" s="94"/>
      <c r="H2144" s="113"/>
      <c r="I2144" s="8"/>
      <c r="J2144" s="54"/>
      <c r="K2144" s="69"/>
      <c r="L2144" s="65"/>
      <c r="M2144" s="65"/>
      <c r="N2144" s="98"/>
      <c r="O2144" s="293"/>
      <c r="P2144" s="98"/>
      <c r="Q2144" s="66"/>
      <c r="R2144" s="33" t="s">
        <v>23</v>
      </c>
      <c r="S2144" s="124" t="s">
        <v>24</v>
      </c>
      <c r="T2144" s="7"/>
      <c r="U2144" s="7"/>
      <c r="V2144" s="7"/>
      <c r="W2144" s="327"/>
      <c r="X2144" s="41" t="s">
        <v>21</v>
      </c>
      <c r="Y2144" s="68">
        <v>0.7</v>
      </c>
      <c r="Z2144" s="88"/>
      <c r="AA2144" s="88"/>
      <c r="AB2144" s="89"/>
      <c r="AC2144" s="87"/>
      <c r="AD2144" s="90"/>
      <c r="AE2144" s="90"/>
      <c r="AF2144" s="91"/>
      <c r="AG2144" s="45">
        <v>432.0</v>
      </c>
      <c r="AH2144" s="79"/>
      <c r="AI2144" s="80"/>
      <c r="AJ2144" s="80"/>
      <c r="AK2144" s="80"/>
      <c r="AL2144" s="14"/>
      <c r="AM2144" s="16" t="str">
        <f t="shared" si="10"/>
        <v>{s:'637197', v:432 , c:'放デイ１２・定超・未計画・拘減・'},</v>
      </c>
      <c r="AN2144" s="16"/>
    </row>
    <row r="2145" ht="16.5" customHeight="1">
      <c r="A2145" s="29">
        <v>63.0</v>
      </c>
      <c r="B2145" s="30">
        <v>7198.0</v>
      </c>
      <c r="C2145" s="31">
        <v>2143.0</v>
      </c>
      <c r="D2145" s="32" t="s">
        <v>2339</v>
      </c>
      <c r="E2145" s="94"/>
      <c r="F2145" s="95"/>
      <c r="G2145" s="94"/>
      <c r="H2145" s="113"/>
      <c r="I2145" s="8"/>
      <c r="J2145" s="54"/>
      <c r="K2145" s="69"/>
      <c r="L2145" s="65"/>
      <c r="M2145" s="65"/>
      <c r="N2145" s="98"/>
      <c r="O2145" s="293"/>
      <c r="P2145" s="98"/>
      <c r="Q2145" s="66"/>
      <c r="R2145" s="70"/>
      <c r="S2145" s="110"/>
      <c r="T2145" s="22"/>
      <c r="U2145" s="22"/>
      <c r="V2145" s="22"/>
      <c r="W2145" s="330"/>
      <c r="X2145" s="56"/>
      <c r="Y2145" s="72"/>
      <c r="Z2145" s="73" t="s">
        <v>20</v>
      </c>
      <c r="AA2145" s="74" t="s">
        <v>21</v>
      </c>
      <c r="AB2145" s="92">
        <v>0.85</v>
      </c>
      <c r="AC2145" s="87"/>
      <c r="AD2145" s="90"/>
      <c r="AE2145" s="90"/>
      <c r="AF2145" s="91"/>
      <c r="AG2145" s="45">
        <v>366.0</v>
      </c>
      <c r="AH2145" s="79"/>
      <c r="AI2145" s="80"/>
      <c r="AJ2145" s="80"/>
      <c r="AK2145" s="80"/>
      <c r="AL2145" s="14"/>
      <c r="AM2145" s="16" t="str">
        <f t="shared" si="10"/>
        <v>{s:'637198', v:366 , c:'放デイ１２・定超・未計画・評減・拘減・'},</v>
      </c>
      <c r="AN2145" s="16"/>
    </row>
    <row r="2146" ht="16.5" customHeight="1">
      <c r="A2146" s="29">
        <v>63.0</v>
      </c>
      <c r="B2146" s="30">
        <v>7199.0</v>
      </c>
      <c r="C2146" s="31">
        <v>2144.0</v>
      </c>
      <c r="D2146" s="32" t="s">
        <v>2340</v>
      </c>
      <c r="E2146" s="94"/>
      <c r="F2146" s="95"/>
      <c r="G2146" s="94"/>
      <c r="H2146" s="113"/>
      <c r="I2146" s="8"/>
      <c r="J2146" s="54"/>
      <c r="K2146" s="69"/>
      <c r="L2146" s="65"/>
      <c r="M2146" s="65"/>
      <c r="N2146" s="98"/>
      <c r="O2146" s="293"/>
      <c r="P2146" s="98"/>
      <c r="Q2146" s="66"/>
      <c r="R2146" s="70"/>
      <c r="S2146" s="96" t="s">
        <v>27</v>
      </c>
      <c r="T2146" s="7"/>
      <c r="U2146" s="7"/>
      <c r="V2146" s="7"/>
      <c r="W2146" s="327"/>
      <c r="X2146" s="41" t="s">
        <v>21</v>
      </c>
      <c r="Y2146" s="68">
        <v>0.5</v>
      </c>
      <c r="Z2146" s="77"/>
      <c r="AA2146" s="77"/>
      <c r="AB2146" s="72"/>
      <c r="AC2146" s="87"/>
      <c r="AD2146" s="90"/>
      <c r="AE2146" s="90"/>
      <c r="AF2146" s="91"/>
      <c r="AG2146" s="45">
        <v>307.0</v>
      </c>
      <c r="AH2146" s="79"/>
      <c r="AI2146" s="80"/>
      <c r="AJ2146" s="80"/>
      <c r="AK2146" s="80"/>
      <c r="AL2146" s="14"/>
      <c r="AM2146" s="16" t="str">
        <f t="shared" si="10"/>
        <v>{s:'637199', v:307 , c:'放デイ１２・定超・未計画２・拘減・'},</v>
      </c>
      <c r="AN2146" s="16"/>
    </row>
    <row r="2147" ht="16.5" customHeight="1">
      <c r="A2147" s="29">
        <v>63.0</v>
      </c>
      <c r="B2147" s="30">
        <v>7200.0</v>
      </c>
      <c r="C2147" s="31">
        <v>2145.0</v>
      </c>
      <c r="D2147" s="32" t="s">
        <v>2341</v>
      </c>
      <c r="E2147" s="94"/>
      <c r="F2147" s="95"/>
      <c r="G2147" s="94"/>
      <c r="H2147" s="113"/>
      <c r="I2147" s="8"/>
      <c r="J2147" s="54"/>
      <c r="K2147" s="69"/>
      <c r="L2147" s="65"/>
      <c r="M2147" s="65"/>
      <c r="N2147" s="98"/>
      <c r="O2147" s="293"/>
      <c r="P2147" s="98"/>
      <c r="Q2147" s="66"/>
      <c r="R2147" s="78"/>
      <c r="S2147" s="115"/>
      <c r="T2147" s="22"/>
      <c r="U2147" s="22"/>
      <c r="V2147" s="22"/>
      <c r="W2147" s="330"/>
      <c r="X2147" s="56"/>
      <c r="Y2147" s="72"/>
      <c r="Z2147" s="73" t="s">
        <v>20</v>
      </c>
      <c r="AA2147" s="74" t="s">
        <v>21</v>
      </c>
      <c r="AB2147" s="92">
        <v>0.85</v>
      </c>
      <c r="AC2147" s="93"/>
      <c r="AD2147" s="77"/>
      <c r="AE2147" s="77"/>
      <c r="AF2147" s="72"/>
      <c r="AG2147" s="45">
        <v>260.0</v>
      </c>
      <c r="AH2147" s="79"/>
      <c r="AI2147" s="80"/>
      <c r="AJ2147" s="80"/>
      <c r="AK2147" s="80"/>
      <c r="AL2147" s="14"/>
      <c r="AM2147" s="16" t="str">
        <f t="shared" si="10"/>
        <v>{s:'637200', v:260 , c:'放デイ１２・定超・未計画２・評減・拘減・'},</v>
      </c>
      <c r="AN2147" s="16"/>
    </row>
    <row r="2148" ht="16.5" customHeight="1">
      <c r="A2148" s="29">
        <v>63.0</v>
      </c>
      <c r="B2148" s="30">
        <v>8331.0</v>
      </c>
      <c r="C2148" s="31">
        <v>2146.0</v>
      </c>
      <c r="D2148" s="32" t="s">
        <v>2342</v>
      </c>
      <c r="E2148" s="94"/>
      <c r="F2148" s="95"/>
      <c r="G2148" s="82" t="s">
        <v>838</v>
      </c>
      <c r="H2148" s="152"/>
      <c r="I2148" s="152"/>
      <c r="J2148" s="153"/>
      <c r="K2148" s="94"/>
      <c r="L2148" s="8"/>
      <c r="M2148" s="53"/>
      <c r="N2148" s="8"/>
      <c r="O2148" s="52"/>
      <c r="P2148" s="8"/>
      <c r="Q2148" s="54"/>
      <c r="R2148" s="287"/>
      <c r="S2148" s="287"/>
      <c r="T2148" s="7"/>
      <c r="U2148" s="7"/>
      <c r="V2148" s="7"/>
      <c r="W2148" s="327"/>
      <c r="X2148" s="41"/>
      <c r="Y2148" s="42"/>
      <c r="Z2148" s="43"/>
      <c r="AA2148" s="43"/>
      <c r="AB2148" s="43"/>
      <c r="AC2148" s="288"/>
      <c r="AD2148" s="43"/>
      <c r="AE2148" s="43"/>
      <c r="AF2148" s="44"/>
      <c r="AG2148" s="45">
        <v>480.0</v>
      </c>
      <c r="AH2148" s="79"/>
      <c r="AI2148" s="80"/>
      <c r="AJ2148" s="80"/>
      <c r="AK2148" s="80"/>
      <c r="AL2148" s="14"/>
      <c r="AM2148" s="16" t="str">
        <f t="shared" si="10"/>
        <v>{s:'638331', v:480 , c:'放デイ１３・定超・'},</v>
      </c>
      <c r="AN2148" s="16"/>
    </row>
    <row r="2149" ht="16.5" customHeight="1">
      <c r="A2149" s="29">
        <v>63.0</v>
      </c>
      <c r="B2149" s="30">
        <v>7201.0</v>
      </c>
      <c r="C2149" s="31">
        <v>2147.0</v>
      </c>
      <c r="D2149" s="32" t="s">
        <v>2343</v>
      </c>
      <c r="E2149" s="94"/>
      <c r="F2149" s="95"/>
      <c r="G2149" s="87"/>
      <c r="H2149" s="50" t="str">
        <f>'30放課後等デイ(基本１)'!G2159</f>
        <v/>
      </c>
      <c r="I2149" s="8" t="s">
        <v>9</v>
      </c>
      <c r="J2149" s="95"/>
      <c r="K2149" s="94"/>
      <c r="L2149" s="8"/>
      <c r="M2149" s="53"/>
      <c r="N2149" s="8"/>
      <c r="O2149" s="52"/>
      <c r="P2149" s="8"/>
      <c r="Q2149" s="54"/>
      <c r="R2149" s="290"/>
      <c r="S2149" s="290"/>
      <c r="T2149" s="22"/>
      <c r="U2149" s="22"/>
      <c r="V2149" s="22"/>
      <c r="W2149" s="330"/>
      <c r="X2149" s="56"/>
      <c r="Y2149" s="58"/>
      <c r="Z2149" s="59" t="s">
        <v>20</v>
      </c>
      <c r="AA2149" s="41" t="s">
        <v>21</v>
      </c>
      <c r="AB2149" s="60">
        <v>0.85</v>
      </c>
      <c r="AC2149" s="288"/>
      <c r="AD2149" s="43"/>
      <c r="AE2149" s="43"/>
      <c r="AF2149" s="44"/>
      <c r="AG2149" s="45">
        <v>408.0</v>
      </c>
      <c r="AH2149" s="79"/>
      <c r="AI2149" s="80"/>
      <c r="AJ2149" s="80"/>
      <c r="AK2149" s="80"/>
      <c r="AL2149" s="14"/>
      <c r="AM2149" s="16" t="str">
        <f t="shared" si="10"/>
        <v>{s:'637201', v:408 , c:'放デイ１３・定超・評減・'},</v>
      </c>
      <c r="AN2149" s="16"/>
    </row>
    <row r="2150" ht="16.5" customHeight="1">
      <c r="A2150" s="29">
        <v>63.0</v>
      </c>
      <c r="B2150" s="30">
        <v>8332.0</v>
      </c>
      <c r="C2150" s="31">
        <v>2148.0</v>
      </c>
      <c r="D2150" s="32" t="s">
        <v>2344</v>
      </c>
      <c r="E2150" s="94"/>
      <c r="F2150" s="95"/>
      <c r="G2150" s="87"/>
      <c r="H2150" s="8"/>
      <c r="I2150" s="8"/>
      <c r="J2150" s="54"/>
      <c r="K2150" s="69"/>
      <c r="L2150" s="65"/>
      <c r="M2150" s="65"/>
      <c r="N2150" s="98"/>
      <c r="O2150" s="293"/>
      <c r="P2150" s="98"/>
      <c r="Q2150" s="66"/>
      <c r="R2150" s="33" t="s">
        <v>23</v>
      </c>
      <c r="S2150" s="124" t="s">
        <v>24</v>
      </c>
      <c r="T2150" s="7"/>
      <c r="U2150" s="7"/>
      <c r="V2150" s="7"/>
      <c r="W2150" s="327"/>
      <c r="X2150" s="41" t="s">
        <v>21</v>
      </c>
      <c r="Y2150" s="68">
        <v>0.7</v>
      </c>
      <c r="Z2150" s="88"/>
      <c r="AA2150" s="88"/>
      <c r="AB2150" s="88"/>
      <c r="AC2150" s="297"/>
      <c r="AD2150" s="88"/>
      <c r="AE2150" s="88"/>
      <c r="AF2150" s="89"/>
      <c r="AG2150" s="45">
        <v>336.0</v>
      </c>
      <c r="AH2150" s="79"/>
      <c r="AI2150" s="80"/>
      <c r="AJ2150" s="80"/>
      <c r="AK2150" s="80"/>
      <c r="AL2150" s="14"/>
      <c r="AM2150" s="16" t="str">
        <f t="shared" si="10"/>
        <v>{s:'638332', v:336 , c:'放デイ１３・定超・未計画・'},</v>
      </c>
      <c r="AN2150" s="16"/>
    </row>
    <row r="2151" ht="16.5" customHeight="1">
      <c r="A2151" s="29">
        <v>63.0</v>
      </c>
      <c r="B2151" s="30">
        <v>7202.0</v>
      </c>
      <c r="C2151" s="31">
        <v>2149.0</v>
      </c>
      <c r="D2151" s="32" t="s">
        <v>2345</v>
      </c>
      <c r="E2151" s="94"/>
      <c r="F2151" s="95"/>
      <c r="G2151" s="94"/>
      <c r="H2151" s="113"/>
      <c r="I2151" s="8"/>
      <c r="J2151" s="54"/>
      <c r="K2151" s="69"/>
      <c r="L2151" s="65"/>
      <c r="M2151" s="65"/>
      <c r="N2151" s="98"/>
      <c r="O2151" s="293"/>
      <c r="P2151" s="98"/>
      <c r="Q2151" s="66"/>
      <c r="R2151" s="70"/>
      <c r="S2151" s="110"/>
      <c r="T2151" s="22"/>
      <c r="U2151" s="22"/>
      <c r="V2151" s="22"/>
      <c r="W2151" s="330"/>
      <c r="X2151" s="56"/>
      <c r="Y2151" s="72"/>
      <c r="Z2151" s="73" t="s">
        <v>20</v>
      </c>
      <c r="AA2151" s="74" t="s">
        <v>21</v>
      </c>
      <c r="AB2151" s="75">
        <v>0.85</v>
      </c>
      <c r="AC2151" s="288"/>
      <c r="AD2151" s="43"/>
      <c r="AE2151" s="43"/>
      <c r="AF2151" s="44"/>
      <c r="AG2151" s="45">
        <v>286.0</v>
      </c>
      <c r="AH2151" s="79"/>
      <c r="AI2151" s="80"/>
      <c r="AJ2151" s="80"/>
      <c r="AK2151" s="80"/>
      <c r="AL2151" s="14"/>
      <c r="AM2151" s="16" t="str">
        <f t="shared" si="10"/>
        <v>{s:'637202', v:286 , c:'放デイ１３・定超・未計画・評減・'},</v>
      </c>
      <c r="AN2151" s="16"/>
    </row>
    <row r="2152" ht="16.5" customHeight="1">
      <c r="A2152" s="29">
        <v>63.0</v>
      </c>
      <c r="B2152" s="30">
        <v>7203.0</v>
      </c>
      <c r="C2152" s="31">
        <v>2150.0</v>
      </c>
      <c r="D2152" s="32" t="s">
        <v>2346</v>
      </c>
      <c r="E2152" s="94"/>
      <c r="F2152" s="95"/>
      <c r="G2152" s="94"/>
      <c r="H2152" s="113"/>
      <c r="I2152" s="8"/>
      <c r="J2152" s="54"/>
      <c r="K2152" s="69"/>
      <c r="L2152" s="65"/>
      <c r="M2152" s="65"/>
      <c r="N2152" s="98"/>
      <c r="O2152" s="293"/>
      <c r="P2152" s="98"/>
      <c r="Q2152" s="66"/>
      <c r="R2152" s="70"/>
      <c r="S2152" s="124" t="s">
        <v>27</v>
      </c>
      <c r="T2152" s="7"/>
      <c r="U2152" s="7"/>
      <c r="V2152" s="7"/>
      <c r="W2152" s="327"/>
      <c r="X2152" s="41" t="s">
        <v>21</v>
      </c>
      <c r="Y2152" s="68">
        <v>0.5</v>
      </c>
      <c r="Z2152" s="77"/>
      <c r="AA2152" s="77"/>
      <c r="AB2152" s="77"/>
      <c r="AC2152" s="292"/>
      <c r="AD2152" s="77"/>
      <c r="AE2152" s="77"/>
      <c r="AF2152" s="72"/>
      <c r="AG2152" s="45">
        <v>240.0</v>
      </c>
      <c r="AH2152" s="79"/>
      <c r="AI2152" s="80"/>
      <c r="AJ2152" s="80"/>
      <c r="AK2152" s="80"/>
      <c r="AL2152" s="14"/>
      <c r="AM2152" s="16" t="str">
        <f t="shared" si="10"/>
        <v>{s:'637203', v:240 , c:'放デイ１３・定超・未計画２・'},</v>
      </c>
      <c r="AN2152" s="16"/>
    </row>
    <row r="2153" ht="16.5" customHeight="1">
      <c r="A2153" s="29">
        <v>63.0</v>
      </c>
      <c r="B2153" s="30">
        <v>7204.0</v>
      </c>
      <c r="C2153" s="31">
        <v>2151.0</v>
      </c>
      <c r="D2153" s="32" t="s">
        <v>2347</v>
      </c>
      <c r="E2153" s="94"/>
      <c r="F2153" s="95"/>
      <c r="G2153" s="94"/>
      <c r="H2153" s="113"/>
      <c r="I2153" s="8"/>
      <c r="J2153" s="54"/>
      <c r="K2153" s="69"/>
      <c r="L2153" s="65"/>
      <c r="M2153" s="65"/>
      <c r="N2153" s="98"/>
      <c r="O2153" s="293"/>
      <c r="P2153" s="98"/>
      <c r="Q2153" s="66"/>
      <c r="R2153" s="78"/>
      <c r="S2153" s="110"/>
      <c r="T2153" s="22"/>
      <c r="U2153" s="22"/>
      <c r="V2153" s="22"/>
      <c r="W2153" s="330"/>
      <c r="X2153" s="56"/>
      <c r="Y2153" s="72"/>
      <c r="Z2153" s="73" t="s">
        <v>20</v>
      </c>
      <c r="AA2153" s="74" t="s">
        <v>21</v>
      </c>
      <c r="AB2153" s="75">
        <v>0.85</v>
      </c>
      <c r="AC2153" s="288"/>
      <c r="AD2153" s="43"/>
      <c r="AE2153" s="43"/>
      <c r="AF2153" s="44"/>
      <c r="AG2153" s="45">
        <v>204.0</v>
      </c>
      <c r="AH2153" s="79"/>
      <c r="AI2153" s="80"/>
      <c r="AJ2153" s="80"/>
      <c r="AK2153" s="80"/>
      <c r="AL2153" s="14"/>
      <c r="AM2153" s="16" t="str">
        <f t="shared" si="10"/>
        <v>{s:'637204', v:204 , c:'放デイ１３・定超・未計画２・評減・'},</v>
      </c>
      <c r="AN2153" s="16"/>
    </row>
    <row r="2154" ht="16.5" customHeight="1">
      <c r="A2154" s="29">
        <v>63.0</v>
      </c>
      <c r="B2154" s="30">
        <v>7205.0</v>
      </c>
      <c r="C2154" s="31">
        <v>2152.0</v>
      </c>
      <c r="D2154" s="32" t="s">
        <v>2348</v>
      </c>
      <c r="E2154" s="94"/>
      <c r="F2154" s="95"/>
      <c r="G2154" s="94"/>
      <c r="H2154" s="113"/>
      <c r="I2154" s="8"/>
      <c r="J2154" s="54"/>
      <c r="K2154" s="69"/>
      <c r="L2154" s="65"/>
      <c r="M2154" s="65"/>
      <c r="N2154" s="98"/>
      <c r="O2154" s="293"/>
      <c r="P2154" s="98"/>
      <c r="Q2154" s="66"/>
      <c r="R2154" s="96"/>
      <c r="S2154" s="96"/>
      <c r="T2154" s="7"/>
      <c r="U2154" s="7"/>
      <c r="V2154" s="7"/>
      <c r="W2154" s="327"/>
      <c r="X2154" s="41"/>
      <c r="Y2154" s="68"/>
      <c r="Z2154" s="43"/>
      <c r="AA2154" s="43"/>
      <c r="AB2154" s="44"/>
      <c r="AC2154" s="82" t="s">
        <v>30</v>
      </c>
      <c r="AD2154" s="41">
        <v>5.0</v>
      </c>
      <c r="AE2154" s="41"/>
      <c r="AF2154" s="151" t="s">
        <v>31</v>
      </c>
      <c r="AG2154" s="45">
        <v>475.0</v>
      </c>
      <c r="AH2154" s="79"/>
      <c r="AI2154" s="80"/>
      <c r="AJ2154" s="80"/>
      <c r="AK2154" s="80"/>
      <c r="AL2154" s="14"/>
      <c r="AM2154" s="16" t="str">
        <f t="shared" si="10"/>
        <v>{s:'637205', v:475 , c:'放デイ１３・定超・拘減・'},</v>
      </c>
      <c r="AN2154" s="16"/>
    </row>
    <row r="2155" ht="16.5" customHeight="1">
      <c r="A2155" s="29">
        <v>63.0</v>
      </c>
      <c r="B2155" s="30">
        <v>7206.0</v>
      </c>
      <c r="C2155" s="31">
        <v>2153.0</v>
      </c>
      <c r="D2155" s="32" t="s">
        <v>2349</v>
      </c>
      <c r="E2155" s="94"/>
      <c r="F2155" s="95"/>
      <c r="G2155" s="94"/>
      <c r="H2155" s="113"/>
      <c r="I2155" s="8"/>
      <c r="J2155" s="54"/>
      <c r="K2155" s="69"/>
      <c r="L2155" s="65"/>
      <c r="M2155" s="65"/>
      <c r="N2155" s="98"/>
      <c r="O2155" s="293"/>
      <c r="P2155" s="98"/>
      <c r="Q2155" s="66"/>
      <c r="R2155" s="115"/>
      <c r="S2155" s="115"/>
      <c r="T2155" s="22"/>
      <c r="U2155" s="22"/>
      <c r="V2155" s="22"/>
      <c r="W2155" s="330"/>
      <c r="X2155" s="56"/>
      <c r="Y2155" s="72"/>
      <c r="Z2155" s="59" t="s">
        <v>20</v>
      </c>
      <c r="AA2155" s="41" t="s">
        <v>21</v>
      </c>
      <c r="AB2155" s="86">
        <v>0.85</v>
      </c>
      <c r="AC2155" s="87"/>
      <c r="AD2155" s="83"/>
      <c r="AE2155" s="83"/>
      <c r="AF2155" s="84"/>
      <c r="AG2155" s="45">
        <v>403.0</v>
      </c>
      <c r="AH2155" s="79"/>
      <c r="AI2155" s="80"/>
      <c r="AJ2155" s="80"/>
      <c r="AK2155" s="80"/>
      <c r="AL2155" s="14"/>
      <c r="AM2155" s="16" t="str">
        <f t="shared" si="10"/>
        <v>{s:'637206', v:403 , c:'放デイ１３・定超・評減・拘減・'},</v>
      </c>
      <c r="AN2155" s="16"/>
    </row>
    <row r="2156" ht="16.5" customHeight="1">
      <c r="A2156" s="29">
        <v>63.0</v>
      </c>
      <c r="B2156" s="30">
        <v>7207.0</v>
      </c>
      <c r="C2156" s="31">
        <v>2154.0</v>
      </c>
      <c r="D2156" s="32" t="s">
        <v>2350</v>
      </c>
      <c r="E2156" s="94"/>
      <c r="F2156" s="95"/>
      <c r="G2156" s="94"/>
      <c r="H2156" s="113"/>
      <c r="I2156" s="8"/>
      <c r="J2156" s="54"/>
      <c r="K2156" s="69"/>
      <c r="L2156" s="65"/>
      <c r="M2156" s="65"/>
      <c r="N2156" s="98"/>
      <c r="O2156" s="293"/>
      <c r="P2156" s="98"/>
      <c r="Q2156" s="66"/>
      <c r="R2156" s="33" t="s">
        <v>23</v>
      </c>
      <c r="S2156" s="124" t="s">
        <v>24</v>
      </c>
      <c r="T2156" s="7"/>
      <c r="U2156" s="7"/>
      <c r="V2156" s="7"/>
      <c r="W2156" s="327"/>
      <c r="X2156" s="41" t="s">
        <v>21</v>
      </c>
      <c r="Y2156" s="68">
        <v>0.7</v>
      </c>
      <c r="Z2156" s="88"/>
      <c r="AA2156" s="88"/>
      <c r="AB2156" s="89"/>
      <c r="AC2156" s="87"/>
      <c r="AD2156" s="90"/>
      <c r="AE2156" s="90"/>
      <c r="AF2156" s="91"/>
      <c r="AG2156" s="45">
        <v>331.0</v>
      </c>
      <c r="AH2156" s="79"/>
      <c r="AI2156" s="80"/>
      <c r="AJ2156" s="80"/>
      <c r="AK2156" s="80"/>
      <c r="AL2156" s="14"/>
      <c r="AM2156" s="16" t="str">
        <f t="shared" si="10"/>
        <v>{s:'637207', v:331 , c:'放デイ１３・定超・未計画・拘減・'},</v>
      </c>
      <c r="AN2156" s="16"/>
    </row>
    <row r="2157" ht="16.5" customHeight="1">
      <c r="A2157" s="29">
        <v>63.0</v>
      </c>
      <c r="B2157" s="30">
        <v>7208.0</v>
      </c>
      <c r="C2157" s="31">
        <v>2155.0</v>
      </c>
      <c r="D2157" s="32" t="s">
        <v>2351</v>
      </c>
      <c r="E2157" s="94"/>
      <c r="F2157" s="95"/>
      <c r="G2157" s="94"/>
      <c r="H2157" s="113"/>
      <c r="I2157" s="8"/>
      <c r="J2157" s="54"/>
      <c r="K2157" s="69"/>
      <c r="L2157" s="65"/>
      <c r="M2157" s="65"/>
      <c r="N2157" s="98"/>
      <c r="O2157" s="293"/>
      <c r="P2157" s="98"/>
      <c r="Q2157" s="66"/>
      <c r="R2157" s="70"/>
      <c r="S2157" s="110"/>
      <c r="T2157" s="22"/>
      <c r="U2157" s="22"/>
      <c r="V2157" s="22"/>
      <c r="W2157" s="330"/>
      <c r="X2157" s="56"/>
      <c r="Y2157" s="72"/>
      <c r="Z2157" s="73" t="s">
        <v>20</v>
      </c>
      <c r="AA2157" s="74" t="s">
        <v>21</v>
      </c>
      <c r="AB2157" s="92">
        <v>0.85</v>
      </c>
      <c r="AC2157" s="87"/>
      <c r="AD2157" s="90"/>
      <c r="AE2157" s="90"/>
      <c r="AF2157" s="91"/>
      <c r="AG2157" s="45">
        <v>281.0</v>
      </c>
      <c r="AH2157" s="79"/>
      <c r="AI2157" s="80"/>
      <c r="AJ2157" s="80"/>
      <c r="AK2157" s="80"/>
      <c r="AL2157" s="14"/>
      <c r="AM2157" s="16" t="str">
        <f t="shared" si="10"/>
        <v>{s:'637208', v:281 , c:'放デイ１３・定超・未計画・評減・拘減・'},</v>
      </c>
      <c r="AN2157" s="16"/>
    </row>
    <row r="2158" ht="16.5" customHeight="1">
      <c r="A2158" s="29">
        <v>63.0</v>
      </c>
      <c r="B2158" s="30">
        <v>7209.0</v>
      </c>
      <c r="C2158" s="31">
        <v>2156.0</v>
      </c>
      <c r="D2158" s="32" t="s">
        <v>2352</v>
      </c>
      <c r="E2158" s="94"/>
      <c r="F2158" s="95"/>
      <c r="G2158" s="94"/>
      <c r="H2158" s="113"/>
      <c r="I2158" s="8"/>
      <c r="J2158" s="54"/>
      <c r="K2158" s="69"/>
      <c r="L2158" s="65"/>
      <c r="M2158" s="65"/>
      <c r="N2158" s="98"/>
      <c r="O2158" s="293"/>
      <c r="P2158" s="98"/>
      <c r="Q2158" s="66"/>
      <c r="R2158" s="70"/>
      <c r="S2158" s="96" t="s">
        <v>27</v>
      </c>
      <c r="T2158" s="7"/>
      <c r="U2158" s="7"/>
      <c r="V2158" s="7"/>
      <c r="W2158" s="327"/>
      <c r="X2158" s="41" t="s">
        <v>21</v>
      </c>
      <c r="Y2158" s="68">
        <v>0.5</v>
      </c>
      <c r="Z2158" s="77"/>
      <c r="AA2158" s="77"/>
      <c r="AB2158" s="72"/>
      <c r="AC2158" s="87"/>
      <c r="AD2158" s="90"/>
      <c r="AE2158" s="90"/>
      <c r="AF2158" s="91"/>
      <c r="AG2158" s="45">
        <v>235.0</v>
      </c>
      <c r="AH2158" s="79"/>
      <c r="AI2158" s="80"/>
      <c r="AJ2158" s="80"/>
      <c r="AK2158" s="80"/>
      <c r="AL2158" s="14"/>
      <c r="AM2158" s="16" t="str">
        <f t="shared" si="10"/>
        <v>{s:'637209', v:235 , c:'放デイ１３・定超・未計画２・拘減・'},</v>
      </c>
      <c r="AN2158" s="16"/>
    </row>
    <row r="2159" ht="16.5" customHeight="1">
      <c r="A2159" s="29">
        <v>63.0</v>
      </c>
      <c r="B2159" s="30">
        <v>7210.0</v>
      </c>
      <c r="C2159" s="31">
        <v>2157.0</v>
      </c>
      <c r="D2159" s="32" t="s">
        <v>2353</v>
      </c>
      <c r="E2159" s="94"/>
      <c r="F2159" s="95"/>
      <c r="G2159" s="94"/>
      <c r="H2159" s="113"/>
      <c r="I2159" s="8"/>
      <c r="J2159" s="54"/>
      <c r="K2159" s="69"/>
      <c r="L2159" s="65"/>
      <c r="M2159" s="65"/>
      <c r="N2159" s="98"/>
      <c r="O2159" s="293"/>
      <c r="P2159" s="98"/>
      <c r="Q2159" s="66"/>
      <c r="R2159" s="78"/>
      <c r="S2159" s="115"/>
      <c r="T2159" s="22"/>
      <c r="U2159" s="22"/>
      <c r="V2159" s="22"/>
      <c r="W2159" s="330"/>
      <c r="X2159" s="56"/>
      <c r="Y2159" s="72"/>
      <c r="Z2159" s="73" t="s">
        <v>20</v>
      </c>
      <c r="AA2159" s="74" t="s">
        <v>21</v>
      </c>
      <c r="AB2159" s="92">
        <v>0.85</v>
      </c>
      <c r="AC2159" s="93"/>
      <c r="AD2159" s="77"/>
      <c r="AE2159" s="77"/>
      <c r="AF2159" s="72"/>
      <c r="AG2159" s="45">
        <v>199.0</v>
      </c>
      <c r="AH2159" s="79"/>
      <c r="AI2159" s="80"/>
      <c r="AJ2159" s="80"/>
      <c r="AK2159" s="80"/>
      <c r="AL2159" s="14"/>
      <c r="AM2159" s="16" t="str">
        <f t="shared" si="10"/>
        <v>{s:'637210', v:199 , c:'放デイ１３・定超・未計画２・評減・拘減・'},</v>
      </c>
      <c r="AN2159" s="16"/>
    </row>
    <row r="2160" ht="16.5" customHeight="1">
      <c r="A2160" s="29">
        <v>63.0</v>
      </c>
      <c r="B2160" s="30">
        <v>8411.0</v>
      </c>
      <c r="C2160" s="31">
        <v>2158.0</v>
      </c>
      <c r="D2160" s="32" t="s">
        <v>2354</v>
      </c>
      <c r="E2160" s="130" t="s">
        <v>851</v>
      </c>
      <c r="F2160" s="148"/>
      <c r="G2160" s="102" t="s">
        <v>760</v>
      </c>
      <c r="H2160" s="35"/>
      <c r="I2160" s="35"/>
      <c r="J2160" s="36"/>
      <c r="K2160" s="168"/>
      <c r="L2160" s="7"/>
      <c r="M2160" s="38"/>
      <c r="N2160" s="7"/>
      <c r="O2160" s="52"/>
      <c r="P2160" s="8"/>
      <c r="Q2160" s="54"/>
      <c r="R2160" s="332"/>
      <c r="S2160" s="332"/>
      <c r="T2160" s="7"/>
      <c r="U2160" s="7"/>
      <c r="V2160" s="7"/>
      <c r="W2160" s="299"/>
      <c r="X2160" s="41"/>
      <c r="Y2160" s="42"/>
      <c r="Z2160" s="43"/>
      <c r="AA2160" s="43"/>
      <c r="AB2160" s="43"/>
      <c r="AC2160" s="288"/>
      <c r="AD2160" s="43"/>
      <c r="AE2160" s="43"/>
      <c r="AF2160" s="44"/>
      <c r="AG2160" s="45">
        <v>1425.0</v>
      </c>
      <c r="AH2160" s="79"/>
      <c r="AI2160" s="80"/>
      <c r="AJ2160" s="80"/>
      <c r="AK2160" s="80"/>
      <c r="AL2160" s="14"/>
      <c r="AM2160" s="16" t="str">
        <f t="shared" si="10"/>
        <v>{s:'638411', v:1425 , c:'放デイ１４・定超・'},</v>
      </c>
      <c r="AN2160" s="16"/>
    </row>
    <row r="2161" ht="16.5" customHeight="1">
      <c r="A2161" s="29">
        <v>63.0</v>
      </c>
      <c r="B2161" s="30">
        <v>7211.0</v>
      </c>
      <c r="C2161" s="31">
        <v>2159.0</v>
      </c>
      <c r="D2161" s="32" t="s">
        <v>2355</v>
      </c>
      <c r="E2161" s="104"/>
      <c r="F2161" s="149"/>
      <c r="G2161" s="104"/>
      <c r="H2161" s="50" t="str">
        <f>'30放課後等デイ(基本１)'!G2171</f>
        <v/>
      </c>
      <c r="I2161" s="8" t="s">
        <v>9</v>
      </c>
      <c r="J2161" s="51"/>
      <c r="K2161" s="94"/>
      <c r="L2161" s="8"/>
      <c r="M2161" s="53"/>
      <c r="N2161" s="8"/>
      <c r="O2161" s="52"/>
      <c r="P2161" s="8"/>
      <c r="Q2161" s="54"/>
      <c r="R2161" s="333"/>
      <c r="S2161" s="333"/>
      <c r="T2161" s="8"/>
      <c r="U2161" s="8"/>
      <c r="V2161" s="8"/>
      <c r="W2161" s="303"/>
      <c r="X2161" s="56"/>
      <c r="Y2161" s="58"/>
      <c r="Z2161" s="59" t="s">
        <v>20</v>
      </c>
      <c r="AA2161" s="41" t="s">
        <v>21</v>
      </c>
      <c r="AB2161" s="60">
        <v>0.85</v>
      </c>
      <c r="AC2161" s="288"/>
      <c r="AD2161" s="43"/>
      <c r="AE2161" s="43"/>
      <c r="AF2161" s="44"/>
      <c r="AG2161" s="45">
        <v>1211.0</v>
      </c>
      <c r="AH2161" s="79"/>
      <c r="AI2161" s="80"/>
      <c r="AJ2161" s="80"/>
      <c r="AK2161" s="80"/>
      <c r="AL2161" s="14"/>
      <c r="AM2161" s="16" t="str">
        <f t="shared" si="10"/>
        <v>{s:'637211', v:1211 , c:'放デイ１４・定超・評減・'},</v>
      </c>
      <c r="AN2161" s="16"/>
    </row>
    <row r="2162" ht="16.5" customHeight="1">
      <c r="A2162" s="29">
        <v>63.0</v>
      </c>
      <c r="B2162" s="30">
        <v>8412.0</v>
      </c>
      <c r="C2162" s="31">
        <v>2160.0</v>
      </c>
      <c r="D2162" s="32" t="s">
        <v>2356</v>
      </c>
      <c r="E2162" s="104"/>
      <c r="F2162" s="149"/>
      <c r="G2162" s="76"/>
      <c r="H2162" s="63"/>
      <c r="I2162" s="63"/>
      <c r="J2162" s="51"/>
      <c r="K2162" s="94"/>
      <c r="L2162" s="8"/>
      <c r="M2162" s="53"/>
      <c r="N2162" s="14"/>
      <c r="O2162" s="127"/>
      <c r="P2162" s="14"/>
      <c r="Q2162" s="144"/>
      <c r="R2162" s="334"/>
      <c r="S2162" s="334"/>
      <c r="T2162" s="8"/>
      <c r="U2162" s="8"/>
      <c r="V2162" s="8"/>
      <c r="W2162" s="305" t="s">
        <v>326</v>
      </c>
      <c r="X2162" s="41" t="s">
        <v>21</v>
      </c>
      <c r="Y2162" s="68" t="str">
        <f>$Y$293</f>
        <v/>
      </c>
      <c r="Z2162" s="88"/>
      <c r="AA2162" s="88"/>
      <c r="AB2162" s="88"/>
      <c r="AC2162" s="297"/>
      <c r="AD2162" s="88"/>
      <c r="AE2162" s="88"/>
      <c r="AF2162" s="89"/>
      <c r="AG2162" s="45">
        <v>998.0</v>
      </c>
      <c r="AH2162" s="79"/>
      <c r="AI2162" s="80"/>
      <c r="AJ2162" s="80"/>
      <c r="AK2162" s="80"/>
      <c r="AL2162" s="14"/>
      <c r="AM2162" s="16" t="str">
        <f t="shared" si="10"/>
        <v>{s:'638412', v:998 , c:'放デイ１４・定超・開減１・'},</v>
      </c>
      <c r="AN2162" s="16"/>
    </row>
    <row r="2163" ht="16.5" customHeight="1">
      <c r="A2163" s="29">
        <v>63.0</v>
      </c>
      <c r="B2163" s="30">
        <v>7212.0</v>
      </c>
      <c r="C2163" s="31">
        <v>2161.0</v>
      </c>
      <c r="D2163" s="32" t="s">
        <v>2357</v>
      </c>
      <c r="E2163" s="69"/>
      <c r="F2163" s="150"/>
      <c r="G2163" s="76"/>
      <c r="H2163" s="63"/>
      <c r="I2163" s="63"/>
      <c r="J2163" s="51"/>
      <c r="K2163" s="94"/>
      <c r="L2163" s="8"/>
      <c r="M2163" s="53"/>
      <c r="N2163" s="14"/>
      <c r="O2163" s="127"/>
      <c r="P2163" s="14"/>
      <c r="Q2163" s="144"/>
      <c r="R2163" s="334"/>
      <c r="S2163" s="334"/>
      <c r="T2163" s="8"/>
      <c r="U2163" s="8"/>
      <c r="V2163" s="8"/>
      <c r="W2163" s="306"/>
      <c r="X2163" s="56"/>
      <c r="Y2163" s="72"/>
      <c r="Z2163" s="73" t="s">
        <v>20</v>
      </c>
      <c r="AA2163" s="74" t="s">
        <v>21</v>
      </c>
      <c r="AB2163" s="75">
        <v>0.85</v>
      </c>
      <c r="AC2163" s="288"/>
      <c r="AD2163" s="43"/>
      <c r="AE2163" s="43"/>
      <c r="AF2163" s="44"/>
      <c r="AG2163" s="45">
        <v>848.0</v>
      </c>
      <c r="AH2163" s="79"/>
      <c r="AI2163" s="80"/>
      <c r="AJ2163" s="80"/>
      <c r="AK2163" s="80"/>
      <c r="AL2163" s="14"/>
      <c r="AM2163" s="16" t="str">
        <f t="shared" si="10"/>
        <v>{s:'637212', v:848 , c:'放デイ１４・定超・開減１・評減・'},</v>
      </c>
      <c r="AN2163" s="16"/>
    </row>
    <row r="2164" ht="16.5" customHeight="1">
      <c r="A2164" s="29">
        <v>63.0</v>
      </c>
      <c r="B2164" s="30">
        <v>8415.0</v>
      </c>
      <c r="C2164" s="31">
        <v>2162.0</v>
      </c>
      <c r="D2164" s="32" t="s">
        <v>2358</v>
      </c>
      <c r="E2164" s="69"/>
      <c r="F2164" s="150"/>
      <c r="G2164" s="76"/>
      <c r="H2164" s="63"/>
      <c r="I2164" s="63"/>
      <c r="J2164" s="51"/>
      <c r="K2164" s="94"/>
      <c r="L2164" s="8"/>
      <c r="M2164" s="53"/>
      <c r="N2164" s="14"/>
      <c r="O2164" s="127"/>
      <c r="P2164" s="14"/>
      <c r="Q2164" s="144"/>
      <c r="R2164" s="334"/>
      <c r="S2164" s="334"/>
      <c r="T2164" s="8"/>
      <c r="U2164" s="8"/>
      <c r="V2164" s="54"/>
      <c r="W2164" s="305" t="s">
        <v>329</v>
      </c>
      <c r="X2164" s="41" t="s">
        <v>21</v>
      </c>
      <c r="Y2164" s="68" t="str">
        <f>$Y$295</f>
        <v/>
      </c>
      <c r="Z2164" s="77"/>
      <c r="AA2164" s="77"/>
      <c r="AB2164" s="77"/>
      <c r="AC2164" s="292"/>
      <c r="AD2164" s="77"/>
      <c r="AE2164" s="77"/>
      <c r="AF2164" s="72"/>
      <c r="AG2164" s="45">
        <v>1211.0</v>
      </c>
      <c r="AH2164" s="79"/>
      <c r="AI2164" s="80"/>
      <c r="AJ2164" s="80"/>
      <c r="AK2164" s="80"/>
      <c r="AL2164" s="14"/>
      <c r="AM2164" s="16" t="str">
        <f t="shared" si="10"/>
        <v>{s:'638415', v:1211 , c:'放デイ１４・定超・開減２・'},</v>
      </c>
      <c r="AN2164" s="16"/>
    </row>
    <row r="2165" ht="16.5" customHeight="1">
      <c r="A2165" s="29">
        <v>63.0</v>
      </c>
      <c r="B2165" s="30">
        <v>7213.0</v>
      </c>
      <c r="C2165" s="31">
        <v>2163.0</v>
      </c>
      <c r="D2165" s="32" t="s">
        <v>2359</v>
      </c>
      <c r="E2165" s="69"/>
      <c r="F2165" s="150"/>
      <c r="G2165" s="76"/>
      <c r="H2165" s="63"/>
      <c r="I2165" s="63"/>
      <c r="J2165" s="51"/>
      <c r="K2165" s="94"/>
      <c r="L2165" s="8"/>
      <c r="M2165" s="53"/>
      <c r="N2165" s="14"/>
      <c r="O2165" s="127"/>
      <c r="P2165" s="14"/>
      <c r="Q2165" s="144"/>
      <c r="R2165" s="334"/>
      <c r="S2165" s="334"/>
      <c r="T2165" s="8"/>
      <c r="U2165" s="8"/>
      <c r="V2165" s="54"/>
      <c r="W2165" s="306"/>
      <c r="X2165" s="56"/>
      <c r="Y2165" s="72"/>
      <c r="Z2165" s="73" t="s">
        <v>20</v>
      </c>
      <c r="AA2165" s="74" t="s">
        <v>21</v>
      </c>
      <c r="AB2165" s="75">
        <v>0.85</v>
      </c>
      <c r="AC2165" s="288"/>
      <c r="AD2165" s="43"/>
      <c r="AE2165" s="43"/>
      <c r="AF2165" s="44"/>
      <c r="AG2165" s="45">
        <v>1029.0</v>
      </c>
      <c r="AH2165" s="79"/>
      <c r="AI2165" s="80"/>
      <c r="AJ2165" s="80"/>
      <c r="AK2165" s="80"/>
      <c r="AL2165" s="14"/>
      <c r="AM2165" s="16" t="str">
        <f t="shared" si="10"/>
        <v>{s:'637213', v:1029 , c:'放デイ１４・定超・開減２・評減・'},</v>
      </c>
      <c r="AN2165" s="16"/>
    </row>
    <row r="2166" ht="16.5" customHeight="1">
      <c r="A2166" s="29">
        <v>63.0</v>
      </c>
      <c r="B2166" s="30">
        <v>7214.0</v>
      </c>
      <c r="C2166" s="31">
        <v>2164.0</v>
      </c>
      <c r="D2166" s="32" t="s">
        <v>2360</v>
      </c>
      <c r="E2166" s="69"/>
      <c r="F2166" s="150"/>
      <c r="G2166" s="76"/>
      <c r="H2166" s="63"/>
      <c r="I2166" s="63"/>
      <c r="J2166" s="51"/>
      <c r="K2166" s="94"/>
      <c r="L2166" s="8"/>
      <c r="M2166" s="53"/>
      <c r="N2166" s="14"/>
      <c r="O2166" s="127"/>
      <c r="P2166" s="14"/>
      <c r="Q2166" s="144"/>
      <c r="R2166" s="334"/>
      <c r="S2166" s="334"/>
      <c r="T2166" s="8"/>
      <c r="U2166" s="8"/>
      <c r="V2166" s="54"/>
      <c r="W2166" s="299"/>
      <c r="X2166" s="41"/>
      <c r="Y2166" s="42"/>
      <c r="Z2166" s="43"/>
      <c r="AA2166" s="43"/>
      <c r="AB2166" s="44"/>
      <c r="AC2166" s="82" t="s">
        <v>30</v>
      </c>
      <c r="AD2166" s="83">
        <v>5.0</v>
      </c>
      <c r="AE2166" s="83"/>
      <c r="AF2166" s="84" t="s">
        <v>31</v>
      </c>
      <c r="AG2166" s="45">
        <v>1420.0</v>
      </c>
      <c r="AH2166" s="79"/>
      <c r="AI2166" s="80"/>
      <c r="AJ2166" s="80"/>
      <c r="AK2166" s="80"/>
      <c r="AL2166" s="14"/>
      <c r="AM2166" s="16" t="str">
        <f t="shared" si="10"/>
        <v>{s:'637214', v:1420 , c:'放デイ１４・定超・拘減・'},</v>
      </c>
      <c r="AN2166" s="16"/>
    </row>
    <row r="2167" ht="16.5" customHeight="1">
      <c r="A2167" s="29">
        <v>63.0</v>
      </c>
      <c r="B2167" s="30">
        <v>7215.0</v>
      </c>
      <c r="C2167" s="31">
        <v>2165.0</v>
      </c>
      <c r="D2167" s="32" t="s">
        <v>2361</v>
      </c>
      <c r="E2167" s="69"/>
      <c r="F2167" s="150"/>
      <c r="G2167" s="76"/>
      <c r="H2167" s="63"/>
      <c r="I2167" s="63"/>
      <c r="J2167" s="51"/>
      <c r="K2167" s="94"/>
      <c r="L2167" s="8"/>
      <c r="M2167" s="53"/>
      <c r="N2167" s="14"/>
      <c r="O2167" s="127"/>
      <c r="P2167" s="14"/>
      <c r="Q2167" s="144"/>
      <c r="R2167" s="334"/>
      <c r="S2167" s="334"/>
      <c r="T2167" s="8"/>
      <c r="U2167" s="8"/>
      <c r="V2167" s="8"/>
      <c r="W2167" s="303"/>
      <c r="X2167" s="56"/>
      <c r="Y2167" s="58"/>
      <c r="Z2167" s="59" t="s">
        <v>20</v>
      </c>
      <c r="AA2167" s="41" t="s">
        <v>21</v>
      </c>
      <c r="AB2167" s="86">
        <v>0.85</v>
      </c>
      <c r="AC2167" s="87"/>
      <c r="AD2167" s="83"/>
      <c r="AE2167" s="83"/>
      <c r="AF2167" s="84"/>
      <c r="AG2167" s="45">
        <v>1206.0</v>
      </c>
      <c r="AH2167" s="79"/>
      <c r="AI2167" s="80"/>
      <c r="AJ2167" s="80"/>
      <c r="AK2167" s="80"/>
      <c r="AL2167" s="14"/>
      <c r="AM2167" s="16" t="str">
        <f t="shared" si="10"/>
        <v>{s:'637215', v:1206 , c:'放デイ１４・定超・評減・拘減・'},</v>
      </c>
      <c r="AN2167" s="16"/>
    </row>
    <row r="2168" ht="16.5" customHeight="1">
      <c r="A2168" s="29">
        <v>63.0</v>
      </c>
      <c r="B2168" s="30">
        <v>7216.0</v>
      </c>
      <c r="C2168" s="31">
        <v>2166.0</v>
      </c>
      <c r="D2168" s="32" t="s">
        <v>2362</v>
      </c>
      <c r="E2168" s="69"/>
      <c r="F2168" s="150"/>
      <c r="G2168" s="76"/>
      <c r="H2168" s="63"/>
      <c r="I2168" s="63"/>
      <c r="J2168" s="51"/>
      <c r="K2168" s="94"/>
      <c r="L2168" s="8"/>
      <c r="M2168" s="53"/>
      <c r="N2168" s="14"/>
      <c r="O2168" s="127"/>
      <c r="P2168" s="14"/>
      <c r="Q2168" s="144"/>
      <c r="R2168" s="334"/>
      <c r="S2168" s="334"/>
      <c r="T2168" s="8"/>
      <c r="U2168" s="8"/>
      <c r="V2168" s="8"/>
      <c r="W2168" s="305" t="s">
        <v>326</v>
      </c>
      <c r="X2168" s="83" t="s">
        <v>21</v>
      </c>
      <c r="Y2168" s="91" t="str">
        <f>$Y$293</f>
        <v/>
      </c>
      <c r="Z2168" s="88"/>
      <c r="AA2168" s="88"/>
      <c r="AB2168" s="89"/>
      <c r="AC2168" s="87"/>
      <c r="AD2168" s="90"/>
      <c r="AE2168" s="90"/>
      <c r="AF2168" s="91"/>
      <c r="AG2168" s="45">
        <v>993.0</v>
      </c>
      <c r="AH2168" s="79"/>
      <c r="AI2168" s="80"/>
      <c r="AJ2168" s="80"/>
      <c r="AK2168" s="80"/>
      <c r="AL2168" s="14"/>
      <c r="AM2168" s="16" t="str">
        <f t="shared" si="10"/>
        <v>{s:'637216', v:993 , c:'放デイ１４・定超・開減１・拘減・'},</v>
      </c>
      <c r="AN2168" s="16"/>
    </row>
    <row r="2169" ht="16.5" customHeight="1">
      <c r="A2169" s="29">
        <v>63.0</v>
      </c>
      <c r="B2169" s="30">
        <v>7217.0</v>
      </c>
      <c r="C2169" s="31">
        <v>2167.0</v>
      </c>
      <c r="D2169" s="32" t="s">
        <v>2363</v>
      </c>
      <c r="E2169" s="69"/>
      <c r="F2169" s="150"/>
      <c r="G2169" s="76"/>
      <c r="H2169" s="63"/>
      <c r="I2169" s="63"/>
      <c r="J2169" s="51"/>
      <c r="K2169" s="94"/>
      <c r="L2169" s="8"/>
      <c r="M2169" s="53"/>
      <c r="N2169" s="14"/>
      <c r="O2169" s="127"/>
      <c r="P2169" s="14"/>
      <c r="Q2169" s="144"/>
      <c r="R2169" s="334"/>
      <c r="S2169" s="334"/>
      <c r="T2169" s="8"/>
      <c r="U2169" s="8"/>
      <c r="V2169" s="8"/>
      <c r="W2169" s="306"/>
      <c r="X2169" s="56"/>
      <c r="Y2169" s="72"/>
      <c r="Z2169" s="73" t="s">
        <v>20</v>
      </c>
      <c r="AA2169" s="74" t="s">
        <v>21</v>
      </c>
      <c r="AB2169" s="92">
        <v>0.85</v>
      </c>
      <c r="AC2169" s="87"/>
      <c r="AD2169" s="90"/>
      <c r="AE2169" s="90"/>
      <c r="AF2169" s="91"/>
      <c r="AG2169" s="45">
        <v>843.0</v>
      </c>
      <c r="AH2169" s="79"/>
      <c r="AI2169" s="80"/>
      <c r="AJ2169" s="80"/>
      <c r="AK2169" s="80"/>
      <c r="AL2169" s="14"/>
      <c r="AM2169" s="16" t="str">
        <f t="shared" si="10"/>
        <v>{s:'637217', v:843 , c:'放デイ１４・定超・開減１・評減・拘減・'},</v>
      </c>
      <c r="AN2169" s="16"/>
    </row>
    <row r="2170" ht="16.5" customHeight="1">
      <c r="A2170" s="29">
        <v>63.0</v>
      </c>
      <c r="B2170" s="30">
        <v>7218.0</v>
      </c>
      <c r="C2170" s="31">
        <v>2168.0</v>
      </c>
      <c r="D2170" s="32" t="s">
        <v>2364</v>
      </c>
      <c r="E2170" s="69"/>
      <c r="F2170" s="150"/>
      <c r="G2170" s="76"/>
      <c r="H2170" s="63"/>
      <c r="I2170" s="63"/>
      <c r="J2170" s="51"/>
      <c r="K2170" s="94"/>
      <c r="L2170" s="8"/>
      <c r="M2170" s="53"/>
      <c r="N2170" s="14"/>
      <c r="O2170" s="127"/>
      <c r="P2170" s="14"/>
      <c r="Q2170" s="144"/>
      <c r="R2170" s="334"/>
      <c r="S2170" s="334"/>
      <c r="T2170" s="8"/>
      <c r="U2170" s="8"/>
      <c r="V2170" s="8"/>
      <c r="W2170" s="305" t="s">
        <v>329</v>
      </c>
      <c r="X2170" s="83" t="s">
        <v>21</v>
      </c>
      <c r="Y2170" s="91" t="str">
        <f>$Y$295</f>
        <v/>
      </c>
      <c r="Z2170" s="77"/>
      <c r="AA2170" s="77"/>
      <c r="AB2170" s="72"/>
      <c r="AC2170" s="87"/>
      <c r="AD2170" s="90"/>
      <c r="AE2170" s="90"/>
      <c r="AF2170" s="91"/>
      <c r="AG2170" s="45">
        <v>1206.0</v>
      </c>
      <c r="AH2170" s="79"/>
      <c r="AI2170" s="80"/>
      <c r="AJ2170" s="80"/>
      <c r="AK2170" s="80"/>
      <c r="AL2170" s="14"/>
      <c r="AM2170" s="16" t="str">
        <f t="shared" si="10"/>
        <v>{s:'637218', v:1206 , c:'放デイ１４・定超・開減２・拘減・'},</v>
      </c>
      <c r="AN2170" s="16"/>
    </row>
    <row r="2171" ht="16.5" customHeight="1">
      <c r="A2171" s="29">
        <v>63.0</v>
      </c>
      <c r="B2171" s="30">
        <v>7219.0</v>
      </c>
      <c r="C2171" s="31">
        <v>2169.0</v>
      </c>
      <c r="D2171" s="32" t="s">
        <v>2365</v>
      </c>
      <c r="E2171" s="69"/>
      <c r="F2171" s="150"/>
      <c r="G2171" s="76"/>
      <c r="H2171" s="63"/>
      <c r="I2171" s="63"/>
      <c r="J2171" s="51"/>
      <c r="K2171" s="94"/>
      <c r="L2171" s="8"/>
      <c r="M2171" s="53"/>
      <c r="N2171" s="14"/>
      <c r="O2171" s="127"/>
      <c r="P2171" s="14"/>
      <c r="Q2171" s="144"/>
      <c r="R2171" s="334"/>
      <c r="S2171" s="334"/>
      <c r="T2171" s="8"/>
      <c r="U2171" s="8"/>
      <c r="V2171" s="8"/>
      <c r="W2171" s="306"/>
      <c r="X2171" s="56"/>
      <c r="Y2171" s="72"/>
      <c r="Z2171" s="73" t="s">
        <v>20</v>
      </c>
      <c r="AA2171" s="74" t="s">
        <v>21</v>
      </c>
      <c r="AB2171" s="92">
        <v>0.85</v>
      </c>
      <c r="AC2171" s="93"/>
      <c r="AD2171" s="77"/>
      <c r="AE2171" s="77"/>
      <c r="AF2171" s="72"/>
      <c r="AG2171" s="45">
        <v>1024.0</v>
      </c>
      <c r="AH2171" s="79"/>
      <c r="AI2171" s="80"/>
      <c r="AJ2171" s="80"/>
      <c r="AK2171" s="80"/>
      <c r="AL2171" s="14"/>
      <c r="AM2171" s="16" t="str">
        <f t="shared" si="10"/>
        <v>{s:'637219', v:1024 , c:'放デイ１４・定超・開減２・評減・拘減・'},</v>
      </c>
      <c r="AN2171" s="16"/>
    </row>
    <row r="2172" ht="16.5" customHeight="1">
      <c r="A2172" s="29">
        <v>63.0</v>
      </c>
      <c r="B2172" s="30">
        <v>8413.0</v>
      </c>
      <c r="C2172" s="31">
        <v>2170.0</v>
      </c>
      <c r="D2172" s="32" t="s">
        <v>2366</v>
      </c>
      <c r="E2172" s="69"/>
      <c r="F2172" s="150"/>
      <c r="G2172" s="307"/>
      <c r="H2172" s="8"/>
      <c r="I2172" s="8"/>
      <c r="J2172" s="54"/>
      <c r="K2172" s="69"/>
      <c r="L2172" s="65"/>
      <c r="M2172" s="65"/>
      <c r="N2172" s="8"/>
      <c r="O2172" s="52"/>
      <c r="P2172" s="8"/>
      <c r="Q2172" s="54"/>
      <c r="R2172" s="33" t="s">
        <v>23</v>
      </c>
      <c r="S2172" s="130" t="s">
        <v>24</v>
      </c>
      <c r="T2172" s="7"/>
      <c r="U2172" s="7"/>
      <c r="V2172" s="39"/>
      <c r="W2172" s="299"/>
      <c r="X2172" s="41"/>
      <c r="Y2172" s="42"/>
      <c r="Z2172" s="43"/>
      <c r="AA2172" s="43"/>
      <c r="AB2172" s="43"/>
      <c r="AC2172" s="288"/>
      <c r="AD2172" s="43"/>
      <c r="AE2172" s="43"/>
      <c r="AF2172" s="44"/>
      <c r="AG2172" s="45">
        <v>998.0</v>
      </c>
      <c r="AH2172" s="79"/>
      <c r="AI2172" s="80"/>
      <c r="AJ2172" s="80"/>
      <c r="AK2172" s="80"/>
      <c r="AL2172" s="14"/>
      <c r="AM2172" s="16" t="str">
        <f t="shared" si="10"/>
        <v>{s:'638413', v:998 , c:'放デイ１４・定超・未計画・'},</v>
      </c>
      <c r="AN2172" s="16"/>
    </row>
    <row r="2173" ht="16.5" customHeight="1">
      <c r="A2173" s="29">
        <v>63.0</v>
      </c>
      <c r="B2173" s="30">
        <v>7220.0</v>
      </c>
      <c r="C2173" s="31">
        <v>2171.0</v>
      </c>
      <c r="D2173" s="32" t="s">
        <v>2367</v>
      </c>
      <c r="E2173" s="69"/>
      <c r="F2173" s="150"/>
      <c r="G2173" s="307"/>
      <c r="H2173" s="63"/>
      <c r="I2173" s="8"/>
      <c r="J2173" s="54"/>
      <c r="K2173" s="69"/>
      <c r="L2173" s="65"/>
      <c r="M2173" s="65"/>
      <c r="N2173" s="8"/>
      <c r="O2173" s="52"/>
      <c r="P2173" s="8"/>
      <c r="Q2173" s="54"/>
      <c r="R2173" s="131"/>
      <c r="S2173" s="87"/>
      <c r="T2173" s="83" t="s">
        <v>21</v>
      </c>
      <c r="U2173" s="90">
        <v>0.7</v>
      </c>
      <c r="V2173" s="54"/>
      <c r="W2173" s="303"/>
      <c r="X2173" s="56"/>
      <c r="Y2173" s="58"/>
      <c r="Z2173" s="59" t="s">
        <v>20</v>
      </c>
      <c r="AA2173" s="41" t="s">
        <v>21</v>
      </c>
      <c r="AB2173" s="60">
        <v>0.85</v>
      </c>
      <c r="AC2173" s="288"/>
      <c r="AD2173" s="43"/>
      <c r="AE2173" s="43"/>
      <c r="AF2173" s="44"/>
      <c r="AG2173" s="45">
        <v>848.0</v>
      </c>
      <c r="AH2173" s="79"/>
      <c r="AI2173" s="80"/>
      <c r="AJ2173" s="80"/>
      <c r="AK2173" s="80"/>
      <c r="AL2173" s="14"/>
      <c r="AM2173" s="16" t="str">
        <f t="shared" si="10"/>
        <v>{s:'637220', v:848 , c:'放デイ１４・定超・未計画・評減・'},</v>
      </c>
      <c r="AN2173" s="16"/>
    </row>
    <row r="2174" ht="16.5" customHeight="1">
      <c r="A2174" s="29">
        <v>63.0</v>
      </c>
      <c r="B2174" s="30">
        <v>8414.0</v>
      </c>
      <c r="C2174" s="31">
        <v>2172.0</v>
      </c>
      <c r="D2174" s="32" t="s">
        <v>2368</v>
      </c>
      <c r="E2174" s="94"/>
      <c r="F2174" s="95"/>
      <c r="G2174" s="103"/>
      <c r="H2174" s="8"/>
      <c r="I2174" s="8"/>
      <c r="J2174" s="54"/>
      <c r="K2174" s="69"/>
      <c r="L2174" s="65"/>
      <c r="M2174" s="65"/>
      <c r="N2174" s="83"/>
      <c r="O2174" s="125"/>
      <c r="P2174" s="83"/>
      <c r="Q2174" s="132"/>
      <c r="R2174" s="131"/>
      <c r="S2174" s="87"/>
      <c r="T2174" s="83"/>
      <c r="U2174" s="90"/>
      <c r="V2174" s="91"/>
      <c r="W2174" s="305" t="s">
        <v>326</v>
      </c>
      <c r="X2174" s="41" t="s">
        <v>21</v>
      </c>
      <c r="Y2174" s="68" t="str">
        <f>$Y$293</f>
        <v/>
      </c>
      <c r="Z2174" s="88"/>
      <c r="AA2174" s="88"/>
      <c r="AB2174" s="88"/>
      <c r="AC2174" s="297"/>
      <c r="AD2174" s="88"/>
      <c r="AE2174" s="88"/>
      <c r="AF2174" s="89"/>
      <c r="AG2174" s="45">
        <v>699.0</v>
      </c>
      <c r="AH2174" s="79"/>
      <c r="AI2174" s="80"/>
      <c r="AJ2174" s="80"/>
      <c r="AK2174" s="80"/>
      <c r="AL2174" s="14"/>
      <c r="AM2174" s="16" t="str">
        <f t="shared" si="10"/>
        <v>{s:'638414', v:699 , c:'放デイ１４・定超・未計画・開減１・'},</v>
      </c>
      <c r="AN2174" s="16"/>
    </row>
    <row r="2175" ht="16.5" customHeight="1">
      <c r="A2175" s="29">
        <v>63.0</v>
      </c>
      <c r="B2175" s="30">
        <v>7221.0</v>
      </c>
      <c r="C2175" s="31">
        <v>2173.0</v>
      </c>
      <c r="D2175" s="32" t="s">
        <v>2369</v>
      </c>
      <c r="E2175" s="94"/>
      <c r="F2175" s="95"/>
      <c r="G2175" s="103"/>
      <c r="H2175" s="8"/>
      <c r="I2175" s="8"/>
      <c r="J2175" s="54"/>
      <c r="K2175" s="69"/>
      <c r="L2175" s="65"/>
      <c r="M2175" s="65"/>
      <c r="N2175" s="83"/>
      <c r="O2175" s="125"/>
      <c r="P2175" s="83"/>
      <c r="Q2175" s="132"/>
      <c r="R2175" s="131"/>
      <c r="S2175" s="87"/>
      <c r="T2175" s="83"/>
      <c r="U2175" s="90"/>
      <c r="V2175" s="91"/>
      <c r="W2175" s="306"/>
      <c r="X2175" s="56"/>
      <c r="Y2175" s="72"/>
      <c r="Z2175" s="73" t="s">
        <v>20</v>
      </c>
      <c r="AA2175" s="74" t="s">
        <v>21</v>
      </c>
      <c r="AB2175" s="75">
        <v>0.85</v>
      </c>
      <c r="AC2175" s="288"/>
      <c r="AD2175" s="43"/>
      <c r="AE2175" s="43"/>
      <c r="AF2175" s="44"/>
      <c r="AG2175" s="45">
        <v>594.0</v>
      </c>
      <c r="AH2175" s="79"/>
      <c r="AI2175" s="80"/>
      <c r="AJ2175" s="80"/>
      <c r="AK2175" s="80"/>
      <c r="AL2175" s="14"/>
      <c r="AM2175" s="16" t="str">
        <f t="shared" si="10"/>
        <v>{s:'637221', v:594 , c:'放デイ１４・定超・未計画・開減１・評減・'},</v>
      </c>
      <c r="AN2175" s="16"/>
    </row>
    <row r="2176" ht="16.5" customHeight="1">
      <c r="A2176" s="29">
        <v>63.0</v>
      </c>
      <c r="B2176" s="30">
        <v>8416.0</v>
      </c>
      <c r="C2176" s="31">
        <v>2174.0</v>
      </c>
      <c r="D2176" s="32" t="s">
        <v>2370</v>
      </c>
      <c r="E2176" s="94"/>
      <c r="F2176" s="95"/>
      <c r="G2176" s="103"/>
      <c r="H2176" s="8"/>
      <c r="I2176" s="8"/>
      <c r="J2176" s="54"/>
      <c r="K2176" s="69"/>
      <c r="L2176" s="65"/>
      <c r="M2176" s="65"/>
      <c r="N2176" s="83"/>
      <c r="O2176" s="125"/>
      <c r="P2176" s="83"/>
      <c r="Q2176" s="132"/>
      <c r="R2176" s="310"/>
      <c r="S2176" s="87"/>
      <c r="T2176" s="83"/>
      <c r="U2176" s="90"/>
      <c r="V2176" s="91"/>
      <c r="W2176" s="305" t="s">
        <v>329</v>
      </c>
      <c r="X2176" s="41" t="s">
        <v>21</v>
      </c>
      <c r="Y2176" s="68" t="str">
        <f>$Y$295</f>
        <v/>
      </c>
      <c r="Z2176" s="77"/>
      <c r="AA2176" s="77"/>
      <c r="AB2176" s="77"/>
      <c r="AC2176" s="292"/>
      <c r="AD2176" s="77"/>
      <c r="AE2176" s="77"/>
      <c r="AF2176" s="72"/>
      <c r="AG2176" s="45">
        <v>848.0</v>
      </c>
      <c r="AH2176" s="79"/>
      <c r="AI2176" s="80"/>
      <c r="AJ2176" s="80"/>
      <c r="AK2176" s="80"/>
      <c r="AL2176" s="14"/>
      <c r="AM2176" s="16" t="str">
        <f t="shared" si="10"/>
        <v>{s:'638416', v:848 , c:'放デイ１４・定超・未計画・開減２・'},</v>
      </c>
      <c r="AN2176" s="16"/>
    </row>
    <row r="2177" ht="16.5" customHeight="1">
      <c r="A2177" s="29">
        <v>63.0</v>
      </c>
      <c r="B2177" s="30">
        <v>7222.0</v>
      </c>
      <c r="C2177" s="31">
        <v>2175.0</v>
      </c>
      <c r="D2177" s="32" t="s">
        <v>2371</v>
      </c>
      <c r="E2177" s="94"/>
      <c r="F2177" s="95"/>
      <c r="G2177" s="103"/>
      <c r="H2177" s="8"/>
      <c r="I2177" s="8"/>
      <c r="J2177" s="54"/>
      <c r="K2177" s="69"/>
      <c r="L2177" s="65"/>
      <c r="M2177" s="65"/>
      <c r="N2177" s="83"/>
      <c r="O2177" s="125"/>
      <c r="P2177" s="83"/>
      <c r="Q2177" s="132"/>
      <c r="R2177" s="310"/>
      <c r="S2177" s="309"/>
      <c r="T2177" s="83"/>
      <c r="U2177" s="90"/>
      <c r="V2177" s="91"/>
      <c r="W2177" s="306"/>
      <c r="X2177" s="56"/>
      <c r="Y2177" s="72"/>
      <c r="Z2177" s="73" t="s">
        <v>20</v>
      </c>
      <c r="AA2177" s="74" t="s">
        <v>21</v>
      </c>
      <c r="AB2177" s="75">
        <v>0.85</v>
      </c>
      <c r="AC2177" s="288"/>
      <c r="AD2177" s="43"/>
      <c r="AE2177" s="43"/>
      <c r="AF2177" s="44"/>
      <c r="AG2177" s="45">
        <v>721.0</v>
      </c>
      <c r="AH2177" s="79"/>
      <c r="AI2177" s="80"/>
      <c r="AJ2177" s="80"/>
      <c r="AK2177" s="80"/>
      <c r="AL2177" s="14"/>
      <c r="AM2177" s="16" t="str">
        <f t="shared" si="10"/>
        <v>{s:'637222', v:721 , c:'放デイ１４・定超・未計画・開減２・評減・'},</v>
      </c>
      <c r="AN2177" s="16"/>
    </row>
    <row r="2178" ht="16.5" customHeight="1">
      <c r="A2178" s="29">
        <v>63.0</v>
      </c>
      <c r="B2178" s="30">
        <v>7223.0</v>
      </c>
      <c r="C2178" s="31">
        <v>2176.0</v>
      </c>
      <c r="D2178" s="32" t="s">
        <v>2372</v>
      </c>
      <c r="E2178" s="94"/>
      <c r="F2178" s="95"/>
      <c r="G2178" s="103"/>
      <c r="H2178" s="8"/>
      <c r="I2178" s="8"/>
      <c r="J2178" s="54"/>
      <c r="K2178" s="69"/>
      <c r="L2178" s="65"/>
      <c r="M2178" s="65"/>
      <c r="N2178" s="83"/>
      <c r="O2178" s="125"/>
      <c r="P2178" s="83"/>
      <c r="Q2178" s="132"/>
      <c r="R2178" s="310"/>
      <c r="S2178" s="309"/>
      <c r="T2178" s="83"/>
      <c r="U2178" s="90"/>
      <c r="V2178" s="91"/>
      <c r="W2178" s="299"/>
      <c r="X2178" s="41"/>
      <c r="Y2178" s="42"/>
      <c r="Z2178" s="43"/>
      <c r="AA2178" s="43"/>
      <c r="AB2178" s="44"/>
      <c r="AC2178" s="82" t="s">
        <v>30</v>
      </c>
      <c r="AD2178" s="83">
        <v>5.0</v>
      </c>
      <c r="AE2178" s="83"/>
      <c r="AF2178" s="84" t="s">
        <v>31</v>
      </c>
      <c r="AG2178" s="45">
        <v>993.0</v>
      </c>
      <c r="AH2178" s="79"/>
      <c r="AI2178" s="80"/>
      <c r="AJ2178" s="80"/>
      <c r="AK2178" s="80"/>
      <c r="AL2178" s="14"/>
      <c r="AM2178" s="16" t="str">
        <f t="shared" si="10"/>
        <v>{s:'637223', v:993 , c:'放デイ１４・定超・未計画・拘減・'},</v>
      </c>
      <c r="AN2178" s="16"/>
    </row>
    <row r="2179" ht="16.5" customHeight="1">
      <c r="A2179" s="29">
        <v>63.0</v>
      </c>
      <c r="B2179" s="30">
        <v>7224.0</v>
      </c>
      <c r="C2179" s="31">
        <v>2177.0</v>
      </c>
      <c r="D2179" s="32" t="s">
        <v>2373</v>
      </c>
      <c r="E2179" s="94"/>
      <c r="F2179" s="95"/>
      <c r="G2179" s="103"/>
      <c r="H2179" s="8"/>
      <c r="I2179" s="8"/>
      <c r="J2179" s="54"/>
      <c r="K2179" s="69"/>
      <c r="L2179" s="65"/>
      <c r="M2179" s="65"/>
      <c r="N2179" s="83"/>
      <c r="O2179" s="125"/>
      <c r="P2179" s="83"/>
      <c r="Q2179" s="132"/>
      <c r="R2179" s="310"/>
      <c r="S2179" s="309"/>
      <c r="T2179" s="83"/>
      <c r="U2179" s="90"/>
      <c r="V2179" s="91"/>
      <c r="W2179" s="303"/>
      <c r="X2179" s="56"/>
      <c r="Y2179" s="58"/>
      <c r="Z2179" s="59" t="s">
        <v>20</v>
      </c>
      <c r="AA2179" s="41" t="s">
        <v>21</v>
      </c>
      <c r="AB2179" s="86">
        <v>0.85</v>
      </c>
      <c r="AC2179" s="87"/>
      <c r="AD2179" s="83"/>
      <c r="AE2179" s="83"/>
      <c r="AF2179" s="84"/>
      <c r="AG2179" s="45">
        <v>843.0</v>
      </c>
      <c r="AH2179" s="79"/>
      <c r="AI2179" s="80"/>
      <c r="AJ2179" s="80"/>
      <c r="AK2179" s="80"/>
      <c r="AL2179" s="14"/>
      <c r="AM2179" s="16" t="str">
        <f t="shared" si="10"/>
        <v>{s:'637224', v:843 , c:'放デイ１４・定超・未計画・評減・拘減・'},</v>
      </c>
      <c r="AN2179" s="16"/>
    </row>
    <row r="2180" ht="16.5" customHeight="1">
      <c r="A2180" s="29">
        <v>63.0</v>
      </c>
      <c r="B2180" s="30">
        <v>7225.0</v>
      </c>
      <c r="C2180" s="31">
        <v>2178.0</v>
      </c>
      <c r="D2180" s="32" t="s">
        <v>2374</v>
      </c>
      <c r="E2180" s="94"/>
      <c r="F2180" s="95"/>
      <c r="G2180" s="103"/>
      <c r="H2180" s="8"/>
      <c r="I2180" s="8"/>
      <c r="J2180" s="54"/>
      <c r="K2180" s="69"/>
      <c r="L2180" s="65"/>
      <c r="M2180" s="65"/>
      <c r="N2180" s="83"/>
      <c r="O2180" s="125"/>
      <c r="P2180" s="83"/>
      <c r="Q2180" s="132"/>
      <c r="R2180" s="310"/>
      <c r="S2180" s="309"/>
      <c r="T2180" s="83"/>
      <c r="U2180" s="90"/>
      <c r="V2180" s="91"/>
      <c r="W2180" s="305" t="s">
        <v>326</v>
      </c>
      <c r="X2180" s="83" t="s">
        <v>21</v>
      </c>
      <c r="Y2180" s="91" t="str">
        <f>$Y$293</f>
        <v/>
      </c>
      <c r="Z2180" s="88"/>
      <c r="AA2180" s="88"/>
      <c r="AB2180" s="89"/>
      <c r="AC2180" s="87"/>
      <c r="AD2180" s="90"/>
      <c r="AE2180" s="90"/>
      <c r="AF2180" s="91"/>
      <c r="AG2180" s="45">
        <v>694.0</v>
      </c>
      <c r="AH2180" s="79"/>
      <c r="AI2180" s="80"/>
      <c r="AJ2180" s="80"/>
      <c r="AK2180" s="80"/>
      <c r="AL2180" s="14"/>
      <c r="AM2180" s="16" t="str">
        <f t="shared" si="10"/>
        <v>{s:'637225', v:694 , c:'放デイ１４・定超・未計画・開減１・拘減・'},</v>
      </c>
      <c r="AN2180" s="16"/>
    </row>
    <row r="2181" ht="16.5" customHeight="1">
      <c r="A2181" s="29">
        <v>63.0</v>
      </c>
      <c r="B2181" s="30">
        <v>7226.0</v>
      </c>
      <c r="C2181" s="31">
        <v>2179.0</v>
      </c>
      <c r="D2181" s="32" t="s">
        <v>2375</v>
      </c>
      <c r="E2181" s="94"/>
      <c r="F2181" s="95"/>
      <c r="G2181" s="103"/>
      <c r="H2181" s="8"/>
      <c r="I2181" s="8"/>
      <c r="J2181" s="54"/>
      <c r="K2181" s="69"/>
      <c r="L2181" s="65"/>
      <c r="M2181" s="65"/>
      <c r="N2181" s="83"/>
      <c r="O2181" s="125"/>
      <c r="P2181" s="83"/>
      <c r="Q2181" s="132"/>
      <c r="R2181" s="310"/>
      <c r="S2181" s="309"/>
      <c r="T2181" s="83"/>
      <c r="U2181" s="90"/>
      <c r="V2181" s="91"/>
      <c r="W2181" s="306"/>
      <c r="X2181" s="56"/>
      <c r="Y2181" s="72"/>
      <c r="Z2181" s="73" t="s">
        <v>20</v>
      </c>
      <c r="AA2181" s="74" t="s">
        <v>21</v>
      </c>
      <c r="AB2181" s="92">
        <v>0.85</v>
      </c>
      <c r="AC2181" s="87"/>
      <c r="AD2181" s="90"/>
      <c r="AE2181" s="90"/>
      <c r="AF2181" s="91"/>
      <c r="AG2181" s="45">
        <v>589.0</v>
      </c>
      <c r="AH2181" s="79"/>
      <c r="AI2181" s="80"/>
      <c r="AJ2181" s="80"/>
      <c r="AK2181" s="80"/>
      <c r="AL2181" s="14"/>
      <c r="AM2181" s="16" t="str">
        <f t="shared" si="10"/>
        <v>{s:'637226', v:589 , c:'放デイ１４・定超・未計画・開減１・評減・拘減・'},</v>
      </c>
      <c r="AN2181" s="16"/>
    </row>
    <row r="2182" ht="16.5" customHeight="1">
      <c r="A2182" s="29">
        <v>63.0</v>
      </c>
      <c r="B2182" s="30">
        <v>7227.0</v>
      </c>
      <c r="C2182" s="31">
        <v>2180.0</v>
      </c>
      <c r="D2182" s="32" t="s">
        <v>2376</v>
      </c>
      <c r="E2182" s="94"/>
      <c r="F2182" s="95"/>
      <c r="G2182" s="103"/>
      <c r="H2182" s="8"/>
      <c r="I2182" s="8"/>
      <c r="J2182" s="54"/>
      <c r="K2182" s="69"/>
      <c r="L2182" s="65"/>
      <c r="M2182" s="65"/>
      <c r="N2182" s="83"/>
      <c r="O2182" s="125"/>
      <c r="P2182" s="83"/>
      <c r="Q2182" s="132"/>
      <c r="R2182" s="310"/>
      <c r="S2182" s="309"/>
      <c r="T2182" s="83"/>
      <c r="U2182" s="90"/>
      <c r="V2182" s="91"/>
      <c r="W2182" s="305" t="s">
        <v>329</v>
      </c>
      <c r="X2182" s="83" t="s">
        <v>21</v>
      </c>
      <c r="Y2182" s="91" t="str">
        <f>$Y$295</f>
        <v/>
      </c>
      <c r="Z2182" s="77"/>
      <c r="AA2182" s="77"/>
      <c r="AB2182" s="72"/>
      <c r="AC2182" s="87"/>
      <c r="AD2182" s="90"/>
      <c r="AE2182" s="90"/>
      <c r="AF2182" s="91"/>
      <c r="AG2182" s="45">
        <v>843.0</v>
      </c>
      <c r="AH2182" s="79"/>
      <c r="AI2182" s="80"/>
      <c r="AJ2182" s="80"/>
      <c r="AK2182" s="80"/>
      <c r="AL2182" s="14"/>
      <c r="AM2182" s="16" t="str">
        <f t="shared" si="10"/>
        <v>{s:'637227', v:843 , c:'放デイ１４・定超・未計画・開減２・拘減・'},</v>
      </c>
      <c r="AN2182" s="16"/>
    </row>
    <row r="2183" ht="16.5" customHeight="1">
      <c r="A2183" s="29">
        <v>63.0</v>
      </c>
      <c r="B2183" s="30">
        <v>7228.0</v>
      </c>
      <c r="C2183" s="31">
        <v>2181.0</v>
      </c>
      <c r="D2183" s="32" t="s">
        <v>2377</v>
      </c>
      <c r="E2183" s="94"/>
      <c r="F2183" s="95"/>
      <c r="G2183" s="103"/>
      <c r="H2183" s="8"/>
      <c r="I2183" s="8"/>
      <c r="J2183" s="54"/>
      <c r="K2183" s="69"/>
      <c r="L2183" s="65"/>
      <c r="M2183" s="65"/>
      <c r="N2183" s="83"/>
      <c r="O2183" s="125"/>
      <c r="P2183" s="83"/>
      <c r="Q2183" s="132"/>
      <c r="R2183" s="310"/>
      <c r="S2183" s="309"/>
      <c r="T2183" s="83"/>
      <c r="U2183" s="90"/>
      <c r="V2183" s="91"/>
      <c r="W2183" s="306"/>
      <c r="X2183" s="56"/>
      <c r="Y2183" s="72"/>
      <c r="Z2183" s="73" t="s">
        <v>20</v>
      </c>
      <c r="AA2183" s="74" t="s">
        <v>21</v>
      </c>
      <c r="AB2183" s="92">
        <v>0.85</v>
      </c>
      <c r="AC2183" s="93"/>
      <c r="AD2183" s="77"/>
      <c r="AE2183" s="77"/>
      <c r="AF2183" s="72"/>
      <c r="AG2183" s="45">
        <v>716.0</v>
      </c>
      <c r="AH2183" s="79"/>
      <c r="AI2183" s="80"/>
      <c r="AJ2183" s="80"/>
      <c r="AK2183" s="80"/>
      <c r="AL2183" s="14"/>
      <c r="AM2183" s="16" t="str">
        <f t="shared" si="10"/>
        <v>{s:'637228', v:716 , c:'放デイ１４・定超・未計画・開減２・評減・拘減・'},</v>
      </c>
      <c r="AN2183" s="16"/>
    </row>
    <row r="2184" ht="16.5" customHeight="1">
      <c r="A2184" s="29">
        <v>63.0</v>
      </c>
      <c r="B2184" s="30">
        <v>7229.0</v>
      </c>
      <c r="C2184" s="31">
        <v>2182.0</v>
      </c>
      <c r="D2184" s="32" t="s">
        <v>2378</v>
      </c>
      <c r="E2184" s="94"/>
      <c r="F2184" s="95"/>
      <c r="G2184" s="103"/>
      <c r="H2184" s="8"/>
      <c r="I2184" s="8"/>
      <c r="J2184" s="54"/>
      <c r="K2184" s="69"/>
      <c r="L2184" s="65"/>
      <c r="M2184" s="65"/>
      <c r="N2184" s="83"/>
      <c r="O2184" s="125"/>
      <c r="P2184" s="83"/>
      <c r="Q2184" s="132"/>
      <c r="R2184" s="310"/>
      <c r="S2184" s="130" t="s">
        <v>27</v>
      </c>
      <c r="T2184" s="41"/>
      <c r="U2184" s="135"/>
      <c r="V2184" s="68"/>
      <c r="W2184" s="299"/>
      <c r="X2184" s="41"/>
      <c r="Y2184" s="42"/>
      <c r="Z2184" s="43"/>
      <c r="AA2184" s="43"/>
      <c r="AB2184" s="43"/>
      <c r="AC2184" s="288"/>
      <c r="AD2184" s="43"/>
      <c r="AE2184" s="43"/>
      <c r="AF2184" s="44"/>
      <c r="AG2184" s="45">
        <v>713.0</v>
      </c>
      <c r="AH2184" s="79"/>
      <c r="AI2184" s="80"/>
      <c r="AJ2184" s="80"/>
      <c r="AK2184" s="80"/>
      <c r="AL2184" s="14"/>
      <c r="AM2184" s="16" t="str">
        <f t="shared" si="10"/>
        <v>{s:'637229', v:713 , c:'放デイ１４・定超・未計画２・'},</v>
      </c>
      <c r="AN2184" s="16"/>
    </row>
    <row r="2185" ht="16.5" customHeight="1">
      <c r="A2185" s="29">
        <v>63.0</v>
      </c>
      <c r="B2185" s="30">
        <v>7230.0</v>
      </c>
      <c r="C2185" s="31">
        <v>2183.0</v>
      </c>
      <c r="D2185" s="32" t="s">
        <v>2379</v>
      </c>
      <c r="E2185" s="94"/>
      <c r="F2185" s="95"/>
      <c r="G2185" s="103"/>
      <c r="H2185" s="8"/>
      <c r="I2185" s="8"/>
      <c r="J2185" s="54"/>
      <c r="K2185" s="69"/>
      <c r="L2185" s="65"/>
      <c r="M2185" s="65"/>
      <c r="N2185" s="83"/>
      <c r="O2185" s="125"/>
      <c r="P2185" s="83"/>
      <c r="Q2185" s="132"/>
      <c r="R2185" s="310"/>
      <c r="S2185" s="87"/>
      <c r="T2185" s="83" t="s">
        <v>21</v>
      </c>
      <c r="U2185" s="90">
        <v>0.5</v>
      </c>
      <c r="V2185" s="91"/>
      <c r="W2185" s="303"/>
      <c r="X2185" s="56"/>
      <c r="Y2185" s="58"/>
      <c r="Z2185" s="59" t="s">
        <v>20</v>
      </c>
      <c r="AA2185" s="41" t="s">
        <v>21</v>
      </c>
      <c r="AB2185" s="60">
        <v>0.85</v>
      </c>
      <c r="AC2185" s="288"/>
      <c r="AD2185" s="43"/>
      <c r="AE2185" s="43"/>
      <c r="AF2185" s="44"/>
      <c r="AG2185" s="45">
        <v>606.0</v>
      </c>
      <c r="AH2185" s="79"/>
      <c r="AI2185" s="80"/>
      <c r="AJ2185" s="80"/>
      <c r="AK2185" s="80"/>
      <c r="AL2185" s="14"/>
      <c r="AM2185" s="16" t="str">
        <f t="shared" si="10"/>
        <v>{s:'637230', v:606 , c:'放デイ１４・定超・未計画２・評減・'},</v>
      </c>
      <c r="AN2185" s="16"/>
    </row>
    <row r="2186" ht="16.5" customHeight="1">
      <c r="A2186" s="29">
        <v>63.0</v>
      </c>
      <c r="B2186" s="30">
        <v>7231.0</v>
      </c>
      <c r="C2186" s="31">
        <v>2184.0</v>
      </c>
      <c r="D2186" s="32" t="s">
        <v>2380</v>
      </c>
      <c r="E2186" s="94"/>
      <c r="F2186" s="95"/>
      <c r="G2186" s="103"/>
      <c r="H2186" s="8"/>
      <c r="I2186" s="8"/>
      <c r="J2186" s="54"/>
      <c r="K2186" s="69"/>
      <c r="L2186" s="65"/>
      <c r="M2186" s="65"/>
      <c r="N2186" s="83"/>
      <c r="O2186" s="125"/>
      <c r="P2186" s="83"/>
      <c r="Q2186" s="132"/>
      <c r="R2186" s="310"/>
      <c r="S2186" s="87"/>
      <c r="T2186" s="83"/>
      <c r="U2186" s="90"/>
      <c r="V2186" s="91"/>
      <c r="W2186" s="305" t="s">
        <v>326</v>
      </c>
      <c r="X2186" s="41" t="s">
        <v>21</v>
      </c>
      <c r="Y2186" s="68" t="str">
        <f>$Y$293</f>
        <v/>
      </c>
      <c r="Z2186" s="88"/>
      <c r="AA2186" s="88"/>
      <c r="AB2186" s="88"/>
      <c r="AC2186" s="297"/>
      <c r="AD2186" s="88"/>
      <c r="AE2186" s="88"/>
      <c r="AF2186" s="89"/>
      <c r="AG2186" s="45">
        <v>499.0</v>
      </c>
      <c r="AH2186" s="79"/>
      <c r="AI2186" s="80"/>
      <c r="AJ2186" s="80"/>
      <c r="AK2186" s="80"/>
      <c r="AL2186" s="14"/>
      <c r="AM2186" s="16" t="str">
        <f t="shared" si="10"/>
        <v>{s:'637231', v:499 , c:'放デイ１４・定超・未計画２・開減１・'},</v>
      </c>
      <c r="AN2186" s="16"/>
    </row>
    <row r="2187" ht="16.5" customHeight="1">
      <c r="A2187" s="29">
        <v>63.0</v>
      </c>
      <c r="B2187" s="30">
        <v>7232.0</v>
      </c>
      <c r="C2187" s="31">
        <v>2185.0</v>
      </c>
      <c r="D2187" s="32" t="s">
        <v>2381</v>
      </c>
      <c r="E2187" s="94"/>
      <c r="F2187" s="95"/>
      <c r="G2187" s="103"/>
      <c r="H2187" s="8"/>
      <c r="I2187" s="8"/>
      <c r="J2187" s="54"/>
      <c r="K2187" s="69"/>
      <c r="L2187" s="65"/>
      <c r="M2187" s="65"/>
      <c r="N2187" s="83"/>
      <c r="O2187" s="125"/>
      <c r="P2187" s="83"/>
      <c r="Q2187" s="132"/>
      <c r="R2187" s="310"/>
      <c r="S2187" s="87"/>
      <c r="T2187" s="83"/>
      <c r="U2187" s="90"/>
      <c r="V2187" s="91"/>
      <c r="W2187" s="306"/>
      <c r="X2187" s="56"/>
      <c r="Y2187" s="72"/>
      <c r="Z2187" s="73" t="s">
        <v>20</v>
      </c>
      <c r="AA2187" s="74" t="s">
        <v>21</v>
      </c>
      <c r="AB2187" s="75">
        <v>0.85</v>
      </c>
      <c r="AC2187" s="288"/>
      <c r="AD2187" s="43"/>
      <c r="AE2187" s="43"/>
      <c r="AF2187" s="44"/>
      <c r="AG2187" s="45">
        <v>424.0</v>
      </c>
      <c r="AH2187" s="79"/>
      <c r="AI2187" s="80"/>
      <c r="AJ2187" s="80"/>
      <c r="AK2187" s="80"/>
      <c r="AL2187" s="14"/>
      <c r="AM2187" s="16" t="str">
        <f t="shared" si="10"/>
        <v>{s:'637232', v:424 , c:'放デイ１４・定超・未計画２・開減１・評減・'},</v>
      </c>
      <c r="AN2187" s="16"/>
    </row>
    <row r="2188" ht="16.5" customHeight="1">
      <c r="A2188" s="29">
        <v>63.0</v>
      </c>
      <c r="B2188" s="30">
        <v>7233.0</v>
      </c>
      <c r="C2188" s="31">
        <v>2186.0</v>
      </c>
      <c r="D2188" s="32" t="s">
        <v>2382</v>
      </c>
      <c r="E2188" s="94"/>
      <c r="F2188" s="95"/>
      <c r="G2188" s="103"/>
      <c r="H2188" s="8"/>
      <c r="I2188" s="8"/>
      <c r="J2188" s="54"/>
      <c r="K2188" s="69"/>
      <c r="L2188" s="65"/>
      <c r="M2188" s="65"/>
      <c r="N2188" s="83"/>
      <c r="O2188" s="125"/>
      <c r="P2188" s="83"/>
      <c r="Q2188" s="132"/>
      <c r="R2188" s="310"/>
      <c r="S2188" s="309"/>
      <c r="T2188" s="83"/>
      <c r="U2188" s="90"/>
      <c r="V2188" s="91"/>
      <c r="W2188" s="305" t="s">
        <v>329</v>
      </c>
      <c r="X2188" s="41" t="s">
        <v>21</v>
      </c>
      <c r="Y2188" s="68" t="str">
        <f>$Y$295</f>
        <v/>
      </c>
      <c r="Z2188" s="77"/>
      <c r="AA2188" s="77"/>
      <c r="AB2188" s="77"/>
      <c r="AC2188" s="292"/>
      <c r="AD2188" s="77"/>
      <c r="AE2188" s="77"/>
      <c r="AF2188" s="72"/>
      <c r="AG2188" s="45">
        <v>606.0</v>
      </c>
      <c r="AH2188" s="79"/>
      <c r="AI2188" s="80"/>
      <c r="AJ2188" s="80"/>
      <c r="AK2188" s="80"/>
      <c r="AL2188" s="14"/>
      <c r="AM2188" s="16" t="str">
        <f t="shared" si="10"/>
        <v>{s:'637233', v:606 , c:'放デイ１４・定超・未計画２・開減２・'},</v>
      </c>
      <c r="AN2188" s="16"/>
    </row>
    <row r="2189" ht="16.5" customHeight="1">
      <c r="A2189" s="29">
        <v>63.0</v>
      </c>
      <c r="B2189" s="30">
        <v>7234.0</v>
      </c>
      <c r="C2189" s="31">
        <v>2187.0</v>
      </c>
      <c r="D2189" s="32" t="s">
        <v>2383</v>
      </c>
      <c r="E2189" s="94"/>
      <c r="F2189" s="95"/>
      <c r="G2189" s="103"/>
      <c r="H2189" s="8"/>
      <c r="I2189" s="8"/>
      <c r="J2189" s="54"/>
      <c r="K2189" s="69"/>
      <c r="L2189" s="65"/>
      <c r="M2189" s="65"/>
      <c r="N2189" s="83"/>
      <c r="O2189" s="125"/>
      <c r="P2189" s="83"/>
      <c r="Q2189" s="132"/>
      <c r="R2189" s="310"/>
      <c r="S2189" s="309"/>
      <c r="T2189" s="83"/>
      <c r="U2189" s="90"/>
      <c r="V2189" s="91"/>
      <c r="W2189" s="306"/>
      <c r="X2189" s="56"/>
      <c r="Y2189" s="72"/>
      <c r="Z2189" s="73" t="s">
        <v>20</v>
      </c>
      <c r="AA2189" s="74" t="s">
        <v>21</v>
      </c>
      <c r="AB2189" s="75">
        <v>0.85</v>
      </c>
      <c r="AC2189" s="288"/>
      <c r="AD2189" s="43"/>
      <c r="AE2189" s="43"/>
      <c r="AF2189" s="44"/>
      <c r="AG2189" s="45">
        <v>515.0</v>
      </c>
      <c r="AH2189" s="79"/>
      <c r="AI2189" s="80"/>
      <c r="AJ2189" s="80"/>
      <c r="AK2189" s="80"/>
      <c r="AL2189" s="14"/>
      <c r="AM2189" s="16" t="str">
        <f t="shared" si="10"/>
        <v>{s:'637234', v:515 , c:'放デイ１４・定超・未計画２・開減２・評減・'},</v>
      </c>
      <c r="AN2189" s="16"/>
    </row>
    <row r="2190" ht="16.5" customHeight="1">
      <c r="A2190" s="29">
        <v>63.0</v>
      </c>
      <c r="B2190" s="30">
        <v>7235.0</v>
      </c>
      <c r="C2190" s="31">
        <v>2188.0</v>
      </c>
      <c r="D2190" s="32" t="s">
        <v>2384</v>
      </c>
      <c r="E2190" s="94"/>
      <c r="F2190" s="95"/>
      <c r="G2190" s="103"/>
      <c r="H2190" s="8"/>
      <c r="I2190" s="8"/>
      <c r="J2190" s="54"/>
      <c r="K2190" s="69"/>
      <c r="L2190" s="65"/>
      <c r="M2190" s="65"/>
      <c r="N2190" s="83"/>
      <c r="O2190" s="125"/>
      <c r="P2190" s="83"/>
      <c r="Q2190" s="132"/>
      <c r="R2190" s="310"/>
      <c r="S2190" s="309"/>
      <c r="T2190" s="83"/>
      <c r="U2190" s="90"/>
      <c r="V2190" s="91"/>
      <c r="W2190" s="299"/>
      <c r="X2190" s="41"/>
      <c r="Y2190" s="42"/>
      <c r="Z2190" s="43"/>
      <c r="AA2190" s="43"/>
      <c r="AB2190" s="44"/>
      <c r="AC2190" s="82" t="s">
        <v>30</v>
      </c>
      <c r="AD2190" s="83">
        <v>5.0</v>
      </c>
      <c r="AE2190" s="83"/>
      <c r="AF2190" s="84" t="s">
        <v>31</v>
      </c>
      <c r="AG2190" s="45">
        <v>708.0</v>
      </c>
      <c r="AH2190" s="79"/>
      <c r="AI2190" s="80"/>
      <c r="AJ2190" s="80"/>
      <c r="AK2190" s="80"/>
      <c r="AL2190" s="14"/>
      <c r="AM2190" s="16" t="str">
        <f t="shared" si="10"/>
        <v>{s:'637235', v:708 , c:'放デイ１４・定超・未計画２・拘減・'},</v>
      </c>
      <c r="AN2190" s="16"/>
    </row>
    <row r="2191" ht="16.5" customHeight="1">
      <c r="A2191" s="29">
        <v>63.0</v>
      </c>
      <c r="B2191" s="30">
        <v>7236.0</v>
      </c>
      <c r="C2191" s="31">
        <v>2189.0</v>
      </c>
      <c r="D2191" s="32" t="s">
        <v>2385</v>
      </c>
      <c r="E2191" s="94"/>
      <c r="F2191" s="95"/>
      <c r="G2191" s="103"/>
      <c r="H2191" s="8"/>
      <c r="I2191" s="8"/>
      <c r="J2191" s="54"/>
      <c r="K2191" s="69"/>
      <c r="L2191" s="65"/>
      <c r="M2191" s="65"/>
      <c r="N2191" s="83"/>
      <c r="O2191" s="125"/>
      <c r="P2191" s="83"/>
      <c r="Q2191" s="132"/>
      <c r="R2191" s="310"/>
      <c r="S2191" s="309"/>
      <c r="T2191" s="83"/>
      <c r="U2191" s="90"/>
      <c r="V2191" s="91"/>
      <c r="W2191" s="303"/>
      <c r="X2191" s="56"/>
      <c r="Y2191" s="58"/>
      <c r="Z2191" s="59" t="s">
        <v>20</v>
      </c>
      <c r="AA2191" s="41" t="s">
        <v>21</v>
      </c>
      <c r="AB2191" s="86">
        <v>0.85</v>
      </c>
      <c r="AC2191" s="87"/>
      <c r="AD2191" s="83"/>
      <c r="AE2191" s="83"/>
      <c r="AF2191" s="84"/>
      <c r="AG2191" s="45">
        <v>601.0</v>
      </c>
      <c r="AH2191" s="79"/>
      <c r="AI2191" s="80"/>
      <c r="AJ2191" s="80"/>
      <c r="AK2191" s="80"/>
      <c r="AL2191" s="14"/>
      <c r="AM2191" s="16" t="str">
        <f t="shared" si="10"/>
        <v>{s:'637236', v:601 , c:'放デイ１４・定超・未計画２・評減・拘減・'},</v>
      </c>
      <c r="AN2191" s="16"/>
    </row>
    <row r="2192" ht="16.5" customHeight="1">
      <c r="A2192" s="29">
        <v>63.0</v>
      </c>
      <c r="B2192" s="30">
        <v>7237.0</v>
      </c>
      <c r="C2192" s="31">
        <v>2190.0</v>
      </c>
      <c r="D2192" s="32" t="s">
        <v>2386</v>
      </c>
      <c r="E2192" s="94"/>
      <c r="F2192" s="95"/>
      <c r="G2192" s="103"/>
      <c r="H2192" s="8"/>
      <c r="I2192" s="8"/>
      <c r="J2192" s="54"/>
      <c r="K2192" s="69"/>
      <c r="L2192" s="65"/>
      <c r="M2192" s="65"/>
      <c r="N2192" s="83"/>
      <c r="O2192" s="125"/>
      <c r="P2192" s="83"/>
      <c r="Q2192" s="132"/>
      <c r="R2192" s="310"/>
      <c r="S2192" s="309"/>
      <c r="T2192" s="83"/>
      <c r="U2192" s="90"/>
      <c r="V2192" s="91"/>
      <c r="W2192" s="305" t="s">
        <v>326</v>
      </c>
      <c r="X2192" s="83" t="s">
        <v>21</v>
      </c>
      <c r="Y2192" s="91" t="str">
        <f>$Y$293</f>
        <v/>
      </c>
      <c r="Z2192" s="88"/>
      <c r="AA2192" s="88"/>
      <c r="AB2192" s="89"/>
      <c r="AC2192" s="87"/>
      <c r="AD2192" s="90"/>
      <c r="AE2192" s="90"/>
      <c r="AF2192" s="91"/>
      <c r="AG2192" s="45">
        <v>494.0</v>
      </c>
      <c r="AH2192" s="79"/>
      <c r="AI2192" s="80"/>
      <c r="AJ2192" s="80"/>
      <c r="AK2192" s="80"/>
      <c r="AL2192" s="14"/>
      <c r="AM2192" s="16" t="str">
        <f t="shared" si="10"/>
        <v>{s:'637237', v:494 , c:'放デイ１４・定超・未計画２・開減１・拘減・'},</v>
      </c>
      <c r="AN2192" s="16"/>
    </row>
    <row r="2193" ht="16.5" customHeight="1">
      <c r="A2193" s="29">
        <v>63.0</v>
      </c>
      <c r="B2193" s="30">
        <v>7238.0</v>
      </c>
      <c r="C2193" s="31">
        <v>2191.0</v>
      </c>
      <c r="D2193" s="32" t="s">
        <v>2387</v>
      </c>
      <c r="E2193" s="94"/>
      <c r="F2193" s="95"/>
      <c r="G2193" s="103"/>
      <c r="H2193" s="8"/>
      <c r="I2193" s="8"/>
      <c r="J2193" s="54"/>
      <c r="K2193" s="69"/>
      <c r="L2193" s="65"/>
      <c r="M2193" s="65"/>
      <c r="N2193" s="83"/>
      <c r="O2193" s="125"/>
      <c r="P2193" s="83"/>
      <c r="Q2193" s="132"/>
      <c r="R2193" s="310"/>
      <c r="S2193" s="309"/>
      <c r="T2193" s="83"/>
      <c r="U2193" s="90"/>
      <c r="V2193" s="91"/>
      <c r="W2193" s="306"/>
      <c r="X2193" s="56"/>
      <c r="Y2193" s="72"/>
      <c r="Z2193" s="73" t="s">
        <v>20</v>
      </c>
      <c r="AA2193" s="74" t="s">
        <v>21</v>
      </c>
      <c r="AB2193" s="92">
        <v>0.85</v>
      </c>
      <c r="AC2193" s="87"/>
      <c r="AD2193" s="90"/>
      <c r="AE2193" s="90"/>
      <c r="AF2193" s="91"/>
      <c r="AG2193" s="45">
        <v>419.0</v>
      </c>
      <c r="AH2193" s="79"/>
      <c r="AI2193" s="80"/>
      <c r="AJ2193" s="80"/>
      <c r="AK2193" s="80"/>
      <c r="AL2193" s="14"/>
      <c r="AM2193" s="16" t="str">
        <f t="shared" si="10"/>
        <v>{s:'637238', v:419 , c:'放デイ１４・定超・未計画２・開減１・評減・拘減・'},</v>
      </c>
      <c r="AN2193" s="16"/>
    </row>
    <row r="2194" ht="16.5" customHeight="1">
      <c r="A2194" s="29">
        <v>63.0</v>
      </c>
      <c r="B2194" s="30">
        <v>7239.0</v>
      </c>
      <c r="C2194" s="31">
        <v>2192.0</v>
      </c>
      <c r="D2194" s="32" t="s">
        <v>2388</v>
      </c>
      <c r="E2194" s="94"/>
      <c r="F2194" s="95"/>
      <c r="G2194" s="103"/>
      <c r="H2194" s="8"/>
      <c r="I2194" s="8"/>
      <c r="J2194" s="54"/>
      <c r="K2194" s="69"/>
      <c r="L2194" s="65"/>
      <c r="M2194" s="65"/>
      <c r="N2194" s="83"/>
      <c r="O2194" s="125"/>
      <c r="P2194" s="83"/>
      <c r="Q2194" s="132"/>
      <c r="R2194" s="310"/>
      <c r="S2194" s="309"/>
      <c r="T2194" s="83"/>
      <c r="U2194" s="90"/>
      <c r="V2194" s="91"/>
      <c r="W2194" s="305" t="s">
        <v>329</v>
      </c>
      <c r="X2194" s="83" t="s">
        <v>21</v>
      </c>
      <c r="Y2194" s="91" t="str">
        <f>$Y$295</f>
        <v/>
      </c>
      <c r="Z2194" s="77"/>
      <c r="AA2194" s="77"/>
      <c r="AB2194" s="72"/>
      <c r="AC2194" s="87"/>
      <c r="AD2194" s="90"/>
      <c r="AE2194" s="90"/>
      <c r="AF2194" s="91"/>
      <c r="AG2194" s="45">
        <v>601.0</v>
      </c>
      <c r="AH2194" s="79"/>
      <c r="AI2194" s="80"/>
      <c r="AJ2194" s="80"/>
      <c r="AK2194" s="80"/>
      <c r="AL2194" s="14"/>
      <c r="AM2194" s="16" t="str">
        <f t="shared" si="10"/>
        <v>{s:'637239', v:601 , c:'放デイ１４・定超・未計画２・開減２・拘減・'},</v>
      </c>
      <c r="AN2194" s="16"/>
    </row>
    <row r="2195" ht="16.5" customHeight="1">
      <c r="A2195" s="29">
        <v>63.0</v>
      </c>
      <c r="B2195" s="30">
        <v>7240.0</v>
      </c>
      <c r="C2195" s="31">
        <v>2193.0</v>
      </c>
      <c r="D2195" s="32" t="s">
        <v>2389</v>
      </c>
      <c r="E2195" s="94"/>
      <c r="F2195" s="95"/>
      <c r="G2195" s="103"/>
      <c r="H2195" s="8"/>
      <c r="I2195" s="8"/>
      <c r="J2195" s="54"/>
      <c r="K2195" s="69"/>
      <c r="L2195" s="65"/>
      <c r="M2195" s="65"/>
      <c r="N2195" s="83"/>
      <c r="O2195" s="125"/>
      <c r="P2195" s="83"/>
      <c r="Q2195" s="132"/>
      <c r="R2195" s="316"/>
      <c r="S2195" s="311"/>
      <c r="T2195" s="56"/>
      <c r="U2195" s="77"/>
      <c r="V2195" s="72"/>
      <c r="W2195" s="306"/>
      <c r="X2195" s="56"/>
      <c r="Y2195" s="72"/>
      <c r="Z2195" s="73" t="s">
        <v>20</v>
      </c>
      <c r="AA2195" s="74" t="s">
        <v>21</v>
      </c>
      <c r="AB2195" s="92">
        <v>0.85</v>
      </c>
      <c r="AC2195" s="93"/>
      <c r="AD2195" s="77"/>
      <c r="AE2195" s="77"/>
      <c r="AF2195" s="72"/>
      <c r="AG2195" s="45">
        <v>510.0</v>
      </c>
      <c r="AH2195" s="79"/>
      <c r="AI2195" s="80"/>
      <c r="AJ2195" s="80"/>
      <c r="AK2195" s="80"/>
      <c r="AL2195" s="14"/>
      <c r="AM2195" s="16" t="str">
        <f t="shared" si="10"/>
        <v>{s:'637240', v:510 , c:'放デイ１４・定超・未計画２・開減２・評減・拘減・'},</v>
      </c>
      <c r="AN2195" s="16"/>
    </row>
    <row r="2196" ht="16.5" customHeight="1">
      <c r="A2196" s="29">
        <v>63.0</v>
      </c>
      <c r="B2196" s="30">
        <v>8441.0</v>
      </c>
      <c r="C2196" s="31">
        <v>2194.0</v>
      </c>
      <c r="D2196" s="32" t="s">
        <v>2390</v>
      </c>
      <c r="E2196" s="94"/>
      <c r="F2196" s="95"/>
      <c r="G2196" s="82" t="s">
        <v>773</v>
      </c>
      <c r="H2196" s="152"/>
      <c r="I2196" s="152"/>
      <c r="J2196" s="153"/>
      <c r="K2196" s="94"/>
      <c r="L2196" s="8"/>
      <c r="M2196" s="53"/>
      <c r="N2196" s="8"/>
      <c r="O2196" s="52"/>
      <c r="P2196" s="8"/>
      <c r="Q2196" s="54"/>
      <c r="R2196" s="332"/>
      <c r="S2196" s="332"/>
      <c r="T2196" s="7"/>
      <c r="U2196" s="7"/>
      <c r="V2196" s="7"/>
      <c r="W2196" s="299"/>
      <c r="X2196" s="41"/>
      <c r="Y2196" s="42"/>
      <c r="Z2196" s="43"/>
      <c r="AA2196" s="43"/>
      <c r="AB2196" s="43"/>
      <c r="AC2196" s="288"/>
      <c r="AD2196" s="43"/>
      <c r="AE2196" s="43"/>
      <c r="AF2196" s="44"/>
      <c r="AG2196" s="45">
        <v>1193.0</v>
      </c>
      <c r="AH2196" s="79"/>
      <c r="AI2196" s="80"/>
      <c r="AJ2196" s="80"/>
      <c r="AK2196" s="80"/>
      <c r="AL2196" s="14"/>
      <c r="AM2196" s="16" t="str">
        <f t="shared" si="10"/>
        <v>{s:'638441', v:1193 , c:'放デイ１５・定超・'},</v>
      </c>
      <c r="AN2196" s="16"/>
    </row>
    <row r="2197" ht="16.5" customHeight="1">
      <c r="A2197" s="29">
        <v>63.0</v>
      </c>
      <c r="B2197" s="30">
        <v>7241.0</v>
      </c>
      <c r="C2197" s="31">
        <v>2195.0</v>
      </c>
      <c r="D2197" s="32" t="s">
        <v>2391</v>
      </c>
      <c r="E2197" s="94"/>
      <c r="F2197" s="95"/>
      <c r="G2197" s="87"/>
      <c r="H2197" s="50" t="str">
        <f>'30放課後等デイ(基本１)'!G2207</f>
        <v/>
      </c>
      <c r="I2197" s="8" t="s">
        <v>9</v>
      </c>
      <c r="J2197" s="95"/>
      <c r="K2197" s="94"/>
      <c r="L2197" s="8"/>
      <c r="M2197" s="53"/>
      <c r="N2197" s="8"/>
      <c r="O2197" s="52"/>
      <c r="P2197" s="8"/>
      <c r="Q2197" s="54"/>
      <c r="R2197" s="333"/>
      <c r="S2197" s="333"/>
      <c r="T2197" s="8"/>
      <c r="U2197" s="8"/>
      <c r="V2197" s="8"/>
      <c r="W2197" s="303"/>
      <c r="X2197" s="56"/>
      <c r="Y2197" s="58"/>
      <c r="Z2197" s="59" t="s">
        <v>20</v>
      </c>
      <c r="AA2197" s="41" t="s">
        <v>21</v>
      </c>
      <c r="AB2197" s="60">
        <v>0.85</v>
      </c>
      <c r="AC2197" s="288"/>
      <c r="AD2197" s="43"/>
      <c r="AE2197" s="43"/>
      <c r="AF2197" s="44"/>
      <c r="AG2197" s="45">
        <v>1014.0</v>
      </c>
      <c r="AH2197" s="79"/>
      <c r="AI2197" s="80"/>
      <c r="AJ2197" s="80"/>
      <c r="AK2197" s="80"/>
      <c r="AL2197" s="14"/>
      <c r="AM2197" s="16" t="str">
        <f t="shared" si="10"/>
        <v>{s:'637241', v:1014 , c:'放デイ１５・定超・評減・'},</v>
      </c>
      <c r="AN2197" s="16"/>
    </row>
    <row r="2198" ht="16.5" customHeight="1">
      <c r="A2198" s="29">
        <v>63.0</v>
      </c>
      <c r="B2198" s="30">
        <v>8442.0</v>
      </c>
      <c r="C2198" s="31">
        <v>2196.0</v>
      </c>
      <c r="D2198" s="32" t="s">
        <v>2392</v>
      </c>
      <c r="E2198" s="94"/>
      <c r="F2198" s="95"/>
      <c r="G2198" s="94"/>
      <c r="H2198" s="140"/>
      <c r="I2198" s="140"/>
      <c r="J2198" s="95"/>
      <c r="K2198" s="94"/>
      <c r="L2198" s="8"/>
      <c r="M2198" s="53"/>
      <c r="N2198" s="14"/>
      <c r="O2198" s="127"/>
      <c r="P2198" s="14"/>
      <c r="Q2198" s="144"/>
      <c r="R2198" s="334"/>
      <c r="S2198" s="334"/>
      <c r="T2198" s="8"/>
      <c r="U2198" s="8"/>
      <c r="V2198" s="8"/>
      <c r="W2198" s="305" t="s">
        <v>326</v>
      </c>
      <c r="X2198" s="41" t="s">
        <v>21</v>
      </c>
      <c r="Y2198" s="68" t="str">
        <f>$Y$293</f>
        <v/>
      </c>
      <c r="Z2198" s="88"/>
      <c r="AA2198" s="88"/>
      <c r="AB2198" s="88"/>
      <c r="AC2198" s="297"/>
      <c r="AD2198" s="88"/>
      <c r="AE2198" s="88"/>
      <c r="AF2198" s="89"/>
      <c r="AG2198" s="45">
        <v>835.0</v>
      </c>
      <c r="AH2198" s="79"/>
      <c r="AI2198" s="80"/>
      <c r="AJ2198" s="80"/>
      <c r="AK2198" s="80"/>
      <c r="AL2198" s="14"/>
      <c r="AM2198" s="16" t="str">
        <f t="shared" si="10"/>
        <v>{s:'638442', v:835 , c:'放デイ１５・定超・開減１・'},</v>
      </c>
      <c r="AN2198" s="16"/>
    </row>
    <row r="2199" ht="16.5" customHeight="1">
      <c r="A2199" s="29">
        <v>63.0</v>
      </c>
      <c r="B2199" s="30">
        <v>7242.0</v>
      </c>
      <c r="C2199" s="31">
        <v>2197.0</v>
      </c>
      <c r="D2199" s="32" t="s">
        <v>2393</v>
      </c>
      <c r="E2199" s="94"/>
      <c r="F2199" s="95"/>
      <c r="G2199" s="94"/>
      <c r="H2199" s="140"/>
      <c r="I2199" s="140"/>
      <c r="J2199" s="95"/>
      <c r="K2199" s="94"/>
      <c r="L2199" s="8"/>
      <c r="M2199" s="53"/>
      <c r="N2199" s="14"/>
      <c r="O2199" s="127"/>
      <c r="P2199" s="14"/>
      <c r="Q2199" s="144"/>
      <c r="R2199" s="334"/>
      <c r="S2199" s="334"/>
      <c r="T2199" s="8"/>
      <c r="U2199" s="8"/>
      <c r="V2199" s="8"/>
      <c r="W2199" s="306"/>
      <c r="X2199" s="56"/>
      <c r="Y2199" s="72"/>
      <c r="Z2199" s="73" t="s">
        <v>20</v>
      </c>
      <c r="AA2199" s="74" t="s">
        <v>21</v>
      </c>
      <c r="AB2199" s="75">
        <v>0.85</v>
      </c>
      <c r="AC2199" s="288"/>
      <c r="AD2199" s="43"/>
      <c r="AE2199" s="43"/>
      <c r="AF2199" s="44"/>
      <c r="AG2199" s="45">
        <v>710.0</v>
      </c>
      <c r="AH2199" s="79"/>
      <c r="AI2199" s="80"/>
      <c r="AJ2199" s="80"/>
      <c r="AK2199" s="80"/>
      <c r="AL2199" s="14"/>
      <c r="AM2199" s="16" t="str">
        <f t="shared" si="10"/>
        <v>{s:'637242', v:710 , c:'放デイ１５・定超・開減１・評減・'},</v>
      </c>
      <c r="AN2199" s="16"/>
    </row>
    <row r="2200" ht="16.5" customHeight="1">
      <c r="A2200" s="29">
        <v>63.0</v>
      </c>
      <c r="B2200" s="30">
        <v>8443.0</v>
      </c>
      <c r="C2200" s="31">
        <v>2198.0</v>
      </c>
      <c r="D2200" s="32" t="s">
        <v>2394</v>
      </c>
      <c r="E2200" s="94"/>
      <c r="F2200" s="95"/>
      <c r="G2200" s="94"/>
      <c r="H2200" s="140"/>
      <c r="I2200" s="140"/>
      <c r="J2200" s="95"/>
      <c r="K2200" s="94"/>
      <c r="L2200" s="8"/>
      <c r="M2200" s="53"/>
      <c r="N2200" s="14"/>
      <c r="O2200" s="127"/>
      <c r="P2200" s="14"/>
      <c r="Q2200" s="144"/>
      <c r="R2200" s="334"/>
      <c r="S2200" s="334"/>
      <c r="T2200" s="8"/>
      <c r="U2200" s="8"/>
      <c r="V2200" s="54"/>
      <c r="W2200" s="305" t="s">
        <v>329</v>
      </c>
      <c r="X2200" s="41" t="s">
        <v>21</v>
      </c>
      <c r="Y2200" s="68" t="str">
        <f>$Y$295</f>
        <v/>
      </c>
      <c r="Z2200" s="77"/>
      <c r="AA2200" s="77"/>
      <c r="AB2200" s="77"/>
      <c r="AC2200" s="292"/>
      <c r="AD2200" s="77"/>
      <c r="AE2200" s="77"/>
      <c r="AF2200" s="72"/>
      <c r="AG2200" s="45">
        <v>1014.0</v>
      </c>
      <c r="AH2200" s="79"/>
      <c r="AI2200" s="80"/>
      <c r="AJ2200" s="80"/>
      <c r="AK2200" s="80"/>
      <c r="AL2200" s="14"/>
      <c r="AM2200" s="16" t="str">
        <f t="shared" si="10"/>
        <v>{s:'638443', v:1014 , c:'放デイ１５・定超・開減２・'},</v>
      </c>
      <c r="AN2200" s="16"/>
    </row>
    <row r="2201" ht="16.5" customHeight="1">
      <c r="A2201" s="29">
        <v>63.0</v>
      </c>
      <c r="B2201" s="30">
        <v>7243.0</v>
      </c>
      <c r="C2201" s="31">
        <v>2199.0</v>
      </c>
      <c r="D2201" s="32" t="s">
        <v>2395</v>
      </c>
      <c r="E2201" s="94"/>
      <c r="F2201" s="95"/>
      <c r="G2201" s="94"/>
      <c r="H2201" s="140"/>
      <c r="I2201" s="140"/>
      <c r="J2201" s="95"/>
      <c r="K2201" s="94"/>
      <c r="L2201" s="8"/>
      <c r="M2201" s="53"/>
      <c r="N2201" s="14"/>
      <c r="O2201" s="127"/>
      <c r="P2201" s="14"/>
      <c r="Q2201" s="144"/>
      <c r="R2201" s="334"/>
      <c r="S2201" s="334"/>
      <c r="T2201" s="8"/>
      <c r="U2201" s="8"/>
      <c r="V2201" s="54"/>
      <c r="W2201" s="306"/>
      <c r="X2201" s="56"/>
      <c r="Y2201" s="72"/>
      <c r="Z2201" s="73" t="s">
        <v>20</v>
      </c>
      <c r="AA2201" s="74" t="s">
        <v>21</v>
      </c>
      <c r="AB2201" s="75">
        <v>0.85</v>
      </c>
      <c r="AC2201" s="288"/>
      <c r="AD2201" s="43"/>
      <c r="AE2201" s="43"/>
      <c r="AF2201" s="44"/>
      <c r="AG2201" s="45">
        <v>862.0</v>
      </c>
      <c r="AH2201" s="79"/>
      <c r="AI2201" s="80"/>
      <c r="AJ2201" s="80"/>
      <c r="AK2201" s="80"/>
      <c r="AL2201" s="14"/>
      <c r="AM2201" s="16" t="str">
        <f t="shared" si="10"/>
        <v>{s:'637243', v:862 , c:'放デイ１５・定超・開減２・評減・'},</v>
      </c>
      <c r="AN2201" s="16"/>
    </row>
    <row r="2202" ht="16.5" customHeight="1">
      <c r="A2202" s="29">
        <v>63.0</v>
      </c>
      <c r="B2202" s="30">
        <v>7244.0</v>
      </c>
      <c r="C2202" s="31">
        <v>2200.0</v>
      </c>
      <c r="D2202" s="32" t="s">
        <v>2396</v>
      </c>
      <c r="E2202" s="94"/>
      <c r="F2202" s="95"/>
      <c r="G2202" s="94"/>
      <c r="H2202" s="140"/>
      <c r="I2202" s="140"/>
      <c r="J2202" s="95"/>
      <c r="K2202" s="94"/>
      <c r="L2202" s="8"/>
      <c r="M2202" s="53"/>
      <c r="N2202" s="14"/>
      <c r="O2202" s="127"/>
      <c r="P2202" s="14"/>
      <c r="Q2202" s="144"/>
      <c r="R2202" s="334"/>
      <c r="S2202" s="334"/>
      <c r="T2202" s="8"/>
      <c r="U2202" s="8"/>
      <c r="V2202" s="54"/>
      <c r="W2202" s="299"/>
      <c r="X2202" s="41"/>
      <c r="Y2202" s="42"/>
      <c r="Z2202" s="43"/>
      <c r="AA2202" s="43"/>
      <c r="AB2202" s="44"/>
      <c r="AC2202" s="82" t="s">
        <v>30</v>
      </c>
      <c r="AD2202" s="83">
        <v>5.0</v>
      </c>
      <c r="AE2202" s="83"/>
      <c r="AF2202" s="84" t="s">
        <v>31</v>
      </c>
      <c r="AG2202" s="45">
        <v>1188.0</v>
      </c>
      <c r="AH2202" s="79"/>
      <c r="AI2202" s="80"/>
      <c r="AJ2202" s="80"/>
      <c r="AK2202" s="80"/>
      <c r="AL2202" s="14"/>
      <c r="AM2202" s="16" t="str">
        <f t="shared" si="10"/>
        <v>{s:'637244', v:1188 , c:'放デイ１５・定超・拘減・'},</v>
      </c>
      <c r="AN2202" s="16"/>
    </row>
    <row r="2203" ht="16.5" customHeight="1">
      <c r="A2203" s="29">
        <v>63.0</v>
      </c>
      <c r="B2203" s="30">
        <v>7245.0</v>
      </c>
      <c r="C2203" s="31">
        <v>2201.0</v>
      </c>
      <c r="D2203" s="32" t="s">
        <v>2397</v>
      </c>
      <c r="E2203" s="94"/>
      <c r="F2203" s="95"/>
      <c r="G2203" s="94"/>
      <c r="H2203" s="140"/>
      <c r="I2203" s="140"/>
      <c r="J2203" s="95"/>
      <c r="K2203" s="94"/>
      <c r="L2203" s="8"/>
      <c r="M2203" s="53"/>
      <c r="N2203" s="14"/>
      <c r="O2203" s="127"/>
      <c r="P2203" s="14"/>
      <c r="Q2203" s="144"/>
      <c r="R2203" s="334"/>
      <c r="S2203" s="334"/>
      <c r="T2203" s="8"/>
      <c r="U2203" s="8"/>
      <c r="V2203" s="8"/>
      <c r="W2203" s="303"/>
      <c r="X2203" s="56"/>
      <c r="Y2203" s="58"/>
      <c r="Z2203" s="59" t="s">
        <v>20</v>
      </c>
      <c r="AA2203" s="41" t="s">
        <v>21</v>
      </c>
      <c r="AB2203" s="86">
        <v>0.85</v>
      </c>
      <c r="AC2203" s="87"/>
      <c r="AD2203" s="83"/>
      <c r="AE2203" s="83"/>
      <c r="AF2203" s="84"/>
      <c r="AG2203" s="45">
        <v>1009.0</v>
      </c>
      <c r="AH2203" s="79"/>
      <c r="AI2203" s="80"/>
      <c r="AJ2203" s="80"/>
      <c r="AK2203" s="80"/>
      <c r="AL2203" s="14"/>
      <c r="AM2203" s="16" t="str">
        <f t="shared" si="10"/>
        <v>{s:'637245', v:1009 , c:'放デイ１５・定超・評減・拘減・'},</v>
      </c>
      <c r="AN2203" s="16"/>
    </row>
    <row r="2204" ht="16.5" customHeight="1">
      <c r="A2204" s="29">
        <v>63.0</v>
      </c>
      <c r="B2204" s="30">
        <v>7246.0</v>
      </c>
      <c r="C2204" s="31">
        <v>2202.0</v>
      </c>
      <c r="D2204" s="32" t="s">
        <v>2398</v>
      </c>
      <c r="E2204" s="94"/>
      <c r="F2204" s="95"/>
      <c r="G2204" s="94"/>
      <c r="H2204" s="140"/>
      <c r="I2204" s="140"/>
      <c r="J2204" s="95"/>
      <c r="K2204" s="94"/>
      <c r="L2204" s="8"/>
      <c r="M2204" s="53"/>
      <c r="N2204" s="14"/>
      <c r="O2204" s="127"/>
      <c r="P2204" s="14"/>
      <c r="Q2204" s="144"/>
      <c r="R2204" s="334"/>
      <c r="S2204" s="334"/>
      <c r="T2204" s="8"/>
      <c r="U2204" s="8"/>
      <c r="V2204" s="8"/>
      <c r="W2204" s="305" t="s">
        <v>326</v>
      </c>
      <c r="X2204" s="83" t="s">
        <v>21</v>
      </c>
      <c r="Y2204" s="91" t="str">
        <f>$Y$293</f>
        <v/>
      </c>
      <c r="Z2204" s="88"/>
      <c r="AA2204" s="88"/>
      <c r="AB2204" s="89"/>
      <c r="AC2204" s="87"/>
      <c r="AD2204" s="90"/>
      <c r="AE2204" s="90"/>
      <c r="AF2204" s="91"/>
      <c r="AG2204" s="45">
        <v>830.0</v>
      </c>
      <c r="AH2204" s="79"/>
      <c r="AI2204" s="80"/>
      <c r="AJ2204" s="80"/>
      <c r="AK2204" s="80"/>
      <c r="AL2204" s="14"/>
      <c r="AM2204" s="16" t="str">
        <f t="shared" si="10"/>
        <v>{s:'637246', v:830 , c:'放デイ１５・定超・開減１・拘減・'},</v>
      </c>
      <c r="AN2204" s="16"/>
    </row>
    <row r="2205" ht="16.5" customHeight="1">
      <c r="A2205" s="29">
        <v>63.0</v>
      </c>
      <c r="B2205" s="30">
        <v>7247.0</v>
      </c>
      <c r="C2205" s="31">
        <v>2203.0</v>
      </c>
      <c r="D2205" s="32" t="s">
        <v>2399</v>
      </c>
      <c r="E2205" s="94"/>
      <c r="F2205" s="95"/>
      <c r="G2205" s="94"/>
      <c r="H2205" s="140"/>
      <c r="I2205" s="140"/>
      <c r="J2205" s="95"/>
      <c r="K2205" s="94"/>
      <c r="L2205" s="8"/>
      <c r="M2205" s="53"/>
      <c r="N2205" s="14"/>
      <c r="O2205" s="127"/>
      <c r="P2205" s="14"/>
      <c r="Q2205" s="144"/>
      <c r="R2205" s="334"/>
      <c r="S2205" s="334"/>
      <c r="T2205" s="8"/>
      <c r="U2205" s="8"/>
      <c r="V2205" s="8"/>
      <c r="W2205" s="306"/>
      <c r="X2205" s="56"/>
      <c r="Y2205" s="72"/>
      <c r="Z2205" s="73" t="s">
        <v>20</v>
      </c>
      <c r="AA2205" s="74" t="s">
        <v>21</v>
      </c>
      <c r="AB2205" s="92">
        <v>0.85</v>
      </c>
      <c r="AC2205" s="87"/>
      <c r="AD2205" s="90"/>
      <c r="AE2205" s="90"/>
      <c r="AF2205" s="91"/>
      <c r="AG2205" s="45">
        <v>705.0</v>
      </c>
      <c r="AH2205" s="79"/>
      <c r="AI2205" s="80"/>
      <c r="AJ2205" s="80"/>
      <c r="AK2205" s="80"/>
      <c r="AL2205" s="14"/>
      <c r="AM2205" s="16" t="str">
        <f t="shared" si="10"/>
        <v>{s:'637247', v:705 , c:'放デイ１５・定超・開減１・評減・拘減・'},</v>
      </c>
      <c r="AN2205" s="16"/>
    </row>
    <row r="2206" ht="16.5" customHeight="1">
      <c r="A2206" s="29">
        <v>63.0</v>
      </c>
      <c r="B2206" s="30">
        <v>7248.0</v>
      </c>
      <c r="C2206" s="31">
        <v>2204.0</v>
      </c>
      <c r="D2206" s="32" t="s">
        <v>2400</v>
      </c>
      <c r="E2206" s="94"/>
      <c r="F2206" s="95"/>
      <c r="G2206" s="94"/>
      <c r="H2206" s="140"/>
      <c r="I2206" s="140"/>
      <c r="J2206" s="95"/>
      <c r="K2206" s="94"/>
      <c r="L2206" s="8"/>
      <c r="M2206" s="53"/>
      <c r="N2206" s="14"/>
      <c r="O2206" s="127"/>
      <c r="P2206" s="14"/>
      <c r="Q2206" s="144"/>
      <c r="R2206" s="334"/>
      <c r="S2206" s="334"/>
      <c r="T2206" s="8"/>
      <c r="U2206" s="8"/>
      <c r="V2206" s="8"/>
      <c r="W2206" s="305" t="s">
        <v>329</v>
      </c>
      <c r="X2206" s="83" t="s">
        <v>21</v>
      </c>
      <c r="Y2206" s="91" t="str">
        <f>$Y$295</f>
        <v/>
      </c>
      <c r="Z2206" s="77"/>
      <c r="AA2206" s="77"/>
      <c r="AB2206" s="72"/>
      <c r="AC2206" s="87"/>
      <c r="AD2206" s="90"/>
      <c r="AE2206" s="90"/>
      <c r="AF2206" s="91"/>
      <c r="AG2206" s="45">
        <v>1009.0</v>
      </c>
      <c r="AH2206" s="79"/>
      <c r="AI2206" s="80"/>
      <c r="AJ2206" s="80"/>
      <c r="AK2206" s="80"/>
      <c r="AL2206" s="14"/>
      <c r="AM2206" s="16" t="str">
        <f t="shared" si="10"/>
        <v>{s:'637248', v:1009 , c:'放デイ１５・定超・開減２・拘減・'},</v>
      </c>
      <c r="AN2206" s="16"/>
    </row>
    <row r="2207" ht="16.5" customHeight="1">
      <c r="A2207" s="29">
        <v>63.0</v>
      </c>
      <c r="B2207" s="30">
        <v>7249.0</v>
      </c>
      <c r="C2207" s="31">
        <v>2205.0</v>
      </c>
      <c r="D2207" s="32" t="s">
        <v>2401</v>
      </c>
      <c r="E2207" s="94"/>
      <c r="F2207" s="95"/>
      <c r="G2207" s="94"/>
      <c r="H2207" s="140"/>
      <c r="I2207" s="140"/>
      <c r="J2207" s="95"/>
      <c r="K2207" s="94"/>
      <c r="L2207" s="8"/>
      <c r="M2207" s="53"/>
      <c r="N2207" s="14"/>
      <c r="O2207" s="127"/>
      <c r="P2207" s="14"/>
      <c r="Q2207" s="144"/>
      <c r="R2207" s="334"/>
      <c r="S2207" s="334"/>
      <c r="T2207" s="8"/>
      <c r="U2207" s="8"/>
      <c r="V2207" s="8"/>
      <c r="W2207" s="306"/>
      <c r="X2207" s="56"/>
      <c r="Y2207" s="72"/>
      <c r="Z2207" s="73" t="s">
        <v>20</v>
      </c>
      <c r="AA2207" s="74" t="s">
        <v>21</v>
      </c>
      <c r="AB2207" s="92">
        <v>0.85</v>
      </c>
      <c r="AC2207" s="93"/>
      <c r="AD2207" s="77"/>
      <c r="AE2207" s="77"/>
      <c r="AF2207" s="72"/>
      <c r="AG2207" s="45">
        <v>857.0</v>
      </c>
      <c r="AH2207" s="79"/>
      <c r="AI2207" s="80"/>
      <c r="AJ2207" s="80"/>
      <c r="AK2207" s="80"/>
      <c r="AL2207" s="14"/>
      <c r="AM2207" s="16" t="str">
        <f t="shared" si="10"/>
        <v>{s:'637249', v:857 , c:'放デイ１５・定超・開減２・評減・拘減・'},</v>
      </c>
      <c r="AN2207" s="16"/>
    </row>
    <row r="2208" ht="16.5" customHeight="1">
      <c r="A2208" s="29">
        <v>63.0</v>
      </c>
      <c r="B2208" s="30">
        <v>8444.0</v>
      </c>
      <c r="C2208" s="31">
        <v>2206.0</v>
      </c>
      <c r="D2208" s="32" t="s">
        <v>2402</v>
      </c>
      <c r="E2208" s="94"/>
      <c r="F2208" s="95"/>
      <c r="G2208" s="307"/>
      <c r="H2208" s="8"/>
      <c r="I2208" s="8"/>
      <c r="J2208" s="54"/>
      <c r="K2208" s="69"/>
      <c r="L2208" s="65"/>
      <c r="M2208" s="65"/>
      <c r="N2208" s="8"/>
      <c r="O2208" s="52"/>
      <c r="P2208" s="8"/>
      <c r="Q2208" s="54"/>
      <c r="R2208" s="33" t="s">
        <v>23</v>
      </c>
      <c r="S2208" s="130" t="s">
        <v>24</v>
      </c>
      <c r="T2208" s="7"/>
      <c r="U2208" s="7"/>
      <c r="V2208" s="39"/>
      <c r="W2208" s="299"/>
      <c r="X2208" s="41"/>
      <c r="Y2208" s="42"/>
      <c r="Z2208" s="43"/>
      <c r="AA2208" s="43"/>
      <c r="AB2208" s="43"/>
      <c r="AC2208" s="288"/>
      <c r="AD2208" s="43"/>
      <c r="AE2208" s="43"/>
      <c r="AF2208" s="44"/>
      <c r="AG2208" s="45">
        <v>835.0</v>
      </c>
      <c r="AH2208" s="79"/>
      <c r="AI2208" s="80"/>
      <c r="AJ2208" s="80"/>
      <c r="AK2208" s="80"/>
      <c r="AL2208" s="14"/>
      <c r="AM2208" s="16" t="str">
        <f t="shared" si="10"/>
        <v>{s:'638444', v:835 , c:'放デイ１５・定超・未計画・'},</v>
      </c>
      <c r="AN2208" s="16"/>
    </row>
    <row r="2209" ht="16.5" customHeight="1">
      <c r="A2209" s="29">
        <v>63.0</v>
      </c>
      <c r="B2209" s="30">
        <v>7250.0</v>
      </c>
      <c r="C2209" s="31">
        <v>2207.0</v>
      </c>
      <c r="D2209" s="32" t="s">
        <v>2403</v>
      </c>
      <c r="E2209" s="94"/>
      <c r="F2209" s="95"/>
      <c r="G2209" s="307"/>
      <c r="H2209" s="8"/>
      <c r="I2209" s="8"/>
      <c r="J2209" s="54"/>
      <c r="K2209" s="69"/>
      <c r="L2209" s="65"/>
      <c r="M2209" s="65"/>
      <c r="N2209" s="8"/>
      <c r="O2209" s="52"/>
      <c r="P2209" s="8"/>
      <c r="Q2209" s="54"/>
      <c r="R2209" s="131"/>
      <c r="S2209" s="87"/>
      <c r="T2209" s="83" t="s">
        <v>21</v>
      </c>
      <c r="U2209" s="90">
        <v>0.7</v>
      </c>
      <c r="V2209" s="54"/>
      <c r="W2209" s="303"/>
      <c r="X2209" s="56"/>
      <c r="Y2209" s="58"/>
      <c r="Z2209" s="59" t="s">
        <v>20</v>
      </c>
      <c r="AA2209" s="41" t="s">
        <v>21</v>
      </c>
      <c r="AB2209" s="60">
        <v>0.85</v>
      </c>
      <c r="AC2209" s="288"/>
      <c r="AD2209" s="43"/>
      <c r="AE2209" s="43"/>
      <c r="AF2209" s="44"/>
      <c r="AG2209" s="45">
        <v>710.0</v>
      </c>
      <c r="AH2209" s="79"/>
      <c r="AI2209" s="80"/>
      <c r="AJ2209" s="80"/>
      <c r="AK2209" s="80"/>
      <c r="AL2209" s="14"/>
      <c r="AM2209" s="16" t="str">
        <f t="shared" si="10"/>
        <v>{s:'637250', v:710 , c:'放デイ１５・定超・未計画・評減・'},</v>
      </c>
      <c r="AN2209" s="16"/>
    </row>
    <row r="2210" ht="16.5" customHeight="1">
      <c r="A2210" s="29">
        <v>63.0</v>
      </c>
      <c r="B2210" s="30">
        <v>8445.0</v>
      </c>
      <c r="C2210" s="31">
        <v>2208.0</v>
      </c>
      <c r="D2210" s="32" t="s">
        <v>2404</v>
      </c>
      <c r="E2210" s="94"/>
      <c r="F2210" s="95"/>
      <c r="G2210" s="103"/>
      <c r="H2210" s="8"/>
      <c r="I2210" s="8"/>
      <c r="J2210" s="54"/>
      <c r="K2210" s="69"/>
      <c r="L2210" s="65"/>
      <c r="M2210" s="65"/>
      <c r="N2210" s="83"/>
      <c r="O2210" s="125"/>
      <c r="P2210" s="83"/>
      <c r="Q2210" s="132"/>
      <c r="R2210" s="131"/>
      <c r="S2210" s="87"/>
      <c r="T2210" s="83"/>
      <c r="U2210" s="90"/>
      <c r="V2210" s="91"/>
      <c r="W2210" s="305" t="s">
        <v>326</v>
      </c>
      <c r="X2210" s="41" t="s">
        <v>21</v>
      </c>
      <c r="Y2210" s="68" t="str">
        <f>$Y$293</f>
        <v/>
      </c>
      <c r="Z2210" s="88"/>
      <c r="AA2210" s="88"/>
      <c r="AB2210" s="88"/>
      <c r="AC2210" s="297"/>
      <c r="AD2210" s="88"/>
      <c r="AE2210" s="88"/>
      <c r="AF2210" s="89"/>
      <c r="AG2210" s="45">
        <v>585.0</v>
      </c>
      <c r="AH2210" s="79"/>
      <c r="AI2210" s="80"/>
      <c r="AJ2210" s="80"/>
      <c r="AK2210" s="80"/>
      <c r="AL2210" s="14"/>
      <c r="AM2210" s="16" t="str">
        <f t="shared" si="10"/>
        <v>{s:'638445', v:585 , c:'放デイ１５・定超・未計画・開減１・'},</v>
      </c>
      <c r="AN2210" s="16"/>
    </row>
    <row r="2211" ht="16.5" customHeight="1">
      <c r="A2211" s="29">
        <v>63.0</v>
      </c>
      <c r="B2211" s="30">
        <v>7251.0</v>
      </c>
      <c r="C2211" s="31">
        <v>2209.0</v>
      </c>
      <c r="D2211" s="32" t="s">
        <v>2405</v>
      </c>
      <c r="E2211" s="94"/>
      <c r="F2211" s="95"/>
      <c r="G2211" s="103"/>
      <c r="H2211" s="8"/>
      <c r="I2211" s="8"/>
      <c r="J2211" s="54"/>
      <c r="K2211" s="69"/>
      <c r="L2211" s="65"/>
      <c r="M2211" s="65"/>
      <c r="N2211" s="83"/>
      <c r="O2211" s="125"/>
      <c r="P2211" s="83"/>
      <c r="Q2211" s="132"/>
      <c r="R2211" s="131"/>
      <c r="S2211" s="87"/>
      <c r="T2211" s="83"/>
      <c r="U2211" s="90"/>
      <c r="V2211" s="91"/>
      <c r="W2211" s="306"/>
      <c r="X2211" s="56"/>
      <c r="Y2211" s="72"/>
      <c r="Z2211" s="73" t="s">
        <v>20</v>
      </c>
      <c r="AA2211" s="74" t="s">
        <v>21</v>
      </c>
      <c r="AB2211" s="75">
        <v>0.85</v>
      </c>
      <c r="AC2211" s="288"/>
      <c r="AD2211" s="43"/>
      <c r="AE2211" s="43"/>
      <c r="AF2211" s="44"/>
      <c r="AG2211" s="45">
        <v>497.0</v>
      </c>
      <c r="AH2211" s="79"/>
      <c r="AI2211" s="80"/>
      <c r="AJ2211" s="80"/>
      <c r="AK2211" s="80"/>
      <c r="AL2211" s="14"/>
      <c r="AM2211" s="16" t="str">
        <f t="shared" si="10"/>
        <v>{s:'637251', v:497 , c:'放デイ１５・定超・未計画・開減１・評減・'},</v>
      </c>
      <c r="AN2211" s="16"/>
    </row>
    <row r="2212" ht="16.5" customHeight="1">
      <c r="A2212" s="29">
        <v>63.0</v>
      </c>
      <c r="B2212" s="30">
        <v>8446.0</v>
      </c>
      <c r="C2212" s="31">
        <v>2210.0</v>
      </c>
      <c r="D2212" s="32" t="s">
        <v>2406</v>
      </c>
      <c r="E2212" s="94"/>
      <c r="F2212" s="95"/>
      <c r="G2212" s="103"/>
      <c r="H2212" s="8"/>
      <c r="I2212" s="8"/>
      <c r="J2212" s="54"/>
      <c r="K2212" s="69"/>
      <c r="L2212" s="65"/>
      <c r="M2212" s="65"/>
      <c r="N2212" s="83"/>
      <c r="O2212" s="125"/>
      <c r="P2212" s="83"/>
      <c r="Q2212" s="132"/>
      <c r="R2212" s="131"/>
      <c r="S2212" s="87"/>
      <c r="T2212" s="83"/>
      <c r="U2212" s="90"/>
      <c r="V2212" s="91"/>
      <c r="W2212" s="305" t="s">
        <v>329</v>
      </c>
      <c r="X2212" s="41" t="s">
        <v>21</v>
      </c>
      <c r="Y2212" s="68" t="str">
        <f>$Y$295</f>
        <v/>
      </c>
      <c r="Z2212" s="77"/>
      <c r="AA2212" s="77"/>
      <c r="AB2212" s="77"/>
      <c r="AC2212" s="292"/>
      <c r="AD2212" s="77"/>
      <c r="AE2212" s="77"/>
      <c r="AF2212" s="72"/>
      <c r="AG2212" s="45">
        <v>710.0</v>
      </c>
      <c r="AH2212" s="79"/>
      <c r="AI2212" s="80"/>
      <c r="AJ2212" s="80"/>
      <c r="AK2212" s="80"/>
      <c r="AL2212" s="14"/>
      <c r="AM2212" s="16" t="str">
        <f t="shared" si="10"/>
        <v>{s:'638446', v:710 , c:'放デイ１５・定超・未計画・開減２・'},</v>
      </c>
      <c r="AN2212" s="16"/>
    </row>
    <row r="2213" ht="16.5" customHeight="1">
      <c r="A2213" s="29">
        <v>63.0</v>
      </c>
      <c r="B2213" s="30">
        <v>7252.0</v>
      </c>
      <c r="C2213" s="31">
        <v>2211.0</v>
      </c>
      <c r="D2213" s="32" t="s">
        <v>2407</v>
      </c>
      <c r="E2213" s="94"/>
      <c r="F2213" s="95"/>
      <c r="G2213" s="103"/>
      <c r="H2213" s="8"/>
      <c r="I2213" s="8"/>
      <c r="J2213" s="54"/>
      <c r="K2213" s="69"/>
      <c r="L2213" s="65"/>
      <c r="M2213" s="65"/>
      <c r="N2213" s="83"/>
      <c r="O2213" s="125"/>
      <c r="P2213" s="83"/>
      <c r="Q2213" s="132"/>
      <c r="R2213" s="310"/>
      <c r="S2213" s="87"/>
      <c r="T2213" s="83"/>
      <c r="U2213" s="90"/>
      <c r="V2213" s="91"/>
      <c r="W2213" s="306"/>
      <c r="X2213" s="56"/>
      <c r="Y2213" s="72"/>
      <c r="Z2213" s="73" t="s">
        <v>20</v>
      </c>
      <c r="AA2213" s="74" t="s">
        <v>21</v>
      </c>
      <c r="AB2213" s="75">
        <v>0.85</v>
      </c>
      <c r="AC2213" s="288"/>
      <c r="AD2213" s="43"/>
      <c r="AE2213" s="43"/>
      <c r="AF2213" s="44"/>
      <c r="AG2213" s="45">
        <v>604.0</v>
      </c>
      <c r="AH2213" s="79"/>
      <c r="AI2213" s="80"/>
      <c r="AJ2213" s="80"/>
      <c r="AK2213" s="80"/>
      <c r="AL2213" s="14"/>
      <c r="AM2213" s="16" t="str">
        <f t="shared" si="10"/>
        <v>{s:'637252', v:604 , c:'放デイ１５・定超・未計画・開減２・評減・'},</v>
      </c>
      <c r="AN2213" s="16"/>
    </row>
    <row r="2214" ht="16.5" customHeight="1">
      <c r="A2214" s="29">
        <v>63.0</v>
      </c>
      <c r="B2214" s="30">
        <v>7253.0</v>
      </c>
      <c r="C2214" s="31">
        <v>2212.0</v>
      </c>
      <c r="D2214" s="32" t="s">
        <v>2408</v>
      </c>
      <c r="E2214" s="94"/>
      <c r="F2214" s="95"/>
      <c r="G2214" s="103"/>
      <c r="H2214" s="8"/>
      <c r="I2214" s="8"/>
      <c r="J2214" s="54"/>
      <c r="K2214" s="69"/>
      <c r="L2214" s="65"/>
      <c r="M2214" s="65"/>
      <c r="N2214" s="83"/>
      <c r="O2214" s="125"/>
      <c r="P2214" s="83"/>
      <c r="Q2214" s="132"/>
      <c r="R2214" s="310"/>
      <c r="S2214" s="309"/>
      <c r="T2214" s="83"/>
      <c r="U2214" s="90"/>
      <c r="V2214" s="91"/>
      <c r="W2214" s="299"/>
      <c r="X2214" s="41"/>
      <c r="Y2214" s="42"/>
      <c r="Z2214" s="43"/>
      <c r="AA2214" s="43"/>
      <c r="AB2214" s="44"/>
      <c r="AC2214" s="82" t="s">
        <v>30</v>
      </c>
      <c r="AD2214" s="83">
        <v>5.0</v>
      </c>
      <c r="AE2214" s="83"/>
      <c r="AF2214" s="84" t="s">
        <v>31</v>
      </c>
      <c r="AG2214" s="45">
        <v>830.0</v>
      </c>
      <c r="AH2214" s="79"/>
      <c r="AI2214" s="80"/>
      <c r="AJ2214" s="80"/>
      <c r="AK2214" s="80"/>
      <c r="AL2214" s="14"/>
      <c r="AM2214" s="16" t="str">
        <f t="shared" si="10"/>
        <v>{s:'637253', v:830 , c:'放デイ１５・定超・未計画・拘減・'},</v>
      </c>
      <c r="AN2214" s="16"/>
    </row>
    <row r="2215" ht="16.5" customHeight="1">
      <c r="A2215" s="29">
        <v>63.0</v>
      </c>
      <c r="B2215" s="30">
        <v>7254.0</v>
      </c>
      <c r="C2215" s="31">
        <v>2213.0</v>
      </c>
      <c r="D2215" s="32" t="s">
        <v>2409</v>
      </c>
      <c r="E2215" s="94"/>
      <c r="F2215" s="95"/>
      <c r="G2215" s="103"/>
      <c r="H2215" s="8"/>
      <c r="I2215" s="8"/>
      <c r="J2215" s="54"/>
      <c r="K2215" s="69"/>
      <c r="L2215" s="65"/>
      <c r="M2215" s="65"/>
      <c r="N2215" s="83"/>
      <c r="O2215" s="125"/>
      <c r="P2215" s="83"/>
      <c r="Q2215" s="132"/>
      <c r="R2215" s="310"/>
      <c r="S2215" s="309"/>
      <c r="T2215" s="83"/>
      <c r="U2215" s="90"/>
      <c r="V2215" s="91"/>
      <c r="W2215" s="303"/>
      <c r="X2215" s="56"/>
      <c r="Y2215" s="58"/>
      <c r="Z2215" s="59" t="s">
        <v>20</v>
      </c>
      <c r="AA2215" s="41" t="s">
        <v>21</v>
      </c>
      <c r="AB2215" s="86">
        <v>0.85</v>
      </c>
      <c r="AC2215" s="87"/>
      <c r="AD2215" s="83"/>
      <c r="AE2215" s="83"/>
      <c r="AF2215" s="84"/>
      <c r="AG2215" s="45">
        <v>705.0</v>
      </c>
      <c r="AH2215" s="79"/>
      <c r="AI2215" s="80"/>
      <c r="AJ2215" s="80"/>
      <c r="AK2215" s="80"/>
      <c r="AL2215" s="14"/>
      <c r="AM2215" s="16" t="str">
        <f t="shared" si="10"/>
        <v>{s:'637254', v:705 , c:'放デイ１５・定超・未計画・評減・拘減・'},</v>
      </c>
      <c r="AN2215" s="16"/>
    </row>
    <row r="2216" ht="16.5" customHeight="1">
      <c r="A2216" s="29">
        <v>63.0</v>
      </c>
      <c r="B2216" s="30">
        <v>7255.0</v>
      </c>
      <c r="C2216" s="31">
        <v>2214.0</v>
      </c>
      <c r="D2216" s="32" t="s">
        <v>2410</v>
      </c>
      <c r="E2216" s="94"/>
      <c r="F2216" s="95"/>
      <c r="G2216" s="103"/>
      <c r="H2216" s="8"/>
      <c r="I2216" s="8"/>
      <c r="J2216" s="54"/>
      <c r="K2216" s="69"/>
      <c r="L2216" s="65"/>
      <c r="M2216" s="65"/>
      <c r="N2216" s="83"/>
      <c r="O2216" s="125"/>
      <c r="P2216" s="83"/>
      <c r="Q2216" s="132"/>
      <c r="R2216" s="310"/>
      <c r="S2216" s="309"/>
      <c r="T2216" s="83"/>
      <c r="U2216" s="90"/>
      <c r="V2216" s="91"/>
      <c r="W2216" s="305" t="s">
        <v>326</v>
      </c>
      <c r="X2216" s="83" t="s">
        <v>21</v>
      </c>
      <c r="Y2216" s="91" t="str">
        <f>$Y$293</f>
        <v/>
      </c>
      <c r="Z2216" s="88"/>
      <c r="AA2216" s="88"/>
      <c r="AB2216" s="89"/>
      <c r="AC2216" s="87"/>
      <c r="AD2216" s="90"/>
      <c r="AE2216" s="90"/>
      <c r="AF2216" s="91"/>
      <c r="AG2216" s="45">
        <v>580.0</v>
      </c>
      <c r="AH2216" s="79"/>
      <c r="AI2216" s="80"/>
      <c r="AJ2216" s="80"/>
      <c r="AK2216" s="80"/>
      <c r="AL2216" s="14"/>
      <c r="AM2216" s="16" t="str">
        <f t="shared" si="10"/>
        <v>{s:'637255', v:580 , c:'放デイ１５・定超・未計画・開減１・拘減・'},</v>
      </c>
      <c r="AN2216" s="16"/>
    </row>
    <row r="2217" ht="16.5" customHeight="1">
      <c r="A2217" s="29">
        <v>63.0</v>
      </c>
      <c r="B2217" s="30">
        <v>7256.0</v>
      </c>
      <c r="C2217" s="31">
        <v>2215.0</v>
      </c>
      <c r="D2217" s="32" t="s">
        <v>2411</v>
      </c>
      <c r="E2217" s="94"/>
      <c r="F2217" s="95"/>
      <c r="G2217" s="103"/>
      <c r="H2217" s="8"/>
      <c r="I2217" s="8"/>
      <c r="J2217" s="54"/>
      <c r="K2217" s="69"/>
      <c r="L2217" s="65"/>
      <c r="M2217" s="65"/>
      <c r="N2217" s="83"/>
      <c r="O2217" s="125"/>
      <c r="P2217" s="83"/>
      <c r="Q2217" s="132"/>
      <c r="R2217" s="310"/>
      <c r="S2217" s="309"/>
      <c r="T2217" s="83"/>
      <c r="U2217" s="90"/>
      <c r="V2217" s="91"/>
      <c r="W2217" s="306"/>
      <c r="X2217" s="56"/>
      <c r="Y2217" s="72"/>
      <c r="Z2217" s="73" t="s">
        <v>20</v>
      </c>
      <c r="AA2217" s="74" t="s">
        <v>21</v>
      </c>
      <c r="AB2217" s="92">
        <v>0.85</v>
      </c>
      <c r="AC2217" s="87"/>
      <c r="AD2217" s="90"/>
      <c r="AE2217" s="90"/>
      <c r="AF2217" s="91"/>
      <c r="AG2217" s="45">
        <v>492.0</v>
      </c>
      <c r="AH2217" s="79"/>
      <c r="AI2217" s="80"/>
      <c r="AJ2217" s="80"/>
      <c r="AK2217" s="80"/>
      <c r="AL2217" s="14"/>
      <c r="AM2217" s="16" t="str">
        <f t="shared" si="10"/>
        <v>{s:'637256', v:492 , c:'放デイ１５・定超・未計画・開減１・評減・拘減・'},</v>
      </c>
      <c r="AN2217" s="16"/>
    </row>
    <row r="2218" ht="16.5" customHeight="1">
      <c r="A2218" s="29">
        <v>63.0</v>
      </c>
      <c r="B2218" s="30">
        <v>7257.0</v>
      </c>
      <c r="C2218" s="31">
        <v>2216.0</v>
      </c>
      <c r="D2218" s="32" t="s">
        <v>2412</v>
      </c>
      <c r="E2218" s="94"/>
      <c r="F2218" s="95"/>
      <c r="G2218" s="103"/>
      <c r="H2218" s="8"/>
      <c r="I2218" s="8"/>
      <c r="J2218" s="54"/>
      <c r="K2218" s="69"/>
      <c r="L2218" s="65"/>
      <c r="M2218" s="65"/>
      <c r="N2218" s="83"/>
      <c r="O2218" s="125"/>
      <c r="P2218" s="83"/>
      <c r="Q2218" s="132"/>
      <c r="R2218" s="310"/>
      <c r="S2218" s="309"/>
      <c r="T2218" s="83"/>
      <c r="U2218" s="90"/>
      <c r="V2218" s="91"/>
      <c r="W2218" s="305" t="s">
        <v>329</v>
      </c>
      <c r="X2218" s="83" t="s">
        <v>21</v>
      </c>
      <c r="Y2218" s="91" t="str">
        <f>$Y$295</f>
        <v/>
      </c>
      <c r="Z2218" s="77"/>
      <c r="AA2218" s="77"/>
      <c r="AB2218" s="72"/>
      <c r="AC2218" s="87"/>
      <c r="AD2218" s="90"/>
      <c r="AE2218" s="90"/>
      <c r="AF2218" s="91"/>
      <c r="AG2218" s="45">
        <v>705.0</v>
      </c>
      <c r="AH2218" s="79"/>
      <c r="AI2218" s="80"/>
      <c r="AJ2218" s="80"/>
      <c r="AK2218" s="80"/>
      <c r="AL2218" s="14"/>
      <c r="AM2218" s="16" t="str">
        <f t="shared" si="10"/>
        <v>{s:'637257', v:705 , c:'放デイ１５・定超・未計画・開減２・拘減・'},</v>
      </c>
      <c r="AN2218" s="16"/>
    </row>
    <row r="2219" ht="16.5" customHeight="1">
      <c r="A2219" s="29">
        <v>63.0</v>
      </c>
      <c r="B2219" s="30">
        <v>7258.0</v>
      </c>
      <c r="C2219" s="31">
        <v>2217.0</v>
      </c>
      <c r="D2219" s="32" t="s">
        <v>2413</v>
      </c>
      <c r="E2219" s="94"/>
      <c r="F2219" s="95"/>
      <c r="G2219" s="103"/>
      <c r="H2219" s="8"/>
      <c r="I2219" s="8"/>
      <c r="J2219" s="54"/>
      <c r="K2219" s="69"/>
      <c r="L2219" s="65"/>
      <c r="M2219" s="65"/>
      <c r="N2219" s="83"/>
      <c r="O2219" s="125"/>
      <c r="P2219" s="83"/>
      <c r="Q2219" s="132"/>
      <c r="R2219" s="310"/>
      <c r="S2219" s="311"/>
      <c r="T2219" s="56"/>
      <c r="U2219" s="77"/>
      <c r="V2219" s="72"/>
      <c r="W2219" s="306"/>
      <c r="X2219" s="56"/>
      <c r="Y2219" s="72"/>
      <c r="Z2219" s="73" t="s">
        <v>20</v>
      </c>
      <c r="AA2219" s="74" t="s">
        <v>21</v>
      </c>
      <c r="AB2219" s="92">
        <v>0.85</v>
      </c>
      <c r="AC2219" s="93"/>
      <c r="AD2219" s="77"/>
      <c r="AE2219" s="77"/>
      <c r="AF2219" s="72"/>
      <c r="AG2219" s="45">
        <v>599.0</v>
      </c>
      <c r="AH2219" s="79"/>
      <c r="AI2219" s="80"/>
      <c r="AJ2219" s="80"/>
      <c r="AK2219" s="80"/>
      <c r="AL2219" s="14"/>
      <c r="AM2219" s="16" t="str">
        <f t="shared" si="10"/>
        <v>{s:'637258', v:599 , c:'放デイ１５・定超・未計画・開減２・評減・拘減・'},</v>
      </c>
      <c r="AN2219" s="16"/>
    </row>
    <row r="2220" ht="16.5" customHeight="1">
      <c r="A2220" s="29">
        <v>63.0</v>
      </c>
      <c r="B2220" s="30">
        <v>7259.0</v>
      </c>
      <c r="C2220" s="31">
        <v>2218.0</v>
      </c>
      <c r="D2220" s="32" t="s">
        <v>2414</v>
      </c>
      <c r="E2220" s="94"/>
      <c r="F2220" s="95"/>
      <c r="G2220" s="103"/>
      <c r="H2220" s="8"/>
      <c r="I2220" s="8"/>
      <c r="J2220" s="54"/>
      <c r="K2220" s="69"/>
      <c r="L2220" s="65"/>
      <c r="M2220" s="65"/>
      <c r="N2220" s="83"/>
      <c r="O2220" s="125"/>
      <c r="P2220" s="83"/>
      <c r="Q2220" s="132"/>
      <c r="R2220" s="310"/>
      <c r="S2220" s="130" t="s">
        <v>27</v>
      </c>
      <c r="T2220" s="41"/>
      <c r="U2220" s="135"/>
      <c r="V2220" s="68"/>
      <c r="W2220" s="299"/>
      <c r="X2220" s="41"/>
      <c r="Y2220" s="42"/>
      <c r="Z2220" s="43"/>
      <c r="AA2220" s="43"/>
      <c r="AB2220" s="43"/>
      <c r="AC2220" s="288"/>
      <c r="AD2220" s="43"/>
      <c r="AE2220" s="43"/>
      <c r="AF2220" s="44"/>
      <c r="AG2220" s="45">
        <v>597.0</v>
      </c>
      <c r="AH2220" s="79"/>
      <c r="AI2220" s="80"/>
      <c r="AJ2220" s="80"/>
      <c r="AK2220" s="80"/>
      <c r="AL2220" s="14"/>
      <c r="AM2220" s="16" t="str">
        <f t="shared" si="10"/>
        <v>{s:'637259', v:597 , c:'放デイ１５・定超・未計画２・'},</v>
      </c>
      <c r="AN2220" s="16"/>
    </row>
    <row r="2221" ht="16.5" customHeight="1">
      <c r="A2221" s="29">
        <v>63.0</v>
      </c>
      <c r="B2221" s="30">
        <v>7260.0</v>
      </c>
      <c r="C2221" s="31">
        <v>2219.0</v>
      </c>
      <c r="D2221" s="32" t="s">
        <v>2415</v>
      </c>
      <c r="E2221" s="94"/>
      <c r="F2221" s="95"/>
      <c r="G2221" s="103"/>
      <c r="H2221" s="8"/>
      <c r="I2221" s="8"/>
      <c r="J2221" s="54"/>
      <c r="K2221" s="69"/>
      <c r="L2221" s="65"/>
      <c r="M2221" s="65"/>
      <c r="N2221" s="83"/>
      <c r="O2221" s="125"/>
      <c r="P2221" s="83"/>
      <c r="Q2221" s="132"/>
      <c r="R2221" s="310"/>
      <c r="S2221" s="87"/>
      <c r="T2221" s="83" t="s">
        <v>21</v>
      </c>
      <c r="U2221" s="90">
        <v>0.5</v>
      </c>
      <c r="V2221" s="91"/>
      <c r="W2221" s="303"/>
      <c r="X2221" s="56"/>
      <c r="Y2221" s="58"/>
      <c r="Z2221" s="59" t="s">
        <v>20</v>
      </c>
      <c r="AA2221" s="41" t="s">
        <v>21</v>
      </c>
      <c r="AB2221" s="60">
        <v>0.85</v>
      </c>
      <c r="AC2221" s="288"/>
      <c r="AD2221" s="43"/>
      <c r="AE2221" s="43"/>
      <c r="AF2221" s="44"/>
      <c r="AG2221" s="45">
        <v>507.0</v>
      </c>
      <c r="AH2221" s="79"/>
      <c r="AI2221" s="80"/>
      <c r="AJ2221" s="80"/>
      <c r="AK2221" s="80"/>
      <c r="AL2221" s="14"/>
      <c r="AM2221" s="16" t="str">
        <f t="shared" si="10"/>
        <v>{s:'637260', v:507 , c:'放デイ１５・定超・未計画２・評減・'},</v>
      </c>
      <c r="AN2221" s="16"/>
    </row>
    <row r="2222" ht="16.5" customHeight="1">
      <c r="A2222" s="29">
        <v>63.0</v>
      </c>
      <c r="B2222" s="30">
        <v>7261.0</v>
      </c>
      <c r="C2222" s="31">
        <v>2220.0</v>
      </c>
      <c r="D2222" s="32" t="s">
        <v>2416</v>
      </c>
      <c r="E2222" s="94"/>
      <c r="F2222" s="95"/>
      <c r="G2222" s="103"/>
      <c r="H2222" s="8"/>
      <c r="I2222" s="8"/>
      <c r="J2222" s="54"/>
      <c r="K2222" s="69"/>
      <c r="L2222" s="65"/>
      <c r="M2222" s="65"/>
      <c r="N2222" s="83"/>
      <c r="O2222" s="125"/>
      <c r="P2222" s="83"/>
      <c r="Q2222" s="132"/>
      <c r="R2222" s="310"/>
      <c r="S2222" s="87"/>
      <c r="T2222" s="83"/>
      <c r="U2222" s="90"/>
      <c r="V2222" s="91"/>
      <c r="W2222" s="305" t="s">
        <v>326</v>
      </c>
      <c r="X2222" s="41" t="s">
        <v>21</v>
      </c>
      <c r="Y2222" s="68" t="str">
        <f>$Y$293</f>
        <v/>
      </c>
      <c r="Z2222" s="88"/>
      <c r="AA2222" s="88"/>
      <c r="AB2222" s="88"/>
      <c r="AC2222" s="297"/>
      <c r="AD2222" s="88"/>
      <c r="AE2222" s="88"/>
      <c r="AF2222" s="89"/>
      <c r="AG2222" s="45">
        <v>418.0</v>
      </c>
      <c r="AH2222" s="79"/>
      <c r="AI2222" s="80"/>
      <c r="AJ2222" s="80"/>
      <c r="AK2222" s="80"/>
      <c r="AL2222" s="14"/>
      <c r="AM2222" s="16" t="str">
        <f t="shared" si="10"/>
        <v>{s:'637261', v:418 , c:'放デイ１５・定超・未計画２・開減１・'},</v>
      </c>
      <c r="AN2222" s="16"/>
    </row>
    <row r="2223" ht="16.5" customHeight="1">
      <c r="A2223" s="29">
        <v>63.0</v>
      </c>
      <c r="B2223" s="30">
        <v>7262.0</v>
      </c>
      <c r="C2223" s="31">
        <v>2221.0</v>
      </c>
      <c r="D2223" s="32" t="s">
        <v>2417</v>
      </c>
      <c r="E2223" s="94"/>
      <c r="F2223" s="95"/>
      <c r="G2223" s="103"/>
      <c r="H2223" s="8"/>
      <c r="I2223" s="8"/>
      <c r="J2223" s="54"/>
      <c r="K2223" s="69"/>
      <c r="L2223" s="65"/>
      <c r="M2223" s="65"/>
      <c r="N2223" s="83"/>
      <c r="O2223" s="125"/>
      <c r="P2223" s="83"/>
      <c r="Q2223" s="132"/>
      <c r="R2223" s="310"/>
      <c r="S2223" s="87"/>
      <c r="T2223" s="83"/>
      <c r="U2223" s="90"/>
      <c r="V2223" s="91"/>
      <c r="W2223" s="306"/>
      <c r="X2223" s="56"/>
      <c r="Y2223" s="72"/>
      <c r="Z2223" s="73" t="s">
        <v>20</v>
      </c>
      <c r="AA2223" s="74" t="s">
        <v>21</v>
      </c>
      <c r="AB2223" s="75">
        <v>0.85</v>
      </c>
      <c r="AC2223" s="288"/>
      <c r="AD2223" s="43"/>
      <c r="AE2223" s="43"/>
      <c r="AF2223" s="44"/>
      <c r="AG2223" s="45">
        <v>355.0</v>
      </c>
      <c r="AH2223" s="79"/>
      <c r="AI2223" s="80"/>
      <c r="AJ2223" s="80"/>
      <c r="AK2223" s="80"/>
      <c r="AL2223" s="14"/>
      <c r="AM2223" s="16" t="str">
        <f t="shared" si="10"/>
        <v>{s:'637262', v:355 , c:'放デイ１５・定超・未計画２・開減１・評減・'},</v>
      </c>
      <c r="AN2223" s="16"/>
    </row>
    <row r="2224" ht="16.5" customHeight="1">
      <c r="A2224" s="29">
        <v>63.0</v>
      </c>
      <c r="B2224" s="30">
        <v>7263.0</v>
      </c>
      <c r="C2224" s="31">
        <v>2222.0</v>
      </c>
      <c r="D2224" s="32" t="s">
        <v>2418</v>
      </c>
      <c r="E2224" s="94"/>
      <c r="F2224" s="95"/>
      <c r="G2224" s="103"/>
      <c r="H2224" s="8"/>
      <c r="I2224" s="8"/>
      <c r="J2224" s="54"/>
      <c r="K2224" s="69"/>
      <c r="L2224" s="65"/>
      <c r="M2224" s="65"/>
      <c r="N2224" s="83"/>
      <c r="O2224" s="125"/>
      <c r="P2224" s="83"/>
      <c r="Q2224" s="132"/>
      <c r="R2224" s="310"/>
      <c r="S2224" s="87"/>
      <c r="T2224" s="83"/>
      <c r="U2224" s="90"/>
      <c r="V2224" s="91"/>
      <c r="W2224" s="305" t="s">
        <v>329</v>
      </c>
      <c r="X2224" s="41" t="s">
        <v>21</v>
      </c>
      <c r="Y2224" s="68" t="str">
        <f>$Y$295</f>
        <v/>
      </c>
      <c r="Z2224" s="77"/>
      <c r="AA2224" s="77"/>
      <c r="AB2224" s="77"/>
      <c r="AC2224" s="292"/>
      <c r="AD2224" s="77"/>
      <c r="AE2224" s="77"/>
      <c r="AF2224" s="72"/>
      <c r="AG2224" s="45">
        <v>507.0</v>
      </c>
      <c r="AH2224" s="79"/>
      <c r="AI2224" s="80"/>
      <c r="AJ2224" s="80"/>
      <c r="AK2224" s="80"/>
      <c r="AL2224" s="14"/>
      <c r="AM2224" s="16" t="str">
        <f t="shared" si="10"/>
        <v>{s:'637263', v:507 , c:'放デイ１５・定超・未計画２・開減２・'},</v>
      </c>
      <c r="AN2224" s="16"/>
    </row>
    <row r="2225" ht="16.5" customHeight="1">
      <c r="A2225" s="29">
        <v>63.0</v>
      </c>
      <c r="B2225" s="30">
        <v>7264.0</v>
      </c>
      <c r="C2225" s="31">
        <v>2223.0</v>
      </c>
      <c r="D2225" s="32" t="s">
        <v>2419</v>
      </c>
      <c r="E2225" s="94"/>
      <c r="F2225" s="95"/>
      <c r="G2225" s="103"/>
      <c r="H2225" s="8"/>
      <c r="I2225" s="8"/>
      <c r="J2225" s="54"/>
      <c r="K2225" s="69"/>
      <c r="L2225" s="65"/>
      <c r="M2225" s="65"/>
      <c r="N2225" s="83"/>
      <c r="O2225" s="125"/>
      <c r="P2225" s="83"/>
      <c r="Q2225" s="132"/>
      <c r="R2225" s="310"/>
      <c r="S2225" s="87"/>
      <c r="T2225" s="83"/>
      <c r="U2225" s="90"/>
      <c r="V2225" s="91"/>
      <c r="W2225" s="306"/>
      <c r="X2225" s="56"/>
      <c r="Y2225" s="72"/>
      <c r="Z2225" s="73" t="s">
        <v>20</v>
      </c>
      <c r="AA2225" s="74" t="s">
        <v>21</v>
      </c>
      <c r="AB2225" s="75">
        <v>0.85</v>
      </c>
      <c r="AC2225" s="288"/>
      <c r="AD2225" s="43"/>
      <c r="AE2225" s="43"/>
      <c r="AF2225" s="44"/>
      <c r="AG2225" s="45">
        <v>431.0</v>
      </c>
      <c r="AH2225" s="79"/>
      <c r="AI2225" s="80"/>
      <c r="AJ2225" s="80"/>
      <c r="AK2225" s="80"/>
      <c r="AL2225" s="14"/>
      <c r="AM2225" s="16" t="str">
        <f t="shared" si="10"/>
        <v>{s:'637264', v:431 , c:'放デイ１５・定超・未計画２・開減２・評減・'},</v>
      </c>
      <c r="AN2225" s="16"/>
    </row>
    <row r="2226" ht="16.5" customHeight="1">
      <c r="A2226" s="29">
        <v>63.0</v>
      </c>
      <c r="B2226" s="30">
        <v>7265.0</v>
      </c>
      <c r="C2226" s="31">
        <v>2224.0</v>
      </c>
      <c r="D2226" s="32" t="s">
        <v>2420</v>
      </c>
      <c r="E2226" s="94"/>
      <c r="F2226" s="95"/>
      <c r="G2226" s="103"/>
      <c r="H2226" s="8"/>
      <c r="I2226" s="8"/>
      <c r="J2226" s="54"/>
      <c r="K2226" s="69"/>
      <c r="L2226" s="65"/>
      <c r="M2226" s="65"/>
      <c r="N2226" s="83"/>
      <c r="O2226" s="125"/>
      <c r="P2226" s="83"/>
      <c r="Q2226" s="132"/>
      <c r="R2226" s="310"/>
      <c r="S2226" s="309"/>
      <c r="T2226" s="83"/>
      <c r="U2226" s="90"/>
      <c r="V2226" s="91"/>
      <c r="W2226" s="299"/>
      <c r="X2226" s="41"/>
      <c r="Y2226" s="42"/>
      <c r="Z2226" s="43"/>
      <c r="AA2226" s="43"/>
      <c r="AB2226" s="44"/>
      <c r="AC2226" s="82" t="s">
        <v>30</v>
      </c>
      <c r="AD2226" s="83">
        <v>5.0</v>
      </c>
      <c r="AE2226" s="83"/>
      <c r="AF2226" s="84" t="s">
        <v>31</v>
      </c>
      <c r="AG2226" s="45">
        <v>592.0</v>
      </c>
      <c r="AH2226" s="79"/>
      <c r="AI2226" s="80"/>
      <c r="AJ2226" s="80"/>
      <c r="AK2226" s="80"/>
      <c r="AL2226" s="14"/>
      <c r="AM2226" s="16" t="str">
        <f t="shared" si="10"/>
        <v>{s:'637265', v:592 , c:'放デイ１５・定超・未計画２・拘減・'},</v>
      </c>
      <c r="AN2226" s="16"/>
    </row>
    <row r="2227" ht="16.5" customHeight="1">
      <c r="A2227" s="29">
        <v>63.0</v>
      </c>
      <c r="B2227" s="30">
        <v>7266.0</v>
      </c>
      <c r="C2227" s="31">
        <v>2225.0</v>
      </c>
      <c r="D2227" s="32" t="s">
        <v>2421</v>
      </c>
      <c r="E2227" s="94"/>
      <c r="F2227" s="95"/>
      <c r="G2227" s="103"/>
      <c r="H2227" s="8"/>
      <c r="I2227" s="8"/>
      <c r="J2227" s="54"/>
      <c r="K2227" s="69"/>
      <c r="L2227" s="65"/>
      <c r="M2227" s="65"/>
      <c r="N2227" s="83"/>
      <c r="O2227" s="125"/>
      <c r="P2227" s="83"/>
      <c r="Q2227" s="132"/>
      <c r="R2227" s="310"/>
      <c r="S2227" s="309"/>
      <c r="T2227" s="83"/>
      <c r="U2227" s="90"/>
      <c r="V2227" s="91"/>
      <c r="W2227" s="303"/>
      <c r="X2227" s="56"/>
      <c r="Y2227" s="58"/>
      <c r="Z2227" s="59" t="s">
        <v>20</v>
      </c>
      <c r="AA2227" s="41" t="s">
        <v>21</v>
      </c>
      <c r="AB2227" s="86">
        <v>0.85</v>
      </c>
      <c r="AC2227" s="87"/>
      <c r="AD2227" s="83"/>
      <c r="AE2227" s="83"/>
      <c r="AF2227" s="84"/>
      <c r="AG2227" s="45">
        <v>502.0</v>
      </c>
      <c r="AH2227" s="79"/>
      <c r="AI2227" s="80"/>
      <c r="AJ2227" s="80"/>
      <c r="AK2227" s="80"/>
      <c r="AL2227" s="14"/>
      <c r="AM2227" s="16" t="str">
        <f t="shared" si="10"/>
        <v>{s:'637266', v:502 , c:'放デイ１５・定超・未計画２・評減・拘減・'},</v>
      </c>
      <c r="AN2227" s="16"/>
    </row>
    <row r="2228" ht="16.5" customHeight="1">
      <c r="A2228" s="29">
        <v>63.0</v>
      </c>
      <c r="B2228" s="30">
        <v>7267.0</v>
      </c>
      <c r="C2228" s="31">
        <v>2226.0</v>
      </c>
      <c r="D2228" s="32" t="s">
        <v>2422</v>
      </c>
      <c r="E2228" s="94"/>
      <c r="F2228" s="95"/>
      <c r="G2228" s="103"/>
      <c r="H2228" s="8"/>
      <c r="I2228" s="8"/>
      <c r="J2228" s="54"/>
      <c r="K2228" s="69"/>
      <c r="L2228" s="65"/>
      <c r="M2228" s="65"/>
      <c r="N2228" s="83"/>
      <c r="O2228" s="125"/>
      <c r="P2228" s="83"/>
      <c r="Q2228" s="132"/>
      <c r="R2228" s="310"/>
      <c r="S2228" s="309"/>
      <c r="T2228" s="83"/>
      <c r="U2228" s="90"/>
      <c r="V2228" s="91"/>
      <c r="W2228" s="305" t="s">
        <v>326</v>
      </c>
      <c r="X2228" s="83" t="s">
        <v>21</v>
      </c>
      <c r="Y2228" s="91" t="str">
        <f>$Y$293</f>
        <v/>
      </c>
      <c r="Z2228" s="88"/>
      <c r="AA2228" s="88"/>
      <c r="AB2228" s="89"/>
      <c r="AC2228" s="87"/>
      <c r="AD2228" s="90"/>
      <c r="AE2228" s="90"/>
      <c r="AF2228" s="91"/>
      <c r="AG2228" s="45">
        <v>413.0</v>
      </c>
      <c r="AH2228" s="79"/>
      <c r="AI2228" s="80"/>
      <c r="AJ2228" s="80"/>
      <c r="AK2228" s="80"/>
      <c r="AL2228" s="14"/>
      <c r="AM2228" s="16" t="str">
        <f t="shared" si="10"/>
        <v>{s:'637267', v:413 , c:'放デイ１５・定超・未計画２・開減１・拘減・'},</v>
      </c>
      <c r="AN2228" s="16"/>
    </row>
    <row r="2229" ht="16.5" customHeight="1">
      <c r="A2229" s="29">
        <v>63.0</v>
      </c>
      <c r="B2229" s="30">
        <v>7268.0</v>
      </c>
      <c r="C2229" s="31">
        <v>2227.0</v>
      </c>
      <c r="D2229" s="32" t="s">
        <v>2423</v>
      </c>
      <c r="E2229" s="94"/>
      <c r="F2229" s="95"/>
      <c r="G2229" s="103"/>
      <c r="H2229" s="8"/>
      <c r="I2229" s="8"/>
      <c r="J2229" s="54"/>
      <c r="K2229" s="69"/>
      <c r="L2229" s="65"/>
      <c r="M2229" s="65"/>
      <c r="N2229" s="83"/>
      <c r="O2229" s="125"/>
      <c r="P2229" s="83"/>
      <c r="Q2229" s="132"/>
      <c r="R2229" s="310"/>
      <c r="S2229" s="309"/>
      <c r="T2229" s="83"/>
      <c r="U2229" s="90"/>
      <c r="V2229" s="91"/>
      <c r="W2229" s="306"/>
      <c r="X2229" s="56"/>
      <c r="Y2229" s="72"/>
      <c r="Z2229" s="73" t="s">
        <v>20</v>
      </c>
      <c r="AA2229" s="74" t="s">
        <v>21</v>
      </c>
      <c r="AB2229" s="92">
        <v>0.85</v>
      </c>
      <c r="AC2229" s="87"/>
      <c r="AD2229" s="90"/>
      <c r="AE2229" s="90"/>
      <c r="AF2229" s="91"/>
      <c r="AG2229" s="45">
        <v>350.0</v>
      </c>
      <c r="AH2229" s="79"/>
      <c r="AI2229" s="80"/>
      <c r="AJ2229" s="80"/>
      <c r="AK2229" s="80"/>
      <c r="AL2229" s="14"/>
      <c r="AM2229" s="16" t="str">
        <f t="shared" si="10"/>
        <v>{s:'637268', v:350 , c:'放デイ１５・定超・未計画２・開減１・評減・拘減・'},</v>
      </c>
      <c r="AN2229" s="16"/>
    </row>
    <row r="2230" ht="16.5" customHeight="1">
      <c r="A2230" s="29">
        <v>63.0</v>
      </c>
      <c r="B2230" s="30">
        <v>7269.0</v>
      </c>
      <c r="C2230" s="31">
        <v>2228.0</v>
      </c>
      <c r="D2230" s="32" t="s">
        <v>2424</v>
      </c>
      <c r="E2230" s="94"/>
      <c r="F2230" s="95"/>
      <c r="G2230" s="103"/>
      <c r="H2230" s="8"/>
      <c r="I2230" s="8"/>
      <c r="J2230" s="54"/>
      <c r="K2230" s="69"/>
      <c r="L2230" s="65"/>
      <c r="M2230" s="65"/>
      <c r="N2230" s="83"/>
      <c r="O2230" s="125"/>
      <c r="P2230" s="83"/>
      <c r="Q2230" s="132"/>
      <c r="R2230" s="310"/>
      <c r="S2230" s="309"/>
      <c r="T2230" s="83"/>
      <c r="U2230" s="90"/>
      <c r="V2230" s="91"/>
      <c r="W2230" s="305" t="s">
        <v>329</v>
      </c>
      <c r="X2230" s="83" t="s">
        <v>21</v>
      </c>
      <c r="Y2230" s="91" t="str">
        <f>$Y$295</f>
        <v/>
      </c>
      <c r="Z2230" s="77"/>
      <c r="AA2230" s="77"/>
      <c r="AB2230" s="72"/>
      <c r="AC2230" s="87"/>
      <c r="AD2230" s="90"/>
      <c r="AE2230" s="90"/>
      <c r="AF2230" s="91"/>
      <c r="AG2230" s="45">
        <v>502.0</v>
      </c>
      <c r="AH2230" s="79"/>
      <c r="AI2230" s="80"/>
      <c r="AJ2230" s="80"/>
      <c r="AK2230" s="80"/>
      <c r="AL2230" s="14"/>
      <c r="AM2230" s="16" t="str">
        <f t="shared" si="10"/>
        <v>{s:'637269', v:502 , c:'放デイ１５・定超・未計画２・開減２・拘減・'},</v>
      </c>
      <c r="AN2230" s="16"/>
    </row>
    <row r="2231" ht="16.5" customHeight="1">
      <c r="A2231" s="29">
        <v>63.0</v>
      </c>
      <c r="B2231" s="30">
        <v>7270.0</v>
      </c>
      <c r="C2231" s="31">
        <v>2229.0</v>
      </c>
      <c r="D2231" s="32" t="s">
        <v>2425</v>
      </c>
      <c r="E2231" s="94"/>
      <c r="F2231" s="95"/>
      <c r="G2231" s="103"/>
      <c r="H2231" s="8"/>
      <c r="I2231" s="8"/>
      <c r="J2231" s="54"/>
      <c r="K2231" s="69"/>
      <c r="L2231" s="65"/>
      <c r="M2231" s="65"/>
      <c r="N2231" s="83"/>
      <c r="O2231" s="125"/>
      <c r="P2231" s="83"/>
      <c r="Q2231" s="132"/>
      <c r="R2231" s="316"/>
      <c r="S2231" s="311"/>
      <c r="T2231" s="56"/>
      <c r="U2231" s="77"/>
      <c r="V2231" s="72"/>
      <c r="W2231" s="306"/>
      <c r="X2231" s="56"/>
      <c r="Y2231" s="72"/>
      <c r="Z2231" s="73" t="s">
        <v>20</v>
      </c>
      <c r="AA2231" s="74" t="s">
        <v>21</v>
      </c>
      <c r="AB2231" s="92">
        <v>0.85</v>
      </c>
      <c r="AC2231" s="93"/>
      <c r="AD2231" s="77"/>
      <c r="AE2231" s="77"/>
      <c r="AF2231" s="72"/>
      <c r="AG2231" s="45">
        <v>426.0</v>
      </c>
      <c r="AH2231" s="79"/>
      <c r="AI2231" s="80"/>
      <c r="AJ2231" s="80"/>
      <c r="AK2231" s="80"/>
      <c r="AL2231" s="14"/>
      <c r="AM2231" s="16" t="str">
        <f t="shared" si="10"/>
        <v>{s:'637270', v:426 , c:'放デイ１５・定超・未計画２・開減２・評減・拘減・'},</v>
      </c>
      <c r="AN2231" s="16"/>
    </row>
    <row r="2232" ht="16.5" customHeight="1">
      <c r="A2232" s="29">
        <v>63.0</v>
      </c>
      <c r="B2232" s="30">
        <v>8451.0</v>
      </c>
      <c r="C2232" s="31">
        <v>2230.0</v>
      </c>
      <c r="D2232" s="32" t="s">
        <v>2426</v>
      </c>
      <c r="E2232" s="94"/>
      <c r="F2232" s="95"/>
      <c r="G2232" s="82" t="s">
        <v>786</v>
      </c>
      <c r="H2232" s="152"/>
      <c r="I2232" s="152"/>
      <c r="J2232" s="153"/>
      <c r="K2232" s="94"/>
      <c r="L2232" s="8"/>
      <c r="M2232" s="53"/>
      <c r="N2232" s="8"/>
      <c r="O2232" s="52"/>
      <c r="P2232" s="8"/>
      <c r="Q2232" s="54"/>
      <c r="R2232" s="332"/>
      <c r="S2232" s="332"/>
      <c r="T2232" s="7"/>
      <c r="U2232" s="7"/>
      <c r="V2232" s="7"/>
      <c r="W2232" s="299"/>
      <c r="X2232" s="41"/>
      <c r="Y2232" s="42"/>
      <c r="Z2232" s="43"/>
      <c r="AA2232" s="43"/>
      <c r="AB2232" s="43"/>
      <c r="AC2232" s="288"/>
      <c r="AD2232" s="43"/>
      <c r="AE2232" s="43"/>
      <c r="AF2232" s="44"/>
      <c r="AG2232" s="45">
        <v>1026.0</v>
      </c>
      <c r="AH2232" s="79"/>
      <c r="AI2232" s="80"/>
      <c r="AJ2232" s="80"/>
      <c r="AK2232" s="80"/>
      <c r="AL2232" s="14"/>
      <c r="AM2232" s="16" t="str">
        <f t="shared" si="10"/>
        <v>{s:'638451', v:1026 , c:'放デイ１６・定超・'},</v>
      </c>
      <c r="AN2232" s="16"/>
    </row>
    <row r="2233" ht="16.5" customHeight="1">
      <c r="A2233" s="29">
        <v>63.0</v>
      </c>
      <c r="B2233" s="30">
        <v>7271.0</v>
      </c>
      <c r="C2233" s="31">
        <v>2231.0</v>
      </c>
      <c r="D2233" s="32" t="s">
        <v>2427</v>
      </c>
      <c r="E2233" s="94"/>
      <c r="F2233" s="95"/>
      <c r="G2233" s="87"/>
      <c r="H2233" s="50" t="str">
        <f>'30放課後等デイ(基本１)'!G2243</f>
        <v/>
      </c>
      <c r="I2233" s="8" t="s">
        <v>9</v>
      </c>
      <c r="J2233" s="95"/>
      <c r="K2233" s="94"/>
      <c r="L2233" s="8"/>
      <c r="M2233" s="53"/>
      <c r="N2233" s="8"/>
      <c r="O2233" s="52"/>
      <c r="P2233" s="8"/>
      <c r="Q2233" s="54"/>
      <c r="R2233" s="333"/>
      <c r="S2233" s="333"/>
      <c r="T2233" s="8"/>
      <c r="U2233" s="8"/>
      <c r="V2233" s="8"/>
      <c r="W2233" s="303"/>
      <c r="X2233" s="56"/>
      <c r="Y2233" s="58"/>
      <c r="Z2233" s="59" t="s">
        <v>20</v>
      </c>
      <c r="AA2233" s="41" t="s">
        <v>21</v>
      </c>
      <c r="AB2233" s="60">
        <v>0.85</v>
      </c>
      <c r="AC2233" s="288"/>
      <c r="AD2233" s="43"/>
      <c r="AE2233" s="43"/>
      <c r="AF2233" s="44"/>
      <c r="AG2233" s="45">
        <v>872.0</v>
      </c>
      <c r="AH2233" s="79"/>
      <c r="AI2233" s="80"/>
      <c r="AJ2233" s="80"/>
      <c r="AK2233" s="80"/>
      <c r="AL2233" s="14"/>
      <c r="AM2233" s="16" t="str">
        <f t="shared" si="10"/>
        <v>{s:'637271', v:872 , c:'放デイ１６・定超・評減・'},</v>
      </c>
      <c r="AN2233" s="16"/>
    </row>
    <row r="2234" ht="16.5" customHeight="1">
      <c r="A2234" s="29">
        <v>63.0</v>
      </c>
      <c r="B2234" s="30">
        <v>8452.0</v>
      </c>
      <c r="C2234" s="31">
        <v>2232.0</v>
      </c>
      <c r="D2234" s="32" t="s">
        <v>2428</v>
      </c>
      <c r="E2234" s="94"/>
      <c r="F2234" s="95"/>
      <c r="G2234" s="94"/>
      <c r="H2234" s="140"/>
      <c r="I2234" s="140"/>
      <c r="J2234" s="95"/>
      <c r="K2234" s="94"/>
      <c r="L2234" s="8"/>
      <c r="M2234" s="53"/>
      <c r="N2234" s="14"/>
      <c r="O2234" s="127"/>
      <c r="P2234" s="14"/>
      <c r="Q2234" s="144"/>
      <c r="R2234" s="334"/>
      <c r="S2234" s="334"/>
      <c r="T2234" s="8"/>
      <c r="U2234" s="8"/>
      <c r="V2234" s="8"/>
      <c r="W2234" s="305" t="s">
        <v>326</v>
      </c>
      <c r="X2234" s="41" t="s">
        <v>21</v>
      </c>
      <c r="Y2234" s="68" t="str">
        <f>$Y$293</f>
        <v/>
      </c>
      <c r="Z2234" s="88"/>
      <c r="AA2234" s="88"/>
      <c r="AB2234" s="88"/>
      <c r="AC2234" s="297"/>
      <c r="AD2234" s="88"/>
      <c r="AE2234" s="88"/>
      <c r="AF2234" s="89"/>
      <c r="AG2234" s="45">
        <v>718.0</v>
      </c>
      <c r="AH2234" s="79"/>
      <c r="AI2234" s="80"/>
      <c r="AJ2234" s="80"/>
      <c r="AK2234" s="80"/>
      <c r="AL2234" s="14"/>
      <c r="AM2234" s="16" t="str">
        <f t="shared" si="10"/>
        <v>{s:'638452', v:718 , c:'放デイ１６・定超・開減１・'},</v>
      </c>
      <c r="AN2234" s="16"/>
    </row>
    <row r="2235" ht="16.5" customHeight="1">
      <c r="A2235" s="29">
        <v>63.0</v>
      </c>
      <c r="B2235" s="30">
        <v>7272.0</v>
      </c>
      <c r="C2235" s="31">
        <v>2233.0</v>
      </c>
      <c r="D2235" s="32" t="s">
        <v>2429</v>
      </c>
      <c r="E2235" s="94"/>
      <c r="F2235" s="95"/>
      <c r="G2235" s="94"/>
      <c r="H2235" s="140"/>
      <c r="I2235" s="140"/>
      <c r="J2235" s="95"/>
      <c r="K2235" s="94"/>
      <c r="L2235" s="8"/>
      <c r="M2235" s="53"/>
      <c r="N2235" s="14"/>
      <c r="O2235" s="127"/>
      <c r="P2235" s="14"/>
      <c r="Q2235" s="144"/>
      <c r="R2235" s="334"/>
      <c r="S2235" s="334"/>
      <c r="T2235" s="8"/>
      <c r="U2235" s="8"/>
      <c r="V2235" s="8"/>
      <c r="W2235" s="306"/>
      <c r="X2235" s="56"/>
      <c r="Y2235" s="72"/>
      <c r="Z2235" s="73" t="s">
        <v>20</v>
      </c>
      <c r="AA2235" s="74" t="s">
        <v>21</v>
      </c>
      <c r="AB2235" s="75">
        <v>0.85</v>
      </c>
      <c r="AC2235" s="288"/>
      <c r="AD2235" s="43"/>
      <c r="AE2235" s="43"/>
      <c r="AF2235" s="44"/>
      <c r="AG2235" s="45">
        <v>610.0</v>
      </c>
      <c r="AH2235" s="79"/>
      <c r="AI2235" s="80"/>
      <c r="AJ2235" s="80"/>
      <c r="AK2235" s="80"/>
      <c r="AL2235" s="14"/>
      <c r="AM2235" s="16" t="str">
        <f t="shared" si="10"/>
        <v>{s:'637272', v:610 , c:'放デイ１６・定超・開減１・評減・'},</v>
      </c>
      <c r="AN2235" s="16"/>
    </row>
    <row r="2236" ht="16.5" customHeight="1">
      <c r="A2236" s="29">
        <v>63.0</v>
      </c>
      <c r="B2236" s="30">
        <v>8453.0</v>
      </c>
      <c r="C2236" s="31">
        <v>2234.0</v>
      </c>
      <c r="D2236" s="32" t="s">
        <v>2430</v>
      </c>
      <c r="E2236" s="94"/>
      <c r="F2236" s="95"/>
      <c r="G2236" s="94"/>
      <c r="H2236" s="140"/>
      <c r="I2236" s="140"/>
      <c r="J2236" s="95"/>
      <c r="K2236" s="94"/>
      <c r="L2236" s="8"/>
      <c r="M2236" s="53"/>
      <c r="N2236" s="14"/>
      <c r="O2236" s="127"/>
      <c r="P2236" s="14"/>
      <c r="Q2236" s="144"/>
      <c r="R2236" s="334"/>
      <c r="S2236" s="334"/>
      <c r="T2236" s="8"/>
      <c r="U2236" s="8"/>
      <c r="V2236" s="54"/>
      <c r="W2236" s="305" t="s">
        <v>329</v>
      </c>
      <c r="X2236" s="41" t="s">
        <v>21</v>
      </c>
      <c r="Y2236" s="68" t="str">
        <f>$Y$295</f>
        <v/>
      </c>
      <c r="Z2236" s="77"/>
      <c r="AA2236" s="77"/>
      <c r="AB2236" s="77"/>
      <c r="AC2236" s="292"/>
      <c r="AD2236" s="77"/>
      <c r="AE2236" s="77"/>
      <c r="AF2236" s="72"/>
      <c r="AG2236" s="45">
        <v>872.0</v>
      </c>
      <c r="AH2236" s="79"/>
      <c r="AI2236" s="80"/>
      <c r="AJ2236" s="80"/>
      <c r="AK2236" s="80"/>
      <c r="AL2236" s="14"/>
      <c r="AM2236" s="16" t="str">
        <f t="shared" si="10"/>
        <v>{s:'638453', v:872 , c:'放デイ１６・定超・開減２・'},</v>
      </c>
      <c r="AN2236" s="16"/>
    </row>
    <row r="2237" ht="16.5" customHeight="1">
      <c r="A2237" s="29">
        <v>63.0</v>
      </c>
      <c r="B2237" s="30">
        <v>7273.0</v>
      </c>
      <c r="C2237" s="31">
        <v>2235.0</v>
      </c>
      <c r="D2237" s="32" t="s">
        <v>2431</v>
      </c>
      <c r="E2237" s="94"/>
      <c r="F2237" s="95"/>
      <c r="G2237" s="94"/>
      <c r="H2237" s="140"/>
      <c r="I2237" s="140"/>
      <c r="J2237" s="95"/>
      <c r="K2237" s="94"/>
      <c r="L2237" s="8"/>
      <c r="M2237" s="53"/>
      <c r="N2237" s="14"/>
      <c r="O2237" s="127"/>
      <c r="P2237" s="14"/>
      <c r="Q2237" s="144"/>
      <c r="R2237" s="334"/>
      <c r="S2237" s="334"/>
      <c r="T2237" s="8"/>
      <c r="U2237" s="8"/>
      <c r="V2237" s="54"/>
      <c r="W2237" s="306"/>
      <c r="X2237" s="56"/>
      <c r="Y2237" s="72"/>
      <c r="Z2237" s="73" t="s">
        <v>20</v>
      </c>
      <c r="AA2237" s="74" t="s">
        <v>21</v>
      </c>
      <c r="AB2237" s="75">
        <v>0.85</v>
      </c>
      <c r="AC2237" s="288"/>
      <c r="AD2237" s="43"/>
      <c r="AE2237" s="43"/>
      <c r="AF2237" s="44"/>
      <c r="AG2237" s="45">
        <v>741.0</v>
      </c>
      <c r="AH2237" s="79"/>
      <c r="AI2237" s="80"/>
      <c r="AJ2237" s="80"/>
      <c r="AK2237" s="80"/>
      <c r="AL2237" s="14"/>
      <c r="AM2237" s="16" t="str">
        <f t="shared" si="10"/>
        <v>{s:'637273', v:741 , c:'放デイ１６・定超・開減２・評減・'},</v>
      </c>
      <c r="AN2237" s="16"/>
    </row>
    <row r="2238" ht="16.5" customHeight="1">
      <c r="A2238" s="29">
        <v>63.0</v>
      </c>
      <c r="B2238" s="30">
        <v>7274.0</v>
      </c>
      <c r="C2238" s="31">
        <v>2236.0</v>
      </c>
      <c r="D2238" s="32" t="s">
        <v>2432</v>
      </c>
      <c r="E2238" s="94"/>
      <c r="F2238" s="95"/>
      <c r="G2238" s="94"/>
      <c r="H2238" s="140"/>
      <c r="I2238" s="140"/>
      <c r="J2238" s="95"/>
      <c r="K2238" s="94"/>
      <c r="L2238" s="8"/>
      <c r="M2238" s="53"/>
      <c r="N2238" s="14"/>
      <c r="O2238" s="127"/>
      <c r="P2238" s="14"/>
      <c r="Q2238" s="144"/>
      <c r="R2238" s="334"/>
      <c r="S2238" s="334"/>
      <c r="T2238" s="8"/>
      <c r="U2238" s="8"/>
      <c r="V2238" s="54"/>
      <c r="W2238" s="299"/>
      <c r="X2238" s="41"/>
      <c r="Y2238" s="42"/>
      <c r="Z2238" s="43"/>
      <c r="AA2238" s="43"/>
      <c r="AB2238" s="44"/>
      <c r="AC2238" s="82" t="s">
        <v>30</v>
      </c>
      <c r="AD2238" s="83">
        <v>5.0</v>
      </c>
      <c r="AE2238" s="83"/>
      <c r="AF2238" s="84" t="s">
        <v>31</v>
      </c>
      <c r="AG2238" s="45">
        <v>1021.0</v>
      </c>
      <c r="AH2238" s="79"/>
      <c r="AI2238" s="80"/>
      <c r="AJ2238" s="80"/>
      <c r="AK2238" s="80"/>
      <c r="AL2238" s="14"/>
      <c r="AM2238" s="16" t="str">
        <f t="shared" si="10"/>
        <v>{s:'637274', v:1021 , c:'放デイ１６・定超・拘減・'},</v>
      </c>
      <c r="AN2238" s="16"/>
    </row>
    <row r="2239" ht="16.5" customHeight="1">
      <c r="A2239" s="29">
        <v>63.0</v>
      </c>
      <c r="B2239" s="30">
        <v>7275.0</v>
      </c>
      <c r="C2239" s="31">
        <v>2237.0</v>
      </c>
      <c r="D2239" s="32" t="s">
        <v>2433</v>
      </c>
      <c r="E2239" s="94"/>
      <c r="F2239" s="95"/>
      <c r="G2239" s="94"/>
      <c r="H2239" s="140"/>
      <c r="I2239" s="140"/>
      <c r="J2239" s="95"/>
      <c r="K2239" s="94"/>
      <c r="L2239" s="8"/>
      <c r="M2239" s="53"/>
      <c r="N2239" s="14"/>
      <c r="O2239" s="127"/>
      <c r="P2239" s="14"/>
      <c r="Q2239" s="144"/>
      <c r="R2239" s="334"/>
      <c r="S2239" s="334"/>
      <c r="T2239" s="8"/>
      <c r="U2239" s="8"/>
      <c r="V2239" s="8"/>
      <c r="W2239" s="303"/>
      <c r="X2239" s="56"/>
      <c r="Y2239" s="58"/>
      <c r="Z2239" s="59" t="s">
        <v>20</v>
      </c>
      <c r="AA2239" s="41" t="s">
        <v>21</v>
      </c>
      <c r="AB2239" s="86">
        <v>0.85</v>
      </c>
      <c r="AC2239" s="87"/>
      <c r="AD2239" s="83"/>
      <c r="AE2239" s="83"/>
      <c r="AF2239" s="84"/>
      <c r="AG2239" s="45">
        <v>867.0</v>
      </c>
      <c r="AH2239" s="79"/>
      <c r="AI2239" s="80"/>
      <c r="AJ2239" s="80"/>
      <c r="AK2239" s="80"/>
      <c r="AL2239" s="14"/>
      <c r="AM2239" s="16" t="str">
        <f t="shared" si="10"/>
        <v>{s:'637275', v:867 , c:'放デイ１６・定超・評減・拘減・'},</v>
      </c>
      <c r="AN2239" s="16"/>
    </row>
    <row r="2240" ht="16.5" customHeight="1">
      <c r="A2240" s="29">
        <v>63.0</v>
      </c>
      <c r="B2240" s="30">
        <v>7276.0</v>
      </c>
      <c r="C2240" s="31">
        <v>2238.0</v>
      </c>
      <c r="D2240" s="32" t="s">
        <v>2434</v>
      </c>
      <c r="E2240" s="94"/>
      <c r="F2240" s="95"/>
      <c r="G2240" s="94"/>
      <c r="H2240" s="140"/>
      <c r="I2240" s="140"/>
      <c r="J2240" s="95"/>
      <c r="K2240" s="94"/>
      <c r="L2240" s="8"/>
      <c r="M2240" s="53"/>
      <c r="N2240" s="14"/>
      <c r="O2240" s="127"/>
      <c r="P2240" s="14"/>
      <c r="Q2240" s="144"/>
      <c r="R2240" s="334"/>
      <c r="S2240" s="334"/>
      <c r="T2240" s="8"/>
      <c r="U2240" s="8"/>
      <c r="V2240" s="8"/>
      <c r="W2240" s="305" t="s">
        <v>326</v>
      </c>
      <c r="X2240" s="83" t="s">
        <v>21</v>
      </c>
      <c r="Y2240" s="91" t="str">
        <f>$Y$293</f>
        <v/>
      </c>
      <c r="Z2240" s="88"/>
      <c r="AA2240" s="88"/>
      <c r="AB2240" s="89"/>
      <c r="AC2240" s="87"/>
      <c r="AD2240" s="90"/>
      <c r="AE2240" s="90"/>
      <c r="AF2240" s="91"/>
      <c r="AG2240" s="45">
        <v>713.0</v>
      </c>
      <c r="AH2240" s="79"/>
      <c r="AI2240" s="80"/>
      <c r="AJ2240" s="80"/>
      <c r="AK2240" s="80"/>
      <c r="AL2240" s="14"/>
      <c r="AM2240" s="16" t="str">
        <f t="shared" si="10"/>
        <v>{s:'637276', v:713 , c:'放デイ１６・定超・開減１・拘減・'},</v>
      </c>
      <c r="AN2240" s="16"/>
    </row>
    <row r="2241" ht="16.5" customHeight="1">
      <c r="A2241" s="29">
        <v>63.0</v>
      </c>
      <c r="B2241" s="30">
        <v>7277.0</v>
      </c>
      <c r="C2241" s="31">
        <v>2239.0</v>
      </c>
      <c r="D2241" s="32" t="s">
        <v>2435</v>
      </c>
      <c r="E2241" s="94"/>
      <c r="F2241" s="95"/>
      <c r="G2241" s="94"/>
      <c r="H2241" s="140"/>
      <c r="I2241" s="140"/>
      <c r="J2241" s="95"/>
      <c r="K2241" s="94"/>
      <c r="L2241" s="8"/>
      <c r="M2241" s="53"/>
      <c r="N2241" s="14"/>
      <c r="O2241" s="127"/>
      <c r="P2241" s="14"/>
      <c r="Q2241" s="144"/>
      <c r="R2241" s="334"/>
      <c r="S2241" s="334"/>
      <c r="T2241" s="8"/>
      <c r="U2241" s="8"/>
      <c r="V2241" s="8"/>
      <c r="W2241" s="306"/>
      <c r="X2241" s="56"/>
      <c r="Y2241" s="72"/>
      <c r="Z2241" s="73" t="s">
        <v>20</v>
      </c>
      <c r="AA2241" s="74" t="s">
        <v>21</v>
      </c>
      <c r="AB2241" s="92">
        <v>0.85</v>
      </c>
      <c r="AC2241" s="87"/>
      <c r="AD2241" s="90"/>
      <c r="AE2241" s="90"/>
      <c r="AF2241" s="91"/>
      <c r="AG2241" s="45">
        <v>605.0</v>
      </c>
      <c r="AH2241" s="79"/>
      <c r="AI2241" s="80"/>
      <c r="AJ2241" s="80"/>
      <c r="AK2241" s="80"/>
      <c r="AL2241" s="14"/>
      <c r="AM2241" s="16" t="str">
        <f t="shared" si="10"/>
        <v>{s:'637277', v:605 , c:'放デイ１６・定超・開減１・評減・拘減・'},</v>
      </c>
      <c r="AN2241" s="16"/>
    </row>
    <row r="2242" ht="16.5" customHeight="1">
      <c r="A2242" s="29">
        <v>63.0</v>
      </c>
      <c r="B2242" s="30">
        <v>7278.0</v>
      </c>
      <c r="C2242" s="31">
        <v>2240.0</v>
      </c>
      <c r="D2242" s="32" t="s">
        <v>2436</v>
      </c>
      <c r="E2242" s="94"/>
      <c r="F2242" s="95"/>
      <c r="G2242" s="94"/>
      <c r="H2242" s="140"/>
      <c r="I2242" s="140"/>
      <c r="J2242" s="95"/>
      <c r="K2242" s="94"/>
      <c r="L2242" s="8"/>
      <c r="M2242" s="53"/>
      <c r="N2242" s="14"/>
      <c r="O2242" s="127"/>
      <c r="P2242" s="14"/>
      <c r="Q2242" s="144"/>
      <c r="R2242" s="334"/>
      <c r="S2242" s="334"/>
      <c r="T2242" s="8"/>
      <c r="U2242" s="8"/>
      <c r="V2242" s="8"/>
      <c r="W2242" s="305" t="s">
        <v>329</v>
      </c>
      <c r="X2242" s="83" t="s">
        <v>21</v>
      </c>
      <c r="Y2242" s="91" t="str">
        <f>$Y$295</f>
        <v/>
      </c>
      <c r="Z2242" s="77"/>
      <c r="AA2242" s="77"/>
      <c r="AB2242" s="72"/>
      <c r="AC2242" s="87"/>
      <c r="AD2242" s="90"/>
      <c r="AE2242" s="90"/>
      <c r="AF2242" s="91"/>
      <c r="AG2242" s="45">
        <v>867.0</v>
      </c>
      <c r="AH2242" s="79"/>
      <c r="AI2242" s="80"/>
      <c r="AJ2242" s="80"/>
      <c r="AK2242" s="80"/>
      <c r="AL2242" s="14"/>
      <c r="AM2242" s="16" t="str">
        <f t="shared" si="10"/>
        <v>{s:'637278', v:867 , c:'放デイ１６・定超・開減２・拘減・'},</v>
      </c>
      <c r="AN2242" s="16"/>
    </row>
    <row r="2243" ht="16.5" customHeight="1">
      <c r="A2243" s="29">
        <v>63.0</v>
      </c>
      <c r="B2243" s="30">
        <v>7279.0</v>
      </c>
      <c r="C2243" s="31">
        <v>2241.0</v>
      </c>
      <c r="D2243" s="32" t="s">
        <v>2437</v>
      </c>
      <c r="E2243" s="94"/>
      <c r="F2243" s="95"/>
      <c r="G2243" s="94"/>
      <c r="H2243" s="140"/>
      <c r="I2243" s="140"/>
      <c r="J2243" s="95"/>
      <c r="K2243" s="94"/>
      <c r="L2243" s="8"/>
      <c r="M2243" s="53"/>
      <c r="N2243" s="14"/>
      <c r="O2243" s="127"/>
      <c r="P2243" s="14"/>
      <c r="Q2243" s="144"/>
      <c r="R2243" s="334"/>
      <c r="S2243" s="334"/>
      <c r="T2243" s="8"/>
      <c r="U2243" s="8"/>
      <c r="V2243" s="8"/>
      <c r="W2243" s="306"/>
      <c r="X2243" s="56"/>
      <c r="Y2243" s="72"/>
      <c r="Z2243" s="73" t="s">
        <v>20</v>
      </c>
      <c r="AA2243" s="74" t="s">
        <v>21</v>
      </c>
      <c r="AB2243" s="92">
        <v>0.85</v>
      </c>
      <c r="AC2243" s="93"/>
      <c r="AD2243" s="77"/>
      <c r="AE2243" s="77"/>
      <c r="AF2243" s="72"/>
      <c r="AG2243" s="45">
        <v>736.0</v>
      </c>
      <c r="AH2243" s="79"/>
      <c r="AI2243" s="80"/>
      <c r="AJ2243" s="80"/>
      <c r="AK2243" s="80"/>
      <c r="AL2243" s="14"/>
      <c r="AM2243" s="16" t="str">
        <f t="shared" si="10"/>
        <v>{s:'637279', v:736 , c:'放デイ１６・定超・開減２・評減・拘減・'},</v>
      </c>
      <c r="AN2243" s="16"/>
    </row>
    <row r="2244" ht="16.5" customHeight="1">
      <c r="A2244" s="29">
        <v>63.0</v>
      </c>
      <c r="B2244" s="30">
        <v>8454.0</v>
      </c>
      <c r="C2244" s="31">
        <v>2242.0</v>
      </c>
      <c r="D2244" s="32" t="s">
        <v>2438</v>
      </c>
      <c r="E2244" s="94"/>
      <c r="F2244" s="95"/>
      <c r="G2244" s="307"/>
      <c r="H2244" s="8"/>
      <c r="I2244" s="8"/>
      <c r="J2244" s="54"/>
      <c r="K2244" s="69"/>
      <c r="L2244" s="65"/>
      <c r="M2244" s="65"/>
      <c r="N2244" s="8"/>
      <c r="O2244" s="52"/>
      <c r="P2244" s="8"/>
      <c r="Q2244" s="54"/>
      <c r="R2244" s="33" t="s">
        <v>23</v>
      </c>
      <c r="S2244" s="130" t="s">
        <v>24</v>
      </c>
      <c r="T2244" s="7"/>
      <c r="U2244" s="7"/>
      <c r="V2244" s="39"/>
      <c r="W2244" s="299"/>
      <c r="X2244" s="41"/>
      <c r="Y2244" s="42"/>
      <c r="Z2244" s="43"/>
      <c r="AA2244" s="43"/>
      <c r="AB2244" s="43"/>
      <c r="AC2244" s="288"/>
      <c r="AD2244" s="43"/>
      <c r="AE2244" s="43"/>
      <c r="AF2244" s="44"/>
      <c r="AG2244" s="45">
        <v>718.0</v>
      </c>
      <c r="AH2244" s="79"/>
      <c r="AI2244" s="80"/>
      <c r="AJ2244" s="80"/>
      <c r="AK2244" s="80"/>
      <c r="AL2244" s="14"/>
      <c r="AM2244" s="16" t="str">
        <f t="shared" si="10"/>
        <v>{s:'638454', v:718 , c:'放デイ１６・定超・未計画・'},</v>
      </c>
      <c r="AN2244" s="16"/>
    </row>
    <row r="2245" ht="16.5" customHeight="1">
      <c r="A2245" s="29">
        <v>63.0</v>
      </c>
      <c r="B2245" s="30">
        <v>7280.0</v>
      </c>
      <c r="C2245" s="31">
        <v>2243.0</v>
      </c>
      <c r="D2245" s="32" t="s">
        <v>2439</v>
      </c>
      <c r="E2245" s="94"/>
      <c r="F2245" s="95"/>
      <c r="G2245" s="307"/>
      <c r="H2245" s="140"/>
      <c r="I2245" s="8"/>
      <c r="J2245" s="54"/>
      <c r="K2245" s="69"/>
      <c r="L2245" s="65"/>
      <c r="M2245" s="65"/>
      <c r="N2245" s="8"/>
      <c r="O2245" s="52"/>
      <c r="P2245" s="8"/>
      <c r="Q2245" s="54"/>
      <c r="R2245" s="131"/>
      <c r="S2245" s="87"/>
      <c r="T2245" s="83" t="s">
        <v>21</v>
      </c>
      <c r="U2245" s="90">
        <v>0.7</v>
      </c>
      <c r="V2245" s="54"/>
      <c r="W2245" s="303"/>
      <c r="X2245" s="56"/>
      <c r="Y2245" s="58"/>
      <c r="Z2245" s="59" t="s">
        <v>20</v>
      </c>
      <c r="AA2245" s="41" t="s">
        <v>21</v>
      </c>
      <c r="AB2245" s="60">
        <v>0.85</v>
      </c>
      <c r="AC2245" s="288"/>
      <c r="AD2245" s="43"/>
      <c r="AE2245" s="43"/>
      <c r="AF2245" s="44"/>
      <c r="AG2245" s="45">
        <v>610.0</v>
      </c>
      <c r="AH2245" s="79"/>
      <c r="AI2245" s="80"/>
      <c r="AJ2245" s="80"/>
      <c r="AK2245" s="80"/>
      <c r="AL2245" s="14"/>
      <c r="AM2245" s="16" t="str">
        <f t="shared" si="10"/>
        <v>{s:'637280', v:610 , c:'放デイ１６・定超・未計画・評減・'},</v>
      </c>
      <c r="AN2245" s="16"/>
    </row>
    <row r="2246" ht="16.5" customHeight="1">
      <c r="A2246" s="29">
        <v>63.0</v>
      </c>
      <c r="B2246" s="30">
        <v>8455.0</v>
      </c>
      <c r="C2246" s="31">
        <v>2244.0</v>
      </c>
      <c r="D2246" s="32" t="s">
        <v>2440</v>
      </c>
      <c r="E2246" s="94"/>
      <c r="F2246" s="95"/>
      <c r="G2246" s="103"/>
      <c r="H2246" s="8"/>
      <c r="I2246" s="8"/>
      <c r="J2246" s="54"/>
      <c r="K2246" s="69"/>
      <c r="L2246" s="65"/>
      <c r="M2246" s="65"/>
      <c r="N2246" s="83"/>
      <c r="O2246" s="125"/>
      <c r="P2246" s="83"/>
      <c r="Q2246" s="132"/>
      <c r="R2246" s="131"/>
      <c r="S2246" s="87"/>
      <c r="T2246" s="83"/>
      <c r="U2246" s="90"/>
      <c r="V2246" s="91"/>
      <c r="W2246" s="305" t="s">
        <v>326</v>
      </c>
      <c r="X2246" s="41" t="s">
        <v>21</v>
      </c>
      <c r="Y2246" s="68" t="str">
        <f>$Y$293</f>
        <v/>
      </c>
      <c r="Z2246" s="88"/>
      <c r="AA2246" s="88"/>
      <c r="AB2246" s="88"/>
      <c r="AC2246" s="297"/>
      <c r="AD2246" s="88"/>
      <c r="AE2246" s="88"/>
      <c r="AF2246" s="89"/>
      <c r="AG2246" s="45">
        <v>503.0</v>
      </c>
      <c r="AH2246" s="79"/>
      <c r="AI2246" s="80"/>
      <c r="AJ2246" s="80"/>
      <c r="AK2246" s="80"/>
      <c r="AL2246" s="14"/>
      <c r="AM2246" s="16" t="str">
        <f t="shared" si="10"/>
        <v>{s:'638455', v:503 , c:'放デイ１６・定超・未計画・開減１・'},</v>
      </c>
      <c r="AN2246" s="16"/>
    </row>
    <row r="2247" ht="16.5" customHeight="1">
      <c r="A2247" s="29">
        <v>63.0</v>
      </c>
      <c r="B2247" s="30">
        <v>7281.0</v>
      </c>
      <c r="C2247" s="31">
        <v>2245.0</v>
      </c>
      <c r="D2247" s="32" t="s">
        <v>2441</v>
      </c>
      <c r="E2247" s="94"/>
      <c r="F2247" s="95"/>
      <c r="G2247" s="103"/>
      <c r="H2247" s="8"/>
      <c r="I2247" s="8"/>
      <c r="J2247" s="54"/>
      <c r="K2247" s="69"/>
      <c r="L2247" s="65"/>
      <c r="M2247" s="65"/>
      <c r="N2247" s="83"/>
      <c r="O2247" s="125"/>
      <c r="P2247" s="83"/>
      <c r="Q2247" s="132"/>
      <c r="R2247" s="131"/>
      <c r="S2247" s="87"/>
      <c r="T2247" s="83"/>
      <c r="U2247" s="90"/>
      <c r="V2247" s="91"/>
      <c r="W2247" s="306"/>
      <c r="X2247" s="56"/>
      <c r="Y2247" s="72"/>
      <c r="Z2247" s="73" t="s">
        <v>20</v>
      </c>
      <c r="AA2247" s="74" t="s">
        <v>21</v>
      </c>
      <c r="AB2247" s="75">
        <v>0.85</v>
      </c>
      <c r="AC2247" s="288"/>
      <c r="AD2247" s="43"/>
      <c r="AE2247" s="43"/>
      <c r="AF2247" s="44"/>
      <c r="AG2247" s="45">
        <v>428.0</v>
      </c>
      <c r="AH2247" s="79"/>
      <c r="AI2247" s="80"/>
      <c r="AJ2247" s="80"/>
      <c r="AK2247" s="80"/>
      <c r="AL2247" s="14"/>
      <c r="AM2247" s="16" t="str">
        <f t="shared" si="10"/>
        <v>{s:'637281', v:428 , c:'放デイ１６・定超・未計画・開減１・評減・'},</v>
      </c>
      <c r="AN2247" s="16"/>
    </row>
    <row r="2248" ht="16.5" customHeight="1">
      <c r="A2248" s="29">
        <v>63.0</v>
      </c>
      <c r="B2248" s="30">
        <v>8456.0</v>
      </c>
      <c r="C2248" s="31">
        <v>2246.0</v>
      </c>
      <c r="D2248" s="32" t="s">
        <v>2442</v>
      </c>
      <c r="E2248" s="94"/>
      <c r="F2248" s="95"/>
      <c r="G2248" s="103"/>
      <c r="H2248" s="8"/>
      <c r="I2248" s="8"/>
      <c r="J2248" s="54"/>
      <c r="K2248" s="69"/>
      <c r="L2248" s="65"/>
      <c r="M2248" s="65"/>
      <c r="N2248" s="83"/>
      <c r="O2248" s="125"/>
      <c r="P2248" s="83"/>
      <c r="Q2248" s="132"/>
      <c r="R2248" s="310"/>
      <c r="S2248" s="87"/>
      <c r="T2248" s="83"/>
      <c r="U2248" s="90"/>
      <c r="V2248" s="91"/>
      <c r="W2248" s="305" t="s">
        <v>329</v>
      </c>
      <c r="X2248" s="41" t="s">
        <v>21</v>
      </c>
      <c r="Y2248" s="68" t="str">
        <f>$Y$295</f>
        <v/>
      </c>
      <c r="Z2248" s="77"/>
      <c r="AA2248" s="77"/>
      <c r="AB2248" s="77"/>
      <c r="AC2248" s="292"/>
      <c r="AD2248" s="77"/>
      <c r="AE2248" s="77"/>
      <c r="AF2248" s="72"/>
      <c r="AG2248" s="45">
        <v>610.0</v>
      </c>
      <c r="AH2248" s="79"/>
      <c r="AI2248" s="80"/>
      <c r="AJ2248" s="80"/>
      <c r="AK2248" s="80"/>
      <c r="AL2248" s="14"/>
      <c r="AM2248" s="16" t="str">
        <f t="shared" si="10"/>
        <v>{s:'638456', v:610 , c:'放デイ１６・定超・未計画・開減２・'},</v>
      </c>
      <c r="AN2248" s="16"/>
    </row>
    <row r="2249" ht="16.5" customHeight="1">
      <c r="A2249" s="29">
        <v>63.0</v>
      </c>
      <c r="B2249" s="30">
        <v>7282.0</v>
      </c>
      <c r="C2249" s="31">
        <v>2247.0</v>
      </c>
      <c r="D2249" s="32" t="s">
        <v>2443</v>
      </c>
      <c r="E2249" s="94"/>
      <c r="F2249" s="95"/>
      <c r="G2249" s="103"/>
      <c r="H2249" s="8"/>
      <c r="I2249" s="8"/>
      <c r="J2249" s="54"/>
      <c r="K2249" s="69"/>
      <c r="L2249" s="65"/>
      <c r="M2249" s="65"/>
      <c r="N2249" s="83"/>
      <c r="O2249" s="125"/>
      <c r="P2249" s="83"/>
      <c r="Q2249" s="132"/>
      <c r="R2249" s="310"/>
      <c r="S2249" s="309"/>
      <c r="T2249" s="83"/>
      <c r="U2249" s="90"/>
      <c r="V2249" s="91"/>
      <c r="W2249" s="306"/>
      <c r="X2249" s="56"/>
      <c r="Y2249" s="72"/>
      <c r="Z2249" s="73" t="s">
        <v>20</v>
      </c>
      <c r="AA2249" s="74" t="s">
        <v>21</v>
      </c>
      <c r="AB2249" s="75">
        <v>0.85</v>
      </c>
      <c r="AC2249" s="288"/>
      <c r="AD2249" s="43"/>
      <c r="AE2249" s="43"/>
      <c r="AF2249" s="44"/>
      <c r="AG2249" s="45">
        <v>519.0</v>
      </c>
      <c r="AH2249" s="79"/>
      <c r="AI2249" s="80"/>
      <c r="AJ2249" s="80"/>
      <c r="AK2249" s="80"/>
      <c r="AL2249" s="14"/>
      <c r="AM2249" s="16" t="str">
        <f t="shared" si="10"/>
        <v>{s:'637282', v:519 , c:'放デイ１６・定超・未計画・開減２・評減・'},</v>
      </c>
      <c r="AN2249" s="16"/>
    </row>
    <row r="2250" ht="16.5" customHeight="1">
      <c r="A2250" s="29">
        <v>63.0</v>
      </c>
      <c r="B2250" s="30">
        <v>7283.0</v>
      </c>
      <c r="C2250" s="31">
        <v>2248.0</v>
      </c>
      <c r="D2250" s="32" t="s">
        <v>2444</v>
      </c>
      <c r="E2250" s="94"/>
      <c r="F2250" s="95"/>
      <c r="G2250" s="103"/>
      <c r="H2250" s="8"/>
      <c r="I2250" s="8"/>
      <c r="J2250" s="54"/>
      <c r="K2250" s="69"/>
      <c r="L2250" s="65"/>
      <c r="M2250" s="65"/>
      <c r="N2250" s="83"/>
      <c r="O2250" s="125"/>
      <c r="P2250" s="83"/>
      <c r="Q2250" s="132"/>
      <c r="R2250" s="310"/>
      <c r="S2250" s="309"/>
      <c r="T2250" s="83"/>
      <c r="U2250" s="90"/>
      <c r="V2250" s="91"/>
      <c r="W2250" s="299"/>
      <c r="X2250" s="41"/>
      <c r="Y2250" s="42"/>
      <c r="Z2250" s="43"/>
      <c r="AA2250" s="43"/>
      <c r="AB2250" s="44"/>
      <c r="AC2250" s="82" t="s">
        <v>30</v>
      </c>
      <c r="AD2250" s="83">
        <v>5.0</v>
      </c>
      <c r="AE2250" s="83"/>
      <c r="AF2250" s="84" t="s">
        <v>31</v>
      </c>
      <c r="AG2250" s="45">
        <v>713.0</v>
      </c>
      <c r="AH2250" s="79"/>
      <c r="AI2250" s="80"/>
      <c r="AJ2250" s="80"/>
      <c r="AK2250" s="80"/>
      <c r="AL2250" s="14"/>
      <c r="AM2250" s="16" t="str">
        <f t="shared" si="10"/>
        <v>{s:'637283', v:713 , c:'放デイ１６・定超・未計画・拘減・'},</v>
      </c>
      <c r="AN2250" s="16"/>
    </row>
    <row r="2251" ht="16.5" customHeight="1">
      <c r="A2251" s="29">
        <v>63.0</v>
      </c>
      <c r="B2251" s="30">
        <v>7284.0</v>
      </c>
      <c r="C2251" s="31">
        <v>2249.0</v>
      </c>
      <c r="D2251" s="32" t="s">
        <v>2445</v>
      </c>
      <c r="E2251" s="94"/>
      <c r="F2251" s="95"/>
      <c r="G2251" s="103"/>
      <c r="H2251" s="8"/>
      <c r="I2251" s="8"/>
      <c r="J2251" s="54"/>
      <c r="K2251" s="69"/>
      <c r="L2251" s="65"/>
      <c r="M2251" s="65"/>
      <c r="N2251" s="83"/>
      <c r="O2251" s="125"/>
      <c r="P2251" s="83"/>
      <c r="Q2251" s="132"/>
      <c r="R2251" s="310"/>
      <c r="S2251" s="309"/>
      <c r="T2251" s="83"/>
      <c r="U2251" s="90"/>
      <c r="V2251" s="91"/>
      <c r="W2251" s="303"/>
      <c r="X2251" s="56"/>
      <c r="Y2251" s="58"/>
      <c r="Z2251" s="59" t="s">
        <v>20</v>
      </c>
      <c r="AA2251" s="41" t="s">
        <v>21</v>
      </c>
      <c r="AB2251" s="86">
        <v>0.85</v>
      </c>
      <c r="AC2251" s="87"/>
      <c r="AD2251" s="83"/>
      <c r="AE2251" s="83"/>
      <c r="AF2251" s="84"/>
      <c r="AG2251" s="45">
        <v>605.0</v>
      </c>
      <c r="AH2251" s="79"/>
      <c r="AI2251" s="80"/>
      <c r="AJ2251" s="80"/>
      <c r="AK2251" s="80"/>
      <c r="AL2251" s="14"/>
      <c r="AM2251" s="16" t="str">
        <f t="shared" si="10"/>
        <v>{s:'637284', v:605 , c:'放デイ１６・定超・未計画・評減・拘減・'},</v>
      </c>
      <c r="AN2251" s="16"/>
    </row>
    <row r="2252" ht="16.5" customHeight="1">
      <c r="A2252" s="29">
        <v>63.0</v>
      </c>
      <c r="B2252" s="30">
        <v>7285.0</v>
      </c>
      <c r="C2252" s="31">
        <v>2250.0</v>
      </c>
      <c r="D2252" s="32" t="s">
        <v>2446</v>
      </c>
      <c r="E2252" s="94"/>
      <c r="F2252" s="95"/>
      <c r="G2252" s="103"/>
      <c r="H2252" s="8"/>
      <c r="I2252" s="8"/>
      <c r="J2252" s="54"/>
      <c r="K2252" s="69"/>
      <c r="L2252" s="65"/>
      <c r="M2252" s="65"/>
      <c r="N2252" s="83"/>
      <c r="O2252" s="125"/>
      <c r="P2252" s="83"/>
      <c r="Q2252" s="132"/>
      <c r="R2252" s="310"/>
      <c r="S2252" s="309"/>
      <c r="T2252" s="83"/>
      <c r="U2252" s="90"/>
      <c r="V2252" s="91"/>
      <c r="W2252" s="305" t="s">
        <v>326</v>
      </c>
      <c r="X2252" s="83" t="s">
        <v>21</v>
      </c>
      <c r="Y2252" s="91" t="str">
        <f>$Y$293</f>
        <v/>
      </c>
      <c r="Z2252" s="88"/>
      <c r="AA2252" s="88"/>
      <c r="AB2252" s="89"/>
      <c r="AC2252" s="87"/>
      <c r="AD2252" s="90"/>
      <c r="AE2252" s="90"/>
      <c r="AF2252" s="91"/>
      <c r="AG2252" s="45">
        <v>498.0</v>
      </c>
      <c r="AH2252" s="79"/>
      <c r="AI2252" s="80"/>
      <c r="AJ2252" s="80"/>
      <c r="AK2252" s="80"/>
      <c r="AL2252" s="14"/>
      <c r="AM2252" s="16" t="str">
        <f t="shared" si="10"/>
        <v>{s:'637285', v:498 , c:'放デイ１６・定超・未計画・開減１・拘減・'},</v>
      </c>
      <c r="AN2252" s="16"/>
    </row>
    <row r="2253" ht="16.5" customHeight="1">
      <c r="A2253" s="29">
        <v>63.0</v>
      </c>
      <c r="B2253" s="30">
        <v>7286.0</v>
      </c>
      <c r="C2253" s="31">
        <v>2251.0</v>
      </c>
      <c r="D2253" s="32" t="s">
        <v>2447</v>
      </c>
      <c r="E2253" s="94"/>
      <c r="F2253" s="95"/>
      <c r="G2253" s="103"/>
      <c r="H2253" s="8"/>
      <c r="I2253" s="8"/>
      <c r="J2253" s="54"/>
      <c r="K2253" s="69"/>
      <c r="L2253" s="65"/>
      <c r="M2253" s="65"/>
      <c r="N2253" s="83"/>
      <c r="O2253" s="125"/>
      <c r="P2253" s="83"/>
      <c r="Q2253" s="132"/>
      <c r="R2253" s="310"/>
      <c r="S2253" s="309"/>
      <c r="T2253" s="83"/>
      <c r="U2253" s="90"/>
      <c r="V2253" s="91"/>
      <c r="W2253" s="306"/>
      <c r="X2253" s="56"/>
      <c r="Y2253" s="72"/>
      <c r="Z2253" s="73" t="s">
        <v>20</v>
      </c>
      <c r="AA2253" s="74" t="s">
        <v>21</v>
      </c>
      <c r="AB2253" s="92">
        <v>0.85</v>
      </c>
      <c r="AC2253" s="87"/>
      <c r="AD2253" s="90"/>
      <c r="AE2253" s="90"/>
      <c r="AF2253" s="91"/>
      <c r="AG2253" s="45">
        <v>423.0</v>
      </c>
      <c r="AH2253" s="79"/>
      <c r="AI2253" s="80"/>
      <c r="AJ2253" s="80"/>
      <c r="AK2253" s="80"/>
      <c r="AL2253" s="14"/>
      <c r="AM2253" s="16" t="str">
        <f t="shared" si="10"/>
        <v>{s:'637286', v:423 , c:'放デイ１６・定超・未計画・開減１・評減・拘減・'},</v>
      </c>
      <c r="AN2253" s="16"/>
    </row>
    <row r="2254" ht="16.5" customHeight="1">
      <c r="A2254" s="29">
        <v>63.0</v>
      </c>
      <c r="B2254" s="30">
        <v>7287.0</v>
      </c>
      <c r="C2254" s="31">
        <v>2252.0</v>
      </c>
      <c r="D2254" s="32" t="s">
        <v>2448</v>
      </c>
      <c r="E2254" s="94"/>
      <c r="F2254" s="95"/>
      <c r="G2254" s="103"/>
      <c r="H2254" s="8"/>
      <c r="I2254" s="8"/>
      <c r="J2254" s="54"/>
      <c r="K2254" s="69"/>
      <c r="L2254" s="65"/>
      <c r="M2254" s="65"/>
      <c r="N2254" s="83"/>
      <c r="O2254" s="125"/>
      <c r="P2254" s="83"/>
      <c r="Q2254" s="132"/>
      <c r="R2254" s="310"/>
      <c r="S2254" s="309"/>
      <c r="T2254" s="83"/>
      <c r="U2254" s="90"/>
      <c r="V2254" s="91"/>
      <c r="W2254" s="305" t="s">
        <v>329</v>
      </c>
      <c r="X2254" s="83" t="s">
        <v>21</v>
      </c>
      <c r="Y2254" s="91" t="str">
        <f>$Y$295</f>
        <v/>
      </c>
      <c r="Z2254" s="77"/>
      <c r="AA2254" s="77"/>
      <c r="AB2254" s="72"/>
      <c r="AC2254" s="87"/>
      <c r="AD2254" s="90"/>
      <c r="AE2254" s="90"/>
      <c r="AF2254" s="91"/>
      <c r="AG2254" s="45">
        <v>605.0</v>
      </c>
      <c r="AH2254" s="79"/>
      <c r="AI2254" s="80"/>
      <c r="AJ2254" s="80"/>
      <c r="AK2254" s="80"/>
      <c r="AL2254" s="14"/>
      <c r="AM2254" s="16" t="str">
        <f t="shared" si="10"/>
        <v>{s:'637287', v:605 , c:'放デイ１６・定超・未計画・開減２・拘減・'},</v>
      </c>
      <c r="AN2254" s="16"/>
    </row>
    <row r="2255" ht="16.5" customHeight="1">
      <c r="A2255" s="29">
        <v>63.0</v>
      </c>
      <c r="B2255" s="30">
        <v>7288.0</v>
      </c>
      <c r="C2255" s="31">
        <v>2253.0</v>
      </c>
      <c r="D2255" s="32" t="s">
        <v>2449</v>
      </c>
      <c r="E2255" s="94"/>
      <c r="F2255" s="95"/>
      <c r="G2255" s="103"/>
      <c r="H2255" s="8"/>
      <c r="I2255" s="8"/>
      <c r="J2255" s="54"/>
      <c r="K2255" s="69"/>
      <c r="L2255" s="65"/>
      <c r="M2255" s="65"/>
      <c r="N2255" s="83"/>
      <c r="O2255" s="125"/>
      <c r="P2255" s="83"/>
      <c r="Q2255" s="132"/>
      <c r="R2255" s="310"/>
      <c r="S2255" s="309"/>
      <c r="T2255" s="83"/>
      <c r="U2255" s="90"/>
      <c r="V2255" s="91"/>
      <c r="W2255" s="306"/>
      <c r="X2255" s="56"/>
      <c r="Y2255" s="72"/>
      <c r="Z2255" s="73" t="s">
        <v>20</v>
      </c>
      <c r="AA2255" s="74" t="s">
        <v>21</v>
      </c>
      <c r="AB2255" s="92">
        <v>0.85</v>
      </c>
      <c r="AC2255" s="93"/>
      <c r="AD2255" s="77"/>
      <c r="AE2255" s="77"/>
      <c r="AF2255" s="72"/>
      <c r="AG2255" s="45">
        <v>514.0</v>
      </c>
      <c r="AH2255" s="79"/>
      <c r="AI2255" s="80"/>
      <c r="AJ2255" s="80"/>
      <c r="AK2255" s="80"/>
      <c r="AL2255" s="14"/>
      <c r="AM2255" s="16" t="str">
        <f t="shared" si="10"/>
        <v>{s:'637288', v:514 , c:'放デイ１６・定超・未計画・開減２・評減・拘減・'},</v>
      </c>
      <c r="AN2255" s="16"/>
    </row>
    <row r="2256" ht="16.5" customHeight="1">
      <c r="A2256" s="29">
        <v>63.0</v>
      </c>
      <c r="B2256" s="30">
        <v>7289.0</v>
      </c>
      <c r="C2256" s="31">
        <v>2254.0</v>
      </c>
      <c r="D2256" s="32" t="s">
        <v>2450</v>
      </c>
      <c r="E2256" s="94"/>
      <c r="F2256" s="95"/>
      <c r="G2256" s="103"/>
      <c r="H2256" s="8"/>
      <c r="I2256" s="8"/>
      <c r="J2256" s="54"/>
      <c r="K2256" s="69"/>
      <c r="L2256" s="65"/>
      <c r="M2256" s="65"/>
      <c r="N2256" s="83"/>
      <c r="O2256" s="125"/>
      <c r="P2256" s="83"/>
      <c r="Q2256" s="132"/>
      <c r="R2256" s="310"/>
      <c r="S2256" s="130" t="s">
        <v>27</v>
      </c>
      <c r="T2256" s="41"/>
      <c r="U2256" s="135"/>
      <c r="V2256" s="68"/>
      <c r="W2256" s="299"/>
      <c r="X2256" s="41"/>
      <c r="Y2256" s="42"/>
      <c r="Z2256" s="43"/>
      <c r="AA2256" s="43"/>
      <c r="AB2256" s="43"/>
      <c r="AC2256" s="288"/>
      <c r="AD2256" s="43"/>
      <c r="AE2256" s="43"/>
      <c r="AF2256" s="44"/>
      <c r="AG2256" s="45">
        <v>513.0</v>
      </c>
      <c r="AH2256" s="79"/>
      <c r="AI2256" s="80"/>
      <c r="AJ2256" s="80"/>
      <c r="AK2256" s="80"/>
      <c r="AL2256" s="14"/>
      <c r="AM2256" s="16" t="str">
        <f t="shared" si="10"/>
        <v>{s:'637289', v:513 , c:'放デイ１６・定超・未計画２・'},</v>
      </c>
      <c r="AN2256" s="16"/>
    </row>
    <row r="2257" ht="16.5" customHeight="1">
      <c r="A2257" s="29">
        <v>63.0</v>
      </c>
      <c r="B2257" s="30">
        <v>7290.0</v>
      </c>
      <c r="C2257" s="31">
        <v>2255.0</v>
      </c>
      <c r="D2257" s="32" t="s">
        <v>2451</v>
      </c>
      <c r="E2257" s="94"/>
      <c r="F2257" s="95"/>
      <c r="G2257" s="103"/>
      <c r="H2257" s="8"/>
      <c r="I2257" s="8"/>
      <c r="J2257" s="54"/>
      <c r="K2257" s="69"/>
      <c r="L2257" s="65"/>
      <c r="M2257" s="65"/>
      <c r="N2257" s="83"/>
      <c r="O2257" s="125"/>
      <c r="P2257" s="83"/>
      <c r="Q2257" s="132"/>
      <c r="R2257" s="310"/>
      <c r="S2257" s="87"/>
      <c r="T2257" s="83" t="s">
        <v>21</v>
      </c>
      <c r="U2257" s="90">
        <v>0.5</v>
      </c>
      <c r="V2257" s="91"/>
      <c r="W2257" s="303"/>
      <c r="X2257" s="56"/>
      <c r="Y2257" s="58"/>
      <c r="Z2257" s="59" t="s">
        <v>20</v>
      </c>
      <c r="AA2257" s="41" t="s">
        <v>21</v>
      </c>
      <c r="AB2257" s="60">
        <v>0.85</v>
      </c>
      <c r="AC2257" s="288"/>
      <c r="AD2257" s="43"/>
      <c r="AE2257" s="43"/>
      <c r="AF2257" s="44"/>
      <c r="AG2257" s="45">
        <v>436.0</v>
      </c>
      <c r="AH2257" s="79"/>
      <c r="AI2257" s="80"/>
      <c r="AJ2257" s="80"/>
      <c r="AK2257" s="80"/>
      <c r="AL2257" s="14"/>
      <c r="AM2257" s="16" t="str">
        <f t="shared" si="10"/>
        <v>{s:'637290', v:436 , c:'放デイ１６・定超・未計画２・評減・'},</v>
      </c>
      <c r="AN2257" s="16"/>
    </row>
    <row r="2258" ht="16.5" customHeight="1">
      <c r="A2258" s="29">
        <v>63.0</v>
      </c>
      <c r="B2258" s="30">
        <v>7291.0</v>
      </c>
      <c r="C2258" s="31">
        <v>2256.0</v>
      </c>
      <c r="D2258" s="32" t="s">
        <v>2452</v>
      </c>
      <c r="E2258" s="94"/>
      <c r="F2258" s="95"/>
      <c r="G2258" s="103"/>
      <c r="H2258" s="8"/>
      <c r="I2258" s="8"/>
      <c r="J2258" s="54"/>
      <c r="K2258" s="69"/>
      <c r="L2258" s="65"/>
      <c r="M2258" s="65"/>
      <c r="N2258" s="83"/>
      <c r="O2258" s="125"/>
      <c r="P2258" s="83"/>
      <c r="Q2258" s="132"/>
      <c r="R2258" s="310"/>
      <c r="S2258" s="87"/>
      <c r="T2258" s="83"/>
      <c r="U2258" s="90"/>
      <c r="V2258" s="91"/>
      <c r="W2258" s="305" t="s">
        <v>326</v>
      </c>
      <c r="X2258" s="41" t="s">
        <v>21</v>
      </c>
      <c r="Y2258" s="68" t="str">
        <f>$Y$293</f>
        <v/>
      </c>
      <c r="Z2258" s="88"/>
      <c r="AA2258" s="88"/>
      <c r="AB2258" s="88"/>
      <c r="AC2258" s="297"/>
      <c r="AD2258" s="88"/>
      <c r="AE2258" s="88"/>
      <c r="AF2258" s="89"/>
      <c r="AG2258" s="45">
        <v>359.0</v>
      </c>
      <c r="AH2258" s="79"/>
      <c r="AI2258" s="80"/>
      <c r="AJ2258" s="80"/>
      <c r="AK2258" s="80"/>
      <c r="AL2258" s="14"/>
      <c r="AM2258" s="16" t="str">
        <f t="shared" si="10"/>
        <v>{s:'637291', v:359 , c:'放デイ１６・定超・未計画２・開減１・'},</v>
      </c>
      <c r="AN2258" s="16"/>
    </row>
    <row r="2259" ht="16.5" customHeight="1">
      <c r="A2259" s="29">
        <v>63.0</v>
      </c>
      <c r="B2259" s="30">
        <v>7292.0</v>
      </c>
      <c r="C2259" s="31">
        <v>2257.0</v>
      </c>
      <c r="D2259" s="32" t="s">
        <v>2453</v>
      </c>
      <c r="E2259" s="94"/>
      <c r="F2259" s="95"/>
      <c r="G2259" s="103"/>
      <c r="H2259" s="8"/>
      <c r="I2259" s="8"/>
      <c r="J2259" s="54"/>
      <c r="K2259" s="69"/>
      <c r="L2259" s="65"/>
      <c r="M2259" s="65"/>
      <c r="N2259" s="83"/>
      <c r="O2259" s="125"/>
      <c r="P2259" s="83"/>
      <c r="Q2259" s="132"/>
      <c r="R2259" s="310"/>
      <c r="S2259" s="87"/>
      <c r="T2259" s="83"/>
      <c r="U2259" s="90"/>
      <c r="V2259" s="91"/>
      <c r="W2259" s="306"/>
      <c r="X2259" s="56"/>
      <c r="Y2259" s="72"/>
      <c r="Z2259" s="73" t="s">
        <v>20</v>
      </c>
      <c r="AA2259" s="74" t="s">
        <v>21</v>
      </c>
      <c r="AB2259" s="75">
        <v>0.85</v>
      </c>
      <c r="AC2259" s="288"/>
      <c r="AD2259" s="43"/>
      <c r="AE2259" s="43"/>
      <c r="AF2259" s="44"/>
      <c r="AG2259" s="45">
        <v>305.0</v>
      </c>
      <c r="AH2259" s="79"/>
      <c r="AI2259" s="80"/>
      <c r="AJ2259" s="80"/>
      <c r="AK2259" s="80"/>
      <c r="AL2259" s="14"/>
      <c r="AM2259" s="16" t="str">
        <f t="shared" si="10"/>
        <v>{s:'637292', v:305 , c:'放デイ１６・定超・未計画２・開減１・評減・'},</v>
      </c>
      <c r="AN2259" s="16"/>
    </row>
    <row r="2260" ht="16.5" customHeight="1">
      <c r="A2260" s="29">
        <v>63.0</v>
      </c>
      <c r="B2260" s="30">
        <v>7293.0</v>
      </c>
      <c r="C2260" s="31">
        <v>2258.0</v>
      </c>
      <c r="D2260" s="32" t="s">
        <v>2454</v>
      </c>
      <c r="E2260" s="94"/>
      <c r="F2260" s="95"/>
      <c r="G2260" s="103"/>
      <c r="H2260" s="8"/>
      <c r="I2260" s="8"/>
      <c r="J2260" s="54"/>
      <c r="K2260" s="69"/>
      <c r="L2260" s="65"/>
      <c r="M2260" s="65"/>
      <c r="N2260" s="83"/>
      <c r="O2260" s="125"/>
      <c r="P2260" s="83"/>
      <c r="Q2260" s="132"/>
      <c r="R2260" s="310"/>
      <c r="S2260" s="87"/>
      <c r="T2260" s="83"/>
      <c r="U2260" s="90"/>
      <c r="V2260" s="91"/>
      <c r="W2260" s="305" t="s">
        <v>329</v>
      </c>
      <c r="X2260" s="41" t="s">
        <v>21</v>
      </c>
      <c r="Y2260" s="68" t="str">
        <f>$Y$295</f>
        <v/>
      </c>
      <c r="Z2260" s="77"/>
      <c r="AA2260" s="77"/>
      <c r="AB2260" s="77"/>
      <c r="AC2260" s="292"/>
      <c r="AD2260" s="77"/>
      <c r="AE2260" s="77"/>
      <c r="AF2260" s="72"/>
      <c r="AG2260" s="45">
        <v>436.0</v>
      </c>
      <c r="AH2260" s="79"/>
      <c r="AI2260" s="80"/>
      <c r="AJ2260" s="80"/>
      <c r="AK2260" s="80"/>
      <c r="AL2260" s="14"/>
      <c r="AM2260" s="16" t="str">
        <f t="shared" si="10"/>
        <v>{s:'637293', v:436 , c:'放デイ１６・定超・未計画２・開減２・'},</v>
      </c>
      <c r="AN2260" s="16"/>
    </row>
    <row r="2261" ht="16.5" customHeight="1">
      <c r="A2261" s="29">
        <v>63.0</v>
      </c>
      <c r="B2261" s="30">
        <v>7294.0</v>
      </c>
      <c r="C2261" s="31">
        <v>2259.0</v>
      </c>
      <c r="D2261" s="32" t="s">
        <v>2455</v>
      </c>
      <c r="E2261" s="94"/>
      <c r="F2261" s="95"/>
      <c r="G2261" s="103"/>
      <c r="H2261" s="8"/>
      <c r="I2261" s="8"/>
      <c r="J2261" s="54"/>
      <c r="K2261" s="69"/>
      <c r="L2261" s="65"/>
      <c r="M2261" s="65"/>
      <c r="N2261" s="83"/>
      <c r="O2261" s="125"/>
      <c r="P2261" s="83"/>
      <c r="Q2261" s="132"/>
      <c r="R2261" s="310"/>
      <c r="S2261" s="87"/>
      <c r="T2261" s="83"/>
      <c r="U2261" s="90"/>
      <c r="V2261" s="91"/>
      <c r="W2261" s="306"/>
      <c r="X2261" s="56"/>
      <c r="Y2261" s="72"/>
      <c r="Z2261" s="73" t="s">
        <v>20</v>
      </c>
      <c r="AA2261" s="74" t="s">
        <v>21</v>
      </c>
      <c r="AB2261" s="75">
        <v>0.85</v>
      </c>
      <c r="AC2261" s="288"/>
      <c r="AD2261" s="43"/>
      <c r="AE2261" s="43"/>
      <c r="AF2261" s="44"/>
      <c r="AG2261" s="45">
        <v>371.0</v>
      </c>
      <c r="AH2261" s="79"/>
      <c r="AI2261" s="80"/>
      <c r="AJ2261" s="80"/>
      <c r="AK2261" s="80"/>
      <c r="AL2261" s="14"/>
      <c r="AM2261" s="16" t="str">
        <f t="shared" si="10"/>
        <v>{s:'637294', v:371 , c:'放デイ１６・定超・未計画２・開減２・評減・'},</v>
      </c>
      <c r="AN2261" s="16"/>
    </row>
    <row r="2262" ht="16.5" customHeight="1">
      <c r="A2262" s="29">
        <v>63.0</v>
      </c>
      <c r="B2262" s="30">
        <v>7295.0</v>
      </c>
      <c r="C2262" s="31">
        <v>2260.0</v>
      </c>
      <c r="D2262" s="32" t="s">
        <v>2456</v>
      </c>
      <c r="E2262" s="94"/>
      <c r="F2262" s="95"/>
      <c r="G2262" s="103"/>
      <c r="H2262" s="8"/>
      <c r="I2262" s="8"/>
      <c r="J2262" s="54"/>
      <c r="K2262" s="69"/>
      <c r="L2262" s="65"/>
      <c r="M2262" s="65"/>
      <c r="N2262" s="83"/>
      <c r="O2262" s="125"/>
      <c r="P2262" s="83"/>
      <c r="Q2262" s="132"/>
      <c r="R2262" s="310"/>
      <c r="S2262" s="309"/>
      <c r="T2262" s="83"/>
      <c r="U2262" s="90"/>
      <c r="V2262" s="91"/>
      <c r="W2262" s="299"/>
      <c r="X2262" s="41"/>
      <c r="Y2262" s="42"/>
      <c r="Z2262" s="43"/>
      <c r="AA2262" s="43"/>
      <c r="AB2262" s="44"/>
      <c r="AC2262" s="82" t="s">
        <v>30</v>
      </c>
      <c r="AD2262" s="83">
        <v>5.0</v>
      </c>
      <c r="AE2262" s="83"/>
      <c r="AF2262" s="84" t="s">
        <v>31</v>
      </c>
      <c r="AG2262" s="45">
        <v>508.0</v>
      </c>
      <c r="AH2262" s="79"/>
      <c r="AI2262" s="80"/>
      <c r="AJ2262" s="80"/>
      <c r="AK2262" s="80"/>
      <c r="AL2262" s="14"/>
      <c r="AM2262" s="16" t="str">
        <f t="shared" si="10"/>
        <v>{s:'637295', v:508 , c:'放デイ１６・定超・未計画２・拘減・'},</v>
      </c>
      <c r="AN2262" s="16"/>
    </row>
    <row r="2263" ht="16.5" customHeight="1">
      <c r="A2263" s="29">
        <v>63.0</v>
      </c>
      <c r="B2263" s="30">
        <v>7296.0</v>
      </c>
      <c r="C2263" s="31">
        <v>2261.0</v>
      </c>
      <c r="D2263" s="32" t="s">
        <v>2457</v>
      </c>
      <c r="E2263" s="94"/>
      <c r="F2263" s="95"/>
      <c r="G2263" s="103"/>
      <c r="H2263" s="8"/>
      <c r="I2263" s="8"/>
      <c r="J2263" s="54"/>
      <c r="K2263" s="69"/>
      <c r="L2263" s="65"/>
      <c r="M2263" s="65"/>
      <c r="N2263" s="83"/>
      <c r="O2263" s="125"/>
      <c r="P2263" s="83"/>
      <c r="Q2263" s="132"/>
      <c r="R2263" s="310"/>
      <c r="S2263" s="309"/>
      <c r="T2263" s="83"/>
      <c r="U2263" s="90"/>
      <c r="V2263" s="91"/>
      <c r="W2263" s="303"/>
      <c r="X2263" s="56"/>
      <c r="Y2263" s="58"/>
      <c r="Z2263" s="59" t="s">
        <v>20</v>
      </c>
      <c r="AA2263" s="41" t="s">
        <v>21</v>
      </c>
      <c r="AB2263" s="86">
        <v>0.85</v>
      </c>
      <c r="AC2263" s="87"/>
      <c r="AD2263" s="83"/>
      <c r="AE2263" s="83"/>
      <c r="AF2263" s="84"/>
      <c r="AG2263" s="45">
        <v>431.0</v>
      </c>
      <c r="AH2263" s="79"/>
      <c r="AI2263" s="80"/>
      <c r="AJ2263" s="80"/>
      <c r="AK2263" s="80"/>
      <c r="AL2263" s="14"/>
      <c r="AM2263" s="16" t="str">
        <f t="shared" si="10"/>
        <v>{s:'637296', v:431 , c:'放デイ１６・定超・未計画２・評減・拘減・'},</v>
      </c>
      <c r="AN2263" s="16"/>
    </row>
    <row r="2264" ht="16.5" customHeight="1">
      <c r="A2264" s="29">
        <v>63.0</v>
      </c>
      <c r="B2264" s="30">
        <v>7297.0</v>
      </c>
      <c r="C2264" s="31">
        <v>2262.0</v>
      </c>
      <c r="D2264" s="32" t="s">
        <v>2458</v>
      </c>
      <c r="E2264" s="94"/>
      <c r="F2264" s="95"/>
      <c r="G2264" s="103"/>
      <c r="H2264" s="8"/>
      <c r="I2264" s="8"/>
      <c r="J2264" s="54"/>
      <c r="K2264" s="69"/>
      <c r="L2264" s="65"/>
      <c r="M2264" s="65"/>
      <c r="N2264" s="83"/>
      <c r="O2264" s="125"/>
      <c r="P2264" s="83"/>
      <c r="Q2264" s="132"/>
      <c r="R2264" s="310"/>
      <c r="S2264" s="309"/>
      <c r="T2264" s="83"/>
      <c r="U2264" s="90"/>
      <c r="V2264" s="91"/>
      <c r="W2264" s="305" t="s">
        <v>326</v>
      </c>
      <c r="X2264" s="83" t="s">
        <v>21</v>
      </c>
      <c r="Y2264" s="91" t="str">
        <f>$Y$293</f>
        <v/>
      </c>
      <c r="Z2264" s="88"/>
      <c r="AA2264" s="88"/>
      <c r="AB2264" s="89"/>
      <c r="AC2264" s="87"/>
      <c r="AD2264" s="90"/>
      <c r="AE2264" s="90"/>
      <c r="AF2264" s="91"/>
      <c r="AG2264" s="45">
        <v>354.0</v>
      </c>
      <c r="AH2264" s="79"/>
      <c r="AI2264" s="80"/>
      <c r="AJ2264" s="80"/>
      <c r="AK2264" s="80"/>
      <c r="AL2264" s="14"/>
      <c r="AM2264" s="16" t="str">
        <f t="shared" si="10"/>
        <v>{s:'637297', v:354 , c:'放デイ１６・定超・未計画２・開減１・拘減・'},</v>
      </c>
      <c r="AN2264" s="16"/>
    </row>
    <row r="2265" ht="16.5" customHeight="1">
      <c r="A2265" s="29">
        <v>63.0</v>
      </c>
      <c r="B2265" s="30">
        <v>7298.0</v>
      </c>
      <c r="C2265" s="31">
        <v>2263.0</v>
      </c>
      <c r="D2265" s="32" t="s">
        <v>2459</v>
      </c>
      <c r="E2265" s="94"/>
      <c r="F2265" s="95"/>
      <c r="G2265" s="103"/>
      <c r="H2265" s="8"/>
      <c r="I2265" s="8"/>
      <c r="J2265" s="54"/>
      <c r="K2265" s="69"/>
      <c r="L2265" s="65"/>
      <c r="M2265" s="65"/>
      <c r="N2265" s="83"/>
      <c r="O2265" s="125"/>
      <c r="P2265" s="83"/>
      <c r="Q2265" s="132"/>
      <c r="R2265" s="310"/>
      <c r="S2265" s="309"/>
      <c r="T2265" s="83"/>
      <c r="U2265" s="90"/>
      <c r="V2265" s="91"/>
      <c r="W2265" s="306"/>
      <c r="X2265" s="56"/>
      <c r="Y2265" s="72"/>
      <c r="Z2265" s="73" t="s">
        <v>20</v>
      </c>
      <c r="AA2265" s="74" t="s">
        <v>21</v>
      </c>
      <c r="AB2265" s="92">
        <v>0.85</v>
      </c>
      <c r="AC2265" s="87"/>
      <c r="AD2265" s="90"/>
      <c r="AE2265" s="90"/>
      <c r="AF2265" s="91"/>
      <c r="AG2265" s="45">
        <v>300.0</v>
      </c>
      <c r="AH2265" s="79"/>
      <c r="AI2265" s="80"/>
      <c r="AJ2265" s="80"/>
      <c r="AK2265" s="80"/>
      <c r="AL2265" s="14"/>
      <c r="AM2265" s="16" t="str">
        <f t="shared" si="10"/>
        <v>{s:'637298', v:300 , c:'放デイ１６・定超・未計画２・開減１・評減・拘減・'},</v>
      </c>
      <c r="AN2265" s="16"/>
    </row>
    <row r="2266" ht="16.5" customHeight="1">
      <c r="A2266" s="29">
        <v>63.0</v>
      </c>
      <c r="B2266" s="30">
        <v>7299.0</v>
      </c>
      <c r="C2266" s="31">
        <v>2264.0</v>
      </c>
      <c r="D2266" s="32" t="s">
        <v>2460</v>
      </c>
      <c r="E2266" s="94"/>
      <c r="F2266" s="95"/>
      <c r="G2266" s="103"/>
      <c r="H2266" s="8"/>
      <c r="I2266" s="8"/>
      <c r="J2266" s="54"/>
      <c r="K2266" s="69"/>
      <c r="L2266" s="65"/>
      <c r="M2266" s="65"/>
      <c r="N2266" s="83"/>
      <c r="O2266" s="125"/>
      <c r="P2266" s="83"/>
      <c r="Q2266" s="132"/>
      <c r="R2266" s="310"/>
      <c r="S2266" s="309"/>
      <c r="T2266" s="83"/>
      <c r="U2266" s="90"/>
      <c r="V2266" s="91"/>
      <c r="W2266" s="305" t="s">
        <v>329</v>
      </c>
      <c r="X2266" s="83" t="s">
        <v>21</v>
      </c>
      <c r="Y2266" s="91" t="str">
        <f>$Y$295</f>
        <v/>
      </c>
      <c r="Z2266" s="77"/>
      <c r="AA2266" s="77"/>
      <c r="AB2266" s="72"/>
      <c r="AC2266" s="87"/>
      <c r="AD2266" s="90"/>
      <c r="AE2266" s="90"/>
      <c r="AF2266" s="91"/>
      <c r="AG2266" s="45">
        <v>431.0</v>
      </c>
      <c r="AH2266" s="79"/>
      <c r="AI2266" s="80"/>
      <c r="AJ2266" s="80"/>
      <c r="AK2266" s="80"/>
      <c r="AL2266" s="14"/>
      <c r="AM2266" s="16" t="str">
        <f t="shared" si="10"/>
        <v>{s:'637299', v:431 , c:'放デイ１６・定超・未計画２・開減２・拘減・'},</v>
      </c>
      <c r="AN2266" s="16"/>
    </row>
    <row r="2267" ht="16.5" customHeight="1">
      <c r="A2267" s="29">
        <v>63.0</v>
      </c>
      <c r="B2267" s="30">
        <v>7300.0</v>
      </c>
      <c r="C2267" s="31">
        <v>2265.0</v>
      </c>
      <c r="D2267" s="32" t="s">
        <v>2461</v>
      </c>
      <c r="E2267" s="94"/>
      <c r="F2267" s="95"/>
      <c r="G2267" s="103"/>
      <c r="H2267" s="8"/>
      <c r="I2267" s="8"/>
      <c r="J2267" s="54"/>
      <c r="K2267" s="69"/>
      <c r="L2267" s="65"/>
      <c r="M2267" s="65"/>
      <c r="N2267" s="83"/>
      <c r="O2267" s="125"/>
      <c r="P2267" s="83"/>
      <c r="Q2267" s="132"/>
      <c r="R2267" s="316"/>
      <c r="S2267" s="311"/>
      <c r="T2267" s="56"/>
      <c r="U2267" s="77"/>
      <c r="V2267" s="72"/>
      <c r="W2267" s="306"/>
      <c r="X2267" s="56"/>
      <c r="Y2267" s="72"/>
      <c r="Z2267" s="73" t="s">
        <v>20</v>
      </c>
      <c r="AA2267" s="74" t="s">
        <v>21</v>
      </c>
      <c r="AB2267" s="92">
        <v>0.85</v>
      </c>
      <c r="AC2267" s="93"/>
      <c r="AD2267" s="77"/>
      <c r="AE2267" s="77"/>
      <c r="AF2267" s="72"/>
      <c r="AG2267" s="45">
        <v>366.0</v>
      </c>
      <c r="AH2267" s="79"/>
      <c r="AI2267" s="80"/>
      <c r="AJ2267" s="80"/>
      <c r="AK2267" s="80"/>
      <c r="AL2267" s="14"/>
      <c r="AM2267" s="16" t="str">
        <f t="shared" si="10"/>
        <v>{s:'637300', v:366 , c:'放デイ１６・定超・未計画２・開減２・評減・拘減・'},</v>
      </c>
      <c r="AN2267" s="16"/>
    </row>
    <row r="2268" ht="16.5" customHeight="1">
      <c r="A2268" s="29">
        <v>63.0</v>
      </c>
      <c r="B2268" s="30">
        <v>8461.0</v>
      </c>
      <c r="C2268" s="31">
        <v>2266.0</v>
      </c>
      <c r="D2268" s="32" t="s">
        <v>2462</v>
      </c>
      <c r="E2268" s="94"/>
      <c r="F2268" s="95"/>
      <c r="G2268" s="82" t="s">
        <v>799</v>
      </c>
      <c r="H2268" s="152"/>
      <c r="I2268" s="152"/>
      <c r="J2268" s="153"/>
      <c r="K2268" s="94"/>
      <c r="L2268" s="8"/>
      <c r="M2268" s="53"/>
      <c r="N2268" s="8"/>
      <c r="O2268" s="52"/>
      <c r="P2268" s="8"/>
      <c r="Q2268" s="54"/>
      <c r="R2268" s="332"/>
      <c r="S2268" s="332"/>
      <c r="T2268" s="7"/>
      <c r="U2268" s="7"/>
      <c r="V2268" s="7"/>
      <c r="W2268" s="299"/>
      <c r="X2268" s="41"/>
      <c r="Y2268" s="42"/>
      <c r="Z2268" s="43"/>
      <c r="AA2268" s="43"/>
      <c r="AB2268" s="43"/>
      <c r="AC2268" s="288"/>
      <c r="AD2268" s="43"/>
      <c r="AE2268" s="43"/>
      <c r="AF2268" s="44"/>
      <c r="AG2268" s="45">
        <v>901.0</v>
      </c>
      <c r="AH2268" s="79"/>
      <c r="AI2268" s="80"/>
      <c r="AJ2268" s="80"/>
      <c r="AK2268" s="80"/>
      <c r="AL2268" s="14"/>
      <c r="AM2268" s="16" t="str">
        <f t="shared" si="10"/>
        <v>{s:'638461', v:901 , c:'放デイ１７・定超・'},</v>
      </c>
      <c r="AN2268" s="16"/>
    </row>
    <row r="2269" ht="16.5" customHeight="1">
      <c r="A2269" s="29">
        <v>63.0</v>
      </c>
      <c r="B2269" s="30">
        <v>7301.0</v>
      </c>
      <c r="C2269" s="31">
        <v>2267.0</v>
      </c>
      <c r="D2269" s="32" t="s">
        <v>2463</v>
      </c>
      <c r="E2269" s="94"/>
      <c r="F2269" s="95"/>
      <c r="G2269" s="87"/>
      <c r="H2269" s="50" t="str">
        <f>'30放課後等デイ(基本１)'!G2279</f>
        <v/>
      </c>
      <c r="I2269" s="8" t="s">
        <v>9</v>
      </c>
      <c r="J2269" s="95"/>
      <c r="K2269" s="94"/>
      <c r="L2269" s="8"/>
      <c r="M2269" s="53"/>
      <c r="N2269" s="8"/>
      <c r="O2269" s="52"/>
      <c r="P2269" s="8"/>
      <c r="Q2269" s="54"/>
      <c r="R2269" s="333"/>
      <c r="S2269" s="333"/>
      <c r="T2269" s="8"/>
      <c r="U2269" s="8"/>
      <c r="V2269" s="8"/>
      <c r="W2269" s="303"/>
      <c r="X2269" s="56"/>
      <c r="Y2269" s="58"/>
      <c r="Z2269" s="59" t="s">
        <v>20</v>
      </c>
      <c r="AA2269" s="41" t="s">
        <v>21</v>
      </c>
      <c r="AB2269" s="60">
        <v>0.85</v>
      </c>
      <c r="AC2269" s="288"/>
      <c r="AD2269" s="43"/>
      <c r="AE2269" s="43"/>
      <c r="AF2269" s="44"/>
      <c r="AG2269" s="45">
        <v>766.0</v>
      </c>
      <c r="AH2269" s="79"/>
      <c r="AI2269" s="80"/>
      <c r="AJ2269" s="80"/>
      <c r="AK2269" s="80"/>
      <c r="AL2269" s="14"/>
      <c r="AM2269" s="16" t="str">
        <f t="shared" si="10"/>
        <v>{s:'637301', v:766 , c:'放デイ１７・定超・評減・'},</v>
      </c>
      <c r="AN2269" s="16"/>
    </row>
    <row r="2270" ht="16.5" customHeight="1">
      <c r="A2270" s="29">
        <v>63.0</v>
      </c>
      <c r="B2270" s="30">
        <v>8462.0</v>
      </c>
      <c r="C2270" s="31">
        <v>2268.0</v>
      </c>
      <c r="D2270" s="32" t="s">
        <v>2464</v>
      </c>
      <c r="E2270" s="94"/>
      <c r="F2270" s="95"/>
      <c r="G2270" s="87"/>
      <c r="H2270" s="140"/>
      <c r="I2270" s="140"/>
      <c r="J2270" s="95"/>
      <c r="K2270" s="94"/>
      <c r="L2270" s="8"/>
      <c r="M2270" s="53"/>
      <c r="N2270" s="14"/>
      <c r="O2270" s="127"/>
      <c r="P2270" s="14"/>
      <c r="Q2270" s="144"/>
      <c r="R2270" s="334"/>
      <c r="S2270" s="334"/>
      <c r="T2270" s="8"/>
      <c r="U2270" s="8"/>
      <c r="V2270" s="8"/>
      <c r="W2270" s="305" t="s">
        <v>326</v>
      </c>
      <c r="X2270" s="41" t="s">
        <v>21</v>
      </c>
      <c r="Y2270" s="68" t="str">
        <f>$Y$293</f>
        <v/>
      </c>
      <c r="Z2270" s="88"/>
      <c r="AA2270" s="88"/>
      <c r="AB2270" s="88"/>
      <c r="AC2270" s="297"/>
      <c r="AD2270" s="88"/>
      <c r="AE2270" s="88"/>
      <c r="AF2270" s="89"/>
      <c r="AG2270" s="45">
        <v>631.0</v>
      </c>
      <c r="AH2270" s="79"/>
      <c r="AI2270" s="80"/>
      <c r="AJ2270" s="80"/>
      <c r="AK2270" s="80"/>
      <c r="AL2270" s="14"/>
      <c r="AM2270" s="16" t="str">
        <f t="shared" si="10"/>
        <v>{s:'638462', v:631 , c:'放デイ１７・定超・開減１・'},</v>
      </c>
      <c r="AN2270" s="16"/>
    </row>
    <row r="2271" ht="16.5" customHeight="1">
      <c r="A2271" s="29">
        <v>63.0</v>
      </c>
      <c r="B2271" s="30">
        <v>7302.0</v>
      </c>
      <c r="C2271" s="31">
        <v>2269.0</v>
      </c>
      <c r="D2271" s="32" t="s">
        <v>2465</v>
      </c>
      <c r="E2271" s="94"/>
      <c r="F2271" s="95"/>
      <c r="G2271" s="94"/>
      <c r="H2271" s="140"/>
      <c r="I2271" s="140"/>
      <c r="J2271" s="95"/>
      <c r="K2271" s="94"/>
      <c r="L2271" s="8"/>
      <c r="M2271" s="53"/>
      <c r="N2271" s="14"/>
      <c r="O2271" s="127"/>
      <c r="P2271" s="14"/>
      <c r="Q2271" s="144"/>
      <c r="R2271" s="334"/>
      <c r="S2271" s="334"/>
      <c r="T2271" s="8"/>
      <c r="U2271" s="8"/>
      <c r="V2271" s="8"/>
      <c r="W2271" s="306"/>
      <c r="X2271" s="56"/>
      <c r="Y2271" s="72"/>
      <c r="Z2271" s="73" t="s">
        <v>20</v>
      </c>
      <c r="AA2271" s="74" t="s">
        <v>21</v>
      </c>
      <c r="AB2271" s="75">
        <v>0.85</v>
      </c>
      <c r="AC2271" s="288"/>
      <c r="AD2271" s="43"/>
      <c r="AE2271" s="43"/>
      <c r="AF2271" s="44"/>
      <c r="AG2271" s="45">
        <v>536.0</v>
      </c>
      <c r="AH2271" s="79"/>
      <c r="AI2271" s="80"/>
      <c r="AJ2271" s="80"/>
      <c r="AK2271" s="80"/>
      <c r="AL2271" s="14"/>
      <c r="AM2271" s="16" t="str">
        <f t="shared" si="10"/>
        <v>{s:'637302', v:536 , c:'放デイ１７・定超・開減１・評減・'},</v>
      </c>
      <c r="AN2271" s="16"/>
    </row>
    <row r="2272" ht="16.5" customHeight="1">
      <c r="A2272" s="29">
        <v>63.0</v>
      </c>
      <c r="B2272" s="30">
        <v>8463.0</v>
      </c>
      <c r="C2272" s="31">
        <v>2270.0</v>
      </c>
      <c r="D2272" s="32" t="s">
        <v>2466</v>
      </c>
      <c r="E2272" s="94"/>
      <c r="F2272" s="95"/>
      <c r="G2272" s="94"/>
      <c r="H2272" s="140"/>
      <c r="I2272" s="140"/>
      <c r="J2272" s="95"/>
      <c r="K2272" s="94"/>
      <c r="L2272" s="8"/>
      <c r="M2272" s="53"/>
      <c r="N2272" s="14"/>
      <c r="O2272" s="127"/>
      <c r="P2272" s="14"/>
      <c r="Q2272" s="144"/>
      <c r="R2272" s="334"/>
      <c r="S2272" s="334"/>
      <c r="T2272" s="8"/>
      <c r="U2272" s="8"/>
      <c r="V2272" s="54"/>
      <c r="W2272" s="305" t="s">
        <v>329</v>
      </c>
      <c r="X2272" s="41" t="s">
        <v>21</v>
      </c>
      <c r="Y2272" s="68" t="str">
        <f>$Y$295</f>
        <v/>
      </c>
      <c r="Z2272" s="77"/>
      <c r="AA2272" s="77"/>
      <c r="AB2272" s="77"/>
      <c r="AC2272" s="292"/>
      <c r="AD2272" s="77"/>
      <c r="AE2272" s="77"/>
      <c r="AF2272" s="72"/>
      <c r="AG2272" s="45">
        <v>766.0</v>
      </c>
      <c r="AH2272" s="79"/>
      <c r="AI2272" s="80"/>
      <c r="AJ2272" s="80"/>
      <c r="AK2272" s="80"/>
      <c r="AL2272" s="14"/>
      <c r="AM2272" s="16" t="str">
        <f t="shared" si="10"/>
        <v>{s:'638463', v:766 , c:'放デイ１７・定超・開減２・'},</v>
      </c>
      <c r="AN2272" s="16"/>
    </row>
    <row r="2273" ht="16.5" customHeight="1">
      <c r="A2273" s="29">
        <v>63.0</v>
      </c>
      <c r="B2273" s="30">
        <v>7303.0</v>
      </c>
      <c r="C2273" s="31">
        <v>2271.0</v>
      </c>
      <c r="D2273" s="32" t="s">
        <v>2467</v>
      </c>
      <c r="E2273" s="94"/>
      <c r="F2273" s="95"/>
      <c r="G2273" s="94"/>
      <c r="H2273" s="140"/>
      <c r="I2273" s="140"/>
      <c r="J2273" s="95"/>
      <c r="K2273" s="94"/>
      <c r="L2273" s="8"/>
      <c r="M2273" s="53"/>
      <c r="N2273" s="14"/>
      <c r="O2273" s="127"/>
      <c r="P2273" s="14"/>
      <c r="Q2273" s="144"/>
      <c r="R2273" s="334"/>
      <c r="S2273" s="334"/>
      <c r="T2273" s="8"/>
      <c r="U2273" s="8"/>
      <c r="V2273" s="54"/>
      <c r="W2273" s="306"/>
      <c r="X2273" s="56"/>
      <c r="Y2273" s="72"/>
      <c r="Z2273" s="73" t="s">
        <v>20</v>
      </c>
      <c r="AA2273" s="74" t="s">
        <v>21</v>
      </c>
      <c r="AB2273" s="75">
        <v>0.85</v>
      </c>
      <c r="AC2273" s="288"/>
      <c r="AD2273" s="43"/>
      <c r="AE2273" s="43"/>
      <c r="AF2273" s="44"/>
      <c r="AG2273" s="45">
        <v>651.0</v>
      </c>
      <c r="AH2273" s="79"/>
      <c r="AI2273" s="80"/>
      <c r="AJ2273" s="80"/>
      <c r="AK2273" s="80"/>
      <c r="AL2273" s="14"/>
      <c r="AM2273" s="16" t="str">
        <f t="shared" si="10"/>
        <v>{s:'637303', v:651 , c:'放デイ１７・定超・開減２・評減・'},</v>
      </c>
      <c r="AN2273" s="16"/>
    </row>
    <row r="2274" ht="16.5" customHeight="1">
      <c r="A2274" s="29">
        <v>63.0</v>
      </c>
      <c r="B2274" s="30">
        <v>7304.0</v>
      </c>
      <c r="C2274" s="31">
        <v>2272.0</v>
      </c>
      <c r="D2274" s="32" t="s">
        <v>2468</v>
      </c>
      <c r="E2274" s="94"/>
      <c r="F2274" s="95"/>
      <c r="G2274" s="94"/>
      <c r="H2274" s="140"/>
      <c r="I2274" s="140"/>
      <c r="J2274" s="95"/>
      <c r="K2274" s="94"/>
      <c r="L2274" s="8"/>
      <c r="M2274" s="53"/>
      <c r="N2274" s="14"/>
      <c r="O2274" s="127"/>
      <c r="P2274" s="14"/>
      <c r="Q2274" s="144"/>
      <c r="R2274" s="334"/>
      <c r="S2274" s="334"/>
      <c r="T2274" s="8"/>
      <c r="U2274" s="8"/>
      <c r="V2274" s="54"/>
      <c r="W2274" s="299"/>
      <c r="X2274" s="41"/>
      <c r="Y2274" s="42"/>
      <c r="Z2274" s="43"/>
      <c r="AA2274" s="43"/>
      <c r="AB2274" s="44"/>
      <c r="AC2274" s="82" t="s">
        <v>30</v>
      </c>
      <c r="AD2274" s="83">
        <v>5.0</v>
      </c>
      <c r="AE2274" s="83"/>
      <c r="AF2274" s="84" t="s">
        <v>31</v>
      </c>
      <c r="AG2274" s="45">
        <v>896.0</v>
      </c>
      <c r="AH2274" s="79"/>
      <c r="AI2274" s="80"/>
      <c r="AJ2274" s="80"/>
      <c r="AK2274" s="80"/>
      <c r="AL2274" s="14"/>
      <c r="AM2274" s="16" t="str">
        <f t="shared" si="10"/>
        <v>{s:'637304', v:896 , c:'放デイ１７・定超・拘減・'},</v>
      </c>
      <c r="AN2274" s="16"/>
    </row>
    <row r="2275" ht="16.5" customHeight="1">
      <c r="A2275" s="29">
        <v>63.0</v>
      </c>
      <c r="B2275" s="30">
        <v>7305.0</v>
      </c>
      <c r="C2275" s="31">
        <v>2273.0</v>
      </c>
      <c r="D2275" s="32" t="s">
        <v>2469</v>
      </c>
      <c r="E2275" s="94"/>
      <c r="F2275" s="95"/>
      <c r="G2275" s="94"/>
      <c r="H2275" s="140"/>
      <c r="I2275" s="140"/>
      <c r="J2275" s="95"/>
      <c r="K2275" s="94"/>
      <c r="L2275" s="8"/>
      <c r="M2275" s="53"/>
      <c r="N2275" s="14"/>
      <c r="O2275" s="127"/>
      <c r="P2275" s="14"/>
      <c r="Q2275" s="144"/>
      <c r="R2275" s="334"/>
      <c r="S2275" s="334"/>
      <c r="T2275" s="8"/>
      <c r="U2275" s="8"/>
      <c r="V2275" s="8"/>
      <c r="W2275" s="303"/>
      <c r="X2275" s="56"/>
      <c r="Y2275" s="58"/>
      <c r="Z2275" s="59" t="s">
        <v>20</v>
      </c>
      <c r="AA2275" s="41" t="s">
        <v>21</v>
      </c>
      <c r="AB2275" s="86">
        <v>0.85</v>
      </c>
      <c r="AC2275" s="87"/>
      <c r="AD2275" s="83"/>
      <c r="AE2275" s="83"/>
      <c r="AF2275" s="84"/>
      <c r="AG2275" s="45">
        <v>761.0</v>
      </c>
      <c r="AH2275" s="79"/>
      <c r="AI2275" s="80"/>
      <c r="AJ2275" s="80"/>
      <c r="AK2275" s="80"/>
      <c r="AL2275" s="14"/>
      <c r="AM2275" s="16" t="str">
        <f t="shared" si="10"/>
        <v>{s:'637305', v:761 , c:'放デイ１７・定超・評減・拘減・'},</v>
      </c>
      <c r="AN2275" s="16"/>
    </row>
    <row r="2276" ht="16.5" customHeight="1">
      <c r="A2276" s="29">
        <v>63.0</v>
      </c>
      <c r="B2276" s="30">
        <v>7306.0</v>
      </c>
      <c r="C2276" s="31">
        <v>2274.0</v>
      </c>
      <c r="D2276" s="32" t="s">
        <v>2470</v>
      </c>
      <c r="E2276" s="94"/>
      <c r="F2276" s="95"/>
      <c r="G2276" s="94"/>
      <c r="H2276" s="140"/>
      <c r="I2276" s="140"/>
      <c r="J2276" s="95"/>
      <c r="K2276" s="94"/>
      <c r="L2276" s="8"/>
      <c r="M2276" s="53"/>
      <c r="N2276" s="14"/>
      <c r="O2276" s="127"/>
      <c r="P2276" s="14"/>
      <c r="Q2276" s="144"/>
      <c r="R2276" s="334"/>
      <c r="S2276" s="334"/>
      <c r="T2276" s="8"/>
      <c r="U2276" s="8"/>
      <c r="V2276" s="8"/>
      <c r="W2276" s="305" t="s">
        <v>326</v>
      </c>
      <c r="X2276" s="83" t="s">
        <v>21</v>
      </c>
      <c r="Y2276" s="91" t="str">
        <f>$Y$293</f>
        <v/>
      </c>
      <c r="Z2276" s="88"/>
      <c r="AA2276" s="88"/>
      <c r="AB2276" s="89"/>
      <c r="AC2276" s="87"/>
      <c r="AD2276" s="90"/>
      <c r="AE2276" s="90"/>
      <c r="AF2276" s="91"/>
      <c r="AG2276" s="45">
        <v>626.0</v>
      </c>
      <c r="AH2276" s="79"/>
      <c r="AI2276" s="80"/>
      <c r="AJ2276" s="80"/>
      <c r="AK2276" s="80"/>
      <c r="AL2276" s="14"/>
      <c r="AM2276" s="16" t="str">
        <f t="shared" si="10"/>
        <v>{s:'637306', v:626 , c:'放デイ１７・定超・開減１・拘減・'},</v>
      </c>
      <c r="AN2276" s="16"/>
    </row>
    <row r="2277" ht="16.5" customHeight="1">
      <c r="A2277" s="29">
        <v>63.0</v>
      </c>
      <c r="B2277" s="30">
        <v>7307.0</v>
      </c>
      <c r="C2277" s="31">
        <v>2275.0</v>
      </c>
      <c r="D2277" s="32" t="s">
        <v>2471</v>
      </c>
      <c r="E2277" s="94"/>
      <c r="F2277" s="95"/>
      <c r="G2277" s="94"/>
      <c r="H2277" s="140"/>
      <c r="I2277" s="140"/>
      <c r="J2277" s="95"/>
      <c r="K2277" s="94"/>
      <c r="L2277" s="8"/>
      <c r="M2277" s="53"/>
      <c r="N2277" s="14"/>
      <c r="O2277" s="127"/>
      <c r="P2277" s="14"/>
      <c r="Q2277" s="144"/>
      <c r="R2277" s="334"/>
      <c r="S2277" s="334"/>
      <c r="T2277" s="8"/>
      <c r="U2277" s="8"/>
      <c r="V2277" s="8"/>
      <c r="W2277" s="306"/>
      <c r="X2277" s="56"/>
      <c r="Y2277" s="72"/>
      <c r="Z2277" s="73" t="s">
        <v>20</v>
      </c>
      <c r="AA2277" s="74" t="s">
        <v>21</v>
      </c>
      <c r="AB2277" s="92">
        <v>0.85</v>
      </c>
      <c r="AC2277" s="87"/>
      <c r="AD2277" s="90"/>
      <c r="AE2277" s="90"/>
      <c r="AF2277" s="91"/>
      <c r="AG2277" s="45">
        <v>531.0</v>
      </c>
      <c r="AH2277" s="79"/>
      <c r="AI2277" s="80"/>
      <c r="AJ2277" s="80"/>
      <c r="AK2277" s="80"/>
      <c r="AL2277" s="14"/>
      <c r="AM2277" s="16" t="str">
        <f t="shared" si="10"/>
        <v>{s:'637307', v:531 , c:'放デイ１７・定超・開減１・評減・拘減・'},</v>
      </c>
      <c r="AN2277" s="16"/>
    </row>
    <row r="2278" ht="16.5" customHeight="1">
      <c r="A2278" s="29">
        <v>63.0</v>
      </c>
      <c r="B2278" s="30">
        <v>7308.0</v>
      </c>
      <c r="C2278" s="31">
        <v>2276.0</v>
      </c>
      <c r="D2278" s="32" t="s">
        <v>2472</v>
      </c>
      <c r="E2278" s="94"/>
      <c r="F2278" s="95"/>
      <c r="G2278" s="94"/>
      <c r="H2278" s="140"/>
      <c r="I2278" s="140"/>
      <c r="J2278" s="95"/>
      <c r="K2278" s="94"/>
      <c r="L2278" s="8"/>
      <c r="M2278" s="53"/>
      <c r="N2278" s="14"/>
      <c r="O2278" s="127"/>
      <c r="P2278" s="14"/>
      <c r="Q2278" s="144"/>
      <c r="R2278" s="334"/>
      <c r="S2278" s="334"/>
      <c r="T2278" s="8"/>
      <c r="U2278" s="8"/>
      <c r="V2278" s="8"/>
      <c r="W2278" s="305" t="s">
        <v>329</v>
      </c>
      <c r="X2278" s="83" t="s">
        <v>21</v>
      </c>
      <c r="Y2278" s="91" t="str">
        <f>$Y$295</f>
        <v/>
      </c>
      <c r="Z2278" s="77"/>
      <c r="AA2278" s="77"/>
      <c r="AB2278" s="72"/>
      <c r="AC2278" s="87"/>
      <c r="AD2278" s="90"/>
      <c r="AE2278" s="90"/>
      <c r="AF2278" s="91"/>
      <c r="AG2278" s="45">
        <v>761.0</v>
      </c>
      <c r="AH2278" s="79"/>
      <c r="AI2278" s="80"/>
      <c r="AJ2278" s="80"/>
      <c r="AK2278" s="80"/>
      <c r="AL2278" s="14"/>
      <c r="AM2278" s="16" t="str">
        <f t="shared" si="10"/>
        <v>{s:'637308', v:761 , c:'放デイ１７・定超・開減２・拘減・'},</v>
      </c>
      <c r="AN2278" s="16"/>
    </row>
    <row r="2279" ht="16.5" customHeight="1">
      <c r="A2279" s="29">
        <v>63.0</v>
      </c>
      <c r="B2279" s="30">
        <v>7309.0</v>
      </c>
      <c r="C2279" s="31">
        <v>2277.0</v>
      </c>
      <c r="D2279" s="32" t="s">
        <v>2473</v>
      </c>
      <c r="E2279" s="94"/>
      <c r="F2279" s="95"/>
      <c r="G2279" s="94"/>
      <c r="H2279" s="140"/>
      <c r="I2279" s="140"/>
      <c r="J2279" s="95"/>
      <c r="K2279" s="94"/>
      <c r="L2279" s="8"/>
      <c r="M2279" s="53"/>
      <c r="N2279" s="14"/>
      <c r="O2279" s="127"/>
      <c r="P2279" s="14"/>
      <c r="Q2279" s="144"/>
      <c r="R2279" s="334"/>
      <c r="S2279" s="334"/>
      <c r="T2279" s="8"/>
      <c r="U2279" s="8"/>
      <c r="V2279" s="8"/>
      <c r="W2279" s="306"/>
      <c r="X2279" s="56"/>
      <c r="Y2279" s="72"/>
      <c r="Z2279" s="73" t="s">
        <v>20</v>
      </c>
      <c r="AA2279" s="74" t="s">
        <v>21</v>
      </c>
      <c r="AB2279" s="92">
        <v>0.85</v>
      </c>
      <c r="AC2279" s="93"/>
      <c r="AD2279" s="77"/>
      <c r="AE2279" s="77"/>
      <c r="AF2279" s="72"/>
      <c r="AG2279" s="45">
        <v>646.0</v>
      </c>
      <c r="AH2279" s="79"/>
      <c r="AI2279" s="80"/>
      <c r="AJ2279" s="80"/>
      <c r="AK2279" s="80"/>
      <c r="AL2279" s="14"/>
      <c r="AM2279" s="16" t="str">
        <f t="shared" si="10"/>
        <v>{s:'637309', v:646 , c:'放デイ１７・定超・開減２・評減・拘減・'},</v>
      </c>
      <c r="AN2279" s="16"/>
    </row>
    <row r="2280" ht="16.5" customHeight="1">
      <c r="A2280" s="29">
        <v>63.0</v>
      </c>
      <c r="B2280" s="30">
        <v>8464.0</v>
      </c>
      <c r="C2280" s="31">
        <v>2278.0</v>
      </c>
      <c r="D2280" s="32" t="s">
        <v>2474</v>
      </c>
      <c r="E2280" s="94"/>
      <c r="F2280" s="95"/>
      <c r="G2280" s="307"/>
      <c r="H2280" s="8"/>
      <c r="I2280" s="8"/>
      <c r="J2280" s="54"/>
      <c r="K2280" s="69"/>
      <c r="L2280" s="65"/>
      <c r="M2280" s="65"/>
      <c r="N2280" s="8"/>
      <c r="O2280" s="52"/>
      <c r="P2280" s="8"/>
      <c r="Q2280" s="54"/>
      <c r="R2280" s="33" t="s">
        <v>23</v>
      </c>
      <c r="S2280" s="130" t="s">
        <v>24</v>
      </c>
      <c r="T2280" s="7"/>
      <c r="U2280" s="7"/>
      <c r="V2280" s="39"/>
      <c r="W2280" s="299"/>
      <c r="X2280" s="41"/>
      <c r="Y2280" s="42"/>
      <c r="Z2280" s="43"/>
      <c r="AA2280" s="43"/>
      <c r="AB2280" s="43"/>
      <c r="AC2280" s="288"/>
      <c r="AD2280" s="43"/>
      <c r="AE2280" s="43"/>
      <c r="AF2280" s="44"/>
      <c r="AG2280" s="45">
        <v>631.0</v>
      </c>
      <c r="AH2280" s="79"/>
      <c r="AI2280" s="80"/>
      <c r="AJ2280" s="80"/>
      <c r="AK2280" s="80"/>
      <c r="AL2280" s="14"/>
      <c r="AM2280" s="16" t="str">
        <f t="shared" si="10"/>
        <v>{s:'638464', v:631 , c:'放デイ１７・定超・未計画・'},</v>
      </c>
      <c r="AN2280" s="16"/>
    </row>
    <row r="2281" ht="16.5" customHeight="1">
      <c r="A2281" s="29">
        <v>63.0</v>
      </c>
      <c r="B2281" s="30">
        <v>7310.0</v>
      </c>
      <c r="C2281" s="31">
        <v>2279.0</v>
      </c>
      <c r="D2281" s="32" t="s">
        <v>2475</v>
      </c>
      <c r="E2281" s="94"/>
      <c r="F2281" s="95"/>
      <c r="G2281" s="307"/>
      <c r="H2281" s="140"/>
      <c r="I2281" s="8"/>
      <c r="J2281" s="54"/>
      <c r="K2281" s="69"/>
      <c r="L2281" s="65"/>
      <c r="M2281" s="65"/>
      <c r="N2281" s="8"/>
      <c r="O2281" s="52"/>
      <c r="P2281" s="8"/>
      <c r="Q2281" s="54"/>
      <c r="R2281" s="131"/>
      <c r="S2281" s="87"/>
      <c r="T2281" s="83" t="s">
        <v>21</v>
      </c>
      <c r="U2281" s="90">
        <v>0.7</v>
      </c>
      <c r="V2281" s="54"/>
      <c r="W2281" s="303"/>
      <c r="X2281" s="56"/>
      <c r="Y2281" s="58"/>
      <c r="Z2281" s="59" t="s">
        <v>20</v>
      </c>
      <c r="AA2281" s="41" t="s">
        <v>21</v>
      </c>
      <c r="AB2281" s="60">
        <v>0.85</v>
      </c>
      <c r="AC2281" s="288"/>
      <c r="AD2281" s="43"/>
      <c r="AE2281" s="43"/>
      <c r="AF2281" s="44"/>
      <c r="AG2281" s="45">
        <v>536.0</v>
      </c>
      <c r="AH2281" s="79"/>
      <c r="AI2281" s="80"/>
      <c r="AJ2281" s="80"/>
      <c r="AK2281" s="80"/>
      <c r="AL2281" s="14"/>
      <c r="AM2281" s="16" t="str">
        <f t="shared" si="10"/>
        <v>{s:'637310', v:536 , c:'放デイ１７・定超・未計画・評減・'},</v>
      </c>
      <c r="AN2281" s="16"/>
    </row>
    <row r="2282" ht="16.5" customHeight="1">
      <c r="A2282" s="29">
        <v>63.0</v>
      </c>
      <c r="B2282" s="30">
        <v>8465.0</v>
      </c>
      <c r="C2282" s="31">
        <v>2280.0</v>
      </c>
      <c r="D2282" s="32" t="s">
        <v>2476</v>
      </c>
      <c r="E2282" s="94"/>
      <c r="F2282" s="95"/>
      <c r="G2282" s="103"/>
      <c r="H2282" s="8"/>
      <c r="I2282" s="8"/>
      <c r="J2282" s="54"/>
      <c r="K2282" s="69"/>
      <c r="L2282" s="65"/>
      <c r="M2282" s="65"/>
      <c r="N2282" s="83"/>
      <c r="O2282" s="125"/>
      <c r="P2282" s="83"/>
      <c r="Q2282" s="132"/>
      <c r="R2282" s="131"/>
      <c r="S2282" s="87"/>
      <c r="T2282" s="83"/>
      <c r="U2282" s="90"/>
      <c r="V2282" s="91"/>
      <c r="W2282" s="305" t="s">
        <v>326</v>
      </c>
      <c r="X2282" s="41" t="s">
        <v>21</v>
      </c>
      <c r="Y2282" s="68" t="str">
        <f>$Y$293</f>
        <v/>
      </c>
      <c r="Z2282" s="88"/>
      <c r="AA2282" s="88"/>
      <c r="AB2282" s="88"/>
      <c r="AC2282" s="297"/>
      <c r="AD2282" s="88"/>
      <c r="AE2282" s="88"/>
      <c r="AF2282" s="89"/>
      <c r="AG2282" s="45">
        <v>442.0</v>
      </c>
      <c r="AH2282" s="79"/>
      <c r="AI2282" s="80"/>
      <c r="AJ2282" s="80"/>
      <c r="AK2282" s="80"/>
      <c r="AL2282" s="14"/>
      <c r="AM2282" s="16" t="str">
        <f t="shared" si="10"/>
        <v>{s:'638465', v:442 , c:'放デイ１７・定超・未計画・開減１・'},</v>
      </c>
      <c r="AN2282" s="16"/>
    </row>
    <row r="2283" ht="16.5" customHeight="1">
      <c r="A2283" s="29">
        <v>63.0</v>
      </c>
      <c r="B2283" s="30">
        <v>7311.0</v>
      </c>
      <c r="C2283" s="31">
        <v>2281.0</v>
      </c>
      <c r="D2283" s="32" t="s">
        <v>2477</v>
      </c>
      <c r="E2283" s="94"/>
      <c r="F2283" s="95"/>
      <c r="G2283" s="103"/>
      <c r="H2283" s="8"/>
      <c r="I2283" s="8"/>
      <c r="J2283" s="54"/>
      <c r="K2283" s="69"/>
      <c r="L2283" s="65"/>
      <c r="M2283" s="65"/>
      <c r="N2283" s="83"/>
      <c r="O2283" s="125"/>
      <c r="P2283" s="83"/>
      <c r="Q2283" s="132"/>
      <c r="R2283" s="131"/>
      <c r="S2283" s="87"/>
      <c r="T2283" s="83"/>
      <c r="U2283" s="90"/>
      <c r="V2283" s="91"/>
      <c r="W2283" s="306"/>
      <c r="X2283" s="56"/>
      <c r="Y2283" s="72"/>
      <c r="Z2283" s="73" t="s">
        <v>20</v>
      </c>
      <c r="AA2283" s="74" t="s">
        <v>21</v>
      </c>
      <c r="AB2283" s="75">
        <v>0.85</v>
      </c>
      <c r="AC2283" s="288"/>
      <c r="AD2283" s="43"/>
      <c r="AE2283" s="43"/>
      <c r="AF2283" s="44"/>
      <c r="AG2283" s="45">
        <v>376.0</v>
      </c>
      <c r="AH2283" s="79"/>
      <c r="AI2283" s="80"/>
      <c r="AJ2283" s="80"/>
      <c r="AK2283" s="80"/>
      <c r="AL2283" s="14"/>
      <c r="AM2283" s="16" t="str">
        <f t="shared" si="10"/>
        <v>{s:'637311', v:376 , c:'放デイ１７・定超・未計画・開減１・評減・'},</v>
      </c>
      <c r="AN2283" s="16"/>
    </row>
    <row r="2284" ht="16.5" customHeight="1">
      <c r="A2284" s="29">
        <v>63.0</v>
      </c>
      <c r="B2284" s="30">
        <v>8466.0</v>
      </c>
      <c r="C2284" s="31">
        <v>2282.0</v>
      </c>
      <c r="D2284" s="32" t="s">
        <v>2478</v>
      </c>
      <c r="E2284" s="94"/>
      <c r="F2284" s="95"/>
      <c r="G2284" s="103"/>
      <c r="H2284" s="8"/>
      <c r="I2284" s="8"/>
      <c r="J2284" s="54"/>
      <c r="K2284" s="69"/>
      <c r="L2284" s="65"/>
      <c r="M2284" s="65"/>
      <c r="N2284" s="83"/>
      <c r="O2284" s="125"/>
      <c r="P2284" s="83"/>
      <c r="Q2284" s="132"/>
      <c r="R2284" s="131"/>
      <c r="S2284" s="87"/>
      <c r="T2284" s="83"/>
      <c r="U2284" s="90"/>
      <c r="V2284" s="91"/>
      <c r="W2284" s="305" t="s">
        <v>329</v>
      </c>
      <c r="X2284" s="41" t="s">
        <v>21</v>
      </c>
      <c r="Y2284" s="68" t="str">
        <f>$Y$295</f>
        <v/>
      </c>
      <c r="Z2284" s="77"/>
      <c r="AA2284" s="77"/>
      <c r="AB2284" s="77"/>
      <c r="AC2284" s="292"/>
      <c r="AD2284" s="77"/>
      <c r="AE2284" s="77"/>
      <c r="AF2284" s="72"/>
      <c r="AG2284" s="45">
        <v>536.0</v>
      </c>
      <c r="AH2284" s="79"/>
      <c r="AI2284" s="80"/>
      <c r="AJ2284" s="80"/>
      <c r="AK2284" s="80"/>
      <c r="AL2284" s="14"/>
      <c r="AM2284" s="16" t="str">
        <f t="shared" si="10"/>
        <v>{s:'638466', v:536 , c:'放デイ１７・定超・未計画・開減２・'},</v>
      </c>
      <c r="AN2284" s="16"/>
    </row>
    <row r="2285" ht="16.5" customHeight="1">
      <c r="A2285" s="29">
        <v>63.0</v>
      </c>
      <c r="B2285" s="30">
        <v>7312.0</v>
      </c>
      <c r="C2285" s="31">
        <v>2283.0</v>
      </c>
      <c r="D2285" s="32" t="s">
        <v>2479</v>
      </c>
      <c r="E2285" s="94"/>
      <c r="F2285" s="95"/>
      <c r="G2285" s="103"/>
      <c r="H2285" s="8"/>
      <c r="I2285" s="8"/>
      <c r="J2285" s="54"/>
      <c r="K2285" s="69"/>
      <c r="L2285" s="65"/>
      <c r="M2285" s="65"/>
      <c r="N2285" s="83"/>
      <c r="O2285" s="125"/>
      <c r="P2285" s="83"/>
      <c r="Q2285" s="132"/>
      <c r="R2285" s="131"/>
      <c r="S2285" s="87"/>
      <c r="T2285" s="83"/>
      <c r="U2285" s="90"/>
      <c r="V2285" s="91"/>
      <c r="W2285" s="306"/>
      <c r="X2285" s="56"/>
      <c r="Y2285" s="72"/>
      <c r="Z2285" s="73" t="s">
        <v>20</v>
      </c>
      <c r="AA2285" s="74" t="s">
        <v>21</v>
      </c>
      <c r="AB2285" s="75">
        <v>0.85</v>
      </c>
      <c r="AC2285" s="288"/>
      <c r="AD2285" s="43"/>
      <c r="AE2285" s="43"/>
      <c r="AF2285" s="44"/>
      <c r="AG2285" s="45">
        <v>456.0</v>
      </c>
      <c r="AH2285" s="79"/>
      <c r="AI2285" s="80"/>
      <c r="AJ2285" s="80"/>
      <c r="AK2285" s="80"/>
      <c r="AL2285" s="14"/>
      <c r="AM2285" s="16" t="str">
        <f t="shared" si="10"/>
        <v>{s:'637312', v:456 , c:'放デイ１７・定超・未計画・開減２・評減・'},</v>
      </c>
      <c r="AN2285" s="16"/>
    </row>
    <row r="2286" ht="16.5" customHeight="1">
      <c r="A2286" s="29">
        <v>63.0</v>
      </c>
      <c r="B2286" s="30">
        <v>7313.0</v>
      </c>
      <c r="C2286" s="31">
        <v>2284.0</v>
      </c>
      <c r="D2286" s="32" t="s">
        <v>2480</v>
      </c>
      <c r="E2286" s="94"/>
      <c r="F2286" s="95"/>
      <c r="G2286" s="103"/>
      <c r="H2286" s="8"/>
      <c r="I2286" s="8"/>
      <c r="J2286" s="54"/>
      <c r="K2286" s="69"/>
      <c r="L2286" s="65"/>
      <c r="M2286" s="65"/>
      <c r="N2286" s="83"/>
      <c r="O2286" s="125"/>
      <c r="P2286" s="83"/>
      <c r="Q2286" s="132"/>
      <c r="R2286" s="310"/>
      <c r="S2286" s="309"/>
      <c r="T2286" s="83"/>
      <c r="U2286" s="90"/>
      <c r="V2286" s="91"/>
      <c r="W2286" s="299"/>
      <c r="X2286" s="41"/>
      <c r="Y2286" s="42"/>
      <c r="Z2286" s="43"/>
      <c r="AA2286" s="43"/>
      <c r="AB2286" s="44"/>
      <c r="AC2286" s="82" t="s">
        <v>30</v>
      </c>
      <c r="AD2286" s="83">
        <v>5.0</v>
      </c>
      <c r="AE2286" s="83"/>
      <c r="AF2286" s="84" t="s">
        <v>31</v>
      </c>
      <c r="AG2286" s="45">
        <v>626.0</v>
      </c>
      <c r="AH2286" s="79"/>
      <c r="AI2286" s="80"/>
      <c r="AJ2286" s="80"/>
      <c r="AK2286" s="80"/>
      <c r="AL2286" s="14"/>
      <c r="AM2286" s="16" t="str">
        <f t="shared" si="10"/>
        <v>{s:'637313', v:626 , c:'放デイ１７・定超・未計画・拘減・'},</v>
      </c>
      <c r="AN2286" s="16"/>
    </row>
    <row r="2287" ht="16.5" customHeight="1">
      <c r="A2287" s="29">
        <v>63.0</v>
      </c>
      <c r="B2287" s="30">
        <v>7314.0</v>
      </c>
      <c r="C2287" s="31">
        <v>2285.0</v>
      </c>
      <c r="D2287" s="32" t="s">
        <v>2481</v>
      </c>
      <c r="E2287" s="94"/>
      <c r="F2287" s="95"/>
      <c r="G2287" s="103"/>
      <c r="H2287" s="8"/>
      <c r="I2287" s="8"/>
      <c r="J2287" s="54"/>
      <c r="K2287" s="69"/>
      <c r="L2287" s="65"/>
      <c r="M2287" s="65"/>
      <c r="N2287" s="83"/>
      <c r="O2287" s="125"/>
      <c r="P2287" s="83"/>
      <c r="Q2287" s="132"/>
      <c r="R2287" s="310"/>
      <c r="S2287" s="309"/>
      <c r="T2287" s="83"/>
      <c r="U2287" s="90"/>
      <c r="V2287" s="91"/>
      <c r="W2287" s="303"/>
      <c r="X2287" s="56"/>
      <c r="Y2287" s="58"/>
      <c r="Z2287" s="59" t="s">
        <v>20</v>
      </c>
      <c r="AA2287" s="41" t="s">
        <v>21</v>
      </c>
      <c r="AB2287" s="86">
        <v>0.85</v>
      </c>
      <c r="AC2287" s="87"/>
      <c r="AD2287" s="83"/>
      <c r="AE2287" s="83"/>
      <c r="AF2287" s="84"/>
      <c r="AG2287" s="45">
        <v>531.0</v>
      </c>
      <c r="AH2287" s="79"/>
      <c r="AI2287" s="80"/>
      <c r="AJ2287" s="80"/>
      <c r="AK2287" s="80"/>
      <c r="AL2287" s="14"/>
      <c r="AM2287" s="16" t="str">
        <f t="shared" si="10"/>
        <v>{s:'637314', v:531 , c:'放デイ１７・定超・未計画・評減・拘減・'},</v>
      </c>
      <c r="AN2287" s="16"/>
    </row>
    <row r="2288" ht="16.5" customHeight="1">
      <c r="A2288" s="29">
        <v>63.0</v>
      </c>
      <c r="B2288" s="30">
        <v>7315.0</v>
      </c>
      <c r="C2288" s="31">
        <v>2286.0</v>
      </c>
      <c r="D2288" s="32" t="s">
        <v>2482</v>
      </c>
      <c r="E2288" s="94"/>
      <c r="F2288" s="95"/>
      <c r="G2288" s="103"/>
      <c r="H2288" s="8"/>
      <c r="I2288" s="8"/>
      <c r="J2288" s="54"/>
      <c r="K2288" s="69"/>
      <c r="L2288" s="65"/>
      <c r="M2288" s="65"/>
      <c r="N2288" s="83"/>
      <c r="O2288" s="125"/>
      <c r="P2288" s="83"/>
      <c r="Q2288" s="132"/>
      <c r="R2288" s="310"/>
      <c r="S2288" s="309"/>
      <c r="T2288" s="83"/>
      <c r="U2288" s="90"/>
      <c r="V2288" s="91"/>
      <c r="W2288" s="305" t="s">
        <v>326</v>
      </c>
      <c r="X2288" s="83" t="s">
        <v>21</v>
      </c>
      <c r="Y2288" s="91" t="str">
        <f>$Y$293</f>
        <v/>
      </c>
      <c r="Z2288" s="88"/>
      <c r="AA2288" s="88"/>
      <c r="AB2288" s="89"/>
      <c r="AC2288" s="87"/>
      <c r="AD2288" s="90"/>
      <c r="AE2288" s="90"/>
      <c r="AF2288" s="91"/>
      <c r="AG2288" s="45">
        <v>437.0</v>
      </c>
      <c r="AH2288" s="79"/>
      <c r="AI2288" s="80"/>
      <c r="AJ2288" s="80"/>
      <c r="AK2288" s="80"/>
      <c r="AL2288" s="14"/>
      <c r="AM2288" s="16" t="str">
        <f t="shared" si="10"/>
        <v>{s:'637315', v:437 , c:'放デイ１７・定超・未計画・開減１・拘減・'},</v>
      </c>
      <c r="AN2288" s="16"/>
    </row>
    <row r="2289" ht="16.5" customHeight="1">
      <c r="A2289" s="29">
        <v>63.0</v>
      </c>
      <c r="B2289" s="30">
        <v>7316.0</v>
      </c>
      <c r="C2289" s="31">
        <v>2287.0</v>
      </c>
      <c r="D2289" s="32" t="s">
        <v>2483</v>
      </c>
      <c r="E2289" s="94"/>
      <c r="F2289" s="95"/>
      <c r="G2289" s="103"/>
      <c r="H2289" s="8"/>
      <c r="I2289" s="8"/>
      <c r="J2289" s="54"/>
      <c r="K2289" s="69"/>
      <c r="L2289" s="65"/>
      <c r="M2289" s="65"/>
      <c r="N2289" s="83"/>
      <c r="O2289" s="125"/>
      <c r="P2289" s="83"/>
      <c r="Q2289" s="132"/>
      <c r="R2289" s="310"/>
      <c r="S2289" s="309"/>
      <c r="T2289" s="83"/>
      <c r="U2289" s="90"/>
      <c r="V2289" s="91"/>
      <c r="W2289" s="306"/>
      <c r="X2289" s="56"/>
      <c r="Y2289" s="72"/>
      <c r="Z2289" s="73" t="s">
        <v>20</v>
      </c>
      <c r="AA2289" s="74" t="s">
        <v>21</v>
      </c>
      <c r="AB2289" s="92">
        <v>0.85</v>
      </c>
      <c r="AC2289" s="87"/>
      <c r="AD2289" s="90"/>
      <c r="AE2289" s="90"/>
      <c r="AF2289" s="91"/>
      <c r="AG2289" s="45">
        <v>371.0</v>
      </c>
      <c r="AH2289" s="79"/>
      <c r="AI2289" s="80"/>
      <c r="AJ2289" s="80"/>
      <c r="AK2289" s="80"/>
      <c r="AL2289" s="14"/>
      <c r="AM2289" s="16" t="str">
        <f t="shared" si="10"/>
        <v>{s:'637316', v:371 , c:'放デイ１７・定超・未計画・開減１・評減・拘減・'},</v>
      </c>
      <c r="AN2289" s="16"/>
    </row>
    <row r="2290" ht="16.5" customHeight="1">
      <c r="A2290" s="29">
        <v>63.0</v>
      </c>
      <c r="B2290" s="30">
        <v>7317.0</v>
      </c>
      <c r="C2290" s="31">
        <v>2288.0</v>
      </c>
      <c r="D2290" s="32" t="s">
        <v>2484</v>
      </c>
      <c r="E2290" s="94"/>
      <c r="F2290" s="95"/>
      <c r="G2290" s="103"/>
      <c r="H2290" s="8"/>
      <c r="I2290" s="8"/>
      <c r="J2290" s="54"/>
      <c r="K2290" s="69"/>
      <c r="L2290" s="65"/>
      <c r="M2290" s="65"/>
      <c r="N2290" s="83"/>
      <c r="O2290" s="125"/>
      <c r="P2290" s="83"/>
      <c r="Q2290" s="132"/>
      <c r="R2290" s="310"/>
      <c r="S2290" s="309"/>
      <c r="T2290" s="83"/>
      <c r="U2290" s="90"/>
      <c r="V2290" s="91"/>
      <c r="W2290" s="305" t="s">
        <v>329</v>
      </c>
      <c r="X2290" s="83" t="s">
        <v>21</v>
      </c>
      <c r="Y2290" s="91" t="str">
        <f>$Y$295</f>
        <v/>
      </c>
      <c r="Z2290" s="77"/>
      <c r="AA2290" s="77"/>
      <c r="AB2290" s="72"/>
      <c r="AC2290" s="87"/>
      <c r="AD2290" s="90"/>
      <c r="AE2290" s="90"/>
      <c r="AF2290" s="91"/>
      <c r="AG2290" s="45">
        <v>531.0</v>
      </c>
      <c r="AH2290" s="79"/>
      <c r="AI2290" s="80"/>
      <c r="AJ2290" s="80"/>
      <c r="AK2290" s="80"/>
      <c r="AL2290" s="14"/>
      <c r="AM2290" s="16" t="str">
        <f t="shared" si="10"/>
        <v>{s:'637317', v:531 , c:'放デイ１７・定超・未計画・開減２・拘減・'},</v>
      </c>
      <c r="AN2290" s="16"/>
    </row>
    <row r="2291" ht="16.5" customHeight="1">
      <c r="A2291" s="29">
        <v>63.0</v>
      </c>
      <c r="B2291" s="30">
        <v>7318.0</v>
      </c>
      <c r="C2291" s="31">
        <v>2289.0</v>
      </c>
      <c r="D2291" s="32" t="s">
        <v>2485</v>
      </c>
      <c r="E2291" s="94"/>
      <c r="F2291" s="95"/>
      <c r="G2291" s="103"/>
      <c r="H2291" s="8"/>
      <c r="I2291" s="8"/>
      <c r="J2291" s="54"/>
      <c r="K2291" s="69"/>
      <c r="L2291" s="65"/>
      <c r="M2291" s="65"/>
      <c r="N2291" s="83"/>
      <c r="O2291" s="125"/>
      <c r="P2291" s="83"/>
      <c r="Q2291" s="132"/>
      <c r="R2291" s="310"/>
      <c r="S2291" s="309"/>
      <c r="T2291" s="83"/>
      <c r="U2291" s="90"/>
      <c r="V2291" s="91"/>
      <c r="W2291" s="306"/>
      <c r="X2291" s="56"/>
      <c r="Y2291" s="72"/>
      <c r="Z2291" s="73" t="s">
        <v>20</v>
      </c>
      <c r="AA2291" s="74" t="s">
        <v>21</v>
      </c>
      <c r="AB2291" s="92">
        <v>0.85</v>
      </c>
      <c r="AC2291" s="93"/>
      <c r="AD2291" s="77"/>
      <c r="AE2291" s="77"/>
      <c r="AF2291" s="72"/>
      <c r="AG2291" s="45">
        <v>451.0</v>
      </c>
      <c r="AH2291" s="79"/>
      <c r="AI2291" s="80"/>
      <c r="AJ2291" s="80"/>
      <c r="AK2291" s="80"/>
      <c r="AL2291" s="14"/>
      <c r="AM2291" s="16" t="str">
        <f t="shared" si="10"/>
        <v>{s:'637318', v:451 , c:'放デイ１７・定超・未計画・開減２・評減・拘減・'},</v>
      </c>
      <c r="AN2291" s="16"/>
    </row>
    <row r="2292" ht="16.5" customHeight="1">
      <c r="A2292" s="29">
        <v>63.0</v>
      </c>
      <c r="B2292" s="30">
        <v>7319.0</v>
      </c>
      <c r="C2292" s="31">
        <v>2290.0</v>
      </c>
      <c r="D2292" s="32" t="s">
        <v>2486</v>
      </c>
      <c r="E2292" s="94"/>
      <c r="F2292" s="95"/>
      <c r="G2292" s="103"/>
      <c r="H2292" s="8"/>
      <c r="I2292" s="8"/>
      <c r="J2292" s="54"/>
      <c r="K2292" s="69"/>
      <c r="L2292" s="65"/>
      <c r="M2292" s="65"/>
      <c r="N2292" s="83"/>
      <c r="O2292" s="125"/>
      <c r="P2292" s="83"/>
      <c r="Q2292" s="132"/>
      <c r="R2292" s="310"/>
      <c r="S2292" s="130" t="s">
        <v>27</v>
      </c>
      <c r="T2292" s="41"/>
      <c r="U2292" s="135"/>
      <c r="V2292" s="68"/>
      <c r="W2292" s="299"/>
      <c r="X2292" s="41"/>
      <c r="Y2292" s="42"/>
      <c r="Z2292" s="43"/>
      <c r="AA2292" s="43"/>
      <c r="AB2292" s="43"/>
      <c r="AC2292" s="288"/>
      <c r="AD2292" s="43"/>
      <c r="AE2292" s="43"/>
      <c r="AF2292" s="44"/>
      <c r="AG2292" s="45">
        <v>451.0</v>
      </c>
      <c r="AH2292" s="79"/>
      <c r="AI2292" s="80"/>
      <c r="AJ2292" s="80"/>
      <c r="AK2292" s="80"/>
      <c r="AL2292" s="14"/>
      <c r="AM2292" s="16" t="str">
        <f t="shared" si="10"/>
        <v>{s:'637319', v:451 , c:'放デイ１７・定超・未計画２・'},</v>
      </c>
      <c r="AN2292" s="16"/>
    </row>
    <row r="2293" ht="16.5" customHeight="1">
      <c r="A2293" s="29">
        <v>63.0</v>
      </c>
      <c r="B2293" s="30">
        <v>7320.0</v>
      </c>
      <c r="C2293" s="31">
        <v>2291.0</v>
      </c>
      <c r="D2293" s="32" t="s">
        <v>2487</v>
      </c>
      <c r="E2293" s="94"/>
      <c r="F2293" s="95"/>
      <c r="G2293" s="103"/>
      <c r="H2293" s="8"/>
      <c r="I2293" s="8"/>
      <c r="J2293" s="54"/>
      <c r="K2293" s="69"/>
      <c r="L2293" s="65"/>
      <c r="M2293" s="65"/>
      <c r="N2293" s="83"/>
      <c r="O2293" s="125"/>
      <c r="P2293" s="83"/>
      <c r="Q2293" s="132"/>
      <c r="R2293" s="310"/>
      <c r="S2293" s="87"/>
      <c r="T2293" s="83" t="s">
        <v>21</v>
      </c>
      <c r="U2293" s="90">
        <v>0.5</v>
      </c>
      <c r="V2293" s="91"/>
      <c r="W2293" s="303"/>
      <c r="X2293" s="56"/>
      <c r="Y2293" s="58"/>
      <c r="Z2293" s="59" t="s">
        <v>20</v>
      </c>
      <c r="AA2293" s="41" t="s">
        <v>21</v>
      </c>
      <c r="AB2293" s="60">
        <v>0.85</v>
      </c>
      <c r="AC2293" s="288"/>
      <c r="AD2293" s="43"/>
      <c r="AE2293" s="43"/>
      <c r="AF2293" s="44"/>
      <c r="AG2293" s="45">
        <v>383.0</v>
      </c>
      <c r="AH2293" s="79"/>
      <c r="AI2293" s="80"/>
      <c r="AJ2293" s="80"/>
      <c r="AK2293" s="80"/>
      <c r="AL2293" s="14"/>
      <c r="AM2293" s="16" t="str">
        <f t="shared" si="10"/>
        <v>{s:'637320', v:383 , c:'放デイ１７・定超・未計画２・評減・'},</v>
      </c>
      <c r="AN2293" s="16"/>
    </row>
    <row r="2294" ht="16.5" customHeight="1">
      <c r="A2294" s="29">
        <v>63.0</v>
      </c>
      <c r="B2294" s="30">
        <v>7321.0</v>
      </c>
      <c r="C2294" s="31">
        <v>2292.0</v>
      </c>
      <c r="D2294" s="32" t="s">
        <v>2488</v>
      </c>
      <c r="E2294" s="94"/>
      <c r="F2294" s="95"/>
      <c r="G2294" s="103"/>
      <c r="H2294" s="8"/>
      <c r="I2294" s="8"/>
      <c r="J2294" s="54"/>
      <c r="K2294" s="69"/>
      <c r="L2294" s="65"/>
      <c r="M2294" s="65"/>
      <c r="N2294" s="83"/>
      <c r="O2294" s="125"/>
      <c r="P2294" s="83"/>
      <c r="Q2294" s="132"/>
      <c r="R2294" s="310"/>
      <c r="S2294" s="87"/>
      <c r="T2294" s="83"/>
      <c r="U2294" s="90"/>
      <c r="V2294" s="91"/>
      <c r="W2294" s="305" t="s">
        <v>326</v>
      </c>
      <c r="X2294" s="41" t="s">
        <v>21</v>
      </c>
      <c r="Y2294" s="68" t="str">
        <f>$Y$293</f>
        <v/>
      </c>
      <c r="Z2294" s="88"/>
      <c r="AA2294" s="88"/>
      <c r="AB2294" s="88"/>
      <c r="AC2294" s="297"/>
      <c r="AD2294" s="88"/>
      <c r="AE2294" s="88"/>
      <c r="AF2294" s="89"/>
      <c r="AG2294" s="45">
        <v>316.0</v>
      </c>
      <c r="AH2294" s="79"/>
      <c r="AI2294" s="80"/>
      <c r="AJ2294" s="80"/>
      <c r="AK2294" s="80"/>
      <c r="AL2294" s="14"/>
      <c r="AM2294" s="16" t="str">
        <f t="shared" si="10"/>
        <v>{s:'637321', v:316 , c:'放デイ１７・定超・未計画２・開減１・'},</v>
      </c>
      <c r="AN2294" s="16"/>
    </row>
    <row r="2295" ht="16.5" customHeight="1">
      <c r="A2295" s="29">
        <v>63.0</v>
      </c>
      <c r="B2295" s="30">
        <v>7322.0</v>
      </c>
      <c r="C2295" s="31">
        <v>2293.0</v>
      </c>
      <c r="D2295" s="32" t="s">
        <v>2489</v>
      </c>
      <c r="E2295" s="94"/>
      <c r="F2295" s="95"/>
      <c r="G2295" s="103"/>
      <c r="H2295" s="8"/>
      <c r="I2295" s="8"/>
      <c r="J2295" s="54"/>
      <c r="K2295" s="69"/>
      <c r="L2295" s="65"/>
      <c r="M2295" s="65"/>
      <c r="N2295" s="83"/>
      <c r="O2295" s="125"/>
      <c r="P2295" s="83"/>
      <c r="Q2295" s="132"/>
      <c r="R2295" s="310"/>
      <c r="S2295" s="87"/>
      <c r="T2295" s="83"/>
      <c r="U2295" s="90"/>
      <c r="V2295" s="91"/>
      <c r="W2295" s="306"/>
      <c r="X2295" s="56"/>
      <c r="Y2295" s="72"/>
      <c r="Z2295" s="73" t="s">
        <v>20</v>
      </c>
      <c r="AA2295" s="74" t="s">
        <v>21</v>
      </c>
      <c r="AB2295" s="75">
        <v>0.85</v>
      </c>
      <c r="AC2295" s="288"/>
      <c r="AD2295" s="43"/>
      <c r="AE2295" s="43"/>
      <c r="AF2295" s="44"/>
      <c r="AG2295" s="45">
        <v>269.0</v>
      </c>
      <c r="AH2295" s="79"/>
      <c r="AI2295" s="80"/>
      <c r="AJ2295" s="80"/>
      <c r="AK2295" s="80"/>
      <c r="AL2295" s="14"/>
      <c r="AM2295" s="16" t="str">
        <f t="shared" si="10"/>
        <v>{s:'637322', v:269 , c:'放デイ１７・定超・未計画２・開減１・評減・'},</v>
      </c>
      <c r="AN2295" s="16"/>
    </row>
    <row r="2296" ht="16.5" customHeight="1">
      <c r="A2296" s="29">
        <v>63.0</v>
      </c>
      <c r="B2296" s="30">
        <v>7323.0</v>
      </c>
      <c r="C2296" s="31">
        <v>2294.0</v>
      </c>
      <c r="D2296" s="32" t="s">
        <v>2490</v>
      </c>
      <c r="E2296" s="94"/>
      <c r="F2296" s="95"/>
      <c r="G2296" s="103"/>
      <c r="H2296" s="8"/>
      <c r="I2296" s="8"/>
      <c r="J2296" s="54"/>
      <c r="K2296" s="69"/>
      <c r="L2296" s="65"/>
      <c r="M2296" s="65"/>
      <c r="N2296" s="83"/>
      <c r="O2296" s="125"/>
      <c r="P2296" s="83"/>
      <c r="Q2296" s="132"/>
      <c r="R2296" s="310"/>
      <c r="S2296" s="309"/>
      <c r="T2296" s="83"/>
      <c r="U2296" s="90"/>
      <c r="V2296" s="91"/>
      <c r="W2296" s="305" t="s">
        <v>329</v>
      </c>
      <c r="X2296" s="41" t="s">
        <v>21</v>
      </c>
      <c r="Y2296" s="68" t="str">
        <f>$Y$295</f>
        <v/>
      </c>
      <c r="Z2296" s="77"/>
      <c r="AA2296" s="77"/>
      <c r="AB2296" s="77"/>
      <c r="AC2296" s="292"/>
      <c r="AD2296" s="77"/>
      <c r="AE2296" s="77"/>
      <c r="AF2296" s="72"/>
      <c r="AG2296" s="45">
        <v>383.0</v>
      </c>
      <c r="AH2296" s="79"/>
      <c r="AI2296" s="80"/>
      <c r="AJ2296" s="80"/>
      <c r="AK2296" s="80"/>
      <c r="AL2296" s="14"/>
      <c r="AM2296" s="16" t="str">
        <f t="shared" si="10"/>
        <v>{s:'637323', v:383 , c:'放デイ１７・定超・未計画２・開減２・'},</v>
      </c>
      <c r="AN2296" s="16"/>
    </row>
    <row r="2297" ht="16.5" customHeight="1">
      <c r="A2297" s="29">
        <v>63.0</v>
      </c>
      <c r="B2297" s="30">
        <v>7324.0</v>
      </c>
      <c r="C2297" s="31">
        <v>2295.0</v>
      </c>
      <c r="D2297" s="32" t="s">
        <v>2491</v>
      </c>
      <c r="E2297" s="94"/>
      <c r="F2297" s="95"/>
      <c r="G2297" s="103"/>
      <c r="H2297" s="8"/>
      <c r="I2297" s="8"/>
      <c r="J2297" s="54"/>
      <c r="K2297" s="69"/>
      <c r="L2297" s="65"/>
      <c r="M2297" s="65"/>
      <c r="N2297" s="83"/>
      <c r="O2297" s="125"/>
      <c r="P2297" s="83"/>
      <c r="Q2297" s="132"/>
      <c r="R2297" s="310"/>
      <c r="S2297" s="309"/>
      <c r="T2297" s="83"/>
      <c r="U2297" s="90"/>
      <c r="V2297" s="91"/>
      <c r="W2297" s="306"/>
      <c r="X2297" s="56"/>
      <c r="Y2297" s="72"/>
      <c r="Z2297" s="73" t="s">
        <v>20</v>
      </c>
      <c r="AA2297" s="74" t="s">
        <v>21</v>
      </c>
      <c r="AB2297" s="75">
        <v>0.85</v>
      </c>
      <c r="AC2297" s="288"/>
      <c r="AD2297" s="43"/>
      <c r="AE2297" s="43"/>
      <c r="AF2297" s="44"/>
      <c r="AG2297" s="45">
        <v>326.0</v>
      </c>
      <c r="AH2297" s="79"/>
      <c r="AI2297" s="80"/>
      <c r="AJ2297" s="80"/>
      <c r="AK2297" s="80"/>
      <c r="AL2297" s="14"/>
      <c r="AM2297" s="16" t="str">
        <f t="shared" si="10"/>
        <v>{s:'637324', v:326 , c:'放デイ１７・定超・未計画２・開減２・評減・'},</v>
      </c>
      <c r="AN2297" s="16"/>
    </row>
    <row r="2298" ht="16.5" customHeight="1">
      <c r="A2298" s="29">
        <v>63.0</v>
      </c>
      <c r="B2298" s="30">
        <v>7325.0</v>
      </c>
      <c r="C2298" s="31">
        <v>2296.0</v>
      </c>
      <c r="D2298" s="32" t="s">
        <v>2492</v>
      </c>
      <c r="E2298" s="94"/>
      <c r="F2298" s="95"/>
      <c r="G2298" s="103"/>
      <c r="H2298" s="8"/>
      <c r="I2298" s="8"/>
      <c r="J2298" s="54"/>
      <c r="K2298" s="69"/>
      <c r="L2298" s="65"/>
      <c r="M2298" s="65"/>
      <c r="N2298" s="83"/>
      <c r="O2298" s="125"/>
      <c r="P2298" s="83"/>
      <c r="Q2298" s="132"/>
      <c r="R2298" s="309"/>
      <c r="S2298" s="309"/>
      <c r="T2298" s="83"/>
      <c r="U2298" s="90"/>
      <c r="V2298" s="91"/>
      <c r="W2298" s="299"/>
      <c r="X2298" s="41"/>
      <c r="Y2298" s="42"/>
      <c r="Z2298" s="43"/>
      <c r="AA2298" s="43"/>
      <c r="AB2298" s="44"/>
      <c r="AC2298" s="82" t="s">
        <v>30</v>
      </c>
      <c r="AD2298" s="83">
        <v>5.0</v>
      </c>
      <c r="AE2298" s="83"/>
      <c r="AF2298" s="84" t="s">
        <v>31</v>
      </c>
      <c r="AG2298" s="45">
        <v>446.0</v>
      </c>
      <c r="AH2298" s="79"/>
      <c r="AI2298" s="80"/>
      <c r="AJ2298" s="80"/>
      <c r="AK2298" s="80"/>
      <c r="AL2298" s="14"/>
      <c r="AM2298" s="16" t="str">
        <f t="shared" si="10"/>
        <v>{s:'637325', v:446 , c:'放デイ１７・定超・未計画２・拘減・'},</v>
      </c>
      <c r="AN2298" s="16"/>
    </row>
    <row r="2299" ht="16.5" customHeight="1">
      <c r="A2299" s="29">
        <v>63.0</v>
      </c>
      <c r="B2299" s="30">
        <v>7326.0</v>
      </c>
      <c r="C2299" s="31">
        <v>2297.0</v>
      </c>
      <c r="D2299" s="32" t="s">
        <v>2493</v>
      </c>
      <c r="E2299" s="94"/>
      <c r="F2299" s="95"/>
      <c r="G2299" s="103"/>
      <c r="H2299" s="8"/>
      <c r="I2299" s="8"/>
      <c r="J2299" s="54"/>
      <c r="K2299" s="69"/>
      <c r="L2299" s="65"/>
      <c r="M2299" s="65"/>
      <c r="N2299" s="83"/>
      <c r="O2299" s="125"/>
      <c r="P2299" s="83"/>
      <c r="Q2299" s="132"/>
      <c r="R2299" s="309"/>
      <c r="S2299" s="309"/>
      <c r="T2299" s="83"/>
      <c r="U2299" s="90"/>
      <c r="V2299" s="91"/>
      <c r="W2299" s="303"/>
      <c r="X2299" s="56"/>
      <c r="Y2299" s="58"/>
      <c r="Z2299" s="59" t="s">
        <v>20</v>
      </c>
      <c r="AA2299" s="41" t="s">
        <v>21</v>
      </c>
      <c r="AB2299" s="86">
        <v>0.85</v>
      </c>
      <c r="AC2299" s="87"/>
      <c r="AD2299" s="83"/>
      <c r="AE2299" s="83"/>
      <c r="AF2299" s="84"/>
      <c r="AG2299" s="45">
        <v>378.0</v>
      </c>
      <c r="AH2299" s="79"/>
      <c r="AI2299" s="80"/>
      <c r="AJ2299" s="80"/>
      <c r="AK2299" s="80"/>
      <c r="AL2299" s="14"/>
      <c r="AM2299" s="16" t="str">
        <f t="shared" si="10"/>
        <v>{s:'637326', v:378 , c:'放デイ１７・定超・未計画２・評減・拘減・'},</v>
      </c>
      <c r="AN2299" s="16"/>
    </row>
    <row r="2300" ht="16.5" customHeight="1">
      <c r="A2300" s="29">
        <v>63.0</v>
      </c>
      <c r="B2300" s="30">
        <v>7327.0</v>
      </c>
      <c r="C2300" s="31">
        <v>2298.0</v>
      </c>
      <c r="D2300" s="32" t="s">
        <v>2494</v>
      </c>
      <c r="E2300" s="94"/>
      <c r="F2300" s="95"/>
      <c r="G2300" s="103"/>
      <c r="H2300" s="8"/>
      <c r="I2300" s="8"/>
      <c r="J2300" s="54"/>
      <c r="K2300" s="69"/>
      <c r="L2300" s="65"/>
      <c r="M2300" s="65"/>
      <c r="N2300" s="83"/>
      <c r="O2300" s="125"/>
      <c r="P2300" s="83"/>
      <c r="Q2300" s="132"/>
      <c r="R2300" s="309"/>
      <c r="S2300" s="309"/>
      <c r="T2300" s="83"/>
      <c r="U2300" s="90"/>
      <c r="V2300" s="91"/>
      <c r="W2300" s="305" t="s">
        <v>326</v>
      </c>
      <c r="X2300" s="83" t="s">
        <v>21</v>
      </c>
      <c r="Y2300" s="91" t="str">
        <f>$Y$293</f>
        <v/>
      </c>
      <c r="Z2300" s="88"/>
      <c r="AA2300" s="88"/>
      <c r="AB2300" s="89"/>
      <c r="AC2300" s="87"/>
      <c r="AD2300" s="90"/>
      <c r="AE2300" s="90"/>
      <c r="AF2300" s="91"/>
      <c r="AG2300" s="45">
        <v>311.0</v>
      </c>
      <c r="AH2300" s="79"/>
      <c r="AI2300" s="80"/>
      <c r="AJ2300" s="80"/>
      <c r="AK2300" s="80"/>
      <c r="AL2300" s="14"/>
      <c r="AM2300" s="16" t="str">
        <f t="shared" si="10"/>
        <v>{s:'637327', v:311 , c:'放デイ１７・定超・未計画２・開減１・拘減・'},</v>
      </c>
      <c r="AN2300" s="16"/>
    </row>
    <row r="2301" ht="16.5" customHeight="1">
      <c r="A2301" s="29">
        <v>63.0</v>
      </c>
      <c r="B2301" s="30">
        <v>7328.0</v>
      </c>
      <c r="C2301" s="31">
        <v>2299.0</v>
      </c>
      <c r="D2301" s="32" t="s">
        <v>2495</v>
      </c>
      <c r="E2301" s="94"/>
      <c r="F2301" s="95"/>
      <c r="G2301" s="103"/>
      <c r="H2301" s="8"/>
      <c r="I2301" s="8"/>
      <c r="J2301" s="54"/>
      <c r="K2301" s="69"/>
      <c r="L2301" s="65"/>
      <c r="M2301" s="65"/>
      <c r="N2301" s="83"/>
      <c r="O2301" s="125"/>
      <c r="P2301" s="83"/>
      <c r="Q2301" s="132"/>
      <c r="R2301" s="309"/>
      <c r="S2301" s="309"/>
      <c r="T2301" s="83"/>
      <c r="U2301" s="90"/>
      <c r="V2301" s="91"/>
      <c r="W2301" s="306"/>
      <c r="X2301" s="56"/>
      <c r="Y2301" s="72"/>
      <c r="Z2301" s="73" t="s">
        <v>20</v>
      </c>
      <c r="AA2301" s="74" t="s">
        <v>21</v>
      </c>
      <c r="AB2301" s="92">
        <v>0.85</v>
      </c>
      <c r="AC2301" s="87"/>
      <c r="AD2301" s="90"/>
      <c r="AE2301" s="90"/>
      <c r="AF2301" s="91"/>
      <c r="AG2301" s="45">
        <v>264.0</v>
      </c>
      <c r="AH2301" s="79"/>
      <c r="AI2301" s="80"/>
      <c r="AJ2301" s="80"/>
      <c r="AK2301" s="80"/>
      <c r="AL2301" s="14"/>
      <c r="AM2301" s="16" t="str">
        <f t="shared" si="10"/>
        <v>{s:'637328', v:264 , c:'放デイ１７・定超・未計画２・開減１・評減・拘減・'},</v>
      </c>
      <c r="AN2301" s="16"/>
    </row>
    <row r="2302" ht="16.5" customHeight="1">
      <c r="A2302" s="29">
        <v>63.0</v>
      </c>
      <c r="B2302" s="30">
        <v>7329.0</v>
      </c>
      <c r="C2302" s="31">
        <v>2300.0</v>
      </c>
      <c r="D2302" s="32" t="s">
        <v>2496</v>
      </c>
      <c r="E2302" s="94"/>
      <c r="F2302" s="95"/>
      <c r="G2302" s="103"/>
      <c r="H2302" s="8"/>
      <c r="I2302" s="8"/>
      <c r="J2302" s="54"/>
      <c r="K2302" s="69"/>
      <c r="L2302" s="65"/>
      <c r="M2302" s="65"/>
      <c r="N2302" s="83"/>
      <c r="O2302" s="125"/>
      <c r="P2302" s="83"/>
      <c r="Q2302" s="132"/>
      <c r="R2302" s="309"/>
      <c r="S2302" s="309"/>
      <c r="T2302" s="83"/>
      <c r="U2302" s="90"/>
      <c r="V2302" s="91"/>
      <c r="W2302" s="305" t="s">
        <v>329</v>
      </c>
      <c r="X2302" s="83" t="s">
        <v>21</v>
      </c>
      <c r="Y2302" s="91" t="str">
        <f>$Y$295</f>
        <v/>
      </c>
      <c r="Z2302" s="77"/>
      <c r="AA2302" s="77"/>
      <c r="AB2302" s="72"/>
      <c r="AC2302" s="87"/>
      <c r="AD2302" s="90"/>
      <c r="AE2302" s="90"/>
      <c r="AF2302" s="91"/>
      <c r="AG2302" s="45">
        <v>378.0</v>
      </c>
      <c r="AH2302" s="79"/>
      <c r="AI2302" s="80"/>
      <c r="AJ2302" s="80"/>
      <c r="AK2302" s="80"/>
      <c r="AL2302" s="14"/>
      <c r="AM2302" s="16" t="str">
        <f t="shared" si="10"/>
        <v>{s:'637329', v:378 , c:'放デイ１７・定超・未計画２・開減２・拘減・'},</v>
      </c>
      <c r="AN2302" s="16"/>
    </row>
    <row r="2303" ht="16.5" customHeight="1">
      <c r="A2303" s="29">
        <v>63.0</v>
      </c>
      <c r="B2303" s="30">
        <v>7330.0</v>
      </c>
      <c r="C2303" s="31">
        <v>2301.0</v>
      </c>
      <c r="D2303" s="32" t="s">
        <v>2497</v>
      </c>
      <c r="E2303" s="94"/>
      <c r="F2303" s="95"/>
      <c r="G2303" s="136"/>
      <c r="H2303" s="22"/>
      <c r="I2303" s="22"/>
      <c r="J2303" s="109"/>
      <c r="K2303" s="69"/>
      <c r="L2303" s="65"/>
      <c r="M2303" s="65"/>
      <c r="N2303" s="83"/>
      <c r="O2303" s="125"/>
      <c r="P2303" s="83"/>
      <c r="Q2303" s="132"/>
      <c r="R2303" s="311"/>
      <c r="S2303" s="311"/>
      <c r="T2303" s="56"/>
      <c r="U2303" s="77"/>
      <c r="V2303" s="72"/>
      <c r="W2303" s="306"/>
      <c r="X2303" s="56"/>
      <c r="Y2303" s="72"/>
      <c r="Z2303" s="73" t="s">
        <v>20</v>
      </c>
      <c r="AA2303" s="74" t="s">
        <v>21</v>
      </c>
      <c r="AB2303" s="92">
        <v>0.85</v>
      </c>
      <c r="AC2303" s="93"/>
      <c r="AD2303" s="77"/>
      <c r="AE2303" s="77"/>
      <c r="AF2303" s="72"/>
      <c r="AG2303" s="45">
        <v>321.0</v>
      </c>
      <c r="AH2303" s="79"/>
      <c r="AI2303" s="80"/>
      <c r="AJ2303" s="80"/>
      <c r="AK2303" s="80"/>
      <c r="AL2303" s="14"/>
      <c r="AM2303" s="16" t="str">
        <f t="shared" si="10"/>
        <v>{s:'637330', v:321 , c:'放デイ１７・定超・未計画２・開減２・評減・拘減・'},</v>
      </c>
      <c r="AN2303" s="16"/>
    </row>
    <row r="2304" ht="16.5" customHeight="1">
      <c r="A2304" s="29">
        <v>63.0</v>
      </c>
      <c r="B2304" s="30">
        <v>8471.0</v>
      </c>
      <c r="C2304" s="31">
        <v>2302.0</v>
      </c>
      <c r="D2304" s="32" t="s">
        <v>2498</v>
      </c>
      <c r="E2304" s="94"/>
      <c r="F2304" s="95"/>
      <c r="G2304" s="82" t="s">
        <v>812</v>
      </c>
      <c r="H2304" s="152"/>
      <c r="I2304" s="152"/>
      <c r="J2304" s="153"/>
      <c r="K2304" s="94"/>
      <c r="L2304" s="8"/>
      <c r="M2304" s="53"/>
      <c r="N2304" s="8"/>
      <c r="O2304" s="52"/>
      <c r="P2304" s="8"/>
      <c r="Q2304" s="54"/>
      <c r="R2304" s="332"/>
      <c r="S2304" s="332"/>
      <c r="T2304" s="7"/>
      <c r="U2304" s="7"/>
      <c r="V2304" s="7"/>
      <c r="W2304" s="299"/>
      <c r="X2304" s="41"/>
      <c r="Y2304" s="42"/>
      <c r="Z2304" s="43"/>
      <c r="AA2304" s="43"/>
      <c r="AB2304" s="43"/>
      <c r="AC2304" s="288"/>
      <c r="AD2304" s="43"/>
      <c r="AE2304" s="43"/>
      <c r="AF2304" s="44"/>
      <c r="AG2304" s="45">
        <v>804.0</v>
      </c>
      <c r="AH2304" s="79"/>
      <c r="AI2304" s="80"/>
      <c r="AJ2304" s="80"/>
      <c r="AK2304" s="80"/>
      <c r="AL2304" s="14"/>
      <c r="AM2304" s="16" t="str">
        <f t="shared" si="10"/>
        <v>{s:'638471', v:804 , c:'放デイ１８・定超・'},</v>
      </c>
      <c r="AN2304" s="16"/>
    </row>
    <row r="2305" ht="16.5" customHeight="1">
      <c r="A2305" s="29">
        <v>63.0</v>
      </c>
      <c r="B2305" s="30">
        <v>7331.0</v>
      </c>
      <c r="C2305" s="31">
        <v>2303.0</v>
      </c>
      <c r="D2305" s="32" t="s">
        <v>2499</v>
      </c>
      <c r="E2305" s="94"/>
      <c r="F2305" s="95"/>
      <c r="G2305" s="87"/>
      <c r="H2305" s="50" t="str">
        <f>'30放課後等デイ(基本１)'!G2315</f>
        <v/>
      </c>
      <c r="I2305" s="8" t="s">
        <v>9</v>
      </c>
      <c r="J2305" s="95"/>
      <c r="K2305" s="94"/>
      <c r="L2305" s="8"/>
      <c r="M2305" s="53"/>
      <c r="N2305" s="8"/>
      <c r="O2305" s="52"/>
      <c r="P2305" s="8"/>
      <c r="Q2305" s="54"/>
      <c r="R2305" s="333"/>
      <c r="S2305" s="333"/>
      <c r="T2305" s="8"/>
      <c r="U2305" s="8"/>
      <c r="V2305" s="8"/>
      <c r="W2305" s="303"/>
      <c r="X2305" s="56"/>
      <c r="Y2305" s="58"/>
      <c r="Z2305" s="59" t="s">
        <v>20</v>
      </c>
      <c r="AA2305" s="41" t="s">
        <v>21</v>
      </c>
      <c r="AB2305" s="60">
        <v>0.85</v>
      </c>
      <c r="AC2305" s="288"/>
      <c r="AD2305" s="43"/>
      <c r="AE2305" s="43"/>
      <c r="AF2305" s="44"/>
      <c r="AG2305" s="45">
        <v>683.0</v>
      </c>
      <c r="AH2305" s="79"/>
      <c r="AI2305" s="80"/>
      <c r="AJ2305" s="80"/>
      <c r="AK2305" s="80"/>
      <c r="AL2305" s="14"/>
      <c r="AM2305" s="16" t="str">
        <f t="shared" si="10"/>
        <v>{s:'637331', v:683 , c:'放デイ１８・定超・評減・'},</v>
      </c>
      <c r="AN2305" s="16"/>
    </row>
    <row r="2306" ht="16.5" customHeight="1">
      <c r="A2306" s="29">
        <v>63.0</v>
      </c>
      <c r="B2306" s="30">
        <v>8472.0</v>
      </c>
      <c r="C2306" s="31">
        <v>2304.0</v>
      </c>
      <c r="D2306" s="32" t="s">
        <v>2500</v>
      </c>
      <c r="E2306" s="94"/>
      <c r="F2306" s="95"/>
      <c r="G2306" s="94"/>
      <c r="H2306" s="140"/>
      <c r="I2306" s="140"/>
      <c r="J2306" s="95"/>
      <c r="K2306" s="94"/>
      <c r="L2306" s="8"/>
      <c r="M2306" s="53"/>
      <c r="N2306" s="14"/>
      <c r="O2306" s="127"/>
      <c r="P2306" s="14"/>
      <c r="Q2306" s="144"/>
      <c r="R2306" s="334"/>
      <c r="S2306" s="334"/>
      <c r="T2306" s="8"/>
      <c r="U2306" s="8"/>
      <c r="V2306" s="8"/>
      <c r="W2306" s="305" t="s">
        <v>326</v>
      </c>
      <c r="X2306" s="41" t="s">
        <v>21</v>
      </c>
      <c r="Y2306" s="68" t="str">
        <f>$Y$293</f>
        <v/>
      </c>
      <c r="Z2306" s="88"/>
      <c r="AA2306" s="88"/>
      <c r="AB2306" s="88"/>
      <c r="AC2306" s="297"/>
      <c r="AD2306" s="88"/>
      <c r="AE2306" s="88"/>
      <c r="AF2306" s="89"/>
      <c r="AG2306" s="45">
        <v>563.0</v>
      </c>
      <c r="AH2306" s="79"/>
      <c r="AI2306" s="80"/>
      <c r="AJ2306" s="80"/>
      <c r="AK2306" s="80"/>
      <c r="AL2306" s="14"/>
      <c r="AM2306" s="16" t="str">
        <f t="shared" si="10"/>
        <v>{s:'638472', v:563 , c:'放デイ１８・定超・開減１・'},</v>
      </c>
      <c r="AN2306" s="16"/>
    </row>
    <row r="2307" ht="16.5" customHeight="1">
      <c r="A2307" s="29">
        <v>63.0</v>
      </c>
      <c r="B2307" s="30">
        <v>7332.0</v>
      </c>
      <c r="C2307" s="31">
        <v>2305.0</v>
      </c>
      <c r="D2307" s="32" t="s">
        <v>2501</v>
      </c>
      <c r="E2307" s="94"/>
      <c r="F2307" s="95"/>
      <c r="G2307" s="94"/>
      <c r="H2307" s="140"/>
      <c r="I2307" s="140"/>
      <c r="J2307" s="95"/>
      <c r="K2307" s="94"/>
      <c r="L2307" s="8"/>
      <c r="M2307" s="53"/>
      <c r="N2307" s="14"/>
      <c r="O2307" s="127"/>
      <c r="P2307" s="14"/>
      <c r="Q2307" s="144"/>
      <c r="R2307" s="334"/>
      <c r="S2307" s="334"/>
      <c r="T2307" s="8"/>
      <c r="U2307" s="8"/>
      <c r="V2307" s="8"/>
      <c r="W2307" s="306"/>
      <c r="X2307" s="56"/>
      <c r="Y2307" s="72"/>
      <c r="Z2307" s="73" t="s">
        <v>20</v>
      </c>
      <c r="AA2307" s="74" t="s">
        <v>21</v>
      </c>
      <c r="AB2307" s="75">
        <v>0.85</v>
      </c>
      <c r="AC2307" s="288"/>
      <c r="AD2307" s="43"/>
      <c r="AE2307" s="43"/>
      <c r="AF2307" s="44"/>
      <c r="AG2307" s="45">
        <v>479.0</v>
      </c>
      <c r="AH2307" s="79"/>
      <c r="AI2307" s="80"/>
      <c r="AJ2307" s="80"/>
      <c r="AK2307" s="80"/>
      <c r="AL2307" s="14"/>
      <c r="AM2307" s="16" t="str">
        <f t="shared" si="10"/>
        <v>{s:'637332', v:479 , c:'放デイ１８・定超・開減１・評減・'},</v>
      </c>
      <c r="AN2307" s="16"/>
    </row>
    <row r="2308" ht="16.5" customHeight="1">
      <c r="A2308" s="29">
        <v>63.0</v>
      </c>
      <c r="B2308" s="30">
        <v>8473.0</v>
      </c>
      <c r="C2308" s="31">
        <v>2306.0</v>
      </c>
      <c r="D2308" s="32" t="s">
        <v>2502</v>
      </c>
      <c r="E2308" s="94"/>
      <c r="F2308" s="95"/>
      <c r="G2308" s="94"/>
      <c r="H2308" s="140"/>
      <c r="I2308" s="140"/>
      <c r="J2308" s="95"/>
      <c r="K2308" s="94"/>
      <c r="L2308" s="8"/>
      <c r="M2308" s="53"/>
      <c r="N2308" s="14"/>
      <c r="O2308" s="127"/>
      <c r="P2308" s="14"/>
      <c r="Q2308" s="144"/>
      <c r="R2308" s="334"/>
      <c r="S2308" s="334"/>
      <c r="T2308" s="8"/>
      <c r="U2308" s="8"/>
      <c r="V2308" s="54"/>
      <c r="W2308" s="305" t="s">
        <v>329</v>
      </c>
      <c r="X2308" s="41" t="s">
        <v>21</v>
      </c>
      <c r="Y2308" s="68" t="str">
        <f>$Y$295</f>
        <v/>
      </c>
      <c r="Z2308" s="77"/>
      <c r="AA2308" s="77"/>
      <c r="AB2308" s="77"/>
      <c r="AC2308" s="292"/>
      <c r="AD2308" s="77"/>
      <c r="AE2308" s="77"/>
      <c r="AF2308" s="72"/>
      <c r="AG2308" s="45">
        <v>683.0</v>
      </c>
      <c r="AH2308" s="79"/>
      <c r="AI2308" s="80"/>
      <c r="AJ2308" s="80"/>
      <c r="AK2308" s="80"/>
      <c r="AL2308" s="14"/>
      <c r="AM2308" s="16" t="str">
        <f t="shared" si="10"/>
        <v>{s:'638473', v:683 , c:'放デイ１８・定超・開減２・'},</v>
      </c>
      <c r="AN2308" s="16"/>
    </row>
    <row r="2309" ht="16.5" customHeight="1">
      <c r="A2309" s="29">
        <v>63.0</v>
      </c>
      <c r="B2309" s="30">
        <v>7333.0</v>
      </c>
      <c r="C2309" s="31">
        <v>2307.0</v>
      </c>
      <c r="D2309" s="32" t="s">
        <v>2503</v>
      </c>
      <c r="E2309" s="94"/>
      <c r="F2309" s="95"/>
      <c r="G2309" s="94"/>
      <c r="H2309" s="140"/>
      <c r="I2309" s="140"/>
      <c r="J2309" s="95"/>
      <c r="K2309" s="94"/>
      <c r="L2309" s="8"/>
      <c r="M2309" s="53"/>
      <c r="N2309" s="14"/>
      <c r="O2309" s="127"/>
      <c r="P2309" s="14"/>
      <c r="Q2309" s="144"/>
      <c r="R2309" s="334"/>
      <c r="S2309" s="334"/>
      <c r="T2309" s="8"/>
      <c r="U2309" s="8"/>
      <c r="V2309" s="54"/>
      <c r="W2309" s="306"/>
      <c r="X2309" s="56"/>
      <c r="Y2309" s="72"/>
      <c r="Z2309" s="73" t="s">
        <v>20</v>
      </c>
      <c r="AA2309" s="74" t="s">
        <v>21</v>
      </c>
      <c r="AB2309" s="75">
        <v>0.85</v>
      </c>
      <c r="AC2309" s="288"/>
      <c r="AD2309" s="43"/>
      <c r="AE2309" s="43"/>
      <c r="AF2309" s="44"/>
      <c r="AG2309" s="45">
        <v>581.0</v>
      </c>
      <c r="AH2309" s="79"/>
      <c r="AI2309" s="80"/>
      <c r="AJ2309" s="80"/>
      <c r="AK2309" s="80"/>
      <c r="AL2309" s="14"/>
      <c r="AM2309" s="16" t="str">
        <f t="shared" si="10"/>
        <v>{s:'637333', v:581 , c:'放デイ１８・定超・開減２・評減・'},</v>
      </c>
      <c r="AN2309" s="16"/>
    </row>
    <row r="2310" ht="16.5" customHeight="1">
      <c r="A2310" s="29">
        <v>63.0</v>
      </c>
      <c r="B2310" s="30">
        <v>7334.0</v>
      </c>
      <c r="C2310" s="31">
        <v>2308.0</v>
      </c>
      <c r="D2310" s="32" t="s">
        <v>2504</v>
      </c>
      <c r="E2310" s="94"/>
      <c r="F2310" s="95"/>
      <c r="G2310" s="94"/>
      <c r="H2310" s="140"/>
      <c r="I2310" s="140"/>
      <c r="J2310" s="95"/>
      <c r="K2310" s="94"/>
      <c r="L2310" s="8"/>
      <c r="M2310" s="53"/>
      <c r="N2310" s="14"/>
      <c r="O2310" s="127"/>
      <c r="P2310" s="14"/>
      <c r="Q2310" s="144"/>
      <c r="R2310" s="334"/>
      <c r="S2310" s="334"/>
      <c r="T2310" s="8"/>
      <c r="U2310" s="8"/>
      <c r="V2310" s="54"/>
      <c r="W2310" s="299"/>
      <c r="X2310" s="41"/>
      <c r="Y2310" s="42"/>
      <c r="Z2310" s="43"/>
      <c r="AA2310" s="43"/>
      <c r="AB2310" s="44"/>
      <c r="AC2310" s="82" t="s">
        <v>30</v>
      </c>
      <c r="AD2310" s="83">
        <v>5.0</v>
      </c>
      <c r="AE2310" s="83"/>
      <c r="AF2310" s="84" t="s">
        <v>31</v>
      </c>
      <c r="AG2310" s="45">
        <v>799.0</v>
      </c>
      <c r="AH2310" s="79"/>
      <c r="AI2310" s="80"/>
      <c r="AJ2310" s="80"/>
      <c r="AK2310" s="80"/>
      <c r="AL2310" s="14"/>
      <c r="AM2310" s="16" t="str">
        <f t="shared" si="10"/>
        <v>{s:'637334', v:799 , c:'放デイ１８・定超・拘減・'},</v>
      </c>
      <c r="AN2310" s="16"/>
    </row>
    <row r="2311" ht="16.5" customHeight="1">
      <c r="A2311" s="29">
        <v>63.0</v>
      </c>
      <c r="B2311" s="30">
        <v>7335.0</v>
      </c>
      <c r="C2311" s="31">
        <v>2309.0</v>
      </c>
      <c r="D2311" s="32" t="s">
        <v>2505</v>
      </c>
      <c r="E2311" s="94"/>
      <c r="F2311" s="95"/>
      <c r="G2311" s="94"/>
      <c r="H2311" s="140"/>
      <c r="I2311" s="140"/>
      <c r="J2311" s="95"/>
      <c r="K2311" s="94"/>
      <c r="L2311" s="8"/>
      <c r="M2311" s="53"/>
      <c r="N2311" s="14"/>
      <c r="O2311" s="127"/>
      <c r="P2311" s="14"/>
      <c r="Q2311" s="144"/>
      <c r="R2311" s="334"/>
      <c r="S2311" s="334"/>
      <c r="T2311" s="8"/>
      <c r="U2311" s="8"/>
      <c r="V2311" s="8"/>
      <c r="W2311" s="303"/>
      <c r="X2311" s="56"/>
      <c r="Y2311" s="58"/>
      <c r="Z2311" s="59" t="s">
        <v>20</v>
      </c>
      <c r="AA2311" s="41" t="s">
        <v>21</v>
      </c>
      <c r="AB2311" s="86">
        <v>0.85</v>
      </c>
      <c r="AC2311" s="87"/>
      <c r="AD2311" s="83"/>
      <c r="AE2311" s="83"/>
      <c r="AF2311" s="84"/>
      <c r="AG2311" s="45">
        <v>678.0</v>
      </c>
      <c r="AH2311" s="79"/>
      <c r="AI2311" s="80"/>
      <c r="AJ2311" s="80"/>
      <c r="AK2311" s="80"/>
      <c r="AL2311" s="14"/>
      <c r="AM2311" s="16" t="str">
        <f t="shared" si="10"/>
        <v>{s:'637335', v:678 , c:'放デイ１８・定超・評減・拘減・'},</v>
      </c>
      <c r="AN2311" s="16"/>
    </row>
    <row r="2312" ht="16.5" customHeight="1">
      <c r="A2312" s="29">
        <v>63.0</v>
      </c>
      <c r="B2312" s="30">
        <v>7336.0</v>
      </c>
      <c r="C2312" s="31">
        <v>2310.0</v>
      </c>
      <c r="D2312" s="32" t="s">
        <v>2506</v>
      </c>
      <c r="E2312" s="94"/>
      <c r="F2312" s="95"/>
      <c r="G2312" s="94"/>
      <c r="H2312" s="140"/>
      <c r="I2312" s="140"/>
      <c r="J2312" s="95"/>
      <c r="K2312" s="94"/>
      <c r="L2312" s="8"/>
      <c r="M2312" s="53"/>
      <c r="N2312" s="14"/>
      <c r="O2312" s="127"/>
      <c r="P2312" s="14"/>
      <c r="Q2312" s="144"/>
      <c r="R2312" s="334"/>
      <c r="S2312" s="334"/>
      <c r="T2312" s="8"/>
      <c r="U2312" s="8"/>
      <c r="V2312" s="8"/>
      <c r="W2312" s="305" t="s">
        <v>326</v>
      </c>
      <c r="X2312" s="83" t="s">
        <v>21</v>
      </c>
      <c r="Y2312" s="91" t="str">
        <f>$Y$293</f>
        <v/>
      </c>
      <c r="Z2312" s="88"/>
      <c r="AA2312" s="88"/>
      <c r="AB2312" s="89"/>
      <c r="AC2312" s="87"/>
      <c r="AD2312" s="90"/>
      <c r="AE2312" s="90"/>
      <c r="AF2312" s="91"/>
      <c r="AG2312" s="45">
        <v>558.0</v>
      </c>
      <c r="AH2312" s="79"/>
      <c r="AI2312" s="80"/>
      <c r="AJ2312" s="80"/>
      <c r="AK2312" s="80"/>
      <c r="AL2312" s="14"/>
      <c r="AM2312" s="16" t="str">
        <f t="shared" si="10"/>
        <v>{s:'637336', v:558 , c:'放デイ１８・定超・開減１・拘減・'},</v>
      </c>
      <c r="AN2312" s="16"/>
    </row>
    <row r="2313" ht="16.5" customHeight="1">
      <c r="A2313" s="29">
        <v>63.0</v>
      </c>
      <c r="B2313" s="30">
        <v>7337.0</v>
      </c>
      <c r="C2313" s="31">
        <v>2311.0</v>
      </c>
      <c r="D2313" s="32" t="s">
        <v>2507</v>
      </c>
      <c r="E2313" s="94"/>
      <c r="F2313" s="95"/>
      <c r="G2313" s="94"/>
      <c r="H2313" s="140"/>
      <c r="I2313" s="140"/>
      <c r="J2313" s="95"/>
      <c r="K2313" s="94"/>
      <c r="L2313" s="8"/>
      <c r="M2313" s="53"/>
      <c r="N2313" s="14"/>
      <c r="O2313" s="127"/>
      <c r="P2313" s="14"/>
      <c r="Q2313" s="144"/>
      <c r="R2313" s="334"/>
      <c r="S2313" s="334"/>
      <c r="T2313" s="8"/>
      <c r="U2313" s="8"/>
      <c r="V2313" s="8"/>
      <c r="W2313" s="306"/>
      <c r="X2313" s="56"/>
      <c r="Y2313" s="72"/>
      <c r="Z2313" s="73" t="s">
        <v>20</v>
      </c>
      <c r="AA2313" s="74" t="s">
        <v>21</v>
      </c>
      <c r="AB2313" s="92">
        <v>0.85</v>
      </c>
      <c r="AC2313" s="87"/>
      <c r="AD2313" s="90"/>
      <c r="AE2313" s="90"/>
      <c r="AF2313" s="91"/>
      <c r="AG2313" s="45">
        <v>474.0</v>
      </c>
      <c r="AH2313" s="79"/>
      <c r="AI2313" s="80"/>
      <c r="AJ2313" s="80"/>
      <c r="AK2313" s="80"/>
      <c r="AL2313" s="14"/>
      <c r="AM2313" s="16" t="str">
        <f t="shared" si="10"/>
        <v>{s:'637337', v:474 , c:'放デイ１８・定超・開減１・評減・拘減・'},</v>
      </c>
      <c r="AN2313" s="16"/>
    </row>
    <row r="2314" ht="16.5" customHeight="1">
      <c r="A2314" s="29">
        <v>63.0</v>
      </c>
      <c r="B2314" s="30">
        <v>7338.0</v>
      </c>
      <c r="C2314" s="31">
        <v>2312.0</v>
      </c>
      <c r="D2314" s="32" t="s">
        <v>2508</v>
      </c>
      <c r="E2314" s="94"/>
      <c r="F2314" s="95"/>
      <c r="G2314" s="94"/>
      <c r="H2314" s="140"/>
      <c r="I2314" s="140"/>
      <c r="J2314" s="95"/>
      <c r="K2314" s="94"/>
      <c r="L2314" s="8"/>
      <c r="M2314" s="53"/>
      <c r="N2314" s="14"/>
      <c r="O2314" s="127"/>
      <c r="P2314" s="14"/>
      <c r="Q2314" s="144"/>
      <c r="R2314" s="334"/>
      <c r="S2314" s="334"/>
      <c r="T2314" s="8"/>
      <c r="U2314" s="8"/>
      <c r="V2314" s="8"/>
      <c r="W2314" s="305" t="s">
        <v>329</v>
      </c>
      <c r="X2314" s="83" t="s">
        <v>21</v>
      </c>
      <c r="Y2314" s="91" t="str">
        <f>$Y$295</f>
        <v/>
      </c>
      <c r="Z2314" s="77"/>
      <c r="AA2314" s="77"/>
      <c r="AB2314" s="72"/>
      <c r="AC2314" s="87"/>
      <c r="AD2314" s="90"/>
      <c r="AE2314" s="90"/>
      <c r="AF2314" s="91"/>
      <c r="AG2314" s="45">
        <v>678.0</v>
      </c>
      <c r="AH2314" s="79"/>
      <c r="AI2314" s="80"/>
      <c r="AJ2314" s="80"/>
      <c r="AK2314" s="80"/>
      <c r="AL2314" s="14"/>
      <c r="AM2314" s="16" t="str">
        <f t="shared" si="10"/>
        <v>{s:'637338', v:678 , c:'放デイ１８・定超・開減２・拘減・'},</v>
      </c>
      <c r="AN2314" s="16"/>
    </row>
    <row r="2315" ht="16.5" customHeight="1">
      <c r="A2315" s="29">
        <v>63.0</v>
      </c>
      <c r="B2315" s="30">
        <v>7339.0</v>
      </c>
      <c r="C2315" s="31">
        <v>2313.0</v>
      </c>
      <c r="D2315" s="32" t="s">
        <v>2509</v>
      </c>
      <c r="E2315" s="94"/>
      <c r="F2315" s="95"/>
      <c r="G2315" s="94"/>
      <c r="H2315" s="140"/>
      <c r="I2315" s="140"/>
      <c r="J2315" s="95"/>
      <c r="K2315" s="94"/>
      <c r="L2315" s="8"/>
      <c r="M2315" s="53"/>
      <c r="N2315" s="14"/>
      <c r="O2315" s="127"/>
      <c r="P2315" s="14"/>
      <c r="Q2315" s="144"/>
      <c r="R2315" s="334"/>
      <c r="S2315" s="334"/>
      <c r="T2315" s="8"/>
      <c r="U2315" s="8"/>
      <c r="V2315" s="8"/>
      <c r="W2315" s="306"/>
      <c r="X2315" s="56"/>
      <c r="Y2315" s="72"/>
      <c r="Z2315" s="73" t="s">
        <v>20</v>
      </c>
      <c r="AA2315" s="74" t="s">
        <v>21</v>
      </c>
      <c r="AB2315" s="92">
        <v>0.85</v>
      </c>
      <c r="AC2315" s="93"/>
      <c r="AD2315" s="77"/>
      <c r="AE2315" s="77"/>
      <c r="AF2315" s="72"/>
      <c r="AG2315" s="45">
        <v>576.0</v>
      </c>
      <c r="AH2315" s="79"/>
      <c r="AI2315" s="80"/>
      <c r="AJ2315" s="80"/>
      <c r="AK2315" s="80"/>
      <c r="AL2315" s="14"/>
      <c r="AM2315" s="16" t="str">
        <f t="shared" si="10"/>
        <v>{s:'637339', v:576 , c:'放デイ１８・定超・開減２・評減・拘減・'},</v>
      </c>
      <c r="AN2315" s="16"/>
    </row>
    <row r="2316" ht="16.5" customHeight="1">
      <c r="A2316" s="29">
        <v>63.0</v>
      </c>
      <c r="B2316" s="30">
        <v>8474.0</v>
      </c>
      <c r="C2316" s="31">
        <v>2314.0</v>
      </c>
      <c r="D2316" s="32" t="s">
        <v>2510</v>
      </c>
      <c r="E2316" s="94"/>
      <c r="F2316" s="95"/>
      <c r="G2316" s="307"/>
      <c r="H2316" s="8"/>
      <c r="I2316" s="8"/>
      <c r="J2316" s="54"/>
      <c r="K2316" s="69"/>
      <c r="L2316" s="65"/>
      <c r="M2316" s="65"/>
      <c r="N2316" s="8"/>
      <c r="O2316" s="52"/>
      <c r="P2316" s="8"/>
      <c r="Q2316" s="54"/>
      <c r="R2316" s="33" t="s">
        <v>23</v>
      </c>
      <c r="S2316" s="130" t="s">
        <v>24</v>
      </c>
      <c r="T2316" s="7"/>
      <c r="U2316" s="7"/>
      <c r="V2316" s="39"/>
      <c r="W2316" s="299"/>
      <c r="X2316" s="41"/>
      <c r="Y2316" s="42"/>
      <c r="Z2316" s="43"/>
      <c r="AA2316" s="43"/>
      <c r="AB2316" s="43"/>
      <c r="AC2316" s="288"/>
      <c r="AD2316" s="43"/>
      <c r="AE2316" s="43"/>
      <c r="AF2316" s="44"/>
      <c r="AG2316" s="45">
        <v>563.0</v>
      </c>
      <c r="AH2316" s="79"/>
      <c r="AI2316" s="80"/>
      <c r="AJ2316" s="80"/>
      <c r="AK2316" s="80"/>
      <c r="AL2316" s="14"/>
      <c r="AM2316" s="16" t="str">
        <f t="shared" si="10"/>
        <v>{s:'638474', v:563 , c:'放デイ１８・定超・未計画・'},</v>
      </c>
      <c r="AN2316" s="16"/>
    </row>
    <row r="2317" ht="16.5" customHeight="1">
      <c r="A2317" s="29">
        <v>63.0</v>
      </c>
      <c r="B2317" s="30">
        <v>7340.0</v>
      </c>
      <c r="C2317" s="31">
        <v>2315.0</v>
      </c>
      <c r="D2317" s="32" t="s">
        <v>2511</v>
      </c>
      <c r="E2317" s="94"/>
      <c r="F2317" s="95"/>
      <c r="G2317" s="307"/>
      <c r="H2317" s="140"/>
      <c r="I2317" s="8"/>
      <c r="J2317" s="54"/>
      <c r="K2317" s="69"/>
      <c r="L2317" s="65"/>
      <c r="M2317" s="65"/>
      <c r="N2317" s="8"/>
      <c r="O2317" s="52"/>
      <c r="P2317" s="8"/>
      <c r="Q2317" s="54"/>
      <c r="R2317" s="131"/>
      <c r="S2317" s="87"/>
      <c r="T2317" s="83" t="s">
        <v>21</v>
      </c>
      <c r="U2317" s="90">
        <v>0.7</v>
      </c>
      <c r="V2317" s="54"/>
      <c r="W2317" s="303"/>
      <c r="X2317" s="56"/>
      <c r="Y2317" s="58"/>
      <c r="Z2317" s="59" t="s">
        <v>20</v>
      </c>
      <c r="AA2317" s="41" t="s">
        <v>21</v>
      </c>
      <c r="AB2317" s="60">
        <v>0.85</v>
      </c>
      <c r="AC2317" s="288"/>
      <c r="AD2317" s="43"/>
      <c r="AE2317" s="43"/>
      <c r="AF2317" s="44"/>
      <c r="AG2317" s="45">
        <v>479.0</v>
      </c>
      <c r="AH2317" s="79"/>
      <c r="AI2317" s="80"/>
      <c r="AJ2317" s="80"/>
      <c r="AK2317" s="80"/>
      <c r="AL2317" s="14"/>
      <c r="AM2317" s="16" t="str">
        <f t="shared" si="10"/>
        <v>{s:'637340', v:479 , c:'放デイ１８・定超・未計画・評減・'},</v>
      </c>
      <c r="AN2317" s="16"/>
    </row>
    <row r="2318" ht="16.5" customHeight="1">
      <c r="A2318" s="29">
        <v>63.0</v>
      </c>
      <c r="B2318" s="30">
        <v>8475.0</v>
      </c>
      <c r="C2318" s="31">
        <v>2316.0</v>
      </c>
      <c r="D2318" s="32" t="s">
        <v>2512</v>
      </c>
      <c r="E2318" s="94"/>
      <c r="F2318" s="95"/>
      <c r="G2318" s="103"/>
      <c r="H2318" s="8"/>
      <c r="I2318" s="8"/>
      <c r="J2318" s="54"/>
      <c r="K2318" s="69"/>
      <c r="L2318" s="65"/>
      <c r="M2318" s="65"/>
      <c r="N2318" s="83"/>
      <c r="O2318" s="125"/>
      <c r="P2318" s="83"/>
      <c r="Q2318" s="132"/>
      <c r="R2318" s="131"/>
      <c r="S2318" s="87"/>
      <c r="T2318" s="83"/>
      <c r="U2318" s="90"/>
      <c r="V2318" s="91"/>
      <c r="W2318" s="305" t="s">
        <v>326</v>
      </c>
      <c r="X2318" s="41" t="s">
        <v>21</v>
      </c>
      <c r="Y2318" s="68" t="str">
        <f>$Y$293</f>
        <v/>
      </c>
      <c r="Z2318" s="88"/>
      <c r="AA2318" s="88"/>
      <c r="AB2318" s="88"/>
      <c r="AC2318" s="297"/>
      <c r="AD2318" s="88"/>
      <c r="AE2318" s="88"/>
      <c r="AF2318" s="89"/>
      <c r="AG2318" s="45">
        <v>394.0</v>
      </c>
      <c r="AH2318" s="79"/>
      <c r="AI2318" s="80"/>
      <c r="AJ2318" s="80"/>
      <c r="AK2318" s="80"/>
      <c r="AL2318" s="14"/>
      <c r="AM2318" s="16" t="str">
        <f t="shared" si="10"/>
        <v>{s:'638475', v:394 , c:'放デイ１８・定超・未計画・開減１・'},</v>
      </c>
      <c r="AN2318" s="16"/>
    </row>
    <row r="2319" ht="16.5" customHeight="1">
      <c r="A2319" s="29">
        <v>63.0</v>
      </c>
      <c r="B2319" s="30">
        <v>7341.0</v>
      </c>
      <c r="C2319" s="31">
        <v>2317.0</v>
      </c>
      <c r="D2319" s="32" t="s">
        <v>2513</v>
      </c>
      <c r="E2319" s="94"/>
      <c r="F2319" s="95"/>
      <c r="G2319" s="103"/>
      <c r="H2319" s="8"/>
      <c r="I2319" s="8"/>
      <c r="J2319" s="54"/>
      <c r="K2319" s="69"/>
      <c r="L2319" s="65"/>
      <c r="M2319" s="65"/>
      <c r="N2319" s="83"/>
      <c r="O2319" s="125"/>
      <c r="P2319" s="83"/>
      <c r="Q2319" s="132"/>
      <c r="R2319" s="131"/>
      <c r="S2319" s="87"/>
      <c r="T2319" s="83"/>
      <c r="U2319" s="90"/>
      <c r="V2319" s="91"/>
      <c r="W2319" s="306"/>
      <c r="X2319" s="56"/>
      <c r="Y2319" s="72"/>
      <c r="Z2319" s="73" t="s">
        <v>20</v>
      </c>
      <c r="AA2319" s="74" t="s">
        <v>21</v>
      </c>
      <c r="AB2319" s="75">
        <v>0.85</v>
      </c>
      <c r="AC2319" s="288"/>
      <c r="AD2319" s="43"/>
      <c r="AE2319" s="43"/>
      <c r="AF2319" s="44"/>
      <c r="AG2319" s="45">
        <v>335.0</v>
      </c>
      <c r="AH2319" s="79"/>
      <c r="AI2319" s="80"/>
      <c r="AJ2319" s="80"/>
      <c r="AK2319" s="80"/>
      <c r="AL2319" s="14"/>
      <c r="AM2319" s="16" t="str">
        <f t="shared" si="10"/>
        <v>{s:'637341', v:335 , c:'放デイ１８・定超・未計画・開減１・評減・'},</v>
      </c>
      <c r="AN2319" s="16"/>
    </row>
    <row r="2320" ht="16.5" customHeight="1">
      <c r="A2320" s="29">
        <v>63.0</v>
      </c>
      <c r="B2320" s="30">
        <v>8476.0</v>
      </c>
      <c r="C2320" s="31">
        <v>2318.0</v>
      </c>
      <c r="D2320" s="32" t="s">
        <v>2514</v>
      </c>
      <c r="E2320" s="94"/>
      <c r="F2320" s="95"/>
      <c r="G2320" s="103"/>
      <c r="H2320" s="8"/>
      <c r="I2320" s="8"/>
      <c r="J2320" s="54"/>
      <c r="K2320" s="69"/>
      <c r="L2320" s="65"/>
      <c r="M2320" s="65"/>
      <c r="N2320" s="83"/>
      <c r="O2320" s="125"/>
      <c r="P2320" s="83"/>
      <c r="Q2320" s="132"/>
      <c r="R2320" s="310"/>
      <c r="S2320" s="309"/>
      <c r="T2320" s="83"/>
      <c r="U2320" s="90"/>
      <c r="V2320" s="91"/>
      <c r="W2320" s="305" t="s">
        <v>329</v>
      </c>
      <c r="X2320" s="41" t="s">
        <v>21</v>
      </c>
      <c r="Y2320" s="68" t="str">
        <f>$Y$295</f>
        <v/>
      </c>
      <c r="Z2320" s="77"/>
      <c r="AA2320" s="77"/>
      <c r="AB2320" s="77"/>
      <c r="AC2320" s="292"/>
      <c r="AD2320" s="77"/>
      <c r="AE2320" s="77"/>
      <c r="AF2320" s="72"/>
      <c r="AG2320" s="45">
        <v>479.0</v>
      </c>
      <c r="AH2320" s="79"/>
      <c r="AI2320" s="80"/>
      <c r="AJ2320" s="80"/>
      <c r="AK2320" s="80"/>
      <c r="AL2320" s="14"/>
      <c r="AM2320" s="16" t="str">
        <f t="shared" si="10"/>
        <v>{s:'638476', v:479 , c:'放デイ１８・定超・未計画・開減２・'},</v>
      </c>
      <c r="AN2320" s="16"/>
    </row>
    <row r="2321" ht="16.5" customHeight="1">
      <c r="A2321" s="29">
        <v>63.0</v>
      </c>
      <c r="B2321" s="165">
        <v>7342.0</v>
      </c>
      <c r="C2321" s="31">
        <v>2319.0</v>
      </c>
      <c r="D2321" s="32" t="s">
        <v>2515</v>
      </c>
      <c r="E2321" s="94"/>
      <c r="F2321" s="95"/>
      <c r="G2321" s="103"/>
      <c r="H2321" s="8"/>
      <c r="I2321" s="8"/>
      <c r="J2321" s="54"/>
      <c r="K2321" s="69"/>
      <c r="L2321" s="65"/>
      <c r="M2321" s="65"/>
      <c r="N2321" s="83"/>
      <c r="O2321" s="125"/>
      <c r="P2321" s="83"/>
      <c r="Q2321" s="132"/>
      <c r="R2321" s="310"/>
      <c r="S2321" s="309"/>
      <c r="T2321" s="83"/>
      <c r="U2321" s="90"/>
      <c r="V2321" s="91"/>
      <c r="W2321" s="306"/>
      <c r="X2321" s="56"/>
      <c r="Y2321" s="72"/>
      <c r="Z2321" s="73" t="s">
        <v>20</v>
      </c>
      <c r="AA2321" s="74" t="s">
        <v>21</v>
      </c>
      <c r="AB2321" s="75">
        <v>0.85</v>
      </c>
      <c r="AC2321" s="288"/>
      <c r="AD2321" s="43"/>
      <c r="AE2321" s="43"/>
      <c r="AF2321" s="44"/>
      <c r="AG2321" s="45">
        <v>407.0</v>
      </c>
      <c r="AH2321" s="79"/>
      <c r="AI2321" s="80"/>
      <c r="AJ2321" s="80"/>
      <c r="AK2321" s="80"/>
      <c r="AL2321" s="14"/>
      <c r="AM2321" s="16" t="str">
        <f t="shared" si="10"/>
        <v>{s:'637342', v:407 , c:'放デイ１８・定超・未計画・開減２・評減・'},</v>
      </c>
      <c r="AN2321" s="16"/>
    </row>
    <row r="2322" ht="16.5" customHeight="1">
      <c r="A2322" s="29">
        <v>63.0</v>
      </c>
      <c r="B2322" s="165">
        <v>7343.0</v>
      </c>
      <c r="C2322" s="31">
        <v>2320.0</v>
      </c>
      <c r="D2322" s="32" t="s">
        <v>2516</v>
      </c>
      <c r="E2322" s="94"/>
      <c r="F2322" s="95"/>
      <c r="G2322" s="103"/>
      <c r="H2322" s="8"/>
      <c r="I2322" s="8"/>
      <c r="J2322" s="54"/>
      <c r="K2322" s="69"/>
      <c r="L2322" s="65"/>
      <c r="M2322" s="65"/>
      <c r="N2322" s="83"/>
      <c r="O2322" s="125"/>
      <c r="P2322" s="83"/>
      <c r="Q2322" s="132"/>
      <c r="R2322" s="310"/>
      <c r="S2322" s="309"/>
      <c r="T2322" s="83"/>
      <c r="U2322" s="90"/>
      <c r="V2322" s="91"/>
      <c r="W2322" s="299"/>
      <c r="X2322" s="41"/>
      <c r="Y2322" s="42"/>
      <c r="Z2322" s="43"/>
      <c r="AA2322" s="43"/>
      <c r="AB2322" s="44"/>
      <c r="AC2322" s="82" t="s">
        <v>30</v>
      </c>
      <c r="AD2322" s="83">
        <v>5.0</v>
      </c>
      <c r="AE2322" s="83"/>
      <c r="AF2322" s="84" t="s">
        <v>31</v>
      </c>
      <c r="AG2322" s="45">
        <v>558.0</v>
      </c>
      <c r="AH2322" s="79"/>
      <c r="AI2322" s="80"/>
      <c r="AJ2322" s="80"/>
      <c r="AK2322" s="80"/>
      <c r="AL2322" s="14"/>
      <c r="AM2322" s="16" t="str">
        <f t="shared" si="10"/>
        <v>{s:'637343', v:558 , c:'放デイ１８・定超・未計画・拘減・'},</v>
      </c>
      <c r="AN2322" s="16"/>
    </row>
    <row r="2323" ht="16.5" customHeight="1">
      <c r="A2323" s="29">
        <v>63.0</v>
      </c>
      <c r="B2323" s="165">
        <v>7344.0</v>
      </c>
      <c r="C2323" s="31">
        <v>2321.0</v>
      </c>
      <c r="D2323" s="32" t="s">
        <v>2517</v>
      </c>
      <c r="E2323" s="94"/>
      <c r="F2323" s="95"/>
      <c r="G2323" s="103"/>
      <c r="H2323" s="8"/>
      <c r="I2323" s="8"/>
      <c r="J2323" s="54"/>
      <c r="K2323" s="69"/>
      <c r="L2323" s="65"/>
      <c r="M2323" s="65"/>
      <c r="N2323" s="83"/>
      <c r="O2323" s="125"/>
      <c r="P2323" s="83"/>
      <c r="Q2323" s="132"/>
      <c r="R2323" s="310"/>
      <c r="S2323" s="309"/>
      <c r="T2323" s="83"/>
      <c r="U2323" s="90"/>
      <c r="V2323" s="91"/>
      <c r="W2323" s="303"/>
      <c r="X2323" s="56"/>
      <c r="Y2323" s="58"/>
      <c r="Z2323" s="59" t="s">
        <v>20</v>
      </c>
      <c r="AA2323" s="41" t="s">
        <v>21</v>
      </c>
      <c r="AB2323" s="86">
        <v>0.85</v>
      </c>
      <c r="AC2323" s="87"/>
      <c r="AD2323" s="83"/>
      <c r="AE2323" s="83"/>
      <c r="AF2323" s="84"/>
      <c r="AG2323" s="45">
        <v>474.0</v>
      </c>
      <c r="AH2323" s="79"/>
      <c r="AI2323" s="80"/>
      <c r="AJ2323" s="80"/>
      <c r="AK2323" s="80"/>
      <c r="AL2323" s="14"/>
      <c r="AM2323" s="16" t="str">
        <f t="shared" si="10"/>
        <v>{s:'637344', v:474 , c:'放デイ１８・定超・未計画・評減・拘減・'},</v>
      </c>
      <c r="AN2323" s="16"/>
    </row>
    <row r="2324" ht="16.5" customHeight="1">
      <c r="A2324" s="29">
        <v>63.0</v>
      </c>
      <c r="B2324" s="165">
        <v>7345.0</v>
      </c>
      <c r="C2324" s="31">
        <v>2322.0</v>
      </c>
      <c r="D2324" s="32" t="s">
        <v>2518</v>
      </c>
      <c r="E2324" s="94"/>
      <c r="F2324" s="95"/>
      <c r="G2324" s="103"/>
      <c r="H2324" s="8"/>
      <c r="I2324" s="8"/>
      <c r="J2324" s="54"/>
      <c r="K2324" s="69"/>
      <c r="L2324" s="65"/>
      <c r="M2324" s="65"/>
      <c r="N2324" s="83"/>
      <c r="O2324" s="125"/>
      <c r="P2324" s="83"/>
      <c r="Q2324" s="132"/>
      <c r="R2324" s="310"/>
      <c r="S2324" s="309"/>
      <c r="T2324" s="83"/>
      <c r="U2324" s="90"/>
      <c r="V2324" s="91"/>
      <c r="W2324" s="305" t="s">
        <v>326</v>
      </c>
      <c r="X2324" s="83" t="s">
        <v>21</v>
      </c>
      <c r="Y2324" s="91" t="str">
        <f>$Y$293</f>
        <v/>
      </c>
      <c r="Z2324" s="88"/>
      <c r="AA2324" s="88"/>
      <c r="AB2324" s="89"/>
      <c r="AC2324" s="87"/>
      <c r="AD2324" s="90"/>
      <c r="AE2324" s="90"/>
      <c r="AF2324" s="91"/>
      <c r="AG2324" s="45">
        <v>389.0</v>
      </c>
      <c r="AH2324" s="79"/>
      <c r="AI2324" s="80"/>
      <c r="AJ2324" s="80"/>
      <c r="AK2324" s="80"/>
      <c r="AL2324" s="14"/>
      <c r="AM2324" s="16" t="str">
        <f t="shared" si="10"/>
        <v>{s:'637345', v:389 , c:'放デイ１８・定超・未計画・開減１・拘減・'},</v>
      </c>
      <c r="AN2324" s="16"/>
    </row>
    <row r="2325" ht="16.5" customHeight="1">
      <c r="A2325" s="29">
        <v>63.0</v>
      </c>
      <c r="B2325" s="165">
        <v>7346.0</v>
      </c>
      <c r="C2325" s="31">
        <v>2323.0</v>
      </c>
      <c r="D2325" s="32" t="s">
        <v>2519</v>
      </c>
      <c r="E2325" s="94"/>
      <c r="F2325" s="95"/>
      <c r="G2325" s="103"/>
      <c r="H2325" s="8"/>
      <c r="I2325" s="8"/>
      <c r="J2325" s="54"/>
      <c r="K2325" s="69"/>
      <c r="L2325" s="65"/>
      <c r="M2325" s="65"/>
      <c r="N2325" s="83"/>
      <c r="O2325" s="125"/>
      <c r="P2325" s="83"/>
      <c r="Q2325" s="132"/>
      <c r="R2325" s="310"/>
      <c r="S2325" s="309"/>
      <c r="T2325" s="83"/>
      <c r="U2325" s="90"/>
      <c r="V2325" s="91"/>
      <c r="W2325" s="306"/>
      <c r="X2325" s="56"/>
      <c r="Y2325" s="72"/>
      <c r="Z2325" s="73" t="s">
        <v>20</v>
      </c>
      <c r="AA2325" s="74" t="s">
        <v>21</v>
      </c>
      <c r="AB2325" s="92">
        <v>0.85</v>
      </c>
      <c r="AC2325" s="87"/>
      <c r="AD2325" s="90"/>
      <c r="AE2325" s="90"/>
      <c r="AF2325" s="91"/>
      <c r="AG2325" s="45">
        <v>330.0</v>
      </c>
      <c r="AH2325" s="79"/>
      <c r="AI2325" s="80"/>
      <c r="AJ2325" s="80"/>
      <c r="AK2325" s="80"/>
      <c r="AL2325" s="14"/>
      <c r="AM2325" s="16" t="str">
        <f t="shared" si="10"/>
        <v>{s:'637346', v:330 , c:'放デイ１８・定超・未計画・開減１・評減・拘減・'},</v>
      </c>
      <c r="AN2325" s="16"/>
    </row>
    <row r="2326" ht="16.5" customHeight="1">
      <c r="A2326" s="29">
        <v>63.0</v>
      </c>
      <c r="B2326" s="165">
        <v>7347.0</v>
      </c>
      <c r="C2326" s="31">
        <v>2324.0</v>
      </c>
      <c r="D2326" s="32" t="s">
        <v>2520</v>
      </c>
      <c r="E2326" s="94"/>
      <c r="F2326" s="95"/>
      <c r="G2326" s="103"/>
      <c r="H2326" s="8"/>
      <c r="I2326" s="8"/>
      <c r="J2326" s="54"/>
      <c r="K2326" s="69"/>
      <c r="L2326" s="65"/>
      <c r="M2326" s="65"/>
      <c r="N2326" s="83"/>
      <c r="O2326" s="125"/>
      <c r="P2326" s="83"/>
      <c r="Q2326" s="132"/>
      <c r="R2326" s="310"/>
      <c r="S2326" s="309"/>
      <c r="T2326" s="83"/>
      <c r="U2326" s="90"/>
      <c r="V2326" s="91"/>
      <c r="W2326" s="305" t="s">
        <v>329</v>
      </c>
      <c r="X2326" s="83" t="s">
        <v>21</v>
      </c>
      <c r="Y2326" s="91" t="str">
        <f>$Y$295</f>
        <v/>
      </c>
      <c r="Z2326" s="77"/>
      <c r="AA2326" s="77"/>
      <c r="AB2326" s="72"/>
      <c r="AC2326" s="87"/>
      <c r="AD2326" s="90"/>
      <c r="AE2326" s="90"/>
      <c r="AF2326" s="91"/>
      <c r="AG2326" s="45">
        <v>474.0</v>
      </c>
      <c r="AH2326" s="79"/>
      <c r="AI2326" s="80"/>
      <c r="AJ2326" s="80"/>
      <c r="AK2326" s="80"/>
      <c r="AL2326" s="14"/>
      <c r="AM2326" s="16" t="str">
        <f t="shared" si="10"/>
        <v>{s:'637347', v:474 , c:'放デイ１８・定超・未計画・開減２・拘減・'},</v>
      </c>
      <c r="AN2326" s="16"/>
    </row>
    <row r="2327" ht="16.5" customHeight="1">
      <c r="A2327" s="29">
        <v>63.0</v>
      </c>
      <c r="B2327" s="165">
        <v>7348.0</v>
      </c>
      <c r="C2327" s="31">
        <v>2325.0</v>
      </c>
      <c r="D2327" s="32" t="s">
        <v>2521</v>
      </c>
      <c r="E2327" s="94"/>
      <c r="F2327" s="95"/>
      <c r="G2327" s="103"/>
      <c r="H2327" s="8"/>
      <c r="I2327" s="8"/>
      <c r="J2327" s="54"/>
      <c r="K2327" s="69"/>
      <c r="L2327" s="65"/>
      <c r="M2327" s="65"/>
      <c r="N2327" s="83"/>
      <c r="O2327" s="125"/>
      <c r="P2327" s="83"/>
      <c r="Q2327" s="132"/>
      <c r="R2327" s="310"/>
      <c r="S2327" s="309"/>
      <c r="T2327" s="83"/>
      <c r="U2327" s="90"/>
      <c r="V2327" s="91"/>
      <c r="W2327" s="306"/>
      <c r="X2327" s="56"/>
      <c r="Y2327" s="72"/>
      <c r="Z2327" s="73" t="s">
        <v>20</v>
      </c>
      <c r="AA2327" s="74" t="s">
        <v>21</v>
      </c>
      <c r="AB2327" s="92">
        <v>0.85</v>
      </c>
      <c r="AC2327" s="93"/>
      <c r="AD2327" s="77"/>
      <c r="AE2327" s="77"/>
      <c r="AF2327" s="72"/>
      <c r="AG2327" s="45">
        <v>402.0</v>
      </c>
      <c r="AH2327" s="79"/>
      <c r="AI2327" s="80"/>
      <c r="AJ2327" s="80"/>
      <c r="AK2327" s="80"/>
      <c r="AL2327" s="14"/>
      <c r="AM2327" s="16" t="str">
        <f t="shared" si="10"/>
        <v>{s:'637348', v:402 , c:'放デイ１８・定超・未計画・開減２・評減・拘減・'},</v>
      </c>
      <c r="AN2327" s="16"/>
    </row>
    <row r="2328" ht="16.5" customHeight="1">
      <c r="A2328" s="29">
        <v>63.0</v>
      </c>
      <c r="B2328" s="165">
        <v>7349.0</v>
      </c>
      <c r="C2328" s="31">
        <v>2326.0</v>
      </c>
      <c r="D2328" s="32" t="s">
        <v>2522</v>
      </c>
      <c r="E2328" s="94"/>
      <c r="F2328" s="95"/>
      <c r="G2328" s="103"/>
      <c r="H2328" s="8"/>
      <c r="I2328" s="8"/>
      <c r="J2328" s="54"/>
      <c r="K2328" s="69"/>
      <c r="L2328" s="65"/>
      <c r="M2328" s="65"/>
      <c r="N2328" s="83"/>
      <c r="O2328" s="125"/>
      <c r="P2328" s="83"/>
      <c r="Q2328" s="132"/>
      <c r="R2328" s="310"/>
      <c r="S2328" s="130" t="s">
        <v>27</v>
      </c>
      <c r="T2328" s="41"/>
      <c r="U2328" s="135"/>
      <c r="V2328" s="68"/>
      <c r="W2328" s="299"/>
      <c r="X2328" s="41"/>
      <c r="Y2328" s="42"/>
      <c r="Z2328" s="43"/>
      <c r="AA2328" s="43"/>
      <c r="AB2328" s="43"/>
      <c r="AC2328" s="288"/>
      <c r="AD2328" s="43"/>
      <c r="AE2328" s="43"/>
      <c r="AF2328" s="44"/>
      <c r="AG2328" s="45">
        <v>402.0</v>
      </c>
      <c r="AH2328" s="79"/>
      <c r="AI2328" s="80"/>
      <c r="AJ2328" s="80"/>
      <c r="AK2328" s="80"/>
      <c r="AL2328" s="14"/>
      <c r="AM2328" s="16" t="str">
        <f t="shared" si="10"/>
        <v>{s:'637349', v:402 , c:'放デイ１８・定超・未計画２・'},</v>
      </c>
      <c r="AN2328" s="16"/>
    </row>
    <row r="2329" ht="16.5" customHeight="1">
      <c r="A2329" s="29">
        <v>63.0</v>
      </c>
      <c r="B2329" s="165">
        <v>7350.0</v>
      </c>
      <c r="C2329" s="31">
        <v>2327.0</v>
      </c>
      <c r="D2329" s="32" t="s">
        <v>2523</v>
      </c>
      <c r="E2329" s="94"/>
      <c r="F2329" s="95"/>
      <c r="G2329" s="103"/>
      <c r="H2329" s="8"/>
      <c r="I2329" s="8"/>
      <c r="J2329" s="54"/>
      <c r="K2329" s="69"/>
      <c r="L2329" s="65"/>
      <c r="M2329" s="65"/>
      <c r="N2329" s="83"/>
      <c r="O2329" s="125"/>
      <c r="P2329" s="83"/>
      <c r="Q2329" s="132"/>
      <c r="R2329" s="310"/>
      <c r="S2329" s="87"/>
      <c r="T2329" s="83" t="s">
        <v>21</v>
      </c>
      <c r="U2329" s="90">
        <v>0.5</v>
      </c>
      <c r="V2329" s="91"/>
      <c r="W2329" s="303"/>
      <c r="X2329" s="56"/>
      <c r="Y2329" s="58"/>
      <c r="Z2329" s="59" t="s">
        <v>20</v>
      </c>
      <c r="AA2329" s="41" t="s">
        <v>21</v>
      </c>
      <c r="AB2329" s="60">
        <v>0.85</v>
      </c>
      <c r="AC2329" s="288"/>
      <c r="AD2329" s="43"/>
      <c r="AE2329" s="43"/>
      <c r="AF2329" s="44"/>
      <c r="AG2329" s="45">
        <v>342.0</v>
      </c>
      <c r="AH2329" s="79"/>
      <c r="AI2329" s="80"/>
      <c r="AJ2329" s="80"/>
      <c r="AK2329" s="80"/>
      <c r="AL2329" s="14"/>
      <c r="AM2329" s="16" t="str">
        <f t="shared" si="10"/>
        <v>{s:'637350', v:342 , c:'放デイ１８・定超・未計画２・評減・'},</v>
      </c>
      <c r="AN2329" s="16"/>
    </row>
    <row r="2330" ht="16.5" customHeight="1">
      <c r="A2330" s="29">
        <v>63.0</v>
      </c>
      <c r="B2330" s="165">
        <v>7351.0</v>
      </c>
      <c r="C2330" s="31">
        <v>2328.0</v>
      </c>
      <c r="D2330" s="32" t="s">
        <v>2524</v>
      </c>
      <c r="E2330" s="94"/>
      <c r="F2330" s="95"/>
      <c r="G2330" s="103"/>
      <c r="H2330" s="8"/>
      <c r="I2330" s="8"/>
      <c r="J2330" s="54"/>
      <c r="K2330" s="69"/>
      <c r="L2330" s="65"/>
      <c r="M2330" s="65"/>
      <c r="N2330" s="83"/>
      <c r="O2330" s="125"/>
      <c r="P2330" s="83"/>
      <c r="Q2330" s="132"/>
      <c r="R2330" s="310"/>
      <c r="S2330" s="87"/>
      <c r="T2330" s="83"/>
      <c r="U2330" s="90"/>
      <c r="V2330" s="91"/>
      <c r="W2330" s="305" t="s">
        <v>326</v>
      </c>
      <c r="X2330" s="41" t="s">
        <v>21</v>
      </c>
      <c r="Y2330" s="68" t="str">
        <f>$Y$293</f>
        <v/>
      </c>
      <c r="Z2330" s="88"/>
      <c r="AA2330" s="88"/>
      <c r="AB2330" s="88"/>
      <c r="AC2330" s="297"/>
      <c r="AD2330" s="88"/>
      <c r="AE2330" s="88"/>
      <c r="AF2330" s="89"/>
      <c r="AG2330" s="45">
        <v>281.0</v>
      </c>
      <c r="AH2330" s="79"/>
      <c r="AI2330" s="80"/>
      <c r="AJ2330" s="80"/>
      <c r="AK2330" s="80"/>
      <c r="AL2330" s="14"/>
      <c r="AM2330" s="16" t="str">
        <f t="shared" si="10"/>
        <v>{s:'637351', v:281 , c:'放デイ１８・定超・未計画２・開減１・'},</v>
      </c>
      <c r="AN2330" s="16"/>
    </row>
    <row r="2331" ht="16.5" customHeight="1">
      <c r="A2331" s="29">
        <v>63.0</v>
      </c>
      <c r="B2331" s="165">
        <v>7352.0</v>
      </c>
      <c r="C2331" s="31">
        <v>2329.0</v>
      </c>
      <c r="D2331" s="32" t="s">
        <v>2525</v>
      </c>
      <c r="E2331" s="94"/>
      <c r="F2331" s="95"/>
      <c r="G2331" s="103"/>
      <c r="H2331" s="8"/>
      <c r="I2331" s="8"/>
      <c r="J2331" s="54"/>
      <c r="K2331" s="69"/>
      <c r="L2331" s="65"/>
      <c r="M2331" s="65"/>
      <c r="N2331" s="83"/>
      <c r="O2331" s="125"/>
      <c r="P2331" s="83"/>
      <c r="Q2331" s="132"/>
      <c r="R2331" s="310"/>
      <c r="S2331" s="87"/>
      <c r="T2331" s="83"/>
      <c r="U2331" s="90"/>
      <c r="V2331" s="91"/>
      <c r="W2331" s="306"/>
      <c r="X2331" s="56"/>
      <c r="Y2331" s="72"/>
      <c r="Z2331" s="73" t="s">
        <v>20</v>
      </c>
      <c r="AA2331" s="74" t="s">
        <v>21</v>
      </c>
      <c r="AB2331" s="75">
        <v>0.85</v>
      </c>
      <c r="AC2331" s="288"/>
      <c r="AD2331" s="43"/>
      <c r="AE2331" s="43"/>
      <c r="AF2331" s="44"/>
      <c r="AG2331" s="45">
        <v>239.0</v>
      </c>
      <c r="AH2331" s="79"/>
      <c r="AI2331" s="80"/>
      <c r="AJ2331" s="80"/>
      <c r="AK2331" s="80"/>
      <c r="AL2331" s="14"/>
      <c r="AM2331" s="16" t="str">
        <f t="shared" si="10"/>
        <v>{s:'637352', v:239 , c:'放デイ１８・定超・未計画２・開減１・評減・'},</v>
      </c>
      <c r="AN2331" s="16"/>
    </row>
    <row r="2332" ht="16.5" customHeight="1">
      <c r="A2332" s="29">
        <v>63.0</v>
      </c>
      <c r="B2332" s="165">
        <v>7353.0</v>
      </c>
      <c r="C2332" s="31">
        <v>2330.0</v>
      </c>
      <c r="D2332" s="32" t="s">
        <v>2526</v>
      </c>
      <c r="E2332" s="94"/>
      <c r="F2332" s="95"/>
      <c r="G2332" s="103"/>
      <c r="H2332" s="8"/>
      <c r="I2332" s="8"/>
      <c r="J2332" s="54"/>
      <c r="K2332" s="69"/>
      <c r="L2332" s="65"/>
      <c r="M2332" s="65"/>
      <c r="N2332" s="83"/>
      <c r="O2332" s="125"/>
      <c r="P2332" s="83"/>
      <c r="Q2332" s="132"/>
      <c r="R2332" s="310"/>
      <c r="S2332" s="87"/>
      <c r="T2332" s="83"/>
      <c r="U2332" s="90"/>
      <c r="V2332" s="91"/>
      <c r="W2332" s="305" t="s">
        <v>329</v>
      </c>
      <c r="X2332" s="41" t="s">
        <v>21</v>
      </c>
      <c r="Y2332" s="68" t="str">
        <f>$Y$295</f>
        <v/>
      </c>
      <c r="Z2332" s="77"/>
      <c r="AA2332" s="77"/>
      <c r="AB2332" s="77"/>
      <c r="AC2332" s="292"/>
      <c r="AD2332" s="77"/>
      <c r="AE2332" s="77"/>
      <c r="AF2332" s="72"/>
      <c r="AG2332" s="45">
        <v>342.0</v>
      </c>
      <c r="AH2332" s="79"/>
      <c r="AI2332" s="80"/>
      <c r="AJ2332" s="80"/>
      <c r="AK2332" s="80"/>
      <c r="AL2332" s="14"/>
      <c r="AM2332" s="16" t="str">
        <f t="shared" si="10"/>
        <v>{s:'637353', v:342 , c:'放デイ１８・定超・未計画２・開減２・'},</v>
      </c>
      <c r="AN2332" s="16"/>
    </row>
    <row r="2333" ht="16.5" customHeight="1">
      <c r="A2333" s="29">
        <v>63.0</v>
      </c>
      <c r="B2333" s="165">
        <v>7354.0</v>
      </c>
      <c r="C2333" s="31">
        <v>2331.0</v>
      </c>
      <c r="D2333" s="32" t="s">
        <v>2527</v>
      </c>
      <c r="E2333" s="94"/>
      <c r="F2333" s="95"/>
      <c r="G2333" s="103"/>
      <c r="H2333" s="8"/>
      <c r="I2333" s="8"/>
      <c r="J2333" s="54"/>
      <c r="K2333" s="69"/>
      <c r="L2333" s="65"/>
      <c r="M2333" s="65"/>
      <c r="N2333" s="83"/>
      <c r="O2333" s="125"/>
      <c r="P2333" s="83"/>
      <c r="Q2333" s="132"/>
      <c r="R2333" s="310"/>
      <c r="S2333" s="309"/>
      <c r="T2333" s="83"/>
      <c r="U2333" s="90"/>
      <c r="V2333" s="91"/>
      <c r="W2333" s="306"/>
      <c r="X2333" s="56"/>
      <c r="Y2333" s="72"/>
      <c r="Z2333" s="73" t="s">
        <v>20</v>
      </c>
      <c r="AA2333" s="74" t="s">
        <v>21</v>
      </c>
      <c r="AB2333" s="75">
        <v>0.85</v>
      </c>
      <c r="AC2333" s="288"/>
      <c r="AD2333" s="43"/>
      <c r="AE2333" s="43"/>
      <c r="AF2333" s="44"/>
      <c r="AG2333" s="45">
        <v>291.0</v>
      </c>
      <c r="AH2333" s="79"/>
      <c r="AI2333" s="80"/>
      <c r="AJ2333" s="80"/>
      <c r="AK2333" s="80"/>
      <c r="AL2333" s="14"/>
      <c r="AM2333" s="16" t="str">
        <f t="shared" si="10"/>
        <v>{s:'637354', v:291 , c:'放デイ１８・定超・未計画２・開減２・評減・'},</v>
      </c>
      <c r="AN2333" s="16"/>
    </row>
    <row r="2334" ht="16.5" customHeight="1">
      <c r="A2334" s="29">
        <v>63.0</v>
      </c>
      <c r="B2334" s="165">
        <v>7355.0</v>
      </c>
      <c r="C2334" s="31">
        <v>2332.0</v>
      </c>
      <c r="D2334" s="32" t="s">
        <v>2528</v>
      </c>
      <c r="E2334" s="94"/>
      <c r="F2334" s="95"/>
      <c r="G2334" s="103"/>
      <c r="H2334" s="8"/>
      <c r="I2334" s="8"/>
      <c r="J2334" s="54"/>
      <c r="K2334" s="69"/>
      <c r="L2334" s="65"/>
      <c r="M2334" s="65"/>
      <c r="N2334" s="83"/>
      <c r="O2334" s="125"/>
      <c r="P2334" s="83"/>
      <c r="Q2334" s="132"/>
      <c r="R2334" s="310"/>
      <c r="S2334" s="309"/>
      <c r="T2334" s="83"/>
      <c r="U2334" s="90"/>
      <c r="V2334" s="91"/>
      <c r="W2334" s="299"/>
      <c r="X2334" s="41"/>
      <c r="Y2334" s="42"/>
      <c r="Z2334" s="43"/>
      <c r="AA2334" s="43"/>
      <c r="AB2334" s="44"/>
      <c r="AC2334" s="82" t="s">
        <v>30</v>
      </c>
      <c r="AD2334" s="83">
        <v>5.0</v>
      </c>
      <c r="AE2334" s="83"/>
      <c r="AF2334" s="84" t="s">
        <v>31</v>
      </c>
      <c r="AG2334" s="45">
        <v>397.0</v>
      </c>
      <c r="AH2334" s="79"/>
      <c r="AI2334" s="80"/>
      <c r="AJ2334" s="80"/>
      <c r="AK2334" s="80"/>
      <c r="AL2334" s="14"/>
      <c r="AM2334" s="16" t="str">
        <f t="shared" si="10"/>
        <v>{s:'637355', v:397 , c:'放デイ１８・定超・未計画２・拘減・'},</v>
      </c>
      <c r="AN2334" s="16"/>
    </row>
    <row r="2335" ht="16.5" customHeight="1">
      <c r="A2335" s="29">
        <v>63.0</v>
      </c>
      <c r="B2335" s="165">
        <v>7356.0</v>
      </c>
      <c r="C2335" s="31">
        <v>2333.0</v>
      </c>
      <c r="D2335" s="32" t="s">
        <v>2529</v>
      </c>
      <c r="E2335" s="94"/>
      <c r="F2335" s="95"/>
      <c r="G2335" s="103"/>
      <c r="H2335" s="8"/>
      <c r="I2335" s="8"/>
      <c r="J2335" s="54"/>
      <c r="K2335" s="69"/>
      <c r="L2335" s="65"/>
      <c r="M2335" s="65"/>
      <c r="N2335" s="83"/>
      <c r="O2335" s="125"/>
      <c r="P2335" s="83"/>
      <c r="Q2335" s="132"/>
      <c r="R2335" s="310"/>
      <c r="S2335" s="309"/>
      <c r="T2335" s="83"/>
      <c r="U2335" s="90"/>
      <c r="V2335" s="91"/>
      <c r="W2335" s="303"/>
      <c r="X2335" s="56"/>
      <c r="Y2335" s="58"/>
      <c r="Z2335" s="59" t="s">
        <v>20</v>
      </c>
      <c r="AA2335" s="41" t="s">
        <v>21</v>
      </c>
      <c r="AB2335" s="86">
        <v>0.85</v>
      </c>
      <c r="AC2335" s="87"/>
      <c r="AD2335" s="83"/>
      <c r="AE2335" s="83"/>
      <c r="AF2335" s="84"/>
      <c r="AG2335" s="45">
        <v>337.0</v>
      </c>
      <c r="AH2335" s="79"/>
      <c r="AI2335" s="80"/>
      <c r="AJ2335" s="80"/>
      <c r="AK2335" s="80"/>
      <c r="AL2335" s="14"/>
      <c r="AM2335" s="16" t="str">
        <f t="shared" si="10"/>
        <v>{s:'637356', v:337 , c:'放デイ１８・定超・未計画２・評減・拘減・'},</v>
      </c>
      <c r="AN2335" s="16"/>
    </row>
    <row r="2336" ht="16.5" customHeight="1">
      <c r="A2336" s="29">
        <v>63.0</v>
      </c>
      <c r="B2336" s="165">
        <v>7357.0</v>
      </c>
      <c r="C2336" s="31">
        <v>2334.0</v>
      </c>
      <c r="D2336" s="32" t="s">
        <v>2530</v>
      </c>
      <c r="E2336" s="94"/>
      <c r="F2336" s="95"/>
      <c r="G2336" s="103"/>
      <c r="H2336" s="8"/>
      <c r="I2336" s="8"/>
      <c r="J2336" s="54"/>
      <c r="K2336" s="69"/>
      <c r="L2336" s="65"/>
      <c r="M2336" s="65"/>
      <c r="N2336" s="83"/>
      <c r="O2336" s="125"/>
      <c r="P2336" s="83"/>
      <c r="Q2336" s="132"/>
      <c r="R2336" s="310"/>
      <c r="S2336" s="309"/>
      <c r="T2336" s="83"/>
      <c r="U2336" s="90"/>
      <c r="V2336" s="91"/>
      <c r="W2336" s="305" t="s">
        <v>326</v>
      </c>
      <c r="X2336" s="83" t="s">
        <v>21</v>
      </c>
      <c r="Y2336" s="91" t="str">
        <f>$Y$293</f>
        <v/>
      </c>
      <c r="Z2336" s="88"/>
      <c r="AA2336" s="88"/>
      <c r="AB2336" s="89"/>
      <c r="AC2336" s="87"/>
      <c r="AD2336" s="90"/>
      <c r="AE2336" s="90"/>
      <c r="AF2336" s="91"/>
      <c r="AG2336" s="45">
        <v>276.0</v>
      </c>
      <c r="AH2336" s="79"/>
      <c r="AI2336" s="80"/>
      <c r="AJ2336" s="80"/>
      <c r="AK2336" s="80"/>
      <c r="AL2336" s="14"/>
      <c r="AM2336" s="16" t="str">
        <f t="shared" si="10"/>
        <v>{s:'637357', v:276 , c:'放デイ１８・定超・未計画２・開減１・拘減・'},</v>
      </c>
      <c r="AN2336" s="16"/>
    </row>
    <row r="2337" ht="16.5" customHeight="1">
      <c r="A2337" s="29">
        <v>63.0</v>
      </c>
      <c r="B2337" s="165">
        <v>7358.0</v>
      </c>
      <c r="C2337" s="31">
        <v>2335.0</v>
      </c>
      <c r="D2337" s="32" t="s">
        <v>2531</v>
      </c>
      <c r="E2337" s="94"/>
      <c r="F2337" s="95"/>
      <c r="G2337" s="103"/>
      <c r="H2337" s="8"/>
      <c r="I2337" s="8"/>
      <c r="J2337" s="54"/>
      <c r="K2337" s="69"/>
      <c r="L2337" s="65"/>
      <c r="M2337" s="65"/>
      <c r="N2337" s="83"/>
      <c r="O2337" s="125"/>
      <c r="P2337" s="83"/>
      <c r="Q2337" s="132"/>
      <c r="R2337" s="310"/>
      <c r="S2337" s="309"/>
      <c r="T2337" s="83"/>
      <c r="U2337" s="90"/>
      <c r="V2337" s="91"/>
      <c r="W2337" s="306"/>
      <c r="X2337" s="56"/>
      <c r="Y2337" s="72"/>
      <c r="Z2337" s="73" t="s">
        <v>20</v>
      </c>
      <c r="AA2337" s="74" t="s">
        <v>21</v>
      </c>
      <c r="AB2337" s="92">
        <v>0.85</v>
      </c>
      <c r="AC2337" s="87"/>
      <c r="AD2337" s="90"/>
      <c r="AE2337" s="90"/>
      <c r="AF2337" s="91"/>
      <c r="AG2337" s="45">
        <v>234.0</v>
      </c>
      <c r="AH2337" s="79"/>
      <c r="AI2337" s="80"/>
      <c r="AJ2337" s="80"/>
      <c r="AK2337" s="80"/>
      <c r="AL2337" s="14"/>
      <c r="AM2337" s="16" t="str">
        <f t="shared" si="10"/>
        <v>{s:'637358', v:234 , c:'放デイ１８・定超・未計画２・開減１・評減・拘減・'},</v>
      </c>
      <c r="AN2337" s="16"/>
    </row>
    <row r="2338" ht="16.5" customHeight="1">
      <c r="A2338" s="29">
        <v>63.0</v>
      </c>
      <c r="B2338" s="165">
        <v>7359.0</v>
      </c>
      <c r="C2338" s="31">
        <v>2336.0</v>
      </c>
      <c r="D2338" s="32" t="s">
        <v>2532</v>
      </c>
      <c r="E2338" s="94"/>
      <c r="F2338" s="95"/>
      <c r="G2338" s="103"/>
      <c r="H2338" s="8"/>
      <c r="I2338" s="8"/>
      <c r="J2338" s="54"/>
      <c r="K2338" s="69"/>
      <c r="L2338" s="65"/>
      <c r="M2338" s="65"/>
      <c r="N2338" s="83"/>
      <c r="O2338" s="125"/>
      <c r="P2338" s="83"/>
      <c r="Q2338" s="132"/>
      <c r="R2338" s="310"/>
      <c r="S2338" s="309"/>
      <c r="T2338" s="83"/>
      <c r="U2338" s="90"/>
      <c r="V2338" s="91"/>
      <c r="W2338" s="305" t="s">
        <v>329</v>
      </c>
      <c r="X2338" s="83" t="s">
        <v>21</v>
      </c>
      <c r="Y2338" s="91" t="str">
        <f>$Y$295</f>
        <v/>
      </c>
      <c r="Z2338" s="77"/>
      <c r="AA2338" s="77"/>
      <c r="AB2338" s="72"/>
      <c r="AC2338" s="87"/>
      <c r="AD2338" s="90"/>
      <c r="AE2338" s="90"/>
      <c r="AF2338" s="91"/>
      <c r="AG2338" s="45">
        <v>337.0</v>
      </c>
      <c r="AH2338" s="79"/>
      <c r="AI2338" s="80"/>
      <c r="AJ2338" s="80"/>
      <c r="AK2338" s="80"/>
      <c r="AL2338" s="14"/>
      <c r="AM2338" s="16" t="str">
        <f t="shared" si="10"/>
        <v>{s:'637359', v:337 , c:'放デイ１８・定超・未計画２・開減２・拘減・'},</v>
      </c>
      <c r="AN2338" s="16"/>
    </row>
    <row r="2339" ht="16.5" customHeight="1">
      <c r="A2339" s="166">
        <v>63.0</v>
      </c>
      <c r="B2339" s="165">
        <v>7360.0</v>
      </c>
      <c r="C2339" s="31">
        <v>2337.0</v>
      </c>
      <c r="D2339" s="167" t="s">
        <v>2533</v>
      </c>
      <c r="E2339" s="94"/>
      <c r="F2339" s="95"/>
      <c r="G2339" s="103"/>
      <c r="H2339" s="8"/>
      <c r="I2339" s="8"/>
      <c r="J2339" s="54"/>
      <c r="K2339" s="69"/>
      <c r="L2339" s="65"/>
      <c r="M2339" s="65"/>
      <c r="N2339" s="83"/>
      <c r="O2339" s="125"/>
      <c r="P2339" s="83"/>
      <c r="Q2339" s="132"/>
      <c r="R2339" s="316"/>
      <c r="S2339" s="311"/>
      <c r="T2339" s="56"/>
      <c r="U2339" s="77"/>
      <c r="V2339" s="72"/>
      <c r="W2339" s="306"/>
      <c r="X2339" s="56"/>
      <c r="Y2339" s="72"/>
      <c r="Z2339" s="73" t="s">
        <v>20</v>
      </c>
      <c r="AA2339" s="74" t="s">
        <v>21</v>
      </c>
      <c r="AB2339" s="92">
        <v>0.85</v>
      </c>
      <c r="AC2339" s="93"/>
      <c r="AD2339" s="77"/>
      <c r="AE2339" s="77"/>
      <c r="AF2339" s="72"/>
      <c r="AG2339" s="45">
        <v>286.0</v>
      </c>
      <c r="AH2339" s="79"/>
      <c r="AI2339" s="80"/>
      <c r="AJ2339" s="80"/>
      <c r="AK2339" s="80"/>
      <c r="AL2339" s="14"/>
      <c r="AM2339" s="16" t="str">
        <f t="shared" si="10"/>
        <v>{s:'637360', v:286 , c:'放デイ１８・定超・未計画２・開減２・評減・拘減・'},</v>
      </c>
      <c r="AN2339" s="16"/>
    </row>
    <row r="2340" ht="16.5" customHeight="1">
      <c r="A2340" s="166">
        <v>63.0</v>
      </c>
      <c r="B2340" s="165">
        <v>8421.0</v>
      </c>
      <c r="C2340" s="31">
        <v>2338.0</v>
      </c>
      <c r="D2340" s="167" t="s">
        <v>2534</v>
      </c>
      <c r="E2340" s="69"/>
      <c r="F2340" s="150"/>
      <c r="G2340" s="82" t="s">
        <v>825</v>
      </c>
      <c r="H2340" s="152"/>
      <c r="I2340" s="152"/>
      <c r="J2340" s="153"/>
      <c r="K2340" s="94"/>
      <c r="L2340" s="8"/>
      <c r="M2340" s="53"/>
      <c r="N2340" s="8"/>
      <c r="O2340" s="52"/>
      <c r="P2340" s="8"/>
      <c r="Q2340" s="54"/>
      <c r="R2340" s="332"/>
      <c r="S2340" s="332"/>
      <c r="T2340" s="7"/>
      <c r="U2340" s="7"/>
      <c r="V2340" s="7"/>
      <c r="W2340" s="299"/>
      <c r="X2340" s="41"/>
      <c r="Y2340" s="42"/>
      <c r="Z2340" s="43"/>
      <c r="AA2340" s="43"/>
      <c r="AB2340" s="43"/>
      <c r="AC2340" s="288"/>
      <c r="AD2340" s="43"/>
      <c r="AE2340" s="43"/>
      <c r="AF2340" s="44"/>
      <c r="AG2340" s="45">
        <v>727.0</v>
      </c>
      <c r="AH2340" s="79"/>
      <c r="AI2340" s="80"/>
      <c r="AJ2340" s="80"/>
      <c r="AK2340" s="80"/>
      <c r="AL2340" s="14"/>
      <c r="AM2340" s="16" t="str">
        <f t="shared" si="10"/>
        <v>{s:'638421', v:727 , c:'放デイ１９・定超・'},</v>
      </c>
      <c r="AN2340" s="16"/>
    </row>
    <row r="2341" ht="16.5" customHeight="1">
      <c r="A2341" s="166">
        <v>63.0</v>
      </c>
      <c r="B2341" s="165">
        <v>7361.0</v>
      </c>
      <c r="C2341" s="31">
        <v>2339.0</v>
      </c>
      <c r="D2341" s="167" t="s">
        <v>2535</v>
      </c>
      <c r="E2341" s="69"/>
      <c r="F2341" s="150"/>
      <c r="G2341" s="87"/>
      <c r="H2341" s="50" t="str">
        <f>'30放課後等デイ(基本１)'!G2351</f>
        <v/>
      </c>
      <c r="I2341" s="8" t="s">
        <v>9</v>
      </c>
      <c r="J2341" s="95"/>
      <c r="K2341" s="94"/>
      <c r="L2341" s="8"/>
      <c r="M2341" s="53"/>
      <c r="N2341" s="8"/>
      <c r="O2341" s="52"/>
      <c r="P2341" s="8"/>
      <c r="Q2341" s="54"/>
      <c r="R2341" s="333"/>
      <c r="S2341" s="333"/>
      <c r="T2341" s="8"/>
      <c r="U2341" s="8"/>
      <c r="V2341" s="8"/>
      <c r="W2341" s="303"/>
      <c r="X2341" s="56"/>
      <c r="Y2341" s="58"/>
      <c r="Z2341" s="59" t="s">
        <v>20</v>
      </c>
      <c r="AA2341" s="41" t="s">
        <v>21</v>
      </c>
      <c r="AB2341" s="60">
        <v>0.85</v>
      </c>
      <c r="AC2341" s="288"/>
      <c r="AD2341" s="43"/>
      <c r="AE2341" s="43"/>
      <c r="AF2341" s="44"/>
      <c r="AG2341" s="45">
        <v>618.0</v>
      </c>
      <c r="AH2341" s="79"/>
      <c r="AI2341" s="80"/>
      <c r="AJ2341" s="80"/>
      <c r="AK2341" s="80"/>
      <c r="AL2341" s="14"/>
      <c r="AM2341" s="16" t="str">
        <f t="shared" si="10"/>
        <v>{s:'637361', v:618 , c:'放デイ１９・定超・評減・'},</v>
      </c>
      <c r="AN2341" s="16"/>
    </row>
    <row r="2342" ht="16.5" customHeight="1">
      <c r="A2342" s="29">
        <v>63.0</v>
      </c>
      <c r="B2342" s="30">
        <v>8422.0</v>
      </c>
      <c r="C2342" s="31">
        <v>2340.0</v>
      </c>
      <c r="D2342" s="32" t="s">
        <v>2536</v>
      </c>
      <c r="E2342" s="69"/>
      <c r="F2342" s="150"/>
      <c r="G2342" s="87"/>
      <c r="H2342" s="140"/>
      <c r="I2342" s="140"/>
      <c r="J2342" s="95"/>
      <c r="K2342" s="94"/>
      <c r="L2342" s="8"/>
      <c r="M2342" s="53"/>
      <c r="N2342" s="14"/>
      <c r="O2342" s="127"/>
      <c r="P2342" s="14"/>
      <c r="Q2342" s="144"/>
      <c r="R2342" s="334"/>
      <c r="S2342" s="334"/>
      <c r="T2342" s="8"/>
      <c r="U2342" s="8"/>
      <c r="V2342" s="8"/>
      <c r="W2342" s="305" t="s">
        <v>326</v>
      </c>
      <c r="X2342" s="41" t="s">
        <v>21</v>
      </c>
      <c r="Y2342" s="68" t="str">
        <f>$Y$293</f>
        <v/>
      </c>
      <c r="Z2342" s="88"/>
      <c r="AA2342" s="88"/>
      <c r="AB2342" s="88"/>
      <c r="AC2342" s="297"/>
      <c r="AD2342" s="88"/>
      <c r="AE2342" s="88"/>
      <c r="AF2342" s="89"/>
      <c r="AG2342" s="45">
        <v>509.0</v>
      </c>
      <c r="AH2342" s="79"/>
      <c r="AI2342" s="80"/>
      <c r="AJ2342" s="80"/>
      <c r="AK2342" s="80"/>
      <c r="AL2342" s="14"/>
      <c r="AM2342" s="16" t="str">
        <f t="shared" si="10"/>
        <v>{s:'638422', v:509 , c:'放デイ１９・定超・開減１・'},</v>
      </c>
      <c r="AN2342" s="16"/>
    </row>
    <row r="2343" ht="16.5" customHeight="1">
      <c r="A2343" s="29">
        <v>63.0</v>
      </c>
      <c r="B2343" s="30">
        <v>7362.0</v>
      </c>
      <c r="C2343" s="31">
        <v>2341.0</v>
      </c>
      <c r="D2343" s="32" t="s">
        <v>2537</v>
      </c>
      <c r="E2343" s="69"/>
      <c r="F2343" s="150"/>
      <c r="G2343" s="94"/>
      <c r="H2343" s="140"/>
      <c r="I2343" s="140"/>
      <c r="J2343" s="95"/>
      <c r="K2343" s="94"/>
      <c r="L2343" s="8"/>
      <c r="M2343" s="53"/>
      <c r="N2343" s="14"/>
      <c r="O2343" s="127"/>
      <c r="P2343" s="14"/>
      <c r="Q2343" s="144"/>
      <c r="R2343" s="334"/>
      <c r="S2343" s="334"/>
      <c r="T2343" s="8"/>
      <c r="U2343" s="8"/>
      <c r="V2343" s="8"/>
      <c r="W2343" s="306"/>
      <c r="X2343" s="56"/>
      <c r="Y2343" s="72"/>
      <c r="Z2343" s="73" t="s">
        <v>20</v>
      </c>
      <c r="AA2343" s="74" t="s">
        <v>21</v>
      </c>
      <c r="AB2343" s="75">
        <v>0.85</v>
      </c>
      <c r="AC2343" s="288"/>
      <c r="AD2343" s="43"/>
      <c r="AE2343" s="43"/>
      <c r="AF2343" s="44"/>
      <c r="AG2343" s="45">
        <v>433.0</v>
      </c>
      <c r="AH2343" s="79"/>
      <c r="AI2343" s="80"/>
      <c r="AJ2343" s="80"/>
      <c r="AK2343" s="80"/>
      <c r="AL2343" s="14"/>
      <c r="AM2343" s="16" t="str">
        <f t="shared" si="10"/>
        <v>{s:'637362', v:433 , c:'放デイ１９・定超・開減１・評減・'},</v>
      </c>
      <c r="AN2343" s="16"/>
    </row>
    <row r="2344" ht="16.5" customHeight="1">
      <c r="A2344" s="29">
        <v>63.0</v>
      </c>
      <c r="B2344" s="30">
        <v>8425.0</v>
      </c>
      <c r="C2344" s="31">
        <v>2342.0</v>
      </c>
      <c r="D2344" s="32" t="s">
        <v>2538</v>
      </c>
      <c r="E2344" s="69"/>
      <c r="F2344" s="150"/>
      <c r="G2344" s="94"/>
      <c r="H2344" s="140"/>
      <c r="I2344" s="140"/>
      <c r="J2344" s="95"/>
      <c r="K2344" s="94"/>
      <c r="L2344" s="8"/>
      <c r="M2344" s="53"/>
      <c r="N2344" s="14"/>
      <c r="O2344" s="127"/>
      <c r="P2344" s="14"/>
      <c r="Q2344" s="144"/>
      <c r="R2344" s="334"/>
      <c r="S2344" s="334"/>
      <c r="T2344" s="8"/>
      <c r="U2344" s="8"/>
      <c r="V2344" s="54"/>
      <c r="W2344" s="305" t="s">
        <v>329</v>
      </c>
      <c r="X2344" s="41" t="s">
        <v>21</v>
      </c>
      <c r="Y2344" s="68" t="str">
        <f>$Y$295</f>
        <v/>
      </c>
      <c r="Z2344" s="77"/>
      <c r="AA2344" s="77"/>
      <c r="AB2344" s="77"/>
      <c r="AC2344" s="292"/>
      <c r="AD2344" s="77"/>
      <c r="AE2344" s="77"/>
      <c r="AF2344" s="72"/>
      <c r="AG2344" s="45">
        <v>618.0</v>
      </c>
      <c r="AH2344" s="79"/>
      <c r="AI2344" s="80"/>
      <c r="AJ2344" s="80"/>
      <c r="AK2344" s="80"/>
      <c r="AL2344" s="14"/>
      <c r="AM2344" s="16" t="str">
        <f t="shared" si="10"/>
        <v>{s:'638425', v:618 , c:'放デイ１９・定超・開減２・'},</v>
      </c>
      <c r="AN2344" s="16"/>
    </row>
    <row r="2345" ht="16.5" customHeight="1">
      <c r="A2345" s="29">
        <v>63.0</v>
      </c>
      <c r="B2345" s="30">
        <v>7363.0</v>
      </c>
      <c r="C2345" s="31">
        <v>2343.0</v>
      </c>
      <c r="D2345" s="167" t="s">
        <v>2539</v>
      </c>
      <c r="E2345" s="69"/>
      <c r="F2345" s="150"/>
      <c r="G2345" s="94"/>
      <c r="H2345" s="140"/>
      <c r="I2345" s="140"/>
      <c r="J2345" s="95"/>
      <c r="K2345" s="94"/>
      <c r="L2345" s="8"/>
      <c r="M2345" s="53"/>
      <c r="N2345" s="14"/>
      <c r="O2345" s="127"/>
      <c r="P2345" s="14"/>
      <c r="Q2345" s="144"/>
      <c r="R2345" s="334"/>
      <c r="S2345" s="334"/>
      <c r="T2345" s="8"/>
      <c r="U2345" s="8"/>
      <c r="V2345" s="54"/>
      <c r="W2345" s="306"/>
      <c r="X2345" s="56"/>
      <c r="Y2345" s="72"/>
      <c r="Z2345" s="73" t="s">
        <v>20</v>
      </c>
      <c r="AA2345" s="74" t="s">
        <v>21</v>
      </c>
      <c r="AB2345" s="75">
        <v>0.85</v>
      </c>
      <c r="AC2345" s="288"/>
      <c r="AD2345" s="43"/>
      <c r="AE2345" s="43"/>
      <c r="AF2345" s="44"/>
      <c r="AG2345" s="45">
        <v>525.0</v>
      </c>
      <c r="AH2345" s="79"/>
      <c r="AI2345" s="80"/>
      <c r="AJ2345" s="80"/>
      <c r="AK2345" s="80"/>
      <c r="AL2345" s="14"/>
      <c r="AM2345" s="16" t="str">
        <f t="shared" si="10"/>
        <v>{s:'637363', v:525 , c:'放デイ１９・定超・開減２・評減・'},</v>
      </c>
      <c r="AN2345" s="16"/>
    </row>
    <row r="2346" ht="16.5" customHeight="1">
      <c r="A2346" s="29">
        <v>63.0</v>
      </c>
      <c r="B2346" s="30">
        <v>7364.0</v>
      </c>
      <c r="C2346" s="31">
        <v>2344.0</v>
      </c>
      <c r="D2346" s="167" t="s">
        <v>2540</v>
      </c>
      <c r="E2346" s="69"/>
      <c r="F2346" s="150"/>
      <c r="G2346" s="94"/>
      <c r="H2346" s="140"/>
      <c r="I2346" s="140"/>
      <c r="J2346" s="95"/>
      <c r="K2346" s="94"/>
      <c r="L2346" s="8"/>
      <c r="M2346" s="53"/>
      <c r="N2346" s="14"/>
      <c r="O2346" s="127"/>
      <c r="P2346" s="14"/>
      <c r="Q2346" s="144"/>
      <c r="R2346" s="334"/>
      <c r="S2346" s="334"/>
      <c r="T2346" s="8"/>
      <c r="U2346" s="8"/>
      <c r="V2346" s="54"/>
      <c r="W2346" s="299"/>
      <c r="X2346" s="41"/>
      <c r="Y2346" s="42"/>
      <c r="Z2346" s="43"/>
      <c r="AA2346" s="43"/>
      <c r="AB2346" s="44"/>
      <c r="AC2346" s="82" t="s">
        <v>30</v>
      </c>
      <c r="AD2346" s="83">
        <v>5.0</v>
      </c>
      <c r="AE2346" s="83"/>
      <c r="AF2346" s="84" t="s">
        <v>31</v>
      </c>
      <c r="AG2346" s="45">
        <v>722.0</v>
      </c>
      <c r="AH2346" s="79"/>
      <c r="AI2346" s="80"/>
      <c r="AJ2346" s="80"/>
      <c r="AK2346" s="80"/>
      <c r="AL2346" s="14"/>
      <c r="AM2346" s="16" t="str">
        <f t="shared" si="10"/>
        <v>{s:'637364', v:722 , c:'放デイ１９・定超・拘減・'},</v>
      </c>
      <c r="AN2346" s="16"/>
    </row>
    <row r="2347" ht="16.5" customHeight="1">
      <c r="A2347" s="29">
        <v>63.0</v>
      </c>
      <c r="B2347" s="30">
        <v>7365.0</v>
      </c>
      <c r="C2347" s="31">
        <v>2345.0</v>
      </c>
      <c r="D2347" s="167" t="s">
        <v>2541</v>
      </c>
      <c r="E2347" s="69"/>
      <c r="F2347" s="150"/>
      <c r="G2347" s="94"/>
      <c r="H2347" s="140"/>
      <c r="I2347" s="140"/>
      <c r="J2347" s="95"/>
      <c r="K2347" s="94"/>
      <c r="L2347" s="8"/>
      <c r="M2347" s="53"/>
      <c r="N2347" s="14"/>
      <c r="O2347" s="127"/>
      <c r="P2347" s="14"/>
      <c r="Q2347" s="144"/>
      <c r="R2347" s="334"/>
      <c r="S2347" s="334"/>
      <c r="T2347" s="8"/>
      <c r="U2347" s="8"/>
      <c r="V2347" s="8"/>
      <c r="W2347" s="303"/>
      <c r="X2347" s="56"/>
      <c r="Y2347" s="58"/>
      <c r="Z2347" s="59" t="s">
        <v>20</v>
      </c>
      <c r="AA2347" s="41" t="s">
        <v>21</v>
      </c>
      <c r="AB2347" s="86">
        <v>0.85</v>
      </c>
      <c r="AC2347" s="87"/>
      <c r="AD2347" s="83"/>
      <c r="AE2347" s="83"/>
      <c r="AF2347" s="84"/>
      <c r="AG2347" s="45">
        <v>613.0</v>
      </c>
      <c r="AH2347" s="79"/>
      <c r="AI2347" s="80"/>
      <c r="AJ2347" s="80"/>
      <c r="AK2347" s="80"/>
      <c r="AL2347" s="14"/>
      <c r="AM2347" s="16" t="str">
        <f t="shared" si="10"/>
        <v>{s:'637365', v:613 , c:'放デイ１９・定超・評減・拘減・'},</v>
      </c>
      <c r="AN2347" s="16"/>
    </row>
    <row r="2348" ht="16.5" customHeight="1">
      <c r="A2348" s="29">
        <v>63.0</v>
      </c>
      <c r="B2348" s="30">
        <v>7366.0</v>
      </c>
      <c r="C2348" s="31">
        <v>2346.0</v>
      </c>
      <c r="D2348" s="32" t="s">
        <v>2542</v>
      </c>
      <c r="E2348" s="69"/>
      <c r="F2348" s="150"/>
      <c r="G2348" s="94"/>
      <c r="H2348" s="140"/>
      <c r="I2348" s="140"/>
      <c r="J2348" s="95"/>
      <c r="K2348" s="94"/>
      <c r="L2348" s="8"/>
      <c r="M2348" s="53"/>
      <c r="N2348" s="14"/>
      <c r="O2348" s="127"/>
      <c r="P2348" s="14"/>
      <c r="Q2348" s="144"/>
      <c r="R2348" s="334"/>
      <c r="S2348" s="334"/>
      <c r="T2348" s="8"/>
      <c r="U2348" s="8"/>
      <c r="V2348" s="8"/>
      <c r="W2348" s="305" t="s">
        <v>326</v>
      </c>
      <c r="X2348" s="83" t="s">
        <v>21</v>
      </c>
      <c r="Y2348" s="91" t="str">
        <f>$Y$293</f>
        <v/>
      </c>
      <c r="Z2348" s="88"/>
      <c r="AA2348" s="88"/>
      <c r="AB2348" s="89"/>
      <c r="AC2348" s="87"/>
      <c r="AD2348" s="90"/>
      <c r="AE2348" s="90"/>
      <c r="AF2348" s="91"/>
      <c r="AG2348" s="45">
        <v>504.0</v>
      </c>
      <c r="AH2348" s="79"/>
      <c r="AI2348" s="80"/>
      <c r="AJ2348" s="80"/>
      <c r="AK2348" s="80"/>
      <c r="AL2348" s="14"/>
      <c r="AM2348" s="16" t="str">
        <f t="shared" si="10"/>
        <v>{s:'637366', v:504 , c:'放デイ１９・定超・開減１・拘減・'},</v>
      </c>
      <c r="AN2348" s="16"/>
    </row>
    <row r="2349" ht="16.5" customHeight="1">
      <c r="A2349" s="29">
        <v>63.0</v>
      </c>
      <c r="B2349" s="30">
        <v>7367.0</v>
      </c>
      <c r="C2349" s="31">
        <v>2347.0</v>
      </c>
      <c r="D2349" s="32" t="s">
        <v>2543</v>
      </c>
      <c r="E2349" s="69"/>
      <c r="F2349" s="150"/>
      <c r="G2349" s="94"/>
      <c r="H2349" s="140"/>
      <c r="I2349" s="140"/>
      <c r="J2349" s="95"/>
      <c r="K2349" s="94"/>
      <c r="L2349" s="8"/>
      <c r="M2349" s="53"/>
      <c r="N2349" s="14"/>
      <c r="O2349" s="127"/>
      <c r="P2349" s="14"/>
      <c r="Q2349" s="144"/>
      <c r="R2349" s="334"/>
      <c r="S2349" s="334"/>
      <c r="T2349" s="8"/>
      <c r="U2349" s="8"/>
      <c r="V2349" s="8"/>
      <c r="W2349" s="306"/>
      <c r="X2349" s="56"/>
      <c r="Y2349" s="72"/>
      <c r="Z2349" s="73" t="s">
        <v>20</v>
      </c>
      <c r="AA2349" s="74" t="s">
        <v>21</v>
      </c>
      <c r="AB2349" s="92">
        <v>0.85</v>
      </c>
      <c r="AC2349" s="87"/>
      <c r="AD2349" s="90"/>
      <c r="AE2349" s="90"/>
      <c r="AF2349" s="91"/>
      <c r="AG2349" s="45">
        <v>428.0</v>
      </c>
      <c r="AH2349" s="79"/>
      <c r="AI2349" s="80"/>
      <c r="AJ2349" s="80"/>
      <c r="AK2349" s="80"/>
      <c r="AL2349" s="14"/>
      <c r="AM2349" s="16" t="str">
        <f t="shared" si="10"/>
        <v>{s:'637367', v:428 , c:'放デイ１９・定超・開減１・評減・拘減・'},</v>
      </c>
      <c r="AN2349" s="16"/>
    </row>
    <row r="2350" ht="16.5" customHeight="1">
      <c r="A2350" s="29">
        <v>63.0</v>
      </c>
      <c r="B2350" s="30">
        <v>7368.0</v>
      </c>
      <c r="C2350" s="31">
        <v>2348.0</v>
      </c>
      <c r="D2350" s="32" t="s">
        <v>2544</v>
      </c>
      <c r="E2350" s="69"/>
      <c r="F2350" s="150"/>
      <c r="G2350" s="94"/>
      <c r="H2350" s="140"/>
      <c r="I2350" s="140"/>
      <c r="J2350" s="95"/>
      <c r="K2350" s="94"/>
      <c r="L2350" s="8"/>
      <c r="M2350" s="53"/>
      <c r="N2350" s="14"/>
      <c r="O2350" s="127"/>
      <c r="P2350" s="14"/>
      <c r="Q2350" s="144"/>
      <c r="R2350" s="334"/>
      <c r="S2350" s="334"/>
      <c r="T2350" s="8"/>
      <c r="U2350" s="8"/>
      <c r="V2350" s="8"/>
      <c r="W2350" s="305" t="s">
        <v>329</v>
      </c>
      <c r="X2350" s="83" t="s">
        <v>21</v>
      </c>
      <c r="Y2350" s="91" t="str">
        <f>$Y$295</f>
        <v/>
      </c>
      <c r="Z2350" s="77"/>
      <c r="AA2350" s="77"/>
      <c r="AB2350" s="72"/>
      <c r="AC2350" s="87"/>
      <c r="AD2350" s="90"/>
      <c r="AE2350" s="90"/>
      <c r="AF2350" s="91"/>
      <c r="AG2350" s="45">
        <v>613.0</v>
      </c>
      <c r="AH2350" s="79"/>
      <c r="AI2350" s="80"/>
      <c r="AJ2350" s="80"/>
      <c r="AK2350" s="80"/>
      <c r="AL2350" s="14"/>
      <c r="AM2350" s="16" t="str">
        <f t="shared" si="10"/>
        <v>{s:'637368', v:613 , c:'放デイ１９・定超・開減２・拘減・'},</v>
      </c>
      <c r="AN2350" s="16"/>
    </row>
    <row r="2351" ht="16.5" customHeight="1">
      <c r="A2351" s="29">
        <v>63.0</v>
      </c>
      <c r="B2351" s="30">
        <v>7369.0</v>
      </c>
      <c r="C2351" s="31">
        <v>2349.0</v>
      </c>
      <c r="D2351" s="32" t="s">
        <v>2545</v>
      </c>
      <c r="E2351" s="69"/>
      <c r="F2351" s="150"/>
      <c r="G2351" s="94"/>
      <c r="H2351" s="140"/>
      <c r="I2351" s="140"/>
      <c r="J2351" s="95"/>
      <c r="K2351" s="94"/>
      <c r="L2351" s="8"/>
      <c r="M2351" s="53"/>
      <c r="N2351" s="14"/>
      <c r="O2351" s="127"/>
      <c r="P2351" s="14"/>
      <c r="Q2351" s="144"/>
      <c r="R2351" s="334"/>
      <c r="S2351" s="334"/>
      <c r="T2351" s="8"/>
      <c r="U2351" s="8"/>
      <c r="V2351" s="8"/>
      <c r="W2351" s="306"/>
      <c r="X2351" s="56"/>
      <c r="Y2351" s="72"/>
      <c r="Z2351" s="73" t="s">
        <v>20</v>
      </c>
      <c r="AA2351" s="74" t="s">
        <v>21</v>
      </c>
      <c r="AB2351" s="92">
        <v>0.85</v>
      </c>
      <c r="AC2351" s="93"/>
      <c r="AD2351" s="77"/>
      <c r="AE2351" s="77"/>
      <c r="AF2351" s="72"/>
      <c r="AG2351" s="45">
        <v>520.0</v>
      </c>
      <c r="AH2351" s="79"/>
      <c r="AI2351" s="80"/>
      <c r="AJ2351" s="80"/>
      <c r="AK2351" s="80"/>
      <c r="AL2351" s="14"/>
      <c r="AM2351" s="16" t="str">
        <f t="shared" si="10"/>
        <v>{s:'637369', v:520 , c:'放デイ１９・定超・開減２・評減・拘減・'},</v>
      </c>
      <c r="AN2351" s="16"/>
    </row>
    <row r="2352" ht="16.5" customHeight="1">
      <c r="A2352" s="29">
        <v>63.0</v>
      </c>
      <c r="B2352" s="30">
        <v>8423.0</v>
      </c>
      <c r="C2352" s="31">
        <v>2350.0</v>
      </c>
      <c r="D2352" s="32" t="s">
        <v>2546</v>
      </c>
      <c r="E2352" s="69"/>
      <c r="F2352" s="150"/>
      <c r="G2352" s="307"/>
      <c r="H2352" s="8"/>
      <c r="I2352" s="8"/>
      <c r="J2352" s="54"/>
      <c r="K2352" s="69"/>
      <c r="L2352" s="65"/>
      <c r="M2352" s="65"/>
      <c r="N2352" s="8"/>
      <c r="O2352" s="52"/>
      <c r="P2352" s="8"/>
      <c r="Q2352" s="54"/>
      <c r="R2352" s="33" t="s">
        <v>23</v>
      </c>
      <c r="S2352" s="130" t="s">
        <v>24</v>
      </c>
      <c r="T2352" s="7"/>
      <c r="U2352" s="7"/>
      <c r="V2352" s="39"/>
      <c r="W2352" s="299"/>
      <c r="X2352" s="41"/>
      <c r="Y2352" s="42"/>
      <c r="Z2352" s="43"/>
      <c r="AA2352" s="43"/>
      <c r="AB2352" s="43"/>
      <c r="AC2352" s="288"/>
      <c r="AD2352" s="43"/>
      <c r="AE2352" s="43"/>
      <c r="AF2352" s="44"/>
      <c r="AG2352" s="45">
        <v>509.0</v>
      </c>
      <c r="AH2352" s="79"/>
      <c r="AI2352" s="80"/>
      <c r="AJ2352" s="80"/>
      <c r="AK2352" s="80"/>
      <c r="AL2352" s="14"/>
      <c r="AM2352" s="16" t="str">
        <f t="shared" si="10"/>
        <v>{s:'638423', v:509 , c:'放デイ１９・定超・未計画・'},</v>
      </c>
      <c r="AN2352" s="16"/>
    </row>
    <row r="2353" ht="16.5" customHeight="1">
      <c r="A2353" s="29">
        <v>63.0</v>
      </c>
      <c r="B2353" s="30">
        <v>7370.0</v>
      </c>
      <c r="C2353" s="31">
        <v>2351.0</v>
      </c>
      <c r="D2353" s="32" t="s">
        <v>2547</v>
      </c>
      <c r="E2353" s="69"/>
      <c r="F2353" s="150"/>
      <c r="G2353" s="307"/>
      <c r="H2353" s="140"/>
      <c r="I2353" s="8"/>
      <c r="J2353" s="54"/>
      <c r="K2353" s="69"/>
      <c r="L2353" s="65"/>
      <c r="M2353" s="65"/>
      <c r="N2353" s="8"/>
      <c r="O2353" s="52"/>
      <c r="P2353" s="8"/>
      <c r="Q2353" s="54"/>
      <c r="R2353" s="131"/>
      <c r="S2353" s="87"/>
      <c r="T2353" s="83" t="s">
        <v>21</v>
      </c>
      <c r="U2353" s="90">
        <v>0.7</v>
      </c>
      <c r="V2353" s="54"/>
      <c r="W2353" s="303"/>
      <c r="X2353" s="56"/>
      <c r="Y2353" s="58"/>
      <c r="Z2353" s="59" t="s">
        <v>20</v>
      </c>
      <c r="AA2353" s="41" t="s">
        <v>21</v>
      </c>
      <c r="AB2353" s="60">
        <v>0.85</v>
      </c>
      <c r="AC2353" s="288"/>
      <c r="AD2353" s="43"/>
      <c r="AE2353" s="43"/>
      <c r="AF2353" s="44"/>
      <c r="AG2353" s="45">
        <v>433.0</v>
      </c>
      <c r="AH2353" s="79"/>
      <c r="AI2353" s="80"/>
      <c r="AJ2353" s="80"/>
      <c r="AK2353" s="80"/>
      <c r="AL2353" s="14"/>
      <c r="AM2353" s="16" t="str">
        <f t="shared" si="10"/>
        <v>{s:'637370', v:433 , c:'放デイ１９・定超・未計画・評減・'},</v>
      </c>
      <c r="AN2353" s="16"/>
    </row>
    <row r="2354" ht="16.5" customHeight="1">
      <c r="A2354" s="29">
        <v>63.0</v>
      </c>
      <c r="B2354" s="30">
        <v>8424.0</v>
      </c>
      <c r="C2354" s="31">
        <v>2352.0</v>
      </c>
      <c r="D2354" s="32" t="s">
        <v>2548</v>
      </c>
      <c r="E2354" s="94"/>
      <c r="F2354" s="95"/>
      <c r="G2354" s="103"/>
      <c r="H2354" s="8"/>
      <c r="I2354" s="8"/>
      <c r="J2354" s="54"/>
      <c r="K2354" s="69"/>
      <c r="L2354" s="65"/>
      <c r="M2354" s="65"/>
      <c r="N2354" s="83"/>
      <c r="O2354" s="125"/>
      <c r="P2354" s="83"/>
      <c r="Q2354" s="132"/>
      <c r="R2354" s="131"/>
      <c r="S2354" s="87"/>
      <c r="T2354" s="83"/>
      <c r="U2354" s="90"/>
      <c r="V2354" s="91"/>
      <c r="W2354" s="305" t="s">
        <v>326</v>
      </c>
      <c r="X2354" s="41" t="s">
        <v>21</v>
      </c>
      <c r="Y2354" s="68" t="str">
        <f>$Y$293</f>
        <v/>
      </c>
      <c r="Z2354" s="88"/>
      <c r="AA2354" s="88"/>
      <c r="AB2354" s="88"/>
      <c r="AC2354" s="297"/>
      <c r="AD2354" s="88"/>
      <c r="AE2354" s="88"/>
      <c r="AF2354" s="89"/>
      <c r="AG2354" s="45">
        <v>356.0</v>
      </c>
      <c r="AH2354" s="79"/>
      <c r="AI2354" s="80"/>
      <c r="AJ2354" s="80"/>
      <c r="AK2354" s="80"/>
      <c r="AL2354" s="14"/>
      <c r="AM2354" s="16" t="str">
        <f t="shared" si="10"/>
        <v>{s:'638424', v:356 , c:'放デイ１９・定超・未計画・開減１・'},</v>
      </c>
      <c r="AN2354" s="16"/>
    </row>
    <row r="2355" ht="16.5" customHeight="1">
      <c r="A2355" s="29">
        <v>63.0</v>
      </c>
      <c r="B2355" s="30">
        <v>7371.0</v>
      </c>
      <c r="C2355" s="31">
        <v>2353.0</v>
      </c>
      <c r="D2355" s="32" t="s">
        <v>2549</v>
      </c>
      <c r="E2355" s="94"/>
      <c r="F2355" s="95"/>
      <c r="G2355" s="103"/>
      <c r="H2355" s="8"/>
      <c r="I2355" s="8"/>
      <c r="J2355" s="54"/>
      <c r="K2355" s="69"/>
      <c r="L2355" s="65"/>
      <c r="M2355" s="65"/>
      <c r="N2355" s="83"/>
      <c r="O2355" s="125"/>
      <c r="P2355" s="83"/>
      <c r="Q2355" s="132"/>
      <c r="R2355" s="131"/>
      <c r="S2355" s="87"/>
      <c r="T2355" s="83"/>
      <c r="U2355" s="90"/>
      <c r="V2355" s="91"/>
      <c r="W2355" s="306"/>
      <c r="X2355" s="56"/>
      <c r="Y2355" s="72"/>
      <c r="Z2355" s="73" t="s">
        <v>20</v>
      </c>
      <c r="AA2355" s="74" t="s">
        <v>21</v>
      </c>
      <c r="AB2355" s="75">
        <v>0.85</v>
      </c>
      <c r="AC2355" s="288"/>
      <c r="AD2355" s="43"/>
      <c r="AE2355" s="43"/>
      <c r="AF2355" s="44"/>
      <c r="AG2355" s="45">
        <v>303.0</v>
      </c>
      <c r="AH2355" s="79"/>
      <c r="AI2355" s="80"/>
      <c r="AJ2355" s="80"/>
      <c r="AK2355" s="80"/>
      <c r="AL2355" s="14"/>
      <c r="AM2355" s="16" t="str">
        <f t="shared" si="10"/>
        <v>{s:'637371', v:303 , c:'放デイ１９・定超・未計画・開減１・評減・'},</v>
      </c>
      <c r="AN2355" s="16"/>
    </row>
    <row r="2356" ht="16.5" customHeight="1">
      <c r="A2356" s="29">
        <v>63.0</v>
      </c>
      <c r="B2356" s="30">
        <v>8426.0</v>
      </c>
      <c r="C2356" s="31">
        <v>2354.0</v>
      </c>
      <c r="D2356" s="32" t="s">
        <v>2550</v>
      </c>
      <c r="E2356" s="94"/>
      <c r="F2356" s="95"/>
      <c r="G2356" s="103"/>
      <c r="H2356" s="8"/>
      <c r="I2356" s="8"/>
      <c r="J2356" s="54"/>
      <c r="K2356" s="69"/>
      <c r="L2356" s="65"/>
      <c r="M2356" s="65"/>
      <c r="N2356" s="83"/>
      <c r="O2356" s="125"/>
      <c r="P2356" s="83"/>
      <c r="Q2356" s="132"/>
      <c r="R2356" s="131"/>
      <c r="S2356" s="309"/>
      <c r="T2356" s="83"/>
      <c r="U2356" s="90"/>
      <c r="V2356" s="91"/>
      <c r="W2356" s="305" t="s">
        <v>329</v>
      </c>
      <c r="X2356" s="41" t="s">
        <v>21</v>
      </c>
      <c r="Y2356" s="68" t="str">
        <f>$Y$295</f>
        <v/>
      </c>
      <c r="Z2356" s="77"/>
      <c r="AA2356" s="77"/>
      <c r="AB2356" s="77"/>
      <c r="AC2356" s="292"/>
      <c r="AD2356" s="77"/>
      <c r="AE2356" s="77"/>
      <c r="AF2356" s="72"/>
      <c r="AG2356" s="45">
        <v>433.0</v>
      </c>
      <c r="AH2356" s="79"/>
      <c r="AI2356" s="80"/>
      <c r="AJ2356" s="80"/>
      <c r="AK2356" s="80"/>
      <c r="AL2356" s="14"/>
      <c r="AM2356" s="16" t="str">
        <f t="shared" si="10"/>
        <v>{s:'638426', v:433 , c:'放デイ１９・定超・未計画・開減２・'},</v>
      </c>
      <c r="AN2356" s="16"/>
    </row>
    <row r="2357" ht="16.5" customHeight="1">
      <c r="A2357" s="29">
        <v>63.0</v>
      </c>
      <c r="B2357" s="30">
        <v>7372.0</v>
      </c>
      <c r="C2357" s="31">
        <v>2355.0</v>
      </c>
      <c r="D2357" s="32" t="s">
        <v>2551</v>
      </c>
      <c r="E2357" s="94"/>
      <c r="F2357" s="95"/>
      <c r="G2357" s="103"/>
      <c r="H2357" s="8"/>
      <c r="I2357" s="8"/>
      <c r="J2357" s="54"/>
      <c r="K2357" s="69"/>
      <c r="L2357" s="65"/>
      <c r="M2357" s="65"/>
      <c r="N2357" s="83"/>
      <c r="O2357" s="125"/>
      <c r="P2357" s="83"/>
      <c r="Q2357" s="132"/>
      <c r="R2357" s="310"/>
      <c r="S2357" s="309"/>
      <c r="T2357" s="83"/>
      <c r="U2357" s="90"/>
      <c r="V2357" s="91"/>
      <c r="W2357" s="306"/>
      <c r="X2357" s="56"/>
      <c r="Y2357" s="72"/>
      <c r="Z2357" s="73" t="s">
        <v>20</v>
      </c>
      <c r="AA2357" s="74" t="s">
        <v>21</v>
      </c>
      <c r="AB2357" s="75">
        <v>0.85</v>
      </c>
      <c r="AC2357" s="288"/>
      <c r="AD2357" s="43"/>
      <c r="AE2357" s="43"/>
      <c r="AF2357" s="44"/>
      <c r="AG2357" s="45">
        <v>368.0</v>
      </c>
      <c r="AH2357" s="79"/>
      <c r="AI2357" s="80"/>
      <c r="AJ2357" s="80"/>
      <c r="AK2357" s="80"/>
      <c r="AL2357" s="14"/>
      <c r="AM2357" s="16" t="str">
        <f t="shared" si="10"/>
        <v>{s:'637372', v:368 , c:'放デイ１９・定超・未計画・開減２・評減・'},</v>
      </c>
      <c r="AN2357" s="16"/>
    </row>
    <row r="2358" ht="16.5" customHeight="1">
      <c r="A2358" s="29">
        <v>63.0</v>
      </c>
      <c r="B2358" s="30">
        <v>7373.0</v>
      </c>
      <c r="C2358" s="31">
        <v>2356.0</v>
      </c>
      <c r="D2358" s="32" t="s">
        <v>2552</v>
      </c>
      <c r="E2358" s="94"/>
      <c r="F2358" s="95"/>
      <c r="G2358" s="103"/>
      <c r="H2358" s="8"/>
      <c r="I2358" s="8"/>
      <c r="J2358" s="54"/>
      <c r="K2358" s="69"/>
      <c r="L2358" s="65"/>
      <c r="M2358" s="65"/>
      <c r="N2358" s="83"/>
      <c r="O2358" s="125"/>
      <c r="P2358" s="83"/>
      <c r="Q2358" s="132"/>
      <c r="R2358" s="310"/>
      <c r="S2358" s="309"/>
      <c r="T2358" s="83"/>
      <c r="U2358" s="90"/>
      <c r="V2358" s="91"/>
      <c r="W2358" s="299"/>
      <c r="X2358" s="41"/>
      <c r="Y2358" s="42"/>
      <c r="Z2358" s="43"/>
      <c r="AA2358" s="43"/>
      <c r="AB2358" s="44"/>
      <c r="AC2358" s="82" t="s">
        <v>30</v>
      </c>
      <c r="AD2358" s="83">
        <v>5.0</v>
      </c>
      <c r="AE2358" s="83"/>
      <c r="AF2358" s="84" t="s">
        <v>31</v>
      </c>
      <c r="AG2358" s="45">
        <v>504.0</v>
      </c>
      <c r="AH2358" s="79"/>
      <c r="AI2358" s="80"/>
      <c r="AJ2358" s="80"/>
      <c r="AK2358" s="80"/>
      <c r="AL2358" s="14"/>
      <c r="AM2358" s="16" t="str">
        <f t="shared" si="10"/>
        <v>{s:'637373', v:504 , c:'放デイ１９・定超・未計画・拘減・'},</v>
      </c>
      <c r="AN2358" s="16"/>
    </row>
    <row r="2359" ht="16.5" customHeight="1">
      <c r="A2359" s="29">
        <v>63.0</v>
      </c>
      <c r="B2359" s="30">
        <v>7374.0</v>
      </c>
      <c r="C2359" s="31">
        <v>2357.0</v>
      </c>
      <c r="D2359" s="32" t="s">
        <v>2553</v>
      </c>
      <c r="E2359" s="94"/>
      <c r="F2359" s="95"/>
      <c r="G2359" s="103"/>
      <c r="H2359" s="8"/>
      <c r="I2359" s="8"/>
      <c r="J2359" s="54"/>
      <c r="K2359" s="69"/>
      <c r="L2359" s="65"/>
      <c r="M2359" s="65"/>
      <c r="N2359" s="83"/>
      <c r="O2359" s="125"/>
      <c r="P2359" s="83"/>
      <c r="Q2359" s="132"/>
      <c r="R2359" s="310"/>
      <c r="S2359" s="309"/>
      <c r="T2359" s="83"/>
      <c r="U2359" s="90"/>
      <c r="V2359" s="91"/>
      <c r="W2359" s="303"/>
      <c r="X2359" s="56"/>
      <c r="Y2359" s="58"/>
      <c r="Z2359" s="59" t="s">
        <v>20</v>
      </c>
      <c r="AA2359" s="41" t="s">
        <v>21</v>
      </c>
      <c r="AB2359" s="86">
        <v>0.85</v>
      </c>
      <c r="AC2359" s="87"/>
      <c r="AD2359" s="83"/>
      <c r="AE2359" s="83"/>
      <c r="AF2359" s="84"/>
      <c r="AG2359" s="45">
        <v>428.0</v>
      </c>
      <c r="AH2359" s="79"/>
      <c r="AI2359" s="80"/>
      <c r="AJ2359" s="80"/>
      <c r="AK2359" s="80"/>
      <c r="AL2359" s="14"/>
      <c r="AM2359" s="16" t="str">
        <f t="shared" si="10"/>
        <v>{s:'637374', v:428 , c:'放デイ１９・定超・未計画・評減・拘減・'},</v>
      </c>
      <c r="AN2359" s="16"/>
    </row>
    <row r="2360" ht="16.5" customHeight="1">
      <c r="A2360" s="29">
        <v>63.0</v>
      </c>
      <c r="B2360" s="30">
        <v>7375.0</v>
      </c>
      <c r="C2360" s="31">
        <v>2358.0</v>
      </c>
      <c r="D2360" s="32" t="s">
        <v>2554</v>
      </c>
      <c r="E2360" s="94"/>
      <c r="F2360" s="95"/>
      <c r="G2360" s="103"/>
      <c r="H2360" s="8"/>
      <c r="I2360" s="8"/>
      <c r="J2360" s="54"/>
      <c r="K2360" s="69"/>
      <c r="L2360" s="65"/>
      <c r="M2360" s="65"/>
      <c r="N2360" s="83"/>
      <c r="O2360" s="125"/>
      <c r="P2360" s="83"/>
      <c r="Q2360" s="132"/>
      <c r="R2360" s="310"/>
      <c r="S2360" s="309"/>
      <c r="T2360" s="83"/>
      <c r="U2360" s="90"/>
      <c r="V2360" s="91"/>
      <c r="W2360" s="305" t="s">
        <v>326</v>
      </c>
      <c r="X2360" s="83" t="s">
        <v>21</v>
      </c>
      <c r="Y2360" s="91" t="str">
        <f>$Y$293</f>
        <v/>
      </c>
      <c r="Z2360" s="88"/>
      <c r="AA2360" s="88"/>
      <c r="AB2360" s="89"/>
      <c r="AC2360" s="87"/>
      <c r="AD2360" s="90"/>
      <c r="AE2360" s="90"/>
      <c r="AF2360" s="91"/>
      <c r="AG2360" s="45">
        <v>351.0</v>
      </c>
      <c r="AH2360" s="79"/>
      <c r="AI2360" s="80"/>
      <c r="AJ2360" s="80"/>
      <c r="AK2360" s="80"/>
      <c r="AL2360" s="14"/>
      <c r="AM2360" s="16" t="str">
        <f t="shared" si="10"/>
        <v>{s:'637375', v:351 , c:'放デイ１９・定超・未計画・開減１・拘減・'},</v>
      </c>
      <c r="AN2360" s="16"/>
    </row>
    <row r="2361" ht="16.5" customHeight="1">
      <c r="A2361" s="29">
        <v>63.0</v>
      </c>
      <c r="B2361" s="30">
        <v>7376.0</v>
      </c>
      <c r="C2361" s="31">
        <v>2359.0</v>
      </c>
      <c r="D2361" s="32" t="s">
        <v>2555</v>
      </c>
      <c r="E2361" s="94"/>
      <c r="F2361" s="95"/>
      <c r="G2361" s="103"/>
      <c r="H2361" s="8"/>
      <c r="I2361" s="8"/>
      <c r="J2361" s="54"/>
      <c r="K2361" s="69"/>
      <c r="L2361" s="65"/>
      <c r="M2361" s="65"/>
      <c r="N2361" s="83"/>
      <c r="O2361" s="125"/>
      <c r="P2361" s="83"/>
      <c r="Q2361" s="132"/>
      <c r="R2361" s="310"/>
      <c r="S2361" s="309"/>
      <c r="T2361" s="83"/>
      <c r="U2361" s="90"/>
      <c r="V2361" s="91"/>
      <c r="W2361" s="306"/>
      <c r="X2361" s="56"/>
      <c r="Y2361" s="72"/>
      <c r="Z2361" s="73" t="s">
        <v>20</v>
      </c>
      <c r="AA2361" s="74" t="s">
        <v>21</v>
      </c>
      <c r="AB2361" s="92">
        <v>0.85</v>
      </c>
      <c r="AC2361" s="87"/>
      <c r="AD2361" s="90"/>
      <c r="AE2361" s="90"/>
      <c r="AF2361" s="91"/>
      <c r="AG2361" s="45">
        <v>298.0</v>
      </c>
      <c r="AH2361" s="79"/>
      <c r="AI2361" s="80"/>
      <c r="AJ2361" s="80"/>
      <c r="AK2361" s="80"/>
      <c r="AL2361" s="14"/>
      <c r="AM2361" s="16" t="str">
        <f t="shared" si="10"/>
        <v>{s:'637376', v:298 , c:'放デイ１９・定超・未計画・開減１・評減・拘減・'},</v>
      </c>
      <c r="AN2361" s="16"/>
    </row>
    <row r="2362" ht="16.5" customHeight="1">
      <c r="A2362" s="29">
        <v>63.0</v>
      </c>
      <c r="B2362" s="30">
        <v>7377.0</v>
      </c>
      <c r="C2362" s="31">
        <v>2360.0</v>
      </c>
      <c r="D2362" s="32" t="s">
        <v>2556</v>
      </c>
      <c r="E2362" s="94"/>
      <c r="F2362" s="95"/>
      <c r="G2362" s="103"/>
      <c r="H2362" s="8"/>
      <c r="I2362" s="8"/>
      <c r="J2362" s="54"/>
      <c r="K2362" s="69"/>
      <c r="L2362" s="65"/>
      <c r="M2362" s="65"/>
      <c r="N2362" s="83"/>
      <c r="O2362" s="125"/>
      <c r="P2362" s="83"/>
      <c r="Q2362" s="132"/>
      <c r="R2362" s="310"/>
      <c r="S2362" s="309"/>
      <c r="T2362" s="83"/>
      <c r="U2362" s="90"/>
      <c r="V2362" s="91"/>
      <c r="W2362" s="305" t="s">
        <v>329</v>
      </c>
      <c r="X2362" s="83" t="s">
        <v>21</v>
      </c>
      <c r="Y2362" s="91" t="str">
        <f>$Y$295</f>
        <v/>
      </c>
      <c r="Z2362" s="77"/>
      <c r="AA2362" s="77"/>
      <c r="AB2362" s="72"/>
      <c r="AC2362" s="87"/>
      <c r="AD2362" s="90"/>
      <c r="AE2362" s="90"/>
      <c r="AF2362" s="91"/>
      <c r="AG2362" s="45">
        <v>428.0</v>
      </c>
      <c r="AH2362" s="79"/>
      <c r="AI2362" s="80"/>
      <c r="AJ2362" s="80"/>
      <c r="AK2362" s="80"/>
      <c r="AL2362" s="14"/>
      <c r="AM2362" s="16" t="str">
        <f t="shared" si="10"/>
        <v>{s:'637377', v:428 , c:'放デイ１９・定超・未計画・開減２・拘減・'},</v>
      </c>
      <c r="AN2362" s="16"/>
    </row>
    <row r="2363" ht="16.5" customHeight="1">
      <c r="A2363" s="29">
        <v>63.0</v>
      </c>
      <c r="B2363" s="30">
        <v>7378.0</v>
      </c>
      <c r="C2363" s="31">
        <v>2361.0</v>
      </c>
      <c r="D2363" s="32" t="s">
        <v>2557</v>
      </c>
      <c r="E2363" s="94"/>
      <c r="F2363" s="95"/>
      <c r="G2363" s="103"/>
      <c r="H2363" s="8"/>
      <c r="I2363" s="8"/>
      <c r="J2363" s="54"/>
      <c r="K2363" s="69"/>
      <c r="L2363" s="65"/>
      <c r="M2363" s="65"/>
      <c r="N2363" s="83"/>
      <c r="O2363" s="125"/>
      <c r="P2363" s="83"/>
      <c r="Q2363" s="132"/>
      <c r="R2363" s="310"/>
      <c r="S2363" s="309"/>
      <c r="T2363" s="83"/>
      <c r="U2363" s="90"/>
      <c r="V2363" s="91"/>
      <c r="W2363" s="306"/>
      <c r="X2363" s="56"/>
      <c r="Y2363" s="72"/>
      <c r="Z2363" s="73" t="s">
        <v>20</v>
      </c>
      <c r="AA2363" s="74" t="s">
        <v>21</v>
      </c>
      <c r="AB2363" s="92">
        <v>0.85</v>
      </c>
      <c r="AC2363" s="93"/>
      <c r="AD2363" s="77"/>
      <c r="AE2363" s="77"/>
      <c r="AF2363" s="72"/>
      <c r="AG2363" s="45">
        <v>363.0</v>
      </c>
      <c r="AH2363" s="79"/>
      <c r="AI2363" s="80"/>
      <c r="AJ2363" s="80"/>
      <c r="AK2363" s="80"/>
      <c r="AL2363" s="14"/>
      <c r="AM2363" s="16" t="str">
        <f t="shared" si="10"/>
        <v>{s:'637378', v:363 , c:'放デイ１９・定超・未計画・開減２・評減・拘減・'},</v>
      </c>
      <c r="AN2363" s="16"/>
    </row>
    <row r="2364" ht="16.5" customHeight="1">
      <c r="A2364" s="29">
        <v>63.0</v>
      </c>
      <c r="B2364" s="30">
        <v>7379.0</v>
      </c>
      <c r="C2364" s="31">
        <v>2362.0</v>
      </c>
      <c r="D2364" s="32" t="s">
        <v>2558</v>
      </c>
      <c r="E2364" s="94"/>
      <c r="F2364" s="95"/>
      <c r="G2364" s="103"/>
      <c r="H2364" s="8"/>
      <c r="I2364" s="8"/>
      <c r="J2364" s="54"/>
      <c r="K2364" s="69"/>
      <c r="L2364" s="65"/>
      <c r="M2364" s="65"/>
      <c r="N2364" s="83"/>
      <c r="O2364" s="125"/>
      <c r="P2364" s="83"/>
      <c r="Q2364" s="132"/>
      <c r="R2364" s="310"/>
      <c r="S2364" s="130" t="s">
        <v>27</v>
      </c>
      <c r="T2364" s="41"/>
      <c r="U2364" s="135"/>
      <c r="V2364" s="68"/>
      <c r="W2364" s="299"/>
      <c r="X2364" s="41"/>
      <c r="Y2364" s="42"/>
      <c r="Z2364" s="43"/>
      <c r="AA2364" s="43"/>
      <c r="AB2364" s="43"/>
      <c r="AC2364" s="288"/>
      <c r="AD2364" s="43"/>
      <c r="AE2364" s="43"/>
      <c r="AF2364" s="44"/>
      <c r="AG2364" s="45">
        <v>364.0</v>
      </c>
      <c r="AH2364" s="79"/>
      <c r="AI2364" s="80"/>
      <c r="AJ2364" s="80"/>
      <c r="AK2364" s="80"/>
      <c r="AL2364" s="14"/>
      <c r="AM2364" s="16" t="str">
        <f t="shared" si="10"/>
        <v>{s:'637379', v:364 , c:'放デイ１９・定超・未計画２・'},</v>
      </c>
      <c r="AN2364" s="16"/>
    </row>
    <row r="2365" ht="16.5" customHeight="1">
      <c r="A2365" s="29">
        <v>63.0</v>
      </c>
      <c r="B2365" s="30">
        <v>7380.0</v>
      </c>
      <c r="C2365" s="31">
        <v>2363.0</v>
      </c>
      <c r="D2365" s="32" t="s">
        <v>2559</v>
      </c>
      <c r="E2365" s="94"/>
      <c r="F2365" s="95"/>
      <c r="G2365" s="103"/>
      <c r="H2365" s="8"/>
      <c r="I2365" s="8"/>
      <c r="J2365" s="54"/>
      <c r="K2365" s="69"/>
      <c r="L2365" s="65"/>
      <c r="M2365" s="65"/>
      <c r="N2365" s="83"/>
      <c r="O2365" s="125"/>
      <c r="P2365" s="83"/>
      <c r="Q2365" s="132"/>
      <c r="R2365" s="310"/>
      <c r="S2365" s="87"/>
      <c r="T2365" s="83" t="s">
        <v>21</v>
      </c>
      <c r="U2365" s="90">
        <v>0.5</v>
      </c>
      <c r="V2365" s="91"/>
      <c r="W2365" s="303"/>
      <c r="X2365" s="56"/>
      <c r="Y2365" s="58"/>
      <c r="Z2365" s="59" t="s">
        <v>20</v>
      </c>
      <c r="AA2365" s="41" t="s">
        <v>21</v>
      </c>
      <c r="AB2365" s="60">
        <v>0.85</v>
      </c>
      <c r="AC2365" s="288"/>
      <c r="AD2365" s="43"/>
      <c r="AE2365" s="43"/>
      <c r="AF2365" s="44"/>
      <c r="AG2365" s="45">
        <v>309.0</v>
      </c>
      <c r="AH2365" s="79"/>
      <c r="AI2365" s="80"/>
      <c r="AJ2365" s="80"/>
      <c r="AK2365" s="80"/>
      <c r="AL2365" s="14"/>
      <c r="AM2365" s="16" t="str">
        <f t="shared" si="10"/>
        <v>{s:'637380', v:309 , c:'放デイ１９・定超・未計画２・評減・'},</v>
      </c>
      <c r="AN2365" s="16"/>
    </row>
    <row r="2366" ht="16.5" customHeight="1">
      <c r="A2366" s="29">
        <v>63.0</v>
      </c>
      <c r="B2366" s="30">
        <v>7381.0</v>
      </c>
      <c r="C2366" s="31">
        <v>2364.0</v>
      </c>
      <c r="D2366" s="32" t="s">
        <v>2560</v>
      </c>
      <c r="E2366" s="94"/>
      <c r="F2366" s="95"/>
      <c r="G2366" s="103"/>
      <c r="H2366" s="8"/>
      <c r="I2366" s="8"/>
      <c r="J2366" s="54"/>
      <c r="K2366" s="69"/>
      <c r="L2366" s="65"/>
      <c r="M2366" s="65"/>
      <c r="N2366" s="83"/>
      <c r="O2366" s="125"/>
      <c r="P2366" s="83"/>
      <c r="Q2366" s="132"/>
      <c r="R2366" s="310"/>
      <c r="S2366" s="87"/>
      <c r="T2366" s="83"/>
      <c r="U2366" s="90"/>
      <c r="V2366" s="91"/>
      <c r="W2366" s="305" t="s">
        <v>326</v>
      </c>
      <c r="X2366" s="41" t="s">
        <v>21</v>
      </c>
      <c r="Y2366" s="68" t="str">
        <f>$Y$293</f>
        <v/>
      </c>
      <c r="Z2366" s="88"/>
      <c r="AA2366" s="88"/>
      <c r="AB2366" s="88"/>
      <c r="AC2366" s="297"/>
      <c r="AD2366" s="88"/>
      <c r="AE2366" s="88"/>
      <c r="AF2366" s="89"/>
      <c r="AG2366" s="45">
        <v>255.0</v>
      </c>
      <c r="AH2366" s="79"/>
      <c r="AI2366" s="80"/>
      <c r="AJ2366" s="80"/>
      <c r="AK2366" s="80"/>
      <c r="AL2366" s="14"/>
      <c r="AM2366" s="16" t="str">
        <f t="shared" si="10"/>
        <v>{s:'637381', v:255 , c:'放デイ１９・定超・未計画２・開減１・'},</v>
      </c>
      <c r="AN2366" s="16"/>
    </row>
    <row r="2367" ht="16.5" customHeight="1">
      <c r="A2367" s="29">
        <v>63.0</v>
      </c>
      <c r="B2367" s="30">
        <v>7382.0</v>
      </c>
      <c r="C2367" s="31">
        <v>2365.0</v>
      </c>
      <c r="D2367" s="32" t="s">
        <v>2561</v>
      </c>
      <c r="E2367" s="94"/>
      <c r="F2367" s="95"/>
      <c r="G2367" s="103"/>
      <c r="H2367" s="8"/>
      <c r="I2367" s="8"/>
      <c r="J2367" s="54"/>
      <c r="K2367" s="69"/>
      <c r="L2367" s="65"/>
      <c r="M2367" s="65"/>
      <c r="N2367" s="83"/>
      <c r="O2367" s="125"/>
      <c r="P2367" s="83"/>
      <c r="Q2367" s="132"/>
      <c r="R2367" s="310"/>
      <c r="S2367" s="87"/>
      <c r="T2367" s="83"/>
      <c r="U2367" s="90"/>
      <c r="V2367" s="91"/>
      <c r="W2367" s="306"/>
      <c r="X2367" s="56"/>
      <c r="Y2367" s="72"/>
      <c r="Z2367" s="73" t="s">
        <v>20</v>
      </c>
      <c r="AA2367" s="74" t="s">
        <v>21</v>
      </c>
      <c r="AB2367" s="75">
        <v>0.85</v>
      </c>
      <c r="AC2367" s="288"/>
      <c r="AD2367" s="43"/>
      <c r="AE2367" s="43"/>
      <c r="AF2367" s="44"/>
      <c r="AG2367" s="45">
        <v>217.0</v>
      </c>
      <c r="AH2367" s="79"/>
      <c r="AI2367" s="80"/>
      <c r="AJ2367" s="80"/>
      <c r="AK2367" s="80"/>
      <c r="AL2367" s="14"/>
      <c r="AM2367" s="16" t="str">
        <f t="shared" si="10"/>
        <v>{s:'637382', v:217 , c:'放デイ１９・定超・未計画２・開減１・評減・'},</v>
      </c>
      <c r="AN2367" s="16"/>
    </row>
    <row r="2368" ht="16.5" customHeight="1">
      <c r="A2368" s="29">
        <v>63.0</v>
      </c>
      <c r="B2368" s="30">
        <v>7383.0</v>
      </c>
      <c r="C2368" s="31">
        <v>2366.0</v>
      </c>
      <c r="D2368" s="32" t="s">
        <v>2562</v>
      </c>
      <c r="E2368" s="94"/>
      <c r="F2368" s="95"/>
      <c r="G2368" s="103"/>
      <c r="H2368" s="8"/>
      <c r="I2368" s="8"/>
      <c r="J2368" s="54"/>
      <c r="K2368" s="69"/>
      <c r="L2368" s="65"/>
      <c r="M2368" s="65"/>
      <c r="N2368" s="83"/>
      <c r="O2368" s="125"/>
      <c r="P2368" s="83"/>
      <c r="Q2368" s="132"/>
      <c r="R2368" s="310"/>
      <c r="S2368" s="309"/>
      <c r="T2368" s="83"/>
      <c r="U2368" s="90"/>
      <c r="V2368" s="91"/>
      <c r="W2368" s="305" t="s">
        <v>329</v>
      </c>
      <c r="X2368" s="41" t="s">
        <v>21</v>
      </c>
      <c r="Y2368" s="68" t="str">
        <f>$Y$295</f>
        <v/>
      </c>
      <c r="Z2368" s="77"/>
      <c r="AA2368" s="77"/>
      <c r="AB2368" s="77"/>
      <c r="AC2368" s="292"/>
      <c r="AD2368" s="77"/>
      <c r="AE2368" s="77"/>
      <c r="AF2368" s="72"/>
      <c r="AG2368" s="45">
        <v>309.0</v>
      </c>
      <c r="AH2368" s="79"/>
      <c r="AI2368" s="80"/>
      <c r="AJ2368" s="80"/>
      <c r="AK2368" s="80"/>
      <c r="AL2368" s="14"/>
      <c r="AM2368" s="16" t="str">
        <f t="shared" si="10"/>
        <v>{s:'637383', v:309 , c:'放デイ１９・定超・未計画２・開減２・'},</v>
      </c>
      <c r="AN2368" s="16"/>
    </row>
    <row r="2369" ht="16.5" customHeight="1">
      <c r="A2369" s="29">
        <v>63.0</v>
      </c>
      <c r="B2369" s="30">
        <v>7384.0</v>
      </c>
      <c r="C2369" s="31">
        <v>2367.0</v>
      </c>
      <c r="D2369" s="32" t="s">
        <v>2563</v>
      </c>
      <c r="E2369" s="94"/>
      <c r="F2369" s="95"/>
      <c r="G2369" s="103"/>
      <c r="H2369" s="8"/>
      <c r="I2369" s="8"/>
      <c r="J2369" s="54"/>
      <c r="K2369" s="69"/>
      <c r="L2369" s="65"/>
      <c r="M2369" s="65"/>
      <c r="N2369" s="83"/>
      <c r="O2369" s="125"/>
      <c r="P2369" s="83"/>
      <c r="Q2369" s="132"/>
      <c r="R2369" s="310"/>
      <c r="S2369" s="309"/>
      <c r="T2369" s="83"/>
      <c r="U2369" s="90"/>
      <c r="V2369" s="91"/>
      <c r="W2369" s="306"/>
      <c r="X2369" s="56"/>
      <c r="Y2369" s="72"/>
      <c r="Z2369" s="73" t="s">
        <v>20</v>
      </c>
      <c r="AA2369" s="74" t="s">
        <v>21</v>
      </c>
      <c r="AB2369" s="75">
        <v>0.85</v>
      </c>
      <c r="AC2369" s="288"/>
      <c r="AD2369" s="43"/>
      <c r="AE2369" s="43"/>
      <c r="AF2369" s="44"/>
      <c r="AG2369" s="45">
        <v>263.0</v>
      </c>
      <c r="AH2369" s="79"/>
      <c r="AI2369" s="80"/>
      <c r="AJ2369" s="80"/>
      <c r="AK2369" s="80"/>
      <c r="AL2369" s="14"/>
      <c r="AM2369" s="16" t="str">
        <f t="shared" si="10"/>
        <v>{s:'637384', v:263 , c:'放デイ１９・定超・未計画２・開減２・評減・'},</v>
      </c>
      <c r="AN2369" s="16"/>
    </row>
    <row r="2370" ht="16.5" customHeight="1">
      <c r="A2370" s="29">
        <v>63.0</v>
      </c>
      <c r="B2370" s="30">
        <v>7385.0</v>
      </c>
      <c r="C2370" s="31">
        <v>2368.0</v>
      </c>
      <c r="D2370" s="32" t="s">
        <v>2564</v>
      </c>
      <c r="E2370" s="94"/>
      <c r="F2370" s="95"/>
      <c r="G2370" s="103"/>
      <c r="H2370" s="8"/>
      <c r="I2370" s="8"/>
      <c r="J2370" s="54"/>
      <c r="K2370" s="69"/>
      <c r="L2370" s="65"/>
      <c r="M2370" s="65"/>
      <c r="N2370" s="83"/>
      <c r="O2370" s="125"/>
      <c r="P2370" s="83"/>
      <c r="Q2370" s="132"/>
      <c r="R2370" s="310"/>
      <c r="S2370" s="309"/>
      <c r="T2370" s="83"/>
      <c r="U2370" s="90"/>
      <c r="V2370" s="91"/>
      <c r="W2370" s="299"/>
      <c r="X2370" s="41"/>
      <c r="Y2370" s="42"/>
      <c r="Z2370" s="43"/>
      <c r="AA2370" s="43"/>
      <c r="AB2370" s="44"/>
      <c r="AC2370" s="82" t="s">
        <v>30</v>
      </c>
      <c r="AD2370" s="83">
        <v>5.0</v>
      </c>
      <c r="AE2370" s="83"/>
      <c r="AF2370" s="84" t="s">
        <v>31</v>
      </c>
      <c r="AG2370" s="45">
        <v>359.0</v>
      </c>
      <c r="AH2370" s="79"/>
      <c r="AI2370" s="80"/>
      <c r="AJ2370" s="80"/>
      <c r="AK2370" s="80"/>
      <c r="AL2370" s="14"/>
      <c r="AM2370" s="16" t="str">
        <f t="shared" si="10"/>
        <v>{s:'637385', v:359 , c:'放デイ１９・定超・未計画２・拘減・'},</v>
      </c>
      <c r="AN2370" s="16"/>
    </row>
    <row r="2371" ht="16.5" customHeight="1">
      <c r="A2371" s="29">
        <v>63.0</v>
      </c>
      <c r="B2371" s="30">
        <v>7386.0</v>
      </c>
      <c r="C2371" s="31">
        <v>2369.0</v>
      </c>
      <c r="D2371" s="32" t="s">
        <v>2565</v>
      </c>
      <c r="E2371" s="94"/>
      <c r="F2371" s="95"/>
      <c r="G2371" s="103"/>
      <c r="H2371" s="8"/>
      <c r="I2371" s="8"/>
      <c r="J2371" s="54"/>
      <c r="K2371" s="69"/>
      <c r="L2371" s="65"/>
      <c r="M2371" s="65"/>
      <c r="N2371" s="83"/>
      <c r="O2371" s="125"/>
      <c r="P2371" s="83"/>
      <c r="Q2371" s="132"/>
      <c r="R2371" s="310"/>
      <c r="S2371" s="309"/>
      <c r="T2371" s="83"/>
      <c r="U2371" s="90"/>
      <c r="V2371" s="91"/>
      <c r="W2371" s="303"/>
      <c r="X2371" s="56"/>
      <c r="Y2371" s="58"/>
      <c r="Z2371" s="59" t="s">
        <v>20</v>
      </c>
      <c r="AA2371" s="41" t="s">
        <v>21</v>
      </c>
      <c r="AB2371" s="86">
        <v>0.85</v>
      </c>
      <c r="AC2371" s="87"/>
      <c r="AD2371" s="83"/>
      <c r="AE2371" s="83"/>
      <c r="AF2371" s="84"/>
      <c r="AG2371" s="45">
        <v>304.0</v>
      </c>
      <c r="AH2371" s="79"/>
      <c r="AI2371" s="80"/>
      <c r="AJ2371" s="80"/>
      <c r="AK2371" s="80"/>
      <c r="AL2371" s="14"/>
      <c r="AM2371" s="16" t="str">
        <f t="shared" si="10"/>
        <v>{s:'637386', v:304 , c:'放デイ１９・定超・未計画２・評減・拘減・'},</v>
      </c>
      <c r="AN2371" s="16"/>
    </row>
    <row r="2372" ht="16.5" customHeight="1">
      <c r="A2372" s="29">
        <v>63.0</v>
      </c>
      <c r="B2372" s="30">
        <v>7387.0</v>
      </c>
      <c r="C2372" s="31">
        <v>2370.0</v>
      </c>
      <c r="D2372" s="32" t="s">
        <v>2566</v>
      </c>
      <c r="E2372" s="94"/>
      <c r="F2372" s="95"/>
      <c r="G2372" s="103"/>
      <c r="H2372" s="8"/>
      <c r="I2372" s="8"/>
      <c r="J2372" s="54"/>
      <c r="K2372" s="69"/>
      <c r="L2372" s="65"/>
      <c r="M2372" s="65"/>
      <c r="N2372" s="83"/>
      <c r="O2372" s="125"/>
      <c r="P2372" s="83"/>
      <c r="Q2372" s="132"/>
      <c r="R2372" s="310"/>
      <c r="S2372" s="309"/>
      <c r="T2372" s="83"/>
      <c r="U2372" s="90"/>
      <c r="V2372" s="91"/>
      <c r="W2372" s="305" t="s">
        <v>326</v>
      </c>
      <c r="X2372" s="83" t="s">
        <v>21</v>
      </c>
      <c r="Y2372" s="91" t="str">
        <f>$Y$293</f>
        <v/>
      </c>
      <c r="Z2372" s="88"/>
      <c r="AA2372" s="88"/>
      <c r="AB2372" s="89"/>
      <c r="AC2372" s="87"/>
      <c r="AD2372" s="90"/>
      <c r="AE2372" s="90"/>
      <c r="AF2372" s="91"/>
      <c r="AG2372" s="45">
        <v>250.0</v>
      </c>
      <c r="AH2372" s="79"/>
      <c r="AI2372" s="80"/>
      <c r="AJ2372" s="80"/>
      <c r="AK2372" s="80"/>
      <c r="AL2372" s="14"/>
      <c r="AM2372" s="16" t="str">
        <f t="shared" si="10"/>
        <v>{s:'637387', v:250 , c:'放デイ１９・定超・未計画２・開減１・拘減・'},</v>
      </c>
      <c r="AN2372" s="16"/>
    </row>
    <row r="2373" ht="16.5" customHeight="1">
      <c r="A2373" s="29">
        <v>63.0</v>
      </c>
      <c r="B2373" s="30">
        <v>7388.0</v>
      </c>
      <c r="C2373" s="31">
        <v>2371.0</v>
      </c>
      <c r="D2373" s="32" t="s">
        <v>2567</v>
      </c>
      <c r="E2373" s="94"/>
      <c r="F2373" s="95"/>
      <c r="G2373" s="103"/>
      <c r="H2373" s="8"/>
      <c r="I2373" s="8"/>
      <c r="J2373" s="54"/>
      <c r="K2373" s="69"/>
      <c r="L2373" s="65"/>
      <c r="M2373" s="65"/>
      <c r="N2373" s="83"/>
      <c r="O2373" s="125"/>
      <c r="P2373" s="83"/>
      <c r="Q2373" s="132"/>
      <c r="R2373" s="310"/>
      <c r="S2373" s="309"/>
      <c r="T2373" s="83"/>
      <c r="U2373" s="90"/>
      <c r="V2373" s="91"/>
      <c r="W2373" s="306"/>
      <c r="X2373" s="56"/>
      <c r="Y2373" s="72"/>
      <c r="Z2373" s="73" t="s">
        <v>20</v>
      </c>
      <c r="AA2373" s="74" t="s">
        <v>21</v>
      </c>
      <c r="AB2373" s="92">
        <v>0.85</v>
      </c>
      <c r="AC2373" s="87"/>
      <c r="AD2373" s="90"/>
      <c r="AE2373" s="90"/>
      <c r="AF2373" s="91"/>
      <c r="AG2373" s="45">
        <v>212.0</v>
      </c>
      <c r="AH2373" s="79"/>
      <c r="AI2373" s="80"/>
      <c r="AJ2373" s="80"/>
      <c r="AK2373" s="80"/>
      <c r="AL2373" s="14"/>
      <c r="AM2373" s="16" t="str">
        <f t="shared" si="10"/>
        <v>{s:'637388', v:212 , c:'放デイ１９・定超・未計画２・開減１・評減・拘減・'},</v>
      </c>
      <c r="AN2373" s="16"/>
    </row>
    <row r="2374" ht="16.5" customHeight="1">
      <c r="A2374" s="29">
        <v>63.0</v>
      </c>
      <c r="B2374" s="30">
        <v>7389.0</v>
      </c>
      <c r="C2374" s="31">
        <v>2372.0</v>
      </c>
      <c r="D2374" s="32" t="s">
        <v>2568</v>
      </c>
      <c r="E2374" s="94"/>
      <c r="F2374" s="95"/>
      <c r="G2374" s="103"/>
      <c r="H2374" s="8"/>
      <c r="I2374" s="8"/>
      <c r="J2374" s="54"/>
      <c r="K2374" s="69"/>
      <c r="L2374" s="65"/>
      <c r="M2374" s="65"/>
      <c r="N2374" s="83"/>
      <c r="O2374" s="125"/>
      <c r="P2374" s="83"/>
      <c r="Q2374" s="132"/>
      <c r="R2374" s="310"/>
      <c r="S2374" s="309"/>
      <c r="T2374" s="83"/>
      <c r="U2374" s="90"/>
      <c r="V2374" s="91"/>
      <c r="W2374" s="305" t="s">
        <v>329</v>
      </c>
      <c r="X2374" s="83" t="s">
        <v>21</v>
      </c>
      <c r="Y2374" s="91" t="str">
        <f>$Y$295</f>
        <v/>
      </c>
      <c r="Z2374" s="77"/>
      <c r="AA2374" s="77"/>
      <c r="AB2374" s="72"/>
      <c r="AC2374" s="87"/>
      <c r="AD2374" s="90"/>
      <c r="AE2374" s="90"/>
      <c r="AF2374" s="91"/>
      <c r="AG2374" s="45">
        <v>304.0</v>
      </c>
      <c r="AH2374" s="79"/>
      <c r="AI2374" s="80"/>
      <c r="AJ2374" s="80"/>
      <c r="AK2374" s="80"/>
      <c r="AL2374" s="14"/>
      <c r="AM2374" s="16" t="str">
        <f t="shared" si="10"/>
        <v>{s:'637389', v:304 , c:'放デイ１９・定超・未計画２・開減２・拘減・'},</v>
      </c>
      <c r="AN2374" s="16"/>
    </row>
    <row r="2375" ht="16.5" customHeight="1">
      <c r="A2375" s="29">
        <v>63.0</v>
      </c>
      <c r="B2375" s="30">
        <v>7390.0</v>
      </c>
      <c r="C2375" s="31">
        <v>2373.0</v>
      </c>
      <c r="D2375" s="32" t="s">
        <v>2569</v>
      </c>
      <c r="E2375" s="94"/>
      <c r="F2375" s="95"/>
      <c r="G2375" s="103"/>
      <c r="H2375" s="8"/>
      <c r="I2375" s="8"/>
      <c r="J2375" s="54"/>
      <c r="K2375" s="69"/>
      <c r="L2375" s="65"/>
      <c r="M2375" s="65"/>
      <c r="N2375" s="83"/>
      <c r="O2375" s="125"/>
      <c r="P2375" s="83"/>
      <c r="Q2375" s="132"/>
      <c r="R2375" s="316"/>
      <c r="S2375" s="311"/>
      <c r="T2375" s="56"/>
      <c r="U2375" s="77"/>
      <c r="V2375" s="72"/>
      <c r="W2375" s="306"/>
      <c r="X2375" s="56"/>
      <c r="Y2375" s="72"/>
      <c r="Z2375" s="73" t="s">
        <v>20</v>
      </c>
      <c r="AA2375" s="74" t="s">
        <v>21</v>
      </c>
      <c r="AB2375" s="92">
        <v>0.85</v>
      </c>
      <c r="AC2375" s="93"/>
      <c r="AD2375" s="77"/>
      <c r="AE2375" s="77"/>
      <c r="AF2375" s="72"/>
      <c r="AG2375" s="45">
        <v>258.0</v>
      </c>
      <c r="AH2375" s="79"/>
      <c r="AI2375" s="80"/>
      <c r="AJ2375" s="80"/>
      <c r="AK2375" s="80"/>
      <c r="AL2375" s="14"/>
      <c r="AM2375" s="16" t="str">
        <f t="shared" si="10"/>
        <v>{s:'637390', v:258 , c:'放デイ１９・定超・未計画２・開減２・評減・拘減・'},</v>
      </c>
      <c r="AN2375" s="16"/>
    </row>
    <row r="2376" ht="16.5" customHeight="1">
      <c r="A2376" s="29">
        <v>63.0</v>
      </c>
      <c r="B2376" s="30">
        <v>8431.0</v>
      </c>
      <c r="C2376" s="31">
        <v>2374.0</v>
      </c>
      <c r="D2376" s="32" t="s">
        <v>2570</v>
      </c>
      <c r="E2376" s="94"/>
      <c r="F2376" s="95"/>
      <c r="G2376" s="82" t="s">
        <v>838</v>
      </c>
      <c r="H2376" s="152"/>
      <c r="I2376" s="152"/>
      <c r="J2376" s="153"/>
      <c r="K2376" s="94"/>
      <c r="L2376" s="8"/>
      <c r="M2376" s="53"/>
      <c r="N2376" s="8"/>
      <c r="O2376" s="52"/>
      <c r="P2376" s="8"/>
      <c r="Q2376" s="54"/>
      <c r="R2376" s="332"/>
      <c r="S2376" s="332"/>
      <c r="T2376" s="7"/>
      <c r="U2376" s="7"/>
      <c r="V2376" s="7"/>
      <c r="W2376" s="299"/>
      <c r="X2376" s="41"/>
      <c r="Y2376" s="42"/>
      <c r="Z2376" s="43"/>
      <c r="AA2376" s="43"/>
      <c r="AB2376" s="43"/>
      <c r="AC2376" s="288"/>
      <c r="AD2376" s="43"/>
      <c r="AE2376" s="43"/>
      <c r="AF2376" s="44"/>
      <c r="AG2376" s="45">
        <v>566.0</v>
      </c>
      <c r="AH2376" s="79"/>
      <c r="AI2376" s="80"/>
      <c r="AJ2376" s="80"/>
      <c r="AK2376" s="80"/>
      <c r="AL2376" s="14"/>
      <c r="AM2376" s="16" t="str">
        <f t="shared" si="10"/>
        <v>{s:'638431', v:566 , c:'放デイ２０・定超・'},</v>
      </c>
      <c r="AN2376" s="16"/>
    </row>
    <row r="2377" ht="16.5" customHeight="1">
      <c r="A2377" s="29">
        <v>63.0</v>
      </c>
      <c r="B2377" s="30">
        <v>7391.0</v>
      </c>
      <c r="C2377" s="31">
        <v>2375.0</v>
      </c>
      <c r="D2377" s="32" t="s">
        <v>2571</v>
      </c>
      <c r="E2377" s="94"/>
      <c r="F2377" s="95"/>
      <c r="G2377" s="87"/>
      <c r="H2377" s="50" t="str">
        <f>'30放課後等デイ(基本１)'!G2387</f>
        <v/>
      </c>
      <c r="I2377" s="8" t="s">
        <v>9</v>
      </c>
      <c r="J2377" s="95"/>
      <c r="K2377" s="94"/>
      <c r="L2377" s="8"/>
      <c r="M2377" s="53"/>
      <c r="N2377" s="8"/>
      <c r="O2377" s="52"/>
      <c r="P2377" s="8"/>
      <c r="Q2377" s="54"/>
      <c r="R2377" s="333"/>
      <c r="S2377" s="333"/>
      <c r="T2377" s="8"/>
      <c r="U2377" s="8"/>
      <c r="V2377" s="8"/>
      <c r="W2377" s="303"/>
      <c r="X2377" s="56"/>
      <c r="Y2377" s="58"/>
      <c r="Z2377" s="59" t="s">
        <v>20</v>
      </c>
      <c r="AA2377" s="41" t="s">
        <v>21</v>
      </c>
      <c r="AB2377" s="60">
        <v>0.85</v>
      </c>
      <c r="AC2377" s="288"/>
      <c r="AD2377" s="43"/>
      <c r="AE2377" s="43"/>
      <c r="AF2377" s="44"/>
      <c r="AG2377" s="45">
        <v>481.0</v>
      </c>
      <c r="AH2377" s="79"/>
      <c r="AI2377" s="80"/>
      <c r="AJ2377" s="80"/>
      <c r="AK2377" s="80"/>
      <c r="AL2377" s="14"/>
      <c r="AM2377" s="16" t="str">
        <f t="shared" si="10"/>
        <v>{s:'637391', v:481 , c:'放デイ２０・定超・評減・'},</v>
      </c>
      <c r="AN2377" s="16"/>
    </row>
    <row r="2378" ht="16.5" customHeight="1">
      <c r="A2378" s="29">
        <v>63.0</v>
      </c>
      <c r="B2378" s="30">
        <v>8432.0</v>
      </c>
      <c r="C2378" s="31">
        <v>2376.0</v>
      </c>
      <c r="D2378" s="32" t="s">
        <v>2572</v>
      </c>
      <c r="E2378" s="94"/>
      <c r="F2378" s="95"/>
      <c r="G2378" s="94"/>
      <c r="H2378" s="140"/>
      <c r="I2378" s="140"/>
      <c r="J2378" s="95"/>
      <c r="K2378" s="94"/>
      <c r="L2378" s="8"/>
      <c r="M2378" s="53"/>
      <c r="N2378" s="14"/>
      <c r="O2378" s="127"/>
      <c r="P2378" s="14"/>
      <c r="Q2378" s="144"/>
      <c r="R2378" s="334"/>
      <c r="S2378" s="334"/>
      <c r="T2378" s="8"/>
      <c r="U2378" s="8"/>
      <c r="V2378" s="8"/>
      <c r="W2378" s="305" t="s">
        <v>326</v>
      </c>
      <c r="X2378" s="41" t="s">
        <v>21</v>
      </c>
      <c r="Y2378" s="68" t="str">
        <f>$Y$293</f>
        <v/>
      </c>
      <c r="Z2378" s="88"/>
      <c r="AA2378" s="88"/>
      <c r="AB2378" s="88"/>
      <c r="AC2378" s="297"/>
      <c r="AD2378" s="88"/>
      <c r="AE2378" s="88"/>
      <c r="AF2378" s="89"/>
      <c r="AG2378" s="45">
        <v>396.0</v>
      </c>
      <c r="AH2378" s="79"/>
      <c r="AI2378" s="80"/>
      <c r="AJ2378" s="80"/>
      <c r="AK2378" s="80"/>
      <c r="AL2378" s="14"/>
      <c r="AM2378" s="16" t="str">
        <f t="shared" si="10"/>
        <v>{s:'638432', v:396 , c:'放デイ２０・定超・開減１・'},</v>
      </c>
      <c r="AN2378" s="16"/>
    </row>
    <row r="2379" ht="16.5" customHeight="1">
      <c r="A2379" s="29">
        <v>63.0</v>
      </c>
      <c r="B2379" s="30">
        <v>7392.0</v>
      </c>
      <c r="C2379" s="31">
        <v>2377.0</v>
      </c>
      <c r="D2379" s="32" t="s">
        <v>2573</v>
      </c>
      <c r="E2379" s="94"/>
      <c r="F2379" s="95"/>
      <c r="G2379" s="94"/>
      <c r="H2379" s="140"/>
      <c r="I2379" s="140"/>
      <c r="J2379" s="95"/>
      <c r="K2379" s="94"/>
      <c r="L2379" s="8"/>
      <c r="M2379" s="53"/>
      <c r="N2379" s="14"/>
      <c r="O2379" s="127"/>
      <c r="P2379" s="14"/>
      <c r="Q2379" s="144"/>
      <c r="R2379" s="334"/>
      <c r="S2379" s="334"/>
      <c r="T2379" s="8"/>
      <c r="U2379" s="8"/>
      <c r="V2379" s="8"/>
      <c r="W2379" s="306"/>
      <c r="X2379" s="56"/>
      <c r="Y2379" s="72"/>
      <c r="Z2379" s="73" t="s">
        <v>20</v>
      </c>
      <c r="AA2379" s="74" t="s">
        <v>21</v>
      </c>
      <c r="AB2379" s="75">
        <v>0.85</v>
      </c>
      <c r="AC2379" s="288"/>
      <c r="AD2379" s="43"/>
      <c r="AE2379" s="43"/>
      <c r="AF2379" s="44"/>
      <c r="AG2379" s="45">
        <v>337.0</v>
      </c>
      <c r="AH2379" s="79"/>
      <c r="AI2379" s="80"/>
      <c r="AJ2379" s="80"/>
      <c r="AK2379" s="80"/>
      <c r="AL2379" s="14"/>
      <c r="AM2379" s="16" t="str">
        <f t="shared" si="10"/>
        <v>{s:'637392', v:337 , c:'放デイ２０・定超・開減１・評減・'},</v>
      </c>
      <c r="AN2379" s="16"/>
    </row>
    <row r="2380" ht="16.5" customHeight="1">
      <c r="A2380" s="29">
        <v>63.0</v>
      </c>
      <c r="B2380" s="30">
        <v>8435.0</v>
      </c>
      <c r="C2380" s="31">
        <v>2378.0</v>
      </c>
      <c r="D2380" s="32" t="s">
        <v>2574</v>
      </c>
      <c r="E2380" s="94"/>
      <c r="F2380" s="95"/>
      <c r="G2380" s="94"/>
      <c r="H2380" s="140"/>
      <c r="I2380" s="140"/>
      <c r="J2380" s="95"/>
      <c r="K2380" s="94"/>
      <c r="L2380" s="8"/>
      <c r="M2380" s="53"/>
      <c r="N2380" s="14"/>
      <c r="O2380" s="127"/>
      <c r="P2380" s="14"/>
      <c r="Q2380" s="144"/>
      <c r="R2380" s="334"/>
      <c r="S2380" s="334"/>
      <c r="T2380" s="8"/>
      <c r="U2380" s="8"/>
      <c r="V2380" s="54"/>
      <c r="W2380" s="305" t="s">
        <v>329</v>
      </c>
      <c r="X2380" s="41" t="s">
        <v>21</v>
      </c>
      <c r="Y2380" s="68" t="str">
        <f>$Y$295</f>
        <v/>
      </c>
      <c r="Z2380" s="77"/>
      <c r="AA2380" s="77"/>
      <c r="AB2380" s="77"/>
      <c r="AC2380" s="292"/>
      <c r="AD2380" s="77"/>
      <c r="AE2380" s="77"/>
      <c r="AF2380" s="72"/>
      <c r="AG2380" s="45">
        <v>481.0</v>
      </c>
      <c r="AH2380" s="79"/>
      <c r="AI2380" s="80"/>
      <c r="AJ2380" s="80"/>
      <c r="AK2380" s="80"/>
      <c r="AL2380" s="14"/>
      <c r="AM2380" s="16" t="str">
        <f t="shared" si="10"/>
        <v>{s:'638435', v:481 , c:'放デイ２０・定超・開減２・'},</v>
      </c>
      <c r="AN2380" s="16"/>
    </row>
    <row r="2381" ht="16.5" customHeight="1">
      <c r="A2381" s="29">
        <v>63.0</v>
      </c>
      <c r="B2381" s="30">
        <v>7393.0</v>
      </c>
      <c r="C2381" s="31">
        <v>2379.0</v>
      </c>
      <c r="D2381" s="32" t="s">
        <v>2575</v>
      </c>
      <c r="E2381" s="94"/>
      <c r="F2381" s="95"/>
      <c r="G2381" s="94"/>
      <c r="H2381" s="140"/>
      <c r="I2381" s="140"/>
      <c r="J2381" s="95"/>
      <c r="K2381" s="94"/>
      <c r="L2381" s="8"/>
      <c r="M2381" s="53"/>
      <c r="N2381" s="14"/>
      <c r="O2381" s="127"/>
      <c r="P2381" s="14"/>
      <c r="Q2381" s="144"/>
      <c r="R2381" s="334"/>
      <c r="S2381" s="334"/>
      <c r="T2381" s="8"/>
      <c r="U2381" s="8"/>
      <c r="V2381" s="54"/>
      <c r="W2381" s="306"/>
      <c r="X2381" s="56"/>
      <c r="Y2381" s="72"/>
      <c r="Z2381" s="73" t="s">
        <v>20</v>
      </c>
      <c r="AA2381" s="74" t="s">
        <v>21</v>
      </c>
      <c r="AB2381" s="75">
        <v>0.85</v>
      </c>
      <c r="AC2381" s="288"/>
      <c r="AD2381" s="43"/>
      <c r="AE2381" s="43"/>
      <c r="AF2381" s="44"/>
      <c r="AG2381" s="45">
        <v>409.0</v>
      </c>
      <c r="AH2381" s="79"/>
      <c r="AI2381" s="80"/>
      <c r="AJ2381" s="80"/>
      <c r="AK2381" s="80"/>
      <c r="AL2381" s="14"/>
      <c r="AM2381" s="16" t="str">
        <f t="shared" si="10"/>
        <v>{s:'637393', v:409 , c:'放デイ２０・定超・開減２・評減・'},</v>
      </c>
      <c r="AN2381" s="16"/>
    </row>
    <row r="2382" ht="16.5" customHeight="1">
      <c r="A2382" s="29">
        <v>63.0</v>
      </c>
      <c r="B2382" s="30">
        <v>7394.0</v>
      </c>
      <c r="C2382" s="31">
        <v>2380.0</v>
      </c>
      <c r="D2382" s="32" t="s">
        <v>2576</v>
      </c>
      <c r="E2382" s="94"/>
      <c r="F2382" s="95"/>
      <c r="G2382" s="94"/>
      <c r="H2382" s="140"/>
      <c r="I2382" s="140"/>
      <c r="J2382" s="95"/>
      <c r="K2382" s="94"/>
      <c r="L2382" s="8"/>
      <c r="M2382" s="53"/>
      <c r="N2382" s="14"/>
      <c r="O2382" s="127"/>
      <c r="P2382" s="14"/>
      <c r="Q2382" s="144"/>
      <c r="R2382" s="334"/>
      <c r="S2382" s="334"/>
      <c r="T2382" s="8"/>
      <c r="U2382" s="8"/>
      <c r="V2382" s="54"/>
      <c r="W2382" s="299"/>
      <c r="X2382" s="41"/>
      <c r="Y2382" s="42"/>
      <c r="Z2382" s="43"/>
      <c r="AA2382" s="43"/>
      <c r="AB2382" s="44"/>
      <c r="AC2382" s="82" t="s">
        <v>30</v>
      </c>
      <c r="AD2382" s="83">
        <v>5.0</v>
      </c>
      <c r="AE2382" s="83"/>
      <c r="AF2382" s="84" t="s">
        <v>31</v>
      </c>
      <c r="AG2382" s="45">
        <v>561.0</v>
      </c>
      <c r="AH2382" s="79"/>
      <c r="AI2382" s="80"/>
      <c r="AJ2382" s="80"/>
      <c r="AK2382" s="80"/>
      <c r="AL2382" s="14"/>
      <c r="AM2382" s="16" t="str">
        <f t="shared" si="10"/>
        <v>{s:'637394', v:561 , c:'放デイ２０・定超・拘減・'},</v>
      </c>
      <c r="AN2382" s="16"/>
    </row>
    <row r="2383" ht="16.5" customHeight="1">
      <c r="A2383" s="29">
        <v>63.0</v>
      </c>
      <c r="B2383" s="30">
        <v>7395.0</v>
      </c>
      <c r="C2383" s="31">
        <v>2381.0</v>
      </c>
      <c r="D2383" s="32" t="s">
        <v>2577</v>
      </c>
      <c r="E2383" s="94"/>
      <c r="F2383" s="95"/>
      <c r="G2383" s="94"/>
      <c r="H2383" s="140"/>
      <c r="I2383" s="140"/>
      <c r="J2383" s="95"/>
      <c r="K2383" s="94"/>
      <c r="L2383" s="8"/>
      <c r="M2383" s="53"/>
      <c r="N2383" s="14"/>
      <c r="O2383" s="127"/>
      <c r="P2383" s="14"/>
      <c r="Q2383" s="144"/>
      <c r="R2383" s="334"/>
      <c r="S2383" s="334"/>
      <c r="T2383" s="8"/>
      <c r="U2383" s="8"/>
      <c r="V2383" s="8"/>
      <c r="W2383" s="303"/>
      <c r="X2383" s="56"/>
      <c r="Y2383" s="58"/>
      <c r="Z2383" s="59" t="s">
        <v>20</v>
      </c>
      <c r="AA2383" s="41" t="s">
        <v>21</v>
      </c>
      <c r="AB2383" s="86">
        <v>0.85</v>
      </c>
      <c r="AC2383" s="87"/>
      <c r="AD2383" s="83"/>
      <c r="AE2383" s="83"/>
      <c r="AF2383" s="84"/>
      <c r="AG2383" s="45">
        <v>476.0</v>
      </c>
      <c r="AH2383" s="79"/>
      <c r="AI2383" s="80"/>
      <c r="AJ2383" s="80"/>
      <c r="AK2383" s="80"/>
      <c r="AL2383" s="14"/>
      <c r="AM2383" s="16" t="str">
        <f t="shared" si="10"/>
        <v>{s:'637395', v:476 , c:'放デイ２０・定超・評減・拘減・'},</v>
      </c>
      <c r="AN2383" s="16"/>
    </row>
    <row r="2384" ht="16.5" customHeight="1">
      <c r="A2384" s="29">
        <v>63.0</v>
      </c>
      <c r="B2384" s="30">
        <v>7396.0</v>
      </c>
      <c r="C2384" s="31">
        <v>2382.0</v>
      </c>
      <c r="D2384" s="32" t="s">
        <v>2578</v>
      </c>
      <c r="E2384" s="94"/>
      <c r="F2384" s="95"/>
      <c r="G2384" s="94"/>
      <c r="H2384" s="140"/>
      <c r="I2384" s="140"/>
      <c r="J2384" s="95"/>
      <c r="K2384" s="94"/>
      <c r="L2384" s="8"/>
      <c r="M2384" s="53"/>
      <c r="N2384" s="14"/>
      <c r="O2384" s="127"/>
      <c r="P2384" s="14"/>
      <c r="Q2384" s="144"/>
      <c r="R2384" s="334"/>
      <c r="S2384" s="334"/>
      <c r="T2384" s="8"/>
      <c r="U2384" s="8"/>
      <c r="V2384" s="8"/>
      <c r="W2384" s="305" t="s">
        <v>326</v>
      </c>
      <c r="X2384" s="83" t="s">
        <v>21</v>
      </c>
      <c r="Y2384" s="91" t="str">
        <f>$Y$293</f>
        <v/>
      </c>
      <c r="Z2384" s="88"/>
      <c r="AA2384" s="88"/>
      <c r="AB2384" s="89"/>
      <c r="AC2384" s="87"/>
      <c r="AD2384" s="90"/>
      <c r="AE2384" s="90"/>
      <c r="AF2384" s="91"/>
      <c r="AG2384" s="45">
        <v>391.0</v>
      </c>
      <c r="AH2384" s="79"/>
      <c r="AI2384" s="80"/>
      <c r="AJ2384" s="80"/>
      <c r="AK2384" s="80"/>
      <c r="AL2384" s="14"/>
      <c r="AM2384" s="16" t="str">
        <f t="shared" si="10"/>
        <v>{s:'637396', v:391 , c:'放デイ２０・定超・開減１・拘減・'},</v>
      </c>
      <c r="AN2384" s="16"/>
    </row>
    <row r="2385" ht="16.5" customHeight="1">
      <c r="A2385" s="29">
        <v>63.0</v>
      </c>
      <c r="B2385" s="30">
        <v>7397.0</v>
      </c>
      <c r="C2385" s="31">
        <v>2383.0</v>
      </c>
      <c r="D2385" s="32" t="s">
        <v>2579</v>
      </c>
      <c r="E2385" s="94"/>
      <c r="F2385" s="95"/>
      <c r="G2385" s="94"/>
      <c r="H2385" s="140"/>
      <c r="I2385" s="140"/>
      <c r="J2385" s="95"/>
      <c r="K2385" s="94"/>
      <c r="L2385" s="8"/>
      <c r="M2385" s="53"/>
      <c r="N2385" s="14"/>
      <c r="O2385" s="127"/>
      <c r="P2385" s="14"/>
      <c r="Q2385" s="144"/>
      <c r="R2385" s="334"/>
      <c r="S2385" s="334"/>
      <c r="T2385" s="8"/>
      <c r="U2385" s="8"/>
      <c r="V2385" s="8"/>
      <c r="W2385" s="306"/>
      <c r="X2385" s="56"/>
      <c r="Y2385" s="72"/>
      <c r="Z2385" s="73" t="s">
        <v>20</v>
      </c>
      <c r="AA2385" s="74" t="s">
        <v>21</v>
      </c>
      <c r="AB2385" s="92">
        <v>0.85</v>
      </c>
      <c r="AC2385" s="87"/>
      <c r="AD2385" s="90"/>
      <c r="AE2385" s="90"/>
      <c r="AF2385" s="91"/>
      <c r="AG2385" s="45">
        <v>332.0</v>
      </c>
      <c r="AH2385" s="79"/>
      <c r="AI2385" s="80"/>
      <c r="AJ2385" s="80"/>
      <c r="AK2385" s="80"/>
      <c r="AL2385" s="14"/>
      <c r="AM2385" s="16" t="str">
        <f t="shared" si="10"/>
        <v>{s:'637397', v:332 , c:'放デイ２０・定超・開減１・評減・拘減・'},</v>
      </c>
      <c r="AN2385" s="16"/>
    </row>
    <row r="2386" ht="16.5" customHeight="1">
      <c r="A2386" s="29">
        <v>63.0</v>
      </c>
      <c r="B2386" s="30">
        <v>7398.0</v>
      </c>
      <c r="C2386" s="31">
        <v>2384.0</v>
      </c>
      <c r="D2386" s="32" t="s">
        <v>2580</v>
      </c>
      <c r="E2386" s="94"/>
      <c r="F2386" s="95"/>
      <c r="G2386" s="94"/>
      <c r="H2386" s="140"/>
      <c r="I2386" s="140"/>
      <c r="J2386" s="95"/>
      <c r="K2386" s="94"/>
      <c r="L2386" s="8"/>
      <c r="M2386" s="53"/>
      <c r="N2386" s="14"/>
      <c r="O2386" s="127"/>
      <c r="P2386" s="14"/>
      <c r="Q2386" s="144"/>
      <c r="R2386" s="334"/>
      <c r="S2386" s="334"/>
      <c r="T2386" s="8"/>
      <c r="U2386" s="8"/>
      <c r="V2386" s="8"/>
      <c r="W2386" s="305" t="s">
        <v>329</v>
      </c>
      <c r="X2386" s="83" t="s">
        <v>21</v>
      </c>
      <c r="Y2386" s="91" t="str">
        <f>$Y$295</f>
        <v/>
      </c>
      <c r="Z2386" s="77"/>
      <c r="AA2386" s="77"/>
      <c r="AB2386" s="72"/>
      <c r="AC2386" s="87"/>
      <c r="AD2386" s="90"/>
      <c r="AE2386" s="90"/>
      <c r="AF2386" s="91"/>
      <c r="AG2386" s="45">
        <v>476.0</v>
      </c>
      <c r="AH2386" s="79"/>
      <c r="AI2386" s="80"/>
      <c r="AJ2386" s="80"/>
      <c r="AK2386" s="80"/>
      <c r="AL2386" s="14"/>
      <c r="AM2386" s="16" t="str">
        <f t="shared" si="10"/>
        <v>{s:'637398', v:476 , c:'放デイ２０・定超・開減２・拘減・'},</v>
      </c>
      <c r="AN2386" s="16"/>
    </row>
    <row r="2387" ht="16.5" customHeight="1">
      <c r="A2387" s="29">
        <v>63.0</v>
      </c>
      <c r="B2387" s="30">
        <v>7399.0</v>
      </c>
      <c r="C2387" s="31">
        <v>2385.0</v>
      </c>
      <c r="D2387" s="32" t="s">
        <v>2581</v>
      </c>
      <c r="E2387" s="94"/>
      <c r="F2387" s="95"/>
      <c r="G2387" s="94"/>
      <c r="H2387" s="140"/>
      <c r="I2387" s="140"/>
      <c r="J2387" s="95"/>
      <c r="K2387" s="94"/>
      <c r="L2387" s="8"/>
      <c r="M2387" s="53"/>
      <c r="N2387" s="14"/>
      <c r="O2387" s="127"/>
      <c r="P2387" s="14"/>
      <c r="Q2387" s="144"/>
      <c r="R2387" s="334"/>
      <c r="S2387" s="334"/>
      <c r="T2387" s="8"/>
      <c r="U2387" s="8"/>
      <c r="V2387" s="8"/>
      <c r="W2387" s="306"/>
      <c r="X2387" s="56"/>
      <c r="Y2387" s="72"/>
      <c r="Z2387" s="73" t="s">
        <v>20</v>
      </c>
      <c r="AA2387" s="74" t="s">
        <v>21</v>
      </c>
      <c r="AB2387" s="92">
        <v>0.85</v>
      </c>
      <c r="AC2387" s="93"/>
      <c r="AD2387" s="77"/>
      <c r="AE2387" s="77"/>
      <c r="AF2387" s="72"/>
      <c r="AG2387" s="45">
        <v>404.0</v>
      </c>
      <c r="AH2387" s="79"/>
      <c r="AI2387" s="80"/>
      <c r="AJ2387" s="80"/>
      <c r="AK2387" s="80"/>
      <c r="AL2387" s="14"/>
      <c r="AM2387" s="16" t="str">
        <f t="shared" si="10"/>
        <v>{s:'637399', v:404 , c:'放デイ２０・定超・開減２・評減・拘減・'},</v>
      </c>
      <c r="AN2387" s="16"/>
    </row>
    <row r="2388" ht="16.5" customHeight="1">
      <c r="A2388" s="29">
        <v>63.0</v>
      </c>
      <c r="B2388" s="30">
        <v>8433.0</v>
      </c>
      <c r="C2388" s="31">
        <v>2386.0</v>
      </c>
      <c r="D2388" s="32" t="s">
        <v>2582</v>
      </c>
      <c r="E2388" s="94"/>
      <c r="F2388" s="95"/>
      <c r="G2388" s="307"/>
      <c r="H2388" s="8"/>
      <c r="I2388" s="8"/>
      <c r="J2388" s="54"/>
      <c r="K2388" s="69"/>
      <c r="L2388" s="65"/>
      <c r="M2388" s="65"/>
      <c r="N2388" s="8"/>
      <c r="O2388" s="52"/>
      <c r="P2388" s="8"/>
      <c r="Q2388" s="54"/>
      <c r="R2388" s="33" t="s">
        <v>23</v>
      </c>
      <c r="S2388" s="130" t="s">
        <v>24</v>
      </c>
      <c r="T2388" s="7"/>
      <c r="U2388" s="7"/>
      <c r="V2388" s="39"/>
      <c r="W2388" s="299"/>
      <c r="X2388" s="41"/>
      <c r="Y2388" s="42"/>
      <c r="Z2388" s="43"/>
      <c r="AA2388" s="43"/>
      <c r="AB2388" s="43"/>
      <c r="AC2388" s="288"/>
      <c r="AD2388" s="43"/>
      <c r="AE2388" s="43"/>
      <c r="AF2388" s="44"/>
      <c r="AG2388" s="45">
        <v>396.0</v>
      </c>
      <c r="AH2388" s="79"/>
      <c r="AI2388" s="80"/>
      <c r="AJ2388" s="80"/>
      <c r="AK2388" s="80"/>
      <c r="AL2388" s="14"/>
      <c r="AM2388" s="16" t="str">
        <f t="shared" si="10"/>
        <v>{s:'638433', v:396 , c:'放デイ２０・定超・未計画・'},</v>
      </c>
      <c r="AN2388" s="16"/>
    </row>
    <row r="2389" ht="16.5" customHeight="1">
      <c r="A2389" s="29">
        <v>63.0</v>
      </c>
      <c r="B2389" s="30">
        <v>7400.0</v>
      </c>
      <c r="C2389" s="31">
        <v>2387.0</v>
      </c>
      <c r="D2389" s="32" t="s">
        <v>2583</v>
      </c>
      <c r="E2389" s="94"/>
      <c r="F2389" s="95"/>
      <c r="G2389" s="307"/>
      <c r="H2389" s="140"/>
      <c r="I2389" s="8"/>
      <c r="J2389" s="54"/>
      <c r="K2389" s="69"/>
      <c r="L2389" s="65"/>
      <c r="M2389" s="65"/>
      <c r="N2389" s="8"/>
      <c r="O2389" s="52"/>
      <c r="P2389" s="8"/>
      <c r="Q2389" s="54"/>
      <c r="R2389" s="48"/>
      <c r="S2389" s="87"/>
      <c r="T2389" s="83" t="s">
        <v>21</v>
      </c>
      <c r="U2389" s="90">
        <v>0.7</v>
      </c>
      <c r="V2389" s="54"/>
      <c r="W2389" s="303"/>
      <c r="X2389" s="56"/>
      <c r="Y2389" s="58"/>
      <c r="Z2389" s="59" t="s">
        <v>20</v>
      </c>
      <c r="AA2389" s="41" t="s">
        <v>21</v>
      </c>
      <c r="AB2389" s="60">
        <v>0.85</v>
      </c>
      <c r="AC2389" s="288"/>
      <c r="AD2389" s="43"/>
      <c r="AE2389" s="43"/>
      <c r="AF2389" s="44"/>
      <c r="AG2389" s="45">
        <v>337.0</v>
      </c>
      <c r="AH2389" s="79"/>
      <c r="AI2389" s="80"/>
      <c r="AJ2389" s="80"/>
      <c r="AK2389" s="80"/>
      <c r="AL2389" s="14"/>
      <c r="AM2389" s="16" t="str">
        <f t="shared" si="10"/>
        <v>{s:'637400', v:337 , c:'放デイ２０・定超・未計画・評減・'},</v>
      </c>
      <c r="AN2389" s="16"/>
    </row>
    <row r="2390" ht="16.5" customHeight="1">
      <c r="A2390" s="29">
        <v>63.0</v>
      </c>
      <c r="B2390" s="30">
        <v>8434.0</v>
      </c>
      <c r="C2390" s="31">
        <v>2388.0</v>
      </c>
      <c r="D2390" s="32" t="s">
        <v>2584</v>
      </c>
      <c r="E2390" s="94"/>
      <c r="F2390" s="95"/>
      <c r="G2390" s="103"/>
      <c r="H2390" s="8"/>
      <c r="I2390" s="8"/>
      <c r="J2390" s="54"/>
      <c r="K2390" s="69"/>
      <c r="L2390" s="65"/>
      <c r="M2390" s="65"/>
      <c r="N2390" s="83"/>
      <c r="O2390" s="125"/>
      <c r="P2390" s="83"/>
      <c r="Q2390" s="132"/>
      <c r="R2390" s="48"/>
      <c r="S2390" s="87"/>
      <c r="T2390" s="83"/>
      <c r="U2390" s="90"/>
      <c r="V2390" s="91"/>
      <c r="W2390" s="305" t="s">
        <v>326</v>
      </c>
      <c r="X2390" s="41" t="s">
        <v>21</v>
      </c>
      <c r="Y2390" s="68" t="str">
        <f>$Y$293</f>
        <v/>
      </c>
      <c r="Z2390" s="88"/>
      <c r="AA2390" s="88"/>
      <c r="AB2390" s="88"/>
      <c r="AC2390" s="297"/>
      <c r="AD2390" s="88"/>
      <c r="AE2390" s="88"/>
      <c r="AF2390" s="89"/>
      <c r="AG2390" s="45">
        <v>277.0</v>
      </c>
      <c r="AH2390" s="79"/>
      <c r="AI2390" s="80"/>
      <c r="AJ2390" s="80"/>
      <c r="AK2390" s="80"/>
      <c r="AL2390" s="14"/>
      <c r="AM2390" s="16" t="str">
        <f t="shared" si="10"/>
        <v>{s:'638434', v:277 , c:'放デイ２０・定超・未計画・開減１・'},</v>
      </c>
      <c r="AN2390" s="16"/>
    </row>
    <row r="2391" ht="16.5" customHeight="1">
      <c r="A2391" s="29">
        <v>63.0</v>
      </c>
      <c r="B2391" s="30">
        <v>7401.0</v>
      </c>
      <c r="C2391" s="31">
        <v>2389.0</v>
      </c>
      <c r="D2391" s="32" t="s">
        <v>2585</v>
      </c>
      <c r="E2391" s="94"/>
      <c r="F2391" s="95"/>
      <c r="G2391" s="103"/>
      <c r="H2391" s="8"/>
      <c r="I2391" s="8"/>
      <c r="J2391" s="54"/>
      <c r="K2391" s="69"/>
      <c r="L2391" s="65"/>
      <c r="M2391" s="65"/>
      <c r="N2391" s="83"/>
      <c r="O2391" s="125"/>
      <c r="P2391" s="83"/>
      <c r="Q2391" s="132"/>
      <c r="R2391" s="48"/>
      <c r="S2391" s="87"/>
      <c r="T2391" s="83"/>
      <c r="U2391" s="90"/>
      <c r="V2391" s="91"/>
      <c r="W2391" s="306"/>
      <c r="X2391" s="56"/>
      <c r="Y2391" s="72"/>
      <c r="Z2391" s="73" t="s">
        <v>20</v>
      </c>
      <c r="AA2391" s="74" t="s">
        <v>21</v>
      </c>
      <c r="AB2391" s="75">
        <v>0.85</v>
      </c>
      <c r="AC2391" s="288"/>
      <c r="AD2391" s="43"/>
      <c r="AE2391" s="43"/>
      <c r="AF2391" s="44"/>
      <c r="AG2391" s="114">
        <v>235.0</v>
      </c>
      <c r="AH2391" s="79"/>
      <c r="AI2391" s="80"/>
      <c r="AJ2391" s="80"/>
      <c r="AK2391" s="80"/>
      <c r="AL2391" s="14"/>
      <c r="AM2391" s="16" t="str">
        <f t="shared" si="10"/>
        <v>{s:'637401', v:235 , c:'放デイ２０・定超・未計画・開減１・評減・'},</v>
      </c>
      <c r="AN2391" s="16"/>
    </row>
    <row r="2392" ht="16.5" customHeight="1">
      <c r="A2392" s="29">
        <v>63.0</v>
      </c>
      <c r="B2392" s="30">
        <v>8436.0</v>
      </c>
      <c r="C2392" s="31">
        <v>2390.0</v>
      </c>
      <c r="D2392" s="32" t="s">
        <v>2586</v>
      </c>
      <c r="E2392" s="94"/>
      <c r="F2392" s="95"/>
      <c r="G2392" s="103"/>
      <c r="H2392" s="8"/>
      <c r="I2392" s="8"/>
      <c r="J2392" s="54"/>
      <c r="K2392" s="69"/>
      <c r="L2392" s="65"/>
      <c r="M2392" s="65"/>
      <c r="N2392" s="83"/>
      <c r="O2392" s="125"/>
      <c r="P2392" s="83"/>
      <c r="Q2392" s="132"/>
      <c r="R2392" s="310"/>
      <c r="S2392" s="309"/>
      <c r="T2392" s="83"/>
      <c r="U2392" s="90"/>
      <c r="V2392" s="91"/>
      <c r="W2392" s="305" t="s">
        <v>329</v>
      </c>
      <c r="X2392" s="41" t="s">
        <v>21</v>
      </c>
      <c r="Y2392" s="68" t="str">
        <f>$Y$295</f>
        <v/>
      </c>
      <c r="Z2392" s="77"/>
      <c r="AA2392" s="77"/>
      <c r="AB2392" s="77"/>
      <c r="AC2392" s="292"/>
      <c r="AD2392" s="77"/>
      <c r="AE2392" s="77"/>
      <c r="AF2392" s="72"/>
      <c r="AG2392" s="45">
        <v>337.0</v>
      </c>
      <c r="AH2392" s="79"/>
      <c r="AI2392" s="80"/>
      <c r="AJ2392" s="80"/>
      <c r="AK2392" s="80"/>
      <c r="AL2392" s="14"/>
      <c r="AM2392" s="16" t="str">
        <f t="shared" si="10"/>
        <v>{s:'638436', v:337 , c:'放デイ２０・定超・未計画・開減２・'},</v>
      </c>
      <c r="AN2392" s="16"/>
    </row>
    <row r="2393" ht="16.5" customHeight="1">
      <c r="A2393" s="29">
        <v>63.0</v>
      </c>
      <c r="B2393" s="30">
        <v>7402.0</v>
      </c>
      <c r="C2393" s="31">
        <v>2391.0</v>
      </c>
      <c r="D2393" s="32" t="s">
        <v>2587</v>
      </c>
      <c r="E2393" s="94"/>
      <c r="F2393" s="95"/>
      <c r="G2393" s="103"/>
      <c r="H2393" s="8"/>
      <c r="I2393" s="8"/>
      <c r="J2393" s="54"/>
      <c r="K2393" s="69"/>
      <c r="L2393" s="65"/>
      <c r="M2393" s="65"/>
      <c r="N2393" s="83"/>
      <c r="O2393" s="125"/>
      <c r="P2393" s="83"/>
      <c r="Q2393" s="132"/>
      <c r="R2393" s="310"/>
      <c r="S2393" s="309"/>
      <c r="T2393" s="83"/>
      <c r="U2393" s="90"/>
      <c r="V2393" s="91"/>
      <c r="W2393" s="306"/>
      <c r="X2393" s="56"/>
      <c r="Y2393" s="72"/>
      <c r="Z2393" s="73" t="s">
        <v>20</v>
      </c>
      <c r="AA2393" s="74" t="s">
        <v>21</v>
      </c>
      <c r="AB2393" s="75">
        <v>0.85</v>
      </c>
      <c r="AC2393" s="288"/>
      <c r="AD2393" s="43"/>
      <c r="AE2393" s="43"/>
      <c r="AF2393" s="44"/>
      <c r="AG2393" s="45">
        <v>286.0</v>
      </c>
      <c r="AH2393" s="79"/>
      <c r="AI2393" s="80"/>
      <c r="AJ2393" s="80"/>
      <c r="AK2393" s="80"/>
      <c r="AL2393" s="14"/>
      <c r="AM2393" s="16" t="str">
        <f t="shared" si="10"/>
        <v>{s:'637402', v:286 , c:'放デイ２０・定超・未計画・開減２・評減・'},</v>
      </c>
      <c r="AN2393" s="16"/>
    </row>
    <row r="2394" ht="16.5" customHeight="1">
      <c r="A2394" s="29">
        <v>63.0</v>
      </c>
      <c r="B2394" s="30">
        <v>7403.0</v>
      </c>
      <c r="C2394" s="31">
        <v>2392.0</v>
      </c>
      <c r="D2394" s="32" t="s">
        <v>2588</v>
      </c>
      <c r="E2394" s="94"/>
      <c r="F2394" s="95"/>
      <c r="G2394" s="103"/>
      <c r="H2394" s="8"/>
      <c r="I2394" s="8"/>
      <c r="J2394" s="54"/>
      <c r="K2394" s="69"/>
      <c r="L2394" s="65"/>
      <c r="M2394" s="65"/>
      <c r="N2394" s="83"/>
      <c r="O2394" s="125"/>
      <c r="P2394" s="83"/>
      <c r="Q2394" s="132"/>
      <c r="R2394" s="310"/>
      <c r="S2394" s="309"/>
      <c r="T2394" s="83"/>
      <c r="U2394" s="90"/>
      <c r="V2394" s="91"/>
      <c r="W2394" s="299"/>
      <c r="X2394" s="41"/>
      <c r="Y2394" s="42"/>
      <c r="Z2394" s="43"/>
      <c r="AA2394" s="43"/>
      <c r="AB2394" s="44"/>
      <c r="AC2394" s="82" t="s">
        <v>30</v>
      </c>
      <c r="AD2394" s="83">
        <v>5.0</v>
      </c>
      <c r="AE2394" s="83"/>
      <c r="AF2394" s="84" t="s">
        <v>31</v>
      </c>
      <c r="AG2394" s="45">
        <v>391.0</v>
      </c>
      <c r="AH2394" s="79"/>
      <c r="AI2394" s="80"/>
      <c r="AJ2394" s="80"/>
      <c r="AK2394" s="80"/>
      <c r="AL2394" s="14"/>
      <c r="AM2394" s="16" t="str">
        <f t="shared" si="10"/>
        <v>{s:'637403', v:391 , c:'放デイ２０・定超・未計画・拘減・'},</v>
      </c>
      <c r="AN2394" s="16"/>
    </row>
    <row r="2395" ht="16.5" customHeight="1">
      <c r="A2395" s="29">
        <v>63.0</v>
      </c>
      <c r="B2395" s="30">
        <v>7404.0</v>
      </c>
      <c r="C2395" s="31">
        <v>2393.0</v>
      </c>
      <c r="D2395" s="32" t="s">
        <v>2589</v>
      </c>
      <c r="E2395" s="94"/>
      <c r="F2395" s="95"/>
      <c r="G2395" s="103"/>
      <c r="H2395" s="8"/>
      <c r="I2395" s="8"/>
      <c r="J2395" s="54"/>
      <c r="K2395" s="69"/>
      <c r="L2395" s="65"/>
      <c r="M2395" s="65"/>
      <c r="N2395" s="83"/>
      <c r="O2395" s="125"/>
      <c r="P2395" s="83"/>
      <c r="Q2395" s="132"/>
      <c r="R2395" s="310"/>
      <c r="S2395" s="309"/>
      <c r="T2395" s="83"/>
      <c r="U2395" s="90"/>
      <c r="V2395" s="91"/>
      <c r="W2395" s="303"/>
      <c r="X2395" s="56"/>
      <c r="Y2395" s="58"/>
      <c r="Z2395" s="59" t="s">
        <v>20</v>
      </c>
      <c r="AA2395" s="41" t="s">
        <v>21</v>
      </c>
      <c r="AB2395" s="86">
        <v>0.85</v>
      </c>
      <c r="AC2395" s="87"/>
      <c r="AD2395" s="83"/>
      <c r="AE2395" s="83"/>
      <c r="AF2395" s="84"/>
      <c r="AG2395" s="45">
        <v>332.0</v>
      </c>
      <c r="AH2395" s="79"/>
      <c r="AI2395" s="80"/>
      <c r="AJ2395" s="80"/>
      <c r="AK2395" s="80"/>
      <c r="AL2395" s="14"/>
      <c r="AM2395" s="16" t="str">
        <f t="shared" si="10"/>
        <v>{s:'637404', v:332 , c:'放デイ２０・定超・未計画・評減・拘減・'},</v>
      </c>
      <c r="AN2395" s="16"/>
    </row>
    <row r="2396" ht="16.5" customHeight="1">
      <c r="A2396" s="29">
        <v>63.0</v>
      </c>
      <c r="B2396" s="30">
        <v>7405.0</v>
      </c>
      <c r="C2396" s="31">
        <v>2394.0</v>
      </c>
      <c r="D2396" s="32" t="s">
        <v>2590</v>
      </c>
      <c r="E2396" s="94"/>
      <c r="F2396" s="95"/>
      <c r="G2396" s="103"/>
      <c r="H2396" s="8"/>
      <c r="I2396" s="8"/>
      <c r="J2396" s="54"/>
      <c r="K2396" s="69"/>
      <c r="L2396" s="65"/>
      <c r="M2396" s="65"/>
      <c r="N2396" s="83"/>
      <c r="O2396" s="125"/>
      <c r="P2396" s="83"/>
      <c r="Q2396" s="132"/>
      <c r="R2396" s="310"/>
      <c r="S2396" s="309"/>
      <c r="T2396" s="83"/>
      <c r="U2396" s="90"/>
      <c r="V2396" s="91"/>
      <c r="W2396" s="305" t="s">
        <v>326</v>
      </c>
      <c r="X2396" s="83" t="s">
        <v>21</v>
      </c>
      <c r="Y2396" s="91" t="str">
        <f>$Y$293</f>
        <v/>
      </c>
      <c r="Z2396" s="88"/>
      <c r="AA2396" s="88"/>
      <c r="AB2396" s="89"/>
      <c r="AC2396" s="87"/>
      <c r="AD2396" s="90"/>
      <c r="AE2396" s="90"/>
      <c r="AF2396" s="91"/>
      <c r="AG2396" s="45">
        <v>272.0</v>
      </c>
      <c r="AH2396" s="79"/>
      <c r="AI2396" s="80"/>
      <c r="AJ2396" s="80"/>
      <c r="AK2396" s="80"/>
      <c r="AL2396" s="14"/>
      <c r="AM2396" s="16" t="str">
        <f t="shared" si="10"/>
        <v>{s:'637405', v:272 , c:'放デイ２０・定超・未計画・開減１・拘減・'},</v>
      </c>
      <c r="AN2396" s="16"/>
    </row>
    <row r="2397" ht="16.5" customHeight="1">
      <c r="A2397" s="29">
        <v>63.0</v>
      </c>
      <c r="B2397" s="30">
        <v>7406.0</v>
      </c>
      <c r="C2397" s="31">
        <v>2395.0</v>
      </c>
      <c r="D2397" s="32" t="s">
        <v>2591</v>
      </c>
      <c r="E2397" s="94"/>
      <c r="F2397" s="95"/>
      <c r="G2397" s="103"/>
      <c r="H2397" s="8"/>
      <c r="I2397" s="8"/>
      <c r="J2397" s="54"/>
      <c r="K2397" s="69"/>
      <c r="L2397" s="65"/>
      <c r="M2397" s="65"/>
      <c r="N2397" s="83"/>
      <c r="O2397" s="125"/>
      <c r="P2397" s="83"/>
      <c r="Q2397" s="132"/>
      <c r="R2397" s="310"/>
      <c r="S2397" s="309"/>
      <c r="T2397" s="83"/>
      <c r="U2397" s="90"/>
      <c r="V2397" s="91"/>
      <c r="W2397" s="306"/>
      <c r="X2397" s="56"/>
      <c r="Y2397" s="72"/>
      <c r="Z2397" s="73" t="s">
        <v>20</v>
      </c>
      <c r="AA2397" s="74" t="s">
        <v>21</v>
      </c>
      <c r="AB2397" s="92">
        <v>0.85</v>
      </c>
      <c r="AC2397" s="87"/>
      <c r="AD2397" s="90"/>
      <c r="AE2397" s="90"/>
      <c r="AF2397" s="91"/>
      <c r="AG2397" s="114">
        <v>230.0</v>
      </c>
      <c r="AH2397" s="79"/>
      <c r="AI2397" s="80"/>
      <c r="AJ2397" s="80"/>
      <c r="AK2397" s="80"/>
      <c r="AL2397" s="14"/>
      <c r="AM2397" s="16" t="str">
        <f t="shared" si="10"/>
        <v>{s:'637406', v:230 , c:'放デイ２０・定超・未計画・開減１・評減・拘減・'},</v>
      </c>
      <c r="AN2397" s="16"/>
    </row>
    <row r="2398" ht="16.5" customHeight="1">
      <c r="A2398" s="29">
        <v>63.0</v>
      </c>
      <c r="B2398" s="30">
        <v>7407.0</v>
      </c>
      <c r="C2398" s="31">
        <v>2396.0</v>
      </c>
      <c r="D2398" s="32" t="s">
        <v>2592</v>
      </c>
      <c r="E2398" s="94"/>
      <c r="F2398" s="95"/>
      <c r="G2398" s="103"/>
      <c r="H2398" s="8"/>
      <c r="I2398" s="8"/>
      <c r="J2398" s="54"/>
      <c r="K2398" s="69"/>
      <c r="L2398" s="65"/>
      <c r="M2398" s="65"/>
      <c r="N2398" s="83"/>
      <c r="O2398" s="125"/>
      <c r="P2398" s="83"/>
      <c r="Q2398" s="132"/>
      <c r="R2398" s="310"/>
      <c r="S2398" s="309"/>
      <c r="T2398" s="83"/>
      <c r="U2398" s="90"/>
      <c r="V2398" s="91"/>
      <c r="W2398" s="305" t="s">
        <v>329</v>
      </c>
      <c r="X2398" s="83" t="s">
        <v>21</v>
      </c>
      <c r="Y2398" s="91" t="str">
        <f>$Y$295</f>
        <v/>
      </c>
      <c r="Z2398" s="77"/>
      <c r="AA2398" s="77"/>
      <c r="AB2398" s="72"/>
      <c r="AC2398" s="87"/>
      <c r="AD2398" s="90"/>
      <c r="AE2398" s="90"/>
      <c r="AF2398" s="91"/>
      <c r="AG2398" s="45">
        <v>332.0</v>
      </c>
      <c r="AH2398" s="79"/>
      <c r="AI2398" s="80"/>
      <c r="AJ2398" s="80"/>
      <c r="AK2398" s="80"/>
      <c r="AL2398" s="14"/>
      <c r="AM2398" s="16" t="str">
        <f t="shared" si="10"/>
        <v>{s:'637407', v:332 , c:'放デイ２０・定超・未計画・開減２・拘減・'},</v>
      </c>
      <c r="AN2398" s="16"/>
    </row>
    <row r="2399" ht="16.5" customHeight="1">
      <c r="A2399" s="29">
        <v>63.0</v>
      </c>
      <c r="B2399" s="30">
        <v>7408.0</v>
      </c>
      <c r="C2399" s="31">
        <v>2397.0</v>
      </c>
      <c r="D2399" s="32" t="s">
        <v>2593</v>
      </c>
      <c r="E2399" s="94"/>
      <c r="F2399" s="95"/>
      <c r="G2399" s="103"/>
      <c r="H2399" s="8"/>
      <c r="I2399" s="8"/>
      <c r="J2399" s="54"/>
      <c r="K2399" s="69"/>
      <c r="L2399" s="65"/>
      <c r="M2399" s="65"/>
      <c r="N2399" s="83"/>
      <c r="O2399" s="125"/>
      <c r="P2399" s="83"/>
      <c r="Q2399" s="132"/>
      <c r="R2399" s="310"/>
      <c r="S2399" s="311"/>
      <c r="T2399" s="56"/>
      <c r="U2399" s="77"/>
      <c r="V2399" s="72"/>
      <c r="W2399" s="306"/>
      <c r="X2399" s="56"/>
      <c r="Y2399" s="72"/>
      <c r="Z2399" s="73" t="s">
        <v>20</v>
      </c>
      <c r="AA2399" s="74" t="s">
        <v>21</v>
      </c>
      <c r="AB2399" s="92">
        <v>0.85</v>
      </c>
      <c r="AC2399" s="93"/>
      <c r="AD2399" s="77"/>
      <c r="AE2399" s="77"/>
      <c r="AF2399" s="72"/>
      <c r="AG2399" s="45">
        <v>281.0</v>
      </c>
      <c r="AH2399" s="79"/>
      <c r="AI2399" s="80"/>
      <c r="AJ2399" s="80"/>
      <c r="AK2399" s="80"/>
      <c r="AL2399" s="14"/>
      <c r="AM2399" s="16" t="str">
        <f t="shared" si="10"/>
        <v>{s:'637408', v:281 , c:'放デイ２０・定超・未計画・開減２・評減・拘減・'},</v>
      </c>
      <c r="AN2399" s="16"/>
    </row>
    <row r="2400" ht="16.5" customHeight="1">
      <c r="A2400" s="29">
        <v>63.0</v>
      </c>
      <c r="B2400" s="30">
        <v>7409.0</v>
      </c>
      <c r="C2400" s="31">
        <v>2398.0</v>
      </c>
      <c r="D2400" s="32" t="s">
        <v>2594</v>
      </c>
      <c r="E2400" s="94"/>
      <c r="F2400" s="95"/>
      <c r="G2400" s="103"/>
      <c r="H2400" s="8"/>
      <c r="I2400" s="8"/>
      <c r="J2400" s="54"/>
      <c r="K2400" s="69"/>
      <c r="L2400" s="65"/>
      <c r="M2400" s="65"/>
      <c r="N2400" s="83"/>
      <c r="O2400" s="125"/>
      <c r="P2400" s="83"/>
      <c r="Q2400" s="132"/>
      <c r="R2400" s="310"/>
      <c r="S2400" s="130" t="s">
        <v>27</v>
      </c>
      <c r="T2400" s="41"/>
      <c r="U2400" s="135"/>
      <c r="V2400" s="68"/>
      <c r="W2400" s="299"/>
      <c r="X2400" s="41"/>
      <c r="Y2400" s="42"/>
      <c r="Z2400" s="43"/>
      <c r="AA2400" s="43"/>
      <c r="AB2400" s="43"/>
      <c r="AC2400" s="288"/>
      <c r="AD2400" s="43"/>
      <c r="AE2400" s="43"/>
      <c r="AF2400" s="44"/>
      <c r="AG2400" s="45">
        <v>283.0</v>
      </c>
      <c r="AH2400" s="79"/>
      <c r="AI2400" s="80"/>
      <c r="AJ2400" s="80"/>
      <c r="AK2400" s="80"/>
      <c r="AL2400" s="14"/>
      <c r="AM2400" s="16" t="str">
        <f t="shared" si="10"/>
        <v>{s:'637409', v:283 , c:'放デイ２０・定超・未計画２・'},</v>
      </c>
      <c r="AN2400" s="16"/>
    </row>
    <row r="2401" ht="16.5" customHeight="1">
      <c r="A2401" s="29">
        <v>63.0</v>
      </c>
      <c r="B2401" s="30">
        <v>7410.0</v>
      </c>
      <c r="C2401" s="31">
        <v>2399.0</v>
      </c>
      <c r="D2401" s="32" t="s">
        <v>2595</v>
      </c>
      <c r="E2401" s="94"/>
      <c r="F2401" s="95"/>
      <c r="G2401" s="103"/>
      <c r="H2401" s="8"/>
      <c r="I2401" s="8"/>
      <c r="J2401" s="54"/>
      <c r="K2401" s="69"/>
      <c r="L2401" s="65"/>
      <c r="M2401" s="65"/>
      <c r="N2401" s="83"/>
      <c r="O2401" s="125"/>
      <c r="P2401" s="83"/>
      <c r="Q2401" s="132"/>
      <c r="R2401" s="310"/>
      <c r="S2401" s="87"/>
      <c r="T2401" s="83" t="s">
        <v>21</v>
      </c>
      <c r="U2401" s="90">
        <v>0.5</v>
      </c>
      <c r="V2401" s="91"/>
      <c r="W2401" s="303"/>
      <c r="X2401" s="56"/>
      <c r="Y2401" s="58"/>
      <c r="Z2401" s="59" t="s">
        <v>20</v>
      </c>
      <c r="AA2401" s="41" t="s">
        <v>21</v>
      </c>
      <c r="AB2401" s="60">
        <v>0.85</v>
      </c>
      <c r="AC2401" s="288"/>
      <c r="AD2401" s="43"/>
      <c r="AE2401" s="43"/>
      <c r="AF2401" s="44"/>
      <c r="AG2401" s="45">
        <v>241.0</v>
      </c>
      <c r="AH2401" s="79"/>
      <c r="AI2401" s="80"/>
      <c r="AJ2401" s="80"/>
      <c r="AK2401" s="80"/>
      <c r="AL2401" s="14"/>
      <c r="AM2401" s="16" t="str">
        <f t="shared" si="10"/>
        <v>{s:'637410', v:241 , c:'放デイ２０・定超・未計画２・評減・'},</v>
      </c>
      <c r="AN2401" s="16"/>
    </row>
    <row r="2402" ht="16.5" customHeight="1">
      <c r="A2402" s="29">
        <v>63.0</v>
      </c>
      <c r="B2402" s="30">
        <v>7411.0</v>
      </c>
      <c r="C2402" s="31">
        <v>2400.0</v>
      </c>
      <c r="D2402" s="32" t="s">
        <v>2596</v>
      </c>
      <c r="E2402" s="94"/>
      <c r="F2402" s="95"/>
      <c r="G2402" s="103"/>
      <c r="H2402" s="8"/>
      <c r="I2402" s="8"/>
      <c r="J2402" s="54"/>
      <c r="K2402" s="69"/>
      <c r="L2402" s="65"/>
      <c r="M2402" s="65"/>
      <c r="N2402" s="83"/>
      <c r="O2402" s="125"/>
      <c r="P2402" s="83"/>
      <c r="Q2402" s="132"/>
      <c r="R2402" s="310"/>
      <c r="S2402" s="87"/>
      <c r="T2402" s="83"/>
      <c r="U2402" s="90"/>
      <c r="V2402" s="91"/>
      <c r="W2402" s="305" t="s">
        <v>326</v>
      </c>
      <c r="X2402" s="41" t="s">
        <v>21</v>
      </c>
      <c r="Y2402" s="68" t="str">
        <f>$Y$293</f>
        <v/>
      </c>
      <c r="Z2402" s="88"/>
      <c r="AA2402" s="88"/>
      <c r="AB2402" s="88"/>
      <c r="AC2402" s="297"/>
      <c r="AD2402" s="88"/>
      <c r="AE2402" s="88"/>
      <c r="AF2402" s="89"/>
      <c r="AG2402" s="45">
        <v>198.0</v>
      </c>
      <c r="AH2402" s="79"/>
      <c r="AI2402" s="80"/>
      <c r="AJ2402" s="80"/>
      <c r="AK2402" s="80"/>
      <c r="AL2402" s="14"/>
      <c r="AM2402" s="16" t="str">
        <f t="shared" si="10"/>
        <v>{s:'637411', v:198 , c:'放デイ２０・定超・未計画２・開減１・'},</v>
      </c>
      <c r="AN2402" s="16"/>
    </row>
    <row r="2403" ht="16.5" customHeight="1">
      <c r="A2403" s="29">
        <v>63.0</v>
      </c>
      <c r="B2403" s="30">
        <v>7412.0</v>
      </c>
      <c r="C2403" s="31">
        <v>2401.0</v>
      </c>
      <c r="D2403" s="32" t="s">
        <v>2597</v>
      </c>
      <c r="E2403" s="94"/>
      <c r="F2403" s="95"/>
      <c r="G2403" s="103"/>
      <c r="H2403" s="8"/>
      <c r="I2403" s="8"/>
      <c r="J2403" s="54"/>
      <c r="K2403" s="69"/>
      <c r="L2403" s="65"/>
      <c r="M2403" s="65"/>
      <c r="N2403" s="83"/>
      <c r="O2403" s="125"/>
      <c r="P2403" s="83"/>
      <c r="Q2403" s="132"/>
      <c r="R2403" s="310"/>
      <c r="S2403" s="309"/>
      <c r="T2403" s="83"/>
      <c r="U2403" s="90"/>
      <c r="V2403" s="91"/>
      <c r="W2403" s="306"/>
      <c r="X2403" s="56"/>
      <c r="Y2403" s="72"/>
      <c r="Z2403" s="73" t="s">
        <v>20</v>
      </c>
      <c r="AA2403" s="74" t="s">
        <v>21</v>
      </c>
      <c r="AB2403" s="75">
        <v>0.85</v>
      </c>
      <c r="AC2403" s="288"/>
      <c r="AD2403" s="43"/>
      <c r="AE2403" s="43"/>
      <c r="AF2403" s="44"/>
      <c r="AG2403" s="45">
        <v>168.0</v>
      </c>
      <c r="AH2403" s="79"/>
      <c r="AI2403" s="80"/>
      <c r="AJ2403" s="80"/>
      <c r="AK2403" s="80"/>
      <c r="AL2403" s="14"/>
      <c r="AM2403" s="16" t="str">
        <f t="shared" si="10"/>
        <v>{s:'637412', v:168 , c:'放デイ２０・定超・未計画２・開減１・評減・'},</v>
      </c>
      <c r="AN2403" s="16"/>
    </row>
    <row r="2404" ht="16.5" customHeight="1">
      <c r="A2404" s="29">
        <v>63.0</v>
      </c>
      <c r="B2404" s="30">
        <v>7413.0</v>
      </c>
      <c r="C2404" s="31">
        <v>2402.0</v>
      </c>
      <c r="D2404" s="32" t="s">
        <v>2598</v>
      </c>
      <c r="E2404" s="94"/>
      <c r="F2404" s="95"/>
      <c r="G2404" s="103"/>
      <c r="H2404" s="8"/>
      <c r="I2404" s="8"/>
      <c r="J2404" s="54"/>
      <c r="K2404" s="69"/>
      <c r="L2404" s="65"/>
      <c r="M2404" s="65"/>
      <c r="N2404" s="83"/>
      <c r="O2404" s="125"/>
      <c r="P2404" s="83"/>
      <c r="Q2404" s="132"/>
      <c r="R2404" s="310"/>
      <c r="S2404" s="309"/>
      <c r="T2404" s="83"/>
      <c r="U2404" s="90"/>
      <c r="V2404" s="91"/>
      <c r="W2404" s="305" t="s">
        <v>329</v>
      </c>
      <c r="X2404" s="41" t="s">
        <v>21</v>
      </c>
      <c r="Y2404" s="68" t="str">
        <f>$Y$295</f>
        <v/>
      </c>
      <c r="Z2404" s="77"/>
      <c r="AA2404" s="77"/>
      <c r="AB2404" s="77"/>
      <c r="AC2404" s="292"/>
      <c r="AD2404" s="77"/>
      <c r="AE2404" s="77"/>
      <c r="AF2404" s="72"/>
      <c r="AG2404" s="45">
        <v>241.0</v>
      </c>
      <c r="AH2404" s="79"/>
      <c r="AI2404" s="80"/>
      <c r="AJ2404" s="80"/>
      <c r="AK2404" s="80"/>
      <c r="AL2404" s="14"/>
      <c r="AM2404" s="16" t="str">
        <f t="shared" si="10"/>
        <v>{s:'637413', v:241 , c:'放デイ２０・定超・未計画２・開減２・'},</v>
      </c>
      <c r="AN2404" s="16"/>
    </row>
    <row r="2405" ht="16.5" customHeight="1">
      <c r="A2405" s="29">
        <v>63.0</v>
      </c>
      <c r="B2405" s="30">
        <v>7414.0</v>
      </c>
      <c r="C2405" s="31">
        <v>2403.0</v>
      </c>
      <c r="D2405" s="32" t="s">
        <v>2599</v>
      </c>
      <c r="E2405" s="94"/>
      <c r="F2405" s="95"/>
      <c r="G2405" s="103"/>
      <c r="H2405" s="8"/>
      <c r="I2405" s="8"/>
      <c r="J2405" s="54"/>
      <c r="K2405" s="69"/>
      <c r="L2405" s="65"/>
      <c r="M2405" s="65"/>
      <c r="N2405" s="83"/>
      <c r="O2405" s="125"/>
      <c r="P2405" s="83"/>
      <c r="Q2405" s="132"/>
      <c r="R2405" s="310"/>
      <c r="S2405" s="309"/>
      <c r="T2405" s="83"/>
      <c r="U2405" s="90"/>
      <c r="V2405" s="91"/>
      <c r="W2405" s="306"/>
      <c r="X2405" s="56"/>
      <c r="Y2405" s="72"/>
      <c r="Z2405" s="73" t="s">
        <v>20</v>
      </c>
      <c r="AA2405" s="74" t="s">
        <v>21</v>
      </c>
      <c r="AB2405" s="75">
        <v>0.85</v>
      </c>
      <c r="AC2405" s="288"/>
      <c r="AD2405" s="43"/>
      <c r="AE2405" s="43"/>
      <c r="AF2405" s="44"/>
      <c r="AG2405" s="45">
        <v>205.0</v>
      </c>
      <c r="AH2405" s="79"/>
      <c r="AI2405" s="80"/>
      <c r="AJ2405" s="80"/>
      <c r="AK2405" s="80"/>
      <c r="AL2405" s="14"/>
      <c r="AM2405" s="16" t="str">
        <f t="shared" si="10"/>
        <v>{s:'637414', v:205 , c:'放デイ２０・定超・未計画２・開減２・評減・'},</v>
      </c>
      <c r="AN2405" s="16"/>
    </row>
    <row r="2406" ht="16.5" customHeight="1">
      <c r="A2406" s="29">
        <v>63.0</v>
      </c>
      <c r="B2406" s="30">
        <v>7415.0</v>
      </c>
      <c r="C2406" s="31">
        <v>2404.0</v>
      </c>
      <c r="D2406" s="32" t="s">
        <v>2600</v>
      </c>
      <c r="E2406" s="94"/>
      <c r="F2406" s="95"/>
      <c r="G2406" s="103"/>
      <c r="H2406" s="8"/>
      <c r="I2406" s="8"/>
      <c r="J2406" s="54"/>
      <c r="K2406" s="69"/>
      <c r="L2406" s="65"/>
      <c r="M2406" s="65"/>
      <c r="N2406" s="83"/>
      <c r="O2406" s="125"/>
      <c r="P2406" s="83"/>
      <c r="Q2406" s="132"/>
      <c r="R2406" s="310"/>
      <c r="S2406" s="309"/>
      <c r="T2406" s="83"/>
      <c r="U2406" s="90"/>
      <c r="V2406" s="91"/>
      <c r="W2406" s="299"/>
      <c r="X2406" s="41"/>
      <c r="Y2406" s="42"/>
      <c r="Z2406" s="43"/>
      <c r="AA2406" s="43"/>
      <c r="AB2406" s="44"/>
      <c r="AC2406" s="82" t="s">
        <v>30</v>
      </c>
      <c r="AD2406" s="83">
        <v>5.0</v>
      </c>
      <c r="AE2406" s="83"/>
      <c r="AF2406" s="84" t="s">
        <v>31</v>
      </c>
      <c r="AG2406" s="45">
        <v>278.0</v>
      </c>
      <c r="AH2406" s="79"/>
      <c r="AI2406" s="80"/>
      <c r="AJ2406" s="80"/>
      <c r="AK2406" s="80"/>
      <c r="AL2406" s="14"/>
      <c r="AM2406" s="16" t="str">
        <f t="shared" si="10"/>
        <v>{s:'637415', v:278 , c:'放デイ２０・定超・未計画２・拘減・'},</v>
      </c>
      <c r="AN2406" s="16"/>
    </row>
    <row r="2407" ht="16.5" customHeight="1">
      <c r="A2407" s="29">
        <v>63.0</v>
      </c>
      <c r="B2407" s="30">
        <v>7416.0</v>
      </c>
      <c r="C2407" s="31">
        <v>2405.0</v>
      </c>
      <c r="D2407" s="32" t="s">
        <v>2601</v>
      </c>
      <c r="E2407" s="94"/>
      <c r="F2407" s="95"/>
      <c r="G2407" s="103"/>
      <c r="H2407" s="8"/>
      <c r="I2407" s="8"/>
      <c r="J2407" s="54"/>
      <c r="K2407" s="69"/>
      <c r="L2407" s="65"/>
      <c r="M2407" s="65"/>
      <c r="N2407" s="83"/>
      <c r="O2407" s="125"/>
      <c r="P2407" s="83"/>
      <c r="Q2407" s="132"/>
      <c r="R2407" s="310"/>
      <c r="S2407" s="309"/>
      <c r="T2407" s="83"/>
      <c r="U2407" s="90"/>
      <c r="V2407" s="91"/>
      <c r="W2407" s="303"/>
      <c r="X2407" s="56"/>
      <c r="Y2407" s="58"/>
      <c r="Z2407" s="59" t="s">
        <v>20</v>
      </c>
      <c r="AA2407" s="41" t="s">
        <v>21</v>
      </c>
      <c r="AB2407" s="86">
        <v>0.85</v>
      </c>
      <c r="AC2407" s="87"/>
      <c r="AD2407" s="83"/>
      <c r="AE2407" s="83"/>
      <c r="AF2407" s="84"/>
      <c r="AG2407" s="45">
        <v>236.0</v>
      </c>
      <c r="AH2407" s="79"/>
      <c r="AI2407" s="80"/>
      <c r="AJ2407" s="80"/>
      <c r="AK2407" s="80"/>
      <c r="AL2407" s="14"/>
      <c r="AM2407" s="16" t="str">
        <f t="shared" si="10"/>
        <v>{s:'637416', v:236 , c:'放デイ２０・定超・未計画２・評減・拘減・'},</v>
      </c>
      <c r="AN2407" s="16"/>
    </row>
    <row r="2408" ht="16.5" customHeight="1">
      <c r="A2408" s="29">
        <v>63.0</v>
      </c>
      <c r="B2408" s="30">
        <v>7417.0</v>
      </c>
      <c r="C2408" s="31">
        <v>2406.0</v>
      </c>
      <c r="D2408" s="32" t="s">
        <v>2602</v>
      </c>
      <c r="E2408" s="94"/>
      <c r="F2408" s="95"/>
      <c r="G2408" s="103"/>
      <c r="H2408" s="8"/>
      <c r="I2408" s="8"/>
      <c r="J2408" s="54"/>
      <c r="K2408" s="69"/>
      <c r="L2408" s="65"/>
      <c r="M2408" s="65"/>
      <c r="N2408" s="83"/>
      <c r="O2408" s="125"/>
      <c r="P2408" s="83"/>
      <c r="Q2408" s="132"/>
      <c r="R2408" s="310"/>
      <c r="S2408" s="309"/>
      <c r="T2408" s="83"/>
      <c r="U2408" s="90"/>
      <c r="V2408" s="91"/>
      <c r="W2408" s="305" t="s">
        <v>326</v>
      </c>
      <c r="X2408" s="83" t="s">
        <v>21</v>
      </c>
      <c r="Y2408" s="91" t="str">
        <f>$Y$293</f>
        <v/>
      </c>
      <c r="Z2408" s="88"/>
      <c r="AA2408" s="88"/>
      <c r="AB2408" s="89"/>
      <c r="AC2408" s="87"/>
      <c r="AD2408" s="90"/>
      <c r="AE2408" s="90"/>
      <c r="AF2408" s="91"/>
      <c r="AG2408" s="45">
        <v>193.0</v>
      </c>
      <c r="AH2408" s="79"/>
      <c r="AI2408" s="80"/>
      <c r="AJ2408" s="80"/>
      <c r="AK2408" s="80"/>
      <c r="AL2408" s="14"/>
      <c r="AM2408" s="16" t="str">
        <f t="shared" si="10"/>
        <v>{s:'637417', v:193 , c:'放デイ２０・定超・未計画２・開減１・拘減・'},</v>
      </c>
      <c r="AN2408" s="16"/>
    </row>
    <row r="2409" ht="16.5" customHeight="1">
      <c r="A2409" s="29">
        <v>63.0</v>
      </c>
      <c r="B2409" s="30">
        <v>7418.0</v>
      </c>
      <c r="C2409" s="31">
        <v>2407.0</v>
      </c>
      <c r="D2409" s="32" t="s">
        <v>2603</v>
      </c>
      <c r="E2409" s="94"/>
      <c r="F2409" s="95"/>
      <c r="G2409" s="103"/>
      <c r="H2409" s="8"/>
      <c r="I2409" s="8"/>
      <c r="J2409" s="54"/>
      <c r="K2409" s="69"/>
      <c r="L2409" s="65"/>
      <c r="M2409" s="65"/>
      <c r="N2409" s="83"/>
      <c r="O2409" s="125"/>
      <c r="P2409" s="83"/>
      <c r="Q2409" s="132"/>
      <c r="R2409" s="310"/>
      <c r="S2409" s="309"/>
      <c r="T2409" s="83"/>
      <c r="U2409" s="90"/>
      <c r="V2409" s="91"/>
      <c r="W2409" s="306"/>
      <c r="X2409" s="56"/>
      <c r="Y2409" s="72"/>
      <c r="Z2409" s="73" t="s">
        <v>20</v>
      </c>
      <c r="AA2409" s="74" t="s">
        <v>21</v>
      </c>
      <c r="AB2409" s="92">
        <v>0.85</v>
      </c>
      <c r="AC2409" s="87"/>
      <c r="AD2409" s="90"/>
      <c r="AE2409" s="90"/>
      <c r="AF2409" s="91"/>
      <c r="AG2409" s="45">
        <v>163.0</v>
      </c>
      <c r="AH2409" s="79"/>
      <c r="AI2409" s="80"/>
      <c r="AJ2409" s="80"/>
      <c r="AK2409" s="80"/>
      <c r="AL2409" s="14"/>
      <c r="AM2409" s="16" t="str">
        <f t="shared" si="10"/>
        <v>{s:'637418', v:163 , c:'放デイ２０・定超・未計画２・開減１・評減・拘減・'},</v>
      </c>
      <c r="AN2409" s="16"/>
    </row>
    <row r="2410" ht="16.5" customHeight="1">
      <c r="A2410" s="29">
        <v>63.0</v>
      </c>
      <c r="B2410" s="30">
        <v>7419.0</v>
      </c>
      <c r="C2410" s="31">
        <v>2408.0</v>
      </c>
      <c r="D2410" s="32" t="s">
        <v>2604</v>
      </c>
      <c r="E2410" s="94"/>
      <c r="F2410" s="95"/>
      <c r="G2410" s="103"/>
      <c r="H2410" s="8"/>
      <c r="I2410" s="8"/>
      <c r="J2410" s="54"/>
      <c r="K2410" s="69"/>
      <c r="L2410" s="65"/>
      <c r="M2410" s="65"/>
      <c r="N2410" s="83"/>
      <c r="O2410" s="125"/>
      <c r="P2410" s="83"/>
      <c r="Q2410" s="132"/>
      <c r="R2410" s="310"/>
      <c r="S2410" s="309"/>
      <c r="T2410" s="83"/>
      <c r="U2410" s="90"/>
      <c r="V2410" s="91"/>
      <c r="W2410" s="305" t="s">
        <v>329</v>
      </c>
      <c r="X2410" s="83" t="s">
        <v>21</v>
      </c>
      <c r="Y2410" s="91" t="str">
        <f>$Y$295</f>
        <v/>
      </c>
      <c r="Z2410" s="77"/>
      <c r="AA2410" s="77"/>
      <c r="AB2410" s="72"/>
      <c r="AC2410" s="87"/>
      <c r="AD2410" s="90"/>
      <c r="AE2410" s="90"/>
      <c r="AF2410" s="91"/>
      <c r="AG2410" s="45">
        <v>236.0</v>
      </c>
      <c r="AH2410" s="79"/>
      <c r="AI2410" s="80"/>
      <c r="AJ2410" s="80"/>
      <c r="AK2410" s="80"/>
      <c r="AL2410" s="14"/>
      <c r="AM2410" s="16" t="str">
        <f t="shared" si="10"/>
        <v>{s:'637419', v:236 , c:'放デイ２０・定超・未計画２・開減２・拘減・'},</v>
      </c>
      <c r="AN2410" s="16"/>
    </row>
    <row r="2411" ht="16.5" customHeight="1">
      <c r="A2411" s="29">
        <v>63.0</v>
      </c>
      <c r="B2411" s="30">
        <v>7420.0</v>
      </c>
      <c r="C2411" s="31">
        <v>2409.0</v>
      </c>
      <c r="D2411" s="32" t="s">
        <v>2605</v>
      </c>
      <c r="E2411" s="94"/>
      <c r="F2411" s="95"/>
      <c r="G2411" s="103"/>
      <c r="H2411" s="8"/>
      <c r="I2411" s="8"/>
      <c r="J2411" s="109"/>
      <c r="K2411" s="65"/>
      <c r="L2411" s="65"/>
      <c r="M2411" s="65"/>
      <c r="N2411" s="56"/>
      <c r="O2411" s="125"/>
      <c r="P2411" s="83"/>
      <c r="Q2411" s="132"/>
      <c r="R2411" s="312"/>
      <c r="S2411" s="310"/>
      <c r="T2411" s="83"/>
      <c r="U2411" s="90"/>
      <c r="V2411" s="72"/>
      <c r="W2411" s="306"/>
      <c r="X2411" s="56"/>
      <c r="Y2411" s="72"/>
      <c r="Z2411" s="73" t="s">
        <v>20</v>
      </c>
      <c r="AA2411" s="74" t="s">
        <v>21</v>
      </c>
      <c r="AB2411" s="92">
        <v>0.85</v>
      </c>
      <c r="AC2411" s="93"/>
      <c r="AD2411" s="77"/>
      <c r="AE2411" s="77"/>
      <c r="AF2411" s="72"/>
      <c r="AG2411" s="45">
        <v>200.0</v>
      </c>
      <c r="AH2411" s="79"/>
      <c r="AI2411" s="80"/>
      <c r="AJ2411" s="80"/>
      <c r="AK2411" s="80"/>
      <c r="AL2411" s="14"/>
      <c r="AM2411" s="16" t="str">
        <f t="shared" si="10"/>
        <v>{s:'637420', v:200 , c:'放デイ２０・定超・未計画２・開減２・評減・拘減・'},</v>
      </c>
      <c r="AN2411" s="16"/>
    </row>
    <row r="2412" ht="16.5" customHeight="1">
      <c r="A2412" s="29">
        <v>63.0</v>
      </c>
      <c r="B2412" s="30">
        <v>7431.0</v>
      </c>
      <c r="C2412" s="31">
        <v>2410.0</v>
      </c>
      <c r="D2412" s="32" t="s">
        <v>2606</v>
      </c>
      <c r="E2412" s="130" t="s">
        <v>1104</v>
      </c>
      <c r="F2412" s="148"/>
      <c r="G2412" s="102" t="s">
        <v>1105</v>
      </c>
      <c r="H2412" s="35"/>
      <c r="I2412" s="35"/>
      <c r="J2412" s="35"/>
      <c r="K2412" s="152"/>
      <c r="L2412" s="7"/>
      <c r="M2412" s="38"/>
      <c r="N2412" s="7"/>
      <c r="O2412" s="52"/>
      <c r="P2412" s="8"/>
      <c r="Q2412" s="54"/>
      <c r="R2412" s="332"/>
      <c r="S2412" s="332"/>
      <c r="T2412" s="7"/>
      <c r="U2412" s="7"/>
      <c r="V2412" s="7"/>
      <c r="W2412" s="327"/>
      <c r="X2412" s="41"/>
      <c r="Y2412" s="170"/>
      <c r="Z2412" s="43"/>
      <c r="AA2412" s="43"/>
      <c r="AB2412" s="77"/>
      <c r="AC2412" s="292"/>
      <c r="AD2412" s="171"/>
      <c r="AE2412" s="171"/>
      <c r="AF2412" s="172"/>
      <c r="AG2412" s="45">
        <v>300.0</v>
      </c>
      <c r="AH2412" s="79"/>
      <c r="AI2412" s="80"/>
      <c r="AJ2412" s="80"/>
      <c r="AK2412" s="80"/>
      <c r="AL2412" s="14"/>
      <c r="AM2412" s="16" t="str">
        <f t="shared" si="10"/>
        <v>{s:'637431', v:300 , c:'共生型放デイ１・定超・'},</v>
      </c>
      <c r="AN2412" s="16"/>
    </row>
    <row r="2413" ht="16.5" customHeight="1">
      <c r="A2413" s="29">
        <v>63.0</v>
      </c>
      <c r="B2413" s="30">
        <v>7432.0</v>
      </c>
      <c r="C2413" s="31">
        <v>2411.0</v>
      </c>
      <c r="D2413" s="32" t="s">
        <v>2607</v>
      </c>
      <c r="E2413" s="104"/>
      <c r="F2413" s="149"/>
      <c r="G2413" s="104"/>
      <c r="H2413" s="50" t="str">
        <f>'30放課後等デイ(基本１)'!J2423</f>
        <v/>
      </c>
      <c r="I2413" s="8" t="s">
        <v>9</v>
      </c>
      <c r="J2413" s="63"/>
      <c r="K2413" s="140"/>
      <c r="L2413" s="8"/>
      <c r="M2413" s="53"/>
      <c r="N2413" s="8"/>
      <c r="O2413" s="52"/>
      <c r="P2413" s="8"/>
      <c r="Q2413" s="54"/>
      <c r="R2413" s="333"/>
      <c r="S2413" s="333"/>
      <c r="T2413" s="8"/>
      <c r="U2413" s="8"/>
      <c r="V2413" s="8"/>
      <c r="W2413" s="335"/>
      <c r="X2413" s="83"/>
      <c r="Y2413" s="175"/>
      <c r="Z2413" s="59" t="s">
        <v>20</v>
      </c>
      <c r="AA2413" s="41" t="s">
        <v>21</v>
      </c>
      <c r="AB2413" s="75">
        <v>0.85</v>
      </c>
      <c r="AC2413" s="288"/>
      <c r="AD2413" s="176"/>
      <c r="AE2413" s="176"/>
      <c r="AF2413" s="170"/>
      <c r="AG2413" s="45">
        <v>255.0</v>
      </c>
      <c r="AH2413" s="79"/>
      <c r="AI2413" s="80"/>
      <c r="AJ2413" s="80"/>
      <c r="AK2413" s="80"/>
      <c r="AL2413" s="14"/>
      <c r="AM2413" s="16" t="str">
        <f t="shared" si="10"/>
        <v>{s:'637432', v:255 , c:'共生型放デイ１・定超・評減・'},</v>
      </c>
      <c r="AN2413" s="16"/>
    </row>
    <row r="2414" ht="16.5" customHeight="1">
      <c r="A2414" s="29">
        <v>63.0</v>
      </c>
      <c r="B2414" s="30">
        <v>7433.0</v>
      </c>
      <c r="C2414" s="31">
        <v>2412.0</v>
      </c>
      <c r="D2414" s="32" t="s">
        <v>2608</v>
      </c>
      <c r="E2414" s="104"/>
      <c r="F2414" s="149"/>
      <c r="G2414" s="104"/>
      <c r="H2414" s="8"/>
      <c r="I2414" s="8"/>
      <c r="J2414" s="63"/>
      <c r="K2414" s="140"/>
      <c r="L2414" s="8"/>
      <c r="M2414" s="53"/>
      <c r="N2414" s="14"/>
      <c r="O2414" s="127"/>
      <c r="P2414" s="14"/>
      <c r="Q2414" s="144"/>
      <c r="R2414" s="334"/>
      <c r="S2414" s="334"/>
      <c r="T2414" s="8"/>
      <c r="U2414" s="8"/>
      <c r="V2414" s="8"/>
      <c r="W2414" s="335"/>
      <c r="X2414" s="83"/>
      <c r="Y2414" s="91"/>
      <c r="Z2414" s="88"/>
      <c r="AA2414" s="88"/>
      <c r="AB2414" s="89"/>
      <c r="AC2414" s="82" t="s">
        <v>30</v>
      </c>
      <c r="AD2414" s="41">
        <v>5.0</v>
      </c>
      <c r="AE2414" s="41"/>
      <c r="AF2414" s="151" t="s">
        <v>31</v>
      </c>
      <c r="AG2414" s="45">
        <v>295.0</v>
      </c>
      <c r="AH2414" s="79"/>
      <c r="AI2414" s="80"/>
      <c r="AJ2414" s="80"/>
      <c r="AK2414" s="80"/>
      <c r="AL2414" s="14"/>
      <c r="AM2414" s="16" t="str">
        <f t="shared" si="10"/>
        <v>{s:'637433', v:295 , c:'共生型放デイ１・定超・拘減・'},</v>
      </c>
      <c r="AN2414" s="16"/>
    </row>
    <row r="2415" ht="16.5" customHeight="1">
      <c r="A2415" s="29">
        <v>63.0</v>
      </c>
      <c r="B2415" s="30">
        <v>7434.0</v>
      </c>
      <c r="C2415" s="31">
        <v>2413.0</v>
      </c>
      <c r="D2415" s="32" t="s">
        <v>2609</v>
      </c>
      <c r="E2415" s="69"/>
      <c r="F2415" s="150"/>
      <c r="G2415" s="129"/>
      <c r="H2415" s="154"/>
      <c r="I2415" s="22"/>
      <c r="J2415" s="57"/>
      <c r="K2415" s="291"/>
      <c r="L2415" s="22"/>
      <c r="M2415" s="180"/>
      <c r="N2415" s="21"/>
      <c r="O2415" s="127"/>
      <c r="P2415" s="14"/>
      <c r="Q2415" s="144"/>
      <c r="R2415" s="336"/>
      <c r="S2415" s="336"/>
      <c r="T2415" s="22"/>
      <c r="U2415" s="22"/>
      <c r="V2415" s="22"/>
      <c r="W2415" s="330"/>
      <c r="X2415" s="56"/>
      <c r="Y2415" s="72"/>
      <c r="Z2415" s="73" t="s">
        <v>20</v>
      </c>
      <c r="AA2415" s="74" t="s">
        <v>21</v>
      </c>
      <c r="AB2415" s="92">
        <v>0.85</v>
      </c>
      <c r="AC2415" s="93"/>
      <c r="AD2415" s="83"/>
      <c r="AE2415" s="83"/>
      <c r="AF2415" s="84"/>
      <c r="AG2415" s="45">
        <v>250.0</v>
      </c>
      <c r="AH2415" s="79"/>
      <c r="AI2415" s="80"/>
      <c r="AJ2415" s="80"/>
      <c r="AK2415" s="80"/>
      <c r="AL2415" s="14"/>
      <c r="AM2415" s="16" t="str">
        <f t="shared" si="10"/>
        <v>{s:'637434', v:250 , c:'共生型放デイ１・定超・評減・拘減・'},</v>
      </c>
      <c r="AN2415" s="16"/>
    </row>
    <row r="2416" ht="16.5" customHeight="1">
      <c r="A2416" s="29">
        <v>63.0</v>
      </c>
      <c r="B2416" s="30">
        <v>7441.0</v>
      </c>
      <c r="C2416" s="31">
        <v>2414.0</v>
      </c>
      <c r="D2416" s="32" t="s">
        <v>2610</v>
      </c>
      <c r="E2416" s="69"/>
      <c r="F2416" s="150"/>
      <c r="G2416" s="183" t="s">
        <v>1110</v>
      </c>
      <c r="H2416" s="113"/>
      <c r="I2416" s="8"/>
      <c r="J2416" s="7"/>
      <c r="K2416" s="96"/>
      <c r="L2416" s="96"/>
      <c r="M2416" s="96"/>
      <c r="N2416" s="7"/>
      <c r="O2416" s="52"/>
      <c r="P2416" s="8"/>
      <c r="Q2416" s="54"/>
      <c r="R2416" s="96"/>
      <c r="S2416" s="96"/>
      <c r="T2416" s="7"/>
      <c r="U2416" s="7"/>
      <c r="V2416" s="39"/>
      <c r="W2416" s="299"/>
      <c r="X2416" s="41"/>
      <c r="Y2416" s="42"/>
      <c r="Z2416" s="77"/>
      <c r="AA2416" s="77"/>
      <c r="AB2416" s="43"/>
      <c r="AC2416" s="288"/>
      <c r="AD2416" s="171"/>
      <c r="AE2416" s="171"/>
      <c r="AF2416" s="172"/>
      <c r="AG2416" s="45">
        <v>388.0</v>
      </c>
      <c r="AH2416" s="79"/>
      <c r="AI2416" s="80"/>
      <c r="AJ2416" s="80"/>
      <c r="AK2416" s="80"/>
      <c r="AL2416" s="14"/>
      <c r="AM2416" s="16" t="str">
        <f t="shared" si="10"/>
        <v>{s:'637441', v:388 , c:'共生型放デイ２・定超・'},</v>
      </c>
      <c r="AN2416" s="16"/>
    </row>
    <row r="2417" ht="16.5" customHeight="1">
      <c r="A2417" s="29">
        <v>63.0</v>
      </c>
      <c r="B2417" s="30">
        <v>7442.0</v>
      </c>
      <c r="C2417" s="31">
        <v>2415.0</v>
      </c>
      <c r="D2417" s="32" t="s">
        <v>2611</v>
      </c>
      <c r="E2417" s="69"/>
      <c r="F2417" s="150"/>
      <c r="G2417" s="87"/>
      <c r="H2417" s="50" t="str">
        <f>'30放課後等デイ(基本１)'!J2427</f>
        <v/>
      </c>
      <c r="I2417" s="8" t="s">
        <v>9</v>
      </c>
      <c r="J2417" s="8"/>
      <c r="K2417" s="65"/>
      <c r="L2417" s="65"/>
      <c r="M2417" s="65"/>
      <c r="N2417" s="8"/>
      <c r="O2417" s="52"/>
      <c r="P2417" s="8"/>
      <c r="Q2417" s="54"/>
      <c r="R2417" s="65"/>
      <c r="S2417" s="65"/>
      <c r="T2417" s="8"/>
      <c r="U2417" s="8"/>
      <c r="V2417" s="54"/>
      <c r="W2417" s="303"/>
      <c r="X2417" s="56"/>
      <c r="Y2417" s="58"/>
      <c r="Z2417" s="73" t="s">
        <v>20</v>
      </c>
      <c r="AA2417" s="74" t="s">
        <v>21</v>
      </c>
      <c r="AB2417" s="60">
        <v>0.85</v>
      </c>
      <c r="AC2417" s="288"/>
      <c r="AD2417" s="171"/>
      <c r="AE2417" s="171"/>
      <c r="AF2417" s="172"/>
      <c r="AG2417" s="45">
        <v>330.0</v>
      </c>
      <c r="AH2417" s="79"/>
      <c r="AI2417" s="80"/>
      <c r="AJ2417" s="80"/>
      <c r="AK2417" s="80"/>
      <c r="AL2417" s="14"/>
      <c r="AM2417" s="16" t="str">
        <f t="shared" si="10"/>
        <v>{s:'637442', v:330 , c:'共生型放デイ２・定超・評減・'},</v>
      </c>
      <c r="AN2417" s="16"/>
    </row>
    <row r="2418" ht="16.5" customHeight="1">
      <c r="A2418" s="29">
        <v>63.0</v>
      </c>
      <c r="B2418" s="30">
        <v>7443.0</v>
      </c>
      <c r="C2418" s="31">
        <v>2416.0</v>
      </c>
      <c r="D2418" s="32" t="s">
        <v>2612</v>
      </c>
      <c r="E2418" s="94"/>
      <c r="F2418" s="95"/>
      <c r="G2418" s="87"/>
      <c r="H2418" s="8"/>
      <c r="I2418" s="8"/>
      <c r="J2418" s="8"/>
      <c r="K2418" s="65"/>
      <c r="L2418" s="65"/>
      <c r="M2418" s="65"/>
      <c r="N2418" s="83"/>
      <c r="O2418" s="125"/>
      <c r="P2418" s="83"/>
      <c r="Q2418" s="132"/>
      <c r="R2418" s="310"/>
      <c r="S2418" s="310"/>
      <c r="T2418" s="83"/>
      <c r="U2418" s="90"/>
      <c r="V2418" s="91"/>
      <c r="W2418" s="305" t="s">
        <v>326</v>
      </c>
      <c r="X2418" s="41" t="s">
        <v>21</v>
      </c>
      <c r="Y2418" s="68" t="str">
        <f>$Y$293</f>
        <v/>
      </c>
      <c r="Z2418" s="43"/>
      <c r="AA2418" s="43"/>
      <c r="AB2418" s="88"/>
      <c r="AC2418" s="297"/>
      <c r="AD2418" s="88"/>
      <c r="AE2418" s="88"/>
      <c r="AF2418" s="89"/>
      <c r="AG2418" s="45">
        <v>272.0</v>
      </c>
      <c r="AH2418" s="79"/>
      <c r="AI2418" s="80"/>
      <c r="AJ2418" s="80"/>
      <c r="AK2418" s="80"/>
      <c r="AL2418" s="14"/>
      <c r="AM2418" s="16" t="str">
        <f t="shared" si="10"/>
        <v>{s:'637443', v:272 , c:'共生型放デイ２・定超・開減１・'},</v>
      </c>
      <c r="AN2418" s="16"/>
    </row>
    <row r="2419" ht="16.5" customHeight="1">
      <c r="A2419" s="29">
        <v>63.0</v>
      </c>
      <c r="B2419" s="30">
        <v>7444.0</v>
      </c>
      <c r="C2419" s="31">
        <v>2417.0</v>
      </c>
      <c r="D2419" s="32" t="s">
        <v>2613</v>
      </c>
      <c r="E2419" s="94"/>
      <c r="F2419" s="95"/>
      <c r="G2419" s="103"/>
      <c r="H2419" s="113"/>
      <c r="I2419" s="8"/>
      <c r="J2419" s="8"/>
      <c r="K2419" s="65"/>
      <c r="L2419" s="65"/>
      <c r="M2419" s="65"/>
      <c r="N2419" s="83"/>
      <c r="O2419" s="125"/>
      <c r="P2419" s="83"/>
      <c r="Q2419" s="132"/>
      <c r="R2419" s="310"/>
      <c r="S2419" s="310"/>
      <c r="T2419" s="83"/>
      <c r="U2419" s="90"/>
      <c r="V2419" s="91"/>
      <c r="W2419" s="306"/>
      <c r="X2419" s="56"/>
      <c r="Y2419" s="72"/>
      <c r="Z2419" s="59" t="s">
        <v>20</v>
      </c>
      <c r="AA2419" s="41" t="s">
        <v>21</v>
      </c>
      <c r="AB2419" s="75">
        <v>0.85</v>
      </c>
      <c r="AC2419" s="288"/>
      <c r="AD2419" s="88"/>
      <c r="AE2419" s="88"/>
      <c r="AF2419" s="89"/>
      <c r="AG2419" s="45">
        <v>231.0</v>
      </c>
      <c r="AH2419" s="79"/>
      <c r="AI2419" s="80"/>
      <c r="AJ2419" s="80"/>
      <c r="AK2419" s="80"/>
      <c r="AL2419" s="14"/>
      <c r="AM2419" s="16" t="str">
        <f t="shared" si="10"/>
        <v>{s:'637444', v:231 , c:'共生型放デイ２・定超・開減１・評減・'},</v>
      </c>
      <c r="AN2419" s="16"/>
    </row>
    <row r="2420" ht="16.5" customHeight="1">
      <c r="A2420" s="29">
        <v>63.0</v>
      </c>
      <c r="B2420" s="30">
        <v>7445.0</v>
      </c>
      <c r="C2420" s="31">
        <v>2418.0</v>
      </c>
      <c r="D2420" s="32" t="s">
        <v>2614</v>
      </c>
      <c r="E2420" s="94"/>
      <c r="F2420" s="95"/>
      <c r="G2420" s="103"/>
      <c r="H2420" s="8"/>
      <c r="I2420" s="8"/>
      <c r="J2420" s="8"/>
      <c r="K2420" s="65"/>
      <c r="L2420" s="65"/>
      <c r="M2420" s="65"/>
      <c r="N2420" s="83"/>
      <c r="O2420" s="125"/>
      <c r="P2420" s="83"/>
      <c r="Q2420" s="132"/>
      <c r="R2420" s="310"/>
      <c r="S2420" s="310"/>
      <c r="T2420" s="83"/>
      <c r="U2420" s="90"/>
      <c r="V2420" s="91"/>
      <c r="W2420" s="305" t="s">
        <v>329</v>
      </c>
      <c r="X2420" s="41" t="s">
        <v>21</v>
      </c>
      <c r="Y2420" s="68" t="str">
        <f>$Y$295</f>
        <v/>
      </c>
      <c r="Z2420" s="88"/>
      <c r="AA2420" s="88"/>
      <c r="AB2420" s="77"/>
      <c r="AC2420" s="292"/>
      <c r="AD2420" s="88"/>
      <c r="AE2420" s="88"/>
      <c r="AF2420" s="89"/>
      <c r="AG2420" s="45">
        <v>330.0</v>
      </c>
      <c r="AH2420" s="79"/>
      <c r="AI2420" s="80"/>
      <c r="AJ2420" s="80"/>
      <c r="AK2420" s="80"/>
      <c r="AL2420" s="14"/>
      <c r="AM2420" s="16" t="str">
        <f t="shared" si="10"/>
        <v>{s:'637445', v:330 , c:'共生型放デイ２・定超・開減２・'},</v>
      </c>
      <c r="AN2420" s="16"/>
    </row>
    <row r="2421" ht="16.5" customHeight="1">
      <c r="A2421" s="29">
        <v>63.0</v>
      </c>
      <c r="B2421" s="30">
        <v>7446.0</v>
      </c>
      <c r="C2421" s="31">
        <v>2419.0</v>
      </c>
      <c r="D2421" s="32" t="s">
        <v>2615</v>
      </c>
      <c r="E2421" s="94"/>
      <c r="F2421" s="95"/>
      <c r="G2421" s="103"/>
      <c r="H2421" s="8"/>
      <c r="I2421" s="8"/>
      <c r="J2421" s="8"/>
      <c r="K2421" s="65"/>
      <c r="L2421" s="65"/>
      <c r="M2421" s="65"/>
      <c r="N2421" s="83"/>
      <c r="O2421" s="125"/>
      <c r="P2421" s="83"/>
      <c r="Q2421" s="132"/>
      <c r="R2421" s="310"/>
      <c r="S2421" s="310"/>
      <c r="T2421" s="83"/>
      <c r="U2421" s="90"/>
      <c r="V2421" s="91"/>
      <c r="W2421" s="306"/>
      <c r="X2421" s="56"/>
      <c r="Y2421" s="72"/>
      <c r="Z2421" s="73" t="s">
        <v>20</v>
      </c>
      <c r="AA2421" s="74" t="s">
        <v>21</v>
      </c>
      <c r="AB2421" s="75">
        <v>0.85</v>
      </c>
      <c r="AC2421" s="288"/>
      <c r="AD2421" s="135"/>
      <c r="AE2421" s="135"/>
      <c r="AF2421" s="68"/>
      <c r="AG2421" s="45">
        <v>281.0</v>
      </c>
      <c r="AH2421" s="79"/>
      <c r="AI2421" s="80"/>
      <c r="AJ2421" s="80"/>
      <c r="AK2421" s="80"/>
      <c r="AL2421" s="14"/>
      <c r="AM2421" s="16" t="str">
        <f t="shared" si="10"/>
        <v>{s:'637446', v:281 , c:'共生型放デイ２・定超・開減２・評減・'},</v>
      </c>
      <c r="AN2421" s="16"/>
    </row>
    <row r="2422" ht="16.5" customHeight="1">
      <c r="A2422" s="29">
        <v>63.0</v>
      </c>
      <c r="B2422" s="30">
        <v>7447.0</v>
      </c>
      <c r="C2422" s="31">
        <v>2420.0</v>
      </c>
      <c r="D2422" s="32" t="s">
        <v>2616</v>
      </c>
      <c r="E2422" s="94"/>
      <c r="F2422" s="95"/>
      <c r="G2422" s="103"/>
      <c r="H2422" s="8"/>
      <c r="I2422" s="8"/>
      <c r="J2422" s="8"/>
      <c r="K2422" s="65"/>
      <c r="L2422" s="65"/>
      <c r="M2422" s="65"/>
      <c r="N2422" s="83"/>
      <c r="O2422" s="125"/>
      <c r="P2422" s="83"/>
      <c r="Q2422" s="132"/>
      <c r="R2422" s="310"/>
      <c r="S2422" s="310"/>
      <c r="T2422" s="83"/>
      <c r="U2422" s="90"/>
      <c r="V2422" s="91"/>
      <c r="W2422" s="299"/>
      <c r="X2422" s="41"/>
      <c r="Y2422" s="42"/>
      <c r="Z2422" s="77"/>
      <c r="AA2422" s="77"/>
      <c r="AB2422" s="72"/>
      <c r="AC2422" s="82" t="s">
        <v>30</v>
      </c>
      <c r="AD2422" s="41">
        <v>5.0</v>
      </c>
      <c r="AE2422" s="41"/>
      <c r="AF2422" s="151" t="s">
        <v>31</v>
      </c>
      <c r="AG2422" s="45">
        <v>383.0</v>
      </c>
      <c r="AH2422" s="79"/>
      <c r="AI2422" s="80"/>
      <c r="AJ2422" s="80"/>
      <c r="AK2422" s="80"/>
      <c r="AL2422" s="14"/>
      <c r="AM2422" s="16" t="str">
        <f t="shared" si="10"/>
        <v>{s:'637447', v:383 , c:'共生型放デイ２・定超・拘減・'},</v>
      </c>
      <c r="AN2422" s="16"/>
    </row>
    <row r="2423" ht="16.5" customHeight="1">
      <c r="A2423" s="29">
        <v>63.0</v>
      </c>
      <c r="B2423" s="30">
        <v>7448.0</v>
      </c>
      <c r="C2423" s="31">
        <v>2421.0</v>
      </c>
      <c r="D2423" s="32" t="s">
        <v>2617</v>
      </c>
      <c r="E2423" s="94"/>
      <c r="F2423" s="95"/>
      <c r="G2423" s="103"/>
      <c r="H2423" s="8"/>
      <c r="I2423" s="8"/>
      <c r="J2423" s="8"/>
      <c r="K2423" s="65"/>
      <c r="L2423" s="65"/>
      <c r="M2423" s="65"/>
      <c r="N2423" s="83"/>
      <c r="O2423" s="125"/>
      <c r="P2423" s="83"/>
      <c r="Q2423" s="132"/>
      <c r="R2423" s="310"/>
      <c r="S2423" s="310"/>
      <c r="T2423" s="83"/>
      <c r="U2423" s="90"/>
      <c r="V2423" s="91"/>
      <c r="W2423" s="303"/>
      <c r="X2423" s="56"/>
      <c r="Y2423" s="58"/>
      <c r="Z2423" s="73" t="s">
        <v>20</v>
      </c>
      <c r="AA2423" s="74" t="s">
        <v>21</v>
      </c>
      <c r="AB2423" s="92">
        <v>0.85</v>
      </c>
      <c r="AC2423" s="87"/>
      <c r="AD2423" s="83"/>
      <c r="AE2423" s="83"/>
      <c r="AF2423" s="84"/>
      <c r="AG2423" s="45">
        <v>325.0</v>
      </c>
      <c r="AH2423" s="79"/>
      <c r="AI2423" s="80"/>
      <c r="AJ2423" s="80"/>
      <c r="AK2423" s="80"/>
      <c r="AL2423" s="14"/>
      <c r="AM2423" s="16" t="str">
        <f t="shared" si="10"/>
        <v>{s:'637448', v:325 , c:'共生型放デイ２・定超・評減・拘減・'},</v>
      </c>
      <c r="AN2423" s="16"/>
    </row>
    <row r="2424" ht="16.5" customHeight="1">
      <c r="A2424" s="29">
        <v>63.0</v>
      </c>
      <c r="B2424" s="30">
        <v>7449.0</v>
      </c>
      <c r="C2424" s="31">
        <v>2422.0</v>
      </c>
      <c r="D2424" s="32" t="s">
        <v>2618</v>
      </c>
      <c r="E2424" s="94"/>
      <c r="F2424" s="95"/>
      <c r="G2424" s="103"/>
      <c r="H2424" s="8"/>
      <c r="I2424" s="8"/>
      <c r="J2424" s="8"/>
      <c r="K2424" s="65"/>
      <c r="L2424" s="65"/>
      <c r="M2424" s="65"/>
      <c r="N2424" s="83"/>
      <c r="O2424" s="125"/>
      <c r="P2424" s="83"/>
      <c r="Q2424" s="132"/>
      <c r="R2424" s="310"/>
      <c r="S2424" s="310"/>
      <c r="T2424" s="83"/>
      <c r="U2424" s="90"/>
      <c r="V2424" s="91"/>
      <c r="W2424" s="305" t="s">
        <v>326</v>
      </c>
      <c r="X2424" s="83" t="s">
        <v>21</v>
      </c>
      <c r="Y2424" s="91" t="str">
        <f>$Y$293</f>
        <v/>
      </c>
      <c r="Z2424" s="43"/>
      <c r="AA2424" s="43"/>
      <c r="AB2424" s="44"/>
      <c r="AC2424" s="87"/>
      <c r="AD2424" s="90"/>
      <c r="AE2424" s="90"/>
      <c r="AF2424" s="91"/>
      <c r="AG2424" s="45">
        <v>267.0</v>
      </c>
      <c r="AH2424" s="79"/>
      <c r="AI2424" s="80"/>
      <c r="AJ2424" s="80"/>
      <c r="AK2424" s="80"/>
      <c r="AL2424" s="14"/>
      <c r="AM2424" s="16" t="str">
        <f t="shared" si="10"/>
        <v>{s:'637449', v:267 , c:'共生型放デイ２・定超・開減１・拘減・'},</v>
      </c>
      <c r="AN2424" s="16"/>
    </row>
    <row r="2425" ht="16.5" customHeight="1">
      <c r="A2425" s="29">
        <v>63.0</v>
      </c>
      <c r="B2425" s="30">
        <v>7450.0</v>
      </c>
      <c r="C2425" s="31">
        <v>2423.0</v>
      </c>
      <c r="D2425" s="32" t="s">
        <v>2619</v>
      </c>
      <c r="E2425" s="94"/>
      <c r="F2425" s="95"/>
      <c r="G2425" s="103"/>
      <c r="H2425" s="8"/>
      <c r="I2425" s="8"/>
      <c r="J2425" s="8"/>
      <c r="K2425" s="65"/>
      <c r="L2425" s="65"/>
      <c r="M2425" s="65"/>
      <c r="N2425" s="83"/>
      <c r="O2425" s="125"/>
      <c r="P2425" s="83"/>
      <c r="Q2425" s="132"/>
      <c r="R2425" s="310"/>
      <c r="S2425" s="310"/>
      <c r="T2425" s="83"/>
      <c r="U2425" s="90"/>
      <c r="V2425" s="91"/>
      <c r="W2425" s="306"/>
      <c r="X2425" s="56"/>
      <c r="Y2425" s="72"/>
      <c r="Z2425" s="59" t="s">
        <v>20</v>
      </c>
      <c r="AA2425" s="41" t="s">
        <v>21</v>
      </c>
      <c r="AB2425" s="86">
        <v>0.85</v>
      </c>
      <c r="AC2425" s="87"/>
      <c r="AD2425" s="90"/>
      <c r="AE2425" s="90"/>
      <c r="AF2425" s="91"/>
      <c r="AG2425" s="45">
        <v>226.0</v>
      </c>
      <c r="AH2425" s="79"/>
      <c r="AI2425" s="80"/>
      <c r="AJ2425" s="80"/>
      <c r="AK2425" s="80"/>
      <c r="AL2425" s="14"/>
      <c r="AM2425" s="16" t="str">
        <f t="shared" si="10"/>
        <v>{s:'637450', v:226 , c:'共生型放デイ２・定超・開減１・評減・拘減・'},</v>
      </c>
      <c r="AN2425" s="16"/>
    </row>
    <row r="2426" ht="16.5" customHeight="1">
      <c r="A2426" s="29">
        <v>63.0</v>
      </c>
      <c r="B2426" s="30">
        <v>7451.0</v>
      </c>
      <c r="C2426" s="31">
        <v>2424.0</v>
      </c>
      <c r="D2426" s="32" t="s">
        <v>2620</v>
      </c>
      <c r="E2426" s="94"/>
      <c r="F2426" s="95"/>
      <c r="G2426" s="103"/>
      <c r="H2426" s="8"/>
      <c r="I2426" s="8"/>
      <c r="J2426" s="8"/>
      <c r="K2426" s="65"/>
      <c r="L2426" s="65"/>
      <c r="M2426" s="65"/>
      <c r="N2426" s="83"/>
      <c r="O2426" s="125"/>
      <c r="P2426" s="83"/>
      <c r="Q2426" s="132"/>
      <c r="R2426" s="310"/>
      <c r="S2426" s="310"/>
      <c r="T2426" s="83"/>
      <c r="U2426" s="90"/>
      <c r="V2426" s="91"/>
      <c r="W2426" s="305" t="s">
        <v>329</v>
      </c>
      <c r="X2426" s="83" t="s">
        <v>21</v>
      </c>
      <c r="Y2426" s="91" t="str">
        <f>$Y$295</f>
        <v/>
      </c>
      <c r="Z2426" s="88"/>
      <c r="AA2426" s="88"/>
      <c r="AB2426" s="89"/>
      <c r="AC2426" s="87"/>
      <c r="AD2426" s="90"/>
      <c r="AE2426" s="90"/>
      <c r="AF2426" s="91"/>
      <c r="AG2426" s="45">
        <v>325.0</v>
      </c>
      <c r="AH2426" s="79"/>
      <c r="AI2426" s="80"/>
      <c r="AJ2426" s="80"/>
      <c r="AK2426" s="80"/>
      <c r="AL2426" s="14"/>
      <c r="AM2426" s="16" t="str">
        <f t="shared" si="10"/>
        <v>{s:'637451', v:325 , c:'共生型放デイ２・定超・開減２・拘減・'},</v>
      </c>
      <c r="AN2426" s="16"/>
    </row>
    <row r="2427" ht="16.5" customHeight="1">
      <c r="A2427" s="29">
        <v>63.0</v>
      </c>
      <c r="B2427" s="30">
        <v>7452.0</v>
      </c>
      <c r="C2427" s="31">
        <v>2425.0</v>
      </c>
      <c r="D2427" s="32" t="s">
        <v>2621</v>
      </c>
      <c r="E2427" s="107"/>
      <c r="F2427" s="188"/>
      <c r="G2427" s="136"/>
      <c r="H2427" s="22"/>
      <c r="I2427" s="22"/>
      <c r="J2427" s="22"/>
      <c r="K2427" s="115"/>
      <c r="L2427" s="115"/>
      <c r="M2427" s="115"/>
      <c r="N2427" s="56"/>
      <c r="O2427" s="125"/>
      <c r="P2427" s="83"/>
      <c r="Q2427" s="132"/>
      <c r="R2427" s="316"/>
      <c r="S2427" s="316"/>
      <c r="T2427" s="56"/>
      <c r="U2427" s="77"/>
      <c r="V2427" s="72"/>
      <c r="W2427" s="306"/>
      <c r="X2427" s="56"/>
      <c r="Y2427" s="72"/>
      <c r="Z2427" s="73" t="s">
        <v>20</v>
      </c>
      <c r="AA2427" s="74" t="s">
        <v>21</v>
      </c>
      <c r="AB2427" s="92">
        <v>0.85</v>
      </c>
      <c r="AC2427" s="93"/>
      <c r="AD2427" s="77"/>
      <c r="AE2427" s="77"/>
      <c r="AF2427" s="72"/>
      <c r="AG2427" s="45">
        <v>276.0</v>
      </c>
      <c r="AH2427" s="79"/>
      <c r="AI2427" s="80"/>
      <c r="AJ2427" s="80"/>
      <c r="AK2427" s="80"/>
      <c r="AL2427" s="14"/>
      <c r="AM2427" s="16" t="str">
        <f t="shared" si="10"/>
        <v>{s:'637452', v:276 , c:'共生型放デイ２・定超・開減２・評減・拘減・'},</v>
      </c>
      <c r="AN2427" s="16"/>
    </row>
    <row r="2428" ht="16.5" customHeight="1">
      <c r="A2428" s="29">
        <v>63.0</v>
      </c>
      <c r="B2428" s="30">
        <v>7461.0</v>
      </c>
      <c r="C2428" s="31">
        <v>2426.0</v>
      </c>
      <c r="D2428" s="32" t="s">
        <v>2622</v>
      </c>
      <c r="E2428" s="33" t="s">
        <v>1123</v>
      </c>
      <c r="F2428" s="33" t="s">
        <v>1124</v>
      </c>
      <c r="G2428" s="102" t="s">
        <v>1105</v>
      </c>
      <c r="H2428" s="35"/>
      <c r="I2428" s="35"/>
      <c r="J2428" s="35"/>
      <c r="K2428" s="152"/>
      <c r="L2428" s="7"/>
      <c r="M2428" s="38"/>
      <c r="N2428" s="7"/>
      <c r="O2428" s="52"/>
      <c r="P2428" s="8"/>
      <c r="Q2428" s="54"/>
      <c r="R2428" s="332"/>
      <c r="S2428" s="332"/>
      <c r="T2428" s="7"/>
      <c r="U2428" s="7"/>
      <c r="V2428" s="7"/>
      <c r="W2428" s="327"/>
      <c r="X2428" s="41"/>
      <c r="Y2428" s="170"/>
      <c r="Z2428" s="77"/>
      <c r="AA2428" s="77"/>
      <c r="AB2428" s="77"/>
      <c r="AC2428" s="337"/>
      <c r="AD2428" s="171"/>
      <c r="AE2428" s="171"/>
      <c r="AF2428" s="172"/>
      <c r="AG2428" s="45">
        <v>373.0</v>
      </c>
      <c r="AH2428" s="79"/>
      <c r="AI2428" s="80"/>
      <c r="AJ2428" s="80"/>
      <c r="AK2428" s="80"/>
      <c r="AL2428" s="14"/>
      <c r="AM2428" s="16" t="str">
        <f t="shared" si="10"/>
        <v>{s:'637461', v:373 , c:'基準該当放デイⅠ１・定超・'},</v>
      </c>
      <c r="AN2428" s="16"/>
    </row>
    <row r="2429" ht="16.5" customHeight="1">
      <c r="A2429" s="29">
        <v>63.0</v>
      </c>
      <c r="B2429" s="30">
        <v>7462.0</v>
      </c>
      <c r="C2429" s="31">
        <v>2427.0</v>
      </c>
      <c r="D2429" s="32" t="s">
        <v>2623</v>
      </c>
      <c r="E2429" s="131"/>
      <c r="F2429" s="131"/>
      <c r="G2429" s="87"/>
      <c r="H2429" s="50" t="str">
        <f>'30放課後等デイ(基本１)'!J2439</f>
        <v/>
      </c>
      <c r="I2429" s="8" t="s">
        <v>9</v>
      </c>
      <c r="J2429" s="63"/>
      <c r="K2429" s="140"/>
      <c r="L2429" s="8"/>
      <c r="M2429" s="53"/>
      <c r="N2429" s="8"/>
      <c r="O2429" s="52"/>
      <c r="P2429" s="8"/>
      <c r="Q2429" s="54"/>
      <c r="R2429" s="338"/>
      <c r="S2429" s="338"/>
      <c r="T2429" s="22"/>
      <c r="U2429" s="22"/>
      <c r="V2429" s="22"/>
      <c r="W2429" s="330"/>
      <c r="X2429" s="56"/>
      <c r="Y2429" s="191"/>
      <c r="Z2429" s="73" t="s">
        <v>20</v>
      </c>
      <c r="AA2429" s="74" t="s">
        <v>21</v>
      </c>
      <c r="AB2429" s="75">
        <v>0.85</v>
      </c>
      <c r="AC2429" s="337"/>
      <c r="AD2429" s="171"/>
      <c r="AE2429" s="171"/>
      <c r="AF2429" s="172"/>
      <c r="AG2429" s="45">
        <v>317.0</v>
      </c>
      <c r="AH2429" s="79"/>
      <c r="AI2429" s="80"/>
      <c r="AJ2429" s="80"/>
      <c r="AK2429" s="80"/>
      <c r="AL2429" s="14"/>
      <c r="AM2429" s="16" t="str">
        <f t="shared" si="10"/>
        <v>{s:'637462', v:317 , c:'基準該当放デイⅠ１・定超・評減・'},</v>
      </c>
      <c r="AN2429" s="16"/>
    </row>
    <row r="2430" ht="16.5" customHeight="1">
      <c r="A2430" s="29">
        <v>63.0</v>
      </c>
      <c r="B2430" s="30">
        <v>7463.0</v>
      </c>
      <c r="C2430" s="31">
        <v>2428.0</v>
      </c>
      <c r="D2430" s="32" t="s">
        <v>2624</v>
      </c>
      <c r="E2430" s="131"/>
      <c r="F2430" s="131"/>
      <c r="G2430" s="87"/>
      <c r="H2430" s="8"/>
      <c r="I2430" s="8"/>
      <c r="J2430" s="8"/>
      <c r="K2430" s="65"/>
      <c r="L2430" s="65"/>
      <c r="M2430" s="65"/>
      <c r="N2430" s="8"/>
      <c r="O2430" s="52"/>
      <c r="P2430" s="8"/>
      <c r="Q2430" s="54"/>
      <c r="R2430" s="33" t="s">
        <v>23</v>
      </c>
      <c r="S2430" s="339" t="s">
        <v>24</v>
      </c>
      <c r="T2430" s="41" t="s">
        <v>21</v>
      </c>
      <c r="U2430" s="135">
        <v>0.7</v>
      </c>
      <c r="V2430" s="7"/>
      <c r="W2430" s="327"/>
      <c r="X2430" s="41"/>
      <c r="Y2430" s="170"/>
      <c r="Z2430" s="43"/>
      <c r="AA2430" s="43"/>
      <c r="AB2430" s="43"/>
      <c r="AC2430" s="337"/>
      <c r="AD2430" s="171"/>
      <c r="AE2430" s="171"/>
      <c r="AF2430" s="172"/>
      <c r="AG2430" s="45">
        <v>261.0</v>
      </c>
      <c r="AH2430" s="79"/>
      <c r="AI2430" s="80"/>
      <c r="AJ2430" s="80"/>
      <c r="AK2430" s="80"/>
      <c r="AL2430" s="14"/>
      <c r="AM2430" s="16" t="str">
        <f t="shared" si="10"/>
        <v>{s:'637463', v:261 , c:'基準該当放デイⅠ１・定超・未計画・'},</v>
      </c>
      <c r="AN2430" s="16"/>
    </row>
    <row r="2431" ht="16.5" customHeight="1">
      <c r="A2431" s="29">
        <v>63.0</v>
      </c>
      <c r="B2431" s="30">
        <v>7464.0</v>
      </c>
      <c r="C2431" s="31">
        <v>2429.0</v>
      </c>
      <c r="D2431" s="32" t="s">
        <v>2625</v>
      </c>
      <c r="E2431" s="131"/>
      <c r="F2431" s="131"/>
      <c r="G2431" s="87"/>
      <c r="H2431" s="113"/>
      <c r="I2431" s="8"/>
      <c r="J2431" s="8"/>
      <c r="K2431" s="65"/>
      <c r="L2431" s="65"/>
      <c r="M2431" s="65"/>
      <c r="N2431" s="8"/>
      <c r="O2431" s="52"/>
      <c r="P2431" s="8"/>
      <c r="Q2431" s="54"/>
      <c r="R2431" s="131"/>
      <c r="S2431" s="340"/>
      <c r="T2431" s="56"/>
      <c r="U2431" s="77"/>
      <c r="V2431" s="22"/>
      <c r="W2431" s="330"/>
      <c r="X2431" s="56"/>
      <c r="Y2431" s="191"/>
      <c r="Z2431" s="59" t="s">
        <v>20</v>
      </c>
      <c r="AA2431" s="41" t="s">
        <v>21</v>
      </c>
      <c r="AB2431" s="60">
        <v>0.85</v>
      </c>
      <c r="AC2431" s="337"/>
      <c r="AD2431" s="171"/>
      <c r="AE2431" s="171"/>
      <c r="AF2431" s="172"/>
      <c r="AG2431" s="45">
        <v>222.0</v>
      </c>
      <c r="AH2431" s="79"/>
      <c r="AI2431" s="80"/>
      <c r="AJ2431" s="80"/>
      <c r="AK2431" s="80"/>
      <c r="AL2431" s="14"/>
      <c r="AM2431" s="16" t="str">
        <f t="shared" si="10"/>
        <v>{s:'637464', v:222 , c:'基準該当放デイⅠ１・定超・未計画・評減・'},</v>
      </c>
      <c r="AN2431" s="16"/>
    </row>
    <row r="2432" ht="16.5" customHeight="1">
      <c r="A2432" s="29">
        <v>63.0</v>
      </c>
      <c r="B2432" s="30">
        <v>7465.0</v>
      </c>
      <c r="C2432" s="31">
        <v>2430.0</v>
      </c>
      <c r="D2432" s="32" t="s">
        <v>2626</v>
      </c>
      <c r="E2432" s="131"/>
      <c r="F2432" s="131"/>
      <c r="G2432" s="87"/>
      <c r="H2432" s="8"/>
      <c r="I2432" s="8"/>
      <c r="J2432" s="8"/>
      <c r="K2432" s="65"/>
      <c r="L2432" s="65"/>
      <c r="M2432" s="65"/>
      <c r="N2432" s="83"/>
      <c r="O2432" s="125"/>
      <c r="P2432" s="83"/>
      <c r="Q2432" s="132"/>
      <c r="R2432" s="131"/>
      <c r="S2432" s="339" t="s">
        <v>27</v>
      </c>
      <c r="T2432" s="41" t="s">
        <v>21</v>
      </c>
      <c r="U2432" s="135">
        <v>0.5</v>
      </c>
      <c r="V2432" s="135"/>
      <c r="W2432" s="327"/>
      <c r="X2432" s="41"/>
      <c r="Y2432" s="170"/>
      <c r="Z2432" s="88"/>
      <c r="AA2432" s="88"/>
      <c r="AB2432" s="88"/>
      <c r="AC2432" s="337"/>
      <c r="AD2432" s="171"/>
      <c r="AE2432" s="171"/>
      <c r="AF2432" s="172"/>
      <c r="AG2432" s="45">
        <v>187.0</v>
      </c>
      <c r="AH2432" s="79"/>
      <c r="AI2432" s="80"/>
      <c r="AJ2432" s="80"/>
      <c r="AK2432" s="80"/>
      <c r="AL2432" s="14"/>
      <c r="AM2432" s="16" t="str">
        <f t="shared" si="10"/>
        <v>{s:'637465', v:187 , c:'基準該当放デイⅠ１・定超・未計画２・'},</v>
      </c>
      <c r="AN2432" s="16"/>
    </row>
    <row r="2433" ht="16.5" customHeight="1">
      <c r="A2433" s="29">
        <v>63.0</v>
      </c>
      <c r="B2433" s="30">
        <v>7466.0</v>
      </c>
      <c r="C2433" s="31">
        <v>2431.0</v>
      </c>
      <c r="D2433" s="32" t="s">
        <v>2627</v>
      </c>
      <c r="E2433" s="131"/>
      <c r="F2433" s="105"/>
      <c r="G2433" s="93"/>
      <c r="H2433" s="22"/>
      <c r="I2433" s="22"/>
      <c r="J2433" s="22"/>
      <c r="K2433" s="115"/>
      <c r="L2433" s="115"/>
      <c r="M2433" s="115"/>
      <c r="N2433" s="141"/>
      <c r="O2433" s="125"/>
      <c r="P2433" s="83"/>
      <c r="Q2433" s="132"/>
      <c r="R2433" s="195"/>
      <c r="S2433" s="340"/>
      <c r="T2433" s="56"/>
      <c r="U2433" s="77"/>
      <c r="V2433" s="77"/>
      <c r="W2433" s="330"/>
      <c r="X2433" s="56"/>
      <c r="Y2433" s="191"/>
      <c r="Z2433" s="73" t="s">
        <v>20</v>
      </c>
      <c r="AA2433" s="74" t="s">
        <v>21</v>
      </c>
      <c r="AB2433" s="75">
        <v>0.85</v>
      </c>
      <c r="AC2433" s="337"/>
      <c r="AD2433" s="171"/>
      <c r="AE2433" s="171"/>
      <c r="AF2433" s="172"/>
      <c r="AG2433" s="45">
        <v>159.0</v>
      </c>
      <c r="AH2433" s="79"/>
      <c r="AI2433" s="80"/>
      <c r="AJ2433" s="80"/>
      <c r="AK2433" s="80"/>
      <c r="AL2433" s="14"/>
      <c r="AM2433" s="16" t="str">
        <f t="shared" si="10"/>
        <v>{s:'637466', v:159 , c:'基準該当放デイⅠ１・定超・未計画２・評減・'},</v>
      </c>
      <c r="AN2433" s="16"/>
    </row>
    <row r="2434" ht="16.5" customHeight="1">
      <c r="A2434" s="29">
        <v>63.0</v>
      </c>
      <c r="B2434" s="30">
        <v>7467.0</v>
      </c>
      <c r="C2434" s="31">
        <v>2432.0</v>
      </c>
      <c r="D2434" s="32" t="s">
        <v>2628</v>
      </c>
      <c r="E2434" s="112"/>
      <c r="F2434" s="112"/>
      <c r="G2434" s="183" t="s">
        <v>1110</v>
      </c>
      <c r="H2434" s="63"/>
      <c r="I2434" s="63"/>
      <c r="J2434" s="63"/>
      <c r="K2434" s="140"/>
      <c r="L2434" s="8"/>
      <c r="M2434" s="53"/>
      <c r="N2434" s="8"/>
      <c r="O2434" s="52"/>
      <c r="P2434" s="8"/>
      <c r="Q2434" s="54"/>
      <c r="R2434" s="332"/>
      <c r="S2434" s="332"/>
      <c r="T2434" s="7"/>
      <c r="U2434" s="7"/>
      <c r="V2434" s="7"/>
      <c r="W2434" s="299"/>
      <c r="X2434" s="41"/>
      <c r="Y2434" s="42"/>
      <c r="Z2434" s="77"/>
      <c r="AA2434" s="77"/>
      <c r="AB2434" s="77"/>
      <c r="AC2434" s="337"/>
      <c r="AD2434" s="171"/>
      <c r="AE2434" s="171"/>
      <c r="AF2434" s="172"/>
      <c r="AG2434" s="45">
        <v>461.0</v>
      </c>
      <c r="AH2434" s="79"/>
      <c r="AI2434" s="80"/>
      <c r="AJ2434" s="80"/>
      <c r="AK2434" s="80"/>
      <c r="AL2434" s="14"/>
      <c r="AM2434" s="16" t="str">
        <f t="shared" si="10"/>
        <v>{s:'637467', v:461 , c:'基準該当放デイⅠ２・定超・'},</v>
      </c>
      <c r="AN2434" s="16"/>
    </row>
    <row r="2435" ht="16.5" customHeight="1">
      <c r="A2435" s="29">
        <v>63.0</v>
      </c>
      <c r="B2435" s="30">
        <v>7468.0</v>
      </c>
      <c r="C2435" s="31">
        <v>2433.0</v>
      </c>
      <c r="D2435" s="32" t="s">
        <v>2629</v>
      </c>
      <c r="E2435" s="69"/>
      <c r="F2435" s="112"/>
      <c r="G2435" s="87"/>
      <c r="H2435" s="50" t="str">
        <f>'30放課後等デイ(基本１)'!J2445</f>
        <v/>
      </c>
      <c r="I2435" s="8" t="s">
        <v>9</v>
      </c>
      <c r="J2435" s="63"/>
      <c r="K2435" s="140"/>
      <c r="L2435" s="8"/>
      <c r="M2435" s="53"/>
      <c r="N2435" s="8"/>
      <c r="O2435" s="52"/>
      <c r="P2435" s="8"/>
      <c r="Q2435" s="54"/>
      <c r="R2435" s="333"/>
      <c r="S2435" s="333"/>
      <c r="T2435" s="8"/>
      <c r="U2435" s="8"/>
      <c r="V2435" s="8"/>
      <c r="W2435" s="303"/>
      <c r="X2435" s="56"/>
      <c r="Y2435" s="58"/>
      <c r="Z2435" s="73" t="s">
        <v>20</v>
      </c>
      <c r="AA2435" s="74" t="s">
        <v>21</v>
      </c>
      <c r="AB2435" s="75">
        <v>0.85</v>
      </c>
      <c r="AC2435" s="337"/>
      <c r="AD2435" s="171"/>
      <c r="AE2435" s="171"/>
      <c r="AF2435" s="172"/>
      <c r="AG2435" s="45">
        <v>392.0</v>
      </c>
      <c r="AH2435" s="79"/>
      <c r="AI2435" s="80"/>
      <c r="AJ2435" s="80"/>
      <c r="AK2435" s="80"/>
      <c r="AL2435" s="14"/>
      <c r="AM2435" s="16" t="str">
        <f t="shared" si="10"/>
        <v>{s:'637468', v:392 , c:'基準該当放デイⅠ２・定超・評減・'},</v>
      </c>
      <c r="AN2435" s="16"/>
    </row>
    <row r="2436" ht="16.5" customHeight="1">
      <c r="A2436" s="29">
        <v>63.0</v>
      </c>
      <c r="B2436" s="30">
        <v>7469.0</v>
      </c>
      <c r="C2436" s="31">
        <v>2434.0</v>
      </c>
      <c r="D2436" s="32" t="s">
        <v>2630</v>
      </c>
      <c r="E2436" s="69"/>
      <c r="F2436" s="112"/>
      <c r="G2436" s="87"/>
      <c r="H2436" s="63"/>
      <c r="I2436" s="63"/>
      <c r="J2436" s="63"/>
      <c r="K2436" s="140"/>
      <c r="L2436" s="8"/>
      <c r="M2436" s="53"/>
      <c r="N2436" s="14"/>
      <c r="O2436" s="127"/>
      <c r="P2436" s="14"/>
      <c r="Q2436" s="144"/>
      <c r="R2436" s="334"/>
      <c r="S2436" s="334"/>
      <c r="T2436" s="8"/>
      <c r="U2436" s="8"/>
      <c r="V2436" s="8"/>
      <c r="W2436" s="305" t="s">
        <v>326</v>
      </c>
      <c r="X2436" s="83" t="s">
        <v>21</v>
      </c>
      <c r="Y2436" s="91" t="str">
        <f>$Y$293</f>
        <v/>
      </c>
      <c r="Z2436" s="43"/>
      <c r="AA2436" s="43"/>
      <c r="AB2436" s="43"/>
      <c r="AC2436" s="297"/>
      <c r="AD2436" s="88"/>
      <c r="AE2436" s="88"/>
      <c r="AF2436" s="89"/>
      <c r="AG2436" s="45">
        <v>323.0</v>
      </c>
      <c r="AH2436" s="79"/>
      <c r="AI2436" s="80"/>
      <c r="AJ2436" s="80"/>
      <c r="AK2436" s="80"/>
      <c r="AL2436" s="14"/>
      <c r="AM2436" s="16" t="str">
        <f t="shared" si="10"/>
        <v>{s:'637469', v:323 , c:'基準該当放デイⅠ２・定超・開減１・'},</v>
      </c>
      <c r="AN2436" s="16"/>
    </row>
    <row r="2437" ht="16.5" customHeight="1">
      <c r="A2437" s="29">
        <v>63.0</v>
      </c>
      <c r="B2437" s="30">
        <v>7470.0</v>
      </c>
      <c r="C2437" s="31">
        <v>2435.0</v>
      </c>
      <c r="D2437" s="32" t="s">
        <v>2631</v>
      </c>
      <c r="E2437" s="69"/>
      <c r="F2437" s="112"/>
      <c r="G2437" s="87"/>
      <c r="H2437" s="63"/>
      <c r="I2437" s="63"/>
      <c r="J2437" s="63"/>
      <c r="K2437" s="140"/>
      <c r="L2437" s="8"/>
      <c r="M2437" s="53"/>
      <c r="N2437" s="14"/>
      <c r="O2437" s="127"/>
      <c r="P2437" s="14"/>
      <c r="Q2437" s="144"/>
      <c r="R2437" s="334"/>
      <c r="S2437" s="334"/>
      <c r="T2437" s="8"/>
      <c r="U2437" s="8"/>
      <c r="V2437" s="8"/>
      <c r="W2437" s="306"/>
      <c r="X2437" s="56"/>
      <c r="Y2437" s="72"/>
      <c r="Z2437" s="59" t="s">
        <v>20</v>
      </c>
      <c r="AA2437" s="41" t="s">
        <v>21</v>
      </c>
      <c r="AB2437" s="60">
        <v>0.85</v>
      </c>
      <c r="AC2437" s="297"/>
      <c r="AD2437" s="88"/>
      <c r="AE2437" s="88"/>
      <c r="AF2437" s="89"/>
      <c r="AG2437" s="45">
        <v>275.0</v>
      </c>
      <c r="AH2437" s="79"/>
      <c r="AI2437" s="80"/>
      <c r="AJ2437" s="80"/>
      <c r="AK2437" s="80"/>
      <c r="AL2437" s="14"/>
      <c r="AM2437" s="16" t="str">
        <f t="shared" si="10"/>
        <v>{s:'637470', v:275 , c:'基準該当放デイⅠ２・定超・開減１・評減・'},</v>
      </c>
      <c r="AN2437" s="16"/>
    </row>
    <row r="2438" ht="16.5" customHeight="1">
      <c r="A2438" s="29">
        <v>63.0</v>
      </c>
      <c r="B2438" s="30">
        <v>7471.0</v>
      </c>
      <c r="C2438" s="31">
        <v>2436.0</v>
      </c>
      <c r="D2438" s="32" t="s">
        <v>2632</v>
      </c>
      <c r="E2438" s="69"/>
      <c r="F2438" s="112"/>
      <c r="G2438" s="76"/>
      <c r="H2438" s="63"/>
      <c r="I2438" s="63"/>
      <c r="J2438" s="63"/>
      <c r="K2438" s="140"/>
      <c r="L2438" s="8"/>
      <c r="M2438" s="53"/>
      <c r="N2438" s="14"/>
      <c r="O2438" s="127"/>
      <c r="P2438" s="14"/>
      <c r="Q2438" s="144"/>
      <c r="R2438" s="334"/>
      <c r="S2438" s="334"/>
      <c r="T2438" s="8"/>
      <c r="U2438" s="8"/>
      <c r="V2438" s="54"/>
      <c r="W2438" s="305" t="s">
        <v>329</v>
      </c>
      <c r="X2438" s="83" t="s">
        <v>21</v>
      </c>
      <c r="Y2438" s="91" t="str">
        <f>$Y$295</f>
        <v/>
      </c>
      <c r="Z2438" s="88"/>
      <c r="AA2438" s="88"/>
      <c r="AB2438" s="88"/>
      <c r="AC2438" s="297"/>
      <c r="AD2438" s="88"/>
      <c r="AE2438" s="88"/>
      <c r="AF2438" s="89"/>
      <c r="AG2438" s="45">
        <v>392.0</v>
      </c>
      <c r="AH2438" s="79"/>
      <c r="AI2438" s="80"/>
      <c r="AJ2438" s="80"/>
      <c r="AK2438" s="80"/>
      <c r="AL2438" s="14"/>
      <c r="AM2438" s="16" t="str">
        <f t="shared" si="10"/>
        <v>{s:'637471', v:392 , c:'基準該当放デイⅠ２・定超・開減２・'},</v>
      </c>
      <c r="AN2438" s="16"/>
    </row>
    <row r="2439" ht="16.5" customHeight="1">
      <c r="A2439" s="29">
        <v>63.0</v>
      </c>
      <c r="B2439" s="30">
        <v>7472.0</v>
      </c>
      <c r="C2439" s="31">
        <v>2437.0</v>
      </c>
      <c r="D2439" s="32" t="s">
        <v>2633</v>
      </c>
      <c r="E2439" s="69"/>
      <c r="F2439" s="112"/>
      <c r="G2439" s="76"/>
      <c r="H2439" s="63"/>
      <c r="I2439" s="63"/>
      <c r="J2439" s="63"/>
      <c r="K2439" s="140"/>
      <c r="L2439" s="8"/>
      <c r="M2439" s="53"/>
      <c r="N2439" s="14"/>
      <c r="O2439" s="127"/>
      <c r="P2439" s="14"/>
      <c r="Q2439" s="144"/>
      <c r="R2439" s="334"/>
      <c r="S2439" s="334"/>
      <c r="T2439" s="8"/>
      <c r="U2439" s="8"/>
      <c r="V2439" s="54"/>
      <c r="W2439" s="306"/>
      <c r="X2439" s="56"/>
      <c r="Y2439" s="72"/>
      <c r="Z2439" s="73" t="s">
        <v>20</v>
      </c>
      <c r="AA2439" s="74" t="s">
        <v>21</v>
      </c>
      <c r="AB2439" s="75">
        <v>0.85</v>
      </c>
      <c r="AC2439" s="297"/>
      <c r="AD2439" s="88"/>
      <c r="AE2439" s="88"/>
      <c r="AF2439" s="89"/>
      <c r="AG2439" s="45">
        <v>333.0</v>
      </c>
      <c r="AH2439" s="79"/>
      <c r="AI2439" s="80"/>
      <c r="AJ2439" s="80"/>
      <c r="AK2439" s="80"/>
      <c r="AL2439" s="14"/>
      <c r="AM2439" s="16" t="str">
        <f t="shared" si="10"/>
        <v>{s:'637472', v:333 , c:'基準該当放デイⅠ２・定超・開減２・評減・'},</v>
      </c>
      <c r="AN2439" s="16"/>
    </row>
    <row r="2440" ht="16.5" customHeight="1">
      <c r="A2440" s="29">
        <v>63.0</v>
      </c>
      <c r="B2440" s="30">
        <v>7473.0</v>
      </c>
      <c r="C2440" s="31">
        <v>2438.0</v>
      </c>
      <c r="D2440" s="32" t="s">
        <v>2634</v>
      </c>
      <c r="E2440" s="69"/>
      <c r="F2440" s="112"/>
      <c r="G2440" s="307"/>
      <c r="H2440" s="8"/>
      <c r="I2440" s="8"/>
      <c r="J2440" s="8"/>
      <c r="K2440" s="65"/>
      <c r="L2440" s="65"/>
      <c r="M2440" s="65"/>
      <c r="N2440" s="8"/>
      <c r="O2440" s="52"/>
      <c r="P2440" s="8"/>
      <c r="Q2440" s="54"/>
      <c r="R2440" s="33" t="s">
        <v>23</v>
      </c>
      <c r="S2440" s="130" t="s">
        <v>24</v>
      </c>
      <c r="T2440" s="7"/>
      <c r="U2440" s="7"/>
      <c r="V2440" s="39"/>
      <c r="W2440" s="299"/>
      <c r="X2440" s="41"/>
      <c r="Y2440" s="42"/>
      <c r="Z2440" s="77"/>
      <c r="AA2440" s="77"/>
      <c r="AB2440" s="77"/>
      <c r="AC2440" s="337"/>
      <c r="AD2440" s="171"/>
      <c r="AE2440" s="171"/>
      <c r="AF2440" s="172"/>
      <c r="AG2440" s="45">
        <v>323.0</v>
      </c>
      <c r="AH2440" s="79"/>
      <c r="AI2440" s="80"/>
      <c r="AJ2440" s="80"/>
      <c r="AK2440" s="80"/>
      <c r="AL2440" s="14"/>
      <c r="AM2440" s="16" t="str">
        <f t="shared" si="10"/>
        <v>{s:'637473', v:323 , c:'基準該当放デイⅠ２・定超・未計画・'},</v>
      </c>
      <c r="AN2440" s="16"/>
    </row>
    <row r="2441" ht="16.5" customHeight="1">
      <c r="A2441" s="29">
        <v>63.0</v>
      </c>
      <c r="B2441" s="30">
        <v>7474.0</v>
      </c>
      <c r="C2441" s="31">
        <v>2439.0</v>
      </c>
      <c r="D2441" s="32" t="s">
        <v>2635</v>
      </c>
      <c r="E2441" s="69"/>
      <c r="F2441" s="112"/>
      <c r="G2441" s="307"/>
      <c r="H2441" s="113"/>
      <c r="I2441" s="8"/>
      <c r="J2441" s="8"/>
      <c r="K2441" s="65"/>
      <c r="L2441" s="65"/>
      <c r="M2441" s="65"/>
      <c r="N2441" s="8"/>
      <c r="O2441" s="52"/>
      <c r="P2441" s="8"/>
      <c r="Q2441" s="54"/>
      <c r="R2441" s="131"/>
      <c r="S2441" s="87"/>
      <c r="T2441" s="83" t="s">
        <v>21</v>
      </c>
      <c r="U2441" s="90">
        <v>0.7</v>
      </c>
      <c r="V2441" s="54"/>
      <c r="W2441" s="303"/>
      <c r="X2441" s="56"/>
      <c r="Y2441" s="58"/>
      <c r="Z2441" s="73" t="s">
        <v>20</v>
      </c>
      <c r="AA2441" s="74" t="s">
        <v>21</v>
      </c>
      <c r="AB2441" s="75">
        <v>0.85</v>
      </c>
      <c r="AC2441" s="337"/>
      <c r="AD2441" s="171"/>
      <c r="AE2441" s="171"/>
      <c r="AF2441" s="172"/>
      <c r="AG2441" s="45">
        <v>275.0</v>
      </c>
      <c r="AH2441" s="79"/>
      <c r="AI2441" s="80"/>
      <c r="AJ2441" s="80"/>
      <c r="AK2441" s="80"/>
      <c r="AL2441" s="14"/>
      <c r="AM2441" s="16" t="str">
        <f t="shared" si="10"/>
        <v>{s:'637474', v:275 , c:'基準該当放デイⅠ２・定超・未計画・評減・'},</v>
      </c>
      <c r="AN2441" s="16"/>
    </row>
    <row r="2442" ht="16.5" customHeight="1">
      <c r="A2442" s="29">
        <v>63.0</v>
      </c>
      <c r="B2442" s="30">
        <v>7475.0</v>
      </c>
      <c r="C2442" s="31">
        <v>2440.0</v>
      </c>
      <c r="D2442" s="32" t="s">
        <v>2636</v>
      </c>
      <c r="E2442" s="94"/>
      <c r="F2442" s="105"/>
      <c r="G2442" s="103"/>
      <c r="H2442" s="8"/>
      <c r="I2442" s="8"/>
      <c r="J2442" s="8"/>
      <c r="K2442" s="65"/>
      <c r="L2442" s="65"/>
      <c r="M2442" s="65"/>
      <c r="N2442" s="83"/>
      <c r="O2442" s="125"/>
      <c r="P2442" s="83"/>
      <c r="Q2442" s="132"/>
      <c r="R2442" s="131"/>
      <c r="S2442" s="87"/>
      <c r="T2442" s="83"/>
      <c r="U2442" s="90"/>
      <c r="V2442" s="91"/>
      <c r="W2442" s="305" t="s">
        <v>326</v>
      </c>
      <c r="X2442" s="83" t="s">
        <v>21</v>
      </c>
      <c r="Y2442" s="91" t="str">
        <f>$Y$293</f>
        <v/>
      </c>
      <c r="Z2442" s="43"/>
      <c r="AA2442" s="43"/>
      <c r="AB2442" s="43"/>
      <c r="AC2442" s="297"/>
      <c r="AD2442" s="88"/>
      <c r="AE2442" s="88"/>
      <c r="AF2442" s="89"/>
      <c r="AG2442" s="45">
        <v>226.0</v>
      </c>
      <c r="AH2442" s="79"/>
      <c r="AI2442" s="80"/>
      <c r="AJ2442" s="80"/>
      <c r="AK2442" s="80"/>
      <c r="AL2442" s="14"/>
      <c r="AM2442" s="16" t="str">
        <f t="shared" si="10"/>
        <v>{s:'637475', v:226 , c:'基準該当放デイⅠ２・定超・未計画・開減１・'},</v>
      </c>
      <c r="AN2442" s="16"/>
    </row>
    <row r="2443" ht="16.5" customHeight="1">
      <c r="A2443" s="29">
        <v>63.0</v>
      </c>
      <c r="B2443" s="30">
        <v>7476.0</v>
      </c>
      <c r="C2443" s="31">
        <v>2441.0</v>
      </c>
      <c r="D2443" s="32" t="s">
        <v>2637</v>
      </c>
      <c r="E2443" s="94"/>
      <c r="F2443" s="105"/>
      <c r="G2443" s="103"/>
      <c r="H2443" s="8"/>
      <c r="I2443" s="8"/>
      <c r="J2443" s="8"/>
      <c r="K2443" s="65"/>
      <c r="L2443" s="65"/>
      <c r="M2443" s="65"/>
      <c r="N2443" s="83"/>
      <c r="O2443" s="125"/>
      <c r="P2443" s="83"/>
      <c r="Q2443" s="132"/>
      <c r="R2443" s="131"/>
      <c r="S2443" s="87"/>
      <c r="T2443" s="83"/>
      <c r="U2443" s="90"/>
      <c r="V2443" s="91"/>
      <c r="W2443" s="306"/>
      <c r="X2443" s="56"/>
      <c r="Y2443" s="72"/>
      <c r="Z2443" s="59" t="s">
        <v>20</v>
      </c>
      <c r="AA2443" s="41" t="s">
        <v>21</v>
      </c>
      <c r="AB2443" s="60">
        <v>0.85</v>
      </c>
      <c r="AC2443" s="297"/>
      <c r="AD2443" s="88"/>
      <c r="AE2443" s="88"/>
      <c r="AF2443" s="89"/>
      <c r="AG2443" s="45">
        <v>192.0</v>
      </c>
      <c r="AH2443" s="79"/>
      <c r="AI2443" s="80"/>
      <c r="AJ2443" s="80"/>
      <c r="AK2443" s="80"/>
      <c r="AL2443" s="14"/>
      <c r="AM2443" s="16" t="str">
        <f t="shared" si="10"/>
        <v>{s:'637476', v:192 , c:'基準該当放デイⅠ２・定超・未計画・開減１・評減・'},</v>
      </c>
      <c r="AN2443" s="16"/>
    </row>
    <row r="2444" ht="16.5" customHeight="1">
      <c r="A2444" s="29">
        <v>63.0</v>
      </c>
      <c r="B2444" s="30">
        <v>7477.0</v>
      </c>
      <c r="C2444" s="31">
        <v>2442.0</v>
      </c>
      <c r="D2444" s="32" t="s">
        <v>2638</v>
      </c>
      <c r="E2444" s="94"/>
      <c r="F2444" s="105"/>
      <c r="G2444" s="103"/>
      <c r="H2444" s="8"/>
      <c r="I2444" s="8"/>
      <c r="J2444" s="8"/>
      <c r="K2444" s="65"/>
      <c r="L2444" s="65"/>
      <c r="M2444" s="65"/>
      <c r="N2444" s="83"/>
      <c r="O2444" s="125"/>
      <c r="P2444" s="83"/>
      <c r="Q2444" s="132"/>
      <c r="R2444" s="310"/>
      <c r="S2444" s="87"/>
      <c r="T2444" s="83"/>
      <c r="U2444" s="90"/>
      <c r="V2444" s="91"/>
      <c r="W2444" s="305" t="s">
        <v>329</v>
      </c>
      <c r="X2444" s="83" t="s">
        <v>21</v>
      </c>
      <c r="Y2444" s="91" t="str">
        <f>$Y$295</f>
        <v/>
      </c>
      <c r="Z2444" s="88"/>
      <c r="AA2444" s="88"/>
      <c r="AB2444" s="88"/>
      <c r="AC2444" s="297"/>
      <c r="AD2444" s="88"/>
      <c r="AE2444" s="88"/>
      <c r="AF2444" s="89"/>
      <c r="AG2444" s="45">
        <v>275.0</v>
      </c>
      <c r="AH2444" s="79"/>
      <c r="AI2444" s="80"/>
      <c r="AJ2444" s="80"/>
      <c r="AK2444" s="80"/>
      <c r="AL2444" s="14"/>
      <c r="AM2444" s="16" t="str">
        <f t="shared" si="10"/>
        <v>{s:'637477', v:275 , c:'基準該当放デイⅠ２・定超・未計画・開減２・'},</v>
      </c>
      <c r="AN2444" s="16"/>
    </row>
    <row r="2445" ht="16.5" customHeight="1">
      <c r="A2445" s="29">
        <v>63.0</v>
      </c>
      <c r="B2445" s="30">
        <v>7478.0</v>
      </c>
      <c r="C2445" s="31">
        <v>2443.0</v>
      </c>
      <c r="D2445" s="32" t="s">
        <v>2639</v>
      </c>
      <c r="E2445" s="94"/>
      <c r="F2445" s="105"/>
      <c r="G2445" s="103"/>
      <c r="H2445" s="8"/>
      <c r="I2445" s="8"/>
      <c r="J2445" s="8"/>
      <c r="K2445" s="65"/>
      <c r="L2445" s="65"/>
      <c r="M2445" s="65"/>
      <c r="N2445" s="83"/>
      <c r="O2445" s="125"/>
      <c r="P2445" s="83"/>
      <c r="Q2445" s="132"/>
      <c r="R2445" s="310"/>
      <c r="S2445" s="93"/>
      <c r="T2445" s="83"/>
      <c r="U2445" s="90"/>
      <c r="V2445" s="91"/>
      <c r="W2445" s="306"/>
      <c r="X2445" s="56"/>
      <c r="Y2445" s="72"/>
      <c r="Z2445" s="73" t="s">
        <v>20</v>
      </c>
      <c r="AA2445" s="74" t="s">
        <v>21</v>
      </c>
      <c r="AB2445" s="75">
        <v>0.85</v>
      </c>
      <c r="AC2445" s="297"/>
      <c r="AD2445" s="88"/>
      <c r="AE2445" s="88"/>
      <c r="AF2445" s="89"/>
      <c r="AG2445" s="45">
        <v>234.0</v>
      </c>
      <c r="AH2445" s="79"/>
      <c r="AI2445" s="80"/>
      <c r="AJ2445" s="80"/>
      <c r="AK2445" s="80"/>
      <c r="AL2445" s="14"/>
      <c r="AM2445" s="16" t="str">
        <f t="shared" si="10"/>
        <v>{s:'637478', v:234 , c:'基準該当放デイⅠ２・定超・未計画・開減２・評減・'},</v>
      </c>
      <c r="AN2445" s="16"/>
    </row>
    <row r="2446" ht="16.5" customHeight="1">
      <c r="A2446" s="29">
        <v>63.0</v>
      </c>
      <c r="B2446" s="30">
        <v>7479.0</v>
      </c>
      <c r="C2446" s="31">
        <v>2444.0</v>
      </c>
      <c r="D2446" s="32" t="s">
        <v>2640</v>
      </c>
      <c r="E2446" s="94"/>
      <c r="F2446" s="105"/>
      <c r="G2446" s="103"/>
      <c r="H2446" s="8"/>
      <c r="I2446" s="8"/>
      <c r="J2446" s="8"/>
      <c r="K2446" s="65"/>
      <c r="L2446" s="65"/>
      <c r="M2446" s="65"/>
      <c r="N2446" s="83"/>
      <c r="O2446" s="125"/>
      <c r="P2446" s="83"/>
      <c r="Q2446" s="132"/>
      <c r="R2446" s="310"/>
      <c r="S2446" s="130" t="s">
        <v>27</v>
      </c>
      <c r="T2446" s="41"/>
      <c r="U2446" s="135"/>
      <c r="V2446" s="68"/>
      <c r="W2446" s="299"/>
      <c r="X2446" s="41"/>
      <c r="Y2446" s="42"/>
      <c r="Z2446" s="77"/>
      <c r="AA2446" s="77"/>
      <c r="AB2446" s="77"/>
      <c r="AC2446" s="337"/>
      <c r="AD2446" s="171"/>
      <c r="AE2446" s="171"/>
      <c r="AF2446" s="172"/>
      <c r="AG2446" s="45">
        <v>231.0</v>
      </c>
      <c r="AH2446" s="79"/>
      <c r="AI2446" s="80"/>
      <c r="AJ2446" s="80"/>
      <c r="AK2446" s="80"/>
      <c r="AL2446" s="14"/>
      <c r="AM2446" s="16" t="str">
        <f t="shared" si="10"/>
        <v>{s:'637479', v:231 , c:'基準該当放デイⅠ２・定超・未計画２・'},</v>
      </c>
      <c r="AN2446" s="16"/>
    </row>
    <row r="2447" ht="16.5" customHeight="1">
      <c r="A2447" s="29">
        <v>63.0</v>
      </c>
      <c r="B2447" s="30">
        <v>7480.0</v>
      </c>
      <c r="C2447" s="31">
        <v>2445.0</v>
      </c>
      <c r="D2447" s="32" t="s">
        <v>2641</v>
      </c>
      <c r="E2447" s="94"/>
      <c r="F2447" s="105"/>
      <c r="G2447" s="103"/>
      <c r="H2447" s="8"/>
      <c r="I2447" s="8"/>
      <c r="J2447" s="8"/>
      <c r="K2447" s="65"/>
      <c r="L2447" s="65"/>
      <c r="M2447" s="65"/>
      <c r="N2447" s="83"/>
      <c r="O2447" s="125"/>
      <c r="P2447" s="83"/>
      <c r="Q2447" s="132"/>
      <c r="R2447" s="310"/>
      <c r="S2447" s="87"/>
      <c r="T2447" s="83" t="s">
        <v>21</v>
      </c>
      <c r="U2447" s="90">
        <v>0.5</v>
      </c>
      <c r="V2447" s="91"/>
      <c r="W2447" s="303"/>
      <c r="X2447" s="56"/>
      <c r="Y2447" s="58"/>
      <c r="Z2447" s="73" t="s">
        <v>20</v>
      </c>
      <c r="AA2447" s="74" t="s">
        <v>21</v>
      </c>
      <c r="AB2447" s="75">
        <v>0.85</v>
      </c>
      <c r="AC2447" s="337"/>
      <c r="AD2447" s="171"/>
      <c r="AE2447" s="171"/>
      <c r="AF2447" s="172"/>
      <c r="AG2447" s="45">
        <v>196.0</v>
      </c>
      <c r="AH2447" s="79"/>
      <c r="AI2447" s="80"/>
      <c r="AJ2447" s="80"/>
      <c r="AK2447" s="80"/>
      <c r="AL2447" s="14"/>
      <c r="AM2447" s="16" t="str">
        <f t="shared" si="10"/>
        <v>{s:'637480', v:196 , c:'基準該当放デイⅠ２・定超・未計画２・評減・'},</v>
      </c>
      <c r="AN2447" s="16"/>
    </row>
    <row r="2448" ht="16.5" customHeight="1">
      <c r="A2448" s="29">
        <v>63.0</v>
      </c>
      <c r="B2448" s="30">
        <v>7481.0</v>
      </c>
      <c r="C2448" s="31">
        <v>2446.0</v>
      </c>
      <c r="D2448" s="32" t="s">
        <v>2642</v>
      </c>
      <c r="E2448" s="94"/>
      <c r="F2448" s="105"/>
      <c r="G2448" s="103"/>
      <c r="H2448" s="8"/>
      <c r="I2448" s="8"/>
      <c r="J2448" s="8"/>
      <c r="K2448" s="65"/>
      <c r="L2448" s="65"/>
      <c r="M2448" s="65"/>
      <c r="N2448" s="83"/>
      <c r="O2448" s="125"/>
      <c r="P2448" s="83"/>
      <c r="Q2448" s="132"/>
      <c r="R2448" s="310"/>
      <c r="S2448" s="87"/>
      <c r="T2448" s="14"/>
      <c r="U2448" s="14"/>
      <c r="V2448" s="91"/>
      <c r="W2448" s="305" t="s">
        <v>326</v>
      </c>
      <c r="X2448" s="83" t="s">
        <v>21</v>
      </c>
      <c r="Y2448" s="91" t="str">
        <f>$Y$293</f>
        <v/>
      </c>
      <c r="Z2448" s="43"/>
      <c r="AA2448" s="43"/>
      <c r="AB2448" s="43"/>
      <c r="AC2448" s="297"/>
      <c r="AD2448" s="88"/>
      <c r="AE2448" s="88"/>
      <c r="AF2448" s="89"/>
      <c r="AG2448" s="45">
        <v>162.0</v>
      </c>
      <c r="AH2448" s="79"/>
      <c r="AI2448" s="80"/>
      <c r="AJ2448" s="80"/>
      <c r="AK2448" s="80"/>
      <c r="AL2448" s="14"/>
      <c r="AM2448" s="16" t="str">
        <f t="shared" si="10"/>
        <v>{s:'637481', v:162 , c:'基準該当放デイⅠ２・定超・未計画２・開減１・'},</v>
      </c>
      <c r="AN2448" s="16"/>
    </row>
    <row r="2449" ht="16.5" customHeight="1">
      <c r="A2449" s="29">
        <v>63.0</v>
      </c>
      <c r="B2449" s="30">
        <v>7482.0</v>
      </c>
      <c r="C2449" s="31">
        <v>2447.0</v>
      </c>
      <c r="D2449" s="32" t="s">
        <v>2643</v>
      </c>
      <c r="E2449" s="94"/>
      <c r="F2449" s="105"/>
      <c r="G2449" s="103"/>
      <c r="H2449" s="8"/>
      <c r="I2449" s="8"/>
      <c r="J2449" s="8"/>
      <c r="K2449" s="65"/>
      <c r="L2449" s="65"/>
      <c r="M2449" s="65"/>
      <c r="N2449" s="83"/>
      <c r="O2449" s="125"/>
      <c r="P2449" s="83"/>
      <c r="Q2449" s="132"/>
      <c r="R2449" s="310"/>
      <c r="S2449" s="87"/>
      <c r="T2449" s="83"/>
      <c r="U2449" s="90"/>
      <c r="V2449" s="91"/>
      <c r="W2449" s="306"/>
      <c r="X2449" s="56"/>
      <c r="Y2449" s="72"/>
      <c r="Z2449" s="59" t="s">
        <v>20</v>
      </c>
      <c r="AA2449" s="41" t="s">
        <v>21</v>
      </c>
      <c r="AB2449" s="60">
        <v>0.85</v>
      </c>
      <c r="AC2449" s="297"/>
      <c r="AD2449" s="88"/>
      <c r="AE2449" s="88"/>
      <c r="AF2449" s="89"/>
      <c r="AG2449" s="45">
        <v>138.0</v>
      </c>
      <c r="AH2449" s="79"/>
      <c r="AI2449" s="80"/>
      <c r="AJ2449" s="80"/>
      <c r="AK2449" s="80"/>
      <c r="AL2449" s="14"/>
      <c r="AM2449" s="16" t="str">
        <f t="shared" si="10"/>
        <v>{s:'637482', v:138 , c:'基準該当放デイⅠ２・定超・未計画２・開減１・評減・'},</v>
      </c>
      <c r="AN2449" s="16"/>
    </row>
    <row r="2450" ht="16.5" customHeight="1">
      <c r="A2450" s="29">
        <v>63.0</v>
      </c>
      <c r="B2450" s="30">
        <v>7483.0</v>
      </c>
      <c r="C2450" s="31">
        <v>2448.0</v>
      </c>
      <c r="D2450" s="32" t="s">
        <v>2644</v>
      </c>
      <c r="E2450" s="105"/>
      <c r="F2450" s="105"/>
      <c r="G2450" s="103"/>
      <c r="H2450" s="8"/>
      <c r="I2450" s="8"/>
      <c r="J2450" s="8"/>
      <c r="K2450" s="65"/>
      <c r="L2450" s="65"/>
      <c r="M2450" s="65"/>
      <c r="N2450" s="83"/>
      <c r="O2450" s="125"/>
      <c r="P2450" s="83"/>
      <c r="Q2450" s="132"/>
      <c r="R2450" s="310"/>
      <c r="S2450" s="87"/>
      <c r="T2450" s="83"/>
      <c r="U2450" s="90"/>
      <c r="V2450" s="91"/>
      <c r="W2450" s="305" t="s">
        <v>329</v>
      </c>
      <c r="X2450" s="83" t="s">
        <v>21</v>
      </c>
      <c r="Y2450" s="91" t="str">
        <f>$Y$295</f>
        <v/>
      </c>
      <c r="Z2450" s="88"/>
      <c r="AA2450" s="88"/>
      <c r="AB2450" s="88"/>
      <c r="AC2450" s="297"/>
      <c r="AD2450" s="88"/>
      <c r="AE2450" s="88"/>
      <c r="AF2450" s="89"/>
      <c r="AG2450" s="45">
        <v>196.0</v>
      </c>
      <c r="AH2450" s="79"/>
      <c r="AI2450" s="80"/>
      <c r="AJ2450" s="80"/>
      <c r="AK2450" s="80"/>
      <c r="AL2450" s="14"/>
      <c r="AM2450" s="16" t="str">
        <f t="shared" si="10"/>
        <v>{s:'637483', v:196 , c:'基準該当放デイⅠ２・定超・未計画２・開減２・'},</v>
      </c>
      <c r="AN2450" s="16"/>
    </row>
    <row r="2451" ht="16.5" customHeight="1">
      <c r="A2451" s="29">
        <v>63.0</v>
      </c>
      <c r="B2451" s="30">
        <v>7484.0</v>
      </c>
      <c r="C2451" s="31">
        <v>2449.0</v>
      </c>
      <c r="D2451" s="32" t="s">
        <v>2645</v>
      </c>
      <c r="E2451" s="105"/>
      <c r="F2451" s="106"/>
      <c r="G2451" s="136"/>
      <c r="H2451" s="22"/>
      <c r="I2451" s="22"/>
      <c r="J2451" s="22"/>
      <c r="K2451" s="115"/>
      <c r="L2451" s="115"/>
      <c r="M2451" s="115"/>
      <c r="N2451" s="56"/>
      <c r="O2451" s="125"/>
      <c r="P2451" s="83"/>
      <c r="Q2451" s="132"/>
      <c r="R2451" s="312"/>
      <c r="S2451" s="93"/>
      <c r="T2451" s="56"/>
      <c r="U2451" s="77"/>
      <c r="V2451" s="72"/>
      <c r="W2451" s="306"/>
      <c r="X2451" s="56"/>
      <c r="Y2451" s="72"/>
      <c r="Z2451" s="73" t="s">
        <v>20</v>
      </c>
      <c r="AA2451" s="74" t="s">
        <v>21</v>
      </c>
      <c r="AB2451" s="75">
        <v>0.85</v>
      </c>
      <c r="AC2451" s="297"/>
      <c r="AD2451" s="88"/>
      <c r="AE2451" s="88"/>
      <c r="AF2451" s="89"/>
      <c r="AG2451" s="45">
        <v>167.0</v>
      </c>
      <c r="AH2451" s="79"/>
      <c r="AI2451" s="80"/>
      <c r="AJ2451" s="80"/>
      <c r="AK2451" s="80"/>
      <c r="AL2451" s="14"/>
      <c r="AM2451" s="16" t="str">
        <f t="shared" si="10"/>
        <v>{s:'637484', v:167 , c:'基準該当放デイⅠ２・定超・未計画２・開減２・評減・'},</v>
      </c>
      <c r="AN2451" s="16"/>
    </row>
    <row r="2452" ht="16.5" customHeight="1">
      <c r="A2452" s="29">
        <v>63.0</v>
      </c>
      <c r="B2452" s="30">
        <v>7491.0</v>
      </c>
      <c r="C2452" s="31">
        <v>2450.0</v>
      </c>
      <c r="D2452" s="32" t="s">
        <v>2646</v>
      </c>
      <c r="E2452" s="112"/>
      <c r="F2452" s="33" t="s">
        <v>1149</v>
      </c>
      <c r="G2452" s="341" t="s">
        <v>1105</v>
      </c>
      <c r="H2452" s="197" t="str">
        <f>'30放課後等デイ(基本１)'!J2462</f>
        <v/>
      </c>
      <c r="I2452" s="7" t="s">
        <v>9</v>
      </c>
      <c r="J2452" s="35"/>
      <c r="K2452" s="152"/>
      <c r="L2452" s="7"/>
      <c r="M2452" s="38"/>
      <c r="N2452" s="7"/>
      <c r="O2452" s="52"/>
      <c r="P2452" s="8"/>
      <c r="Q2452" s="54"/>
      <c r="R2452" s="332"/>
      <c r="S2452" s="332"/>
      <c r="T2452" s="7"/>
      <c r="U2452" s="7"/>
      <c r="V2452" s="7"/>
      <c r="W2452" s="327"/>
      <c r="X2452" s="41"/>
      <c r="Y2452" s="170"/>
      <c r="Z2452" s="77"/>
      <c r="AA2452" s="77"/>
      <c r="AB2452" s="77"/>
      <c r="AC2452" s="337"/>
      <c r="AD2452" s="171"/>
      <c r="AE2452" s="171"/>
      <c r="AF2452" s="172"/>
      <c r="AG2452" s="45">
        <v>300.0</v>
      </c>
      <c r="AH2452" s="79"/>
      <c r="AI2452" s="80"/>
      <c r="AJ2452" s="80"/>
      <c r="AK2452" s="80"/>
      <c r="AL2452" s="14"/>
      <c r="AM2452" s="16" t="str">
        <f t="shared" si="10"/>
        <v>{s:'637491', v:300 , c:'基準該当放デイⅡ１・定超・'},</v>
      </c>
      <c r="AN2452" s="16"/>
    </row>
    <row r="2453" ht="16.5" customHeight="1">
      <c r="A2453" s="29">
        <v>63.0</v>
      </c>
      <c r="B2453" s="30">
        <v>7492.0</v>
      </c>
      <c r="C2453" s="31">
        <v>2451.0</v>
      </c>
      <c r="D2453" s="32" t="s">
        <v>2647</v>
      </c>
      <c r="E2453" s="112"/>
      <c r="F2453" s="70"/>
      <c r="G2453" s="342"/>
      <c r="H2453" s="154"/>
      <c r="I2453" s="22"/>
      <c r="J2453" s="57"/>
      <c r="K2453" s="291"/>
      <c r="L2453" s="22"/>
      <c r="M2453" s="180"/>
      <c r="N2453" s="22"/>
      <c r="O2453" s="52"/>
      <c r="P2453" s="8"/>
      <c r="Q2453" s="54"/>
      <c r="R2453" s="338"/>
      <c r="S2453" s="338"/>
      <c r="T2453" s="22"/>
      <c r="U2453" s="22"/>
      <c r="V2453" s="22"/>
      <c r="W2453" s="330"/>
      <c r="X2453" s="56"/>
      <c r="Y2453" s="191"/>
      <c r="Z2453" s="73" t="s">
        <v>20</v>
      </c>
      <c r="AA2453" s="74" t="s">
        <v>21</v>
      </c>
      <c r="AB2453" s="75">
        <v>0.85</v>
      </c>
      <c r="AC2453" s="337"/>
      <c r="AD2453" s="171"/>
      <c r="AE2453" s="171"/>
      <c r="AF2453" s="172"/>
      <c r="AG2453" s="45">
        <v>255.0</v>
      </c>
      <c r="AH2453" s="79"/>
      <c r="AI2453" s="80"/>
      <c r="AJ2453" s="80"/>
      <c r="AK2453" s="80"/>
      <c r="AL2453" s="14"/>
      <c r="AM2453" s="16" t="str">
        <f t="shared" si="10"/>
        <v>{s:'637492', v:255 , c:'基準該当放デイⅡ１・定超・評減・'},</v>
      </c>
      <c r="AN2453" s="16"/>
    </row>
    <row r="2454" ht="16.5" customHeight="1">
      <c r="A2454" s="29">
        <v>63.0</v>
      </c>
      <c r="B2454" s="30">
        <v>7493.0</v>
      </c>
      <c r="C2454" s="31">
        <v>2452.0</v>
      </c>
      <c r="D2454" s="32" t="s">
        <v>2648</v>
      </c>
      <c r="E2454" s="112"/>
      <c r="F2454" s="70"/>
      <c r="G2454" s="183" t="s">
        <v>1110</v>
      </c>
      <c r="H2454" s="63"/>
      <c r="I2454" s="63"/>
      <c r="J2454" s="63"/>
      <c r="K2454" s="140"/>
      <c r="L2454" s="8"/>
      <c r="M2454" s="53"/>
      <c r="N2454" s="8"/>
      <c r="O2454" s="52"/>
      <c r="P2454" s="8"/>
      <c r="Q2454" s="54"/>
      <c r="R2454" s="333"/>
      <c r="S2454" s="333"/>
      <c r="T2454" s="8"/>
      <c r="U2454" s="8"/>
      <c r="V2454" s="8"/>
      <c r="W2454" s="343"/>
      <c r="X2454" s="83"/>
      <c r="Y2454" s="100"/>
      <c r="Z2454" s="43"/>
      <c r="AA2454" s="43"/>
      <c r="AB2454" s="43"/>
      <c r="AC2454" s="337"/>
      <c r="AD2454" s="171"/>
      <c r="AE2454" s="171"/>
      <c r="AF2454" s="172"/>
      <c r="AG2454" s="45">
        <v>388.0</v>
      </c>
      <c r="AH2454" s="79"/>
      <c r="AI2454" s="80"/>
      <c r="AJ2454" s="80"/>
      <c r="AK2454" s="80"/>
      <c r="AL2454" s="14"/>
      <c r="AM2454" s="16" t="str">
        <f t="shared" si="10"/>
        <v>{s:'637493', v:388 , c:'基準該当放デイⅡ２・定超・'},</v>
      </c>
      <c r="AN2454" s="16"/>
    </row>
    <row r="2455" ht="16.5" customHeight="1">
      <c r="A2455" s="29">
        <v>63.0</v>
      </c>
      <c r="B2455" s="30">
        <v>7494.0</v>
      </c>
      <c r="C2455" s="31">
        <v>2453.0</v>
      </c>
      <c r="D2455" s="32" t="s">
        <v>2649</v>
      </c>
      <c r="E2455" s="69"/>
      <c r="F2455" s="70"/>
      <c r="G2455" s="87"/>
      <c r="H2455" s="50" t="str">
        <f>'30放課後等デイ(基本１)'!J2465</f>
        <v/>
      </c>
      <c r="I2455" s="8" t="s">
        <v>9</v>
      </c>
      <c r="J2455" s="63"/>
      <c r="K2455" s="140"/>
      <c r="L2455" s="8"/>
      <c r="M2455" s="53"/>
      <c r="N2455" s="8"/>
      <c r="O2455" s="52"/>
      <c r="P2455" s="8"/>
      <c r="Q2455" s="54"/>
      <c r="R2455" s="333"/>
      <c r="S2455" s="333"/>
      <c r="T2455" s="8"/>
      <c r="U2455" s="8"/>
      <c r="V2455" s="8"/>
      <c r="W2455" s="303"/>
      <c r="X2455" s="56"/>
      <c r="Y2455" s="58"/>
      <c r="Z2455" s="59" t="s">
        <v>20</v>
      </c>
      <c r="AA2455" s="41" t="s">
        <v>21</v>
      </c>
      <c r="AB2455" s="60">
        <v>0.85</v>
      </c>
      <c r="AC2455" s="337"/>
      <c r="AD2455" s="171"/>
      <c r="AE2455" s="171"/>
      <c r="AF2455" s="172"/>
      <c r="AG2455" s="45">
        <v>330.0</v>
      </c>
      <c r="AH2455" s="79"/>
      <c r="AI2455" s="80"/>
      <c r="AJ2455" s="80"/>
      <c r="AK2455" s="80"/>
      <c r="AL2455" s="14"/>
      <c r="AM2455" s="16" t="str">
        <f t="shared" si="10"/>
        <v>{s:'637494', v:330 , c:'基準該当放デイⅡ２・定超・評減・'},</v>
      </c>
      <c r="AN2455" s="16"/>
    </row>
    <row r="2456" ht="16.5" customHeight="1">
      <c r="A2456" s="29">
        <v>63.0</v>
      </c>
      <c r="B2456" s="30">
        <v>7495.0</v>
      </c>
      <c r="C2456" s="31">
        <v>2454.0</v>
      </c>
      <c r="D2456" s="32" t="s">
        <v>2650</v>
      </c>
      <c r="E2456" s="69"/>
      <c r="F2456" s="70"/>
      <c r="G2456" s="87"/>
      <c r="H2456" s="8"/>
      <c r="I2456" s="8"/>
      <c r="J2456" s="63"/>
      <c r="K2456" s="140"/>
      <c r="L2456" s="8"/>
      <c r="M2456" s="53"/>
      <c r="N2456" s="14"/>
      <c r="O2456" s="127"/>
      <c r="P2456" s="14"/>
      <c r="Q2456" s="144"/>
      <c r="R2456" s="334"/>
      <c r="S2456" s="334"/>
      <c r="T2456" s="8"/>
      <c r="U2456" s="8"/>
      <c r="V2456" s="8"/>
      <c r="W2456" s="305" t="s">
        <v>326</v>
      </c>
      <c r="X2456" s="83" t="s">
        <v>21</v>
      </c>
      <c r="Y2456" s="91" t="str">
        <f>$Y$293</f>
        <v/>
      </c>
      <c r="Z2456" s="88"/>
      <c r="AA2456" s="88"/>
      <c r="AB2456" s="88"/>
      <c r="AC2456" s="297"/>
      <c r="AD2456" s="88"/>
      <c r="AE2456" s="88"/>
      <c r="AF2456" s="89"/>
      <c r="AG2456" s="45">
        <v>272.0</v>
      </c>
      <c r="AH2456" s="79"/>
      <c r="AI2456" s="80"/>
      <c r="AJ2456" s="80"/>
      <c r="AK2456" s="80"/>
      <c r="AL2456" s="14"/>
      <c r="AM2456" s="16" t="str">
        <f t="shared" si="10"/>
        <v>{s:'637495', v:272 , c:'基準該当放デイⅡ２・定超・開減１・'},</v>
      </c>
      <c r="AN2456" s="16"/>
    </row>
    <row r="2457" ht="16.5" customHeight="1">
      <c r="A2457" s="29">
        <v>63.0</v>
      </c>
      <c r="B2457" s="30">
        <v>7496.0</v>
      </c>
      <c r="C2457" s="31">
        <v>2455.0</v>
      </c>
      <c r="D2457" s="32" t="s">
        <v>2651</v>
      </c>
      <c r="E2457" s="69"/>
      <c r="F2457" s="70"/>
      <c r="G2457" s="87"/>
      <c r="H2457" s="113"/>
      <c r="I2457" s="8"/>
      <c r="J2457" s="63"/>
      <c r="K2457" s="140"/>
      <c r="L2457" s="8"/>
      <c r="M2457" s="53"/>
      <c r="N2457" s="14"/>
      <c r="O2457" s="127"/>
      <c r="P2457" s="14"/>
      <c r="Q2457" s="144"/>
      <c r="R2457" s="334"/>
      <c r="S2457" s="334"/>
      <c r="T2457" s="8"/>
      <c r="U2457" s="8"/>
      <c r="V2457" s="54"/>
      <c r="W2457" s="306"/>
      <c r="X2457" s="56"/>
      <c r="Y2457" s="72"/>
      <c r="Z2457" s="73" t="s">
        <v>20</v>
      </c>
      <c r="AA2457" s="74" t="s">
        <v>21</v>
      </c>
      <c r="AB2457" s="75">
        <v>0.85</v>
      </c>
      <c r="AC2457" s="297"/>
      <c r="AD2457" s="88"/>
      <c r="AE2457" s="88"/>
      <c r="AF2457" s="89"/>
      <c r="AG2457" s="45">
        <v>231.0</v>
      </c>
      <c r="AH2457" s="79"/>
      <c r="AI2457" s="80"/>
      <c r="AJ2457" s="80"/>
      <c r="AK2457" s="80"/>
      <c r="AL2457" s="14"/>
      <c r="AM2457" s="16" t="str">
        <f t="shared" si="10"/>
        <v>{s:'637496', v:231 , c:'基準該当放デイⅡ２・定超・開減１・評減・'},</v>
      </c>
      <c r="AN2457" s="16"/>
    </row>
    <row r="2458" ht="16.5" customHeight="1">
      <c r="A2458" s="29">
        <v>63.0</v>
      </c>
      <c r="B2458" s="30">
        <v>7497.0</v>
      </c>
      <c r="C2458" s="31">
        <v>2456.0</v>
      </c>
      <c r="D2458" s="32" t="s">
        <v>2652</v>
      </c>
      <c r="E2458" s="69"/>
      <c r="F2458" s="70"/>
      <c r="G2458" s="87"/>
      <c r="H2458" s="63"/>
      <c r="I2458" s="63"/>
      <c r="J2458" s="63"/>
      <c r="K2458" s="140"/>
      <c r="L2458" s="8"/>
      <c r="M2458" s="53"/>
      <c r="N2458" s="14"/>
      <c r="O2458" s="127"/>
      <c r="P2458" s="14"/>
      <c r="Q2458" s="144"/>
      <c r="R2458" s="334"/>
      <c r="S2458" s="334"/>
      <c r="T2458" s="8"/>
      <c r="U2458" s="8"/>
      <c r="V2458" s="54"/>
      <c r="W2458" s="305" t="s">
        <v>329</v>
      </c>
      <c r="X2458" s="83" t="s">
        <v>21</v>
      </c>
      <c r="Y2458" s="91" t="str">
        <f>$Y$295</f>
        <v/>
      </c>
      <c r="Z2458" s="77"/>
      <c r="AA2458" s="77"/>
      <c r="AB2458" s="77"/>
      <c r="AC2458" s="297"/>
      <c r="AD2458" s="88"/>
      <c r="AE2458" s="88"/>
      <c r="AF2458" s="89"/>
      <c r="AG2458" s="45">
        <v>330.0</v>
      </c>
      <c r="AH2458" s="79"/>
      <c r="AI2458" s="80"/>
      <c r="AJ2458" s="80"/>
      <c r="AK2458" s="80"/>
      <c r="AL2458" s="14"/>
      <c r="AM2458" s="16" t="str">
        <f t="shared" si="10"/>
        <v>{s:'637497', v:330 , c:'基準該当放デイⅡ２・定超・開減２・'},</v>
      </c>
      <c r="AN2458" s="16"/>
    </row>
    <row r="2459" ht="16.5" customHeight="1">
      <c r="A2459" s="29">
        <v>63.0</v>
      </c>
      <c r="B2459" s="30">
        <v>7498.0</v>
      </c>
      <c r="C2459" s="31">
        <v>2457.0</v>
      </c>
      <c r="D2459" s="32" t="s">
        <v>2653</v>
      </c>
      <c r="E2459" s="110"/>
      <c r="F2459" s="78"/>
      <c r="G2459" s="93"/>
      <c r="H2459" s="57"/>
      <c r="I2459" s="57"/>
      <c r="J2459" s="57"/>
      <c r="K2459" s="291"/>
      <c r="L2459" s="22"/>
      <c r="M2459" s="180"/>
      <c r="N2459" s="21"/>
      <c r="O2459" s="20"/>
      <c r="P2459" s="21"/>
      <c r="Q2459" s="200"/>
      <c r="R2459" s="336"/>
      <c r="S2459" s="336"/>
      <c r="T2459" s="22"/>
      <c r="U2459" s="22"/>
      <c r="V2459" s="109"/>
      <c r="W2459" s="306"/>
      <c r="X2459" s="56"/>
      <c r="Y2459" s="72"/>
      <c r="Z2459" s="73" t="s">
        <v>20</v>
      </c>
      <c r="AA2459" s="77" t="s">
        <v>21</v>
      </c>
      <c r="AB2459" s="77">
        <v>0.85</v>
      </c>
      <c r="AC2459" s="297"/>
      <c r="AD2459" s="88"/>
      <c r="AE2459" s="88"/>
      <c r="AF2459" s="89"/>
      <c r="AG2459" s="45">
        <v>281.0</v>
      </c>
      <c r="AH2459" s="202"/>
      <c r="AI2459" s="80"/>
      <c r="AJ2459" s="80"/>
      <c r="AK2459" s="80"/>
      <c r="AL2459" s="14"/>
      <c r="AM2459" s="16" t="str">
        <f t="shared" si="10"/>
        <v>{s:'637498', v:281 , c:'基準該当放デイⅡ２・定超・開減２・評減・'},</v>
      </c>
      <c r="AN2459" s="16"/>
    </row>
    <row r="2460" ht="16.5" customHeight="1">
      <c r="A2460" s="29">
        <v>63.0</v>
      </c>
      <c r="B2460" s="30">
        <v>9111.0</v>
      </c>
      <c r="C2460" s="31">
        <v>2458.0</v>
      </c>
      <c r="D2460" s="32" t="s">
        <v>2654</v>
      </c>
      <c r="E2460" s="33" t="s">
        <v>15</v>
      </c>
      <c r="F2460" s="33" t="s">
        <v>16</v>
      </c>
      <c r="G2460" s="102" t="s">
        <v>103</v>
      </c>
      <c r="H2460" s="35"/>
      <c r="I2460" s="35"/>
      <c r="J2460" s="36"/>
      <c r="K2460" s="168"/>
      <c r="L2460" s="152"/>
      <c r="M2460" s="344"/>
      <c r="N2460" s="152"/>
      <c r="O2460" s="206" t="s">
        <v>2655</v>
      </c>
      <c r="P2460" s="82" t="s">
        <v>24</v>
      </c>
      <c r="Q2460" s="152"/>
      <c r="R2460" s="153"/>
      <c r="S2460" s="287"/>
      <c r="T2460" s="287"/>
      <c r="U2460" s="152"/>
      <c r="V2460" s="152"/>
      <c r="W2460" s="152"/>
      <c r="X2460" s="152"/>
      <c r="Y2460" s="287"/>
      <c r="Z2460" s="345"/>
      <c r="AA2460" s="288"/>
      <c r="AB2460" s="288"/>
      <c r="AC2460" s="288"/>
      <c r="AD2460" s="288"/>
      <c r="AE2460" s="288"/>
      <c r="AF2460" s="346"/>
      <c r="AG2460" s="45">
        <v>462.0</v>
      </c>
      <c r="AH2460" s="46" t="s">
        <v>18</v>
      </c>
      <c r="AI2460" s="47"/>
      <c r="AJ2460" s="47"/>
      <c r="AK2460" s="47"/>
      <c r="AL2460" s="14"/>
      <c r="AM2460" s="16" t="str">
        <f t="shared" si="10"/>
        <v>{s:'639111', v:462 , c:'放デイ１・人欠・'},</v>
      </c>
      <c r="AN2460" s="16"/>
    </row>
    <row r="2461" ht="16.5" customHeight="1">
      <c r="A2461" s="29">
        <v>63.0</v>
      </c>
      <c r="B2461" s="30">
        <v>9301.0</v>
      </c>
      <c r="C2461" s="31">
        <v>2459.0</v>
      </c>
      <c r="D2461" s="32" t="s">
        <v>2656</v>
      </c>
      <c r="E2461" s="70"/>
      <c r="F2461" s="70"/>
      <c r="G2461" s="104"/>
      <c r="H2461" s="347" t="str">
        <f>'30放課後等デイ(基本１)'!G2474</f>
        <v/>
      </c>
      <c r="I2461" s="140" t="s">
        <v>9</v>
      </c>
      <c r="J2461" s="51"/>
      <c r="K2461" s="94"/>
      <c r="L2461" s="140"/>
      <c r="M2461" s="348"/>
      <c r="N2461" s="140"/>
      <c r="O2461" s="231"/>
      <c r="P2461" s="87"/>
      <c r="Q2461" s="302" t="s">
        <v>21</v>
      </c>
      <c r="R2461" s="349">
        <v>0.7</v>
      </c>
      <c r="S2461" s="290"/>
      <c r="T2461" s="290"/>
      <c r="U2461" s="291"/>
      <c r="V2461" s="291"/>
      <c r="W2461" s="291"/>
      <c r="X2461" s="291"/>
      <c r="Y2461" s="290"/>
      <c r="Z2461" s="350"/>
      <c r="AA2461" s="299" t="s">
        <v>20</v>
      </c>
      <c r="AB2461" s="287" t="s">
        <v>21</v>
      </c>
      <c r="AC2461" s="351">
        <v>0.85</v>
      </c>
      <c r="AD2461" s="288"/>
      <c r="AE2461" s="288"/>
      <c r="AF2461" s="346"/>
      <c r="AG2461" s="45">
        <v>393.0</v>
      </c>
      <c r="AH2461" s="61"/>
      <c r="AI2461" s="62"/>
      <c r="AJ2461" s="62"/>
      <c r="AK2461" s="62"/>
      <c r="AL2461" s="14"/>
      <c r="AM2461" s="16" t="str">
        <f t="shared" si="10"/>
        <v>{s:'639301', v:393 , c:'放デイ１・人欠・評減・'},</v>
      </c>
      <c r="AN2461" s="16"/>
    </row>
    <row r="2462" ht="16.5" customHeight="1">
      <c r="A2462" s="29">
        <v>63.0</v>
      </c>
      <c r="B2462" s="30">
        <v>9112.0</v>
      </c>
      <c r="C2462" s="31">
        <v>2460.0</v>
      </c>
      <c r="D2462" s="32" t="s">
        <v>2657</v>
      </c>
      <c r="E2462" s="70"/>
      <c r="F2462" s="70"/>
      <c r="G2462" s="104"/>
      <c r="H2462" s="63"/>
      <c r="I2462" s="63"/>
      <c r="J2462" s="51"/>
      <c r="K2462" s="69"/>
      <c r="L2462" s="65"/>
      <c r="M2462" s="65"/>
      <c r="N2462" s="352"/>
      <c r="O2462" s="231"/>
      <c r="P2462" s="87"/>
      <c r="Q2462" s="352"/>
      <c r="R2462" s="353"/>
      <c r="S2462" s="33" t="s">
        <v>23</v>
      </c>
      <c r="T2462" s="124" t="s">
        <v>24</v>
      </c>
      <c r="U2462" s="152"/>
      <c r="V2462" s="152"/>
      <c r="W2462" s="152"/>
      <c r="X2462" s="152"/>
      <c r="Y2462" s="287" t="s">
        <v>21</v>
      </c>
      <c r="Z2462" s="354">
        <v>0.7</v>
      </c>
      <c r="AA2462" s="288"/>
      <c r="AB2462" s="288"/>
      <c r="AC2462" s="288"/>
      <c r="AD2462" s="288"/>
      <c r="AE2462" s="288"/>
      <c r="AF2462" s="346"/>
      <c r="AG2462" s="45">
        <v>323.0</v>
      </c>
      <c r="AH2462" s="61"/>
      <c r="AI2462" s="62"/>
      <c r="AJ2462" s="62"/>
      <c r="AK2462" s="62"/>
      <c r="AL2462" s="14"/>
      <c r="AM2462" s="16" t="str">
        <f t="shared" si="10"/>
        <v>{s:'639112', v:323 , c:'放デイ１・人欠・未計画・'},</v>
      </c>
      <c r="AN2462" s="16"/>
    </row>
    <row r="2463" ht="16.5" customHeight="1">
      <c r="A2463" s="29">
        <v>63.0</v>
      </c>
      <c r="B2463" s="30">
        <v>9302.0</v>
      </c>
      <c r="C2463" s="31">
        <v>2461.0</v>
      </c>
      <c r="D2463" s="32" t="s">
        <v>2658</v>
      </c>
      <c r="E2463" s="70"/>
      <c r="F2463" s="70"/>
      <c r="G2463" s="76"/>
      <c r="H2463" s="63"/>
      <c r="I2463" s="63"/>
      <c r="J2463" s="51"/>
      <c r="K2463" s="69"/>
      <c r="L2463" s="65"/>
      <c r="M2463" s="65"/>
      <c r="N2463" s="352"/>
      <c r="O2463" s="231"/>
      <c r="P2463" s="87"/>
      <c r="Q2463" s="352"/>
      <c r="R2463" s="353"/>
      <c r="S2463" s="70"/>
      <c r="T2463" s="110"/>
      <c r="U2463" s="291"/>
      <c r="V2463" s="291"/>
      <c r="W2463" s="291"/>
      <c r="X2463" s="291"/>
      <c r="Y2463" s="290"/>
      <c r="Z2463" s="355"/>
      <c r="AA2463" s="356" t="s">
        <v>20</v>
      </c>
      <c r="AB2463" s="357" t="s">
        <v>21</v>
      </c>
      <c r="AC2463" s="358">
        <v>0.85</v>
      </c>
      <c r="AD2463" s="288"/>
      <c r="AE2463" s="288"/>
      <c r="AF2463" s="346"/>
      <c r="AG2463" s="45">
        <v>275.0</v>
      </c>
      <c r="AH2463" s="79"/>
      <c r="AI2463" s="80"/>
      <c r="AJ2463" s="80"/>
      <c r="AK2463" s="80"/>
      <c r="AL2463" s="14"/>
      <c r="AM2463" s="16" t="str">
        <f t="shared" si="10"/>
        <v>{s:'639302', v:275 , c:'放デイ１・人欠・未計画・評減・'},</v>
      </c>
      <c r="AN2463" s="16"/>
    </row>
    <row r="2464" ht="16.5" customHeight="1">
      <c r="A2464" s="29">
        <v>63.0</v>
      </c>
      <c r="B2464" s="30">
        <v>9303.0</v>
      </c>
      <c r="C2464" s="31">
        <v>2462.0</v>
      </c>
      <c r="D2464" s="32" t="s">
        <v>2659</v>
      </c>
      <c r="E2464" s="70"/>
      <c r="F2464" s="70"/>
      <c r="G2464" s="76"/>
      <c r="H2464" s="63"/>
      <c r="I2464" s="63"/>
      <c r="J2464" s="51"/>
      <c r="K2464" s="69"/>
      <c r="L2464" s="65"/>
      <c r="M2464" s="65"/>
      <c r="N2464" s="352"/>
      <c r="O2464" s="231"/>
      <c r="P2464" s="87"/>
      <c r="Q2464" s="352"/>
      <c r="R2464" s="353"/>
      <c r="S2464" s="70"/>
      <c r="T2464" s="124" t="s">
        <v>27</v>
      </c>
      <c r="U2464" s="152"/>
      <c r="V2464" s="152"/>
      <c r="W2464" s="152"/>
      <c r="X2464" s="152"/>
      <c r="Y2464" s="287" t="s">
        <v>21</v>
      </c>
      <c r="Z2464" s="354">
        <v>0.5</v>
      </c>
      <c r="AA2464" s="292"/>
      <c r="AB2464" s="292"/>
      <c r="AC2464" s="292"/>
      <c r="AD2464" s="292"/>
      <c r="AE2464" s="292"/>
      <c r="AF2464" s="355"/>
      <c r="AG2464" s="45">
        <v>231.0</v>
      </c>
      <c r="AH2464" s="79"/>
      <c r="AI2464" s="80"/>
      <c r="AJ2464" s="80"/>
      <c r="AK2464" s="80"/>
      <c r="AL2464" s="14"/>
      <c r="AM2464" s="16" t="str">
        <f t="shared" si="10"/>
        <v>{s:'639303', v:231 , c:'放デイ１・人欠・未計画２・'},</v>
      </c>
      <c r="AN2464" s="16"/>
    </row>
    <row r="2465" ht="16.5" customHeight="1">
      <c r="A2465" s="29">
        <v>63.0</v>
      </c>
      <c r="B2465" s="30">
        <v>9304.0</v>
      </c>
      <c r="C2465" s="31">
        <v>2463.0</v>
      </c>
      <c r="D2465" s="32" t="s">
        <v>2660</v>
      </c>
      <c r="E2465" s="70"/>
      <c r="F2465" s="70"/>
      <c r="G2465" s="76"/>
      <c r="H2465" s="63"/>
      <c r="I2465" s="63"/>
      <c r="J2465" s="51"/>
      <c r="K2465" s="69"/>
      <c r="L2465" s="65"/>
      <c r="M2465" s="65"/>
      <c r="N2465" s="352"/>
      <c r="O2465" s="231"/>
      <c r="P2465" s="87"/>
      <c r="Q2465" s="352"/>
      <c r="R2465" s="353"/>
      <c r="S2465" s="78"/>
      <c r="T2465" s="110"/>
      <c r="U2465" s="291"/>
      <c r="V2465" s="291"/>
      <c r="W2465" s="291"/>
      <c r="X2465" s="291"/>
      <c r="Y2465" s="290"/>
      <c r="Z2465" s="355"/>
      <c r="AA2465" s="356" t="s">
        <v>20</v>
      </c>
      <c r="AB2465" s="357" t="s">
        <v>21</v>
      </c>
      <c r="AC2465" s="358">
        <v>0.85</v>
      </c>
      <c r="AD2465" s="288"/>
      <c r="AE2465" s="288"/>
      <c r="AF2465" s="346"/>
      <c r="AG2465" s="114">
        <v>196.0</v>
      </c>
      <c r="AH2465" s="79"/>
      <c r="AI2465" s="80"/>
      <c r="AJ2465" s="80"/>
      <c r="AK2465" s="80"/>
      <c r="AL2465" s="14"/>
      <c r="AM2465" s="16" t="str">
        <f t="shared" si="10"/>
        <v>{s:'639304', v:196 , c:'放デイ１・人欠・未計画２・評減・'},</v>
      </c>
      <c r="AN2465" s="16"/>
    </row>
    <row r="2466" ht="16.5" customHeight="1">
      <c r="A2466" s="29">
        <v>63.0</v>
      </c>
      <c r="B2466" s="30">
        <v>9305.0</v>
      </c>
      <c r="C2466" s="31">
        <v>2464.0</v>
      </c>
      <c r="D2466" s="32" t="s">
        <v>2661</v>
      </c>
      <c r="E2466" s="69"/>
      <c r="F2466" s="69"/>
      <c r="G2466" s="76"/>
      <c r="H2466" s="63"/>
      <c r="I2466" s="63"/>
      <c r="J2466" s="51"/>
      <c r="K2466" s="69"/>
      <c r="L2466" s="65"/>
      <c r="M2466" s="65"/>
      <c r="N2466" s="352"/>
      <c r="O2466" s="231"/>
      <c r="P2466" s="359"/>
      <c r="Q2466" s="352"/>
      <c r="R2466" s="353"/>
      <c r="S2466" s="96"/>
      <c r="T2466" s="96"/>
      <c r="U2466" s="152"/>
      <c r="V2466" s="152"/>
      <c r="W2466" s="152"/>
      <c r="X2466" s="152"/>
      <c r="Y2466" s="287"/>
      <c r="Z2466" s="354"/>
      <c r="AA2466" s="288"/>
      <c r="AB2466" s="288"/>
      <c r="AC2466" s="346"/>
      <c r="AD2466" s="82" t="s">
        <v>30</v>
      </c>
      <c r="AE2466" s="302">
        <v>5.0</v>
      </c>
      <c r="AF2466" s="360" t="s">
        <v>31</v>
      </c>
      <c r="AG2466" s="45">
        <v>457.0</v>
      </c>
      <c r="AH2466" s="79"/>
      <c r="AI2466" s="80"/>
      <c r="AJ2466" s="80"/>
      <c r="AK2466" s="80"/>
      <c r="AL2466" s="14"/>
      <c r="AM2466" s="16" t="str">
        <f t="shared" si="10"/>
        <v>{s:'639305', v:457 , c:'放デイ１・人欠・拘減・'},</v>
      </c>
      <c r="AN2466" s="16"/>
    </row>
    <row r="2467" ht="16.5" customHeight="1">
      <c r="A2467" s="29">
        <v>63.0</v>
      </c>
      <c r="B2467" s="30">
        <v>9306.0</v>
      </c>
      <c r="C2467" s="31">
        <v>2465.0</v>
      </c>
      <c r="D2467" s="32" t="s">
        <v>2662</v>
      </c>
      <c r="E2467" s="69"/>
      <c r="F2467" s="69"/>
      <c r="G2467" s="76"/>
      <c r="H2467" s="63"/>
      <c r="I2467" s="63"/>
      <c r="J2467" s="51"/>
      <c r="K2467" s="69"/>
      <c r="L2467" s="65"/>
      <c r="M2467" s="65"/>
      <c r="N2467" s="352"/>
      <c r="O2467" s="231"/>
      <c r="P2467" s="359"/>
      <c r="Q2467" s="352"/>
      <c r="R2467" s="353"/>
      <c r="S2467" s="115"/>
      <c r="T2467" s="115"/>
      <c r="U2467" s="291"/>
      <c r="V2467" s="291"/>
      <c r="W2467" s="291"/>
      <c r="X2467" s="291"/>
      <c r="Y2467" s="290"/>
      <c r="Z2467" s="355"/>
      <c r="AA2467" s="299" t="s">
        <v>20</v>
      </c>
      <c r="AB2467" s="287" t="s">
        <v>21</v>
      </c>
      <c r="AC2467" s="361">
        <v>0.85</v>
      </c>
      <c r="AD2467" s="87"/>
      <c r="AE2467" s="302"/>
      <c r="AF2467" s="360"/>
      <c r="AG2467" s="45">
        <v>388.0</v>
      </c>
      <c r="AH2467" s="79"/>
      <c r="AI2467" s="80"/>
      <c r="AJ2467" s="80"/>
      <c r="AK2467" s="80"/>
      <c r="AL2467" s="14"/>
      <c r="AM2467" s="16" t="str">
        <f t="shared" si="10"/>
        <v>{s:'639306', v:388 , c:'放デイ１・人欠・評減・拘減・'},</v>
      </c>
      <c r="AN2467" s="16"/>
    </row>
    <row r="2468" ht="16.5" customHeight="1">
      <c r="A2468" s="29">
        <v>63.0</v>
      </c>
      <c r="B2468" s="30">
        <v>9307.0</v>
      </c>
      <c r="C2468" s="31">
        <v>2466.0</v>
      </c>
      <c r="D2468" s="32" t="s">
        <v>2663</v>
      </c>
      <c r="E2468" s="69"/>
      <c r="F2468" s="69"/>
      <c r="G2468" s="76"/>
      <c r="H2468" s="63"/>
      <c r="I2468" s="63"/>
      <c r="J2468" s="51"/>
      <c r="K2468" s="69"/>
      <c r="L2468" s="65"/>
      <c r="M2468" s="65"/>
      <c r="N2468" s="352"/>
      <c r="O2468" s="231"/>
      <c r="P2468" s="359"/>
      <c r="Q2468" s="352"/>
      <c r="R2468" s="353"/>
      <c r="S2468" s="33" t="s">
        <v>23</v>
      </c>
      <c r="T2468" s="124" t="s">
        <v>24</v>
      </c>
      <c r="U2468" s="152"/>
      <c r="V2468" s="152"/>
      <c r="W2468" s="152"/>
      <c r="X2468" s="152"/>
      <c r="Y2468" s="287" t="s">
        <v>21</v>
      </c>
      <c r="Z2468" s="354">
        <v>0.7</v>
      </c>
      <c r="AA2468" s="297"/>
      <c r="AB2468" s="297"/>
      <c r="AC2468" s="362"/>
      <c r="AD2468" s="87"/>
      <c r="AE2468" s="313"/>
      <c r="AF2468" s="349"/>
      <c r="AG2468" s="45">
        <v>318.0</v>
      </c>
      <c r="AH2468" s="79"/>
      <c r="AI2468" s="80"/>
      <c r="AJ2468" s="80"/>
      <c r="AK2468" s="80"/>
      <c r="AL2468" s="14"/>
      <c r="AM2468" s="16" t="str">
        <f t="shared" si="10"/>
        <v>{s:'639307', v:318 , c:'放デイ１・人欠・未計画・拘減・'},</v>
      </c>
      <c r="AN2468" s="16"/>
    </row>
    <row r="2469" ht="16.5" customHeight="1">
      <c r="A2469" s="29">
        <v>63.0</v>
      </c>
      <c r="B2469" s="30">
        <v>9308.0</v>
      </c>
      <c r="C2469" s="31">
        <v>2467.0</v>
      </c>
      <c r="D2469" s="32" t="s">
        <v>2664</v>
      </c>
      <c r="E2469" s="69"/>
      <c r="F2469" s="69"/>
      <c r="G2469" s="76"/>
      <c r="H2469" s="63"/>
      <c r="I2469" s="63"/>
      <c r="J2469" s="51"/>
      <c r="K2469" s="69"/>
      <c r="L2469" s="65"/>
      <c r="M2469" s="65"/>
      <c r="N2469" s="352"/>
      <c r="O2469" s="231"/>
      <c r="P2469" s="359"/>
      <c r="Q2469" s="352"/>
      <c r="R2469" s="353"/>
      <c r="S2469" s="48"/>
      <c r="T2469" s="110"/>
      <c r="U2469" s="291"/>
      <c r="V2469" s="291"/>
      <c r="W2469" s="291"/>
      <c r="X2469" s="291"/>
      <c r="Y2469" s="290"/>
      <c r="Z2469" s="355"/>
      <c r="AA2469" s="356" t="s">
        <v>20</v>
      </c>
      <c r="AB2469" s="357" t="s">
        <v>21</v>
      </c>
      <c r="AC2469" s="363">
        <v>0.85</v>
      </c>
      <c r="AD2469" s="87"/>
      <c r="AE2469" s="313"/>
      <c r="AF2469" s="349"/>
      <c r="AG2469" s="45">
        <v>270.0</v>
      </c>
      <c r="AH2469" s="79"/>
      <c r="AI2469" s="80"/>
      <c r="AJ2469" s="80"/>
      <c r="AK2469" s="80"/>
      <c r="AL2469" s="14"/>
      <c r="AM2469" s="16" t="str">
        <f t="shared" si="10"/>
        <v>{s:'639308', v:270 , c:'放デイ１・人欠・未計画・評減・拘減・'},</v>
      </c>
      <c r="AN2469" s="16"/>
    </row>
    <row r="2470" ht="16.5" customHeight="1">
      <c r="A2470" s="29">
        <v>63.0</v>
      </c>
      <c r="B2470" s="30">
        <v>9309.0</v>
      </c>
      <c r="C2470" s="31">
        <v>2468.0</v>
      </c>
      <c r="D2470" s="32" t="s">
        <v>2665</v>
      </c>
      <c r="E2470" s="69"/>
      <c r="F2470" s="69"/>
      <c r="G2470" s="76"/>
      <c r="H2470" s="63"/>
      <c r="I2470" s="63"/>
      <c r="J2470" s="51"/>
      <c r="K2470" s="69"/>
      <c r="L2470" s="65"/>
      <c r="M2470" s="65"/>
      <c r="N2470" s="352"/>
      <c r="O2470" s="364"/>
      <c r="P2470" s="359"/>
      <c r="Q2470" s="352"/>
      <c r="R2470" s="353"/>
      <c r="S2470" s="48"/>
      <c r="T2470" s="96" t="s">
        <v>27</v>
      </c>
      <c r="U2470" s="152"/>
      <c r="V2470" s="152"/>
      <c r="W2470" s="152"/>
      <c r="X2470" s="152"/>
      <c r="Y2470" s="287" t="s">
        <v>21</v>
      </c>
      <c r="Z2470" s="354">
        <v>0.5</v>
      </c>
      <c r="AA2470" s="292"/>
      <c r="AB2470" s="292"/>
      <c r="AC2470" s="355"/>
      <c r="AD2470" s="87"/>
      <c r="AE2470" s="313"/>
      <c r="AF2470" s="349"/>
      <c r="AG2470" s="45">
        <v>226.0</v>
      </c>
      <c r="AH2470" s="79"/>
      <c r="AI2470" s="80"/>
      <c r="AJ2470" s="80"/>
      <c r="AK2470" s="80"/>
      <c r="AL2470" s="14"/>
      <c r="AM2470" s="16" t="str">
        <f t="shared" si="10"/>
        <v>{s:'639309', v:226 , c:'放デイ１・人欠・未計画２・拘減・'},</v>
      </c>
      <c r="AN2470" s="16"/>
    </row>
    <row r="2471" ht="16.5" customHeight="1">
      <c r="A2471" s="29">
        <v>63.0</v>
      </c>
      <c r="B2471" s="30">
        <v>9310.0</v>
      </c>
      <c r="C2471" s="31">
        <v>2469.0</v>
      </c>
      <c r="D2471" s="32" t="s">
        <v>2666</v>
      </c>
      <c r="E2471" s="69"/>
      <c r="F2471" s="69"/>
      <c r="G2471" s="76"/>
      <c r="H2471" s="63"/>
      <c r="I2471" s="63"/>
      <c r="J2471" s="51"/>
      <c r="K2471" s="69"/>
      <c r="L2471" s="65"/>
      <c r="M2471" s="65"/>
      <c r="N2471" s="352"/>
      <c r="O2471" s="364"/>
      <c r="P2471" s="359"/>
      <c r="Q2471" s="352"/>
      <c r="R2471" s="353"/>
      <c r="S2471" s="117"/>
      <c r="T2471" s="115"/>
      <c r="U2471" s="291"/>
      <c r="V2471" s="291"/>
      <c r="W2471" s="291"/>
      <c r="X2471" s="291"/>
      <c r="Y2471" s="290"/>
      <c r="Z2471" s="355"/>
      <c r="AA2471" s="356" t="s">
        <v>20</v>
      </c>
      <c r="AB2471" s="357" t="s">
        <v>21</v>
      </c>
      <c r="AC2471" s="363">
        <v>0.85</v>
      </c>
      <c r="AD2471" s="93"/>
      <c r="AE2471" s="292"/>
      <c r="AF2471" s="355"/>
      <c r="AG2471" s="114">
        <v>191.0</v>
      </c>
      <c r="AH2471" s="79"/>
      <c r="AI2471" s="80"/>
      <c r="AJ2471" s="80"/>
      <c r="AK2471" s="80"/>
      <c r="AL2471" s="14"/>
      <c r="AM2471" s="16" t="str">
        <f t="shared" si="10"/>
        <v>{s:'639310', v:191 , c:'放デイ１・人欠・未計画２・評減・拘減・'},</v>
      </c>
      <c r="AN2471" s="16"/>
    </row>
    <row r="2472" ht="16.5" customHeight="1">
      <c r="A2472" s="29">
        <v>63.0</v>
      </c>
      <c r="B2472" s="30">
        <v>9113.0</v>
      </c>
      <c r="C2472" s="31">
        <v>2470.0</v>
      </c>
      <c r="D2472" s="32" t="s">
        <v>2667</v>
      </c>
      <c r="E2472" s="69"/>
      <c r="F2472" s="69"/>
      <c r="G2472" s="94"/>
      <c r="H2472" s="140"/>
      <c r="I2472" s="140"/>
      <c r="J2472" s="95"/>
      <c r="K2472" s="82" t="s">
        <v>38</v>
      </c>
      <c r="L2472" s="96"/>
      <c r="M2472" s="96"/>
      <c r="N2472" s="152"/>
      <c r="O2472" s="105"/>
      <c r="P2472" s="94"/>
      <c r="Q2472" s="140"/>
      <c r="R2472" s="95"/>
      <c r="S2472" s="287"/>
      <c r="T2472" s="287"/>
      <c r="U2472" s="152"/>
      <c r="V2472" s="152"/>
      <c r="W2472" s="152"/>
      <c r="X2472" s="152"/>
      <c r="Y2472" s="287"/>
      <c r="Z2472" s="345"/>
      <c r="AA2472" s="288"/>
      <c r="AB2472" s="288"/>
      <c r="AC2472" s="288"/>
      <c r="AD2472" s="288"/>
      <c r="AE2472" s="288"/>
      <c r="AF2472" s="346"/>
      <c r="AG2472" s="45">
        <v>468.0</v>
      </c>
      <c r="AH2472" s="79"/>
      <c r="AI2472" s="80"/>
      <c r="AJ2472" s="80"/>
      <c r="AK2472" s="80"/>
      <c r="AL2472" s="14"/>
      <c r="AM2472" s="16" t="str">
        <f t="shared" si="10"/>
        <v>{s:'639113', v:468 , c:'放デイ１・有資格１・人欠・'},</v>
      </c>
      <c r="AN2472" s="16"/>
    </row>
    <row r="2473" ht="16.5" customHeight="1">
      <c r="A2473" s="29">
        <v>63.0</v>
      </c>
      <c r="B2473" s="30">
        <v>9311.0</v>
      </c>
      <c r="C2473" s="31">
        <v>2471.0</v>
      </c>
      <c r="D2473" s="32" t="s">
        <v>2668</v>
      </c>
      <c r="E2473" s="69"/>
      <c r="F2473" s="69"/>
      <c r="G2473" s="94"/>
      <c r="H2473" s="63"/>
      <c r="I2473" s="140"/>
      <c r="J2473" s="95"/>
      <c r="K2473" s="87"/>
      <c r="L2473" s="302">
        <v>9.0</v>
      </c>
      <c r="M2473" s="63" t="s">
        <v>40</v>
      </c>
      <c r="N2473" s="140"/>
      <c r="O2473" s="105"/>
      <c r="P2473" s="94"/>
      <c r="Q2473" s="140"/>
      <c r="R2473" s="95"/>
      <c r="S2473" s="290"/>
      <c r="T2473" s="290"/>
      <c r="U2473" s="291"/>
      <c r="V2473" s="291"/>
      <c r="W2473" s="291"/>
      <c r="X2473" s="291"/>
      <c r="Y2473" s="290"/>
      <c r="Z2473" s="350"/>
      <c r="AA2473" s="299" t="s">
        <v>20</v>
      </c>
      <c r="AB2473" s="287" t="s">
        <v>21</v>
      </c>
      <c r="AC2473" s="351">
        <v>0.85</v>
      </c>
      <c r="AD2473" s="288"/>
      <c r="AE2473" s="288"/>
      <c r="AF2473" s="346"/>
      <c r="AG2473" s="45">
        <v>398.0</v>
      </c>
      <c r="AH2473" s="79"/>
      <c r="AI2473" s="80"/>
      <c r="AJ2473" s="80"/>
      <c r="AK2473" s="80"/>
      <c r="AL2473" s="14"/>
      <c r="AM2473" s="16" t="str">
        <f t="shared" si="10"/>
        <v>{s:'639311', v:398 , c:'放デイ１・有資格１・人欠・評減・'},</v>
      </c>
      <c r="AN2473" s="16"/>
    </row>
    <row r="2474" ht="16.5" customHeight="1">
      <c r="A2474" s="29">
        <v>63.0</v>
      </c>
      <c r="B2474" s="30">
        <v>9114.0</v>
      </c>
      <c r="C2474" s="31">
        <v>2472.0</v>
      </c>
      <c r="D2474" s="32" t="s">
        <v>2669</v>
      </c>
      <c r="E2474" s="69"/>
      <c r="F2474" s="69"/>
      <c r="G2474" s="94"/>
      <c r="H2474" s="352"/>
      <c r="I2474" s="140"/>
      <c r="J2474" s="95"/>
      <c r="K2474" s="87"/>
      <c r="L2474" s="304"/>
      <c r="M2474" s="365"/>
      <c r="N2474" s="366"/>
      <c r="O2474" s="367"/>
      <c r="P2474" s="368"/>
      <c r="Q2474" s="366"/>
      <c r="R2474" s="369"/>
      <c r="S2474" s="33" t="s">
        <v>23</v>
      </c>
      <c r="T2474" s="124" t="s">
        <v>24</v>
      </c>
      <c r="U2474" s="152"/>
      <c r="V2474" s="152"/>
      <c r="W2474" s="152"/>
      <c r="X2474" s="152"/>
      <c r="Y2474" s="287" t="s">
        <v>21</v>
      </c>
      <c r="Z2474" s="354">
        <v>0.7</v>
      </c>
      <c r="AA2474" s="288"/>
      <c r="AB2474" s="288"/>
      <c r="AC2474" s="288"/>
      <c r="AD2474" s="288"/>
      <c r="AE2474" s="288"/>
      <c r="AF2474" s="346"/>
      <c r="AG2474" s="45">
        <v>328.0</v>
      </c>
      <c r="AH2474" s="79"/>
      <c r="AI2474" s="80"/>
      <c r="AJ2474" s="80"/>
      <c r="AK2474" s="80"/>
      <c r="AL2474" s="14"/>
      <c r="AM2474" s="16" t="str">
        <f t="shared" si="10"/>
        <v>{s:'639114', v:328 , c:'放デイ１・有資格１・人欠・未計画・'},</v>
      </c>
      <c r="AN2474" s="16"/>
    </row>
    <row r="2475" ht="16.5" customHeight="1">
      <c r="A2475" s="29">
        <v>63.0</v>
      </c>
      <c r="B2475" s="30">
        <v>9312.0</v>
      </c>
      <c r="C2475" s="31">
        <v>2473.0</v>
      </c>
      <c r="D2475" s="32" t="s">
        <v>2670</v>
      </c>
      <c r="E2475" s="69"/>
      <c r="F2475" s="69"/>
      <c r="G2475" s="94"/>
      <c r="H2475" s="352"/>
      <c r="I2475" s="140"/>
      <c r="J2475" s="95"/>
      <c r="K2475" s="69"/>
      <c r="L2475" s="302"/>
      <c r="M2475" s="63"/>
      <c r="N2475" s="366"/>
      <c r="O2475" s="367"/>
      <c r="P2475" s="368"/>
      <c r="Q2475" s="366"/>
      <c r="R2475" s="369"/>
      <c r="S2475" s="70"/>
      <c r="T2475" s="110"/>
      <c r="U2475" s="291"/>
      <c r="V2475" s="291"/>
      <c r="W2475" s="291"/>
      <c r="X2475" s="291"/>
      <c r="Y2475" s="290"/>
      <c r="Z2475" s="355"/>
      <c r="AA2475" s="356" t="s">
        <v>20</v>
      </c>
      <c r="AB2475" s="357" t="s">
        <v>21</v>
      </c>
      <c r="AC2475" s="358">
        <v>0.85</v>
      </c>
      <c r="AD2475" s="288"/>
      <c r="AE2475" s="288"/>
      <c r="AF2475" s="346"/>
      <c r="AG2475" s="45">
        <v>279.0</v>
      </c>
      <c r="AH2475" s="79"/>
      <c r="AI2475" s="80"/>
      <c r="AJ2475" s="80"/>
      <c r="AK2475" s="80"/>
      <c r="AL2475" s="14"/>
      <c r="AM2475" s="16" t="str">
        <f t="shared" si="10"/>
        <v>{s:'639312', v:279 , c:'放デイ１・有資格１・人欠・未計画・評減・'},</v>
      </c>
      <c r="AN2475" s="16"/>
    </row>
    <row r="2476" ht="16.5" customHeight="1">
      <c r="A2476" s="29">
        <v>63.0</v>
      </c>
      <c r="B2476" s="30">
        <v>9313.0</v>
      </c>
      <c r="C2476" s="31">
        <v>2474.0</v>
      </c>
      <c r="D2476" s="32" t="s">
        <v>2671</v>
      </c>
      <c r="E2476" s="69"/>
      <c r="F2476" s="69"/>
      <c r="G2476" s="94"/>
      <c r="H2476" s="352"/>
      <c r="I2476" s="140"/>
      <c r="J2476" s="95"/>
      <c r="K2476" s="69"/>
      <c r="L2476" s="302"/>
      <c r="M2476" s="63"/>
      <c r="N2476" s="366"/>
      <c r="O2476" s="367"/>
      <c r="P2476" s="368"/>
      <c r="Q2476" s="366"/>
      <c r="R2476" s="369"/>
      <c r="S2476" s="70"/>
      <c r="T2476" s="124" t="s">
        <v>27</v>
      </c>
      <c r="U2476" s="152"/>
      <c r="V2476" s="152"/>
      <c r="W2476" s="152"/>
      <c r="X2476" s="152"/>
      <c r="Y2476" s="287" t="s">
        <v>21</v>
      </c>
      <c r="Z2476" s="354">
        <v>0.5</v>
      </c>
      <c r="AA2476" s="292"/>
      <c r="AB2476" s="292"/>
      <c r="AC2476" s="292"/>
      <c r="AD2476" s="292"/>
      <c r="AE2476" s="292"/>
      <c r="AF2476" s="355"/>
      <c r="AG2476" s="45">
        <v>234.0</v>
      </c>
      <c r="AH2476" s="79"/>
      <c r="AI2476" s="80"/>
      <c r="AJ2476" s="80"/>
      <c r="AK2476" s="80"/>
      <c r="AL2476" s="14"/>
      <c r="AM2476" s="16" t="str">
        <f t="shared" si="10"/>
        <v>{s:'639313', v:234 , c:'放デイ１・有資格１・人欠・未計画２・'},</v>
      </c>
      <c r="AN2476" s="16"/>
    </row>
    <row r="2477" ht="16.5" customHeight="1">
      <c r="A2477" s="29">
        <v>63.0</v>
      </c>
      <c r="B2477" s="30">
        <v>9314.0</v>
      </c>
      <c r="C2477" s="31">
        <v>2475.0</v>
      </c>
      <c r="D2477" s="32" t="s">
        <v>2672</v>
      </c>
      <c r="E2477" s="69"/>
      <c r="F2477" s="69"/>
      <c r="G2477" s="94"/>
      <c r="H2477" s="352"/>
      <c r="I2477" s="140"/>
      <c r="J2477" s="95"/>
      <c r="K2477" s="69"/>
      <c r="L2477" s="302"/>
      <c r="M2477" s="63"/>
      <c r="N2477" s="366"/>
      <c r="O2477" s="367"/>
      <c r="P2477" s="368"/>
      <c r="Q2477" s="366"/>
      <c r="R2477" s="369"/>
      <c r="S2477" s="78"/>
      <c r="T2477" s="110"/>
      <c r="U2477" s="291"/>
      <c r="V2477" s="291"/>
      <c r="W2477" s="291"/>
      <c r="X2477" s="291"/>
      <c r="Y2477" s="290"/>
      <c r="Z2477" s="355"/>
      <c r="AA2477" s="356" t="s">
        <v>20</v>
      </c>
      <c r="AB2477" s="357" t="s">
        <v>21</v>
      </c>
      <c r="AC2477" s="358">
        <v>0.85</v>
      </c>
      <c r="AD2477" s="288"/>
      <c r="AE2477" s="288"/>
      <c r="AF2477" s="346"/>
      <c r="AG2477" s="45">
        <v>199.0</v>
      </c>
      <c r="AH2477" s="79"/>
      <c r="AI2477" s="80"/>
      <c r="AJ2477" s="80"/>
      <c r="AK2477" s="80"/>
      <c r="AL2477" s="14"/>
      <c r="AM2477" s="16" t="str">
        <f t="shared" si="10"/>
        <v>{s:'639314', v:199 , c:'放デイ１・有資格１・人欠・未計画２・評減・'},</v>
      </c>
      <c r="AN2477" s="16"/>
    </row>
    <row r="2478" ht="16.5" customHeight="1">
      <c r="A2478" s="29">
        <v>63.0</v>
      </c>
      <c r="B2478" s="30">
        <v>9315.0</v>
      </c>
      <c r="C2478" s="31">
        <v>2476.0</v>
      </c>
      <c r="D2478" s="32" t="s">
        <v>2673</v>
      </c>
      <c r="E2478" s="69"/>
      <c r="F2478" s="69"/>
      <c r="G2478" s="94"/>
      <c r="H2478" s="352"/>
      <c r="I2478" s="140"/>
      <c r="J2478" s="95"/>
      <c r="K2478" s="69"/>
      <c r="L2478" s="302"/>
      <c r="M2478" s="63"/>
      <c r="N2478" s="366"/>
      <c r="O2478" s="367"/>
      <c r="P2478" s="368"/>
      <c r="Q2478" s="366"/>
      <c r="R2478" s="369"/>
      <c r="S2478" s="96"/>
      <c r="T2478" s="96"/>
      <c r="U2478" s="152"/>
      <c r="V2478" s="152"/>
      <c r="W2478" s="152"/>
      <c r="X2478" s="152"/>
      <c r="Y2478" s="287"/>
      <c r="Z2478" s="354"/>
      <c r="AA2478" s="288"/>
      <c r="AB2478" s="288"/>
      <c r="AC2478" s="346"/>
      <c r="AD2478" s="82" t="s">
        <v>30</v>
      </c>
      <c r="AE2478" s="302">
        <v>5.0</v>
      </c>
      <c r="AF2478" s="360" t="s">
        <v>31</v>
      </c>
      <c r="AG2478" s="45">
        <v>463.0</v>
      </c>
      <c r="AH2478" s="79"/>
      <c r="AI2478" s="80"/>
      <c r="AJ2478" s="80"/>
      <c r="AK2478" s="80"/>
      <c r="AL2478" s="14"/>
      <c r="AM2478" s="16" t="str">
        <f t="shared" si="10"/>
        <v>{s:'639315', v:463 , c:'放デイ１・有資格１・人欠・拘減・'},</v>
      </c>
      <c r="AN2478" s="16"/>
    </row>
    <row r="2479" ht="16.5" customHeight="1">
      <c r="A2479" s="29">
        <v>63.0</v>
      </c>
      <c r="B2479" s="30">
        <v>9316.0</v>
      </c>
      <c r="C2479" s="31">
        <v>2477.0</v>
      </c>
      <c r="D2479" s="32" t="s">
        <v>2674</v>
      </c>
      <c r="E2479" s="69"/>
      <c r="F2479" s="69"/>
      <c r="G2479" s="94"/>
      <c r="H2479" s="352"/>
      <c r="I2479" s="140"/>
      <c r="J2479" s="95"/>
      <c r="K2479" s="69"/>
      <c r="L2479" s="302"/>
      <c r="M2479" s="63"/>
      <c r="N2479" s="366"/>
      <c r="O2479" s="367"/>
      <c r="P2479" s="368"/>
      <c r="Q2479" s="366"/>
      <c r="R2479" s="369"/>
      <c r="S2479" s="115"/>
      <c r="T2479" s="115"/>
      <c r="U2479" s="291"/>
      <c r="V2479" s="291"/>
      <c r="W2479" s="291"/>
      <c r="X2479" s="291"/>
      <c r="Y2479" s="290"/>
      <c r="Z2479" s="355"/>
      <c r="AA2479" s="299" t="s">
        <v>20</v>
      </c>
      <c r="AB2479" s="287" t="s">
        <v>21</v>
      </c>
      <c r="AC2479" s="361">
        <v>0.85</v>
      </c>
      <c r="AD2479" s="87"/>
      <c r="AE2479" s="302"/>
      <c r="AF2479" s="360"/>
      <c r="AG2479" s="45">
        <v>393.0</v>
      </c>
      <c r="AH2479" s="79"/>
      <c r="AI2479" s="80"/>
      <c r="AJ2479" s="80"/>
      <c r="AK2479" s="80"/>
      <c r="AL2479" s="14"/>
      <c r="AM2479" s="16" t="str">
        <f t="shared" si="10"/>
        <v>{s:'639316', v:393 , c:'放デイ１・有資格１・人欠・評減・拘減・'},</v>
      </c>
      <c r="AN2479" s="16"/>
    </row>
    <row r="2480" ht="16.5" customHeight="1">
      <c r="A2480" s="29">
        <v>63.0</v>
      </c>
      <c r="B2480" s="30">
        <v>9317.0</v>
      </c>
      <c r="C2480" s="31">
        <v>2478.0</v>
      </c>
      <c r="D2480" s="32" t="s">
        <v>2675</v>
      </c>
      <c r="E2480" s="69"/>
      <c r="F2480" s="69"/>
      <c r="G2480" s="94"/>
      <c r="H2480" s="352"/>
      <c r="I2480" s="140"/>
      <c r="J2480" s="95"/>
      <c r="K2480" s="69"/>
      <c r="L2480" s="302"/>
      <c r="M2480" s="63"/>
      <c r="N2480" s="366"/>
      <c r="O2480" s="367"/>
      <c r="P2480" s="368"/>
      <c r="Q2480" s="366"/>
      <c r="R2480" s="369"/>
      <c r="S2480" s="33" t="s">
        <v>23</v>
      </c>
      <c r="T2480" s="124" t="s">
        <v>24</v>
      </c>
      <c r="U2480" s="152"/>
      <c r="V2480" s="152"/>
      <c r="W2480" s="152"/>
      <c r="X2480" s="152"/>
      <c r="Y2480" s="287" t="s">
        <v>21</v>
      </c>
      <c r="Z2480" s="354">
        <v>0.7</v>
      </c>
      <c r="AA2480" s="297"/>
      <c r="AB2480" s="297"/>
      <c r="AC2480" s="362"/>
      <c r="AD2480" s="87"/>
      <c r="AE2480" s="313"/>
      <c r="AF2480" s="349"/>
      <c r="AG2480" s="45">
        <v>323.0</v>
      </c>
      <c r="AH2480" s="79"/>
      <c r="AI2480" s="80"/>
      <c r="AJ2480" s="80"/>
      <c r="AK2480" s="80"/>
      <c r="AL2480" s="14"/>
      <c r="AM2480" s="16" t="str">
        <f t="shared" si="10"/>
        <v>{s:'639317', v:323 , c:'放デイ１・有資格１・人欠・未計画・拘減・'},</v>
      </c>
      <c r="AN2480" s="16"/>
    </row>
    <row r="2481" ht="16.5" customHeight="1">
      <c r="A2481" s="29">
        <v>63.0</v>
      </c>
      <c r="B2481" s="30">
        <v>9318.0</v>
      </c>
      <c r="C2481" s="31">
        <v>2479.0</v>
      </c>
      <c r="D2481" s="32" t="s">
        <v>2676</v>
      </c>
      <c r="E2481" s="69"/>
      <c r="F2481" s="69"/>
      <c r="G2481" s="94"/>
      <c r="H2481" s="352"/>
      <c r="I2481" s="140"/>
      <c r="J2481" s="95"/>
      <c r="K2481" s="69"/>
      <c r="L2481" s="302"/>
      <c r="M2481" s="63"/>
      <c r="N2481" s="366"/>
      <c r="O2481" s="367"/>
      <c r="P2481" s="368"/>
      <c r="Q2481" s="366"/>
      <c r="R2481" s="369"/>
      <c r="S2481" s="70"/>
      <c r="T2481" s="110"/>
      <c r="U2481" s="291"/>
      <c r="V2481" s="291"/>
      <c r="W2481" s="291"/>
      <c r="X2481" s="291"/>
      <c r="Y2481" s="290"/>
      <c r="Z2481" s="355"/>
      <c r="AA2481" s="356" t="s">
        <v>20</v>
      </c>
      <c r="AB2481" s="357" t="s">
        <v>21</v>
      </c>
      <c r="AC2481" s="363">
        <v>0.85</v>
      </c>
      <c r="AD2481" s="87"/>
      <c r="AE2481" s="313"/>
      <c r="AF2481" s="349"/>
      <c r="AG2481" s="45">
        <v>274.0</v>
      </c>
      <c r="AH2481" s="79"/>
      <c r="AI2481" s="80"/>
      <c r="AJ2481" s="80"/>
      <c r="AK2481" s="80"/>
      <c r="AL2481" s="14"/>
      <c r="AM2481" s="16" t="str">
        <f t="shared" si="10"/>
        <v>{s:'639318', v:274 , c:'放デイ１・有資格１・人欠・未計画・評減・拘減・'},</v>
      </c>
      <c r="AN2481" s="16"/>
    </row>
    <row r="2482" ht="16.5" customHeight="1">
      <c r="A2482" s="29">
        <v>63.0</v>
      </c>
      <c r="B2482" s="30">
        <v>9319.0</v>
      </c>
      <c r="C2482" s="31">
        <v>2480.0</v>
      </c>
      <c r="D2482" s="32" t="s">
        <v>2677</v>
      </c>
      <c r="E2482" s="69"/>
      <c r="F2482" s="69"/>
      <c r="G2482" s="94"/>
      <c r="H2482" s="352"/>
      <c r="I2482" s="140"/>
      <c r="J2482" s="95"/>
      <c r="K2482" s="69"/>
      <c r="L2482" s="302"/>
      <c r="M2482" s="63"/>
      <c r="N2482" s="366"/>
      <c r="O2482" s="367"/>
      <c r="P2482" s="368"/>
      <c r="Q2482" s="366"/>
      <c r="R2482" s="369"/>
      <c r="S2482" s="70"/>
      <c r="T2482" s="96" t="s">
        <v>27</v>
      </c>
      <c r="U2482" s="152"/>
      <c r="V2482" s="152"/>
      <c r="W2482" s="152"/>
      <c r="X2482" s="152"/>
      <c r="Y2482" s="287" t="s">
        <v>21</v>
      </c>
      <c r="Z2482" s="354">
        <v>0.5</v>
      </c>
      <c r="AA2482" s="292"/>
      <c r="AB2482" s="292"/>
      <c r="AC2482" s="355"/>
      <c r="AD2482" s="87"/>
      <c r="AE2482" s="313"/>
      <c r="AF2482" s="349"/>
      <c r="AG2482" s="45">
        <v>229.0</v>
      </c>
      <c r="AH2482" s="79"/>
      <c r="AI2482" s="80"/>
      <c r="AJ2482" s="80"/>
      <c r="AK2482" s="80"/>
      <c r="AL2482" s="14"/>
      <c r="AM2482" s="16" t="str">
        <f t="shared" si="10"/>
        <v>{s:'639319', v:229 , c:'放デイ１・有資格１・人欠・未計画２・拘減・'},</v>
      </c>
      <c r="AN2482" s="16"/>
    </row>
    <row r="2483" ht="16.5" customHeight="1">
      <c r="A2483" s="29">
        <v>63.0</v>
      </c>
      <c r="B2483" s="30">
        <v>9320.0</v>
      </c>
      <c r="C2483" s="31">
        <v>2481.0</v>
      </c>
      <c r="D2483" s="32" t="s">
        <v>2678</v>
      </c>
      <c r="E2483" s="69"/>
      <c r="F2483" s="69"/>
      <c r="G2483" s="94"/>
      <c r="H2483" s="352"/>
      <c r="I2483" s="140"/>
      <c r="J2483" s="95"/>
      <c r="K2483" s="69"/>
      <c r="L2483" s="302"/>
      <c r="M2483" s="63"/>
      <c r="N2483" s="366"/>
      <c r="O2483" s="367"/>
      <c r="P2483" s="370"/>
      <c r="Q2483" s="366"/>
      <c r="R2483" s="369"/>
      <c r="S2483" s="78"/>
      <c r="T2483" s="115"/>
      <c r="U2483" s="291"/>
      <c r="V2483" s="291"/>
      <c r="W2483" s="291"/>
      <c r="X2483" s="291"/>
      <c r="Y2483" s="290"/>
      <c r="Z2483" s="355"/>
      <c r="AA2483" s="356" t="s">
        <v>20</v>
      </c>
      <c r="AB2483" s="357" t="s">
        <v>21</v>
      </c>
      <c r="AC2483" s="363">
        <v>0.85</v>
      </c>
      <c r="AD2483" s="93"/>
      <c r="AE2483" s="292"/>
      <c r="AF2483" s="355"/>
      <c r="AG2483" s="45">
        <v>194.0</v>
      </c>
      <c r="AH2483" s="79"/>
      <c r="AI2483" s="80"/>
      <c r="AJ2483" s="80"/>
      <c r="AK2483" s="80"/>
      <c r="AL2483" s="14"/>
      <c r="AM2483" s="16" t="str">
        <f t="shared" si="10"/>
        <v>{s:'639320', v:194 , c:'放デイ１・有資格１・人欠・未計画２・評減・拘減・'},</v>
      </c>
      <c r="AN2483" s="16"/>
    </row>
    <row r="2484" ht="16.5" customHeight="1">
      <c r="A2484" s="29">
        <v>63.0</v>
      </c>
      <c r="B2484" s="30">
        <v>9321.0</v>
      </c>
      <c r="C2484" s="31">
        <v>2482.0</v>
      </c>
      <c r="D2484" s="32" t="s">
        <v>2679</v>
      </c>
      <c r="E2484" s="69"/>
      <c r="F2484" s="69"/>
      <c r="G2484" s="76"/>
      <c r="H2484" s="63"/>
      <c r="I2484" s="63"/>
      <c r="J2484" s="51"/>
      <c r="K2484" s="168"/>
      <c r="L2484" s="152"/>
      <c r="M2484" s="344"/>
      <c r="N2484" s="152"/>
      <c r="O2484" s="367"/>
      <c r="P2484" s="82" t="s">
        <v>27</v>
      </c>
      <c r="Q2484" s="152"/>
      <c r="R2484" s="153"/>
      <c r="S2484" s="287"/>
      <c r="T2484" s="287"/>
      <c r="U2484" s="152"/>
      <c r="V2484" s="152"/>
      <c r="W2484" s="152"/>
      <c r="X2484" s="152"/>
      <c r="Y2484" s="287"/>
      <c r="Z2484" s="345"/>
      <c r="AA2484" s="288"/>
      <c r="AB2484" s="288"/>
      <c r="AC2484" s="288"/>
      <c r="AD2484" s="288"/>
      <c r="AE2484" s="288"/>
      <c r="AF2484" s="346"/>
      <c r="AG2484" s="45">
        <v>330.0</v>
      </c>
      <c r="AH2484" s="79"/>
      <c r="AI2484" s="80"/>
      <c r="AJ2484" s="80"/>
      <c r="AK2484" s="80"/>
      <c r="AL2484" s="14"/>
      <c r="AM2484" s="16" t="str">
        <f t="shared" si="10"/>
        <v>{s:'639321', v:330 , c:'放デイ１・人欠２・'},</v>
      </c>
      <c r="AN2484" s="16"/>
    </row>
    <row r="2485" ht="16.5" customHeight="1">
      <c r="A2485" s="29">
        <v>63.0</v>
      </c>
      <c r="B2485" s="30">
        <v>9322.0</v>
      </c>
      <c r="C2485" s="31">
        <v>2483.0</v>
      </c>
      <c r="D2485" s="32" t="s">
        <v>2680</v>
      </c>
      <c r="E2485" s="69"/>
      <c r="F2485" s="69"/>
      <c r="G2485" s="76"/>
      <c r="H2485" s="63"/>
      <c r="I2485" s="63"/>
      <c r="J2485" s="51"/>
      <c r="K2485" s="94"/>
      <c r="L2485" s="140"/>
      <c r="M2485" s="348"/>
      <c r="N2485" s="140"/>
      <c r="O2485" s="105"/>
      <c r="P2485" s="87"/>
      <c r="Q2485" s="302" t="s">
        <v>21</v>
      </c>
      <c r="R2485" s="349">
        <v>0.5</v>
      </c>
      <c r="S2485" s="290"/>
      <c r="T2485" s="290"/>
      <c r="U2485" s="291"/>
      <c r="V2485" s="291"/>
      <c r="W2485" s="291"/>
      <c r="X2485" s="291"/>
      <c r="Y2485" s="290"/>
      <c r="Z2485" s="350"/>
      <c r="AA2485" s="299" t="s">
        <v>20</v>
      </c>
      <c r="AB2485" s="287" t="s">
        <v>21</v>
      </c>
      <c r="AC2485" s="351">
        <v>0.85</v>
      </c>
      <c r="AD2485" s="288"/>
      <c r="AE2485" s="288"/>
      <c r="AF2485" s="346"/>
      <c r="AG2485" s="45">
        <v>281.0</v>
      </c>
      <c r="AH2485" s="79"/>
      <c r="AI2485" s="80"/>
      <c r="AJ2485" s="80"/>
      <c r="AK2485" s="80"/>
      <c r="AL2485" s="14"/>
      <c r="AM2485" s="16" t="str">
        <f t="shared" si="10"/>
        <v>{s:'639322', v:281 , c:'放デイ１・人欠２・評減・'},</v>
      </c>
      <c r="AN2485" s="16"/>
    </row>
    <row r="2486" ht="16.5" customHeight="1">
      <c r="A2486" s="29">
        <v>63.0</v>
      </c>
      <c r="B2486" s="30">
        <v>9323.0</v>
      </c>
      <c r="C2486" s="31">
        <v>2484.0</v>
      </c>
      <c r="D2486" s="32" t="s">
        <v>2681</v>
      </c>
      <c r="E2486" s="69"/>
      <c r="F2486" s="69"/>
      <c r="G2486" s="76"/>
      <c r="H2486" s="63"/>
      <c r="I2486" s="63"/>
      <c r="J2486" s="51"/>
      <c r="K2486" s="69"/>
      <c r="L2486" s="65"/>
      <c r="M2486" s="65"/>
      <c r="N2486" s="352"/>
      <c r="O2486" s="364"/>
      <c r="P2486" s="87"/>
      <c r="Q2486" s="352"/>
      <c r="R2486" s="353"/>
      <c r="S2486" s="33" t="s">
        <v>23</v>
      </c>
      <c r="T2486" s="124" t="s">
        <v>24</v>
      </c>
      <c r="U2486" s="152"/>
      <c r="V2486" s="152"/>
      <c r="W2486" s="152"/>
      <c r="X2486" s="152"/>
      <c r="Y2486" s="287" t="s">
        <v>21</v>
      </c>
      <c r="Z2486" s="354">
        <v>0.7</v>
      </c>
      <c r="AA2486" s="288"/>
      <c r="AB2486" s="288"/>
      <c r="AC2486" s="288"/>
      <c r="AD2486" s="288"/>
      <c r="AE2486" s="288"/>
      <c r="AF2486" s="346"/>
      <c r="AG2486" s="45">
        <v>231.0</v>
      </c>
      <c r="AH2486" s="79"/>
      <c r="AI2486" s="80"/>
      <c r="AJ2486" s="80"/>
      <c r="AK2486" s="80"/>
      <c r="AL2486" s="14"/>
      <c r="AM2486" s="16" t="str">
        <f t="shared" si="10"/>
        <v>{s:'639323', v:231 , c:'放デイ１・人欠２・未計画・'},</v>
      </c>
      <c r="AN2486" s="16"/>
    </row>
    <row r="2487" ht="16.5" customHeight="1">
      <c r="A2487" s="29">
        <v>63.0</v>
      </c>
      <c r="B2487" s="30">
        <v>9324.0</v>
      </c>
      <c r="C2487" s="31">
        <v>2485.0</v>
      </c>
      <c r="D2487" s="32" t="s">
        <v>2682</v>
      </c>
      <c r="E2487" s="69"/>
      <c r="F2487" s="69"/>
      <c r="G2487" s="76"/>
      <c r="H2487" s="63"/>
      <c r="I2487" s="63"/>
      <c r="J2487" s="51"/>
      <c r="K2487" s="69"/>
      <c r="L2487" s="65"/>
      <c r="M2487" s="65"/>
      <c r="N2487" s="352"/>
      <c r="O2487" s="364"/>
      <c r="P2487" s="87"/>
      <c r="Q2487" s="352"/>
      <c r="R2487" s="353"/>
      <c r="S2487" s="70"/>
      <c r="T2487" s="110"/>
      <c r="U2487" s="291"/>
      <c r="V2487" s="291"/>
      <c r="W2487" s="291"/>
      <c r="X2487" s="291"/>
      <c r="Y2487" s="290"/>
      <c r="Z2487" s="355"/>
      <c r="AA2487" s="356" t="s">
        <v>20</v>
      </c>
      <c r="AB2487" s="357" t="s">
        <v>21</v>
      </c>
      <c r="AC2487" s="358">
        <v>0.85</v>
      </c>
      <c r="AD2487" s="288"/>
      <c r="AE2487" s="288"/>
      <c r="AF2487" s="346"/>
      <c r="AG2487" s="114">
        <v>196.0</v>
      </c>
      <c r="AH2487" s="79"/>
      <c r="AI2487" s="80"/>
      <c r="AJ2487" s="80"/>
      <c r="AK2487" s="80"/>
      <c r="AL2487" s="14"/>
      <c r="AM2487" s="16" t="str">
        <f t="shared" si="10"/>
        <v>{s:'639324', v:196 , c:'放デイ１・人欠２・未計画・評減・'},</v>
      </c>
      <c r="AN2487" s="16"/>
    </row>
    <row r="2488" ht="16.5" customHeight="1">
      <c r="A2488" s="29">
        <v>63.0</v>
      </c>
      <c r="B2488" s="30">
        <v>9325.0</v>
      </c>
      <c r="C2488" s="31">
        <v>2486.0</v>
      </c>
      <c r="D2488" s="32" t="s">
        <v>2683</v>
      </c>
      <c r="E2488" s="69"/>
      <c r="F2488" s="69"/>
      <c r="G2488" s="76"/>
      <c r="H2488" s="63"/>
      <c r="I2488" s="63"/>
      <c r="J2488" s="51"/>
      <c r="K2488" s="69"/>
      <c r="L2488" s="65"/>
      <c r="M2488" s="65"/>
      <c r="N2488" s="352"/>
      <c r="O2488" s="364"/>
      <c r="P2488" s="359"/>
      <c r="Q2488" s="352"/>
      <c r="R2488" s="353"/>
      <c r="S2488" s="70"/>
      <c r="T2488" s="124" t="s">
        <v>27</v>
      </c>
      <c r="U2488" s="152"/>
      <c r="V2488" s="152"/>
      <c r="W2488" s="152"/>
      <c r="X2488" s="152"/>
      <c r="Y2488" s="287" t="s">
        <v>21</v>
      </c>
      <c r="Z2488" s="354">
        <v>0.5</v>
      </c>
      <c r="AA2488" s="292"/>
      <c r="AB2488" s="292"/>
      <c r="AC2488" s="292"/>
      <c r="AD2488" s="292"/>
      <c r="AE2488" s="292"/>
      <c r="AF2488" s="355"/>
      <c r="AG2488" s="45">
        <v>165.0</v>
      </c>
      <c r="AH2488" s="79"/>
      <c r="AI2488" s="80"/>
      <c r="AJ2488" s="80"/>
      <c r="AK2488" s="80"/>
      <c r="AL2488" s="14"/>
      <c r="AM2488" s="16" t="str">
        <f t="shared" si="10"/>
        <v>{s:'639325', v:165 , c:'放デイ１・人欠２・未計画２・'},</v>
      </c>
      <c r="AN2488" s="16"/>
    </row>
    <row r="2489" ht="16.5" customHeight="1">
      <c r="A2489" s="29">
        <v>63.0</v>
      </c>
      <c r="B2489" s="30">
        <v>9326.0</v>
      </c>
      <c r="C2489" s="31">
        <v>2487.0</v>
      </c>
      <c r="D2489" s="32" t="s">
        <v>2684</v>
      </c>
      <c r="E2489" s="69"/>
      <c r="F2489" s="69"/>
      <c r="G2489" s="76"/>
      <c r="H2489" s="63"/>
      <c r="I2489" s="63"/>
      <c r="J2489" s="51"/>
      <c r="K2489" s="69"/>
      <c r="L2489" s="65"/>
      <c r="M2489" s="65"/>
      <c r="N2489" s="352"/>
      <c r="O2489" s="364"/>
      <c r="P2489" s="359"/>
      <c r="Q2489" s="352"/>
      <c r="R2489" s="353"/>
      <c r="S2489" s="78"/>
      <c r="T2489" s="110"/>
      <c r="U2489" s="291"/>
      <c r="V2489" s="291"/>
      <c r="W2489" s="291"/>
      <c r="X2489" s="291"/>
      <c r="Y2489" s="290"/>
      <c r="Z2489" s="355"/>
      <c r="AA2489" s="356" t="s">
        <v>20</v>
      </c>
      <c r="AB2489" s="357" t="s">
        <v>21</v>
      </c>
      <c r="AC2489" s="358">
        <v>0.85</v>
      </c>
      <c r="AD2489" s="288"/>
      <c r="AE2489" s="288"/>
      <c r="AF2489" s="346"/>
      <c r="AG2489" s="45">
        <v>140.0</v>
      </c>
      <c r="AH2489" s="79"/>
      <c r="AI2489" s="80"/>
      <c r="AJ2489" s="80"/>
      <c r="AK2489" s="80"/>
      <c r="AL2489" s="14"/>
      <c r="AM2489" s="16" t="str">
        <f t="shared" si="10"/>
        <v>{s:'639326', v:140 , c:'放デイ１・人欠２・未計画２・評減・'},</v>
      </c>
      <c r="AN2489" s="16"/>
    </row>
    <row r="2490" ht="16.5" customHeight="1">
      <c r="A2490" s="29">
        <v>63.0</v>
      </c>
      <c r="B2490" s="30">
        <v>9327.0</v>
      </c>
      <c r="C2490" s="31">
        <v>2488.0</v>
      </c>
      <c r="D2490" s="32" t="s">
        <v>2685</v>
      </c>
      <c r="E2490" s="69"/>
      <c r="F2490" s="69"/>
      <c r="G2490" s="76"/>
      <c r="H2490" s="63"/>
      <c r="I2490" s="63"/>
      <c r="J2490" s="51"/>
      <c r="K2490" s="69"/>
      <c r="L2490" s="65"/>
      <c r="M2490" s="65"/>
      <c r="N2490" s="352"/>
      <c r="O2490" s="364"/>
      <c r="P2490" s="359"/>
      <c r="Q2490" s="352"/>
      <c r="R2490" s="353"/>
      <c r="S2490" s="96"/>
      <c r="T2490" s="96"/>
      <c r="U2490" s="152"/>
      <c r="V2490" s="152"/>
      <c r="W2490" s="152"/>
      <c r="X2490" s="152"/>
      <c r="Y2490" s="287"/>
      <c r="Z2490" s="354"/>
      <c r="AA2490" s="288"/>
      <c r="AB2490" s="288"/>
      <c r="AC2490" s="346"/>
      <c r="AD2490" s="82" t="s">
        <v>30</v>
      </c>
      <c r="AE2490" s="302">
        <v>5.0</v>
      </c>
      <c r="AF2490" s="360" t="s">
        <v>31</v>
      </c>
      <c r="AG2490" s="45">
        <v>325.0</v>
      </c>
      <c r="AH2490" s="79"/>
      <c r="AI2490" s="80"/>
      <c r="AJ2490" s="80"/>
      <c r="AK2490" s="80"/>
      <c r="AL2490" s="14"/>
      <c r="AM2490" s="16" t="str">
        <f t="shared" si="10"/>
        <v>{s:'639327', v:325 , c:'放デイ１・人欠２・拘減・'},</v>
      </c>
      <c r="AN2490" s="16"/>
    </row>
    <row r="2491" ht="16.5" customHeight="1">
      <c r="A2491" s="29">
        <v>63.0</v>
      </c>
      <c r="B2491" s="30">
        <v>9328.0</v>
      </c>
      <c r="C2491" s="31">
        <v>2489.0</v>
      </c>
      <c r="D2491" s="32" t="s">
        <v>2686</v>
      </c>
      <c r="E2491" s="69"/>
      <c r="F2491" s="69"/>
      <c r="G2491" s="76"/>
      <c r="H2491" s="63"/>
      <c r="I2491" s="63"/>
      <c r="J2491" s="51"/>
      <c r="K2491" s="69"/>
      <c r="L2491" s="65"/>
      <c r="M2491" s="65"/>
      <c r="N2491" s="352"/>
      <c r="O2491" s="364"/>
      <c r="P2491" s="359"/>
      <c r="Q2491" s="352"/>
      <c r="R2491" s="353"/>
      <c r="S2491" s="115"/>
      <c r="T2491" s="115"/>
      <c r="U2491" s="291"/>
      <c r="V2491" s="291"/>
      <c r="W2491" s="291"/>
      <c r="X2491" s="291"/>
      <c r="Y2491" s="290"/>
      <c r="Z2491" s="355"/>
      <c r="AA2491" s="299" t="s">
        <v>20</v>
      </c>
      <c r="AB2491" s="287" t="s">
        <v>21</v>
      </c>
      <c r="AC2491" s="361">
        <v>0.85</v>
      </c>
      <c r="AD2491" s="87"/>
      <c r="AE2491" s="302"/>
      <c r="AF2491" s="360"/>
      <c r="AG2491" s="45">
        <v>276.0</v>
      </c>
      <c r="AH2491" s="79"/>
      <c r="AI2491" s="80"/>
      <c r="AJ2491" s="80"/>
      <c r="AK2491" s="80"/>
      <c r="AL2491" s="14"/>
      <c r="AM2491" s="16" t="str">
        <f t="shared" si="10"/>
        <v>{s:'639328', v:276 , c:'放デイ１・人欠２・評減・拘減・'},</v>
      </c>
      <c r="AN2491" s="16"/>
    </row>
    <row r="2492" ht="16.5" customHeight="1">
      <c r="A2492" s="29">
        <v>63.0</v>
      </c>
      <c r="B2492" s="30">
        <v>9329.0</v>
      </c>
      <c r="C2492" s="31">
        <v>2490.0</v>
      </c>
      <c r="D2492" s="32" t="s">
        <v>2687</v>
      </c>
      <c r="E2492" s="69"/>
      <c r="F2492" s="69"/>
      <c r="G2492" s="76"/>
      <c r="H2492" s="63"/>
      <c r="I2492" s="63"/>
      <c r="J2492" s="51"/>
      <c r="K2492" s="69"/>
      <c r="L2492" s="65"/>
      <c r="M2492" s="65"/>
      <c r="N2492" s="352"/>
      <c r="O2492" s="364"/>
      <c r="P2492" s="359"/>
      <c r="Q2492" s="352"/>
      <c r="R2492" s="353"/>
      <c r="S2492" s="33" t="s">
        <v>23</v>
      </c>
      <c r="T2492" s="124" t="s">
        <v>24</v>
      </c>
      <c r="U2492" s="152"/>
      <c r="V2492" s="152"/>
      <c r="W2492" s="152"/>
      <c r="X2492" s="152"/>
      <c r="Y2492" s="287" t="s">
        <v>21</v>
      </c>
      <c r="Z2492" s="354">
        <v>0.7</v>
      </c>
      <c r="AA2492" s="297"/>
      <c r="AB2492" s="297"/>
      <c r="AC2492" s="362"/>
      <c r="AD2492" s="87"/>
      <c r="AE2492" s="313"/>
      <c r="AF2492" s="349"/>
      <c r="AG2492" s="45">
        <v>226.0</v>
      </c>
      <c r="AH2492" s="79"/>
      <c r="AI2492" s="80"/>
      <c r="AJ2492" s="80"/>
      <c r="AK2492" s="80"/>
      <c r="AL2492" s="14"/>
      <c r="AM2492" s="16" t="str">
        <f t="shared" si="10"/>
        <v>{s:'639329', v:226 , c:'放デイ１・人欠２・未計画・拘減・'},</v>
      </c>
      <c r="AN2492" s="16"/>
    </row>
    <row r="2493" ht="16.5" customHeight="1">
      <c r="A2493" s="29">
        <v>63.0</v>
      </c>
      <c r="B2493" s="30">
        <v>9330.0</v>
      </c>
      <c r="C2493" s="31">
        <v>2491.0</v>
      </c>
      <c r="D2493" s="32" t="s">
        <v>2688</v>
      </c>
      <c r="E2493" s="69"/>
      <c r="F2493" s="69"/>
      <c r="G2493" s="76"/>
      <c r="H2493" s="63"/>
      <c r="I2493" s="63"/>
      <c r="J2493" s="51"/>
      <c r="K2493" s="69"/>
      <c r="L2493" s="65"/>
      <c r="M2493" s="65"/>
      <c r="N2493" s="352"/>
      <c r="O2493" s="364"/>
      <c r="P2493" s="359"/>
      <c r="Q2493" s="352"/>
      <c r="R2493" s="353"/>
      <c r="S2493" s="70"/>
      <c r="T2493" s="110"/>
      <c r="U2493" s="291"/>
      <c r="V2493" s="291"/>
      <c r="W2493" s="291"/>
      <c r="X2493" s="291"/>
      <c r="Y2493" s="290"/>
      <c r="Z2493" s="355"/>
      <c r="AA2493" s="356" t="s">
        <v>20</v>
      </c>
      <c r="AB2493" s="357" t="s">
        <v>21</v>
      </c>
      <c r="AC2493" s="363">
        <v>0.85</v>
      </c>
      <c r="AD2493" s="87"/>
      <c r="AE2493" s="313"/>
      <c r="AF2493" s="349"/>
      <c r="AG2493" s="114">
        <v>191.0</v>
      </c>
      <c r="AH2493" s="79"/>
      <c r="AI2493" s="80"/>
      <c r="AJ2493" s="80"/>
      <c r="AK2493" s="80"/>
      <c r="AL2493" s="14"/>
      <c r="AM2493" s="16" t="str">
        <f t="shared" si="10"/>
        <v>{s:'639330', v:191 , c:'放デイ１・人欠２・未計画・評減・拘減・'},</v>
      </c>
      <c r="AN2493" s="16"/>
    </row>
    <row r="2494" ht="16.5" customHeight="1">
      <c r="A2494" s="29">
        <v>63.0</v>
      </c>
      <c r="B2494" s="30">
        <v>9331.0</v>
      </c>
      <c r="C2494" s="31">
        <v>2492.0</v>
      </c>
      <c r="D2494" s="32" t="s">
        <v>2689</v>
      </c>
      <c r="E2494" s="69"/>
      <c r="F2494" s="69"/>
      <c r="G2494" s="76"/>
      <c r="H2494" s="63"/>
      <c r="I2494" s="63"/>
      <c r="J2494" s="51"/>
      <c r="K2494" s="69"/>
      <c r="L2494" s="65"/>
      <c r="M2494" s="65"/>
      <c r="N2494" s="352"/>
      <c r="O2494" s="364"/>
      <c r="P2494" s="359"/>
      <c r="Q2494" s="352"/>
      <c r="R2494" s="353"/>
      <c r="S2494" s="70"/>
      <c r="T2494" s="96" t="s">
        <v>27</v>
      </c>
      <c r="U2494" s="152"/>
      <c r="V2494" s="152"/>
      <c r="W2494" s="152"/>
      <c r="X2494" s="152"/>
      <c r="Y2494" s="287" t="s">
        <v>21</v>
      </c>
      <c r="Z2494" s="354">
        <v>0.5</v>
      </c>
      <c r="AA2494" s="292"/>
      <c r="AB2494" s="292"/>
      <c r="AC2494" s="355"/>
      <c r="AD2494" s="87"/>
      <c r="AE2494" s="313"/>
      <c r="AF2494" s="349"/>
      <c r="AG2494" s="45">
        <v>160.0</v>
      </c>
      <c r="AH2494" s="79"/>
      <c r="AI2494" s="80"/>
      <c r="AJ2494" s="80"/>
      <c r="AK2494" s="80"/>
      <c r="AL2494" s="14"/>
      <c r="AM2494" s="16" t="str">
        <f t="shared" si="10"/>
        <v>{s:'639331', v:160 , c:'放デイ１・人欠２・未計画２・拘減・'},</v>
      </c>
      <c r="AN2494" s="16"/>
    </row>
    <row r="2495" ht="16.5" customHeight="1">
      <c r="A2495" s="29">
        <v>63.0</v>
      </c>
      <c r="B2495" s="30">
        <v>9332.0</v>
      </c>
      <c r="C2495" s="31">
        <v>2493.0</v>
      </c>
      <c r="D2495" s="32" t="s">
        <v>2690</v>
      </c>
      <c r="E2495" s="69"/>
      <c r="F2495" s="69"/>
      <c r="G2495" s="76"/>
      <c r="H2495" s="63"/>
      <c r="I2495" s="63"/>
      <c r="J2495" s="51"/>
      <c r="K2495" s="69"/>
      <c r="L2495" s="65"/>
      <c r="M2495" s="65"/>
      <c r="N2495" s="352"/>
      <c r="O2495" s="364"/>
      <c r="P2495" s="359"/>
      <c r="Q2495" s="352"/>
      <c r="R2495" s="353"/>
      <c r="S2495" s="78"/>
      <c r="T2495" s="115"/>
      <c r="U2495" s="291"/>
      <c r="V2495" s="291"/>
      <c r="W2495" s="291"/>
      <c r="X2495" s="291"/>
      <c r="Y2495" s="290"/>
      <c r="Z2495" s="355"/>
      <c r="AA2495" s="356" t="s">
        <v>20</v>
      </c>
      <c r="AB2495" s="357" t="s">
        <v>21</v>
      </c>
      <c r="AC2495" s="363">
        <v>0.85</v>
      </c>
      <c r="AD2495" s="93"/>
      <c r="AE2495" s="292"/>
      <c r="AF2495" s="355"/>
      <c r="AG2495" s="45">
        <v>135.0</v>
      </c>
      <c r="AH2495" s="79"/>
      <c r="AI2495" s="80"/>
      <c r="AJ2495" s="80"/>
      <c r="AK2495" s="80"/>
      <c r="AL2495" s="14"/>
      <c r="AM2495" s="16" t="str">
        <f t="shared" si="10"/>
        <v>{s:'639332', v:135 , c:'放デイ１・人欠２・未計画２・評減・拘減・'},</v>
      </c>
      <c r="AN2495" s="16"/>
    </row>
    <row r="2496" ht="16.5" customHeight="1">
      <c r="A2496" s="29">
        <v>63.0</v>
      </c>
      <c r="B2496" s="30">
        <v>9333.0</v>
      </c>
      <c r="C2496" s="31">
        <v>2494.0</v>
      </c>
      <c r="D2496" s="32" t="s">
        <v>2691</v>
      </c>
      <c r="E2496" s="69"/>
      <c r="F2496" s="69"/>
      <c r="G2496" s="94"/>
      <c r="H2496" s="140"/>
      <c r="I2496" s="140"/>
      <c r="J2496" s="95"/>
      <c r="K2496" s="82" t="s">
        <v>38</v>
      </c>
      <c r="L2496" s="96"/>
      <c r="M2496" s="96"/>
      <c r="N2496" s="152"/>
      <c r="O2496" s="105"/>
      <c r="P2496" s="94"/>
      <c r="Q2496" s="140"/>
      <c r="R2496" s="95"/>
      <c r="S2496" s="287"/>
      <c r="T2496" s="287"/>
      <c r="U2496" s="152"/>
      <c r="V2496" s="152"/>
      <c r="W2496" s="152"/>
      <c r="X2496" s="152"/>
      <c r="Y2496" s="287"/>
      <c r="Z2496" s="345"/>
      <c r="AA2496" s="288"/>
      <c r="AB2496" s="288"/>
      <c r="AC2496" s="288"/>
      <c r="AD2496" s="288"/>
      <c r="AE2496" s="288"/>
      <c r="AF2496" s="346"/>
      <c r="AG2496" s="45">
        <v>335.0</v>
      </c>
      <c r="AH2496" s="79"/>
      <c r="AI2496" s="80"/>
      <c r="AJ2496" s="80"/>
      <c r="AK2496" s="80"/>
      <c r="AL2496" s="14"/>
      <c r="AM2496" s="16" t="str">
        <f t="shared" si="10"/>
        <v>{s:'639333', v:335 , c:'放デイ１・有資格１・人欠２・'},</v>
      </c>
      <c r="AN2496" s="16"/>
    </row>
    <row r="2497" ht="16.5" customHeight="1">
      <c r="A2497" s="29">
        <v>63.0</v>
      </c>
      <c r="B2497" s="30">
        <v>9334.0</v>
      </c>
      <c r="C2497" s="31">
        <v>2495.0</v>
      </c>
      <c r="D2497" s="32" t="s">
        <v>2692</v>
      </c>
      <c r="E2497" s="69"/>
      <c r="F2497" s="69"/>
      <c r="G2497" s="94"/>
      <c r="H2497" s="63"/>
      <c r="I2497" s="140"/>
      <c r="J2497" s="95"/>
      <c r="K2497" s="87"/>
      <c r="L2497" s="302">
        <v>9.0</v>
      </c>
      <c r="M2497" s="63" t="s">
        <v>40</v>
      </c>
      <c r="N2497" s="140"/>
      <c r="O2497" s="105"/>
      <c r="P2497" s="94"/>
      <c r="Q2497" s="140"/>
      <c r="R2497" s="95"/>
      <c r="S2497" s="290"/>
      <c r="T2497" s="290"/>
      <c r="U2497" s="291"/>
      <c r="V2497" s="291"/>
      <c r="W2497" s="291"/>
      <c r="X2497" s="291"/>
      <c r="Y2497" s="290"/>
      <c r="Z2497" s="350"/>
      <c r="AA2497" s="299" t="s">
        <v>20</v>
      </c>
      <c r="AB2497" s="287" t="s">
        <v>21</v>
      </c>
      <c r="AC2497" s="351">
        <v>0.85</v>
      </c>
      <c r="AD2497" s="288"/>
      <c r="AE2497" s="288"/>
      <c r="AF2497" s="346"/>
      <c r="AG2497" s="45">
        <v>285.0</v>
      </c>
      <c r="AH2497" s="79"/>
      <c r="AI2497" s="80"/>
      <c r="AJ2497" s="80"/>
      <c r="AK2497" s="80"/>
      <c r="AL2497" s="14"/>
      <c r="AM2497" s="16" t="str">
        <f t="shared" si="10"/>
        <v>{s:'639334', v:285 , c:'放デイ１・有資格１・人欠２・評減・'},</v>
      </c>
      <c r="AN2497" s="16"/>
    </row>
    <row r="2498" ht="16.5" customHeight="1">
      <c r="A2498" s="29">
        <v>63.0</v>
      </c>
      <c r="B2498" s="30">
        <v>9335.0</v>
      </c>
      <c r="C2498" s="31">
        <v>2496.0</v>
      </c>
      <c r="D2498" s="32" t="s">
        <v>2693</v>
      </c>
      <c r="E2498" s="69"/>
      <c r="F2498" s="69"/>
      <c r="G2498" s="94"/>
      <c r="H2498" s="352"/>
      <c r="I2498" s="140"/>
      <c r="J2498" s="95"/>
      <c r="K2498" s="87"/>
      <c r="L2498" s="304"/>
      <c r="M2498" s="365"/>
      <c r="N2498" s="366"/>
      <c r="O2498" s="367"/>
      <c r="P2498" s="368"/>
      <c r="Q2498" s="366"/>
      <c r="R2498" s="369"/>
      <c r="S2498" s="33" t="s">
        <v>23</v>
      </c>
      <c r="T2498" s="124" t="s">
        <v>24</v>
      </c>
      <c r="U2498" s="152"/>
      <c r="V2498" s="152"/>
      <c r="W2498" s="152"/>
      <c r="X2498" s="152"/>
      <c r="Y2498" s="287" t="s">
        <v>21</v>
      </c>
      <c r="Z2498" s="354">
        <v>0.7</v>
      </c>
      <c r="AA2498" s="288"/>
      <c r="AB2498" s="288"/>
      <c r="AC2498" s="288"/>
      <c r="AD2498" s="288"/>
      <c r="AE2498" s="288"/>
      <c r="AF2498" s="346"/>
      <c r="AG2498" s="45">
        <v>235.0</v>
      </c>
      <c r="AH2498" s="79"/>
      <c r="AI2498" s="80"/>
      <c r="AJ2498" s="80"/>
      <c r="AK2498" s="80"/>
      <c r="AL2498" s="14"/>
      <c r="AM2498" s="16" t="str">
        <f t="shared" si="10"/>
        <v>{s:'639335', v:235 , c:'放デイ１・有資格１・人欠２・未計画・'},</v>
      </c>
      <c r="AN2498" s="16"/>
    </row>
    <row r="2499" ht="16.5" customHeight="1">
      <c r="A2499" s="29">
        <v>63.0</v>
      </c>
      <c r="B2499" s="30">
        <v>9336.0</v>
      </c>
      <c r="C2499" s="31">
        <v>2497.0</v>
      </c>
      <c r="D2499" s="32" t="s">
        <v>2694</v>
      </c>
      <c r="E2499" s="69"/>
      <c r="F2499" s="69"/>
      <c r="G2499" s="94"/>
      <c r="H2499" s="352"/>
      <c r="I2499" s="140"/>
      <c r="J2499" s="95"/>
      <c r="K2499" s="87"/>
      <c r="L2499" s="302"/>
      <c r="M2499" s="63"/>
      <c r="N2499" s="366"/>
      <c r="O2499" s="367"/>
      <c r="P2499" s="368"/>
      <c r="Q2499" s="366"/>
      <c r="R2499" s="369"/>
      <c r="S2499" s="70"/>
      <c r="T2499" s="110"/>
      <c r="U2499" s="291"/>
      <c r="V2499" s="291"/>
      <c r="W2499" s="291"/>
      <c r="X2499" s="291"/>
      <c r="Y2499" s="290"/>
      <c r="Z2499" s="355"/>
      <c r="AA2499" s="356" t="s">
        <v>20</v>
      </c>
      <c r="AB2499" s="357" t="s">
        <v>21</v>
      </c>
      <c r="AC2499" s="358">
        <v>0.85</v>
      </c>
      <c r="AD2499" s="288"/>
      <c r="AE2499" s="288"/>
      <c r="AF2499" s="346"/>
      <c r="AG2499" s="45">
        <v>200.0</v>
      </c>
      <c r="AH2499" s="79"/>
      <c r="AI2499" s="80"/>
      <c r="AJ2499" s="80"/>
      <c r="AK2499" s="80"/>
      <c r="AL2499" s="14"/>
      <c r="AM2499" s="16" t="str">
        <f t="shared" si="10"/>
        <v>{s:'639336', v:200 , c:'放デイ１・有資格１・人欠２・未計画・評減・'},</v>
      </c>
      <c r="AN2499" s="16"/>
    </row>
    <row r="2500" ht="16.5" customHeight="1">
      <c r="A2500" s="29">
        <v>63.0</v>
      </c>
      <c r="B2500" s="30">
        <v>9337.0</v>
      </c>
      <c r="C2500" s="31">
        <v>2498.0</v>
      </c>
      <c r="D2500" s="32" t="s">
        <v>2695</v>
      </c>
      <c r="E2500" s="69"/>
      <c r="F2500" s="69"/>
      <c r="G2500" s="94"/>
      <c r="H2500" s="352"/>
      <c r="I2500" s="140"/>
      <c r="J2500" s="95"/>
      <c r="K2500" s="87"/>
      <c r="L2500" s="302"/>
      <c r="M2500" s="63"/>
      <c r="N2500" s="366"/>
      <c r="O2500" s="367"/>
      <c r="P2500" s="368"/>
      <c r="Q2500" s="366"/>
      <c r="R2500" s="369"/>
      <c r="S2500" s="70"/>
      <c r="T2500" s="124" t="s">
        <v>27</v>
      </c>
      <c r="U2500" s="152"/>
      <c r="V2500" s="152"/>
      <c r="W2500" s="152"/>
      <c r="X2500" s="152"/>
      <c r="Y2500" s="287" t="s">
        <v>21</v>
      </c>
      <c r="Z2500" s="354">
        <v>0.5</v>
      </c>
      <c r="AA2500" s="292"/>
      <c r="AB2500" s="292"/>
      <c r="AC2500" s="292"/>
      <c r="AD2500" s="292"/>
      <c r="AE2500" s="292"/>
      <c r="AF2500" s="355"/>
      <c r="AG2500" s="45">
        <v>168.0</v>
      </c>
      <c r="AH2500" s="79"/>
      <c r="AI2500" s="80"/>
      <c r="AJ2500" s="80"/>
      <c r="AK2500" s="80"/>
      <c r="AL2500" s="14"/>
      <c r="AM2500" s="16" t="str">
        <f t="shared" si="10"/>
        <v>{s:'639337', v:168 , c:'放デイ１・有資格１・人欠２・未計画２・'},</v>
      </c>
      <c r="AN2500" s="16"/>
    </row>
    <row r="2501" ht="16.5" customHeight="1">
      <c r="A2501" s="29">
        <v>63.0</v>
      </c>
      <c r="B2501" s="30">
        <v>9338.0</v>
      </c>
      <c r="C2501" s="31">
        <v>2499.0</v>
      </c>
      <c r="D2501" s="32" t="s">
        <v>2696</v>
      </c>
      <c r="E2501" s="69"/>
      <c r="F2501" s="69"/>
      <c r="G2501" s="94"/>
      <c r="H2501" s="352"/>
      <c r="I2501" s="140"/>
      <c r="J2501" s="95"/>
      <c r="K2501" s="69"/>
      <c r="L2501" s="302"/>
      <c r="M2501" s="63"/>
      <c r="N2501" s="366"/>
      <c r="O2501" s="367"/>
      <c r="P2501" s="368"/>
      <c r="Q2501" s="366"/>
      <c r="R2501" s="369"/>
      <c r="S2501" s="78"/>
      <c r="T2501" s="110"/>
      <c r="U2501" s="291"/>
      <c r="V2501" s="291"/>
      <c r="W2501" s="291"/>
      <c r="X2501" s="291"/>
      <c r="Y2501" s="290"/>
      <c r="Z2501" s="355"/>
      <c r="AA2501" s="356" t="s">
        <v>20</v>
      </c>
      <c r="AB2501" s="357" t="s">
        <v>21</v>
      </c>
      <c r="AC2501" s="358">
        <v>0.85</v>
      </c>
      <c r="AD2501" s="288"/>
      <c r="AE2501" s="288"/>
      <c r="AF2501" s="346"/>
      <c r="AG2501" s="45">
        <v>143.0</v>
      </c>
      <c r="AH2501" s="79"/>
      <c r="AI2501" s="80"/>
      <c r="AJ2501" s="80"/>
      <c r="AK2501" s="80"/>
      <c r="AL2501" s="14"/>
      <c r="AM2501" s="16" t="str">
        <f t="shared" si="10"/>
        <v>{s:'639338', v:143 , c:'放デイ１・有資格１・人欠２・未計画２・評減・'},</v>
      </c>
      <c r="AN2501" s="16"/>
    </row>
    <row r="2502" ht="16.5" customHeight="1">
      <c r="A2502" s="29">
        <v>63.0</v>
      </c>
      <c r="B2502" s="30">
        <v>9339.0</v>
      </c>
      <c r="C2502" s="31">
        <v>2500.0</v>
      </c>
      <c r="D2502" s="32" t="s">
        <v>2697</v>
      </c>
      <c r="E2502" s="69"/>
      <c r="F2502" s="69"/>
      <c r="G2502" s="94"/>
      <c r="H2502" s="352"/>
      <c r="I2502" s="140"/>
      <c r="J2502" s="95"/>
      <c r="K2502" s="69"/>
      <c r="L2502" s="302"/>
      <c r="M2502" s="63"/>
      <c r="N2502" s="366"/>
      <c r="O2502" s="367"/>
      <c r="P2502" s="368"/>
      <c r="Q2502" s="366"/>
      <c r="R2502" s="369"/>
      <c r="S2502" s="96"/>
      <c r="T2502" s="96"/>
      <c r="U2502" s="152"/>
      <c r="V2502" s="152"/>
      <c r="W2502" s="152"/>
      <c r="X2502" s="152"/>
      <c r="Y2502" s="287"/>
      <c r="Z2502" s="354"/>
      <c r="AA2502" s="288"/>
      <c r="AB2502" s="288"/>
      <c r="AC2502" s="346"/>
      <c r="AD2502" s="82" t="s">
        <v>30</v>
      </c>
      <c r="AE2502" s="302">
        <v>5.0</v>
      </c>
      <c r="AF2502" s="360" t="s">
        <v>31</v>
      </c>
      <c r="AG2502" s="45">
        <v>330.0</v>
      </c>
      <c r="AH2502" s="79"/>
      <c r="AI2502" s="80"/>
      <c r="AJ2502" s="80"/>
      <c r="AK2502" s="80"/>
      <c r="AL2502" s="14"/>
      <c r="AM2502" s="16" t="str">
        <f t="shared" si="10"/>
        <v>{s:'639339', v:330 , c:'放デイ１・有資格１・人欠２・拘減・'},</v>
      </c>
      <c r="AN2502" s="16"/>
    </row>
    <row r="2503" ht="16.5" customHeight="1">
      <c r="A2503" s="29">
        <v>63.0</v>
      </c>
      <c r="B2503" s="30">
        <v>9340.0</v>
      </c>
      <c r="C2503" s="31">
        <v>2501.0</v>
      </c>
      <c r="D2503" s="32" t="s">
        <v>2698</v>
      </c>
      <c r="E2503" s="69"/>
      <c r="F2503" s="69"/>
      <c r="G2503" s="94"/>
      <c r="H2503" s="352"/>
      <c r="I2503" s="140"/>
      <c r="J2503" s="95"/>
      <c r="K2503" s="69"/>
      <c r="L2503" s="302"/>
      <c r="M2503" s="63"/>
      <c r="N2503" s="366"/>
      <c r="O2503" s="367"/>
      <c r="P2503" s="368"/>
      <c r="Q2503" s="366"/>
      <c r="R2503" s="369"/>
      <c r="S2503" s="115"/>
      <c r="T2503" s="115"/>
      <c r="U2503" s="291"/>
      <c r="V2503" s="291"/>
      <c r="W2503" s="291"/>
      <c r="X2503" s="291"/>
      <c r="Y2503" s="290"/>
      <c r="Z2503" s="355"/>
      <c r="AA2503" s="299" t="s">
        <v>20</v>
      </c>
      <c r="AB2503" s="287" t="s">
        <v>21</v>
      </c>
      <c r="AC2503" s="361">
        <v>0.85</v>
      </c>
      <c r="AD2503" s="87"/>
      <c r="AE2503" s="302"/>
      <c r="AF2503" s="360"/>
      <c r="AG2503" s="45">
        <v>280.0</v>
      </c>
      <c r="AH2503" s="79"/>
      <c r="AI2503" s="80"/>
      <c r="AJ2503" s="80"/>
      <c r="AK2503" s="80"/>
      <c r="AL2503" s="14"/>
      <c r="AM2503" s="16" t="str">
        <f t="shared" si="10"/>
        <v>{s:'639340', v:280 , c:'放デイ１・有資格１・人欠２・評減・拘減・'},</v>
      </c>
      <c r="AN2503" s="16"/>
    </row>
    <row r="2504" ht="16.5" customHeight="1">
      <c r="A2504" s="29">
        <v>63.0</v>
      </c>
      <c r="B2504" s="30">
        <v>9341.0</v>
      </c>
      <c r="C2504" s="31">
        <v>2502.0</v>
      </c>
      <c r="D2504" s="32" t="s">
        <v>2699</v>
      </c>
      <c r="E2504" s="69"/>
      <c r="F2504" s="69"/>
      <c r="G2504" s="94"/>
      <c r="H2504" s="352"/>
      <c r="I2504" s="140"/>
      <c r="J2504" s="95"/>
      <c r="K2504" s="69"/>
      <c r="L2504" s="302"/>
      <c r="M2504" s="63"/>
      <c r="N2504" s="366"/>
      <c r="O2504" s="367"/>
      <c r="P2504" s="368"/>
      <c r="Q2504" s="366"/>
      <c r="R2504" s="369"/>
      <c r="S2504" s="33" t="s">
        <v>23</v>
      </c>
      <c r="T2504" s="124" t="s">
        <v>24</v>
      </c>
      <c r="U2504" s="152"/>
      <c r="V2504" s="152"/>
      <c r="W2504" s="152"/>
      <c r="X2504" s="152"/>
      <c r="Y2504" s="287" t="s">
        <v>21</v>
      </c>
      <c r="Z2504" s="354">
        <v>0.7</v>
      </c>
      <c r="AA2504" s="297"/>
      <c r="AB2504" s="297"/>
      <c r="AC2504" s="362"/>
      <c r="AD2504" s="87"/>
      <c r="AE2504" s="313"/>
      <c r="AF2504" s="349"/>
      <c r="AG2504" s="45">
        <v>230.0</v>
      </c>
      <c r="AH2504" s="79"/>
      <c r="AI2504" s="80"/>
      <c r="AJ2504" s="80"/>
      <c r="AK2504" s="80"/>
      <c r="AL2504" s="14"/>
      <c r="AM2504" s="16" t="str">
        <f t="shared" si="10"/>
        <v>{s:'639341', v:230 , c:'放デイ１・有資格１・人欠２・未計画・拘減・'},</v>
      </c>
      <c r="AN2504" s="16"/>
    </row>
    <row r="2505" ht="16.5" customHeight="1">
      <c r="A2505" s="29">
        <v>63.0</v>
      </c>
      <c r="B2505" s="30">
        <v>9342.0</v>
      </c>
      <c r="C2505" s="31">
        <v>2503.0</v>
      </c>
      <c r="D2505" s="32" t="s">
        <v>2700</v>
      </c>
      <c r="E2505" s="69"/>
      <c r="F2505" s="69"/>
      <c r="G2505" s="94"/>
      <c r="H2505" s="352"/>
      <c r="I2505" s="140"/>
      <c r="J2505" s="95"/>
      <c r="K2505" s="69"/>
      <c r="L2505" s="302"/>
      <c r="M2505" s="63"/>
      <c r="N2505" s="366"/>
      <c r="O2505" s="367"/>
      <c r="P2505" s="368"/>
      <c r="Q2505" s="366"/>
      <c r="R2505" s="369"/>
      <c r="S2505" s="70"/>
      <c r="T2505" s="110"/>
      <c r="U2505" s="291"/>
      <c r="V2505" s="291"/>
      <c r="W2505" s="291"/>
      <c r="X2505" s="291"/>
      <c r="Y2505" s="290"/>
      <c r="Z2505" s="355"/>
      <c r="AA2505" s="356" t="s">
        <v>20</v>
      </c>
      <c r="AB2505" s="357" t="s">
        <v>21</v>
      </c>
      <c r="AC2505" s="363">
        <v>0.85</v>
      </c>
      <c r="AD2505" s="87"/>
      <c r="AE2505" s="313"/>
      <c r="AF2505" s="349"/>
      <c r="AG2505" s="45">
        <v>195.0</v>
      </c>
      <c r="AH2505" s="79"/>
      <c r="AI2505" s="80"/>
      <c r="AJ2505" s="80"/>
      <c r="AK2505" s="80"/>
      <c r="AL2505" s="14"/>
      <c r="AM2505" s="16" t="str">
        <f t="shared" si="10"/>
        <v>{s:'639342', v:195 , c:'放デイ１・有資格１・人欠２・未計画・評減・拘減・'},</v>
      </c>
      <c r="AN2505" s="16"/>
    </row>
    <row r="2506" ht="16.5" customHeight="1">
      <c r="A2506" s="29">
        <v>63.0</v>
      </c>
      <c r="B2506" s="30">
        <v>9343.0</v>
      </c>
      <c r="C2506" s="31">
        <v>2504.0</v>
      </c>
      <c r="D2506" s="32" t="s">
        <v>2701</v>
      </c>
      <c r="E2506" s="69"/>
      <c r="F2506" s="69"/>
      <c r="G2506" s="94"/>
      <c r="H2506" s="352"/>
      <c r="I2506" s="140"/>
      <c r="J2506" s="95"/>
      <c r="K2506" s="69"/>
      <c r="L2506" s="302"/>
      <c r="M2506" s="63"/>
      <c r="N2506" s="366"/>
      <c r="O2506" s="367"/>
      <c r="P2506" s="368"/>
      <c r="Q2506" s="366"/>
      <c r="R2506" s="369"/>
      <c r="S2506" s="70"/>
      <c r="T2506" s="96" t="s">
        <v>27</v>
      </c>
      <c r="U2506" s="152"/>
      <c r="V2506" s="152"/>
      <c r="W2506" s="152"/>
      <c r="X2506" s="152"/>
      <c r="Y2506" s="287" t="s">
        <v>21</v>
      </c>
      <c r="Z2506" s="354">
        <v>0.5</v>
      </c>
      <c r="AA2506" s="292"/>
      <c r="AB2506" s="292"/>
      <c r="AC2506" s="355"/>
      <c r="AD2506" s="87"/>
      <c r="AE2506" s="313"/>
      <c r="AF2506" s="349"/>
      <c r="AG2506" s="45">
        <v>163.0</v>
      </c>
      <c r="AH2506" s="79"/>
      <c r="AI2506" s="80"/>
      <c r="AJ2506" s="80"/>
      <c r="AK2506" s="80"/>
      <c r="AL2506" s="14"/>
      <c r="AM2506" s="16" t="str">
        <f t="shared" si="10"/>
        <v>{s:'639343', v:163 , c:'放デイ１・有資格１・人欠２・未計画２・拘減・'},</v>
      </c>
      <c r="AN2506" s="16"/>
    </row>
    <row r="2507" ht="16.5" customHeight="1">
      <c r="A2507" s="29">
        <v>63.0</v>
      </c>
      <c r="B2507" s="30">
        <v>9344.0</v>
      </c>
      <c r="C2507" s="31">
        <v>2505.0</v>
      </c>
      <c r="D2507" s="32" t="s">
        <v>2702</v>
      </c>
      <c r="E2507" s="69"/>
      <c r="F2507" s="69"/>
      <c r="G2507" s="94"/>
      <c r="H2507" s="352"/>
      <c r="I2507" s="140"/>
      <c r="J2507" s="95"/>
      <c r="K2507" s="69"/>
      <c r="L2507" s="302"/>
      <c r="M2507" s="63"/>
      <c r="N2507" s="366"/>
      <c r="O2507" s="371"/>
      <c r="P2507" s="370"/>
      <c r="Q2507" s="372"/>
      <c r="R2507" s="350"/>
      <c r="S2507" s="78"/>
      <c r="T2507" s="115"/>
      <c r="U2507" s="291"/>
      <c r="V2507" s="291"/>
      <c r="W2507" s="291"/>
      <c r="X2507" s="291"/>
      <c r="Y2507" s="290"/>
      <c r="Z2507" s="355"/>
      <c r="AA2507" s="356" t="s">
        <v>20</v>
      </c>
      <c r="AB2507" s="357" t="s">
        <v>21</v>
      </c>
      <c r="AC2507" s="363">
        <v>0.85</v>
      </c>
      <c r="AD2507" s="93"/>
      <c r="AE2507" s="292"/>
      <c r="AF2507" s="355"/>
      <c r="AG2507" s="45">
        <v>138.0</v>
      </c>
      <c r="AH2507" s="79"/>
      <c r="AI2507" s="80"/>
      <c r="AJ2507" s="80"/>
      <c r="AK2507" s="80"/>
      <c r="AL2507" s="14"/>
      <c r="AM2507" s="16" t="str">
        <f t="shared" si="10"/>
        <v>{s:'639344', v:138 , c:'放デイ１・有資格１・人欠２・未計画２・評減・拘減・'},</v>
      </c>
      <c r="AN2507" s="16"/>
    </row>
    <row r="2508" ht="16.5" customHeight="1">
      <c r="A2508" s="29">
        <v>63.0</v>
      </c>
      <c r="B2508" s="30">
        <v>9121.0</v>
      </c>
      <c r="C2508" s="31">
        <v>2506.0</v>
      </c>
      <c r="D2508" s="32" t="s">
        <v>2703</v>
      </c>
      <c r="E2508" s="69"/>
      <c r="F2508" s="69"/>
      <c r="G2508" s="102" t="s">
        <v>52</v>
      </c>
      <c r="H2508" s="35"/>
      <c r="I2508" s="35"/>
      <c r="J2508" s="36"/>
      <c r="K2508" s="168"/>
      <c r="L2508" s="152"/>
      <c r="M2508" s="344"/>
      <c r="N2508" s="152"/>
      <c r="O2508" s="206" t="s">
        <v>2655</v>
      </c>
      <c r="P2508" s="82" t="s">
        <v>24</v>
      </c>
      <c r="Q2508" s="152"/>
      <c r="R2508" s="153"/>
      <c r="S2508" s="287"/>
      <c r="T2508" s="287"/>
      <c r="U2508" s="152"/>
      <c r="V2508" s="152"/>
      <c r="W2508" s="152"/>
      <c r="X2508" s="152"/>
      <c r="Y2508" s="287"/>
      <c r="Z2508" s="345"/>
      <c r="AA2508" s="288"/>
      <c r="AB2508" s="288"/>
      <c r="AC2508" s="288"/>
      <c r="AD2508" s="288"/>
      <c r="AE2508" s="288"/>
      <c r="AF2508" s="346"/>
      <c r="AG2508" s="45">
        <v>310.0</v>
      </c>
      <c r="AH2508" s="79"/>
      <c r="AI2508" s="80"/>
      <c r="AJ2508" s="80"/>
      <c r="AK2508" s="80"/>
      <c r="AL2508" s="14"/>
      <c r="AM2508" s="16" t="str">
        <f t="shared" si="10"/>
        <v>{s:'639121', v:310 , c:'放デイ２・人欠・'},</v>
      </c>
      <c r="AN2508" s="16"/>
    </row>
    <row r="2509" ht="16.5" customHeight="1">
      <c r="A2509" s="29">
        <v>63.0</v>
      </c>
      <c r="B2509" s="30">
        <v>9351.0</v>
      </c>
      <c r="C2509" s="31">
        <v>2507.0</v>
      </c>
      <c r="D2509" s="32" t="s">
        <v>2704</v>
      </c>
      <c r="E2509" s="69"/>
      <c r="F2509" s="69"/>
      <c r="G2509" s="104"/>
      <c r="H2509" s="347" t="str">
        <f>'30放課後等デイ(基本１)'!G2498</f>
        <v/>
      </c>
      <c r="I2509" s="140" t="s">
        <v>9</v>
      </c>
      <c r="J2509" s="51"/>
      <c r="K2509" s="94"/>
      <c r="L2509" s="140"/>
      <c r="M2509" s="348"/>
      <c r="N2509" s="140"/>
      <c r="O2509" s="231"/>
      <c r="P2509" s="87"/>
      <c r="Q2509" s="302" t="s">
        <v>21</v>
      </c>
      <c r="R2509" s="349">
        <v>0.7</v>
      </c>
      <c r="S2509" s="290"/>
      <c r="T2509" s="290"/>
      <c r="U2509" s="291"/>
      <c r="V2509" s="291"/>
      <c r="W2509" s="291"/>
      <c r="X2509" s="291"/>
      <c r="Y2509" s="290"/>
      <c r="Z2509" s="350"/>
      <c r="AA2509" s="299" t="s">
        <v>20</v>
      </c>
      <c r="AB2509" s="287" t="s">
        <v>21</v>
      </c>
      <c r="AC2509" s="351">
        <v>0.85</v>
      </c>
      <c r="AD2509" s="288"/>
      <c r="AE2509" s="288"/>
      <c r="AF2509" s="346"/>
      <c r="AG2509" s="45">
        <v>264.0</v>
      </c>
      <c r="AH2509" s="79"/>
      <c r="AI2509" s="80"/>
      <c r="AJ2509" s="80"/>
      <c r="AK2509" s="80"/>
      <c r="AL2509" s="14"/>
      <c r="AM2509" s="16" t="str">
        <f t="shared" si="10"/>
        <v>{s:'639351', v:264 , c:'放デイ２・人欠・評減・'},</v>
      </c>
      <c r="AN2509" s="16"/>
    </row>
    <row r="2510" ht="16.5" customHeight="1">
      <c r="A2510" s="29">
        <v>63.0</v>
      </c>
      <c r="B2510" s="30">
        <v>9122.0</v>
      </c>
      <c r="C2510" s="31">
        <v>2508.0</v>
      </c>
      <c r="D2510" s="32" t="s">
        <v>2705</v>
      </c>
      <c r="E2510" s="94"/>
      <c r="F2510" s="94"/>
      <c r="G2510" s="104"/>
      <c r="H2510" s="140"/>
      <c r="I2510" s="140"/>
      <c r="J2510" s="51"/>
      <c r="K2510" s="69"/>
      <c r="L2510" s="65"/>
      <c r="M2510" s="65"/>
      <c r="N2510" s="352"/>
      <c r="O2510" s="231"/>
      <c r="P2510" s="87"/>
      <c r="Q2510" s="352"/>
      <c r="R2510" s="353"/>
      <c r="S2510" s="33" t="s">
        <v>23</v>
      </c>
      <c r="T2510" s="124" t="s">
        <v>24</v>
      </c>
      <c r="U2510" s="152"/>
      <c r="V2510" s="152"/>
      <c r="W2510" s="152"/>
      <c r="X2510" s="152"/>
      <c r="Y2510" s="287" t="s">
        <v>21</v>
      </c>
      <c r="Z2510" s="354">
        <v>0.7</v>
      </c>
      <c r="AA2510" s="288"/>
      <c r="AB2510" s="288"/>
      <c r="AC2510" s="288"/>
      <c r="AD2510" s="288"/>
      <c r="AE2510" s="288"/>
      <c r="AF2510" s="346"/>
      <c r="AG2510" s="45">
        <v>217.0</v>
      </c>
      <c r="AH2510" s="79"/>
      <c r="AI2510" s="80"/>
      <c r="AJ2510" s="80"/>
      <c r="AK2510" s="80"/>
      <c r="AL2510" s="14"/>
      <c r="AM2510" s="16" t="str">
        <f t="shared" si="10"/>
        <v>{s:'639122', v:217 , c:'放デイ２・人欠・未計画・'},</v>
      </c>
      <c r="AN2510" s="16"/>
    </row>
    <row r="2511" ht="16.5" customHeight="1">
      <c r="A2511" s="29">
        <v>63.0</v>
      </c>
      <c r="B2511" s="30">
        <v>9352.0</v>
      </c>
      <c r="C2511" s="31">
        <v>2509.0</v>
      </c>
      <c r="D2511" s="32" t="s">
        <v>2706</v>
      </c>
      <c r="E2511" s="94"/>
      <c r="F2511" s="94"/>
      <c r="G2511" s="104"/>
      <c r="H2511" s="63"/>
      <c r="I2511" s="63"/>
      <c r="J2511" s="51"/>
      <c r="K2511" s="69"/>
      <c r="L2511" s="65"/>
      <c r="M2511" s="65"/>
      <c r="N2511" s="352"/>
      <c r="O2511" s="231"/>
      <c r="P2511" s="87"/>
      <c r="Q2511" s="352"/>
      <c r="R2511" s="353"/>
      <c r="S2511" s="70"/>
      <c r="T2511" s="110"/>
      <c r="U2511" s="291"/>
      <c r="V2511" s="291"/>
      <c r="W2511" s="291"/>
      <c r="X2511" s="291"/>
      <c r="Y2511" s="290"/>
      <c r="Z2511" s="355"/>
      <c r="AA2511" s="356" t="s">
        <v>20</v>
      </c>
      <c r="AB2511" s="357" t="s">
        <v>21</v>
      </c>
      <c r="AC2511" s="358">
        <v>0.85</v>
      </c>
      <c r="AD2511" s="288"/>
      <c r="AE2511" s="288"/>
      <c r="AF2511" s="346"/>
      <c r="AG2511" s="114">
        <v>184.0</v>
      </c>
      <c r="AH2511" s="79"/>
      <c r="AI2511" s="80"/>
      <c r="AJ2511" s="80"/>
      <c r="AK2511" s="80"/>
      <c r="AL2511" s="14"/>
      <c r="AM2511" s="16" t="str">
        <f t="shared" si="10"/>
        <v>{s:'639352', v:184 , c:'放デイ２・人欠・未計画・評減・'},</v>
      </c>
      <c r="AN2511" s="16"/>
    </row>
    <row r="2512" ht="16.5" customHeight="1">
      <c r="A2512" s="29">
        <v>63.0</v>
      </c>
      <c r="B2512" s="30">
        <v>9353.0</v>
      </c>
      <c r="C2512" s="31">
        <v>2510.0</v>
      </c>
      <c r="D2512" s="32" t="s">
        <v>2707</v>
      </c>
      <c r="E2512" s="94"/>
      <c r="F2512" s="94"/>
      <c r="G2512" s="104"/>
      <c r="H2512" s="63"/>
      <c r="I2512" s="63"/>
      <c r="J2512" s="51"/>
      <c r="K2512" s="69"/>
      <c r="L2512" s="65"/>
      <c r="M2512" s="65"/>
      <c r="N2512" s="352"/>
      <c r="O2512" s="231"/>
      <c r="P2512" s="87"/>
      <c r="Q2512" s="352"/>
      <c r="R2512" s="353"/>
      <c r="S2512" s="70"/>
      <c r="T2512" s="124" t="s">
        <v>27</v>
      </c>
      <c r="U2512" s="152"/>
      <c r="V2512" s="152"/>
      <c r="W2512" s="152"/>
      <c r="X2512" s="152"/>
      <c r="Y2512" s="287" t="s">
        <v>21</v>
      </c>
      <c r="Z2512" s="354">
        <v>0.5</v>
      </c>
      <c r="AA2512" s="292"/>
      <c r="AB2512" s="292"/>
      <c r="AC2512" s="292"/>
      <c r="AD2512" s="292"/>
      <c r="AE2512" s="292"/>
      <c r="AF2512" s="355"/>
      <c r="AG2512" s="45">
        <v>155.0</v>
      </c>
      <c r="AH2512" s="79"/>
      <c r="AI2512" s="80"/>
      <c r="AJ2512" s="80"/>
      <c r="AK2512" s="80"/>
      <c r="AL2512" s="14"/>
      <c r="AM2512" s="16" t="str">
        <f t="shared" si="10"/>
        <v>{s:'639353', v:155 , c:'放デイ２・人欠・未計画２・'},</v>
      </c>
      <c r="AN2512" s="16"/>
    </row>
    <row r="2513" ht="16.5" customHeight="1">
      <c r="A2513" s="29">
        <v>63.0</v>
      </c>
      <c r="B2513" s="30">
        <v>9354.0</v>
      </c>
      <c r="C2513" s="31">
        <v>2511.0</v>
      </c>
      <c r="D2513" s="32" t="s">
        <v>2708</v>
      </c>
      <c r="E2513" s="94"/>
      <c r="F2513" s="94"/>
      <c r="G2513" s="76"/>
      <c r="H2513" s="63"/>
      <c r="I2513" s="63"/>
      <c r="J2513" s="51"/>
      <c r="K2513" s="69"/>
      <c r="L2513" s="65"/>
      <c r="M2513" s="65"/>
      <c r="N2513" s="352"/>
      <c r="O2513" s="231"/>
      <c r="P2513" s="87"/>
      <c r="Q2513" s="352"/>
      <c r="R2513" s="353"/>
      <c r="S2513" s="78"/>
      <c r="T2513" s="110"/>
      <c r="U2513" s="291"/>
      <c r="V2513" s="291"/>
      <c r="W2513" s="291"/>
      <c r="X2513" s="291"/>
      <c r="Y2513" s="290"/>
      <c r="Z2513" s="355"/>
      <c r="AA2513" s="356" t="s">
        <v>20</v>
      </c>
      <c r="AB2513" s="357" t="s">
        <v>21</v>
      </c>
      <c r="AC2513" s="358">
        <v>0.85</v>
      </c>
      <c r="AD2513" s="288"/>
      <c r="AE2513" s="288"/>
      <c r="AF2513" s="346"/>
      <c r="AG2513" s="45">
        <v>132.0</v>
      </c>
      <c r="AH2513" s="79"/>
      <c r="AI2513" s="80"/>
      <c r="AJ2513" s="80"/>
      <c r="AK2513" s="80"/>
      <c r="AL2513" s="14"/>
      <c r="AM2513" s="16" t="str">
        <f t="shared" si="10"/>
        <v>{s:'639354', v:132 , c:'放デイ２・人欠・未計画２・評減・'},</v>
      </c>
      <c r="AN2513" s="16"/>
    </row>
    <row r="2514" ht="16.5" customHeight="1">
      <c r="A2514" s="29">
        <v>63.0</v>
      </c>
      <c r="B2514" s="30">
        <v>9355.0</v>
      </c>
      <c r="C2514" s="31">
        <v>2512.0</v>
      </c>
      <c r="D2514" s="32" t="s">
        <v>2709</v>
      </c>
      <c r="E2514" s="94"/>
      <c r="F2514" s="94"/>
      <c r="G2514" s="76"/>
      <c r="H2514" s="63"/>
      <c r="I2514" s="63"/>
      <c r="J2514" s="51"/>
      <c r="K2514" s="69"/>
      <c r="L2514" s="65"/>
      <c r="M2514" s="65"/>
      <c r="N2514" s="352"/>
      <c r="O2514" s="231"/>
      <c r="P2514" s="359"/>
      <c r="Q2514" s="352"/>
      <c r="R2514" s="353"/>
      <c r="S2514" s="96"/>
      <c r="T2514" s="96"/>
      <c r="U2514" s="152"/>
      <c r="V2514" s="152"/>
      <c r="W2514" s="152"/>
      <c r="X2514" s="152"/>
      <c r="Y2514" s="287"/>
      <c r="Z2514" s="354"/>
      <c r="AA2514" s="288"/>
      <c r="AB2514" s="288"/>
      <c r="AC2514" s="346"/>
      <c r="AD2514" s="82" t="s">
        <v>30</v>
      </c>
      <c r="AE2514" s="302">
        <v>5.0</v>
      </c>
      <c r="AF2514" s="360" t="s">
        <v>31</v>
      </c>
      <c r="AG2514" s="45">
        <v>305.0</v>
      </c>
      <c r="AH2514" s="79"/>
      <c r="AI2514" s="80"/>
      <c r="AJ2514" s="80"/>
      <c r="AK2514" s="80"/>
      <c r="AL2514" s="14"/>
      <c r="AM2514" s="16" t="str">
        <f t="shared" si="10"/>
        <v>{s:'639355', v:305 , c:'放デイ２・人欠・拘減・'},</v>
      </c>
      <c r="AN2514" s="16"/>
    </row>
    <row r="2515" ht="16.5" customHeight="1">
      <c r="A2515" s="29">
        <v>63.0</v>
      </c>
      <c r="B2515" s="30">
        <v>9356.0</v>
      </c>
      <c r="C2515" s="31">
        <v>2513.0</v>
      </c>
      <c r="D2515" s="32" t="s">
        <v>2710</v>
      </c>
      <c r="E2515" s="94"/>
      <c r="F2515" s="94"/>
      <c r="G2515" s="76"/>
      <c r="H2515" s="63"/>
      <c r="I2515" s="63"/>
      <c r="J2515" s="51"/>
      <c r="K2515" s="69"/>
      <c r="L2515" s="65"/>
      <c r="M2515" s="65"/>
      <c r="N2515" s="352"/>
      <c r="O2515" s="231"/>
      <c r="P2515" s="359"/>
      <c r="Q2515" s="352"/>
      <c r="R2515" s="353"/>
      <c r="S2515" s="115"/>
      <c r="T2515" s="115"/>
      <c r="U2515" s="291"/>
      <c r="V2515" s="291"/>
      <c r="W2515" s="291"/>
      <c r="X2515" s="291"/>
      <c r="Y2515" s="290"/>
      <c r="Z2515" s="355"/>
      <c r="AA2515" s="299" t="s">
        <v>20</v>
      </c>
      <c r="AB2515" s="287" t="s">
        <v>21</v>
      </c>
      <c r="AC2515" s="361">
        <v>0.85</v>
      </c>
      <c r="AD2515" s="87"/>
      <c r="AE2515" s="302"/>
      <c r="AF2515" s="360"/>
      <c r="AG2515" s="45">
        <v>259.0</v>
      </c>
      <c r="AH2515" s="79"/>
      <c r="AI2515" s="80"/>
      <c r="AJ2515" s="80"/>
      <c r="AK2515" s="80"/>
      <c r="AL2515" s="14"/>
      <c r="AM2515" s="16" t="str">
        <f t="shared" si="10"/>
        <v>{s:'639356', v:259 , c:'放デイ２・人欠・評減・拘減・'},</v>
      </c>
      <c r="AN2515" s="16"/>
    </row>
    <row r="2516" ht="16.5" customHeight="1">
      <c r="A2516" s="29">
        <v>63.0</v>
      </c>
      <c r="B2516" s="30">
        <v>9357.0</v>
      </c>
      <c r="C2516" s="31">
        <v>2514.0</v>
      </c>
      <c r="D2516" s="32" t="s">
        <v>2711</v>
      </c>
      <c r="E2516" s="94"/>
      <c r="F2516" s="94"/>
      <c r="G2516" s="76"/>
      <c r="H2516" s="63"/>
      <c r="I2516" s="63"/>
      <c r="J2516" s="51"/>
      <c r="K2516" s="69"/>
      <c r="L2516" s="65"/>
      <c r="M2516" s="65"/>
      <c r="N2516" s="352"/>
      <c r="O2516" s="231"/>
      <c r="P2516" s="359"/>
      <c r="Q2516" s="352"/>
      <c r="R2516" s="353"/>
      <c r="S2516" s="33" t="s">
        <v>23</v>
      </c>
      <c r="T2516" s="124" t="s">
        <v>24</v>
      </c>
      <c r="U2516" s="152"/>
      <c r="V2516" s="152"/>
      <c r="W2516" s="152"/>
      <c r="X2516" s="152"/>
      <c r="Y2516" s="287" t="s">
        <v>21</v>
      </c>
      <c r="Z2516" s="354">
        <v>0.7</v>
      </c>
      <c r="AA2516" s="297"/>
      <c r="AB2516" s="297"/>
      <c r="AC2516" s="362"/>
      <c r="AD2516" s="87"/>
      <c r="AE2516" s="313"/>
      <c r="AF2516" s="349"/>
      <c r="AG2516" s="45">
        <v>212.0</v>
      </c>
      <c r="AH2516" s="79"/>
      <c r="AI2516" s="80"/>
      <c r="AJ2516" s="80"/>
      <c r="AK2516" s="80"/>
      <c r="AL2516" s="14"/>
      <c r="AM2516" s="16" t="str">
        <f t="shared" si="10"/>
        <v>{s:'639357', v:212 , c:'放デイ２・人欠・未計画・拘減・'},</v>
      </c>
      <c r="AN2516" s="16"/>
    </row>
    <row r="2517" ht="16.5" customHeight="1">
      <c r="A2517" s="29">
        <v>63.0</v>
      </c>
      <c r="B2517" s="30">
        <v>9358.0</v>
      </c>
      <c r="C2517" s="31">
        <v>2515.0</v>
      </c>
      <c r="D2517" s="32" t="s">
        <v>2712</v>
      </c>
      <c r="E2517" s="94"/>
      <c r="F2517" s="94"/>
      <c r="G2517" s="76"/>
      <c r="H2517" s="63"/>
      <c r="I2517" s="63"/>
      <c r="J2517" s="51"/>
      <c r="K2517" s="69"/>
      <c r="L2517" s="65"/>
      <c r="M2517" s="65"/>
      <c r="N2517" s="352"/>
      <c r="O2517" s="364"/>
      <c r="P2517" s="359"/>
      <c r="Q2517" s="352"/>
      <c r="R2517" s="353"/>
      <c r="S2517" s="70"/>
      <c r="T2517" s="110"/>
      <c r="U2517" s="291"/>
      <c r="V2517" s="291"/>
      <c r="W2517" s="291"/>
      <c r="X2517" s="291"/>
      <c r="Y2517" s="290"/>
      <c r="Z2517" s="355"/>
      <c r="AA2517" s="356" t="s">
        <v>20</v>
      </c>
      <c r="AB2517" s="357" t="s">
        <v>21</v>
      </c>
      <c r="AC2517" s="363">
        <v>0.85</v>
      </c>
      <c r="AD2517" s="87"/>
      <c r="AE2517" s="313"/>
      <c r="AF2517" s="349"/>
      <c r="AG2517" s="114">
        <v>179.0</v>
      </c>
      <c r="AH2517" s="79"/>
      <c r="AI2517" s="80"/>
      <c r="AJ2517" s="80"/>
      <c r="AK2517" s="80"/>
      <c r="AL2517" s="14"/>
      <c r="AM2517" s="16" t="str">
        <f t="shared" si="10"/>
        <v>{s:'639358', v:179 , c:'放デイ２・人欠・未計画・評減・拘減・'},</v>
      </c>
      <c r="AN2517" s="16"/>
    </row>
    <row r="2518" ht="16.5" customHeight="1">
      <c r="A2518" s="29">
        <v>63.0</v>
      </c>
      <c r="B2518" s="30">
        <v>9359.0</v>
      </c>
      <c r="C2518" s="31">
        <v>2516.0</v>
      </c>
      <c r="D2518" s="32" t="s">
        <v>2713</v>
      </c>
      <c r="E2518" s="94"/>
      <c r="F2518" s="94"/>
      <c r="G2518" s="76"/>
      <c r="H2518" s="63"/>
      <c r="I2518" s="63"/>
      <c r="J2518" s="51"/>
      <c r="K2518" s="69"/>
      <c r="L2518" s="65"/>
      <c r="M2518" s="65"/>
      <c r="N2518" s="352"/>
      <c r="O2518" s="364"/>
      <c r="P2518" s="359"/>
      <c r="Q2518" s="352"/>
      <c r="R2518" s="353"/>
      <c r="S2518" s="70"/>
      <c r="T2518" s="96" t="s">
        <v>27</v>
      </c>
      <c r="U2518" s="152"/>
      <c r="V2518" s="152"/>
      <c r="W2518" s="152"/>
      <c r="X2518" s="152"/>
      <c r="Y2518" s="287" t="s">
        <v>21</v>
      </c>
      <c r="Z2518" s="354">
        <v>0.5</v>
      </c>
      <c r="AA2518" s="292"/>
      <c r="AB2518" s="292"/>
      <c r="AC2518" s="355"/>
      <c r="AD2518" s="87"/>
      <c r="AE2518" s="313"/>
      <c r="AF2518" s="349"/>
      <c r="AG2518" s="45">
        <v>150.0</v>
      </c>
      <c r="AH2518" s="79"/>
      <c r="AI2518" s="80"/>
      <c r="AJ2518" s="80"/>
      <c r="AK2518" s="80"/>
      <c r="AL2518" s="14"/>
      <c r="AM2518" s="16" t="str">
        <f t="shared" si="10"/>
        <v>{s:'639359', v:150 , c:'放デイ２・人欠・未計画２・拘減・'},</v>
      </c>
      <c r="AN2518" s="16"/>
    </row>
    <row r="2519" ht="16.5" customHeight="1">
      <c r="A2519" s="29">
        <v>63.0</v>
      </c>
      <c r="B2519" s="30">
        <v>9360.0</v>
      </c>
      <c r="C2519" s="31">
        <v>2517.0</v>
      </c>
      <c r="D2519" s="32" t="s">
        <v>2714</v>
      </c>
      <c r="E2519" s="94"/>
      <c r="F2519" s="94"/>
      <c r="G2519" s="76"/>
      <c r="H2519" s="63"/>
      <c r="I2519" s="63"/>
      <c r="J2519" s="51"/>
      <c r="K2519" s="69"/>
      <c r="L2519" s="65"/>
      <c r="M2519" s="65"/>
      <c r="N2519" s="352"/>
      <c r="O2519" s="364"/>
      <c r="P2519" s="359"/>
      <c r="Q2519" s="352"/>
      <c r="R2519" s="353"/>
      <c r="S2519" s="78"/>
      <c r="T2519" s="115"/>
      <c r="U2519" s="291"/>
      <c r="V2519" s="291"/>
      <c r="W2519" s="291"/>
      <c r="X2519" s="291"/>
      <c r="Y2519" s="290"/>
      <c r="Z2519" s="355"/>
      <c r="AA2519" s="356" t="s">
        <v>20</v>
      </c>
      <c r="AB2519" s="357" t="s">
        <v>21</v>
      </c>
      <c r="AC2519" s="363">
        <v>0.85</v>
      </c>
      <c r="AD2519" s="93"/>
      <c r="AE2519" s="292"/>
      <c r="AF2519" s="355"/>
      <c r="AG2519" s="45">
        <v>127.0</v>
      </c>
      <c r="AH2519" s="79"/>
      <c r="AI2519" s="80"/>
      <c r="AJ2519" s="80"/>
      <c r="AK2519" s="80"/>
      <c r="AL2519" s="14"/>
      <c r="AM2519" s="16" t="str">
        <f t="shared" si="10"/>
        <v>{s:'639360', v:127 , c:'放デイ２・人欠・未計画２・評減・拘減・'},</v>
      </c>
      <c r="AN2519" s="16"/>
    </row>
    <row r="2520" ht="16.5" customHeight="1">
      <c r="A2520" s="29">
        <v>63.0</v>
      </c>
      <c r="B2520" s="30">
        <v>9123.0</v>
      </c>
      <c r="C2520" s="31">
        <v>2518.0</v>
      </c>
      <c r="D2520" s="32" t="s">
        <v>2715</v>
      </c>
      <c r="E2520" s="94"/>
      <c r="F2520" s="94"/>
      <c r="G2520" s="94"/>
      <c r="H2520" s="140"/>
      <c r="I2520" s="140"/>
      <c r="J2520" s="95"/>
      <c r="K2520" s="82" t="s">
        <v>38</v>
      </c>
      <c r="L2520" s="96"/>
      <c r="M2520" s="96"/>
      <c r="N2520" s="152"/>
      <c r="O2520" s="105"/>
      <c r="P2520" s="94"/>
      <c r="Q2520" s="140"/>
      <c r="R2520" s="95"/>
      <c r="S2520" s="287"/>
      <c r="T2520" s="287"/>
      <c r="U2520" s="152"/>
      <c r="V2520" s="152"/>
      <c r="W2520" s="152"/>
      <c r="X2520" s="152"/>
      <c r="Y2520" s="287"/>
      <c r="Z2520" s="345"/>
      <c r="AA2520" s="288"/>
      <c r="AB2520" s="288"/>
      <c r="AC2520" s="288"/>
      <c r="AD2520" s="288"/>
      <c r="AE2520" s="288"/>
      <c r="AF2520" s="346"/>
      <c r="AG2520" s="45">
        <v>314.0</v>
      </c>
      <c r="AH2520" s="79"/>
      <c r="AI2520" s="80"/>
      <c r="AJ2520" s="80"/>
      <c r="AK2520" s="80"/>
      <c r="AL2520" s="14"/>
      <c r="AM2520" s="16" t="str">
        <f t="shared" si="10"/>
        <v>{s:'639123', v:314 , c:'放デイ２・有資格２・人欠・'},</v>
      </c>
      <c r="AN2520" s="16"/>
    </row>
    <row r="2521" ht="16.5" customHeight="1">
      <c r="A2521" s="29">
        <v>63.0</v>
      </c>
      <c r="B2521" s="30">
        <v>9361.0</v>
      </c>
      <c r="C2521" s="31">
        <v>2519.0</v>
      </c>
      <c r="D2521" s="32" t="s">
        <v>2716</v>
      </c>
      <c r="E2521" s="94"/>
      <c r="F2521" s="94"/>
      <c r="G2521" s="94"/>
      <c r="H2521" s="63"/>
      <c r="I2521" s="140"/>
      <c r="J2521" s="95"/>
      <c r="K2521" s="87"/>
      <c r="L2521" s="302">
        <v>6.0</v>
      </c>
      <c r="M2521" s="63" t="s">
        <v>40</v>
      </c>
      <c r="N2521" s="140"/>
      <c r="O2521" s="105"/>
      <c r="P2521" s="94"/>
      <c r="Q2521" s="140"/>
      <c r="R2521" s="95"/>
      <c r="S2521" s="290"/>
      <c r="T2521" s="290"/>
      <c r="U2521" s="291"/>
      <c r="V2521" s="291"/>
      <c r="W2521" s="291"/>
      <c r="X2521" s="291"/>
      <c r="Y2521" s="290"/>
      <c r="Z2521" s="350"/>
      <c r="AA2521" s="299" t="s">
        <v>20</v>
      </c>
      <c r="AB2521" s="287" t="s">
        <v>21</v>
      </c>
      <c r="AC2521" s="351">
        <v>0.85</v>
      </c>
      <c r="AD2521" s="288"/>
      <c r="AE2521" s="288"/>
      <c r="AF2521" s="346"/>
      <c r="AG2521" s="45">
        <v>267.0</v>
      </c>
      <c r="AH2521" s="79"/>
      <c r="AI2521" s="80"/>
      <c r="AJ2521" s="80"/>
      <c r="AK2521" s="80"/>
      <c r="AL2521" s="14"/>
      <c r="AM2521" s="16" t="str">
        <f t="shared" si="10"/>
        <v>{s:'639361', v:267 , c:'放デイ２・有資格２・人欠・評減・'},</v>
      </c>
      <c r="AN2521" s="16"/>
    </row>
    <row r="2522" ht="16.5" customHeight="1">
      <c r="A2522" s="29">
        <v>63.0</v>
      </c>
      <c r="B2522" s="30">
        <v>9124.0</v>
      </c>
      <c r="C2522" s="31">
        <v>2520.0</v>
      </c>
      <c r="D2522" s="32" t="s">
        <v>2717</v>
      </c>
      <c r="E2522" s="94"/>
      <c r="F2522" s="94"/>
      <c r="G2522" s="94"/>
      <c r="H2522" s="352"/>
      <c r="I2522" s="140"/>
      <c r="J2522" s="95"/>
      <c r="K2522" s="87"/>
      <c r="L2522" s="304"/>
      <c r="M2522" s="365"/>
      <c r="N2522" s="366"/>
      <c r="O2522" s="367"/>
      <c r="P2522" s="368"/>
      <c r="Q2522" s="366"/>
      <c r="R2522" s="369"/>
      <c r="S2522" s="33" t="s">
        <v>23</v>
      </c>
      <c r="T2522" s="124" t="s">
        <v>24</v>
      </c>
      <c r="U2522" s="152"/>
      <c r="V2522" s="152"/>
      <c r="W2522" s="152"/>
      <c r="X2522" s="152"/>
      <c r="Y2522" s="287" t="s">
        <v>21</v>
      </c>
      <c r="Z2522" s="354">
        <v>0.7</v>
      </c>
      <c r="AA2522" s="288"/>
      <c r="AB2522" s="288"/>
      <c r="AC2522" s="288"/>
      <c r="AD2522" s="288"/>
      <c r="AE2522" s="288"/>
      <c r="AF2522" s="346"/>
      <c r="AG2522" s="45">
        <v>220.0</v>
      </c>
      <c r="AH2522" s="79"/>
      <c r="AI2522" s="80"/>
      <c r="AJ2522" s="80"/>
      <c r="AK2522" s="80"/>
      <c r="AL2522" s="14"/>
      <c r="AM2522" s="16" t="str">
        <f t="shared" si="10"/>
        <v>{s:'639124', v:220 , c:'放デイ２・有資格２・人欠・未計画・'},</v>
      </c>
      <c r="AN2522" s="16"/>
    </row>
    <row r="2523" ht="16.5" customHeight="1">
      <c r="A2523" s="29">
        <v>63.0</v>
      </c>
      <c r="B2523" s="30">
        <v>9362.0</v>
      </c>
      <c r="C2523" s="31">
        <v>2521.0</v>
      </c>
      <c r="D2523" s="32" t="s">
        <v>2718</v>
      </c>
      <c r="E2523" s="94"/>
      <c r="F2523" s="94"/>
      <c r="G2523" s="94"/>
      <c r="H2523" s="352"/>
      <c r="I2523" s="140"/>
      <c r="J2523" s="95"/>
      <c r="K2523" s="87"/>
      <c r="L2523" s="302"/>
      <c r="M2523" s="63"/>
      <c r="N2523" s="366"/>
      <c r="O2523" s="367"/>
      <c r="P2523" s="368"/>
      <c r="Q2523" s="366"/>
      <c r="R2523" s="369"/>
      <c r="S2523" s="70"/>
      <c r="T2523" s="110"/>
      <c r="U2523" s="291"/>
      <c r="V2523" s="291"/>
      <c r="W2523" s="291"/>
      <c r="X2523" s="291"/>
      <c r="Y2523" s="290"/>
      <c r="Z2523" s="355"/>
      <c r="AA2523" s="356" t="s">
        <v>20</v>
      </c>
      <c r="AB2523" s="357" t="s">
        <v>21</v>
      </c>
      <c r="AC2523" s="358">
        <v>0.85</v>
      </c>
      <c r="AD2523" s="288"/>
      <c r="AE2523" s="288"/>
      <c r="AF2523" s="346"/>
      <c r="AG2523" s="45">
        <v>187.0</v>
      </c>
      <c r="AH2523" s="79"/>
      <c r="AI2523" s="80"/>
      <c r="AJ2523" s="80"/>
      <c r="AK2523" s="80"/>
      <c r="AL2523" s="14"/>
      <c r="AM2523" s="16" t="str">
        <f t="shared" si="10"/>
        <v>{s:'639362', v:187 , c:'放デイ２・有資格２・人欠・未計画・評減・'},</v>
      </c>
      <c r="AN2523" s="16"/>
    </row>
    <row r="2524" ht="16.5" customHeight="1">
      <c r="A2524" s="29">
        <v>63.0</v>
      </c>
      <c r="B2524" s="30">
        <v>9363.0</v>
      </c>
      <c r="C2524" s="31">
        <v>2522.0</v>
      </c>
      <c r="D2524" s="32" t="s">
        <v>2719</v>
      </c>
      <c r="E2524" s="94"/>
      <c r="F2524" s="94"/>
      <c r="G2524" s="94"/>
      <c r="H2524" s="352"/>
      <c r="I2524" s="140"/>
      <c r="J2524" s="95"/>
      <c r="K2524" s="87"/>
      <c r="L2524" s="302"/>
      <c r="M2524" s="63"/>
      <c r="N2524" s="366"/>
      <c r="O2524" s="367"/>
      <c r="P2524" s="368"/>
      <c r="Q2524" s="366"/>
      <c r="R2524" s="369"/>
      <c r="S2524" s="70"/>
      <c r="T2524" s="124" t="s">
        <v>27</v>
      </c>
      <c r="U2524" s="152"/>
      <c r="V2524" s="152"/>
      <c r="W2524" s="152"/>
      <c r="X2524" s="152"/>
      <c r="Y2524" s="287" t="s">
        <v>21</v>
      </c>
      <c r="Z2524" s="354">
        <v>0.5</v>
      </c>
      <c r="AA2524" s="292"/>
      <c r="AB2524" s="292"/>
      <c r="AC2524" s="292"/>
      <c r="AD2524" s="292"/>
      <c r="AE2524" s="292"/>
      <c r="AF2524" s="355"/>
      <c r="AG2524" s="45">
        <v>157.0</v>
      </c>
      <c r="AH2524" s="79"/>
      <c r="AI2524" s="80"/>
      <c r="AJ2524" s="80"/>
      <c r="AK2524" s="80"/>
      <c r="AL2524" s="14"/>
      <c r="AM2524" s="16" t="str">
        <f t="shared" si="10"/>
        <v>{s:'639363', v:157 , c:'放デイ２・有資格２・人欠・未計画２・'},</v>
      </c>
      <c r="AN2524" s="16"/>
    </row>
    <row r="2525" ht="16.5" customHeight="1">
      <c r="A2525" s="29">
        <v>63.0</v>
      </c>
      <c r="B2525" s="30">
        <v>9364.0</v>
      </c>
      <c r="C2525" s="31">
        <v>2523.0</v>
      </c>
      <c r="D2525" s="32" t="s">
        <v>2720</v>
      </c>
      <c r="E2525" s="94"/>
      <c r="F2525" s="94"/>
      <c r="G2525" s="94"/>
      <c r="H2525" s="352"/>
      <c r="I2525" s="140"/>
      <c r="J2525" s="95"/>
      <c r="K2525" s="69"/>
      <c r="L2525" s="302"/>
      <c r="M2525" s="63"/>
      <c r="N2525" s="366"/>
      <c r="O2525" s="367"/>
      <c r="P2525" s="368"/>
      <c r="Q2525" s="366"/>
      <c r="R2525" s="369"/>
      <c r="S2525" s="78"/>
      <c r="T2525" s="110"/>
      <c r="U2525" s="291"/>
      <c r="V2525" s="291"/>
      <c r="W2525" s="291"/>
      <c r="X2525" s="291"/>
      <c r="Y2525" s="290"/>
      <c r="Z2525" s="355"/>
      <c r="AA2525" s="356" t="s">
        <v>20</v>
      </c>
      <c r="AB2525" s="357" t="s">
        <v>21</v>
      </c>
      <c r="AC2525" s="358">
        <v>0.85</v>
      </c>
      <c r="AD2525" s="288"/>
      <c r="AE2525" s="288"/>
      <c r="AF2525" s="346"/>
      <c r="AG2525" s="114">
        <v>133.0</v>
      </c>
      <c r="AH2525" s="79"/>
      <c r="AI2525" s="80"/>
      <c r="AJ2525" s="80"/>
      <c r="AK2525" s="80"/>
      <c r="AL2525" s="14"/>
      <c r="AM2525" s="16" t="str">
        <f t="shared" si="10"/>
        <v>{s:'639364', v:133 , c:'放デイ２・有資格２・人欠・未計画２・評減・'},</v>
      </c>
      <c r="AN2525" s="16"/>
    </row>
    <row r="2526" ht="16.5" customHeight="1">
      <c r="A2526" s="29">
        <v>63.0</v>
      </c>
      <c r="B2526" s="30">
        <v>9365.0</v>
      </c>
      <c r="C2526" s="31">
        <v>2524.0</v>
      </c>
      <c r="D2526" s="32" t="s">
        <v>2721</v>
      </c>
      <c r="E2526" s="94"/>
      <c r="F2526" s="94"/>
      <c r="G2526" s="94"/>
      <c r="H2526" s="352"/>
      <c r="I2526" s="140"/>
      <c r="J2526" s="95"/>
      <c r="K2526" s="69"/>
      <c r="L2526" s="302"/>
      <c r="M2526" s="63"/>
      <c r="N2526" s="366"/>
      <c r="O2526" s="367"/>
      <c r="P2526" s="368"/>
      <c r="Q2526" s="366"/>
      <c r="R2526" s="369"/>
      <c r="S2526" s="96"/>
      <c r="T2526" s="96"/>
      <c r="U2526" s="152"/>
      <c r="V2526" s="152"/>
      <c r="W2526" s="152"/>
      <c r="X2526" s="152"/>
      <c r="Y2526" s="287"/>
      <c r="Z2526" s="354"/>
      <c r="AA2526" s="288"/>
      <c r="AB2526" s="288"/>
      <c r="AC2526" s="346"/>
      <c r="AD2526" s="82" t="s">
        <v>30</v>
      </c>
      <c r="AE2526" s="302">
        <v>5.0</v>
      </c>
      <c r="AF2526" s="360" t="s">
        <v>31</v>
      </c>
      <c r="AG2526" s="45">
        <v>309.0</v>
      </c>
      <c r="AH2526" s="79"/>
      <c r="AI2526" s="80"/>
      <c r="AJ2526" s="80"/>
      <c r="AK2526" s="80"/>
      <c r="AL2526" s="14"/>
      <c r="AM2526" s="16" t="str">
        <f t="shared" si="10"/>
        <v>{s:'639365', v:309 , c:'放デイ２・有資格２・人欠・拘減・'},</v>
      </c>
      <c r="AN2526" s="16"/>
    </row>
    <row r="2527" ht="16.5" customHeight="1">
      <c r="A2527" s="29">
        <v>63.0</v>
      </c>
      <c r="B2527" s="30">
        <v>9366.0</v>
      </c>
      <c r="C2527" s="31">
        <v>2525.0</v>
      </c>
      <c r="D2527" s="32" t="s">
        <v>2722</v>
      </c>
      <c r="E2527" s="94"/>
      <c r="F2527" s="94"/>
      <c r="G2527" s="94"/>
      <c r="H2527" s="352"/>
      <c r="I2527" s="140"/>
      <c r="J2527" s="95"/>
      <c r="K2527" s="69"/>
      <c r="L2527" s="302"/>
      <c r="M2527" s="63"/>
      <c r="N2527" s="366"/>
      <c r="O2527" s="367"/>
      <c r="P2527" s="368"/>
      <c r="Q2527" s="366"/>
      <c r="R2527" s="369"/>
      <c r="S2527" s="115"/>
      <c r="T2527" s="115"/>
      <c r="U2527" s="291"/>
      <c r="V2527" s="291"/>
      <c r="W2527" s="291"/>
      <c r="X2527" s="291"/>
      <c r="Y2527" s="290"/>
      <c r="Z2527" s="355"/>
      <c r="AA2527" s="299" t="s">
        <v>20</v>
      </c>
      <c r="AB2527" s="287" t="s">
        <v>21</v>
      </c>
      <c r="AC2527" s="361">
        <v>0.85</v>
      </c>
      <c r="AD2527" s="87"/>
      <c r="AE2527" s="302"/>
      <c r="AF2527" s="360"/>
      <c r="AG2527" s="45">
        <v>262.0</v>
      </c>
      <c r="AH2527" s="79"/>
      <c r="AI2527" s="80"/>
      <c r="AJ2527" s="80"/>
      <c r="AK2527" s="80"/>
      <c r="AL2527" s="14"/>
      <c r="AM2527" s="16" t="str">
        <f t="shared" si="10"/>
        <v>{s:'639366', v:262 , c:'放デイ２・有資格２・人欠・評減・拘減・'},</v>
      </c>
      <c r="AN2527" s="16"/>
    </row>
    <row r="2528" ht="16.5" customHeight="1">
      <c r="A2528" s="29">
        <v>63.0</v>
      </c>
      <c r="B2528" s="30">
        <v>9367.0</v>
      </c>
      <c r="C2528" s="31">
        <v>2526.0</v>
      </c>
      <c r="D2528" s="32" t="s">
        <v>2723</v>
      </c>
      <c r="E2528" s="94"/>
      <c r="F2528" s="94"/>
      <c r="G2528" s="94"/>
      <c r="H2528" s="352"/>
      <c r="I2528" s="140"/>
      <c r="J2528" s="95"/>
      <c r="K2528" s="69"/>
      <c r="L2528" s="302"/>
      <c r="M2528" s="63"/>
      <c r="N2528" s="366"/>
      <c r="O2528" s="367"/>
      <c r="P2528" s="368"/>
      <c r="Q2528" s="366"/>
      <c r="R2528" s="369"/>
      <c r="S2528" s="33" t="s">
        <v>23</v>
      </c>
      <c r="T2528" s="124" t="s">
        <v>24</v>
      </c>
      <c r="U2528" s="152"/>
      <c r="V2528" s="152"/>
      <c r="W2528" s="152"/>
      <c r="X2528" s="152"/>
      <c r="Y2528" s="287" t="s">
        <v>21</v>
      </c>
      <c r="Z2528" s="354">
        <v>0.7</v>
      </c>
      <c r="AA2528" s="297"/>
      <c r="AB2528" s="297"/>
      <c r="AC2528" s="362"/>
      <c r="AD2528" s="87"/>
      <c r="AE2528" s="313"/>
      <c r="AF2528" s="349"/>
      <c r="AG2528" s="45">
        <v>215.0</v>
      </c>
      <c r="AH2528" s="79"/>
      <c r="AI2528" s="80"/>
      <c r="AJ2528" s="80"/>
      <c r="AK2528" s="80"/>
      <c r="AL2528" s="14"/>
      <c r="AM2528" s="16" t="str">
        <f t="shared" si="10"/>
        <v>{s:'639367', v:215 , c:'放デイ２・有資格２・人欠・未計画・拘減・'},</v>
      </c>
      <c r="AN2528" s="16"/>
    </row>
    <row r="2529" ht="16.5" customHeight="1">
      <c r="A2529" s="29">
        <v>63.0</v>
      </c>
      <c r="B2529" s="30">
        <v>9368.0</v>
      </c>
      <c r="C2529" s="31">
        <v>2527.0</v>
      </c>
      <c r="D2529" s="32" t="s">
        <v>2724</v>
      </c>
      <c r="E2529" s="94"/>
      <c r="F2529" s="94"/>
      <c r="G2529" s="94"/>
      <c r="H2529" s="352"/>
      <c r="I2529" s="140"/>
      <c r="J2529" s="95"/>
      <c r="K2529" s="69"/>
      <c r="L2529" s="302"/>
      <c r="M2529" s="63"/>
      <c r="N2529" s="366"/>
      <c r="O2529" s="367"/>
      <c r="P2529" s="368"/>
      <c r="Q2529" s="366"/>
      <c r="R2529" s="369"/>
      <c r="S2529" s="70"/>
      <c r="T2529" s="110"/>
      <c r="U2529" s="291"/>
      <c r="V2529" s="291"/>
      <c r="W2529" s="291"/>
      <c r="X2529" s="291"/>
      <c r="Y2529" s="290"/>
      <c r="Z2529" s="355"/>
      <c r="AA2529" s="356" t="s">
        <v>20</v>
      </c>
      <c r="AB2529" s="357" t="s">
        <v>21</v>
      </c>
      <c r="AC2529" s="363">
        <v>0.85</v>
      </c>
      <c r="AD2529" s="87"/>
      <c r="AE2529" s="313"/>
      <c r="AF2529" s="349"/>
      <c r="AG2529" s="45">
        <v>182.0</v>
      </c>
      <c r="AH2529" s="79"/>
      <c r="AI2529" s="80"/>
      <c r="AJ2529" s="80"/>
      <c r="AK2529" s="80"/>
      <c r="AL2529" s="14"/>
      <c r="AM2529" s="16" t="str">
        <f t="shared" si="10"/>
        <v>{s:'639368', v:182 , c:'放デイ２・有資格２・人欠・未計画・評減・拘減・'},</v>
      </c>
      <c r="AN2529" s="16"/>
    </row>
    <row r="2530" ht="16.5" customHeight="1">
      <c r="A2530" s="29">
        <v>63.0</v>
      </c>
      <c r="B2530" s="30">
        <v>9369.0</v>
      </c>
      <c r="C2530" s="31">
        <v>2528.0</v>
      </c>
      <c r="D2530" s="32" t="s">
        <v>2725</v>
      </c>
      <c r="E2530" s="94"/>
      <c r="F2530" s="94"/>
      <c r="G2530" s="94"/>
      <c r="H2530" s="352"/>
      <c r="I2530" s="140"/>
      <c r="J2530" s="95"/>
      <c r="K2530" s="69"/>
      <c r="L2530" s="302"/>
      <c r="M2530" s="63"/>
      <c r="N2530" s="366"/>
      <c r="O2530" s="367"/>
      <c r="P2530" s="368"/>
      <c r="Q2530" s="366"/>
      <c r="R2530" s="369"/>
      <c r="S2530" s="70"/>
      <c r="T2530" s="96" t="s">
        <v>27</v>
      </c>
      <c r="U2530" s="152"/>
      <c r="V2530" s="152"/>
      <c r="W2530" s="152"/>
      <c r="X2530" s="152"/>
      <c r="Y2530" s="287" t="s">
        <v>21</v>
      </c>
      <c r="Z2530" s="354">
        <v>0.5</v>
      </c>
      <c r="AA2530" s="292"/>
      <c r="AB2530" s="292"/>
      <c r="AC2530" s="355"/>
      <c r="AD2530" s="87"/>
      <c r="AE2530" s="313"/>
      <c r="AF2530" s="349"/>
      <c r="AG2530" s="45">
        <v>152.0</v>
      </c>
      <c r="AH2530" s="79"/>
      <c r="AI2530" s="80"/>
      <c r="AJ2530" s="80"/>
      <c r="AK2530" s="80"/>
      <c r="AL2530" s="14"/>
      <c r="AM2530" s="16" t="str">
        <f t="shared" si="10"/>
        <v>{s:'639369', v:152 , c:'放デイ２・有資格２・人欠・未計画２・拘減・'},</v>
      </c>
      <c r="AN2530" s="16"/>
    </row>
    <row r="2531" ht="16.5" customHeight="1">
      <c r="A2531" s="29">
        <v>63.0</v>
      </c>
      <c r="B2531" s="30">
        <v>9370.0</v>
      </c>
      <c r="C2531" s="31">
        <v>2529.0</v>
      </c>
      <c r="D2531" s="32" t="s">
        <v>2726</v>
      </c>
      <c r="E2531" s="94"/>
      <c r="F2531" s="94"/>
      <c r="G2531" s="94"/>
      <c r="H2531" s="352"/>
      <c r="I2531" s="140"/>
      <c r="J2531" s="95"/>
      <c r="K2531" s="69"/>
      <c r="L2531" s="302"/>
      <c r="M2531" s="63"/>
      <c r="N2531" s="366"/>
      <c r="O2531" s="367"/>
      <c r="P2531" s="370"/>
      <c r="Q2531" s="366"/>
      <c r="R2531" s="369"/>
      <c r="S2531" s="78"/>
      <c r="T2531" s="115"/>
      <c r="U2531" s="291"/>
      <c r="V2531" s="291"/>
      <c r="W2531" s="291"/>
      <c r="X2531" s="291"/>
      <c r="Y2531" s="290"/>
      <c r="Z2531" s="355"/>
      <c r="AA2531" s="356" t="s">
        <v>20</v>
      </c>
      <c r="AB2531" s="357" t="s">
        <v>21</v>
      </c>
      <c r="AC2531" s="363">
        <v>0.85</v>
      </c>
      <c r="AD2531" s="93"/>
      <c r="AE2531" s="292"/>
      <c r="AF2531" s="355"/>
      <c r="AG2531" s="114">
        <v>128.0</v>
      </c>
      <c r="AH2531" s="79"/>
      <c r="AI2531" s="80"/>
      <c r="AJ2531" s="80"/>
      <c r="AK2531" s="80"/>
      <c r="AL2531" s="14"/>
      <c r="AM2531" s="16" t="str">
        <f t="shared" si="10"/>
        <v>{s:'639370', v:128 , c:'放デイ２・有資格２・人欠・未計画２・評減・拘減・'},</v>
      </c>
      <c r="AN2531" s="16"/>
    </row>
    <row r="2532" ht="16.5" customHeight="1">
      <c r="A2532" s="29">
        <v>63.0</v>
      </c>
      <c r="B2532" s="30">
        <v>9371.0</v>
      </c>
      <c r="C2532" s="31">
        <v>2530.0</v>
      </c>
      <c r="D2532" s="32" t="s">
        <v>2727</v>
      </c>
      <c r="E2532" s="69"/>
      <c r="F2532" s="69"/>
      <c r="G2532" s="76"/>
      <c r="H2532" s="63"/>
      <c r="I2532" s="63"/>
      <c r="J2532" s="51"/>
      <c r="K2532" s="168"/>
      <c r="L2532" s="152"/>
      <c r="M2532" s="344"/>
      <c r="N2532" s="152"/>
      <c r="O2532" s="367"/>
      <c r="P2532" s="82" t="s">
        <v>27</v>
      </c>
      <c r="Q2532" s="152"/>
      <c r="R2532" s="153"/>
      <c r="S2532" s="287"/>
      <c r="T2532" s="287"/>
      <c r="U2532" s="152"/>
      <c r="V2532" s="152"/>
      <c r="W2532" s="152"/>
      <c r="X2532" s="152"/>
      <c r="Y2532" s="287"/>
      <c r="Z2532" s="345"/>
      <c r="AA2532" s="288"/>
      <c r="AB2532" s="288"/>
      <c r="AC2532" s="288"/>
      <c r="AD2532" s="288"/>
      <c r="AE2532" s="288"/>
      <c r="AF2532" s="346"/>
      <c r="AG2532" s="45">
        <v>222.0</v>
      </c>
      <c r="AH2532" s="79"/>
      <c r="AI2532" s="80"/>
      <c r="AJ2532" s="80"/>
      <c r="AK2532" s="80"/>
      <c r="AL2532" s="14"/>
      <c r="AM2532" s="16" t="str">
        <f t="shared" si="10"/>
        <v>{s:'639371', v:222 , c:'放デイ２・人欠２・'},</v>
      </c>
      <c r="AN2532" s="16"/>
    </row>
    <row r="2533" ht="16.5" customHeight="1">
      <c r="A2533" s="29">
        <v>63.0</v>
      </c>
      <c r="B2533" s="30">
        <v>9372.0</v>
      </c>
      <c r="C2533" s="31">
        <v>2531.0</v>
      </c>
      <c r="D2533" s="32" t="s">
        <v>2728</v>
      </c>
      <c r="E2533" s="69"/>
      <c r="F2533" s="69"/>
      <c r="G2533" s="76"/>
      <c r="H2533" s="373"/>
      <c r="I2533" s="140"/>
      <c r="J2533" s="51"/>
      <c r="K2533" s="94"/>
      <c r="L2533" s="140"/>
      <c r="M2533" s="348"/>
      <c r="N2533" s="140"/>
      <c r="O2533" s="105"/>
      <c r="P2533" s="87"/>
      <c r="Q2533" s="302" t="s">
        <v>21</v>
      </c>
      <c r="R2533" s="349">
        <v>0.5</v>
      </c>
      <c r="S2533" s="290"/>
      <c r="T2533" s="290"/>
      <c r="U2533" s="291"/>
      <c r="V2533" s="291"/>
      <c r="W2533" s="291"/>
      <c r="X2533" s="291"/>
      <c r="Y2533" s="290"/>
      <c r="Z2533" s="350"/>
      <c r="AA2533" s="299" t="s">
        <v>20</v>
      </c>
      <c r="AB2533" s="287" t="s">
        <v>21</v>
      </c>
      <c r="AC2533" s="351">
        <v>0.85</v>
      </c>
      <c r="AD2533" s="288"/>
      <c r="AE2533" s="288"/>
      <c r="AF2533" s="346"/>
      <c r="AG2533" s="45">
        <v>189.0</v>
      </c>
      <c r="AH2533" s="79"/>
      <c r="AI2533" s="80"/>
      <c r="AJ2533" s="80"/>
      <c r="AK2533" s="80"/>
      <c r="AL2533" s="14"/>
      <c r="AM2533" s="16" t="str">
        <f t="shared" si="10"/>
        <v>{s:'639372', v:189 , c:'放デイ２・人欠２・評減・'},</v>
      </c>
      <c r="AN2533" s="16"/>
    </row>
    <row r="2534" ht="16.5" customHeight="1">
      <c r="A2534" s="29">
        <v>63.0</v>
      </c>
      <c r="B2534" s="30">
        <v>9373.0</v>
      </c>
      <c r="C2534" s="31">
        <v>2532.0</v>
      </c>
      <c r="D2534" s="32" t="s">
        <v>2729</v>
      </c>
      <c r="E2534" s="94"/>
      <c r="F2534" s="94"/>
      <c r="G2534" s="76"/>
      <c r="H2534" s="140"/>
      <c r="I2534" s="140"/>
      <c r="J2534" s="51"/>
      <c r="K2534" s="69"/>
      <c r="L2534" s="65"/>
      <c r="M2534" s="65"/>
      <c r="N2534" s="352"/>
      <c r="O2534" s="364"/>
      <c r="P2534" s="87"/>
      <c r="Q2534" s="352"/>
      <c r="R2534" s="353"/>
      <c r="S2534" s="33" t="s">
        <v>23</v>
      </c>
      <c r="T2534" s="124" t="s">
        <v>24</v>
      </c>
      <c r="U2534" s="152"/>
      <c r="V2534" s="152"/>
      <c r="W2534" s="152"/>
      <c r="X2534" s="152"/>
      <c r="Y2534" s="287" t="s">
        <v>21</v>
      </c>
      <c r="Z2534" s="354">
        <v>0.7</v>
      </c>
      <c r="AA2534" s="288"/>
      <c r="AB2534" s="288"/>
      <c r="AC2534" s="288"/>
      <c r="AD2534" s="288"/>
      <c r="AE2534" s="288"/>
      <c r="AF2534" s="346"/>
      <c r="AG2534" s="45">
        <v>155.0</v>
      </c>
      <c r="AH2534" s="79"/>
      <c r="AI2534" s="80"/>
      <c r="AJ2534" s="80"/>
      <c r="AK2534" s="80"/>
      <c r="AL2534" s="14"/>
      <c r="AM2534" s="16" t="str">
        <f t="shared" si="10"/>
        <v>{s:'639373', v:155 , c:'放デイ２・人欠２・未計画・'},</v>
      </c>
      <c r="AN2534" s="16"/>
    </row>
    <row r="2535" ht="16.5" customHeight="1">
      <c r="A2535" s="29">
        <v>63.0</v>
      </c>
      <c r="B2535" s="30">
        <v>9374.0</v>
      </c>
      <c r="C2535" s="31">
        <v>2533.0</v>
      </c>
      <c r="D2535" s="32" t="s">
        <v>2730</v>
      </c>
      <c r="E2535" s="94"/>
      <c r="F2535" s="94"/>
      <c r="G2535" s="76"/>
      <c r="H2535" s="63"/>
      <c r="I2535" s="63"/>
      <c r="J2535" s="51"/>
      <c r="K2535" s="69"/>
      <c r="L2535" s="65"/>
      <c r="M2535" s="65"/>
      <c r="N2535" s="352"/>
      <c r="O2535" s="364"/>
      <c r="P2535" s="87"/>
      <c r="Q2535" s="352"/>
      <c r="R2535" s="353"/>
      <c r="S2535" s="70"/>
      <c r="T2535" s="110"/>
      <c r="U2535" s="291"/>
      <c r="V2535" s="291"/>
      <c r="W2535" s="291"/>
      <c r="X2535" s="291"/>
      <c r="Y2535" s="290"/>
      <c r="Z2535" s="355"/>
      <c r="AA2535" s="356" t="s">
        <v>20</v>
      </c>
      <c r="AB2535" s="357" t="s">
        <v>21</v>
      </c>
      <c r="AC2535" s="358">
        <v>0.85</v>
      </c>
      <c r="AD2535" s="288"/>
      <c r="AE2535" s="288"/>
      <c r="AF2535" s="346"/>
      <c r="AG2535" s="45">
        <v>132.0</v>
      </c>
      <c r="AH2535" s="79"/>
      <c r="AI2535" s="80"/>
      <c r="AJ2535" s="80"/>
      <c r="AK2535" s="80"/>
      <c r="AL2535" s="14"/>
      <c r="AM2535" s="16" t="str">
        <f t="shared" si="10"/>
        <v>{s:'639374', v:132 , c:'放デイ２・人欠２・未計画・評減・'},</v>
      </c>
      <c r="AN2535" s="16"/>
    </row>
    <row r="2536" ht="16.5" customHeight="1">
      <c r="A2536" s="29">
        <v>63.0</v>
      </c>
      <c r="B2536" s="30">
        <v>9375.0</v>
      </c>
      <c r="C2536" s="31">
        <v>2534.0</v>
      </c>
      <c r="D2536" s="32" t="s">
        <v>2731</v>
      </c>
      <c r="E2536" s="94"/>
      <c r="F2536" s="94"/>
      <c r="G2536" s="76"/>
      <c r="H2536" s="63"/>
      <c r="I2536" s="63"/>
      <c r="J2536" s="51"/>
      <c r="K2536" s="69"/>
      <c r="L2536" s="65"/>
      <c r="M2536" s="65"/>
      <c r="N2536" s="352"/>
      <c r="O2536" s="364"/>
      <c r="P2536" s="87"/>
      <c r="Q2536" s="352"/>
      <c r="R2536" s="353"/>
      <c r="S2536" s="70"/>
      <c r="T2536" s="124" t="s">
        <v>27</v>
      </c>
      <c r="U2536" s="152"/>
      <c r="V2536" s="152"/>
      <c r="W2536" s="152"/>
      <c r="X2536" s="152"/>
      <c r="Y2536" s="287" t="s">
        <v>21</v>
      </c>
      <c r="Z2536" s="354">
        <v>0.5</v>
      </c>
      <c r="AA2536" s="292"/>
      <c r="AB2536" s="292"/>
      <c r="AC2536" s="292"/>
      <c r="AD2536" s="292"/>
      <c r="AE2536" s="292"/>
      <c r="AF2536" s="355"/>
      <c r="AG2536" s="45">
        <v>111.0</v>
      </c>
      <c r="AH2536" s="79"/>
      <c r="AI2536" s="80"/>
      <c r="AJ2536" s="80"/>
      <c r="AK2536" s="80"/>
      <c r="AL2536" s="14"/>
      <c r="AM2536" s="16" t="str">
        <f t="shared" si="10"/>
        <v>{s:'639375', v:111 , c:'放デイ２・人欠２・未計画２・'},</v>
      </c>
      <c r="AN2536" s="16"/>
    </row>
    <row r="2537" ht="16.5" customHeight="1">
      <c r="A2537" s="29">
        <v>63.0</v>
      </c>
      <c r="B2537" s="30">
        <v>9376.0</v>
      </c>
      <c r="C2537" s="31">
        <v>2535.0</v>
      </c>
      <c r="D2537" s="32" t="s">
        <v>2732</v>
      </c>
      <c r="E2537" s="94"/>
      <c r="F2537" s="94"/>
      <c r="G2537" s="76"/>
      <c r="H2537" s="63"/>
      <c r="I2537" s="63"/>
      <c r="J2537" s="51"/>
      <c r="K2537" s="69"/>
      <c r="L2537" s="65"/>
      <c r="M2537" s="65"/>
      <c r="N2537" s="352"/>
      <c r="O2537" s="364"/>
      <c r="P2537" s="87"/>
      <c r="Q2537" s="352"/>
      <c r="R2537" s="353"/>
      <c r="S2537" s="78"/>
      <c r="T2537" s="110"/>
      <c r="U2537" s="291"/>
      <c r="V2537" s="291"/>
      <c r="W2537" s="291"/>
      <c r="X2537" s="291"/>
      <c r="Y2537" s="290"/>
      <c r="Z2537" s="355"/>
      <c r="AA2537" s="356" t="s">
        <v>20</v>
      </c>
      <c r="AB2537" s="357" t="s">
        <v>21</v>
      </c>
      <c r="AC2537" s="358">
        <v>0.85</v>
      </c>
      <c r="AD2537" s="288"/>
      <c r="AE2537" s="288"/>
      <c r="AF2537" s="346"/>
      <c r="AG2537" s="114">
        <v>94.0</v>
      </c>
      <c r="AH2537" s="79"/>
      <c r="AI2537" s="80"/>
      <c r="AJ2537" s="80"/>
      <c r="AK2537" s="80"/>
      <c r="AL2537" s="14"/>
      <c r="AM2537" s="16" t="str">
        <f t="shared" si="10"/>
        <v>{s:'639376', v:94 , c:'放デイ２・人欠２・未計画２・評減・'},</v>
      </c>
      <c r="AN2537" s="16"/>
    </row>
    <row r="2538" ht="16.5" customHeight="1">
      <c r="A2538" s="29">
        <v>63.0</v>
      </c>
      <c r="B2538" s="30">
        <v>9377.0</v>
      </c>
      <c r="C2538" s="31">
        <v>2536.0</v>
      </c>
      <c r="D2538" s="32" t="s">
        <v>2733</v>
      </c>
      <c r="E2538" s="94"/>
      <c r="F2538" s="94"/>
      <c r="G2538" s="76"/>
      <c r="H2538" s="63"/>
      <c r="I2538" s="63"/>
      <c r="J2538" s="51"/>
      <c r="K2538" s="69"/>
      <c r="L2538" s="65"/>
      <c r="M2538" s="65"/>
      <c r="N2538" s="352"/>
      <c r="O2538" s="364"/>
      <c r="P2538" s="359"/>
      <c r="Q2538" s="352"/>
      <c r="R2538" s="353"/>
      <c r="S2538" s="96"/>
      <c r="T2538" s="96"/>
      <c r="U2538" s="152"/>
      <c r="V2538" s="152"/>
      <c r="W2538" s="152"/>
      <c r="X2538" s="152"/>
      <c r="Y2538" s="287"/>
      <c r="Z2538" s="354"/>
      <c r="AA2538" s="288"/>
      <c r="AB2538" s="288"/>
      <c r="AC2538" s="346"/>
      <c r="AD2538" s="82" t="s">
        <v>30</v>
      </c>
      <c r="AE2538" s="302">
        <v>5.0</v>
      </c>
      <c r="AF2538" s="360" t="s">
        <v>31</v>
      </c>
      <c r="AG2538" s="45">
        <v>217.0</v>
      </c>
      <c r="AH2538" s="79"/>
      <c r="AI2538" s="80"/>
      <c r="AJ2538" s="80"/>
      <c r="AK2538" s="80"/>
      <c r="AL2538" s="14"/>
      <c r="AM2538" s="16" t="str">
        <f t="shared" si="10"/>
        <v>{s:'639377', v:217 , c:'放デイ２・人欠２・拘減・'},</v>
      </c>
      <c r="AN2538" s="16"/>
    </row>
    <row r="2539" ht="16.5" customHeight="1">
      <c r="A2539" s="29">
        <v>63.0</v>
      </c>
      <c r="B2539" s="30">
        <v>9378.0</v>
      </c>
      <c r="C2539" s="31">
        <v>2537.0</v>
      </c>
      <c r="D2539" s="32" t="s">
        <v>2734</v>
      </c>
      <c r="E2539" s="94"/>
      <c r="F2539" s="94"/>
      <c r="G2539" s="76"/>
      <c r="H2539" s="63"/>
      <c r="I2539" s="63"/>
      <c r="J2539" s="51"/>
      <c r="K2539" s="69"/>
      <c r="L2539" s="65"/>
      <c r="M2539" s="65"/>
      <c r="N2539" s="352"/>
      <c r="O2539" s="364"/>
      <c r="P2539" s="359"/>
      <c r="Q2539" s="352"/>
      <c r="R2539" s="353"/>
      <c r="S2539" s="115"/>
      <c r="T2539" s="115"/>
      <c r="U2539" s="291"/>
      <c r="V2539" s="291"/>
      <c r="W2539" s="291"/>
      <c r="X2539" s="291"/>
      <c r="Y2539" s="290"/>
      <c r="Z2539" s="355"/>
      <c r="AA2539" s="299" t="s">
        <v>20</v>
      </c>
      <c r="AB2539" s="287" t="s">
        <v>21</v>
      </c>
      <c r="AC2539" s="361">
        <v>0.85</v>
      </c>
      <c r="AD2539" s="87"/>
      <c r="AE2539" s="302"/>
      <c r="AF2539" s="360"/>
      <c r="AG2539" s="45">
        <v>184.0</v>
      </c>
      <c r="AH2539" s="79"/>
      <c r="AI2539" s="80"/>
      <c r="AJ2539" s="80"/>
      <c r="AK2539" s="80"/>
      <c r="AL2539" s="14"/>
      <c r="AM2539" s="16" t="str">
        <f t="shared" si="10"/>
        <v>{s:'639378', v:184 , c:'放デイ２・人欠２・評減・拘減・'},</v>
      </c>
      <c r="AN2539" s="16"/>
    </row>
    <row r="2540" ht="16.5" customHeight="1">
      <c r="A2540" s="29">
        <v>63.0</v>
      </c>
      <c r="B2540" s="30">
        <v>9379.0</v>
      </c>
      <c r="C2540" s="31">
        <v>2538.0</v>
      </c>
      <c r="D2540" s="32" t="s">
        <v>2735</v>
      </c>
      <c r="E2540" s="94"/>
      <c r="F2540" s="94"/>
      <c r="G2540" s="76"/>
      <c r="H2540" s="63"/>
      <c r="I2540" s="63"/>
      <c r="J2540" s="51"/>
      <c r="K2540" s="69"/>
      <c r="L2540" s="65"/>
      <c r="M2540" s="65"/>
      <c r="N2540" s="352"/>
      <c r="O2540" s="364"/>
      <c r="P2540" s="359"/>
      <c r="Q2540" s="352"/>
      <c r="R2540" s="353"/>
      <c r="S2540" s="33" t="s">
        <v>23</v>
      </c>
      <c r="T2540" s="124" t="s">
        <v>24</v>
      </c>
      <c r="U2540" s="152"/>
      <c r="V2540" s="152"/>
      <c r="W2540" s="152"/>
      <c r="X2540" s="152"/>
      <c r="Y2540" s="287" t="s">
        <v>21</v>
      </c>
      <c r="Z2540" s="354">
        <v>0.7</v>
      </c>
      <c r="AA2540" s="297"/>
      <c r="AB2540" s="297"/>
      <c r="AC2540" s="362"/>
      <c r="AD2540" s="87"/>
      <c r="AE2540" s="313"/>
      <c r="AF2540" s="349"/>
      <c r="AG2540" s="45">
        <v>150.0</v>
      </c>
      <c r="AH2540" s="79"/>
      <c r="AI2540" s="80"/>
      <c r="AJ2540" s="80"/>
      <c r="AK2540" s="80"/>
      <c r="AL2540" s="14"/>
      <c r="AM2540" s="16" t="str">
        <f t="shared" si="10"/>
        <v>{s:'639379', v:150 , c:'放デイ２・人欠２・未計画・拘減・'},</v>
      </c>
      <c r="AN2540" s="16"/>
    </row>
    <row r="2541" ht="16.5" customHeight="1">
      <c r="A2541" s="29">
        <v>63.0</v>
      </c>
      <c r="B2541" s="30">
        <v>9380.0</v>
      </c>
      <c r="C2541" s="31">
        <v>2539.0</v>
      </c>
      <c r="D2541" s="32" t="s">
        <v>2736</v>
      </c>
      <c r="E2541" s="94"/>
      <c r="F2541" s="94"/>
      <c r="G2541" s="76"/>
      <c r="H2541" s="63"/>
      <c r="I2541" s="63"/>
      <c r="J2541" s="51"/>
      <c r="K2541" s="69"/>
      <c r="L2541" s="65"/>
      <c r="M2541" s="65"/>
      <c r="N2541" s="352"/>
      <c r="O2541" s="364"/>
      <c r="P2541" s="359"/>
      <c r="Q2541" s="352"/>
      <c r="R2541" s="353"/>
      <c r="S2541" s="70"/>
      <c r="T2541" s="110"/>
      <c r="U2541" s="291"/>
      <c r="V2541" s="291"/>
      <c r="W2541" s="291"/>
      <c r="X2541" s="291"/>
      <c r="Y2541" s="290"/>
      <c r="Z2541" s="355"/>
      <c r="AA2541" s="356" t="s">
        <v>20</v>
      </c>
      <c r="AB2541" s="357" t="s">
        <v>21</v>
      </c>
      <c r="AC2541" s="363">
        <v>0.85</v>
      </c>
      <c r="AD2541" s="87"/>
      <c r="AE2541" s="313"/>
      <c r="AF2541" s="349"/>
      <c r="AG2541" s="45">
        <v>127.0</v>
      </c>
      <c r="AH2541" s="79"/>
      <c r="AI2541" s="80"/>
      <c r="AJ2541" s="80"/>
      <c r="AK2541" s="80"/>
      <c r="AL2541" s="14"/>
      <c r="AM2541" s="16" t="str">
        <f t="shared" si="10"/>
        <v>{s:'639380', v:127 , c:'放デイ２・人欠２・未計画・評減・拘減・'},</v>
      </c>
      <c r="AN2541" s="16"/>
    </row>
    <row r="2542" ht="16.5" customHeight="1">
      <c r="A2542" s="29">
        <v>63.0</v>
      </c>
      <c r="B2542" s="30">
        <v>9381.0</v>
      </c>
      <c r="C2542" s="31">
        <v>2540.0</v>
      </c>
      <c r="D2542" s="32" t="s">
        <v>2737</v>
      </c>
      <c r="E2542" s="94"/>
      <c r="F2542" s="94"/>
      <c r="G2542" s="76"/>
      <c r="H2542" s="63"/>
      <c r="I2542" s="63"/>
      <c r="J2542" s="51"/>
      <c r="K2542" s="69"/>
      <c r="L2542" s="65"/>
      <c r="M2542" s="65"/>
      <c r="N2542" s="352"/>
      <c r="O2542" s="364"/>
      <c r="P2542" s="359"/>
      <c r="Q2542" s="352"/>
      <c r="R2542" s="353"/>
      <c r="S2542" s="70"/>
      <c r="T2542" s="96" t="s">
        <v>27</v>
      </c>
      <c r="U2542" s="152"/>
      <c r="V2542" s="152"/>
      <c r="W2542" s="152"/>
      <c r="X2542" s="152"/>
      <c r="Y2542" s="287" t="s">
        <v>21</v>
      </c>
      <c r="Z2542" s="354">
        <v>0.5</v>
      </c>
      <c r="AA2542" s="292"/>
      <c r="AB2542" s="292"/>
      <c r="AC2542" s="355"/>
      <c r="AD2542" s="87"/>
      <c r="AE2542" s="313"/>
      <c r="AF2542" s="349"/>
      <c r="AG2542" s="45">
        <v>106.0</v>
      </c>
      <c r="AH2542" s="79"/>
      <c r="AI2542" s="80"/>
      <c r="AJ2542" s="80"/>
      <c r="AK2542" s="80"/>
      <c r="AL2542" s="14"/>
      <c r="AM2542" s="16" t="str">
        <f t="shared" si="10"/>
        <v>{s:'639381', v:106 , c:'放デイ２・人欠２・未計画２・拘減・'},</v>
      </c>
      <c r="AN2542" s="16"/>
    </row>
    <row r="2543" ht="16.5" customHeight="1">
      <c r="A2543" s="29">
        <v>63.0</v>
      </c>
      <c r="B2543" s="30">
        <v>9382.0</v>
      </c>
      <c r="C2543" s="31">
        <v>2541.0</v>
      </c>
      <c r="D2543" s="32" t="s">
        <v>2738</v>
      </c>
      <c r="E2543" s="94"/>
      <c r="F2543" s="94"/>
      <c r="G2543" s="76"/>
      <c r="H2543" s="63"/>
      <c r="I2543" s="63"/>
      <c r="J2543" s="51"/>
      <c r="K2543" s="69"/>
      <c r="L2543" s="65"/>
      <c r="M2543" s="65"/>
      <c r="N2543" s="352"/>
      <c r="O2543" s="364"/>
      <c r="P2543" s="359"/>
      <c r="Q2543" s="352"/>
      <c r="R2543" s="353"/>
      <c r="S2543" s="78"/>
      <c r="T2543" s="115"/>
      <c r="U2543" s="291"/>
      <c r="V2543" s="291"/>
      <c r="W2543" s="291"/>
      <c r="X2543" s="291"/>
      <c r="Y2543" s="290"/>
      <c r="Z2543" s="355"/>
      <c r="AA2543" s="356" t="s">
        <v>20</v>
      </c>
      <c r="AB2543" s="357" t="s">
        <v>21</v>
      </c>
      <c r="AC2543" s="363">
        <v>0.85</v>
      </c>
      <c r="AD2543" s="93"/>
      <c r="AE2543" s="292"/>
      <c r="AF2543" s="355"/>
      <c r="AG2543" s="114">
        <v>89.0</v>
      </c>
      <c r="AH2543" s="79"/>
      <c r="AI2543" s="80"/>
      <c r="AJ2543" s="80"/>
      <c r="AK2543" s="80"/>
      <c r="AL2543" s="14"/>
      <c r="AM2543" s="16" t="str">
        <f t="shared" si="10"/>
        <v>{s:'639382', v:89 , c:'放デイ２・人欠２・未計画２・評減・拘減・'},</v>
      </c>
      <c r="AN2543" s="16"/>
    </row>
    <row r="2544" ht="16.5" customHeight="1">
      <c r="A2544" s="29">
        <v>63.0</v>
      </c>
      <c r="B2544" s="30">
        <v>9383.0</v>
      </c>
      <c r="C2544" s="31">
        <v>2542.0</v>
      </c>
      <c r="D2544" s="32" t="s">
        <v>2739</v>
      </c>
      <c r="E2544" s="94"/>
      <c r="F2544" s="94"/>
      <c r="G2544" s="94"/>
      <c r="H2544" s="140"/>
      <c r="I2544" s="140"/>
      <c r="J2544" s="95"/>
      <c r="K2544" s="82" t="s">
        <v>38</v>
      </c>
      <c r="L2544" s="96"/>
      <c r="M2544" s="96"/>
      <c r="N2544" s="152"/>
      <c r="O2544" s="105"/>
      <c r="P2544" s="94"/>
      <c r="Q2544" s="140"/>
      <c r="R2544" s="95"/>
      <c r="S2544" s="287"/>
      <c r="T2544" s="287"/>
      <c r="U2544" s="152"/>
      <c r="V2544" s="152"/>
      <c r="W2544" s="152"/>
      <c r="X2544" s="152"/>
      <c r="Y2544" s="287"/>
      <c r="Z2544" s="345"/>
      <c r="AA2544" s="288"/>
      <c r="AB2544" s="288"/>
      <c r="AC2544" s="288"/>
      <c r="AD2544" s="288"/>
      <c r="AE2544" s="288"/>
      <c r="AF2544" s="346"/>
      <c r="AG2544" s="45">
        <v>225.0</v>
      </c>
      <c r="AH2544" s="79"/>
      <c r="AI2544" s="80"/>
      <c r="AJ2544" s="80"/>
      <c r="AK2544" s="80"/>
      <c r="AL2544" s="14"/>
      <c r="AM2544" s="16" t="str">
        <f t="shared" si="10"/>
        <v>{s:'639383', v:225 , c:'放デイ２・有資格２・人欠２・'},</v>
      </c>
      <c r="AN2544" s="16"/>
    </row>
    <row r="2545" ht="16.5" customHeight="1">
      <c r="A2545" s="29">
        <v>63.0</v>
      </c>
      <c r="B2545" s="30">
        <v>9384.0</v>
      </c>
      <c r="C2545" s="31">
        <v>2543.0</v>
      </c>
      <c r="D2545" s="32" t="s">
        <v>2740</v>
      </c>
      <c r="E2545" s="94"/>
      <c r="F2545" s="94"/>
      <c r="G2545" s="94"/>
      <c r="H2545" s="63"/>
      <c r="I2545" s="140"/>
      <c r="J2545" s="95"/>
      <c r="K2545" s="87"/>
      <c r="L2545" s="302">
        <v>6.0</v>
      </c>
      <c r="M2545" s="63" t="s">
        <v>40</v>
      </c>
      <c r="N2545" s="140"/>
      <c r="O2545" s="105"/>
      <c r="P2545" s="94"/>
      <c r="Q2545" s="140"/>
      <c r="R2545" s="95"/>
      <c r="S2545" s="290"/>
      <c r="T2545" s="290"/>
      <c r="U2545" s="291"/>
      <c r="V2545" s="291"/>
      <c r="W2545" s="291"/>
      <c r="X2545" s="291"/>
      <c r="Y2545" s="290"/>
      <c r="Z2545" s="350"/>
      <c r="AA2545" s="299" t="s">
        <v>20</v>
      </c>
      <c r="AB2545" s="287" t="s">
        <v>21</v>
      </c>
      <c r="AC2545" s="351">
        <v>0.85</v>
      </c>
      <c r="AD2545" s="288"/>
      <c r="AE2545" s="288"/>
      <c r="AF2545" s="346"/>
      <c r="AG2545" s="45">
        <v>191.0</v>
      </c>
      <c r="AH2545" s="79"/>
      <c r="AI2545" s="80"/>
      <c r="AJ2545" s="80"/>
      <c r="AK2545" s="80"/>
      <c r="AL2545" s="14"/>
      <c r="AM2545" s="16" t="str">
        <f t="shared" si="10"/>
        <v>{s:'639384', v:191 , c:'放デイ２・有資格２・人欠２・評減・'},</v>
      </c>
      <c r="AN2545" s="16"/>
    </row>
    <row r="2546" ht="16.5" customHeight="1">
      <c r="A2546" s="29">
        <v>63.0</v>
      </c>
      <c r="B2546" s="30">
        <v>9385.0</v>
      </c>
      <c r="C2546" s="31">
        <v>2544.0</v>
      </c>
      <c r="D2546" s="32" t="s">
        <v>2741</v>
      </c>
      <c r="E2546" s="94"/>
      <c r="F2546" s="94"/>
      <c r="G2546" s="94"/>
      <c r="H2546" s="352"/>
      <c r="I2546" s="140"/>
      <c r="J2546" s="95"/>
      <c r="K2546" s="87"/>
      <c r="L2546" s="304"/>
      <c r="M2546" s="365"/>
      <c r="N2546" s="366"/>
      <c r="O2546" s="367"/>
      <c r="P2546" s="368"/>
      <c r="Q2546" s="366"/>
      <c r="R2546" s="369"/>
      <c r="S2546" s="33" t="s">
        <v>23</v>
      </c>
      <c r="T2546" s="124" t="s">
        <v>24</v>
      </c>
      <c r="U2546" s="152"/>
      <c r="V2546" s="152"/>
      <c r="W2546" s="152"/>
      <c r="X2546" s="152"/>
      <c r="Y2546" s="287" t="s">
        <v>21</v>
      </c>
      <c r="Z2546" s="354">
        <v>0.7</v>
      </c>
      <c r="AA2546" s="288"/>
      <c r="AB2546" s="288"/>
      <c r="AC2546" s="288"/>
      <c r="AD2546" s="288"/>
      <c r="AE2546" s="288"/>
      <c r="AF2546" s="346"/>
      <c r="AG2546" s="45">
        <v>158.0</v>
      </c>
      <c r="AH2546" s="79"/>
      <c r="AI2546" s="80"/>
      <c r="AJ2546" s="80"/>
      <c r="AK2546" s="80"/>
      <c r="AL2546" s="14"/>
      <c r="AM2546" s="16" t="str">
        <f t="shared" si="10"/>
        <v>{s:'639385', v:158 , c:'放デイ２・有資格２・人欠２・未計画・'},</v>
      </c>
      <c r="AN2546" s="16"/>
    </row>
    <row r="2547" ht="16.5" customHeight="1">
      <c r="A2547" s="29">
        <v>63.0</v>
      </c>
      <c r="B2547" s="30">
        <v>9386.0</v>
      </c>
      <c r="C2547" s="31">
        <v>2545.0</v>
      </c>
      <c r="D2547" s="32" t="s">
        <v>2742</v>
      </c>
      <c r="E2547" s="94"/>
      <c r="F2547" s="94"/>
      <c r="G2547" s="94"/>
      <c r="H2547" s="352"/>
      <c r="I2547" s="140"/>
      <c r="J2547" s="95"/>
      <c r="K2547" s="87"/>
      <c r="L2547" s="302"/>
      <c r="M2547" s="63"/>
      <c r="N2547" s="366"/>
      <c r="O2547" s="367"/>
      <c r="P2547" s="368"/>
      <c r="Q2547" s="366"/>
      <c r="R2547" s="369"/>
      <c r="S2547" s="70"/>
      <c r="T2547" s="110"/>
      <c r="U2547" s="291"/>
      <c r="V2547" s="291"/>
      <c r="W2547" s="291"/>
      <c r="X2547" s="291"/>
      <c r="Y2547" s="290"/>
      <c r="Z2547" s="355"/>
      <c r="AA2547" s="356" t="s">
        <v>20</v>
      </c>
      <c r="AB2547" s="357" t="s">
        <v>21</v>
      </c>
      <c r="AC2547" s="358">
        <v>0.85</v>
      </c>
      <c r="AD2547" s="288"/>
      <c r="AE2547" s="288"/>
      <c r="AF2547" s="346"/>
      <c r="AG2547" s="45">
        <v>134.0</v>
      </c>
      <c r="AH2547" s="79"/>
      <c r="AI2547" s="80"/>
      <c r="AJ2547" s="80"/>
      <c r="AK2547" s="80"/>
      <c r="AL2547" s="14"/>
      <c r="AM2547" s="16" t="str">
        <f t="shared" si="10"/>
        <v>{s:'639386', v:134 , c:'放デイ２・有資格２・人欠２・未計画・評減・'},</v>
      </c>
      <c r="AN2547" s="16"/>
    </row>
    <row r="2548" ht="16.5" customHeight="1">
      <c r="A2548" s="29">
        <v>63.0</v>
      </c>
      <c r="B2548" s="30">
        <v>9387.0</v>
      </c>
      <c r="C2548" s="31">
        <v>2546.0</v>
      </c>
      <c r="D2548" s="32" t="s">
        <v>2743</v>
      </c>
      <c r="E2548" s="94"/>
      <c r="F2548" s="94"/>
      <c r="G2548" s="94"/>
      <c r="H2548" s="352"/>
      <c r="I2548" s="140"/>
      <c r="J2548" s="95"/>
      <c r="K2548" s="87"/>
      <c r="L2548" s="302"/>
      <c r="M2548" s="63"/>
      <c r="N2548" s="366"/>
      <c r="O2548" s="367"/>
      <c r="P2548" s="368"/>
      <c r="Q2548" s="366"/>
      <c r="R2548" s="369"/>
      <c r="S2548" s="70"/>
      <c r="T2548" s="124" t="s">
        <v>27</v>
      </c>
      <c r="U2548" s="152"/>
      <c r="V2548" s="152"/>
      <c r="W2548" s="152"/>
      <c r="X2548" s="152"/>
      <c r="Y2548" s="287" t="s">
        <v>21</v>
      </c>
      <c r="Z2548" s="354">
        <v>0.5</v>
      </c>
      <c r="AA2548" s="292"/>
      <c r="AB2548" s="292"/>
      <c r="AC2548" s="292"/>
      <c r="AD2548" s="292"/>
      <c r="AE2548" s="292"/>
      <c r="AF2548" s="355"/>
      <c r="AG2548" s="45">
        <v>113.0</v>
      </c>
      <c r="AH2548" s="79"/>
      <c r="AI2548" s="80"/>
      <c r="AJ2548" s="80"/>
      <c r="AK2548" s="80"/>
      <c r="AL2548" s="14"/>
      <c r="AM2548" s="16" t="str">
        <f t="shared" si="10"/>
        <v>{s:'639387', v:113 , c:'放デイ２・有資格２・人欠２・未計画２・'},</v>
      </c>
      <c r="AN2548" s="16"/>
    </row>
    <row r="2549" ht="16.5" customHeight="1">
      <c r="A2549" s="29">
        <v>63.0</v>
      </c>
      <c r="B2549" s="30">
        <v>9388.0</v>
      </c>
      <c r="C2549" s="31">
        <v>2547.0</v>
      </c>
      <c r="D2549" s="32" t="s">
        <v>2744</v>
      </c>
      <c r="E2549" s="94"/>
      <c r="F2549" s="94"/>
      <c r="G2549" s="94"/>
      <c r="H2549" s="352"/>
      <c r="I2549" s="140"/>
      <c r="J2549" s="95"/>
      <c r="K2549" s="69"/>
      <c r="L2549" s="302"/>
      <c r="M2549" s="63"/>
      <c r="N2549" s="366"/>
      <c r="O2549" s="367"/>
      <c r="P2549" s="368"/>
      <c r="Q2549" s="366"/>
      <c r="R2549" s="369"/>
      <c r="S2549" s="78"/>
      <c r="T2549" s="110"/>
      <c r="U2549" s="291"/>
      <c r="V2549" s="291"/>
      <c r="W2549" s="291"/>
      <c r="X2549" s="291"/>
      <c r="Y2549" s="290"/>
      <c r="Z2549" s="355"/>
      <c r="AA2549" s="356" t="s">
        <v>20</v>
      </c>
      <c r="AB2549" s="357" t="s">
        <v>21</v>
      </c>
      <c r="AC2549" s="358">
        <v>0.85</v>
      </c>
      <c r="AD2549" s="288"/>
      <c r="AE2549" s="288"/>
      <c r="AF2549" s="346"/>
      <c r="AG2549" s="45">
        <v>96.0</v>
      </c>
      <c r="AH2549" s="79"/>
      <c r="AI2549" s="80"/>
      <c r="AJ2549" s="80"/>
      <c r="AK2549" s="80"/>
      <c r="AL2549" s="14"/>
      <c r="AM2549" s="16" t="str">
        <f t="shared" si="10"/>
        <v>{s:'639388', v:96 , c:'放デイ２・有資格２・人欠２・未計画２・評減・'},</v>
      </c>
      <c r="AN2549" s="16"/>
    </row>
    <row r="2550" ht="16.5" customHeight="1">
      <c r="A2550" s="29">
        <v>63.0</v>
      </c>
      <c r="B2550" s="30">
        <v>9389.0</v>
      </c>
      <c r="C2550" s="31">
        <v>2548.0</v>
      </c>
      <c r="D2550" s="32" t="s">
        <v>2745</v>
      </c>
      <c r="E2550" s="94"/>
      <c r="F2550" s="94"/>
      <c r="G2550" s="94"/>
      <c r="H2550" s="352"/>
      <c r="I2550" s="140"/>
      <c r="J2550" s="95"/>
      <c r="K2550" s="69"/>
      <c r="L2550" s="302"/>
      <c r="M2550" s="63"/>
      <c r="N2550" s="366"/>
      <c r="O2550" s="367"/>
      <c r="P2550" s="368"/>
      <c r="Q2550" s="366"/>
      <c r="R2550" s="369"/>
      <c r="S2550" s="96"/>
      <c r="T2550" s="96"/>
      <c r="U2550" s="152"/>
      <c r="V2550" s="152"/>
      <c r="W2550" s="152"/>
      <c r="X2550" s="152"/>
      <c r="Y2550" s="287"/>
      <c r="Z2550" s="354"/>
      <c r="AA2550" s="288"/>
      <c r="AB2550" s="288"/>
      <c r="AC2550" s="346"/>
      <c r="AD2550" s="82" t="s">
        <v>30</v>
      </c>
      <c r="AE2550" s="302">
        <v>5.0</v>
      </c>
      <c r="AF2550" s="360" t="s">
        <v>31</v>
      </c>
      <c r="AG2550" s="45">
        <v>220.0</v>
      </c>
      <c r="AH2550" s="79"/>
      <c r="AI2550" s="80"/>
      <c r="AJ2550" s="80"/>
      <c r="AK2550" s="80"/>
      <c r="AL2550" s="14"/>
      <c r="AM2550" s="16" t="str">
        <f t="shared" si="10"/>
        <v>{s:'639389', v:220 , c:'放デイ２・有資格２・人欠２・拘減・'},</v>
      </c>
      <c r="AN2550" s="16"/>
    </row>
    <row r="2551" ht="16.5" customHeight="1">
      <c r="A2551" s="29">
        <v>63.0</v>
      </c>
      <c r="B2551" s="30">
        <v>9390.0</v>
      </c>
      <c r="C2551" s="31">
        <v>2549.0</v>
      </c>
      <c r="D2551" s="32" t="s">
        <v>2746</v>
      </c>
      <c r="E2551" s="94"/>
      <c r="F2551" s="94"/>
      <c r="G2551" s="94"/>
      <c r="H2551" s="352"/>
      <c r="I2551" s="140"/>
      <c r="J2551" s="95"/>
      <c r="K2551" s="69"/>
      <c r="L2551" s="302"/>
      <c r="M2551" s="63"/>
      <c r="N2551" s="366"/>
      <c r="O2551" s="367"/>
      <c r="P2551" s="368"/>
      <c r="Q2551" s="366"/>
      <c r="R2551" s="369"/>
      <c r="S2551" s="115"/>
      <c r="T2551" s="115"/>
      <c r="U2551" s="291"/>
      <c r="V2551" s="291"/>
      <c r="W2551" s="291"/>
      <c r="X2551" s="291"/>
      <c r="Y2551" s="290"/>
      <c r="Z2551" s="355"/>
      <c r="AA2551" s="299" t="s">
        <v>20</v>
      </c>
      <c r="AB2551" s="287" t="s">
        <v>21</v>
      </c>
      <c r="AC2551" s="361">
        <v>0.85</v>
      </c>
      <c r="AD2551" s="87"/>
      <c r="AE2551" s="302"/>
      <c r="AF2551" s="360"/>
      <c r="AG2551" s="45">
        <v>186.0</v>
      </c>
      <c r="AH2551" s="79"/>
      <c r="AI2551" s="80"/>
      <c r="AJ2551" s="80"/>
      <c r="AK2551" s="80"/>
      <c r="AL2551" s="14"/>
      <c r="AM2551" s="16" t="str">
        <f t="shared" si="10"/>
        <v>{s:'639390', v:186 , c:'放デイ２・有資格２・人欠２・評減・拘減・'},</v>
      </c>
      <c r="AN2551" s="16"/>
    </row>
    <row r="2552" ht="16.5" customHeight="1">
      <c r="A2552" s="29">
        <v>63.0</v>
      </c>
      <c r="B2552" s="30">
        <v>9391.0</v>
      </c>
      <c r="C2552" s="31">
        <v>2550.0</v>
      </c>
      <c r="D2552" s="32" t="s">
        <v>2747</v>
      </c>
      <c r="E2552" s="94"/>
      <c r="F2552" s="94"/>
      <c r="G2552" s="94"/>
      <c r="H2552" s="352"/>
      <c r="I2552" s="140"/>
      <c r="J2552" s="95"/>
      <c r="K2552" s="69"/>
      <c r="L2552" s="302"/>
      <c r="M2552" s="63"/>
      <c r="N2552" s="366"/>
      <c r="O2552" s="367"/>
      <c r="P2552" s="368"/>
      <c r="Q2552" s="366"/>
      <c r="R2552" s="369"/>
      <c r="S2552" s="33" t="s">
        <v>23</v>
      </c>
      <c r="T2552" s="124" t="s">
        <v>24</v>
      </c>
      <c r="U2552" s="152"/>
      <c r="V2552" s="152"/>
      <c r="W2552" s="152"/>
      <c r="X2552" s="152"/>
      <c r="Y2552" s="287" t="s">
        <v>21</v>
      </c>
      <c r="Z2552" s="354">
        <v>0.7</v>
      </c>
      <c r="AA2552" s="297"/>
      <c r="AB2552" s="297"/>
      <c r="AC2552" s="362"/>
      <c r="AD2552" s="87"/>
      <c r="AE2552" s="313"/>
      <c r="AF2552" s="349"/>
      <c r="AG2552" s="45">
        <v>153.0</v>
      </c>
      <c r="AH2552" s="79"/>
      <c r="AI2552" s="80"/>
      <c r="AJ2552" s="80"/>
      <c r="AK2552" s="80"/>
      <c r="AL2552" s="14"/>
      <c r="AM2552" s="16" t="str">
        <f t="shared" si="10"/>
        <v>{s:'639391', v:153 , c:'放デイ２・有資格２・人欠２・未計画・拘減・'},</v>
      </c>
      <c r="AN2552" s="16"/>
    </row>
    <row r="2553" ht="16.5" customHeight="1">
      <c r="A2553" s="29">
        <v>63.0</v>
      </c>
      <c r="B2553" s="30">
        <v>9392.0</v>
      </c>
      <c r="C2553" s="31">
        <v>2551.0</v>
      </c>
      <c r="D2553" s="32" t="s">
        <v>2748</v>
      </c>
      <c r="E2553" s="94"/>
      <c r="F2553" s="94"/>
      <c r="G2553" s="94"/>
      <c r="H2553" s="352"/>
      <c r="I2553" s="140"/>
      <c r="J2553" s="95"/>
      <c r="K2553" s="69"/>
      <c r="L2553" s="302"/>
      <c r="M2553" s="63"/>
      <c r="N2553" s="366"/>
      <c r="O2553" s="367"/>
      <c r="P2553" s="368"/>
      <c r="Q2553" s="366"/>
      <c r="R2553" s="369"/>
      <c r="S2553" s="70"/>
      <c r="T2553" s="110"/>
      <c r="U2553" s="291"/>
      <c r="V2553" s="291"/>
      <c r="W2553" s="291"/>
      <c r="X2553" s="291"/>
      <c r="Y2553" s="290"/>
      <c r="Z2553" s="355"/>
      <c r="AA2553" s="356" t="s">
        <v>20</v>
      </c>
      <c r="AB2553" s="357" t="s">
        <v>21</v>
      </c>
      <c r="AC2553" s="363">
        <v>0.85</v>
      </c>
      <c r="AD2553" s="87"/>
      <c r="AE2553" s="313"/>
      <c r="AF2553" s="349"/>
      <c r="AG2553" s="45">
        <v>129.0</v>
      </c>
      <c r="AH2553" s="79"/>
      <c r="AI2553" s="80"/>
      <c r="AJ2553" s="80"/>
      <c r="AK2553" s="80"/>
      <c r="AL2553" s="14"/>
      <c r="AM2553" s="16" t="str">
        <f t="shared" si="10"/>
        <v>{s:'639392', v:129 , c:'放デイ２・有資格２・人欠２・未計画・評減・拘減・'},</v>
      </c>
      <c r="AN2553" s="16"/>
    </row>
    <row r="2554" ht="16.5" customHeight="1">
      <c r="A2554" s="29">
        <v>63.0</v>
      </c>
      <c r="B2554" s="30">
        <v>9393.0</v>
      </c>
      <c r="C2554" s="31">
        <v>2552.0</v>
      </c>
      <c r="D2554" s="32" t="s">
        <v>2749</v>
      </c>
      <c r="E2554" s="94"/>
      <c r="F2554" s="94"/>
      <c r="G2554" s="94"/>
      <c r="H2554" s="352"/>
      <c r="I2554" s="140"/>
      <c r="J2554" s="95"/>
      <c r="K2554" s="69"/>
      <c r="L2554" s="302"/>
      <c r="M2554" s="63"/>
      <c r="N2554" s="366"/>
      <c r="O2554" s="367"/>
      <c r="P2554" s="368"/>
      <c r="Q2554" s="366"/>
      <c r="R2554" s="369"/>
      <c r="S2554" s="70"/>
      <c r="T2554" s="96" t="s">
        <v>27</v>
      </c>
      <c r="U2554" s="152"/>
      <c r="V2554" s="152"/>
      <c r="W2554" s="152"/>
      <c r="X2554" s="152"/>
      <c r="Y2554" s="287" t="s">
        <v>21</v>
      </c>
      <c r="Z2554" s="354">
        <v>0.5</v>
      </c>
      <c r="AA2554" s="292"/>
      <c r="AB2554" s="292"/>
      <c r="AC2554" s="355"/>
      <c r="AD2554" s="87"/>
      <c r="AE2554" s="313"/>
      <c r="AF2554" s="349"/>
      <c r="AG2554" s="45">
        <v>108.0</v>
      </c>
      <c r="AH2554" s="79"/>
      <c r="AI2554" s="80"/>
      <c r="AJ2554" s="80"/>
      <c r="AK2554" s="80"/>
      <c r="AL2554" s="14"/>
      <c r="AM2554" s="16" t="str">
        <f t="shared" si="10"/>
        <v>{s:'639393', v:108 , c:'放デイ２・有資格２・人欠２・未計画２・拘減・'},</v>
      </c>
      <c r="AN2554" s="16"/>
    </row>
    <row r="2555" ht="16.5" customHeight="1">
      <c r="A2555" s="29">
        <v>63.0</v>
      </c>
      <c r="B2555" s="30">
        <v>9394.0</v>
      </c>
      <c r="C2555" s="31">
        <v>2553.0</v>
      </c>
      <c r="D2555" s="32" t="s">
        <v>2750</v>
      </c>
      <c r="E2555" s="94"/>
      <c r="F2555" s="94"/>
      <c r="G2555" s="107"/>
      <c r="H2555" s="374"/>
      <c r="I2555" s="291"/>
      <c r="J2555" s="188"/>
      <c r="K2555" s="110"/>
      <c r="L2555" s="290"/>
      <c r="M2555" s="57"/>
      <c r="N2555" s="372"/>
      <c r="O2555" s="371"/>
      <c r="P2555" s="370"/>
      <c r="Q2555" s="372"/>
      <c r="R2555" s="350"/>
      <c r="S2555" s="78"/>
      <c r="T2555" s="115"/>
      <c r="U2555" s="291"/>
      <c r="V2555" s="291"/>
      <c r="W2555" s="291"/>
      <c r="X2555" s="291"/>
      <c r="Y2555" s="290"/>
      <c r="Z2555" s="355"/>
      <c r="AA2555" s="356" t="s">
        <v>20</v>
      </c>
      <c r="AB2555" s="357" t="s">
        <v>21</v>
      </c>
      <c r="AC2555" s="363">
        <v>0.85</v>
      </c>
      <c r="AD2555" s="93"/>
      <c r="AE2555" s="292"/>
      <c r="AF2555" s="355"/>
      <c r="AG2555" s="45">
        <v>91.0</v>
      </c>
      <c r="AH2555" s="79"/>
      <c r="AI2555" s="80"/>
      <c r="AJ2555" s="80"/>
      <c r="AK2555" s="80"/>
      <c r="AL2555" s="14"/>
      <c r="AM2555" s="16" t="str">
        <f t="shared" si="10"/>
        <v>{s:'639394', v:91 , c:'放デイ２・有資格２・人欠２・未計画２・評減・拘減・'},</v>
      </c>
      <c r="AN2555" s="16"/>
    </row>
    <row r="2556" ht="16.5" customHeight="1">
      <c r="A2556" s="29">
        <v>63.0</v>
      </c>
      <c r="B2556" s="30">
        <v>9131.0</v>
      </c>
      <c r="C2556" s="31">
        <v>2554.0</v>
      </c>
      <c r="D2556" s="32" t="s">
        <v>2751</v>
      </c>
      <c r="E2556" s="94"/>
      <c r="F2556" s="94"/>
      <c r="G2556" s="102" t="s">
        <v>77</v>
      </c>
      <c r="H2556" s="35"/>
      <c r="I2556" s="35"/>
      <c r="J2556" s="36"/>
      <c r="K2556" s="168"/>
      <c r="L2556" s="96"/>
      <c r="M2556" s="96"/>
      <c r="N2556" s="140"/>
      <c r="O2556" s="241" t="s">
        <v>2655</v>
      </c>
      <c r="P2556" s="82" t="s">
        <v>24</v>
      </c>
      <c r="Q2556" s="152"/>
      <c r="R2556" s="153"/>
      <c r="S2556" s="287"/>
      <c r="T2556" s="287"/>
      <c r="U2556" s="152"/>
      <c r="V2556" s="152"/>
      <c r="W2556" s="152"/>
      <c r="X2556" s="152"/>
      <c r="Y2556" s="287"/>
      <c r="Z2556" s="345"/>
      <c r="AA2556" s="288"/>
      <c r="AB2556" s="288"/>
      <c r="AC2556" s="288"/>
      <c r="AD2556" s="288"/>
      <c r="AE2556" s="288"/>
      <c r="AF2556" s="346"/>
      <c r="AG2556" s="45">
        <v>233.0</v>
      </c>
      <c r="AH2556" s="79"/>
      <c r="AI2556" s="80"/>
      <c r="AJ2556" s="80"/>
      <c r="AK2556" s="80"/>
      <c r="AL2556" s="14"/>
      <c r="AM2556" s="16" t="str">
        <f t="shared" si="10"/>
        <v>{s:'639131', v:233 , c:'放デイ３・人欠・'},</v>
      </c>
      <c r="AN2556" s="16"/>
    </row>
    <row r="2557" ht="16.5" customHeight="1">
      <c r="A2557" s="29">
        <v>63.0</v>
      </c>
      <c r="B2557" s="30">
        <v>9401.0</v>
      </c>
      <c r="C2557" s="31">
        <v>2555.0</v>
      </c>
      <c r="D2557" s="32" t="s">
        <v>2752</v>
      </c>
      <c r="E2557" s="94"/>
      <c r="F2557" s="94"/>
      <c r="G2557" s="104"/>
      <c r="H2557" s="347" t="str">
        <f>'30放課後等デイ(基本１)'!G2522</f>
        <v/>
      </c>
      <c r="I2557" s="140" t="s">
        <v>9</v>
      </c>
      <c r="J2557" s="51"/>
      <c r="K2557" s="94"/>
      <c r="L2557" s="302"/>
      <c r="M2557" s="63"/>
      <c r="N2557" s="140"/>
      <c r="O2557" s="131"/>
      <c r="P2557" s="156"/>
      <c r="Q2557" s="302" t="s">
        <v>21</v>
      </c>
      <c r="R2557" s="349">
        <v>0.7</v>
      </c>
      <c r="S2557" s="290"/>
      <c r="T2557" s="290"/>
      <c r="U2557" s="291"/>
      <c r="V2557" s="291"/>
      <c r="W2557" s="291"/>
      <c r="X2557" s="291"/>
      <c r="Y2557" s="290"/>
      <c r="Z2557" s="350"/>
      <c r="AA2557" s="299" t="s">
        <v>20</v>
      </c>
      <c r="AB2557" s="287" t="s">
        <v>21</v>
      </c>
      <c r="AC2557" s="351">
        <v>0.85</v>
      </c>
      <c r="AD2557" s="288"/>
      <c r="AE2557" s="288"/>
      <c r="AF2557" s="346"/>
      <c r="AG2557" s="45">
        <v>198.0</v>
      </c>
      <c r="AH2557" s="79"/>
      <c r="AI2557" s="80"/>
      <c r="AJ2557" s="80"/>
      <c r="AK2557" s="80"/>
      <c r="AL2557" s="14"/>
      <c r="AM2557" s="16" t="str">
        <f t="shared" si="10"/>
        <v>{s:'639401', v:198 , c:'放デイ３・人欠・評減・'},</v>
      </c>
      <c r="AN2557" s="16"/>
    </row>
    <row r="2558" ht="16.5" customHeight="1">
      <c r="A2558" s="29">
        <v>63.0</v>
      </c>
      <c r="B2558" s="30">
        <v>9132.0</v>
      </c>
      <c r="C2558" s="31">
        <v>2556.0</v>
      </c>
      <c r="D2558" s="32" t="s">
        <v>2753</v>
      </c>
      <c r="E2558" s="94"/>
      <c r="F2558" s="94"/>
      <c r="G2558" s="104"/>
      <c r="H2558" s="63"/>
      <c r="I2558" s="63"/>
      <c r="J2558" s="51"/>
      <c r="K2558" s="69"/>
      <c r="L2558" s="304"/>
      <c r="M2558" s="365"/>
      <c r="N2558" s="366"/>
      <c r="O2558" s="131"/>
      <c r="P2558" s="156"/>
      <c r="Q2558" s="366"/>
      <c r="R2558" s="369"/>
      <c r="S2558" s="33" t="s">
        <v>23</v>
      </c>
      <c r="T2558" s="124" t="s">
        <v>24</v>
      </c>
      <c r="U2558" s="152"/>
      <c r="V2558" s="152"/>
      <c r="W2558" s="152"/>
      <c r="X2558" s="152"/>
      <c r="Y2558" s="287" t="s">
        <v>21</v>
      </c>
      <c r="Z2558" s="354">
        <v>0.7</v>
      </c>
      <c r="AA2558" s="288"/>
      <c r="AB2558" s="288"/>
      <c r="AC2558" s="288"/>
      <c r="AD2558" s="288"/>
      <c r="AE2558" s="288"/>
      <c r="AF2558" s="346"/>
      <c r="AG2558" s="45">
        <v>163.0</v>
      </c>
      <c r="AH2558" s="79"/>
      <c r="AI2558" s="80"/>
      <c r="AJ2558" s="80"/>
      <c r="AK2558" s="80"/>
      <c r="AL2558" s="14"/>
      <c r="AM2558" s="16" t="str">
        <f t="shared" si="10"/>
        <v>{s:'639132', v:163 , c:'放デイ３・人欠・未計画・'},</v>
      </c>
      <c r="AN2558" s="16"/>
    </row>
    <row r="2559" ht="16.5" customHeight="1">
      <c r="A2559" s="29">
        <v>63.0</v>
      </c>
      <c r="B2559" s="30">
        <v>9402.0</v>
      </c>
      <c r="C2559" s="31">
        <v>2557.0</v>
      </c>
      <c r="D2559" s="32" t="s">
        <v>2754</v>
      </c>
      <c r="E2559" s="94"/>
      <c r="F2559" s="94"/>
      <c r="G2559" s="76"/>
      <c r="H2559" s="63"/>
      <c r="I2559" s="63"/>
      <c r="J2559" s="51"/>
      <c r="K2559" s="69"/>
      <c r="L2559" s="302"/>
      <c r="M2559" s="63"/>
      <c r="N2559" s="366"/>
      <c r="O2559" s="131"/>
      <c r="P2559" s="156"/>
      <c r="Q2559" s="366"/>
      <c r="R2559" s="369"/>
      <c r="S2559" s="70"/>
      <c r="T2559" s="110"/>
      <c r="U2559" s="291"/>
      <c r="V2559" s="291"/>
      <c r="W2559" s="291"/>
      <c r="X2559" s="291"/>
      <c r="Y2559" s="290"/>
      <c r="Z2559" s="355"/>
      <c r="AA2559" s="356" t="s">
        <v>20</v>
      </c>
      <c r="AB2559" s="357" t="s">
        <v>21</v>
      </c>
      <c r="AC2559" s="358">
        <v>0.85</v>
      </c>
      <c r="AD2559" s="288"/>
      <c r="AE2559" s="288"/>
      <c r="AF2559" s="346"/>
      <c r="AG2559" s="45">
        <v>139.0</v>
      </c>
      <c r="AH2559" s="79"/>
      <c r="AI2559" s="80"/>
      <c r="AJ2559" s="80"/>
      <c r="AK2559" s="80"/>
      <c r="AL2559" s="14"/>
      <c r="AM2559" s="16" t="str">
        <f t="shared" si="10"/>
        <v>{s:'639402', v:139 , c:'放デイ３・人欠・未計画・評減・'},</v>
      </c>
      <c r="AN2559" s="16"/>
    </row>
    <row r="2560" ht="16.5" customHeight="1">
      <c r="A2560" s="29">
        <v>63.0</v>
      </c>
      <c r="B2560" s="30">
        <v>9403.0</v>
      </c>
      <c r="C2560" s="31">
        <v>2558.0</v>
      </c>
      <c r="D2560" s="32" t="s">
        <v>2755</v>
      </c>
      <c r="E2560" s="94"/>
      <c r="F2560" s="94"/>
      <c r="G2560" s="76"/>
      <c r="H2560" s="63"/>
      <c r="I2560" s="63"/>
      <c r="J2560" s="51"/>
      <c r="K2560" s="69"/>
      <c r="L2560" s="302"/>
      <c r="M2560" s="63"/>
      <c r="N2560" s="366"/>
      <c r="O2560" s="131"/>
      <c r="P2560" s="375"/>
      <c r="Q2560" s="366"/>
      <c r="R2560" s="369"/>
      <c r="S2560" s="70"/>
      <c r="T2560" s="124" t="s">
        <v>27</v>
      </c>
      <c r="U2560" s="152"/>
      <c r="V2560" s="152"/>
      <c r="W2560" s="152"/>
      <c r="X2560" s="152"/>
      <c r="Y2560" s="287" t="s">
        <v>21</v>
      </c>
      <c r="Z2560" s="354">
        <v>0.5</v>
      </c>
      <c r="AA2560" s="292"/>
      <c r="AB2560" s="292"/>
      <c r="AC2560" s="292"/>
      <c r="AD2560" s="292"/>
      <c r="AE2560" s="292"/>
      <c r="AF2560" s="355"/>
      <c r="AG2560" s="45">
        <v>117.0</v>
      </c>
      <c r="AH2560" s="79"/>
      <c r="AI2560" s="80"/>
      <c r="AJ2560" s="80"/>
      <c r="AK2560" s="80"/>
      <c r="AL2560" s="14"/>
      <c r="AM2560" s="16" t="str">
        <f t="shared" si="10"/>
        <v>{s:'639403', v:117 , c:'放デイ３・人欠・未計画２・'},</v>
      </c>
      <c r="AN2560" s="16"/>
    </row>
    <row r="2561" ht="16.5" customHeight="1">
      <c r="A2561" s="29">
        <v>63.0</v>
      </c>
      <c r="B2561" s="30">
        <v>9404.0</v>
      </c>
      <c r="C2561" s="31">
        <v>2559.0</v>
      </c>
      <c r="D2561" s="32" t="s">
        <v>2756</v>
      </c>
      <c r="E2561" s="94"/>
      <c r="F2561" s="94"/>
      <c r="G2561" s="76"/>
      <c r="H2561" s="63"/>
      <c r="I2561" s="63"/>
      <c r="J2561" s="51"/>
      <c r="K2561" s="69"/>
      <c r="L2561" s="302"/>
      <c r="M2561" s="63"/>
      <c r="N2561" s="366"/>
      <c r="O2561" s="131"/>
      <c r="P2561" s="375"/>
      <c r="Q2561" s="366"/>
      <c r="R2561" s="369"/>
      <c r="S2561" s="78"/>
      <c r="T2561" s="110"/>
      <c r="U2561" s="291"/>
      <c r="V2561" s="291"/>
      <c r="W2561" s="291"/>
      <c r="X2561" s="291"/>
      <c r="Y2561" s="290"/>
      <c r="Z2561" s="355"/>
      <c r="AA2561" s="356" t="s">
        <v>20</v>
      </c>
      <c r="AB2561" s="357" t="s">
        <v>21</v>
      </c>
      <c r="AC2561" s="358">
        <v>0.85</v>
      </c>
      <c r="AD2561" s="288"/>
      <c r="AE2561" s="288"/>
      <c r="AF2561" s="346"/>
      <c r="AG2561" s="114">
        <v>99.0</v>
      </c>
      <c r="AH2561" s="79"/>
      <c r="AI2561" s="80"/>
      <c r="AJ2561" s="80"/>
      <c r="AK2561" s="80"/>
      <c r="AL2561" s="14"/>
      <c r="AM2561" s="16" t="str">
        <f t="shared" si="10"/>
        <v>{s:'639404', v:99 , c:'放デイ３・人欠・未計画２・評減・'},</v>
      </c>
      <c r="AN2561" s="16"/>
    </row>
    <row r="2562" ht="16.5" customHeight="1">
      <c r="A2562" s="29">
        <v>63.0</v>
      </c>
      <c r="B2562" s="30">
        <v>9405.0</v>
      </c>
      <c r="C2562" s="31">
        <v>2560.0</v>
      </c>
      <c r="D2562" s="32" t="s">
        <v>2757</v>
      </c>
      <c r="E2562" s="94"/>
      <c r="F2562" s="94"/>
      <c r="G2562" s="76"/>
      <c r="H2562" s="63"/>
      <c r="I2562" s="63"/>
      <c r="J2562" s="51"/>
      <c r="K2562" s="69"/>
      <c r="L2562" s="302"/>
      <c r="M2562" s="63"/>
      <c r="N2562" s="366"/>
      <c r="O2562" s="131"/>
      <c r="P2562" s="375"/>
      <c r="Q2562" s="366"/>
      <c r="R2562" s="369"/>
      <c r="S2562" s="96"/>
      <c r="T2562" s="96"/>
      <c r="U2562" s="152"/>
      <c r="V2562" s="152"/>
      <c r="W2562" s="152"/>
      <c r="X2562" s="152"/>
      <c r="Y2562" s="287"/>
      <c r="Z2562" s="354"/>
      <c r="AA2562" s="288"/>
      <c r="AB2562" s="288"/>
      <c r="AC2562" s="346"/>
      <c r="AD2562" s="82" t="s">
        <v>30</v>
      </c>
      <c r="AE2562" s="302">
        <v>5.0</v>
      </c>
      <c r="AF2562" s="360" t="s">
        <v>31</v>
      </c>
      <c r="AG2562" s="45">
        <v>228.0</v>
      </c>
      <c r="AH2562" s="79"/>
      <c r="AI2562" s="80"/>
      <c r="AJ2562" s="80"/>
      <c r="AK2562" s="80"/>
      <c r="AL2562" s="14"/>
      <c r="AM2562" s="16" t="str">
        <f t="shared" si="10"/>
        <v>{s:'639405', v:228 , c:'放デイ３・人欠・拘減・'},</v>
      </c>
      <c r="AN2562" s="16"/>
    </row>
    <row r="2563" ht="16.5" customHeight="1">
      <c r="A2563" s="29">
        <v>63.0</v>
      </c>
      <c r="B2563" s="30">
        <v>9406.0</v>
      </c>
      <c r="C2563" s="31">
        <v>2561.0</v>
      </c>
      <c r="D2563" s="32" t="s">
        <v>2758</v>
      </c>
      <c r="E2563" s="94"/>
      <c r="F2563" s="94"/>
      <c r="G2563" s="76"/>
      <c r="H2563" s="63"/>
      <c r="I2563" s="63"/>
      <c r="J2563" s="51"/>
      <c r="K2563" s="69"/>
      <c r="L2563" s="302"/>
      <c r="M2563" s="63"/>
      <c r="N2563" s="366"/>
      <c r="O2563" s="131"/>
      <c r="P2563" s="368"/>
      <c r="Q2563" s="366"/>
      <c r="R2563" s="369"/>
      <c r="S2563" s="115"/>
      <c r="T2563" s="115"/>
      <c r="U2563" s="291"/>
      <c r="V2563" s="291"/>
      <c r="W2563" s="291"/>
      <c r="X2563" s="291"/>
      <c r="Y2563" s="290"/>
      <c r="Z2563" s="355"/>
      <c r="AA2563" s="299" t="s">
        <v>20</v>
      </c>
      <c r="AB2563" s="287" t="s">
        <v>21</v>
      </c>
      <c r="AC2563" s="361">
        <v>0.85</v>
      </c>
      <c r="AD2563" s="87"/>
      <c r="AE2563" s="302"/>
      <c r="AF2563" s="360"/>
      <c r="AG2563" s="45">
        <v>193.0</v>
      </c>
      <c r="AH2563" s="79"/>
      <c r="AI2563" s="80"/>
      <c r="AJ2563" s="80"/>
      <c r="AK2563" s="80"/>
      <c r="AL2563" s="14"/>
      <c r="AM2563" s="16" t="str">
        <f t="shared" si="10"/>
        <v>{s:'639406', v:193 , c:'放デイ３・人欠・評減・拘減・'},</v>
      </c>
      <c r="AN2563" s="16"/>
    </row>
    <row r="2564" ht="16.5" customHeight="1">
      <c r="A2564" s="29">
        <v>63.0</v>
      </c>
      <c r="B2564" s="30">
        <v>9407.0</v>
      </c>
      <c r="C2564" s="31">
        <v>2562.0</v>
      </c>
      <c r="D2564" s="32" t="s">
        <v>2759</v>
      </c>
      <c r="E2564" s="94"/>
      <c r="F2564" s="94"/>
      <c r="G2564" s="76"/>
      <c r="H2564" s="63"/>
      <c r="I2564" s="63"/>
      <c r="J2564" s="51"/>
      <c r="K2564" s="69"/>
      <c r="L2564" s="302"/>
      <c r="M2564" s="63"/>
      <c r="N2564" s="366"/>
      <c r="O2564" s="131"/>
      <c r="P2564" s="368"/>
      <c r="Q2564" s="366"/>
      <c r="R2564" s="369"/>
      <c r="S2564" s="33" t="s">
        <v>23</v>
      </c>
      <c r="T2564" s="124" t="s">
        <v>24</v>
      </c>
      <c r="U2564" s="152"/>
      <c r="V2564" s="152"/>
      <c r="W2564" s="152"/>
      <c r="X2564" s="152"/>
      <c r="Y2564" s="287" t="s">
        <v>21</v>
      </c>
      <c r="Z2564" s="354">
        <v>0.7</v>
      </c>
      <c r="AA2564" s="297"/>
      <c r="AB2564" s="297"/>
      <c r="AC2564" s="362"/>
      <c r="AD2564" s="87"/>
      <c r="AE2564" s="313"/>
      <c r="AF2564" s="349"/>
      <c r="AG2564" s="45">
        <v>158.0</v>
      </c>
      <c r="AH2564" s="79"/>
      <c r="AI2564" s="80"/>
      <c r="AJ2564" s="80"/>
      <c r="AK2564" s="80"/>
      <c r="AL2564" s="14"/>
      <c r="AM2564" s="16" t="str">
        <f t="shared" si="10"/>
        <v>{s:'639407', v:158 , c:'放デイ３・人欠・未計画・拘減・'},</v>
      </c>
      <c r="AN2564" s="16"/>
    </row>
    <row r="2565" ht="16.5" customHeight="1">
      <c r="A2565" s="29">
        <v>63.0</v>
      </c>
      <c r="B2565" s="30">
        <v>9408.0</v>
      </c>
      <c r="C2565" s="31">
        <v>2563.0</v>
      </c>
      <c r="D2565" s="32" t="s">
        <v>2760</v>
      </c>
      <c r="E2565" s="94"/>
      <c r="F2565" s="94"/>
      <c r="G2565" s="76"/>
      <c r="H2565" s="63"/>
      <c r="I2565" s="63"/>
      <c r="J2565" s="51"/>
      <c r="K2565" s="69"/>
      <c r="L2565" s="302"/>
      <c r="M2565" s="63"/>
      <c r="N2565" s="366"/>
      <c r="O2565" s="367"/>
      <c r="P2565" s="368"/>
      <c r="Q2565" s="366"/>
      <c r="R2565" s="369"/>
      <c r="S2565" s="70"/>
      <c r="T2565" s="110"/>
      <c r="U2565" s="291"/>
      <c r="V2565" s="291"/>
      <c r="W2565" s="291"/>
      <c r="X2565" s="291"/>
      <c r="Y2565" s="290"/>
      <c r="Z2565" s="355"/>
      <c r="AA2565" s="356" t="s">
        <v>20</v>
      </c>
      <c r="AB2565" s="357" t="s">
        <v>21</v>
      </c>
      <c r="AC2565" s="363">
        <v>0.85</v>
      </c>
      <c r="AD2565" s="87"/>
      <c r="AE2565" s="313"/>
      <c r="AF2565" s="349"/>
      <c r="AG2565" s="45">
        <v>134.0</v>
      </c>
      <c r="AH2565" s="79"/>
      <c r="AI2565" s="80"/>
      <c r="AJ2565" s="80"/>
      <c r="AK2565" s="80"/>
      <c r="AL2565" s="14"/>
      <c r="AM2565" s="16" t="str">
        <f t="shared" si="10"/>
        <v>{s:'639408', v:134 , c:'放デイ３・人欠・未計画・評減・拘減・'},</v>
      </c>
      <c r="AN2565" s="16"/>
    </row>
    <row r="2566" ht="16.5" customHeight="1">
      <c r="A2566" s="29">
        <v>63.0</v>
      </c>
      <c r="B2566" s="30">
        <v>9409.0</v>
      </c>
      <c r="C2566" s="31">
        <v>2564.0</v>
      </c>
      <c r="D2566" s="32" t="s">
        <v>2761</v>
      </c>
      <c r="E2566" s="94"/>
      <c r="F2566" s="94"/>
      <c r="G2566" s="76"/>
      <c r="H2566" s="63"/>
      <c r="I2566" s="63"/>
      <c r="J2566" s="51"/>
      <c r="K2566" s="69"/>
      <c r="L2566" s="302"/>
      <c r="M2566" s="63"/>
      <c r="N2566" s="366"/>
      <c r="O2566" s="367"/>
      <c r="P2566" s="368"/>
      <c r="Q2566" s="366"/>
      <c r="R2566" s="369"/>
      <c r="S2566" s="70"/>
      <c r="T2566" s="96" t="s">
        <v>27</v>
      </c>
      <c r="U2566" s="152"/>
      <c r="V2566" s="152"/>
      <c r="W2566" s="152"/>
      <c r="X2566" s="152"/>
      <c r="Y2566" s="287" t="s">
        <v>21</v>
      </c>
      <c r="Z2566" s="354">
        <v>0.5</v>
      </c>
      <c r="AA2566" s="292"/>
      <c r="AB2566" s="292"/>
      <c r="AC2566" s="355"/>
      <c r="AD2566" s="87"/>
      <c r="AE2566" s="313"/>
      <c r="AF2566" s="349"/>
      <c r="AG2566" s="45">
        <v>112.0</v>
      </c>
      <c r="AH2566" s="79"/>
      <c r="AI2566" s="80"/>
      <c r="AJ2566" s="80"/>
      <c r="AK2566" s="80"/>
      <c r="AL2566" s="14"/>
      <c r="AM2566" s="16" t="str">
        <f t="shared" si="10"/>
        <v>{s:'639409', v:112 , c:'放デイ３・人欠・未計画２・拘減・'},</v>
      </c>
      <c r="AN2566" s="16"/>
    </row>
    <row r="2567" ht="16.5" customHeight="1">
      <c r="A2567" s="29">
        <v>63.0</v>
      </c>
      <c r="B2567" s="30">
        <v>9410.0</v>
      </c>
      <c r="C2567" s="31">
        <v>2565.0</v>
      </c>
      <c r="D2567" s="32" t="s">
        <v>2762</v>
      </c>
      <c r="E2567" s="94"/>
      <c r="F2567" s="94"/>
      <c r="G2567" s="76"/>
      <c r="H2567" s="63"/>
      <c r="I2567" s="63"/>
      <c r="J2567" s="51"/>
      <c r="K2567" s="69"/>
      <c r="L2567" s="302"/>
      <c r="M2567" s="63"/>
      <c r="N2567" s="366"/>
      <c r="O2567" s="367"/>
      <c r="P2567" s="368"/>
      <c r="Q2567" s="366"/>
      <c r="R2567" s="369"/>
      <c r="S2567" s="78"/>
      <c r="T2567" s="115"/>
      <c r="U2567" s="291"/>
      <c r="V2567" s="291"/>
      <c r="W2567" s="291"/>
      <c r="X2567" s="291"/>
      <c r="Y2567" s="290"/>
      <c r="Z2567" s="355"/>
      <c r="AA2567" s="356" t="s">
        <v>20</v>
      </c>
      <c r="AB2567" s="357" t="s">
        <v>21</v>
      </c>
      <c r="AC2567" s="363">
        <v>0.85</v>
      </c>
      <c r="AD2567" s="93"/>
      <c r="AE2567" s="292"/>
      <c r="AF2567" s="355"/>
      <c r="AG2567" s="114">
        <v>94.0</v>
      </c>
      <c r="AH2567" s="79"/>
      <c r="AI2567" s="80"/>
      <c r="AJ2567" s="80"/>
      <c r="AK2567" s="80"/>
      <c r="AL2567" s="14"/>
      <c r="AM2567" s="16" t="str">
        <f t="shared" si="10"/>
        <v>{s:'639410', v:94 , c:'放デイ３・人欠・未計画２・評減・拘減・'},</v>
      </c>
      <c r="AN2567" s="16"/>
    </row>
    <row r="2568" ht="16.5" customHeight="1">
      <c r="A2568" s="29">
        <v>63.0</v>
      </c>
      <c r="B2568" s="30">
        <v>9133.0</v>
      </c>
      <c r="C2568" s="31">
        <v>2566.0</v>
      </c>
      <c r="D2568" s="32" t="s">
        <v>2763</v>
      </c>
      <c r="E2568" s="94"/>
      <c r="F2568" s="94"/>
      <c r="G2568" s="94"/>
      <c r="H2568" s="140"/>
      <c r="I2568" s="140"/>
      <c r="J2568" s="95"/>
      <c r="K2568" s="82" t="s">
        <v>38</v>
      </c>
      <c r="L2568" s="96"/>
      <c r="M2568" s="96"/>
      <c r="N2568" s="152"/>
      <c r="O2568" s="105"/>
      <c r="P2568" s="94"/>
      <c r="Q2568" s="140"/>
      <c r="R2568" s="95"/>
      <c r="S2568" s="287"/>
      <c r="T2568" s="287"/>
      <c r="U2568" s="152"/>
      <c r="V2568" s="152"/>
      <c r="W2568" s="152"/>
      <c r="X2568" s="152"/>
      <c r="Y2568" s="287"/>
      <c r="Z2568" s="345"/>
      <c r="AA2568" s="288"/>
      <c r="AB2568" s="288"/>
      <c r="AC2568" s="288"/>
      <c r="AD2568" s="288"/>
      <c r="AE2568" s="288"/>
      <c r="AF2568" s="346"/>
      <c r="AG2568" s="45">
        <v>236.0</v>
      </c>
      <c r="AH2568" s="79"/>
      <c r="AI2568" s="80"/>
      <c r="AJ2568" s="80"/>
      <c r="AK2568" s="80"/>
      <c r="AL2568" s="14"/>
      <c r="AM2568" s="16" t="str">
        <f t="shared" si="10"/>
        <v>{s:'639133', v:236 , c:'放デイ３・有資格３・人欠・'},</v>
      </c>
      <c r="AN2568" s="16"/>
    </row>
    <row r="2569" ht="16.5" customHeight="1">
      <c r="A2569" s="29">
        <v>63.0</v>
      </c>
      <c r="B2569" s="30">
        <v>9411.0</v>
      </c>
      <c r="C2569" s="31">
        <v>2567.0</v>
      </c>
      <c r="D2569" s="32" t="s">
        <v>2764</v>
      </c>
      <c r="E2569" s="94"/>
      <c r="F2569" s="94"/>
      <c r="G2569" s="94"/>
      <c r="H2569" s="63"/>
      <c r="I2569" s="140"/>
      <c r="J2569" s="95"/>
      <c r="K2569" s="87"/>
      <c r="L2569" s="302">
        <v>4.0</v>
      </c>
      <c r="M2569" s="63" t="s">
        <v>40</v>
      </c>
      <c r="N2569" s="140"/>
      <c r="O2569" s="105"/>
      <c r="P2569" s="94"/>
      <c r="Q2569" s="140"/>
      <c r="R2569" s="95"/>
      <c r="S2569" s="290"/>
      <c r="T2569" s="290"/>
      <c r="U2569" s="291"/>
      <c r="V2569" s="291"/>
      <c r="W2569" s="291"/>
      <c r="X2569" s="291"/>
      <c r="Y2569" s="290"/>
      <c r="Z2569" s="350"/>
      <c r="AA2569" s="299" t="s">
        <v>20</v>
      </c>
      <c r="AB2569" s="287" t="s">
        <v>21</v>
      </c>
      <c r="AC2569" s="351">
        <v>0.85</v>
      </c>
      <c r="AD2569" s="288"/>
      <c r="AE2569" s="288"/>
      <c r="AF2569" s="346"/>
      <c r="AG2569" s="45">
        <v>201.0</v>
      </c>
      <c r="AH2569" s="79"/>
      <c r="AI2569" s="80"/>
      <c r="AJ2569" s="80"/>
      <c r="AK2569" s="80"/>
      <c r="AL2569" s="14"/>
      <c r="AM2569" s="16" t="str">
        <f t="shared" si="10"/>
        <v>{s:'639411', v:201 , c:'放デイ３・有資格３・人欠・評減・'},</v>
      </c>
      <c r="AN2569" s="16"/>
    </row>
    <row r="2570" ht="16.5" customHeight="1">
      <c r="A2570" s="29">
        <v>63.0</v>
      </c>
      <c r="B2570" s="30">
        <v>9134.0</v>
      </c>
      <c r="C2570" s="31">
        <v>2568.0</v>
      </c>
      <c r="D2570" s="32" t="s">
        <v>2765</v>
      </c>
      <c r="E2570" s="94"/>
      <c r="F2570" s="94"/>
      <c r="G2570" s="94"/>
      <c r="H2570" s="352"/>
      <c r="I2570" s="140"/>
      <c r="J2570" s="95"/>
      <c r="K2570" s="87"/>
      <c r="L2570" s="304"/>
      <c r="M2570" s="365"/>
      <c r="N2570" s="366"/>
      <c r="O2570" s="367"/>
      <c r="P2570" s="368"/>
      <c r="Q2570" s="366"/>
      <c r="R2570" s="369"/>
      <c r="S2570" s="33" t="s">
        <v>23</v>
      </c>
      <c r="T2570" s="124" t="s">
        <v>24</v>
      </c>
      <c r="U2570" s="152"/>
      <c r="V2570" s="152"/>
      <c r="W2570" s="152"/>
      <c r="X2570" s="152"/>
      <c r="Y2570" s="287" t="s">
        <v>21</v>
      </c>
      <c r="Z2570" s="354">
        <v>0.7</v>
      </c>
      <c r="AA2570" s="288"/>
      <c r="AB2570" s="288"/>
      <c r="AC2570" s="288"/>
      <c r="AD2570" s="288"/>
      <c r="AE2570" s="288"/>
      <c r="AF2570" s="346"/>
      <c r="AG2570" s="114">
        <v>165.0</v>
      </c>
      <c r="AH2570" s="79"/>
      <c r="AI2570" s="80"/>
      <c r="AJ2570" s="80"/>
      <c r="AK2570" s="80"/>
      <c r="AL2570" s="14"/>
      <c r="AM2570" s="16" t="str">
        <f t="shared" si="10"/>
        <v>{s:'639134', v:165 , c:'放デイ３・有資格３・人欠・未計画・'},</v>
      </c>
      <c r="AN2570" s="16"/>
    </row>
    <row r="2571" ht="16.5" customHeight="1">
      <c r="A2571" s="29">
        <v>63.0</v>
      </c>
      <c r="B2571" s="30">
        <v>9412.0</v>
      </c>
      <c r="C2571" s="31">
        <v>2569.0</v>
      </c>
      <c r="D2571" s="32" t="s">
        <v>2766</v>
      </c>
      <c r="E2571" s="94"/>
      <c r="F2571" s="94"/>
      <c r="G2571" s="94"/>
      <c r="H2571" s="352"/>
      <c r="I2571" s="140"/>
      <c r="J2571" s="95"/>
      <c r="K2571" s="87"/>
      <c r="L2571" s="302"/>
      <c r="M2571" s="63"/>
      <c r="N2571" s="366"/>
      <c r="O2571" s="367"/>
      <c r="P2571" s="368"/>
      <c r="Q2571" s="366"/>
      <c r="R2571" s="369"/>
      <c r="S2571" s="70"/>
      <c r="T2571" s="110"/>
      <c r="U2571" s="291"/>
      <c r="V2571" s="291"/>
      <c r="W2571" s="291"/>
      <c r="X2571" s="291"/>
      <c r="Y2571" s="290"/>
      <c r="Z2571" s="355"/>
      <c r="AA2571" s="356" t="s">
        <v>20</v>
      </c>
      <c r="AB2571" s="357" t="s">
        <v>21</v>
      </c>
      <c r="AC2571" s="358">
        <v>0.85</v>
      </c>
      <c r="AD2571" s="288"/>
      <c r="AE2571" s="288"/>
      <c r="AF2571" s="346"/>
      <c r="AG2571" s="114">
        <v>140.0</v>
      </c>
      <c r="AH2571" s="79"/>
      <c r="AI2571" s="80"/>
      <c r="AJ2571" s="80"/>
      <c r="AK2571" s="80"/>
      <c r="AL2571" s="14"/>
      <c r="AM2571" s="16" t="str">
        <f t="shared" si="10"/>
        <v>{s:'639412', v:140 , c:'放デイ３・有資格３・人欠・未計画・評減・'},</v>
      </c>
      <c r="AN2571" s="16"/>
    </row>
    <row r="2572" ht="16.5" customHeight="1">
      <c r="A2572" s="29">
        <v>63.0</v>
      </c>
      <c r="B2572" s="30">
        <v>9413.0</v>
      </c>
      <c r="C2572" s="31">
        <v>2570.0</v>
      </c>
      <c r="D2572" s="32" t="s">
        <v>2767</v>
      </c>
      <c r="E2572" s="94"/>
      <c r="F2572" s="94"/>
      <c r="G2572" s="94"/>
      <c r="H2572" s="352"/>
      <c r="I2572" s="140"/>
      <c r="J2572" s="95"/>
      <c r="K2572" s="87"/>
      <c r="L2572" s="302"/>
      <c r="M2572" s="63"/>
      <c r="N2572" s="366"/>
      <c r="O2572" s="367"/>
      <c r="P2572" s="368"/>
      <c r="Q2572" s="366"/>
      <c r="R2572" s="369"/>
      <c r="S2572" s="70"/>
      <c r="T2572" s="124" t="s">
        <v>27</v>
      </c>
      <c r="U2572" s="152"/>
      <c r="V2572" s="152"/>
      <c r="W2572" s="152"/>
      <c r="X2572" s="152"/>
      <c r="Y2572" s="287" t="s">
        <v>21</v>
      </c>
      <c r="Z2572" s="354">
        <v>0.5</v>
      </c>
      <c r="AA2572" s="292"/>
      <c r="AB2572" s="292"/>
      <c r="AC2572" s="292"/>
      <c r="AD2572" s="292"/>
      <c r="AE2572" s="292"/>
      <c r="AF2572" s="355"/>
      <c r="AG2572" s="114">
        <v>118.0</v>
      </c>
      <c r="AH2572" s="79"/>
      <c r="AI2572" s="80"/>
      <c r="AJ2572" s="80"/>
      <c r="AK2572" s="80"/>
      <c r="AL2572" s="14"/>
      <c r="AM2572" s="16" t="str">
        <f t="shared" si="10"/>
        <v>{s:'639413', v:118 , c:'放デイ３・有資格３・人欠・未計画２・'},</v>
      </c>
      <c r="AN2572" s="16"/>
    </row>
    <row r="2573" ht="16.5" customHeight="1">
      <c r="A2573" s="29">
        <v>63.0</v>
      </c>
      <c r="B2573" s="30">
        <v>9414.0</v>
      </c>
      <c r="C2573" s="31">
        <v>2571.0</v>
      </c>
      <c r="D2573" s="32" t="s">
        <v>2768</v>
      </c>
      <c r="E2573" s="94"/>
      <c r="F2573" s="94"/>
      <c r="G2573" s="94"/>
      <c r="H2573" s="352"/>
      <c r="I2573" s="140"/>
      <c r="J2573" s="95"/>
      <c r="K2573" s="69"/>
      <c r="L2573" s="302"/>
      <c r="M2573" s="63"/>
      <c r="N2573" s="366"/>
      <c r="O2573" s="367"/>
      <c r="P2573" s="368"/>
      <c r="Q2573" s="366"/>
      <c r="R2573" s="369"/>
      <c r="S2573" s="78"/>
      <c r="T2573" s="110"/>
      <c r="U2573" s="291"/>
      <c r="V2573" s="291"/>
      <c r="W2573" s="291"/>
      <c r="X2573" s="291"/>
      <c r="Y2573" s="290"/>
      <c r="Z2573" s="355"/>
      <c r="AA2573" s="356" t="s">
        <v>20</v>
      </c>
      <c r="AB2573" s="357" t="s">
        <v>21</v>
      </c>
      <c r="AC2573" s="358">
        <v>0.85</v>
      </c>
      <c r="AD2573" s="288"/>
      <c r="AE2573" s="288"/>
      <c r="AF2573" s="346"/>
      <c r="AG2573" s="114">
        <v>100.0</v>
      </c>
      <c r="AH2573" s="79"/>
      <c r="AI2573" s="80"/>
      <c r="AJ2573" s="80"/>
      <c r="AK2573" s="80"/>
      <c r="AL2573" s="14"/>
      <c r="AM2573" s="16" t="str">
        <f t="shared" si="10"/>
        <v>{s:'639414', v:100 , c:'放デイ３・有資格３・人欠・未計画２・評減・'},</v>
      </c>
      <c r="AN2573" s="16"/>
    </row>
    <row r="2574" ht="16.5" customHeight="1">
      <c r="A2574" s="29">
        <v>63.0</v>
      </c>
      <c r="B2574" s="30">
        <v>9415.0</v>
      </c>
      <c r="C2574" s="31">
        <v>2572.0</v>
      </c>
      <c r="D2574" s="32" t="s">
        <v>2769</v>
      </c>
      <c r="E2574" s="94"/>
      <c r="F2574" s="94"/>
      <c r="G2574" s="94"/>
      <c r="H2574" s="352"/>
      <c r="I2574" s="140"/>
      <c r="J2574" s="95"/>
      <c r="K2574" s="69"/>
      <c r="L2574" s="302"/>
      <c r="M2574" s="63"/>
      <c r="N2574" s="366"/>
      <c r="O2574" s="367"/>
      <c r="P2574" s="368"/>
      <c r="Q2574" s="366"/>
      <c r="R2574" s="369"/>
      <c r="S2574" s="96"/>
      <c r="T2574" s="96"/>
      <c r="U2574" s="152"/>
      <c r="V2574" s="152"/>
      <c r="W2574" s="152"/>
      <c r="X2574" s="152"/>
      <c r="Y2574" s="287"/>
      <c r="Z2574" s="354"/>
      <c r="AA2574" s="288"/>
      <c r="AB2574" s="288"/>
      <c r="AC2574" s="346"/>
      <c r="AD2574" s="82" t="s">
        <v>30</v>
      </c>
      <c r="AE2574" s="302">
        <v>5.0</v>
      </c>
      <c r="AF2574" s="360" t="s">
        <v>31</v>
      </c>
      <c r="AG2574" s="45">
        <v>231.0</v>
      </c>
      <c r="AH2574" s="79"/>
      <c r="AI2574" s="80"/>
      <c r="AJ2574" s="80"/>
      <c r="AK2574" s="80"/>
      <c r="AL2574" s="14"/>
      <c r="AM2574" s="16" t="str">
        <f t="shared" si="10"/>
        <v>{s:'639415', v:231 , c:'放デイ３・有資格３・人欠・拘減・'},</v>
      </c>
      <c r="AN2574" s="16"/>
    </row>
    <row r="2575" ht="16.5" customHeight="1">
      <c r="A2575" s="29">
        <v>63.0</v>
      </c>
      <c r="B2575" s="30">
        <v>9416.0</v>
      </c>
      <c r="C2575" s="31">
        <v>2573.0</v>
      </c>
      <c r="D2575" s="32" t="s">
        <v>2770</v>
      </c>
      <c r="E2575" s="94"/>
      <c r="F2575" s="94"/>
      <c r="G2575" s="94"/>
      <c r="H2575" s="352"/>
      <c r="I2575" s="140"/>
      <c r="J2575" s="95"/>
      <c r="K2575" s="69"/>
      <c r="L2575" s="302"/>
      <c r="M2575" s="63"/>
      <c r="N2575" s="366"/>
      <c r="O2575" s="367"/>
      <c r="P2575" s="368"/>
      <c r="Q2575" s="366"/>
      <c r="R2575" s="369"/>
      <c r="S2575" s="115"/>
      <c r="T2575" s="115"/>
      <c r="U2575" s="291"/>
      <c r="V2575" s="291"/>
      <c r="W2575" s="291"/>
      <c r="X2575" s="291"/>
      <c r="Y2575" s="290"/>
      <c r="Z2575" s="355"/>
      <c r="AA2575" s="299" t="s">
        <v>20</v>
      </c>
      <c r="AB2575" s="287" t="s">
        <v>21</v>
      </c>
      <c r="AC2575" s="361">
        <v>0.85</v>
      </c>
      <c r="AD2575" s="87"/>
      <c r="AE2575" s="302"/>
      <c r="AF2575" s="360"/>
      <c r="AG2575" s="45">
        <v>196.0</v>
      </c>
      <c r="AH2575" s="79"/>
      <c r="AI2575" s="80"/>
      <c r="AJ2575" s="80"/>
      <c r="AK2575" s="80"/>
      <c r="AL2575" s="14"/>
      <c r="AM2575" s="16" t="str">
        <f t="shared" si="10"/>
        <v>{s:'639416', v:196 , c:'放デイ３・有資格３・人欠・評減・拘減・'},</v>
      </c>
      <c r="AN2575" s="16"/>
    </row>
    <row r="2576" ht="16.5" customHeight="1">
      <c r="A2576" s="29">
        <v>63.0</v>
      </c>
      <c r="B2576" s="30">
        <v>9417.0</v>
      </c>
      <c r="C2576" s="31">
        <v>2574.0</v>
      </c>
      <c r="D2576" s="32" t="s">
        <v>2771</v>
      </c>
      <c r="E2576" s="94"/>
      <c r="F2576" s="94"/>
      <c r="G2576" s="94"/>
      <c r="H2576" s="352"/>
      <c r="I2576" s="140"/>
      <c r="J2576" s="95"/>
      <c r="K2576" s="69"/>
      <c r="L2576" s="302"/>
      <c r="M2576" s="63"/>
      <c r="N2576" s="366"/>
      <c r="O2576" s="367"/>
      <c r="P2576" s="368"/>
      <c r="Q2576" s="366"/>
      <c r="R2576" s="369"/>
      <c r="S2576" s="33" t="s">
        <v>23</v>
      </c>
      <c r="T2576" s="124" t="s">
        <v>24</v>
      </c>
      <c r="U2576" s="152"/>
      <c r="V2576" s="152"/>
      <c r="W2576" s="152"/>
      <c r="X2576" s="152"/>
      <c r="Y2576" s="287" t="s">
        <v>21</v>
      </c>
      <c r="Z2576" s="354">
        <v>0.7</v>
      </c>
      <c r="AA2576" s="297"/>
      <c r="AB2576" s="297"/>
      <c r="AC2576" s="362"/>
      <c r="AD2576" s="87"/>
      <c r="AE2576" s="313"/>
      <c r="AF2576" s="349"/>
      <c r="AG2576" s="114">
        <v>160.0</v>
      </c>
      <c r="AH2576" s="79"/>
      <c r="AI2576" s="80"/>
      <c r="AJ2576" s="80"/>
      <c r="AK2576" s="80"/>
      <c r="AL2576" s="14"/>
      <c r="AM2576" s="16" t="str">
        <f t="shared" si="10"/>
        <v>{s:'639417', v:160 , c:'放デイ３・有資格３・人欠・未計画・拘減・'},</v>
      </c>
      <c r="AN2576" s="16"/>
    </row>
    <row r="2577" ht="16.5" customHeight="1">
      <c r="A2577" s="29">
        <v>63.0</v>
      </c>
      <c r="B2577" s="30">
        <v>9418.0</v>
      </c>
      <c r="C2577" s="31">
        <v>2575.0</v>
      </c>
      <c r="D2577" s="32" t="s">
        <v>2772</v>
      </c>
      <c r="E2577" s="94"/>
      <c r="F2577" s="94"/>
      <c r="G2577" s="94"/>
      <c r="H2577" s="352"/>
      <c r="I2577" s="140"/>
      <c r="J2577" s="95"/>
      <c r="K2577" s="69"/>
      <c r="L2577" s="302"/>
      <c r="M2577" s="63"/>
      <c r="N2577" s="366"/>
      <c r="O2577" s="367"/>
      <c r="P2577" s="368"/>
      <c r="Q2577" s="366"/>
      <c r="R2577" s="369"/>
      <c r="S2577" s="70"/>
      <c r="T2577" s="110"/>
      <c r="U2577" s="291"/>
      <c r="V2577" s="291"/>
      <c r="W2577" s="291"/>
      <c r="X2577" s="291"/>
      <c r="Y2577" s="290"/>
      <c r="Z2577" s="355"/>
      <c r="AA2577" s="356" t="s">
        <v>20</v>
      </c>
      <c r="AB2577" s="357" t="s">
        <v>21</v>
      </c>
      <c r="AC2577" s="363">
        <v>0.85</v>
      </c>
      <c r="AD2577" s="87"/>
      <c r="AE2577" s="313"/>
      <c r="AF2577" s="349"/>
      <c r="AG2577" s="114">
        <v>135.0</v>
      </c>
      <c r="AH2577" s="79"/>
      <c r="AI2577" s="80"/>
      <c r="AJ2577" s="80"/>
      <c r="AK2577" s="80"/>
      <c r="AL2577" s="14"/>
      <c r="AM2577" s="16" t="str">
        <f t="shared" si="10"/>
        <v>{s:'639418', v:135 , c:'放デイ３・有資格３・人欠・未計画・評減・拘減・'},</v>
      </c>
      <c r="AN2577" s="16"/>
    </row>
    <row r="2578" ht="16.5" customHeight="1">
      <c r="A2578" s="29">
        <v>63.0</v>
      </c>
      <c r="B2578" s="30">
        <v>9419.0</v>
      </c>
      <c r="C2578" s="31">
        <v>2576.0</v>
      </c>
      <c r="D2578" s="32" t="s">
        <v>2773</v>
      </c>
      <c r="E2578" s="105"/>
      <c r="F2578" s="94"/>
      <c r="G2578" s="94"/>
      <c r="H2578" s="352"/>
      <c r="I2578" s="140"/>
      <c r="J2578" s="95"/>
      <c r="K2578" s="69"/>
      <c r="L2578" s="302"/>
      <c r="M2578" s="63"/>
      <c r="N2578" s="366"/>
      <c r="O2578" s="367"/>
      <c r="P2578" s="368"/>
      <c r="Q2578" s="366"/>
      <c r="R2578" s="369"/>
      <c r="S2578" s="70"/>
      <c r="T2578" s="96" t="s">
        <v>27</v>
      </c>
      <c r="U2578" s="152"/>
      <c r="V2578" s="152"/>
      <c r="W2578" s="152"/>
      <c r="X2578" s="152"/>
      <c r="Y2578" s="287" t="s">
        <v>21</v>
      </c>
      <c r="Z2578" s="354">
        <v>0.5</v>
      </c>
      <c r="AA2578" s="292"/>
      <c r="AB2578" s="292"/>
      <c r="AC2578" s="355"/>
      <c r="AD2578" s="87"/>
      <c r="AE2578" s="313"/>
      <c r="AF2578" s="349"/>
      <c r="AG2578" s="114">
        <v>113.0</v>
      </c>
      <c r="AH2578" s="79"/>
      <c r="AI2578" s="80"/>
      <c r="AJ2578" s="80"/>
      <c r="AK2578" s="80"/>
      <c r="AL2578" s="14"/>
      <c r="AM2578" s="16" t="str">
        <f t="shared" si="10"/>
        <v>{s:'639419', v:113 , c:'放デイ３・有資格３・人欠・未計画２・拘減・'},</v>
      </c>
      <c r="AN2578" s="16"/>
    </row>
    <row r="2579" ht="16.5" customHeight="1">
      <c r="A2579" s="29">
        <v>63.0</v>
      </c>
      <c r="B2579" s="30">
        <v>9420.0</v>
      </c>
      <c r="C2579" s="31">
        <v>2577.0</v>
      </c>
      <c r="D2579" s="32" t="s">
        <v>2774</v>
      </c>
      <c r="E2579" s="105"/>
      <c r="F2579" s="105"/>
      <c r="G2579" s="94"/>
      <c r="H2579" s="352"/>
      <c r="I2579" s="140"/>
      <c r="J2579" s="95"/>
      <c r="K2579" s="69"/>
      <c r="L2579" s="302"/>
      <c r="M2579" s="63"/>
      <c r="N2579" s="350"/>
      <c r="O2579" s="367"/>
      <c r="P2579" s="370"/>
      <c r="Q2579" s="366"/>
      <c r="R2579" s="369"/>
      <c r="S2579" s="78"/>
      <c r="T2579" s="115"/>
      <c r="U2579" s="291"/>
      <c r="V2579" s="291"/>
      <c r="W2579" s="291"/>
      <c r="X2579" s="291"/>
      <c r="Y2579" s="290"/>
      <c r="Z2579" s="355"/>
      <c r="AA2579" s="356" t="s">
        <v>20</v>
      </c>
      <c r="AB2579" s="357" t="s">
        <v>21</v>
      </c>
      <c r="AC2579" s="363">
        <v>0.85</v>
      </c>
      <c r="AD2579" s="93"/>
      <c r="AE2579" s="292"/>
      <c r="AF2579" s="355"/>
      <c r="AG2579" s="114">
        <v>95.0</v>
      </c>
      <c r="AH2579" s="79"/>
      <c r="AI2579" s="80"/>
      <c r="AJ2579" s="80"/>
      <c r="AK2579" s="80"/>
      <c r="AL2579" s="14"/>
      <c r="AM2579" s="16" t="str">
        <f t="shared" si="10"/>
        <v>{s:'639420', v:95 , c:'放デイ３・有資格３・人欠・未計画２・評減・拘減・'},</v>
      </c>
      <c r="AN2579" s="16"/>
    </row>
    <row r="2580" ht="16.5" customHeight="1">
      <c r="A2580" s="29">
        <v>63.0</v>
      </c>
      <c r="B2580" s="30">
        <v>9421.0</v>
      </c>
      <c r="C2580" s="31">
        <v>2578.0</v>
      </c>
      <c r="D2580" s="32" t="s">
        <v>2775</v>
      </c>
      <c r="E2580" s="94"/>
      <c r="F2580" s="94"/>
      <c r="G2580" s="76"/>
      <c r="H2580" s="63"/>
      <c r="I2580" s="63"/>
      <c r="J2580" s="51"/>
      <c r="K2580" s="168"/>
      <c r="L2580" s="96"/>
      <c r="M2580" s="96"/>
      <c r="N2580" s="140"/>
      <c r="O2580" s="367"/>
      <c r="P2580" s="82" t="s">
        <v>27</v>
      </c>
      <c r="Q2580" s="152"/>
      <c r="R2580" s="153"/>
      <c r="S2580" s="287"/>
      <c r="T2580" s="287"/>
      <c r="U2580" s="152"/>
      <c r="V2580" s="152"/>
      <c r="W2580" s="152"/>
      <c r="X2580" s="152"/>
      <c r="Y2580" s="287"/>
      <c r="Z2580" s="345"/>
      <c r="AA2580" s="288"/>
      <c r="AB2580" s="288"/>
      <c r="AC2580" s="288"/>
      <c r="AD2580" s="288"/>
      <c r="AE2580" s="288"/>
      <c r="AF2580" s="346"/>
      <c r="AG2580" s="45">
        <v>167.0</v>
      </c>
      <c r="AH2580" s="79"/>
      <c r="AI2580" s="80"/>
      <c r="AJ2580" s="80"/>
      <c r="AK2580" s="80"/>
      <c r="AL2580" s="14"/>
      <c r="AM2580" s="16" t="str">
        <f t="shared" si="10"/>
        <v>{s:'639421', v:167 , c:'放デイ３・人欠２・'},</v>
      </c>
      <c r="AN2580" s="16"/>
    </row>
    <row r="2581" ht="16.5" customHeight="1">
      <c r="A2581" s="29">
        <v>63.0</v>
      </c>
      <c r="B2581" s="30">
        <v>9422.0</v>
      </c>
      <c r="C2581" s="31">
        <v>2579.0</v>
      </c>
      <c r="D2581" s="32" t="s">
        <v>2776</v>
      </c>
      <c r="E2581" s="94"/>
      <c r="F2581" s="94"/>
      <c r="G2581" s="76"/>
      <c r="H2581" s="373"/>
      <c r="I2581" s="140"/>
      <c r="J2581" s="51"/>
      <c r="K2581" s="94"/>
      <c r="L2581" s="302"/>
      <c r="M2581" s="63"/>
      <c r="N2581" s="140"/>
      <c r="O2581" s="105"/>
      <c r="P2581" s="87"/>
      <c r="Q2581" s="302" t="s">
        <v>21</v>
      </c>
      <c r="R2581" s="349">
        <v>0.5</v>
      </c>
      <c r="S2581" s="290"/>
      <c r="T2581" s="290"/>
      <c r="U2581" s="291"/>
      <c r="V2581" s="291"/>
      <c r="W2581" s="291"/>
      <c r="X2581" s="291"/>
      <c r="Y2581" s="290"/>
      <c r="Z2581" s="350"/>
      <c r="AA2581" s="299" t="s">
        <v>20</v>
      </c>
      <c r="AB2581" s="287" t="s">
        <v>21</v>
      </c>
      <c r="AC2581" s="351">
        <v>0.85</v>
      </c>
      <c r="AD2581" s="288"/>
      <c r="AE2581" s="288"/>
      <c r="AF2581" s="346"/>
      <c r="AG2581" s="45">
        <v>142.0</v>
      </c>
      <c r="AH2581" s="79"/>
      <c r="AI2581" s="80"/>
      <c r="AJ2581" s="80"/>
      <c r="AK2581" s="80"/>
      <c r="AL2581" s="14"/>
      <c r="AM2581" s="16" t="str">
        <f t="shared" si="10"/>
        <v>{s:'639422', v:142 , c:'放デイ３・人欠２・評減・'},</v>
      </c>
      <c r="AN2581" s="16"/>
    </row>
    <row r="2582" ht="16.5" customHeight="1">
      <c r="A2582" s="29">
        <v>63.0</v>
      </c>
      <c r="B2582" s="30">
        <v>9423.0</v>
      </c>
      <c r="C2582" s="31">
        <v>2580.0</v>
      </c>
      <c r="D2582" s="32" t="s">
        <v>2777</v>
      </c>
      <c r="E2582" s="94"/>
      <c r="F2582" s="94"/>
      <c r="G2582" s="76"/>
      <c r="H2582" s="63"/>
      <c r="I2582" s="63"/>
      <c r="J2582" s="51"/>
      <c r="K2582" s="69"/>
      <c r="L2582" s="304"/>
      <c r="M2582" s="365"/>
      <c r="N2582" s="366"/>
      <c r="O2582" s="367"/>
      <c r="P2582" s="87"/>
      <c r="Q2582" s="366"/>
      <c r="R2582" s="369"/>
      <c r="S2582" s="33" t="s">
        <v>23</v>
      </c>
      <c r="T2582" s="124" t="s">
        <v>24</v>
      </c>
      <c r="U2582" s="152"/>
      <c r="V2582" s="152"/>
      <c r="W2582" s="152"/>
      <c r="X2582" s="152"/>
      <c r="Y2582" s="287" t="s">
        <v>21</v>
      </c>
      <c r="Z2582" s="354">
        <v>0.7</v>
      </c>
      <c r="AA2582" s="288"/>
      <c r="AB2582" s="288"/>
      <c r="AC2582" s="288"/>
      <c r="AD2582" s="288"/>
      <c r="AE2582" s="288"/>
      <c r="AF2582" s="346"/>
      <c r="AG2582" s="45">
        <v>117.0</v>
      </c>
      <c r="AH2582" s="79"/>
      <c r="AI2582" s="80"/>
      <c r="AJ2582" s="80"/>
      <c r="AK2582" s="80"/>
      <c r="AL2582" s="14"/>
      <c r="AM2582" s="16" t="str">
        <f t="shared" si="10"/>
        <v>{s:'639423', v:117 , c:'放デイ３・人欠２・未計画・'},</v>
      </c>
      <c r="AN2582" s="16"/>
    </row>
    <row r="2583" ht="16.5" customHeight="1">
      <c r="A2583" s="29">
        <v>63.0</v>
      </c>
      <c r="B2583" s="30">
        <v>9424.0</v>
      </c>
      <c r="C2583" s="31">
        <v>2581.0</v>
      </c>
      <c r="D2583" s="32" t="s">
        <v>2778</v>
      </c>
      <c r="E2583" s="94"/>
      <c r="F2583" s="94"/>
      <c r="G2583" s="76"/>
      <c r="H2583" s="63"/>
      <c r="I2583" s="63"/>
      <c r="J2583" s="51"/>
      <c r="K2583" s="69"/>
      <c r="L2583" s="302"/>
      <c r="M2583" s="63"/>
      <c r="N2583" s="366"/>
      <c r="O2583" s="367"/>
      <c r="P2583" s="87"/>
      <c r="Q2583" s="366"/>
      <c r="R2583" s="369"/>
      <c r="S2583" s="70"/>
      <c r="T2583" s="110"/>
      <c r="U2583" s="291"/>
      <c r="V2583" s="291"/>
      <c r="W2583" s="291"/>
      <c r="X2583" s="291"/>
      <c r="Y2583" s="290"/>
      <c r="Z2583" s="355"/>
      <c r="AA2583" s="356" t="s">
        <v>20</v>
      </c>
      <c r="AB2583" s="357" t="s">
        <v>21</v>
      </c>
      <c r="AC2583" s="358">
        <v>0.85</v>
      </c>
      <c r="AD2583" s="288"/>
      <c r="AE2583" s="288"/>
      <c r="AF2583" s="346"/>
      <c r="AG2583" s="114">
        <v>99.0</v>
      </c>
      <c r="AH2583" s="79"/>
      <c r="AI2583" s="80"/>
      <c r="AJ2583" s="80"/>
      <c r="AK2583" s="80"/>
      <c r="AL2583" s="14"/>
      <c r="AM2583" s="16" t="str">
        <f t="shared" si="10"/>
        <v>{s:'639424', v:99 , c:'放デイ３・人欠２・未計画・評減・'},</v>
      </c>
      <c r="AN2583" s="16"/>
    </row>
    <row r="2584" ht="16.5" customHeight="1">
      <c r="A2584" s="29">
        <v>63.0</v>
      </c>
      <c r="B2584" s="30">
        <v>9425.0</v>
      </c>
      <c r="C2584" s="31">
        <v>2582.0</v>
      </c>
      <c r="D2584" s="32" t="s">
        <v>2779</v>
      </c>
      <c r="E2584" s="94"/>
      <c r="F2584" s="94"/>
      <c r="G2584" s="76"/>
      <c r="H2584" s="63"/>
      <c r="I2584" s="63"/>
      <c r="J2584" s="51"/>
      <c r="K2584" s="69"/>
      <c r="L2584" s="302"/>
      <c r="M2584" s="63"/>
      <c r="N2584" s="366"/>
      <c r="O2584" s="367"/>
      <c r="P2584" s="87"/>
      <c r="Q2584" s="366"/>
      <c r="R2584" s="369"/>
      <c r="S2584" s="70"/>
      <c r="T2584" s="124" t="s">
        <v>27</v>
      </c>
      <c r="U2584" s="152"/>
      <c r="V2584" s="152"/>
      <c r="W2584" s="152"/>
      <c r="X2584" s="152"/>
      <c r="Y2584" s="287" t="s">
        <v>21</v>
      </c>
      <c r="Z2584" s="354">
        <v>0.5</v>
      </c>
      <c r="AA2584" s="292"/>
      <c r="AB2584" s="292"/>
      <c r="AC2584" s="292"/>
      <c r="AD2584" s="292"/>
      <c r="AE2584" s="292"/>
      <c r="AF2584" s="355"/>
      <c r="AG2584" s="45">
        <v>84.0</v>
      </c>
      <c r="AH2584" s="79"/>
      <c r="AI2584" s="80"/>
      <c r="AJ2584" s="80"/>
      <c r="AK2584" s="80"/>
      <c r="AL2584" s="14"/>
      <c r="AM2584" s="16" t="str">
        <f t="shared" si="10"/>
        <v>{s:'639425', v:84 , c:'放デイ３・人欠２・未計画２・'},</v>
      </c>
      <c r="AN2584" s="16"/>
    </row>
    <row r="2585" ht="16.5" customHeight="1">
      <c r="A2585" s="29">
        <v>63.0</v>
      </c>
      <c r="B2585" s="30">
        <v>9426.0</v>
      </c>
      <c r="C2585" s="31">
        <v>2583.0</v>
      </c>
      <c r="D2585" s="32" t="s">
        <v>2780</v>
      </c>
      <c r="E2585" s="94"/>
      <c r="F2585" s="94"/>
      <c r="G2585" s="76"/>
      <c r="H2585" s="63"/>
      <c r="I2585" s="63"/>
      <c r="J2585" s="51"/>
      <c r="K2585" s="69"/>
      <c r="L2585" s="302"/>
      <c r="M2585" s="63"/>
      <c r="N2585" s="366"/>
      <c r="O2585" s="367"/>
      <c r="P2585" s="87"/>
      <c r="Q2585" s="366"/>
      <c r="R2585" s="369"/>
      <c r="S2585" s="78"/>
      <c r="T2585" s="110"/>
      <c r="U2585" s="291"/>
      <c r="V2585" s="291"/>
      <c r="W2585" s="291"/>
      <c r="X2585" s="291"/>
      <c r="Y2585" s="290"/>
      <c r="Z2585" s="355"/>
      <c r="AA2585" s="356" t="s">
        <v>20</v>
      </c>
      <c r="AB2585" s="357" t="s">
        <v>21</v>
      </c>
      <c r="AC2585" s="358">
        <v>0.85</v>
      </c>
      <c r="AD2585" s="288"/>
      <c r="AE2585" s="288"/>
      <c r="AF2585" s="346"/>
      <c r="AG2585" s="114">
        <v>71.0</v>
      </c>
      <c r="AH2585" s="79"/>
      <c r="AI2585" s="80"/>
      <c r="AJ2585" s="80"/>
      <c r="AK2585" s="80"/>
      <c r="AL2585" s="14"/>
      <c r="AM2585" s="16" t="str">
        <f t="shared" si="10"/>
        <v>{s:'639426', v:71 , c:'放デイ３・人欠２・未計画２・評減・'},</v>
      </c>
      <c r="AN2585" s="16"/>
    </row>
    <row r="2586" ht="16.5" customHeight="1">
      <c r="A2586" s="29">
        <v>63.0</v>
      </c>
      <c r="B2586" s="30">
        <v>9427.0</v>
      </c>
      <c r="C2586" s="31">
        <v>2584.0</v>
      </c>
      <c r="D2586" s="32" t="s">
        <v>2781</v>
      </c>
      <c r="E2586" s="94"/>
      <c r="F2586" s="94"/>
      <c r="G2586" s="76"/>
      <c r="H2586" s="63"/>
      <c r="I2586" s="63"/>
      <c r="J2586" s="51"/>
      <c r="K2586" s="69"/>
      <c r="L2586" s="302"/>
      <c r="M2586" s="63"/>
      <c r="N2586" s="366"/>
      <c r="O2586" s="367"/>
      <c r="P2586" s="368"/>
      <c r="Q2586" s="366"/>
      <c r="R2586" s="369"/>
      <c r="S2586" s="96"/>
      <c r="T2586" s="96"/>
      <c r="U2586" s="152"/>
      <c r="V2586" s="152"/>
      <c r="W2586" s="152"/>
      <c r="X2586" s="152"/>
      <c r="Y2586" s="287"/>
      <c r="Z2586" s="354"/>
      <c r="AA2586" s="288"/>
      <c r="AB2586" s="288"/>
      <c r="AC2586" s="346"/>
      <c r="AD2586" s="82" t="s">
        <v>30</v>
      </c>
      <c r="AE2586" s="302">
        <v>5.0</v>
      </c>
      <c r="AF2586" s="360" t="s">
        <v>31</v>
      </c>
      <c r="AG2586" s="45">
        <v>162.0</v>
      </c>
      <c r="AH2586" s="79"/>
      <c r="AI2586" s="80"/>
      <c r="AJ2586" s="80"/>
      <c r="AK2586" s="80"/>
      <c r="AL2586" s="14"/>
      <c r="AM2586" s="16" t="str">
        <f t="shared" si="10"/>
        <v>{s:'639427', v:162 , c:'放デイ３・人欠２・拘減・'},</v>
      </c>
      <c r="AN2586" s="16"/>
    </row>
    <row r="2587" ht="16.5" customHeight="1">
      <c r="A2587" s="29">
        <v>63.0</v>
      </c>
      <c r="B2587" s="30">
        <v>9428.0</v>
      </c>
      <c r="C2587" s="31">
        <v>2585.0</v>
      </c>
      <c r="D2587" s="32" t="s">
        <v>2782</v>
      </c>
      <c r="E2587" s="94"/>
      <c r="F2587" s="94"/>
      <c r="G2587" s="76"/>
      <c r="H2587" s="63"/>
      <c r="I2587" s="63"/>
      <c r="J2587" s="51"/>
      <c r="K2587" s="69"/>
      <c r="L2587" s="302"/>
      <c r="M2587" s="63"/>
      <c r="N2587" s="366"/>
      <c r="O2587" s="367"/>
      <c r="P2587" s="368"/>
      <c r="Q2587" s="366"/>
      <c r="R2587" s="369"/>
      <c r="S2587" s="115"/>
      <c r="T2587" s="115"/>
      <c r="U2587" s="291"/>
      <c r="V2587" s="291"/>
      <c r="W2587" s="291"/>
      <c r="X2587" s="291"/>
      <c r="Y2587" s="290"/>
      <c r="Z2587" s="355"/>
      <c r="AA2587" s="299" t="s">
        <v>20</v>
      </c>
      <c r="AB2587" s="287" t="s">
        <v>21</v>
      </c>
      <c r="AC2587" s="361">
        <v>0.85</v>
      </c>
      <c r="AD2587" s="87"/>
      <c r="AE2587" s="302"/>
      <c r="AF2587" s="360"/>
      <c r="AG2587" s="45">
        <v>137.0</v>
      </c>
      <c r="AH2587" s="79"/>
      <c r="AI2587" s="80"/>
      <c r="AJ2587" s="80"/>
      <c r="AK2587" s="80"/>
      <c r="AL2587" s="14"/>
      <c r="AM2587" s="16" t="str">
        <f t="shared" si="10"/>
        <v>{s:'639428', v:137 , c:'放デイ３・人欠２・評減・拘減・'},</v>
      </c>
      <c r="AN2587" s="16"/>
    </row>
    <row r="2588" ht="16.5" customHeight="1">
      <c r="A2588" s="29">
        <v>63.0</v>
      </c>
      <c r="B2588" s="30">
        <v>9429.0</v>
      </c>
      <c r="C2588" s="31">
        <v>2586.0</v>
      </c>
      <c r="D2588" s="32" t="s">
        <v>2783</v>
      </c>
      <c r="E2588" s="94"/>
      <c r="F2588" s="94"/>
      <c r="G2588" s="76"/>
      <c r="H2588" s="63"/>
      <c r="I2588" s="63"/>
      <c r="J2588" s="51"/>
      <c r="K2588" s="69"/>
      <c r="L2588" s="302"/>
      <c r="M2588" s="63"/>
      <c r="N2588" s="366"/>
      <c r="O2588" s="367"/>
      <c r="P2588" s="368"/>
      <c r="Q2588" s="366"/>
      <c r="R2588" s="369"/>
      <c r="S2588" s="33" t="s">
        <v>23</v>
      </c>
      <c r="T2588" s="124" t="s">
        <v>24</v>
      </c>
      <c r="U2588" s="152"/>
      <c r="V2588" s="152"/>
      <c r="W2588" s="152"/>
      <c r="X2588" s="152"/>
      <c r="Y2588" s="287" t="s">
        <v>21</v>
      </c>
      <c r="Z2588" s="354">
        <v>0.7</v>
      </c>
      <c r="AA2588" s="297"/>
      <c r="AB2588" s="297"/>
      <c r="AC2588" s="362"/>
      <c r="AD2588" s="87"/>
      <c r="AE2588" s="313"/>
      <c r="AF2588" s="349"/>
      <c r="AG2588" s="45">
        <v>112.0</v>
      </c>
      <c r="AH2588" s="79"/>
      <c r="AI2588" s="80"/>
      <c r="AJ2588" s="80"/>
      <c r="AK2588" s="80"/>
      <c r="AL2588" s="14"/>
      <c r="AM2588" s="16" t="str">
        <f t="shared" si="10"/>
        <v>{s:'639429', v:112 , c:'放デイ３・人欠２・未計画・拘減・'},</v>
      </c>
      <c r="AN2588" s="16"/>
    </row>
    <row r="2589" ht="16.5" customHeight="1">
      <c r="A2589" s="29">
        <v>63.0</v>
      </c>
      <c r="B2589" s="30">
        <v>9430.0</v>
      </c>
      <c r="C2589" s="31">
        <v>2587.0</v>
      </c>
      <c r="D2589" s="32" t="s">
        <v>2784</v>
      </c>
      <c r="E2589" s="94"/>
      <c r="F2589" s="94"/>
      <c r="G2589" s="76"/>
      <c r="H2589" s="63"/>
      <c r="I2589" s="63"/>
      <c r="J2589" s="51"/>
      <c r="K2589" s="69"/>
      <c r="L2589" s="302"/>
      <c r="M2589" s="63"/>
      <c r="N2589" s="366"/>
      <c r="O2589" s="367"/>
      <c r="P2589" s="368"/>
      <c r="Q2589" s="366"/>
      <c r="R2589" s="369"/>
      <c r="S2589" s="70"/>
      <c r="T2589" s="110"/>
      <c r="U2589" s="291"/>
      <c r="V2589" s="291"/>
      <c r="W2589" s="291"/>
      <c r="X2589" s="291"/>
      <c r="Y2589" s="290"/>
      <c r="Z2589" s="355"/>
      <c r="AA2589" s="356" t="s">
        <v>20</v>
      </c>
      <c r="AB2589" s="357" t="s">
        <v>21</v>
      </c>
      <c r="AC2589" s="363">
        <v>0.85</v>
      </c>
      <c r="AD2589" s="87"/>
      <c r="AE2589" s="313"/>
      <c r="AF2589" s="349"/>
      <c r="AG2589" s="114">
        <v>94.0</v>
      </c>
      <c r="AH2589" s="79"/>
      <c r="AI2589" s="80"/>
      <c r="AJ2589" s="80"/>
      <c r="AK2589" s="80"/>
      <c r="AL2589" s="14"/>
      <c r="AM2589" s="16" t="str">
        <f t="shared" si="10"/>
        <v>{s:'639430', v:94 , c:'放デイ３・人欠２・未計画・評減・拘減・'},</v>
      </c>
      <c r="AN2589" s="16"/>
    </row>
    <row r="2590" ht="16.5" customHeight="1">
      <c r="A2590" s="29">
        <v>63.0</v>
      </c>
      <c r="B2590" s="30">
        <v>9431.0</v>
      </c>
      <c r="C2590" s="31">
        <v>2588.0</v>
      </c>
      <c r="D2590" s="32" t="s">
        <v>2785</v>
      </c>
      <c r="E2590" s="94"/>
      <c r="F2590" s="94"/>
      <c r="G2590" s="76"/>
      <c r="H2590" s="63"/>
      <c r="I2590" s="63"/>
      <c r="J2590" s="51"/>
      <c r="K2590" s="69"/>
      <c r="L2590" s="302"/>
      <c r="M2590" s="63"/>
      <c r="N2590" s="366"/>
      <c r="O2590" s="367"/>
      <c r="P2590" s="368"/>
      <c r="Q2590" s="366"/>
      <c r="R2590" s="369"/>
      <c r="S2590" s="70"/>
      <c r="T2590" s="96" t="s">
        <v>27</v>
      </c>
      <c r="U2590" s="152"/>
      <c r="V2590" s="152"/>
      <c r="W2590" s="152"/>
      <c r="X2590" s="152"/>
      <c r="Y2590" s="287" t="s">
        <v>21</v>
      </c>
      <c r="Z2590" s="354">
        <v>0.5</v>
      </c>
      <c r="AA2590" s="292"/>
      <c r="AB2590" s="292"/>
      <c r="AC2590" s="355"/>
      <c r="AD2590" s="87"/>
      <c r="AE2590" s="313"/>
      <c r="AF2590" s="349"/>
      <c r="AG2590" s="45">
        <v>79.0</v>
      </c>
      <c r="AH2590" s="79"/>
      <c r="AI2590" s="80"/>
      <c r="AJ2590" s="80"/>
      <c r="AK2590" s="80"/>
      <c r="AL2590" s="14"/>
      <c r="AM2590" s="16" t="str">
        <f t="shared" si="10"/>
        <v>{s:'639431', v:79 , c:'放デイ３・人欠２・未計画２・拘減・'},</v>
      </c>
      <c r="AN2590" s="16"/>
    </row>
    <row r="2591" ht="16.5" customHeight="1">
      <c r="A2591" s="29">
        <v>63.0</v>
      </c>
      <c r="B2591" s="30">
        <v>9432.0</v>
      </c>
      <c r="C2591" s="31">
        <v>2589.0</v>
      </c>
      <c r="D2591" s="32" t="s">
        <v>2786</v>
      </c>
      <c r="E2591" s="94"/>
      <c r="F2591" s="94"/>
      <c r="G2591" s="76"/>
      <c r="H2591" s="63"/>
      <c r="I2591" s="63"/>
      <c r="J2591" s="51"/>
      <c r="K2591" s="69"/>
      <c r="L2591" s="302"/>
      <c r="M2591" s="63"/>
      <c r="N2591" s="366"/>
      <c r="O2591" s="367"/>
      <c r="P2591" s="368"/>
      <c r="Q2591" s="366"/>
      <c r="R2591" s="369"/>
      <c r="S2591" s="78"/>
      <c r="T2591" s="115"/>
      <c r="U2591" s="291"/>
      <c r="V2591" s="291"/>
      <c r="W2591" s="291"/>
      <c r="X2591" s="291"/>
      <c r="Y2591" s="290"/>
      <c r="Z2591" s="355"/>
      <c r="AA2591" s="356" t="s">
        <v>20</v>
      </c>
      <c r="AB2591" s="357" t="s">
        <v>21</v>
      </c>
      <c r="AC2591" s="363">
        <v>0.85</v>
      </c>
      <c r="AD2591" s="93"/>
      <c r="AE2591" s="292"/>
      <c r="AF2591" s="355"/>
      <c r="AG2591" s="114">
        <v>66.0</v>
      </c>
      <c r="AH2591" s="79"/>
      <c r="AI2591" s="80"/>
      <c r="AJ2591" s="80"/>
      <c r="AK2591" s="80"/>
      <c r="AL2591" s="14"/>
      <c r="AM2591" s="16" t="str">
        <f t="shared" si="10"/>
        <v>{s:'639432', v:66 , c:'放デイ３・人欠２・未計画２・評減・拘減・'},</v>
      </c>
      <c r="AN2591" s="16"/>
    </row>
    <row r="2592" ht="16.5" customHeight="1">
      <c r="A2592" s="29">
        <v>63.0</v>
      </c>
      <c r="B2592" s="30">
        <v>9433.0</v>
      </c>
      <c r="C2592" s="31">
        <v>2590.0</v>
      </c>
      <c r="D2592" s="32" t="s">
        <v>2787</v>
      </c>
      <c r="E2592" s="94"/>
      <c r="F2592" s="94"/>
      <c r="G2592" s="94"/>
      <c r="H2592" s="140"/>
      <c r="I2592" s="140"/>
      <c r="J2592" s="95"/>
      <c r="K2592" s="82" t="s">
        <v>38</v>
      </c>
      <c r="L2592" s="96"/>
      <c r="M2592" s="96"/>
      <c r="N2592" s="152"/>
      <c r="O2592" s="105"/>
      <c r="P2592" s="94"/>
      <c r="Q2592" s="140"/>
      <c r="R2592" s="95"/>
      <c r="S2592" s="287"/>
      <c r="T2592" s="287"/>
      <c r="U2592" s="152"/>
      <c r="V2592" s="152"/>
      <c r="W2592" s="152"/>
      <c r="X2592" s="152"/>
      <c r="Y2592" s="287"/>
      <c r="Z2592" s="345"/>
      <c r="AA2592" s="288"/>
      <c r="AB2592" s="288"/>
      <c r="AC2592" s="288"/>
      <c r="AD2592" s="288"/>
      <c r="AE2592" s="288"/>
      <c r="AF2592" s="346"/>
      <c r="AG2592" s="45">
        <v>169.0</v>
      </c>
      <c r="AH2592" s="79"/>
      <c r="AI2592" s="80"/>
      <c r="AJ2592" s="80"/>
      <c r="AK2592" s="80"/>
      <c r="AL2592" s="14"/>
      <c r="AM2592" s="16" t="str">
        <f t="shared" si="10"/>
        <v>{s:'639433', v:169 , c:'放デイ３・有資格３・人欠２・'},</v>
      </c>
      <c r="AN2592" s="16"/>
    </row>
    <row r="2593" ht="16.5" customHeight="1">
      <c r="A2593" s="29">
        <v>63.0</v>
      </c>
      <c r="B2593" s="30">
        <v>9434.0</v>
      </c>
      <c r="C2593" s="31">
        <v>2591.0</v>
      </c>
      <c r="D2593" s="32" t="s">
        <v>2788</v>
      </c>
      <c r="E2593" s="94"/>
      <c r="F2593" s="94"/>
      <c r="G2593" s="94"/>
      <c r="H2593" s="63"/>
      <c r="I2593" s="140"/>
      <c r="J2593" s="95"/>
      <c r="K2593" s="87"/>
      <c r="L2593" s="302">
        <v>4.0</v>
      </c>
      <c r="M2593" s="63" t="s">
        <v>40</v>
      </c>
      <c r="N2593" s="140"/>
      <c r="O2593" s="105"/>
      <c r="P2593" s="94"/>
      <c r="Q2593" s="140"/>
      <c r="R2593" s="95"/>
      <c r="S2593" s="290"/>
      <c r="T2593" s="290"/>
      <c r="U2593" s="291"/>
      <c r="V2593" s="291"/>
      <c r="W2593" s="291"/>
      <c r="X2593" s="291"/>
      <c r="Y2593" s="290"/>
      <c r="Z2593" s="350"/>
      <c r="AA2593" s="299" t="s">
        <v>20</v>
      </c>
      <c r="AB2593" s="287" t="s">
        <v>21</v>
      </c>
      <c r="AC2593" s="351">
        <v>0.85</v>
      </c>
      <c r="AD2593" s="288"/>
      <c r="AE2593" s="288"/>
      <c r="AF2593" s="346"/>
      <c r="AG2593" s="45">
        <v>144.0</v>
      </c>
      <c r="AH2593" s="79"/>
      <c r="AI2593" s="80"/>
      <c r="AJ2593" s="80"/>
      <c r="AK2593" s="80"/>
      <c r="AL2593" s="14"/>
      <c r="AM2593" s="16" t="str">
        <f t="shared" si="10"/>
        <v>{s:'639434', v:144 , c:'放デイ３・有資格３・人欠２・評減・'},</v>
      </c>
      <c r="AN2593" s="16"/>
    </row>
    <row r="2594" ht="16.5" customHeight="1">
      <c r="A2594" s="29">
        <v>63.0</v>
      </c>
      <c r="B2594" s="30">
        <v>9435.0</v>
      </c>
      <c r="C2594" s="31">
        <v>2592.0</v>
      </c>
      <c r="D2594" s="32" t="s">
        <v>2789</v>
      </c>
      <c r="E2594" s="94"/>
      <c r="F2594" s="94"/>
      <c r="G2594" s="94"/>
      <c r="H2594" s="352"/>
      <c r="I2594" s="140"/>
      <c r="J2594" s="95"/>
      <c r="K2594" s="87"/>
      <c r="L2594" s="304"/>
      <c r="M2594" s="365"/>
      <c r="N2594" s="366"/>
      <c r="O2594" s="367"/>
      <c r="P2594" s="368"/>
      <c r="Q2594" s="366"/>
      <c r="R2594" s="369"/>
      <c r="S2594" s="33" t="s">
        <v>23</v>
      </c>
      <c r="T2594" s="124" t="s">
        <v>24</v>
      </c>
      <c r="U2594" s="152"/>
      <c r="V2594" s="152"/>
      <c r="W2594" s="152"/>
      <c r="X2594" s="152"/>
      <c r="Y2594" s="287" t="s">
        <v>21</v>
      </c>
      <c r="Z2594" s="354">
        <v>0.7</v>
      </c>
      <c r="AA2594" s="288"/>
      <c r="AB2594" s="288"/>
      <c r="AC2594" s="288"/>
      <c r="AD2594" s="288"/>
      <c r="AE2594" s="288"/>
      <c r="AF2594" s="346"/>
      <c r="AG2594" s="114">
        <v>118.0</v>
      </c>
      <c r="AH2594" s="79"/>
      <c r="AI2594" s="80"/>
      <c r="AJ2594" s="80"/>
      <c r="AK2594" s="80"/>
      <c r="AL2594" s="14"/>
      <c r="AM2594" s="16" t="str">
        <f t="shared" si="10"/>
        <v>{s:'639435', v:118 , c:'放デイ３・有資格３・人欠２・未計画・'},</v>
      </c>
      <c r="AN2594" s="16"/>
    </row>
    <row r="2595" ht="16.5" customHeight="1">
      <c r="A2595" s="29">
        <v>63.0</v>
      </c>
      <c r="B2595" s="30">
        <v>9436.0</v>
      </c>
      <c r="C2595" s="31">
        <v>2593.0</v>
      </c>
      <c r="D2595" s="32" t="s">
        <v>2790</v>
      </c>
      <c r="E2595" s="94"/>
      <c r="F2595" s="94"/>
      <c r="G2595" s="94"/>
      <c r="H2595" s="352"/>
      <c r="I2595" s="140"/>
      <c r="J2595" s="95"/>
      <c r="K2595" s="87"/>
      <c r="L2595" s="302"/>
      <c r="M2595" s="63"/>
      <c r="N2595" s="366"/>
      <c r="O2595" s="367"/>
      <c r="P2595" s="368"/>
      <c r="Q2595" s="366"/>
      <c r="R2595" s="369"/>
      <c r="S2595" s="70"/>
      <c r="T2595" s="110"/>
      <c r="U2595" s="291"/>
      <c r="V2595" s="291"/>
      <c r="W2595" s="291"/>
      <c r="X2595" s="291"/>
      <c r="Y2595" s="290"/>
      <c r="Z2595" s="355"/>
      <c r="AA2595" s="356" t="s">
        <v>20</v>
      </c>
      <c r="AB2595" s="357" t="s">
        <v>21</v>
      </c>
      <c r="AC2595" s="358">
        <v>0.85</v>
      </c>
      <c r="AD2595" s="288"/>
      <c r="AE2595" s="288"/>
      <c r="AF2595" s="346"/>
      <c r="AG2595" s="114">
        <v>100.0</v>
      </c>
      <c r="AH2595" s="79"/>
      <c r="AI2595" s="80"/>
      <c r="AJ2595" s="80"/>
      <c r="AK2595" s="80"/>
      <c r="AL2595" s="14"/>
      <c r="AM2595" s="16" t="str">
        <f t="shared" si="10"/>
        <v>{s:'639436', v:100 , c:'放デイ３・有資格３・人欠２・未計画・評減・'},</v>
      </c>
      <c r="AN2595" s="16"/>
    </row>
    <row r="2596" ht="16.5" customHeight="1">
      <c r="A2596" s="29">
        <v>63.0</v>
      </c>
      <c r="B2596" s="30">
        <v>9437.0</v>
      </c>
      <c r="C2596" s="31">
        <v>2594.0</v>
      </c>
      <c r="D2596" s="32" t="s">
        <v>2791</v>
      </c>
      <c r="E2596" s="94"/>
      <c r="F2596" s="94"/>
      <c r="G2596" s="94"/>
      <c r="H2596" s="352"/>
      <c r="I2596" s="140"/>
      <c r="J2596" s="95"/>
      <c r="K2596" s="87"/>
      <c r="L2596" s="302"/>
      <c r="M2596" s="63"/>
      <c r="N2596" s="366"/>
      <c r="O2596" s="367"/>
      <c r="P2596" s="368"/>
      <c r="Q2596" s="366"/>
      <c r="R2596" s="369"/>
      <c r="S2596" s="70"/>
      <c r="T2596" s="124" t="s">
        <v>27</v>
      </c>
      <c r="U2596" s="152"/>
      <c r="V2596" s="152"/>
      <c r="W2596" s="152"/>
      <c r="X2596" s="152"/>
      <c r="Y2596" s="287" t="s">
        <v>21</v>
      </c>
      <c r="Z2596" s="354">
        <v>0.5</v>
      </c>
      <c r="AA2596" s="292"/>
      <c r="AB2596" s="292"/>
      <c r="AC2596" s="292"/>
      <c r="AD2596" s="292"/>
      <c r="AE2596" s="292"/>
      <c r="AF2596" s="355"/>
      <c r="AG2596" s="45">
        <v>85.0</v>
      </c>
      <c r="AH2596" s="79"/>
      <c r="AI2596" s="80"/>
      <c r="AJ2596" s="80"/>
      <c r="AK2596" s="80"/>
      <c r="AL2596" s="14"/>
      <c r="AM2596" s="16" t="str">
        <f t="shared" si="10"/>
        <v>{s:'639437', v:85 , c:'放デイ３・有資格３・人欠２・未計画２・'},</v>
      </c>
      <c r="AN2596" s="16"/>
    </row>
    <row r="2597" ht="16.5" customHeight="1">
      <c r="A2597" s="29">
        <v>63.0</v>
      </c>
      <c r="B2597" s="30">
        <v>9438.0</v>
      </c>
      <c r="C2597" s="31">
        <v>2595.0</v>
      </c>
      <c r="D2597" s="32" t="s">
        <v>2792</v>
      </c>
      <c r="E2597" s="94"/>
      <c r="F2597" s="94"/>
      <c r="G2597" s="94"/>
      <c r="H2597" s="352"/>
      <c r="I2597" s="140"/>
      <c r="J2597" s="95"/>
      <c r="K2597" s="87"/>
      <c r="L2597" s="302"/>
      <c r="M2597" s="63"/>
      <c r="N2597" s="366"/>
      <c r="O2597" s="367"/>
      <c r="P2597" s="368"/>
      <c r="Q2597" s="366"/>
      <c r="R2597" s="369"/>
      <c r="S2597" s="78"/>
      <c r="T2597" s="110"/>
      <c r="U2597" s="291"/>
      <c r="V2597" s="291"/>
      <c r="W2597" s="291"/>
      <c r="X2597" s="291"/>
      <c r="Y2597" s="290"/>
      <c r="Z2597" s="355"/>
      <c r="AA2597" s="356" t="s">
        <v>20</v>
      </c>
      <c r="AB2597" s="357" t="s">
        <v>21</v>
      </c>
      <c r="AC2597" s="358">
        <v>0.85</v>
      </c>
      <c r="AD2597" s="288"/>
      <c r="AE2597" s="288"/>
      <c r="AF2597" s="346"/>
      <c r="AG2597" s="45">
        <v>72.0</v>
      </c>
      <c r="AH2597" s="79"/>
      <c r="AI2597" s="80"/>
      <c r="AJ2597" s="80"/>
      <c r="AK2597" s="80"/>
      <c r="AL2597" s="14"/>
      <c r="AM2597" s="16" t="str">
        <f t="shared" si="10"/>
        <v>{s:'639438', v:72 , c:'放デイ３・有資格３・人欠２・未計画２・評減・'},</v>
      </c>
      <c r="AN2597" s="16"/>
    </row>
    <row r="2598" ht="16.5" customHeight="1">
      <c r="A2598" s="29">
        <v>63.0</v>
      </c>
      <c r="B2598" s="30">
        <v>9439.0</v>
      </c>
      <c r="C2598" s="31">
        <v>2596.0</v>
      </c>
      <c r="D2598" s="32" t="s">
        <v>2793</v>
      </c>
      <c r="E2598" s="94"/>
      <c r="F2598" s="94"/>
      <c r="G2598" s="94"/>
      <c r="H2598" s="352"/>
      <c r="I2598" s="140"/>
      <c r="J2598" s="95"/>
      <c r="K2598" s="69"/>
      <c r="L2598" s="302"/>
      <c r="M2598" s="63"/>
      <c r="N2598" s="366"/>
      <c r="O2598" s="367"/>
      <c r="P2598" s="368"/>
      <c r="Q2598" s="366"/>
      <c r="R2598" s="369"/>
      <c r="S2598" s="96"/>
      <c r="T2598" s="96"/>
      <c r="U2598" s="152"/>
      <c r="V2598" s="152"/>
      <c r="W2598" s="152"/>
      <c r="X2598" s="152"/>
      <c r="Y2598" s="287"/>
      <c r="Z2598" s="354"/>
      <c r="AA2598" s="288"/>
      <c r="AB2598" s="288"/>
      <c r="AC2598" s="346"/>
      <c r="AD2598" s="82" t="s">
        <v>30</v>
      </c>
      <c r="AE2598" s="302">
        <v>5.0</v>
      </c>
      <c r="AF2598" s="360" t="s">
        <v>31</v>
      </c>
      <c r="AG2598" s="45">
        <v>164.0</v>
      </c>
      <c r="AH2598" s="79"/>
      <c r="AI2598" s="80"/>
      <c r="AJ2598" s="80"/>
      <c r="AK2598" s="80"/>
      <c r="AL2598" s="14"/>
      <c r="AM2598" s="16" t="str">
        <f t="shared" si="10"/>
        <v>{s:'639439', v:164 , c:'放デイ３・有資格３・人欠２・拘減・'},</v>
      </c>
      <c r="AN2598" s="16"/>
    </row>
    <row r="2599" ht="16.5" customHeight="1">
      <c r="A2599" s="29">
        <v>63.0</v>
      </c>
      <c r="B2599" s="30">
        <v>9440.0</v>
      </c>
      <c r="C2599" s="31">
        <v>2597.0</v>
      </c>
      <c r="D2599" s="32" t="s">
        <v>2794</v>
      </c>
      <c r="E2599" s="94"/>
      <c r="F2599" s="94"/>
      <c r="G2599" s="94"/>
      <c r="H2599" s="352"/>
      <c r="I2599" s="140"/>
      <c r="J2599" s="95"/>
      <c r="K2599" s="69"/>
      <c r="L2599" s="302"/>
      <c r="M2599" s="63"/>
      <c r="N2599" s="366"/>
      <c r="O2599" s="367"/>
      <c r="P2599" s="368"/>
      <c r="Q2599" s="366"/>
      <c r="R2599" s="369"/>
      <c r="S2599" s="115"/>
      <c r="T2599" s="115"/>
      <c r="U2599" s="291"/>
      <c r="V2599" s="291"/>
      <c r="W2599" s="291"/>
      <c r="X2599" s="291"/>
      <c r="Y2599" s="290"/>
      <c r="Z2599" s="355"/>
      <c r="AA2599" s="299" t="s">
        <v>20</v>
      </c>
      <c r="AB2599" s="287" t="s">
        <v>21</v>
      </c>
      <c r="AC2599" s="361">
        <v>0.85</v>
      </c>
      <c r="AD2599" s="87"/>
      <c r="AE2599" s="302"/>
      <c r="AF2599" s="360"/>
      <c r="AG2599" s="45">
        <v>139.0</v>
      </c>
      <c r="AH2599" s="79"/>
      <c r="AI2599" s="80"/>
      <c r="AJ2599" s="80"/>
      <c r="AK2599" s="80"/>
      <c r="AL2599" s="14"/>
      <c r="AM2599" s="16" t="str">
        <f t="shared" si="10"/>
        <v>{s:'639440', v:139 , c:'放デイ３・有資格３・人欠２・評減・拘減・'},</v>
      </c>
      <c r="AN2599" s="16"/>
    </row>
    <row r="2600" ht="16.5" customHeight="1">
      <c r="A2600" s="29">
        <v>63.0</v>
      </c>
      <c r="B2600" s="30">
        <v>9441.0</v>
      </c>
      <c r="C2600" s="31">
        <v>2598.0</v>
      </c>
      <c r="D2600" s="32" t="s">
        <v>2795</v>
      </c>
      <c r="E2600" s="94"/>
      <c r="F2600" s="94"/>
      <c r="G2600" s="94"/>
      <c r="H2600" s="352"/>
      <c r="I2600" s="140"/>
      <c r="J2600" s="95"/>
      <c r="K2600" s="69"/>
      <c r="L2600" s="302"/>
      <c r="M2600" s="63"/>
      <c r="N2600" s="366"/>
      <c r="O2600" s="367"/>
      <c r="P2600" s="368"/>
      <c r="Q2600" s="366"/>
      <c r="R2600" s="369"/>
      <c r="S2600" s="33" t="s">
        <v>23</v>
      </c>
      <c r="T2600" s="124" t="s">
        <v>24</v>
      </c>
      <c r="U2600" s="152"/>
      <c r="V2600" s="152"/>
      <c r="W2600" s="152"/>
      <c r="X2600" s="152"/>
      <c r="Y2600" s="287" t="s">
        <v>21</v>
      </c>
      <c r="Z2600" s="354">
        <v>0.7</v>
      </c>
      <c r="AA2600" s="297"/>
      <c r="AB2600" s="297"/>
      <c r="AC2600" s="362"/>
      <c r="AD2600" s="87"/>
      <c r="AE2600" s="313"/>
      <c r="AF2600" s="349"/>
      <c r="AG2600" s="114">
        <v>113.0</v>
      </c>
      <c r="AH2600" s="79"/>
      <c r="AI2600" s="80"/>
      <c r="AJ2600" s="80"/>
      <c r="AK2600" s="80"/>
      <c r="AL2600" s="14"/>
      <c r="AM2600" s="16" t="str">
        <f t="shared" si="10"/>
        <v>{s:'639441', v:113 , c:'放デイ３・有資格３・人欠２・未計画・拘減・'},</v>
      </c>
      <c r="AN2600" s="16"/>
    </row>
    <row r="2601" ht="16.5" customHeight="1">
      <c r="A2601" s="29">
        <v>63.0</v>
      </c>
      <c r="B2601" s="30">
        <v>9442.0</v>
      </c>
      <c r="C2601" s="31">
        <v>2599.0</v>
      </c>
      <c r="D2601" s="32" t="s">
        <v>2796</v>
      </c>
      <c r="E2601" s="94"/>
      <c r="F2601" s="94"/>
      <c r="G2601" s="94"/>
      <c r="H2601" s="352"/>
      <c r="I2601" s="140"/>
      <c r="J2601" s="95"/>
      <c r="K2601" s="69"/>
      <c r="L2601" s="302"/>
      <c r="M2601" s="63"/>
      <c r="N2601" s="366"/>
      <c r="O2601" s="367"/>
      <c r="P2601" s="368"/>
      <c r="Q2601" s="366"/>
      <c r="R2601" s="369"/>
      <c r="S2601" s="70"/>
      <c r="T2601" s="110"/>
      <c r="U2601" s="291"/>
      <c r="V2601" s="291"/>
      <c r="W2601" s="291"/>
      <c r="X2601" s="291"/>
      <c r="Y2601" s="290"/>
      <c r="Z2601" s="355"/>
      <c r="AA2601" s="356" t="s">
        <v>20</v>
      </c>
      <c r="AB2601" s="357" t="s">
        <v>21</v>
      </c>
      <c r="AC2601" s="363">
        <v>0.85</v>
      </c>
      <c r="AD2601" s="87"/>
      <c r="AE2601" s="313"/>
      <c r="AF2601" s="349"/>
      <c r="AG2601" s="114">
        <v>95.0</v>
      </c>
      <c r="AH2601" s="79"/>
      <c r="AI2601" s="80"/>
      <c r="AJ2601" s="80"/>
      <c r="AK2601" s="80"/>
      <c r="AL2601" s="14"/>
      <c r="AM2601" s="16" t="str">
        <f t="shared" si="10"/>
        <v>{s:'639442', v:95 , c:'放デイ３・有資格３・人欠２・未計画・評減・拘減・'},</v>
      </c>
      <c r="AN2601" s="16"/>
    </row>
    <row r="2602" ht="16.5" customHeight="1">
      <c r="A2602" s="29">
        <v>63.0</v>
      </c>
      <c r="B2602" s="30">
        <v>9443.0</v>
      </c>
      <c r="C2602" s="31">
        <v>2600.0</v>
      </c>
      <c r="D2602" s="32" t="s">
        <v>2797</v>
      </c>
      <c r="E2602" s="105"/>
      <c r="F2602" s="94"/>
      <c r="G2602" s="94"/>
      <c r="H2602" s="352"/>
      <c r="I2602" s="140"/>
      <c r="J2602" s="95"/>
      <c r="K2602" s="69"/>
      <c r="L2602" s="302"/>
      <c r="M2602" s="63"/>
      <c r="N2602" s="366"/>
      <c r="O2602" s="367"/>
      <c r="P2602" s="368"/>
      <c r="Q2602" s="366"/>
      <c r="R2602" s="369"/>
      <c r="S2602" s="70"/>
      <c r="T2602" s="96" t="s">
        <v>27</v>
      </c>
      <c r="U2602" s="152"/>
      <c r="V2602" s="152"/>
      <c r="W2602" s="152"/>
      <c r="X2602" s="152"/>
      <c r="Y2602" s="287" t="s">
        <v>21</v>
      </c>
      <c r="Z2602" s="354">
        <v>0.5</v>
      </c>
      <c r="AA2602" s="292"/>
      <c r="AB2602" s="292"/>
      <c r="AC2602" s="355"/>
      <c r="AD2602" s="87"/>
      <c r="AE2602" s="313"/>
      <c r="AF2602" s="349"/>
      <c r="AG2602" s="45">
        <v>80.0</v>
      </c>
      <c r="AH2602" s="79"/>
      <c r="AI2602" s="80"/>
      <c r="AJ2602" s="80"/>
      <c r="AK2602" s="80"/>
      <c r="AL2602" s="14"/>
      <c r="AM2602" s="16" t="str">
        <f t="shared" si="10"/>
        <v>{s:'639443', v:80 , c:'放デイ３・有資格３・人欠２・未計画２・拘減・'},</v>
      </c>
      <c r="AN2602" s="16"/>
    </row>
    <row r="2603" ht="16.5" customHeight="1">
      <c r="A2603" s="29">
        <v>63.0</v>
      </c>
      <c r="B2603" s="30">
        <v>9444.0</v>
      </c>
      <c r="C2603" s="31">
        <v>2601.0</v>
      </c>
      <c r="D2603" s="32" t="s">
        <v>2798</v>
      </c>
      <c r="E2603" s="105"/>
      <c r="F2603" s="106"/>
      <c r="G2603" s="94"/>
      <c r="H2603" s="352"/>
      <c r="I2603" s="140"/>
      <c r="J2603" s="95"/>
      <c r="K2603" s="69"/>
      <c r="L2603" s="302"/>
      <c r="M2603" s="63"/>
      <c r="N2603" s="366"/>
      <c r="O2603" s="367"/>
      <c r="P2603" s="370"/>
      <c r="Q2603" s="366"/>
      <c r="R2603" s="369"/>
      <c r="S2603" s="78"/>
      <c r="T2603" s="115"/>
      <c r="U2603" s="291"/>
      <c r="V2603" s="291"/>
      <c r="W2603" s="291"/>
      <c r="X2603" s="291"/>
      <c r="Y2603" s="290"/>
      <c r="Z2603" s="355"/>
      <c r="AA2603" s="356" t="s">
        <v>20</v>
      </c>
      <c r="AB2603" s="357" t="s">
        <v>21</v>
      </c>
      <c r="AC2603" s="363">
        <v>0.85</v>
      </c>
      <c r="AD2603" s="93"/>
      <c r="AE2603" s="292"/>
      <c r="AF2603" s="355"/>
      <c r="AG2603" s="45">
        <v>67.0</v>
      </c>
      <c r="AH2603" s="79"/>
      <c r="AI2603" s="80"/>
      <c r="AJ2603" s="80"/>
      <c r="AK2603" s="80"/>
      <c r="AL2603" s="14"/>
      <c r="AM2603" s="16" t="str">
        <f t="shared" si="10"/>
        <v>{s:'639444', v:67 , c:'放デイ３・有資格３・人欠２・未計画２・評減・拘減・'},</v>
      </c>
      <c r="AN2603" s="16"/>
    </row>
    <row r="2604" ht="16.5" customHeight="1">
      <c r="A2604" s="29">
        <v>63.0</v>
      </c>
      <c r="B2604" s="30">
        <v>9451.0</v>
      </c>
      <c r="C2604" s="31">
        <v>2602.0</v>
      </c>
      <c r="D2604" s="32" t="s">
        <v>2799</v>
      </c>
      <c r="E2604" s="112"/>
      <c r="F2604" s="33" t="s">
        <v>102</v>
      </c>
      <c r="G2604" s="102" t="s">
        <v>103</v>
      </c>
      <c r="H2604" s="35"/>
      <c r="I2604" s="35"/>
      <c r="J2604" s="36"/>
      <c r="K2604" s="168"/>
      <c r="L2604" s="96"/>
      <c r="M2604" s="96"/>
      <c r="N2604" s="152"/>
      <c r="O2604" s="206" t="s">
        <v>2655</v>
      </c>
      <c r="P2604" s="82" t="s">
        <v>24</v>
      </c>
      <c r="Q2604" s="152"/>
      <c r="R2604" s="153"/>
      <c r="S2604" s="287"/>
      <c r="T2604" s="287"/>
      <c r="U2604" s="152"/>
      <c r="V2604" s="152"/>
      <c r="W2604" s="152"/>
      <c r="X2604" s="152"/>
      <c r="Y2604" s="287"/>
      <c r="Z2604" s="345"/>
      <c r="AA2604" s="288"/>
      <c r="AB2604" s="288"/>
      <c r="AC2604" s="288"/>
      <c r="AD2604" s="288"/>
      <c r="AE2604" s="288"/>
      <c r="AF2604" s="346"/>
      <c r="AG2604" s="45">
        <v>454.0</v>
      </c>
      <c r="AH2604" s="79"/>
      <c r="AI2604" s="80"/>
      <c r="AJ2604" s="80"/>
      <c r="AK2604" s="80"/>
      <c r="AL2604" s="14"/>
      <c r="AM2604" s="16" t="str">
        <f t="shared" si="10"/>
        <v>{s:'639451', v:454 , c:'放デイ２１・人欠・'},</v>
      </c>
      <c r="AN2604" s="16"/>
    </row>
    <row r="2605" ht="16.5" customHeight="1">
      <c r="A2605" s="29">
        <v>63.0</v>
      </c>
      <c r="B2605" s="30">
        <v>9452.0</v>
      </c>
      <c r="C2605" s="31">
        <v>2603.0</v>
      </c>
      <c r="D2605" s="32" t="s">
        <v>2800</v>
      </c>
      <c r="E2605" s="69"/>
      <c r="F2605" s="70"/>
      <c r="G2605" s="104"/>
      <c r="H2605" s="347" t="str">
        <f>'30放課後等デイ(基本１)'!G2546</f>
        <v/>
      </c>
      <c r="I2605" s="140" t="s">
        <v>9</v>
      </c>
      <c r="J2605" s="51"/>
      <c r="K2605" s="94"/>
      <c r="L2605" s="302"/>
      <c r="M2605" s="63"/>
      <c r="N2605" s="140"/>
      <c r="O2605" s="231"/>
      <c r="P2605" s="87"/>
      <c r="Q2605" s="302" t="s">
        <v>21</v>
      </c>
      <c r="R2605" s="349">
        <v>0.7</v>
      </c>
      <c r="S2605" s="290"/>
      <c r="T2605" s="290"/>
      <c r="U2605" s="291"/>
      <c r="V2605" s="291"/>
      <c r="W2605" s="291"/>
      <c r="X2605" s="291"/>
      <c r="Y2605" s="290"/>
      <c r="Z2605" s="350"/>
      <c r="AA2605" s="299" t="s">
        <v>20</v>
      </c>
      <c r="AB2605" s="287" t="s">
        <v>21</v>
      </c>
      <c r="AC2605" s="351">
        <v>0.85</v>
      </c>
      <c r="AD2605" s="288"/>
      <c r="AE2605" s="288"/>
      <c r="AF2605" s="346"/>
      <c r="AG2605" s="45">
        <v>386.0</v>
      </c>
      <c r="AH2605" s="79"/>
      <c r="AI2605" s="80"/>
      <c r="AJ2605" s="80"/>
      <c r="AK2605" s="80"/>
      <c r="AL2605" s="14"/>
      <c r="AM2605" s="16" t="str">
        <f t="shared" si="10"/>
        <v>{s:'639452', v:386 , c:'放デイ２１・人欠・評減・'},</v>
      </c>
      <c r="AN2605" s="16"/>
    </row>
    <row r="2606" ht="16.5" customHeight="1">
      <c r="A2606" s="29">
        <v>63.0</v>
      </c>
      <c r="B2606" s="30">
        <v>9453.0</v>
      </c>
      <c r="C2606" s="31">
        <v>2604.0</v>
      </c>
      <c r="D2606" s="32" t="s">
        <v>2801</v>
      </c>
      <c r="E2606" s="69"/>
      <c r="F2606" s="70"/>
      <c r="G2606" s="104"/>
      <c r="H2606" s="63"/>
      <c r="I2606" s="63"/>
      <c r="J2606" s="51"/>
      <c r="K2606" s="69"/>
      <c r="L2606" s="304"/>
      <c r="M2606" s="365"/>
      <c r="N2606" s="366"/>
      <c r="O2606" s="231"/>
      <c r="P2606" s="87"/>
      <c r="Q2606" s="366"/>
      <c r="R2606" s="369"/>
      <c r="S2606" s="33" t="s">
        <v>23</v>
      </c>
      <c r="T2606" s="124" t="s">
        <v>24</v>
      </c>
      <c r="U2606" s="152"/>
      <c r="V2606" s="152"/>
      <c r="W2606" s="152"/>
      <c r="X2606" s="152"/>
      <c r="Y2606" s="287" t="s">
        <v>21</v>
      </c>
      <c r="Z2606" s="354">
        <v>0.7</v>
      </c>
      <c r="AA2606" s="297"/>
      <c r="AB2606" s="297"/>
      <c r="AC2606" s="297"/>
      <c r="AD2606" s="297"/>
      <c r="AE2606" s="297"/>
      <c r="AF2606" s="362"/>
      <c r="AG2606" s="45">
        <v>318.0</v>
      </c>
      <c r="AH2606" s="79"/>
      <c r="AI2606" s="80"/>
      <c r="AJ2606" s="80"/>
      <c r="AK2606" s="80"/>
      <c r="AL2606" s="14"/>
      <c r="AM2606" s="16" t="str">
        <f t="shared" si="10"/>
        <v>{s:'639453', v:318 , c:'放デイ２１・人欠・未計画・'},</v>
      </c>
      <c r="AN2606" s="16"/>
    </row>
    <row r="2607" ht="16.5" customHeight="1">
      <c r="A2607" s="29">
        <v>63.0</v>
      </c>
      <c r="B2607" s="30">
        <v>9454.0</v>
      </c>
      <c r="C2607" s="31">
        <v>2605.0</v>
      </c>
      <c r="D2607" s="32" t="s">
        <v>2802</v>
      </c>
      <c r="E2607" s="69"/>
      <c r="F2607" s="70"/>
      <c r="G2607" s="104"/>
      <c r="H2607" s="63"/>
      <c r="I2607" s="63"/>
      <c r="J2607" s="51"/>
      <c r="K2607" s="69"/>
      <c r="L2607" s="302"/>
      <c r="M2607" s="63"/>
      <c r="N2607" s="366"/>
      <c r="O2607" s="231"/>
      <c r="P2607" s="87"/>
      <c r="Q2607" s="366"/>
      <c r="R2607" s="369"/>
      <c r="S2607" s="70"/>
      <c r="T2607" s="110"/>
      <c r="U2607" s="291"/>
      <c r="V2607" s="291"/>
      <c r="W2607" s="291"/>
      <c r="X2607" s="291"/>
      <c r="Y2607" s="290"/>
      <c r="Z2607" s="355"/>
      <c r="AA2607" s="356" t="s">
        <v>20</v>
      </c>
      <c r="AB2607" s="357" t="s">
        <v>21</v>
      </c>
      <c r="AC2607" s="358">
        <v>0.85</v>
      </c>
      <c r="AD2607" s="288"/>
      <c r="AE2607" s="288"/>
      <c r="AF2607" s="346"/>
      <c r="AG2607" s="45">
        <v>270.0</v>
      </c>
      <c r="AH2607" s="79"/>
      <c r="AI2607" s="80"/>
      <c r="AJ2607" s="80"/>
      <c r="AK2607" s="80"/>
      <c r="AL2607" s="14"/>
      <c r="AM2607" s="16" t="str">
        <f t="shared" si="10"/>
        <v>{s:'639454', v:270 , c:'放デイ２１・人欠・未計画・評減・'},</v>
      </c>
      <c r="AN2607" s="16"/>
    </row>
    <row r="2608" ht="16.5" customHeight="1">
      <c r="A2608" s="29">
        <v>63.0</v>
      </c>
      <c r="B2608" s="30">
        <v>9455.0</v>
      </c>
      <c r="C2608" s="31">
        <v>2606.0</v>
      </c>
      <c r="D2608" s="32" t="s">
        <v>2803</v>
      </c>
      <c r="E2608" s="69"/>
      <c r="F2608" s="70"/>
      <c r="G2608" s="104"/>
      <c r="H2608" s="63"/>
      <c r="I2608" s="63"/>
      <c r="J2608" s="51"/>
      <c r="K2608" s="69"/>
      <c r="L2608" s="302"/>
      <c r="M2608" s="63"/>
      <c r="N2608" s="366"/>
      <c r="O2608" s="231"/>
      <c r="P2608" s="87"/>
      <c r="Q2608" s="366"/>
      <c r="R2608" s="369"/>
      <c r="S2608" s="70"/>
      <c r="T2608" s="124" t="s">
        <v>27</v>
      </c>
      <c r="U2608" s="152"/>
      <c r="V2608" s="152"/>
      <c r="W2608" s="152"/>
      <c r="X2608" s="152"/>
      <c r="Y2608" s="287" t="s">
        <v>21</v>
      </c>
      <c r="Z2608" s="354">
        <v>0.5</v>
      </c>
      <c r="AA2608" s="292"/>
      <c r="AB2608" s="292"/>
      <c r="AC2608" s="292"/>
      <c r="AD2608" s="292"/>
      <c r="AE2608" s="292"/>
      <c r="AF2608" s="355"/>
      <c r="AG2608" s="45">
        <v>227.0</v>
      </c>
      <c r="AH2608" s="79"/>
      <c r="AI2608" s="80"/>
      <c r="AJ2608" s="80"/>
      <c r="AK2608" s="80"/>
      <c r="AL2608" s="14"/>
      <c r="AM2608" s="16" t="str">
        <f t="shared" si="10"/>
        <v>{s:'639455', v:227 , c:'放デイ２１・人欠・未計画２・'},</v>
      </c>
      <c r="AN2608" s="16"/>
    </row>
    <row r="2609" ht="16.5" customHeight="1">
      <c r="A2609" s="29">
        <v>63.0</v>
      </c>
      <c r="B2609" s="30">
        <v>9456.0</v>
      </c>
      <c r="C2609" s="31">
        <v>2607.0</v>
      </c>
      <c r="D2609" s="32" t="s">
        <v>2804</v>
      </c>
      <c r="E2609" s="69"/>
      <c r="F2609" s="70"/>
      <c r="G2609" s="76"/>
      <c r="H2609" s="63"/>
      <c r="I2609" s="63"/>
      <c r="J2609" s="51"/>
      <c r="K2609" s="69"/>
      <c r="L2609" s="302"/>
      <c r="M2609" s="63"/>
      <c r="N2609" s="366"/>
      <c r="O2609" s="231"/>
      <c r="P2609" s="87"/>
      <c r="Q2609" s="366"/>
      <c r="R2609" s="369"/>
      <c r="S2609" s="78"/>
      <c r="T2609" s="110"/>
      <c r="U2609" s="291"/>
      <c r="V2609" s="291"/>
      <c r="W2609" s="291"/>
      <c r="X2609" s="291"/>
      <c r="Y2609" s="290"/>
      <c r="Z2609" s="355"/>
      <c r="AA2609" s="356" t="s">
        <v>20</v>
      </c>
      <c r="AB2609" s="357" t="s">
        <v>21</v>
      </c>
      <c r="AC2609" s="358">
        <v>0.85</v>
      </c>
      <c r="AD2609" s="288"/>
      <c r="AE2609" s="288"/>
      <c r="AF2609" s="346"/>
      <c r="AG2609" s="45">
        <v>193.0</v>
      </c>
      <c r="AH2609" s="79"/>
      <c r="AI2609" s="80"/>
      <c r="AJ2609" s="80"/>
      <c r="AK2609" s="80"/>
      <c r="AL2609" s="14"/>
      <c r="AM2609" s="16" t="str">
        <f t="shared" si="10"/>
        <v>{s:'639456', v:193 , c:'放デイ２１・人欠・未計画２・評減・'},</v>
      </c>
      <c r="AN2609" s="16"/>
    </row>
    <row r="2610" ht="16.5" customHeight="1">
      <c r="A2610" s="29">
        <v>63.0</v>
      </c>
      <c r="B2610" s="30">
        <v>9457.0</v>
      </c>
      <c r="C2610" s="31">
        <v>2608.0</v>
      </c>
      <c r="D2610" s="32" t="s">
        <v>2805</v>
      </c>
      <c r="E2610" s="69"/>
      <c r="F2610" s="69"/>
      <c r="G2610" s="76"/>
      <c r="H2610" s="63"/>
      <c r="I2610" s="63"/>
      <c r="J2610" s="51"/>
      <c r="K2610" s="69"/>
      <c r="L2610" s="302"/>
      <c r="M2610" s="63"/>
      <c r="N2610" s="366"/>
      <c r="O2610" s="231"/>
      <c r="P2610" s="87"/>
      <c r="Q2610" s="366"/>
      <c r="R2610" s="369"/>
      <c r="S2610" s="96"/>
      <c r="T2610" s="96"/>
      <c r="U2610" s="152"/>
      <c r="V2610" s="152"/>
      <c r="W2610" s="152"/>
      <c r="X2610" s="152"/>
      <c r="Y2610" s="287"/>
      <c r="Z2610" s="354"/>
      <c r="AA2610" s="288"/>
      <c r="AB2610" s="288"/>
      <c r="AC2610" s="346"/>
      <c r="AD2610" s="82" t="s">
        <v>30</v>
      </c>
      <c r="AE2610" s="302">
        <v>5.0</v>
      </c>
      <c r="AF2610" s="360" t="s">
        <v>31</v>
      </c>
      <c r="AG2610" s="45">
        <v>449.0</v>
      </c>
      <c r="AH2610" s="79"/>
      <c r="AI2610" s="80"/>
      <c r="AJ2610" s="80"/>
      <c r="AK2610" s="80"/>
      <c r="AL2610" s="14"/>
      <c r="AM2610" s="16" t="str">
        <f t="shared" si="10"/>
        <v>{s:'639457', v:449 , c:'放デイ２１・人欠・拘減・'},</v>
      </c>
      <c r="AN2610" s="16"/>
    </row>
    <row r="2611" ht="16.5" customHeight="1">
      <c r="A2611" s="29">
        <v>63.0</v>
      </c>
      <c r="B2611" s="30">
        <v>9458.0</v>
      </c>
      <c r="C2611" s="31">
        <v>2609.0</v>
      </c>
      <c r="D2611" s="32" t="s">
        <v>2806</v>
      </c>
      <c r="E2611" s="69"/>
      <c r="F2611" s="69"/>
      <c r="G2611" s="76"/>
      <c r="H2611" s="63"/>
      <c r="I2611" s="63"/>
      <c r="J2611" s="51"/>
      <c r="K2611" s="69"/>
      <c r="L2611" s="302"/>
      <c r="M2611" s="63"/>
      <c r="N2611" s="366"/>
      <c r="O2611" s="231"/>
      <c r="P2611" s="368"/>
      <c r="Q2611" s="366"/>
      <c r="R2611" s="369"/>
      <c r="S2611" s="115"/>
      <c r="T2611" s="115"/>
      <c r="U2611" s="291"/>
      <c r="V2611" s="291"/>
      <c r="W2611" s="291"/>
      <c r="X2611" s="291"/>
      <c r="Y2611" s="290"/>
      <c r="Z2611" s="355"/>
      <c r="AA2611" s="299" t="s">
        <v>20</v>
      </c>
      <c r="AB2611" s="287" t="s">
        <v>21</v>
      </c>
      <c r="AC2611" s="361">
        <v>0.85</v>
      </c>
      <c r="AD2611" s="87"/>
      <c r="AE2611" s="302"/>
      <c r="AF2611" s="360"/>
      <c r="AG2611" s="45">
        <v>381.0</v>
      </c>
      <c r="AH2611" s="79"/>
      <c r="AI2611" s="80"/>
      <c r="AJ2611" s="80"/>
      <c r="AK2611" s="80"/>
      <c r="AL2611" s="14"/>
      <c r="AM2611" s="16" t="str">
        <f t="shared" si="10"/>
        <v>{s:'639458', v:381 , c:'放デイ２１・人欠・評減・拘減・'},</v>
      </c>
      <c r="AN2611" s="16"/>
    </row>
    <row r="2612" ht="16.5" customHeight="1">
      <c r="A2612" s="29">
        <v>63.0</v>
      </c>
      <c r="B2612" s="30">
        <v>9459.0</v>
      </c>
      <c r="C2612" s="31">
        <v>2610.0</v>
      </c>
      <c r="D2612" s="32" t="s">
        <v>2807</v>
      </c>
      <c r="E2612" s="69"/>
      <c r="F2612" s="69"/>
      <c r="G2612" s="76"/>
      <c r="H2612" s="63"/>
      <c r="I2612" s="63"/>
      <c r="J2612" s="51"/>
      <c r="K2612" s="69"/>
      <c r="L2612" s="302"/>
      <c r="M2612" s="63"/>
      <c r="N2612" s="366"/>
      <c r="O2612" s="231"/>
      <c r="P2612" s="368"/>
      <c r="Q2612" s="366"/>
      <c r="R2612" s="369"/>
      <c r="S2612" s="33" t="s">
        <v>23</v>
      </c>
      <c r="T2612" s="124" t="s">
        <v>24</v>
      </c>
      <c r="U2612" s="152"/>
      <c r="V2612" s="152"/>
      <c r="W2612" s="152"/>
      <c r="X2612" s="152"/>
      <c r="Y2612" s="287" t="s">
        <v>21</v>
      </c>
      <c r="Z2612" s="354">
        <v>0.7</v>
      </c>
      <c r="AA2612" s="297"/>
      <c r="AB2612" s="297"/>
      <c r="AC2612" s="362"/>
      <c r="AD2612" s="87"/>
      <c r="AE2612" s="313"/>
      <c r="AF2612" s="349"/>
      <c r="AG2612" s="45">
        <v>313.0</v>
      </c>
      <c r="AH2612" s="79"/>
      <c r="AI2612" s="80"/>
      <c r="AJ2612" s="80"/>
      <c r="AK2612" s="80"/>
      <c r="AL2612" s="14"/>
      <c r="AM2612" s="16" t="str">
        <f t="shared" si="10"/>
        <v>{s:'639459', v:313 , c:'放デイ２１・人欠・未計画・拘減・'},</v>
      </c>
      <c r="AN2612" s="16"/>
    </row>
    <row r="2613" ht="16.5" customHeight="1">
      <c r="A2613" s="29">
        <v>63.0</v>
      </c>
      <c r="B2613" s="30">
        <v>9460.0</v>
      </c>
      <c r="C2613" s="31">
        <v>2611.0</v>
      </c>
      <c r="D2613" s="32" t="s">
        <v>2808</v>
      </c>
      <c r="E2613" s="69"/>
      <c r="F2613" s="69"/>
      <c r="G2613" s="76"/>
      <c r="H2613" s="63"/>
      <c r="I2613" s="63"/>
      <c r="J2613" s="51"/>
      <c r="K2613" s="69"/>
      <c r="L2613" s="302"/>
      <c r="M2613" s="63"/>
      <c r="N2613" s="366"/>
      <c r="O2613" s="367"/>
      <c r="P2613" s="368"/>
      <c r="Q2613" s="366"/>
      <c r="R2613" s="369"/>
      <c r="S2613" s="70"/>
      <c r="T2613" s="110"/>
      <c r="U2613" s="291"/>
      <c r="V2613" s="291"/>
      <c r="W2613" s="291"/>
      <c r="X2613" s="291"/>
      <c r="Y2613" s="290"/>
      <c r="Z2613" s="355"/>
      <c r="AA2613" s="356" t="s">
        <v>20</v>
      </c>
      <c r="AB2613" s="357" t="s">
        <v>21</v>
      </c>
      <c r="AC2613" s="363">
        <v>0.85</v>
      </c>
      <c r="AD2613" s="87"/>
      <c r="AE2613" s="313"/>
      <c r="AF2613" s="349"/>
      <c r="AG2613" s="45">
        <v>265.0</v>
      </c>
      <c r="AH2613" s="79"/>
      <c r="AI2613" s="80"/>
      <c r="AJ2613" s="80"/>
      <c r="AK2613" s="80"/>
      <c r="AL2613" s="14"/>
      <c r="AM2613" s="16" t="str">
        <f t="shared" si="10"/>
        <v>{s:'639460', v:265 , c:'放デイ２１・人欠・未計画・評減・拘減・'},</v>
      </c>
      <c r="AN2613" s="16"/>
    </row>
    <row r="2614" ht="16.5" customHeight="1">
      <c r="A2614" s="29">
        <v>63.0</v>
      </c>
      <c r="B2614" s="30">
        <v>9461.0</v>
      </c>
      <c r="C2614" s="31">
        <v>2612.0</v>
      </c>
      <c r="D2614" s="32" t="s">
        <v>2809</v>
      </c>
      <c r="E2614" s="69"/>
      <c r="F2614" s="69"/>
      <c r="G2614" s="76"/>
      <c r="H2614" s="63"/>
      <c r="I2614" s="63"/>
      <c r="J2614" s="51"/>
      <c r="K2614" s="69"/>
      <c r="L2614" s="302"/>
      <c r="M2614" s="63"/>
      <c r="N2614" s="366"/>
      <c r="O2614" s="367"/>
      <c r="P2614" s="368"/>
      <c r="Q2614" s="366"/>
      <c r="R2614" s="369"/>
      <c r="S2614" s="70"/>
      <c r="T2614" s="96" t="s">
        <v>27</v>
      </c>
      <c r="U2614" s="152"/>
      <c r="V2614" s="152"/>
      <c r="W2614" s="152"/>
      <c r="X2614" s="152"/>
      <c r="Y2614" s="287" t="s">
        <v>21</v>
      </c>
      <c r="Z2614" s="354">
        <v>0.5</v>
      </c>
      <c r="AA2614" s="292"/>
      <c r="AB2614" s="292"/>
      <c r="AC2614" s="355"/>
      <c r="AD2614" s="87"/>
      <c r="AE2614" s="313"/>
      <c r="AF2614" s="349"/>
      <c r="AG2614" s="45">
        <v>222.0</v>
      </c>
      <c r="AH2614" s="79"/>
      <c r="AI2614" s="80"/>
      <c r="AJ2614" s="80"/>
      <c r="AK2614" s="80"/>
      <c r="AL2614" s="14"/>
      <c r="AM2614" s="16" t="str">
        <f t="shared" si="10"/>
        <v>{s:'639461', v:222 , c:'放デイ２１・人欠・未計画２・拘減・'},</v>
      </c>
      <c r="AN2614" s="16"/>
    </row>
    <row r="2615" ht="16.5" customHeight="1">
      <c r="A2615" s="29">
        <v>63.0</v>
      </c>
      <c r="B2615" s="30">
        <v>9462.0</v>
      </c>
      <c r="C2615" s="31">
        <v>2613.0</v>
      </c>
      <c r="D2615" s="32" t="s">
        <v>2810</v>
      </c>
      <c r="E2615" s="69"/>
      <c r="F2615" s="69"/>
      <c r="G2615" s="76"/>
      <c r="H2615" s="63"/>
      <c r="I2615" s="63"/>
      <c r="J2615" s="51"/>
      <c r="K2615" s="69"/>
      <c r="L2615" s="302"/>
      <c r="M2615" s="63"/>
      <c r="N2615" s="366"/>
      <c r="O2615" s="367"/>
      <c r="P2615" s="368"/>
      <c r="Q2615" s="366"/>
      <c r="R2615" s="369"/>
      <c r="S2615" s="78"/>
      <c r="T2615" s="115"/>
      <c r="U2615" s="291"/>
      <c r="V2615" s="291"/>
      <c r="W2615" s="291"/>
      <c r="X2615" s="291"/>
      <c r="Y2615" s="290"/>
      <c r="Z2615" s="355"/>
      <c r="AA2615" s="356" t="s">
        <v>20</v>
      </c>
      <c r="AB2615" s="357" t="s">
        <v>21</v>
      </c>
      <c r="AC2615" s="363">
        <v>0.85</v>
      </c>
      <c r="AD2615" s="93"/>
      <c r="AE2615" s="292"/>
      <c r="AF2615" s="355"/>
      <c r="AG2615" s="45">
        <v>188.0</v>
      </c>
      <c r="AH2615" s="79"/>
      <c r="AI2615" s="80"/>
      <c r="AJ2615" s="80"/>
      <c r="AK2615" s="80"/>
      <c r="AL2615" s="14"/>
      <c r="AM2615" s="16" t="str">
        <f t="shared" si="10"/>
        <v>{s:'639462', v:188 , c:'放デイ２１・人欠・未計画２・評減・拘減・'},</v>
      </c>
      <c r="AN2615" s="16"/>
    </row>
    <row r="2616" ht="16.5" customHeight="1">
      <c r="A2616" s="29">
        <v>63.0</v>
      </c>
      <c r="B2616" s="30">
        <v>9463.0</v>
      </c>
      <c r="C2616" s="31">
        <v>2614.0</v>
      </c>
      <c r="D2616" s="32" t="s">
        <v>2811</v>
      </c>
      <c r="E2616" s="69"/>
      <c r="F2616" s="69"/>
      <c r="G2616" s="94"/>
      <c r="H2616" s="140"/>
      <c r="I2616" s="140"/>
      <c r="J2616" s="95"/>
      <c r="K2616" s="82" t="s">
        <v>38</v>
      </c>
      <c r="L2616" s="96"/>
      <c r="M2616" s="96"/>
      <c r="N2616" s="152"/>
      <c r="O2616" s="105"/>
      <c r="P2616" s="94"/>
      <c r="Q2616" s="140"/>
      <c r="R2616" s="95"/>
      <c r="S2616" s="287"/>
      <c r="T2616" s="287"/>
      <c r="U2616" s="152"/>
      <c r="V2616" s="152"/>
      <c r="W2616" s="152"/>
      <c r="X2616" s="152"/>
      <c r="Y2616" s="287"/>
      <c r="Z2616" s="345"/>
      <c r="AA2616" s="288"/>
      <c r="AB2616" s="288"/>
      <c r="AC2616" s="288"/>
      <c r="AD2616" s="288"/>
      <c r="AE2616" s="288"/>
      <c r="AF2616" s="346"/>
      <c r="AG2616" s="45">
        <v>461.0</v>
      </c>
      <c r="AH2616" s="79"/>
      <c r="AI2616" s="80"/>
      <c r="AJ2616" s="80"/>
      <c r="AK2616" s="80"/>
      <c r="AL2616" s="14"/>
      <c r="AM2616" s="16" t="str">
        <f t="shared" si="10"/>
        <v>{s:'639463', v:461 , c:'放デイ２１・有資格７・人欠・'},</v>
      </c>
      <c r="AN2616" s="16"/>
    </row>
    <row r="2617" ht="16.5" customHeight="1">
      <c r="A2617" s="29">
        <v>63.0</v>
      </c>
      <c r="B2617" s="30">
        <v>9464.0</v>
      </c>
      <c r="C2617" s="31">
        <v>2615.0</v>
      </c>
      <c r="D2617" s="32" t="s">
        <v>2812</v>
      </c>
      <c r="E2617" s="69"/>
      <c r="F2617" s="69"/>
      <c r="G2617" s="94"/>
      <c r="H2617" s="373"/>
      <c r="I2617" s="140"/>
      <c r="J2617" s="95"/>
      <c r="K2617" s="87"/>
      <c r="L2617" s="302">
        <v>9.0</v>
      </c>
      <c r="M2617" s="63" t="s">
        <v>40</v>
      </c>
      <c r="N2617" s="140"/>
      <c r="O2617" s="105"/>
      <c r="P2617" s="94"/>
      <c r="Q2617" s="140"/>
      <c r="R2617" s="95"/>
      <c r="S2617" s="290"/>
      <c r="T2617" s="290"/>
      <c r="U2617" s="291"/>
      <c r="V2617" s="291"/>
      <c r="W2617" s="291"/>
      <c r="X2617" s="291"/>
      <c r="Y2617" s="290"/>
      <c r="Z2617" s="350"/>
      <c r="AA2617" s="299" t="s">
        <v>20</v>
      </c>
      <c r="AB2617" s="287" t="s">
        <v>21</v>
      </c>
      <c r="AC2617" s="351">
        <v>0.85</v>
      </c>
      <c r="AD2617" s="288"/>
      <c r="AE2617" s="288"/>
      <c r="AF2617" s="346"/>
      <c r="AG2617" s="45">
        <v>392.0</v>
      </c>
      <c r="AH2617" s="79"/>
      <c r="AI2617" s="80"/>
      <c r="AJ2617" s="80"/>
      <c r="AK2617" s="80"/>
      <c r="AL2617" s="14"/>
      <c r="AM2617" s="16" t="str">
        <f t="shared" si="10"/>
        <v>{s:'639464', v:392 , c:'放デイ２１・有資格７・人欠・評減・'},</v>
      </c>
      <c r="AN2617" s="16"/>
    </row>
    <row r="2618" ht="16.5" customHeight="1">
      <c r="A2618" s="29">
        <v>63.0</v>
      </c>
      <c r="B2618" s="30">
        <v>9465.0</v>
      </c>
      <c r="C2618" s="31">
        <v>2616.0</v>
      </c>
      <c r="D2618" s="32" t="s">
        <v>2813</v>
      </c>
      <c r="E2618" s="69"/>
      <c r="F2618" s="69"/>
      <c r="G2618" s="94"/>
      <c r="H2618" s="352"/>
      <c r="I2618" s="140"/>
      <c r="J2618" s="95"/>
      <c r="K2618" s="87"/>
      <c r="L2618" s="304"/>
      <c r="M2618" s="365"/>
      <c r="N2618" s="366"/>
      <c r="O2618" s="367"/>
      <c r="P2618" s="368"/>
      <c r="Q2618" s="366"/>
      <c r="R2618" s="369"/>
      <c r="S2618" s="33" t="s">
        <v>23</v>
      </c>
      <c r="T2618" s="124" t="s">
        <v>24</v>
      </c>
      <c r="U2618" s="152"/>
      <c r="V2618" s="152"/>
      <c r="W2618" s="152"/>
      <c r="X2618" s="152"/>
      <c r="Y2618" s="287" t="s">
        <v>21</v>
      </c>
      <c r="Z2618" s="354">
        <v>0.7</v>
      </c>
      <c r="AA2618" s="297"/>
      <c r="AB2618" s="297"/>
      <c r="AC2618" s="297"/>
      <c r="AD2618" s="297"/>
      <c r="AE2618" s="297"/>
      <c r="AF2618" s="362"/>
      <c r="AG2618" s="45">
        <v>323.0</v>
      </c>
      <c r="AH2618" s="79"/>
      <c r="AI2618" s="80"/>
      <c r="AJ2618" s="80"/>
      <c r="AK2618" s="80"/>
      <c r="AL2618" s="14"/>
      <c r="AM2618" s="16" t="str">
        <f t="shared" si="10"/>
        <v>{s:'639465', v:323 , c:'放デイ２１・有資格７・人欠・未計画・'},</v>
      </c>
      <c r="AN2618" s="16"/>
    </row>
    <row r="2619" ht="16.5" customHeight="1">
      <c r="A2619" s="29">
        <v>63.0</v>
      </c>
      <c r="B2619" s="30">
        <v>9466.0</v>
      </c>
      <c r="C2619" s="31">
        <v>2617.0</v>
      </c>
      <c r="D2619" s="32" t="s">
        <v>2814</v>
      </c>
      <c r="E2619" s="69"/>
      <c r="F2619" s="69"/>
      <c r="G2619" s="94"/>
      <c r="H2619" s="352"/>
      <c r="I2619" s="140"/>
      <c r="J2619" s="95"/>
      <c r="K2619" s="87"/>
      <c r="L2619" s="302"/>
      <c r="M2619" s="63"/>
      <c r="N2619" s="366"/>
      <c r="O2619" s="367"/>
      <c r="P2619" s="368"/>
      <c r="Q2619" s="366"/>
      <c r="R2619" s="369"/>
      <c r="S2619" s="70"/>
      <c r="T2619" s="110"/>
      <c r="U2619" s="291"/>
      <c r="V2619" s="291"/>
      <c r="W2619" s="291"/>
      <c r="X2619" s="291"/>
      <c r="Y2619" s="290"/>
      <c r="Z2619" s="355"/>
      <c r="AA2619" s="356" t="s">
        <v>20</v>
      </c>
      <c r="AB2619" s="357" t="s">
        <v>21</v>
      </c>
      <c r="AC2619" s="358">
        <v>0.85</v>
      </c>
      <c r="AD2619" s="288"/>
      <c r="AE2619" s="288"/>
      <c r="AF2619" s="346"/>
      <c r="AG2619" s="45">
        <v>275.0</v>
      </c>
      <c r="AH2619" s="79"/>
      <c r="AI2619" s="80"/>
      <c r="AJ2619" s="80"/>
      <c r="AK2619" s="80"/>
      <c r="AL2619" s="14"/>
      <c r="AM2619" s="16" t="str">
        <f t="shared" si="10"/>
        <v>{s:'639466', v:275 , c:'放デイ２１・有資格７・人欠・未計画・評減・'},</v>
      </c>
      <c r="AN2619" s="16"/>
    </row>
    <row r="2620" ht="16.5" customHeight="1">
      <c r="A2620" s="29">
        <v>63.0</v>
      </c>
      <c r="B2620" s="30">
        <v>9467.0</v>
      </c>
      <c r="C2620" s="31">
        <v>2618.0</v>
      </c>
      <c r="D2620" s="32" t="s">
        <v>2815</v>
      </c>
      <c r="E2620" s="69"/>
      <c r="F2620" s="69"/>
      <c r="G2620" s="94"/>
      <c r="H2620" s="352"/>
      <c r="I2620" s="140"/>
      <c r="J2620" s="95"/>
      <c r="K2620" s="69"/>
      <c r="L2620" s="302"/>
      <c r="M2620" s="63"/>
      <c r="N2620" s="366"/>
      <c r="O2620" s="367"/>
      <c r="P2620" s="368"/>
      <c r="Q2620" s="366"/>
      <c r="R2620" s="369"/>
      <c r="S2620" s="70"/>
      <c r="T2620" s="124" t="s">
        <v>27</v>
      </c>
      <c r="U2620" s="152"/>
      <c r="V2620" s="152"/>
      <c r="W2620" s="152"/>
      <c r="X2620" s="152"/>
      <c r="Y2620" s="287" t="s">
        <v>21</v>
      </c>
      <c r="Z2620" s="354">
        <v>0.5</v>
      </c>
      <c r="AA2620" s="292"/>
      <c r="AB2620" s="292"/>
      <c r="AC2620" s="292"/>
      <c r="AD2620" s="292"/>
      <c r="AE2620" s="292"/>
      <c r="AF2620" s="355"/>
      <c r="AG2620" s="45">
        <v>231.0</v>
      </c>
      <c r="AH2620" s="79"/>
      <c r="AI2620" s="80"/>
      <c r="AJ2620" s="80"/>
      <c r="AK2620" s="80"/>
      <c r="AL2620" s="14"/>
      <c r="AM2620" s="16" t="str">
        <f t="shared" si="10"/>
        <v>{s:'639467', v:231 , c:'放デイ２１・有資格７・人欠・未計画２・'},</v>
      </c>
      <c r="AN2620" s="16"/>
    </row>
    <row r="2621" ht="16.5" customHeight="1">
      <c r="A2621" s="29">
        <v>63.0</v>
      </c>
      <c r="B2621" s="30">
        <v>9468.0</v>
      </c>
      <c r="C2621" s="31">
        <v>2619.0</v>
      </c>
      <c r="D2621" s="32" t="s">
        <v>2816</v>
      </c>
      <c r="E2621" s="69"/>
      <c r="F2621" s="69"/>
      <c r="G2621" s="94"/>
      <c r="H2621" s="352"/>
      <c r="I2621" s="140"/>
      <c r="J2621" s="95"/>
      <c r="K2621" s="69"/>
      <c r="L2621" s="302"/>
      <c r="M2621" s="63"/>
      <c r="N2621" s="366"/>
      <c r="O2621" s="367"/>
      <c r="P2621" s="368"/>
      <c r="Q2621" s="366"/>
      <c r="R2621" s="369"/>
      <c r="S2621" s="78"/>
      <c r="T2621" s="110"/>
      <c r="U2621" s="291"/>
      <c r="V2621" s="291"/>
      <c r="W2621" s="291"/>
      <c r="X2621" s="291"/>
      <c r="Y2621" s="290"/>
      <c r="Z2621" s="355"/>
      <c r="AA2621" s="356" t="s">
        <v>20</v>
      </c>
      <c r="AB2621" s="357" t="s">
        <v>21</v>
      </c>
      <c r="AC2621" s="358">
        <v>0.85</v>
      </c>
      <c r="AD2621" s="288"/>
      <c r="AE2621" s="288"/>
      <c r="AF2621" s="346"/>
      <c r="AG2621" s="45">
        <v>196.0</v>
      </c>
      <c r="AH2621" s="79"/>
      <c r="AI2621" s="80"/>
      <c r="AJ2621" s="80"/>
      <c r="AK2621" s="80"/>
      <c r="AL2621" s="14"/>
      <c r="AM2621" s="16" t="str">
        <f t="shared" si="10"/>
        <v>{s:'639468', v:196 , c:'放デイ２１・有資格７・人欠・未計画２・評減・'},</v>
      </c>
      <c r="AN2621" s="16"/>
    </row>
    <row r="2622" ht="16.5" customHeight="1">
      <c r="A2622" s="29">
        <v>63.0</v>
      </c>
      <c r="B2622" s="30">
        <v>9469.0</v>
      </c>
      <c r="C2622" s="31">
        <v>2620.0</v>
      </c>
      <c r="D2622" s="32" t="s">
        <v>2817</v>
      </c>
      <c r="E2622" s="69"/>
      <c r="F2622" s="69"/>
      <c r="G2622" s="94"/>
      <c r="H2622" s="352"/>
      <c r="I2622" s="140"/>
      <c r="J2622" s="95"/>
      <c r="K2622" s="69"/>
      <c r="L2622" s="302"/>
      <c r="M2622" s="63"/>
      <c r="N2622" s="366"/>
      <c r="O2622" s="367"/>
      <c r="P2622" s="368"/>
      <c r="Q2622" s="366"/>
      <c r="R2622" s="369"/>
      <c r="S2622" s="96"/>
      <c r="T2622" s="96"/>
      <c r="U2622" s="152"/>
      <c r="V2622" s="152"/>
      <c r="W2622" s="152"/>
      <c r="X2622" s="152"/>
      <c r="Y2622" s="287"/>
      <c r="Z2622" s="354"/>
      <c r="AA2622" s="288"/>
      <c r="AB2622" s="288"/>
      <c r="AC2622" s="346"/>
      <c r="AD2622" s="82" t="s">
        <v>30</v>
      </c>
      <c r="AE2622" s="302">
        <v>5.0</v>
      </c>
      <c r="AF2622" s="360" t="s">
        <v>31</v>
      </c>
      <c r="AG2622" s="45">
        <v>456.0</v>
      </c>
      <c r="AH2622" s="79"/>
      <c r="AI2622" s="80"/>
      <c r="AJ2622" s="80"/>
      <c r="AK2622" s="80"/>
      <c r="AL2622" s="14"/>
      <c r="AM2622" s="16" t="str">
        <f t="shared" si="10"/>
        <v>{s:'639469', v:456 , c:'放デイ２１・有資格７・人欠・拘減・'},</v>
      </c>
      <c r="AN2622" s="16"/>
    </row>
    <row r="2623" ht="16.5" customHeight="1">
      <c r="A2623" s="29">
        <v>63.0</v>
      </c>
      <c r="B2623" s="30">
        <v>9470.0</v>
      </c>
      <c r="C2623" s="31">
        <v>2621.0</v>
      </c>
      <c r="D2623" s="32" t="s">
        <v>2818</v>
      </c>
      <c r="E2623" s="69"/>
      <c r="F2623" s="69"/>
      <c r="G2623" s="94"/>
      <c r="H2623" s="352"/>
      <c r="I2623" s="140"/>
      <c r="J2623" s="95"/>
      <c r="K2623" s="69"/>
      <c r="L2623" s="302"/>
      <c r="M2623" s="63"/>
      <c r="N2623" s="366"/>
      <c r="O2623" s="367"/>
      <c r="P2623" s="368"/>
      <c r="Q2623" s="366"/>
      <c r="R2623" s="369"/>
      <c r="S2623" s="115"/>
      <c r="T2623" s="115"/>
      <c r="U2623" s="291"/>
      <c r="V2623" s="291"/>
      <c r="W2623" s="291"/>
      <c r="X2623" s="291"/>
      <c r="Y2623" s="290"/>
      <c r="Z2623" s="355"/>
      <c r="AA2623" s="299" t="s">
        <v>20</v>
      </c>
      <c r="AB2623" s="287" t="s">
        <v>21</v>
      </c>
      <c r="AC2623" s="361">
        <v>0.85</v>
      </c>
      <c r="AD2623" s="87"/>
      <c r="AE2623" s="302"/>
      <c r="AF2623" s="360"/>
      <c r="AG2623" s="45">
        <v>387.0</v>
      </c>
      <c r="AH2623" s="79"/>
      <c r="AI2623" s="80"/>
      <c r="AJ2623" s="80"/>
      <c r="AK2623" s="80"/>
      <c r="AL2623" s="14"/>
      <c r="AM2623" s="16" t="str">
        <f t="shared" si="10"/>
        <v>{s:'639470', v:387 , c:'放デイ２１・有資格７・人欠・評減・拘減・'},</v>
      </c>
      <c r="AN2623" s="16"/>
    </row>
    <row r="2624" ht="16.5" customHeight="1">
      <c r="A2624" s="29">
        <v>63.0</v>
      </c>
      <c r="B2624" s="30">
        <v>9471.0</v>
      </c>
      <c r="C2624" s="31">
        <v>2622.0</v>
      </c>
      <c r="D2624" s="32" t="s">
        <v>2819</v>
      </c>
      <c r="E2624" s="69"/>
      <c r="F2624" s="69"/>
      <c r="G2624" s="94"/>
      <c r="H2624" s="352"/>
      <c r="I2624" s="140"/>
      <c r="J2624" s="95"/>
      <c r="K2624" s="69"/>
      <c r="L2624" s="302"/>
      <c r="M2624" s="63"/>
      <c r="N2624" s="366"/>
      <c r="O2624" s="367"/>
      <c r="P2624" s="368"/>
      <c r="Q2624" s="366"/>
      <c r="R2624" s="369"/>
      <c r="S2624" s="33" t="s">
        <v>23</v>
      </c>
      <c r="T2624" s="124" t="s">
        <v>24</v>
      </c>
      <c r="U2624" s="152"/>
      <c r="V2624" s="152"/>
      <c r="W2624" s="152"/>
      <c r="X2624" s="152"/>
      <c r="Y2624" s="287" t="s">
        <v>21</v>
      </c>
      <c r="Z2624" s="354">
        <v>0.7</v>
      </c>
      <c r="AA2624" s="297"/>
      <c r="AB2624" s="297"/>
      <c r="AC2624" s="362"/>
      <c r="AD2624" s="87"/>
      <c r="AE2624" s="313"/>
      <c r="AF2624" s="349"/>
      <c r="AG2624" s="45">
        <v>318.0</v>
      </c>
      <c r="AH2624" s="79"/>
      <c r="AI2624" s="80"/>
      <c r="AJ2624" s="80"/>
      <c r="AK2624" s="80"/>
      <c r="AL2624" s="14"/>
      <c r="AM2624" s="16" t="str">
        <f t="shared" si="10"/>
        <v>{s:'639471', v:318 , c:'放デイ２１・有資格７・人欠・未計画・拘減・'},</v>
      </c>
      <c r="AN2624" s="16"/>
    </row>
    <row r="2625" ht="16.5" customHeight="1">
      <c r="A2625" s="29">
        <v>63.0</v>
      </c>
      <c r="B2625" s="30">
        <v>9472.0</v>
      </c>
      <c r="C2625" s="31">
        <v>2623.0</v>
      </c>
      <c r="D2625" s="32" t="s">
        <v>2820</v>
      </c>
      <c r="E2625" s="69"/>
      <c r="F2625" s="69"/>
      <c r="G2625" s="94"/>
      <c r="H2625" s="352"/>
      <c r="I2625" s="140"/>
      <c r="J2625" s="95"/>
      <c r="K2625" s="69"/>
      <c r="L2625" s="302"/>
      <c r="M2625" s="63"/>
      <c r="N2625" s="366"/>
      <c r="O2625" s="367"/>
      <c r="P2625" s="368"/>
      <c r="Q2625" s="366"/>
      <c r="R2625" s="369"/>
      <c r="S2625" s="70"/>
      <c r="T2625" s="110"/>
      <c r="U2625" s="291"/>
      <c r="V2625" s="291"/>
      <c r="W2625" s="291"/>
      <c r="X2625" s="291"/>
      <c r="Y2625" s="290"/>
      <c r="Z2625" s="355"/>
      <c r="AA2625" s="356" t="s">
        <v>20</v>
      </c>
      <c r="AB2625" s="357" t="s">
        <v>21</v>
      </c>
      <c r="AC2625" s="363">
        <v>0.85</v>
      </c>
      <c r="AD2625" s="87"/>
      <c r="AE2625" s="313"/>
      <c r="AF2625" s="349"/>
      <c r="AG2625" s="45">
        <v>270.0</v>
      </c>
      <c r="AH2625" s="79"/>
      <c r="AI2625" s="80"/>
      <c r="AJ2625" s="80"/>
      <c r="AK2625" s="80"/>
      <c r="AL2625" s="14"/>
      <c r="AM2625" s="16" t="str">
        <f t="shared" si="10"/>
        <v>{s:'639472', v:270 , c:'放デイ２１・有資格７・人欠・未計画・評減・拘減・'},</v>
      </c>
      <c r="AN2625" s="16"/>
    </row>
    <row r="2626" ht="16.5" customHeight="1">
      <c r="A2626" s="29">
        <v>63.0</v>
      </c>
      <c r="B2626" s="30">
        <v>9473.0</v>
      </c>
      <c r="C2626" s="31">
        <v>2624.0</v>
      </c>
      <c r="D2626" s="32" t="s">
        <v>2821</v>
      </c>
      <c r="E2626" s="69"/>
      <c r="F2626" s="69"/>
      <c r="G2626" s="94"/>
      <c r="H2626" s="352"/>
      <c r="I2626" s="140"/>
      <c r="J2626" s="95"/>
      <c r="K2626" s="69"/>
      <c r="L2626" s="302"/>
      <c r="M2626" s="63"/>
      <c r="N2626" s="366"/>
      <c r="O2626" s="367"/>
      <c r="P2626" s="368"/>
      <c r="Q2626" s="366"/>
      <c r="R2626" s="369"/>
      <c r="S2626" s="70"/>
      <c r="T2626" s="96" t="s">
        <v>27</v>
      </c>
      <c r="U2626" s="152"/>
      <c r="V2626" s="152"/>
      <c r="W2626" s="152"/>
      <c r="X2626" s="152"/>
      <c r="Y2626" s="287" t="s">
        <v>21</v>
      </c>
      <c r="Z2626" s="354">
        <v>0.5</v>
      </c>
      <c r="AA2626" s="292"/>
      <c r="AB2626" s="292"/>
      <c r="AC2626" s="355"/>
      <c r="AD2626" s="87"/>
      <c r="AE2626" s="313"/>
      <c r="AF2626" s="349"/>
      <c r="AG2626" s="45">
        <v>226.0</v>
      </c>
      <c r="AH2626" s="79"/>
      <c r="AI2626" s="80"/>
      <c r="AJ2626" s="80"/>
      <c r="AK2626" s="80"/>
      <c r="AL2626" s="14"/>
      <c r="AM2626" s="16" t="str">
        <f t="shared" si="10"/>
        <v>{s:'639473', v:226 , c:'放デイ２１・有資格７・人欠・未計画２・拘減・'},</v>
      </c>
      <c r="AN2626" s="16"/>
    </row>
    <row r="2627" ht="16.5" customHeight="1">
      <c r="A2627" s="29">
        <v>63.0</v>
      </c>
      <c r="B2627" s="30">
        <v>9474.0</v>
      </c>
      <c r="C2627" s="31">
        <v>2625.0</v>
      </c>
      <c r="D2627" s="32" t="s">
        <v>2822</v>
      </c>
      <c r="E2627" s="69"/>
      <c r="F2627" s="69"/>
      <c r="G2627" s="94"/>
      <c r="H2627" s="352"/>
      <c r="I2627" s="140"/>
      <c r="J2627" s="95"/>
      <c r="K2627" s="69"/>
      <c r="L2627" s="302"/>
      <c r="M2627" s="63"/>
      <c r="N2627" s="366"/>
      <c r="O2627" s="367"/>
      <c r="P2627" s="370"/>
      <c r="Q2627" s="366"/>
      <c r="R2627" s="369"/>
      <c r="S2627" s="78"/>
      <c r="T2627" s="115"/>
      <c r="U2627" s="291"/>
      <c r="V2627" s="291"/>
      <c r="W2627" s="291"/>
      <c r="X2627" s="291"/>
      <c r="Y2627" s="290"/>
      <c r="Z2627" s="355"/>
      <c r="AA2627" s="356" t="s">
        <v>20</v>
      </c>
      <c r="AB2627" s="357" t="s">
        <v>21</v>
      </c>
      <c r="AC2627" s="363">
        <v>0.85</v>
      </c>
      <c r="AD2627" s="93"/>
      <c r="AE2627" s="292"/>
      <c r="AF2627" s="355"/>
      <c r="AG2627" s="45">
        <v>191.0</v>
      </c>
      <c r="AH2627" s="79"/>
      <c r="AI2627" s="80"/>
      <c r="AJ2627" s="80"/>
      <c r="AK2627" s="80"/>
      <c r="AL2627" s="14"/>
      <c r="AM2627" s="16" t="str">
        <f t="shared" si="10"/>
        <v>{s:'639474', v:191 , c:'放デイ２１・有資格７・人欠・未計画２・評減・拘減・'},</v>
      </c>
      <c r="AN2627" s="16"/>
    </row>
    <row r="2628" ht="16.5" customHeight="1">
      <c r="A2628" s="29">
        <v>63.0</v>
      </c>
      <c r="B2628" s="30">
        <v>9475.0</v>
      </c>
      <c r="C2628" s="31">
        <v>2626.0</v>
      </c>
      <c r="D2628" s="32" t="s">
        <v>2823</v>
      </c>
      <c r="E2628" s="112"/>
      <c r="F2628" s="69"/>
      <c r="G2628" s="76"/>
      <c r="H2628" s="63"/>
      <c r="I2628" s="63"/>
      <c r="J2628" s="51"/>
      <c r="K2628" s="168"/>
      <c r="L2628" s="96"/>
      <c r="M2628" s="96"/>
      <c r="N2628" s="152"/>
      <c r="O2628" s="367"/>
      <c r="P2628" s="82" t="s">
        <v>27</v>
      </c>
      <c r="Q2628" s="152"/>
      <c r="R2628" s="153"/>
      <c r="S2628" s="287"/>
      <c r="T2628" s="287"/>
      <c r="U2628" s="152"/>
      <c r="V2628" s="152"/>
      <c r="W2628" s="152"/>
      <c r="X2628" s="152"/>
      <c r="Y2628" s="287"/>
      <c r="Z2628" s="345"/>
      <c r="AA2628" s="288"/>
      <c r="AB2628" s="288"/>
      <c r="AC2628" s="288"/>
      <c r="AD2628" s="288"/>
      <c r="AE2628" s="288"/>
      <c r="AF2628" s="346"/>
      <c r="AG2628" s="45">
        <v>325.0</v>
      </c>
      <c r="AH2628" s="79"/>
      <c r="AI2628" s="80"/>
      <c r="AJ2628" s="80"/>
      <c r="AK2628" s="80"/>
      <c r="AL2628" s="14"/>
      <c r="AM2628" s="16" t="str">
        <f t="shared" si="10"/>
        <v>{s:'639475', v:325 , c:'放デイ２１・人欠２・'},</v>
      </c>
      <c r="AN2628" s="16"/>
    </row>
    <row r="2629" ht="16.5" customHeight="1">
      <c r="A2629" s="29">
        <v>63.0</v>
      </c>
      <c r="B2629" s="30">
        <v>9476.0</v>
      </c>
      <c r="C2629" s="31">
        <v>2627.0</v>
      </c>
      <c r="D2629" s="32" t="s">
        <v>2824</v>
      </c>
      <c r="E2629" s="69"/>
      <c r="F2629" s="69"/>
      <c r="G2629" s="76"/>
      <c r="H2629" s="373"/>
      <c r="I2629" s="140"/>
      <c r="J2629" s="51"/>
      <c r="K2629" s="94"/>
      <c r="L2629" s="302"/>
      <c r="M2629" s="63"/>
      <c r="N2629" s="140"/>
      <c r="O2629" s="105"/>
      <c r="P2629" s="87"/>
      <c r="Q2629" s="302" t="s">
        <v>21</v>
      </c>
      <c r="R2629" s="349">
        <v>0.5</v>
      </c>
      <c r="S2629" s="290"/>
      <c r="T2629" s="290"/>
      <c r="U2629" s="291"/>
      <c r="V2629" s="291"/>
      <c r="W2629" s="291"/>
      <c r="X2629" s="291"/>
      <c r="Y2629" s="290"/>
      <c r="Z2629" s="350"/>
      <c r="AA2629" s="299" t="s">
        <v>20</v>
      </c>
      <c r="AB2629" s="287" t="s">
        <v>21</v>
      </c>
      <c r="AC2629" s="351">
        <v>0.85</v>
      </c>
      <c r="AD2629" s="288"/>
      <c r="AE2629" s="288"/>
      <c r="AF2629" s="346"/>
      <c r="AG2629" s="45">
        <v>276.0</v>
      </c>
      <c r="AH2629" s="79"/>
      <c r="AI2629" s="80"/>
      <c r="AJ2629" s="80"/>
      <c r="AK2629" s="80"/>
      <c r="AL2629" s="14"/>
      <c r="AM2629" s="16" t="str">
        <f t="shared" si="10"/>
        <v>{s:'639476', v:276 , c:'放デイ２１・人欠２・評減・'},</v>
      </c>
      <c r="AN2629" s="16"/>
    </row>
    <row r="2630" ht="16.5" customHeight="1">
      <c r="A2630" s="29">
        <v>63.0</v>
      </c>
      <c r="B2630" s="30">
        <v>9477.0</v>
      </c>
      <c r="C2630" s="31">
        <v>2628.0</v>
      </c>
      <c r="D2630" s="32" t="s">
        <v>2825</v>
      </c>
      <c r="E2630" s="69"/>
      <c r="F2630" s="69"/>
      <c r="G2630" s="76"/>
      <c r="H2630" s="63"/>
      <c r="I2630" s="63"/>
      <c r="J2630" s="51"/>
      <c r="K2630" s="69"/>
      <c r="L2630" s="304"/>
      <c r="M2630" s="365"/>
      <c r="N2630" s="366"/>
      <c r="O2630" s="367"/>
      <c r="P2630" s="87"/>
      <c r="Q2630" s="366"/>
      <c r="R2630" s="369"/>
      <c r="S2630" s="33" t="s">
        <v>23</v>
      </c>
      <c r="T2630" s="124" t="s">
        <v>24</v>
      </c>
      <c r="U2630" s="152"/>
      <c r="V2630" s="152"/>
      <c r="W2630" s="152"/>
      <c r="X2630" s="152"/>
      <c r="Y2630" s="287" t="s">
        <v>21</v>
      </c>
      <c r="Z2630" s="354">
        <v>0.7</v>
      </c>
      <c r="AA2630" s="297"/>
      <c r="AB2630" s="297"/>
      <c r="AC2630" s="297"/>
      <c r="AD2630" s="297"/>
      <c r="AE2630" s="297"/>
      <c r="AF2630" s="362"/>
      <c r="AG2630" s="45">
        <v>228.0</v>
      </c>
      <c r="AH2630" s="79"/>
      <c r="AI2630" s="80"/>
      <c r="AJ2630" s="80"/>
      <c r="AK2630" s="80"/>
      <c r="AL2630" s="14"/>
      <c r="AM2630" s="16" t="str">
        <f t="shared" si="10"/>
        <v>{s:'639477', v:228 , c:'放デイ２１・人欠２・未計画・'},</v>
      </c>
      <c r="AN2630" s="16"/>
    </row>
    <row r="2631" ht="16.5" customHeight="1">
      <c r="A2631" s="29">
        <v>63.0</v>
      </c>
      <c r="B2631" s="30">
        <v>9478.0</v>
      </c>
      <c r="C2631" s="31">
        <v>2629.0</v>
      </c>
      <c r="D2631" s="32" t="s">
        <v>2826</v>
      </c>
      <c r="E2631" s="69"/>
      <c r="F2631" s="69"/>
      <c r="G2631" s="76"/>
      <c r="H2631" s="63"/>
      <c r="I2631" s="63"/>
      <c r="J2631" s="51"/>
      <c r="K2631" s="69"/>
      <c r="L2631" s="302"/>
      <c r="M2631" s="63"/>
      <c r="N2631" s="366"/>
      <c r="O2631" s="367"/>
      <c r="P2631" s="87"/>
      <c r="Q2631" s="366"/>
      <c r="R2631" s="369"/>
      <c r="S2631" s="70"/>
      <c r="T2631" s="110"/>
      <c r="U2631" s="291"/>
      <c r="V2631" s="291"/>
      <c r="W2631" s="291"/>
      <c r="X2631" s="291"/>
      <c r="Y2631" s="290"/>
      <c r="Z2631" s="355"/>
      <c r="AA2631" s="356" t="s">
        <v>20</v>
      </c>
      <c r="AB2631" s="357" t="s">
        <v>21</v>
      </c>
      <c r="AC2631" s="358">
        <v>0.85</v>
      </c>
      <c r="AD2631" s="288"/>
      <c r="AE2631" s="288"/>
      <c r="AF2631" s="346"/>
      <c r="AG2631" s="45">
        <v>194.0</v>
      </c>
      <c r="AH2631" s="79"/>
      <c r="AI2631" s="80"/>
      <c r="AJ2631" s="80"/>
      <c r="AK2631" s="80"/>
      <c r="AL2631" s="14"/>
      <c r="AM2631" s="16" t="str">
        <f t="shared" si="10"/>
        <v>{s:'639478', v:194 , c:'放デイ２１・人欠２・未計画・評減・'},</v>
      </c>
      <c r="AN2631" s="16"/>
    </row>
    <row r="2632" ht="16.5" customHeight="1">
      <c r="A2632" s="29">
        <v>63.0</v>
      </c>
      <c r="B2632" s="30">
        <v>9479.0</v>
      </c>
      <c r="C2632" s="31">
        <v>2630.0</v>
      </c>
      <c r="D2632" s="32" t="s">
        <v>2827</v>
      </c>
      <c r="E2632" s="69"/>
      <c r="F2632" s="69"/>
      <c r="G2632" s="76"/>
      <c r="H2632" s="63"/>
      <c r="I2632" s="63"/>
      <c r="J2632" s="51"/>
      <c r="K2632" s="69"/>
      <c r="L2632" s="302"/>
      <c r="M2632" s="63"/>
      <c r="N2632" s="366"/>
      <c r="O2632" s="367"/>
      <c r="P2632" s="87"/>
      <c r="Q2632" s="366"/>
      <c r="R2632" s="369"/>
      <c r="S2632" s="70"/>
      <c r="T2632" s="124" t="s">
        <v>27</v>
      </c>
      <c r="U2632" s="152"/>
      <c r="V2632" s="152"/>
      <c r="W2632" s="152"/>
      <c r="X2632" s="152"/>
      <c r="Y2632" s="287" t="s">
        <v>21</v>
      </c>
      <c r="Z2632" s="354">
        <v>0.5</v>
      </c>
      <c r="AA2632" s="292"/>
      <c r="AB2632" s="292"/>
      <c r="AC2632" s="292"/>
      <c r="AD2632" s="292"/>
      <c r="AE2632" s="292"/>
      <c r="AF2632" s="355"/>
      <c r="AG2632" s="45">
        <v>163.0</v>
      </c>
      <c r="AH2632" s="79"/>
      <c r="AI2632" s="80"/>
      <c r="AJ2632" s="80"/>
      <c r="AK2632" s="80"/>
      <c r="AL2632" s="14"/>
      <c r="AM2632" s="16" t="str">
        <f t="shared" si="10"/>
        <v>{s:'639479', v:163 , c:'放デイ２１・人欠２・未計画２・'},</v>
      </c>
      <c r="AN2632" s="16"/>
    </row>
    <row r="2633" ht="16.5" customHeight="1">
      <c r="A2633" s="29">
        <v>63.0</v>
      </c>
      <c r="B2633" s="30">
        <v>9480.0</v>
      </c>
      <c r="C2633" s="31">
        <v>2631.0</v>
      </c>
      <c r="D2633" s="32" t="s">
        <v>2828</v>
      </c>
      <c r="E2633" s="69"/>
      <c r="F2633" s="69"/>
      <c r="G2633" s="76"/>
      <c r="H2633" s="63"/>
      <c r="I2633" s="63"/>
      <c r="J2633" s="51"/>
      <c r="K2633" s="69"/>
      <c r="L2633" s="302"/>
      <c r="M2633" s="63"/>
      <c r="N2633" s="366"/>
      <c r="O2633" s="367"/>
      <c r="P2633" s="87"/>
      <c r="Q2633" s="366"/>
      <c r="R2633" s="369"/>
      <c r="S2633" s="78"/>
      <c r="T2633" s="110"/>
      <c r="U2633" s="291"/>
      <c r="V2633" s="291"/>
      <c r="W2633" s="291"/>
      <c r="X2633" s="291"/>
      <c r="Y2633" s="290"/>
      <c r="Z2633" s="355"/>
      <c r="AA2633" s="356" t="s">
        <v>20</v>
      </c>
      <c r="AB2633" s="357" t="s">
        <v>21</v>
      </c>
      <c r="AC2633" s="358">
        <v>0.85</v>
      </c>
      <c r="AD2633" s="288"/>
      <c r="AE2633" s="288"/>
      <c r="AF2633" s="346"/>
      <c r="AG2633" s="45">
        <v>139.0</v>
      </c>
      <c r="AH2633" s="79"/>
      <c r="AI2633" s="80"/>
      <c r="AJ2633" s="80"/>
      <c r="AK2633" s="80"/>
      <c r="AL2633" s="14"/>
      <c r="AM2633" s="16" t="str">
        <f t="shared" si="10"/>
        <v>{s:'639480', v:139 , c:'放デイ２１・人欠２・未計画２・評減・'},</v>
      </c>
      <c r="AN2633" s="16"/>
    </row>
    <row r="2634" ht="16.5" customHeight="1">
      <c r="A2634" s="29">
        <v>63.0</v>
      </c>
      <c r="B2634" s="30">
        <v>9481.0</v>
      </c>
      <c r="C2634" s="31">
        <v>2632.0</v>
      </c>
      <c r="D2634" s="32" t="s">
        <v>2829</v>
      </c>
      <c r="E2634" s="69"/>
      <c r="F2634" s="69"/>
      <c r="G2634" s="76"/>
      <c r="H2634" s="63"/>
      <c r="I2634" s="63"/>
      <c r="J2634" s="51"/>
      <c r="K2634" s="69"/>
      <c r="L2634" s="302"/>
      <c r="M2634" s="63"/>
      <c r="N2634" s="366"/>
      <c r="O2634" s="367"/>
      <c r="P2634" s="87"/>
      <c r="Q2634" s="366"/>
      <c r="R2634" s="369"/>
      <c r="S2634" s="96"/>
      <c r="T2634" s="96"/>
      <c r="U2634" s="152"/>
      <c r="V2634" s="152"/>
      <c r="W2634" s="152"/>
      <c r="X2634" s="152"/>
      <c r="Y2634" s="287"/>
      <c r="Z2634" s="354"/>
      <c r="AA2634" s="288"/>
      <c r="AB2634" s="288"/>
      <c r="AC2634" s="346"/>
      <c r="AD2634" s="82" t="s">
        <v>30</v>
      </c>
      <c r="AE2634" s="302">
        <v>5.0</v>
      </c>
      <c r="AF2634" s="360" t="s">
        <v>31</v>
      </c>
      <c r="AG2634" s="45">
        <v>320.0</v>
      </c>
      <c r="AH2634" s="79"/>
      <c r="AI2634" s="80"/>
      <c r="AJ2634" s="80"/>
      <c r="AK2634" s="80"/>
      <c r="AL2634" s="14"/>
      <c r="AM2634" s="16" t="str">
        <f t="shared" si="10"/>
        <v>{s:'639481', v:320 , c:'放デイ２１・人欠２・拘減・'},</v>
      </c>
      <c r="AN2634" s="16"/>
    </row>
    <row r="2635" ht="16.5" customHeight="1">
      <c r="A2635" s="29">
        <v>63.0</v>
      </c>
      <c r="B2635" s="30">
        <v>9482.0</v>
      </c>
      <c r="C2635" s="31">
        <v>2633.0</v>
      </c>
      <c r="D2635" s="32" t="s">
        <v>2830</v>
      </c>
      <c r="E2635" s="69"/>
      <c r="F2635" s="69"/>
      <c r="G2635" s="76"/>
      <c r="H2635" s="63"/>
      <c r="I2635" s="63"/>
      <c r="J2635" s="51"/>
      <c r="K2635" s="69"/>
      <c r="L2635" s="302"/>
      <c r="M2635" s="63"/>
      <c r="N2635" s="366"/>
      <c r="O2635" s="367"/>
      <c r="P2635" s="368"/>
      <c r="Q2635" s="366"/>
      <c r="R2635" s="369"/>
      <c r="S2635" s="115"/>
      <c r="T2635" s="115"/>
      <c r="U2635" s="291"/>
      <c r="V2635" s="291"/>
      <c r="W2635" s="291"/>
      <c r="X2635" s="291"/>
      <c r="Y2635" s="290"/>
      <c r="Z2635" s="355"/>
      <c r="AA2635" s="299" t="s">
        <v>20</v>
      </c>
      <c r="AB2635" s="287" t="s">
        <v>21</v>
      </c>
      <c r="AC2635" s="361">
        <v>0.85</v>
      </c>
      <c r="AD2635" s="87"/>
      <c r="AE2635" s="302"/>
      <c r="AF2635" s="360"/>
      <c r="AG2635" s="45">
        <v>271.0</v>
      </c>
      <c r="AH2635" s="79"/>
      <c r="AI2635" s="80"/>
      <c r="AJ2635" s="80"/>
      <c r="AK2635" s="80"/>
      <c r="AL2635" s="14"/>
      <c r="AM2635" s="16" t="str">
        <f t="shared" si="10"/>
        <v>{s:'639482', v:271 , c:'放デイ２１・人欠２・評減・拘減・'},</v>
      </c>
      <c r="AN2635" s="16"/>
    </row>
    <row r="2636" ht="16.5" customHeight="1">
      <c r="A2636" s="29">
        <v>63.0</v>
      </c>
      <c r="B2636" s="30">
        <v>9483.0</v>
      </c>
      <c r="C2636" s="31">
        <v>2634.0</v>
      </c>
      <c r="D2636" s="32" t="s">
        <v>2831</v>
      </c>
      <c r="E2636" s="69"/>
      <c r="F2636" s="69"/>
      <c r="G2636" s="76"/>
      <c r="H2636" s="63"/>
      <c r="I2636" s="63"/>
      <c r="J2636" s="51"/>
      <c r="K2636" s="69"/>
      <c r="L2636" s="302"/>
      <c r="M2636" s="63"/>
      <c r="N2636" s="366"/>
      <c r="O2636" s="367"/>
      <c r="P2636" s="368"/>
      <c r="Q2636" s="366"/>
      <c r="R2636" s="369"/>
      <c r="S2636" s="33" t="s">
        <v>23</v>
      </c>
      <c r="T2636" s="124" t="s">
        <v>24</v>
      </c>
      <c r="U2636" s="152"/>
      <c r="V2636" s="152"/>
      <c r="W2636" s="152"/>
      <c r="X2636" s="152"/>
      <c r="Y2636" s="287" t="s">
        <v>21</v>
      </c>
      <c r="Z2636" s="354">
        <v>0.7</v>
      </c>
      <c r="AA2636" s="297"/>
      <c r="AB2636" s="297"/>
      <c r="AC2636" s="362"/>
      <c r="AD2636" s="87"/>
      <c r="AE2636" s="313"/>
      <c r="AF2636" s="349"/>
      <c r="AG2636" s="45">
        <v>223.0</v>
      </c>
      <c r="AH2636" s="79"/>
      <c r="AI2636" s="80"/>
      <c r="AJ2636" s="80"/>
      <c r="AK2636" s="80"/>
      <c r="AL2636" s="14"/>
      <c r="AM2636" s="16" t="str">
        <f t="shared" si="10"/>
        <v>{s:'639483', v:223 , c:'放デイ２１・人欠２・未計画・拘減・'},</v>
      </c>
      <c r="AN2636" s="16"/>
    </row>
    <row r="2637" ht="16.5" customHeight="1">
      <c r="A2637" s="29">
        <v>63.0</v>
      </c>
      <c r="B2637" s="30">
        <v>9484.0</v>
      </c>
      <c r="C2637" s="31">
        <v>2635.0</v>
      </c>
      <c r="D2637" s="32" t="s">
        <v>2832</v>
      </c>
      <c r="E2637" s="69"/>
      <c r="F2637" s="69"/>
      <c r="G2637" s="76"/>
      <c r="H2637" s="63"/>
      <c r="I2637" s="63"/>
      <c r="J2637" s="51"/>
      <c r="K2637" s="69"/>
      <c r="L2637" s="302"/>
      <c r="M2637" s="63"/>
      <c r="N2637" s="366"/>
      <c r="O2637" s="367"/>
      <c r="P2637" s="368"/>
      <c r="Q2637" s="366"/>
      <c r="R2637" s="369"/>
      <c r="S2637" s="70"/>
      <c r="T2637" s="110"/>
      <c r="U2637" s="291"/>
      <c r="V2637" s="291"/>
      <c r="W2637" s="291"/>
      <c r="X2637" s="291"/>
      <c r="Y2637" s="290"/>
      <c r="Z2637" s="355"/>
      <c r="AA2637" s="356" t="s">
        <v>20</v>
      </c>
      <c r="AB2637" s="357" t="s">
        <v>21</v>
      </c>
      <c r="AC2637" s="363">
        <v>0.85</v>
      </c>
      <c r="AD2637" s="87"/>
      <c r="AE2637" s="313"/>
      <c r="AF2637" s="349"/>
      <c r="AG2637" s="45">
        <v>189.0</v>
      </c>
      <c r="AH2637" s="79"/>
      <c r="AI2637" s="80"/>
      <c r="AJ2637" s="80"/>
      <c r="AK2637" s="80"/>
      <c r="AL2637" s="14"/>
      <c r="AM2637" s="16" t="str">
        <f t="shared" si="10"/>
        <v>{s:'639484', v:189 , c:'放デイ２１・人欠２・未計画・評減・拘減・'},</v>
      </c>
      <c r="AN2637" s="16"/>
    </row>
    <row r="2638" ht="16.5" customHeight="1">
      <c r="A2638" s="29">
        <v>63.0</v>
      </c>
      <c r="B2638" s="30">
        <v>9485.0</v>
      </c>
      <c r="C2638" s="31">
        <v>2636.0</v>
      </c>
      <c r="D2638" s="32" t="s">
        <v>2833</v>
      </c>
      <c r="E2638" s="69"/>
      <c r="F2638" s="69"/>
      <c r="G2638" s="76"/>
      <c r="H2638" s="63"/>
      <c r="I2638" s="63"/>
      <c r="J2638" s="51"/>
      <c r="K2638" s="69"/>
      <c r="L2638" s="302"/>
      <c r="M2638" s="63"/>
      <c r="N2638" s="366"/>
      <c r="O2638" s="367"/>
      <c r="P2638" s="368"/>
      <c r="Q2638" s="366"/>
      <c r="R2638" s="369"/>
      <c r="S2638" s="70"/>
      <c r="T2638" s="96" t="s">
        <v>27</v>
      </c>
      <c r="U2638" s="152"/>
      <c r="V2638" s="152"/>
      <c r="W2638" s="152"/>
      <c r="X2638" s="152"/>
      <c r="Y2638" s="287" t="s">
        <v>21</v>
      </c>
      <c r="Z2638" s="354">
        <v>0.5</v>
      </c>
      <c r="AA2638" s="292"/>
      <c r="AB2638" s="292"/>
      <c r="AC2638" s="355"/>
      <c r="AD2638" s="87"/>
      <c r="AE2638" s="313"/>
      <c r="AF2638" s="349"/>
      <c r="AG2638" s="45">
        <v>158.0</v>
      </c>
      <c r="AH2638" s="79"/>
      <c r="AI2638" s="80"/>
      <c r="AJ2638" s="80"/>
      <c r="AK2638" s="80"/>
      <c r="AL2638" s="14"/>
      <c r="AM2638" s="16" t="str">
        <f t="shared" si="10"/>
        <v>{s:'639485', v:158 , c:'放デイ２１・人欠２・未計画２・拘減・'},</v>
      </c>
      <c r="AN2638" s="16"/>
    </row>
    <row r="2639" ht="16.5" customHeight="1">
      <c r="A2639" s="29">
        <v>63.0</v>
      </c>
      <c r="B2639" s="30">
        <v>9486.0</v>
      </c>
      <c r="C2639" s="31">
        <v>2637.0</v>
      </c>
      <c r="D2639" s="32" t="s">
        <v>2834</v>
      </c>
      <c r="E2639" s="69"/>
      <c r="F2639" s="69"/>
      <c r="G2639" s="76"/>
      <c r="H2639" s="63"/>
      <c r="I2639" s="63"/>
      <c r="J2639" s="51"/>
      <c r="K2639" s="69"/>
      <c r="L2639" s="302"/>
      <c r="M2639" s="63"/>
      <c r="N2639" s="366"/>
      <c r="O2639" s="367"/>
      <c r="P2639" s="368"/>
      <c r="Q2639" s="366"/>
      <c r="R2639" s="369"/>
      <c r="S2639" s="78"/>
      <c r="T2639" s="115"/>
      <c r="U2639" s="291"/>
      <c r="V2639" s="291"/>
      <c r="W2639" s="291"/>
      <c r="X2639" s="291"/>
      <c r="Y2639" s="290"/>
      <c r="Z2639" s="355"/>
      <c r="AA2639" s="356" t="s">
        <v>20</v>
      </c>
      <c r="AB2639" s="357" t="s">
        <v>21</v>
      </c>
      <c r="AC2639" s="363">
        <v>0.85</v>
      </c>
      <c r="AD2639" s="93"/>
      <c r="AE2639" s="292"/>
      <c r="AF2639" s="355"/>
      <c r="AG2639" s="45">
        <v>134.0</v>
      </c>
      <c r="AH2639" s="79"/>
      <c r="AI2639" s="80"/>
      <c r="AJ2639" s="80"/>
      <c r="AK2639" s="80"/>
      <c r="AL2639" s="14"/>
      <c r="AM2639" s="16" t="str">
        <f t="shared" si="10"/>
        <v>{s:'639486', v:134 , c:'放デイ２１・人欠２・未計画２・評減・拘減・'},</v>
      </c>
      <c r="AN2639" s="16"/>
    </row>
    <row r="2640" ht="16.5" customHeight="1">
      <c r="A2640" s="29">
        <v>63.0</v>
      </c>
      <c r="B2640" s="30">
        <v>9487.0</v>
      </c>
      <c r="C2640" s="31">
        <v>2638.0</v>
      </c>
      <c r="D2640" s="32" t="s">
        <v>2835</v>
      </c>
      <c r="E2640" s="69"/>
      <c r="F2640" s="69"/>
      <c r="G2640" s="94"/>
      <c r="H2640" s="140"/>
      <c r="I2640" s="140"/>
      <c r="J2640" s="95"/>
      <c r="K2640" s="82" t="s">
        <v>38</v>
      </c>
      <c r="L2640" s="96"/>
      <c r="M2640" s="96"/>
      <c r="N2640" s="152"/>
      <c r="O2640" s="105"/>
      <c r="P2640" s="94"/>
      <c r="Q2640" s="140"/>
      <c r="R2640" s="95"/>
      <c r="S2640" s="287"/>
      <c r="T2640" s="287"/>
      <c r="U2640" s="152"/>
      <c r="V2640" s="152"/>
      <c r="W2640" s="152"/>
      <c r="X2640" s="152"/>
      <c r="Y2640" s="287"/>
      <c r="Z2640" s="345"/>
      <c r="AA2640" s="288"/>
      <c r="AB2640" s="288"/>
      <c r="AC2640" s="288"/>
      <c r="AD2640" s="288"/>
      <c r="AE2640" s="288"/>
      <c r="AF2640" s="346"/>
      <c r="AG2640" s="45">
        <v>329.0</v>
      </c>
      <c r="AH2640" s="79"/>
      <c r="AI2640" s="80"/>
      <c r="AJ2640" s="80"/>
      <c r="AK2640" s="80"/>
      <c r="AL2640" s="14"/>
      <c r="AM2640" s="16" t="str">
        <f t="shared" si="10"/>
        <v>{s:'639487', v:329 , c:'放デイ２１・有資格７・人欠２・'},</v>
      </c>
      <c r="AN2640" s="16"/>
    </row>
    <row r="2641" ht="16.5" customHeight="1">
      <c r="A2641" s="29">
        <v>63.0</v>
      </c>
      <c r="B2641" s="30">
        <v>9488.0</v>
      </c>
      <c r="C2641" s="31">
        <v>2639.0</v>
      </c>
      <c r="D2641" s="32" t="s">
        <v>2836</v>
      </c>
      <c r="E2641" s="69"/>
      <c r="F2641" s="69"/>
      <c r="G2641" s="94"/>
      <c r="H2641" s="373"/>
      <c r="I2641" s="140"/>
      <c r="J2641" s="95"/>
      <c r="K2641" s="87"/>
      <c r="L2641" s="302">
        <v>9.0</v>
      </c>
      <c r="M2641" s="63" t="s">
        <v>40</v>
      </c>
      <c r="N2641" s="140"/>
      <c r="O2641" s="105"/>
      <c r="P2641" s="94"/>
      <c r="Q2641" s="140"/>
      <c r="R2641" s="95"/>
      <c r="S2641" s="290"/>
      <c r="T2641" s="290"/>
      <c r="U2641" s="291"/>
      <c r="V2641" s="291"/>
      <c r="W2641" s="291"/>
      <c r="X2641" s="291"/>
      <c r="Y2641" s="290"/>
      <c r="Z2641" s="350"/>
      <c r="AA2641" s="299" t="s">
        <v>20</v>
      </c>
      <c r="AB2641" s="287" t="s">
        <v>21</v>
      </c>
      <c r="AC2641" s="351">
        <v>0.85</v>
      </c>
      <c r="AD2641" s="288"/>
      <c r="AE2641" s="288"/>
      <c r="AF2641" s="346"/>
      <c r="AG2641" s="45">
        <v>280.0</v>
      </c>
      <c r="AH2641" s="79"/>
      <c r="AI2641" s="80"/>
      <c r="AJ2641" s="80"/>
      <c r="AK2641" s="80"/>
      <c r="AL2641" s="14"/>
      <c r="AM2641" s="16" t="str">
        <f t="shared" si="10"/>
        <v>{s:'639488', v:280 , c:'放デイ２１・有資格７・人欠２・評減・'},</v>
      </c>
      <c r="AN2641" s="16"/>
    </row>
    <row r="2642" ht="16.5" customHeight="1">
      <c r="A2642" s="29">
        <v>63.0</v>
      </c>
      <c r="B2642" s="30">
        <v>9489.0</v>
      </c>
      <c r="C2642" s="31">
        <v>2640.0</v>
      </c>
      <c r="D2642" s="32" t="s">
        <v>2837</v>
      </c>
      <c r="E2642" s="69"/>
      <c r="F2642" s="69"/>
      <c r="G2642" s="94"/>
      <c r="H2642" s="352"/>
      <c r="I2642" s="140"/>
      <c r="J2642" s="95"/>
      <c r="K2642" s="87"/>
      <c r="L2642" s="304"/>
      <c r="M2642" s="365"/>
      <c r="N2642" s="366"/>
      <c r="O2642" s="367"/>
      <c r="P2642" s="368"/>
      <c r="Q2642" s="366"/>
      <c r="R2642" s="369"/>
      <c r="S2642" s="33" t="s">
        <v>23</v>
      </c>
      <c r="T2642" s="124" t="s">
        <v>24</v>
      </c>
      <c r="U2642" s="152"/>
      <c r="V2642" s="152"/>
      <c r="W2642" s="152"/>
      <c r="X2642" s="152"/>
      <c r="Y2642" s="287" t="s">
        <v>21</v>
      </c>
      <c r="Z2642" s="354">
        <v>0.7</v>
      </c>
      <c r="AA2642" s="297"/>
      <c r="AB2642" s="297"/>
      <c r="AC2642" s="297"/>
      <c r="AD2642" s="297"/>
      <c r="AE2642" s="297"/>
      <c r="AF2642" s="362"/>
      <c r="AG2642" s="45">
        <v>230.0</v>
      </c>
      <c r="AH2642" s="79"/>
      <c r="AI2642" s="80"/>
      <c r="AJ2642" s="80"/>
      <c r="AK2642" s="80"/>
      <c r="AL2642" s="14"/>
      <c r="AM2642" s="16" t="str">
        <f t="shared" si="10"/>
        <v>{s:'639489', v:230 , c:'放デイ２１・有資格７・人欠２・未計画・'},</v>
      </c>
      <c r="AN2642" s="16"/>
    </row>
    <row r="2643" ht="16.5" customHeight="1">
      <c r="A2643" s="29">
        <v>63.0</v>
      </c>
      <c r="B2643" s="30">
        <v>9490.0</v>
      </c>
      <c r="C2643" s="31">
        <v>2641.0</v>
      </c>
      <c r="D2643" s="32" t="s">
        <v>2838</v>
      </c>
      <c r="E2643" s="69"/>
      <c r="F2643" s="69"/>
      <c r="G2643" s="94"/>
      <c r="H2643" s="352"/>
      <c r="I2643" s="140"/>
      <c r="J2643" s="95"/>
      <c r="K2643" s="87"/>
      <c r="L2643" s="302"/>
      <c r="M2643" s="63"/>
      <c r="N2643" s="366"/>
      <c r="O2643" s="367"/>
      <c r="P2643" s="368"/>
      <c r="Q2643" s="366"/>
      <c r="R2643" s="369"/>
      <c r="S2643" s="70"/>
      <c r="T2643" s="110"/>
      <c r="U2643" s="291"/>
      <c r="V2643" s="291"/>
      <c r="W2643" s="291"/>
      <c r="X2643" s="291"/>
      <c r="Y2643" s="290"/>
      <c r="Z2643" s="355"/>
      <c r="AA2643" s="356" t="s">
        <v>20</v>
      </c>
      <c r="AB2643" s="357" t="s">
        <v>21</v>
      </c>
      <c r="AC2643" s="358">
        <v>0.85</v>
      </c>
      <c r="AD2643" s="288"/>
      <c r="AE2643" s="288"/>
      <c r="AF2643" s="346"/>
      <c r="AG2643" s="45">
        <v>196.0</v>
      </c>
      <c r="AH2643" s="79"/>
      <c r="AI2643" s="80"/>
      <c r="AJ2643" s="80"/>
      <c r="AK2643" s="80"/>
      <c r="AL2643" s="14"/>
      <c r="AM2643" s="16" t="str">
        <f t="shared" si="10"/>
        <v>{s:'639490', v:196 , c:'放デイ２１・有資格７・人欠２・未計画・評減・'},</v>
      </c>
      <c r="AN2643" s="16"/>
    </row>
    <row r="2644" ht="16.5" customHeight="1">
      <c r="A2644" s="29">
        <v>63.0</v>
      </c>
      <c r="B2644" s="30">
        <v>9491.0</v>
      </c>
      <c r="C2644" s="31">
        <v>2642.0</v>
      </c>
      <c r="D2644" s="32" t="s">
        <v>2839</v>
      </c>
      <c r="E2644" s="69"/>
      <c r="F2644" s="69"/>
      <c r="G2644" s="94"/>
      <c r="H2644" s="352"/>
      <c r="I2644" s="140"/>
      <c r="J2644" s="95"/>
      <c r="K2644" s="87"/>
      <c r="L2644" s="302"/>
      <c r="M2644" s="63"/>
      <c r="N2644" s="366"/>
      <c r="O2644" s="367"/>
      <c r="P2644" s="368"/>
      <c r="Q2644" s="366"/>
      <c r="R2644" s="369"/>
      <c r="S2644" s="70"/>
      <c r="T2644" s="124" t="s">
        <v>27</v>
      </c>
      <c r="U2644" s="152"/>
      <c r="V2644" s="152"/>
      <c r="W2644" s="152"/>
      <c r="X2644" s="152"/>
      <c r="Y2644" s="287" t="s">
        <v>21</v>
      </c>
      <c r="Z2644" s="354">
        <v>0.5</v>
      </c>
      <c r="AA2644" s="292"/>
      <c r="AB2644" s="292"/>
      <c r="AC2644" s="292"/>
      <c r="AD2644" s="292"/>
      <c r="AE2644" s="292"/>
      <c r="AF2644" s="355"/>
      <c r="AG2644" s="45">
        <v>165.0</v>
      </c>
      <c r="AH2644" s="79"/>
      <c r="AI2644" s="80"/>
      <c r="AJ2644" s="80"/>
      <c r="AK2644" s="80"/>
      <c r="AL2644" s="14"/>
      <c r="AM2644" s="16" t="str">
        <f t="shared" si="10"/>
        <v>{s:'639491', v:165 , c:'放デイ２１・有資格７・人欠２・未計画２・'},</v>
      </c>
      <c r="AN2644" s="16"/>
    </row>
    <row r="2645" ht="16.5" customHeight="1">
      <c r="A2645" s="29">
        <v>63.0</v>
      </c>
      <c r="B2645" s="30">
        <v>9492.0</v>
      </c>
      <c r="C2645" s="31">
        <v>2643.0</v>
      </c>
      <c r="D2645" s="32" t="s">
        <v>2840</v>
      </c>
      <c r="E2645" s="69"/>
      <c r="F2645" s="69"/>
      <c r="G2645" s="94"/>
      <c r="H2645" s="352"/>
      <c r="I2645" s="140"/>
      <c r="J2645" s="95"/>
      <c r="K2645" s="87"/>
      <c r="L2645" s="302"/>
      <c r="M2645" s="63"/>
      <c r="N2645" s="366"/>
      <c r="O2645" s="367"/>
      <c r="P2645" s="368"/>
      <c r="Q2645" s="366"/>
      <c r="R2645" s="369"/>
      <c r="S2645" s="78"/>
      <c r="T2645" s="110"/>
      <c r="U2645" s="291"/>
      <c r="V2645" s="291"/>
      <c r="W2645" s="291"/>
      <c r="X2645" s="291"/>
      <c r="Y2645" s="290"/>
      <c r="Z2645" s="355"/>
      <c r="AA2645" s="356" t="s">
        <v>20</v>
      </c>
      <c r="AB2645" s="357" t="s">
        <v>21</v>
      </c>
      <c r="AC2645" s="358">
        <v>0.85</v>
      </c>
      <c r="AD2645" s="288"/>
      <c r="AE2645" s="288"/>
      <c r="AF2645" s="346"/>
      <c r="AG2645" s="45">
        <v>140.0</v>
      </c>
      <c r="AH2645" s="79"/>
      <c r="AI2645" s="80"/>
      <c r="AJ2645" s="80"/>
      <c r="AK2645" s="80"/>
      <c r="AL2645" s="14"/>
      <c r="AM2645" s="16" t="str">
        <f t="shared" si="10"/>
        <v>{s:'639492', v:140 , c:'放デイ２１・有資格７・人欠２・未計画２・評減・'},</v>
      </c>
      <c r="AN2645" s="16"/>
    </row>
    <row r="2646" ht="16.5" customHeight="1">
      <c r="A2646" s="29">
        <v>63.0</v>
      </c>
      <c r="B2646" s="30">
        <v>9493.0</v>
      </c>
      <c r="C2646" s="31">
        <v>2644.0</v>
      </c>
      <c r="D2646" s="32" t="s">
        <v>2841</v>
      </c>
      <c r="E2646" s="69"/>
      <c r="F2646" s="69"/>
      <c r="G2646" s="94"/>
      <c r="H2646" s="352"/>
      <c r="I2646" s="140"/>
      <c r="J2646" s="95"/>
      <c r="K2646" s="69"/>
      <c r="L2646" s="302"/>
      <c r="M2646" s="63"/>
      <c r="N2646" s="366"/>
      <c r="O2646" s="367"/>
      <c r="P2646" s="368"/>
      <c r="Q2646" s="366"/>
      <c r="R2646" s="369"/>
      <c r="S2646" s="96"/>
      <c r="T2646" s="96"/>
      <c r="U2646" s="152"/>
      <c r="V2646" s="152"/>
      <c r="W2646" s="152"/>
      <c r="X2646" s="152"/>
      <c r="Y2646" s="287"/>
      <c r="Z2646" s="354"/>
      <c r="AA2646" s="288"/>
      <c r="AB2646" s="288"/>
      <c r="AC2646" s="346"/>
      <c r="AD2646" s="82" t="s">
        <v>30</v>
      </c>
      <c r="AE2646" s="302">
        <v>5.0</v>
      </c>
      <c r="AF2646" s="360" t="s">
        <v>31</v>
      </c>
      <c r="AG2646" s="45">
        <v>324.0</v>
      </c>
      <c r="AH2646" s="79"/>
      <c r="AI2646" s="80"/>
      <c r="AJ2646" s="80"/>
      <c r="AK2646" s="80"/>
      <c r="AL2646" s="14"/>
      <c r="AM2646" s="16" t="str">
        <f t="shared" si="10"/>
        <v>{s:'639493', v:324 , c:'放デイ２１・有資格７・人欠２・拘減・'},</v>
      </c>
      <c r="AN2646" s="16"/>
    </row>
    <row r="2647" ht="16.5" customHeight="1">
      <c r="A2647" s="29">
        <v>63.0</v>
      </c>
      <c r="B2647" s="30">
        <v>9494.0</v>
      </c>
      <c r="C2647" s="31">
        <v>2645.0</v>
      </c>
      <c r="D2647" s="32" t="s">
        <v>2842</v>
      </c>
      <c r="E2647" s="69"/>
      <c r="F2647" s="69"/>
      <c r="G2647" s="94"/>
      <c r="H2647" s="352"/>
      <c r="I2647" s="140"/>
      <c r="J2647" s="95"/>
      <c r="K2647" s="69"/>
      <c r="L2647" s="302"/>
      <c r="M2647" s="63"/>
      <c r="N2647" s="366"/>
      <c r="O2647" s="367"/>
      <c r="P2647" s="368"/>
      <c r="Q2647" s="366"/>
      <c r="R2647" s="369"/>
      <c r="S2647" s="115"/>
      <c r="T2647" s="115"/>
      <c r="U2647" s="291"/>
      <c r="V2647" s="291"/>
      <c r="W2647" s="291"/>
      <c r="X2647" s="291"/>
      <c r="Y2647" s="290"/>
      <c r="Z2647" s="355"/>
      <c r="AA2647" s="299" t="s">
        <v>20</v>
      </c>
      <c r="AB2647" s="287" t="s">
        <v>21</v>
      </c>
      <c r="AC2647" s="361">
        <v>0.85</v>
      </c>
      <c r="AD2647" s="87"/>
      <c r="AE2647" s="302"/>
      <c r="AF2647" s="360"/>
      <c r="AG2647" s="45">
        <v>275.0</v>
      </c>
      <c r="AH2647" s="79"/>
      <c r="AI2647" s="80"/>
      <c r="AJ2647" s="80"/>
      <c r="AK2647" s="80"/>
      <c r="AL2647" s="14"/>
      <c r="AM2647" s="16" t="str">
        <f t="shared" si="10"/>
        <v>{s:'639494', v:275 , c:'放デイ２１・有資格７・人欠２・評減・拘減・'},</v>
      </c>
      <c r="AN2647" s="16"/>
    </row>
    <row r="2648" ht="16.5" customHeight="1">
      <c r="A2648" s="29">
        <v>63.0</v>
      </c>
      <c r="B2648" s="30">
        <v>9495.0</v>
      </c>
      <c r="C2648" s="31">
        <v>2646.0</v>
      </c>
      <c r="D2648" s="32" t="s">
        <v>2843</v>
      </c>
      <c r="E2648" s="69"/>
      <c r="F2648" s="69"/>
      <c r="G2648" s="94"/>
      <c r="H2648" s="352"/>
      <c r="I2648" s="140"/>
      <c r="J2648" s="95"/>
      <c r="K2648" s="69"/>
      <c r="L2648" s="302"/>
      <c r="M2648" s="63"/>
      <c r="N2648" s="366"/>
      <c r="O2648" s="367"/>
      <c r="P2648" s="368"/>
      <c r="Q2648" s="366"/>
      <c r="R2648" s="369"/>
      <c r="S2648" s="33" t="s">
        <v>23</v>
      </c>
      <c r="T2648" s="124" t="s">
        <v>24</v>
      </c>
      <c r="U2648" s="152"/>
      <c r="V2648" s="152"/>
      <c r="W2648" s="152"/>
      <c r="X2648" s="152"/>
      <c r="Y2648" s="287" t="s">
        <v>21</v>
      </c>
      <c r="Z2648" s="354">
        <v>0.7</v>
      </c>
      <c r="AA2648" s="297"/>
      <c r="AB2648" s="297"/>
      <c r="AC2648" s="362"/>
      <c r="AD2648" s="87"/>
      <c r="AE2648" s="313"/>
      <c r="AF2648" s="349"/>
      <c r="AG2648" s="45">
        <v>225.0</v>
      </c>
      <c r="AH2648" s="79"/>
      <c r="AI2648" s="80"/>
      <c r="AJ2648" s="80"/>
      <c r="AK2648" s="80"/>
      <c r="AL2648" s="14"/>
      <c r="AM2648" s="16" t="str">
        <f t="shared" si="10"/>
        <v>{s:'639495', v:225 , c:'放デイ２１・有資格７・人欠２・未計画・拘減・'},</v>
      </c>
      <c r="AN2648" s="16"/>
    </row>
    <row r="2649" ht="16.5" customHeight="1">
      <c r="A2649" s="29">
        <v>63.0</v>
      </c>
      <c r="B2649" s="30">
        <v>9496.0</v>
      </c>
      <c r="C2649" s="31">
        <v>2647.0</v>
      </c>
      <c r="D2649" s="32" t="s">
        <v>2844</v>
      </c>
      <c r="E2649" s="69"/>
      <c r="F2649" s="69"/>
      <c r="G2649" s="94"/>
      <c r="H2649" s="352"/>
      <c r="I2649" s="140"/>
      <c r="J2649" s="95"/>
      <c r="K2649" s="69"/>
      <c r="L2649" s="302"/>
      <c r="M2649" s="63"/>
      <c r="N2649" s="366"/>
      <c r="O2649" s="367"/>
      <c r="P2649" s="368"/>
      <c r="Q2649" s="366"/>
      <c r="R2649" s="369"/>
      <c r="S2649" s="70"/>
      <c r="T2649" s="110"/>
      <c r="U2649" s="291"/>
      <c r="V2649" s="291"/>
      <c r="W2649" s="291"/>
      <c r="X2649" s="291"/>
      <c r="Y2649" s="290"/>
      <c r="Z2649" s="355"/>
      <c r="AA2649" s="356" t="s">
        <v>20</v>
      </c>
      <c r="AB2649" s="357" t="s">
        <v>21</v>
      </c>
      <c r="AC2649" s="363">
        <v>0.85</v>
      </c>
      <c r="AD2649" s="87"/>
      <c r="AE2649" s="313"/>
      <c r="AF2649" s="349"/>
      <c r="AG2649" s="45">
        <v>191.0</v>
      </c>
      <c r="AH2649" s="79"/>
      <c r="AI2649" s="80"/>
      <c r="AJ2649" s="80"/>
      <c r="AK2649" s="80"/>
      <c r="AL2649" s="14"/>
      <c r="AM2649" s="16" t="str">
        <f t="shared" si="10"/>
        <v>{s:'639496', v:191 , c:'放デイ２１・有資格７・人欠２・未計画・評減・拘減・'},</v>
      </c>
      <c r="AN2649" s="16"/>
    </row>
    <row r="2650" ht="16.5" customHeight="1">
      <c r="A2650" s="29">
        <v>63.0</v>
      </c>
      <c r="B2650" s="30">
        <v>9497.0</v>
      </c>
      <c r="C2650" s="31">
        <v>2648.0</v>
      </c>
      <c r="D2650" s="32" t="s">
        <v>2845</v>
      </c>
      <c r="E2650" s="69"/>
      <c r="F2650" s="69"/>
      <c r="G2650" s="94"/>
      <c r="H2650" s="352"/>
      <c r="I2650" s="140"/>
      <c r="J2650" s="95"/>
      <c r="K2650" s="69"/>
      <c r="L2650" s="302"/>
      <c r="M2650" s="63"/>
      <c r="N2650" s="366"/>
      <c r="O2650" s="367"/>
      <c r="P2650" s="368"/>
      <c r="Q2650" s="366"/>
      <c r="R2650" s="369"/>
      <c r="S2650" s="70"/>
      <c r="T2650" s="96" t="s">
        <v>27</v>
      </c>
      <c r="U2650" s="152"/>
      <c r="V2650" s="152"/>
      <c r="W2650" s="152"/>
      <c r="X2650" s="152"/>
      <c r="Y2650" s="287" t="s">
        <v>21</v>
      </c>
      <c r="Z2650" s="354">
        <v>0.5</v>
      </c>
      <c r="AA2650" s="292"/>
      <c r="AB2650" s="292"/>
      <c r="AC2650" s="355"/>
      <c r="AD2650" s="87"/>
      <c r="AE2650" s="313"/>
      <c r="AF2650" s="349"/>
      <c r="AG2650" s="45">
        <v>160.0</v>
      </c>
      <c r="AH2650" s="79"/>
      <c r="AI2650" s="80"/>
      <c r="AJ2650" s="80"/>
      <c r="AK2650" s="80"/>
      <c r="AL2650" s="14"/>
      <c r="AM2650" s="16" t="str">
        <f t="shared" si="10"/>
        <v>{s:'639497', v:160 , c:'放デイ２１・有資格７・人欠２・未計画２・拘減・'},</v>
      </c>
      <c r="AN2650" s="16"/>
    </row>
    <row r="2651" ht="16.5" customHeight="1">
      <c r="A2651" s="29">
        <v>63.0</v>
      </c>
      <c r="B2651" s="30">
        <v>9498.0</v>
      </c>
      <c r="C2651" s="31">
        <v>2649.0</v>
      </c>
      <c r="D2651" s="32" t="s">
        <v>2846</v>
      </c>
      <c r="E2651" s="69"/>
      <c r="F2651" s="69"/>
      <c r="G2651" s="107"/>
      <c r="H2651" s="374"/>
      <c r="I2651" s="291"/>
      <c r="J2651" s="188"/>
      <c r="K2651" s="110"/>
      <c r="L2651" s="290"/>
      <c r="M2651" s="57"/>
      <c r="N2651" s="372"/>
      <c r="O2651" s="371"/>
      <c r="P2651" s="370"/>
      <c r="Q2651" s="372"/>
      <c r="R2651" s="350"/>
      <c r="S2651" s="78"/>
      <c r="T2651" s="115"/>
      <c r="U2651" s="291"/>
      <c r="V2651" s="291"/>
      <c r="W2651" s="291"/>
      <c r="X2651" s="291"/>
      <c r="Y2651" s="290"/>
      <c r="Z2651" s="355"/>
      <c r="AA2651" s="356" t="s">
        <v>20</v>
      </c>
      <c r="AB2651" s="357" t="s">
        <v>21</v>
      </c>
      <c r="AC2651" s="363">
        <v>0.85</v>
      </c>
      <c r="AD2651" s="93"/>
      <c r="AE2651" s="292"/>
      <c r="AF2651" s="355"/>
      <c r="AG2651" s="45">
        <v>135.0</v>
      </c>
      <c r="AH2651" s="79"/>
      <c r="AI2651" s="80"/>
      <c r="AJ2651" s="80"/>
      <c r="AK2651" s="80"/>
      <c r="AL2651" s="14"/>
      <c r="AM2651" s="16" t="str">
        <f t="shared" si="10"/>
        <v>{s:'639498', v:135 , c:'放デイ２１・有資格７・人欠２・未計画２・評減・拘減・'},</v>
      </c>
      <c r="AN2651" s="16"/>
    </row>
    <row r="2652" ht="16.5" customHeight="1">
      <c r="A2652" s="29">
        <v>63.0</v>
      </c>
      <c r="B2652" s="30">
        <v>9501.0</v>
      </c>
      <c r="C2652" s="31">
        <v>2650.0</v>
      </c>
      <c r="D2652" s="32" t="s">
        <v>2847</v>
      </c>
      <c r="E2652" s="69"/>
      <c r="F2652" s="69"/>
      <c r="G2652" s="102" t="s">
        <v>52</v>
      </c>
      <c r="H2652" s="35"/>
      <c r="I2652" s="35"/>
      <c r="J2652" s="36"/>
      <c r="K2652" s="168"/>
      <c r="L2652" s="152"/>
      <c r="M2652" s="344"/>
      <c r="N2652" s="152"/>
      <c r="O2652" s="206" t="s">
        <v>2655</v>
      </c>
      <c r="P2652" s="82" t="s">
        <v>24</v>
      </c>
      <c r="Q2652" s="152"/>
      <c r="R2652" s="153"/>
      <c r="S2652" s="287"/>
      <c r="T2652" s="287"/>
      <c r="U2652" s="152"/>
      <c r="V2652" s="152"/>
      <c r="W2652" s="152"/>
      <c r="X2652" s="152"/>
      <c r="Y2652" s="287"/>
      <c r="Z2652" s="345"/>
      <c r="AA2652" s="288"/>
      <c r="AB2652" s="288"/>
      <c r="AC2652" s="288"/>
      <c r="AD2652" s="288"/>
      <c r="AE2652" s="288"/>
      <c r="AF2652" s="346"/>
      <c r="AG2652" s="45">
        <v>303.0</v>
      </c>
      <c r="AH2652" s="79"/>
      <c r="AI2652" s="80"/>
      <c r="AJ2652" s="80"/>
      <c r="AK2652" s="80"/>
      <c r="AL2652" s="14"/>
      <c r="AM2652" s="16" t="str">
        <f t="shared" si="10"/>
        <v>{s:'639501', v:303 , c:'放デイ２２・人欠・'},</v>
      </c>
      <c r="AN2652" s="16"/>
    </row>
    <row r="2653" ht="16.5" customHeight="1">
      <c r="A2653" s="29">
        <v>63.0</v>
      </c>
      <c r="B2653" s="30">
        <v>9502.0</v>
      </c>
      <c r="C2653" s="31">
        <v>2651.0</v>
      </c>
      <c r="D2653" s="32" t="s">
        <v>2848</v>
      </c>
      <c r="E2653" s="69"/>
      <c r="F2653" s="69"/>
      <c r="G2653" s="104"/>
      <c r="H2653" s="347" t="str">
        <f>'30放課後等デイ(基本１)'!G2570</f>
        <v/>
      </c>
      <c r="I2653" s="140" t="s">
        <v>9</v>
      </c>
      <c r="J2653" s="51"/>
      <c r="K2653" s="94"/>
      <c r="L2653" s="140"/>
      <c r="M2653" s="348"/>
      <c r="N2653" s="140"/>
      <c r="O2653" s="231"/>
      <c r="P2653" s="87"/>
      <c r="Q2653" s="302" t="s">
        <v>21</v>
      </c>
      <c r="R2653" s="349">
        <v>0.7</v>
      </c>
      <c r="S2653" s="290"/>
      <c r="T2653" s="290"/>
      <c r="U2653" s="291"/>
      <c r="V2653" s="291"/>
      <c r="W2653" s="291"/>
      <c r="X2653" s="291"/>
      <c r="Y2653" s="290"/>
      <c r="Z2653" s="350"/>
      <c r="AA2653" s="299" t="s">
        <v>20</v>
      </c>
      <c r="AB2653" s="287" t="s">
        <v>21</v>
      </c>
      <c r="AC2653" s="351">
        <v>0.85</v>
      </c>
      <c r="AD2653" s="288"/>
      <c r="AE2653" s="288"/>
      <c r="AF2653" s="346"/>
      <c r="AG2653" s="45">
        <v>258.0</v>
      </c>
      <c r="AH2653" s="79"/>
      <c r="AI2653" s="80"/>
      <c r="AJ2653" s="80"/>
      <c r="AK2653" s="80"/>
      <c r="AL2653" s="14"/>
      <c r="AM2653" s="16" t="str">
        <f t="shared" si="10"/>
        <v>{s:'639502', v:258 , c:'放デイ２２・人欠・評減・'},</v>
      </c>
      <c r="AN2653" s="16"/>
    </row>
    <row r="2654" ht="16.5" customHeight="1">
      <c r="A2654" s="29">
        <v>63.0</v>
      </c>
      <c r="B2654" s="30">
        <v>9503.0</v>
      </c>
      <c r="C2654" s="31">
        <v>2652.0</v>
      </c>
      <c r="D2654" s="32" t="s">
        <v>2849</v>
      </c>
      <c r="E2654" s="94"/>
      <c r="F2654" s="94"/>
      <c r="G2654" s="104"/>
      <c r="H2654" s="63"/>
      <c r="I2654" s="63"/>
      <c r="J2654" s="51"/>
      <c r="K2654" s="69"/>
      <c r="L2654" s="65"/>
      <c r="M2654" s="65"/>
      <c r="N2654" s="352"/>
      <c r="O2654" s="231"/>
      <c r="P2654" s="87"/>
      <c r="Q2654" s="352"/>
      <c r="R2654" s="353"/>
      <c r="S2654" s="33" t="s">
        <v>23</v>
      </c>
      <c r="T2654" s="124" t="s">
        <v>24</v>
      </c>
      <c r="U2654" s="152"/>
      <c r="V2654" s="152"/>
      <c r="W2654" s="152"/>
      <c r="X2654" s="152"/>
      <c r="Y2654" s="287" t="s">
        <v>21</v>
      </c>
      <c r="Z2654" s="354">
        <v>0.7</v>
      </c>
      <c r="AA2654" s="297"/>
      <c r="AB2654" s="297"/>
      <c r="AC2654" s="297"/>
      <c r="AD2654" s="297"/>
      <c r="AE2654" s="297"/>
      <c r="AF2654" s="362"/>
      <c r="AG2654" s="45">
        <v>212.0</v>
      </c>
      <c r="AH2654" s="79"/>
      <c r="AI2654" s="80"/>
      <c r="AJ2654" s="80"/>
      <c r="AK2654" s="80"/>
      <c r="AL2654" s="14"/>
      <c r="AM2654" s="16" t="str">
        <f t="shared" si="10"/>
        <v>{s:'639503', v:212 , c:'放デイ２２・人欠・未計画・'},</v>
      </c>
      <c r="AN2654" s="16"/>
    </row>
    <row r="2655" ht="16.5" customHeight="1">
      <c r="A2655" s="29">
        <v>63.0</v>
      </c>
      <c r="B2655" s="30">
        <v>9504.0</v>
      </c>
      <c r="C2655" s="31">
        <v>2653.0</v>
      </c>
      <c r="D2655" s="32" t="s">
        <v>2850</v>
      </c>
      <c r="E2655" s="94"/>
      <c r="F2655" s="94"/>
      <c r="G2655" s="104"/>
      <c r="H2655" s="63"/>
      <c r="I2655" s="63"/>
      <c r="J2655" s="51"/>
      <c r="K2655" s="69"/>
      <c r="L2655" s="65"/>
      <c r="M2655" s="65"/>
      <c r="N2655" s="352"/>
      <c r="O2655" s="231"/>
      <c r="P2655" s="87"/>
      <c r="Q2655" s="352"/>
      <c r="R2655" s="353"/>
      <c r="S2655" s="70"/>
      <c r="T2655" s="110"/>
      <c r="U2655" s="291"/>
      <c r="V2655" s="291"/>
      <c r="W2655" s="291"/>
      <c r="X2655" s="291"/>
      <c r="Y2655" s="290"/>
      <c r="Z2655" s="355"/>
      <c r="AA2655" s="356" t="s">
        <v>20</v>
      </c>
      <c r="AB2655" s="357" t="s">
        <v>21</v>
      </c>
      <c r="AC2655" s="358">
        <v>0.85</v>
      </c>
      <c r="AD2655" s="288"/>
      <c r="AE2655" s="288"/>
      <c r="AF2655" s="346"/>
      <c r="AG2655" s="45">
        <v>180.0</v>
      </c>
      <c r="AH2655" s="79"/>
      <c r="AI2655" s="80"/>
      <c r="AJ2655" s="80"/>
      <c r="AK2655" s="80"/>
      <c r="AL2655" s="14"/>
      <c r="AM2655" s="16" t="str">
        <f t="shared" si="10"/>
        <v>{s:'639504', v:180 , c:'放デイ２２・人欠・未計画・評減・'},</v>
      </c>
      <c r="AN2655" s="16"/>
    </row>
    <row r="2656" ht="16.5" customHeight="1">
      <c r="A2656" s="29">
        <v>63.0</v>
      </c>
      <c r="B2656" s="30">
        <v>9505.0</v>
      </c>
      <c r="C2656" s="31">
        <v>2654.0</v>
      </c>
      <c r="D2656" s="32" t="s">
        <v>2851</v>
      </c>
      <c r="E2656" s="94"/>
      <c r="F2656" s="94"/>
      <c r="G2656" s="76"/>
      <c r="H2656" s="63"/>
      <c r="I2656" s="63"/>
      <c r="J2656" s="51"/>
      <c r="K2656" s="69"/>
      <c r="L2656" s="65"/>
      <c r="M2656" s="65"/>
      <c r="N2656" s="352"/>
      <c r="O2656" s="231"/>
      <c r="P2656" s="87"/>
      <c r="Q2656" s="352"/>
      <c r="R2656" s="353"/>
      <c r="S2656" s="70"/>
      <c r="T2656" s="124" t="s">
        <v>27</v>
      </c>
      <c r="U2656" s="152"/>
      <c r="V2656" s="152"/>
      <c r="W2656" s="152"/>
      <c r="X2656" s="152"/>
      <c r="Y2656" s="287" t="s">
        <v>21</v>
      </c>
      <c r="Z2656" s="354">
        <v>0.5</v>
      </c>
      <c r="AA2656" s="292"/>
      <c r="AB2656" s="292"/>
      <c r="AC2656" s="292"/>
      <c r="AD2656" s="292"/>
      <c r="AE2656" s="292"/>
      <c r="AF2656" s="355"/>
      <c r="AG2656" s="45">
        <v>152.0</v>
      </c>
      <c r="AH2656" s="79"/>
      <c r="AI2656" s="80"/>
      <c r="AJ2656" s="80"/>
      <c r="AK2656" s="80"/>
      <c r="AL2656" s="14"/>
      <c r="AM2656" s="16" t="str">
        <f t="shared" si="10"/>
        <v>{s:'639505', v:152 , c:'放デイ２２・人欠・未計画２・'},</v>
      </c>
      <c r="AN2656" s="16"/>
    </row>
    <row r="2657" ht="16.5" customHeight="1">
      <c r="A2657" s="29">
        <v>63.0</v>
      </c>
      <c r="B2657" s="30">
        <v>9506.0</v>
      </c>
      <c r="C2657" s="31">
        <v>2655.0</v>
      </c>
      <c r="D2657" s="32" t="s">
        <v>2852</v>
      </c>
      <c r="E2657" s="94"/>
      <c r="F2657" s="94"/>
      <c r="G2657" s="76"/>
      <c r="H2657" s="63"/>
      <c r="I2657" s="63"/>
      <c r="J2657" s="51"/>
      <c r="K2657" s="69"/>
      <c r="L2657" s="65"/>
      <c r="M2657" s="65"/>
      <c r="N2657" s="352"/>
      <c r="O2657" s="231"/>
      <c r="P2657" s="87"/>
      <c r="Q2657" s="352"/>
      <c r="R2657" s="353"/>
      <c r="S2657" s="78"/>
      <c r="T2657" s="110"/>
      <c r="U2657" s="291"/>
      <c r="V2657" s="291"/>
      <c r="W2657" s="291"/>
      <c r="X2657" s="291"/>
      <c r="Y2657" s="290"/>
      <c r="Z2657" s="355"/>
      <c r="AA2657" s="356" t="s">
        <v>20</v>
      </c>
      <c r="AB2657" s="357" t="s">
        <v>21</v>
      </c>
      <c r="AC2657" s="358">
        <v>0.85</v>
      </c>
      <c r="AD2657" s="288"/>
      <c r="AE2657" s="288"/>
      <c r="AF2657" s="346"/>
      <c r="AG2657" s="45">
        <v>129.0</v>
      </c>
      <c r="AH2657" s="79"/>
      <c r="AI2657" s="80"/>
      <c r="AJ2657" s="80"/>
      <c r="AK2657" s="80"/>
      <c r="AL2657" s="14"/>
      <c r="AM2657" s="16" t="str">
        <f t="shared" si="10"/>
        <v>{s:'639506', v:129 , c:'放デイ２２・人欠・未計画２・評減・'},</v>
      </c>
      <c r="AN2657" s="16"/>
    </row>
    <row r="2658" ht="16.5" customHeight="1">
      <c r="A2658" s="29">
        <v>63.0</v>
      </c>
      <c r="B2658" s="30">
        <v>9507.0</v>
      </c>
      <c r="C2658" s="31">
        <v>2656.0</v>
      </c>
      <c r="D2658" s="32" t="s">
        <v>2853</v>
      </c>
      <c r="E2658" s="94"/>
      <c r="F2658" s="94"/>
      <c r="G2658" s="76"/>
      <c r="H2658" s="63"/>
      <c r="I2658" s="63"/>
      <c r="J2658" s="51"/>
      <c r="K2658" s="69"/>
      <c r="L2658" s="65"/>
      <c r="M2658" s="65"/>
      <c r="N2658" s="352"/>
      <c r="O2658" s="231"/>
      <c r="P2658" s="359"/>
      <c r="Q2658" s="352"/>
      <c r="R2658" s="353"/>
      <c r="S2658" s="96"/>
      <c r="T2658" s="96"/>
      <c r="U2658" s="152"/>
      <c r="V2658" s="152"/>
      <c r="W2658" s="152"/>
      <c r="X2658" s="152"/>
      <c r="Y2658" s="287"/>
      <c r="Z2658" s="354"/>
      <c r="AA2658" s="288"/>
      <c r="AB2658" s="288"/>
      <c r="AC2658" s="346"/>
      <c r="AD2658" s="82" t="s">
        <v>30</v>
      </c>
      <c r="AE2658" s="302">
        <v>5.0</v>
      </c>
      <c r="AF2658" s="360" t="s">
        <v>31</v>
      </c>
      <c r="AG2658" s="45">
        <v>298.0</v>
      </c>
      <c r="AH2658" s="79"/>
      <c r="AI2658" s="80"/>
      <c r="AJ2658" s="80"/>
      <c r="AK2658" s="80"/>
      <c r="AL2658" s="14"/>
      <c r="AM2658" s="16" t="str">
        <f t="shared" si="10"/>
        <v>{s:'639507', v:298 , c:'放デイ２２・人欠・拘減・'},</v>
      </c>
      <c r="AN2658" s="16"/>
    </row>
    <row r="2659" ht="16.5" customHeight="1">
      <c r="A2659" s="29">
        <v>63.0</v>
      </c>
      <c r="B2659" s="30">
        <v>9508.0</v>
      </c>
      <c r="C2659" s="31">
        <v>2657.0</v>
      </c>
      <c r="D2659" s="32" t="s">
        <v>2854</v>
      </c>
      <c r="E2659" s="94"/>
      <c r="F2659" s="94"/>
      <c r="G2659" s="76"/>
      <c r="H2659" s="63"/>
      <c r="I2659" s="63"/>
      <c r="J2659" s="51"/>
      <c r="K2659" s="69"/>
      <c r="L2659" s="65"/>
      <c r="M2659" s="65"/>
      <c r="N2659" s="352"/>
      <c r="O2659" s="231"/>
      <c r="P2659" s="359"/>
      <c r="Q2659" s="352"/>
      <c r="R2659" s="353"/>
      <c r="S2659" s="115"/>
      <c r="T2659" s="115"/>
      <c r="U2659" s="291"/>
      <c r="V2659" s="291"/>
      <c r="W2659" s="291"/>
      <c r="X2659" s="291"/>
      <c r="Y2659" s="290"/>
      <c r="Z2659" s="355"/>
      <c r="AA2659" s="299" t="s">
        <v>20</v>
      </c>
      <c r="AB2659" s="287" t="s">
        <v>21</v>
      </c>
      <c r="AC2659" s="361">
        <v>0.85</v>
      </c>
      <c r="AD2659" s="87"/>
      <c r="AE2659" s="302"/>
      <c r="AF2659" s="360"/>
      <c r="AG2659" s="45">
        <v>253.0</v>
      </c>
      <c r="AH2659" s="79"/>
      <c r="AI2659" s="80"/>
      <c r="AJ2659" s="80"/>
      <c r="AK2659" s="80"/>
      <c r="AL2659" s="14"/>
      <c r="AM2659" s="16" t="str">
        <f t="shared" si="10"/>
        <v>{s:'639508', v:253 , c:'放デイ２２・人欠・評減・拘減・'},</v>
      </c>
      <c r="AN2659" s="16"/>
    </row>
    <row r="2660" ht="16.5" customHeight="1">
      <c r="A2660" s="29">
        <v>63.0</v>
      </c>
      <c r="B2660" s="30">
        <v>9509.0</v>
      </c>
      <c r="C2660" s="31">
        <v>2658.0</v>
      </c>
      <c r="D2660" s="32" t="s">
        <v>2855</v>
      </c>
      <c r="E2660" s="94"/>
      <c r="F2660" s="94"/>
      <c r="G2660" s="76"/>
      <c r="H2660" s="63"/>
      <c r="I2660" s="63"/>
      <c r="J2660" s="51"/>
      <c r="K2660" s="69"/>
      <c r="L2660" s="65"/>
      <c r="M2660" s="65"/>
      <c r="N2660" s="352"/>
      <c r="O2660" s="231"/>
      <c r="P2660" s="359"/>
      <c r="Q2660" s="352"/>
      <c r="R2660" s="353"/>
      <c r="S2660" s="33" t="s">
        <v>23</v>
      </c>
      <c r="T2660" s="124" t="s">
        <v>24</v>
      </c>
      <c r="U2660" s="152"/>
      <c r="V2660" s="152"/>
      <c r="W2660" s="152"/>
      <c r="X2660" s="152"/>
      <c r="Y2660" s="287" t="s">
        <v>21</v>
      </c>
      <c r="Z2660" s="354">
        <v>0.7</v>
      </c>
      <c r="AA2660" s="297"/>
      <c r="AB2660" s="297"/>
      <c r="AC2660" s="362"/>
      <c r="AD2660" s="87"/>
      <c r="AE2660" s="313"/>
      <c r="AF2660" s="349"/>
      <c r="AG2660" s="45">
        <v>207.0</v>
      </c>
      <c r="AH2660" s="79"/>
      <c r="AI2660" s="80"/>
      <c r="AJ2660" s="80"/>
      <c r="AK2660" s="80"/>
      <c r="AL2660" s="14"/>
      <c r="AM2660" s="16" t="str">
        <f t="shared" si="10"/>
        <v>{s:'639509', v:207 , c:'放デイ２２・人欠・未計画・拘減・'},</v>
      </c>
      <c r="AN2660" s="16"/>
    </row>
    <row r="2661" ht="16.5" customHeight="1">
      <c r="A2661" s="29">
        <v>63.0</v>
      </c>
      <c r="B2661" s="30">
        <v>9510.0</v>
      </c>
      <c r="C2661" s="31">
        <v>2659.0</v>
      </c>
      <c r="D2661" s="32" t="s">
        <v>2856</v>
      </c>
      <c r="E2661" s="94"/>
      <c r="F2661" s="94"/>
      <c r="G2661" s="76"/>
      <c r="H2661" s="63"/>
      <c r="I2661" s="63"/>
      <c r="J2661" s="51"/>
      <c r="K2661" s="69"/>
      <c r="L2661" s="65"/>
      <c r="M2661" s="65"/>
      <c r="N2661" s="352"/>
      <c r="O2661" s="364"/>
      <c r="P2661" s="359"/>
      <c r="Q2661" s="352"/>
      <c r="R2661" s="353"/>
      <c r="S2661" s="70"/>
      <c r="T2661" s="110"/>
      <c r="U2661" s="291"/>
      <c r="V2661" s="291"/>
      <c r="W2661" s="291"/>
      <c r="X2661" s="291"/>
      <c r="Y2661" s="290"/>
      <c r="Z2661" s="355"/>
      <c r="AA2661" s="356" t="s">
        <v>20</v>
      </c>
      <c r="AB2661" s="357" t="s">
        <v>21</v>
      </c>
      <c r="AC2661" s="363">
        <v>0.85</v>
      </c>
      <c r="AD2661" s="87"/>
      <c r="AE2661" s="313"/>
      <c r="AF2661" s="349"/>
      <c r="AG2661" s="45">
        <v>175.0</v>
      </c>
      <c r="AH2661" s="79"/>
      <c r="AI2661" s="80"/>
      <c r="AJ2661" s="80"/>
      <c r="AK2661" s="80"/>
      <c r="AL2661" s="14"/>
      <c r="AM2661" s="16" t="str">
        <f t="shared" si="10"/>
        <v>{s:'639510', v:175 , c:'放デイ２２・人欠・未計画・評減・拘減・'},</v>
      </c>
      <c r="AN2661" s="16"/>
    </row>
    <row r="2662" ht="16.5" customHeight="1">
      <c r="A2662" s="29">
        <v>63.0</v>
      </c>
      <c r="B2662" s="30">
        <v>9511.0</v>
      </c>
      <c r="C2662" s="31">
        <v>2660.0</v>
      </c>
      <c r="D2662" s="32" t="s">
        <v>2857</v>
      </c>
      <c r="E2662" s="94"/>
      <c r="F2662" s="94"/>
      <c r="G2662" s="76"/>
      <c r="H2662" s="63"/>
      <c r="I2662" s="63"/>
      <c r="J2662" s="51"/>
      <c r="K2662" s="69"/>
      <c r="L2662" s="65"/>
      <c r="M2662" s="65"/>
      <c r="N2662" s="352"/>
      <c r="O2662" s="364"/>
      <c r="P2662" s="359"/>
      <c r="Q2662" s="352"/>
      <c r="R2662" s="353"/>
      <c r="S2662" s="70"/>
      <c r="T2662" s="96" t="s">
        <v>27</v>
      </c>
      <c r="U2662" s="152"/>
      <c r="V2662" s="152"/>
      <c r="W2662" s="152"/>
      <c r="X2662" s="152"/>
      <c r="Y2662" s="287" t="s">
        <v>21</v>
      </c>
      <c r="Z2662" s="354">
        <v>0.5</v>
      </c>
      <c r="AA2662" s="292"/>
      <c r="AB2662" s="292"/>
      <c r="AC2662" s="355"/>
      <c r="AD2662" s="87"/>
      <c r="AE2662" s="313"/>
      <c r="AF2662" s="349"/>
      <c r="AG2662" s="45">
        <v>147.0</v>
      </c>
      <c r="AH2662" s="79"/>
      <c r="AI2662" s="80"/>
      <c r="AJ2662" s="80"/>
      <c r="AK2662" s="80"/>
      <c r="AL2662" s="14"/>
      <c r="AM2662" s="16" t="str">
        <f t="shared" si="10"/>
        <v>{s:'639511', v:147 , c:'放デイ２２・人欠・未計画２・拘減・'},</v>
      </c>
      <c r="AN2662" s="16"/>
    </row>
    <row r="2663" ht="16.5" customHeight="1">
      <c r="A2663" s="29">
        <v>63.0</v>
      </c>
      <c r="B2663" s="30">
        <v>9512.0</v>
      </c>
      <c r="C2663" s="31">
        <v>2661.0</v>
      </c>
      <c r="D2663" s="32" t="s">
        <v>2858</v>
      </c>
      <c r="E2663" s="94"/>
      <c r="F2663" s="94"/>
      <c r="G2663" s="76"/>
      <c r="H2663" s="63"/>
      <c r="I2663" s="63"/>
      <c r="J2663" s="51"/>
      <c r="K2663" s="69"/>
      <c r="L2663" s="65"/>
      <c r="M2663" s="65"/>
      <c r="N2663" s="352"/>
      <c r="O2663" s="364"/>
      <c r="P2663" s="359"/>
      <c r="Q2663" s="352"/>
      <c r="R2663" s="353"/>
      <c r="S2663" s="78"/>
      <c r="T2663" s="115"/>
      <c r="U2663" s="291"/>
      <c r="V2663" s="291"/>
      <c r="W2663" s="291"/>
      <c r="X2663" s="291"/>
      <c r="Y2663" s="290"/>
      <c r="Z2663" s="355"/>
      <c r="AA2663" s="356" t="s">
        <v>20</v>
      </c>
      <c r="AB2663" s="357" t="s">
        <v>21</v>
      </c>
      <c r="AC2663" s="363">
        <v>0.85</v>
      </c>
      <c r="AD2663" s="93"/>
      <c r="AE2663" s="292"/>
      <c r="AF2663" s="355"/>
      <c r="AG2663" s="45">
        <v>124.0</v>
      </c>
      <c r="AH2663" s="79"/>
      <c r="AI2663" s="80"/>
      <c r="AJ2663" s="80"/>
      <c r="AK2663" s="80"/>
      <c r="AL2663" s="14"/>
      <c r="AM2663" s="16" t="str">
        <f t="shared" si="10"/>
        <v>{s:'639512', v:124 , c:'放デイ２２・人欠・未計画２・評減・拘減・'},</v>
      </c>
      <c r="AN2663" s="16"/>
    </row>
    <row r="2664" ht="16.5" customHeight="1">
      <c r="A2664" s="29">
        <v>63.0</v>
      </c>
      <c r="B2664" s="30">
        <v>9513.0</v>
      </c>
      <c r="C2664" s="31">
        <v>2662.0</v>
      </c>
      <c r="D2664" s="32" t="s">
        <v>2859</v>
      </c>
      <c r="E2664" s="94"/>
      <c r="F2664" s="94"/>
      <c r="G2664" s="94"/>
      <c r="H2664" s="63"/>
      <c r="I2664" s="63"/>
      <c r="J2664" s="95"/>
      <c r="K2664" s="82" t="s">
        <v>38</v>
      </c>
      <c r="L2664" s="152"/>
      <c r="M2664" s="344"/>
      <c r="N2664" s="152"/>
      <c r="O2664" s="105"/>
      <c r="P2664" s="94"/>
      <c r="Q2664" s="140"/>
      <c r="R2664" s="95"/>
      <c r="S2664" s="287"/>
      <c r="T2664" s="287"/>
      <c r="U2664" s="152"/>
      <c r="V2664" s="152"/>
      <c r="W2664" s="152"/>
      <c r="X2664" s="152"/>
      <c r="Y2664" s="287"/>
      <c r="Z2664" s="345"/>
      <c r="AA2664" s="288"/>
      <c r="AB2664" s="288"/>
      <c r="AC2664" s="288"/>
      <c r="AD2664" s="288"/>
      <c r="AE2664" s="288"/>
      <c r="AF2664" s="346"/>
      <c r="AG2664" s="45">
        <v>307.0</v>
      </c>
      <c r="AH2664" s="79"/>
      <c r="AI2664" s="80"/>
      <c r="AJ2664" s="80"/>
      <c r="AK2664" s="80"/>
      <c r="AL2664" s="14"/>
      <c r="AM2664" s="16" t="str">
        <f t="shared" si="10"/>
        <v>{s:'639513', v:307 , c:'放デイ２２・有資格８・人欠・'},</v>
      </c>
      <c r="AN2664" s="16"/>
    </row>
    <row r="2665" ht="16.5" customHeight="1">
      <c r="A2665" s="29">
        <v>63.0</v>
      </c>
      <c r="B2665" s="30">
        <v>9514.0</v>
      </c>
      <c r="C2665" s="31">
        <v>2663.0</v>
      </c>
      <c r="D2665" s="32" t="s">
        <v>2860</v>
      </c>
      <c r="E2665" s="94"/>
      <c r="F2665" s="94"/>
      <c r="G2665" s="94"/>
      <c r="H2665" s="373"/>
      <c r="I2665" s="140"/>
      <c r="J2665" s="95"/>
      <c r="K2665" s="87"/>
      <c r="L2665" s="140">
        <v>6.0</v>
      </c>
      <c r="M2665" s="348" t="s">
        <v>40</v>
      </c>
      <c r="N2665" s="140"/>
      <c r="O2665" s="105"/>
      <c r="P2665" s="94"/>
      <c r="Q2665" s="140"/>
      <c r="R2665" s="95"/>
      <c r="S2665" s="290"/>
      <c r="T2665" s="290"/>
      <c r="U2665" s="291"/>
      <c r="V2665" s="291"/>
      <c r="W2665" s="291"/>
      <c r="X2665" s="291"/>
      <c r="Y2665" s="290"/>
      <c r="Z2665" s="350"/>
      <c r="AA2665" s="299" t="s">
        <v>20</v>
      </c>
      <c r="AB2665" s="287" t="s">
        <v>21</v>
      </c>
      <c r="AC2665" s="351">
        <v>0.85</v>
      </c>
      <c r="AD2665" s="288"/>
      <c r="AE2665" s="288"/>
      <c r="AF2665" s="346"/>
      <c r="AG2665" s="45">
        <v>261.0</v>
      </c>
      <c r="AH2665" s="79"/>
      <c r="AI2665" s="80"/>
      <c r="AJ2665" s="80"/>
      <c r="AK2665" s="80"/>
      <c r="AL2665" s="14"/>
      <c r="AM2665" s="16" t="str">
        <f t="shared" si="10"/>
        <v>{s:'639514', v:261 , c:'放デイ２２・有資格８・人欠・評減・'},</v>
      </c>
      <c r="AN2665" s="16"/>
    </row>
    <row r="2666" ht="16.5" customHeight="1">
      <c r="A2666" s="29">
        <v>63.0</v>
      </c>
      <c r="B2666" s="30">
        <v>9515.0</v>
      </c>
      <c r="C2666" s="31">
        <v>2664.0</v>
      </c>
      <c r="D2666" s="32" t="s">
        <v>2861</v>
      </c>
      <c r="E2666" s="94"/>
      <c r="F2666" s="94"/>
      <c r="G2666" s="94"/>
      <c r="H2666" s="352"/>
      <c r="I2666" s="140"/>
      <c r="J2666" s="95"/>
      <c r="K2666" s="87"/>
      <c r="L2666" s="65"/>
      <c r="M2666" s="65"/>
      <c r="N2666" s="352"/>
      <c r="O2666" s="364"/>
      <c r="P2666" s="359"/>
      <c r="Q2666" s="352"/>
      <c r="R2666" s="353"/>
      <c r="S2666" s="33" t="s">
        <v>23</v>
      </c>
      <c r="T2666" s="124" t="s">
        <v>24</v>
      </c>
      <c r="U2666" s="152"/>
      <c r="V2666" s="152"/>
      <c r="W2666" s="152"/>
      <c r="X2666" s="152"/>
      <c r="Y2666" s="287" t="s">
        <v>21</v>
      </c>
      <c r="Z2666" s="354">
        <v>0.7</v>
      </c>
      <c r="AA2666" s="297"/>
      <c r="AB2666" s="297"/>
      <c r="AC2666" s="297"/>
      <c r="AD2666" s="297"/>
      <c r="AE2666" s="297"/>
      <c r="AF2666" s="362"/>
      <c r="AG2666" s="45">
        <v>215.0</v>
      </c>
      <c r="AH2666" s="79"/>
      <c r="AI2666" s="80"/>
      <c r="AJ2666" s="80"/>
      <c r="AK2666" s="80"/>
      <c r="AL2666" s="14"/>
      <c r="AM2666" s="16" t="str">
        <f t="shared" si="10"/>
        <v>{s:'639515', v:215 , c:'放デイ２２・有資格８・人欠・未計画・'},</v>
      </c>
      <c r="AN2666" s="16"/>
    </row>
    <row r="2667" ht="16.5" customHeight="1">
      <c r="A2667" s="29">
        <v>63.0</v>
      </c>
      <c r="B2667" s="30">
        <v>9516.0</v>
      </c>
      <c r="C2667" s="31">
        <v>2665.0</v>
      </c>
      <c r="D2667" s="32" t="s">
        <v>2862</v>
      </c>
      <c r="E2667" s="94"/>
      <c r="F2667" s="94"/>
      <c r="G2667" s="94"/>
      <c r="H2667" s="352"/>
      <c r="I2667" s="140"/>
      <c r="J2667" s="95"/>
      <c r="K2667" s="87"/>
      <c r="L2667" s="65"/>
      <c r="M2667" s="65"/>
      <c r="N2667" s="352"/>
      <c r="O2667" s="364"/>
      <c r="P2667" s="359"/>
      <c r="Q2667" s="352"/>
      <c r="R2667" s="353"/>
      <c r="S2667" s="70"/>
      <c r="T2667" s="110"/>
      <c r="U2667" s="291"/>
      <c r="V2667" s="291"/>
      <c r="W2667" s="291"/>
      <c r="X2667" s="291"/>
      <c r="Y2667" s="290"/>
      <c r="Z2667" s="355"/>
      <c r="AA2667" s="356" t="s">
        <v>20</v>
      </c>
      <c r="AB2667" s="357" t="s">
        <v>21</v>
      </c>
      <c r="AC2667" s="358">
        <v>0.85</v>
      </c>
      <c r="AD2667" s="288"/>
      <c r="AE2667" s="288"/>
      <c r="AF2667" s="346"/>
      <c r="AG2667" s="45">
        <v>183.0</v>
      </c>
      <c r="AH2667" s="79"/>
      <c r="AI2667" s="80"/>
      <c r="AJ2667" s="80"/>
      <c r="AK2667" s="80"/>
      <c r="AL2667" s="14"/>
      <c r="AM2667" s="16" t="str">
        <f t="shared" si="10"/>
        <v>{s:'639516', v:183 , c:'放デイ２２・有資格８・人欠・未計画・評減・'},</v>
      </c>
      <c r="AN2667" s="16"/>
    </row>
    <row r="2668" ht="16.5" customHeight="1">
      <c r="A2668" s="29">
        <v>63.0</v>
      </c>
      <c r="B2668" s="30">
        <v>9517.0</v>
      </c>
      <c r="C2668" s="31">
        <v>2666.0</v>
      </c>
      <c r="D2668" s="32" t="s">
        <v>2863</v>
      </c>
      <c r="E2668" s="94"/>
      <c r="F2668" s="94"/>
      <c r="G2668" s="94"/>
      <c r="H2668" s="352"/>
      <c r="I2668" s="140"/>
      <c r="J2668" s="95"/>
      <c r="K2668" s="87"/>
      <c r="L2668" s="65"/>
      <c r="M2668" s="65"/>
      <c r="N2668" s="352"/>
      <c r="O2668" s="364"/>
      <c r="P2668" s="359"/>
      <c r="Q2668" s="352"/>
      <c r="R2668" s="353"/>
      <c r="S2668" s="70"/>
      <c r="T2668" s="124" t="s">
        <v>27</v>
      </c>
      <c r="U2668" s="152"/>
      <c r="V2668" s="152"/>
      <c r="W2668" s="152"/>
      <c r="X2668" s="152"/>
      <c r="Y2668" s="287" t="s">
        <v>21</v>
      </c>
      <c r="Z2668" s="354">
        <v>0.5</v>
      </c>
      <c r="AA2668" s="292"/>
      <c r="AB2668" s="292"/>
      <c r="AC2668" s="292"/>
      <c r="AD2668" s="292"/>
      <c r="AE2668" s="292"/>
      <c r="AF2668" s="355"/>
      <c r="AG2668" s="45">
        <v>154.0</v>
      </c>
      <c r="AH2668" s="79"/>
      <c r="AI2668" s="80"/>
      <c r="AJ2668" s="80"/>
      <c r="AK2668" s="80"/>
      <c r="AL2668" s="14"/>
      <c r="AM2668" s="16" t="str">
        <f t="shared" si="10"/>
        <v>{s:'639517', v:154 , c:'放デイ２２・有資格８・人欠・未計画２・'},</v>
      </c>
      <c r="AN2668" s="16"/>
    </row>
    <row r="2669" ht="16.5" customHeight="1">
      <c r="A2669" s="29">
        <v>63.0</v>
      </c>
      <c r="B2669" s="30">
        <v>9518.0</v>
      </c>
      <c r="C2669" s="31">
        <v>2667.0</v>
      </c>
      <c r="D2669" s="32" t="s">
        <v>2864</v>
      </c>
      <c r="E2669" s="94"/>
      <c r="F2669" s="94"/>
      <c r="G2669" s="94"/>
      <c r="H2669" s="352"/>
      <c r="I2669" s="140"/>
      <c r="J2669" s="95"/>
      <c r="K2669" s="69"/>
      <c r="L2669" s="65"/>
      <c r="M2669" s="65"/>
      <c r="N2669" s="352"/>
      <c r="O2669" s="364"/>
      <c r="P2669" s="359"/>
      <c r="Q2669" s="352"/>
      <c r="R2669" s="353"/>
      <c r="S2669" s="78"/>
      <c r="T2669" s="110"/>
      <c r="U2669" s="291"/>
      <c r="V2669" s="291"/>
      <c r="W2669" s="291"/>
      <c r="X2669" s="291"/>
      <c r="Y2669" s="290"/>
      <c r="Z2669" s="355"/>
      <c r="AA2669" s="356" t="s">
        <v>20</v>
      </c>
      <c r="AB2669" s="357" t="s">
        <v>21</v>
      </c>
      <c r="AC2669" s="358">
        <v>0.85</v>
      </c>
      <c r="AD2669" s="288"/>
      <c r="AE2669" s="288"/>
      <c r="AF2669" s="346"/>
      <c r="AG2669" s="45">
        <v>131.0</v>
      </c>
      <c r="AH2669" s="79"/>
      <c r="AI2669" s="80"/>
      <c r="AJ2669" s="80"/>
      <c r="AK2669" s="80"/>
      <c r="AL2669" s="14"/>
      <c r="AM2669" s="16" t="str">
        <f t="shared" si="10"/>
        <v>{s:'639518', v:131 , c:'放デイ２２・有資格８・人欠・未計画２・評減・'},</v>
      </c>
      <c r="AN2669" s="16"/>
    </row>
    <row r="2670" ht="16.5" customHeight="1">
      <c r="A2670" s="29">
        <v>63.0</v>
      </c>
      <c r="B2670" s="30">
        <v>9519.0</v>
      </c>
      <c r="C2670" s="31">
        <v>2668.0</v>
      </c>
      <c r="D2670" s="32" t="s">
        <v>2865</v>
      </c>
      <c r="E2670" s="94"/>
      <c r="F2670" s="94"/>
      <c r="G2670" s="94"/>
      <c r="H2670" s="352"/>
      <c r="I2670" s="140"/>
      <c r="J2670" s="95"/>
      <c r="K2670" s="69"/>
      <c r="L2670" s="65"/>
      <c r="M2670" s="65"/>
      <c r="N2670" s="352"/>
      <c r="O2670" s="364"/>
      <c r="P2670" s="359"/>
      <c r="Q2670" s="352"/>
      <c r="R2670" s="353"/>
      <c r="S2670" s="96"/>
      <c r="T2670" s="96"/>
      <c r="U2670" s="152"/>
      <c r="V2670" s="152"/>
      <c r="W2670" s="152"/>
      <c r="X2670" s="152"/>
      <c r="Y2670" s="287"/>
      <c r="Z2670" s="354"/>
      <c r="AA2670" s="288"/>
      <c r="AB2670" s="288"/>
      <c r="AC2670" s="346"/>
      <c r="AD2670" s="82" t="s">
        <v>30</v>
      </c>
      <c r="AE2670" s="302">
        <v>5.0</v>
      </c>
      <c r="AF2670" s="360" t="s">
        <v>31</v>
      </c>
      <c r="AG2670" s="45">
        <v>302.0</v>
      </c>
      <c r="AH2670" s="79"/>
      <c r="AI2670" s="80"/>
      <c r="AJ2670" s="80"/>
      <c r="AK2670" s="80"/>
      <c r="AL2670" s="14"/>
      <c r="AM2670" s="16" t="str">
        <f t="shared" si="10"/>
        <v>{s:'639519', v:302 , c:'放デイ２２・有資格８・人欠・拘減・'},</v>
      </c>
      <c r="AN2670" s="16"/>
    </row>
    <row r="2671" ht="16.5" customHeight="1">
      <c r="A2671" s="29">
        <v>63.0</v>
      </c>
      <c r="B2671" s="30">
        <v>9520.0</v>
      </c>
      <c r="C2671" s="31">
        <v>2669.0</v>
      </c>
      <c r="D2671" s="32" t="s">
        <v>2866</v>
      </c>
      <c r="E2671" s="94"/>
      <c r="F2671" s="94"/>
      <c r="G2671" s="94"/>
      <c r="H2671" s="352"/>
      <c r="I2671" s="140"/>
      <c r="J2671" s="95"/>
      <c r="K2671" s="69"/>
      <c r="L2671" s="65"/>
      <c r="M2671" s="65"/>
      <c r="N2671" s="352"/>
      <c r="O2671" s="364"/>
      <c r="P2671" s="359"/>
      <c r="Q2671" s="352"/>
      <c r="R2671" s="353"/>
      <c r="S2671" s="115"/>
      <c r="T2671" s="115"/>
      <c r="U2671" s="291"/>
      <c r="V2671" s="291"/>
      <c r="W2671" s="291"/>
      <c r="X2671" s="291"/>
      <c r="Y2671" s="290"/>
      <c r="Z2671" s="355"/>
      <c r="AA2671" s="299" t="s">
        <v>20</v>
      </c>
      <c r="AB2671" s="287" t="s">
        <v>21</v>
      </c>
      <c r="AC2671" s="361">
        <v>0.85</v>
      </c>
      <c r="AD2671" s="87"/>
      <c r="AE2671" s="302"/>
      <c r="AF2671" s="360"/>
      <c r="AG2671" s="45">
        <v>256.0</v>
      </c>
      <c r="AH2671" s="79"/>
      <c r="AI2671" s="80"/>
      <c r="AJ2671" s="80"/>
      <c r="AK2671" s="80"/>
      <c r="AL2671" s="14"/>
      <c r="AM2671" s="16" t="str">
        <f t="shared" si="10"/>
        <v>{s:'639520', v:256 , c:'放デイ２２・有資格８・人欠・評減・拘減・'},</v>
      </c>
      <c r="AN2671" s="16"/>
    </row>
    <row r="2672" ht="16.5" customHeight="1">
      <c r="A2672" s="29">
        <v>63.0</v>
      </c>
      <c r="B2672" s="30">
        <v>9521.0</v>
      </c>
      <c r="C2672" s="31">
        <v>2670.0</v>
      </c>
      <c r="D2672" s="32" t="s">
        <v>2867</v>
      </c>
      <c r="E2672" s="94"/>
      <c r="F2672" s="94"/>
      <c r="G2672" s="94"/>
      <c r="H2672" s="352"/>
      <c r="I2672" s="140"/>
      <c r="J2672" s="95"/>
      <c r="K2672" s="69"/>
      <c r="L2672" s="65"/>
      <c r="M2672" s="65"/>
      <c r="N2672" s="352"/>
      <c r="O2672" s="364"/>
      <c r="P2672" s="359"/>
      <c r="Q2672" s="352"/>
      <c r="R2672" s="353"/>
      <c r="S2672" s="33" t="s">
        <v>23</v>
      </c>
      <c r="T2672" s="124" t="s">
        <v>24</v>
      </c>
      <c r="U2672" s="152"/>
      <c r="V2672" s="152"/>
      <c r="W2672" s="152"/>
      <c r="X2672" s="152"/>
      <c r="Y2672" s="287" t="s">
        <v>21</v>
      </c>
      <c r="Z2672" s="354">
        <v>0.7</v>
      </c>
      <c r="AA2672" s="297"/>
      <c r="AB2672" s="297"/>
      <c r="AC2672" s="362"/>
      <c r="AD2672" s="87"/>
      <c r="AE2672" s="313"/>
      <c r="AF2672" s="349"/>
      <c r="AG2672" s="45">
        <v>210.0</v>
      </c>
      <c r="AH2672" s="79"/>
      <c r="AI2672" s="80"/>
      <c r="AJ2672" s="80"/>
      <c r="AK2672" s="80"/>
      <c r="AL2672" s="14"/>
      <c r="AM2672" s="16" t="str">
        <f t="shared" si="10"/>
        <v>{s:'639521', v:210 , c:'放デイ２２・有資格８・人欠・未計画・拘減・'},</v>
      </c>
      <c r="AN2672" s="16"/>
    </row>
    <row r="2673" ht="16.5" customHeight="1">
      <c r="A2673" s="29">
        <v>63.0</v>
      </c>
      <c r="B2673" s="30">
        <v>9522.0</v>
      </c>
      <c r="C2673" s="31">
        <v>2671.0</v>
      </c>
      <c r="D2673" s="32" t="s">
        <v>2868</v>
      </c>
      <c r="E2673" s="94"/>
      <c r="F2673" s="94"/>
      <c r="G2673" s="94"/>
      <c r="H2673" s="352"/>
      <c r="I2673" s="140"/>
      <c r="J2673" s="95"/>
      <c r="K2673" s="69"/>
      <c r="L2673" s="65"/>
      <c r="M2673" s="65"/>
      <c r="N2673" s="352"/>
      <c r="O2673" s="364"/>
      <c r="P2673" s="359"/>
      <c r="Q2673" s="352"/>
      <c r="R2673" s="353"/>
      <c r="S2673" s="48"/>
      <c r="T2673" s="110"/>
      <c r="U2673" s="291"/>
      <c r="V2673" s="291"/>
      <c r="W2673" s="291"/>
      <c r="X2673" s="291"/>
      <c r="Y2673" s="290"/>
      <c r="Z2673" s="355"/>
      <c r="AA2673" s="356" t="s">
        <v>20</v>
      </c>
      <c r="AB2673" s="357" t="s">
        <v>21</v>
      </c>
      <c r="AC2673" s="363">
        <v>0.85</v>
      </c>
      <c r="AD2673" s="87"/>
      <c r="AE2673" s="313"/>
      <c r="AF2673" s="349"/>
      <c r="AG2673" s="45">
        <v>178.0</v>
      </c>
      <c r="AH2673" s="79"/>
      <c r="AI2673" s="80"/>
      <c r="AJ2673" s="80"/>
      <c r="AK2673" s="80"/>
      <c r="AL2673" s="14"/>
      <c r="AM2673" s="16" t="str">
        <f t="shared" si="10"/>
        <v>{s:'639522', v:178 , c:'放デイ２２・有資格８・人欠・未計画・評減・拘減・'},</v>
      </c>
      <c r="AN2673" s="16"/>
    </row>
    <row r="2674" ht="16.5" customHeight="1">
      <c r="A2674" s="29">
        <v>63.0</v>
      </c>
      <c r="B2674" s="30">
        <v>9523.0</v>
      </c>
      <c r="C2674" s="31">
        <v>2672.0</v>
      </c>
      <c r="D2674" s="32" t="s">
        <v>2869</v>
      </c>
      <c r="E2674" s="94"/>
      <c r="F2674" s="94"/>
      <c r="G2674" s="94"/>
      <c r="H2674" s="352"/>
      <c r="I2674" s="140"/>
      <c r="J2674" s="95"/>
      <c r="K2674" s="69"/>
      <c r="L2674" s="65"/>
      <c r="M2674" s="65"/>
      <c r="N2674" s="352"/>
      <c r="O2674" s="364"/>
      <c r="P2674" s="359"/>
      <c r="Q2674" s="352"/>
      <c r="R2674" s="353"/>
      <c r="S2674" s="48"/>
      <c r="T2674" s="96" t="s">
        <v>27</v>
      </c>
      <c r="U2674" s="152"/>
      <c r="V2674" s="152"/>
      <c r="W2674" s="152"/>
      <c r="X2674" s="152"/>
      <c r="Y2674" s="287" t="s">
        <v>21</v>
      </c>
      <c r="Z2674" s="354">
        <v>0.5</v>
      </c>
      <c r="AA2674" s="292"/>
      <c r="AB2674" s="292"/>
      <c r="AC2674" s="355"/>
      <c r="AD2674" s="87"/>
      <c r="AE2674" s="313"/>
      <c r="AF2674" s="349"/>
      <c r="AG2674" s="45">
        <v>149.0</v>
      </c>
      <c r="AH2674" s="79"/>
      <c r="AI2674" s="80"/>
      <c r="AJ2674" s="80"/>
      <c r="AK2674" s="80"/>
      <c r="AL2674" s="14"/>
      <c r="AM2674" s="16" t="str">
        <f t="shared" si="10"/>
        <v>{s:'639523', v:149 , c:'放デイ２２・有資格８・人欠・未計画２・拘減・'},</v>
      </c>
      <c r="AN2674" s="16"/>
    </row>
    <row r="2675" ht="16.5" customHeight="1">
      <c r="A2675" s="29">
        <v>63.0</v>
      </c>
      <c r="B2675" s="30">
        <v>9524.0</v>
      </c>
      <c r="C2675" s="31">
        <v>2673.0</v>
      </c>
      <c r="D2675" s="32" t="s">
        <v>2870</v>
      </c>
      <c r="E2675" s="94"/>
      <c r="F2675" s="94"/>
      <c r="G2675" s="94"/>
      <c r="H2675" s="352"/>
      <c r="I2675" s="140"/>
      <c r="J2675" s="95"/>
      <c r="K2675" s="69"/>
      <c r="L2675" s="65"/>
      <c r="M2675" s="65"/>
      <c r="N2675" s="352"/>
      <c r="O2675" s="367"/>
      <c r="P2675" s="370"/>
      <c r="Q2675" s="366"/>
      <c r="R2675" s="369"/>
      <c r="S2675" s="117"/>
      <c r="T2675" s="115"/>
      <c r="U2675" s="291"/>
      <c r="V2675" s="291"/>
      <c r="W2675" s="291"/>
      <c r="X2675" s="291"/>
      <c r="Y2675" s="290"/>
      <c r="Z2675" s="355"/>
      <c r="AA2675" s="356" t="s">
        <v>20</v>
      </c>
      <c r="AB2675" s="357" t="s">
        <v>21</v>
      </c>
      <c r="AC2675" s="363">
        <v>0.85</v>
      </c>
      <c r="AD2675" s="93"/>
      <c r="AE2675" s="292"/>
      <c r="AF2675" s="355"/>
      <c r="AG2675" s="45">
        <v>126.0</v>
      </c>
      <c r="AH2675" s="79"/>
      <c r="AI2675" s="80"/>
      <c r="AJ2675" s="80"/>
      <c r="AK2675" s="80"/>
      <c r="AL2675" s="14"/>
      <c r="AM2675" s="16" t="str">
        <f t="shared" si="10"/>
        <v>{s:'639524', v:126 , c:'放デイ２２・有資格８・人欠・未計画２・評減・拘減・'},</v>
      </c>
      <c r="AN2675" s="16"/>
    </row>
    <row r="2676" ht="16.5" customHeight="1">
      <c r="A2676" s="29">
        <v>63.0</v>
      </c>
      <c r="B2676" s="30">
        <v>9525.0</v>
      </c>
      <c r="C2676" s="31">
        <v>2674.0</v>
      </c>
      <c r="D2676" s="32" t="s">
        <v>2871</v>
      </c>
      <c r="E2676" s="69"/>
      <c r="F2676" s="69"/>
      <c r="G2676" s="94"/>
      <c r="H2676" s="352"/>
      <c r="I2676" s="140"/>
      <c r="J2676" s="95"/>
      <c r="K2676" s="168"/>
      <c r="L2676" s="152"/>
      <c r="M2676" s="344"/>
      <c r="N2676" s="152"/>
      <c r="O2676" s="367"/>
      <c r="P2676" s="82" t="s">
        <v>27</v>
      </c>
      <c r="Q2676" s="152"/>
      <c r="R2676" s="153"/>
      <c r="S2676" s="287"/>
      <c r="T2676" s="287"/>
      <c r="U2676" s="152"/>
      <c r="V2676" s="152"/>
      <c r="W2676" s="152"/>
      <c r="X2676" s="152"/>
      <c r="Y2676" s="287"/>
      <c r="Z2676" s="345"/>
      <c r="AA2676" s="288"/>
      <c r="AB2676" s="288"/>
      <c r="AC2676" s="288"/>
      <c r="AD2676" s="288"/>
      <c r="AE2676" s="288"/>
      <c r="AF2676" s="346"/>
      <c r="AG2676" s="45">
        <v>217.0</v>
      </c>
      <c r="AH2676" s="79"/>
      <c r="AI2676" s="80"/>
      <c r="AJ2676" s="80"/>
      <c r="AK2676" s="80"/>
      <c r="AL2676" s="14"/>
      <c r="AM2676" s="16" t="str">
        <f t="shared" si="10"/>
        <v>{s:'639525', v:217 , c:'放デイ２２・人欠２・'},</v>
      </c>
      <c r="AN2676" s="16"/>
    </row>
    <row r="2677" ht="16.5" customHeight="1">
      <c r="A2677" s="29">
        <v>63.0</v>
      </c>
      <c r="B2677" s="30">
        <v>9526.0</v>
      </c>
      <c r="C2677" s="31">
        <v>2675.0</v>
      </c>
      <c r="D2677" s="32" t="s">
        <v>2872</v>
      </c>
      <c r="E2677" s="69"/>
      <c r="F2677" s="69"/>
      <c r="G2677" s="76"/>
      <c r="H2677" s="373"/>
      <c r="I2677" s="140"/>
      <c r="J2677" s="51"/>
      <c r="K2677" s="94"/>
      <c r="L2677" s="140"/>
      <c r="M2677" s="348"/>
      <c r="N2677" s="140"/>
      <c r="O2677" s="105"/>
      <c r="P2677" s="87"/>
      <c r="Q2677" s="302" t="s">
        <v>21</v>
      </c>
      <c r="R2677" s="349">
        <v>0.5</v>
      </c>
      <c r="S2677" s="290"/>
      <c r="T2677" s="290"/>
      <c r="U2677" s="291"/>
      <c r="V2677" s="291"/>
      <c r="W2677" s="291"/>
      <c r="X2677" s="291"/>
      <c r="Y2677" s="290"/>
      <c r="Z2677" s="350"/>
      <c r="AA2677" s="299" t="s">
        <v>20</v>
      </c>
      <c r="AB2677" s="287" t="s">
        <v>21</v>
      </c>
      <c r="AC2677" s="351">
        <v>0.85</v>
      </c>
      <c r="AD2677" s="288"/>
      <c r="AE2677" s="288"/>
      <c r="AF2677" s="346"/>
      <c r="AG2677" s="114">
        <v>184.0</v>
      </c>
      <c r="AH2677" s="79"/>
      <c r="AI2677" s="80"/>
      <c r="AJ2677" s="80"/>
      <c r="AK2677" s="80"/>
      <c r="AL2677" s="14"/>
      <c r="AM2677" s="16" t="str">
        <f t="shared" si="10"/>
        <v>{s:'639526', v:184 , c:'放デイ２２・人欠２・評減・'},</v>
      </c>
      <c r="AN2677" s="16"/>
    </row>
    <row r="2678" ht="16.5" customHeight="1">
      <c r="A2678" s="29">
        <v>63.0</v>
      </c>
      <c r="B2678" s="30">
        <v>9527.0</v>
      </c>
      <c r="C2678" s="31">
        <v>2676.0</v>
      </c>
      <c r="D2678" s="32" t="s">
        <v>2873</v>
      </c>
      <c r="E2678" s="94"/>
      <c r="F2678" s="94"/>
      <c r="G2678" s="76"/>
      <c r="H2678" s="63"/>
      <c r="I2678" s="63"/>
      <c r="J2678" s="51"/>
      <c r="K2678" s="69"/>
      <c r="L2678" s="65"/>
      <c r="M2678" s="65"/>
      <c r="N2678" s="352"/>
      <c r="O2678" s="367"/>
      <c r="P2678" s="87"/>
      <c r="Q2678" s="366"/>
      <c r="R2678" s="369"/>
      <c r="S2678" s="33" t="s">
        <v>23</v>
      </c>
      <c r="T2678" s="124" t="s">
        <v>24</v>
      </c>
      <c r="U2678" s="152"/>
      <c r="V2678" s="152"/>
      <c r="W2678" s="152"/>
      <c r="X2678" s="152"/>
      <c r="Y2678" s="287" t="s">
        <v>21</v>
      </c>
      <c r="Z2678" s="354">
        <v>0.7</v>
      </c>
      <c r="AA2678" s="297"/>
      <c r="AB2678" s="297"/>
      <c r="AC2678" s="297"/>
      <c r="AD2678" s="297"/>
      <c r="AE2678" s="297"/>
      <c r="AF2678" s="362"/>
      <c r="AG2678" s="45">
        <v>152.0</v>
      </c>
      <c r="AH2678" s="79"/>
      <c r="AI2678" s="80"/>
      <c r="AJ2678" s="80"/>
      <c r="AK2678" s="80"/>
      <c r="AL2678" s="14"/>
      <c r="AM2678" s="16" t="str">
        <f t="shared" si="10"/>
        <v>{s:'639527', v:152 , c:'放デイ２２・人欠２・未計画・'},</v>
      </c>
      <c r="AN2678" s="16"/>
    </row>
    <row r="2679" ht="16.5" customHeight="1">
      <c r="A2679" s="29">
        <v>63.0</v>
      </c>
      <c r="B2679" s="30">
        <v>9528.0</v>
      </c>
      <c r="C2679" s="31">
        <v>2677.0</v>
      </c>
      <c r="D2679" s="32" t="s">
        <v>2874</v>
      </c>
      <c r="E2679" s="94"/>
      <c r="F2679" s="94"/>
      <c r="G2679" s="76"/>
      <c r="H2679" s="63"/>
      <c r="I2679" s="63"/>
      <c r="J2679" s="51"/>
      <c r="K2679" s="69"/>
      <c r="L2679" s="65"/>
      <c r="M2679" s="65"/>
      <c r="N2679" s="352"/>
      <c r="O2679" s="364"/>
      <c r="P2679" s="87"/>
      <c r="Q2679" s="352"/>
      <c r="R2679" s="353"/>
      <c r="S2679" s="70"/>
      <c r="T2679" s="110"/>
      <c r="U2679" s="291"/>
      <c r="V2679" s="291"/>
      <c r="W2679" s="291"/>
      <c r="X2679" s="291"/>
      <c r="Y2679" s="290"/>
      <c r="Z2679" s="355"/>
      <c r="AA2679" s="356" t="s">
        <v>20</v>
      </c>
      <c r="AB2679" s="357" t="s">
        <v>21</v>
      </c>
      <c r="AC2679" s="358">
        <v>0.85</v>
      </c>
      <c r="AD2679" s="288"/>
      <c r="AE2679" s="288"/>
      <c r="AF2679" s="346"/>
      <c r="AG2679" s="45">
        <v>129.0</v>
      </c>
      <c r="AH2679" s="79"/>
      <c r="AI2679" s="80"/>
      <c r="AJ2679" s="80"/>
      <c r="AK2679" s="80"/>
      <c r="AL2679" s="14"/>
      <c r="AM2679" s="16" t="str">
        <f t="shared" si="10"/>
        <v>{s:'639528', v:129 , c:'放デイ２２・人欠２・未計画・評減・'},</v>
      </c>
      <c r="AN2679" s="16"/>
    </row>
    <row r="2680" ht="16.5" customHeight="1">
      <c r="A2680" s="29">
        <v>63.0</v>
      </c>
      <c r="B2680" s="30">
        <v>9529.0</v>
      </c>
      <c r="C2680" s="31">
        <v>2678.0</v>
      </c>
      <c r="D2680" s="32" t="s">
        <v>2875</v>
      </c>
      <c r="E2680" s="94"/>
      <c r="F2680" s="94"/>
      <c r="G2680" s="76"/>
      <c r="H2680" s="63"/>
      <c r="I2680" s="63"/>
      <c r="J2680" s="51"/>
      <c r="K2680" s="69"/>
      <c r="L2680" s="65"/>
      <c r="M2680" s="65"/>
      <c r="N2680" s="352"/>
      <c r="O2680" s="364"/>
      <c r="P2680" s="87"/>
      <c r="Q2680" s="352"/>
      <c r="R2680" s="353"/>
      <c r="S2680" s="70"/>
      <c r="T2680" s="124" t="s">
        <v>27</v>
      </c>
      <c r="U2680" s="152"/>
      <c r="V2680" s="152"/>
      <c r="W2680" s="152"/>
      <c r="X2680" s="152"/>
      <c r="Y2680" s="287" t="s">
        <v>21</v>
      </c>
      <c r="Z2680" s="354">
        <v>0.5</v>
      </c>
      <c r="AA2680" s="292"/>
      <c r="AB2680" s="292"/>
      <c r="AC2680" s="292"/>
      <c r="AD2680" s="292"/>
      <c r="AE2680" s="292"/>
      <c r="AF2680" s="355"/>
      <c r="AG2680" s="45">
        <v>109.0</v>
      </c>
      <c r="AH2680" s="79"/>
      <c r="AI2680" s="80"/>
      <c r="AJ2680" s="80"/>
      <c r="AK2680" s="80"/>
      <c r="AL2680" s="14"/>
      <c r="AM2680" s="16" t="str">
        <f t="shared" si="10"/>
        <v>{s:'639529', v:109 , c:'放デイ２２・人欠２・未計画２・'},</v>
      </c>
      <c r="AN2680" s="16"/>
    </row>
    <row r="2681" ht="16.5" customHeight="1">
      <c r="A2681" s="29">
        <v>63.0</v>
      </c>
      <c r="B2681" s="30">
        <v>9530.0</v>
      </c>
      <c r="C2681" s="31">
        <v>2679.0</v>
      </c>
      <c r="D2681" s="32" t="s">
        <v>2876</v>
      </c>
      <c r="E2681" s="94"/>
      <c r="F2681" s="94"/>
      <c r="G2681" s="76"/>
      <c r="H2681" s="63"/>
      <c r="I2681" s="63"/>
      <c r="J2681" s="51"/>
      <c r="K2681" s="69"/>
      <c r="L2681" s="65"/>
      <c r="M2681" s="65"/>
      <c r="N2681" s="352"/>
      <c r="O2681" s="364"/>
      <c r="P2681" s="359"/>
      <c r="Q2681" s="352"/>
      <c r="R2681" s="353"/>
      <c r="S2681" s="78"/>
      <c r="T2681" s="110"/>
      <c r="U2681" s="291"/>
      <c r="V2681" s="291"/>
      <c r="W2681" s="291"/>
      <c r="X2681" s="291"/>
      <c r="Y2681" s="290"/>
      <c r="Z2681" s="355"/>
      <c r="AA2681" s="356" t="s">
        <v>20</v>
      </c>
      <c r="AB2681" s="357" t="s">
        <v>21</v>
      </c>
      <c r="AC2681" s="358">
        <v>0.85</v>
      </c>
      <c r="AD2681" s="288"/>
      <c r="AE2681" s="288"/>
      <c r="AF2681" s="346"/>
      <c r="AG2681" s="45">
        <v>93.0</v>
      </c>
      <c r="AH2681" s="79"/>
      <c r="AI2681" s="80"/>
      <c r="AJ2681" s="80"/>
      <c r="AK2681" s="80"/>
      <c r="AL2681" s="14"/>
      <c r="AM2681" s="16" t="str">
        <f t="shared" si="10"/>
        <v>{s:'639530', v:93 , c:'放デイ２２・人欠２・未計画２・評減・'},</v>
      </c>
      <c r="AN2681" s="16"/>
    </row>
    <row r="2682" ht="16.5" customHeight="1">
      <c r="A2682" s="29">
        <v>63.0</v>
      </c>
      <c r="B2682" s="30">
        <v>9531.0</v>
      </c>
      <c r="C2682" s="31">
        <v>2680.0</v>
      </c>
      <c r="D2682" s="32" t="s">
        <v>2877</v>
      </c>
      <c r="E2682" s="94"/>
      <c r="F2682" s="94"/>
      <c r="G2682" s="76"/>
      <c r="H2682" s="63"/>
      <c r="I2682" s="63"/>
      <c r="J2682" s="51"/>
      <c r="K2682" s="69"/>
      <c r="L2682" s="65"/>
      <c r="M2682" s="65"/>
      <c r="N2682" s="352"/>
      <c r="O2682" s="364"/>
      <c r="P2682" s="359"/>
      <c r="Q2682" s="352"/>
      <c r="R2682" s="353"/>
      <c r="S2682" s="96"/>
      <c r="T2682" s="96"/>
      <c r="U2682" s="152"/>
      <c r="V2682" s="152"/>
      <c r="W2682" s="152"/>
      <c r="X2682" s="152"/>
      <c r="Y2682" s="287"/>
      <c r="Z2682" s="354"/>
      <c r="AA2682" s="288"/>
      <c r="AB2682" s="288"/>
      <c r="AC2682" s="346"/>
      <c r="AD2682" s="82" t="s">
        <v>30</v>
      </c>
      <c r="AE2682" s="302">
        <v>5.0</v>
      </c>
      <c r="AF2682" s="360" t="s">
        <v>31</v>
      </c>
      <c r="AG2682" s="45">
        <v>212.0</v>
      </c>
      <c r="AH2682" s="79"/>
      <c r="AI2682" s="80"/>
      <c r="AJ2682" s="80"/>
      <c r="AK2682" s="80"/>
      <c r="AL2682" s="14"/>
      <c r="AM2682" s="16" t="str">
        <f t="shared" si="10"/>
        <v>{s:'639531', v:212 , c:'放デイ２２・人欠２・拘減・'},</v>
      </c>
      <c r="AN2682" s="16"/>
    </row>
    <row r="2683" ht="16.5" customHeight="1">
      <c r="A2683" s="29">
        <v>63.0</v>
      </c>
      <c r="B2683" s="30">
        <v>9532.0</v>
      </c>
      <c r="C2683" s="31">
        <v>2681.0</v>
      </c>
      <c r="D2683" s="32" t="s">
        <v>2878</v>
      </c>
      <c r="E2683" s="94"/>
      <c r="F2683" s="94"/>
      <c r="G2683" s="76"/>
      <c r="H2683" s="63"/>
      <c r="I2683" s="63"/>
      <c r="J2683" s="51"/>
      <c r="K2683" s="69"/>
      <c r="L2683" s="65"/>
      <c r="M2683" s="65"/>
      <c r="N2683" s="352"/>
      <c r="O2683" s="364"/>
      <c r="P2683" s="359"/>
      <c r="Q2683" s="352"/>
      <c r="R2683" s="353"/>
      <c r="S2683" s="115"/>
      <c r="T2683" s="115"/>
      <c r="U2683" s="291"/>
      <c r="V2683" s="291"/>
      <c r="W2683" s="291"/>
      <c r="X2683" s="291"/>
      <c r="Y2683" s="290"/>
      <c r="Z2683" s="355"/>
      <c r="AA2683" s="299" t="s">
        <v>20</v>
      </c>
      <c r="AB2683" s="287" t="s">
        <v>21</v>
      </c>
      <c r="AC2683" s="361">
        <v>0.85</v>
      </c>
      <c r="AD2683" s="87"/>
      <c r="AE2683" s="302"/>
      <c r="AF2683" s="360"/>
      <c r="AG2683" s="114">
        <v>179.0</v>
      </c>
      <c r="AH2683" s="79"/>
      <c r="AI2683" s="80"/>
      <c r="AJ2683" s="80"/>
      <c r="AK2683" s="80"/>
      <c r="AL2683" s="14"/>
      <c r="AM2683" s="16" t="str">
        <f t="shared" si="10"/>
        <v>{s:'639532', v:179 , c:'放デイ２２・人欠２・評減・拘減・'},</v>
      </c>
      <c r="AN2683" s="16"/>
    </row>
    <row r="2684" ht="16.5" customHeight="1">
      <c r="A2684" s="29">
        <v>63.0</v>
      </c>
      <c r="B2684" s="30">
        <v>9533.0</v>
      </c>
      <c r="C2684" s="31">
        <v>2682.0</v>
      </c>
      <c r="D2684" s="32" t="s">
        <v>2879</v>
      </c>
      <c r="E2684" s="94"/>
      <c r="F2684" s="94"/>
      <c r="G2684" s="76"/>
      <c r="H2684" s="63"/>
      <c r="I2684" s="63"/>
      <c r="J2684" s="51"/>
      <c r="K2684" s="69"/>
      <c r="L2684" s="65"/>
      <c r="M2684" s="65"/>
      <c r="N2684" s="352"/>
      <c r="O2684" s="364"/>
      <c r="P2684" s="359"/>
      <c r="Q2684" s="352"/>
      <c r="R2684" s="353"/>
      <c r="S2684" s="33" t="s">
        <v>23</v>
      </c>
      <c r="T2684" s="124" t="s">
        <v>24</v>
      </c>
      <c r="U2684" s="152"/>
      <c r="V2684" s="152"/>
      <c r="W2684" s="152"/>
      <c r="X2684" s="152"/>
      <c r="Y2684" s="287" t="s">
        <v>21</v>
      </c>
      <c r="Z2684" s="354">
        <v>0.7</v>
      </c>
      <c r="AA2684" s="297"/>
      <c r="AB2684" s="297"/>
      <c r="AC2684" s="362"/>
      <c r="AD2684" s="87"/>
      <c r="AE2684" s="313"/>
      <c r="AF2684" s="349"/>
      <c r="AG2684" s="45">
        <v>147.0</v>
      </c>
      <c r="AH2684" s="79"/>
      <c r="AI2684" s="80"/>
      <c r="AJ2684" s="80"/>
      <c r="AK2684" s="80"/>
      <c r="AL2684" s="14"/>
      <c r="AM2684" s="16" t="str">
        <f t="shared" si="10"/>
        <v>{s:'639533', v:147 , c:'放デイ２２・人欠２・未計画・拘減・'},</v>
      </c>
      <c r="AN2684" s="16"/>
    </row>
    <row r="2685" ht="16.5" customHeight="1">
      <c r="A2685" s="29">
        <v>63.0</v>
      </c>
      <c r="B2685" s="30">
        <v>9534.0</v>
      </c>
      <c r="C2685" s="31">
        <v>2683.0</v>
      </c>
      <c r="D2685" s="32" t="s">
        <v>2880</v>
      </c>
      <c r="E2685" s="94"/>
      <c r="F2685" s="94"/>
      <c r="G2685" s="76"/>
      <c r="H2685" s="63"/>
      <c r="I2685" s="63"/>
      <c r="J2685" s="51"/>
      <c r="K2685" s="69"/>
      <c r="L2685" s="65"/>
      <c r="M2685" s="65"/>
      <c r="N2685" s="352"/>
      <c r="O2685" s="364"/>
      <c r="P2685" s="359"/>
      <c r="Q2685" s="352"/>
      <c r="R2685" s="353"/>
      <c r="S2685" s="70"/>
      <c r="T2685" s="110"/>
      <c r="U2685" s="291"/>
      <c r="V2685" s="291"/>
      <c r="W2685" s="291"/>
      <c r="X2685" s="291"/>
      <c r="Y2685" s="290"/>
      <c r="Z2685" s="355"/>
      <c r="AA2685" s="356" t="s">
        <v>20</v>
      </c>
      <c r="AB2685" s="357" t="s">
        <v>21</v>
      </c>
      <c r="AC2685" s="363">
        <v>0.85</v>
      </c>
      <c r="AD2685" s="87"/>
      <c r="AE2685" s="313"/>
      <c r="AF2685" s="349"/>
      <c r="AG2685" s="45">
        <v>124.0</v>
      </c>
      <c r="AH2685" s="79"/>
      <c r="AI2685" s="80"/>
      <c r="AJ2685" s="80"/>
      <c r="AK2685" s="80"/>
      <c r="AL2685" s="14"/>
      <c r="AM2685" s="16" t="str">
        <f t="shared" si="10"/>
        <v>{s:'639534', v:124 , c:'放デイ２２・人欠２・未計画・評減・拘減・'},</v>
      </c>
      <c r="AN2685" s="16"/>
    </row>
    <row r="2686" ht="16.5" customHeight="1">
      <c r="A2686" s="29">
        <v>63.0</v>
      </c>
      <c r="B2686" s="30">
        <v>9535.0</v>
      </c>
      <c r="C2686" s="31">
        <v>2684.0</v>
      </c>
      <c r="D2686" s="32" t="s">
        <v>2881</v>
      </c>
      <c r="E2686" s="94"/>
      <c r="F2686" s="94"/>
      <c r="G2686" s="76"/>
      <c r="H2686" s="63"/>
      <c r="I2686" s="63"/>
      <c r="J2686" s="51"/>
      <c r="K2686" s="69"/>
      <c r="L2686" s="65"/>
      <c r="M2686" s="65"/>
      <c r="N2686" s="352"/>
      <c r="O2686" s="364"/>
      <c r="P2686" s="359"/>
      <c r="Q2686" s="352"/>
      <c r="R2686" s="353"/>
      <c r="S2686" s="70"/>
      <c r="T2686" s="96" t="s">
        <v>27</v>
      </c>
      <c r="U2686" s="152"/>
      <c r="V2686" s="152"/>
      <c r="W2686" s="152"/>
      <c r="X2686" s="152"/>
      <c r="Y2686" s="287" t="s">
        <v>21</v>
      </c>
      <c r="Z2686" s="354">
        <v>0.5</v>
      </c>
      <c r="AA2686" s="292"/>
      <c r="AB2686" s="292"/>
      <c r="AC2686" s="355"/>
      <c r="AD2686" s="87"/>
      <c r="AE2686" s="313"/>
      <c r="AF2686" s="349"/>
      <c r="AG2686" s="45">
        <v>104.0</v>
      </c>
      <c r="AH2686" s="79"/>
      <c r="AI2686" s="80"/>
      <c r="AJ2686" s="80"/>
      <c r="AK2686" s="80"/>
      <c r="AL2686" s="14"/>
      <c r="AM2686" s="16" t="str">
        <f t="shared" si="10"/>
        <v>{s:'639535', v:104 , c:'放デイ２２・人欠２・未計画２・拘減・'},</v>
      </c>
      <c r="AN2686" s="16"/>
    </row>
    <row r="2687" ht="16.5" customHeight="1">
      <c r="A2687" s="29">
        <v>63.0</v>
      </c>
      <c r="B2687" s="30">
        <v>9536.0</v>
      </c>
      <c r="C2687" s="31">
        <v>2685.0</v>
      </c>
      <c r="D2687" s="32" t="s">
        <v>2882</v>
      </c>
      <c r="E2687" s="94"/>
      <c r="F2687" s="94"/>
      <c r="G2687" s="76"/>
      <c r="H2687" s="63"/>
      <c r="I2687" s="63"/>
      <c r="J2687" s="51"/>
      <c r="K2687" s="69"/>
      <c r="L2687" s="65"/>
      <c r="M2687" s="65"/>
      <c r="N2687" s="352"/>
      <c r="O2687" s="364"/>
      <c r="P2687" s="359"/>
      <c r="Q2687" s="352"/>
      <c r="R2687" s="353"/>
      <c r="S2687" s="78"/>
      <c r="T2687" s="115"/>
      <c r="U2687" s="291"/>
      <c r="V2687" s="291"/>
      <c r="W2687" s="291"/>
      <c r="X2687" s="291"/>
      <c r="Y2687" s="290"/>
      <c r="Z2687" s="355"/>
      <c r="AA2687" s="356" t="s">
        <v>20</v>
      </c>
      <c r="AB2687" s="357" t="s">
        <v>21</v>
      </c>
      <c r="AC2687" s="363">
        <v>0.85</v>
      </c>
      <c r="AD2687" s="93"/>
      <c r="AE2687" s="292"/>
      <c r="AF2687" s="355"/>
      <c r="AG2687" s="45">
        <v>88.0</v>
      </c>
      <c r="AH2687" s="79"/>
      <c r="AI2687" s="80"/>
      <c r="AJ2687" s="80"/>
      <c r="AK2687" s="80"/>
      <c r="AL2687" s="14"/>
      <c r="AM2687" s="16" t="str">
        <f t="shared" si="10"/>
        <v>{s:'639536', v:88 , c:'放デイ２２・人欠２・未計画２・評減・拘減・'},</v>
      </c>
      <c r="AN2687" s="16"/>
    </row>
    <row r="2688" ht="16.5" customHeight="1">
      <c r="A2688" s="29">
        <v>63.0</v>
      </c>
      <c r="B2688" s="30">
        <v>9537.0</v>
      </c>
      <c r="C2688" s="31">
        <v>2686.0</v>
      </c>
      <c r="D2688" s="32" t="s">
        <v>2883</v>
      </c>
      <c r="E2688" s="94"/>
      <c r="F2688" s="94"/>
      <c r="G2688" s="94"/>
      <c r="H2688" s="63"/>
      <c r="I2688" s="63"/>
      <c r="J2688" s="95"/>
      <c r="K2688" s="82" t="s">
        <v>38</v>
      </c>
      <c r="L2688" s="152"/>
      <c r="M2688" s="344"/>
      <c r="N2688" s="152"/>
      <c r="O2688" s="105"/>
      <c r="P2688" s="94"/>
      <c r="Q2688" s="140"/>
      <c r="R2688" s="95"/>
      <c r="S2688" s="287"/>
      <c r="T2688" s="287"/>
      <c r="U2688" s="152"/>
      <c r="V2688" s="152"/>
      <c r="W2688" s="152"/>
      <c r="X2688" s="152"/>
      <c r="Y2688" s="287"/>
      <c r="Z2688" s="345"/>
      <c r="AA2688" s="288"/>
      <c r="AB2688" s="288"/>
      <c r="AC2688" s="288"/>
      <c r="AD2688" s="288"/>
      <c r="AE2688" s="288"/>
      <c r="AF2688" s="346"/>
      <c r="AG2688" s="45">
        <v>220.0</v>
      </c>
      <c r="AH2688" s="79"/>
      <c r="AI2688" s="80"/>
      <c r="AJ2688" s="80"/>
      <c r="AK2688" s="80"/>
      <c r="AL2688" s="14"/>
      <c r="AM2688" s="16" t="str">
        <f t="shared" si="10"/>
        <v>{s:'639537', v:220 , c:'放デイ２２・有資格８・人欠２・'},</v>
      </c>
      <c r="AN2688" s="16"/>
    </row>
    <row r="2689" ht="16.5" customHeight="1">
      <c r="A2689" s="29">
        <v>63.0</v>
      </c>
      <c r="B2689" s="30">
        <v>9538.0</v>
      </c>
      <c r="C2689" s="31">
        <v>2687.0</v>
      </c>
      <c r="D2689" s="32" t="s">
        <v>2884</v>
      </c>
      <c r="E2689" s="94"/>
      <c r="F2689" s="94"/>
      <c r="G2689" s="94"/>
      <c r="H2689" s="373"/>
      <c r="I2689" s="140"/>
      <c r="J2689" s="95"/>
      <c r="K2689" s="87"/>
      <c r="L2689" s="140">
        <v>6.0</v>
      </c>
      <c r="M2689" s="348" t="s">
        <v>40</v>
      </c>
      <c r="N2689" s="140"/>
      <c r="O2689" s="105"/>
      <c r="P2689" s="94"/>
      <c r="Q2689" s="140"/>
      <c r="R2689" s="95"/>
      <c r="S2689" s="290"/>
      <c r="T2689" s="290"/>
      <c r="U2689" s="291"/>
      <c r="V2689" s="291"/>
      <c r="W2689" s="291"/>
      <c r="X2689" s="291"/>
      <c r="Y2689" s="290"/>
      <c r="Z2689" s="350"/>
      <c r="AA2689" s="299" t="s">
        <v>20</v>
      </c>
      <c r="AB2689" s="287" t="s">
        <v>21</v>
      </c>
      <c r="AC2689" s="351">
        <v>0.85</v>
      </c>
      <c r="AD2689" s="288"/>
      <c r="AE2689" s="288"/>
      <c r="AF2689" s="346"/>
      <c r="AG2689" s="45">
        <v>187.0</v>
      </c>
      <c r="AH2689" s="79"/>
      <c r="AI2689" s="80"/>
      <c r="AJ2689" s="80"/>
      <c r="AK2689" s="80"/>
      <c r="AL2689" s="14"/>
      <c r="AM2689" s="16" t="str">
        <f t="shared" si="10"/>
        <v>{s:'639538', v:187 , c:'放デイ２２・有資格８・人欠２・評減・'},</v>
      </c>
      <c r="AN2689" s="16"/>
    </row>
    <row r="2690" ht="16.5" customHeight="1">
      <c r="A2690" s="29">
        <v>63.0</v>
      </c>
      <c r="B2690" s="30">
        <v>9539.0</v>
      </c>
      <c r="C2690" s="31">
        <v>2688.0</v>
      </c>
      <c r="D2690" s="32" t="s">
        <v>2885</v>
      </c>
      <c r="E2690" s="94"/>
      <c r="F2690" s="94"/>
      <c r="G2690" s="94"/>
      <c r="H2690" s="352"/>
      <c r="I2690" s="140"/>
      <c r="J2690" s="95"/>
      <c r="K2690" s="87"/>
      <c r="L2690" s="65"/>
      <c r="M2690" s="65"/>
      <c r="N2690" s="352"/>
      <c r="O2690" s="364"/>
      <c r="P2690" s="359"/>
      <c r="Q2690" s="352"/>
      <c r="R2690" s="353"/>
      <c r="S2690" s="33" t="s">
        <v>23</v>
      </c>
      <c r="T2690" s="124" t="s">
        <v>24</v>
      </c>
      <c r="U2690" s="152"/>
      <c r="V2690" s="152"/>
      <c r="W2690" s="152"/>
      <c r="X2690" s="152"/>
      <c r="Y2690" s="287" t="s">
        <v>21</v>
      </c>
      <c r="Z2690" s="354">
        <v>0.7</v>
      </c>
      <c r="AA2690" s="297"/>
      <c r="AB2690" s="297"/>
      <c r="AC2690" s="297"/>
      <c r="AD2690" s="297"/>
      <c r="AE2690" s="297"/>
      <c r="AF2690" s="362"/>
      <c r="AG2690" s="45">
        <v>154.0</v>
      </c>
      <c r="AH2690" s="79"/>
      <c r="AI2690" s="80"/>
      <c r="AJ2690" s="80"/>
      <c r="AK2690" s="80"/>
      <c r="AL2690" s="14"/>
      <c r="AM2690" s="16" t="str">
        <f t="shared" si="10"/>
        <v>{s:'639539', v:154 , c:'放デイ２２・有資格８・人欠２・未計画・'},</v>
      </c>
      <c r="AN2690" s="16"/>
    </row>
    <row r="2691" ht="16.5" customHeight="1">
      <c r="A2691" s="29">
        <v>63.0</v>
      </c>
      <c r="B2691" s="30">
        <v>9540.0</v>
      </c>
      <c r="C2691" s="31">
        <v>2689.0</v>
      </c>
      <c r="D2691" s="32" t="s">
        <v>2886</v>
      </c>
      <c r="E2691" s="94"/>
      <c r="F2691" s="94"/>
      <c r="G2691" s="94"/>
      <c r="H2691" s="352"/>
      <c r="I2691" s="140"/>
      <c r="J2691" s="95"/>
      <c r="K2691" s="87"/>
      <c r="L2691" s="65"/>
      <c r="M2691" s="65"/>
      <c r="N2691" s="352"/>
      <c r="O2691" s="364"/>
      <c r="P2691" s="359"/>
      <c r="Q2691" s="352"/>
      <c r="R2691" s="353"/>
      <c r="S2691" s="70"/>
      <c r="T2691" s="110"/>
      <c r="U2691" s="291"/>
      <c r="V2691" s="291"/>
      <c r="W2691" s="291"/>
      <c r="X2691" s="291"/>
      <c r="Y2691" s="290"/>
      <c r="Z2691" s="355"/>
      <c r="AA2691" s="356" t="s">
        <v>20</v>
      </c>
      <c r="AB2691" s="357" t="s">
        <v>21</v>
      </c>
      <c r="AC2691" s="358">
        <v>0.85</v>
      </c>
      <c r="AD2691" s="288"/>
      <c r="AE2691" s="288"/>
      <c r="AF2691" s="346"/>
      <c r="AG2691" s="45">
        <v>131.0</v>
      </c>
      <c r="AH2691" s="79"/>
      <c r="AI2691" s="80"/>
      <c r="AJ2691" s="80"/>
      <c r="AK2691" s="80"/>
      <c r="AL2691" s="14"/>
      <c r="AM2691" s="16" t="str">
        <f t="shared" si="10"/>
        <v>{s:'639540', v:131 , c:'放デイ２２・有資格８・人欠２・未計画・評減・'},</v>
      </c>
      <c r="AN2691" s="16"/>
    </row>
    <row r="2692" ht="16.5" customHeight="1">
      <c r="A2692" s="29">
        <v>63.0</v>
      </c>
      <c r="B2692" s="30">
        <v>9541.0</v>
      </c>
      <c r="C2692" s="31">
        <v>2690.0</v>
      </c>
      <c r="D2692" s="32" t="s">
        <v>2887</v>
      </c>
      <c r="E2692" s="94"/>
      <c r="F2692" s="94"/>
      <c r="G2692" s="94"/>
      <c r="H2692" s="352"/>
      <c r="I2692" s="140"/>
      <c r="J2692" s="95"/>
      <c r="K2692" s="87"/>
      <c r="L2692" s="65"/>
      <c r="M2692" s="65"/>
      <c r="N2692" s="352"/>
      <c r="O2692" s="364"/>
      <c r="P2692" s="359"/>
      <c r="Q2692" s="352"/>
      <c r="R2692" s="353"/>
      <c r="S2692" s="70"/>
      <c r="T2692" s="124" t="s">
        <v>27</v>
      </c>
      <c r="U2692" s="152"/>
      <c r="V2692" s="152"/>
      <c r="W2692" s="152"/>
      <c r="X2692" s="152"/>
      <c r="Y2692" s="287" t="s">
        <v>21</v>
      </c>
      <c r="Z2692" s="354">
        <v>0.5</v>
      </c>
      <c r="AA2692" s="292"/>
      <c r="AB2692" s="292"/>
      <c r="AC2692" s="292"/>
      <c r="AD2692" s="292"/>
      <c r="AE2692" s="292"/>
      <c r="AF2692" s="355"/>
      <c r="AG2692" s="114">
        <v>110.0</v>
      </c>
      <c r="AH2692" s="79"/>
      <c r="AI2692" s="80"/>
      <c r="AJ2692" s="80"/>
      <c r="AK2692" s="80"/>
      <c r="AL2692" s="14"/>
      <c r="AM2692" s="16" t="str">
        <f t="shared" si="10"/>
        <v>{s:'639541', v:110 , c:'放デイ２２・有資格８・人欠２・未計画２・'},</v>
      </c>
      <c r="AN2692" s="16"/>
    </row>
    <row r="2693" ht="16.5" customHeight="1">
      <c r="A2693" s="29">
        <v>63.0</v>
      </c>
      <c r="B2693" s="30">
        <v>9542.0</v>
      </c>
      <c r="C2693" s="31">
        <v>2691.0</v>
      </c>
      <c r="D2693" s="32" t="s">
        <v>2888</v>
      </c>
      <c r="E2693" s="94"/>
      <c r="F2693" s="94"/>
      <c r="G2693" s="94"/>
      <c r="H2693" s="352"/>
      <c r="I2693" s="140"/>
      <c r="J2693" s="95"/>
      <c r="K2693" s="87"/>
      <c r="L2693" s="65"/>
      <c r="M2693" s="65"/>
      <c r="N2693" s="352"/>
      <c r="O2693" s="364"/>
      <c r="P2693" s="359"/>
      <c r="Q2693" s="352"/>
      <c r="R2693" s="353"/>
      <c r="S2693" s="78"/>
      <c r="T2693" s="110"/>
      <c r="U2693" s="291"/>
      <c r="V2693" s="291"/>
      <c r="W2693" s="291"/>
      <c r="X2693" s="291"/>
      <c r="Y2693" s="290"/>
      <c r="Z2693" s="355"/>
      <c r="AA2693" s="356" t="s">
        <v>20</v>
      </c>
      <c r="AB2693" s="357" t="s">
        <v>21</v>
      </c>
      <c r="AC2693" s="358">
        <v>0.85</v>
      </c>
      <c r="AD2693" s="288"/>
      <c r="AE2693" s="288"/>
      <c r="AF2693" s="346"/>
      <c r="AG2693" s="114">
        <v>94.0</v>
      </c>
      <c r="AH2693" s="79"/>
      <c r="AI2693" s="80"/>
      <c r="AJ2693" s="80"/>
      <c r="AK2693" s="80"/>
      <c r="AL2693" s="14"/>
      <c r="AM2693" s="16" t="str">
        <f t="shared" si="10"/>
        <v>{s:'639542', v:94 , c:'放デイ２２・有資格８・人欠２・未計画２・評減・'},</v>
      </c>
      <c r="AN2693" s="16"/>
    </row>
    <row r="2694" ht="16.5" customHeight="1">
      <c r="A2694" s="29">
        <v>63.0</v>
      </c>
      <c r="B2694" s="30">
        <v>9543.0</v>
      </c>
      <c r="C2694" s="31">
        <v>2692.0</v>
      </c>
      <c r="D2694" s="32" t="s">
        <v>2889</v>
      </c>
      <c r="E2694" s="94"/>
      <c r="F2694" s="94"/>
      <c r="G2694" s="94"/>
      <c r="H2694" s="352"/>
      <c r="I2694" s="140"/>
      <c r="J2694" s="95"/>
      <c r="K2694" s="69"/>
      <c r="L2694" s="65"/>
      <c r="M2694" s="65"/>
      <c r="N2694" s="352"/>
      <c r="O2694" s="364"/>
      <c r="P2694" s="359"/>
      <c r="Q2694" s="352"/>
      <c r="R2694" s="353"/>
      <c r="S2694" s="96"/>
      <c r="T2694" s="96"/>
      <c r="U2694" s="152"/>
      <c r="V2694" s="152"/>
      <c r="W2694" s="152"/>
      <c r="X2694" s="152"/>
      <c r="Y2694" s="287"/>
      <c r="Z2694" s="354"/>
      <c r="AA2694" s="288"/>
      <c r="AB2694" s="288"/>
      <c r="AC2694" s="346"/>
      <c r="AD2694" s="82" t="s">
        <v>30</v>
      </c>
      <c r="AE2694" s="302">
        <v>5.0</v>
      </c>
      <c r="AF2694" s="360" t="s">
        <v>31</v>
      </c>
      <c r="AG2694" s="45">
        <v>215.0</v>
      </c>
      <c r="AH2694" s="79"/>
      <c r="AI2694" s="80"/>
      <c r="AJ2694" s="80"/>
      <c r="AK2694" s="80"/>
      <c r="AL2694" s="14"/>
      <c r="AM2694" s="16" t="str">
        <f t="shared" si="10"/>
        <v>{s:'639543', v:215 , c:'放デイ２２・有資格８・人欠２・拘減・'},</v>
      </c>
      <c r="AN2694" s="16"/>
    </row>
    <row r="2695" ht="16.5" customHeight="1">
      <c r="A2695" s="29">
        <v>63.0</v>
      </c>
      <c r="B2695" s="30">
        <v>9544.0</v>
      </c>
      <c r="C2695" s="31">
        <v>2693.0</v>
      </c>
      <c r="D2695" s="32" t="s">
        <v>2890</v>
      </c>
      <c r="E2695" s="94"/>
      <c r="F2695" s="94"/>
      <c r="G2695" s="94"/>
      <c r="H2695" s="352"/>
      <c r="I2695" s="140"/>
      <c r="J2695" s="95"/>
      <c r="K2695" s="69"/>
      <c r="L2695" s="65"/>
      <c r="M2695" s="65"/>
      <c r="N2695" s="352"/>
      <c r="O2695" s="364"/>
      <c r="P2695" s="359"/>
      <c r="Q2695" s="352"/>
      <c r="R2695" s="353"/>
      <c r="S2695" s="115"/>
      <c r="T2695" s="115"/>
      <c r="U2695" s="291"/>
      <c r="V2695" s="291"/>
      <c r="W2695" s="291"/>
      <c r="X2695" s="291"/>
      <c r="Y2695" s="290"/>
      <c r="Z2695" s="355"/>
      <c r="AA2695" s="299" t="s">
        <v>20</v>
      </c>
      <c r="AB2695" s="287" t="s">
        <v>21</v>
      </c>
      <c r="AC2695" s="361">
        <v>0.85</v>
      </c>
      <c r="AD2695" s="87"/>
      <c r="AE2695" s="302"/>
      <c r="AF2695" s="360"/>
      <c r="AG2695" s="45">
        <v>182.0</v>
      </c>
      <c r="AH2695" s="79"/>
      <c r="AI2695" s="80"/>
      <c r="AJ2695" s="80"/>
      <c r="AK2695" s="80"/>
      <c r="AL2695" s="14"/>
      <c r="AM2695" s="16" t="str">
        <f t="shared" si="10"/>
        <v>{s:'639544', v:182 , c:'放デイ２２・有資格８・人欠２・評減・拘減・'},</v>
      </c>
      <c r="AN2695" s="16"/>
    </row>
    <row r="2696" ht="16.5" customHeight="1">
      <c r="A2696" s="29">
        <v>63.0</v>
      </c>
      <c r="B2696" s="30">
        <v>9545.0</v>
      </c>
      <c r="C2696" s="31">
        <v>2694.0</v>
      </c>
      <c r="D2696" s="32" t="s">
        <v>2891</v>
      </c>
      <c r="E2696" s="94"/>
      <c r="F2696" s="94"/>
      <c r="G2696" s="94"/>
      <c r="H2696" s="352"/>
      <c r="I2696" s="140"/>
      <c r="J2696" s="95"/>
      <c r="K2696" s="69"/>
      <c r="L2696" s="65"/>
      <c r="M2696" s="65"/>
      <c r="N2696" s="352"/>
      <c r="O2696" s="364"/>
      <c r="P2696" s="359"/>
      <c r="Q2696" s="352"/>
      <c r="R2696" s="353"/>
      <c r="S2696" s="33" t="s">
        <v>23</v>
      </c>
      <c r="T2696" s="124" t="s">
        <v>24</v>
      </c>
      <c r="U2696" s="152"/>
      <c r="V2696" s="152"/>
      <c r="W2696" s="152"/>
      <c r="X2696" s="152"/>
      <c r="Y2696" s="287" t="s">
        <v>21</v>
      </c>
      <c r="Z2696" s="354">
        <v>0.7</v>
      </c>
      <c r="AA2696" s="297"/>
      <c r="AB2696" s="297"/>
      <c r="AC2696" s="362"/>
      <c r="AD2696" s="87"/>
      <c r="AE2696" s="313"/>
      <c r="AF2696" s="349"/>
      <c r="AG2696" s="45">
        <v>149.0</v>
      </c>
      <c r="AH2696" s="79"/>
      <c r="AI2696" s="80"/>
      <c r="AJ2696" s="80"/>
      <c r="AK2696" s="80"/>
      <c r="AL2696" s="14"/>
      <c r="AM2696" s="16" t="str">
        <f t="shared" si="10"/>
        <v>{s:'639545', v:149 , c:'放デイ２２・有資格８・人欠２・未計画・拘減・'},</v>
      </c>
      <c r="AN2696" s="16"/>
    </row>
    <row r="2697" ht="16.5" customHeight="1">
      <c r="A2697" s="29">
        <v>63.0</v>
      </c>
      <c r="B2697" s="30">
        <v>9546.0</v>
      </c>
      <c r="C2697" s="31">
        <v>2695.0</v>
      </c>
      <c r="D2697" s="32" t="s">
        <v>2892</v>
      </c>
      <c r="E2697" s="94"/>
      <c r="F2697" s="94"/>
      <c r="G2697" s="94"/>
      <c r="H2697" s="352"/>
      <c r="I2697" s="140"/>
      <c r="J2697" s="95"/>
      <c r="K2697" s="69"/>
      <c r="L2697" s="65"/>
      <c r="M2697" s="65"/>
      <c r="N2697" s="352"/>
      <c r="O2697" s="364"/>
      <c r="P2697" s="359"/>
      <c r="Q2697" s="352"/>
      <c r="R2697" s="353"/>
      <c r="S2697" s="70"/>
      <c r="T2697" s="110"/>
      <c r="U2697" s="291"/>
      <c r="V2697" s="291"/>
      <c r="W2697" s="291"/>
      <c r="X2697" s="291"/>
      <c r="Y2697" s="290"/>
      <c r="Z2697" s="355"/>
      <c r="AA2697" s="356" t="s">
        <v>20</v>
      </c>
      <c r="AB2697" s="357" t="s">
        <v>21</v>
      </c>
      <c r="AC2697" s="363">
        <v>0.85</v>
      </c>
      <c r="AD2697" s="87"/>
      <c r="AE2697" s="313"/>
      <c r="AF2697" s="349"/>
      <c r="AG2697" s="45">
        <v>126.0</v>
      </c>
      <c r="AH2697" s="79"/>
      <c r="AI2697" s="80"/>
      <c r="AJ2697" s="80"/>
      <c r="AK2697" s="80"/>
      <c r="AL2697" s="14"/>
      <c r="AM2697" s="16" t="str">
        <f t="shared" si="10"/>
        <v>{s:'639546', v:126 , c:'放デイ２２・有資格８・人欠２・未計画・評減・拘減・'},</v>
      </c>
      <c r="AN2697" s="16"/>
    </row>
    <row r="2698" ht="16.5" customHeight="1">
      <c r="A2698" s="29">
        <v>63.0</v>
      </c>
      <c r="B2698" s="30">
        <v>9547.0</v>
      </c>
      <c r="C2698" s="31">
        <v>2696.0</v>
      </c>
      <c r="D2698" s="32" t="s">
        <v>2893</v>
      </c>
      <c r="E2698" s="94"/>
      <c r="F2698" s="94"/>
      <c r="G2698" s="94"/>
      <c r="H2698" s="352"/>
      <c r="I2698" s="140"/>
      <c r="J2698" s="95"/>
      <c r="K2698" s="69"/>
      <c r="L2698" s="65"/>
      <c r="M2698" s="65"/>
      <c r="N2698" s="352"/>
      <c r="O2698" s="364"/>
      <c r="P2698" s="359"/>
      <c r="Q2698" s="352"/>
      <c r="R2698" s="353"/>
      <c r="S2698" s="70"/>
      <c r="T2698" s="96" t="s">
        <v>27</v>
      </c>
      <c r="U2698" s="152"/>
      <c r="V2698" s="152"/>
      <c r="W2698" s="152"/>
      <c r="X2698" s="152"/>
      <c r="Y2698" s="287" t="s">
        <v>21</v>
      </c>
      <c r="Z2698" s="354">
        <v>0.5</v>
      </c>
      <c r="AA2698" s="292"/>
      <c r="AB2698" s="292"/>
      <c r="AC2698" s="355"/>
      <c r="AD2698" s="87"/>
      <c r="AE2698" s="313"/>
      <c r="AF2698" s="349"/>
      <c r="AG2698" s="114">
        <v>105.0</v>
      </c>
      <c r="AH2698" s="79"/>
      <c r="AI2698" s="80"/>
      <c r="AJ2698" s="80"/>
      <c r="AK2698" s="80"/>
      <c r="AL2698" s="14"/>
      <c r="AM2698" s="16" t="str">
        <f t="shared" si="10"/>
        <v>{s:'639547', v:105 , c:'放デイ２２・有資格８・人欠２・未計画２・拘減・'},</v>
      </c>
      <c r="AN2698" s="16"/>
    </row>
    <row r="2699" ht="16.5" customHeight="1">
      <c r="A2699" s="29">
        <v>63.0</v>
      </c>
      <c r="B2699" s="30">
        <v>9548.0</v>
      </c>
      <c r="C2699" s="31">
        <v>2697.0</v>
      </c>
      <c r="D2699" s="32" t="s">
        <v>2894</v>
      </c>
      <c r="E2699" s="94"/>
      <c r="F2699" s="94"/>
      <c r="G2699" s="107"/>
      <c r="H2699" s="374"/>
      <c r="I2699" s="291"/>
      <c r="J2699" s="188"/>
      <c r="K2699" s="69"/>
      <c r="L2699" s="65"/>
      <c r="M2699" s="65"/>
      <c r="N2699" s="352"/>
      <c r="O2699" s="367"/>
      <c r="P2699" s="370"/>
      <c r="Q2699" s="366"/>
      <c r="R2699" s="369"/>
      <c r="S2699" s="78"/>
      <c r="T2699" s="115"/>
      <c r="U2699" s="291"/>
      <c r="V2699" s="291"/>
      <c r="W2699" s="291"/>
      <c r="X2699" s="291"/>
      <c r="Y2699" s="290"/>
      <c r="Z2699" s="355"/>
      <c r="AA2699" s="356" t="s">
        <v>20</v>
      </c>
      <c r="AB2699" s="357" t="s">
        <v>21</v>
      </c>
      <c r="AC2699" s="363">
        <v>0.85</v>
      </c>
      <c r="AD2699" s="93"/>
      <c r="AE2699" s="292"/>
      <c r="AF2699" s="355"/>
      <c r="AG2699" s="114">
        <v>89.0</v>
      </c>
      <c r="AH2699" s="79"/>
      <c r="AI2699" s="80"/>
      <c r="AJ2699" s="80"/>
      <c r="AK2699" s="80"/>
      <c r="AL2699" s="14"/>
      <c r="AM2699" s="16" t="str">
        <f t="shared" si="10"/>
        <v>{s:'639548', v:89 , c:'放デイ２２・有資格８・人欠２・未計画２・評減・拘減・'},</v>
      </c>
      <c r="AN2699" s="16"/>
    </row>
    <row r="2700" ht="16.5" customHeight="1">
      <c r="A2700" s="29">
        <v>63.0</v>
      </c>
      <c r="B2700" s="30">
        <v>9551.0</v>
      </c>
      <c r="C2700" s="31">
        <v>2698.0</v>
      </c>
      <c r="D2700" s="32" t="s">
        <v>2895</v>
      </c>
      <c r="E2700" s="94"/>
      <c r="F2700" s="94"/>
      <c r="G2700" s="102" t="s">
        <v>77</v>
      </c>
      <c r="H2700" s="35"/>
      <c r="I2700" s="35"/>
      <c r="J2700" s="36"/>
      <c r="K2700" s="168"/>
      <c r="L2700" s="152"/>
      <c r="M2700" s="344"/>
      <c r="N2700" s="152"/>
      <c r="O2700" s="241" t="s">
        <v>2655</v>
      </c>
      <c r="P2700" s="82" t="s">
        <v>24</v>
      </c>
      <c r="Q2700" s="152"/>
      <c r="R2700" s="153"/>
      <c r="S2700" s="287"/>
      <c r="T2700" s="287"/>
      <c r="U2700" s="152"/>
      <c r="V2700" s="152"/>
      <c r="W2700" s="152"/>
      <c r="X2700" s="152"/>
      <c r="Y2700" s="287"/>
      <c r="Z2700" s="345"/>
      <c r="AA2700" s="288"/>
      <c r="AB2700" s="288"/>
      <c r="AC2700" s="288"/>
      <c r="AD2700" s="288"/>
      <c r="AE2700" s="288"/>
      <c r="AF2700" s="346"/>
      <c r="AG2700" s="45">
        <v>228.0</v>
      </c>
      <c r="AH2700" s="79"/>
      <c r="AI2700" s="80"/>
      <c r="AJ2700" s="80"/>
      <c r="AK2700" s="80"/>
      <c r="AL2700" s="14"/>
      <c r="AM2700" s="16" t="str">
        <f t="shared" si="10"/>
        <v>{s:'639551', v:228 , c:'放デイ２３・人欠・'},</v>
      </c>
      <c r="AN2700" s="16"/>
    </row>
    <row r="2701" ht="16.5" customHeight="1">
      <c r="A2701" s="29">
        <v>63.0</v>
      </c>
      <c r="B2701" s="30">
        <v>9552.0</v>
      </c>
      <c r="C2701" s="31">
        <v>2699.0</v>
      </c>
      <c r="D2701" s="32" t="s">
        <v>2896</v>
      </c>
      <c r="E2701" s="94"/>
      <c r="F2701" s="94"/>
      <c r="G2701" s="104"/>
      <c r="H2701" s="347" t="str">
        <f>'30放課後等デイ(基本１)'!G2594</f>
        <v/>
      </c>
      <c r="I2701" s="140" t="s">
        <v>9</v>
      </c>
      <c r="J2701" s="51"/>
      <c r="K2701" s="94"/>
      <c r="L2701" s="140"/>
      <c r="M2701" s="348"/>
      <c r="N2701" s="140"/>
      <c r="O2701" s="131"/>
      <c r="P2701" s="87"/>
      <c r="Q2701" s="302" t="s">
        <v>21</v>
      </c>
      <c r="R2701" s="349">
        <v>0.7</v>
      </c>
      <c r="S2701" s="290"/>
      <c r="T2701" s="290"/>
      <c r="U2701" s="291"/>
      <c r="V2701" s="291"/>
      <c r="W2701" s="291"/>
      <c r="X2701" s="291"/>
      <c r="Y2701" s="290"/>
      <c r="Z2701" s="350"/>
      <c r="AA2701" s="299" t="s">
        <v>20</v>
      </c>
      <c r="AB2701" s="287" t="s">
        <v>21</v>
      </c>
      <c r="AC2701" s="351">
        <v>0.85</v>
      </c>
      <c r="AD2701" s="288"/>
      <c r="AE2701" s="288"/>
      <c r="AF2701" s="346"/>
      <c r="AG2701" s="45">
        <v>194.0</v>
      </c>
      <c r="AH2701" s="79"/>
      <c r="AI2701" s="80"/>
      <c r="AJ2701" s="80"/>
      <c r="AK2701" s="80"/>
      <c r="AL2701" s="14"/>
      <c r="AM2701" s="16" t="str">
        <f t="shared" si="10"/>
        <v>{s:'639552', v:194 , c:'放デイ２３・人欠・評減・'},</v>
      </c>
      <c r="AN2701" s="16"/>
    </row>
    <row r="2702" ht="16.5" customHeight="1">
      <c r="A2702" s="29">
        <v>63.0</v>
      </c>
      <c r="B2702" s="30">
        <v>9553.0</v>
      </c>
      <c r="C2702" s="31">
        <v>2700.0</v>
      </c>
      <c r="D2702" s="32" t="s">
        <v>2897</v>
      </c>
      <c r="E2702" s="94"/>
      <c r="F2702" s="94"/>
      <c r="G2702" s="104"/>
      <c r="H2702" s="63"/>
      <c r="I2702" s="63"/>
      <c r="J2702" s="51"/>
      <c r="K2702" s="69"/>
      <c r="L2702" s="65"/>
      <c r="M2702" s="65"/>
      <c r="N2702" s="352"/>
      <c r="O2702" s="131"/>
      <c r="P2702" s="87"/>
      <c r="Q2702" s="352"/>
      <c r="R2702" s="353"/>
      <c r="S2702" s="33" t="s">
        <v>23</v>
      </c>
      <c r="T2702" s="124" t="s">
        <v>24</v>
      </c>
      <c r="U2702" s="152"/>
      <c r="V2702" s="152"/>
      <c r="W2702" s="152"/>
      <c r="X2702" s="152"/>
      <c r="Y2702" s="287" t="s">
        <v>21</v>
      </c>
      <c r="Z2702" s="354">
        <v>0.7</v>
      </c>
      <c r="AA2702" s="297"/>
      <c r="AB2702" s="297"/>
      <c r="AC2702" s="297"/>
      <c r="AD2702" s="297"/>
      <c r="AE2702" s="297"/>
      <c r="AF2702" s="362"/>
      <c r="AG2702" s="45">
        <v>160.0</v>
      </c>
      <c r="AH2702" s="79"/>
      <c r="AI2702" s="80"/>
      <c r="AJ2702" s="80"/>
      <c r="AK2702" s="80"/>
      <c r="AL2702" s="14"/>
      <c r="AM2702" s="16" t="str">
        <f t="shared" si="10"/>
        <v>{s:'639553', v:160 , c:'放デイ２３・人欠・未計画・'},</v>
      </c>
      <c r="AN2702" s="16"/>
    </row>
    <row r="2703" ht="16.5" customHeight="1">
      <c r="A2703" s="29">
        <v>63.0</v>
      </c>
      <c r="B2703" s="30">
        <v>9554.0</v>
      </c>
      <c r="C2703" s="31">
        <v>2701.0</v>
      </c>
      <c r="D2703" s="32" t="s">
        <v>2898</v>
      </c>
      <c r="E2703" s="94"/>
      <c r="F2703" s="94"/>
      <c r="G2703" s="104"/>
      <c r="H2703" s="63"/>
      <c r="I2703" s="63"/>
      <c r="J2703" s="51"/>
      <c r="K2703" s="69"/>
      <c r="L2703" s="65"/>
      <c r="M2703" s="65"/>
      <c r="N2703" s="352"/>
      <c r="O2703" s="131"/>
      <c r="P2703" s="87"/>
      <c r="Q2703" s="352"/>
      <c r="R2703" s="353"/>
      <c r="S2703" s="70"/>
      <c r="T2703" s="110"/>
      <c r="U2703" s="291"/>
      <c r="V2703" s="291"/>
      <c r="W2703" s="291"/>
      <c r="X2703" s="291"/>
      <c r="Y2703" s="290"/>
      <c r="Z2703" s="355"/>
      <c r="AA2703" s="356" t="s">
        <v>20</v>
      </c>
      <c r="AB2703" s="357" t="s">
        <v>21</v>
      </c>
      <c r="AC2703" s="358">
        <v>0.85</v>
      </c>
      <c r="AD2703" s="288"/>
      <c r="AE2703" s="288"/>
      <c r="AF2703" s="346"/>
      <c r="AG2703" s="45">
        <v>136.0</v>
      </c>
      <c r="AH2703" s="79"/>
      <c r="AI2703" s="80"/>
      <c r="AJ2703" s="80"/>
      <c r="AK2703" s="80"/>
      <c r="AL2703" s="14"/>
      <c r="AM2703" s="16" t="str">
        <f t="shared" si="10"/>
        <v>{s:'639554', v:136 , c:'放デイ２３・人欠・未計画・評減・'},</v>
      </c>
      <c r="AN2703" s="16"/>
    </row>
    <row r="2704" ht="16.5" customHeight="1">
      <c r="A2704" s="29">
        <v>63.0</v>
      </c>
      <c r="B2704" s="30">
        <v>9555.0</v>
      </c>
      <c r="C2704" s="31">
        <v>2702.0</v>
      </c>
      <c r="D2704" s="32" t="s">
        <v>2899</v>
      </c>
      <c r="E2704" s="94"/>
      <c r="F2704" s="94"/>
      <c r="G2704" s="104"/>
      <c r="H2704" s="63"/>
      <c r="I2704" s="63"/>
      <c r="J2704" s="51"/>
      <c r="K2704" s="69"/>
      <c r="L2704" s="65"/>
      <c r="M2704" s="65"/>
      <c r="N2704" s="352"/>
      <c r="O2704" s="131"/>
      <c r="P2704" s="87"/>
      <c r="Q2704" s="352"/>
      <c r="R2704" s="353"/>
      <c r="S2704" s="70"/>
      <c r="T2704" s="124" t="s">
        <v>27</v>
      </c>
      <c r="U2704" s="152"/>
      <c r="V2704" s="152"/>
      <c r="W2704" s="152"/>
      <c r="X2704" s="152"/>
      <c r="Y2704" s="287" t="s">
        <v>21</v>
      </c>
      <c r="Z2704" s="354">
        <v>0.5</v>
      </c>
      <c r="AA2704" s="292"/>
      <c r="AB2704" s="292"/>
      <c r="AC2704" s="292"/>
      <c r="AD2704" s="292"/>
      <c r="AE2704" s="292"/>
      <c r="AF2704" s="355"/>
      <c r="AG2704" s="114">
        <v>114.0</v>
      </c>
      <c r="AH2704" s="79"/>
      <c r="AI2704" s="80"/>
      <c r="AJ2704" s="80"/>
      <c r="AK2704" s="80"/>
      <c r="AL2704" s="14"/>
      <c r="AM2704" s="16" t="str">
        <f t="shared" si="10"/>
        <v>{s:'639555', v:114 , c:'放デイ２３・人欠・未計画２・'},</v>
      </c>
      <c r="AN2704" s="16"/>
    </row>
    <row r="2705" ht="16.5" customHeight="1">
      <c r="A2705" s="29">
        <v>63.0</v>
      </c>
      <c r="B2705" s="30">
        <v>9556.0</v>
      </c>
      <c r="C2705" s="31">
        <v>2703.0</v>
      </c>
      <c r="D2705" s="32" t="s">
        <v>2900</v>
      </c>
      <c r="E2705" s="94"/>
      <c r="F2705" s="94"/>
      <c r="G2705" s="76"/>
      <c r="H2705" s="63"/>
      <c r="I2705" s="63"/>
      <c r="J2705" s="51"/>
      <c r="K2705" s="69"/>
      <c r="L2705" s="65"/>
      <c r="M2705" s="65"/>
      <c r="N2705" s="352"/>
      <c r="O2705" s="131"/>
      <c r="P2705" s="87"/>
      <c r="Q2705" s="352"/>
      <c r="R2705" s="353"/>
      <c r="S2705" s="78"/>
      <c r="T2705" s="110"/>
      <c r="U2705" s="291"/>
      <c r="V2705" s="291"/>
      <c r="W2705" s="291"/>
      <c r="X2705" s="291"/>
      <c r="Y2705" s="290"/>
      <c r="Z2705" s="355"/>
      <c r="AA2705" s="356" t="s">
        <v>20</v>
      </c>
      <c r="AB2705" s="357" t="s">
        <v>21</v>
      </c>
      <c r="AC2705" s="358">
        <v>0.85</v>
      </c>
      <c r="AD2705" s="288"/>
      <c r="AE2705" s="288"/>
      <c r="AF2705" s="346"/>
      <c r="AG2705" s="114">
        <v>97.0</v>
      </c>
      <c r="AH2705" s="79"/>
      <c r="AI2705" s="80"/>
      <c r="AJ2705" s="80"/>
      <c r="AK2705" s="80"/>
      <c r="AL2705" s="14"/>
      <c r="AM2705" s="16" t="str">
        <f t="shared" si="10"/>
        <v>{s:'639556', v:97 , c:'放デイ２３・人欠・未計画２・評減・'},</v>
      </c>
      <c r="AN2705" s="16"/>
    </row>
    <row r="2706" ht="16.5" customHeight="1">
      <c r="A2706" s="29">
        <v>63.0</v>
      </c>
      <c r="B2706" s="30">
        <v>9557.0</v>
      </c>
      <c r="C2706" s="31">
        <v>2704.0</v>
      </c>
      <c r="D2706" s="32" t="s">
        <v>2901</v>
      </c>
      <c r="E2706" s="94"/>
      <c r="F2706" s="94"/>
      <c r="G2706" s="76"/>
      <c r="H2706" s="63"/>
      <c r="I2706" s="63"/>
      <c r="J2706" s="51"/>
      <c r="K2706" s="69"/>
      <c r="L2706" s="65"/>
      <c r="M2706" s="65"/>
      <c r="N2706" s="352"/>
      <c r="O2706" s="131"/>
      <c r="P2706" s="87"/>
      <c r="Q2706" s="352"/>
      <c r="R2706" s="353"/>
      <c r="S2706" s="96"/>
      <c r="T2706" s="96"/>
      <c r="U2706" s="152"/>
      <c r="V2706" s="152"/>
      <c r="W2706" s="152"/>
      <c r="X2706" s="152"/>
      <c r="Y2706" s="287"/>
      <c r="Z2706" s="354"/>
      <c r="AA2706" s="288"/>
      <c r="AB2706" s="288"/>
      <c r="AC2706" s="346"/>
      <c r="AD2706" s="82" t="s">
        <v>30</v>
      </c>
      <c r="AE2706" s="302">
        <v>5.0</v>
      </c>
      <c r="AF2706" s="360" t="s">
        <v>31</v>
      </c>
      <c r="AG2706" s="45">
        <v>223.0</v>
      </c>
      <c r="AH2706" s="79"/>
      <c r="AI2706" s="80"/>
      <c r="AJ2706" s="80"/>
      <c r="AK2706" s="80"/>
      <c r="AL2706" s="14"/>
      <c r="AM2706" s="16" t="str">
        <f t="shared" si="10"/>
        <v>{s:'639557', v:223 , c:'放デイ２３・人欠・拘減・'},</v>
      </c>
      <c r="AN2706" s="16"/>
    </row>
    <row r="2707" ht="16.5" customHeight="1">
      <c r="A2707" s="29">
        <v>63.0</v>
      </c>
      <c r="B2707" s="30">
        <v>9558.0</v>
      </c>
      <c r="C2707" s="31">
        <v>2705.0</v>
      </c>
      <c r="D2707" s="32" t="s">
        <v>2902</v>
      </c>
      <c r="E2707" s="94"/>
      <c r="F2707" s="94"/>
      <c r="G2707" s="76"/>
      <c r="H2707" s="63"/>
      <c r="I2707" s="63"/>
      <c r="J2707" s="51"/>
      <c r="K2707" s="69"/>
      <c r="L2707" s="65"/>
      <c r="M2707" s="65"/>
      <c r="N2707" s="352"/>
      <c r="O2707" s="131"/>
      <c r="P2707" s="87"/>
      <c r="Q2707" s="352"/>
      <c r="R2707" s="353"/>
      <c r="S2707" s="115"/>
      <c r="T2707" s="115"/>
      <c r="U2707" s="291"/>
      <c r="V2707" s="291"/>
      <c r="W2707" s="291"/>
      <c r="X2707" s="291"/>
      <c r="Y2707" s="290"/>
      <c r="Z2707" s="355"/>
      <c r="AA2707" s="299" t="s">
        <v>20</v>
      </c>
      <c r="AB2707" s="287" t="s">
        <v>21</v>
      </c>
      <c r="AC2707" s="361">
        <v>0.85</v>
      </c>
      <c r="AD2707" s="87"/>
      <c r="AE2707" s="302"/>
      <c r="AF2707" s="360"/>
      <c r="AG2707" s="45">
        <v>189.0</v>
      </c>
      <c r="AH2707" s="79"/>
      <c r="AI2707" s="80"/>
      <c r="AJ2707" s="80"/>
      <c r="AK2707" s="80"/>
      <c r="AL2707" s="14"/>
      <c r="AM2707" s="16" t="str">
        <f t="shared" si="10"/>
        <v>{s:'639558', v:189 , c:'放デイ２３・人欠・評減・拘減・'},</v>
      </c>
      <c r="AN2707" s="16"/>
    </row>
    <row r="2708" ht="16.5" customHeight="1">
      <c r="A2708" s="29">
        <v>63.0</v>
      </c>
      <c r="B2708" s="30">
        <v>9559.0</v>
      </c>
      <c r="C2708" s="31">
        <v>2706.0</v>
      </c>
      <c r="D2708" s="32" t="s">
        <v>2903</v>
      </c>
      <c r="E2708" s="94"/>
      <c r="F2708" s="94"/>
      <c r="G2708" s="76"/>
      <c r="H2708" s="63"/>
      <c r="I2708" s="63"/>
      <c r="J2708" s="51"/>
      <c r="K2708" s="69"/>
      <c r="L2708" s="65"/>
      <c r="M2708" s="65"/>
      <c r="N2708" s="352"/>
      <c r="O2708" s="131"/>
      <c r="P2708" s="359"/>
      <c r="Q2708" s="352"/>
      <c r="R2708" s="353"/>
      <c r="S2708" s="33" t="s">
        <v>23</v>
      </c>
      <c r="T2708" s="124" t="s">
        <v>24</v>
      </c>
      <c r="U2708" s="152"/>
      <c r="V2708" s="152"/>
      <c r="W2708" s="152"/>
      <c r="X2708" s="152"/>
      <c r="Y2708" s="287" t="s">
        <v>21</v>
      </c>
      <c r="Z2708" s="354">
        <v>0.7</v>
      </c>
      <c r="AA2708" s="297"/>
      <c r="AB2708" s="297"/>
      <c r="AC2708" s="362"/>
      <c r="AD2708" s="87"/>
      <c r="AE2708" s="313"/>
      <c r="AF2708" s="349"/>
      <c r="AG2708" s="45">
        <v>155.0</v>
      </c>
      <c r="AH2708" s="79"/>
      <c r="AI2708" s="80"/>
      <c r="AJ2708" s="80"/>
      <c r="AK2708" s="80"/>
      <c r="AL2708" s="14"/>
      <c r="AM2708" s="16" t="str">
        <f t="shared" si="10"/>
        <v>{s:'639559', v:155 , c:'放デイ２３・人欠・未計画・拘減・'},</v>
      </c>
      <c r="AN2708" s="16"/>
    </row>
    <row r="2709" ht="16.5" customHeight="1">
      <c r="A2709" s="29">
        <v>63.0</v>
      </c>
      <c r="B2709" s="30">
        <v>9560.0</v>
      </c>
      <c r="C2709" s="31">
        <v>2707.0</v>
      </c>
      <c r="D2709" s="32" t="s">
        <v>2904</v>
      </c>
      <c r="E2709" s="94"/>
      <c r="F2709" s="94"/>
      <c r="G2709" s="76"/>
      <c r="H2709" s="63"/>
      <c r="I2709" s="63"/>
      <c r="J2709" s="51"/>
      <c r="K2709" s="69"/>
      <c r="L2709" s="65"/>
      <c r="M2709" s="65"/>
      <c r="N2709" s="352"/>
      <c r="O2709" s="131"/>
      <c r="P2709" s="359"/>
      <c r="Q2709" s="352"/>
      <c r="R2709" s="353"/>
      <c r="S2709" s="70"/>
      <c r="T2709" s="110"/>
      <c r="U2709" s="291"/>
      <c r="V2709" s="291"/>
      <c r="W2709" s="291"/>
      <c r="X2709" s="291"/>
      <c r="Y2709" s="290"/>
      <c r="Z2709" s="355"/>
      <c r="AA2709" s="356" t="s">
        <v>20</v>
      </c>
      <c r="AB2709" s="357" t="s">
        <v>21</v>
      </c>
      <c r="AC2709" s="363">
        <v>0.85</v>
      </c>
      <c r="AD2709" s="87"/>
      <c r="AE2709" s="313"/>
      <c r="AF2709" s="349"/>
      <c r="AG2709" s="45">
        <v>131.0</v>
      </c>
      <c r="AH2709" s="79"/>
      <c r="AI2709" s="80"/>
      <c r="AJ2709" s="80"/>
      <c r="AK2709" s="80"/>
      <c r="AL2709" s="14"/>
      <c r="AM2709" s="16" t="str">
        <f t="shared" si="10"/>
        <v>{s:'639560', v:131 , c:'放デイ２３・人欠・未計画・評減・拘減・'},</v>
      </c>
      <c r="AN2709" s="16"/>
    </row>
    <row r="2710" ht="16.5" customHeight="1">
      <c r="A2710" s="29">
        <v>63.0</v>
      </c>
      <c r="B2710" s="30">
        <v>9561.0</v>
      </c>
      <c r="C2710" s="31">
        <v>2708.0</v>
      </c>
      <c r="D2710" s="32" t="s">
        <v>2905</v>
      </c>
      <c r="E2710" s="94"/>
      <c r="F2710" s="94"/>
      <c r="G2710" s="76"/>
      <c r="H2710" s="63"/>
      <c r="I2710" s="63"/>
      <c r="J2710" s="51"/>
      <c r="K2710" s="69"/>
      <c r="L2710" s="65"/>
      <c r="M2710" s="65"/>
      <c r="N2710" s="352"/>
      <c r="O2710" s="364"/>
      <c r="P2710" s="359"/>
      <c r="Q2710" s="352"/>
      <c r="R2710" s="353"/>
      <c r="S2710" s="70"/>
      <c r="T2710" s="96" t="s">
        <v>27</v>
      </c>
      <c r="U2710" s="152"/>
      <c r="V2710" s="152"/>
      <c r="W2710" s="152"/>
      <c r="X2710" s="152"/>
      <c r="Y2710" s="287" t="s">
        <v>21</v>
      </c>
      <c r="Z2710" s="354">
        <v>0.5</v>
      </c>
      <c r="AA2710" s="292"/>
      <c r="AB2710" s="292"/>
      <c r="AC2710" s="355"/>
      <c r="AD2710" s="87"/>
      <c r="AE2710" s="313"/>
      <c r="AF2710" s="349"/>
      <c r="AG2710" s="114">
        <v>109.0</v>
      </c>
      <c r="AH2710" s="79"/>
      <c r="AI2710" s="80"/>
      <c r="AJ2710" s="80"/>
      <c r="AK2710" s="80"/>
      <c r="AL2710" s="14"/>
      <c r="AM2710" s="16" t="str">
        <f t="shared" si="10"/>
        <v>{s:'639561', v:109 , c:'放デイ２３・人欠・未計画２・拘減・'},</v>
      </c>
      <c r="AN2710" s="16"/>
    </row>
    <row r="2711" ht="16.5" customHeight="1">
      <c r="A2711" s="29">
        <v>63.0</v>
      </c>
      <c r="B2711" s="30">
        <v>9562.0</v>
      </c>
      <c r="C2711" s="31">
        <v>2709.0</v>
      </c>
      <c r="D2711" s="32" t="s">
        <v>2906</v>
      </c>
      <c r="E2711" s="94"/>
      <c r="F2711" s="94"/>
      <c r="G2711" s="76"/>
      <c r="H2711" s="63"/>
      <c r="I2711" s="63"/>
      <c r="J2711" s="51"/>
      <c r="K2711" s="69"/>
      <c r="L2711" s="65"/>
      <c r="M2711" s="65"/>
      <c r="N2711" s="352"/>
      <c r="O2711" s="364"/>
      <c r="P2711" s="359"/>
      <c r="Q2711" s="352"/>
      <c r="R2711" s="353"/>
      <c r="S2711" s="78"/>
      <c r="T2711" s="115"/>
      <c r="U2711" s="291"/>
      <c r="V2711" s="291"/>
      <c r="W2711" s="291"/>
      <c r="X2711" s="291"/>
      <c r="Y2711" s="290"/>
      <c r="Z2711" s="355"/>
      <c r="AA2711" s="356" t="s">
        <v>20</v>
      </c>
      <c r="AB2711" s="357" t="s">
        <v>21</v>
      </c>
      <c r="AC2711" s="363">
        <v>0.85</v>
      </c>
      <c r="AD2711" s="93"/>
      <c r="AE2711" s="292"/>
      <c r="AF2711" s="355"/>
      <c r="AG2711" s="114">
        <v>92.0</v>
      </c>
      <c r="AH2711" s="79"/>
      <c r="AI2711" s="80"/>
      <c r="AJ2711" s="80"/>
      <c r="AK2711" s="80"/>
      <c r="AL2711" s="14"/>
      <c r="AM2711" s="16" t="str">
        <f t="shared" si="10"/>
        <v>{s:'639562', v:92 , c:'放デイ２３・人欠・未計画２・評減・拘減・'},</v>
      </c>
      <c r="AN2711" s="16"/>
    </row>
    <row r="2712" ht="16.5" customHeight="1">
      <c r="A2712" s="29">
        <v>63.0</v>
      </c>
      <c r="B2712" s="30">
        <v>9563.0</v>
      </c>
      <c r="C2712" s="31">
        <v>2710.0</v>
      </c>
      <c r="D2712" s="32" t="s">
        <v>2907</v>
      </c>
      <c r="E2712" s="94"/>
      <c r="F2712" s="94"/>
      <c r="G2712" s="94"/>
      <c r="H2712" s="63"/>
      <c r="I2712" s="63"/>
      <c r="J2712" s="95"/>
      <c r="K2712" s="82" t="s">
        <v>38</v>
      </c>
      <c r="L2712" s="152"/>
      <c r="M2712" s="344"/>
      <c r="N2712" s="152"/>
      <c r="O2712" s="105"/>
      <c r="P2712" s="94"/>
      <c r="Q2712" s="140"/>
      <c r="R2712" s="95"/>
      <c r="S2712" s="287"/>
      <c r="T2712" s="287"/>
      <c r="U2712" s="152"/>
      <c r="V2712" s="152"/>
      <c r="W2712" s="152"/>
      <c r="X2712" s="152"/>
      <c r="Y2712" s="287"/>
      <c r="Z2712" s="345"/>
      <c r="AA2712" s="288"/>
      <c r="AB2712" s="288"/>
      <c r="AC2712" s="288"/>
      <c r="AD2712" s="288"/>
      <c r="AE2712" s="288"/>
      <c r="AF2712" s="346"/>
      <c r="AG2712" s="45">
        <v>231.0</v>
      </c>
      <c r="AH2712" s="79"/>
      <c r="AI2712" s="80"/>
      <c r="AJ2712" s="80"/>
      <c r="AK2712" s="80"/>
      <c r="AL2712" s="14"/>
      <c r="AM2712" s="16" t="str">
        <f t="shared" si="10"/>
        <v>{s:'639563', v:231 , c:'放デイ２３・有資格９・人欠・'},</v>
      </c>
      <c r="AN2712" s="16"/>
    </row>
    <row r="2713" ht="16.5" customHeight="1">
      <c r="A2713" s="29">
        <v>63.0</v>
      </c>
      <c r="B2713" s="30">
        <v>9564.0</v>
      </c>
      <c r="C2713" s="31">
        <v>2711.0</v>
      </c>
      <c r="D2713" s="32" t="s">
        <v>2908</v>
      </c>
      <c r="E2713" s="94"/>
      <c r="F2713" s="94"/>
      <c r="G2713" s="94"/>
      <c r="H2713" s="373"/>
      <c r="I2713" s="140"/>
      <c r="J2713" s="95"/>
      <c r="K2713" s="87"/>
      <c r="L2713" s="140">
        <v>4.0</v>
      </c>
      <c r="M2713" s="348" t="s">
        <v>40</v>
      </c>
      <c r="N2713" s="140"/>
      <c r="O2713" s="105"/>
      <c r="P2713" s="94"/>
      <c r="Q2713" s="140"/>
      <c r="R2713" s="95"/>
      <c r="S2713" s="290"/>
      <c r="T2713" s="290"/>
      <c r="U2713" s="291"/>
      <c r="V2713" s="291"/>
      <c r="W2713" s="291"/>
      <c r="X2713" s="291"/>
      <c r="Y2713" s="290"/>
      <c r="Z2713" s="350"/>
      <c r="AA2713" s="299" t="s">
        <v>20</v>
      </c>
      <c r="AB2713" s="287" t="s">
        <v>21</v>
      </c>
      <c r="AC2713" s="351">
        <v>0.85</v>
      </c>
      <c r="AD2713" s="288"/>
      <c r="AE2713" s="288"/>
      <c r="AF2713" s="346"/>
      <c r="AG2713" s="114">
        <v>196.0</v>
      </c>
      <c r="AH2713" s="79"/>
      <c r="AI2713" s="80"/>
      <c r="AJ2713" s="80"/>
      <c r="AK2713" s="80"/>
      <c r="AL2713" s="14"/>
      <c r="AM2713" s="16" t="str">
        <f t="shared" si="10"/>
        <v>{s:'639564', v:196 , c:'放デイ２３・有資格９・人欠・評減・'},</v>
      </c>
      <c r="AN2713" s="16"/>
    </row>
    <row r="2714" ht="16.5" customHeight="1">
      <c r="A2714" s="29">
        <v>63.0</v>
      </c>
      <c r="B2714" s="30">
        <v>9565.0</v>
      </c>
      <c r="C2714" s="31">
        <v>2712.0</v>
      </c>
      <c r="D2714" s="32" t="s">
        <v>2909</v>
      </c>
      <c r="E2714" s="94"/>
      <c r="F2714" s="94"/>
      <c r="G2714" s="94"/>
      <c r="H2714" s="352"/>
      <c r="I2714" s="140"/>
      <c r="J2714" s="95"/>
      <c r="K2714" s="87"/>
      <c r="L2714" s="65"/>
      <c r="M2714" s="65"/>
      <c r="N2714" s="352"/>
      <c r="O2714" s="364"/>
      <c r="P2714" s="359"/>
      <c r="Q2714" s="352"/>
      <c r="R2714" s="353"/>
      <c r="S2714" s="33" t="s">
        <v>23</v>
      </c>
      <c r="T2714" s="124" t="s">
        <v>24</v>
      </c>
      <c r="U2714" s="152"/>
      <c r="V2714" s="152"/>
      <c r="W2714" s="152"/>
      <c r="X2714" s="152"/>
      <c r="Y2714" s="287" t="s">
        <v>21</v>
      </c>
      <c r="Z2714" s="354">
        <v>0.7</v>
      </c>
      <c r="AA2714" s="297"/>
      <c r="AB2714" s="297"/>
      <c r="AC2714" s="297"/>
      <c r="AD2714" s="297"/>
      <c r="AE2714" s="297"/>
      <c r="AF2714" s="362"/>
      <c r="AG2714" s="45">
        <v>162.0</v>
      </c>
      <c r="AH2714" s="79"/>
      <c r="AI2714" s="80"/>
      <c r="AJ2714" s="80"/>
      <c r="AK2714" s="80"/>
      <c r="AL2714" s="14"/>
      <c r="AM2714" s="16" t="str">
        <f t="shared" si="10"/>
        <v>{s:'639565', v:162 , c:'放デイ２３・有資格９・人欠・未計画・'},</v>
      </c>
      <c r="AN2714" s="16"/>
    </row>
    <row r="2715" ht="16.5" customHeight="1">
      <c r="A2715" s="29">
        <v>63.0</v>
      </c>
      <c r="B2715" s="30">
        <v>9566.0</v>
      </c>
      <c r="C2715" s="31">
        <v>2713.0</v>
      </c>
      <c r="D2715" s="32" t="s">
        <v>2910</v>
      </c>
      <c r="E2715" s="94"/>
      <c r="F2715" s="94"/>
      <c r="G2715" s="94"/>
      <c r="H2715" s="352"/>
      <c r="I2715" s="140"/>
      <c r="J2715" s="95"/>
      <c r="K2715" s="87"/>
      <c r="L2715" s="65"/>
      <c r="M2715" s="65"/>
      <c r="N2715" s="352"/>
      <c r="O2715" s="364"/>
      <c r="P2715" s="359"/>
      <c r="Q2715" s="352"/>
      <c r="R2715" s="353"/>
      <c r="S2715" s="70"/>
      <c r="T2715" s="110"/>
      <c r="U2715" s="291"/>
      <c r="V2715" s="291"/>
      <c r="W2715" s="291"/>
      <c r="X2715" s="291"/>
      <c r="Y2715" s="290"/>
      <c r="Z2715" s="355"/>
      <c r="AA2715" s="356" t="s">
        <v>20</v>
      </c>
      <c r="AB2715" s="357" t="s">
        <v>21</v>
      </c>
      <c r="AC2715" s="358">
        <v>0.85</v>
      </c>
      <c r="AD2715" s="288"/>
      <c r="AE2715" s="288"/>
      <c r="AF2715" s="346"/>
      <c r="AG2715" s="45">
        <v>138.0</v>
      </c>
      <c r="AH2715" s="79"/>
      <c r="AI2715" s="80"/>
      <c r="AJ2715" s="80"/>
      <c r="AK2715" s="80"/>
      <c r="AL2715" s="14"/>
      <c r="AM2715" s="16" t="str">
        <f t="shared" si="10"/>
        <v>{s:'639566', v:138 , c:'放デイ２３・有資格９・人欠・未計画・評減・'},</v>
      </c>
      <c r="AN2715" s="16"/>
    </row>
    <row r="2716" ht="16.5" customHeight="1">
      <c r="A2716" s="29">
        <v>63.0</v>
      </c>
      <c r="B2716" s="30">
        <v>9567.0</v>
      </c>
      <c r="C2716" s="31">
        <v>2714.0</v>
      </c>
      <c r="D2716" s="32" t="s">
        <v>2911</v>
      </c>
      <c r="E2716" s="94"/>
      <c r="F2716" s="94"/>
      <c r="G2716" s="94"/>
      <c r="H2716" s="352"/>
      <c r="I2716" s="140"/>
      <c r="J2716" s="95"/>
      <c r="K2716" s="87"/>
      <c r="L2716" s="65"/>
      <c r="M2716" s="65"/>
      <c r="N2716" s="352"/>
      <c r="O2716" s="364"/>
      <c r="P2716" s="359"/>
      <c r="Q2716" s="352"/>
      <c r="R2716" s="353"/>
      <c r="S2716" s="70"/>
      <c r="T2716" s="124" t="s">
        <v>27</v>
      </c>
      <c r="U2716" s="152"/>
      <c r="V2716" s="152"/>
      <c r="W2716" s="152"/>
      <c r="X2716" s="152"/>
      <c r="Y2716" s="287" t="s">
        <v>21</v>
      </c>
      <c r="Z2716" s="354">
        <v>0.5</v>
      </c>
      <c r="AA2716" s="292"/>
      <c r="AB2716" s="292"/>
      <c r="AC2716" s="292"/>
      <c r="AD2716" s="292"/>
      <c r="AE2716" s="292"/>
      <c r="AF2716" s="355"/>
      <c r="AG2716" s="45">
        <v>116.0</v>
      </c>
      <c r="AH2716" s="79"/>
      <c r="AI2716" s="80"/>
      <c r="AJ2716" s="80"/>
      <c r="AK2716" s="80"/>
      <c r="AL2716" s="14"/>
      <c r="AM2716" s="16" t="str">
        <f t="shared" si="10"/>
        <v>{s:'639567', v:116 , c:'放デイ２３・有資格９・人欠・未計画２・'},</v>
      </c>
      <c r="AN2716" s="16"/>
    </row>
    <row r="2717" ht="16.5" customHeight="1">
      <c r="A2717" s="29">
        <v>63.0</v>
      </c>
      <c r="B2717" s="30">
        <v>9568.0</v>
      </c>
      <c r="C2717" s="31">
        <v>2715.0</v>
      </c>
      <c r="D2717" s="32" t="s">
        <v>2912</v>
      </c>
      <c r="E2717" s="94"/>
      <c r="F2717" s="94"/>
      <c r="G2717" s="94"/>
      <c r="H2717" s="352"/>
      <c r="I2717" s="140"/>
      <c r="J2717" s="95"/>
      <c r="K2717" s="87"/>
      <c r="L2717" s="65"/>
      <c r="M2717" s="65"/>
      <c r="N2717" s="352"/>
      <c r="O2717" s="364"/>
      <c r="P2717" s="359"/>
      <c r="Q2717" s="352"/>
      <c r="R2717" s="353"/>
      <c r="S2717" s="78"/>
      <c r="T2717" s="110"/>
      <c r="U2717" s="291"/>
      <c r="V2717" s="291"/>
      <c r="W2717" s="291"/>
      <c r="X2717" s="291"/>
      <c r="Y2717" s="290"/>
      <c r="Z2717" s="355"/>
      <c r="AA2717" s="356" t="s">
        <v>20</v>
      </c>
      <c r="AB2717" s="357" t="s">
        <v>21</v>
      </c>
      <c r="AC2717" s="358">
        <v>0.85</v>
      </c>
      <c r="AD2717" s="288"/>
      <c r="AE2717" s="288"/>
      <c r="AF2717" s="346"/>
      <c r="AG2717" s="45">
        <v>99.0</v>
      </c>
      <c r="AH2717" s="79"/>
      <c r="AI2717" s="80"/>
      <c r="AJ2717" s="80"/>
      <c r="AK2717" s="80"/>
      <c r="AL2717" s="14"/>
      <c r="AM2717" s="16" t="str">
        <f t="shared" si="10"/>
        <v>{s:'639568', v:99 , c:'放デイ２３・有資格９・人欠・未計画２・評減・'},</v>
      </c>
      <c r="AN2717" s="16"/>
    </row>
    <row r="2718" ht="16.5" customHeight="1">
      <c r="A2718" s="29">
        <v>63.0</v>
      </c>
      <c r="B2718" s="30">
        <v>9569.0</v>
      </c>
      <c r="C2718" s="31">
        <v>2716.0</v>
      </c>
      <c r="D2718" s="32" t="s">
        <v>2913</v>
      </c>
      <c r="E2718" s="94"/>
      <c r="F2718" s="94"/>
      <c r="G2718" s="94"/>
      <c r="H2718" s="352"/>
      <c r="I2718" s="140"/>
      <c r="J2718" s="95"/>
      <c r="K2718" s="87"/>
      <c r="L2718" s="65"/>
      <c r="M2718" s="65"/>
      <c r="N2718" s="352"/>
      <c r="O2718" s="364"/>
      <c r="P2718" s="359"/>
      <c r="Q2718" s="352"/>
      <c r="R2718" s="353"/>
      <c r="S2718" s="96"/>
      <c r="T2718" s="96"/>
      <c r="U2718" s="152"/>
      <c r="V2718" s="152"/>
      <c r="W2718" s="152"/>
      <c r="X2718" s="152"/>
      <c r="Y2718" s="287"/>
      <c r="Z2718" s="354"/>
      <c r="AA2718" s="288"/>
      <c r="AB2718" s="288"/>
      <c r="AC2718" s="346"/>
      <c r="AD2718" s="82" t="s">
        <v>30</v>
      </c>
      <c r="AE2718" s="302">
        <v>5.0</v>
      </c>
      <c r="AF2718" s="360" t="s">
        <v>31</v>
      </c>
      <c r="AG2718" s="45">
        <v>226.0</v>
      </c>
      <c r="AH2718" s="79"/>
      <c r="AI2718" s="80"/>
      <c r="AJ2718" s="80"/>
      <c r="AK2718" s="80"/>
      <c r="AL2718" s="14"/>
      <c r="AM2718" s="16" t="str">
        <f t="shared" si="10"/>
        <v>{s:'639569', v:226 , c:'放デイ２３・有資格９・人欠・拘減・'},</v>
      </c>
      <c r="AN2718" s="16"/>
    </row>
    <row r="2719" ht="16.5" customHeight="1">
      <c r="A2719" s="29">
        <v>63.0</v>
      </c>
      <c r="B2719" s="30">
        <v>9570.0</v>
      </c>
      <c r="C2719" s="31">
        <v>2717.0</v>
      </c>
      <c r="D2719" s="32" t="s">
        <v>2914</v>
      </c>
      <c r="E2719" s="94"/>
      <c r="F2719" s="94"/>
      <c r="G2719" s="94"/>
      <c r="H2719" s="352"/>
      <c r="I2719" s="140"/>
      <c r="J2719" s="95"/>
      <c r="K2719" s="87"/>
      <c r="L2719" s="65"/>
      <c r="M2719" s="65"/>
      <c r="N2719" s="352"/>
      <c r="O2719" s="364"/>
      <c r="P2719" s="359"/>
      <c r="Q2719" s="352"/>
      <c r="R2719" s="353"/>
      <c r="S2719" s="115"/>
      <c r="T2719" s="115"/>
      <c r="U2719" s="291"/>
      <c r="V2719" s="291"/>
      <c r="W2719" s="291"/>
      <c r="X2719" s="291"/>
      <c r="Y2719" s="290"/>
      <c r="Z2719" s="355"/>
      <c r="AA2719" s="299" t="s">
        <v>20</v>
      </c>
      <c r="AB2719" s="287" t="s">
        <v>21</v>
      </c>
      <c r="AC2719" s="361">
        <v>0.85</v>
      </c>
      <c r="AD2719" s="87"/>
      <c r="AE2719" s="302"/>
      <c r="AF2719" s="360"/>
      <c r="AG2719" s="114">
        <v>191.0</v>
      </c>
      <c r="AH2719" s="79"/>
      <c r="AI2719" s="80"/>
      <c r="AJ2719" s="80"/>
      <c r="AK2719" s="80"/>
      <c r="AL2719" s="14"/>
      <c r="AM2719" s="16" t="str">
        <f t="shared" si="10"/>
        <v>{s:'639570', v:191 , c:'放デイ２３・有資格９・人欠・評減・拘減・'},</v>
      </c>
      <c r="AN2719" s="16"/>
    </row>
    <row r="2720" ht="16.5" customHeight="1">
      <c r="A2720" s="29">
        <v>63.0</v>
      </c>
      <c r="B2720" s="30">
        <v>9571.0</v>
      </c>
      <c r="C2720" s="31">
        <v>2718.0</v>
      </c>
      <c r="D2720" s="32" t="s">
        <v>2915</v>
      </c>
      <c r="E2720" s="94"/>
      <c r="F2720" s="94"/>
      <c r="G2720" s="94"/>
      <c r="H2720" s="352"/>
      <c r="I2720" s="140"/>
      <c r="J2720" s="95"/>
      <c r="K2720" s="69"/>
      <c r="L2720" s="65"/>
      <c r="M2720" s="65"/>
      <c r="N2720" s="352"/>
      <c r="O2720" s="364"/>
      <c r="P2720" s="359"/>
      <c r="Q2720" s="352"/>
      <c r="R2720" s="353"/>
      <c r="S2720" s="33" t="s">
        <v>23</v>
      </c>
      <c r="T2720" s="124" t="s">
        <v>24</v>
      </c>
      <c r="U2720" s="152"/>
      <c r="V2720" s="152"/>
      <c r="W2720" s="152"/>
      <c r="X2720" s="152"/>
      <c r="Y2720" s="287" t="s">
        <v>21</v>
      </c>
      <c r="Z2720" s="354">
        <v>0.7</v>
      </c>
      <c r="AA2720" s="297"/>
      <c r="AB2720" s="297"/>
      <c r="AC2720" s="362"/>
      <c r="AD2720" s="87"/>
      <c r="AE2720" s="313"/>
      <c r="AF2720" s="349"/>
      <c r="AG2720" s="45">
        <v>157.0</v>
      </c>
      <c r="AH2720" s="79"/>
      <c r="AI2720" s="80"/>
      <c r="AJ2720" s="80"/>
      <c r="AK2720" s="80"/>
      <c r="AL2720" s="14"/>
      <c r="AM2720" s="16" t="str">
        <f t="shared" si="10"/>
        <v>{s:'639571', v:157 , c:'放デイ２３・有資格９・人欠・未計画・拘減・'},</v>
      </c>
      <c r="AN2720" s="16"/>
    </row>
    <row r="2721" ht="16.5" customHeight="1">
      <c r="A2721" s="29">
        <v>63.0</v>
      </c>
      <c r="B2721" s="30">
        <v>9572.0</v>
      </c>
      <c r="C2721" s="31">
        <v>2719.0</v>
      </c>
      <c r="D2721" s="32" t="s">
        <v>2916</v>
      </c>
      <c r="E2721" s="94"/>
      <c r="F2721" s="94"/>
      <c r="G2721" s="94"/>
      <c r="H2721" s="352"/>
      <c r="I2721" s="140"/>
      <c r="J2721" s="95"/>
      <c r="K2721" s="69"/>
      <c r="L2721" s="65"/>
      <c r="M2721" s="65"/>
      <c r="N2721" s="352"/>
      <c r="O2721" s="364"/>
      <c r="P2721" s="359"/>
      <c r="Q2721" s="352"/>
      <c r="R2721" s="353"/>
      <c r="S2721" s="70"/>
      <c r="T2721" s="110"/>
      <c r="U2721" s="291"/>
      <c r="V2721" s="291"/>
      <c r="W2721" s="291"/>
      <c r="X2721" s="291"/>
      <c r="Y2721" s="290"/>
      <c r="Z2721" s="355"/>
      <c r="AA2721" s="356" t="s">
        <v>20</v>
      </c>
      <c r="AB2721" s="357" t="s">
        <v>21</v>
      </c>
      <c r="AC2721" s="363">
        <v>0.85</v>
      </c>
      <c r="AD2721" s="87"/>
      <c r="AE2721" s="313"/>
      <c r="AF2721" s="349"/>
      <c r="AG2721" s="45">
        <v>133.0</v>
      </c>
      <c r="AH2721" s="79"/>
      <c r="AI2721" s="80"/>
      <c r="AJ2721" s="80"/>
      <c r="AK2721" s="80"/>
      <c r="AL2721" s="14"/>
      <c r="AM2721" s="16" t="str">
        <f t="shared" si="10"/>
        <v>{s:'639572', v:133 , c:'放デイ２３・有資格９・人欠・未計画・評減・拘減・'},</v>
      </c>
      <c r="AN2721" s="16"/>
    </row>
    <row r="2722" ht="16.5" customHeight="1">
      <c r="A2722" s="29">
        <v>63.0</v>
      </c>
      <c r="B2722" s="30">
        <v>9573.0</v>
      </c>
      <c r="C2722" s="31">
        <v>2720.0</v>
      </c>
      <c r="D2722" s="32" t="s">
        <v>2917</v>
      </c>
      <c r="E2722" s="94"/>
      <c r="F2722" s="105"/>
      <c r="G2722" s="94"/>
      <c r="H2722" s="352"/>
      <c r="I2722" s="140"/>
      <c r="J2722" s="95"/>
      <c r="K2722" s="69"/>
      <c r="L2722" s="65"/>
      <c r="M2722" s="65"/>
      <c r="N2722" s="352"/>
      <c r="O2722" s="364"/>
      <c r="P2722" s="359"/>
      <c r="Q2722" s="352"/>
      <c r="R2722" s="353"/>
      <c r="S2722" s="70"/>
      <c r="T2722" s="96" t="s">
        <v>27</v>
      </c>
      <c r="U2722" s="152"/>
      <c r="V2722" s="152"/>
      <c r="W2722" s="152"/>
      <c r="X2722" s="152"/>
      <c r="Y2722" s="287" t="s">
        <v>21</v>
      </c>
      <c r="Z2722" s="354">
        <v>0.5</v>
      </c>
      <c r="AA2722" s="292"/>
      <c r="AB2722" s="292"/>
      <c r="AC2722" s="355"/>
      <c r="AD2722" s="87"/>
      <c r="AE2722" s="313"/>
      <c r="AF2722" s="349"/>
      <c r="AG2722" s="45">
        <v>111.0</v>
      </c>
      <c r="AH2722" s="79"/>
      <c r="AI2722" s="80"/>
      <c r="AJ2722" s="80"/>
      <c r="AK2722" s="80"/>
      <c r="AL2722" s="14"/>
      <c r="AM2722" s="16" t="str">
        <f t="shared" si="10"/>
        <v>{s:'639573', v:111 , c:'放デイ２３・有資格９・人欠・未計画２・拘減・'},</v>
      </c>
      <c r="AN2722" s="16"/>
    </row>
    <row r="2723" ht="16.5" customHeight="1">
      <c r="A2723" s="29">
        <v>63.0</v>
      </c>
      <c r="B2723" s="30">
        <v>9574.0</v>
      </c>
      <c r="C2723" s="31">
        <v>2721.0</v>
      </c>
      <c r="D2723" s="32" t="s">
        <v>2918</v>
      </c>
      <c r="E2723" s="94"/>
      <c r="F2723" s="94"/>
      <c r="G2723" s="94"/>
      <c r="H2723" s="352"/>
      <c r="I2723" s="140"/>
      <c r="J2723" s="95"/>
      <c r="K2723" s="110"/>
      <c r="L2723" s="115"/>
      <c r="M2723" s="115"/>
      <c r="N2723" s="376"/>
      <c r="O2723" s="367"/>
      <c r="P2723" s="370"/>
      <c r="Q2723" s="366"/>
      <c r="R2723" s="369"/>
      <c r="S2723" s="78"/>
      <c r="T2723" s="115"/>
      <c r="U2723" s="291"/>
      <c r="V2723" s="291"/>
      <c r="W2723" s="291"/>
      <c r="X2723" s="291"/>
      <c r="Y2723" s="290"/>
      <c r="Z2723" s="355"/>
      <c r="AA2723" s="356" t="s">
        <v>20</v>
      </c>
      <c r="AB2723" s="357" t="s">
        <v>21</v>
      </c>
      <c r="AC2723" s="363">
        <v>0.85</v>
      </c>
      <c r="AD2723" s="93"/>
      <c r="AE2723" s="292"/>
      <c r="AF2723" s="355"/>
      <c r="AG2723" s="45">
        <v>94.0</v>
      </c>
      <c r="AH2723" s="79"/>
      <c r="AI2723" s="80"/>
      <c r="AJ2723" s="80"/>
      <c r="AK2723" s="80"/>
      <c r="AL2723" s="14"/>
      <c r="AM2723" s="16" t="str">
        <f t="shared" si="10"/>
        <v>{s:'639574', v:94 , c:'放デイ２３・有資格９・人欠・未計画２・評減・拘減・'},</v>
      </c>
      <c r="AN2723" s="16"/>
    </row>
    <row r="2724" ht="16.5" customHeight="1">
      <c r="A2724" s="29">
        <v>63.0</v>
      </c>
      <c r="B2724" s="30">
        <v>9575.0</v>
      </c>
      <c r="C2724" s="31">
        <v>2722.0</v>
      </c>
      <c r="D2724" s="32" t="s">
        <v>2919</v>
      </c>
      <c r="E2724" s="94"/>
      <c r="F2724" s="94"/>
      <c r="G2724" s="94"/>
      <c r="H2724" s="352"/>
      <c r="I2724" s="140"/>
      <c r="J2724" s="95"/>
      <c r="K2724" s="69"/>
      <c r="L2724" s="65"/>
      <c r="M2724" s="65"/>
      <c r="N2724" s="352"/>
      <c r="O2724" s="367"/>
      <c r="P2724" s="82" t="s">
        <v>27</v>
      </c>
      <c r="Q2724" s="152"/>
      <c r="R2724" s="153"/>
      <c r="S2724" s="287"/>
      <c r="T2724" s="287"/>
      <c r="U2724" s="152"/>
      <c r="V2724" s="152"/>
      <c r="W2724" s="152"/>
      <c r="X2724" s="152"/>
      <c r="Y2724" s="287"/>
      <c r="Z2724" s="345"/>
      <c r="AA2724" s="288"/>
      <c r="AB2724" s="288"/>
      <c r="AC2724" s="288"/>
      <c r="AD2724" s="288"/>
      <c r="AE2724" s="288"/>
      <c r="AF2724" s="346"/>
      <c r="AG2724" s="45">
        <v>163.0</v>
      </c>
      <c r="AH2724" s="79"/>
      <c r="AI2724" s="80"/>
      <c r="AJ2724" s="80"/>
      <c r="AK2724" s="80"/>
      <c r="AL2724" s="14"/>
      <c r="AM2724" s="16" t="str">
        <f t="shared" si="10"/>
        <v>{s:'639575', v:163 , c:'放デイ２３・人欠２・'},</v>
      </c>
      <c r="AN2724" s="16"/>
    </row>
    <row r="2725" ht="16.5" customHeight="1">
      <c r="A2725" s="29">
        <v>63.0</v>
      </c>
      <c r="B2725" s="30">
        <v>9576.0</v>
      </c>
      <c r="C2725" s="31">
        <v>2723.0</v>
      </c>
      <c r="D2725" s="32" t="s">
        <v>2920</v>
      </c>
      <c r="E2725" s="94"/>
      <c r="F2725" s="94"/>
      <c r="G2725" s="94"/>
      <c r="H2725" s="352"/>
      <c r="I2725" s="140"/>
      <c r="J2725" s="95"/>
      <c r="K2725" s="69"/>
      <c r="L2725" s="65"/>
      <c r="M2725" s="65"/>
      <c r="N2725" s="352"/>
      <c r="O2725" s="105"/>
      <c r="P2725" s="87"/>
      <c r="Q2725" s="302" t="s">
        <v>21</v>
      </c>
      <c r="R2725" s="349">
        <v>0.5</v>
      </c>
      <c r="S2725" s="290"/>
      <c r="T2725" s="290"/>
      <c r="U2725" s="291"/>
      <c r="V2725" s="291"/>
      <c r="W2725" s="291"/>
      <c r="X2725" s="291"/>
      <c r="Y2725" s="290"/>
      <c r="Z2725" s="350"/>
      <c r="AA2725" s="299" t="s">
        <v>20</v>
      </c>
      <c r="AB2725" s="287" t="s">
        <v>21</v>
      </c>
      <c r="AC2725" s="351">
        <v>0.85</v>
      </c>
      <c r="AD2725" s="288"/>
      <c r="AE2725" s="288"/>
      <c r="AF2725" s="346"/>
      <c r="AG2725" s="45">
        <v>139.0</v>
      </c>
      <c r="AH2725" s="79"/>
      <c r="AI2725" s="80"/>
      <c r="AJ2725" s="80"/>
      <c r="AK2725" s="80"/>
      <c r="AL2725" s="14"/>
      <c r="AM2725" s="16" t="str">
        <f t="shared" si="10"/>
        <v>{s:'639576', v:139 , c:'放デイ２３・人欠２・評減・'},</v>
      </c>
      <c r="AN2725" s="16"/>
    </row>
    <row r="2726" ht="16.5" customHeight="1">
      <c r="A2726" s="29">
        <v>63.0</v>
      </c>
      <c r="B2726" s="30">
        <v>9577.0</v>
      </c>
      <c r="C2726" s="31">
        <v>2724.0</v>
      </c>
      <c r="D2726" s="32" t="s">
        <v>2921</v>
      </c>
      <c r="E2726" s="94"/>
      <c r="F2726" s="94"/>
      <c r="G2726" s="76"/>
      <c r="H2726" s="63"/>
      <c r="I2726" s="63"/>
      <c r="J2726" s="51"/>
      <c r="K2726" s="69"/>
      <c r="L2726" s="65"/>
      <c r="M2726" s="65"/>
      <c r="N2726" s="352"/>
      <c r="O2726" s="364"/>
      <c r="P2726" s="87"/>
      <c r="Q2726" s="352"/>
      <c r="R2726" s="353"/>
      <c r="S2726" s="33" t="s">
        <v>23</v>
      </c>
      <c r="T2726" s="124" t="s">
        <v>24</v>
      </c>
      <c r="U2726" s="152"/>
      <c r="V2726" s="152"/>
      <c r="W2726" s="152"/>
      <c r="X2726" s="152"/>
      <c r="Y2726" s="287" t="s">
        <v>21</v>
      </c>
      <c r="Z2726" s="354">
        <v>0.7</v>
      </c>
      <c r="AA2726" s="297"/>
      <c r="AB2726" s="297"/>
      <c r="AC2726" s="297"/>
      <c r="AD2726" s="297"/>
      <c r="AE2726" s="297"/>
      <c r="AF2726" s="362"/>
      <c r="AG2726" s="45">
        <v>114.0</v>
      </c>
      <c r="AH2726" s="79"/>
      <c r="AI2726" s="80"/>
      <c r="AJ2726" s="80"/>
      <c r="AK2726" s="80"/>
      <c r="AL2726" s="14"/>
      <c r="AM2726" s="16" t="str">
        <f t="shared" si="10"/>
        <v>{s:'639577', v:114 , c:'放デイ２３・人欠２・未計画・'},</v>
      </c>
      <c r="AN2726" s="16"/>
    </row>
    <row r="2727" ht="16.5" customHeight="1">
      <c r="A2727" s="29">
        <v>63.0</v>
      </c>
      <c r="B2727" s="30">
        <v>9578.0</v>
      </c>
      <c r="C2727" s="31">
        <v>2725.0</v>
      </c>
      <c r="D2727" s="32" t="s">
        <v>2922</v>
      </c>
      <c r="E2727" s="94"/>
      <c r="F2727" s="94"/>
      <c r="G2727" s="76"/>
      <c r="H2727" s="63"/>
      <c r="I2727" s="63"/>
      <c r="J2727" s="51"/>
      <c r="K2727" s="69"/>
      <c r="L2727" s="65"/>
      <c r="M2727" s="65"/>
      <c r="N2727" s="352"/>
      <c r="O2727" s="364"/>
      <c r="P2727" s="87"/>
      <c r="Q2727" s="352"/>
      <c r="R2727" s="353"/>
      <c r="S2727" s="70"/>
      <c r="T2727" s="110"/>
      <c r="U2727" s="291"/>
      <c r="V2727" s="291"/>
      <c r="W2727" s="291"/>
      <c r="X2727" s="291"/>
      <c r="Y2727" s="290"/>
      <c r="Z2727" s="355"/>
      <c r="AA2727" s="356" t="s">
        <v>20</v>
      </c>
      <c r="AB2727" s="357" t="s">
        <v>21</v>
      </c>
      <c r="AC2727" s="358">
        <v>0.85</v>
      </c>
      <c r="AD2727" s="288"/>
      <c r="AE2727" s="288"/>
      <c r="AF2727" s="346"/>
      <c r="AG2727" s="45">
        <v>97.0</v>
      </c>
      <c r="AH2727" s="79"/>
      <c r="AI2727" s="80"/>
      <c r="AJ2727" s="80"/>
      <c r="AK2727" s="80"/>
      <c r="AL2727" s="14"/>
      <c r="AM2727" s="16" t="str">
        <f t="shared" si="10"/>
        <v>{s:'639578', v:97 , c:'放デイ２３・人欠２・未計画・評減・'},</v>
      </c>
      <c r="AN2727" s="16"/>
    </row>
    <row r="2728" ht="16.5" customHeight="1">
      <c r="A2728" s="29">
        <v>63.0</v>
      </c>
      <c r="B2728" s="30">
        <v>9579.0</v>
      </c>
      <c r="C2728" s="31">
        <v>2726.0</v>
      </c>
      <c r="D2728" s="32" t="s">
        <v>2923</v>
      </c>
      <c r="E2728" s="94"/>
      <c r="F2728" s="94"/>
      <c r="G2728" s="76"/>
      <c r="H2728" s="63"/>
      <c r="I2728" s="63"/>
      <c r="J2728" s="51"/>
      <c r="K2728" s="69"/>
      <c r="L2728" s="65"/>
      <c r="M2728" s="65"/>
      <c r="N2728" s="352"/>
      <c r="O2728" s="364"/>
      <c r="P2728" s="87"/>
      <c r="Q2728" s="352"/>
      <c r="R2728" s="353"/>
      <c r="S2728" s="70"/>
      <c r="T2728" s="124" t="s">
        <v>27</v>
      </c>
      <c r="U2728" s="152"/>
      <c r="V2728" s="152"/>
      <c r="W2728" s="152"/>
      <c r="X2728" s="152"/>
      <c r="Y2728" s="287" t="s">
        <v>21</v>
      </c>
      <c r="Z2728" s="354">
        <v>0.5</v>
      </c>
      <c r="AA2728" s="292"/>
      <c r="AB2728" s="292"/>
      <c r="AC2728" s="292"/>
      <c r="AD2728" s="292"/>
      <c r="AE2728" s="292"/>
      <c r="AF2728" s="355"/>
      <c r="AG2728" s="45">
        <v>82.0</v>
      </c>
      <c r="AH2728" s="79"/>
      <c r="AI2728" s="80"/>
      <c r="AJ2728" s="80"/>
      <c r="AK2728" s="80"/>
      <c r="AL2728" s="14"/>
      <c r="AM2728" s="16" t="str">
        <f t="shared" si="10"/>
        <v>{s:'639579', v:82 , c:'放デイ２３・人欠２・未計画２・'},</v>
      </c>
      <c r="AN2728" s="16"/>
    </row>
    <row r="2729" ht="16.5" customHeight="1">
      <c r="A2729" s="29">
        <v>63.0</v>
      </c>
      <c r="B2729" s="30">
        <v>9580.0</v>
      </c>
      <c r="C2729" s="31">
        <v>2727.0</v>
      </c>
      <c r="D2729" s="32" t="s">
        <v>2924</v>
      </c>
      <c r="E2729" s="94"/>
      <c r="F2729" s="94"/>
      <c r="G2729" s="76"/>
      <c r="H2729" s="63"/>
      <c r="I2729" s="63"/>
      <c r="J2729" s="51"/>
      <c r="K2729" s="69"/>
      <c r="L2729" s="65"/>
      <c r="M2729" s="65"/>
      <c r="N2729" s="352"/>
      <c r="O2729" s="364"/>
      <c r="P2729" s="87"/>
      <c r="Q2729" s="352"/>
      <c r="R2729" s="353"/>
      <c r="S2729" s="78"/>
      <c r="T2729" s="110"/>
      <c r="U2729" s="291"/>
      <c r="V2729" s="291"/>
      <c r="W2729" s="291"/>
      <c r="X2729" s="291"/>
      <c r="Y2729" s="290"/>
      <c r="Z2729" s="355"/>
      <c r="AA2729" s="356" t="s">
        <v>20</v>
      </c>
      <c r="AB2729" s="357" t="s">
        <v>21</v>
      </c>
      <c r="AC2729" s="358">
        <v>0.85</v>
      </c>
      <c r="AD2729" s="288"/>
      <c r="AE2729" s="288"/>
      <c r="AF2729" s="346"/>
      <c r="AG2729" s="45">
        <v>70.0</v>
      </c>
      <c r="AH2729" s="79"/>
      <c r="AI2729" s="80"/>
      <c r="AJ2729" s="80"/>
      <c r="AK2729" s="80"/>
      <c r="AL2729" s="14"/>
      <c r="AM2729" s="16" t="str">
        <f t="shared" si="10"/>
        <v>{s:'639580', v:70 , c:'放デイ２３・人欠２・未計画２・評減・'},</v>
      </c>
      <c r="AN2729" s="16"/>
    </row>
    <row r="2730" ht="16.5" customHeight="1">
      <c r="A2730" s="29">
        <v>63.0</v>
      </c>
      <c r="B2730" s="30">
        <v>9581.0</v>
      </c>
      <c r="C2730" s="31">
        <v>2728.0</v>
      </c>
      <c r="D2730" s="32" t="s">
        <v>2925</v>
      </c>
      <c r="E2730" s="94"/>
      <c r="F2730" s="94"/>
      <c r="G2730" s="76"/>
      <c r="H2730" s="63"/>
      <c r="I2730" s="63"/>
      <c r="J2730" s="51"/>
      <c r="K2730" s="69"/>
      <c r="L2730" s="65"/>
      <c r="M2730" s="65"/>
      <c r="N2730" s="352"/>
      <c r="O2730" s="364"/>
      <c r="P2730" s="87"/>
      <c r="Q2730" s="352"/>
      <c r="R2730" s="353"/>
      <c r="S2730" s="96"/>
      <c r="T2730" s="96"/>
      <c r="U2730" s="152"/>
      <c r="V2730" s="152"/>
      <c r="W2730" s="152"/>
      <c r="X2730" s="152"/>
      <c r="Y2730" s="287"/>
      <c r="Z2730" s="354"/>
      <c r="AA2730" s="288"/>
      <c r="AB2730" s="288"/>
      <c r="AC2730" s="346"/>
      <c r="AD2730" s="82" t="s">
        <v>30</v>
      </c>
      <c r="AE2730" s="302">
        <v>5.0</v>
      </c>
      <c r="AF2730" s="360" t="s">
        <v>31</v>
      </c>
      <c r="AG2730" s="45">
        <v>158.0</v>
      </c>
      <c r="AH2730" s="79"/>
      <c r="AI2730" s="80"/>
      <c r="AJ2730" s="80"/>
      <c r="AK2730" s="80"/>
      <c r="AL2730" s="14"/>
      <c r="AM2730" s="16" t="str">
        <f t="shared" si="10"/>
        <v>{s:'639581', v:158 , c:'放デイ２３・人欠２・拘減・'},</v>
      </c>
      <c r="AN2730" s="16"/>
    </row>
    <row r="2731" ht="16.5" customHeight="1">
      <c r="A2731" s="29">
        <v>63.0</v>
      </c>
      <c r="B2731" s="30">
        <v>9582.0</v>
      </c>
      <c r="C2731" s="31">
        <v>2729.0</v>
      </c>
      <c r="D2731" s="32" t="s">
        <v>2926</v>
      </c>
      <c r="E2731" s="94"/>
      <c r="F2731" s="94"/>
      <c r="G2731" s="76"/>
      <c r="H2731" s="63"/>
      <c r="I2731" s="63"/>
      <c r="J2731" s="51"/>
      <c r="K2731" s="69"/>
      <c r="L2731" s="65"/>
      <c r="M2731" s="65"/>
      <c r="N2731" s="352"/>
      <c r="O2731" s="364"/>
      <c r="P2731" s="87"/>
      <c r="Q2731" s="352"/>
      <c r="R2731" s="353"/>
      <c r="S2731" s="115"/>
      <c r="T2731" s="115"/>
      <c r="U2731" s="291"/>
      <c r="V2731" s="291"/>
      <c r="W2731" s="291"/>
      <c r="X2731" s="291"/>
      <c r="Y2731" s="290"/>
      <c r="Z2731" s="355"/>
      <c r="AA2731" s="299" t="s">
        <v>20</v>
      </c>
      <c r="AB2731" s="287" t="s">
        <v>21</v>
      </c>
      <c r="AC2731" s="361">
        <v>0.85</v>
      </c>
      <c r="AD2731" s="87"/>
      <c r="AE2731" s="302"/>
      <c r="AF2731" s="360"/>
      <c r="AG2731" s="45">
        <v>134.0</v>
      </c>
      <c r="AH2731" s="79"/>
      <c r="AI2731" s="80"/>
      <c r="AJ2731" s="80"/>
      <c r="AK2731" s="80"/>
      <c r="AL2731" s="14"/>
      <c r="AM2731" s="16" t="str">
        <f t="shared" si="10"/>
        <v>{s:'639582', v:134 , c:'放デイ２３・人欠２・評減・拘減・'},</v>
      </c>
      <c r="AN2731" s="16"/>
    </row>
    <row r="2732" ht="16.5" customHeight="1">
      <c r="A2732" s="29">
        <v>63.0</v>
      </c>
      <c r="B2732" s="30">
        <v>9583.0</v>
      </c>
      <c r="C2732" s="31">
        <v>2730.0</v>
      </c>
      <c r="D2732" s="32" t="s">
        <v>2927</v>
      </c>
      <c r="E2732" s="94"/>
      <c r="F2732" s="94"/>
      <c r="G2732" s="76"/>
      <c r="H2732" s="63"/>
      <c r="I2732" s="63"/>
      <c r="J2732" s="51"/>
      <c r="K2732" s="69"/>
      <c r="L2732" s="65"/>
      <c r="M2732" s="65"/>
      <c r="N2732" s="352"/>
      <c r="O2732" s="364"/>
      <c r="P2732" s="359"/>
      <c r="Q2732" s="352"/>
      <c r="R2732" s="353"/>
      <c r="S2732" s="33" t="s">
        <v>23</v>
      </c>
      <c r="T2732" s="124" t="s">
        <v>24</v>
      </c>
      <c r="U2732" s="152"/>
      <c r="V2732" s="152"/>
      <c r="W2732" s="152"/>
      <c r="X2732" s="152"/>
      <c r="Y2732" s="287" t="s">
        <v>21</v>
      </c>
      <c r="Z2732" s="354">
        <v>0.7</v>
      </c>
      <c r="AA2732" s="297"/>
      <c r="AB2732" s="297"/>
      <c r="AC2732" s="362"/>
      <c r="AD2732" s="87"/>
      <c r="AE2732" s="313"/>
      <c r="AF2732" s="349"/>
      <c r="AG2732" s="45">
        <v>109.0</v>
      </c>
      <c r="AH2732" s="79"/>
      <c r="AI2732" s="80"/>
      <c r="AJ2732" s="80"/>
      <c r="AK2732" s="80"/>
      <c r="AL2732" s="14"/>
      <c r="AM2732" s="16" t="str">
        <f t="shared" si="10"/>
        <v>{s:'639583', v:109 , c:'放デイ２３・人欠２・未計画・拘減・'},</v>
      </c>
      <c r="AN2732" s="16"/>
    </row>
    <row r="2733" ht="16.5" customHeight="1">
      <c r="A2733" s="29">
        <v>63.0</v>
      </c>
      <c r="B2733" s="30">
        <v>9584.0</v>
      </c>
      <c r="C2733" s="31">
        <v>2731.0</v>
      </c>
      <c r="D2733" s="32" t="s">
        <v>2928</v>
      </c>
      <c r="E2733" s="94"/>
      <c r="F2733" s="94"/>
      <c r="G2733" s="76"/>
      <c r="H2733" s="63"/>
      <c r="I2733" s="63"/>
      <c r="J2733" s="51"/>
      <c r="K2733" s="69"/>
      <c r="L2733" s="65"/>
      <c r="M2733" s="65"/>
      <c r="N2733" s="352"/>
      <c r="O2733" s="364"/>
      <c r="P2733" s="359"/>
      <c r="Q2733" s="352"/>
      <c r="R2733" s="353"/>
      <c r="S2733" s="48"/>
      <c r="T2733" s="110"/>
      <c r="U2733" s="291"/>
      <c r="V2733" s="291"/>
      <c r="W2733" s="291"/>
      <c r="X2733" s="291"/>
      <c r="Y2733" s="290"/>
      <c r="Z2733" s="355"/>
      <c r="AA2733" s="356" t="s">
        <v>20</v>
      </c>
      <c r="AB2733" s="357" t="s">
        <v>21</v>
      </c>
      <c r="AC2733" s="363">
        <v>0.85</v>
      </c>
      <c r="AD2733" s="87"/>
      <c r="AE2733" s="313"/>
      <c r="AF2733" s="349"/>
      <c r="AG2733" s="45">
        <v>92.0</v>
      </c>
      <c r="AH2733" s="79"/>
      <c r="AI2733" s="80"/>
      <c r="AJ2733" s="80"/>
      <c r="AK2733" s="80"/>
      <c r="AL2733" s="14"/>
      <c r="AM2733" s="16" t="str">
        <f t="shared" si="10"/>
        <v>{s:'639584', v:92 , c:'放デイ２３・人欠２・未計画・評減・拘減・'},</v>
      </c>
      <c r="AN2733" s="16"/>
    </row>
    <row r="2734" ht="16.5" customHeight="1">
      <c r="A2734" s="29">
        <v>63.0</v>
      </c>
      <c r="B2734" s="30">
        <v>9585.0</v>
      </c>
      <c r="C2734" s="31">
        <v>2732.0</v>
      </c>
      <c r="D2734" s="32" t="s">
        <v>2929</v>
      </c>
      <c r="E2734" s="94"/>
      <c r="F2734" s="94"/>
      <c r="G2734" s="76"/>
      <c r="H2734" s="63"/>
      <c r="I2734" s="63"/>
      <c r="J2734" s="51"/>
      <c r="K2734" s="69"/>
      <c r="L2734" s="65"/>
      <c r="M2734" s="65"/>
      <c r="N2734" s="352"/>
      <c r="O2734" s="364"/>
      <c r="P2734" s="359"/>
      <c r="Q2734" s="352"/>
      <c r="R2734" s="353"/>
      <c r="S2734" s="48"/>
      <c r="T2734" s="96" t="s">
        <v>27</v>
      </c>
      <c r="U2734" s="152"/>
      <c r="V2734" s="152"/>
      <c r="W2734" s="152"/>
      <c r="X2734" s="152"/>
      <c r="Y2734" s="287" t="s">
        <v>21</v>
      </c>
      <c r="Z2734" s="354">
        <v>0.5</v>
      </c>
      <c r="AA2734" s="292"/>
      <c r="AB2734" s="292"/>
      <c r="AC2734" s="355"/>
      <c r="AD2734" s="87"/>
      <c r="AE2734" s="313"/>
      <c r="AF2734" s="349"/>
      <c r="AG2734" s="45">
        <v>77.0</v>
      </c>
      <c r="AH2734" s="79"/>
      <c r="AI2734" s="80"/>
      <c r="AJ2734" s="80"/>
      <c r="AK2734" s="80"/>
      <c r="AL2734" s="14"/>
      <c r="AM2734" s="16" t="str">
        <f t="shared" si="10"/>
        <v>{s:'639585', v:77 , c:'放デイ２３・人欠２・未計画２・拘減・'},</v>
      </c>
      <c r="AN2734" s="16"/>
    </row>
    <row r="2735" ht="16.5" customHeight="1">
      <c r="A2735" s="29">
        <v>63.0</v>
      </c>
      <c r="B2735" s="30">
        <v>9586.0</v>
      </c>
      <c r="C2735" s="31">
        <v>2733.0</v>
      </c>
      <c r="D2735" s="32" t="s">
        <v>2930</v>
      </c>
      <c r="E2735" s="94"/>
      <c r="F2735" s="94"/>
      <c r="G2735" s="76"/>
      <c r="H2735" s="63"/>
      <c r="I2735" s="63"/>
      <c r="J2735" s="51"/>
      <c r="K2735" s="69"/>
      <c r="L2735" s="65"/>
      <c r="M2735" s="65"/>
      <c r="N2735" s="352"/>
      <c r="O2735" s="364"/>
      <c r="P2735" s="359"/>
      <c r="Q2735" s="352"/>
      <c r="R2735" s="353"/>
      <c r="S2735" s="117"/>
      <c r="T2735" s="115"/>
      <c r="U2735" s="291"/>
      <c r="V2735" s="291"/>
      <c r="W2735" s="291"/>
      <c r="X2735" s="291"/>
      <c r="Y2735" s="290"/>
      <c r="Z2735" s="355"/>
      <c r="AA2735" s="356" t="s">
        <v>20</v>
      </c>
      <c r="AB2735" s="357" t="s">
        <v>21</v>
      </c>
      <c r="AC2735" s="363">
        <v>0.85</v>
      </c>
      <c r="AD2735" s="93"/>
      <c r="AE2735" s="292"/>
      <c r="AF2735" s="355"/>
      <c r="AG2735" s="45">
        <v>65.0</v>
      </c>
      <c r="AH2735" s="79"/>
      <c r="AI2735" s="80"/>
      <c r="AJ2735" s="80"/>
      <c r="AK2735" s="80"/>
      <c r="AL2735" s="14"/>
      <c r="AM2735" s="16" t="str">
        <f t="shared" si="10"/>
        <v>{s:'639586', v:65 , c:'放デイ２３・人欠２・未計画２・評減・拘減・'},</v>
      </c>
      <c r="AN2735" s="16"/>
    </row>
    <row r="2736" ht="16.5" customHeight="1">
      <c r="A2736" s="29">
        <v>63.0</v>
      </c>
      <c r="B2736" s="30">
        <v>9587.0</v>
      </c>
      <c r="C2736" s="31">
        <v>2734.0</v>
      </c>
      <c r="D2736" s="32" t="s">
        <v>2931</v>
      </c>
      <c r="E2736" s="94"/>
      <c r="F2736" s="94"/>
      <c r="G2736" s="94"/>
      <c r="H2736" s="63"/>
      <c r="I2736" s="63"/>
      <c r="J2736" s="95"/>
      <c r="K2736" s="82" t="s">
        <v>38</v>
      </c>
      <c r="L2736" s="152"/>
      <c r="M2736" s="344"/>
      <c r="N2736" s="152"/>
      <c r="O2736" s="105"/>
      <c r="P2736" s="94"/>
      <c r="Q2736" s="140"/>
      <c r="R2736" s="95"/>
      <c r="S2736" s="287"/>
      <c r="T2736" s="287"/>
      <c r="U2736" s="152"/>
      <c r="V2736" s="152"/>
      <c r="W2736" s="152"/>
      <c r="X2736" s="152"/>
      <c r="Y2736" s="287"/>
      <c r="Z2736" s="345"/>
      <c r="AA2736" s="288"/>
      <c r="AB2736" s="288"/>
      <c r="AC2736" s="288"/>
      <c r="AD2736" s="288"/>
      <c r="AE2736" s="288"/>
      <c r="AF2736" s="346"/>
      <c r="AG2736" s="45">
        <v>165.0</v>
      </c>
      <c r="AH2736" s="79"/>
      <c r="AI2736" s="80"/>
      <c r="AJ2736" s="80"/>
      <c r="AK2736" s="80"/>
      <c r="AL2736" s="14"/>
      <c r="AM2736" s="16" t="str">
        <f t="shared" si="10"/>
        <v>{s:'639587', v:165 , c:'放デイ２３・有資格９・人欠２・'},</v>
      </c>
      <c r="AN2736" s="16"/>
    </row>
    <row r="2737" ht="16.5" customHeight="1">
      <c r="A2737" s="29">
        <v>63.0</v>
      </c>
      <c r="B2737" s="30">
        <v>9588.0</v>
      </c>
      <c r="C2737" s="31">
        <v>2735.0</v>
      </c>
      <c r="D2737" s="32" t="s">
        <v>2932</v>
      </c>
      <c r="E2737" s="94"/>
      <c r="F2737" s="94"/>
      <c r="G2737" s="94"/>
      <c r="H2737" s="373"/>
      <c r="I2737" s="140"/>
      <c r="J2737" s="95"/>
      <c r="K2737" s="87"/>
      <c r="L2737" s="140">
        <v>4.0</v>
      </c>
      <c r="M2737" s="348" t="s">
        <v>40</v>
      </c>
      <c r="N2737" s="140"/>
      <c r="O2737" s="105"/>
      <c r="P2737" s="94"/>
      <c r="Q2737" s="140"/>
      <c r="R2737" s="95"/>
      <c r="S2737" s="290"/>
      <c r="T2737" s="290"/>
      <c r="U2737" s="291"/>
      <c r="V2737" s="291"/>
      <c r="W2737" s="291"/>
      <c r="X2737" s="291"/>
      <c r="Y2737" s="290"/>
      <c r="Z2737" s="350"/>
      <c r="AA2737" s="299" t="s">
        <v>20</v>
      </c>
      <c r="AB2737" s="287" t="s">
        <v>21</v>
      </c>
      <c r="AC2737" s="351">
        <v>0.85</v>
      </c>
      <c r="AD2737" s="288"/>
      <c r="AE2737" s="288"/>
      <c r="AF2737" s="346"/>
      <c r="AG2737" s="45">
        <v>140.0</v>
      </c>
      <c r="AH2737" s="79"/>
      <c r="AI2737" s="80"/>
      <c r="AJ2737" s="80"/>
      <c r="AK2737" s="80"/>
      <c r="AL2737" s="14"/>
      <c r="AM2737" s="16" t="str">
        <f t="shared" si="10"/>
        <v>{s:'639588', v:140 , c:'放デイ２３・有資格９・人欠２・評減・'},</v>
      </c>
      <c r="AN2737" s="16"/>
    </row>
    <row r="2738" ht="16.5" customHeight="1">
      <c r="A2738" s="29">
        <v>63.0</v>
      </c>
      <c r="B2738" s="30">
        <v>9589.0</v>
      </c>
      <c r="C2738" s="31">
        <v>2736.0</v>
      </c>
      <c r="D2738" s="32" t="s">
        <v>2933</v>
      </c>
      <c r="E2738" s="94"/>
      <c r="F2738" s="94"/>
      <c r="G2738" s="94"/>
      <c r="H2738" s="352"/>
      <c r="I2738" s="140"/>
      <c r="J2738" s="95"/>
      <c r="K2738" s="87"/>
      <c r="L2738" s="65"/>
      <c r="M2738" s="65"/>
      <c r="N2738" s="352"/>
      <c r="O2738" s="364"/>
      <c r="P2738" s="359"/>
      <c r="Q2738" s="352"/>
      <c r="R2738" s="353"/>
      <c r="S2738" s="33" t="s">
        <v>23</v>
      </c>
      <c r="T2738" s="124" t="s">
        <v>24</v>
      </c>
      <c r="U2738" s="152"/>
      <c r="V2738" s="152"/>
      <c r="W2738" s="152"/>
      <c r="X2738" s="152"/>
      <c r="Y2738" s="287" t="s">
        <v>21</v>
      </c>
      <c r="Z2738" s="354">
        <v>0.7</v>
      </c>
      <c r="AA2738" s="297"/>
      <c r="AB2738" s="297"/>
      <c r="AC2738" s="297"/>
      <c r="AD2738" s="297"/>
      <c r="AE2738" s="297"/>
      <c r="AF2738" s="362"/>
      <c r="AG2738" s="45">
        <v>116.0</v>
      </c>
      <c r="AH2738" s="79"/>
      <c r="AI2738" s="80"/>
      <c r="AJ2738" s="80"/>
      <c r="AK2738" s="80"/>
      <c r="AL2738" s="14"/>
      <c r="AM2738" s="16" t="str">
        <f t="shared" si="10"/>
        <v>{s:'639589', v:116 , c:'放デイ２３・有資格９・人欠２・未計画・'},</v>
      </c>
      <c r="AN2738" s="16"/>
    </row>
    <row r="2739" ht="16.5" customHeight="1">
      <c r="A2739" s="29">
        <v>63.0</v>
      </c>
      <c r="B2739" s="30">
        <v>9590.0</v>
      </c>
      <c r="C2739" s="31">
        <v>2737.0</v>
      </c>
      <c r="D2739" s="32" t="s">
        <v>2934</v>
      </c>
      <c r="E2739" s="94"/>
      <c r="F2739" s="94"/>
      <c r="G2739" s="94"/>
      <c r="H2739" s="352"/>
      <c r="I2739" s="140"/>
      <c r="J2739" s="95"/>
      <c r="K2739" s="87"/>
      <c r="L2739" s="65"/>
      <c r="M2739" s="65"/>
      <c r="N2739" s="352"/>
      <c r="O2739" s="364"/>
      <c r="P2739" s="359"/>
      <c r="Q2739" s="352"/>
      <c r="R2739" s="353"/>
      <c r="S2739" s="70"/>
      <c r="T2739" s="110"/>
      <c r="U2739" s="291"/>
      <c r="V2739" s="291"/>
      <c r="W2739" s="291"/>
      <c r="X2739" s="291"/>
      <c r="Y2739" s="290"/>
      <c r="Z2739" s="355"/>
      <c r="AA2739" s="356" t="s">
        <v>20</v>
      </c>
      <c r="AB2739" s="357" t="s">
        <v>21</v>
      </c>
      <c r="AC2739" s="358">
        <v>0.85</v>
      </c>
      <c r="AD2739" s="288"/>
      <c r="AE2739" s="288"/>
      <c r="AF2739" s="346"/>
      <c r="AG2739" s="45">
        <v>99.0</v>
      </c>
      <c r="AH2739" s="79"/>
      <c r="AI2739" s="80"/>
      <c r="AJ2739" s="80"/>
      <c r="AK2739" s="80"/>
      <c r="AL2739" s="14"/>
      <c r="AM2739" s="16" t="str">
        <f t="shared" si="10"/>
        <v>{s:'639590', v:99 , c:'放デイ２３・有資格９・人欠２・未計画・評減・'},</v>
      </c>
      <c r="AN2739" s="16"/>
    </row>
    <row r="2740" ht="16.5" customHeight="1">
      <c r="A2740" s="29">
        <v>63.0</v>
      </c>
      <c r="B2740" s="30">
        <v>9591.0</v>
      </c>
      <c r="C2740" s="31">
        <v>2738.0</v>
      </c>
      <c r="D2740" s="32" t="s">
        <v>2935</v>
      </c>
      <c r="E2740" s="94"/>
      <c r="F2740" s="94"/>
      <c r="G2740" s="94"/>
      <c r="H2740" s="352"/>
      <c r="I2740" s="140"/>
      <c r="J2740" s="95"/>
      <c r="K2740" s="87"/>
      <c r="L2740" s="65"/>
      <c r="M2740" s="65"/>
      <c r="N2740" s="352"/>
      <c r="O2740" s="364"/>
      <c r="P2740" s="359"/>
      <c r="Q2740" s="352"/>
      <c r="R2740" s="353"/>
      <c r="S2740" s="70"/>
      <c r="T2740" s="124" t="s">
        <v>27</v>
      </c>
      <c r="U2740" s="152"/>
      <c r="V2740" s="152"/>
      <c r="W2740" s="152"/>
      <c r="X2740" s="152"/>
      <c r="Y2740" s="287" t="s">
        <v>21</v>
      </c>
      <c r="Z2740" s="354">
        <v>0.5</v>
      </c>
      <c r="AA2740" s="292"/>
      <c r="AB2740" s="292"/>
      <c r="AC2740" s="292"/>
      <c r="AD2740" s="292"/>
      <c r="AE2740" s="292"/>
      <c r="AF2740" s="355"/>
      <c r="AG2740" s="45">
        <v>83.0</v>
      </c>
      <c r="AH2740" s="79"/>
      <c r="AI2740" s="80"/>
      <c r="AJ2740" s="80"/>
      <c r="AK2740" s="80"/>
      <c r="AL2740" s="14"/>
      <c r="AM2740" s="16" t="str">
        <f t="shared" si="10"/>
        <v>{s:'639591', v:83 , c:'放デイ２３・有資格９・人欠２・未計画２・'},</v>
      </c>
      <c r="AN2740" s="16"/>
    </row>
    <row r="2741" ht="16.5" customHeight="1">
      <c r="A2741" s="29">
        <v>63.0</v>
      </c>
      <c r="B2741" s="30">
        <v>9592.0</v>
      </c>
      <c r="C2741" s="31">
        <v>2739.0</v>
      </c>
      <c r="D2741" s="32" t="s">
        <v>2936</v>
      </c>
      <c r="E2741" s="94"/>
      <c r="F2741" s="94"/>
      <c r="G2741" s="94"/>
      <c r="H2741" s="352"/>
      <c r="I2741" s="140"/>
      <c r="J2741" s="95"/>
      <c r="K2741" s="87"/>
      <c r="L2741" s="65"/>
      <c r="M2741" s="65"/>
      <c r="N2741" s="352"/>
      <c r="O2741" s="364"/>
      <c r="P2741" s="359"/>
      <c r="Q2741" s="352"/>
      <c r="R2741" s="353"/>
      <c r="S2741" s="78"/>
      <c r="T2741" s="110"/>
      <c r="U2741" s="291"/>
      <c r="V2741" s="291"/>
      <c r="W2741" s="291"/>
      <c r="X2741" s="291"/>
      <c r="Y2741" s="290"/>
      <c r="Z2741" s="355"/>
      <c r="AA2741" s="356" t="s">
        <v>20</v>
      </c>
      <c r="AB2741" s="357" t="s">
        <v>21</v>
      </c>
      <c r="AC2741" s="358">
        <v>0.85</v>
      </c>
      <c r="AD2741" s="288"/>
      <c r="AE2741" s="288"/>
      <c r="AF2741" s="346"/>
      <c r="AG2741" s="45">
        <v>71.0</v>
      </c>
      <c r="AH2741" s="79"/>
      <c r="AI2741" s="80"/>
      <c r="AJ2741" s="80"/>
      <c r="AK2741" s="80"/>
      <c r="AL2741" s="14"/>
      <c r="AM2741" s="16" t="str">
        <f t="shared" si="10"/>
        <v>{s:'639592', v:71 , c:'放デイ２３・有資格９・人欠２・未計画２・評減・'},</v>
      </c>
      <c r="AN2741" s="16"/>
    </row>
    <row r="2742" ht="16.5" customHeight="1">
      <c r="A2742" s="29">
        <v>63.0</v>
      </c>
      <c r="B2742" s="30">
        <v>9593.0</v>
      </c>
      <c r="C2742" s="31">
        <v>2740.0</v>
      </c>
      <c r="D2742" s="32" t="s">
        <v>2937</v>
      </c>
      <c r="E2742" s="94"/>
      <c r="F2742" s="94"/>
      <c r="G2742" s="94"/>
      <c r="H2742" s="352"/>
      <c r="I2742" s="140"/>
      <c r="J2742" s="95"/>
      <c r="K2742" s="87"/>
      <c r="L2742" s="65"/>
      <c r="M2742" s="65"/>
      <c r="N2742" s="352"/>
      <c r="O2742" s="364"/>
      <c r="P2742" s="359"/>
      <c r="Q2742" s="352"/>
      <c r="R2742" s="353"/>
      <c r="S2742" s="96"/>
      <c r="T2742" s="96"/>
      <c r="U2742" s="152"/>
      <c r="V2742" s="152"/>
      <c r="W2742" s="152"/>
      <c r="X2742" s="152"/>
      <c r="Y2742" s="287"/>
      <c r="Z2742" s="354"/>
      <c r="AA2742" s="288"/>
      <c r="AB2742" s="288"/>
      <c r="AC2742" s="346"/>
      <c r="AD2742" s="82" t="s">
        <v>30</v>
      </c>
      <c r="AE2742" s="302">
        <v>5.0</v>
      </c>
      <c r="AF2742" s="360" t="s">
        <v>31</v>
      </c>
      <c r="AG2742" s="45">
        <v>160.0</v>
      </c>
      <c r="AH2742" s="79"/>
      <c r="AI2742" s="80"/>
      <c r="AJ2742" s="80"/>
      <c r="AK2742" s="80"/>
      <c r="AL2742" s="14"/>
      <c r="AM2742" s="16" t="str">
        <f t="shared" si="10"/>
        <v>{s:'639593', v:160 , c:'放デイ２３・有資格９・人欠２・拘減・'},</v>
      </c>
      <c r="AN2742" s="16"/>
    </row>
    <row r="2743" ht="16.5" customHeight="1">
      <c r="A2743" s="29">
        <v>63.0</v>
      </c>
      <c r="B2743" s="30">
        <v>9594.0</v>
      </c>
      <c r="C2743" s="31">
        <v>2741.0</v>
      </c>
      <c r="D2743" s="32" t="s">
        <v>2938</v>
      </c>
      <c r="E2743" s="94"/>
      <c r="F2743" s="94"/>
      <c r="G2743" s="94"/>
      <c r="H2743" s="352"/>
      <c r="I2743" s="140"/>
      <c r="J2743" s="95"/>
      <c r="K2743" s="87"/>
      <c r="L2743" s="65"/>
      <c r="M2743" s="65"/>
      <c r="N2743" s="352"/>
      <c r="O2743" s="364"/>
      <c r="P2743" s="359"/>
      <c r="Q2743" s="352"/>
      <c r="R2743" s="353"/>
      <c r="S2743" s="115"/>
      <c r="T2743" s="115"/>
      <c r="U2743" s="291"/>
      <c r="V2743" s="291"/>
      <c r="W2743" s="291"/>
      <c r="X2743" s="291"/>
      <c r="Y2743" s="290"/>
      <c r="Z2743" s="355"/>
      <c r="AA2743" s="299" t="s">
        <v>20</v>
      </c>
      <c r="AB2743" s="287" t="s">
        <v>21</v>
      </c>
      <c r="AC2743" s="361">
        <v>0.85</v>
      </c>
      <c r="AD2743" s="87"/>
      <c r="AE2743" s="302"/>
      <c r="AF2743" s="360"/>
      <c r="AG2743" s="45">
        <v>135.0</v>
      </c>
      <c r="AH2743" s="79"/>
      <c r="AI2743" s="80"/>
      <c r="AJ2743" s="80"/>
      <c r="AK2743" s="80"/>
      <c r="AL2743" s="14"/>
      <c r="AM2743" s="16" t="str">
        <f t="shared" si="10"/>
        <v>{s:'639594', v:135 , c:'放デイ２３・有資格９・人欠２・評減・拘減・'},</v>
      </c>
      <c r="AN2743" s="16"/>
    </row>
    <row r="2744" ht="16.5" customHeight="1">
      <c r="A2744" s="29">
        <v>63.0</v>
      </c>
      <c r="B2744" s="30">
        <v>9595.0</v>
      </c>
      <c r="C2744" s="31">
        <v>2742.0</v>
      </c>
      <c r="D2744" s="32" t="s">
        <v>2939</v>
      </c>
      <c r="E2744" s="94"/>
      <c r="F2744" s="94"/>
      <c r="G2744" s="94"/>
      <c r="H2744" s="352"/>
      <c r="I2744" s="140"/>
      <c r="J2744" s="95"/>
      <c r="K2744" s="87"/>
      <c r="L2744" s="65"/>
      <c r="M2744" s="65"/>
      <c r="N2744" s="352"/>
      <c r="O2744" s="364"/>
      <c r="P2744" s="359"/>
      <c r="Q2744" s="352"/>
      <c r="R2744" s="353"/>
      <c r="S2744" s="33" t="s">
        <v>23</v>
      </c>
      <c r="T2744" s="124" t="s">
        <v>24</v>
      </c>
      <c r="U2744" s="152"/>
      <c r="V2744" s="152"/>
      <c r="W2744" s="152"/>
      <c r="X2744" s="152"/>
      <c r="Y2744" s="287" t="s">
        <v>21</v>
      </c>
      <c r="Z2744" s="354">
        <v>0.7</v>
      </c>
      <c r="AA2744" s="297"/>
      <c r="AB2744" s="297"/>
      <c r="AC2744" s="362"/>
      <c r="AD2744" s="87"/>
      <c r="AE2744" s="313"/>
      <c r="AF2744" s="349"/>
      <c r="AG2744" s="45">
        <v>111.0</v>
      </c>
      <c r="AH2744" s="79"/>
      <c r="AI2744" s="80"/>
      <c r="AJ2744" s="80"/>
      <c r="AK2744" s="80"/>
      <c r="AL2744" s="14"/>
      <c r="AM2744" s="16" t="str">
        <f t="shared" si="10"/>
        <v>{s:'639595', v:111 , c:'放デイ２３・有資格９・人欠２・未計画・拘減・'},</v>
      </c>
      <c r="AN2744" s="16"/>
    </row>
    <row r="2745" ht="16.5" customHeight="1">
      <c r="A2745" s="29">
        <v>63.0</v>
      </c>
      <c r="B2745" s="30">
        <v>9596.0</v>
      </c>
      <c r="C2745" s="31">
        <v>2743.0</v>
      </c>
      <c r="D2745" s="32" t="s">
        <v>2940</v>
      </c>
      <c r="E2745" s="94"/>
      <c r="F2745" s="94"/>
      <c r="G2745" s="94"/>
      <c r="H2745" s="352"/>
      <c r="I2745" s="140"/>
      <c r="J2745" s="95"/>
      <c r="K2745" s="87"/>
      <c r="L2745" s="65"/>
      <c r="M2745" s="65"/>
      <c r="N2745" s="352"/>
      <c r="O2745" s="364"/>
      <c r="P2745" s="359"/>
      <c r="Q2745" s="352"/>
      <c r="R2745" s="353"/>
      <c r="S2745" s="70"/>
      <c r="T2745" s="110"/>
      <c r="U2745" s="291"/>
      <c r="V2745" s="291"/>
      <c r="W2745" s="291"/>
      <c r="X2745" s="291"/>
      <c r="Y2745" s="290"/>
      <c r="Z2745" s="355"/>
      <c r="AA2745" s="356" t="s">
        <v>20</v>
      </c>
      <c r="AB2745" s="357" t="s">
        <v>21</v>
      </c>
      <c r="AC2745" s="363">
        <v>0.85</v>
      </c>
      <c r="AD2745" s="87"/>
      <c r="AE2745" s="313"/>
      <c r="AF2745" s="349"/>
      <c r="AG2745" s="45">
        <v>94.0</v>
      </c>
      <c r="AH2745" s="79"/>
      <c r="AI2745" s="80"/>
      <c r="AJ2745" s="80"/>
      <c r="AK2745" s="80"/>
      <c r="AL2745" s="14"/>
      <c r="AM2745" s="16" t="str">
        <f t="shared" si="10"/>
        <v>{s:'639596', v:94 , c:'放デイ２３・有資格９・人欠２・未計画・評減・拘減・'},</v>
      </c>
      <c r="AN2745" s="16"/>
    </row>
    <row r="2746" ht="16.5" customHeight="1">
      <c r="A2746" s="29">
        <v>63.0</v>
      </c>
      <c r="B2746" s="30">
        <v>9597.0</v>
      </c>
      <c r="C2746" s="31">
        <v>2744.0</v>
      </c>
      <c r="D2746" s="32" t="s">
        <v>2941</v>
      </c>
      <c r="E2746" s="94"/>
      <c r="F2746" s="105"/>
      <c r="G2746" s="94"/>
      <c r="H2746" s="352"/>
      <c r="I2746" s="140"/>
      <c r="J2746" s="95"/>
      <c r="K2746" s="69"/>
      <c r="L2746" s="65"/>
      <c r="M2746" s="65"/>
      <c r="N2746" s="352"/>
      <c r="O2746" s="364"/>
      <c r="P2746" s="359"/>
      <c r="Q2746" s="352"/>
      <c r="R2746" s="353"/>
      <c r="S2746" s="70"/>
      <c r="T2746" s="96" t="s">
        <v>27</v>
      </c>
      <c r="U2746" s="152"/>
      <c r="V2746" s="152"/>
      <c r="W2746" s="152"/>
      <c r="X2746" s="152"/>
      <c r="Y2746" s="287" t="s">
        <v>21</v>
      </c>
      <c r="Z2746" s="354">
        <v>0.5</v>
      </c>
      <c r="AA2746" s="292"/>
      <c r="AB2746" s="292"/>
      <c r="AC2746" s="355"/>
      <c r="AD2746" s="87"/>
      <c r="AE2746" s="313"/>
      <c r="AF2746" s="349"/>
      <c r="AG2746" s="45">
        <v>78.0</v>
      </c>
      <c r="AH2746" s="79"/>
      <c r="AI2746" s="80"/>
      <c r="AJ2746" s="80"/>
      <c r="AK2746" s="80"/>
      <c r="AL2746" s="14"/>
      <c r="AM2746" s="16" t="str">
        <f t="shared" si="10"/>
        <v>{s:'639597', v:78 , c:'放デイ２３・有資格９・人欠２・未計画２・拘減・'},</v>
      </c>
      <c r="AN2746" s="16"/>
    </row>
    <row r="2747" ht="16.5" customHeight="1">
      <c r="A2747" s="29">
        <v>63.0</v>
      </c>
      <c r="B2747" s="30">
        <v>9598.0</v>
      </c>
      <c r="C2747" s="31">
        <v>2745.0</v>
      </c>
      <c r="D2747" s="32" t="s">
        <v>2942</v>
      </c>
      <c r="E2747" s="94"/>
      <c r="F2747" s="106"/>
      <c r="G2747" s="107"/>
      <c r="H2747" s="374"/>
      <c r="I2747" s="291"/>
      <c r="J2747" s="188"/>
      <c r="K2747" s="110"/>
      <c r="L2747" s="115"/>
      <c r="M2747" s="115"/>
      <c r="N2747" s="374"/>
      <c r="O2747" s="377"/>
      <c r="P2747" s="378"/>
      <c r="Q2747" s="374"/>
      <c r="R2747" s="376"/>
      <c r="S2747" s="78"/>
      <c r="T2747" s="115"/>
      <c r="U2747" s="291"/>
      <c r="V2747" s="291"/>
      <c r="W2747" s="291"/>
      <c r="X2747" s="291"/>
      <c r="Y2747" s="290"/>
      <c r="Z2747" s="355"/>
      <c r="AA2747" s="356" t="s">
        <v>20</v>
      </c>
      <c r="AB2747" s="357" t="s">
        <v>21</v>
      </c>
      <c r="AC2747" s="363">
        <v>0.85</v>
      </c>
      <c r="AD2747" s="93"/>
      <c r="AE2747" s="292"/>
      <c r="AF2747" s="355"/>
      <c r="AG2747" s="45">
        <v>66.0</v>
      </c>
      <c r="AH2747" s="79"/>
      <c r="AI2747" s="80"/>
      <c r="AJ2747" s="80"/>
      <c r="AK2747" s="80"/>
      <c r="AL2747" s="14"/>
      <c r="AM2747" s="16" t="str">
        <f t="shared" si="10"/>
        <v>{s:'639598', v:66 , c:'放デイ２３・有資格９・人欠２・未計画２・評減・拘減・'},</v>
      </c>
      <c r="AN2747" s="16"/>
    </row>
    <row r="2748" ht="16.5" customHeight="1">
      <c r="A2748" s="29">
        <v>63.0</v>
      </c>
      <c r="B2748" s="30">
        <v>9601.0</v>
      </c>
      <c r="C2748" s="31">
        <v>2746.0</v>
      </c>
      <c r="D2748" s="32" t="s">
        <v>2943</v>
      </c>
      <c r="E2748" s="112"/>
      <c r="F2748" s="33" t="s">
        <v>176</v>
      </c>
      <c r="G2748" s="102" t="s">
        <v>103</v>
      </c>
      <c r="H2748" s="35"/>
      <c r="I2748" s="35"/>
      <c r="J2748" s="36"/>
      <c r="K2748" s="168"/>
      <c r="L2748" s="152"/>
      <c r="M2748" s="344"/>
      <c r="N2748" s="152"/>
      <c r="O2748" s="241" t="s">
        <v>2655</v>
      </c>
      <c r="P2748" s="82" t="s">
        <v>24</v>
      </c>
      <c r="Q2748" s="152"/>
      <c r="R2748" s="153"/>
      <c r="S2748" s="287"/>
      <c r="T2748" s="287"/>
      <c r="U2748" s="152"/>
      <c r="V2748" s="152"/>
      <c r="W2748" s="152"/>
      <c r="X2748" s="152"/>
      <c r="Y2748" s="287"/>
      <c r="Z2748" s="345"/>
      <c r="AA2748" s="288"/>
      <c r="AB2748" s="288"/>
      <c r="AC2748" s="288"/>
      <c r="AD2748" s="288"/>
      <c r="AE2748" s="288"/>
      <c r="AF2748" s="346"/>
      <c r="AG2748" s="45">
        <v>428.0</v>
      </c>
      <c r="AH2748" s="79"/>
      <c r="AI2748" s="80"/>
      <c r="AJ2748" s="80"/>
      <c r="AK2748" s="80"/>
      <c r="AL2748" s="14"/>
      <c r="AM2748" s="16" t="str">
        <f t="shared" si="10"/>
        <v>{s:'639601', v:428 , c:'放デイ２４・人欠・'},</v>
      </c>
      <c r="AN2748" s="16"/>
    </row>
    <row r="2749" ht="16.5" customHeight="1">
      <c r="A2749" s="29">
        <v>63.0</v>
      </c>
      <c r="B2749" s="30">
        <v>9602.0</v>
      </c>
      <c r="C2749" s="31">
        <v>2747.0</v>
      </c>
      <c r="D2749" s="32" t="s">
        <v>2944</v>
      </c>
      <c r="E2749" s="69"/>
      <c r="F2749" s="70"/>
      <c r="G2749" s="104"/>
      <c r="H2749" s="347" t="str">
        <f>'30放課後等デイ(基本１)'!G2618</f>
        <v/>
      </c>
      <c r="I2749" s="140" t="s">
        <v>9</v>
      </c>
      <c r="J2749" s="51"/>
      <c r="K2749" s="94"/>
      <c r="L2749" s="140"/>
      <c r="M2749" s="348"/>
      <c r="N2749" s="140"/>
      <c r="O2749" s="131"/>
      <c r="P2749" s="87"/>
      <c r="Q2749" s="302" t="s">
        <v>21</v>
      </c>
      <c r="R2749" s="349">
        <v>0.7</v>
      </c>
      <c r="S2749" s="290"/>
      <c r="T2749" s="290"/>
      <c r="U2749" s="291"/>
      <c r="V2749" s="291"/>
      <c r="W2749" s="291"/>
      <c r="X2749" s="291"/>
      <c r="Y2749" s="290"/>
      <c r="Z2749" s="350"/>
      <c r="AA2749" s="299" t="s">
        <v>20</v>
      </c>
      <c r="AB2749" s="287" t="s">
        <v>21</v>
      </c>
      <c r="AC2749" s="351">
        <v>0.85</v>
      </c>
      <c r="AD2749" s="288"/>
      <c r="AE2749" s="288"/>
      <c r="AF2749" s="346"/>
      <c r="AG2749" s="45">
        <v>364.0</v>
      </c>
      <c r="AH2749" s="79"/>
      <c r="AI2749" s="80"/>
      <c r="AJ2749" s="80"/>
      <c r="AK2749" s="80"/>
      <c r="AL2749" s="14"/>
      <c r="AM2749" s="16" t="str">
        <f t="shared" si="10"/>
        <v>{s:'639602', v:364 , c:'放デイ２４・人欠・評減・'},</v>
      </c>
      <c r="AN2749" s="16"/>
    </row>
    <row r="2750" ht="16.5" customHeight="1">
      <c r="A2750" s="29">
        <v>63.0</v>
      </c>
      <c r="B2750" s="30">
        <v>9603.0</v>
      </c>
      <c r="C2750" s="31">
        <v>2748.0</v>
      </c>
      <c r="D2750" s="32" t="s">
        <v>2945</v>
      </c>
      <c r="E2750" s="69"/>
      <c r="F2750" s="70"/>
      <c r="G2750" s="104"/>
      <c r="H2750" s="63"/>
      <c r="I2750" s="63"/>
      <c r="J2750" s="51"/>
      <c r="K2750" s="69"/>
      <c r="L2750" s="65"/>
      <c r="M2750" s="65"/>
      <c r="N2750" s="352"/>
      <c r="O2750" s="131"/>
      <c r="P2750" s="87"/>
      <c r="Q2750" s="352"/>
      <c r="R2750" s="353"/>
      <c r="S2750" s="33" t="s">
        <v>23</v>
      </c>
      <c r="T2750" s="124" t="s">
        <v>24</v>
      </c>
      <c r="U2750" s="152"/>
      <c r="V2750" s="152"/>
      <c r="W2750" s="152"/>
      <c r="X2750" s="152"/>
      <c r="Y2750" s="287" t="s">
        <v>21</v>
      </c>
      <c r="Z2750" s="354">
        <v>0.7</v>
      </c>
      <c r="AA2750" s="297"/>
      <c r="AB2750" s="297"/>
      <c r="AC2750" s="297"/>
      <c r="AD2750" s="297"/>
      <c r="AE2750" s="297"/>
      <c r="AF2750" s="362"/>
      <c r="AG2750" s="45">
        <v>300.0</v>
      </c>
      <c r="AH2750" s="79"/>
      <c r="AI2750" s="80"/>
      <c r="AJ2750" s="80"/>
      <c r="AK2750" s="80"/>
      <c r="AL2750" s="14"/>
      <c r="AM2750" s="16" t="str">
        <f t="shared" si="10"/>
        <v>{s:'639603', v:300 , c:'放デイ２４・人欠・未計画・'},</v>
      </c>
      <c r="AN2750" s="16"/>
    </row>
    <row r="2751" ht="16.5" customHeight="1">
      <c r="A2751" s="29">
        <v>63.0</v>
      </c>
      <c r="B2751" s="30">
        <v>9604.0</v>
      </c>
      <c r="C2751" s="31">
        <v>2749.0</v>
      </c>
      <c r="D2751" s="32" t="s">
        <v>2946</v>
      </c>
      <c r="E2751" s="69"/>
      <c r="F2751" s="70"/>
      <c r="G2751" s="104"/>
      <c r="H2751" s="63"/>
      <c r="I2751" s="63"/>
      <c r="J2751" s="51"/>
      <c r="K2751" s="69"/>
      <c r="L2751" s="65"/>
      <c r="M2751" s="65"/>
      <c r="N2751" s="352"/>
      <c r="O2751" s="131"/>
      <c r="P2751" s="87"/>
      <c r="Q2751" s="352"/>
      <c r="R2751" s="353"/>
      <c r="S2751" s="70"/>
      <c r="T2751" s="110"/>
      <c r="U2751" s="291"/>
      <c r="V2751" s="291"/>
      <c r="W2751" s="291"/>
      <c r="X2751" s="291"/>
      <c r="Y2751" s="290"/>
      <c r="Z2751" s="355"/>
      <c r="AA2751" s="356" t="s">
        <v>20</v>
      </c>
      <c r="AB2751" s="357" t="s">
        <v>21</v>
      </c>
      <c r="AC2751" s="358">
        <v>0.85</v>
      </c>
      <c r="AD2751" s="288"/>
      <c r="AE2751" s="288"/>
      <c r="AF2751" s="346"/>
      <c r="AG2751" s="45">
        <v>255.0</v>
      </c>
      <c r="AH2751" s="79"/>
      <c r="AI2751" s="80"/>
      <c r="AJ2751" s="80"/>
      <c r="AK2751" s="80"/>
      <c r="AL2751" s="14"/>
      <c r="AM2751" s="16" t="str">
        <f t="shared" si="10"/>
        <v>{s:'639604', v:255 , c:'放デイ２４・人欠・未計画・評減・'},</v>
      </c>
      <c r="AN2751" s="16"/>
    </row>
    <row r="2752" ht="16.5" customHeight="1">
      <c r="A2752" s="29">
        <v>63.0</v>
      </c>
      <c r="B2752" s="30">
        <v>9605.0</v>
      </c>
      <c r="C2752" s="31">
        <v>2750.0</v>
      </c>
      <c r="D2752" s="32" t="s">
        <v>2947</v>
      </c>
      <c r="E2752" s="69"/>
      <c r="F2752" s="70"/>
      <c r="G2752" s="76"/>
      <c r="H2752" s="63"/>
      <c r="I2752" s="63"/>
      <c r="J2752" s="51"/>
      <c r="K2752" s="69"/>
      <c r="L2752" s="65"/>
      <c r="M2752" s="65"/>
      <c r="N2752" s="352"/>
      <c r="O2752" s="131"/>
      <c r="P2752" s="87"/>
      <c r="Q2752" s="352"/>
      <c r="R2752" s="353"/>
      <c r="S2752" s="70"/>
      <c r="T2752" s="124" t="s">
        <v>27</v>
      </c>
      <c r="U2752" s="152"/>
      <c r="V2752" s="152"/>
      <c r="W2752" s="152"/>
      <c r="X2752" s="152"/>
      <c r="Y2752" s="287" t="s">
        <v>21</v>
      </c>
      <c r="Z2752" s="354">
        <v>0.5</v>
      </c>
      <c r="AA2752" s="292"/>
      <c r="AB2752" s="292"/>
      <c r="AC2752" s="292"/>
      <c r="AD2752" s="292"/>
      <c r="AE2752" s="292"/>
      <c r="AF2752" s="355"/>
      <c r="AG2752" s="45">
        <v>214.0</v>
      </c>
      <c r="AH2752" s="79"/>
      <c r="AI2752" s="80"/>
      <c r="AJ2752" s="80"/>
      <c r="AK2752" s="80"/>
      <c r="AL2752" s="14"/>
      <c r="AM2752" s="16" t="str">
        <f t="shared" si="10"/>
        <v>{s:'639605', v:214 , c:'放デイ２４・人欠・未計画２・'},</v>
      </c>
      <c r="AN2752" s="16"/>
    </row>
    <row r="2753" ht="16.5" customHeight="1">
      <c r="A2753" s="29">
        <v>63.0</v>
      </c>
      <c r="B2753" s="30">
        <v>9606.0</v>
      </c>
      <c r="C2753" s="31">
        <v>2751.0</v>
      </c>
      <c r="D2753" s="32" t="s">
        <v>2948</v>
      </c>
      <c r="E2753" s="69"/>
      <c r="F2753" s="70"/>
      <c r="G2753" s="76"/>
      <c r="H2753" s="63"/>
      <c r="I2753" s="63"/>
      <c r="J2753" s="51"/>
      <c r="K2753" s="69"/>
      <c r="L2753" s="65"/>
      <c r="M2753" s="65"/>
      <c r="N2753" s="352"/>
      <c r="O2753" s="131"/>
      <c r="P2753" s="87"/>
      <c r="Q2753" s="352"/>
      <c r="R2753" s="353"/>
      <c r="S2753" s="78"/>
      <c r="T2753" s="110"/>
      <c r="U2753" s="291"/>
      <c r="V2753" s="291"/>
      <c r="W2753" s="291"/>
      <c r="X2753" s="291"/>
      <c r="Y2753" s="290"/>
      <c r="Z2753" s="355"/>
      <c r="AA2753" s="356" t="s">
        <v>20</v>
      </c>
      <c r="AB2753" s="357" t="s">
        <v>21</v>
      </c>
      <c r="AC2753" s="358">
        <v>0.85</v>
      </c>
      <c r="AD2753" s="288"/>
      <c r="AE2753" s="288"/>
      <c r="AF2753" s="346"/>
      <c r="AG2753" s="45">
        <v>182.0</v>
      </c>
      <c r="AH2753" s="79"/>
      <c r="AI2753" s="80"/>
      <c r="AJ2753" s="80"/>
      <c r="AK2753" s="80"/>
      <c r="AL2753" s="14"/>
      <c r="AM2753" s="16" t="str">
        <f t="shared" si="10"/>
        <v>{s:'639606', v:182 , c:'放デイ２４・人欠・未計画２・評減・'},</v>
      </c>
      <c r="AN2753" s="16"/>
    </row>
    <row r="2754" ht="16.5" customHeight="1">
      <c r="A2754" s="29">
        <v>63.0</v>
      </c>
      <c r="B2754" s="30">
        <v>9607.0</v>
      </c>
      <c r="C2754" s="31">
        <v>2752.0</v>
      </c>
      <c r="D2754" s="32" t="s">
        <v>2949</v>
      </c>
      <c r="E2754" s="69"/>
      <c r="F2754" s="70"/>
      <c r="G2754" s="76"/>
      <c r="H2754" s="63"/>
      <c r="I2754" s="63"/>
      <c r="J2754" s="51"/>
      <c r="K2754" s="69"/>
      <c r="L2754" s="65"/>
      <c r="M2754" s="65"/>
      <c r="N2754" s="352"/>
      <c r="O2754" s="131"/>
      <c r="P2754" s="87"/>
      <c r="Q2754" s="352"/>
      <c r="R2754" s="353"/>
      <c r="S2754" s="96"/>
      <c r="T2754" s="96"/>
      <c r="U2754" s="152"/>
      <c r="V2754" s="152"/>
      <c r="W2754" s="152"/>
      <c r="X2754" s="152"/>
      <c r="Y2754" s="287"/>
      <c r="Z2754" s="354"/>
      <c r="AA2754" s="288"/>
      <c r="AB2754" s="288"/>
      <c r="AC2754" s="346"/>
      <c r="AD2754" s="82" t="s">
        <v>30</v>
      </c>
      <c r="AE2754" s="302">
        <v>5.0</v>
      </c>
      <c r="AF2754" s="360" t="s">
        <v>31</v>
      </c>
      <c r="AG2754" s="45">
        <v>423.0</v>
      </c>
      <c r="AH2754" s="79"/>
      <c r="AI2754" s="80"/>
      <c r="AJ2754" s="80"/>
      <c r="AK2754" s="80"/>
      <c r="AL2754" s="14"/>
      <c r="AM2754" s="16" t="str">
        <f t="shared" si="10"/>
        <v>{s:'639607', v:423 , c:'放デイ２４・人欠・拘減・'},</v>
      </c>
      <c r="AN2754" s="16"/>
    </row>
    <row r="2755" ht="16.5" customHeight="1">
      <c r="A2755" s="29">
        <v>63.0</v>
      </c>
      <c r="B2755" s="30">
        <v>9608.0</v>
      </c>
      <c r="C2755" s="31">
        <v>2753.0</v>
      </c>
      <c r="D2755" s="32" t="s">
        <v>2950</v>
      </c>
      <c r="E2755" s="69"/>
      <c r="F2755" s="69"/>
      <c r="G2755" s="76"/>
      <c r="H2755" s="63"/>
      <c r="I2755" s="63"/>
      <c r="J2755" s="51"/>
      <c r="K2755" s="69"/>
      <c r="L2755" s="65"/>
      <c r="M2755" s="65"/>
      <c r="N2755" s="352"/>
      <c r="O2755" s="131"/>
      <c r="P2755" s="87"/>
      <c r="Q2755" s="352"/>
      <c r="R2755" s="353"/>
      <c r="S2755" s="115"/>
      <c r="T2755" s="115"/>
      <c r="U2755" s="291"/>
      <c r="V2755" s="291"/>
      <c r="W2755" s="291"/>
      <c r="X2755" s="291"/>
      <c r="Y2755" s="290"/>
      <c r="Z2755" s="355"/>
      <c r="AA2755" s="299" t="s">
        <v>20</v>
      </c>
      <c r="AB2755" s="287" t="s">
        <v>21</v>
      </c>
      <c r="AC2755" s="361">
        <v>0.85</v>
      </c>
      <c r="AD2755" s="87"/>
      <c r="AE2755" s="302"/>
      <c r="AF2755" s="360"/>
      <c r="AG2755" s="45">
        <v>359.0</v>
      </c>
      <c r="AH2755" s="79"/>
      <c r="AI2755" s="80"/>
      <c r="AJ2755" s="80"/>
      <c r="AK2755" s="80"/>
      <c r="AL2755" s="14"/>
      <c r="AM2755" s="16" t="str">
        <f t="shared" si="10"/>
        <v>{s:'639608', v:359 , c:'放デイ２４・人欠・評減・拘減・'},</v>
      </c>
      <c r="AN2755" s="16"/>
    </row>
    <row r="2756" ht="16.5" customHeight="1">
      <c r="A2756" s="29">
        <v>63.0</v>
      </c>
      <c r="B2756" s="30">
        <v>9609.0</v>
      </c>
      <c r="C2756" s="31">
        <v>2754.0</v>
      </c>
      <c r="D2756" s="32" t="s">
        <v>2951</v>
      </c>
      <c r="E2756" s="69"/>
      <c r="F2756" s="69"/>
      <c r="G2756" s="76"/>
      <c r="H2756" s="63"/>
      <c r="I2756" s="63"/>
      <c r="J2756" s="51"/>
      <c r="K2756" s="69"/>
      <c r="L2756" s="65"/>
      <c r="M2756" s="65"/>
      <c r="N2756" s="352"/>
      <c r="O2756" s="131"/>
      <c r="P2756" s="87"/>
      <c r="Q2756" s="352"/>
      <c r="R2756" s="353"/>
      <c r="S2756" s="33" t="s">
        <v>23</v>
      </c>
      <c r="T2756" s="124" t="s">
        <v>24</v>
      </c>
      <c r="U2756" s="152"/>
      <c r="V2756" s="152"/>
      <c r="W2756" s="152"/>
      <c r="X2756" s="152"/>
      <c r="Y2756" s="287" t="s">
        <v>21</v>
      </c>
      <c r="Z2756" s="354">
        <v>0.7</v>
      </c>
      <c r="AA2756" s="297"/>
      <c r="AB2756" s="297"/>
      <c r="AC2756" s="362"/>
      <c r="AD2756" s="87"/>
      <c r="AE2756" s="313"/>
      <c r="AF2756" s="349"/>
      <c r="AG2756" s="45">
        <v>295.0</v>
      </c>
      <c r="AH2756" s="79"/>
      <c r="AI2756" s="80"/>
      <c r="AJ2756" s="80"/>
      <c r="AK2756" s="80"/>
      <c r="AL2756" s="14"/>
      <c r="AM2756" s="16" t="str">
        <f t="shared" si="10"/>
        <v>{s:'639609', v:295 , c:'放デイ２４・人欠・未計画・拘減・'},</v>
      </c>
      <c r="AN2756" s="16"/>
    </row>
    <row r="2757" ht="16.5" customHeight="1">
      <c r="A2757" s="29">
        <v>63.0</v>
      </c>
      <c r="B2757" s="30">
        <v>9610.0</v>
      </c>
      <c r="C2757" s="31">
        <v>2755.0</v>
      </c>
      <c r="D2757" s="32" t="s">
        <v>2952</v>
      </c>
      <c r="E2757" s="69"/>
      <c r="F2757" s="69"/>
      <c r="G2757" s="76"/>
      <c r="H2757" s="63"/>
      <c r="I2757" s="63"/>
      <c r="J2757" s="51"/>
      <c r="K2757" s="69"/>
      <c r="L2757" s="65"/>
      <c r="M2757" s="65"/>
      <c r="N2757" s="352"/>
      <c r="O2757" s="131"/>
      <c r="P2757" s="87"/>
      <c r="Q2757" s="352"/>
      <c r="R2757" s="353"/>
      <c r="S2757" s="70"/>
      <c r="T2757" s="110"/>
      <c r="U2757" s="291"/>
      <c r="V2757" s="291"/>
      <c r="W2757" s="291"/>
      <c r="X2757" s="291"/>
      <c r="Y2757" s="290"/>
      <c r="Z2757" s="355"/>
      <c r="AA2757" s="356" t="s">
        <v>20</v>
      </c>
      <c r="AB2757" s="357" t="s">
        <v>21</v>
      </c>
      <c r="AC2757" s="363">
        <v>0.85</v>
      </c>
      <c r="AD2757" s="87"/>
      <c r="AE2757" s="313"/>
      <c r="AF2757" s="349"/>
      <c r="AG2757" s="45">
        <v>250.0</v>
      </c>
      <c r="AH2757" s="79"/>
      <c r="AI2757" s="80"/>
      <c r="AJ2757" s="80"/>
      <c r="AK2757" s="80"/>
      <c r="AL2757" s="14"/>
      <c r="AM2757" s="16" t="str">
        <f t="shared" si="10"/>
        <v>{s:'639610', v:250 , c:'放デイ２４・人欠・未計画・評減・拘減・'},</v>
      </c>
      <c r="AN2757" s="16"/>
    </row>
    <row r="2758" ht="16.5" customHeight="1">
      <c r="A2758" s="29">
        <v>63.0</v>
      </c>
      <c r="B2758" s="30">
        <v>9611.0</v>
      </c>
      <c r="C2758" s="31">
        <v>2756.0</v>
      </c>
      <c r="D2758" s="32" t="s">
        <v>2953</v>
      </c>
      <c r="E2758" s="69"/>
      <c r="F2758" s="69"/>
      <c r="G2758" s="76"/>
      <c r="H2758" s="63"/>
      <c r="I2758" s="63"/>
      <c r="J2758" s="51"/>
      <c r="K2758" s="69"/>
      <c r="L2758" s="65"/>
      <c r="M2758" s="65"/>
      <c r="N2758" s="352"/>
      <c r="O2758" s="131"/>
      <c r="P2758" s="87"/>
      <c r="Q2758" s="352"/>
      <c r="R2758" s="353"/>
      <c r="S2758" s="70"/>
      <c r="T2758" s="96" t="s">
        <v>27</v>
      </c>
      <c r="U2758" s="152"/>
      <c r="V2758" s="152"/>
      <c r="W2758" s="152"/>
      <c r="X2758" s="152"/>
      <c r="Y2758" s="287" t="s">
        <v>21</v>
      </c>
      <c r="Z2758" s="354">
        <v>0.5</v>
      </c>
      <c r="AA2758" s="292"/>
      <c r="AB2758" s="292"/>
      <c r="AC2758" s="355"/>
      <c r="AD2758" s="87"/>
      <c r="AE2758" s="313"/>
      <c r="AF2758" s="349"/>
      <c r="AG2758" s="45">
        <v>209.0</v>
      </c>
      <c r="AH2758" s="79"/>
      <c r="AI2758" s="80"/>
      <c r="AJ2758" s="80"/>
      <c r="AK2758" s="80"/>
      <c r="AL2758" s="14"/>
      <c r="AM2758" s="16" t="str">
        <f t="shared" si="10"/>
        <v>{s:'639611', v:209 , c:'放デイ２４・人欠・未計画２・拘減・'},</v>
      </c>
      <c r="AN2758" s="16"/>
    </row>
    <row r="2759" ht="16.5" customHeight="1">
      <c r="A2759" s="29">
        <v>63.0</v>
      </c>
      <c r="B2759" s="30">
        <v>9612.0</v>
      </c>
      <c r="C2759" s="31">
        <v>2757.0</v>
      </c>
      <c r="D2759" s="32" t="s">
        <v>2954</v>
      </c>
      <c r="E2759" s="69"/>
      <c r="F2759" s="69"/>
      <c r="G2759" s="76"/>
      <c r="H2759" s="63"/>
      <c r="I2759" s="63"/>
      <c r="J2759" s="51"/>
      <c r="K2759" s="69"/>
      <c r="L2759" s="65"/>
      <c r="M2759" s="65"/>
      <c r="N2759" s="352"/>
      <c r="O2759" s="131"/>
      <c r="P2759" s="359"/>
      <c r="Q2759" s="352"/>
      <c r="R2759" s="353"/>
      <c r="S2759" s="78"/>
      <c r="T2759" s="115"/>
      <c r="U2759" s="291"/>
      <c r="V2759" s="291"/>
      <c r="W2759" s="291"/>
      <c r="X2759" s="291"/>
      <c r="Y2759" s="290"/>
      <c r="Z2759" s="355"/>
      <c r="AA2759" s="356" t="s">
        <v>20</v>
      </c>
      <c r="AB2759" s="357" t="s">
        <v>21</v>
      </c>
      <c r="AC2759" s="363">
        <v>0.85</v>
      </c>
      <c r="AD2759" s="93"/>
      <c r="AE2759" s="292"/>
      <c r="AF2759" s="355"/>
      <c r="AG2759" s="45">
        <v>177.0</v>
      </c>
      <c r="AH2759" s="79"/>
      <c r="AI2759" s="80"/>
      <c r="AJ2759" s="80"/>
      <c r="AK2759" s="80"/>
      <c r="AL2759" s="14"/>
      <c r="AM2759" s="16" t="str">
        <f t="shared" si="10"/>
        <v>{s:'639612', v:177 , c:'放デイ２４・人欠・未計画２・評減・拘減・'},</v>
      </c>
      <c r="AN2759" s="16"/>
    </row>
    <row r="2760" ht="16.5" customHeight="1">
      <c r="A2760" s="29">
        <v>63.0</v>
      </c>
      <c r="B2760" s="30">
        <v>9613.0</v>
      </c>
      <c r="C2760" s="31">
        <v>2758.0</v>
      </c>
      <c r="D2760" s="32" t="s">
        <v>2955</v>
      </c>
      <c r="E2760" s="69"/>
      <c r="F2760" s="69"/>
      <c r="G2760" s="94"/>
      <c r="H2760" s="63"/>
      <c r="I2760" s="63"/>
      <c r="J2760" s="95"/>
      <c r="K2760" s="82" t="s">
        <v>38</v>
      </c>
      <c r="L2760" s="152"/>
      <c r="M2760" s="344"/>
      <c r="N2760" s="152"/>
      <c r="O2760" s="131"/>
      <c r="P2760" s="94"/>
      <c r="Q2760" s="140"/>
      <c r="R2760" s="95"/>
      <c r="S2760" s="287"/>
      <c r="T2760" s="287"/>
      <c r="U2760" s="152"/>
      <c r="V2760" s="152"/>
      <c r="W2760" s="152"/>
      <c r="X2760" s="152"/>
      <c r="Y2760" s="287"/>
      <c r="Z2760" s="345"/>
      <c r="AA2760" s="288"/>
      <c r="AB2760" s="288"/>
      <c r="AC2760" s="288"/>
      <c r="AD2760" s="288"/>
      <c r="AE2760" s="288"/>
      <c r="AF2760" s="346"/>
      <c r="AG2760" s="45">
        <v>435.0</v>
      </c>
      <c r="AH2760" s="79"/>
      <c r="AI2760" s="80"/>
      <c r="AJ2760" s="80"/>
      <c r="AK2760" s="80"/>
      <c r="AL2760" s="14"/>
      <c r="AM2760" s="16" t="str">
        <f t="shared" si="10"/>
        <v>{s:'639613', v:435 , c:'放デイ２４・有資格１０・人欠・'},</v>
      </c>
      <c r="AN2760" s="16"/>
    </row>
    <row r="2761" ht="16.5" customHeight="1">
      <c r="A2761" s="29">
        <v>63.0</v>
      </c>
      <c r="B2761" s="30">
        <v>9614.0</v>
      </c>
      <c r="C2761" s="31">
        <v>2759.0</v>
      </c>
      <c r="D2761" s="32" t="s">
        <v>2956</v>
      </c>
      <c r="E2761" s="69"/>
      <c r="F2761" s="69"/>
      <c r="G2761" s="94"/>
      <c r="H2761" s="373"/>
      <c r="I2761" s="140"/>
      <c r="J2761" s="95"/>
      <c r="K2761" s="87"/>
      <c r="L2761" s="140">
        <v>9.0</v>
      </c>
      <c r="M2761" s="348" t="s">
        <v>40</v>
      </c>
      <c r="N2761" s="140"/>
      <c r="O2761" s="105"/>
      <c r="P2761" s="94"/>
      <c r="Q2761" s="140"/>
      <c r="R2761" s="95"/>
      <c r="S2761" s="290"/>
      <c r="T2761" s="290"/>
      <c r="U2761" s="291"/>
      <c r="V2761" s="291"/>
      <c r="W2761" s="291"/>
      <c r="X2761" s="291"/>
      <c r="Y2761" s="290"/>
      <c r="Z2761" s="350"/>
      <c r="AA2761" s="299" t="s">
        <v>20</v>
      </c>
      <c r="AB2761" s="287" t="s">
        <v>21</v>
      </c>
      <c r="AC2761" s="351">
        <v>0.85</v>
      </c>
      <c r="AD2761" s="288"/>
      <c r="AE2761" s="288"/>
      <c r="AF2761" s="346"/>
      <c r="AG2761" s="45">
        <v>370.0</v>
      </c>
      <c r="AH2761" s="79"/>
      <c r="AI2761" s="80"/>
      <c r="AJ2761" s="80"/>
      <c r="AK2761" s="80"/>
      <c r="AL2761" s="14"/>
      <c r="AM2761" s="16" t="str">
        <f t="shared" si="10"/>
        <v>{s:'639614', v:370 , c:'放デイ２４・有資格１０・人欠・評減・'},</v>
      </c>
      <c r="AN2761" s="16"/>
    </row>
    <row r="2762" ht="16.5" customHeight="1">
      <c r="A2762" s="29">
        <v>63.0</v>
      </c>
      <c r="B2762" s="30">
        <v>9615.0</v>
      </c>
      <c r="C2762" s="31">
        <v>2760.0</v>
      </c>
      <c r="D2762" s="32" t="s">
        <v>2957</v>
      </c>
      <c r="E2762" s="69"/>
      <c r="F2762" s="69"/>
      <c r="G2762" s="94"/>
      <c r="H2762" s="352"/>
      <c r="I2762" s="140"/>
      <c r="J2762" s="95"/>
      <c r="K2762" s="87"/>
      <c r="L2762" s="65"/>
      <c r="M2762" s="65"/>
      <c r="N2762" s="352"/>
      <c r="O2762" s="364"/>
      <c r="P2762" s="359"/>
      <c r="Q2762" s="352"/>
      <c r="R2762" s="353"/>
      <c r="S2762" s="33" t="s">
        <v>23</v>
      </c>
      <c r="T2762" s="124" t="s">
        <v>24</v>
      </c>
      <c r="U2762" s="152"/>
      <c r="V2762" s="152"/>
      <c r="W2762" s="152"/>
      <c r="X2762" s="152"/>
      <c r="Y2762" s="287" t="s">
        <v>21</v>
      </c>
      <c r="Z2762" s="354">
        <v>0.7</v>
      </c>
      <c r="AA2762" s="297"/>
      <c r="AB2762" s="297"/>
      <c r="AC2762" s="297"/>
      <c r="AD2762" s="297"/>
      <c r="AE2762" s="297"/>
      <c r="AF2762" s="362"/>
      <c r="AG2762" s="45">
        <v>305.0</v>
      </c>
      <c r="AH2762" s="79"/>
      <c r="AI2762" s="80"/>
      <c r="AJ2762" s="80"/>
      <c r="AK2762" s="80"/>
      <c r="AL2762" s="14"/>
      <c r="AM2762" s="16" t="str">
        <f t="shared" si="10"/>
        <v>{s:'639615', v:305 , c:'放デイ２４・有資格１０・人欠・未計画・'},</v>
      </c>
      <c r="AN2762" s="16"/>
    </row>
    <row r="2763" ht="16.5" customHeight="1">
      <c r="A2763" s="29">
        <v>63.0</v>
      </c>
      <c r="B2763" s="30">
        <v>9616.0</v>
      </c>
      <c r="C2763" s="31">
        <v>2761.0</v>
      </c>
      <c r="D2763" s="32" t="s">
        <v>2958</v>
      </c>
      <c r="E2763" s="69"/>
      <c r="F2763" s="69"/>
      <c r="G2763" s="94"/>
      <c r="H2763" s="352"/>
      <c r="I2763" s="140"/>
      <c r="J2763" s="95"/>
      <c r="K2763" s="87"/>
      <c r="L2763" s="65"/>
      <c r="M2763" s="65"/>
      <c r="N2763" s="352"/>
      <c r="O2763" s="364"/>
      <c r="P2763" s="359"/>
      <c r="Q2763" s="352"/>
      <c r="R2763" s="353"/>
      <c r="S2763" s="70"/>
      <c r="T2763" s="110"/>
      <c r="U2763" s="291"/>
      <c r="V2763" s="291"/>
      <c r="W2763" s="291"/>
      <c r="X2763" s="291"/>
      <c r="Y2763" s="290"/>
      <c r="Z2763" s="355"/>
      <c r="AA2763" s="356" t="s">
        <v>20</v>
      </c>
      <c r="AB2763" s="357" t="s">
        <v>21</v>
      </c>
      <c r="AC2763" s="358">
        <v>0.85</v>
      </c>
      <c r="AD2763" s="288"/>
      <c r="AE2763" s="288"/>
      <c r="AF2763" s="346"/>
      <c r="AG2763" s="45">
        <v>259.0</v>
      </c>
      <c r="AH2763" s="79"/>
      <c r="AI2763" s="80"/>
      <c r="AJ2763" s="80"/>
      <c r="AK2763" s="80"/>
      <c r="AL2763" s="14"/>
      <c r="AM2763" s="16" t="str">
        <f t="shared" si="10"/>
        <v>{s:'639616', v:259 , c:'放デイ２４・有資格１０・人欠・未計画・評減・'},</v>
      </c>
      <c r="AN2763" s="16"/>
    </row>
    <row r="2764" ht="16.5" customHeight="1">
      <c r="A2764" s="29">
        <v>63.0</v>
      </c>
      <c r="B2764" s="30">
        <v>9617.0</v>
      </c>
      <c r="C2764" s="31">
        <v>2762.0</v>
      </c>
      <c r="D2764" s="32" t="s">
        <v>2959</v>
      </c>
      <c r="E2764" s="69"/>
      <c r="F2764" s="69"/>
      <c r="G2764" s="94"/>
      <c r="H2764" s="352"/>
      <c r="I2764" s="140"/>
      <c r="J2764" s="95"/>
      <c r="K2764" s="87"/>
      <c r="L2764" s="65"/>
      <c r="M2764" s="65"/>
      <c r="N2764" s="352"/>
      <c r="O2764" s="364"/>
      <c r="P2764" s="359"/>
      <c r="Q2764" s="352"/>
      <c r="R2764" s="353"/>
      <c r="S2764" s="70"/>
      <c r="T2764" s="124" t="s">
        <v>27</v>
      </c>
      <c r="U2764" s="152"/>
      <c r="V2764" s="152"/>
      <c r="W2764" s="152"/>
      <c r="X2764" s="152"/>
      <c r="Y2764" s="287" t="s">
        <v>21</v>
      </c>
      <c r="Z2764" s="354">
        <v>0.5</v>
      </c>
      <c r="AA2764" s="292"/>
      <c r="AB2764" s="292"/>
      <c r="AC2764" s="292"/>
      <c r="AD2764" s="292"/>
      <c r="AE2764" s="292"/>
      <c r="AF2764" s="355"/>
      <c r="AG2764" s="45">
        <v>218.0</v>
      </c>
      <c r="AH2764" s="79"/>
      <c r="AI2764" s="80"/>
      <c r="AJ2764" s="80"/>
      <c r="AK2764" s="80"/>
      <c r="AL2764" s="14"/>
      <c r="AM2764" s="16" t="str">
        <f t="shared" si="10"/>
        <v>{s:'639617', v:218 , c:'放デイ２４・有資格１０・人欠・未計画２・'},</v>
      </c>
      <c r="AN2764" s="16"/>
    </row>
    <row r="2765" ht="16.5" customHeight="1">
      <c r="A2765" s="29">
        <v>63.0</v>
      </c>
      <c r="B2765" s="30">
        <v>9618.0</v>
      </c>
      <c r="C2765" s="31">
        <v>2763.0</v>
      </c>
      <c r="D2765" s="32" t="s">
        <v>2960</v>
      </c>
      <c r="E2765" s="69"/>
      <c r="F2765" s="69"/>
      <c r="G2765" s="94"/>
      <c r="H2765" s="352"/>
      <c r="I2765" s="140"/>
      <c r="J2765" s="95"/>
      <c r="K2765" s="87"/>
      <c r="L2765" s="65"/>
      <c r="M2765" s="65"/>
      <c r="N2765" s="352"/>
      <c r="O2765" s="364"/>
      <c r="P2765" s="359"/>
      <c r="Q2765" s="352"/>
      <c r="R2765" s="353"/>
      <c r="S2765" s="78"/>
      <c r="T2765" s="110"/>
      <c r="U2765" s="291"/>
      <c r="V2765" s="291"/>
      <c r="W2765" s="291"/>
      <c r="X2765" s="291"/>
      <c r="Y2765" s="290"/>
      <c r="Z2765" s="355"/>
      <c r="AA2765" s="356" t="s">
        <v>20</v>
      </c>
      <c r="AB2765" s="357" t="s">
        <v>21</v>
      </c>
      <c r="AC2765" s="358">
        <v>0.85</v>
      </c>
      <c r="AD2765" s="288"/>
      <c r="AE2765" s="288"/>
      <c r="AF2765" s="346"/>
      <c r="AG2765" s="45">
        <v>185.0</v>
      </c>
      <c r="AH2765" s="79"/>
      <c r="AI2765" s="80"/>
      <c r="AJ2765" s="80"/>
      <c r="AK2765" s="80"/>
      <c r="AL2765" s="14"/>
      <c r="AM2765" s="16" t="str">
        <f t="shared" si="10"/>
        <v>{s:'639618', v:185 , c:'放デイ２４・有資格１０・人欠・未計画２・評減・'},</v>
      </c>
      <c r="AN2765" s="16"/>
    </row>
    <row r="2766" ht="16.5" customHeight="1">
      <c r="A2766" s="29">
        <v>63.0</v>
      </c>
      <c r="B2766" s="30">
        <v>9619.0</v>
      </c>
      <c r="C2766" s="31">
        <v>2764.0</v>
      </c>
      <c r="D2766" s="32" t="s">
        <v>2961</v>
      </c>
      <c r="E2766" s="69"/>
      <c r="F2766" s="69"/>
      <c r="G2766" s="94"/>
      <c r="H2766" s="352"/>
      <c r="I2766" s="140"/>
      <c r="J2766" s="95"/>
      <c r="K2766" s="87"/>
      <c r="L2766" s="65"/>
      <c r="M2766" s="65"/>
      <c r="N2766" s="352"/>
      <c r="O2766" s="364"/>
      <c r="P2766" s="359"/>
      <c r="Q2766" s="352"/>
      <c r="R2766" s="353"/>
      <c r="S2766" s="96"/>
      <c r="T2766" s="96"/>
      <c r="U2766" s="152"/>
      <c r="V2766" s="152"/>
      <c r="W2766" s="152"/>
      <c r="X2766" s="152"/>
      <c r="Y2766" s="287"/>
      <c r="Z2766" s="354"/>
      <c r="AA2766" s="288"/>
      <c r="AB2766" s="288"/>
      <c r="AC2766" s="346"/>
      <c r="AD2766" s="82" t="s">
        <v>30</v>
      </c>
      <c r="AE2766" s="302">
        <v>5.0</v>
      </c>
      <c r="AF2766" s="360" t="s">
        <v>31</v>
      </c>
      <c r="AG2766" s="45">
        <v>430.0</v>
      </c>
      <c r="AH2766" s="79"/>
      <c r="AI2766" s="80"/>
      <c r="AJ2766" s="80"/>
      <c r="AK2766" s="80"/>
      <c r="AL2766" s="14"/>
      <c r="AM2766" s="16" t="str">
        <f t="shared" si="10"/>
        <v>{s:'639619', v:430 , c:'放デイ２４・有資格１０・人欠・拘減・'},</v>
      </c>
      <c r="AN2766" s="16"/>
    </row>
    <row r="2767" ht="16.5" customHeight="1">
      <c r="A2767" s="29">
        <v>63.0</v>
      </c>
      <c r="B2767" s="30">
        <v>9620.0</v>
      </c>
      <c r="C2767" s="31">
        <v>2765.0</v>
      </c>
      <c r="D2767" s="32" t="s">
        <v>2962</v>
      </c>
      <c r="E2767" s="69"/>
      <c r="F2767" s="69"/>
      <c r="G2767" s="94"/>
      <c r="H2767" s="352"/>
      <c r="I2767" s="140"/>
      <c r="J2767" s="95"/>
      <c r="K2767" s="69"/>
      <c r="L2767" s="65"/>
      <c r="M2767" s="65"/>
      <c r="N2767" s="352"/>
      <c r="O2767" s="364"/>
      <c r="P2767" s="359"/>
      <c r="Q2767" s="352"/>
      <c r="R2767" s="353"/>
      <c r="S2767" s="115"/>
      <c r="T2767" s="115"/>
      <c r="U2767" s="291"/>
      <c r="V2767" s="291"/>
      <c r="W2767" s="291"/>
      <c r="X2767" s="291"/>
      <c r="Y2767" s="290"/>
      <c r="Z2767" s="355"/>
      <c r="AA2767" s="299" t="s">
        <v>20</v>
      </c>
      <c r="AB2767" s="287" t="s">
        <v>21</v>
      </c>
      <c r="AC2767" s="361">
        <v>0.85</v>
      </c>
      <c r="AD2767" s="87"/>
      <c r="AE2767" s="302"/>
      <c r="AF2767" s="360"/>
      <c r="AG2767" s="45">
        <v>365.0</v>
      </c>
      <c r="AH2767" s="79"/>
      <c r="AI2767" s="80"/>
      <c r="AJ2767" s="80"/>
      <c r="AK2767" s="80"/>
      <c r="AL2767" s="14"/>
      <c r="AM2767" s="16" t="str">
        <f t="shared" si="10"/>
        <v>{s:'639620', v:365 , c:'放デイ２４・有資格１０・人欠・評減・拘減・'},</v>
      </c>
      <c r="AN2767" s="16"/>
    </row>
    <row r="2768" ht="16.5" customHeight="1">
      <c r="A2768" s="29">
        <v>63.0</v>
      </c>
      <c r="B2768" s="30">
        <v>9621.0</v>
      </c>
      <c r="C2768" s="31">
        <v>2766.0</v>
      </c>
      <c r="D2768" s="32" t="s">
        <v>2963</v>
      </c>
      <c r="E2768" s="69"/>
      <c r="F2768" s="69"/>
      <c r="G2768" s="94"/>
      <c r="H2768" s="352"/>
      <c r="I2768" s="140"/>
      <c r="J2768" s="95"/>
      <c r="K2768" s="69"/>
      <c r="L2768" s="65"/>
      <c r="M2768" s="65"/>
      <c r="N2768" s="352"/>
      <c r="O2768" s="364"/>
      <c r="P2768" s="359"/>
      <c r="Q2768" s="352"/>
      <c r="R2768" s="353"/>
      <c r="S2768" s="33" t="s">
        <v>23</v>
      </c>
      <c r="T2768" s="124" t="s">
        <v>24</v>
      </c>
      <c r="U2768" s="152"/>
      <c r="V2768" s="152"/>
      <c r="W2768" s="152"/>
      <c r="X2768" s="152"/>
      <c r="Y2768" s="287" t="s">
        <v>21</v>
      </c>
      <c r="Z2768" s="354">
        <v>0.7</v>
      </c>
      <c r="AA2768" s="297"/>
      <c r="AB2768" s="297"/>
      <c r="AC2768" s="362"/>
      <c r="AD2768" s="87"/>
      <c r="AE2768" s="313"/>
      <c r="AF2768" s="349"/>
      <c r="AG2768" s="45">
        <v>300.0</v>
      </c>
      <c r="AH2768" s="79"/>
      <c r="AI2768" s="80"/>
      <c r="AJ2768" s="80"/>
      <c r="AK2768" s="80"/>
      <c r="AL2768" s="14"/>
      <c r="AM2768" s="16" t="str">
        <f t="shared" si="10"/>
        <v>{s:'639621', v:300 , c:'放デイ２４・有資格１０・人欠・未計画・拘減・'},</v>
      </c>
      <c r="AN2768" s="16"/>
    </row>
    <row r="2769" ht="16.5" customHeight="1">
      <c r="A2769" s="29">
        <v>63.0</v>
      </c>
      <c r="B2769" s="30">
        <v>9622.0</v>
      </c>
      <c r="C2769" s="31">
        <v>2767.0</v>
      </c>
      <c r="D2769" s="32" t="s">
        <v>2964</v>
      </c>
      <c r="E2769" s="69"/>
      <c r="F2769" s="69"/>
      <c r="G2769" s="94"/>
      <c r="H2769" s="352"/>
      <c r="I2769" s="140"/>
      <c r="J2769" s="95"/>
      <c r="K2769" s="69"/>
      <c r="L2769" s="65"/>
      <c r="M2769" s="65"/>
      <c r="N2769" s="352"/>
      <c r="O2769" s="364"/>
      <c r="P2769" s="359"/>
      <c r="Q2769" s="352"/>
      <c r="R2769" s="353"/>
      <c r="S2769" s="48"/>
      <c r="T2769" s="110"/>
      <c r="U2769" s="291"/>
      <c r="V2769" s="291"/>
      <c r="W2769" s="291"/>
      <c r="X2769" s="291"/>
      <c r="Y2769" s="290"/>
      <c r="Z2769" s="355"/>
      <c r="AA2769" s="356" t="s">
        <v>20</v>
      </c>
      <c r="AB2769" s="357" t="s">
        <v>21</v>
      </c>
      <c r="AC2769" s="363">
        <v>0.85</v>
      </c>
      <c r="AD2769" s="87"/>
      <c r="AE2769" s="313"/>
      <c r="AF2769" s="349"/>
      <c r="AG2769" s="45">
        <v>254.0</v>
      </c>
      <c r="AH2769" s="79"/>
      <c r="AI2769" s="80"/>
      <c r="AJ2769" s="80"/>
      <c r="AK2769" s="80"/>
      <c r="AL2769" s="14"/>
      <c r="AM2769" s="16" t="str">
        <f t="shared" si="10"/>
        <v>{s:'639622', v:254 , c:'放デイ２４・有資格１０・人欠・未計画・評減・拘減・'},</v>
      </c>
      <c r="AN2769" s="16"/>
    </row>
    <row r="2770" ht="16.5" customHeight="1">
      <c r="A2770" s="29">
        <v>63.0</v>
      </c>
      <c r="B2770" s="30">
        <v>9623.0</v>
      </c>
      <c r="C2770" s="31">
        <v>2768.0</v>
      </c>
      <c r="D2770" s="32" t="s">
        <v>2965</v>
      </c>
      <c r="E2770" s="69"/>
      <c r="F2770" s="69"/>
      <c r="G2770" s="94"/>
      <c r="H2770" s="352"/>
      <c r="I2770" s="140"/>
      <c r="J2770" s="95"/>
      <c r="K2770" s="69"/>
      <c r="L2770" s="65"/>
      <c r="M2770" s="65"/>
      <c r="N2770" s="352"/>
      <c r="O2770" s="364"/>
      <c r="P2770" s="359"/>
      <c r="Q2770" s="352"/>
      <c r="R2770" s="353"/>
      <c r="S2770" s="48"/>
      <c r="T2770" s="96" t="s">
        <v>27</v>
      </c>
      <c r="U2770" s="152"/>
      <c r="V2770" s="152"/>
      <c r="W2770" s="152"/>
      <c r="X2770" s="152"/>
      <c r="Y2770" s="287" t="s">
        <v>21</v>
      </c>
      <c r="Z2770" s="354">
        <v>0.5</v>
      </c>
      <c r="AA2770" s="292"/>
      <c r="AB2770" s="292"/>
      <c r="AC2770" s="355"/>
      <c r="AD2770" s="87"/>
      <c r="AE2770" s="313"/>
      <c r="AF2770" s="349"/>
      <c r="AG2770" s="45">
        <v>213.0</v>
      </c>
      <c r="AH2770" s="79"/>
      <c r="AI2770" s="80"/>
      <c r="AJ2770" s="80"/>
      <c r="AK2770" s="80"/>
      <c r="AL2770" s="14"/>
      <c r="AM2770" s="16" t="str">
        <f t="shared" si="10"/>
        <v>{s:'639623', v:213 , c:'放デイ２４・有資格１０・人欠・未計画２・拘減・'},</v>
      </c>
      <c r="AN2770" s="16"/>
    </row>
    <row r="2771" ht="16.5" customHeight="1">
      <c r="A2771" s="29">
        <v>63.0</v>
      </c>
      <c r="B2771" s="30">
        <v>9624.0</v>
      </c>
      <c r="C2771" s="31">
        <v>2769.0</v>
      </c>
      <c r="D2771" s="32" t="s">
        <v>2966</v>
      </c>
      <c r="E2771" s="69"/>
      <c r="F2771" s="69"/>
      <c r="G2771" s="94"/>
      <c r="H2771" s="352"/>
      <c r="I2771" s="140"/>
      <c r="J2771" s="95"/>
      <c r="K2771" s="69"/>
      <c r="L2771" s="65"/>
      <c r="M2771" s="65"/>
      <c r="N2771" s="352"/>
      <c r="O2771" s="367"/>
      <c r="P2771" s="370"/>
      <c r="Q2771" s="366"/>
      <c r="R2771" s="369"/>
      <c r="S2771" s="117"/>
      <c r="T2771" s="115"/>
      <c r="U2771" s="291"/>
      <c r="V2771" s="291"/>
      <c r="W2771" s="291"/>
      <c r="X2771" s="291"/>
      <c r="Y2771" s="290"/>
      <c r="Z2771" s="355"/>
      <c r="AA2771" s="356" t="s">
        <v>20</v>
      </c>
      <c r="AB2771" s="357" t="s">
        <v>21</v>
      </c>
      <c r="AC2771" s="363">
        <v>0.85</v>
      </c>
      <c r="AD2771" s="93"/>
      <c r="AE2771" s="292"/>
      <c r="AF2771" s="355"/>
      <c r="AG2771" s="45">
        <v>180.0</v>
      </c>
      <c r="AH2771" s="79"/>
      <c r="AI2771" s="80"/>
      <c r="AJ2771" s="80"/>
      <c r="AK2771" s="80"/>
      <c r="AL2771" s="14"/>
      <c r="AM2771" s="16" t="str">
        <f t="shared" si="10"/>
        <v>{s:'639624', v:180 , c:'放デイ２４・有資格１０・人欠・未計画２・評減・拘減・'},</v>
      </c>
      <c r="AN2771" s="16"/>
    </row>
    <row r="2772" ht="16.5" customHeight="1">
      <c r="A2772" s="29">
        <v>63.0</v>
      </c>
      <c r="B2772" s="30">
        <v>9625.0</v>
      </c>
      <c r="C2772" s="31">
        <v>2770.0</v>
      </c>
      <c r="D2772" s="32" t="s">
        <v>2967</v>
      </c>
      <c r="E2772" s="112"/>
      <c r="F2772" s="69"/>
      <c r="G2772" s="94"/>
      <c r="H2772" s="352"/>
      <c r="I2772" s="140"/>
      <c r="J2772" s="95"/>
      <c r="K2772" s="168"/>
      <c r="L2772" s="152"/>
      <c r="M2772" s="344"/>
      <c r="N2772" s="152"/>
      <c r="O2772" s="367"/>
      <c r="P2772" s="82" t="s">
        <v>27</v>
      </c>
      <c r="Q2772" s="152"/>
      <c r="R2772" s="153"/>
      <c r="S2772" s="287"/>
      <c r="T2772" s="287"/>
      <c r="U2772" s="152"/>
      <c r="V2772" s="152"/>
      <c r="W2772" s="152"/>
      <c r="X2772" s="152"/>
      <c r="Y2772" s="287"/>
      <c r="Z2772" s="345"/>
      <c r="AA2772" s="288"/>
      <c r="AB2772" s="288"/>
      <c r="AC2772" s="288"/>
      <c r="AD2772" s="288"/>
      <c r="AE2772" s="288"/>
      <c r="AF2772" s="346"/>
      <c r="AG2772" s="45">
        <v>306.0</v>
      </c>
      <c r="AH2772" s="79"/>
      <c r="AI2772" s="80"/>
      <c r="AJ2772" s="80"/>
      <c r="AK2772" s="80"/>
      <c r="AL2772" s="14"/>
      <c r="AM2772" s="16" t="str">
        <f t="shared" si="10"/>
        <v>{s:'639625', v:306 , c:'放デイ２４・人欠２・'},</v>
      </c>
      <c r="AN2772" s="16"/>
    </row>
    <row r="2773" ht="16.5" customHeight="1">
      <c r="A2773" s="29">
        <v>63.0</v>
      </c>
      <c r="B2773" s="30">
        <v>9626.0</v>
      </c>
      <c r="C2773" s="31">
        <v>2771.0</v>
      </c>
      <c r="D2773" s="32" t="s">
        <v>2968</v>
      </c>
      <c r="E2773" s="69"/>
      <c r="F2773" s="69"/>
      <c r="G2773" s="76"/>
      <c r="H2773" s="373"/>
      <c r="I2773" s="140"/>
      <c r="J2773" s="51"/>
      <c r="K2773" s="94"/>
      <c r="L2773" s="140"/>
      <c r="M2773" s="348"/>
      <c r="N2773" s="140"/>
      <c r="O2773" s="105"/>
      <c r="P2773" s="87"/>
      <c r="Q2773" s="302" t="s">
        <v>21</v>
      </c>
      <c r="R2773" s="349">
        <v>0.5</v>
      </c>
      <c r="S2773" s="290"/>
      <c r="T2773" s="290"/>
      <c r="U2773" s="291"/>
      <c r="V2773" s="291"/>
      <c r="W2773" s="291"/>
      <c r="X2773" s="291"/>
      <c r="Y2773" s="290"/>
      <c r="Z2773" s="350"/>
      <c r="AA2773" s="299" t="s">
        <v>20</v>
      </c>
      <c r="AB2773" s="287" t="s">
        <v>21</v>
      </c>
      <c r="AC2773" s="351">
        <v>0.85</v>
      </c>
      <c r="AD2773" s="288"/>
      <c r="AE2773" s="288"/>
      <c r="AF2773" s="346"/>
      <c r="AG2773" s="45">
        <v>260.0</v>
      </c>
      <c r="AH2773" s="79"/>
      <c r="AI2773" s="80"/>
      <c r="AJ2773" s="80"/>
      <c r="AK2773" s="80"/>
      <c r="AL2773" s="14"/>
      <c r="AM2773" s="16" t="str">
        <f t="shared" si="10"/>
        <v>{s:'639626', v:260 , c:'放デイ２４・人欠２・評減・'},</v>
      </c>
      <c r="AN2773" s="16"/>
    </row>
    <row r="2774" ht="16.5" customHeight="1">
      <c r="A2774" s="29">
        <v>63.0</v>
      </c>
      <c r="B2774" s="30">
        <v>9627.0</v>
      </c>
      <c r="C2774" s="31">
        <v>2772.0</v>
      </c>
      <c r="D2774" s="32" t="s">
        <v>2969</v>
      </c>
      <c r="E2774" s="69"/>
      <c r="F2774" s="69"/>
      <c r="G2774" s="76"/>
      <c r="H2774" s="63"/>
      <c r="I2774" s="63"/>
      <c r="J2774" s="51"/>
      <c r="K2774" s="69"/>
      <c r="L2774" s="65"/>
      <c r="M2774" s="65"/>
      <c r="N2774" s="352"/>
      <c r="O2774" s="364"/>
      <c r="P2774" s="87"/>
      <c r="Q2774" s="352"/>
      <c r="R2774" s="353"/>
      <c r="S2774" s="33" t="s">
        <v>23</v>
      </c>
      <c r="T2774" s="124" t="s">
        <v>24</v>
      </c>
      <c r="U2774" s="152"/>
      <c r="V2774" s="152"/>
      <c r="W2774" s="152"/>
      <c r="X2774" s="152"/>
      <c r="Y2774" s="287" t="s">
        <v>21</v>
      </c>
      <c r="Z2774" s="354">
        <v>0.7</v>
      </c>
      <c r="AA2774" s="297"/>
      <c r="AB2774" s="297"/>
      <c r="AC2774" s="297"/>
      <c r="AD2774" s="297"/>
      <c r="AE2774" s="297"/>
      <c r="AF2774" s="362"/>
      <c r="AG2774" s="114">
        <v>214.0</v>
      </c>
      <c r="AH2774" s="79"/>
      <c r="AI2774" s="80"/>
      <c r="AJ2774" s="80"/>
      <c r="AK2774" s="80"/>
      <c r="AL2774" s="14"/>
      <c r="AM2774" s="16" t="str">
        <f t="shared" si="10"/>
        <v>{s:'639627', v:214 , c:'放デイ２４・人欠２・未計画・'},</v>
      </c>
      <c r="AN2774" s="16"/>
    </row>
    <row r="2775" ht="16.5" customHeight="1">
      <c r="A2775" s="29">
        <v>63.0</v>
      </c>
      <c r="B2775" s="30">
        <v>9628.0</v>
      </c>
      <c r="C2775" s="31">
        <v>2773.0</v>
      </c>
      <c r="D2775" s="32" t="s">
        <v>2970</v>
      </c>
      <c r="E2775" s="69"/>
      <c r="F2775" s="69"/>
      <c r="G2775" s="76"/>
      <c r="H2775" s="63"/>
      <c r="I2775" s="63"/>
      <c r="J2775" s="51"/>
      <c r="K2775" s="69"/>
      <c r="L2775" s="65"/>
      <c r="M2775" s="65"/>
      <c r="N2775" s="352"/>
      <c r="O2775" s="364"/>
      <c r="P2775" s="87"/>
      <c r="Q2775" s="352"/>
      <c r="R2775" s="353"/>
      <c r="S2775" s="70"/>
      <c r="T2775" s="110"/>
      <c r="U2775" s="291"/>
      <c r="V2775" s="291"/>
      <c r="W2775" s="291"/>
      <c r="X2775" s="291"/>
      <c r="Y2775" s="290"/>
      <c r="Z2775" s="355"/>
      <c r="AA2775" s="356" t="s">
        <v>20</v>
      </c>
      <c r="AB2775" s="357" t="s">
        <v>21</v>
      </c>
      <c r="AC2775" s="358">
        <v>0.85</v>
      </c>
      <c r="AD2775" s="288"/>
      <c r="AE2775" s="288"/>
      <c r="AF2775" s="346"/>
      <c r="AG2775" s="114">
        <v>182.0</v>
      </c>
      <c r="AH2775" s="79"/>
      <c r="AI2775" s="80"/>
      <c r="AJ2775" s="80"/>
      <c r="AK2775" s="80"/>
      <c r="AL2775" s="14"/>
      <c r="AM2775" s="16" t="str">
        <f t="shared" si="10"/>
        <v>{s:'639628', v:182 , c:'放デイ２４・人欠２・未計画・評減・'},</v>
      </c>
      <c r="AN2775" s="16"/>
    </row>
    <row r="2776" ht="16.5" customHeight="1">
      <c r="A2776" s="29">
        <v>63.0</v>
      </c>
      <c r="B2776" s="30">
        <v>9629.0</v>
      </c>
      <c r="C2776" s="31">
        <v>2774.0</v>
      </c>
      <c r="D2776" s="32" t="s">
        <v>2971</v>
      </c>
      <c r="E2776" s="69"/>
      <c r="F2776" s="69"/>
      <c r="G2776" s="76"/>
      <c r="H2776" s="63"/>
      <c r="I2776" s="63"/>
      <c r="J2776" s="51"/>
      <c r="K2776" s="69"/>
      <c r="L2776" s="65"/>
      <c r="M2776" s="65"/>
      <c r="N2776" s="352"/>
      <c r="O2776" s="364"/>
      <c r="P2776" s="87"/>
      <c r="Q2776" s="352"/>
      <c r="R2776" s="353"/>
      <c r="S2776" s="70"/>
      <c r="T2776" s="124" t="s">
        <v>27</v>
      </c>
      <c r="U2776" s="152"/>
      <c r="V2776" s="152"/>
      <c r="W2776" s="152"/>
      <c r="X2776" s="152"/>
      <c r="Y2776" s="287" t="s">
        <v>21</v>
      </c>
      <c r="Z2776" s="354">
        <v>0.5</v>
      </c>
      <c r="AA2776" s="292"/>
      <c r="AB2776" s="292"/>
      <c r="AC2776" s="292"/>
      <c r="AD2776" s="292"/>
      <c r="AE2776" s="292"/>
      <c r="AF2776" s="355"/>
      <c r="AG2776" s="114">
        <v>153.0</v>
      </c>
      <c r="AH2776" s="79"/>
      <c r="AI2776" s="80"/>
      <c r="AJ2776" s="80"/>
      <c r="AK2776" s="80"/>
      <c r="AL2776" s="14"/>
      <c r="AM2776" s="16" t="str">
        <f t="shared" si="10"/>
        <v>{s:'639629', v:153 , c:'放デイ２４・人欠２・未計画２・'},</v>
      </c>
      <c r="AN2776" s="16"/>
    </row>
    <row r="2777" ht="16.5" customHeight="1">
      <c r="A2777" s="29">
        <v>63.0</v>
      </c>
      <c r="B2777" s="30">
        <v>9630.0</v>
      </c>
      <c r="C2777" s="31">
        <v>2775.0</v>
      </c>
      <c r="D2777" s="32" t="s">
        <v>2972</v>
      </c>
      <c r="E2777" s="69"/>
      <c r="F2777" s="69"/>
      <c r="G2777" s="76"/>
      <c r="H2777" s="63"/>
      <c r="I2777" s="63"/>
      <c r="J2777" s="51"/>
      <c r="K2777" s="69"/>
      <c r="L2777" s="65"/>
      <c r="M2777" s="65"/>
      <c r="N2777" s="352"/>
      <c r="O2777" s="364"/>
      <c r="P2777" s="87"/>
      <c r="Q2777" s="352"/>
      <c r="R2777" s="353"/>
      <c r="S2777" s="78"/>
      <c r="T2777" s="110"/>
      <c r="U2777" s="291"/>
      <c r="V2777" s="291"/>
      <c r="W2777" s="291"/>
      <c r="X2777" s="291"/>
      <c r="Y2777" s="290"/>
      <c r="Z2777" s="355"/>
      <c r="AA2777" s="356" t="s">
        <v>20</v>
      </c>
      <c r="AB2777" s="357" t="s">
        <v>21</v>
      </c>
      <c r="AC2777" s="358">
        <v>0.85</v>
      </c>
      <c r="AD2777" s="288"/>
      <c r="AE2777" s="288"/>
      <c r="AF2777" s="346"/>
      <c r="AG2777" s="114">
        <v>130.0</v>
      </c>
      <c r="AH2777" s="79"/>
      <c r="AI2777" s="80"/>
      <c r="AJ2777" s="80"/>
      <c r="AK2777" s="80"/>
      <c r="AL2777" s="14"/>
      <c r="AM2777" s="16" t="str">
        <f t="shared" si="10"/>
        <v>{s:'639630', v:130 , c:'放デイ２４・人欠２・未計画２・評減・'},</v>
      </c>
      <c r="AN2777" s="16"/>
    </row>
    <row r="2778" ht="16.5" customHeight="1">
      <c r="A2778" s="29">
        <v>63.0</v>
      </c>
      <c r="B2778" s="30">
        <v>9631.0</v>
      </c>
      <c r="C2778" s="31">
        <v>2776.0</v>
      </c>
      <c r="D2778" s="32" t="s">
        <v>2973</v>
      </c>
      <c r="E2778" s="69"/>
      <c r="F2778" s="69"/>
      <c r="G2778" s="76"/>
      <c r="H2778" s="63"/>
      <c r="I2778" s="63"/>
      <c r="J2778" s="51"/>
      <c r="K2778" s="69"/>
      <c r="L2778" s="65"/>
      <c r="M2778" s="65"/>
      <c r="N2778" s="352"/>
      <c r="O2778" s="364"/>
      <c r="P2778" s="87"/>
      <c r="Q2778" s="352"/>
      <c r="R2778" s="353"/>
      <c r="S2778" s="96"/>
      <c r="T2778" s="96"/>
      <c r="U2778" s="152"/>
      <c r="V2778" s="152"/>
      <c r="W2778" s="152"/>
      <c r="X2778" s="152"/>
      <c r="Y2778" s="287"/>
      <c r="Z2778" s="354"/>
      <c r="AA2778" s="288"/>
      <c r="AB2778" s="288"/>
      <c r="AC2778" s="346"/>
      <c r="AD2778" s="82" t="s">
        <v>30</v>
      </c>
      <c r="AE2778" s="302">
        <v>5.0</v>
      </c>
      <c r="AF2778" s="360" t="s">
        <v>31</v>
      </c>
      <c r="AG2778" s="45">
        <v>301.0</v>
      </c>
      <c r="AH2778" s="79"/>
      <c r="AI2778" s="80"/>
      <c r="AJ2778" s="80"/>
      <c r="AK2778" s="80"/>
      <c r="AL2778" s="14"/>
      <c r="AM2778" s="16" t="str">
        <f t="shared" si="10"/>
        <v>{s:'639631', v:301 , c:'放デイ２４・人欠２・拘減・'},</v>
      </c>
      <c r="AN2778" s="16"/>
    </row>
    <row r="2779" ht="16.5" customHeight="1">
      <c r="A2779" s="29">
        <v>63.0</v>
      </c>
      <c r="B2779" s="30">
        <v>9632.0</v>
      </c>
      <c r="C2779" s="31">
        <v>2777.0</v>
      </c>
      <c r="D2779" s="32" t="s">
        <v>2974</v>
      </c>
      <c r="E2779" s="69"/>
      <c r="F2779" s="69"/>
      <c r="G2779" s="76"/>
      <c r="H2779" s="63"/>
      <c r="I2779" s="63"/>
      <c r="J2779" s="51"/>
      <c r="K2779" s="69"/>
      <c r="L2779" s="65"/>
      <c r="M2779" s="65"/>
      <c r="N2779" s="352"/>
      <c r="O2779" s="364"/>
      <c r="P2779" s="359"/>
      <c r="Q2779" s="352"/>
      <c r="R2779" s="353"/>
      <c r="S2779" s="115"/>
      <c r="T2779" s="115"/>
      <c r="U2779" s="291"/>
      <c r="V2779" s="291"/>
      <c r="W2779" s="291"/>
      <c r="X2779" s="291"/>
      <c r="Y2779" s="290"/>
      <c r="Z2779" s="355"/>
      <c r="AA2779" s="299" t="s">
        <v>20</v>
      </c>
      <c r="AB2779" s="287" t="s">
        <v>21</v>
      </c>
      <c r="AC2779" s="361">
        <v>0.85</v>
      </c>
      <c r="AD2779" s="87"/>
      <c r="AE2779" s="302"/>
      <c r="AF2779" s="360"/>
      <c r="AG2779" s="45">
        <v>255.0</v>
      </c>
      <c r="AH2779" s="79"/>
      <c r="AI2779" s="80"/>
      <c r="AJ2779" s="80"/>
      <c r="AK2779" s="80"/>
      <c r="AL2779" s="14"/>
      <c r="AM2779" s="16" t="str">
        <f t="shared" si="10"/>
        <v>{s:'639632', v:255 , c:'放デイ２４・人欠２・評減・拘減・'},</v>
      </c>
      <c r="AN2779" s="16"/>
    </row>
    <row r="2780" ht="16.5" customHeight="1">
      <c r="A2780" s="29">
        <v>63.0</v>
      </c>
      <c r="B2780" s="30">
        <v>9633.0</v>
      </c>
      <c r="C2780" s="31">
        <v>2778.0</v>
      </c>
      <c r="D2780" s="32" t="s">
        <v>2975</v>
      </c>
      <c r="E2780" s="69"/>
      <c r="F2780" s="69"/>
      <c r="G2780" s="76"/>
      <c r="H2780" s="63"/>
      <c r="I2780" s="63"/>
      <c r="J2780" s="51"/>
      <c r="K2780" s="69"/>
      <c r="L2780" s="65"/>
      <c r="M2780" s="65"/>
      <c r="N2780" s="352"/>
      <c r="O2780" s="364"/>
      <c r="P2780" s="359"/>
      <c r="Q2780" s="352"/>
      <c r="R2780" s="353"/>
      <c r="S2780" s="33" t="s">
        <v>23</v>
      </c>
      <c r="T2780" s="124" t="s">
        <v>24</v>
      </c>
      <c r="U2780" s="152"/>
      <c r="V2780" s="152"/>
      <c r="W2780" s="152"/>
      <c r="X2780" s="152"/>
      <c r="Y2780" s="287" t="s">
        <v>21</v>
      </c>
      <c r="Z2780" s="354">
        <v>0.7</v>
      </c>
      <c r="AA2780" s="297"/>
      <c r="AB2780" s="297"/>
      <c r="AC2780" s="362"/>
      <c r="AD2780" s="87"/>
      <c r="AE2780" s="313"/>
      <c r="AF2780" s="349"/>
      <c r="AG2780" s="114">
        <v>209.0</v>
      </c>
      <c r="AH2780" s="79"/>
      <c r="AI2780" s="80"/>
      <c r="AJ2780" s="80"/>
      <c r="AK2780" s="80"/>
      <c r="AL2780" s="14"/>
      <c r="AM2780" s="16" t="str">
        <f t="shared" si="10"/>
        <v>{s:'639633', v:209 , c:'放デイ２４・人欠２・未計画・拘減・'},</v>
      </c>
      <c r="AN2780" s="16"/>
    </row>
    <row r="2781" ht="16.5" customHeight="1">
      <c r="A2781" s="29">
        <v>63.0</v>
      </c>
      <c r="B2781" s="30">
        <v>9634.0</v>
      </c>
      <c r="C2781" s="31">
        <v>2779.0</v>
      </c>
      <c r="D2781" s="32" t="s">
        <v>2976</v>
      </c>
      <c r="E2781" s="69"/>
      <c r="F2781" s="69"/>
      <c r="G2781" s="76"/>
      <c r="H2781" s="63"/>
      <c r="I2781" s="63"/>
      <c r="J2781" s="51"/>
      <c r="K2781" s="69"/>
      <c r="L2781" s="65"/>
      <c r="M2781" s="65"/>
      <c r="N2781" s="352"/>
      <c r="O2781" s="364"/>
      <c r="P2781" s="359"/>
      <c r="Q2781" s="352"/>
      <c r="R2781" s="353"/>
      <c r="S2781" s="70"/>
      <c r="T2781" s="110"/>
      <c r="U2781" s="291"/>
      <c r="V2781" s="291"/>
      <c r="W2781" s="291"/>
      <c r="X2781" s="291"/>
      <c r="Y2781" s="290"/>
      <c r="Z2781" s="355"/>
      <c r="AA2781" s="356" t="s">
        <v>20</v>
      </c>
      <c r="AB2781" s="357" t="s">
        <v>21</v>
      </c>
      <c r="AC2781" s="363">
        <v>0.85</v>
      </c>
      <c r="AD2781" s="87"/>
      <c r="AE2781" s="313"/>
      <c r="AF2781" s="349"/>
      <c r="AG2781" s="114">
        <v>177.0</v>
      </c>
      <c r="AH2781" s="79"/>
      <c r="AI2781" s="80"/>
      <c r="AJ2781" s="80"/>
      <c r="AK2781" s="80"/>
      <c r="AL2781" s="14"/>
      <c r="AM2781" s="16" t="str">
        <f t="shared" si="10"/>
        <v>{s:'639634', v:177 , c:'放デイ２４・人欠２・未計画・評減・拘減・'},</v>
      </c>
      <c r="AN2781" s="16"/>
    </row>
    <row r="2782" ht="16.5" customHeight="1">
      <c r="A2782" s="29">
        <v>63.0</v>
      </c>
      <c r="B2782" s="30">
        <v>9635.0</v>
      </c>
      <c r="C2782" s="31">
        <v>2780.0</v>
      </c>
      <c r="D2782" s="32" t="s">
        <v>2977</v>
      </c>
      <c r="E2782" s="69"/>
      <c r="F2782" s="69"/>
      <c r="G2782" s="76"/>
      <c r="H2782" s="63"/>
      <c r="I2782" s="63"/>
      <c r="J2782" s="51"/>
      <c r="K2782" s="69"/>
      <c r="L2782" s="65"/>
      <c r="M2782" s="65"/>
      <c r="N2782" s="352"/>
      <c r="O2782" s="364"/>
      <c r="P2782" s="359"/>
      <c r="Q2782" s="352"/>
      <c r="R2782" s="353"/>
      <c r="S2782" s="70"/>
      <c r="T2782" s="96" t="s">
        <v>27</v>
      </c>
      <c r="U2782" s="152"/>
      <c r="V2782" s="152"/>
      <c r="W2782" s="152"/>
      <c r="X2782" s="152"/>
      <c r="Y2782" s="287" t="s">
        <v>21</v>
      </c>
      <c r="Z2782" s="354">
        <v>0.5</v>
      </c>
      <c r="AA2782" s="292"/>
      <c r="AB2782" s="292"/>
      <c r="AC2782" s="355"/>
      <c r="AD2782" s="87"/>
      <c r="AE2782" s="313"/>
      <c r="AF2782" s="349"/>
      <c r="AG2782" s="114">
        <v>148.0</v>
      </c>
      <c r="AH2782" s="79"/>
      <c r="AI2782" s="80"/>
      <c r="AJ2782" s="80"/>
      <c r="AK2782" s="80"/>
      <c r="AL2782" s="14"/>
      <c r="AM2782" s="16" t="str">
        <f t="shared" si="10"/>
        <v>{s:'639635', v:148 , c:'放デイ２４・人欠２・未計画２・拘減・'},</v>
      </c>
      <c r="AN2782" s="16"/>
    </row>
    <row r="2783" ht="16.5" customHeight="1">
      <c r="A2783" s="29">
        <v>63.0</v>
      </c>
      <c r="B2783" s="30">
        <v>9636.0</v>
      </c>
      <c r="C2783" s="31">
        <v>2781.0</v>
      </c>
      <c r="D2783" s="32" t="s">
        <v>2978</v>
      </c>
      <c r="E2783" s="69"/>
      <c r="F2783" s="69"/>
      <c r="G2783" s="76"/>
      <c r="H2783" s="63"/>
      <c r="I2783" s="63"/>
      <c r="J2783" s="51"/>
      <c r="K2783" s="69"/>
      <c r="L2783" s="65"/>
      <c r="M2783" s="65"/>
      <c r="N2783" s="352"/>
      <c r="O2783" s="364"/>
      <c r="P2783" s="359"/>
      <c r="Q2783" s="352"/>
      <c r="R2783" s="353"/>
      <c r="S2783" s="78"/>
      <c r="T2783" s="115"/>
      <c r="U2783" s="291"/>
      <c r="V2783" s="291"/>
      <c r="W2783" s="291"/>
      <c r="X2783" s="291"/>
      <c r="Y2783" s="290"/>
      <c r="Z2783" s="355"/>
      <c r="AA2783" s="356" t="s">
        <v>20</v>
      </c>
      <c r="AB2783" s="357" t="s">
        <v>21</v>
      </c>
      <c r="AC2783" s="363">
        <v>0.85</v>
      </c>
      <c r="AD2783" s="93"/>
      <c r="AE2783" s="292"/>
      <c r="AF2783" s="355"/>
      <c r="AG2783" s="114">
        <v>125.0</v>
      </c>
      <c r="AH2783" s="79"/>
      <c r="AI2783" s="80"/>
      <c r="AJ2783" s="80"/>
      <c r="AK2783" s="80"/>
      <c r="AL2783" s="14"/>
      <c r="AM2783" s="16" t="str">
        <f t="shared" si="10"/>
        <v>{s:'639636', v:125 , c:'放デイ２４・人欠２・未計画２・評減・拘減・'},</v>
      </c>
      <c r="AN2783" s="16"/>
    </row>
    <row r="2784" ht="16.5" customHeight="1">
      <c r="A2784" s="29">
        <v>63.0</v>
      </c>
      <c r="B2784" s="30">
        <v>9637.0</v>
      </c>
      <c r="C2784" s="31">
        <v>2782.0</v>
      </c>
      <c r="D2784" s="32" t="s">
        <v>2979</v>
      </c>
      <c r="E2784" s="69"/>
      <c r="F2784" s="69"/>
      <c r="G2784" s="94"/>
      <c r="H2784" s="63"/>
      <c r="I2784" s="63"/>
      <c r="J2784" s="95"/>
      <c r="K2784" s="82" t="s">
        <v>38</v>
      </c>
      <c r="L2784" s="152"/>
      <c r="M2784" s="344"/>
      <c r="N2784" s="152"/>
      <c r="O2784" s="105"/>
      <c r="P2784" s="94"/>
      <c r="Q2784" s="140"/>
      <c r="R2784" s="95"/>
      <c r="S2784" s="287"/>
      <c r="T2784" s="287"/>
      <c r="U2784" s="152"/>
      <c r="V2784" s="152"/>
      <c r="W2784" s="152"/>
      <c r="X2784" s="152"/>
      <c r="Y2784" s="287"/>
      <c r="Z2784" s="345"/>
      <c r="AA2784" s="288"/>
      <c r="AB2784" s="288"/>
      <c r="AC2784" s="288"/>
      <c r="AD2784" s="288"/>
      <c r="AE2784" s="288"/>
      <c r="AF2784" s="346"/>
      <c r="AG2784" s="45">
        <v>311.0</v>
      </c>
      <c r="AH2784" s="79"/>
      <c r="AI2784" s="80"/>
      <c r="AJ2784" s="80"/>
      <c r="AK2784" s="80"/>
      <c r="AL2784" s="14"/>
      <c r="AM2784" s="16" t="str">
        <f t="shared" si="10"/>
        <v>{s:'639637', v:311 , c:'放デイ２４・有資格１０・人欠２・'},</v>
      </c>
      <c r="AN2784" s="16"/>
    </row>
    <row r="2785" ht="16.5" customHeight="1">
      <c r="A2785" s="29">
        <v>63.0</v>
      </c>
      <c r="B2785" s="30">
        <v>9638.0</v>
      </c>
      <c r="C2785" s="31">
        <v>2783.0</v>
      </c>
      <c r="D2785" s="32" t="s">
        <v>2980</v>
      </c>
      <c r="E2785" s="69"/>
      <c r="F2785" s="69"/>
      <c r="G2785" s="94"/>
      <c r="H2785" s="373"/>
      <c r="I2785" s="140"/>
      <c r="J2785" s="95"/>
      <c r="K2785" s="87"/>
      <c r="L2785" s="140">
        <v>9.0</v>
      </c>
      <c r="M2785" s="348" t="s">
        <v>40</v>
      </c>
      <c r="N2785" s="140"/>
      <c r="O2785" s="105"/>
      <c r="P2785" s="94"/>
      <c r="Q2785" s="140"/>
      <c r="R2785" s="95"/>
      <c r="S2785" s="290"/>
      <c r="T2785" s="290"/>
      <c r="U2785" s="291"/>
      <c r="V2785" s="291"/>
      <c r="W2785" s="291"/>
      <c r="X2785" s="291"/>
      <c r="Y2785" s="290"/>
      <c r="Z2785" s="350"/>
      <c r="AA2785" s="299" t="s">
        <v>20</v>
      </c>
      <c r="AB2785" s="287" t="s">
        <v>21</v>
      </c>
      <c r="AC2785" s="351">
        <v>0.85</v>
      </c>
      <c r="AD2785" s="288"/>
      <c r="AE2785" s="288"/>
      <c r="AF2785" s="346"/>
      <c r="AG2785" s="45">
        <v>264.0</v>
      </c>
      <c r="AH2785" s="79"/>
      <c r="AI2785" s="80"/>
      <c r="AJ2785" s="80"/>
      <c r="AK2785" s="80"/>
      <c r="AL2785" s="14"/>
      <c r="AM2785" s="16" t="str">
        <f t="shared" si="10"/>
        <v>{s:'639638', v:264 , c:'放デイ２４・有資格１０・人欠２・評減・'},</v>
      </c>
      <c r="AN2785" s="16"/>
    </row>
    <row r="2786" ht="16.5" customHeight="1">
      <c r="A2786" s="29">
        <v>63.0</v>
      </c>
      <c r="B2786" s="30">
        <v>9639.0</v>
      </c>
      <c r="C2786" s="31">
        <v>2784.0</v>
      </c>
      <c r="D2786" s="32" t="s">
        <v>2981</v>
      </c>
      <c r="E2786" s="69"/>
      <c r="F2786" s="69"/>
      <c r="G2786" s="94"/>
      <c r="H2786" s="352"/>
      <c r="I2786" s="140"/>
      <c r="J2786" s="95"/>
      <c r="K2786" s="87"/>
      <c r="L2786" s="65"/>
      <c r="M2786" s="65"/>
      <c r="N2786" s="352"/>
      <c r="O2786" s="364"/>
      <c r="P2786" s="359"/>
      <c r="Q2786" s="352"/>
      <c r="R2786" s="353"/>
      <c r="S2786" s="33" t="s">
        <v>23</v>
      </c>
      <c r="T2786" s="124" t="s">
        <v>24</v>
      </c>
      <c r="U2786" s="152"/>
      <c r="V2786" s="152"/>
      <c r="W2786" s="152"/>
      <c r="X2786" s="152"/>
      <c r="Y2786" s="287" t="s">
        <v>21</v>
      </c>
      <c r="Z2786" s="354">
        <v>0.7</v>
      </c>
      <c r="AA2786" s="297"/>
      <c r="AB2786" s="297"/>
      <c r="AC2786" s="297"/>
      <c r="AD2786" s="297"/>
      <c r="AE2786" s="297"/>
      <c r="AF2786" s="362"/>
      <c r="AG2786" s="45">
        <v>218.0</v>
      </c>
      <c r="AH2786" s="79"/>
      <c r="AI2786" s="80"/>
      <c r="AJ2786" s="80"/>
      <c r="AK2786" s="80"/>
      <c r="AL2786" s="14"/>
      <c r="AM2786" s="16" t="str">
        <f t="shared" si="10"/>
        <v>{s:'639639', v:218 , c:'放デイ２４・有資格１０・人欠２・未計画・'},</v>
      </c>
      <c r="AN2786" s="16"/>
    </row>
    <row r="2787" ht="16.5" customHeight="1">
      <c r="A2787" s="29">
        <v>63.0</v>
      </c>
      <c r="B2787" s="30">
        <v>9640.0</v>
      </c>
      <c r="C2787" s="31">
        <v>2785.0</v>
      </c>
      <c r="D2787" s="32" t="s">
        <v>2982</v>
      </c>
      <c r="E2787" s="69"/>
      <c r="F2787" s="69"/>
      <c r="G2787" s="94"/>
      <c r="H2787" s="352"/>
      <c r="I2787" s="140"/>
      <c r="J2787" s="95"/>
      <c r="K2787" s="87"/>
      <c r="L2787" s="65"/>
      <c r="M2787" s="65"/>
      <c r="N2787" s="352"/>
      <c r="O2787" s="364"/>
      <c r="P2787" s="359"/>
      <c r="Q2787" s="352"/>
      <c r="R2787" s="353"/>
      <c r="S2787" s="70"/>
      <c r="T2787" s="110"/>
      <c r="U2787" s="291"/>
      <c r="V2787" s="291"/>
      <c r="W2787" s="291"/>
      <c r="X2787" s="291"/>
      <c r="Y2787" s="290"/>
      <c r="Z2787" s="355"/>
      <c r="AA2787" s="356" t="s">
        <v>20</v>
      </c>
      <c r="AB2787" s="357" t="s">
        <v>21</v>
      </c>
      <c r="AC2787" s="358">
        <v>0.85</v>
      </c>
      <c r="AD2787" s="288"/>
      <c r="AE2787" s="288"/>
      <c r="AF2787" s="346"/>
      <c r="AG2787" s="45">
        <v>185.0</v>
      </c>
      <c r="AH2787" s="79"/>
      <c r="AI2787" s="80"/>
      <c r="AJ2787" s="80"/>
      <c r="AK2787" s="80"/>
      <c r="AL2787" s="14"/>
      <c r="AM2787" s="16" t="str">
        <f t="shared" si="10"/>
        <v>{s:'639640', v:185 , c:'放デイ２４・有資格１０・人欠２・未計画・評減・'},</v>
      </c>
      <c r="AN2787" s="16"/>
    </row>
    <row r="2788" ht="16.5" customHeight="1">
      <c r="A2788" s="29">
        <v>63.0</v>
      </c>
      <c r="B2788" s="30">
        <v>9641.0</v>
      </c>
      <c r="C2788" s="31">
        <v>2786.0</v>
      </c>
      <c r="D2788" s="32" t="s">
        <v>2983</v>
      </c>
      <c r="E2788" s="69"/>
      <c r="F2788" s="69"/>
      <c r="G2788" s="94"/>
      <c r="H2788" s="352"/>
      <c r="I2788" s="140"/>
      <c r="J2788" s="95"/>
      <c r="K2788" s="87"/>
      <c r="L2788" s="65"/>
      <c r="M2788" s="65"/>
      <c r="N2788" s="352"/>
      <c r="O2788" s="364"/>
      <c r="P2788" s="359"/>
      <c r="Q2788" s="352"/>
      <c r="R2788" s="353"/>
      <c r="S2788" s="70"/>
      <c r="T2788" s="124" t="s">
        <v>27</v>
      </c>
      <c r="U2788" s="152"/>
      <c r="V2788" s="152"/>
      <c r="W2788" s="152"/>
      <c r="X2788" s="152"/>
      <c r="Y2788" s="287" t="s">
        <v>21</v>
      </c>
      <c r="Z2788" s="354">
        <v>0.5</v>
      </c>
      <c r="AA2788" s="292"/>
      <c r="AB2788" s="292"/>
      <c r="AC2788" s="292"/>
      <c r="AD2788" s="292"/>
      <c r="AE2788" s="292"/>
      <c r="AF2788" s="355"/>
      <c r="AG2788" s="45">
        <v>156.0</v>
      </c>
      <c r="AH2788" s="79"/>
      <c r="AI2788" s="80"/>
      <c r="AJ2788" s="80"/>
      <c r="AK2788" s="80"/>
      <c r="AL2788" s="14"/>
      <c r="AM2788" s="16" t="str">
        <f t="shared" si="10"/>
        <v>{s:'639641', v:156 , c:'放デイ２４・有資格１０・人欠２・未計画２・'},</v>
      </c>
      <c r="AN2788" s="16"/>
    </row>
    <row r="2789" ht="16.5" customHeight="1">
      <c r="A2789" s="29">
        <v>63.0</v>
      </c>
      <c r="B2789" s="30">
        <v>9642.0</v>
      </c>
      <c r="C2789" s="31">
        <v>2787.0</v>
      </c>
      <c r="D2789" s="32" t="s">
        <v>2984</v>
      </c>
      <c r="E2789" s="69"/>
      <c r="F2789" s="69"/>
      <c r="G2789" s="94"/>
      <c r="H2789" s="352"/>
      <c r="I2789" s="140"/>
      <c r="J2789" s="95"/>
      <c r="K2789" s="87"/>
      <c r="L2789" s="65"/>
      <c r="M2789" s="65"/>
      <c r="N2789" s="352"/>
      <c r="O2789" s="364"/>
      <c r="P2789" s="359"/>
      <c r="Q2789" s="352"/>
      <c r="R2789" s="353"/>
      <c r="S2789" s="78"/>
      <c r="T2789" s="110"/>
      <c r="U2789" s="291"/>
      <c r="V2789" s="291"/>
      <c r="W2789" s="291"/>
      <c r="X2789" s="291"/>
      <c r="Y2789" s="290"/>
      <c r="Z2789" s="355"/>
      <c r="AA2789" s="356" t="s">
        <v>20</v>
      </c>
      <c r="AB2789" s="357" t="s">
        <v>21</v>
      </c>
      <c r="AC2789" s="358">
        <v>0.85</v>
      </c>
      <c r="AD2789" s="288"/>
      <c r="AE2789" s="288"/>
      <c r="AF2789" s="346"/>
      <c r="AG2789" s="45">
        <v>133.0</v>
      </c>
      <c r="AH2789" s="79"/>
      <c r="AI2789" s="80"/>
      <c r="AJ2789" s="80"/>
      <c r="AK2789" s="80"/>
      <c r="AL2789" s="14"/>
      <c r="AM2789" s="16" t="str">
        <f t="shared" si="10"/>
        <v>{s:'639642', v:133 , c:'放デイ２４・有資格１０・人欠２・未計画２・評減・'},</v>
      </c>
      <c r="AN2789" s="16"/>
    </row>
    <row r="2790" ht="16.5" customHeight="1">
      <c r="A2790" s="29">
        <v>63.0</v>
      </c>
      <c r="B2790" s="30">
        <v>9643.0</v>
      </c>
      <c r="C2790" s="31">
        <v>2788.0</v>
      </c>
      <c r="D2790" s="32" t="s">
        <v>2985</v>
      </c>
      <c r="E2790" s="69"/>
      <c r="F2790" s="69"/>
      <c r="G2790" s="94"/>
      <c r="H2790" s="352"/>
      <c r="I2790" s="140"/>
      <c r="J2790" s="95"/>
      <c r="K2790" s="69"/>
      <c r="L2790" s="65"/>
      <c r="M2790" s="65"/>
      <c r="N2790" s="352"/>
      <c r="O2790" s="364"/>
      <c r="P2790" s="359"/>
      <c r="Q2790" s="352"/>
      <c r="R2790" s="353"/>
      <c r="S2790" s="96"/>
      <c r="T2790" s="96"/>
      <c r="U2790" s="152"/>
      <c r="V2790" s="152"/>
      <c r="W2790" s="152"/>
      <c r="X2790" s="152"/>
      <c r="Y2790" s="287"/>
      <c r="Z2790" s="354"/>
      <c r="AA2790" s="288"/>
      <c r="AB2790" s="288"/>
      <c r="AC2790" s="346"/>
      <c r="AD2790" s="82" t="s">
        <v>30</v>
      </c>
      <c r="AE2790" s="302">
        <v>5.0</v>
      </c>
      <c r="AF2790" s="360" t="s">
        <v>31</v>
      </c>
      <c r="AG2790" s="45">
        <v>306.0</v>
      </c>
      <c r="AH2790" s="79"/>
      <c r="AI2790" s="80"/>
      <c r="AJ2790" s="80"/>
      <c r="AK2790" s="80"/>
      <c r="AL2790" s="14"/>
      <c r="AM2790" s="16" t="str">
        <f t="shared" si="10"/>
        <v>{s:'639643', v:306 , c:'放デイ２４・有資格１０・人欠２・拘減・'},</v>
      </c>
      <c r="AN2790" s="16"/>
    </row>
    <row r="2791" ht="16.5" customHeight="1">
      <c r="A2791" s="29">
        <v>63.0</v>
      </c>
      <c r="B2791" s="30">
        <v>9644.0</v>
      </c>
      <c r="C2791" s="31">
        <v>2789.0</v>
      </c>
      <c r="D2791" s="32" t="s">
        <v>2986</v>
      </c>
      <c r="E2791" s="69"/>
      <c r="F2791" s="69"/>
      <c r="G2791" s="94"/>
      <c r="H2791" s="352"/>
      <c r="I2791" s="140"/>
      <c r="J2791" s="95"/>
      <c r="K2791" s="69"/>
      <c r="L2791" s="65"/>
      <c r="M2791" s="65"/>
      <c r="N2791" s="352"/>
      <c r="O2791" s="364"/>
      <c r="P2791" s="359"/>
      <c r="Q2791" s="352"/>
      <c r="R2791" s="353"/>
      <c r="S2791" s="115"/>
      <c r="T2791" s="115"/>
      <c r="U2791" s="291"/>
      <c r="V2791" s="291"/>
      <c r="W2791" s="291"/>
      <c r="X2791" s="291"/>
      <c r="Y2791" s="290"/>
      <c r="Z2791" s="355"/>
      <c r="AA2791" s="299" t="s">
        <v>20</v>
      </c>
      <c r="AB2791" s="287" t="s">
        <v>21</v>
      </c>
      <c r="AC2791" s="361">
        <v>0.85</v>
      </c>
      <c r="AD2791" s="87"/>
      <c r="AE2791" s="302"/>
      <c r="AF2791" s="360"/>
      <c r="AG2791" s="45">
        <v>259.0</v>
      </c>
      <c r="AH2791" s="79"/>
      <c r="AI2791" s="80"/>
      <c r="AJ2791" s="80"/>
      <c r="AK2791" s="80"/>
      <c r="AL2791" s="14"/>
      <c r="AM2791" s="16" t="str">
        <f t="shared" si="10"/>
        <v>{s:'639644', v:259 , c:'放デイ２４・有資格１０・人欠２・評減・拘減・'},</v>
      </c>
      <c r="AN2791" s="16"/>
    </row>
    <row r="2792" ht="16.5" customHeight="1">
      <c r="A2792" s="29">
        <v>63.0</v>
      </c>
      <c r="B2792" s="30">
        <v>9645.0</v>
      </c>
      <c r="C2792" s="31">
        <v>2790.0</v>
      </c>
      <c r="D2792" s="32" t="s">
        <v>2987</v>
      </c>
      <c r="E2792" s="69"/>
      <c r="F2792" s="69"/>
      <c r="G2792" s="94"/>
      <c r="H2792" s="352"/>
      <c r="I2792" s="140"/>
      <c r="J2792" s="95"/>
      <c r="K2792" s="69"/>
      <c r="L2792" s="65"/>
      <c r="M2792" s="65"/>
      <c r="N2792" s="352"/>
      <c r="O2792" s="364"/>
      <c r="P2792" s="359"/>
      <c r="Q2792" s="352"/>
      <c r="R2792" s="353"/>
      <c r="S2792" s="33" t="s">
        <v>23</v>
      </c>
      <c r="T2792" s="124" t="s">
        <v>24</v>
      </c>
      <c r="U2792" s="152"/>
      <c r="V2792" s="152"/>
      <c r="W2792" s="152"/>
      <c r="X2792" s="152"/>
      <c r="Y2792" s="287" t="s">
        <v>21</v>
      </c>
      <c r="Z2792" s="354">
        <v>0.7</v>
      </c>
      <c r="AA2792" s="297"/>
      <c r="AB2792" s="297"/>
      <c r="AC2792" s="362"/>
      <c r="AD2792" s="87"/>
      <c r="AE2792" s="313"/>
      <c r="AF2792" s="349"/>
      <c r="AG2792" s="45">
        <v>213.0</v>
      </c>
      <c r="AH2792" s="79"/>
      <c r="AI2792" s="80"/>
      <c r="AJ2792" s="80"/>
      <c r="AK2792" s="80"/>
      <c r="AL2792" s="14"/>
      <c r="AM2792" s="16" t="str">
        <f t="shared" si="10"/>
        <v>{s:'639645', v:213 , c:'放デイ２４・有資格１０・人欠２・未計画・拘減・'},</v>
      </c>
      <c r="AN2792" s="16"/>
    </row>
    <row r="2793" ht="16.5" customHeight="1">
      <c r="A2793" s="29">
        <v>63.0</v>
      </c>
      <c r="B2793" s="30">
        <v>9646.0</v>
      </c>
      <c r="C2793" s="31">
        <v>2791.0</v>
      </c>
      <c r="D2793" s="32" t="s">
        <v>2988</v>
      </c>
      <c r="E2793" s="69"/>
      <c r="F2793" s="69"/>
      <c r="G2793" s="94"/>
      <c r="H2793" s="352"/>
      <c r="I2793" s="140"/>
      <c r="J2793" s="95"/>
      <c r="K2793" s="69"/>
      <c r="L2793" s="65"/>
      <c r="M2793" s="65"/>
      <c r="N2793" s="352"/>
      <c r="O2793" s="364"/>
      <c r="P2793" s="359"/>
      <c r="Q2793" s="352"/>
      <c r="R2793" s="353"/>
      <c r="S2793" s="70"/>
      <c r="T2793" s="110"/>
      <c r="U2793" s="291"/>
      <c r="V2793" s="291"/>
      <c r="W2793" s="291"/>
      <c r="X2793" s="291"/>
      <c r="Y2793" s="290"/>
      <c r="Z2793" s="355"/>
      <c r="AA2793" s="356" t="s">
        <v>20</v>
      </c>
      <c r="AB2793" s="357" t="s">
        <v>21</v>
      </c>
      <c r="AC2793" s="363">
        <v>0.85</v>
      </c>
      <c r="AD2793" s="87"/>
      <c r="AE2793" s="313"/>
      <c r="AF2793" s="349"/>
      <c r="AG2793" s="45">
        <v>180.0</v>
      </c>
      <c r="AH2793" s="79"/>
      <c r="AI2793" s="80"/>
      <c r="AJ2793" s="80"/>
      <c r="AK2793" s="80"/>
      <c r="AL2793" s="14"/>
      <c r="AM2793" s="16" t="str">
        <f t="shared" si="10"/>
        <v>{s:'639646', v:180 , c:'放デイ２４・有資格１０・人欠２・未計画・評減・拘減・'},</v>
      </c>
      <c r="AN2793" s="16"/>
    </row>
    <row r="2794" ht="16.5" customHeight="1">
      <c r="A2794" s="29">
        <v>63.0</v>
      </c>
      <c r="B2794" s="30">
        <v>9647.0</v>
      </c>
      <c r="C2794" s="31">
        <v>2792.0</v>
      </c>
      <c r="D2794" s="32" t="s">
        <v>2989</v>
      </c>
      <c r="E2794" s="69"/>
      <c r="F2794" s="69"/>
      <c r="G2794" s="94"/>
      <c r="H2794" s="352"/>
      <c r="I2794" s="140"/>
      <c r="J2794" s="95"/>
      <c r="K2794" s="69"/>
      <c r="L2794" s="65"/>
      <c r="M2794" s="65"/>
      <c r="N2794" s="352"/>
      <c r="O2794" s="364"/>
      <c r="P2794" s="359"/>
      <c r="Q2794" s="352"/>
      <c r="R2794" s="353"/>
      <c r="S2794" s="70"/>
      <c r="T2794" s="96" t="s">
        <v>27</v>
      </c>
      <c r="U2794" s="152"/>
      <c r="V2794" s="152"/>
      <c r="W2794" s="152"/>
      <c r="X2794" s="152"/>
      <c r="Y2794" s="287" t="s">
        <v>21</v>
      </c>
      <c r="Z2794" s="354">
        <v>0.5</v>
      </c>
      <c r="AA2794" s="292"/>
      <c r="AB2794" s="292"/>
      <c r="AC2794" s="355"/>
      <c r="AD2794" s="87"/>
      <c r="AE2794" s="313"/>
      <c r="AF2794" s="349"/>
      <c r="AG2794" s="45">
        <v>151.0</v>
      </c>
      <c r="AH2794" s="79"/>
      <c r="AI2794" s="80"/>
      <c r="AJ2794" s="80"/>
      <c r="AK2794" s="80"/>
      <c r="AL2794" s="14"/>
      <c r="AM2794" s="16" t="str">
        <f t="shared" si="10"/>
        <v>{s:'639647', v:151 , c:'放デイ２４・有資格１０・人欠２・未計画２・拘減・'},</v>
      </c>
      <c r="AN2794" s="16"/>
    </row>
    <row r="2795" ht="16.5" customHeight="1">
      <c r="A2795" s="29">
        <v>63.0</v>
      </c>
      <c r="B2795" s="30">
        <v>9648.0</v>
      </c>
      <c r="C2795" s="31">
        <v>2793.0</v>
      </c>
      <c r="D2795" s="32" t="s">
        <v>2990</v>
      </c>
      <c r="E2795" s="69"/>
      <c r="F2795" s="69"/>
      <c r="G2795" s="94"/>
      <c r="H2795" s="352"/>
      <c r="I2795" s="140"/>
      <c r="J2795" s="95"/>
      <c r="K2795" s="69"/>
      <c r="L2795" s="65"/>
      <c r="M2795" s="65"/>
      <c r="N2795" s="352"/>
      <c r="O2795" s="377"/>
      <c r="P2795" s="378"/>
      <c r="Q2795" s="374"/>
      <c r="R2795" s="376"/>
      <c r="S2795" s="78"/>
      <c r="T2795" s="115"/>
      <c r="U2795" s="291"/>
      <c r="V2795" s="291"/>
      <c r="W2795" s="291"/>
      <c r="X2795" s="291"/>
      <c r="Y2795" s="290"/>
      <c r="Z2795" s="355"/>
      <c r="AA2795" s="356" t="s">
        <v>20</v>
      </c>
      <c r="AB2795" s="357" t="s">
        <v>21</v>
      </c>
      <c r="AC2795" s="363">
        <v>0.85</v>
      </c>
      <c r="AD2795" s="93"/>
      <c r="AE2795" s="292"/>
      <c r="AF2795" s="355"/>
      <c r="AG2795" s="45">
        <v>128.0</v>
      </c>
      <c r="AH2795" s="79"/>
      <c r="AI2795" s="80"/>
      <c r="AJ2795" s="80"/>
      <c r="AK2795" s="80"/>
      <c r="AL2795" s="14"/>
      <c r="AM2795" s="16" t="str">
        <f t="shared" si="10"/>
        <v>{s:'639648', v:128 , c:'放デイ２４・有資格１０・人欠２・未計画２・評減・拘減・'},</v>
      </c>
      <c r="AN2795" s="16"/>
    </row>
    <row r="2796" ht="16.5" customHeight="1">
      <c r="A2796" s="29">
        <v>63.0</v>
      </c>
      <c r="B2796" s="30">
        <v>9651.0</v>
      </c>
      <c r="C2796" s="31">
        <v>2794.0</v>
      </c>
      <c r="D2796" s="32" t="s">
        <v>2991</v>
      </c>
      <c r="E2796" s="69"/>
      <c r="F2796" s="69"/>
      <c r="G2796" s="102" t="s">
        <v>52</v>
      </c>
      <c r="H2796" s="35"/>
      <c r="I2796" s="35"/>
      <c r="J2796" s="36"/>
      <c r="K2796" s="168"/>
      <c r="L2796" s="152"/>
      <c r="M2796" s="344"/>
      <c r="N2796" s="152"/>
      <c r="O2796" s="241" t="s">
        <v>2655</v>
      </c>
      <c r="P2796" s="82" t="s">
        <v>24</v>
      </c>
      <c r="Q2796" s="152"/>
      <c r="R2796" s="153"/>
      <c r="S2796" s="287"/>
      <c r="T2796" s="287"/>
      <c r="U2796" s="152"/>
      <c r="V2796" s="152"/>
      <c r="W2796" s="152"/>
      <c r="X2796" s="152"/>
      <c r="Y2796" s="287"/>
      <c r="Z2796" s="345"/>
      <c r="AA2796" s="288"/>
      <c r="AB2796" s="288"/>
      <c r="AC2796" s="288"/>
      <c r="AD2796" s="288"/>
      <c r="AE2796" s="288"/>
      <c r="AF2796" s="346"/>
      <c r="AG2796" s="45">
        <v>285.0</v>
      </c>
      <c r="AH2796" s="79"/>
      <c r="AI2796" s="80"/>
      <c r="AJ2796" s="80"/>
      <c r="AK2796" s="80"/>
      <c r="AL2796" s="14"/>
      <c r="AM2796" s="16" t="str">
        <f t="shared" si="10"/>
        <v>{s:'639651', v:285 , c:'放デイ２５・人欠・'},</v>
      </c>
      <c r="AN2796" s="16"/>
    </row>
    <row r="2797" ht="16.5" customHeight="1">
      <c r="A2797" s="29">
        <v>63.0</v>
      </c>
      <c r="B2797" s="30">
        <v>9652.0</v>
      </c>
      <c r="C2797" s="31">
        <v>2795.0</v>
      </c>
      <c r="D2797" s="32" t="s">
        <v>2992</v>
      </c>
      <c r="E2797" s="69"/>
      <c r="F2797" s="69"/>
      <c r="G2797" s="104"/>
      <c r="H2797" s="347" t="str">
        <f>'30放課後等デイ(基本１)'!G2642</f>
        <v/>
      </c>
      <c r="I2797" s="140" t="s">
        <v>9</v>
      </c>
      <c r="J2797" s="51"/>
      <c r="K2797" s="94"/>
      <c r="L2797" s="140"/>
      <c r="M2797" s="348"/>
      <c r="N2797" s="140"/>
      <c r="O2797" s="131"/>
      <c r="P2797" s="87"/>
      <c r="Q2797" s="302" t="s">
        <v>21</v>
      </c>
      <c r="R2797" s="349">
        <v>0.7</v>
      </c>
      <c r="S2797" s="290"/>
      <c r="T2797" s="290"/>
      <c r="U2797" s="291"/>
      <c r="V2797" s="291"/>
      <c r="W2797" s="291"/>
      <c r="X2797" s="291"/>
      <c r="Y2797" s="290"/>
      <c r="Z2797" s="350"/>
      <c r="AA2797" s="299" t="s">
        <v>20</v>
      </c>
      <c r="AB2797" s="287" t="s">
        <v>21</v>
      </c>
      <c r="AC2797" s="351">
        <v>0.85</v>
      </c>
      <c r="AD2797" s="288"/>
      <c r="AE2797" s="288"/>
      <c r="AF2797" s="346"/>
      <c r="AG2797" s="45">
        <v>242.0</v>
      </c>
      <c r="AH2797" s="79"/>
      <c r="AI2797" s="80"/>
      <c r="AJ2797" s="80"/>
      <c r="AK2797" s="80"/>
      <c r="AL2797" s="14"/>
      <c r="AM2797" s="16" t="str">
        <f t="shared" si="10"/>
        <v>{s:'639652', v:242 , c:'放デイ２５・人欠・評減・'},</v>
      </c>
      <c r="AN2797" s="16"/>
    </row>
    <row r="2798" ht="16.5" customHeight="1">
      <c r="A2798" s="29">
        <v>63.0</v>
      </c>
      <c r="B2798" s="30">
        <v>9653.0</v>
      </c>
      <c r="C2798" s="31">
        <v>2796.0</v>
      </c>
      <c r="D2798" s="32" t="s">
        <v>2993</v>
      </c>
      <c r="E2798" s="94"/>
      <c r="F2798" s="94"/>
      <c r="G2798" s="104"/>
      <c r="H2798" s="63"/>
      <c r="I2798" s="63"/>
      <c r="J2798" s="51"/>
      <c r="K2798" s="69"/>
      <c r="L2798" s="65"/>
      <c r="M2798" s="65"/>
      <c r="N2798" s="352"/>
      <c r="O2798" s="131"/>
      <c r="P2798" s="87"/>
      <c r="Q2798" s="352"/>
      <c r="R2798" s="353"/>
      <c r="S2798" s="33" t="s">
        <v>23</v>
      </c>
      <c r="T2798" s="124" t="s">
        <v>24</v>
      </c>
      <c r="U2798" s="152"/>
      <c r="V2798" s="152"/>
      <c r="W2798" s="152"/>
      <c r="X2798" s="152"/>
      <c r="Y2798" s="287" t="s">
        <v>21</v>
      </c>
      <c r="Z2798" s="354">
        <v>0.7</v>
      </c>
      <c r="AA2798" s="297"/>
      <c r="AB2798" s="297"/>
      <c r="AC2798" s="297"/>
      <c r="AD2798" s="297"/>
      <c r="AE2798" s="297"/>
      <c r="AF2798" s="362"/>
      <c r="AG2798" s="45">
        <v>200.0</v>
      </c>
      <c r="AH2798" s="79"/>
      <c r="AI2798" s="80"/>
      <c r="AJ2798" s="80"/>
      <c r="AK2798" s="80"/>
      <c r="AL2798" s="14"/>
      <c r="AM2798" s="16" t="str">
        <f t="shared" si="10"/>
        <v>{s:'639653', v:200 , c:'放デイ２５・人欠・未計画・'},</v>
      </c>
      <c r="AN2798" s="16"/>
    </row>
    <row r="2799" ht="16.5" customHeight="1">
      <c r="A2799" s="29">
        <v>63.0</v>
      </c>
      <c r="B2799" s="30">
        <v>9654.0</v>
      </c>
      <c r="C2799" s="31">
        <v>2797.0</v>
      </c>
      <c r="D2799" s="32" t="s">
        <v>2994</v>
      </c>
      <c r="E2799" s="94"/>
      <c r="F2799" s="94"/>
      <c r="G2799" s="104"/>
      <c r="H2799" s="63"/>
      <c r="I2799" s="63"/>
      <c r="J2799" s="51"/>
      <c r="K2799" s="69"/>
      <c r="L2799" s="65"/>
      <c r="M2799" s="65"/>
      <c r="N2799" s="352"/>
      <c r="O2799" s="131"/>
      <c r="P2799" s="87"/>
      <c r="Q2799" s="352"/>
      <c r="R2799" s="353"/>
      <c r="S2799" s="70"/>
      <c r="T2799" s="110"/>
      <c r="U2799" s="291"/>
      <c r="V2799" s="291"/>
      <c r="W2799" s="291"/>
      <c r="X2799" s="291"/>
      <c r="Y2799" s="290"/>
      <c r="Z2799" s="355"/>
      <c r="AA2799" s="356" t="s">
        <v>20</v>
      </c>
      <c r="AB2799" s="357" t="s">
        <v>21</v>
      </c>
      <c r="AC2799" s="358">
        <v>0.85</v>
      </c>
      <c r="AD2799" s="288"/>
      <c r="AE2799" s="288"/>
      <c r="AF2799" s="346"/>
      <c r="AG2799" s="45">
        <v>170.0</v>
      </c>
      <c r="AH2799" s="79"/>
      <c r="AI2799" s="80"/>
      <c r="AJ2799" s="80"/>
      <c r="AK2799" s="80"/>
      <c r="AL2799" s="14"/>
      <c r="AM2799" s="16" t="str">
        <f t="shared" si="10"/>
        <v>{s:'639654', v:170 , c:'放デイ２５・人欠・未計画・評減・'},</v>
      </c>
      <c r="AN2799" s="16"/>
    </row>
    <row r="2800" ht="16.5" customHeight="1">
      <c r="A2800" s="29">
        <v>63.0</v>
      </c>
      <c r="B2800" s="30">
        <v>9655.0</v>
      </c>
      <c r="C2800" s="31">
        <v>2798.0</v>
      </c>
      <c r="D2800" s="32" t="s">
        <v>2995</v>
      </c>
      <c r="E2800" s="94"/>
      <c r="F2800" s="94"/>
      <c r="G2800" s="104"/>
      <c r="H2800" s="63"/>
      <c r="I2800" s="63"/>
      <c r="J2800" s="51"/>
      <c r="K2800" s="69"/>
      <c r="L2800" s="65"/>
      <c r="M2800" s="65"/>
      <c r="N2800" s="352"/>
      <c r="O2800" s="131"/>
      <c r="P2800" s="87"/>
      <c r="Q2800" s="352"/>
      <c r="R2800" s="353"/>
      <c r="S2800" s="70"/>
      <c r="T2800" s="124" t="s">
        <v>27</v>
      </c>
      <c r="U2800" s="152"/>
      <c r="V2800" s="152"/>
      <c r="W2800" s="152"/>
      <c r="X2800" s="152"/>
      <c r="Y2800" s="287" t="s">
        <v>21</v>
      </c>
      <c r="Z2800" s="354">
        <v>0.5</v>
      </c>
      <c r="AA2800" s="292"/>
      <c r="AB2800" s="292"/>
      <c r="AC2800" s="292"/>
      <c r="AD2800" s="292"/>
      <c r="AE2800" s="292"/>
      <c r="AF2800" s="355"/>
      <c r="AG2800" s="45">
        <v>143.0</v>
      </c>
      <c r="AH2800" s="79"/>
      <c r="AI2800" s="80"/>
      <c r="AJ2800" s="80"/>
      <c r="AK2800" s="80"/>
      <c r="AL2800" s="14"/>
      <c r="AM2800" s="16" t="str">
        <f t="shared" si="10"/>
        <v>{s:'639655', v:143 , c:'放デイ２５・人欠・未計画２・'},</v>
      </c>
      <c r="AN2800" s="16"/>
    </row>
    <row r="2801" ht="16.5" customHeight="1">
      <c r="A2801" s="29">
        <v>63.0</v>
      </c>
      <c r="B2801" s="30">
        <v>9656.0</v>
      </c>
      <c r="C2801" s="31">
        <v>2799.0</v>
      </c>
      <c r="D2801" s="32" t="s">
        <v>2996</v>
      </c>
      <c r="E2801" s="94"/>
      <c r="F2801" s="94"/>
      <c r="G2801" s="104"/>
      <c r="H2801" s="63"/>
      <c r="I2801" s="63"/>
      <c r="J2801" s="51"/>
      <c r="K2801" s="69"/>
      <c r="L2801" s="65"/>
      <c r="M2801" s="65"/>
      <c r="N2801" s="352"/>
      <c r="O2801" s="131"/>
      <c r="P2801" s="87"/>
      <c r="Q2801" s="352"/>
      <c r="R2801" s="353"/>
      <c r="S2801" s="78"/>
      <c r="T2801" s="110"/>
      <c r="U2801" s="291"/>
      <c r="V2801" s="291"/>
      <c r="W2801" s="291"/>
      <c r="X2801" s="291"/>
      <c r="Y2801" s="290"/>
      <c r="Z2801" s="355"/>
      <c r="AA2801" s="356" t="s">
        <v>20</v>
      </c>
      <c r="AB2801" s="357" t="s">
        <v>21</v>
      </c>
      <c r="AC2801" s="358">
        <v>0.85</v>
      </c>
      <c r="AD2801" s="288"/>
      <c r="AE2801" s="288"/>
      <c r="AF2801" s="346"/>
      <c r="AG2801" s="45">
        <v>122.0</v>
      </c>
      <c r="AH2801" s="79"/>
      <c r="AI2801" s="80"/>
      <c r="AJ2801" s="80"/>
      <c r="AK2801" s="80"/>
      <c r="AL2801" s="14"/>
      <c r="AM2801" s="16" t="str">
        <f t="shared" si="10"/>
        <v>{s:'639656', v:122 , c:'放デイ２５・人欠・未計画２・評減・'},</v>
      </c>
      <c r="AN2801" s="16"/>
    </row>
    <row r="2802" ht="16.5" customHeight="1">
      <c r="A2802" s="29">
        <v>63.0</v>
      </c>
      <c r="B2802" s="30">
        <v>9657.0</v>
      </c>
      <c r="C2802" s="31">
        <v>2800.0</v>
      </c>
      <c r="D2802" s="32" t="s">
        <v>2997</v>
      </c>
      <c r="E2802" s="94"/>
      <c r="F2802" s="94"/>
      <c r="G2802" s="104"/>
      <c r="H2802" s="63"/>
      <c r="I2802" s="63"/>
      <c r="J2802" s="51"/>
      <c r="K2802" s="69"/>
      <c r="L2802" s="65"/>
      <c r="M2802" s="65"/>
      <c r="N2802" s="352"/>
      <c r="O2802" s="131"/>
      <c r="P2802" s="87"/>
      <c r="Q2802" s="352"/>
      <c r="R2802" s="353"/>
      <c r="S2802" s="96"/>
      <c r="T2802" s="96"/>
      <c r="U2802" s="152"/>
      <c r="V2802" s="152"/>
      <c r="W2802" s="152"/>
      <c r="X2802" s="152"/>
      <c r="Y2802" s="287"/>
      <c r="Z2802" s="354"/>
      <c r="AA2802" s="288"/>
      <c r="AB2802" s="288"/>
      <c r="AC2802" s="346"/>
      <c r="AD2802" s="82" t="s">
        <v>30</v>
      </c>
      <c r="AE2802" s="302">
        <v>5.0</v>
      </c>
      <c r="AF2802" s="360" t="s">
        <v>31</v>
      </c>
      <c r="AG2802" s="45">
        <v>280.0</v>
      </c>
      <c r="AH2802" s="79"/>
      <c r="AI2802" s="80"/>
      <c r="AJ2802" s="80"/>
      <c r="AK2802" s="80"/>
      <c r="AL2802" s="14"/>
      <c r="AM2802" s="16" t="str">
        <f t="shared" si="10"/>
        <v>{s:'639657', v:280 , c:'放デイ２５・人欠・拘減・'},</v>
      </c>
      <c r="AN2802" s="16"/>
    </row>
    <row r="2803" ht="16.5" customHeight="1">
      <c r="A2803" s="29">
        <v>63.0</v>
      </c>
      <c r="B2803" s="30">
        <v>9658.0</v>
      </c>
      <c r="C2803" s="31">
        <v>2801.0</v>
      </c>
      <c r="D2803" s="32" t="s">
        <v>2998</v>
      </c>
      <c r="E2803" s="94"/>
      <c r="F2803" s="94"/>
      <c r="G2803" s="104"/>
      <c r="H2803" s="63"/>
      <c r="I2803" s="63"/>
      <c r="J2803" s="51"/>
      <c r="K2803" s="69"/>
      <c r="L2803" s="65"/>
      <c r="M2803" s="65"/>
      <c r="N2803" s="352"/>
      <c r="O2803" s="131"/>
      <c r="P2803" s="87"/>
      <c r="Q2803" s="352"/>
      <c r="R2803" s="353"/>
      <c r="S2803" s="115"/>
      <c r="T2803" s="115"/>
      <c r="U2803" s="291"/>
      <c r="V2803" s="291"/>
      <c r="W2803" s="291"/>
      <c r="X2803" s="291"/>
      <c r="Y2803" s="290"/>
      <c r="Z2803" s="355"/>
      <c r="AA2803" s="299" t="s">
        <v>20</v>
      </c>
      <c r="AB2803" s="287" t="s">
        <v>21</v>
      </c>
      <c r="AC2803" s="361">
        <v>0.85</v>
      </c>
      <c r="AD2803" s="87"/>
      <c r="AE2803" s="302"/>
      <c r="AF2803" s="360"/>
      <c r="AG2803" s="45">
        <v>237.0</v>
      </c>
      <c r="AH2803" s="79"/>
      <c r="AI2803" s="80"/>
      <c r="AJ2803" s="80"/>
      <c r="AK2803" s="80"/>
      <c r="AL2803" s="14"/>
      <c r="AM2803" s="16" t="str">
        <f t="shared" si="10"/>
        <v>{s:'639658', v:237 , c:'放デイ２５・人欠・評減・拘減・'},</v>
      </c>
      <c r="AN2803" s="16"/>
    </row>
    <row r="2804" ht="16.5" customHeight="1">
      <c r="A2804" s="29">
        <v>63.0</v>
      </c>
      <c r="B2804" s="30">
        <v>9659.0</v>
      </c>
      <c r="C2804" s="31">
        <v>2802.0</v>
      </c>
      <c r="D2804" s="32" t="s">
        <v>2999</v>
      </c>
      <c r="E2804" s="94"/>
      <c r="F2804" s="94"/>
      <c r="G2804" s="76"/>
      <c r="H2804" s="63"/>
      <c r="I2804" s="63"/>
      <c r="J2804" s="51"/>
      <c r="K2804" s="69"/>
      <c r="L2804" s="65"/>
      <c r="M2804" s="65"/>
      <c r="N2804" s="352"/>
      <c r="O2804" s="131"/>
      <c r="P2804" s="87"/>
      <c r="Q2804" s="352"/>
      <c r="R2804" s="353"/>
      <c r="S2804" s="33" t="s">
        <v>23</v>
      </c>
      <c r="T2804" s="124" t="s">
        <v>24</v>
      </c>
      <c r="U2804" s="152"/>
      <c r="V2804" s="152"/>
      <c r="W2804" s="152"/>
      <c r="X2804" s="152"/>
      <c r="Y2804" s="287" t="s">
        <v>21</v>
      </c>
      <c r="Z2804" s="354">
        <v>0.7</v>
      </c>
      <c r="AA2804" s="297"/>
      <c r="AB2804" s="297"/>
      <c r="AC2804" s="362"/>
      <c r="AD2804" s="87"/>
      <c r="AE2804" s="313"/>
      <c r="AF2804" s="349"/>
      <c r="AG2804" s="45">
        <v>195.0</v>
      </c>
      <c r="AH2804" s="79"/>
      <c r="AI2804" s="80"/>
      <c r="AJ2804" s="80"/>
      <c r="AK2804" s="80"/>
      <c r="AL2804" s="14"/>
      <c r="AM2804" s="16" t="str">
        <f t="shared" si="10"/>
        <v>{s:'639659', v:195 , c:'放デイ２５・人欠・未計画・拘減・'},</v>
      </c>
      <c r="AN2804" s="16"/>
    </row>
    <row r="2805" ht="16.5" customHeight="1">
      <c r="A2805" s="29">
        <v>63.0</v>
      </c>
      <c r="B2805" s="30">
        <v>9660.0</v>
      </c>
      <c r="C2805" s="31">
        <v>2803.0</v>
      </c>
      <c r="D2805" s="32" t="s">
        <v>3000</v>
      </c>
      <c r="E2805" s="94"/>
      <c r="F2805" s="94"/>
      <c r="G2805" s="76"/>
      <c r="H2805" s="63"/>
      <c r="I2805" s="63"/>
      <c r="J2805" s="51"/>
      <c r="K2805" s="69"/>
      <c r="L2805" s="65"/>
      <c r="M2805" s="65"/>
      <c r="N2805" s="352"/>
      <c r="O2805" s="131"/>
      <c r="P2805" s="359"/>
      <c r="Q2805" s="352"/>
      <c r="R2805" s="353"/>
      <c r="S2805" s="70"/>
      <c r="T2805" s="110"/>
      <c r="U2805" s="291"/>
      <c r="V2805" s="291"/>
      <c r="W2805" s="291"/>
      <c r="X2805" s="291"/>
      <c r="Y2805" s="290"/>
      <c r="Z2805" s="355"/>
      <c r="AA2805" s="356" t="s">
        <v>20</v>
      </c>
      <c r="AB2805" s="357" t="s">
        <v>21</v>
      </c>
      <c r="AC2805" s="363">
        <v>0.85</v>
      </c>
      <c r="AD2805" s="87"/>
      <c r="AE2805" s="313"/>
      <c r="AF2805" s="349"/>
      <c r="AG2805" s="45">
        <v>165.0</v>
      </c>
      <c r="AH2805" s="79"/>
      <c r="AI2805" s="80"/>
      <c r="AJ2805" s="80"/>
      <c r="AK2805" s="80"/>
      <c r="AL2805" s="14"/>
      <c r="AM2805" s="16" t="str">
        <f t="shared" si="10"/>
        <v>{s:'639660', v:165 , c:'放デイ２５・人欠・未計画・評減・拘減・'},</v>
      </c>
      <c r="AN2805" s="16"/>
    </row>
    <row r="2806" ht="16.5" customHeight="1">
      <c r="A2806" s="29">
        <v>63.0</v>
      </c>
      <c r="B2806" s="30">
        <v>9661.0</v>
      </c>
      <c r="C2806" s="31">
        <v>2804.0</v>
      </c>
      <c r="D2806" s="32" t="s">
        <v>3001</v>
      </c>
      <c r="E2806" s="94"/>
      <c r="F2806" s="94"/>
      <c r="G2806" s="76"/>
      <c r="H2806" s="63"/>
      <c r="I2806" s="63"/>
      <c r="J2806" s="51"/>
      <c r="K2806" s="69"/>
      <c r="L2806" s="65"/>
      <c r="M2806" s="65"/>
      <c r="N2806" s="352"/>
      <c r="O2806" s="131"/>
      <c r="P2806" s="359"/>
      <c r="Q2806" s="352"/>
      <c r="R2806" s="353"/>
      <c r="S2806" s="70"/>
      <c r="T2806" s="96" t="s">
        <v>27</v>
      </c>
      <c r="U2806" s="152"/>
      <c r="V2806" s="152"/>
      <c r="W2806" s="152"/>
      <c r="X2806" s="152"/>
      <c r="Y2806" s="287" t="s">
        <v>21</v>
      </c>
      <c r="Z2806" s="354">
        <v>0.5</v>
      </c>
      <c r="AA2806" s="292"/>
      <c r="AB2806" s="292"/>
      <c r="AC2806" s="355"/>
      <c r="AD2806" s="87"/>
      <c r="AE2806" s="313"/>
      <c r="AF2806" s="349"/>
      <c r="AG2806" s="45">
        <v>138.0</v>
      </c>
      <c r="AH2806" s="79"/>
      <c r="AI2806" s="80"/>
      <c r="AJ2806" s="80"/>
      <c r="AK2806" s="80"/>
      <c r="AL2806" s="14"/>
      <c r="AM2806" s="16" t="str">
        <f t="shared" si="10"/>
        <v>{s:'639661', v:138 , c:'放デイ２５・人欠・未計画２・拘減・'},</v>
      </c>
      <c r="AN2806" s="16"/>
    </row>
    <row r="2807" ht="16.5" customHeight="1">
      <c r="A2807" s="29">
        <v>63.0</v>
      </c>
      <c r="B2807" s="30">
        <v>9662.0</v>
      </c>
      <c r="C2807" s="31">
        <v>2805.0</v>
      </c>
      <c r="D2807" s="32" t="s">
        <v>3002</v>
      </c>
      <c r="E2807" s="94"/>
      <c r="F2807" s="94"/>
      <c r="G2807" s="76"/>
      <c r="H2807" s="63"/>
      <c r="I2807" s="63"/>
      <c r="J2807" s="51"/>
      <c r="K2807" s="69"/>
      <c r="L2807" s="65"/>
      <c r="M2807" s="65"/>
      <c r="N2807" s="352"/>
      <c r="O2807" s="131"/>
      <c r="P2807" s="359"/>
      <c r="Q2807" s="352"/>
      <c r="R2807" s="353"/>
      <c r="S2807" s="78"/>
      <c r="T2807" s="115"/>
      <c r="U2807" s="291"/>
      <c r="V2807" s="291"/>
      <c r="W2807" s="291"/>
      <c r="X2807" s="291"/>
      <c r="Y2807" s="290"/>
      <c r="Z2807" s="355"/>
      <c r="AA2807" s="356" t="s">
        <v>20</v>
      </c>
      <c r="AB2807" s="357" t="s">
        <v>21</v>
      </c>
      <c r="AC2807" s="363">
        <v>0.85</v>
      </c>
      <c r="AD2807" s="93"/>
      <c r="AE2807" s="292"/>
      <c r="AF2807" s="355"/>
      <c r="AG2807" s="45">
        <v>117.0</v>
      </c>
      <c r="AH2807" s="79"/>
      <c r="AI2807" s="80"/>
      <c r="AJ2807" s="80"/>
      <c r="AK2807" s="80"/>
      <c r="AL2807" s="14"/>
      <c r="AM2807" s="16" t="str">
        <f t="shared" si="10"/>
        <v>{s:'639662', v:117 , c:'放デイ２５・人欠・未計画２・評減・拘減・'},</v>
      </c>
      <c r="AN2807" s="16"/>
    </row>
    <row r="2808" ht="16.5" customHeight="1">
      <c r="A2808" s="29">
        <v>63.0</v>
      </c>
      <c r="B2808" s="30">
        <v>9663.0</v>
      </c>
      <c r="C2808" s="31">
        <v>2806.0</v>
      </c>
      <c r="D2808" s="32" t="s">
        <v>3003</v>
      </c>
      <c r="E2808" s="94"/>
      <c r="F2808" s="94"/>
      <c r="G2808" s="94"/>
      <c r="H2808" s="63"/>
      <c r="I2808" s="63"/>
      <c r="J2808" s="95"/>
      <c r="K2808" s="82" t="s">
        <v>38</v>
      </c>
      <c r="L2808" s="152"/>
      <c r="M2808" s="344"/>
      <c r="N2808" s="152"/>
      <c r="O2808" s="105"/>
      <c r="P2808" s="94"/>
      <c r="Q2808" s="140"/>
      <c r="R2808" s="95"/>
      <c r="S2808" s="287"/>
      <c r="T2808" s="287"/>
      <c r="U2808" s="152"/>
      <c r="V2808" s="152"/>
      <c r="W2808" s="152"/>
      <c r="X2808" s="152"/>
      <c r="Y2808" s="287"/>
      <c r="Z2808" s="345"/>
      <c r="AA2808" s="288"/>
      <c r="AB2808" s="288"/>
      <c r="AC2808" s="288"/>
      <c r="AD2808" s="288"/>
      <c r="AE2808" s="288"/>
      <c r="AF2808" s="346"/>
      <c r="AG2808" s="45">
        <v>289.0</v>
      </c>
      <c r="AH2808" s="79"/>
      <c r="AI2808" s="80"/>
      <c r="AJ2808" s="80"/>
      <c r="AK2808" s="80"/>
      <c r="AL2808" s="14"/>
      <c r="AM2808" s="16" t="str">
        <f t="shared" si="10"/>
        <v>{s:'639663', v:289 , c:'放デイ２５・有資格１１・人欠・'},</v>
      </c>
      <c r="AN2808" s="16"/>
    </row>
    <row r="2809" ht="16.5" customHeight="1">
      <c r="A2809" s="29">
        <v>63.0</v>
      </c>
      <c r="B2809" s="30">
        <v>9664.0</v>
      </c>
      <c r="C2809" s="31">
        <v>2807.0</v>
      </c>
      <c r="D2809" s="32" t="s">
        <v>3004</v>
      </c>
      <c r="E2809" s="94"/>
      <c r="F2809" s="94"/>
      <c r="G2809" s="94"/>
      <c r="H2809" s="373"/>
      <c r="I2809" s="140"/>
      <c r="J2809" s="95"/>
      <c r="K2809" s="87"/>
      <c r="L2809" s="140">
        <v>6.0</v>
      </c>
      <c r="M2809" s="348" t="s">
        <v>40</v>
      </c>
      <c r="N2809" s="140"/>
      <c r="O2809" s="105"/>
      <c r="P2809" s="94"/>
      <c r="Q2809" s="140"/>
      <c r="R2809" s="95"/>
      <c r="S2809" s="290"/>
      <c r="T2809" s="290"/>
      <c r="U2809" s="291"/>
      <c r="V2809" s="291"/>
      <c r="W2809" s="291"/>
      <c r="X2809" s="291"/>
      <c r="Y2809" s="290"/>
      <c r="Z2809" s="350"/>
      <c r="AA2809" s="299" t="s">
        <v>20</v>
      </c>
      <c r="AB2809" s="287" t="s">
        <v>21</v>
      </c>
      <c r="AC2809" s="351">
        <v>0.85</v>
      </c>
      <c r="AD2809" s="288"/>
      <c r="AE2809" s="288"/>
      <c r="AF2809" s="346"/>
      <c r="AG2809" s="45">
        <v>246.0</v>
      </c>
      <c r="AH2809" s="79"/>
      <c r="AI2809" s="80"/>
      <c r="AJ2809" s="80"/>
      <c r="AK2809" s="80"/>
      <c r="AL2809" s="14"/>
      <c r="AM2809" s="16" t="str">
        <f t="shared" si="10"/>
        <v>{s:'639664', v:246 , c:'放デイ２５・有資格１１・人欠・評減・'},</v>
      </c>
      <c r="AN2809" s="16"/>
    </row>
    <row r="2810" ht="16.5" customHeight="1">
      <c r="A2810" s="29">
        <v>63.0</v>
      </c>
      <c r="B2810" s="30">
        <v>9665.0</v>
      </c>
      <c r="C2810" s="31">
        <v>2808.0</v>
      </c>
      <c r="D2810" s="32" t="s">
        <v>3005</v>
      </c>
      <c r="E2810" s="94"/>
      <c r="F2810" s="94"/>
      <c r="G2810" s="94"/>
      <c r="H2810" s="352"/>
      <c r="I2810" s="140"/>
      <c r="J2810" s="95"/>
      <c r="K2810" s="87"/>
      <c r="L2810" s="65"/>
      <c r="M2810" s="65"/>
      <c r="N2810" s="352"/>
      <c r="O2810" s="364"/>
      <c r="P2810" s="359"/>
      <c r="Q2810" s="352"/>
      <c r="R2810" s="353"/>
      <c r="S2810" s="33" t="s">
        <v>23</v>
      </c>
      <c r="T2810" s="124" t="s">
        <v>24</v>
      </c>
      <c r="U2810" s="152"/>
      <c r="V2810" s="152"/>
      <c r="W2810" s="152"/>
      <c r="X2810" s="152"/>
      <c r="Y2810" s="287" t="s">
        <v>21</v>
      </c>
      <c r="Z2810" s="354">
        <v>0.7</v>
      </c>
      <c r="AA2810" s="297"/>
      <c r="AB2810" s="297"/>
      <c r="AC2810" s="297"/>
      <c r="AD2810" s="297"/>
      <c r="AE2810" s="297"/>
      <c r="AF2810" s="362"/>
      <c r="AG2810" s="114">
        <v>202.0</v>
      </c>
      <c r="AH2810" s="79"/>
      <c r="AI2810" s="80"/>
      <c r="AJ2810" s="80"/>
      <c r="AK2810" s="80"/>
      <c r="AL2810" s="14"/>
      <c r="AM2810" s="16" t="str">
        <f t="shared" si="10"/>
        <v>{s:'639665', v:202 , c:'放デイ２５・有資格１１・人欠・未計画・'},</v>
      </c>
      <c r="AN2810" s="16"/>
    </row>
    <row r="2811" ht="16.5" customHeight="1">
      <c r="A2811" s="29">
        <v>63.0</v>
      </c>
      <c r="B2811" s="30">
        <v>9666.0</v>
      </c>
      <c r="C2811" s="31">
        <v>2809.0</v>
      </c>
      <c r="D2811" s="32" t="s">
        <v>3006</v>
      </c>
      <c r="E2811" s="94"/>
      <c r="F2811" s="94"/>
      <c r="G2811" s="94"/>
      <c r="H2811" s="352"/>
      <c r="I2811" s="140"/>
      <c r="J2811" s="95"/>
      <c r="K2811" s="87"/>
      <c r="L2811" s="65"/>
      <c r="M2811" s="65"/>
      <c r="N2811" s="352"/>
      <c r="O2811" s="364"/>
      <c r="P2811" s="359"/>
      <c r="Q2811" s="352"/>
      <c r="R2811" s="353"/>
      <c r="S2811" s="70"/>
      <c r="T2811" s="110"/>
      <c r="U2811" s="291"/>
      <c r="V2811" s="291"/>
      <c r="W2811" s="291"/>
      <c r="X2811" s="291"/>
      <c r="Y2811" s="290"/>
      <c r="Z2811" s="355"/>
      <c r="AA2811" s="356" t="s">
        <v>20</v>
      </c>
      <c r="AB2811" s="357" t="s">
        <v>21</v>
      </c>
      <c r="AC2811" s="358">
        <v>0.85</v>
      </c>
      <c r="AD2811" s="288"/>
      <c r="AE2811" s="288"/>
      <c r="AF2811" s="346"/>
      <c r="AG2811" s="114">
        <v>172.0</v>
      </c>
      <c r="AH2811" s="79"/>
      <c r="AI2811" s="80"/>
      <c r="AJ2811" s="80"/>
      <c r="AK2811" s="80"/>
      <c r="AL2811" s="14"/>
      <c r="AM2811" s="16" t="str">
        <f t="shared" si="10"/>
        <v>{s:'639666', v:172 , c:'放デイ２５・有資格１１・人欠・未計画・評減・'},</v>
      </c>
      <c r="AN2811" s="16"/>
    </row>
    <row r="2812" ht="16.5" customHeight="1">
      <c r="A2812" s="29">
        <v>63.0</v>
      </c>
      <c r="B2812" s="30">
        <v>9667.0</v>
      </c>
      <c r="C2812" s="31">
        <v>2810.0</v>
      </c>
      <c r="D2812" s="32" t="s">
        <v>3007</v>
      </c>
      <c r="E2812" s="94"/>
      <c r="F2812" s="94"/>
      <c r="G2812" s="94"/>
      <c r="H2812" s="352"/>
      <c r="I2812" s="140"/>
      <c r="J2812" s="95"/>
      <c r="K2812" s="87"/>
      <c r="L2812" s="65"/>
      <c r="M2812" s="65"/>
      <c r="N2812" s="352"/>
      <c r="O2812" s="364"/>
      <c r="P2812" s="359"/>
      <c r="Q2812" s="352"/>
      <c r="R2812" s="353"/>
      <c r="S2812" s="70"/>
      <c r="T2812" s="124" t="s">
        <v>27</v>
      </c>
      <c r="U2812" s="152"/>
      <c r="V2812" s="152"/>
      <c r="W2812" s="152"/>
      <c r="X2812" s="152"/>
      <c r="Y2812" s="287" t="s">
        <v>21</v>
      </c>
      <c r="Z2812" s="354">
        <v>0.5</v>
      </c>
      <c r="AA2812" s="292"/>
      <c r="AB2812" s="292"/>
      <c r="AC2812" s="292"/>
      <c r="AD2812" s="292"/>
      <c r="AE2812" s="292"/>
      <c r="AF2812" s="355"/>
      <c r="AG2812" s="45">
        <v>145.0</v>
      </c>
      <c r="AH2812" s="79"/>
      <c r="AI2812" s="80"/>
      <c r="AJ2812" s="80"/>
      <c r="AK2812" s="80"/>
      <c r="AL2812" s="14"/>
      <c r="AM2812" s="16" t="str">
        <f t="shared" si="10"/>
        <v>{s:'639667', v:145 , c:'放デイ２５・有資格１１・人欠・未計画２・'},</v>
      </c>
      <c r="AN2812" s="16"/>
    </row>
    <row r="2813" ht="16.5" customHeight="1">
      <c r="A2813" s="29">
        <v>63.0</v>
      </c>
      <c r="B2813" s="30">
        <v>9668.0</v>
      </c>
      <c r="C2813" s="31">
        <v>2811.0</v>
      </c>
      <c r="D2813" s="32" t="s">
        <v>3008</v>
      </c>
      <c r="E2813" s="94"/>
      <c r="F2813" s="94"/>
      <c r="G2813" s="94"/>
      <c r="H2813" s="352"/>
      <c r="I2813" s="140"/>
      <c r="J2813" s="95"/>
      <c r="K2813" s="87"/>
      <c r="L2813" s="65"/>
      <c r="M2813" s="65"/>
      <c r="N2813" s="352"/>
      <c r="O2813" s="364"/>
      <c r="P2813" s="359"/>
      <c r="Q2813" s="352"/>
      <c r="R2813" s="353"/>
      <c r="S2813" s="78"/>
      <c r="T2813" s="110"/>
      <c r="U2813" s="291"/>
      <c r="V2813" s="291"/>
      <c r="W2813" s="291"/>
      <c r="X2813" s="291"/>
      <c r="Y2813" s="290"/>
      <c r="Z2813" s="355"/>
      <c r="AA2813" s="356" t="s">
        <v>20</v>
      </c>
      <c r="AB2813" s="357" t="s">
        <v>21</v>
      </c>
      <c r="AC2813" s="358">
        <v>0.85</v>
      </c>
      <c r="AD2813" s="288"/>
      <c r="AE2813" s="288"/>
      <c r="AF2813" s="346"/>
      <c r="AG2813" s="45">
        <v>123.0</v>
      </c>
      <c r="AH2813" s="79"/>
      <c r="AI2813" s="80"/>
      <c r="AJ2813" s="80"/>
      <c r="AK2813" s="80"/>
      <c r="AL2813" s="14"/>
      <c r="AM2813" s="16" t="str">
        <f t="shared" si="10"/>
        <v>{s:'639668', v:123 , c:'放デイ２５・有資格１１・人欠・未計画２・評減・'},</v>
      </c>
      <c r="AN2813" s="16"/>
    </row>
    <row r="2814" ht="16.5" customHeight="1">
      <c r="A2814" s="29">
        <v>63.0</v>
      </c>
      <c r="B2814" s="30">
        <v>9669.0</v>
      </c>
      <c r="C2814" s="31">
        <v>2812.0</v>
      </c>
      <c r="D2814" s="32" t="s">
        <v>3009</v>
      </c>
      <c r="E2814" s="94"/>
      <c r="F2814" s="94"/>
      <c r="G2814" s="94"/>
      <c r="H2814" s="352"/>
      <c r="I2814" s="140"/>
      <c r="J2814" s="95"/>
      <c r="K2814" s="87"/>
      <c r="L2814" s="65"/>
      <c r="M2814" s="65"/>
      <c r="N2814" s="352"/>
      <c r="O2814" s="364"/>
      <c r="P2814" s="359"/>
      <c r="Q2814" s="352"/>
      <c r="R2814" s="353"/>
      <c r="S2814" s="96"/>
      <c r="T2814" s="96"/>
      <c r="U2814" s="152"/>
      <c r="V2814" s="152"/>
      <c r="W2814" s="152"/>
      <c r="X2814" s="152"/>
      <c r="Y2814" s="287"/>
      <c r="Z2814" s="354"/>
      <c r="AA2814" s="288"/>
      <c r="AB2814" s="288"/>
      <c r="AC2814" s="346"/>
      <c r="AD2814" s="82" t="s">
        <v>30</v>
      </c>
      <c r="AE2814" s="302">
        <v>5.0</v>
      </c>
      <c r="AF2814" s="360" t="s">
        <v>31</v>
      </c>
      <c r="AG2814" s="45">
        <v>284.0</v>
      </c>
      <c r="AH2814" s="79"/>
      <c r="AI2814" s="80"/>
      <c r="AJ2814" s="80"/>
      <c r="AK2814" s="80"/>
      <c r="AL2814" s="14"/>
      <c r="AM2814" s="16" t="str">
        <f t="shared" si="10"/>
        <v>{s:'639669', v:284 , c:'放デイ２５・有資格１１・人欠・拘減・'},</v>
      </c>
      <c r="AN2814" s="16"/>
    </row>
    <row r="2815" ht="16.5" customHeight="1">
      <c r="A2815" s="29">
        <v>63.0</v>
      </c>
      <c r="B2815" s="30">
        <v>9670.0</v>
      </c>
      <c r="C2815" s="31">
        <v>2813.0</v>
      </c>
      <c r="D2815" s="32" t="s">
        <v>3010</v>
      </c>
      <c r="E2815" s="94"/>
      <c r="F2815" s="94"/>
      <c r="G2815" s="94"/>
      <c r="H2815" s="352"/>
      <c r="I2815" s="140"/>
      <c r="J2815" s="95"/>
      <c r="K2815" s="69"/>
      <c r="L2815" s="65"/>
      <c r="M2815" s="65"/>
      <c r="N2815" s="352"/>
      <c r="O2815" s="364"/>
      <c r="P2815" s="359"/>
      <c r="Q2815" s="352"/>
      <c r="R2815" s="353"/>
      <c r="S2815" s="115"/>
      <c r="T2815" s="115"/>
      <c r="U2815" s="291"/>
      <c r="V2815" s="291"/>
      <c r="W2815" s="291"/>
      <c r="X2815" s="291"/>
      <c r="Y2815" s="290"/>
      <c r="Z2815" s="355"/>
      <c r="AA2815" s="299" t="s">
        <v>20</v>
      </c>
      <c r="AB2815" s="287" t="s">
        <v>21</v>
      </c>
      <c r="AC2815" s="361">
        <v>0.85</v>
      </c>
      <c r="AD2815" s="87"/>
      <c r="AE2815" s="302"/>
      <c r="AF2815" s="360"/>
      <c r="AG2815" s="45">
        <v>241.0</v>
      </c>
      <c r="AH2815" s="79"/>
      <c r="AI2815" s="80"/>
      <c r="AJ2815" s="80"/>
      <c r="AK2815" s="80"/>
      <c r="AL2815" s="14"/>
      <c r="AM2815" s="16" t="str">
        <f t="shared" si="10"/>
        <v>{s:'639670', v:241 , c:'放デイ２５・有資格１１・人欠・評減・拘減・'},</v>
      </c>
      <c r="AN2815" s="16"/>
    </row>
    <row r="2816" ht="16.5" customHeight="1">
      <c r="A2816" s="29">
        <v>63.0</v>
      </c>
      <c r="B2816" s="30">
        <v>9671.0</v>
      </c>
      <c r="C2816" s="31">
        <v>2814.0</v>
      </c>
      <c r="D2816" s="32" t="s">
        <v>3011</v>
      </c>
      <c r="E2816" s="94"/>
      <c r="F2816" s="94"/>
      <c r="G2816" s="94"/>
      <c r="H2816" s="352"/>
      <c r="I2816" s="140"/>
      <c r="J2816" s="95"/>
      <c r="K2816" s="69"/>
      <c r="L2816" s="65"/>
      <c r="M2816" s="65"/>
      <c r="N2816" s="352"/>
      <c r="O2816" s="364"/>
      <c r="P2816" s="359"/>
      <c r="Q2816" s="352"/>
      <c r="R2816" s="353"/>
      <c r="S2816" s="33" t="s">
        <v>23</v>
      </c>
      <c r="T2816" s="124" t="s">
        <v>24</v>
      </c>
      <c r="U2816" s="152"/>
      <c r="V2816" s="152"/>
      <c r="W2816" s="152"/>
      <c r="X2816" s="152"/>
      <c r="Y2816" s="287" t="s">
        <v>21</v>
      </c>
      <c r="Z2816" s="354">
        <v>0.7</v>
      </c>
      <c r="AA2816" s="297"/>
      <c r="AB2816" s="297"/>
      <c r="AC2816" s="362"/>
      <c r="AD2816" s="87"/>
      <c r="AE2816" s="313"/>
      <c r="AF2816" s="349"/>
      <c r="AG2816" s="114">
        <v>197.0</v>
      </c>
      <c r="AH2816" s="79"/>
      <c r="AI2816" s="80"/>
      <c r="AJ2816" s="80"/>
      <c r="AK2816" s="80"/>
      <c r="AL2816" s="14"/>
      <c r="AM2816" s="16" t="str">
        <f t="shared" si="10"/>
        <v>{s:'639671', v:197 , c:'放デイ２５・有資格１１・人欠・未計画・拘減・'},</v>
      </c>
      <c r="AN2816" s="16"/>
    </row>
    <row r="2817" ht="16.5" customHeight="1">
      <c r="A2817" s="29">
        <v>63.0</v>
      </c>
      <c r="B2817" s="30">
        <v>9672.0</v>
      </c>
      <c r="C2817" s="31">
        <v>2815.0</v>
      </c>
      <c r="D2817" s="32" t="s">
        <v>3012</v>
      </c>
      <c r="E2817" s="94"/>
      <c r="F2817" s="94"/>
      <c r="G2817" s="94"/>
      <c r="H2817" s="352"/>
      <c r="I2817" s="140"/>
      <c r="J2817" s="95"/>
      <c r="K2817" s="69"/>
      <c r="L2817" s="65"/>
      <c r="M2817" s="65"/>
      <c r="N2817" s="352"/>
      <c r="O2817" s="364"/>
      <c r="P2817" s="359"/>
      <c r="Q2817" s="352"/>
      <c r="R2817" s="353"/>
      <c r="S2817" s="70"/>
      <c r="T2817" s="110"/>
      <c r="U2817" s="291"/>
      <c r="V2817" s="291"/>
      <c r="W2817" s="291"/>
      <c r="X2817" s="291"/>
      <c r="Y2817" s="290"/>
      <c r="Z2817" s="355"/>
      <c r="AA2817" s="356" t="s">
        <v>20</v>
      </c>
      <c r="AB2817" s="357" t="s">
        <v>21</v>
      </c>
      <c r="AC2817" s="363">
        <v>0.85</v>
      </c>
      <c r="AD2817" s="87"/>
      <c r="AE2817" s="313"/>
      <c r="AF2817" s="349"/>
      <c r="AG2817" s="114">
        <v>167.0</v>
      </c>
      <c r="AH2817" s="79"/>
      <c r="AI2817" s="80"/>
      <c r="AJ2817" s="80"/>
      <c r="AK2817" s="80"/>
      <c r="AL2817" s="14"/>
      <c r="AM2817" s="16" t="str">
        <f t="shared" si="10"/>
        <v>{s:'639672', v:167 , c:'放デイ２５・有資格１１・人欠・未計画・評減・拘減・'},</v>
      </c>
      <c r="AN2817" s="16"/>
    </row>
    <row r="2818" ht="16.5" customHeight="1">
      <c r="A2818" s="29">
        <v>63.0</v>
      </c>
      <c r="B2818" s="30">
        <v>9673.0</v>
      </c>
      <c r="C2818" s="31">
        <v>2816.0</v>
      </c>
      <c r="D2818" s="32" t="s">
        <v>3013</v>
      </c>
      <c r="E2818" s="94"/>
      <c r="F2818" s="94"/>
      <c r="G2818" s="94"/>
      <c r="H2818" s="352"/>
      <c r="I2818" s="140"/>
      <c r="J2818" s="95"/>
      <c r="K2818" s="69"/>
      <c r="L2818" s="65"/>
      <c r="M2818" s="65"/>
      <c r="N2818" s="352"/>
      <c r="O2818" s="364"/>
      <c r="P2818" s="359"/>
      <c r="Q2818" s="352"/>
      <c r="R2818" s="353"/>
      <c r="S2818" s="70"/>
      <c r="T2818" s="96" t="s">
        <v>27</v>
      </c>
      <c r="U2818" s="152"/>
      <c r="V2818" s="152"/>
      <c r="W2818" s="152"/>
      <c r="X2818" s="152"/>
      <c r="Y2818" s="287" t="s">
        <v>21</v>
      </c>
      <c r="Z2818" s="354">
        <v>0.5</v>
      </c>
      <c r="AA2818" s="292"/>
      <c r="AB2818" s="292"/>
      <c r="AC2818" s="355"/>
      <c r="AD2818" s="87"/>
      <c r="AE2818" s="313"/>
      <c r="AF2818" s="349"/>
      <c r="AG2818" s="45">
        <v>140.0</v>
      </c>
      <c r="AH2818" s="79"/>
      <c r="AI2818" s="80"/>
      <c r="AJ2818" s="80"/>
      <c r="AK2818" s="80"/>
      <c r="AL2818" s="14"/>
      <c r="AM2818" s="16" t="str">
        <f t="shared" si="10"/>
        <v>{s:'639673', v:140 , c:'放デイ２５・有資格１１・人欠・未計画２・拘減・'},</v>
      </c>
      <c r="AN2818" s="16"/>
    </row>
    <row r="2819" ht="16.5" customHeight="1">
      <c r="A2819" s="29">
        <v>63.0</v>
      </c>
      <c r="B2819" s="30">
        <v>9674.0</v>
      </c>
      <c r="C2819" s="31">
        <v>2817.0</v>
      </c>
      <c r="D2819" s="32" t="s">
        <v>3014</v>
      </c>
      <c r="E2819" s="94"/>
      <c r="F2819" s="94"/>
      <c r="G2819" s="94"/>
      <c r="H2819" s="352"/>
      <c r="I2819" s="140"/>
      <c r="J2819" s="95"/>
      <c r="K2819" s="69"/>
      <c r="L2819" s="65"/>
      <c r="M2819" s="65"/>
      <c r="N2819" s="352"/>
      <c r="O2819" s="364"/>
      <c r="P2819" s="378"/>
      <c r="Q2819" s="374"/>
      <c r="R2819" s="376"/>
      <c r="S2819" s="78"/>
      <c r="T2819" s="115"/>
      <c r="U2819" s="291"/>
      <c r="V2819" s="291"/>
      <c r="W2819" s="291"/>
      <c r="X2819" s="291"/>
      <c r="Y2819" s="290"/>
      <c r="Z2819" s="355"/>
      <c r="AA2819" s="356" t="s">
        <v>20</v>
      </c>
      <c r="AB2819" s="357" t="s">
        <v>21</v>
      </c>
      <c r="AC2819" s="363">
        <v>0.85</v>
      </c>
      <c r="AD2819" s="93"/>
      <c r="AE2819" s="292"/>
      <c r="AF2819" s="355"/>
      <c r="AG2819" s="45">
        <v>118.0</v>
      </c>
      <c r="AH2819" s="79"/>
      <c r="AI2819" s="80"/>
      <c r="AJ2819" s="80"/>
      <c r="AK2819" s="80"/>
      <c r="AL2819" s="14"/>
      <c r="AM2819" s="16" t="str">
        <f t="shared" si="10"/>
        <v>{s:'639674', v:118 , c:'放デイ２５・有資格１１・人欠・未計画２・評減・拘減・'},</v>
      </c>
      <c r="AN2819" s="16"/>
    </row>
    <row r="2820" ht="16.5" customHeight="1">
      <c r="A2820" s="29">
        <v>63.0</v>
      </c>
      <c r="B2820" s="30">
        <v>9675.0</v>
      </c>
      <c r="C2820" s="31">
        <v>2818.0</v>
      </c>
      <c r="D2820" s="32" t="s">
        <v>3015</v>
      </c>
      <c r="E2820" s="69"/>
      <c r="F2820" s="69"/>
      <c r="G2820" s="94"/>
      <c r="H2820" s="352"/>
      <c r="I2820" s="140"/>
      <c r="J2820" s="95"/>
      <c r="K2820" s="168"/>
      <c r="L2820" s="152"/>
      <c r="M2820" s="344"/>
      <c r="N2820" s="152"/>
      <c r="O2820" s="367"/>
      <c r="P2820" s="82" t="s">
        <v>27</v>
      </c>
      <c r="Q2820" s="140"/>
      <c r="R2820" s="95"/>
      <c r="S2820" s="287"/>
      <c r="T2820" s="287"/>
      <c r="U2820" s="152"/>
      <c r="V2820" s="152"/>
      <c r="W2820" s="152"/>
      <c r="X2820" s="152"/>
      <c r="Y2820" s="287"/>
      <c r="Z2820" s="345"/>
      <c r="AA2820" s="288"/>
      <c r="AB2820" s="288"/>
      <c r="AC2820" s="288"/>
      <c r="AD2820" s="288"/>
      <c r="AE2820" s="288"/>
      <c r="AF2820" s="346"/>
      <c r="AG2820" s="45">
        <v>204.0</v>
      </c>
      <c r="AH2820" s="79"/>
      <c r="AI2820" s="80"/>
      <c r="AJ2820" s="80"/>
      <c r="AK2820" s="80"/>
      <c r="AL2820" s="14"/>
      <c r="AM2820" s="16" t="str">
        <f t="shared" si="10"/>
        <v>{s:'639675', v:204 , c:'放デイ２５・人欠２・'},</v>
      </c>
      <c r="AN2820" s="16"/>
    </row>
    <row r="2821" ht="16.5" customHeight="1">
      <c r="A2821" s="29">
        <v>63.0</v>
      </c>
      <c r="B2821" s="30">
        <v>9676.0</v>
      </c>
      <c r="C2821" s="31">
        <v>2819.0</v>
      </c>
      <c r="D2821" s="32" t="s">
        <v>3016</v>
      </c>
      <c r="E2821" s="69"/>
      <c r="F2821" s="69"/>
      <c r="G2821" s="94"/>
      <c r="H2821" s="352"/>
      <c r="I2821" s="140"/>
      <c r="J2821" s="95"/>
      <c r="K2821" s="94"/>
      <c r="L2821" s="140"/>
      <c r="M2821" s="348"/>
      <c r="N2821" s="140"/>
      <c r="O2821" s="105"/>
      <c r="P2821" s="87"/>
      <c r="Q2821" s="302" t="s">
        <v>21</v>
      </c>
      <c r="R2821" s="349">
        <v>0.5</v>
      </c>
      <c r="S2821" s="290"/>
      <c r="T2821" s="290"/>
      <c r="U2821" s="291"/>
      <c r="V2821" s="291"/>
      <c r="W2821" s="291"/>
      <c r="X2821" s="291"/>
      <c r="Y2821" s="290"/>
      <c r="Z2821" s="350"/>
      <c r="AA2821" s="299" t="s">
        <v>20</v>
      </c>
      <c r="AB2821" s="287" t="s">
        <v>21</v>
      </c>
      <c r="AC2821" s="351">
        <v>0.85</v>
      </c>
      <c r="AD2821" s="288"/>
      <c r="AE2821" s="288"/>
      <c r="AF2821" s="346"/>
      <c r="AG2821" s="114">
        <v>173.0</v>
      </c>
      <c r="AH2821" s="79"/>
      <c r="AI2821" s="80"/>
      <c r="AJ2821" s="80"/>
      <c r="AK2821" s="80"/>
      <c r="AL2821" s="14"/>
      <c r="AM2821" s="16" t="str">
        <f t="shared" si="10"/>
        <v>{s:'639676', v:173 , c:'放デイ２５・人欠２・評減・'},</v>
      </c>
      <c r="AN2821" s="16"/>
    </row>
    <row r="2822" ht="16.5" customHeight="1">
      <c r="A2822" s="29">
        <v>63.0</v>
      </c>
      <c r="B2822" s="30">
        <v>9677.0</v>
      </c>
      <c r="C2822" s="31">
        <v>2820.0</v>
      </c>
      <c r="D2822" s="32" t="s">
        <v>3017</v>
      </c>
      <c r="E2822" s="94"/>
      <c r="F2822" s="94"/>
      <c r="G2822" s="76"/>
      <c r="H2822" s="63"/>
      <c r="I2822" s="63"/>
      <c r="J2822" s="51"/>
      <c r="K2822" s="69"/>
      <c r="L2822" s="65"/>
      <c r="M2822" s="65"/>
      <c r="N2822" s="352"/>
      <c r="O2822" s="364"/>
      <c r="P2822" s="87"/>
      <c r="Q2822" s="352"/>
      <c r="R2822" s="353"/>
      <c r="S2822" s="33" t="s">
        <v>23</v>
      </c>
      <c r="T2822" s="124" t="s">
        <v>24</v>
      </c>
      <c r="U2822" s="152"/>
      <c r="V2822" s="152"/>
      <c r="W2822" s="152"/>
      <c r="X2822" s="152"/>
      <c r="Y2822" s="287" t="s">
        <v>21</v>
      </c>
      <c r="Z2822" s="354">
        <v>0.7</v>
      </c>
      <c r="AA2822" s="297"/>
      <c r="AB2822" s="297"/>
      <c r="AC2822" s="297"/>
      <c r="AD2822" s="297"/>
      <c r="AE2822" s="297"/>
      <c r="AF2822" s="362"/>
      <c r="AG2822" s="45">
        <v>143.0</v>
      </c>
      <c r="AH2822" s="79"/>
      <c r="AI2822" s="80"/>
      <c r="AJ2822" s="80"/>
      <c r="AK2822" s="80"/>
      <c r="AL2822" s="14"/>
      <c r="AM2822" s="16" t="str">
        <f t="shared" si="10"/>
        <v>{s:'639677', v:143 , c:'放デイ２５・人欠２・未計画・'},</v>
      </c>
      <c r="AN2822" s="16"/>
    </row>
    <row r="2823" ht="16.5" customHeight="1">
      <c r="A2823" s="29">
        <v>63.0</v>
      </c>
      <c r="B2823" s="30">
        <v>9678.0</v>
      </c>
      <c r="C2823" s="31">
        <v>2821.0</v>
      </c>
      <c r="D2823" s="32" t="s">
        <v>3018</v>
      </c>
      <c r="E2823" s="94"/>
      <c r="F2823" s="94"/>
      <c r="G2823" s="76"/>
      <c r="H2823" s="63"/>
      <c r="I2823" s="63"/>
      <c r="J2823" s="51"/>
      <c r="K2823" s="69"/>
      <c r="L2823" s="65"/>
      <c r="M2823" s="65"/>
      <c r="N2823" s="352"/>
      <c r="O2823" s="364"/>
      <c r="P2823" s="87"/>
      <c r="Q2823" s="352"/>
      <c r="R2823" s="353"/>
      <c r="S2823" s="70"/>
      <c r="T2823" s="110"/>
      <c r="U2823" s="291"/>
      <c r="V2823" s="291"/>
      <c r="W2823" s="291"/>
      <c r="X2823" s="291"/>
      <c r="Y2823" s="290"/>
      <c r="Z2823" s="355"/>
      <c r="AA2823" s="356" t="s">
        <v>20</v>
      </c>
      <c r="AB2823" s="357" t="s">
        <v>21</v>
      </c>
      <c r="AC2823" s="358">
        <v>0.85</v>
      </c>
      <c r="AD2823" s="288"/>
      <c r="AE2823" s="288"/>
      <c r="AF2823" s="346"/>
      <c r="AG2823" s="45">
        <v>122.0</v>
      </c>
      <c r="AH2823" s="79"/>
      <c r="AI2823" s="80"/>
      <c r="AJ2823" s="80"/>
      <c r="AK2823" s="80"/>
      <c r="AL2823" s="14"/>
      <c r="AM2823" s="16" t="str">
        <f t="shared" si="10"/>
        <v>{s:'639678', v:122 , c:'放デイ２５・人欠２・未計画・評減・'},</v>
      </c>
      <c r="AN2823" s="16"/>
    </row>
    <row r="2824" ht="16.5" customHeight="1">
      <c r="A2824" s="29">
        <v>63.0</v>
      </c>
      <c r="B2824" s="30">
        <v>9679.0</v>
      </c>
      <c r="C2824" s="31">
        <v>2822.0</v>
      </c>
      <c r="D2824" s="32" t="s">
        <v>3019</v>
      </c>
      <c r="E2824" s="94"/>
      <c r="F2824" s="94"/>
      <c r="G2824" s="76"/>
      <c r="H2824" s="63"/>
      <c r="I2824" s="63"/>
      <c r="J2824" s="51"/>
      <c r="K2824" s="69"/>
      <c r="L2824" s="65"/>
      <c r="M2824" s="65"/>
      <c r="N2824" s="352"/>
      <c r="O2824" s="364"/>
      <c r="P2824" s="87"/>
      <c r="Q2824" s="352"/>
      <c r="R2824" s="353"/>
      <c r="S2824" s="70"/>
      <c r="T2824" s="124" t="s">
        <v>27</v>
      </c>
      <c r="U2824" s="152"/>
      <c r="V2824" s="152"/>
      <c r="W2824" s="152"/>
      <c r="X2824" s="152"/>
      <c r="Y2824" s="287" t="s">
        <v>21</v>
      </c>
      <c r="Z2824" s="354">
        <v>0.5</v>
      </c>
      <c r="AA2824" s="292"/>
      <c r="AB2824" s="292"/>
      <c r="AC2824" s="292"/>
      <c r="AD2824" s="292"/>
      <c r="AE2824" s="292"/>
      <c r="AF2824" s="355"/>
      <c r="AG2824" s="114">
        <v>102.0</v>
      </c>
      <c r="AH2824" s="79"/>
      <c r="AI2824" s="80"/>
      <c r="AJ2824" s="80"/>
      <c r="AK2824" s="80"/>
      <c r="AL2824" s="14"/>
      <c r="AM2824" s="16" t="str">
        <f t="shared" si="10"/>
        <v>{s:'639679', v:102 , c:'放デイ２５・人欠２・未計画２・'},</v>
      </c>
      <c r="AN2824" s="16"/>
    </row>
    <row r="2825" ht="16.5" customHeight="1">
      <c r="A2825" s="29">
        <v>63.0</v>
      </c>
      <c r="B2825" s="30">
        <v>9680.0</v>
      </c>
      <c r="C2825" s="31">
        <v>2823.0</v>
      </c>
      <c r="D2825" s="32" t="s">
        <v>3020</v>
      </c>
      <c r="E2825" s="94"/>
      <c r="F2825" s="94"/>
      <c r="G2825" s="76"/>
      <c r="H2825" s="63"/>
      <c r="I2825" s="63"/>
      <c r="J2825" s="51"/>
      <c r="K2825" s="69"/>
      <c r="L2825" s="65"/>
      <c r="M2825" s="65"/>
      <c r="N2825" s="352"/>
      <c r="O2825" s="364"/>
      <c r="P2825" s="87"/>
      <c r="Q2825" s="352"/>
      <c r="R2825" s="353"/>
      <c r="S2825" s="78"/>
      <c r="T2825" s="110"/>
      <c r="U2825" s="291"/>
      <c r="V2825" s="291"/>
      <c r="W2825" s="291"/>
      <c r="X2825" s="291"/>
      <c r="Y2825" s="290"/>
      <c r="Z2825" s="355"/>
      <c r="AA2825" s="356" t="s">
        <v>20</v>
      </c>
      <c r="AB2825" s="357" t="s">
        <v>21</v>
      </c>
      <c r="AC2825" s="358">
        <v>0.85</v>
      </c>
      <c r="AD2825" s="288"/>
      <c r="AE2825" s="288"/>
      <c r="AF2825" s="346"/>
      <c r="AG2825" s="114">
        <v>87.0</v>
      </c>
      <c r="AH2825" s="79"/>
      <c r="AI2825" s="80"/>
      <c r="AJ2825" s="80"/>
      <c r="AK2825" s="80"/>
      <c r="AL2825" s="14"/>
      <c r="AM2825" s="16" t="str">
        <f t="shared" si="10"/>
        <v>{s:'639680', v:87 , c:'放デイ２５・人欠２・未計画２・評減・'},</v>
      </c>
      <c r="AN2825" s="16"/>
    </row>
    <row r="2826" ht="16.5" customHeight="1">
      <c r="A2826" s="29">
        <v>63.0</v>
      </c>
      <c r="B2826" s="30">
        <v>9681.0</v>
      </c>
      <c r="C2826" s="31">
        <v>2824.0</v>
      </c>
      <c r="D2826" s="32" t="s">
        <v>3021</v>
      </c>
      <c r="E2826" s="94"/>
      <c r="F2826" s="94"/>
      <c r="G2826" s="76"/>
      <c r="H2826" s="63"/>
      <c r="I2826" s="63"/>
      <c r="J2826" s="51"/>
      <c r="K2826" s="69"/>
      <c r="L2826" s="65"/>
      <c r="M2826" s="65"/>
      <c r="N2826" s="352"/>
      <c r="O2826" s="364"/>
      <c r="P2826" s="87"/>
      <c r="Q2826" s="352"/>
      <c r="R2826" s="353"/>
      <c r="S2826" s="96"/>
      <c r="T2826" s="96"/>
      <c r="U2826" s="152"/>
      <c r="V2826" s="152"/>
      <c r="W2826" s="152"/>
      <c r="X2826" s="152"/>
      <c r="Y2826" s="287"/>
      <c r="Z2826" s="354"/>
      <c r="AA2826" s="288"/>
      <c r="AB2826" s="288"/>
      <c r="AC2826" s="346"/>
      <c r="AD2826" s="82" t="s">
        <v>30</v>
      </c>
      <c r="AE2826" s="302">
        <v>5.0</v>
      </c>
      <c r="AF2826" s="360" t="s">
        <v>31</v>
      </c>
      <c r="AG2826" s="45">
        <v>199.0</v>
      </c>
      <c r="AH2826" s="79"/>
      <c r="AI2826" s="80"/>
      <c r="AJ2826" s="80"/>
      <c r="AK2826" s="80"/>
      <c r="AL2826" s="14"/>
      <c r="AM2826" s="16" t="str">
        <f t="shared" si="10"/>
        <v>{s:'639681', v:199 , c:'放デイ２５・人欠２・拘減・'},</v>
      </c>
      <c r="AN2826" s="16"/>
    </row>
    <row r="2827" ht="16.5" customHeight="1">
      <c r="A2827" s="29">
        <v>63.0</v>
      </c>
      <c r="B2827" s="30">
        <v>9682.0</v>
      </c>
      <c r="C2827" s="31">
        <v>2825.0</v>
      </c>
      <c r="D2827" s="32" t="s">
        <v>3022</v>
      </c>
      <c r="E2827" s="94"/>
      <c r="F2827" s="94"/>
      <c r="G2827" s="76"/>
      <c r="H2827" s="63"/>
      <c r="I2827" s="63"/>
      <c r="J2827" s="51"/>
      <c r="K2827" s="69"/>
      <c r="L2827" s="65"/>
      <c r="M2827" s="65"/>
      <c r="N2827" s="352"/>
      <c r="O2827" s="364"/>
      <c r="P2827" s="359"/>
      <c r="Q2827" s="352"/>
      <c r="R2827" s="353"/>
      <c r="S2827" s="115"/>
      <c r="T2827" s="115"/>
      <c r="U2827" s="291"/>
      <c r="V2827" s="291"/>
      <c r="W2827" s="291"/>
      <c r="X2827" s="291"/>
      <c r="Y2827" s="290"/>
      <c r="Z2827" s="355"/>
      <c r="AA2827" s="299" t="s">
        <v>20</v>
      </c>
      <c r="AB2827" s="287" t="s">
        <v>21</v>
      </c>
      <c r="AC2827" s="361">
        <v>0.85</v>
      </c>
      <c r="AD2827" s="87"/>
      <c r="AE2827" s="302"/>
      <c r="AF2827" s="360"/>
      <c r="AG2827" s="114">
        <v>168.0</v>
      </c>
      <c r="AH2827" s="79"/>
      <c r="AI2827" s="80"/>
      <c r="AJ2827" s="80"/>
      <c r="AK2827" s="80"/>
      <c r="AL2827" s="14"/>
      <c r="AM2827" s="16" t="str">
        <f t="shared" si="10"/>
        <v>{s:'639682', v:168 , c:'放デイ２５・人欠２・評減・拘減・'},</v>
      </c>
      <c r="AN2827" s="16"/>
    </row>
    <row r="2828" ht="16.5" customHeight="1">
      <c r="A2828" s="29">
        <v>63.0</v>
      </c>
      <c r="B2828" s="30">
        <v>9683.0</v>
      </c>
      <c r="C2828" s="31">
        <v>2826.0</v>
      </c>
      <c r="D2828" s="32" t="s">
        <v>3023</v>
      </c>
      <c r="E2828" s="94"/>
      <c r="F2828" s="94"/>
      <c r="G2828" s="76"/>
      <c r="H2828" s="63"/>
      <c r="I2828" s="63"/>
      <c r="J2828" s="51"/>
      <c r="K2828" s="69"/>
      <c r="L2828" s="65"/>
      <c r="M2828" s="65"/>
      <c r="N2828" s="352"/>
      <c r="O2828" s="364"/>
      <c r="P2828" s="359"/>
      <c r="Q2828" s="352"/>
      <c r="R2828" s="353"/>
      <c r="S2828" s="33" t="s">
        <v>23</v>
      </c>
      <c r="T2828" s="124" t="s">
        <v>24</v>
      </c>
      <c r="U2828" s="152"/>
      <c r="V2828" s="152"/>
      <c r="W2828" s="152"/>
      <c r="X2828" s="152"/>
      <c r="Y2828" s="287" t="s">
        <v>21</v>
      </c>
      <c r="Z2828" s="354">
        <v>0.7</v>
      </c>
      <c r="AA2828" s="297"/>
      <c r="AB2828" s="297"/>
      <c r="AC2828" s="362"/>
      <c r="AD2828" s="87"/>
      <c r="AE2828" s="313"/>
      <c r="AF2828" s="349"/>
      <c r="AG2828" s="45">
        <v>138.0</v>
      </c>
      <c r="AH2828" s="79"/>
      <c r="AI2828" s="80"/>
      <c r="AJ2828" s="80"/>
      <c r="AK2828" s="80"/>
      <c r="AL2828" s="14"/>
      <c r="AM2828" s="16" t="str">
        <f t="shared" si="10"/>
        <v>{s:'639683', v:138 , c:'放デイ２５・人欠２・未計画・拘減・'},</v>
      </c>
      <c r="AN2828" s="16"/>
    </row>
    <row r="2829" ht="16.5" customHeight="1">
      <c r="A2829" s="29">
        <v>63.0</v>
      </c>
      <c r="B2829" s="30">
        <v>9684.0</v>
      </c>
      <c r="C2829" s="31">
        <v>2827.0</v>
      </c>
      <c r="D2829" s="32" t="s">
        <v>3024</v>
      </c>
      <c r="E2829" s="94"/>
      <c r="F2829" s="94"/>
      <c r="G2829" s="76"/>
      <c r="H2829" s="63"/>
      <c r="I2829" s="63"/>
      <c r="J2829" s="51"/>
      <c r="K2829" s="69"/>
      <c r="L2829" s="65"/>
      <c r="M2829" s="65"/>
      <c r="N2829" s="352"/>
      <c r="O2829" s="364"/>
      <c r="P2829" s="359"/>
      <c r="Q2829" s="352"/>
      <c r="R2829" s="353"/>
      <c r="S2829" s="70"/>
      <c r="T2829" s="110"/>
      <c r="U2829" s="291"/>
      <c r="V2829" s="291"/>
      <c r="W2829" s="291"/>
      <c r="X2829" s="291"/>
      <c r="Y2829" s="290"/>
      <c r="Z2829" s="355"/>
      <c r="AA2829" s="356" t="s">
        <v>20</v>
      </c>
      <c r="AB2829" s="357" t="s">
        <v>21</v>
      </c>
      <c r="AC2829" s="363">
        <v>0.85</v>
      </c>
      <c r="AD2829" s="87"/>
      <c r="AE2829" s="313"/>
      <c r="AF2829" s="349"/>
      <c r="AG2829" s="45">
        <v>117.0</v>
      </c>
      <c r="AH2829" s="79"/>
      <c r="AI2829" s="80"/>
      <c r="AJ2829" s="80"/>
      <c r="AK2829" s="80"/>
      <c r="AL2829" s="14"/>
      <c r="AM2829" s="16" t="str">
        <f t="shared" si="10"/>
        <v>{s:'639684', v:117 , c:'放デイ２５・人欠２・未計画・評減・拘減・'},</v>
      </c>
      <c r="AN2829" s="16"/>
    </row>
    <row r="2830" ht="16.5" customHeight="1">
      <c r="A2830" s="29">
        <v>63.0</v>
      </c>
      <c r="B2830" s="30">
        <v>9685.0</v>
      </c>
      <c r="C2830" s="31">
        <v>2828.0</v>
      </c>
      <c r="D2830" s="32" t="s">
        <v>3025</v>
      </c>
      <c r="E2830" s="94"/>
      <c r="F2830" s="94"/>
      <c r="G2830" s="76"/>
      <c r="H2830" s="63"/>
      <c r="I2830" s="63"/>
      <c r="J2830" s="51"/>
      <c r="K2830" s="69"/>
      <c r="L2830" s="65"/>
      <c r="M2830" s="65"/>
      <c r="N2830" s="352"/>
      <c r="O2830" s="364"/>
      <c r="P2830" s="359"/>
      <c r="Q2830" s="352"/>
      <c r="R2830" s="353"/>
      <c r="S2830" s="70"/>
      <c r="T2830" s="96" t="s">
        <v>27</v>
      </c>
      <c r="U2830" s="152"/>
      <c r="V2830" s="152"/>
      <c r="W2830" s="152"/>
      <c r="X2830" s="152"/>
      <c r="Y2830" s="287" t="s">
        <v>21</v>
      </c>
      <c r="Z2830" s="354">
        <v>0.5</v>
      </c>
      <c r="AA2830" s="292"/>
      <c r="AB2830" s="292"/>
      <c r="AC2830" s="355"/>
      <c r="AD2830" s="87"/>
      <c r="AE2830" s="313"/>
      <c r="AF2830" s="349"/>
      <c r="AG2830" s="114">
        <v>97.0</v>
      </c>
      <c r="AH2830" s="79"/>
      <c r="AI2830" s="80"/>
      <c r="AJ2830" s="80"/>
      <c r="AK2830" s="80"/>
      <c r="AL2830" s="14"/>
      <c r="AM2830" s="16" t="str">
        <f t="shared" si="10"/>
        <v>{s:'639685', v:97 , c:'放デイ２５・人欠２・未計画２・拘減・'},</v>
      </c>
      <c r="AN2830" s="16"/>
    </row>
    <row r="2831" ht="16.5" customHeight="1">
      <c r="A2831" s="29">
        <v>63.0</v>
      </c>
      <c r="B2831" s="30">
        <v>9686.0</v>
      </c>
      <c r="C2831" s="31">
        <v>2829.0</v>
      </c>
      <c r="D2831" s="32" t="s">
        <v>3026</v>
      </c>
      <c r="E2831" s="94"/>
      <c r="F2831" s="94"/>
      <c r="G2831" s="76"/>
      <c r="H2831" s="63"/>
      <c r="I2831" s="63"/>
      <c r="J2831" s="51"/>
      <c r="K2831" s="69"/>
      <c r="L2831" s="65"/>
      <c r="M2831" s="65"/>
      <c r="N2831" s="352"/>
      <c r="O2831" s="364"/>
      <c r="P2831" s="359"/>
      <c r="Q2831" s="352"/>
      <c r="R2831" s="353"/>
      <c r="S2831" s="78"/>
      <c r="T2831" s="115"/>
      <c r="U2831" s="291"/>
      <c r="V2831" s="291"/>
      <c r="W2831" s="291"/>
      <c r="X2831" s="291"/>
      <c r="Y2831" s="290"/>
      <c r="Z2831" s="355"/>
      <c r="AA2831" s="356" t="s">
        <v>20</v>
      </c>
      <c r="AB2831" s="357" t="s">
        <v>21</v>
      </c>
      <c r="AC2831" s="363">
        <v>0.85</v>
      </c>
      <c r="AD2831" s="93"/>
      <c r="AE2831" s="292"/>
      <c r="AF2831" s="355"/>
      <c r="AG2831" s="114">
        <v>82.0</v>
      </c>
      <c r="AH2831" s="79"/>
      <c r="AI2831" s="80"/>
      <c r="AJ2831" s="80"/>
      <c r="AK2831" s="80"/>
      <c r="AL2831" s="14"/>
      <c r="AM2831" s="16" t="str">
        <f t="shared" si="10"/>
        <v>{s:'639686', v:82 , c:'放デイ２５・人欠２・未計画２・評減・拘減・'},</v>
      </c>
      <c r="AN2831" s="16"/>
    </row>
    <row r="2832" ht="16.5" customHeight="1">
      <c r="A2832" s="29">
        <v>63.0</v>
      </c>
      <c r="B2832" s="30">
        <v>9687.0</v>
      </c>
      <c r="C2832" s="31">
        <v>2830.0</v>
      </c>
      <c r="D2832" s="32" t="s">
        <v>3027</v>
      </c>
      <c r="E2832" s="94"/>
      <c r="F2832" s="94"/>
      <c r="G2832" s="94"/>
      <c r="H2832" s="63"/>
      <c r="I2832" s="63"/>
      <c r="J2832" s="95"/>
      <c r="K2832" s="82" t="s">
        <v>38</v>
      </c>
      <c r="L2832" s="152"/>
      <c r="M2832" s="344"/>
      <c r="N2832" s="152"/>
      <c r="O2832" s="105"/>
      <c r="P2832" s="94"/>
      <c r="Q2832" s="140"/>
      <c r="R2832" s="95"/>
      <c r="S2832" s="287"/>
      <c r="T2832" s="287"/>
      <c r="U2832" s="152"/>
      <c r="V2832" s="152"/>
      <c r="W2832" s="152"/>
      <c r="X2832" s="152"/>
      <c r="Y2832" s="287"/>
      <c r="Z2832" s="345"/>
      <c r="AA2832" s="288"/>
      <c r="AB2832" s="288"/>
      <c r="AC2832" s="288"/>
      <c r="AD2832" s="288"/>
      <c r="AE2832" s="288"/>
      <c r="AF2832" s="346"/>
      <c r="AG2832" s="45">
        <v>207.0</v>
      </c>
      <c r="AH2832" s="79"/>
      <c r="AI2832" s="80"/>
      <c r="AJ2832" s="80"/>
      <c r="AK2832" s="80"/>
      <c r="AL2832" s="14"/>
      <c r="AM2832" s="16" t="str">
        <f t="shared" si="10"/>
        <v>{s:'639687', v:207 , c:'放デイ２５・有資格１１・人欠２・'},</v>
      </c>
      <c r="AN2832" s="16"/>
    </row>
    <row r="2833" ht="16.5" customHeight="1">
      <c r="A2833" s="29">
        <v>63.0</v>
      </c>
      <c r="B2833" s="30">
        <v>9688.0</v>
      </c>
      <c r="C2833" s="31">
        <v>2831.0</v>
      </c>
      <c r="D2833" s="32" t="s">
        <v>3028</v>
      </c>
      <c r="E2833" s="94"/>
      <c r="F2833" s="94"/>
      <c r="G2833" s="94"/>
      <c r="H2833" s="373"/>
      <c r="I2833" s="140"/>
      <c r="J2833" s="95"/>
      <c r="K2833" s="87"/>
      <c r="L2833" s="140">
        <v>6.0</v>
      </c>
      <c r="M2833" s="348" t="s">
        <v>40</v>
      </c>
      <c r="N2833" s="140"/>
      <c r="O2833" s="105"/>
      <c r="P2833" s="94"/>
      <c r="Q2833" s="140"/>
      <c r="R2833" s="95"/>
      <c r="S2833" s="290"/>
      <c r="T2833" s="290"/>
      <c r="U2833" s="291"/>
      <c r="V2833" s="291"/>
      <c r="W2833" s="291"/>
      <c r="X2833" s="291"/>
      <c r="Y2833" s="290"/>
      <c r="Z2833" s="350"/>
      <c r="AA2833" s="299" t="s">
        <v>20</v>
      </c>
      <c r="AB2833" s="287" t="s">
        <v>21</v>
      </c>
      <c r="AC2833" s="351">
        <v>0.85</v>
      </c>
      <c r="AD2833" s="288"/>
      <c r="AE2833" s="288"/>
      <c r="AF2833" s="346"/>
      <c r="AG2833" s="45">
        <v>176.0</v>
      </c>
      <c r="AH2833" s="79"/>
      <c r="AI2833" s="80"/>
      <c r="AJ2833" s="80"/>
      <c r="AK2833" s="80"/>
      <c r="AL2833" s="14"/>
      <c r="AM2833" s="16" t="str">
        <f t="shared" si="10"/>
        <v>{s:'639688', v:176 , c:'放デイ２５・有資格１１・人欠２・評減・'},</v>
      </c>
      <c r="AN2833" s="16"/>
    </row>
    <row r="2834" ht="16.5" customHeight="1">
      <c r="A2834" s="29">
        <v>63.0</v>
      </c>
      <c r="B2834" s="30">
        <v>9689.0</v>
      </c>
      <c r="C2834" s="31">
        <v>2832.0</v>
      </c>
      <c r="D2834" s="32" t="s">
        <v>3029</v>
      </c>
      <c r="E2834" s="94"/>
      <c r="F2834" s="94"/>
      <c r="G2834" s="94"/>
      <c r="H2834" s="352"/>
      <c r="I2834" s="140"/>
      <c r="J2834" s="95"/>
      <c r="K2834" s="87"/>
      <c r="L2834" s="65"/>
      <c r="M2834" s="65"/>
      <c r="N2834" s="352"/>
      <c r="O2834" s="364"/>
      <c r="P2834" s="359"/>
      <c r="Q2834" s="352"/>
      <c r="R2834" s="353"/>
      <c r="S2834" s="33" t="s">
        <v>23</v>
      </c>
      <c r="T2834" s="124" t="s">
        <v>24</v>
      </c>
      <c r="U2834" s="152"/>
      <c r="V2834" s="152"/>
      <c r="W2834" s="152"/>
      <c r="X2834" s="152"/>
      <c r="Y2834" s="287" t="s">
        <v>21</v>
      </c>
      <c r="Z2834" s="354">
        <v>0.7</v>
      </c>
      <c r="AA2834" s="297"/>
      <c r="AB2834" s="297"/>
      <c r="AC2834" s="297"/>
      <c r="AD2834" s="297"/>
      <c r="AE2834" s="297"/>
      <c r="AF2834" s="362"/>
      <c r="AG2834" s="45">
        <v>145.0</v>
      </c>
      <c r="AH2834" s="79"/>
      <c r="AI2834" s="80"/>
      <c r="AJ2834" s="80"/>
      <c r="AK2834" s="80"/>
      <c r="AL2834" s="14"/>
      <c r="AM2834" s="16" t="str">
        <f t="shared" si="10"/>
        <v>{s:'639689', v:145 , c:'放デイ２５・有資格１１・人欠２・未計画・'},</v>
      </c>
      <c r="AN2834" s="16"/>
    </row>
    <row r="2835" ht="16.5" customHeight="1">
      <c r="A2835" s="29">
        <v>63.0</v>
      </c>
      <c r="B2835" s="30">
        <v>9690.0</v>
      </c>
      <c r="C2835" s="31">
        <v>2833.0</v>
      </c>
      <c r="D2835" s="32" t="s">
        <v>3030</v>
      </c>
      <c r="E2835" s="94"/>
      <c r="F2835" s="94"/>
      <c r="G2835" s="94"/>
      <c r="H2835" s="352"/>
      <c r="I2835" s="140"/>
      <c r="J2835" s="95"/>
      <c r="K2835" s="87"/>
      <c r="L2835" s="65"/>
      <c r="M2835" s="65"/>
      <c r="N2835" s="352"/>
      <c r="O2835" s="364"/>
      <c r="P2835" s="359"/>
      <c r="Q2835" s="352"/>
      <c r="R2835" s="353"/>
      <c r="S2835" s="70"/>
      <c r="T2835" s="110"/>
      <c r="U2835" s="291"/>
      <c r="V2835" s="291"/>
      <c r="W2835" s="291"/>
      <c r="X2835" s="291"/>
      <c r="Y2835" s="290"/>
      <c r="Z2835" s="355"/>
      <c r="AA2835" s="356" t="s">
        <v>20</v>
      </c>
      <c r="AB2835" s="357" t="s">
        <v>21</v>
      </c>
      <c r="AC2835" s="358">
        <v>0.85</v>
      </c>
      <c r="AD2835" s="288"/>
      <c r="AE2835" s="288"/>
      <c r="AF2835" s="346"/>
      <c r="AG2835" s="45">
        <v>123.0</v>
      </c>
      <c r="AH2835" s="79"/>
      <c r="AI2835" s="80"/>
      <c r="AJ2835" s="80"/>
      <c r="AK2835" s="80"/>
      <c r="AL2835" s="14"/>
      <c r="AM2835" s="16" t="str">
        <f t="shared" si="10"/>
        <v>{s:'639690', v:123 , c:'放デイ２５・有資格１１・人欠２・未計画・評減・'},</v>
      </c>
      <c r="AN2835" s="16"/>
    </row>
    <row r="2836" ht="16.5" customHeight="1">
      <c r="A2836" s="29">
        <v>63.0</v>
      </c>
      <c r="B2836" s="30">
        <v>9691.0</v>
      </c>
      <c r="C2836" s="31">
        <v>2834.0</v>
      </c>
      <c r="D2836" s="32" t="s">
        <v>3031</v>
      </c>
      <c r="E2836" s="94"/>
      <c r="F2836" s="94"/>
      <c r="G2836" s="94"/>
      <c r="H2836" s="352"/>
      <c r="I2836" s="140"/>
      <c r="J2836" s="95"/>
      <c r="K2836" s="87"/>
      <c r="L2836" s="65"/>
      <c r="M2836" s="65"/>
      <c r="N2836" s="352"/>
      <c r="O2836" s="364"/>
      <c r="P2836" s="359"/>
      <c r="Q2836" s="352"/>
      <c r="R2836" s="353"/>
      <c r="S2836" s="70"/>
      <c r="T2836" s="124" t="s">
        <v>27</v>
      </c>
      <c r="U2836" s="152"/>
      <c r="V2836" s="152"/>
      <c r="W2836" s="152"/>
      <c r="X2836" s="152"/>
      <c r="Y2836" s="287" t="s">
        <v>21</v>
      </c>
      <c r="Z2836" s="354">
        <v>0.5</v>
      </c>
      <c r="AA2836" s="292"/>
      <c r="AB2836" s="292"/>
      <c r="AC2836" s="292"/>
      <c r="AD2836" s="292"/>
      <c r="AE2836" s="292"/>
      <c r="AF2836" s="355"/>
      <c r="AG2836" s="45">
        <v>104.0</v>
      </c>
      <c r="AH2836" s="79"/>
      <c r="AI2836" s="80"/>
      <c r="AJ2836" s="80"/>
      <c r="AK2836" s="80"/>
      <c r="AL2836" s="14"/>
      <c r="AM2836" s="16" t="str">
        <f t="shared" si="10"/>
        <v>{s:'639691', v:104 , c:'放デイ２５・有資格１１・人欠２・未計画２・'},</v>
      </c>
      <c r="AN2836" s="16"/>
    </row>
    <row r="2837" ht="16.5" customHeight="1">
      <c r="A2837" s="29">
        <v>63.0</v>
      </c>
      <c r="B2837" s="30">
        <v>9692.0</v>
      </c>
      <c r="C2837" s="31">
        <v>2835.0</v>
      </c>
      <c r="D2837" s="32" t="s">
        <v>3032</v>
      </c>
      <c r="E2837" s="94"/>
      <c r="F2837" s="94"/>
      <c r="G2837" s="94"/>
      <c r="H2837" s="352"/>
      <c r="I2837" s="140"/>
      <c r="J2837" s="95"/>
      <c r="K2837" s="87"/>
      <c r="L2837" s="65"/>
      <c r="M2837" s="65"/>
      <c r="N2837" s="352"/>
      <c r="O2837" s="364"/>
      <c r="P2837" s="359"/>
      <c r="Q2837" s="352"/>
      <c r="R2837" s="353"/>
      <c r="S2837" s="78"/>
      <c r="T2837" s="110"/>
      <c r="U2837" s="291"/>
      <c r="V2837" s="291"/>
      <c r="W2837" s="291"/>
      <c r="X2837" s="291"/>
      <c r="Y2837" s="290"/>
      <c r="Z2837" s="355"/>
      <c r="AA2837" s="356" t="s">
        <v>20</v>
      </c>
      <c r="AB2837" s="357" t="s">
        <v>21</v>
      </c>
      <c r="AC2837" s="358">
        <v>0.85</v>
      </c>
      <c r="AD2837" s="288"/>
      <c r="AE2837" s="288"/>
      <c r="AF2837" s="346"/>
      <c r="AG2837" s="114">
        <v>88.0</v>
      </c>
      <c r="AH2837" s="79"/>
      <c r="AI2837" s="80"/>
      <c r="AJ2837" s="80"/>
      <c r="AK2837" s="80"/>
      <c r="AL2837" s="14"/>
      <c r="AM2837" s="16" t="str">
        <f t="shared" si="10"/>
        <v>{s:'639692', v:88 , c:'放デイ２５・有資格１１・人欠２・未計画２・評減・'},</v>
      </c>
      <c r="AN2837" s="16"/>
    </row>
    <row r="2838" ht="16.5" customHeight="1">
      <c r="A2838" s="29">
        <v>63.0</v>
      </c>
      <c r="B2838" s="30">
        <v>9693.0</v>
      </c>
      <c r="C2838" s="31">
        <v>2836.0</v>
      </c>
      <c r="D2838" s="32" t="s">
        <v>3033</v>
      </c>
      <c r="E2838" s="94"/>
      <c r="F2838" s="94"/>
      <c r="G2838" s="94"/>
      <c r="H2838" s="352"/>
      <c r="I2838" s="140"/>
      <c r="J2838" s="95"/>
      <c r="K2838" s="69"/>
      <c r="L2838" s="65"/>
      <c r="M2838" s="65"/>
      <c r="N2838" s="352"/>
      <c r="O2838" s="364"/>
      <c r="P2838" s="359"/>
      <c r="Q2838" s="352"/>
      <c r="R2838" s="353"/>
      <c r="S2838" s="96"/>
      <c r="T2838" s="96"/>
      <c r="U2838" s="152"/>
      <c r="V2838" s="152"/>
      <c r="W2838" s="152"/>
      <c r="X2838" s="152"/>
      <c r="Y2838" s="287"/>
      <c r="Z2838" s="354"/>
      <c r="AA2838" s="288"/>
      <c r="AB2838" s="288"/>
      <c r="AC2838" s="346"/>
      <c r="AD2838" s="82" t="s">
        <v>30</v>
      </c>
      <c r="AE2838" s="302">
        <v>5.0</v>
      </c>
      <c r="AF2838" s="360" t="s">
        <v>31</v>
      </c>
      <c r="AG2838" s="45">
        <v>202.0</v>
      </c>
      <c r="AH2838" s="79"/>
      <c r="AI2838" s="80"/>
      <c r="AJ2838" s="80"/>
      <c r="AK2838" s="80"/>
      <c r="AL2838" s="14"/>
      <c r="AM2838" s="16" t="str">
        <f t="shared" si="10"/>
        <v>{s:'639693', v:202 , c:'放デイ２５・有資格１１・人欠２・拘減・'},</v>
      </c>
      <c r="AN2838" s="16"/>
    </row>
    <row r="2839" ht="16.5" customHeight="1">
      <c r="A2839" s="29">
        <v>63.0</v>
      </c>
      <c r="B2839" s="30">
        <v>9694.0</v>
      </c>
      <c r="C2839" s="31">
        <v>2837.0</v>
      </c>
      <c r="D2839" s="32" t="s">
        <v>3034</v>
      </c>
      <c r="E2839" s="94"/>
      <c r="F2839" s="94"/>
      <c r="G2839" s="94"/>
      <c r="H2839" s="352"/>
      <c r="I2839" s="140"/>
      <c r="J2839" s="95"/>
      <c r="K2839" s="69"/>
      <c r="L2839" s="65"/>
      <c r="M2839" s="65"/>
      <c r="N2839" s="352"/>
      <c r="O2839" s="364"/>
      <c r="P2839" s="359"/>
      <c r="Q2839" s="352"/>
      <c r="R2839" s="353"/>
      <c r="S2839" s="115"/>
      <c r="T2839" s="115"/>
      <c r="U2839" s="291"/>
      <c r="V2839" s="291"/>
      <c r="W2839" s="291"/>
      <c r="X2839" s="291"/>
      <c r="Y2839" s="290"/>
      <c r="Z2839" s="355"/>
      <c r="AA2839" s="299" t="s">
        <v>20</v>
      </c>
      <c r="AB2839" s="287" t="s">
        <v>21</v>
      </c>
      <c r="AC2839" s="361">
        <v>0.85</v>
      </c>
      <c r="AD2839" s="87"/>
      <c r="AE2839" s="302"/>
      <c r="AF2839" s="360"/>
      <c r="AG2839" s="45">
        <v>171.0</v>
      </c>
      <c r="AH2839" s="79"/>
      <c r="AI2839" s="80"/>
      <c r="AJ2839" s="80"/>
      <c r="AK2839" s="80"/>
      <c r="AL2839" s="14"/>
      <c r="AM2839" s="16" t="str">
        <f t="shared" si="10"/>
        <v>{s:'639694', v:171 , c:'放デイ２５・有資格１１・人欠２・評減・拘減・'},</v>
      </c>
      <c r="AN2839" s="16"/>
    </row>
    <row r="2840" ht="16.5" customHeight="1">
      <c r="A2840" s="29">
        <v>63.0</v>
      </c>
      <c r="B2840" s="30">
        <v>9695.0</v>
      </c>
      <c r="C2840" s="31">
        <v>2838.0</v>
      </c>
      <c r="D2840" s="32" t="s">
        <v>3035</v>
      </c>
      <c r="E2840" s="94"/>
      <c r="F2840" s="94"/>
      <c r="G2840" s="94"/>
      <c r="H2840" s="352"/>
      <c r="I2840" s="140"/>
      <c r="J2840" s="95"/>
      <c r="K2840" s="69"/>
      <c r="L2840" s="65"/>
      <c r="M2840" s="65"/>
      <c r="N2840" s="352"/>
      <c r="O2840" s="364"/>
      <c r="P2840" s="359"/>
      <c r="Q2840" s="352"/>
      <c r="R2840" s="353"/>
      <c r="S2840" s="33" t="s">
        <v>23</v>
      </c>
      <c r="T2840" s="124" t="s">
        <v>24</v>
      </c>
      <c r="U2840" s="152"/>
      <c r="V2840" s="152"/>
      <c r="W2840" s="152"/>
      <c r="X2840" s="152"/>
      <c r="Y2840" s="287" t="s">
        <v>21</v>
      </c>
      <c r="Z2840" s="354">
        <v>0.7</v>
      </c>
      <c r="AA2840" s="297"/>
      <c r="AB2840" s="297"/>
      <c r="AC2840" s="362"/>
      <c r="AD2840" s="87"/>
      <c r="AE2840" s="313"/>
      <c r="AF2840" s="349"/>
      <c r="AG2840" s="45">
        <v>140.0</v>
      </c>
      <c r="AH2840" s="79"/>
      <c r="AI2840" s="80"/>
      <c r="AJ2840" s="80"/>
      <c r="AK2840" s="80"/>
      <c r="AL2840" s="14"/>
      <c r="AM2840" s="16" t="str">
        <f t="shared" si="10"/>
        <v>{s:'639695', v:140 , c:'放デイ２５・有資格１１・人欠２・未計画・拘減・'},</v>
      </c>
      <c r="AN2840" s="16"/>
    </row>
    <row r="2841" ht="16.5" customHeight="1">
      <c r="A2841" s="29">
        <v>63.0</v>
      </c>
      <c r="B2841" s="30">
        <v>9696.0</v>
      </c>
      <c r="C2841" s="31">
        <v>2839.0</v>
      </c>
      <c r="D2841" s="32" t="s">
        <v>3036</v>
      </c>
      <c r="E2841" s="94"/>
      <c r="F2841" s="94"/>
      <c r="G2841" s="94"/>
      <c r="H2841" s="352"/>
      <c r="I2841" s="140"/>
      <c r="J2841" s="95"/>
      <c r="K2841" s="69"/>
      <c r="L2841" s="65"/>
      <c r="M2841" s="65"/>
      <c r="N2841" s="352"/>
      <c r="O2841" s="364"/>
      <c r="P2841" s="359"/>
      <c r="Q2841" s="352"/>
      <c r="R2841" s="353"/>
      <c r="S2841" s="70"/>
      <c r="T2841" s="110"/>
      <c r="U2841" s="291"/>
      <c r="V2841" s="291"/>
      <c r="W2841" s="291"/>
      <c r="X2841" s="291"/>
      <c r="Y2841" s="290"/>
      <c r="Z2841" s="355"/>
      <c r="AA2841" s="356" t="s">
        <v>20</v>
      </c>
      <c r="AB2841" s="357" t="s">
        <v>21</v>
      </c>
      <c r="AC2841" s="363">
        <v>0.85</v>
      </c>
      <c r="AD2841" s="87"/>
      <c r="AE2841" s="313"/>
      <c r="AF2841" s="349"/>
      <c r="AG2841" s="45">
        <v>118.0</v>
      </c>
      <c r="AH2841" s="79"/>
      <c r="AI2841" s="80"/>
      <c r="AJ2841" s="80"/>
      <c r="AK2841" s="80"/>
      <c r="AL2841" s="14"/>
      <c r="AM2841" s="16" t="str">
        <f t="shared" si="10"/>
        <v>{s:'639696', v:118 , c:'放デイ２５・有資格１１・人欠２・未計画・評減・拘減・'},</v>
      </c>
      <c r="AN2841" s="16"/>
    </row>
    <row r="2842" ht="16.5" customHeight="1">
      <c r="A2842" s="29">
        <v>63.0</v>
      </c>
      <c r="B2842" s="30">
        <v>9697.0</v>
      </c>
      <c r="C2842" s="31">
        <v>2840.0</v>
      </c>
      <c r="D2842" s="32" t="s">
        <v>3037</v>
      </c>
      <c r="E2842" s="94"/>
      <c r="F2842" s="94"/>
      <c r="G2842" s="94"/>
      <c r="H2842" s="352"/>
      <c r="I2842" s="140"/>
      <c r="J2842" s="95"/>
      <c r="K2842" s="69"/>
      <c r="L2842" s="65"/>
      <c r="M2842" s="65"/>
      <c r="N2842" s="352"/>
      <c r="O2842" s="364"/>
      <c r="P2842" s="359"/>
      <c r="Q2842" s="352"/>
      <c r="R2842" s="353"/>
      <c r="S2842" s="70"/>
      <c r="T2842" s="96" t="s">
        <v>27</v>
      </c>
      <c r="U2842" s="152"/>
      <c r="V2842" s="152"/>
      <c r="W2842" s="152"/>
      <c r="X2842" s="152"/>
      <c r="Y2842" s="287" t="s">
        <v>21</v>
      </c>
      <c r="Z2842" s="354">
        <v>0.5</v>
      </c>
      <c r="AA2842" s="292"/>
      <c r="AB2842" s="292"/>
      <c r="AC2842" s="355"/>
      <c r="AD2842" s="87"/>
      <c r="AE2842" s="313"/>
      <c r="AF2842" s="349"/>
      <c r="AG2842" s="45">
        <v>99.0</v>
      </c>
      <c r="AH2842" s="79"/>
      <c r="AI2842" s="80"/>
      <c r="AJ2842" s="80"/>
      <c r="AK2842" s="80"/>
      <c r="AL2842" s="14"/>
      <c r="AM2842" s="16" t="str">
        <f t="shared" si="10"/>
        <v>{s:'639697', v:99 , c:'放デイ２５・有資格１１・人欠２・未計画２・拘減・'},</v>
      </c>
      <c r="AN2842" s="16"/>
    </row>
    <row r="2843" ht="16.5" customHeight="1">
      <c r="A2843" s="29">
        <v>63.0</v>
      </c>
      <c r="B2843" s="30">
        <v>9698.0</v>
      </c>
      <c r="C2843" s="31">
        <v>2841.0</v>
      </c>
      <c r="D2843" s="32" t="s">
        <v>3038</v>
      </c>
      <c r="E2843" s="94"/>
      <c r="F2843" s="94"/>
      <c r="G2843" s="107"/>
      <c r="H2843" s="374"/>
      <c r="I2843" s="291"/>
      <c r="J2843" s="188"/>
      <c r="K2843" s="110"/>
      <c r="L2843" s="115"/>
      <c r="M2843" s="115"/>
      <c r="N2843" s="374"/>
      <c r="O2843" s="377"/>
      <c r="P2843" s="378"/>
      <c r="Q2843" s="374"/>
      <c r="R2843" s="376"/>
      <c r="S2843" s="78"/>
      <c r="T2843" s="115"/>
      <c r="U2843" s="291"/>
      <c r="V2843" s="291"/>
      <c r="W2843" s="291"/>
      <c r="X2843" s="291"/>
      <c r="Y2843" s="290"/>
      <c r="Z2843" s="355"/>
      <c r="AA2843" s="356" t="s">
        <v>20</v>
      </c>
      <c r="AB2843" s="357" t="s">
        <v>21</v>
      </c>
      <c r="AC2843" s="363">
        <v>0.85</v>
      </c>
      <c r="AD2843" s="93"/>
      <c r="AE2843" s="292"/>
      <c r="AF2843" s="355"/>
      <c r="AG2843" s="114">
        <v>83.0</v>
      </c>
      <c r="AH2843" s="79"/>
      <c r="AI2843" s="80"/>
      <c r="AJ2843" s="80"/>
      <c r="AK2843" s="80"/>
      <c r="AL2843" s="14"/>
      <c r="AM2843" s="16" t="str">
        <f t="shared" si="10"/>
        <v>{s:'639698', v:83 , c:'放デイ２５・有資格１１・人欠２・未計画２・評減・拘減・'},</v>
      </c>
      <c r="AN2843" s="16"/>
    </row>
    <row r="2844" ht="16.5" customHeight="1">
      <c r="A2844" s="29">
        <v>63.0</v>
      </c>
      <c r="B2844" s="30">
        <v>9701.0</v>
      </c>
      <c r="C2844" s="31">
        <v>2842.0</v>
      </c>
      <c r="D2844" s="32" t="s">
        <v>3039</v>
      </c>
      <c r="E2844" s="94"/>
      <c r="F2844" s="94"/>
      <c r="G2844" s="102" t="s">
        <v>77</v>
      </c>
      <c r="H2844" s="35"/>
      <c r="I2844" s="35"/>
      <c r="J2844" s="36"/>
      <c r="K2844" s="168"/>
      <c r="L2844" s="152"/>
      <c r="M2844" s="344"/>
      <c r="N2844" s="152"/>
      <c r="O2844" s="206" t="s">
        <v>2655</v>
      </c>
      <c r="P2844" s="82" t="s">
        <v>24</v>
      </c>
      <c r="Q2844" s="152"/>
      <c r="R2844" s="153"/>
      <c r="S2844" s="287"/>
      <c r="T2844" s="287"/>
      <c r="U2844" s="152"/>
      <c r="V2844" s="152"/>
      <c r="W2844" s="152"/>
      <c r="X2844" s="152"/>
      <c r="Y2844" s="287"/>
      <c r="Z2844" s="345"/>
      <c r="AA2844" s="288"/>
      <c r="AB2844" s="288"/>
      <c r="AC2844" s="288"/>
      <c r="AD2844" s="288"/>
      <c r="AE2844" s="288"/>
      <c r="AF2844" s="346"/>
      <c r="AG2844" s="45">
        <v>214.0</v>
      </c>
      <c r="AH2844" s="79"/>
      <c r="AI2844" s="80"/>
      <c r="AJ2844" s="80"/>
      <c r="AK2844" s="80"/>
      <c r="AL2844" s="14"/>
      <c r="AM2844" s="16" t="str">
        <f t="shared" si="10"/>
        <v>{s:'639701', v:214 , c:'放デイ２６・人欠・'},</v>
      </c>
      <c r="AN2844" s="16"/>
    </row>
    <row r="2845" ht="16.5" customHeight="1">
      <c r="A2845" s="29">
        <v>63.0</v>
      </c>
      <c r="B2845" s="30">
        <v>9702.0</v>
      </c>
      <c r="C2845" s="31">
        <v>2843.0</v>
      </c>
      <c r="D2845" s="32" t="s">
        <v>3040</v>
      </c>
      <c r="E2845" s="94"/>
      <c r="F2845" s="94"/>
      <c r="G2845" s="104"/>
      <c r="H2845" s="347" t="str">
        <f>'30放課後等デイ(基本１)'!G2666</f>
        <v/>
      </c>
      <c r="I2845" s="140" t="s">
        <v>9</v>
      </c>
      <c r="J2845" s="51"/>
      <c r="K2845" s="94"/>
      <c r="L2845" s="140"/>
      <c r="M2845" s="348"/>
      <c r="N2845" s="140"/>
      <c r="O2845" s="231"/>
      <c r="P2845" s="87"/>
      <c r="Q2845" s="302" t="s">
        <v>21</v>
      </c>
      <c r="R2845" s="349">
        <v>0.7</v>
      </c>
      <c r="S2845" s="290"/>
      <c r="T2845" s="290"/>
      <c r="U2845" s="291"/>
      <c r="V2845" s="291"/>
      <c r="W2845" s="291"/>
      <c r="X2845" s="291"/>
      <c r="Y2845" s="290"/>
      <c r="Z2845" s="350"/>
      <c r="AA2845" s="299" t="s">
        <v>20</v>
      </c>
      <c r="AB2845" s="287" t="s">
        <v>21</v>
      </c>
      <c r="AC2845" s="351">
        <v>0.85</v>
      </c>
      <c r="AD2845" s="288"/>
      <c r="AE2845" s="288"/>
      <c r="AF2845" s="346"/>
      <c r="AG2845" s="45">
        <v>182.0</v>
      </c>
      <c r="AH2845" s="79"/>
      <c r="AI2845" s="80"/>
      <c r="AJ2845" s="80"/>
      <c r="AK2845" s="80"/>
      <c r="AL2845" s="14"/>
      <c r="AM2845" s="16" t="str">
        <f t="shared" si="10"/>
        <v>{s:'639702', v:182 , c:'放デイ２６・人欠・評減・'},</v>
      </c>
      <c r="AN2845" s="16"/>
    </row>
    <row r="2846" ht="16.5" customHeight="1">
      <c r="A2846" s="29">
        <v>63.0</v>
      </c>
      <c r="B2846" s="30">
        <v>9703.0</v>
      </c>
      <c r="C2846" s="31">
        <v>2844.0</v>
      </c>
      <c r="D2846" s="32" t="s">
        <v>3041</v>
      </c>
      <c r="E2846" s="94"/>
      <c r="F2846" s="94"/>
      <c r="G2846" s="104"/>
      <c r="H2846" s="63"/>
      <c r="I2846" s="63"/>
      <c r="J2846" s="51"/>
      <c r="K2846" s="69"/>
      <c r="L2846" s="65"/>
      <c r="M2846" s="65"/>
      <c r="N2846" s="352"/>
      <c r="O2846" s="231"/>
      <c r="P2846" s="87"/>
      <c r="Q2846" s="352"/>
      <c r="R2846" s="353"/>
      <c r="S2846" s="33" t="s">
        <v>23</v>
      </c>
      <c r="T2846" s="124" t="s">
        <v>24</v>
      </c>
      <c r="U2846" s="152"/>
      <c r="V2846" s="152"/>
      <c r="W2846" s="152"/>
      <c r="X2846" s="152"/>
      <c r="Y2846" s="287" t="s">
        <v>21</v>
      </c>
      <c r="Z2846" s="354">
        <v>0.7</v>
      </c>
      <c r="AA2846" s="297"/>
      <c r="AB2846" s="297"/>
      <c r="AC2846" s="297"/>
      <c r="AD2846" s="297"/>
      <c r="AE2846" s="297"/>
      <c r="AF2846" s="362"/>
      <c r="AG2846" s="45">
        <v>150.0</v>
      </c>
      <c r="AH2846" s="79"/>
      <c r="AI2846" s="80"/>
      <c r="AJ2846" s="80"/>
      <c r="AK2846" s="80"/>
      <c r="AL2846" s="14"/>
      <c r="AM2846" s="16" t="str">
        <f t="shared" si="10"/>
        <v>{s:'639703', v:150 , c:'放デイ２６・人欠・未計画・'},</v>
      </c>
      <c r="AN2846" s="16"/>
    </row>
    <row r="2847" ht="16.5" customHeight="1">
      <c r="A2847" s="29">
        <v>63.0</v>
      </c>
      <c r="B2847" s="30">
        <v>9704.0</v>
      </c>
      <c r="C2847" s="31">
        <v>2845.0</v>
      </c>
      <c r="D2847" s="32" t="s">
        <v>3042</v>
      </c>
      <c r="E2847" s="94"/>
      <c r="F2847" s="94"/>
      <c r="G2847" s="104"/>
      <c r="H2847" s="63"/>
      <c r="I2847" s="63"/>
      <c r="J2847" s="51"/>
      <c r="K2847" s="69"/>
      <c r="L2847" s="65"/>
      <c r="M2847" s="65"/>
      <c r="N2847" s="352"/>
      <c r="O2847" s="231"/>
      <c r="P2847" s="87"/>
      <c r="Q2847" s="352"/>
      <c r="R2847" s="353"/>
      <c r="S2847" s="70"/>
      <c r="T2847" s="110"/>
      <c r="U2847" s="291"/>
      <c r="V2847" s="291"/>
      <c r="W2847" s="291"/>
      <c r="X2847" s="291"/>
      <c r="Y2847" s="290"/>
      <c r="Z2847" s="355"/>
      <c r="AA2847" s="356" t="s">
        <v>20</v>
      </c>
      <c r="AB2847" s="357" t="s">
        <v>21</v>
      </c>
      <c r="AC2847" s="358">
        <v>0.85</v>
      </c>
      <c r="AD2847" s="288"/>
      <c r="AE2847" s="288"/>
      <c r="AF2847" s="346"/>
      <c r="AG2847" s="45">
        <v>128.0</v>
      </c>
      <c r="AH2847" s="79"/>
      <c r="AI2847" s="80"/>
      <c r="AJ2847" s="80"/>
      <c r="AK2847" s="80"/>
      <c r="AL2847" s="14"/>
      <c r="AM2847" s="16" t="str">
        <f t="shared" si="10"/>
        <v>{s:'639704', v:128 , c:'放デイ２６・人欠・未計画・評減・'},</v>
      </c>
      <c r="AN2847" s="16"/>
    </row>
    <row r="2848" ht="16.5" customHeight="1">
      <c r="A2848" s="29">
        <v>63.0</v>
      </c>
      <c r="B2848" s="30">
        <v>9705.0</v>
      </c>
      <c r="C2848" s="31">
        <v>2846.0</v>
      </c>
      <c r="D2848" s="32" t="s">
        <v>3043</v>
      </c>
      <c r="E2848" s="94"/>
      <c r="F2848" s="94"/>
      <c r="G2848" s="104"/>
      <c r="H2848" s="63"/>
      <c r="I2848" s="63"/>
      <c r="J2848" s="51"/>
      <c r="K2848" s="69"/>
      <c r="L2848" s="65"/>
      <c r="M2848" s="65"/>
      <c r="N2848" s="352"/>
      <c r="O2848" s="231"/>
      <c r="P2848" s="87"/>
      <c r="Q2848" s="352"/>
      <c r="R2848" s="353"/>
      <c r="S2848" s="70"/>
      <c r="T2848" s="124" t="s">
        <v>27</v>
      </c>
      <c r="U2848" s="152"/>
      <c r="V2848" s="152"/>
      <c r="W2848" s="152"/>
      <c r="X2848" s="152"/>
      <c r="Y2848" s="287" t="s">
        <v>21</v>
      </c>
      <c r="Z2848" s="354">
        <v>0.5</v>
      </c>
      <c r="AA2848" s="292"/>
      <c r="AB2848" s="292"/>
      <c r="AC2848" s="292"/>
      <c r="AD2848" s="292"/>
      <c r="AE2848" s="292"/>
      <c r="AF2848" s="355"/>
      <c r="AG2848" s="114">
        <v>107.0</v>
      </c>
      <c r="AH2848" s="79"/>
      <c r="AI2848" s="80"/>
      <c r="AJ2848" s="80"/>
      <c r="AK2848" s="80"/>
      <c r="AL2848" s="14"/>
      <c r="AM2848" s="16" t="str">
        <f t="shared" si="10"/>
        <v>{s:'639705', v:107 , c:'放デイ２６・人欠・未計画２・'},</v>
      </c>
      <c r="AN2848" s="16"/>
    </row>
    <row r="2849" ht="16.5" customHeight="1">
      <c r="A2849" s="29">
        <v>63.0</v>
      </c>
      <c r="B2849" s="30">
        <v>9706.0</v>
      </c>
      <c r="C2849" s="31">
        <v>2847.0</v>
      </c>
      <c r="D2849" s="32" t="s">
        <v>3044</v>
      </c>
      <c r="E2849" s="94"/>
      <c r="F2849" s="94"/>
      <c r="G2849" s="104"/>
      <c r="H2849" s="63"/>
      <c r="I2849" s="63"/>
      <c r="J2849" s="51"/>
      <c r="K2849" s="69"/>
      <c r="L2849" s="65"/>
      <c r="M2849" s="65"/>
      <c r="N2849" s="352"/>
      <c r="O2849" s="231"/>
      <c r="P2849" s="87"/>
      <c r="Q2849" s="352"/>
      <c r="R2849" s="353"/>
      <c r="S2849" s="78"/>
      <c r="T2849" s="110"/>
      <c r="U2849" s="291"/>
      <c r="V2849" s="291"/>
      <c r="W2849" s="291"/>
      <c r="X2849" s="291"/>
      <c r="Y2849" s="290"/>
      <c r="Z2849" s="355"/>
      <c r="AA2849" s="356" t="s">
        <v>20</v>
      </c>
      <c r="AB2849" s="357" t="s">
        <v>21</v>
      </c>
      <c r="AC2849" s="358">
        <v>0.85</v>
      </c>
      <c r="AD2849" s="288"/>
      <c r="AE2849" s="288"/>
      <c r="AF2849" s="346"/>
      <c r="AG2849" s="114">
        <v>91.0</v>
      </c>
      <c r="AH2849" s="79"/>
      <c r="AI2849" s="80"/>
      <c r="AJ2849" s="80"/>
      <c r="AK2849" s="80"/>
      <c r="AL2849" s="14"/>
      <c r="AM2849" s="16" t="str">
        <f t="shared" si="10"/>
        <v>{s:'639706', v:91 , c:'放デイ２６・人欠・未計画２・評減・'},</v>
      </c>
      <c r="AN2849" s="16"/>
    </row>
    <row r="2850" ht="16.5" customHeight="1">
      <c r="A2850" s="29">
        <v>63.0</v>
      </c>
      <c r="B2850" s="30">
        <v>9707.0</v>
      </c>
      <c r="C2850" s="31">
        <v>2848.0</v>
      </c>
      <c r="D2850" s="32" t="s">
        <v>3045</v>
      </c>
      <c r="E2850" s="94"/>
      <c r="F2850" s="94"/>
      <c r="G2850" s="76"/>
      <c r="H2850" s="63"/>
      <c r="I2850" s="63"/>
      <c r="J2850" s="51"/>
      <c r="K2850" s="69"/>
      <c r="L2850" s="65"/>
      <c r="M2850" s="65"/>
      <c r="N2850" s="352"/>
      <c r="O2850" s="231"/>
      <c r="P2850" s="87"/>
      <c r="Q2850" s="352"/>
      <c r="R2850" s="353"/>
      <c r="S2850" s="96"/>
      <c r="T2850" s="96"/>
      <c r="U2850" s="152"/>
      <c r="V2850" s="152"/>
      <c r="W2850" s="152"/>
      <c r="X2850" s="152"/>
      <c r="Y2850" s="287"/>
      <c r="Z2850" s="354"/>
      <c r="AA2850" s="288"/>
      <c r="AB2850" s="288"/>
      <c r="AC2850" s="346"/>
      <c r="AD2850" s="82" t="s">
        <v>30</v>
      </c>
      <c r="AE2850" s="302">
        <v>5.0</v>
      </c>
      <c r="AF2850" s="360" t="s">
        <v>31</v>
      </c>
      <c r="AG2850" s="45">
        <v>209.0</v>
      </c>
      <c r="AH2850" s="79"/>
      <c r="AI2850" s="80"/>
      <c r="AJ2850" s="80"/>
      <c r="AK2850" s="80"/>
      <c r="AL2850" s="14"/>
      <c r="AM2850" s="16" t="str">
        <f t="shared" si="10"/>
        <v>{s:'639707', v:209 , c:'放デイ２６・人欠・拘減・'},</v>
      </c>
      <c r="AN2850" s="16"/>
    </row>
    <row r="2851" ht="16.5" customHeight="1">
      <c r="A2851" s="29">
        <v>63.0</v>
      </c>
      <c r="B2851" s="30">
        <v>9708.0</v>
      </c>
      <c r="C2851" s="31">
        <v>2849.0</v>
      </c>
      <c r="D2851" s="32" t="s">
        <v>3046</v>
      </c>
      <c r="E2851" s="94"/>
      <c r="F2851" s="94"/>
      <c r="G2851" s="76"/>
      <c r="H2851" s="63"/>
      <c r="I2851" s="63"/>
      <c r="J2851" s="51"/>
      <c r="K2851" s="69"/>
      <c r="L2851" s="65"/>
      <c r="M2851" s="65"/>
      <c r="N2851" s="352"/>
      <c r="O2851" s="231"/>
      <c r="P2851" s="359"/>
      <c r="Q2851" s="352"/>
      <c r="R2851" s="353"/>
      <c r="S2851" s="115"/>
      <c r="T2851" s="115"/>
      <c r="U2851" s="291"/>
      <c r="V2851" s="291"/>
      <c r="W2851" s="291"/>
      <c r="X2851" s="291"/>
      <c r="Y2851" s="290"/>
      <c r="Z2851" s="355"/>
      <c r="AA2851" s="299" t="s">
        <v>20</v>
      </c>
      <c r="AB2851" s="287" t="s">
        <v>21</v>
      </c>
      <c r="AC2851" s="361">
        <v>0.85</v>
      </c>
      <c r="AD2851" s="87"/>
      <c r="AE2851" s="302"/>
      <c r="AF2851" s="360"/>
      <c r="AG2851" s="45">
        <v>177.0</v>
      </c>
      <c r="AH2851" s="79"/>
      <c r="AI2851" s="80"/>
      <c r="AJ2851" s="80"/>
      <c r="AK2851" s="80"/>
      <c r="AL2851" s="14"/>
      <c r="AM2851" s="16" t="str">
        <f t="shared" si="10"/>
        <v>{s:'639708', v:177 , c:'放デイ２６・人欠・評減・拘減・'},</v>
      </c>
      <c r="AN2851" s="16"/>
    </row>
    <row r="2852" ht="16.5" customHeight="1">
      <c r="A2852" s="29">
        <v>63.0</v>
      </c>
      <c r="B2852" s="30">
        <v>9709.0</v>
      </c>
      <c r="C2852" s="31">
        <v>2850.0</v>
      </c>
      <c r="D2852" s="32" t="s">
        <v>3047</v>
      </c>
      <c r="E2852" s="94"/>
      <c r="F2852" s="94"/>
      <c r="G2852" s="76"/>
      <c r="H2852" s="63"/>
      <c r="I2852" s="63"/>
      <c r="J2852" s="51"/>
      <c r="K2852" s="69"/>
      <c r="L2852" s="65"/>
      <c r="M2852" s="65"/>
      <c r="N2852" s="352"/>
      <c r="O2852" s="231"/>
      <c r="P2852" s="359"/>
      <c r="Q2852" s="352"/>
      <c r="R2852" s="353"/>
      <c r="S2852" s="33" t="s">
        <v>23</v>
      </c>
      <c r="T2852" s="124" t="s">
        <v>24</v>
      </c>
      <c r="U2852" s="152"/>
      <c r="V2852" s="152"/>
      <c r="W2852" s="152"/>
      <c r="X2852" s="152"/>
      <c r="Y2852" s="287" t="s">
        <v>21</v>
      </c>
      <c r="Z2852" s="354">
        <v>0.7</v>
      </c>
      <c r="AA2852" s="297"/>
      <c r="AB2852" s="297"/>
      <c r="AC2852" s="362"/>
      <c r="AD2852" s="87"/>
      <c r="AE2852" s="313"/>
      <c r="AF2852" s="349"/>
      <c r="AG2852" s="45">
        <v>145.0</v>
      </c>
      <c r="AH2852" s="79"/>
      <c r="AI2852" s="80"/>
      <c r="AJ2852" s="80"/>
      <c r="AK2852" s="80"/>
      <c r="AL2852" s="14"/>
      <c r="AM2852" s="16" t="str">
        <f t="shared" si="10"/>
        <v>{s:'639709', v:145 , c:'放デイ２６・人欠・未計画・拘減・'},</v>
      </c>
      <c r="AN2852" s="16"/>
    </row>
    <row r="2853" ht="16.5" customHeight="1">
      <c r="A2853" s="29">
        <v>63.0</v>
      </c>
      <c r="B2853" s="30">
        <v>9710.0</v>
      </c>
      <c r="C2853" s="31">
        <v>2851.0</v>
      </c>
      <c r="D2853" s="32" t="s">
        <v>3048</v>
      </c>
      <c r="E2853" s="94"/>
      <c r="F2853" s="94"/>
      <c r="G2853" s="76"/>
      <c r="H2853" s="63"/>
      <c r="I2853" s="63"/>
      <c r="J2853" s="51"/>
      <c r="K2853" s="69"/>
      <c r="L2853" s="65"/>
      <c r="M2853" s="65"/>
      <c r="N2853" s="352"/>
      <c r="O2853" s="364"/>
      <c r="P2853" s="359"/>
      <c r="Q2853" s="352"/>
      <c r="R2853" s="353"/>
      <c r="S2853" s="70"/>
      <c r="T2853" s="110"/>
      <c r="U2853" s="291"/>
      <c r="V2853" s="291"/>
      <c r="W2853" s="291"/>
      <c r="X2853" s="291"/>
      <c r="Y2853" s="290"/>
      <c r="Z2853" s="355"/>
      <c r="AA2853" s="356" t="s">
        <v>20</v>
      </c>
      <c r="AB2853" s="357" t="s">
        <v>21</v>
      </c>
      <c r="AC2853" s="363">
        <v>0.85</v>
      </c>
      <c r="AD2853" s="87"/>
      <c r="AE2853" s="313"/>
      <c r="AF2853" s="349"/>
      <c r="AG2853" s="45">
        <v>123.0</v>
      </c>
      <c r="AH2853" s="79"/>
      <c r="AI2853" s="80"/>
      <c r="AJ2853" s="80"/>
      <c r="AK2853" s="80"/>
      <c r="AL2853" s="14"/>
      <c r="AM2853" s="16" t="str">
        <f t="shared" si="10"/>
        <v>{s:'639710', v:123 , c:'放デイ２６・人欠・未計画・評減・拘減・'},</v>
      </c>
      <c r="AN2853" s="16"/>
    </row>
    <row r="2854" ht="16.5" customHeight="1">
      <c r="A2854" s="29">
        <v>63.0</v>
      </c>
      <c r="B2854" s="30">
        <v>9711.0</v>
      </c>
      <c r="C2854" s="31">
        <v>2852.0</v>
      </c>
      <c r="D2854" s="32" t="s">
        <v>3049</v>
      </c>
      <c r="E2854" s="94"/>
      <c r="F2854" s="94"/>
      <c r="G2854" s="76"/>
      <c r="H2854" s="63"/>
      <c r="I2854" s="63"/>
      <c r="J2854" s="51"/>
      <c r="K2854" s="69"/>
      <c r="L2854" s="65"/>
      <c r="M2854" s="65"/>
      <c r="N2854" s="352"/>
      <c r="O2854" s="364"/>
      <c r="P2854" s="359"/>
      <c r="Q2854" s="352"/>
      <c r="R2854" s="353"/>
      <c r="S2854" s="70"/>
      <c r="T2854" s="96" t="s">
        <v>27</v>
      </c>
      <c r="U2854" s="152"/>
      <c r="V2854" s="152"/>
      <c r="W2854" s="152"/>
      <c r="X2854" s="152"/>
      <c r="Y2854" s="287" t="s">
        <v>21</v>
      </c>
      <c r="Z2854" s="354">
        <v>0.5</v>
      </c>
      <c r="AA2854" s="292"/>
      <c r="AB2854" s="292"/>
      <c r="AC2854" s="355"/>
      <c r="AD2854" s="87"/>
      <c r="AE2854" s="313"/>
      <c r="AF2854" s="349"/>
      <c r="AG2854" s="114">
        <v>102.0</v>
      </c>
      <c r="AH2854" s="79"/>
      <c r="AI2854" s="80"/>
      <c r="AJ2854" s="80"/>
      <c r="AK2854" s="80"/>
      <c r="AL2854" s="14"/>
      <c r="AM2854" s="16" t="str">
        <f t="shared" si="10"/>
        <v>{s:'639711', v:102 , c:'放デイ２６・人欠・未計画２・拘減・'},</v>
      </c>
      <c r="AN2854" s="16"/>
    </row>
    <row r="2855" ht="16.5" customHeight="1">
      <c r="A2855" s="29">
        <v>63.0</v>
      </c>
      <c r="B2855" s="30">
        <v>9712.0</v>
      </c>
      <c r="C2855" s="31">
        <v>2853.0</v>
      </c>
      <c r="D2855" s="32" t="s">
        <v>3050</v>
      </c>
      <c r="E2855" s="94"/>
      <c r="F2855" s="94"/>
      <c r="G2855" s="76"/>
      <c r="H2855" s="63"/>
      <c r="I2855" s="63"/>
      <c r="J2855" s="51"/>
      <c r="K2855" s="69"/>
      <c r="L2855" s="65"/>
      <c r="M2855" s="65"/>
      <c r="N2855" s="352"/>
      <c r="O2855" s="364"/>
      <c r="P2855" s="359"/>
      <c r="Q2855" s="352"/>
      <c r="R2855" s="353"/>
      <c r="S2855" s="78"/>
      <c r="T2855" s="115"/>
      <c r="U2855" s="291"/>
      <c r="V2855" s="291"/>
      <c r="W2855" s="291"/>
      <c r="X2855" s="291"/>
      <c r="Y2855" s="290"/>
      <c r="Z2855" s="355"/>
      <c r="AA2855" s="356" t="s">
        <v>20</v>
      </c>
      <c r="AB2855" s="357" t="s">
        <v>21</v>
      </c>
      <c r="AC2855" s="363">
        <v>0.85</v>
      </c>
      <c r="AD2855" s="93"/>
      <c r="AE2855" s="292"/>
      <c r="AF2855" s="355"/>
      <c r="AG2855" s="114">
        <v>86.0</v>
      </c>
      <c r="AH2855" s="79"/>
      <c r="AI2855" s="80"/>
      <c r="AJ2855" s="80"/>
      <c r="AK2855" s="80"/>
      <c r="AL2855" s="14"/>
      <c r="AM2855" s="16" t="str">
        <f t="shared" si="10"/>
        <v>{s:'639712', v:86 , c:'放デイ２６・人欠・未計画２・評減・拘減・'},</v>
      </c>
      <c r="AN2855" s="16"/>
    </row>
    <row r="2856" ht="16.5" customHeight="1">
      <c r="A2856" s="29">
        <v>63.0</v>
      </c>
      <c r="B2856" s="30">
        <v>9713.0</v>
      </c>
      <c r="C2856" s="31">
        <v>2854.0</v>
      </c>
      <c r="D2856" s="32" t="s">
        <v>3051</v>
      </c>
      <c r="E2856" s="94"/>
      <c r="F2856" s="94"/>
      <c r="G2856" s="94"/>
      <c r="H2856" s="352"/>
      <c r="I2856" s="140"/>
      <c r="J2856" s="95"/>
      <c r="K2856" s="82" t="s">
        <v>38</v>
      </c>
      <c r="L2856" s="152"/>
      <c r="M2856" s="344"/>
      <c r="N2856" s="152"/>
      <c r="O2856" s="105"/>
      <c r="P2856" s="94"/>
      <c r="Q2856" s="140"/>
      <c r="R2856" s="95"/>
      <c r="S2856" s="287"/>
      <c r="T2856" s="287"/>
      <c r="U2856" s="152"/>
      <c r="V2856" s="152"/>
      <c r="W2856" s="152"/>
      <c r="X2856" s="152"/>
      <c r="Y2856" s="287"/>
      <c r="Z2856" s="345"/>
      <c r="AA2856" s="288"/>
      <c r="AB2856" s="288"/>
      <c r="AC2856" s="288"/>
      <c r="AD2856" s="288"/>
      <c r="AE2856" s="288"/>
      <c r="AF2856" s="346"/>
      <c r="AG2856" s="45">
        <v>217.0</v>
      </c>
      <c r="AH2856" s="79"/>
      <c r="AI2856" s="80"/>
      <c r="AJ2856" s="80"/>
      <c r="AK2856" s="80"/>
      <c r="AL2856" s="14"/>
      <c r="AM2856" s="16" t="str">
        <f t="shared" si="10"/>
        <v>{s:'639713', v:217 , c:'放デイ２６・有資格１２・人欠・'},</v>
      </c>
      <c r="AN2856" s="16"/>
    </row>
    <row r="2857" ht="16.5" customHeight="1">
      <c r="A2857" s="29">
        <v>63.0</v>
      </c>
      <c r="B2857" s="30">
        <v>9714.0</v>
      </c>
      <c r="C2857" s="31">
        <v>2855.0</v>
      </c>
      <c r="D2857" s="32" t="s">
        <v>3052</v>
      </c>
      <c r="E2857" s="94"/>
      <c r="F2857" s="94"/>
      <c r="G2857" s="94"/>
      <c r="H2857" s="352"/>
      <c r="I2857" s="140"/>
      <c r="J2857" s="95"/>
      <c r="K2857" s="87"/>
      <c r="L2857" s="140">
        <v>4.0</v>
      </c>
      <c r="M2857" s="348" t="s">
        <v>40</v>
      </c>
      <c r="N2857" s="140"/>
      <c r="O2857" s="105"/>
      <c r="P2857" s="94"/>
      <c r="Q2857" s="140"/>
      <c r="R2857" s="95"/>
      <c r="S2857" s="290"/>
      <c r="T2857" s="290"/>
      <c r="U2857" s="291"/>
      <c r="V2857" s="291"/>
      <c r="W2857" s="291"/>
      <c r="X2857" s="291"/>
      <c r="Y2857" s="290"/>
      <c r="Z2857" s="350"/>
      <c r="AA2857" s="299" t="s">
        <v>20</v>
      </c>
      <c r="AB2857" s="287" t="s">
        <v>21</v>
      </c>
      <c r="AC2857" s="351">
        <v>0.85</v>
      </c>
      <c r="AD2857" s="288"/>
      <c r="AE2857" s="288"/>
      <c r="AF2857" s="346"/>
      <c r="AG2857" s="114">
        <v>184.0</v>
      </c>
      <c r="AH2857" s="79"/>
      <c r="AI2857" s="80"/>
      <c r="AJ2857" s="80"/>
      <c r="AK2857" s="80"/>
      <c r="AL2857" s="14"/>
      <c r="AM2857" s="16" t="str">
        <f t="shared" si="10"/>
        <v>{s:'639714', v:184 , c:'放デイ２６・有資格１２・人欠・評減・'},</v>
      </c>
      <c r="AN2857" s="16"/>
    </row>
    <row r="2858" ht="16.5" customHeight="1">
      <c r="A2858" s="29">
        <v>63.0</v>
      </c>
      <c r="B2858" s="30">
        <v>9715.0</v>
      </c>
      <c r="C2858" s="31">
        <v>2856.0</v>
      </c>
      <c r="D2858" s="32" t="s">
        <v>3053</v>
      </c>
      <c r="E2858" s="94"/>
      <c r="F2858" s="94"/>
      <c r="G2858" s="94"/>
      <c r="H2858" s="352"/>
      <c r="I2858" s="140"/>
      <c r="J2858" s="95"/>
      <c r="K2858" s="87"/>
      <c r="L2858" s="65"/>
      <c r="M2858" s="65"/>
      <c r="N2858" s="352"/>
      <c r="O2858" s="364"/>
      <c r="P2858" s="359"/>
      <c r="Q2858" s="352"/>
      <c r="R2858" s="353"/>
      <c r="S2858" s="33" t="s">
        <v>23</v>
      </c>
      <c r="T2858" s="124" t="s">
        <v>24</v>
      </c>
      <c r="U2858" s="152"/>
      <c r="V2858" s="152"/>
      <c r="W2858" s="152"/>
      <c r="X2858" s="152"/>
      <c r="Y2858" s="287" t="s">
        <v>21</v>
      </c>
      <c r="Z2858" s="354">
        <v>0.7</v>
      </c>
      <c r="AA2858" s="297"/>
      <c r="AB2858" s="297"/>
      <c r="AC2858" s="297"/>
      <c r="AD2858" s="297"/>
      <c r="AE2858" s="297"/>
      <c r="AF2858" s="362"/>
      <c r="AG2858" s="45">
        <v>152.0</v>
      </c>
      <c r="AH2858" s="79"/>
      <c r="AI2858" s="80"/>
      <c r="AJ2858" s="80"/>
      <c r="AK2858" s="80"/>
      <c r="AL2858" s="14"/>
      <c r="AM2858" s="16" t="str">
        <f t="shared" si="10"/>
        <v>{s:'639715', v:152 , c:'放デイ２６・有資格１２・人欠・未計画・'},</v>
      </c>
      <c r="AN2858" s="16"/>
    </row>
    <row r="2859" ht="16.5" customHeight="1">
      <c r="A2859" s="29">
        <v>63.0</v>
      </c>
      <c r="B2859" s="30">
        <v>9716.0</v>
      </c>
      <c r="C2859" s="31">
        <v>2857.0</v>
      </c>
      <c r="D2859" s="32" t="s">
        <v>3054</v>
      </c>
      <c r="E2859" s="94"/>
      <c r="F2859" s="94"/>
      <c r="G2859" s="94"/>
      <c r="H2859" s="352"/>
      <c r="I2859" s="140"/>
      <c r="J2859" s="95"/>
      <c r="K2859" s="87"/>
      <c r="L2859" s="65"/>
      <c r="M2859" s="65"/>
      <c r="N2859" s="352"/>
      <c r="O2859" s="364"/>
      <c r="P2859" s="359"/>
      <c r="Q2859" s="352"/>
      <c r="R2859" s="353"/>
      <c r="S2859" s="70"/>
      <c r="T2859" s="110"/>
      <c r="U2859" s="291"/>
      <c r="V2859" s="291"/>
      <c r="W2859" s="291"/>
      <c r="X2859" s="291"/>
      <c r="Y2859" s="290"/>
      <c r="Z2859" s="355"/>
      <c r="AA2859" s="356" t="s">
        <v>20</v>
      </c>
      <c r="AB2859" s="357" t="s">
        <v>21</v>
      </c>
      <c r="AC2859" s="358">
        <v>0.85</v>
      </c>
      <c r="AD2859" s="288"/>
      <c r="AE2859" s="288"/>
      <c r="AF2859" s="346"/>
      <c r="AG2859" s="45">
        <v>129.0</v>
      </c>
      <c r="AH2859" s="79"/>
      <c r="AI2859" s="80"/>
      <c r="AJ2859" s="80"/>
      <c r="AK2859" s="80"/>
      <c r="AL2859" s="14"/>
      <c r="AM2859" s="16" t="str">
        <f t="shared" si="10"/>
        <v>{s:'639716', v:129 , c:'放デイ２６・有資格１２・人欠・未計画・評減・'},</v>
      </c>
      <c r="AN2859" s="16"/>
    </row>
    <row r="2860" ht="16.5" customHeight="1">
      <c r="A2860" s="29">
        <v>63.0</v>
      </c>
      <c r="B2860" s="30">
        <v>9717.0</v>
      </c>
      <c r="C2860" s="31">
        <v>2858.0</v>
      </c>
      <c r="D2860" s="32" t="s">
        <v>3055</v>
      </c>
      <c r="E2860" s="94"/>
      <c r="F2860" s="94"/>
      <c r="G2860" s="94"/>
      <c r="H2860" s="352"/>
      <c r="I2860" s="140"/>
      <c r="J2860" s="95"/>
      <c r="K2860" s="87"/>
      <c r="L2860" s="65"/>
      <c r="M2860" s="65"/>
      <c r="N2860" s="352"/>
      <c r="O2860" s="364"/>
      <c r="P2860" s="359"/>
      <c r="Q2860" s="352"/>
      <c r="R2860" s="353"/>
      <c r="S2860" s="70"/>
      <c r="T2860" s="124" t="s">
        <v>27</v>
      </c>
      <c r="U2860" s="152"/>
      <c r="V2860" s="152"/>
      <c r="W2860" s="152"/>
      <c r="X2860" s="152"/>
      <c r="Y2860" s="287" t="s">
        <v>21</v>
      </c>
      <c r="Z2860" s="354">
        <v>0.5</v>
      </c>
      <c r="AA2860" s="292"/>
      <c r="AB2860" s="292"/>
      <c r="AC2860" s="292"/>
      <c r="AD2860" s="292"/>
      <c r="AE2860" s="292"/>
      <c r="AF2860" s="355"/>
      <c r="AG2860" s="45">
        <v>109.0</v>
      </c>
      <c r="AH2860" s="79"/>
      <c r="AI2860" s="80"/>
      <c r="AJ2860" s="80"/>
      <c r="AK2860" s="80"/>
      <c r="AL2860" s="14"/>
      <c r="AM2860" s="16" t="str">
        <f t="shared" si="10"/>
        <v>{s:'639717', v:109 , c:'放デイ２６・有資格１２・人欠・未計画２・'},</v>
      </c>
      <c r="AN2860" s="16"/>
    </row>
    <row r="2861" ht="16.5" customHeight="1">
      <c r="A2861" s="29">
        <v>63.0</v>
      </c>
      <c r="B2861" s="30">
        <v>9718.0</v>
      </c>
      <c r="C2861" s="31">
        <v>2859.0</v>
      </c>
      <c r="D2861" s="32" t="s">
        <v>3056</v>
      </c>
      <c r="E2861" s="94"/>
      <c r="F2861" s="94"/>
      <c r="G2861" s="94"/>
      <c r="H2861" s="352"/>
      <c r="I2861" s="140"/>
      <c r="J2861" s="95"/>
      <c r="K2861" s="87"/>
      <c r="L2861" s="65"/>
      <c r="M2861" s="65"/>
      <c r="N2861" s="352"/>
      <c r="O2861" s="364"/>
      <c r="P2861" s="359"/>
      <c r="Q2861" s="352"/>
      <c r="R2861" s="353"/>
      <c r="S2861" s="78"/>
      <c r="T2861" s="110"/>
      <c r="U2861" s="291"/>
      <c r="V2861" s="291"/>
      <c r="W2861" s="291"/>
      <c r="X2861" s="291"/>
      <c r="Y2861" s="290"/>
      <c r="Z2861" s="355"/>
      <c r="AA2861" s="356" t="s">
        <v>20</v>
      </c>
      <c r="AB2861" s="357" t="s">
        <v>21</v>
      </c>
      <c r="AC2861" s="358">
        <v>0.85</v>
      </c>
      <c r="AD2861" s="288"/>
      <c r="AE2861" s="288"/>
      <c r="AF2861" s="346"/>
      <c r="AG2861" s="45">
        <v>93.0</v>
      </c>
      <c r="AH2861" s="79"/>
      <c r="AI2861" s="80"/>
      <c r="AJ2861" s="80"/>
      <c r="AK2861" s="80"/>
      <c r="AL2861" s="14"/>
      <c r="AM2861" s="16" t="str">
        <f t="shared" si="10"/>
        <v>{s:'639718', v:93 , c:'放デイ２６・有資格１２・人欠・未計画２・評減・'},</v>
      </c>
      <c r="AN2861" s="16"/>
    </row>
    <row r="2862" ht="16.5" customHeight="1">
      <c r="A2862" s="29">
        <v>63.0</v>
      </c>
      <c r="B2862" s="30">
        <v>9719.0</v>
      </c>
      <c r="C2862" s="31">
        <v>2860.0</v>
      </c>
      <c r="D2862" s="32" t="s">
        <v>3057</v>
      </c>
      <c r="E2862" s="94"/>
      <c r="F2862" s="94"/>
      <c r="G2862" s="94"/>
      <c r="H2862" s="352"/>
      <c r="I2862" s="140"/>
      <c r="J2862" s="95"/>
      <c r="K2862" s="87"/>
      <c r="L2862" s="65"/>
      <c r="M2862" s="65"/>
      <c r="N2862" s="352"/>
      <c r="O2862" s="364"/>
      <c r="P2862" s="359"/>
      <c r="Q2862" s="352"/>
      <c r="R2862" s="353"/>
      <c r="S2862" s="96"/>
      <c r="T2862" s="96"/>
      <c r="U2862" s="152"/>
      <c r="V2862" s="152"/>
      <c r="W2862" s="152"/>
      <c r="X2862" s="152"/>
      <c r="Y2862" s="287"/>
      <c r="Z2862" s="354"/>
      <c r="AA2862" s="288"/>
      <c r="AB2862" s="288"/>
      <c r="AC2862" s="346"/>
      <c r="AD2862" s="82" t="s">
        <v>30</v>
      </c>
      <c r="AE2862" s="302">
        <v>5.0</v>
      </c>
      <c r="AF2862" s="360" t="s">
        <v>31</v>
      </c>
      <c r="AG2862" s="45">
        <v>212.0</v>
      </c>
      <c r="AH2862" s="79"/>
      <c r="AI2862" s="80"/>
      <c r="AJ2862" s="80"/>
      <c r="AK2862" s="80"/>
      <c r="AL2862" s="14"/>
      <c r="AM2862" s="16" t="str">
        <f t="shared" si="10"/>
        <v>{s:'639719', v:212 , c:'放デイ２６・有資格１２・人欠・拘減・'},</v>
      </c>
      <c r="AN2862" s="16"/>
    </row>
    <row r="2863" ht="16.5" customHeight="1">
      <c r="A2863" s="29">
        <v>63.0</v>
      </c>
      <c r="B2863" s="30">
        <v>9720.0</v>
      </c>
      <c r="C2863" s="31">
        <v>2861.0</v>
      </c>
      <c r="D2863" s="32" t="s">
        <v>3058</v>
      </c>
      <c r="E2863" s="94"/>
      <c r="F2863" s="94"/>
      <c r="G2863" s="94"/>
      <c r="H2863" s="352"/>
      <c r="I2863" s="140"/>
      <c r="J2863" s="95"/>
      <c r="K2863" s="87"/>
      <c r="L2863" s="65"/>
      <c r="M2863" s="65"/>
      <c r="N2863" s="352"/>
      <c r="O2863" s="364"/>
      <c r="P2863" s="359"/>
      <c r="Q2863" s="352"/>
      <c r="R2863" s="353"/>
      <c r="S2863" s="115"/>
      <c r="T2863" s="115"/>
      <c r="U2863" s="291"/>
      <c r="V2863" s="291"/>
      <c r="W2863" s="291"/>
      <c r="X2863" s="291"/>
      <c r="Y2863" s="290"/>
      <c r="Z2863" s="355"/>
      <c r="AA2863" s="299" t="s">
        <v>20</v>
      </c>
      <c r="AB2863" s="287" t="s">
        <v>21</v>
      </c>
      <c r="AC2863" s="361">
        <v>0.85</v>
      </c>
      <c r="AD2863" s="87"/>
      <c r="AE2863" s="302"/>
      <c r="AF2863" s="360"/>
      <c r="AG2863" s="114">
        <v>179.0</v>
      </c>
      <c r="AH2863" s="79"/>
      <c r="AI2863" s="80"/>
      <c r="AJ2863" s="80"/>
      <c r="AK2863" s="80"/>
      <c r="AL2863" s="14"/>
      <c r="AM2863" s="16" t="str">
        <f t="shared" si="10"/>
        <v>{s:'639720', v:179 , c:'放デイ２６・有資格１２・人欠・評減・拘減・'},</v>
      </c>
      <c r="AN2863" s="16"/>
    </row>
    <row r="2864" ht="16.5" customHeight="1">
      <c r="A2864" s="29">
        <v>63.0</v>
      </c>
      <c r="B2864" s="30">
        <v>9721.0</v>
      </c>
      <c r="C2864" s="31">
        <v>2862.0</v>
      </c>
      <c r="D2864" s="32" t="s">
        <v>3059</v>
      </c>
      <c r="E2864" s="94"/>
      <c r="F2864" s="94"/>
      <c r="G2864" s="94"/>
      <c r="H2864" s="352"/>
      <c r="I2864" s="140"/>
      <c r="J2864" s="95"/>
      <c r="K2864" s="69"/>
      <c r="L2864" s="65"/>
      <c r="M2864" s="65"/>
      <c r="N2864" s="352"/>
      <c r="O2864" s="364"/>
      <c r="P2864" s="359"/>
      <c r="Q2864" s="352"/>
      <c r="R2864" s="353"/>
      <c r="S2864" s="33" t="s">
        <v>23</v>
      </c>
      <c r="T2864" s="124" t="s">
        <v>24</v>
      </c>
      <c r="U2864" s="152"/>
      <c r="V2864" s="152"/>
      <c r="W2864" s="152"/>
      <c r="X2864" s="152"/>
      <c r="Y2864" s="287" t="s">
        <v>21</v>
      </c>
      <c r="Z2864" s="354">
        <v>0.7</v>
      </c>
      <c r="AA2864" s="297"/>
      <c r="AB2864" s="297"/>
      <c r="AC2864" s="362"/>
      <c r="AD2864" s="87"/>
      <c r="AE2864" s="313"/>
      <c r="AF2864" s="349"/>
      <c r="AG2864" s="45">
        <v>147.0</v>
      </c>
      <c r="AH2864" s="79"/>
      <c r="AI2864" s="80"/>
      <c r="AJ2864" s="80"/>
      <c r="AK2864" s="80"/>
      <c r="AL2864" s="14"/>
      <c r="AM2864" s="16" t="str">
        <f t="shared" si="10"/>
        <v>{s:'639721', v:147 , c:'放デイ２６・有資格１２・人欠・未計画・拘減・'},</v>
      </c>
      <c r="AN2864" s="16"/>
    </row>
    <row r="2865" ht="16.5" customHeight="1">
      <c r="A2865" s="29">
        <v>63.0</v>
      </c>
      <c r="B2865" s="30">
        <v>9722.0</v>
      </c>
      <c r="C2865" s="31">
        <v>2863.0</v>
      </c>
      <c r="D2865" s="32" t="s">
        <v>3060</v>
      </c>
      <c r="E2865" s="94"/>
      <c r="F2865" s="94"/>
      <c r="G2865" s="94"/>
      <c r="H2865" s="352"/>
      <c r="I2865" s="140"/>
      <c r="J2865" s="95"/>
      <c r="K2865" s="69"/>
      <c r="L2865" s="65"/>
      <c r="M2865" s="65"/>
      <c r="N2865" s="352"/>
      <c r="O2865" s="364"/>
      <c r="P2865" s="359"/>
      <c r="Q2865" s="352"/>
      <c r="R2865" s="353"/>
      <c r="S2865" s="70"/>
      <c r="T2865" s="110"/>
      <c r="U2865" s="291"/>
      <c r="V2865" s="291"/>
      <c r="W2865" s="291"/>
      <c r="X2865" s="291"/>
      <c r="Y2865" s="290"/>
      <c r="Z2865" s="355"/>
      <c r="AA2865" s="356" t="s">
        <v>20</v>
      </c>
      <c r="AB2865" s="357" t="s">
        <v>21</v>
      </c>
      <c r="AC2865" s="363">
        <v>0.85</v>
      </c>
      <c r="AD2865" s="87"/>
      <c r="AE2865" s="313"/>
      <c r="AF2865" s="349"/>
      <c r="AG2865" s="45">
        <v>124.0</v>
      </c>
      <c r="AH2865" s="79"/>
      <c r="AI2865" s="80"/>
      <c r="AJ2865" s="80"/>
      <c r="AK2865" s="80"/>
      <c r="AL2865" s="14"/>
      <c r="AM2865" s="16" t="str">
        <f t="shared" si="10"/>
        <v>{s:'639722', v:124 , c:'放デイ２６・有資格１２・人欠・未計画・評減・拘減・'},</v>
      </c>
      <c r="AN2865" s="16"/>
    </row>
    <row r="2866" ht="16.5" customHeight="1">
      <c r="A2866" s="29">
        <v>63.0</v>
      </c>
      <c r="B2866" s="30">
        <v>9723.0</v>
      </c>
      <c r="C2866" s="31">
        <v>2864.0</v>
      </c>
      <c r="D2866" s="32" t="s">
        <v>3061</v>
      </c>
      <c r="E2866" s="94"/>
      <c r="F2866" s="94"/>
      <c r="G2866" s="94"/>
      <c r="H2866" s="352"/>
      <c r="I2866" s="140"/>
      <c r="J2866" s="95"/>
      <c r="K2866" s="69"/>
      <c r="L2866" s="65"/>
      <c r="M2866" s="65"/>
      <c r="N2866" s="352"/>
      <c r="O2866" s="364"/>
      <c r="P2866" s="359"/>
      <c r="Q2866" s="352"/>
      <c r="R2866" s="353"/>
      <c r="S2866" s="70"/>
      <c r="T2866" s="96" t="s">
        <v>27</v>
      </c>
      <c r="U2866" s="152"/>
      <c r="V2866" s="152"/>
      <c r="W2866" s="152"/>
      <c r="X2866" s="152"/>
      <c r="Y2866" s="287" t="s">
        <v>21</v>
      </c>
      <c r="Z2866" s="354">
        <v>0.5</v>
      </c>
      <c r="AA2866" s="292"/>
      <c r="AB2866" s="292"/>
      <c r="AC2866" s="355"/>
      <c r="AD2866" s="87"/>
      <c r="AE2866" s="313"/>
      <c r="AF2866" s="349"/>
      <c r="AG2866" s="45">
        <v>104.0</v>
      </c>
      <c r="AH2866" s="79"/>
      <c r="AI2866" s="80"/>
      <c r="AJ2866" s="80"/>
      <c r="AK2866" s="80"/>
      <c r="AL2866" s="14"/>
      <c r="AM2866" s="16" t="str">
        <f t="shared" si="10"/>
        <v>{s:'639723', v:104 , c:'放デイ２６・有資格１２・人欠・未計画２・拘減・'},</v>
      </c>
      <c r="AN2866" s="16"/>
    </row>
    <row r="2867" ht="16.5" customHeight="1">
      <c r="A2867" s="29">
        <v>63.0</v>
      </c>
      <c r="B2867" s="30">
        <v>9724.0</v>
      </c>
      <c r="C2867" s="31">
        <v>2865.0</v>
      </c>
      <c r="D2867" s="32" t="s">
        <v>3062</v>
      </c>
      <c r="E2867" s="94"/>
      <c r="F2867" s="94"/>
      <c r="G2867" s="94"/>
      <c r="H2867" s="352"/>
      <c r="I2867" s="140"/>
      <c r="J2867" s="95"/>
      <c r="K2867" s="69"/>
      <c r="L2867" s="65"/>
      <c r="M2867" s="65"/>
      <c r="N2867" s="352"/>
      <c r="O2867" s="364"/>
      <c r="P2867" s="378"/>
      <c r="Q2867" s="374"/>
      <c r="R2867" s="376"/>
      <c r="S2867" s="78"/>
      <c r="T2867" s="115"/>
      <c r="U2867" s="291"/>
      <c r="V2867" s="291"/>
      <c r="W2867" s="291"/>
      <c r="X2867" s="291"/>
      <c r="Y2867" s="290"/>
      <c r="Z2867" s="355"/>
      <c r="AA2867" s="356" t="s">
        <v>20</v>
      </c>
      <c r="AB2867" s="357" t="s">
        <v>21</v>
      </c>
      <c r="AC2867" s="363">
        <v>0.85</v>
      </c>
      <c r="AD2867" s="93"/>
      <c r="AE2867" s="292"/>
      <c r="AF2867" s="355"/>
      <c r="AG2867" s="45">
        <v>88.0</v>
      </c>
      <c r="AH2867" s="79"/>
      <c r="AI2867" s="80"/>
      <c r="AJ2867" s="80"/>
      <c r="AK2867" s="80"/>
      <c r="AL2867" s="14"/>
      <c r="AM2867" s="16" t="str">
        <f t="shared" si="10"/>
        <v>{s:'639724', v:88 , c:'放デイ２６・有資格１２・人欠・未計画２・評減・拘減・'},</v>
      </c>
      <c r="AN2867" s="16"/>
    </row>
    <row r="2868" ht="16.5" customHeight="1">
      <c r="A2868" s="29">
        <v>63.0</v>
      </c>
      <c r="B2868" s="30">
        <v>9725.0</v>
      </c>
      <c r="C2868" s="31">
        <v>2866.0</v>
      </c>
      <c r="D2868" s="32" t="s">
        <v>3063</v>
      </c>
      <c r="E2868" s="94"/>
      <c r="F2868" s="69"/>
      <c r="G2868" s="94"/>
      <c r="H2868" s="352"/>
      <c r="I2868" s="140"/>
      <c r="J2868" s="95"/>
      <c r="K2868" s="168"/>
      <c r="L2868" s="152"/>
      <c r="M2868" s="344"/>
      <c r="N2868" s="152"/>
      <c r="O2868" s="367"/>
      <c r="P2868" s="82" t="s">
        <v>27</v>
      </c>
      <c r="Q2868" s="140"/>
      <c r="R2868" s="95"/>
      <c r="S2868" s="287"/>
      <c r="T2868" s="287"/>
      <c r="U2868" s="152"/>
      <c r="V2868" s="152"/>
      <c r="W2868" s="152"/>
      <c r="X2868" s="152"/>
      <c r="Y2868" s="287"/>
      <c r="Z2868" s="345"/>
      <c r="AA2868" s="288"/>
      <c r="AB2868" s="288"/>
      <c r="AC2868" s="288"/>
      <c r="AD2868" s="288"/>
      <c r="AE2868" s="288"/>
      <c r="AF2868" s="346"/>
      <c r="AG2868" s="45">
        <v>153.0</v>
      </c>
      <c r="AH2868" s="79"/>
      <c r="AI2868" s="80"/>
      <c r="AJ2868" s="80"/>
      <c r="AK2868" s="80"/>
      <c r="AL2868" s="14"/>
      <c r="AM2868" s="16" t="str">
        <f t="shared" si="10"/>
        <v>{s:'639725', v:153 , c:'放デイ２６・人欠２・'},</v>
      </c>
      <c r="AN2868" s="16"/>
    </row>
    <row r="2869" ht="16.5" customHeight="1">
      <c r="A2869" s="29">
        <v>63.0</v>
      </c>
      <c r="B2869" s="30">
        <v>9726.0</v>
      </c>
      <c r="C2869" s="31">
        <v>2867.0</v>
      </c>
      <c r="D2869" s="32" t="s">
        <v>3064</v>
      </c>
      <c r="E2869" s="94"/>
      <c r="F2869" s="69"/>
      <c r="G2869" s="94"/>
      <c r="H2869" s="352"/>
      <c r="I2869" s="140"/>
      <c r="J2869" s="95"/>
      <c r="K2869" s="94"/>
      <c r="L2869" s="140"/>
      <c r="M2869" s="348"/>
      <c r="N2869" s="140"/>
      <c r="O2869" s="105"/>
      <c r="P2869" s="87"/>
      <c r="Q2869" s="302" t="s">
        <v>21</v>
      </c>
      <c r="R2869" s="349">
        <v>0.5</v>
      </c>
      <c r="S2869" s="290"/>
      <c r="T2869" s="290"/>
      <c r="U2869" s="291"/>
      <c r="V2869" s="291"/>
      <c r="W2869" s="291"/>
      <c r="X2869" s="291"/>
      <c r="Y2869" s="290"/>
      <c r="Z2869" s="350"/>
      <c r="AA2869" s="299" t="s">
        <v>20</v>
      </c>
      <c r="AB2869" s="287" t="s">
        <v>21</v>
      </c>
      <c r="AC2869" s="351">
        <v>0.85</v>
      </c>
      <c r="AD2869" s="288"/>
      <c r="AE2869" s="288"/>
      <c r="AF2869" s="346"/>
      <c r="AG2869" s="45">
        <v>130.0</v>
      </c>
      <c r="AH2869" s="79"/>
      <c r="AI2869" s="80"/>
      <c r="AJ2869" s="80"/>
      <c r="AK2869" s="80"/>
      <c r="AL2869" s="14"/>
      <c r="AM2869" s="16" t="str">
        <f t="shared" si="10"/>
        <v>{s:'639726', v:130 , c:'放デイ２６・人欠２・評減・'},</v>
      </c>
      <c r="AN2869" s="16"/>
    </row>
    <row r="2870" ht="16.5" customHeight="1">
      <c r="A2870" s="29">
        <v>63.0</v>
      </c>
      <c r="B2870" s="30">
        <v>9727.0</v>
      </c>
      <c r="C2870" s="31">
        <v>2868.0</v>
      </c>
      <c r="D2870" s="32" t="s">
        <v>3065</v>
      </c>
      <c r="E2870" s="94"/>
      <c r="F2870" s="94"/>
      <c r="G2870" s="76"/>
      <c r="H2870" s="63"/>
      <c r="I2870" s="63"/>
      <c r="J2870" s="51"/>
      <c r="K2870" s="69"/>
      <c r="L2870" s="65"/>
      <c r="M2870" s="65"/>
      <c r="N2870" s="352"/>
      <c r="O2870" s="364"/>
      <c r="P2870" s="87"/>
      <c r="Q2870" s="352"/>
      <c r="R2870" s="353"/>
      <c r="S2870" s="33" t="s">
        <v>23</v>
      </c>
      <c r="T2870" s="124" t="s">
        <v>24</v>
      </c>
      <c r="U2870" s="152"/>
      <c r="V2870" s="152"/>
      <c r="W2870" s="152"/>
      <c r="X2870" s="152"/>
      <c r="Y2870" s="287" t="s">
        <v>21</v>
      </c>
      <c r="Z2870" s="354">
        <v>0.7</v>
      </c>
      <c r="AA2870" s="297"/>
      <c r="AB2870" s="297"/>
      <c r="AC2870" s="297"/>
      <c r="AD2870" s="297"/>
      <c r="AE2870" s="297"/>
      <c r="AF2870" s="362"/>
      <c r="AG2870" s="45">
        <v>107.0</v>
      </c>
      <c r="AH2870" s="79"/>
      <c r="AI2870" s="80"/>
      <c r="AJ2870" s="80"/>
      <c r="AK2870" s="80"/>
      <c r="AL2870" s="14"/>
      <c r="AM2870" s="16" t="str">
        <f t="shared" si="10"/>
        <v>{s:'639727', v:107 , c:'放デイ２６・人欠２・未計画・'},</v>
      </c>
      <c r="AN2870" s="16"/>
    </row>
    <row r="2871" ht="16.5" customHeight="1">
      <c r="A2871" s="29">
        <v>63.0</v>
      </c>
      <c r="B2871" s="30">
        <v>9728.0</v>
      </c>
      <c r="C2871" s="31">
        <v>2869.0</v>
      </c>
      <c r="D2871" s="32" t="s">
        <v>3066</v>
      </c>
      <c r="E2871" s="94"/>
      <c r="F2871" s="94"/>
      <c r="G2871" s="76"/>
      <c r="H2871" s="63"/>
      <c r="I2871" s="63"/>
      <c r="J2871" s="51"/>
      <c r="K2871" s="69"/>
      <c r="L2871" s="65"/>
      <c r="M2871" s="65"/>
      <c r="N2871" s="352"/>
      <c r="O2871" s="364"/>
      <c r="P2871" s="87"/>
      <c r="Q2871" s="352"/>
      <c r="R2871" s="353"/>
      <c r="S2871" s="70"/>
      <c r="T2871" s="110"/>
      <c r="U2871" s="291"/>
      <c r="V2871" s="291"/>
      <c r="W2871" s="291"/>
      <c r="X2871" s="291"/>
      <c r="Y2871" s="290"/>
      <c r="Z2871" s="355"/>
      <c r="AA2871" s="356" t="s">
        <v>20</v>
      </c>
      <c r="AB2871" s="357" t="s">
        <v>21</v>
      </c>
      <c r="AC2871" s="358">
        <v>0.85</v>
      </c>
      <c r="AD2871" s="288"/>
      <c r="AE2871" s="288"/>
      <c r="AF2871" s="346"/>
      <c r="AG2871" s="45">
        <v>91.0</v>
      </c>
      <c r="AH2871" s="79"/>
      <c r="AI2871" s="80"/>
      <c r="AJ2871" s="80"/>
      <c r="AK2871" s="80"/>
      <c r="AL2871" s="14"/>
      <c r="AM2871" s="16" t="str">
        <f t="shared" si="10"/>
        <v>{s:'639728', v:91 , c:'放デイ２６・人欠２・未計画・評減・'},</v>
      </c>
      <c r="AN2871" s="16"/>
    </row>
    <row r="2872" ht="16.5" customHeight="1">
      <c r="A2872" s="29">
        <v>63.0</v>
      </c>
      <c r="B2872" s="30">
        <v>9729.0</v>
      </c>
      <c r="C2872" s="31">
        <v>2870.0</v>
      </c>
      <c r="D2872" s="32" t="s">
        <v>3067</v>
      </c>
      <c r="E2872" s="94"/>
      <c r="F2872" s="94"/>
      <c r="G2872" s="76"/>
      <c r="H2872" s="63"/>
      <c r="I2872" s="63"/>
      <c r="J2872" s="51"/>
      <c r="K2872" s="69"/>
      <c r="L2872" s="65"/>
      <c r="M2872" s="65"/>
      <c r="N2872" s="352"/>
      <c r="O2872" s="364"/>
      <c r="P2872" s="87"/>
      <c r="Q2872" s="352"/>
      <c r="R2872" s="353"/>
      <c r="S2872" s="70"/>
      <c r="T2872" s="124" t="s">
        <v>27</v>
      </c>
      <c r="U2872" s="152"/>
      <c r="V2872" s="152"/>
      <c r="W2872" s="152"/>
      <c r="X2872" s="152"/>
      <c r="Y2872" s="287" t="s">
        <v>21</v>
      </c>
      <c r="Z2872" s="354">
        <v>0.5</v>
      </c>
      <c r="AA2872" s="292"/>
      <c r="AB2872" s="292"/>
      <c r="AC2872" s="292"/>
      <c r="AD2872" s="292"/>
      <c r="AE2872" s="292"/>
      <c r="AF2872" s="355"/>
      <c r="AG2872" s="45">
        <v>77.0</v>
      </c>
      <c r="AH2872" s="79"/>
      <c r="AI2872" s="80"/>
      <c r="AJ2872" s="80"/>
      <c r="AK2872" s="80"/>
      <c r="AL2872" s="14"/>
      <c r="AM2872" s="16" t="str">
        <f t="shared" si="10"/>
        <v>{s:'639729', v:77 , c:'放デイ２６・人欠２・未計画２・'},</v>
      </c>
      <c r="AN2872" s="16"/>
    </row>
    <row r="2873" ht="16.5" customHeight="1">
      <c r="A2873" s="29">
        <v>63.0</v>
      </c>
      <c r="B2873" s="30">
        <v>9730.0</v>
      </c>
      <c r="C2873" s="31">
        <v>2871.0</v>
      </c>
      <c r="D2873" s="32" t="s">
        <v>3068</v>
      </c>
      <c r="E2873" s="94"/>
      <c r="F2873" s="94"/>
      <c r="G2873" s="76"/>
      <c r="H2873" s="63"/>
      <c r="I2873" s="63"/>
      <c r="J2873" s="51"/>
      <c r="K2873" s="69"/>
      <c r="L2873" s="65"/>
      <c r="M2873" s="65"/>
      <c r="N2873" s="352"/>
      <c r="O2873" s="364"/>
      <c r="P2873" s="87"/>
      <c r="Q2873" s="352"/>
      <c r="R2873" s="353"/>
      <c r="S2873" s="78"/>
      <c r="T2873" s="110"/>
      <c r="U2873" s="291"/>
      <c r="V2873" s="291"/>
      <c r="W2873" s="291"/>
      <c r="X2873" s="291"/>
      <c r="Y2873" s="290"/>
      <c r="Z2873" s="355"/>
      <c r="AA2873" s="356" t="s">
        <v>20</v>
      </c>
      <c r="AB2873" s="357" t="s">
        <v>21</v>
      </c>
      <c r="AC2873" s="358">
        <v>0.85</v>
      </c>
      <c r="AD2873" s="288"/>
      <c r="AE2873" s="288"/>
      <c r="AF2873" s="346"/>
      <c r="AG2873" s="114">
        <v>65.0</v>
      </c>
      <c r="AH2873" s="79"/>
      <c r="AI2873" s="80"/>
      <c r="AJ2873" s="80"/>
      <c r="AK2873" s="80"/>
      <c r="AL2873" s="14"/>
      <c r="AM2873" s="16" t="str">
        <f t="shared" si="10"/>
        <v>{s:'639730', v:65 , c:'放デイ２６・人欠２・未計画２・評減・'},</v>
      </c>
      <c r="AN2873" s="16"/>
    </row>
    <row r="2874" ht="16.5" customHeight="1">
      <c r="A2874" s="29">
        <v>63.0</v>
      </c>
      <c r="B2874" s="30">
        <v>9731.0</v>
      </c>
      <c r="C2874" s="31">
        <v>2872.0</v>
      </c>
      <c r="D2874" s="32" t="s">
        <v>3069</v>
      </c>
      <c r="E2874" s="94"/>
      <c r="F2874" s="94"/>
      <c r="G2874" s="76"/>
      <c r="H2874" s="63"/>
      <c r="I2874" s="63"/>
      <c r="J2874" s="51"/>
      <c r="K2874" s="69"/>
      <c r="L2874" s="65"/>
      <c r="M2874" s="65"/>
      <c r="N2874" s="352"/>
      <c r="O2874" s="364"/>
      <c r="P2874" s="87"/>
      <c r="Q2874" s="352"/>
      <c r="R2874" s="353"/>
      <c r="S2874" s="96"/>
      <c r="T2874" s="96"/>
      <c r="U2874" s="152"/>
      <c r="V2874" s="152"/>
      <c r="W2874" s="152"/>
      <c r="X2874" s="152"/>
      <c r="Y2874" s="287"/>
      <c r="Z2874" s="354"/>
      <c r="AA2874" s="288"/>
      <c r="AB2874" s="288"/>
      <c r="AC2874" s="346"/>
      <c r="AD2874" s="82" t="s">
        <v>30</v>
      </c>
      <c r="AE2874" s="302">
        <v>5.0</v>
      </c>
      <c r="AF2874" s="360" t="s">
        <v>31</v>
      </c>
      <c r="AG2874" s="45">
        <v>148.0</v>
      </c>
      <c r="AH2874" s="79"/>
      <c r="AI2874" s="80"/>
      <c r="AJ2874" s="80"/>
      <c r="AK2874" s="80"/>
      <c r="AL2874" s="14"/>
      <c r="AM2874" s="16" t="str">
        <f t="shared" si="10"/>
        <v>{s:'639731', v:148 , c:'放デイ２６・人欠２・拘減・'},</v>
      </c>
      <c r="AN2874" s="16"/>
    </row>
    <row r="2875" ht="16.5" customHeight="1">
      <c r="A2875" s="29">
        <v>63.0</v>
      </c>
      <c r="B2875" s="30">
        <v>9732.0</v>
      </c>
      <c r="C2875" s="31">
        <v>2873.0</v>
      </c>
      <c r="D2875" s="32" t="s">
        <v>3070</v>
      </c>
      <c r="E2875" s="94"/>
      <c r="F2875" s="94"/>
      <c r="G2875" s="76"/>
      <c r="H2875" s="63"/>
      <c r="I2875" s="63"/>
      <c r="J2875" s="51"/>
      <c r="K2875" s="69"/>
      <c r="L2875" s="65"/>
      <c r="M2875" s="65"/>
      <c r="N2875" s="352"/>
      <c r="O2875" s="364"/>
      <c r="P2875" s="359"/>
      <c r="Q2875" s="352"/>
      <c r="R2875" s="353"/>
      <c r="S2875" s="115"/>
      <c r="T2875" s="115"/>
      <c r="U2875" s="291"/>
      <c r="V2875" s="291"/>
      <c r="W2875" s="291"/>
      <c r="X2875" s="291"/>
      <c r="Y2875" s="290"/>
      <c r="Z2875" s="355"/>
      <c r="AA2875" s="299" t="s">
        <v>20</v>
      </c>
      <c r="AB2875" s="287" t="s">
        <v>21</v>
      </c>
      <c r="AC2875" s="361">
        <v>0.85</v>
      </c>
      <c r="AD2875" s="87"/>
      <c r="AE2875" s="302"/>
      <c r="AF2875" s="360"/>
      <c r="AG2875" s="45">
        <v>125.0</v>
      </c>
      <c r="AH2875" s="79"/>
      <c r="AI2875" s="80"/>
      <c r="AJ2875" s="80"/>
      <c r="AK2875" s="80"/>
      <c r="AL2875" s="14"/>
      <c r="AM2875" s="16" t="str">
        <f t="shared" si="10"/>
        <v>{s:'639732', v:125 , c:'放デイ２６・人欠２・評減・拘減・'},</v>
      </c>
      <c r="AN2875" s="16"/>
    </row>
    <row r="2876" ht="16.5" customHeight="1">
      <c r="A2876" s="29">
        <v>63.0</v>
      </c>
      <c r="B2876" s="30">
        <v>9733.0</v>
      </c>
      <c r="C2876" s="31">
        <v>2874.0</v>
      </c>
      <c r="D2876" s="32" t="s">
        <v>3071</v>
      </c>
      <c r="E2876" s="94"/>
      <c r="F2876" s="94"/>
      <c r="G2876" s="76"/>
      <c r="H2876" s="63"/>
      <c r="I2876" s="63"/>
      <c r="J2876" s="51"/>
      <c r="K2876" s="69"/>
      <c r="L2876" s="65"/>
      <c r="M2876" s="65"/>
      <c r="N2876" s="352"/>
      <c r="O2876" s="364"/>
      <c r="P2876" s="359"/>
      <c r="Q2876" s="352"/>
      <c r="R2876" s="353"/>
      <c r="S2876" s="33" t="s">
        <v>23</v>
      </c>
      <c r="T2876" s="124" t="s">
        <v>24</v>
      </c>
      <c r="U2876" s="152"/>
      <c r="V2876" s="152"/>
      <c r="W2876" s="152"/>
      <c r="X2876" s="152"/>
      <c r="Y2876" s="287" t="s">
        <v>21</v>
      </c>
      <c r="Z2876" s="354">
        <v>0.7</v>
      </c>
      <c r="AA2876" s="297"/>
      <c r="AB2876" s="297"/>
      <c r="AC2876" s="362"/>
      <c r="AD2876" s="87"/>
      <c r="AE2876" s="313"/>
      <c r="AF2876" s="349"/>
      <c r="AG2876" s="45">
        <v>102.0</v>
      </c>
      <c r="AH2876" s="79"/>
      <c r="AI2876" s="80"/>
      <c r="AJ2876" s="80"/>
      <c r="AK2876" s="80"/>
      <c r="AL2876" s="14"/>
      <c r="AM2876" s="16" t="str">
        <f t="shared" si="10"/>
        <v>{s:'639733', v:102 , c:'放デイ２６・人欠２・未計画・拘減・'},</v>
      </c>
      <c r="AN2876" s="16"/>
    </row>
    <row r="2877" ht="16.5" customHeight="1">
      <c r="A2877" s="29">
        <v>63.0</v>
      </c>
      <c r="B2877" s="30">
        <v>9734.0</v>
      </c>
      <c r="C2877" s="31">
        <v>2875.0</v>
      </c>
      <c r="D2877" s="32" t="s">
        <v>3072</v>
      </c>
      <c r="E2877" s="94"/>
      <c r="F2877" s="94"/>
      <c r="G2877" s="76"/>
      <c r="H2877" s="63"/>
      <c r="I2877" s="63"/>
      <c r="J2877" s="51"/>
      <c r="K2877" s="69"/>
      <c r="L2877" s="65"/>
      <c r="M2877" s="65"/>
      <c r="N2877" s="352"/>
      <c r="O2877" s="364"/>
      <c r="P2877" s="359"/>
      <c r="Q2877" s="352"/>
      <c r="R2877" s="353"/>
      <c r="S2877" s="70"/>
      <c r="T2877" s="110"/>
      <c r="U2877" s="291"/>
      <c r="V2877" s="291"/>
      <c r="W2877" s="291"/>
      <c r="X2877" s="291"/>
      <c r="Y2877" s="290"/>
      <c r="Z2877" s="355"/>
      <c r="AA2877" s="356" t="s">
        <v>20</v>
      </c>
      <c r="AB2877" s="357" t="s">
        <v>21</v>
      </c>
      <c r="AC2877" s="363">
        <v>0.85</v>
      </c>
      <c r="AD2877" s="87"/>
      <c r="AE2877" s="313"/>
      <c r="AF2877" s="349"/>
      <c r="AG2877" s="45">
        <v>86.0</v>
      </c>
      <c r="AH2877" s="79"/>
      <c r="AI2877" s="80"/>
      <c r="AJ2877" s="80"/>
      <c r="AK2877" s="80"/>
      <c r="AL2877" s="14"/>
      <c r="AM2877" s="16" t="str">
        <f t="shared" si="10"/>
        <v>{s:'639734', v:86 , c:'放デイ２６・人欠２・未計画・評減・拘減・'},</v>
      </c>
      <c r="AN2877" s="16"/>
    </row>
    <row r="2878" ht="16.5" customHeight="1">
      <c r="A2878" s="29">
        <v>63.0</v>
      </c>
      <c r="B2878" s="30">
        <v>9735.0</v>
      </c>
      <c r="C2878" s="31">
        <v>2876.0</v>
      </c>
      <c r="D2878" s="32" t="s">
        <v>3073</v>
      </c>
      <c r="E2878" s="94"/>
      <c r="F2878" s="94"/>
      <c r="G2878" s="76"/>
      <c r="H2878" s="63"/>
      <c r="I2878" s="63"/>
      <c r="J2878" s="51"/>
      <c r="K2878" s="69"/>
      <c r="L2878" s="65"/>
      <c r="M2878" s="65"/>
      <c r="N2878" s="352"/>
      <c r="O2878" s="364"/>
      <c r="P2878" s="359"/>
      <c r="Q2878" s="352"/>
      <c r="R2878" s="353"/>
      <c r="S2878" s="70"/>
      <c r="T2878" s="96" t="s">
        <v>27</v>
      </c>
      <c r="U2878" s="152"/>
      <c r="V2878" s="152"/>
      <c r="W2878" s="152"/>
      <c r="X2878" s="152"/>
      <c r="Y2878" s="287" t="s">
        <v>21</v>
      </c>
      <c r="Z2878" s="354">
        <v>0.5</v>
      </c>
      <c r="AA2878" s="292"/>
      <c r="AB2878" s="292"/>
      <c r="AC2878" s="355"/>
      <c r="AD2878" s="87"/>
      <c r="AE2878" s="313"/>
      <c r="AF2878" s="349"/>
      <c r="AG2878" s="45">
        <v>72.0</v>
      </c>
      <c r="AH2878" s="79"/>
      <c r="AI2878" s="80"/>
      <c r="AJ2878" s="80"/>
      <c r="AK2878" s="80"/>
      <c r="AL2878" s="14"/>
      <c r="AM2878" s="16" t="str">
        <f t="shared" si="10"/>
        <v>{s:'639735', v:72 , c:'放デイ２６・人欠２・未計画２・拘減・'},</v>
      </c>
      <c r="AN2878" s="16"/>
    </row>
    <row r="2879" ht="16.5" customHeight="1">
      <c r="A2879" s="29">
        <v>63.0</v>
      </c>
      <c r="B2879" s="30">
        <v>9736.0</v>
      </c>
      <c r="C2879" s="31">
        <v>2877.0</v>
      </c>
      <c r="D2879" s="32" t="s">
        <v>3074</v>
      </c>
      <c r="E2879" s="94"/>
      <c r="F2879" s="94"/>
      <c r="G2879" s="76"/>
      <c r="H2879" s="63"/>
      <c r="I2879" s="63"/>
      <c r="J2879" s="51"/>
      <c r="K2879" s="69"/>
      <c r="L2879" s="65"/>
      <c r="M2879" s="65"/>
      <c r="N2879" s="352"/>
      <c r="O2879" s="364"/>
      <c r="P2879" s="359"/>
      <c r="Q2879" s="352"/>
      <c r="R2879" s="353"/>
      <c r="S2879" s="78"/>
      <c r="T2879" s="115"/>
      <c r="U2879" s="291"/>
      <c r="V2879" s="291"/>
      <c r="W2879" s="291"/>
      <c r="X2879" s="291"/>
      <c r="Y2879" s="290"/>
      <c r="Z2879" s="355"/>
      <c r="AA2879" s="356" t="s">
        <v>20</v>
      </c>
      <c r="AB2879" s="357" t="s">
        <v>21</v>
      </c>
      <c r="AC2879" s="363">
        <v>0.85</v>
      </c>
      <c r="AD2879" s="93"/>
      <c r="AE2879" s="292"/>
      <c r="AF2879" s="355"/>
      <c r="AG2879" s="114">
        <v>60.0</v>
      </c>
      <c r="AH2879" s="79"/>
      <c r="AI2879" s="80"/>
      <c r="AJ2879" s="80"/>
      <c r="AK2879" s="80"/>
      <c r="AL2879" s="14"/>
      <c r="AM2879" s="16" t="str">
        <f t="shared" si="10"/>
        <v>{s:'639736', v:60 , c:'放デイ２６・人欠２・未計画２・評減・拘減・'},</v>
      </c>
      <c r="AN2879" s="16"/>
    </row>
    <row r="2880" ht="16.5" customHeight="1">
      <c r="A2880" s="29">
        <v>63.0</v>
      </c>
      <c r="B2880" s="30">
        <v>9737.0</v>
      </c>
      <c r="C2880" s="31">
        <v>2878.0</v>
      </c>
      <c r="D2880" s="32" t="s">
        <v>3075</v>
      </c>
      <c r="E2880" s="94"/>
      <c r="F2880" s="94"/>
      <c r="G2880" s="94"/>
      <c r="H2880" s="352"/>
      <c r="I2880" s="140"/>
      <c r="J2880" s="95"/>
      <c r="K2880" s="82" t="s">
        <v>38</v>
      </c>
      <c r="L2880" s="152"/>
      <c r="M2880" s="344"/>
      <c r="N2880" s="152"/>
      <c r="O2880" s="105"/>
      <c r="P2880" s="94"/>
      <c r="Q2880" s="140"/>
      <c r="R2880" s="95"/>
      <c r="S2880" s="287"/>
      <c r="T2880" s="287"/>
      <c r="U2880" s="152"/>
      <c r="V2880" s="152"/>
      <c r="W2880" s="152"/>
      <c r="X2880" s="152"/>
      <c r="Y2880" s="287"/>
      <c r="Z2880" s="345"/>
      <c r="AA2880" s="288"/>
      <c r="AB2880" s="288"/>
      <c r="AC2880" s="288"/>
      <c r="AD2880" s="288"/>
      <c r="AE2880" s="288"/>
      <c r="AF2880" s="346"/>
      <c r="AG2880" s="45">
        <v>155.0</v>
      </c>
      <c r="AH2880" s="79"/>
      <c r="AI2880" s="80"/>
      <c r="AJ2880" s="80"/>
      <c r="AK2880" s="80"/>
      <c r="AL2880" s="14"/>
      <c r="AM2880" s="16" t="str">
        <f t="shared" si="10"/>
        <v>{s:'639737', v:155 , c:'放デイ２６・有資格１２・人欠２・'},</v>
      </c>
      <c r="AN2880" s="16"/>
    </row>
    <row r="2881" ht="16.5" customHeight="1">
      <c r="A2881" s="29">
        <v>63.0</v>
      </c>
      <c r="B2881" s="30">
        <v>9738.0</v>
      </c>
      <c r="C2881" s="31">
        <v>2879.0</v>
      </c>
      <c r="D2881" s="32" t="s">
        <v>3076</v>
      </c>
      <c r="E2881" s="94"/>
      <c r="F2881" s="94"/>
      <c r="G2881" s="94"/>
      <c r="H2881" s="352"/>
      <c r="I2881" s="140"/>
      <c r="J2881" s="95"/>
      <c r="K2881" s="87"/>
      <c r="L2881" s="140">
        <v>4.0</v>
      </c>
      <c r="M2881" s="348" t="s">
        <v>40</v>
      </c>
      <c r="N2881" s="140"/>
      <c r="O2881" s="105"/>
      <c r="P2881" s="94"/>
      <c r="Q2881" s="140"/>
      <c r="R2881" s="95"/>
      <c r="S2881" s="290"/>
      <c r="T2881" s="290"/>
      <c r="U2881" s="291"/>
      <c r="V2881" s="291"/>
      <c r="W2881" s="291"/>
      <c r="X2881" s="291"/>
      <c r="Y2881" s="290"/>
      <c r="Z2881" s="350"/>
      <c r="AA2881" s="299" t="s">
        <v>20</v>
      </c>
      <c r="AB2881" s="287" t="s">
        <v>21</v>
      </c>
      <c r="AC2881" s="351">
        <v>0.85</v>
      </c>
      <c r="AD2881" s="288"/>
      <c r="AE2881" s="288"/>
      <c r="AF2881" s="346"/>
      <c r="AG2881" s="45">
        <v>132.0</v>
      </c>
      <c r="AH2881" s="79"/>
      <c r="AI2881" s="80"/>
      <c r="AJ2881" s="80"/>
      <c r="AK2881" s="80"/>
      <c r="AL2881" s="14"/>
      <c r="AM2881" s="16" t="str">
        <f t="shared" si="10"/>
        <v>{s:'639738', v:132 , c:'放デイ２６・有資格１２・人欠２・評減・'},</v>
      </c>
      <c r="AN2881" s="16"/>
    </row>
    <row r="2882" ht="16.5" customHeight="1">
      <c r="A2882" s="29">
        <v>63.0</v>
      </c>
      <c r="B2882" s="30">
        <v>9739.0</v>
      </c>
      <c r="C2882" s="31">
        <v>2880.0</v>
      </c>
      <c r="D2882" s="32" t="s">
        <v>3077</v>
      </c>
      <c r="E2882" s="94"/>
      <c r="F2882" s="94"/>
      <c r="G2882" s="94"/>
      <c r="H2882" s="352"/>
      <c r="I2882" s="140"/>
      <c r="J2882" s="95"/>
      <c r="K2882" s="87"/>
      <c r="L2882" s="65"/>
      <c r="M2882" s="65"/>
      <c r="N2882" s="352"/>
      <c r="O2882" s="364"/>
      <c r="P2882" s="359"/>
      <c r="Q2882" s="352"/>
      <c r="R2882" s="353"/>
      <c r="S2882" s="33" t="s">
        <v>23</v>
      </c>
      <c r="T2882" s="124" t="s">
        <v>24</v>
      </c>
      <c r="U2882" s="152"/>
      <c r="V2882" s="152"/>
      <c r="W2882" s="152"/>
      <c r="X2882" s="152"/>
      <c r="Y2882" s="287" t="s">
        <v>21</v>
      </c>
      <c r="Z2882" s="354">
        <v>0.7</v>
      </c>
      <c r="AA2882" s="297"/>
      <c r="AB2882" s="297"/>
      <c r="AC2882" s="297"/>
      <c r="AD2882" s="297"/>
      <c r="AE2882" s="297"/>
      <c r="AF2882" s="362"/>
      <c r="AG2882" s="45">
        <v>109.0</v>
      </c>
      <c r="AH2882" s="79"/>
      <c r="AI2882" s="80"/>
      <c r="AJ2882" s="80"/>
      <c r="AK2882" s="80"/>
      <c r="AL2882" s="14"/>
      <c r="AM2882" s="16" t="str">
        <f t="shared" si="10"/>
        <v>{s:'639739', v:109 , c:'放デイ２６・有資格１２・人欠２・未計画・'},</v>
      </c>
      <c r="AN2882" s="16"/>
    </row>
    <row r="2883" ht="16.5" customHeight="1">
      <c r="A2883" s="29">
        <v>63.0</v>
      </c>
      <c r="B2883" s="30">
        <v>9740.0</v>
      </c>
      <c r="C2883" s="31">
        <v>2881.0</v>
      </c>
      <c r="D2883" s="32" t="s">
        <v>3078</v>
      </c>
      <c r="E2883" s="94"/>
      <c r="F2883" s="94"/>
      <c r="G2883" s="94"/>
      <c r="H2883" s="352"/>
      <c r="I2883" s="140"/>
      <c r="J2883" s="95"/>
      <c r="K2883" s="87"/>
      <c r="L2883" s="65"/>
      <c r="M2883" s="65"/>
      <c r="N2883" s="352"/>
      <c r="O2883" s="364"/>
      <c r="P2883" s="359"/>
      <c r="Q2883" s="352"/>
      <c r="R2883" s="353"/>
      <c r="S2883" s="70"/>
      <c r="T2883" s="110"/>
      <c r="U2883" s="291"/>
      <c r="V2883" s="291"/>
      <c r="W2883" s="291"/>
      <c r="X2883" s="291"/>
      <c r="Y2883" s="290"/>
      <c r="Z2883" s="355"/>
      <c r="AA2883" s="356" t="s">
        <v>20</v>
      </c>
      <c r="AB2883" s="357" t="s">
        <v>21</v>
      </c>
      <c r="AC2883" s="358">
        <v>0.85</v>
      </c>
      <c r="AD2883" s="288"/>
      <c r="AE2883" s="288"/>
      <c r="AF2883" s="346"/>
      <c r="AG2883" s="45">
        <v>93.0</v>
      </c>
      <c r="AH2883" s="79"/>
      <c r="AI2883" s="80"/>
      <c r="AJ2883" s="80"/>
      <c r="AK2883" s="80"/>
      <c r="AL2883" s="14"/>
      <c r="AM2883" s="16" t="str">
        <f t="shared" si="10"/>
        <v>{s:'639740', v:93 , c:'放デイ２６・有資格１２・人欠２・未計画・評減・'},</v>
      </c>
      <c r="AN2883" s="16"/>
    </row>
    <row r="2884" ht="16.5" customHeight="1">
      <c r="A2884" s="29">
        <v>63.0</v>
      </c>
      <c r="B2884" s="30">
        <v>9741.0</v>
      </c>
      <c r="C2884" s="31">
        <v>2882.0</v>
      </c>
      <c r="D2884" s="32" t="s">
        <v>3079</v>
      </c>
      <c r="E2884" s="94"/>
      <c r="F2884" s="94"/>
      <c r="G2884" s="94"/>
      <c r="H2884" s="352"/>
      <c r="I2884" s="140"/>
      <c r="J2884" s="95"/>
      <c r="K2884" s="87"/>
      <c r="L2884" s="65"/>
      <c r="M2884" s="65"/>
      <c r="N2884" s="352"/>
      <c r="O2884" s="364"/>
      <c r="P2884" s="359"/>
      <c r="Q2884" s="352"/>
      <c r="R2884" s="353"/>
      <c r="S2884" s="70"/>
      <c r="T2884" s="124" t="s">
        <v>27</v>
      </c>
      <c r="U2884" s="152"/>
      <c r="V2884" s="152"/>
      <c r="W2884" s="152"/>
      <c r="X2884" s="152"/>
      <c r="Y2884" s="287" t="s">
        <v>21</v>
      </c>
      <c r="Z2884" s="354">
        <v>0.5</v>
      </c>
      <c r="AA2884" s="292"/>
      <c r="AB2884" s="292"/>
      <c r="AC2884" s="292"/>
      <c r="AD2884" s="292"/>
      <c r="AE2884" s="292"/>
      <c r="AF2884" s="355"/>
      <c r="AG2884" s="45">
        <v>78.0</v>
      </c>
      <c r="AH2884" s="79"/>
      <c r="AI2884" s="80"/>
      <c r="AJ2884" s="80"/>
      <c r="AK2884" s="80"/>
      <c r="AL2884" s="14"/>
      <c r="AM2884" s="16" t="str">
        <f t="shared" si="10"/>
        <v>{s:'639741', v:78 , c:'放デイ２６・有資格１２・人欠２・未計画２・'},</v>
      </c>
      <c r="AN2884" s="16"/>
    </row>
    <row r="2885" ht="16.5" customHeight="1">
      <c r="A2885" s="29">
        <v>63.0</v>
      </c>
      <c r="B2885" s="30">
        <v>9742.0</v>
      </c>
      <c r="C2885" s="31">
        <v>2883.0</v>
      </c>
      <c r="D2885" s="32" t="s">
        <v>3080</v>
      </c>
      <c r="E2885" s="94"/>
      <c r="F2885" s="94"/>
      <c r="G2885" s="94"/>
      <c r="H2885" s="352"/>
      <c r="I2885" s="140"/>
      <c r="J2885" s="95"/>
      <c r="K2885" s="87"/>
      <c r="L2885" s="65"/>
      <c r="M2885" s="65"/>
      <c r="N2885" s="352"/>
      <c r="O2885" s="364"/>
      <c r="P2885" s="359"/>
      <c r="Q2885" s="352"/>
      <c r="R2885" s="353"/>
      <c r="S2885" s="78"/>
      <c r="T2885" s="110"/>
      <c r="U2885" s="291"/>
      <c r="V2885" s="291"/>
      <c r="W2885" s="291"/>
      <c r="X2885" s="291"/>
      <c r="Y2885" s="290"/>
      <c r="Z2885" s="355"/>
      <c r="AA2885" s="356" t="s">
        <v>20</v>
      </c>
      <c r="AB2885" s="357" t="s">
        <v>21</v>
      </c>
      <c r="AC2885" s="358">
        <v>0.85</v>
      </c>
      <c r="AD2885" s="288"/>
      <c r="AE2885" s="288"/>
      <c r="AF2885" s="346"/>
      <c r="AG2885" s="45">
        <v>66.0</v>
      </c>
      <c r="AH2885" s="79"/>
      <c r="AI2885" s="80"/>
      <c r="AJ2885" s="80"/>
      <c r="AK2885" s="80"/>
      <c r="AL2885" s="14"/>
      <c r="AM2885" s="16" t="str">
        <f t="shared" si="10"/>
        <v>{s:'639742', v:66 , c:'放デイ２６・有資格１２・人欠２・未計画２・評減・'},</v>
      </c>
      <c r="AN2885" s="16"/>
    </row>
    <row r="2886" ht="16.5" customHeight="1">
      <c r="A2886" s="29">
        <v>63.0</v>
      </c>
      <c r="B2886" s="30">
        <v>9743.0</v>
      </c>
      <c r="C2886" s="31">
        <v>2884.0</v>
      </c>
      <c r="D2886" s="32" t="s">
        <v>3081</v>
      </c>
      <c r="E2886" s="94"/>
      <c r="F2886" s="94"/>
      <c r="G2886" s="94"/>
      <c r="H2886" s="352"/>
      <c r="I2886" s="140"/>
      <c r="J2886" s="95"/>
      <c r="K2886" s="69"/>
      <c r="L2886" s="65"/>
      <c r="M2886" s="65"/>
      <c r="N2886" s="352"/>
      <c r="O2886" s="364"/>
      <c r="P2886" s="359"/>
      <c r="Q2886" s="352"/>
      <c r="R2886" s="353"/>
      <c r="S2886" s="96"/>
      <c r="T2886" s="96"/>
      <c r="U2886" s="152"/>
      <c r="V2886" s="152"/>
      <c r="W2886" s="152"/>
      <c r="X2886" s="152"/>
      <c r="Y2886" s="287"/>
      <c r="Z2886" s="354"/>
      <c r="AA2886" s="288"/>
      <c r="AB2886" s="288"/>
      <c r="AC2886" s="346"/>
      <c r="AD2886" s="82" t="s">
        <v>30</v>
      </c>
      <c r="AE2886" s="302">
        <v>5.0</v>
      </c>
      <c r="AF2886" s="360" t="s">
        <v>31</v>
      </c>
      <c r="AG2886" s="45">
        <v>150.0</v>
      </c>
      <c r="AH2886" s="79"/>
      <c r="AI2886" s="80"/>
      <c r="AJ2886" s="80"/>
      <c r="AK2886" s="80"/>
      <c r="AL2886" s="14"/>
      <c r="AM2886" s="16" t="str">
        <f t="shared" si="10"/>
        <v>{s:'639743', v:150 , c:'放デイ２６・有資格１２・人欠２・拘減・'},</v>
      </c>
      <c r="AN2886" s="16"/>
    </row>
    <row r="2887" ht="16.5" customHeight="1">
      <c r="A2887" s="29">
        <v>63.0</v>
      </c>
      <c r="B2887" s="30">
        <v>9744.0</v>
      </c>
      <c r="C2887" s="31">
        <v>2885.0</v>
      </c>
      <c r="D2887" s="32" t="s">
        <v>3082</v>
      </c>
      <c r="E2887" s="94"/>
      <c r="F2887" s="94"/>
      <c r="G2887" s="94"/>
      <c r="H2887" s="352"/>
      <c r="I2887" s="140"/>
      <c r="J2887" s="95"/>
      <c r="K2887" s="69"/>
      <c r="L2887" s="65"/>
      <c r="M2887" s="65"/>
      <c r="N2887" s="352"/>
      <c r="O2887" s="364"/>
      <c r="P2887" s="359"/>
      <c r="Q2887" s="352"/>
      <c r="R2887" s="353"/>
      <c r="S2887" s="115"/>
      <c r="T2887" s="115"/>
      <c r="U2887" s="291"/>
      <c r="V2887" s="291"/>
      <c r="W2887" s="291"/>
      <c r="X2887" s="291"/>
      <c r="Y2887" s="290"/>
      <c r="Z2887" s="355"/>
      <c r="AA2887" s="299" t="s">
        <v>20</v>
      </c>
      <c r="AB2887" s="287" t="s">
        <v>21</v>
      </c>
      <c r="AC2887" s="361">
        <v>0.85</v>
      </c>
      <c r="AD2887" s="87"/>
      <c r="AE2887" s="302"/>
      <c r="AF2887" s="360"/>
      <c r="AG2887" s="45">
        <v>127.0</v>
      </c>
      <c r="AH2887" s="79"/>
      <c r="AI2887" s="80"/>
      <c r="AJ2887" s="80"/>
      <c r="AK2887" s="80"/>
      <c r="AL2887" s="14"/>
      <c r="AM2887" s="16" t="str">
        <f t="shared" si="10"/>
        <v>{s:'639744', v:127 , c:'放デイ２６・有資格１２・人欠２・評減・拘減・'},</v>
      </c>
      <c r="AN2887" s="16"/>
    </row>
    <row r="2888" ht="16.5" customHeight="1">
      <c r="A2888" s="29">
        <v>63.0</v>
      </c>
      <c r="B2888" s="30">
        <v>9745.0</v>
      </c>
      <c r="C2888" s="31">
        <v>2886.0</v>
      </c>
      <c r="D2888" s="32" t="s">
        <v>3083</v>
      </c>
      <c r="E2888" s="94"/>
      <c r="F2888" s="94"/>
      <c r="G2888" s="94"/>
      <c r="H2888" s="352"/>
      <c r="I2888" s="140"/>
      <c r="J2888" s="95"/>
      <c r="K2888" s="69"/>
      <c r="L2888" s="65"/>
      <c r="M2888" s="65"/>
      <c r="N2888" s="352"/>
      <c r="O2888" s="364"/>
      <c r="P2888" s="359"/>
      <c r="Q2888" s="352"/>
      <c r="R2888" s="353"/>
      <c r="S2888" s="33" t="s">
        <v>23</v>
      </c>
      <c r="T2888" s="124" t="s">
        <v>24</v>
      </c>
      <c r="U2888" s="152"/>
      <c r="V2888" s="152"/>
      <c r="W2888" s="152"/>
      <c r="X2888" s="152"/>
      <c r="Y2888" s="287" t="s">
        <v>21</v>
      </c>
      <c r="Z2888" s="354">
        <v>0.7</v>
      </c>
      <c r="AA2888" s="297"/>
      <c r="AB2888" s="297"/>
      <c r="AC2888" s="362"/>
      <c r="AD2888" s="87"/>
      <c r="AE2888" s="313"/>
      <c r="AF2888" s="349"/>
      <c r="AG2888" s="45">
        <v>104.0</v>
      </c>
      <c r="AH2888" s="79"/>
      <c r="AI2888" s="80"/>
      <c r="AJ2888" s="80"/>
      <c r="AK2888" s="80"/>
      <c r="AL2888" s="14"/>
      <c r="AM2888" s="16" t="str">
        <f t="shared" si="10"/>
        <v>{s:'639745', v:104 , c:'放デイ２６・有資格１２・人欠２・未計画・拘減・'},</v>
      </c>
      <c r="AN2888" s="16"/>
    </row>
    <row r="2889" ht="16.5" customHeight="1">
      <c r="A2889" s="29">
        <v>63.0</v>
      </c>
      <c r="B2889" s="30">
        <v>9746.0</v>
      </c>
      <c r="C2889" s="31">
        <v>2887.0</v>
      </c>
      <c r="D2889" s="32" t="s">
        <v>3084</v>
      </c>
      <c r="E2889" s="94"/>
      <c r="F2889" s="94"/>
      <c r="G2889" s="94"/>
      <c r="H2889" s="352"/>
      <c r="I2889" s="140"/>
      <c r="J2889" s="95"/>
      <c r="K2889" s="69"/>
      <c r="L2889" s="65"/>
      <c r="M2889" s="65"/>
      <c r="N2889" s="352"/>
      <c r="O2889" s="364"/>
      <c r="P2889" s="359"/>
      <c r="Q2889" s="352"/>
      <c r="R2889" s="353"/>
      <c r="S2889" s="70"/>
      <c r="T2889" s="110"/>
      <c r="U2889" s="291"/>
      <c r="V2889" s="291"/>
      <c r="W2889" s="291"/>
      <c r="X2889" s="291"/>
      <c r="Y2889" s="290"/>
      <c r="Z2889" s="355"/>
      <c r="AA2889" s="356" t="s">
        <v>20</v>
      </c>
      <c r="AB2889" s="357" t="s">
        <v>21</v>
      </c>
      <c r="AC2889" s="363">
        <v>0.85</v>
      </c>
      <c r="AD2889" s="87"/>
      <c r="AE2889" s="313"/>
      <c r="AF2889" s="349"/>
      <c r="AG2889" s="45">
        <v>88.0</v>
      </c>
      <c r="AH2889" s="79"/>
      <c r="AI2889" s="80"/>
      <c r="AJ2889" s="80"/>
      <c r="AK2889" s="80"/>
      <c r="AL2889" s="14"/>
      <c r="AM2889" s="16" t="str">
        <f t="shared" si="10"/>
        <v>{s:'639746', v:88 , c:'放デイ２６・有資格１２・人欠２・未計画・評減・拘減・'},</v>
      </c>
      <c r="AN2889" s="16"/>
    </row>
    <row r="2890" ht="16.5" customHeight="1">
      <c r="A2890" s="29">
        <v>63.0</v>
      </c>
      <c r="B2890" s="30">
        <v>9747.0</v>
      </c>
      <c r="C2890" s="31">
        <v>2888.0</v>
      </c>
      <c r="D2890" s="32" t="s">
        <v>3085</v>
      </c>
      <c r="E2890" s="94"/>
      <c r="F2890" s="105"/>
      <c r="G2890" s="94"/>
      <c r="H2890" s="352"/>
      <c r="I2890" s="140"/>
      <c r="J2890" s="95"/>
      <c r="K2890" s="69"/>
      <c r="L2890" s="65"/>
      <c r="M2890" s="65"/>
      <c r="N2890" s="352"/>
      <c r="O2890" s="364"/>
      <c r="P2890" s="359"/>
      <c r="Q2890" s="352"/>
      <c r="R2890" s="353"/>
      <c r="S2890" s="70"/>
      <c r="T2890" s="96" t="s">
        <v>27</v>
      </c>
      <c r="U2890" s="152"/>
      <c r="V2890" s="152"/>
      <c r="W2890" s="152"/>
      <c r="X2890" s="152"/>
      <c r="Y2890" s="287" t="s">
        <v>21</v>
      </c>
      <c r="Z2890" s="354">
        <v>0.5</v>
      </c>
      <c r="AA2890" s="292"/>
      <c r="AB2890" s="292"/>
      <c r="AC2890" s="355"/>
      <c r="AD2890" s="87"/>
      <c r="AE2890" s="313"/>
      <c r="AF2890" s="349"/>
      <c r="AG2890" s="45">
        <v>73.0</v>
      </c>
      <c r="AH2890" s="79"/>
      <c r="AI2890" s="80"/>
      <c r="AJ2890" s="80"/>
      <c r="AK2890" s="80"/>
      <c r="AL2890" s="14"/>
      <c r="AM2890" s="16" t="str">
        <f t="shared" si="10"/>
        <v>{s:'639747', v:73 , c:'放デイ２６・有資格１２・人欠２・未計画２・拘減・'},</v>
      </c>
      <c r="AN2890" s="16"/>
    </row>
    <row r="2891" ht="16.5" customHeight="1">
      <c r="A2891" s="29">
        <v>63.0</v>
      </c>
      <c r="B2891" s="30">
        <v>9748.0</v>
      </c>
      <c r="C2891" s="31">
        <v>2889.0</v>
      </c>
      <c r="D2891" s="32" t="s">
        <v>3086</v>
      </c>
      <c r="E2891" s="94"/>
      <c r="F2891" s="106"/>
      <c r="G2891" s="94"/>
      <c r="H2891" s="352"/>
      <c r="I2891" s="140"/>
      <c r="J2891" s="95"/>
      <c r="K2891" s="69"/>
      <c r="L2891" s="65"/>
      <c r="M2891" s="65"/>
      <c r="N2891" s="352"/>
      <c r="O2891" s="377"/>
      <c r="P2891" s="378"/>
      <c r="Q2891" s="374"/>
      <c r="R2891" s="376"/>
      <c r="S2891" s="78"/>
      <c r="T2891" s="115"/>
      <c r="U2891" s="291"/>
      <c r="V2891" s="291"/>
      <c r="W2891" s="291"/>
      <c r="X2891" s="291"/>
      <c r="Y2891" s="290"/>
      <c r="Z2891" s="355"/>
      <c r="AA2891" s="356" t="s">
        <v>20</v>
      </c>
      <c r="AB2891" s="357" t="s">
        <v>21</v>
      </c>
      <c r="AC2891" s="363">
        <v>0.85</v>
      </c>
      <c r="AD2891" s="93"/>
      <c r="AE2891" s="292"/>
      <c r="AF2891" s="355"/>
      <c r="AG2891" s="45">
        <v>61.0</v>
      </c>
      <c r="AH2891" s="79"/>
      <c r="AI2891" s="80"/>
      <c r="AJ2891" s="80"/>
      <c r="AK2891" s="80"/>
      <c r="AL2891" s="14"/>
      <c r="AM2891" s="16" t="str">
        <f t="shared" si="10"/>
        <v>{s:'639748', v:61 , c:'放デイ２６・有資格１２・人欠２・未計画２・評減・拘減・'},</v>
      </c>
      <c r="AN2891" s="16"/>
    </row>
    <row r="2892" ht="16.5" customHeight="1">
      <c r="A2892" s="29">
        <v>63.0</v>
      </c>
      <c r="B2892" s="30">
        <v>9751.0</v>
      </c>
      <c r="C2892" s="31">
        <v>2890.0</v>
      </c>
      <c r="D2892" s="32" t="s">
        <v>3087</v>
      </c>
      <c r="E2892" s="112"/>
      <c r="F2892" s="33" t="s">
        <v>249</v>
      </c>
      <c r="G2892" s="102" t="s">
        <v>103</v>
      </c>
      <c r="H2892" s="35"/>
      <c r="I2892" s="35"/>
      <c r="J2892" s="36"/>
      <c r="K2892" s="168"/>
      <c r="L2892" s="152"/>
      <c r="M2892" s="344"/>
      <c r="N2892" s="152"/>
      <c r="O2892" s="46" t="s">
        <v>2655</v>
      </c>
      <c r="P2892" s="82" t="s">
        <v>24</v>
      </c>
      <c r="Q2892" s="152"/>
      <c r="R2892" s="153"/>
      <c r="S2892" s="287"/>
      <c r="T2892" s="287"/>
      <c r="U2892" s="152"/>
      <c r="V2892" s="152"/>
      <c r="W2892" s="152"/>
      <c r="X2892" s="152"/>
      <c r="Y2892" s="287"/>
      <c r="Z2892" s="345"/>
      <c r="AA2892" s="288"/>
      <c r="AB2892" s="288"/>
      <c r="AC2892" s="288"/>
      <c r="AD2892" s="288"/>
      <c r="AE2892" s="288"/>
      <c r="AF2892" s="346"/>
      <c r="AG2892" s="45">
        <v>419.0</v>
      </c>
      <c r="AH2892" s="79"/>
      <c r="AI2892" s="80"/>
      <c r="AJ2892" s="80"/>
      <c r="AK2892" s="80"/>
      <c r="AL2892" s="14"/>
      <c r="AM2892" s="16" t="str">
        <f t="shared" si="10"/>
        <v>{s:'639751', v:419 , c:'放デイ２７・人欠・'},</v>
      </c>
      <c r="AN2892" s="16"/>
    </row>
    <row r="2893" ht="16.5" customHeight="1">
      <c r="A2893" s="29">
        <v>63.0</v>
      </c>
      <c r="B2893" s="30">
        <v>9752.0</v>
      </c>
      <c r="C2893" s="31">
        <v>2891.0</v>
      </c>
      <c r="D2893" s="32" t="s">
        <v>3088</v>
      </c>
      <c r="E2893" s="69"/>
      <c r="F2893" s="70"/>
      <c r="G2893" s="104"/>
      <c r="H2893" s="347" t="str">
        <f>'30放課後等デイ(基本１)'!G2690</f>
        <v/>
      </c>
      <c r="I2893" s="140" t="s">
        <v>9</v>
      </c>
      <c r="J2893" s="51"/>
      <c r="K2893" s="94"/>
      <c r="L2893" s="140"/>
      <c r="M2893" s="348"/>
      <c r="N2893" s="140"/>
      <c r="O2893" s="379"/>
      <c r="P2893" s="87"/>
      <c r="Q2893" s="302" t="s">
        <v>21</v>
      </c>
      <c r="R2893" s="349">
        <v>0.7</v>
      </c>
      <c r="S2893" s="290"/>
      <c r="T2893" s="290"/>
      <c r="U2893" s="291"/>
      <c r="V2893" s="291"/>
      <c r="W2893" s="291"/>
      <c r="X2893" s="291"/>
      <c r="Y2893" s="290"/>
      <c r="Z2893" s="350"/>
      <c r="AA2893" s="299" t="s">
        <v>20</v>
      </c>
      <c r="AB2893" s="287" t="s">
        <v>21</v>
      </c>
      <c r="AC2893" s="351">
        <v>0.85</v>
      </c>
      <c r="AD2893" s="288"/>
      <c r="AE2893" s="288"/>
      <c r="AF2893" s="346"/>
      <c r="AG2893" s="45">
        <v>356.0</v>
      </c>
      <c r="AH2893" s="79"/>
      <c r="AI2893" s="80"/>
      <c r="AJ2893" s="80"/>
      <c r="AK2893" s="80"/>
      <c r="AL2893" s="14"/>
      <c r="AM2893" s="16" t="str">
        <f t="shared" si="10"/>
        <v>{s:'639752', v:356 , c:'放デイ２７・人欠・評減・'},</v>
      </c>
      <c r="AN2893" s="16"/>
    </row>
    <row r="2894" ht="16.5" customHeight="1">
      <c r="A2894" s="29">
        <v>63.0</v>
      </c>
      <c r="B2894" s="30">
        <v>9753.0</v>
      </c>
      <c r="C2894" s="31">
        <v>2892.0</v>
      </c>
      <c r="D2894" s="32" t="s">
        <v>3089</v>
      </c>
      <c r="E2894" s="69"/>
      <c r="F2894" s="70"/>
      <c r="G2894" s="104"/>
      <c r="H2894" s="63"/>
      <c r="I2894" s="63"/>
      <c r="J2894" s="51"/>
      <c r="K2894" s="69"/>
      <c r="L2894" s="65"/>
      <c r="M2894" s="65"/>
      <c r="N2894" s="352"/>
      <c r="O2894" s="379"/>
      <c r="P2894" s="87"/>
      <c r="Q2894" s="352"/>
      <c r="R2894" s="353"/>
      <c r="S2894" s="33" t="s">
        <v>23</v>
      </c>
      <c r="T2894" s="124" t="s">
        <v>24</v>
      </c>
      <c r="U2894" s="152"/>
      <c r="V2894" s="152"/>
      <c r="W2894" s="152"/>
      <c r="X2894" s="152"/>
      <c r="Y2894" s="287" t="s">
        <v>21</v>
      </c>
      <c r="Z2894" s="354">
        <v>0.7</v>
      </c>
      <c r="AA2894" s="297"/>
      <c r="AB2894" s="297"/>
      <c r="AC2894" s="297"/>
      <c r="AD2894" s="297"/>
      <c r="AE2894" s="297"/>
      <c r="AF2894" s="362"/>
      <c r="AG2894" s="45">
        <v>293.0</v>
      </c>
      <c r="AH2894" s="79"/>
      <c r="AI2894" s="80"/>
      <c r="AJ2894" s="80"/>
      <c r="AK2894" s="80"/>
      <c r="AL2894" s="14"/>
      <c r="AM2894" s="16" t="str">
        <f t="shared" si="10"/>
        <v>{s:'639753', v:293 , c:'放デイ２７・人欠・未計画・'},</v>
      </c>
      <c r="AN2894" s="16"/>
    </row>
    <row r="2895" ht="16.5" customHeight="1">
      <c r="A2895" s="29">
        <v>63.0</v>
      </c>
      <c r="B2895" s="30">
        <v>9754.0</v>
      </c>
      <c r="C2895" s="31">
        <v>2893.0</v>
      </c>
      <c r="D2895" s="32" t="s">
        <v>3090</v>
      </c>
      <c r="E2895" s="69"/>
      <c r="F2895" s="70"/>
      <c r="G2895" s="104"/>
      <c r="H2895" s="63"/>
      <c r="I2895" s="63"/>
      <c r="J2895" s="51"/>
      <c r="K2895" s="69"/>
      <c r="L2895" s="65"/>
      <c r="M2895" s="65"/>
      <c r="N2895" s="352"/>
      <c r="O2895" s="379"/>
      <c r="P2895" s="87"/>
      <c r="Q2895" s="352"/>
      <c r="R2895" s="353"/>
      <c r="S2895" s="70"/>
      <c r="T2895" s="110"/>
      <c r="U2895" s="291"/>
      <c r="V2895" s="291"/>
      <c r="W2895" s="291"/>
      <c r="X2895" s="291"/>
      <c r="Y2895" s="290"/>
      <c r="Z2895" s="355"/>
      <c r="AA2895" s="356" t="s">
        <v>20</v>
      </c>
      <c r="AB2895" s="357" t="s">
        <v>21</v>
      </c>
      <c r="AC2895" s="358">
        <v>0.85</v>
      </c>
      <c r="AD2895" s="288"/>
      <c r="AE2895" s="288"/>
      <c r="AF2895" s="346"/>
      <c r="AG2895" s="45">
        <v>249.0</v>
      </c>
      <c r="AH2895" s="79"/>
      <c r="AI2895" s="80"/>
      <c r="AJ2895" s="80"/>
      <c r="AK2895" s="80"/>
      <c r="AL2895" s="14"/>
      <c r="AM2895" s="16" t="str">
        <f t="shared" si="10"/>
        <v>{s:'639754', v:249 , c:'放デイ２７・人欠・未計画・評減・'},</v>
      </c>
      <c r="AN2895" s="16"/>
    </row>
    <row r="2896" ht="16.5" customHeight="1">
      <c r="A2896" s="29">
        <v>63.0</v>
      </c>
      <c r="B2896" s="30">
        <v>9755.0</v>
      </c>
      <c r="C2896" s="31">
        <v>2894.0</v>
      </c>
      <c r="D2896" s="32" t="s">
        <v>3091</v>
      </c>
      <c r="E2896" s="69"/>
      <c r="F2896" s="70"/>
      <c r="G2896" s="104"/>
      <c r="H2896" s="63"/>
      <c r="I2896" s="63"/>
      <c r="J2896" s="51"/>
      <c r="K2896" s="69"/>
      <c r="L2896" s="65"/>
      <c r="M2896" s="65"/>
      <c r="N2896" s="352"/>
      <c r="O2896" s="379"/>
      <c r="P2896" s="87"/>
      <c r="Q2896" s="352"/>
      <c r="R2896" s="353"/>
      <c r="S2896" s="70"/>
      <c r="T2896" s="124" t="s">
        <v>27</v>
      </c>
      <c r="U2896" s="152"/>
      <c r="V2896" s="152"/>
      <c r="W2896" s="152"/>
      <c r="X2896" s="152"/>
      <c r="Y2896" s="287" t="s">
        <v>21</v>
      </c>
      <c r="Z2896" s="354">
        <v>0.5</v>
      </c>
      <c r="AA2896" s="292"/>
      <c r="AB2896" s="292"/>
      <c r="AC2896" s="292"/>
      <c r="AD2896" s="292"/>
      <c r="AE2896" s="292"/>
      <c r="AF2896" s="355"/>
      <c r="AG2896" s="45">
        <v>210.0</v>
      </c>
      <c r="AH2896" s="79"/>
      <c r="AI2896" s="80"/>
      <c r="AJ2896" s="80"/>
      <c r="AK2896" s="80"/>
      <c r="AL2896" s="14"/>
      <c r="AM2896" s="16" t="str">
        <f t="shared" si="10"/>
        <v>{s:'639755', v:210 , c:'放デイ２７・人欠・未計画２・'},</v>
      </c>
      <c r="AN2896" s="16"/>
    </row>
    <row r="2897" ht="16.5" customHeight="1">
      <c r="A2897" s="29">
        <v>63.0</v>
      </c>
      <c r="B2897" s="30">
        <v>9756.0</v>
      </c>
      <c r="C2897" s="31">
        <v>2895.0</v>
      </c>
      <c r="D2897" s="32" t="s">
        <v>3092</v>
      </c>
      <c r="E2897" s="69"/>
      <c r="F2897" s="70"/>
      <c r="G2897" s="104"/>
      <c r="H2897" s="63"/>
      <c r="I2897" s="63"/>
      <c r="J2897" s="51"/>
      <c r="K2897" s="69"/>
      <c r="L2897" s="65"/>
      <c r="M2897" s="65"/>
      <c r="N2897" s="352"/>
      <c r="O2897" s="379"/>
      <c r="P2897" s="87"/>
      <c r="Q2897" s="352"/>
      <c r="R2897" s="353"/>
      <c r="S2897" s="78"/>
      <c r="T2897" s="110"/>
      <c r="U2897" s="291"/>
      <c r="V2897" s="291"/>
      <c r="W2897" s="291"/>
      <c r="X2897" s="291"/>
      <c r="Y2897" s="290"/>
      <c r="Z2897" s="355"/>
      <c r="AA2897" s="356" t="s">
        <v>20</v>
      </c>
      <c r="AB2897" s="357" t="s">
        <v>21</v>
      </c>
      <c r="AC2897" s="358">
        <v>0.85</v>
      </c>
      <c r="AD2897" s="288"/>
      <c r="AE2897" s="288"/>
      <c r="AF2897" s="346"/>
      <c r="AG2897" s="45">
        <v>179.0</v>
      </c>
      <c r="AH2897" s="79"/>
      <c r="AI2897" s="80"/>
      <c r="AJ2897" s="80"/>
      <c r="AK2897" s="80"/>
      <c r="AL2897" s="14"/>
      <c r="AM2897" s="16" t="str">
        <f t="shared" si="10"/>
        <v>{s:'639756', v:179 , c:'放デイ２７・人欠・未計画２・評減・'},</v>
      </c>
      <c r="AN2897" s="16"/>
    </row>
    <row r="2898" ht="16.5" customHeight="1">
      <c r="A2898" s="29">
        <v>63.0</v>
      </c>
      <c r="B2898" s="30">
        <v>9757.0</v>
      </c>
      <c r="C2898" s="31">
        <v>2896.0</v>
      </c>
      <c r="D2898" s="32" t="s">
        <v>3093</v>
      </c>
      <c r="E2898" s="69"/>
      <c r="F2898" s="69"/>
      <c r="G2898" s="76"/>
      <c r="H2898" s="63"/>
      <c r="I2898" s="63"/>
      <c r="J2898" s="51"/>
      <c r="K2898" s="69"/>
      <c r="L2898" s="65"/>
      <c r="M2898" s="65"/>
      <c r="N2898" s="352"/>
      <c r="O2898" s="379"/>
      <c r="P2898" s="359"/>
      <c r="Q2898" s="352"/>
      <c r="R2898" s="353"/>
      <c r="S2898" s="96"/>
      <c r="T2898" s="96"/>
      <c r="U2898" s="152"/>
      <c r="V2898" s="152"/>
      <c r="W2898" s="152"/>
      <c r="X2898" s="152"/>
      <c r="Y2898" s="287"/>
      <c r="Z2898" s="354"/>
      <c r="AA2898" s="288"/>
      <c r="AB2898" s="288"/>
      <c r="AC2898" s="346"/>
      <c r="AD2898" s="82" t="s">
        <v>30</v>
      </c>
      <c r="AE2898" s="302">
        <v>5.0</v>
      </c>
      <c r="AF2898" s="360" t="s">
        <v>31</v>
      </c>
      <c r="AG2898" s="45">
        <v>414.0</v>
      </c>
      <c r="AH2898" s="79"/>
      <c r="AI2898" s="80"/>
      <c r="AJ2898" s="80"/>
      <c r="AK2898" s="80"/>
      <c r="AL2898" s="14"/>
      <c r="AM2898" s="16" t="str">
        <f t="shared" si="10"/>
        <v>{s:'639757', v:414 , c:'放デイ２７・人欠・拘減・'},</v>
      </c>
      <c r="AN2898" s="16"/>
    </row>
    <row r="2899" ht="16.5" customHeight="1">
      <c r="A2899" s="29">
        <v>63.0</v>
      </c>
      <c r="B2899" s="30">
        <v>9758.0</v>
      </c>
      <c r="C2899" s="31">
        <v>2897.0</v>
      </c>
      <c r="D2899" s="32" t="s">
        <v>3094</v>
      </c>
      <c r="E2899" s="69"/>
      <c r="F2899" s="69"/>
      <c r="G2899" s="76"/>
      <c r="H2899" s="63"/>
      <c r="I2899" s="63"/>
      <c r="J2899" s="51"/>
      <c r="K2899" s="69"/>
      <c r="L2899" s="65"/>
      <c r="M2899" s="65"/>
      <c r="N2899" s="352"/>
      <c r="O2899" s="379"/>
      <c r="P2899" s="359"/>
      <c r="Q2899" s="352"/>
      <c r="R2899" s="353"/>
      <c r="S2899" s="115"/>
      <c r="T2899" s="115"/>
      <c r="U2899" s="291"/>
      <c r="V2899" s="291"/>
      <c r="W2899" s="291"/>
      <c r="X2899" s="291"/>
      <c r="Y2899" s="290"/>
      <c r="Z2899" s="355"/>
      <c r="AA2899" s="299" t="s">
        <v>20</v>
      </c>
      <c r="AB2899" s="287" t="s">
        <v>21</v>
      </c>
      <c r="AC2899" s="361">
        <v>0.85</v>
      </c>
      <c r="AD2899" s="87"/>
      <c r="AE2899" s="302"/>
      <c r="AF2899" s="360"/>
      <c r="AG2899" s="45">
        <v>351.0</v>
      </c>
      <c r="AH2899" s="79"/>
      <c r="AI2899" s="80"/>
      <c r="AJ2899" s="80"/>
      <c r="AK2899" s="80"/>
      <c r="AL2899" s="14"/>
      <c r="AM2899" s="16" t="str">
        <f t="shared" si="10"/>
        <v>{s:'639758', v:351 , c:'放デイ２７・人欠・評減・拘減・'},</v>
      </c>
      <c r="AN2899" s="16"/>
    </row>
    <row r="2900" ht="16.5" customHeight="1">
      <c r="A2900" s="29">
        <v>63.0</v>
      </c>
      <c r="B2900" s="30">
        <v>9759.0</v>
      </c>
      <c r="C2900" s="31">
        <v>2898.0</v>
      </c>
      <c r="D2900" s="32" t="s">
        <v>3095</v>
      </c>
      <c r="E2900" s="69"/>
      <c r="F2900" s="69"/>
      <c r="G2900" s="76"/>
      <c r="H2900" s="63"/>
      <c r="I2900" s="63"/>
      <c r="J2900" s="51"/>
      <c r="K2900" s="69"/>
      <c r="L2900" s="65"/>
      <c r="M2900" s="65"/>
      <c r="N2900" s="352"/>
      <c r="O2900" s="364"/>
      <c r="P2900" s="359"/>
      <c r="Q2900" s="352"/>
      <c r="R2900" s="353"/>
      <c r="S2900" s="33" t="s">
        <v>23</v>
      </c>
      <c r="T2900" s="124" t="s">
        <v>24</v>
      </c>
      <c r="U2900" s="152"/>
      <c r="V2900" s="152"/>
      <c r="W2900" s="152"/>
      <c r="X2900" s="152"/>
      <c r="Y2900" s="287" t="s">
        <v>21</v>
      </c>
      <c r="Z2900" s="354">
        <v>0.7</v>
      </c>
      <c r="AA2900" s="297"/>
      <c r="AB2900" s="297"/>
      <c r="AC2900" s="362"/>
      <c r="AD2900" s="87"/>
      <c r="AE2900" s="313"/>
      <c r="AF2900" s="349"/>
      <c r="AG2900" s="45">
        <v>288.0</v>
      </c>
      <c r="AH2900" s="79"/>
      <c r="AI2900" s="80"/>
      <c r="AJ2900" s="80"/>
      <c r="AK2900" s="80"/>
      <c r="AL2900" s="14"/>
      <c r="AM2900" s="16" t="str">
        <f t="shared" si="10"/>
        <v>{s:'639759', v:288 , c:'放デイ２７・人欠・未計画・拘減・'},</v>
      </c>
      <c r="AN2900" s="16"/>
    </row>
    <row r="2901" ht="16.5" customHeight="1">
      <c r="A2901" s="29">
        <v>63.0</v>
      </c>
      <c r="B2901" s="30">
        <v>9760.0</v>
      </c>
      <c r="C2901" s="31">
        <v>2899.0</v>
      </c>
      <c r="D2901" s="32" t="s">
        <v>3096</v>
      </c>
      <c r="E2901" s="69"/>
      <c r="F2901" s="69"/>
      <c r="G2901" s="76"/>
      <c r="H2901" s="63"/>
      <c r="I2901" s="63"/>
      <c r="J2901" s="51"/>
      <c r="K2901" s="69"/>
      <c r="L2901" s="65"/>
      <c r="M2901" s="65"/>
      <c r="N2901" s="352"/>
      <c r="O2901" s="364"/>
      <c r="P2901" s="359"/>
      <c r="Q2901" s="352"/>
      <c r="R2901" s="353"/>
      <c r="S2901" s="70"/>
      <c r="T2901" s="110"/>
      <c r="U2901" s="291"/>
      <c r="V2901" s="291"/>
      <c r="W2901" s="291"/>
      <c r="X2901" s="291"/>
      <c r="Y2901" s="290"/>
      <c r="Z2901" s="355"/>
      <c r="AA2901" s="356" t="s">
        <v>20</v>
      </c>
      <c r="AB2901" s="357" t="s">
        <v>21</v>
      </c>
      <c r="AC2901" s="363">
        <v>0.85</v>
      </c>
      <c r="AD2901" s="87"/>
      <c r="AE2901" s="313"/>
      <c r="AF2901" s="349"/>
      <c r="AG2901" s="45">
        <v>244.0</v>
      </c>
      <c r="AH2901" s="79"/>
      <c r="AI2901" s="80"/>
      <c r="AJ2901" s="80"/>
      <c r="AK2901" s="80"/>
      <c r="AL2901" s="14"/>
      <c r="AM2901" s="16" t="str">
        <f t="shared" si="10"/>
        <v>{s:'639760', v:244 , c:'放デイ２７・人欠・未計画・評減・拘減・'},</v>
      </c>
      <c r="AN2901" s="16"/>
    </row>
    <row r="2902" ht="16.5" customHeight="1">
      <c r="A2902" s="29">
        <v>63.0</v>
      </c>
      <c r="B2902" s="30">
        <v>9761.0</v>
      </c>
      <c r="C2902" s="31">
        <v>2900.0</v>
      </c>
      <c r="D2902" s="32" t="s">
        <v>3097</v>
      </c>
      <c r="E2902" s="69"/>
      <c r="F2902" s="69"/>
      <c r="G2902" s="76"/>
      <c r="H2902" s="63"/>
      <c r="I2902" s="63"/>
      <c r="J2902" s="51"/>
      <c r="K2902" s="69"/>
      <c r="L2902" s="65"/>
      <c r="M2902" s="65"/>
      <c r="N2902" s="352"/>
      <c r="O2902" s="364"/>
      <c r="P2902" s="359"/>
      <c r="Q2902" s="352"/>
      <c r="R2902" s="353"/>
      <c r="S2902" s="70"/>
      <c r="T2902" s="96" t="s">
        <v>27</v>
      </c>
      <c r="U2902" s="152"/>
      <c r="V2902" s="152"/>
      <c r="W2902" s="152"/>
      <c r="X2902" s="152"/>
      <c r="Y2902" s="287" t="s">
        <v>21</v>
      </c>
      <c r="Z2902" s="354">
        <v>0.5</v>
      </c>
      <c r="AA2902" s="292"/>
      <c r="AB2902" s="292"/>
      <c r="AC2902" s="355"/>
      <c r="AD2902" s="87"/>
      <c r="AE2902" s="313"/>
      <c r="AF2902" s="349"/>
      <c r="AG2902" s="45">
        <v>205.0</v>
      </c>
      <c r="AH2902" s="79"/>
      <c r="AI2902" s="80"/>
      <c r="AJ2902" s="80"/>
      <c r="AK2902" s="80"/>
      <c r="AL2902" s="14"/>
      <c r="AM2902" s="16" t="str">
        <f t="shared" si="10"/>
        <v>{s:'639761', v:205 , c:'放デイ２７・人欠・未計画２・拘減・'},</v>
      </c>
      <c r="AN2902" s="16"/>
    </row>
    <row r="2903" ht="16.5" customHeight="1">
      <c r="A2903" s="29">
        <v>63.0</v>
      </c>
      <c r="B2903" s="30">
        <v>9762.0</v>
      </c>
      <c r="C2903" s="31">
        <v>2901.0</v>
      </c>
      <c r="D2903" s="32" t="s">
        <v>3098</v>
      </c>
      <c r="E2903" s="69"/>
      <c r="F2903" s="69"/>
      <c r="G2903" s="76"/>
      <c r="H2903" s="63"/>
      <c r="I2903" s="63"/>
      <c r="J2903" s="51"/>
      <c r="K2903" s="69"/>
      <c r="L2903" s="65"/>
      <c r="M2903" s="65"/>
      <c r="N2903" s="352"/>
      <c r="O2903" s="364"/>
      <c r="P2903" s="359"/>
      <c r="Q2903" s="352"/>
      <c r="R2903" s="353"/>
      <c r="S2903" s="78"/>
      <c r="T2903" s="115"/>
      <c r="U2903" s="291"/>
      <c r="V2903" s="291"/>
      <c r="W2903" s="291"/>
      <c r="X2903" s="291"/>
      <c r="Y2903" s="290"/>
      <c r="Z2903" s="355"/>
      <c r="AA2903" s="356" t="s">
        <v>20</v>
      </c>
      <c r="AB2903" s="357" t="s">
        <v>21</v>
      </c>
      <c r="AC2903" s="363">
        <v>0.85</v>
      </c>
      <c r="AD2903" s="93"/>
      <c r="AE2903" s="292"/>
      <c r="AF2903" s="355"/>
      <c r="AG2903" s="45">
        <v>174.0</v>
      </c>
      <c r="AH2903" s="79"/>
      <c r="AI2903" s="80"/>
      <c r="AJ2903" s="80"/>
      <c r="AK2903" s="80"/>
      <c r="AL2903" s="14"/>
      <c r="AM2903" s="16" t="str">
        <f t="shared" si="10"/>
        <v>{s:'639762', v:174 , c:'放デイ２７・人欠・未計画２・評減・拘減・'},</v>
      </c>
      <c r="AN2903" s="16"/>
    </row>
    <row r="2904" ht="16.5" customHeight="1">
      <c r="A2904" s="29">
        <v>63.0</v>
      </c>
      <c r="B2904" s="30">
        <v>9763.0</v>
      </c>
      <c r="C2904" s="31">
        <v>2902.0</v>
      </c>
      <c r="D2904" s="32" t="s">
        <v>3099</v>
      </c>
      <c r="E2904" s="69"/>
      <c r="F2904" s="69"/>
      <c r="G2904" s="94"/>
      <c r="H2904" s="352"/>
      <c r="I2904" s="140"/>
      <c r="J2904" s="95"/>
      <c r="K2904" s="82" t="s">
        <v>38</v>
      </c>
      <c r="L2904" s="152"/>
      <c r="M2904" s="344"/>
      <c r="N2904" s="152"/>
      <c r="O2904" s="105"/>
      <c r="P2904" s="94"/>
      <c r="Q2904" s="140"/>
      <c r="R2904" s="95"/>
      <c r="S2904" s="287"/>
      <c r="T2904" s="287"/>
      <c r="U2904" s="152"/>
      <c r="V2904" s="152"/>
      <c r="W2904" s="152"/>
      <c r="X2904" s="152"/>
      <c r="Y2904" s="287"/>
      <c r="Z2904" s="345"/>
      <c r="AA2904" s="288"/>
      <c r="AB2904" s="288"/>
      <c r="AC2904" s="288"/>
      <c r="AD2904" s="288"/>
      <c r="AE2904" s="288"/>
      <c r="AF2904" s="346"/>
      <c r="AG2904" s="45">
        <v>426.0</v>
      </c>
      <c r="AH2904" s="79"/>
      <c r="AI2904" s="80"/>
      <c r="AJ2904" s="80"/>
      <c r="AK2904" s="80"/>
      <c r="AL2904" s="14"/>
      <c r="AM2904" s="16" t="str">
        <f t="shared" si="10"/>
        <v>{s:'639763', v:426 , c:'放デイ２７・有資格１３・人欠・'},</v>
      </c>
      <c r="AN2904" s="16"/>
    </row>
    <row r="2905" ht="16.5" customHeight="1">
      <c r="A2905" s="29">
        <v>63.0</v>
      </c>
      <c r="B2905" s="30">
        <v>9764.0</v>
      </c>
      <c r="C2905" s="31">
        <v>2903.0</v>
      </c>
      <c r="D2905" s="32" t="s">
        <v>3100</v>
      </c>
      <c r="E2905" s="69"/>
      <c r="F2905" s="69"/>
      <c r="G2905" s="94"/>
      <c r="H2905" s="373"/>
      <c r="I2905" s="140"/>
      <c r="J2905" s="95"/>
      <c r="K2905" s="87"/>
      <c r="L2905" s="140">
        <v>9.0</v>
      </c>
      <c r="M2905" s="348" t="s">
        <v>40</v>
      </c>
      <c r="N2905" s="140"/>
      <c r="O2905" s="105"/>
      <c r="P2905" s="94"/>
      <c r="Q2905" s="140"/>
      <c r="R2905" s="95"/>
      <c r="S2905" s="290"/>
      <c r="T2905" s="290"/>
      <c r="U2905" s="291"/>
      <c r="V2905" s="291"/>
      <c r="W2905" s="291"/>
      <c r="X2905" s="291"/>
      <c r="Y2905" s="290"/>
      <c r="Z2905" s="350"/>
      <c r="AA2905" s="299" t="s">
        <v>20</v>
      </c>
      <c r="AB2905" s="287" t="s">
        <v>21</v>
      </c>
      <c r="AC2905" s="351">
        <v>0.85</v>
      </c>
      <c r="AD2905" s="288"/>
      <c r="AE2905" s="288"/>
      <c r="AF2905" s="346"/>
      <c r="AG2905" s="45">
        <v>362.0</v>
      </c>
      <c r="AH2905" s="79"/>
      <c r="AI2905" s="80"/>
      <c r="AJ2905" s="80"/>
      <c r="AK2905" s="80"/>
      <c r="AL2905" s="14"/>
      <c r="AM2905" s="16" t="str">
        <f t="shared" si="10"/>
        <v>{s:'639764', v:362 , c:'放デイ２７・有資格１３・人欠・評減・'},</v>
      </c>
      <c r="AN2905" s="16"/>
    </row>
    <row r="2906" ht="16.5" customHeight="1">
      <c r="A2906" s="29">
        <v>63.0</v>
      </c>
      <c r="B2906" s="30">
        <v>9765.0</v>
      </c>
      <c r="C2906" s="31">
        <v>2904.0</v>
      </c>
      <c r="D2906" s="32" t="s">
        <v>3101</v>
      </c>
      <c r="E2906" s="69"/>
      <c r="F2906" s="69"/>
      <c r="G2906" s="94"/>
      <c r="H2906" s="352"/>
      <c r="I2906" s="140"/>
      <c r="J2906" s="95"/>
      <c r="K2906" s="87"/>
      <c r="L2906" s="65"/>
      <c r="M2906" s="65"/>
      <c r="N2906" s="352"/>
      <c r="O2906" s="364"/>
      <c r="P2906" s="359"/>
      <c r="Q2906" s="352"/>
      <c r="R2906" s="353"/>
      <c r="S2906" s="33" t="s">
        <v>23</v>
      </c>
      <c r="T2906" s="124" t="s">
        <v>24</v>
      </c>
      <c r="U2906" s="152"/>
      <c r="V2906" s="152"/>
      <c r="W2906" s="152"/>
      <c r="X2906" s="152"/>
      <c r="Y2906" s="287" t="s">
        <v>21</v>
      </c>
      <c r="Z2906" s="354">
        <v>0.7</v>
      </c>
      <c r="AA2906" s="297"/>
      <c r="AB2906" s="297"/>
      <c r="AC2906" s="297"/>
      <c r="AD2906" s="297"/>
      <c r="AE2906" s="297"/>
      <c r="AF2906" s="362"/>
      <c r="AG2906" s="45">
        <v>298.0</v>
      </c>
      <c r="AH2906" s="79"/>
      <c r="AI2906" s="80"/>
      <c r="AJ2906" s="80"/>
      <c r="AK2906" s="80"/>
      <c r="AL2906" s="14"/>
      <c r="AM2906" s="16" t="str">
        <f t="shared" si="10"/>
        <v>{s:'639765', v:298 , c:'放デイ２７・有資格１３・人欠・未計画・'},</v>
      </c>
      <c r="AN2906" s="16"/>
    </row>
    <row r="2907" ht="16.5" customHeight="1">
      <c r="A2907" s="29">
        <v>63.0</v>
      </c>
      <c r="B2907" s="30">
        <v>9766.0</v>
      </c>
      <c r="C2907" s="31">
        <v>2905.0</v>
      </c>
      <c r="D2907" s="32" t="s">
        <v>3102</v>
      </c>
      <c r="E2907" s="69"/>
      <c r="F2907" s="69"/>
      <c r="G2907" s="94"/>
      <c r="H2907" s="352"/>
      <c r="I2907" s="140"/>
      <c r="J2907" s="95"/>
      <c r="K2907" s="87"/>
      <c r="L2907" s="65"/>
      <c r="M2907" s="65"/>
      <c r="N2907" s="352"/>
      <c r="O2907" s="364"/>
      <c r="P2907" s="359"/>
      <c r="Q2907" s="352"/>
      <c r="R2907" s="353"/>
      <c r="S2907" s="70"/>
      <c r="T2907" s="110"/>
      <c r="U2907" s="291"/>
      <c r="V2907" s="291"/>
      <c r="W2907" s="291"/>
      <c r="X2907" s="291"/>
      <c r="Y2907" s="290"/>
      <c r="Z2907" s="355"/>
      <c r="AA2907" s="356" t="s">
        <v>20</v>
      </c>
      <c r="AB2907" s="357" t="s">
        <v>21</v>
      </c>
      <c r="AC2907" s="358">
        <v>0.85</v>
      </c>
      <c r="AD2907" s="288"/>
      <c r="AE2907" s="288"/>
      <c r="AF2907" s="346"/>
      <c r="AG2907" s="45">
        <v>253.0</v>
      </c>
      <c r="AH2907" s="79"/>
      <c r="AI2907" s="80"/>
      <c r="AJ2907" s="80"/>
      <c r="AK2907" s="80"/>
      <c r="AL2907" s="14"/>
      <c r="AM2907" s="16" t="str">
        <f t="shared" si="10"/>
        <v>{s:'639766', v:253 , c:'放デイ２７・有資格１３・人欠・未計画・評減・'},</v>
      </c>
      <c r="AN2907" s="16"/>
    </row>
    <row r="2908" ht="16.5" customHeight="1">
      <c r="A2908" s="29">
        <v>63.0</v>
      </c>
      <c r="B2908" s="30">
        <v>9767.0</v>
      </c>
      <c r="C2908" s="31">
        <v>2906.0</v>
      </c>
      <c r="D2908" s="32" t="s">
        <v>3103</v>
      </c>
      <c r="E2908" s="69"/>
      <c r="F2908" s="69"/>
      <c r="G2908" s="94"/>
      <c r="H2908" s="352"/>
      <c r="I2908" s="140"/>
      <c r="J2908" s="95"/>
      <c r="K2908" s="87"/>
      <c r="L2908" s="65"/>
      <c r="M2908" s="65"/>
      <c r="N2908" s="352"/>
      <c r="O2908" s="364"/>
      <c r="P2908" s="359"/>
      <c r="Q2908" s="352"/>
      <c r="R2908" s="353"/>
      <c r="S2908" s="70"/>
      <c r="T2908" s="124" t="s">
        <v>27</v>
      </c>
      <c r="U2908" s="152"/>
      <c r="V2908" s="152"/>
      <c r="W2908" s="152"/>
      <c r="X2908" s="152"/>
      <c r="Y2908" s="287" t="s">
        <v>21</v>
      </c>
      <c r="Z2908" s="354">
        <v>0.5</v>
      </c>
      <c r="AA2908" s="292"/>
      <c r="AB2908" s="292"/>
      <c r="AC2908" s="292"/>
      <c r="AD2908" s="292"/>
      <c r="AE2908" s="292"/>
      <c r="AF2908" s="355"/>
      <c r="AG2908" s="45">
        <v>213.0</v>
      </c>
      <c r="AH2908" s="79"/>
      <c r="AI2908" s="80"/>
      <c r="AJ2908" s="80"/>
      <c r="AK2908" s="80"/>
      <c r="AL2908" s="14"/>
      <c r="AM2908" s="16" t="str">
        <f t="shared" si="10"/>
        <v>{s:'639767', v:213 , c:'放デイ２７・有資格１３・人欠・未計画２・'},</v>
      </c>
      <c r="AN2908" s="16"/>
    </row>
    <row r="2909" ht="16.5" customHeight="1">
      <c r="A2909" s="29">
        <v>63.0</v>
      </c>
      <c r="B2909" s="30">
        <v>9768.0</v>
      </c>
      <c r="C2909" s="31">
        <v>2907.0</v>
      </c>
      <c r="D2909" s="32" t="s">
        <v>3104</v>
      </c>
      <c r="E2909" s="69"/>
      <c r="F2909" s="69"/>
      <c r="G2909" s="94"/>
      <c r="H2909" s="352"/>
      <c r="I2909" s="140"/>
      <c r="J2909" s="95"/>
      <c r="K2909" s="69"/>
      <c r="L2909" s="65"/>
      <c r="M2909" s="65"/>
      <c r="N2909" s="352"/>
      <c r="O2909" s="364"/>
      <c r="P2909" s="359"/>
      <c r="Q2909" s="352"/>
      <c r="R2909" s="353"/>
      <c r="S2909" s="78"/>
      <c r="T2909" s="110"/>
      <c r="U2909" s="291"/>
      <c r="V2909" s="291"/>
      <c r="W2909" s="291"/>
      <c r="X2909" s="291"/>
      <c r="Y2909" s="290"/>
      <c r="Z2909" s="355"/>
      <c r="AA2909" s="356" t="s">
        <v>20</v>
      </c>
      <c r="AB2909" s="357" t="s">
        <v>21</v>
      </c>
      <c r="AC2909" s="358">
        <v>0.85</v>
      </c>
      <c r="AD2909" s="288"/>
      <c r="AE2909" s="288"/>
      <c r="AF2909" s="346"/>
      <c r="AG2909" s="45">
        <v>181.0</v>
      </c>
      <c r="AH2909" s="79"/>
      <c r="AI2909" s="80"/>
      <c r="AJ2909" s="80"/>
      <c r="AK2909" s="80"/>
      <c r="AL2909" s="14"/>
      <c r="AM2909" s="16" t="str">
        <f t="shared" si="10"/>
        <v>{s:'639768', v:181 , c:'放デイ２７・有資格１３・人欠・未計画２・評減・'},</v>
      </c>
      <c r="AN2909" s="16"/>
    </row>
    <row r="2910" ht="16.5" customHeight="1">
      <c r="A2910" s="29">
        <v>63.0</v>
      </c>
      <c r="B2910" s="30">
        <v>9769.0</v>
      </c>
      <c r="C2910" s="31">
        <v>2908.0</v>
      </c>
      <c r="D2910" s="32" t="s">
        <v>3105</v>
      </c>
      <c r="E2910" s="69"/>
      <c r="F2910" s="69"/>
      <c r="G2910" s="94"/>
      <c r="H2910" s="352"/>
      <c r="I2910" s="140"/>
      <c r="J2910" s="95"/>
      <c r="K2910" s="69"/>
      <c r="L2910" s="65"/>
      <c r="M2910" s="65"/>
      <c r="N2910" s="352"/>
      <c r="O2910" s="364"/>
      <c r="P2910" s="359"/>
      <c r="Q2910" s="352"/>
      <c r="R2910" s="353"/>
      <c r="S2910" s="96"/>
      <c r="T2910" s="96"/>
      <c r="U2910" s="152"/>
      <c r="V2910" s="152"/>
      <c r="W2910" s="152"/>
      <c r="X2910" s="152"/>
      <c r="Y2910" s="287"/>
      <c r="Z2910" s="354"/>
      <c r="AA2910" s="288"/>
      <c r="AB2910" s="288"/>
      <c r="AC2910" s="346"/>
      <c r="AD2910" s="82" t="s">
        <v>30</v>
      </c>
      <c r="AE2910" s="302">
        <v>5.0</v>
      </c>
      <c r="AF2910" s="360" t="s">
        <v>31</v>
      </c>
      <c r="AG2910" s="45">
        <v>421.0</v>
      </c>
      <c r="AH2910" s="79"/>
      <c r="AI2910" s="80"/>
      <c r="AJ2910" s="80"/>
      <c r="AK2910" s="80"/>
      <c r="AL2910" s="14"/>
      <c r="AM2910" s="16" t="str">
        <f t="shared" si="10"/>
        <v>{s:'639769', v:421 , c:'放デイ２７・有資格１３・人欠・拘減・'},</v>
      </c>
      <c r="AN2910" s="16"/>
    </row>
    <row r="2911" ht="16.5" customHeight="1">
      <c r="A2911" s="29">
        <v>63.0</v>
      </c>
      <c r="B2911" s="30">
        <v>9770.0</v>
      </c>
      <c r="C2911" s="31">
        <v>2909.0</v>
      </c>
      <c r="D2911" s="32" t="s">
        <v>3106</v>
      </c>
      <c r="E2911" s="69"/>
      <c r="F2911" s="69"/>
      <c r="G2911" s="94"/>
      <c r="H2911" s="352"/>
      <c r="I2911" s="140"/>
      <c r="J2911" s="95"/>
      <c r="K2911" s="69"/>
      <c r="L2911" s="65"/>
      <c r="M2911" s="65"/>
      <c r="N2911" s="352"/>
      <c r="O2911" s="364"/>
      <c r="P2911" s="359"/>
      <c r="Q2911" s="352"/>
      <c r="R2911" s="353"/>
      <c r="S2911" s="115"/>
      <c r="T2911" s="115"/>
      <c r="U2911" s="291"/>
      <c r="V2911" s="291"/>
      <c r="W2911" s="291"/>
      <c r="X2911" s="291"/>
      <c r="Y2911" s="290"/>
      <c r="Z2911" s="355"/>
      <c r="AA2911" s="299" t="s">
        <v>20</v>
      </c>
      <c r="AB2911" s="287" t="s">
        <v>21</v>
      </c>
      <c r="AC2911" s="361">
        <v>0.85</v>
      </c>
      <c r="AD2911" s="87"/>
      <c r="AE2911" s="302"/>
      <c r="AF2911" s="360"/>
      <c r="AG2911" s="45">
        <v>357.0</v>
      </c>
      <c r="AH2911" s="79"/>
      <c r="AI2911" s="80"/>
      <c r="AJ2911" s="80"/>
      <c r="AK2911" s="80"/>
      <c r="AL2911" s="14"/>
      <c r="AM2911" s="16" t="str">
        <f t="shared" si="10"/>
        <v>{s:'639770', v:357 , c:'放デイ２７・有資格１３・人欠・評減・拘減・'},</v>
      </c>
      <c r="AN2911" s="16"/>
    </row>
    <row r="2912" ht="16.5" customHeight="1">
      <c r="A2912" s="29">
        <v>63.0</v>
      </c>
      <c r="B2912" s="30">
        <v>9771.0</v>
      </c>
      <c r="C2912" s="31">
        <v>2910.0</v>
      </c>
      <c r="D2912" s="32" t="s">
        <v>3107</v>
      </c>
      <c r="E2912" s="69"/>
      <c r="F2912" s="69"/>
      <c r="G2912" s="94"/>
      <c r="H2912" s="352"/>
      <c r="I2912" s="140"/>
      <c r="J2912" s="95"/>
      <c r="K2912" s="69"/>
      <c r="L2912" s="65"/>
      <c r="M2912" s="65"/>
      <c r="N2912" s="352"/>
      <c r="O2912" s="364"/>
      <c r="P2912" s="359"/>
      <c r="Q2912" s="352"/>
      <c r="R2912" s="353"/>
      <c r="S2912" s="33" t="s">
        <v>23</v>
      </c>
      <c r="T2912" s="124" t="s">
        <v>24</v>
      </c>
      <c r="U2912" s="152"/>
      <c r="V2912" s="152"/>
      <c r="W2912" s="152"/>
      <c r="X2912" s="152"/>
      <c r="Y2912" s="287" t="s">
        <v>21</v>
      </c>
      <c r="Z2912" s="354">
        <v>0.7</v>
      </c>
      <c r="AA2912" s="297"/>
      <c r="AB2912" s="297"/>
      <c r="AC2912" s="362"/>
      <c r="AD2912" s="87"/>
      <c r="AE2912" s="313"/>
      <c r="AF2912" s="349"/>
      <c r="AG2912" s="45">
        <v>293.0</v>
      </c>
      <c r="AH2912" s="79"/>
      <c r="AI2912" s="80"/>
      <c r="AJ2912" s="80"/>
      <c r="AK2912" s="80"/>
      <c r="AL2912" s="14"/>
      <c r="AM2912" s="16" t="str">
        <f t="shared" si="10"/>
        <v>{s:'639771', v:293 , c:'放デイ２７・有資格１３・人欠・未計画・拘減・'},</v>
      </c>
      <c r="AN2912" s="16"/>
    </row>
    <row r="2913" ht="16.5" customHeight="1">
      <c r="A2913" s="29">
        <v>63.0</v>
      </c>
      <c r="B2913" s="30">
        <v>9772.0</v>
      </c>
      <c r="C2913" s="31">
        <v>2911.0</v>
      </c>
      <c r="D2913" s="32" t="s">
        <v>3108</v>
      </c>
      <c r="E2913" s="69"/>
      <c r="F2913" s="69"/>
      <c r="G2913" s="94"/>
      <c r="H2913" s="352"/>
      <c r="I2913" s="140"/>
      <c r="J2913" s="95"/>
      <c r="K2913" s="69"/>
      <c r="L2913" s="65"/>
      <c r="M2913" s="65"/>
      <c r="N2913" s="352"/>
      <c r="O2913" s="364"/>
      <c r="P2913" s="359"/>
      <c r="Q2913" s="352"/>
      <c r="R2913" s="353"/>
      <c r="S2913" s="70"/>
      <c r="T2913" s="110"/>
      <c r="U2913" s="291"/>
      <c r="V2913" s="291"/>
      <c r="W2913" s="291"/>
      <c r="X2913" s="291"/>
      <c r="Y2913" s="290"/>
      <c r="Z2913" s="355"/>
      <c r="AA2913" s="356" t="s">
        <v>20</v>
      </c>
      <c r="AB2913" s="357" t="s">
        <v>21</v>
      </c>
      <c r="AC2913" s="363">
        <v>0.85</v>
      </c>
      <c r="AD2913" s="87"/>
      <c r="AE2913" s="313"/>
      <c r="AF2913" s="349"/>
      <c r="AG2913" s="45">
        <v>248.0</v>
      </c>
      <c r="AH2913" s="79"/>
      <c r="AI2913" s="80"/>
      <c r="AJ2913" s="80"/>
      <c r="AK2913" s="80"/>
      <c r="AL2913" s="14"/>
      <c r="AM2913" s="16" t="str">
        <f t="shared" si="10"/>
        <v>{s:'639772', v:248 , c:'放デイ２７・有資格１３・人欠・未計画・評減・拘減・'},</v>
      </c>
      <c r="AN2913" s="16"/>
    </row>
    <row r="2914" ht="16.5" customHeight="1">
      <c r="A2914" s="29">
        <v>63.0</v>
      </c>
      <c r="B2914" s="30">
        <v>9773.0</v>
      </c>
      <c r="C2914" s="31">
        <v>2912.0</v>
      </c>
      <c r="D2914" s="32" t="s">
        <v>3109</v>
      </c>
      <c r="E2914" s="69"/>
      <c r="F2914" s="69"/>
      <c r="G2914" s="94"/>
      <c r="H2914" s="352"/>
      <c r="I2914" s="140"/>
      <c r="J2914" s="95"/>
      <c r="K2914" s="69"/>
      <c r="L2914" s="65"/>
      <c r="M2914" s="65"/>
      <c r="N2914" s="352"/>
      <c r="O2914" s="364"/>
      <c r="P2914" s="359"/>
      <c r="Q2914" s="352"/>
      <c r="R2914" s="353"/>
      <c r="S2914" s="70"/>
      <c r="T2914" s="96" t="s">
        <v>27</v>
      </c>
      <c r="U2914" s="152"/>
      <c r="V2914" s="152"/>
      <c r="W2914" s="152"/>
      <c r="X2914" s="152"/>
      <c r="Y2914" s="287" t="s">
        <v>21</v>
      </c>
      <c r="Z2914" s="354">
        <v>0.5</v>
      </c>
      <c r="AA2914" s="292"/>
      <c r="AB2914" s="292"/>
      <c r="AC2914" s="355"/>
      <c r="AD2914" s="87"/>
      <c r="AE2914" s="313"/>
      <c r="AF2914" s="349"/>
      <c r="AG2914" s="45">
        <v>208.0</v>
      </c>
      <c r="AH2914" s="79"/>
      <c r="AI2914" s="80"/>
      <c r="AJ2914" s="80"/>
      <c r="AK2914" s="80"/>
      <c r="AL2914" s="14"/>
      <c r="AM2914" s="16" t="str">
        <f t="shared" si="10"/>
        <v>{s:'639773', v:208 , c:'放デイ２７・有資格１３・人欠・未計画２・拘減・'},</v>
      </c>
      <c r="AN2914" s="16"/>
    </row>
    <row r="2915" ht="16.5" customHeight="1">
      <c r="A2915" s="29">
        <v>63.0</v>
      </c>
      <c r="B2915" s="30">
        <v>9774.0</v>
      </c>
      <c r="C2915" s="31">
        <v>2913.0</v>
      </c>
      <c r="D2915" s="32" t="s">
        <v>3110</v>
      </c>
      <c r="E2915" s="69"/>
      <c r="F2915" s="94"/>
      <c r="G2915" s="94"/>
      <c r="H2915" s="352"/>
      <c r="I2915" s="140"/>
      <c r="J2915" s="95"/>
      <c r="K2915" s="69"/>
      <c r="L2915" s="65"/>
      <c r="M2915" s="65"/>
      <c r="N2915" s="352"/>
      <c r="O2915" s="364"/>
      <c r="P2915" s="378"/>
      <c r="Q2915" s="374"/>
      <c r="R2915" s="376"/>
      <c r="S2915" s="78"/>
      <c r="T2915" s="115"/>
      <c r="U2915" s="291"/>
      <c r="V2915" s="291"/>
      <c r="W2915" s="291"/>
      <c r="X2915" s="291"/>
      <c r="Y2915" s="290"/>
      <c r="Z2915" s="355"/>
      <c r="AA2915" s="356" t="s">
        <v>20</v>
      </c>
      <c r="AB2915" s="357" t="s">
        <v>21</v>
      </c>
      <c r="AC2915" s="363">
        <v>0.85</v>
      </c>
      <c r="AD2915" s="93"/>
      <c r="AE2915" s="292"/>
      <c r="AF2915" s="355"/>
      <c r="AG2915" s="45">
        <v>176.0</v>
      </c>
      <c r="AH2915" s="79"/>
      <c r="AI2915" s="80"/>
      <c r="AJ2915" s="80"/>
      <c r="AK2915" s="80"/>
      <c r="AL2915" s="14"/>
      <c r="AM2915" s="16" t="str">
        <f t="shared" si="10"/>
        <v>{s:'639774', v:176 , c:'放デイ２７・有資格１３・人欠・未計画２・評減・拘減・'},</v>
      </c>
      <c r="AN2915" s="16"/>
    </row>
    <row r="2916" ht="16.5" customHeight="1">
      <c r="A2916" s="29">
        <v>63.0</v>
      </c>
      <c r="B2916" s="30">
        <v>9775.0</v>
      </c>
      <c r="C2916" s="31">
        <v>2914.0</v>
      </c>
      <c r="D2916" s="32" t="s">
        <v>3111</v>
      </c>
      <c r="E2916" s="112"/>
      <c r="F2916" s="69"/>
      <c r="G2916" s="94"/>
      <c r="H2916" s="352"/>
      <c r="I2916" s="140"/>
      <c r="J2916" s="95"/>
      <c r="K2916" s="168"/>
      <c r="L2916" s="152"/>
      <c r="M2916" s="344"/>
      <c r="N2916" s="152"/>
      <c r="O2916" s="367"/>
      <c r="P2916" s="82" t="s">
        <v>27</v>
      </c>
      <c r="Q2916" s="140"/>
      <c r="R2916" s="95"/>
      <c r="S2916" s="287"/>
      <c r="T2916" s="287"/>
      <c r="U2916" s="152"/>
      <c r="V2916" s="152"/>
      <c r="W2916" s="152"/>
      <c r="X2916" s="152"/>
      <c r="Y2916" s="287"/>
      <c r="Z2916" s="345"/>
      <c r="AA2916" s="288"/>
      <c r="AB2916" s="288"/>
      <c r="AC2916" s="288"/>
      <c r="AD2916" s="288"/>
      <c r="AE2916" s="288"/>
      <c r="AF2916" s="346"/>
      <c r="AG2916" s="45">
        <v>300.0</v>
      </c>
      <c r="AH2916" s="79"/>
      <c r="AI2916" s="80"/>
      <c r="AJ2916" s="80"/>
      <c r="AK2916" s="80"/>
      <c r="AL2916" s="14"/>
      <c r="AM2916" s="16" t="str">
        <f t="shared" si="10"/>
        <v>{s:'639775', v:300 , c:'放デイ２７・人欠２・'},</v>
      </c>
      <c r="AN2916" s="16"/>
    </row>
    <row r="2917" ht="16.5" customHeight="1">
      <c r="A2917" s="29">
        <v>63.0</v>
      </c>
      <c r="B2917" s="30">
        <v>9776.0</v>
      </c>
      <c r="C2917" s="31">
        <v>2915.0</v>
      </c>
      <c r="D2917" s="32" t="s">
        <v>3112</v>
      </c>
      <c r="E2917" s="69"/>
      <c r="F2917" s="69"/>
      <c r="G2917" s="94"/>
      <c r="H2917" s="352"/>
      <c r="I2917" s="140"/>
      <c r="J2917" s="95"/>
      <c r="K2917" s="94"/>
      <c r="L2917" s="140"/>
      <c r="M2917" s="348"/>
      <c r="N2917" s="140"/>
      <c r="O2917" s="105"/>
      <c r="P2917" s="87"/>
      <c r="Q2917" s="302" t="s">
        <v>21</v>
      </c>
      <c r="R2917" s="349">
        <v>0.5</v>
      </c>
      <c r="S2917" s="290"/>
      <c r="T2917" s="290"/>
      <c r="U2917" s="291"/>
      <c r="V2917" s="291"/>
      <c r="W2917" s="291"/>
      <c r="X2917" s="291"/>
      <c r="Y2917" s="290"/>
      <c r="Z2917" s="350"/>
      <c r="AA2917" s="299" t="s">
        <v>20</v>
      </c>
      <c r="AB2917" s="287" t="s">
        <v>21</v>
      </c>
      <c r="AC2917" s="351">
        <v>0.85</v>
      </c>
      <c r="AD2917" s="288"/>
      <c r="AE2917" s="288"/>
      <c r="AF2917" s="346"/>
      <c r="AG2917" s="45">
        <v>255.0</v>
      </c>
      <c r="AH2917" s="79"/>
      <c r="AI2917" s="80"/>
      <c r="AJ2917" s="80"/>
      <c r="AK2917" s="80"/>
      <c r="AL2917" s="14"/>
      <c r="AM2917" s="16" t="str">
        <f t="shared" si="10"/>
        <v>{s:'639776', v:255 , c:'放デイ２７・人欠２・評減・'},</v>
      </c>
      <c r="AN2917" s="16"/>
    </row>
    <row r="2918" ht="16.5" customHeight="1">
      <c r="A2918" s="29">
        <v>63.0</v>
      </c>
      <c r="B2918" s="30">
        <v>9777.0</v>
      </c>
      <c r="C2918" s="31">
        <v>2916.0</v>
      </c>
      <c r="D2918" s="32" t="s">
        <v>3113</v>
      </c>
      <c r="E2918" s="69"/>
      <c r="F2918" s="69"/>
      <c r="G2918" s="76"/>
      <c r="H2918" s="63"/>
      <c r="I2918" s="63"/>
      <c r="J2918" s="51"/>
      <c r="K2918" s="69"/>
      <c r="L2918" s="65"/>
      <c r="M2918" s="65"/>
      <c r="N2918" s="352"/>
      <c r="O2918" s="364"/>
      <c r="P2918" s="87"/>
      <c r="Q2918" s="352"/>
      <c r="R2918" s="353"/>
      <c r="S2918" s="33" t="s">
        <v>23</v>
      </c>
      <c r="T2918" s="124" t="s">
        <v>24</v>
      </c>
      <c r="U2918" s="152"/>
      <c r="V2918" s="152"/>
      <c r="W2918" s="152"/>
      <c r="X2918" s="152"/>
      <c r="Y2918" s="287" t="s">
        <v>21</v>
      </c>
      <c r="Z2918" s="354">
        <v>0.7</v>
      </c>
      <c r="AA2918" s="297"/>
      <c r="AB2918" s="297"/>
      <c r="AC2918" s="297"/>
      <c r="AD2918" s="297"/>
      <c r="AE2918" s="297"/>
      <c r="AF2918" s="362"/>
      <c r="AG2918" s="45">
        <v>210.0</v>
      </c>
      <c r="AH2918" s="79"/>
      <c r="AI2918" s="80"/>
      <c r="AJ2918" s="80"/>
      <c r="AK2918" s="80"/>
      <c r="AL2918" s="14"/>
      <c r="AM2918" s="16" t="str">
        <f t="shared" si="10"/>
        <v>{s:'639777', v:210 , c:'放デイ２７・人欠２・未計画・'},</v>
      </c>
      <c r="AN2918" s="16"/>
    </row>
    <row r="2919" ht="16.5" customHeight="1">
      <c r="A2919" s="29">
        <v>63.0</v>
      </c>
      <c r="B2919" s="30">
        <v>9778.0</v>
      </c>
      <c r="C2919" s="31">
        <v>2917.0</v>
      </c>
      <c r="D2919" s="32" t="s">
        <v>3114</v>
      </c>
      <c r="E2919" s="69"/>
      <c r="F2919" s="69"/>
      <c r="G2919" s="76"/>
      <c r="H2919" s="63"/>
      <c r="I2919" s="63"/>
      <c r="J2919" s="51"/>
      <c r="K2919" s="69"/>
      <c r="L2919" s="65"/>
      <c r="M2919" s="65"/>
      <c r="N2919" s="352"/>
      <c r="O2919" s="364"/>
      <c r="P2919" s="87"/>
      <c r="Q2919" s="352"/>
      <c r="R2919" s="353"/>
      <c r="S2919" s="70"/>
      <c r="T2919" s="110"/>
      <c r="U2919" s="291"/>
      <c r="V2919" s="291"/>
      <c r="W2919" s="291"/>
      <c r="X2919" s="291"/>
      <c r="Y2919" s="290"/>
      <c r="Z2919" s="355"/>
      <c r="AA2919" s="356" t="s">
        <v>20</v>
      </c>
      <c r="AB2919" s="357" t="s">
        <v>21</v>
      </c>
      <c r="AC2919" s="358">
        <v>0.85</v>
      </c>
      <c r="AD2919" s="288"/>
      <c r="AE2919" s="288"/>
      <c r="AF2919" s="346"/>
      <c r="AG2919" s="45">
        <v>179.0</v>
      </c>
      <c r="AH2919" s="79"/>
      <c r="AI2919" s="80"/>
      <c r="AJ2919" s="80"/>
      <c r="AK2919" s="80"/>
      <c r="AL2919" s="14"/>
      <c r="AM2919" s="16" t="str">
        <f t="shared" si="10"/>
        <v>{s:'639778', v:179 , c:'放デイ２７・人欠２・未計画・評減・'},</v>
      </c>
      <c r="AN2919" s="16"/>
    </row>
    <row r="2920" ht="16.5" customHeight="1">
      <c r="A2920" s="29">
        <v>63.0</v>
      </c>
      <c r="B2920" s="30">
        <v>9779.0</v>
      </c>
      <c r="C2920" s="31">
        <v>2918.0</v>
      </c>
      <c r="D2920" s="32" t="s">
        <v>3115</v>
      </c>
      <c r="E2920" s="69"/>
      <c r="F2920" s="69"/>
      <c r="G2920" s="76"/>
      <c r="H2920" s="63"/>
      <c r="I2920" s="63"/>
      <c r="J2920" s="51"/>
      <c r="K2920" s="69"/>
      <c r="L2920" s="65"/>
      <c r="M2920" s="65"/>
      <c r="N2920" s="352"/>
      <c r="O2920" s="364"/>
      <c r="P2920" s="87"/>
      <c r="Q2920" s="352"/>
      <c r="R2920" s="353"/>
      <c r="S2920" s="70"/>
      <c r="T2920" s="124" t="s">
        <v>27</v>
      </c>
      <c r="U2920" s="152"/>
      <c r="V2920" s="152"/>
      <c r="W2920" s="152"/>
      <c r="X2920" s="152"/>
      <c r="Y2920" s="287" t="s">
        <v>21</v>
      </c>
      <c r="Z2920" s="354">
        <v>0.5</v>
      </c>
      <c r="AA2920" s="292"/>
      <c r="AB2920" s="292"/>
      <c r="AC2920" s="292"/>
      <c r="AD2920" s="292"/>
      <c r="AE2920" s="292"/>
      <c r="AF2920" s="355"/>
      <c r="AG2920" s="45">
        <v>150.0</v>
      </c>
      <c r="AH2920" s="79"/>
      <c r="AI2920" s="80"/>
      <c r="AJ2920" s="80"/>
      <c r="AK2920" s="80"/>
      <c r="AL2920" s="14"/>
      <c r="AM2920" s="16" t="str">
        <f t="shared" si="10"/>
        <v>{s:'639779', v:150 , c:'放デイ２７・人欠２・未計画２・'},</v>
      </c>
      <c r="AN2920" s="16"/>
    </row>
    <row r="2921" ht="16.5" customHeight="1">
      <c r="A2921" s="29">
        <v>63.0</v>
      </c>
      <c r="B2921" s="30">
        <v>9780.0</v>
      </c>
      <c r="C2921" s="31">
        <v>2919.0</v>
      </c>
      <c r="D2921" s="32" t="s">
        <v>3116</v>
      </c>
      <c r="E2921" s="69"/>
      <c r="F2921" s="69"/>
      <c r="G2921" s="76"/>
      <c r="H2921" s="63"/>
      <c r="I2921" s="63"/>
      <c r="J2921" s="51"/>
      <c r="K2921" s="69"/>
      <c r="L2921" s="65"/>
      <c r="M2921" s="65"/>
      <c r="N2921" s="352"/>
      <c r="O2921" s="364"/>
      <c r="P2921" s="87"/>
      <c r="Q2921" s="352"/>
      <c r="R2921" s="353"/>
      <c r="S2921" s="78"/>
      <c r="T2921" s="110"/>
      <c r="U2921" s="291"/>
      <c r="V2921" s="291"/>
      <c r="W2921" s="291"/>
      <c r="X2921" s="291"/>
      <c r="Y2921" s="290"/>
      <c r="Z2921" s="355"/>
      <c r="AA2921" s="356" t="s">
        <v>20</v>
      </c>
      <c r="AB2921" s="357" t="s">
        <v>21</v>
      </c>
      <c r="AC2921" s="358">
        <v>0.85</v>
      </c>
      <c r="AD2921" s="288"/>
      <c r="AE2921" s="288"/>
      <c r="AF2921" s="346"/>
      <c r="AG2921" s="45">
        <v>128.0</v>
      </c>
      <c r="AH2921" s="79"/>
      <c r="AI2921" s="80"/>
      <c r="AJ2921" s="80"/>
      <c r="AK2921" s="80"/>
      <c r="AL2921" s="14"/>
      <c r="AM2921" s="16" t="str">
        <f t="shared" si="10"/>
        <v>{s:'639780', v:128 , c:'放デイ２７・人欠２・未計画２・評減・'},</v>
      </c>
      <c r="AN2921" s="16"/>
    </row>
    <row r="2922" ht="16.5" customHeight="1">
      <c r="A2922" s="29">
        <v>63.0</v>
      </c>
      <c r="B2922" s="30">
        <v>9781.0</v>
      </c>
      <c r="C2922" s="31">
        <v>2920.0</v>
      </c>
      <c r="D2922" s="32" t="s">
        <v>3117</v>
      </c>
      <c r="E2922" s="69"/>
      <c r="F2922" s="69"/>
      <c r="G2922" s="76"/>
      <c r="H2922" s="63"/>
      <c r="I2922" s="63"/>
      <c r="J2922" s="51"/>
      <c r="K2922" s="69"/>
      <c r="L2922" s="65"/>
      <c r="M2922" s="65"/>
      <c r="N2922" s="352"/>
      <c r="O2922" s="364"/>
      <c r="P2922" s="87"/>
      <c r="Q2922" s="352"/>
      <c r="R2922" s="353"/>
      <c r="S2922" s="96"/>
      <c r="T2922" s="96"/>
      <c r="U2922" s="152"/>
      <c r="V2922" s="152"/>
      <c r="W2922" s="152"/>
      <c r="X2922" s="152"/>
      <c r="Y2922" s="287"/>
      <c r="Z2922" s="354"/>
      <c r="AA2922" s="288"/>
      <c r="AB2922" s="288"/>
      <c r="AC2922" s="346"/>
      <c r="AD2922" s="82" t="s">
        <v>30</v>
      </c>
      <c r="AE2922" s="302">
        <v>5.0</v>
      </c>
      <c r="AF2922" s="360" t="s">
        <v>31</v>
      </c>
      <c r="AG2922" s="45">
        <v>295.0</v>
      </c>
      <c r="AH2922" s="79"/>
      <c r="AI2922" s="80"/>
      <c r="AJ2922" s="80"/>
      <c r="AK2922" s="80"/>
      <c r="AL2922" s="14"/>
      <c r="AM2922" s="16" t="str">
        <f t="shared" si="10"/>
        <v>{s:'639781', v:295 , c:'放デイ２７・人欠２・拘減・'},</v>
      </c>
      <c r="AN2922" s="16"/>
    </row>
    <row r="2923" ht="16.5" customHeight="1">
      <c r="A2923" s="29">
        <v>63.0</v>
      </c>
      <c r="B2923" s="30">
        <v>9782.0</v>
      </c>
      <c r="C2923" s="31">
        <v>2921.0</v>
      </c>
      <c r="D2923" s="32" t="s">
        <v>3118</v>
      </c>
      <c r="E2923" s="69"/>
      <c r="F2923" s="69"/>
      <c r="G2923" s="76"/>
      <c r="H2923" s="63"/>
      <c r="I2923" s="63"/>
      <c r="J2923" s="51"/>
      <c r="K2923" s="69"/>
      <c r="L2923" s="65"/>
      <c r="M2923" s="65"/>
      <c r="N2923" s="352"/>
      <c r="O2923" s="364"/>
      <c r="P2923" s="359"/>
      <c r="Q2923" s="352"/>
      <c r="R2923" s="353"/>
      <c r="S2923" s="115"/>
      <c r="T2923" s="115"/>
      <c r="U2923" s="291"/>
      <c r="V2923" s="291"/>
      <c r="W2923" s="291"/>
      <c r="X2923" s="291"/>
      <c r="Y2923" s="290"/>
      <c r="Z2923" s="355"/>
      <c r="AA2923" s="299" t="s">
        <v>20</v>
      </c>
      <c r="AB2923" s="287" t="s">
        <v>21</v>
      </c>
      <c r="AC2923" s="361">
        <v>0.85</v>
      </c>
      <c r="AD2923" s="87"/>
      <c r="AE2923" s="302"/>
      <c r="AF2923" s="360"/>
      <c r="AG2923" s="45">
        <v>250.0</v>
      </c>
      <c r="AH2923" s="79"/>
      <c r="AI2923" s="80"/>
      <c r="AJ2923" s="80"/>
      <c r="AK2923" s="80"/>
      <c r="AL2923" s="14"/>
      <c r="AM2923" s="16" t="str">
        <f t="shared" si="10"/>
        <v>{s:'639782', v:250 , c:'放デイ２７・人欠２・評減・拘減・'},</v>
      </c>
      <c r="AN2923" s="16"/>
    </row>
    <row r="2924" ht="16.5" customHeight="1">
      <c r="A2924" s="29">
        <v>63.0</v>
      </c>
      <c r="B2924" s="30">
        <v>9783.0</v>
      </c>
      <c r="C2924" s="31">
        <v>2922.0</v>
      </c>
      <c r="D2924" s="32" t="s">
        <v>3119</v>
      </c>
      <c r="E2924" s="69"/>
      <c r="F2924" s="69"/>
      <c r="G2924" s="76"/>
      <c r="H2924" s="63"/>
      <c r="I2924" s="63"/>
      <c r="J2924" s="51"/>
      <c r="K2924" s="69"/>
      <c r="L2924" s="65"/>
      <c r="M2924" s="65"/>
      <c r="N2924" s="352"/>
      <c r="O2924" s="364"/>
      <c r="P2924" s="359"/>
      <c r="Q2924" s="352"/>
      <c r="R2924" s="353"/>
      <c r="S2924" s="33" t="s">
        <v>23</v>
      </c>
      <c r="T2924" s="124" t="s">
        <v>24</v>
      </c>
      <c r="U2924" s="152"/>
      <c r="V2924" s="152"/>
      <c r="W2924" s="152"/>
      <c r="X2924" s="152"/>
      <c r="Y2924" s="287" t="s">
        <v>21</v>
      </c>
      <c r="Z2924" s="354">
        <v>0.7</v>
      </c>
      <c r="AA2924" s="297"/>
      <c r="AB2924" s="297"/>
      <c r="AC2924" s="362"/>
      <c r="AD2924" s="87"/>
      <c r="AE2924" s="313"/>
      <c r="AF2924" s="349"/>
      <c r="AG2924" s="45">
        <v>205.0</v>
      </c>
      <c r="AH2924" s="79"/>
      <c r="AI2924" s="80"/>
      <c r="AJ2924" s="80"/>
      <c r="AK2924" s="80"/>
      <c r="AL2924" s="14"/>
      <c r="AM2924" s="16" t="str">
        <f t="shared" si="10"/>
        <v>{s:'639783', v:205 , c:'放デイ２７・人欠２・未計画・拘減・'},</v>
      </c>
      <c r="AN2924" s="16"/>
    </row>
    <row r="2925" ht="16.5" customHeight="1">
      <c r="A2925" s="29">
        <v>63.0</v>
      </c>
      <c r="B2925" s="30">
        <v>9784.0</v>
      </c>
      <c r="C2925" s="31">
        <v>2923.0</v>
      </c>
      <c r="D2925" s="32" t="s">
        <v>3120</v>
      </c>
      <c r="E2925" s="69"/>
      <c r="F2925" s="69"/>
      <c r="G2925" s="76"/>
      <c r="H2925" s="63"/>
      <c r="I2925" s="63"/>
      <c r="J2925" s="51"/>
      <c r="K2925" s="69"/>
      <c r="L2925" s="65"/>
      <c r="M2925" s="65"/>
      <c r="N2925" s="352"/>
      <c r="O2925" s="364"/>
      <c r="P2925" s="359"/>
      <c r="Q2925" s="352"/>
      <c r="R2925" s="353"/>
      <c r="S2925" s="70"/>
      <c r="T2925" s="110"/>
      <c r="U2925" s="291"/>
      <c r="V2925" s="291"/>
      <c r="W2925" s="291"/>
      <c r="X2925" s="291"/>
      <c r="Y2925" s="290"/>
      <c r="Z2925" s="355"/>
      <c r="AA2925" s="356" t="s">
        <v>20</v>
      </c>
      <c r="AB2925" s="357" t="s">
        <v>21</v>
      </c>
      <c r="AC2925" s="363">
        <v>0.85</v>
      </c>
      <c r="AD2925" s="87"/>
      <c r="AE2925" s="313"/>
      <c r="AF2925" s="349"/>
      <c r="AG2925" s="45">
        <v>174.0</v>
      </c>
      <c r="AH2925" s="79"/>
      <c r="AI2925" s="80"/>
      <c r="AJ2925" s="80"/>
      <c r="AK2925" s="80"/>
      <c r="AL2925" s="14"/>
      <c r="AM2925" s="16" t="str">
        <f t="shared" si="10"/>
        <v>{s:'639784', v:174 , c:'放デイ２７・人欠２・未計画・評減・拘減・'},</v>
      </c>
      <c r="AN2925" s="16"/>
    </row>
    <row r="2926" ht="16.5" customHeight="1">
      <c r="A2926" s="29">
        <v>63.0</v>
      </c>
      <c r="B2926" s="30">
        <v>9785.0</v>
      </c>
      <c r="C2926" s="31">
        <v>2924.0</v>
      </c>
      <c r="D2926" s="32" t="s">
        <v>3121</v>
      </c>
      <c r="E2926" s="69"/>
      <c r="F2926" s="69"/>
      <c r="G2926" s="76"/>
      <c r="H2926" s="63"/>
      <c r="I2926" s="63"/>
      <c r="J2926" s="51"/>
      <c r="K2926" s="69"/>
      <c r="L2926" s="65"/>
      <c r="M2926" s="65"/>
      <c r="N2926" s="352"/>
      <c r="O2926" s="364"/>
      <c r="P2926" s="359"/>
      <c r="Q2926" s="352"/>
      <c r="R2926" s="353"/>
      <c r="S2926" s="70"/>
      <c r="T2926" s="96" t="s">
        <v>27</v>
      </c>
      <c r="U2926" s="152"/>
      <c r="V2926" s="152"/>
      <c r="W2926" s="152"/>
      <c r="X2926" s="152"/>
      <c r="Y2926" s="287" t="s">
        <v>21</v>
      </c>
      <c r="Z2926" s="354">
        <v>0.5</v>
      </c>
      <c r="AA2926" s="292"/>
      <c r="AB2926" s="292"/>
      <c r="AC2926" s="355"/>
      <c r="AD2926" s="87"/>
      <c r="AE2926" s="313"/>
      <c r="AF2926" s="349"/>
      <c r="AG2926" s="45">
        <v>145.0</v>
      </c>
      <c r="AH2926" s="79"/>
      <c r="AI2926" s="80"/>
      <c r="AJ2926" s="80"/>
      <c r="AK2926" s="80"/>
      <c r="AL2926" s="14"/>
      <c r="AM2926" s="16" t="str">
        <f t="shared" si="10"/>
        <v>{s:'639785', v:145 , c:'放デイ２７・人欠２・未計画２・拘減・'},</v>
      </c>
      <c r="AN2926" s="16"/>
    </row>
    <row r="2927" ht="16.5" customHeight="1">
      <c r="A2927" s="29">
        <v>63.0</v>
      </c>
      <c r="B2927" s="30">
        <v>9786.0</v>
      </c>
      <c r="C2927" s="31">
        <v>2925.0</v>
      </c>
      <c r="D2927" s="32" t="s">
        <v>3122</v>
      </c>
      <c r="E2927" s="69"/>
      <c r="F2927" s="69"/>
      <c r="G2927" s="76"/>
      <c r="H2927" s="63"/>
      <c r="I2927" s="63"/>
      <c r="J2927" s="51"/>
      <c r="K2927" s="69"/>
      <c r="L2927" s="65"/>
      <c r="M2927" s="65"/>
      <c r="N2927" s="352"/>
      <c r="O2927" s="364"/>
      <c r="P2927" s="359"/>
      <c r="Q2927" s="352"/>
      <c r="R2927" s="353"/>
      <c r="S2927" s="78"/>
      <c r="T2927" s="115"/>
      <c r="U2927" s="291"/>
      <c r="V2927" s="291"/>
      <c r="W2927" s="291"/>
      <c r="X2927" s="291"/>
      <c r="Y2927" s="290"/>
      <c r="Z2927" s="355"/>
      <c r="AA2927" s="356" t="s">
        <v>20</v>
      </c>
      <c r="AB2927" s="357" t="s">
        <v>21</v>
      </c>
      <c r="AC2927" s="363">
        <v>0.85</v>
      </c>
      <c r="AD2927" s="93"/>
      <c r="AE2927" s="292"/>
      <c r="AF2927" s="355"/>
      <c r="AG2927" s="45">
        <v>123.0</v>
      </c>
      <c r="AH2927" s="79"/>
      <c r="AI2927" s="80"/>
      <c r="AJ2927" s="80"/>
      <c r="AK2927" s="80"/>
      <c r="AL2927" s="14"/>
      <c r="AM2927" s="16" t="str">
        <f t="shared" si="10"/>
        <v>{s:'639786', v:123 , c:'放デイ２７・人欠２・未計画２・評減・拘減・'},</v>
      </c>
      <c r="AN2927" s="16"/>
    </row>
    <row r="2928" ht="16.5" customHeight="1">
      <c r="A2928" s="29">
        <v>63.0</v>
      </c>
      <c r="B2928" s="30">
        <v>9787.0</v>
      </c>
      <c r="C2928" s="31">
        <v>2926.0</v>
      </c>
      <c r="D2928" s="32" t="s">
        <v>3123</v>
      </c>
      <c r="E2928" s="69"/>
      <c r="F2928" s="69"/>
      <c r="G2928" s="94"/>
      <c r="H2928" s="352"/>
      <c r="I2928" s="140"/>
      <c r="J2928" s="95"/>
      <c r="K2928" s="82" t="s">
        <v>38</v>
      </c>
      <c r="L2928" s="152"/>
      <c r="M2928" s="344"/>
      <c r="N2928" s="152"/>
      <c r="O2928" s="105"/>
      <c r="P2928" s="94"/>
      <c r="Q2928" s="140"/>
      <c r="R2928" s="95"/>
      <c r="S2928" s="287"/>
      <c r="T2928" s="287"/>
      <c r="U2928" s="152"/>
      <c r="V2928" s="152"/>
      <c r="W2928" s="152"/>
      <c r="X2928" s="152"/>
      <c r="Y2928" s="287"/>
      <c r="Z2928" s="345"/>
      <c r="AA2928" s="288"/>
      <c r="AB2928" s="288"/>
      <c r="AC2928" s="288"/>
      <c r="AD2928" s="288"/>
      <c r="AE2928" s="288"/>
      <c r="AF2928" s="346"/>
      <c r="AG2928" s="45">
        <v>304.0</v>
      </c>
      <c r="AH2928" s="79"/>
      <c r="AI2928" s="80"/>
      <c r="AJ2928" s="80"/>
      <c r="AK2928" s="80"/>
      <c r="AL2928" s="14"/>
      <c r="AM2928" s="16" t="str">
        <f t="shared" si="10"/>
        <v>{s:'639787', v:304 , c:'放デイ２７・有資格１３・人欠２・'},</v>
      </c>
      <c r="AN2928" s="16"/>
    </row>
    <row r="2929" ht="16.5" customHeight="1">
      <c r="A2929" s="29">
        <v>63.0</v>
      </c>
      <c r="B2929" s="30">
        <v>9788.0</v>
      </c>
      <c r="C2929" s="31">
        <v>2927.0</v>
      </c>
      <c r="D2929" s="32" t="s">
        <v>3124</v>
      </c>
      <c r="E2929" s="69"/>
      <c r="F2929" s="69"/>
      <c r="G2929" s="94"/>
      <c r="H2929" s="373"/>
      <c r="I2929" s="140"/>
      <c r="J2929" s="95"/>
      <c r="K2929" s="87"/>
      <c r="L2929" s="140">
        <v>9.0</v>
      </c>
      <c r="M2929" s="348" t="s">
        <v>40</v>
      </c>
      <c r="N2929" s="140"/>
      <c r="O2929" s="105"/>
      <c r="P2929" s="94"/>
      <c r="Q2929" s="140"/>
      <c r="R2929" s="95"/>
      <c r="S2929" s="290"/>
      <c r="T2929" s="290"/>
      <c r="U2929" s="291"/>
      <c r="V2929" s="291"/>
      <c r="W2929" s="291"/>
      <c r="X2929" s="291"/>
      <c r="Y2929" s="290"/>
      <c r="Z2929" s="350"/>
      <c r="AA2929" s="299" t="s">
        <v>20</v>
      </c>
      <c r="AB2929" s="287" t="s">
        <v>21</v>
      </c>
      <c r="AC2929" s="351">
        <v>0.85</v>
      </c>
      <c r="AD2929" s="288"/>
      <c r="AE2929" s="288"/>
      <c r="AF2929" s="346"/>
      <c r="AG2929" s="114">
        <v>258.0</v>
      </c>
      <c r="AH2929" s="79"/>
      <c r="AI2929" s="80"/>
      <c r="AJ2929" s="80"/>
      <c r="AK2929" s="80"/>
      <c r="AL2929" s="14"/>
      <c r="AM2929" s="16" t="str">
        <f t="shared" si="10"/>
        <v>{s:'639788', v:258 , c:'放デイ２７・有資格１３・人欠２・評減・'},</v>
      </c>
      <c r="AN2929" s="16"/>
    </row>
    <row r="2930" ht="16.5" customHeight="1">
      <c r="A2930" s="29">
        <v>63.0</v>
      </c>
      <c r="B2930" s="30">
        <v>9789.0</v>
      </c>
      <c r="C2930" s="31">
        <v>2928.0</v>
      </c>
      <c r="D2930" s="32" t="s">
        <v>3125</v>
      </c>
      <c r="E2930" s="69"/>
      <c r="F2930" s="69"/>
      <c r="G2930" s="94"/>
      <c r="H2930" s="352"/>
      <c r="I2930" s="140"/>
      <c r="J2930" s="95"/>
      <c r="K2930" s="87"/>
      <c r="L2930" s="65"/>
      <c r="M2930" s="65"/>
      <c r="N2930" s="352"/>
      <c r="O2930" s="364"/>
      <c r="P2930" s="359"/>
      <c r="Q2930" s="352"/>
      <c r="R2930" s="353"/>
      <c r="S2930" s="33" t="s">
        <v>23</v>
      </c>
      <c r="T2930" s="124" t="s">
        <v>24</v>
      </c>
      <c r="U2930" s="152"/>
      <c r="V2930" s="152"/>
      <c r="W2930" s="152"/>
      <c r="X2930" s="152"/>
      <c r="Y2930" s="287" t="s">
        <v>21</v>
      </c>
      <c r="Z2930" s="354">
        <v>0.7</v>
      </c>
      <c r="AA2930" s="297"/>
      <c r="AB2930" s="297"/>
      <c r="AC2930" s="297"/>
      <c r="AD2930" s="297"/>
      <c r="AE2930" s="297"/>
      <c r="AF2930" s="362"/>
      <c r="AG2930" s="45">
        <v>213.0</v>
      </c>
      <c r="AH2930" s="79"/>
      <c r="AI2930" s="80"/>
      <c r="AJ2930" s="80"/>
      <c r="AK2930" s="80"/>
      <c r="AL2930" s="14"/>
      <c r="AM2930" s="16" t="str">
        <f t="shared" si="10"/>
        <v>{s:'639789', v:213 , c:'放デイ２７・有資格１３・人欠２・未計画・'},</v>
      </c>
      <c r="AN2930" s="16"/>
    </row>
    <row r="2931" ht="16.5" customHeight="1">
      <c r="A2931" s="29">
        <v>63.0</v>
      </c>
      <c r="B2931" s="30">
        <v>9790.0</v>
      </c>
      <c r="C2931" s="31">
        <v>2929.0</v>
      </c>
      <c r="D2931" s="32" t="s">
        <v>3126</v>
      </c>
      <c r="E2931" s="69"/>
      <c r="F2931" s="69"/>
      <c r="G2931" s="94"/>
      <c r="H2931" s="352"/>
      <c r="I2931" s="140"/>
      <c r="J2931" s="95"/>
      <c r="K2931" s="87"/>
      <c r="L2931" s="65"/>
      <c r="M2931" s="65"/>
      <c r="N2931" s="352"/>
      <c r="O2931" s="364"/>
      <c r="P2931" s="359"/>
      <c r="Q2931" s="352"/>
      <c r="R2931" s="353"/>
      <c r="S2931" s="70"/>
      <c r="T2931" s="110"/>
      <c r="U2931" s="291"/>
      <c r="V2931" s="291"/>
      <c r="W2931" s="291"/>
      <c r="X2931" s="291"/>
      <c r="Y2931" s="290"/>
      <c r="Z2931" s="355"/>
      <c r="AA2931" s="356" t="s">
        <v>20</v>
      </c>
      <c r="AB2931" s="357" t="s">
        <v>21</v>
      </c>
      <c r="AC2931" s="358">
        <v>0.85</v>
      </c>
      <c r="AD2931" s="288"/>
      <c r="AE2931" s="288"/>
      <c r="AF2931" s="346"/>
      <c r="AG2931" s="45">
        <v>181.0</v>
      </c>
      <c r="AH2931" s="79"/>
      <c r="AI2931" s="80"/>
      <c r="AJ2931" s="80"/>
      <c r="AK2931" s="80"/>
      <c r="AL2931" s="14"/>
      <c r="AM2931" s="16" t="str">
        <f t="shared" si="10"/>
        <v>{s:'639790', v:181 , c:'放デイ２７・有資格１３・人欠２・未計画・評減・'},</v>
      </c>
      <c r="AN2931" s="16"/>
    </row>
    <row r="2932" ht="16.5" customHeight="1">
      <c r="A2932" s="29">
        <v>63.0</v>
      </c>
      <c r="B2932" s="30">
        <v>9791.0</v>
      </c>
      <c r="C2932" s="31">
        <v>2930.0</v>
      </c>
      <c r="D2932" s="32" t="s">
        <v>3127</v>
      </c>
      <c r="E2932" s="69"/>
      <c r="F2932" s="69"/>
      <c r="G2932" s="94"/>
      <c r="H2932" s="352"/>
      <c r="I2932" s="140"/>
      <c r="J2932" s="95"/>
      <c r="K2932" s="87"/>
      <c r="L2932" s="65"/>
      <c r="M2932" s="65"/>
      <c r="N2932" s="352"/>
      <c r="O2932" s="364"/>
      <c r="P2932" s="359"/>
      <c r="Q2932" s="352"/>
      <c r="R2932" s="353"/>
      <c r="S2932" s="70"/>
      <c r="T2932" s="124" t="s">
        <v>27</v>
      </c>
      <c r="U2932" s="152"/>
      <c r="V2932" s="152"/>
      <c r="W2932" s="152"/>
      <c r="X2932" s="152"/>
      <c r="Y2932" s="287" t="s">
        <v>21</v>
      </c>
      <c r="Z2932" s="354">
        <v>0.5</v>
      </c>
      <c r="AA2932" s="292"/>
      <c r="AB2932" s="292"/>
      <c r="AC2932" s="292"/>
      <c r="AD2932" s="292"/>
      <c r="AE2932" s="292"/>
      <c r="AF2932" s="355"/>
      <c r="AG2932" s="114">
        <v>152.0</v>
      </c>
      <c r="AH2932" s="79"/>
      <c r="AI2932" s="80"/>
      <c r="AJ2932" s="80"/>
      <c r="AK2932" s="80"/>
      <c r="AL2932" s="14"/>
      <c r="AM2932" s="16" t="str">
        <f t="shared" si="10"/>
        <v>{s:'639791', v:152 , c:'放デイ２７・有資格１３・人欠２・未計画２・'},</v>
      </c>
      <c r="AN2932" s="16"/>
    </row>
    <row r="2933" ht="16.5" customHeight="1">
      <c r="A2933" s="29">
        <v>63.0</v>
      </c>
      <c r="B2933" s="30">
        <v>9792.0</v>
      </c>
      <c r="C2933" s="31">
        <v>2931.0</v>
      </c>
      <c r="D2933" s="32" t="s">
        <v>3128</v>
      </c>
      <c r="E2933" s="69"/>
      <c r="F2933" s="69"/>
      <c r="G2933" s="94"/>
      <c r="H2933" s="352"/>
      <c r="I2933" s="140"/>
      <c r="J2933" s="95"/>
      <c r="K2933" s="87"/>
      <c r="L2933" s="65"/>
      <c r="M2933" s="65"/>
      <c r="N2933" s="352"/>
      <c r="O2933" s="364"/>
      <c r="P2933" s="359"/>
      <c r="Q2933" s="352"/>
      <c r="R2933" s="353"/>
      <c r="S2933" s="78"/>
      <c r="T2933" s="110"/>
      <c r="U2933" s="291"/>
      <c r="V2933" s="291"/>
      <c r="W2933" s="291"/>
      <c r="X2933" s="291"/>
      <c r="Y2933" s="290"/>
      <c r="Z2933" s="355"/>
      <c r="AA2933" s="356" t="s">
        <v>20</v>
      </c>
      <c r="AB2933" s="357" t="s">
        <v>21</v>
      </c>
      <c r="AC2933" s="358">
        <v>0.85</v>
      </c>
      <c r="AD2933" s="288"/>
      <c r="AE2933" s="288"/>
      <c r="AF2933" s="346"/>
      <c r="AG2933" s="114">
        <v>129.0</v>
      </c>
      <c r="AH2933" s="79"/>
      <c r="AI2933" s="80"/>
      <c r="AJ2933" s="80"/>
      <c r="AK2933" s="80"/>
      <c r="AL2933" s="14"/>
      <c r="AM2933" s="16" t="str">
        <f t="shared" si="10"/>
        <v>{s:'639792', v:129 , c:'放デイ２７・有資格１３・人欠２・未計画２・評減・'},</v>
      </c>
      <c r="AN2933" s="16"/>
    </row>
    <row r="2934" ht="16.5" customHeight="1">
      <c r="A2934" s="29">
        <v>63.0</v>
      </c>
      <c r="B2934" s="30">
        <v>9793.0</v>
      </c>
      <c r="C2934" s="31">
        <v>2932.0</v>
      </c>
      <c r="D2934" s="32" t="s">
        <v>3129</v>
      </c>
      <c r="E2934" s="69"/>
      <c r="F2934" s="69"/>
      <c r="G2934" s="94"/>
      <c r="H2934" s="352"/>
      <c r="I2934" s="140"/>
      <c r="J2934" s="95"/>
      <c r="K2934" s="87"/>
      <c r="L2934" s="65"/>
      <c r="M2934" s="65"/>
      <c r="N2934" s="352"/>
      <c r="O2934" s="364"/>
      <c r="P2934" s="359"/>
      <c r="Q2934" s="352"/>
      <c r="R2934" s="353"/>
      <c r="S2934" s="96"/>
      <c r="T2934" s="96"/>
      <c r="U2934" s="152"/>
      <c r="V2934" s="152"/>
      <c r="W2934" s="152"/>
      <c r="X2934" s="152"/>
      <c r="Y2934" s="287"/>
      <c r="Z2934" s="354"/>
      <c r="AA2934" s="288"/>
      <c r="AB2934" s="288"/>
      <c r="AC2934" s="346"/>
      <c r="AD2934" s="82" t="s">
        <v>30</v>
      </c>
      <c r="AE2934" s="302">
        <v>5.0</v>
      </c>
      <c r="AF2934" s="360" t="s">
        <v>31</v>
      </c>
      <c r="AG2934" s="45">
        <v>299.0</v>
      </c>
      <c r="AH2934" s="79"/>
      <c r="AI2934" s="80"/>
      <c r="AJ2934" s="80"/>
      <c r="AK2934" s="80"/>
      <c r="AL2934" s="14"/>
      <c r="AM2934" s="16" t="str">
        <f t="shared" si="10"/>
        <v>{s:'639793', v:299 , c:'放デイ２７・有資格１３・人欠２・拘減・'},</v>
      </c>
      <c r="AN2934" s="16"/>
    </row>
    <row r="2935" ht="16.5" customHeight="1">
      <c r="A2935" s="29">
        <v>63.0</v>
      </c>
      <c r="B2935" s="30">
        <v>9794.0</v>
      </c>
      <c r="C2935" s="31">
        <v>2933.0</v>
      </c>
      <c r="D2935" s="32" t="s">
        <v>3130</v>
      </c>
      <c r="E2935" s="69"/>
      <c r="F2935" s="69"/>
      <c r="G2935" s="94"/>
      <c r="H2935" s="352"/>
      <c r="I2935" s="140"/>
      <c r="J2935" s="95"/>
      <c r="K2935" s="69"/>
      <c r="L2935" s="65"/>
      <c r="M2935" s="65"/>
      <c r="N2935" s="352"/>
      <c r="O2935" s="364"/>
      <c r="P2935" s="359"/>
      <c r="Q2935" s="352"/>
      <c r="R2935" s="353"/>
      <c r="S2935" s="115"/>
      <c r="T2935" s="115"/>
      <c r="U2935" s="291"/>
      <c r="V2935" s="291"/>
      <c r="W2935" s="291"/>
      <c r="X2935" s="291"/>
      <c r="Y2935" s="290"/>
      <c r="Z2935" s="355"/>
      <c r="AA2935" s="299" t="s">
        <v>20</v>
      </c>
      <c r="AB2935" s="287" t="s">
        <v>21</v>
      </c>
      <c r="AC2935" s="361">
        <v>0.85</v>
      </c>
      <c r="AD2935" s="87"/>
      <c r="AE2935" s="302"/>
      <c r="AF2935" s="360"/>
      <c r="AG2935" s="114">
        <v>253.0</v>
      </c>
      <c r="AH2935" s="79"/>
      <c r="AI2935" s="80"/>
      <c r="AJ2935" s="80"/>
      <c r="AK2935" s="80"/>
      <c r="AL2935" s="14"/>
      <c r="AM2935" s="16" t="str">
        <f t="shared" si="10"/>
        <v>{s:'639794', v:253 , c:'放デイ２７・有資格１３・人欠２・評減・拘減・'},</v>
      </c>
      <c r="AN2935" s="16"/>
    </row>
    <row r="2936" ht="16.5" customHeight="1">
      <c r="A2936" s="29">
        <v>63.0</v>
      </c>
      <c r="B2936" s="30">
        <v>9795.0</v>
      </c>
      <c r="C2936" s="31">
        <v>2934.0</v>
      </c>
      <c r="D2936" s="32" t="s">
        <v>3131</v>
      </c>
      <c r="E2936" s="69"/>
      <c r="F2936" s="69"/>
      <c r="G2936" s="94"/>
      <c r="H2936" s="352"/>
      <c r="I2936" s="140"/>
      <c r="J2936" s="95"/>
      <c r="K2936" s="69"/>
      <c r="L2936" s="65"/>
      <c r="M2936" s="65"/>
      <c r="N2936" s="352"/>
      <c r="O2936" s="364"/>
      <c r="P2936" s="359"/>
      <c r="Q2936" s="352"/>
      <c r="R2936" s="353"/>
      <c r="S2936" s="33" t="s">
        <v>23</v>
      </c>
      <c r="T2936" s="124" t="s">
        <v>24</v>
      </c>
      <c r="U2936" s="152"/>
      <c r="V2936" s="152"/>
      <c r="W2936" s="152"/>
      <c r="X2936" s="152"/>
      <c r="Y2936" s="287" t="s">
        <v>21</v>
      </c>
      <c r="Z2936" s="354">
        <v>0.7</v>
      </c>
      <c r="AA2936" s="297"/>
      <c r="AB2936" s="297"/>
      <c r="AC2936" s="362"/>
      <c r="AD2936" s="87"/>
      <c r="AE2936" s="313"/>
      <c r="AF2936" s="349"/>
      <c r="AG2936" s="45">
        <v>208.0</v>
      </c>
      <c r="AH2936" s="79"/>
      <c r="AI2936" s="80"/>
      <c r="AJ2936" s="80"/>
      <c r="AK2936" s="80"/>
      <c r="AL2936" s="14"/>
      <c r="AM2936" s="16" t="str">
        <f t="shared" si="10"/>
        <v>{s:'639795', v:208 , c:'放デイ２７・有資格１３・人欠２・未計画・拘減・'},</v>
      </c>
      <c r="AN2936" s="16"/>
    </row>
    <row r="2937" ht="16.5" customHeight="1">
      <c r="A2937" s="29">
        <v>63.0</v>
      </c>
      <c r="B2937" s="30">
        <v>9796.0</v>
      </c>
      <c r="C2937" s="31">
        <v>2935.0</v>
      </c>
      <c r="D2937" s="32" t="s">
        <v>3132</v>
      </c>
      <c r="E2937" s="69"/>
      <c r="F2937" s="69"/>
      <c r="G2937" s="94"/>
      <c r="H2937" s="352"/>
      <c r="I2937" s="140"/>
      <c r="J2937" s="95"/>
      <c r="K2937" s="69"/>
      <c r="L2937" s="65"/>
      <c r="M2937" s="65"/>
      <c r="N2937" s="352"/>
      <c r="O2937" s="364"/>
      <c r="P2937" s="359"/>
      <c r="Q2937" s="352"/>
      <c r="R2937" s="353"/>
      <c r="S2937" s="70"/>
      <c r="T2937" s="110"/>
      <c r="U2937" s="291"/>
      <c r="V2937" s="291"/>
      <c r="W2937" s="291"/>
      <c r="X2937" s="291"/>
      <c r="Y2937" s="290"/>
      <c r="Z2937" s="355"/>
      <c r="AA2937" s="356" t="s">
        <v>20</v>
      </c>
      <c r="AB2937" s="357" t="s">
        <v>21</v>
      </c>
      <c r="AC2937" s="363">
        <v>0.85</v>
      </c>
      <c r="AD2937" s="87"/>
      <c r="AE2937" s="313"/>
      <c r="AF2937" s="349"/>
      <c r="AG2937" s="45">
        <v>176.0</v>
      </c>
      <c r="AH2937" s="79"/>
      <c r="AI2937" s="80"/>
      <c r="AJ2937" s="80"/>
      <c r="AK2937" s="80"/>
      <c r="AL2937" s="14"/>
      <c r="AM2937" s="16" t="str">
        <f t="shared" si="10"/>
        <v>{s:'639796', v:176 , c:'放デイ２７・有資格１３・人欠２・未計画・評減・拘減・'},</v>
      </c>
      <c r="AN2937" s="16"/>
    </row>
    <row r="2938" ht="16.5" customHeight="1">
      <c r="A2938" s="29">
        <v>63.0</v>
      </c>
      <c r="B2938" s="30">
        <v>9797.0</v>
      </c>
      <c r="C2938" s="31">
        <v>2936.0</v>
      </c>
      <c r="D2938" s="32" t="s">
        <v>3133</v>
      </c>
      <c r="E2938" s="69"/>
      <c r="F2938" s="69"/>
      <c r="G2938" s="94"/>
      <c r="H2938" s="352"/>
      <c r="I2938" s="140"/>
      <c r="J2938" s="95"/>
      <c r="K2938" s="69"/>
      <c r="L2938" s="65"/>
      <c r="M2938" s="65"/>
      <c r="N2938" s="352"/>
      <c r="O2938" s="364"/>
      <c r="P2938" s="359"/>
      <c r="Q2938" s="352"/>
      <c r="R2938" s="353"/>
      <c r="S2938" s="70"/>
      <c r="T2938" s="96" t="s">
        <v>27</v>
      </c>
      <c r="U2938" s="152"/>
      <c r="V2938" s="152"/>
      <c r="W2938" s="152"/>
      <c r="X2938" s="152"/>
      <c r="Y2938" s="287" t="s">
        <v>21</v>
      </c>
      <c r="Z2938" s="354">
        <v>0.5</v>
      </c>
      <c r="AA2938" s="292"/>
      <c r="AB2938" s="292"/>
      <c r="AC2938" s="355"/>
      <c r="AD2938" s="87"/>
      <c r="AE2938" s="313"/>
      <c r="AF2938" s="349"/>
      <c r="AG2938" s="114">
        <v>147.0</v>
      </c>
      <c r="AH2938" s="79"/>
      <c r="AI2938" s="80"/>
      <c r="AJ2938" s="80"/>
      <c r="AK2938" s="80"/>
      <c r="AL2938" s="14"/>
      <c r="AM2938" s="16" t="str">
        <f t="shared" si="10"/>
        <v>{s:'639797', v:147 , c:'放デイ２７・有資格１３・人欠２・未計画２・拘減・'},</v>
      </c>
      <c r="AN2938" s="16"/>
    </row>
    <row r="2939" ht="16.5" customHeight="1">
      <c r="A2939" s="29">
        <v>63.0</v>
      </c>
      <c r="B2939" s="30">
        <v>9798.0</v>
      </c>
      <c r="C2939" s="31">
        <v>2937.0</v>
      </c>
      <c r="D2939" s="32" t="s">
        <v>3134</v>
      </c>
      <c r="E2939" s="69"/>
      <c r="F2939" s="69"/>
      <c r="G2939" s="107"/>
      <c r="H2939" s="374"/>
      <c r="I2939" s="291"/>
      <c r="J2939" s="188"/>
      <c r="K2939" s="110"/>
      <c r="L2939" s="115"/>
      <c r="M2939" s="115"/>
      <c r="N2939" s="374"/>
      <c r="O2939" s="377"/>
      <c r="P2939" s="378"/>
      <c r="Q2939" s="374"/>
      <c r="R2939" s="376"/>
      <c r="S2939" s="78"/>
      <c r="T2939" s="115"/>
      <c r="U2939" s="291"/>
      <c r="V2939" s="291"/>
      <c r="W2939" s="291"/>
      <c r="X2939" s="291"/>
      <c r="Y2939" s="290"/>
      <c r="Z2939" s="355"/>
      <c r="AA2939" s="356" t="s">
        <v>20</v>
      </c>
      <c r="AB2939" s="357" t="s">
        <v>21</v>
      </c>
      <c r="AC2939" s="363">
        <v>0.85</v>
      </c>
      <c r="AD2939" s="93"/>
      <c r="AE2939" s="292"/>
      <c r="AF2939" s="355"/>
      <c r="AG2939" s="114">
        <v>124.0</v>
      </c>
      <c r="AH2939" s="79"/>
      <c r="AI2939" s="80"/>
      <c r="AJ2939" s="80"/>
      <c r="AK2939" s="80"/>
      <c r="AL2939" s="14"/>
      <c r="AM2939" s="16" t="str">
        <f t="shared" si="10"/>
        <v>{s:'639798', v:124 , c:'放デイ２７・有資格１３・人欠２・未計画２・評減・拘減・'},</v>
      </c>
      <c r="AN2939" s="16"/>
    </row>
    <row r="2940" ht="16.5" customHeight="1">
      <c r="A2940" s="29">
        <v>63.0</v>
      </c>
      <c r="B2940" s="30">
        <v>9801.0</v>
      </c>
      <c r="C2940" s="31">
        <v>2938.0</v>
      </c>
      <c r="D2940" s="32" t="s">
        <v>3135</v>
      </c>
      <c r="E2940" s="69"/>
      <c r="F2940" s="69"/>
      <c r="G2940" s="102" t="s">
        <v>52</v>
      </c>
      <c r="H2940" s="35"/>
      <c r="I2940" s="35"/>
      <c r="J2940" s="36"/>
      <c r="K2940" s="168"/>
      <c r="L2940" s="152"/>
      <c r="M2940" s="344"/>
      <c r="N2940" s="152"/>
      <c r="O2940" s="241" t="s">
        <v>2655</v>
      </c>
      <c r="P2940" s="82" t="s">
        <v>24</v>
      </c>
      <c r="Q2940" s="152"/>
      <c r="R2940" s="153"/>
      <c r="S2940" s="287"/>
      <c r="T2940" s="287"/>
      <c r="U2940" s="152"/>
      <c r="V2940" s="152"/>
      <c r="W2940" s="152"/>
      <c r="X2940" s="152"/>
      <c r="Y2940" s="287"/>
      <c r="Z2940" s="345"/>
      <c r="AA2940" s="288"/>
      <c r="AB2940" s="288"/>
      <c r="AC2940" s="288"/>
      <c r="AD2940" s="288"/>
      <c r="AE2940" s="288"/>
      <c r="AF2940" s="346"/>
      <c r="AG2940" s="45">
        <v>279.0</v>
      </c>
      <c r="AH2940" s="79"/>
      <c r="AI2940" s="80"/>
      <c r="AJ2940" s="80"/>
      <c r="AK2940" s="80"/>
      <c r="AL2940" s="14"/>
      <c r="AM2940" s="16" t="str">
        <f t="shared" si="10"/>
        <v>{s:'639801', v:279 , c:'放デイ２８・人欠・'},</v>
      </c>
      <c r="AN2940" s="16"/>
    </row>
    <row r="2941" ht="16.5" customHeight="1">
      <c r="A2941" s="29">
        <v>63.0</v>
      </c>
      <c r="B2941" s="30">
        <v>9802.0</v>
      </c>
      <c r="C2941" s="31">
        <v>2939.0</v>
      </c>
      <c r="D2941" s="32" t="s">
        <v>3136</v>
      </c>
      <c r="E2941" s="69"/>
      <c r="F2941" s="69"/>
      <c r="G2941" s="104"/>
      <c r="H2941" s="347" t="str">
        <f>'30放課後等デイ(基本１)'!G2714</f>
        <v/>
      </c>
      <c r="I2941" s="140" t="s">
        <v>9</v>
      </c>
      <c r="J2941" s="51"/>
      <c r="K2941" s="94"/>
      <c r="L2941" s="140"/>
      <c r="M2941" s="348"/>
      <c r="N2941" s="140"/>
      <c r="O2941" s="131"/>
      <c r="P2941" s="87"/>
      <c r="Q2941" s="302" t="s">
        <v>21</v>
      </c>
      <c r="R2941" s="349">
        <v>0.7</v>
      </c>
      <c r="S2941" s="290"/>
      <c r="T2941" s="290"/>
      <c r="U2941" s="291"/>
      <c r="V2941" s="291"/>
      <c r="W2941" s="291"/>
      <c r="X2941" s="291"/>
      <c r="Y2941" s="290"/>
      <c r="Z2941" s="350"/>
      <c r="AA2941" s="299" t="s">
        <v>20</v>
      </c>
      <c r="AB2941" s="287" t="s">
        <v>21</v>
      </c>
      <c r="AC2941" s="351">
        <v>0.85</v>
      </c>
      <c r="AD2941" s="288"/>
      <c r="AE2941" s="288"/>
      <c r="AF2941" s="346"/>
      <c r="AG2941" s="45">
        <v>237.0</v>
      </c>
      <c r="AH2941" s="79"/>
      <c r="AI2941" s="80"/>
      <c r="AJ2941" s="80"/>
      <c r="AK2941" s="80"/>
      <c r="AL2941" s="14"/>
      <c r="AM2941" s="16" t="str">
        <f t="shared" si="10"/>
        <v>{s:'639802', v:237 , c:'放デイ２８・人欠・評減・'},</v>
      </c>
      <c r="AN2941" s="16"/>
    </row>
    <row r="2942" ht="16.5" customHeight="1">
      <c r="A2942" s="29">
        <v>63.0</v>
      </c>
      <c r="B2942" s="30">
        <v>9803.0</v>
      </c>
      <c r="C2942" s="31">
        <v>2940.0</v>
      </c>
      <c r="D2942" s="32" t="s">
        <v>3137</v>
      </c>
      <c r="E2942" s="94"/>
      <c r="F2942" s="94"/>
      <c r="G2942" s="104"/>
      <c r="H2942" s="63"/>
      <c r="I2942" s="63"/>
      <c r="J2942" s="51"/>
      <c r="K2942" s="69"/>
      <c r="L2942" s="65"/>
      <c r="M2942" s="65"/>
      <c r="N2942" s="352"/>
      <c r="O2942" s="131"/>
      <c r="P2942" s="87"/>
      <c r="Q2942" s="352"/>
      <c r="R2942" s="353"/>
      <c r="S2942" s="33" t="s">
        <v>23</v>
      </c>
      <c r="T2942" s="124" t="s">
        <v>24</v>
      </c>
      <c r="U2942" s="152"/>
      <c r="V2942" s="152"/>
      <c r="W2942" s="152"/>
      <c r="X2942" s="152"/>
      <c r="Y2942" s="287" t="s">
        <v>21</v>
      </c>
      <c r="Z2942" s="354">
        <v>0.7</v>
      </c>
      <c r="AA2942" s="297"/>
      <c r="AB2942" s="297"/>
      <c r="AC2942" s="297"/>
      <c r="AD2942" s="297"/>
      <c r="AE2942" s="297"/>
      <c r="AF2942" s="362"/>
      <c r="AG2942" s="45">
        <v>195.0</v>
      </c>
      <c r="AH2942" s="79"/>
      <c r="AI2942" s="80"/>
      <c r="AJ2942" s="80"/>
      <c r="AK2942" s="80"/>
      <c r="AL2942" s="14"/>
      <c r="AM2942" s="16" t="str">
        <f t="shared" si="10"/>
        <v>{s:'639803', v:195 , c:'放デイ２８・人欠・未計画・'},</v>
      </c>
      <c r="AN2942" s="16"/>
    </row>
    <row r="2943" ht="16.5" customHeight="1">
      <c r="A2943" s="29">
        <v>63.0</v>
      </c>
      <c r="B2943" s="30">
        <v>9804.0</v>
      </c>
      <c r="C2943" s="31">
        <v>2941.0</v>
      </c>
      <c r="D2943" s="32" t="s">
        <v>3138</v>
      </c>
      <c r="E2943" s="94"/>
      <c r="F2943" s="94"/>
      <c r="G2943" s="104"/>
      <c r="H2943" s="63"/>
      <c r="I2943" s="63"/>
      <c r="J2943" s="51"/>
      <c r="K2943" s="69"/>
      <c r="L2943" s="65"/>
      <c r="M2943" s="65"/>
      <c r="N2943" s="352"/>
      <c r="O2943" s="131"/>
      <c r="P2943" s="87"/>
      <c r="Q2943" s="352"/>
      <c r="R2943" s="353"/>
      <c r="S2943" s="70"/>
      <c r="T2943" s="110"/>
      <c r="U2943" s="291"/>
      <c r="V2943" s="291"/>
      <c r="W2943" s="291"/>
      <c r="X2943" s="291"/>
      <c r="Y2943" s="290"/>
      <c r="Z2943" s="355"/>
      <c r="AA2943" s="356" t="s">
        <v>20</v>
      </c>
      <c r="AB2943" s="357" t="s">
        <v>21</v>
      </c>
      <c r="AC2943" s="358">
        <v>0.85</v>
      </c>
      <c r="AD2943" s="288"/>
      <c r="AE2943" s="288"/>
      <c r="AF2943" s="346"/>
      <c r="AG2943" s="45">
        <v>166.0</v>
      </c>
      <c r="AH2943" s="79"/>
      <c r="AI2943" s="80"/>
      <c r="AJ2943" s="80"/>
      <c r="AK2943" s="80"/>
      <c r="AL2943" s="14"/>
      <c r="AM2943" s="16" t="str">
        <f t="shared" si="10"/>
        <v>{s:'639804', v:166 , c:'放デイ２８・人欠・未計画・評減・'},</v>
      </c>
      <c r="AN2943" s="16"/>
    </row>
    <row r="2944" ht="16.5" customHeight="1">
      <c r="A2944" s="29">
        <v>63.0</v>
      </c>
      <c r="B2944" s="30">
        <v>9805.0</v>
      </c>
      <c r="C2944" s="31">
        <v>2942.0</v>
      </c>
      <c r="D2944" s="32" t="s">
        <v>3139</v>
      </c>
      <c r="E2944" s="94"/>
      <c r="F2944" s="94"/>
      <c r="G2944" s="104"/>
      <c r="H2944" s="63"/>
      <c r="I2944" s="63"/>
      <c r="J2944" s="51"/>
      <c r="K2944" s="69"/>
      <c r="L2944" s="65"/>
      <c r="M2944" s="65"/>
      <c r="N2944" s="352"/>
      <c r="O2944" s="131"/>
      <c r="P2944" s="87"/>
      <c r="Q2944" s="352"/>
      <c r="R2944" s="353"/>
      <c r="S2944" s="70"/>
      <c r="T2944" s="124" t="s">
        <v>27</v>
      </c>
      <c r="U2944" s="152"/>
      <c r="V2944" s="152"/>
      <c r="W2944" s="152"/>
      <c r="X2944" s="152"/>
      <c r="Y2944" s="287" t="s">
        <v>21</v>
      </c>
      <c r="Z2944" s="354">
        <v>0.5</v>
      </c>
      <c r="AA2944" s="292"/>
      <c r="AB2944" s="292"/>
      <c r="AC2944" s="292"/>
      <c r="AD2944" s="292"/>
      <c r="AE2944" s="292"/>
      <c r="AF2944" s="355"/>
      <c r="AG2944" s="45">
        <v>140.0</v>
      </c>
      <c r="AH2944" s="79"/>
      <c r="AI2944" s="80"/>
      <c r="AJ2944" s="80"/>
      <c r="AK2944" s="80"/>
      <c r="AL2944" s="14"/>
      <c r="AM2944" s="16" t="str">
        <f t="shared" si="10"/>
        <v>{s:'639805', v:140 , c:'放デイ２８・人欠・未計画２・'},</v>
      </c>
      <c r="AN2944" s="16"/>
    </row>
    <row r="2945" ht="16.5" customHeight="1">
      <c r="A2945" s="29">
        <v>63.0</v>
      </c>
      <c r="B2945" s="30">
        <v>9806.0</v>
      </c>
      <c r="C2945" s="31">
        <v>2943.0</v>
      </c>
      <c r="D2945" s="32" t="s">
        <v>3140</v>
      </c>
      <c r="E2945" s="94"/>
      <c r="F2945" s="94"/>
      <c r="G2945" s="104"/>
      <c r="H2945" s="63"/>
      <c r="I2945" s="63"/>
      <c r="J2945" s="51"/>
      <c r="K2945" s="69"/>
      <c r="L2945" s="65"/>
      <c r="M2945" s="65"/>
      <c r="N2945" s="352"/>
      <c r="O2945" s="131"/>
      <c r="P2945" s="87"/>
      <c r="Q2945" s="352"/>
      <c r="R2945" s="353"/>
      <c r="S2945" s="78"/>
      <c r="T2945" s="110"/>
      <c r="U2945" s="291"/>
      <c r="V2945" s="291"/>
      <c r="W2945" s="291"/>
      <c r="X2945" s="291"/>
      <c r="Y2945" s="290"/>
      <c r="Z2945" s="355"/>
      <c r="AA2945" s="356" t="s">
        <v>20</v>
      </c>
      <c r="AB2945" s="357" t="s">
        <v>21</v>
      </c>
      <c r="AC2945" s="358">
        <v>0.85</v>
      </c>
      <c r="AD2945" s="288"/>
      <c r="AE2945" s="288"/>
      <c r="AF2945" s="346"/>
      <c r="AG2945" s="45">
        <v>119.0</v>
      </c>
      <c r="AH2945" s="79"/>
      <c r="AI2945" s="80"/>
      <c r="AJ2945" s="80"/>
      <c r="AK2945" s="80"/>
      <c r="AL2945" s="14"/>
      <c r="AM2945" s="16" t="str">
        <f t="shared" si="10"/>
        <v>{s:'639806', v:119 , c:'放デイ２８・人欠・未計画２・評減・'},</v>
      </c>
      <c r="AN2945" s="16"/>
    </row>
    <row r="2946" ht="16.5" customHeight="1">
      <c r="A2946" s="29">
        <v>63.0</v>
      </c>
      <c r="B2946" s="30">
        <v>9807.0</v>
      </c>
      <c r="C2946" s="31">
        <v>2944.0</v>
      </c>
      <c r="D2946" s="32" t="s">
        <v>3141</v>
      </c>
      <c r="E2946" s="94"/>
      <c r="F2946" s="94"/>
      <c r="G2946" s="76"/>
      <c r="H2946" s="63"/>
      <c r="I2946" s="63"/>
      <c r="J2946" s="51"/>
      <c r="K2946" s="69"/>
      <c r="L2946" s="65"/>
      <c r="M2946" s="65"/>
      <c r="N2946" s="352"/>
      <c r="O2946" s="131"/>
      <c r="P2946" s="87"/>
      <c r="Q2946" s="352"/>
      <c r="R2946" s="353"/>
      <c r="S2946" s="96"/>
      <c r="T2946" s="96"/>
      <c r="U2946" s="152"/>
      <c r="V2946" s="152"/>
      <c r="W2946" s="152"/>
      <c r="X2946" s="152"/>
      <c r="Y2946" s="287"/>
      <c r="Z2946" s="354"/>
      <c r="AA2946" s="288"/>
      <c r="AB2946" s="288"/>
      <c r="AC2946" s="346"/>
      <c r="AD2946" s="82" t="s">
        <v>30</v>
      </c>
      <c r="AE2946" s="302">
        <v>5.0</v>
      </c>
      <c r="AF2946" s="360" t="s">
        <v>31</v>
      </c>
      <c r="AG2946" s="45">
        <v>274.0</v>
      </c>
      <c r="AH2946" s="79"/>
      <c r="AI2946" s="80"/>
      <c r="AJ2946" s="80"/>
      <c r="AK2946" s="80"/>
      <c r="AL2946" s="14"/>
      <c r="AM2946" s="16" t="str">
        <f t="shared" si="10"/>
        <v>{s:'639807', v:274 , c:'放デイ２８・人欠・拘減・'},</v>
      </c>
      <c r="AN2946" s="16"/>
    </row>
    <row r="2947" ht="16.5" customHeight="1">
      <c r="A2947" s="29">
        <v>63.0</v>
      </c>
      <c r="B2947" s="30">
        <v>9808.0</v>
      </c>
      <c r="C2947" s="31">
        <v>2945.0</v>
      </c>
      <c r="D2947" s="32" t="s">
        <v>3142</v>
      </c>
      <c r="E2947" s="94"/>
      <c r="F2947" s="94"/>
      <c r="G2947" s="76"/>
      <c r="H2947" s="63"/>
      <c r="I2947" s="63"/>
      <c r="J2947" s="51"/>
      <c r="K2947" s="69"/>
      <c r="L2947" s="65"/>
      <c r="M2947" s="65"/>
      <c r="N2947" s="352"/>
      <c r="O2947" s="131"/>
      <c r="P2947" s="359"/>
      <c r="Q2947" s="352"/>
      <c r="R2947" s="353"/>
      <c r="S2947" s="115"/>
      <c r="T2947" s="115"/>
      <c r="U2947" s="291"/>
      <c r="V2947" s="291"/>
      <c r="W2947" s="291"/>
      <c r="X2947" s="291"/>
      <c r="Y2947" s="290"/>
      <c r="Z2947" s="355"/>
      <c r="AA2947" s="299" t="s">
        <v>20</v>
      </c>
      <c r="AB2947" s="287" t="s">
        <v>21</v>
      </c>
      <c r="AC2947" s="361">
        <v>0.85</v>
      </c>
      <c r="AD2947" s="87"/>
      <c r="AE2947" s="302"/>
      <c r="AF2947" s="360"/>
      <c r="AG2947" s="45">
        <v>232.0</v>
      </c>
      <c r="AH2947" s="79"/>
      <c r="AI2947" s="80"/>
      <c r="AJ2947" s="80"/>
      <c r="AK2947" s="80"/>
      <c r="AL2947" s="14"/>
      <c r="AM2947" s="16" t="str">
        <f t="shared" si="10"/>
        <v>{s:'639808', v:232 , c:'放デイ２８・人欠・評減・拘減・'},</v>
      </c>
      <c r="AN2947" s="16"/>
    </row>
    <row r="2948" ht="16.5" customHeight="1">
      <c r="A2948" s="29">
        <v>63.0</v>
      </c>
      <c r="B2948" s="30">
        <v>9809.0</v>
      </c>
      <c r="C2948" s="31">
        <v>2946.0</v>
      </c>
      <c r="D2948" s="32" t="s">
        <v>3143</v>
      </c>
      <c r="E2948" s="94"/>
      <c r="F2948" s="94"/>
      <c r="G2948" s="76"/>
      <c r="H2948" s="63"/>
      <c r="I2948" s="63"/>
      <c r="J2948" s="51"/>
      <c r="K2948" s="69"/>
      <c r="L2948" s="65"/>
      <c r="M2948" s="65"/>
      <c r="N2948" s="352"/>
      <c r="O2948" s="131"/>
      <c r="P2948" s="359"/>
      <c r="Q2948" s="352"/>
      <c r="R2948" s="353"/>
      <c r="S2948" s="33" t="s">
        <v>23</v>
      </c>
      <c r="T2948" s="124" t="s">
        <v>24</v>
      </c>
      <c r="U2948" s="152"/>
      <c r="V2948" s="152"/>
      <c r="W2948" s="152"/>
      <c r="X2948" s="152"/>
      <c r="Y2948" s="287" t="s">
        <v>21</v>
      </c>
      <c r="Z2948" s="354">
        <v>0.7</v>
      </c>
      <c r="AA2948" s="297"/>
      <c r="AB2948" s="297"/>
      <c r="AC2948" s="362"/>
      <c r="AD2948" s="87"/>
      <c r="AE2948" s="313"/>
      <c r="AF2948" s="349"/>
      <c r="AG2948" s="45">
        <v>190.0</v>
      </c>
      <c r="AH2948" s="79"/>
      <c r="AI2948" s="80"/>
      <c r="AJ2948" s="80"/>
      <c r="AK2948" s="80"/>
      <c r="AL2948" s="14"/>
      <c r="AM2948" s="16" t="str">
        <f t="shared" si="10"/>
        <v>{s:'639809', v:190 , c:'放デイ２８・人欠・未計画・拘減・'},</v>
      </c>
      <c r="AN2948" s="16"/>
    </row>
    <row r="2949" ht="16.5" customHeight="1">
      <c r="A2949" s="29">
        <v>63.0</v>
      </c>
      <c r="B2949" s="30">
        <v>9810.0</v>
      </c>
      <c r="C2949" s="31">
        <v>2947.0</v>
      </c>
      <c r="D2949" s="32" t="s">
        <v>3144</v>
      </c>
      <c r="E2949" s="94"/>
      <c r="F2949" s="94"/>
      <c r="G2949" s="76"/>
      <c r="H2949" s="63"/>
      <c r="I2949" s="63"/>
      <c r="J2949" s="51"/>
      <c r="K2949" s="69"/>
      <c r="L2949" s="65"/>
      <c r="M2949" s="65"/>
      <c r="N2949" s="352"/>
      <c r="O2949" s="131"/>
      <c r="P2949" s="359"/>
      <c r="Q2949" s="352"/>
      <c r="R2949" s="353"/>
      <c r="S2949" s="70"/>
      <c r="T2949" s="110"/>
      <c r="U2949" s="291"/>
      <c r="V2949" s="291"/>
      <c r="W2949" s="291"/>
      <c r="X2949" s="291"/>
      <c r="Y2949" s="290"/>
      <c r="Z2949" s="355"/>
      <c r="AA2949" s="356" t="s">
        <v>20</v>
      </c>
      <c r="AB2949" s="357" t="s">
        <v>21</v>
      </c>
      <c r="AC2949" s="363">
        <v>0.85</v>
      </c>
      <c r="AD2949" s="87"/>
      <c r="AE2949" s="313"/>
      <c r="AF2949" s="349"/>
      <c r="AG2949" s="45">
        <v>161.0</v>
      </c>
      <c r="AH2949" s="79"/>
      <c r="AI2949" s="80"/>
      <c r="AJ2949" s="80"/>
      <c r="AK2949" s="80"/>
      <c r="AL2949" s="14"/>
      <c r="AM2949" s="16" t="str">
        <f t="shared" si="10"/>
        <v>{s:'639810', v:161 , c:'放デイ２８・人欠・未計画・評減・拘減・'},</v>
      </c>
      <c r="AN2949" s="16"/>
    </row>
    <row r="2950" ht="16.5" customHeight="1">
      <c r="A2950" s="29">
        <v>63.0</v>
      </c>
      <c r="B2950" s="30">
        <v>9811.0</v>
      </c>
      <c r="C2950" s="31">
        <v>2948.0</v>
      </c>
      <c r="D2950" s="32" t="s">
        <v>3145</v>
      </c>
      <c r="E2950" s="94"/>
      <c r="F2950" s="94"/>
      <c r="G2950" s="76"/>
      <c r="H2950" s="63"/>
      <c r="I2950" s="63"/>
      <c r="J2950" s="51"/>
      <c r="K2950" s="69"/>
      <c r="L2950" s="65"/>
      <c r="M2950" s="65"/>
      <c r="N2950" s="352"/>
      <c r="O2950" s="364"/>
      <c r="P2950" s="359"/>
      <c r="Q2950" s="352"/>
      <c r="R2950" s="353"/>
      <c r="S2950" s="70"/>
      <c r="T2950" s="96" t="s">
        <v>27</v>
      </c>
      <c r="U2950" s="152"/>
      <c r="V2950" s="152"/>
      <c r="W2950" s="152"/>
      <c r="X2950" s="152"/>
      <c r="Y2950" s="287" t="s">
        <v>21</v>
      </c>
      <c r="Z2950" s="354">
        <v>0.5</v>
      </c>
      <c r="AA2950" s="292"/>
      <c r="AB2950" s="292"/>
      <c r="AC2950" s="355"/>
      <c r="AD2950" s="87"/>
      <c r="AE2950" s="313"/>
      <c r="AF2950" s="349"/>
      <c r="AG2950" s="45">
        <v>135.0</v>
      </c>
      <c r="AH2950" s="79"/>
      <c r="AI2950" s="80"/>
      <c r="AJ2950" s="80"/>
      <c r="AK2950" s="80"/>
      <c r="AL2950" s="14"/>
      <c r="AM2950" s="16" t="str">
        <f t="shared" si="10"/>
        <v>{s:'639811', v:135 , c:'放デイ２８・人欠・未計画２・拘減・'},</v>
      </c>
      <c r="AN2950" s="16"/>
    </row>
    <row r="2951" ht="16.5" customHeight="1">
      <c r="A2951" s="29">
        <v>63.0</v>
      </c>
      <c r="B2951" s="30">
        <v>9812.0</v>
      </c>
      <c r="C2951" s="31">
        <v>2949.0</v>
      </c>
      <c r="D2951" s="32" t="s">
        <v>3146</v>
      </c>
      <c r="E2951" s="94"/>
      <c r="F2951" s="94"/>
      <c r="G2951" s="76"/>
      <c r="H2951" s="63"/>
      <c r="I2951" s="63"/>
      <c r="J2951" s="51"/>
      <c r="K2951" s="69"/>
      <c r="L2951" s="65"/>
      <c r="M2951" s="65"/>
      <c r="N2951" s="352"/>
      <c r="O2951" s="364"/>
      <c r="P2951" s="359"/>
      <c r="Q2951" s="352"/>
      <c r="R2951" s="353"/>
      <c r="S2951" s="78"/>
      <c r="T2951" s="115"/>
      <c r="U2951" s="291"/>
      <c r="V2951" s="291"/>
      <c r="W2951" s="291"/>
      <c r="X2951" s="291"/>
      <c r="Y2951" s="290"/>
      <c r="Z2951" s="355"/>
      <c r="AA2951" s="356" t="s">
        <v>20</v>
      </c>
      <c r="AB2951" s="357" t="s">
        <v>21</v>
      </c>
      <c r="AC2951" s="363">
        <v>0.85</v>
      </c>
      <c r="AD2951" s="93"/>
      <c r="AE2951" s="292"/>
      <c r="AF2951" s="355"/>
      <c r="AG2951" s="45">
        <v>114.0</v>
      </c>
      <c r="AH2951" s="79"/>
      <c r="AI2951" s="80"/>
      <c r="AJ2951" s="80"/>
      <c r="AK2951" s="80"/>
      <c r="AL2951" s="14"/>
      <c r="AM2951" s="16" t="str">
        <f t="shared" si="10"/>
        <v>{s:'639812', v:114 , c:'放デイ２８・人欠・未計画２・評減・拘減・'},</v>
      </c>
      <c r="AN2951" s="16"/>
    </row>
    <row r="2952" ht="16.5" customHeight="1">
      <c r="A2952" s="29">
        <v>63.0</v>
      </c>
      <c r="B2952" s="30">
        <v>9813.0</v>
      </c>
      <c r="C2952" s="31">
        <v>2950.0</v>
      </c>
      <c r="D2952" s="32" t="s">
        <v>3147</v>
      </c>
      <c r="E2952" s="94"/>
      <c r="F2952" s="94"/>
      <c r="G2952" s="94"/>
      <c r="H2952" s="352"/>
      <c r="I2952" s="140"/>
      <c r="J2952" s="95"/>
      <c r="K2952" s="82" t="s">
        <v>38</v>
      </c>
      <c r="L2952" s="152"/>
      <c r="M2952" s="344"/>
      <c r="N2952" s="152"/>
      <c r="O2952" s="105"/>
      <c r="P2952" s="94"/>
      <c r="Q2952" s="140"/>
      <c r="R2952" s="95"/>
      <c r="S2952" s="287"/>
      <c r="T2952" s="287"/>
      <c r="U2952" s="152"/>
      <c r="V2952" s="152"/>
      <c r="W2952" s="152"/>
      <c r="X2952" s="152"/>
      <c r="Y2952" s="287"/>
      <c r="Z2952" s="345"/>
      <c r="AA2952" s="288"/>
      <c r="AB2952" s="288"/>
      <c r="AC2952" s="288"/>
      <c r="AD2952" s="288"/>
      <c r="AE2952" s="288"/>
      <c r="AF2952" s="346"/>
      <c r="AG2952" s="45">
        <v>283.0</v>
      </c>
      <c r="AH2952" s="79"/>
      <c r="AI2952" s="80"/>
      <c r="AJ2952" s="80"/>
      <c r="AK2952" s="80"/>
      <c r="AL2952" s="14"/>
      <c r="AM2952" s="16" t="str">
        <f t="shared" si="10"/>
        <v>{s:'639813', v:283 , c:'放デイ２８・有資格１４・人欠・'},</v>
      </c>
      <c r="AN2952" s="16"/>
    </row>
    <row r="2953" ht="16.5" customHeight="1">
      <c r="A2953" s="29">
        <v>63.0</v>
      </c>
      <c r="B2953" s="30">
        <v>9814.0</v>
      </c>
      <c r="C2953" s="31">
        <v>2951.0</v>
      </c>
      <c r="D2953" s="32" t="s">
        <v>3148</v>
      </c>
      <c r="E2953" s="94"/>
      <c r="F2953" s="94"/>
      <c r="G2953" s="94"/>
      <c r="H2953" s="373"/>
      <c r="I2953" s="140"/>
      <c r="J2953" s="95"/>
      <c r="K2953" s="87"/>
      <c r="L2953" s="140">
        <v>6.0</v>
      </c>
      <c r="M2953" s="348" t="s">
        <v>40</v>
      </c>
      <c r="N2953" s="140"/>
      <c r="O2953" s="105"/>
      <c r="P2953" s="94"/>
      <c r="Q2953" s="140"/>
      <c r="R2953" s="95"/>
      <c r="S2953" s="290"/>
      <c r="T2953" s="290"/>
      <c r="U2953" s="291"/>
      <c r="V2953" s="291"/>
      <c r="W2953" s="291"/>
      <c r="X2953" s="291"/>
      <c r="Y2953" s="290"/>
      <c r="Z2953" s="350"/>
      <c r="AA2953" s="299" t="s">
        <v>20</v>
      </c>
      <c r="AB2953" s="287" t="s">
        <v>21</v>
      </c>
      <c r="AC2953" s="351">
        <v>0.85</v>
      </c>
      <c r="AD2953" s="288"/>
      <c r="AE2953" s="288"/>
      <c r="AF2953" s="346"/>
      <c r="AG2953" s="45">
        <v>241.0</v>
      </c>
      <c r="AH2953" s="79"/>
      <c r="AI2953" s="80"/>
      <c r="AJ2953" s="80"/>
      <c r="AK2953" s="80"/>
      <c r="AL2953" s="14"/>
      <c r="AM2953" s="16" t="str">
        <f t="shared" si="10"/>
        <v>{s:'639814', v:241 , c:'放デイ２８・有資格１４・人欠・評減・'},</v>
      </c>
      <c r="AN2953" s="16"/>
    </row>
    <row r="2954" ht="16.5" customHeight="1">
      <c r="A2954" s="29">
        <v>63.0</v>
      </c>
      <c r="B2954" s="30">
        <v>9815.0</v>
      </c>
      <c r="C2954" s="31">
        <v>2952.0</v>
      </c>
      <c r="D2954" s="32" t="s">
        <v>3149</v>
      </c>
      <c r="E2954" s="94"/>
      <c r="F2954" s="94"/>
      <c r="G2954" s="94"/>
      <c r="H2954" s="352"/>
      <c r="I2954" s="140"/>
      <c r="J2954" s="95"/>
      <c r="K2954" s="87"/>
      <c r="L2954" s="65"/>
      <c r="M2954" s="65"/>
      <c r="N2954" s="352"/>
      <c r="O2954" s="364"/>
      <c r="P2954" s="359"/>
      <c r="Q2954" s="352"/>
      <c r="R2954" s="353"/>
      <c r="S2954" s="33" t="s">
        <v>23</v>
      </c>
      <c r="T2954" s="124" t="s">
        <v>24</v>
      </c>
      <c r="U2954" s="152"/>
      <c r="V2954" s="152"/>
      <c r="W2954" s="152"/>
      <c r="X2954" s="152"/>
      <c r="Y2954" s="287" t="s">
        <v>21</v>
      </c>
      <c r="Z2954" s="354">
        <v>0.7</v>
      </c>
      <c r="AA2954" s="297"/>
      <c r="AB2954" s="297"/>
      <c r="AC2954" s="297"/>
      <c r="AD2954" s="297"/>
      <c r="AE2954" s="297"/>
      <c r="AF2954" s="362"/>
      <c r="AG2954" s="45">
        <v>198.0</v>
      </c>
      <c r="AH2954" s="79"/>
      <c r="AI2954" s="80"/>
      <c r="AJ2954" s="80"/>
      <c r="AK2954" s="80"/>
      <c r="AL2954" s="14"/>
      <c r="AM2954" s="16" t="str">
        <f t="shared" si="10"/>
        <v>{s:'639815', v:198 , c:'放デイ２８・有資格１４・人欠・未計画・'},</v>
      </c>
      <c r="AN2954" s="16"/>
    </row>
    <row r="2955" ht="16.5" customHeight="1">
      <c r="A2955" s="29">
        <v>63.0</v>
      </c>
      <c r="B2955" s="30">
        <v>9816.0</v>
      </c>
      <c r="C2955" s="31">
        <v>2953.0</v>
      </c>
      <c r="D2955" s="32" t="s">
        <v>3150</v>
      </c>
      <c r="E2955" s="94"/>
      <c r="F2955" s="94"/>
      <c r="G2955" s="94"/>
      <c r="H2955" s="352"/>
      <c r="I2955" s="140"/>
      <c r="J2955" s="95"/>
      <c r="K2955" s="87"/>
      <c r="L2955" s="65"/>
      <c r="M2955" s="65"/>
      <c r="N2955" s="352"/>
      <c r="O2955" s="364"/>
      <c r="P2955" s="359"/>
      <c r="Q2955" s="352"/>
      <c r="R2955" s="353"/>
      <c r="S2955" s="70"/>
      <c r="T2955" s="110"/>
      <c r="U2955" s="291"/>
      <c r="V2955" s="291"/>
      <c r="W2955" s="291"/>
      <c r="X2955" s="291"/>
      <c r="Y2955" s="290"/>
      <c r="Z2955" s="355"/>
      <c r="AA2955" s="356" t="s">
        <v>20</v>
      </c>
      <c r="AB2955" s="357" t="s">
        <v>21</v>
      </c>
      <c r="AC2955" s="358">
        <v>0.85</v>
      </c>
      <c r="AD2955" s="288"/>
      <c r="AE2955" s="288"/>
      <c r="AF2955" s="346"/>
      <c r="AG2955" s="45">
        <v>168.0</v>
      </c>
      <c r="AH2955" s="79"/>
      <c r="AI2955" s="80"/>
      <c r="AJ2955" s="80"/>
      <c r="AK2955" s="80"/>
      <c r="AL2955" s="14"/>
      <c r="AM2955" s="16" t="str">
        <f t="shared" si="10"/>
        <v>{s:'639816', v:168 , c:'放デイ２８・有資格１４・人欠・未計画・評減・'},</v>
      </c>
      <c r="AN2955" s="16"/>
    </row>
    <row r="2956" ht="16.5" customHeight="1">
      <c r="A2956" s="29">
        <v>63.0</v>
      </c>
      <c r="B2956" s="30">
        <v>9817.0</v>
      </c>
      <c r="C2956" s="31">
        <v>2954.0</v>
      </c>
      <c r="D2956" s="32" t="s">
        <v>3151</v>
      </c>
      <c r="E2956" s="94"/>
      <c r="F2956" s="94"/>
      <c r="G2956" s="94"/>
      <c r="H2956" s="352"/>
      <c r="I2956" s="140"/>
      <c r="J2956" s="95"/>
      <c r="K2956" s="87"/>
      <c r="L2956" s="65"/>
      <c r="M2956" s="65"/>
      <c r="N2956" s="352"/>
      <c r="O2956" s="364"/>
      <c r="P2956" s="359"/>
      <c r="Q2956" s="352"/>
      <c r="R2956" s="353"/>
      <c r="S2956" s="70"/>
      <c r="T2956" s="124" t="s">
        <v>27</v>
      </c>
      <c r="U2956" s="152"/>
      <c r="V2956" s="152"/>
      <c r="W2956" s="152"/>
      <c r="X2956" s="152"/>
      <c r="Y2956" s="287" t="s">
        <v>21</v>
      </c>
      <c r="Z2956" s="354">
        <v>0.5</v>
      </c>
      <c r="AA2956" s="292"/>
      <c r="AB2956" s="292"/>
      <c r="AC2956" s="292"/>
      <c r="AD2956" s="292"/>
      <c r="AE2956" s="292"/>
      <c r="AF2956" s="355"/>
      <c r="AG2956" s="45">
        <v>142.0</v>
      </c>
      <c r="AH2956" s="79"/>
      <c r="AI2956" s="80"/>
      <c r="AJ2956" s="80"/>
      <c r="AK2956" s="80"/>
      <c r="AL2956" s="14"/>
      <c r="AM2956" s="16" t="str">
        <f t="shared" si="10"/>
        <v>{s:'639817', v:142 , c:'放デイ２８・有資格１４・人欠・未計画２・'},</v>
      </c>
      <c r="AN2956" s="16"/>
    </row>
    <row r="2957" ht="16.5" customHeight="1">
      <c r="A2957" s="29">
        <v>63.0</v>
      </c>
      <c r="B2957" s="30">
        <v>9818.0</v>
      </c>
      <c r="C2957" s="31">
        <v>2955.0</v>
      </c>
      <c r="D2957" s="32" t="s">
        <v>3152</v>
      </c>
      <c r="E2957" s="94"/>
      <c r="F2957" s="94"/>
      <c r="G2957" s="94"/>
      <c r="H2957" s="352"/>
      <c r="I2957" s="140"/>
      <c r="J2957" s="95"/>
      <c r="K2957" s="87"/>
      <c r="L2957" s="65"/>
      <c r="M2957" s="65"/>
      <c r="N2957" s="352"/>
      <c r="O2957" s="364"/>
      <c r="P2957" s="359"/>
      <c r="Q2957" s="352"/>
      <c r="R2957" s="353"/>
      <c r="S2957" s="78"/>
      <c r="T2957" s="110"/>
      <c r="U2957" s="291"/>
      <c r="V2957" s="291"/>
      <c r="W2957" s="291"/>
      <c r="X2957" s="291"/>
      <c r="Y2957" s="290"/>
      <c r="Z2957" s="355"/>
      <c r="AA2957" s="356" t="s">
        <v>20</v>
      </c>
      <c r="AB2957" s="357" t="s">
        <v>21</v>
      </c>
      <c r="AC2957" s="358">
        <v>0.85</v>
      </c>
      <c r="AD2957" s="288"/>
      <c r="AE2957" s="288"/>
      <c r="AF2957" s="346"/>
      <c r="AG2957" s="45">
        <v>121.0</v>
      </c>
      <c r="AH2957" s="79"/>
      <c r="AI2957" s="80"/>
      <c r="AJ2957" s="80"/>
      <c r="AK2957" s="80"/>
      <c r="AL2957" s="14"/>
      <c r="AM2957" s="16" t="str">
        <f t="shared" si="10"/>
        <v>{s:'639818', v:121 , c:'放デイ２８・有資格１４・人欠・未計画２・評減・'},</v>
      </c>
      <c r="AN2957" s="16"/>
    </row>
    <row r="2958" ht="16.5" customHeight="1">
      <c r="A2958" s="29">
        <v>63.0</v>
      </c>
      <c r="B2958" s="30">
        <v>9819.0</v>
      </c>
      <c r="C2958" s="31">
        <v>2956.0</v>
      </c>
      <c r="D2958" s="32" t="s">
        <v>3153</v>
      </c>
      <c r="E2958" s="94"/>
      <c r="F2958" s="94"/>
      <c r="G2958" s="94"/>
      <c r="H2958" s="352"/>
      <c r="I2958" s="140"/>
      <c r="J2958" s="95"/>
      <c r="K2958" s="87"/>
      <c r="L2958" s="65"/>
      <c r="M2958" s="65"/>
      <c r="N2958" s="352"/>
      <c r="O2958" s="364"/>
      <c r="P2958" s="359"/>
      <c r="Q2958" s="352"/>
      <c r="R2958" s="353"/>
      <c r="S2958" s="96"/>
      <c r="T2958" s="96"/>
      <c r="U2958" s="152"/>
      <c r="V2958" s="152"/>
      <c r="W2958" s="152"/>
      <c r="X2958" s="152"/>
      <c r="Y2958" s="287"/>
      <c r="Z2958" s="354"/>
      <c r="AA2958" s="288"/>
      <c r="AB2958" s="288"/>
      <c r="AC2958" s="346"/>
      <c r="AD2958" s="82" t="s">
        <v>30</v>
      </c>
      <c r="AE2958" s="302">
        <v>5.0</v>
      </c>
      <c r="AF2958" s="360" t="s">
        <v>31</v>
      </c>
      <c r="AG2958" s="45">
        <v>278.0</v>
      </c>
      <c r="AH2958" s="79"/>
      <c r="AI2958" s="80"/>
      <c r="AJ2958" s="80"/>
      <c r="AK2958" s="80"/>
      <c r="AL2958" s="14"/>
      <c r="AM2958" s="16" t="str">
        <f t="shared" si="10"/>
        <v>{s:'639819', v:278 , c:'放デイ２８・有資格１４・人欠・拘減・'},</v>
      </c>
      <c r="AN2958" s="16"/>
    </row>
    <row r="2959" ht="16.5" customHeight="1">
      <c r="A2959" s="29">
        <v>63.0</v>
      </c>
      <c r="B2959" s="30">
        <v>9820.0</v>
      </c>
      <c r="C2959" s="31">
        <v>2957.0</v>
      </c>
      <c r="D2959" s="32" t="s">
        <v>3154</v>
      </c>
      <c r="E2959" s="94"/>
      <c r="F2959" s="94"/>
      <c r="G2959" s="94"/>
      <c r="H2959" s="352"/>
      <c r="I2959" s="140"/>
      <c r="J2959" s="95"/>
      <c r="K2959" s="87"/>
      <c r="L2959" s="65"/>
      <c r="M2959" s="65"/>
      <c r="N2959" s="352"/>
      <c r="O2959" s="364"/>
      <c r="P2959" s="359"/>
      <c r="Q2959" s="352"/>
      <c r="R2959" s="353"/>
      <c r="S2959" s="115"/>
      <c r="T2959" s="115"/>
      <c r="U2959" s="291"/>
      <c r="V2959" s="291"/>
      <c r="W2959" s="291"/>
      <c r="X2959" s="291"/>
      <c r="Y2959" s="290"/>
      <c r="Z2959" s="355"/>
      <c r="AA2959" s="299" t="s">
        <v>20</v>
      </c>
      <c r="AB2959" s="287" t="s">
        <v>21</v>
      </c>
      <c r="AC2959" s="361">
        <v>0.85</v>
      </c>
      <c r="AD2959" s="87"/>
      <c r="AE2959" s="302"/>
      <c r="AF2959" s="360"/>
      <c r="AG2959" s="45">
        <v>236.0</v>
      </c>
      <c r="AH2959" s="79"/>
      <c r="AI2959" s="80"/>
      <c r="AJ2959" s="80"/>
      <c r="AK2959" s="80"/>
      <c r="AL2959" s="14"/>
      <c r="AM2959" s="16" t="str">
        <f t="shared" si="10"/>
        <v>{s:'639820', v:236 , c:'放デイ２８・有資格１４・人欠・評減・拘減・'},</v>
      </c>
      <c r="AN2959" s="16"/>
    </row>
    <row r="2960" ht="16.5" customHeight="1">
      <c r="A2960" s="29">
        <v>63.0</v>
      </c>
      <c r="B2960" s="30">
        <v>9821.0</v>
      </c>
      <c r="C2960" s="31">
        <v>2958.0</v>
      </c>
      <c r="D2960" s="32" t="s">
        <v>3155</v>
      </c>
      <c r="E2960" s="94"/>
      <c r="F2960" s="94"/>
      <c r="G2960" s="94"/>
      <c r="H2960" s="352"/>
      <c r="I2960" s="140"/>
      <c r="J2960" s="95"/>
      <c r="K2960" s="69"/>
      <c r="L2960" s="65"/>
      <c r="M2960" s="65"/>
      <c r="N2960" s="352"/>
      <c r="O2960" s="364"/>
      <c r="P2960" s="359"/>
      <c r="Q2960" s="352"/>
      <c r="R2960" s="353"/>
      <c r="S2960" s="33" t="s">
        <v>23</v>
      </c>
      <c r="T2960" s="124" t="s">
        <v>24</v>
      </c>
      <c r="U2960" s="152"/>
      <c r="V2960" s="152"/>
      <c r="W2960" s="152"/>
      <c r="X2960" s="152"/>
      <c r="Y2960" s="287" t="s">
        <v>21</v>
      </c>
      <c r="Z2960" s="354">
        <v>0.7</v>
      </c>
      <c r="AA2960" s="297"/>
      <c r="AB2960" s="297"/>
      <c r="AC2960" s="362"/>
      <c r="AD2960" s="87"/>
      <c r="AE2960" s="313"/>
      <c r="AF2960" s="349"/>
      <c r="AG2960" s="45">
        <v>193.0</v>
      </c>
      <c r="AH2960" s="79"/>
      <c r="AI2960" s="80"/>
      <c r="AJ2960" s="80"/>
      <c r="AK2960" s="80"/>
      <c r="AL2960" s="14"/>
      <c r="AM2960" s="16" t="str">
        <f t="shared" si="10"/>
        <v>{s:'639821', v:193 , c:'放デイ２８・有資格１４・人欠・未計画・拘減・'},</v>
      </c>
      <c r="AN2960" s="16"/>
    </row>
    <row r="2961" ht="16.5" customHeight="1">
      <c r="A2961" s="29">
        <v>63.0</v>
      </c>
      <c r="B2961" s="30">
        <v>9822.0</v>
      </c>
      <c r="C2961" s="31">
        <v>2959.0</v>
      </c>
      <c r="D2961" s="32" t="s">
        <v>3156</v>
      </c>
      <c r="E2961" s="94"/>
      <c r="F2961" s="94"/>
      <c r="G2961" s="94"/>
      <c r="H2961" s="352"/>
      <c r="I2961" s="140"/>
      <c r="J2961" s="95"/>
      <c r="K2961" s="69"/>
      <c r="L2961" s="65"/>
      <c r="M2961" s="65"/>
      <c r="N2961" s="352"/>
      <c r="O2961" s="364"/>
      <c r="P2961" s="359"/>
      <c r="Q2961" s="352"/>
      <c r="R2961" s="353"/>
      <c r="S2961" s="70"/>
      <c r="T2961" s="110"/>
      <c r="U2961" s="291"/>
      <c r="V2961" s="291"/>
      <c r="W2961" s="291"/>
      <c r="X2961" s="291"/>
      <c r="Y2961" s="290"/>
      <c r="Z2961" s="355"/>
      <c r="AA2961" s="356" t="s">
        <v>20</v>
      </c>
      <c r="AB2961" s="357" t="s">
        <v>21</v>
      </c>
      <c r="AC2961" s="363">
        <v>0.85</v>
      </c>
      <c r="AD2961" s="87"/>
      <c r="AE2961" s="313"/>
      <c r="AF2961" s="349"/>
      <c r="AG2961" s="45">
        <v>163.0</v>
      </c>
      <c r="AH2961" s="79"/>
      <c r="AI2961" s="80"/>
      <c r="AJ2961" s="80"/>
      <c r="AK2961" s="80"/>
      <c r="AL2961" s="14"/>
      <c r="AM2961" s="16" t="str">
        <f t="shared" si="10"/>
        <v>{s:'639822', v:163 , c:'放デイ２８・有資格１４・人欠・未計画・評減・拘減・'},</v>
      </c>
      <c r="AN2961" s="16"/>
    </row>
    <row r="2962" ht="16.5" customHeight="1">
      <c r="A2962" s="29">
        <v>63.0</v>
      </c>
      <c r="B2962" s="30">
        <v>9823.0</v>
      </c>
      <c r="C2962" s="31">
        <v>2960.0</v>
      </c>
      <c r="D2962" s="32" t="s">
        <v>3157</v>
      </c>
      <c r="E2962" s="94"/>
      <c r="F2962" s="94"/>
      <c r="G2962" s="94"/>
      <c r="H2962" s="352"/>
      <c r="I2962" s="140"/>
      <c r="J2962" s="95"/>
      <c r="K2962" s="69"/>
      <c r="L2962" s="65"/>
      <c r="M2962" s="65"/>
      <c r="N2962" s="352"/>
      <c r="O2962" s="364"/>
      <c r="P2962" s="359"/>
      <c r="Q2962" s="352"/>
      <c r="R2962" s="353"/>
      <c r="S2962" s="70"/>
      <c r="T2962" s="96" t="s">
        <v>27</v>
      </c>
      <c r="U2962" s="152"/>
      <c r="V2962" s="152"/>
      <c r="W2962" s="152"/>
      <c r="X2962" s="152"/>
      <c r="Y2962" s="287" t="s">
        <v>21</v>
      </c>
      <c r="Z2962" s="354">
        <v>0.5</v>
      </c>
      <c r="AA2962" s="292"/>
      <c r="AB2962" s="292"/>
      <c r="AC2962" s="355"/>
      <c r="AD2962" s="87"/>
      <c r="AE2962" s="313"/>
      <c r="AF2962" s="349"/>
      <c r="AG2962" s="45">
        <v>137.0</v>
      </c>
      <c r="AH2962" s="79"/>
      <c r="AI2962" s="80"/>
      <c r="AJ2962" s="80"/>
      <c r="AK2962" s="80"/>
      <c r="AL2962" s="14"/>
      <c r="AM2962" s="16" t="str">
        <f t="shared" si="10"/>
        <v>{s:'639823', v:137 , c:'放デイ２８・有資格１４・人欠・未計画２・拘減・'},</v>
      </c>
      <c r="AN2962" s="16"/>
    </row>
    <row r="2963" ht="16.5" customHeight="1">
      <c r="A2963" s="29">
        <v>63.0</v>
      </c>
      <c r="B2963" s="30">
        <v>9824.0</v>
      </c>
      <c r="C2963" s="31">
        <v>2961.0</v>
      </c>
      <c r="D2963" s="32" t="s">
        <v>3158</v>
      </c>
      <c r="E2963" s="94"/>
      <c r="F2963" s="94"/>
      <c r="G2963" s="94"/>
      <c r="H2963" s="352"/>
      <c r="I2963" s="140"/>
      <c r="J2963" s="95"/>
      <c r="K2963" s="110"/>
      <c r="L2963" s="115"/>
      <c r="M2963" s="115"/>
      <c r="N2963" s="376"/>
      <c r="O2963" s="364"/>
      <c r="P2963" s="378"/>
      <c r="Q2963" s="374"/>
      <c r="R2963" s="376"/>
      <c r="S2963" s="78"/>
      <c r="T2963" s="115"/>
      <c r="U2963" s="291"/>
      <c r="V2963" s="291"/>
      <c r="W2963" s="291"/>
      <c r="X2963" s="291"/>
      <c r="Y2963" s="290"/>
      <c r="Z2963" s="355"/>
      <c r="AA2963" s="356" t="s">
        <v>20</v>
      </c>
      <c r="AB2963" s="357" t="s">
        <v>21</v>
      </c>
      <c r="AC2963" s="363">
        <v>0.85</v>
      </c>
      <c r="AD2963" s="93"/>
      <c r="AE2963" s="292"/>
      <c r="AF2963" s="355"/>
      <c r="AG2963" s="45">
        <v>116.0</v>
      </c>
      <c r="AH2963" s="79"/>
      <c r="AI2963" s="80"/>
      <c r="AJ2963" s="80"/>
      <c r="AK2963" s="80"/>
      <c r="AL2963" s="14"/>
      <c r="AM2963" s="16" t="str">
        <f t="shared" si="10"/>
        <v>{s:'639824', v:116 , c:'放デイ２８・有資格１４・人欠・未計画２・評減・拘減・'},</v>
      </c>
      <c r="AN2963" s="16"/>
    </row>
    <row r="2964" ht="16.5" customHeight="1">
      <c r="A2964" s="29">
        <v>63.0</v>
      </c>
      <c r="B2964" s="30">
        <v>9825.0</v>
      </c>
      <c r="C2964" s="31">
        <v>2962.0</v>
      </c>
      <c r="D2964" s="32" t="s">
        <v>3159</v>
      </c>
      <c r="E2964" s="69"/>
      <c r="F2964" s="94"/>
      <c r="G2964" s="94"/>
      <c r="H2964" s="352"/>
      <c r="I2964" s="140"/>
      <c r="J2964" s="95"/>
      <c r="K2964" s="69"/>
      <c r="L2964" s="65"/>
      <c r="M2964" s="65"/>
      <c r="N2964" s="352"/>
      <c r="O2964" s="367"/>
      <c r="P2964" s="82" t="s">
        <v>27</v>
      </c>
      <c r="Q2964" s="140"/>
      <c r="R2964" s="95"/>
      <c r="S2964" s="287"/>
      <c r="T2964" s="287"/>
      <c r="U2964" s="152"/>
      <c r="V2964" s="152"/>
      <c r="W2964" s="152"/>
      <c r="X2964" s="152"/>
      <c r="Y2964" s="287"/>
      <c r="Z2964" s="345"/>
      <c r="AA2964" s="288"/>
      <c r="AB2964" s="288"/>
      <c r="AC2964" s="288"/>
      <c r="AD2964" s="288"/>
      <c r="AE2964" s="288"/>
      <c r="AF2964" s="346"/>
      <c r="AG2964" s="45">
        <v>199.0</v>
      </c>
      <c r="AH2964" s="79"/>
      <c r="AI2964" s="80"/>
      <c r="AJ2964" s="80"/>
      <c r="AK2964" s="80"/>
      <c r="AL2964" s="14"/>
      <c r="AM2964" s="16" t="str">
        <f t="shared" si="10"/>
        <v>{s:'639825', v:199 , c:'放デイ２８・人欠２・'},</v>
      </c>
      <c r="AN2964" s="16"/>
    </row>
    <row r="2965" ht="16.5" customHeight="1">
      <c r="A2965" s="29">
        <v>63.0</v>
      </c>
      <c r="B2965" s="30">
        <v>9826.0</v>
      </c>
      <c r="C2965" s="31">
        <v>2963.0</v>
      </c>
      <c r="D2965" s="32" t="s">
        <v>3160</v>
      </c>
      <c r="E2965" s="69"/>
      <c r="F2965" s="94"/>
      <c r="G2965" s="94"/>
      <c r="H2965" s="352"/>
      <c r="I2965" s="140"/>
      <c r="J2965" s="95"/>
      <c r="K2965" s="69"/>
      <c r="L2965" s="65"/>
      <c r="M2965" s="65"/>
      <c r="N2965" s="352"/>
      <c r="O2965" s="105"/>
      <c r="P2965" s="87"/>
      <c r="Q2965" s="302" t="s">
        <v>21</v>
      </c>
      <c r="R2965" s="349">
        <v>0.5</v>
      </c>
      <c r="S2965" s="290"/>
      <c r="T2965" s="290"/>
      <c r="U2965" s="291"/>
      <c r="V2965" s="291"/>
      <c r="W2965" s="291"/>
      <c r="X2965" s="291"/>
      <c r="Y2965" s="290"/>
      <c r="Z2965" s="350"/>
      <c r="AA2965" s="299" t="s">
        <v>20</v>
      </c>
      <c r="AB2965" s="287" t="s">
        <v>21</v>
      </c>
      <c r="AC2965" s="351">
        <v>0.85</v>
      </c>
      <c r="AD2965" s="288"/>
      <c r="AE2965" s="288"/>
      <c r="AF2965" s="346"/>
      <c r="AG2965" s="45">
        <v>169.0</v>
      </c>
      <c r="AH2965" s="79"/>
      <c r="AI2965" s="80"/>
      <c r="AJ2965" s="80"/>
      <c r="AK2965" s="80"/>
      <c r="AL2965" s="14"/>
      <c r="AM2965" s="16" t="str">
        <f t="shared" si="10"/>
        <v>{s:'639826', v:169 , c:'放デイ２８・人欠２・評減・'},</v>
      </c>
      <c r="AN2965" s="16"/>
    </row>
    <row r="2966" ht="16.5" customHeight="1">
      <c r="A2966" s="29">
        <v>63.0</v>
      </c>
      <c r="B2966" s="30">
        <v>9827.0</v>
      </c>
      <c r="C2966" s="31">
        <v>2964.0</v>
      </c>
      <c r="D2966" s="32" t="s">
        <v>3161</v>
      </c>
      <c r="E2966" s="94"/>
      <c r="F2966" s="94"/>
      <c r="G2966" s="76"/>
      <c r="H2966" s="63"/>
      <c r="I2966" s="63"/>
      <c r="J2966" s="51"/>
      <c r="K2966" s="69"/>
      <c r="L2966" s="65"/>
      <c r="M2966" s="65"/>
      <c r="N2966" s="352"/>
      <c r="O2966" s="364"/>
      <c r="P2966" s="87"/>
      <c r="Q2966" s="352"/>
      <c r="R2966" s="353"/>
      <c r="S2966" s="33" t="s">
        <v>23</v>
      </c>
      <c r="T2966" s="124" t="s">
        <v>24</v>
      </c>
      <c r="U2966" s="152"/>
      <c r="V2966" s="152"/>
      <c r="W2966" s="152"/>
      <c r="X2966" s="152"/>
      <c r="Y2966" s="287" t="s">
        <v>21</v>
      </c>
      <c r="Z2966" s="354">
        <v>0.7</v>
      </c>
      <c r="AA2966" s="297"/>
      <c r="AB2966" s="297"/>
      <c r="AC2966" s="297"/>
      <c r="AD2966" s="297"/>
      <c r="AE2966" s="297"/>
      <c r="AF2966" s="362"/>
      <c r="AG2966" s="114">
        <v>139.0</v>
      </c>
      <c r="AH2966" s="79"/>
      <c r="AI2966" s="80"/>
      <c r="AJ2966" s="80"/>
      <c r="AK2966" s="80"/>
      <c r="AL2966" s="14"/>
      <c r="AM2966" s="16" t="str">
        <f t="shared" si="10"/>
        <v>{s:'639827', v:139 , c:'放デイ２８・人欠２・未計画・'},</v>
      </c>
      <c r="AN2966" s="16"/>
    </row>
    <row r="2967" ht="16.5" customHeight="1">
      <c r="A2967" s="29">
        <v>63.0</v>
      </c>
      <c r="B2967" s="30">
        <v>9828.0</v>
      </c>
      <c r="C2967" s="31">
        <v>2965.0</v>
      </c>
      <c r="D2967" s="32" t="s">
        <v>3162</v>
      </c>
      <c r="E2967" s="94"/>
      <c r="F2967" s="94"/>
      <c r="G2967" s="76"/>
      <c r="H2967" s="63"/>
      <c r="I2967" s="63"/>
      <c r="J2967" s="51"/>
      <c r="K2967" s="69"/>
      <c r="L2967" s="65"/>
      <c r="M2967" s="65"/>
      <c r="N2967" s="352"/>
      <c r="O2967" s="364"/>
      <c r="P2967" s="87"/>
      <c r="Q2967" s="352"/>
      <c r="R2967" s="353"/>
      <c r="S2967" s="70"/>
      <c r="T2967" s="110"/>
      <c r="U2967" s="291"/>
      <c r="V2967" s="291"/>
      <c r="W2967" s="291"/>
      <c r="X2967" s="291"/>
      <c r="Y2967" s="290"/>
      <c r="Z2967" s="355"/>
      <c r="AA2967" s="356" t="s">
        <v>20</v>
      </c>
      <c r="AB2967" s="357" t="s">
        <v>21</v>
      </c>
      <c r="AC2967" s="358">
        <v>0.85</v>
      </c>
      <c r="AD2967" s="288"/>
      <c r="AE2967" s="288"/>
      <c r="AF2967" s="346"/>
      <c r="AG2967" s="114">
        <v>118.0</v>
      </c>
      <c r="AH2967" s="79"/>
      <c r="AI2967" s="80"/>
      <c r="AJ2967" s="80"/>
      <c r="AK2967" s="80"/>
      <c r="AL2967" s="14"/>
      <c r="AM2967" s="16" t="str">
        <f t="shared" si="10"/>
        <v>{s:'639828', v:118 , c:'放デイ２８・人欠２・未計画・評減・'},</v>
      </c>
      <c r="AN2967" s="16"/>
    </row>
    <row r="2968" ht="16.5" customHeight="1">
      <c r="A2968" s="29">
        <v>63.0</v>
      </c>
      <c r="B2968" s="30">
        <v>9829.0</v>
      </c>
      <c r="C2968" s="31">
        <v>2966.0</v>
      </c>
      <c r="D2968" s="32" t="s">
        <v>3163</v>
      </c>
      <c r="E2968" s="94"/>
      <c r="F2968" s="94"/>
      <c r="G2968" s="76"/>
      <c r="H2968" s="63"/>
      <c r="I2968" s="63"/>
      <c r="J2968" s="51"/>
      <c r="K2968" s="69"/>
      <c r="L2968" s="65"/>
      <c r="M2968" s="65"/>
      <c r="N2968" s="352"/>
      <c r="O2968" s="364"/>
      <c r="P2968" s="87"/>
      <c r="Q2968" s="352"/>
      <c r="R2968" s="353"/>
      <c r="S2968" s="70"/>
      <c r="T2968" s="124" t="s">
        <v>27</v>
      </c>
      <c r="U2968" s="152"/>
      <c r="V2968" s="152"/>
      <c r="W2968" s="152"/>
      <c r="X2968" s="152"/>
      <c r="Y2968" s="287" t="s">
        <v>21</v>
      </c>
      <c r="Z2968" s="354">
        <v>0.5</v>
      </c>
      <c r="AA2968" s="292"/>
      <c r="AB2968" s="292"/>
      <c r="AC2968" s="292"/>
      <c r="AD2968" s="292"/>
      <c r="AE2968" s="292"/>
      <c r="AF2968" s="355"/>
      <c r="AG2968" s="45">
        <v>100.0</v>
      </c>
      <c r="AH2968" s="79"/>
      <c r="AI2968" s="80"/>
      <c r="AJ2968" s="80"/>
      <c r="AK2968" s="80"/>
      <c r="AL2968" s="14"/>
      <c r="AM2968" s="16" t="str">
        <f t="shared" si="10"/>
        <v>{s:'639829', v:100 , c:'放デイ２８・人欠２・未計画２・'},</v>
      </c>
      <c r="AN2968" s="16"/>
    </row>
    <row r="2969" ht="16.5" customHeight="1">
      <c r="A2969" s="29">
        <v>63.0</v>
      </c>
      <c r="B2969" s="30">
        <v>9830.0</v>
      </c>
      <c r="C2969" s="31">
        <v>2967.0</v>
      </c>
      <c r="D2969" s="32" t="s">
        <v>3164</v>
      </c>
      <c r="E2969" s="94"/>
      <c r="F2969" s="94"/>
      <c r="G2969" s="76"/>
      <c r="H2969" s="63"/>
      <c r="I2969" s="63"/>
      <c r="J2969" s="51"/>
      <c r="K2969" s="69"/>
      <c r="L2969" s="65"/>
      <c r="M2969" s="65"/>
      <c r="N2969" s="352"/>
      <c r="O2969" s="364"/>
      <c r="P2969" s="87"/>
      <c r="Q2969" s="352"/>
      <c r="R2969" s="353"/>
      <c r="S2969" s="78"/>
      <c r="T2969" s="110"/>
      <c r="U2969" s="291"/>
      <c r="V2969" s="291"/>
      <c r="W2969" s="291"/>
      <c r="X2969" s="291"/>
      <c r="Y2969" s="290"/>
      <c r="Z2969" s="355"/>
      <c r="AA2969" s="356" t="s">
        <v>20</v>
      </c>
      <c r="AB2969" s="357" t="s">
        <v>21</v>
      </c>
      <c r="AC2969" s="358">
        <v>0.85</v>
      </c>
      <c r="AD2969" s="288"/>
      <c r="AE2969" s="288"/>
      <c r="AF2969" s="346"/>
      <c r="AG2969" s="45">
        <v>85.0</v>
      </c>
      <c r="AH2969" s="79"/>
      <c r="AI2969" s="80"/>
      <c r="AJ2969" s="80"/>
      <c r="AK2969" s="80"/>
      <c r="AL2969" s="14"/>
      <c r="AM2969" s="16" t="str">
        <f t="shared" si="10"/>
        <v>{s:'639830', v:85 , c:'放デイ２８・人欠２・未計画２・評減・'},</v>
      </c>
      <c r="AN2969" s="16"/>
    </row>
    <row r="2970" ht="16.5" customHeight="1">
      <c r="A2970" s="29">
        <v>63.0</v>
      </c>
      <c r="B2970" s="30">
        <v>9831.0</v>
      </c>
      <c r="C2970" s="31">
        <v>2968.0</v>
      </c>
      <c r="D2970" s="32" t="s">
        <v>3165</v>
      </c>
      <c r="E2970" s="94"/>
      <c r="F2970" s="94"/>
      <c r="G2970" s="76"/>
      <c r="H2970" s="63"/>
      <c r="I2970" s="63"/>
      <c r="J2970" s="51"/>
      <c r="K2970" s="69"/>
      <c r="L2970" s="65"/>
      <c r="M2970" s="65"/>
      <c r="N2970" s="352"/>
      <c r="O2970" s="364"/>
      <c r="P2970" s="87"/>
      <c r="Q2970" s="352"/>
      <c r="R2970" s="353"/>
      <c r="S2970" s="96"/>
      <c r="T2970" s="96"/>
      <c r="U2970" s="152"/>
      <c r="V2970" s="152"/>
      <c r="W2970" s="152"/>
      <c r="X2970" s="152"/>
      <c r="Y2970" s="287"/>
      <c r="Z2970" s="354"/>
      <c r="AA2970" s="288"/>
      <c r="AB2970" s="288"/>
      <c r="AC2970" s="346"/>
      <c r="AD2970" s="82" t="s">
        <v>30</v>
      </c>
      <c r="AE2970" s="302">
        <v>5.0</v>
      </c>
      <c r="AF2970" s="360" t="s">
        <v>31</v>
      </c>
      <c r="AG2970" s="45">
        <v>194.0</v>
      </c>
      <c r="AH2970" s="79"/>
      <c r="AI2970" s="80"/>
      <c r="AJ2970" s="80"/>
      <c r="AK2970" s="80"/>
      <c r="AL2970" s="14"/>
      <c r="AM2970" s="16" t="str">
        <f t="shared" si="10"/>
        <v>{s:'639831', v:194 , c:'放デイ２８・人欠２・拘減・'},</v>
      </c>
      <c r="AN2970" s="16"/>
    </row>
    <row r="2971" ht="16.5" customHeight="1">
      <c r="A2971" s="29">
        <v>63.0</v>
      </c>
      <c r="B2971" s="30">
        <v>9832.0</v>
      </c>
      <c r="C2971" s="31">
        <v>2969.0</v>
      </c>
      <c r="D2971" s="32" t="s">
        <v>3166</v>
      </c>
      <c r="E2971" s="94"/>
      <c r="F2971" s="94"/>
      <c r="G2971" s="76"/>
      <c r="H2971" s="63"/>
      <c r="I2971" s="63"/>
      <c r="J2971" s="51"/>
      <c r="K2971" s="69"/>
      <c r="L2971" s="65"/>
      <c r="M2971" s="65"/>
      <c r="N2971" s="352"/>
      <c r="O2971" s="364"/>
      <c r="P2971" s="359"/>
      <c r="Q2971" s="352"/>
      <c r="R2971" s="353"/>
      <c r="S2971" s="115"/>
      <c r="T2971" s="115"/>
      <c r="U2971" s="291"/>
      <c r="V2971" s="291"/>
      <c r="W2971" s="291"/>
      <c r="X2971" s="291"/>
      <c r="Y2971" s="290"/>
      <c r="Z2971" s="355"/>
      <c r="AA2971" s="299" t="s">
        <v>20</v>
      </c>
      <c r="AB2971" s="287" t="s">
        <v>21</v>
      </c>
      <c r="AC2971" s="361">
        <v>0.85</v>
      </c>
      <c r="AD2971" s="87"/>
      <c r="AE2971" s="302"/>
      <c r="AF2971" s="360"/>
      <c r="AG2971" s="45">
        <v>164.0</v>
      </c>
      <c r="AH2971" s="79"/>
      <c r="AI2971" s="80"/>
      <c r="AJ2971" s="80"/>
      <c r="AK2971" s="80"/>
      <c r="AL2971" s="14"/>
      <c r="AM2971" s="16" t="str">
        <f t="shared" si="10"/>
        <v>{s:'639832', v:164 , c:'放デイ２８・人欠２・評減・拘減・'},</v>
      </c>
      <c r="AN2971" s="16"/>
    </row>
    <row r="2972" ht="16.5" customHeight="1">
      <c r="A2972" s="29">
        <v>63.0</v>
      </c>
      <c r="B2972" s="30">
        <v>9833.0</v>
      </c>
      <c r="C2972" s="31">
        <v>2970.0</v>
      </c>
      <c r="D2972" s="32" t="s">
        <v>3167</v>
      </c>
      <c r="E2972" s="94"/>
      <c r="F2972" s="94"/>
      <c r="G2972" s="76"/>
      <c r="H2972" s="63"/>
      <c r="I2972" s="63"/>
      <c r="J2972" s="51"/>
      <c r="K2972" s="69"/>
      <c r="L2972" s="65"/>
      <c r="M2972" s="65"/>
      <c r="N2972" s="352"/>
      <c r="O2972" s="364"/>
      <c r="P2972" s="359"/>
      <c r="Q2972" s="352"/>
      <c r="R2972" s="353"/>
      <c r="S2972" s="33" t="s">
        <v>23</v>
      </c>
      <c r="T2972" s="124" t="s">
        <v>24</v>
      </c>
      <c r="U2972" s="152"/>
      <c r="V2972" s="152"/>
      <c r="W2972" s="152"/>
      <c r="X2972" s="152"/>
      <c r="Y2972" s="287" t="s">
        <v>21</v>
      </c>
      <c r="Z2972" s="354">
        <v>0.7</v>
      </c>
      <c r="AA2972" s="297"/>
      <c r="AB2972" s="297"/>
      <c r="AC2972" s="362"/>
      <c r="AD2972" s="87"/>
      <c r="AE2972" s="313"/>
      <c r="AF2972" s="349"/>
      <c r="AG2972" s="114">
        <v>134.0</v>
      </c>
      <c r="AH2972" s="79"/>
      <c r="AI2972" s="80"/>
      <c r="AJ2972" s="80"/>
      <c r="AK2972" s="80"/>
      <c r="AL2972" s="14"/>
      <c r="AM2972" s="16" t="str">
        <f t="shared" si="10"/>
        <v>{s:'639833', v:134 , c:'放デイ２８・人欠２・未計画・拘減・'},</v>
      </c>
      <c r="AN2972" s="16"/>
    </row>
    <row r="2973" ht="16.5" customHeight="1">
      <c r="A2973" s="29">
        <v>63.0</v>
      </c>
      <c r="B2973" s="30">
        <v>9834.0</v>
      </c>
      <c r="C2973" s="31">
        <v>2971.0</v>
      </c>
      <c r="D2973" s="32" t="s">
        <v>3168</v>
      </c>
      <c r="E2973" s="94"/>
      <c r="F2973" s="94"/>
      <c r="G2973" s="76"/>
      <c r="H2973" s="63"/>
      <c r="I2973" s="63"/>
      <c r="J2973" s="51"/>
      <c r="K2973" s="69"/>
      <c r="L2973" s="65"/>
      <c r="M2973" s="65"/>
      <c r="N2973" s="352"/>
      <c r="O2973" s="364"/>
      <c r="P2973" s="359"/>
      <c r="Q2973" s="352"/>
      <c r="R2973" s="353"/>
      <c r="S2973" s="70"/>
      <c r="T2973" s="110"/>
      <c r="U2973" s="291"/>
      <c r="V2973" s="291"/>
      <c r="W2973" s="291"/>
      <c r="X2973" s="291"/>
      <c r="Y2973" s="290"/>
      <c r="Z2973" s="355"/>
      <c r="AA2973" s="356" t="s">
        <v>20</v>
      </c>
      <c r="AB2973" s="357" t="s">
        <v>21</v>
      </c>
      <c r="AC2973" s="363">
        <v>0.85</v>
      </c>
      <c r="AD2973" s="87"/>
      <c r="AE2973" s="313"/>
      <c r="AF2973" s="349"/>
      <c r="AG2973" s="114">
        <v>113.0</v>
      </c>
      <c r="AH2973" s="79"/>
      <c r="AI2973" s="80"/>
      <c r="AJ2973" s="80"/>
      <c r="AK2973" s="80"/>
      <c r="AL2973" s="14"/>
      <c r="AM2973" s="16" t="str">
        <f t="shared" si="10"/>
        <v>{s:'639834', v:113 , c:'放デイ２８・人欠２・未計画・評減・拘減・'},</v>
      </c>
      <c r="AN2973" s="16"/>
    </row>
    <row r="2974" ht="16.5" customHeight="1">
      <c r="A2974" s="29">
        <v>63.0</v>
      </c>
      <c r="B2974" s="30">
        <v>9835.0</v>
      </c>
      <c r="C2974" s="31">
        <v>2972.0</v>
      </c>
      <c r="D2974" s="32" t="s">
        <v>3169</v>
      </c>
      <c r="E2974" s="94"/>
      <c r="F2974" s="94"/>
      <c r="G2974" s="76"/>
      <c r="H2974" s="63"/>
      <c r="I2974" s="63"/>
      <c r="J2974" s="51"/>
      <c r="K2974" s="69"/>
      <c r="L2974" s="65"/>
      <c r="M2974" s="65"/>
      <c r="N2974" s="352"/>
      <c r="O2974" s="364"/>
      <c r="P2974" s="359"/>
      <c r="Q2974" s="352"/>
      <c r="R2974" s="353"/>
      <c r="S2974" s="70"/>
      <c r="T2974" s="96" t="s">
        <v>27</v>
      </c>
      <c r="U2974" s="152"/>
      <c r="V2974" s="152"/>
      <c r="W2974" s="152"/>
      <c r="X2974" s="152"/>
      <c r="Y2974" s="287" t="s">
        <v>21</v>
      </c>
      <c r="Z2974" s="354">
        <v>0.5</v>
      </c>
      <c r="AA2974" s="292"/>
      <c r="AB2974" s="292"/>
      <c r="AC2974" s="355"/>
      <c r="AD2974" s="87"/>
      <c r="AE2974" s="313"/>
      <c r="AF2974" s="349"/>
      <c r="AG2974" s="45">
        <v>95.0</v>
      </c>
      <c r="AH2974" s="79"/>
      <c r="AI2974" s="80"/>
      <c r="AJ2974" s="80"/>
      <c r="AK2974" s="80"/>
      <c r="AL2974" s="14"/>
      <c r="AM2974" s="16" t="str">
        <f t="shared" si="10"/>
        <v>{s:'639835', v:95 , c:'放デイ２８・人欠２・未計画２・拘減・'},</v>
      </c>
      <c r="AN2974" s="16"/>
    </row>
    <row r="2975" ht="16.5" customHeight="1">
      <c r="A2975" s="29">
        <v>63.0</v>
      </c>
      <c r="B2975" s="30">
        <v>9836.0</v>
      </c>
      <c r="C2975" s="31">
        <v>2973.0</v>
      </c>
      <c r="D2975" s="32" t="s">
        <v>3170</v>
      </c>
      <c r="E2975" s="94"/>
      <c r="F2975" s="94"/>
      <c r="G2975" s="76"/>
      <c r="H2975" s="63"/>
      <c r="I2975" s="63"/>
      <c r="J2975" s="51"/>
      <c r="K2975" s="69"/>
      <c r="L2975" s="65"/>
      <c r="M2975" s="65"/>
      <c r="N2975" s="352"/>
      <c r="O2975" s="364"/>
      <c r="P2975" s="359"/>
      <c r="Q2975" s="352"/>
      <c r="R2975" s="353"/>
      <c r="S2975" s="78"/>
      <c r="T2975" s="115"/>
      <c r="U2975" s="291"/>
      <c r="V2975" s="291"/>
      <c r="W2975" s="291"/>
      <c r="X2975" s="291"/>
      <c r="Y2975" s="290"/>
      <c r="Z2975" s="355"/>
      <c r="AA2975" s="356" t="s">
        <v>20</v>
      </c>
      <c r="AB2975" s="357" t="s">
        <v>21</v>
      </c>
      <c r="AC2975" s="363">
        <v>0.85</v>
      </c>
      <c r="AD2975" s="93"/>
      <c r="AE2975" s="292"/>
      <c r="AF2975" s="355"/>
      <c r="AG2975" s="45">
        <v>80.0</v>
      </c>
      <c r="AH2975" s="79"/>
      <c r="AI2975" s="80"/>
      <c r="AJ2975" s="80"/>
      <c r="AK2975" s="80"/>
      <c r="AL2975" s="14"/>
      <c r="AM2975" s="16" t="str">
        <f t="shared" si="10"/>
        <v>{s:'639836', v:80 , c:'放デイ２８・人欠２・未計画２・評減・拘減・'},</v>
      </c>
      <c r="AN2975" s="16"/>
    </row>
    <row r="2976" ht="16.5" customHeight="1">
      <c r="A2976" s="29">
        <v>63.0</v>
      </c>
      <c r="B2976" s="30">
        <v>9837.0</v>
      </c>
      <c r="C2976" s="31">
        <v>2974.0</v>
      </c>
      <c r="D2976" s="32" t="s">
        <v>3171</v>
      </c>
      <c r="E2976" s="94"/>
      <c r="F2976" s="94"/>
      <c r="G2976" s="94"/>
      <c r="H2976" s="352"/>
      <c r="I2976" s="140"/>
      <c r="J2976" s="95"/>
      <c r="K2976" s="82" t="s">
        <v>38</v>
      </c>
      <c r="L2976" s="152"/>
      <c r="M2976" s="344"/>
      <c r="N2976" s="152"/>
      <c r="O2976" s="105"/>
      <c r="P2976" s="94"/>
      <c r="Q2976" s="140"/>
      <c r="R2976" s="95"/>
      <c r="S2976" s="287"/>
      <c r="T2976" s="287"/>
      <c r="U2976" s="152"/>
      <c r="V2976" s="152"/>
      <c r="W2976" s="152"/>
      <c r="X2976" s="152"/>
      <c r="Y2976" s="287"/>
      <c r="Z2976" s="345"/>
      <c r="AA2976" s="288"/>
      <c r="AB2976" s="288"/>
      <c r="AC2976" s="288"/>
      <c r="AD2976" s="288"/>
      <c r="AE2976" s="288"/>
      <c r="AF2976" s="346"/>
      <c r="AG2976" s="45">
        <v>202.0</v>
      </c>
      <c r="AH2976" s="79"/>
      <c r="AI2976" s="80"/>
      <c r="AJ2976" s="80"/>
      <c r="AK2976" s="80"/>
      <c r="AL2976" s="14"/>
      <c r="AM2976" s="16" t="str">
        <f t="shared" si="10"/>
        <v>{s:'639837', v:202 , c:'放デイ２８・有資格１４・人欠２・'},</v>
      </c>
      <c r="AN2976" s="16"/>
    </row>
    <row r="2977" ht="16.5" customHeight="1">
      <c r="A2977" s="29">
        <v>63.0</v>
      </c>
      <c r="B2977" s="30">
        <v>9838.0</v>
      </c>
      <c r="C2977" s="31">
        <v>2975.0</v>
      </c>
      <c r="D2977" s="32" t="s">
        <v>3172</v>
      </c>
      <c r="E2977" s="94"/>
      <c r="F2977" s="94"/>
      <c r="G2977" s="94"/>
      <c r="H2977" s="373"/>
      <c r="I2977" s="140"/>
      <c r="J2977" s="95"/>
      <c r="K2977" s="87"/>
      <c r="L2977" s="140">
        <v>6.0</v>
      </c>
      <c r="M2977" s="348" t="s">
        <v>40</v>
      </c>
      <c r="N2977" s="140"/>
      <c r="O2977" s="105"/>
      <c r="P2977" s="94"/>
      <c r="Q2977" s="140"/>
      <c r="R2977" s="95"/>
      <c r="S2977" s="290"/>
      <c r="T2977" s="290"/>
      <c r="U2977" s="291"/>
      <c r="V2977" s="291"/>
      <c r="W2977" s="291"/>
      <c r="X2977" s="291"/>
      <c r="Y2977" s="290"/>
      <c r="Z2977" s="350"/>
      <c r="AA2977" s="299" t="s">
        <v>20</v>
      </c>
      <c r="AB2977" s="287" t="s">
        <v>21</v>
      </c>
      <c r="AC2977" s="351">
        <v>0.85</v>
      </c>
      <c r="AD2977" s="288"/>
      <c r="AE2977" s="288"/>
      <c r="AF2977" s="346"/>
      <c r="AG2977" s="45">
        <v>172.0</v>
      </c>
      <c r="AH2977" s="79"/>
      <c r="AI2977" s="80"/>
      <c r="AJ2977" s="80"/>
      <c r="AK2977" s="80"/>
      <c r="AL2977" s="14"/>
      <c r="AM2977" s="16" t="str">
        <f t="shared" si="10"/>
        <v>{s:'639838', v:172 , c:'放デイ２８・有資格１４・人欠２・評減・'},</v>
      </c>
      <c r="AN2977" s="16"/>
    </row>
    <row r="2978" ht="16.5" customHeight="1">
      <c r="A2978" s="29">
        <v>63.0</v>
      </c>
      <c r="B2978" s="30">
        <v>9839.0</v>
      </c>
      <c r="C2978" s="31">
        <v>2976.0</v>
      </c>
      <c r="D2978" s="32" t="s">
        <v>3173</v>
      </c>
      <c r="E2978" s="94"/>
      <c r="F2978" s="94"/>
      <c r="G2978" s="94"/>
      <c r="H2978" s="352"/>
      <c r="I2978" s="140"/>
      <c r="J2978" s="95"/>
      <c r="K2978" s="87"/>
      <c r="L2978" s="65"/>
      <c r="M2978" s="65"/>
      <c r="N2978" s="352"/>
      <c r="O2978" s="364"/>
      <c r="P2978" s="359"/>
      <c r="Q2978" s="352"/>
      <c r="R2978" s="353"/>
      <c r="S2978" s="33" t="s">
        <v>23</v>
      </c>
      <c r="T2978" s="124" t="s">
        <v>24</v>
      </c>
      <c r="U2978" s="152"/>
      <c r="V2978" s="152"/>
      <c r="W2978" s="152"/>
      <c r="X2978" s="152"/>
      <c r="Y2978" s="287" t="s">
        <v>21</v>
      </c>
      <c r="Z2978" s="354">
        <v>0.7</v>
      </c>
      <c r="AA2978" s="297"/>
      <c r="AB2978" s="297"/>
      <c r="AC2978" s="297"/>
      <c r="AD2978" s="297"/>
      <c r="AE2978" s="297"/>
      <c r="AF2978" s="362"/>
      <c r="AG2978" s="114">
        <v>141.0</v>
      </c>
      <c r="AH2978" s="79"/>
      <c r="AI2978" s="80"/>
      <c r="AJ2978" s="80"/>
      <c r="AK2978" s="80"/>
      <c r="AL2978" s="14"/>
      <c r="AM2978" s="16" t="str">
        <f t="shared" si="10"/>
        <v>{s:'639839', v:141 , c:'放デイ２８・有資格１４・人欠２・未計画・'},</v>
      </c>
      <c r="AN2978" s="16"/>
    </row>
    <row r="2979" ht="16.5" customHeight="1">
      <c r="A2979" s="29">
        <v>63.0</v>
      </c>
      <c r="B2979" s="30">
        <v>9840.0</v>
      </c>
      <c r="C2979" s="31">
        <v>2977.0</v>
      </c>
      <c r="D2979" s="32" t="s">
        <v>3174</v>
      </c>
      <c r="E2979" s="94"/>
      <c r="F2979" s="94"/>
      <c r="G2979" s="94"/>
      <c r="H2979" s="352"/>
      <c r="I2979" s="140"/>
      <c r="J2979" s="95"/>
      <c r="K2979" s="87"/>
      <c r="L2979" s="65"/>
      <c r="M2979" s="65"/>
      <c r="N2979" s="352"/>
      <c r="O2979" s="364"/>
      <c r="P2979" s="359"/>
      <c r="Q2979" s="352"/>
      <c r="R2979" s="353"/>
      <c r="S2979" s="70"/>
      <c r="T2979" s="110"/>
      <c r="U2979" s="291"/>
      <c r="V2979" s="291"/>
      <c r="W2979" s="291"/>
      <c r="X2979" s="291"/>
      <c r="Y2979" s="290"/>
      <c r="Z2979" s="355"/>
      <c r="AA2979" s="356" t="s">
        <v>20</v>
      </c>
      <c r="AB2979" s="357" t="s">
        <v>21</v>
      </c>
      <c r="AC2979" s="358">
        <v>0.85</v>
      </c>
      <c r="AD2979" s="288"/>
      <c r="AE2979" s="288"/>
      <c r="AF2979" s="346"/>
      <c r="AG2979" s="114">
        <v>120.0</v>
      </c>
      <c r="AH2979" s="79"/>
      <c r="AI2979" s="80"/>
      <c r="AJ2979" s="80"/>
      <c r="AK2979" s="80"/>
      <c r="AL2979" s="14"/>
      <c r="AM2979" s="16" t="str">
        <f t="shared" si="10"/>
        <v>{s:'639840', v:120 , c:'放デイ２８・有資格１４・人欠２・未計画・評減・'},</v>
      </c>
      <c r="AN2979" s="16"/>
    </row>
    <row r="2980" ht="16.5" customHeight="1">
      <c r="A2980" s="29">
        <v>63.0</v>
      </c>
      <c r="B2980" s="30">
        <v>9841.0</v>
      </c>
      <c r="C2980" s="31">
        <v>2978.0</v>
      </c>
      <c r="D2980" s="32" t="s">
        <v>3175</v>
      </c>
      <c r="E2980" s="94"/>
      <c r="F2980" s="94"/>
      <c r="G2980" s="94"/>
      <c r="H2980" s="352"/>
      <c r="I2980" s="140"/>
      <c r="J2980" s="95"/>
      <c r="K2980" s="87"/>
      <c r="L2980" s="65"/>
      <c r="M2980" s="65"/>
      <c r="N2980" s="352"/>
      <c r="O2980" s="364"/>
      <c r="P2980" s="359"/>
      <c r="Q2980" s="352"/>
      <c r="R2980" s="353"/>
      <c r="S2980" s="70"/>
      <c r="T2980" s="124" t="s">
        <v>27</v>
      </c>
      <c r="U2980" s="152"/>
      <c r="V2980" s="152"/>
      <c r="W2980" s="152"/>
      <c r="X2980" s="152"/>
      <c r="Y2980" s="287" t="s">
        <v>21</v>
      </c>
      <c r="Z2980" s="354">
        <v>0.5</v>
      </c>
      <c r="AA2980" s="292"/>
      <c r="AB2980" s="292"/>
      <c r="AC2980" s="292"/>
      <c r="AD2980" s="292"/>
      <c r="AE2980" s="292"/>
      <c r="AF2980" s="355"/>
      <c r="AG2980" s="114">
        <v>101.0</v>
      </c>
      <c r="AH2980" s="79"/>
      <c r="AI2980" s="80"/>
      <c r="AJ2980" s="80"/>
      <c r="AK2980" s="80"/>
      <c r="AL2980" s="14"/>
      <c r="AM2980" s="16" t="str">
        <f t="shared" si="10"/>
        <v>{s:'639841', v:101 , c:'放デイ２８・有資格１４・人欠２・未計画２・'},</v>
      </c>
      <c r="AN2980" s="16"/>
    </row>
    <row r="2981" ht="16.5" customHeight="1">
      <c r="A2981" s="29">
        <v>63.0</v>
      </c>
      <c r="B2981" s="30">
        <v>9842.0</v>
      </c>
      <c r="C2981" s="31">
        <v>2979.0</v>
      </c>
      <c r="D2981" s="32" t="s">
        <v>3176</v>
      </c>
      <c r="E2981" s="94"/>
      <c r="F2981" s="94"/>
      <c r="G2981" s="94"/>
      <c r="H2981" s="352"/>
      <c r="I2981" s="140"/>
      <c r="J2981" s="95"/>
      <c r="K2981" s="87"/>
      <c r="L2981" s="65"/>
      <c r="M2981" s="65"/>
      <c r="N2981" s="352"/>
      <c r="O2981" s="364"/>
      <c r="P2981" s="359"/>
      <c r="Q2981" s="352"/>
      <c r="R2981" s="353"/>
      <c r="S2981" s="78"/>
      <c r="T2981" s="110"/>
      <c r="U2981" s="291"/>
      <c r="V2981" s="291"/>
      <c r="W2981" s="291"/>
      <c r="X2981" s="291"/>
      <c r="Y2981" s="290"/>
      <c r="Z2981" s="355"/>
      <c r="AA2981" s="356" t="s">
        <v>20</v>
      </c>
      <c r="AB2981" s="357" t="s">
        <v>21</v>
      </c>
      <c r="AC2981" s="358">
        <v>0.85</v>
      </c>
      <c r="AD2981" s="288"/>
      <c r="AE2981" s="288"/>
      <c r="AF2981" s="346"/>
      <c r="AG2981" s="114">
        <v>86.0</v>
      </c>
      <c r="AH2981" s="79"/>
      <c r="AI2981" s="80"/>
      <c r="AJ2981" s="80"/>
      <c r="AK2981" s="80"/>
      <c r="AL2981" s="14"/>
      <c r="AM2981" s="16" t="str">
        <f t="shared" si="10"/>
        <v>{s:'639842', v:86 , c:'放デイ２８・有資格１４・人欠２・未計画２・評減・'},</v>
      </c>
      <c r="AN2981" s="16"/>
    </row>
    <row r="2982" ht="16.5" customHeight="1">
      <c r="A2982" s="29">
        <v>63.0</v>
      </c>
      <c r="B2982" s="30">
        <v>9843.0</v>
      </c>
      <c r="C2982" s="31">
        <v>2980.0</v>
      </c>
      <c r="D2982" s="32" t="s">
        <v>3177</v>
      </c>
      <c r="E2982" s="94"/>
      <c r="F2982" s="94"/>
      <c r="G2982" s="94"/>
      <c r="H2982" s="352"/>
      <c r="I2982" s="140"/>
      <c r="J2982" s="95"/>
      <c r="K2982" s="87"/>
      <c r="L2982" s="65"/>
      <c r="M2982" s="65"/>
      <c r="N2982" s="352"/>
      <c r="O2982" s="364"/>
      <c r="P2982" s="359"/>
      <c r="Q2982" s="352"/>
      <c r="R2982" s="353"/>
      <c r="S2982" s="96"/>
      <c r="T2982" s="96"/>
      <c r="U2982" s="152"/>
      <c r="V2982" s="152"/>
      <c r="W2982" s="152"/>
      <c r="X2982" s="152"/>
      <c r="Y2982" s="287"/>
      <c r="Z2982" s="354"/>
      <c r="AA2982" s="288"/>
      <c r="AB2982" s="288"/>
      <c r="AC2982" s="346"/>
      <c r="AD2982" s="82" t="s">
        <v>30</v>
      </c>
      <c r="AE2982" s="302">
        <v>5.0</v>
      </c>
      <c r="AF2982" s="360" t="s">
        <v>31</v>
      </c>
      <c r="AG2982" s="45">
        <v>197.0</v>
      </c>
      <c r="AH2982" s="79"/>
      <c r="AI2982" s="80"/>
      <c r="AJ2982" s="80"/>
      <c r="AK2982" s="80"/>
      <c r="AL2982" s="14"/>
      <c r="AM2982" s="16" t="str">
        <f t="shared" si="10"/>
        <v>{s:'639843', v:197 , c:'放デイ２８・有資格１４・人欠２・拘減・'},</v>
      </c>
      <c r="AN2982" s="16"/>
    </row>
    <row r="2983" ht="16.5" customHeight="1">
      <c r="A2983" s="29">
        <v>63.0</v>
      </c>
      <c r="B2983" s="30">
        <v>9844.0</v>
      </c>
      <c r="C2983" s="31">
        <v>2981.0</v>
      </c>
      <c r="D2983" s="32" t="s">
        <v>3178</v>
      </c>
      <c r="E2983" s="94"/>
      <c r="F2983" s="94"/>
      <c r="G2983" s="94"/>
      <c r="H2983" s="352"/>
      <c r="I2983" s="140"/>
      <c r="J2983" s="95"/>
      <c r="K2983" s="69"/>
      <c r="L2983" s="65"/>
      <c r="M2983" s="65"/>
      <c r="N2983" s="352"/>
      <c r="O2983" s="364"/>
      <c r="P2983" s="359"/>
      <c r="Q2983" s="352"/>
      <c r="R2983" s="353"/>
      <c r="S2983" s="115"/>
      <c r="T2983" s="115"/>
      <c r="U2983" s="291"/>
      <c r="V2983" s="291"/>
      <c r="W2983" s="291"/>
      <c r="X2983" s="291"/>
      <c r="Y2983" s="290"/>
      <c r="Z2983" s="355"/>
      <c r="AA2983" s="299" t="s">
        <v>20</v>
      </c>
      <c r="AB2983" s="287" t="s">
        <v>21</v>
      </c>
      <c r="AC2983" s="361">
        <v>0.85</v>
      </c>
      <c r="AD2983" s="87"/>
      <c r="AE2983" s="302"/>
      <c r="AF2983" s="360"/>
      <c r="AG2983" s="45">
        <v>167.0</v>
      </c>
      <c r="AH2983" s="79"/>
      <c r="AI2983" s="80"/>
      <c r="AJ2983" s="80"/>
      <c r="AK2983" s="80"/>
      <c r="AL2983" s="14"/>
      <c r="AM2983" s="16" t="str">
        <f t="shared" si="10"/>
        <v>{s:'639844', v:167 , c:'放デイ２８・有資格１４・人欠２・評減・拘減・'},</v>
      </c>
      <c r="AN2983" s="16"/>
    </row>
    <row r="2984" ht="16.5" customHeight="1">
      <c r="A2984" s="29">
        <v>63.0</v>
      </c>
      <c r="B2984" s="30">
        <v>9845.0</v>
      </c>
      <c r="C2984" s="31">
        <v>2982.0</v>
      </c>
      <c r="D2984" s="32" t="s">
        <v>3179</v>
      </c>
      <c r="E2984" s="94"/>
      <c r="F2984" s="94"/>
      <c r="G2984" s="94"/>
      <c r="H2984" s="352"/>
      <c r="I2984" s="140"/>
      <c r="J2984" s="95"/>
      <c r="K2984" s="69"/>
      <c r="L2984" s="65"/>
      <c r="M2984" s="65"/>
      <c r="N2984" s="352"/>
      <c r="O2984" s="364"/>
      <c r="P2984" s="359"/>
      <c r="Q2984" s="352"/>
      <c r="R2984" s="353"/>
      <c r="S2984" s="33" t="s">
        <v>23</v>
      </c>
      <c r="T2984" s="124" t="s">
        <v>24</v>
      </c>
      <c r="U2984" s="152"/>
      <c r="V2984" s="152"/>
      <c r="W2984" s="152"/>
      <c r="X2984" s="152"/>
      <c r="Y2984" s="287" t="s">
        <v>21</v>
      </c>
      <c r="Z2984" s="354">
        <v>0.7</v>
      </c>
      <c r="AA2984" s="297"/>
      <c r="AB2984" s="297"/>
      <c r="AC2984" s="362"/>
      <c r="AD2984" s="87"/>
      <c r="AE2984" s="313"/>
      <c r="AF2984" s="349"/>
      <c r="AG2984" s="114">
        <v>136.0</v>
      </c>
      <c r="AH2984" s="79"/>
      <c r="AI2984" s="80"/>
      <c r="AJ2984" s="80"/>
      <c r="AK2984" s="80"/>
      <c r="AL2984" s="14"/>
      <c r="AM2984" s="16" t="str">
        <f t="shared" si="10"/>
        <v>{s:'639845', v:136 , c:'放デイ２８・有資格１４・人欠２・未計画・拘減・'},</v>
      </c>
      <c r="AN2984" s="16"/>
    </row>
    <row r="2985" ht="16.5" customHeight="1">
      <c r="A2985" s="29">
        <v>63.0</v>
      </c>
      <c r="B2985" s="30">
        <v>9846.0</v>
      </c>
      <c r="C2985" s="31">
        <v>2983.0</v>
      </c>
      <c r="D2985" s="32" t="s">
        <v>3180</v>
      </c>
      <c r="E2985" s="94"/>
      <c r="F2985" s="94"/>
      <c r="G2985" s="94"/>
      <c r="H2985" s="352"/>
      <c r="I2985" s="140"/>
      <c r="J2985" s="95"/>
      <c r="K2985" s="69"/>
      <c r="L2985" s="65"/>
      <c r="M2985" s="65"/>
      <c r="N2985" s="352"/>
      <c r="O2985" s="364"/>
      <c r="P2985" s="359"/>
      <c r="Q2985" s="352"/>
      <c r="R2985" s="353"/>
      <c r="S2985" s="70"/>
      <c r="T2985" s="110"/>
      <c r="U2985" s="291"/>
      <c r="V2985" s="291"/>
      <c r="W2985" s="291"/>
      <c r="X2985" s="291"/>
      <c r="Y2985" s="290"/>
      <c r="Z2985" s="355"/>
      <c r="AA2985" s="356" t="s">
        <v>20</v>
      </c>
      <c r="AB2985" s="357" t="s">
        <v>21</v>
      </c>
      <c r="AC2985" s="363">
        <v>0.85</v>
      </c>
      <c r="AD2985" s="87"/>
      <c r="AE2985" s="313"/>
      <c r="AF2985" s="349"/>
      <c r="AG2985" s="114">
        <v>115.0</v>
      </c>
      <c r="AH2985" s="79"/>
      <c r="AI2985" s="80"/>
      <c r="AJ2985" s="80"/>
      <c r="AK2985" s="80"/>
      <c r="AL2985" s="14"/>
      <c r="AM2985" s="16" t="str">
        <f t="shared" si="10"/>
        <v>{s:'639846', v:115 , c:'放デイ２８・有資格１４・人欠２・未計画・評減・拘減・'},</v>
      </c>
      <c r="AN2985" s="16"/>
    </row>
    <row r="2986" ht="16.5" customHeight="1">
      <c r="A2986" s="29">
        <v>63.0</v>
      </c>
      <c r="B2986" s="30">
        <v>9847.0</v>
      </c>
      <c r="C2986" s="31">
        <v>2984.0</v>
      </c>
      <c r="D2986" s="32" t="s">
        <v>3181</v>
      </c>
      <c r="E2986" s="94"/>
      <c r="F2986" s="94"/>
      <c r="G2986" s="94"/>
      <c r="H2986" s="352"/>
      <c r="I2986" s="140"/>
      <c r="J2986" s="95"/>
      <c r="K2986" s="69"/>
      <c r="L2986" s="65"/>
      <c r="M2986" s="65"/>
      <c r="N2986" s="352"/>
      <c r="O2986" s="364"/>
      <c r="P2986" s="359"/>
      <c r="Q2986" s="352"/>
      <c r="R2986" s="353"/>
      <c r="S2986" s="70"/>
      <c r="T2986" s="96" t="s">
        <v>27</v>
      </c>
      <c r="U2986" s="152"/>
      <c r="V2986" s="152"/>
      <c r="W2986" s="152"/>
      <c r="X2986" s="152"/>
      <c r="Y2986" s="287" t="s">
        <v>21</v>
      </c>
      <c r="Z2986" s="354">
        <v>0.5</v>
      </c>
      <c r="AA2986" s="292"/>
      <c r="AB2986" s="292"/>
      <c r="AC2986" s="355"/>
      <c r="AD2986" s="87"/>
      <c r="AE2986" s="313"/>
      <c r="AF2986" s="349"/>
      <c r="AG2986" s="114">
        <v>96.0</v>
      </c>
      <c r="AH2986" s="79"/>
      <c r="AI2986" s="80"/>
      <c r="AJ2986" s="80"/>
      <c r="AK2986" s="80"/>
      <c r="AL2986" s="14"/>
      <c r="AM2986" s="16" t="str">
        <f t="shared" si="10"/>
        <v>{s:'639847', v:96 , c:'放デイ２８・有資格１４・人欠２・未計画２・拘減・'},</v>
      </c>
      <c r="AN2986" s="16"/>
    </row>
    <row r="2987" ht="16.5" customHeight="1">
      <c r="A2987" s="29">
        <v>63.0</v>
      </c>
      <c r="B2987" s="30">
        <v>9848.0</v>
      </c>
      <c r="C2987" s="31">
        <v>2985.0</v>
      </c>
      <c r="D2987" s="32" t="s">
        <v>3182</v>
      </c>
      <c r="E2987" s="94"/>
      <c r="F2987" s="94"/>
      <c r="G2987" s="94"/>
      <c r="H2987" s="352"/>
      <c r="I2987" s="140"/>
      <c r="J2987" s="95"/>
      <c r="K2987" s="69"/>
      <c r="L2987" s="65"/>
      <c r="M2987" s="65"/>
      <c r="N2987" s="352"/>
      <c r="O2987" s="377"/>
      <c r="P2987" s="378"/>
      <c r="Q2987" s="374"/>
      <c r="R2987" s="376"/>
      <c r="S2987" s="78"/>
      <c r="T2987" s="115"/>
      <c r="U2987" s="291"/>
      <c r="V2987" s="291"/>
      <c r="W2987" s="291"/>
      <c r="X2987" s="291"/>
      <c r="Y2987" s="290"/>
      <c r="Z2987" s="355"/>
      <c r="AA2987" s="356" t="s">
        <v>20</v>
      </c>
      <c r="AB2987" s="357" t="s">
        <v>21</v>
      </c>
      <c r="AC2987" s="363">
        <v>0.85</v>
      </c>
      <c r="AD2987" s="93"/>
      <c r="AE2987" s="292"/>
      <c r="AF2987" s="355"/>
      <c r="AG2987" s="114">
        <v>81.0</v>
      </c>
      <c r="AH2987" s="79"/>
      <c r="AI2987" s="80"/>
      <c r="AJ2987" s="80"/>
      <c r="AK2987" s="80"/>
      <c r="AL2987" s="14"/>
      <c r="AM2987" s="16" t="str">
        <f t="shared" si="10"/>
        <v>{s:'639848', v:81 , c:'放デイ２８・有資格１４・人欠２・未計画２・評減・拘減・'},</v>
      </c>
      <c r="AN2987" s="16"/>
    </row>
    <row r="2988" ht="16.5" customHeight="1">
      <c r="A2988" s="29">
        <v>63.0</v>
      </c>
      <c r="B2988" s="30">
        <v>9851.0</v>
      </c>
      <c r="C2988" s="31">
        <v>2986.0</v>
      </c>
      <c r="D2988" s="32" t="s">
        <v>3183</v>
      </c>
      <c r="E2988" s="94"/>
      <c r="F2988" s="94"/>
      <c r="G2988" s="102" t="s">
        <v>77</v>
      </c>
      <c r="H2988" s="35"/>
      <c r="I2988" s="35"/>
      <c r="J2988" s="36"/>
      <c r="K2988" s="168"/>
      <c r="L2988" s="152"/>
      <c r="M2988" s="344"/>
      <c r="N2988" s="152"/>
      <c r="O2988" s="241" t="s">
        <v>2655</v>
      </c>
      <c r="P2988" s="82" t="s">
        <v>24</v>
      </c>
      <c r="Q2988" s="152"/>
      <c r="R2988" s="153"/>
      <c r="S2988" s="287"/>
      <c r="T2988" s="287"/>
      <c r="U2988" s="152"/>
      <c r="V2988" s="152"/>
      <c r="W2988" s="152"/>
      <c r="X2988" s="152"/>
      <c r="Y2988" s="287"/>
      <c r="Z2988" s="345"/>
      <c r="AA2988" s="288"/>
      <c r="AB2988" s="288"/>
      <c r="AC2988" s="288"/>
      <c r="AD2988" s="288"/>
      <c r="AE2988" s="288"/>
      <c r="AF2988" s="346"/>
      <c r="AG2988" s="45">
        <v>209.0</v>
      </c>
      <c r="AH2988" s="79"/>
      <c r="AI2988" s="80"/>
      <c r="AJ2988" s="80"/>
      <c r="AK2988" s="80"/>
      <c r="AL2988" s="14"/>
      <c r="AM2988" s="16" t="str">
        <f t="shared" si="10"/>
        <v>{s:'639851', v:209 , c:'放デイ２９・人欠・'},</v>
      </c>
      <c r="AN2988" s="16"/>
    </row>
    <row r="2989" ht="16.5" customHeight="1">
      <c r="A2989" s="29">
        <v>63.0</v>
      </c>
      <c r="B2989" s="30">
        <v>9852.0</v>
      </c>
      <c r="C2989" s="31">
        <v>2987.0</v>
      </c>
      <c r="D2989" s="32" t="s">
        <v>3184</v>
      </c>
      <c r="E2989" s="94"/>
      <c r="F2989" s="94"/>
      <c r="G2989" s="104"/>
      <c r="H2989" s="347" t="str">
        <f>'30放課後等デイ(基本１)'!G2738</f>
        <v/>
      </c>
      <c r="I2989" s="140" t="s">
        <v>9</v>
      </c>
      <c r="J2989" s="51"/>
      <c r="K2989" s="94"/>
      <c r="L2989" s="140"/>
      <c r="M2989" s="348"/>
      <c r="N2989" s="140"/>
      <c r="O2989" s="131"/>
      <c r="P2989" s="87"/>
      <c r="Q2989" s="302" t="s">
        <v>21</v>
      </c>
      <c r="R2989" s="349">
        <v>0.7</v>
      </c>
      <c r="S2989" s="290"/>
      <c r="T2989" s="290"/>
      <c r="U2989" s="291"/>
      <c r="V2989" s="291"/>
      <c r="W2989" s="291"/>
      <c r="X2989" s="291"/>
      <c r="Y2989" s="290"/>
      <c r="Z2989" s="350"/>
      <c r="AA2989" s="299" t="s">
        <v>20</v>
      </c>
      <c r="AB2989" s="287" t="s">
        <v>21</v>
      </c>
      <c r="AC2989" s="351">
        <v>0.85</v>
      </c>
      <c r="AD2989" s="288"/>
      <c r="AE2989" s="288"/>
      <c r="AF2989" s="346"/>
      <c r="AG2989" s="45">
        <v>178.0</v>
      </c>
      <c r="AH2989" s="79"/>
      <c r="AI2989" s="80"/>
      <c r="AJ2989" s="80"/>
      <c r="AK2989" s="80"/>
      <c r="AL2989" s="14"/>
      <c r="AM2989" s="16" t="str">
        <f t="shared" si="10"/>
        <v>{s:'639852', v:178 , c:'放デイ２９・人欠・評減・'},</v>
      </c>
      <c r="AN2989" s="16"/>
    </row>
    <row r="2990" ht="16.5" customHeight="1">
      <c r="A2990" s="29">
        <v>63.0</v>
      </c>
      <c r="B2990" s="30">
        <v>9853.0</v>
      </c>
      <c r="C2990" s="31">
        <v>2988.0</v>
      </c>
      <c r="D2990" s="32" t="s">
        <v>3185</v>
      </c>
      <c r="E2990" s="94"/>
      <c r="F2990" s="94"/>
      <c r="G2990" s="104"/>
      <c r="H2990" s="63"/>
      <c r="I2990" s="63"/>
      <c r="J2990" s="51"/>
      <c r="K2990" s="69"/>
      <c r="L2990" s="65"/>
      <c r="M2990" s="65"/>
      <c r="N2990" s="352"/>
      <c r="O2990" s="131"/>
      <c r="P2990" s="87"/>
      <c r="Q2990" s="352"/>
      <c r="R2990" s="353"/>
      <c r="S2990" s="33" t="s">
        <v>23</v>
      </c>
      <c r="T2990" s="124" t="s">
        <v>24</v>
      </c>
      <c r="U2990" s="152"/>
      <c r="V2990" s="152"/>
      <c r="W2990" s="152"/>
      <c r="X2990" s="152"/>
      <c r="Y2990" s="287" t="s">
        <v>21</v>
      </c>
      <c r="Z2990" s="354">
        <v>0.7</v>
      </c>
      <c r="AA2990" s="297"/>
      <c r="AB2990" s="297"/>
      <c r="AC2990" s="297"/>
      <c r="AD2990" s="297"/>
      <c r="AE2990" s="297"/>
      <c r="AF2990" s="362"/>
      <c r="AG2990" s="114">
        <v>146.0</v>
      </c>
      <c r="AH2990" s="79"/>
      <c r="AI2990" s="80"/>
      <c r="AJ2990" s="80"/>
      <c r="AK2990" s="80"/>
      <c r="AL2990" s="14"/>
      <c r="AM2990" s="16" t="str">
        <f t="shared" si="10"/>
        <v>{s:'639853', v:146 , c:'放デイ２９・人欠・未計画・'},</v>
      </c>
      <c r="AN2990" s="16"/>
    </row>
    <row r="2991" ht="16.5" customHeight="1">
      <c r="A2991" s="29">
        <v>63.0</v>
      </c>
      <c r="B2991" s="30">
        <v>9854.0</v>
      </c>
      <c r="C2991" s="31">
        <v>2989.0</v>
      </c>
      <c r="D2991" s="32" t="s">
        <v>3186</v>
      </c>
      <c r="E2991" s="94"/>
      <c r="F2991" s="94"/>
      <c r="G2991" s="104"/>
      <c r="H2991" s="63"/>
      <c r="I2991" s="63"/>
      <c r="J2991" s="51"/>
      <c r="K2991" s="69"/>
      <c r="L2991" s="65"/>
      <c r="M2991" s="65"/>
      <c r="N2991" s="352"/>
      <c r="O2991" s="131"/>
      <c r="P2991" s="87"/>
      <c r="Q2991" s="352"/>
      <c r="R2991" s="353"/>
      <c r="S2991" s="70"/>
      <c r="T2991" s="110"/>
      <c r="U2991" s="291"/>
      <c r="V2991" s="291"/>
      <c r="W2991" s="291"/>
      <c r="X2991" s="291"/>
      <c r="Y2991" s="290"/>
      <c r="Z2991" s="355"/>
      <c r="AA2991" s="356" t="s">
        <v>20</v>
      </c>
      <c r="AB2991" s="357" t="s">
        <v>21</v>
      </c>
      <c r="AC2991" s="358">
        <v>0.85</v>
      </c>
      <c r="AD2991" s="288"/>
      <c r="AE2991" s="288"/>
      <c r="AF2991" s="346"/>
      <c r="AG2991" s="114">
        <v>124.0</v>
      </c>
      <c r="AH2991" s="79"/>
      <c r="AI2991" s="80"/>
      <c r="AJ2991" s="80"/>
      <c r="AK2991" s="80"/>
      <c r="AL2991" s="14"/>
      <c r="AM2991" s="16" t="str">
        <f t="shared" si="10"/>
        <v>{s:'639854', v:124 , c:'放デイ２９・人欠・未計画・評減・'},</v>
      </c>
      <c r="AN2991" s="16"/>
    </row>
    <row r="2992" ht="16.5" customHeight="1">
      <c r="A2992" s="29">
        <v>63.0</v>
      </c>
      <c r="B2992" s="30">
        <v>9855.0</v>
      </c>
      <c r="C2992" s="31">
        <v>2990.0</v>
      </c>
      <c r="D2992" s="32" t="s">
        <v>3187</v>
      </c>
      <c r="E2992" s="94"/>
      <c r="F2992" s="94"/>
      <c r="G2992" s="104"/>
      <c r="H2992" s="63"/>
      <c r="I2992" s="63"/>
      <c r="J2992" s="51"/>
      <c r="K2992" s="69"/>
      <c r="L2992" s="65"/>
      <c r="M2992" s="65"/>
      <c r="N2992" s="352"/>
      <c r="O2992" s="131"/>
      <c r="P2992" s="87"/>
      <c r="Q2992" s="352"/>
      <c r="R2992" s="353"/>
      <c r="S2992" s="70"/>
      <c r="T2992" s="124" t="s">
        <v>27</v>
      </c>
      <c r="U2992" s="152"/>
      <c r="V2992" s="152"/>
      <c r="W2992" s="152"/>
      <c r="X2992" s="152"/>
      <c r="Y2992" s="287" t="s">
        <v>21</v>
      </c>
      <c r="Z2992" s="354">
        <v>0.5</v>
      </c>
      <c r="AA2992" s="292"/>
      <c r="AB2992" s="292"/>
      <c r="AC2992" s="292"/>
      <c r="AD2992" s="292"/>
      <c r="AE2992" s="292"/>
      <c r="AF2992" s="355"/>
      <c r="AG2992" s="45">
        <v>105.0</v>
      </c>
      <c r="AH2992" s="79"/>
      <c r="AI2992" s="80"/>
      <c r="AJ2992" s="80"/>
      <c r="AK2992" s="80"/>
      <c r="AL2992" s="14"/>
      <c r="AM2992" s="16" t="str">
        <f t="shared" si="10"/>
        <v>{s:'639855', v:105 , c:'放デイ２９・人欠・未計画２・'},</v>
      </c>
      <c r="AN2992" s="16"/>
    </row>
    <row r="2993" ht="16.5" customHeight="1">
      <c r="A2993" s="29">
        <v>63.0</v>
      </c>
      <c r="B2993" s="30">
        <v>9856.0</v>
      </c>
      <c r="C2993" s="31">
        <v>2991.0</v>
      </c>
      <c r="D2993" s="32" t="s">
        <v>3188</v>
      </c>
      <c r="E2993" s="94"/>
      <c r="F2993" s="94"/>
      <c r="G2993" s="104"/>
      <c r="H2993" s="63"/>
      <c r="I2993" s="63"/>
      <c r="J2993" s="51"/>
      <c r="K2993" s="69"/>
      <c r="L2993" s="65"/>
      <c r="M2993" s="65"/>
      <c r="N2993" s="352"/>
      <c r="O2993" s="131"/>
      <c r="P2993" s="87"/>
      <c r="Q2993" s="352"/>
      <c r="R2993" s="353"/>
      <c r="S2993" s="78"/>
      <c r="T2993" s="110"/>
      <c r="U2993" s="291"/>
      <c r="V2993" s="291"/>
      <c r="W2993" s="291"/>
      <c r="X2993" s="291"/>
      <c r="Y2993" s="290"/>
      <c r="Z2993" s="355"/>
      <c r="AA2993" s="356" t="s">
        <v>20</v>
      </c>
      <c r="AB2993" s="357" t="s">
        <v>21</v>
      </c>
      <c r="AC2993" s="358">
        <v>0.85</v>
      </c>
      <c r="AD2993" s="288"/>
      <c r="AE2993" s="288"/>
      <c r="AF2993" s="346"/>
      <c r="AG2993" s="45">
        <v>89.0</v>
      </c>
      <c r="AH2993" s="79"/>
      <c r="AI2993" s="80"/>
      <c r="AJ2993" s="80"/>
      <c r="AK2993" s="80"/>
      <c r="AL2993" s="14"/>
      <c r="AM2993" s="16" t="str">
        <f t="shared" si="10"/>
        <v>{s:'639856', v:89 , c:'放デイ２９・人欠・未計画２・評減・'},</v>
      </c>
      <c r="AN2993" s="16"/>
    </row>
    <row r="2994" ht="16.5" customHeight="1">
      <c r="A2994" s="29">
        <v>63.0</v>
      </c>
      <c r="B2994" s="30">
        <v>9857.0</v>
      </c>
      <c r="C2994" s="31">
        <v>2992.0</v>
      </c>
      <c r="D2994" s="32" t="s">
        <v>3189</v>
      </c>
      <c r="E2994" s="94"/>
      <c r="F2994" s="94"/>
      <c r="G2994" s="76"/>
      <c r="H2994" s="63"/>
      <c r="I2994" s="63"/>
      <c r="J2994" s="51"/>
      <c r="K2994" s="69"/>
      <c r="L2994" s="65"/>
      <c r="M2994" s="65"/>
      <c r="N2994" s="352"/>
      <c r="O2994" s="131"/>
      <c r="P2994" s="87"/>
      <c r="Q2994" s="352"/>
      <c r="R2994" s="353"/>
      <c r="S2994" s="96"/>
      <c r="T2994" s="96"/>
      <c r="U2994" s="152"/>
      <c r="V2994" s="152"/>
      <c r="W2994" s="152"/>
      <c r="X2994" s="152"/>
      <c r="Y2994" s="287"/>
      <c r="Z2994" s="354"/>
      <c r="AA2994" s="288"/>
      <c r="AB2994" s="288"/>
      <c r="AC2994" s="346"/>
      <c r="AD2994" s="82" t="s">
        <v>30</v>
      </c>
      <c r="AE2994" s="302">
        <v>5.0</v>
      </c>
      <c r="AF2994" s="360" t="s">
        <v>31</v>
      </c>
      <c r="AG2994" s="45">
        <v>204.0</v>
      </c>
      <c r="AH2994" s="79"/>
      <c r="AI2994" s="80"/>
      <c r="AJ2994" s="80"/>
      <c r="AK2994" s="80"/>
      <c r="AL2994" s="14"/>
      <c r="AM2994" s="16" t="str">
        <f t="shared" si="10"/>
        <v>{s:'639857', v:204 , c:'放デイ２９・人欠・拘減・'},</v>
      </c>
      <c r="AN2994" s="16"/>
    </row>
    <row r="2995" ht="16.5" customHeight="1">
      <c r="A2995" s="29">
        <v>63.0</v>
      </c>
      <c r="B2995" s="30">
        <v>9858.0</v>
      </c>
      <c r="C2995" s="31">
        <v>2993.0</v>
      </c>
      <c r="D2995" s="32" t="s">
        <v>3190</v>
      </c>
      <c r="E2995" s="94"/>
      <c r="F2995" s="94"/>
      <c r="G2995" s="76"/>
      <c r="H2995" s="63"/>
      <c r="I2995" s="63"/>
      <c r="J2995" s="51"/>
      <c r="K2995" s="69"/>
      <c r="L2995" s="65"/>
      <c r="M2995" s="65"/>
      <c r="N2995" s="352"/>
      <c r="O2995" s="131"/>
      <c r="P2995" s="87"/>
      <c r="Q2995" s="352"/>
      <c r="R2995" s="353"/>
      <c r="S2995" s="115"/>
      <c r="T2995" s="115"/>
      <c r="U2995" s="291"/>
      <c r="V2995" s="291"/>
      <c r="W2995" s="291"/>
      <c r="X2995" s="291"/>
      <c r="Y2995" s="290"/>
      <c r="Z2995" s="355"/>
      <c r="AA2995" s="299" t="s">
        <v>20</v>
      </c>
      <c r="AB2995" s="287" t="s">
        <v>21</v>
      </c>
      <c r="AC2995" s="361">
        <v>0.85</v>
      </c>
      <c r="AD2995" s="87"/>
      <c r="AE2995" s="302"/>
      <c r="AF2995" s="360"/>
      <c r="AG2995" s="45">
        <v>173.0</v>
      </c>
      <c r="AH2995" s="79"/>
      <c r="AI2995" s="80"/>
      <c r="AJ2995" s="80"/>
      <c r="AK2995" s="80"/>
      <c r="AL2995" s="14"/>
      <c r="AM2995" s="16" t="str">
        <f t="shared" si="10"/>
        <v>{s:'639858', v:173 , c:'放デイ２９・人欠・評減・拘減・'},</v>
      </c>
      <c r="AN2995" s="16"/>
    </row>
    <row r="2996" ht="16.5" customHeight="1">
      <c r="A2996" s="29">
        <v>63.0</v>
      </c>
      <c r="B2996" s="30">
        <v>9859.0</v>
      </c>
      <c r="C2996" s="31">
        <v>2994.0</v>
      </c>
      <c r="D2996" s="32" t="s">
        <v>3191</v>
      </c>
      <c r="E2996" s="94"/>
      <c r="F2996" s="94"/>
      <c r="G2996" s="76"/>
      <c r="H2996" s="63"/>
      <c r="I2996" s="63"/>
      <c r="J2996" s="51"/>
      <c r="K2996" s="69"/>
      <c r="L2996" s="65"/>
      <c r="M2996" s="65"/>
      <c r="N2996" s="352"/>
      <c r="O2996" s="131"/>
      <c r="P2996" s="87"/>
      <c r="Q2996" s="352"/>
      <c r="R2996" s="353"/>
      <c r="S2996" s="33" t="s">
        <v>23</v>
      </c>
      <c r="T2996" s="124" t="s">
        <v>24</v>
      </c>
      <c r="U2996" s="152"/>
      <c r="V2996" s="152"/>
      <c r="W2996" s="152"/>
      <c r="X2996" s="152"/>
      <c r="Y2996" s="287" t="s">
        <v>21</v>
      </c>
      <c r="Z2996" s="354">
        <v>0.7</v>
      </c>
      <c r="AA2996" s="297"/>
      <c r="AB2996" s="297"/>
      <c r="AC2996" s="362"/>
      <c r="AD2996" s="87"/>
      <c r="AE2996" s="313"/>
      <c r="AF2996" s="349"/>
      <c r="AG2996" s="114">
        <v>141.0</v>
      </c>
      <c r="AH2996" s="79"/>
      <c r="AI2996" s="80"/>
      <c r="AJ2996" s="80"/>
      <c r="AK2996" s="80"/>
      <c r="AL2996" s="14"/>
      <c r="AM2996" s="16" t="str">
        <f t="shared" si="10"/>
        <v>{s:'639859', v:141 , c:'放デイ２９・人欠・未計画・拘減・'},</v>
      </c>
      <c r="AN2996" s="16"/>
    </row>
    <row r="2997" ht="16.5" customHeight="1">
      <c r="A2997" s="29">
        <v>63.0</v>
      </c>
      <c r="B2997" s="30">
        <v>9860.0</v>
      </c>
      <c r="C2997" s="31">
        <v>2995.0</v>
      </c>
      <c r="D2997" s="32" t="s">
        <v>3192</v>
      </c>
      <c r="E2997" s="94"/>
      <c r="F2997" s="94"/>
      <c r="G2997" s="76"/>
      <c r="H2997" s="63"/>
      <c r="I2997" s="63"/>
      <c r="J2997" s="51"/>
      <c r="K2997" s="69"/>
      <c r="L2997" s="65"/>
      <c r="M2997" s="65"/>
      <c r="N2997" s="352"/>
      <c r="O2997" s="131"/>
      <c r="P2997" s="87"/>
      <c r="Q2997" s="352"/>
      <c r="R2997" s="353"/>
      <c r="S2997" s="70"/>
      <c r="T2997" s="110"/>
      <c r="U2997" s="291"/>
      <c r="V2997" s="291"/>
      <c r="W2997" s="291"/>
      <c r="X2997" s="291"/>
      <c r="Y2997" s="290"/>
      <c r="Z2997" s="355"/>
      <c r="AA2997" s="356" t="s">
        <v>20</v>
      </c>
      <c r="AB2997" s="357" t="s">
        <v>21</v>
      </c>
      <c r="AC2997" s="363">
        <v>0.85</v>
      </c>
      <c r="AD2997" s="87"/>
      <c r="AE2997" s="313"/>
      <c r="AF2997" s="349"/>
      <c r="AG2997" s="114">
        <v>119.0</v>
      </c>
      <c r="AH2997" s="79"/>
      <c r="AI2997" s="80"/>
      <c r="AJ2997" s="80"/>
      <c r="AK2997" s="80"/>
      <c r="AL2997" s="14"/>
      <c r="AM2997" s="16" t="str">
        <f t="shared" si="10"/>
        <v>{s:'639860', v:119 , c:'放デイ２９・人欠・未計画・評減・拘減・'},</v>
      </c>
      <c r="AN2997" s="16"/>
    </row>
    <row r="2998" ht="16.5" customHeight="1">
      <c r="A2998" s="29">
        <v>63.0</v>
      </c>
      <c r="B2998" s="30">
        <v>9861.0</v>
      </c>
      <c r="C2998" s="31">
        <v>2996.0</v>
      </c>
      <c r="D2998" s="32" t="s">
        <v>3193</v>
      </c>
      <c r="E2998" s="94"/>
      <c r="F2998" s="94"/>
      <c r="G2998" s="76"/>
      <c r="H2998" s="63"/>
      <c r="I2998" s="63"/>
      <c r="J2998" s="51"/>
      <c r="K2998" s="69"/>
      <c r="L2998" s="65"/>
      <c r="M2998" s="65"/>
      <c r="N2998" s="352"/>
      <c r="O2998" s="131"/>
      <c r="P2998" s="87"/>
      <c r="Q2998" s="352"/>
      <c r="R2998" s="353"/>
      <c r="S2998" s="70"/>
      <c r="T2998" s="96" t="s">
        <v>27</v>
      </c>
      <c r="U2998" s="152"/>
      <c r="V2998" s="152"/>
      <c r="W2998" s="152"/>
      <c r="X2998" s="152"/>
      <c r="Y2998" s="287" t="s">
        <v>21</v>
      </c>
      <c r="Z2998" s="354">
        <v>0.5</v>
      </c>
      <c r="AA2998" s="292"/>
      <c r="AB2998" s="292"/>
      <c r="AC2998" s="355"/>
      <c r="AD2998" s="87"/>
      <c r="AE2998" s="313"/>
      <c r="AF2998" s="349"/>
      <c r="AG2998" s="45">
        <v>100.0</v>
      </c>
      <c r="AH2998" s="79"/>
      <c r="AI2998" s="80"/>
      <c r="AJ2998" s="80"/>
      <c r="AK2998" s="80"/>
      <c r="AL2998" s="14"/>
      <c r="AM2998" s="16" t="str">
        <f t="shared" si="10"/>
        <v>{s:'639861', v:100 , c:'放デイ２９・人欠・未計画２・拘減・'},</v>
      </c>
      <c r="AN2998" s="16"/>
    </row>
    <row r="2999" ht="16.5" customHeight="1">
      <c r="A2999" s="29">
        <v>63.0</v>
      </c>
      <c r="B2999" s="30">
        <v>9862.0</v>
      </c>
      <c r="C2999" s="31">
        <v>2997.0</v>
      </c>
      <c r="D2999" s="32" t="s">
        <v>3194</v>
      </c>
      <c r="E2999" s="94"/>
      <c r="F2999" s="94"/>
      <c r="G2999" s="76"/>
      <c r="H2999" s="63"/>
      <c r="I2999" s="63"/>
      <c r="J2999" s="51"/>
      <c r="K2999" s="69"/>
      <c r="L2999" s="65"/>
      <c r="M2999" s="65"/>
      <c r="N2999" s="352"/>
      <c r="O2999" s="364"/>
      <c r="P2999" s="359"/>
      <c r="Q2999" s="352"/>
      <c r="R2999" s="353"/>
      <c r="S2999" s="78"/>
      <c r="T2999" s="115"/>
      <c r="U2999" s="291"/>
      <c r="V2999" s="291"/>
      <c r="W2999" s="291"/>
      <c r="X2999" s="291"/>
      <c r="Y2999" s="290"/>
      <c r="Z2999" s="355"/>
      <c r="AA2999" s="356" t="s">
        <v>20</v>
      </c>
      <c r="AB2999" s="357" t="s">
        <v>21</v>
      </c>
      <c r="AC2999" s="363">
        <v>0.85</v>
      </c>
      <c r="AD2999" s="93"/>
      <c r="AE2999" s="292"/>
      <c r="AF2999" s="355"/>
      <c r="AG2999" s="45">
        <v>84.0</v>
      </c>
      <c r="AH2999" s="79"/>
      <c r="AI2999" s="80"/>
      <c r="AJ2999" s="80"/>
      <c r="AK2999" s="80"/>
      <c r="AL2999" s="14"/>
      <c r="AM2999" s="16" t="str">
        <f t="shared" si="10"/>
        <v>{s:'639862', v:84 , c:'放デイ２９・人欠・未計画２・評減・拘減・'},</v>
      </c>
      <c r="AN2999" s="16"/>
    </row>
    <row r="3000" ht="16.5" customHeight="1">
      <c r="A3000" s="29">
        <v>63.0</v>
      </c>
      <c r="B3000" s="30">
        <v>9863.0</v>
      </c>
      <c r="C3000" s="31">
        <v>2998.0</v>
      </c>
      <c r="D3000" s="32" t="s">
        <v>3195</v>
      </c>
      <c r="E3000" s="94"/>
      <c r="F3000" s="94"/>
      <c r="G3000" s="94"/>
      <c r="H3000" s="63"/>
      <c r="I3000" s="63"/>
      <c r="J3000" s="95"/>
      <c r="K3000" s="82" t="s">
        <v>38</v>
      </c>
      <c r="L3000" s="152"/>
      <c r="M3000" s="344"/>
      <c r="N3000" s="152"/>
      <c r="O3000" s="105"/>
      <c r="P3000" s="94"/>
      <c r="Q3000" s="140"/>
      <c r="R3000" s="95"/>
      <c r="S3000" s="287"/>
      <c r="T3000" s="287"/>
      <c r="U3000" s="152"/>
      <c r="V3000" s="152"/>
      <c r="W3000" s="152"/>
      <c r="X3000" s="152"/>
      <c r="Y3000" s="287"/>
      <c r="Z3000" s="345"/>
      <c r="AA3000" s="288"/>
      <c r="AB3000" s="288"/>
      <c r="AC3000" s="288"/>
      <c r="AD3000" s="288"/>
      <c r="AE3000" s="288"/>
      <c r="AF3000" s="346"/>
      <c r="AG3000" s="45">
        <v>212.0</v>
      </c>
      <c r="AH3000" s="79"/>
      <c r="AI3000" s="80"/>
      <c r="AJ3000" s="80"/>
      <c r="AK3000" s="80"/>
      <c r="AL3000" s="14"/>
      <c r="AM3000" s="16" t="str">
        <f t="shared" si="10"/>
        <v>{s:'639863', v:212 , c:'放デイ２９・有資格１５・人欠・'},</v>
      </c>
      <c r="AN3000" s="16"/>
    </row>
    <row r="3001" ht="16.5" customHeight="1">
      <c r="A3001" s="29">
        <v>63.0</v>
      </c>
      <c r="B3001" s="30">
        <v>9864.0</v>
      </c>
      <c r="C3001" s="31">
        <v>2999.0</v>
      </c>
      <c r="D3001" s="32" t="s">
        <v>3196</v>
      </c>
      <c r="E3001" s="94"/>
      <c r="F3001" s="94"/>
      <c r="G3001" s="94"/>
      <c r="H3001" s="373"/>
      <c r="I3001" s="140"/>
      <c r="J3001" s="95"/>
      <c r="K3001" s="87"/>
      <c r="L3001" s="140">
        <v>4.0</v>
      </c>
      <c r="M3001" s="348" t="s">
        <v>40</v>
      </c>
      <c r="N3001" s="140"/>
      <c r="O3001" s="105"/>
      <c r="P3001" s="94"/>
      <c r="Q3001" s="140"/>
      <c r="R3001" s="95"/>
      <c r="S3001" s="290"/>
      <c r="T3001" s="290"/>
      <c r="U3001" s="291"/>
      <c r="V3001" s="291"/>
      <c r="W3001" s="291"/>
      <c r="X3001" s="291"/>
      <c r="Y3001" s="290"/>
      <c r="Z3001" s="350"/>
      <c r="AA3001" s="299" t="s">
        <v>20</v>
      </c>
      <c r="AB3001" s="287" t="s">
        <v>21</v>
      </c>
      <c r="AC3001" s="351">
        <v>0.85</v>
      </c>
      <c r="AD3001" s="288"/>
      <c r="AE3001" s="288"/>
      <c r="AF3001" s="346"/>
      <c r="AG3001" s="45">
        <v>180.0</v>
      </c>
      <c r="AH3001" s="79"/>
      <c r="AI3001" s="80"/>
      <c r="AJ3001" s="80"/>
      <c r="AK3001" s="80"/>
      <c r="AL3001" s="14"/>
      <c r="AM3001" s="16" t="str">
        <f t="shared" si="10"/>
        <v>{s:'639864', v:180 , c:'放デイ２９・有資格１５・人欠・評減・'},</v>
      </c>
      <c r="AN3001" s="16"/>
    </row>
    <row r="3002" ht="16.5" customHeight="1">
      <c r="A3002" s="29">
        <v>63.0</v>
      </c>
      <c r="B3002" s="30">
        <v>9865.0</v>
      </c>
      <c r="C3002" s="31">
        <v>3000.0</v>
      </c>
      <c r="D3002" s="32" t="s">
        <v>3197</v>
      </c>
      <c r="E3002" s="94"/>
      <c r="F3002" s="94"/>
      <c r="G3002" s="94"/>
      <c r="H3002" s="352"/>
      <c r="I3002" s="140"/>
      <c r="J3002" s="95"/>
      <c r="K3002" s="87"/>
      <c r="L3002" s="65"/>
      <c r="M3002" s="65"/>
      <c r="N3002" s="352"/>
      <c r="O3002" s="364"/>
      <c r="P3002" s="359"/>
      <c r="Q3002" s="352"/>
      <c r="R3002" s="353"/>
      <c r="S3002" s="33" t="s">
        <v>23</v>
      </c>
      <c r="T3002" s="124" t="s">
        <v>24</v>
      </c>
      <c r="U3002" s="152"/>
      <c r="V3002" s="152"/>
      <c r="W3002" s="152"/>
      <c r="X3002" s="152"/>
      <c r="Y3002" s="287" t="s">
        <v>21</v>
      </c>
      <c r="Z3002" s="354">
        <v>0.7</v>
      </c>
      <c r="AA3002" s="297"/>
      <c r="AB3002" s="297"/>
      <c r="AC3002" s="297"/>
      <c r="AD3002" s="297"/>
      <c r="AE3002" s="297"/>
      <c r="AF3002" s="362"/>
      <c r="AG3002" s="114">
        <v>148.0</v>
      </c>
      <c r="AH3002" s="79"/>
      <c r="AI3002" s="80"/>
      <c r="AJ3002" s="80"/>
      <c r="AK3002" s="80"/>
      <c r="AL3002" s="14"/>
      <c r="AM3002" s="16" t="str">
        <f t="shared" si="10"/>
        <v>{s:'639865', v:148 , c:'放デイ２９・有資格１５・人欠・未計画・'},</v>
      </c>
      <c r="AN3002" s="16"/>
    </row>
    <row r="3003" ht="16.5" customHeight="1">
      <c r="A3003" s="29">
        <v>63.0</v>
      </c>
      <c r="B3003" s="30">
        <v>9866.0</v>
      </c>
      <c r="C3003" s="31">
        <v>3001.0</v>
      </c>
      <c r="D3003" s="32" t="s">
        <v>3198</v>
      </c>
      <c r="E3003" s="94"/>
      <c r="F3003" s="94"/>
      <c r="G3003" s="94"/>
      <c r="H3003" s="352"/>
      <c r="I3003" s="140"/>
      <c r="J3003" s="95"/>
      <c r="K3003" s="87"/>
      <c r="L3003" s="65"/>
      <c r="M3003" s="65"/>
      <c r="N3003" s="352"/>
      <c r="O3003" s="364"/>
      <c r="P3003" s="359"/>
      <c r="Q3003" s="352"/>
      <c r="R3003" s="353"/>
      <c r="S3003" s="70"/>
      <c r="T3003" s="110"/>
      <c r="U3003" s="291"/>
      <c r="V3003" s="291"/>
      <c r="W3003" s="291"/>
      <c r="X3003" s="291"/>
      <c r="Y3003" s="290"/>
      <c r="Z3003" s="355"/>
      <c r="AA3003" s="356" t="s">
        <v>20</v>
      </c>
      <c r="AB3003" s="357" t="s">
        <v>21</v>
      </c>
      <c r="AC3003" s="358">
        <v>0.85</v>
      </c>
      <c r="AD3003" s="288"/>
      <c r="AE3003" s="288"/>
      <c r="AF3003" s="346"/>
      <c r="AG3003" s="114">
        <v>126.0</v>
      </c>
      <c r="AH3003" s="79"/>
      <c r="AI3003" s="80"/>
      <c r="AJ3003" s="80"/>
      <c r="AK3003" s="80"/>
      <c r="AL3003" s="14"/>
      <c r="AM3003" s="16" t="str">
        <f t="shared" si="10"/>
        <v>{s:'639866', v:126 , c:'放デイ２９・有資格１５・人欠・未計画・評減・'},</v>
      </c>
      <c r="AN3003" s="16"/>
    </row>
    <row r="3004" ht="16.5" customHeight="1">
      <c r="A3004" s="29">
        <v>63.0</v>
      </c>
      <c r="B3004" s="30">
        <v>9867.0</v>
      </c>
      <c r="C3004" s="31">
        <v>3002.0</v>
      </c>
      <c r="D3004" s="32" t="s">
        <v>3199</v>
      </c>
      <c r="E3004" s="94"/>
      <c r="F3004" s="94"/>
      <c r="G3004" s="94"/>
      <c r="H3004" s="352"/>
      <c r="I3004" s="140"/>
      <c r="J3004" s="95"/>
      <c r="K3004" s="87"/>
      <c r="L3004" s="65"/>
      <c r="M3004" s="65"/>
      <c r="N3004" s="352"/>
      <c r="O3004" s="364"/>
      <c r="P3004" s="359"/>
      <c r="Q3004" s="352"/>
      <c r="R3004" s="353"/>
      <c r="S3004" s="70"/>
      <c r="T3004" s="124" t="s">
        <v>27</v>
      </c>
      <c r="U3004" s="152"/>
      <c r="V3004" s="152"/>
      <c r="W3004" s="152"/>
      <c r="X3004" s="152"/>
      <c r="Y3004" s="287" t="s">
        <v>21</v>
      </c>
      <c r="Z3004" s="354">
        <v>0.5</v>
      </c>
      <c r="AA3004" s="292"/>
      <c r="AB3004" s="292"/>
      <c r="AC3004" s="292"/>
      <c r="AD3004" s="292"/>
      <c r="AE3004" s="292"/>
      <c r="AF3004" s="355"/>
      <c r="AG3004" s="114">
        <v>106.0</v>
      </c>
      <c r="AH3004" s="79"/>
      <c r="AI3004" s="80"/>
      <c r="AJ3004" s="80"/>
      <c r="AK3004" s="80"/>
      <c r="AL3004" s="14"/>
      <c r="AM3004" s="16" t="str">
        <f t="shared" si="10"/>
        <v>{s:'639867', v:106 , c:'放デイ２９・有資格１５・人欠・未計画２・'},</v>
      </c>
      <c r="AN3004" s="16"/>
    </row>
    <row r="3005" ht="16.5" customHeight="1">
      <c r="A3005" s="29">
        <v>63.0</v>
      </c>
      <c r="B3005" s="30">
        <v>9868.0</v>
      </c>
      <c r="C3005" s="31">
        <v>3003.0</v>
      </c>
      <c r="D3005" s="32" t="s">
        <v>3200</v>
      </c>
      <c r="E3005" s="94"/>
      <c r="F3005" s="94"/>
      <c r="G3005" s="94"/>
      <c r="H3005" s="352"/>
      <c r="I3005" s="140"/>
      <c r="J3005" s="95"/>
      <c r="K3005" s="87"/>
      <c r="L3005" s="65"/>
      <c r="M3005" s="65"/>
      <c r="N3005" s="352"/>
      <c r="O3005" s="364"/>
      <c r="P3005" s="359"/>
      <c r="Q3005" s="352"/>
      <c r="R3005" s="353"/>
      <c r="S3005" s="78"/>
      <c r="T3005" s="110"/>
      <c r="U3005" s="291"/>
      <c r="V3005" s="291"/>
      <c r="W3005" s="291"/>
      <c r="X3005" s="291"/>
      <c r="Y3005" s="290"/>
      <c r="Z3005" s="355"/>
      <c r="AA3005" s="356" t="s">
        <v>20</v>
      </c>
      <c r="AB3005" s="357" t="s">
        <v>21</v>
      </c>
      <c r="AC3005" s="358">
        <v>0.85</v>
      </c>
      <c r="AD3005" s="288"/>
      <c r="AE3005" s="288"/>
      <c r="AF3005" s="346"/>
      <c r="AG3005" s="114">
        <v>90.0</v>
      </c>
      <c r="AH3005" s="79"/>
      <c r="AI3005" s="80"/>
      <c r="AJ3005" s="80"/>
      <c r="AK3005" s="80"/>
      <c r="AL3005" s="14"/>
      <c r="AM3005" s="16" t="str">
        <f t="shared" si="10"/>
        <v>{s:'639868', v:90 , c:'放デイ２９・有資格１５・人欠・未計画２・評減・'},</v>
      </c>
      <c r="AN3005" s="16"/>
    </row>
    <row r="3006" ht="16.5" customHeight="1">
      <c r="A3006" s="29">
        <v>63.0</v>
      </c>
      <c r="B3006" s="30">
        <v>9869.0</v>
      </c>
      <c r="C3006" s="31">
        <v>3004.0</v>
      </c>
      <c r="D3006" s="32" t="s">
        <v>3201</v>
      </c>
      <c r="E3006" s="94"/>
      <c r="F3006" s="94"/>
      <c r="G3006" s="94"/>
      <c r="H3006" s="352"/>
      <c r="I3006" s="140"/>
      <c r="J3006" s="95"/>
      <c r="K3006" s="69"/>
      <c r="L3006" s="65"/>
      <c r="M3006" s="65"/>
      <c r="N3006" s="352"/>
      <c r="O3006" s="364"/>
      <c r="P3006" s="359"/>
      <c r="Q3006" s="352"/>
      <c r="R3006" s="353"/>
      <c r="S3006" s="96"/>
      <c r="T3006" s="96"/>
      <c r="U3006" s="152"/>
      <c r="V3006" s="152"/>
      <c r="W3006" s="152"/>
      <c r="X3006" s="152"/>
      <c r="Y3006" s="287"/>
      <c r="Z3006" s="354"/>
      <c r="AA3006" s="288"/>
      <c r="AB3006" s="288"/>
      <c r="AC3006" s="346"/>
      <c r="AD3006" s="82" t="s">
        <v>30</v>
      </c>
      <c r="AE3006" s="302">
        <v>5.0</v>
      </c>
      <c r="AF3006" s="360" t="s">
        <v>31</v>
      </c>
      <c r="AG3006" s="45">
        <v>207.0</v>
      </c>
      <c r="AH3006" s="79"/>
      <c r="AI3006" s="80"/>
      <c r="AJ3006" s="80"/>
      <c r="AK3006" s="80"/>
      <c r="AL3006" s="14"/>
      <c r="AM3006" s="16" t="str">
        <f t="shared" si="10"/>
        <v>{s:'639869', v:207 , c:'放デイ２９・有資格１５・人欠・拘減・'},</v>
      </c>
      <c r="AN3006" s="16"/>
    </row>
    <row r="3007" ht="16.5" customHeight="1">
      <c r="A3007" s="29">
        <v>63.0</v>
      </c>
      <c r="B3007" s="30">
        <v>9870.0</v>
      </c>
      <c r="C3007" s="31">
        <v>3005.0</v>
      </c>
      <c r="D3007" s="32" t="s">
        <v>3202</v>
      </c>
      <c r="E3007" s="94"/>
      <c r="F3007" s="94"/>
      <c r="G3007" s="94"/>
      <c r="H3007" s="352"/>
      <c r="I3007" s="140"/>
      <c r="J3007" s="95"/>
      <c r="K3007" s="69"/>
      <c r="L3007" s="65"/>
      <c r="M3007" s="65"/>
      <c r="N3007" s="352"/>
      <c r="O3007" s="364"/>
      <c r="P3007" s="359"/>
      <c r="Q3007" s="352"/>
      <c r="R3007" s="353"/>
      <c r="S3007" s="115"/>
      <c r="T3007" s="115"/>
      <c r="U3007" s="291"/>
      <c r="V3007" s="291"/>
      <c r="W3007" s="291"/>
      <c r="X3007" s="291"/>
      <c r="Y3007" s="290"/>
      <c r="Z3007" s="355"/>
      <c r="AA3007" s="299" t="s">
        <v>20</v>
      </c>
      <c r="AB3007" s="287" t="s">
        <v>21</v>
      </c>
      <c r="AC3007" s="361">
        <v>0.85</v>
      </c>
      <c r="AD3007" s="87"/>
      <c r="AE3007" s="302"/>
      <c r="AF3007" s="360"/>
      <c r="AG3007" s="45">
        <v>175.0</v>
      </c>
      <c r="AH3007" s="79"/>
      <c r="AI3007" s="80"/>
      <c r="AJ3007" s="80"/>
      <c r="AK3007" s="80"/>
      <c r="AL3007" s="14"/>
      <c r="AM3007" s="16" t="str">
        <f t="shared" si="10"/>
        <v>{s:'639870', v:175 , c:'放デイ２９・有資格１５・人欠・評減・拘減・'},</v>
      </c>
      <c r="AN3007" s="16"/>
    </row>
    <row r="3008" ht="16.5" customHeight="1">
      <c r="A3008" s="29">
        <v>63.0</v>
      </c>
      <c r="B3008" s="30">
        <v>9871.0</v>
      </c>
      <c r="C3008" s="31">
        <v>3006.0</v>
      </c>
      <c r="D3008" s="32" t="s">
        <v>3203</v>
      </c>
      <c r="E3008" s="94"/>
      <c r="F3008" s="94"/>
      <c r="G3008" s="94"/>
      <c r="H3008" s="352"/>
      <c r="I3008" s="140"/>
      <c r="J3008" s="95"/>
      <c r="K3008" s="69"/>
      <c r="L3008" s="65"/>
      <c r="M3008" s="65"/>
      <c r="N3008" s="352"/>
      <c r="O3008" s="364"/>
      <c r="P3008" s="359"/>
      <c r="Q3008" s="352"/>
      <c r="R3008" s="353"/>
      <c r="S3008" s="33" t="s">
        <v>23</v>
      </c>
      <c r="T3008" s="124" t="s">
        <v>24</v>
      </c>
      <c r="U3008" s="152"/>
      <c r="V3008" s="152"/>
      <c r="W3008" s="152"/>
      <c r="X3008" s="152"/>
      <c r="Y3008" s="287" t="s">
        <v>21</v>
      </c>
      <c r="Z3008" s="354">
        <v>0.7</v>
      </c>
      <c r="AA3008" s="297"/>
      <c r="AB3008" s="297"/>
      <c r="AC3008" s="362"/>
      <c r="AD3008" s="87"/>
      <c r="AE3008" s="313"/>
      <c r="AF3008" s="349"/>
      <c r="AG3008" s="114">
        <v>143.0</v>
      </c>
      <c r="AH3008" s="79"/>
      <c r="AI3008" s="80"/>
      <c r="AJ3008" s="80"/>
      <c r="AK3008" s="80"/>
      <c r="AL3008" s="14"/>
      <c r="AM3008" s="16" t="str">
        <f t="shared" si="10"/>
        <v>{s:'639871', v:143 , c:'放デイ２９・有資格１５・人欠・未計画・拘減・'},</v>
      </c>
      <c r="AN3008" s="16"/>
    </row>
    <row r="3009" ht="16.5" customHeight="1">
      <c r="A3009" s="29">
        <v>63.0</v>
      </c>
      <c r="B3009" s="30">
        <v>9872.0</v>
      </c>
      <c r="C3009" s="31">
        <v>3007.0</v>
      </c>
      <c r="D3009" s="32" t="s">
        <v>3204</v>
      </c>
      <c r="E3009" s="94"/>
      <c r="F3009" s="94"/>
      <c r="G3009" s="94"/>
      <c r="H3009" s="352"/>
      <c r="I3009" s="140"/>
      <c r="J3009" s="95"/>
      <c r="K3009" s="69"/>
      <c r="L3009" s="65"/>
      <c r="M3009" s="65"/>
      <c r="N3009" s="352"/>
      <c r="O3009" s="364"/>
      <c r="P3009" s="359"/>
      <c r="Q3009" s="352"/>
      <c r="R3009" s="353"/>
      <c r="S3009" s="70"/>
      <c r="T3009" s="110"/>
      <c r="U3009" s="291"/>
      <c r="V3009" s="291"/>
      <c r="W3009" s="291"/>
      <c r="X3009" s="291"/>
      <c r="Y3009" s="290"/>
      <c r="Z3009" s="355"/>
      <c r="AA3009" s="356" t="s">
        <v>20</v>
      </c>
      <c r="AB3009" s="357" t="s">
        <v>21</v>
      </c>
      <c r="AC3009" s="363">
        <v>0.85</v>
      </c>
      <c r="AD3009" s="87"/>
      <c r="AE3009" s="313"/>
      <c r="AF3009" s="349"/>
      <c r="AG3009" s="114">
        <v>121.0</v>
      </c>
      <c r="AH3009" s="79"/>
      <c r="AI3009" s="80"/>
      <c r="AJ3009" s="80"/>
      <c r="AK3009" s="80"/>
      <c r="AL3009" s="14"/>
      <c r="AM3009" s="16" t="str">
        <f t="shared" si="10"/>
        <v>{s:'639872', v:121 , c:'放デイ２９・有資格１５・人欠・未計画・評減・拘減・'},</v>
      </c>
      <c r="AN3009" s="16"/>
    </row>
    <row r="3010" ht="16.5" customHeight="1">
      <c r="A3010" s="29">
        <v>63.0</v>
      </c>
      <c r="B3010" s="30">
        <v>9873.0</v>
      </c>
      <c r="C3010" s="31">
        <v>3008.0</v>
      </c>
      <c r="D3010" s="32" t="s">
        <v>3205</v>
      </c>
      <c r="E3010" s="94"/>
      <c r="F3010" s="94"/>
      <c r="G3010" s="94"/>
      <c r="H3010" s="352"/>
      <c r="I3010" s="140"/>
      <c r="J3010" s="95"/>
      <c r="K3010" s="69"/>
      <c r="L3010" s="65"/>
      <c r="M3010" s="65"/>
      <c r="N3010" s="352"/>
      <c r="O3010" s="364"/>
      <c r="P3010" s="359"/>
      <c r="Q3010" s="352"/>
      <c r="R3010" s="353"/>
      <c r="S3010" s="70"/>
      <c r="T3010" s="96" t="s">
        <v>27</v>
      </c>
      <c r="U3010" s="152"/>
      <c r="V3010" s="152"/>
      <c r="W3010" s="152"/>
      <c r="X3010" s="152"/>
      <c r="Y3010" s="287" t="s">
        <v>21</v>
      </c>
      <c r="Z3010" s="354">
        <v>0.5</v>
      </c>
      <c r="AA3010" s="292"/>
      <c r="AB3010" s="292"/>
      <c r="AC3010" s="355"/>
      <c r="AD3010" s="87"/>
      <c r="AE3010" s="313"/>
      <c r="AF3010" s="349"/>
      <c r="AG3010" s="114">
        <v>101.0</v>
      </c>
      <c r="AH3010" s="79"/>
      <c r="AI3010" s="80"/>
      <c r="AJ3010" s="80"/>
      <c r="AK3010" s="80"/>
      <c r="AL3010" s="14"/>
      <c r="AM3010" s="16" t="str">
        <f t="shared" si="10"/>
        <v>{s:'639873', v:101 , c:'放デイ２９・有資格１５・人欠・未計画２・拘減・'},</v>
      </c>
      <c r="AN3010" s="16"/>
    </row>
    <row r="3011" ht="16.5" customHeight="1">
      <c r="A3011" s="29">
        <v>63.0</v>
      </c>
      <c r="B3011" s="30">
        <v>9874.0</v>
      </c>
      <c r="C3011" s="31">
        <v>3009.0</v>
      </c>
      <c r="D3011" s="32" t="s">
        <v>3206</v>
      </c>
      <c r="E3011" s="94"/>
      <c r="F3011" s="94"/>
      <c r="G3011" s="94"/>
      <c r="H3011" s="352"/>
      <c r="I3011" s="140"/>
      <c r="J3011" s="95"/>
      <c r="K3011" s="110"/>
      <c r="L3011" s="115"/>
      <c r="M3011" s="115"/>
      <c r="N3011" s="376"/>
      <c r="O3011" s="364"/>
      <c r="P3011" s="378"/>
      <c r="Q3011" s="374"/>
      <c r="R3011" s="376"/>
      <c r="S3011" s="78"/>
      <c r="T3011" s="115"/>
      <c r="U3011" s="291"/>
      <c r="V3011" s="291"/>
      <c r="W3011" s="291"/>
      <c r="X3011" s="291"/>
      <c r="Y3011" s="290"/>
      <c r="Z3011" s="355"/>
      <c r="AA3011" s="356" t="s">
        <v>20</v>
      </c>
      <c r="AB3011" s="357" t="s">
        <v>21</v>
      </c>
      <c r="AC3011" s="363">
        <v>0.85</v>
      </c>
      <c r="AD3011" s="93"/>
      <c r="AE3011" s="292"/>
      <c r="AF3011" s="355"/>
      <c r="AG3011" s="114">
        <v>85.0</v>
      </c>
      <c r="AH3011" s="79"/>
      <c r="AI3011" s="80"/>
      <c r="AJ3011" s="80"/>
      <c r="AK3011" s="80"/>
      <c r="AL3011" s="14"/>
      <c r="AM3011" s="16" t="str">
        <f t="shared" si="10"/>
        <v>{s:'639874', v:85 , c:'放デイ２９・有資格１５・人欠・未計画２・評減・拘減・'},</v>
      </c>
      <c r="AN3011" s="16"/>
    </row>
    <row r="3012" ht="16.5" customHeight="1">
      <c r="A3012" s="29">
        <v>63.0</v>
      </c>
      <c r="B3012" s="30">
        <v>9875.0</v>
      </c>
      <c r="C3012" s="31">
        <v>3010.0</v>
      </c>
      <c r="D3012" s="32" t="s">
        <v>3207</v>
      </c>
      <c r="E3012" s="94"/>
      <c r="F3012" s="94"/>
      <c r="G3012" s="94"/>
      <c r="H3012" s="352"/>
      <c r="I3012" s="140"/>
      <c r="J3012" s="95"/>
      <c r="K3012" s="69"/>
      <c r="L3012" s="65"/>
      <c r="M3012" s="65"/>
      <c r="N3012" s="352"/>
      <c r="O3012" s="367"/>
      <c r="P3012" s="82" t="s">
        <v>27</v>
      </c>
      <c r="Q3012" s="140"/>
      <c r="R3012" s="95"/>
      <c r="S3012" s="287"/>
      <c r="T3012" s="287"/>
      <c r="U3012" s="152"/>
      <c r="V3012" s="152"/>
      <c r="W3012" s="152"/>
      <c r="X3012" s="152"/>
      <c r="Y3012" s="287"/>
      <c r="Z3012" s="345"/>
      <c r="AA3012" s="288"/>
      <c r="AB3012" s="288"/>
      <c r="AC3012" s="288"/>
      <c r="AD3012" s="288"/>
      <c r="AE3012" s="288"/>
      <c r="AF3012" s="346"/>
      <c r="AG3012" s="45">
        <v>150.0</v>
      </c>
      <c r="AH3012" s="79"/>
      <c r="AI3012" s="80"/>
      <c r="AJ3012" s="80"/>
      <c r="AK3012" s="80"/>
      <c r="AL3012" s="14"/>
      <c r="AM3012" s="16" t="str">
        <f t="shared" si="10"/>
        <v>{s:'639875', v:150 , c:'放デイ２９・人欠２・'},</v>
      </c>
      <c r="AN3012" s="16"/>
    </row>
    <row r="3013" ht="16.5" customHeight="1">
      <c r="A3013" s="29">
        <v>63.0</v>
      </c>
      <c r="B3013" s="30">
        <v>9876.0</v>
      </c>
      <c r="C3013" s="31">
        <v>3011.0</v>
      </c>
      <c r="D3013" s="32" t="s">
        <v>3208</v>
      </c>
      <c r="E3013" s="94"/>
      <c r="F3013" s="94"/>
      <c r="G3013" s="94"/>
      <c r="H3013" s="352"/>
      <c r="I3013" s="140"/>
      <c r="J3013" s="95"/>
      <c r="K3013" s="69"/>
      <c r="L3013" s="65"/>
      <c r="M3013" s="65"/>
      <c r="N3013" s="352"/>
      <c r="O3013" s="105"/>
      <c r="P3013" s="87"/>
      <c r="Q3013" s="302" t="s">
        <v>21</v>
      </c>
      <c r="R3013" s="349">
        <v>0.5</v>
      </c>
      <c r="S3013" s="290"/>
      <c r="T3013" s="290"/>
      <c r="U3013" s="291"/>
      <c r="V3013" s="291"/>
      <c r="W3013" s="291"/>
      <c r="X3013" s="291"/>
      <c r="Y3013" s="290"/>
      <c r="Z3013" s="350"/>
      <c r="AA3013" s="299" t="s">
        <v>20</v>
      </c>
      <c r="AB3013" s="287" t="s">
        <v>21</v>
      </c>
      <c r="AC3013" s="351">
        <v>0.85</v>
      </c>
      <c r="AD3013" s="288"/>
      <c r="AE3013" s="288"/>
      <c r="AF3013" s="346"/>
      <c r="AG3013" s="45">
        <v>128.0</v>
      </c>
      <c r="AH3013" s="79"/>
      <c r="AI3013" s="80"/>
      <c r="AJ3013" s="80"/>
      <c r="AK3013" s="80"/>
      <c r="AL3013" s="14"/>
      <c r="AM3013" s="16" t="str">
        <f t="shared" si="10"/>
        <v>{s:'639876', v:128 , c:'放デイ２９・人欠２・評減・'},</v>
      </c>
      <c r="AN3013" s="16"/>
    </row>
    <row r="3014" ht="16.5" customHeight="1">
      <c r="A3014" s="29">
        <v>63.0</v>
      </c>
      <c r="B3014" s="30">
        <v>9877.0</v>
      </c>
      <c r="C3014" s="31">
        <v>3012.0</v>
      </c>
      <c r="D3014" s="32" t="s">
        <v>3209</v>
      </c>
      <c r="E3014" s="94"/>
      <c r="F3014" s="94"/>
      <c r="G3014" s="76"/>
      <c r="H3014" s="63"/>
      <c r="I3014" s="63"/>
      <c r="J3014" s="51"/>
      <c r="K3014" s="69"/>
      <c r="L3014" s="65"/>
      <c r="M3014" s="65"/>
      <c r="N3014" s="352"/>
      <c r="O3014" s="364"/>
      <c r="P3014" s="87"/>
      <c r="Q3014" s="352"/>
      <c r="R3014" s="353"/>
      <c r="S3014" s="33" t="s">
        <v>23</v>
      </c>
      <c r="T3014" s="124" t="s">
        <v>24</v>
      </c>
      <c r="U3014" s="152"/>
      <c r="V3014" s="152"/>
      <c r="W3014" s="152"/>
      <c r="X3014" s="152"/>
      <c r="Y3014" s="287" t="s">
        <v>21</v>
      </c>
      <c r="Z3014" s="354">
        <v>0.7</v>
      </c>
      <c r="AA3014" s="297"/>
      <c r="AB3014" s="297"/>
      <c r="AC3014" s="297"/>
      <c r="AD3014" s="297"/>
      <c r="AE3014" s="297"/>
      <c r="AF3014" s="362"/>
      <c r="AG3014" s="45">
        <v>105.0</v>
      </c>
      <c r="AH3014" s="79"/>
      <c r="AI3014" s="80"/>
      <c r="AJ3014" s="80"/>
      <c r="AK3014" s="80"/>
      <c r="AL3014" s="14"/>
      <c r="AM3014" s="16" t="str">
        <f t="shared" si="10"/>
        <v>{s:'639877', v:105 , c:'放デイ２９・人欠２・未計画・'},</v>
      </c>
      <c r="AN3014" s="16"/>
    </row>
    <row r="3015" ht="16.5" customHeight="1">
      <c r="A3015" s="29">
        <v>63.0</v>
      </c>
      <c r="B3015" s="30">
        <v>9878.0</v>
      </c>
      <c r="C3015" s="31">
        <v>3013.0</v>
      </c>
      <c r="D3015" s="32" t="s">
        <v>3210</v>
      </c>
      <c r="E3015" s="94"/>
      <c r="F3015" s="94"/>
      <c r="G3015" s="76"/>
      <c r="H3015" s="63"/>
      <c r="I3015" s="63"/>
      <c r="J3015" s="51"/>
      <c r="K3015" s="69"/>
      <c r="L3015" s="65"/>
      <c r="M3015" s="65"/>
      <c r="N3015" s="352"/>
      <c r="O3015" s="364"/>
      <c r="P3015" s="87"/>
      <c r="Q3015" s="352"/>
      <c r="R3015" s="353"/>
      <c r="S3015" s="70"/>
      <c r="T3015" s="110"/>
      <c r="U3015" s="291"/>
      <c r="V3015" s="291"/>
      <c r="W3015" s="291"/>
      <c r="X3015" s="291"/>
      <c r="Y3015" s="290"/>
      <c r="Z3015" s="355"/>
      <c r="AA3015" s="356" t="s">
        <v>20</v>
      </c>
      <c r="AB3015" s="357" t="s">
        <v>21</v>
      </c>
      <c r="AC3015" s="358">
        <v>0.85</v>
      </c>
      <c r="AD3015" s="288"/>
      <c r="AE3015" s="288"/>
      <c r="AF3015" s="346"/>
      <c r="AG3015" s="45">
        <v>89.0</v>
      </c>
      <c r="AH3015" s="79"/>
      <c r="AI3015" s="80"/>
      <c r="AJ3015" s="80"/>
      <c r="AK3015" s="80"/>
      <c r="AL3015" s="14"/>
      <c r="AM3015" s="16" t="str">
        <f t="shared" si="10"/>
        <v>{s:'639878', v:89 , c:'放デイ２９・人欠２・未計画・評減・'},</v>
      </c>
      <c r="AN3015" s="16"/>
    </row>
    <row r="3016" ht="16.5" customHeight="1">
      <c r="A3016" s="29">
        <v>63.0</v>
      </c>
      <c r="B3016" s="30">
        <v>9879.0</v>
      </c>
      <c r="C3016" s="31">
        <v>3014.0</v>
      </c>
      <c r="D3016" s="32" t="s">
        <v>3211</v>
      </c>
      <c r="E3016" s="94"/>
      <c r="F3016" s="94"/>
      <c r="G3016" s="76"/>
      <c r="H3016" s="63"/>
      <c r="I3016" s="63"/>
      <c r="J3016" s="51"/>
      <c r="K3016" s="69"/>
      <c r="L3016" s="65"/>
      <c r="M3016" s="65"/>
      <c r="N3016" s="352"/>
      <c r="O3016" s="364"/>
      <c r="P3016" s="87"/>
      <c r="Q3016" s="352"/>
      <c r="R3016" s="353"/>
      <c r="S3016" s="70"/>
      <c r="T3016" s="124" t="s">
        <v>27</v>
      </c>
      <c r="U3016" s="152"/>
      <c r="V3016" s="152"/>
      <c r="W3016" s="152"/>
      <c r="X3016" s="152"/>
      <c r="Y3016" s="287" t="s">
        <v>21</v>
      </c>
      <c r="Z3016" s="354">
        <v>0.5</v>
      </c>
      <c r="AA3016" s="292"/>
      <c r="AB3016" s="292"/>
      <c r="AC3016" s="292"/>
      <c r="AD3016" s="292"/>
      <c r="AE3016" s="292"/>
      <c r="AF3016" s="355"/>
      <c r="AG3016" s="114">
        <v>75.0</v>
      </c>
      <c r="AH3016" s="79"/>
      <c r="AI3016" s="80"/>
      <c r="AJ3016" s="80"/>
      <c r="AK3016" s="80"/>
      <c r="AL3016" s="14"/>
      <c r="AM3016" s="16" t="str">
        <f t="shared" si="10"/>
        <v>{s:'639879', v:75 , c:'放デイ２９・人欠２・未計画２・'},</v>
      </c>
      <c r="AN3016" s="16"/>
    </row>
    <row r="3017" ht="16.5" customHeight="1">
      <c r="A3017" s="29">
        <v>63.0</v>
      </c>
      <c r="B3017" s="30">
        <v>9880.0</v>
      </c>
      <c r="C3017" s="31">
        <v>3015.0</v>
      </c>
      <c r="D3017" s="32" t="s">
        <v>3212</v>
      </c>
      <c r="E3017" s="94"/>
      <c r="F3017" s="94"/>
      <c r="G3017" s="76"/>
      <c r="H3017" s="63"/>
      <c r="I3017" s="63"/>
      <c r="J3017" s="51"/>
      <c r="K3017" s="69"/>
      <c r="L3017" s="65"/>
      <c r="M3017" s="65"/>
      <c r="N3017" s="352"/>
      <c r="O3017" s="364"/>
      <c r="P3017" s="87"/>
      <c r="Q3017" s="352"/>
      <c r="R3017" s="353"/>
      <c r="S3017" s="78"/>
      <c r="T3017" s="110"/>
      <c r="U3017" s="291"/>
      <c r="V3017" s="291"/>
      <c r="W3017" s="291"/>
      <c r="X3017" s="291"/>
      <c r="Y3017" s="290"/>
      <c r="Z3017" s="355"/>
      <c r="AA3017" s="356" t="s">
        <v>20</v>
      </c>
      <c r="AB3017" s="357" t="s">
        <v>21</v>
      </c>
      <c r="AC3017" s="358">
        <v>0.85</v>
      </c>
      <c r="AD3017" s="288"/>
      <c r="AE3017" s="288"/>
      <c r="AF3017" s="346"/>
      <c r="AG3017" s="114">
        <v>64.0</v>
      </c>
      <c r="AH3017" s="79"/>
      <c r="AI3017" s="80"/>
      <c r="AJ3017" s="80"/>
      <c r="AK3017" s="80"/>
      <c r="AL3017" s="14"/>
      <c r="AM3017" s="16" t="str">
        <f t="shared" si="10"/>
        <v>{s:'639880', v:64 , c:'放デイ２９・人欠２・未計画２・評減・'},</v>
      </c>
      <c r="AN3017" s="16"/>
    </row>
    <row r="3018" ht="16.5" customHeight="1">
      <c r="A3018" s="29">
        <v>63.0</v>
      </c>
      <c r="B3018" s="30">
        <v>9881.0</v>
      </c>
      <c r="C3018" s="31">
        <v>3016.0</v>
      </c>
      <c r="D3018" s="32" t="s">
        <v>3213</v>
      </c>
      <c r="E3018" s="94"/>
      <c r="F3018" s="94"/>
      <c r="G3018" s="76"/>
      <c r="H3018" s="63"/>
      <c r="I3018" s="63"/>
      <c r="J3018" s="51"/>
      <c r="K3018" s="69"/>
      <c r="L3018" s="65"/>
      <c r="M3018" s="65"/>
      <c r="N3018" s="352"/>
      <c r="O3018" s="364"/>
      <c r="P3018" s="87"/>
      <c r="Q3018" s="352"/>
      <c r="R3018" s="353"/>
      <c r="S3018" s="96"/>
      <c r="T3018" s="96"/>
      <c r="U3018" s="152"/>
      <c r="V3018" s="152"/>
      <c r="W3018" s="152"/>
      <c r="X3018" s="152"/>
      <c r="Y3018" s="287"/>
      <c r="Z3018" s="354"/>
      <c r="AA3018" s="288"/>
      <c r="AB3018" s="288"/>
      <c r="AC3018" s="346"/>
      <c r="AD3018" s="82" t="s">
        <v>30</v>
      </c>
      <c r="AE3018" s="302">
        <v>5.0</v>
      </c>
      <c r="AF3018" s="360" t="s">
        <v>31</v>
      </c>
      <c r="AG3018" s="45">
        <v>145.0</v>
      </c>
      <c r="AH3018" s="79"/>
      <c r="AI3018" s="80"/>
      <c r="AJ3018" s="80"/>
      <c r="AK3018" s="80"/>
      <c r="AL3018" s="14"/>
      <c r="AM3018" s="16" t="str">
        <f t="shared" si="10"/>
        <v>{s:'639881', v:145 , c:'放デイ２９・人欠２・拘減・'},</v>
      </c>
      <c r="AN3018" s="16"/>
    </row>
    <row r="3019" ht="16.5" customHeight="1">
      <c r="A3019" s="29">
        <v>63.0</v>
      </c>
      <c r="B3019" s="30">
        <v>9882.0</v>
      </c>
      <c r="C3019" s="31">
        <v>3017.0</v>
      </c>
      <c r="D3019" s="32" t="s">
        <v>3214</v>
      </c>
      <c r="E3019" s="94"/>
      <c r="F3019" s="94"/>
      <c r="G3019" s="76"/>
      <c r="H3019" s="63"/>
      <c r="I3019" s="63"/>
      <c r="J3019" s="51"/>
      <c r="K3019" s="69"/>
      <c r="L3019" s="65"/>
      <c r="M3019" s="65"/>
      <c r="N3019" s="352"/>
      <c r="O3019" s="364"/>
      <c r="P3019" s="87"/>
      <c r="Q3019" s="352"/>
      <c r="R3019" s="353"/>
      <c r="S3019" s="115"/>
      <c r="T3019" s="115"/>
      <c r="U3019" s="291"/>
      <c r="V3019" s="291"/>
      <c r="W3019" s="291"/>
      <c r="X3019" s="291"/>
      <c r="Y3019" s="290"/>
      <c r="Z3019" s="355"/>
      <c r="AA3019" s="299" t="s">
        <v>20</v>
      </c>
      <c r="AB3019" s="287" t="s">
        <v>21</v>
      </c>
      <c r="AC3019" s="361">
        <v>0.85</v>
      </c>
      <c r="AD3019" s="87"/>
      <c r="AE3019" s="302"/>
      <c r="AF3019" s="360"/>
      <c r="AG3019" s="45">
        <v>123.0</v>
      </c>
      <c r="AH3019" s="79"/>
      <c r="AI3019" s="80"/>
      <c r="AJ3019" s="80"/>
      <c r="AK3019" s="80"/>
      <c r="AL3019" s="14"/>
      <c r="AM3019" s="16" t="str">
        <f t="shared" si="10"/>
        <v>{s:'639882', v:123 , c:'放デイ２９・人欠２・評減・拘減・'},</v>
      </c>
      <c r="AN3019" s="16"/>
    </row>
    <row r="3020" ht="16.5" customHeight="1">
      <c r="A3020" s="29">
        <v>63.0</v>
      </c>
      <c r="B3020" s="30">
        <v>9883.0</v>
      </c>
      <c r="C3020" s="31">
        <v>3018.0</v>
      </c>
      <c r="D3020" s="32" t="s">
        <v>3215</v>
      </c>
      <c r="E3020" s="94"/>
      <c r="F3020" s="94"/>
      <c r="G3020" s="76"/>
      <c r="H3020" s="63"/>
      <c r="I3020" s="63"/>
      <c r="J3020" s="51"/>
      <c r="K3020" s="69"/>
      <c r="L3020" s="65"/>
      <c r="M3020" s="65"/>
      <c r="N3020" s="352"/>
      <c r="O3020" s="364"/>
      <c r="P3020" s="87"/>
      <c r="Q3020" s="352"/>
      <c r="R3020" s="353"/>
      <c r="S3020" s="33" t="s">
        <v>23</v>
      </c>
      <c r="T3020" s="124" t="s">
        <v>24</v>
      </c>
      <c r="U3020" s="152"/>
      <c r="V3020" s="152"/>
      <c r="W3020" s="152"/>
      <c r="X3020" s="152"/>
      <c r="Y3020" s="287" t="s">
        <v>21</v>
      </c>
      <c r="Z3020" s="354">
        <v>0.7</v>
      </c>
      <c r="AA3020" s="297"/>
      <c r="AB3020" s="297"/>
      <c r="AC3020" s="362"/>
      <c r="AD3020" s="87"/>
      <c r="AE3020" s="313"/>
      <c r="AF3020" s="349"/>
      <c r="AG3020" s="45">
        <v>100.0</v>
      </c>
      <c r="AH3020" s="79"/>
      <c r="AI3020" s="80"/>
      <c r="AJ3020" s="80"/>
      <c r="AK3020" s="80"/>
      <c r="AL3020" s="14"/>
      <c r="AM3020" s="16" t="str">
        <f t="shared" si="10"/>
        <v>{s:'639883', v:100 , c:'放デイ２９・人欠２・未計画・拘減・'},</v>
      </c>
      <c r="AN3020" s="16"/>
    </row>
    <row r="3021" ht="16.5" customHeight="1">
      <c r="A3021" s="29">
        <v>63.0</v>
      </c>
      <c r="B3021" s="30">
        <v>9884.0</v>
      </c>
      <c r="C3021" s="31">
        <v>3019.0</v>
      </c>
      <c r="D3021" s="32" t="s">
        <v>3216</v>
      </c>
      <c r="E3021" s="94"/>
      <c r="F3021" s="94"/>
      <c r="G3021" s="76"/>
      <c r="H3021" s="63"/>
      <c r="I3021" s="63"/>
      <c r="J3021" s="51"/>
      <c r="K3021" s="69"/>
      <c r="L3021" s="65"/>
      <c r="M3021" s="65"/>
      <c r="N3021" s="352"/>
      <c r="O3021" s="364"/>
      <c r="P3021" s="87"/>
      <c r="Q3021" s="352"/>
      <c r="R3021" s="353"/>
      <c r="S3021" s="70"/>
      <c r="T3021" s="110"/>
      <c r="U3021" s="291"/>
      <c r="V3021" s="291"/>
      <c r="W3021" s="291"/>
      <c r="X3021" s="291"/>
      <c r="Y3021" s="290"/>
      <c r="Z3021" s="355"/>
      <c r="AA3021" s="356" t="s">
        <v>20</v>
      </c>
      <c r="AB3021" s="357" t="s">
        <v>21</v>
      </c>
      <c r="AC3021" s="363">
        <v>0.85</v>
      </c>
      <c r="AD3021" s="87"/>
      <c r="AE3021" s="313"/>
      <c r="AF3021" s="349"/>
      <c r="AG3021" s="45">
        <v>84.0</v>
      </c>
      <c r="AH3021" s="79"/>
      <c r="AI3021" s="80"/>
      <c r="AJ3021" s="80"/>
      <c r="AK3021" s="80"/>
      <c r="AL3021" s="14"/>
      <c r="AM3021" s="16" t="str">
        <f t="shared" si="10"/>
        <v>{s:'639884', v:84 , c:'放デイ２９・人欠２・未計画・評減・拘減・'},</v>
      </c>
      <c r="AN3021" s="16"/>
    </row>
    <row r="3022" ht="16.5" customHeight="1">
      <c r="A3022" s="29">
        <v>63.0</v>
      </c>
      <c r="B3022" s="30">
        <v>9885.0</v>
      </c>
      <c r="C3022" s="31">
        <v>3020.0</v>
      </c>
      <c r="D3022" s="32" t="s">
        <v>3217</v>
      </c>
      <c r="E3022" s="94"/>
      <c r="F3022" s="94"/>
      <c r="G3022" s="76"/>
      <c r="H3022" s="63"/>
      <c r="I3022" s="63"/>
      <c r="J3022" s="51"/>
      <c r="K3022" s="69"/>
      <c r="L3022" s="65"/>
      <c r="M3022" s="65"/>
      <c r="N3022" s="352"/>
      <c r="O3022" s="364"/>
      <c r="P3022" s="87"/>
      <c r="Q3022" s="352"/>
      <c r="R3022" s="353"/>
      <c r="S3022" s="70"/>
      <c r="T3022" s="96" t="s">
        <v>27</v>
      </c>
      <c r="U3022" s="152"/>
      <c r="V3022" s="152"/>
      <c r="W3022" s="152"/>
      <c r="X3022" s="152"/>
      <c r="Y3022" s="287" t="s">
        <v>21</v>
      </c>
      <c r="Z3022" s="354">
        <v>0.5</v>
      </c>
      <c r="AA3022" s="292"/>
      <c r="AB3022" s="292"/>
      <c r="AC3022" s="355"/>
      <c r="AD3022" s="87"/>
      <c r="AE3022" s="313"/>
      <c r="AF3022" s="349"/>
      <c r="AG3022" s="114">
        <v>70.0</v>
      </c>
      <c r="AH3022" s="79"/>
      <c r="AI3022" s="80"/>
      <c r="AJ3022" s="80"/>
      <c r="AK3022" s="80"/>
      <c r="AL3022" s="14"/>
      <c r="AM3022" s="16" t="str">
        <f t="shared" si="10"/>
        <v>{s:'639885', v:70 , c:'放デイ２９・人欠２・未計画２・拘減・'},</v>
      </c>
      <c r="AN3022" s="16"/>
    </row>
    <row r="3023" ht="16.5" customHeight="1">
      <c r="A3023" s="29">
        <v>63.0</v>
      </c>
      <c r="B3023" s="30">
        <v>9886.0</v>
      </c>
      <c r="C3023" s="31">
        <v>3021.0</v>
      </c>
      <c r="D3023" s="32" t="s">
        <v>3218</v>
      </c>
      <c r="E3023" s="94"/>
      <c r="F3023" s="94"/>
      <c r="G3023" s="76"/>
      <c r="H3023" s="63"/>
      <c r="I3023" s="63"/>
      <c r="J3023" s="51"/>
      <c r="K3023" s="69"/>
      <c r="L3023" s="65"/>
      <c r="M3023" s="65"/>
      <c r="N3023" s="352"/>
      <c r="O3023" s="364"/>
      <c r="P3023" s="359"/>
      <c r="Q3023" s="352"/>
      <c r="R3023" s="353"/>
      <c r="S3023" s="78"/>
      <c r="T3023" s="115"/>
      <c r="U3023" s="291"/>
      <c r="V3023" s="291"/>
      <c r="W3023" s="291"/>
      <c r="X3023" s="291"/>
      <c r="Y3023" s="290"/>
      <c r="Z3023" s="355"/>
      <c r="AA3023" s="356" t="s">
        <v>20</v>
      </c>
      <c r="AB3023" s="357" t="s">
        <v>21</v>
      </c>
      <c r="AC3023" s="363">
        <v>0.85</v>
      </c>
      <c r="AD3023" s="93"/>
      <c r="AE3023" s="292"/>
      <c r="AF3023" s="355"/>
      <c r="AG3023" s="114">
        <v>59.0</v>
      </c>
      <c r="AH3023" s="79"/>
      <c r="AI3023" s="80"/>
      <c r="AJ3023" s="80"/>
      <c r="AK3023" s="80"/>
      <c r="AL3023" s="14"/>
      <c r="AM3023" s="16" t="str">
        <f t="shared" si="10"/>
        <v>{s:'639886', v:59 , c:'放デイ２９・人欠２・未計画２・評減・拘減・'},</v>
      </c>
      <c r="AN3023" s="16"/>
    </row>
    <row r="3024" ht="16.5" customHeight="1">
      <c r="A3024" s="29">
        <v>63.0</v>
      </c>
      <c r="B3024" s="30">
        <v>9887.0</v>
      </c>
      <c r="C3024" s="31">
        <v>3022.0</v>
      </c>
      <c r="D3024" s="32" t="s">
        <v>3219</v>
      </c>
      <c r="E3024" s="94"/>
      <c r="F3024" s="94"/>
      <c r="G3024" s="94"/>
      <c r="H3024" s="63"/>
      <c r="I3024" s="63"/>
      <c r="J3024" s="95"/>
      <c r="K3024" s="82" t="s">
        <v>38</v>
      </c>
      <c r="L3024" s="152"/>
      <c r="M3024" s="344"/>
      <c r="N3024" s="152"/>
      <c r="O3024" s="105"/>
      <c r="P3024" s="94"/>
      <c r="Q3024" s="140"/>
      <c r="R3024" s="95"/>
      <c r="S3024" s="287"/>
      <c r="T3024" s="287"/>
      <c r="U3024" s="152"/>
      <c r="V3024" s="152"/>
      <c r="W3024" s="152"/>
      <c r="X3024" s="152"/>
      <c r="Y3024" s="287"/>
      <c r="Z3024" s="345"/>
      <c r="AA3024" s="288"/>
      <c r="AB3024" s="288"/>
      <c r="AC3024" s="288"/>
      <c r="AD3024" s="288"/>
      <c r="AE3024" s="288"/>
      <c r="AF3024" s="346"/>
      <c r="AG3024" s="45">
        <v>152.0</v>
      </c>
      <c r="AH3024" s="79"/>
      <c r="AI3024" s="80"/>
      <c r="AJ3024" s="80"/>
      <c r="AK3024" s="80"/>
      <c r="AL3024" s="14"/>
      <c r="AM3024" s="16" t="str">
        <f t="shared" si="10"/>
        <v>{s:'639887', v:152 , c:'放デイ２９・有資格１５・人欠２・'},</v>
      </c>
      <c r="AN3024" s="16"/>
    </row>
    <row r="3025" ht="16.5" customHeight="1">
      <c r="A3025" s="29">
        <v>63.0</v>
      </c>
      <c r="B3025" s="30">
        <v>9888.0</v>
      </c>
      <c r="C3025" s="31">
        <v>3023.0</v>
      </c>
      <c r="D3025" s="32" t="s">
        <v>3220</v>
      </c>
      <c r="E3025" s="94"/>
      <c r="F3025" s="94"/>
      <c r="G3025" s="94"/>
      <c r="H3025" s="373"/>
      <c r="I3025" s="140"/>
      <c r="J3025" s="95"/>
      <c r="K3025" s="87"/>
      <c r="L3025" s="140">
        <v>4.0</v>
      </c>
      <c r="M3025" s="348" t="s">
        <v>40</v>
      </c>
      <c r="N3025" s="140"/>
      <c r="O3025" s="105"/>
      <c r="P3025" s="94"/>
      <c r="Q3025" s="140"/>
      <c r="R3025" s="95"/>
      <c r="S3025" s="290"/>
      <c r="T3025" s="290"/>
      <c r="U3025" s="291"/>
      <c r="V3025" s="291"/>
      <c r="W3025" s="291"/>
      <c r="X3025" s="291"/>
      <c r="Y3025" s="290"/>
      <c r="Z3025" s="350"/>
      <c r="AA3025" s="299" t="s">
        <v>20</v>
      </c>
      <c r="AB3025" s="287" t="s">
        <v>21</v>
      </c>
      <c r="AC3025" s="351">
        <v>0.85</v>
      </c>
      <c r="AD3025" s="288"/>
      <c r="AE3025" s="288"/>
      <c r="AF3025" s="346"/>
      <c r="AG3025" s="45">
        <v>129.0</v>
      </c>
      <c r="AH3025" s="79"/>
      <c r="AI3025" s="80"/>
      <c r="AJ3025" s="80"/>
      <c r="AK3025" s="80"/>
      <c r="AL3025" s="14"/>
      <c r="AM3025" s="16" t="str">
        <f t="shared" si="10"/>
        <v>{s:'639888', v:129 , c:'放デイ２９・有資格１５・人欠２・評減・'},</v>
      </c>
      <c r="AN3025" s="16"/>
    </row>
    <row r="3026" ht="16.5" customHeight="1">
      <c r="A3026" s="29">
        <v>63.0</v>
      </c>
      <c r="B3026" s="30">
        <v>9889.0</v>
      </c>
      <c r="C3026" s="31">
        <v>3024.0</v>
      </c>
      <c r="D3026" s="32" t="s">
        <v>3221</v>
      </c>
      <c r="E3026" s="94"/>
      <c r="F3026" s="94"/>
      <c r="G3026" s="94"/>
      <c r="H3026" s="352"/>
      <c r="I3026" s="140"/>
      <c r="J3026" s="95"/>
      <c r="K3026" s="87"/>
      <c r="L3026" s="65"/>
      <c r="M3026" s="65"/>
      <c r="N3026" s="352"/>
      <c r="O3026" s="364"/>
      <c r="P3026" s="359"/>
      <c r="Q3026" s="352"/>
      <c r="R3026" s="353"/>
      <c r="S3026" s="33" t="s">
        <v>23</v>
      </c>
      <c r="T3026" s="124" t="s">
        <v>24</v>
      </c>
      <c r="U3026" s="152"/>
      <c r="V3026" s="152"/>
      <c r="W3026" s="152"/>
      <c r="X3026" s="152"/>
      <c r="Y3026" s="287" t="s">
        <v>21</v>
      </c>
      <c r="Z3026" s="354">
        <v>0.7</v>
      </c>
      <c r="AA3026" s="297"/>
      <c r="AB3026" s="297"/>
      <c r="AC3026" s="297"/>
      <c r="AD3026" s="297"/>
      <c r="AE3026" s="297"/>
      <c r="AF3026" s="362"/>
      <c r="AG3026" s="114">
        <v>106.0</v>
      </c>
      <c r="AH3026" s="79"/>
      <c r="AI3026" s="80"/>
      <c r="AJ3026" s="80"/>
      <c r="AK3026" s="80"/>
      <c r="AL3026" s="14"/>
      <c r="AM3026" s="16" t="str">
        <f t="shared" si="10"/>
        <v>{s:'639889', v:106 , c:'放デイ２９・有資格１５・人欠２・未計画・'},</v>
      </c>
      <c r="AN3026" s="16"/>
    </row>
    <row r="3027" ht="16.5" customHeight="1">
      <c r="A3027" s="29">
        <v>63.0</v>
      </c>
      <c r="B3027" s="30">
        <v>9890.0</v>
      </c>
      <c r="C3027" s="31">
        <v>3025.0</v>
      </c>
      <c r="D3027" s="32" t="s">
        <v>3222</v>
      </c>
      <c r="E3027" s="94"/>
      <c r="F3027" s="94"/>
      <c r="G3027" s="94"/>
      <c r="H3027" s="352"/>
      <c r="I3027" s="140"/>
      <c r="J3027" s="95"/>
      <c r="K3027" s="87"/>
      <c r="L3027" s="65"/>
      <c r="M3027" s="65"/>
      <c r="N3027" s="352"/>
      <c r="O3027" s="364"/>
      <c r="P3027" s="359"/>
      <c r="Q3027" s="352"/>
      <c r="R3027" s="353"/>
      <c r="S3027" s="70"/>
      <c r="T3027" s="110"/>
      <c r="U3027" s="291"/>
      <c r="V3027" s="291"/>
      <c r="W3027" s="291"/>
      <c r="X3027" s="291"/>
      <c r="Y3027" s="290"/>
      <c r="Z3027" s="355"/>
      <c r="AA3027" s="356" t="s">
        <v>20</v>
      </c>
      <c r="AB3027" s="357" t="s">
        <v>21</v>
      </c>
      <c r="AC3027" s="358">
        <v>0.85</v>
      </c>
      <c r="AD3027" s="288"/>
      <c r="AE3027" s="288"/>
      <c r="AF3027" s="346"/>
      <c r="AG3027" s="114">
        <v>90.0</v>
      </c>
      <c r="AH3027" s="79"/>
      <c r="AI3027" s="80"/>
      <c r="AJ3027" s="80"/>
      <c r="AK3027" s="80"/>
      <c r="AL3027" s="14"/>
      <c r="AM3027" s="16" t="str">
        <f t="shared" si="10"/>
        <v>{s:'639890', v:90 , c:'放デイ２９・有資格１５・人欠２・未計画・評減・'},</v>
      </c>
      <c r="AN3027" s="16"/>
    </row>
    <row r="3028" ht="16.5" customHeight="1">
      <c r="A3028" s="29">
        <v>63.0</v>
      </c>
      <c r="B3028" s="30">
        <v>9891.0</v>
      </c>
      <c r="C3028" s="31">
        <v>3026.0</v>
      </c>
      <c r="D3028" s="32" t="s">
        <v>3223</v>
      </c>
      <c r="E3028" s="94"/>
      <c r="F3028" s="94"/>
      <c r="G3028" s="94"/>
      <c r="H3028" s="352"/>
      <c r="I3028" s="140"/>
      <c r="J3028" s="95"/>
      <c r="K3028" s="87"/>
      <c r="L3028" s="65"/>
      <c r="M3028" s="65"/>
      <c r="N3028" s="352"/>
      <c r="O3028" s="364"/>
      <c r="P3028" s="359"/>
      <c r="Q3028" s="352"/>
      <c r="R3028" s="353"/>
      <c r="S3028" s="70"/>
      <c r="T3028" s="124" t="s">
        <v>27</v>
      </c>
      <c r="U3028" s="152"/>
      <c r="V3028" s="152"/>
      <c r="W3028" s="152"/>
      <c r="X3028" s="152"/>
      <c r="Y3028" s="287" t="s">
        <v>21</v>
      </c>
      <c r="Z3028" s="354">
        <v>0.5</v>
      </c>
      <c r="AA3028" s="292"/>
      <c r="AB3028" s="292"/>
      <c r="AC3028" s="292"/>
      <c r="AD3028" s="292"/>
      <c r="AE3028" s="292"/>
      <c r="AF3028" s="355"/>
      <c r="AG3028" s="114">
        <v>76.0</v>
      </c>
      <c r="AH3028" s="79"/>
      <c r="AI3028" s="80"/>
      <c r="AJ3028" s="80"/>
      <c r="AK3028" s="80"/>
      <c r="AL3028" s="14"/>
      <c r="AM3028" s="16" t="str">
        <f t="shared" si="10"/>
        <v>{s:'639891', v:76 , c:'放デイ２９・有資格１５・人欠２・未計画２・'},</v>
      </c>
      <c r="AN3028" s="16"/>
    </row>
    <row r="3029" ht="16.5" customHeight="1">
      <c r="A3029" s="29">
        <v>63.0</v>
      </c>
      <c r="B3029" s="30">
        <v>9892.0</v>
      </c>
      <c r="C3029" s="31">
        <v>3027.0</v>
      </c>
      <c r="D3029" s="32" t="s">
        <v>3224</v>
      </c>
      <c r="E3029" s="94"/>
      <c r="F3029" s="94"/>
      <c r="G3029" s="94"/>
      <c r="H3029" s="352"/>
      <c r="I3029" s="140"/>
      <c r="J3029" s="95"/>
      <c r="K3029" s="87"/>
      <c r="L3029" s="65"/>
      <c r="M3029" s="65"/>
      <c r="N3029" s="352"/>
      <c r="O3029" s="364"/>
      <c r="P3029" s="359"/>
      <c r="Q3029" s="352"/>
      <c r="R3029" s="353"/>
      <c r="S3029" s="78"/>
      <c r="T3029" s="110"/>
      <c r="U3029" s="291"/>
      <c r="V3029" s="291"/>
      <c r="W3029" s="291"/>
      <c r="X3029" s="291"/>
      <c r="Y3029" s="290"/>
      <c r="Z3029" s="355"/>
      <c r="AA3029" s="356" t="s">
        <v>20</v>
      </c>
      <c r="AB3029" s="357" t="s">
        <v>21</v>
      </c>
      <c r="AC3029" s="358">
        <v>0.85</v>
      </c>
      <c r="AD3029" s="288"/>
      <c r="AE3029" s="288"/>
      <c r="AF3029" s="346"/>
      <c r="AG3029" s="114">
        <v>65.0</v>
      </c>
      <c r="AH3029" s="79"/>
      <c r="AI3029" s="80"/>
      <c r="AJ3029" s="80"/>
      <c r="AK3029" s="80"/>
      <c r="AL3029" s="14"/>
      <c r="AM3029" s="16" t="str">
        <f t="shared" si="10"/>
        <v>{s:'639892', v:65 , c:'放デイ２９・有資格１５・人欠２・未計画２・評減・'},</v>
      </c>
      <c r="AN3029" s="16"/>
    </row>
    <row r="3030" ht="16.5" customHeight="1">
      <c r="A3030" s="29">
        <v>63.0</v>
      </c>
      <c r="B3030" s="30">
        <v>9893.0</v>
      </c>
      <c r="C3030" s="31">
        <v>3028.0</v>
      </c>
      <c r="D3030" s="32" t="s">
        <v>3225</v>
      </c>
      <c r="E3030" s="94"/>
      <c r="F3030" s="94"/>
      <c r="G3030" s="94"/>
      <c r="H3030" s="352"/>
      <c r="I3030" s="140"/>
      <c r="J3030" s="95"/>
      <c r="K3030" s="69"/>
      <c r="L3030" s="65"/>
      <c r="M3030" s="65"/>
      <c r="N3030" s="352"/>
      <c r="O3030" s="364"/>
      <c r="P3030" s="359"/>
      <c r="Q3030" s="352"/>
      <c r="R3030" s="353"/>
      <c r="S3030" s="96"/>
      <c r="T3030" s="96"/>
      <c r="U3030" s="152"/>
      <c r="V3030" s="152"/>
      <c r="W3030" s="152"/>
      <c r="X3030" s="152"/>
      <c r="Y3030" s="287"/>
      <c r="Z3030" s="354"/>
      <c r="AA3030" s="288"/>
      <c r="AB3030" s="288"/>
      <c r="AC3030" s="346"/>
      <c r="AD3030" s="82" t="s">
        <v>30</v>
      </c>
      <c r="AE3030" s="302">
        <v>5.0</v>
      </c>
      <c r="AF3030" s="360" t="s">
        <v>31</v>
      </c>
      <c r="AG3030" s="45">
        <v>147.0</v>
      </c>
      <c r="AH3030" s="79"/>
      <c r="AI3030" s="80"/>
      <c r="AJ3030" s="80"/>
      <c r="AK3030" s="80"/>
      <c r="AL3030" s="14"/>
      <c r="AM3030" s="16" t="str">
        <f t="shared" si="10"/>
        <v>{s:'639893', v:147 , c:'放デイ２９・有資格１５・人欠２・拘減・'},</v>
      </c>
      <c r="AN3030" s="16"/>
    </row>
    <row r="3031" ht="16.5" customHeight="1">
      <c r="A3031" s="29">
        <v>63.0</v>
      </c>
      <c r="B3031" s="30">
        <v>9894.0</v>
      </c>
      <c r="C3031" s="31">
        <v>3029.0</v>
      </c>
      <c r="D3031" s="32" t="s">
        <v>3226</v>
      </c>
      <c r="E3031" s="94"/>
      <c r="F3031" s="94"/>
      <c r="G3031" s="94"/>
      <c r="H3031" s="352"/>
      <c r="I3031" s="140"/>
      <c r="J3031" s="95"/>
      <c r="K3031" s="69"/>
      <c r="L3031" s="65"/>
      <c r="M3031" s="65"/>
      <c r="N3031" s="352"/>
      <c r="O3031" s="364"/>
      <c r="P3031" s="359"/>
      <c r="Q3031" s="352"/>
      <c r="R3031" s="353"/>
      <c r="S3031" s="115"/>
      <c r="T3031" s="115"/>
      <c r="U3031" s="291"/>
      <c r="V3031" s="291"/>
      <c r="W3031" s="291"/>
      <c r="X3031" s="291"/>
      <c r="Y3031" s="290"/>
      <c r="Z3031" s="355"/>
      <c r="AA3031" s="299" t="s">
        <v>20</v>
      </c>
      <c r="AB3031" s="287" t="s">
        <v>21</v>
      </c>
      <c r="AC3031" s="361">
        <v>0.85</v>
      </c>
      <c r="AD3031" s="87"/>
      <c r="AE3031" s="302"/>
      <c r="AF3031" s="360"/>
      <c r="AG3031" s="45">
        <v>124.0</v>
      </c>
      <c r="AH3031" s="79"/>
      <c r="AI3031" s="80"/>
      <c r="AJ3031" s="80"/>
      <c r="AK3031" s="80"/>
      <c r="AL3031" s="14"/>
      <c r="AM3031" s="16" t="str">
        <f t="shared" si="10"/>
        <v>{s:'639894', v:124 , c:'放デイ２９・有資格１５・人欠２・評減・拘減・'},</v>
      </c>
      <c r="AN3031" s="16"/>
    </row>
    <row r="3032" ht="16.5" customHeight="1">
      <c r="A3032" s="29">
        <v>63.0</v>
      </c>
      <c r="B3032" s="30">
        <v>9895.0</v>
      </c>
      <c r="C3032" s="31">
        <v>3030.0</v>
      </c>
      <c r="D3032" s="32" t="s">
        <v>3227</v>
      </c>
      <c r="E3032" s="94"/>
      <c r="F3032" s="94"/>
      <c r="G3032" s="94"/>
      <c r="H3032" s="352"/>
      <c r="I3032" s="140"/>
      <c r="J3032" s="95"/>
      <c r="K3032" s="69"/>
      <c r="L3032" s="65"/>
      <c r="M3032" s="65"/>
      <c r="N3032" s="352"/>
      <c r="O3032" s="364"/>
      <c r="P3032" s="359"/>
      <c r="Q3032" s="352"/>
      <c r="R3032" s="353"/>
      <c r="S3032" s="33" t="s">
        <v>23</v>
      </c>
      <c r="T3032" s="124" t="s">
        <v>24</v>
      </c>
      <c r="U3032" s="152"/>
      <c r="V3032" s="152"/>
      <c r="W3032" s="152"/>
      <c r="X3032" s="152"/>
      <c r="Y3032" s="287" t="s">
        <v>21</v>
      </c>
      <c r="Z3032" s="354">
        <v>0.7</v>
      </c>
      <c r="AA3032" s="297"/>
      <c r="AB3032" s="297"/>
      <c r="AC3032" s="362"/>
      <c r="AD3032" s="87"/>
      <c r="AE3032" s="313"/>
      <c r="AF3032" s="349"/>
      <c r="AG3032" s="114">
        <v>101.0</v>
      </c>
      <c r="AH3032" s="79"/>
      <c r="AI3032" s="80"/>
      <c r="AJ3032" s="80"/>
      <c r="AK3032" s="80"/>
      <c r="AL3032" s="14"/>
      <c r="AM3032" s="16" t="str">
        <f t="shared" si="10"/>
        <v>{s:'639895', v:101 , c:'放デイ２９・有資格１５・人欠２・未計画・拘減・'},</v>
      </c>
      <c r="AN3032" s="16"/>
    </row>
    <row r="3033" ht="16.5" customHeight="1">
      <c r="A3033" s="29">
        <v>63.0</v>
      </c>
      <c r="B3033" s="30">
        <v>9896.0</v>
      </c>
      <c r="C3033" s="31">
        <v>3031.0</v>
      </c>
      <c r="D3033" s="32" t="s">
        <v>3228</v>
      </c>
      <c r="E3033" s="94"/>
      <c r="F3033" s="94"/>
      <c r="G3033" s="94"/>
      <c r="H3033" s="352"/>
      <c r="I3033" s="140"/>
      <c r="J3033" s="95"/>
      <c r="K3033" s="69"/>
      <c r="L3033" s="65"/>
      <c r="M3033" s="65"/>
      <c r="N3033" s="352"/>
      <c r="O3033" s="364"/>
      <c r="P3033" s="359"/>
      <c r="Q3033" s="352"/>
      <c r="R3033" s="353"/>
      <c r="S3033" s="70"/>
      <c r="T3033" s="110"/>
      <c r="U3033" s="291"/>
      <c r="V3033" s="291"/>
      <c r="W3033" s="291"/>
      <c r="X3033" s="291"/>
      <c r="Y3033" s="290"/>
      <c r="Z3033" s="355"/>
      <c r="AA3033" s="356" t="s">
        <v>20</v>
      </c>
      <c r="AB3033" s="357" t="s">
        <v>21</v>
      </c>
      <c r="AC3033" s="363">
        <v>0.85</v>
      </c>
      <c r="AD3033" s="87"/>
      <c r="AE3033" s="313"/>
      <c r="AF3033" s="349"/>
      <c r="AG3033" s="114">
        <v>85.0</v>
      </c>
      <c r="AH3033" s="79"/>
      <c r="AI3033" s="80"/>
      <c r="AJ3033" s="80"/>
      <c r="AK3033" s="80"/>
      <c r="AL3033" s="14"/>
      <c r="AM3033" s="16" t="str">
        <f t="shared" si="10"/>
        <v>{s:'639896', v:85 , c:'放デイ２９・有資格１５・人欠２・未計画・評減・拘減・'},</v>
      </c>
      <c r="AN3033" s="16"/>
    </row>
    <row r="3034" ht="16.5" customHeight="1">
      <c r="A3034" s="29">
        <v>63.0</v>
      </c>
      <c r="B3034" s="30">
        <v>9897.0</v>
      </c>
      <c r="C3034" s="31">
        <v>3032.0</v>
      </c>
      <c r="D3034" s="32" t="s">
        <v>3229</v>
      </c>
      <c r="E3034" s="94"/>
      <c r="F3034" s="94"/>
      <c r="G3034" s="94"/>
      <c r="H3034" s="352"/>
      <c r="I3034" s="140"/>
      <c r="J3034" s="95"/>
      <c r="K3034" s="69"/>
      <c r="L3034" s="65"/>
      <c r="M3034" s="65"/>
      <c r="N3034" s="352"/>
      <c r="O3034" s="364"/>
      <c r="P3034" s="359"/>
      <c r="Q3034" s="352"/>
      <c r="R3034" s="353"/>
      <c r="S3034" s="70"/>
      <c r="T3034" s="96" t="s">
        <v>27</v>
      </c>
      <c r="U3034" s="152"/>
      <c r="V3034" s="152"/>
      <c r="W3034" s="152"/>
      <c r="X3034" s="152"/>
      <c r="Y3034" s="287" t="s">
        <v>21</v>
      </c>
      <c r="Z3034" s="354">
        <v>0.5</v>
      </c>
      <c r="AA3034" s="292"/>
      <c r="AB3034" s="292"/>
      <c r="AC3034" s="355"/>
      <c r="AD3034" s="87"/>
      <c r="AE3034" s="313"/>
      <c r="AF3034" s="349"/>
      <c r="AG3034" s="114">
        <v>71.0</v>
      </c>
      <c r="AH3034" s="79"/>
      <c r="AI3034" s="80"/>
      <c r="AJ3034" s="80"/>
      <c r="AK3034" s="80"/>
      <c r="AL3034" s="14"/>
      <c r="AM3034" s="16" t="str">
        <f t="shared" si="10"/>
        <v>{s:'639897', v:71 , c:'放デイ２９・有資格１５・人欠２・未計画２・拘減・'},</v>
      </c>
      <c r="AN3034" s="16"/>
    </row>
    <row r="3035" ht="16.5" customHeight="1">
      <c r="A3035" s="29">
        <v>63.0</v>
      </c>
      <c r="B3035" s="30">
        <v>9898.0</v>
      </c>
      <c r="C3035" s="31">
        <v>3033.0</v>
      </c>
      <c r="D3035" s="32" t="s">
        <v>3230</v>
      </c>
      <c r="E3035" s="107"/>
      <c r="F3035" s="107"/>
      <c r="G3035" s="107"/>
      <c r="H3035" s="374"/>
      <c r="I3035" s="291"/>
      <c r="J3035" s="188"/>
      <c r="K3035" s="110"/>
      <c r="L3035" s="115"/>
      <c r="M3035" s="115"/>
      <c r="N3035" s="374"/>
      <c r="O3035" s="377"/>
      <c r="P3035" s="378"/>
      <c r="Q3035" s="374"/>
      <c r="R3035" s="376"/>
      <c r="S3035" s="78"/>
      <c r="T3035" s="115"/>
      <c r="U3035" s="291"/>
      <c r="V3035" s="291"/>
      <c r="W3035" s="291"/>
      <c r="X3035" s="291"/>
      <c r="Y3035" s="290"/>
      <c r="Z3035" s="355"/>
      <c r="AA3035" s="356" t="s">
        <v>20</v>
      </c>
      <c r="AB3035" s="357" t="s">
        <v>21</v>
      </c>
      <c r="AC3035" s="363">
        <v>0.85</v>
      </c>
      <c r="AD3035" s="93"/>
      <c r="AE3035" s="292"/>
      <c r="AF3035" s="355"/>
      <c r="AG3035" s="114">
        <v>60.0</v>
      </c>
      <c r="AH3035" s="79"/>
      <c r="AI3035" s="80"/>
      <c r="AJ3035" s="80"/>
      <c r="AK3035" s="80"/>
      <c r="AL3035" s="14"/>
      <c r="AM3035" s="16" t="str">
        <f t="shared" si="10"/>
        <v>{s:'639898', v:60 , c:'放デイ２９・有資格１５・人欠２・未計画２・評減・拘減・'},</v>
      </c>
      <c r="AN3035" s="16"/>
    </row>
    <row r="3036" ht="16.5" customHeight="1">
      <c r="A3036" s="29">
        <v>63.0</v>
      </c>
      <c r="B3036" s="30">
        <v>9211.0</v>
      </c>
      <c r="C3036" s="31">
        <v>3034.0</v>
      </c>
      <c r="D3036" s="32" t="s">
        <v>3231</v>
      </c>
      <c r="E3036" s="298" t="s">
        <v>322</v>
      </c>
      <c r="F3036" s="33" t="s">
        <v>323</v>
      </c>
      <c r="G3036" s="102" t="s">
        <v>103</v>
      </c>
      <c r="H3036" s="35"/>
      <c r="I3036" s="35"/>
      <c r="J3036" s="36"/>
      <c r="K3036" s="152"/>
      <c r="L3036" s="152"/>
      <c r="M3036" s="344"/>
      <c r="N3036" s="152"/>
      <c r="O3036" s="241" t="s">
        <v>2655</v>
      </c>
      <c r="P3036" s="82" t="s">
        <v>24</v>
      </c>
      <c r="Q3036" s="152"/>
      <c r="R3036" s="153"/>
      <c r="S3036" s="287"/>
      <c r="T3036" s="287"/>
      <c r="U3036" s="152"/>
      <c r="V3036" s="152"/>
      <c r="W3036" s="153"/>
      <c r="X3036" s="299"/>
      <c r="Y3036" s="287"/>
      <c r="Z3036" s="345"/>
      <c r="AA3036" s="288"/>
      <c r="AB3036" s="288"/>
      <c r="AC3036" s="288"/>
      <c r="AD3036" s="288"/>
      <c r="AE3036" s="288"/>
      <c r="AF3036" s="346"/>
      <c r="AG3036" s="45">
        <v>554.0</v>
      </c>
      <c r="AH3036" s="79"/>
      <c r="AI3036" s="80"/>
      <c r="AJ3036" s="80"/>
      <c r="AK3036" s="80"/>
      <c r="AL3036" s="14"/>
      <c r="AM3036" s="16" t="str">
        <f t="shared" si="10"/>
        <v>{s:'639211', v:554 , c:'放デイ４・人欠・'},</v>
      </c>
      <c r="AN3036" s="16"/>
    </row>
    <row r="3037" ht="16.5" customHeight="1">
      <c r="A3037" s="29">
        <v>63.0</v>
      </c>
      <c r="B3037" s="30">
        <v>9901.0</v>
      </c>
      <c r="C3037" s="31">
        <v>3035.0</v>
      </c>
      <c r="D3037" s="32" t="s">
        <v>3232</v>
      </c>
      <c r="E3037" s="300"/>
      <c r="F3037" s="70"/>
      <c r="G3037" s="104"/>
      <c r="H3037" s="347" t="str">
        <f>'30放課後等デイ(基本１)'!G2762</f>
        <v/>
      </c>
      <c r="I3037" s="140" t="s">
        <v>9</v>
      </c>
      <c r="J3037" s="51"/>
      <c r="K3037" s="140"/>
      <c r="L3037" s="140"/>
      <c r="M3037" s="348"/>
      <c r="N3037" s="140"/>
      <c r="O3037" s="131"/>
      <c r="P3037" s="87"/>
      <c r="Q3037" s="302" t="s">
        <v>21</v>
      </c>
      <c r="R3037" s="349">
        <v>0.7</v>
      </c>
      <c r="S3037" s="302"/>
      <c r="T3037" s="302"/>
      <c r="U3037" s="140"/>
      <c r="V3037" s="140"/>
      <c r="W3037" s="95"/>
      <c r="X3037" s="303"/>
      <c r="Y3037" s="290"/>
      <c r="Z3037" s="350"/>
      <c r="AA3037" s="299" t="s">
        <v>20</v>
      </c>
      <c r="AB3037" s="287" t="s">
        <v>21</v>
      </c>
      <c r="AC3037" s="351">
        <v>0.85</v>
      </c>
      <c r="AD3037" s="288"/>
      <c r="AE3037" s="288"/>
      <c r="AF3037" s="346"/>
      <c r="AG3037" s="45">
        <v>471.0</v>
      </c>
      <c r="AH3037" s="79"/>
      <c r="AI3037" s="80"/>
      <c r="AJ3037" s="80"/>
      <c r="AK3037" s="80"/>
      <c r="AL3037" s="14"/>
      <c r="AM3037" s="16" t="str">
        <f t="shared" si="10"/>
        <v>{s:'639901', v:471 , c:'放デイ４・人欠・評減・'},</v>
      </c>
      <c r="AN3037" s="16"/>
    </row>
    <row r="3038" ht="16.5" customHeight="1">
      <c r="A3038" s="29">
        <v>63.0</v>
      </c>
      <c r="B3038" s="30">
        <v>9212.0</v>
      </c>
      <c r="C3038" s="31">
        <v>3036.0</v>
      </c>
      <c r="D3038" s="32" t="s">
        <v>3233</v>
      </c>
      <c r="E3038" s="300"/>
      <c r="F3038" s="70"/>
      <c r="G3038" s="104"/>
      <c r="H3038" s="63"/>
      <c r="I3038" s="63"/>
      <c r="J3038" s="51"/>
      <c r="K3038" s="94"/>
      <c r="L3038" s="140"/>
      <c r="M3038" s="348"/>
      <c r="N3038" s="304"/>
      <c r="O3038" s="131"/>
      <c r="P3038" s="87"/>
      <c r="Q3038" s="304"/>
      <c r="R3038" s="380"/>
      <c r="S3038" s="304"/>
      <c r="T3038" s="304"/>
      <c r="U3038" s="140"/>
      <c r="V3038" s="140"/>
      <c r="W3038" s="95"/>
      <c r="X3038" s="305" t="s">
        <v>326</v>
      </c>
      <c r="Y3038" s="287" t="s">
        <v>21</v>
      </c>
      <c r="Z3038" s="354">
        <v>0.7</v>
      </c>
      <c r="AA3038" s="297"/>
      <c r="AB3038" s="297"/>
      <c r="AC3038" s="297"/>
      <c r="AD3038" s="297"/>
      <c r="AE3038" s="297"/>
      <c r="AF3038" s="362"/>
      <c r="AG3038" s="45">
        <v>388.0</v>
      </c>
      <c r="AH3038" s="79"/>
      <c r="AI3038" s="80"/>
      <c r="AJ3038" s="80"/>
      <c r="AK3038" s="80"/>
      <c r="AL3038" s="14"/>
      <c r="AM3038" s="16" t="str">
        <f t="shared" si="10"/>
        <v>{s:'639212', v:388 , c:'放デイ４・人欠・開減１・'},</v>
      </c>
      <c r="AN3038" s="16"/>
    </row>
    <row r="3039" ht="16.5" customHeight="1">
      <c r="A3039" s="29">
        <v>63.0</v>
      </c>
      <c r="B3039" s="30">
        <v>9902.0</v>
      </c>
      <c r="C3039" s="31">
        <v>3037.0</v>
      </c>
      <c r="D3039" s="32" t="s">
        <v>3234</v>
      </c>
      <c r="E3039" s="300"/>
      <c r="F3039" s="70"/>
      <c r="G3039" s="104"/>
      <c r="H3039" s="63"/>
      <c r="I3039" s="63"/>
      <c r="J3039" s="51"/>
      <c r="K3039" s="94"/>
      <c r="L3039" s="140"/>
      <c r="M3039" s="348"/>
      <c r="N3039" s="304"/>
      <c r="O3039" s="131"/>
      <c r="P3039" s="87"/>
      <c r="Q3039" s="304"/>
      <c r="R3039" s="380"/>
      <c r="S3039" s="304"/>
      <c r="T3039" s="304"/>
      <c r="U3039" s="140"/>
      <c r="V3039" s="140"/>
      <c r="W3039" s="95"/>
      <c r="X3039" s="306"/>
      <c r="Y3039" s="290"/>
      <c r="Z3039" s="355"/>
      <c r="AA3039" s="356" t="s">
        <v>20</v>
      </c>
      <c r="AB3039" s="357" t="s">
        <v>21</v>
      </c>
      <c r="AC3039" s="358">
        <v>0.85</v>
      </c>
      <c r="AD3039" s="288"/>
      <c r="AE3039" s="288"/>
      <c r="AF3039" s="346"/>
      <c r="AG3039" s="45">
        <v>330.0</v>
      </c>
      <c r="AH3039" s="79"/>
      <c r="AI3039" s="80"/>
      <c r="AJ3039" s="80"/>
      <c r="AK3039" s="80"/>
      <c r="AL3039" s="14"/>
      <c r="AM3039" s="16" t="str">
        <f t="shared" si="10"/>
        <v>{s:'639902', v:330 , c:'放デイ４・人欠・開減１・評減・'},</v>
      </c>
      <c r="AN3039" s="16"/>
    </row>
    <row r="3040" ht="16.5" customHeight="1">
      <c r="A3040" s="29">
        <v>63.0</v>
      </c>
      <c r="B3040" s="30">
        <v>9215.0</v>
      </c>
      <c r="C3040" s="31">
        <v>3038.0</v>
      </c>
      <c r="D3040" s="32" t="s">
        <v>3235</v>
      </c>
      <c r="E3040" s="300"/>
      <c r="F3040" s="70"/>
      <c r="G3040" s="76"/>
      <c r="H3040" s="63"/>
      <c r="I3040" s="63"/>
      <c r="J3040" s="51"/>
      <c r="K3040" s="94"/>
      <c r="L3040" s="140"/>
      <c r="M3040" s="348"/>
      <c r="N3040" s="304"/>
      <c r="O3040" s="131"/>
      <c r="P3040" s="87"/>
      <c r="Q3040" s="304"/>
      <c r="R3040" s="380"/>
      <c r="S3040" s="304"/>
      <c r="T3040" s="304"/>
      <c r="U3040" s="140"/>
      <c r="V3040" s="140"/>
      <c r="W3040" s="95"/>
      <c r="X3040" s="305" t="s">
        <v>329</v>
      </c>
      <c r="Y3040" s="287" t="s">
        <v>21</v>
      </c>
      <c r="Z3040" s="354">
        <v>0.85</v>
      </c>
      <c r="AA3040" s="292"/>
      <c r="AB3040" s="292"/>
      <c r="AC3040" s="292"/>
      <c r="AD3040" s="292"/>
      <c r="AE3040" s="292"/>
      <c r="AF3040" s="355"/>
      <c r="AG3040" s="45">
        <v>471.0</v>
      </c>
      <c r="AH3040" s="79"/>
      <c r="AI3040" s="80"/>
      <c r="AJ3040" s="80"/>
      <c r="AK3040" s="80"/>
      <c r="AL3040" s="14"/>
      <c r="AM3040" s="16" t="str">
        <f t="shared" si="10"/>
        <v>{s:'639215', v:471 , c:'放デイ４・人欠・開減２・'},</v>
      </c>
      <c r="AN3040" s="16"/>
    </row>
    <row r="3041" ht="16.5" customHeight="1">
      <c r="A3041" s="29">
        <v>63.0</v>
      </c>
      <c r="B3041" s="30">
        <v>9903.0</v>
      </c>
      <c r="C3041" s="31">
        <v>3039.0</v>
      </c>
      <c r="D3041" s="32" t="s">
        <v>3236</v>
      </c>
      <c r="E3041" s="300"/>
      <c r="F3041" s="69"/>
      <c r="G3041" s="76"/>
      <c r="H3041" s="63"/>
      <c r="I3041" s="63"/>
      <c r="J3041" s="51"/>
      <c r="K3041" s="94"/>
      <c r="L3041" s="140"/>
      <c r="M3041" s="348"/>
      <c r="N3041" s="304"/>
      <c r="O3041" s="131"/>
      <c r="P3041" s="87"/>
      <c r="Q3041" s="304"/>
      <c r="R3041" s="380"/>
      <c r="S3041" s="304"/>
      <c r="T3041" s="304"/>
      <c r="U3041" s="140"/>
      <c r="V3041" s="140"/>
      <c r="W3041" s="95"/>
      <c r="X3041" s="306"/>
      <c r="Y3041" s="290"/>
      <c r="Z3041" s="355"/>
      <c r="AA3041" s="356" t="s">
        <v>20</v>
      </c>
      <c r="AB3041" s="357" t="s">
        <v>21</v>
      </c>
      <c r="AC3041" s="358">
        <v>0.85</v>
      </c>
      <c r="AD3041" s="288"/>
      <c r="AE3041" s="288"/>
      <c r="AF3041" s="346"/>
      <c r="AG3041" s="45">
        <v>400.0</v>
      </c>
      <c r="AH3041" s="79"/>
      <c r="AI3041" s="80"/>
      <c r="AJ3041" s="80"/>
      <c r="AK3041" s="80"/>
      <c r="AL3041" s="14"/>
      <c r="AM3041" s="16" t="str">
        <f t="shared" si="10"/>
        <v>{s:'639903', v:400 , c:'放デイ４・人欠・開減２・評減・'},</v>
      </c>
      <c r="AN3041" s="16"/>
    </row>
    <row r="3042" ht="16.5" customHeight="1">
      <c r="A3042" s="29">
        <v>63.0</v>
      </c>
      <c r="B3042" s="30">
        <v>9904.0</v>
      </c>
      <c r="C3042" s="31">
        <v>3040.0</v>
      </c>
      <c r="D3042" s="32" t="s">
        <v>3237</v>
      </c>
      <c r="E3042" s="300"/>
      <c r="F3042" s="69"/>
      <c r="G3042" s="76"/>
      <c r="H3042" s="63"/>
      <c r="I3042" s="63"/>
      <c r="J3042" s="51"/>
      <c r="K3042" s="94"/>
      <c r="L3042" s="140"/>
      <c r="M3042" s="348"/>
      <c r="N3042" s="304"/>
      <c r="O3042" s="131"/>
      <c r="P3042" s="87"/>
      <c r="Q3042" s="304"/>
      <c r="R3042" s="380"/>
      <c r="S3042" s="304"/>
      <c r="T3042" s="304"/>
      <c r="U3042" s="140"/>
      <c r="V3042" s="140"/>
      <c r="W3042" s="95"/>
      <c r="X3042" s="299"/>
      <c r="Y3042" s="287"/>
      <c r="Z3042" s="345"/>
      <c r="AA3042" s="288"/>
      <c r="AB3042" s="288"/>
      <c r="AC3042" s="346"/>
      <c r="AD3042" s="82" t="s">
        <v>30</v>
      </c>
      <c r="AE3042" s="302">
        <v>5.0</v>
      </c>
      <c r="AF3042" s="360" t="s">
        <v>31</v>
      </c>
      <c r="AG3042" s="45">
        <v>549.0</v>
      </c>
      <c r="AH3042" s="79"/>
      <c r="AI3042" s="80"/>
      <c r="AJ3042" s="80"/>
      <c r="AK3042" s="80"/>
      <c r="AL3042" s="14"/>
      <c r="AM3042" s="16" t="str">
        <f t="shared" si="10"/>
        <v>{s:'639904', v:549 , c:'放デイ４・人欠・拘減・'},</v>
      </c>
      <c r="AN3042" s="16"/>
    </row>
    <row r="3043" ht="16.5" customHeight="1">
      <c r="A3043" s="29">
        <v>63.0</v>
      </c>
      <c r="B3043" s="30">
        <v>9905.0</v>
      </c>
      <c r="C3043" s="31">
        <v>3041.0</v>
      </c>
      <c r="D3043" s="32" t="s">
        <v>3238</v>
      </c>
      <c r="E3043" s="131"/>
      <c r="F3043" s="69"/>
      <c r="G3043" s="76"/>
      <c r="H3043" s="63"/>
      <c r="I3043" s="63"/>
      <c r="J3043" s="51"/>
      <c r="K3043" s="94"/>
      <c r="L3043" s="140"/>
      <c r="M3043" s="348"/>
      <c r="N3043" s="304"/>
      <c r="O3043" s="131"/>
      <c r="P3043" s="87"/>
      <c r="Q3043" s="304"/>
      <c r="R3043" s="380"/>
      <c r="S3043" s="304"/>
      <c r="T3043" s="304"/>
      <c r="U3043" s="140"/>
      <c r="V3043" s="140"/>
      <c r="W3043" s="95"/>
      <c r="X3043" s="303"/>
      <c r="Y3043" s="290"/>
      <c r="Z3043" s="350"/>
      <c r="AA3043" s="299" t="s">
        <v>20</v>
      </c>
      <c r="AB3043" s="287" t="s">
        <v>21</v>
      </c>
      <c r="AC3043" s="361">
        <v>0.85</v>
      </c>
      <c r="AD3043" s="87"/>
      <c r="AE3043" s="302"/>
      <c r="AF3043" s="360"/>
      <c r="AG3043" s="45">
        <v>466.0</v>
      </c>
      <c r="AH3043" s="79"/>
      <c r="AI3043" s="80"/>
      <c r="AJ3043" s="80"/>
      <c r="AK3043" s="80"/>
      <c r="AL3043" s="14"/>
      <c r="AM3043" s="16" t="str">
        <f t="shared" si="10"/>
        <v>{s:'639905', v:466 , c:'放デイ４・人欠・評減・拘減・'},</v>
      </c>
      <c r="AN3043" s="16"/>
    </row>
    <row r="3044" ht="16.5" customHeight="1">
      <c r="A3044" s="29">
        <v>63.0</v>
      </c>
      <c r="B3044" s="30">
        <v>9906.0</v>
      </c>
      <c r="C3044" s="31">
        <v>3042.0</v>
      </c>
      <c r="D3044" s="32" t="s">
        <v>3239</v>
      </c>
      <c r="E3044" s="131"/>
      <c r="F3044" s="69"/>
      <c r="G3044" s="76"/>
      <c r="H3044" s="63"/>
      <c r="I3044" s="63"/>
      <c r="J3044" s="51"/>
      <c r="K3044" s="94"/>
      <c r="L3044" s="140"/>
      <c r="M3044" s="348"/>
      <c r="N3044" s="304"/>
      <c r="O3044" s="131"/>
      <c r="P3044" s="307"/>
      <c r="Q3044" s="304"/>
      <c r="R3044" s="380"/>
      <c r="S3044" s="304"/>
      <c r="T3044" s="304"/>
      <c r="U3044" s="140"/>
      <c r="V3044" s="140"/>
      <c r="W3044" s="95"/>
      <c r="X3044" s="305" t="s">
        <v>326</v>
      </c>
      <c r="Y3044" s="302" t="s">
        <v>21</v>
      </c>
      <c r="Z3044" s="349">
        <v>0.7</v>
      </c>
      <c r="AA3044" s="297"/>
      <c r="AB3044" s="297"/>
      <c r="AC3044" s="362"/>
      <c r="AD3044" s="87"/>
      <c r="AE3044" s="313"/>
      <c r="AF3044" s="349"/>
      <c r="AG3044" s="45">
        <v>383.0</v>
      </c>
      <c r="AH3044" s="79"/>
      <c r="AI3044" s="80"/>
      <c r="AJ3044" s="80"/>
      <c r="AK3044" s="80"/>
      <c r="AL3044" s="14"/>
      <c r="AM3044" s="16" t="str">
        <f t="shared" si="10"/>
        <v>{s:'639906', v:383 , c:'放デイ４・人欠・開減１・拘減・'},</v>
      </c>
      <c r="AN3044" s="16"/>
    </row>
    <row r="3045" ht="16.5" customHeight="1">
      <c r="A3045" s="29">
        <v>63.0</v>
      </c>
      <c r="B3045" s="30">
        <v>9907.0</v>
      </c>
      <c r="C3045" s="31">
        <v>3043.0</v>
      </c>
      <c r="D3045" s="32" t="s">
        <v>3240</v>
      </c>
      <c r="E3045" s="131"/>
      <c r="F3045" s="69"/>
      <c r="G3045" s="76"/>
      <c r="H3045" s="63"/>
      <c r="I3045" s="63"/>
      <c r="J3045" s="51"/>
      <c r="K3045" s="94"/>
      <c r="L3045" s="140"/>
      <c r="M3045" s="348"/>
      <c r="N3045" s="304"/>
      <c r="O3045" s="131"/>
      <c r="P3045" s="307"/>
      <c r="Q3045" s="304"/>
      <c r="R3045" s="380"/>
      <c r="S3045" s="304"/>
      <c r="T3045" s="304"/>
      <c r="U3045" s="140"/>
      <c r="V3045" s="140"/>
      <c r="W3045" s="95"/>
      <c r="X3045" s="306"/>
      <c r="Y3045" s="290"/>
      <c r="Z3045" s="355"/>
      <c r="AA3045" s="356" t="s">
        <v>20</v>
      </c>
      <c r="AB3045" s="357" t="s">
        <v>21</v>
      </c>
      <c r="AC3045" s="363">
        <v>0.85</v>
      </c>
      <c r="AD3045" s="87"/>
      <c r="AE3045" s="313"/>
      <c r="AF3045" s="349"/>
      <c r="AG3045" s="45">
        <v>325.0</v>
      </c>
      <c r="AH3045" s="79"/>
      <c r="AI3045" s="80"/>
      <c r="AJ3045" s="80"/>
      <c r="AK3045" s="80"/>
      <c r="AL3045" s="14"/>
      <c r="AM3045" s="16" t="str">
        <f t="shared" si="10"/>
        <v>{s:'639907', v:325 , c:'放デイ４・人欠・開減１・評減・拘減・'},</v>
      </c>
      <c r="AN3045" s="16"/>
    </row>
    <row r="3046" ht="16.5" customHeight="1">
      <c r="A3046" s="29">
        <v>63.0</v>
      </c>
      <c r="B3046" s="30">
        <v>9908.0</v>
      </c>
      <c r="C3046" s="31">
        <v>3044.0</v>
      </c>
      <c r="D3046" s="32" t="s">
        <v>3241</v>
      </c>
      <c r="E3046" s="69"/>
      <c r="F3046" s="69"/>
      <c r="G3046" s="76"/>
      <c r="H3046" s="63"/>
      <c r="I3046" s="63"/>
      <c r="J3046" s="51"/>
      <c r="K3046" s="94"/>
      <c r="L3046" s="140"/>
      <c r="M3046" s="348"/>
      <c r="N3046" s="304"/>
      <c r="O3046" s="131"/>
      <c r="P3046" s="307"/>
      <c r="Q3046" s="304"/>
      <c r="R3046" s="380"/>
      <c r="S3046" s="304"/>
      <c r="T3046" s="304"/>
      <c r="U3046" s="140"/>
      <c r="V3046" s="140"/>
      <c r="W3046" s="95"/>
      <c r="X3046" s="305" t="s">
        <v>329</v>
      </c>
      <c r="Y3046" s="302" t="s">
        <v>21</v>
      </c>
      <c r="Z3046" s="349">
        <v>0.85</v>
      </c>
      <c r="AA3046" s="292"/>
      <c r="AB3046" s="292"/>
      <c r="AC3046" s="355"/>
      <c r="AD3046" s="87"/>
      <c r="AE3046" s="313"/>
      <c r="AF3046" s="349"/>
      <c r="AG3046" s="45">
        <v>466.0</v>
      </c>
      <c r="AH3046" s="79"/>
      <c r="AI3046" s="80"/>
      <c r="AJ3046" s="80"/>
      <c r="AK3046" s="80"/>
      <c r="AL3046" s="14"/>
      <c r="AM3046" s="16" t="str">
        <f t="shared" si="10"/>
        <v>{s:'639908', v:466 , c:'放デイ４・人欠・開減２・拘減・'},</v>
      </c>
      <c r="AN3046" s="16"/>
    </row>
    <row r="3047" ht="16.5" customHeight="1">
      <c r="A3047" s="29">
        <v>63.0</v>
      </c>
      <c r="B3047" s="30">
        <v>9909.0</v>
      </c>
      <c r="C3047" s="31">
        <v>3045.0</v>
      </c>
      <c r="D3047" s="32" t="s">
        <v>3242</v>
      </c>
      <c r="E3047" s="69"/>
      <c r="F3047" s="69"/>
      <c r="G3047" s="76"/>
      <c r="H3047" s="63"/>
      <c r="I3047" s="63"/>
      <c r="J3047" s="51"/>
      <c r="K3047" s="94"/>
      <c r="L3047" s="140"/>
      <c r="M3047" s="348"/>
      <c r="N3047" s="304"/>
      <c r="O3047" s="381"/>
      <c r="P3047" s="307"/>
      <c r="Q3047" s="304"/>
      <c r="R3047" s="380"/>
      <c r="S3047" s="304"/>
      <c r="T3047" s="304"/>
      <c r="U3047" s="140"/>
      <c r="V3047" s="140"/>
      <c r="W3047" s="95"/>
      <c r="X3047" s="306"/>
      <c r="Y3047" s="290"/>
      <c r="Z3047" s="355"/>
      <c r="AA3047" s="356" t="s">
        <v>20</v>
      </c>
      <c r="AB3047" s="357" t="s">
        <v>21</v>
      </c>
      <c r="AC3047" s="363">
        <v>0.85</v>
      </c>
      <c r="AD3047" s="93"/>
      <c r="AE3047" s="292"/>
      <c r="AF3047" s="355"/>
      <c r="AG3047" s="45">
        <v>395.0</v>
      </c>
      <c r="AH3047" s="79"/>
      <c r="AI3047" s="80"/>
      <c r="AJ3047" s="80"/>
      <c r="AK3047" s="80"/>
      <c r="AL3047" s="14"/>
      <c r="AM3047" s="16" t="str">
        <f t="shared" si="10"/>
        <v>{s:'639909', v:395 , c:'放デイ４・人欠・開減２・評減・拘減・'},</v>
      </c>
      <c r="AN3047" s="16"/>
    </row>
    <row r="3048" ht="16.5" customHeight="1">
      <c r="A3048" s="29">
        <v>63.0</v>
      </c>
      <c r="B3048" s="30">
        <v>9213.0</v>
      </c>
      <c r="C3048" s="31">
        <v>3046.0</v>
      </c>
      <c r="D3048" s="32" t="s">
        <v>3243</v>
      </c>
      <c r="E3048" s="69"/>
      <c r="F3048" s="69"/>
      <c r="G3048" s="307"/>
      <c r="H3048" s="140"/>
      <c r="I3048" s="140"/>
      <c r="J3048" s="95"/>
      <c r="K3048" s="69"/>
      <c r="L3048" s="65"/>
      <c r="M3048" s="65"/>
      <c r="N3048" s="140"/>
      <c r="O3048" s="105"/>
      <c r="P3048" s="94"/>
      <c r="Q3048" s="140"/>
      <c r="R3048" s="95"/>
      <c r="S3048" s="33" t="s">
        <v>23</v>
      </c>
      <c r="T3048" s="130" t="s">
        <v>24</v>
      </c>
      <c r="U3048" s="152"/>
      <c r="V3048" s="152"/>
      <c r="W3048" s="153"/>
      <c r="X3048" s="299"/>
      <c r="Y3048" s="287"/>
      <c r="Z3048" s="345"/>
      <c r="AA3048" s="288"/>
      <c r="AB3048" s="288"/>
      <c r="AC3048" s="288"/>
      <c r="AD3048" s="288"/>
      <c r="AE3048" s="288"/>
      <c r="AF3048" s="346"/>
      <c r="AG3048" s="45">
        <v>388.0</v>
      </c>
      <c r="AH3048" s="79"/>
      <c r="AI3048" s="80"/>
      <c r="AJ3048" s="80"/>
      <c r="AK3048" s="80"/>
      <c r="AL3048" s="14"/>
      <c r="AM3048" s="16" t="str">
        <f t="shared" si="10"/>
        <v>{s:'639213', v:388 , c:'放デイ４・人欠・未計画・'},</v>
      </c>
      <c r="AN3048" s="16"/>
    </row>
    <row r="3049" ht="16.5" customHeight="1">
      <c r="A3049" s="29">
        <v>63.0</v>
      </c>
      <c r="B3049" s="30">
        <v>9910.0</v>
      </c>
      <c r="C3049" s="31">
        <v>3047.0</v>
      </c>
      <c r="D3049" s="32" t="s">
        <v>3244</v>
      </c>
      <c r="E3049" s="69"/>
      <c r="F3049" s="69"/>
      <c r="G3049" s="307"/>
      <c r="H3049" s="63"/>
      <c r="I3049" s="140"/>
      <c r="J3049" s="95"/>
      <c r="K3049" s="69"/>
      <c r="L3049" s="65"/>
      <c r="M3049" s="65"/>
      <c r="N3049" s="140"/>
      <c r="O3049" s="105"/>
      <c r="P3049" s="94"/>
      <c r="Q3049" s="140"/>
      <c r="R3049" s="95"/>
      <c r="S3049" s="131"/>
      <c r="T3049" s="87"/>
      <c r="U3049" s="302" t="s">
        <v>21</v>
      </c>
      <c r="V3049" s="313">
        <v>0.7</v>
      </c>
      <c r="W3049" s="95"/>
      <c r="X3049" s="303"/>
      <c r="Y3049" s="290"/>
      <c r="Z3049" s="350"/>
      <c r="AA3049" s="299" t="s">
        <v>20</v>
      </c>
      <c r="AB3049" s="287" t="s">
        <v>21</v>
      </c>
      <c r="AC3049" s="351">
        <v>0.85</v>
      </c>
      <c r="AD3049" s="288"/>
      <c r="AE3049" s="288"/>
      <c r="AF3049" s="346"/>
      <c r="AG3049" s="45">
        <v>330.0</v>
      </c>
      <c r="AH3049" s="79"/>
      <c r="AI3049" s="80"/>
      <c r="AJ3049" s="80"/>
      <c r="AK3049" s="80"/>
      <c r="AL3049" s="14"/>
      <c r="AM3049" s="16" t="str">
        <f t="shared" si="10"/>
        <v>{s:'639910', v:330 , c:'放デイ４・人欠・未計画・評減・'},</v>
      </c>
      <c r="AN3049" s="16"/>
    </row>
    <row r="3050" ht="16.5" customHeight="1">
      <c r="A3050" s="29">
        <v>63.0</v>
      </c>
      <c r="B3050" s="30">
        <v>9214.0</v>
      </c>
      <c r="C3050" s="31">
        <v>3048.0</v>
      </c>
      <c r="D3050" s="32" t="s">
        <v>3245</v>
      </c>
      <c r="E3050" s="94"/>
      <c r="F3050" s="94"/>
      <c r="G3050" s="103"/>
      <c r="H3050" s="140"/>
      <c r="I3050" s="140"/>
      <c r="J3050" s="95"/>
      <c r="K3050" s="69"/>
      <c r="L3050" s="65"/>
      <c r="M3050" s="65"/>
      <c r="N3050" s="302"/>
      <c r="O3050" s="382"/>
      <c r="P3050" s="383"/>
      <c r="Q3050" s="302"/>
      <c r="R3050" s="384"/>
      <c r="S3050" s="131"/>
      <c r="T3050" s="87"/>
      <c r="U3050" s="302"/>
      <c r="V3050" s="313"/>
      <c r="W3050" s="349"/>
      <c r="X3050" s="305" t="s">
        <v>326</v>
      </c>
      <c r="Y3050" s="287" t="s">
        <v>21</v>
      </c>
      <c r="Z3050" s="354" t="str">
        <f>$Z$653</f>
        <v/>
      </c>
      <c r="AA3050" s="297"/>
      <c r="AB3050" s="297"/>
      <c r="AC3050" s="297"/>
      <c r="AD3050" s="297"/>
      <c r="AE3050" s="297"/>
      <c r="AF3050" s="362"/>
      <c r="AG3050" s="45">
        <v>272.0</v>
      </c>
      <c r="AH3050" s="79"/>
      <c r="AI3050" s="80"/>
      <c r="AJ3050" s="80"/>
      <c r="AK3050" s="80"/>
      <c r="AL3050" s="14"/>
      <c r="AM3050" s="16" t="str">
        <f t="shared" si="10"/>
        <v>{s:'639214', v:272 , c:'放デイ４・人欠・未計画・開減１・'},</v>
      </c>
      <c r="AN3050" s="16"/>
    </row>
    <row r="3051" ht="16.5" customHeight="1">
      <c r="A3051" s="29">
        <v>63.0</v>
      </c>
      <c r="B3051" s="30">
        <v>9911.0</v>
      </c>
      <c r="C3051" s="31">
        <v>3049.0</v>
      </c>
      <c r="D3051" s="32" t="s">
        <v>3246</v>
      </c>
      <c r="E3051" s="94"/>
      <c r="F3051" s="94"/>
      <c r="G3051" s="103"/>
      <c r="H3051" s="140"/>
      <c r="I3051" s="140"/>
      <c r="J3051" s="95"/>
      <c r="K3051" s="69"/>
      <c r="L3051" s="65"/>
      <c r="M3051" s="65"/>
      <c r="N3051" s="302"/>
      <c r="O3051" s="382"/>
      <c r="P3051" s="383"/>
      <c r="Q3051" s="302"/>
      <c r="R3051" s="384"/>
      <c r="S3051" s="131"/>
      <c r="T3051" s="87"/>
      <c r="U3051" s="302"/>
      <c r="V3051" s="313"/>
      <c r="W3051" s="349"/>
      <c r="X3051" s="306"/>
      <c r="Y3051" s="290"/>
      <c r="Z3051" s="355"/>
      <c r="AA3051" s="356" t="s">
        <v>20</v>
      </c>
      <c r="AB3051" s="357" t="s">
        <v>21</v>
      </c>
      <c r="AC3051" s="358">
        <v>0.85</v>
      </c>
      <c r="AD3051" s="288"/>
      <c r="AE3051" s="288"/>
      <c r="AF3051" s="346"/>
      <c r="AG3051" s="45">
        <v>231.0</v>
      </c>
      <c r="AH3051" s="79"/>
      <c r="AI3051" s="80"/>
      <c r="AJ3051" s="80"/>
      <c r="AK3051" s="80"/>
      <c r="AL3051" s="14"/>
      <c r="AM3051" s="16" t="str">
        <f t="shared" si="10"/>
        <v>{s:'639911', v:231 , c:'放デイ４・人欠・未計画・開減１・評減・'},</v>
      </c>
      <c r="AN3051" s="16"/>
    </row>
    <row r="3052" ht="16.5" customHeight="1">
      <c r="A3052" s="29">
        <v>63.0</v>
      </c>
      <c r="B3052" s="30">
        <v>9216.0</v>
      </c>
      <c r="C3052" s="31">
        <v>3050.0</v>
      </c>
      <c r="D3052" s="32" t="s">
        <v>3247</v>
      </c>
      <c r="E3052" s="94"/>
      <c r="F3052" s="94"/>
      <c r="G3052" s="103"/>
      <c r="H3052" s="140"/>
      <c r="I3052" s="140"/>
      <c r="J3052" s="95"/>
      <c r="K3052" s="69"/>
      <c r="L3052" s="65"/>
      <c r="M3052" s="65"/>
      <c r="N3052" s="302"/>
      <c r="O3052" s="382"/>
      <c r="P3052" s="383"/>
      <c r="Q3052" s="302"/>
      <c r="R3052" s="384"/>
      <c r="S3052" s="131"/>
      <c r="T3052" s="87"/>
      <c r="U3052" s="302"/>
      <c r="V3052" s="313"/>
      <c r="W3052" s="349"/>
      <c r="X3052" s="305" t="s">
        <v>329</v>
      </c>
      <c r="Y3052" s="287" t="s">
        <v>21</v>
      </c>
      <c r="Z3052" s="354" t="str">
        <f>$Z$655</f>
        <v/>
      </c>
      <c r="AA3052" s="292"/>
      <c r="AB3052" s="292"/>
      <c r="AC3052" s="292"/>
      <c r="AD3052" s="292"/>
      <c r="AE3052" s="292"/>
      <c r="AF3052" s="355"/>
      <c r="AG3052" s="45">
        <v>330.0</v>
      </c>
      <c r="AH3052" s="79"/>
      <c r="AI3052" s="80"/>
      <c r="AJ3052" s="80"/>
      <c r="AK3052" s="80"/>
      <c r="AL3052" s="14"/>
      <c r="AM3052" s="16" t="str">
        <f t="shared" si="10"/>
        <v>{s:'639216', v:330 , c:'放デイ４・人欠・未計画・開減２・'},</v>
      </c>
      <c r="AN3052" s="16"/>
    </row>
    <row r="3053" ht="16.5" customHeight="1">
      <c r="A3053" s="29">
        <v>63.0</v>
      </c>
      <c r="B3053" s="30">
        <v>9912.0</v>
      </c>
      <c r="C3053" s="31">
        <v>3051.0</v>
      </c>
      <c r="D3053" s="32" t="s">
        <v>3248</v>
      </c>
      <c r="E3053" s="94"/>
      <c r="F3053" s="94"/>
      <c r="G3053" s="103"/>
      <c r="H3053" s="140"/>
      <c r="I3053" s="140"/>
      <c r="J3053" s="95"/>
      <c r="K3053" s="69"/>
      <c r="L3053" s="65"/>
      <c r="M3053" s="65"/>
      <c r="N3053" s="302"/>
      <c r="O3053" s="382"/>
      <c r="P3053" s="383"/>
      <c r="Q3053" s="302"/>
      <c r="R3053" s="384"/>
      <c r="S3053" s="131"/>
      <c r="T3053" s="87"/>
      <c r="U3053" s="302"/>
      <c r="V3053" s="313"/>
      <c r="W3053" s="349"/>
      <c r="X3053" s="306"/>
      <c r="Y3053" s="290"/>
      <c r="Z3053" s="355"/>
      <c r="AA3053" s="356" t="s">
        <v>20</v>
      </c>
      <c r="AB3053" s="357" t="s">
        <v>21</v>
      </c>
      <c r="AC3053" s="358">
        <v>0.85</v>
      </c>
      <c r="AD3053" s="288"/>
      <c r="AE3053" s="288"/>
      <c r="AF3053" s="346"/>
      <c r="AG3053" s="45">
        <v>281.0</v>
      </c>
      <c r="AH3053" s="79"/>
      <c r="AI3053" s="80"/>
      <c r="AJ3053" s="80"/>
      <c r="AK3053" s="80"/>
      <c r="AL3053" s="14"/>
      <c r="AM3053" s="16" t="str">
        <f t="shared" si="10"/>
        <v>{s:'639912', v:281 , c:'放デイ４・人欠・未計画・開減２・評減・'},</v>
      </c>
      <c r="AN3053" s="16"/>
    </row>
    <row r="3054" ht="16.5" customHeight="1">
      <c r="A3054" s="29">
        <v>63.0</v>
      </c>
      <c r="B3054" s="30">
        <v>9913.0</v>
      </c>
      <c r="C3054" s="31">
        <v>3052.0</v>
      </c>
      <c r="D3054" s="32" t="s">
        <v>3249</v>
      </c>
      <c r="E3054" s="94"/>
      <c r="F3054" s="94"/>
      <c r="G3054" s="103"/>
      <c r="H3054" s="140"/>
      <c r="I3054" s="140"/>
      <c r="J3054" s="95"/>
      <c r="K3054" s="69"/>
      <c r="L3054" s="65"/>
      <c r="M3054" s="65"/>
      <c r="N3054" s="302"/>
      <c r="O3054" s="382"/>
      <c r="P3054" s="383"/>
      <c r="Q3054" s="302"/>
      <c r="R3054" s="384"/>
      <c r="S3054" s="131"/>
      <c r="T3054" s="87"/>
      <c r="U3054" s="302"/>
      <c r="V3054" s="313"/>
      <c r="W3054" s="349"/>
      <c r="X3054" s="299"/>
      <c r="Y3054" s="287"/>
      <c r="Z3054" s="345"/>
      <c r="AA3054" s="288"/>
      <c r="AB3054" s="288"/>
      <c r="AC3054" s="346"/>
      <c r="AD3054" s="82" t="s">
        <v>30</v>
      </c>
      <c r="AE3054" s="302">
        <v>5.0</v>
      </c>
      <c r="AF3054" s="360" t="s">
        <v>31</v>
      </c>
      <c r="AG3054" s="45">
        <v>383.0</v>
      </c>
      <c r="AH3054" s="79"/>
      <c r="AI3054" s="80"/>
      <c r="AJ3054" s="80"/>
      <c r="AK3054" s="80"/>
      <c r="AL3054" s="14"/>
      <c r="AM3054" s="16" t="str">
        <f t="shared" si="10"/>
        <v>{s:'639913', v:383 , c:'放デイ４・人欠・未計画・拘減・'},</v>
      </c>
      <c r="AN3054" s="16"/>
    </row>
    <row r="3055" ht="16.5" customHeight="1">
      <c r="A3055" s="29">
        <v>63.0</v>
      </c>
      <c r="B3055" s="30">
        <v>9914.0</v>
      </c>
      <c r="C3055" s="31">
        <v>3053.0</v>
      </c>
      <c r="D3055" s="32" t="s">
        <v>3250</v>
      </c>
      <c r="E3055" s="94"/>
      <c r="F3055" s="94"/>
      <c r="G3055" s="103"/>
      <c r="H3055" s="140"/>
      <c r="I3055" s="140"/>
      <c r="J3055" s="95"/>
      <c r="K3055" s="69"/>
      <c r="L3055" s="65"/>
      <c r="M3055" s="65"/>
      <c r="N3055" s="302"/>
      <c r="O3055" s="382"/>
      <c r="P3055" s="383"/>
      <c r="Q3055" s="302"/>
      <c r="R3055" s="384"/>
      <c r="S3055" s="308"/>
      <c r="T3055" s="87"/>
      <c r="U3055" s="302"/>
      <c r="V3055" s="313"/>
      <c r="W3055" s="349"/>
      <c r="X3055" s="303"/>
      <c r="Y3055" s="290"/>
      <c r="Z3055" s="350"/>
      <c r="AA3055" s="299" t="s">
        <v>20</v>
      </c>
      <c r="AB3055" s="287" t="s">
        <v>21</v>
      </c>
      <c r="AC3055" s="361">
        <v>0.85</v>
      </c>
      <c r="AD3055" s="87"/>
      <c r="AE3055" s="302"/>
      <c r="AF3055" s="360"/>
      <c r="AG3055" s="45">
        <v>325.0</v>
      </c>
      <c r="AH3055" s="79"/>
      <c r="AI3055" s="80"/>
      <c r="AJ3055" s="80"/>
      <c r="AK3055" s="80"/>
      <c r="AL3055" s="14"/>
      <c r="AM3055" s="16" t="str">
        <f t="shared" si="10"/>
        <v>{s:'639914', v:325 , c:'放デイ４・人欠・未計画・評減・拘減・'},</v>
      </c>
      <c r="AN3055" s="16"/>
    </row>
    <row r="3056" ht="16.5" customHeight="1">
      <c r="A3056" s="29">
        <v>63.0</v>
      </c>
      <c r="B3056" s="30">
        <v>9915.0</v>
      </c>
      <c r="C3056" s="31">
        <v>3054.0</v>
      </c>
      <c r="D3056" s="32" t="s">
        <v>3251</v>
      </c>
      <c r="E3056" s="94"/>
      <c r="F3056" s="94"/>
      <c r="G3056" s="103"/>
      <c r="H3056" s="140"/>
      <c r="I3056" s="140"/>
      <c r="J3056" s="95"/>
      <c r="K3056" s="69"/>
      <c r="L3056" s="65"/>
      <c r="M3056" s="65"/>
      <c r="N3056" s="302"/>
      <c r="O3056" s="382"/>
      <c r="P3056" s="383"/>
      <c r="Q3056" s="302"/>
      <c r="R3056" s="384"/>
      <c r="S3056" s="308"/>
      <c r="T3056" s="87"/>
      <c r="U3056" s="302"/>
      <c r="V3056" s="313"/>
      <c r="W3056" s="349"/>
      <c r="X3056" s="305" t="s">
        <v>326</v>
      </c>
      <c r="Y3056" s="302" t="s">
        <v>21</v>
      </c>
      <c r="Z3056" s="349" t="str">
        <f>$Z$653</f>
        <v/>
      </c>
      <c r="AA3056" s="297"/>
      <c r="AB3056" s="297"/>
      <c r="AC3056" s="362"/>
      <c r="AD3056" s="87"/>
      <c r="AE3056" s="313"/>
      <c r="AF3056" s="349"/>
      <c r="AG3056" s="45">
        <v>267.0</v>
      </c>
      <c r="AH3056" s="79"/>
      <c r="AI3056" s="80"/>
      <c r="AJ3056" s="80"/>
      <c r="AK3056" s="80"/>
      <c r="AL3056" s="14"/>
      <c r="AM3056" s="16" t="str">
        <f t="shared" si="10"/>
        <v>{s:'639915', v:267 , c:'放デイ４・人欠・未計画・開減１・拘減・'},</v>
      </c>
      <c r="AN3056" s="16"/>
    </row>
    <row r="3057" ht="16.5" customHeight="1">
      <c r="A3057" s="29">
        <v>63.0</v>
      </c>
      <c r="B3057" s="30">
        <v>9916.0</v>
      </c>
      <c r="C3057" s="31">
        <v>3055.0</v>
      </c>
      <c r="D3057" s="32" t="s">
        <v>3252</v>
      </c>
      <c r="E3057" s="94"/>
      <c r="F3057" s="94"/>
      <c r="G3057" s="103"/>
      <c r="H3057" s="140"/>
      <c r="I3057" s="140"/>
      <c r="J3057" s="95"/>
      <c r="K3057" s="69"/>
      <c r="L3057" s="65"/>
      <c r="M3057" s="65"/>
      <c r="N3057" s="302"/>
      <c r="O3057" s="382"/>
      <c r="P3057" s="383"/>
      <c r="Q3057" s="302"/>
      <c r="R3057" s="384"/>
      <c r="S3057" s="308"/>
      <c r="T3057" s="309"/>
      <c r="U3057" s="302"/>
      <c r="V3057" s="313"/>
      <c r="W3057" s="349"/>
      <c r="X3057" s="306"/>
      <c r="Y3057" s="290"/>
      <c r="Z3057" s="355"/>
      <c r="AA3057" s="356" t="s">
        <v>20</v>
      </c>
      <c r="AB3057" s="357" t="s">
        <v>21</v>
      </c>
      <c r="AC3057" s="363">
        <v>0.85</v>
      </c>
      <c r="AD3057" s="87"/>
      <c r="AE3057" s="313"/>
      <c r="AF3057" s="349"/>
      <c r="AG3057" s="45">
        <v>226.0</v>
      </c>
      <c r="AH3057" s="79"/>
      <c r="AI3057" s="80"/>
      <c r="AJ3057" s="80"/>
      <c r="AK3057" s="80"/>
      <c r="AL3057" s="14"/>
      <c r="AM3057" s="16" t="str">
        <f t="shared" si="10"/>
        <v>{s:'639916', v:226 , c:'放デイ４・人欠・未計画・開減１・評減・拘減・'},</v>
      </c>
      <c r="AN3057" s="16"/>
    </row>
    <row r="3058" ht="16.5" customHeight="1">
      <c r="A3058" s="29">
        <v>63.0</v>
      </c>
      <c r="B3058" s="30">
        <v>9917.0</v>
      </c>
      <c r="C3058" s="31">
        <v>3056.0</v>
      </c>
      <c r="D3058" s="32" t="s">
        <v>3253</v>
      </c>
      <c r="E3058" s="94"/>
      <c r="F3058" s="94"/>
      <c r="G3058" s="103"/>
      <c r="H3058" s="140"/>
      <c r="I3058" s="140"/>
      <c r="J3058" s="95"/>
      <c r="K3058" s="69"/>
      <c r="L3058" s="65"/>
      <c r="M3058" s="65"/>
      <c r="N3058" s="302"/>
      <c r="O3058" s="382"/>
      <c r="P3058" s="383"/>
      <c r="Q3058" s="302"/>
      <c r="R3058" s="384"/>
      <c r="S3058" s="308"/>
      <c r="T3058" s="309"/>
      <c r="U3058" s="302"/>
      <c r="V3058" s="313"/>
      <c r="W3058" s="349"/>
      <c r="X3058" s="305" t="s">
        <v>329</v>
      </c>
      <c r="Y3058" s="302" t="s">
        <v>21</v>
      </c>
      <c r="Z3058" s="349" t="str">
        <f>$Z$655</f>
        <v/>
      </c>
      <c r="AA3058" s="292"/>
      <c r="AB3058" s="292"/>
      <c r="AC3058" s="355"/>
      <c r="AD3058" s="87"/>
      <c r="AE3058" s="313"/>
      <c r="AF3058" s="349"/>
      <c r="AG3058" s="45">
        <v>325.0</v>
      </c>
      <c r="AH3058" s="79"/>
      <c r="AI3058" s="80"/>
      <c r="AJ3058" s="80"/>
      <c r="AK3058" s="80"/>
      <c r="AL3058" s="14"/>
      <c r="AM3058" s="16" t="str">
        <f t="shared" si="10"/>
        <v>{s:'639917', v:325 , c:'放デイ４・人欠・未計画・開減２・拘減・'},</v>
      </c>
      <c r="AN3058" s="16"/>
    </row>
    <row r="3059" ht="16.5" customHeight="1">
      <c r="A3059" s="29">
        <v>63.0</v>
      </c>
      <c r="B3059" s="30">
        <v>9918.0</v>
      </c>
      <c r="C3059" s="31">
        <v>3057.0</v>
      </c>
      <c r="D3059" s="32" t="s">
        <v>3254</v>
      </c>
      <c r="E3059" s="94"/>
      <c r="F3059" s="94"/>
      <c r="G3059" s="103"/>
      <c r="H3059" s="140"/>
      <c r="I3059" s="140"/>
      <c r="J3059" s="95"/>
      <c r="K3059" s="69"/>
      <c r="L3059" s="65"/>
      <c r="M3059" s="65"/>
      <c r="N3059" s="302"/>
      <c r="O3059" s="382"/>
      <c r="P3059" s="383"/>
      <c r="Q3059" s="302"/>
      <c r="R3059" s="384"/>
      <c r="S3059" s="308"/>
      <c r="T3059" s="309"/>
      <c r="U3059" s="302"/>
      <c r="V3059" s="313"/>
      <c r="W3059" s="349"/>
      <c r="X3059" s="306"/>
      <c r="Y3059" s="290"/>
      <c r="Z3059" s="355"/>
      <c r="AA3059" s="356" t="s">
        <v>20</v>
      </c>
      <c r="AB3059" s="357" t="s">
        <v>21</v>
      </c>
      <c r="AC3059" s="363">
        <v>0.85</v>
      </c>
      <c r="AD3059" s="93"/>
      <c r="AE3059" s="292"/>
      <c r="AF3059" s="355"/>
      <c r="AG3059" s="45">
        <v>276.0</v>
      </c>
      <c r="AH3059" s="79"/>
      <c r="AI3059" s="80"/>
      <c r="AJ3059" s="80"/>
      <c r="AK3059" s="80"/>
      <c r="AL3059" s="14"/>
      <c r="AM3059" s="16" t="str">
        <f t="shared" si="10"/>
        <v>{s:'639918', v:276 , c:'放デイ４・人欠・未計画・開減２・評減・拘減・'},</v>
      </c>
      <c r="AN3059" s="16"/>
    </row>
    <row r="3060" ht="16.5" customHeight="1">
      <c r="A3060" s="29">
        <v>63.0</v>
      </c>
      <c r="B3060" s="30">
        <v>9919.0</v>
      </c>
      <c r="C3060" s="31">
        <v>3058.0</v>
      </c>
      <c r="D3060" s="32" t="s">
        <v>3255</v>
      </c>
      <c r="E3060" s="94"/>
      <c r="F3060" s="94"/>
      <c r="G3060" s="103"/>
      <c r="H3060" s="140"/>
      <c r="I3060" s="140"/>
      <c r="J3060" s="95"/>
      <c r="K3060" s="69"/>
      <c r="L3060" s="65"/>
      <c r="M3060" s="65"/>
      <c r="N3060" s="302"/>
      <c r="O3060" s="382"/>
      <c r="P3060" s="383"/>
      <c r="Q3060" s="302"/>
      <c r="R3060" s="384"/>
      <c r="S3060" s="308"/>
      <c r="T3060" s="130" t="s">
        <v>27</v>
      </c>
      <c r="U3060" s="287"/>
      <c r="V3060" s="385"/>
      <c r="W3060" s="354"/>
      <c r="X3060" s="299"/>
      <c r="Y3060" s="287"/>
      <c r="Z3060" s="345"/>
      <c r="AA3060" s="288"/>
      <c r="AB3060" s="288"/>
      <c r="AC3060" s="288"/>
      <c r="AD3060" s="288"/>
      <c r="AE3060" s="288"/>
      <c r="AF3060" s="346"/>
      <c r="AG3060" s="45">
        <v>277.0</v>
      </c>
      <c r="AH3060" s="79"/>
      <c r="AI3060" s="80"/>
      <c r="AJ3060" s="80"/>
      <c r="AK3060" s="80"/>
      <c r="AL3060" s="14"/>
      <c r="AM3060" s="16" t="str">
        <f t="shared" si="10"/>
        <v>{s:'639919', v:277 , c:'放デイ４・人欠・未計画２・'},</v>
      </c>
      <c r="AN3060" s="16"/>
    </row>
    <row r="3061" ht="16.5" customHeight="1">
      <c r="A3061" s="29">
        <v>63.0</v>
      </c>
      <c r="B3061" s="30">
        <v>9920.0</v>
      </c>
      <c r="C3061" s="31">
        <v>3059.0</v>
      </c>
      <c r="D3061" s="32" t="s">
        <v>3256</v>
      </c>
      <c r="E3061" s="94"/>
      <c r="F3061" s="94"/>
      <c r="G3061" s="103"/>
      <c r="H3061" s="140"/>
      <c r="I3061" s="140"/>
      <c r="J3061" s="95"/>
      <c r="K3061" s="69"/>
      <c r="L3061" s="65"/>
      <c r="M3061" s="65"/>
      <c r="N3061" s="302"/>
      <c r="O3061" s="382"/>
      <c r="P3061" s="383"/>
      <c r="Q3061" s="302"/>
      <c r="R3061" s="384"/>
      <c r="S3061" s="308"/>
      <c r="T3061" s="87"/>
      <c r="U3061" s="302" t="s">
        <v>21</v>
      </c>
      <c r="V3061" s="313">
        <v>0.5</v>
      </c>
      <c r="W3061" s="349"/>
      <c r="X3061" s="303"/>
      <c r="Y3061" s="290"/>
      <c r="Z3061" s="350"/>
      <c r="AA3061" s="299" t="s">
        <v>20</v>
      </c>
      <c r="AB3061" s="287" t="s">
        <v>21</v>
      </c>
      <c r="AC3061" s="351">
        <v>0.85</v>
      </c>
      <c r="AD3061" s="288"/>
      <c r="AE3061" s="288"/>
      <c r="AF3061" s="346"/>
      <c r="AG3061" s="114">
        <v>235.0</v>
      </c>
      <c r="AH3061" s="79"/>
      <c r="AI3061" s="80"/>
      <c r="AJ3061" s="80"/>
      <c r="AK3061" s="80"/>
      <c r="AL3061" s="14"/>
      <c r="AM3061" s="16" t="str">
        <f t="shared" si="10"/>
        <v>{s:'639920', v:235 , c:'放デイ４・人欠・未計画２・評減・'},</v>
      </c>
      <c r="AN3061" s="16"/>
    </row>
    <row r="3062" ht="16.5" customHeight="1">
      <c r="A3062" s="29">
        <v>63.0</v>
      </c>
      <c r="B3062" s="30">
        <v>9921.0</v>
      </c>
      <c r="C3062" s="31">
        <v>3060.0</v>
      </c>
      <c r="D3062" s="32" t="s">
        <v>3257</v>
      </c>
      <c r="E3062" s="94"/>
      <c r="F3062" s="94"/>
      <c r="G3062" s="103"/>
      <c r="H3062" s="140"/>
      <c r="I3062" s="140"/>
      <c r="J3062" s="95"/>
      <c r="K3062" s="69"/>
      <c r="L3062" s="65"/>
      <c r="M3062" s="65"/>
      <c r="N3062" s="302"/>
      <c r="O3062" s="382"/>
      <c r="P3062" s="383"/>
      <c r="Q3062" s="302"/>
      <c r="R3062" s="384"/>
      <c r="S3062" s="308"/>
      <c r="T3062" s="87"/>
      <c r="U3062" s="302"/>
      <c r="V3062" s="313"/>
      <c r="W3062" s="349"/>
      <c r="X3062" s="305" t="s">
        <v>326</v>
      </c>
      <c r="Y3062" s="287" t="s">
        <v>21</v>
      </c>
      <c r="Z3062" s="354" t="str">
        <f>$Z$653</f>
        <v/>
      </c>
      <c r="AA3062" s="297"/>
      <c r="AB3062" s="297"/>
      <c r="AC3062" s="297"/>
      <c r="AD3062" s="297"/>
      <c r="AE3062" s="297"/>
      <c r="AF3062" s="362"/>
      <c r="AG3062" s="45">
        <v>194.0</v>
      </c>
      <c r="AH3062" s="79"/>
      <c r="AI3062" s="80"/>
      <c r="AJ3062" s="80"/>
      <c r="AK3062" s="80"/>
      <c r="AL3062" s="14"/>
      <c r="AM3062" s="16" t="str">
        <f t="shared" si="10"/>
        <v>{s:'639921', v:194 , c:'放デイ４・人欠・未計画２・開減１・'},</v>
      </c>
      <c r="AN3062" s="16"/>
    </row>
    <row r="3063" ht="16.5" customHeight="1">
      <c r="A3063" s="29">
        <v>63.0</v>
      </c>
      <c r="B3063" s="30">
        <v>9922.0</v>
      </c>
      <c r="C3063" s="31">
        <v>3061.0</v>
      </c>
      <c r="D3063" s="32" t="s">
        <v>3258</v>
      </c>
      <c r="E3063" s="94"/>
      <c r="F3063" s="94"/>
      <c r="G3063" s="103"/>
      <c r="H3063" s="140"/>
      <c r="I3063" s="140"/>
      <c r="J3063" s="95"/>
      <c r="K3063" s="69"/>
      <c r="L3063" s="65"/>
      <c r="M3063" s="65"/>
      <c r="N3063" s="302"/>
      <c r="O3063" s="382"/>
      <c r="P3063" s="383"/>
      <c r="Q3063" s="302"/>
      <c r="R3063" s="384"/>
      <c r="S3063" s="308"/>
      <c r="T3063" s="87"/>
      <c r="U3063" s="302"/>
      <c r="V3063" s="313"/>
      <c r="W3063" s="349"/>
      <c r="X3063" s="306"/>
      <c r="Y3063" s="290"/>
      <c r="Z3063" s="355"/>
      <c r="AA3063" s="356" t="s">
        <v>20</v>
      </c>
      <c r="AB3063" s="357" t="s">
        <v>21</v>
      </c>
      <c r="AC3063" s="358">
        <v>0.85</v>
      </c>
      <c r="AD3063" s="288"/>
      <c r="AE3063" s="288"/>
      <c r="AF3063" s="346"/>
      <c r="AG3063" s="45">
        <v>165.0</v>
      </c>
      <c r="AH3063" s="79"/>
      <c r="AI3063" s="80"/>
      <c r="AJ3063" s="80"/>
      <c r="AK3063" s="80"/>
      <c r="AL3063" s="14"/>
      <c r="AM3063" s="16" t="str">
        <f t="shared" si="10"/>
        <v>{s:'639922', v:165 , c:'放デイ４・人欠・未計画２・開減１・評減・'},</v>
      </c>
      <c r="AN3063" s="16"/>
    </row>
    <row r="3064" ht="16.5" customHeight="1">
      <c r="A3064" s="29">
        <v>63.0</v>
      </c>
      <c r="B3064" s="30">
        <v>9923.0</v>
      </c>
      <c r="C3064" s="31">
        <v>3062.0</v>
      </c>
      <c r="D3064" s="32" t="s">
        <v>3259</v>
      </c>
      <c r="E3064" s="94"/>
      <c r="F3064" s="94"/>
      <c r="G3064" s="103"/>
      <c r="H3064" s="140"/>
      <c r="I3064" s="140"/>
      <c r="J3064" s="95"/>
      <c r="K3064" s="69"/>
      <c r="L3064" s="65"/>
      <c r="M3064" s="65"/>
      <c r="N3064" s="302"/>
      <c r="O3064" s="382"/>
      <c r="P3064" s="383"/>
      <c r="Q3064" s="302"/>
      <c r="R3064" s="384"/>
      <c r="S3064" s="308"/>
      <c r="T3064" s="87"/>
      <c r="U3064" s="302"/>
      <c r="V3064" s="313"/>
      <c r="W3064" s="349"/>
      <c r="X3064" s="305" t="s">
        <v>329</v>
      </c>
      <c r="Y3064" s="287" t="s">
        <v>21</v>
      </c>
      <c r="Z3064" s="354" t="str">
        <f>$Z$655</f>
        <v/>
      </c>
      <c r="AA3064" s="292"/>
      <c r="AB3064" s="292"/>
      <c r="AC3064" s="292"/>
      <c r="AD3064" s="292"/>
      <c r="AE3064" s="292"/>
      <c r="AF3064" s="355"/>
      <c r="AG3064" s="114">
        <v>235.0</v>
      </c>
      <c r="AH3064" s="79"/>
      <c r="AI3064" s="80"/>
      <c r="AJ3064" s="80"/>
      <c r="AK3064" s="80"/>
      <c r="AL3064" s="14"/>
      <c r="AM3064" s="16" t="str">
        <f t="shared" si="10"/>
        <v>{s:'639923', v:235 , c:'放デイ４・人欠・未計画２・開減２・'},</v>
      </c>
      <c r="AN3064" s="16"/>
    </row>
    <row r="3065" ht="16.5" customHeight="1">
      <c r="A3065" s="29">
        <v>63.0</v>
      </c>
      <c r="B3065" s="30">
        <v>9924.0</v>
      </c>
      <c r="C3065" s="31">
        <v>3063.0</v>
      </c>
      <c r="D3065" s="32" t="s">
        <v>3260</v>
      </c>
      <c r="E3065" s="94"/>
      <c r="F3065" s="94"/>
      <c r="G3065" s="103"/>
      <c r="H3065" s="140"/>
      <c r="I3065" s="140"/>
      <c r="J3065" s="95"/>
      <c r="K3065" s="69"/>
      <c r="L3065" s="65"/>
      <c r="M3065" s="65"/>
      <c r="N3065" s="302"/>
      <c r="O3065" s="382"/>
      <c r="P3065" s="383"/>
      <c r="Q3065" s="302"/>
      <c r="R3065" s="384"/>
      <c r="S3065" s="308"/>
      <c r="T3065" s="87"/>
      <c r="U3065" s="302"/>
      <c r="V3065" s="313"/>
      <c r="W3065" s="349"/>
      <c r="X3065" s="306"/>
      <c r="Y3065" s="290"/>
      <c r="Z3065" s="355"/>
      <c r="AA3065" s="356" t="s">
        <v>20</v>
      </c>
      <c r="AB3065" s="357" t="s">
        <v>21</v>
      </c>
      <c r="AC3065" s="358">
        <v>0.85</v>
      </c>
      <c r="AD3065" s="288"/>
      <c r="AE3065" s="288"/>
      <c r="AF3065" s="346"/>
      <c r="AG3065" s="114">
        <v>200.0</v>
      </c>
      <c r="AH3065" s="79"/>
      <c r="AI3065" s="80"/>
      <c r="AJ3065" s="80"/>
      <c r="AK3065" s="80"/>
      <c r="AL3065" s="14"/>
      <c r="AM3065" s="16" t="str">
        <f t="shared" si="10"/>
        <v>{s:'639924', v:200 , c:'放デイ４・人欠・未計画２・開減２・評減・'},</v>
      </c>
      <c r="AN3065" s="16"/>
    </row>
    <row r="3066" ht="16.5" customHeight="1">
      <c r="A3066" s="29">
        <v>63.0</v>
      </c>
      <c r="B3066" s="30">
        <v>9925.0</v>
      </c>
      <c r="C3066" s="31">
        <v>3064.0</v>
      </c>
      <c r="D3066" s="32" t="s">
        <v>3261</v>
      </c>
      <c r="E3066" s="94"/>
      <c r="F3066" s="94"/>
      <c r="G3066" s="103"/>
      <c r="H3066" s="140"/>
      <c r="I3066" s="140"/>
      <c r="J3066" s="95"/>
      <c r="K3066" s="69"/>
      <c r="L3066" s="65"/>
      <c r="M3066" s="65"/>
      <c r="N3066" s="302"/>
      <c r="O3066" s="382"/>
      <c r="P3066" s="383"/>
      <c r="Q3066" s="302"/>
      <c r="R3066" s="384"/>
      <c r="S3066" s="308"/>
      <c r="T3066" s="87"/>
      <c r="U3066" s="302"/>
      <c r="V3066" s="313"/>
      <c r="W3066" s="349"/>
      <c r="X3066" s="299"/>
      <c r="Y3066" s="287"/>
      <c r="Z3066" s="345"/>
      <c r="AA3066" s="288"/>
      <c r="AB3066" s="288"/>
      <c r="AC3066" s="346"/>
      <c r="AD3066" s="82" t="s">
        <v>30</v>
      </c>
      <c r="AE3066" s="302">
        <v>5.0</v>
      </c>
      <c r="AF3066" s="360" t="s">
        <v>31</v>
      </c>
      <c r="AG3066" s="45">
        <v>272.0</v>
      </c>
      <c r="AH3066" s="79"/>
      <c r="AI3066" s="80"/>
      <c r="AJ3066" s="80"/>
      <c r="AK3066" s="80"/>
      <c r="AL3066" s="14"/>
      <c r="AM3066" s="16" t="str">
        <f t="shared" si="10"/>
        <v>{s:'639925', v:272 , c:'放デイ４・人欠・未計画２・拘減・'},</v>
      </c>
      <c r="AN3066" s="16"/>
    </row>
    <row r="3067" ht="16.5" customHeight="1">
      <c r="A3067" s="29">
        <v>63.0</v>
      </c>
      <c r="B3067" s="30">
        <v>9926.0</v>
      </c>
      <c r="C3067" s="31">
        <v>3065.0</v>
      </c>
      <c r="D3067" s="32" t="s">
        <v>3262</v>
      </c>
      <c r="E3067" s="94"/>
      <c r="F3067" s="94"/>
      <c r="G3067" s="103"/>
      <c r="H3067" s="140"/>
      <c r="I3067" s="140"/>
      <c r="J3067" s="95"/>
      <c r="K3067" s="69"/>
      <c r="L3067" s="65"/>
      <c r="M3067" s="65"/>
      <c r="N3067" s="302"/>
      <c r="O3067" s="382"/>
      <c r="P3067" s="383"/>
      <c r="Q3067" s="302"/>
      <c r="R3067" s="384"/>
      <c r="S3067" s="308"/>
      <c r="T3067" s="310"/>
      <c r="U3067" s="302"/>
      <c r="V3067" s="313"/>
      <c r="W3067" s="313"/>
      <c r="X3067" s="303"/>
      <c r="Y3067" s="290"/>
      <c r="Z3067" s="350"/>
      <c r="AA3067" s="299" t="s">
        <v>20</v>
      </c>
      <c r="AB3067" s="287" t="s">
        <v>21</v>
      </c>
      <c r="AC3067" s="361">
        <v>0.85</v>
      </c>
      <c r="AD3067" s="87"/>
      <c r="AE3067" s="302"/>
      <c r="AF3067" s="360"/>
      <c r="AG3067" s="114">
        <v>230.0</v>
      </c>
      <c r="AH3067" s="79"/>
      <c r="AI3067" s="80"/>
      <c r="AJ3067" s="80"/>
      <c r="AK3067" s="80"/>
      <c r="AL3067" s="14"/>
      <c r="AM3067" s="16" t="str">
        <f t="shared" si="10"/>
        <v>{s:'639926', v:230 , c:'放デイ４・人欠・未計画２・評減・拘減・'},</v>
      </c>
      <c r="AN3067" s="16"/>
    </row>
    <row r="3068" ht="16.5" customHeight="1">
      <c r="A3068" s="29">
        <v>63.0</v>
      </c>
      <c r="B3068" s="30">
        <v>9927.0</v>
      </c>
      <c r="C3068" s="31">
        <v>3066.0</v>
      </c>
      <c r="D3068" s="32" t="s">
        <v>3263</v>
      </c>
      <c r="E3068" s="94"/>
      <c r="F3068" s="94"/>
      <c r="G3068" s="103"/>
      <c r="H3068" s="140"/>
      <c r="I3068" s="140"/>
      <c r="J3068" s="95"/>
      <c r="K3068" s="69"/>
      <c r="L3068" s="65"/>
      <c r="M3068" s="65"/>
      <c r="N3068" s="302"/>
      <c r="O3068" s="382"/>
      <c r="P3068" s="383"/>
      <c r="Q3068" s="302"/>
      <c r="R3068" s="384"/>
      <c r="S3068" s="308"/>
      <c r="T3068" s="310"/>
      <c r="U3068" s="302"/>
      <c r="V3068" s="313"/>
      <c r="W3068" s="313"/>
      <c r="X3068" s="305" t="s">
        <v>326</v>
      </c>
      <c r="Y3068" s="302" t="s">
        <v>21</v>
      </c>
      <c r="Z3068" s="349" t="str">
        <f>$Z$653</f>
        <v/>
      </c>
      <c r="AA3068" s="297"/>
      <c r="AB3068" s="297"/>
      <c r="AC3068" s="362"/>
      <c r="AD3068" s="87"/>
      <c r="AE3068" s="313"/>
      <c r="AF3068" s="349"/>
      <c r="AG3068" s="45">
        <v>189.0</v>
      </c>
      <c r="AH3068" s="79"/>
      <c r="AI3068" s="80"/>
      <c r="AJ3068" s="80"/>
      <c r="AK3068" s="80"/>
      <c r="AL3068" s="14"/>
      <c r="AM3068" s="16" t="str">
        <f t="shared" si="10"/>
        <v>{s:'639927', v:189 , c:'放デイ４・人欠・未計画２・開減１・拘減・'},</v>
      </c>
      <c r="AN3068" s="16"/>
    </row>
    <row r="3069" ht="16.5" customHeight="1">
      <c r="A3069" s="29">
        <v>63.0</v>
      </c>
      <c r="B3069" s="30">
        <v>9928.0</v>
      </c>
      <c r="C3069" s="31">
        <v>3067.0</v>
      </c>
      <c r="D3069" s="32" t="s">
        <v>3264</v>
      </c>
      <c r="E3069" s="94"/>
      <c r="F3069" s="94"/>
      <c r="G3069" s="103"/>
      <c r="H3069" s="140"/>
      <c r="I3069" s="140"/>
      <c r="J3069" s="95"/>
      <c r="K3069" s="69"/>
      <c r="L3069" s="65"/>
      <c r="M3069" s="65"/>
      <c r="N3069" s="302"/>
      <c r="O3069" s="382"/>
      <c r="P3069" s="383"/>
      <c r="Q3069" s="302"/>
      <c r="R3069" s="384"/>
      <c r="S3069" s="308"/>
      <c r="T3069" s="310"/>
      <c r="U3069" s="302"/>
      <c r="V3069" s="313"/>
      <c r="W3069" s="313"/>
      <c r="X3069" s="306"/>
      <c r="Y3069" s="290"/>
      <c r="Z3069" s="355"/>
      <c r="AA3069" s="356" t="s">
        <v>20</v>
      </c>
      <c r="AB3069" s="357" t="s">
        <v>21</v>
      </c>
      <c r="AC3069" s="363">
        <v>0.85</v>
      </c>
      <c r="AD3069" s="87"/>
      <c r="AE3069" s="313"/>
      <c r="AF3069" s="349"/>
      <c r="AG3069" s="45">
        <v>160.0</v>
      </c>
      <c r="AH3069" s="79"/>
      <c r="AI3069" s="80"/>
      <c r="AJ3069" s="80"/>
      <c r="AK3069" s="80"/>
      <c r="AL3069" s="14"/>
      <c r="AM3069" s="16" t="str">
        <f t="shared" si="10"/>
        <v>{s:'639928', v:160 , c:'放デイ４・人欠・未計画２・開減１・評減・拘減・'},</v>
      </c>
      <c r="AN3069" s="16"/>
    </row>
    <row r="3070" ht="16.5" customHeight="1">
      <c r="A3070" s="29">
        <v>63.0</v>
      </c>
      <c r="B3070" s="30">
        <v>9929.0</v>
      </c>
      <c r="C3070" s="31">
        <v>3068.0</v>
      </c>
      <c r="D3070" s="32" t="s">
        <v>3265</v>
      </c>
      <c r="E3070" s="94"/>
      <c r="F3070" s="94"/>
      <c r="G3070" s="103"/>
      <c r="H3070" s="140"/>
      <c r="I3070" s="140"/>
      <c r="J3070" s="95"/>
      <c r="K3070" s="69"/>
      <c r="L3070" s="65"/>
      <c r="M3070" s="65"/>
      <c r="N3070" s="302"/>
      <c r="O3070" s="382"/>
      <c r="P3070" s="383"/>
      <c r="Q3070" s="302"/>
      <c r="R3070" s="384"/>
      <c r="S3070" s="308"/>
      <c r="T3070" s="310"/>
      <c r="U3070" s="302"/>
      <c r="V3070" s="313"/>
      <c r="W3070" s="313"/>
      <c r="X3070" s="305" t="s">
        <v>329</v>
      </c>
      <c r="Y3070" s="302" t="s">
        <v>21</v>
      </c>
      <c r="Z3070" s="349" t="str">
        <f>$Z$655</f>
        <v/>
      </c>
      <c r="AA3070" s="292"/>
      <c r="AB3070" s="292"/>
      <c r="AC3070" s="355"/>
      <c r="AD3070" s="87"/>
      <c r="AE3070" s="313"/>
      <c r="AF3070" s="349"/>
      <c r="AG3070" s="114">
        <v>230.0</v>
      </c>
      <c r="AH3070" s="79"/>
      <c r="AI3070" s="80"/>
      <c r="AJ3070" s="80"/>
      <c r="AK3070" s="80"/>
      <c r="AL3070" s="14"/>
      <c r="AM3070" s="16" t="str">
        <f t="shared" si="10"/>
        <v>{s:'639929', v:230 , c:'放デイ４・人欠・未計画２・開減２・拘減・'},</v>
      </c>
      <c r="AN3070" s="16"/>
    </row>
    <row r="3071" ht="16.5" customHeight="1">
      <c r="A3071" s="29">
        <v>63.0</v>
      </c>
      <c r="B3071" s="30">
        <v>9930.0</v>
      </c>
      <c r="C3071" s="31">
        <v>3069.0</v>
      </c>
      <c r="D3071" s="32" t="s">
        <v>3266</v>
      </c>
      <c r="E3071" s="94"/>
      <c r="F3071" s="94"/>
      <c r="G3071" s="103"/>
      <c r="H3071" s="140"/>
      <c r="I3071" s="140"/>
      <c r="J3071" s="95"/>
      <c r="K3071" s="69"/>
      <c r="L3071" s="65"/>
      <c r="M3071" s="65"/>
      <c r="N3071" s="302"/>
      <c r="O3071" s="382"/>
      <c r="P3071" s="383"/>
      <c r="Q3071" s="302"/>
      <c r="R3071" s="384"/>
      <c r="S3071" s="324"/>
      <c r="T3071" s="310"/>
      <c r="U3071" s="302"/>
      <c r="V3071" s="313"/>
      <c r="W3071" s="313"/>
      <c r="X3071" s="306"/>
      <c r="Y3071" s="290"/>
      <c r="Z3071" s="355"/>
      <c r="AA3071" s="356" t="s">
        <v>20</v>
      </c>
      <c r="AB3071" s="357" t="s">
        <v>21</v>
      </c>
      <c r="AC3071" s="363">
        <v>0.85</v>
      </c>
      <c r="AD3071" s="93"/>
      <c r="AE3071" s="292"/>
      <c r="AF3071" s="355"/>
      <c r="AG3071" s="114">
        <v>195.0</v>
      </c>
      <c r="AH3071" s="79"/>
      <c r="AI3071" s="80"/>
      <c r="AJ3071" s="80"/>
      <c r="AK3071" s="80"/>
      <c r="AL3071" s="14"/>
      <c r="AM3071" s="16" t="str">
        <f t="shared" si="10"/>
        <v>{s:'639930', v:195 , c:'放デイ４・人欠・未計画２・開減２・評減・拘減・'},</v>
      </c>
      <c r="AN3071" s="16"/>
    </row>
    <row r="3072" ht="16.5" customHeight="1">
      <c r="A3072" s="29">
        <v>63.0</v>
      </c>
      <c r="B3072" s="30">
        <v>9217.0</v>
      </c>
      <c r="C3072" s="31">
        <v>3070.0</v>
      </c>
      <c r="D3072" s="32" t="s">
        <v>3267</v>
      </c>
      <c r="E3072" s="139"/>
      <c r="F3072" s="139"/>
      <c r="G3072" s="94"/>
      <c r="H3072" s="140"/>
      <c r="I3072" s="140"/>
      <c r="J3072" s="95"/>
      <c r="K3072" s="82" t="s">
        <v>38</v>
      </c>
      <c r="L3072" s="96"/>
      <c r="M3072" s="96"/>
      <c r="N3072" s="152"/>
      <c r="O3072" s="105"/>
      <c r="P3072" s="94"/>
      <c r="Q3072" s="140"/>
      <c r="R3072" s="95"/>
      <c r="S3072" s="287"/>
      <c r="T3072" s="287"/>
      <c r="U3072" s="152"/>
      <c r="V3072" s="152"/>
      <c r="W3072" s="152"/>
      <c r="X3072" s="299"/>
      <c r="Y3072" s="287"/>
      <c r="Z3072" s="345"/>
      <c r="AA3072" s="288"/>
      <c r="AB3072" s="288"/>
      <c r="AC3072" s="288"/>
      <c r="AD3072" s="288"/>
      <c r="AE3072" s="288"/>
      <c r="AF3072" s="346"/>
      <c r="AG3072" s="45">
        <v>563.0</v>
      </c>
      <c r="AH3072" s="79"/>
      <c r="AI3072" s="80"/>
      <c r="AJ3072" s="80"/>
      <c r="AK3072" s="80"/>
      <c r="AL3072" s="14"/>
      <c r="AM3072" s="16" t="str">
        <f t="shared" si="10"/>
        <v>{s:'639217', v:563 , c:'放デイ４・有資格４・人欠・'},</v>
      </c>
      <c r="AN3072" s="16"/>
    </row>
    <row r="3073" ht="16.5" customHeight="1">
      <c r="A3073" s="29">
        <v>63.0</v>
      </c>
      <c r="B3073" s="30">
        <v>9931.0</v>
      </c>
      <c r="C3073" s="31">
        <v>3071.0</v>
      </c>
      <c r="D3073" s="32" t="s">
        <v>3268</v>
      </c>
      <c r="E3073" s="139"/>
      <c r="F3073" s="139"/>
      <c r="G3073" s="94"/>
      <c r="H3073" s="140"/>
      <c r="I3073" s="140"/>
      <c r="J3073" s="95"/>
      <c r="K3073" s="87"/>
      <c r="L3073" s="302">
        <v>12.0</v>
      </c>
      <c r="M3073" s="63" t="s">
        <v>40</v>
      </c>
      <c r="N3073" s="140"/>
      <c r="O3073" s="105"/>
      <c r="P3073" s="94"/>
      <c r="Q3073" s="140"/>
      <c r="R3073" s="95"/>
      <c r="S3073" s="302"/>
      <c r="T3073" s="302"/>
      <c r="U3073" s="140"/>
      <c r="V3073" s="140"/>
      <c r="W3073" s="140"/>
      <c r="X3073" s="303"/>
      <c r="Y3073" s="290"/>
      <c r="Z3073" s="350"/>
      <c r="AA3073" s="299" t="s">
        <v>20</v>
      </c>
      <c r="AB3073" s="287" t="s">
        <v>21</v>
      </c>
      <c r="AC3073" s="351">
        <v>0.85</v>
      </c>
      <c r="AD3073" s="288"/>
      <c r="AE3073" s="288"/>
      <c r="AF3073" s="346"/>
      <c r="AG3073" s="45">
        <v>479.0</v>
      </c>
      <c r="AH3073" s="79"/>
      <c r="AI3073" s="80"/>
      <c r="AJ3073" s="80"/>
      <c r="AK3073" s="80"/>
      <c r="AL3073" s="14"/>
      <c r="AM3073" s="16" t="str">
        <f t="shared" si="10"/>
        <v>{s:'639931', v:479 , c:'放デイ４・有資格４・人欠・評減・'},</v>
      </c>
      <c r="AN3073" s="16"/>
    </row>
    <row r="3074" ht="16.5" customHeight="1">
      <c r="A3074" s="29">
        <v>63.0</v>
      </c>
      <c r="B3074" s="30">
        <v>9218.0</v>
      </c>
      <c r="C3074" s="31">
        <v>3072.0</v>
      </c>
      <c r="D3074" s="32" t="s">
        <v>3269</v>
      </c>
      <c r="E3074" s="139"/>
      <c r="F3074" s="139"/>
      <c r="G3074" s="94"/>
      <c r="H3074" s="140"/>
      <c r="I3074" s="140"/>
      <c r="J3074" s="95"/>
      <c r="K3074" s="87"/>
      <c r="L3074" s="65"/>
      <c r="M3074" s="302"/>
      <c r="N3074" s="366"/>
      <c r="O3074" s="367"/>
      <c r="P3074" s="368"/>
      <c r="Q3074" s="366"/>
      <c r="R3074" s="369"/>
      <c r="S3074" s="304"/>
      <c r="T3074" s="304"/>
      <c r="U3074" s="140"/>
      <c r="V3074" s="140"/>
      <c r="W3074" s="140"/>
      <c r="X3074" s="305" t="s">
        <v>326</v>
      </c>
      <c r="Y3074" s="287" t="s">
        <v>21</v>
      </c>
      <c r="Z3074" s="354" t="str">
        <f>$Z$653</f>
        <v/>
      </c>
      <c r="AA3074" s="297"/>
      <c r="AB3074" s="297"/>
      <c r="AC3074" s="297"/>
      <c r="AD3074" s="297"/>
      <c r="AE3074" s="297"/>
      <c r="AF3074" s="362"/>
      <c r="AG3074" s="45">
        <v>394.0</v>
      </c>
      <c r="AH3074" s="79"/>
      <c r="AI3074" s="80"/>
      <c r="AJ3074" s="80"/>
      <c r="AK3074" s="80"/>
      <c r="AL3074" s="14"/>
      <c r="AM3074" s="16" t="str">
        <f t="shared" si="10"/>
        <v>{s:'639218', v:394 , c:'放デイ４・有資格４・人欠・開減１・'},</v>
      </c>
      <c r="AN3074" s="16"/>
    </row>
    <row r="3075" ht="16.5" customHeight="1">
      <c r="A3075" s="29">
        <v>63.0</v>
      </c>
      <c r="B3075" s="30">
        <v>9932.0</v>
      </c>
      <c r="C3075" s="31">
        <v>3073.0</v>
      </c>
      <c r="D3075" s="32" t="s">
        <v>3270</v>
      </c>
      <c r="E3075" s="139"/>
      <c r="F3075" s="139"/>
      <c r="G3075" s="94"/>
      <c r="H3075" s="140"/>
      <c r="I3075" s="140"/>
      <c r="J3075" s="95"/>
      <c r="K3075" s="87"/>
      <c r="L3075" s="65"/>
      <c r="M3075" s="302"/>
      <c r="N3075" s="366"/>
      <c r="O3075" s="367"/>
      <c r="P3075" s="368"/>
      <c r="Q3075" s="366"/>
      <c r="R3075" s="369"/>
      <c r="S3075" s="304"/>
      <c r="T3075" s="304"/>
      <c r="U3075" s="140"/>
      <c r="V3075" s="140"/>
      <c r="W3075" s="140"/>
      <c r="X3075" s="306"/>
      <c r="Y3075" s="290"/>
      <c r="Z3075" s="355"/>
      <c r="AA3075" s="356" t="s">
        <v>20</v>
      </c>
      <c r="AB3075" s="357" t="s">
        <v>21</v>
      </c>
      <c r="AC3075" s="358">
        <v>0.85</v>
      </c>
      <c r="AD3075" s="288"/>
      <c r="AE3075" s="288"/>
      <c r="AF3075" s="346"/>
      <c r="AG3075" s="45">
        <v>335.0</v>
      </c>
      <c r="AH3075" s="79"/>
      <c r="AI3075" s="80"/>
      <c r="AJ3075" s="80"/>
      <c r="AK3075" s="80"/>
      <c r="AL3075" s="14"/>
      <c r="AM3075" s="16" t="str">
        <f t="shared" si="10"/>
        <v>{s:'639932', v:335 , c:'放デイ４・有資格４・人欠・開減１・評減・'},</v>
      </c>
      <c r="AN3075" s="16"/>
    </row>
    <row r="3076" ht="16.5" customHeight="1">
      <c r="A3076" s="29">
        <v>63.0</v>
      </c>
      <c r="B3076" s="30">
        <v>9219.0</v>
      </c>
      <c r="C3076" s="31">
        <v>3074.0</v>
      </c>
      <c r="D3076" s="32" t="s">
        <v>3271</v>
      </c>
      <c r="E3076" s="139"/>
      <c r="F3076" s="139"/>
      <c r="G3076" s="94"/>
      <c r="H3076" s="140"/>
      <c r="I3076" s="140"/>
      <c r="J3076" s="95"/>
      <c r="K3076" s="87"/>
      <c r="L3076" s="65"/>
      <c r="M3076" s="302"/>
      <c r="N3076" s="366"/>
      <c r="O3076" s="367"/>
      <c r="P3076" s="368"/>
      <c r="Q3076" s="366"/>
      <c r="R3076" s="369"/>
      <c r="S3076" s="304"/>
      <c r="T3076" s="304"/>
      <c r="U3076" s="140"/>
      <c r="V3076" s="140"/>
      <c r="W3076" s="140"/>
      <c r="X3076" s="305" t="s">
        <v>329</v>
      </c>
      <c r="Y3076" s="287" t="s">
        <v>21</v>
      </c>
      <c r="Z3076" s="354" t="str">
        <f>$Z$655</f>
        <v/>
      </c>
      <c r="AA3076" s="292"/>
      <c r="AB3076" s="292"/>
      <c r="AC3076" s="292"/>
      <c r="AD3076" s="292"/>
      <c r="AE3076" s="292"/>
      <c r="AF3076" s="355"/>
      <c r="AG3076" s="45">
        <v>479.0</v>
      </c>
      <c r="AH3076" s="79"/>
      <c r="AI3076" s="80"/>
      <c r="AJ3076" s="80"/>
      <c r="AK3076" s="80"/>
      <c r="AL3076" s="14"/>
      <c r="AM3076" s="16" t="str">
        <f t="shared" si="10"/>
        <v>{s:'639219', v:479 , c:'放デイ４・有資格４・人欠・開減２・'},</v>
      </c>
      <c r="AN3076" s="16"/>
    </row>
    <row r="3077" ht="16.5" customHeight="1">
      <c r="A3077" s="29">
        <v>63.0</v>
      </c>
      <c r="B3077" s="30">
        <v>9933.0</v>
      </c>
      <c r="C3077" s="31">
        <v>3075.0</v>
      </c>
      <c r="D3077" s="32" t="s">
        <v>3272</v>
      </c>
      <c r="E3077" s="139"/>
      <c r="F3077" s="139"/>
      <c r="G3077" s="94"/>
      <c r="H3077" s="140"/>
      <c r="I3077" s="140"/>
      <c r="J3077" s="95"/>
      <c r="K3077" s="87"/>
      <c r="L3077" s="65"/>
      <c r="M3077" s="302"/>
      <c r="N3077" s="366"/>
      <c r="O3077" s="367"/>
      <c r="P3077" s="368"/>
      <c r="Q3077" s="366"/>
      <c r="R3077" s="369"/>
      <c r="S3077" s="304"/>
      <c r="T3077" s="304"/>
      <c r="U3077" s="140"/>
      <c r="V3077" s="140"/>
      <c r="W3077" s="140"/>
      <c r="X3077" s="306"/>
      <c r="Y3077" s="290"/>
      <c r="Z3077" s="355"/>
      <c r="AA3077" s="356" t="s">
        <v>20</v>
      </c>
      <c r="AB3077" s="357" t="s">
        <v>21</v>
      </c>
      <c r="AC3077" s="358">
        <v>0.85</v>
      </c>
      <c r="AD3077" s="288"/>
      <c r="AE3077" s="288"/>
      <c r="AF3077" s="346"/>
      <c r="AG3077" s="45">
        <v>407.0</v>
      </c>
      <c r="AH3077" s="79"/>
      <c r="AI3077" s="80"/>
      <c r="AJ3077" s="80"/>
      <c r="AK3077" s="80"/>
      <c r="AL3077" s="14"/>
      <c r="AM3077" s="16" t="str">
        <f t="shared" si="10"/>
        <v>{s:'639933', v:407 , c:'放デイ４・有資格４・人欠・開減２・評減・'},</v>
      </c>
      <c r="AN3077" s="16"/>
    </row>
    <row r="3078" ht="16.5" customHeight="1">
      <c r="A3078" s="29">
        <v>63.0</v>
      </c>
      <c r="B3078" s="30">
        <v>9934.0</v>
      </c>
      <c r="C3078" s="31">
        <v>3076.0</v>
      </c>
      <c r="D3078" s="32" t="s">
        <v>3273</v>
      </c>
      <c r="E3078" s="139"/>
      <c r="F3078" s="139"/>
      <c r="G3078" s="94"/>
      <c r="H3078" s="140"/>
      <c r="I3078" s="140"/>
      <c r="J3078" s="95"/>
      <c r="K3078" s="69"/>
      <c r="L3078" s="65"/>
      <c r="M3078" s="302"/>
      <c r="N3078" s="366"/>
      <c r="O3078" s="367"/>
      <c r="P3078" s="368"/>
      <c r="Q3078" s="366"/>
      <c r="R3078" s="369"/>
      <c r="S3078" s="304"/>
      <c r="T3078" s="304"/>
      <c r="U3078" s="140"/>
      <c r="V3078" s="140"/>
      <c r="W3078" s="140"/>
      <c r="X3078" s="299"/>
      <c r="Y3078" s="287"/>
      <c r="Z3078" s="345"/>
      <c r="AA3078" s="288"/>
      <c r="AB3078" s="288"/>
      <c r="AC3078" s="346"/>
      <c r="AD3078" s="82" t="s">
        <v>30</v>
      </c>
      <c r="AE3078" s="302">
        <v>5.0</v>
      </c>
      <c r="AF3078" s="360" t="s">
        <v>31</v>
      </c>
      <c r="AG3078" s="45">
        <v>558.0</v>
      </c>
      <c r="AH3078" s="79"/>
      <c r="AI3078" s="80"/>
      <c r="AJ3078" s="80"/>
      <c r="AK3078" s="80"/>
      <c r="AL3078" s="14"/>
      <c r="AM3078" s="16" t="str">
        <f t="shared" si="10"/>
        <v>{s:'639934', v:558 , c:'放デイ４・有資格４・人欠・拘減・'},</v>
      </c>
      <c r="AN3078" s="16"/>
    </row>
    <row r="3079" ht="16.5" customHeight="1">
      <c r="A3079" s="29">
        <v>63.0</v>
      </c>
      <c r="B3079" s="30">
        <v>9935.0</v>
      </c>
      <c r="C3079" s="31">
        <v>3077.0</v>
      </c>
      <c r="D3079" s="32" t="s">
        <v>3274</v>
      </c>
      <c r="E3079" s="139"/>
      <c r="F3079" s="139"/>
      <c r="G3079" s="94"/>
      <c r="H3079" s="140"/>
      <c r="I3079" s="140"/>
      <c r="J3079" s="95"/>
      <c r="K3079" s="69"/>
      <c r="L3079" s="65"/>
      <c r="M3079" s="302"/>
      <c r="N3079" s="366"/>
      <c r="O3079" s="367"/>
      <c r="P3079" s="368"/>
      <c r="Q3079" s="366"/>
      <c r="R3079" s="369"/>
      <c r="S3079" s="304"/>
      <c r="T3079" s="304"/>
      <c r="U3079" s="140"/>
      <c r="V3079" s="140"/>
      <c r="W3079" s="140"/>
      <c r="X3079" s="303"/>
      <c r="Y3079" s="290"/>
      <c r="Z3079" s="350"/>
      <c r="AA3079" s="299" t="s">
        <v>20</v>
      </c>
      <c r="AB3079" s="287" t="s">
        <v>21</v>
      </c>
      <c r="AC3079" s="361">
        <v>0.85</v>
      </c>
      <c r="AD3079" s="87"/>
      <c r="AE3079" s="302"/>
      <c r="AF3079" s="360"/>
      <c r="AG3079" s="45">
        <v>474.0</v>
      </c>
      <c r="AH3079" s="79"/>
      <c r="AI3079" s="80"/>
      <c r="AJ3079" s="80"/>
      <c r="AK3079" s="80"/>
      <c r="AL3079" s="14"/>
      <c r="AM3079" s="16" t="str">
        <f t="shared" si="10"/>
        <v>{s:'639935', v:474 , c:'放デイ４・有資格４・人欠・評減・拘減・'},</v>
      </c>
      <c r="AN3079" s="16"/>
    </row>
    <row r="3080" ht="16.5" customHeight="1">
      <c r="A3080" s="29">
        <v>63.0</v>
      </c>
      <c r="B3080" s="30">
        <v>9936.0</v>
      </c>
      <c r="C3080" s="31">
        <v>3078.0</v>
      </c>
      <c r="D3080" s="32" t="s">
        <v>3275</v>
      </c>
      <c r="E3080" s="139"/>
      <c r="F3080" s="139"/>
      <c r="G3080" s="94"/>
      <c r="H3080" s="140"/>
      <c r="I3080" s="140"/>
      <c r="J3080" s="95"/>
      <c r="K3080" s="69"/>
      <c r="L3080" s="65"/>
      <c r="M3080" s="302"/>
      <c r="N3080" s="366"/>
      <c r="O3080" s="367"/>
      <c r="P3080" s="368"/>
      <c r="Q3080" s="366"/>
      <c r="R3080" s="369"/>
      <c r="S3080" s="304"/>
      <c r="T3080" s="304"/>
      <c r="U3080" s="140"/>
      <c r="V3080" s="140"/>
      <c r="W3080" s="140"/>
      <c r="X3080" s="305" t="s">
        <v>326</v>
      </c>
      <c r="Y3080" s="302" t="s">
        <v>21</v>
      </c>
      <c r="Z3080" s="349">
        <v>0.7</v>
      </c>
      <c r="AA3080" s="297"/>
      <c r="AB3080" s="297"/>
      <c r="AC3080" s="362"/>
      <c r="AD3080" s="87"/>
      <c r="AE3080" s="313"/>
      <c r="AF3080" s="349"/>
      <c r="AG3080" s="45">
        <v>389.0</v>
      </c>
      <c r="AH3080" s="79"/>
      <c r="AI3080" s="80"/>
      <c r="AJ3080" s="80"/>
      <c r="AK3080" s="80"/>
      <c r="AL3080" s="14"/>
      <c r="AM3080" s="16" t="str">
        <f t="shared" si="10"/>
        <v>{s:'639936', v:389 , c:'放デイ４・有資格４・人欠・開減１・拘減・'},</v>
      </c>
      <c r="AN3080" s="16"/>
    </row>
    <row r="3081" ht="16.5" customHeight="1">
      <c r="A3081" s="29">
        <v>63.0</v>
      </c>
      <c r="B3081" s="30">
        <v>9937.0</v>
      </c>
      <c r="C3081" s="31">
        <v>3079.0</v>
      </c>
      <c r="D3081" s="32" t="s">
        <v>3276</v>
      </c>
      <c r="E3081" s="139"/>
      <c r="F3081" s="139"/>
      <c r="G3081" s="94"/>
      <c r="H3081" s="140"/>
      <c r="I3081" s="140"/>
      <c r="J3081" s="95"/>
      <c r="K3081" s="69"/>
      <c r="L3081" s="65"/>
      <c r="M3081" s="302"/>
      <c r="N3081" s="366"/>
      <c r="O3081" s="367"/>
      <c r="P3081" s="368"/>
      <c r="Q3081" s="366"/>
      <c r="R3081" s="369"/>
      <c r="S3081" s="304"/>
      <c r="T3081" s="304"/>
      <c r="U3081" s="140"/>
      <c r="V3081" s="140"/>
      <c r="W3081" s="140"/>
      <c r="X3081" s="306"/>
      <c r="Y3081" s="290"/>
      <c r="Z3081" s="355"/>
      <c r="AA3081" s="356" t="s">
        <v>20</v>
      </c>
      <c r="AB3081" s="357" t="s">
        <v>21</v>
      </c>
      <c r="AC3081" s="363">
        <v>0.85</v>
      </c>
      <c r="AD3081" s="87"/>
      <c r="AE3081" s="313"/>
      <c r="AF3081" s="349"/>
      <c r="AG3081" s="45">
        <v>330.0</v>
      </c>
      <c r="AH3081" s="79"/>
      <c r="AI3081" s="80"/>
      <c r="AJ3081" s="80"/>
      <c r="AK3081" s="80"/>
      <c r="AL3081" s="14"/>
      <c r="AM3081" s="16" t="str">
        <f t="shared" si="10"/>
        <v>{s:'639937', v:330 , c:'放デイ４・有資格４・人欠・開減１・評減・拘減・'},</v>
      </c>
      <c r="AN3081" s="16"/>
    </row>
    <row r="3082" ht="16.5" customHeight="1">
      <c r="A3082" s="29">
        <v>63.0</v>
      </c>
      <c r="B3082" s="30">
        <v>9938.0</v>
      </c>
      <c r="C3082" s="31">
        <v>3080.0</v>
      </c>
      <c r="D3082" s="32" t="s">
        <v>3277</v>
      </c>
      <c r="E3082" s="139"/>
      <c r="F3082" s="139"/>
      <c r="G3082" s="94"/>
      <c r="H3082" s="140"/>
      <c r="I3082" s="140"/>
      <c r="J3082" s="95"/>
      <c r="K3082" s="69"/>
      <c r="L3082" s="65"/>
      <c r="M3082" s="302"/>
      <c r="N3082" s="366"/>
      <c r="O3082" s="367"/>
      <c r="P3082" s="368"/>
      <c r="Q3082" s="366"/>
      <c r="R3082" s="369"/>
      <c r="S3082" s="304"/>
      <c r="T3082" s="304"/>
      <c r="U3082" s="140"/>
      <c r="V3082" s="140"/>
      <c r="W3082" s="140"/>
      <c r="X3082" s="305" t="s">
        <v>329</v>
      </c>
      <c r="Y3082" s="302" t="s">
        <v>21</v>
      </c>
      <c r="Z3082" s="349">
        <v>0.85</v>
      </c>
      <c r="AA3082" s="292"/>
      <c r="AB3082" s="292"/>
      <c r="AC3082" s="355"/>
      <c r="AD3082" s="87"/>
      <c r="AE3082" s="313"/>
      <c r="AF3082" s="349"/>
      <c r="AG3082" s="45">
        <v>474.0</v>
      </c>
      <c r="AH3082" s="79"/>
      <c r="AI3082" s="80"/>
      <c r="AJ3082" s="80"/>
      <c r="AK3082" s="80"/>
      <c r="AL3082" s="14"/>
      <c r="AM3082" s="16" t="str">
        <f t="shared" si="10"/>
        <v>{s:'639938', v:474 , c:'放デイ４・有資格４・人欠・開減２・拘減・'},</v>
      </c>
      <c r="AN3082" s="16"/>
    </row>
    <row r="3083" ht="16.5" customHeight="1">
      <c r="A3083" s="29">
        <v>63.0</v>
      </c>
      <c r="B3083" s="30">
        <v>9939.0</v>
      </c>
      <c r="C3083" s="31">
        <v>3081.0</v>
      </c>
      <c r="D3083" s="32" t="s">
        <v>3278</v>
      </c>
      <c r="E3083" s="139"/>
      <c r="F3083" s="139"/>
      <c r="G3083" s="94"/>
      <c r="H3083" s="140"/>
      <c r="I3083" s="140"/>
      <c r="J3083" s="95"/>
      <c r="K3083" s="69"/>
      <c r="L3083" s="65"/>
      <c r="M3083" s="302"/>
      <c r="N3083" s="366"/>
      <c r="O3083" s="367"/>
      <c r="P3083" s="368"/>
      <c r="Q3083" s="366"/>
      <c r="R3083" s="369"/>
      <c r="S3083" s="304"/>
      <c r="T3083" s="304"/>
      <c r="U3083" s="140"/>
      <c r="V3083" s="140"/>
      <c r="W3083" s="140"/>
      <c r="X3083" s="306"/>
      <c r="Y3083" s="290"/>
      <c r="Z3083" s="355"/>
      <c r="AA3083" s="356" t="s">
        <v>20</v>
      </c>
      <c r="AB3083" s="357" t="s">
        <v>21</v>
      </c>
      <c r="AC3083" s="363">
        <v>0.85</v>
      </c>
      <c r="AD3083" s="93"/>
      <c r="AE3083" s="292"/>
      <c r="AF3083" s="355"/>
      <c r="AG3083" s="45">
        <v>402.0</v>
      </c>
      <c r="AH3083" s="79"/>
      <c r="AI3083" s="80"/>
      <c r="AJ3083" s="80"/>
      <c r="AK3083" s="80"/>
      <c r="AL3083" s="14"/>
      <c r="AM3083" s="16" t="str">
        <f t="shared" si="10"/>
        <v>{s:'639939', v:402 , c:'放デイ４・有資格４・人欠・開減２・評減・拘減・'},</v>
      </c>
      <c r="AN3083" s="16"/>
    </row>
    <row r="3084" ht="16.5" customHeight="1">
      <c r="A3084" s="29">
        <v>63.0</v>
      </c>
      <c r="B3084" s="30">
        <v>9220.0</v>
      </c>
      <c r="C3084" s="31">
        <v>3082.0</v>
      </c>
      <c r="D3084" s="32" t="s">
        <v>3279</v>
      </c>
      <c r="E3084" s="139"/>
      <c r="F3084" s="139"/>
      <c r="G3084" s="307"/>
      <c r="H3084" s="352"/>
      <c r="I3084" s="140"/>
      <c r="J3084" s="95"/>
      <c r="K3084" s="69"/>
      <c r="L3084" s="304"/>
      <c r="M3084" s="365"/>
      <c r="N3084" s="366"/>
      <c r="O3084" s="367"/>
      <c r="P3084" s="368"/>
      <c r="Q3084" s="366"/>
      <c r="R3084" s="369"/>
      <c r="S3084" s="33" t="s">
        <v>23</v>
      </c>
      <c r="T3084" s="130" t="s">
        <v>24</v>
      </c>
      <c r="U3084" s="152"/>
      <c r="V3084" s="152"/>
      <c r="W3084" s="153"/>
      <c r="X3084" s="299"/>
      <c r="Y3084" s="287"/>
      <c r="Z3084" s="345"/>
      <c r="AA3084" s="288"/>
      <c r="AB3084" s="288"/>
      <c r="AC3084" s="288"/>
      <c r="AD3084" s="288"/>
      <c r="AE3084" s="288"/>
      <c r="AF3084" s="346"/>
      <c r="AG3084" s="45">
        <v>394.0</v>
      </c>
      <c r="AH3084" s="79"/>
      <c r="AI3084" s="80"/>
      <c r="AJ3084" s="80"/>
      <c r="AK3084" s="80"/>
      <c r="AL3084" s="14"/>
      <c r="AM3084" s="16" t="str">
        <f t="shared" si="10"/>
        <v>{s:'639220', v:394 , c:'放デイ４・有資格４・人欠・未計画・'},</v>
      </c>
      <c r="AN3084" s="16"/>
    </row>
    <row r="3085" ht="16.5" customHeight="1">
      <c r="A3085" s="29">
        <v>63.0</v>
      </c>
      <c r="B3085" s="30">
        <v>9940.0</v>
      </c>
      <c r="C3085" s="31">
        <v>3083.0</v>
      </c>
      <c r="D3085" s="32" t="s">
        <v>3280</v>
      </c>
      <c r="E3085" s="139"/>
      <c r="F3085" s="139"/>
      <c r="G3085" s="307"/>
      <c r="H3085" s="352"/>
      <c r="I3085" s="140"/>
      <c r="J3085" s="95"/>
      <c r="K3085" s="69"/>
      <c r="L3085" s="302"/>
      <c r="M3085" s="63"/>
      <c r="N3085" s="366"/>
      <c r="O3085" s="367"/>
      <c r="P3085" s="368"/>
      <c r="Q3085" s="366"/>
      <c r="R3085" s="369"/>
      <c r="S3085" s="131"/>
      <c r="T3085" s="87"/>
      <c r="U3085" s="302" t="s">
        <v>21</v>
      </c>
      <c r="V3085" s="313">
        <v>0.7</v>
      </c>
      <c r="W3085" s="95"/>
      <c r="X3085" s="303"/>
      <c r="Y3085" s="290"/>
      <c r="Z3085" s="350"/>
      <c r="AA3085" s="299" t="s">
        <v>20</v>
      </c>
      <c r="AB3085" s="287" t="s">
        <v>21</v>
      </c>
      <c r="AC3085" s="351">
        <v>0.85</v>
      </c>
      <c r="AD3085" s="288"/>
      <c r="AE3085" s="288"/>
      <c r="AF3085" s="346"/>
      <c r="AG3085" s="45">
        <v>335.0</v>
      </c>
      <c r="AH3085" s="79"/>
      <c r="AI3085" s="80"/>
      <c r="AJ3085" s="80"/>
      <c r="AK3085" s="80"/>
      <c r="AL3085" s="14"/>
      <c r="AM3085" s="16" t="str">
        <f t="shared" si="10"/>
        <v>{s:'639940', v:335 , c:'放デイ４・有資格４・人欠・未計画・評減・'},</v>
      </c>
      <c r="AN3085" s="16"/>
    </row>
    <row r="3086" ht="16.5" customHeight="1">
      <c r="A3086" s="29">
        <v>63.0</v>
      </c>
      <c r="B3086" s="30">
        <v>9241.0</v>
      </c>
      <c r="C3086" s="31">
        <v>3084.0</v>
      </c>
      <c r="D3086" s="32" t="s">
        <v>3281</v>
      </c>
      <c r="E3086" s="94"/>
      <c r="F3086" s="94"/>
      <c r="G3086" s="103"/>
      <c r="H3086" s="140"/>
      <c r="I3086" s="140"/>
      <c r="J3086" s="95"/>
      <c r="K3086" s="69"/>
      <c r="L3086" s="65"/>
      <c r="M3086" s="65"/>
      <c r="N3086" s="302"/>
      <c r="O3086" s="382"/>
      <c r="P3086" s="383"/>
      <c r="Q3086" s="302"/>
      <c r="R3086" s="384"/>
      <c r="S3086" s="131"/>
      <c r="T3086" s="87"/>
      <c r="U3086" s="302"/>
      <c r="V3086" s="313"/>
      <c r="W3086" s="349"/>
      <c r="X3086" s="305" t="s">
        <v>326</v>
      </c>
      <c r="Y3086" s="287" t="s">
        <v>21</v>
      </c>
      <c r="Z3086" s="354" t="str">
        <f>$Z$653</f>
        <v/>
      </c>
      <c r="AA3086" s="297"/>
      <c r="AB3086" s="297"/>
      <c r="AC3086" s="297"/>
      <c r="AD3086" s="297"/>
      <c r="AE3086" s="297"/>
      <c r="AF3086" s="362"/>
      <c r="AG3086" s="45">
        <v>276.0</v>
      </c>
      <c r="AH3086" s="79"/>
      <c r="AI3086" s="80"/>
      <c r="AJ3086" s="80"/>
      <c r="AK3086" s="80"/>
      <c r="AL3086" s="14"/>
      <c r="AM3086" s="16" t="str">
        <f t="shared" si="10"/>
        <v>{s:'639241', v:276 , c:'放デイ４・有資格４・人欠・未計画・開減１・'},</v>
      </c>
      <c r="AN3086" s="16"/>
    </row>
    <row r="3087" ht="16.5" customHeight="1">
      <c r="A3087" s="29">
        <v>63.0</v>
      </c>
      <c r="B3087" s="30">
        <v>9941.0</v>
      </c>
      <c r="C3087" s="31">
        <v>3085.0</v>
      </c>
      <c r="D3087" s="32" t="s">
        <v>3282</v>
      </c>
      <c r="E3087" s="94"/>
      <c r="F3087" s="94"/>
      <c r="G3087" s="103"/>
      <c r="H3087" s="140"/>
      <c r="I3087" s="140"/>
      <c r="J3087" s="95"/>
      <c r="K3087" s="69"/>
      <c r="L3087" s="65"/>
      <c r="M3087" s="65"/>
      <c r="N3087" s="302"/>
      <c r="O3087" s="382"/>
      <c r="P3087" s="383"/>
      <c r="Q3087" s="302"/>
      <c r="R3087" s="384"/>
      <c r="S3087" s="131"/>
      <c r="T3087" s="87"/>
      <c r="U3087" s="302"/>
      <c r="V3087" s="313"/>
      <c r="W3087" s="349"/>
      <c r="X3087" s="306"/>
      <c r="Y3087" s="290"/>
      <c r="Z3087" s="355"/>
      <c r="AA3087" s="356" t="s">
        <v>20</v>
      </c>
      <c r="AB3087" s="357" t="s">
        <v>21</v>
      </c>
      <c r="AC3087" s="358">
        <v>0.85</v>
      </c>
      <c r="AD3087" s="288"/>
      <c r="AE3087" s="288"/>
      <c r="AF3087" s="346"/>
      <c r="AG3087" s="45">
        <v>235.0</v>
      </c>
      <c r="AH3087" s="79"/>
      <c r="AI3087" s="80"/>
      <c r="AJ3087" s="80"/>
      <c r="AK3087" s="80"/>
      <c r="AL3087" s="14"/>
      <c r="AM3087" s="16" t="str">
        <f t="shared" si="10"/>
        <v>{s:'639941', v:235 , c:'放デイ４・有資格４・人欠・未計画・開減１・評減・'},</v>
      </c>
      <c r="AN3087" s="16"/>
    </row>
    <row r="3088" ht="16.5" customHeight="1">
      <c r="A3088" s="29">
        <v>63.0</v>
      </c>
      <c r="B3088" s="30">
        <v>9242.0</v>
      </c>
      <c r="C3088" s="31">
        <v>3086.0</v>
      </c>
      <c r="D3088" s="32" t="s">
        <v>3283</v>
      </c>
      <c r="E3088" s="94"/>
      <c r="F3088" s="94"/>
      <c r="G3088" s="103"/>
      <c r="H3088" s="140"/>
      <c r="I3088" s="140"/>
      <c r="J3088" s="95"/>
      <c r="K3088" s="69"/>
      <c r="L3088" s="65"/>
      <c r="M3088" s="65"/>
      <c r="N3088" s="302"/>
      <c r="O3088" s="382"/>
      <c r="P3088" s="383"/>
      <c r="Q3088" s="302"/>
      <c r="R3088" s="384"/>
      <c r="S3088" s="131"/>
      <c r="T3088" s="87"/>
      <c r="U3088" s="302"/>
      <c r="V3088" s="313"/>
      <c r="W3088" s="349"/>
      <c r="X3088" s="305" t="s">
        <v>329</v>
      </c>
      <c r="Y3088" s="287" t="s">
        <v>21</v>
      </c>
      <c r="Z3088" s="354" t="str">
        <f>$Z$655</f>
        <v/>
      </c>
      <c r="AA3088" s="292"/>
      <c r="AB3088" s="292"/>
      <c r="AC3088" s="292"/>
      <c r="AD3088" s="292"/>
      <c r="AE3088" s="292"/>
      <c r="AF3088" s="355"/>
      <c r="AG3088" s="45">
        <v>335.0</v>
      </c>
      <c r="AH3088" s="79"/>
      <c r="AI3088" s="80"/>
      <c r="AJ3088" s="80"/>
      <c r="AK3088" s="80"/>
      <c r="AL3088" s="14"/>
      <c r="AM3088" s="16" t="str">
        <f t="shared" si="10"/>
        <v>{s:'639242', v:335 , c:'放デイ４・有資格４・人欠・未計画・開減２・'},</v>
      </c>
      <c r="AN3088" s="16"/>
    </row>
    <row r="3089" ht="16.5" customHeight="1">
      <c r="A3089" s="29">
        <v>63.0</v>
      </c>
      <c r="B3089" s="30">
        <v>9942.0</v>
      </c>
      <c r="C3089" s="31">
        <v>3087.0</v>
      </c>
      <c r="D3089" s="32" t="s">
        <v>3284</v>
      </c>
      <c r="E3089" s="94"/>
      <c r="F3089" s="94"/>
      <c r="G3089" s="103"/>
      <c r="H3089" s="140"/>
      <c r="I3089" s="140"/>
      <c r="J3089" s="95"/>
      <c r="K3089" s="69"/>
      <c r="L3089" s="65"/>
      <c r="M3089" s="65"/>
      <c r="N3089" s="302"/>
      <c r="O3089" s="382"/>
      <c r="P3089" s="383"/>
      <c r="Q3089" s="302"/>
      <c r="R3089" s="384"/>
      <c r="S3089" s="131"/>
      <c r="T3089" s="87"/>
      <c r="U3089" s="302"/>
      <c r="V3089" s="313"/>
      <c r="W3089" s="349"/>
      <c r="X3089" s="306"/>
      <c r="Y3089" s="290"/>
      <c r="Z3089" s="355"/>
      <c r="AA3089" s="356" t="s">
        <v>20</v>
      </c>
      <c r="AB3089" s="357" t="s">
        <v>21</v>
      </c>
      <c r="AC3089" s="358">
        <v>0.85</v>
      </c>
      <c r="AD3089" s="288"/>
      <c r="AE3089" s="288"/>
      <c r="AF3089" s="346"/>
      <c r="AG3089" s="45">
        <v>285.0</v>
      </c>
      <c r="AH3089" s="79"/>
      <c r="AI3089" s="80"/>
      <c r="AJ3089" s="80"/>
      <c r="AK3089" s="80"/>
      <c r="AL3089" s="14"/>
      <c r="AM3089" s="16" t="str">
        <f t="shared" si="10"/>
        <v>{s:'639942', v:285 , c:'放デイ４・有資格４・人欠・未計画・開減２・評減・'},</v>
      </c>
      <c r="AN3089" s="16"/>
    </row>
    <row r="3090" ht="16.5" customHeight="1">
      <c r="A3090" s="29">
        <v>63.0</v>
      </c>
      <c r="B3090" s="30">
        <v>9943.0</v>
      </c>
      <c r="C3090" s="31">
        <v>3088.0</v>
      </c>
      <c r="D3090" s="32" t="s">
        <v>3285</v>
      </c>
      <c r="E3090" s="94"/>
      <c r="F3090" s="94"/>
      <c r="G3090" s="103"/>
      <c r="H3090" s="140"/>
      <c r="I3090" s="140"/>
      <c r="J3090" s="95"/>
      <c r="K3090" s="69"/>
      <c r="L3090" s="65"/>
      <c r="M3090" s="65"/>
      <c r="N3090" s="302"/>
      <c r="O3090" s="382"/>
      <c r="P3090" s="383"/>
      <c r="Q3090" s="302"/>
      <c r="R3090" s="384"/>
      <c r="S3090" s="131"/>
      <c r="T3090" s="87"/>
      <c r="U3090" s="302"/>
      <c r="V3090" s="313"/>
      <c r="W3090" s="349"/>
      <c r="X3090" s="299"/>
      <c r="Y3090" s="287"/>
      <c r="Z3090" s="345"/>
      <c r="AA3090" s="288"/>
      <c r="AB3090" s="288"/>
      <c r="AC3090" s="346"/>
      <c r="AD3090" s="82" t="s">
        <v>30</v>
      </c>
      <c r="AE3090" s="302">
        <v>5.0</v>
      </c>
      <c r="AF3090" s="360" t="s">
        <v>31</v>
      </c>
      <c r="AG3090" s="45">
        <v>389.0</v>
      </c>
      <c r="AH3090" s="79"/>
      <c r="AI3090" s="80"/>
      <c r="AJ3090" s="80"/>
      <c r="AK3090" s="80"/>
      <c r="AL3090" s="14"/>
      <c r="AM3090" s="16" t="str">
        <f t="shared" si="10"/>
        <v>{s:'639943', v:389 , c:'放デイ４・有資格４・人欠・未計画・拘減・'},</v>
      </c>
      <c r="AN3090" s="16"/>
    </row>
    <row r="3091" ht="16.5" customHeight="1">
      <c r="A3091" s="29">
        <v>63.0</v>
      </c>
      <c r="B3091" s="30">
        <v>9944.0</v>
      </c>
      <c r="C3091" s="31">
        <v>3089.0</v>
      </c>
      <c r="D3091" s="32" t="s">
        <v>3286</v>
      </c>
      <c r="E3091" s="94"/>
      <c r="F3091" s="94"/>
      <c r="G3091" s="103"/>
      <c r="H3091" s="140"/>
      <c r="I3091" s="140"/>
      <c r="J3091" s="95"/>
      <c r="K3091" s="69"/>
      <c r="L3091" s="65"/>
      <c r="M3091" s="65"/>
      <c r="N3091" s="302"/>
      <c r="O3091" s="382"/>
      <c r="P3091" s="383"/>
      <c r="Q3091" s="302"/>
      <c r="R3091" s="384"/>
      <c r="S3091" s="131"/>
      <c r="T3091" s="87"/>
      <c r="U3091" s="302"/>
      <c r="V3091" s="313"/>
      <c r="W3091" s="349"/>
      <c r="X3091" s="303"/>
      <c r="Y3091" s="290"/>
      <c r="Z3091" s="350"/>
      <c r="AA3091" s="299" t="s">
        <v>20</v>
      </c>
      <c r="AB3091" s="287" t="s">
        <v>21</v>
      </c>
      <c r="AC3091" s="361">
        <v>0.85</v>
      </c>
      <c r="AD3091" s="87"/>
      <c r="AE3091" s="302"/>
      <c r="AF3091" s="360"/>
      <c r="AG3091" s="45">
        <v>330.0</v>
      </c>
      <c r="AH3091" s="79"/>
      <c r="AI3091" s="80"/>
      <c r="AJ3091" s="80"/>
      <c r="AK3091" s="80"/>
      <c r="AL3091" s="14"/>
      <c r="AM3091" s="16" t="str">
        <f t="shared" si="10"/>
        <v>{s:'639944', v:330 , c:'放デイ４・有資格４・人欠・未計画・評減・拘減・'},</v>
      </c>
      <c r="AN3091" s="16"/>
    </row>
    <row r="3092" ht="16.5" customHeight="1">
      <c r="A3092" s="29">
        <v>63.0</v>
      </c>
      <c r="B3092" s="30">
        <v>9945.0</v>
      </c>
      <c r="C3092" s="31">
        <v>3090.0</v>
      </c>
      <c r="D3092" s="32" t="s">
        <v>3287</v>
      </c>
      <c r="E3092" s="94"/>
      <c r="F3092" s="94"/>
      <c r="G3092" s="103"/>
      <c r="H3092" s="140"/>
      <c r="I3092" s="140"/>
      <c r="J3092" s="95"/>
      <c r="K3092" s="69"/>
      <c r="L3092" s="65"/>
      <c r="M3092" s="65"/>
      <c r="N3092" s="302"/>
      <c r="O3092" s="382"/>
      <c r="P3092" s="383"/>
      <c r="Q3092" s="302"/>
      <c r="R3092" s="384"/>
      <c r="S3092" s="131"/>
      <c r="T3092" s="309"/>
      <c r="U3092" s="302"/>
      <c r="V3092" s="313"/>
      <c r="W3092" s="349"/>
      <c r="X3092" s="305" t="s">
        <v>326</v>
      </c>
      <c r="Y3092" s="302" t="s">
        <v>21</v>
      </c>
      <c r="Z3092" s="349" t="str">
        <f>$Z$653</f>
        <v/>
      </c>
      <c r="AA3092" s="297"/>
      <c r="AB3092" s="297"/>
      <c r="AC3092" s="362"/>
      <c r="AD3092" s="87"/>
      <c r="AE3092" s="313"/>
      <c r="AF3092" s="349"/>
      <c r="AG3092" s="45">
        <v>271.0</v>
      </c>
      <c r="AH3092" s="79"/>
      <c r="AI3092" s="80"/>
      <c r="AJ3092" s="80"/>
      <c r="AK3092" s="80"/>
      <c r="AL3092" s="14"/>
      <c r="AM3092" s="16" t="str">
        <f t="shared" si="10"/>
        <v>{s:'639945', v:271 , c:'放デイ４・有資格４・人欠・未計画・開減１・拘減・'},</v>
      </c>
      <c r="AN3092" s="16"/>
    </row>
    <row r="3093" ht="16.5" customHeight="1">
      <c r="A3093" s="29">
        <v>63.0</v>
      </c>
      <c r="B3093" s="30">
        <v>9946.0</v>
      </c>
      <c r="C3093" s="31">
        <v>3091.0</v>
      </c>
      <c r="D3093" s="32" t="s">
        <v>3288</v>
      </c>
      <c r="E3093" s="94"/>
      <c r="F3093" s="94"/>
      <c r="G3093" s="103"/>
      <c r="H3093" s="140"/>
      <c r="I3093" s="140"/>
      <c r="J3093" s="95"/>
      <c r="K3093" s="69"/>
      <c r="L3093" s="65"/>
      <c r="M3093" s="65"/>
      <c r="N3093" s="302"/>
      <c r="O3093" s="382"/>
      <c r="P3093" s="383"/>
      <c r="Q3093" s="302"/>
      <c r="R3093" s="384"/>
      <c r="S3093" s="131"/>
      <c r="T3093" s="309"/>
      <c r="U3093" s="302"/>
      <c r="V3093" s="313"/>
      <c r="W3093" s="349"/>
      <c r="X3093" s="306"/>
      <c r="Y3093" s="290"/>
      <c r="Z3093" s="355"/>
      <c r="AA3093" s="356" t="s">
        <v>20</v>
      </c>
      <c r="AB3093" s="357" t="s">
        <v>21</v>
      </c>
      <c r="AC3093" s="363">
        <v>0.85</v>
      </c>
      <c r="AD3093" s="87"/>
      <c r="AE3093" s="313"/>
      <c r="AF3093" s="349"/>
      <c r="AG3093" s="45">
        <v>230.0</v>
      </c>
      <c r="AH3093" s="79"/>
      <c r="AI3093" s="80"/>
      <c r="AJ3093" s="80"/>
      <c r="AK3093" s="80"/>
      <c r="AL3093" s="14"/>
      <c r="AM3093" s="16" t="str">
        <f t="shared" si="10"/>
        <v>{s:'639946', v:230 , c:'放デイ４・有資格４・人欠・未計画・開減１・評減・拘減・'},</v>
      </c>
      <c r="AN3093" s="16"/>
    </row>
    <row r="3094" ht="16.5" customHeight="1">
      <c r="A3094" s="29">
        <v>63.0</v>
      </c>
      <c r="B3094" s="30">
        <v>9947.0</v>
      </c>
      <c r="C3094" s="31">
        <v>3092.0</v>
      </c>
      <c r="D3094" s="32" t="s">
        <v>3289</v>
      </c>
      <c r="E3094" s="94"/>
      <c r="F3094" s="94"/>
      <c r="G3094" s="103"/>
      <c r="H3094" s="140"/>
      <c r="I3094" s="140"/>
      <c r="J3094" s="95"/>
      <c r="K3094" s="69"/>
      <c r="L3094" s="65"/>
      <c r="M3094" s="65"/>
      <c r="N3094" s="302"/>
      <c r="O3094" s="382"/>
      <c r="P3094" s="383"/>
      <c r="Q3094" s="302"/>
      <c r="R3094" s="384"/>
      <c r="S3094" s="131"/>
      <c r="T3094" s="309"/>
      <c r="U3094" s="302"/>
      <c r="V3094" s="313"/>
      <c r="W3094" s="349"/>
      <c r="X3094" s="305" t="s">
        <v>329</v>
      </c>
      <c r="Y3094" s="302" t="s">
        <v>21</v>
      </c>
      <c r="Z3094" s="349" t="str">
        <f>$Z$655</f>
        <v/>
      </c>
      <c r="AA3094" s="292"/>
      <c r="AB3094" s="292"/>
      <c r="AC3094" s="355"/>
      <c r="AD3094" s="87"/>
      <c r="AE3094" s="313"/>
      <c r="AF3094" s="349"/>
      <c r="AG3094" s="45">
        <v>330.0</v>
      </c>
      <c r="AH3094" s="79"/>
      <c r="AI3094" s="80"/>
      <c r="AJ3094" s="80"/>
      <c r="AK3094" s="80"/>
      <c r="AL3094" s="14"/>
      <c r="AM3094" s="16" t="str">
        <f t="shared" si="10"/>
        <v>{s:'639947', v:330 , c:'放デイ４・有資格４・人欠・未計画・開減２・拘減・'},</v>
      </c>
      <c r="AN3094" s="16"/>
    </row>
    <row r="3095" ht="16.5" customHeight="1">
      <c r="A3095" s="29">
        <v>63.0</v>
      </c>
      <c r="B3095" s="30">
        <v>9948.0</v>
      </c>
      <c r="C3095" s="31">
        <v>3093.0</v>
      </c>
      <c r="D3095" s="32" t="s">
        <v>3290</v>
      </c>
      <c r="E3095" s="94"/>
      <c r="F3095" s="94"/>
      <c r="G3095" s="103"/>
      <c r="H3095" s="140"/>
      <c r="I3095" s="140"/>
      <c r="J3095" s="95"/>
      <c r="K3095" s="69"/>
      <c r="L3095" s="65"/>
      <c r="M3095" s="65"/>
      <c r="N3095" s="302"/>
      <c r="O3095" s="382"/>
      <c r="P3095" s="383"/>
      <c r="Q3095" s="302"/>
      <c r="R3095" s="384"/>
      <c r="S3095" s="310"/>
      <c r="T3095" s="309"/>
      <c r="U3095" s="302"/>
      <c r="V3095" s="313"/>
      <c r="W3095" s="349"/>
      <c r="X3095" s="306"/>
      <c r="Y3095" s="290"/>
      <c r="Z3095" s="355"/>
      <c r="AA3095" s="356" t="s">
        <v>20</v>
      </c>
      <c r="AB3095" s="357" t="s">
        <v>21</v>
      </c>
      <c r="AC3095" s="363">
        <v>0.85</v>
      </c>
      <c r="AD3095" s="93"/>
      <c r="AE3095" s="292"/>
      <c r="AF3095" s="355"/>
      <c r="AG3095" s="45">
        <v>280.0</v>
      </c>
      <c r="AH3095" s="79"/>
      <c r="AI3095" s="80"/>
      <c r="AJ3095" s="80"/>
      <c r="AK3095" s="80"/>
      <c r="AL3095" s="14"/>
      <c r="AM3095" s="16" t="str">
        <f t="shared" si="10"/>
        <v>{s:'639948', v:280 , c:'放デイ４・有資格４・人欠・未計画・開減２・評減・拘減・'},</v>
      </c>
      <c r="AN3095" s="16"/>
    </row>
    <row r="3096" ht="16.5" customHeight="1">
      <c r="A3096" s="29">
        <v>63.0</v>
      </c>
      <c r="B3096" s="30">
        <v>9949.0</v>
      </c>
      <c r="C3096" s="31">
        <v>3094.0</v>
      </c>
      <c r="D3096" s="32" t="s">
        <v>3291</v>
      </c>
      <c r="E3096" s="94"/>
      <c r="F3096" s="94"/>
      <c r="G3096" s="103"/>
      <c r="H3096" s="140"/>
      <c r="I3096" s="140"/>
      <c r="J3096" s="95"/>
      <c r="K3096" s="69"/>
      <c r="L3096" s="65"/>
      <c r="M3096" s="65"/>
      <c r="N3096" s="302"/>
      <c r="O3096" s="382"/>
      <c r="P3096" s="383"/>
      <c r="Q3096" s="302"/>
      <c r="R3096" s="384"/>
      <c r="S3096" s="310"/>
      <c r="T3096" s="130" t="s">
        <v>27</v>
      </c>
      <c r="U3096" s="287"/>
      <c r="V3096" s="385"/>
      <c r="W3096" s="354"/>
      <c r="X3096" s="299"/>
      <c r="Y3096" s="287"/>
      <c r="Z3096" s="345"/>
      <c r="AA3096" s="288"/>
      <c r="AB3096" s="288"/>
      <c r="AC3096" s="288"/>
      <c r="AD3096" s="288"/>
      <c r="AE3096" s="288"/>
      <c r="AF3096" s="346"/>
      <c r="AG3096" s="45">
        <v>282.0</v>
      </c>
      <c r="AH3096" s="79"/>
      <c r="AI3096" s="80"/>
      <c r="AJ3096" s="80"/>
      <c r="AK3096" s="80"/>
      <c r="AL3096" s="14"/>
      <c r="AM3096" s="16" t="str">
        <f t="shared" si="10"/>
        <v>{s:'639949', v:282 , c:'放デイ４・有資格４・人欠・未計画２・'},</v>
      </c>
      <c r="AN3096" s="16"/>
    </row>
    <row r="3097" ht="16.5" customHeight="1">
      <c r="A3097" s="29">
        <v>63.0</v>
      </c>
      <c r="B3097" s="30">
        <v>9950.0</v>
      </c>
      <c r="C3097" s="31">
        <v>3095.0</v>
      </c>
      <c r="D3097" s="32" t="s">
        <v>3292</v>
      </c>
      <c r="E3097" s="94"/>
      <c r="F3097" s="94"/>
      <c r="G3097" s="103"/>
      <c r="H3097" s="140"/>
      <c r="I3097" s="140"/>
      <c r="J3097" s="95"/>
      <c r="K3097" s="69"/>
      <c r="L3097" s="65"/>
      <c r="M3097" s="65"/>
      <c r="N3097" s="302"/>
      <c r="O3097" s="382"/>
      <c r="P3097" s="383"/>
      <c r="Q3097" s="302"/>
      <c r="R3097" s="384"/>
      <c r="S3097" s="310"/>
      <c r="T3097" s="87"/>
      <c r="U3097" s="302" t="s">
        <v>21</v>
      </c>
      <c r="V3097" s="313">
        <v>0.5</v>
      </c>
      <c r="W3097" s="349"/>
      <c r="X3097" s="303"/>
      <c r="Y3097" s="290"/>
      <c r="Z3097" s="350"/>
      <c r="AA3097" s="299" t="s">
        <v>20</v>
      </c>
      <c r="AB3097" s="287" t="s">
        <v>21</v>
      </c>
      <c r="AC3097" s="351">
        <v>0.85</v>
      </c>
      <c r="AD3097" s="288"/>
      <c r="AE3097" s="288"/>
      <c r="AF3097" s="346"/>
      <c r="AG3097" s="45">
        <v>240.0</v>
      </c>
      <c r="AH3097" s="79"/>
      <c r="AI3097" s="80"/>
      <c r="AJ3097" s="80"/>
      <c r="AK3097" s="80"/>
      <c r="AL3097" s="14"/>
      <c r="AM3097" s="16" t="str">
        <f t="shared" si="10"/>
        <v>{s:'639950', v:240 , c:'放デイ４・有資格４・人欠・未計画２・評減・'},</v>
      </c>
      <c r="AN3097" s="16"/>
    </row>
    <row r="3098" ht="16.5" customHeight="1">
      <c r="A3098" s="29">
        <v>63.0</v>
      </c>
      <c r="B3098" s="30">
        <v>9951.0</v>
      </c>
      <c r="C3098" s="31">
        <v>3096.0</v>
      </c>
      <c r="D3098" s="32" t="s">
        <v>3293</v>
      </c>
      <c r="E3098" s="94"/>
      <c r="F3098" s="94"/>
      <c r="G3098" s="103"/>
      <c r="H3098" s="140"/>
      <c r="I3098" s="140"/>
      <c r="J3098" s="95"/>
      <c r="K3098" s="69"/>
      <c r="L3098" s="65"/>
      <c r="M3098" s="65"/>
      <c r="N3098" s="302"/>
      <c r="O3098" s="382"/>
      <c r="P3098" s="383"/>
      <c r="Q3098" s="302"/>
      <c r="R3098" s="384"/>
      <c r="S3098" s="310"/>
      <c r="T3098" s="87"/>
      <c r="U3098" s="302"/>
      <c r="V3098" s="313"/>
      <c r="W3098" s="349"/>
      <c r="X3098" s="305" t="s">
        <v>326</v>
      </c>
      <c r="Y3098" s="287" t="s">
        <v>21</v>
      </c>
      <c r="Z3098" s="354" t="str">
        <f>$Z$653</f>
        <v/>
      </c>
      <c r="AA3098" s="297"/>
      <c r="AB3098" s="297"/>
      <c r="AC3098" s="297"/>
      <c r="AD3098" s="297"/>
      <c r="AE3098" s="297"/>
      <c r="AF3098" s="362"/>
      <c r="AG3098" s="45">
        <v>197.0</v>
      </c>
      <c r="AH3098" s="79"/>
      <c r="AI3098" s="80"/>
      <c r="AJ3098" s="80"/>
      <c r="AK3098" s="80"/>
      <c r="AL3098" s="14"/>
      <c r="AM3098" s="16" t="str">
        <f t="shared" si="10"/>
        <v>{s:'639951', v:197 , c:'放デイ４・有資格４・人欠・未計画２・開減１・'},</v>
      </c>
      <c r="AN3098" s="16"/>
    </row>
    <row r="3099" ht="16.5" customHeight="1">
      <c r="A3099" s="29">
        <v>63.0</v>
      </c>
      <c r="B3099" s="30">
        <v>9952.0</v>
      </c>
      <c r="C3099" s="31">
        <v>3097.0</v>
      </c>
      <c r="D3099" s="32" t="s">
        <v>3294</v>
      </c>
      <c r="E3099" s="94"/>
      <c r="F3099" s="94"/>
      <c r="G3099" s="103"/>
      <c r="H3099" s="140"/>
      <c r="I3099" s="140"/>
      <c r="J3099" s="95"/>
      <c r="K3099" s="69"/>
      <c r="L3099" s="65"/>
      <c r="M3099" s="65"/>
      <c r="N3099" s="302"/>
      <c r="O3099" s="382"/>
      <c r="P3099" s="383"/>
      <c r="Q3099" s="302"/>
      <c r="R3099" s="384"/>
      <c r="S3099" s="310"/>
      <c r="T3099" s="87"/>
      <c r="U3099" s="302"/>
      <c r="V3099" s="313"/>
      <c r="W3099" s="349"/>
      <c r="X3099" s="306"/>
      <c r="Y3099" s="290"/>
      <c r="Z3099" s="355"/>
      <c r="AA3099" s="356" t="s">
        <v>20</v>
      </c>
      <c r="AB3099" s="357" t="s">
        <v>21</v>
      </c>
      <c r="AC3099" s="358">
        <v>0.85</v>
      </c>
      <c r="AD3099" s="288"/>
      <c r="AE3099" s="288"/>
      <c r="AF3099" s="346"/>
      <c r="AG3099" s="114">
        <v>167.0</v>
      </c>
      <c r="AH3099" s="79"/>
      <c r="AI3099" s="80"/>
      <c r="AJ3099" s="80"/>
      <c r="AK3099" s="80"/>
      <c r="AL3099" s="14"/>
      <c r="AM3099" s="16" t="str">
        <f t="shared" si="10"/>
        <v>{s:'639952', v:167 , c:'放デイ４・有資格４・人欠・未計画２・開減１・評減・'},</v>
      </c>
      <c r="AN3099" s="16"/>
    </row>
    <row r="3100" ht="16.5" customHeight="1">
      <c r="A3100" s="29">
        <v>63.0</v>
      </c>
      <c r="B3100" s="30">
        <v>9953.0</v>
      </c>
      <c r="C3100" s="31">
        <v>3098.0</v>
      </c>
      <c r="D3100" s="32" t="s">
        <v>3295</v>
      </c>
      <c r="E3100" s="94"/>
      <c r="F3100" s="94"/>
      <c r="G3100" s="103"/>
      <c r="H3100" s="140"/>
      <c r="I3100" s="140"/>
      <c r="J3100" s="95"/>
      <c r="K3100" s="69"/>
      <c r="L3100" s="65"/>
      <c r="M3100" s="65"/>
      <c r="N3100" s="302"/>
      <c r="O3100" s="382"/>
      <c r="P3100" s="383"/>
      <c r="Q3100" s="302"/>
      <c r="R3100" s="384"/>
      <c r="S3100" s="310"/>
      <c r="T3100" s="87"/>
      <c r="U3100" s="302"/>
      <c r="V3100" s="313"/>
      <c r="W3100" s="349"/>
      <c r="X3100" s="305" t="s">
        <v>329</v>
      </c>
      <c r="Y3100" s="287" t="s">
        <v>21</v>
      </c>
      <c r="Z3100" s="354" t="str">
        <f>$Z$655</f>
        <v/>
      </c>
      <c r="AA3100" s="292"/>
      <c r="AB3100" s="292"/>
      <c r="AC3100" s="292"/>
      <c r="AD3100" s="292"/>
      <c r="AE3100" s="292"/>
      <c r="AF3100" s="355"/>
      <c r="AG3100" s="45">
        <v>240.0</v>
      </c>
      <c r="AH3100" s="79"/>
      <c r="AI3100" s="80"/>
      <c r="AJ3100" s="80"/>
      <c r="AK3100" s="80"/>
      <c r="AL3100" s="14"/>
      <c r="AM3100" s="16" t="str">
        <f t="shared" si="10"/>
        <v>{s:'639953', v:240 , c:'放デイ４・有資格４・人欠・未計画２・開減２・'},</v>
      </c>
      <c r="AN3100" s="16"/>
    </row>
    <row r="3101" ht="16.5" customHeight="1">
      <c r="A3101" s="29">
        <v>63.0</v>
      </c>
      <c r="B3101" s="30">
        <v>9954.0</v>
      </c>
      <c r="C3101" s="31">
        <v>3099.0</v>
      </c>
      <c r="D3101" s="32" t="s">
        <v>3296</v>
      </c>
      <c r="E3101" s="94"/>
      <c r="F3101" s="94"/>
      <c r="G3101" s="103"/>
      <c r="H3101" s="140"/>
      <c r="I3101" s="140"/>
      <c r="J3101" s="95"/>
      <c r="K3101" s="69"/>
      <c r="L3101" s="65"/>
      <c r="M3101" s="65"/>
      <c r="N3101" s="302"/>
      <c r="O3101" s="382"/>
      <c r="P3101" s="383"/>
      <c r="Q3101" s="302"/>
      <c r="R3101" s="384"/>
      <c r="S3101" s="310"/>
      <c r="T3101" s="87"/>
      <c r="U3101" s="302"/>
      <c r="V3101" s="313"/>
      <c r="W3101" s="349"/>
      <c r="X3101" s="306"/>
      <c r="Y3101" s="290"/>
      <c r="Z3101" s="355"/>
      <c r="AA3101" s="356" t="s">
        <v>20</v>
      </c>
      <c r="AB3101" s="357" t="s">
        <v>21</v>
      </c>
      <c r="AC3101" s="358">
        <v>0.85</v>
      </c>
      <c r="AD3101" s="288"/>
      <c r="AE3101" s="288"/>
      <c r="AF3101" s="346"/>
      <c r="AG3101" s="45">
        <v>204.0</v>
      </c>
      <c r="AH3101" s="79"/>
      <c r="AI3101" s="80"/>
      <c r="AJ3101" s="80"/>
      <c r="AK3101" s="80"/>
      <c r="AL3101" s="14"/>
      <c r="AM3101" s="16" t="str">
        <f t="shared" si="10"/>
        <v>{s:'639954', v:204 , c:'放デイ４・有資格４・人欠・未計画２・開減２・評減・'},</v>
      </c>
      <c r="AN3101" s="16"/>
    </row>
    <row r="3102" ht="16.5" customHeight="1">
      <c r="A3102" s="29">
        <v>63.0</v>
      </c>
      <c r="B3102" s="30">
        <v>9955.0</v>
      </c>
      <c r="C3102" s="31">
        <v>3100.0</v>
      </c>
      <c r="D3102" s="32" t="s">
        <v>3297</v>
      </c>
      <c r="E3102" s="94"/>
      <c r="F3102" s="94"/>
      <c r="G3102" s="103"/>
      <c r="H3102" s="140"/>
      <c r="I3102" s="140"/>
      <c r="J3102" s="95"/>
      <c r="K3102" s="69"/>
      <c r="L3102" s="65"/>
      <c r="M3102" s="65"/>
      <c r="N3102" s="302"/>
      <c r="O3102" s="382"/>
      <c r="P3102" s="383"/>
      <c r="Q3102" s="302"/>
      <c r="R3102" s="384"/>
      <c r="S3102" s="310"/>
      <c r="T3102" s="87"/>
      <c r="U3102" s="302"/>
      <c r="V3102" s="313"/>
      <c r="W3102" s="349"/>
      <c r="X3102" s="299"/>
      <c r="Y3102" s="287"/>
      <c r="Z3102" s="345"/>
      <c r="AA3102" s="288"/>
      <c r="AB3102" s="288"/>
      <c r="AC3102" s="346"/>
      <c r="AD3102" s="82" t="s">
        <v>30</v>
      </c>
      <c r="AE3102" s="302">
        <v>5.0</v>
      </c>
      <c r="AF3102" s="360" t="s">
        <v>31</v>
      </c>
      <c r="AG3102" s="45">
        <v>277.0</v>
      </c>
      <c r="AH3102" s="79"/>
      <c r="AI3102" s="80"/>
      <c r="AJ3102" s="80"/>
      <c r="AK3102" s="80"/>
      <c r="AL3102" s="14"/>
      <c r="AM3102" s="16" t="str">
        <f t="shared" si="10"/>
        <v>{s:'639955', v:277 , c:'放デイ４・有資格４・人欠・未計画２・拘減・'},</v>
      </c>
      <c r="AN3102" s="16"/>
    </row>
    <row r="3103" ht="16.5" customHeight="1">
      <c r="A3103" s="29">
        <v>63.0</v>
      </c>
      <c r="B3103" s="30">
        <v>9956.0</v>
      </c>
      <c r="C3103" s="31">
        <v>3101.0</v>
      </c>
      <c r="D3103" s="32" t="s">
        <v>3298</v>
      </c>
      <c r="E3103" s="94"/>
      <c r="F3103" s="94"/>
      <c r="G3103" s="103"/>
      <c r="H3103" s="140"/>
      <c r="I3103" s="140"/>
      <c r="J3103" s="95"/>
      <c r="K3103" s="69"/>
      <c r="L3103" s="65"/>
      <c r="M3103" s="65"/>
      <c r="N3103" s="302"/>
      <c r="O3103" s="382"/>
      <c r="P3103" s="383"/>
      <c r="Q3103" s="302"/>
      <c r="R3103" s="384"/>
      <c r="S3103" s="310"/>
      <c r="T3103" s="309"/>
      <c r="U3103" s="302"/>
      <c r="V3103" s="313"/>
      <c r="W3103" s="313"/>
      <c r="X3103" s="303"/>
      <c r="Y3103" s="290"/>
      <c r="Z3103" s="350"/>
      <c r="AA3103" s="299" t="s">
        <v>20</v>
      </c>
      <c r="AB3103" s="287" t="s">
        <v>21</v>
      </c>
      <c r="AC3103" s="361">
        <v>0.85</v>
      </c>
      <c r="AD3103" s="87"/>
      <c r="AE3103" s="302"/>
      <c r="AF3103" s="360"/>
      <c r="AG3103" s="45">
        <v>235.0</v>
      </c>
      <c r="AH3103" s="79"/>
      <c r="AI3103" s="80"/>
      <c r="AJ3103" s="80"/>
      <c r="AK3103" s="80"/>
      <c r="AL3103" s="14"/>
      <c r="AM3103" s="16" t="str">
        <f t="shared" si="10"/>
        <v>{s:'639956', v:235 , c:'放デイ４・有資格４・人欠・未計画２・評減・拘減・'},</v>
      </c>
      <c r="AN3103" s="16"/>
    </row>
    <row r="3104" ht="16.5" customHeight="1">
      <c r="A3104" s="29">
        <v>63.0</v>
      </c>
      <c r="B3104" s="30">
        <v>9957.0</v>
      </c>
      <c r="C3104" s="31">
        <v>3102.0</v>
      </c>
      <c r="D3104" s="32" t="s">
        <v>3299</v>
      </c>
      <c r="E3104" s="94"/>
      <c r="F3104" s="94"/>
      <c r="G3104" s="103"/>
      <c r="H3104" s="140"/>
      <c r="I3104" s="140"/>
      <c r="J3104" s="95"/>
      <c r="K3104" s="69"/>
      <c r="L3104" s="65"/>
      <c r="M3104" s="65"/>
      <c r="N3104" s="302"/>
      <c r="O3104" s="382"/>
      <c r="P3104" s="383"/>
      <c r="Q3104" s="302"/>
      <c r="R3104" s="384"/>
      <c r="S3104" s="310"/>
      <c r="T3104" s="309"/>
      <c r="U3104" s="302"/>
      <c r="V3104" s="313"/>
      <c r="W3104" s="313"/>
      <c r="X3104" s="305" t="s">
        <v>326</v>
      </c>
      <c r="Y3104" s="302" t="s">
        <v>21</v>
      </c>
      <c r="Z3104" s="349" t="str">
        <f>$Z$653</f>
        <v/>
      </c>
      <c r="AA3104" s="297"/>
      <c r="AB3104" s="297"/>
      <c r="AC3104" s="362"/>
      <c r="AD3104" s="87"/>
      <c r="AE3104" s="313"/>
      <c r="AF3104" s="349"/>
      <c r="AG3104" s="45">
        <v>192.0</v>
      </c>
      <c r="AH3104" s="79"/>
      <c r="AI3104" s="80"/>
      <c r="AJ3104" s="80"/>
      <c r="AK3104" s="80"/>
      <c r="AL3104" s="14"/>
      <c r="AM3104" s="16" t="str">
        <f t="shared" si="10"/>
        <v>{s:'639957', v:192 , c:'放デイ４・有資格４・人欠・未計画２・開減１・拘減・'},</v>
      </c>
      <c r="AN3104" s="16"/>
    </row>
    <row r="3105" ht="16.5" customHeight="1">
      <c r="A3105" s="29">
        <v>63.0</v>
      </c>
      <c r="B3105" s="30">
        <v>9958.0</v>
      </c>
      <c r="C3105" s="31">
        <v>3103.0</v>
      </c>
      <c r="D3105" s="32" t="s">
        <v>3300</v>
      </c>
      <c r="E3105" s="94"/>
      <c r="F3105" s="94"/>
      <c r="G3105" s="103"/>
      <c r="H3105" s="140"/>
      <c r="I3105" s="140"/>
      <c r="J3105" s="95"/>
      <c r="K3105" s="69"/>
      <c r="L3105" s="65"/>
      <c r="M3105" s="65"/>
      <c r="N3105" s="302"/>
      <c r="O3105" s="382"/>
      <c r="P3105" s="383"/>
      <c r="Q3105" s="302"/>
      <c r="R3105" s="384"/>
      <c r="S3105" s="310"/>
      <c r="T3105" s="309"/>
      <c r="U3105" s="302"/>
      <c r="V3105" s="313"/>
      <c r="W3105" s="313"/>
      <c r="X3105" s="306"/>
      <c r="Y3105" s="290"/>
      <c r="Z3105" s="355"/>
      <c r="AA3105" s="356" t="s">
        <v>20</v>
      </c>
      <c r="AB3105" s="357" t="s">
        <v>21</v>
      </c>
      <c r="AC3105" s="363">
        <v>0.85</v>
      </c>
      <c r="AD3105" s="87"/>
      <c r="AE3105" s="313"/>
      <c r="AF3105" s="349"/>
      <c r="AG3105" s="114">
        <v>162.0</v>
      </c>
      <c r="AH3105" s="79"/>
      <c r="AI3105" s="80"/>
      <c r="AJ3105" s="80"/>
      <c r="AK3105" s="80"/>
      <c r="AL3105" s="14"/>
      <c r="AM3105" s="16" t="str">
        <f t="shared" si="10"/>
        <v>{s:'639958', v:162 , c:'放デイ４・有資格４・人欠・未計画２・開減１・評減・拘減・'},</v>
      </c>
      <c r="AN3105" s="16"/>
    </row>
    <row r="3106" ht="16.5" customHeight="1">
      <c r="A3106" s="29">
        <v>63.0</v>
      </c>
      <c r="B3106" s="30">
        <v>9959.0</v>
      </c>
      <c r="C3106" s="31">
        <v>3104.0</v>
      </c>
      <c r="D3106" s="32" t="s">
        <v>3301</v>
      </c>
      <c r="E3106" s="94"/>
      <c r="F3106" s="94"/>
      <c r="G3106" s="103"/>
      <c r="H3106" s="140"/>
      <c r="I3106" s="140"/>
      <c r="J3106" s="95"/>
      <c r="K3106" s="69"/>
      <c r="L3106" s="65"/>
      <c r="M3106" s="65"/>
      <c r="N3106" s="302"/>
      <c r="O3106" s="382"/>
      <c r="P3106" s="383"/>
      <c r="Q3106" s="302"/>
      <c r="R3106" s="384"/>
      <c r="S3106" s="310"/>
      <c r="T3106" s="309"/>
      <c r="U3106" s="302"/>
      <c r="V3106" s="313"/>
      <c r="W3106" s="313"/>
      <c r="X3106" s="305" t="s">
        <v>329</v>
      </c>
      <c r="Y3106" s="302" t="s">
        <v>21</v>
      </c>
      <c r="Z3106" s="349" t="str">
        <f>$Z$655</f>
        <v/>
      </c>
      <c r="AA3106" s="292"/>
      <c r="AB3106" s="292"/>
      <c r="AC3106" s="355"/>
      <c r="AD3106" s="87"/>
      <c r="AE3106" s="313"/>
      <c r="AF3106" s="349"/>
      <c r="AG3106" s="45">
        <v>235.0</v>
      </c>
      <c r="AH3106" s="79"/>
      <c r="AI3106" s="80"/>
      <c r="AJ3106" s="80"/>
      <c r="AK3106" s="80"/>
      <c r="AL3106" s="14"/>
      <c r="AM3106" s="16" t="str">
        <f t="shared" si="10"/>
        <v>{s:'639959', v:235 , c:'放デイ４・有資格４・人欠・未計画２・開減２・拘減・'},</v>
      </c>
      <c r="AN3106" s="16"/>
    </row>
    <row r="3107" ht="16.5" customHeight="1">
      <c r="A3107" s="29">
        <v>63.0</v>
      </c>
      <c r="B3107" s="30">
        <v>9960.0</v>
      </c>
      <c r="C3107" s="31">
        <v>3105.0</v>
      </c>
      <c r="D3107" s="32" t="s">
        <v>3302</v>
      </c>
      <c r="E3107" s="94"/>
      <c r="F3107" s="94"/>
      <c r="G3107" s="103"/>
      <c r="H3107" s="140"/>
      <c r="I3107" s="140"/>
      <c r="J3107" s="95"/>
      <c r="K3107" s="110"/>
      <c r="L3107" s="115"/>
      <c r="M3107" s="115"/>
      <c r="N3107" s="386"/>
      <c r="O3107" s="364"/>
      <c r="P3107" s="378"/>
      <c r="Q3107" s="374"/>
      <c r="R3107" s="376"/>
      <c r="S3107" s="312"/>
      <c r="T3107" s="310"/>
      <c r="U3107" s="302"/>
      <c r="V3107" s="313"/>
      <c r="W3107" s="313"/>
      <c r="X3107" s="306"/>
      <c r="Y3107" s="290"/>
      <c r="Z3107" s="355"/>
      <c r="AA3107" s="356" t="s">
        <v>20</v>
      </c>
      <c r="AB3107" s="357" t="s">
        <v>21</v>
      </c>
      <c r="AC3107" s="363">
        <v>0.85</v>
      </c>
      <c r="AD3107" s="93"/>
      <c r="AE3107" s="292"/>
      <c r="AF3107" s="355"/>
      <c r="AG3107" s="45">
        <v>199.0</v>
      </c>
      <c r="AH3107" s="79"/>
      <c r="AI3107" s="80"/>
      <c r="AJ3107" s="80"/>
      <c r="AK3107" s="80"/>
      <c r="AL3107" s="14"/>
      <c r="AM3107" s="16" t="str">
        <f t="shared" si="10"/>
        <v>{s:'639960', v:199 , c:'放デイ４・有資格４・人欠・未計画２・開減２・評減・拘減・'},</v>
      </c>
      <c r="AN3107" s="16"/>
    </row>
    <row r="3108" ht="16.5" customHeight="1">
      <c r="A3108" s="29">
        <v>63.0</v>
      </c>
      <c r="B3108" s="30" t="s">
        <v>3303</v>
      </c>
      <c r="C3108" s="31">
        <v>3106.0</v>
      </c>
      <c r="D3108" s="32" t="s">
        <v>3304</v>
      </c>
      <c r="E3108" s="94"/>
      <c r="F3108" s="94"/>
      <c r="G3108" s="94"/>
      <c r="H3108" s="352"/>
      <c r="I3108" s="140"/>
      <c r="J3108" s="95"/>
      <c r="K3108" s="69"/>
      <c r="L3108" s="65"/>
      <c r="M3108" s="65"/>
      <c r="N3108" s="352"/>
      <c r="O3108" s="367"/>
      <c r="P3108" s="82" t="s">
        <v>27</v>
      </c>
      <c r="Q3108" s="140"/>
      <c r="R3108" s="95"/>
      <c r="S3108" s="287"/>
      <c r="T3108" s="287"/>
      <c r="U3108" s="152"/>
      <c r="V3108" s="152"/>
      <c r="W3108" s="153"/>
      <c r="X3108" s="299"/>
      <c r="Y3108" s="287"/>
      <c r="Z3108" s="345"/>
      <c r="AA3108" s="288"/>
      <c r="AB3108" s="288"/>
      <c r="AC3108" s="288"/>
      <c r="AD3108" s="288"/>
      <c r="AE3108" s="288"/>
      <c r="AF3108" s="346"/>
      <c r="AG3108" s="45">
        <v>396.0</v>
      </c>
      <c r="AH3108" s="79"/>
      <c r="AI3108" s="80"/>
      <c r="AJ3108" s="80"/>
      <c r="AK3108" s="80"/>
      <c r="AL3108" s="14"/>
      <c r="AM3108" s="16" t="str">
        <f t="shared" si="10"/>
        <v>{s:'63C001', v:396 , c:'放デイ４・人欠２・'},</v>
      </c>
      <c r="AN3108" s="16"/>
    </row>
    <row r="3109" ht="16.5" customHeight="1">
      <c r="A3109" s="29">
        <v>63.0</v>
      </c>
      <c r="B3109" s="30" t="s">
        <v>3305</v>
      </c>
      <c r="C3109" s="31">
        <v>3107.0</v>
      </c>
      <c r="D3109" s="32" t="s">
        <v>3306</v>
      </c>
      <c r="E3109" s="94"/>
      <c r="F3109" s="94"/>
      <c r="G3109" s="94"/>
      <c r="H3109" s="352"/>
      <c r="I3109" s="140"/>
      <c r="J3109" s="95"/>
      <c r="K3109" s="69"/>
      <c r="L3109" s="65"/>
      <c r="M3109" s="65"/>
      <c r="N3109" s="352"/>
      <c r="O3109" s="105"/>
      <c r="P3109" s="87"/>
      <c r="Q3109" s="302" t="s">
        <v>21</v>
      </c>
      <c r="R3109" s="349">
        <v>0.5</v>
      </c>
      <c r="S3109" s="302"/>
      <c r="T3109" s="302"/>
      <c r="U3109" s="140"/>
      <c r="V3109" s="140"/>
      <c r="W3109" s="95"/>
      <c r="X3109" s="303"/>
      <c r="Y3109" s="290"/>
      <c r="Z3109" s="350"/>
      <c r="AA3109" s="299" t="s">
        <v>20</v>
      </c>
      <c r="AB3109" s="287" t="s">
        <v>21</v>
      </c>
      <c r="AC3109" s="351">
        <v>0.85</v>
      </c>
      <c r="AD3109" s="288"/>
      <c r="AE3109" s="288"/>
      <c r="AF3109" s="346"/>
      <c r="AG3109" s="45">
        <v>337.0</v>
      </c>
      <c r="AH3109" s="79"/>
      <c r="AI3109" s="80"/>
      <c r="AJ3109" s="80"/>
      <c r="AK3109" s="80"/>
      <c r="AL3109" s="14"/>
      <c r="AM3109" s="16" t="str">
        <f t="shared" si="10"/>
        <v>{s:'63C002', v:337 , c:'放デイ４・人欠２・評減・'},</v>
      </c>
      <c r="AN3109" s="16"/>
    </row>
    <row r="3110" ht="16.5" customHeight="1">
      <c r="A3110" s="29">
        <v>63.0</v>
      </c>
      <c r="B3110" s="30" t="s">
        <v>3307</v>
      </c>
      <c r="C3110" s="31">
        <v>3108.0</v>
      </c>
      <c r="D3110" s="32" t="s">
        <v>3308</v>
      </c>
      <c r="E3110" s="94"/>
      <c r="F3110" s="94"/>
      <c r="G3110" s="76"/>
      <c r="H3110" s="63"/>
      <c r="I3110" s="63"/>
      <c r="J3110" s="51"/>
      <c r="K3110" s="69"/>
      <c r="L3110" s="65"/>
      <c r="M3110" s="65"/>
      <c r="N3110" s="352"/>
      <c r="O3110" s="364"/>
      <c r="P3110" s="87"/>
      <c r="Q3110" s="352"/>
      <c r="R3110" s="353"/>
      <c r="S3110" s="304"/>
      <c r="T3110" s="304"/>
      <c r="U3110" s="140"/>
      <c r="V3110" s="140"/>
      <c r="W3110" s="95"/>
      <c r="X3110" s="305" t="s">
        <v>326</v>
      </c>
      <c r="Y3110" s="287" t="s">
        <v>21</v>
      </c>
      <c r="Z3110" s="354">
        <v>0.7</v>
      </c>
      <c r="AA3110" s="297"/>
      <c r="AB3110" s="297"/>
      <c r="AC3110" s="297"/>
      <c r="AD3110" s="297"/>
      <c r="AE3110" s="297"/>
      <c r="AF3110" s="362"/>
      <c r="AG3110" s="45">
        <v>277.0</v>
      </c>
      <c r="AH3110" s="79"/>
      <c r="AI3110" s="80"/>
      <c r="AJ3110" s="80"/>
      <c r="AK3110" s="80"/>
      <c r="AL3110" s="14"/>
      <c r="AM3110" s="16" t="str">
        <f t="shared" si="10"/>
        <v>{s:'63C003', v:277 , c:'放デイ４・人欠２・開減１・'},</v>
      </c>
      <c r="AN3110" s="16"/>
    </row>
    <row r="3111" ht="16.5" customHeight="1">
      <c r="A3111" s="29">
        <v>63.0</v>
      </c>
      <c r="B3111" s="30" t="s">
        <v>3309</v>
      </c>
      <c r="C3111" s="31">
        <v>3109.0</v>
      </c>
      <c r="D3111" s="32" t="s">
        <v>3310</v>
      </c>
      <c r="E3111" s="69"/>
      <c r="F3111" s="69"/>
      <c r="G3111" s="76"/>
      <c r="H3111" s="63"/>
      <c r="I3111" s="63"/>
      <c r="J3111" s="51"/>
      <c r="K3111" s="94"/>
      <c r="L3111" s="140"/>
      <c r="M3111" s="348"/>
      <c r="N3111" s="304"/>
      <c r="O3111" s="381"/>
      <c r="P3111" s="87"/>
      <c r="Q3111" s="304"/>
      <c r="R3111" s="380"/>
      <c r="S3111" s="304"/>
      <c r="T3111" s="304"/>
      <c r="U3111" s="140"/>
      <c r="V3111" s="140"/>
      <c r="W3111" s="95"/>
      <c r="X3111" s="306"/>
      <c r="Y3111" s="290"/>
      <c r="Z3111" s="355"/>
      <c r="AA3111" s="356" t="s">
        <v>20</v>
      </c>
      <c r="AB3111" s="357" t="s">
        <v>21</v>
      </c>
      <c r="AC3111" s="358">
        <v>0.85</v>
      </c>
      <c r="AD3111" s="288"/>
      <c r="AE3111" s="288"/>
      <c r="AF3111" s="346"/>
      <c r="AG3111" s="114">
        <v>235.0</v>
      </c>
      <c r="AH3111" s="79"/>
      <c r="AI3111" s="80"/>
      <c r="AJ3111" s="80"/>
      <c r="AK3111" s="80"/>
      <c r="AL3111" s="14"/>
      <c r="AM3111" s="16" t="str">
        <f t="shared" si="10"/>
        <v>{s:'63C004', v:235 , c:'放デイ４・人欠２・開減１・評減・'},</v>
      </c>
      <c r="AN3111" s="16"/>
    </row>
    <row r="3112" ht="16.5" customHeight="1">
      <c r="A3112" s="29">
        <v>63.0</v>
      </c>
      <c r="B3112" s="30" t="s">
        <v>3311</v>
      </c>
      <c r="C3112" s="31">
        <v>3110.0</v>
      </c>
      <c r="D3112" s="32" t="s">
        <v>3312</v>
      </c>
      <c r="E3112" s="69"/>
      <c r="F3112" s="69"/>
      <c r="G3112" s="76"/>
      <c r="H3112" s="63"/>
      <c r="I3112" s="63"/>
      <c r="J3112" s="51"/>
      <c r="K3112" s="94"/>
      <c r="L3112" s="140"/>
      <c r="M3112" s="348"/>
      <c r="N3112" s="304"/>
      <c r="O3112" s="381"/>
      <c r="P3112" s="87"/>
      <c r="Q3112" s="304"/>
      <c r="R3112" s="380"/>
      <c r="S3112" s="304"/>
      <c r="T3112" s="304"/>
      <c r="U3112" s="140"/>
      <c r="V3112" s="140"/>
      <c r="W3112" s="95"/>
      <c r="X3112" s="305" t="s">
        <v>329</v>
      </c>
      <c r="Y3112" s="287" t="s">
        <v>21</v>
      </c>
      <c r="Z3112" s="354">
        <v>0.85</v>
      </c>
      <c r="AA3112" s="292"/>
      <c r="AB3112" s="292"/>
      <c r="AC3112" s="292"/>
      <c r="AD3112" s="292"/>
      <c r="AE3112" s="292"/>
      <c r="AF3112" s="355"/>
      <c r="AG3112" s="45">
        <v>337.0</v>
      </c>
      <c r="AH3112" s="79"/>
      <c r="AI3112" s="80"/>
      <c r="AJ3112" s="80"/>
      <c r="AK3112" s="80"/>
      <c r="AL3112" s="14"/>
      <c r="AM3112" s="16" t="str">
        <f t="shared" si="10"/>
        <v>{s:'63C005', v:337 , c:'放デイ４・人欠２・開減２・'},</v>
      </c>
      <c r="AN3112" s="16"/>
    </row>
    <row r="3113" ht="16.5" customHeight="1">
      <c r="A3113" s="29">
        <v>63.0</v>
      </c>
      <c r="B3113" s="30" t="s">
        <v>3313</v>
      </c>
      <c r="C3113" s="31">
        <v>3111.0</v>
      </c>
      <c r="D3113" s="32" t="s">
        <v>3314</v>
      </c>
      <c r="E3113" s="69"/>
      <c r="F3113" s="69"/>
      <c r="G3113" s="76"/>
      <c r="H3113" s="63"/>
      <c r="I3113" s="63"/>
      <c r="J3113" s="51"/>
      <c r="K3113" s="94"/>
      <c r="L3113" s="140"/>
      <c r="M3113" s="348"/>
      <c r="N3113" s="304"/>
      <c r="O3113" s="381"/>
      <c r="P3113" s="87"/>
      <c r="Q3113" s="304"/>
      <c r="R3113" s="380"/>
      <c r="S3113" s="304"/>
      <c r="T3113" s="304"/>
      <c r="U3113" s="140"/>
      <c r="V3113" s="140"/>
      <c r="W3113" s="95"/>
      <c r="X3113" s="306"/>
      <c r="Y3113" s="290"/>
      <c r="Z3113" s="355"/>
      <c r="AA3113" s="356" t="s">
        <v>20</v>
      </c>
      <c r="AB3113" s="357" t="s">
        <v>21</v>
      </c>
      <c r="AC3113" s="358">
        <v>0.85</v>
      </c>
      <c r="AD3113" s="288"/>
      <c r="AE3113" s="288"/>
      <c r="AF3113" s="346"/>
      <c r="AG3113" s="45">
        <v>286.0</v>
      </c>
      <c r="AH3113" s="79"/>
      <c r="AI3113" s="80"/>
      <c r="AJ3113" s="80"/>
      <c r="AK3113" s="80"/>
      <c r="AL3113" s="14"/>
      <c r="AM3113" s="16" t="str">
        <f t="shared" si="10"/>
        <v>{s:'63C006', v:286 , c:'放デイ４・人欠２・開減２・評減・'},</v>
      </c>
      <c r="AN3113" s="16"/>
    </row>
    <row r="3114" ht="16.5" customHeight="1">
      <c r="A3114" s="29">
        <v>63.0</v>
      </c>
      <c r="B3114" s="30" t="s">
        <v>3315</v>
      </c>
      <c r="C3114" s="31">
        <v>3112.0</v>
      </c>
      <c r="D3114" s="32" t="s">
        <v>3316</v>
      </c>
      <c r="E3114" s="69"/>
      <c r="F3114" s="69"/>
      <c r="G3114" s="76"/>
      <c r="H3114" s="63"/>
      <c r="I3114" s="63"/>
      <c r="J3114" s="51"/>
      <c r="K3114" s="94"/>
      <c r="L3114" s="140"/>
      <c r="M3114" s="348"/>
      <c r="N3114" s="304"/>
      <c r="O3114" s="381"/>
      <c r="P3114" s="87"/>
      <c r="Q3114" s="304"/>
      <c r="R3114" s="380"/>
      <c r="S3114" s="304"/>
      <c r="T3114" s="304"/>
      <c r="U3114" s="140"/>
      <c r="V3114" s="140"/>
      <c r="W3114" s="95"/>
      <c r="X3114" s="299"/>
      <c r="Y3114" s="287"/>
      <c r="Z3114" s="345"/>
      <c r="AA3114" s="288"/>
      <c r="AB3114" s="288"/>
      <c r="AC3114" s="346"/>
      <c r="AD3114" s="82" t="s">
        <v>30</v>
      </c>
      <c r="AE3114" s="302">
        <v>5.0</v>
      </c>
      <c r="AF3114" s="360" t="s">
        <v>31</v>
      </c>
      <c r="AG3114" s="45">
        <v>391.0</v>
      </c>
      <c r="AH3114" s="79"/>
      <c r="AI3114" s="80"/>
      <c r="AJ3114" s="80"/>
      <c r="AK3114" s="80"/>
      <c r="AL3114" s="14"/>
      <c r="AM3114" s="16" t="str">
        <f t="shared" si="10"/>
        <v>{s:'63C007', v:391 , c:'放デイ４・人欠２・拘減・'},</v>
      </c>
      <c r="AN3114" s="16"/>
    </row>
    <row r="3115" ht="16.5" customHeight="1">
      <c r="A3115" s="29">
        <v>63.0</v>
      </c>
      <c r="B3115" s="30" t="s">
        <v>3317</v>
      </c>
      <c r="C3115" s="31">
        <v>3113.0</v>
      </c>
      <c r="D3115" s="32" t="s">
        <v>3318</v>
      </c>
      <c r="E3115" s="69"/>
      <c r="F3115" s="69"/>
      <c r="G3115" s="76"/>
      <c r="H3115" s="63"/>
      <c r="I3115" s="63"/>
      <c r="J3115" s="51"/>
      <c r="K3115" s="94"/>
      <c r="L3115" s="140"/>
      <c r="M3115" s="348"/>
      <c r="N3115" s="304"/>
      <c r="O3115" s="381"/>
      <c r="P3115" s="87"/>
      <c r="Q3115" s="304"/>
      <c r="R3115" s="380"/>
      <c r="S3115" s="304"/>
      <c r="T3115" s="304"/>
      <c r="U3115" s="140"/>
      <c r="V3115" s="140"/>
      <c r="W3115" s="95"/>
      <c r="X3115" s="303"/>
      <c r="Y3115" s="290"/>
      <c r="Z3115" s="350"/>
      <c r="AA3115" s="299" t="s">
        <v>20</v>
      </c>
      <c r="AB3115" s="287" t="s">
        <v>21</v>
      </c>
      <c r="AC3115" s="361">
        <v>0.85</v>
      </c>
      <c r="AD3115" s="87"/>
      <c r="AE3115" s="302"/>
      <c r="AF3115" s="360"/>
      <c r="AG3115" s="45">
        <v>332.0</v>
      </c>
      <c r="AH3115" s="79"/>
      <c r="AI3115" s="80"/>
      <c r="AJ3115" s="80"/>
      <c r="AK3115" s="80"/>
      <c r="AL3115" s="14"/>
      <c r="AM3115" s="16" t="str">
        <f t="shared" si="10"/>
        <v>{s:'63C008', v:332 , c:'放デイ４・人欠２・評減・拘減・'},</v>
      </c>
      <c r="AN3115" s="16"/>
    </row>
    <row r="3116" ht="16.5" customHeight="1">
      <c r="A3116" s="29">
        <v>63.0</v>
      </c>
      <c r="B3116" s="30" t="s">
        <v>3319</v>
      </c>
      <c r="C3116" s="31">
        <v>3114.0</v>
      </c>
      <c r="D3116" s="32" t="s">
        <v>3320</v>
      </c>
      <c r="E3116" s="69"/>
      <c r="F3116" s="69"/>
      <c r="G3116" s="76"/>
      <c r="H3116" s="63"/>
      <c r="I3116" s="63"/>
      <c r="J3116" s="51"/>
      <c r="K3116" s="94"/>
      <c r="L3116" s="140"/>
      <c r="M3116" s="348"/>
      <c r="N3116" s="304"/>
      <c r="O3116" s="381"/>
      <c r="P3116" s="87"/>
      <c r="Q3116" s="304"/>
      <c r="R3116" s="380"/>
      <c r="S3116" s="304"/>
      <c r="T3116" s="304"/>
      <c r="U3116" s="140"/>
      <c r="V3116" s="140"/>
      <c r="W3116" s="95"/>
      <c r="X3116" s="305" t="s">
        <v>326</v>
      </c>
      <c r="Y3116" s="302" t="s">
        <v>21</v>
      </c>
      <c r="Z3116" s="349">
        <v>0.7</v>
      </c>
      <c r="AA3116" s="297"/>
      <c r="AB3116" s="297"/>
      <c r="AC3116" s="362"/>
      <c r="AD3116" s="87"/>
      <c r="AE3116" s="313"/>
      <c r="AF3116" s="349"/>
      <c r="AG3116" s="45">
        <v>272.0</v>
      </c>
      <c r="AH3116" s="79"/>
      <c r="AI3116" s="80"/>
      <c r="AJ3116" s="80"/>
      <c r="AK3116" s="80"/>
      <c r="AL3116" s="14"/>
      <c r="AM3116" s="16" t="str">
        <f t="shared" si="10"/>
        <v>{s:'63C009', v:272 , c:'放デイ４・人欠２・開減１・拘減・'},</v>
      </c>
      <c r="AN3116" s="16"/>
    </row>
    <row r="3117" ht="16.5" customHeight="1">
      <c r="A3117" s="29">
        <v>63.0</v>
      </c>
      <c r="B3117" s="30" t="s">
        <v>3321</v>
      </c>
      <c r="C3117" s="31">
        <v>3115.0</v>
      </c>
      <c r="D3117" s="32" t="s">
        <v>3322</v>
      </c>
      <c r="E3117" s="69"/>
      <c r="F3117" s="69"/>
      <c r="G3117" s="76"/>
      <c r="H3117" s="63"/>
      <c r="I3117" s="63"/>
      <c r="J3117" s="51"/>
      <c r="K3117" s="94"/>
      <c r="L3117" s="140"/>
      <c r="M3117" s="348"/>
      <c r="N3117" s="304"/>
      <c r="O3117" s="381"/>
      <c r="P3117" s="307"/>
      <c r="Q3117" s="304"/>
      <c r="R3117" s="380"/>
      <c r="S3117" s="304"/>
      <c r="T3117" s="304"/>
      <c r="U3117" s="140"/>
      <c r="V3117" s="140"/>
      <c r="W3117" s="95"/>
      <c r="X3117" s="306"/>
      <c r="Y3117" s="290"/>
      <c r="Z3117" s="355"/>
      <c r="AA3117" s="356" t="s">
        <v>20</v>
      </c>
      <c r="AB3117" s="357" t="s">
        <v>21</v>
      </c>
      <c r="AC3117" s="363">
        <v>0.85</v>
      </c>
      <c r="AD3117" s="87"/>
      <c r="AE3117" s="313"/>
      <c r="AF3117" s="349"/>
      <c r="AG3117" s="114">
        <v>230.0</v>
      </c>
      <c r="AH3117" s="79"/>
      <c r="AI3117" s="80"/>
      <c r="AJ3117" s="80"/>
      <c r="AK3117" s="80"/>
      <c r="AL3117" s="14"/>
      <c r="AM3117" s="16" t="str">
        <f t="shared" si="10"/>
        <v>{s:'63C010', v:230 , c:'放デイ４・人欠２・開減１・評減・拘減・'},</v>
      </c>
      <c r="AN3117" s="16"/>
    </row>
    <row r="3118" ht="16.5" customHeight="1">
      <c r="A3118" s="29">
        <v>63.0</v>
      </c>
      <c r="B3118" s="30" t="s">
        <v>3323</v>
      </c>
      <c r="C3118" s="31">
        <v>3116.0</v>
      </c>
      <c r="D3118" s="32" t="s">
        <v>3324</v>
      </c>
      <c r="E3118" s="69"/>
      <c r="F3118" s="69"/>
      <c r="G3118" s="76"/>
      <c r="H3118" s="63"/>
      <c r="I3118" s="63"/>
      <c r="J3118" s="51"/>
      <c r="K3118" s="94"/>
      <c r="L3118" s="140"/>
      <c r="M3118" s="348"/>
      <c r="N3118" s="304"/>
      <c r="O3118" s="381"/>
      <c r="P3118" s="307"/>
      <c r="Q3118" s="304"/>
      <c r="R3118" s="380"/>
      <c r="S3118" s="304"/>
      <c r="T3118" s="304"/>
      <c r="U3118" s="140"/>
      <c r="V3118" s="140"/>
      <c r="W3118" s="95"/>
      <c r="X3118" s="305" t="s">
        <v>329</v>
      </c>
      <c r="Y3118" s="302" t="s">
        <v>21</v>
      </c>
      <c r="Z3118" s="349">
        <v>0.85</v>
      </c>
      <c r="AA3118" s="292"/>
      <c r="AB3118" s="292"/>
      <c r="AC3118" s="355"/>
      <c r="AD3118" s="87"/>
      <c r="AE3118" s="313"/>
      <c r="AF3118" s="349"/>
      <c r="AG3118" s="45">
        <v>332.0</v>
      </c>
      <c r="AH3118" s="79"/>
      <c r="AI3118" s="80"/>
      <c r="AJ3118" s="80"/>
      <c r="AK3118" s="80"/>
      <c r="AL3118" s="14"/>
      <c r="AM3118" s="16" t="str">
        <f t="shared" si="10"/>
        <v>{s:'63C011', v:332 , c:'放デイ４・人欠２・開減２・拘減・'},</v>
      </c>
      <c r="AN3118" s="16"/>
    </row>
    <row r="3119" ht="16.5" customHeight="1">
      <c r="A3119" s="29">
        <v>63.0</v>
      </c>
      <c r="B3119" s="30" t="s">
        <v>3325</v>
      </c>
      <c r="C3119" s="31">
        <v>3117.0</v>
      </c>
      <c r="D3119" s="32" t="s">
        <v>3326</v>
      </c>
      <c r="E3119" s="69"/>
      <c r="F3119" s="69"/>
      <c r="G3119" s="76"/>
      <c r="H3119" s="63"/>
      <c r="I3119" s="63"/>
      <c r="J3119" s="51"/>
      <c r="K3119" s="94"/>
      <c r="L3119" s="140"/>
      <c r="M3119" s="348"/>
      <c r="N3119" s="304"/>
      <c r="O3119" s="381"/>
      <c r="P3119" s="307"/>
      <c r="Q3119" s="304"/>
      <c r="R3119" s="380"/>
      <c r="S3119" s="304"/>
      <c r="T3119" s="304"/>
      <c r="U3119" s="140"/>
      <c r="V3119" s="140"/>
      <c r="W3119" s="95"/>
      <c r="X3119" s="306"/>
      <c r="Y3119" s="290"/>
      <c r="Z3119" s="355"/>
      <c r="AA3119" s="356" t="s">
        <v>20</v>
      </c>
      <c r="AB3119" s="357" t="s">
        <v>21</v>
      </c>
      <c r="AC3119" s="363">
        <v>0.85</v>
      </c>
      <c r="AD3119" s="93"/>
      <c r="AE3119" s="292"/>
      <c r="AF3119" s="355"/>
      <c r="AG3119" s="45">
        <v>281.0</v>
      </c>
      <c r="AH3119" s="79"/>
      <c r="AI3119" s="80"/>
      <c r="AJ3119" s="80"/>
      <c r="AK3119" s="80"/>
      <c r="AL3119" s="14"/>
      <c r="AM3119" s="16" t="str">
        <f t="shared" si="10"/>
        <v>{s:'63C012', v:281 , c:'放デイ４・人欠２・開減２・評減・拘減・'},</v>
      </c>
      <c r="AN3119" s="16"/>
    </row>
    <row r="3120" ht="16.5" customHeight="1">
      <c r="A3120" s="29">
        <v>63.0</v>
      </c>
      <c r="B3120" s="30" t="s">
        <v>3327</v>
      </c>
      <c r="C3120" s="31">
        <v>3118.0</v>
      </c>
      <c r="D3120" s="32" t="s">
        <v>3328</v>
      </c>
      <c r="E3120" s="69"/>
      <c r="F3120" s="69"/>
      <c r="G3120" s="307"/>
      <c r="H3120" s="140"/>
      <c r="I3120" s="140"/>
      <c r="J3120" s="95"/>
      <c r="K3120" s="69"/>
      <c r="L3120" s="65"/>
      <c r="M3120" s="65"/>
      <c r="N3120" s="140"/>
      <c r="O3120" s="105"/>
      <c r="P3120" s="94"/>
      <c r="Q3120" s="140"/>
      <c r="R3120" s="95"/>
      <c r="S3120" s="33" t="s">
        <v>23</v>
      </c>
      <c r="T3120" s="130" t="s">
        <v>24</v>
      </c>
      <c r="U3120" s="152"/>
      <c r="V3120" s="152"/>
      <c r="W3120" s="153"/>
      <c r="X3120" s="299"/>
      <c r="Y3120" s="287"/>
      <c r="Z3120" s="345"/>
      <c r="AA3120" s="288"/>
      <c r="AB3120" s="288"/>
      <c r="AC3120" s="288"/>
      <c r="AD3120" s="288"/>
      <c r="AE3120" s="288"/>
      <c r="AF3120" s="346"/>
      <c r="AG3120" s="45">
        <v>277.0</v>
      </c>
      <c r="AH3120" s="79"/>
      <c r="AI3120" s="80"/>
      <c r="AJ3120" s="80"/>
      <c r="AK3120" s="80"/>
      <c r="AL3120" s="14"/>
      <c r="AM3120" s="16" t="str">
        <f t="shared" si="10"/>
        <v>{s:'63C013', v:277 , c:'放デイ４・人欠２・未計画・'},</v>
      </c>
      <c r="AN3120" s="16"/>
    </row>
    <row r="3121" ht="16.5" customHeight="1">
      <c r="A3121" s="29">
        <v>63.0</v>
      </c>
      <c r="B3121" s="30" t="s">
        <v>3329</v>
      </c>
      <c r="C3121" s="31">
        <v>3119.0</v>
      </c>
      <c r="D3121" s="32" t="s">
        <v>3330</v>
      </c>
      <c r="E3121" s="69"/>
      <c r="F3121" s="69"/>
      <c r="G3121" s="307"/>
      <c r="H3121" s="63"/>
      <c r="I3121" s="140"/>
      <c r="J3121" s="95"/>
      <c r="K3121" s="69"/>
      <c r="L3121" s="65"/>
      <c r="M3121" s="65"/>
      <c r="N3121" s="140"/>
      <c r="O3121" s="105"/>
      <c r="P3121" s="94"/>
      <c r="Q3121" s="140"/>
      <c r="R3121" s="95"/>
      <c r="S3121" s="131"/>
      <c r="T3121" s="87"/>
      <c r="U3121" s="302" t="s">
        <v>21</v>
      </c>
      <c r="V3121" s="313">
        <v>0.7</v>
      </c>
      <c r="W3121" s="95"/>
      <c r="X3121" s="303"/>
      <c r="Y3121" s="290"/>
      <c r="Z3121" s="350"/>
      <c r="AA3121" s="299" t="s">
        <v>20</v>
      </c>
      <c r="AB3121" s="287" t="s">
        <v>21</v>
      </c>
      <c r="AC3121" s="351">
        <v>0.85</v>
      </c>
      <c r="AD3121" s="288"/>
      <c r="AE3121" s="288"/>
      <c r="AF3121" s="346"/>
      <c r="AG3121" s="114">
        <v>235.0</v>
      </c>
      <c r="AH3121" s="79"/>
      <c r="AI3121" s="80"/>
      <c r="AJ3121" s="80"/>
      <c r="AK3121" s="80"/>
      <c r="AL3121" s="14"/>
      <c r="AM3121" s="16" t="str">
        <f t="shared" si="10"/>
        <v>{s:'63C014', v:235 , c:'放デイ４・人欠２・未計画・評減・'},</v>
      </c>
      <c r="AN3121" s="16"/>
    </row>
    <row r="3122" ht="16.5" customHeight="1">
      <c r="A3122" s="29">
        <v>63.0</v>
      </c>
      <c r="B3122" s="30" t="s">
        <v>3331</v>
      </c>
      <c r="C3122" s="31">
        <v>3120.0</v>
      </c>
      <c r="D3122" s="32" t="s">
        <v>3332</v>
      </c>
      <c r="E3122" s="94"/>
      <c r="F3122" s="94"/>
      <c r="G3122" s="103"/>
      <c r="H3122" s="140"/>
      <c r="I3122" s="140"/>
      <c r="J3122" s="95"/>
      <c r="K3122" s="69"/>
      <c r="L3122" s="65"/>
      <c r="M3122" s="65"/>
      <c r="N3122" s="302"/>
      <c r="O3122" s="382"/>
      <c r="P3122" s="383"/>
      <c r="Q3122" s="302"/>
      <c r="R3122" s="384"/>
      <c r="S3122" s="131"/>
      <c r="T3122" s="87"/>
      <c r="U3122" s="302"/>
      <c r="V3122" s="313"/>
      <c r="W3122" s="349"/>
      <c r="X3122" s="305" t="s">
        <v>326</v>
      </c>
      <c r="Y3122" s="287" t="s">
        <v>21</v>
      </c>
      <c r="Z3122" s="354" t="str">
        <f>$Z$653</f>
        <v/>
      </c>
      <c r="AA3122" s="297"/>
      <c r="AB3122" s="297"/>
      <c r="AC3122" s="297"/>
      <c r="AD3122" s="297"/>
      <c r="AE3122" s="297"/>
      <c r="AF3122" s="362"/>
      <c r="AG3122" s="45">
        <v>194.0</v>
      </c>
      <c r="AH3122" s="79"/>
      <c r="AI3122" s="80"/>
      <c r="AJ3122" s="80"/>
      <c r="AK3122" s="80"/>
      <c r="AL3122" s="14"/>
      <c r="AM3122" s="16" t="str">
        <f t="shared" si="10"/>
        <v>{s:'63C015', v:194 , c:'放デイ４・人欠２・未計画・開減１・'},</v>
      </c>
      <c r="AN3122" s="16"/>
    </row>
    <row r="3123" ht="16.5" customHeight="1">
      <c r="A3123" s="29">
        <v>63.0</v>
      </c>
      <c r="B3123" s="30" t="s">
        <v>3333</v>
      </c>
      <c r="C3123" s="31">
        <v>3121.0</v>
      </c>
      <c r="D3123" s="32" t="s">
        <v>3334</v>
      </c>
      <c r="E3123" s="94"/>
      <c r="F3123" s="94"/>
      <c r="G3123" s="103"/>
      <c r="H3123" s="140"/>
      <c r="I3123" s="140"/>
      <c r="J3123" s="95"/>
      <c r="K3123" s="69"/>
      <c r="L3123" s="65"/>
      <c r="M3123" s="65"/>
      <c r="N3123" s="302"/>
      <c r="O3123" s="382"/>
      <c r="P3123" s="383"/>
      <c r="Q3123" s="302"/>
      <c r="R3123" s="384"/>
      <c r="S3123" s="131"/>
      <c r="T3123" s="87"/>
      <c r="U3123" s="302"/>
      <c r="V3123" s="313"/>
      <c r="W3123" s="349"/>
      <c r="X3123" s="306"/>
      <c r="Y3123" s="290"/>
      <c r="Z3123" s="355"/>
      <c r="AA3123" s="356" t="s">
        <v>20</v>
      </c>
      <c r="AB3123" s="357" t="s">
        <v>21</v>
      </c>
      <c r="AC3123" s="358">
        <v>0.85</v>
      </c>
      <c r="AD3123" s="288"/>
      <c r="AE3123" s="288"/>
      <c r="AF3123" s="346"/>
      <c r="AG3123" s="45">
        <v>165.0</v>
      </c>
      <c r="AH3123" s="79"/>
      <c r="AI3123" s="80"/>
      <c r="AJ3123" s="80"/>
      <c r="AK3123" s="80"/>
      <c r="AL3123" s="14"/>
      <c r="AM3123" s="16" t="str">
        <f t="shared" si="10"/>
        <v>{s:'63C016', v:165 , c:'放デイ４・人欠２・未計画・開減１・評減・'},</v>
      </c>
      <c r="AN3123" s="16"/>
    </row>
    <row r="3124" ht="16.5" customHeight="1">
      <c r="A3124" s="29">
        <v>63.0</v>
      </c>
      <c r="B3124" s="30" t="s">
        <v>3335</v>
      </c>
      <c r="C3124" s="31">
        <v>3122.0</v>
      </c>
      <c r="D3124" s="32" t="s">
        <v>3336</v>
      </c>
      <c r="E3124" s="94"/>
      <c r="F3124" s="94"/>
      <c r="G3124" s="103"/>
      <c r="H3124" s="140"/>
      <c r="I3124" s="140"/>
      <c r="J3124" s="95"/>
      <c r="K3124" s="69"/>
      <c r="L3124" s="65"/>
      <c r="M3124" s="65"/>
      <c r="N3124" s="302"/>
      <c r="O3124" s="382"/>
      <c r="P3124" s="383"/>
      <c r="Q3124" s="302"/>
      <c r="R3124" s="384"/>
      <c r="S3124" s="131"/>
      <c r="T3124" s="87"/>
      <c r="U3124" s="302"/>
      <c r="V3124" s="313"/>
      <c r="W3124" s="349"/>
      <c r="X3124" s="305" t="s">
        <v>329</v>
      </c>
      <c r="Y3124" s="287" t="s">
        <v>21</v>
      </c>
      <c r="Z3124" s="354" t="str">
        <f>$Z$655</f>
        <v/>
      </c>
      <c r="AA3124" s="292"/>
      <c r="AB3124" s="292"/>
      <c r="AC3124" s="292"/>
      <c r="AD3124" s="292"/>
      <c r="AE3124" s="292"/>
      <c r="AF3124" s="355"/>
      <c r="AG3124" s="114">
        <v>235.0</v>
      </c>
      <c r="AH3124" s="79"/>
      <c r="AI3124" s="80"/>
      <c r="AJ3124" s="80"/>
      <c r="AK3124" s="80"/>
      <c r="AL3124" s="14"/>
      <c r="AM3124" s="16" t="str">
        <f t="shared" si="10"/>
        <v>{s:'63C017', v:235 , c:'放デイ４・人欠２・未計画・開減２・'},</v>
      </c>
      <c r="AN3124" s="16"/>
    </row>
    <row r="3125" ht="16.5" customHeight="1">
      <c r="A3125" s="29">
        <v>63.0</v>
      </c>
      <c r="B3125" s="30" t="s">
        <v>3337</v>
      </c>
      <c r="C3125" s="31">
        <v>3123.0</v>
      </c>
      <c r="D3125" s="32" t="s">
        <v>3338</v>
      </c>
      <c r="E3125" s="94"/>
      <c r="F3125" s="94"/>
      <c r="G3125" s="103"/>
      <c r="H3125" s="140"/>
      <c r="I3125" s="140"/>
      <c r="J3125" s="95"/>
      <c r="K3125" s="69"/>
      <c r="L3125" s="65"/>
      <c r="M3125" s="65"/>
      <c r="N3125" s="302"/>
      <c r="O3125" s="382"/>
      <c r="P3125" s="383"/>
      <c r="Q3125" s="302"/>
      <c r="R3125" s="384"/>
      <c r="S3125" s="131"/>
      <c r="T3125" s="87"/>
      <c r="U3125" s="302"/>
      <c r="V3125" s="313"/>
      <c r="W3125" s="349"/>
      <c r="X3125" s="306"/>
      <c r="Y3125" s="290"/>
      <c r="Z3125" s="355"/>
      <c r="AA3125" s="356" t="s">
        <v>20</v>
      </c>
      <c r="AB3125" s="357" t="s">
        <v>21</v>
      </c>
      <c r="AC3125" s="358">
        <v>0.85</v>
      </c>
      <c r="AD3125" s="288"/>
      <c r="AE3125" s="288"/>
      <c r="AF3125" s="346"/>
      <c r="AG3125" s="114">
        <v>200.0</v>
      </c>
      <c r="AH3125" s="79"/>
      <c r="AI3125" s="80"/>
      <c r="AJ3125" s="80"/>
      <c r="AK3125" s="80"/>
      <c r="AL3125" s="14"/>
      <c r="AM3125" s="16" t="str">
        <f t="shared" si="10"/>
        <v>{s:'63C018', v:200 , c:'放デイ４・人欠２・未計画・開減２・評減・'},</v>
      </c>
      <c r="AN3125" s="16"/>
    </row>
    <row r="3126" ht="16.5" customHeight="1">
      <c r="A3126" s="29">
        <v>63.0</v>
      </c>
      <c r="B3126" s="30" t="s">
        <v>3339</v>
      </c>
      <c r="C3126" s="31">
        <v>3124.0</v>
      </c>
      <c r="D3126" s="32" t="s">
        <v>3340</v>
      </c>
      <c r="E3126" s="94"/>
      <c r="F3126" s="94"/>
      <c r="G3126" s="103"/>
      <c r="H3126" s="140"/>
      <c r="I3126" s="140"/>
      <c r="J3126" s="95"/>
      <c r="K3126" s="69"/>
      <c r="L3126" s="65"/>
      <c r="M3126" s="65"/>
      <c r="N3126" s="302"/>
      <c r="O3126" s="382"/>
      <c r="P3126" s="383"/>
      <c r="Q3126" s="302"/>
      <c r="R3126" s="384"/>
      <c r="S3126" s="131"/>
      <c r="T3126" s="87"/>
      <c r="U3126" s="302"/>
      <c r="V3126" s="313"/>
      <c r="W3126" s="349"/>
      <c r="X3126" s="299"/>
      <c r="Y3126" s="287"/>
      <c r="Z3126" s="345"/>
      <c r="AA3126" s="288"/>
      <c r="AB3126" s="288"/>
      <c r="AC3126" s="346"/>
      <c r="AD3126" s="82" t="s">
        <v>30</v>
      </c>
      <c r="AE3126" s="302">
        <v>5.0</v>
      </c>
      <c r="AF3126" s="360" t="s">
        <v>31</v>
      </c>
      <c r="AG3126" s="45">
        <v>272.0</v>
      </c>
      <c r="AH3126" s="79"/>
      <c r="AI3126" s="80"/>
      <c r="AJ3126" s="80"/>
      <c r="AK3126" s="80"/>
      <c r="AL3126" s="14"/>
      <c r="AM3126" s="16" t="str">
        <f t="shared" si="10"/>
        <v>{s:'63C019', v:272 , c:'放デイ４・人欠２・未計画・拘減・'},</v>
      </c>
      <c r="AN3126" s="16"/>
    </row>
    <row r="3127" ht="16.5" customHeight="1">
      <c r="A3127" s="29">
        <v>63.0</v>
      </c>
      <c r="B3127" s="30" t="s">
        <v>3341</v>
      </c>
      <c r="C3127" s="31">
        <v>3125.0</v>
      </c>
      <c r="D3127" s="32" t="s">
        <v>3342</v>
      </c>
      <c r="E3127" s="94"/>
      <c r="F3127" s="94"/>
      <c r="G3127" s="103"/>
      <c r="H3127" s="140"/>
      <c r="I3127" s="140"/>
      <c r="J3127" s="95"/>
      <c r="K3127" s="69"/>
      <c r="L3127" s="65"/>
      <c r="M3127" s="65"/>
      <c r="N3127" s="302"/>
      <c r="O3127" s="382"/>
      <c r="P3127" s="383"/>
      <c r="Q3127" s="302"/>
      <c r="R3127" s="384"/>
      <c r="S3127" s="131"/>
      <c r="T3127" s="87"/>
      <c r="U3127" s="302"/>
      <c r="V3127" s="313"/>
      <c r="W3127" s="349"/>
      <c r="X3127" s="303"/>
      <c r="Y3127" s="290"/>
      <c r="Z3127" s="350"/>
      <c r="AA3127" s="299" t="s">
        <v>20</v>
      </c>
      <c r="AB3127" s="287" t="s">
        <v>21</v>
      </c>
      <c r="AC3127" s="361">
        <v>0.85</v>
      </c>
      <c r="AD3127" s="87"/>
      <c r="AE3127" s="302"/>
      <c r="AF3127" s="360"/>
      <c r="AG3127" s="114">
        <v>230.0</v>
      </c>
      <c r="AH3127" s="79"/>
      <c r="AI3127" s="80"/>
      <c r="AJ3127" s="80"/>
      <c r="AK3127" s="80"/>
      <c r="AL3127" s="14"/>
      <c r="AM3127" s="16" t="str">
        <f t="shared" si="10"/>
        <v>{s:'63C020', v:230 , c:'放デイ４・人欠２・未計画・評減・拘減・'},</v>
      </c>
      <c r="AN3127" s="16"/>
    </row>
    <row r="3128" ht="16.5" customHeight="1">
      <c r="A3128" s="29">
        <v>63.0</v>
      </c>
      <c r="B3128" s="30" t="s">
        <v>3343</v>
      </c>
      <c r="C3128" s="31">
        <v>3126.0</v>
      </c>
      <c r="D3128" s="32" t="s">
        <v>3344</v>
      </c>
      <c r="E3128" s="94"/>
      <c r="F3128" s="94"/>
      <c r="G3128" s="103"/>
      <c r="H3128" s="140"/>
      <c r="I3128" s="140"/>
      <c r="J3128" s="95"/>
      <c r="K3128" s="69"/>
      <c r="L3128" s="65"/>
      <c r="M3128" s="65"/>
      <c r="N3128" s="302"/>
      <c r="O3128" s="382"/>
      <c r="P3128" s="383"/>
      <c r="Q3128" s="302"/>
      <c r="R3128" s="384"/>
      <c r="S3128" s="131"/>
      <c r="T3128" s="309"/>
      <c r="U3128" s="302"/>
      <c r="V3128" s="313"/>
      <c r="W3128" s="349"/>
      <c r="X3128" s="305" t="s">
        <v>326</v>
      </c>
      <c r="Y3128" s="302" t="s">
        <v>21</v>
      </c>
      <c r="Z3128" s="349" t="str">
        <f>$Z$653</f>
        <v/>
      </c>
      <c r="AA3128" s="297"/>
      <c r="AB3128" s="297"/>
      <c r="AC3128" s="362"/>
      <c r="AD3128" s="87"/>
      <c r="AE3128" s="313"/>
      <c r="AF3128" s="349"/>
      <c r="AG3128" s="45">
        <v>189.0</v>
      </c>
      <c r="AH3128" s="79"/>
      <c r="AI3128" s="80"/>
      <c r="AJ3128" s="80"/>
      <c r="AK3128" s="80"/>
      <c r="AL3128" s="14"/>
      <c r="AM3128" s="16" t="str">
        <f t="shared" si="10"/>
        <v>{s:'63C021', v:189 , c:'放デイ４・人欠２・未計画・開減１・拘減・'},</v>
      </c>
      <c r="AN3128" s="16"/>
    </row>
    <row r="3129" ht="16.5" customHeight="1">
      <c r="A3129" s="29">
        <v>63.0</v>
      </c>
      <c r="B3129" s="30" t="s">
        <v>3345</v>
      </c>
      <c r="C3129" s="31">
        <v>3127.0</v>
      </c>
      <c r="D3129" s="32" t="s">
        <v>3346</v>
      </c>
      <c r="E3129" s="94"/>
      <c r="F3129" s="94"/>
      <c r="G3129" s="103"/>
      <c r="H3129" s="140"/>
      <c r="I3129" s="140"/>
      <c r="J3129" s="95"/>
      <c r="K3129" s="69"/>
      <c r="L3129" s="65"/>
      <c r="M3129" s="65"/>
      <c r="N3129" s="302"/>
      <c r="O3129" s="382"/>
      <c r="P3129" s="383"/>
      <c r="Q3129" s="302"/>
      <c r="R3129" s="384"/>
      <c r="S3129" s="131"/>
      <c r="T3129" s="309"/>
      <c r="U3129" s="302"/>
      <c r="V3129" s="313"/>
      <c r="W3129" s="349"/>
      <c r="X3129" s="306"/>
      <c r="Y3129" s="290"/>
      <c r="Z3129" s="355"/>
      <c r="AA3129" s="356" t="s">
        <v>20</v>
      </c>
      <c r="AB3129" s="357" t="s">
        <v>21</v>
      </c>
      <c r="AC3129" s="363">
        <v>0.85</v>
      </c>
      <c r="AD3129" s="87"/>
      <c r="AE3129" s="313"/>
      <c r="AF3129" s="349"/>
      <c r="AG3129" s="45">
        <v>160.0</v>
      </c>
      <c r="AH3129" s="79"/>
      <c r="AI3129" s="80"/>
      <c r="AJ3129" s="80"/>
      <c r="AK3129" s="80"/>
      <c r="AL3129" s="14"/>
      <c r="AM3129" s="16" t="str">
        <f t="shared" si="10"/>
        <v>{s:'63C022', v:160 , c:'放デイ４・人欠２・未計画・開減１・評減・拘減・'},</v>
      </c>
      <c r="AN3129" s="16"/>
    </row>
    <row r="3130" ht="16.5" customHeight="1">
      <c r="A3130" s="29">
        <v>63.0</v>
      </c>
      <c r="B3130" s="30" t="s">
        <v>3347</v>
      </c>
      <c r="C3130" s="31">
        <v>3128.0</v>
      </c>
      <c r="D3130" s="32" t="s">
        <v>3348</v>
      </c>
      <c r="E3130" s="94"/>
      <c r="F3130" s="94"/>
      <c r="G3130" s="103"/>
      <c r="H3130" s="140"/>
      <c r="I3130" s="140"/>
      <c r="J3130" s="95"/>
      <c r="K3130" s="69"/>
      <c r="L3130" s="65"/>
      <c r="M3130" s="65"/>
      <c r="N3130" s="302"/>
      <c r="O3130" s="382"/>
      <c r="P3130" s="383"/>
      <c r="Q3130" s="302"/>
      <c r="R3130" s="384"/>
      <c r="S3130" s="131"/>
      <c r="T3130" s="309"/>
      <c r="U3130" s="302"/>
      <c r="V3130" s="313"/>
      <c r="W3130" s="349"/>
      <c r="X3130" s="305" t="s">
        <v>329</v>
      </c>
      <c r="Y3130" s="302" t="s">
        <v>21</v>
      </c>
      <c r="Z3130" s="349" t="str">
        <f>$Z$655</f>
        <v/>
      </c>
      <c r="AA3130" s="292"/>
      <c r="AB3130" s="292"/>
      <c r="AC3130" s="355"/>
      <c r="AD3130" s="87"/>
      <c r="AE3130" s="313"/>
      <c r="AF3130" s="349"/>
      <c r="AG3130" s="114">
        <v>230.0</v>
      </c>
      <c r="AH3130" s="79"/>
      <c r="AI3130" s="80"/>
      <c r="AJ3130" s="80"/>
      <c r="AK3130" s="80"/>
      <c r="AL3130" s="14"/>
      <c r="AM3130" s="16" t="str">
        <f t="shared" si="10"/>
        <v>{s:'63C023', v:230 , c:'放デイ４・人欠２・未計画・開減２・拘減・'},</v>
      </c>
      <c r="AN3130" s="16"/>
    </row>
    <row r="3131" ht="16.5" customHeight="1">
      <c r="A3131" s="29">
        <v>63.0</v>
      </c>
      <c r="B3131" s="30" t="s">
        <v>3349</v>
      </c>
      <c r="C3131" s="31">
        <v>3129.0</v>
      </c>
      <c r="D3131" s="32" t="s">
        <v>3350</v>
      </c>
      <c r="E3131" s="94"/>
      <c r="F3131" s="94"/>
      <c r="G3131" s="103"/>
      <c r="H3131" s="140"/>
      <c r="I3131" s="140"/>
      <c r="J3131" s="95"/>
      <c r="K3131" s="69"/>
      <c r="L3131" s="65"/>
      <c r="M3131" s="65"/>
      <c r="N3131" s="302"/>
      <c r="O3131" s="382"/>
      <c r="P3131" s="383"/>
      <c r="Q3131" s="302"/>
      <c r="R3131" s="384"/>
      <c r="S3131" s="131"/>
      <c r="T3131" s="309"/>
      <c r="U3131" s="302"/>
      <c r="V3131" s="313"/>
      <c r="W3131" s="349"/>
      <c r="X3131" s="306"/>
      <c r="Y3131" s="290"/>
      <c r="Z3131" s="355"/>
      <c r="AA3131" s="356" t="s">
        <v>20</v>
      </c>
      <c r="AB3131" s="357" t="s">
        <v>21</v>
      </c>
      <c r="AC3131" s="363">
        <v>0.85</v>
      </c>
      <c r="AD3131" s="93"/>
      <c r="AE3131" s="292"/>
      <c r="AF3131" s="355"/>
      <c r="AG3131" s="114">
        <v>195.0</v>
      </c>
      <c r="AH3131" s="79"/>
      <c r="AI3131" s="80"/>
      <c r="AJ3131" s="80"/>
      <c r="AK3131" s="80"/>
      <c r="AL3131" s="14"/>
      <c r="AM3131" s="16" t="str">
        <f t="shared" si="10"/>
        <v>{s:'63C024', v:195 , c:'放デイ４・人欠２・未計画・開減２・評減・拘減・'},</v>
      </c>
      <c r="AN3131" s="16"/>
    </row>
    <row r="3132" ht="16.5" customHeight="1">
      <c r="A3132" s="29">
        <v>63.0</v>
      </c>
      <c r="B3132" s="30" t="s">
        <v>3351</v>
      </c>
      <c r="C3132" s="31">
        <v>3130.0</v>
      </c>
      <c r="D3132" s="32" t="s">
        <v>3352</v>
      </c>
      <c r="E3132" s="94"/>
      <c r="F3132" s="94"/>
      <c r="G3132" s="103"/>
      <c r="H3132" s="140"/>
      <c r="I3132" s="140"/>
      <c r="J3132" s="95"/>
      <c r="K3132" s="69"/>
      <c r="L3132" s="65"/>
      <c r="M3132" s="65"/>
      <c r="N3132" s="302"/>
      <c r="O3132" s="382"/>
      <c r="P3132" s="383"/>
      <c r="Q3132" s="302"/>
      <c r="R3132" s="384"/>
      <c r="S3132" s="323"/>
      <c r="T3132" s="130" t="s">
        <v>27</v>
      </c>
      <c r="U3132" s="287"/>
      <c r="V3132" s="385"/>
      <c r="W3132" s="354"/>
      <c r="X3132" s="299"/>
      <c r="Y3132" s="287"/>
      <c r="Z3132" s="345"/>
      <c r="AA3132" s="288"/>
      <c r="AB3132" s="288"/>
      <c r="AC3132" s="288"/>
      <c r="AD3132" s="288"/>
      <c r="AE3132" s="288"/>
      <c r="AF3132" s="346"/>
      <c r="AG3132" s="45">
        <v>198.0</v>
      </c>
      <c r="AH3132" s="79"/>
      <c r="AI3132" s="80"/>
      <c r="AJ3132" s="80"/>
      <c r="AK3132" s="80"/>
      <c r="AL3132" s="14"/>
      <c r="AM3132" s="16" t="str">
        <f t="shared" si="10"/>
        <v>{s:'63C025', v:198 , c:'放デイ４・人欠２・未計画２・'},</v>
      </c>
      <c r="AN3132" s="16"/>
    </row>
    <row r="3133" ht="16.5" customHeight="1">
      <c r="A3133" s="29">
        <v>63.0</v>
      </c>
      <c r="B3133" s="30" t="s">
        <v>3353</v>
      </c>
      <c r="C3133" s="31">
        <v>3131.0</v>
      </c>
      <c r="D3133" s="32" t="s">
        <v>3354</v>
      </c>
      <c r="E3133" s="94"/>
      <c r="F3133" s="94"/>
      <c r="G3133" s="103"/>
      <c r="H3133" s="140"/>
      <c r="I3133" s="140"/>
      <c r="J3133" s="95"/>
      <c r="K3133" s="69"/>
      <c r="L3133" s="65"/>
      <c r="M3133" s="65"/>
      <c r="N3133" s="302"/>
      <c r="O3133" s="382"/>
      <c r="P3133" s="383"/>
      <c r="Q3133" s="302"/>
      <c r="R3133" s="384"/>
      <c r="S3133" s="323"/>
      <c r="T3133" s="87"/>
      <c r="U3133" s="302" t="s">
        <v>21</v>
      </c>
      <c r="V3133" s="313">
        <v>0.5</v>
      </c>
      <c r="W3133" s="349"/>
      <c r="X3133" s="303"/>
      <c r="Y3133" s="290"/>
      <c r="Z3133" s="350"/>
      <c r="AA3133" s="299" t="s">
        <v>20</v>
      </c>
      <c r="AB3133" s="287" t="s">
        <v>21</v>
      </c>
      <c r="AC3133" s="351">
        <v>0.85</v>
      </c>
      <c r="AD3133" s="288"/>
      <c r="AE3133" s="288"/>
      <c r="AF3133" s="346"/>
      <c r="AG3133" s="45">
        <v>168.0</v>
      </c>
      <c r="AH3133" s="79"/>
      <c r="AI3133" s="80"/>
      <c r="AJ3133" s="80"/>
      <c r="AK3133" s="80"/>
      <c r="AL3133" s="14"/>
      <c r="AM3133" s="16" t="str">
        <f t="shared" si="10"/>
        <v>{s:'63C026', v:168 , c:'放デイ４・人欠２・未計画２・評減・'},</v>
      </c>
      <c r="AN3133" s="16"/>
    </row>
    <row r="3134" ht="16.5" customHeight="1">
      <c r="A3134" s="29">
        <v>63.0</v>
      </c>
      <c r="B3134" s="30" t="s">
        <v>3355</v>
      </c>
      <c r="C3134" s="31">
        <v>3132.0</v>
      </c>
      <c r="D3134" s="32" t="s">
        <v>3356</v>
      </c>
      <c r="E3134" s="94"/>
      <c r="F3134" s="94"/>
      <c r="G3134" s="103"/>
      <c r="H3134" s="140"/>
      <c r="I3134" s="140"/>
      <c r="J3134" s="95"/>
      <c r="K3134" s="69"/>
      <c r="L3134" s="65"/>
      <c r="M3134" s="65"/>
      <c r="N3134" s="302"/>
      <c r="O3134" s="382"/>
      <c r="P3134" s="383"/>
      <c r="Q3134" s="302"/>
      <c r="R3134" s="384"/>
      <c r="S3134" s="323"/>
      <c r="T3134" s="87"/>
      <c r="U3134" s="302"/>
      <c r="V3134" s="313"/>
      <c r="W3134" s="349"/>
      <c r="X3134" s="305" t="s">
        <v>326</v>
      </c>
      <c r="Y3134" s="287" t="s">
        <v>21</v>
      </c>
      <c r="Z3134" s="354" t="str">
        <f>$Z$653</f>
        <v/>
      </c>
      <c r="AA3134" s="297"/>
      <c r="AB3134" s="297"/>
      <c r="AC3134" s="297"/>
      <c r="AD3134" s="297"/>
      <c r="AE3134" s="297"/>
      <c r="AF3134" s="362"/>
      <c r="AG3134" s="45">
        <v>139.0</v>
      </c>
      <c r="AH3134" s="79"/>
      <c r="AI3134" s="80"/>
      <c r="AJ3134" s="80"/>
      <c r="AK3134" s="80"/>
      <c r="AL3134" s="14"/>
      <c r="AM3134" s="16" t="str">
        <f t="shared" si="10"/>
        <v>{s:'63C027', v:139 , c:'放デイ４・人欠２・未計画２・開減１・'},</v>
      </c>
      <c r="AN3134" s="16"/>
    </row>
    <row r="3135" ht="16.5" customHeight="1">
      <c r="A3135" s="29">
        <v>63.0</v>
      </c>
      <c r="B3135" s="30" t="s">
        <v>3357</v>
      </c>
      <c r="C3135" s="31">
        <v>3133.0</v>
      </c>
      <c r="D3135" s="32" t="s">
        <v>3358</v>
      </c>
      <c r="E3135" s="94"/>
      <c r="F3135" s="94"/>
      <c r="G3135" s="103"/>
      <c r="H3135" s="140"/>
      <c r="I3135" s="140"/>
      <c r="J3135" s="95"/>
      <c r="K3135" s="69"/>
      <c r="L3135" s="65"/>
      <c r="M3135" s="65"/>
      <c r="N3135" s="302"/>
      <c r="O3135" s="382"/>
      <c r="P3135" s="383"/>
      <c r="Q3135" s="302"/>
      <c r="R3135" s="384"/>
      <c r="S3135" s="323"/>
      <c r="T3135" s="87"/>
      <c r="U3135" s="302"/>
      <c r="V3135" s="313"/>
      <c r="W3135" s="349"/>
      <c r="X3135" s="306"/>
      <c r="Y3135" s="290"/>
      <c r="Z3135" s="355"/>
      <c r="AA3135" s="356" t="s">
        <v>20</v>
      </c>
      <c r="AB3135" s="357" t="s">
        <v>21</v>
      </c>
      <c r="AC3135" s="358">
        <v>0.85</v>
      </c>
      <c r="AD3135" s="288"/>
      <c r="AE3135" s="288"/>
      <c r="AF3135" s="346"/>
      <c r="AG3135" s="45">
        <v>118.0</v>
      </c>
      <c r="AH3135" s="79"/>
      <c r="AI3135" s="80"/>
      <c r="AJ3135" s="80"/>
      <c r="AK3135" s="80"/>
      <c r="AL3135" s="14"/>
      <c r="AM3135" s="16" t="str">
        <f t="shared" si="10"/>
        <v>{s:'63C028', v:118 , c:'放デイ４・人欠２・未計画２・開減１・評減・'},</v>
      </c>
      <c r="AN3135" s="16"/>
    </row>
    <row r="3136" ht="16.5" customHeight="1">
      <c r="A3136" s="29">
        <v>63.0</v>
      </c>
      <c r="B3136" s="30" t="s">
        <v>3359</v>
      </c>
      <c r="C3136" s="31">
        <v>3134.0</v>
      </c>
      <c r="D3136" s="32" t="s">
        <v>3360</v>
      </c>
      <c r="E3136" s="94"/>
      <c r="F3136" s="94"/>
      <c r="G3136" s="103"/>
      <c r="H3136" s="140"/>
      <c r="I3136" s="140"/>
      <c r="J3136" s="95"/>
      <c r="K3136" s="69"/>
      <c r="L3136" s="65"/>
      <c r="M3136" s="65"/>
      <c r="N3136" s="302"/>
      <c r="O3136" s="382"/>
      <c r="P3136" s="383"/>
      <c r="Q3136" s="302"/>
      <c r="R3136" s="384"/>
      <c r="S3136" s="323"/>
      <c r="T3136" s="87"/>
      <c r="U3136" s="302"/>
      <c r="V3136" s="313"/>
      <c r="W3136" s="349"/>
      <c r="X3136" s="305" t="s">
        <v>329</v>
      </c>
      <c r="Y3136" s="287" t="s">
        <v>21</v>
      </c>
      <c r="Z3136" s="354" t="str">
        <f>$Z$655</f>
        <v/>
      </c>
      <c r="AA3136" s="292"/>
      <c r="AB3136" s="292"/>
      <c r="AC3136" s="292"/>
      <c r="AD3136" s="292"/>
      <c r="AE3136" s="292"/>
      <c r="AF3136" s="355"/>
      <c r="AG3136" s="45">
        <v>168.0</v>
      </c>
      <c r="AH3136" s="79"/>
      <c r="AI3136" s="80"/>
      <c r="AJ3136" s="80"/>
      <c r="AK3136" s="80"/>
      <c r="AL3136" s="14"/>
      <c r="AM3136" s="16" t="str">
        <f t="shared" si="10"/>
        <v>{s:'63C029', v:168 , c:'放デイ４・人欠２・未計画２・開減２・'},</v>
      </c>
      <c r="AN3136" s="16"/>
    </row>
    <row r="3137" ht="16.5" customHeight="1">
      <c r="A3137" s="29">
        <v>63.0</v>
      </c>
      <c r="B3137" s="30" t="s">
        <v>3361</v>
      </c>
      <c r="C3137" s="31">
        <v>3135.0</v>
      </c>
      <c r="D3137" s="32" t="s">
        <v>3362</v>
      </c>
      <c r="E3137" s="94"/>
      <c r="F3137" s="94"/>
      <c r="G3137" s="103"/>
      <c r="H3137" s="140"/>
      <c r="I3137" s="140"/>
      <c r="J3137" s="95"/>
      <c r="K3137" s="69"/>
      <c r="L3137" s="65"/>
      <c r="M3137" s="65"/>
      <c r="N3137" s="302"/>
      <c r="O3137" s="382"/>
      <c r="P3137" s="383"/>
      <c r="Q3137" s="302"/>
      <c r="R3137" s="384"/>
      <c r="S3137" s="323"/>
      <c r="T3137" s="87"/>
      <c r="U3137" s="302"/>
      <c r="V3137" s="313"/>
      <c r="W3137" s="349"/>
      <c r="X3137" s="306"/>
      <c r="Y3137" s="290"/>
      <c r="Z3137" s="355"/>
      <c r="AA3137" s="356" t="s">
        <v>20</v>
      </c>
      <c r="AB3137" s="357" t="s">
        <v>21</v>
      </c>
      <c r="AC3137" s="358">
        <v>0.85</v>
      </c>
      <c r="AD3137" s="288"/>
      <c r="AE3137" s="288"/>
      <c r="AF3137" s="346"/>
      <c r="AG3137" s="45">
        <v>143.0</v>
      </c>
      <c r="AH3137" s="79"/>
      <c r="AI3137" s="80"/>
      <c r="AJ3137" s="80"/>
      <c r="AK3137" s="80"/>
      <c r="AL3137" s="14"/>
      <c r="AM3137" s="16" t="str">
        <f t="shared" si="10"/>
        <v>{s:'63C030', v:143 , c:'放デイ４・人欠２・未計画２・開減２・評減・'},</v>
      </c>
      <c r="AN3137" s="16"/>
    </row>
    <row r="3138" ht="16.5" customHeight="1">
      <c r="A3138" s="29">
        <v>63.0</v>
      </c>
      <c r="B3138" s="30" t="s">
        <v>3363</v>
      </c>
      <c r="C3138" s="31">
        <v>3136.0</v>
      </c>
      <c r="D3138" s="32" t="s">
        <v>3364</v>
      </c>
      <c r="E3138" s="94"/>
      <c r="F3138" s="94"/>
      <c r="G3138" s="103"/>
      <c r="H3138" s="140"/>
      <c r="I3138" s="140"/>
      <c r="J3138" s="95"/>
      <c r="K3138" s="69"/>
      <c r="L3138" s="65"/>
      <c r="M3138" s="65"/>
      <c r="N3138" s="302"/>
      <c r="O3138" s="382"/>
      <c r="P3138" s="383"/>
      <c r="Q3138" s="302"/>
      <c r="R3138" s="384"/>
      <c r="S3138" s="323"/>
      <c r="T3138" s="87"/>
      <c r="U3138" s="302"/>
      <c r="V3138" s="313"/>
      <c r="W3138" s="349"/>
      <c r="X3138" s="299"/>
      <c r="Y3138" s="287"/>
      <c r="Z3138" s="345"/>
      <c r="AA3138" s="288"/>
      <c r="AB3138" s="288"/>
      <c r="AC3138" s="346"/>
      <c r="AD3138" s="82" t="s">
        <v>30</v>
      </c>
      <c r="AE3138" s="302">
        <v>5.0</v>
      </c>
      <c r="AF3138" s="360" t="s">
        <v>31</v>
      </c>
      <c r="AG3138" s="45">
        <v>193.0</v>
      </c>
      <c r="AH3138" s="79"/>
      <c r="AI3138" s="80"/>
      <c r="AJ3138" s="80"/>
      <c r="AK3138" s="80"/>
      <c r="AL3138" s="14"/>
      <c r="AM3138" s="16" t="str">
        <f t="shared" si="10"/>
        <v>{s:'63C031', v:193 , c:'放デイ４・人欠２・未計画２・拘減・'},</v>
      </c>
      <c r="AN3138" s="16"/>
    </row>
    <row r="3139" ht="16.5" customHeight="1">
      <c r="A3139" s="29">
        <v>63.0</v>
      </c>
      <c r="B3139" s="30" t="s">
        <v>3365</v>
      </c>
      <c r="C3139" s="31">
        <v>3137.0</v>
      </c>
      <c r="D3139" s="32" t="s">
        <v>3366</v>
      </c>
      <c r="E3139" s="94"/>
      <c r="F3139" s="94"/>
      <c r="G3139" s="103"/>
      <c r="H3139" s="140"/>
      <c r="I3139" s="140"/>
      <c r="J3139" s="95"/>
      <c r="K3139" s="69"/>
      <c r="L3139" s="65"/>
      <c r="M3139" s="65"/>
      <c r="N3139" s="302"/>
      <c r="O3139" s="382"/>
      <c r="P3139" s="383"/>
      <c r="Q3139" s="302"/>
      <c r="R3139" s="384"/>
      <c r="S3139" s="323"/>
      <c r="T3139" s="87"/>
      <c r="U3139" s="302"/>
      <c r="V3139" s="313"/>
      <c r="W3139" s="313"/>
      <c r="X3139" s="303"/>
      <c r="Y3139" s="290"/>
      <c r="Z3139" s="350"/>
      <c r="AA3139" s="299" t="s">
        <v>20</v>
      </c>
      <c r="AB3139" s="287" t="s">
        <v>21</v>
      </c>
      <c r="AC3139" s="361">
        <v>0.85</v>
      </c>
      <c r="AD3139" s="87"/>
      <c r="AE3139" s="302"/>
      <c r="AF3139" s="360"/>
      <c r="AG3139" s="45">
        <v>163.0</v>
      </c>
      <c r="AH3139" s="79"/>
      <c r="AI3139" s="80"/>
      <c r="AJ3139" s="80"/>
      <c r="AK3139" s="80"/>
      <c r="AL3139" s="14"/>
      <c r="AM3139" s="16" t="str">
        <f t="shared" si="10"/>
        <v>{s:'63C032', v:163 , c:'放デイ４・人欠２・未計画２・評減・拘減・'},</v>
      </c>
      <c r="AN3139" s="16"/>
    </row>
    <row r="3140" ht="16.5" customHeight="1">
      <c r="A3140" s="29">
        <v>63.0</v>
      </c>
      <c r="B3140" s="30" t="s">
        <v>3367</v>
      </c>
      <c r="C3140" s="31">
        <v>3138.0</v>
      </c>
      <c r="D3140" s="32" t="s">
        <v>3368</v>
      </c>
      <c r="E3140" s="94"/>
      <c r="F3140" s="94"/>
      <c r="G3140" s="103"/>
      <c r="H3140" s="140"/>
      <c r="I3140" s="140"/>
      <c r="J3140" s="95"/>
      <c r="K3140" s="69"/>
      <c r="L3140" s="65"/>
      <c r="M3140" s="65"/>
      <c r="N3140" s="302"/>
      <c r="O3140" s="382"/>
      <c r="P3140" s="383"/>
      <c r="Q3140" s="302"/>
      <c r="R3140" s="384"/>
      <c r="S3140" s="323"/>
      <c r="T3140" s="310"/>
      <c r="U3140" s="302"/>
      <c r="V3140" s="313"/>
      <c r="W3140" s="313"/>
      <c r="X3140" s="305" t="s">
        <v>326</v>
      </c>
      <c r="Y3140" s="302" t="s">
        <v>21</v>
      </c>
      <c r="Z3140" s="349" t="str">
        <f>$Z$653</f>
        <v/>
      </c>
      <c r="AA3140" s="297"/>
      <c r="AB3140" s="297"/>
      <c r="AC3140" s="362"/>
      <c r="AD3140" s="87"/>
      <c r="AE3140" s="313"/>
      <c r="AF3140" s="349"/>
      <c r="AG3140" s="45">
        <v>134.0</v>
      </c>
      <c r="AH3140" s="79"/>
      <c r="AI3140" s="80"/>
      <c r="AJ3140" s="80"/>
      <c r="AK3140" s="80"/>
      <c r="AL3140" s="14"/>
      <c r="AM3140" s="16" t="str">
        <f t="shared" si="10"/>
        <v>{s:'63C033', v:134 , c:'放デイ４・人欠２・未計画２・開減１・拘減・'},</v>
      </c>
      <c r="AN3140" s="16"/>
    </row>
    <row r="3141" ht="16.5" customHeight="1">
      <c r="A3141" s="29">
        <v>63.0</v>
      </c>
      <c r="B3141" s="30" t="s">
        <v>3369</v>
      </c>
      <c r="C3141" s="31">
        <v>3139.0</v>
      </c>
      <c r="D3141" s="32" t="s">
        <v>3370</v>
      </c>
      <c r="E3141" s="94"/>
      <c r="F3141" s="94"/>
      <c r="G3141" s="103"/>
      <c r="H3141" s="140"/>
      <c r="I3141" s="140"/>
      <c r="J3141" s="95"/>
      <c r="K3141" s="69"/>
      <c r="L3141" s="65"/>
      <c r="M3141" s="65"/>
      <c r="N3141" s="302"/>
      <c r="O3141" s="382"/>
      <c r="P3141" s="383"/>
      <c r="Q3141" s="302"/>
      <c r="R3141" s="384"/>
      <c r="S3141" s="323"/>
      <c r="T3141" s="310"/>
      <c r="U3141" s="302"/>
      <c r="V3141" s="313"/>
      <c r="W3141" s="313"/>
      <c r="X3141" s="306"/>
      <c r="Y3141" s="290"/>
      <c r="Z3141" s="355"/>
      <c r="AA3141" s="356" t="s">
        <v>20</v>
      </c>
      <c r="AB3141" s="357" t="s">
        <v>21</v>
      </c>
      <c r="AC3141" s="363">
        <v>0.85</v>
      </c>
      <c r="AD3141" s="87"/>
      <c r="AE3141" s="313"/>
      <c r="AF3141" s="349"/>
      <c r="AG3141" s="45">
        <v>113.0</v>
      </c>
      <c r="AH3141" s="79"/>
      <c r="AI3141" s="80"/>
      <c r="AJ3141" s="80"/>
      <c r="AK3141" s="80"/>
      <c r="AL3141" s="14"/>
      <c r="AM3141" s="16" t="str">
        <f t="shared" si="10"/>
        <v>{s:'63C034', v:113 , c:'放デイ４・人欠２・未計画２・開減１・評減・拘減・'},</v>
      </c>
      <c r="AN3141" s="16"/>
    </row>
    <row r="3142" ht="16.5" customHeight="1">
      <c r="A3142" s="29">
        <v>63.0</v>
      </c>
      <c r="B3142" s="30" t="s">
        <v>3371</v>
      </c>
      <c r="C3142" s="31">
        <v>3140.0</v>
      </c>
      <c r="D3142" s="32" t="s">
        <v>3372</v>
      </c>
      <c r="E3142" s="94"/>
      <c r="F3142" s="94"/>
      <c r="G3142" s="103"/>
      <c r="H3142" s="140"/>
      <c r="I3142" s="140"/>
      <c r="J3142" s="95"/>
      <c r="K3142" s="69"/>
      <c r="L3142" s="65"/>
      <c r="M3142" s="65"/>
      <c r="N3142" s="302"/>
      <c r="O3142" s="382"/>
      <c r="P3142" s="383"/>
      <c r="Q3142" s="302"/>
      <c r="R3142" s="384"/>
      <c r="S3142" s="323"/>
      <c r="T3142" s="310"/>
      <c r="U3142" s="302"/>
      <c r="V3142" s="313"/>
      <c r="W3142" s="313"/>
      <c r="X3142" s="305" t="s">
        <v>329</v>
      </c>
      <c r="Y3142" s="302" t="s">
        <v>21</v>
      </c>
      <c r="Z3142" s="349" t="str">
        <f>$Z$655</f>
        <v/>
      </c>
      <c r="AA3142" s="292"/>
      <c r="AB3142" s="292"/>
      <c r="AC3142" s="355"/>
      <c r="AD3142" s="87"/>
      <c r="AE3142" s="313"/>
      <c r="AF3142" s="349"/>
      <c r="AG3142" s="45">
        <v>163.0</v>
      </c>
      <c r="AH3142" s="79"/>
      <c r="AI3142" s="80"/>
      <c r="AJ3142" s="80"/>
      <c r="AK3142" s="80"/>
      <c r="AL3142" s="14"/>
      <c r="AM3142" s="16" t="str">
        <f t="shared" si="10"/>
        <v>{s:'63C035', v:163 , c:'放デイ４・人欠２・未計画２・開減２・拘減・'},</v>
      </c>
      <c r="AN3142" s="16"/>
    </row>
    <row r="3143" ht="16.5" customHeight="1">
      <c r="A3143" s="29">
        <v>63.0</v>
      </c>
      <c r="B3143" s="30" t="s">
        <v>3373</v>
      </c>
      <c r="C3143" s="31">
        <v>3141.0</v>
      </c>
      <c r="D3143" s="32" t="s">
        <v>3374</v>
      </c>
      <c r="E3143" s="94"/>
      <c r="F3143" s="94"/>
      <c r="G3143" s="103"/>
      <c r="H3143" s="140"/>
      <c r="I3143" s="140"/>
      <c r="J3143" s="95"/>
      <c r="K3143" s="110"/>
      <c r="L3143" s="115"/>
      <c r="M3143" s="115"/>
      <c r="N3143" s="386"/>
      <c r="O3143" s="382"/>
      <c r="P3143" s="383"/>
      <c r="Q3143" s="302"/>
      <c r="R3143" s="384"/>
      <c r="S3143" s="324"/>
      <c r="T3143" s="316"/>
      <c r="U3143" s="290"/>
      <c r="V3143" s="292"/>
      <c r="W3143" s="292"/>
      <c r="X3143" s="306"/>
      <c r="Y3143" s="290"/>
      <c r="Z3143" s="355"/>
      <c r="AA3143" s="356" t="s">
        <v>20</v>
      </c>
      <c r="AB3143" s="357" t="s">
        <v>21</v>
      </c>
      <c r="AC3143" s="363">
        <v>0.85</v>
      </c>
      <c r="AD3143" s="93"/>
      <c r="AE3143" s="292"/>
      <c r="AF3143" s="355"/>
      <c r="AG3143" s="45">
        <v>138.0</v>
      </c>
      <c r="AH3143" s="79"/>
      <c r="AI3143" s="80"/>
      <c r="AJ3143" s="80"/>
      <c r="AK3143" s="80"/>
      <c r="AL3143" s="14"/>
      <c r="AM3143" s="16" t="str">
        <f t="shared" si="10"/>
        <v>{s:'63C036', v:138 , c:'放デイ４・人欠２・未計画２・開減２・評減・拘減・'},</v>
      </c>
      <c r="AN3143" s="16"/>
    </row>
    <row r="3144" ht="16.5" customHeight="1">
      <c r="A3144" s="29">
        <v>63.0</v>
      </c>
      <c r="B3144" s="30" t="s">
        <v>3375</v>
      </c>
      <c r="C3144" s="31">
        <v>3142.0</v>
      </c>
      <c r="D3144" s="32" t="s">
        <v>3376</v>
      </c>
      <c r="E3144" s="139"/>
      <c r="F3144" s="139"/>
      <c r="G3144" s="94"/>
      <c r="H3144" s="140"/>
      <c r="I3144" s="140"/>
      <c r="J3144" s="95"/>
      <c r="K3144" s="82" t="s">
        <v>38</v>
      </c>
      <c r="L3144" s="96"/>
      <c r="M3144" s="96"/>
      <c r="N3144" s="152"/>
      <c r="O3144" s="105"/>
      <c r="P3144" s="94"/>
      <c r="Q3144" s="140"/>
      <c r="R3144" s="95"/>
      <c r="S3144" s="287"/>
      <c r="T3144" s="287"/>
      <c r="U3144" s="152"/>
      <c r="V3144" s="152"/>
      <c r="W3144" s="152"/>
      <c r="X3144" s="299"/>
      <c r="Y3144" s="287"/>
      <c r="Z3144" s="345"/>
      <c r="AA3144" s="288"/>
      <c r="AB3144" s="288"/>
      <c r="AC3144" s="288"/>
      <c r="AD3144" s="288"/>
      <c r="AE3144" s="288"/>
      <c r="AF3144" s="346"/>
      <c r="AG3144" s="45">
        <v>402.0</v>
      </c>
      <c r="AH3144" s="79"/>
      <c r="AI3144" s="80"/>
      <c r="AJ3144" s="80"/>
      <c r="AK3144" s="80"/>
      <c r="AL3144" s="14"/>
      <c r="AM3144" s="16" t="str">
        <f t="shared" si="10"/>
        <v>{s:'63C037', v:402 , c:'放デイ４・有資格４・人欠２・'},</v>
      </c>
      <c r="AN3144" s="16"/>
    </row>
    <row r="3145" ht="16.5" customHeight="1">
      <c r="A3145" s="29">
        <v>63.0</v>
      </c>
      <c r="B3145" s="30" t="s">
        <v>3377</v>
      </c>
      <c r="C3145" s="31">
        <v>3143.0</v>
      </c>
      <c r="D3145" s="32" t="s">
        <v>3378</v>
      </c>
      <c r="E3145" s="139"/>
      <c r="F3145" s="139"/>
      <c r="G3145" s="94"/>
      <c r="H3145" s="140"/>
      <c r="I3145" s="140"/>
      <c r="J3145" s="95"/>
      <c r="K3145" s="87"/>
      <c r="L3145" s="302">
        <v>12.0</v>
      </c>
      <c r="M3145" s="63" t="s">
        <v>40</v>
      </c>
      <c r="N3145" s="140"/>
      <c r="O3145" s="105"/>
      <c r="P3145" s="94"/>
      <c r="Q3145" s="140"/>
      <c r="R3145" s="95"/>
      <c r="S3145" s="302"/>
      <c r="T3145" s="302"/>
      <c r="U3145" s="140"/>
      <c r="V3145" s="140"/>
      <c r="W3145" s="140"/>
      <c r="X3145" s="303"/>
      <c r="Y3145" s="290"/>
      <c r="Z3145" s="350"/>
      <c r="AA3145" s="299" t="s">
        <v>20</v>
      </c>
      <c r="AB3145" s="287" t="s">
        <v>21</v>
      </c>
      <c r="AC3145" s="351">
        <v>0.85</v>
      </c>
      <c r="AD3145" s="288"/>
      <c r="AE3145" s="288"/>
      <c r="AF3145" s="346"/>
      <c r="AG3145" s="45">
        <v>342.0</v>
      </c>
      <c r="AH3145" s="79"/>
      <c r="AI3145" s="80"/>
      <c r="AJ3145" s="80"/>
      <c r="AK3145" s="80"/>
      <c r="AL3145" s="14"/>
      <c r="AM3145" s="16" t="str">
        <f t="shared" si="10"/>
        <v>{s:'63C038', v:342 , c:'放デイ４・有資格４・人欠２・評減・'},</v>
      </c>
      <c r="AN3145" s="16"/>
    </row>
    <row r="3146" ht="16.5" customHeight="1">
      <c r="A3146" s="29">
        <v>63.0</v>
      </c>
      <c r="B3146" s="30" t="s">
        <v>3379</v>
      </c>
      <c r="C3146" s="31">
        <v>3144.0</v>
      </c>
      <c r="D3146" s="32" t="s">
        <v>3380</v>
      </c>
      <c r="E3146" s="139"/>
      <c r="F3146" s="139"/>
      <c r="G3146" s="94"/>
      <c r="H3146" s="140"/>
      <c r="I3146" s="140"/>
      <c r="J3146" s="95"/>
      <c r="K3146" s="87"/>
      <c r="L3146" s="65"/>
      <c r="M3146" s="302"/>
      <c r="N3146" s="366"/>
      <c r="O3146" s="367"/>
      <c r="P3146" s="368"/>
      <c r="Q3146" s="366"/>
      <c r="R3146" s="369"/>
      <c r="S3146" s="304"/>
      <c r="T3146" s="304"/>
      <c r="U3146" s="140"/>
      <c r="V3146" s="140"/>
      <c r="W3146" s="140"/>
      <c r="X3146" s="305" t="s">
        <v>326</v>
      </c>
      <c r="Y3146" s="287" t="s">
        <v>21</v>
      </c>
      <c r="Z3146" s="354" t="str">
        <f>$Z$653</f>
        <v/>
      </c>
      <c r="AA3146" s="297"/>
      <c r="AB3146" s="297"/>
      <c r="AC3146" s="297"/>
      <c r="AD3146" s="297"/>
      <c r="AE3146" s="297"/>
      <c r="AF3146" s="362"/>
      <c r="AG3146" s="45">
        <v>281.0</v>
      </c>
      <c r="AH3146" s="79"/>
      <c r="AI3146" s="80"/>
      <c r="AJ3146" s="80"/>
      <c r="AK3146" s="80"/>
      <c r="AL3146" s="14"/>
      <c r="AM3146" s="16" t="str">
        <f t="shared" si="10"/>
        <v>{s:'63C039', v:281 , c:'放デイ４・有資格４・人欠２・開減１・'},</v>
      </c>
      <c r="AN3146" s="16"/>
    </row>
    <row r="3147" ht="16.5" customHeight="1">
      <c r="A3147" s="29">
        <v>63.0</v>
      </c>
      <c r="B3147" s="30" t="s">
        <v>3381</v>
      </c>
      <c r="C3147" s="31">
        <v>3145.0</v>
      </c>
      <c r="D3147" s="32" t="s">
        <v>3382</v>
      </c>
      <c r="E3147" s="139"/>
      <c r="F3147" s="139"/>
      <c r="G3147" s="94"/>
      <c r="H3147" s="140"/>
      <c r="I3147" s="140"/>
      <c r="J3147" s="95"/>
      <c r="K3147" s="87"/>
      <c r="L3147" s="65"/>
      <c r="M3147" s="302"/>
      <c r="N3147" s="366"/>
      <c r="O3147" s="367"/>
      <c r="P3147" s="368"/>
      <c r="Q3147" s="366"/>
      <c r="R3147" s="369"/>
      <c r="S3147" s="304"/>
      <c r="T3147" s="304"/>
      <c r="U3147" s="140"/>
      <c r="V3147" s="140"/>
      <c r="W3147" s="140"/>
      <c r="X3147" s="306"/>
      <c r="Y3147" s="290"/>
      <c r="Z3147" s="355"/>
      <c r="AA3147" s="356" t="s">
        <v>20</v>
      </c>
      <c r="AB3147" s="357" t="s">
        <v>21</v>
      </c>
      <c r="AC3147" s="358">
        <v>0.85</v>
      </c>
      <c r="AD3147" s="288"/>
      <c r="AE3147" s="288"/>
      <c r="AF3147" s="346"/>
      <c r="AG3147" s="45">
        <v>239.0</v>
      </c>
      <c r="AH3147" s="79"/>
      <c r="AI3147" s="80"/>
      <c r="AJ3147" s="80"/>
      <c r="AK3147" s="80"/>
      <c r="AL3147" s="14"/>
      <c r="AM3147" s="16" t="str">
        <f t="shared" si="10"/>
        <v>{s:'63C040', v:239 , c:'放デイ４・有資格４・人欠２・開減１・評減・'},</v>
      </c>
      <c r="AN3147" s="16"/>
    </row>
    <row r="3148" ht="16.5" customHeight="1">
      <c r="A3148" s="29">
        <v>63.0</v>
      </c>
      <c r="B3148" s="30" t="s">
        <v>3383</v>
      </c>
      <c r="C3148" s="31">
        <v>3146.0</v>
      </c>
      <c r="D3148" s="32" t="s">
        <v>3384</v>
      </c>
      <c r="E3148" s="139"/>
      <c r="F3148" s="139"/>
      <c r="G3148" s="94"/>
      <c r="H3148" s="140"/>
      <c r="I3148" s="140"/>
      <c r="J3148" s="95"/>
      <c r="K3148" s="87"/>
      <c r="L3148" s="65"/>
      <c r="M3148" s="302"/>
      <c r="N3148" s="366"/>
      <c r="O3148" s="367"/>
      <c r="P3148" s="368"/>
      <c r="Q3148" s="366"/>
      <c r="R3148" s="369"/>
      <c r="S3148" s="304"/>
      <c r="T3148" s="304"/>
      <c r="U3148" s="140"/>
      <c r="V3148" s="140"/>
      <c r="W3148" s="140"/>
      <c r="X3148" s="305" t="s">
        <v>329</v>
      </c>
      <c r="Y3148" s="287" t="s">
        <v>21</v>
      </c>
      <c r="Z3148" s="354" t="str">
        <f>$Z$655</f>
        <v/>
      </c>
      <c r="AA3148" s="292"/>
      <c r="AB3148" s="292"/>
      <c r="AC3148" s="292"/>
      <c r="AD3148" s="292"/>
      <c r="AE3148" s="292"/>
      <c r="AF3148" s="355"/>
      <c r="AG3148" s="45">
        <v>342.0</v>
      </c>
      <c r="AH3148" s="79"/>
      <c r="AI3148" s="80"/>
      <c r="AJ3148" s="80"/>
      <c r="AK3148" s="80"/>
      <c r="AL3148" s="14"/>
      <c r="AM3148" s="16" t="str">
        <f t="shared" si="10"/>
        <v>{s:'63C041', v:342 , c:'放デイ４・有資格４・人欠２・開減２・'},</v>
      </c>
      <c r="AN3148" s="16"/>
    </row>
    <row r="3149" ht="16.5" customHeight="1">
      <c r="A3149" s="29">
        <v>63.0</v>
      </c>
      <c r="B3149" s="30" t="s">
        <v>3385</v>
      </c>
      <c r="C3149" s="31">
        <v>3147.0</v>
      </c>
      <c r="D3149" s="32" t="s">
        <v>3386</v>
      </c>
      <c r="E3149" s="139"/>
      <c r="F3149" s="139"/>
      <c r="G3149" s="94"/>
      <c r="H3149" s="140"/>
      <c r="I3149" s="140"/>
      <c r="J3149" s="95"/>
      <c r="K3149" s="69"/>
      <c r="L3149" s="65"/>
      <c r="M3149" s="302"/>
      <c r="N3149" s="366"/>
      <c r="O3149" s="367"/>
      <c r="P3149" s="368"/>
      <c r="Q3149" s="366"/>
      <c r="R3149" s="369"/>
      <c r="S3149" s="304"/>
      <c r="T3149" s="304"/>
      <c r="U3149" s="140"/>
      <c r="V3149" s="140"/>
      <c r="W3149" s="140"/>
      <c r="X3149" s="306"/>
      <c r="Y3149" s="290"/>
      <c r="Z3149" s="355"/>
      <c r="AA3149" s="356" t="s">
        <v>20</v>
      </c>
      <c r="AB3149" s="357" t="s">
        <v>21</v>
      </c>
      <c r="AC3149" s="358">
        <v>0.85</v>
      </c>
      <c r="AD3149" s="288"/>
      <c r="AE3149" s="288"/>
      <c r="AF3149" s="346"/>
      <c r="AG3149" s="45">
        <v>291.0</v>
      </c>
      <c r="AH3149" s="79"/>
      <c r="AI3149" s="80"/>
      <c r="AJ3149" s="80"/>
      <c r="AK3149" s="80"/>
      <c r="AL3149" s="14"/>
      <c r="AM3149" s="16" t="str">
        <f t="shared" si="10"/>
        <v>{s:'63C042', v:291 , c:'放デイ４・有資格４・人欠２・開減２・評減・'},</v>
      </c>
      <c r="AN3149" s="16"/>
    </row>
    <row r="3150" ht="16.5" customHeight="1">
      <c r="A3150" s="29">
        <v>63.0</v>
      </c>
      <c r="B3150" s="30" t="s">
        <v>3387</v>
      </c>
      <c r="C3150" s="31">
        <v>3148.0</v>
      </c>
      <c r="D3150" s="32" t="s">
        <v>3388</v>
      </c>
      <c r="E3150" s="139"/>
      <c r="F3150" s="139"/>
      <c r="G3150" s="94"/>
      <c r="H3150" s="140"/>
      <c r="I3150" s="140"/>
      <c r="J3150" s="95"/>
      <c r="K3150" s="69"/>
      <c r="L3150" s="65"/>
      <c r="M3150" s="302"/>
      <c r="N3150" s="366"/>
      <c r="O3150" s="367"/>
      <c r="P3150" s="368"/>
      <c r="Q3150" s="366"/>
      <c r="R3150" s="369"/>
      <c r="S3150" s="304"/>
      <c r="T3150" s="304"/>
      <c r="U3150" s="140"/>
      <c r="V3150" s="140"/>
      <c r="W3150" s="140"/>
      <c r="X3150" s="299"/>
      <c r="Y3150" s="287"/>
      <c r="Z3150" s="345"/>
      <c r="AA3150" s="288"/>
      <c r="AB3150" s="288"/>
      <c r="AC3150" s="346"/>
      <c r="AD3150" s="82" t="s">
        <v>30</v>
      </c>
      <c r="AE3150" s="302">
        <v>5.0</v>
      </c>
      <c r="AF3150" s="360" t="s">
        <v>31</v>
      </c>
      <c r="AG3150" s="45">
        <v>397.0</v>
      </c>
      <c r="AH3150" s="79"/>
      <c r="AI3150" s="80"/>
      <c r="AJ3150" s="80"/>
      <c r="AK3150" s="80"/>
      <c r="AL3150" s="14"/>
      <c r="AM3150" s="16" t="str">
        <f t="shared" si="10"/>
        <v>{s:'63C043', v:397 , c:'放デイ４・有資格４・人欠２・拘減・'},</v>
      </c>
      <c r="AN3150" s="16"/>
    </row>
    <row r="3151" ht="16.5" customHeight="1">
      <c r="A3151" s="29">
        <v>63.0</v>
      </c>
      <c r="B3151" s="30" t="s">
        <v>3389</v>
      </c>
      <c r="C3151" s="31">
        <v>3149.0</v>
      </c>
      <c r="D3151" s="32" t="s">
        <v>3390</v>
      </c>
      <c r="E3151" s="139"/>
      <c r="F3151" s="139"/>
      <c r="G3151" s="94"/>
      <c r="H3151" s="140"/>
      <c r="I3151" s="140"/>
      <c r="J3151" s="95"/>
      <c r="K3151" s="69"/>
      <c r="L3151" s="65"/>
      <c r="M3151" s="302"/>
      <c r="N3151" s="366"/>
      <c r="O3151" s="367"/>
      <c r="P3151" s="368"/>
      <c r="Q3151" s="366"/>
      <c r="R3151" s="369"/>
      <c r="S3151" s="304"/>
      <c r="T3151" s="304"/>
      <c r="U3151" s="140"/>
      <c r="V3151" s="140"/>
      <c r="W3151" s="140"/>
      <c r="X3151" s="303"/>
      <c r="Y3151" s="290"/>
      <c r="Z3151" s="350"/>
      <c r="AA3151" s="299" t="s">
        <v>20</v>
      </c>
      <c r="AB3151" s="287" t="s">
        <v>21</v>
      </c>
      <c r="AC3151" s="361">
        <v>0.85</v>
      </c>
      <c r="AD3151" s="87"/>
      <c r="AE3151" s="302"/>
      <c r="AF3151" s="360"/>
      <c r="AG3151" s="45">
        <v>337.0</v>
      </c>
      <c r="AH3151" s="79"/>
      <c r="AI3151" s="80"/>
      <c r="AJ3151" s="80"/>
      <c r="AK3151" s="80"/>
      <c r="AL3151" s="14"/>
      <c r="AM3151" s="16" t="str">
        <f t="shared" si="10"/>
        <v>{s:'63C044', v:337 , c:'放デイ４・有資格４・人欠２・評減・拘減・'},</v>
      </c>
      <c r="AN3151" s="16"/>
    </row>
    <row r="3152" ht="16.5" customHeight="1">
      <c r="A3152" s="29">
        <v>63.0</v>
      </c>
      <c r="B3152" s="30" t="s">
        <v>3391</v>
      </c>
      <c r="C3152" s="31">
        <v>3150.0</v>
      </c>
      <c r="D3152" s="32" t="s">
        <v>3392</v>
      </c>
      <c r="E3152" s="139"/>
      <c r="F3152" s="139"/>
      <c r="G3152" s="94"/>
      <c r="H3152" s="140"/>
      <c r="I3152" s="140"/>
      <c r="J3152" s="95"/>
      <c r="K3152" s="69"/>
      <c r="L3152" s="65"/>
      <c r="M3152" s="302"/>
      <c r="N3152" s="366"/>
      <c r="O3152" s="367"/>
      <c r="P3152" s="368"/>
      <c r="Q3152" s="366"/>
      <c r="R3152" s="369"/>
      <c r="S3152" s="304"/>
      <c r="T3152" s="304"/>
      <c r="U3152" s="140"/>
      <c r="V3152" s="140"/>
      <c r="W3152" s="140"/>
      <c r="X3152" s="305" t="s">
        <v>326</v>
      </c>
      <c r="Y3152" s="302" t="s">
        <v>21</v>
      </c>
      <c r="Z3152" s="349">
        <v>0.7</v>
      </c>
      <c r="AA3152" s="297"/>
      <c r="AB3152" s="297"/>
      <c r="AC3152" s="362"/>
      <c r="AD3152" s="87"/>
      <c r="AE3152" s="313"/>
      <c r="AF3152" s="349"/>
      <c r="AG3152" s="45">
        <v>276.0</v>
      </c>
      <c r="AH3152" s="79"/>
      <c r="AI3152" s="80"/>
      <c r="AJ3152" s="80"/>
      <c r="AK3152" s="80"/>
      <c r="AL3152" s="14"/>
      <c r="AM3152" s="16" t="str">
        <f t="shared" si="10"/>
        <v>{s:'63C045', v:276 , c:'放デイ４・有資格４・人欠２・開減１・拘減・'},</v>
      </c>
      <c r="AN3152" s="16"/>
    </row>
    <row r="3153" ht="16.5" customHeight="1">
      <c r="A3153" s="29">
        <v>63.0</v>
      </c>
      <c r="B3153" s="30" t="s">
        <v>3393</v>
      </c>
      <c r="C3153" s="31">
        <v>3151.0</v>
      </c>
      <c r="D3153" s="32" t="s">
        <v>3394</v>
      </c>
      <c r="E3153" s="139"/>
      <c r="F3153" s="139"/>
      <c r="G3153" s="94"/>
      <c r="H3153" s="140"/>
      <c r="I3153" s="140"/>
      <c r="J3153" s="95"/>
      <c r="K3153" s="69"/>
      <c r="L3153" s="65"/>
      <c r="M3153" s="302"/>
      <c r="N3153" s="366"/>
      <c r="O3153" s="367"/>
      <c r="P3153" s="368"/>
      <c r="Q3153" s="366"/>
      <c r="R3153" s="369"/>
      <c r="S3153" s="304"/>
      <c r="T3153" s="304"/>
      <c r="U3153" s="140"/>
      <c r="V3153" s="140"/>
      <c r="W3153" s="140"/>
      <c r="X3153" s="306"/>
      <c r="Y3153" s="290"/>
      <c r="Z3153" s="355"/>
      <c r="AA3153" s="356" t="s">
        <v>20</v>
      </c>
      <c r="AB3153" s="357" t="s">
        <v>21</v>
      </c>
      <c r="AC3153" s="363">
        <v>0.85</v>
      </c>
      <c r="AD3153" s="87"/>
      <c r="AE3153" s="313"/>
      <c r="AF3153" s="349"/>
      <c r="AG3153" s="45">
        <v>234.0</v>
      </c>
      <c r="AH3153" s="79"/>
      <c r="AI3153" s="80"/>
      <c r="AJ3153" s="80"/>
      <c r="AK3153" s="80"/>
      <c r="AL3153" s="14"/>
      <c r="AM3153" s="16" t="str">
        <f t="shared" si="10"/>
        <v>{s:'63C046', v:234 , c:'放デイ４・有資格４・人欠２・開減１・評減・拘減・'},</v>
      </c>
      <c r="AN3153" s="16"/>
    </row>
    <row r="3154" ht="16.5" customHeight="1">
      <c r="A3154" s="29">
        <v>63.0</v>
      </c>
      <c r="B3154" s="30" t="s">
        <v>3395</v>
      </c>
      <c r="C3154" s="31">
        <v>3152.0</v>
      </c>
      <c r="D3154" s="32" t="s">
        <v>3396</v>
      </c>
      <c r="E3154" s="139"/>
      <c r="F3154" s="139"/>
      <c r="G3154" s="94"/>
      <c r="H3154" s="140"/>
      <c r="I3154" s="140"/>
      <c r="J3154" s="95"/>
      <c r="K3154" s="69"/>
      <c r="L3154" s="65"/>
      <c r="M3154" s="302"/>
      <c r="N3154" s="366"/>
      <c r="O3154" s="367"/>
      <c r="P3154" s="368"/>
      <c r="Q3154" s="366"/>
      <c r="R3154" s="369"/>
      <c r="S3154" s="304"/>
      <c r="T3154" s="304"/>
      <c r="U3154" s="140"/>
      <c r="V3154" s="140"/>
      <c r="W3154" s="140"/>
      <c r="X3154" s="305" t="s">
        <v>329</v>
      </c>
      <c r="Y3154" s="302" t="s">
        <v>21</v>
      </c>
      <c r="Z3154" s="349">
        <v>0.85</v>
      </c>
      <c r="AA3154" s="292"/>
      <c r="AB3154" s="292"/>
      <c r="AC3154" s="355"/>
      <c r="AD3154" s="87"/>
      <c r="AE3154" s="313"/>
      <c r="AF3154" s="349"/>
      <c r="AG3154" s="45">
        <v>337.0</v>
      </c>
      <c r="AH3154" s="79"/>
      <c r="AI3154" s="80"/>
      <c r="AJ3154" s="80"/>
      <c r="AK3154" s="80"/>
      <c r="AL3154" s="14"/>
      <c r="AM3154" s="16" t="str">
        <f t="shared" si="10"/>
        <v>{s:'63C047', v:337 , c:'放デイ４・有資格４・人欠２・開減２・拘減・'},</v>
      </c>
      <c r="AN3154" s="16"/>
    </row>
    <row r="3155" ht="16.5" customHeight="1">
      <c r="A3155" s="29">
        <v>63.0</v>
      </c>
      <c r="B3155" s="30" t="s">
        <v>3397</v>
      </c>
      <c r="C3155" s="31">
        <v>3153.0</v>
      </c>
      <c r="D3155" s="32" t="s">
        <v>3398</v>
      </c>
      <c r="E3155" s="139"/>
      <c r="F3155" s="139"/>
      <c r="G3155" s="94"/>
      <c r="H3155" s="140"/>
      <c r="I3155" s="140"/>
      <c r="J3155" s="95"/>
      <c r="K3155" s="69"/>
      <c r="L3155" s="65"/>
      <c r="M3155" s="302"/>
      <c r="N3155" s="366"/>
      <c r="O3155" s="367"/>
      <c r="P3155" s="368"/>
      <c r="Q3155" s="366"/>
      <c r="R3155" s="369"/>
      <c r="S3155" s="304"/>
      <c r="T3155" s="304"/>
      <c r="U3155" s="140"/>
      <c r="V3155" s="140"/>
      <c r="W3155" s="140"/>
      <c r="X3155" s="306"/>
      <c r="Y3155" s="290"/>
      <c r="Z3155" s="355"/>
      <c r="AA3155" s="356" t="s">
        <v>20</v>
      </c>
      <c r="AB3155" s="357" t="s">
        <v>21</v>
      </c>
      <c r="AC3155" s="363">
        <v>0.85</v>
      </c>
      <c r="AD3155" s="93"/>
      <c r="AE3155" s="292"/>
      <c r="AF3155" s="355"/>
      <c r="AG3155" s="45">
        <v>286.0</v>
      </c>
      <c r="AH3155" s="79"/>
      <c r="AI3155" s="80"/>
      <c r="AJ3155" s="80"/>
      <c r="AK3155" s="80"/>
      <c r="AL3155" s="14"/>
      <c r="AM3155" s="16" t="str">
        <f t="shared" si="10"/>
        <v>{s:'63C048', v:286 , c:'放デイ４・有資格４・人欠２・開減２・評減・拘減・'},</v>
      </c>
      <c r="AN3155" s="16"/>
    </row>
    <row r="3156" ht="16.5" customHeight="1">
      <c r="A3156" s="29">
        <v>63.0</v>
      </c>
      <c r="B3156" s="30" t="s">
        <v>3399</v>
      </c>
      <c r="C3156" s="31">
        <v>3154.0</v>
      </c>
      <c r="D3156" s="32" t="s">
        <v>3400</v>
      </c>
      <c r="E3156" s="139"/>
      <c r="F3156" s="139"/>
      <c r="G3156" s="307"/>
      <c r="H3156" s="352"/>
      <c r="I3156" s="140"/>
      <c r="J3156" s="95"/>
      <c r="K3156" s="69"/>
      <c r="L3156" s="304"/>
      <c r="M3156" s="365"/>
      <c r="N3156" s="366"/>
      <c r="O3156" s="367"/>
      <c r="P3156" s="368"/>
      <c r="Q3156" s="366"/>
      <c r="R3156" s="369"/>
      <c r="S3156" s="33" t="s">
        <v>23</v>
      </c>
      <c r="T3156" s="130" t="s">
        <v>24</v>
      </c>
      <c r="U3156" s="152"/>
      <c r="V3156" s="152"/>
      <c r="W3156" s="153"/>
      <c r="X3156" s="299"/>
      <c r="Y3156" s="287"/>
      <c r="Z3156" s="345"/>
      <c r="AA3156" s="288"/>
      <c r="AB3156" s="288"/>
      <c r="AC3156" s="288"/>
      <c r="AD3156" s="288"/>
      <c r="AE3156" s="288"/>
      <c r="AF3156" s="346"/>
      <c r="AG3156" s="45">
        <v>281.0</v>
      </c>
      <c r="AH3156" s="79"/>
      <c r="AI3156" s="80"/>
      <c r="AJ3156" s="80"/>
      <c r="AK3156" s="80"/>
      <c r="AL3156" s="14"/>
      <c r="AM3156" s="16" t="str">
        <f t="shared" si="10"/>
        <v>{s:'63C049', v:281 , c:'放デイ４・有資格４・人欠２・未計画・'},</v>
      </c>
      <c r="AN3156" s="16"/>
    </row>
    <row r="3157" ht="16.5" customHeight="1">
      <c r="A3157" s="29">
        <v>63.0</v>
      </c>
      <c r="B3157" s="30" t="s">
        <v>3401</v>
      </c>
      <c r="C3157" s="31">
        <v>3155.0</v>
      </c>
      <c r="D3157" s="32" t="s">
        <v>3402</v>
      </c>
      <c r="E3157" s="139"/>
      <c r="F3157" s="139"/>
      <c r="G3157" s="307"/>
      <c r="H3157" s="352"/>
      <c r="I3157" s="140"/>
      <c r="J3157" s="95"/>
      <c r="K3157" s="69"/>
      <c r="L3157" s="302"/>
      <c r="M3157" s="63"/>
      <c r="N3157" s="366"/>
      <c r="O3157" s="367"/>
      <c r="P3157" s="368"/>
      <c r="Q3157" s="366"/>
      <c r="R3157" s="369"/>
      <c r="S3157" s="131"/>
      <c r="T3157" s="87"/>
      <c r="U3157" s="302" t="s">
        <v>21</v>
      </c>
      <c r="V3157" s="313">
        <v>0.7</v>
      </c>
      <c r="W3157" s="95"/>
      <c r="X3157" s="303"/>
      <c r="Y3157" s="290"/>
      <c r="Z3157" s="350"/>
      <c r="AA3157" s="299" t="s">
        <v>20</v>
      </c>
      <c r="AB3157" s="287" t="s">
        <v>21</v>
      </c>
      <c r="AC3157" s="351">
        <v>0.85</v>
      </c>
      <c r="AD3157" s="288"/>
      <c r="AE3157" s="288"/>
      <c r="AF3157" s="346"/>
      <c r="AG3157" s="45">
        <v>239.0</v>
      </c>
      <c r="AH3157" s="79"/>
      <c r="AI3157" s="80"/>
      <c r="AJ3157" s="80"/>
      <c r="AK3157" s="80"/>
      <c r="AL3157" s="14"/>
      <c r="AM3157" s="16" t="str">
        <f t="shared" si="10"/>
        <v>{s:'63C050', v:239 , c:'放デイ４・有資格４・人欠２・未計画・評減・'},</v>
      </c>
      <c r="AN3157" s="16"/>
    </row>
    <row r="3158" ht="16.5" customHeight="1">
      <c r="A3158" s="29">
        <v>63.0</v>
      </c>
      <c r="B3158" s="30" t="s">
        <v>3403</v>
      </c>
      <c r="C3158" s="31">
        <v>3156.0</v>
      </c>
      <c r="D3158" s="32" t="s">
        <v>3404</v>
      </c>
      <c r="E3158" s="94"/>
      <c r="F3158" s="94"/>
      <c r="G3158" s="103"/>
      <c r="H3158" s="140"/>
      <c r="I3158" s="140"/>
      <c r="J3158" s="95"/>
      <c r="K3158" s="69"/>
      <c r="L3158" s="65"/>
      <c r="M3158" s="65"/>
      <c r="N3158" s="302"/>
      <c r="O3158" s="382"/>
      <c r="P3158" s="383"/>
      <c r="Q3158" s="302"/>
      <c r="R3158" s="384"/>
      <c r="S3158" s="131"/>
      <c r="T3158" s="87"/>
      <c r="U3158" s="302"/>
      <c r="V3158" s="313"/>
      <c r="W3158" s="349"/>
      <c r="X3158" s="305" t="s">
        <v>326</v>
      </c>
      <c r="Y3158" s="287" t="s">
        <v>21</v>
      </c>
      <c r="Z3158" s="354" t="str">
        <f>$Z$653</f>
        <v/>
      </c>
      <c r="AA3158" s="297"/>
      <c r="AB3158" s="297"/>
      <c r="AC3158" s="297"/>
      <c r="AD3158" s="297"/>
      <c r="AE3158" s="297"/>
      <c r="AF3158" s="362"/>
      <c r="AG3158" s="45">
        <v>197.0</v>
      </c>
      <c r="AH3158" s="79"/>
      <c r="AI3158" s="80"/>
      <c r="AJ3158" s="80"/>
      <c r="AK3158" s="80"/>
      <c r="AL3158" s="14"/>
      <c r="AM3158" s="16" t="str">
        <f t="shared" si="10"/>
        <v>{s:'63C051', v:197 , c:'放デイ４・有資格４・人欠２・未計画・開減１・'},</v>
      </c>
      <c r="AN3158" s="16"/>
    </row>
    <row r="3159" ht="16.5" customHeight="1">
      <c r="A3159" s="29">
        <v>63.0</v>
      </c>
      <c r="B3159" s="30" t="s">
        <v>3405</v>
      </c>
      <c r="C3159" s="31">
        <v>3157.0</v>
      </c>
      <c r="D3159" s="32" t="s">
        <v>3406</v>
      </c>
      <c r="E3159" s="94"/>
      <c r="F3159" s="94"/>
      <c r="G3159" s="103"/>
      <c r="H3159" s="140"/>
      <c r="I3159" s="140"/>
      <c r="J3159" s="95"/>
      <c r="K3159" s="69"/>
      <c r="L3159" s="65"/>
      <c r="M3159" s="65"/>
      <c r="N3159" s="302"/>
      <c r="O3159" s="382"/>
      <c r="P3159" s="383"/>
      <c r="Q3159" s="302"/>
      <c r="R3159" s="384"/>
      <c r="S3159" s="131"/>
      <c r="T3159" s="87"/>
      <c r="U3159" s="302"/>
      <c r="V3159" s="313"/>
      <c r="W3159" s="349"/>
      <c r="X3159" s="306"/>
      <c r="Y3159" s="290"/>
      <c r="Z3159" s="355"/>
      <c r="AA3159" s="356" t="s">
        <v>20</v>
      </c>
      <c r="AB3159" s="357" t="s">
        <v>21</v>
      </c>
      <c r="AC3159" s="358">
        <v>0.85</v>
      </c>
      <c r="AD3159" s="288"/>
      <c r="AE3159" s="288"/>
      <c r="AF3159" s="346"/>
      <c r="AG3159" s="114">
        <v>167.0</v>
      </c>
      <c r="AH3159" s="79"/>
      <c r="AI3159" s="80"/>
      <c r="AJ3159" s="80"/>
      <c r="AK3159" s="80"/>
      <c r="AL3159" s="14"/>
      <c r="AM3159" s="16" t="str">
        <f t="shared" si="10"/>
        <v>{s:'63C052', v:167 , c:'放デイ４・有資格４・人欠２・未計画・開減１・評減・'},</v>
      </c>
      <c r="AN3159" s="16"/>
    </row>
    <row r="3160" ht="16.5" customHeight="1">
      <c r="A3160" s="29">
        <v>63.0</v>
      </c>
      <c r="B3160" s="30" t="s">
        <v>3407</v>
      </c>
      <c r="C3160" s="31">
        <v>3158.0</v>
      </c>
      <c r="D3160" s="32" t="s">
        <v>3408</v>
      </c>
      <c r="E3160" s="94"/>
      <c r="F3160" s="94"/>
      <c r="G3160" s="103"/>
      <c r="H3160" s="140"/>
      <c r="I3160" s="140"/>
      <c r="J3160" s="95"/>
      <c r="K3160" s="69"/>
      <c r="L3160" s="65"/>
      <c r="M3160" s="65"/>
      <c r="N3160" s="302"/>
      <c r="O3160" s="382"/>
      <c r="P3160" s="383"/>
      <c r="Q3160" s="302"/>
      <c r="R3160" s="384"/>
      <c r="S3160" s="131"/>
      <c r="T3160" s="87"/>
      <c r="U3160" s="302"/>
      <c r="V3160" s="313"/>
      <c r="W3160" s="349"/>
      <c r="X3160" s="305" t="s">
        <v>329</v>
      </c>
      <c r="Y3160" s="287" t="s">
        <v>21</v>
      </c>
      <c r="Z3160" s="354" t="str">
        <f>$Z$655</f>
        <v/>
      </c>
      <c r="AA3160" s="292"/>
      <c r="AB3160" s="292"/>
      <c r="AC3160" s="292"/>
      <c r="AD3160" s="292"/>
      <c r="AE3160" s="292"/>
      <c r="AF3160" s="355"/>
      <c r="AG3160" s="45">
        <v>239.0</v>
      </c>
      <c r="AH3160" s="79"/>
      <c r="AI3160" s="80"/>
      <c r="AJ3160" s="80"/>
      <c r="AK3160" s="80"/>
      <c r="AL3160" s="14"/>
      <c r="AM3160" s="16" t="str">
        <f t="shared" si="10"/>
        <v>{s:'63C053', v:239 , c:'放デイ４・有資格４・人欠２・未計画・開減２・'},</v>
      </c>
      <c r="AN3160" s="16"/>
    </row>
    <row r="3161" ht="16.5" customHeight="1">
      <c r="A3161" s="29">
        <v>63.0</v>
      </c>
      <c r="B3161" s="30" t="s">
        <v>3409</v>
      </c>
      <c r="C3161" s="31">
        <v>3159.0</v>
      </c>
      <c r="D3161" s="32" t="s">
        <v>3410</v>
      </c>
      <c r="E3161" s="94"/>
      <c r="F3161" s="94"/>
      <c r="G3161" s="103"/>
      <c r="H3161" s="140"/>
      <c r="I3161" s="140"/>
      <c r="J3161" s="95"/>
      <c r="K3161" s="69"/>
      <c r="L3161" s="65"/>
      <c r="M3161" s="65"/>
      <c r="N3161" s="302"/>
      <c r="O3161" s="382"/>
      <c r="P3161" s="383"/>
      <c r="Q3161" s="302"/>
      <c r="R3161" s="384"/>
      <c r="S3161" s="131"/>
      <c r="T3161" s="87"/>
      <c r="U3161" s="302"/>
      <c r="V3161" s="313"/>
      <c r="W3161" s="349"/>
      <c r="X3161" s="306"/>
      <c r="Y3161" s="290"/>
      <c r="Z3161" s="355"/>
      <c r="AA3161" s="356" t="s">
        <v>20</v>
      </c>
      <c r="AB3161" s="357" t="s">
        <v>21</v>
      </c>
      <c r="AC3161" s="358">
        <v>0.85</v>
      </c>
      <c r="AD3161" s="288"/>
      <c r="AE3161" s="288"/>
      <c r="AF3161" s="346"/>
      <c r="AG3161" s="45">
        <v>203.0</v>
      </c>
      <c r="AH3161" s="79"/>
      <c r="AI3161" s="80"/>
      <c r="AJ3161" s="80"/>
      <c r="AK3161" s="80"/>
      <c r="AL3161" s="14"/>
      <c r="AM3161" s="16" t="str">
        <f t="shared" si="10"/>
        <v>{s:'63C054', v:203 , c:'放デイ４・有資格４・人欠２・未計画・開減２・評減・'},</v>
      </c>
      <c r="AN3161" s="16"/>
    </row>
    <row r="3162" ht="16.5" customHeight="1">
      <c r="A3162" s="29">
        <v>63.0</v>
      </c>
      <c r="B3162" s="30" t="s">
        <v>3411</v>
      </c>
      <c r="C3162" s="31">
        <v>3160.0</v>
      </c>
      <c r="D3162" s="32" t="s">
        <v>3412</v>
      </c>
      <c r="E3162" s="94"/>
      <c r="F3162" s="94"/>
      <c r="G3162" s="103"/>
      <c r="H3162" s="140"/>
      <c r="I3162" s="140"/>
      <c r="J3162" s="95"/>
      <c r="K3162" s="69"/>
      <c r="L3162" s="65"/>
      <c r="M3162" s="65"/>
      <c r="N3162" s="302"/>
      <c r="O3162" s="382"/>
      <c r="P3162" s="383"/>
      <c r="Q3162" s="302"/>
      <c r="R3162" s="384"/>
      <c r="S3162" s="131"/>
      <c r="T3162" s="87"/>
      <c r="U3162" s="302"/>
      <c r="V3162" s="313"/>
      <c r="W3162" s="349"/>
      <c r="X3162" s="299"/>
      <c r="Y3162" s="287"/>
      <c r="Z3162" s="345"/>
      <c r="AA3162" s="288"/>
      <c r="AB3162" s="288"/>
      <c r="AC3162" s="346"/>
      <c r="AD3162" s="82" t="s">
        <v>30</v>
      </c>
      <c r="AE3162" s="302">
        <v>5.0</v>
      </c>
      <c r="AF3162" s="360" t="s">
        <v>31</v>
      </c>
      <c r="AG3162" s="45">
        <v>276.0</v>
      </c>
      <c r="AH3162" s="79"/>
      <c r="AI3162" s="80"/>
      <c r="AJ3162" s="80"/>
      <c r="AK3162" s="80"/>
      <c r="AL3162" s="14"/>
      <c r="AM3162" s="16" t="str">
        <f t="shared" si="10"/>
        <v>{s:'63C055', v:276 , c:'放デイ４・有資格４・人欠２・未計画・拘減・'},</v>
      </c>
      <c r="AN3162" s="16"/>
    </row>
    <row r="3163" ht="16.5" customHeight="1">
      <c r="A3163" s="29">
        <v>63.0</v>
      </c>
      <c r="B3163" s="30" t="s">
        <v>3413</v>
      </c>
      <c r="C3163" s="31">
        <v>3161.0</v>
      </c>
      <c r="D3163" s="32" t="s">
        <v>3414</v>
      </c>
      <c r="E3163" s="94"/>
      <c r="F3163" s="94"/>
      <c r="G3163" s="103"/>
      <c r="H3163" s="140"/>
      <c r="I3163" s="140"/>
      <c r="J3163" s="95"/>
      <c r="K3163" s="69"/>
      <c r="L3163" s="65"/>
      <c r="M3163" s="65"/>
      <c r="N3163" s="302"/>
      <c r="O3163" s="382"/>
      <c r="P3163" s="383"/>
      <c r="Q3163" s="302"/>
      <c r="R3163" s="384"/>
      <c r="S3163" s="131"/>
      <c r="T3163" s="87"/>
      <c r="U3163" s="302"/>
      <c r="V3163" s="313"/>
      <c r="W3163" s="349"/>
      <c r="X3163" s="303"/>
      <c r="Y3163" s="290"/>
      <c r="Z3163" s="350"/>
      <c r="AA3163" s="299" t="s">
        <v>20</v>
      </c>
      <c r="AB3163" s="287" t="s">
        <v>21</v>
      </c>
      <c r="AC3163" s="361">
        <v>0.85</v>
      </c>
      <c r="AD3163" s="87"/>
      <c r="AE3163" s="302"/>
      <c r="AF3163" s="360"/>
      <c r="AG3163" s="45">
        <v>234.0</v>
      </c>
      <c r="AH3163" s="79"/>
      <c r="AI3163" s="80"/>
      <c r="AJ3163" s="80"/>
      <c r="AK3163" s="80"/>
      <c r="AL3163" s="14"/>
      <c r="AM3163" s="16" t="str">
        <f t="shared" si="10"/>
        <v>{s:'63C056', v:234 , c:'放デイ４・有資格４・人欠２・未計画・評減・拘減・'},</v>
      </c>
      <c r="AN3163" s="16"/>
    </row>
    <row r="3164" ht="16.5" customHeight="1">
      <c r="A3164" s="29">
        <v>63.0</v>
      </c>
      <c r="B3164" s="30" t="s">
        <v>3415</v>
      </c>
      <c r="C3164" s="31">
        <v>3162.0</v>
      </c>
      <c r="D3164" s="32" t="s">
        <v>3416</v>
      </c>
      <c r="E3164" s="94"/>
      <c r="F3164" s="94"/>
      <c r="G3164" s="103"/>
      <c r="H3164" s="140"/>
      <c r="I3164" s="140"/>
      <c r="J3164" s="95"/>
      <c r="K3164" s="69"/>
      <c r="L3164" s="65"/>
      <c r="M3164" s="65"/>
      <c r="N3164" s="302"/>
      <c r="O3164" s="382"/>
      <c r="P3164" s="383"/>
      <c r="Q3164" s="302"/>
      <c r="R3164" s="384"/>
      <c r="S3164" s="131"/>
      <c r="T3164" s="309"/>
      <c r="U3164" s="302"/>
      <c r="V3164" s="313"/>
      <c r="W3164" s="349"/>
      <c r="X3164" s="305" t="s">
        <v>326</v>
      </c>
      <c r="Y3164" s="302" t="s">
        <v>21</v>
      </c>
      <c r="Z3164" s="349" t="str">
        <f>$Z$653</f>
        <v/>
      </c>
      <c r="AA3164" s="297"/>
      <c r="AB3164" s="297"/>
      <c r="AC3164" s="362"/>
      <c r="AD3164" s="87"/>
      <c r="AE3164" s="313"/>
      <c r="AF3164" s="349"/>
      <c r="AG3164" s="45">
        <v>192.0</v>
      </c>
      <c r="AH3164" s="79"/>
      <c r="AI3164" s="80"/>
      <c r="AJ3164" s="80"/>
      <c r="AK3164" s="80"/>
      <c r="AL3164" s="14"/>
      <c r="AM3164" s="16" t="str">
        <f t="shared" si="10"/>
        <v>{s:'63C057', v:192 , c:'放デイ４・有資格４・人欠２・未計画・開減１・拘減・'},</v>
      </c>
      <c r="AN3164" s="16"/>
    </row>
    <row r="3165" ht="16.5" customHeight="1">
      <c r="A3165" s="29">
        <v>63.0</v>
      </c>
      <c r="B3165" s="30" t="s">
        <v>3417</v>
      </c>
      <c r="C3165" s="31">
        <v>3163.0</v>
      </c>
      <c r="D3165" s="32" t="s">
        <v>3418</v>
      </c>
      <c r="E3165" s="94"/>
      <c r="F3165" s="94"/>
      <c r="G3165" s="103"/>
      <c r="H3165" s="140"/>
      <c r="I3165" s="140"/>
      <c r="J3165" s="95"/>
      <c r="K3165" s="69"/>
      <c r="L3165" s="65"/>
      <c r="M3165" s="65"/>
      <c r="N3165" s="302"/>
      <c r="O3165" s="382"/>
      <c r="P3165" s="383"/>
      <c r="Q3165" s="302"/>
      <c r="R3165" s="384"/>
      <c r="S3165" s="131"/>
      <c r="T3165" s="309"/>
      <c r="U3165" s="302"/>
      <c r="V3165" s="313"/>
      <c r="W3165" s="349"/>
      <c r="X3165" s="306"/>
      <c r="Y3165" s="290"/>
      <c r="Z3165" s="355"/>
      <c r="AA3165" s="356" t="s">
        <v>20</v>
      </c>
      <c r="AB3165" s="357" t="s">
        <v>21</v>
      </c>
      <c r="AC3165" s="363">
        <v>0.85</v>
      </c>
      <c r="AD3165" s="87"/>
      <c r="AE3165" s="313"/>
      <c r="AF3165" s="349"/>
      <c r="AG3165" s="114">
        <v>162.0</v>
      </c>
      <c r="AH3165" s="79"/>
      <c r="AI3165" s="80"/>
      <c r="AJ3165" s="80"/>
      <c r="AK3165" s="80"/>
      <c r="AL3165" s="14"/>
      <c r="AM3165" s="16" t="str">
        <f t="shared" si="10"/>
        <v>{s:'63C058', v:162 , c:'放デイ４・有資格４・人欠２・未計画・開減１・評減・拘減・'},</v>
      </c>
      <c r="AN3165" s="16"/>
    </row>
    <row r="3166" ht="16.5" customHeight="1">
      <c r="A3166" s="29">
        <v>63.0</v>
      </c>
      <c r="B3166" s="30" t="s">
        <v>3419</v>
      </c>
      <c r="C3166" s="31">
        <v>3164.0</v>
      </c>
      <c r="D3166" s="32" t="s">
        <v>3420</v>
      </c>
      <c r="E3166" s="94"/>
      <c r="F3166" s="94"/>
      <c r="G3166" s="103"/>
      <c r="H3166" s="140"/>
      <c r="I3166" s="140"/>
      <c r="J3166" s="95"/>
      <c r="K3166" s="69"/>
      <c r="L3166" s="65"/>
      <c r="M3166" s="65"/>
      <c r="N3166" s="302"/>
      <c r="O3166" s="382"/>
      <c r="P3166" s="383"/>
      <c r="Q3166" s="302"/>
      <c r="R3166" s="384"/>
      <c r="S3166" s="131"/>
      <c r="T3166" s="309"/>
      <c r="U3166" s="302"/>
      <c r="V3166" s="313"/>
      <c r="W3166" s="349"/>
      <c r="X3166" s="305" t="s">
        <v>329</v>
      </c>
      <c r="Y3166" s="302" t="s">
        <v>21</v>
      </c>
      <c r="Z3166" s="349" t="str">
        <f>$Z$655</f>
        <v/>
      </c>
      <c r="AA3166" s="292"/>
      <c r="AB3166" s="292"/>
      <c r="AC3166" s="355"/>
      <c r="AD3166" s="87"/>
      <c r="AE3166" s="313"/>
      <c r="AF3166" s="349"/>
      <c r="AG3166" s="45">
        <v>234.0</v>
      </c>
      <c r="AH3166" s="79"/>
      <c r="AI3166" s="80"/>
      <c r="AJ3166" s="80"/>
      <c r="AK3166" s="80"/>
      <c r="AL3166" s="14"/>
      <c r="AM3166" s="16" t="str">
        <f t="shared" si="10"/>
        <v>{s:'63C059', v:234 , c:'放デイ４・有資格４・人欠２・未計画・開減２・拘減・'},</v>
      </c>
      <c r="AN3166" s="16"/>
    </row>
    <row r="3167" ht="16.5" customHeight="1">
      <c r="A3167" s="29">
        <v>63.0</v>
      </c>
      <c r="B3167" s="30" t="s">
        <v>3421</v>
      </c>
      <c r="C3167" s="31">
        <v>3165.0</v>
      </c>
      <c r="D3167" s="32" t="s">
        <v>3422</v>
      </c>
      <c r="E3167" s="94"/>
      <c r="F3167" s="94"/>
      <c r="G3167" s="103"/>
      <c r="H3167" s="140"/>
      <c r="I3167" s="140"/>
      <c r="J3167" s="95"/>
      <c r="K3167" s="69"/>
      <c r="L3167" s="65"/>
      <c r="M3167" s="65"/>
      <c r="N3167" s="302"/>
      <c r="O3167" s="382"/>
      <c r="P3167" s="383"/>
      <c r="Q3167" s="302"/>
      <c r="R3167" s="384"/>
      <c r="S3167" s="310"/>
      <c r="T3167" s="309"/>
      <c r="U3167" s="302"/>
      <c r="V3167" s="313"/>
      <c r="W3167" s="349"/>
      <c r="X3167" s="306"/>
      <c r="Y3167" s="290"/>
      <c r="Z3167" s="355"/>
      <c r="AA3167" s="356" t="s">
        <v>20</v>
      </c>
      <c r="AB3167" s="357" t="s">
        <v>21</v>
      </c>
      <c r="AC3167" s="363">
        <v>0.85</v>
      </c>
      <c r="AD3167" s="93"/>
      <c r="AE3167" s="292"/>
      <c r="AF3167" s="355"/>
      <c r="AG3167" s="45">
        <v>198.0</v>
      </c>
      <c r="AH3167" s="79"/>
      <c r="AI3167" s="80"/>
      <c r="AJ3167" s="80"/>
      <c r="AK3167" s="80"/>
      <c r="AL3167" s="14"/>
      <c r="AM3167" s="16" t="str">
        <f t="shared" si="10"/>
        <v>{s:'63C060', v:198 , c:'放デイ４・有資格４・人欠２・未計画・開減２・評減・拘減・'},</v>
      </c>
      <c r="AN3167" s="16"/>
    </row>
    <row r="3168" ht="16.5" customHeight="1">
      <c r="A3168" s="29">
        <v>63.0</v>
      </c>
      <c r="B3168" s="30" t="s">
        <v>3423</v>
      </c>
      <c r="C3168" s="31">
        <v>3166.0</v>
      </c>
      <c r="D3168" s="32" t="s">
        <v>3424</v>
      </c>
      <c r="E3168" s="94"/>
      <c r="F3168" s="94"/>
      <c r="G3168" s="103"/>
      <c r="H3168" s="140"/>
      <c r="I3168" s="140"/>
      <c r="J3168" s="95"/>
      <c r="K3168" s="69"/>
      <c r="L3168" s="65"/>
      <c r="M3168" s="65"/>
      <c r="N3168" s="302"/>
      <c r="O3168" s="382"/>
      <c r="P3168" s="383"/>
      <c r="Q3168" s="302"/>
      <c r="R3168" s="384"/>
      <c r="S3168" s="310"/>
      <c r="T3168" s="130" t="s">
        <v>27</v>
      </c>
      <c r="U3168" s="287"/>
      <c r="V3168" s="385"/>
      <c r="W3168" s="354"/>
      <c r="X3168" s="299"/>
      <c r="Y3168" s="287"/>
      <c r="Z3168" s="345"/>
      <c r="AA3168" s="288"/>
      <c r="AB3168" s="288"/>
      <c r="AC3168" s="288"/>
      <c r="AD3168" s="288"/>
      <c r="AE3168" s="288"/>
      <c r="AF3168" s="346"/>
      <c r="AG3168" s="45">
        <v>201.0</v>
      </c>
      <c r="AH3168" s="79"/>
      <c r="AI3168" s="80"/>
      <c r="AJ3168" s="80"/>
      <c r="AK3168" s="80"/>
      <c r="AL3168" s="14"/>
      <c r="AM3168" s="16" t="str">
        <f t="shared" si="10"/>
        <v>{s:'63C061', v:201 , c:'放デイ４・有資格４・人欠２・未計画２・'},</v>
      </c>
      <c r="AN3168" s="16"/>
    </row>
    <row r="3169" ht="16.5" customHeight="1">
      <c r="A3169" s="29">
        <v>63.0</v>
      </c>
      <c r="B3169" s="30" t="s">
        <v>3425</v>
      </c>
      <c r="C3169" s="31">
        <v>3167.0</v>
      </c>
      <c r="D3169" s="32" t="s">
        <v>3426</v>
      </c>
      <c r="E3169" s="94"/>
      <c r="F3169" s="94"/>
      <c r="G3169" s="103"/>
      <c r="H3169" s="140"/>
      <c r="I3169" s="140"/>
      <c r="J3169" s="95"/>
      <c r="K3169" s="69"/>
      <c r="L3169" s="65"/>
      <c r="M3169" s="65"/>
      <c r="N3169" s="302"/>
      <c r="O3169" s="382"/>
      <c r="P3169" s="383"/>
      <c r="Q3169" s="302"/>
      <c r="R3169" s="384"/>
      <c r="S3169" s="310"/>
      <c r="T3169" s="87"/>
      <c r="U3169" s="302" t="s">
        <v>21</v>
      </c>
      <c r="V3169" s="313">
        <v>0.5</v>
      </c>
      <c r="W3169" s="349"/>
      <c r="X3169" s="303"/>
      <c r="Y3169" s="290"/>
      <c r="Z3169" s="350"/>
      <c r="AA3169" s="299" t="s">
        <v>20</v>
      </c>
      <c r="AB3169" s="287" t="s">
        <v>21</v>
      </c>
      <c r="AC3169" s="351">
        <v>0.85</v>
      </c>
      <c r="AD3169" s="288"/>
      <c r="AE3169" s="288"/>
      <c r="AF3169" s="346"/>
      <c r="AG3169" s="45">
        <v>171.0</v>
      </c>
      <c r="AH3169" s="79"/>
      <c r="AI3169" s="80"/>
      <c r="AJ3169" s="80"/>
      <c r="AK3169" s="80"/>
      <c r="AL3169" s="14"/>
      <c r="AM3169" s="16" t="str">
        <f t="shared" si="10"/>
        <v>{s:'63C062', v:171 , c:'放デイ４・有資格４・人欠２・未計画２・評減・'},</v>
      </c>
      <c r="AN3169" s="16"/>
    </row>
    <row r="3170" ht="16.5" customHeight="1">
      <c r="A3170" s="29">
        <v>63.0</v>
      </c>
      <c r="B3170" s="30" t="s">
        <v>3427</v>
      </c>
      <c r="C3170" s="31">
        <v>3168.0</v>
      </c>
      <c r="D3170" s="32" t="s">
        <v>3428</v>
      </c>
      <c r="E3170" s="94"/>
      <c r="F3170" s="94"/>
      <c r="G3170" s="103"/>
      <c r="H3170" s="140"/>
      <c r="I3170" s="140"/>
      <c r="J3170" s="95"/>
      <c r="K3170" s="69"/>
      <c r="L3170" s="65"/>
      <c r="M3170" s="65"/>
      <c r="N3170" s="302"/>
      <c r="O3170" s="382"/>
      <c r="P3170" s="383"/>
      <c r="Q3170" s="302"/>
      <c r="R3170" s="384"/>
      <c r="S3170" s="310"/>
      <c r="T3170" s="87"/>
      <c r="U3170" s="302"/>
      <c r="V3170" s="313"/>
      <c r="W3170" s="349"/>
      <c r="X3170" s="305" t="s">
        <v>326</v>
      </c>
      <c r="Y3170" s="287" t="s">
        <v>21</v>
      </c>
      <c r="Z3170" s="354" t="str">
        <f>$Z$653</f>
        <v/>
      </c>
      <c r="AA3170" s="297"/>
      <c r="AB3170" s="297"/>
      <c r="AC3170" s="297"/>
      <c r="AD3170" s="297"/>
      <c r="AE3170" s="297"/>
      <c r="AF3170" s="362"/>
      <c r="AG3170" s="45">
        <v>141.0</v>
      </c>
      <c r="AH3170" s="79"/>
      <c r="AI3170" s="80"/>
      <c r="AJ3170" s="80"/>
      <c r="AK3170" s="80"/>
      <c r="AL3170" s="14"/>
      <c r="AM3170" s="16" t="str">
        <f t="shared" si="10"/>
        <v>{s:'63C063', v:141 , c:'放デイ４・有資格４・人欠２・未計画２・開減１・'},</v>
      </c>
      <c r="AN3170" s="16"/>
    </row>
    <row r="3171" ht="16.5" customHeight="1">
      <c r="A3171" s="29">
        <v>63.0</v>
      </c>
      <c r="B3171" s="30" t="s">
        <v>3429</v>
      </c>
      <c r="C3171" s="31">
        <v>3169.0</v>
      </c>
      <c r="D3171" s="32" t="s">
        <v>3430</v>
      </c>
      <c r="E3171" s="94"/>
      <c r="F3171" s="94"/>
      <c r="G3171" s="103"/>
      <c r="H3171" s="140"/>
      <c r="I3171" s="140"/>
      <c r="J3171" s="95"/>
      <c r="K3171" s="69"/>
      <c r="L3171" s="65"/>
      <c r="M3171" s="65"/>
      <c r="N3171" s="302"/>
      <c r="O3171" s="382"/>
      <c r="P3171" s="383"/>
      <c r="Q3171" s="302"/>
      <c r="R3171" s="384"/>
      <c r="S3171" s="310"/>
      <c r="T3171" s="87"/>
      <c r="U3171" s="302"/>
      <c r="V3171" s="313"/>
      <c r="W3171" s="349"/>
      <c r="X3171" s="306"/>
      <c r="Y3171" s="290"/>
      <c r="Z3171" s="355"/>
      <c r="AA3171" s="356" t="s">
        <v>20</v>
      </c>
      <c r="AB3171" s="357" t="s">
        <v>21</v>
      </c>
      <c r="AC3171" s="358">
        <v>0.85</v>
      </c>
      <c r="AD3171" s="288"/>
      <c r="AE3171" s="288"/>
      <c r="AF3171" s="346"/>
      <c r="AG3171" s="45">
        <v>120.0</v>
      </c>
      <c r="AH3171" s="79"/>
      <c r="AI3171" s="80"/>
      <c r="AJ3171" s="80"/>
      <c r="AK3171" s="80"/>
      <c r="AL3171" s="14"/>
      <c r="AM3171" s="16" t="str">
        <f t="shared" si="10"/>
        <v>{s:'63C064', v:120 , c:'放デイ４・有資格４・人欠２・未計画２・開減１・評減・'},</v>
      </c>
      <c r="AN3171" s="16"/>
    </row>
    <row r="3172" ht="16.5" customHeight="1">
      <c r="A3172" s="29">
        <v>63.0</v>
      </c>
      <c r="B3172" s="30" t="s">
        <v>3431</v>
      </c>
      <c r="C3172" s="31">
        <v>3170.0</v>
      </c>
      <c r="D3172" s="32" t="s">
        <v>3432</v>
      </c>
      <c r="E3172" s="94"/>
      <c r="F3172" s="94"/>
      <c r="G3172" s="103"/>
      <c r="H3172" s="140"/>
      <c r="I3172" s="140"/>
      <c r="J3172" s="95"/>
      <c r="K3172" s="69"/>
      <c r="L3172" s="65"/>
      <c r="M3172" s="65"/>
      <c r="N3172" s="302"/>
      <c r="O3172" s="382"/>
      <c r="P3172" s="383"/>
      <c r="Q3172" s="302"/>
      <c r="R3172" s="384"/>
      <c r="S3172" s="310"/>
      <c r="T3172" s="87"/>
      <c r="U3172" s="302"/>
      <c r="V3172" s="313"/>
      <c r="W3172" s="349"/>
      <c r="X3172" s="305" t="s">
        <v>329</v>
      </c>
      <c r="Y3172" s="287" t="s">
        <v>21</v>
      </c>
      <c r="Z3172" s="354" t="str">
        <f>$Z$655</f>
        <v/>
      </c>
      <c r="AA3172" s="292"/>
      <c r="AB3172" s="292"/>
      <c r="AC3172" s="292"/>
      <c r="AD3172" s="292"/>
      <c r="AE3172" s="292"/>
      <c r="AF3172" s="355"/>
      <c r="AG3172" s="45">
        <v>171.0</v>
      </c>
      <c r="AH3172" s="79"/>
      <c r="AI3172" s="80"/>
      <c r="AJ3172" s="80"/>
      <c r="AK3172" s="80"/>
      <c r="AL3172" s="14"/>
      <c r="AM3172" s="16" t="str">
        <f t="shared" si="10"/>
        <v>{s:'63C065', v:171 , c:'放デイ４・有資格４・人欠２・未計画２・開減２・'},</v>
      </c>
      <c r="AN3172" s="16"/>
    </row>
    <row r="3173" ht="16.5" customHeight="1">
      <c r="A3173" s="29">
        <v>63.0</v>
      </c>
      <c r="B3173" s="30" t="s">
        <v>3433</v>
      </c>
      <c r="C3173" s="31">
        <v>3171.0</v>
      </c>
      <c r="D3173" s="32" t="s">
        <v>3434</v>
      </c>
      <c r="E3173" s="94"/>
      <c r="F3173" s="94"/>
      <c r="G3173" s="103"/>
      <c r="H3173" s="140"/>
      <c r="I3173" s="140"/>
      <c r="J3173" s="95"/>
      <c r="K3173" s="69"/>
      <c r="L3173" s="65"/>
      <c r="M3173" s="65"/>
      <c r="N3173" s="302"/>
      <c r="O3173" s="382"/>
      <c r="P3173" s="383"/>
      <c r="Q3173" s="302"/>
      <c r="R3173" s="384"/>
      <c r="S3173" s="310"/>
      <c r="T3173" s="87"/>
      <c r="U3173" s="302"/>
      <c r="V3173" s="313"/>
      <c r="W3173" s="349"/>
      <c r="X3173" s="306"/>
      <c r="Y3173" s="290"/>
      <c r="Z3173" s="355"/>
      <c r="AA3173" s="356" t="s">
        <v>20</v>
      </c>
      <c r="AB3173" s="357" t="s">
        <v>21</v>
      </c>
      <c r="AC3173" s="358">
        <v>0.85</v>
      </c>
      <c r="AD3173" s="288"/>
      <c r="AE3173" s="288"/>
      <c r="AF3173" s="346"/>
      <c r="AG3173" s="114">
        <v>145.0</v>
      </c>
      <c r="AH3173" s="79"/>
      <c r="AI3173" s="80"/>
      <c r="AJ3173" s="80"/>
      <c r="AK3173" s="80"/>
      <c r="AL3173" s="14"/>
      <c r="AM3173" s="16" t="str">
        <f t="shared" si="10"/>
        <v>{s:'63C066', v:145 , c:'放デイ４・有資格４・人欠２・未計画２・開減２・評減・'},</v>
      </c>
      <c r="AN3173" s="16"/>
    </row>
    <row r="3174" ht="16.5" customHeight="1">
      <c r="A3174" s="29">
        <v>63.0</v>
      </c>
      <c r="B3174" s="30" t="s">
        <v>3435</v>
      </c>
      <c r="C3174" s="31">
        <v>3172.0</v>
      </c>
      <c r="D3174" s="32" t="s">
        <v>3436</v>
      </c>
      <c r="E3174" s="94"/>
      <c r="F3174" s="94"/>
      <c r="G3174" s="103"/>
      <c r="H3174" s="140"/>
      <c r="I3174" s="140"/>
      <c r="J3174" s="95"/>
      <c r="K3174" s="69"/>
      <c r="L3174" s="65"/>
      <c r="M3174" s="65"/>
      <c r="N3174" s="302"/>
      <c r="O3174" s="382"/>
      <c r="P3174" s="383"/>
      <c r="Q3174" s="302"/>
      <c r="R3174" s="384"/>
      <c r="S3174" s="310"/>
      <c r="T3174" s="87"/>
      <c r="U3174" s="302"/>
      <c r="V3174" s="313"/>
      <c r="W3174" s="349"/>
      <c r="X3174" s="299"/>
      <c r="Y3174" s="287"/>
      <c r="Z3174" s="345"/>
      <c r="AA3174" s="288"/>
      <c r="AB3174" s="288"/>
      <c r="AC3174" s="346"/>
      <c r="AD3174" s="82" t="s">
        <v>30</v>
      </c>
      <c r="AE3174" s="302">
        <v>5.0</v>
      </c>
      <c r="AF3174" s="360" t="s">
        <v>31</v>
      </c>
      <c r="AG3174" s="45">
        <v>196.0</v>
      </c>
      <c r="AH3174" s="79"/>
      <c r="AI3174" s="80"/>
      <c r="AJ3174" s="80"/>
      <c r="AK3174" s="80"/>
      <c r="AL3174" s="14"/>
      <c r="AM3174" s="16" t="str">
        <f t="shared" si="10"/>
        <v>{s:'63C067', v:196 , c:'放デイ４・有資格４・人欠２・未計画２・拘減・'},</v>
      </c>
      <c r="AN3174" s="16"/>
    </row>
    <row r="3175" ht="16.5" customHeight="1">
      <c r="A3175" s="29">
        <v>63.0</v>
      </c>
      <c r="B3175" s="30" t="s">
        <v>3437</v>
      </c>
      <c r="C3175" s="31">
        <v>3173.0</v>
      </c>
      <c r="D3175" s="32" t="s">
        <v>3438</v>
      </c>
      <c r="E3175" s="94"/>
      <c r="F3175" s="94"/>
      <c r="G3175" s="103"/>
      <c r="H3175" s="140"/>
      <c r="I3175" s="140"/>
      <c r="J3175" s="95"/>
      <c r="K3175" s="69"/>
      <c r="L3175" s="65"/>
      <c r="M3175" s="65"/>
      <c r="N3175" s="302"/>
      <c r="O3175" s="382"/>
      <c r="P3175" s="383"/>
      <c r="Q3175" s="302"/>
      <c r="R3175" s="384"/>
      <c r="S3175" s="310"/>
      <c r="T3175" s="87"/>
      <c r="U3175" s="302"/>
      <c r="V3175" s="313"/>
      <c r="W3175" s="313"/>
      <c r="X3175" s="303"/>
      <c r="Y3175" s="290"/>
      <c r="Z3175" s="350"/>
      <c r="AA3175" s="299" t="s">
        <v>20</v>
      </c>
      <c r="AB3175" s="287" t="s">
        <v>21</v>
      </c>
      <c r="AC3175" s="361">
        <v>0.85</v>
      </c>
      <c r="AD3175" s="87"/>
      <c r="AE3175" s="302"/>
      <c r="AF3175" s="360"/>
      <c r="AG3175" s="45">
        <v>166.0</v>
      </c>
      <c r="AH3175" s="79"/>
      <c r="AI3175" s="80"/>
      <c r="AJ3175" s="80"/>
      <c r="AK3175" s="80"/>
      <c r="AL3175" s="14"/>
      <c r="AM3175" s="16" t="str">
        <f t="shared" si="10"/>
        <v>{s:'63C068', v:166 , c:'放デイ４・有資格４・人欠２・未計画２・評減・拘減・'},</v>
      </c>
      <c r="AN3175" s="16"/>
    </row>
    <row r="3176" ht="16.5" customHeight="1">
      <c r="A3176" s="29">
        <v>63.0</v>
      </c>
      <c r="B3176" s="30" t="s">
        <v>3439</v>
      </c>
      <c r="C3176" s="31">
        <v>3174.0</v>
      </c>
      <c r="D3176" s="32" t="s">
        <v>3440</v>
      </c>
      <c r="E3176" s="94"/>
      <c r="F3176" s="94"/>
      <c r="G3176" s="103"/>
      <c r="H3176" s="140"/>
      <c r="I3176" s="140"/>
      <c r="J3176" s="95"/>
      <c r="K3176" s="69"/>
      <c r="L3176" s="65"/>
      <c r="M3176" s="65"/>
      <c r="N3176" s="302"/>
      <c r="O3176" s="382"/>
      <c r="P3176" s="383"/>
      <c r="Q3176" s="302"/>
      <c r="R3176" s="384"/>
      <c r="S3176" s="310"/>
      <c r="T3176" s="87"/>
      <c r="U3176" s="302"/>
      <c r="V3176" s="313"/>
      <c r="W3176" s="313"/>
      <c r="X3176" s="305" t="s">
        <v>326</v>
      </c>
      <c r="Y3176" s="302" t="s">
        <v>21</v>
      </c>
      <c r="Z3176" s="349" t="str">
        <f>$Z$653</f>
        <v/>
      </c>
      <c r="AA3176" s="297"/>
      <c r="AB3176" s="297"/>
      <c r="AC3176" s="362"/>
      <c r="AD3176" s="87"/>
      <c r="AE3176" s="313"/>
      <c r="AF3176" s="349"/>
      <c r="AG3176" s="45">
        <v>136.0</v>
      </c>
      <c r="AH3176" s="79"/>
      <c r="AI3176" s="80"/>
      <c r="AJ3176" s="80"/>
      <c r="AK3176" s="80"/>
      <c r="AL3176" s="14"/>
      <c r="AM3176" s="16" t="str">
        <f t="shared" si="10"/>
        <v>{s:'63C069', v:136 , c:'放デイ４・有資格４・人欠２・未計画２・開減１・拘減・'},</v>
      </c>
      <c r="AN3176" s="16"/>
    </row>
    <row r="3177" ht="16.5" customHeight="1">
      <c r="A3177" s="29">
        <v>63.0</v>
      </c>
      <c r="B3177" s="30" t="s">
        <v>3441</v>
      </c>
      <c r="C3177" s="31">
        <v>3175.0</v>
      </c>
      <c r="D3177" s="32" t="s">
        <v>3442</v>
      </c>
      <c r="E3177" s="94"/>
      <c r="F3177" s="94"/>
      <c r="G3177" s="103"/>
      <c r="H3177" s="140"/>
      <c r="I3177" s="140"/>
      <c r="J3177" s="95"/>
      <c r="K3177" s="69"/>
      <c r="L3177" s="65"/>
      <c r="M3177" s="65"/>
      <c r="N3177" s="302"/>
      <c r="O3177" s="382"/>
      <c r="P3177" s="383"/>
      <c r="Q3177" s="302"/>
      <c r="R3177" s="384"/>
      <c r="S3177" s="310"/>
      <c r="T3177" s="309"/>
      <c r="U3177" s="302"/>
      <c r="V3177" s="313"/>
      <c r="W3177" s="313"/>
      <c r="X3177" s="306"/>
      <c r="Y3177" s="290"/>
      <c r="Z3177" s="355"/>
      <c r="AA3177" s="356" t="s">
        <v>20</v>
      </c>
      <c r="AB3177" s="357" t="s">
        <v>21</v>
      </c>
      <c r="AC3177" s="363">
        <v>0.85</v>
      </c>
      <c r="AD3177" s="87"/>
      <c r="AE3177" s="313"/>
      <c r="AF3177" s="349"/>
      <c r="AG3177" s="45">
        <v>115.0</v>
      </c>
      <c r="AH3177" s="79"/>
      <c r="AI3177" s="80"/>
      <c r="AJ3177" s="80"/>
      <c r="AK3177" s="80"/>
      <c r="AL3177" s="14"/>
      <c r="AM3177" s="16" t="str">
        <f t="shared" si="10"/>
        <v>{s:'63C070', v:115 , c:'放デイ４・有資格４・人欠２・未計画２・開減１・評減・拘減・'},</v>
      </c>
      <c r="AN3177" s="16"/>
    </row>
    <row r="3178" ht="16.5" customHeight="1">
      <c r="A3178" s="29">
        <v>63.0</v>
      </c>
      <c r="B3178" s="30" t="s">
        <v>3443</v>
      </c>
      <c r="C3178" s="31">
        <v>3176.0</v>
      </c>
      <c r="D3178" s="32" t="s">
        <v>3444</v>
      </c>
      <c r="E3178" s="94"/>
      <c r="F3178" s="94"/>
      <c r="G3178" s="103"/>
      <c r="H3178" s="140"/>
      <c r="I3178" s="140"/>
      <c r="J3178" s="95"/>
      <c r="K3178" s="69"/>
      <c r="L3178" s="65"/>
      <c r="M3178" s="65"/>
      <c r="N3178" s="302"/>
      <c r="O3178" s="382"/>
      <c r="P3178" s="383"/>
      <c r="Q3178" s="302"/>
      <c r="R3178" s="384"/>
      <c r="S3178" s="310"/>
      <c r="T3178" s="309"/>
      <c r="U3178" s="302"/>
      <c r="V3178" s="313"/>
      <c r="W3178" s="313"/>
      <c r="X3178" s="305" t="s">
        <v>329</v>
      </c>
      <c r="Y3178" s="302" t="s">
        <v>21</v>
      </c>
      <c r="Z3178" s="349" t="str">
        <f>$Z$655</f>
        <v/>
      </c>
      <c r="AA3178" s="292"/>
      <c r="AB3178" s="292"/>
      <c r="AC3178" s="355"/>
      <c r="AD3178" s="87"/>
      <c r="AE3178" s="313"/>
      <c r="AF3178" s="349"/>
      <c r="AG3178" s="45">
        <v>166.0</v>
      </c>
      <c r="AH3178" s="79"/>
      <c r="AI3178" s="80"/>
      <c r="AJ3178" s="80"/>
      <c r="AK3178" s="80"/>
      <c r="AL3178" s="14"/>
      <c r="AM3178" s="16" t="str">
        <f t="shared" si="10"/>
        <v>{s:'63C071', v:166 , c:'放デイ４・有資格４・人欠２・未計画２・開減２・拘減・'},</v>
      </c>
      <c r="AN3178" s="16"/>
    </row>
    <row r="3179" ht="16.5" customHeight="1">
      <c r="A3179" s="29">
        <v>63.0</v>
      </c>
      <c r="B3179" s="30" t="s">
        <v>3445</v>
      </c>
      <c r="C3179" s="31">
        <v>3177.0</v>
      </c>
      <c r="D3179" s="32" t="s">
        <v>3446</v>
      </c>
      <c r="E3179" s="94"/>
      <c r="F3179" s="94"/>
      <c r="G3179" s="103"/>
      <c r="H3179" s="140"/>
      <c r="I3179" s="140"/>
      <c r="J3179" s="95"/>
      <c r="K3179" s="69"/>
      <c r="L3179" s="65"/>
      <c r="M3179" s="65"/>
      <c r="N3179" s="302"/>
      <c r="O3179" s="364"/>
      <c r="P3179" s="378"/>
      <c r="Q3179" s="352"/>
      <c r="R3179" s="353"/>
      <c r="S3179" s="312"/>
      <c r="T3179" s="310"/>
      <c r="U3179" s="302"/>
      <c r="V3179" s="313"/>
      <c r="W3179" s="313"/>
      <c r="X3179" s="306"/>
      <c r="Y3179" s="290"/>
      <c r="Z3179" s="355"/>
      <c r="AA3179" s="356" t="s">
        <v>20</v>
      </c>
      <c r="AB3179" s="357" t="s">
        <v>21</v>
      </c>
      <c r="AC3179" s="363">
        <v>0.85</v>
      </c>
      <c r="AD3179" s="93"/>
      <c r="AE3179" s="292"/>
      <c r="AF3179" s="355"/>
      <c r="AG3179" s="114">
        <v>140.0</v>
      </c>
      <c r="AH3179" s="79"/>
      <c r="AI3179" s="80"/>
      <c r="AJ3179" s="80"/>
      <c r="AK3179" s="80"/>
      <c r="AL3179" s="14"/>
      <c r="AM3179" s="16" t="str">
        <f t="shared" si="10"/>
        <v>{s:'63C072', v:140 , c:'放デイ４・有資格４・人欠２・未計画２・開減２・評減・拘減・'},</v>
      </c>
      <c r="AN3179" s="16"/>
    </row>
    <row r="3180" ht="16.5" customHeight="1">
      <c r="A3180" s="29">
        <v>63.0</v>
      </c>
      <c r="B3180" s="30">
        <v>9221.0</v>
      </c>
      <c r="C3180" s="31">
        <v>3178.0</v>
      </c>
      <c r="D3180" s="32" t="s">
        <v>3447</v>
      </c>
      <c r="E3180" s="94"/>
      <c r="F3180" s="94"/>
      <c r="G3180" s="102" t="s">
        <v>52</v>
      </c>
      <c r="H3180" s="35"/>
      <c r="I3180" s="35"/>
      <c r="J3180" s="36"/>
      <c r="K3180" s="168"/>
      <c r="L3180" s="152"/>
      <c r="M3180" s="344"/>
      <c r="N3180" s="152"/>
      <c r="O3180" s="241" t="s">
        <v>2655</v>
      </c>
      <c r="P3180" s="82" t="s">
        <v>24</v>
      </c>
      <c r="Q3180" s="152"/>
      <c r="R3180" s="153"/>
      <c r="S3180" s="287"/>
      <c r="T3180" s="287"/>
      <c r="U3180" s="152"/>
      <c r="V3180" s="152"/>
      <c r="W3180" s="152"/>
      <c r="X3180" s="299"/>
      <c r="Y3180" s="287"/>
      <c r="Z3180" s="345"/>
      <c r="AA3180" s="288"/>
      <c r="AB3180" s="288"/>
      <c r="AC3180" s="288"/>
      <c r="AD3180" s="288"/>
      <c r="AE3180" s="288"/>
      <c r="AF3180" s="346"/>
      <c r="AG3180" s="45">
        <v>372.0</v>
      </c>
      <c r="AH3180" s="79"/>
      <c r="AI3180" s="80"/>
      <c r="AJ3180" s="80"/>
      <c r="AK3180" s="80"/>
      <c r="AL3180" s="14"/>
      <c r="AM3180" s="16" t="str">
        <f t="shared" si="10"/>
        <v>{s:'639221', v:372 , c:'放デイ５・人欠・'},</v>
      </c>
      <c r="AN3180" s="16"/>
    </row>
    <row r="3181" ht="16.5" customHeight="1">
      <c r="A3181" s="29">
        <v>63.0</v>
      </c>
      <c r="B3181" s="30" t="s">
        <v>3448</v>
      </c>
      <c r="C3181" s="31">
        <v>3179.0</v>
      </c>
      <c r="D3181" s="32" t="s">
        <v>3449</v>
      </c>
      <c r="E3181" s="94"/>
      <c r="F3181" s="94"/>
      <c r="G3181" s="104"/>
      <c r="H3181" s="347" t="str">
        <f>'30放課後等デイ(基本１)'!G2834</f>
        <v/>
      </c>
      <c r="I3181" s="140" t="s">
        <v>9</v>
      </c>
      <c r="J3181" s="51"/>
      <c r="K3181" s="94"/>
      <c r="L3181" s="140"/>
      <c r="M3181" s="348"/>
      <c r="N3181" s="140"/>
      <c r="O3181" s="131"/>
      <c r="P3181" s="87"/>
      <c r="Q3181" s="302" t="s">
        <v>21</v>
      </c>
      <c r="R3181" s="349">
        <v>0.7</v>
      </c>
      <c r="S3181" s="302"/>
      <c r="T3181" s="302"/>
      <c r="U3181" s="140"/>
      <c r="V3181" s="140"/>
      <c r="W3181" s="140"/>
      <c r="X3181" s="303"/>
      <c r="Y3181" s="290"/>
      <c r="Z3181" s="350"/>
      <c r="AA3181" s="299" t="s">
        <v>20</v>
      </c>
      <c r="AB3181" s="287" t="s">
        <v>21</v>
      </c>
      <c r="AC3181" s="351">
        <v>0.85</v>
      </c>
      <c r="AD3181" s="288"/>
      <c r="AE3181" s="288"/>
      <c r="AF3181" s="346"/>
      <c r="AG3181" s="45">
        <v>316.0</v>
      </c>
      <c r="AH3181" s="79"/>
      <c r="AI3181" s="80"/>
      <c r="AJ3181" s="80"/>
      <c r="AK3181" s="80"/>
      <c r="AL3181" s="14"/>
      <c r="AM3181" s="16" t="str">
        <f t="shared" si="10"/>
        <v>{s:'63C073', v:316 , c:'放デイ５・人欠・評減・'},</v>
      </c>
      <c r="AN3181" s="16"/>
    </row>
    <row r="3182" ht="16.5" customHeight="1">
      <c r="A3182" s="29">
        <v>63.0</v>
      </c>
      <c r="B3182" s="30">
        <v>9222.0</v>
      </c>
      <c r="C3182" s="31">
        <v>3180.0</v>
      </c>
      <c r="D3182" s="32" t="s">
        <v>3450</v>
      </c>
      <c r="E3182" s="94"/>
      <c r="F3182" s="94"/>
      <c r="G3182" s="104"/>
      <c r="H3182" s="63"/>
      <c r="I3182" s="63"/>
      <c r="J3182" s="51"/>
      <c r="K3182" s="94"/>
      <c r="L3182" s="140"/>
      <c r="M3182" s="348"/>
      <c r="N3182" s="304"/>
      <c r="O3182" s="131"/>
      <c r="P3182" s="87"/>
      <c r="Q3182" s="304"/>
      <c r="R3182" s="380"/>
      <c r="S3182" s="304"/>
      <c r="T3182" s="304"/>
      <c r="U3182" s="140"/>
      <c r="V3182" s="140"/>
      <c r="W3182" s="140"/>
      <c r="X3182" s="305" t="s">
        <v>326</v>
      </c>
      <c r="Y3182" s="287" t="s">
        <v>21</v>
      </c>
      <c r="Z3182" s="354" t="str">
        <f>$Z$653</f>
        <v/>
      </c>
      <c r="AA3182" s="297"/>
      <c r="AB3182" s="297"/>
      <c r="AC3182" s="297"/>
      <c r="AD3182" s="297"/>
      <c r="AE3182" s="297"/>
      <c r="AF3182" s="362"/>
      <c r="AG3182" s="45">
        <v>260.0</v>
      </c>
      <c r="AH3182" s="79"/>
      <c r="AI3182" s="80"/>
      <c r="AJ3182" s="80"/>
      <c r="AK3182" s="80"/>
      <c r="AL3182" s="14"/>
      <c r="AM3182" s="16" t="str">
        <f t="shared" si="10"/>
        <v>{s:'639222', v:260 , c:'放デイ５・人欠・開減１・'},</v>
      </c>
      <c r="AN3182" s="16"/>
    </row>
    <row r="3183" ht="16.5" customHeight="1">
      <c r="A3183" s="29">
        <v>63.0</v>
      </c>
      <c r="B3183" s="30" t="s">
        <v>3451</v>
      </c>
      <c r="C3183" s="31">
        <v>3181.0</v>
      </c>
      <c r="D3183" s="32" t="s">
        <v>3452</v>
      </c>
      <c r="E3183" s="94"/>
      <c r="F3183" s="94"/>
      <c r="G3183" s="104"/>
      <c r="H3183" s="63"/>
      <c r="I3183" s="63"/>
      <c r="J3183" s="51"/>
      <c r="K3183" s="94"/>
      <c r="L3183" s="140"/>
      <c r="M3183" s="348"/>
      <c r="N3183" s="304"/>
      <c r="O3183" s="131"/>
      <c r="P3183" s="87"/>
      <c r="Q3183" s="304"/>
      <c r="R3183" s="380"/>
      <c r="S3183" s="304"/>
      <c r="T3183" s="304"/>
      <c r="U3183" s="140"/>
      <c r="V3183" s="140"/>
      <c r="W3183" s="140"/>
      <c r="X3183" s="306"/>
      <c r="Y3183" s="290"/>
      <c r="Z3183" s="355"/>
      <c r="AA3183" s="356" t="s">
        <v>20</v>
      </c>
      <c r="AB3183" s="357" t="s">
        <v>21</v>
      </c>
      <c r="AC3183" s="358">
        <v>0.85</v>
      </c>
      <c r="AD3183" s="288"/>
      <c r="AE3183" s="288"/>
      <c r="AF3183" s="346"/>
      <c r="AG3183" s="45">
        <v>221.0</v>
      </c>
      <c r="AH3183" s="79"/>
      <c r="AI3183" s="80"/>
      <c r="AJ3183" s="80"/>
      <c r="AK3183" s="80"/>
      <c r="AL3183" s="14"/>
      <c r="AM3183" s="16" t="str">
        <f t="shared" si="10"/>
        <v>{s:'63C074', v:221 , c:'放デイ５・人欠・開減１・評減・'},</v>
      </c>
      <c r="AN3183" s="16"/>
    </row>
    <row r="3184" ht="16.5" customHeight="1">
      <c r="A3184" s="29">
        <v>63.0</v>
      </c>
      <c r="B3184" s="30">
        <v>9225.0</v>
      </c>
      <c r="C3184" s="31">
        <v>3182.0</v>
      </c>
      <c r="D3184" s="32" t="s">
        <v>3453</v>
      </c>
      <c r="E3184" s="94"/>
      <c r="F3184" s="94"/>
      <c r="G3184" s="104"/>
      <c r="H3184" s="63"/>
      <c r="I3184" s="63"/>
      <c r="J3184" s="51"/>
      <c r="K3184" s="94"/>
      <c r="L3184" s="140"/>
      <c r="M3184" s="348"/>
      <c r="N3184" s="304"/>
      <c r="O3184" s="131"/>
      <c r="P3184" s="87"/>
      <c r="Q3184" s="304"/>
      <c r="R3184" s="380"/>
      <c r="S3184" s="304"/>
      <c r="T3184" s="304"/>
      <c r="U3184" s="140"/>
      <c r="V3184" s="140"/>
      <c r="W3184" s="140"/>
      <c r="X3184" s="305" t="s">
        <v>329</v>
      </c>
      <c r="Y3184" s="287" t="s">
        <v>21</v>
      </c>
      <c r="Z3184" s="354" t="str">
        <f>$Z$655</f>
        <v/>
      </c>
      <c r="AA3184" s="292"/>
      <c r="AB3184" s="292"/>
      <c r="AC3184" s="292"/>
      <c r="AD3184" s="292"/>
      <c r="AE3184" s="292"/>
      <c r="AF3184" s="355"/>
      <c r="AG3184" s="45">
        <v>316.0</v>
      </c>
      <c r="AH3184" s="79"/>
      <c r="AI3184" s="80"/>
      <c r="AJ3184" s="80"/>
      <c r="AK3184" s="80"/>
      <c r="AL3184" s="14"/>
      <c r="AM3184" s="16" t="str">
        <f t="shared" si="10"/>
        <v>{s:'639225', v:316 , c:'放デイ５・人欠・開減２・'},</v>
      </c>
      <c r="AN3184" s="16"/>
    </row>
    <row r="3185" ht="16.5" customHeight="1">
      <c r="A3185" s="29">
        <v>63.0</v>
      </c>
      <c r="B3185" s="30" t="s">
        <v>3454</v>
      </c>
      <c r="C3185" s="31">
        <v>3183.0</v>
      </c>
      <c r="D3185" s="32" t="s">
        <v>3455</v>
      </c>
      <c r="E3185" s="94"/>
      <c r="F3185" s="94"/>
      <c r="G3185" s="104"/>
      <c r="H3185" s="63"/>
      <c r="I3185" s="63"/>
      <c r="J3185" s="51"/>
      <c r="K3185" s="94"/>
      <c r="L3185" s="140"/>
      <c r="M3185" s="348"/>
      <c r="N3185" s="304"/>
      <c r="O3185" s="131"/>
      <c r="P3185" s="87"/>
      <c r="Q3185" s="304"/>
      <c r="R3185" s="380"/>
      <c r="S3185" s="304"/>
      <c r="T3185" s="304"/>
      <c r="U3185" s="140"/>
      <c r="V3185" s="140"/>
      <c r="W3185" s="140"/>
      <c r="X3185" s="306"/>
      <c r="Y3185" s="290"/>
      <c r="Z3185" s="355"/>
      <c r="AA3185" s="356" t="s">
        <v>20</v>
      </c>
      <c r="AB3185" s="357" t="s">
        <v>21</v>
      </c>
      <c r="AC3185" s="358">
        <v>0.85</v>
      </c>
      <c r="AD3185" s="288"/>
      <c r="AE3185" s="288"/>
      <c r="AF3185" s="346"/>
      <c r="AG3185" s="45">
        <v>269.0</v>
      </c>
      <c r="AH3185" s="79"/>
      <c r="AI3185" s="80"/>
      <c r="AJ3185" s="80"/>
      <c r="AK3185" s="80"/>
      <c r="AL3185" s="14"/>
      <c r="AM3185" s="16" t="str">
        <f t="shared" si="10"/>
        <v>{s:'63C075', v:269 , c:'放デイ５・人欠・開減２・評減・'},</v>
      </c>
      <c r="AN3185" s="16"/>
    </row>
    <row r="3186" ht="16.5" customHeight="1">
      <c r="A3186" s="29">
        <v>63.0</v>
      </c>
      <c r="B3186" s="30" t="s">
        <v>3456</v>
      </c>
      <c r="C3186" s="31">
        <v>3184.0</v>
      </c>
      <c r="D3186" s="32" t="s">
        <v>3457</v>
      </c>
      <c r="E3186" s="94"/>
      <c r="F3186" s="94"/>
      <c r="G3186" s="76"/>
      <c r="H3186" s="63"/>
      <c r="I3186" s="63"/>
      <c r="J3186" s="51"/>
      <c r="K3186" s="94"/>
      <c r="L3186" s="140"/>
      <c r="M3186" s="348"/>
      <c r="N3186" s="304"/>
      <c r="O3186" s="131"/>
      <c r="P3186" s="87"/>
      <c r="Q3186" s="304"/>
      <c r="R3186" s="380"/>
      <c r="S3186" s="304"/>
      <c r="T3186" s="304"/>
      <c r="U3186" s="140"/>
      <c r="V3186" s="140"/>
      <c r="W3186" s="140"/>
      <c r="X3186" s="299"/>
      <c r="Y3186" s="287"/>
      <c r="Z3186" s="345"/>
      <c r="AA3186" s="288"/>
      <c r="AB3186" s="288"/>
      <c r="AC3186" s="346"/>
      <c r="AD3186" s="82" t="s">
        <v>30</v>
      </c>
      <c r="AE3186" s="302">
        <v>5.0</v>
      </c>
      <c r="AF3186" s="360" t="s">
        <v>31</v>
      </c>
      <c r="AG3186" s="45">
        <v>367.0</v>
      </c>
      <c r="AH3186" s="79"/>
      <c r="AI3186" s="80"/>
      <c r="AJ3186" s="80"/>
      <c r="AK3186" s="80"/>
      <c r="AL3186" s="14"/>
      <c r="AM3186" s="16" t="str">
        <f t="shared" si="10"/>
        <v>{s:'63C076', v:367 , c:'放デイ５・人欠・拘減・'},</v>
      </c>
      <c r="AN3186" s="16"/>
    </row>
    <row r="3187" ht="16.5" customHeight="1">
      <c r="A3187" s="29">
        <v>63.0</v>
      </c>
      <c r="B3187" s="30" t="s">
        <v>3458</v>
      </c>
      <c r="C3187" s="31">
        <v>3185.0</v>
      </c>
      <c r="D3187" s="32" t="s">
        <v>3459</v>
      </c>
      <c r="E3187" s="94"/>
      <c r="F3187" s="94"/>
      <c r="G3187" s="76"/>
      <c r="H3187" s="63"/>
      <c r="I3187" s="63"/>
      <c r="J3187" s="51"/>
      <c r="K3187" s="94"/>
      <c r="L3187" s="140"/>
      <c r="M3187" s="348"/>
      <c r="N3187" s="304"/>
      <c r="O3187" s="131"/>
      <c r="P3187" s="87"/>
      <c r="Q3187" s="304"/>
      <c r="R3187" s="380"/>
      <c r="S3187" s="304"/>
      <c r="T3187" s="304"/>
      <c r="U3187" s="140"/>
      <c r="V3187" s="140"/>
      <c r="W3187" s="140"/>
      <c r="X3187" s="303"/>
      <c r="Y3187" s="290"/>
      <c r="Z3187" s="350"/>
      <c r="AA3187" s="299" t="s">
        <v>20</v>
      </c>
      <c r="AB3187" s="287" t="s">
        <v>21</v>
      </c>
      <c r="AC3187" s="361">
        <v>0.85</v>
      </c>
      <c r="AD3187" s="87"/>
      <c r="AE3187" s="302"/>
      <c r="AF3187" s="360"/>
      <c r="AG3187" s="45">
        <v>311.0</v>
      </c>
      <c r="AH3187" s="79"/>
      <c r="AI3187" s="80"/>
      <c r="AJ3187" s="80"/>
      <c r="AK3187" s="80"/>
      <c r="AL3187" s="14"/>
      <c r="AM3187" s="16" t="str">
        <f t="shared" si="10"/>
        <v>{s:'63C077', v:311 , c:'放デイ５・人欠・評減・拘減・'},</v>
      </c>
      <c r="AN3187" s="16"/>
    </row>
    <row r="3188" ht="16.5" customHeight="1">
      <c r="A3188" s="29">
        <v>63.0</v>
      </c>
      <c r="B3188" s="30" t="s">
        <v>3460</v>
      </c>
      <c r="C3188" s="31">
        <v>3186.0</v>
      </c>
      <c r="D3188" s="32" t="s">
        <v>3461</v>
      </c>
      <c r="E3188" s="94"/>
      <c r="F3188" s="94"/>
      <c r="G3188" s="76"/>
      <c r="H3188" s="63"/>
      <c r="I3188" s="63"/>
      <c r="J3188" s="51"/>
      <c r="K3188" s="94"/>
      <c r="L3188" s="140"/>
      <c r="M3188" s="348"/>
      <c r="N3188" s="304"/>
      <c r="O3188" s="131"/>
      <c r="P3188" s="87"/>
      <c r="Q3188" s="304"/>
      <c r="R3188" s="380"/>
      <c r="S3188" s="304"/>
      <c r="T3188" s="304"/>
      <c r="U3188" s="140"/>
      <c r="V3188" s="140"/>
      <c r="W3188" s="140"/>
      <c r="X3188" s="305" t="s">
        <v>326</v>
      </c>
      <c r="Y3188" s="302" t="s">
        <v>21</v>
      </c>
      <c r="Z3188" s="349">
        <v>0.7</v>
      </c>
      <c r="AA3188" s="297"/>
      <c r="AB3188" s="297"/>
      <c r="AC3188" s="362"/>
      <c r="AD3188" s="87"/>
      <c r="AE3188" s="313"/>
      <c r="AF3188" s="349"/>
      <c r="AG3188" s="45">
        <v>255.0</v>
      </c>
      <c r="AH3188" s="79"/>
      <c r="AI3188" s="80"/>
      <c r="AJ3188" s="80"/>
      <c r="AK3188" s="80"/>
      <c r="AL3188" s="14"/>
      <c r="AM3188" s="16" t="str">
        <f t="shared" si="10"/>
        <v>{s:'63C078', v:255 , c:'放デイ５・人欠・開減１・拘減・'},</v>
      </c>
      <c r="AN3188" s="16"/>
    </row>
    <row r="3189" ht="16.5" customHeight="1">
      <c r="A3189" s="29">
        <v>63.0</v>
      </c>
      <c r="B3189" s="30" t="s">
        <v>3462</v>
      </c>
      <c r="C3189" s="31">
        <v>3187.0</v>
      </c>
      <c r="D3189" s="32" t="s">
        <v>3463</v>
      </c>
      <c r="E3189" s="94"/>
      <c r="F3189" s="94"/>
      <c r="G3189" s="76"/>
      <c r="H3189" s="63"/>
      <c r="I3189" s="63"/>
      <c r="J3189" s="51"/>
      <c r="K3189" s="94"/>
      <c r="L3189" s="140"/>
      <c r="M3189" s="348"/>
      <c r="N3189" s="304"/>
      <c r="O3189" s="131"/>
      <c r="P3189" s="87"/>
      <c r="Q3189" s="304"/>
      <c r="R3189" s="380"/>
      <c r="S3189" s="304"/>
      <c r="T3189" s="304"/>
      <c r="U3189" s="140"/>
      <c r="V3189" s="140"/>
      <c r="W3189" s="140"/>
      <c r="X3189" s="306"/>
      <c r="Y3189" s="290"/>
      <c r="Z3189" s="355"/>
      <c r="AA3189" s="356" t="s">
        <v>20</v>
      </c>
      <c r="AB3189" s="357" t="s">
        <v>21</v>
      </c>
      <c r="AC3189" s="363">
        <v>0.85</v>
      </c>
      <c r="AD3189" s="87"/>
      <c r="AE3189" s="313"/>
      <c r="AF3189" s="349"/>
      <c r="AG3189" s="45">
        <v>216.0</v>
      </c>
      <c r="AH3189" s="79"/>
      <c r="AI3189" s="80"/>
      <c r="AJ3189" s="80"/>
      <c r="AK3189" s="80"/>
      <c r="AL3189" s="14"/>
      <c r="AM3189" s="16" t="str">
        <f t="shared" si="10"/>
        <v>{s:'63C079', v:216 , c:'放デイ５・人欠・開減１・評減・拘減・'},</v>
      </c>
      <c r="AN3189" s="16"/>
    </row>
    <row r="3190" ht="16.5" customHeight="1">
      <c r="A3190" s="29">
        <v>63.0</v>
      </c>
      <c r="B3190" s="30" t="s">
        <v>3464</v>
      </c>
      <c r="C3190" s="31">
        <v>3188.0</v>
      </c>
      <c r="D3190" s="32" t="s">
        <v>3465</v>
      </c>
      <c r="E3190" s="94"/>
      <c r="F3190" s="94"/>
      <c r="G3190" s="76"/>
      <c r="H3190" s="63"/>
      <c r="I3190" s="63"/>
      <c r="J3190" s="51"/>
      <c r="K3190" s="94"/>
      <c r="L3190" s="140"/>
      <c r="M3190" s="348"/>
      <c r="N3190" s="304"/>
      <c r="O3190" s="131"/>
      <c r="P3190" s="87"/>
      <c r="Q3190" s="304"/>
      <c r="R3190" s="380"/>
      <c r="S3190" s="304"/>
      <c r="T3190" s="304"/>
      <c r="U3190" s="140"/>
      <c r="V3190" s="140"/>
      <c r="W3190" s="140"/>
      <c r="X3190" s="305" t="s">
        <v>329</v>
      </c>
      <c r="Y3190" s="302" t="s">
        <v>21</v>
      </c>
      <c r="Z3190" s="349">
        <v>0.85</v>
      </c>
      <c r="AA3190" s="292"/>
      <c r="AB3190" s="292"/>
      <c r="AC3190" s="355"/>
      <c r="AD3190" s="87"/>
      <c r="AE3190" s="313"/>
      <c r="AF3190" s="349"/>
      <c r="AG3190" s="45">
        <v>311.0</v>
      </c>
      <c r="AH3190" s="79"/>
      <c r="AI3190" s="80"/>
      <c r="AJ3190" s="80"/>
      <c r="AK3190" s="80"/>
      <c r="AL3190" s="14"/>
      <c r="AM3190" s="16" t="str">
        <f t="shared" si="10"/>
        <v>{s:'63C080', v:311 , c:'放デイ５・人欠・開減２・拘減・'},</v>
      </c>
      <c r="AN3190" s="16"/>
    </row>
    <row r="3191" ht="16.5" customHeight="1">
      <c r="A3191" s="29">
        <v>63.0</v>
      </c>
      <c r="B3191" s="30" t="s">
        <v>3466</v>
      </c>
      <c r="C3191" s="31">
        <v>3189.0</v>
      </c>
      <c r="D3191" s="32" t="s">
        <v>3467</v>
      </c>
      <c r="E3191" s="94"/>
      <c r="F3191" s="94"/>
      <c r="G3191" s="76"/>
      <c r="H3191" s="63"/>
      <c r="I3191" s="63"/>
      <c r="J3191" s="51"/>
      <c r="K3191" s="94"/>
      <c r="L3191" s="140"/>
      <c r="M3191" s="348"/>
      <c r="N3191" s="304"/>
      <c r="O3191" s="131"/>
      <c r="P3191" s="307"/>
      <c r="Q3191" s="304"/>
      <c r="R3191" s="380"/>
      <c r="S3191" s="304"/>
      <c r="T3191" s="304"/>
      <c r="U3191" s="140"/>
      <c r="V3191" s="140"/>
      <c r="W3191" s="140"/>
      <c r="X3191" s="306"/>
      <c r="Y3191" s="290"/>
      <c r="Z3191" s="355"/>
      <c r="AA3191" s="356" t="s">
        <v>20</v>
      </c>
      <c r="AB3191" s="357" t="s">
        <v>21</v>
      </c>
      <c r="AC3191" s="363">
        <v>0.85</v>
      </c>
      <c r="AD3191" s="93"/>
      <c r="AE3191" s="292"/>
      <c r="AF3191" s="355"/>
      <c r="AG3191" s="45">
        <v>264.0</v>
      </c>
      <c r="AH3191" s="79"/>
      <c r="AI3191" s="80"/>
      <c r="AJ3191" s="80"/>
      <c r="AK3191" s="80"/>
      <c r="AL3191" s="14"/>
      <c r="AM3191" s="16" t="str">
        <f t="shared" si="10"/>
        <v>{s:'63C081', v:264 , c:'放デイ５・人欠・開減２・評減・拘減・'},</v>
      </c>
      <c r="AN3191" s="16"/>
    </row>
    <row r="3192" ht="16.5" customHeight="1">
      <c r="A3192" s="29">
        <v>63.0</v>
      </c>
      <c r="B3192" s="30">
        <v>9223.0</v>
      </c>
      <c r="C3192" s="31">
        <v>3190.0</v>
      </c>
      <c r="D3192" s="32" t="s">
        <v>3468</v>
      </c>
      <c r="E3192" s="94"/>
      <c r="F3192" s="94"/>
      <c r="G3192" s="307"/>
      <c r="H3192" s="140"/>
      <c r="I3192" s="140"/>
      <c r="J3192" s="95"/>
      <c r="K3192" s="94"/>
      <c r="L3192" s="65"/>
      <c r="M3192" s="65"/>
      <c r="N3192" s="140"/>
      <c r="O3192" s="131"/>
      <c r="P3192" s="94"/>
      <c r="Q3192" s="140"/>
      <c r="R3192" s="95"/>
      <c r="S3192" s="33" t="s">
        <v>23</v>
      </c>
      <c r="T3192" s="130" t="s">
        <v>24</v>
      </c>
      <c r="U3192" s="152"/>
      <c r="V3192" s="152"/>
      <c r="W3192" s="153"/>
      <c r="X3192" s="299"/>
      <c r="Y3192" s="287"/>
      <c r="Z3192" s="345"/>
      <c r="AA3192" s="288"/>
      <c r="AB3192" s="288"/>
      <c r="AC3192" s="288"/>
      <c r="AD3192" s="288"/>
      <c r="AE3192" s="288"/>
      <c r="AF3192" s="346"/>
      <c r="AG3192" s="45">
        <v>260.0</v>
      </c>
      <c r="AH3192" s="79"/>
      <c r="AI3192" s="80"/>
      <c r="AJ3192" s="80"/>
      <c r="AK3192" s="80"/>
      <c r="AL3192" s="14"/>
      <c r="AM3192" s="16" t="str">
        <f t="shared" si="10"/>
        <v>{s:'639223', v:260 , c:'放デイ５・人欠・未計画・'},</v>
      </c>
      <c r="AN3192" s="16"/>
    </row>
    <row r="3193" ht="16.5" customHeight="1">
      <c r="A3193" s="29">
        <v>63.0</v>
      </c>
      <c r="B3193" s="30" t="s">
        <v>3469</v>
      </c>
      <c r="C3193" s="31">
        <v>3191.0</v>
      </c>
      <c r="D3193" s="32" t="s">
        <v>3470</v>
      </c>
      <c r="E3193" s="94"/>
      <c r="F3193" s="94"/>
      <c r="G3193" s="307"/>
      <c r="H3193" s="63"/>
      <c r="I3193" s="140"/>
      <c r="J3193" s="95"/>
      <c r="K3193" s="94"/>
      <c r="L3193" s="65"/>
      <c r="M3193" s="65"/>
      <c r="N3193" s="140"/>
      <c r="O3193" s="131"/>
      <c r="P3193" s="94"/>
      <c r="Q3193" s="140"/>
      <c r="R3193" s="95"/>
      <c r="S3193" s="131"/>
      <c r="T3193" s="87"/>
      <c r="U3193" s="302" t="s">
        <v>21</v>
      </c>
      <c r="V3193" s="313">
        <v>0.7</v>
      </c>
      <c r="W3193" s="95"/>
      <c r="X3193" s="303"/>
      <c r="Y3193" s="290"/>
      <c r="Z3193" s="350"/>
      <c r="AA3193" s="299" t="s">
        <v>20</v>
      </c>
      <c r="AB3193" s="287" t="s">
        <v>21</v>
      </c>
      <c r="AC3193" s="351">
        <v>0.85</v>
      </c>
      <c r="AD3193" s="288"/>
      <c r="AE3193" s="288"/>
      <c r="AF3193" s="346"/>
      <c r="AG3193" s="45">
        <v>221.0</v>
      </c>
      <c r="AH3193" s="79"/>
      <c r="AI3193" s="80"/>
      <c r="AJ3193" s="80"/>
      <c r="AK3193" s="80"/>
      <c r="AL3193" s="14"/>
      <c r="AM3193" s="16" t="str">
        <f t="shared" si="10"/>
        <v>{s:'63C082', v:221 , c:'放デイ５・人欠・未計画・評減・'},</v>
      </c>
      <c r="AN3193" s="16"/>
    </row>
    <row r="3194" ht="16.5" customHeight="1">
      <c r="A3194" s="29">
        <v>63.0</v>
      </c>
      <c r="B3194" s="30">
        <v>9224.0</v>
      </c>
      <c r="C3194" s="31">
        <v>3192.0</v>
      </c>
      <c r="D3194" s="32" t="s">
        <v>3471</v>
      </c>
      <c r="E3194" s="94"/>
      <c r="F3194" s="94"/>
      <c r="G3194" s="103"/>
      <c r="H3194" s="140"/>
      <c r="I3194" s="140"/>
      <c r="J3194" s="95"/>
      <c r="K3194" s="69"/>
      <c r="L3194" s="65"/>
      <c r="M3194" s="65"/>
      <c r="N3194" s="302"/>
      <c r="O3194" s="131"/>
      <c r="P3194" s="383"/>
      <c r="Q3194" s="302"/>
      <c r="R3194" s="384"/>
      <c r="S3194" s="131"/>
      <c r="T3194" s="87"/>
      <c r="U3194" s="302"/>
      <c r="V3194" s="313"/>
      <c r="W3194" s="349"/>
      <c r="X3194" s="305" t="s">
        <v>326</v>
      </c>
      <c r="Y3194" s="287" t="s">
        <v>21</v>
      </c>
      <c r="Z3194" s="354" t="str">
        <f>$Z$653</f>
        <v/>
      </c>
      <c r="AA3194" s="297"/>
      <c r="AB3194" s="297"/>
      <c r="AC3194" s="297"/>
      <c r="AD3194" s="297"/>
      <c r="AE3194" s="297"/>
      <c r="AF3194" s="362"/>
      <c r="AG3194" s="45">
        <v>182.0</v>
      </c>
      <c r="AH3194" s="79"/>
      <c r="AI3194" s="80"/>
      <c r="AJ3194" s="80"/>
      <c r="AK3194" s="80"/>
      <c r="AL3194" s="14"/>
      <c r="AM3194" s="16" t="str">
        <f t="shared" si="10"/>
        <v>{s:'639224', v:182 , c:'放デイ５・人欠・未計画・開減１・'},</v>
      </c>
      <c r="AN3194" s="16"/>
    </row>
    <row r="3195" ht="16.5" customHeight="1">
      <c r="A3195" s="29">
        <v>63.0</v>
      </c>
      <c r="B3195" s="30" t="s">
        <v>3472</v>
      </c>
      <c r="C3195" s="31">
        <v>3193.0</v>
      </c>
      <c r="D3195" s="32" t="s">
        <v>3473</v>
      </c>
      <c r="E3195" s="94"/>
      <c r="F3195" s="94"/>
      <c r="G3195" s="103"/>
      <c r="H3195" s="140"/>
      <c r="I3195" s="140"/>
      <c r="J3195" s="95"/>
      <c r="K3195" s="69"/>
      <c r="L3195" s="65"/>
      <c r="M3195" s="65"/>
      <c r="N3195" s="302"/>
      <c r="O3195" s="131"/>
      <c r="P3195" s="383"/>
      <c r="Q3195" s="302"/>
      <c r="R3195" s="384"/>
      <c r="S3195" s="131"/>
      <c r="T3195" s="87"/>
      <c r="U3195" s="302"/>
      <c r="V3195" s="313"/>
      <c r="W3195" s="349"/>
      <c r="X3195" s="306"/>
      <c r="Y3195" s="290"/>
      <c r="Z3195" s="355"/>
      <c r="AA3195" s="356" t="s">
        <v>20</v>
      </c>
      <c r="AB3195" s="357" t="s">
        <v>21</v>
      </c>
      <c r="AC3195" s="358">
        <v>0.85</v>
      </c>
      <c r="AD3195" s="288"/>
      <c r="AE3195" s="288"/>
      <c r="AF3195" s="346"/>
      <c r="AG3195" s="45">
        <v>155.0</v>
      </c>
      <c r="AH3195" s="79"/>
      <c r="AI3195" s="80"/>
      <c r="AJ3195" s="80"/>
      <c r="AK3195" s="80"/>
      <c r="AL3195" s="14"/>
      <c r="AM3195" s="16" t="str">
        <f t="shared" si="10"/>
        <v>{s:'63C083', v:155 , c:'放デイ５・人欠・未計画・開減１・評減・'},</v>
      </c>
      <c r="AN3195" s="16"/>
    </row>
    <row r="3196" ht="16.5" customHeight="1">
      <c r="A3196" s="29">
        <v>63.0</v>
      </c>
      <c r="B3196" s="30">
        <v>9226.0</v>
      </c>
      <c r="C3196" s="31">
        <v>3194.0</v>
      </c>
      <c r="D3196" s="32" t="s">
        <v>3474</v>
      </c>
      <c r="E3196" s="94"/>
      <c r="F3196" s="94"/>
      <c r="G3196" s="103"/>
      <c r="H3196" s="140"/>
      <c r="I3196" s="140"/>
      <c r="J3196" s="95"/>
      <c r="K3196" s="69"/>
      <c r="L3196" s="65"/>
      <c r="M3196" s="65"/>
      <c r="N3196" s="302"/>
      <c r="O3196" s="131"/>
      <c r="P3196" s="383"/>
      <c r="Q3196" s="302"/>
      <c r="R3196" s="384"/>
      <c r="S3196" s="131"/>
      <c r="T3196" s="87"/>
      <c r="U3196" s="302"/>
      <c r="V3196" s="313"/>
      <c r="W3196" s="349"/>
      <c r="X3196" s="305" t="s">
        <v>329</v>
      </c>
      <c r="Y3196" s="287" t="s">
        <v>21</v>
      </c>
      <c r="Z3196" s="354" t="str">
        <f>$Z$655</f>
        <v/>
      </c>
      <c r="AA3196" s="292"/>
      <c r="AB3196" s="292"/>
      <c r="AC3196" s="292"/>
      <c r="AD3196" s="292"/>
      <c r="AE3196" s="292"/>
      <c r="AF3196" s="355"/>
      <c r="AG3196" s="45">
        <v>221.0</v>
      </c>
      <c r="AH3196" s="79"/>
      <c r="AI3196" s="80"/>
      <c r="AJ3196" s="80"/>
      <c r="AK3196" s="80"/>
      <c r="AL3196" s="14"/>
      <c r="AM3196" s="16" t="str">
        <f t="shared" si="10"/>
        <v>{s:'639226', v:221 , c:'放デイ５・人欠・未計画・開減２・'},</v>
      </c>
      <c r="AN3196" s="16"/>
    </row>
    <row r="3197" ht="16.5" customHeight="1">
      <c r="A3197" s="29">
        <v>63.0</v>
      </c>
      <c r="B3197" s="30" t="s">
        <v>3475</v>
      </c>
      <c r="C3197" s="31">
        <v>3195.0</v>
      </c>
      <c r="D3197" s="32" t="s">
        <v>3476</v>
      </c>
      <c r="E3197" s="94"/>
      <c r="F3197" s="94"/>
      <c r="G3197" s="103"/>
      <c r="H3197" s="140"/>
      <c r="I3197" s="140"/>
      <c r="J3197" s="95"/>
      <c r="K3197" s="69"/>
      <c r="L3197" s="65"/>
      <c r="M3197" s="65"/>
      <c r="N3197" s="302"/>
      <c r="O3197" s="131"/>
      <c r="P3197" s="383"/>
      <c r="Q3197" s="302"/>
      <c r="R3197" s="384"/>
      <c r="S3197" s="131"/>
      <c r="T3197" s="87"/>
      <c r="U3197" s="302"/>
      <c r="V3197" s="313"/>
      <c r="W3197" s="349"/>
      <c r="X3197" s="306"/>
      <c r="Y3197" s="290"/>
      <c r="Z3197" s="355"/>
      <c r="AA3197" s="356" t="s">
        <v>20</v>
      </c>
      <c r="AB3197" s="357" t="s">
        <v>21</v>
      </c>
      <c r="AC3197" s="358">
        <v>0.85</v>
      </c>
      <c r="AD3197" s="288"/>
      <c r="AE3197" s="288"/>
      <c r="AF3197" s="346"/>
      <c r="AG3197" s="45">
        <v>188.0</v>
      </c>
      <c r="AH3197" s="79"/>
      <c r="AI3197" s="80"/>
      <c r="AJ3197" s="80"/>
      <c r="AK3197" s="80"/>
      <c r="AL3197" s="14"/>
      <c r="AM3197" s="16" t="str">
        <f t="shared" si="10"/>
        <v>{s:'63C084', v:188 , c:'放デイ５・人欠・未計画・開減２・評減・'},</v>
      </c>
      <c r="AN3197" s="16"/>
    </row>
    <row r="3198" ht="16.5" customHeight="1">
      <c r="A3198" s="29">
        <v>63.0</v>
      </c>
      <c r="B3198" s="30" t="s">
        <v>3477</v>
      </c>
      <c r="C3198" s="31">
        <v>3196.0</v>
      </c>
      <c r="D3198" s="32" t="s">
        <v>3478</v>
      </c>
      <c r="E3198" s="94"/>
      <c r="F3198" s="94"/>
      <c r="G3198" s="103"/>
      <c r="H3198" s="140"/>
      <c r="I3198" s="140"/>
      <c r="J3198" s="95"/>
      <c r="K3198" s="69"/>
      <c r="L3198" s="65"/>
      <c r="M3198" s="65"/>
      <c r="N3198" s="302"/>
      <c r="O3198" s="382"/>
      <c r="P3198" s="383"/>
      <c r="Q3198" s="302"/>
      <c r="R3198" s="384"/>
      <c r="S3198" s="131"/>
      <c r="T3198" s="87"/>
      <c r="U3198" s="302"/>
      <c r="V3198" s="313"/>
      <c r="W3198" s="349"/>
      <c r="X3198" s="299"/>
      <c r="Y3198" s="287"/>
      <c r="Z3198" s="345"/>
      <c r="AA3198" s="288"/>
      <c r="AB3198" s="288"/>
      <c r="AC3198" s="346"/>
      <c r="AD3198" s="82" t="s">
        <v>30</v>
      </c>
      <c r="AE3198" s="302">
        <v>5.0</v>
      </c>
      <c r="AF3198" s="360" t="s">
        <v>31</v>
      </c>
      <c r="AG3198" s="45">
        <v>255.0</v>
      </c>
      <c r="AH3198" s="79"/>
      <c r="AI3198" s="80"/>
      <c r="AJ3198" s="80"/>
      <c r="AK3198" s="80"/>
      <c r="AL3198" s="14"/>
      <c r="AM3198" s="16" t="str">
        <f t="shared" si="10"/>
        <v>{s:'63C085', v:255 , c:'放デイ５・人欠・未計画・拘減・'},</v>
      </c>
      <c r="AN3198" s="16"/>
    </row>
    <row r="3199" ht="16.5" customHeight="1">
      <c r="A3199" s="29">
        <v>63.0</v>
      </c>
      <c r="B3199" s="30" t="s">
        <v>3479</v>
      </c>
      <c r="C3199" s="31">
        <v>3197.0</v>
      </c>
      <c r="D3199" s="32" t="s">
        <v>3480</v>
      </c>
      <c r="E3199" s="94"/>
      <c r="F3199" s="94"/>
      <c r="G3199" s="103"/>
      <c r="H3199" s="140"/>
      <c r="I3199" s="140"/>
      <c r="J3199" s="95"/>
      <c r="K3199" s="69"/>
      <c r="L3199" s="65"/>
      <c r="M3199" s="65"/>
      <c r="N3199" s="302"/>
      <c r="O3199" s="382"/>
      <c r="P3199" s="383"/>
      <c r="Q3199" s="302"/>
      <c r="R3199" s="384"/>
      <c r="S3199" s="131"/>
      <c r="T3199" s="87"/>
      <c r="U3199" s="302"/>
      <c r="V3199" s="313"/>
      <c r="W3199" s="349"/>
      <c r="X3199" s="303"/>
      <c r="Y3199" s="290"/>
      <c r="Z3199" s="350"/>
      <c r="AA3199" s="299" t="s">
        <v>20</v>
      </c>
      <c r="AB3199" s="287" t="s">
        <v>21</v>
      </c>
      <c r="AC3199" s="361">
        <v>0.85</v>
      </c>
      <c r="AD3199" s="87"/>
      <c r="AE3199" s="302"/>
      <c r="AF3199" s="360"/>
      <c r="AG3199" s="45">
        <v>216.0</v>
      </c>
      <c r="AH3199" s="79"/>
      <c r="AI3199" s="80"/>
      <c r="AJ3199" s="80"/>
      <c r="AK3199" s="80"/>
      <c r="AL3199" s="14"/>
      <c r="AM3199" s="16" t="str">
        <f t="shared" si="10"/>
        <v>{s:'63C086', v:216 , c:'放デイ５・人欠・未計画・評減・拘減・'},</v>
      </c>
      <c r="AN3199" s="16"/>
    </row>
    <row r="3200" ht="16.5" customHeight="1">
      <c r="A3200" s="29">
        <v>63.0</v>
      </c>
      <c r="B3200" s="30" t="s">
        <v>3481</v>
      </c>
      <c r="C3200" s="31">
        <v>3198.0</v>
      </c>
      <c r="D3200" s="32" t="s">
        <v>3482</v>
      </c>
      <c r="E3200" s="94"/>
      <c r="F3200" s="94"/>
      <c r="G3200" s="103"/>
      <c r="H3200" s="140"/>
      <c r="I3200" s="140"/>
      <c r="J3200" s="95"/>
      <c r="K3200" s="69"/>
      <c r="L3200" s="65"/>
      <c r="M3200" s="65"/>
      <c r="N3200" s="302"/>
      <c r="O3200" s="382"/>
      <c r="P3200" s="383"/>
      <c r="Q3200" s="302"/>
      <c r="R3200" s="384"/>
      <c r="S3200" s="131"/>
      <c r="T3200" s="309"/>
      <c r="U3200" s="302"/>
      <c r="V3200" s="313"/>
      <c r="W3200" s="349"/>
      <c r="X3200" s="305" t="s">
        <v>326</v>
      </c>
      <c r="Y3200" s="302" t="s">
        <v>21</v>
      </c>
      <c r="Z3200" s="349" t="str">
        <f>$Z$653</f>
        <v/>
      </c>
      <c r="AA3200" s="297"/>
      <c r="AB3200" s="297"/>
      <c r="AC3200" s="362"/>
      <c r="AD3200" s="87"/>
      <c r="AE3200" s="313"/>
      <c r="AF3200" s="349"/>
      <c r="AG3200" s="45">
        <v>177.0</v>
      </c>
      <c r="AH3200" s="79"/>
      <c r="AI3200" s="80"/>
      <c r="AJ3200" s="80"/>
      <c r="AK3200" s="80"/>
      <c r="AL3200" s="14"/>
      <c r="AM3200" s="16" t="str">
        <f t="shared" si="10"/>
        <v>{s:'63C087', v:177 , c:'放デイ５・人欠・未計画・開減１・拘減・'},</v>
      </c>
      <c r="AN3200" s="16"/>
    </row>
    <row r="3201" ht="16.5" customHeight="1">
      <c r="A3201" s="29">
        <v>63.0</v>
      </c>
      <c r="B3201" s="30" t="s">
        <v>3483</v>
      </c>
      <c r="C3201" s="31">
        <v>3199.0</v>
      </c>
      <c r="D3201" s="32" t="s">
        <v>3484</v>
      </c>
      <c r="E3201" s="94"/>
      <c r="F3201" s="94"/>
      <c r="G3201" s="103"/>
      <c r="H3201" s="140"/>
      <c r="I3201" s="140"/>
      <c r="J3201" s="95"/>
      <c r="K3201" s="69"/>
      <c r="L3201" s="65"/>
      <c r="M3201" s="65"/>
      <c r="N3201" s="302"/>
      <c r="O3201" s="382"/>
      <c r="P3201" s="383"/>
      <c r="Q3201" s="302"/>
      <c r="R3201" s="384"/>
      <c r="S3201" s="310"/>
      <c r="T3201" s="309"/>
      <c r="U3201" s="302"/>
      <c r="V3201" s="313"/>
      <c r="W3201" s="349"/>
      <c r="X3201" s="306"/>
      <c r="Y3201" s="290"/>
      <c r="Z3201" s="355"/>
      <c r="AA3201" s="356" t="s">
        <v>20</v>
      </c>
      <c r="AB3201" s="357" t="s">
        <v>21</v>
      </c>
      <c r="AC3201" s="363">
        <v>0.85</v>
      </c>
      <c r="AD3201" s="87"/>
      <c r="AE3201" s="313"/>
      <c r="AF3201" s="349"/>
      <c r="AG3201" s="45">
        <v>150.0</v>
      </c>
      <c r="AH3201" s="79"/>
      <c r="AI3201" s="80"/>
      <c r="AJ3201" s="80"/>
      <c r="AK3201" s="80"/>
      <c r="AL3201" s="14"/>
      <c r="AM3201" s="16" t="str">
        <f t="shared" si="10"/>
        <v>{s:'63C088', v:150 , c:'放デイ５・人欠・未計画・開減１・評減・拘減・'},</v>
      </c>
      <c r="AN3201" s="16"/>
    </row>
    <row r="3202" ht="16.5" customHeight="1">
      <c r="A3202" s="29">
        <v>63.0</v>
      </c>
      <c r="B3202" s="30" t="s">
        <v>3485</v>
      </c>
      <c r="C3202" s="31">
        <v>3200.0</v>
      </c>
      <c r="D3202" s="32" t="s">
        <v>3486</v>
      </c>
      <c r="E3202" s="94"/>
      <c r="F3202" s="94"/>
      <c r="G3202" s="103"/>
      <c r="H3202" s="140"/>
      <c r="I3202" s="140"/>
      <c r="J3202" s="95"/>
      <c r="K3202" s="69"/>
      <c r="L3202" s="65"/>
      <c r="M3202" s="65"/>
      <c r="N3202" s="302"/>
      <c r="O3202" s="382"/>
      <c r="P3202" s="383"/>
      <c r="Q3202" s="302"/>
      <c r="R3202" s="384"/>
      <c r="S3202" s="310"/>
      <c r="T3202" s="309"/>
      <c r="U3202" s="302"/>
      <c r="V3202" s="313"/>
      <c r="W3202" s="349"/>
      <c r="X3202" s="305" t="s">
        <v>329</v>
      </c>
      <c r="Y3202" s="302" t="s">
        <v>21</v>
      </c>
      <c r="Z3202" s="349" t="str">
        <f>$Z$655</f>
        <v/>
      </c>
      <c r="AA3202" s="292"/>
      <c r="AB3202" s="292"/>
      <c r="AC3202" s="355"/>
      <c r="AD3202" s="87"/>
      <c r="AE3202" s="313"/>
      <c r="AF3202" s="349"/>
      <c r="AG3202" s="45">
        <v>216.0</v>
      </c>
      <c r="AH3202" s="79"/>
      <c r="AI3202" s="80"/>
      <c r="AJ3202" s="80"/>
      <c r="AK3202" s="80"/>
      <c r="AL3202" s="14"/>
      <c r="AM3202" s="16" t="str">
        <f t="shared" si="10"/>
        <v>{s:'63C089', v:216 , c:'放デイ５・人欠・未計画・開減２・拘減・'},</v>
      </c>
      <c r="AN3202" s="16"/>
    </row>
    <row r="3203" ht="16.5" customHeight="1">
      <c r="A3203" s="29">
        <v>63.0</v>
      </c>
      <c r="B3203" s="30" t="s">
        <v>3487</v>
      </c>
      <c r="C3203" s="31">
        <v>3201.0</v>
      </c>
      <c r="D3203" s="32" t="s">
        <v>3488</v>
      </c>
      <c r="E3203" s="94"/>
      <c r="F3203" s="94"/>
      <c r="G3203" s="103"/>
      <c r="H3203" s="140"/>
      <c r="I3203" s="140"/>
      <c r="J3203" s="95"/>
      <c r="K3203" s="69"/>
      <c r="L3203" s="65"/>
      <c r="M3203" s="65"/>
      <c r="N3203" s="302"/>
      <c r="O3203" s="382"/>
      <c r="P3203" s="383"/>
      <c r="Q3203" s="302"/>
      <c r="R3203" s="384"/>
      <c r="S3203" s="310"/>
      <c r="T3203" s="309"/>
      <c r="U3203" s="302"/>
      <c r="V3203" s="313"/>
      <c r="W3203" s="349"/>
      <c r="X3203" s="306"/>
      <c r="Y3203" s="290"/>
      <c r="Z3203" s="355"/>
      <c r="AA3203" s="356" t="s">
        <v>20</v>
      </c>
      <c r="AB3203" s="357" t="s">
        <v>21</v>
      </c>
      <c r="AC3203" s="363">
        <v>0.85</v>
      </c>
      <c r="AD3203" s="93"/>
      <c r="AE3203" s="292"/>
      <c r="AF3203" s="355"/>
      <c r="AG3203" s="45">
        <v>183.0</v>
      </c>
      <c r="AH3203" s="79"/>
      <c r="AI3203" s="80"/>
      <c r="AJ3203" s="80"/>
      <c r="AK3203" s="80"/>
      <c r="AL3203" s="14"/>
      <c r="AM3203" s="16" t="str">
        <f t="shared" si="10"/>
        <v>{s:'63C090', v:183 , c:'放デイ５・人欠・未計画・開減２・評減・拘減・'},</v>
      </c>
      <c r="AN3203" s="16"/>
    </row>
    <row r="3204" ht="16.5" customHeight="1">
      <c r="A3204" s="29">
        <v>63.0</v>
      </c>
      <c r="B3204" s="30" t="s">
        <v>3489</v>
      </c>
      <c r="C3204" s="31">
        <v>3202.0</v>
      </c>
      <c r="D3204" s="32" t="s">
        <v>3490</v>
      </c>
      <c r="E3204" s="94"/>
      <c r="F3204" s="94"/>
      <c r="G3204" s="103"/>
      <c r="H3204" s="140"/>
      <c r="I3204" s="140"/>
      <c r="J3204" s="95"/>
      <c r="K3204" s="69"/>
      <c r="L3204" s="65"/>
      <c r="M3204" s="65"/>
      <c r="N3204" s="302"/>
      <c r="O3204" s="382"/>
      <c r="P3204" s="383"/>
      <c r="Q3204" s="302"/>
      <c r="R3204" s="384"/>
      <c r="S3204" s="310"/>
      <c r="T3204" s="130" t="s">
        <v>27</v>
      </c>
      <c r="U3204" s="287"/>
      <c r="V3204" s="385"/>
      <c r="W3204" s="354"/>
      <c r="X3204" s="299"/>
      <c r="Y3204" s="287"/>
      <c r="Z3204" s="345"/>
      <c r="AA3204" s="288"/>
      <c r="AB3204" s="288"/>
      <c r="AC3204" s="288"/>
      <c r="AD3204" s="288"/>
      <c r="AE3204" s="288"/>
      <c r="AF3204" s="346"/>
      <c r="AG3204" s="45">
        <v>186.0</v>
      </c>
      <c r="AH3204" s="79"/>
      <c r="AI3204" s="80"/>
      <c r="AJ3204" s="80"/>
      <c r="AK3204" s="80"/>
      <c r="AL3204" s="14"/>
      <c r="AM3204" s="16" t="str">
        <f t="shared" si="10"/>
        <v>{s:'63C091', v:186 , c:'放デイ５・人欠・未計画２・'},</v>
      </c>
      <c r="AN3204" s="16"/>
    </row>
    <row r="3205" ht="16.5" customHeight="1">
      <c r="A3205" s="29">
        <v>63.0</v>
      </c>
      <c r="B3205" s="30" t="s">
        <v>3491</v>
      </c>
      <c r="C3205" s="31">
        <v>3203.0</v>
      </c>
      <c r="D3205" s="32" t="s">
        <v>3492</v>
      </c>
      <c r="E3205" s="94"/>
      <c r="F3205" s="94"/>
      <c r="G3205" s="103"/>
      <c r="H3205" s="140"/>
      <c r="I3205" s="140"/>
      <c r="J3205" s="95"/>
      <c r="K3205" s="69"/>
      <c r="L3205" s="65"/>
      <c r="M3205" s="65"/>
      <c r="N3205" s="302"/>
      <c r="O3205" s="382"/>
      <c r="P3205" s="383"/>
      <c r="Q3205" s="302"/>
      <c r="R3205" s="384"/>
      <c r="S3205" s="310"/>
      <c r="T3205" s="87"/>
      <c r="U3205" s="302" t="s">
        <v>21</v>
      </c>
      <c r="V3205" s="313">
        <v>0.5</v>
      </c>
      <c r="W3205" s="349"/>
      <c r="X3205" s="303"/>
      <c r="Y3205" s="290"/>
      <c r="Z3205" s="350"/>
      <c r="AA3205" s="299" t="s">
        <v>20</v>
      </c>
      <c r="AB3205" s="287" t="s">
        <v>21</v>
      </c>
      <c r="AC3205" s="351">
        <v>0.85</v>
      </c>
      <c r="AD3205" s="288"/>
      <c r="AE3205" s="288"/>
      <c r="AF3205" s="346"/>
      <c r="AG3205" s="45">
        <v>158.0</v>
      </c>
      <c r="AH3205" s="79"/>
      <c r="AI3205" s="80"/>
      <c r="AJ3205" s="80"/>
      <c r="AK3205" s="80"/>
      <c r="AL3205" s="14"/>
      <c r="AM3205" s="16" t="str">
        <f t="shared" si="10"/>
        <v>{s:'63C092', v:158 , c:'放デイ５・人欠・未計画２・評減・'},</v>
      </c>
      <c r="AN3205" s="16"/>
    </row>
    <row r="3206" ht="16.5" customHeight="1">
      <c r="A3206" s="29">
        <v>63.0</v>
      </c>
      <c r="B3206" s="30" t="s">
        <v>3493</v>
      </c>
      <c r="C3206" s="31">
        <v>3204.0</v>
      </c>
      <c r="D3206" s="32" t="s">
        <v>3494</v>
      </c>
      <c r="E3206" s="94"/>
      <c r="F3206" s="94"/>
      <c r="G3206" s="103"/>
      <c r="H3206" s="140"/>
      <c r="I3206" s="140"/>
      <c r="J3206" s="95"/>
      <c r="K3206" s="69"/>
      <c r="L3206" s="65"/>
      <c r="M3206" s="65"/>
      <c r="N3206" s="302"/>
      <c r="O3206" s="382"/>
      <c r="P3206" s="383"/>
      <c r="Q3206" s="302"/>
      <c r="R3206" s="384"/>
      <c r="S3206" s="310"/>
      <c r="T3206" s="87"/>
      <c r="U3206" s="302"/>
      <c r="V3206" s="313"/>
      <c r="W3206" s="349"/>
      <c r="X3206" s="305" t="s">
        <v>326</v>
      </c>
      <c r="Y3206" s="287" t="s">
        <v>21</v>
      </c>
      <c r="Z3206" s="354" t="str">
        <f>$Z$653</f>
        <v/>
      </c>
      <c r="AA3206" s="297"/>
      <c r="AB3206" s="297"/>
      <c r="AC3206" s="297"/>
      <c r="AD3206" s="297"/>
      <c r="AE3206" s="297"/>
      <c r="AF3206" s="362"/>
      <c r="AG3206" s="114">
        <v>130.0</v>
      </c>
      <c r="AH3206" s="79"/>
      <c r="AI3206" s="80"/>
      <c r="AJ3206" s="80"/>
      <c r="AK3206" s="80"/>
      <c r="AL3206" s="14"/>
      <c r="AM3206" s="16" t="str">
        <f t="shared" si="10"/>
        <v>{s:'63C093', v:130 , c:'放デイ５・人欠・未計画２・開減１・'},</v>
      </c>
      <c r="AN3206" s="16"/>
    </row>
    <row r="3207" ht="16.5" customHeight="1">
      <c r="A3207" s="29">
        <v>63.0</v>
      </c>
      <c r="B3207" s="30" t="s">
        <v>3495</v>
      </c>
      <c r="C3207" s="31">
        <v>3205.0</v>
      </c>
      <c r="D3207" s="32" t="s">
        <v>3496</v>
      </c>
      <c r="E3207" s="94"/>
      <c r="F3207" s="94"/>
      <c r="G3207" s="103"/>
      <c r="H3207" s="140"/>
      <c r="I3207" s="140"/>
      <c r="J3207" s="95"/>
      <c r="K3207" s="69"/>
      <c r="L3207" s="65"/>
      <c r="M3207" s="65"/>
      <c r="N3207" s="302"/>
      <c r="O3207" s="382"/>
      <c r="P3207" s="383"/>
      <c r="Q3207" s="302"/>
      <c r="R3207" s="384"/>
      <c r="S3207" s="310"/>
      <c r="T3207" s="87"/>
      <c r="U3207" s="302"/>
      <c r="V3207" s="313"/>
      <c r="W3207" s="349"/>
      <c r="X3207" s="306"/>
      <c r="Y3207" s="290"/>
      <c r="Z3207" s="355"/>
      <c r="AA3207" s="356" t="s">
        <v>20</v>
      </c>
      <c r="AB3207" s="357" t="s">
        <v>21</v>
      </c>
      <c r="AC3207" s="358">
        <v>0.85</v>
      </c>
      <c r="AD3207" s="288"/>
      <c r="AE3207" s="288"/>
      <c r="AF3207" s="346"/>
      <c r="AG3207" s="114">
        <v>111.0</v>
      </c>
      <c r="AH3207" s="79"/>
      <c r="AI3207" s="80"/>
      <c r="AJ3207" s="80"/>
      <c r="AK3207" s="80"/>
      <c r="AL3207" s="14"/>
      <c r="AM3207" s="16" t="str">
        <f t="shared" si="10"/>
        <v>{s:'63C094', v:111 , c:'放デイ５・人欠・未計画２・開減１・評減・'},</v>
      </c>
      <c r="AN3207" s="16"/>
    </row>
    <row r="3208" ht="16.5" customHeight="1">
      <c r="A3208" s="29">
        <v>63.0</v>
      </c>
      <c r="B3208" s="30" t="s">
        <v>3497</v>
      </c>
      <c r="C3208" s="31">
        <v>3206.0</v>
      </c>
      <c r="D3208" s="32" t="s">
        <v>3498</v>
      </c>
      <c r="E3208" s="94"/>
      <c r="F3208" s="94"/>
      <c r="G3208" s="103"/>
      <c r="H3208" s="140"/>
      <c r="I3208" s="140"/>
      <c r="J3208" s="95"/>
      <c r="K3208" s="69"/>
      <c r="L3208" s="65"/>
      <c r="M3208" s="65"/>
      <c r="N3208" s="302"/>
      <c r="O3208" s="382"/>
      <c r="P3208" s="383"/>
      <c r="Q3208" s="302"/>
      <c r="R3208" s="384"/>
      <c r="S3208" s="310"/>
      <c r="T3208" s="87"/>
      <c r="U3208" s="302"/>
      <c r="V3208" s="313"/>
      <c r="W3208" s="349"/>
      <c r="X3208" s="305" t="s">
        <v>329</v>
      </c>
      <c r="Y3208" s="287" t="s">
        <v>21</v>
      </c>
      <c r="Z3208" s="354" t="str">
        <f>$Z$655</f>
        <v/>
      </c>
      <c r="AA3208" s="292"/>
      <c r="AB3208" s="292"/>
      <c r="AC3208" s="292"/>
      <c r="AD3208" s="292"/>
      <c r="AE3208" s="292"/>
      <c r="AF3208" s="355"/>
      <c r="AG3208" s="45">
        <v>158.0</v>
      </c>
      <c r="AH3208" s="79"/>
      <c r="AI3208" s="80"/>
      <c r="AJ3208" s="80"/>
      <c r="AK3208" s="80"/>
      <c r="AL3208" s="14"/>
      <c r="AM3208" s="16" t="str">
        <f t="shared" si="10"/>
        <v>{s:'63C095', v:158 , c:'放デイ５・人欠・未計画２・開減２・'},</v>
      </c>
      <c r="AN3208" s="16"/>
    </row>
    <row r="3209" ht="16.5" customHeight="1">
      <c r="A3209" s="29">
        <v>63.0</v>
      </c>
      <c r="B3209" s="30" t="s">
        <v>3499</v>
      </c>
      <c r="C3209" s="31">
        <v>3207.0</v>
      </c>
      <c r="D3209" s="32" t="s">
        <v>3500</v>
      </c>
      <c r="E3209" s="94"/>
      <c r="F3209" s="94"/>
      <c r="G3209" s="103"/>
      <c r="H3209" s="140"/>
      <c r="I3209" s="140"/>
      <c r="J3209" s="95"/>
      <c r="K3209" s="69"/>
      <c r="L3209" s="65"/>
      <c r="M3209" s="65"/>
      <c r="N3209" s="302"/>
      <c r="O3209" s="382"/>
      <c r="P3209" s="383"/>
      <c r="Q3209" s="302"/>
      <c r="R3209" s="384"/>
      <c r="S3209" s="310"/>
      <c r="T3209" s="87"/>
      <c r="U3209" s="302"/>
      <c r="V3209" s="313"/>
      <c r="W3209" s="349"/>
      <c r="X3209" s="306"/>
      <c r="Y3209" s="290"/>
      <c r="Z3209" s="355"/>
      <c r="AA3209" s="356" t="s">
        <v>20</v>
      </c>
      <c r="AB3209" s="357" t="s">
        <v>21</v>
      </c>
      <c r="AC3209" s="358">
        <v>0.85</v>
      </c>
      <c r="AD3209" s="288"/>
      <c r="AE3209" s="288"/>
      <c r="AF3209" s="346"/>
      <c r="AG3209" s="45">
        <v>134.0</v>
      </c>
      <c r="AH3209" s="79"/>
      <c r="AI3209" s="80"/>
      <c r="AJ3209" s="80"/>
      <c r="AK3209" s="80"/>
      <c r="AL3209" s="14"/>
      <c r="AM3209" s="16" t="str">
        <f t="shared" si="10"/>
        <v>{s:'63C096', v:134 , c:'放デイ５・人欠・未計画２・開減２・評減・'},</v>
      </c>
      <c r="AN3209" s="16"/>
    </row>
    <row r="3210" ht="16.5" customHeight="1">
      <c r="A3210" s="29">
        <v>63.0</v>
      </c>
      <c r="B3210" s="30" t="s">
        <v>3501</v>
      </c>
      <c r="C3210" s="31">
        <v>3208.0</v>
      </c>
      <c r="D3210" s="32" t="s">
        <v>3502</v>
      </c>
      <c r="E3210" s="94"/>
      <c r="F3210" s="94"/>
      <c r="G3210" s="103"/>
      <c r="H3210" s="140"/>
      <c r="I3210" s="140"/>
      <c r="J3210" s="95"/>
      <c r="K3210" s="69"/>
      <c r="L3210" s="65"/>
      <c r="M3210" s="65"/>
      <c r="N3210" s="302"/>
      <c r="O3210" s="382"/>
      <c r="P3210" s="383"/>
      <c r="Q3210" s="302"/>
      <c r="R3210" s="384"/>
      <c r="S3210" s="310"/>
      <c r="T3210" s="87"/>
      <c r="U3210" s="302"/>
      <c r="V3210" s="313"/>
      <c r="W3210" s="349"/>
      <c r="X3210" s="299"/>
      <c r="Y3210" s="287"/>
      <c r="Z3210" s="345"/>
      <c r="AA3210" s="288"/>
      <c r="AB3210" s="288"/>
      <c r="AC3210" s="346"/>
      <c r="AD3210" s="82" t="s">
        <v>30</v>
      </c>
      <c r="AE3210" s="302">
        <v>5.0</v>
      </c>
      <c r="AF3210" s="360" t="s">
        <v>31</v>
      </c>
      <c r="AG3210" s="45">
        <v>181.0</v>
      </c>
      <c r="AH3210" s="79"/>
      <c r="AI3210" s="80"/>
      <c r="AJ3210" s="80"/>
      <c r="AK3210" s="80"/>
      <c r="AL3210" s="14"/>
      <c r="AM3210" s="16" t="str">
        <f t="shared" si="10"/>
        <v>{s:'63C097', v:181 , c:'放デイ５・人欠・未計画２・拘減・'},</v>
      </c>
      <c r="AN3210" s="16"/>
    </row>
    <row r="3211" ht="16.5" customHeight="1">
      <c r="A3211" s="29">
        <v>63.0</v>
      </c>
      <c r="B3211" s="30" t="s">
        <v>3503</v>
      </c>
      <c r="C3211" s="31">
        <v>3209.0</v>
      </c>
      <c r="D3211" s="32" t="s">
        <v>3504</v>
      </c>
      <c r="E3211" s="94"/>
      <c r="F3211" s="94"/>
      <c r="G3211" s="103"/>
      <c r="H3211" s="140"/>
      <c r="I3211" s="140"/>
      <c r="J3211" s="95"/>
      <c r="K3211" s="69"/>
      <c r="L3211" s="65"/>
      <c r="M3211" s="65"/>
      <c r="N3211" s="302"/>
      <c r="O3211" s="382"/>
      <c r="P3211" s="383"/>
      <c r="Q3211" s="302"/>
      <c r="R3211" s="384"/>
      <c r="S3211" s="310"/>
      <c r="T3211" s="87"/>
      <c r="U3211" s="302"/>
      <c r="V3211" s="313"/>
      <c r="W3211" s="313"/>
      <c r="X3211" s="303"/>
      <c r="Y3211" s="290"/>
      <c r="Z3211" s="350"/>
      <c r="AA3211" s="299" t="s">
        <v>20</v>
      </c>
      <c r="AB3211" s="287" t="s">
        <v>21</v>
      </c>
      <c r="AC3211" s="361">
        <v>0.85</v>
      </c>
      <c r="AD3211" s="87"/>
      <c r="AE3211" s="302"/>
      <c r="AF3211" s="360"/>
      <c r="AG3211" s="45">
        <v>153.0</v>
      </c>
      <c r="AH3211" s="79"/>
      <c r="AI3211" s="80"/>
      <c r="AJ3211" s="80"/>
      <c r="AK3211" s="80"/>
      <c r="AL3211" s="14"/>
      <c r="AM3211" s="16" t="str">
        <f t="shared" si="10"/>
        <v>{s:'63C098', v:153 , c:'放デイ５・人欠・未計画２・評減・拘減・'},</v>
      </c>
      <c r="AN3211" s="16"/>
    </row>
    <row r="3212" ht="16.5" customHeight="1">
      <c r="A3212" s="29">
        <v>63.0</v>
      </c>
      <c r="B3212" s="30" t="s">
        <v>3505</v>
      </c>
      <c r="C3212" s="31">
        <v>3210.0</v>
      </c>
      <c r="D3212" s="32" t="s">
        <v>3506</v>
      </c>
      <c r="E3212" s="94"/>
      <c r="F3212" s="94"/>
      <c r="G3212" s="103"/>
      <c r="H3212" s="140"/>
      <c r="I3212" s="140"/>
      <c r="J3212" s="95"/>
      <c r="K3212" s="69"/>
      <c r="L3212" s="65"/>
      <c r="M3212" s="65"/>
      <c r="N3212" s="302"/>
      <c r="O3212" s="382"/>
      <c r="P3212" s="383"/>
      <c r="Q3212" s="302"/>
      <c r="R3212" s="384"/>
      <c r="S3212" s="310"/>
      <c r="T3212" s="309"/>
      <c r="U3212" s="302"/>
      <c r="V3212" s="313"/>
      <c r="W3212" s="313"/>
      <c r="X3212" s="305" t="s">
        <v>326</v>
      </c>
      <c r="Y3212" s="302" t="s">
        <v>21</v>
      </c>
      <c r="Z3212" s="349" t="str">
        <f>$Z$653</f>
        <v/>
      </c>
      <c r="AA3212" s="297"/>
      <c r="AB3212" s="297"/>
      <c r="AC3212" s="362"/>
      <c r="AD3212" s="87"/>
      <c r="AE3212" s="313"/>
      <c r="AF3212" s="349"/>
      <c r="AG3212" s="114">
        <v>125.0</v>
      </c>
      <c r="AH3212" s="79"/>
      <c r="AI3212" s="80"/>
      <c r="AJ3212" s="80"/>
      <c r="AK3212" s="80"/>
      <c r="AL3212" s="14"/>
      <c r="AM3212" s="16" t="str">
        <f t="shared" si="10"/>
        <v>{s:'63C099', v:125 , c:'放デイ５・人欠・未計画２・開減１・拘減・'},</v>
      </c>
      <c r="AN3212" s="16"/>
    </row>
    <row r="3213" ht="16.5" customHeight="1">
      <c r="A3213" s="29">
        <v>63.0</v>
      </c>
      <c r="B3213" s="30" t="s">
        <v>3507</v>
      </c>
      <c r="C3213" s="31">
        <v>3211.0</v>
      </c>
      <c r="D3213" s="32" t="s">
        <v>3508</v>
      </c>
      <c r="E3213" s="94"/>
      <c r="F3213" s="94"/>
      <c r="G3213" s="103"/>
      <c r="H3213" s="140"/>
      <c r="I3213" s="140"/>
      <c r="J3213" s="95"/>
      <c r="K3213" s="69"/>
      <c r="L3213" s="65"/>
      <c r="M3213" s="65"/>
      <c r="N3213" s="302"/>
      <c r="O3213" s="382"/>
      <c r="P3213" s="383"/>
      <c r="Q3213" s="302"/>
      <c r="R3213" s="384"/>
      <c r="S3213" s="310"/>
      <c r="T3213" s="309"/>
      <c r="U3213" s="302"/>
      <c r="V3213" s="313"/>
      <c r="W3213" s="313"/>
      <c r="X3213" s="306"/>
      <c r="Y3213" s="290"/>
      <c r="Z3213" s="355"/>
      <c r="AA3213" s="356" t="s">
        <v>20</v>
      </c>
      <c r="AB3213" s="357" t="s">
        <v>21</v>
      </c>
      <c r="AC3213" s="363">
        <v>0.85</v>
      </c>
      <c r="AD3213" s="87"/>
      <c r="AE3213" s="313"/>
      <c r="AF3213" s="349"/>
      <c r="AG3213" s="114">
        <v>106.0</v>
      </c>
      <c r="AH3213" s="79"/>
      <c r="AI3213" s="80"/>
      <c r="AJ3213" s="80"/>
      <c r="AK3213" s="80"/>
      <c r="AL3213" s="14"/>
      <c r="AM3213" s="16" t="str">
        <f t="shared" si="10"/>
        <v>{s:'63C100', v:106 , c:'放デイ５・人欠・未計画２・開減１・評減・拘減・'},</v>
      </c>
      <c r="AN3213" s="16"/>
    </row>
    <row r="3214" ht="16.5" customHeight="1">
      <c r="A3214" s="29">
        <v>63.0</v>
      </c>
      <c r="B3214" s="30" t="s">
        <v>3509</v>
      </c>
      <c r="C3214" s="31">
        <v>3212.0</v>
      </c>
      <c r="D3214" s="32" t="s">
        <v>3510</v>
      </c>
      <c r="E3214" s="94"/>
      <c r="F3214" s="94"/>
      <c r="G3214" s="103"/>
      <c r="H3214" s="140"/>
      <c r="I3214" s="140"/>
      <c r="J3214" s="95"/>
      <c r="K3214" s="69"/>
      <c r="L3214" s="65"/>
      <c r="M3214" s="65"/>
      <c r="N3214" s="302"/>
      <c r="O3214" s="382"/>
      <c r="P3214" s="383"/>
      <c r="Q3214" s="302"/>
      <c r="R3214" s="384"/>
      <c r="S3214" s="310"/>
      <c r="T3214" s="309"/>
      <c r="U3214" s="302"/>
      <c r="V3214" s="313"/>
      <c r="W3214" s="349"/>
      <c r="X3214" s="305" t="s">
        <v>329</v>
      </c>
      <c r="Y3214" s="302" t="s">
        <v>21</v>
      </c>
      <c r="Z3214" s="349" t="str">
        <f>$Z$655</f>
        <v/>
      </c>
      <c r="AA3214" s="292"/>
      <c r="AB3214" s="292"/>
      <c r="AC3214" s="355"/>
      <c r="AD3214" s="87"/>
      <c r="AE3214" s="313"/>
      <c r="AF3214" s="349"/>
      <c r="AG3214" s="45">
        <v>153.0</v>
      </c>
      <c r="AH3214" s="79"/>
      <c r="AI3214" s="80"/>
      <c r="AJ3214" s="80"/>
      <c r="AK3214" s="80"/>
      <c r="AL3214" s="14"/>
      <c r="AM3214" s="16" t="str">
        <f t="shared" si="10"/>
        <v>{s:'63C101', v:153 , c:'放デイ５・人欠・未計画２・開減２・拘減・'},</v>
      </c>
      <c r="AN3214" s="16"/>
    </row>
    <row r="3215" ht="16.5" customHeight="1">
      <c r="A3215" s="29">
        <v>63.0</v>
      </c>
      <c r="B3215" s="30" t="s">
        <v>3511</v>
      </c>
      <c r="C3215" s="31">
        <v>3213.0</v>
      </c>
      <c r="D3215" s="32" t="s">
        <v>3512</v>
      </c>
      <c r="E3215" s="94"/>
      <c r="F3215" s="94"/>
      <c r="G3215" s="103"/>
      <c r="H3215" s="140"/>
      <c r="I3215" s="140"/>
      <c r="J3215" s="95"/>
      <c r="K3215" s="69"/>
      <c r="L3215" s="65"/>
      <c r="M3215" s="65"/>
      <c r="N3215" s="302"/>
      <c r="O3215" s="382"/>
      <c r="P3215" s="383"/>
      <c r="Q3215" s="302"/>
      <c r="R3215" s="384"/>
      <c r="S3215" s="316"/>
      <c r="T3215" s="311"/>
      <c r="U3215" s="290"/>
      <c r="V3215" s="292"/>
      <c r="W3215" s="355"/>
      <c r="X3215" s="306"/>
      <c r="Y3215" s="290"/>
      <c r="Z3215" s="355"/>
      <c r="AA3215" s="356" t="s">
        <v>20</v>
      </c>
      <c r="AB3215" s="357" t="s">
        <v>21</v>
      </c>
      <c r="AC3215" s="363">
        <v>0.85</v>
      </c>
      <c r="AD3215" s="93"/>
      <c r="AE3215" s="292"/>
      <c r="AF3215" s="355"/>
      <c r="AG3215" s="45">
        <v>129.0</v>
      </c>
      <c r="AH3215" s="79"/>
      <c r="AI3215" s="80"/>
      <c r="AJ3215" s="80"/>
      <c r="AK3215" s="80"/>
      <c r="AL3215" s="14"/>
      <c r="AM3215" s="16" t="str">
        <f t="shared" si="10"/>
        <v>{s:'63C102', v:129 , c:'放デイ５・人欠・未計画２・開減２・評減・拘減・'},</v>
      </c>
      <c r="AN3215" s="16"/>
    </row>
    <row r="3216" ht="16.5" customHeight="1">
      <c r="A3216" s="29">
        <v>63.0</v>
      </c>
      <c r="B3216" s="30">
        <v>9227.0</v>
      </c>
      <c r="C3216" s="31">
        <v>3214.0</v>
      </c>
      <c r="D3216" s="32" t="s">
        <v>3513</v>
      </c>
      <c r="E3216" s="94"/>
      <c r="F3216" s="94"/>
      <c r="G3216" s="94"/>
      <c r="H3216" s="140"/>
      <c r="I3216" s="140"/>
      <c r="J3216" s="95"/>
      <c r="K3216" s="82" t="s">
        <v>38</v>
      </c>
      <c r="L3216" s="96"/>
      <c r="M3216" s="96"/>
      <c r="N3216" s="152"/>
      <c r="O3216" s="105"/>
      <c r="P3216" s="94"/>
      <c r="Q3216" s="140"/>
      <c r="R3216" s="95"/>
      <c r="S3216" s="287"/>
      <c r="T3216" s="287"/>
      <c r="U3216" s="152"/>
      <c r="V3216" s="152"/>
      <c r="W3216" s="152"/>
      <c r="X3216" s="299"/>
      <c r="Y3216" s="287"/>
      <c r="Z3216" s="345"/>
      <c r="AA3216" s="288"/>
      <c r="AB3216" s="288"/>
      <c r="AC3216" s="288"/>
      <c r="AD3216" s="288"/>
      <c r="AE3216" s="288"/>
      <c r="AF3216" s="346"/>
      <c r="AG3216" s="45">
        <v>378.0</v>
      </c>
      <c r="AH3216" s="79"/>
      <c r="AI3216" s="80"/>
      <c r="AJ3216" s="80"/>
      <c r="AK3216" s="80"/>
      <c r="AL3216" s="14"/>
      <c r="AM3216" s="16" t="str">
        <f t="shared" si="10"/>
        <v>{s:'639227', v:378 , c:'放デイ５・有資格５・人欠・'},</v>
      </c>
      <c r="AN3216" s="16"/>
    </row>
    <row r="3217" ht="16.5" customHeight="1">
      <c r="A3217" s="29">
        <v>63.0</v>
      </c>
      <c r="B3217" s="30" t="s">
        <v>3514</v>
      </c>
      <c r="C3217" s="31">
        <v>3215.0</v>
      </c>
      <c r="D3217" s="32" t="s">
        <v>3515</v>
      </c>
      <c r="E3217" s="94"/>
      <c r="F3217" s="94"/>
      <c r="G3217" s="94"/>
      <c r="H3217" s="140"/>
      <c r="I3217" s="140"/>
      <c r="J3217" s="95"/>
      <c r="K3217" s="87"/>
      <c r="L3217" s="302">
        <v>8.0</v>
      </c>
      <c r="M3217" s="63" t="s">
        <v>40</v>
      </c>
      <c r="N3217" s="140"/>
      <c r="O3217" s="105"/>
      <c r="P3217" s="94"/>
      <c r="Q3217" s="140"/>
      <c r="R3217" s="95"/>
      <c r="S3217" s="302"/>
      <c r="T3217" s="302"/>
      <c r="U3217" s="140"/>
      <c r="V3217" s="140"/>
      <c r="W3217" s="140"/>
      <c r="X3217" s="303"/>
      <c r="Y3217" s="290"/>
      <c r="Z3217" s="350"/>
      <c r="AA3217" s="299" t="s">
        <v>20</v>
      </c>
      <c r="AB3217" s="287" t="s">
        <v>21</v>
      </c>
      <c r="AC3217" s="351">
        <v>0.85</v>
      </c>
      <c r="AD3217" s="288"/>
      <c r="AE3217" s="288"/>
      <c r="AF3217" s="346"/>
      <c r="AG3217" s="45">
        <v>321.0</v>
      </c>
      <c r="AH3217" s="79"/>
      <c r="AI3217" s="80"/>
      <c r="AJ3217" s="80"/>
      <c r="AK3217" s="80"/>
      <c r="AL3217" s="14"/>
      <c r="AM3217" s="16" t="str">
        <f t="shared" si="10"/>
        <v>{s:'63C103', v:321 , c:'放デイ５・有資格５・人欠・評減・'},</v>
      </c>
      <c r="AN3217" s="16"/>
    </row>
    <row r="3218" ht="16.5" customHeight="1">
      <c r="A3218" s="29">
        <v>63.0</v>
      </c>
      <c r="B3218" s="30">
        <v>9228.0</v>
      </c>
      <c r="C3218" s="31">
        <v>3216.0</v>
      </c>
      <c r="D3218" s="32" t="s">
        <v>3516</v>
      </c>
      <c r="E3218" s="94"/>
      <c r="F3218" s="94"/>
      <c r="G3218" s="94"/>
      <c r="H3218" s="140"/>
      <c r="I3218" s="140"/>
      <c r="J3218" s="95"/>
      <c r="K3218" s="87"/>
      <c r="L3218" s="65"/>
      <c r="M3218" s="302"/>
      <c r="N3218" s="366"/>
      <c r="O3218" s="367"/>
      <c r="P3218" s="368"/>
      <c r="Q3218" s="366"/>
      <c r="R3218" s="369"/>
      <c r="S3218" s="304"/>
      <c r="T3218" s="304"/>
      <c r="U3218" s="140"/>
      <c r="V3218" s="140"/>
      <c r="W3218" s="140"/>
      <c r="X3218" s="305" t="s">
        <v>326</v>
      </c>
      <c r="Y3218" s="287" t="s">
        <v>21</v>
      </c>
      <c r="Z3218" s="354" t="str">
        <f>$Z$653</f>
        <v/>
      </c>
      <c r="AA3218" s="297"/>
      <c r="AB3218" s="297"/>
      <c r="AC3218" s="297"/>
      <c r="AD3218" s="297"/>
      <c r="AE3218" s="297"/>
      <c r="AF3218" s="362"/>
      <c r="AG3218" s="45">
        <v>265.0</v>
      </c>
      <c r="AH3218" s="79"/>
      <c r="AI3218" s="80"/>
      <c r="AJ3218" s="80"/>
      <c r="AK3218" s="80"/>
      <c r="AL3218" s="14"/>
      <c r="AM3218" s="16" t="str">
        <f t="shared" si="10"/>
        <v>{s:'639228', v:265 , c:'放デイ５・有資格５・人欠・開減１・'},</v>
      </c>
      <c r="AN3218" s="16"/>
    </row>
    <row r="3219" ht="16.5" customHeight="1">
      <c r="A3219" s="29">
        <v>63.0</v>
      </c>
      <c r="B3219" s="30" t="s">
        <v>3517</v>
      </c>
      <c r="C3219" s="31">
        <v>3217.0</v>
      </c>
      <c r="D3219" s="32" t="s">
        <v>3518</v>
      </c>
      <c r="E3219" s="94"/>
      <c r="F3219" s="94"/>
      <c r="G3219" s="94"/>
      <c r="H3219" s="140"/>
      <c r="I3219" s="140"/>
      <c r="J3219" s="95"/>
      <c r="K3219" s="87"/>
      <c r="L3219" s="65"/>
      <c r="M3219" s="302"/>
      <c r="N3219" s="366"/>
      <c r="O3219" s="367"/>
      <c r="P3219" s="368"/>
      <c r="Q3219" s="366"/>
      <c r="R3219" s="369"/>
      <c r="S3219" s="304"/>
      <c r="T3219" s="304"/>
      <c r="U3219" s="140"/>
      <c r="V3219" s="140"/>
      <c r="W3219" s="140"/>
      <c r="X3219" s="306"/>
      <c r="Y3219" s="290"/>
      <c r="Z3219" s="355"/>
      <c r="AA3219" s="356" t="s">
        <v>20</v>
      </c>
      <c r="AB3219" s="357" t="s">
        <v>21</v>
      </c>
      <c r="AC3219" s="358">
        <v>0.85</v>
      </c>
      <c r="AD3219" s="288"/>
      <c r="AE3219" s="288"/>
      <c r="AF3219" s="346"/>
      <c r="AG3219" s="45">
        <v>225.0</v>
      </c>
      <c r="AH3219" s="79"/>
      <c r="AI3219" s="80"/>
      <c r="AJ3219" s="80"/>
      <c r="AK3219" s="80"/>
      <c r="AL3219" s="14"/>
      <c r="AM3219" s="16" t="str">
        <f t="shared" si="10"/>
        <v>{s:'63C104', v:225 , c:'放デイ５・有資格５・人欠・開減１・評減・'},</v>
      </c>
      <c r="AN3219" s="16"/>
    </row>
    <row r="3220" ht="16.5" customHeight="1">
      <c r="A3220" s="29">
        <v>63.0</v>
      </c>
      <c r="B3220" s="30">
        <v>9229.0</v>
      </c>
      <c r="C3220" s="31">
        <v>3218.0</v>
      </c>
      <c r="D3220" s="32" t="s">
        <v>3519</v>
      </c>
      <c r="E3220" s="94"/>
      <c r="F3220" s="94"/>
      <c r="G3220" s="94"/>
      <c r="H3220" s="140"/>
      <c r="I3220" s="140"/>
      <c r="J3220" s="95"/>
      <c r="K3220" s="87"/>
      <c r="L3220" s="65"/>
      <c r="M3220" s="302"/>
      <c r="N3220" s="366"/>
      <c r="O3220" s="367"/>
      <c r="P3220" s="368"/>
      <c r="Q3220" s="366"/>
      <c r="R3220" s="369"/>
      <c r="S3220" s="304"/>
      <c r="T3220" s="304"/>
      <c r="U3220" s="140"/>
      <c r="V3220" s="140"/>
      <c r="W3220" s="140"/>
      <c r="X3220" s="305" t="s">
        <v>329</v>
      </c>
      <c r="Y3220" s="287" t="s">
        <v>21</v>
      </c>
      <c r="Z3220" s="354" t="str">
        <f>$Z$655</f>
        <v/>
      </c>
      <c r="AA3220" s="292"/>
      <c r="AB3220" s="292"/>
      <c r="AC3220" s="292"/>
      <c r="AD3220" s="292"/>
      <c r="AE3220" s="292"/>
      <c r="AF3220" s="355"/>
      <c r="AG3220" s="45">
        <v>321.0</v>
      </c>
      <c r="AH3220" s="79"/>
      <c r="AI3220" s="80"/>
      <c r="AJ3220" s="80"/>
      <c r="AK3220" s="80"/>
      <c r="AL3220" s="14"/>
      <c r="AM3220" s="16" t="str">
        <f t="shared" si="10"/>
        <v>{s:'639229', v:321 , c:'放デイ５・有資格５・人欠・開減２・'},</v>
      </c>
      <c r="AN3220" s="16"/>
    </row>
    <row r="3221" ht="16.5" customHeight="1">
      <c r="A3221" s="29">
        <v>63.0</v>
      </c>
      <c r="B3221" s="30" t="s">
        <v>3520</v>
      </c>
      <c r="C3221" s="31">
        <v>3219.0</v>
      </c>
      <c r="D3221" s="32" t="s">
        <v>3521</v>
      </c>
      <c r="E3221" s="94"/>
      <c r="F3221" s="94"/>
      <c r="G3221" s="94"/>
      <c r="H3221" s="140"/>
      <c r="I3221" s="140"/>
      <c r="J3221" s="95"/>
      <c r="K3221" s="87"/>
      <c r="L3221" s="65"/>
      <c r="M3221" s="302"/>
      <c r="N3221" s="366"/>
      <c r="O3221" s="367"/>
      <c r="P3221" s="368"/>
      <c r="Q3221" s="366"/>
      <c r="R3221" s="369"/>
      <c r="S3221" s="304"/>
      <c r="T3221" s="304"/>
      <c r="U3221" s="140"/>
      <c r="V3221" s="140"/>
      <c r="W3221" s="140"/>
      <c r="X3221" s="306"/>
      <c r="Y3221" s="290"/>
      <c r="Z3221" s="355"/>
      <c r="AA3221" s="356" t="s">
        <v>20</v>
      </c>
      <c r="AB3221" s="357" t="s">
        <v>21</v>
      </c>
      <c r="AC3221" s="358">
        <v>0.85</v>
      </c>
      <c r="AD3221" s="288"/>
      <c r="AE3221" s="288"/>
      <c r="AF3221" s="346"/>
      <c r="AG3221" s="45">
        <v>273.0</v>
      </c>
      <c r="AH3221" s="79"/>
      <c r="AI3221" s="80"/>
      <c r="AJ3221" s="80"/>
      <c r="AK3221" s="80"/>
      <c r="AL3221" s="14"/>
      <c r="AM3221" s="16" t="str">
        <f t="shared" si="10"/>
        <v>{s:'63C105', v:273 , c:'放デイ５・有資格５・人欠・開減２・評減・'},</v>
      </c>
      <c r="AN3221" s="16"/>
    </row>
    <row r="3222" ht="16.5" customHeight="1">
      <c r="A3222" s="29">
        <v>63.0</v>
      </c>
      <c r="B3222" s="30" t="s">
        <v>3522</v>
      </c>
      <c r="C3222" s="31">
        <v>3220.0</v>
      </c>
      <c r="D3222" s="32" t="s">
        <v>3523</v>
      </c>
      <c r="E3222" s="94"/>
      <c r="F3222" s="94"/>
      <c r="G3222" s="94"/>
      <c r="H3222" s="140"/>
      <c r="I3222" s="140"/>
      <c r="J3222" s="95"/>
      <c r="K3222" s="87"/>
      <c r="L3222" s="65"/>
      <c r="M3222" s="302"/>
      <c r="N3222" s="366"/>
      <c r="O3222" s="367"/>
      <c r="P3222" s="368"/>
      <c r="Q3222" s="366"/>
      <c r="R3222" s="369"/>
      <c r="S3222" s="304"/>
      <c r="T3222" s="304"/>
      <c r="U3222" s="140"/>
      <c r="V3222" s="140"/>
      <c r="W3222" s="140"/>
      <c r="X3222" s="299"/>
      <c r="Y3222" s="287"/>
      <c r="Z3222" s="345"/>
      <c r="AA3222" s="288"/>
      <c r="AB3222" s="288"/>
      <c r="AC3222" s="346"/>
      <c r="AD3222" s="82" t="s">
        <v>30</v>
      </c>
      <c r="AE3222" s="302">
        <v>5.0</v>
      </c>
      <c r="AF3222" s="360" t="s">
        <v>31</v>
      </c>
      <c r="AG3222" s="45">
        <v>373.0</v>
      </c>
      <c r="AH3222" s="79"/>
      <c r="AI3222" s="80"/>
      <c r="AJ3222" s="80"/>
      <c r="AK3222" s="80"/>
      <c r="AL3222" s="14"/>
      <c r="AM3222" s="16" t="str">
        <f t="shared" si="10"/>
        <v>{s:'63C106', v:373 , c:'放デイ５・有資格５・人欠・拘減・'},</v>
      </c>
      <c r="AN3222" s="16"/>
    </row>
    <row r="3223" ht="16.5" customHeight="1">
      <c r="A3223" s="29">
        <v>63.0</v>
      </c>
      <c r="B3223" s="30" t="s">
        <v>3524</v>
      </c>
      <c r="C3223" s="31">
        <v>3221.0</v>
      </c>
      <c r="D3223" s="32" t="s">
        <v>3525</v>
      </c>
      <c r="E3223" s="94"/>
      <c r="F3223" s="94"/>
      <c r="G3223" s="94"/>
      <c r="H3223" s="140"/>
      <c r="I3223" s="140"/>
      <c r="J3223" s="95"/>
      <c r="K3223" s="69"/>
      <c r="L3223" s="65"/>
      <c r="M3223" s="302"/>
      <c r="N3223" s="366"/>
      <c r="O3223" s="367"/>
      <c r="P3223" s="368"/>
      <c r="Q3223" s="366"/>
      <c r="R3223" s="369"/>
      <c r="S3223" s="304"/>
      <c r="T3223" s="304"/>
      <c r="U3223" s="140"/>
      <c r="V3223" s="140"/>
      <c r="W3223" s="140"/>
      <c r="X3223" s="303"/>
      <c r="Y3223" s="290"/>
      <c r="Z3223" s="350"/>
      <c r="AA3223" s="299" t="s">
        <v>20</v>
      </c>
      <c r="AB3223" s="287" t="s">
        <v>21</v>
      </c>
      <c r="AC3223" s="361">
        <v>0.85</v>
      </c>
      <c r="AD3223" s="87"/>
      <c r="AE3223" s="302"/>
      <c r="AF3223" s="360"/>
      <c r="AG3223" s="45">
        <v>316.0</v>
      </c>
      <c r="AH3223" s="79"/>
      <c r="AI3223" s="80"/>
      <c r="AJ3223" s="80"/>
      <c r="AK3223" s="80"/>
      <c r="AL3223" s="14"/>
      <c r="AM3223" s="16" t="str">
        <f t="shared" si="10"/>
        <v>{s:'63C107', v:316 , c:'放デイ５・有資格５・人欠・評減・拘減・'},</v>
      </c>
      <c r="AN3223" s="16"/>
    </row>
    <row r="3224" ht="16.5" customHeight="1">
      <c r="A3224" s="29">
        <v>63.0</v>
      </c>
      <c r="B3224" s="30" t="s">
        <v>3526</v>
      </c>
      <c r="C3224" s="31">
        <v>3222.0</v>
      </c>
      <c r="D3224" s="32" t="s">
        <v>3527</v>
      </c>
      <c r="E3224" s="94"/>
      <c r="F3224" s="94"/>
      <c r="G3224" s="94"/>
      <c r="H3224" s="140"/>
      <c r="I3224" s="140"/>
      <c r="J3224" s="95"/>
      <c r="K3224" s="69"/>
      <c r="L3224" s="65"/>
      <c r="M3224" s="302"/>
      <c r="N3224" s="366"/>
      <c r="O3224" s="367"/>
      <c r="P3224" s="368"/>
      <c r="Q3224" s="366"/>
      <c r="R3224" s="369"/>
      <c r="S3224" s="304"/>
      <c r="T3224" s="304"/>
      <c r="U3224" s="140"/>
      <c r="V3224" s="140"/>
      <c r="W3224" s="140"/>
      <c r="X3224" s="305" t="s">
        <v>326</v>
      </c>
      <c r="Y3224" s="302" t="s">
        <v>21</v>
      </c>
      <c r="Z3224" s="349">
        <v>0.7</v>
      </c>
      <c r="AA3224" s="297"/>
      <c r="AB3224" s="297"/>
      <c r="AC3224" s="362"/>
      <c r="AD3224" s="87"/>
      <c r="AE3224" s="313"/>
      <c r="AF3224" s="349"/>
      <c r="AG3224" s="45">
        <v>260.0</v>
      </c>
      <c r="AH3224" s="79"/>
      <c r="AI3224" s="80"/>
      <c r="AJ3224" s="80"/>
      <c r="AK3224" s="80"/>
      <c r="AL3224" s="14"/>
      <c r="AM3224" s="16" t="str">
        <f t="shared" si="10"/>
        <v>{s:'63C108', v:260 , c:'放デイ５・有資格５・人欠・開減１・拘減・'},</v>
      </c>
      <c r="AN3224" s="16"/>
    </row>
    <row r="3225" ht="16.5" customHeight="1">
      <c r="A3225" s="29">
        <v>63.0</v>
      </c>
      <c r="B3225" s="30" t="s">
        <v>3528</v>
      </c>
      <c r="C3225" s="31">
        <v>3223.0</v>
      </c>
      <c r="D3225" s="32" t="s">
        <v>3529</v>
      </c>
      <c r="E3225" s="94"/>
      <c r="F3225" s="94"/>
      <c r="G3225" s="94"/>
      <c r="H3225" s="140"/>
      <c r="I3225" s="140"/>
      <c r="J3225" s="95"/>
      <c r="K3225" s="69"/>
      <c r="L3225" s="65"/>
      <c r="M3225" s="302"/>
      <c r="N3225" s="366"/>
      <c r="O3225" s="367"/>
      <c r="P3225" s="368"/>
      <c r="Q3225" s="366"/>
      <c r="R3225" s="369"/>
      <c r="S3225" s="304"/>
      <c r="T3225" s="304"/>
      <c r="U3225" s="140"/>
      <c r="V3225" s="140"/>
      <c r="W3225" s="140"/>
      <c r="X3225" s="306"/>
      <c r="Y3225" s="290"/>
      <c r="Z3225" s="355"/>
      <c r="AA3225" s="356" t="s">
        <v>20</v>
      </c>
      <c r="AB3225" s="357" t="s">
        <v>21</v>
      </c>
      <c r="AC3225" s="363">
        <v>0.85</v>
      </c>
      <c r="AD3225" s="87"/>
      <c r="AE3225" s="313"/>
      <c r="AF3225" s="349"/>
      <c r="AG3225" s="45">
        <v>220.0</v>
      </c>
      <c r="AH3225" s="79"/>
      <c r="AI3225" s="80"/>
      <c r="AJ3225" s="80"/>
      <c r="AK3225" s="80"/>
      <c r="AL3225" s="14"/>
      <c r="AM3225" s="16" t="str">
        <f t="shared" si="10"/>
        <v>{s:'63C109', v:220 , c:'放デイ５・有資格５・人欠・開減１・評減・拘減・'},</v>
      </c>
      <c r="AN3225" s="16"/>
    </row>
    <row r="3226" ht="16.5" customHeight="1">
      <c r="A3226" s="29">
        <v>63.0</v>
      </c>
      <c r="B3226" s="30" t="s">
        <v>3530</v>
      </c>
      <c r="C3226" s="31">
        <v>3224.0</v>
      </c>
      <c r="D3226" s="32" t="s">
        <v>3531</v>
      </c>
      <c r="E3226" s="94"/>
      <c r="F3226" s="94"/>
      <c r="G3226" s="94"/>
      <c r="H3226" s="140"/>
      <c r="I3226" s="140"/>
      <c r="J3226" s="95"/>
      <c r="K3226" s="69"/>
      <c r="L3226" s="65"/>
      <c r="M3226" s="302"/>
      <c r="N3226" s="366"/>
      <c r="O3226" s="367"/>
      <c r="P3226" s="368"/>
      <c r="Q3226" s="366"/>
      <c r="R3226" s="369"/>
      <c r="S3226" s="304"/>
      <c r="T3226" s="304"/>
      <c r="U3226" s="140"/>
      <c r="V3226" s="140"/>
      <c r="W3226" s="140"/>
      <c r="X3226" s="305" t="s">
        <v>329</v>
      </c>
      <c r="Y3226" s="302" t="s">
        <v>21</v>
      </c>
      <c r="Z3226" s="349">
        <v>0.85</v>
      </c>
      <c r="AA3226" s="292"/>
      <c r="AB3226" s="292"/>
      <c r="AC3226" s="355"/>
      <c r="AD3226" s="87"/>
      <c r="AE3226" s="313"/>
      <c r="AF3226" s="349"/>
      <c r="AG3226" s="45">
        <v>316.0</v>
      </c>
      <c r="AH3226" s="79"/>
      <c r="AI3226" s="80"/>
      <c r="AJ3226" s="80"/>
      <c r="AK3226" s="80"/>
      <c r="AL3226" s="14"/>
      <c r="AM3226" s="16" t="str">
        <f t="shared" si="10"/>
        <v>{s:'63C110', v:316 , c:'放デイ５・有資格５・人欠・開減２・拘減・'},</v>
      </c>
      <c r="AN3226" s="16"/>
    </row>
    <row r="3227" ht="16.5" customHeight="1">
      <c r="A3227" s="29">
        <v>63.0</v>
      </c>
      <c r="B3227" s="30" t="s">
        <v>3532</v>
      </c>
      <c r="C3227" s="31">
        <v>3225.0</v>
      </c>
      <c r="D3227" s="32" t="s">
        <v>3533</v>
      </c>
      <c r="E3227" s="94"/>
      <c r="F3227" s="94"/>
      <c r="G3227" s="94"/>
      <c r="H3227" s="140"/>
      <c r="I3227" s="140"/>
      <c r="J3227" s="95"/>
      <c r="K3227" s="69"/>
      <c r="L3227" s="65"/>
      <c r="M3227" s="302"/>
      <c r="N3227" s="366"/>
      <c r="O3227" s="367"/>
      <c r="P3227" s="368"/>
      <c r="Q3227" s="366"/>
      <c r="R3227" s="369"/>
      <c r="S3227" s="304"/>
      <c r="T3227" s="304"/>
      <c r="U3227" s="140"/>
      <c r="V3227" s="140"/>
      <c r="W3227" s="140"/>
      <c r="X3227" s="306"/>
      <c r="Y3227" s="290"/>
      <c r="Z3227" s="355"/>
      <c r="AA3227" s="356" t="s">
        <v>20</v>
      </c>
      <c r="AB3227" s="357" t="s">
        <v>21</v>
      </c>
      <c r="AC3227" s="363">
        <v>0.85</v>
      </c>
      <c r="AD3227" s="93"/>
      <c r="AE3227" s="292"/>
      <c r="AF3227" s="355"/>
      <c r="AG3227" s="45">
        <v>268.0</v>
      </c>
      <c r="AH3227" s="79"/>
      <c r="AI3227" s="80"/>
      <c r="AJ3227" s="80"/>
      <c r="AK3227" s="80"/>
      <c r="AL3227" s="14"/>
      <c r="AM3227" s="16" t="str">
        <f t="shared" si="10"/>
        <v>{s:'63C111', v:268 , c:'放デイ５・有資格５・人欠・開減２・評減・拘減・'},</v>
      </c>
      <c r="AN3227" s="16"/>
    </row>
    <row r="3228" ht="16.5" customHeight="1">
      <c r="A3228" s="29">
        <v>63.0</v>
      </c>
      <c r="B3228" s="30">
        <v>9230.0</v>
      </c>
      <c r="C3228" s="31">
        <v>3226.0</v>
      </c>
      <c r="D3228" s="32" t="s">
        <v>3534</v>
      </c>
      <c r="E3228" s="94"/>
      <c r="F3228" s="94"/>
      <c r="G3228" s="307"/>
      <c r="H3228" s="352"/>
      <c r="I3228" s="140"/>
      <c r="J3228" s="95"/>
      <c r="K3228" s="69"/>
      <c r="L3228" s="304"/>
      <c r="M3228" s="365"/>
      <c r="N3228" s="366"/>
      <c r="O3228" s="367"/>
      <c r="P3228" s="368"/>
      <c r="Q3228" s="366"/>
      <c r="R3228" s="369"/>
      <c r="S3228" s="33" t="s">
        <v>23</v>
      </c>
      <c r="T3228" s="130" t="s">
        <v>24</v>
      </c>
      <c r="U3228" s="152"/>
      <c r="V3228" s="152"/>
      <c r="W3228" s="153"/>
      <c r="X3228" s="299"/>
      <c r="Y3228" s="287"/>
      <c r="Z3228" s="345"/>
      <c r="AA3228" s="288"/>
      <c r="AB3228" s="288"/>
      <c r="AC3228" s="288"/>
      <c r="AD3228" s="288"/>
      <c r="AE3228" s="288"/>
      <c r="AF3228" s="346"/>
      <c r="AG3228" s="45">
        <v>265.0</v>
      </c>
      <c r="AH3228" s="79"/>
      <c r="AI3228" s="80"/>
      <c r="AJ3228" s="80"/>
      <c r="AK3228" s="80"/>
      <c r="AL3228" s="14"/>
      <c r="AM3228" s="16" t="str">
        <f t="shared" si="10"/>
        <v>{s:'639230', v:265 , c:'放デイ５・有資格５・人欠・未計画・'},</v>
      </c>
      <c r="AN3228" s="16"/>
    </row>
    <row r="3229" ht="16.5" customHeight="1">
      <c r="A3229" s="29">
        <v>63.0</v>
      </c>
      <c r="B3229" s="30" t="s">
        <v>3535</v>
      </c>
      <c r="C3229" s="31">
        <v>3227.0</v>
      </c>
      <c r="D3229" s="32" t="s">
        <v>3536</v>
      </c>
      <c r="E3229" s="94"/>
      <c r="F3229" s="94"/>
      <c r="G3229" s="307"/>
      <c r="H3229" s="352"/>
      <c r="I3229" s="140"/>
      <c r="J3229" s="95"/>
      <c r="K3229" s="69"/>
      <c r="L3229" s="302"/>
      <c r="M3229" s="63"/>
      <c r="N3229" s="366"/>
      <c r="O3229" s="367"/>
      <c r="P3229" s="368"/>
      <c r="Q3229" s="366"/>
      <c r="R3229" s="369"/>
      <c r="S3229" s="131"/>
      <c r="T3229" s="87"/>
      <c r="U3229" s="302" t="s">
        <v>21</v>
      </c>
      <c r="V3229" s="313">
        <v>0.7</v>
      </c>
      <c r="W3229" s="95"/>
      <c r="X3229" s="303"/>
      <c r="Y3229" s="290"/>
      <c r="Z3229" s="350"/>
      <c r="AA3229" s="299" t="s">
        <v>20</v>
      </c>
      <c r="AB3229" s="287" t="s">
        <v>21</v>
      </c>
      <c r="AC3229" s="351">
        <v>0.85</v>
      </c>
      <c r="AD3229" s="288"/>
      <c r="AE3229" s="288"/>
      <c r="AF3229" s="346"/>
      <c r="AG3229" s="45">
        <v>225.0</v>
      </c>
      <c r="AH3229" s="79"/>
      <c r="AI3229" s="80"/>
      <c r="AJ3229" s="80"/>
      <c r="AK3229" s="80"/>
      <c r="AL3229" s="14"/>
      <c r="AM3229" s="16" t="str">
        <f t="shared" si="10"/>
        <v>{s:'63C112', v:225 , c:'放デイ５・有資格５・人欠・未計画・評減・'},</v>
      </c>
      <c r="AN3229" s="16"/>
    </row>
    <row r="3230" ht="16.5" customHeight="1">
      <c r="A3230" s="29">
        <v>63.0</v>
      </c>
      <c r="B3230" s="30">
        <v>9251.0</v>
      </c>
      <c r="C3230" s="31">
        <v>3228.0</v>
      </c>
      <c r="D3230" s="32" t="s">
        <v>3537</v>
      </c>
      <c r="E3230" s="94"/>
      <c r="F3230" s="94"/>
      <c r="G3230" s="103"/>
      <c r="H3230" s="140"/>
      <c r="I3230" s="140"/>
      <c r="J3230" s="95"/>
      <c r="K3230" s="69"/>
      <c r="L3230" s="65"/>
      <c r="M3230" s="65"/>
      <c r="N3230" s="302"/>
      <c r="O3230" s="382"/>
      <c r="P3230" s="383"/>
      <c r="Q3230" s="302"/>
      <c r="R3230" s="384"/>
      <c r="S3230" s="131"/>
      <c r="T3230" s="87"/>
      <c r="U3230" s="302"/>
      <c r="V3230" s="313"/>
      <c r="W3230" s="349"/>
      <c r="X3230" s="305" t="s">
        <v>326</v>
      </c>
      <c r="Y3230" s="287" t="s">
        <v>21</v>
      </c>
      <c r="Z3230" s="354" t="str">
        <f>$Z$653</f>
        <v/>
      </c>
      <c r="AA3230" s="297"/>
      <c r="AB3230" s="297"/>
      <c r="AC3230" s="297"/>
      <c r="AD3230" s="297"/>
      <c r="AE3230" s="297"/>
      <c r="AF3230" s="362"/>
      <c r="AG3230" s="45">
        <v>186.0</v>
      </c>
      <c r="AH3230" s="79"/>
      <c r="AI3230" s="80"/>
      <c r="AJ3230" s="80"/>
      <c r="AK3230" s="80"/>
      <c r="AL3230" s="14"/>
      <c r="AM3230" s="16" t="str">
        <f t="shared" si="10"/>
        <v>{s:'639251', v:186 , c:'放デイ５・有資格５・人欠・未計画・開減１・'},</v>
      </c>
      <c r="AN3230" s="16"/>
    </row>
    <row r="3231" ht="16.5" customHeight="1">
      <c r="A3231" s="29">
        <v>63.0</v>
      </c>
      <c r="B3231" s="30" t="s">
        <v>3538</v>
      </c>
      <c r="C3231" s="31">
        <v>3229.0</v>
      </c>
      <c r="D3231" s="32" t="s">
        <v>3539</v>
      </c>
      <c r="E3231" s="94"/>
      <c r="F3231" s="94"/>
      <c r="G3231" s="103"/>
      <c r="H3231" s="140"/>
      <c r="I3231" s="140"/>
      <c r="J3231" s="95"/>
      <c r="K3231" s="69"/>
      <c r="L3231" s="65"/>
      <c r="M3231" s="65"/>
      <c r="N3231" s="302"/>
      <c r="O3231" s="382"/>
      <c r="P3231" s="383"/>
      <c r="Q3231" s="302"/>
      <c r="R3231" s="384"/>
      <c r="S3231" s="131"/>
      <c r="T3231" s="87"/>
      <c r="U3231" s="302"/>
      <c r="V3231" s="313"/>
      <c r="W3231" s="349"/>
      <c r="X3231" s="306"/>
      <c r="Y3231" s="290"/>
      <c r="Z3231" s="355"/>
      <c r="AA3231" s="356" t="s">
        <v>20</v>
      </c>
      <c r="AB3231" s="357" t="s">
        <v>21</v>
      </c>
      <c r="AC3231" s="358">
        <v>0.85</v>
      </c>
      <c r="AD3231" s="288"/>
      <c r="AE3231" s="288"/>
      <c r="AF3231" s="346"/>
      <c r="AG3231" s="45">
        <v>158.0</v>
      </c>
      <c r="AH3231" s="79"/>
      <c r="AI3231" s="80"/>
      <c r="AJ3231" s="80"/>
      <c r="AK3231" s="80"/>
      <c r="AL3231" s="14"/>
      <c r="AM3231" s="16" t="str">
        <f t="shared" si="10"/>
        <v>{s:'63C113', v:158 , c:'放デイ５・有資格５・人欠・未計画・開減１・評減・'},</v>
      </c>
      <c r="AN3231" s="16"/>
    </row>
    <row r="3232" ht="16.5" customHeight="1">
      <c r="A3232" s="29">
        <v>63.0</v>
      </c>
      <c r="B3232" s="30">
        <v>9252.0</v>
      </c>
      <c r="C3232" s="31">
        <v>3230.0</v>
      </c>
      <c r="D3232" s="32" t="s">
        <v>3540</v>
      </c>
      <c r="E3232" s="94"/>
      <c r="F3232" s="94"/>
      <c r="G3232" s="103"/>
      <c r="H3232" s="140"/>
      <c r="I3232" s="140"/>
      <c r="J3232" s="95"/>
      <c r="K3232" s="69"/>
      <c r="L3232" s="65"/>
      <c r="M3232" s="65"/>
      <c r="N3232" s="302"/>
      <c r="O3232" s="382"/>
      <c r="P3232" s="383"/>
      <c r="Q3232" s="302"/>
      <c r="R3232" s="384"/>
      <c r="S3232" s="131"/>
      <c r="T3232" s="87"/>
      <c r="U3232" s="302"/>
      <c r="V3232" s="313"/>
      <c r="W3232" s="349"/>
      <c r="X3232" s="305" t="s">
        <v>329</v>
      </c>
      <c r="Y3232" s="287" t="s">
        <v>21</v>
      </c>
      <c r="Z3232" s="354" t="str">
        <f>$Z$655</f>
        <v/>
      </c>
      <c r="AA3232" s="292"/>
      <c r="AB3232" s="292"/>
      <c r="AC3232" s="292"/>
      <c r="AD3232" s="292"/>
      <c r="AE3232" s="292"/>
      <c r="AF3232" s="355"/>
      <c r="AG3232" s="45">
        <v>225.0</v>
      </c>
      <c r="AH3232" s="79"/>
      <c r="AI3232" s="80"/>
      <c r="AJ3232" s="80"/>
      <c r="AK3232" s="80"/>
      <c r="AL3232" s="14"/>
      <c r="AM3232" s="16" t="str">
        <f t="shared" si="10"/>
        <v>{s:'639252', v:225 , c:'放デイ５・有資格５・人欠・未計画・開減２・'},</v>
      </c>
      <c r="AN3232" s="16"/>
    </row>
    <row r="3233" ht="16.5" customHeight="1">
      <c r="A3233" s="29">
        <v>63.0</v>
      </c>
      <c r="B3233" s="30" t="s">
        <v>3541</v>
      </c>
      <c r="C3233" s="31">
        <v>3231.0</v>
      </c>
      <c r="D3233" s="32" t="s">
        <v>3542</v>
      </c>
      <c r="E3233" s="94"/>
      <c r="F3233" s="94"/>
      <c r="G3233" s="103"/>
      <c r="H3233" s="140"/>
      <c r="I3233" s="140"/>
      <c r="J3233" s="95"/>
      <c r="K3233" s="65"/>
      <c r="L3233" s="65"/>
      <c r="M3233" s="65"/>
      <c r="N3233" s="302"/>
      <c r="O3233" s="382"/>
      <c r="P3233" s="383"/>
      <c r="Q3233" s="302"/>
      <c r="R3233" s="384"/>
      <c r="S3233" s="131"/>
      <c r="T3233" s="87"/>
      <c r="U3233" s="302"/>
      <c r="V3233" s="313"/>
      <c r="W3233" s="349"/>
      <c r="X3233" s="306"/>
      <c r="Y3233" s="290"/>
      <c r="Z3233" s="355"/>
      <c r="AA3233" s="356" t="s">
        <v>20</v>
      </c>
      <c r="AB3233" s="357" t="s">
        <v>21</v>
      </c>
      <c r="AC3233" s="358">
        <v>0.85</v>
      </c>
      <c r="AD3233" s="288"/>
      <c r="AE3233" s="288"/>
      <c r="AF3233" s="346"/>
      <c r="AG3233" s="45">
        <v>191.0</v>
      </c>
      <c r="AH3233" s="79"/>
      <c r="AI3233" s="80"/>
      <c r="AJ3233" s="80"/>
      <c r="AK3233" s="80"/>
      <c r="AL3233" s="14"/>
      <c r="AM3233" s="16" t="str">
        <f t="shared" si="10"/>
        <v>{s:'63C114', v:191 , c:'放デイ５・有資格５・人欠・未計画・開減２・評減・'},</v>
      </c>
      <c r="AN3233" s="16"/>
    </row>
    <row r="3234" ht="16.5" customHeight="1">
      <c r="A3234" s="29">
        <v>63.0</v>
      </c>
      <c r="B3234" s="30" t="s">
        <v>3543</v>
      </c>
      <c r="C3234" s="31">
        <v>3232.0</v>
      </c>
      <c r="D3234" s="32" t="s">
        <v>3544</v>
      </c>
      <c r="E3234" s="94"/>
      <c r="F3234" s="94"/>
      <c r="G3234" s="103"/>
      <c r="H3234" s="140"/>
      <c r="I3234" s="140"/>
      <c r="J3234" s="95"/>
      <c r="K3234" s="65"/>
      <c r="L3234" s="65"/>
      <c r="M3234" s="65"/>
      <c r="N3234" s="302"/>
      <c r="O3234" s="382"/>
      <c r="P3234" s="383"/>
      <c r="Q3234" s="302"/>
      <c r="R3234" s="384"/>
      <c r="S3234" s="131"/>
      <c r="T3234" s="309"/>
      <c r="U3234" s="302"/>
      <c r="V3234" s="313"/>
      <c r="W3234" s="349"/>
      <c r="X3234" s="299"/>
      <c r="Y3234" s="287"/>
      <c r="Z3234" s="345"/>
      <c r="AA3234" s="288"/>
      <c r="AB3234" s="288"/>
      <c r="AC3234" s="346"/>
      <c r="AD3234" s="82" t="s">
        <v>30</v>
      </c>
      <c r="AE3234" s="302">
        <v>5.0</v>
      </c>
      <c r="AF3234" s="360" t="s">
        <v>31</v>
      </c>
      <c r="AG3234" s="45">
        <v>260.0</v>
      </c>
      <c r="AH3234" s="79"/>
      <c r="AI3234" s="80"/>
      <c r="AJ3234" s="80"/>
      <c r="AK3234" s="80"/>
      <c r="AL3234" s="14"/>
      <c r="AM3234" s="16" t="str">
        <f t="shared" si="10"/>
        <v>{s:'63C115', v:260 , c:'放デイ５・有資格５・人欠・未計画・拘減・'},</v>
      </c>
      <c r="AN3234" s="16"/>
    </row>
    <row r="3235" ht="16.5" customHeight="1">
      <c r="A3235" s="29">
        <v>63.0</v>
      </c>
      <c r="B3235" s="30" t="s">
        <v>3545</v>
      </c>
      <c r="C3235" s="31">
        <v>3233.0</v>
      </c>
      <c r="D3235" s="32" t="s">
        <v>3546</v>
      </c>
      <c r="E3235" s="94"/>
      <c r="F3235" s="94"/>
      <c r="G3235" s="103"/>
      <c r="H3235" s="140"/>
      <c r="I3235" s="140"/>
      <c r="J3235" s="95"/>
      <c r="K3235" s="65"/>
      <c r="L3235" s="65"/>
      <c r="M3235" s="65"/>
      <c r="N3235" s="302"/>
      <c r="O3235" s="382"/>
      <c r="P3235" s="383"/>
      <c r="Q3235" s="302"/>
      <c r="R3235" s="384"/>
      <c r="S3235" s="310"/>
      <c r="T3235" s="309"/>
      <c r="U3235" s="302"/>
      <c r="V3235" s="313"/>
      <c r="W3235" s="349"/>
      <c r="X3235" s="303"/>
      <c r="Y3235" s="290"/>
      <c r="Z3235" s="350"/>
      <c r="AA3235" s="299" t="s">
        <v>20</v>
      </c>
      <c r="AB3235" s="287" t="s">
        <v>21</v>
      </c>
      <c r="AC3235" s="361">
        <v>0.85</v>
      </c>
      <c r="AD3235" s="87"/>
      <c r="AE3235" s="302"/>
      <c r="AF3235" s="360"/>
      <c r="AG3235" s="45">
        <v>220.0</v>
      </c>
      <c r="AH3235" s="79"/>
      <c r="AI3235" s="80"/>
      <c r="AJ3235" s="80"/>
      <c r="AK3235" s="80"/>
      <c r="AL3235" s="14"/>
      <c r="AM3235" s="16" t="str">
        <f t="shared" si="10"/>
        <v>{s:'63C116', v:220 , c:'放デイ５・有資格５・人欠・未計画・評減・拘減・'},</v>
      </c>
      <c r="AN3235" s="16"/>
    </row>
    <row r="3236" ht="16.5" customHeight="1">
      <c r="A3236" s="29">
        <v>63.0</v>
      </c>
      <c r="B3236" s="30" t="s">
        <v>3547</v>
      </c>
      <c r="C3236" s="31">
        <v>3234.0</v>
      </c>
      <c r="D3236" s="32" t="s">
        <v>3548</v>
      </c>
      <c r="E3236" s="94"/>
      <c r="F3236" s="94"/>
      <c r="G3236" s="103"/>
      <c r="H3236" s="140"/>
      <c r="I3236" s="140"/>
      <c r="J3236" s="95"/>
      <c r="K3236" s="65"/>
      <c r="L3236" s="65"/>
      <c r="M3236" s="65"/>
      <c r="N3236" s="302"/>
      <c r="O3236" s="382"/>
      <c r="P3236" s="383"/>
      <c r="Q3236" s="302"/>
      <c r="R3236" s="384"/>
      <c r="S3236" s="310"/>
      <c r="T3236" s="309"/>
      <c r="U3236" s="302"/>
      <c r="V3236" s="313"/>
      <c r="W3236" s="349"/>
      <c r="X3236" s="305" t="s">
        <v>326</v>
      </c>
      <c r="Y3236" s="302" t="s">
        <v>21</v>
      </c>
      <c r="Z3236" s="349" t="str">
        <f>$Z$653</f>
        <v/>
      </c>
      <c r="AA3236" s="297"/>
      <c r="AB3236" s="297"/>
      <c r="AC3236" s="362"/>
      <c r="AD3236" s="87"/>
      <c r="AE3236" s="313"/>
      <c r="AF3236" s="349"/>
      <c r="AG3236" s="45">
        <v>181.0</v>
      </c>
      <c r="AH3236" s="79"/>
      <c r="AI3236" s="80"/>
      <c r="AJ3236" s="80"/>
      <c r="AK3236" s="80"/>
      <c r="AL3236" s="14"/>
      <c r="AM3236" s="16" t="str">
        <f t="shared" si="10"/>
        <v>{s:'63C117', v:181 , c:'放デイ５・有資格５・人欠・未計画・開減１・拘減・'},</v>
      </c>
      <c r="AN3236" s="16"/>
    </row>
    <row r="3237" ht="16.5" customHeight="1">
      <c r="A3237" s="29">
        <v>63.0</v>
      </c>
      <c r="B3237" s="30" t="s">
        <v>3549</v>
      </c>
      <c r="C3237" s="31">
        <v>3235.0</v>
      </c>
      <c r="D3237" s="32" t="s">
        <v>3550</v>
      </c>
      <c r="E3237" s="94"/>
      <c r="F3237" s="94"/>
      <c r="G3237" s="103"/>
      <c r="H3237" s="140"/>
      <c r="I3237" s="140"/>
      <c r="J3237" s="95"/>
      <c r="K3237" s="65"/>
      <c r="L3237" s="65"/>
      <c r="M3237" s="65"/>
      <c r="N3237" s="302"/>
      <c r="O3237" s="382"/>
      <c r="P3237" s="383"/>
      <c r="Q3237" s="302"/>
      <c r="R3237" s="384"/>
      <c r="S3237" s="310"/>
      <c r="T3237" s="309"/>
      <c r="U3237" s="302"/>
      <c r="V3237" s="313"/>
      <c r="W3237" s="349"/>
      <c r="X3237" s="306"/>
      <c r="Y3237" s="290"/>
      <c r="Z3237" s="355"/>
      <c r="AA3237" s="356" t="s">
        <v>20</v>
      </c>
      <c r="AB3237" s="357" t="s">
        <v>21</v>
      </c>
      <c r="AC3237" s="363">
        <v>0.85</v>
      </c>
      <c r="AD3237" s="87"/>
      <c r="AE3237" s="313"/>
      <c r="AF3237" s="349"/>
      <c r="AG3237" s="45">
        <v>153.0</v>
      </c>
      <c r="AH3237" s="79"/>
      <c r="AI3237" s="80"/>
      <c r="AJ3237" s="80"/>
      <c r="AK3237" s="80"/>
      <c r="AL3237" s="14"/>
      <c r="AM3237" s="16" t="str">
        <f t="shared" si="10"/>
        <v>{s:'63C118', v:153 , c:'放デイ５・有資格５・人欠・未計画・開減１・評減・拘減・'},</v>
      </c>
      <c r="AN3237" s="16"/>
    </row>
    <row r="3238" ht="16.5" customHeight="1">
      <c r="A3238" s="29">
        <v>63.0</v>
      </c>
      <c r="B3238" s="30" t="s">
        <v>3551</v>
      </c>
      <c r="C3238" s="31">
        <v>3236.0</v>
      </c>
      <c r="D3238" s="32" t="s">
        <v>3552</v>
      </c>
      <c r="E3238" s="94"/>
      <c r="F3238" s="94"/>
      <c r="G3238" s="103"/>
      <c r="H3238" s="140"/>
      <c r="I3238" s="140"/>
      <c r="J3238" s="95"/>
      <c r="K3238" s="65"/>
      <c r="L3238" s="65"/>
      <c r="M3238" s="65"/>
      <c r="N3238" s="302"/>
      <c r="O3238" s="382"/>
      <c r="P3238" s="383"/>
      <c r="Q3238" s="302"/>
      <c r="R3238" s="384"/>
      <c r="S3238" s="310"/>
      <c r="T3238" s="309"/>
      <c r="U3238" s="302"/>
      <c r="V3238" s="313"/>
      <c r="W3238" s="349"/>
      <c r="X3238" s="305" t="s">
        <v>329</v>
      </c>
      <c r="Y3238" s="302" t="s">
        <v>21</v>
      </c>
      <c r="Z3238" s="349" t="str">
        <f>$Z$655</f>
        <v/>
      </c>
      <c r="AA3238" s="292"/>
      <c r="AB3238" s="292"/>
      <c r="AC3238" s="355"/>
      <c r="AD3238" s="87"/>
      <c r="AE3238" s="313"/>
      <c r="AF3238" s="349"/>
      <c r="AG3238" s="45">
        <v>220.0</v>
      </c>
      <c r="AH3238" s="79"/>
      <c r="AI3238" s="80"/>
      <c r="AJ3238" s="80"/>
      <c r="AK3238" s="80"/>
      <c r="AL3238" s="14"/>
      <c r="AM3238" s="16" t="str">
        <f t="shared" si="10"/>
        <v>{s:'63C119', v:220 , c:'放デイ５・有資格５・人欠・未計画・開減２・拘減・'},</v>
      </c>
      <c r="AN3238" s="16"/>
    </row>
    <row r="3239" ht="16.5" customHeight="1">
      <c r="A3239" s="29">
        <v>63.0</v>
      </c>
      <c r="B3239" s="30" t="s">
        <v>3553</v>
      </c>
      <c r="C3239" s="31">
        <v>3237.0</v>
      </c>
      <c r="D3239" s="32" t="s">
        <v>3554</v>
      </c>
      <c r="E3239" s="94"/>
      <c r="F3239" s="94"/>
      <c r="G3239" s="103"/>
      <c r="H3239" s="140"/>
      <c r="I3239" s="140"/>
      <c r="J3239" s="95"/>
      <c r="K3239" s="65"/>
      <c r="L3239" s="65"/>
      <c r="M3239" s="65"/>
      <c r="N3239" s="302"/>
      <c r="O3239" s="382"/>
      <c r="P3239" s="383"/>
      <c r="Q3239" s="302"/>
      <c r="R3239" s="384"/>
      <c r="S3239" s="310"/>
      <c r="T3239" s="309"/>
      <c r="U3239" s="302"/>
      <c r="V3239" s="313"/>
      <c r="W3239" s="349"/>
      <c r="X3239" s="306"/>
      <c r="Y3239" s="290"/>
      <c r="Z3239" s="355"/>
      <c r="AA3239" s="356" t="s">
        <v>20</v>
      </c>
      <c r="AB3239" s="357" t="s">
        <v>21</v>
      </c>
      <c r="AC3239" s="363">
        <v>0.85</v>
      </c>
      <c r="AD3239" s="93"/>
      <c r="AE3239" s="292"/>
      <c r="AF3239" s="355"/>
      <c r="AG3239" s="45">
        <v>186.0</v>
      </c>
      <c r="AH3239" s="79"/>
      <c r="AI3239" s="80"/>
      <c r="AJ3239" s="80"/>
      <c r="AK3239" s="80"/>
      <c r="AL3239" s="14"/>
      <c r="AM3239" s="16" t="str">
        <f t="shared" si="10"/>
        <v>{s:'63C120', v:186 , c:'放デイ５・有資格５・人欠・未計画・開減２・評減・拘減・'},</v>
      </c>
      <c r="AN3239" s="16"/>
    </row>
    <row r="3240" ht="16.5" customHeight="1">
      <c r="A3240" s="29">
        <v>63.0</v>
      </c>
      <c r="B3240" s="30" t="s">
        <v>3555</v>
      </c>
      <c r="C3240" s="31">
        <v>3238.0</v>
      </c>
      <c r="D3240" s="32" t="s">
        <v>3556</v>
      </c>
      <c r="E3240" s="94"/>
      <c r="F3240" s="94"/>
      <c r="G3240" s="103"/>
      <c r="H3240" s="140"/>
      <c r="I3240" s="140"/>
      <c r="J3240" s="95"/>
      <c r="K3240" s="65"/>
      <c r="L3240" s="65"/>
      <c r="M3240" s="65"/>
      <c r="N3240" s="302"/>
      <c r="O3240" s="382"/>
      <c r="P3240" s="383"/>
      <c r="Q3240" s="302"/>
      <c r="R3240" s="384"/>
      <c r="S3240" s="310"/>
      <c r="T3240" s="130" t="s">
        <v>27</v>
      </c>
      <c r="U3240" s="287"/>
      <c r="V3240" s="385"/>
      <c r="W3240" s="354"/>
      <c r="X3240" s="299"/>
      <c r="Y3240" s="287"/>
      <c r="Z3240" s="345"/>
      <c r="AA3240" s="288"/>
      <c r="AB3240" s="288"/>
      <c r="AC3240" s="288"/>
      <c r="AD3240" s="288"/>
      <c r="AE3240" s="288"/>
      <c r="AF3240" s="346"/>
      <c r="AG3240" s="45">
        <v>189.0</v>
      </c>
      <c r="AH3240" s="79"/>
      <c r="AI3240" s="80"/>
      <c r="AJ3240" s="80"/>
      <c r="AK3240" s="80"/>
      <c r="AL3240" s="14"/>
      <c r="AM3240" s="16" t="str">
        <f t="shared" si="10"/>
        <v>{s:'63C121', v:189 , c:'放デイ５・有資格５・人欠・未計画２・'},</v>
      </c>
      <c r="AN3240" s="16"/>
    </row>
    <row r="3241" ht="16.5" customHeight="1">
      <c r="A3241" s="29">
        <v>63.0</v>
      </c>
      <c r="B3241" s="30" t="s">
        <v>3557</v>
      </c>
      <c r="C3241" s="31">
        <v>3239.0</v>
      </c>
      <c r="D3241" s="32" t="s">
        <v>3558</v>
      </c>
      <c r="E3241" s="94"/>
      <c r="F3241" s="94"/>
      <c r="G3241" s="103"/>
      <c r="H3241" s="140"/>
      <c r="I3241" s="140"/>
      <c r="J3241" s="95"/>
      <c r="K3241" s="65"/>
      <c r="L3241" s="65"/>
      <c r="M3241" s="65"/>
      <c r="N3241" s="302"/>
      <c r="O3241" s="382"/>
      <c r="P3241" s="383"/>
      <c r="Q3241" s="302"/>
      <c r="R3241" s="384"/>
      <c r="S3241" s="310"/>
      <c r="T3241" s="87"/>
      <c r="U3241" s="302" t="s">
        <v>21</v>
      </c>
      <c r="V3241" s="313">
        <v>0.5</v>
      </c>
      <c r="W3241" s="349"/>
      <c r="X3241" s="303"/>
      <c r="Y3241" s="290"/>
      <c r="Z3241" s="350"/>
      <c r="AA3241" s="299" t="s">
        <v>20</v>
      </c>
      <c r="AB3241" s="287" t="s">
        <v>21</v>
      </c>
      <c r="AC3241" s="351">
        <v>0.85</v>
      </c>
      <c r="AD3241" s="288"/>
      <c r="AE3241" s="288"/>
      <c r="AF3241" s="346"/>
      <c r="AG3241" s="45">
        <v>161.0</v>
      </c>
      <c r="AH3241" s="79"/>
      <c r="AI3241" s="80"/>
      <c r="AJ3241" s="80"/>
      <c r="AK3241" s="80"/>
      <c r="AL3241" s="14"/>
      <c r="AM3241" s="16" t="str">
        <f t="shared" si="10"/>
        <v>{s:'63C122', v:161 , c:'放デイ５・有資格５・人欠・未計画２・評減・'},</v>
      </c>
      <c r="AN3241" s="16"/>
    </row>
    <row r="3242" ht="16.5" customHeight="1">
      <c r="A3242" s="29">
        <v>63.0</v>
      </c>
      <c r="B3242" s="30" t="s">
        <v>3559</v>
      </c>
      <c r="C3242" s="31">
        <v>3240.0</v>
      </c>
      <c r="D3242" s="32" t="s">
        <v>3560</v>
      </c>
      <c r="E3242" s="94"/>
      <c r="F3242" s="94"/>
      <c r="G3242" s="103"/>
      <c r="H3242" s="140"/>
      <c r="I3242" s="140"/>
      <c r="J3242" s="95"/>
      <c r="K3242" s="65"/>
      <c r="L3242" s="65"/>
      <c r="M3242" s="65"/>
      <c r="N3242" s="302"/>
      <c r="O3242" s="382"/>
      <c r="P3242" s="383"/>
      <c r="Q3242" s="302"/>
      <c r="R3242" s="384"/>
      <c r="S3242" s="310"/>
      <c r="T3242" s="87"/>
      <c r="U3242" s="302"/>
      <c r="V3242" s="313"/>
      <c r="W3242" s="349"/>
      <c r="X3242" s="305" t="s">
        <v>326</v>
      </c>
      <c r="Y3242" s="287" t="s">
        <v>21</v>
      </c>
      <c r="Z3242" s="354" t="str">
        <f>$Z$653</f>
        <v/>
      </c>
      <c r="AA3242" s="297"/>
      <c r="AB3242" s="297"/>
      <c r="AC3242" s="297"/>
      <c r="AD3242" s="297"/>
      <c r="AE3242" s="297"/>
      <c r="AF3242" s="362"/>
      <c r="AG3242" s="114">
        <v>132.0</v>
      </c>
      <c r="AH3242" s="79"/>
      <c r="AI3242" s="80"/>
      <c r="AJ3242" s="80"/>
      <c r="AK3242" s="80"/>
      <c r="AL3242" s="14"/>
      <c r="AM3242" s="16" t="str">
        <f t="shared" si="10"/>
        <v>{s:'63C123', v:132 , c:'放デイ５・有資格５・人欠・未計画２・開減１・'},</v>
      </c>
      <c r="AN3242" s="16"/>
    </row>
    <row r="3243" ht="16.5" customHeight="1">
      <c r="A3243" s="29">
        <v>63.0</v>
      </c>
      <c r="B3243" s="30" t="s">
        <v>3561</v>
      </c>
      <c r="C3243" s="31">
        <v>3241.0</v>
      </c>
      <c r="D3243" s="32" t="s">
        <v>3562</v>
      </c>
      <c r="E3243" s="94"/>
      <c r="F3243" s="94"/>
      <c r="G3243" s="103"/>
      <c r="H3243" s="140"/>
      <c r="I3243" s="140"/>
      <c r="J3243" s="95"/>
      <c r="K3243" s="65"/>
      <c r="L3243" s="65"/>
      <c r="M3243" s="65"/>
      <c r="N3243" s="302"/>
      <c r="O3243" s="382"/>
      <c r="P3243" s="383"/>
      <c r="Q3243" s="302"/>
      <c r="R3243" s="384"/>
      <c r="S3243" s="310"/>
      <c r="T3243" s="87"/>
      <c r="U3243" s="302"/>
      <c r="V3243" s="313"/>
      <c r="W3243" s="349"/>
      <c r="X3243" s="306"/>
      <c r="Y3243" s="290"/>
      <c r="Z3243" s="355"/>
      <c r="AA3243" s="356" t="s">
        <v>20</v>
      </c>
      <c r="AB3243" s="357" t="s">
        <v>21</v>
      </c>
      <c r="AC3243" s="358">
        <v>0.85</v>
      </c>
      <c r="AD3243" s="288"/>
      <c r="AE3243" s="288"/>
      <c r="AF3243" s="346"/>
      <c r="AG3243" s="114">
        <v>112.0</v>
      </c>
      <c r="AH3243" s="79"/>
      <c r="AI3243" s="80"/>
      <c r="AJ3243" s="80"/>
      <c r="AK3243" s="80"/>
      <c r="AL3243" s="14"/>
      <c r="AM3243" s="16" t="str">
        <f t="shared" si="10"/>
        <v>{s:'63C124', v:112 , c:'放デイ５・有資格５・人欠・未計画２・開減１・評減・'},</v>
      </c>
      <c r="AN3243" s="16"/>
    </row>
    <row r="3244" ht="16.5" customHeight="1">
      <c r="A3244" s="29">
        <v>63.0</v>
      </c>
      <c r="B3244" s="30" t="s">
        <v>3563</v>
      </c>
      <c r="C3244" s="31">
        <v>3242.0</v>
      </c>
      <c r="D3244" s="32" t="s">
        <v>3564</v>
      </c>
      <c r="E3244" s="94"/>
      <c r="F3244" s="94"/>
      <c r="G3244" s="103"/>
      <c r="H3244" s="140"/>
      <c r="I3244" s="140"/>
      <c r="J3244" s="95"/>
      <c r="K3244" s="65"/>
      <c r="L3244" s="65"/>
      <c r="M3244" s="65"/>
      <c r="N3244" s="302"/>
      <c r="O3244" s="382"/>
      <c r="P3244" s="383"/>
      <c r="Q3244" s="302"/>
      <c r="R3244" s="384"/>
      <c r="S3244" s="310"/>
      <c r="T3244" s="87"/>
      <c r="U3244" s="302"/>
      <c r="V3244" s="313"/>
      <c r="W3244" s="349"/>
      <c r="X3244" s="305" t="s">
        <v>329</v>
      </c>
      <c r="Y3244" s="287" t="s">
        <v>21</v>
      </c>
      <c r="Z3244" s="354" t="str">
        <f>$Z$655</f>
        <v/>
      </c>
      <c r="AA3244" s="292"/>
      <c r="AB3244" s="292"/>
      <c r="AC3244" s="292"/>
      <c r="AD3244" s="292"/>
      <c r="AE3244" s="292"/>
      <c r="AF3244" s="355"/>
      <c r="AG3244" s="45">
        <v>161.0</v>
      </c>
      <c r="AH3244" s="79"/>
      <c r="AI3244" s="80"/>
      <c r="AJ3244" s="80"/>
      <c r="AK3244" s="80"/>
      <c r="AL3244" s="14"/>
      <c r="AM3244" s="16" t="str">
        <f t="shared" si="10"/>
        <v>{s:'63C125', v:161 , c:'放デイ５・有資格５・人欠・未計画２・開減２・'},</v>
      </c>
      <c r="AN3244" s="16"/>
    </row>
    <row r="3245" ht="16.5" customHeight="1">
      <c r="A3245" s="29">
        <v>63.0</v>
      </c>
      <c r="B3245" s="30" t="s">
        <v>3565</v>
      </c>
      <c r="C3245" s="31">
        <v>3243.0</v>
      </c>
      <c r="D3245" s="32" t="s">
        <v>3566</v>
      </c>
      <c r="E3245" s="94"/>
      <c r="F3245" s="94"/>
      <c r="G3245" s="103"/>
      <c r="H3245" s="140"/>
      <c r="I3245" s="140"/>
      <c r="J3245" s="95"/>
      <c r="K3245" s="65"/>
      <c r="L3245" s="65"/>
      <c r="M3245" s="65"/>
      <c r="N3245" s="302"/>
      <c r="O3245" s="382"/>
      <c r="P3245" s="383"/>
      <c r="Q3245" s="302"/>
      <c r="R3245" s="384"/>
      <c r="S3245" s="310"/>
      <c r="T3245" s="309"/>
      <c r="U3245" s="302"/>
      <c r="V3245" s="313"/>
      <c r="W3245" s="349"/>
      <c r="X3245" s="306"/>
      <c r="Y3245" s="290"/>
      <c r="Z3245" s="355"/>
      <c r="AA3245" s="356" t="s">
        <v>20</v>
      </c>
      <c r="AB3245" s="357" t="s">
        <v>21</v>
      </c>
      <c r="AC3245" s="358">
        <v>0.85</v>
      </c>
      <c r="AD3245" s="288"/>
      <c r="AE3245" s="288"/>
      <c r="AF3245" s="346"/>
      <c r="AG3245" s="45">
        <v>137.0</v>
      </c>
      <c r="AH3245" s="79"/>
      <c r="AI3245" s="80"/>
      <c r="AJ3245" s="80"/>
      <c r="AK3245" s="80"/>
      <c r="AL3245" s="14"/>
      <c r="AM3245" s="16" t="str">
        <f t="shared" si="10"/>
        <v>{s:'63C126', v:137 , c:'放デイ５・有資格５・人欠・未計画２・開減２・評減・'},</v>
      </c>
      <c r="AN3245" s="16"/>
    </row>
    <row r="3246" ht="16.5" customHeight="1">
      <c r="A3246" s="29">
        <v>63.0</v>
      </c>
      <c r="B3246" s="30" t="s">
        <v>3567</v>
      </c>
      <c r="C3246" s="31">
        <v>3244.0</v>
      </c>
      <c r="D3246" s="32" t="s">
        <v>3568</v>
      </c>
      <c r="E3246" s="94"/>
      <c r="F3246" s="94"/>
      <c r="G3246" s="103"/>
      <c r="H3246" s="140"/>
      <c r="I3246" s="140"/>
      <c r="J3246" s="95"/>
      <c r="K3246" s="65"/>
      <c r="L3246" s="65"/>
      <c r="M3246" s="65"/>
      <c r="N3246" s="302"/>
      <c r="O3246" s="382"/>
      <c r="P3246" s="383"/>
      <c r="Q3246" s="302"/>
      <c r="R3246" s="384"/>
      <c r="S3246" s="310"/>
      <c r="T3246" s="309"/>
      <c r="U3246" s="302"/>
      <c r="V3246" s="313"/>
      <c r="W3246" s="349"/>
      <c r="X3246" s="299"/>
      <c r="Y3246" s="287"/>
      <c r="Z3246" s="345"/>
      <c r="AA3246" s="288"/>
      <c r="AB3246" s="288"/>
      <c r="AC3246" s="346"/>
      <c r="AD3246" s="82" t="s">
        <v>30</v>
      </c>
      <c r="AE3246" s="302">
        <v>5.0</v>
      </c>
      <c r="AF3246" s="360" t="s">
        <v>31</v>
      </c>
      <c r="AG3246" s="45">
        <v>184.0</v>
      </c>
      <c r="AH3246" s="79"/>
      <c r="AI3246" s="80"/>
      <c r="AJ3246" s="80"/>
      <c r="AK3246" s="80"/>
      <c r="AL3246" s="14"/>
      <c r="AM3246" s="16" t="str">
        <f t="shared" si="10"/>
        <v>{s:'63C127', v:184 , c:'放デイ５・有資格５・人欠・未計画２・拘減・'},</v>
      </c>
      <c r="AN3246" s="16"/>
    </row>
    <row r="3247" ht="16.5" customHeight="1">
      <c r="A3247" s="29">
        <v>63.0</v>
      </c>
      <c r="B3247" s="30" t="s">
        <v>3569</v>
      </c>
      <c r="C3247" s="31">
        <v>3245.0</v>
      </c>
      <c r="D3247" s="32" t="s">
        <v>3570</v>
      </c>
      <c r="E3247" s="94"/>
      <c r="F3247" s="94"/>
      <c r="G3247" s="103"/>
      <c r="H3247" s="140"/>
      <c r="I3247" s="140"/>
      <c r="J3247" s="95"/>
      <c r="K3247" s="65"/>
      <c r="L3247" s="65"/>
      <c r="M3247" s="65"/>
      <c r="N3247" s="302"/>
      <c r="O3247" s="382"/>
      <c r="P3247" s="383"/>
      <c r="Q3247" s="302"/>
      <c r="R3247" s="384"/>
      <c r="S3247" s="310"/>
      <c r="T3247" s="309"/>
      <c r="U3247" s="302"/>
      <c r="V3247" s="313"/>
      <c r="W3247" s="313"/>
      <c r="X3247" s="303"/>
      <c r="Y3247" s="290"/>
      <c r="Z3247" s="350"/>
      <c r="AA3247" s="299" t="s">
        <v>20</v>
      </c>
      <c r="AB3247" s="287" t="s">
        <v>21</v>
      </c>
      <c r="AC3247" s="361">
        <v>0.85</v>
      </c>
      <c r="AD3247" s="87"/>
      <c r="AE3247" s="302"/>
      <c r="AF3247" s="360"/>
      <c r="AG3247" s="45">
        <v>156.0</v>
      </c>
      <c r="AH3247" s="79"/>
      <c r="AI3247" s="80"/>
      <c r="AJ3247" s="80"/>
      <c r="AK3247" s="80"/>
      <c r="AL3247" s="14"/>
      <c r="AM3247" s="16" t="str">
        <f t="shared" si="10"/>
        <v>{s:'63C128', v:156 , c:'放デイ５・有資格５・人欠・未計画２・評減・拘減・'},</v>
      </c>
      <c r="AN3247" s="16"/>
    </row>
    <row r="3248" ht="16.5" customHeight="1">
      <c r="A3248" s="29">
        <v>63.0</v>
      </c>
      <c r="B3248" s="30" t="s">
        <v>3571</v>
      </c>
      <c r="C3248" s="31">
        <v>3246.0</v>
      </c>
      <c r="D3248" s="32" t="s">
        <v>3572</v>
      </c>
      <c r="E3248" s="94"/>
      <c r="F3248" s="94"/>
      <c r="G3248" s="103"/>
      <c r="H3248" s="140"/>
      <c r="I3248" s="140"/>
      <c r="J3248" s="95"/>
      <c r="K3248" s="65"/>
      <c r="L3248" s="65"/>
      <c r="M3248" s="65"/>
      <c r="N3248" s="302"/>
      <c r="O3248" s="382"/>
      <c r="P3248" s="383"/>
      <c r="Q3248" s="302"/>
      <c r="R3248" s="384"/>
      <c r="S3248" s="310"/>
      <c r="T3248" s="309"/>
      <c r="U3248" s="302"/>
      <c r="V3248" s="313"/>
      <c r="W3248" s="313"/>
      <c r="X3248" s="305" t="s">
        <v>326</v>
      </c>
      <c r="Y3248" s="302" t="s">
        <v>21</v>
      </c>
      <c r="Z3248" s="349" t="str">
        <f>$Z$653</f>
        <v/>
      </c>
      <c r="AA3248" s="297"/>
      <c r="AB3248" s="297"/>
      <c r="AC3248" s="362"/>
      <c r="AD3248" s="87"/>
      <c r="AE3248" s="313"/>
      <c r="AF3248" s="349"/>
      <c r="AG3248" s="114">
        <v>127.0</v>
      </c>
      <c r="AH3248" s="79"/>
      <c r="AI3248" s="80"/>
      <c r="AJ3248" s="80"/>
      <c r="AK3248" s="80"/>
      <c r="AL3248" s="14"/>
      <c r="AM3248" s="16" t="str">
        <f t="shared" si="10"/>
        <v>{s:'63C129', v:127 , c:'放デイ５・有資格５・人欠・未計画２・開減１・拘減・'},</v>
      </c>
      <c r="AN3248" s="16"/>
    </row>
    <row r="3249" ht="16.5" customHeight="1">
      <c r="A3249" s="29">
        <v>63.0</v>
      </c>
      <c r="B3249" s="30" t="s">
        <v>3573</v>
      </c>
      <c r="C3249" s="31">
        <v>3247.0</v>
      </c>
      <c r="D3249" s="32" t="s">
        <v>3574</v>
      </c>
      <c r="E3249" s="94"/>
      <c r="F3249" s="94"/>
      <c r="G3249" s="103"/>
      <c r="H3249" s="140"/>
      <c r="I3249" s="140"/>
      <c r="J3249" s="95"/>
      <c r="K3249" s="65"/>
      <c r="L3249" s="65"/>
      <c r="M3249" s="65"/>
      <c r="N3249" s="302"/>
      <c r="O3249" s="382"/>
      <c r="P3249" s="383"/>
      <c r="Q3249" s="302"/>
      <c r="R3249" s="384"/>
      <c r="S3249" s="310"/>
      <c r="T3249" s="309"/>
      <c r="U3249" s="302"/>
      <c r="V3249" s="313"/>
      <c r="W3249" s="313"/>
      <c r="X3249" s="306"/>
      <c r="Y3249" s="290"/>
      <c r="Z3249" s="355"/>
      <c r="AA3249" s="356" t="s">
        <v>20</v>
      </c>
      <c r="AB3249" s="357" t="s">
        <v>21</v>
      </c>
      <c r="AC3249" s="363">
        <v>0.85</v>
      </c>
      <c r="AD3249" s="87"/>
      <c r="AE3249" s="313"/>
      <c r="AF3249" s="349"/>
      <c r="AG3249" s="114">
        <v>107.0</v>
      </c>
      <c r="AH3249" s="79"/>
      <c r="AI3249" s="80"/>
      <c r="AJ3249" s="80"/>
      <c r="AK3249" s="80"/>
      <c r="AL3249" s="14"/>
      <c r="AM3249" s="16" t="str">
        <f t="shared" si="10"/>
        <v>{s:'63C130', v:107 , c:'放デイ５・有資格５・人欠・未計画２・開減１・評減・拘減・'},</v>
      </c>
      <c r="AN3249" s="16"/>
    </row>
    <row r="3250" ht="16.5" customHeight="1">
      <c r="A3250" s="29">
        <v>63.0</v>
      </c>
      <c r="B3250" s="30" t="s">
        <v>3575</v>
      </c>
      <c r="C3250" s="31">
        <v>3248.0</v>
      </c>
      <c r="D3250" s="32" t="s">
        <v>3576</v>
      </c>
      <c r="E3250" s="94"/>
      <c r="F3250" s="94"/>
      <c r="G3250" s="103"/>
      <c r="H3250" s="140"/>
      <c r="I3250" s="140"/>
      <c r="J3250" s="95"/>
      <c r="K3250" s="65"/>
      <c r="L3250" s="65"/>
      <c r="M3250" s="65"/>
      <c r="N3250" s="302"/>
      <c r="O3250" s="382"/>
      <c r="P3250" s="383"/>
      <c r="Q3250" s="302"/>
      <c r="R3250" s="384"/>
      <c r="S3250" s="310"/>
      <c r="T3250" s="309"/>
      <c r="U3250" s="302"/>
      <c r="V3250" s="313"/>
      <c r="W3250" s="349"/>
      <c r="X3250" s="305" t="s">
        <v>329</v>
      </c>
      <c r="Y3250" s="302" t="s">
        <v>21</v>
      </c>
      <c r="Z3250" s="349" t="str">
        <f>$Z$655</f>
        <v/>
      </c>
      <c r="AA3250" s="292"/>
      <c r="AB3250" s="292"/>
      <c r="AC3250" s="355"/>
      <c r="AD3250" s="87"/>
      <c r="AE3250" s="313"/>
      <c r="AF3250" s="349"/>
      <c r="AG3250" s="45">
        <v>156.0</v>
      </c>
      <c r="AH3250" s="79"/>
      <c r="AI3250" s="80"/>
      <c r="AJ3250" s="80"/>
      <c r="AK3250" s="80"/>
      <c r="AL3250" s="14"/>
      <c r="AM3250" s="16" t="str">
        <f t="shared" si="10"/>
        <v>{s:'63C131', v:156 , c:'放デイ５・有資格５・人欠・未計画２・開減２・拘減・'},</v>
      </c>
      <c r="AN3250" s="16"/>
    </row>
    <row r="3251" ht="16.5" customHeight="1">
      <c r="A3251" s="29">
        <v>63.0</v>
      </c>
      <c r="B3251" s="30" t="s">
        <v>3577</v>
      </c>
      <c r="C3251" s="31">
        <v>3249.0</v>
      </c>
      <c r="D3251" s="32" t="s">
        <v>3578</v>
      </c>
      <c r="E3251" s="94"/>
      <c r="F3251" s="94"/>
      <c r="G3251" s="103"/>
      <c r="H3251" s="140"/>
      <c r="I3251" s="140"/>
      <c r="J3251" s="95"/>
      <c r="K3251" s="110"/>
      <c r="L3251" s="115"/>
      <c r="M3251" s="115"/>
      <c r="N3251" s="386"/>
      <c r="O3251" s="364"/>
      <c r="P3251" s="378"/>
      <c r="Q3251" s="374"/>
      <c r="R3251" s="376"/>
      <c r="S3251" s="316"/>
      <c r="T3251" s="311"/>
      <c r="U3251" s="290"/>
      <c r="V3251" s="292"/>
      <c r="W3251" s="355"/>
      <c r="X3251" s="306"/>
      <c r="Y3251" s="290"/>
      <c r="Z3251" s="355"/>
      <c r="AA3251" s="356" t="s">
        <v>20</v>
      </c>
      <c r="AB3251" s="357" t="s">
        <v>21</v>
      </c>
      <c r="AC3251" s="363">
        <v>0.85</v>
      </c>
      <c r="AD3251" s="93"/>
      <c r="AE3251" s="292"/>
      <c r="AF3251" s="355"/>
      <c r="AG3251" s="45">
        <v>132.0</v>
      </c>
      <c r="AH3251" s="79"/>
      <c r="AI3251" s="80"/>
      <c r="AJ3251" s="80"/>
      <c r="AK3251" s="80"/>
      <c r="AL3251" s="14"/>
      <c r="AM3251" s="16" t="str">
        <f t="shared" si="10"/>
        <v>{s:'63C132', v:132 , c:'放デイ５・有資格５・人欠・未計画２・開減２・評減・拘減・'},</v>
      </c>
      <c r="AN3251" s="16"/>
    </row>
    <row r="3252" ht="16.5" customHeight="1">
      <c r="A3252" s="29">
        <v>63.0</v>
      </c>
      <c r="B3252" s="30" t="s">
        <v>3579</v>
      </c>
      <c r="C3252" s="31">
        <v>3250.0</v>
      </c>
      <c r="D3252" s="32" t="s">
        <v>3580</v>
      </c>
      <c r="E3252" s="94"/>
      <c r="F3252" s="94"/>
      <c r="G3252" s="103"/>
      <c r="H3252" s="140"/>
      <c r="I3252" s="140"/>
      <c r="J3252" s="95"/>
      <c r="K3252" s="65"/>
      <c r="L3252" s="65"/>
      <c r="M3252" s="65"/>
      <c r="N3252" s="302"/>
      <c r="O3252" s="367"/>
      <c r="P3252" s="82" t="s">
        <v>27</v>
      </c>
      <c r="Q3252" s="140"/>
      <c r="R3252" s="95"/>
      <c r="S3252" s="287"/>
      <c r="T3252" s="287"/>
      <c r="U3252" s="152"/>
      <c r="V3252" s="152"/>
      <c r="W3252" s="152"/>
      <c r="X3252" s="299"/>
      <c r="Y3252" s="287"/>
      <c r="Z3252" s="345"/>
      <c r="AA3252" s="288"/>
      <c r="AB3252" s="288"/>
      <c r="AC3252" s="288"/>
      <c r="AD3252" s="288"/>
      <c r="AE3252" s="288"/>
      <c r="AF3252" s="346"/>
      <c r="AG3252" s="45">
        <v>266.0</v>
      </c>
      <c r="AH3252" s="79"/>
      <c r="AI3252" s="80"/>
      <c r="AJ3252" s="80"/>
      <c r="AK3252" s="80"/>
      <c r="AL3252" s="14"/>
      <c r="AM3252" s="16" t="str">
        <f t="shared" si="10"/>
        <v>{s:'63C133', v:266 , c:'放デイ５・人欠２・'},</v>
      </c>
      <c r="AN3252" s="16"/>
    </row>
    <row r="3253" ht="16.5" customHeight="1">
      <c r="A3253" s="29">
        <v>63.0</v>
      </c>
      <c r="B3253" s="30" t="s">
        <v>3581</v>
      </c>
      <c r="C3253" s="31">
        <v>3251.0</v>
      </c>
      <c r="D3253" s="32" t="s">
        <v>3582</v>
      </c>
      <c r="E3253" s="94"/>
      <c r="F3253" s="94"/>
      <c r="G3253" s="103"/>
      <c r="H3253" s="140"/>
      <c r="I3253" s="140"/>
      <c r="J3253" s="95"/>
      <c r="K3253" s="65"/>
      <c r="L3253" s="65"/>
      <c r="M3253" s="65"/>
      <c r="N3253" s="302"/>
      <c r="O3253" s="105"/>
      <c r="P3253" s="87"/>
      <c r="Q3253" s="302" t="s">
        <v>21</v>
      </c>
      <c r="R3253" s="349">
        <v>0.5</v>
      </c>
      <c r="S3253" s="302"/>
      <c r="T3253" s="302"/>
      <c r="U3253" s="140"/>
      <c r="V3253" s="140"/>
      <c r="W3253" s="140"/>
      <c r="X3253" s="303"/>
      <c r="Y3253" s="290"/>
      <c r="Z3253" s="350"/>
      <c r="AA3253" s="299" t="s">
        <v>20</v>
      </c>
      <c r="AB3253" s="287" t="s">
        <v>21</v>
      </c>
      <c r="AC3253" s="351">
        <v>0.85</v>
      </c>
      <c r="AD3253" s="288"/>
      <c r="AE3253" s="288"/>
      <c r="AF3253" s="346"/>
      <c r="AG3253" s="45">
        <v>226.0</v>
      </c>
      <c r="AH3253" s="79"/>
      <c r="AI3253" s="80"/>
      <c r="AJ3253" s="80"/>
      <c r="AK3253" s="80"/>
      <c r="AL3253" s="14"/>
      <c r="AM3253" s="16" t="str">
        <f t="shared" si="10"/>
        <v>{s:'63C134', v:226 , c:'放デイ５・人欠２・評減・'},</v>
      </c>
      <c r="AN3253" s="16"/>
    </row>
    <row r="3254" ht="16.5" customHeight="1">
      <c r="A3254" s="29">
        <v>63.0</v>
      </c>
      <c r="B3254" s="30" t="s">
        <v>3583</v>
      </c>
      <c r="C3254" s="31">
        <v>3252.0</v>
      </c>
      <c r="D3254" s="32" t="s">
        <v>3584</v>
      </c>
      <c r="E3254" s="94"/>
      <c r="F3254" s="94"/>
      <c r="G3254" s="76"/>
      <c r="H3254" s="63"/>
      <c r="I3254" s="63"/>
      <c r="J3254" s="51"/>
      <c r="K3254" s="94"/>
      <c r="L3254" s="140"/>
      <c r="M3254" s="348"/>
      <c r="N3254" s="304"/>
      <c r="O3254" s="381"/>
      <c r="P3254" s="87"/>
      <c r="Q3254" s="304"/>
      <c r="R3254" s="380"/>
      <c r="S3254" s="304"/>
      <c r="T3254" s="304"/>
      <c r="U3254" s="140"/>
      <c r="V3254" s="140"/>
      <c r="W3254" s="140"/>
      <c r="X3254" s="305" t="s">
        <v>326</v>
      </c>
      <c r="Y3254" s="287" t="s">
        <v>21</v>
      </c>
      <c r="Z3254" s="354" t="str">
        <f>$Z$653</f>
        <v/>
      </c>
      <c r="AA3254" s="297"/>
      <c r="AB3254" s="297"/>
      <c r="AC3254" s="297"/>
      <c r="AD3254" s="297"/>
      <c r="AE3254" s="297"/>
      <c r="AF3254" s="362"/>
      <c r="AG3254" s="114">
        <v>186.0</v>
      </c>
      <c r="AH3254" s="79"/>
      <c r="AI3254" s="80"/>
      <c r="AJ3254" s="80"/>
      <c r="AK3254" s="80"/>
      <c r="AL3254" s="14"/>
      <c r="AM3254" s="16" t="str">
        <f t="shared" si="10"/>
        <v>{s:'63C135', v:186 , c:'放デイ５・人欠２・開減１・'},</v>
      </c>
      <c r="AN3254" s="16"/>
    </row>
    <row r="3255" ht="16.5" customHeight="1">
      <c r="A3255" s="29">
        <v>63.0</v>
      </c>
      <c r="B3255" s="30" t="s">
        <v>3585</v>
      </c>
      <c r="C3255" s="31">
        <v>3253.0</v>
      </c>
      <c r="D3255" s="32" t="s">
        <v>3586</v>
      </c>
      <c r="E3255" s="94"/>
      <c r="F3255" s="94"/>
      <c r="G3255" s="76"/>
      <c r="H3255" s="63"/>
      <c r="I3255" s="63"/>
      <c r="J3255" s="51"/>
      <c r="K3255" s="94"/>
      <c r="L3255" s="140"/>
      <c r="M3255" s="348"/>
      <c r="N3255" s="304"/>
      <c r="O3255" s="381"/>
      <c r="P3255" s="87"/>
      <c r="Q3255" s="304"/>
      <c r="R3255" s="380"/>
      <c r="S3255" s="304"/>
      <c r="T3255" s="304"/>
      <c r="U3255" s="140"/>
      <c r="V3255" s="140"/>
      <c r="W3255" s="140"/>
      <c r="X3255" s="306"/>
      <c r="Y3255" s="290"/>
      <c r="Z3255" s="355"/>
      <c r="AA3255" s="356" t="s">
        <v>20</v>
      </c>
      <c r="AB3255" s="357" t="s">
        <v>21</v>
      </c>
      <c r="AC3255" s="358">
        <v>0.85</v>
      </c>
      <c r="AD3255" s="288"/>
      <c r="AE3255" s="288"/>
      <c r="AF3255" s="346"/>
      <c r="AG3255" s="114">
        <v>158.0</v>
      </c>
      <c r="AH3255" s="79"/>
      <c r="AI3255" s="80"/>
      <c r="AJ3255" s="80"/>
      <c r="AK3255" s="80"/>
      <c r="AL3255" s="14"/>
      <c r="AM3255" s="16" t="str">
        <f t="shared" si="10"/>
        <v>{s:'63C136', v:158 , c:'放デイ５・人欠２・開減１・評減・'},</v>
      </c>
      <c r="AN3255" s="16"/>
    </row>
    <row r="3256" ht="16.5" customHeight="1">
      <c r="A3256" s="29">
        <v>63.0</v>
      </c>
      <c r="B3256" s="30" t="s">
        <v>3587</v>
      </c>
      <c r="C3256" s="31">
        <v>3254.0</v>
      </c>
      <c r="D3256" s="32" t="s">
        <v>3588</v>
      </c>
      <c r="E3256" s="94"/>
      <c r="F3256" s="94"/>
      <c r="G3256" s="76"/>
      <c r="H3256" s="63"/>
      <c r="I3256" s="63"/>
      <c r="J3256" s="51"/>
      <c r="K3256" s="94"/>
      <c r="L3256" s="140"/>
      <c r="M3256" s="348"/>
      <c r="N3256" s="304"/>
      <c r="O3256" s="381"/>
      <c r="P3256" s="87"/>
      <c r="Q3256" s="304"/>
      <c r="R3256" s="380"/>
      <c r="S3256" s="304"/>
      <c r="T3256" s="304"/>
      <c r="U3256" s="140"/>
      <c r="V3256" s="140"/>
      <c r="W3256" s="140"/>
      <c r="X3256" s="305" t="s">
        <v>329</v>
      </c>
      <c r="Y3256" s="287" t="s">
        <v>21</v>
      </c>
      <c r="Z3256" s="354" t="str">
        <f>$Z$655</f>
        <v/>
      </c>
      <c r="AA3256" s="292"/>
      <c r="AB3256" s="292"/>
      <c r="AC3256" s="292"/>
      <c r="AD3256" s="292"/>
      <c r="AE3256" s="292"/>
      <c r="AF3256" s="355"/>
      <c r="AG3256" s="45">
        <v>226.0</v>
      </c>
      <c r="AH3256" s="79"/>
      <c r="AI3256" s="80"/>
      <c r="AJ3256" s="80"/>
      <c r="AK3256" s="80"/>
      <c r="AL3256" s="14"/>
      <c r="AM3256" s="16" t="str">
        <f t="shared" si="10"/>
        <v>{s:'63C137', v:226 , c:'放デイ５・人欠２・開減２・'},</v>
      </c>
      <c r="AN3256" s="16"/>
    </row>
    <row r="3257" ht="16.5" customHeight="1">
      <c r="A3257" s="29">
        <v>63.0</v>
      </c>
      <c r="B3257" s="30" t="s">
        <v>3589</v>
      </c>
      <c r="C3257" s="31">
        <v>3255.0</v>
      </c>
      <c r="D3257" s="32" t="s">
        <v>3590</v>
      </c>
      <c r="E3257" s="94"/>
      <c r="F3257" s="94"/>
      <c r="G3257" s="76"/>
      <c r="H3257" s="63"/>
      <c r="I3257" s="63"/>
      <c r="J3257" s="51"/>
      <c r="K3257" s="94"/>
      <c r="L3257" s="140"/>
      <c r="M3257" s="348"/>
      <c r="N3257" s="304"/>
      <c r="O3257" s="381"/>
      <c r="P3257" s="87"/>
      <c r="Q3257" s="304"/>
      <c r="R3257" s="380"/>
      <c r="S3257" s="304"/>
      <c r="T3257" s="304"/>
      <c r="U3257" s="140"/>
      <c r="V3257" s="140"/>
      <c r="W3257" s="140"/>
      <c r="X3257" s="306"/>
      <c r="Y3257" s="290"/>
      <c r="Z3257" s="355"/>
      <c r="AA3257" s="356" t="s">
        <v>20</v>
      </c>
      <c r="AB3257" s="357" t="s">
        <v>21</v>
      </c>
      <c r="AC3257" s="358">
        <v>0.85</v>
      </c>
      <c r="AD3257" s="288"/>
      <c r="AE3257" s="288"/>
      <c r="AF3257" s="346"/>
      <c r="AG3257" s="45">
        <v>192.0</v>
      </c>
      <c r="AH3257" s="79"/>
      <c r="AI3257" s="80"/>
      <c r="AJ3257" s="80"/>
      <c r="AK3257" s="80"/>
      <c r="AL3257" s="14"/>
      <c r="AM3257" s="16" t="str">
        <f t="shared" si="10"/>
        <v>{s:'63C138', v:192 , c:'放デイ５・人欠２・開減２・評減・'},</v>
      </c>
      <c r="AN3257" s="16"/>
    </row>
    <row r="3258" ht="16.5" customHeight="1">
      <c r="A3258" s="29">
        <v>63.0</v>
      </c>
      <c r="B3258" s="30" t="s">
        <v>3591</v>
      </c>
      <c r="C3258" s="31">
        <v>3256.0</v>
      </c>
      <c r="D3258" s="32" t="s">
        <v>3592</v>
      </c>
      <c r="E3258" s="94"/>
      <c r="F3258" s="94"/>
      <c r="G3258" s="76"/>
      <c r="H3258" s="63"/>
      <c r="I3258" s="63"/>
      <c r="J3258" s="51"/>
      <c r="K3258" s="94"/>
      <c r="L3258" s="140"/>
      <c r="M3258" s="348"/>
      <c r="N3258" s="304"/>
      <c r="O3258" s="381"/>
      <c r="P3258" s="87"/>
      <c r="Q3258" s="304"/>
      <c r="R3258" s="380"/>
      <c r="S3258" s="304"/>
      <c r="T3258" s="304"/>
      <c r="U3258" s="140"/>
      <c r="V3258" s="140"/>
      <c r="W3258" s="140"/>
      <c r="X3258" s="299"/>
      <c r="Y3258" s="287"/>
      <c r="Z3258" s="345"/>
      <c r="AA3258" s="288"/>
      <c r="AB3258" s="288"/>
      <c r="AC3258" s="346"/>
      <c r="AD3258" s="82" t="s">
        <v>30</v>
      </c>
      <c r="AE3258" s="302">
        <v>5.0</v>
      </c>
      <c r="AF3258" s="360" t="s">
        <v>31</v>
      </c>
      <c r="AG3258" s="45">
        <v>261.0</v>
      </c>
      <c r="AH3258" s="79"/>
      <c r="AI3258" s="80"/>
      <c r="AJ3258" s="80"/>
      <c r="AK3258" s="80"/>
      <c r="AL3258" s="14"/>
      <c r="AM3258" s="16" t="str">
        <f t="shared" si="10"/>
        <v>{s:'63C139', v:261 , c:'放デイ５・人欠２・拘減・'},</v>
      </c>
      <c r="AN3258" s="16"/>
    </row>
    <row r="3259" ht="16.5" customHeight="1">
      <c r="A3259" s="29">
        <v>63.0</v>
      </c>
      <c r="B3259" s="30" t="s">
        <v>3593</v>
      </c>
      <c r="C3259" s="31">
        <v>3257.0</v>
      </c>
      <c r="D3259" s="32" t="s">
        <v>3594</v>
      </c>
      <c r="E3259" s="94"/>
      <c r="F3259" s="94"/>
      <c r="G3259" s="76"/>
      <c r="H3259" s="63"/>
      <c r="I3259" s="63"/>
      <c r="J3259" s="51"/>
      <c r="K3259" s="94"/>
      <c r="L3259" s="140"/>
      <c r="M3259" s="348"/>
      <c r="N3259" s="304"/>
      <c r="O3259" s="381"/>
      <c r="P3259" s="87"/>
      <c r="Q3259" s="304"/>
      <c r="R3259" s="380"/>
      <c r="S3259" s="304"/>
      <c r="T3259" s="304"/>
      <c r="U3259" s="140"/>
      <c r="V3259" s="140"/>
      <c r="W3259" s="140"/>
      <c r="X3259" s="303"/>
      <c r="Y3259" s="290"/>
      <c r="Z3259" s="350"/>
      <c r="AA3259" s="299" t="s">
        <v>20</v>
      </c>
      <c r="AB3259" s="287" t="s">
        <v>21</v>
      </c>
      <c r="AC3259" s="361">
        <v>0.85</v>
      </c>
      <c r="AD3259" s="87"/>
      <c r="AE3259" s="302"/>
      <c r="AF3259" s="360"/>
      <c r="AG3259" s="45">
        <v>221.0</v>
      </c>
      <c r="AH3259" s="79"/>
      <c r="AI3259" s="80"/>
      <c r="AJ3259" s="80"/>
      <c r="AK3259" s="80"/>
      <c r="AL3259" s="14"/>
      <c r="AM3259" s="16" t="str">
        <f t="shared" si="10"/>
        <v>{s:'63C140', v:221 , c:'放デイ５・人欠２・評減・拘減・'},</v>
      </c>
      <c r="AN3259" s="16"/>
    </row>
    <row r="3260" ht="16.5" customHeight="1">
      <c r="A3260" s="29">
        <v>63.0</v>
      </c>
      <c r="B3260" s="30" t="s">
        <v>3595</v>
      </c>
      <c r="C3260" s="31">
        <v>3258.0</v>
      </c>
      <c r="D3260" s="32" t="s">
        <v>3596</v>
      </c>
      <c r="E3260" s="94"/>
      <c r="F3260" s="94"/>
      <c r="G3260" s="76"/>
      <c r="H3260" s="63"/>
      <c r="I3260" s="63"/>
      <c r="J3260" s="51"/>
      <c r="K3260" s="94"/>
      <c r="L3260" s="140"/>
      <c r="M3260" s="348"/>
      <c r="N3260" s="304"/>
      <c r="O3260" s="381"/>
      <c r="P3260" s="87"/>
      <c r="Q3260" s="304"/>
      <c r="R3260" s="380"/>
      <c r="S3260" s="304"/>
      <c r="T3260" s="304"/>
      <c r="U3260" s="140"/>
      <c r="V3260" s="140"/>
      <c r="W3260" s="140"/>
      <c r="X3260" s="305" t="s">
        <v>326</v>
      </c>
      <c r="Y3260" s="302" t="s">
        <v>21</v>
      </c>
      <c r="Z3260" s="349">
        <v>0.7</v>
      </c>
      <c r="AA3260" s="297"/>
      <c r="AB3260" s="297"/>
      <c r="AC3260" s="362"/>
      <c r="AD3260" s="87"/>
      <c r="AE3260" s="313"/>
      <c r="AF3260" s="349"/>
      <c r="AG3260" s="114">
        <v>181.0</v>
      </c>
      <c r="AH3260" s="79"/>
      <c r="AI3260" s="80"/>
      <c r="AJ3260" s="80"/>
      <c r="AK3260" s="80"/>
      <c r="AL3260" s="14"/>
      <c r="AM3260" s="16" t="str">
        <f t="shared" si="10"/>
        <v>{s:'63C141', v:181 , c:'放デイ５・人欠２・開減１・拘減・'},</v>
      </c>
      <c r="AN3260" s="16"/>
    </row>
    <row r="3261" ht="16.5" customHeight="1">
      <c r="A3261" s="29">
        <v>63.0</v>
      </c>
      <c r="B3261" s="30" t="s">
        <v>3597</v>
      </c>
      <c r="C3261" s="31">
        <v>3259.0</v>
      </c>
      <c r="D3261" s="32" t="s">
        <v>3598</v>
      </c>
      <c r="E3261" s="94"/>
      <c r="F3261" s="94"/>
      <c r="G3261" s="76"/>
      <c r="H3261" s="63"/>
      <c r="I3261" s="63"/>
      <c r="J3261" s="51"/>
      <c r="K3261" s="94"/>
      <c r="L3261" s="140"/>
      <c r="M3261" s="348"/>
      <c r="N3261" s="304"/>
      <c r="O3261" s="381"/>
      <c r="P3261" s="87"/>
      <c r="Q3261" s="304"/>
      <c r="R3261" s="380"/>
      <c r="S3261" s="304"/>
      <c r="T3261" s="304"/>
      <c r="U3261" s="140"/>
      <c r="V3261" s="140"/>
      <c r="W3261" s="140"/>
      <c r="X3261" s="306"/>
      <c r="Y3261" s="290"/>
      <c r="Z3261" s="355"/>
      <c r="AA3261" s="356" t="s">
        <v>20</v>
      </c>
      <c r="AB3261" s="357" t="s">
        <v>21</v>
      </c>
      <c r="AC3261" s="363">
        <v>0.85</v>
      </c>
      <c r="AD3261" s="87"/>
      <c r="AE3261" s="313"/>
      <c r="AF3261" s="349"/>
      <c r="AG3261" s="114">
        <v>153.0</v>
      </c>
      <c r="AH3261" s="79"/>
      <c r="AI3261" s="80"/>
      <c r="AJ3261" s="80"/>
      <c r="AK3261" s="80"/>
      <c r="AL3261" s="14"/>
      <c r="AM3261" s="16" t="str">
        <f t="shared" si="10"/>
        <v>{s:'63C142', v:153 , c:'放デイ５・人欠２・開減１・評減・拘減・'},</v>
      </c>
      <c r="AN3261" s="16"/>
    </row>
    <row r="3262" ht="16.5" customHeight="1">
      <c r="A3262" s="29">
        <v>63.0</v>
      </c>
      <c r="B3262" s="30" t="s">
        <v>3599</v>
      </c>
      <c r="C3262" s="31">
        <v>3260.0</v>
      </c>
      <c r="D3262" s="32" t="s">
        <v>3600</v>
      </c>
      <c r="E3262" s="94"/>
      <c r="F3262" s="94"/>
      <c r="G3262" s="76"/>
      <c r="H3262" s="63"/>
      <c r="I3262" s="63"/>
      <c r="J3262" s="51"/>
      <c r="K3262" s="94"/>
      <c r="L3262" s="140"/>
      <c r="M3262" s="348"/>
      <c r="N3262" s="304"/>
      <c r="O3262" s="381"/>
      <c r="P3262" s="307"/>
      <c r="Q3262" s="304"/>
      <c r="R3262" s="380"/>
      <c r="S3262" s="304"/>
      <c r="T3262" s="304"/>
      <c r="U3262" s="140"/>
      <c r="V3262" s="140"/>
      <c r="W3262" s="140"/>
      <c r="X3262" s="305" t="s">
        <v>329</v>
      </c>
      <c r="Y3262" s="302" t="s">
        <v>21</v>
      </c>
      <c r="Z3262" s="349">
        <v>0.85</v>
      </c>
      <c r="AA3262" s="292"/>
      <c r="AB3262" s="292"/>
      <c r="AC3262" s="355"/>
      <c r="AD3262" s="87"/>
      <c r="AE3262" s="313"/>
      <c r="AF3262" s="349"/>
      <c r="AG3262" s="45">
        <v>221.0</v>
      </c>
      <c r="AH3262" s="79"/>
      <c r="AI3262" s="80"/>
      <c r="AJ3262" s="80"/>
      <c r="AK3262" s="80"/>
      <c r="AL3262" s="14"/>
      <c r="AM3262" s="16" t="str">
        <f t="shared" si="10"/>
        <v>{s:'63C143', v:221 , c:'放デイ５・人欠２・開減２・拘減・'},</v>
      </c>
      <c r="AN3262" s="16"/>
    </row>
    <row r="3263" ht="16.5" customHeight="1">
      <c r="A3263" s="29">
        <v>63.0</v>
      </c>
      <c r="B3263" s="30" t="s">
        <v>3601</v>
      </c>
      <c r="C3263" s="31">
        <v>3261.0</v>
      </c>
      <c r="D3263" s="32" t="s">
        <v>3602</v>
      </c>
      <c r="E3263" s="94"/>
      <c r="F3263" s="94"/>
      <c r="G3263" s="76"/>
      <c r="H3263" s="63"/>
      <c r="I3263" s="63"/>
      <c r="J3263" s="51"/>
      <c r="K3263" s="94"/>
      <c r="L3263" s="140"/>
      <c r="M3263" s="348"/>
      <c r="N3263" s="304"/>
      <c r="O3263" s="381"/>
      <c r="P3263" s="307"/>
      <c r="Q3263" s="304"/>
      <c r="R3263" s="380"/>
      <c r="S3263" s="304"/>
      <c r="T3263" s="304"/>
      <c r="U3263" s="140"/>
      <c r="V3263" s="140"/>
      <c r="W3263" s="140"/>
      <c r="X3263" s="306"/>
      <c r="Y3263" s="290"/>
      <c r="Z3263" s="355"/>
      <c r="AA3263" s="356" t="s">
        <v>20</v>
      </c>
      <c r="AB3263" s="357" t="s">
        <v>21</v>
      </c>
      <c r="AC3263" s="363">
        <v>0.85</v>
      </c>
      <c r="AD3263" s="93"/>
      <c r="AE3263" s="292"/>
      <c r="AF3263" s="355"/>
      <c r="AG3263" s="45">
        <v>187.0</v>
      </c>
      <c r="AH3263" s="79"/>
      <c r="AI3263" s="80"/>
      <c r="AJ3263" s="80"/>
      <c r="AK3263" s="80"/>
      <c r="AL3263" s="14"/>
      <c r="AM3263" s="16" t="str">
        <f t="shared" si="10"/>
        <v>{s:'63C144', v:187 , c:'放デイ５・人欠２・開減２・評減・拘減・'},</v>
      </c>
      <c r="AN3263" s="16"/>
    </row>
    <row r="3264" ht="16.5" customHeight="1">
      <c r="A3264" s="29">
        <v>63.0</v>
      </c>
      <c r="B3264" s="30" t="s">
        <v>3603</v>
      </c>
      <c r="C3264" s="31">
        <v>3262.0</v>
      </c>
      <c r="D3264" s="32" t="s">
        <v>3604</v>
      </c>
      <c r="E3264" s="94"/>
      <c r="F3264" s="94"/>
      <c r="G3264" s="307"/>
      <c r="H3264" s="140"/>
      <c r="I3264" s="140"/>
      <c r="J3264" s="95"/>
      <c r="K3264" s="94"/>
      <c r="L3264" s="65"/>
      <c r="M3264" s="65"/>
      <c r="N3264" s="140"/>
      <c r="O3264" s="105"/>
      <c r="P3264" s="94"/>
      <c r="Q3264" s="140"/>
      <c r="R3264" s="95"/>
      <c r="S3264" s="33" t="s">
        <v>23</v>
      </c>
      <c r="T3264" s="130" t="s">
        <v>24</v>
      </c>
      <c r="U3264" s="152"/>
      <c r="V3264" s="152"/>
      <c r="W3264" s="153"/>
      <c r="X3264" s="299"/>
      <c r="Y3264" s="287"/>
      <c r="Z3264" s="345"/>
      <c r="AA3264" s="288"/>
      <c r="AB3264" s="288"/>
      <c r="AC3264" s="288"/>
      <c r="AD3264" s="288"/>
      <c r="AE3264" s="288"/>
      <c r="AF3264" s="346"/>
      <c r="AG3264" s="114">
        <v>186.0</v>
      </c>
      <c r="AH3264" s="79"/>
      <c r="AI3264" s="80"/>
      <c r="AJ3264" s="80"/>
      <c r="AK3264" s="80"/>
      <c r="AL3264" s="14"/>
      <c r="AM3264" s="16" t="str">
        <f t="shared" si="10"/>
        <v>{s:'63C145', v:186 , c:'放デイ５・人欠２・未計画・'},</v>
      </c>
      <c r="AN3264" s="16"/>
    </row>
    <row r="3265" ht="16.5" customHeight="1">
      <c r="A3265" s="29">
        <v>63.0</v>
      </c>
      <c r="B3265" s="30" t="s">
        <v>3605</v>
      </c>
      <c r="C3265" s="31">
        <v>3263.0</v>
      </c>
      <c r="D3265" s="32" t="s">
        <v>3606</v>
      </c>
      <c r="E3265" s="94"/>
      <c r="F3265" s="94"/>
      <c r="G3265" s="307"/>
      <c r="H3265" s="63"/>
      <c r="I3265" s="140"/>
      <c r="J3265" s="95"/>
      <c r="K3265" s="94"/>
      <c r="L3265" s="65"/>
      <c r="M3265" s="65"/>
      <c r="N3265" s="140"/>
      <c r="O3265" s="105"/>
      <c r="P3265" s="94"/>
      <c r="Q3265" s="140"/>
      <c r="R3265" s="95"/>
      <c r="S3265" s="131"/>
      <c r="T3265" s="87"/>
      <c r="U3265" s="302" t="s">
        <v>21</v>
      </c>
      <c r="V3265" s="313">
        <v>0.7</v>
      </c>
      <c r="W3265" s="95"/>
      <c r="X3265" s="303"/>
      <c r="Y3265" s="290"/>
      <c r="Z3265" s="350"/>
      <c r="AA3265" s="299" t="s">
        <v>20</v>
      </c>
      <c r="AB3265" s="287" t="s">
        <v>21</v>
      </c>
      <c r="AC3265" s="351">
        <v>0.85</v>
      </c>
      <c r="AD3265" s="288"/>
      <c r="AE3265" s="288"/>
      <c r="AF3265" s="346"/>
      <c r="AG3265" s="114">
        <v>158.0</v>
      </c>
      <c r="AH3265" s="79"/>
      <c r="AI3265" s="80"/>
      <c r="AJ3265" s="80"/>
      <c r="AK3265" s="80"/>
      <c r="AL3265" s="14"/>
      <c r="AM3265" s="16" t="str">
        <f t="shared" si="10"/>
        <v>{s:'63C146', v:158 , c:'放デイ５・人欠２・未計画・評減・'},</v>
      </c>
      <c r="AN3265" s="16"/>
    </row>
    <row r="3266" ht="16.5" customHeight="1">
      <c r="A3266" s="29">
        <v>63.0</v>
      </c>
      <c r="B3266" s="30" t="s">
        <v>3607</v>
      </c>
      <c r="C3266" s="31">
        <v>3264.0</v>
      </c>
      <c r="D3266" s="32" t="s">
        <v>3608</v>
      </c>
      <c r="E3266" s="94"/>
      <c r="F3266" s="94"/>
      <c r="G3266" s="103"/>
      <c r="H3266" s="140"/>
      <c r="I3266" s="140"/>
      <c r="J3266" s="95"/>
      <c r="K3266" s="69"/>
      <c r="L3266" s="65"/>
      <c r="M3266" s="65"/>
      <c r="N3266" s="302"/>
      <c r="O3266" s="382"/>
      <c r="P3266" s="383"/>
      <c r="Q3266" s="302"/>
      <c r="R3266" s="384"/>
      <c r="S3266" s="131"/>
      <c r="T3266" s="87"/>
      <c r="U3266" s="302"/>
      <c r="V3266" s="313"/>
      <c r="W3266" s="349"/>
      <c r="X3266" s="305" t="s">
        <v>326</v>
      </c>
      <c r="Y3266" s="287" t="s">
        <v>21</v>
      </c>
      <c r="Z3266" s="354" t="str">
        <f>$Z$653</f>
        <v/>
      </c>
      <c r="AA3266" s="297"/>
      <c r="AB3266" s="297"/>
      <c r="AC3266" s="297"/>
      <c r="AD3266" s="297"/>
      <c r="AE3266" s="297"/>
      <c r="AF3266" s="362"/>
      <c r="AG3266" s="114">
        <v>130.0</v>
      </c>
      <c r="AH3266" s="79"/>
      <c r="AI3266" s="80"/>
      <c r="AJ3266" s="80"/>
      <c r="AK3266" s="80"/>
      <c r="AL3266" s="14"/>
      <c r="AM3266" s="16" t="str">
        <f t="shared" si="10"/>
        <v>{s:'63C147', v:130 , c:'放デイ５・人欠２・未計画・開減１・'},</v>
      </c>
      <c r="AN3266" s="16"/>
    </row>
    <row r="3267" ht="16.5" customHeight="1">
      <c r="A3267" s="29">
        <v>63.0</v>
      </c>
      <c r="B3267" s="30" t="s">
        <v>3609</v>
      </c>
      <c r="C3267" s="31">
        <v>3265.0</v>
      </c>
      <c r="D3267" s="32" t="s">
        <v>3610</v>
      </c>
      <c r="E3267" s="94"/>
      <c r="F3267" s="94"/>
      <c r="G3267" s="103"/>
      <c r="H3267" s="140"/>
      <c r="I3267" s="140"/>
      <c r="J3267" s="95"/>
      <c r="K3267" s="69"/>
      <c r="L3267" s="65"/>
      <c r="M3267" s="65"/>
      <c r="N3267" s="302"/>
      <c r="O3267" s="382"/>
      <c r="P3267" s="383"/>
      <c r="Q3267" s="302"/>
      <c r="R3267" s="384"/>
      <c r="S3267" s="131"/>
      <c r="T3267" s="87"/>
      <c r="U3267" s="302"/>
      <c r="V3267" s="313"/>
      <c r="W3267" s="349"/>
      <c r="X3267" s="306"/>
      <c r="Y3267" s="290"/>
      <c r="Z3267" s="355"/>
      <c r="AA3267" s="356" t="s">
        <v>20</v>
      </c>
      <c r="AB3267" s="357" t="s">
        <v>21</v>
      </c>
      <c r="AC3267" s="358">
        <v>0.85</v>
      </c>
      <c r="AD3267" s="288"/>
      <c r="AE3267" s="288"/>
      <c r="AF3267" s="346"/>
      <c r="AG3267" s="114">
        <v>111.0</v>
      </c>
      <c r="AH3267" s="79"/>
      <c r="AI3267" s="80"/>
      <c r="AJ3267" s="80"/>
      <c r="AK3267" s="80"/>
      <c r="AL3267" s="14"/>
      <c r="AM3267" s="16" t="str">
        <f t="shared" si="10"/>
        <v>{s:'63C148', v:111 , c:'放デイ５・人欠２・未計画・開減１・評減・'},</v>
      </c>
      <c r="AN3267" s="16"/>
    </row>
    <row r="3268" ht="16.5" customHeight="1">
      <c r="A3268" s="29">
        <v>63.0</v>
      </c>
      <c r="B3268" s="30" t="s">
        <v>3611</v>
      </c>
      <c r="C3268" s="31">
        <v>3266.0</v>
      </c>
      <c r="D3268" s="32" t="s">
        <v>3612</v>
      </c>
      <c r="E3268" s="94"/>
      <c r="F3268" s="94"/>
      <c r="G3268" s="103"/>
      <c r="H3268" s="140"/>
      <c r="I3268" s="140"/>
      <c r="J3268" s="95"/>
      <c r="K3268" s="69"/>
      <c r="L3268" s="65"/>
      <c r="M3268" s="65"/>
      <c r="N3268" s="302"/>
      <c r="O3268" s="382"/>
      <c r="P3268" s="383"/>
      <c r="Q3268" s="302"/>
      <c r="R3268" s="384"/>
      <c r="S3268" s="131"/>
      <c r="T3268" s="87"/>
      <c r="U3268" s="302"/>
      <c r="V3268" s="313"/>
      <c r="W3268" s="349"/>
      <c r="X3268" s="305" t="s">
        <v>329</v>
      </c>
      <c r="Y3268" s="287" t="s">
        <v>21</v>
      </c>
      <c r="Z3268" s="354" t="str">
        <f>$Z$655</f>
        <v/>
      </c>
      <c r="AA3268" s="292"/>
      <c r="AB3268" s="292"/>
      <c r="AC3268" s="292"/>
      <c r="AD3268" s="292"/>
      <c r="AE3268" s="292"/>
      <c r="AF3268" s="355"/>
      <c r="AG3268" s="114">
        <v>158.0</v>
      </c>
      <c r="AH3268" s="79"/>
      <c r="AI3268" s="80"/>
      <c r="AJ3268" s="80"/>
      <c r="AK3268" s="80"/>
      <c r="AL3268" s="14"/>
      <c r="AM3268" s="16" t="str">
        <f t="shared" si="10"/>
        <v>{s:'63C149', v:158 , c:'放デイ５・人欠２・未計画・開減２・'},</v>
      </c>
      <c r="AN3268" s="16"/>
    </row>
    <row r="3269" ht="16.5" customHeight="1">
      <c r="A3269" s="29">
        <v>63.0</v>
      </c>
      <c r="B3269" s="30" t="s">
        <v>3613</v>
      </c>
      <c r="C3269" s="31">
        <v>3267.0</v>
      </c>
      <c r="D3269" s="32" t="s">
        <v>3614</v>
      </c>
      <c r="E3269" s="94"/>
      <c r="F3269" s="94"/>
      <c r="G3269" s="103"/>
      <c r="H3269" s="140"/>
      <c r="I3269" s="140"/>
      <c r="J3269" s="95"/>
      <c r="K3269" s="69"/>
      <c r="L3269" s="65"/>
      <c r="M3269" s="65"/>
      <c r="N3269" s="302"/>
      <c r="O3269" s="382"/>
      <c r="P3269" s="383"/>
      <c r="Q3269" s="302"/>
      <c r="R3269" s="384"/>
      <c r="S3269" s="131"/>
      <c r="T3269" s="87"/>
      <c r="U3269" s="302"/>
      <c r="V3269" s="313"/>
      <c r="W3269" s="349"/>
      <c r="X3269" s="306"/>
      <c r="Y3269" s="290"/>
      <c r="Z3269" s="355"/>
      <c r="AA3269" s="356" t="s">
        <v>20</v>
      </c>
      <c r="AB3269" s="357" t="s">
        <v>21</v>
      </c>
      <c r="AC3269" s="358">
        <v>0.85</v>
      </c>
      <c r="AD3269" s="288"/>
      <c r="AE3269" s="288"/>
      <c r="AF3269" s="346"/>
      <c r="AG3269" s="114">
        <v>134.0</v>
      </c>
      <c r="AH3269" s="79"/>
      <c r="AI3269" s="80"/>
      <c r="AJ3269" s="80"/>
      <c r="AK3269" s="80"/>
      <c r="AL3269" s="14"/>
      <c r="AM3269" s="16" t="str">
        <f t="shared" si="10"/>
        <v>{s:'63C150', v:134 , c:'放デイ５・人欠２・未計画・開減２・評減・'},</v>
      </c>
      <c r="AN3269" s="16"/>
    </row>
    <row r="3270" ht="16.5" customHeight="1">
      <c r="A3270" s="29">
        <v>63.0</v>
      </c>
      <c r="B3270" s="30" t="s">
        <v>3615</v>
      </c>
      <c r="C3270" s="31">
        <v>3268.0</v>
      </c>
      <c r="D3270" s="32" t="s">
        <v>3616</v>
      </c>
      <c r="E3270" s="94"/>
      <c r="F3270" s="94"/>
      <c r="G3270" s="103"/>
      <c r="H3270" s="140"/>
      <c r="I3270" s="140"/>
      <c r="J3270" s="95"/>
      <c r="K3270" s="69"/>
      <c r="L3270" s="65"/>
      <c r="M3270" s="65"/>
      <c r="N3270" s="302"/>
      <c r="O3270" s="382"/>
      <c r="P3270" s="383"/>
      <c r="Q3270" s="302"/>
      <c r="R3270" s="384"/>
      <c r="S3270" s="308"/>
      <c r="T3270" s="309"/>
      <c r="U3270" s="302"/>
      <c r="V3270" s="313"/>
      <c r="W3270" s="349"/>
      <c r="X3270" s="299"/>
      <c r="Y3270" s="287"/>
      <c r="Z3270" s="345"/>
      <c r="AA3270" s="288"/>
      <c r="AB3270" s="288"/>
      <c r="AC3270" s="346"/>
      <c r="AD3270" s="82" t="s">
        <v>30</v>
      </c>
      <c r="AE3270" s="302">
        <v>5.0</v>
      </c>
      <c r="AF3270" s="360" t="s">
        <v>31</v>
      </c>
      <c r="AG3270" s="114">
        <v>181.0</v>
      </c>
      <c r="AH3270" s="79"/>
      <c r="AI3270" s="80"/>
      <c r="AJ3270" s="80"/>
      <c r="AK3270" s="80"/>
      <c r="AL3270" s="14"/>
      <c r="AM3270" s="16" t="str">
        <f t="shared" si="10"/>
        <v>{s:'63C151', v:181 , c:'放デイ５・人欠２・未計画・拘減・'},</v>
      </c>
      <c r="AN3270" s="16"/>
    </row>
    <row r="3271" ht="16.5" customHeight="1">
      <c r="A3271" s="29">
        <v>63.0</v>
      </c>
      <c r="B3271" s="30" t="s">
        <v>3617</v>
      </c>
      <c r="C3271" s="31">
        <v>3269.0</v>
      </c>
      <c r="D3271" s="32" t="s">
        <v>3618</v>
      </c>
      <c r="E3271" s="94"/>
      <c r="F3271" s="94"/>
      <c r="G3271" s="103"/>
      <c r="H3271" s="140"/>
      <c r="I3271" s="140"/>
      <c r="J3271" s="95"/>
      <c r="K3271" s="69"/>
      <c r="L3271" s="65"/>
      <c r="M3271" s="65"/>
      <c r="N3271" s="302"/>
      <c r="O3271" s="382"/>
      <c r="P3271" s="383"/>
      <c r="Q3271" s="302"/>
      <c r="R3271" s="384"/>
      <c r="S3271" s="310"/>
      <c r="T3271" s="309"/>
      <c r="U3271" s="302"/>
      <c r="V3271" s="313"/>
      <c r="W3271" s="349"/>
      <c r="X3271" s="303"/>
      <c r="Y3271" s="290"/>
      <c r="Z3271" s="350"/>
      <c r="AA3271" s="299" t="s">
        <v>20</v>
      </c>
      <c r="AB3271" s="287" t="s">
        <v>21</v>
      </c>
      <c r="AC3271" s="361">
        <v>0.85</v>
      </c>
      <c r="AD3271" s="87"/>
      <c r="AE3271" s="302"/>
      <c r="AF3271" s="360"/>
      <c r="AG3271" s="114">
        <v>153.0</v>
      </c>
      <c r="AH3271" s="79"/>
      <c r="AI3271" s="80"/>
      <c r="AJ3271" s="80"/>
      <c r="AK3271" s="80"/>
      <c r="AL3271" s="14"/>
      <c r="AM3271" s="16" t="str">
        <f t="shared" si="10"/>
        <v>{s:'63C152', v:153 , c:'放デイ５・人欠２・未計画・評減・拘減・'},</v>
      </c>
      <c r="AN3271" s="16"/>
    </row>
    <row r="3272" ht="16.5" customHeight="1">
      <c r="A3272" s="29">
        <v>63.0</v>
      </c>
      <c r="B3272" s="30" t="s">
        <v>3619</v>
      </c>
      <c r="C3272" s="31">
        <v>3270.0</v>
      </c>
      <c r="D3272" s="32" t="s">
        <v>3620</v>
      </c>
      <c r="E3272" s="94"/>
      <c r="F3272" s="94"/>
      <c r="G3272" s="103"/>
      <c r="H3272" s="140"/>
      <c r="I3272" s="140"/>
      <c r="J3272" s="95"/>
      <c r="K3272" s="69"/>
      <c r="L3272" s="65"/>
      <c r="M3272" s="65"/>
      <c r="N3272" s="302"/>
      <c r="O3272" s="382"/>
      <c r="P3272" s="383"/>
      <c r="Q3272" s="302"/>
      <c r="R3272" s="384"/>
      <c r="S3272" s="310"/>
      <c r="T3272" s="309"/>
      <c r="U3272" s="302"/>
      <c r="V3272" s="313"/>
      <c r="W3272" s="349"/>
      <c r="X3272" s="305" t="s">
        <v>326</v>
      </c>
      <c r="Y3272" s="302" t="s">
        <v>21</v>
      </c>
      <c r="Z3272" s="349" t="str">
        <f>$Z$653</f>
        <v/>
      </c>
      <c r="AA3272" s="297"/>
      <c r="AB3272" s="297"/>
      <c r="AC3272" s="362"/>
      <c r="AD3272" s="87"/>
      <c r="AE3272" s="313"/>
      <c r="AF3272" s="349"/>
      <c r="AG3272" s="114">
        <v>125.0</v>
      </c>
      <c r="AH3272" s="79"/>
      <c r="AI3272" s="80"/>
      <c r="AJ3272" s="80"/>
      <c r="AK3272" s="80"/>
      <c r="AL3272" s="14"/>
      <c r="AM3272" s="16" t="str">
        <f t="shared" si="10"/>
        <v>{s:'63C153', v:125 , c:'放デイ５・人欠２・未計画・開減１・拘減・'},</v>
      </c>
      <c r="AN3272" s="16"/>
    </row>
    <row r="3273" ht="16.5" customHeight="1">
      <c r="A3273" s="29">
        <v>63.0</v>
      </c>
      <c r="B3273" s="30" t="s">
        <v>3621</v>
      </c>
      <c r="C3273" s="31">
        <v>3271.0</v>
      </c>
      <c r="D3273" s="32" t="s">
        <v>3622</v>
      </c>
      <c r="E3273" s="94"/>
      <c r="F3273" s="94"/>
      <c r="G3273" s="103"/>
      <c r="H3273" s="140"/>
      <c r="I3273" s="140"/>
      <c r="J3273" s="95"/>
      <c r="K3273" s="69"/>
      <c r="L3273" s="65"/>
      <c r="M3273" s="65"/>
      <c r="N3273" s="302"/>
      <c r="O3273" s="382"/>
      <c r="P3273" s="383"/>
      <c r="Q3273" s="302"/>
      <c r="R3273" s="384"/>
      <c r="S3273" s="310"/>
      <c r="T3273" s="309"/>
      <c r="U3273" s="302"/>
      <c r="V3273" s="313"/>
      <c r="W3273" s="349"/>
      <c r="X3273" s="306"/>
      <c r="Y3273" s="290"/>
      <c r="Z3273" s="355"/>
      <c r="AA3273" s="356" t="s">
        <v>20</v>
      </c>
      <c r="AB3273" s="357" t="s">
        <v>21</v>
      </c>
      <c r="AC3273" s="363">
        <v>0.85</v>
      </c>
      <c r="AD3273" s="87"/>
      <c r="AE3273" s="313"/>
      <c r="AF3273" s="349"/>
      <c r="AG3273" s="114">
        <v>106.0</v>
      </c>
      <c r="AH3273" s="79"/>
      <c r="AI3273" s="80"/>
      <c r="AJ3273" s="80"/>
      <c r="AK3273" s="80"/>
      <c r="AL3273" s="14"/>
      <c r="AM3273" s="16" t="str">
        <f t="shared" si="10"/>
        <v>{s:'63C154', v:106 , c:'放デイ５・人欠２・未計画・開減１・評減・拘減・'},</v>
      </c>
      <c r="AN3273" s="16"/>
    </row>
    <row r="3274" ht="16.5" customHeight="1">
      <c r="A3274" s="29">
        <v>63.0</v>
      </c>
      <c r="B3274" s="30" t="s">
        <v>3623</v>
      </c>
      <c r="C3274" s="31">
        <v>3272.0</v>
      </c>
      <c r="D3274" s="32" t="s">
        <v>3624</v>
      </c>
      <c r="E3274" s="94"/>
      <c r="F3274" s="94"/>
      <c r="G3274" s="103"/>
      <c r="H3274" s="140"/>
      <c r="I3274" s="140"/>
      <c r="J3274" s="95"/>
      <c r="K3274" s="69"/>
      <c r="L3274" s="65"/>
      <c r="M3274" s="65"/>
      <c r="N3274" s="302"/>
      <c r="O3274" s="382"/>
      <c r="P3274" s="383"/>
      <c r="Q3274" s="302"/>
      <c r="R3274" s="384"/>
      <c r="S3274" s="310"/>
      <c r="T3274" s="309"/>
      <c r="U3274" s="302"/>
      <c r="V3274" s="313"/>
      <c r="W3274" s="349"/>
      <c r="X3274" s="305" t="s">
        <v>329</v>
      </c>
      <c r="Y3274" s="302" t="s">
        <v>21</v>
      </c>
      <c r="Z3274" s="349" t="str">
        <f>$Z$655</f>
        <v/>
      </c>
      <c r="AA3274" s="292"/>
      <c r="AB3274" s="292"/>
      <c r="AC3274" s="355"/>
      <c r="AD3274" s="87"/>
      <c r="AE3274" s="313"/>
      <c r="AF3274" s="349"/>
      <c r="AG3274" s="114">
        <v>153.0</v>
      </c>
      <c r="AH3274" s="79"/>
      <c r="AI3274" s="80"/>
      <c r="AJ3274" s="80"/>
      <c r="AK3274" s="80"/>
      <c r="AL3274" s="14"/>
      <c r="AM3274" s="16" t="str">
        <f t="shared" si="10"/>
        <v>{s:'63C155', v:153 , c:'放デイ５・人欠２・未計画・開減２・拘減・'},</v>
      </c>
      <c r="AN3274" s="16"/>
    </row>
    <row r="3275" ht="16.5" customHeight="1">
      <c r="A3275" s="29">
        <v>63.0</v>
      </c>
      <c r="B3275" s="30" t="s">
        <v>3625</v>
      </c>
      <c r="C3275" s="31">
        <v>3273.0</v>
      </c>
      <c r="D3275" s="32" t="s">
        <v>3626</v>
      </c>
      <c r="E3275" s="94"/>
      <c r="F3275" s="94"/>
      <c r="G3275" s="103"/>
      <c r="H3275" s="140"/>
      <c r="I3275" s="140"/>
      <c r="J3275" s="95"/>
      <c r="K3275" s="69"/>
      <c r="L3275" s="65"/>
      <c r="M3275" s="65"/>
      <c r="N3275" s="302"/>
      <c r="O3275" s="382"/>
      <c r="P3275" s="383"/>
      <c r="Q3275" s="302"/>
      <c r="R3275" s="384"/>
      <c r="S3275" s="310"/>
      <c r="T3275" s="309"/>
      <c r="U3275" s="302"/>
      <c r="V3275" s="313"/>
      <c r="W3275" s="349"/>
      <c r="X3275" s="306"/>
      <c r="Y3275" s="290"/>
      <c r="Z3275" s="355"/>
      <c r="AA3275" s="356" t="s">
        <v>20</v>
      </c>
      <c r="AB3275" s="357" t="s">
        <v>21</v>
      </c>
      <c r="AC3275" s="363">
        <v>0.85</v>
      </c>
      <c r="AD3275" s="93"/>
      <c r="AE3275" s="292"/>
      <c r="AF3275" s="355"/>
      <c r="AG3275" s="114">
        <v>129.0</v>
      </c>
      <c r="AH3275" s="79"/>
      <c r="AI3275" s="80"/>
      <c r="AJ3275" s="80"/>
      <c r="AK3275" s="80"/>
      <c r="AL3275" s="14"/>
      <c r="AM3275" s="16" t="str">
        <f t="shared" si="10"/>
        <v>{s:'63C156', v:129 , c:'放デイ５・人欠２・未計画・開減２・評減・拘減・'},</v>
      </c>
      <c r="AN3275" s="16"/>
    </row>
    <row r="3276" ht="16.5" customHeight="1">
      <c r="A3276" s="29">
        <v>63.0</v>
      </c>
      <c r="B3276" s="30" t="s">
        <v>3627</v>
      </c>
      <c r="C3276" s="31">
        <v>3274.0</v>
      </c>
      <c r="D3276" s="32" t="s">
        <v>3628</v>
      </c>
      <c r="E3276" s="94"/>
      <c r="F3276" s="94"/>
      <c r="G3276" s="103"/>
      <c r="H3276" s="140"/>
      <c r="I3276" s="140"/>
      <c r="J3276" s="95"/>
      <c r="K3276" s="69"/>
      <c r="L3276" s="65"/>
      <c r="M3276" s="65"/>
      <c r="N3276" s="302"/>
      <c r="O3276" s="382"/>
      <c r="P3276" s="383"/>
      <c r="Q3276" s="302"/>
      <c r="R3276" s="384"/>
      <c r="S3276" s="310"/>
      <c r="T3276" s="130" t="s">
        <v>27</v>
      </c>
      <c r="U3276" s="287"/>
      <c r="V3276" s="385"/>
      <c r="W3276" s="354"/>
      <c r="X3276" s="299"/>
      <c r="Y3276" s="287"/>
      <c r="Z3276" s="345"/>
      <c r="AA3276" s="288"/>
      <c r="AB3276" s="288"/>
      <c r="AC3276" s="288"/>
      <c r="AD3276" s="288"/>
      <c r="AE3276" s="288"/>
      <c r="AF3276" s="346"/>
      <c r="AG3276" s="114">
        <v>133.0</v>
      </c>
      <c r="AH3276" s="79"/>
      <c r="AI3276" s="80"/>
      <c r="AJ3276" s="80"/>
      <c r="AK3276" s="80"/>
      <c r="AL3276" s="14"/>
      <c r="AM3276" s="16" t="str">
        <f t="shared" si="10"/>
        <v>{s:'63C157', v:133 , c:'放デイ５・人欠２・未計画２・'},</v>
      </c>
      <c r="AN3276" s="16"/>
    </row>
    <row r="3277" ht="16.5" customHeight="1">
      <c r="A3277" s="29">
        <v>63.0</v>
      </c>
      <c r="B3277" s="30" t="s">
        <v>3629</v>
      </c>
      <c r="C3277" s="31">
        <v>3275.0</v>
      </c>
      <c r="D3277" s="32" t="s">
        <v>3630</v>
      </c>
      <c r="E3277" s="94"/>
      <c r="F3277" s="94"/>
      <c r="G3277" s="103"/>
      <c r="H3277" s="140"/>
      <c r="I3277" s="140"/>
      <c r="J3277" s="95"/>
      <c r="K3277" s="69"/>
      <c r="L3277" s="65"/>
      <c r="M3277" s="65"/>
      <c r="N3277" s="302"/>
      <c r="O3277" s="382"/>
      <c r="P3277" s="383"/>
      <c r="Q3277" s="302"/>
      <c r="R3277" s="384"/>
      <c r="S3277" s="310"/>
      <c r="T3277" s="87"/>
      <c r="U3277" s="302" t="s">
        <v>21</v>
      </c>
      <c r="V3277" s="313">
        <v>0.5</v>
      </c>
      <c r="W3277" s="349"/>
      <c r="X3277" s="303"/>
      <c r="Y3277" s="290"/>
      <c r="Z3277" s="350"/>
      <c r="AA3277" s="299" t="s">
        <v>20</v>
      </c>
      <c r="AB3277" s="287" t="s">
        <v>21</v>
      </c>
      <c r="AC3277" s="351">
        <v>0.85</v>
      </c>
      <c r="AD3277" s="288"/>
      <c r="AE3277" s="288"/>
      <c r="AF3277" s="346"/>
      <c r="AG3277" s="114">
        <v>113.0</v>
      </c>
      <c r="AH3277" s="79"/>
      <c r="AI3277" s="80"/>
      <c r="AJ3277" s="80"/>
      <c r="AK3277" s="80"/>
      <c r="AL3277" s="14"/>
      <c r="AM3277" s="16" t="str">
        <f t="shared" si="10"/>
        <v>{s:'63C158', v:113 , c:'放デイ５・人欠２・未計画２・評減・'},</v>
      </c>
      <c r="AN3277" s="16"/>
    </row>
    <row r="3278" ht="16.5" customHeight="1">
      <c r="A3278" s="29">
        <v>63.0</v>
      </c>
      <c r="B3278" s="30" t="s">
        <v>3631</v>
      </c>
      <c r="C3278" s="31">
        <v>3276.0</v>
      </c>
      <c r="D3278" s="32" t="s">
        <v>3632</v>
      </c>
      <c r="E3278" s="94"/>
      <c r="F3278" s="94"/>
      <c r="G3278" s="103"/>
      <c r="H3278" s="140"/>
      <c r="I3278" s="140"/>
      <c r="J3278" s="95"/>
      <c r="K3278" s="69"/>
      <c r="L3278" s="65"/>
      <c r="M3278" s="65"/>
      <c r="N3278" s="302"/>
      <c r="O3278" s="382"/>
      <c r="P3278" s="383"/>
      <c r="Q3278" s="302"/>
      <c r="R3278" s="384"/>
      <c r="S3278" s="310"/>
      <c r="T3278" s="87"/>
      <c r="U3278" s="302"/>
      <c r="V3278" s="313"/>
      <c r="W3278" s="349"/>
      <c r="X3278" s="305" t="s">
        <v>326</v>
      </c>
      <c r="Y3278" s="287" t="s">
        <v>21</v>
      </c>
      <c r="Z3278" s="354" t="str">
        <f>$Z$653</f>
        <v/>
      </c>
      <c r="AA3278" s="297"/>
      <c r="AB3278" s="297"/>
      <c r="AC3278" s="297"/>
      <c r="AD3278" s="297"/>
      <c r="AE3278" s="297"/>
      <c r="AF3278" s="362"/>
      <c r="AG3278" s="114">
        <v>93.0</v>
      </c>
      <c r="AH3278" s="79"/>
      <c r="AI3278" s="80"/>
      <c r="AJ3278" s="80"/>
      <c r="AK3278" s="80"/>
      <c r="AL3278" s="14"/>
      <c r="AM3278" s="16" t="str">
        <f t="shared" si="10"/>
        <v>{s:'63C159', v:93 , c:'放デイ５・人欠２・未計画２・開減１・'},</v>
      </c>
      <c r="AN3278" s="16"/>
    </row>
    <row r="3279" ht="16.5" customHeight="1">
      <c r="A3279" s="29">
        <v>63.0</v>
      </c>
      <c r="B3279" s="30" t="s">
        <v>3633</v>
      </c>
      <c r="C3279" s="31">
        <v>3277.0</v>
      </c>
      <c r="D3279" s="32" t="s">
        <v>3634</v>
      </c>
      <c r="E3279" s="94"/>
      <c r="F3279" s="94"/>
      <c r="G3279" s="103"/>
      <c r="H3279" s="140"/>
      <c r="I3279" s="140"/>
      <c r="J3279" s="95"/>
      <c r="K3279" s="69"/>
      <c r="L3279" s="65"/>
      <c r="M3279" s="65"/>
      <c r="N3279" s="302"/>
      <c r="O3279" s="382"/>
      <c r="P3279" s="383"/>
      <c r="Q3279" s="302"/>
      <c r="R3279" s="384"/>
      <c r="S3279" s="310"/>
      <c r="T3279" s="87"/>
      <c r="U3279" s="302"/>
      <c r="V3279" s="313"/>
      <c r="W3279" s="349"/>
      <c r="X3279" s="306"/>
      <c r="Y3279" s="290"/>
      <c r="Z3279" s="355"/>
      <c r="AA3279" s="356" t="s">
        <v>20</v>
      </c>
      <c r="AB3279" s="357" t="s">
        <v>21</v>
      </c>
      <c r="AC3279" s="358">
        <v>0.85</v>
      </c>
      <c r="AD3279" s="288"/>
      <c r="AE3279" s="288"/>
      <c r="AF3279" s="346"/>
      <c r="AG3279" s="114">
        <v>79.0</v>
      </c>
      <c r="AH3279" s="79"/>
      <c r="AI3279" s="80"/>
      <c r="AJ3279" s="80"/>
      <c r="AK3279" s="80"/>
      <c r="AL3279" s="14"/>
      <c r="AM3279" s="16" t="str">
        <f t="shared" si="10"/>
        <v>{s:'63C160', v:79 , c:'放デイ５・人欠２・未計画２・開減１・評減・'},</v>
      </c>
      <c r="AN3279" s="16"/>
    </row>
    <row r="3280" ht="16.5" customHeight="1">
      <c r="A3280" s="29">
        <v>63.0</v>
      </c>
      <c r="B3280" s="30" t="s">
        <v>3635</v>
      </c>
      <c r="C3280" s="31">
        <v>3278.0</v>
      </c>
      <c r="D3280" s="32" t="s">
        <v>3636</v>
      </c>
      <c r="E3280" s="94"/>
      <c r="F3280" s="94"/>
      <c r="G3280" s="103"/>
      <c r="H3280" s="140"/>
      <c r="I3280" s="140"/>
      <c r="J3280" s="95"/>
      <c r="K3280" s="69"/>
      <c r="L3280" s="65"/>
      <c r="M3280" s="65"/>
      <c r="N3280" s="302"/>
      <c r="O3280" s="382"/>
      <c r="P3280" s="383"/>
      <c r="Q3280" s="302"/>
      <c r="R3280" s="384"/>
      <c r="S3280" s="310"/>
      <c r="T3280" s="87"/>
      <c r="U3280" s="302"/>
      <c r="V3280" s="313"/>
      <c r="W3280" s="349"/>
      <c r="X3280" s="305" t="s">
        <v>329</v>
      </c>
      <c r="Y3280" s="287" t="s">
        <v>21</v>
      </c>
      <c r="Z3280" s="354" t="str">
        <f>$Z$655</f>
        <v/>
      </c>
      <c r="AA3280" s="292"/>
      <c r="AB3280" s="292"/>
      <c r="AC3280" s="292"/>
      <c r="AD3280" s="292"/>
      <c r="AE3280" s="292"/>
      <c r="AF3280" s="355"/>
      <c r="AG3280" s="114">
        <v>113.0</v>
      </c>
      <c r="AH3280" s="79"/>
      <c r="AI3280" s="80"/>
      <c r="AJ3280" s="80"/>
      <c r="AK3280" s="80"/>
      <c r="AL3280" s="14"/>
      <c r="AM3280" s="16" t="str">
        <f t="shared" si="10"/>
        <v>{s:'63C161', v:113 , c:'放デイ５・人欠２・未計画２・開減２・'},</v>
      </c>
      <c r="AN3280" s="16"/>
    </row>
    <row r="3281" ht="16.5" customHeight="1">
      <c r="A3281" s="29">
        <v>63.0</v>
      </c>
      <c r="B3281" s="30" t="s">
        <v>3637</v>
      </c>
      <c r="C3281" s="31">
        <v>3279.0</v>
      </c>
      <c r="D3281" s="32" t="s">
        <v>3638</v>
      </c>
      <c r="E3281" s="94"/>
      <c r="F3281" s="94"/>
      <c r="G3281" s="103"/>
      <c r="H3281" s="140"/>
      <c r="I3281" s="140"/>
      <c r="J3281" s="95"/>
      <c r="K3281" s="69"/>
      <c r="L3281" s="65"/>
      <c r="M3281" s="65"/>
      <c r="N3281" s="302"/>
      <c r="O3281" s="382"/>
      <c r="P3281" s="383"/>
      <c r="Q3281" s="302"/>
      <c r="R3281" s="384"/>
      <c r="S3281" s="310"/>
      <c r="T3281" s="87"/>
      <c r="U3281" s="302"/>
      <c r="V3281" s="313"/>
      <c r="W3281" s="349"/>
      <c r="X3281" s="306"/>
      <c r="Y3281" s="290"/>
      <c r="Z3281" s="355"/>
      <c r="AA3281" s="356" t="s">
        <v>20</v>
      </c>
      <c r="AB3281" s="357" t="s">
        <v>21</v>
      </c>
      <c r="AC3281" s="358">
        <v>0.85</v>
      </c>
      <c r="AD3281" s="288"/>
      <c r="AE3281" s="288"/>
      <c r="AF3281" s="346"/>
      <c r="AG3281" s="114">
        <v>96.0</v>
      </c>
      <c r="AH3281" s="79"/>
      <c r="AI3281" s="80"/>
      <c r="AJ3281" s="80"/>
      <c r="AK3281" s="80"/>
      <c r="AL3281" s="14"/>
      <c r="AM3281" s="16" t="str">
        <f t="shared" si="10"/>
        <v>{s:'63C162', v:96 , c:'放デイ５・人欠２・未計画２・開減２・評減・'},</v>
      </c>
      <c r="AN3281" s="16"/>
    </row>
    <row r="3282" ht="16.5" customHeight="1">
      <c r="A3282" s="29">
        <v>63.0</v>
      </c>
      <c r="B3282" s="30" t="s">
        <v>3639</v>
      </c>
      <c r="C3282" s="31">
        <v>3280.0</v>
      </c>
      <c r="D3282" s="32" t="s">
        <v>3640</v>
      </c>
      <c r="E3282" s="94"/>
      <c r="F3282" s="94"/>
      <c r="G3282" s="103"/>
      <c r="H3282" s="140"/>
      <c r="I3282" s="140"/>
      <c r="J3282" s="95"/>
      <c r="K3282" s="69"/>
      <c r="L3282" s="65"/>
      <c r="M3282" s="65"/>
      <c r="N3282" s="302"/>
      <c r="O3282" s="382"/>
      <c r="P3282" s="383"/>
      <c r="Q3282" s="302"/>
      <c r="R3282" s="384"/>
      <c r="S3282" s="310"/>
      <c r="T3282" s="87"/>
      <c r="U3282" s="302"/>
      <c r="V3282" s="313"/>
      <c r="W3282" s="349"/>
      <c r="X3282" s="299"/>
      <c r="Y3282" s="287"/>
      <c r="Z3282" s="345"/>
      <c r="AA3282" s="288"/>
      <c r="AB3282" s="288"/>
      <c r="AC3282" s="346"/>
      <c r="AD3282" s="82" t="s">
        <v>30</v>
      </c>
      <c r="AE3282" s="302">
        <v>5.0</v>
      </c>
      <c r="AF3282" s="360" t="s">
        <v>31</v>
      </c>
      <c r="AG3282" s="114">
        <v>128.0</v>
      </c>
      <c r="AH3282" s="79"/>
      <c r="AI3282" s="80"/>
      <c r="AJ3282" s="80"/>
      <c r="AK3282" s="80"/>
      <c r="AL3282" s="14"/>
      <c r="AM3282" s="16" t="str">
        <f t="shared" si="10"/>
        <v>{s:'63C163', v:128 , c:'放デイ５・人欠２・未計画２・拘減・'},</v>
      </c>
      <c r="AN3282" s="16"/>
    </row>
    <row r="3283" ht="16.5" customHeight="1">
      <c r="A3283" s="29">
        <v>63.0</v>
      </c>
      <c r="B3283" s="30" t="s">
        <v>3641</v>
      </c>
      <c r="C3283" s="31">
        <v>3281.0</v>
      </c>
      <c r="D3283" s="32" t="s">
        <v>3642</v>
      </c>
      <c r="E3283" s="94"/>
      <c r="F3283" s="94"/>
      <c r="G3283" s="103"/>
      <c r="H3283" s="140"/>
      <c r="I3283" s="140"/>
      <c r="J3283" s="95"/>
      <c r="K3283" s="69"/>
      <c r="L3283" s="65"/>
      <c r="M3283" s="65"/>
      <c r="N3283" s="302"/>
      <c r="O3283" s="382"/>
      <c r="P3283" s="383"/>
      <c r="Q3283" s="302"/>
      <c r="R3283" s="384"/>
      <c r="S3283" s="310"/>
      <c r="T3283" s="309"/>
      <c r="U3283" s="302"/>
      <c r="V3283" s="313"/>
      <c r="W3283" s="313"/>
      <c r="X3283" s="303"/>
      <c r="Y3283" s="290"/>
      <c r="Z3283" s="350"/>
      <c r="AA3283" s="299" t="s">
        <v>20</v>
      </c>
      <c r="AB3283" s="287" t="s">
        <v>21</v>
      </c>
      <c r="AC3283" s="361">
        <v>0.85</v>
      </c>
      <c r="AD3283" s="87"/>
      <c r="AE3283" s="302"/>
      <c r="AF3283" s="360"/>
      <c r="AG3283" s="114">
        <v>108.0</v>
      </c>
      <c r="AH3283" s="79"/>
      <c r="AI3283" s="80"/>
      <c r="AJ3283" s="80"/>
      <c r="AK3283" s="80"/>
      <c r="AL3283" s="14"/>
      <c r="AM3283" s="16" t="str">
        <f t="shared" si="10"/>
        <v>{s:'63C164', v:108 , c:'放デイ５・人欠２・未計画２・評減・拘減・'},</v>
      </c>
      <c r="AN3283" s="16"/>
    </row>
    <row r="3284" ht="16.5" customHeight="1">
      <c r="A3284" s="29">
        <v>63.0</v>
      </c>
      <c r="B3284" s="30" t="s">
        <v>3643</v>
      </c>
      <c r="C3284" s="31">
        <v>3282.0</v>
      </c>
      <c r="D3284" s="32" t="s">
        <v>3644</v>
      </c>
      <c r="E3284" s="94"/>
      <c r="F3284" s="94"/>
      <c r="G3284" s="103"/>
      <c r="H3284" s="140"/>
      <c r="I3284" s="140"/>
      <c r="J3284" s="95"/>
      <c r="K3284" s="69"/>
      <c r="L3284" s="65"/>
      <c r="M3284" s="65"/>
      <c r="N3284" s="302"/>
      <c r="O3284" s="382"/>
      <c r="P3284" s="383"/>
      <c r="Q3284" s="302"/>
      <c r="R3284" s="384"/>
      <c r="S3284" s="310"/>
      <c r="T3284" s="309"/>
      <c r="U3284" s="302"/>
      <c r="V3284" s="313"/>
      <c r="W3284" s="313"/>
      <c r="X3284" s="305" t="s">
        <v>326</v>
      </c>
      <c r="Y3284" s="302" t="s">
        <v>21</v>
      </c>
      <c r="Z3284" s="349" t="str">
        <f>$Z$653</f>
        <v/>
      </c>
      <c r="AA3284" s="297"/>
      <c r="AB3284" s="297"/>
      <c r="AC3284" s="362"/>
      <c r="AD3284" s="87"/>
      <c r="AE3284" s="313"/>
      <c r="AF3284" s="349"/>
      <c r="AG3284" s="114">
        <v>88.0</v>
      </c>
      <c r="AH3284" s="79"/>
      <c r="AI3284" s="80"/>
      <c r="AJ3284" s="80"/>
      <c r="AK3284" s="80"/>
      <c r="AL3284" s="14"/>
      <c r="AM3284" s="16" t="str">
        <f t="shared" si="10"/>
        <v>{s:'63C165', v:88 , c:'放デイ５・人欠２・未計画２・開減１・拘減・'},</v>
      </c>
      <c r="AN3284" s="16"/>
    </row>
    <row r="3285" ht="16.5" customHeight="1">
      <c r="A3285" s="29">
        <v>63.0</v>
      </c>
      <c r="B3285" s="30" t="s">
        <v>3645</v>
      </c>
      <c r="C3285" s="31">
        <v>3283.0</v>
      </c>
      <c r="D3285" s="32" t="s">
        <v>3646</v>
      </c>
      <c r="E3285" s="94"/>
      <c r="F3285" s="94"/>
      <c r="G3285" s="103"/>
      <c r="H3285" s="140"/>
      <c r="I3285" s="140"/>
      <c r="J3285" s="95"/>
      <c r="K3285" s="69"/>
      <c r="L3285" s="65"/>
      <c r="M3285" s="65"/>
      <c r="N3285" s="302"/>
      <c r="O3285" s="382"/>
      <c r="P3285" s="383"/>
      <c r="Q3285" s="302"/>
      <c r="R3285" s="384"/>
      <c r="S3285" s="310"/>
      <c r="T3285" s="309"/>
      <c r="U3285" s="302"/>
      <c r="V3285" s="313"/>
      <c r="W3285" s="313"/>
      <c r="X3285" s="306"/>
      <c r="Y3285" s="290"/>
      <c r="Z3285" s="355"/>
      <c r="AA3285" s="356" t="s">
        <v>20</v>
      </c>
      <c r="AB3285" s="357" t="s">
        <v>21</v>
      </c>
      <c r="AC3285" s="363">
        <v>0.85</v>
      </c>
      <c r="AD3285" s="87"/>
      <c r="AE3285" s="313"/>
      <c r="AF3285" s="349"/>
      <c r="AG3285" s="114">
        <v>74.0</v>
      </c>
      <c r="AH3285" s="79"/>
      <c r="AI3285" s="80"/>
      <c r="AJ3285" s="80"/>
      <c r="AK3285" s="80"/>
      <c r="AL3285" s="14"/>
      <c r="AM3285" s="16" t="str">
        <f t="shared" si="10"/>
        <v>{s:'63C166', v:74 , c:'放デイ５・人欠２・未計画２・開減１・評減・拘減・'},</v>
      </c>
      <c r="AN3285" s="16"/>
    </row>
    <row r="3286" ht="16.5" customHeight="1">
      <c r="A3286" s="29">
        <v>63.0</v>
      </c>
      <c r="B3286" s="30" t="s">
        <v>3647</v>
      </c>
      <c r="C3286" s="31">
        <v>3284.0</v>
      </c>
      <c r="D3286" s="32" t="s">
        <v>3648</v>
      </c>
      <c r="E3286" s="94"/>
      <c r="F3286" s="94"/>
      <c r="G3286" s="103"/>
      <c r="H3286" s="140"/>
      <c r="I3286" s="140"/>
      <c r="J3286" s="95"/>
      <c r="K3286" s="69"/>
      <c r="L3286" s="65"/>
      <c r="M3286" s="65"/>
      <c r="N3286" s="302"/>
      <c r="O3286" s="382"/>
      <c r="P3286" s="383"/>
      <c r="Q3286" s="302"/>
      <c r="R3286" s="384"/>
      <c r="S3286" s="310"/>
      <c r="T3286" s="309"/>
      <c r="U3286" s="302"/>
      <c r="V3286" s="313"/>
      <c r="W3286" s="349"/>
      <c r="X3286" s="305" t="s">
        <v>329</v>
      </c>
      <c r="Y3286" s="302" t="s">
        <v>21</v>
      </c>
      <c r="Z3286" s="349" t="str">
        <f>$Z$655</f>
        <v/>
      </c>
      <c r="AA3286" s="292"/>
      <c r="AB3286" s="292"/>
      <c r="AC3286" s="355"/>
      <c r="AD3286" s="87"/>
      <c r="AE3286" s="313"/>
      <c r="AF3286" s="349"/>
      <c r="AG3286" s="114">
        <v>108.0</v>
      </c>
      <c r="AH3286" s="79"/>
      <c r="AI3286" s="80"/>
      <c r="AJ3286" s="80"/>
      <c r="AK3286" s="80"/>
      <c r="AL3286" s="14"/>
      <c r="AM3286" s="16" t="str">
        <f t="shared" si="10"/>
        <v>{s:'63C167', v:108 , c:'放デイ５・人欠２・未計画２・開減２・拘減・'},</v>
      </c>
      <c r="AN3286" s="16"/>
    </row>
    <row r="3287" ht="16.5" customHeight="1">
      <c r="A3287" s="29">
        <v>63.0</v>
      </c>
      <c r="B3287" s="30" t="s">
        <v>3649</v>
      </c>
      <c r="C3287" s="31">
        <v>3285.0</v>
      </c>
      <c r="D3287" s="32" t="s">
        <v>3650</v>
      </c>
      <c r="E3287" s="94"/>
      <c r="F3287" s="94"/>
      <c r="G3287" s="103"/>
      <c r="H3287" s="140"/>
      <c r="I3287" s="140"/>
      <c r="J3287" s="95"/>
      <c r="K3287" s="69"/>
      <c r="L3287" s="65"/>
      <c r="M3287" s="65"/>
      <c r="N3287" s="302"/>
      <c r="O3287" s="382"/>
      <c r="P3287" s="383"/>
      <c r="Q3287" s="302"/>
      <c r="R3287" s="384"/>
      <c r="S3287" s="316"/>
      <c r="T3287" s="311"/>
      <c r="U3287" s="290"/>
      <c r="V3287" s="292"/>
      <c r="W3287" s="355"/>
      <c r="X3287" s="306"/>
      <c r="Y3287" s="290"/>
      <c r="Z3287" s="355"/>
      <c r="AA3287" s="356" t="s">
        <v>20</v>
      </c>
      <c r="AB3287" s="357" t="s">
        <v>21</v>
      </c>
      <c r="AC3287" s="363">
        <v>0.85</v>
      </c>
      <c r="AD3287" s="93"/>
      <c r="AE3287" s="292"/>
      <c r="AF3287" s="355"/>
      <c r="AG3287" s="114">
        <v>91.0</v>
      </c>
      <c r="AH3287" s="79"/>
      <c r="AI3287" s="80"/>
      <c r="AJ3287" s="80"/>
      <c r="AK3287" s="80"/>
      <c r="AL3287" s="14"/>
      <c r="AM3287" s="16" t="str">
        <f t="shared" si="10"/>
        <v>{s:'63C168', v:91 , c:'放デイ５・人欠２・未計画２・開減２・評減・拘減・'},</v>
      </c>
      <c r="AN3287" s="16"/>
    </row>
    <row r="3288" ht="16.5" customHeight="1">
      <c r="A3288" s="29">
        <v>63.0</v>
      </c>
      <c r="B3288" s="30" t="s">
        <v>3651</v>
      </c>
      <c r="C3288" s="31">
        <v>3286.0</v>
      </c>
      <c r="D3288" s="32" t="s">
        <v>3652</v>
      </c>
      <c r="E3288" s="94"/>
      <c r="F3288" s="94"/>
      <c r="G3288" s="94"/>
      <c r="H3288" s="140"/>
      <c r="I3288" s="140"/>
      <c r="J3288" s="95"/>
      <c r="K3288" s="82" t="s">
        <v>38</v>
      </c>
      <c r="L3288" s="96"/>
      <c r="M3288" s="96"/>
      <c r="N3288" s="152"/>
      <c r="O3288" s="105"/>
      <c r="P3288" s="94"/>
      <c r="Q3288" s="140"/>
      <c r="R3288" s="95"/>
      <c r="S3288" s="287"/>
      <c r="T3288" s="287"/>
      <c r="U3288" s="152"/>
      <c r="V3288" s="152"/>
      <c r="W3288" s="152"/>
      <c r="X3288" s="299"/>
      <c r="Y3288" s="287"/>
      <c r="Z3288" s="345"/>
      <c r="AA3288" s="288"/>
      <c r="AB3288" s="288"/>
      <c r="AC3288" s="288"/>
      <c r="AD3288" s="288"/>
      <c r="AE3288" s="288"/>
      <c r="AF3288" s="346"/>
      <c r="AG3288" s="45">
        <v>270.0</v>
      </c>
      <c r="AH3288" s="79"/>
      <c r="AI3288" s="80"/>
      <c r="AJ3288" s="80"/>
      <c r="AK3288" s="80"/>
      <c r="AL3288" s="14"/>
      <c r="AM3288" s="16" t="str">
        <f t="shared" si="10"/>
        <v>{s:'63C169', v:270 , c:'放デイ５・有資格５・人欠２・'},</v>
      </c>
      <c r="AN3288" s="16"/>
    </row>
    <row r="3289" ht="16.5" customHeight="1">
      <c r="A3289" s="29">
        <v>63.0</v>
      </c>
      <c r="B3289" s="30" t="s">
        <v>3653</v>
      </c>
      <c r="C3289" s="31">
        <v>3287.0</v>
      </c>
      <c r="D3289" s="32" t="s">
        <v>3654</v>
      </c>
      <c r="E3289" s="94"/>
      <c r="F3289" s="94"/>
      <c r="G3289" s="94"/>
      <c r="H3289" s="140"/>
      <c r="I3289" s="140"/>
      <c r="J3289" s="95"/>
      <c r="K3289" s="87"/>
      <c r="L3289" s="302">
        <v>8.0</v>
      </c>
      <c r="M3289" s="63" t="s">
        <v>40</v>
      </c>
      <c r="N3289" s="140"/>
      <c r="O3289" s="105"/>
      <c r="P3289" s="94"/>
      <c r="Q3289" s="140"/>
      <c r="R3289" s="95"/>
      <c r="S3289" s="302"/>
      <c r="T3289" s="302"/>
      <c r="U3289" s="140"/>
      <c r="V3289" s="140"/>
      <c r="W3289" s="140"/>
      <c r="X3289" s="303"/>
      <c r="Y3289" s="290"/>
      <c r="Z3289" s="350"/>
      <c r="AA3289" s="299" t="s">
        <v>20</v>
      </c>
      <c r="AB3289" s="287" t="s">
        <v>21</v>
      </c>
      <c r="AC3289" s="351">
        <v>0.85</v>
      </c>
      <c r="AD3289" s="288"/>
      <c r="AE3289" s="288"/>
      <c r="AF3289" s="346"/>
      <c r="AG3289" s="45">
        <v>230.0</v>
      </c>
      <c r="AH3289" s="79"/>
      <c r="AI3289" s="80"/>
      <c r="AJ3289" s="80"/>
      <c r="AK3289" s="80"/>
      <c r="AL3289" s="14"/>
      <c r="AM3289" s="16" t="str">
        <f t="shared" si="10"/>
        <v>{s:'63C170', v:230 , c:'放デイ５・有資格５・人欠２・評減・'},</v>
      </c>
      <c r="AN3289" s="16"/>
    </row>
    <row r="3290" ht="16.5" customHeight="1">
      <c r="A3290" s="29">
        <v>63.0</v>
      </c>
      <c r="B3290" s="30" t="s">
        <v>3655</v>
      </c>
      <c r="C3290" s="31">
        <v>3288.0</v>
      </c>
      <c r="D3290" s="32" t="s">
        <v>3656</v>
      </c>
      <c r="E3290" s="94"/>
      <c r="F3290" s="94"/>
      <c r="G3290" s="94"/>
      <c r="H3290" s="140"/>
      <c r="I3290" s="140"/>
      <c r="J3290" s="95"/>
      <c r="K3290" s="87"/>
      <c r="L3290" s="65"/>
      <c r="M3290" s="302"/>
      <c r="N3290" s="366"/>
      <c r="O3290" s="367"/>
      <c r="P3290" s="368"/>
      <c r="Q3290" s="366"/>
      <c r="R3290" s="369"/>
      <c r="S3290" s="304"/>
      <c r="T3290" s="304"/>
      <c r="U3290" s="140"/>
      <c r="V3290" s="140"/>
      <c r="W3290" s="140"/>
      <c r="X3290" s="305" t="s">
        <v>326</v>
      </c>
      <c r="Y3290" s="287" t="s">
        <v>21</v>
      </c>
      <c r="Z3290" s="354" t="str">
        <f>$Z$653</f>
        <v/>
      </c>
      <c r="AA3290" s="297"/>
      <c r="AB3290" s="297"/>
      <c r="AC3290" s="297"/>
      <c r="AD3290" s="297"/>
      <c r="AE3290" s="297"/>
      <c r="AF3290" s="362"/>
      <c r="AG3290" s="45">
        <v>189.0</v>
      </c>
      <c r="AH3290" s="79"/>
      <c r="AI3290" s="80"/>
      <c r="AJ3290" s="80"/>
      <c r="AK3290" s="80"/>
      <c r="AL3290" s="14"/>
      <c r="AM3290" s="16" t="str">
        <f t="shared" si="10"/>
        <v>{s:'63C171', v:189 , c:'放デイ５・有資格５・人欠２・開減１・'},</v>
      </c>
      <c r="AN3290" s="16"/>
    </row>
    <row r="3291" ht="16.5" customHeight="1">
      <c r="A3291" s="29">
        <v>63.0</v>
      </c>
      <c r="B3291" s="30" t="s">
        <v>3657</v>
      </c>
      <c r="C3291" s="31">
        <v>3289.0</v>
      </c>
      <c r="D3291" s="32" t="s">
        <v>3658</v>
      </c>
      <c r="E3291" s="94"/>
      <c r="F3291" s="94"/>
      <c r="G3291" s="94"/>
      <c r="H3291" s="140"/>
      <c r="I3291" s="140"/>
      <c r="J3291" s="95"/>
      <c r="K3291" s="87"/>
      <c r="L3291" s="65"/>
      <c r="M3291" s="302"/>
      <c r="N3291" s="366"/>
      <c r="O3291" s="367"/>
      <c r="P3291" s="368"/>
      <c r="Q3291" s="366"/>
      <c r="R3291" s="369"/>
      <c r="S3291" s="304"/>
      <c r="T3291" s="304"/>
      <c r="U3291" s="140"/>
      <c r="V3291" s="140"/>
      <c r="W3291" s="140"/>
      <c r="X3291" s="306"/>
      <c r="Y3291" s="290"/>
      <c r="Z3291" s="355"/>
      <c r="AA3291" s="356" t="s">
        <v>20</v>
      </c>
      <c r="AB3291" s="357" t="s">
        <v>21</v>
      </c>
      <c r="AC3291" s="358">
        <v>0.85</v>
      </c>
      <c r="AD3291" s="288"/>
      <c r="AE3291" s="288"/>
      <c r="AF3291" s="346"/>
      <c r="AG3291" s="45">
        <v>161.0</v>
      </c>
      <c r="AH3291" s="79"/>
      <c r="AI3291" s="80"/>
      <c r="AJ3291" s="80"/>
      <c r="AK3291" s="80"/>
      <c r="AL3291" s="14"/>
      <c r="AM3291" s="16" t="str">
        <f t="shared" si="10"/>
        <v>{s:'63C172', v:161 , c:'放デイ５・有資格５・人欠２・開減１・評減・'},</v>
      </c>
      <c r="AN3291" s="16"/>
    </row>
    <row r="3292" ht="16.5" customHeight="1">
      <c r="A3292" s="29">
        <v>63.0</v>
      </c>
      <c r="B3292" s="30" t="s">
        <v>3659</v>
      </c>
      <c r="C3292" s="31">
        <v>3290.0</v>
      </c>
      <c r="D3292" s="32" t="s">
        <v>3660</v>
      </c>
      <c r="E3292" s="94"/>
      <c r="F3292" s="94"/>
      <c r="G3292" s="94"/>
      <c r="H3292" s="140"/>
      <c r="I3292" s="140"/>
      <c r="J3292" s="95"/>
      <c r="K3292" s="87"/>
      <c r="L3292" s="65"/>
      <c r="M3292" s="302"/>
      <c r="N3292" s="366"/>
      <c r="O3292" s="367"/>
      <c r="P3292" s="368"/>
      <c r="Q3292" s="366"/>
      <c r="R3292" s="369"/>
      <c r="S3292" s="304"/>
      <c r="T3292" s="304"/>
      <c r="U3292" s="140"/>
      <c r="V3292" s="140"/>
      <c r="W3292" s="140"/>
      <c r="X3292" s="305" t="s">
        <v>329</v>
      </c>
      <c r="Y3292" s="287" t="s">
        <v>21</v>
      </c>
      <c r="Z3292" s="354" t="str">
        <f>$Z$655</f>
        <v/>
      </c>
      <c r="AA3292" s="292"/>
      <c r="AB3292" s="292"/>
      <c r="AC3292" s="292"/>
      <c r="AD3292" s="292"/>
      <c r="AE3292" s="292"/>
      <c r="AF3292" s="355"/>
      <c r="AG3292" s="45">
        <v>230.0</v>
      </c>
      <c r="AH3292" s="79"/>
      <c r="AI3292" s="80"/>
      <c r="AJ3292" s="80"/>
      <c r="AK3292" s="80"/>
      <c r="AL3292" s="14"/>
      <c r="AM3292" s="16" t="str">
        <f t="shared" si="10"/>
        <v>{s:'63C173', v:230 , c:'放デイ５・有資格５・人欠２・開減２・'},</v>
      </c>
      <c r="AN3292" s="16"/>
    </row>
    <row r="3293" ht="16.5" customHeight="1">
      <c r="A3293" s="29">
        <v>63.0</v>
      </c>
      <c r="B3293" s="30" t="s">
        <v>3661</v>
      </c>
      <c r="C3293" s="31">
        <v>3291.0</v>
      </c>
      <c r="D3293" s="32" t="s">
        <v>3662</v>
      </c>
      <c r="E3293" s="94"/>
      <c r="F3293" s="94"/>
      <c r="G3293" s="94"/>
      <c r="H3293" s="140"/>
      <c r="I3293" s="140"/>
      <c r="J3293" s="95"/>
      <c r="K3293" s="87"/>
      <c r="L3293" s="65"/>
      <c r="M3293" s="302"/>
      <c r="N3293" s="366"/>
      <c r="O3293" s="367"/>
      <c r="P3293" s="368"/>
      <c r="Q3293" s="366"/>
      <c r="R3293" s="369"/>
      <c r="S3293" s="304"/>
      <c r="T3293" s="304"/>
      <c r="U3293" s="140"/>
      <c r="V3293" s="140"/>
      <c r="W3293" s="140"/>
      <c r="X3293" s="306"/>
      <c r="Y3293" s="290"/>
      <c r="Z3293" s="355"/>
      <c r="AA3293" s="356" t="s">
        <v>20</v>
      </c>
      <c r="AB3293" s="357" t="s">
        <v>21</v>
      </c>
      <c r="AC3293" s="358">
        <v>0.85</v>
      </c>
      <c r="AD3293" s="288"/>
      <c r="AE3293" s="288"/>
      <c r="AF3293" s="346"/>
      <c r="AG3293" s="45">
        <v>196.0</v>
      </c>
      <c r="AH3293" s="79"/>
      <c r="AI3293" s="80"/>
      <c r="AJ3293" s="80"/>
      <c r="AK3293" s="80"/>
      <c r="AL3293" s="14"/>
      <c r="AM3293" s="16" t="str">
        <f t="shared" si="10"/>
        <v>{s:'63C174', v:196 , c:'放デイ５・有資格５・人欠２・開減２・評減・'},</v>
      </c>
      <c r="AN3293" s="16"/>
    </row>
    <row r="3294" ht="16.5" customHeight="1">
      <c r="A3294" s="29">
        <v>63.0</v>
      </c>
      <c r="B3294" s="30" t="s">
        <v>3663</v>
      </c>
      <c r="C3294" s="31">
        <v>3292.0</v>
      </c>
      <c r="D3294" s="32" t="s">
        <v>3664</v>
      </c>
      <c r="E3294" s="94"/>
      <c r="F3294" s="94"/>
      <c r="G3294" s="94"/>
      <c r="H3294" s="140"/>
      <c r="I3294" s="140"/>
      <c r="J3294" s="95"/>
      <c r="K3294" s="87"/>
      <c r="L3294" s="65"/>
      <c r="M3294" s="302"/>
      <c r="N3294" s="366"/>
      <c r="O3294" s="367"/>
      <c r="P3294" s="368"/>
      <c r="Q3294" s="366"/>
      <c r="R3294" s="369"/>
      <c r="S3294" s="304"/>
      <c r="T3294" s="304"/>
      <c r="U3294" s="140"/>
      <c r="V3294" s="140"/>
      <c r="W3294" s="140"/>
      <c r="X3294" s="299"/>
      <c r="Y3294" s="287"/>
      <c r="Z3294" s="345"/>
      <c r="AA3294" s="288"/>
      <c r="AB3294" s="288"/>
      <c r="AC3294" s="346"/>
      <c r="AD3294" s="82" t="s">
        <v>30</v>
      </c>
      <c r="AE3294" s="302">
        <v>5.0</v>
      </c>
      <c r="AF3294" s="360" t="s">
        <v>31</v>
      </c>
      <c r="AG3294" s="45">
        <v>265.0</v>
      </c>
      <c r="AH3294" s="79"/>
      <c r="AI3294" s="80"/>
      <c r="AJ3294" s="80"/>
      <c r="AK3294" s="80"/>
      <c r="AL3294" s="14"/>
      <c r="AM3294" s="16" t="str">
        <f t="shared" si="10"/>
        <v>{s:'63C175', v:265 , c:'放デイ５・有資格５・人欠２・拘減・'},</v>
      </c>
      <c r="AN3294" s="16"/>
    </row>
    <row r="3295" ht="16.5" customHeight="1">
      <c r="A3295" s="29">
        <v>63.0</v>
      </c>
      <c r="B3295" s="30" t="s">
        <v>3665</v>
      </c>
      <c r="C3295" s="31">
        <v>3293.0</v>
      </c>
      <c r="D3295" s="32" t="s">
        <v>3666</v>
      </c>
      <c r="E3295" s="94"/>
      <c r="F3295" s="94"/>
      <c r="G3295" s="94"/>
      <c r="H3295" s="140"/>
      <c r="I3295" s="140"/>
      <c r="J3295" s="95"/>
      <c r="K3295" s="69"/>
      <c r="L3295" s="65"/>
      <c r="M3295" s="302"/>
      <c r="N3295" s="366"/>
      <c r="O3295" s="367"/>
      <c r="P3295" s="368"/>
      <c r="Q3295" s="366"/>
      <c r="R3295" s="369"/>
      <c r="S3295" s="304"/>
      <c r="T3295" s="304"/>
      <c r="U3295" s="140"/>
      <c r="V3295" s="140"/>
      <c r="W3295" s="140"/>
      <c r="X3295" s="303"/>
      <c r="Y3295" s="290"/>
      <c r="Z3295" s="350"/>
      <c r="AA3295" s="299" t="s">
        <v>20</v>
      </c>
      <c r="AB3295" s="287" t="s">
        <v>21</v>
      </c>
      <c r="AC3295" s="361">
        <v>0.85</v>
      </c>
      <c r="AD3295" s="87"/>
      <c r="AE3295" s="302"/>
      <c r="AF3295" s="360"/>
      <c r="AG3295" s="45">
        <v>225.0</v>
      </c>
      <c r="AH3295" s="79"/>
      <c r="AI3295" s="80"/>
      <c r="AJ3295" s="80"/>
      <c r="AK3295" s="80"/>
      <c r="AL3295" s="14"/>
      <c r="AM3295" s="16" t="str">
        <f t="shared" si="10"/>
        <v>{s:'63C176', v:225 , c:'放デイ５・有資格５・人欠２・評減・拘減・'},</v>
      </c>
      <c r="AN3295" s="16"/>
    </row>
    <row r="3296" ht="16.5" customHeight="1">
      <c r="A3296" s="29">
        <v>63.0</v>
      </c>
      <c r="B3296" s="30" t="s">
        <v>3667</v>
      </c>
      <c r="C3296" s="31">
        <v>3294.0</v>
      </c>
      <c r="D3296" s="32" t="s">
        <v>3668</v>
      </c>
      <c r="E3296" s="94"/>
      <c r="F3296" s="94"/>
      <c r="G3296" s="94"/>
      <c r="H3296" s="140"/>
      <c r="I3296" s="140"/>
      <c r="J3296" s="95"/>
      <c r="K3296" s="69"/>
      <c r="L3296" s="65"/>
      <c r="M3296" s="302"/>
      <c r="N3296" s="366"/>
      <c r="O3296" s="367"/>
      <c r="P3296" s="368"/>
      <c r="Q3296" s="366"/>
      <c r="R3296" s="369"/>
      <c r="S3296" s="304"/>
      <c r="T3296" s="304"/>
      <c r="U3296" s="140"/>
      <c r="V3296" s="140"/>
      <c r="W3296" s="140"/>
      <c r="X3296" s="305" t="s">
        <v>326</v>
      </c>
      <c r="Y3296" s="302" t="s">
        <v>21</v>
      </c>
      <c r="Z3296" s="349">
        <v>0.7</v>
      </c>
      <c r="AA3296" s="297"/>
      <c r="AB3296" s="297"/>
      <c r="AC3296" s="362"/>
      <c r="AD3296" s="87"/>
      <c r="AE3296" s="313"/>
      <c r="AF3296" s="349"/>
      <c r="AG3296" s="45">
        <v>184.0</v>
      </c>
      <c r="AH3296" s="79"/>
      <c r="AI3296" s="80"/>
      <c r="AJ3296" s="80"/>
      <c r="AK3296" s="80"/>
      <c r="AL3296" s="14"/>
      <c r="AM3296" s="16" t="str">
        <f t="shared" si="10"/>
        <v>{s:'63C177', v:184 , c:'放デイ５・有資格５・人欠２・開減１・拘減・'},</v>
      </c>
      <c r="AN3296" s="16"/>
    </row>
    <row r="3297" ht="16.5" customHeight="1">
      <c r="A3297" s="29">
        <v>63.0</v>
      </c>
      <c r="B3297" s="30" t="s">
        <v>3669</v>
      </c>
      <c r="C3297" s="31">
        <v>3295.0</v>
      </c>
      <c r="D3297" s="32" t="s">
        <v>3670</v>
      </c>
      <c r="E3297" s="94"/>
      <c r="F3297" s="94"/>
      <c r="G3297" s="94"/>
      <c r="H3297" s="140"/>
      <c r="I3297" s="140"/>
      <c r="J3297" s="95"/>
      <c r="K3297" s="69"/>
      <c r="L3297" s="65"/>
      <c r="M3297" s="302"/>
      <c r="N3297" s="366"/>
      <c r="O3297" s="367"/>
      <c r="P3297" s="368"/>
      <c r="Q3297" s="366"/>
      <c r="R3297" s="369"/>
      <c r="S3297" s="304"/>
      <c r="T3297" s="304"/>
      <c r="U3297" s="140"/>
      <c r="V3297" s="140"/>
      <c r="W3297" s="140"/>
      <c r="X3297" s="306"/>
      <c r="Y3297" s="290"/>
      <c r="Z3297" s="355"/>
      <c r="AA3297" s="356" t="s">
        <v>20</v>
      </c>
      <c r="AB3297" s="357" t="s">
        <v>21</v>
      </c>
      <c r="AC3297" s="363">
        <v>0.85</v>
      </c>
      <c r="AD3297" s="87"/>
      <c r="AE3297" s="313"/>
      <c r="AF3297" s="349"/>
      <c r="AG3297" s="45">
        <v>156.0</v>
      </c>
      <c r="AH3297" s="79"/>
      <c r="AI3297" s="80"/>
      <c r="AJ3297" s="80"/>
      <c r="AK3297" s="80"/>
      <c r="AL3297" s="14"/>
      <c r="AM3297" s="16" t="str">
        <f t="shared" si="10"/>
        <v>{s:'63C178', v:156 , c:'放デイ５・有資格５・人欠２・開減１・評減・拘減・'},</v>
      </c>
      <c r="AN3297" s="16"/>
    </row>
    <row r="3298" ht="16.5" customHeight="1">
      <c r="A3298" s="29">
        <v>63.0</v>
      </c>
      <c r="B3298" s="30" t="s">
        <v>3671</v>
      </c>
      <c r="C3298" s="31">
        <v>3296.0</v>
      </c>
      <c r="D3298" s="32" t="s">
        <v>3672</v>
      </c>
      <c r="E3298" s="94"/>
      <c r="F3298" s="94"/>
      <c r="G3298" s="94"/>
      <c r="H3298" s="140"/>
      <c r="I3298" s="140"/>
      <c r="J3298" s="95"/>
      <c r="K3298" s="69"/>
      <c r="L3298" s="65"/>
      <c r="M3298" s="302"/>
      <c r="N3298" s="366"/>
      <c r="O3298" s="367"/>
      <c r="P3298" s="368"/>
      <c r="Q3298" s="366"/>
      <c r="R3298" s="369"/>
      <c r="S3298" s="304"/>
      <c r="T3298" s="304"/>
      <c r="U3298" s="140"/>
      <c r="V3298" s="140"/>
      <c r="W3298" s="140"/>
      <c r="X3298" s="305" t="s">
        <v>329</v>
      </c>
      <c r="Y3298" s="302" t="s">
        <v>21</v>
      </c>
      <c r="Z3298" s="349">
        <v>0.85</v>
      </c>
      <c r="AA3298" s="292"/>
      <c r="AB3298" s="292"/>
      <c r="AC3298" s="355"/>
      <c r="AD3298" s="87"/>
      <c r="AE3298" s="313"/>
      <c r="AF3298" s="349"/>
      <c r="AG3298" s="45">
        <v>225.0</v>
      </c>
      <c r="AH3298" s="79"/>
      <c r="AI3298" s="80"/>
      <c r="AJ3298" s="80"/>
      <c r="AK3298" s="80"/>
      <c r="AL3298" s="14"/>
      <c r="AM3298" s="16" t="str">
        <f t="shared" si="10"/>
        <v>{s:'63C179', v:225 , c:'放デイ５・有資格５・人欠２・開減２・拘減・'},</v>
      </c>
      <c r="AN3298" s="16"/>
    </row>
    <row r="3299" ht="16.5" customHeight="1">
      <c r="A3299" s="29">
        <v>63.0</v>
      </c>
      <c r="B3299" s="30" t="s">
        <v>3673</v>
      </c>
      <c r="C3299" s="31">
        <v>3297.0</v>
      </c>
      <c r="D3299" s="32" t="s">
        <v>3674</v>
      </c>
      <c r="E3299" s="94"/>
      <c r="F3299" s="94"/>
      <c r="G3299" s="94"/>
      <c r="H3299" s="140"/>
      <c r="I3299" s="140"/>
      <c r="J3299" s="95"/>
      <c r="K3299" s="69"/>
      <c r="L3299" s="65"/>
      <c r="M3299" s="302"/>
      <c r="N3299" s="366"/>
      <c r="O3299" s="367"/>
      <c r="P3299" s="368"/>
      <c r="Q3299" s="366"/>
      <c r="R3299" s="369"/>
      <c r="S3299" s="304"/>
      <c r="T3299" s="304"/>
      <c r="U3299" s="140"/>
      <c r="V3299" s="140"/>
      <c r="W3299" s="140"/>
      <c r="X3299" s="306"/>
      <c r="Y3299" s="290"/>
      <c r="Z3299" s="355"/>
      <c r="AA3299" s="356" t="s">
        <v>20</v>
      </c>
      <c r="AB3299" s="357" t="s">
        <v>21</v>
      </c>
      <c r="AC3299" s="363">
        <v>0.85</v>
      </c>
      <c r="AD3299" s="93"/>
      <c r="AE3299" s="292"/>
      <c r="AF3299" s="355"/>
      <c r="AG3299" s="45">
        <v>191.0</v>
      </c>
      <c r="AH3299" s="79"/>
      <c r="AI3299" s="80"/>
      <c r="AJ3299" s="80"/>
      <c r="AK3299" s="80"/>
      <c r="AL3299" s="14"/>
      <c r="AM3299" s="16" t="str">
        <f t="shared" si="10"/>
        <v>{s:'63C180', v:191 , c:'放デイ５・有資格５・人欠２・開減２・評減・拘減・'},</v>
      </c>
      <c r="AN3299" s="16"/>
    </row>
    <row r="3300" ht="16.5" customHeight="1">
      <c r="A3300" s="29">
        <v>63.0</v>
      </c>
      <c r="B3300" s="30" t="s">
        <v>3675</v>
      </c>
      <c r="C3300" s="31">
        <v>3298.0</v>
      </c>
      <c r="D3300" s="32" t="s">
        <v>3676</v>
      </c>
      <c r="E3300" s="94"/>
      <c r="F3300" s="94"/>
      <c r="G3300" s="307"/>
      <c r="H3300" s="352"/>
      <c r="I3300" s="140"/>
      <c r="J3300" s="95"/>
      <c r="K3300" s="69"/>
      <c r="L3300" s="304"/>
      <c r="M3300" s="365"/>
      <c r="N3300" s="366"/>
      <c r="O3300" s="367"/>
      <c r="P3300" s="368"/>
      <c r="Q3300" s="366"/>
      <c r="R3300" s="369"/>
      <c r="S3300" s="33" t="s">
        <v>23</v>
      </c>
      <c r="T3300" s="130" t="s">
        <v>24</v>
      </c>
      <c r="U3300" s="152"/>
      <c r="V3300" s="152"/>
      <c r="W3300" s="153"/>
      <c r="X3300" s="299"/>
      <c r="Y3300" s="287"/>
      <c r="Z3300" s="345"/>
      <c r="AA3300" s="288"/>
      <c r="AB3300" s="288"/>
      <c r="AC3300" s="288"/>
      <c r="AD3300" s="288"/>
      <c r="AE3300" s="288"/>
      <c r="AF3300" s="346"/>
      <c r="AG3300" s="45">
        <v>189.0</v>
      </c>
      <c r="AH3300" s="79"/>
      <c r="AI3300" s="80"/>
      <c r="AJ3300" s="80"/>
      <c r="AK3300" s="80"/>
      <c r="AL3300" s="14"/>
      <c r="AM3300" s="16" t="str">
        <f t="shared" si="10"/>
        <v>{s:'63C181', v:189 , c:'放デイ５・有資格５・人欠２・未計画・'},</v>
      </c>
      <c r="AN3300" s="16"/>
    </row>
    <row r="3301" ht="16.5" customHeight="1">
      <c r="A3301" s="29">
        <v>63.0</v>
      </c>
      <c r="B3301" s="30" t="s">
        <v>3677</v>
      </c>
      <c r="C3301" s="31">
        <v>3299.0</v>
      </c>
      <c r="D3301" s="32" t="s">
        <v>3678</v>
      </c>
      <c r="E3301" s="94"/>
      <c r="F3301" s="94"/>
      <c r="G3301" s="307"/>
      <c r="H3301" s="352"/>
      <c r="I3301" s="140"/>
      <c r="J3301" s="95"/>
      <c r="K3301" s="69"/>
      <c r="L3301" s="302"/>
      <c r="M3301" s="63"/>
      <c r="N3301" s="366"/>
      <c r="O3301" s="367"/>
      <c r="P3301" s="368"/>
      <c r="Q3301" s="366"/>
      <c r="R3301" s="369"/>
      <c r="S3301" s="131"/>
      <c r="T3301" s="87"/>
      <c r="U3301" s="302" t="s">
        <v>21</v>
      </c>
      <c r="V3301" s="313">
        <v>0.7</v>
      </c>
      <c r="W3301" s="95"/>
      <c r="X3301" s="303"/>
      <c r="Y3301" s="290"/>
      <c r="Z3301" s="350"/>
      <c r="AA3301" s="299" t="s">
        <v>20</v>
      </c>
      <c r="AB3301" s="287" t="s">
        <v>21</v>
      </c>
      <c r="AC3301" s="351">
        <v>0.85</v>
      </c>
      <c r="AD3301" s="288"/>
      <c r="AE3301" s="288"/>
      <c r="AF3301" s="346"/>
      <c r="AG3301" s="45">
        <v>161.0</v>
      </c>
      <c r="AH3301" s="79"/>
      <c r="AI3301" s="80"/>
      <c r="AJ3301" s="80"/>
      <c r="AK3301" s="80"/>
      <c r="AL3301" s="14"/>
      <c r="AM3301" s="16" t="str">
        <f t="shared" si="10"/>
        <v>{s:'63C182', v:161 , c:'放デイ５・有資格５・人欠２・未計画・評減・'},</v>
      </c>
      <c r="AN3301" s="16"/>
    </row>
    <row r="3302" ht="16.5" customHeight="1">
      <c r="A3302" s="29">
        <v>63.0</v>
      </c>
      <c r="B3302" s="30" t="s">
        <v>3679</v>
      </c>
      <c r="C3302" s="31">
        <v>3300.0</v>
      </c>
      <c r="D3302" s="32" t="s">
        <v>3680</v>
      </c>
      <c r="E3302" s="94"/>
      <c r="F3302" s="94"/>
      <c r="G3302" s="103"/>
      <c r="H3302" s="140"/>
      <c r="I3302" s="140"/>
      <c r="J3302" s="95"/>
      <c r="K3302" s="69"/>
      <c r="L3302" s="65"/>
      <c r="M3302" s="65"/>
      <c r="N3302" s="302"/>
      <c r="O3302" s="382"/>
      <c r="P3302" s="383"/>
      <c r="Q3302" s="302"/>
      <c r="R3302" s="384"/>
      <c r="S3302" s="131"/>
      <c r="T3302" s="87"/>
      <c r="U3302" s="302"/>
      <c r="V3302" s="313"/>
      <c r="W3302" s="349"/>
      <c r="X3302" s="305" t="s">
        <v>326</v>
      </c>
      <c r="Y3302" s="287" t="s">
        <v>21</v>
      </c>
      <c r="Z3302" s="354" t="str">
        <f>$Z$653</f>
        <v/>
      </c>
      <c r="AA3302" s="297"/>
      <c r="AB3302" s="297"/>
      <c r="AC3302" s="297"/>
      <c r="AD3302" s="297"/>
      <c r="AE3302" s="297"/>
      <c r="AF3302" s="362"/>
      <c r="AG3302" s="114">
        <v>132.0</v>
      </c>
      <c r="AH3302" s="79"/>
      <c r="AI3302" s="80"/>
      <c r="AJ3302" s="80"/>
      <c r="AK3302" s="80"/>
      <c r="AL3302" s="14"/>
      <c r="AM3302" s="16" t="str">
        <f t="shared" si="10"/>
        <v>{s:'63C183', v:132 , c:'放デイ５・有資格５・人欠２・未計画・開減１・'},</v>
      </c>
      <c r="AN3302" s="16"/>
    </row>
    <row r="3303" ht="16.5" customHeight="1">
      <c r="A3303" s="29">
        <v>63.0</v>
      </c>
      <c r="B3303" s="30" t="s">
        <v>3681</v>
      </c>
      <c r="C3303" s="31">
        <v>3301.0</v>
      </c>
      <c r="D3303" s="32" t="s">
        <v>3682</v>
      </c>
      <c r="E3303" s="94"/>
      <c r="F3303" s="94"/>
      <c r="G3303" s="103"/>
      <c r="H3303" s="140"/>
      <c r="I3303" s="140"/>
      <c r="J3303" s="95"/>
      <c r="K3303" s="69"/>
      <c r="L3303" s="65"/>
      <c r="M3303" s="65"/>
      <c r="N3303" s="302"/>
      <c r="O3303" s="382"/>
      <c r="P3303" s="383"/>
      <c r="Q3303" s="302"/>
      <c r="R3303" s="384"/>
      <c r="S3303" s="131"/>
      <c r="T3303" s="87"/>
      <c r="U3303" s="302"/>
      <c r="V3303" s="313"/>
      <c r="W3303" s="349"/>
      <c r="X3303" s="306"/>
      <c r="Y3303" s="290"/>
      <c r="Z3303" s="355"/>
      <c r="AA3303" s="356" t="s">
        <v>20</v>
      </c>
      <c r="AB3303" s="357" t="s">
        <v>21</v>
      </c>
      <c r="AC3303" s="358">
        <v>0.85</v>
      </c>
      <c r="AD3303" s="288"/>
      <c r="AE3303" s="288"/>
      <c r="AF3303" s="346"/>
      <c r="AG3303" s="114">
        <v>112.0</v>
      </c>
      <c r="AH3303" s="79"/>
      <c r="AI3303" s="80"/>
      <c r="AJ3303" s="80"/>
      <c r="AK3303" s="80"/>
      <c r="AL3303" s="14"/>
      <c r="AM3303" s="16" t="str">
        <f t="shared" si="10"/>
        <v>{s:'63C184', v:112 , c:'放デイ５・有資格５・人欠２・未計画・開減１・評減・'},</v>
      </c>
      <c r="AN3303" s="16"/>
    </row>
    <row r="3304" ht="16.5" customHeight="1">
      <c r="A3304" s="29">
        <v>63.0</v>
      </c>
      <c r="B3304" s="30" t="s">
        <v>3683</v>
      </c>
      <c r="C3304" s="31">
        <v>3302.0</v>
      </c>
      <c r="D3304" s="32" t="s">
        <v>3684</v>
      </c>
      <c r="E3304" s="94"/>
      <c r="F3304" s="94"/>
      <c r="G3304" s="103"/>
      <c r="H3304" s="140"/>
      <c r="I3304" s="140"/>
      <c r="J3304" s="95"/>
      <c r="K3304" s="69"/>
      <c r="L3304" s="65"/>
      <c r="M3304" s="65"/>
      <c r="N3304" s="302"/>
      <c r="O3304" s="382"/>
      <c r="P3304" s="383"/>
      <c r="Q3304" s="302"/>
      <c r="R3304" s="384"/>
      <c r="S3304" s="131"/>
      <c r="T3304" s="87"/>
      <c r="U3304" s="302"/>
      <c r="V3304" s="313"/>
      <c r="W3304" s="349"/>
      <c r="X3304" s="305" t="s">
        <v>329</v>
      </c>
      <c r="Y3304" s="287" t="s">
        <v>21</v>
      </c>
      <c r="Z3304" s="354" t="str">
        <f>$Z$655</f>
        <v/>
      </c>
      <c r="AA3304" s="292"/>
      <c r="AB3304" s="292"/>
      <c r="AC3304" s="292"/>
      <c r="AD3304" s="292"/>
      <c r="AE3304" s="292"/>
      <c r="AF3304" s="355"/>
      <c r="AG3304" s="45">
        <v>161.0</v>
      </c>
      <c r="AH3304" s="79"/>
      <c r="AI3304" s="80"/>
      <c r="AJ3304" s="80"/>
      <c r="AK3304" s="80"/>
      <c r="AL3304" s="14"/>
      <c r="AM3304" s="16" t="str">
        <f t="shared" si="10"/>
        <v>{s:'63C185', v:161 , c:'放デイ５・有資格５・人欠２・未計画・開減２・'},</v>
      </c>
      <c r="AN3304" s="16"/>
    </row>
    <row r="3305" ht="16.5" customHeight="1">
      <c r="A3305" s="29">
        <v>63.0</v>
      </c>
      <c r="B3305" s="30" t="s">
        <v>3685</v>
      </c>
      <c r="C3305" s="31">
        <v>3303.0</v>
      </c>
      <c r="D3305" s="32" t="s">
        <v>3686</v>
      </c>
      <c r="E3305" s="94"/>
      <c r="F3305" s="94"/>
      <c r="G3305" s="103"/>
      <c r="H3305" s="140"/>
      <c r="I3305" s="140"/>
      <c r="J3305" s="95"/>
      <c r="K3305" s="65"/>
      <c r="L3305" s="65"/>
      <c r="M3305" s="65"/>
      <c r="N3305" s="302"/>
      <c r="O3305" s="382"/>
      <c r="P3305" s="383"/>
      <c r="Q3305" s="302"/>
      <c r="R3305" s="384"/>
      <c r="S3305" s="131"/>
      <c r="T3305" s="87"/>
      <c r="U3305" s="302"/>
      <c r="V3305" s="313"/>
      <c r="W3305" s="349"/>
      <c r="X3305" s="306"/>
      <c r="Y3305" s="290"/>
      <c r="Z3305" s="355"/>
      <c r="AA3305" s="356" t="s">
        <v>20</v>
      </c>
      <c r="AB3305" s="357" t="s">
        <v>21</v>
      </c>
      <c r="AC3305" s="358">
        <v>0.85</v>
      </c>
      <c r="AD3305" s="288"/>
      <c r="AE3305" s="288"/>
      <c r="AF3305" s="346"/>
      <c r="AG3305" s="45">
        <v>137.0</v>
      </c>
      <c r="AH3305" s="79"/>
      <c r="AI3305" s="80"/>
      <c r="AJ3305" s="80"/>
      <c r="AK3305" s="80"/>
      <c r="AL3305" s="14"/>
      <c r="AM3305" s="16" t="str">
        <f t="shared" si="10"/>
        <v>{s:'63C186', v:137 , c:'放デイ５・有資格５・人欠２・未計画・開減２・評減・'},</v>
      </c>
      <c r="AN3305" s="16"/>
    </row>
    <row r="3306" ht="16.5" customHeight="1">
      <c r="A3306" s="29">
        <v>63.0</v>
      </c>
      <c r="B3306" s="30" t="s">
        <v>3687</v>
      </c>
      <c r="C3306" s="31">
        <v>3304.0</v>
      </c>
      <c r="D3306" s="32" t="s">
        <v>3688</v>
      </c>
      <c r="E3306" s="94"/>
      <c r="F3306" s="94"/>
      <c r="G3306" s="103"/>
      <c r="H3306" s="140"/>
      <c r="I3306" s="140"/>
      <c r="J3306" s="95"/>
      <c r="K3306" s="65"/>
      <c r="L3306" s="65"/>
      <c r="M3306" s="65"/>
      <c r="N3306" s="302"/>
      <c r="O3306" s="382"/>
      <c r="P3306" s="383"/>
      <c r="Q3306" s="302"/>
      <c r="R3306" s="384"/>
      <c r="S3306" s="131"/>
      <c r="T3306" s="87"/>
      <c r="U3306" s="302"/>
      <c r="V3306" s="313"/>
      <c r="W3306" s="349"/>
      <c r="X3306" s="299"/>
      <c r="Y3306" s="287"/>
      <c r="Z3306" s="345"/>
      <c r="AA3306" s="288"/>
      <c r="AB3306" s="288"/>
      <c r="AC3306" s="346"/>
      <c r="AD3306" s="82" t="s">
        <v>30</v>
      </c>
      <c r="AE3306" s="302">
        <v>5.0</v>
      </c>
      <c r="AF3306" s="360" t="s">
        <v>31</v>
      </c>
      <c r="AG3306" s="45">
        <v>184.0</v>
      </c>
      <c r="AH3306" s="79"/>
      <c r="AI3306" s="80"/>
      <c r="AJ3306" s="80"/>
      <c r="AK3306" s="80"/>
      <c r="AL3306" s="14"/>
      <c r="AM3306" s="16" t="str">
        <f t="shared" si="10"/>
        <v>{s:'63C187', v:184 , c:'放デイ５・有資格５・人欠２・未計画・拘減・'},</v>
      </c>
      <c r="AN3306" s="16"/>
    </row>
    <row r="3307" ht="16.5" customHeight="1">
      <c r="A3307" s="29">
        <v>63.0</v>
      </c>
      <c r="B3307" s="30" t="s">
        <v>3689</v>
      </c>
      <c r="C3307" s="31">
        <v>3305.0</v>
      </c>
      <c r="D3307" s="32" t="s">
        <v>3690</v>
      </c>
      <c r="E3307" s="94"/>
      <c r="F3307" s="94"/>
      <c r="G3307" s="103"/>
      <c r="H3307" s="140"/>
      <c r="I3307" s="140"/>
      <c r="J3307" s="95"/>
      <c r="K3307" s="65"/>
      <c r="L3307" s="65"/>
      <c r="M3307" s="65"/>
      <c r="N3307" s="302"/>
      <c r="O3307" s="382"/>
      <c r="P3307" s="383"/>
      <c r="Q3307" s="302"/>
      <c r="R3307" s="384"/>
      <c r="S3307" s="131"/>
      <c r="T3307" s="309"/>
      <c r="U3307" s="302"/>
      <c r="V3307" s="313"/>
      <c r="W3307" s="349"/>
      <c r="X3307" s="303"/>
      <c r="Y3307" s="290"/>
      <c r="Z3307" s="350"/>
      <c r="AA3307" s="299" t="s">
        <v>20</v>
      </c>
      <c r="AB3307" s="287" t="s">
        <v>21</v>
      </c>
      <c r="AC3307" s="361">
        <v>0.85</v>
      </c>
      <c r="AD3307" s="87"/>
      <c r="AE3307" s="302"/>
      <c r="AF3307" s="360"/>
      <c r="AG3307" s="45">
        <v>156.0</v>
      </c>
      <c r="AH3307" s="79"/>
      <c r="AI3307" s="80"/>
      <c r="AJ3307" s="80"/>
      <c r="AK3307" s="80"/>
      <c r="AL3307" s="14"/>
      <c r="AM3307" s="16" t="str">
        <f t="shared" si="10"/>
        <v>{s:'63C188', v:156 , c:'放デイ５・有資格５・人欠２・未計画・評減・拘減・'},</v>
      </c>
      <c r="AN3307" s="16"/>
    </row>
    <row r="3308" ht="16.5" customHeight="1">
      <c r="A3308" s="29">
        <v>63.0</v>
      </c>
      <c r="B3308" s="30" t="s">
        <v>3691</v>
      </c>
      <c r="C3308" s="31">
        <v>3306.0</v>
      </c>
      <c r="D3308" s="32" t="s">
        <v>3692</v>
      </c>
      <c r="E3308" s="94"/>
      <c r="F3308" s="94"/>
      <c r="G3308" s="103"/>
      <c r="H3308" s="140"/>
      <c r="I3308" s="140"/>
      <c r="J3308" s="95"/>
      <c r="K3308" s="65"/>
      <c r="L3308" s="65"/>
      <c r="M3308" s="65"/>
      <c r="N3308" s="302"/>
      <c r="O3308" s="382"/>
      <c r="P3308" s="383"/>
      <c r="Q3308" s="302"/>
      <c r="R3308" s="384"/>
      <c r="S3308" s="131"/>
      <c r="T3308" s="309"/>
      <c r="U3308" s="302"/>
      <c r="V3308" s="313"/>
      <c r="W3308" s="349"/>
      <c r="X3308" s="305" t="s">
        <v>326</v>
      </c>
      <c r="Y3308" s="302" t="s">
        <v>21</v>
      </c>
      <c r="Z3308" s="349" t="str">
        <f>$Z$653</f>
        <v/>
      </c>
      <c r="AA3308" s="297"/>
      <c r="AB3308" s="297"/>
      <c r="AC3308" s="362"/>
      <c r="AD3308" s="87"/>
      <c r="AE3308" s="313"/>
      <c r="AF3308" s="349"/>
      <c r="AG3308" s="114">
        <v>127.0</v>
      </c>
      <c r="AH3308" s="79"/>
      <c r="AI3308" s="80"/>
      <c r="AJ3308" s="80"/>
      <c r="AK3308" s="80"/>
      <c r="AL3308" s="14"/>
      <c r="AM3308" s="16" t="str">
        <f t="shared" si="10"/>
        <v>{s:'63C189', v:127 , c:'放デイ５・有資格５・人欠２・未計画・開減１・拘減・'},</v>
      </c>
      <c r="AN3308" s="16"/>
    </row>
    <row r="3309" ht="16.5" customHeight="1">
      <c r="A3309" s="29">
        <v>63.0</v>
      </c>
      <c r="B3309" s="30" t="s">
        <v>3693</v>
      </c>
      <c r="C3309" s="31">
        <v>3307.0</v>
      </c>
      <c r="D3309" s="32" t="s">
        <v>3694</v>
      </c>
      <c r="E3309" s="94"/>
      <c r="F3309" s="94"/>
      <c r="G3309" s="103"/>
      <c r="H3309" s="140"/>
      <c r="I3309" s="140"/>
      <c r="J3309" s="95"/>
      <c r="K3309" s="65"/>
      <c r="L3309" s="65"/>
      <c r="M3309" s="65"/>
      <c r="N3309" s="302"/>
      <c r="O3309" s="382"/>
      <c r="P3309" s="383"/>
      <c r="Q3309" s="302"/>
      <c r="R3309" s="384"/>
      <c r="S3309" s="310"/>
      <c r="T3309" s="309"/>
      <c r="U3309" s="302"/>
      <c r="V3309" s="313"/>
      <c r="W3309" s="349"/>
      <c r="X3309" s="306"/>
      <c r="Y3309" s="290"/>
      <c r="Z3309" s="355"/>
      <c r="AA3309" s="356" t="s">
        <v>20</v>
      </c>
      <c r="AB3309" s="357" t="s">
        <v>21</v>
      </c>
      <c r="AC3309" s="363">
        <v>0.85</v>
      </c>
      <c r="AD3309" s="87"/>
      <c r="AE3309" s="313"/>
      <c r="AF3309" s="349"/>
      <c r="AG3309" s="114">
        <v>107.0</v>
      </c>
      <c r="AH3309" s="79"/>
      <c r="AI3309" s="80"/>
      <c r="AJ3309" s="80"/>
      <c r="AK3309" s="80"/>
      <c r="AL3309" s="14"/>
      <c r="AM3309" s="16" t="str">
        <f t="shared" si="10"/>
        <v>{s:'63C190', v:107 , c:'放デイ５・有資格５・人欠２・未計画・開減１・評減・拘減・'},</v>
      </c>
      <c r="AN3309" s="16"/>
    </row>
    <row r="3310" ht="16.5" customHeight="1">
      <c r="A3310" s="29">
        <v>63.0</v>
      </c>
      <c r="B3310" s="30" t="s">
        <v>3695</v>
      </c>
      <c r="C3310" s="31">
        <v>3308.0</v>
      </c>
      <c r="D3310" s="32" t="s">
        <v>3696</v>
      </c>
      <c r="E3310" s="94"/>
      <c r="F3310" s="94"/>
      <c r="G3310" s="103"/>
      <c r="H3310" s="140"/>
      <c r="I3310" s="140"/>
      <c r="J3310" s="95"/>
      <c r="K3310" s="65"/>
      <c r="L3310" s="65"/>
      <c r="M3310" s="65"/>
      <c r="N3310" s="302"/>
      <c r="O3310" s="382"/>
      <c r="P3310" s="383"/>
      <c r="Q3310" s="302"/>
      <c r="R3310" s="384"/>
      <c r="S3310" s="310"/>
      <c r="T3310" s="309"/>
      <c r="U3310" s="302"/>
      <c r="V3310" s="313"/>
      <c r="W3310" s="349"/>
      <c r="X3310" s="305" t="s">
        <v>329</v>
      </c>
      <c r="Y3310" s="302" t="s">
        <v>21</v>
      </c>
      <c r="Z3310" s="349" t="str">
        <f>$Z$655</f>
        <v/>
      </c>
      <c r="AA3310" s="292"/>
      <c r="AB3310" s="292"/>
      <c r="AC3310" s="355"/>
      <c r="AD3310" s="87"/>
      <c r="AE3310" s="313"/>
      <c r="AF3310" s="349"/>
      <c r="AG3310" s="45">
        <v>156.0</v>
      </c>
      <c r="AH3310" s="79"/>
      <c r="AI3310" s="80"/>
      <c r="AJ3310" s="80"/>
      <c r="AK3310" s="80"/>
      <c r="AL3310" s="14"/>
      <c r="AM3310" s="16" t="str">
        <f t="shared" si="10"/>
        <v>{s:'63C191', v:156 , c:'放デイ５・有資格５・人欠２・未計画・開減２・拘減・'},</v>
      </c>
      <c r="AN3310" s="16"/>
    </row>
    <row r="3311" ht="16.5" customHeight="1">
      <c r="A3311" s="29">
        <v>63.0</v>
      </c>
      <c r="B3311" s="30" t="s">
        <v>3697</v>
      </c>
      <c r="C3311" s="31">
        <v>3309.0</v>
      </c>
      <c r="D3311" s="32" t="s">
        <v>3698</v>
      </c>
      <c r="E3311" s="94"/>
      <c r="F3311" s="94"/>
      <c r="G3311" s="103"/>
      <c r="H3311" s="140"/>
      <c r="I3311" s="140"/>
      <c r="J3311" s="95"/>
      <c r="K3311" s="65"/>
      <c r="L3311" s="65"/>
      <c r="M3311" s="65"/>
      <c r="N3311" s="302"/>
      <c r="O3311" s="382"/>
      <c r="P3311" s="383"/>
      <c r="Q3311" s="302"/>
      <c r="R3311" s="384"/>
      <c r="S3311" s="310"/>
      <c r="T3311" s="309"/>
      <c r="U3311" s="302"/>
      <c r="V3311" s="313"/>
      <c r="W3311" s="349"/>
      <c r="X3311" s="306"/>
      <c r="Y3311" s="290"/>
      <c r="Z3311" s="355"/>
      <c r="AA3311" s="356" t="s">
        <v>20</v>
      </c>
      <c r="AB3311" s="357" t="s">
        <v>21</v>
      </c>
      <c r="AC3311" s="363">
        <v>0.85</v>
      </c>
      <c r="AD3311" s="93"/>
      <c r="AE3311" s="292"/>
      <c r="AF3311" s="355"/>
      <c r="AG3311" s="45">
        <v>132.0</v>
      </c>
      <c r="AH3311" s="79"/>
      <c r="AI3311" s="80"/>
      <c r="AJ3311" s="80"/>
      <c r="AK3311" s="80"/>
      <c r="AL3311" s="14"/>
      <c r="AM3311" s="16" t="str">
        <f t="shared" si="10"/>
        <v>{s:'63C192', v:132 , c:'放デイ５・有資格５・人欠２・未計画・開減２・評減・拘減・'},</v>
      </c>
      <c r="AN3311" s="16"/>
    </row>
    <row r="3312" ht="16.5" customHeight="1">
      <c r="A3312" s="29">
        <v>63.0</v>
      </c>
      <c r="B3312" s="30" t="s">
        <v>3699</v>
      </c>
      <c r="C3312" s="31">
        <v>3310.0</v>
      </c>
      <c r="D3312" s="32" t="s">
        <v>3700</v>
      </c>
      <c r="E3312" s="94"/>
      <c r="F3312" s="94"/>
      <c r="G3312" s="103"/>
      <c r="H3312" s="140"/>
      <c r="I3312" s="140"/>
      <c r="J3312" s="95"/>
      <c r="K3312" s="65"/>
      <c r="L3312" s="65"/>
      <c r="M3312" s="65"/>
      <c r="N3312" s="302"/>
      <c r="O3312" s="382"/>
      <c r="P3312" s="383"/>
      <c r="Q3312" s="302"/>
      <c r="R3312" s="384"/>
      <c r="S3312" s="310"/>
      <c r="T3312" s="130" t="s">
        <v>27</v>
      </c>
      <c r="U3312" s="287"/>
      <c r="V3312" s="385"/>
      <c r="W3312" s="354"/>
      <c r="X3312" s="299"/>
      <c r="Y3312" s="287"/>
      <c r="Z3312" s="345"/>
      <c r="AA3312" s="288"/>
      <c r="AB3312" s="288"/>
      <c r="AC3312" s="288"/>
      <c r="AD3312" s="288"/>
      <c r="AE3312" s="288"/>
      <c r="AF3312" s="346"/>
      <c r="AG3312" s="114">
        <v>135.0</v>
      </c>
      <c r="AH3312" s="79"/>
      <c r="AI3312" s="80"/>
      <c r="AJ3312" s="80"/>
      <c r="AK3312" s="80"/>
      <c r="AL3312" s="14"/>
      <c r="AM3312" s="16" t="str">
        <f t="shared" si="10"/>
        <v>{s:'63C193', v:135 , c:'放デイ５・有資格５・人欠２・未計画２・'},</v>
      </c>
      <c r="AN3312" s="16"/>
    </row>
    <row r="3313" ht="16.5" customHeight="1">
      <c r="A3313" s="29">
        <v>63.0</v>
      </c>
      <c r="B3313" s="30" t="s">
        <v>3701</v>
      </c>
      <c r="C3313" s="31">
        <v>3311.0</v>
      </c>
      <c r="D3313" s="32" t="s">
        <v>3702</v>
      </c>
      <c r="E3313" s="94"/>
      <c r="F3313" s="94"/>
      <c r="G3313" s="103"/>
      <c r="H3313" s="140"/>
      <c r="I3313" s="140"/>
      <c r="J3313" s="95"/>
      <c r="K3313" s="65"/>
      <c r="L3313" s="65"/>
      <c r="M3313" s="65"/>
      <c r="N3313" s="302"/>
      <c r="O3313" s="382"/>
      <c r="P3313" s="383"/>
      <c r="Q3313" s="302"/>
      <c r="R3313" s="384"/>
      <c r="S3313" s="310"/>
      <c r="T3313" s="87"/>
      <c r="U3313" s="302" t="s">
        <v>21</v>
      </c>
      <c r="V3313" s="313">
        <v>0.5</v>
      </c>
      <c r="W3313" s="349"/>
      <c r="X3313" s="303"/>
      <c r="Y3313" s="290"/>
      <c r="Z3313" s="350"/>
      <c r="AA3313" s="299" t="s">
        <v>20</v>
      </c>
      <c r="AB3313" s="287" t="s">
        <v>21</v>
      </c>
      <c r="AC3313" s="351">
        <v>0.85</v>
      </c>
      <c r="AD3313" s="288"/>
      <c r="AE3313" s="288"/>
      <c r="AF3313" s="346"/>
      <c r="AG3313" s="114">
        <v>115.0</v>
      </c>
      <c r="AH3313" s="79"/>
      <c r="AI3313" s="80"/>
      <c r="AJ3313" s="80"/>
      <c r="AK3313" s="80"/>
      <c r="AL3313" s="14"/>
      <c r="AM3313" s="16" t="str">
        <f t="shared" si="10"/>
        <v>{s:'63C194', v:115 , c:'放デイ５・有資格５・人欠２・未計画２・評減・'},</v>
      </c>
      <c r="AN3313" s="16"/>
    </row>
    <row r="3314" ht="16.5" customHeight="1">
      <c r="A3314" s="29">
        <v>63.0</v>
      </c>
      <c r="B3314" s="30" t="s">
        <v>3703</v>
      </c>
      <c r="C3314" s="31">
        <v>3312.0</v>
      </c>
      <c r="D3314" s="32" t="s">
        <v>3704</v>
      </c>
      <c r="E3314" s="94"/>
      <c r="F3314" s="94"/>
      <c r="G3314" s="103"/>
      <c r="H3314" s="140"/>
      <c r="I3314" s="140"/>
      <c r="J3314" s="95"/>
      <c r="K3314" s="65"/>
      <c r="L3314" s="65"/>
      <c r="M3314" s="65"/>
      <c r="N3314" s="302"/>
      <c r="O3314" s="382"/>
      <c r="P3314" s="383"/>
      <c r="Q3314" s="302"/>
      <c r="R3314" s="384"/>
      <c r="S3314" s="310"/>
      <c r="T3314" s="87"/>
      <c r="U3314" s="302"/>
      <c r="V3314" s="313"/>
      <c r="W3314" s="349"/>
      <c r="X3314" s="305" t="s">
        <v>326</v>
      </c>
      <c r="Y3314" s="287" t="s">
        <v>21</v>
      </c>
      <c r="Z3314" s="354" t="str">
        <f>$Z$653</f>
        <v/>
      </c>
      <c r="AA3314" s="297"/>
      <c r="AB3314" s="297"/>
      <c r="AC3314" s="297"/>
      <c r="AD3314" s="297"/>
      <c r="AE3314" s="297"/>
      <c r="AF3314" s="362"/>
      <c r="AG3314" s="114">
        <v>95.0</v>
      </c>
      <c r="AH3314" s="79"/>
      <c r="AI3314" s="80"/>
      <c r="AJ3314" s="80"/>
      <c r="AK3314" s="80"/>
      <c r="AL3314" s="14"/>
      <c r="AM3314" s="16" t="str">
        <f t="shared" si="10"/>
        <v>{s:'63C195', v:95 , c:'放デイ５・有資格５・人欠２・未計画２・開減１・'},</v>
      </c>
      <c r="AN3314" s="16"/>
    </row>
    <row r="3315" ht="16.5" customHeight="1">
      <c r="A3315" s="29">
        <v>63.0</v>
      </c>
      <c r="B3315" s="30" t="s">
        <v>3705</v>
      </c>
      <c r="C3315" s="31">
        <v>3313.0</v>
      </c>
      <c r="D3315" s="32" t="s">
        <v>3706</v>
      </c>
      <c r="E3315" s="94"/>
      <c r="F3315" s="94"/>
      <c r="G3315" s="103"/>
      <c r="H3315" s="140"/>
      <c r="I3315" s="140"/>
      <c r="J3315" s="95"/>
      <c r="K3315" s="65"/>
      <c r="L3315" s="65"/>
      <c r="M3315" s="65"/>
      <c r="N3315" s="302"/>
      <c r="O3315" s="382"/>
      <c r="P3315" s="383"/>
      <c r="Q3315" s="302"/>
      <c r="R3315" s="384"/>
      <c r="S3315" s="310"/>
      <c r="T3315" s="87"/>
      <c r="U3315" s="302"/>
      <c r="V3315" s="313"/>
      <c r="W3315" s="349"/>
      <c r="X3315" s="306"/>
      <c r="Y3315" s="290"/>
      <c r="Z3315" s="355"/>
      <c r="AA3315" s="356" t="s">
        <v>20</v>
      </c>
      <c r="AB3315" s="357" t="s">
        <v>21</v>
      </c>
      <c r="AC3315" s="358">
        <v>0.85</v>
      </c>
      <c r="AD3315" s="288"/>
      <c r="AE3315" s="288"/>
      <c r="AF3315" s="346"/>
      <c r="AG3315" s="114">
        <v>81.0</v>
      </c>
      <c r="AH3315" s="79"/>
      <c r="AI3315" s="80"/>
      <c r="AJ3315" s="80"/>
      <c r="AK3315" s="80"/>
      <c r="AL3315" s="14"/>
      <c r="AM3315" s="16" t="str">
        <f t="shared" si="10"/>
        <v>{s:'63C196', v:81 , c:'放デイ５・有資格５・人欠２・未計画２・開減１・評減・'},</v>
      </c>
      <c r="AN3315" s="16"/>
    </row>
    <row r="3316" ht="16.5" customHeight="1">
      <c r="A3316" s="29">
        <v>63.0</v>
      </c>
      <c r="B3316" s="30" t="s">
        <v>3707</v>
      </c>
      <c r="C3316" s="31">
        <v>3314.0</v>
      </c>
      <c r="D3316" s="32" t="s">
        <v>3708</v>
      </c>
      <c r="E3316" s="94"/>
      <c r="F3316" s="94"/>
      <c r="G3316" s="103"/>
      <c r="H3316" s="140"/>
      <c r="I3316" s="140"/>
      <c r="J3316" s="95"/>
      <c r="K3316" s="65"/>
      <c r="L3316" s="65"/>
      <c r="M3316" s="65"/>
      <c r="N3316" s="302"/>
      <c r="O3316" s="382"/>
      <c r="P3316" s="383"/>
      <c r="Q3316" s="302"/>
      <c r="R3316" s="384"/>
      <c r="S3316" s="310"/>
      <c r="T3316" s="87"/>
      <c r="U3316" s="302"/>
      <c r="V3316" s="313"/>
      <c r="W3316" s="349"/>
      <c r="X3316" s="305" t="s">
        <v>329</v>
      </c>
      <c r="Y3316" s="287" t="s">
        <v>21</v>
      </c>
      <c r="Z3316" s="354" t="str">
        <f>$Z$655</f>
        <v/>
      </c>
      <c r="AA3316" s="292"/>
      <c r="AB3316" s="292"/>
      <c r="AC3316" s="292"/>
      <c r="AD3316" s="292"/>
      <c r="AE3316" s="292"/>
      <c r="AF3316" s="355"/>
      <c r="AG3316" s="114">
        <v>115.0</v>
      </c>
      <c r="AH3316" s="79"/>
      <c r="AI3316" s="80"/>
      <c r="AJ3316" s="80"/>
      <c r="AK3316" s="80"/>
      <c r="AL3316" s="14"/>
      <c r="AM3316" s="16" t="str">
        <f t="shared" si="10"/>
        <v>{s:'63C197', v:115 , c:'放デイ５・有資格５・人欠２・未計画２・開減２・'},</v>
      </c>
      <c r="AN3316" s="16"/>
    </row>
    <row r="3317" ht="16.5" customHeight="1">
      <c r="A3317" s="29">
        <v>63.0</v>
      </c>
      <c r="B3317" s="30" t="s">
        <v>3709</v>
      </c>
      <c r="C3317" s="31">
        <v>3315.0</v>
      </c>
      <c r="D3317" s="32" t="s">
        <v>3710</v>
      </c>
      <c r="E3317" s="94"/>
      <c r="F3317" s="94"/>
      <c r="G3317" s="103"/>
      <c r="H3317" s="140"/>
      <c r="I3317" s="140"/>
      <c r="J3317" s="95"/>
      <c r="K3317" s="65"/>
      <c r="L3317" s="65"/>
      <c r="M3317" s="65"/>
      <c r="N3317" s="302"/>
      <c r="O3317" s="382"/>
      <c r="P3317" s="383"/>
      <c r="Q3317" s="302"/>
      <c r="R3317" s="384"/>
      <c r="S3317" s="310"/>
      <c r="T3317" s="87"/>
      <c r="U3317" s="302"/>
      <c r="V3317" s="313"/>
      <c r="W3317" s="349"/>
      <c r="X3317" s="306"/>
      <c r="Y3317" s="290"/>
      <c r="Z3317" s="355"/>
      <c r="AA3317" s="356" t="s">
        <v>20</v>
      </c>
      <c r="AB3317" s="357" t="s">
        <v>21</v>
      </c>
      <c r="AC3317" s="358">
        <v>0.85</v>
      </c>
      <c r="AD3317" s="288"/>
      <c r="AE3317" s="288"/>
      <c r="AF3317" s="346"/>
      <c r="AG3317" s="114">
        <v>98.0</v>
      </c>
      <c r="AH3317" s="79"/>
      <c r="AI3317" s="80"/>
      <c r="AJ3317" s="80"/>
      <c r="AK3317" s="80"/>
      <c r="AL3317" s="14"/>
      <c r="AM3317" s="16" t="str">
        <f t="shared" si="10"/>
        <v>{s:'63C198', v:98 , c:'放デイ５・有資格５・人欠２・未計画２・開減２・評減・'},</v>
      </c>
      <c r="AN3317" s="16"/>
    </row>
    <row r="3318" ht="16.5" customHeight="1">
      <c r="A3318" s="29">
        <v>63.0</v>
      </c>
      <c r="B3318" s="30" t="s">
        <v>3711</v>
      </c>
      <c r="C3318" s="31">
        <v>3316.0</v>
      </c>
      <c r="D3318" s="32" t="s">
        <v>3712</v>
      </c>
      <c r="E3318" s="94"/>
      <c r="F3318" s="94"/>
      <c r="G3318" s="103"/>
      <c r="H3318" s="140"/>
      <c r="I3318" s="140"/>
      <c r="J3318" s="95"/>
      <c r="K3318" s="65"/>
      <c r="L3318" s="65"/>
      <c r="M3318" s="65"/>
      <c r="N3318" s="302"/>
      <c r="O3318" s="382"/>
      <c r="P3318" s="383"/>
      <c r="Q3318" s="302"/>
      <c r="R3318" s="384"/>
      <c r="S3318" s="310"/>
      <c r="T3318" s="87"/>
      <c r="U3318" s="302"/>
      <c r="V3318" s="313"/>
      <c r="W3318" s="349"/>
      <c r="X3318" s="299"/>
      <c r="Y3318" s="287"/>
      <c r="Z3318" s="345"/>
      <c r="AA3318" s="288"/>
      <c r="AB3318" s="288"/>
      <c r="AC3318" s="346"/>
      <c r="AD3318" s="82" t="s">
        <v>30</v>
      </c>
      <c r="AE3318" s="302">
        <v>5.0</v>
      </c>
      <c r="AF3318" s="360" t="s">
        <v>31</v>
      </c>
      <c r="AG3318" s="114">
        <v>130.0</v>
      </c>
      <c r="AH3318" s="79"/>
      <c r="AI3318" s="80"/>
      <c r="AJ3318" s="80"/>
      <c r="AK3318" s="80"/>
      <c r="AL3318" s="14"/>
      <c r="AM3318" s="16" t="str">
        <f t="shared" si="10"/>
        <v>{s:'63C199', v:130 , c:'放デイ５・有資格５・人欠２・未計画２・拘減・'},</v>
      </c>
      <c r="AN3318" s="16"/>
    </row>
    <row r="3319" ht="16.5" customHeight="1">
      <c r="A3319" s="29">
        <v>63.0</v>
      </c>
      <c r="B3319" s="30" t="s">
        <v>3713</v>
      </c>
      <c r="C3319" s="31">
        <v>3317.0</v>
      </c>
      <c r="D3319" s="32" t="s">
        <v>3714</v>
      </c>
      <c r="E3319" s="94"/>
      <c r="F3319" s="94"/>
      <c r="G3319" s="103"/>
      <c r="H3319" s="140"/>
      <c r="I3319" s="140"/>
      <c r="J3319" s="95"/>
      <c r="K3319" s="65"/>
      <c r="L3319" s="65"/>
      <c r="M3319" s="65"/>
      <c r="N3319" s="302"/>
      <c r="O3319" s="382"/>
      <c r="P3319" s="383"/>
      <c r="Q3319" s="302"/>
      <c r="R3319" s="384"/>
      <c r="S3319" s="310"/>
      <c r="T3319" s="87"/>
      <c r="U3319" s="302"/>
      <c r="V3319" s="313"/>
      <c r="W3319" s="313"/>
      <c r="X3319" s="303"/>
      <c r="Y3319" s="290"/>
      <c r="Z3319" s="350"/>
      <c r="AA3319" s="299" t="s">
        <v>20</v>
      </c>
      <c r="AB3319" s="287" t="s">
        <v>21</v>
      </c>
      <c r="AC3319" s="361">
        <v>0.85</v>
      </c>
      <c r="AD3319" s="87"/>
      <c r="AE3319" s="302"/>
      <c r="AF3319" s="360"/>
      <c r="AG3319" s="114">
        <v>110.0</v>
      </c>
      <c r="AH3319" s="79"/>
      <c r="AI3319" s="80"/>
      <c r="AJ3319" s="80"/>
      <c r="AK3319" s="80"/>
      <c r="AL3319" s="14"/>
      <c r="AM3319" s="16" t="str">
        <f t="shared" si="10"/>
        <v>{s:'63C200', v:110 , c:'放デイ５・有資格５・人欠２・未計画２・評減・拘減・'},</v>
      </c>
      <c r="AN3319" s="16"/>
    </row>
    <row r="3320" ht="16.5" customHeight="1">
      <c r="A3320" s="29">
        <v>63.0</v>
      </c>
      <c r="B3320" s="30" t="s">
        <v>3715</v>
      </c>
      <c r="C3320" s="31">
        <v>3318.0</v>
      </c>
      <c r="D3320" s="32" t="s">
        <v>3716</v>
      </c>
      <c r="E3320" s="94"/>
      <c r="F3320" s="94"/>
      <c r="G3320" s="103"/>
      <c r="H3320" s="140"/>
      <c r="I3320" s="140"/>
      <c r="J3320" s="95"/>
      <c r="K3320" s="65"/>
      <c r="L3320" s="65"/>
      <c r="M3320" s="65"/>
      <c r="N3320" s="302"/>
      <c r="O3320" s="382"/>
      <c r="P3320" s="383"/>
      <c r="Q3320" s="302"/>
      <c r="R3320" s="384"/>
      <c r="S3320" s="310"/>
      <c r="T3320" s="87"/>
      <c r="U3320" s="302"/>
      <c r="V3320" s="313"/>
      <c r="W3320" s="313"/>
      <c r="X3320" s="305" t="s">
        <v>326</v>
      </c>
      <c r="Y3320" s="302" t="s">
        <v>21</v>
      </c>
      <c r="Z3320" s="349" t="str">
        <f>$Z$653</f>
        <v/>
      </c>
      <c r="AA3320" s="297"/>
      <c r="AB3320" s="297"/>
      <c r="AC3320" s="362"/>
      <c r="AD3320" s="87"/>
      <c r="AE3320" s="313"/>
      <c r="AF3320" s="349"/>
      <c r="AG3320" s="114">
        <v>90.0</v>
      </c>
      <c r="AH3320" s="79"/>
      <c r="AI3320" s="80"/>
      <c r="AJ3320" s="80"/>
      <c r="AK3320" s="80"/>
      <c r="AL3320" s="14"/>
      <c r="AM3320" s="16" t="str">
        <f t="shared" si="10"/>
        <v>{s:'63C201', v:90 , c:'放デイ５・有資格５・人欠２・未計画２・開減１・拘減・'},</v>
      </c>
      <c r="AN3320" s="16"/>
    </row>
    <row r="3321" ht="16.5" customHeight="1">
      <c r="A3321" s="29">
        <v>63.0</v>
      </c>
      <c r="B3321" s="30" t="s">
        <v>3717</v>
      </c>
      <c r="C3321" s="31">
        <v>3319.0</v>
      </c>
      <c r="D3321" s="32" t="s">
        <v>3718</v>
      </c>
      <c r="E3321" s="94"/>
      <c r="F3321" s="94"/>
      <c r="G3321" s="103"/>
      <c r="H3321" s="140"/>
      <c r="I3321" s="140"/>
      <c r="J3321" s="95"/>
      <c r="K3321" s="65"/>
      <c r="L3321" s="65"/>
      <c r="M3321" s="65"/>
      <c r="N3321" s="302"/>
      <c r="O3321" s="382"/>
      <c r="P3321" s="383"/>
      <c r="Q3321" s="302"/>
      <c r="R3321" s="384"/>
      <c r="S3321" s="310"/>
      <c r="T3321" s="87"/>
      <c r="U3321" s="302"/>
      <c r="V3321" s="313"/>
      <c r="W3321" s="313"/>
      <c r="X3321" s="306"/>
      <c r="Y3321" s="290"/>
      <c r="Z3321" s="355"/>
      <c r="AA3321" s="356" t="s">
        <v>20</v>
      </c>
      <c r="AB3321" s="357" t="s">
        <v>21</v>
      </c>
      <c r="AC3321" s="363">
        <v>0.85</v>
      </c>
      <c r="AD3321" s="87"/>
      <c r="AE3321" s="313"/>
      <c r="AF3321" s="349"/>
      <c r="AG3321" s="114">
        <v>76.0</v>
      </c>
      <c r="AH3321" s="79"/>
      <c r="AI3321" s="80"/>
      <c r="AJ3321" s="80"/>
      <c r="AK3321" s="80"/>
      <c r="AL3321" s="14"/>
      <c r="AM3321" s="16" t="str">
        <f t="shared" si="10"/>
        <v>{s:'63C202', v:76 , c:'放デイ５・有資格５・人欠２・未計画２・開減１・評減・拘減・'},</v>
      </c>
      <c r="AN3321" s="16"/>
    </row>
    <row r="3322" ht="16.5" customHeight="1">
      <c r="A3322" s="29">
        <v>63.0</v>
      </c>
      <c r="B3322" s="30" t="s">
        <v>3719</v>
      </c>
      <c r="C3322" s="31">
        <v>3320.0</v>
      </c>
      <c r="D3322" s="32" t="s">
        <v>3720</v>
      </c>
      <c r="E3322" s="94"/>
      <c r="F3322" s="94"/>
      <c r="G3322" s="103"/>
      <c r="H3322" s="140"/>
      <c r="I3322" s="140"/>
      <c r="J3322" s="95"/>
      <c r="K3322" s="65"/>
      <c r="L3322" s="65"/>
      <c r="M3322" s="65"/>
      <c r="N3322" s="302"/>
      <c r="O3322" s="382"/>
      <c r="P3322" s="383"/>
      <c r="Q3322" s="302"/>
      <c r="R3322" s="384"/>
      <c r="S3322" s="310"/>
      <c r="T3322" s="87"/>
      <c r="U3322" s="302"/>
      <c r="V3322" s="313"/>
      <c r="W3322" s="349"/>
      <c r="X3322" s="305" t="s">
        <v>329</v>
      </c>
      <c r="Y3322" s="302" t="s">
        <v>21</v>
      </c>
      <c r="Z3322" s="349" t="str">
        <f>$Z$655</f>
        <v/>
      </c>
      <c r="AA3322" s="292"/>
      <c r="AB3322" s="292"/>
      <c r="AC3322" s="355"/>
      <c r="AD3322" s="87"/>
      <c r="AE3322" s="313"/>
      <c r="AF3322" s="349"/>
      <c r="AG3322" s="114">
        <v>110.0</v>
      </c>
      <c r="AH3322" s="79"/>
      <c r="AI3322" s="80"/>
      <c r="AJ3322" s="80"/>
      <c r="AK3322" s="80"/>
      <c r="AL3322" s="14"/>
      <c r="AM3322" s="16" t="str">
        <f t="shared" si="10"/>
        <v>{s:'63C203', v:110 , c:'放デイ５・有資格５・人欠２・未計画２・開減２・拘減・'},</v>
      </c>
      <c r="AN3322" s="16"/>
    </row>
    <row r="3323" ht="16.5" customHeight="1">
      <c r="A3323" s="29">
        <v>63.0</v>
      </c>
      <c r="B3323" s="30" t="s">
        <v>3721</v>
      </c>
      <c r="C3323" s="31">
        <v>3321.0</v>
      </c>
      <c r="D3323" s="32" t="s">
        <v>3722</v>
      </c>
      <c r="E3323" s="94"/>
      <c r="F3323" s="94"/>
      <c r="G3323" s="103"/>
      <c r="H3323" s="140"/>
      <c r="I3323" s="140"/>
      <c r="J3323" s="95"/>
      <c r="K3323" s="65"/>
      <c r="L3323" s="65"/>
      <c r="M3323" s="65"/>
      <c r="N3323" s="302"/>
      <c r="O3323" s="364"/>
      <c r="P3323" s="378"/>
      <c r="Q3323" s="352"/>
      <c r="R3323" s="353"/>
      <c r="S3323" s="316"/>
      <c r="T3323" s="93"/>
      <c r="U3323" s="290"/>
      <c r="V3323" s="292"/>
      <c r="W3323" s="355"/>
      <c r="X3323" s="306"/>
      <c r="Y3323" s="290"/>
      <c r="Z3323" s="355"/>
      <c r="AA3323" s="356" t="s">
        <v>20</v>
      </c>
      <c r="AB3323" s="357" t="s">
        <v>21</v>
      </c>
      <c r="AC3323" s="363">
        <v>0.85</v>
      </c>
      <c r="AD3323" s="93"/>
      <c r="AE3323" s="292"/>
      <c r="AF3323" s="355"/>
      <c r="AG3323" s="114">
        <v>93.0</v>
      </c>
      <c r="AH3323" s="79"/>
      <c r="AI3323" s="80"/>
      <c r="AJ3323" s="80"/>
      <c r="AK3323" s="80"/>
      <c r="AL3323" s="14"/>
      <c r="AM3323" s="16" t="str">
        <f t="shared" si="10"/>
        <v>{s:'63C204', v:93 , c:'放デイ５・有資格５・人欠２・未計画２・開減２・評減・拘減・'},</v>
      </c>
      <c r="AN3323" s="16"/>
    </row>
    <row r="3324" ht="16.5" customHeight="1">
      <c r="A3324" s="29">
        <v>63.0</v>
      </c>
      <c r="B3324" s="30">
        <v>9231.0</v>
      </c>
      <c r="C3324" s="31">
        <v>3322.0</v>
      </c>
      <c r="D3324" s="32" t="s">
        <v>3723</v>
      </c>
      <c r="E3324" s="94"/>
      <c r="F3324" s="94"/>
      <c r="G3324" s="102" t="s">
        <v>77</v>
      </c>
      <c r="H3324" s="35"/>
      <c r="I3324" s="35"/>
      <c r="J3324" s="36"/>
      <c r="K3324" s="152"/>
      <c r="L3324" s="152"/>
      <c r="M3324" s="344"/>
      <c r="N3324" s="152"/>
      <c r="O3324" s="241" t="s">
        <v>2655</v>
      </c>
      <c r="P3324" s="82" t="s">
        <v>24</v>
      </c>
      <c r="Q3324" s="152"/>
      <c r="R3324" s="153"/>
      <c r="S3324" s="287"/>
      <c r="T3324" s="287"/>
      <c r="U3324" s="152"/>
      <c r="V3324" s="152"/>
      <c r="W3324" s="152"/>
      <c r="X3324" s="299"/>
      <c r="Y3324" s="287"/>
      <c r="Z3324" s="345"/>
      <c r="AA3324" s="288"/>
      <c r="AB3324" s="288"/>
      <c r="AC3324" s="288"/>
      <c r="AD3324" s="288"/>
      <c r="AE3324" s="288"/>
      <c r="AF3324" s="346"/>
      <c r="AG3324" s="45">
        <v>288.0</v>
      </c>
      <c r="AH3324" s="79"/>
      <c r="AI3324" s="80"/>
      <c r="AJ3324" s="80"/>
      <c r="AK3324" s="80"/>
      <c r="AL3324" s="14"/>
      <c r="AM3324" s="16" t="str">
        <f t="shared" si="10"/>
        <v>{s:'639231', v:288 , c:'放デイ６・人欠・'},</v>
      </c>
      <c r="AN3324" s="16"/>
    </row>
    <row r="3325" ht="16.5" customHeight="1">
      <c r="A3325" s="29">
        <v>63.0</v>
      </c>
      <c r="B3325" s="30" t="s">
        <v>3724</v>
      </c>
      <c r="C3325" s="31">
        <v>3323.0</v>
      </c>
      <c r="D3325" s="32" t="s">
        <v>3725</v>
      </c>
      <c r="E3325" s="94"/>
      <c r="F3325" s="94"/>
      <c r="G3325" s="104"/>
      <c r="H3325" s="347" t="str">
        <f>'30放課後等デイ(基本１)'!G2906</f>
        <v/>
      </c>
      <c r="I3325" s="140" t="s">
        <v>9</v>
      </c>
      <c r="J3325" s="51"/>
      <c r="K3325" s="140"/>
      <c r="L3325" s="140"/>
      <c r="M3325" s="348"/>
      <c r="N3325" s="140"/>
      <c r="O3325" s="131"/>
      <c r="P3325" s="87"/>
      <c r="Q3325" s="302" t="s">
        <v>21</v>
      </c>
      <c r="R3325" s="349">
        <v>0.7</v>
      </c>
      <c r="S3325" s="302"/>
      <c r="T3325" s="302"/>
      <c r="U3325" s="140"/>
      <c r="V3325" s="140"/>
      <c r="W3325" s="140"/>
      <c r="X3325" s="303"/>
      <c r="Y3325" s="290"/>
      <c r="Z3325" s="350"/>
      <c r="AA3325" s="299" t="s">
        <v>20</v>
      </c>
      <c r="AB3325" s="287" t="s">
        <v>21</v>
      </c>
      <c r="AC3325" s="351">
        <v>0.85</v>
      </c>
      <c r="AD3325" s="288"/>
      <c r="AE3325" s="288"/>
      <c r="AF3325" s="346"/>
      <c r="AG3325" s="45">
        <v>245.0</v>
      </c>
      <c r="AH3325" s="79"/>
      <c r="AI3325" s="80"/>
      <c r="AJ3325" s="80"/>
      <c r="AK3325" s="80"/>
      <c r="AL3325" s="14"/>
      <c r="AM3325" s="16" t="str">
        <f t="shared" si="10"/>
        <v>{s:'63C205', v:245 , c:'放デイ６・人欠・評減・'},</v>
      </c>
      <c r="AN3325" s="16"/>
    </row>
    <row r="3326" ht="16.5" customHeight="1">
      <c r="A3326" s="29">
        <v>63.0</v>
      </c>
      <c r="B3326" s="30">
        <v>9232.0</v>
      </c>
      <c r="C3326" s="31">
        <v>3324.0</v>
      </c>
      <c r="D3326" s="32" t="s">
        <v>3726</v>
      </c>
      <c r="E3326" s="94"/>
      <c r="F3326" s="94"/>
      <c r="G3326" s="76"/>
      <c r="H3326" s="63"/>
      <c r="I3326" s="63"/>
      <c r="J3326" s="51"/>
      <c r="K3326" s="94"/>
      <c r="L3326" s="140"/>
      <c r="M3326" s="348"/>
      <c r="N3326" s="304"/>
      <c r="O3326" s="131"/>
      <c r="P3326" s="87"/>
      <c r="Q3326" s="304"/>
      <c r="R3326" s="380"/>
      <c r="S3326" s="304"/>
      <c r="T3326" s="304"/>
      <c r="U3326" s="140"/>
      <c r="V3326" s="140"/>
      <c r="W3326" s="140"/>
      <c r="X3326" s="305" t="s">
        <v>326</v>
      </c>
      <c r="Y3326" s="287" t="s">
        <v>21</v>
      </c>
      <c r="Z3326" s="354" t="str">
        <f>$Z$653</f>
        <v/>
      </c>
      <c r="AA3326" s="297"/>
      <c r="AB3326" s="297"/>
      <c r="AC3326" s="297"/>
      <c r="AD3326" s="297"/>
      <c r="AE3326" s="297"/>
      <c r="AF3326" s="362"/>
      <c r="AG3326" s="45">
        <v>202.0</v>
      </c>
      <c r="AH3326" s="79"/>
      <c r="AI3326" s="80"/>
      <c r="AJ3326" s="80"/>
      <c r="AK3326" s="80"/>
      <c r="AL3326" s="14"/>
      <c r="AM3326" s="16" t="str">
        <f t="shared" si="10"/>
        <v>{s:'639232', v:202 , c:'放デイ６・人欠・開減１・'},</v>
      </c>
      <c r="AN3326" s="16"/>
    </row>
    <row r="3327" ht="16.5" customHeight="1">
      <c r="A3327" s="29">
        <v>63.0</v>
      </c>
      <c r="B3327" s="30" t="s">
        <v>3727</v>
      </c>
      <c r="C3327" s="31">
        <v>3325.0</v>
      </c>
      <c r="D3327" s="32" t="s">
        <v>3728</v>
      </c>
      <c r="E3327" s="94"/>
      <c r="F3327" s="94"/>
      <c r="G3327" s="76"/>
      <c r="H3327" s="63"/>
      <c r="I3327" s="63"/>
      <c r="J3327" s="51"/>
      <c r="K3327" s="94"/>
      <c r="L3327" s="140"/>
      <c r="M3327" s="348"/>
      <c r="N3327" s="304"/>
      <c r="O3327" s="131"/>
      <c r="P3327" s="87"/>
      <c r="Q3327" s="304"/>
      <c r="R3327" s="380"/>
      <c r="S3327" s="304"/>
      <c r="T3327" s="304"/>
      <c r="U3327" s="140"/>
      <c r="V3327" s="140"/>
      <c r="W3327" s="140"/>
      <c r="X3327" s="306"/>
      <c r="Y3327" s="290"/>
      <c r="Z3327" s="355"/>
      <c r="AA3327" s="356" t="s">
        <v>20</v>
      </c>
      <c r="AB3327" s="357" t="s">
        <v>21</v>
      </c>
      <c r="AC3327" s="358">
        <v>0.85</v>
      </c>
      <c r="AD3327" s="288"/>
      <c r="AE3327" s="288"/>
      <c r="AF3327" s="346"/>
      <c r="AG3327" s="45">
        <v>172.0</v>
      </c>
      <c r="AH3327" s="79"/>
      <c r="AI3327" s="80"/>
      <c r="AJ3327" s="80"/>
      <c r="AK3327" s="80"/>
      <c r="AL3327" s="14"/>
      <c r="AM3327" s="16" t="str">
        <f t="shared" si="10"/>
        <v>{s:'63C206', v:172 , c:'放デイ６・人欠・開減１・評減・'},</v>
      </c>
      <c r="AN3327" s="16"/>
    </row>
    <row r="3328" ht="16.5" customHeight="1">
      <c r="A3328" s="29">
        <v>63.0</v>
      </c>
      <c r="B3328" s="30">
        <v>9235.0</v>
      </c>
      <c r="C3328" s="31">
        <v>3326.0</v>
      </c>
      <c r="D3328" s="32" t="s">
        <v>3729</v>
      </c>
      <c r="E3328" s="94"/>
      <c r="F3328" s="94"/>
      <c r="G3328" s="76"/>
      <c r="H3328" s="63"/>
      <c r="I3328" s="63"/>
      <c r="J3328" s="51"/>
      <c r="K3328" s="94"/>
      <c r="L3328" s="140"/>
      <c r="M3328" s="348"/>
      <c r="N3328" s="304"/>
      <c r="O3328" s="131"/>
      <c r="P3328" s="87"/>
      <c r="Q3328" s="304"/>
      <c r="R3328" s="380"/>
      <c r="S3328" s="304"/>
      <c r="T3328" s="304"/>
      <c r="U3328" s="140"/>
      <c r="V3328" s="140"/>
      <c r="W3328" s="140"/>
      <c r="X3328" s="305" t="s">
        <v>329</v>
      </c>
      <c r="Y3328" s="287" t="s">
        <v>21</v>
      </c>
      <c r="Z3328" s="354" t="str">
        <f>$Z$655</f>
        <v/>
      </c>
      <c r="AA3328" s="292"/>
      <c r="AB3328" s="292"/>
      <c r="AC3328" s="292"/>
      <c r="AD3328" s="292"/>
      <c r="AE3328" s="292"/>
      <c r="AF3328" s="355"/>
      <c r="AG3328" s="45">
        <v>245.0</v>
      </c>
      <c r="AH3328" s="79"/>
      <c r="AI3328" s="80"/>
      <c r="AJ3328" s="80"/>
      <c r="AK3328" s="80"/>
      <c r="AL3328" s="14"/>
      <c r="AM3328" s="16" t="str">
        <f t="shared" si="10"/>
        <v>{s:'639235', v:245 , c:'放デイ６・人欠・開減２・'},</v>
      </c>
      <c r="AN3328" s="16"/>
    </row>
    <row r="3329" ht="16.5" customHeight="1">
      <c r="A3329" s="29">
        <v>63.0</v>
      </c>
      <c r="B3329" s="30" t="s">
        <v>3730</v>
      </c>
      <c r="C3329" s="31">
        <v>3327.0</v>
      </c>
      <c r="D3329" s="32" t="s">
        <v>3731</v>
      </c>
      <c r="E3329" s="94"/>
      <c r="F3329" s="94"/>
      <c r="G3329" s="76"/>
      <c r="H3329" s="63"/>
      <c r="I3329" s="63"/>
      <c r="J3329" s="51"/>
      <c r="K3329" s="94"/>
      <c r="L3329" s="140"/>
      <c r="M3329" s="348"/>
      <c r="N3329" s="304"/>
      <c r="O3329" s="131"/>
      <c r="P3329" s="87"/>
      <c r="Q3329" s="304"/>
      <c r="R3329" s="380"/>
      <c r="S3329" s="304"/>
      <c r="T3329" s="304"/>
      <c r="U3329" s="140"/>
      <c r="V3329" s="140"/>
      <c r="W3329" s="140"/>
      <c r="X3329" s="306"/>
      <c r="Y3329" s="290"/>
      <c r="Z3329" s="355"/>
      <c r="AA3329" s="356" t="s">
        <v>20</v>
      </c>
      <c r="AB3329" s="357" t="s">
        <v>21</v>
      </c>
      <c r="AC3329" s="358">
        <v>0.85</v>
      </c>
      <c r="AD3329" s="288"/>
      <c r="AE3329" s="288"/>
      <c r="AF3329" s="346"/>
      <c r="AG3329" s="45">
        <v>208.0</v>
      </c>
      <c r="AH3329" s="79"/>
      <c r="AI3329" s="80"/>
      <c r="AJ3329" s="80"/>
      <c r="AK3329" s="80"/>
      <c r="AL3329" s="14"/>
      <c r="AM3329" s="16" t="str">
        <f t="shared" si="10"/>
        <v>{s:'63C207', v:208 , c:'放デイ６・人欠・開減２・評減・'},</v>
      </c>
      <c r="AN3329" s="16"/>
    </row>
    <row r="3330" ht="16.5" customHeight="1">
      <c r="A3330" s="29">
        <v>63.0</v>
      </c>
      <c r="B3330" s="30" t="s">
        <v>3732</v>
      </c>
      <c r="C3330" s="31">
        <v>3328.0</v>
      </c>
      <c r="D3330" s="32" t="s">
        <v>3733</v>
      </c>
      <c r="E3330" s="94"/>
      <c r="F3330" s="94"/>
      <c r="G3330" s="76"/>
      <c r="H3330" s="63"/>
      <c r="I3330" s="63"/>
      <c r="J3330" s="51"/>
      <c r="K3330" s="94"/>
      <c r="L3330" s="140"/>
      <c r="M3330" s="348"/>
      <c r="N3330" s="304"/>
      <c r="O3330" s="131"/>
      <c r="P3330" s="307"/>
      <c r="Q3330" s="304"/>
      <c r="R3330" s="380"/>
      <c r="S3330" s="304"/>
      <c r="T3330" s="304"/>
      <c r="U3330" s="140"/>
      <c r="V3330" s="140"/>
      <c r="W3330" s="140"/>
      <c r="X3330" s="299"/>
      <c r="Y3330" s="287"/>
      <c r="Z3330" s="345"/>
      <c r="AA3330" s="288"/>
      <c r="AB3330" s="288"/>
      <c r="AC3330" s="346"/>
      <c r="AD3330" s="82" t="s">
        <v>30</v>
      </c>
      <c r="AE3330" s="302">
        <v>5.0</v>
      </c>
      <c r="AF3330" s="360" t="s">
        <v>31</v>
      </c>
      <c r="AG3330" s="45">
        <v>283.0</v>
      </c>
      <c r="AH3330" s="79"/>
      <c r="AI3330" s="80"/>
      <c r="AJ3330" s="80"/>
      <c r="AK3330" s="80"/>
      <c r="AL3330" s="14"/>
      <c r="AM3330" s="16" t="str">
        <f t="shared" si="10"/>
        <v>{s:'63C208', v:283 , c:'放デイ６・人欠・拘減・'},</v>
      </c>
      <c r="AN3330" s="16"/>
    </row>
    <row r="3331" ht="16.5" customHeight="1">
      <c r="A3331" s="29">
        <v>63.0</v>
      </c>
      <c r="B3331" s="30" t="s">
        <v>3734</v>
      </c>
      <c r="C3331" s="31">
        <v>3329.0</v>
      </c>
      <c r="D3331" s="32" t="s">
        <v>3735</v>
      </c>
      <c r="E3331" s="94"/>
      <c r="F3331" s="94"/>
      <c r="G3331" s="76"/>
      <c r="H3331" s="63"/>
      <c r="I3331" s="63"/>
      <c r="J3331" s="51"/>
      <c r="K3331" s="94"/>
      <c r="L3331" s="140"/>
      <c r="M3331" s="348"/>
      <c r="N3331" s="304"/>
      <c r="O3331" s="131"/>
      <c r="P3331" s="307"/>
      <c r="Q3331" s="304"/>
      <c r="R3331" s="380"/>
      <c r="S3331" s="304"/>
      <c r="T3331" s="304"/>
      <c r="U3331" s="140"/>
      <c r="V3331" s="140"/>
      <c r="W3331" s="140"/>
      <c r="X3331" s="303"/>
      <c r="Y3331" s="290"/>
      <c r="Z3331" s="350"/>
      <c r="AA3331" s="299" t="s">
        <v>20</v>
      </c>
      <c r="AB3331" s="287" t="s">
        <v>21</v>
      </c>
      <c r="AC3331" s="361">
        <v>0.85</v>
      </c>
      <c r="AD3331" s="87"/>
      <c r="AE3331" s="302"/>
      <c r="AF3331" s="360"/>
      <c r="AG3331" s="45">
        <v>240.0</v>
      </c>
      <c r="AH3331" s="79"/>
      <c r="AI3331" s="80"/>
      <c r="AJ3331" s="80"/>
      <c r="AK3331" s="80"/>
      <c r="AL3331" s="14"/>
      <c r="AM3331" s="16" t="str">
        <f t="shared" si="10"/>
        <v>{s:'63C209', v:240 , c:'放デイ６・人欠・評減・拘減・'},</v>
      </c>
      <c r="AN3331" s="16"/>
    </row>
    <row r="3332" ht="16.5" customHeight="1">
      <c r="A3332" s="29">
        <v>63.0</v>
      </c>
      <c r="B3332" s="30" t="s">
        <v>3736</v>
      </c>
      <c r="C3332" s="31">
        <v>3330.0</v>
      </c>
      <c r="D3332" s="32" t="s">
        <v>3737</v>
      </c>
      <c r="E3332" s="94"/>
      <c r="F3332" s="94"/>
      <c r="G3332" s="76"/>
      <c r="H3332" s="63"/>
      <c r="I3332" s="63"/>
      <c r="J3332" s="51"/>
      <c r="K3332" s="94"/>
      <c r="L3332" s="140"/>
      <c r="M3332" s="348"/>
      <c r="N3332" s="304"/>
      <c r="O3332" s="381"/>
      <c r="P3332" s="307"/>
      <c r="Q3332" s="304"/>
      <c r="R3332" s="380"/>
      <c r="S3332" s="304"/>
      <c r="T3332" s="304"/>
      <c r="U3332" s="140"/>
      <c r="V3332" s="140"/>
      <c r="W3332" s="140"/>
      <c r="X3332" s="305" t="s">
        <v>326</v>
      </c>
      <c r="Y3332" s="302" t="s">
        <v>21</v>
      </c>
      <c r="Z3332" s="349">
        <v>0.7</v>
      </c>
      <c r="AA3332" s="297"/>
      <c r="AB3332" s="297"/>
      <c r="AC3332" s="362"/>
      <c r="AD3332" s="87"/>
      <c r="AE3332" s="313"/>
      <c r="AF3332" s="349"/>
      <c r="AG3332" s="45">
        <v>197.0</v>
      </c>
      <c r="AH3332" s="79"/>
      <c r="AI3332" s="80"/>
      <c r="AJ3332" s="80"/>
      <c r="AK3332" s="80"/>
      <c r="AL3332" s="14"/>
      <c r="AM3332" s="16" t="str">
        <f t="shared" si="10"/>
        <v>{s:'63C210', v:197 , c:'放デイ６・人欠・開減１・拘減・'},</v>
      </c>
      <c r="AN3332" s="16"/>
    </row>
    <row r="3333" ht="16.5" customHeight="1">
      <c r="A3333" s="29">
        <v>63.0</v>
      </c>
      <c r="B3333" s="30" t="s">
        <v>3738</v>
      </c>
      <c r="C3333" s="31">
        <v>3331.0</v>
      </c>
      <c r="D3333" s="32" t="s">
        <v>3739</v>
      </c>
      <c r="E3333" s="94"/>
      <c r="F3333" s="94"/>
      <c r="G3333" s="76"/>
      <c r="H3333" s="63"/>
      <c r="I3333" s="63"/>
      <c r="J3333" s="51"/>
      <c r="K3333" s="94"/>
      <c r="L3333" s="140"/>
      <c r="M3333" s="348"/>
      <c r="N3333" s="304"/>
      <c r="O3333" s="381"/>
      <c r="P3333" s="307"/>
      <c r="Q3333" s="304"/>
      <c r="R3333" s="380"/>
      <c r="S3333" s="304"/>
      <c r="T3333" s="304"/>
      <c r="U3333" s="140"/>
      <c r="V3333" s="140"/>
      <c r="W3333" s="140"/>
      <c r="X3333" s="306"/>
      <c r="Y3333" s="290"/>
      <c r="Z3333" s="355"/>
      <c r="AA3333" s="356" t="s">
        <v>20</v>
      </c>
      <c r="AB3333" s="357" t="s">
        <v>21</v>
      </c>
      <c r="AC3333" s="363">
        <v>0.85</v>
      </c>
      <c r="AD3333" s="87"/>
      <c r="AE3333" s="313"/>
      <c r="AF3333" s="349"/>
      <c r="AG3333" s="45">
        <v>167.0</v>
      </c>
      <c r="AH3333" s="79"/>
      <c r="AI3333" s="80"/>
      <c r="AJ3333" s="80"/>
      <c r="AK3333" s="80"/>
      <c r="AL3333" s="14"/>
      <c r="AM3333" s="16" t="str">
        <f t="shared" si="10"/>
        <v>{s:'63C211', v:167 , c:'放デイ６・人欠・開減１・評減・拘減・'},</v>
      </c>
      <c r="AN3333" s="16"/>
    </row>
    <row r="3334" ht="16.5" customHeight="1">
      <c r="A3334" s="29">
        <v>63.0</v>
      </c>
      <c r="B3334" s="30" t="s">
        <v>3740</v>
      </c>
      <c r="C3334" s="31">
        <v>3332.0</v>
      </c>
      <c r="D3334" s="32" t="s">
        <v>3741</v>
      </c>
      <c r="E3334" s="94"/>
      <c r="F3334" s="94"/>
      <c r="G3334" s="76"/>
      <c r="H3334" s="63"/>
      <c r="I3334" s="63"/>
      <c r="J3334" s="51"/>
      <c r="K3334" s="94"/>
      <c r="L3334" s="140"/>
      <c r="M3334" s="348"/>
      <c r="N3334" s="304"/>
      <c r="O3334" s="381"/>
      <c r="P3334" s="307"/>
      <c r="Q3334" s="304"/>
      <c r="R3334" s="380"/>
      <c r="S3334" s="304"/>
      <c r="T3334" s="304"/>
      <c r="U3334" s="140"/>
      <c r="V3334" s="140"/>
      <c r="W3334" s="140"/>
      <c r="X3334" s="305" t="s">
        <v>329</v>
      </c>
      <c r="Y3334" s="302" t="s">
        <v>21</v>
      </c>
      <c r="Z3334" s="349">
        <v>0.85</v>
      </c>
      <c r="AA3334" s="292"/>
      <c r="AB3334" s="292"/>
      <c r="AC3334" s="355"/>
      <c r="AD3334" s="87"/>
      <c r="AE3334" s="313"/>
      <c r="AF3334" s="349"/>
      <c r="AG3334" s="45">
        <v>240.0</v>
      </c>
      <c r="AH3334" s="79"/>
      <c r="AI3334" s="80"/>
      <c r="AJ3334" s="80"/>
      <c r="AK3334" s="80"/>
      <c r="AL3334" s="14"/>
      <c r="AM3334" s="16" t="str">
        <f t="shared" si="10"/>
        <v>{s:'63C212', v:240 , c:'放デイ６・人欠・開減２・拘減・'},</v>
      </c>
      <c r="AN3334" s="16"/>
    </row>
    <row r="3335" ht="16.5" customHeight="1">
      <c r="A3335" s="29">
        <v>63.0</v>
      </c>
      <c r="B3335" s="30" t="s">
        <v>3742</v>
      </c>
      <c r="C3335" s="31">
        <v>3333.0</v>
      </c>
      <c r="D3335" s="32" t="s">
        <v>3743</v>
      </c>
      <c r="E3335" s="94"/>
      <c r="F3335" s="94"/>
      <c r="G3335" s="76"/>
      <c r="H3335" s="63"/>
      <c r="I3335" s="63"/>
      <c r="J3335" s="51"/>
      <c r="K3335" s="94"/>
      <c r="L3335" s="140"/>
      <c r="M3335" s="348"/>
      <c r="N3335" s="304"/>
      <c r="O3335" s="381"/>
      <c r="P3335" s="307"/>
      <c r="Q3335" s="304"/>
      <c r="R3335" s="380"/>
      <c r="S3335" s="304"/>
      <c r="T3335" s="304"/>
      <c r="U3335" s="140"/>
      <c r="V3335" s="140"/>
      <c r="W3335" s="140"/>
      <c r="X3335" s="306"/>
      <c r="Y3335" s="290"/>
      <c r="Z3335" s="355"/>
      <c r="AA3335" s="356" t="s">
        <v>20</v>
      </c>
      <c r="AB3335" s="357" t="s">
        <v>21</v>
      </c>
      <c r="AC3335" s="363">
        <v>0.85</v>
      </c>
      <c r="AD3335" s="93"/>
      <c r="AE3335" s="292"/>
      <c r="AF3335" s="355"/>
      <c r="AG3335" s="45">
        <v>203.0</v>
      </c>
      <c r="AH3335" s="79"/>
      <c r="AI3335" s="80"/>
      <c r="AJ3335" s="80"/>
      <c r="AK3335" s="80"/>
      <c r="AL3335" s="14"/>
      <c r="AM3335" s="16" t="str">
        <f t="shared" si="10"/>
        <v>{s:'63C213', v:203 , c:'放デイ６・人欠・開減２・評減・拘減・'},</v>
      </c>
      <c r="AN3335" s="16"/>
    </row>
    <row r="3336" ht="16.5" customHeight="1">
      <c r="A3336" s="29">
        <v>63.0</v>
      </c>
      <c r="B3336" s="30">
        <v>9233.0</v>
      </c>
      <c r="C3336" s="31">
        <v>3334.0</v>
      </c>
      <c r="D3336" s="32" t="s">
        <v>3744</v>
      </c>
      <c r="E3336" s="94"/>
      <c r="F3336" s="94"/>
      <c r="G3336" s="307"/>
      <c r="H3336" s="140"/>
      <c r="I3336" s="140"/>
      <c r="J3336" s="95"/>
      <c r="K3336" s="69"/>
      <c r="L3336" s="65"/>
      <c r="M3336" s="65"/>
      <c r="N3336" s="140"/>
      <c r="O3336" s="105"/>
      <c r="P3336" s="94"/>
      <c r="Q3336" s="140"/>
      <c r="R3336" s="95"/>
      <c r="S3336" s="33" t="s">
        <v>23</v>
      </c>
      <c r="T3336" s="130" t="s">
        <v>24</v>
      </c>
      <c r="U3336" s="152"/>
      <c r="V3336" s="152"/>
      <c r="W3336" s="153"/>
      <c r="X3336" s="299"/>
      <c r="Y3336" s="287"/>
      <c r="Z3336" s="345"/>
      <c r="AA3336" s="288"/>
      <c r="AB3336" s="288"/>
      <c r="AC3336" s="288"/>
      <c r="AD3336" s="288"/>
      <c r="AE3336" s="288"/>
      <c r="AF3336" s="346"/>
      <c r="AG3336" s="45">
        <v>202.0</v>
      </c>
      <c r="AH3336" s="79"/>
      <c r="AI3336" s="80"/>
      <c r="AJ3336" s="80"/>
      <c r="AK3336" s="80"/>
      <c r="AL3336" s="14"/>
      <c r="AM3336" s="16" t="str">
        <f t="shared" si="10"/>
        <v>{s:'639233', v:202 , c:'放デイ６・人欠・未計画・'},</v>
      </c>
      <c r="AN3336" s="16"/>
    </row>
    <row r="3337" ht="16.5" customHeight="1">
      <c r="A3337" s="29">
        <v>63.0</v>
      </c>
      <c r="B3337" s="30" t="s">
        <v>3745</v>
      </c>
      <c r="C3337" s="31">
        <v>3335.0</v>
      </c>
      <c r="D3337" s="32" t="s">
        <v>3746</v>
      </c>
      <c r="E3337" s="94"/>
      <c r="F3337" s="94"/>
      <c r="G3337" s="307"/>
      <c r="H3337" s="63"/>
      <c r="I3337" s="140"/>
      <c r="J3337" s="95"/>
      <c r="K3337" s="69"/>
      <c r="L3337" s="65"/>
      <c r="M3337" s="65"/>
      <c r="N3337" s="140"/>
      <c r="O3337" s="105"/>
      <c r="P3337" s="94"/>
      <c r="Q3337" s="140"/>
      <c r="R3337" s="95"/>
      <c r="S3337" s="131"/>
      <c r="T3337" s="87"/>
      <c r="U3337" s="302" t="s">
        <v>21</v>
      </c>
      <c r="V3337" s="313">
        <v>0.7</v>
      </c>
      <c r="W3337" s="95"/>
      <c r="X3337" s="303"/>
      <c r="Y3337" s="290"/>
      <c r="Z3337" s="350"/>
      <c r="AA3337" s="299" t="s">
        <v>20</v>
      </c>
      <c r="AB3337" s="287" t="s">
        <v>21</v>
      </c>
      <c r="AC3337" s="351">
        <v>0.85</v>
      </c>
      <c r="AD3337" s="288"/>
      <c r="AE3337" s="288"/>
      <c r="AF3337" s="346"/>
      <c r="AG3337" s="45">
        <v>172.0</v>
      </c>
      <c r="AH3337" s="79"/>
      <c r="AI3337" s="80"/>
      <c r="AJ3337" s="80"/>
      <c r="AK3337" s="80"/>
      <c r="AL3337" s="14"/>
      <c r="AM3337" s="16" t="str">
        <f t="shared" si="10"/>
        <v>{s:'63C214', v:172 , c:'放デイ６・人欠・未計画・評減・'},</v>
      </c>
      <c r="AN3337" s="16"/>
    </row>
    <row r="3338" ht="16.5" customHeight="1">
      <c r="A3338" s="29">
        <v>63.0</v>
      </c>
      <c r="B3338" s="30">
        <v>9234.0</v>
      </c>
      <c r="C3338" s="31">
        <v>3336.0</v>
      </c>
      <c r="D3338" s="32" t="s">
        <v>3747</v>
      </c>
      <c r="E3338" s="94"/>
      <c r="F3338" s="94"/>
      <c r="G3338" s="103"/>
      <c r="H3338" s="140"/>
      <c r="I3338" s="140"/>
      <c r="J3338" s="95"/>
      <c r="K3338" s="69"/>
      <c r="L3338" s="65"/>
      <c r="M3338" s="65"/>
      <c r="N3338" s="302"/>
      <c r="O3338" s="382"/>
      <c r="P3338" s="383"/>
      <c r="Q3338" s="302"/>
      <c r="R3338" s="384"/>
      <c r="S3338" s="131"/>
      <c r="T3338" s="87"/>
      <c r="U3338" s="302"/>
      <c r="V3338" s="313"/>
      <c r="W3338" s="349"/>
      <c r="X3338" s="305" t="s">
        <v>326</v>
      </c>
      <c r="Y3338" s="287" t="s">
        <v>21</v>
      </c>
      <c r="Z3338" s="354" t="str">
        <f>$Z$653</f>
        <v/>
      </c>
      <c r="AA3338" s="297"/>
      <c r="AB3338" s="297"/>
      <c r="AC3338" s="297"/>
      <c r="AD3338" s="297"/>
      <c r="AE3338" s="297"/>
      <c r="AF3338" s="362"/>
      <c r="AG3338" s="114">
        <v>141.0</v>
      </c>
      <c r="AH3338" s="79"/>
      <c r="AI3338" s="80"/>
      <c r="AJ3338" s="80"/>
      <c r="AK3338" s="80"/>
      <c r="AL3338" s="14"/>
      <c r="AM3338" s="16" t="str">
        <f t="shared" si="10"/>
        <v>{s:'639234', v:141 , c:'放デイ６・人欠・未計画・開減１・'},</v>
      </c>
      <c r="AN3338" s="16"/>
    </row>
    <row r="3339" ht="16.5" customHeight="1">
      <c r="A3339" s="29">
        <v>63.0</v>
      </c>
      <c r="B3339" s="30" t="s">
        <v>3748</v>
      </c>
      <c r="C3339" s="31">
        <v>3337.0</v>
      </c>
      <c r="D3339" s="32" t="s">
        <v>3749</v>
      </c>
      <c r="E3339" s="94"/>
      <c r="F3339" s="94"/>
      <c r="G3339" s="103"/>
      <c r="H3339" s="140"/>
      <c r="I3339" s="140"/>
      <c r="J3339" s="95"/>
      <c r="K3339" s="69"/>
      <c r="L3339" s="65"/>
      <c r="M3339" s="65"/>
      <c r="N3339" s="302"/>
      <c r="O3339" s="382"/>
      <c r="P3339" s="383"/>
      <c r="Q3339" s="302"/>
      <c r="R3339" s="384"/>
      <c r="S3339" s="131"/>
      <c r="T3339" s="87"/>
      <c r="U3339" s="302"/>
      <c r="V3339" s="313"/>
      <c r="W3339" s="349"/>
      <c r="X3339" s="306"/>
      <c r="Y3339" s="290"/>
      <c r="Z3339" s="355"/>
      <c r="AA3339" s="356" t="s">
        <v>20</v>
      </c>
      <c r="AB3339" s="357" t="s">
        <v>21</v>
      </c>
      <c r="AC3339" s="358">
        <v>0.85</v>
      </c>
      <c r="AD3339" s="288"/>
      <c r="AE3339" s="288"/>
      <c r="AF3339" s="346"/>
      <c r="AG3339" s="114">
        <v>120.0</v>
      </c>
      <c r="AH3339" s="79"/>
      <c r="AI3339" s="80"/>
      <c r="AJ3339" s="80"/>
      <c r="AK3339" s="80"/>
      <c r="AL3339" s="14"/>
      <c r="AM3339" s="16" t="str">
        <f t="shared" si="10"/>
        <v>{s:'63C215', v:120 , c:'放デイ６・人欠・未計画・開減１・評減・'},</v>
      </c>
      <c r="AN3339" s="16"/>
    </row>
    <row r="3340" ht="16.5" customHeight="1">
      <c r="A3340" s="29">
        <v>63.0</v>
      </c>
      <c r="B3340" s="30">
        <v>9236.0</v>
      </c>
      <c r="C3340" s="31">
        <v>3338.0</v>
      </c>
      <c r="D3340" s="32" t="s">
        <v>3750</v>
      </c>
      <c r="E3340" s="94"/>
      <c r="F3340" s="94"/>
      <c r="G3340" s="103"/>
      <c r="H3340" s="140"/>
      <c r="I3340" s="140"/>
      <c r="J3340" s="95"/>
      <c r="K3340" s="69"/>
      <c r="L3340" s="65"/>
      <c r="M3340" s="65"/>
      <c r="N3340" s="302"/>
      <c r="O3340" s="382"/>
      <c r="P3340" s="383"/>
      <c r="Q3340" s="302"/>
      <c r="R3340" s="384"/>
      <c r="S3340" s="131"/>
      <c r="T3340" s="87"/>
      <c r="U3340" s="302"/>
      <c r="V3340" s="313"/>
      <c r="W3340" s="349"/>
      <c r="X3340" s="305" t="s">
        <v>329</v>
      </c>
      <c r="Y3340" s="287" t="s">
        <v>21</v>
      </c>
      <c r="Z3340" s="354" t="str">
        <f>$Z$655</f>
        <v/>
      </c>
      <c r="AA3340" s="292"/>
      <c r="AB3340" s="292"/>
      <c r="AC3340" s="292"/>
      <c r="AD3340" s="292"/>
      <c r="AE3340" s="292"/>
      <c r="AF3340" s="355"/>
      <c r="AG3340" s="45">
        <v>172.0</v>
      </c>
      <c r="AH3340" s="79"/>
      <c r="AI3340" s="80"/>
      <c r="AJ3340" s="80"/>
      <c r="AK3340" s="80"/>
      <c r="AL3340" s="14"/>
      <c r="AM3340" s="16" t="str">
        <f t="shared" si="10"/>
        <v>{s:'639236', v:172 , c:'放デイ６・人欠・未計画・開減２・'},</v>
      </c>
      <c r="AN3340" s="16"/>
    </row>
    <row r="3341" ht="16.5" customHeight="1">
      <c r="A3341" s="29">
        <v>63.0</v>
      </c>
      <c r="B3341" s="30" t="s">
        <v>3751</v>
      </c>
      <c r="C3341" s="31">
        <v>3339.0</v>
      </c>
      <c r="D3341" s="32" t="s">
        <v>3752</v>
      </c>
      <c r="E3341" s="94"/>
      <c r="F3341" s="94"/>
      <c r="G3341" s="103"/>
      <c r="H3341" s="140"/>
      <c r="I3341" s="140"/>
      <c r="J3341" s="95"/>
      <c r="K3341" s="69"/>
      <c r="L3341" s="65"/>
      <c r="M3341" s="65"/>
      <c r="N3341" s="302"/>
      <c r="O3341" s="382"/>
      <c r="P3341" s="383"/>
      <c r="Q3341" s="302"/>
      <c r="R3341" s="384"/>
      <c r="S3341" s="308"/>
      <c r="T3341" s="87"/>
      <c r="U3341" s="302"/>
      <c r="V3341" s="313"/>
      <c r="W3341" s="349"/>
      <c r="X3341" s="306"/>
      <c r="Y3341" s="290"/>
      <c r="Z3341" s="355"/>
      <c r="AA3341" s="356" t="s">
        <v>20</v>
      </c>
      <c r="AB3341" s="357" t="s">
        <v>21</v>
      </c>
      <c r="AC3341" s="358">
        <v>0.85</v>
      </c>
      <c r="AD3341" s="288"/>
      <c r="AE3341" s="288"/>
      <c r="AF3341" s="346"/>
      <c r="AG3341" s="45">
        <v>146.0</v>
      </c>
      <c r="AH3341" s="79"/>
      <c r="AI3341" s="80"/>
      <c r="AJ3341" s="80"/>
      <c r="AK3341" s="80"/>
      <c r="AL3341" s="14"/>
      <c r="AM3341" s="16" t="str">
        <f t="shared" si="10"/>
        <v>{s:'63C216', v:146 , c:'放デイ６・人欠・未計画・開減２・評減・'},</v>
      </c>
      <c r="AN3341" s="16"/>
    </row>
    <row r="3342" ht="16.5" customHeight="1">
      <c r="A3342" s="29">
        <v>63.0</v>
      </c>
      <c r="B3342" s="30" t="s">
        <v>3753</v>
      </c>
      <c r="C3342" s="31">
        <v>3340.0</v>
      </c>
      <c r="D3342" s="32" t="s">
        <v>3754</v>
      </c>
      <c r="E3342" s="94"/>
      <c r="F3342" s="94"/>
      <c r="G3342" s="103"/>
      <c r="H3342" s="140"/>
      <c r="I3342" s="140"/>
      <c r="J3342" s="95"/>
      <c r="K3342" s="69"/>
      <c r="L3342" s="65"/>
      <c r="M3342" s="65"/>
      <c r="N3342" s="302"/>
      <c r="O3342" s="382"/>
      <c r="P3342" s="383"/>
      <c r="Q3342" s="302"/>
      <c r="R3342" s="384"/>
      <c r="S3342" s="308"/>
      <c r="T3342" s="309"/>
      <c r="U3342" s="302"/>
      <c r="V3342" s="313"/>
      <c r="W3342" s="349"/>
      <c r="X3342" s="299"/>
      <c r="Y3342" s="287"/>
      <c r="Z3342" s="345"/>
      <c r="AA3342" s="288"/>
      <c r="AB3342" s="288"/>
      <c r="AC3342" s="346"/>
      <c r="AD3342" s="82" t="s">
        <v>30</v>
      </c>
      <c r="AE3342" s="302">
        <v>5.0</v>
      </c>
      <c r="AF3342" s="360" t="s">
        <v>31</v>
      </c>
      <c r="AG3342" s="45">
        <v>197.0</v>
      </c>
      <c r="AH3342" s="79"/>
      <c r="AI3342" s="80"/>
      <c r="AJ3342" s="80"/>
      <c r="AK3342" s="80"/>
      <c r="AL3342" s="14"/>
      <c r="AM3342" s="16" t="str">
        <f t="shared" si="10"/>
        <v>{s:'63C217', v:197 , c:'放デイ６・人欠・未計画・拘減・'},</v>
      </c>
      <c r="AN3342" s="16"/>
    </row>
    <row r="3343" ht="16.5" customHeight="1">
      <c r="A3343" s="29">
        <v>63.0</v>
      </c>
      <c r="B3343" s="30" t="s">
        <v>3755</v>
      </c>
      <c r="C3343" s="31">
        <v>3341.0</v>
      </c>
      <c r="D3343" s="32" t="s">
        <v>3756</v>
      </c>
      <c r="E3343" s="94"/>
      <c r="F3343" s="94"/>
      <c r="G3343" s="103"/>
      <c r="H3343" s="140"/>
      <c r="I3343" s="140"/>
      <c r="J3343" s="95"/>
      <c r="K3343" s="69"/>
      <c r="L3343" s="65"/>
      <c r="M3343" s="65"/>
      <c r="N3343" s="302"/>
      <c r="O3343" s="382"/>
      <c r="P3343" s="383"/>
      <c r="Q3343" s="302"/>
      <c r="R3343" s="384"/>
      <c r="S3343" s="310"/>
      <c r="T3343" s="309"/>
      <c r="U3343" s="302"/>
      <c r="V3343" s="313"/>
      <c r="W3343" s="349"/>
      <c r="X3343" s="303"/>
      <c r="Y3343" s="290"/>
      <c r="Z3343" s="350"/>
      <c r="AA3343" s="299" t="s">
        <v>20</v>
      </c>
      <c r="AB3343" s="287" t="s">
        <v>21</v>
      </c>
      <c r="AC3343" s="361">
        <v>0.85</v>
      </c>
      <c r="AD3343" s="87"/>
      <c r="AE3343" s="302"/>
      <c r="AF3343" s="360"/>
      <c r="AG3343" s="45">
        <v>167.0</v>
      </c>
      <c r="AH3343" s="79"/>
      <c r="AI3343" s="80"/>
      <c r="AJ3343" s="80"/>
      <c r="AK3343" s="80"/>
      <c r="AL3343" s="14"/>
      <c r="AM3343" s="16" t="str">
        <f t="shared" si="10"/>
        <v>{s:'63C218', v:167 , c:'放デイ６・人欠・未計画・評減・拘減・'},</v>
      </c>
      <c r="AN3343" s="16"/>
    </row>
    <row r="3344" ht="16.5" customHeight="1">
      <c r="A3344" s="29">
        <v>63.0</v>
      </c>
      <c r="B3344" s="30" t="s">
        <v>3757</v>
      </c>
      <c r="C3344" s="31">
        <v>3342.0</v>
      </c>
      <c r="D3344" s="32" t="s">
        <v>3758</v>
      </c>
      <c r="E3344" s="94"/>
      <c r="F3344" s="94"/>
      <c r="G3344" s="103"/>
      <c r="H3344" s="140"/>
      <c r="I3344" s="140"/>
      <c r="J3344" s="95"/>
      <c r="K3344" s="69"/>
      <c r="L3344" s="65"/>
      <c r="M3344" s="65"/>
      <c r="N3344" s="302"/>
      <c r="O3344" s="382"/>
      <c r="P3344" s="383"/>
      <c r="Q3344" s="302"/>
      <c r="R3344" s="384"/>
      <c r="S3344" s="310"/>
      <c r="T3344" s="309"/>
      <c r="U3344" s="302"/>
      <c r="V3344" s="313"/>
      <c r="W3344" s="349"/>
      <c r="X3344" s="305" t="s">
        <v>326</v>
      </c>
      <c r="Y3344" s="302" t="s">
        <v>21</v>
      </c>
      <c r="Z3344" s="349" t="str">
        <f>$Z$653</f>
        <v/>
      </c>
      <c r="AA3344" s="297"/>
      <c r="AB3344" s="297"/>
      <c r="AC3344" s="362"/>
      <c r="AD3344" s="87"/>
      <c r="AE3344" s="313"/>
      <c r="AF3344" s="349"/>
      <c r="AG3344" s="114">
        <v>136.0</v>
      </c>
      <c r="AH3344" s="79"/>
      <c r="AI3344" s="80"/>
      <c r="AJ3344" s="80"/>
      <c r="AK3344" s="80"/>
      <c r="AL3344" s="14"/>
      <c r="AM3344" s="16" t="str">
        <f t="shared" si="10"/>
        <v>{s:'63C219', v:136 , c:'放デイ６・人欠・未計画・開減１・拘減・'},</v>
      </c>
      <c r="AN3344" s="16"/>
    </row>
    <row r="3345" ht="16.5" customHeight="1">
      <c r="A3345" s="29">
        <v>63.0</v>
      </c>
      <c r="B3345" s="30" t="s">
        <v>3759</v>
      </c>
      <c r="C3345" s="31">
        <v>3343.0</v>
      </c>
      <c r="D3345" s="32" t="s">
        <v>3760</v>
      </c>
      <c r="E3345" s="94"/>
      <c r="F3345" s="94"/>
      <c r="G3345" s="103"/>
      <c r="H3345" s="140"/>
      <c r="I3345" s="140"/>
      <c r="J3345" s="95"/>
      <c r="K3345" s="69"/>
      <c r="L3345" s="65"/>
      <c r="M3345" s="65"/>
      <c r="N3345" s="302"/>
      <c r="O3345" s="382"/>
      <c r="P3345" s="383"/>
      <c r="Q3345" s="302"/>
      <c r="R3345" s="384"/>
      <c r="S3345" s="310"/>
      <c r="T3345" s="309"/>
      <c r="U3345" s="302"/>
      <c r="V3345" s="313"/>
      <c r="W3345" s="349"/>
      <c r="X3345" s="306"/>
      <c r="Y3345" s="290"/>
      <c r="Z3345" s="355"/>
      <c r="AA3345" s="356" t="s">
        <v>20</v>
      </c>
      <c r="AB3345" s="357" t="s">
        <v>21</v>
      </c>
      <c r="AC3345" s="363">
        <v>0.85</v>
      </c>
      <c r="AD3345" s="87"/>
      <c r="AE3345" s="313"/>
      <c r="AF3345" s="349"/>
      <c r="AG3345" s="114">
        <v>115.0</v>
      </c>
      <c r="AH3345" s="79"/>
      <c r="AI3345" s="80"/>
      <c r="AJ3345" s="80"/>
      <c r="AK3345" s="80"/>
      <c r="AL3345" s="14"/>
      <c r="AM3345" s="16" t="str">
        <f t="shared" si="10"/>
        <v>{s:'63C220', v:115 , c:'放デイ６・人欠・未計画・開減１・評減・拘減・'},</v>
      </c>
      <c r="AN3345" s="16"/>
    </row>
    <row r="3346" ht="16.5" customHeight="1">
      <c r="A3346" s="29">
        <v>63.0</v>
      </c>
      <c r="B3346" s="30" t="s">
        <v>3761</v>
      </c>
      <c r="C3346" s="31">
        <v>3344.0</v>
      </c>
      <c r="D3346" s="32" t="s">
        <v>3762</v>
      </c>
      <c r="E3346" s="94"/>
      <c r="F3346" s="94"/>
      <c r="G3346" s="103"/>
      <c r="H3346" s="140"/>
      <c r="I3346" s="140"/>
      <c r="J3346" s="95"/>
      <c r="K3346" s="69"/>
      <c r="L3346" s="65"/>
      <c r="M3346" s="65"/>
      <c r="N3346" s="302"/>
      <c r="O3346" s="382"/>
      <c r="P3346" s="383"/>
      <c r="Q3346" s="302"/>
      <c r="R3346" s="384"/>
      <c r="S3346" s="310"/>
      <c r="T3346" s="309"/>
      <c r="U3346" s="302"/>
      <c r="V3346" s="313"/>
      <c r="W3346" s="349"/>
      <c r="X3346" s="305" t="s">
        <v>329</v>
      </c>
      <c r="Y3346" s="302" t="s">
        <v>21</v>
      </c>
      <c r="Z3346" s="349" t="str">
        <f>$Z$655</f>
        <v/>
      </c>
      <c r="AA3346" s="292"/>
      <c r="AB3346" s="292"/>
      <c r="AC3346" s="355"/>
      <c r="AD3346" s="87"/>
      <c r="AE3346" s="313"/>
      <c r="AF3346" s="349"/>
      <c r="AG3346" s="45">
        <v>167.0</v>
      </c>
      <c r="AH3346" s="79"/>
      <c r="AI3346" s="80"/>
      <c r="AJ3346" s="80"/>
      <c r="AK3346" s="80"/>
      <c r="AL3346" s="14"/>
      <c r="AM3346" s="16" t="str">
        <f t="shared" si="10"/>
        <v>{s:'63C221', v:167 , c:'放デイ６・人欠・未計画・開減２・拘減・'},</v>
      </c>
      <c r="AN3346" s="16"/>
    </row>
    <row r="3347" ht="16.5" customHeight="1">
      <c r="A3347" s="29">
        <v>63.0</v>
      </c>
      <c r="B3347" s="30" t="s">
        <v>3763</v>
      </c>
      <c r="C3347" s="31">
        <v>3345.0</v>
      </c>
      <c r="D3347" s="32" t="s">
        <v>3764</v>
      </c>
      <c r="E3347" s="94"/>
      <c r="F3347" s="94"/>
      <c r="G3347" s="103"/>
      <c r="H3347" s="140"/>
      <c r="I3347" s="140"/>
      <c r="J3347" s="95"/>
      <c r="K3347" s="69"/>
      <c r="L3347" s="65"/>
      <c r="M3347" s="65"/>
      <c r="N3347" s="302"/>
      <c r="O3347" s="382"/>
      <c r="P3347" s="383"/>
      <c r="Q3347" s="302"/>
      <c r="R3347" s="384"/>
      <c r="S3347" s="310"/>
      <c r="T3347" s="309"/>
      <c r="U3347" s="302"/>
      <c r="V3347" s="313"/>
      <c r="W3347" s="349"/>
      <c r="X3347" s="306"/>
      <c r="Y3347" s="290"/>
      <c r="Z3347" s="355"/>
      <c r="AA3347" s="356" t="s">
        <v>20</v>
      </c>
      <c r="AB3347" s="357" t="s">
        <v>21</v>
      </c>
      <c r="AC3347" s="363">
        <v>0.85</v>
      </c>
      <c r="AD3347" s="93"/>
      <c r="AE3347" s="292"/>
      <c r="AF3347" s="355"/>
      <c r="AG3347" s="45">
        <v>141.0</v>
      </c>
      <c r="AH3347" s="79"/>
      <c r="AI3347" s="80"/>
      <c r="AJ3347" s="80"/>
      <c r="AK3347" s="80"/>
      <c r="AL3347" s="14"/>
      <c r="AM3347" s="16" t="str">
        <f t="shared" si="10"/>
        <v>{s:'63C222', v:141 , c:'放デイ６・人欠・未計画・開減２・評減・拘減・'},</v>
      </c>
      <c r="AN3347" s="16"/>
    </row>
    <row r="3348" ht="16.5" customHeight="1">
      <c r="A3348" s="29">
        <v>63.0</v>
      </c>
      <c r="B3348" s="30" t="s">
        <v>3765</v>
      </c>
      <c r="C3348" s="31">
        <v>3346.0</v>
      </c>
      <c r="D3348" s="32" t="s">
        <v>3766</v>
      </c>
      <c r="E3348" s="94"/>
      <c r="F3348" s="94"/>
      <c r="G3348" s="103"/>
      <c r="H3348" s="140"/>
      <c r="I3348" s="140"/>
      <c r="J3348" s="95"/>
      <c r="K3348" s="69"/>
      <c r="L3348" s="65"/>
      <c r="M3348" s="65"/>
      <c r="N3348" s="302"/>
      <c r="O3348" s="382"/>
      <c r="P3348" s="383"/>
      <c r="Q3348" s="302"/>
      <c r="R3348" s="384"/>
      <c r="S3348" s="309"/>
      <c r="T3348" s="130" t="s">
        <v>27</v>
      </c>
      <c r="U3348" s="287"/>
      <c r="V3348" s="385"/>
      <c r="W3348" s="354"/>
      <c r="X3348" s="299"/>
      <c r="Y3348" s="287"/>
      <c r="Z3348" s="345"/>
      <c r="AA3348" s="288"/>
      <c r="AB3348" s="288"/>
      <c r="AC3348" s="288"/>
      <c r="AD3348" s="288"/>
      <c r="AE3348" s="288"/>
      <c r="AF3348" s="346"/>
      <c r="AG3348" s="114">
        <v>144.0</v>
      </c>
      <c r="AH3348" s="79"/>
      <c r="AI3348" s="80"/>
      <c r="AJ3348" s="80"/>
      <c r="AK3348" s="80"/>
      <c r="AL3348" s="14"/>
      <c r="AM3348" s="16" t="str">
        <f t="shared" si="10"/>
        <v>{s:'63C223', v:144 , c:'放デイ６・人欠・未計画２・'},</v>
      </c>
      <c r="AN3348" s="16"/>
    </row>
    <row r="3349" ht="16.5" customHeight="1">
      <c r="A3349" s="29">
        <v>63.0</v>
      </c>
      <c r="B3349" s="30" t="s">
        <v>3767</v>
      </c>
      <c r="C3349" s="31">
        <v>3347.0</v>
      </c>
      <c r="D3349" s="32" t="s">
        <v>3768</v>
      </c>
      <c r="E3349" s="94"/>
      <c r="F3349" s="94"/>
      <c r="G3349" s="103"/>
      <c r="H3349" s="140"/>
      <c r="I3349" s="140"/>
      <c r="J3349" s="95"/>
      <c r="K3349" s="69"/>
      <c r="L3349" s="65"/>
      <c r="M3349" s="65"/>
      <c r="N3349" s="302"/>
      <c r="O3349" s="382"/>
      <c r="P3349" s="383"/>
      <c r="Q3349" s="302"/>
      <c r="R3349" s="384"/>
      <c r="S3349" s="309"/>
      <c r="T3349" s="87"/>
      <c r="U3349" s="302" t="s">
        <v>21</v>
      </c>
      <c r="V3349" s="313">
        <v>0.5</v>
      </c>
      <c r="W3349" s="349"/>
      <c r="X3349" s="303"/>
      <c r="Y3349" s="290"/>
      <c r="Z3349" s="350"/>
      <c r="AA3349" s="299" t="s">
        <v>20</v>
      </c>
      <c r="AB3349" s="287" t="s">
        <v>21</v>
      </c>
      <c r="AC3349" s="351">
        <v>0.85</v>
      </c>
      <c r="AD3349" s="288"/>
      <c r="AE3349" s="288"/>
      <c r="AF3349" s="346"/>
      <c r="AG3349" s="114">
        <v>122.0</v>
      </c>
      <c r="AH3349" s="79"/>
      <c r="AI3349" s="80"/>
      <c r="AJ3349" s="80"/>
      <c r="AK3349" s="80"/>
      <c r="AL3349" s="14"/>
      <c r="AM3349" s="16" t="str">
        <f t="shared" si="10"/>
        <v>{s:'63C224', v:122 , c:'放デイ６・人欠・未計画２・評減・'},</v>
      </c>
      <c r="AN3349" s="16"/>
    </row>
    <row r="3350" ht="16.5" customHeight="1">
      <c r="A3350" s="29">
        <v>63.0</v>
      </c>
      <c r="B3350" s="30" t="s">
        <v>3769</v>
      </c>
      <c r="C3350" s="31">
        <v>3348.0</v>
      </c>
      <c r="D3350" s="32" t="s">
        <v>3770</v>
      </c>
      <c r="E3350" s="94"/>
      <c r="F3350" s="94"/>
      <c r="G3350" s="103"/>
      <c r="H3350" s="140"/>
      <c r="I3350" s="140"/>
      <c r="J3350" s="95"/>
      <c r="K3350" s="69"/>
      <c r="L3350" s="65"/>
      <c r="M3350" s="65"/>
      <c r="N3350" s="302"/>
      <c r="O3350" s="382"/>
      <c r="P3350" s="383"/>
      <c r="Q3350" s="302"/>
      <c r="R3350" s="384"/>
      <c r="S3350" s="309"/>
      <c r="T3350" s="87"/>
      <c r="U3350" s="302"/>
      <c r="V3350" s="313"/>
      <c r="W3350" s="349"/>
      <c r="X3350" s="305" t="s">
        <v>326</v>
      </c>
      <c r="Y3350" s="287" t="s">
        <v>21</v>
      </c>
      <c r="Z3350" s="354" t="str">
        <f>$Z$653</f>
        <v/>
      </c>
      <c r="AA3350" s="297"/>
      <c r="AB3350" s="297"/>
      <c r="AC3350" s="297"/>
      <c r="AD3350" s="297"/>
      <c r="AE3350" s="297"/>
      <c r="AF3350" s="362"/>
      <c r="AG3350" s="114">
        <v>101.0</v>
      </c>
      <c r="AH3350" s="79"/>
      <c r="AI3350" s="80"/>
      <c r="AJ3350" s="80"/>
      <c r="AK3350" s="80"/>
      <c r="AL3350" s="14"/>
      <c r="AM3350" s="16" t="str">
        <f t="shared" si="10"/>
        <v>{s:'63C225', v:101 , c:'放デイ６・人欠・未計画２・開減１・'},</v>
      </c>
      <c r="AN3350" s="16"/>
    </row>
    <row r="3351" ht="16.5" customHeight="1">
      <c r="A3351" s="29">
        <v>63.0</v>
      </c>
      <c r="B3351" s="30" t="s">
        <v>3771</v>
      </c>
      <c r="C3351" s="31">
        <v>3349.0</v>
      </c>
      <c r="D3351" s="32" t="s">
        <v>3772</v>
      </c>
      <c r="E3351" s="94"/>
      <c r="F3351" s="94"/>
      <c r="G3351" s="103"/>
      <c r="H3351" s="140"/>
      <c r="I3351" s="140"/>
      <c r="J3351" s="95"/>
      <c r="K3351" s="69"/>
      <c r="L3351" s="65"/>
      <c r="M3351" s="65"/>
      <c r="N3351" s="302"/>
      <c r="O3351" s="382"/>
      <c r="P3351" s="383"/>
      <c r="Q3351" s="302"/>
      <c r="R3351" s="384"/>
      <c r="S3351" s="309"/>
      <c r="T3351" s="87"/>
      <c r="U3351" s="302"/>
      <c r="V3351" s="313"/>
      <c r="W3351" s="349"/>
      <c r="X3351" s="306"/>
      <c r="Y3351" s="290"/>
      <c r="Z3351" s="355"/>
      <c r="AA3351" s="356" t="s">
        <v>20</v>
      </c>
      <c r="AB3351" s="357" t="s">
        <v>21</v>
      </c>
      <c r="AC3351" s="358">
        <v>0.85</v>
      </c>
      <c r="AD3351" s="288"/>
      <c r="AE3351" s="288"/>
      <c r="AF3351" s="346"/>
      <c r="AG3351" s="114">
        <v>86.0</v>
      </c>
      <c r="AH3351" s="79"/>
      <c r="AI3351" s="80"/>
      <c r="AJ3351" s="80"/>
      <c r="AK3351" s="80"/>
      <c r="AL3351" s="14"/>
      <c r="AM3351" s="16" t="str">
        <f t="shared" si="10"/>
        <v>{s:'63C226', v:86 , c:'放デイ６・人欠・未計画２・開減１・評減・'},</v>
      </c>
      <c r="AN3351" s="16"/>
    </row>
    <row r="3352" ht="16.5" customHeight="1">
      <c r="A3352" s="29">
        <v>63.0</v>
      </c>
      <c r="B3352" s="30" t="s">
        <v>3773</v>
      </c>
      <c r="C3352" s="31">
        <v>3350.0</v>
      </c>
      <c r="D3352" s="32" t="s">
        <v>3774</v>
      </c>
      <c r="E3352" s="94"/>
      <c r="F3352" s="94"/>
      <c r="G3352" s="103"/>
      <c r="H3352" s="140"/>
      <c r="I3352" s="140"/>
      <c r="J3352" s="95"/>
      <c r="K3352" s="69"/>
      <c r="L3352" s="65"/>
      <c r="M3352" s="65"/>
      <c r="N3352" s="302"/>
      <c r="O3352" s="382"/>
      <c r="P3352" s="383"/>
      <c r="Q3352" s="302"/>
      <c r="R3352" s="384"/>
      <c r="S3352" s="309"/>
      <c r="T3352" s="87"/>
      <c r="U3352" s="302"/>
      <c r="V3352" s="313"/>
      <c r="W3352" s="349"/>
      <c r="X3352" s="305" t="s">
        <v>329</v>
      </c>
      <c r="Y3352" s="287" t="s">
        <v>21</v>
      </c>
      <c r="Z3352" s="354" t="str">
        <f>$Z$655</f>
        <v/>
      </c>
      <c r="AA3352" s="292"/>
      <c r="AB3352" s="292"/>
      <c r="AC3352" s="292"/>
      <c r="AD3352" s="292"/>
      <c r="AE3352" s="292"/>
      <c r="AF3352" s="355"/>
      <c r="AG3352" s="114">
        <v>122.0</v>
      </c>
      <c r="AH3352" s="79"/>
      <c r="AI3352" s="80"/>
      <c r="AJ3352" s="80"/>
      <c r="AK3352" s="80"/>
      <c r="AL3352" s="14"/>
      <c r="AM3352" s="16" t="str">
        <f t="shared" si="10"/>
        <v>{s:'63C227', v:122 , c:'放デイ６・人欠・未計画２・開減２・'},</v>
      </c>
      <c r="AN3352" s="16"/>
    </row>
    <row r="3353" ht="16.5" customHeight="1">
      <c r="A3353" s="29">
        <v>63.0</v>
      </c>
      <c r="B3353" s="30" t="s">
        <v>3775</v>
      </c>
      <c r="C3353" s="31">
        <v>3351.0</v>
      </c>
      <c r="D3353" s="32" t="s">
        <v>3776</v>
      </c>
      <c r="E3353" s="94"/>
      <c r="F3353" s="94"/>
      <c r="G3353" s="103"/>
      <c r="H3353" s="140"/>
      <c r="I3353" s="140"/>
      <c r="J3353" s="95"/>
      <c r="K3353" s="69"/>
      <c r="L3353" s="65"/>
      <c r="M3353" s="65"/>
      <c r="N3353" s="302"/>
      <c r="O3353" s="382"/>
      <c r="P3353" s="383"/>
      <c r="Q3353" s="302"/>
      <c r="R3353" s="384"/>
      <c r="S3353" s="309"/>
      <c r="T3353" s="87"/>
      <c r="U3353" s="302"/>
      <c r="V3353" s="313"/>
      <c r="W3353" s="349"/>
      <c r="X3353" s="306"/>
      <c r="Y3353" s="290"/>
      <c r="Z3353" s="355"/>
      <c r="AA3353" s="356" t="s">
        <v>20</v>
      </c>
      <c r="AB3353" s="357" t="s">
        <v>21</v>
      </c>
      <c r="AC3353" s="358">
        <v>0.85</v>
      </c>
      <c r="AD3353" s="288"/>
      <c r="AE3353" s="288"/>
      <c r="AF3353" s="346"/>
      <c r="AG3353" s="114">
        <v>104.0</v>
      </c>
      <c r="AH3353" s="79"/>
      <c r="AI3353" s="80"/>
      <c r="AJ3353" s="80"/>
      <c r="AK3353" s="80"/>
      <c r="AL3353" s="14"/>
      <c r="AM3353" s="16" t="str">
        <f t="shared" si="10"/>
        <v>{s:'63C228', v:104 , c:'放デイ６・人欠・未計画２・開減２・評減・'},</v>
      </c>
      <c r="AN3353" s="16"/>
    </row>
    <row r="3354" ht="16.5" customHeight="1">
      <c r="A3354" s="29">
        <v>63.0</v>
      </c>
      <c r="B3354" s="30" t="s">
        <v>3777</v>
      </c>
      <c r="C3354" s="31">
        <v>3352.0</v>
      </c>
      <c r="D3354" s="32" t="s">
        <v>3778</v>
      </c>
      <c r="E3354" s="94"/>
      <c r="F3354" s="94"/>
      <c r="G3354" s="103"/>
      <c r="H3354" s="140"/>
      <c r="I3354" s="140"/>
      <c r="J3354" s="95"/>
      <c r="K3354" s="69"/>
      <c r="L3354" s="65"/>
      <c r="M3354" s="65"/>
      <c r="N3354" s="302"/>
      <c r="O3354" s="382"/>
      <c r="P3354" s="383"/>
      <c r="Q3354" s="302"/>
      <c r="R3354" s="384"/>
      <c r="S3354" s="309"/>
      <c r="T3354" s="87"/>
      <c r="U3354" s="302"/>
      <c r="V3354" s="313"/>
      <c r="W3354" s="349"/>
      <c r="X3354" s="299"/>
      <c r="Y3354" s="287"/>
      <c r="Z3354" s="345"/>
      <c r="AA3354" s="288"/>
      <c r="AB3354" s="288"/>
      <c r="AC3354" s="346"/>
      <c r="AD3354" s="82" t="s">
        <v>30</v>
      </c>
      <c r="AE3354" s="302">
        <v>5.0</v>
      </c>
      <c r="AF3354" s="360" t="s">
        <v>31</v>
      </c>
      <c r="AG3354" s="114">
        <v>139.0</v>
      </c>
      <c r="AH3354" s="79"/>
      <c r="AI3354" s="80"/>
      <c r="AJ3354" s="80"/>
      <c r="AK3354" s="80"/>
      <c r="AL3354" s="14"/>
      <c r="AM3354" s="16" t="str">
        <f t="shared" si="10"/>
        <v>{s:'63C229', v:139 , c:'放デイ６・人欠・未計画２・拘減・'},</v>
      </c>
      <c r="AN3354" s="16"/>
    </row>
    <row r="3355" ht="16.5" customHeight="1">
      <c r="A3355" s="29">
        <v>63.0</v>
      </c>
      <c r="B3355" s="30" t="s">
        <v>3779</v>
      </c>
      <c r="C3355" s="31">
        <v>3353.0</v>
      </c>
      <c r="D3355" s="32" t="s">
        <v>3780</v>
      </c>
      <c r="E3355" s="94"/>
      <c r="F3355" s="94"/>
      <c r="G3355" s="103"/>
      <c r="H3355" s="140"/>
      <c r="I3355" s="140"/>
      <c r="J3355" s="95"/>
      <c r="K3355" s="69"/>
      <c r="L3355" s="65"/>
      <c r="M3355" s="65"/>
      <c r="N3355" s="302"/>
      <c r="O3355" s="382"/>
      <c r="P3355" s="383"/>
      <c r="Q3355" s="302"/>
      <c r="R3355" s="384"/>
      <c r="S3355" s="309"/>
      <c r="T3355" s="87"/>
      <c r="U3355" s="302"/>
      <c r="V3355" s="313"/>
      <c r="W3355" s="313"/>
      <c r="X3355" s="303"/>
      <c r="Y3355" s="290"/>
      <c r="Z3355" s="350"/>
      <c r="AA3355" s="299" t="s">
        <v>20</v>
      </c>
      <c r="AB3355" s="287" t="s">
        <v>21</v>
      </c>
      <c r="AC3355" s="361">
        <v>0.85</v>
      </c>
      <c r="AD3355" s="87"/>
      <c r="AE3355" s="302"/>
      <c r="AF3355" s="360"/>
      <c r="AG3355" s="114">
        <v>117.0</v>
      </c>
      <c r="AH3355" s="79"/>
      <c r="AI3355" s="80"/>
      <c r="AJ3355" s="80"/>
      <c r="AK3355" s="80"/>
      <c r="AL3355" s="14"/>
      <c r="AM3355" s="16" t="str">
        <f t="shared" si="10"/>
        <v>{s:'63C230', v:117 , c:'放デイ６・人欠・未計画２・評減・拘減・'},</v>
      </c>
      <c r="AN3355" s="16"/>
    </row>
    <row r="3356" ht="16.5" customHeight="1">
      <c r="A3356" s="29">
        <v>63.0</v>
      </c>
      <c r="B3356" s="30" t="s">
        <v>3781</v>
      </c>
      <c r="C3356" s="31">
        <v>3354.0</v>
      </c>
      <c r="D3356" s="32" t="s">
        <v>3782</v>
      </c>
      <c r="E3356" s="94"/>
      <c r="F3356" s="94"/>
      <c r="G3356" s="103"/>
      <c r="H3356" s="140"/>
      <c r="I3356" s="140"/>
      <c r="J3356" s="95"/>
      <c r="K3356" s="69"/>
      <c r="L3356" s="65"/>
      <c r="M3356" s="65"/>
      <c r="N3356" s="302"/>
      <c r="O3356" s="382"/>
      <c r="P3356" s="383"/>
      <c r="Q3356" s="302"/>
      <c r="R3356" s="384"/>
      <c r="S3356" s="309"/>
      <c r="T3356" s="87"/>
      <c r="U3356" s="302"/>
      <c r="V3356" s="313"/>
      <c r="W3356" s="313"/>
      <c r="X3356" s="305" t="s">
        <v>326</v>
      </c>
      <c r="Y3356" s="302" t="s">
        <v>21</v>
      </c>
      <c r="Z3356" s="349" t="str">
        <f>$Z$653</f>
        <v/>
      </c>
      <c r="AA3356" s="297"/>
      <c r="AB3356" s="297"/>
      <c r="AC3356" s="362"/>
      <c r="AD3356" s="87"/>
      <c r="AE3356" s="313"/>
      <c r="AF3356" s="349"/>
      <c r="AG3356" s="114">
        <v>96.0</v>
      </c>
      <c r="AH3356" s="79"/>
      <c r="AI3356" s="80"/>
      <c r="AJ3356" s="80"/>
      <c r="AK3356" s="80"/>
      <c r="AL3356" s="14"/>
      <c r="AM3356" s="16" t="str">
        <f t="shared" si="10"/>
        <v>{s:'63C231', v:96 , c:'放デイ６・人欠・未計画２・開減１・拘減・'},</v>
      </c>
      <c r="AN3356" s="16"/>
    </row>
    <row r="3357" ht="16.5" customHeight="1">
      <c r="A3357" s="29">
        <v>63.0</v>
      </c>
      <c r="B3357" s="30" t="s">
        <v>3783</v>
      </c>
      <c r="C3357" s="31">
        <v>3355.0</v>
      </c>
      <c r="D3357" s="32" t="s">
        <v>3784</v>
      </c>
      <c r="E3357" s="94"/>
      <c r="F3357" s="94"/>
      <c r="G3357" s="103"/>
      <c r="H3357" s="140"/>
      <c r="I3357" s="140"/>
      <c r="J3357" s="95"/>
      <c r="K3357" s="69"/>
      <c r="L3357" s="65"/>
      <c r="M3357" s="65"/>
      <c r="N3357" s="302"/>
      <c r="O3357" s="382"/>
      <c r="P3357" s="383"/>
      <c r="Q3357" s="302"/>
      <c r="R3357" s="384"/>
      <c r="S3357" s="309"/>
      <c r="T3357" s="87"/>
      <c r="U3357" s="302"/>
      <c r="V3357" s="313"/>
      <c r="W3357" s="313"/>
      <c r="X3357" s="306"/>
      <c r="Y3357" s="290"/>
      <c r="Z3357" s="355"/>
      <c r="AA3357" s="356" t="s">
        <v>20</v>
      </c>
      <c r="AB3357" s="357" t="s">
        <v>21</v>
      </c>
      <c r="AC3357" s="363">
        <v>0.85</v>
      </c>
      <c r="AD3357" s="87"/>
      <c r="AE3357" s="313"/>
      <c r="AF3357" s="349"/>
      <c r="AG3357" s="114">
        <v>81.0</v>
      </c>
      <c r="AH3357" s="79"/>
      <c r="AI3357" s="80"/>
      <c r="AJ3357" s="80"/>
      <c r="AK3357" s="80"/>
      <c r="AL3357" s="14"/>
      <c r="AM3357" s="16" t="str">
        <f t="shared" si="10"/>
        <v>{s:'63C232', v:81 , c:'放デイ６・人欠・未計画２・開減１・評減・拘減・'},</v>
      </c>
      <c r="AN3357" s="16"/>
    </row>
    <row r="3358" ht="16.5" customHeight="1">
      <c r="A3358" s="29">
        <v>63.0</v>
      </c>
      <c r="B3358" s="30" t="s">
        <v>3785</v>
      </c>
      <c r="C3358" s="31">
        <v>3356.0</v>
      </c>
      <c r="D3358" s="32" t="s">
        <v>3786</v>
      </c>
      <c r="E3358" s="94"/>
      <c r="F3358" s="94"/>
      <c r="G3358" s="103"/>
      <c r="H3358" s="140"/>
      <c r="I3358" s="140"/>
      <c r="J3358" s="95"/>
      <c r="K3358" s="69"/>
      <c r="L3358" s="65"/>
      <c r="M3358" s="65"/>
      <c r="N3358" s="302"/>
      <c r="O3358" s="382"/>
      <c r="P3358" s="383"/>
      <c r="Q3358" s="302"/>
      <c r="R3358" s="384"/>
      <c r="S3358" s="309"/>
      <c r="T3358" s="87"/>
      <c r="U3358" s="302"/>
      <c r="V3358" s="313"/>
      <c r="W3358" s="349"/>
      <c r="X3358" s="305" t="s">
        <v>329</v>
      </c>
      <c r="Y3358" s="302" t="s">
        <v>21</v>
      </c>
      <c r="Z3358" s="349" t="str">
        <f>$Z$655</f>
        <v/>
      </c>
      <c r="AA3358" s="292"/>
      <c r="AB3358" s="292"/>
      <c r="AC3358" s="355"/>
      <c r="AD3358" s="87"/>
      <c r="AE3358" s="313"/>
      <c r="AF3358" s="349"/>
      <c r="AG3358" s="114">
        <v>117.0</v>
      </c>
      <c r="AH3358" s="79"/>
      <c r="AI3358" s="80"/>
      <c r="AJ3358" s="80"/>
      <c r="AK3358" s="80"/>
      <c r="AL3358" s="14"/>
      <c r="AM3358" s="16" t="str">
        <f t="shared" si="10"/>
        <v>{s:'63C233', v:117 , c:'放デイ６・人欠・未計画２・開減２・拘減・'},</v>
      </c>
      <c r="AN3358" s="16"/>
    </row>
    <row r="3359" ht="16.5" customHeight="1">
      <c r="A3359" s="29">
        <v>63.0</v>
      </c>
      <c r="B3359" s="30" t="s">
        <v>3787</v>
      </c>
      <c r="C3359" s="31">
        <v>3357.0</v>
      </c>
      <c r="D3359" s="32" t="s">
        <v>3788</v>
      </c>
      <c r="E3359" s="94"/>
      <c r="F3359" s="94"/>
      <c r="G3359" s="103"/>
      <c r="H3359" s="140"/>
      <c r="I3359" s="140"/>
      <c r="J3359" s="95"/>
      <c r="K3359" s="110"/>
      <c r="L3359" s="115"/>
      <c r="M3359" s="115"/>
      <c r="N3359" s="386"/>
      <c r="O3359" s="382"/>
      <c r="P3359" s="383"/>
      <c r="Q3359" s="302"/>
      <c r="R3359" s="384"/>
      <c r="S3359" s="311"/>
      <c r="T3359" s="93"/>
      <c r="U3359" s="290"/>
      <c r="V3359" s="292"/>
      <c r="W3359" s="355"/>
      <c r="X3359" s="306"/>
      <c r="Y3359" s="290"/>
      <c r="Z3359" s="355"/>
      <c r="AA3359" s="356" t="s">
        <v>20</v>
      </c>
      <c r="AB3359" s="357" t="s">
        <v>21</v>
      </c>
      <c r="AC3359" s="363">
        <v>0.85</v>
      </c>
      <c r="AD3359" s="93"/>
      <c r="AE3359" s="292"/>
      <c r="AF3359" s="355"/>
      <c r="AG3359" s="114">
        <v>99.0</v>
      </c>
      <c r="AH3359" s="79"/>
      <c r="AI3359" s="80"/>
      <c r="AJ3359" s="80"/>
      <c r="AK3359" s="80"/>
      <c r="AL3359" s="14"/>
      <c r="AM3359" s="16" t="str">
        <f t="shared" si="10"/>
        <v>{s:'63C234', v:99 , c:'放デイ６・人欠・未計画２・開減２・評減・拘減・'},</v>
      </c>
      <c r="AN3359" s="16"/>
    </row>
    <row r="3360" ht="16.5" customHeight="1">
      <c r="A3360" s="29">
        <v>63.0</v>
      </c>
      <c r="B3360" s="30">
        <v>9237.0</v>
      </c>
      <c r="C3360" s="31">
        <v>3358.0</v>
      </c>
      <c r="D3360" s="32" t="s">
        <v>3789</v>
      </c>
      <c r="E3360" s="94"/>
      <c r="F3360" s="94"/>
      <c r="G3360" s="94"/>
      <c r="H3360" s="140"/>
      <c r="I3360" s="140"/>
      <c r="J3360" s="95"/>
      <c r="K3360" s="82" t="s">
        <v>38</v>
      </c>
      <c r="L3360" s="96"/>
      <c r="M3360" s="96"/>
      <c r="N3360" s="152"/>
      <c r="O3360" s="105"/>
      <c r="P3360" s="94"/>
      <c r="Q3360" s="140"/>
      <c r="R3360" s="95"/>
      <c r="S3360" s="287"/>
      <c r="T3360" s="287"/>
      <c r="U3360" s="152"/>
      <c r="V3360" s="152"/>
      <c r="W3360" s="152"/>
      <c r="X3360" s="299"/>
      <c r="Y3360" s="287"/>
      <c r="Z3360" s="345"/>
      <c r="AA3360" s="288"/>
      <c r="AB3360" s="288"/>
      <c r="AC3360" s="288"/>
      <c r="AD3360" s="288"/>
      <c r="AE3360" s="288"/>
      <c r="AF3360" s="346"/>
      <c r="AG3360" s="45">
        <v>293.0</v>
      </c>
      <c r="AH3360" s="79"/>
      <c r="AI3360" s="80"/>
      <c r="AJ3360" s="80"/>
      <c r="AK3360" s="80"/>
      <c r="AL3360" s="14"/>
      <c r="AM3360" s="16" t="str">
        <f t="shared" si="10"/>
        <v>{s:'639237', v:293 , c:'放デイ６・有資格６・人欠・'},</v>
      </c>
      <c r="AN3360" s="16"/>
    </row>
    <row r="3361" ht="16.5" customHeight="1">
      <c r="A3361" s="29">
        <v>63.0</v>
      </c>
      <c r="B3361" s="30" t="s">
        <v>3790</v>
      </c>
      <c r="C3361" s="31">
        <v>3359.0</v>
      </c>
      <c r="D3361" s="32" t="s">
        <v>3791</v>
      </c>
      <c r="E3361" s="94"/>
      <c r="F3361" s="94"/>
      <c r="G3361" s="94"/>
      <c r="H3361" s="140"/>
      <c r="I3361" s="140"/>
      <c r="J3361" s="95"/>
      <c r="K3361" s="87"/>
      <c r="L3361" s="302">
        <v>6.0</v>
      </c>
      <c r="M3361" s="63" t="s">
        <v>40</v>
      </c>
      <c r="N3361" s="140"/>
      <c r="O3361" s="105"/>
      <c r="P3361" s="94"/>
      <c r="Q3361" s="140"/>
      <c r="R3361" s="95"/>
      <c r="S3361" s="302"/>
      <c r="T3361" s="302"/>
      <c r="U3361" s="140"/>
      <c r="V3361" s="140"/>
      <c r="W3361" s="140"/>
      <c r="X3361" s="303"/>
      <c r="Y3361" s="290"/>
      <c r="Z3361" s="350"/>
      <c r="AA3361" s="299" t="s">
        <v>20</v>
      </c>
      <c r="AB3361" s="287" t="s">
        <v>21</v>
      </c>
      <c r="AC3361" s="351">
        <v>0.85</v>
      </c>
      <c r="AD3361" s="288"/>
      <c r="AE3361" s="288"/>
      <c r="AF3361" s="346"/>
      <c r="AG3361" s="45">
        <v>249.0</v>
      </c>
      <c r="AH3361" s="79"/>
      <c r="AI3361" s="80"/>
      <c r="AJ3361" s="80"/>
      <c r="AK3361" s="80"/>
      <c r="AL3361" s="14"/>
      <c r="AM3361" s="16" t="str">
        <f t="shared" si="10"/>
        <v>{s:'63C235', v:249 , c:'放デイ６・有資格６・人欠・評減・'},</v>
      </c>
      <c r="AN3361" s="16"/>
    </row>
    <row r="3362" ht="16.5" customHeight="1">
      <c r="A3362" s="29">
        <v>63.0</v>
      </c>
      <c r="B3362" s="30">
        <v>9238.0</v>
      </c>
      <c r="C3362" s="31">
        <v>3360.0</v>
      </c>
      <c r="D3362" s="32" t="s">
        <v>3792</v>
      </c>
      <c r="E3362" s="94"/>
      <c r="F3362" s="94"/>
      <c r="G3362" s="94"/>
      <c r="H3362" s="140"/>
      <c r="I3362" s="140"/>
      <c r="J3362" s="95"/>
      <c r="K3362" s="87"/>
      <c r="L3362" s="65"/>
      <c r="M3362" s="302"/>
      <c r="N3362" s="366"/>
      <c r="O3362" s="367"/>
      <c r="P3362" s="368"/>
      <c r="Q3362" s="366"/>
      <c r="R3362" s="369"/>
      <c r="S3362" s="304"/>
      <c r="T3362" s="304"/>
      <c r="U3362" s="140"/>
      <c r="V3362" s="140"/>
      <c r="W3362" s="140"/>
      <c r="X3362" s="305" t="s">
        <v>326</v>
      </c>
      <c r="Y3362" s="287" t="s">
        <v>21</v>
      </c>
      <c r="Z3362" s="354" t="str">
        <f>$Z$653</f>
        <v/>
      </c>
      <c r="AA3362" s="297"/>
      <c r="AB3362" s="297"/>
      <c r="AC3362" s="297"/>
      <c r="AD3362" s="297"/>
      <c r="AE3362" s="297"/>
      <c r="AF3362" s="362"/>
      <c r="AG3362" s="45">
        <v>205.0</v>
      </c>
      <c r="AH3362" s="79"/>
      <c r="AI3362" s="80"/>
      <c r="AJ3362" s="80"/>
      <c r="AK3362" s="80"/>
      <c r="AL3362" s="14"/>
      <c r="AM3362" s="16" t="str">
        <f t="shared" si="10"/>
        <v>{s:'639238', v:205 , c:'放デイ６・有資格６・人欠・開減１・'},</v>
      </c>
      <c r="AN3362" s="16"/>
    </row>
    <row r="3363" ht="16.5" customHeight="1">
      <c r="A3363" s="29">
        <v>63.0</v>
      </c>
      <c r="B3363" s="30" t="s">
        <v>3793</v>
      </c>
      <c r="C3363" s="31">
        <v>3361.0</v>
      </c>
      <c r="D3363" s="32" t="s">
        <v>3794</v>
      </c>
      <c r="E3363" s="94"/>
      <c r="F3363" s="94"/>
      <c r="G3363" s="94"/>
      <c r="H3363" s="140"/>
      <c r="I3363" s="140"/>
      <c r="J3363" s="95"/>
      <c r="K3363" s="69"/>
      <c r="L3363" s="65"/>
      <c r="M3363" s="302"/>
      <c r="N3363" s="366"/>
      <c r="O3363" s="367"/>
      <c r="P3363" s="368"/>
      <c r="Q3363" s="366"/>
      <c r="R3363" s="369"/>
      <c r="S3363" s="304"/>
      <c r="T3363" s="304"/>
      <c r="U3363" s="140"/>
      <c r="V3363" s="140"/>
      <c r="W3363" s="140"/>
      <c r="X3363" s="306"/>
      <c r="Y3363" s="290"/>
      <c r="Z3363" s="355"/>
      <c r="AA3363" s="356" t="s">
        <v>20</v>
      </c>
      <c r="AB3363" s="357" t="s">
        <v>21</v>
      </c>
      <c r="AC3363" s="358">
        <v>0.85</v>
      </c>
      <c r="AD3363" s="288"/>
      <c r="AE3363" s="288"/>
      <c r="AF3363" s="346"/>
      <c r="AG3363" s="45">
        <v>174.0</v>
      </c>
      <c r="AH3363" s="79"/>
      <c r="AI3363" s="80"/>
      <c r="AJ3363" s="80"/>
      <c r="AK3363" s="80"/>
      <c r="AL3363" s="14"/>
      <c r="AM3363" s="16" t="str">
        <f t="shared" si="10"/>
        <v>{s:'63C236', v:174 , c:'放デイ６・有資格６・人欠・開減１・評減・'},</v>
      </c>
      <c r="AN3363" s="16"/>
    </row>
    <row r="3364" ht="16.5" customHeight="1">
      <c r="A3364" s="29">
        <v>63.0</v>
      </c>
      <c r="B3364" s="30">
        <v>9239.0</v>
      </c>
      <c r="C3364" s="31">
        <v>3362.0</v>
      </c>
      <c r="D3364" s="32" t="s">
        <v>3795</v>
      </c>
      <c r="E3364" s="94"/>
      <c r="F3364" s="94"/>
      <c r="G3364" s="94"/>
      <c r="H3364" s="140"/>
      <c r="I3364" s="140"/>
      <c r="J3364" s="95"/>
      <c r="K3364" s="69"/>
      <c r="L3364" s="65"/>
      <c r="M3364" s="302"/>
      <c r="N3364" s="366"/>
      <c r="O3364" s="367"/>
      <c r="P3364" s="368"/>
      <c r="Q3364" s="366"/>
      <c r="R3364" s="369"/>
      <c r="S3364" s="304"/>
      <c r="T3364" s="304"/>
      <c r="U3364" s="140"/>
      <c r="V3364" s="140"/>
      <c r="W3364" s="140"/>
      <c r="X3364" s="305" t="s">
        <v>329</v>
      </c>
      <c r="Y3364" s="287" t="s">
        <v>21</v>
      </c>
      <c r="Z3364" s="354" t="str">
        <f>$Z$655</f>
        <v/>
      </c>
      <c r="AA3364" s="292"/>
      <c r="AB3364" s="292"/>
      <c r="AC3364" s="292"/>
      <c r="AD3364" s="292"/>
      <c r="AE3364" s="292"/>
      <c r="AF3364" s="355"/>
      <c r="AG3364" s="45">
        <v>249.0</v>
      </c>
      <c r="AH3364" s="79"/>
      <c r="AI3364" s="80"/>
      <c r="AJ3364" s="80"/>
      <c r="AK3364" s="80"/>
      <c r="AL3364" s="14"/>
      <c r="AM3364" s="16" t="str">
        <f t="shared" si="10"/>
        <v>{s:'639239', v:249 , c:'放デイ６・有資格６・人欠・開減２・'},</v>
      </c>
      <c r="AN3364" s="16"/>
    </row>
    <row r="3365" ht="16.5" customHeight="1">
      <c r="A3365" s="29">
        <v>63.0</v>
      </c>
      <c r="B3365" s="30" t="s">
        <v>3796</v>
      </c>
      <c r="C3365" s="31">
        <v>3363.0</v>
      </c>
      <c r="D3365" s="32" t="s">
        <v>3797</v>
      </c>
      <c r="E3365" s="94"/>
      <c r="F3365" s="94"/>
      <c r="G3365" s="94"/>
      <c r="H3365" s="140"/>
      <c r="I3365" s="140"/>
      <c r="J3365" s="95"/>
      <c r="K3365" s="69"/>
      <c r="L3365" s="65"/>
      <c r="M3365" s="302"/>
      <c r="N3365" s="366"/>
      <c r="O3365" s="367"/>
      <c r="P3365" s="368"/>
      <c r="Q3365" s="366"/>
      <c r="R3365" s="369"/>
      <c r="S3365" s="304"/>
      <c r="T3365" s="304"/>
      <c r="U3365" s="140"/>
      <c r="V3365" s="140"/>
      <c r="W3365" s="140"/>
      <c r="X3365" s="306"/>
      <c r="Y3365" s="290"/>
      <c r="Z3365" s="355"/>
      <c r="AA3365" s="356" t="s">
        <v>20</v>
      </c>
      <c r="AB3365" s="357" t="s">
        <v>21</v>
      </c>
      <c r="AC3365" s="358">
        <v>0.85</v>
      </c>
      <c r="AD3365" s="288"/>
      <c r="AE3365" s="288"/>
      <c r="AF3365" s="346"/>
      <c r="AG3365" s="45">
        <v>212.0</v>
      </c>
      <c r="AH3365" s="79"/>
      <c r="AI3365" s="80"/>
      <c r="AJ3365" s="80"/>
      <c r="AK3365" s="80"/>
      <c r="AL3365" s="14"/>
      <c r="AM3365" s="16" t="str">
        <f t="shared" si="10"/>
        <v>{s:'63C237', v:212 , c:'放デイ６・有資格６・人欠・開減２・評減・'},</v>
      </c>
      <c r="AN3365" s="16"/>
    </row>
    <row r="3366" ht="16.5" customHeight="1">
      <c r="A3366" s="29">
        <v>63.0</v>
      </c>
      <c r="B3366" s="30" t="s">
        <v>3798</v>
      </c>
      <c r="C3366" s="31">
        <v>3364.0</v>
      </c>
      <c r="D3366" s="32" t="s">
        <v>3799</v>
      </c>
      <c r="E3366" s="94"/>
      <c r="F3366" s="94"/>
      <c r="G3366" s="94"/>
      <c r="H3366" s="140"/>
      <c r="I3366" s="140"/>
      <c r="J3366" s="95"/>
      <c r="K3366" s="69"/>
      <c r="L3366" s="65"/>
      <c r="M3366" s="302"/>
      <c r="N3366" s="366"/>
      <c r="O3366" s="367"/>
      <c r="P3366" s="368"/>
      <c r="Q3366" s="366"/>
      <c r="R3366" s="369"/>
      <c r="S3366" s="304"/>
      <c r="T3366" s="304"/>
      <c r="U3366" s="140"/>
      <c r="V3366" s="140"/>
      <c r="W3366" s="140"/>
      <c r="X3366" s="299"/>
      <c r="Y3366" s="287"/>
      <c r="Z3366" s="345"/>
      <c r="AA3366" s="288"/>
      <c r="AB3366" s="288"/>
      <c r="AC3366" s="346"/>
      <c r="AD3366" s="82" t="s">
        <v>30</v>
      </c>
      <c r="AE3366" s="302">
        <v>5.0</v>
      </c>
      <c r="AF3366" s="360" t="s">
        <v>31</v>
      </c>
      <c r="AG3366" s="45">
        <v>288.0</v>
      </c>
      <c r="AH3366" s="79"/>
      <c r="AI3366" s="80"/>
      <c r="AJ3366" s="80"/>
      <c r="AK3366" s="80"/>
      <c r="AL3366" s="14"/>
      <c r="AM3366" s="16" t="str">
        <f t="shared" si="10"/>
        <v>{s:'63C238', v:288 , c:'放デイ６・有資格６・人欠・拘減・'},</v>
      </c>
      <c r="AN3366" s="16"/>
    </row>
    <row r="3367" ht="16.5" customHeight="1">
      <c r="A3367" s="29">
        <v>63.0</v>
      </c>
      <c r="B3367" s="30" t="s">
        <v>3800</v>
      </c>
      <c r="C3367" s="31">
        <v>3365.0</v>
      </c>
      <c r="D3367" s="32" t="s">
        <v>3801</v>
      </c>
      <c r="E3367" s="94"/>
      <c r="F3367" s="94"/>
      <c r="G3367" s="94"/>
      <c r="H3367" s="140"/>
      <c r="I3367" s="140"/>
      <c r="J3367" s="95"/>
      <c r="K3367" s="69"/>
      <c r="L3367" s="65"/>
      <c r="M3367" s="302"/>
      <c r="N3367" s="366"/>
      <c r="O3367" s="367"/>
      <c r="P3367" s="368"/>
      <c r="Q3367" s="366"/>
      <c r="R3367" s="369"/>
      <c r="S3367" s="304"/>
      <c r="T3367" s="304"/>
      <c r="U3367" s="140"/>
      <c r="V3367" s="140"/>
      <c r="W3367" s="140"/>
      <c r="X3367" s="303"/>
      <c r="Y3367" s="290"/>
      <c r="Z3367" s="350"/>
      <c r="AA3367" s="299" t="s">
        <v>20</v>
      </c>
      <c r="AB3367" s="287" t="s">
        <v>21</v>
      </c>
      <c r="AC3367" s="361">
        <v>0.85</v>
      </c>
      <c r="AD3367" s="87"/>
      <c r="AE3367" s="302"/>
      <c r="AF3367" s="360"/>
      <c r="AG3367" s="45">
        <v>244.0</v>
      </c>
      <c r="AH3367" s="79"/>
      <c r="AI3367" s="80"/>
      <c r="AJ3367" s="80"/>
      <c r="AK3367" s="80"/>
      <c r="AL3367" s="14"/>
      <c r="AM3367" s="16" t="str">
        <f t="shared" si="10"/>
        <v>{s:'63C239', v:244 , c:'放デイ６・有資格６・人欠・評減・拘減・'},</v>
      </c>
      <c r="AN3367" s="16"/>
    </row>
    <row r="3368" ht="16.5" customHeight="1">
      <c r="A3368" s="29">
        <v>63.0</v>
      </c>
      <c r="B3368" s="30" t="s">
        <v>3802</v>
      </c>
      <c r="C3368" s="31">
        <v>3366.0</v>
      </c>
      <c r="D3368" s="32" t="s">
        <v>3803</v>
      </c>
      <c r="E3368" s="94"/>
      <c r="F3368" s="94"/>
      <c r="G3368" s="94"/>
      <c r="H3368" s="140"/>
      <c r="I3368" s="140"/>
      <c r="J3368" s="95"/>
      <c r="K3368" s="69"/>
      <c r="L3368" s="65"/>
      <c r="M3368" s="302"/>
      <c r="N3368" s="366"/>
      <c r="O3368" s="367"/>
      <c r="P3368" s="368"/>
      <c r="Q3368" s="366"/>
      <c r="R3368" s="369"/>
      <c r="S3368" s="304"/>
      <c r="T3368" s="304"/>
      <c r="U3368" s="140"/>
      <c r="V3368" s="140"/>
      <c r="W3368" s="140"/>
      <c r="X3368" s="305" t="s">
        <v>326</v>
      </c>
      <c r="Y3368" s="302" t="s">
        <v>21</v>
      </c>
      <c r="Z3368" s="349">
        <v>0.7</v>
      </c>
      <c r="AA3368" s="297"/>
      <c r="AB3368" s="297"/>
      <c r="AC3368" s="362"/>
      <c r="AD3368" s="87"/>
      <c r="AE3368" s="313"/>
      <c r="AF3368" s="349"/>
      <c r="AG3368" s="45">
        <v>200.0</v>
      </c>
      <c r="AH3368" s="79"/>
      <c r="AI3368" s="80"/>
      <c r="AJ3368" s="80"/>
      <c r="AK3368" s="80"/>
      <c r="AL3368" s="14"/>
      <c r="AM3368" s="16" t="str">
        <f t="shared" si="10"/>
        <v>{s:'63C240', v:200 , c:'放デイ６・有資格６・人欠・開減１・拘減・'},</v>
      </c>
      <c r="AN3368" s="16"/>
    </row>
    <row r="3369" ht="16.5" customHeight="1">
      <c r="A3369" s="29">
        <v>63.0</v>
      </c>
      <c r="B3369" s="30" t="s">
        <v>3804</v>
      </c>
      <c r="C3369" s="31">
        <v>3367.0</v>
      </c>
      <c r="D3369" s="32" t="s">
        <v>3805</v>
      </c>
      <c r="E3369" s="94"/>
      <c r="F3369" s="94"/>
      <c r="G3369" s="94"/>
      <c r="H3369" s="140"/>
      <c r="I3369" s="140"/>
      <c r="J3369" s="95"/>
      <c r="K3369" s="69"/>
      <c r="L3369" s="65"/>
      <c r="M3369" s="302"/>
      <c r="N3369" s="366"/>
      <c r="O3369" s="367"/>
      <c r="P3369" s="368"/>
      <c r="Q3369" s="366"/>
      <c r="R3369" s="369"/>
      <c r="S3369" s="304"/>
      <c r="T3369" s="304"/>
      <c r="U3369" s="140"/>
      <c r="V3369" s="140"/>
      <c r="W3369" s="140"/>
      <c r="X3369" s="306"/>
      <c r="Y3369" s="290"/>
      <c r="Z3369" s="355"/>
      <c r="AA3369" s="356" t="s">
        <v>20</v>
      </c>
      <c r="AB3369" s="357" t="s">
        <v>21</v>
      </c>
      <c r="AC3369" s="363">
        <v>0.85</v>
      </c>
      <c r="AD3369" s="87"/>
      <c r="AE3369" s="313"/>
      <c r="AF3369" s="349"/>
      <c r="AG3369" s="45">
        <v>169.0</v>
      </c>
      <c r="AH3369" s="79"/>
      <c r="AI3369" s="80"/>
      <c r="AJ3369" s="80"/>
      <c r="AK3369" s="80"/>
      <c r="AL3369" s="14"/>
      <c r="AM3369" s="16" t="str">
        <f t="shared" si="10"/>
        <v>{s:'63C241', v:169 , c:'放デイ６・有資格６・人欠・開減１・評減・拘減・'},</v>
      </c>
      <c r="AN3369" s="16"/>
    </row>
    <row r="3370" ht="16.5" customHeight="1">
      <c r="A3370" s="29">
        <v>63.0</v>
      </c>
      <c r="B3370" s="30" t="s">
        <v>3806</v>
      </c>
      <c r="C3370" s="31">
        <v>3368.0</v>
      </c>
      <c r="D3370" s="32" t="s">
        <v>3807</v>
      </c>
      <c r="E3370" s="94"/>
      <c r="F3370" s="94"/>
      <c r="G3370" s="94"/>
      <c r="H3370" s="140"/>
      <c r="I3370" s="140"/>
      <c r="J3370" s="95"/>
      <c r="K3370" s="69"/>
      <c r="L3370" s="65"/>
      <c r="M3370" s="302"/>
      <c r="N3370" s="366"/>
      <c r="O3370" s="367"/>
      <c r="P3370" s="368"/>
      <c r="Q3370" s="366"/>
      <c r="R3370" s="369"/>
      <c r="S3370" s="304"/>
      <c r="T3370" s="304"/>
      <c r="U3370" s="140"/>
      <c r="V3370" s="140"/>
      <c r="W3370" s="140"/>
      <c r="X3370" s="305" t="s">
        <v>329</v>
      </c>
      <c r="Y3370" s="302" t="s">
        <v>21</v>
      </c>
      <c r="Z3370" s="349">
        <v>0.85</v>
      </c>
      <c r="AA3370" s="292"/>
      <c r="AB3370" s="292"/>
      <c r="AC3370" s="355"/>
      <c r="AD3370" s="87"/>
      <c r="AE3370" s="313"/>
      <c r="AF3370" s="349"/>
      <c r="AG3370" s="45">
        <v>244.0</v>
      </c>
      <c r="AH3370" s="79"/>
      <c r="AI3370" s="80"/>
      <c r="AJ3370" s="80"/>
      <c r="AK3370" s="80"/>
      <c r="AL3370" s="14"/>
      <c r="AM3370" s="16" t="str">
        <f t="shared" si="10"/>
        <v>{s:'63C242', v:244 , c:'放デイ６・有資格６・人欠・開減２・拘減・'},</v>
      </c>
      <c r="AN3370" s="16"/>
    </row>
    <row r="3371" ht="16.5" customHeight="1">
      <c r="A3371" s="29">
        <v>63.0</v>
      </c>
      <c r="B3371" s="30" t="s">
        <v>3808</v>
      </c>
      <c r="C3371" s="31">
        <v>3369.0</v>
      </c>
      <c r="D3371" s="32" t="s">
        <v>3809</v>
      </c>
      <c r="E3371" s="94"/>
      <c r="F3371" s="94"/>
      <c r="G3371" s="94"/>
      <c r="H3371" s="140"/>
      <c r="I3371" s="140"/>
      <c r="J3371" s="95"/>
      <c r="K3371" s="69"/>
      <c r="L3371" s="65"/>
      <c r="M3371" s="302"/>
      <c r="N3371" s="366"/>
      <c r="O3371" s="367"/>
      <c r="P3371" s="368"/>
      <c r="Q3371" s="366"/>
      <c r="R3371" s="369"/>
      <c r="S3371" s="304"/>
      <c r="T3371" s="304"/>
      <c r="U3371" s="140"/>
      <c r="V3371" s="140"/>
      <c r="W3371" s="140"/>
      <c r="X3371" s="306"/>
      <c r="Y3371" s="290"/>
      <c r="Z3371" s="355"/>
      <c r="AA3371" s="356" t="s">
        <v>20</v>
      </c>
      <c r="AB3371" s="357" t="s">
        <v>21</v>
      </c>
      <c r="AC3371" s="363">
        <v>0.85</v>
      </c>
      <c r="AD3371" s="93"/>
      <c r="AE3371" s="292"/>
      <c r="AF3371" s="355"/>
      <c r="AG3371" s="45">
        <v>207.0</v>
      </c>
      <c r="AH3371" s="79"/>
      <c r="AI3371" s="80"/>
      <c r="AJ3371" s="80"/>
      <c r="AK3371" s="80"/>
      <c r="AL3371" s="14"/>
      <c r="AM3371" s="16" t="str">
        <f t="shared" si="10"/>
        <v>{s:'63C243', v:207 , c:'放デイ６・有資格６・人欠・開減２・評減・拘減・'},</v>
      </c>
      <c r="AN3371" s="16"/>
    </row>
    <row r="3372" ht="16.5" customHeight="1">
      <c r="A3372" s="29">
        <v>63.0</v>
      </c>
      <c r="B3372" s="30">
        <v>9240.0</v>
      </c>
      <c r="C3372" s="31">
        <v>3370.0</v>
      </c>
      <c r="D3372" s="32" t="s">
        <v>3810</v>
      </c>
      <c r="E3372" s="94"/>
      <c r="F3372" s="94"/>
      <c r="G3372" s="307"/>
      <c r="H3372" s="352"/>
      <c r="I3372" s="140"/>
      <c r="J3372" s="95"/>
      <c r="K3372" s="69"/>
      <c r="L3372" s="304"/>
      <c r="M3372" s="365"/>
      <c r="N3372" s="366"/>
      <c r="O3372" s="367"/>
      <c r="P3372" s="368"/>
      <c r="Q3372" s="366"/>
      <c r="R3372" s="369"/>
      <c r="S3372" s="33" t="s">
        <v>23</v>
      </c>
      <c r="T3372" s="130" t="s">
        <v>24</v>
      </c>
      <c r="U3372" s="152"/>
      <c r="V3372" s="152"/>
      <c r="W3372" s="153"/>
      <c r="X3372" s="299"/>
      <c r="Y3372" s="287"/>
      <c r="Z3372" s="345"/>
      <c r="AA3372" s="288"/>
      <c r="AB3372" s="288"/>
      <c r="AC3372" s="288"/>
      <c r="AD3372" s="288"/>
      <c r="AE3372" s="288"/>
      <c r="AF3372" s="346"/>
      <c r="AG3372" s="45">
        <v>205.0</v>
      </c>
      <c r="AH3372" s="79"/>
      <c r="AI3372" s="80"/>
      <c r="AJ3372" s="80"/>
      <c r="AK3372" s="80"/>
      <c r="AL3372" s="14"/>
      <c r="AM3372" s="16" t="str">
        <f t="shared" si="10"/>
        <v>{s:'639240', v:205 , c:'放デイ６・有資格６・人欠・未計画・'},</v>
      </c>
      <c r="AN3372" s="16"/>
    </row>
    <row r="3373" ht="16.5" customHeight="1">
      <c r="A3373" s="29">
        <v>63.0</v>
      </c>
      <c r="B3373" s="30" t="s">
        <v>3811</v>
      </c>
      <c r="C3373" s="31">
        <v>3371.0</v>
      </c>
      <c r="D3373" s="32" t="s">
        <v>3812</v>
      </c>
      <c r="E3373" s="94"/>
      <c r="F3373" s="94"/>
      <c r="G3373" s="307"/>
      <c r="H3373" s="352"/>
      <c r="I3373" s="140"/>
      <c r="J3373" s="95"/>
      <c r="K3373" s="69"/>
      <c r="L3373" s="302"/>
      <c r="M3373" s="63"/>
      <c r="N3373" s="366"/>
      <c r="O3373" s="367"/>
      <c r="P3373" s="368"/>
      <c r="Q3373" s="366"/>
      <c r="R3373" s="369"/>
      <c r="S3373" s="131"/>
      <c r="T3373" s="87"/>
      <c r="U3373" s="302" t="s">
        <v>21</v>
      </c>
      <c r="V3373" s="313">
        <v>0.7</v>
      </c>
      <c r="W3373" s="95"/>
      <c r="X3373" s="303"/>
      <c r="Y3373" s="290"/>
      <c r="Z3373" s="350"/>
      <c r="AA3373" s="299" t="s">
        <v>20</v>
      </c>
      <c r="AB3373" s="287" t="s">
        <v>21</v>
      </c>
      <c r="AC3373" s="351">
        <v>0.85</v>
      </c>
      <c r="AD3373" s="288"/>
      <c r="AE3373" s="288"/>
      <c r="AF3373" s="346"/>
      <c r="AG3373" s="45">
        <v>174.0</v>
      </c>
      <c r="AH3373" s="79"/>
      <c r="AI3373" s="80"/>
      <c r="AJ3373" s="80"/>
      <c r="AK3373" s="80"/>
      <c r="AL3373" s="14"/>
      <c r="AM3373" s="16" t="str">
        <f t="shared" si="10"/>
        <v>{s:'63C244', v:174 , c:'放デイ６・有資格６・人欠・未計画・評減・'},</v>
      </c>
      <c r="AN3373" s="16"/>
    </row>
    <row r="3374" ht="16.5" customHeight="1">
      <c r="A3374" s="29">
        <v>63.0</v>
      </c>
      <c r="B3374" s="30">
        <v>9261.0</v>
      </c>
      <c r="C3374" s="31">
        <v>3372.0</v>
      </c>
      <c r="D3374" s="32" t="s">
        <v>3813</v>
      </c>
      <c r="E3374" s="94"/>
      <c r="F3374" s="94"/>
      <c r="G3374" s="103"/>
      <c r="H3374" s="140"/>
      <c r="I3374" s="140"/>
      <c r="J3374" s="95"/>
      <c r="K3374" s="69"/>
      <c r="L3374" s="65"/>
      <c r="M3374" s="65"/>
      <c r="N3374" s="302"/>
      <c r="O3374" s="382"/>
      <c r="P3374" s="383"/>
      <c r="Q3374" s="302"/>
      <c r="R3374" s="384"/>
      <c r="S3374" s="131"/>
      <c r="T3374" s="87"/>
      <c r="U3374" s="302"/>
      <c r="V3374" s="313"/>
      <c r="W3374" s="349"/>
      <c r="X3374" s="305" t="s">
        <v>326</v>
      </c>
      <c r="Y3374" s="287" t="s">
        <v>21</v>
      </c>
      <c r="Z3374" s="354" t="str">
        <f>$Z$653</f>
        <v/>
      </c>
      <c r="AA3374" s="297"/>
      <c r="AB3374" s="297"/>
      <c r="AC3374" s="297"/>
      <c r="AD3374" s="297"/>
      <c r="AE3374" s="297"/>
      <c r="AF3374" s="362"/>
      <c r="AG3374" s="45">
        <v>144.0</v>
      </c>
      <c r="AH3374" s="79"/>
      <c r="AI3374" s="80"/>
      <c r="AJ3374" s="80"/>
      <c r="AK3374" s="80"/>
      <c r="AL3374" s="14"/>
      <c r="AM3374" s="16" t="str">
        <f t="shared" si="10"/>
        <v>{s:'639261', v:144 , c:'放デイ６・有資格６・人欠・未計画・開減１・'},</v>
      </c>
      <c r="AN3374" s="16"/>
    </row>
    <row r="3375" ht="16.5" customHeight="1">
      <c r="A3375" s="29">
        <v>63.0</v>
      </c>
      <c r="B3375" s="30" t="s">
        <v>3814</v>
      </c>
      <c r="C3375" s="31">
        <v>3373.0</v>
      </c>
      <c r="D3375" s="32" t="s">
        <v>3815</v>
      </c>
      <c r="E3375" s="94"/>
      <c r="F3375" s="94"/>
      <c r="G3375" s="103"/>
      <c r="H3375" s="140"/>
      <c r="I3375" s="140"/>
      <c r="J3375" s="95"/>
      <c r="K3375" s="69"/>
      <c r="L3375" s="65"/>
      <c r="M3375" s="65"/>
      <c r="N3375" s="302"/>
      <c r="O3375" s="382"/>
      <c r="P3375" s="383"/>
      <c r="Q3375" s="302"/>
      <c r="R3375" s="384"/>
      <c r="S3375" s="131"/>
      <c r="T3375" s="87"/>
      <c r="U3375" s="302"/>
      <c r="V3375" s="313"/>
      <c r="W3375" s="349"/>
      <c r="X3375" s="306"/>
      <c r="Y3375" s="290"/>
      <c r="Z3375" s="355"/>
      <c r="AA3375" s="356" t="s">
        <v>20</v>
      </c>
      <c r="AB3375" s="357" t="s">
        <v>21</v>
      </c>
      <c r="AC3375" s="358">
        <v>0.85</v>
      </c>
      <c r="AD3375" s="288"/>
      <c r="AE3375" s="288"/>
      <c r="AF3375" s="346"/>
      <c r="AG3375" s="114">
        <v>122.0</v>
      </c>
      <c r="AH3375" s="79"/>
      <c r="AI3375" s="80"/>
      <c r="AJ3375" s="80"/>
      <c r="AK3375" s="80"/>
      <c r="AL3375" s="14"/>
      <c r="AM3375" s="16" t="str">
        <f t="shared" si="10"/>
        <v>{s:'63C245', v:122 , c:'放デイ６・有資格６・人欠・未計画・開減１・評減・'},</v>
      </c>
      <c r="AN3375" s="16"/>
    </row>
    <row r="3376" ht="16.5" customHeight="1">
      <c r="A3376" s="29">
        <v>63.0</v>
      </c>
      <c r="B3376" s="30">
        <v>9262.0</v>
      </c>
      <c r="C3376" s="31">
        <v>3374.0</v>
      </c>
      <c r="D3376" s="32" t="s">
        <v>3816</v>
      </c>
      <c r="E3376" s="94"/>
      <c r="F3376" s="94"/>
      <c r="G3376" s="103"/>
      <c r="H3376" s="140"/>
      <c r="I3376" s="140"/>
      <c r="J3376" s="95"/>
      <c r="K3376" s="69"/>
      <c r="L3376" s="65"/>
      <c r="M3376" s="65"/>
      <c r="N3376" s="302"/>
      <c r="O3376" s="382"/>
      <c r="P3376" s="383"/>
      <c r="Q3376" s="302"/>
      <c r="R3376" s="384"/>
      <c r="S3376" s="131"/>
      <c r="T3376" s="87"/>
      <c r="U3376" s="302"/>
      <c r="V3376" s="313"/>
      <c r="W3376" s="349"/>
      <c r="X3376" s="305" t="s">
        <v>329</v>
      </c>
      <c r="Y3376" s="287" t="s">
        <v>21</v>
      </c>
      <c r="Z3376" s="354" t="str">
        <f>$Z$655</f>
        <v/>
      </c>
      <c r="AA3376" s="292"/>
      <c r="AB3376" s="292"/>
      <c r="AC3376" s="292"/>
      <c r="AD3376" s="292"/>
      <c r="AE3376" s="292"/>
      <c r="AF3376" s="355"/>
      <c r="AG3376" s="45">
        <v>174.0</v>
      </c>
      <c r="AH3376" s="79"/>
      <c r="AI3376" s="80"/>
      <c r="AJ3376" s="80"/>
      <c r="AK3376" s="80"/>
      <c r="AL3376" s="14"/>
      <c r="AM3376" s="16" t="str">
        <f t="shared" si="10"/>
        <v>{s:'639262', v:174 , c:'放デイ６・有資格６・人欠・未計画・開減２・'},</v>
      </c>
      <c r="AN3376" s="16"/>
    </row>
    <row r="3377" ht="16.5" customHeight="1">
      <c r="A3377" s="29">
        <v>63.0</v>
      </c>
      <c r="B3377" s="30" t="s">
        <v>3817</v>
      </c>
      <c r="C3377" s="31">
        <v>3375.0</v>
      </c>
      <c r="D3377" s="32" t="s">
        <v>3818</v>
      </c>
      <c r="E3377" s="94"/>
      <c r="F3377" s="94"/>
      <c r="G3377" s="103"/>
      <c r="H3377" s="140"/>
      <c r="I3377" s="140"/>
      <c r="J3377" s="95"/>
      <c r="K3377" s="69"/>
      <c r="L3377" s="65"/>
      <c r="M3377" s="65"/>
      <c r="N3377" s="302"/>
      <c r="O3377" s="382"/>
      <c r="P3377" s="383"/>
      <c r="Q3377" s="302"/>
      <c r="R3377" s="384"/>
      <c r="S3377" s="131"/>
      <c r="T3377" s="87"/>
      <c r="U3377" s="302"/>
      <c r="V3377" s="313"/>
      <c r="W3377" s="349"/>
      <c r="X3377" s="306"/>
      <c r="Y3377" s="290"/>
      <c r="Z3377" s="355"/>
      <c r="AA3377" s="356" t="s">
        <v>20</v>
      </c>
      <c r="AB3377" s="357" t="s">
        <v>21</v>
      </c>
      <c r="AC3377" s="358">
        <v>0.85</v>
      </c>
      <c r="AD3377" s="288"/>
      <c r="AE3377" s="288"/>
      <c r="AF3377" s="346"/>
      <c r="AG3377" s="45">
        <v>148.0</v>
      </c>
      <c r="AH3377" s="79"/>
      <c r="AI3377" s="80"/>
      <c r="AJ3377" s="80"/>
      <c r="AK3377" s="80"/>
      <c r="AL3377" s="14"/>
      <c r="AM3377" s="16" t="str">
        <f t="shared" si="10"/>
        <v>{s:'63C246', v:148 , c:'放デイ６・有資格６・人欠・未計画・開減２・評減・'},</v>
      </c>
      <c r="AN3377" s="16"/>
    </row>
    <row r="3378" ht="16.5" customHeight="1">
      <c r="A3378" s="29">
        <v>63.0</v>
      </c>
      <c r="B3378" s="30" t="s">
        <v>3819</v>
      </c>
      <c r="C3378" s="31">
        <v>3376.0</v>
      </c>
      <c r="D3378" s="32" t="s">
        <v>3820</v>
      </c>
      <c r="E3378" s="94"/>
      <c r="F3378" s="94"/>
      <c r="G3378" s="103"/>
      <c r="H3378" s="140"/>
      <c r="I3378" s="140"/>
      <c r="J3378" s="95"/>
      <c r="K3378" s="69"/>
      <c r="L3378" s="65"/>
      <c r="M3378" s="65"/>
      <c r="N3378" s="302"/>
      <c r="O3378" s="382"/>
      <c r="P3378" s="383"/>
      <c r="Q3378" s="302"/>
      <c r="R3378" s="384"/>
      <c r="S3378" s="131"/>
      <c r="T3378" s="87"/>
      <c r="U3378" s="302"/>
      <c r="V3378" s="313"/>
      <c r="W3378" s="349"/>
      <c r="X3378" s="299"/>
      <c r="Y3378" s="287"/>
      <c r="Z3378" s="345"/>
      <c r="AA3378" s="288"/>
      <c r="AB3378" s="288"/>
      <c r="AC3378" s="346"/>
      <c r="AD3378" s="82" t="s">
        <v>30</v>
      </c>
      <c r="AE3378" s="302">
        <v>5.0</v>
      </c>
      <c r="AF3378" s="360" t="s">
        <v>31</v>
      </c>
      <c r="AG3378" s="45">
        <v>200.0</v>
      </c>
      <c r="AH3378" s="79"/>
      <c r="AI3378" s="80"/>
      <c r="AJ3378" s="80"/>
      <c r="AK3378" s="80"/>
      <c r="AL3378" s="14"/>
      <c r="AM3378" s="16" t="str">
        <f t="shared" si="10"/>
        <v>{s:'63C247', v:200 , c:'放デイ６・有資格６・人欠・未計画・拘減・'},</v>
      </c>
      <c r="AN3378" s="16"/>
    </row>
    <row r="3379" ht="16.5" customHeight="1">
      <c r="A3379" s="29">
        <v>63.0</v>
      </c>
      <c r="B3379" s="30" t="s">
        <v>3821</v>
      </c>
      <c r="C3379" s="31">
        <v>3377.0</v>
      </c>
      <c r="D3379" s="32" t="s">
        <v>3822</v>
      </c>
      <c r="E3379" s="94"/>
      <c r="F3379" s="94"/>
      <c r="G3379" s="103"/>
      <c r="H3379" s="140"/>
      <c r="I3379" s="140"/>
      <c r="J3379" s="95"/>
      <c r="K3379" s="69"/>
      <c r="L3379" s="65"/>
      <c r="M3379" s="65"/>
      <c r="N3379" s="302"/>
      <c r="O3379" s="382"/>
      <c r="P3379" s="383"/>
      <c r="Q3379" s="302"/>
      <c r="R3379" s="384"/>
      <c r="S3379" s="131"/>
      <c r="T3379" s="309"/>
      <c r="U3379" s="302"/>
      <c r="V3379" s="313"/>
      <c r="W3379" s="349"/>
      <c r="X3379" s="303"/>
      <c r="Y3379" s="290"/>
      <c r="Z3379" s="350"/>
      <c r="AA3379" s="299" t="s">
        <v>20</v>
      </c>
      <c r="AB3379" s="287" t="s">
        <v>21</v>
      </c>
      <c r="AC3379" s="361">
        <v>0.85</v>
      </c>
      <c r="AD3379" s="87"/>
      <c r="AE3379" s="302"/>
      <c r="AF3379" s="360"/>
      <c r="AG3379" s="45">
        <v>169.0</v>
      </c>
      <c r="AH3379" s="79"/>
      <c r="AI3379" s="80"/>
      <c r="AJ3379" s="80"/>
      <c r="AK3379" s="80"/>
      <c r="AL3379" s="14"/>
      <c r="AM3379" s="16" t="str">
        <f t="shared" si="10"/>
        <v>{s:'63C248', v:169 , c:'放デイ６・有資格６・人欠・未計画・評減・拘減・'},</v>
      </c>
      <c r="AN3379" s="16"/>
    </row>
    <row r="3380" ht="16.5" customHeight="1">
      <c r="A3380" s="29">
        <v>63.0</v>
      </c>
      <c r="B3380" s="30" t="s">
        <v>3823</v>
      </c>
      <c r="C3380" s="31">
        <v>3378.0</v>
      </c>
      <c r="D3380" s="32" t="s">
        <v>3824</v>
      </c>
      <c r="E3380" s="94"/>
      <c r="F3380" s="94"/>
      <c r="G3380" s="103"/>
      <c r="H3380" s="140"/>
      <c r="I3380" s="140"/>
      <c r="J3380" s="95"/>
      <c r="K3380" s="69"/>
      <c r="L3380" s="65"/>
      <c r="M3380" s="65"/>
      <c r="N3380" s="302"/>
      <c r="O3380" s="382"/>
      <c r="P3380" s="383"/>
      <c r="Q3380" s="302"/>
      <c r="R3380" s="384"/>
      <c r="S3380" s="310"/>
      <c r="T3380" s="309"/>
      <c r="U3380" s="302"/>
      <c r="V3380" s="313"/>
      <c r="W3380" s="349"/>
      <c r="X3380" s="305" t="s">
        <v>326</v>
      </c>
      <c r="Y3380" s="302" t="s">
        <v>21</v>
      </c>
      <c r="Z3380" s="349" t="str">
        <f>$Z$653</f>
        <v/>
      </c>
      <c r="AA3380" s="297"/>
      <c r="AB3380" s="297"/>
      <c r="AC3380" s="362"/>
      <c r="AD3380" s="87"/>
      <c r="AE3380" s="313"/>
      <c r="AF3380" s="349"/>
      <c r="AG3380" s="45">
        <v>139.0</v>
      </c>
      <c r="AH3380" s="79"/>
      <c r="AI3380" s="80"/>
      <c r="AJ3380" s="80"/>
      <c r="AK3380" s="80"/>
      <c r="AL3380" s="14"/>
      <c r="AM3380" s="16" t="str">
        <f t="shared" si="10"/>
        <v>{s:'63C249', v:139 , c:'放デイ６・有資格６・人欠・未計画・開減１・拘減・'},</v>
      </c>
      <c r="AN3380" s="16"/>
    </row>
    <row r="3381" ht="16.5" customHeight="1">
      <c r="A3381" s="29">
        <v>63.0</v>
      </c>
      <c r="B3381" s="30" t="s">
        <v>3825</v>
      </c>
      <c r="C3381" s="31">
        <v>3379.0</v>
      </c>
      <c r="D3381" s="32" t="s">
        <v>3826</v>
      </c>
      <c r="E3381" s="94"/>
      <c r="F3381" s="94"/>
      <c r="G3381" s="103"/>
      <c r="H3381" s="140"/>
      <c r="I3381" s="140"/>
      <c r="J3381" s="95"/>
      <c r="K3381" s="69"/>
      <c r="L3381" s="65"/>
      <c r="M3381" s="65"/>
      <c r="N3381" s="302"/>
      <c r="O3381" s="382"/>
      <c r="P3381" s="383"/>
      <c r="Q3381" s="302"/>
      <c r="R3381" s="384"/>
      <c r="S3381" s="310"/>
      <c r="T3381" s="309"/>
      <c r="U3381" s="302"/>
      <c r="V3381" s="313"/>
      <c r="W3381" s="349"/>
      <c r="X3381" s="306"/>
      <c r="Y3381" s="290"/>
      <c r="Z3381" s="355"/>
      <c r="AA3381" s="356" t="s">
        <v>20</v>
      </c>
      <c r="AB3381" s="357" t="s">
        <v>21</v>
      </c>
      <c r="AC3381" s="363">
        <v>0.85</v>
      </c>
      <c r="AD3381" s="87"/>
      <c r="AE3381" s="313"/>
      <c r="AF3381" s="349"/>
      <c r="AG3381" s="114">
        <v>117.0</v>
      </c>
      <c r="AH3381" s="79"/>
      <c r="AI3381" s="80"/>
      <c r="AJ3381" s="80"/>
      <c r="AK3381" s="80"/>
      <c r="AL3381" s="14"/>
      <c r="AM3381" s="16" t="str">
        <f t="shared" si="10"/>
        <v>{s:'63C250', v:117 , c:'放デイ６・有資格６・人欠・未計画・開減１・評減・拘減・'},</v>
      </c>
      <c r="AN3381" s="16"/>
    </row>
    <row r="3382" ht="16.5" customHeight="1">
      <c r="A3382" s="29">
        <v>63.0</v>
      </c>
      <c r="B3382" s="30" t="s">
        <v>3827</v>
      </c>
      <c r="C3382" s="31">
        <v>3380.0</v>
      </c>
      <c r="D3382" s="32" t="s">
        <v>3828</v>
      </c>
      <c r="E3382" s="94"/>
      <c r="F3382" s="94"/>
      <c r="G3382" s="103"/>
      <c r="H3382" s="140"/>
      <c r="I3382" s="140"/>
      <c r="J3382" s="95"/>
      <c r="K3382" s="69"/>
      <c r="L3382" s="65"/>
      <c r="M3382" s="65"/>
      <c r="N3382" s="302"/>
      <c r="O3382" s="382"/>
      <c r="P3382" s="383"/>
      <c r="Q3382" s="302"/>
      <c r="R3382" s="384"/>
      <c r="S3382" s="310"/>
      <c r="T3382" s="309"/>
      <c r="U3382" s="302"/>
      <c r="V3382" s="313"/>
      <c r="W3382" s="349"/>
      <c r="X3382" s="305" t="s">
        <v>329</v>
      </c>
      <c r="Y3382" s="302" t="s">
        <v>21</v>
      </c>
      <c r="Z3382" s="349" t="str">
        <f>$Z$655</f>
        <v/>
      </c>
      <c r="AA3382" s="292"/>
      <c r="AB3382" s="292"/>
      <c r="AC3382" s="355"/>
      <c r="AD3382" s="87"/>
      <c r="AE3382" s="313"/>
      <c r="AF3382" s="349"/>
      <c r="AG3382" s="45">
        <v>169.0</v>
      </c>
      <c r="AH3382" s="79"/>
      <c r="AI3382" s="80"/>
      <c r="AJ3382" s="80"/>
      <c r="AK3382" s="80"/>
      <c r="AL3382" s="14"/>
      <c r="AM3382" s="16" t="str">
        <f t="shared" si="10"/>
        <v>{s:'63C251', v:169 , c:'放デイ６・有資格６・人欠・未計画・開減２・拘減・'},</v>
      </c>
      <c r="AN3382" s="16"/>
    </row>
    <row r="3383" ht="16.5" customHeight="1">
      <c r="A3383" s="29">
        <v>63.0</v>
      </c>
      <c r="B3383" s="30" t="s">
        <v>3829</v>
      </c>
      <c r="C3383" s="31">
        <v>3381.0</v>
      </c>
      <c r="D3383" s="32" t="s">
        <v>3830</v>
      </c>
      <c r="E3383" s="94"/>
      <c r="F3383" s="94"/>
      <c r="G3383" s="103"/>
      <c r="H3383" s="140"/>
      <c r="I3383" s="140"/>
      <c r="J3383" s="95"/>
      <c r="K3383" s="69"/>
      <c r="L3383" s="65"/>
      <c r="M3383" s="65"/>
      <c r="N3383" s="302"/>
      <c r="O3383" s="382"/>
      <c r="P3383" s="383"/>
      <c r="Q3383" s="302"/>
      <c r="R3383" s="384"/>
      <c r="S3383" s="310"/>
      <c r="T3383" s="309"/>
      <c r="U3383" s="302"/>
      <c r="V3383" s="313"/>
      <c r="W3383" s="349"/>
      <c r="X3383" s="306"/>
      <c r="Y3383" s="290"/>
      <c r="Z3383" s="355"/>
      <c r="AA3383" s="356" t="s">
        <v>20</v>
      </c>
      <c r="AB3383" s="357" t="s">
        <v>21</v>
      </c>
      <c r="AC3383" s="363">
        <v>0.85</v>
      </c>
      <c r="AD3383" s="93"/>
      <c r="AE3383" s="292"/>
      <c r="AF3383" s="355"/>
      <c r="AG3383" s="45">
        <v>143.0</v>
      </c>
      <c r="AH3383" s="79"/>
      <c r="AI3383" s="80"/>
      <c r="AJ3383" s="80"/>
      <c r="AK3383" s="80"/>
      <c r="AL3383" s="14"/>
      <c r="AM3383" s="16" t="str">
        <f t="shared" si="10"/>
        <v>{s:'63C252', v:143 , c:'放デイ６・有資格６・人欠・未計画・開減２・評減・拘減・'},</v>
      </c>
      <c r="AN3383" s="16"/>
    </row>
    <row r="3384" ht="16.5" customHeight="1">
      <c r="A3384" s="29">
        <v>63.0</v>
      </c>
      <c r="B3384" s="30" t="s">
        <v>3831</v>
      </c>
      <c r="C3384" s="31">
        <v>3382.0</v>
      </c>
      <c r="D3384" s="32" t="s">
        <v>3832</v>
      </c>
      <c r="E3384" s="94"/>
      <c r="F3384" s="94"/>
      <c r="G3384" s="103"/>
      <c r="H3384" s="140"/>
      <c r="I3384" s="140"/>
      <c r="J3384" s="95"/>
      <c r="K3384" s="69"/>
      <c r="L3384" s="65"/>
      <c r="M3384" s="65"/>
      <c r="N3384" s="302"/>
      <c r="O3384" s="382"/>
      <c r="P3384" s="383"/>
      <c r="Q3384" s="302"/>
      <c r="R3384" s="384"/>
      <c r="S3384" s="310"/>
      <c r="T3384" s="130" t="s">
        <v>27</v>
      </c>
      <c r="U3384" s="287"/>
      <c r="V3384" s="385"/>
      <c r="W3384" s="354"/>
      <c r="X3384" s="299"/>
      <c r="Y3384" s="287"/>
      <c r="Z3384" s="345"/>
      <c r="AA3384" s="288"/>
      <c r="AB3384" s="288"/>
      <c r="AC3384" s="288"/>
      <c r="AD3384" s="288"/>
      <c r="AE3384" s="288"/>
      <c r="AF3384" s="346"/>
      <c r="AG3384" s="45">
        <v>147.0</v>
      </c>
      <c r="AH3384" s="79"/>
      <c r="AI3384" s="80"/>
      <c r="AJ3384" s="80"/>
      <c r="AK3384" s="80"/>
      <c r="AL3384" s="14"/>
      <c r="AM3384" s="16" t="str">
        <f t="shared" si="10"/>
        <v>{s:'63C253', v:147 , c:'放デイ６・有資格６・人欠・未計画２・'},</v>
      </c>
      <c r="AN3384" s="16"/>
    </row>
    <row r="3385" ht="16.5" customHeight="1">
      <c r="A3385" s="29">
        <v>63.0</v>
      </c>
      <c r="B3385" s="30" t="s">
        <v>3833</v>
      </c>
      <c r="C3385" s="31">
        <v>3383.0</v>
      </c>
      <c r="D3385" s="32" t="s">
        <v>3834</v>
      </c>
      <c r="E3385" s="94"/>
      <c r="F3385" s="94"/>
      <c r="G3385" s="103"/>
      <c r="H3385" s="140"/>
      <c r="I3385" s="140"/>
      <c r="J3385" s="95"/>
      <c r="K3385" s="69"/>
      <c r="L3385" s="65"/>
      <c r="M3385" s="65"/>
      <c r="N3385" s="302"/>
      <c r="O3385" s="382"/>
      <c r="P3385" s="383"/>
      <c r="Q3385" s="302"/>
      <c r="R3385" s="384"/>
      <c r="S3385" s="310"/>
      <c r="T3385" s="87"/>
      <c r="U3385" s="302" t="s">
        <v>21</v>
      </c>
      <c r="V3385" s="313">
        <v>0.5</v>
      </c>
      <c r="W3385" s="349"/>
      <c r="X3385" s="303"/>
      <c r="Y3385" s="290"/>
      <c r="Z3385" s="350"/>
      <c r="AA3385" s="299" t="s">
        <v>20</v>
      </c>
      <c r="AB3385" s="287" t="s">
        <v>21</v>
      </c>
      <c r="AC3385" s="351">
        <v>0.85</v>
      </c>
      <c r="AD3385" s="288"/>
      <c r="AE3385" s="288"/>
      <c r="AF3385" s="346"/>
      <c r="AG3385" s="45">
        <v>125.0</v>
      </c>
      <c r="AH3385" s="79"/>
      <c r="AI3385" s="80"/>
      <c r="AJ3385" s="80"/>
      <c r="AK3385" s="80"/>
      <c r="AL3385" s="14"/>
      <c r="AM3385" s="16" t="str">
        <f t="shared" si="10"/>
        <v>{s:'63C254', v:125 , c:'放デイ６・有資格６・人欠・未計画２・評減・'},</v>
      </c>
      <c r="AN3385" s="16"/>
    </row>
    <row r="3386" ht="16.5" customHeight="1">
      <c r="A3386" s="29">
        <v>63.0</v>
      </c>
      <c r="B3386" s="30" t="s">
        <v>3835</v>
      </c>
      <c r="C3386" s="31">
        <v>3384.0</v>
      </c>
      <c r="D3386" s="32" t="s">
        <v>3836</v>
      </c>
      <c r="E3386" s="94"/>
      <c r="F3386" s="94"/>
      <c r="G3386" s="103"/>
      <c r="H3386" s="140"/>
      <c r="I3386" s="140"/>
      <c r="J3386" s="95"/>
      <c r="K3386" s="69"/>
      <c r="L3386" s="65"/>
      <c r="M3386" s="65"/>
      <c r="N3386" s="302"/>
      <c r="O3386" s="382"/>
      <c r="P3386" s="383"/>
      <c r="Q3386" s="302"/>
      <c r="R3386" s="384"/>
      <c r="S3386" s="310"/>
      <c r="T3386" s="87"/>
      <c r="U3386" s="302"/>
      <c r="V3386" s="313"/>
      <c r="W3386" s="349"/>
      <c r="X3386" s="305" t="s">
        <v>326</v>
      </c>
      <c r="Y3386" s="287" t="s">
        <v>21</v>
      </c>
      <c r="Z3386" s="354" t="str">
        <f>$Z$653</f>
        <v/>
      </c>
      <c r="AA3386" s="297"/>
      <c r="AB3386" s="297"/>
      <c r="AC3386" s="297"/>
      <c r="AD3386" s="297"/>
      <c r="AE3386" s="297"/>
      <c r="AF3386" s="362"/>
      <c r="AG3386" s="45">
        <v>103.0</v>
      </c>
      <c r="AH3386" s="79"/>
      <c r="AI3386" s="80"/>
      <c r="AJ3386" s="80"/>
      <c r="AK3386" s="80"/>
      <c r="AL3386" s="14"/>
      <c r="AM3386" s="16" t="str">
        <f t="shared" si="10"/>
        <v>{s:'63C255', v:103 , c:'放デイ６・有資格６・人欠・未計画２・開減１・'},</v>
      </c>
      <c r="AN3386" s="16"/>
    </row>
    <row r="3387" ht="16.5" customHeight="1">
      <c r="A3387" s="29">
        <v>63.0</v>
      </c>
      <c r="B3387" s="30" t="s">
        <v>3837</v>
      </c>
      <c r="C3387" s="31">
        <v>3385.0</v>
      </c>
      <c r="D3387" s="32" t="s">
        <v>3838</v>
      </c>
      <c r="E3387" s="94"/>
      <c r="F3387" s="94"/>
      <c r="G3387" s="103"/>
      <c r="H3387" s="140"/>
      <c r="I3387" s="140"/>
      <c r="J3387" s="95"/>
      <c r="K3387" s="69"/>
      <c r="L3387" s="65"/>
      <c r="M3387" s="65"/>
      <c r="N3387" s="302"/>
      <c r="O3387" s="382"/>
      <c r="P3387" s="383"/>
      <c r="Q3387" s="302"/>
      <c r="R3387" s="384"/>
      <c r="S3387" s="310"/>
      <c r="T3387" s="87"/>
      <c r="U3387" s="302"/>
      <c r="V3387" s="313"/>
      <c r="W3387" s="349"/>
      <c r="X3387" s="306"/>
      <c r="Y3387" s="290"/>
      <c r="Z3387" s="355"/>
      <c r="AA3387" s="356" t="s">
        <v>20</v>
      </c>
      <c r="AB3387" s="357" t="s">
        <v>21</v>
      </c>
      <c r="AC3387" s="358">
        <v>0.85</v>
      </c>
      <c r="AD3387" s="288"/>
      <c r="AE3387" s="288"/>
      <c r="AF3387" s="346"/>
      <c r="AG3387" s="45">
        <v>88.0</v>
      </c>
      <c r="AH3387" s="79"/>
      <c r="AI3387" s="80"/>
      <c r="AJ3387" s="80"/>
      <c r="AK3387" s="80"/>
      <c r="AL3387" s="14"/>
      <c r="AM3387" s="16" t="str">
        <f t="shared" si="10"/>
        <v>{s:'63C256', v:88 , c:'放デイ６・有資格６・人欠・未計画２・開減１・評減・'},</v>
      </c>
      <c r="AN3387" s="16"/>
    </row>
    <row r="3388" ht="16.5" customHeight="1">
      <c r="A3388" s="29">
        <v>63.0</v>
      </c>
      <c r="B3388" s="30" t="s">
        <v>3839</v>
      </c>
      <c r="C3388" s="31">
        <v>3386.0</v>
      </c>
      <c r="D3388" s="32" t="s">
        <v>3840</v>
      </c>
      <c r="E3388" s="94"/>
      <c r="F3388" s="94"/>
      <c r="G3388" s="103"/>
      <c r="H3388" s="140"/>
      <c r="I3388" s="140"/>
      <c r="J3388" s="95"/>
      <c r="K3388" s="69"/>
      <c r="L3388" s="65"/>
      <c r="M3388" s="65"/>
      <c r="N3388" s="302"/>
      <c r="O3388" s="382"/>
      <c r="P3388" s="383"/>
      <c r="Q3388" s="302"/>
      <c r="R3388" s="384"/>
      <c r="S3388" s="310"/>
      <c r="T3388" s="87"/>
      <c r="U3388" s="302"/>
      <c r="V3388" s="313"/>
      <c r="W3388" s="349"/>
      <c r="X3388" s="305" t="s">
        <v>329</v>
      </c>
      <c r="Y3388" s="287" t="s">
        <v>21</v>
      </c>
      <c r="Z3388" s="354" t="str">
        <f>$Z$655</f>
        <v/>
      </c>
      <c r="AA3388" s="292"/>
      <c r="AB3388" s="292"/>
      <c r="AC3388" s="292"/>
      <c r="AD3388" s="292"/>
      <c r="AE3388" s="292"/>
      <c r="AF3388" s="355"/>
      <c r="AG3388" s="45">
        <v>125.0</v>
      </c>
      <c r="AH3388" s="79"/>
      <c r="AI3388" s="80"/>
      <c r="AJ3388" s="80"/>
      <c r="AK3388" s="80"/>
      <c r="AL3388" s="14"/>
      <c r="AM3388" s="16" t="str">
        <f t="shared" si="10"/>
        <v>{s:'63C257', v:125 , c:'放デイ６・有資格６・人欠・未計画２・開減２・'},</v>
      </c>
      <c r="AN3388" s="16"/>
    </row>
    <row r="3389" ht="16.5" customHeight="1">
      <c r="A3389" s="29">
        <v>63.0</v>
      </c>
      <c r="B3389" s="30" t="s">
        <v>3841</v>
      </c>
      <c r="C3389" s="31">
        <v>3387.0</v>
      </c>
      <c r="D3389" s="32" t="s">
        <v>3842</v>
      </c>
      <c r="E3389" s="94"/>
      <c r="F3389" s="94"/>
      <c r="G3389" s="103"/>
      <c r="H3389" s="140"/>
      <c r="I3389" s="140"/>
      <c r="J3389" s="95"/>
      <c r="K3389" s="69"/>
      <c r="L3389" s="65"/>
      <c r="M3389" s="65"/>
      <c r="N3389" s="302"/>
      <c r="O3389" s="382"/>
      <c r="P3389" s="383"/>
      <c r="Q3389" s="302"/>
      <c r="R3389" s="384"/>
      <c r="S3389" s="310"/>
      <c r="T3389" s="87"/>
      <c r="U3389" s="302"/>
      <c r="V3389" s="313"/>
      <c r="W3389" s="349"/>
      <c r="X3389" s="306"/>
      <c r="Y3389" s="290"/>
      <c r="Z3389" s="355"/>
      <c r="AA3389" s="356" t="s">
        <v>20</v>
      </c>
      <c r="AB3389" s="357" t="s">
        <v>21</v>
      </c>
      <c r="AC3389" s="358">
        <v>0.85</v>
      </c>
      <c r="AD3389" s="288"/>
      <c r="AE3389" s="288"/>
      <c r="AF3389" s="346"/>
      <c r="AG3389" s="45">
        <v>106.0</v>
      </c>
      <c r="AH3389" s="79"/>
      <c r="AI3389" s="80"/>
      <c r="AJ3389" s="80"/>
      <c r="AK3389" s="80"/>
      <c r="AL3389" s="14"/>
      <c r="AM3389" s="16" t="str">
        <f t="shared" si="10"/>
        <v>{s:'63C258', v:106 , c:'放デイ６・有資格６・人欠・未計画２・開減２・評減・'},</v>
      </c>
      <c r="AN3389" s="16"/>
    </row>
    <row r="3390" ht="16.5" customHeight="1">
      <c r="A3390" s="29">
        <v>63.0</v>
      </c>
      <c r="B3390" s="30" t="s">
        <v>3843</v>
      </c>
      <c r="C3390" s="31">
        <v>3388.0</v>
      </c>
      <c r="D3390" s="32" t="s">
        <v>3844</v>
      </c>
      <c r="E3390" s="94"/>
      <c r="F3390" s="94"/>
      <c r="G3390" s="103"/>
      <c r="H3390" s="140"/>
      <c r="I3390" s="140"/>
      <c r="J3390" s="95"/>
      <c r="K3390" s="69"/>
      <c r="L3390" s="65"/>
      <c r="M3390" s="65"/>
      <c r="N3390" s="302"/>
      <c r="O3390" s="382"/>
      <c r="P3390" s="383"/>
      <c r="Q3390" s="302"/>
      <c r="R3390" s="384"/>
      <c r="S3390" s="310"/>
      <c r="T3390" s="87"/>
      <c r="U3390" s="302"/>
      <c r="V3390" s="313"/>
      <c r="W3390" s="349"/>
      <c r="X3390" s="299"/>
      <c r="Y3390" s="287"/>
      <c r="Z3390" s="345"/>
      <c r="AA3390" s="288"/>
      <c r="AB3390" s="288"/>
      <c r="AC3390" s="346"/>
      <c r="AD3390" s="82" t="s">
        <v>30</v>
      </c>
      <c r="AE3390" s="302">
        <v>5.0</v>
      </c>
      <c r="AF3390" s="360" t="s">
        <v>31</v>
      </c>
      <c r="AG3390" s="45">
        <v>142.0</v>
      </c>
      <c r="AH3390" s="79"/>
      <c r="AI3390" s="80"/>
      <c r="AJ3390" s="80"/>
      <c r="AK3390" s="80"/>
      <c r="AL3390" s="14"/>
      <c r="AM3390" s="16" t="str">
        <f t="shared" si="10"/>
        <v>{s:'63C259', v:142 , c:'放デイ６・有資格６・人欠・未計画２・拘減・'},</v>
      </c>
      <c r="AN3390" s="16"/>
    </row>
    <row r="3391" ht="16.5" customHeight="1">
      <c r="A3391" s="29">
        <v>63.0</v>
      </c>
      <c r="B3391" s="30" t="s">
        <v>3845</v>
      </c>
      <c r="C3391" s="31">
        <v>3389.0</v>
      </c>
      <c r="D3391" s="32" t="s">
        <v>3846</v>
      </c>
      <c r="E3391" s="94"/>
      <c r="F3391" s="94"/>
      <c r="G3391" s="103"/>
      <c r="H3391" s="140"/>
      <c r="I3391" s="140"/>
      <c r="J3391" s="95"/>
      <c r="K3391" s="69"/>
      <c r="L3391" s="65"/>
      <c r="M3391" s="65"/>
      <c r="N3391" s="302"/>
      <c r="O3391" s="382"/>
      <c r="P3391" s="383"/>
      <c r="Q3391" s="302"/>
      <c r="R3391" s="384"/>
      <c r="S3391" s="310"/>
      <c r="T3391" s="87"/>
      <c r="U3391" s="302"/>
      <c r="V3391" s="313"/>
      <c r="W3391" s="313"/>
      <c r="X3391" s="303"/>
      <c r="Y3391" s="290"/>
      <c r="Z3391" s="350"/>
      <c r="AA3391" s="299" t="s">
        <v>20</v>
      </c>
      <c r="AB3391" s="287" t="s">
        <v>21</v>
      </c>
      <c r="AC3391" s="361">
        <v>0.85</v>
      </c>
      <c r="AD3391" s="87"/>
      <c r="AE3391" s="302"/>
      <c r="AF3391" s="360"/>
      <c r="AG3391" s="45">
        <v>120.0</v>
      </c>
      <c r="AH3391" s="79"/>
      <c r="AI3391" s="80"/>
      <c r="AJ3391" s="80"/>
      <c r="AK3391" s="80"/>
      <c r="AL3391" s="14"/>
      <c r="AM3391" s="16" t="str">
        <f t="shared" si="10"/>
        <v>{s:'63C260', v:120 , c:'放デイ６・有資格６・人欠・未計画２・評減・拘減・'},</v>
      </c>
      <c r="AN3391" s="16"/>
    </row>
    <row r="3392" ht="16.5" customHeight="1">
      <c r="A3392" s="29">
        <v>63.0</v>
      </c>
      <c r="B3392" s="30" t="s">
        <v>3847</v>
      </c>
      <c r="C3392" s="31">
        <v>3390.0</v>
      </c>
      <c r="D3392" s="32" t="s">
        <v>3848</v>
      </c>
      <c r="E3392" s="94"/>
      <c r="F3392" s="94"/>
      <c r="G3392" s="103"/>
      <c r="H3392" s="140"/>
      <c r="I3392" s="140"/>
      <c r="J3392" s="95"/>
      <c r="K3392" s="69"/>
      <c r="L3392" s="65"/>
      <c r="M3392" s="65"/>
      <c r="N3392" s="302"/>
      <c r="O3392" s="382"/>
      <c r="P3392" s="383"/>
      <c r="Q3392" s="302"/>
      <c r="R3392" s="384"/>
      <c r="S3392" s="310"/>
      <c r="T3392" s="87"/>
      <c r="U3392" s="302"/>
      <c r="V3392" s="313"/>
      <c r="W3392" s="313"/>
      <c r="X3392" s="305" t="s">
        <v>326</v>
      </c>
      <c r="Y3392" s="302" t="s">
        <v>21</v>
      </c>
      <c r="Z3392" s="349" t="str">
        <f>$Z$653</f>
        <v/>
      </c>
      <c r="AA3392" s="297"/>
      <c r="AB3392" s="297"/>
      <c r="AC3392" s="362"/>
      <c r="AD3392" s="87"/>
      <c r="AE3392" s="313"/>
      <c r="AF3392" s="349"/>
      <c r="AG3392" s="45">
        <v>98.0</v>
      </c>
      <c r="AH3392" s="79"/>
      <c r="AI3392" s="80"/>
      <c r="AJ3392" s="80"/>
      <c r="AK3392" s="80"/>
      <c r="AL3392" s="14"/>
      <c r="AM3392" s="16" t="str">
        <f t="shared" si="10"/>
        <v>{s:'63C261', v:98 , c:'放デイ６・有資格６・人欠・未計画２・開減１・拘減・'},</v>
      </c>
      <c r="AN3392" s="16"/>
    </row>
    <row r="3393" ht="16.5" customHeight="1">
      <c r="A3393" s="29">
        <v>63.0</v>
      </c>
      <c r="B3393" s="30" t="s">
        <v>3849</v>
      </c>
      <c r="C3393" s="31">
        <v>3391.0</v>
      </c>
      <c r="D3393" s="32" t="s">
        <v>3850</v>
      </c>
      <c r="E3393" s="94"/>
      <c r="F3393" s="94"/>
      <c r="G3393" s="103"/>
      <c r="H3393" s="140"/>
      <c r="I3393" s="140"/>
      <c r="J3393" s="95"/>
      <c r="K3393" s="69"/>
      <c r="L3393" s="65"/>
      <c r="M3393" s="65"/>
      <c r="N3393" s="302"/>
      <c r="O3393" s="382"/>
      <c r="P3393" s="383"/>
      <c r="Q3393" s="302"/>
      <c r="R3393" s="384"/>
      <c r="S3393" s="310"/>
      <c r="T3393" s="87"/>
      <c r="U3393" s="302"/>
      <c r="V3393" s="313"/>
      <c r="W3393" s="313"/>
      <c r="X3393" s="306"/>
      <c r="Y3393" s="290"/>
      <c r="Z3393" s="355"/>
      <c r="AA3393" s="356" t="s">
        <v>20</v>
      </c>
      <c r="AB3393" s="357" t="s">
        <v>21</v>
      </c>
      <c r="AC3393" s="363">
        <v>0.85</v>
      </c>
      <c r="AD3393" s="87"/>
      <c r="AE3393" s="313"/>
      <c r="AF3393" s="349"/>
      <c r="AG3393" s="45">
        <v>83.0</v>
      </c>
      <c r="AH3393" s="79"/>
      <c r="AI3393" s="80"/>
      <c r="AJ3393" s="80"/>
      <c r="AK3393" s="80"/>
      <c r="AL3393" s="14"/>
      <c r="AM3393" s="16" t="str">
        <f t="shared" si="10"/>
        <v>{s:'63C262', v:83 , c:'放デイ６・有資格６・人欠・未計画２・開減１・評減・拘減・'},</v>
      </c>
      <c r="AN3393" s="16"/>
    </row>
    <row r="3394" ht="16.5" customHeight="1">
      <c r="A3394" s="29">
        <v>63.0</v>
      </c>
      <c r="B3394" s="30" t="s">
        <v>3851</v>
      </c>
      <c r="C3394" s="31">
        <v>3392.0</v>
      </c>
      <c r="D3394" s="32" t="s">
        <v>3852</v>
      </c>
      <c r="E3394" s="105"/>
      <c r="F3394" s="94"/>
      <c r="G3394" s="103"/>
      <c r="H3394" s="140"/>
      <c r="I3394" s="140"/>
      <c r="J3394" s="95"/>
      <c r="K3394" s="69"/>
      <c r="L3394" s="65"/>
      <c r="M3394" s="65"/>
      <c r="N3394" s="302"/>
      <c r="O3394" s="382"/>
      <c r="P3394" s="383"/>
      <c r="Q3394" s="302"/>
      <c r="R3394" s="384"/>
      <c r="S3394" s="310"/>
      <c r="T3394" s="309"/>
      <c r="U3394" s="302"/>
      <c r="V3394" s="313"/>
      <c r="W3394" s="349"/>
      <c r="X3394" s="305" t="s">
        <v>329</v>
      </c>
      <c r="Y3394" s="302" t="s">
        <v>21</v>
      </c>
      <c r="Z3394" s="349" t="str">
        <f>$Z$655</f>
        <v/>
      </c>
      <c r="AA3394" s="292"/>
      <c r="AB3394" s="292"/>
      <c r="AC3394" s="355"/>
      <c r="AD3394" s="87"/>
      <c r="AE3394" s="313"/>
      <c r="AF3394" s="349"/>
      <c r="AG3394" s="45">
        <v>120.0</v>
      </c>
      <c r="AH3394" s="79"/>
      <c r="AI3394" s="80"/>
      <c r="AJ3394" s="80"/>
      <c r="AK3394" s="80"/>
      <c r="AL3394" s="14"/>
      <c r="AM3394" s="16" t="str">
        <f t="shared" si="10"/>
        <v>{s:'63C263', v:120 , c:'放デイ６・有資格６・人欠・未計画２・開減２・拘減・'},</v>
      </c>
      <c r="AN3394" s="16"/>
    </row>
    <row r="3395" ht="16.5" customHeight="1">
      <c r="A3395" s="29">
        <v>63.0</v>
      </c>
      <c r="B3395" s="30" t="s">
        <v>3853</v>
      </c>
      <c r="C3395" s="31">
        <v>3393.0</v>
      </c>
      <c r="D3395" s="32" t="s">
        <v>3854</v>
      </c>
      <c r="E3395" s="105"/>
      <c r="F3395" s="94"/>
      <c r="G3395" s="103"/>
      <c r="H3395" s="140"/>
      <c r="I3395" s="140"/>
      <c r="J3395" s="95"/>
      <c r="K3395" s="110"/>
      <c r="L3395" s="115"/>
      <c r="M3395" s="115"/>
      <c r="N3395" s="386"/>
      <c r="O3395" s="382"/>
      <c r="P3395" s="387"/>
      <c r="Q3395" s="290"/>
      <c r="R3395" s="386"/>
      <c r="S3395" s="316"/>
      <c r="T3395" s="311"/>
      <c r="U3395" s="290"/>
      <c r="V3395" s="292"/>
      <c r="W3395" s="355"/>
      <c r="X3395" s="306"/>
      <c r="Y3395" s="290"/>
      <c r="Z3395" s="355"/>
      <c r="AA3395" s="356" t="s">
        <v>20</v>
      </c>
      <c r="AB3395" s="357" t="s">
        <v>21</v>
      </c>
      <c r="AC3395" s="363">
        <v>0.85</v>
      </c>
      <c r="AD3395" s="93"/>
      <c r="AE3395" s="292"/>
      <c r="AF3395" s="355"/>
      <c r="AG3395" s="45">
        <v>101.0</v>
      </c>
      <c r="AH3395" s="79"/>
      <c r="AI3395" s="80"/>
      <c r="AJ3395" s="80"/>
      <c r="AK3395" s="80"/>
      <c r="AL3395" s="14"/>
      <c r="AM3395" s="16" t="str">
        <f t="shared" si="10"/>
        <v>{s:'63C264', v:101 , c:'放デイ６・有資格６・人欠・未計画２・開減２・評減・拘減・'},</v>
      </c>
      <c r="AN3395" s="16"/>
    </row>
    <row r="3396" ht="16.5" customHeight="1">
      <c r="A3396" s="29">
        <v>63.0</v>
      </c>
      <c r="B3396" s="30" t="s">
        <v>3855</v>
      </c>
      <c r="C3396" s="31">
        <v>3394.0</v>
      </c>
      <c r="D3396" s="32" t="s">
        <v>3856</v>
      </c>
      <c r="E3396" s="94"/>
      <c r="F3396" s="94"/>
      <c r="G3396" s="76"/>
      <c r="H3396" s="63"/>
      <c r="I3396" s="63"/>
      <c r="J3396" s="51"/>
      <c r="K3396" s="94"/>
      <c r="L3396" s="140"/>
      <c r="M3396" s="348"/>
      <c r="N3396" s="304"/>
      <c r="O3396" s="367"/>
      <c r="P3396" s="82" t="s">
        <v>27</v>
      </c>
      <c r="Q3396" s="140"/>
      <c r="R3396" s="95"/>
      <c r="S3396" s="287"/>
      <c r="T3396" s="287"/>
      <c r="U3396" s="152"/>
      <c r="V3396" s="152"/>
      <c r="W3396" s="152"/>
      <c r="X3396" s="299"/>
      <c r="Y3396" s="287"/>
      <c r="Z3396" s="345"/>
      <c r="AA3396" s="288"/>
      <c r="AB3396" s="288"/>
      <c r="AC3396" s="288"/>
      <c r="AD3396" s="288"/>
      <c r="AE3396" s="288"/>
      <c r="AF3396" s="346"/>
      <c r="AG3396" s="45">
        <v>206.0</v>
      </c>
      <c r="AH3396" s="79"/>
      <c r="AI3396" s="80"/>
      <c r="AJ3396" s="80"/>
      <c r="AK3396" s="80"/>
      <c r="AL3396" s="14"/>
      <c r="AM3396" s="16" t="str">
        <f t="shared" si="10"/>
        <v>{s:'63C265', v:206 , c:'放デイ６・人欠２・'},</v>
      </c>
      <c r="AN3396" s="16"/>
    </row>
    <row r="3397" ht="16.5" customHeight="1">
      <c r="A3397" s="29">
        <v>63.0</v>
      </c>
      <c r="B3397" s="30" t="s">
        <v>3857</v>
      </c>
      <c r="C3397" s="31">
        <v>3395.0</v>
      </c>
      <c r="D3397" s="32" t="s">
        <v>3858</v>
      </c>
      <c r="E3397" s="94"/>
      <c r="F3397" s="94"/>
      <c r="G3397" s="76"/>
      <c r="H3397" s="63"/>
      <c r="I3397" s="63"/>
      <c r="J3397" s="51"/>
      <c r="K3397" s="94"/>
      <c r="L3397" s="140"/>
      <c r="M3397" s="348"/>
      <c r="N3397" s="304"/>
      <c r="O3397" s="105"/>
      <c r="P3397" s="87"/>
      <c r="Q3397" s="302" t="s">
        <v>21</v>
      </c>
      <c r="R3397" s="349">
        <v>0.5</v>
      </c>
      <c r="S3397" s="302"/>
      <c r="T3397" s="302"/>
      <c r="U3397" s="140"/>
      <c r="V3397" s="140"/>
      <c r="W3397" s="140"/>
      <c r="X3397" s="303"/>
      <c r="Y3397" s="290"/>
      <c r="Z3397" s="350"/>
      <c r="AA3397" s="299" t="s">
        <v>20</v>
      </c>
      <c r="AB3397" s="287" t="s">
        <v>21</v>
      </c>
      <c r="AC3397" s="351">
        <v>0.85</v>
      </c>
      <c r="AD3397" s="288"/>
      <c r="AE3397" s="288"/>
      <c r="AF3397" s="346"/>
      <c r="AG3397" s="45">
        <v>175.0</v>
      </c>
      <c r="AH3397" s="79"/>
      <c r="AI3397" s="80"/>
      <c r="AJ3397" s="80"/>
      <c r="AK3397" s="80"/>
      <c r="AL3397" s="14"/>
      <c r="AM3397" s="16" t="str">
        <f t="shared" si="10"/>
        <v>{s:'63C266', v:175 , c:'放デイ６・人欠２・評減・'},</v>
      </c>
      <c r="AN3397" s="16"/>
    </row>
    <row r="3398" ht="16.5" customHeight="1">
      <c r="A3398" s="29">
        <v>63.0</v>
      </c>
      <c r="B3398" s="30" t="s">
        <v>3859</v>
      </c>
      <c r="C3398" s="31">
        <v>3396.0</v>
      </c>
      <c r="D3398" s="32" t="s">
        <v>3860</v>
      </c>
      <c r="E3398" s="94"/>
      <c r="F3398" s="94"/>
      <c r="G3398" s="76"/>
      <c r="H3398" s="63"/>
      <c r="I3398" s="63"/>
      <c r="J3398" s="51"/>
      <c r="K3398" s="94"/>
      <c r="L3398" s="140"/>
      <c r="M3398" s="348"/>
      <c r="N3398" s="304"/>
      <c r="O3398" s="381"/>
      <c r="P3398" s="87"/>
      <c r="Q3398" s="304"/>
      <c r="R3398" s="380"/>
      <c r="S3398" s="304"/>
      <c r="T3398" s="304"/>
      <c r="U3398" s="140"/>
      <c r="V3398" s="140"/>
      <c r="W3398" s="140"/>
      <c r="X3398" s="305" t="s">
        <v>326</v>
      </c>
      <c r="Y3398" s="287" t="s">
        <v>21</v>
      </c>
      <c r="Z3398" s="354" t="str">
        <f>$Z$653</f>
        <v/>
      </c>
      <c r="AA3398" s="297"/>
      <c r="AB3398" s="297"/>
      <c r="AC3398" s="297"/>
      <c r="AD3398" s="297"/>
      <c r="AE3398" s="297"/>
      <c r="AF3398" s="362"/>
      <c r="AG3398" s="114">
        <v>144.0</v>
      </c>
      <c r="AH3398" s="79"/>
      <c r="AI3398" s="80"/>
      <c r="AJ3398" s="80"/>
      <c r="AK3398" s="80"/>
      <c r="AL3398" s="14"/>
      <c r="AM3398" s="16" t="str">
        <f t="shared" si="10"/>
        <v>{s:'63C267', v:144 , c:'放デイ６・人欠２・開減１・'},</v>
      </c>
      <c r="AN3398" s="16"/>
    </row>
    <row r="3399" ht="16.5" customHeight="1">
      <c r="A3399" s="29">
        <v>63.0</v>
      </c>
      <c r="B3399" s="30" t="s">
        <v>3861</v>
      </c>
      <c r="C3399" s="31">
        <v>3397.0</v>
      </c>
      <c r="D3399" s="32" t="s">
        <v>3862</v>
      </c>
      <c r="E3399" s="94"/>
      <c r="F3399" s="94"/>
      <c r="G3399" s="76"/>
      <c r="H3399" s="63"/>
      <c r="I3399" s="63"/>
      <c r="J3399" s="51"/>
      <c r="K3399" s="94"/>
      <c r="L3399" s="140"/>
      <c r="M3399" s="348"/>
      <c r="N3399" s="304"/>
      <c r="O3399" s="381"/>
      <c r="P3399" s="87"/>
      <c r="Q3399" s="304"/>
      <c r="R3399" s="380"/>
      <c r="S3399" s="304"/>
      <c r="T3399" s="304"/>
      <c r="U3399" s="140"/>
      <c r="V3399" s="140"/>
      <c r="W3399" s="140"/>
      <c r="X3399" s="306"/>
      <c r="Y3399" s="290"/>
      <c r="Z3399" s="355"/>
      <c r="AA3399" s="356" t="s">
        <v>20</v>
      </c>
      <c r="AB3399" s="357" t="s">
        <v>21</v>
      </c>
      <c r="AC3399" s="358">
        <v>0.85</v>
      </c>
      <c r="AD3399" s="288"/>
      <c r="AE3399" s="288"/>
      <c r="AF3399" s="346"/>
      <c r="AG3399" s="114">
        <v>122.0</v>
      </c>
      <c r="AH3399" s="79"/>
      <c r="AI3399" s="80"/>
      <c r="AJ3399" s="80"/>
      <c r="AK3399" s="80"/>
      <c r="AL3399" s="14"/>
      <c r="AM3399" s="16" t="str">
        <f t="shared" si="10"/>
        <v>{s:'63C268', v:122 , c:'放デイ６・人欠２・開減１・評減・'},</v>
      </c>
      <c r="AN3399" s="16"/>
    </row>
    <row r="3400" ht="16.5" customHeight="1">
      <c r="A3400" s="29">
        <v>63.0</v>
      </c>
      <c r="B3400" s="30" t="s">
        <v>3863</v>
      </c>
      <c r="C3400" s="31">
        <v>3398.0</v>
      </c>
      <c r="D3400" s="32" t="s">
        <v>3864</v>
      </c>
      <c r="E3400" s="94"/>
      <c r="F3400" s="94"/>
      <c r="G3400" s="76"/>
      <c r="H3400" s="63"/>
      <c r="I3400" s="63"/>
      <c r="J3400" s="51"/>
      <c r="K3400" s="94"/>
      <c r="L3400" s="140"/>
      <c r="M3400" s="348"/>
      <c r="N3400" s="304"/>
      <c r="O3400" s="381"/>
      <c r="P3400" s="87"/>
      <c r="Q3400" s="304"/>
      <c r="R3400" s="380"/>
      <c r="S3400" s="304"/>
      <c r="T3400" s="304"/>
      <c r="U3400" s="140"/>
      <c r="V3400" s="140"/>
      <c r="W3400" s="140"/>
      <c r="X3400" s="305" t="s">
        <v>329</v>
      </c>
      <c r="Y3400" s="287" t="s">
        <v>21</v>
      </c>
      <c r="Z3400" s="354" t="str">
        <f>$Z$655</f>
        <v/>
      </c>
      <c r="AA3400" s="292"/>
      <c r="AB3400" s="292"/>
      <c r="AC3400" s="292"/>
      <c r="AD3400" s="292"/>
      <c r="AE3400" s="292"/>
      <c r="AF3400" s="355"/>
      <c r="AG3400" s="45">
        <v>175.0</v>
      </c>
      <c r="AH3400" s="79"/>
      <c r="AI3400" s="80"/>
      <c r="AJ3400" s="80"/>
      <c r="AK3400" s="80"/>
      <c r="AL3400" s="14"/>
      <c r="AM3400" s="16" t="str">
        <f t="shared" si="10"/>
        <v>{s:'63C269', v:175 , c:'放デイ６・人欠２・開減２・'},</v>
      </c>
      <c r="AN3400" s="16"/>
    </row>
    <row r="3401" ht="16.5" customHeight="1">
      <c r="A3401" s="29">
        <v>63.0</v>
      </c>
      <c r="B3401" s="30" t="s">
        <v>3865</v>
      </c>
      <c r="C3401" s="31">
        <v>3399.0</v>
      </c>
      <c r="D3401" s="32" t="s">
        <v>3866</v>
      </c>
      <c r="E3401" s="94"/>
      <c r="F3401" s="94"/>
      <c r="G3401" s="76"/>
      <c r="H3401" s="63"/>
      <c r="I3401" s="63"/>
      <c r="J3401" s="51"/>
      <c r="K3401" s="94"/>
      <c r="L3401" s="140"/>
      <c r="M3401" s="348"/>
      <c r="N3401" s="304"/>
      <c r="O3401" s="381"/>
      <c r="P3401" s="87"/>
      <c r="Q3401" s="304"/>
      <c r="R3401" s="380"/>
      <c r="S3401" s="304"/>
      <c r="T3401" s="304"/>
      <c r="U3401" s="140"/>
      <c r="V3401" s="140"/>
      <c r="W3401" s="140"/>
      <c r="X3401" s="306"/>
      <c r="Y3401" s="290"/>
      <c r="Z3401" s="355"/>
      <c r="AA3401" s="356" t="s">
        <v>20</v>
      </c>
      <c r="AB3401" s="357" t="s">
        <v>21</v>
      </c>
      <c r="AC3401" s="358">
        <v>0.85</v>
      </c>
      <c r="AD3401" s="288"/>
      <c r="AE3401" s="288"/>
      <c r="AF3401" s="346"/>
      <c r="AG3401" s="45">
        <v>149.0</v>
      </c>
      <c r="AH3401" s="79"/>
      <c r="AI3401" s="80"/>
      <c r="AJ3401" s="80"/>
      <c r="AK3401" s="80"/>
      <c r="AL3401" s="14"/>
      <c r="AM3401" s="16" t="str">
        <f t="shared" si="10"/>
        <v>{s:'63C270', v:149 , c:'放デイ６・人欠２・開減２・評減・'},</v>
      </c>
      <c r="AN3401" s="16"/>
    </row>
    <row r="3402" ht="16.5" customHeight="1">
      <c r="A3402" s="29">
        <v>63.0</v>
      </c>
      <c r="B3402" s="30" t="s">
        <v>3867</v>
      </c>
      <c r="C3402" s="31">
        <v>3400.0</v>
      </c>
      <c r="D3402" s="32" t="s">
        <v>3868</v>
      </c>
      <c r="E3402" s="94"/>
      <c r="F3402" s="94"/>
      <c r="G3402" s="76"/>
      <c r="H3402" s="63"/>
      <c r="I3402" s="63"/>
      <c r="J3402" s="51"/>
      <c r="K3402" s="94"/>
      <c r="L3402" s="140"/>
      <c r="M3402" s="348"/>
      <c r="N3402" s="304"/>
      <c r="O3402" s="381"/>
      <c r="P3402" s="87"/>
      <c r="Q3402" s="304"/>
      <c r="R3402" s="380"/>
      <c r="S3402" s="304"/>
      <c r="T3402" s="304"/>
      <c r="U3402" s="140"/>
      <c r="V3402" s="140"/>
      <c r="W3402" s="140"/>
      <c r="X3402" s="299"/>
      <c r="Y3402" s="287"/>
      <c r="Z3402" s="345"/>
      <c r="AA3402" s="288"/>
      <c r="AB3402" s="288"/>
      <c r="AC3402" s="346"/>
      <c r="AD3402" s="82" t="s">
        <v>30</v>
      </c>
      <c r="AE3402" s="302">
        <v>5.0</v>
      </c>
      <c r="AF3402" s="360" t="s">
        <v>31</v>
      </c>
      <c r="AG3402" s="45">
        <v>201.0</v>
      </c>
      <c r="AH3402" s="79"/>
      <c r="AI3402" s="80"/>
      <c r="AJ3402" s="80"/>
      <c r="AK3402" s="80"/>
      <c r="AL3402" s="14"/>
      <c r="AM3402" s="16" t="str">
        <f t="shared" si="10"/>
        <v>{s:'63C271', v:201 , c:'放デイ６・人欠２・拘減・'},</v>
      </c>
      <c r="AN3402" s="16"/>
    </row>
    <row r="3403" ht="16.5" customHeight="1">
      <c r="A3403" s="29">
        <v>63.0</v>
      </c>
      <c r="B3403" s="30" t="s">
        <v>3869</v>
      </c>
      <c r="C3403" s="31">
        <v>3401.0</v>
      </c>
      <c r="D3403" s="32" t="s">
        <v>3870</v>
      </c>
      <c r="E3403" s="94"/>
      <c r="F3403" s="94"/>
      <c r="G3403" s="76"/>
      <c r="H3403" s="63"/>
      <c r="I3403" s="63"/>
      <c r="J3403" s="51"/>
      <c r="K3403" s="94"/>
      <c r="L3403" s="140"/>
      <c r="M3403" s="348"/>
      <c r="N3403" s="304"/>
      <c r="O3403" s="381"/>
      <c r="P3403" s="307"/>
      <c r="Q3403" s="304"/>
      <c r="R3403" s="380"/>
      <c r="S3403" s="304"/>
      <c r="T3403" s="304"/>
      <c r="U3403" s="140"/>
      <c r="V3403" s="140"/>
      <c r="W3403" s="140"/>
      <c r="X3403" s="303"/>
      <c r="Y3403" s="290"/>
      <c r="Z3403" s="350"/>
      <c r="AA3403" s="299" t="s">
        <v>20</v>
      </c>
      <c r="AB3403" s="287" t="s">
        <v>21</v>
      </c>
      <c r="AC3403" s="361">
        <v>0.85</v>
      </c>
      <c r="AD3403" s="87"/>
      <c r="AE3403" s="302"/>
      <c r="AF3403" s="360"/>
      <c r="AG3403" s="45">
        <v>170.0</v>
      </c>
      <c r="AH3403" s="79"/>
      <c r="AI3403" s="80"/>
      <c r="AJ3403" s="80"/>
      <c r="AK3403" s="80"/>
      <c r="AL3403" s="14"/>
      <c r="AM3403" s="16" t="str">
        <f t="shared" si="10"/>
        <v>{s:'63C272', v:170 , c:'放デイ６・人欠２・評減・拘減・'},</v>
      </c>
      <c r="AN3403" s="16"/>
    </row>
    <row r="3404" ht="16.5" customHeight="1">
      <c r="A3404" s="29">
        <v>63.0</v>
      </c>
      <c r="B3404" s="30" t="s">
        <v>3871</v>
      </c>
      <c r="C3404" s="31">
        <v>3402.0</v>
      </c>
      <c r="D3404" s="32" t="s">
        <v>3872</v>
      </c>
      <c r="E3404" s="94"/>
      <c r="F3404" s="94"/>
      <c r="G3404" s="76"/>
      <c r="H3404" s="63"/>
      <c r="I3404" s="63"/>
      <c r="J3404" s="51"/>
      <c r="K3404" s="94"/>
      <c r="L3404" s="140"/>
      <c r="M3404" s="348"/>
      <c r="N3404" s="304"/>
      <c r="O3404" s="381"/>
      <c r="P3404" s="307"/>
      <c r="Q3404" s="304"/>
      <c r="R3404" s="380"/>
      <c r="S3404" s="304"/>
      <c r="T3404" s="304"/>
      <c r="U3404" s="140"/>
      <c r="V3404" s="140"/>
      <c r="W3404" s="140"/>
      <c r="X3404" s="305" t="s">
        <v>326</v>
      </c>
      <c r="Y3404" s="302" t="s">
        <v>21</v>
      </c>
      <c r="Z3404" s="349">
        <v>0.7</v>
      </c>
      <c r="AA3404" s="297"/>
      <c r="AB3404" s="297"/>
      <c r="AC3404" s="362"/>
      <c r="AD3404" s="87"/>
      <c r="AE3404" s="313"/>
      <c r="AF3404" s="349"/>
      <c r="AG3404" s="114">
        <v>139.0</v>
      </c>
      <c r="AH3404" s="79"/>
      <c r="AI3404" s="80"/>
      <c r="AJ3404" s="80"/>
      <c r="AK3404" s="80"/>
      <c r="AL3404" s="14"/>
      <c r="AM3404" s="16" t="str">
        <f t="shared" si="10"/>
        <v>{s:'63C273', v:139 , c:'放デイ６・人欠２・開減１・拘減・'},</v>
      </c>
      <c r="AN3404" s="16"/>
    </row>
    <row r="3405" ht="16.5" customHeight="1">
      <c r="A3405" s="29">
        <v>63.0</v>
      </c>
      <c r="B3405" s="30" t="s">
        <v>3873</v>
      </c>
      <c r="C3405" s="31">
        <v>3403.0</v>
      </c>
      <c r="D3405" s="32" t="s">
        <v>3874</v>
      </c>
      <c r="E3405" s="94"/>
      <c r="F3405" s="94"/>
      <c r="G3405" s="76"/>
      <c r="H3405" s="63"/>
      <c r="I3405" s="63"/>
      <c r="J3405" s="51"/>
      <c r="K3405" s="94"/>
      <c r="L3405" s="140"/>
      <c r="M3405" s="348"/>
      <c r="N3405" s="304"/>
      <c r="O3405" s="381"/>
      <c r="P3405" s="307"/>
      <c r="Q3405" s="304"/>
      <c r="R3405" s="380"/>
      <c r="S3405" s="304"/>
      <c r="T3405" s="304"/>
      <c r="U3405" s="140"/>
      <c r="V3405" s="140"/>
      <c r="W3405" s="140"/>
      <c r="X3405" s="306"/>
      <c r="Y3405" s="290"/>
      <c r="Z3405" s="355"/>
      <c r="AA3405" s="356" t="s">
        <v>20</v>
      </c>
      <c r="AB3405" s="357" t="s">
        <v>21</v>
      </c>
      <c r="AC3405" s="363">
        <v>0.85</v>
      </c>
      <c r="AD3405" s="87"/>
      <c r="AE3405" s="313"/>
      <c r="AF3405" s="349"/>
      <c r="AG3405" s="114">
        <v>117.0</v>
      </c>
      <c r="AH3405" s="79"/>
      <c r="AI3405" s="80"/>
      <c r="AJ3405" s="80"/>
      <c r="AK3405" s="80"/>
      <c r="AL3405" s="14"/>
      <c r="AM3405" s="16" t="str">
        <f t="shared" si="10"/>
        <v>{s:'63C274', v:117 , c:'放デイ６・人欠２・開減１・評減・拘減・'},</v>
      </c>
      <c r="AN3405" s="16"/>
    </row>
    <row r="3406" ht="16.5" customHeight="1">
      <c r="A3406" s="29">
        <v>63.0</v>
      </c>
      <c r="B3406" s="30" t="s">
        <v>3875</v>
      </c>
      <c r="C3406" s="31">
        <v>3404.0</v>
      </c>
      <c r="D3406" s="32" t="s">
        <v>3876</v>
      </c>
      <c r="E3406" s="94"/>
      <c r="F3406" s="94"/>
      <c r="G3406" s="76"/>
      <c r="H3406" s="63"/>
      <c r="I3406" s="63"/>
      <c r="J3406" s="51"/>
      <c r="K3406" s="94"/>
      <c r="L3406" s="140"/>
      <c r="M3406" s="348"/>
      <c r="N3406" s="304"/>
      <c r="O3406" s="381"/>
      <c r="P3406" s="307"/>
      <c r="Q3406" s="304"/>
      <c r="R3406" s="380"/>
      <c r="S3406" s="304"/>
      <c r="T3406" s="304"/>
      <c r="U3406" s="140"/>
      <c r="V3406" s="140"/>
      <c r="W3406" s="140"/>
      <c r="X3406" s="305" t="s">
        <v>329</v>
      </c>
      <c r="Y3406" s="302" t="s">
        <v>21</v>
      </c>
      <c r="Z3406" s="349">
        <v>0.85</v>
      </c>
      <c r="AA3406" s="292"/>
      <c r="AB3406" s="292"/>
      <c r="AC3406" s="355"/>
      <c r="AD3406" s="87"/>
      <c r="AE3406" s="313"/>
      <c r="AF3406" s="349"/>
      <c r="AG3406" s="45">
        <v>170.0</v>
      </c>
      <c r="AH3406" s="79"/>
      <c r="AI3406" s="80"/>
      <c r="AJ3406" s="80"/>
      <c r="AK3406" s="80"/>
      <c r="AL3406" s="14"/>
      <c r="AM3406" s="16" t="str">
        <f t="shared" si="10"/>
        <v>{s:'63C275', v:170 , c:'放デイ６・人欠２・開減２・拘減・'},</v>
      </c>
      <c r="AN3406" s="16"/>
    </row>
    <row r="3407" ht="16.5" customHeight="1">
      <c r="A3407" s="29">
        <v>63.0</v>
      </c>
      <c r="B3407" s="30" t="s">
        <v>3877</v>
      </c>
      <c r="C3407" s="31">
        <v>3405.0</v>
      </c>
      <c r="D3407" s="32" t="s">
        <v>3878</v>
      </c>
      <c r="E3407" s="94"/>
      <c r="F3407" s="94"/>
      <c r="G3407" s="76"/>
      <c r="H3407" s="63"/>
      <c r="I3407" s="63"/>
      <c r="J3407" s="51"/>
      <c r="K3407" s="94"/>
      <c r="L3407" s="140"/>
      <c r="M3407" s="348"/>
      <c r="N3407" s="304"/>
      <c r="O3407" s="381"/>
      <c r="P3407" s="307"/>
      <c r="Q3407" s="304"/>
      <c r="R3407" s="380"/>
      <c r="S3407" s="304"/>
      <c r="T3407" s="304"/>
      <c r="U3407" s="140"/>
      <c r="V3407" s="140"/>
      <c r="W3407" s="140"/>
      <c r="X3407" s="306"/>
      <c r="Y3407" s="290"/>
      <c r="Z3407" s="355"/>
      <c r="AA3407" s="356" t="s">
        <v>20</v>
      </c>
      <c r="AB3407" s="357" t="s">
        <v>21</v>
      </c>
      <c r="AC3407" s="363">
        <v>0.85</v>
      </c>
      <c r="AD3407" s="93"/>
      <c r="AE3407" s="292"/>
      <c r="AF3407" s="355"/>
      <c r="AG3407" s="45">
        <v>144.0</v>
      </c>
      <c r="AH3407" s="79"/>
      <c r="AI3407" s="80"/>
      <c r="AJ3407" s="80"/>
      <c r="AK3407" s="80"/>
      <c r="AL3407" s="14"/>
      <c r="AM3407" s="16" t="str">
        <f t="shared" si="10"/>
        <v>{s:'63C276', v:144 , c:'放デイ６・人欠２・開減２・評減・拘減・'},</v>
      </c>
      <c r="AN3407" s="16"/>
    </row>
    <row r="3408" ht="16.5" customHeight="1">
      <c r="A3408" s="29">
        <v>63.0</v>
      </c>
      <c r="B3408" s="30" t="s">
        <v>3879</v>
      </c>
      <c r="C3408" s="31">
        <v>3406.0</v>
      </c>
      <c r="D3408" s="32" t="s">
        <v>3880</v>
      </c>
      <c r="E3408" s="94"/>
      <c r="F3408" s="94"/>
      <c r="G3408" s="307"/>
      <c r="H3408" s="140"/>
      <c r="I3408" s="140"/>
      <c r="J3408" s="95"/>
      <c r="K3408" s="69"/>
      <c r="L3408" s="65"/>
      <c r="M3408" s="65"/>
      <c r="N3408" s="140"/>
      <c r="O3408" s="105"/>
      <c r="P3408" s="94"/>
      <c r="Q3408" s="140"/>
      <c r="R3408" s="95"/>
      <c r="S3408" s="33" t="s">
        <v>23</v>
      </c>
      <c r="T3408" s="130" t="s">
        <v>24</v>
      </c>
      <c r="U3408" s="152"/>
      <c r="V3408" s="152"/>
      <c r="W3408" s="153"/>
      <c r="X3408" s="299"/>
      <c r="Y3408" s="287"/>
      <c r="Z3408" s="345"/>
      <c r="AA3408" s="288"/>
      <c r="AB3408" s="288"/>
      <c r="AC3408" s="288"/>
      <c r="AD3408" s="288"/>
      <c r="AE3408" s="288"/>
      <c r="AF3408" s="346"/>
      <c r="AG3408" s="114">
        <v>144.0</v>
      </c>
      <c r="AH3408" s="79"/>
      <c r="AI3408" s="80"/>
      <c r="AJ3408" s="80"/>
      <c r="AK3408" s="80"/>
      <c r="AL3408" s="14"/>
      <c r="AM3408" s="16" t="str">
        <f t="shared" si="10"/>
        <v>{s:'63C277', v:144 , c:'放デイ６・人欠２・未計画・'},</v>
      </c>
      <c r="AN3408" s="16"/>
    </row>
    <row r="3409" ht="16.5" customHeight="1">
      <c r="A3409" s="29">
        <v>63.0</v>
      </c>
      <c r="B3409" s="30" t="s">
        <v>3881</v>
      </c>
      <c r="C3409" s="31">
        <v>3407.0</v>
      </c>
      <c r="D3409" s="32" t="s">
        <v>3882</v>
      </c>
      <c r="E3409" s="94"/>
      <c r="F3409" s="94"/>
      <c r="G3409" s="307"/>
      <c r="H3409" s="63"/>
      <c r="I3409" s="140"/>
      <c r="J3409" s="95"/>
      <c r="K3409" s="69"/>
      <c r="L3409" s="65"/>
      <c r="M3409" s="65"/>
      <c r="N3409" s="140"/>
      <c r="O3409" s="105"/>
      <c r="P3409" s="94"/>
      <c r="Q3409" s="140"/>
      <c r="R3409" s="95"/>
      <c r="S3409" s="131"/>
      <c r="T3409" s="87"/>
      <c r="U3409" s="302" t="s">
        <v>21</v>
      </c>
      <c r="V3409" s="313">
        <v>0.7</v>
      </c>
      <c r="W3409" s="95"/>
      <c r="X3409" s="303"/>
      <c r="Y3409" s="290"/>
      <c r="Z3409" s="350"/>
      <c r="AA3409" s="299" t="s">
        <v>20</v>
      </c>
      <c r="AB3409" s="287" t="s">
        <v>21</v>
      </c>
      <c r="AC3409" s="351">
        <v>0.85</v>
      </c>
      <c r="AD3409" s="288"/>
      <c r="AE3409" s="288"/>
      <c r="AF3409" s="346"/>
      <c r="AG3409" s="114">
        <v>122.0</v>
      </c>
      <c r="AH3409" s="79"/>
      <c r="AI3409" s="80"/>
      <c r="AJ3409" s="80"/>
      <c r="AK3409" s="80"/>
      <c r="AL3409" s="14"/>
      <c r="AM3409" s="16" t="str">
        <f t="shared" si="10"/>
        <v>{s:'63C278', v:122 , c:'放デイ６・人欠２・未計画・評減・'},</v>
      </c>
      <c r="AN3409" s="16"/>
    </row>
    <row r="3410" ht="16.5" customHeight="1">
      <c r="A3410" s="29">
        <v>63.0</v>
      </c>
      <c r="B3410" s="30" t="s">
        <v>3883</v>
      </c>
      <c r="C3410" s="31">
        <v>3408.0</v>
      </c>
      <c r="D3410" s="32" t="s">
        <v>3884</v>
      </c>
      <c r="E3410" s="94"/>
      <c r="F3410" s="94"/>
      <c r="G3410" s="103"/>
      <c r="H3410" s="140"/>
      <c r="I3410" s="140"/>
      <c r="J3410" s="95"/>
      <c r="K3410" s="69"/>
      <c r="L3410" s="65"/>
      <c r="M3410" s="65"/>
      <c r="N3410" s="302"/>
      <c r="O3410" s="382"/>
      <c r="P3410" s="383"/>
      <c r="Q3410" s="302"/>
      <c r="R3410" s="384"/>
      <c r="S3410" s="131"/>
      <c r="T3410" s="87"/>
      <c r="U3410" s="302"/>
      <c r="V3410" s="313"/>
      <c r="W3410" s="349"/>
      <c r="X3410" s="305" t="s">
        <v>326</v>
      </c>
      <c r="Y3410" s="287" t="s">
        <v>21</v>
      </c>
      <c r="Z3410" s="354" t="str">
        <f>$Z$653</f>
        <v/>
      </c>
      <c r="AA3410" s="297"/>
      <c r="AB3410" s="297"/>
      <c r="AC3410" s="297"/>
      <c r="AD3410" s="297"/>
      <c r="AE3410" s="297"/>
      <c r="AF3410" s="362"/>
      <c r="AG3410" s="114">
        <v>101.0</v>
      </c>
      <c r="AH3410" s="79"/>
      <c r="AI3410" s="80"/>
      <c r="AJ3410" s="80"/>
      <c r="AK3410" s="80"/>
      <c r="AL3410" s="14"/>
      <c r="AM3410" s="16" t="str">
        <f t="shared" si="10"/>
        <v>{s:'63C279', v:101 , c:'放デイ６・人欠２・未計画・開減１・'},</v>
      </c>
      <c r="AN3410" s="16"/>
    </row>
    <row r="3411" ht="16.5" customHeight="1">
      <c r="A3411" s="29">
        <v>63.0</v>
      </c>
      <c r="B3411" s="30" t="s">
        <v>3885</v>
      </c>
      <c r="C3411" s="31">
        <v>3409.0</v>
      </c>
      <c r="D3411" s="32" t="s">
        <v>3886</v>
      </c>
      <c r="E3411" s="94"/>
      <c r="F3411" s="94"/>
      <c r="G3411" s="103"/>
      <c r="H3411" s="140"/>
      <c r="I3411" s="140"/>
      <c r="J3411" s="95"/>
      <c r="K3411" s="69"/>
      <c r="L3411" s="65"/>
      <c r="M3411" s="65"/>
      <c r="N3411" s="302"/>
      <c r="O3411" s="382"/>
      <c r="P3411" s="383"/>
      <c r="Q3411" s="302"/>
      <c r="R3411" s="384"/>
      <c r="S3411" s="131"/>
      <c r="T3411" s="87"/>
      <c r="U3411" s="302"/>
      <c r="V3411" s="313"/>
      <c r="W3411" s="349"/>
      <c r="X3411" s="306"/>
      <c r="Y3411" s="290"/>
      <c r="Z3411" s="355"/>
      <c r="AA3411" s="356" t="s">
        <v>20</v>
      </c>
      <c r="AB3411" s="357" t="s">
        <v>21</v>
      </c>
      <c r="AC3411" s="358">
        <v>0.85</v>
      </c>
      <c r="AD3411" s="288"/>
      <c r="AE3411" s="288"/>
      <c r="AF3411" s="346"/>
      <c r="AG3411" s="114">
        <v>86.0</v>
      </c>
      <c r="AH3411" s="79"/>
      <c r="AI3411" s="80"/>
      <c r="AJ3411" s="80"/>
      <c r="AK3411" s="80"/>
      <c r="AL3411" s="14"/>
      <c r="AM3411" s="16" t="str">
        <f t="shared" si="10"/>
        <v>{s:'63C280', v:86 , c:'放デイ６・人欠２・未計画・開減１・評減・'},</v>
      </c>
      <c r="AN3411" s="16"/>
    </row>
    <row r="3412" ht="16.5" customHeight="1">
      <c r="A3412" s="29">
        <v>63.0</v>
      </c>
      <c r="B3412" s="30" t="s">
        <v>3887</v>
      </c>
      <c r="C3412" s="31">
        <v>3410.0</v>
      </c>
      <c r="D3412" s="32" t="s">
        <v>3888</v>
      </c>
      <c r="E3412" s="94"/>
      <c r="F3412" s="94"/>
      <c r="G3412" s="103"/>
      <c r="H3412" s="140"/>
      <c r="I3412" s="140"/>
      <c r="J3412" s="95"/>
      <c r="K3412" s="69"/>
      <c r="L3412" s="65"/>
      <c r="M3412" s="65"/>
      <c r="N3412" s="302"/>
      <c r="O3412" s="382"/>
      <c r="P3412" s="383"/>
      <c r="Q3412" s="302"/>
      <c r="R3412" s="384"/>
      <c r="S3412" s="131"/>
      <c r="T3412" s="87"/>
      <c r="U3412" s="302"/>
      <c r="V3412" s="313"/>
      <c r="W3412" s="349"/>
      <c r="X3412" s="305" t="s">
        <v>329</v>
      </c>
      <c r="Y3412" s="287" t="s">
        <v>21</v>
      </c>
      <c r="Z3412" s="354" t="str">
        <f>$Z$655</f>
        <v/>
      </c>
      <c r="AA3412" s="292"/>
      <c r="AB3412" s="292"/>
      <c r="AC3412" s="292"/>
      <c r="AD3412" s="292"/>
      <c r="AE3412" s="292"/>
      <c r="AF3412" s="355"/>
      <c r="AG3412" s="114">
        <v>122.0</v>
      </c>
      <c r="AH3412" s="79"/>
      <c r="AI3412" s="80"/>
      <c r="AJ3412" s="80"/>
      <c r="AK3412" s="80"/>
      <c r="AL3412" s="14"/>
      <c r="AM3412" s="16" t="str">
        <f t="shared" si="10"/>
        <v>{s:'63C281', v:122 , c:'放デイ６・人欠２・未計画・開減２・'},</v>
      </c>
      <c r="AN3412" s="16"/>
    </row>
    <row r="3413" ht="16.5" customHeight="1">
      <c r="A3413" s="29">
        <v>63.0</v>
      </c>
      <c r="B3413" s="30" t="s">
        <v>3889</v>
      </c>
      <c r="C3413" s="31">
        <v>3411.0</v>
      </c>
      <c r="D3413" s="32" t="s">
        <v>3890</v>
      </c>
      <c r="E3413" s="94"/>
      <c r="F3413" s="94"/>
      <c r="G3413" s="103"/>
      <c r="H3413" s="140"/>
      <c r="I3413" s="140"/>
      <c r="J3413" s="95"/>
      <c r="K3413" s="69"/>
      <c r="L3413" s="65"/>
      <c r="M3413" s="65"/>
      <c r="N3413" s="302"/>
      <c r="O3413" s="382"/>
      <c r="P3413" s="383"/>
      <c r="Q3413" s="302"/>
      <c r="R3413" s="384"/>
      <c r="S3413" s="131"/>
      <c r="T3413" s="87"/>
      <c r="U3413" s="302"/>
      <c r="V3413" s="313"/>
      <c r="W3413" s="349"/>
      <c r="X3413" s="306"/>
      <c r="Y3413" s="290"/>
      <c r="Z3413" s="355"/>
      <c r="AA3413" s="356" t="s">
        <v>20</v>
      </c>
      <c r="AB3413" s="357" t="s">
        <v>21</v>
      </c>
      <c r="AC3413" s="358">
        <v>0.85</v>
      </c>
      <c r="AD3413" s="288"/>
      <c r="AE3413" s="288"/>
      <c r="AF3413" s="346"/>
      <c r="AG3413" s="114">
        <v>104.0</v>
      </c>
      <c r="AH3413" s="79"/>
      <c r="AI3413" s="80"/>
      <c r="AJ3413" s="80"/>
      <c r="AK3413" s="80"/>
      <c r="AL3413" s="14"/>
      <c r="AM3413" s="16" t="str">
        <f t="shared" si="10"/>
        <v>{s:'63C282', v:104 , c:'放デイ６・人欠２・未計画・開減２・評減・'},</v>
      </c>
      <c r="AN3413" s="16"/>
    </row>
    <row r="3414" ht="16.5" customHeight="1">
      <c r="A3414" s="29">
        <v>63.0</v>
      </c>
      <c r="B3414" s="30" t="s">
        <v>3891</v>
      </c>
      <c r="C3414" s="31">
        <v>3412.0</v>
      </c>
      <c r="D3414" s="32" t="s">
        <v>3892</v>
      </c>
      <c r="E3414" s="94"/>
      <c r="F3414" s="94"/>
      <c r="G3414" s="103"/>
      <c r="H3414" s="140"/>
      <c r="I3414" s="140"/>
      <c r="J3414" s="95"/>
      <c r="K3414" s="69"/>
      <c r="L3414" s="65"/>
      <c r="M3414" s="65"/>
      <c r="N3414" s="302"/>
      <c r="O3414" s="382"/>
      <c r="P3414" s="383"/>
      <c r="Q3414" s="302"/>
      <c r="R3414" s="384"/>
      <c r="S3414" s="131"/>
      <c r="T3414" s="87"/>
      <c r="U3414" s="302"/>
      <c r="V3414" s="313"/>
      <c r="W3414" s="349"/>
      <c r="X3414" s="299"/>
      <c r="Y3414" s="287"/>
      <c r="Z3414" s="345"/>
      <c r="AA3414" s="288"/>
      <c r="AB3414" s="288"/>
      <c r="AC3414" s="346"/>
      <c r="AD3414" s="82" t="s">
        <v>30</v>
      </c>
      <c r="AE3414" s="302">
        <v>5.0</v>
      </c>
      <c r="AF3414" s="360" t="s">
        <v>31</v>
      </c>
      <c r="AG3414" s="114">
        <v>139.0</v>
      </c>
      <c r="AH3414" s="79"/>
      <c r="AI3414" s="80"/>
      <c r="AJ3414" s="80"/>
      <c r="AK3414" s="80"/>
      <c r="AL3414" s="14"/>
      <c r="AM3414" s="16" t="str">
        <f t="shared" si="10"/>
        <v>{s:'63C283', v:139 , c:'放デイ６・人欠２・未計画・拘減・'},</v>
      </c>
      <c r="AN3414" s="16"/>
    </row>
    <row r="3415" ht="16.5" customHeight="1">
      <c r="A3415" s="29">
        <v>63.0</v>
      </c>
      <c r="B3415" s="30" t="s">
        <v>3893</v>
      </c>
      <c r="C3415" s="31">
        <v>3413.0</v>
      </c>
      <c r="D3415" s="32" t="s">
        <v>3894</v>
      </c>
      <c r="E3415" s="94"/>
      <c r="F3415" s="94"/>
      <c r="G3415" s="103"/>
      <c r="H3415" s="140"/>
      <c r="I3415" s="140"/>
      <c r="J3415" s="95"/>
      <c r="K3415" s="69"/>
      <c r="L3415" s="65"/>
      <c r="M3415" s="65"/>
      <c r="N3415" s="302"/>
      <c r="O3415" s="382"/>
      <c r="P3415" s="383"/>
      <c r="Q3415" s="302"/>
      <c r="R3415" s="384"/>
      <c r="S3415" s="131"/>
      <c r="T3415" s="87"/>
      <c r="U3415" s="302"/>
      <c r="V3415" s="313"/>
      <c r="W3415" s="349"/>
      <c r="X3415" s="303"/>
      <c r="Y3415" s="290"/>
      <c r="Z3415" s="350"/>
      <c r="AA3415" s="299" t="s">
        <v>20</v>
      </c>
      <c r="AB3415" s="287" t="s">
        <v>21</v>
      </c>
      <c r="AC3415" s="361">
        <v>0.85</v>
      </c>
      <c r="AD3415" s="87"/>
      <c r="AE3415" s="302"/>
      <c r="AF3415" s="360"/>
      <c r="AG3415" s="114">
        <v>117.0</v>
      </c>
      <c r="AH3415" s="79"/>
      <c r="AI3415" s="80"/>
      <c r="AJ3415" s="80"/>
      <c r="AK3415" s="80"/>
      <c r="AL3415" s="14"/>
      <c r="AM3415" s="16" t="str">
        <f t="shared" si="10"/>
        <v>{s:'63C284', v:117 , c:'放デイ６・人欠２・未計画・評減・拘減・'},</v>
      </c>
      <c r="AN3415" s="16"/>
    </row>
    <row r="3416" ht="16.5" customHeight="1">
      <c r="A3416" s="29">
        <v>63.0</v>
      </c>
      <c r="B3416" s="30" t="s">
        <v>3895</v>
      </c>
      <c r="C3416" s="31">
        <v>3414.0</v>
      </c>
      <c r="D3416" s="32" t="s">
        <v>3896</v>
      </c>
      <c r="E3416" s="94"/>
      <c r="F3416" s="94"/>
      <c r="G3416" s="103"/>
      <c r="H3416" s="140"/>
      <c r="I3416" s="140"/>
      <c r="J3416" s="95"/>
      <c r="K3416" s="69"/>
      <c r="L3416" s="65"/>
      <c r="M3416" s="65"/>
      <c r="N3416" s="302"/>
      <c r="O3416" s="382"/>
      <c r="P3416" s="383"/>
      <c r="Q3416" s="302"/>
      <c r="R3416" s="384"/>
      <c r="S3416" s="131"/>
      <c r="T3416" s="87"/>
      <c r="U3416" s="302"/>
      <c r="V3416" s="313"/>
      <c r="W3416" s="349"/>
      <c r="X3416" s="305" t="s">
        <v>326</v>
      </c>
      <c r="Y3416" s="302" t="s">
        <v>21</v>
      </c>
      <c r="Z3416" s="349" t="str">
        <f>$Z$653</f>
        <v/>
      </c>
      <c r="AA3416" s="297"/>
      <c r="AB3416" s="297"/>
      <c r="AC3416" s="362"/>
      <c r="AD3416" s="87"/>
      <c r="AE3416" s="313"/>
      <c r="AF3416" s="349"/>
      <c r="AG3416" s="114">
        <v>96.0</v>
      </c>
      <c r="AH3416" s="79"/>
      <c r="AI3416" s="80"/>
      <c r="AJ3416" s="80"/>
      <c r="AK3416" s="80"/>
      <c r="AL3416" s="14"/>
      <c r="AM3416" s="16" t="str">
        <f t="shared" si="10"/>
        <v>{s:'63C285', v:96 , c:'放デイ６・人欠２・未計画・開減１・拘減・'},</v>
      </c>
      <c r="AN3416" s="16"/>
    </row>
    <row r="3417" ht="16.5" customHeight="1">
      <c r="A3417" s="29">
        <v>63.0</v>
      </c>
      <c r="B3417" s="30" t="s">
        <v>3897</v>
      </c>
      <c r="C3417" s="31">
        <v>3415.0</v>
      </c>
      <c r="D3417" s="32" t="s">
        <v>3898</v>
      </c>
      <c r="E3417" s="94"/>
      <c r="F3417" s="94"/>
      <c r="G3417" s="103"/>
      <c r="H3417" s="140"/>
      <c r="I3417" s="140"/>
      <c r="J3417" s="95"/>
      <c r="K3417" s="69"/>
      <c r="L3417" s="65"/>
      <c r="M3417" s="65"/>
      <c r="N3417" s="302"/>
      <c r="O3417" s="382"/>
      <c r="P3417" s="383"/>
      <c r="Q3417" s="302"/>
      <c r="R3417" s="384"/>
      <c r="S3417" s="310"/>
      <c r="T3417" s="87"/>
      <c r="U3417" s="302"/>
      <c r="V3417" s="313"/>
      <c r="W3417" s="349"/>
      <c r="X3417" s="306"/>
      <c r="Y3417" s="290"/>
      <c r="Z3417" s="355"/>
      <c r="AA3417" s="356" t="s">
        <v>20</v>
      </c>
      <c r="AB3417" s="357" t="s">
        <v>21</v>
      </c>
      <c r="AC3417" s="363">
        <v>0.85</v>
      </c>
      <c r="AD3417" s="87"/>
      <c r="AE3417" s="313"/>
      <c r="AF3417" s="349"/>
      <c r="AG3417" s="114">
        <v>81.0</v>
      </c>
      <c r="AH3417" s="79"/>
      <c r="AI3417" s="80"/>
      <c r="AJ3417" s="80"/>
      <c r="AK3417" s="80"/>
      <c r="AL3417" s="14"/>
      <c r="AM3417" s="16" t="str">
        <f t="shared" si="10"/>
        <v>{s:'63C286', v:81 , c:'放デイ６・人欠２・未計画・開減１・評減・拘減・'},</v>
      </c>
      <c r="AN3417" s="16"/>
    </row>
    <row r="3418" ht="16.5" customHeight="1">
      <c r="A3418" s="29">
        <v>63.0</v>
      </c>
      <c r="B3418" s="30" t="s">
        <v>3899</v>
      </c>
      <c r="C3418" s="31">
        <v>3416.0</v>
      </c>
      <c r="D3418" s="32" t="s">
        <v>3900</v>
      </c>
      <c r="E3418" s="94"/>
      <c r="F3418" s="94"/>
      <c r="G3418" s="103"/>
      <c r="H3418" s="140"/>
      <c r="I3418" s="140"/>
      <c r="J3418" s="95"/>
      <c r="K3418" s="69"/>
      <c r="L3418" s="65"/>
      <c r="M3418" s="65"/>
      <c r="N3418" s="302"/>
      <c r="O3418" s="382"/>
      <c r="P3418" s="383"/>
      <c r="Q3418" s="302"/>
      <c r="R3418" s="384"/>
      <c r="S3418" s="310"/>
      <c r="T3418" s="309"/>
      <c r="U3418" s="302"/>
      <c r="V3418" s="313"/>
      <c r="W3418" s="349"/>
      <c r="X3418" s="305" t="s">
        <v>329</v>
      </c>
      <c r="Y3418" s="302" t="s">
        <v>21</v>
      </c>
      <c r="Z3418" s="349" t="str">
        <f>$Z$655</f>
        <v/>
      </c>
      <c r="AA3418" s="292"/>
      <c r="AB3418" s="292"/>
      <c r="AC3418" s="355"/>
      <c r="AD3418" s="87"/>
      <c r="AE3418" s="313"/>
      <c r="AF3418" s="349"/>
      <c r="AG3418" s="114">
        <v>117.0</v>
      </c>
      <c r="AH3418" s="79"/>
      <c r="AI3418" s="80"/>
      <c r="AJ3418" s="80"/>
      <c r="AK3418" s="80"/>
      <c r="AL3418" s="14"/>
      <c r="AM3418" s="16" t="str">
        <f t="shared" si="10"/>
        <v>{s:'63C287', v:117 , c:'放デイ６・人欠２・未計画・開減２・拘減・'},</v>
      </c>
      <c r="AN3418" s="16"/>
    </row>
    <row r="3419" ht="16.5" customHeight="1">
      <c r="A3419" s="29">
        <v>63.0</v>
      </c>
      <c r="B3419" s="30" t="s">
        <v>3901</v>
      </c>
      <c r="C3419" s="31">
        <v>3417.0</v>
      </c>
      <c r="D3419" s="32" t="s">
        <v>3902</v>
      </c>
      <c r="E3419" s="94"/>
      <c r="F3419" s="94"/>
      <c r="G3419" s="103"/>
      <c r="H3419" s="140"/>
      <c r="I3419" s="140"/>
      <c r="J3419" s="95"/>
      <c r="K3419" s="69"/>
      <c r="L3419" s="65"/>
      <c r="M3419" s="65"/>
      <c r="N3419" s="302"/>
      <c r="O3419" s="382"/>
      <c r="P3419" s="383"/>
      <c r="Q3419" s="302"/>
      <c r="R3419" s="384"/>
      <c r="S3419" s="310"/>
      <c r="T3419" s="309"/>
      <c r="U3419" s="302"/>
      <c r="V3419" s="313"/>
      <c r="W3419" s="349"/>
      <c r="X3419" s="306"/>
      <c r="Y3419" s="290"/>
      <c r="Z3419" s="355"/>
      <c r="AA3419" s="356" t="s">
        <v>20</v>
      </c>
      <c r="AB3419" s="357" t="s">
        <v>21</v>
      </c>
      <c r="AC3419" s="363">
        <v>0.85</v>
      </c>
      <c r="AD3419" s="93"/>
      <c r="AE3419" s="292"/>
      <c r="AF3419" s="355"/>
      <c r="AG3419" s="114">
        <v>99.0</v>
      </c>
      <c r="AH3419" s="79"/>
      <c r="AI3419" s="80"/>
      <c r="AJ3419" s="80"/>
      <c r="AK3419" s="80"/>
      <c r="AL3419" s="14"/>
      <c r="AM3419" s="16" t="str">
        <f t="shared" si="10"/>
        <v>{s:'63C288', v:99 , c:'放デイ６・人欠２・未計画・開減２・評減・拘減・'},</v>
      </c>
      <c r="AN3419" s="16"/>
    </row>
    <row r="3420" ht="16.5" customHeight="1">
      <c r="A3420" s="29">
        <v>63.0</v>
      </c>
      <c r="B3420" s="30" t="s">
        <v>3903</v>
      </c>
      <c r="C3420" s="31">
        <v>3418.0</v>
      </c>
      <c r="D3420" s="32" t="s">
        <v>3904</v>
      </c>
      <c r="E3420" s="94"/>
      <c r="F3420" s="94"/>
      <c r="G3420" s="103"/>
      <c r="H3420" s="140"/>
      <c r="I3420" s="140"/>
      <c r="J3420" s="95"/>
      <c r="K3420" s="69"/>
      <c r="L3420" s="65"/>
      <c r="M3420" s="65"/>
      <c r="N3420" s="302"/>
      <c r="O3420" s="382"/>
      <c r="P3420" s="383"/>
      <c r="Q3420" s="302"/>
      <c r="R3420" s="384"/>
      <c r="S3420" s="310"/>
      <c r="T3420" s="124" t="s">
        <v>27</v>
      </c>
      <c r="U3420" s="287"/>
      <c r="V3420" s="385"/>
      <c r="W3420" s="354"/>
      <c r="X3420" s="299"/>
      <c r="Y3420" s="287"/>
      <c r="Z3420" s="345"/>
      <c r="AA3420" s="288"/>
      <c r="AB3420" s="288"/>
      <c r="AC3420" s="288"/>
      <c r="AD3420" s="288"/>
      <c r="AE3420" s="288"/>
      <c r="AF3420" s="346"/>
      <c r="AG3420" s="114">
        <v>103.0</v>
      </c>
      <c r="AH3420" s="79"/>
      <c r="AI3420" s="80"/>
      <c r="AJ3420" s="80"/>
      <c r="AK3420" s="80"/>
      <c r="AL3420" s="14"/>
      <c r="AM3420" s="16" t="str">
        <f t="shared" si="10"/>
        <v>{s:'63C289', v:103 , c:'放デイ６・人欠２・未計画２・'},</v>
      </c>
      <c r="AN3420" s="16"/>
    </row>
    <row r="3421" ht="16.5" customHeight="1">
      <c r="A3421" s="29">
        <v>63.0</v>
      </c>
      <c r="B3421" s="30" t="s">
        <v>3905</v>
      </c>
      <c r="C3421" s="31">
        <v>3419.0</v>
      </c>
      <c r="D3421" s="32" t="s">
        <v>3906</v>
      </c>
      <c r="E3421" s="94"/>
      <c r="F3421" s="94"/>
      <c r="G3421" s="103"/>
      <c r="H3421" s="140"/>
      <c r="I3421" s="140"/>
      <c r="J3421" s="95"/>
      <c r="K3421" s="69"/>
      <c r="L3421" s="65"/>
      <c r="M3421" s="65"/>
      <c r="N3421" s="302"/>
      <c r="O3421" s="382"/>
      <c r="P3421" s="383"/>
      <c r="Q3421" s="302"/>
      <c r="R3421" s="384"/>
      <c r="S3421" s="310"/>
      <c r="T3421" s="69"/>
      <c r="U3421" s="302" t="s">
        <v>21</v>
      </c>
      <c r="V3421" s="313">
        <v>0.5</v>
      </c>
      <c r="W3421" s="349"/>
      <c r="X3421" s="303"/>
      <c r="Y3421" s="290"/>
      <c r="Z3421" s="350"/>
      <c r="AA3421" s="299" t="s">
        <v>20</v>
      </c>
      <c r="AB3421" s="287" t="s">
        <v>21</v>
      </c>
      <c r="AC3421" s="351">
        <v>0.85</v>
      </c>
      <c r="AD3421" s="288"/>
      <c r="AE3421" s="288"/>
      <c r="AF3421" s="346"/>
      <c r="AG3421" s="114">
        <v>88.0</v>
      </c>
      <c r="AH3421" s="79"/>
      <c r="AI3421" s="80"/>
      <c r="AJ3421" s="80"/>
      <c r="AK3421" s="80"/>
      <c r="AL3421" s="14"/>
      <c r="AM3421" s="16" t="str">
        <f t="shared" si="10"/>
        <v>{s:'63C290', v:88 , c:'放デイ６・人欠２・未計画２・評減・'},</v>
      </c>
      <c r="AN3421" s="16"/>
    </row>
    <row r="3422" ht="16.5" customHeight="1">
      <c r="A3422" s="29">
        <v>63.0</v>
      </c>
      <c r="B3422" s="30" t="s">
        <v>3907</v>
      </c>
      <c r="C3422" s="31">
        <v>3420.0</v>
      </c>
      <c r="D3422" s="32" t="s">
        <v>3908</v>
      </c>
      <c r="E3422" s="94"/>
      <c r="F3422" s="94"/>
      <c r="G3422" s="103"/>
      <c r="H3422" s="140"/>
      <c r="I3422" s="140"/>
      <c r="J3422" s="95"/>
      <c r="K3422" s="69"/>
      <c r="L3422" s="65"/>
      <c r="M3422" s="65"/>
      <c r="N3422" s="302"/>
      <c r="O3422" s="382"/>
      <c r="P3422" s="383"/>
      <c r="Q3422" s="302"/>
      <c r="R3422" s="384"/>
      <c r="S3422" s="310"/>
      <c r="T3422" s="309"/>
      <c r="U3422" s="302"/>
      <c r="V3422" s="313"/>
      <c r="W3422" s="349"/>
      <c r="X3422" s="305" t="s">
        <v>326</v>
      </c>
      <c r="Y3422" s="287" t="s">
        <v>21</v>
      </c>
      <c r="Z3422" s="354" t="str">
        <f>$Z$653</f>
        <v/>
      </c>
      <c r="AA3422" s="297"/>
      <c r="AB3422" s="297"/>
      <c r="AC3422" s="297"/>
      <c r="AD3422" s="297"/>
      <c r="AE3422" s="297"/>
      <c r="AF3422" s="362"/>
      <c r="AG3422" s="114">
        <v>72.0</v>
      </c>
      <c r="AH3422" s="79"/>
      <c r="AI3422" s="80"/>
      <c r="AJ3422" s="80"/>
      <c r="AK3422" s="80"/>
      <c r="AL3422" s="14"/>
      <c r="AM3422" s="16" t="str">
        <f t="shared" si="10"/>
        <v>{s:'63C291', v:72 , c:'放デイ６・人欠２・未計画２・開減１・'},</v>
      </c>
      <c r="AN3422" s="16"/>
    </row>
    <row r="3423" ht="16.5" customHeight="1">
      <c r="A3423" s="29">
        <v>63.0</v>
      </c>
      <c r="B3423" s="30" t="s">
        <v>3909</v>
      </c>
      <c r="C3423" s="31">
        <v>3421.0</v>
      </c>
      <c r="D3423" s="32" t="s">
        <v>3910</v>
      </c>
      <c r="E3423" s="94"/>
      <c r="F3423" s="94"/>
      <c r="G3423" s="103"/>
      <c r="H3423" s="140"/>
      <c r="I3423" s="140"/>
      <c r="J3423" s="95"/>
      <c r="K3423" s="69"/>
      <c r="L3423" s="65"/>
      <c r="M3423" s="65"/>
      <c r="N3423" s="302"/>
      <c r="O3423" s="382"/>
      <c r="P3423" s="383"/>
      <c r="Q3423" s="302"/>
      <c r="R3423" s="384"/>
      <c r="S3423" s="310"/>
      <c r="T3423" s="309"/>
      <c r="U3423" s="302"/>
      <c r="V3423" s="313"/>
      <c r="W3423" s="349"/>
      <c r="X3423" s="306"/>
      <c r="Y3423" s="290"/>
      <c r="Z3423" s="355"/>
      <c r="AA3423" s="356" t="s">
        <v>20</v>
      </c>
      <c r="AB3423" s="357" t="s">
        <v>21</v>
      </c>
      <c r="AC3423" s="358">
        <v>0.85</v>
      </c>
      <c r="AD3423" s="288"/>
      <c r="AE3423" s="288"/>
      <c r="AF3423" s="346"/>
      <c r="AG3423" s="114">
        <v>61.0</v>
      </c>
      <c r="AH3423" s="79"/>
      <c r="AI3423" s="80"/>
      <c r="AJ3423" s="80"/>
      <c r="AK3423" s="80"/>
      <c r="AL3423" s="14"/>
      <c r="AM3423" s="16" t="str">
        <f t="shared" si="10"/>
        <v>{s:'63C292', v:61 , c:'放デイ６・人欠２・未計画２・開減１・評減・'},</v>
      </c>
      <c r="AN3423" s="16"/>
    </row>
    <row r="3424" ht="16.5" customHeight="1">
      <c r="A3424" s="29">
        <v>63.0</v>
      </c>
      <c r="B3424" s="30" t="s">
        <v>3911</v>
      </c>
      <c r="C3424" s="31">
        <v>3422.0</v>
      </c>
      <c r="D3424" s="32" t="s">
        <v>3912</v>
      </c>
      <c r="E3424" s="94"/>
      <c r="F3424" s="94"/>
      <c r="G3424" s="103"/>
      <c r="H3424" s="140"/>
      <c r="I3424" s="140"/>
      <c r="J3424" s="95"/>
      <c r="K3424" s="69"/>
      <c r="L3424" s="65"/>
      <c r="M3424" s="65"/>
      <c r="N3424" s="302"/>
      <c r="O3424" s="382"/>
      <c r="P3424" s="383"/>
      <c r="Q3424" s="302"/>
      <c r="R3424" s="384"/>
      <c r="S3424" s="310"/>
      <c r="T3424" s="309"/>
      <c r="U3424" s="302"/>
      <c r="V3424" s="313"/>
      <c r="W3424" s="349"/>
      <c r="X3424" s="305" t="s">
        <v>329</v>
      </c>
      <c r="Y3424" s="287" t="s">
        <v>21</v>
      </c>
      <c r="Z3424" s="354" t="str">
        <f>$Z$655</f>
        <v/>
      </c>
      <c r="AA3424" s="292"/>
      <c r="AB3424" s="292"/>
      <c r="AC3424" s="292"/>
      <c r="AD3424" s="292"/>
      <c r="AE3424" s="292"/>
      <c r="AF3424" s="355"/>
      <c r="AG3424" s="114">
        <v>88.0</v>
      </c>
      <c r="AH3424" s="79"/>
      <c r="AI3424" s="80"/>
      <c r="AJ3424" s="80"/>
      <c r="AK3424" s="80"/>
      <c r="AL3424" s="14"/>
      <c r="AM3424" s="16" t="str">
        <f t="shared" si="10"/>
        <v>{s:'63C293', v:88 , c:'放デイ６・人欠２・未計画２・開減２・'},</v>
      </c>
      <c r="AN3424" s="16"/>
    </row>
    <row r="3425" ht="16.5" customHeight="1">
      <c r="A3425" s="29">
        <v>63.0</v>
      </c>
      <c r="B3425" s="30" t="s">
        <v>3913</v>
      </c>
      <c r="C3425" s="31">
        <v>3423.0</v>
      </c>
      <c r="D3425" s="32" t="s">
        <v>3914</v>
      </c>
      <c r="E3425" s="94"/>
      <c r="F3425" s="94"/>
      <c r="G3425" s="103"/>
      <c r="H3425" s="140"/>
      <c r="I3425" s="140"/>
      <c r="J3425" s="95"/>
      <c r="K3425" s="69"/>
      <c r="L3425" s="65"/>
      <c r="M3425" s="65"/>
      <c r="N3425" s="302"/>
      <c r="O3425" s="382"/>
      <c r="P3425" s="383"/>
      <c r="Q3425" s="302"/>
      <c r="R3425" s="384"/>
      <c r="S3425" s="310"/>
      <c r="T3425" s="309"/>
      <c r="U3425" s="302"/>
      <c r="V3425" s="313"/>
      <c r="W3425" s="349"/>
      <c r="X3425" s="306"/>
      <c r="Y3425" s="290"/>
      <c r="Z3425" s="355"/>
      <c r="AA3425" s="356" t="s">
        <v>20</v>
      </c>
      <c r="AB3425" s="357" t="s">
        <v>21</v>
      </c>
      <c r="AC3425" s="358">
        <v>0.85</v>
      </c>
      <c r="AD3425" s="288"/>
      <c r="AE3425" s="288"/>
      <c r="AF3425" s="346"/>
      <c r="AG3425" s="114">
        <v>75.0</v>
      </c>
      <c r="AH3425" s="79"/>
      <c r="AI3425" s="80"/>
      <c r="AJ3425" s="80"/>
      <c r="AK3425" s="80"/>
      <c r="AL3425" s="14"/>
      <c r="AM3425" s="16" t="str">
        <f t="shared" si="10"/>
        <v>{s:'63C294', v:75 , c:'放デイ６・人欠２・未計画２・開減２・評減・'},</v>
      </c>
      <c r="AN3425" s="16"/>
    </row>
    <row r="3426" ht="16.5" customHeight="1">
      <c r="A3426" s="29">
        <v>63.0</v>
      </c>
      <c r="B3426" s="30" t="s">
        <v>3915</v>
      </c>
      <c r="C3426" s="31">
        <v>3424.0</v>
      </c>
      <c r="D3426" s="32" t="s">
        <v>3916</v>
      </c>
      <c r="E3426" s="94"/>
      <c r="F3426" s="94"/>
      <c r="G3426" s="103"/>
      <c r="H3426" s="140"/>
      <c r="I3426" s="140"/>
      <c r="J3426" s="95"/>
      <c r="K3426" s="69"/>
      <c r="L3426" s="65"/>
      <c r="M3426" s="65"/>
      <c r="N3426" s="302"/>
      <c r="O3426" s="382"/>
      <c r="P3426" s="383"/>
      <c r="Q3426" s="302"/>
      <c r="R3426" s="384"/>
      <c r="S3426" s="310"/>
      <c r="T3426" s="309"/>
      <c r="U3426" s="302"/>
      <c r="V3426" s="313"/>
      <c r="W3426" s="349"/>
      <c r="X3426" s="299"/>
      <c r="Y3426" s="287"/>
      <c r="Z3426" s="345"/>
      <c r="AA3426" s="288"/>
      <c r="AB3426" s="288"/>
      <c r="AC3426" s="346"/>
      <c r="AD3426" s="82" t="s">
        <v>30</v>
      </c>
      <c r="AE3426" s="302">
        <v>5.0</v>
      </c>
      <c r="AF3426" s="360" t="s">
        <v>31</v>
      </c>
      <c r="AG3426" s="114">
        <v>98.0</v>
      </c>
      <c r="AH3426" s="79"/>
      <c r="AI3426" s="80"/>
      <c r="AJ3426" s="80"/>
      <c r="AK3426" s="80"/>
      <c r="AL3426" s="14"/>
      <c r="AM3426" s="16" t="str">
        <f t="shared" si="10"/>
        <v>{s:'63C295', v:98 , c:'放デイ６・人欠２・未計画２・拘減・'},</v>
      </c>
      <c r="AN3426" s="16"/>
    </row>
    <row r="3427" ht="16.5" customHeight="1">
      <c r="A3427" s="29">
        <v>63.0</v>
      </c>
      <c r="B3427" s="30" t="s">
        <v>3917</v>
      </c>
      <c r="C3427" s="31">
        <v>3425.0</v>
      </c>
      <c r="D3427" s="32" t="s">
        <v>3918</v>
      </c>
      <c r="E3427" s="94"/>
      <c r="F3427" s="94"/>
      <c r="G3427" s="103"/>
      <c r="H3427" s="140"/>
      <c r="I3427" s="140"/>
      <c r="J3427" s="95"/>
      <c r="K3427" s="69"/>
      <c r="L3427" s="65"/>
      <c r="M3427" s="65"/>
      <c r="N3427" s="302"/>
      <c r="O3427" s="382"/>
      <c r="P3427" s="383"/>
      <c r="Q3427" s="302"/>
      <c r="R3427" s="384"/>
      <c r="S3427" s="310"/>
      <c r="T3427" s="309"/>
      <c r="U3427" s="302"/>
      <c r="V3427" s="313"/>
      <c r="W3427" s="313"/>
      <c r="X3427" s="303"/>
      <c r="Y3427" s="290"/>
      <c r="Z3427" s="350"/>
      <c r="AA3427" s="299" t="s">
        <v>20</v>
      </c>
      <c r="AB3427" s="287" t="s">
        <v>21</v>
      </c>
      <c r="AC3427" s="361">
        <v>0.85</v>
      </c>
      <c r="AD3427" s="87"/>
      <c r="AE3427" s="302"/>
      <c r="AF3427" s="360"/>
      <c r="AG3427" s="114">
        <v>83.0</v>
      </c>
      <c r="AH3427" s="79"/>
      <c r="AI3427" s="80"/>
      <c r="AJ3427" s="80"/>
      <c r="AK3427" s="80"/>
      <c r="AL3427" s="14"/>
      <c r="AM3427" s="16" t="str">
        <f t="shared" si="10"/>
        <v>{s:'63C296', v:83 , c:'放デイ６・人欠２・未計画２・評減・拘減・'},</v>
      </c>
      <c r="AN3427" s="16"/>
    </row>
    <row r="3428" ht="16.5" customHeight="1">
      <c r="A3428" s="29">
        <v>63.0</v>
      </c>
      <c r="B3428" s="30" t="s">
        <v>3919</v>
      </c>
      <c r="C3428" s="31">
        <v>3426.0</v>
      </c>
      <c r="D3428" s="32" t="s">
        <v>3920</v>
      </c>
      <c r="E3428" s="94"/>
      <c r="F3428" s="94"/>
      <c r="G3428" s="103"/>
      <c r="H3428" s="140"/>
      <c r="I3428" s="140"/>
      <c r="J3428" s="95"/>
      <c r="K3428" s="69"/>
      <c r="L3428" s="65"/>
      <c r="M3428" s="65"/>
      <c r="N3428" s="302"/>
      <c r="O3428" s="382"/>
      <c r="P3428" s="383"/>
      <c r="Q3428" s="302"/>
      <c r="R3428" s="384"/>
      <c r="S3428" s="310"/>
      <c r="T3428" s="309"/>
      <c r="U3428" s="302"/>
      <c r="V3428" s="313"/>
      <c r="W3428" s="313"/>
      <c r="X3428" s="305" t="s">
        <v>326</v>
      </c>
      <c r="Y3428" s="302" t="s">
        <v>21</v>
      </c>
      <c r="Z3428" s="349" t="str">
        <f>$Z$653</f>
        <v/>
      </c>
      <c r="AA3428" s="297"/>
      <c r="AB3428" s="297"/>
      <c r="AC3428" s="362"/>
      <c r="AD3428" s="87"/>
      <c r="AE3428" s="313"/>
      <c r="AF3428" s="349"/>
      <c r="AG3428" s="114">
        <v>67.0</v>
      </c>
      <c r="AH3428" s="79"/>
      <c r="AI3428" s="80"/>
      <c r="AJ3428" s="80"/>
      <c r="AK3428" s="80"/>
      <c r="AL3428" s="14"/>
      <c r="AM3428" s="16" t="str">
        <f t="shared" si="10"/>
        <v>{s:'63C297', v:67 , c:'放デイ６・人欠２・未計画２・開減１・拘減・'},</v>
      </c>
      <c r="AN3428" s="16"/>
    </row>
    <row r="3429" ht="16.5" customHeight="1">
      <c r="A3429" s="29">
        <v>63.0</v>
      </c>
      <c r="B3429" s="30" t="s">
        <v>3921</v>
      </c>
      <c r="C3429" s="31">
        <v>3427.0</v>
      </c>
      <c r="D3429" s="32" t="s">
        <v>3922</v>
      </c>
      <c r="E3429" s="94"/>
      <c r="F3429" s="94"/>
      <c r="G3429" s="103"/>
      <c r="H3429" s="140"/>
      <c r="I3429" s="140"/>
      <c r="J3429" s="95"/>
      <c r="K3429" s="69"/>
      <c r="L3429" s="65"/>
      <c r="M3429" s="65"/>
      <c r="N3429" s="302"/>
      <c r="O3429" s="382"/>
      <c r="P3429" s="383"/>
      <c r="Q3429" s="302"/>
      <c r="R3429" s="384"/>
      <c r="S3429" s="310"/>
      <c r="T3429" s="309"/>
      <c r="U3429" s="302"/>
      <c r="V3429" s="313"/>
      <c r="W3429" s="313"/>
      <c r="X3429" s="306"/>
      <c r="Y3429" s="290"/>
      <c r="Z3429" s="355"/>
      <c r="AA3429" s="356" t="s">
        <v>20</v>
      </c>
      <c r="AB3429" s="357" t="s">
        <v>21</v>
      </c>
      <c r="AC3429" s="363">
        <v>0.85</v>
      </c>
      <c r="AD3429" s="87"/>
      <c r="AE3429" s="313"/>
      <c r="AF3429" s="349"/>
      <c r="AG3429" s="114">
        <v>56.0</v>
      </c>
      <c r="AH3429" s="79"/>
      <c r="AI3429" s="80"/>
      <c r="AJ3429" s="80"/>
      <c r="AK3429" s="80"/>
      <c r="AL3429" s="14"/>
      <c r="AM3429" s="16" t="str">
        <f t="shared" si="10"/>
        <v>{s:'63C298', v:56 , c:'放デイ６・人欠２・未計画２・開減１・評減・拘減・'},</v>
      </c>
      <c r="AN3429" s="16"/>
    </row>
    <row r="3430" ht="16.5" customHeight="1">
      <c r="A3430" s="29">
        <v>63.0</v>
      </c>
      <c r="B3430" s="30" t="s">
        <v>3923</v>
      </c>
      <c r="C3430" s="31">
        <v>3428.0</v>
      </c>
      <c r="D3430" s="32" t="s">
        <v>3924</v>
      </c>
      <c r="E3430" s="94"/>
      <c r="F3430" s="94"/>
      <c r="G3430" s="103"/>
      <c r="H3430" s="140"/>
      <c r="I3430" s="140"/>
      <c r="J3430" s="95"/>
      <c r="K3430" s="69"/>
      <c r="L3430" s="65"/>
      <c r="M3430" s="65"/>
      <c r="N3430" s="302"/>
      <c r="O3430" s="382"/>
      <c r="P3430" s="383"/>
      <c r="Q3430" s="302"/>
      <c r="R3430" s="384"/>
      <c r="S3430" s="310"/>
      <c r="T3430" s="309"/>
      <c r="U3430" s="302"/>
      <c r="V3430" s="313"/>
      <c r="W3430" s="349"/>
      <c r="X3430" s="305" t="s">
        <v>329</v>
      </c>
      <c r="Y3430" s="302" t="s">
        <v>21</v>
      </c>
      <c r="Z3430" s="349" t="str">
        <f>$Z$655</f>
        <v/>
      </c>
      <c r="AA3430" s="292"/>
      <c r="AB3430" s="292"/>
      <c r="AC3430" s="355"/>
      <c r="AD3430" s="87"/>
      <c r="AE3430" s="313"/>
      <c r="AF3430" s="349"/>
      <c r="AG3430" s="114">
        <v>83.0</v>
      </c>
      <c r="AH3430" s="79"/>
      <c r="AI3430" s="80"/>
      <c r="AJ3430" s="80"/>
      <c r="AK3430" s="80"/>
      <c r="AL3430" s="14"/>
      <c r="AM3430" s="16" t="str">
        <f t="shared" si="10"/>
        <v>{s:'63C299', v:83 , c:'放デイ６・人欠２・未計画２・開減２・拘減・'},</v>
      </c>
      <c r="AN3430" s="16"/>
    </row>
    <row r="3431" ht="16.5" customHeight="1">
      <c r="A3431" s="29">
        <v>63.0</v>
      </c>
      <c r="B3431" s="30" t="s">
        <v>3925</v>
      </c>
      <c r="C3431" s="31">
        <v>3429.0</v>
      </c>
      <c r="D3431" s="32" t="s">
        <v>3926</v>
      </c>
      <c r="E3431" s="94"/>
      <c r="F3431" s="94"/>
      <c r="G3431" s="103"/>
      <c r="H3431" s="140"/>
      <c r="I3431" s="140"/>
      <c r="J3431" s="95"/>
      <c r="K3431" s="69"/>
      <c r="L3431" s="65"/>
      <c r="M3431" s="65"/>
      <c r="N3431" s="302"/>
      <c r="O3431" s="382"/>
      <c r="P3431" s="383"/>
      <c r="Q3431" s="302"/>
      <c r="R3431" s="384"/>
      <c r="S3431" s="316"/>
      <c r="T3431" s="311"/>
      <c r="U3431" s="290"/>
      <c r="V3431" s="292"/>
      <c r="W3431" s="355"/>
      <c r="X3431" s="306"/>
      <c r="Y3431" s="290"/>
      <c r="Z3431" s="355"/>
      <c r="AA3431" s="356" t="s">
        <v>20</v>
      </c>
      <c r="AB3431" s="357" t="s">
        <v>21</v>
      </c>
      <c r="AC3431" s="363">
        <v>0.85</v>
      </c>
      <c r="AD3431" s="93"/>
      <c r="AE3431" s="292"/>
      <c r="AF3431" s="355"/>
      <c r="AG3431" s="114">
        <v>70.0</v>
      </c>
      <c r="AH3431" s="79"/>
      <c r="AI3431" s="80"/>
      <c r="AJ3431" s="80"/>
      <c r="AK3431" s="80"/>
      <c r="AL3431" s="14"/>
      <c r="AM3431" s="16" t="str">
        <f t="shared" si="10"/>
        <v>{s:'63C300', v:70 , c:'放デイ６・人欠２・未計画２・開減２・評減・拘減・'},</v>
      </c>
      <c r="AN3431" s="16"/>
    </row>
    <row r="3432" ht="16.5" customHeight="1">
      <c r="A3432" s="29">
        <v>63.0</v>
      </c>
      <c r="B3432" s="30" t="s">
        <v>3927</v>
      </c>
      <c r="C3432" s="31">
        <v>3430.0</v>
      </c>
      <c r="D3432" s="32" t="s">
        <v>3928</v>
      </c>
      <c r="E3432" s="94"/>
      <c r="F3432" s="94"/>
      <c r="G3432" s="94"/>
      <c r="H3432" s="140"/>
      <c r="I3432" s="140"/>
      <c r="J3432" s="95"/>
      <c r="K3432" s="82" t="s">
        <v>38</v>
      </c>
      <c r="L3432" s="96"/>
      <c r="M3432" s="96"/>
      <c r="N3432" s="152"/>
      <c r="O3432" s="105"/>
      <c r="P3432" s="94"/>
      <c r="Q3432" s="140"/>
      <c r="R3432" s="95"/>
      <c r="S3432" s="287"/>
      <c r="T3432" s="287"/>
      <c r="U3432" s="152"/>
      <c r="V3432" s="152"/>
      <c r="W3432" s="152"/>
      <c r="X3432" s="299"/>
      <c r="Y3432" s="287"/>
      <c r="Z3432" s="345"/>
      <c r="AA3432" s="288"/>
      <c r="AB3432" s="288"/>
      <c r="AC3432" s="288"/>
      <c r="AD3432" s="288"/>
      <c r="AE3432" s="288"/>
      <c r="AF3432" s="346"/>
      <c r="AG3432" s="45">
        <v>209.0</v>
      </c>
      <c r="AH3432" s="79"/>
      <c r="AI3432" s="80"/>
      <c r="AJ3432" s="80"/>
      <c r="AK3432" s="80"/>
      <c r="AL3432" s="14"/>
      <c r="AM3432" s="16" t="str">
        <f t="shared" si="10"/>
        <v>{s:'63C301', v:209 , c:'放デイ６・有資格６・人欠２・'},</v>
      </c>
      <c r="AN3432" s="16"/>
    </row>
    <row r="3433" ht="16.5" customHeight="1">
      <c r="A3433" s="29">
        <v>63.0</v>
      </c>
      <c r="B3433" s="30" t="s">
        <v>3929</v>
      </c>
      <c r="C3433" s="31">
        <v>3431.0</v>
      </c>
      <c r="D3433" s="32" t="s">
        <v>3930</v>
      </c>
      <c r="E3433" s="94"/>
      <c r="F3433" s="94"/>
      <c r="G3433" s="94"/>
      <c r="H3433" s="140"/>
      <c r="I3433" s="140"/>
      <c r="J3433" s="95"/>
      <c r="K3433" s="87"/>
      <c r="L3433" s="302">
        <v>6.0</v>
      </c>
      <c r="M3433" s="63" t="s">
        <v>40</v>
      </c>
      <c r="N3433" s="140"/>
      <c r="O3433" s="105"/>
      <c r="P3433" s="94"/>
      <c r="Q3433" s="140"/>
      <c r="R3433" s="95"/>
      <c r="S3433" s="302"/>
      <c r="T3433" s="302"/>
      <c r="U3433" s="140"/>
      <c r="V3433" s="140"/>
      <c r="W3433" s="140"/>
      <c r="X3433" s="303"/>
      <c r="Y3433" s="290"/>
      <c r="Z3433" s="350"/>
      <c r="AA3433" s="299" t="s">
        <v>20</v>
      </c>
      <c r="AB3433" s="287" t="s">
        <v>21</v>
      </c>
      <c r="AC3433" s="351">
        <v>0.85</v>
      </c>
      <c r="AD3433" s="288"/>
      <c r="AE3433" s="288"/>
      <c r="AF3433" s="346"/>
      <c r="AG3433" s="45">
        <v>178.0</v>
      </c>
      <c r="AH3433" s="79"/>
      <c r="AI3433" s="80"/>
      <c r="AJ3433" s="80"/>
      <c r="AK3433" s="80"/>
      <c r="AL3433" s="14"/>
      <c r="AM3433" s="16" t="str">
        <f t="shared" si="10"/>
        <v>{s:'63C302', v:178 , c:'放デイ６・有資格６・人欠２・評減・'},</v>
      </c>
      <c r="AN3433" s="16"/>
    </row>
    <row r="3434" ht="16.5" customHeight="1">
      <c r="A3434" s="29">
        <v>63.0</v>
      </c>
      <c r="B3434" s="30" t="s">
        <v>3931</v>
      </c>
      <c r="C3434" s="31">
        <v>3432.0</v>
      </c>
      <c r="D3434" s="32" t="s">
        <v>3932</v>
      </c>
      <c r="E3434" s="94"/>
      <c r="F3434" s="94"/>
      <c r="G3434" s="94"/>
      <c r="H3434" s="140"/>
      <c r="I3434" s="140"/>
      <c r="J3434" s="95"/>
      <c r="K3434" s="87"/>
      <c r="L3434" s="65"/>
      <c r="M3434" s="302"/>
      <c r="N3434" s="366"/>
      <c r="O3434" s="367"/>
      <c r="P3434" s="368"/>
      <c r="Q3434" s="366"/>
      <c r="R3434" s="369"/>
      <c r="S3434" s="304"/>
      <c r="T3434" s="304"/>
      <c r="U3434" s="140"/>
      <c r="V3434" s="140"/>
      <c r="W3434" s="140"/>
      <c r="X3434" s="305" t="s">
        <v>326</v>
      </c>
      <c r="Y3434" s="287" t="s">
        <v>21</v>
      </c>
      <c r="Z3434" s="354" t="str">
        <f>$Z$653</f>
        <v/>
      </c>
      <c r="AA3434" s="297"/>
      <c r="AB3434" s="297"/>
      <c r="AC3434" s="297"/>
      <c r="AD3434" s="297"/>
      <c r="AE3434" s="297"/>
      <c r="AF3434" s="362"/>
      <c r="AG3434" s="114">
        <v>146.0</v>
      </c>
      <c r="AH3434" s="79"/>
      <c r="AI3434" s="80"/>
      <c r="AJ3434" s="80"/>
      <c r="AK3434" s="80"/>
      <c r="AL3434" s="14"/>
      <c r="AM3434" s="16" t="str">
        <f t="shared" si="10"/>
        <v>{s:'63C303', v:146 , c:'放デイ６・有資格６・人欠２・開減１・'},</v>
      </c>
      <c r="AN3434" s="16"/>
    </row>
    <row r="3435" ht="16.5" customHeight="1">
      <c r="A3435" s="29">
        <v>63.0</v>
      </c>
      <c r="B3435" s="30" t="s">
        <v>3933</v>
      </c>
      <c r="C3435" s="31">
        <v>3433.0</v>
      </c>
      <c r="D3435" s="32" t="s">
        <v>3934</v>
      </c>
      <c r="E3435" s="94"/>
      <c r="F3435" s="94"/>
      <c r="G3435" s="94"/>
      <c r="H3435" s="140"/>
      <c r="I3435" s="140"/>
      <c r="J3435" s="95"/>
      <c r="K3435" s="87"/>
      <c r="L3435" s="65"/>
      <c r="M3435" s="302"/>
      <c r="N3435" s="366"/>
      <c r="O3435" s="367"/>
      <c r="P3435" s="368"/>
      <c r="Q3435" s="366"/>
      <c r="R3435" s="369"/>
      <c r="S3435" s="304"/>
      <c r="T3435" s="304"/>
      <c r="U3435" s="140"/>
      <c r="V3435" s="140"/>
      <c r="W3435" s="140"/>
      <c r="X3435" s="306"/>
      <c r="Y3435" s="290"/>
      <c r="Z3435" s="355"/>
      <c r="AA3435" s="356" t="s">
        <v>20</v>
      </c>
      <c r="AB3435" s="357" t="s">
        <v>21</v>
      </c>
      <c r="AC3435" s="358">
        <v>0.85</v>
      </c>
      <c r="AD3435" s="288"/>
      <c r="AE3435" s="288"/>
      <c r="AF3435" s="346"/>
      <c r="AG3435" s="114">
        <v>124.0</v>
      </c>
      <c r="AH3435" s="79"/>
      <c r="AI3435" s="80"/>
      <c r="AJ3435" s="80"/>
      <c r="AK3435" s="80"/>
      <c r="AL3435" s="14"/>
      <c r="AM3435" s="16" t="str">
        <f t="shared" si="10"/>
        <v>{s:'63C304', v:124 , c:'放デイ６・有資格６・人欠２・開減１・評減・'},</v>
      </c>
      <c r="AN3435" s="16"/>
    </row>
    <row r="3436" ht="16.5" customHeight="1">
      <c r="A3436" s="29">
        <v>63.0</v>
      </c>
      <c r="B3436" s="30" t="s">
        <v>3935</v>
      </c>
      <c r="C3436" s="31">
        <v>3434.0</v>
      </c>
      <c r="D3436" s="32" t="s">
        <v>3936</v>
      </c>
      <c r="E3436" s="94"/>
      <c r="F3436" s="94"/>
      <c r="G3436" s="94"/>
      <c r="H3436" s="140"/>
      <c r="I3436" s="140"/>
      <c r="J3436" s="95"/>
      <c r="K3436" s="87"/>
      <c r="L3436" s="65"/>
      <c r="M3436" s="302"/>
      <c r="N3436" s="366"/>
      <c r="O3436" s="367"/>
      <c r="P3436" s="368"/>
      <c r="Q3436" s="366"/>
      <c r="R3436" s="369"/>
      <c r="S3436" s="304"/>
      <c r="T3436" s="304"/>
      <c r="U3436" s="140"/>
      <c r="V3436" s="140"/>
      <c r="W3436" s="140"/>
      <c r="X3436" s="305" t="s">
        <v>329</v>
      </c>
      <c r="Y3436" s="287" t="s">
        <v>21</v>
      </c>
      <c r="Z3436" s="354" t="str">
        <f>$Z$655</f>
        <v/>
      </c>
      <c r="AA3436" s="292"/>
      <c r="AB3436" s="292"/>
      <c r="AC3436" s="292"/>
      <c r="AD3436" s="292"/>
      <c r="AE3436" s="292"/>
      <c r="AF3436" s="355"/>
      <c r="AG3436" s="45">
        <v>178.0</v>
      </c>
      <c r="AH3436" s="79"/>
      <c r="AI3436" s="80"/>
      <c r="AJ3436" s="80"/>
      <c r="AK3436" s="80"/>
      <c r="AL3436" s="14"/>
      <c r="AM3436" s="16" t="str">
        <f t="shared" si="10"/>
        <v>{s:'63C305', v:178 , c:'放デイ６・有資格６・人欠２・開減２・'},</v>
      </c>
      <c r="AN3436" s="16"/>
    </row>
    <row r="3437" ht="16.5" customHeight="1">
      <c r="A3437" s="29">
        <v>63.0</v>
      </c>
      <c r="B3437" s="30" t="s">
        <v>3937</v>
      </c>
      <c r="C3437" s="31">
        <v>3435.0</v>
      </c>
      <c r="D3437" s="32" t="s">
        <v>3938</v>
      </c>
      <c r="E3437" s="94"/>
      <c r="F3437" s="94"/>
      <c r="G3437" s="94"/>
      <c r="H3437" s="140"/>
      <c r="I3437" s="140"/>
      <c r="J3437" s="95"/>
      <c r="K3437" s="87"/>
      <c r="L3437" s="65"/>
      <c r="M3437" s="302"/>
      <c r="N3437" s="366"/>
      <c r="O3437" s="367"/>
      <c r="P3437" s="368"/>
      <c r="Q3437" s="366"/>
      <c r="R3437" s="369"/>
      <c r="S3437" s="304"/>
      <c r="T3437" s="304"/>
      <c r="U3437" s="140"/>
      <c r="V3437" s="140"/>
      <c r="W3437" s="140"/>
      <c r="X3437" s="306"/>
      <c r="Y3437" s="290"/>
      <c r="Z3437" s="355"/>
      <c r="AA3437" s="356" t="s">
        <v>20</v>
      </c>
      <c r="AB3437" s="357" t="s">
        <v>21</v>
      </c>
      <c r="AC3437" s="358">
        <v>0.85</v>
      </c>
      <c r="AD3437" s="288"/>
      <c r="AE3437" s="288"/>
      <c r="AF3437" s="346"/>
      <c r="AG3437" s="45">
        <v>151.0</v>
      </c>
      <c r="AH3437" s="79"/>
      <c r="AI3437" s="80"/>
      <c r="AJ3437" s="80"/>
      <c r="AK3437" s="80"/>
      <c r="AL3437" s="14"/>
      <c r="AM3437" s="16" t="str">
        <f t="shared" si="10"/>
        <v>{s:'63C306', v:151 , c:'放デイ６・有資格６・人欠２・開減２・評減・'},</v>
      </c>
      <c r="AN3437" s="16"/>
    </row>
    <row r="3438" ht="16.5" customHeight="1">
      <c r="A3438" s="29">
        <v>63.0</v>
      </c>
      <c r="B3438" s="30" t="s">
        <v>3939</v>
      </c>
      <c r="C3438" s="31">
        <v>3436.0</v>
      </c>
      <c r="D3438" s="32" t="s">
        <v>3940</v>
      </c>
      <c r="E3438" s="94"/>
      <c r="F3438" s="94"/>
      <c r="G3438" s="94"/>
      <c r="H3438" s="140"/>
      <c r="I3438" s="140"/>
      <c r="J3438" s="95"/>
      <c r="K3438" s="87"/>
      <c r="L3438" s="65"/>
      <c r="M3438" s="302"/>
      <c r="N3438" s="366"/>
      <c r="O3438" s="367"/>
      <c r="P3438" s="368"/>
      <c r="Q3438" s="366"/>
      <c r="R3438" s="369"/>
      <c r="S3438" s="304"/>
      <c r="T3438" s="304"/>
      <c r="U3438" s="140"/>
      <c r="V3438" s="140"/>
      <c r="W3438" s="140"/>
      <c r="X3438" s="299"/>
      <c r="Y3438" s="287"/>
      <c r="Z3438" s="345"/>
      <c r="AA3438" s="288"/>
      <c r="AB3438" s="288"/>
      <c r="AC3438" s="346"/>
      <c r="AD3438" s="82" t="s">
        <v>30</v>
      </c>
      <c r="AE3438" s="302">
        <v>5.0</v>
      </c>
      <c r="AF3438" s="360" t="s">
        <v>31</v>
      </c>
      <c r="AG3438" s="45">
        <v>204.0</v>
      </c>
      <c r="AH3438" s="79"/>
      <c r="AI3438" s="80"/>
      <c r="AJ3438" s="80"/>
      <c r="AK3438" s="80"/>
      <c r="AL3438" s="14"/>
      <c r="AM3438" s="16" t="str">
        <f t="shared" si="10"/>
        <v>{s:'63C307', v:204 , c:'放デイ６・有資格６・人欠２・拘減・'},</v>
      </c>
      <c r="AN3438" s="16"/>
    </row>
    <row r="3439" ht="16.5" customHeight="1">
      <c r="A3439" s="29">
        <v>63.0</v>
      </c>
      <c r="B3439" s="30" t="s">
        <v>3941</v>
      </c>
      <c r="C3439" s="31">
        <v>3437.0</v>
      </c>
      <c r="D3439" s="32" t="s">
        <v>3942</v>
      </c>
      <c r="E3439" s="94"/>
      <c r="F3439" s="94"/>
      <c r="G3439" s="94"/>
      <c r="H3439" s="140"/>
      <c r="I3439" s="140"/>
      <c r="J3439" s="95"/>
      <c r="K3439" s="87"/>
      <c r="L3439" s="65"/>
      <c r="M3439" s="302"/>
      <c r="N3439" s="366"/>
      <c r="O3439" s="367"/>
      <c r="P3439" s="368"/>
      <c r="Q3439" s="366"/>
      <c r="R3439" s="369"/>
      <c r="S3439" s="304"/>
      <c r="T3439" s="304"/>
      <c r="U3439" s="140"/>
      <c r="V3439" s="140"/>
      <c r="W3439" s="140"/>
      <c r="X3439" s="303"/>
      <c r="Y3439" s="290"/>
      <c r="Z3439" s="350"/>
      <c r="AA3439" s="299" t="s">
        <v>20</v>
      </c>
      <c r="AB3439" s="287" t="s">
        <v>21</v>
      </c>
      <c r="AC3439" s="361">
        <v>0.85</v>
      </c>
      <c r="AD3439" s="87"/>
      <c r="AE3439" s="302"/>
      <c r="AF3439" s="360"/>
      <c r="AG3439" s="45">
        <v>173.0</v>
      </c>
      <c r="AH3439" s="79"/>
      <c r="AI3439" s="80"/>
      <c r="AJ3439" s="80"/>
      <c r="AK3439" s="80"/>
      <c r="AL3439" s="14"/>
      <c r="AM3439" s="16" t="str">
        <f t="shared" si="10"/>
        <v>{s:'63C308', v:173 , c:'放デイ６・有資格６・人欠２・評減・拘減・'},</v>
      </c>
      <c r="AN3439" s="16"/>
    </row>
    <row r="3440" ht="16.5" customHeight="1">
      <c r="A3440" s="29">
        <v>63.0</v>
      </c>
      <c r="B3440" s="30" t="s">
        <v>3943</v>
      </c>
      <c r="C3440" s="31">
        <v>3438.0</v>
      </c>
      <c r="D3440" s="32" t="s">
        <v>3944</v>
      </c>
      <c r="E3440" s="94"/>
      <c r="F3440" s="94"/>
      <c r="G3440" s="94"/>
      <c r="H3440" s="140"/>
      <c r="I3440" s="140"/>
      <c r="J3440" s="95"/>
      <c r="K3440" s="69"/>
      <c r="L3440" s="65"/>
      <c r="M3440" s="302"/>
      <c r="N3440" s="366"/>
      <c r="O3440" s="367"/>
      <c r="P3440" s="368"/>
      <c r="Q3440" s="366"/>
      <c r="R3440" s="369"/>
      <c r="S3440" s="304"/>
      <c r="T3440" s="304"/>
      <c r="U3440" s="140"/>
      <c r="V3440" s="140"/>
      <c r="W3440" s="140"/>
      <c r="X3440" s="305" t="s">
        <v>326</v>
      </c>
      <c r="Y3440" s="302" t="s">
        <v>21</v>
      </c>
      <c r="Z3440" s="349">
        <v>0.7</v>
      </c>
      <c r="AA3440" s="297"/>
      <c r="AB3440" s="297"/>
      <c r="AC3440" s="362"/>
      <c r="AD3440" s="87"/>
      <c r="AE3440" s="313"/>
      <c r="AF3440" s="349"/>
      <c r="AG3440" s="114">
        <v>141.0</v>
      </c>
      <c r="AH3440" s="79"/>
      <c r="AI3440" s="80"/>
      <c r="AJ3440" s="80"/>
      <c r="AK3440" s="80"/>
      <c r="AL3440" s="14"/>
      <c r="AM3440" s="16" t="str">
        <f t="shared" si="10"/>
        <v>{s:'63C309', v:141 , c:'放デイ６・有資格６・人欠２・開減１・拘減・'},</v>
      </c>
      <c r="AN3440" s="16"/>
    </row>
    <row r="3441" ht="16.5" customHeight="1">
      <c r="A3441" s="29">
        <v>63.0</v>
      </c>
      <c r="B3441" s="30" t="s">
        <v>3945</v>
      </c>
      <c r="C3441" s="31">
        <v>3439.0</v>
      </c>
      <c r="D3441" s="32" t="s">
        <v>3946</v>
      </c>
      <c r="E3441" s="94"/>
      <c r="F3441" s="94"/>
      <c r="G3441" s="94"/>
      <c r="H3441" s="140"/>
      <c r="I3441" s="140"/>
      <c r="J3441" s="95"/>
      <c r="K3441" s="69"/>
      <c r="L3441" s="65"/>
      <c r="M3441" s="302"/>
      <c r="N3441" s="366"/>
      <c r="O3441" s="367"/>
      <c r="P3441" s="368"/>
      <c r="Q3441" s="366"/>
      <c r="R3441" s="369"/>
      <c r="S3441" s="304"/>
      <c r="T3441" s="304"/>
      <c r="U3441" s="140"/>
      <c r="V3441" s="140"/>
      <c r="W3441" s="140"/>
      <c r="X3441" s="306"/>
      <c r="Y3441" s="290"/>
      <c r="Z3441" s="355"/>
      <c r="AA3441" s="356" t="s">
        <v>20</v>
      </c>
      <c r="AB3441" s="357" t="s">
        <v>21</v>
      </c>
      <c r="AC3441" s="363">
        <v>0.85</v>
      </c>
      <c r="AD3441" s="87"/>
      <c r="AE3441" s="313"/>
      <c r="AF3441" s="349"/>
      <c r="AG3441" s="114">
        <v>119.0</v>
      </c>
      <c r="AH3441" s="79"/>
      <c r="AI3441" s="80"/>
      <c r="AJ3441" s="80"/>
      <c r="AK3441" s="80"/>
      <c r="AL3441" s="14"/>
      <c r="AM3441" s="16" t="str">
        <f t="shared" si="10"/>
        <v>{s:'63C310', v:119 , c:'放デイ６・有資格６・人欠２・開減１・評減・拘減・'},</v>
      </c>
      <c r="AN3441" s="16"/>
    </row>
    <row r="3442" ht="16.5" customHeight="1">
      <c r="A3442" s="29">
        <v>63.0</v>
      </c>
      <c r="B3442" s="30" t="s">
        <v>3947</v>
      </c>
      <c r="C3442" s="31">
        <v>3440.0</v>
      </c>
      <c r="D3442" s="32" t="s">
        <v>3948</v>
      </c>
      <c r="E3442" s="94"/>
      <c r="F3442" s="94"/>
      <c r="G3442" s="94"/>
      <c r="H3442" s="140"/>
      <c r="I3442" s="140"/>
      <c r="J3442" s="95"/>
      <c r="K3442" s="69"/>
      <c r="L3442" s="65"/>
      <c r="M3442" s="302"/>
      <c r="N3442" s="366"/>
      <c r="O3442" s="367"/>
      <c r="P3442" s="368"/>
      <c r="Q3442" s="366"/>
      <c r="R3442" s="369"/>
      <c r="S3442" s="304"/>
      <c r="T3442" s="304"/>
      <c r="U3442" s="140"/>
      <c r="V3442" s="140"/>
      <c r="W3442" s="140"/>
      <c r="X3442" s="305" t="s">
        <v>329</v>
      </c>
      <c r="Y3442" s="302" t="s">
        <v>21</v>
      </c>
      <c r="Z3442" s="349">
        <v>0.85</v>
      </c>
      <c r="AA3442" s="292"/>
      <c r="AB3442" s="292"/>
      <c r="AC3442" s="355"/>
      <c r="AD3442" s="87"/>
      <c r="AE3442" s="313"/>
      <c r="AF3442" s="349"/>
      <c r="AG3442" s="45">
        <v>173.0</v>
      </c>
      <c r="AH3442" s="79"/>
      <c r="AI3442" s="80"/>
      <c r="AJ3442" s="80"/>
      <c r="AK3442" s="80"/>
      <c r="AL3442" s="14"/>
      <c r="AM3442" s="16" t="str">
        <f t="shared" si="10"/>
        <v>{s:'63C311', v:173 , c:'放デイ６・有資格６・人欠２・開減２・拘減・'},</v>
      </c>
      <c r="AN3442" s="16"/>
    </row>
    <row r="3443" ht="16.5" customHeight="1">
      <c r="A3443" s="29">
        <v>63.0</v>
      </c>
      <c r="B3443" s="30" t="s">
        <v>3949</v>
      </c>
      <c r="C3443" s="31">
        <v>3441.0</v>
      </c>
      <c r="D3443" s="32" t="s">
        <v>3950</v>
      </c>
      <c r="E3443" s="94"/>
      <c r="F3443" s="94"/>
      <c r="G3443" s="94"/>
      <c r="H3443" s="140"/>
      <c r="I3443" s="140"/>
      <c r="J3443" s="95"/>
      <c r="K3443" s="69"/>
      <c r="L3443" s="65"/>
      <c r="M3443" s="302"/>
      <c r="N3443" s="366"/>
      <c r="O3443" s="367"/>
      <c r="P3443" s="368"/>
      <c r="Q3443" s="366"/>
      <c r="R3443" s="369"/>
      <c r="S3443" s="304"/>
      <c r="T3443" s="304"/>
      <c r="U3443" s="140"/>
      <c r="V3443" s="140"/>
      <c r="W3443" s="140"/>
      <c r="X3443" s="306"/>
      <c r="Y3443" s="290"/>
      <c r="Z3443" s="355"/>
      <c r="AA3443" s="356" t="s">
        <v>20</v>
      </c>
      <c r="AB3443" s="357" t="s">
        <v>21</v>
      </c>
      <c r="AC3443" s="363">
        <v>0.85</v>
      </c>
      <c r="AD3443" s="93"/>
      <c r="AE3443" s="292"/>
      <c r="AF3443" s="355"/>
      <c r="AG3443" s="45">
        <v>146.0</v>
      </c>
      <c r="AH3443" s="79"/>
      <c r="AI3443" s="80"/>
      <c r="AJ3443" s="80"/>
      <c r="AK3443" s="80"/>
      <c r="AL3443" s="14"/>
      <c r="AM3443" s="16" t="str">
        <f t="shared" si="10"/>
        <v>{s:'63C312', v:146 , c:'放デイ６・有資格６・人欠２・開減２・評減・拘減・'},</v>
      </c>
      <c r="AN3443" s="16"/>
    </row>
    <row r="3444" ht="16.5" customHeight="1">
      <c r="A3444" s="29">
        <v>63.0</v>
      </c>
      <c r="B3444" s="30" t="s">
        <v>3951</v>
      </c>
      <c r="C3444" s="31">
        <v>3442.0</v>
      </c>
      <c r="D3444" s="32" t="s">
        <v>3952</v>
      </c>
      <c r="E3444" s="94"/>
      <c r="F3444" s="94"/>
      <c r="G3444" s="307"/>
      <c r="H3444" s="352"/>
      <c r="I3444" s="140"/>
      <c r="J3444" s="95"/>
      <c r="K3444" s="69"/>
      <c r="L3444" s="304"/>
      <c r="M3444" s="365"/>
      <c r="N3444" s="366"/>
      <c r="O3444" s="367"/>
      <c r="P3444" s="368"/>
      <c r="Q3444" s="366"/>
      <c r="R3444" s="369"/>
      <c r="S3444" s="33" t="s">
        <v>23</v>
      </c>
      <c r="T3444" s="130" t="s">
        <v>24</v>
      </c>
      <c r="U3444" s="152"/>
      <c r="V3444" s="152"/>
      <c r="W3444" s="153"/>
      <c r="X3444" s="299"/>
      <c r="Y3444" s="287"/>
      <c r="Z3444" s="345"/>
      <c r="AA3444" s="288"/>
      <c r="AB3444" s="288"/>
      <c r="AC3444" s="288"/>
      <c r="AD3444" s="288"/>
      <c r="AE3444" s="288"/>
      <c r="AF3444" s="346"/>
      <c r="AG3444" s="114">
        <v>146.0</v>
      </c>
      <c r="AH3444" s="79"/>
      <c r="AI3444" s="80"/>
      <c r="AJ3444" s="80"/>
      <c r="AK3444" s="80"/>
      <c r="AL3444" s="14"/>
      <c r="AM3444" s="16" t="str">
        <f t="shared" si="10"/>
        <v>{s:'63C313', v:146 , c:'放デイ６・有資格６・人欠２・未計画・'},</v>
      </c>
      <c r="AN3444" s="16"/>
    </row>
    <row r="3445" ht="16.5" customHeight="1">
      <c r="A3445" s="29">
        <v>63.0</v>
      </c>
      <c r="B3445" s="30" t="s">
        <v>3953</v>
      </c>
      <c r="C3445" s="31">
        <v>3443.0</v>
      </c>
      <c r="D3445" s="32" t="s">
        <v>3954</v>
      </c>
      <c r="E3445" s="94"/>
      <c r="F3445" s="94"/>
      <c r="G3445" s="307"/>
      <c r="H3445" s="352"/>
      <c r="I3445" s="140"/>
      <c r="J3445" s="95"/>
      <c r="K3445" s="69"/>
      <c r="L3445" s="302"/>
      <c r="M3445" s="63"/>
      <c r="N3445" s="366"/>
      <c r="O3445" s="367"/>
      <c r="P3445" s="368"/>
      <c r="Q3445" s="366"/>
      <c r="R3445" s="369"/>
      <c r="S3445" s="131"/>
      <c r="T3445" s="87"/>
      <c r="U3445" s="302" t="s">
        <v>21</v>
      </c>
      <c r="V3445" s="313">
        <v>0.7</v>
      </c>
      <c r="W3445" s="95"/>
      <c r="X3445" s="303"/>
      <c r="Y3445" s="290"/>
      <c r="Z3445" s="350"/>
      <c r="AA3445" s="299" t="s">
        <v>20</v>
      </c>
      <c r="AB3445" s="287" t="s">
        <v>21</v>
      </c>
      <c r="AC3445" s="351">
        <v>0.85</v>
      </c>
      <c r="AD3445" s="288"/>
      <c r="AE3445" s="288"/>
      <c r="AF3445" s="346"/>
      <c r="AG3445" s="114">
        <v>124.0</v>
      </c>
      <c r="AH3445" s="79"/>
      <c r="AI3445" s="80"/>
      <c r="AJ3445" s="80"/>
      <c r="AK3445" s="80"/>
      <c r="AL3445" s="14"/>
      <c r="AM3445" s="16" t="str">
        <f t="shared" si="10"/>
        <v>{s:'63C314', v:124 , c:'放デイ６・有資格６・人欠２・未計画・評減・'},</v>
      </c>
      <c r="AN3445" s="16"/>
    </row>
    <row r="3446" ht="16.5" customHeight="1">
      <c r="A3446" s="29">
        <v>63.0</v>
      </c>
      <c r="B3446" s="30" t="s">
        <v>3955</v>
      </c>
      <c r="C3446" s="31">
        <v>3444.0</v>
      </c>
      <c r="D3446" s="32" t="s">
        <v>3956</v>
      </c>
      <c r="E3446" s="94"/>
      <c r="F3446" s="94"/>
      <c r="G3446" s="103"/>
      <c r="H3446" s="140"/>
      <c r="I3446" s="140"/>
      <c r="J3446" s="95"/>
      <c r="K3446" s="69"/>
      <c r="L3446" s="65"/>
      <c r="M3446" s="65"/>
      <c r="N3446" s="302"/>
      <c r="O3446" s="382"/>
      <c r="P3446" s="383"/>
      <c r="Q3446" s="302"/>
      <c r="R3446" s="384"/>
      <c r="S3446" s="131"/>
      <c r="T3446" s="87"/>
      <c r="U3446" s="302"/>
      <c r="V3446" s="313"/>
      <c r="W3446" s="349"/>
      <c r="X3446" s="305" t="s">
        <v>326</v>
      </c>
      <c r="Y3446" s="287" t="s">
        <v>21</v>
      </c>
      <c r="Z3446" s="354" t="str">
        <f>$Z$653</f>
        <v/>
      </c>
      <c r="AA3446" s="297"/>
      <c r="AB3446" s="297"/>
      <c r="AC3446" s="297"/>
      <c r="AD3446" s="297"/>
      <c r="AE3446" s="297"/>
      <c r="AF3446" s="362"/>
      <c r="AG3446" s="114">
        <v>102.0</v>
      </c>
      <c r="AH3446" s="79"/>
      <c r="AI3446" s="80"/>
      <c r="AJ3446" s="80"/>
      <c r="AK3446" s="80"/>
      <c r="AL3446" s="14"/>
      <c r="AM3446" s="16" t="str">
        <f t="shared" si="10"/>
        <v>{s:'63C315', v:102 , c:'放デイ６・有資格６・人欠２・未計画・開減１・'},</v>
      </c>
      <c r="AN3446" s="16"/>
    </row>
    <row r="3447" ht="16.5" customHeight="1">
      <c r="A3447" s="29">
        <v>63.0</v>
      </c>
      <c r="B3447" s="30" t="s">
        <v>3957</v>
      </c>
      <c r="C3447" s="31">
        <v>3445.0</v>
      </c>
      <c r="D3447" s="32" t="s">
        <v>3958</v>
      </c>
      <c r="E3447" s="94"/>
      <c r="F3447" s="94"/>
      <c r="G3447" s="103"/>
      <c r="H3447" s="140"/>
      <c r="I3447" s="140"/>
      <c r="J3447" s="95"/>
      <c r="K3447" s="69"/>
      <c r="L3447" s="65"/>
      <c r="M3447" s="65"/>
      <c r="N3447" s="302"/>
      <c r="O3447" s="382"/>
      <c r="P3447" s="383"/>
      <c r="Q3447" s="302"/>
      <c r="R3447" s="384"/>
      <c r="S3447" s="131"/>
      <c r="T3447" s="87"/>
      <c r="U3447" s="302"/>
      <c r="V3447" s="313"/>
      <c r="W3447" s="349"/>
      <c r="X3447" s="306"/>
      <c r="Y3447" s="290"/>
      <c r="Z3447" s="355"/>
      <c r="AA3447" s="356" t="s">
        <v>20</v>
      </c>
      <c r="AB3447" s="357" t="s">
        <v>21</v>
      </c>
      <c r="AC3447" s="358">
        <v>0.85</v>
      </c>
      <c r="AD3447" s="288"/>
      <c r="AE3447" s="288"/>
      <c r="AF3447" s="346"/>
      <c r="AG3447" s="114">
        <v>87.0</v>
      </c>
      <c r="AH3447" s="79"/>
      <c r="AI3447" s="80"/>
      <c r="AJ3447" s="80"/>
      <c r="AK3447" s="80"/>
      <c r="AL3447" s="14"/>
      <c r="AM3447" s="16" t="str">
        <f t="shared" si="10"/>
        <v>{s:'63C316', v:87 , c:'放デイ６・有資格６・人欠２・未計画・開減１・評減・'},</v>
      </c>
      <c r="AN3447" s="16"/>
    </row>
    <row r="3448" ht="16.5" customHeight="1">
      <c r="A3448" s="29">
        <v>63.0</v>
      </c>
      <c r="B3448" s="30" t="s">
        <v>3959</v>
      </c>
      <c r="C3448" s="31">
        <v>3446.0</v>
      </c>
      <c r="D3448" s="32" t="s">
        <v>3960</v>
      </c>
      <c r="E3448" s="94"/>
      <c r="F3448" s="94"/>
      <c r="G3448" s="103"/>
      <c r="H3448" s="140"/>
      <c r="I3448" s="140"/>
      <c r="J3448" s="95"/>
      <c r="K3448" s="69"/>
      <c r="L3448" s="65"/>
      <c r="M3448" s="65"/>
      <c r="N3448" s="302"/>
      <c r="O3448" s="382"/>
      <c r="P3448" s="383"/>
      <c r="Q3448" s="302"/>
      <c r="R3448" s="384"/>
      <c r="S3448" s="131"/>
      <c r="T3448" s="87"/>
      <c r="U3448" s="302"/>
      <c r="V3448" s="313"/>
      <c r="W3448" s="349"/>
      <c r="X3448" s="305" t="s">
        <v>329</v>
      </c>
      <c r="Y3448" s="287" t="s">
        <v>21</v>
      </c>
      <c r="Z3448" s="354" t="str">
        <f>$Z$655</f>
        <v/>
      </c>
      <c r="AA3448" s="292"/>
      <c r="AB3448" s="292"/>
      <c r="AC3448" s="292"/>
      <c r="AD3448" s="292"/>
      <c r="AE3448" s="292"/>
      <c r="AF3448" s="355"/>
      <c r="AG3448" s="114">
        <v>124.0</v>
      </c>
      <c r="AH3448" s="79"/>
      <c r="AI3448" s="80"/>
      <c r="AJ3448" s="80"/>
      <c r="AK3448" s="80"/>
      <c r="AL3448" s="14"/>
      <c r="AM3448" s="16" t="str">
        <f t="shared" si="10"/>
        <v>{s:'63C317', v:124 , c:'放デイ６・有資格６・人欠２・未計画・開減２・'},</v>
      </c>
      <c r="AN3448" s="16"/>
    </row>
    <row r="3449" ht="16.5" customHeight="1">
      <c r="A3449" s="29">
        <v>63.0</v>
      </c>
      <c r="B3449" s="30" t="s">
        <v>3961</v>
      </c>
      <c r="C3449" s="31">
        <v>3447.0</v>
      </c>
      <c r="D3449" s="32" t="s">
        <v>3962</v>
      </c>
      <c r="E3449" s="94"/>
      <c r="F3449" s="94"/>
      <c r="G3449" s="103"/>
      <c r="H3449" s="140"/>
      <c r="I3449" s="140"/>
      <c r="J3449" s="95"/>
      <c r="K3449" s="69"/>
      <c r="L3449" s="65"/>
      <c r="M3449" s="65"/>
      <c r="N3449" s="302"/>
      <c r="O3449" s="382"/>
      <c r="P3449" s="383"/>
      <c r="Q3449" s="302"/>
      <c r="R3449" s="384"/>
      <c r="S3449" s="131"/>
      <c r="T3449" s="87"/>
      <c r="U3449" s="302"/>
      <c r="V3449" s="313"/>
      <c r="W3449" s="349"/>
      <c r="X3449" s="306"/>
      <c r="Y3449" s="290"/>
      <c r="Z3449" s="355"/>
      <c r="AA3449" s="356" t="s">
        <v>20</v>
      </c>
      <c r="AB3449" s="357" t="s">
        <v>21</v>
      </c>
      <c r="AC3449" s="358">
        <v>0.85</v>
      </c>
      <c r="AD3449" s="288"/>
      <c r="AE3449" s="288"/>
      <c r="AF3449" s="346"/>
      <c r="AG3449" s="114">
        <v>105.0</v>
      </c>
      <c r="AH3449" s="79"/>
      <c r="AI3449" s="80"/>
      <c r="AJ3449" s="80"/>
      <c r="AK3449" s="80"/>
      <c r="AL3449" s="14"/>
      <c r="AM3449" s="16" t="str">
        <f t="shared" si="10"/>
        <v>{s:'63C318', v:105 , c:'放デイ６・有資格６・人欠２・未計画・開減２・評減・'},</v>
      </c>
      <c r="AN3449" s="16"/>
    </row>
    <row r="3450" ht="16.5" customHeight="1">
      <c r="A3450" s="29">
        <v>63.0</v>
      </c>
      <c r="B3450" s="30" t="s">
        <v>3963</v>
      </c>
      <c r="C3450" s="31">
        <v>3448.0</v>
      </c>
      <c r="D3450" s="32" t="s">
        <v>3964</v>
      </c>
      <c r="E3450" s="94"/>
      <c r="F3450" s="94"/>
      <c r="G3450" s="103"/>
      <c r="H3450" s="140"/>
      <c r="I3450" s="140"/>
      <c r="J3450" s="95"/>
      <c r="K3450" s="69"/>
      <c r="L3450" s="65"/>
      <c r="M3450" s="65"/>
      <c r="N3450" s="302"/>
      <c r="O3450" s="382"/>
      <c r="P3450" s="383"/>
      <c r="Q3450" s="302"/>
      <c r="R3450" s="384"/>
      <c r="S3450" s="131"/>
      <c r="T3450" s="87"/>
      <c r="U3450" s="302"/>
      <c r="V3450" s="313"/>
      <c r="W3450" s="349"/>
      <c r="X3450" s="299"/>
      <c r="Y3450" s="287"/>
      <c r="Z3450" s="345"/>
      <c r="AA3450" s="288"/>
      <c r="AB3450" s="288"/>
      <c r="AC3450" s="346"/>
      <c r="AD3450" s="82" t="s">
        <v>30</v>
      </c>
      <c r="AE3450" s="302">
        <v>5.0</v>
      </c>
      <c r="AF3450" s="360" t="s">
        <v>31</v>
      </c>
      <c r="AG3450" s="114">
        <v>141.0</v>
      </c>
      <c r="AH3450" s="79"/>
      <c r="AI3450" s="80"/>
      <c r="AJ3450" s="80"/>
      <c r="AK3450" s="80"/>
      <c r="AL3450" s="14"/>
      <c r="AM3450" s="16" t="str">
        <f t="shared" si="10"/>
        <v>{s:'63C319', v:141 , c:'放デイ６・有資格６・人欠２・未計画・拘減・'},</v>
      </c>
      <c r="AN3450" s="16"/>
    </row>
    <row r="3451" ht="16.5" customHeight="1">
      <c r="A3451" s="29">
        <v>63.0</v>
      </c>
      <c r="B3451" s="30" t="s">
        <v>3965</v>
      </c>
      <c r="C3451" s="31">
        <v>3449.0</v>
      </c>
      <c r="D3451" s="32" t="s">
        <v>3966</v>
      </c>
      <c r="E3451" s="94"/>
      <c r="F3451" s="94"/>
      <c r="G3451" s="103"/>
      <c r="H3451" s="140"/>
      <c r="I3451" s="140"/>
      <c r="J3451" s="95"/>
      <c r="K3451" s="69"/>
      <c r="L3451" s="65"/>
      <c r="M3451" s="65"/>
      <c r="N3451" s="302"/>
      <c r="O3451" s="382"/>
      <c r="P3451" s="383"/>
      <c r="Q3451" s="302"/>
      <c r="R3451" s="384"/>
      <c r="S3451" s="131"/>
      <c r="T3451" s="87"/>
      <c r="U3451" s="302"/>
      <c r="V3451" s="313"/>
      <c r="W3451" s="349"/>
      <c r="X3451" s="303"/>
      <c r="Y3451" s="290"/>
      <c r="Z3451" s="350"/>
      <c r="AA3451" s="299" t="s">
        <v>20</v>
      </c>
      <c r="AB3451" s="287" t="s">
        <v>21</v>
      </c>
      <c r="AC3451" s="361">
        <v>0.85</v>
      </c>
      <c r="AD3451" s="87"/>
      <c r="AE3451" s="302"/>
      <c r="AF3451" s="360"/>
      <c r="AG3451" s="114">
        <v>119.0</v>
      </c>
      <c r="AH3451" s="79"/>
      <c r="AI3451" s="80"/>
      <c r="AJ3451" s="80"/>
      <c r="AK3451" s="80"/>
      <c r="AL3451" s="14"/>
      <c r="AM3451" s="16" t="str">
        <f t="shared" si="10"/>
        <v>{s:'63C320', v:119 , c:'放デイ６・有資格６・人欠２・未計画・評減・拘減・'},</v>
      </c>
      <c r="AN3451" s="16"/>
    </row>
    <row r="3452" ht="16.5" customHeight="1">
      <c r="A3452" s="29">
        <v>63.0</v>
      </c>
      <c r="B3452" s="30" t="s">
        <v>3967</v>
      </c>
      <c r="C3452" s="31">
        <v>3450.0</v>
      </c>
      <c r="D3452" s="32" t="s">
        <v>3968</v>
      </c>
      <c r="E3452" s="94"/>
      <c r="F3452" s="94"/>
      <c r="G3452" s="103"/>
      <c r="H3452" s="140"/>
      <c r="I3452" s="140"/>
      <c r="J3452" s="95"/>
      <c r="K3452" s="69"/>
      <c r="L3452" s="65"/>
      <c r="M3452" s="65"/>
      <c r="N3452" s="302"/>
      <c r="O3452" s="382"/>
      <c r="P3452" s="383"/>
      <c r="Q3452" s="302"/>
      <c r="R3452" s="384"/>
      <c r="S3452" s="131"/>
      <c r="T3452" s="309"/>
      <c r="U3452" s="302"/>
      <c r="V3452" s="313"/>
      <c r="W3452" s="349"/>
      <c r="X3452" s="305" t="s">
        <v>326</v>
      </c>
      <c r="Y3452" s="302" t="s">
        <v>21</v>
      </c>
      <c r="Z3452" s="349" t="str">
        <f>$Z$653</f>
        <v/>
      </c>
      <c r="AA3452" s="297"/>
      <c r="AB3452" s="297"/>
      <c r="AC3452" s="362"/>
      <c r="AD3452" s="87"/>
      <c r="AE3452" s="313"/>
      <c r="AF3452" s="349"/>
      <c r="AG3452" s="114">
        <v>97.0</v>
      </c>
      <c r="AH3452" s="79"/>
      <c r="AI3452" s="80"/>
      <c r="AJ3452" s="80"/>
      <c r="AK3452" s="80"/>
      <c r="AL3452" s="14"/>
      <c r="AM3452" s="16" t="str">
        <f t="shared" si="10"/>
        <v>{s:'63C321', v:97 , c:'放デイ６・有資格６・人欠２・未計画・開減１・拘減・'},</v>
      </c>
      <c r="AN3452" s="16"/>
    </row>
    <row r="3453" ht="16.5" customHeight="1">
      <c r="A3453" s="29">
        <v>63.0</v>
      </c>
      <c r="B3453" s="30" t="s">
        <v>3969</v>
      </c>
      <c r="C3453" s="31">
        <v>3451.0</v>
      </c>
      <c r="D3453" s="32" t="s">
        <v>3970</v>
      </c>
      <c r="E3453" s="94"/>
      <c r="F3453" s="94"/>
      <c r="G3453" s="103"/>
      <c r="H3453" s="140"/>
      <c r="I3453" s="140"/>
      <c r="J3453" s="95"/>
      <c r="K3453" s="69"/>
      <c r="L3453" s="65"/>
      <c r="M3453" s="65"/>
      <c r="N3453" s="302"/>
      <c r="O3453" s="382"/>
      <c r="P3453" s="383"/>
      <c r="Q3453" s="302"/>
      <c r="R3453" s="384"/>
      <c r="S3453" s="310"/>
      <c r="T3453" s="309"/>
      <c r="U3453" s="302"/>
      <c r="V3453" s="313"/>
      <c r="W3453" s="349"/>
      <c r="X3453" s="306"/>
      <c r="Y3453" s="290"/>
      <c r="Z3453" s="355"/>
      <c r="AA3453" s="356" t="s">
        <v>20</v>
      </c>
      <c r="AB3453" s="357" t="s">
        <v>21</v>
      </c>
      <c r="AC3453" s="363">
        <v>0.85</v>
      </c>
      <c r="AD3453" s="87"/>
      <c r="AE3453" s="313"/>
      <c r="AF3453" s="349"/>
      <c r="AG3453" s="114">
        <v>82.0</v>
      </c>
      <c r="AH3453" s="79"/>
      <c r="AI3453" s="80"/>
      <c r="AJ3453" s="80"/>
      <c r="AK3453" s="80"/>
      <c r="AL3453" s="14"/>
      <c r="AM3453" s="16" t="str">
        <f t="shared" si="10"/>
        <v>{s:'63C322', v:82 , c:'放デイ６・有資格６・人欠２・未計画・開減１・評減・拘減・'},</v>
      </c>
      <c r="AN3453" s="16"/>
    </row>
    <row r="3454" ht="16.5" customHeight="1">
      <c r="A3454" s="29">
        <v>63.0</v>
      </c>
      <c r="B3454" s="30" t="s">
        <v>3971</v>
      </c>
      <c r="C3454" s="31">
        <v>3452.0</v>
      </c>
      <c r="D3454" s="32" t="s">
        <v>3972</v>
      </c>
      <c r="E3454" s="94"/>
      <c r="F3454" s="94"/>
      <c r="G3454" s="103"/>
      <c r="H3454" s="140"/>
      <c r="I3454" s="140"/>
      <c r="J3454" s="95"/>
      <c r="K3454" s="69"/>
      <c r="L3454" s="65"/>
      <c r="M3454" s="65"/>
      <c r="N3454" s="302"/>
      <c r="O3454" s="382"/>
      <c r="P3454" s="383"/>
      <c r="Q3454" s="302"/>
      <c r="R3454" s="384"/>
      <c r="S3454" s="310"/>
      <c r="T3454" s="309"/>
      <c r="U3454" s="302"/>
      <c r="V3454" s="313"/>
      <c r="W3454" s="349"/>
      <c r="X3454" s="305" t="s">
        <v>329</v>
      </c>
      <c r="Y3454" s="302" t="s">
        <v>21</v>
      </c>
      <c r="Z3454" s="349" t="str">
        <f>$Z$655</f>
        <v/>
      </c>
      <c r="AA3454" s="292"/>
      <c r="AB3454" s="292"/>
      <c r="AC3454" s="355"/>
      <c r="AD3454" s="87"/>
      <c r="AE3454" s="313"/>
      <c r="AF3454" s="349"/>
      <c r="AG3454" s="114">
        <v>119.0</v>
      </c>
      <c r="AH3454" s="79"/>
      <c r="AI3454" s="80"/>
      <c r="AJ3454" s="80"/>
      <c r="AK3454" s="80"/>
      <c r="AL3454" s="14"/>
      <c r="AM3454" s="16" t="str">
        <f t="shared" si="10"/>
        <v>{s:'63C323', v:119 , c:'放デイ６・有資格６・人欠２・未計画・開減２・拘減・'},</v>
      </c>
      <c r="AN3454" s="16"/>
    </row>
    <row r="3455" ht="16.5" customHeight="1">
      <c r="A3455" s="29">
        <v>63.0</v>
      </c>
      <c r="B3455" s="30" t="s">
        <v>3973</v>
      </c>
      <c r="C3455" s="31">
        <v>3453.0</v>
      </c>
      <c r="D3455" s="32" t="s">
        <v>3974</v>
      </c>
      <c r="E3455" s="94"/>
      <c r="F3455" s="94"/>
      <c r="G3455" s="103"/>
      <c r="H3455" s="140"/>
      <c r="I3455" s="140"/>
      <c r="J3455" s="95"/>
      <c r="K3455" s="69"/>
      <c r="L3455" s="65"/>
      <c r="M3455" s="65"/>
      <c r="N3455" s="302"/>
      <c r="O3455" s="382"/>
      <c r="P3455" s="383"/>
      <c r="Q3455" s="302"/>
      <c r="R3455" s="384"/>
      <c r="S3455" s="310"/>
      <c r="T3455" s="309"/>
      <c r="U3455" s="302"/>
      <c r="V3455" s="313"/>
      <c r="W3455" s="349"/>
      <c r="X3455" s="306"/>
      <c r="Y3455" s="290"/>
      <c r="Z3455" s="355"/>
      <c r="AA3455" s="356" t="s">
        <v>20</v>
      </c>
      <c r="AB3455" s="357" t="s">
        <v>21</v>
      </c>
      <c r="AC3455" s="363">
        <v>0.85</v>
      </c>
      <c r="AD3455" s="93"/>
      <c r="AE3455" s="292"/>
      <c r="AF3455" s="355"/>
      <c r="AG3455" s="114">
        <v>100.0</v>
      </c>
      <c r="AH3455" s="79"/>
      <c r="AI3455" s="80"/>
      <c r="AJ3455" s="80"/>
      <c r="AK3455" s="80"/>
      <c r="AL3455" s="14"/>
      <c r="AM3455" s="16" t="str">
        <f t="shared" si="10"/>
        <v>{s:'63C324', v:100 , c:'放デイ６・有資格６・人欠２・未計画・開減２・評減・拘減・'},</v>
      </c>
      <c r="AN3455" s="16"/>
    </row>
    <row r="3456" ht="16.5" customHeight="1">
      <c r="A3456" s="29">
        <v>63.0</v>
      </c>
      <c r="B3456" s="30" t="s">
        <v>3975</v>
      </c>
      <c r="C3456" s="31">
        <v>3454.0</v>
      </c>
      <c r="D3456" s="32" t="s">
        <v>3976</v>
      </c>
      <c r="E3456" s="94"/>
      <c r="F3456" s="94"/>
      <c r="G3456" s="103"/>
      <c r="H3456" s="140"/>
      <c r="I3456" s="140"/>
      <c r="J3456" s="95"/>
      <c r="K3456" s="69"/>
      <c r="L3456" s="65"/>
      <c r="M3456" s="65"/>
      <c r="N3456" s="302"/>
      <c r="O3456" s="382"/>
      <c r="P3456" s="383"/>
      <c r="Q3456" s="302"/>
      <c r="R3456" s="384"/>
      <c r="S3456" s="310"/>
      <c r="T3456" s="130" t="s">
        <v>27</v>
      </c>
      <c r="U3456" s="287"/>
      <c r="V3456" s="385"/>
      <c r="W3456" s="354"/>
      <c r="X3456" s="299"/>
      <c r="Y3456" s="287"/>
      <c r="Z3456" s="345"/>
      <c r="AA3456" s="288"/>
      <c r="AB3456" s="288"/>
      <c r="AC3456" s="288"/>
      <c r="AD3456" s="288"/>
      <c r="AE3456" s="288"/>
      <c r="AF3456" s="346"/>
      <c r="AG3456" s="45">
        <v>105.0</v>
      </c>
      <c r="AH3456" s="79"/>
      <c r="AI3456" s="80"/>
      <c r="AJ3456" s="80"/>
      <c r="AK3456" s="80"/>
      <c r="AL3456" s="14"/>
      <c r="AM3456" s="16" t="str">
        <f t="shared" si="10"/>
        <v>{s:'63C325', v:105 , c:'放デイ６・有資格６・人欠２・未計画２・'},</v>
      </c>
      <c r="AN3456" s="16"/>
    </row>
    <row r="3457" ht="16.5" customHeight="1">
      <c r="A3457" s="29">
        <v>63.0</v>
      </c>
      <c r="B3457" s="30" t="s">
        <v>3977</v>
      </c>
      <c r="C3457" s="31">
        <v>3455.0</v>
      </c>
      <c r="D3457" s="32" t="s">
        <v>3978</v>
      </c>
      <c r="E3457" s="94"/>
      <c r="F3457" s="94"/>
      <c r="G3457" s="103"/>
      <c r="H3457" s="140"/>
      <c r="I3457" s="140"/>
      <c r="J3457" s="95"/>
      <c r="K3457" s="69"/>
      <c r="L3457" s="65"/>
      <c r="M3457" s="65"/>
      <c r="N3457" s="302"/>
      <c r="O3457" s="382"/>
      <c r="P3457" s="383"/>
      <c r="Q3457" s="302"/>
      <c r="R3457" s="384"/>
      <c r="S3457" s="310"/>
      <c r="T3457" s="87"/>
      <c r="U3457" s="302" t="s">
        <v>21</v>
      </c>
      <c r="V3457" s="313">
        <v>0.5</v>
      </c>
      <c r="W3457" s="349"/>
      <c r="X3457" s="303"/>
      <c r="Y3457" s="290"/>
      <c r="Z3457" s="350"/>
      <c r="AA3457" s="299" t="s">
        <v>20</v>
      </c>
      <c r="AB3457" s="287" t="s">
        <v>21</v>
      </c>
      <c r="AC3457" s="351">
        <v>0.85</v>
      </c>
      <c r="AD3457" s="288"/>
      <c r="AE3457" s="288"/>
      <c r="AF3457" s="346"/>
      <c r="AG3457" s="45">
        <v>89.0</v>
      </c>
      <c r="AH3457" s="79"/>
      <c r="AI3457" s="80"/>
      <c r="AJ3457" s="80"/>
      <c r="AK3457" s="80"/>
      <c r="AL3457" s="14"/>
      <c r="AM3457" s="16" t="str">
        <f t="shared" si="10"/>
        <v>{s:'63C326', v:89 , c:'放デイ６・有資格６・人欠２・未計画２・評減・'},</v>
      </c>
      <c r="AN3457" s="16"/>
    </row>
    <row r="3458" ht="16.5" customHeight="1">
      <c r="A3458" s="29">
        <v>63.0</v>
      </c>
      <c r="B3458" s="30" t="s">
        <v>3979</v>
      </c>
      <c r="C3458" s="31">
        <v>3456.0</v>
      </c>
      <c r="D3458" s="32" t="s">
        <v>3980</v>
      </c>
      <c r="E3458" s="94"/>
      <c r="F3458" s="94"/>
      <c r="G3458" s="103"/>
      <c r="H3458" s="140"/>
      <c r="I3458" s="140"/>
      <c r="J3458" s="95"/>
      <c r="K3458" s="69"/>
      <c r="L3458" s="65"/>
      <c r="M3458" s="65"/>
      <c r="N3458" s="302"/>
      <c r="O3458" s="382"/>
      <c r="P3458" s="383"/>
      <c r="Q3458" s="302"/>
      <c r="R3458" s="384"/>
      <c r="S3458" s="310"/>
      <c r="T3458" s="87"/>
      <c r="U3458" s="302"/>
      <c r="V3458" s="313"/>
      <c r="W3458" s="349"/>
      <c r="X3458" s="305" t="s">
        <v>326</v>
      </c>
      <c r="Y3458" s="287" t="s">
        <v>21</v>
      </c>
      <c r="Z3458" s="354" t="str">
        <f>$Z$653</f>
        <v/>
      </c>
      <c r="AA3458" s="297"/>
      <c r="AB3458" s="297"/>
      <c r="AC3458" s="297"/>
      <c r="AD3458" s="297"/>
      <c r="AE3458" s="297"/>
      <c r="AF3458" s="362"/>
      <c r="AG3458" s="45">
        <v>74.0</v>
      </c>
      <c r="AH3458" s="79"/>
      <c r="AI3458" s="80"/>
      <c r="AJ3458" s="80"/>
      <c r="AK3458" s="80"/>
      <c r="AL3458" s="14"/>
      <c r="AM3458" s="16" t="str">
        <f t="shared" si="10"/>
        <v>{s:'63C327', v:74 , c:'放デイ６・有資格６・人欠２・未計画２・開減１・'},</v>
      </c>
      <c r="AN3458" s="16"/>
    </row>
    <row r="3459" ht="16.5" customHeight="1">
      <c r="A3459" s="29">
        <v>63.0</v>
      </c>
      <c r="B3459" s="30" t="s">
        <v>3981</v>
      </c>
      <c r="C3459" s="31">
        <v>3457.0</v>
      </c>
      <c r="D3459" s="32" t="s">
        <v>3982</v>
      </c>
      <c r="E3459" s="94"/>
      <c r="F3459" s="94"/>
      <c r="G3459" s="103"/>
      <c r="H3459" s="140"/>
      <c r="I3459" s="140"/>
      <c r="J3459" s="95"/>
      <c r="K3459" s="69"/>
      <c r="L3459" s="65"/>
      <c r="M3459" s="65"/>
      <c r="N3459" s="302"/>
      <c r="O3459" s="382"/>
      <c r="P3459" s="383"/>
      <c r="Q3459" s="302"/>
      <c r="R3459" s="384"/>
      <c r="S3459" s="310"/>
      <c r="T3459" s="87"/>
      <c r="U3459" s="302"/>
      <c r="V3459" s="313"/>
      <c r="W3459" s="349"/>
      <c r="X3459" s="306"/>
      <c r="Y3459" s="290"/>
      <c r="Z3459" s="355"/>
      <c r="AA3459" s="356" t="s">
        <v>20</v>
      </c>
      <c r="AB3459" s="357" t="s">
        <v>21</v>
      </c>
      <c r="AC3459" s="358">
        <v>0.85</v>
      </c>
      <c r="AD3459" s="288"/>
      <c r="AE3459" s="288"/>
      <c r="AF3459" s="346"/>
      <c r="AG3459" s="45">
        <v>63.0</v>
      </c>
      <c r="AH3459" s="79"/>
      <c r="AI3459" s="80"/>
      <c r="AJ3459" s="80"/>
      <c r="AK3459" s="80"/>
      <c r="AL3459" s="14"/>
      <c r="AM3459" s="16" t="str">
        <f t="shared" si="10"/>
        <v>{s:'63C328', v:63 , c:'放デイ６・有資格６・人欠２・未計画２・開減１・評減・'},</v>
      </c>
      <c r="AN3459" s="16"/>
    </row>
    <row r="3460" ht="16.5" customHeight="1">
      <c r="A3460" s="29">
        <v>63.0</v>
      </c>
      <c r="B3460" s="30" t="s">
        <v>3983</v>
      </c>
      <c r="C3460" s="31">
        <v>3458.0</v>
      </c>
      <c r="D3460" s="32" t="s">
        <v>3984</v>
      </c>
      <c r="E3460" s="94"/>
      <c r="F3460" s="94"/>
      <c r="G3460" s="103"/>
      <c r="H3460" s="140"/>
      <c r="I3460" s="140"/>
      <c r="J3460" s="95"/>
      <c r="K3460" s="69"/>
      <c r="L3460" s="65"/>
      <c r="M3460" s="65"/>
      <c r="N3460" s="302"/>
      <c r="O3460" s="382"/>
      <c r="P3460" s="383"/>
      <c r="Q3460" s="302"/>
      <c r="R3460" s="384"/>
      <c r="S3460" s="310"/>
      <c r="T3460" s="87"/>
      <c r="U3460" s="302"/>
      <c r="V3460" s="313"/>
      <c r="W3460" s="349"/>
      <c r="X3460" s="305" t="s">
        <v>329</v>
      </c>
      <c r="Y3460" s="287" t="s">
        <v>21</v>
      </c>
      <c r="Z3460" s="354" t="str">
        <f>$Z$655</f>
        <v/>
      </c>
      <c r="AA3460" s="292"/>
      <c r="AB3460" s="292"/>
      <c r="AC3460" s="292"/>
      <c r="AD3460" s="292"/>
      <c r="AE3460" s="292"/>
      <c r="AF3460" s="355"/>
      <c r="AG3460" s="45">
        <v>89.0</v>
      </c>
      <c r="AH3460" s="79"/>
      <c r="AI3460" s="80"/>
      <c r="AJ3460" s="80"/>
      <c r="AK3460" s="80"/>
      <c r="AL3460" s="14"/>
      <c r="AM3460" s="16" t="str">
        <f t="shared" si="10"/>
        <v>{s:'63C329', v:89 , c:'放デイ６・有資格６・人欠２・未計画２・開減２・'},</v>
      </c>
      <c r="AN3460" s="16"/>
    </row>
    <row r="3461" ht="16.5" customHeight="1">
      <c r="A3461" s="29">
        <v>63.0</v>
      </c>
      <c r="B3461" s="30" t="s">
        <v>3985</v>
      </c>
      <c r="C3461" s="31">
        <v>3459.0</v>
      </c>
      <c r="D3461" s="32" t="s">
        <v>3986</v>
      </c>
      <c r="E3461" s="94"/>
      <c r="F3461" s="94"/>
      <c r="G3461" s="103"/>
      <c r="H3461" s="140"/>
      <c r="I3461" s="140"/>
      <c r="J3461" s="95"/>
      <c r="K3461" s="69"/>
      <c r="L3461" s="65"/>
      <c r="M3461" s="65"/>
      <c r="N3461" s="302"/>
      <c r="O3461" s="382"/>
      <c r="P3461" s="383"/>
      <c r="Q3461" s="302"/>
      <c r="R3461" s="384"/>
      <c r="S3461" s="310"/>
      <c r="T3461" s="87"/>
      <c r="U3461" s="302"/>
      <c r="V3461" s="313"/>
      <c r="W3461" s="349"/>
      <c r="X3461" s="306"/>
      <c r="Y3461" s="290"/>
      <c r="Z3461" s="355"/>
      <c r="AA3461" s="356" t="s">
        <v>20</v>
      </c>
      <c r="AB3461" s="357" t="s">
        <v>21</v>
      </c>
      <c r="AC3461" s="358">
        <v>0.85</v>
      </c>
      <c r="AD3461" s="288"/>
      <c r="AE3461" s="288"/>
      <c r="AF3461" s="346"/>
      <c r="AG3461" s="45">
        <v>76.0</v>
      </c>
      <c r="AH3461" s="79"/>
      <c r="AI3461" s="80"/>
      <c r="AJ3461" s="80"/>
      <c r="AK3461" s="80"/>
      <c r="AL3461" s="14"/>
      <c r="AM3461" s="16" t="str">
        <f t="shared" si="10"/>
        <v>{s:'63C330', v:76 , c:'放デイ６・有資格６・人欠２・未計画２・開減２・評減・'},</v>
      </c>
      <c r="AN3461" s="16"/>
    </row>
    <row r="3462" ht="16.5" customHeight="1">
      <c r="A3462" s="29">
        <v>63.0</v>
      </c>
      <c r="B3462" s="30" t="s">
        <v>3987</v>
      </c>
      <c r="C3462" s="31">
        <v>3460.0</v>
      </c>
      <c r="D3462" s="32" t="s">
        <v>3988</v>
      </c>
      <c r="E3462" s="94"/>
      <c r="F3462" s="94"/>
      <c r="G3462" s="103"/>
      <c r="H3462" s="140"/>
      <c r="I3462" s="140"/>
      <c r="J3462" s="95"/>
      <c r="K3462" s="69"/>
      <c r="L3462" s="65"/>
      <c r="M3462" s="65"/>
      <c r="N3462" s="302"/>
      <c r="O3462" s="382"/>
      <c r="P3462" s="383"/>
      <c r="Q3462" s="302"/>
      <c r="R3462" s="384"/>
      <c r="S3462" s="310"/>
      <c r="T3462" s="87"/>
      <c r="U3462" s="302"/>
      <c r="V3462" s="313"/>
      <c r="W3462" s="349"/>
      <c r="X3462" s="299"/>
      <c r="Y3462" s="287"/>
      <c r="Z3462" s="345"/>
      <c r="AA3462" s="288"/>
      <c r="AB3462" s="288"/>
      <c r="AC3462" s="346"/>
      <c r="AD3462" s="82" t="s">
        <v>30</v>
      </c>
      <c r="AE3462" s="302">
        <v>5.0</v>
      </c>
      <c r="AF3462" s="360" t="s">
        <v>31</v>
      </c>
      <c r="AG3462" s="45">
        <v>100.0</v>
      </c>
      <c r="AH3462" s="79"/>
      <c r="AI3462" s="80"/>
      <c r="AJ3462" s="80"/>
      <c r="AK3462" s="80"/>
      <c r="AL3462" s="14"/>
      <c r="AM3462" s="16" t="str">
        <f t="shared" si="10"/>
        <v>{s:'63C331', v:100 , c:'放デイ６・有資格６・人欠２・未計画２・拘減・'},</v>
      </c>
      <c r="AN3462" s="16"/>
    </row>
    <row r="3463" ht="16.5" customHeight="1">
      <c r="A3463" s="29">
        <v>63.0</v>
      </c>
      <c r="B3463" s="30" t="s">
        <v>3989</v>
      </c>
      <c r="C3463" s="31">
        <v>3461.0</v>
      </c>
      <c r="D3463" s="32" t="s">
        <v>3990</v>
      </c>
      <c r="E3463" s="94"/>
      <c r="F3463" s="94"/>
      <c r="G3463" s="103"/>
      <c r="H3463" s="140"/>
      <c r="I3463" s="140"/>
      <c r="J3463" s="95"/>
      <c r="K3463" s="69"/>
      <c r="L3463" s="65"/>
      <c r="M3463" s="65"/>
      <c r="N3463" s="302"/>
      <c r="O3463" s="382"/>
      <c r="P3463" s="383"/>
      <c r="Q3463" s="302"/>
      <c r="R3463" s="384"/>
      <c r="S3463" s="310"/>
      <c r="T3463" s="87"/>
      <c r="U3463" s="302"/>
      <c r="V3463" s="313"/>
      <c r="W3463" s="313"/>
      <c r="X3463" s="303"/>
      <c r="Y3463" s="290"/>
      <c r="Z3463" s="350"/>
      <c r="AA3463" s="299" t="s">
        <v>20</v>
      </c>
      <c r="AB3463" s="287" t="s">
        <v>21</v>
      </c>
      <c r="AC3463" s="361">
        <v>0.85</v>
      </c>
      <c r="AD3463" s="87"/>
      <c r="AE3463" s="302"/>
      <c r="AF3463" s="360"/>
      <c r="AG3463" s="45">
        <v>84.0</v>
      </c>
      <c r="AH3463" s="79"/>
      <c r="AI3463" s="80"/>
      <c r="AJ3463" s="80"/>
      <c r="AK3463" s="80"/>
      <c r="AL3463" s="14"/>
      <c r="AM3463" s="16" t="str">
        <f t="shared" si="10"/>
        <v>{s:'63C332', v:84 , c:'放デイ６・有資格６・人欠２・未計画２・評減・拘減・'},</v>
      </c>
      <c r="AN3463" s="16"/>
    </row>
    <row r="3464" ht="16.5" customHeight="1">
      <c r="A3464" s="29">
        <v>63.0</v>
      </c>
      <c r="B3464" s="30" t="s">
        <v>3991</v>
      </c>
      <c r="C3464" s="31">
        <v>3462.0</v>
      </c>
      <c r="D3464" s="32" t="s">
        <v>3992</v>
      </c>
      <c r="E3464" s="94"/>
      <c r="F3464" s="94"/>
      <c r="G3464" s="103"/>
      <c r="H3464" s="140"/>
      <c r="I3464" s="140"/>
      <c r="J3464" s="95"/>
      <c r="K3464" s="69"/>
      <c r="L3464" s="65"/>
      <c r="M3464" s="65"/>
      <c r="N3464" s="302"/>
      <c r="O3464" s="382"/>
      <c r="P3464" s="383"/>
      <c r="Q3464" s="302"/>
      <c r="R3464" s="384"/>
      <c r="S3464" s="310"/>
      <c r="T3464" s="87"/>
      <c r="U3464" s="302"/>
      <c r="V3464" s="313"/>
      <c r="W3464" s="313"/>
      <c r="X3464" s="305" t="s">
        <v>326</v>
      </c>
      <c r="Y3464" s="302" t="s">
        <v>21</v>
      </c>
      <c r="Z3464" s="349" t="str">
        <f>$Z$653</f>
        <v/>
      </c>
      <c r="AA3464" s="297"/>
      <c r="AB3464" s="297"/>
      <c r="AC3464" s="362"/>
      <c r="AD3464" s="87"/>
      <c r="AE3464" s="313"/>
      <c r="AF3464" s="349"/>
      <c r="AG3464" s="45">
        <v>69.0</v>
      </c>
      <c r="AH3464" s="79"/>
      <c r="AI3464" s="80"/>
      <c r="AJ3464" s="80"/>
      <c r="AK3464" s="80"/>
      <c r="AL3464" s="14"/>
      <c r="AM3464" s="16" t="str">
        <f t="shared" si="10"/>
        <v>{s:'63C333', v:69 , c:'放デイ６・有資格６・人欠２・未計画２・開減１・拘減・'},</v>
      </c>
      <c r="AN3464" s="16"/>
    </row>
    <row r="3465" ht="16.5" customHeight="1">
      <c r="A3465" s="29">
        <v>63.0</v>
      </c>
      <c r="B3465" s="30" t="s">
        <v>3993</v>
      </c>
      <c r="C3465" s="31">
        <v>3463.0</v>
      </c>
      <c r="D3465" s="32" t="s">
        <v>3994</v>
      </c>
      <c r="E3465" s="94"/>
      <c r="F3465" s="94"/>
      <c r="G3465" s="103"/>
      <c r="H3465" s="140"/>
      <c r="I3465" s="140"/>
      <c r="J3465" s="95"/>
      <c r="K3465" s="69"/>
      <c r="L3465" s="65"/>
      <c r="M3465" s="65"/>
      <c r="N3465" s="302"/>
      <c r="O3465" s="382"/>
      <c r="P3465" s="383"/>
      <c r="Q3465" s="302"/>
      <c r="R3465" s="384"/>
      <c r="S3465" s="310"/>
      <c r="T3465" s="87"/>
      <c r="U3465" s="302"/>
      <c r="V3465" s="313"/>
      <c r="W3465" s="313"/>
      <c r="X3465" s="306"/>
      <c r="Y3465" s="290"/>
      <c r="Z3465" s="355"/>
      <c r="AA3465" s="356" t="s">
        <v>20</v>
      </c>
      <c r="AB3465" s="357" t="s">
        <v>21</v>
      </c>
      <c r="AC3465" s="363">
        <v>0.85</v>
      </c>
      <c r="AD3465" s="87"/>
      <c r="AE3465" s="313"/>
      <c r="AF3465" s="349"/>
      <c r="AG3465" s="45">
        <v>58.0</v>
      </c>
      <c r="AH3465" s="79"/>
      <c r="AI3465" s="80"/>
      <c r="AJ3465" s="80"/>
      <c r="AK3465" s="80"/>
      <c r="AL3465" s="14"/>
      <c r="AM3465" s="16" t="str">
        <f t="shared" si="10"/>
        <v>{s:'63C334', v:58 , c:'放デイ６・有資格６・人欠２・未計画２・開減１・評減・拘減・'},</v>
      </c>
      <c r="AN3465" s="16"/>
    </row>
    <row r="3466" ht="16.5" customHeight="1">
      <c r="A3466" s="29">
        <v>63.0</v>
      </c>
      <c r="B3466" s="30" t="s">
        <v>3995</v>
      </c>
      <c r="C3466" s="31">
        <v>3464.0</v>
      </c>
      <c r="D3466" s="32" t="s">
        <v>3996</v>
      </c>
      <c r="E3466" s="105"/>
      <c r="F3466" s="94"/>
      <c r="G3466" s="103"/>
      <c r="H3466" s="140"/>
      <c r="I3466" s="140"/>
      <c r="J3466" s="95"/>
      <c r="K3466" s="69"/>
      <c r="L3466" s="65"/>
      <c r="M3466" s="65"/>
      <c r="N3466" s="302"/>
      <c r="O3466" s="382"/>
      <c r="P3466" s="383"/>
      <c r="Q3466" s="302"/>
      <c r="R3466" s="384"/>
      <c r="S3466" s="310"/>
      <c r="T3466" s="87"/>
      <c r="U3466" s="302"/>
      <c r="V3466" s="313"/>
      <c r="W3466" s="349"/>
      <c r="X3466" s="305" t="s">
        <v>329</v>
      </c>
      <c r="Y3466" s="302" t="s">
        <v>21</v>
      </c>
      <c r="Z3466" s="349" t="str">
        <f>$Z$655</f>
        <v/>
      </c>
      <c r="AA3466" s="292"/>
      <c r="AB3466" s="292"/>
      <c r="AC3466" s="355"/>
      <c r="AD3466" s="87"/>
      <c r="AE3466" s="313"/>
      <c r="AF3466" s="349"/>
      <c r="AG3466" s="45">
        <v>84.0</v>
      </c>
      <c r="AH3466" s="79"/>
      <c r="AI3466" s="80"/>
      <c r="AJ3466" s="80"/>
      <c r="AK3466" s="80"/>
      <c r="AL3466" s="14"/>
      <c r="AM3466" s="16" t="str">
        <f t="shared" si="10"/>
        <v>{s:'63C335', v:84 , c:'放デイ６・有資格６・人欠２・未計画２・開減２・拘減・'},</v>
      </c>
      <c r="AN3466" s="16"/>
    </row>
    <row r="3467" ht="16.5" customHeight="1">
      <c r="A3467" s="29">
        <v>63.0</v>
      </c>
      <c r="B3467" s="30" t="s">
        <v>3997</v>
      </c>
      <c r="C3467" s="31">
        <v>3465.0</v>
      </c>
      <c r="D3467" s="32" t="s">
        <v>3998</v>
      </c>
      <c r="E3467" s="105"/>
      <c r="F3467" s="107"/>
      <c r="G3467" s="136"/>
      <c r="H3467" s="291"/>
      <c r="I3467" s="291"/>
      <c r="J3467" s="188"/>
      <c r="K3467" s="115"/>
      <c r="L3467" s="115"/>
      <c r="M3467" s="115"/>
      <c r="N3467" s="290"/>
      <c r="O3467" s="388"/>
      <c r="P3467" s="387"/>
      <c r="Q3467" s="290"/>
      <c r="R3467" s="386"/>
      <c r="S3467" s="316"/>
      <c r="T3467" s="93"/>
      <c r="U3467" s="290"/>
      <c r="V3467" s="292"/>
      <c r="W3467" s="355"/>
      <c r="X3467" s="306"/>
      <c r="Y3467" s="290"/>
      <c r="Z3467" s="355"/>
      <c r="AA3467" s="356" t="s">
        <v>20</v>
      </c>
      <c r="AB3467" s="357" t="s">
        <v>21</v>
      </c>
      <c r="AC3467" s="363">
        <v>0.85</v>
      </c>
      <c r="AD3467" s="93"/>
      <c r="AE3467" s="292"/>
      <c r="AF3467" s="355"/>
      <c r="AG3467" s="45">
        <v>71.0</v>
      </c>
      <c r="AH3467" s="79"/>
      <c r="AI3467" s="80"/>
      <c r="AJ3467" s="80"/>
      <c r="AK3467" s="80"/>
      <c r="AL3467" s="14"/>
      <c r="AM3467" s="16" t="str">
        <f t="shared" si="10"/>
        <v>{s:'63C336', v:71 , c:'放デイ６・有資格６・人欠２・未計画２・開減２・評減・拘減・'},</v>
      </c>
      <c r="AN3467" s="16"/>
    </row>
    <row r="3468" ht="16.5" customHeight="1">
      <c r="A3468" s="29">
        <v>63.0</v>
      </c>
      <c r="B3468" s="30" t="s">
        <v>3999</v>
      </c>
      <c r="C3468" s="31">
        <v>3466.0</v>
      </c>
      <c r="D3468" s="32" t="s">
        <v>4000</v>
      </c>
      <c r="E3468" s="112"/>
      <c r="F3468" s="33" t="s">
        <v>542</v>
      </c>
      <c r="G3468" s="102" t="s">
        <v>103</v>
      </c>
      <c r="H3468" s="35"/>
      <c r="I3468" s="35"/>
      <c r="J3468" s="36"/>
      <c r="K3468" s="152"/>
      <c r="L3468" s="152"/>
      <c r="M3468" s="344"/>
      <c r="N3468" s="152"/>
      <c r="O3468" s="241" t="s">
        <v>2655</v>
      </c>
      <c r="P3468" s="82" t="s">
        <v>24</v>
      </c>
      <c r="Q3468" s="152"/>
      <c r="R3468" s="153"/>
      <c r="S3468" s="287"/>
      <c r="T3468" s="287"/>
      <c r="U3468" s="152"/>
      <c r="V3468" s="152"/>
      <c r="W3468" s="153"/>
      <c r="X3468" s="299"/>
      <c r="Y3468" s="287"/>
      <c r="Z3468" s="345"/>
      <c r="AA3468" s="288"/>
      <c r="AB3468" s="288"/>
      <c r="AC3468" s="288"/>
      <c r="AD3468" s="288"/>
      <c r="AE3468" s="288"/>
      <c r="AF3468" s="346"/>
      <c r="AG3468" s="45">
        <v>511.0</v>
      </c>
      <c r="AH3468" s="79"/>
      <c r="AI3468" s="80"/>
      <c r="AJ3468" s="80"/>
      <c r="AK3468" s="80"/>
      <c r="AL3468" s="14"/>
      <c r="AM3468" s="16" t="str">
        <f t="shared" si="10"/>
        <v>{s:'63C337', v:511 , c:'放デイ３０・人欠・'},</v>
      </c>
      <c r="AN3468" s="16"/>
    </row>
    <row r="3469" ht="16.5" customHeight="1">
      <c r="A3469" s="29">
        <v>63.0</v>
      </c>
      <c r="B3469" s="30" t="s">
        <v>4001</v>
      </c>
      <c r="C3469" s="31">
        <v>3467.0</v>
      </c>
      <c r="D3469" s="32" t="s">
        <v>4002</v>
      </c>
      <c r="E3469" s="69"/>
      <c r="F3469" s="70"/>
      <c r="G3469" s="104"/>
      <c r="H3469" s="347" t="str">
        <f>'30放課後等デイ(基本１)'!G2978</f>
        <v/>
      </c>
      <c r="I3469" s="140" t="s">
        <v>9</v>
      </c>
      <c r="J3469" s="51"/>
      <c r="K3469" s="140"/>
      <c r="L3469" s="140"/>
      <c r="M3469" s="348"/>
      <c r="N3469" s="140"/>
      <c r="O3469" s="131"/>
      <c r="P3469" s="87"/>
      <c r="Q3469" s="302" t="s">
        <v>21</v>
      </c>
      <c r="R3469" s="349">
        <v>0.7</v>
      </c>
      <c r="S3469" s="302"/>
      <c r="T3469" s="302"/>
      <c r="U3469" s="140"/>
      <c r="V3469" s="140"/>
      <c r="W3469" s="95"/>
      <c r="X3469" s="303"/>
      <c r="Y3469" s="290"/>
      <c r="Z3469" s="350"/>
      <c r="AA3469" s="299" t="s">
        <v>20</v>
      </c>
      <c r="AB3469" s="287" t="s">
        <v>21</v>
      </c>
      <c r="AC3469" s="351">
        <v>0.85</v>
      </c>
      <c r="AD3469" s="288"/>
      <c r="AE3469" s="288"/>
      <c r="AF3469" s="346"/>
      <c r="AG3469" s="45">
        <v>434.0</v>
      </c>
      <c r="AH3469" s="79"/>
      <c r="AI3469" s="80"/>
      <c r="AJ3469" s="80"/>
      <c r="AK3469" s="80"/>
      <c r="AL3469" s="14"/>
      <c r="AM3469" s="16" t="str">
        <f t="shared" si="10"/>
        <v>{s:'63C338', v:434 , c:'放デイ３０・人欠・評減・'},</v>
      </c>
      <c r="AN3469" s="16"/>
    </row>
    <row r="3470" ht="16.5" customHeight="1">
      <c r="A3470" s="29">
        <v>63.0</v>
      </c>
      <c r="B3470" s="30" t="s">
        <v>4003</v>
      </c>
      <c r="C3470" s="31">
        <v>3468.0</v>
      </c>
      <c r="D3470" s="32" t="s">
        <v>4004</v>
      </c>
      <c r="E3470" s="69"/>
      <c r="F3470" s="70"/>
      <c r="G3470" s="104"/>
      <c r="H3470" s="63"/>
      <c r="I3470" s="63"/>
      <c r="J3470" s="51"/>
      <c r="K3470" s="94"/>
      <c r="L3470" s="140"/>
      <c r="M3470" s="348"/>
      <c r="N3470" s="304"/>
      <c r="O3470" s="131"/>
      <c r="P3470" s="87"/>
      <c r="Q3470" s="304"/>
      <c r="R3470" s="380"/>
      <c r="S3470" s="304"/>
      <c r="T3470" s="304"/>
      <c r="U3470" s="140"/>
      <c r="V3470" s="140"/>
      <c r="W3470" s="95"/>
      <c r="X3470" s="305" t="s">
        <v>326</v>
      </c>
      <c r="Y3470" s="287" t="s">
        <v>21</v>
      </c>
      <c r="Z3470" s="354">
        <v>0.7</v>
      </c>
      <c r="AA3470" s="297"/>
      <c r="AB3470" s="297"/>
      <c r="AC3470" s="297"/>
      <c r="AD3470" s="297"/>
      <c r="AE3470" s="297"/>
      <c r="AF3470" s="362"/>
      <c r="AG3470" s="45">
        <v>358.0</v>
      </c>
      <c r="AH3470" s="79"/>
      <c r="AI3470" s="80"/>
      <c r="AJ3470" s="80"/>
      <c r="AK3470" s="80"/>
      <c r="AL3470" s="14"/>
      <c r="AM3470" s="16" t="str">
        <f t="shared" si="10"/>
        <v>{s:'63C339', v:358 , c:'放デイ３０・人欠・開減１・'},</v>
      </c>
      <c r="AN3470" s="16"/>
    </row>
    <row r="3471" ht="16.5" customHeight="1">
      <c r="A3471" s="29">
        <v>63.0</v>
      </c>
      <c r="B3471" s="30" t="s">
        <v>4005</v>
      </c>
      <c r="C3471" s="31">
        <v>3469.0</v>
      </c>
      <c r="D3471" s="32" t="s">
        <v>4006</v>
      </c>
      <c r="E3471" s="69"/>
      <c r="F3471" s="70"/>
      <c r="G3471" s="104"/>
      <c r="H3471" s="63"/>
      <c r="I3471" s="63"/>
      <c r="J3471" s="51"/>
      <c r="K3471" s="94"/>
      <c r="L3471" s="140"/>
      <c r="M3471" s="348"/>
      <c r="N3471" s="304"/>
      <c r="O3471" s="131"/>
      <c r="P3471" s="87"/>
      <c r="Q3471" s="304"/>
      <c r="R3471" s="380"/>
      <c r="S3471" s="304"/>
      <c r="T3471" s="304"/>
      <c r="U3471" s="140"/>
      <c r="V3471" s="140"/>
      <c r="W3471" s="95"/>
      <c r="X3471" s="306"/>
      <c r="Y3471" s="290"/>
      <c r="Z3471" s="355"/>
      <c r="AA3471" s="356" t="s">
        <v>20</v>
      </c>
      <c r="AB3471" s="357" t="s">
        <v>21</v>
      </c>
      <c r="AC3471" s="358">
        <v>0.85</v>
      </c>
      <c r="AD3471" s="288"/>
      <c r="AE3471" s="288"/>
      <c r="AF3471" s="346"/>
      <c r="AG3471" s="45">
        <v>304.0</v>
      </c>
      <c r="AH3471" s="79"/>
      <c r="AI3471" s="80"/>
      <c r="AJ3471" s="80"/>
      <c r="AK3471" s="80"/>
      <c r="AL3471" s="14"/>
      <c r="AM3471" s="16" t="str">
        <f t="shared" si="10"/>
        <v>{s:'63C340', v:304 , c:'放デイ３０・人欠・開減１・評減・'},</v>
      </c>
      <c r="AN3471" s="16"/>
    </row>
    <row r="3472" ht="16.5" customHeight="1">
      <c r="A3472" s="29">
        <v>63.0</v>
      </c>
      <c r="B3472" s="30" t="s">
        <v>4007</v>
      </c>
      <c r="C3472" s="31">
        <v>3470.0</v>
      </c>
      <c r="D3472" s="32" t="s">
        <v>4008</v>
      </c>
      <c r="E3472" s="69"/>
      <c r="F3472" s="70"/>
      <c r="G3472" s="104"/>
      <c r="H3472" s="63"/>
      <c r="I3472" s="63"/>
      <c r="J3472" s="51"/>
      <c r="K3472" s="94"/>
      <c r="L3472" s="140"/>
      <c r="M3472" s="348"/>
      <c r="N3472" s="304"/>
      <c r="O3472" s="131"/>
      <c r="P3472" s="87"/>
      <c r="Q3472" s="304"/>
      <c r="R3472" s="380"/>
      <c r="S3472" s="304"/>
      <c r="T3472" s="304"/>
      <c r="U3472" s="140"/>
      <c r="V3472" s="140"/>
      <c r="W3472" s="95"/>
      <c r="X3472" s="305" t="s">
        <v>329</v>
      </c>
      <c r="Y3472" s="287" t="s">
        <v>21</v>
      </c>
      <c r="Z3472" s="354">
        <v>0.85</v>
      </c>
      <c r="AA3472" s="292"/>
      <c r="AB3472" s="292"/>
      <c r="AC3472" s="292"/>
      <c r="AD3472" s="292"/>
      <c r="AE3472" s="292"/>
      <c r="AF3472" s="355"/>
      <c r="AG3472" s="45">
        <v>434.0</v>
      </c>
      <c r="AH3472" s="79"/>
      <c r="AI3472" s="80"/>
      <c r="AJ3472" s="80"/>
      <c r="AK3472" s="80"/>
      <c r="AL3472" s="14"/>
      <c r="AM3472" s="16" t="str">
        <f t="shared" si="10"/>
        <v>{s:'63C341', v:434 , c:'放デイ３０・人欠・開減２・'},</v>
      </c>
      <c r="AN3472" s="16"/>
    </row>
    <row r="3473" ht="16.5" customHeight="1">
      <c r="A3473" s="29">
        <v>63.0</v>
      </c>
      <c r="B3473" s="30" t="s">
        <v>4009</v>
      </c>
      <c r="C3473" s="31">
        <v>3471.0</v>
      </c>
      <c r="D3473" s="32" t="s">
        <v>4010</v>
      </c>
      <c r="E3473" s="69"/>
      <c r="F3473" s="70"/>
      <c r="G3473" s="76"/>
      <c r="H3473" s="63"/>
      <c r="I3473" s="63"/>
      <c r="J3473" s="51"/>
      <c r="K3473" s="94"/>
      <c r="L3473" s="140"/>
      <c r="M3473" s="348"/>
      <c r="N3473" s="304"/>
      <c r="O3473" s="131"/>
      <c r="P3473" s="87"/>
      <c r="Q3473" s="304"/>
      <c r="R3473" s="380"/>
      <c r="S3473" s="304"/>
      <c r="T3473" s="304"/>
      <c r="U3473" s="140"/>
      <c r="V3473" s="140"/>
      <c r="W3473" s="95"/>
      <c r="X3473" s="306"/>
      <c r="Y3473" s="290"/>
      <c r="Z3473" s="355"/>
      <c r="AA3473" s="356" t="s">
        <v>20</v>
      </c>
      <c r="AB3473" s="357" t="s">
        <v>21</v>
      </c>
      <c r="AC3473" s="358">
        <v>0.85</v>
      </c>
      <c r="AD3473" s="288"/>
      <c r="AE3473" s="288"/>
      <c r="AF3473" s="346"/>
      <c r="AG3473" s="45">
        <v>369.0</v>
      </c>
      <c r="AH3473" s="79"/>
      <c r="AI3473" s="80"/>
      <c r="AJ3473" s="80"/>
      <c r="AK3473" s="80"/>
      <c r="AL3473" s="14"/>
      <c r="AM3473" s="16" t="str">
        <f t="shared" si="10"/>
        <v>{s:'63C342', v:369 , c:'放デイ３０・人欠・開減２・評減・'},</v>
      </c>
      <c r="AN3473" s="16"/>
    </row>
    <row r="3474" ht="16.5" customHeight="1">
      <c r="A3474" s="29">
        <v>63.0</v>
      </c>
      <c r="B3474" s="30" t="s">
        <v>4011</v>
      </c>
      <c r="C3474" s="31">
        <v>3472.0</v>
      </c>
      <c r="D3474" s="32" t="s">
        <v>4012</v>
      </c>
      <c r="E3474" s="69"/>
      <c r="F3474" s="70"/>
      <c r="G3474" s="76"/>
      <c r="H3474" s="63"/>
      <c r="I3474" s="63"/>
      <c r="J3474" s="51"/>
      <c r="K3474" s="94"/>
      <c r="L3474" s="140"/>
      <c r="M3474" s="348"/>
      <c r="N3474" s="304"/>
      <c r="O3474" s="131"/>
      <c r="P3474" s="87"/>
      <c r="Q3474" s="304"/>
      <c r="R3474" s="380"/>
      <c r="S3474" s="304"/>
      <c r="T3474" s="304"/>
      <c r="U3474" s="140"/>
      <c r="V3474" s="140"/>
      <c r="W3474" s="95"/>
      <c r="X3474" s="299"/>
      <c r="Y3474" s="287"/>
      <c r="Z3474" s="345"/>
      <c r="AA3474" s="288"/>
      <c r="AB3474" s="288"/>
      <c r="AC3474" s="346"/>
      <c r="AD3474" s="82" t="s">
        <v>30</v>
      </c>
      <c r="AE3474" s="302">
        <v>5.0</v>
      </c>
      <c r="AF3474" s="360" t="s">
        <v>31</v>
      </c>
      <c r="AG3474" s="45">
        <v>506.0</v>
      </c>
      <c r="AH3474" s="79"/>
      <c r="AI3474" s="80"/>
      <c r="AJ3474" s="80"/>
      <c r="AK3474" s="80"/>
      <c r="AL3474" s="14"/>
      <c r="AM3474" s="16" t="str">
        <f t="shared" si="10"/>
        <v>{s:'63C343', v:506 , c:'放デイ３０・人欠・拘減・'},</v>
      </c>
      <c r="AN3474" s="16"/>
    </row>
    <row r="3475" ht="16.5" customHeight="1">
      <c r="A3475" s="29">
        <v>63.0</v>
      </c>
      <c r="B3475" s="30" t="s">
        <v>4013</v>
      </c>
      <c r="C3475" s="31">
        <v>3473.0</v>
      </c>
      <c r="D3475" s="32" t="s">
        <v>4014</v>
      </c>
      <c r="E3475" s="69"/>
      <c r="F3475" s="69"/>
      <c r="G3475" s="76"/>
      <c r="H3475" s="63"/>
      <c r="I3475" s="63"/>
      <c r="J3475" s="51"/>
      <c r="K3475" s="94"/>
      <c r="L3475" s="140"/>
      <c r="M3475" s="348"/>
      <c r="N3475" s="304"/>
      <c r="O3475" s="131"/>
      <c r="P3475" s="87"/>
      <c r="Q3475" s="304"/>
      <c r="R3475" s="380"/>
      <c r="S3475" s="304"/>
      <c r="T3475" s="304"/>
      <c r="U3475" s="140"/>
      <c r="V3475" s="140"/>
      <c r="W3475" s="95"/>
      <c r="X3475" s="303"/>
      <c r="Y3475" s="290"/>
      <c r="Z3475" s="350"/>
      <c r="AA3475" s="299" t="s">
        <v>20</v>
      </c>
      <c r="AB3475" s="287" t="s">
        <v>21</v>
      </c>
      <c r="AC3475" s="361">
        <v>0.85</v>
      </c>
      <c r="AD3475" s="87"/>
      <c r="AE3475" s="302"/>
      <c r="AF3475" s="360"/>
      <c r="AG3475" s="45">
        <v>429.0</v>
      </c>
      <c r="AH3475" s="79"/>
      <c r="AI3475" s="80"/>
      <c r="AJ3475" s="80"/>
      <c r="AK3475" s="80"/>
      <c r="AL3475" s="14"/>
      <c r="AM3475" s="16" t="str">
        <f t="shared" si="10"/>
        <v>{s:'63C344', v:429 , c:'放デイ３０・人欠・評減・拘減・'},</v>
      </c>
      <c r="AN3475" s="16"/>
    </row>
    <row r="3476" ht="16.5" customHeight="1">
      <c r="A3476" s="29">
        <v>63.0</v>
      </c>
      <c r="B3476" s="30" t="s">
        <v>4015</v>
      </c>
      <c r="C3476" s="31">
        <v>3474.0</v>
      </c>
      <c r="D3476" s="32" t="s">
        <v>4016</v>
      </c>
      <c r="E3476" s="69"/>
      <c r="F3476" s="69"/>
      <c r="G3476" s="76"/>
      <c r="H3476" s="63"/>
      <c r="I3476" s="63"/>
      <c r="J3476" s="51"/>
      <c r="K3476" s="94"/>
      <c r="L3476" s="140"/>
      <c r="M3476" s="348"/>
      <c r="N3476" s="304"/>
      <c r="O3476" s="131"/>
      <c r="P3476" s="87"/>
      <c r="Q3476" s="304"/>
      <c r="R3476" s="380"/>
      <c r="S3476" s="304"/>
      <c r="T3476" s="304"/>
      <c r="U3476" s="140"/>
      <c r="V3476" s="140"/>
      <c r="W3476" s="95"/>
      <c r="X3476" s="305" t="s">
        <v>326</v>
      </c>
      <c r="Y3476" s="302" t="s">
        <v>21</v>
      </c>
      <c r="Z3476" s="349">
        <v>0.7</v>
      </c>
      <c r="AA3476" s="297"/>
      <c r="AB3476" s="297"/>
      <c r="AC3476" s="362"/>
      <c r="AD3476" s="87"/>
      <c r="AE3476" s="313"/>
      <c r="AF3476" s="349"/>
      <c r="AG3476" s="45">
        <v>353.0</v>
      </c>
      <c r="AH3476" s="79"/>
      <c r="AI3476" s="80"/>
      <c r="AJ3476" s="80"/>
      <c r="AK3476" s="80"/>
      <c r="AL3476" s="14"/>
      <c r="AM3476" s="16" t="str">
        <f t="shared" si="10"/>
        <v>{s:'63C345', v:353 , c:'放デイ３０・人欠・開減１・拘減・'},</v>
      </c>
      <c r="AN3476" s="16"/>
    </row>
    <row r="3477" ht="16.5" customHeight="1">
      <c r="A3477" s="29">
        <v>63.0</v>
      </c>
      <c r="B3477" s="30" t="s">
        <v>4017</v>
      </c>
      <c r="C3477" s="31">
        <v>3475.0</v>
      </c>
      <c r="D3477" s="32" t="s">
        <v>4018</v>
      </c>
      <c r="E3477" s="69"/>
      <c r="F3477" s="69"/>
      <c r="G3477" s="76"/>
      <c r="H3477" s="63"/>
      <c r="I3477" s="63"/>
      <c r="J3477" s="51"/>
      <c r="K3477" s="94"/>
      <c r="L3477" s="140"/>
      <c r="M3477" s="348"/>
      <c r="N3477" s="304"/>
      <c r="O3477" s="381"/>
      <c r="P3477" s="307"/>
      <c r="Q3477" s="304"/>
      <c r="R3477" s="380"/>
      <c r="S3477" s="304"/>
      <c r="T3477" s="304"/>
      <c r="U3477" s="140"/>
      <c r="V3477" s="140"/>
      <c r="W3477" s="95"/>
      <c r="X3477" s="306"/>
      <c r="Y3477" s="290"/>
      <c r="Z3477" s="355"/>
      <c r="AA3477" s="356" t="s">
        <v>20</v>
      </c>
      <c r="AB3477" s="357" t="s">
        <v>21</v>
      </c>
      <c r="AC3477" s="363">
        <v>0.85</v>
      </c>
      <c r="AD3477" s="87"/>
      <c r="AE3477" s="313"/>
      <c r="AF3477" s="349"/>
      <c r="AG3477" s="45">
        <v>299.0</v>
      </c>
      <c r="AH3477" s="79"/>
      <c r="AI3477" s="80"/>
      <c r="AJ3477" s="80"/>
      <c r="AK3477" s="80"/>
      <c r="AL3477" s="14"/>
      <c r="AM3477" s="16" t="str">
        <f t="shared" si="10"/>
        <v>{s:'63C346', v:299 , c:'放デイ３０・人欠・開減１・評減・拘減・'},</v>
      </c>
      <c r="AN3477" s="16"/>
    </row>
    <row r="3478" ht="16.5" customHeight="1">
      <c r="A3478" s="29">
        <v>63.0</v>
      </c>
      <c r="B3478" s="30" t="s">
        <v>4019</v>
      </c>
      <c r="C3478" s="31">
        <v>3476.0</v>
      </c>
      <c r="D3478" s="32" t="s">
        <v>4020</v>
      </c>
      <c r="E3478" s="69"/>
      <c r="F3478" s="69"/>
      <c r="G3478" s="76"/>
      <c r="H3478" s="63"/>
      <c r="I3478" s="63"/>
      <c r="J3478" s="51"/>
      <c r="K3478" s="94"/>
      <c r="L3478" s="140"/>
      <c r="M3478" s="348"/>
      <c r="N3478" s="304"/>
      <c r="O3478" s="381"/>
      <c r="P3478" s="307"/>
      <c r="Q3478" s="304"/>
      <c r="R3478" s="380"/>
      <c r="S3478" s="304"/>
      <c r="T3478" s="304"/>
      <c r="U3478" s="140"/>
      <c r="V3478" s="140"/>
      <c r="W3478" s="95"/>
      <c r="X3478" s="305" t="s">
        <v>329</v>
      </c>
      <c r="Y3478" s="302" t="s">
        <v>21</v>
      </c>
      <c r="Z3478" s="349">
        <v>0.85</v>
      </c>
      <c r="AA3478" s="292"/>
      <c r="AB3478" s="292"/>
      <c r="AC3478" s="355"/>
      <c r="AD3478" s="87"/>
      <c r="AE3478" s="313"/>
      <c r="AF3478" s="349"/>
      <c r="AG3478" s="45">
        <v>429.0</v>
      </c>
      <c r="AH3478" s="79"/>
      <c r="AI3478" s="80"/>
      <c r="AJ3478" s="80"/>
      <c r="AK3478" s="80"/>
      <c r="AL3478" s="14"/>
      <c r="AM3478" s="16" t="str">
        <f t="shared" si="10"/>
        <v>{s:'63C347', v:429 , c:'放デイ３０・人欠・開減２・拘減・'},</v>
      </c>
      <c r="AN3478" s="16"/>
    </row>
    <row r="3479" ht="16.5" customHeight="1">
      <c r="A3479" s="29">
        <v>63.0</v>
      </c>
      <c r="B3479" s="30" t="s">
        <v>4021</v>
      </c>
      <c r="C3479" s="31">
        <v>3477.0</v>
      </c>
      <c r="D3479" s="32" t="s">
        <v>4022</v>
      </c>
      <c r="E3479" s="69"/>
      <c r="F3479" s="69"/>
      <c r="G3479" s="76"/>
      <c r="H3479" s="63"/>
      <c r="I3479" s="63"/>
      <c r="J3479" s="51"/>
      <c r="K3479" s="94"/>
      <c r="L3479" s="140"/>
      <c r="M3479" s="348"/>
      <c r="N3479" s="304"/>
      <c r="O3479" s="381"/>
      <c r="P3479" s="307"/>
      <c r="Q3479" s="304"/>
      <c r="R3479" s="380"/>
      <c r="S3479" s="304"/>
      <c r="T3479" s="304"/>
      <c r="U3479" s="140"/>
      <c r="V3479" s="140"/>
      <c r="W3479" s="95"/>
      <c r="X3479" s="306"/>
      <c r="Y3479" s="290"/>
      <c r="Z3479" s="355"/>
      <c r="AA3479" s="356" t="s">
        <v>20</v>
      </c>
      <c r="AB3479" s="357" t="s">
        <v>21</v>
      </c>
      <c r="AC3479" s="363">
        <v>0.85</v>
      </c>
      <c r="AD3479" s="93"/>
      <c r="AE3479" s="292"/>
      <c r="AF3479" s="355"/>
      <c r="AG3479" s="45">
        <v>364.0</v>
      </c>
      <c r="AH3479" s="79"/>
      <c r="AI3479" s="80"/>
      <c r="AJ3479" s="80"/>
      <c r="AK3479" s="80"/>
      <c r="AL3479" s="14"/>
      <c r="AM3479" s="16" t="str">
        <f t="shared" si="10"/>
        <v>{s:'63C348', v:364 , c:'放デイ３０・人欠・開減２・評減・拘減・'},</v>
      </c>
      <c r="AN3479" s="16"/>
    </row>
    <row r="3480" ht="16.5" customHeight="1">
      <c r="A3480" s="29">
        <v>63.0</v>
      </c>
      <c r="B3480" s="30" t="s">
        <v>4023</v>
      </c>
      <c r="C3480" s="31">
        <v>3478.0</v>
      </c>
      <c r="D3480" s="32" t="s">
        <v>4024</v>
      </c>
      <c r="E3480" s="69"/>
      <c r="F3480" s="69"/>
      <c r="G3480" s="307"/>
      <c r="H3480" s="63"/>
      <c r="I3480" s="63"/>
      <c r="J3480" s="95"/>
      <c r="K3480" s="69"/>
      <c r="L3480" s="65"/>
      <c r="M3480" s="65"/>
      <c r="N3480" s="140"/>
      <c r="O3480" s="105"/>
      <c r="P3480" s="94"/>
      <c r="Q3480" s="140"/>
      <c r="R3480" s="95"/>
      <c r="S3480" s="33" t="s">
        <v>23</v>
      </c>
      <c r="T3480" s="130" t="s">
        <v>24</v>
      </c>
      <c r="U3480" s="152"/>
      <c r="V3480" s="152"/>
      <c r="W3480" s="153"/>
      <c r="X3480" s="299"/>
      <c r="Y3480" s="287"/>
      <c r="Z3480" s="345"/>
      <c r="AA3480" s="288"/>
      <c r="AB3480" s="288"/>
      <c r="AC3480" s="288"/>
      <c r="AD3480" s="288"/>
      <c r="AE3480" s="288"/>
      <c r="AF3480" s="346"/>
      <c r="AG3480" s="45">
        <v>358.0</v>
      </c>
      <c r="AH3480" s="79"/>
      <c r="AI3480" s="80"/>
      <c r="AJ3480" s="80"/>
      <c r="AK3480" s="80"/>
      <c r="AL3480" s="14"/>
      <c r="AM3480" s="16" t="str">
        <f t="shared" si="10"/>
        <v>{s:'63C349', v:358 , c:'放デイ３０・人欠・未計画・'},</v>
      </c>
      <c r="AN3480" s="16"/>
    </row>
    <row r="3481" ht="16.5" customHeight="1">
      <c r="A3481" s="29">
        <v>63.0</v>
      </c>
      <c r="B3481" s="30" t="s">
        <v>4025</v>
      </c>
      <c r="C3481" s="31">
        <v>3479.0</v>
      </c>
      <c r="D3481" s="32" t="s">
        <v>4026</v>
      </c>
      <c r="E3481" s="69"/>
      <c r="F3481" s="69"/>
      <c r="G3481" s="307"/>
      <c r="H3481" s="373"/>
      <c r="I3481" s="140"/>
      <c r="J3481" s="95"/>
      <c r="K3481" s="69"/>
      <c r="L3481" s="65"/>
      <c r="M3481" s="65"/>
      <c r="N3481" s="140"/>
      <c r="O3481" s="105"/>
      <c r="P3481" s="94"/>
      <c r="Q3481" s="140"/>
      <c r="R3481" s="95"/>
      <c r="S3481" s="131"/>
      <c r="T3481" s="87"/>
      <c r="U3481" s="302" t="s">
        <v>21</v>
      </c>
      <c r="V3481" s="313">
        <v>0.7</v>
      </c>
      <c r="W3481" s="95"/>
      <c r="X3481" s="303"/>
      <c r="Y3481" s="290"/>
      <c r="Z3481" s="350"/>
      <c r="AA3481" s="299" t="s">
        <v>20</v>
      </c>
      <c r="AB3481" s="287" t="s">
        <v>21</v>
      </c>
      <c r="AC3481" s="351">
        <v>0.85</v>
      </c>
      <c r="AD3481" s="288"/>
      <c r="AE3481" s="288"/>
      <c r="AF3481" s="346"/>
      <c r="AG3481" s="45">
        <v>304.0</v>
      </c>
      <c r="AH3481" s="79"/>
      <c r="AI3481" s="80"/>
      <c r="AJ3481" s="80"/>
      <c r="AK3481" s="80"/>
      <c r="AL3481" s="14"/>
      <c r="AM3481" s="16" t="str">
        <f t="shared" si="10"/>
        <v>{s:'63C350', v:304 , c:'放デイ３０・人欠・未計画・評減・'},</v>
      </c>
      <c r="AN3481" s="16"/>
    </row>
    <row r="3482" ht="16.5" customHeight="1">
      <c r="A3482" s="29">
        <v>63.0</v>
      </c>
      <c r="B3482" s="30" t="s">
        <v>4027</v>
      </c>
      <c r="C3482" s="31">
        <v>3480.0</v>
      </c>
      <c r="D3482" s="32" t="s">
        <v>4028</v>
      </c>
      <c r="E3482" s="94"/>
      <c r="F3482" s="94"/>
      <c r="G3482" s="103"/>
      <c r="H3482" s="140"/>
      <c r="I3482" s="140"/>
      <c r="J3482" s="95"/>
      <c r="K3482" s="69"/>
      <c r="L3482" s="65"/>
      <c r="M3482" s="65"/>
      <c r="N3482" s="302"/>
      <c r="O3482" s="382"/>
      <c r="P3482" s="383"/>
      <c r="Q3482" s="302"/>
      <c r="R3482" s="384"/>
      <c r="S3482" s="131"/>
      <c r="T3482" s="87"/>
      <c r="U3482" s="302"/>
      <c r="V3482" s="313"/>
      <c r="W3482" s="349"/>
      <c r="X3482" s="305" t="s">
        <v>326</v>
      </c>
      <c r="Y3482" s="287" t="s">
        <v>21</v>
      </c>
      <c r="Z3482" s="354" t="str">
        <f>$Z$653</f>
        <v/>
      </c>
      <c r="AA3482" s="297"/>
      <c r="AB3482" s="297"/>
      <c r="AC3482" s="297"/>
      <c r="AD3482" s="297"/>
      <c r="AE3482" s="297"/>
      <c r="AF3482" s="362"/>
      <c r="AG3482" s="45">
        <v>251.0</v>
      </c>
      <c r="AH3482" s="79"/>
      <c r="AI3482" s="80"/>
      <c r="AJ3482" s="80"/>
      <c r="AK3482" s="80"/>
      <c r="AL3482" s="14"/>
      <c r="AM3482" s="16" t="str">
        <f t="shared" si="10"/>
        <v>{s:'63C351', v:251 , c:'放デイ３０・人欠・未計画・開減１・'},</v>
      </c>
      <c r="AN3482" s="16"/>
    </row>
    <row r="3483" ht="16.5" customHeight="1">
      <c r="A3483" s="29">
        <v>63.0</v>
      </c>
      <c r="B3483" s="30" t="s">
        <v>4029</v>
      </c>
      <c r="C3483" s="31">
        <v>3481.0</v>
      </c>
      <c r="D3483" s="32" t="s">
        <v>4030</v>
      </c>
      <c r="E3483" s="94"/>
      <c r="F3483" s="94"/>
      <c r="G3483" s="103"/>
      <c r="H3483" s="140"/>
      <c r="I3483" s="140"/>
      <c r="J3483" s="95"/>
      <c r="K3483" s="69"/>
      <c r="L3483" s="65"/>
      <c r="M3483" s="65"/>
      <c r="N3483" s="302"/>
      <c r="O3483" s="382"/>
      <c r="P3483" s="383"/>
      <c r="Q3483" s="302"/>
      <c r="R3483" s="384"/>
      <c r="S3483" s="131"/>
      <c r="T3483" s="87"/>
      <c r="U3483" s="302"/>
      <c r="V3483" s="313"/>
      <c r="W3483" s="349"/>
      <c r="X3483" s="306"/>
      <c r="Y3483" s="290"/>
      <c r="Z3483" s="355"/>
      <c r="AA3483" s="356" t="s">
        <v>20</v>
      </c>
      <c r="AB3483" s="357" t="s">
        <v>21</v>
      </c>
      <c r="AC3483" s="358">
        <v>0.85</v>
      </c>
      <c r="AD3483" s="288"/>
      <c r="AE3483" s="288"/>
      <c r="AF3483" s="346"/>
      <c r="AG3483" s="45">
        <v>213.0</v>
      </c>
      <c r="AH3483" s="79"/>
      <c r="AI3483" s="80"/>
      <c r="AJ3483" s="80"/>
      <c r="AK3483" s="80"/>
      <c r="AL3483" s="14"/>
      <c r="AM3483" s="16" t="str">
        <f t="shared" si="10"/>
        <v>{s:'63C352', v:213 , c:'放デイ３０・人欠・未計画・開減１・評減・'},</v>
      </c>
      <c r="AN3483" s="16"/>
    </row>
    <row r="3484" ht="16.5" customHeight="1">
      <c r="A3484" s="29">
        <v>63.0</v>
      </c>
      <c r="B3484" s="30" t="s">
        <v>4031</v>
      </c>
      <c r="C3484" s="31">
        <v>3482.0</v>
      </c>
      <c r="D3484" s="32" t="s">
        <v>4032</v>
      </c>
      <c r="E3484" s="94"/>
      <c r="F3484" s="94"/>
      <c r="G3484" s="103"/>
      <c r="H3484" s="140"/>
      <c r="I3484" s="140"/>
      <c r="J3484" s="95"/>
      <c r="K3484" s="69"/>
      <c r="L3484" s="65"/>
      <c r="M3484" s="65"/>
      <c r="N3484" s="302"/>
      <c r="O3484" s="382"/>
      <c r="P3484" s="383"/>
      <c r="Q3484" s="302"/>
      <c r="R3484" s="384"/>
      <c r="S3484" s="131"/>
      <c r="T3484" s="87"/>
      <c r="U3484" s="302"/>
      <c r="V3484" s="313"/>
      <c r="W3484" s="349"/>
      <c r="X3484" s="305" t="s">
        <v>329</v>
      </c>
      <c r="Y3484" s="287" t="s">
        <v>21</v>
      </c>
      <c r="Z3484" s="354" t="str">
        <f>$Z$655</f>
        <v/>
      </c>
      <c r="AA3484" s="292"/>
      <c r="AB3484" s="292"/>
      <c r="AC3484" s="292"/>
      <c r="AD3484" s="292"/>
      <c r="AE3484" s="292"/>
      <c r="AF3484" s="355"/>
      <c r="AG3484" s="45">
        <v>304.0</v>
      </c>
      <c r="AH3484" s="79"/>
      <c r="AI3484" s="80"/>
      <c r="AJ3484" s="80"/>
      <c r="AK3484" s="80"/>
      <c r="AL3484" s="14"/>
      <c r="AM3484" s="16" t="str">
        <f t="shared" si="10"/>
        <v>{s:'63C353', v:304 , c:'放デイ３０・人欠・未計画・開減２・'},</v>
      </c>
      <c r="AN3484" s="16"/>
    </row>
    <row r="3485" ht="16.5" customHeight="1">
      <c r="A3485" s="29">
        <v>63.0</v>
      </c>
      <c r="B3485" s="30" t="s">
        <v>4033</v>
      </c>
      <c r="C3485" s="31">
        <v>3483.0</v>
      </c>
      <c r="D3485" s="32" t="s">
        <v>4034</v>
      </c>
      <c r="E3485" s="94"/>
      <c r="F3485" s="94"/>
      <c r="G3485" s="103"/>
      <c r="H3485" s="140"/>
      <c r="I3485" s="140"/>
      <c r="J3485" s="95"/>
      <c r="K3485" s="69"/>
      <c r="L3485" s="65"/>
      <c r="M3485" s="65"/>
      <c r="N3485" s="302"/>
      <c r="O3485" s="382"/>
      <c r="P3485" s="383"/>
      <c r="Q3485" s="302"/>
      <c r="R3485" s="384"/>
      <c r="S3485" s="131"/>
      <c r="T3485" s="87"/>
      <c r="U3485" s="302"/>
      <c r="V3485" s="313"/>
      <c r="W3485" s="349"/>
      <c r="X3485" s="306"/>
      <c r="Y3485" s="290"/>
      <c r="Z3485" s="355"/>
      <c r="AA3485" s="356" t="s">
        <v>20</v>
      </c>
      <c r="AB3485" s="357" t="s">
        <v>21</v>
      </c>
      <c r="AC3485" s="358">
        <v>0.85</v>
      </c>
      <c r="AD3485" s="288"/>
      <c r="AE3485" s="288"/>
      <c r="AF3485" s="346"/>
      <c r="AG3485" s="114">
        <v>258.0</v>
      </c>
      <c r="AH3485" s="79"/>
      <c r="AI3485" s="80"/>
      <c r="AJ3485" s="80"/>
      <c r="AK3485" s="80"/>
      <c r="AL3485" s="14"/>
      <c r="AM3485" s="16" t="str">
        <f t="shared" si="10"/>
        <v>{s:'63C354', v:258 , c:'放デイ３０・人欠・未計画・開減２・評減・'},</v>
      </c>
      <c r="AN3485" s="16"/>
    </row>
    <row r="3486" ht="16.5" customHeight="1">
      <c r="A3486" s="29">
        <v>63.0</v>
      </c>
      <c r="B3486" s="30" t="s">
        <v>4035</v>
      </c>
      <c r="C3486" s="31">
        <v>3484.0</v>
      </c>
      <c r="D3486" s="32" t="s">
        <v>4036</v>
      </c>
      <c r="E3486" s="94"/>
      <c r="F3486" s="94"/>
      <c r="G3486" s="103"/>
      <c r="H3486" s="140"/>
      <c r="I3486" s="140"/>
      <c r="J3486" s="95"/>
      <c r="K3486" s="69"/>
      <c r="L3486" s="65"/>
      <c r="M3486" s="65"/>
      <c r="N3486" s="302"/>
      <c r="O3486" s="382"/>
      <c r="P3486" s="383"/>
      <c r="Q3486" s="302"/>
      <c r="R3486" s="384"/>
      <c r="S3486" s="131"/>
      <c r="T3486" s="87"/>
      <c r="U3486" s="302"/>
      <c r="V3486" s="313"/>
      <c r="W3486" s="349"/>
      <c r="X3486" s="299"/>
      <c r="Y3486" s="287"/>
      <c r="Z3486" s="345"/>
      <c r="AA3486" s="288"/>
      <c r="AB3486" s="288"/>
      <c r="AC3486" s="346"/>
      <c r="AD3486" s="82" t="s">
        <v>30</v>
      </c>
      <c r="AE3486" s="302">
        <v>5.0</v>
      </c>
      <c r="AF3486" s="360" t="s">
        <v>31</v>
      </c>
      <c r="AG3486" s="45">
        <v>353.0</v>
      </c>
      <c r="AH3486" s="79"/>
      <c r="AI3486" s="80"/>
      <c r="AJ3486" s="80"/>
      <c r="AK3486" s="80"/>
      <c r="AL3486" s="14"/>
      <c r="AM3486" s="16" t="str">
        <f t="shared" si="10"/>
        <v>{s:'63C355', v:353 , c:'放デイ３０・人欠・未計画・拘減・'},</v>
      </c>
      <c r="AN3486" s="16"/>
    </row>
    <row r="3487" ht="16.5" customHeight="1">
      <c r="A3487" s="29">
        <v>63.0</v>
      </c>
      <c r="B3487" s="30" t="s">
        <v>4037</v>
      </c>
      <c r="C3487" s="31">
        <v>3485.0</v>
      </c>
      <c r="D3487" s="32" t="s">
        <v>4038</v>
      </c>
      <c r="E3487" s="94"/>
      <c r="F3487" s="94"/>
      <c r="G3487" s="103"/>
      <c r="H3487" s="140"/>
      <c r="I3487" s="140"/>
      <c r="J3487" s="95"/>
      <c r="K3487" s="69"/>
      <c r="L3487" s="65"/>
      <c r="M3487" s="65"/>
      <c r="N3487" s="302"/>
      <c r="O3487" s="382"/>
      <c r="P3487" s="383"/>
      <c r="Q3487" s="302"/>
      <c r="R3487" s="384"/>
      <c r="S3487" s="131"/>
      <c r="T3487" s="87"/>
      <c r="U3487" s="302"/>
      <c r="V3487" s="313"/>
      <c r="W3487" s="349"/>
      <c r="X3487" s="303"/>
      <c r="Y3487" s="290"/>
      <c r="Z3487" s="350"/>
      <c r="AA3487" s="299" t="s">
        <v>20</v>
      </c>
      <c r="AB3487" s="287" t="s">
        <v>21</v>
      </c>
      <c r="AC3487" s="361">
        <v>0.85</v>
      </c>
      <c r="AD3487" s="87"/>
      <c r="AE3487" s="302"/>
      <c r="AF3487" s="360"/>
      <c r="AG3487" s="45">
        <v>299.0</v>
      </c>
      <c r="AH3487" s="79"/>
      <c r="AI3487" s="80"/>
      <c r="AJ3487" s="80"/>
      <c r="AK3487" s="80"/>
      <c r="AL3487" s="14"/>
      <c r="AM3487" s="16" t="str">
        <f t="shared" si="10"/>
        <v>{s:'63C356', v:299 , c:'放デイ３０・人欠・未計画・評減・拘減・'},</v>
      </c>
      <c r="AN3487" s="16"/>
    </row>
    <row r="3488" ht="16.5" customHeight="1">
      <c r="A3488" s="29">
        <v>63.0</v>
      </c>
      <c r="B3488" s="30" t="s">
        <v>4039</v>
      </c>
      <c r="C3488" s="31">
        <v>3486.0</v>
      </c>
      <c r="D3488" s="32" t="s">
        <v>4040</v>
      </c>
      <c r="E3488" s="94"/>
      <c r="F3488" s="94"/>
      <c r="G3488" s="103"/>
      <c r="H3488" s="140"/>
      <c r="I3488" s="140"/>
      <c r="J3488" s="95"/>
      <c r="K3488" s="69"/>
      <c r="L3488" s="65"/>
      <c r="M3488" s="65"/>
      <c r="N3488" s="302"/>
      <c r="O3488" s="382"/>
      <c r="P3488" s="383"/>
      <c r="Q3488" s="302"/>
      <c r="R3488" s="384"/>
      <c r="S3488" s="131"/>
      <c r="T3488" s="309"/>
      <c r="U3488" s="302"/>
      <c r="V3488" s="313"/>
      <c r="W3488" s="349"/>
      <c r="X3488" s="305" t="s">
        <v>326</v>
      </c>
      <c r="Y3488" s="302" t="s">
        <v>21</v>
      </c>
      <c r="Z3488" s="349" t="str">
        <f>$Z$653</f>
        <v/>
      </c>
      <c r="AA3488" s="297"/>
      <c r="AB3488" s="297"/>
      <c r="AC3488" s="362"/>
      <c r="AD3488" s="87"/>
      <c r="AE3488" s="313"/>
      <c r="AF3488" s="349"/>
      <c r="AG3488" s="45">
        <v>246.0</v>
      </c>
      <c r="AH3488" s="79"/>
      <c r="AI3488" s="80"/>
      <c r="AJ3488" s="80"/>
      <c r="AK3488" s="80"/>
      <c r="AL3488" s="14"/>
      <c r="AM3488" s="16" t="str">
        <f t="shared" si="10"/>
        <v>{s:'63C357', v:246 , c:'放デイ３０・人欠・未計画・開減１・拘減・'},</v>
      </c>
      <c r="AN3488" s="16"/>
    </row>
    <row r="3489" ht="16.5" customHeight="1">
      <c r="A3489" s="29">
        <v>63.0</v>
      </c>
      <c r="B3489" s="30" t="s">
        <v>4041</v>
      </c>
      <c r="C3489" s="31">
        <v>3487.0</v>
      </c>
      <c r="D3489" s="32" t="s">
        <v>4042</v>
      </c>
      <c r="E3489" s="94"/>
      <c r="F3489" s="94"/>
      <c r="G3489" s="103"/>
      <c r="H3489" s="140"/>
      <c r="I3489" s="140"/>
      <c r="J3489" s="95"/>
      <c r="K3489" s="69"/>
      <c r="L3489" s="65"/>
      <c r="M3489" s="65"/>
      <c r="N3489" s="302"/>
      <c r="O3489" s="382"/>
      <c r="P3489" s="383"/>
      <c r="Q3489" s="302"/>
      <c r="R3489" s="384"/>
      <c r="S3489" s="308"/>
      <c r="T3489" s="309"/>
      <c r="U3489" s="302"/>
      <c r="V3489" s="313"/>
      <c r="W3489" s="349"/>
      <c r="X3489" s="306"/>
      <c r="Y3489" s="290"/>
      <c r="Z3489" s="355"/>
      <c r="AA3489" s="356" t="s">
        <v>20</v>
      </c>
      <c r="AB3489" s="357" t="s">
        <v>21</v>
      </c>
      <c r="AC3489" s="363">
        <v>0.85</v>
      </c>
      <c r="AD3489" s="87"/>
      <c r="AE3489" s="313"/>
      <c r="AF3489" s="349"/>
      <c r="AG3489" s="45">
        <v>208.0</v>
      </c>
      <c r="AH3489" s="79"/>
      <c r="AI3489" s="80"/>
      <c r="AJ3489" s="80"/>
      <c r="AK3489" s="80"/>
      <c r="AL3489" s="14"/>
      <c r="AM3489" s="16" t="str">
        <f t="shared" si="10"/>
        <v>{s:'63C358', v:208 , c:'放デイ３０・人欠・未計画・開減１・評減・拘減・'},</v>
      </c>
      <c r="AN3489" s="16"/>
    </row>
    <row r="3490" ht="16.5" customHeight="1">
      <c r="A3490" s="29">
        <v>63.0</v>
      </c>
      <c r="B3490" s="30" t="s">
        <v>4043</v>
      </c>
      <c r="C3490" s="31">
        <v>3488.0</v>
      </c>
      <c r="D3490" s="32" t="s">
        <v>4044</v>
      </c>
      <c r="E3490" s="94"/>
      <c r="F3490" s="94"/>
      <c r="G3490" s="103"/>
      <c r="H3490" s="140"/>
      <c r="I3490" s="140"/>
      <c r="J3490" s="95"/>
      <c r="K3490" s="69"/>
      <c r="L3490" s="65"/>
      <c r="M3490" s="65"/>
      <c r="N3490" s="302"/>
      <c r="O3490" s="382"/>
      <c r="P3490" s="383"/>
      <c r="Q3490" s="302"/>
      <c r="R3490" s="384"/>
      <c r="S3490" s="308"/>
      <c r="T3490" s="309"/>
      <c r="U3490" s="302"/>
      <c r="V3490" s="313"/>
      <c r="W3490" s="349"/>
      <c r="X3490" s="305" t="s">
        <v>329</v>
      </c>
      <c r="Y3490" s="302" t="s">
        <v>21</v>
      </c>
      <c r="Z3490" s="349" t="str">
        <f>$Z$655</f>
        <v/>
      </c>
      <c r="AA3490" s="292"/>
      <c r="AB3490" s="292"/>
      <c r="AC3490" s="355"/>
      <c r="AD3490" s="87"/>
      <c r="AE3490" s="313"/>
      <c r="AF3490" s="349"/>
      <c r="AG3490" s="45">
        <v>299.0</v>
      </c>
      <c r="AH3490" s="79"/>
      <c r="AI3490" s="80"/>
      <c r="AJ3490" s="80"/>
      <c r="AK3490" s="80"/>
      <c r="AL3490" s="14"/>
      <c r="AM3490" s="16" t="str">
        <f t="shared" si="10"/>
        <v>{s:'63C359', v:299 , c:'放デイ３０・人欠・未計画・開減２・拘減・'},</v>
      </c>
      <c r="AN3490" s="16"/>
    </row>
    <row r="3491" ht="16.5" customHeight="1">
      <c r="A3491" s="29">
        <v>63.0</v>
      </c>
      <c r="B3491" s="30" t="s">
        <v>4045</v>
      </c>
      <c r="C3491" s="31">
        <v>3489.0</v>
      </c>
      <c r="D3491" s="32" t="s">
        <v>4046</v>
      </c>
      <c r="E3491" s="94"/>
      <c r="F3491" s="94"/>
      <c r="G3491" s="103"/>
      <c r="H3491" s="140"/>
      <c r="I3491" s="140"/>
      <c r="J3491" s="95"/>
      <c r="K3491" s="69"/>
      <c r="L3491" s="65"/>
      <c r="M3491" s="65"/>
      <c r="N3491" s="302"/>
      <c r="O3491" s="382"/>
      <c r="P3491" s="383"/>
      <c r="Q3491" s="302"/>
      <c r="R3491" s="384"/>
      <c r="S3491" s="308"/>
      <c r="T3491" s="311"/>
      <c r="U3491" s="290"/>
      <c r="V3491" s="292"/>
      <c r="W3491" s="355"/>
      <c r="X3491" s="306"/>
      <c r="Y3491" s="290"/>
      <c r="Z3491" s="355"/>
      <c r="AA3491" s="356" t="s">
        <v>20</v>
      </c>
      <c r="AB3491" s="357" t="s">
        <v>21</v>
      </c>
      <c r="AC3491" s="363">
        <v>0.85</v>
      </c>
      <c r="AD3491" s="93"/>
      <c r="AE3491" s="292"/>
      <c r="AF3491" s="355"/>
      <c r="AG3491" s="114">
        <v>253.0</v>
      </c>
      <c r="AH3491" s="79"/>
      <c r="AI3491" s="80"/>
      <c r="AJ3491" s="80"/>
      <c r="AK3491" s="80"/>
      <c r="AL3491" s="14"/>
      <c r="AM3491" s="16" t="str">
        <f t="shared" si="10"/>
        <v>{s:'63C360', v:253 , c:'放デイ３０・人欠・未計画・開減２・評減・拘減・'},</v>
      </c>
      <c r="AN3491" s="16"/>
    </row>
    <row r="3492" ht="16.5" customHeight="1">
      <c r="A3492" s="29">
        <v>63.0</v>
      </c>
      <c r="B3492" s="30" t="s">
        <v>4047</v>
      </c>
      <c r="C3492" s="31">
        <v>3490.0</v>
      </c>
      <c r="D3492" s="32" t="s">
        <v>4048</v>
      </c>
      <c r="E3492" s="94"/>
      <c r="F3492" s="94"/>
      <c r="G3492" s="103"/>
      <c r="H3492" s="140"/>
      <c r="I3492" s="140"/>
      <c r="J3492" s="95"/>
      <c r="K3492" s="69"/>
      <c r="L3492" s="65"/>
      <c r="M3492" s="65"/>
      <c r="N3492" s="302"/>
      <c r="O3492" s="382"/>
      <c r="P3492" s="383"/>
      <c r="Q3492" s="302"/>
      <c r="R3492" s="384"/>
      <c r="S3492" s="308"/>
      <c r="T3492" s="130" t="s">
        <v>27</v>
      </c>
      <c r="U3492" s="287"/>
      <c r="V3492" s="385"/>
      <c r="W3492" s="354"/>
      <c r="X3492" s="299"/>
      <c r="Y3492" s="287"/>
      <c r="Z3492" s="345"/>
      <c r="AA3492" s="288"/>
      <c r="AB3492" s="288"/>
      <c r="AC3492" s="288"/>
      <c r="AD3492" s="288"/>
      <c r="AE3492" s="288"/>
      <c r="AF3492" s="346"/>
      <c r="AG3492" s="45">
        <v>256.0</v>
      </c>
      <c r="AH3492" s="79"/>
      <c r="AI3492" s="80"/>
      <c r="AJ3492" s="80"/>
      <c r="AK3492" s="80"/>
      <c r="AL3492" s="14"/>
      <c r="AM3492" s="16" t="str">
        <f t="shared" si="10"/>
        <v>{s:'63C361', v:256 , c:'放デイ３０・人欠・未計画２・'},</v>
      </c>
      <c r="AN3492" s="16"/>
    </row>
    <row r="3493" ht="16.5" customHeight="1">
      <c r="A3493" s="29">
        <v>63.0</v>
      </c>
      <c r="B3493" s="30" t="s">
        <v>4049</v>
      </c>
      <c r="C3493" s="31">
        <v>3491.0</v>
      </c>
      <c r="D3493" s="32" t="s">
        <v>4050</v>
      </c>
      <c r="E3493" s="94"/>
      <c r="F3493" s="94"/>
      <c r="G3493" s="103"/>
      <c r="H3493" s="140"/>
      <c r="I3493" s="140"/>
      <c r="J3493" s="95"/>
      <c r="K3493" s="69"/>
      <c r="L3493" s="65"/>
      <c r="M3493" s="65"/>
      <c r="N3493" s="302"/>
      <c r="O3493" s="382"/>
      <c r="P3493" s="383"/>
      <c r="Q3493" s="302"/>
      <c r="R3493" s="384"/>
      <c r="S3493" s="308"/>
      <c r="T3493" s="87"/>
      <c r="U3493" s="302" t="s">
        <v>21</v>
      </c>
      <c r="V3493" s="313">
        <v>0.5</v>
      </c>
      <c r="W3493" s="349"/>
      <c r="X3493" s="303"/>
      <c r="Y3493" s="290"/>
      <c r="Z3493" s="350"/>
      <c r="AA3493" s="299" t="s">
        <v>20</v>
      </c>
      <c r="AB3493" s="287" t="s">
        <v>21</v>
      </c>
      <c r="AC3493" s="351">
        <v>0.85</v>
      </c>
      <c r="AD3493" s="288"/>
      <c r="AE3493" s="288"/>
      <c r="AF3493" s="346"/>
      <c r="AG3493" s="45">
        <v>218.0</v>
      </c>
      <c r="AH3493" s="79"/>
      <c r="AI3493" s="80"/>
      <c r="AJ3493" s="80"/>
      <c r="AK3493" s="80"/>
      <c r="AL3493" s="14"/>
      <c r="AM3493" s="16" t="str">
        <f t="shared" si="10"/>
        <v>{s:'63C362', v:218 , c:'放デイ３０・人欠・未計画２・評減・'},</v>
      </c>
      <c r="AN3493" s="16"/>
    </row>
    <row r="3494" ht="16.5" customHeight="1">
      <c r="A3494" s="29">
        <v>63.0</v>
      </c>
      <c r="B3494" s="30" t="s">
        <v>4051</v>
      </c>
      <c r="C3494" s="31">
        <v>3492.0</v>
      </c>
      <c r="D3494" s="32" t="s">
        <v>4052</v>
      </c>
      <c r="E3494" s="94"/>
      <c r="F3494" s="94"/>
      <c r="G3494" s="103"/>
      <c r="H3494" s="140"/>
      <c r="I3494" s="140"/>
      <c r="J3494" s="95"/>
      <c r="K3494" s="69"/>
      <c r="L3494" s="65"/>
      <c r="M3494" s="65"/>
      <c r="N3494" s="302"/>
      <c r="O3494" s="382"/>
      <c r="P3494" s="383"/>
      <c r="Q3494" s="302"/>
      <c r="R3494" s="384"/>
      <c r="S3494" s="308"/>
      <c r="T3494" s="87"/>
      <c r="U3494" s="302"/>
      <c r="V3494" s="313"/>
      <c r="W3494" s="349"/>
      <c r="X3494" s="305" t="s">
        <v>326</v>
      </c>
      <c r="Y3494" s="287" t="s">
        <v>21</v>
      </c>
      <c r="Z3494" s="354" t="str">
        <f>$Z$653</f>
        <v/>
      </c>
      <c r="AA3494" s="297"/>
      <c r="AB3494" s="297"/>
      <c r="AC3494" s="297"/>
      <c r="AD3494" s="297"/>
      <c r="AE3494" s="297"/>
      <c r="AF3494" s="362"/>
      <c r="AG3494" s="45">
        <v>179.0</v>
      </c>
      <c r="AH3494" s="79"/>
      <c r="AI3494" s="80"/>
      <c r="AJ3494" s="80"/>
      <c r="AK3494" s="80"/>
      <c r="AL3494" s="14"/>
      <c r="AM3494" s="16" t="str">
        <f t="shared" si="10"/>
        <v>{s:'63C363', v:179 , c:'放デイ３０・人欠・未計画２・開減１・'},</v>
      </c>
      <c r="AN3494" s="16"/>
    </row>
    <row r="3495" ht="16.5" customHeight="1">
      <c r="A3495" s="29">
        <v>63.0</v>
      </c>
      <c r="B3495" s="30" t="s">
        <v>4053</v>
      </c>
      <c r="C3495" s="31">
        <v>3493.0</v>
      </c>
      <c r="D3495" s="32" t="s">
        <v>4054</v>
      </c>
      <c r="E3495" s="94"/>
      <c r="F3495" s="94"/>
      <c r="G3495" s="103"/>
      <c r="H3495" s="140"/>
      <c r="I3495" s="140"/>
      <c r="J3495" s="95"/>
      <c r="K3495" s="69"/>
      <c r="L3495" s="65"/>
      <c r="M3495" s="65"/>
      <c r="N3495" s="302"/>
      <c r="O3495" s="382"/>
      <c r="P3495" s="383"/>
      <c r="Q3495" s="302"/>
      <c r="R3495" s="384"/>
      <c r="S3495" s="308"/>
      <c r="T3495" s="87"/>
      <c r="U3495" s="302"/>
      <c r="V3495" s="313"/>
      <c r="W3495" s="349"/>
      <c r="X3495" s="306"/>
      <c r="Y3495" s="290"/>
      <c r="Z3495" s="355"/>
      <c r="AA3495" s="356" t="s">
        <v>20</v>
      </c>
      <c r="AB3495" s="357" t="s">
        <v>21</v>
      </c>
      <c r="AC3495" s="358">
        <v>0.85</v>
      </c>
      <c r="AD3495" s="288"/>
      <c r="AE3495" s="288"/>
      <c r="AF3495" s="346"/>
      <c r="AG3495" s="45">
        <v>152.0</v>
      </c>
      <c r="AH3495" s="79"/>
      <c r="AI3495" s="80"/>
      <c r="AJ3495" s="80"/>
      <c r="AK3495" s="80"/>
      <c r="AL3495" s="14"/>
      <c r="AM3495" s="16" t="str">
        <f t="shared" si="10"/>
        <v>{s:'63C364', v:152 , c:'放デイ３０・人欠・未計画２・開減１・評減・'},</v>
      </c>
      <c r="AN3495" s="16"/>
    </row>
    <row r="3496" ht="16.5" customHeight="1">
      <c r="A3496" s="29">
        <v>63.0</v>
      </c>
      <c r="B3496" s="30" t="s">
        <v>4055</v>
      </c>
      <c r="C3496" s="31">
        <v>3494.0</v>
      </c>
      <c r="D3496" s="32" t="s">
        <v>4056</v>
      </c>
      <c r="E3496" s="94"/>
      <c r="F3496" s="94"/>
      <c r="G3496" s="103"/>
      <c r="H3496" s="140"/>
      <c r="I3496" s="140"/>
      <c r="J3496" s="95"/>
      <c r="K3496" s="69"/>
      <c r="L3496" s="65"/>
      <c r="M3496" s="65"/>
      <c r="N3496" s="302"/>
      <c r="O3496" s="382"/>
      <c r="P3496" s="383"/>
      <c r="Q3496" s="302"/>
      <c r="R3496" s="384"/>
      <c r="S3496" s="308"/>
      <c r="T3496" s="87"/>
      <c r="U3496" s="302"/>
      <c r="V3496" s="313"/>
      <c r="W3496" s="349"/>
      <c r="X3496" s="305" t="s">
        <v>329</v>
      </c>
      <c r="Y3496" s="287" t="s">
        <v>21</v>
      </c>
      <c r="Z3496" s="354" t="str">
        <f>$Z$655</f>
        <v/>
      </c>
      <c r="AA3496" s="292"/>
      <c r="AB3496" s="292"/>
      <c r="AC3496" s="292"/>
      <c r="AD3496" s="292"/>
      <c r="AE3496" s="292"/>
      <c r="AF3496" s="355"/>
      <c r="AG3496" s="45">
        <v>218.0</v>
      </c>
      <c r="AH3496" s="79"/>
      <c r="AI3496" s="80"/>
      <c r="AJ3496" s="80"/>
      <c r="AK3496" s="80"/>
      <c r="AL3496" s="14"/>
      <c r="AM3496" s="16" t="str">
        <f t="shared" si="10"/>
        <v>{s:'63C365', v:218 , c:'放デイ３０・人欠・未計画２・開減２・'},</v>
      </c>
      <c r="AN3496" s="16"/>
    </row>
    <row r="3497" ht="16.5" customHeight="1">
      <c r="A3497" s="29">
        <v>63.0</v>
      </c>
      <c r="B3497" s="30" t="s">
        <v>4057</v>
      </c>
      <c r="C3497" s="31">
        <v>3495.0</v>
      </c>
      <c r="D3497" s="32" t="s">
        <v>4058</v>
      </c>
      <c r="E3497" s="94"/>
      <c r="F3497" s="94"/>
      <c r="G3497" s="103"/>
      <c r="H3497" s="140"/>
      <c r="I3497" s="140"/>
      <c r="J3497" s="95"/>
      <c r="K3497" s="69"/>
      <c r="L3497" s="65"/>
      <c r="M3497" s="65"/>
      <c r="N3497" s="302"/>
      <c r="O3497" s="382"/>
      <c r="P3497" s="383"/>
      <c r="Q3497" s="302"/>
      <c r="R3497" s="384"/>
      <c r="S3497" s="308"/>
      <c r="T3497" s="87"/>
      <c r="U3497" s="302"/>
      <c r="V3497" s="313"/>
      <c r="W3497" s="349"/>
      <c r="X3497" s="306"/>
      <c r="Y3497" s="290"/>
      <c r="Z3497" s="355"/>
      <c r="AA3497" s="356" t="s">
        <v>20</v>
      </c>
      <c r="AB3497" s="357" t="s">
        <v>21</v>
      </c>
      <c r="AC3497" s="358">
        <v>0.85</v>
      </c>
      <c r="AD3497" s="288"/>
      <c r="AE3497" s="288"/>
      <c r="AF3497" s="346"/>
      <c r="AG3497" s="45">
        <v>185.0</v>
      </c>
      <c r="AH3497" s="79"/>
      <c r="AI3497" s="80"/>
      <c r="AJ3497" s="80"/>
      <c r="AK3497" s="80"/>
      <c r="AL3497" s="14"/>
      <c r="AM3497" s="16" t="str">
        <f t="shared" si="10"/>
        <v>{s:'63C366', v:185 , c:'放デイ３０・人欠・未計画２・開減２・評減・'},</v>
      </c>
      <c r="AN3497" s="16"/>
    </row>
    <row r="3498" ht="16.5" customHeight="1">
      <c r="A3498" s="29">
        <v>63.0</v>
      </c>
      <c r="B3498" s="30" t="s">
        <v>4059</v>
      </c>
      <c r="C3498" s="31">
        <v>3496.0</v>
      </c>
      <c r="D3498" s="32" t="s">
        <v>4060</v>
      </c>
      <c r="E3498" s="94"/>
      <c r="F3498" s="94"/>
      <c r="G3498" s="103"/>
      <c r="H3498" s="140"/>
      <c r="I3498" s="140"/>
      <c r="J3498" s="95"/>
      <c r="K3498" s="69"/>
      <c r="L3498" s="65"/>
      <c r="M3498" s="65"/>
      <c r="N3498" s="302"/>
      <c r="O3498" s="382"/>
      <c r="P3498" s="383"/>
      <c r="Q3498" s="302"/>
      <c r="R3498" s="384"/>
      <c r="S3498" s="308"/>
      <c r="T3498" s="87"/>
      <c r="U3498" s="302"/>
      <c r="V3498" s="313"/>
      <c r="W3498" s="349"/>
      <c r="X3498" s="299"/>
      <c r="Y3498" s="287"/>
      <c r="Z3498" s="345"/>
      <c r="AA3498" s="288"/>
      <c r="AB3498" s="288"/>
      <c r="AC3498" s="346"/>
      <c r="AD3498" s="82" t="s">
        <v>30</v>
      </c>
      <c r="AE3498" s="302">
        <v>5.0</v>
      </c>
      <c r="AF3498" s="360" t="s">
        <v>31</v>
      </c>
      <c r="AG3498" s="45">
        <v>251.0</v>
      </c>
      <c r="AH3498" s="79"/>
      <c r="AI3498" s="80"/>
      <c r="AJ3498" s="80"/>
      <c r="AK3498" s="80"/>
      <c r="AL3498" s="14"/>
      <c r="AM3498" s="16" t="str">
        <f t="shared" si="10"/>
        <v>{s:'63C367', v:251 , c:'放デイ３０・人欠・未計画２・拘減・'},</v>
      </c>
      <c r="AN3498" s="16"/>
    </row>
    <row r="3499" ht="16.5" customHeight="1">
      <c r="A3499" s="29">
        <v>63.0</v>
      </c>
      <c r="B3499" s="30" t="s">
        <v>4061</v>
      </c>
      <c r="C3499" s="31">
        <v>3497.0</v>
      </c>
      <c r="D3499" s="32" t="s">
        <v>4062</v>
      </c>
      <c r="E3499" s="94"/>
      <c r="F3499" s="94"/>
      <c r="G3499" s="103"/>
      <c r="H3499" s="140"/>
      <c r="I3499" s="140"/>
      <c r="J3499" s="95"/>
      <c r="K3499" s="69"/>
      <c r="L3499" s="65"/>
      <c r="M3499" s="65"/>
      <c r="N3499" s="302"/>
      <c r="O3499" s="382"/>
      <c r="P3499" s="383"/>
      <c r="Q3499" s="302"/>
      <c r="R3499" s="384"/>
      <c r="S3499" s="308"/>
      <c r="T3499" s="87"/>
      <c r="U3499" s="302"/>
      <c r="V3499" s="313"/>
      <c r="W3499" s="313"/>
      <c r="X3499" s="303"/>
      <c r="Y3499" s="290"/>
      <c r="Z3499" s="350"/>
      <c r="AA3499" s="299" t="s">
        <v>20</v>
      </c>
      <c r="AB3499" s="287" t="s">
        <v>21</v>
      </c>
      <c r="AC3499" s="361">
        <v>0.85</v>
      </c>
      <c r="AD3499" s="87"/>
      <c r="AE3499" s="302"/>
      <c r="AF3499" s="360"/>
      <c r="AG3499" s="45">
        <v>213.0</v>
      </c>
      <c r="AH3499" s="79"/>
      <c r="AI3499" s="80"/>
      <c r="AJ3499" s="80"/>
      <c r="AK3499" s="80"/>
      <c r="AL3499" s="14"/>
      <c r="AM3499" s="16" t="str">
        <f t="shared" si="10"/>
        <v>{s:'63C368', v:213 , c:'放デイ３０・人欠・未計画２・評減・拘減・'},</v>
      </c>
      <c r="AN3499" s="16"/>
    </row>
    <row r="3500" ht="16.5" customHeight="1">
      <c r="A3500" s="29">
        <v>63.0</v>
      </c>
      <c r="B3500" s="30" t="s">
        <v>4063</v>
      </c>
      <c r="C3500" s="31">
        <v>3498.0</v>
      </c>
      <c r="D3500" s="32" t="s">
        <v>4064</v>
      </c>
      <c r="E3500" s="94"/>
      <c r="F3500" s="94"/>
      <c r="G3500" s="103"/>
      <c r="H3500" s="140"/>
      <c r="I3500" s="140"/>
      <c r="J3500" s="95"/>
      <c r="K3500" s="69"/>
      <c r="L3500" s="65"/>
      <c r="M3500" s="65"/>
      <c r="N3500" s="302"/>
      <c r="O3500" s="382"/>
      <c r="P3500" s="383"/>
      <c r="Q3500" s="302"/>
      <c r="R3500" s="384"/>
      <c r="S3500" s="308"/>
      <c r="T3500" s="87"/>
      <c r="U3500" s="302"/>
      <c r="V3500" s="313"/>
      <c r="W3500" s="313"/>
      <c r="X3500" s="305" t="s">
        <v>326</v>
      </c>
      <c r="Y3500" s="302" t="s">
        <v>21</v>
      </c>
      <c r="Z3500" s="349" t="str">
        <f>$Z$653</f>
        <v/>
      </c>
      <c r="AA3500" s="297"/>
      <c r="AB3500" s="297"/>
      <c r="AC3500" s="362"/>
      <c r="AD3500" s="87"/>
      <c r="AE3500" s="313"/>
      <c r="AF3500" s="349"/>
      <c r="AG3500" s="45">
        <v>174.0</v>
      </c>
      <c r="AH3500" s="79"/>
      <c r="AI3500" s="80"/>
      <c r="AJ3500" s="80"/>
      <c r="AK3500" s="80"/>
      <c r="AL3500" s="14"/>
      <c r="AM3500" s="16" t="str">
        <f t="shared" si="10"/>
        <v>{s:'63C369', v:174 , c:'放デイ３０・人欠・未計画２・開減１・拘減・'},</v>
      </c>
      <c r="AN3500" s="16"/>
    </row>
    <row r="3501" ht="16.5" customHeight="1">
      <c r="A3501" s="29">
        <v>63.0</v>
      </c>
      <c r="B3501" s="30" t="s">
        <v>4065</v>
      </c>
      <c r="C3501" s="31">
        <v>3499.0</v>
      </c>
      <c r="D3501" s="32" t="s">
        <v>4066</v>
      </c>
      <c r="E3501" s="94"/>
      <c r="F3501" s="94"/>
      <c r="G3501" s="103"/>
      <c r="H3501" s="140"/>
      <c r="I3501" s="140"/>
      <c r="J3501" s="95"/>
      <c r="K3501" s="69"/>
      <c r="L3501" s="65"/>
      <c r="M3501" s="65"/>
      <c r="N3501" s="302"/>
      <c r="O3501" s="382"/>
      <c r="P3501" s="383"/>
      <c r="Q3501" s="302"/>
      <c r="R3501" s="384"/>
      <c r="S3501" s="308"/>
      <c r="T3501" s="87"/>
      <c r="U3501" s="302"/>
      <c r="V3501" s="313"/>
      <c r="W3501" s="313"/>
      <c r="X3501" s="306"/>
      <c r="Y3501" s="290"/>
      <c r="Z3501" s="355"/>
      <c r="AA3501" s="356" t="s">
        <v>20</v>
      </c>
      <c r="AB3501" s="357" t="s">
        <v>21</v>
      </c>
      <c r="AC3501" s="363">
        <v>0.85</v>
      </c>
      <c r="AD3501" s="87"/>
      <c r="AE3501" s="313"/>
      <c r="AF3501" s="349"/>
      <c r="AG3501" s="45">
        <v>147.0</v>
      </c>
      <c r="AH3501" s="79"/>
      <c r="AI3501" s="80"/>
      <c r="AJ3501" s="80"/>
      <c r="AK3501" s="80"/>
      <c r="AL3501" s="14"/>
      <c r="AM3501" s="16" t="str">
        <f t="shared" si="10"/>
        <v>{s:'63C370', v:147 , c:'放デイ３０・人欠・未計画２・開減１・評減・拘減・'},</v>
      </c>
      <c r="AN3501" s="16"/>
    </row>
    <row r="3502" ht="16.5" customHeight="1">
      <c r="A3502" s="29">
        <v>63.0</v>
      </c>
      <c r="B3502" s="30" t="s">
        <v>4067</v>
      </c>
      <c r="C3502" s="31">
        <v>3500.0</v>
      </c>
      <c r="D3502" s="32" t="s">
        <v>4068</v>
      </c>
      <c r="E3502" s="94"/>
      <c r="F3502" s="94"/>
      <c r="G3502" s="103"/>
      <c r="H3502" s="140"/>
      <c r="I3502" s="140"/>
      <c r="J3502" s="95"/>
      <c r="K3502" s="69"/>
      <c r="L3502" s="65"/>
      <c r="M3502" s="65"/>
      <c r="N3502" s="302"/>
      <c r="O3502" s="382"/>
      <c r="P3502" s="383"/>
      <c r="Q3502" s="302"/>
      <c r="R3502" s="384"/>
      <c r="S3502" s="308"/>
      <c r="T3502" s="87"/>
      <c r="U3502" s="302"/>
      <c r="V3502" s="313"/>
      <c r="W3502" s="313"/>
      <c r="X3502" s="305" t="s">
        <v>329</v>
      </c>
      <c r="Y3502" s="302" t="s">
        <v>21</v>
      </c>
      <c r="Z3502" s="349" t="str">
        <f>$Z$655</f>
        <v/>
      </c>
      <c r="AA3502" s="292"/>
      <c r="AB3502" s="292"/>
      <c r="AC3502" s="355"/>
      <c r="AD3502" s="87"/>
      <c r="AE3502" s="313"/>
      <c r="AF3502" s="349"/>
      <c r="AG3502" s="45">
        <v>213.0</v>
      </c>
      <c r="AH3502" s="79"/>
      <c r="AI3502" s="80"/>
      <c r="AJ3502" s="80"/>
      <c r="AK3502" s="80"/>
      <c r="AL3502" s="14"/>
      <c r="AM3502" s="16" t="str">
        <f t="shared" si="10"/>
        <v>{s:'63C371', v:213 , c:'放デイ３０・人欠・未計画２・開減２・拘減・'},</v>
      </c>
      <c r="AN3502" s="16"/>
    </row>
    <row r="3503" ht="16.5" customHeight="1">
      <c r="A3503" s="29">
        <v>63.0</v>
      </c>
      <c r="B3503" s="30" t="s">
        <v>4069</v>
      </c>
      <c r="C3503" s="31">
        <v>3501.0</v>
      </c>
      <c r="D3503" s="32" t="s">
        <v>4070</v>
      </c>
      <c r="E3503" s="94"/>
      <c r="F3503" s="94"/>
      <c r="G3503" s="103"/>
      <c r="H3503" s="140"/>
      <c r="I3503" s="140"/>
      <c r="J3503" s="95"/>
      <c r="K3503" s="69"/>
      <c r="L3503" s="65"/>
      <c r="M3503" s="65"/>
      <c r="N3503" s="302"/>
      <c r="O3503" s="382"/>
      <c r="P3503" s="383"/>
      <c r="Q3503" s="302"/>
      <c r="R3503" s="384"/>
      <c r="S3503" s="312"/>
      <c r="T3503" s="93"/>
      <c r="U3503" s="302"/>
      <c r="V3503" s="313"/>
      <c r="W3503" s="313"/>
      <c r="X3503" s="306"/>
      <c r="Y3503" s="290"/>
      <c r="Z3503" s="355"/>
      <c r="AA3503" s="356" t="s">
        <v>20</v>
      </c>
      <c r="AB3503" s="357" t="s">
        <v>21</v>
      </c>
      <c r="AC3503" s="363">
        <v>0.85</v>
      </c>
      <c r="AD3503" s="93"/>
      <c r="AE3503" s="292"/>
      <c r="AF3503" s="355"/>
      <c r="AG3503" s="45">
        <v>180.0</v>
      </c>
      <c r="AH3503" s="79"/>
      <c r="AI3503" s="80"/>
      <c r="AJ3503" s="80"/>
      <c r="AK3503" s="80"/>
      <c r="AL3503" s="14"/>
      <c r="AM3503" s="16" t="str">
        <f t="shared" si="10"/>
        <v>{s:'63C372', v:180 , c:'放デイ３０・人欠・未計画２・開減２・評減・拘減・'},</v>
      </c>
      <c r="AN3503" s="16"/>
    </row>
    <row r="3504" ht="16.5" customHeight="1">
      <c r="A3504" s="29">
        <v>63.0</v>
      </c>
      <c r="B3504" s="30" t="s">
        <v>4071</v>
      </c>
      <c r="C3504" s="31">
        <v>3502.0</v>
      </c>
      <c r="D3504" s="32" t="s">
        <v>4072</v>
      </c>
      <c r="E3504" s="139"/>
      <c r="F3504" s="139"/>
      <c r="G3504" s="94"/>
      <c r="H3504" s="140"/>
      <c r="I3504" s="140"/>
      <c r="J3504" s="95"/>
      <c r="K3504" s="82" t="s">
        <v>38</v>
      </c>
      <c r="L3504" s="96"/>
      <c r="M3504" s="96"/>
      <c r="N3504" s="152"/>
      <c r="O3504" s="105"/>
      <c r="P3504" s="94"/>
      <c r="Q3504" s="140"/>
      <c r="R3504" s="95"/>
      <c r="S3504" s="287"/>
      <c r="T3504" s="287"/>
      <c r="U3504" s="152"/>
      <c r="V3504" s="152"/>
      <c r="W3504" s="152"/>
      <c r="X3504" s="299"/>
      <c r="Y3504" s="287"/>
      <c r="Z3504" s="345"/>
      <c r="AA3504" s="288"/>
      <c r="AB3504" s="288"/>
      <c r="AC3504" s="288"/>
      <c r="AD3504" s="288"/>
      <c r="AE3504" s="288"/>
      <c r="AF3504" s="346"/>
      <c r="AG3504" s="45">
        <v>519.0</v>
      </c>
      <c r="AH3504" s="79"/>
      <c r="AI3504" s="80"/>
      <c r="AJ3504" s="80"/>
      <c r="AK3504" s="80"/>
      <c r="AL3504" s="14"/>
      <c r="AM3504" s="16" t="str">
        <f t="shared" si="10"/>
        <v>{s:'63C373', v:519 , c:'放デイ３０・有資格１６・人欠・'},</v>
      </c>
      <c r="AN3504" s="16"/>
    </row>
    <row r="3505" ht="16.5" customHeight="1">
      <c r="A3505" s="29">
        <v>63.0</v>
      </c>
      <c r="B3505" s="30" t="s">
        <v>4073</v>
      </c>
      <c r="C3505" s="31">
        <v>3503.0</v>
      </c>
      <c r="D3505" s="32" t="s">
        <v>4074</v>
      </c>
      <c r="E3505" s="139"/>
      <c r="F3505" s="139"/>
      <c r="G3505" s="94"/>
      <c r="H3505" s="140"/>
      <c r="I3505" s="140"/>
      <c r="J3505" s="95"/>
      <c r="K3505" s="87"/>
      <c r="L3505" s="302">
        <v>12.0</v>
      </c>
      <c r="M3505" s="63" t="s">
        <v>40</v>
      </c>
      <c r="N3505" s="140"/>
      <c r="O3505" s="105"/>
      <c r="P3505" s="94"/>
      <c r="Q3505" s="140"/>
      <c r="R3505" s="95"/>
      <c r="S3505" s="302"/>
      <c r="T3505" s="302"/>
      <c r="U3505" s="140"/>
      <c r="V3505" s="140"/>
      <c r="W3505" s="140"/>
      <c r="X3505" s="303"/>
      <c r="Y3505" s="290"/>
      <c r="Z3505" s="350"/>
      <c r="AA3505" s="299" t="s">
        <v>20</v>
      </c>
      <c r="AB3505" s="287" t="s">
        <v>21</v>
      </c>
      <c r="AC3505" s="351">
        <v>0.85</v>
      </c>
      <c r="AD3505" s="288"/>
      <c r="AE3505" s="288"/>
      <c r="AF3505" s="346"/>
      <c r="AG3505" s="45">
        <v>441.0</v>
      </c>
      <c r="AH3505" s="79"/>
      <c r="AI3505" s="80"/>
      <c r="AJ3505" s="80"/>
      <c r="AK3505" s="80"/>
      <c r="AL3505" s="14"/>
      <c r="AM3505" s="16" t="str">
        <f t="shared" si="10"/>
        <v>{s:'63C374', v:441 , c:'放デイ３０・有資格１６・人欠・評減・'},</v>
      </c>
      <c r="AN3505" s="16"/>
    </row>
    <row r="3506" ht="16.5" customHeight="1">
      <c r="A3506" s="29">
        <v>63.0</v>
      </c>
      <c r="B3506" s="30" t="s">
        <v>4075</v>
      </c>
      <c r="C3506" s="31">
        <v>3504.0</v>
      </c>
      <c r="D3506" s="32" t="s">
        <v>4076</v>
      </c>
      <c r="E3506" s="139"/>
      <c r="F3506" s="139"/>
      <c r="G3506" s="94"/>
      <c r="H3506" s="140"/>
      <c r="I3506" s="140"/>
      <c r="J3506" s="95"/>
      <c r="K3506" s="87"/>
      <c r="L3506" s="65"/>
      <c r="M3506" s="302"/>
      <c r="N3506" s="366"/>
      <c r="O3506" s="367"/>
      <c r="P3506" s="368"/>
      <c r="Q3506" s="366"/>
      <c r="R3506" s="369"/>
      <c r="S3506" s="304"/>
      <c r="T3506" s="304"/>
      <c r="U3506" s="140"/>
      <c r="V3506" s="140"/>
      <c r="W3506" s="140"/>
      <c r="X3506" s="305" t="s">
        <v>326</v>
      </c>
      <c r="Y3506" s="287" t="s">
        <v>21</v>
      </c>
      <c r="Z3506" s="354" t="str">
        <f>$Z$653</f>
        <v/>
      </c>
      <c r="AA3506" s="297"/>
      <c r="AB3506" s="297"/>
      <c r="AC3506" s="297"/>
      <c r="AD3506" s="297"/>
      <c r="AE3506" s="297"/>
      <c r="AF3506" s="362"/>
      <c r="AG3506" s="45">
        <v>363.0</v>
      </c>
      <c r="AH3506" s="79"/>
      <c r="AI3506" s="80"/>
      <c r="AJ3506" s="80"/>
      <c r="AK3506" s="80"/>
      <c r="AL3506" s="14"/>
      <c r="AM3506" s="16" t="str">
        <f t="shared" si="10"/>
        <v>{s:'63C375', v:363 , c:'放デイ３０・有資格１６・人欠・開減１・'},</v>
      </c>
      <c r="AN3506" s="16"/>
    </row>
    <row r="3507" ht="16.5" customHeight="1">
      <c r="A3507" s="29">
        <v>63.0</v>
      </c>
      <c r="B3507" s="30" t="s">
        <v>4077</v>
      </c>
      <c r="C3507" s="31">
        <v>3505.0</v>
      </c>
      <c r="D3507" s="32" t="s">
        <v>4078</v>
      </c>
      <c r="E3507" s="139"/>
      <c r="F3507" s="139"/>
      <c r="G3507" s="94"/>
      <c r="H3507" s="140"/>
      <c r="I3507" s="140"/>
      <c r="J3507" s="95"/>
      <c r="K3507" s="87"/>
      <c r="L3507" s="65"/>
      <c r="M3507" s="302"/>
      <c r="N3507" s="366"/>
      <c r="O3507" s="367"/>
      <c r="P3507" s="368"/>
      <c r="Q3507" s="366"/>
      <c r="R3507" s="369"/>
      <c r="S3507" s="304"/>
      <c r="T3507" s="304"/>
      <c r="U3507" s="140"/>
      <c r="V3507" s="140"/>
      <c r="W3507" s="140"/>
      <c r="X3507" s="306"/>
      <c r="Y3507" s="290"/>
      <c r="Z3507" s="355"/>
      <c r="AA3507" s="356" t="s">
        <v>20</v>
      </c>
      <c r="AB3507" s="357" t="s">
        <v>21</v>
      </c>
      <c r="AC3507" s="358">
        <v>0.85</v>
      </c>
      <c r="AD3507" s="288"/>
      <c r="AE3507" s="288"/>
      <c r="AF3507" s="346"/>
      <c r="AG3507" s="45">
        <v>309.0</v>
      </c>
      <c r="AH3507" s="79"/>
      <c r="AI3507" s="80"/>
      <c r="AJ3507" s="80"/>
      <c r="AK3507" s="80"/>
      <c r="AL3507" s="14"/>
      <c r="AM3507" s="16" t="str">
        <f t="shared" si="10"/>
        <v>{s:'63C376', v:309 , c:'放デイ３０・有資格１６・人欠・開減１・評減・'},</v>
      </c>
      <c r="AN3507" s="16"/>
    </row>
    <row r="3508" ht="16.5" customHeight="1">
      <c r="A3508" s="29">
        <v>63.0</v>
      </c>
      <c r="B3508" s="30" t="s">
        <v>4079</v>
      </c>
      <c r="C3508" s="31">
        <v>3506.0</v>
      </c>
      <c r="D3508" s="32" t="s">
        <v>4080</v>
      </c>
      <c r="E3508" s="139"/>
      <c r="F3508" s="139"/>
      <c r="G3508" s="94"/>
      <c r="H3508" s="140"/>
      <c r="I3508" s="140"/>
      <c r="J3508" s="95"/>
      <c r="K3508" s="87"/>
      <c r="L3508" s="65"/>
      <c r="M3508" s="302"/>
      <c r="N3508" s="366"/>
      <c r="O3508" s="367"/>
      <c r="P3508" s="368"/>
      <c r="Q3508" s="366"/>
      <c r="R3508" s="369"/>
      <c r="S3508" s="304"/>
      <c r="T3508" s="304"/>
      <c r="U3508" s="140"/>
      <c r="V3508" s="140"/>
      <c r="W3508" s="140"/>
      <c r="X3508" s="305" t="s">
        <v>329</v>
      </c>
      <c r="Y3508" s="287" t="s">
        <v>21</v>
      </c>
      <c r="Z3508" s="354" t="str">
        <f>$Z$655</f>
        <v/>
      </c>
      <c r="AA3508" s="292"/>
      <c r="AB3508" s="292"/>
      <c r="AC3508" s="292"/>
      <c r="AD3508" s="292"/>
      <c r="AE3508" s="292"/>
      <c r="AF3508" s="355"/>
      <c r="AG3508" s="45">
        <v>441.0</v>
      </c>
      <c r="AH3508" s="79"/>
      <c r="AI3508" s="80"/>
      <c r="AJ3508" s="80"/>
      <c r="AK3508" s="80"/>
      <c r="AL3508" s="14"/>
      <c r="AM3508" s="16" t="str">
        <f t="shared" si="10"/>
        <v>{s:'63C377', v:441 , c:'放デイ３０・有資格１６・人欠・開減２・'},</v>
      </c>
      <c r="AN3508" s="16"/>
    </row>
    <row r="3509" ht="16.5" customHeight="1">
      <c r="A3509" s="29">
        <v>63.0</v>
      </c>
      <c r="B3509" s="30" t="s">
        <v>4081</v>
      </c>
      <c r="C3509" s="31">
        <v>3507.0</v>
      </c>
      <c r="D3509" s="32" t="s">
        <v>4082</v>
      </c>
      <c r="E3509" s="139"/>
      <c r="F3509" s="139"/>
      <c r="G3509" s="94"/>
      <c r="H3509" s="140"/>
      <c r="I3509" s="140"/>
      <c r="J3509" s="95"/>
      <c r="K3509" s="69"/>
      <c r="L3509" s="65"/>
      <c r="M3509" s="302"/>
      <c r="N3509" s="366"/>
      <c r="O3509" s="367"/>
      <c r="P3509" s="368"/>
      <c r="Q3509" s="366"/>
      <c r="R3509" s="369"/>
      <c r="S3509" s="304"/>
      <c r="T3509" s="304"/>
      <c r="U3509" s="140"/>
      <c r="V3509" s="140"/>
      <c r="W3509" s="140"/>
      <c r="X3509" s="306"/>
      <c r="Y3509" s="290"/>
      <c r="Z3509" s="355"/>
      <c r="AA3509" s="356" t="s">
        <v>20</v>
      </c>
      <c r="AB3509" s="357" t="s">
        <v>21</v>
      </c>
      <c r="AC3509" s="358">
        <v>0.85</v>
      </c>
      <c r="AD3509" s="288"/>
      <c r="AE3509" s="288"/>
      <c r="AF3509" s="346"/>
      <c r="AG3509" s="45">
        <v>375.0</v>
      </c>
      <c r="AH3509" s="79"/>
      <c r="AI3509" s="80"/>
      <c r="AJ3509" s="80"/>
      <c r="AK3509" s="80"/>
      <c r="AL3509" s="14"/>
      <c r="AM3509" s="16" t="str">
        <f t="shared" si="10"/>
        <v>{s:'63C378', v:375 , c:'放デイ３０・有資格１６・人欠・開減２・評減・'},</v>
      </c>
      <c r="AN3509" s="16"/>
    </row>
    <row r="3510" ht="16.5" customHeight="1">
      <c r="A3510" s="29">
        <v>63.0</v>
      </c>
      <c r="B3510" s="30" t="s">
        <v>4083</v>
      </c>
      <c r="C3510" s="31">
        <v>3508.0</v>
      </c>
      <c r="D3510" s="32" t="s">
        <v>4084</v>
      </c>
      <c r="E3510" s="139"/>
      <c r="F3510" s="139"/>
      <c r="G3510" s="94"/>
      <c r="H3510" s="140"/>
      <c r="I3510" s="140"/>
      <c r="J3510" s="95"/>
      <c r="K3510" s="69"/>
      <c r="L3510" s="65"/>
      <c r="M3510" s="302"/>
      <c r="N3510" s="366"/>
      <c r="O3510" s="367"/>
      <c r="P3510" s="368"/>
      <c r="Q3510" s="366"/>
      <c r="R3510" s="369"/>
      <c r="S3510" s="304"/>
      <c r="T3510" s="304"/>
      <c r="U3510" s="140"/>
      <c r="V3510" s="140"/>
      <c r="W3510" s="140"/>
      <c r="X3510" s="299"/>
      <c r="Y3510" s="287"/>
      <c r="Z3510" s="345"/>
      <c r="AA3510" s="288"/>
      <c r="AB3510" s="288"/>
      <c r="AC3510" s="346"/>
      <c r="AD3510" s="82" t="s">
        <v>30</v>
      </c>
      <c r="AE3510" s="302">
        <v>5.0</v>
      </c>
      <c r="AF3510" s="360" t="s">
        <v>31</v>
      </c>
      <c r="AG3510" s="45">
        <v>514.0</v>
      </c>
      <c r="AH3510" s="79"/>
      <c r="AI3510" s="80"/>
      <c r="AJ3510" s="80"/>
      <c r="AK3510" s="80"/>
      <c r="AL3510" s="14"/>
      <c r="AM3510" s="16" t="str">
        <f t="shared" si="10"/>
        <v>{s:'63C379', v:514 , c:'放デイ３０・有資格１６・人欠・拘減・'},</v>
      </c>
      <c r="AN3510" s="16"/>
    </row>
    <row r="3511" ht="16.5" customHeight="1">
      <c r="A3511" s="29">
        <v>63.0</v>
      </c>
      <c r="B3511" s="30" t="s">
        <v>4085</v>
      </c>
      <c r="C3511" s="31">
        <v>3509.0</v>
      </c>
      <c r="D3511" s="32" t="s">
        <v>4086</v>
      </c>
      <c r="E3511" s="139"/>
      <c r="F3511" s="139"/>
      <c r="G3511" s="94"/>
      <c r="H3511" s="140"/>
      <c r="I3511" s="140"/>
      <c r="J3511" s="95"/>
      <c r="K3511" s="69"/>
      <c r="L3511" s="65"/>
      <c r="M3511" s="302"/>
      <c r="N3511" s="366"/>
      <c r="O3511" s="367"/>
      <c r="P3511" s="368"/>
      <c r="Q3511" s="366"/>
      <c r="R3511" s="369"/>
      <c r="S3511" s="304"/>
      <c r="T3511" s="304"/>
      <c r="U3511" s="140"/>
      <c r="V3511" s="140"/>
      <c r="W3511" s="140"/>
      <c r="X3511" s="303"/>
      <c r="Y3511" s="290"/>
      <c r="Z3511" s="350"/>
      <c r="AA3511" s="299" t="s">
        <v>20</v>
      </c>
      <c r="AB3511" s="287" t="s">
        <v>21</v>
      </c>
      <c r="AC3511" s="361">
        <v>0.85</v>
      </c>
      <c r="AD3511" s="87"/>
      <c r="AE3511" s="302"/>
      <c r="AF3511" s="360"/>
      <c r="AG3511" s="45">
        <v>436.0</v>
      </c>
      <c r="AH3511" s="79"/>
      <c r="AI3511" s="80"/>
      <c r="AJ3511" s="80"/>
      <c r="AK3511" s="80"/>
      <c r="AL3511" s="14"/>
      <c r="AM3511" s="16" t="str">
        <f t="shared" si="10"/>
        <v>{s:'63C380', v:436 , c:'放デイ３０・有資格１６・人欠・評減・拘減・'},</v>
      </c>
      <c r="AN3511" s="16"/>
    </row>
    <row r="3512" ht="16.5" customHeight="1">
      <c r="A3512" s="29">
        <v>63.0</v>
      </c>
      <c r="B3512" s="30" t="s">
        <v>4087</v>
      </c>
      <c r="C3512" s="31">
        <v>3510.0</v>
      </c>
      <c r="D3512" s="32" t="s">
        <v>4088</v>
      </c>
      <c r="E3512" s="139"/>
      <c r="F3512" s="139"/>
      <c r="G3512" s="94"/>
      <c r="H3512" s="140"/>
      <c r="I3512" s="140"/>
      <c r="J3512" s="95"/>
      <c r="K3512" s="69"/>
      <c r="L3512" s="65"/>
      <c r="M3512" s="302"/>
      <c r="N3512" s="366"/>
      <c r="O3512" s="367"/>
      <c r="P3512" s="368"/>
      <c r="Q3512" s="366"/>
      <c r="R3512" s="369"/>
      <c r="S3512" s="304"/>
      <c r="T3512" s="304"/>
      <c r="U3512" s="140"/>
      <c r="V3512" s="140"/>
      <c r="W3512" s="140"/>
      <c r="X3512" s="305" t="s">
        <v>326</v>
      </c>
      <c r="Y3512" s="302" t="s">
        <v>21</v>
      </c>
      <c r="Z3512" s="349">
        <v>0.7</v>
      </c>
      <c r="AA3512" s="297"/>
      <c r="AB3512" s="297"/>
      <c r="AC3512" s="362"/>
      <c r="AD3512" s="87"/>
      <c r="AE3512" s="313"/>
      <c r="AF3512" s="349"/>
      <c r="AG3512" s="45">
        <v>358.0</v>
      </c>
      <c r="AH3512" s="79"/>
      <c r="AI3512" s="80"/>
      <c r="AJ3512" s="80"/>
      <c r="AK3512" s="80"/>
      <c r="AL3512" s="14"/>
      <c r="AM3512" s="16" t="str">
        <f t="shared" si="10"/>
        <v>{s:'63C381', v:358 , c:'放デイ３０・有資格１６・人欠・開減１・拘減・'},</v>
      </c>
      <c r="AN3512" s="16"/>
    </row>
    <row r="3513" ht="16.5" customHeight="1">
      <c r="A3513" s="29">
        <v>63.0</v>
      </c>
      <c r="B3513" s="30" t="s">
        <v>4089</v>
      </c>
      <c r="C3513" s="31">
        <v>3511.0</v>
      </c>
      <c r="D3513" s="32" t="s">
        <v>4090</v>
      </c>
      <c r="E3513" s="139"/>
      <c r="F3513" s="139"/>
      <c r="G3513" s="94"/>
      <c r="H3513" s="140"/>
      <c r="I3513" s="140"/>
      <c r="J3513" s="95"/>
      <c r="K3513" s="69"/>
      <c r="L3513" s="65"/>
      <c r="M3513" s="302"/>
      <c r="N3513" s="366"/>
      <c r="O3513" s="367"/>
      <c r="P3513" s="368"/>
      <c r="Q3513" s="366"/>
      <c r="R3513" s="369"/>
      <c r="S3513" s="304"/>
      <c r="T3513" s="304"/>
      <c r="U3513" s="140"/>
      <c r="V3513" s="140"/>
      <c r="W3513" s="140"/>
      <c r="X3513" s="306"/>
      <c r="Y3513" s="290"/>
      <c r="Z3513" s="355"/>
      <c r="AA3513" s="356" t="s">
        <v>20</v>
      </c>
      <c r="AB3513" s="357" t="s">
        <v>21</v>
      </c>
      <c r="AC3513" s="363">
        <v>0.85</v>
      </c>
      <c r="AD3513" s="87"/>
      <c r="AE3513" s="313"/>
      <c r="AF3513" s="349"/>
      <c r="AG3513" s="45">
        <v>304.0</v>
      </c>
      <c r="AH3513" s="79"/>
      <c r="AI3513" s="80"/>
      <c r="AJ3513" s="80"/>
      <c r="AK3513" s="80"/>
      <c r="AL3513" s="14"/>
      <c r="AM3513" s="16" t="str">
        <f t="shared" si="10"/>
        <v>{s:'63C382', v:304 , c:'放デイ３０・有資格１６・人欠・開減１・評減・拘減・'},</v>
      </c>
      <c r="AN3513" s="16"/>
    </row>
    <row r="3514" ht="16.5" customHeight="1">
      <c r="A3514" s="29">
        <v>63.0</v>
      </c>
      <c r="B3514" s="30" t="s">
        <v>4091</v>
      </c>
      <c r="C3514" s="31">
        <v>3512.0</v>
      </c>
      <c r="D3514" s="32" t="s">
        <v>4092</v>
      </c>
      <c r="E3514" s="139"/>
      <c r="F3514" s="139"/>
      <c r="G3514" s="94"/>
      <c r="H3514" s="140"/>
      <c r="I3514" s="140"/>
      <c r="J3514" s="95"/>
      <c r="K3514" s="69"/>
      <c r="L3514" s="65"/>
      <c r="M3514" s="302"/>
      <c r="N3514" s="366"/>
      <c r="O3514" s="367"/>
      <c r="P3514" s="368"/>
      <c r="Q3514" s="366"/>
      <c r="R3514" s="369"/>
      <c r="S3514" s="304"/>
      <c r="T3514" s="304"/>
      <c r="U3514" s="140"/>
      <c r="V3514" s="140"/>
      <c r="W3514" s="140"/>
      <c r="X3514" s="305" t="s">
        <v>329</v>
      </c>
      <c r="Y3514" s="302" t="s">
        <v>21</v>
      </c>
      <c r="Z3514" s="349">
        <v>0.85</v>
      </c>
      <c r="AA3514" s="292"/>
      <c r="AB3514" s="292"/>
      <c r="AC3514" s="355"/>
      <c r="AD3514" s="87"/>
      <c r="AE3514" s="313"/>
      <c r="AF3514" s="349"/>
      <c r="AG3514" s="45">
        <v>436.0</v>
      </c>
      <c r="AH3514" s="79"/>
      <c r="AI3514" s="80"/>
      <c r="AJ3514" s="80"/>
      <c r="AK3514" s="80"/>
      <c r="AL3514" s="14"/>
      <c r="AM3514" s="16" t="str">
        <f t="shared" si="10"/>
        <v>{s:'63C383', v:436 , c:'放デイ３０・有資格１６・人欠・開減２・拘減・'},</v>
      </c>
      <c r="AN3514" s="16"/>
    </row>
    <row r="3515" ht="16.5" customHeight="1">
      <c r="A3515" s="29">
        <v>63.0</v>
      </c>
      <c r="B3515" s="30" t="s">
        <v>4093</v>
      </c>
      <c r="C3515" s="31">
        <v>3513.0</v>
      </c>
      <c r="D3515" s="32" t="s">
        <v>4094</v>
      </c>
      <c r="E3515" s="139"/>
      <c r="F3515" s="139"/>
      <c r="G3515" s="94"/>
      <c r="H3515" s="140"/>
      <c r="I3515" s="140"/>
      <c r="J3515" s="95"/>
      <c r="K3515" s="69"/>
      <c r="L3515" s="65"/>
      <c r="M3515" s="302"/>
      <c r="N3515" s="366"/>
      <c r="O3515" s="367"/>
      <c r="P3515" s="368"/>
      <c r="Q3515" s="366"/>
      <c r="R3515" s="369"/>
      <c r="S3515" s="304"/>
      <c r="T3515" s="304"/>
      <c r="U3515" s="140"/>
      <c r="V3515" s="140"/>
      <c r="W3515" s="140"/>
      <c r="X3515" s="306"/>
      <c r="Y3515" s="290"/>
      <c r="Z3515" s="355"/>
      <c r="AA3515" s="356" t="s">
        <v>20</v>
      </c>
      <c r="AB3515" s="357" t="s">
        <v>21</v>
      </c>
      <c r="AC3515" s="363">
        <v>0.85</v>
      </c>
      <c r="AD3515" s="93"/>
      <c r="AE3515" s="292"/>
      <c r="AF3515" s="355"/>
      <c r="AG3515" s="45">
        <v>370.0</v>
      </c>
      <c r="AH3515" s="79"/>
      <c r="AI3515" s="80"/>
      <c r="AJ3515" s="80"/>
      <c r="AK3515" s="80"/>
      <c r="AL3515" s="14"/>
      <c r="AM3515" s="16" t="str">
        <f t="shared" si="10"/>
        <v>{s:'63C384', v:370 , c:'放デイ３０・有資格１６・人欠・開減２・評減・拘減・'},</v>
      </c>
      <c r="AN3515" s="16"/>
    </row>
    <row r="3516" ht="16.5" customHeight="1">
      <c r="A3516" s="29">
        <v>63.0</v>
      </c>
      <c r="B3516" s="30" t="s">
        <v>4095</v>
      </c>
      <c r="C3516" s="31">
        <v>3514.0</v>
      </c>
      <c r="D3516" s="32" t="s">
        <v>4096</v>
      </c>
      <c r="E3516" s="139"/>
      <c r="F3516" s="139"/>
      <c r="G3516" s="307"/>
      <c r="H3516" s="352"/>
      <c r="I3516" s="140"/>
      <c r="J3516" s="95"/>
      <c r="K3516" s="69"/>
      <c r="L3516" s="65"/>
      <c r="M3516" s="65"/>
      <c r="N3516" s="366"/>
      <c r="O3516" s="367"/>
      <c r="P3516" s="368"/>
      <c r="Q3516" s="366"/>
      <c r="R3516" s="369"/>
      <c r="S3516" s="33" t="s">
        <v>23</v>
      </c>
      <c r="T3516" s="130" t="s">
        <v>24</v>
      </c>
      <c r="U3516" s="152"/>
      <c r="V3516" s="152"/>
      <c r="W3516" s="153"/>
      <c r="X3516" s="299"/>
      <c r="Y3516" s="287"/>
      <c r="Z3516" s="345"/>
      <c r="AA3516" s="288"/>
      <c r="AB3516" s="288"/>
      <c r="AC3516" s="288"/>
      <c r="AD3516" s="288"/>
      <c r="AE3516" s="288"/>
      <c r="AF3516" s="346"/>
      <c r="AG3516" s="45">
        <v>363.0</v>
      </c>
      <c r="AH3516" s="79"/>
      <c r="AI3516" s="80"/>
      <c r="AJ3516" s="80"/>
      <c r="AK3516" s="80"/>
      <c r="AL3516" s="14"/>
      <c r="AM3516" s="16" t="str">
        <f t="shared" si="10"/>
        <v>{s:'63C385', v:363 , c:'放デイ３０・有資格１６・人欠・未計画・'},</v>
      </c>
      <c r="AN3516" s="16"/>
    </row>
    <row r="3517" ht="16.5" customHeight="1">
      <c r="A3517" s="29">
        <v>63.0</v>
      </c>
      <c r="B3517" s="30" t="s">
        <v>4097</v>
      </c>
      <c r="C3517" s="31">
        <v>3515.0</v>
      </c>
      <c r="D3517" s="32" t="s">
        <v>4098</v>
      </c>
      <c r="E3517" s="139"/>
      <c r="F3517" s="139"/>
      <c r="G3517" s="307"/>
      <c r="H3517" s="352"/>
      <c r="I3517" s="140"/>
      <c r="J3517" s="95"/>
      <c r="K3517" s="69"/>
      <c r="L3517" s="302"/>
      <c r="M3517" s="63"/>
      <c r="N3517" s="366"/>
      <c r="O3517" s="367"/>
      <c r="P3517" s="368"/>
      <c r="Q3517" s="366"/>
      <c r="R3517" s="369"/>
      <c r="S3517" s="131"/>
      <c r="T3517" s="87"/>
      <c r="U3517" s="302" t="s">
        <v>21</v>
      </c>
      <c r="V3517" s="313">
        <v>0.7</v>
      </c>
      <c r="W3517" s="95"/>
      <c r="X3517" s="303"/>
      <c r="Y3517" s="290"/>
      <c r="Z3517" s="350"/>
      <c r="AA3517" s="299" t="s">
        <v>20</v>
      </c>
      <c r="AB3517" s="287" t="s">
        <v>21</v>
      </c>
      <c r="AC3517" s="351">
        <v>0.85</v>
      </c>
      <c r="AD3517" s="288"/>
      <c r="AE3517" s="288"/>
      <c r="AF3517" s="346"/>
      <c r="AG3517" s="45">
        <v>309.0</v>
      </c>
      <c r="AH3517" s="79"/>
      <c r="AI3517" s="80"/>
      <c r="AJ3517" s="80"/>
      <c r="AK3517" s="80"/>
      <c r="AL3517" s="14"/>
      <c r="AM3517" s="16" t="str">
        <f t="shared" si="10"/>
        <v>{s:'63C386', v:309 , c:'放デイ３０・有資格１６・人欠・未計画・評減・'},</v>
      </c>
      <c r="AN3517" s="16"/>
    </row>
    <row r="3518" ht="16.5" customHeight="1">
      <c r="A3518" s="29">
        <v>63.0</v>
      </c>
      <c r="B3518" s="30" t="s">
        <v>4099</v>
      </c>
      <c r="C3518" s="31">
        <v>3516.0</v>
      </c>
      <c r="D3518" s="32" t="s">
        <v>4100</v>
      </c>
      <c r="E3518" s="94"/>
      <c r="F3518" s="94"/>
      <c r="G3518" s="103"/>
      <c r="H3518" s="140"/>
      <c r="I3518" s="140"/>
      <c r="J3518" s="95"/>
      <c r="K3518" s="69"/>
      <c r="L3518" s="65"/>
      <c r="M3518" s="65"/>
      <c r="N3518" s="302"/>
      <c r="O3518" s="382"/>
      <c r="P3518" s="383"/>
      <c r="Q3518" s="302"/>
      <c r="R3518" s="384"/>
      <c r="S3518" s="131"/>
      <c r="T3518" s="87"/>
      <c r="U3518" s="302"/>
      <c r="V3518" s="313"/>
      <c r="W3518" s="349"/>
      <c r="X3518" s="305" t="s">
        <v>326</v>
      </c>
      <c r="Y3518" s="287" t="s">
        <v>21</v>
      </c>
      <c r="Z3518" s="354" t="str">
        <f>$Z$653</f>
        <v/>
      </c>
      <c r="AA3518" s="297"/>
      <c r="AB3518" s="297"/>
      <c r="AC3518" s="297"/>
      <c r="AD3518" s="297"/>
      <c r="AE3518" s="297"/>
      <c r="AF3518" s="362"/>
      <c r="AG3518" s="45">
        <v>254.0</v>
      </c>
      <c r="AH3518" s="79"/>
      <c r="AI3518" s="80"/>
      <c r="AJ3518" s="80"/>
      <c r="AK3518" s="80"/>
      <c r="AL3518" s="14"/>
      <c r="AM3518" s="16" t="str">
        <f t="shared" si="10"/>
        <v>{s:'63C387', v:254 , c:'放デイ３０・有資格１６・人欠・未計画・開減１・'},</v>
      </c>
      <c r="AN3518" s="16"/>
    </row>
    <row r="3519" ht="16.5" customHeight="1">
      <c r="A3519" s="29">
        <v>63.0</v>
      </c>
      <c r="B3519" s="30" t="s">
        <v>4101</v>
      </c>
      <c r="C3519" s="31">
        <v>3517.0</v>
      </c>
      <c r="D3519" s="32" t="s">
        <v>4102</v>
      </c>
      <c r="E3519" s="94"/>
      <c r="F3519" s="94"/>
      <c r="G3519" s="103"/>
      <c r="H3519" s="140"/>
      <c r="I3519" s="140"/>
      <c r="J3519" s="95"/>
      <c r="K3519" s="69"/>
      <c r="L3519" s="65"/>
      <c r="M3519" s="65"/>
      <c r="N3519" s="302"/>
      <c r="O3519" s="382"/>
      <c r="P3519" s="383"/>
      <c r="Q3519" s="302"/>
      <c r="R3519" s="384"/>
      <c r="S3519" s="131"/>
      <c r="T3519" s="87"/>
      <c r="U3519" s="302"/>
      <c r="V3519" s="313"/>
      <c r="W3519" s="349"/>
      <c r="X3519" s="306"/>
      <c r="Y3519" s="290"/>
      <c r="Z3519" s="355"/>
      <c r="AA3519" s="356" t="s">
        <v>20</v>
      </c>
      <c r="AB3519" s="357" t="s">
        <v>21</v>
      </c>
      <c r="AC3519" s="358">
        <v>0.85</v>
      </c>
      <c r="AD3519" s="288"/>
      <c r="AE3519" s="288"/>
      <c r="AF3519" s="346"/>
      <c r="AG3519" s="45">
        <v>216.0</v>
      </c>
      <c r="AH3519" s="79"/>
      <c r="AI3519" s="80"/>
      <c r="AJ3519" s="80"/>
      <c r="AK3519" s="80"/>
      <c r="AL3519" s="14"/>
      <c r="AM3519" s="16" t="str">
        <f t="shared" si="10"/>
        <v>{s:'63C388', v:216 , c:'放デイ３０・有資格１６・人欠・未計画・開減１・評減・'},</v>
      </c>
      <c r="AN3519" s="16"/>
    </row>
    <row r="3520" ht="16.5" customHeight="1">
      <c r="A3520" s="29">
        <v>63.0</v>
      </c>
      <c r="B3520" s="30" t="s">
        <v>4103</v>
      </c>
      <c r="C3520" s="31">
        <v>3518.0</v>
      </c>
      <c r="D3520" s="32" t="s">
        <v>4104</v>
      </c>
      <c r="E3520" s="94"/>
      <c r="F3520" s="94"/>
      <c r="G3520" s="103"/>
      <c r="H3520" s="140"/>
      <c r="I3520" s="140"/>
      <c r="J3520" s="95"/>
      <c r="K3520" s="69"/>
      <c r="L3520" s="65"/>
      <c r="M3520" s="65"/>
      <c r="N3520" s="302"/>
      <c r="O3520" s="382"/>
      <c r="P3520" s="383"/>
      <c r="Q3520" s="302"/>
      <c r="R3520" s="384"/>
      <c r="S3520" s="131"/>
      <c r="T3520" s="87"/>
      <c r="U3520" s="302"/>
      <c r="V3520" s="313"/>
      <c r="W3520" s="349"/>
      <c r="X3520" s="305" t="s">
        <v>329</v>
      </c>
      <c r="Y3520" s="287" t="s">
        <v>21</v>
      </c>
      <c r="Z3520" s="354" t="str">
        <f>$Z$655</f>
        <v/>
      </c>
      <c r="AA3520" s="292"/>
      <c r="AB3520" s="292"/>
      <c r="AC3520" s="292"/>
      <c r="AD3520" s="292"/>
      <c r="AE3520" s="292"/>
      <c r="AF3520" s="355"/>
      <c r="AG3520" s="45">
        <v>309.0</v>
      </c>
      <c r="AH3520" s="79"/>
      <c r="AI3520" s="80"/>
      <c r="AJ3520" s="80"/>
      <c r="AK3520" s="80"/>
      <c r="AL3520" s="14"/>
      <c r="AM3520" s="16" t="str">
        <f t="shared" si="10"/>
        <v>{s:'63C389', v:309 , c:'放デイ３０・有資格１６・人欠・未計画・開減２・'},</v>
      </c>
      <c r="AN3520" s="16"/>
    </row>
    <row r="3521" ht="16.5" customHeight="1">
      <c r="A3521" s="29">
        <v>63.0</v>
      </c>
      <c r="B3521" s="30" t="s">
        <v>4105</v>
      </c>
      <c r="C3521" s="31">
        <v>3519.0</v>
      </c>
      <c r="D3521" s="32" t="s">
        <v>4106</v>
      </c>
      <c r="E3521" s="94"/>
      <c r="F3521" s="94"/>
      <c r="G3521" s="103"/>
      <c r="H3521" s="140"/>
      <c r="I3521" s="140"/>
      <c r="J3521" s="95"/>
      <c r="K3521" s="69"/>
      <c r="L3521" s="65"/>
      <c r="M3521" s="65"/>
      <c r="N3521" s="302"/>
      <c r="O3521" s="382"/>
      <c r="P3521" s="383"/>
      <c r="Q3521" s="302"/>
      <c r="R3521" s="384"/>
      <c r="S3521" s="131"/>
      <c r="T3521" s="87"/>
      <c r="U3521" s="302"/>
      <c r="V3521" s="313"/>
      <c r="W3521" s="349"/>
      <c r="X3521" s="306"/>
      <c r="Y3521" s="290"/>
      <c r="Z3521" s="355"/>
      <c r="AA3521" s="356" t="s">
        <v>20</v>
      </c>
      <c r="AB3521" s="357" t="s">
        <v>21</v>
      </c>
      <c r="AC3521" s="358">
        <v>0.85</v>
      </c>
      <c r="AD3521" s="288"/>
      <c r="AE3521" s="288"/>
      <c r="AF3521" s="346"/>
      <c r="AG3521" s="45">
        <v>263.0</v>
      </c>
      <c r="AH3521" s="79"/>
      <c r="AI3521" s="80"/>
      <c r="AJ3521" s="80"/>
      <c r="AK3521" s="80"/>
      <c r="AL3521" s="14"/>
      <c r="AM3521" s="16" t="str">
        <f t="shared" si="10"/>
        <v>{s:'63C390', v:263 , c:'放デイ３０・有資格１６・人欠・未計画・開減２・評減・'},</v>
      </c>
      <c r="AN3521" s="16"/>
    </row>
    <row r="3522" ht="16.5" customHeight="1">
      <c r="A3522" s="29">
        <v>63.0</v>
      </c>
      <c r="B3522" s="30" t="s">
        <v>4107</v>
      </c>
      <c r="C3522" s="31">
        <v>3520.0</v>
      </c>
      <c r="D3522" s="32" t="s">
        <v>4108</v>
      </c>
      <c r="E3522" s="94"/>
      <c r="F3522" s="94"/>
      <c r="G3522" s="103"/>
      <c r="H3522" s="140"/>
      <c r="I3522" s="140"/>
      <c r="J3522" s="95"/>
      <c r="K3522" s="69"/>
      <c r="L3522" s="65"/>
      <c r="M3522" s="65"/>
      <c r="N3522" s="302"/>
      <c r="O3522" s="382"/>
      <c r="P3522" s="383"/>
      <c r="Q3522" s="302"/>
      <c r="R3522" s="384"/>
      <c r="S3522" s="131"/>
      <c r="T3522" s="87"/>
      <c r="U3522" s="302"/>
      <c r="V3522" s="313"/>
      <c r="W3522" s="349"/>
      <c r="X3522" s="299"/>
      <c r="Y3522" s="287"/>
      <c r="Z3522" s="345"/>
      <c r="AA3522" s="288"/>
      <c r="AB3522" s="288"/>
      <c r="AC3522" s="346"/>
      <c r="AD3522" s="82" t="s">
        <v>30</v>
      </c>
      <c r="AE3522" s="302">
        <v>5.0</v>
      </c>
      <c r="AF3522" s="360" t="s">
        <v>31</v>
      </c>
      <c r="AG3522" s="45">
        <v>358.0</v>
      </c>
      <c r="AH3522" s="79"/>
      <c r="AI3522" s="80"/>
      <c r="AJ3522" s="80"/>
      <c r="AK3522" s="80"/>
      <c r="AL3522" s="14"/>
      <c r="AM3522" s="16" t="str">
        <f t="shared" si="10"/>
        <v>{s:'63C391', v:358 , c:'放デイ３０・有資格１６・人欠・未計画・拘減・'},</v>
      </c>
      <c r="AN3522" s="16"/>
    </row>
    <row r="3523" ht="16.5" customHeight="1">
      <c r="A3523" s="29">
        <v>63.0</v>
      </c>
      <c r="B3523" s="30" t="s">
        <v>4109</v>
      </c>
      <c r="C3523" s="31">
        <v>3521.0</v>
      </c>
      <c r="D3523" s="32" t="s">
        <v>4110</v>
      </c>
      <c r="E3523" s="94"/>
      <c r="F3523" s="94"/>
      <c r="G3523" s="103"/>
      <c r="H3523" s="140"/>
      <c r="I3523" s="140"/>
      <c r="J3523" s="95"/>
      <c r="K3523" s="69"/>
      <c r="L3523" s="65"/>
      <c r="M3523" s="65"/>
      <c r="N3523" s="302"/>
      <c r="O3523" s="382"/>
      <c r="P3523" s="383"/>
      <c r="Q3523" s="302"/>
      <c r="R3523" s="384"/>
      <c r="S3523" s="310"/>
      <c r="T3523" s="309"/>
      <c r="U3523" s="302"/>
      <c r="V3523" s="313"/>
      <c r="W3523" s="349"/>
      <c r="X3523" s="303"/>
      <c r="Y3523" s="290"/>
      <c r="Z3523" s="350"/>
      <c r="AA3523" s="299" t="s">
        <v>20</v>
      </c>
      <c r="AB3523" s="287" t="s">
        <v>21</v>
      </c>
      <c r="AC3523" s="361">
        <v>0.85</v>
      </c>
      <c r="AD3523" s="87"/>
      <c r="AE3523" s="302"/>
      <c r="AF3523" s="360"/>
      <c r="AG3523" s="45">
        <v>304.0</v>
      </c>
      <c r="AH3523" s="79"/>
      <c r="AI3523" s="80"/>
      <c r="AJ3523" s="80"/>
      <c r="AK3523" s="80"/>
      <c r="AL3523" s="14"/>
      <c r="AM3523" s="16" t="str">
        <f t="shared" si="10"/>
        <v>{s:'63C392', v:304 , c:'放デイ３０・有資格１６・人欠・未計画・評減・拘減・'},</v>
      </c>
      <c r="AN3523" s="16"/>
    </row>
    <row r="3524" ht="16.5" customHeight="1">
      <c r="A3524" s="29">
        <v>63.0</v>
      </c>
      <c r="B3524" s="30" t="s">
        <v>4111</v>
      </c>
      <c r="C3524" s="31">
        <v>3522.0</v>
      </c>
      <c r="D3524" s="32" t="s">
        <v>4112</v>
      </c>
      <c r="E3524" s="94"/>
      <c r="F3524" s="94"/>
      <c r="G3524" s="103"/>
      <c r="H3524" s="140"/>
      <c r="I3524" s="140"/>
      <c r="J3524" s="95"/>
      <c r="K3524" s="69"/>
      <c r="L3524" s="65"/>
      <c r="M3524" s="65"/>
      <c r="N3524" s="302"/>
      <c r="O3524" s="382"/>
      <c r="P3524" s="383"/>
      <c r="Q3524" s="302"/>
      <c r="R3524" s="384"/>
      <c r="S3524" s="310"/>
      <c r="T3524" s="309"/>
      <c r="U3524" s="302"/>
      <c r="V3524" s="313"/>
      <c r="W3524" s="349"/>
      <c r="X3524" s="305" t="s">
        <v>326</v>
      </c>
      <c r="Y3524" s="302" t="s">
        <v>21</v>
      </c>
      <c r="Z3524" s="349" t="str">
        <f>$Z$653</f>
        <v/>
      </c>
      <c r="AA3524" s="297"/>
      <c r="AB3524" s="297"/>
      <c r="AC3524" s="362"/>
      <c r="AD3524" s="87"/>
      <c r="AE3524" s="313"/>
      <c r="AF3524" s="349"/>
      <c r="AG3524" s="45">
        <v>249.0</v>
      </c>
      <c r="AH3524" s="79"/>
      <c r="AI3524" s="80"/>
      <c r="AJ3524" s="80"/>
      <c r="AK3524" s="80"/>
      <c r="AL3524" s="14"/>
      <c r="AM3524" s="16" t="str">
        <f t="shared" si="10"/>
        <v>{s:'63C393', v:249 , c:'放デイ３０・有資格１６・人欠・未計画・開減１・拘減・'},</v>
      </c>
      <c r="AN3524" s="16"/>
    </row>
    <row r="3525" ht="16.5" customHeight="1">
      <c r="A3525" s="29">
        <v>63.0</v>
      </c>
      <c r="B3525" s="30" t="s">
        <v>4113</v>
      </c>
      <c r="C3525" s="31">
        <v>3523.0</v>
      </c>
      <c r="D3525" s="32" t="s">
        <v>4114</v>
      </c>
      <c r="E3525" s="94"/>
      <c r="F3525" s="94"/>
      <c r="G3525" s="103"/>
      <c r="H3525" s="140"/>
      <c r="I3525" s="140"/>
      <c r="J3525" s="95"/>
      <c r="K3525" s="69"/>
      <c r="L3525" s="65"/>
      <c r="M3525" s="65"/>
      <c r="N3525" s="302"/>
      <c r="O3525" s="382"/>
      <c r="P3525" s="383"/>
      <c r="Q3525" s="302"/>
      <c r="R3525" s="384"/>
      <c r="S3525" s="310"/>
      <c r="T3525" s="309"/>
      <c r="U3525" s="302"/>
      <c r="V3525" s="313"/>
      <c r="W3525" s="349"/>
      <c r="X3525" s="306"/>
      <c r="Y3525" s="290"/>
      <c r="Z3525" s="355"/>
      <c r="AA3525" s="356" t="s">
        <v>20</v>
      </c>
      <c r="AB3525" s="357" t="s">
        <v>21</v>
      </c>
      <c r="AC3525" s="363">
        <v>0.85</v>
      </c>
      <c r="AD3525" s="87"/>
      <c r="AE3525" s="313"/>
      <c r="AF3525" s="349"/>
      <c r="AG3525" s="45">
        <v>211.0</v>
      </c>
      <c r="AH3525" s="79"/>
      <c r="AI3525" s="80"/>
      <c r="AJ3525" s="80"/>
      <c r="AK3525" s="80"/>
      <c r="AL3525" s="14"/>
      <c r="AM3525" s="16" t="str">
        <f t="shared" si="10"/>
        <v>{s:'63C394', v:211 , c:'放デイ３０・有資格１６・人欠・未計画・開減１・評減・拘減・'},</v>
      </c>
      <c r="AN3525" s="16"/>
    </row>
    <row r="3526" ht="16.5" customHeight="1">
      <c r="A3526" s="29">
        <v>63.0</v>
      </c>
      <c r="B3526" s="30" t="s">
        <v>4115</v>
      </c>
      <c r="C3526" s="31">
        <v>3524.0</v>
      </c>
      <c r="D3526" s="32" t="s">
        <v>4116</v>
      </c>
      <c r="E3526" s="94"/>
      <c r="F3526" s="94"/>
      <c r="G3526" s="103"/>
      <c r="H3526" s="140"/>
      <c r="I3526" s="140"/>
      <c r="J3526" s="95"/>
      <c r="K3526" s="69"/>
      <c r="L3526" s="65"/>
      <c r="M3526" s="65"/>
      <c r="N3526" s="302"/>
      <c r="O3526" s="382"/>
      <c r="P3526" s="383"/>
      <c r="Q3526" s="302"/>
      <c r="R3526" s="384"/>
      <c r="S3526" s="310"/>
      <c r="T3526" s="309"/>
      <c r="U3526" s="302"/>
      <c r="V3526" s="313"/>
      <c r="W3526" s="349"/>
      <c r="X3526" s="305" t="s">
        <v>329</v>
      </c>
      <c r="Y3526" s="302" t="s">
        <v>21</v>
      </c>
      <c r="Z3526" s="349" t="str">
        <f>$Z$655</f>
        <v/>
      </c>
      <c r="AA3526" s="292"/>
      <c r="AB3526" s="292"/>
      <c r="AC3526" s="355"/>
      <c r="AD3526" s="87"/>
      <c r="AE3526" s="313"/>
      <c r="AF3526" s="349"/>
      <c r="AG3526" s="45">
        <v>304.0</v>
      </c>
      <c r="AH3526" s="79"/>
      <c r="AI3526" s="80"/>
      <c r="AJ3526" s="80"/>
      <c r="AK3526" s="80"/>
      <c r="AL3526" s="14"/>
      <c r="AM3526" s="16" t="str">
        <f t="shared" si="10"/>
        <v>{s:'63C395', v:304 , c:'放デイ３０・有資格１６・人欠・未計画・開減２・拘減・'},</v>
      </c>
      <c r="AN3526" s="16"/>
    </row>
    <row r="3527" ht="16.5" customHeight="1">
      <c r="A3527" s="29">
        <v>63.0</v>
      </c>
      <c r="B3527" s="30" t="s">
        <v>4117</v>
      </c>
      <c r="C3527" s="31">
        <v>3525.0</v>
      </c>
      <c r="D3527" s="32" t="s">
        <v>4118</v>
      </c>
      <c r="E3527" s="94"/>
      <c r="F3527" s="94"/>
      <c r="G3527" s="103"/>
      <c r="H3527" s="140"/>
      <c r="I3527" s="140"/>
      <c r="J3527" s="95"/>
      <c r="K3527" s="69"/>
      <c r="L3527" s="65"/>
      <c r="M3527" s="65"/>
      <c r="N3527" s="302"/>
      <c r="O3527" s="382"/>
      <c r="P3527" s="383"/>
      <c r="Q3527" s="302"/>
      <c r="R3527" s="384"/>
      <c r="S3527" s="310"/>
      <c r="T3527" s="309"/>
      <c r="U3527" s="302"/>
      <c r="V3527" s="313"/>
      <c r="W3527" s="349"/>
      <c r="X3527" s="306"/>
      <c r="Y3527" s="290"/>
      <c r="Z3527" s="355"/>
      <c r="AA3527" s="356" t="s">
        <v>20</v>
      </c>
      <c r="AB3527" s="357" t="s">
        <v>21</v>
      </c>
      <c r="AC3527" s="363">
        <v>0.85</v>
      </c>
      <c r="AD3527" s="93"/>
      <c r="AE3527" s="292"/>
      <c r="AF3527" s="355"/>
      <c r="AG3527" s="45">
        <v>258.0</v>
      </c>
      <c r="AH3527" s="79"/>
      <c r="AI3527" s="80"/>
      <c r="AJ3527" s="80"/>
      <c r="AK3527" s="80"/>
      <c r="AL3527" s="14"/>
      <c r="AM3527" s="16" t="str">
        <f t="shared" si="10"/>
        <v>{s:'63C396', v:258 , c:'放デイ３０・有資格１６・人欠・未計画・開減２・評減・拘減・'},</v>
      </c>
      <c r="AN3527" s="16"/>
    </row>
    <row r="3528" ht="16.5" customHeight="1">
      <c r="A3528" s="29">
        <v>63.0</v>
      </c>
      <c r="B3528" s="30" t="s">
        <v>4119</v>
      </c>
      <c r="C3528" s="31">
        <v>3526.0</v>
      </c>
      <c r="D3528" s="32" t="s">
        <v>4120</v>
      </c>
      <c r="E3528" s="94"/>
      <c r="F3528" s="94"/>
      <c r="G3528" s="103"/>
      <c r="H3528" s="140"/>
      <c r="I3528" s="140"/>
      <c r="J3528" s="95"/>
      <c r="K3528" s="69"/>
      <c r="L3528" s="65"/>
      <c r="M3528" s="65"/>
      <c r="N3528" s="302"/>
      <c r="O3528" s="382"/>
      <c r="P3528" s="383"/>
      <c r="Q3528" s="302"/>
      <c r="R3528" s="384"/>
      <c r="S3528" s="310"/>
      <c r="T3528" s="130" t="s">
        <v>27</v>
      </c>
      <c r="U3528" s="287"/>
      <c r="V3528" s="385"/>
      <c r="W3528" s="354"/>
      <c r="X3528" s="299"/>
      <c r="Y3528" s="287"/>
      <c r="Z3528" s="345"/>
      <c r="AA3528" s="288"/>
      <c r="AB3528" s="288"/>
      <c r="AC3528" s="288"/>
      <c r="AD3528" s="288"/>
      <c r="AE3528" s="288"/>
      <c r="AF3528" s="346"/>
      <c r="AG3528" s="45">
        <v>260.0</v>
      </c>
      <c r="AH3528" s="79"/>
      <c r="AI3528" s="80"/>
      <c r="AJ3528" s="80"/>
      <c r="AK3528" s="80"/>
      <c r="AL3528" s="14"/>
      <c r="AM3528" s="16" t="str">
        <f t="shared" si="10"/>
        <v>{s:'63C397', v:260 , c:'放デイ３０・有資格１６・人欠・未計画２・'},</v>
      </c>
      <c r="AN3528" s="16"/>
    </row>
    <row r="3529" ht="16.5" customHeight="1">
      <c r="A3529" s="29">
        <v>63.0</v>
      </c>
      <c r="B3529" s="30" t="s">
        <v>4121</v>
      </c>
      <c r="C3529" s="31">
        <v>3527.0</v>
      </c>
      <c r="D3529" s="32" t="s">
        <v>4122</v>
      </c>
      <c r="E3529" s="94"/>
      <c r="F3529" s="94"/>
      <c r="G3529" s="103"/>
      <c r="H3529" s="140"/>
      <c r="I3529" s="140"/>
      <c r="J3529" s="95"/>
      <c r="K3529" s="69"/>
      <c r="L3529" s="65"/>
      <c r="M3529" s="65"/>
      <c r="N3529" s="302"/>
      <c r="O3529" s="382"/>
      <c r="P3529" s="383"/>
      <c r="Q3529" s="302"/>
      <c r="R3529" s="384"/>
      <c r="S3529" s="310"/>
      <c r="T3529" s="87"/>
      <c r="U3529" s="302" t="s">
        <v>21</v>
      </c>
      <c r="V3529" s="313">
        <v>0.5</v>
      </c>
      <c r="W3529" s="349"/>
      <c r="X3529" s="303"/>
      <c r="Y3529" s="290"/>
      <c r="Z3529" s="350"/>
      <c r="AA3529" s="299" t="s">
        <v>20</v>
      </c>
      <c r="AB3529" s="287" t="s">
        <v>21</v>
      </c>
      <c r="AC3529" s="351">
        <v>0.85</v>
      </c>
      <c r="AD3529" s="288"/>
      <c r="AE3529" s="288"/>
      <c r="AF3529" s="346"/>
      <c r="AG3529" s="45">
        <v>221.0</v>
      </c>
      <c r="AH3529" s="79"/>
      <c r="AI3529" s="80"/>
      <c r="AJ3529" s="80"/>
      <c r="AK3529" s="80"/>
      <c r="AL3529" s="14"/>
      <c r="AM3529" s="16" t="str">
        <f t="shared" si="10"/>
        <v>{s:'63C398', v:221 , c:'放デイ３０・有資格１６・人欠・未計画２・評減・'},</v>
      </c>
      <c r="AN3529" s="16"/>
    </row>
    <row r="3530" ht="16.5" customHeight="1">
      <c r="A3530" s="29">
        <v>63.0</v>
      </c>
      <c r="B3530" s="30" t="s">
        <v>4123</v>
      </c>
      <c r="C3530" s="31">
        <v>3528.0</v>
      </c>
      <c r="D3530" s="32" t="s">
        <v>4124</v>
      </c>
      <c r="E3530" s="94"/>
      <c r="F3530" s="94"/>
      <c r="G3530" s="103"/>
      <c r="H3530" s="140"/>
      <c r="I3530" s="140"/>
      <c r="J3530" s="95"/>
      <c r="K3530" s="69"/>
      <c r="L3530" s="65"/>
      <c r="M3530" s="65"/>
      <c r="N3530" s="302"/>
      <c r="O3530" s="382"/>
      <c r="P3530" s="383"/>
      <c r="Q3530" s="302"/>
      <c r="R3530" s="384"/>
      <c r="S3530" s="310"/>
      <c r="T3530" s="87"/>
      <c r="U3530" s="302"/>
      <c r="V3530" s="313"/>
      <c r="W3530" s="349"/>
      <c r="X3530" s="305" t="s">
        <v>326</v>
      </c>
      <c r="Y3530" s="287" t="s">
        <v>21</v>
      </c>
      <c r="Z3530" s="354" t="str">
        <f>$Z$653</f>
        <v/>
      </c>
      <c r="AA3530" s="297"/>
      <c r="AB3530" s="297"/>
      <c r="AC3530" s="297"/>
      <c r="AD3530" s="297"/>
      <c r="AE3530" s="297"/>
      <c r="AF3530" s="362"/>
      <c r="AG3530" s="45">
        <v>182.0</v>
      </c>
      <c r="AH3530" s="79"/>
      <c r="AI3530" s="80"/>
      <c r="AJ3530" s="80"/>
      <c r="AK3530" s="80"/>
      <c r="AL3530" s="14"/>
      <c r="AM3530" s="16" t="str">
        <f t="shared" si="10"/>
        <v>{s:'63C399', v:182 , c:'放デイ３０・有資格１６・人欠・未計画２・開減１・'},</v>
      </c>
      <c r="AN3530" s="16"/>
    </row>
    <row r="3531" ht="16.5" customHeight="1">
      <c r="A3531" s="29">
        <v>63.0</v>
      </c>
      <c r="B3531" s="30" t="s">
        <v>4125</v>
      </c>
      <c r="C3531" s="31">
        <v>3529.0</v>
      </c>
      <c r="D3531" s="32" t="s">
        <v>4126</v>
      </c>
      <c r="E3531" s="94"/>
      <c r="F3531" s="94"/>
      <c r="G3531" s="103"/>
      <c r="H3531" s="140"/>
      <c r="I3531" s="140"/>
      <c r="J3531" s="95"/>
      <c r="K3531" s="69"/>
      <c r="L3531" s="65"/>
      <c r="M3531" s="65"/>
      <c r="N3531" s="302"/>
      <c r="O3531" s="382"/>
      <c r="P3531" s="383"/>
      <c r="Q3531" s="302"/>
      <c r="R3531" s="384"/>
      <c r="S3531" s="310"/>
      <c r="T3531" s="87"/>
      <c r="U3531" s="302"/>
      <c r="V3531" s="313"/>
      <c r="W3531" s="349"/>
      <c r="X3531" s="306"/>
      <c r="Y3531" s="290"/>
      <c r="Z3531" s="355"/>
      <c r="AA3531" s="356" t="s">
        <v>20</v>
      </c>
      <c r="AB3531" s="357" t="s">
        <v>21</v>
      </c>
      <c r="AC3531" s="358">
        <v>0.85</v>
      </c>
      <c r="AD3531" s="288"/>
      <c r="AE3531" s="288"/>
      <c r="AF3531" s="346"/>
      <c r="AG3531" s="45">
        <v>155.0</v>
      </c>
      <c r="AH3531" s="79"/>
      <c r="AI3531" s="80"/>
      <c r="AJ3531" s="80"/>
      <c r="AK3531" s="80"/>
      <c r="AL3531" s="14"/>
      <c r="AM3531" s="16" t="str">
        <f t="shared" si="10"/>
        <v>{s:'63C400', v:155 , c:'放デイ３０・有資格１６・人欠・未計画２・開減１・評減・'},</v>
      </c>
      <c r="AN3531" s="16"/>
    </row>
    <row r="3532" ht="16.5" customHeight="1">
      <c r="A3532" s="29">
        <v>63.0</v>
      </c>
      <c r="B3532" s="30" t="s">
        <v>4127</v>
      </c>
      <c r="C3532" s="31">
        <v>3530.0</v>
      </c>
      <c r="D3532" s="32" t="s">
        <v>4128</v>
      </c>
      <c r="E3532" s="94"/>
      <c r="F3532" s="94"/>
      <c r="G3532" s="103"/>
      <c r="H3532" s="140"/>
      <c r="I3532" s="140"/>
      <c r="J3532" s="95"/>
      <c r="K3532" s="69"/>
      <c r="L3532" s="65"/>
      <c r="M3532" s="65"/>
      <c r="N3532" s="302"/>
      <c r="O3532" s="382"/>
      <c r="P3532" s="383"/>
      <c r="Q3532" s="302"/>
      <c r="R3532" s="384"/>
      <c r="S3532" s="310"/>
      <c r="T3532" s="87"/>
      <c r="U3532" s="302"/>
      <c r="V3532" s="313"/>
      <c r="W3532" s="349"/>
      <c r="X3532" s="305" t="s">
        <v>329</v>
      </c>
      <c r="Y3532" s="287" t="s">
        <v>21</v>
      </c>
      <c r="Z3532" s="354" t="str">
        <f>$Z$655</f>
        <v/>
      </c>
      <c r="AA3532" s="292"/>
      <c r="AB3532" s="292"/>
      <c r="AC3532" s="292"/>
      <c r="AD3532" s="292"/>
      <c r="AE3532" s="292"/>
      <c r="AF3532" s="355"/>
      <c r="AG3532" s="45">
        <v>221.0</v>
      </c>
      <c r="AH3532" s="79"/>
      <c r="AI3532" s="80"/>
      <c r="AJ3532" s="80"/>
      <c r="AK3532" s="80"/>
      <c r="AL3532" s="14"/>
      <c r="AM3532" s="16" t="str">
        <f t="shared" si="10"/>
        <v>{s:'63C401', v:221 , c:'放デイ３０・有資格１６・人欠・未計画２・開減２・'},</v>
      </c>
      <c r="AN3532" s="16"/>
    </row>
    <row r="3533" ht="16.5" customHeight="1">
      <c r="A3533" s="29">
        <v>63.0</v>
      </c>
      <c r="B3533" s="30" t="s">
        <v>4129</v>
      </c>
      <c r="C3533" s="31">
        <v>3531.0</v>
      </c>
      <c r="D3533" s="32" t="s">
        <v>4130</v>
      </c>
      <c r="E3533" s="94"/>
      <c r="F3533" s="94"/>
      <c r="G3533" s="103"/>
      <c r="H3533" s="140"/>
      <c r="I3533" s="140"/>
      <c r="J3533" s="95"/>
      <c r="K3533" s="69"/>
      <c r="L3533" s="65"/>
      <c r="M3533" s="65"/>
      <c r="N3533" s="302"/>
      <c r="O3533" s="382"/>
      <c r="P3533" s="383"/>
      <c r="Q3533" s="302"/>
      <c r="R3533" s="384"/>
      <c r="S3533" s="310"/>
      <c r="T3533" s="87"/>
      <c r="U3533" s="302"/>
      <c r="V3533" s="313"/>
      <c r="W3533" s="349"/>
      <c r="X3533" s="306"/>
      <c r="Y3533" s="290"/>
      <c r="Z3533" s="355"/>
      <c r="AA3533" s="356" t="s">
        <v>20</v>
      </c>
      <c r="AB3533" s="357" t="s">
        <v>21</v>
      </c>
      <c r="AC3533" s="358">
        <v>0.85</v>
      </c>
      <c r="AD3533" s="288"/>
      <c r="AE3533" s="288"/>
      <c r="AF3533" s="346"/>
      <c r="AG3533" s="45">
        <v>188.0</v>
      </c>
      <c r="AH3533" s="79"/>
      <c r="AI3533" s="80"/>
      <c r="AJ3533" s="80"/>
      <c r="AK3533" s="80"/>
      <c r="AL3533" s="14"/>
      <c r="AM3533" s="16" t="str">
        <f t="shared" si="10"/>
        <v>{s:'63C402', v:188 , c:'放デイ３０・有資格１６・人欠・未計画２・開減２・評減・'},</v>
      </c>
      <c r="AN3533" s="16"/>
    </row>
    <row r="3534" ht="16.5" customHeight="1">
      <c r="A3534" s="29">
        <v>63.0</v>
      </c>
      <c r="B3534" s="30" t="s">
        <v>4131</v>
      </c>
      <c r="C3534" s="31">
        <v>3532.0</v>
      </c>
      <c r="D3534" s="32" t="s">
        <v>4132</v>
      </c>
      <c r="E3534" s="94"/>
      <c r="F3534" s="94"/>
      <c r="G3534" s="103"/>
      <c r="H3534" s="140"/>
      <c r="I3534" s="140"/>
      <c r="J3534" s="95"/>
      <c r="K3534" s="69"/>
      <c r="L3534" s="65"/>
      <c r="M3534" s="65"/>
      <c r="N3534" s="302"/>
      <c r="O3534" s="382"/>
      <c r="P3534" s="383"/>
      <c r="Q3534" s="302"/>
      <c r="R3534" s="384"/>
      <c r="S3534" s="310"/>
      <c r="T3534" s="87"/>
      <c r="U3534" s="302"/>
      <c r="V3534" s="313"/>
      <c r="W3534" s="349"/>
      <c r="X3534" s="299"/>
      <c r="Y3534" s="287"/>
      <c r="Z3534" s="345"/>
      <c r="AA3534" s="288"/>
      <c r="AB3534" s="288"/>
      <c r="AC3534" s="346"/>
      <c r="AD3534" s="82" t="s">
        <v>30</v>
      </c>
      <c r="AE3534" s="302">
        <v>5.0</v>
      </c>
      <c r="AF3534" s="360" t="s">
        <v>31</v>
      </c>
      <c r="AG3534" s="45">
        <v>255.0</v>
      </c>
      <c r="AH3534" s="79"/>
      <c r="AI3534" s="80"/>
      <c r="AJ3534" s="80"/>
      <c r="AK3534" s="80"/>
      <c r="AL3534" s="14"/>
      <c r="AM3534" s="16" t="str">
        <f t="shared" si="10"/>
        <v>{s:'63C403', v:255 , c:'放デイ３０・有資格１６・人欠・未計画２・拘減・'},</v>
      </c>
      <c r="AN3534" s="16"/>
    </row>
    <row r="3535" ht="16.5" customHeight="1">
      <c r="A3535" s="29">
        <v>63.0</v>
      </c>
      <c r="B3535" s="30" t="s">
        <v>4133</v>
      </c>
      <c r="C3535" s="31">
        <v>3533.0</v>
      </c>
      <c r="D3535" s="32" t="s">
        <v>4134</v>
      </c>
      <c r="E3535" s="94"/>
      <c r="F3535" s="94"/>
      <c r="G3535" s="103"/>
      <c r="H3535" s="140"/>
      <c r="I3535" s="140"/>
      <c r="J3535" s="95"/>
      <c r="K3535" s="69"/>
      <c r="L3535" s="65"/>
      <c r="M3535" s="65"/>
      <c r="N3535" s="302"/>
      <c r="O3535" s="382"/>
      <c r="P3535" s="383"/>
      <c r="Q3535" s="302"/>
      <c r="R3535" s="384"/>
      <c r="S3535" s="310"/>
      <c r="T3535" s="87"/>
      <c r="U3535" s="302"/>
      <c r="V3535" s="313"/>
      <c r="W3535" s="313"/>
      <c r="X3535" s="303"/>
      <c r="Y3535" s="290"/>
      <c r="Z3535" s="350"/>
      <c r="AA3535" s="299" t="s">
        <v>20</v>
      </c>
      <c r="AB3535" s="287" t="s">
        <v>21</v>
      </c>
      <c r="AC3535" s="361">
        <v>0.85</v>
      </c>
      <c r="AD3535" s="87"/>
      <c r="AE3535" s="302"/>
      <c r="AF3535" s="360"/>
      <c r="AG3535" s="45">
        <v>216.0</v>
      </c>
      <c r="AH3535" s="79"/>
      <c r="AI3535" s="80"/>
      <c r="AJ3535" s="80"/>
      <c r="AK3535" s="80"/>
      <c r="AL3535" s="14"/>
      <c r="AM3535" s="16" t="str">
        <f t="shared" si="10"/>
        <v>{s:'63C404', v:216 , c:'放デイ３０・有資格１６・人欠・未計画２・評減・拘減・'},</v>
      </c>
      <c r="AN3535" s="16"/>
    </row>
    <row r="3536" ht="16.5" customHeight="1">
      <c r="A3536" s="29">
        <v>63.0</v>
      </c>
      <c r="B3536" s="30" t="s">
        <v>4135</v>
      </c>
      <c r="C3536" s="31">
        <v>3534.0</v>
      </c>
      <c r="D3536" s="32" t="s">
        <v>4136</v>
      </c>
      <c r="E3536" s="94"/>
      <c r="F3536" s="94"/>
      <c r="G3536" s="103"/>
      <c r="H3536" s="140"/>
      <c r="I3536" s="140"/>
      <c r="J3536" s="95"/>
      <c r="K3536" s="69"/>
      <c r="L3536" s="65"/>
      <c r="M3536" s="65"/>
      <c r="N3536" s="302"/>
      <c r="O3536" s="382"/>
      <c r="P3536" s="383"/>
      <c r="Q3536" s="302"/>
      <c r="R3536" s="384"/>
      <c r="S3536" s="310"/>
      <c r="T3536" s="87"/>
      <c r="U3536" s="302"/>
      <c r="V3536" s="313"/>
      <c r="W3536" s="313"/>
      <c r="X3536" s="305" t="s">
        <v>326</v>
      </c>
      <c r="Y3536" s="302" t="s">
        <v>21</v>
      </c>
      <c r="Z3536" s="349" t="str">
        <f>$Z$653</f>
        <v/>
      </c>
      <c r="AA3536" s="297"/>
      <c r="AB3536" s="297"/>
      <c r="AC3536" s="362"/>
      <c r="AD3536" s="87"/>
      <c r="AE3536" s="313"/>
      <c r="AF3536" s="349"/>
      <c r="AG3536" s="45">
        <v>177.0</v>
      </c>
      <c r="AH3536" s="79"/>
      <c r="AI3536" s="80"/>
      <c r="AJ3536" s="80"/>
      <c r="AK3536" s="80"/>
      <c r="AL3536" s="14"/>
      <c r="AM3536" s="16" t="str">
        <f t="shared" si="10"/>
        <v>{s:'63C405', v:177 , c:'放デイ３０・有資格１６・人欠・未計画２・開減１・拘減・'},</v>
      </c>
      <c r="AN3536" s="16"/>
    </row>
    <row r="3537" ht="16.5" customHeight="1">
      <c r="A3537" s="29">
        <v>63.0</v>
      </c>
      <c r="B3537" s="30" t="s">
        <v>4137</v>
      </c>
      <c r="C3537" s="31">
        <v>3535.0</v>
      </c>
      <c r="D3537" s="32" t="s">
        <v>4138</v>
      </c>
      <c r="E3537" s="94"/>
      <c r="F3537" s="94"/>
      <c r="G3537" s="103"/>
      <c r="H3537" s="140"/>
      <c r="I3537" s="140"/>
      <c r="J3537" s="95"/>
      <c r="K3537" s="69"/>
      <c r="L3537" s="65"/>
      <c r="M3537" s="65"/>
      <c r="N3537" s="302"/>
      <c r="O3537" s="382"/>
      <c r="P3537" s="383"/>
      <c r="Q3537" s="302"/>
      <c r="R3537" s="384"/>
      <c r="S3537" s="310"/>
      <c r="T3537" s="87"/>
      <c r="U3537" s="302"/>
      <c r="V3537" s="313"/>
      <c r="W3537" s="313"/>
      <c r="X3537" s="306"/>
      <c r="Y3537" s="290"/>
      <c r="Z3537" s="355"/>
      <c r="AA3537" s="356" t="s">
        <v>20</v>
      </c>
      <c r="AB3537" s="357" t="s">
        <v>21</v>
      </c>
      <c r="AC3537" s="363">
        <v>0.85</v>
      </c>
      <c r="AD3537" s="87"/>
      <c r="AE3537" s="313"/>
      <c r="AF3537" s="349"/>
      <c r="AG3537" s="45">
        <v>150.0</v>
      </c>
      <c r="AH3537" s="79"/>
      <c r="AI3537" s="80"/>
      <c r="AJ3537" s="80"/>
      <c r="AK3537" s="80"/>
      <c r="AL3537" s="14"/>
      <c r="AM3537" s="16" t="str">
        <f t="shared" si="10"/>
        <v>{s:'63C406', v:150 , c:'放デイ３０・有資格１６・人欠・未計画２・開減１・評減・拘減・'},</v>
      </c>
      <c r="AN3537" s="16"/>
    </row>
    <row r="3538" ht="16.5" customHeight="1">
      <c r="A3538" s="29">
        <v>63.0</v>
      </c>
      <c r="B3538" s="30" t="s">
        <v>4139</v>
      </c>
      <c r="C3538" s="31">
        <v>3536.0</v>
      </c>
      <c r="D3538" s="32" t="s">
        <v>4140</v>
      </c>
      <c r="E3538" s="94"/>
      <c r="F3538" s="94"/>
      <c r="G3538" s="103"/>
      <c r="H3538" s="140"/>
      <c r="I3538" s="140"/>
      <c r="J3538" s="95"/>
      <c r="K3538" s="69"/>
      <c r="L3538" s="65"/>
      <c r="M3538" s="65"/>
      <c r="N3538" s="302"/>
      <c r="O3538" s="382"/>
      <c r="P3538" s="383"/>
      <c r="Q3538" s="302"/>
      <c r="R3538" s="384"/>
      <c r="S3538" s="308"/>
      <c r="T3538" s="310"/>
      <c r="U3538" s="302"/>
      <c r="V3538" s="313"/>
      <c r="W3538" s="313"/>
      <c r="X3538" s="305" t="s">
        <v>329</v>
      </c>
      <c r="Y3538" s="302" t="s">
        <v>21</v>
      </c>
      <c r="Z3538" s="349" t="str">
        <f>$Z$655</f>
        <v/>
      </c>
      <c r="AA3538" s="292"/>
      <c r="AB3538" s="292"/>
      <c r="AC3538" s="355"/>
      <c r="AD3538" s="87"/>
      <c r="AE3538" s="313"/>
      <c r="AF3538" s="349"/>
      <c r="AG3538" s="45">
        <v>216.0</v>
      </c>
      <c r="AH3538" s="79"/>
      <c r="AI3538" s="80"/>
      <c r="AJ3538" s="80"/>
      <c r="AK3538" s="80"/>
      <c r="AL3538" s="14"/>
      <c r="AM3538" s="16" t="str">
        <f t="shared" si="10"/>
        <v>{s:'63C407', v:216 , c:'放デイ３０・有資格１６・人欠・未計画２・開減２・拘減・'},</v>
      </c>
      <c r="AN3538" s="16"/>
    </row>
    <row r="3539" ht="16.5" customHeight="1">
      <c r="A3539" s="29">
        <v>63.0</v>
      </c>
      <c r="B3539" s="30" t="s">
        <v>4141</v>
      </c>
      <c r="C3539" s="31">
        <v>3537.0</v>
      </c>
      <c r="D3539" s="32" t="s">
        <v>4142</v>
      </c>
      <c r="E3539" s="94"/>
      <c r="F3539" s="94"/>
      <c r="G3539" s="103"/>
      <c r="H3539" s="140"/>
      <c r="I3539" s="140"/>
      <c r="J3539" s="95"/>
      <c r="K3539" s="110"/>
      <c r="L3539" s="115"/>
      <c r="M3539" s="115"/>
      <c r="N3539" s="386"/>
      <c r="O3539" s="382"/>
      <c r="P3539" s="387"/>
      <c r="Q3539" s="290"/>
      <c r="R3539" s="386"/>
      <c r="S3539" s="312"/>
      <c r="T3539" s="310"/>
      <c r="U3539" s="302"/>
      <c r="V3539" s="313"/>
      <c r="W3539" s="313"/>
      <c r="X3539" s="306"/>
      <c r="Y3539" s="290"/>
      <c r="Z3539" s="355"/>
      <c r="AA3539" s="356" t="s">
        <v>20</v>
      </c>
      <c r="AB3539" s="357" t="s">
        <v>21</v>
      </c>
      <c r="AC3539" s="363">
        <v>0.85</v>
      </c>
      <c r="AD3539" s="93"/>
      <c r="AE3539" s="292"/>
      <c r="AF3539" s="355"/>
      <c r="AG3539" s="45">
        <v>183.0</v>
      </c>
      <c r="AH3539" s="79"/>
      <c r="AI3539" s="80"/>
      <c r="AJ3539" s="80"/>
      <c r="AK3539" s="80"/>
      <c r="AL3539" s="14"/>
      <c r="AM3539" s="16" t="str">
        <f t="shared" si="10"/>
        <v>{s:'63C408', v:183 , c:'放デイ３０・有資格１６・人欠・未計画２・開減２・評減・拘減・'},</v>
      </c>
      <c r="AN3539" s="16"/>
    </row>
    <row r="3540" ht="16.5" customHeight="1">
      <c r="A3540" s="29">
        <v>63.0</v>
      </c>
      <c r="B3540" s="30" t="s">
        <v>4143</v>
      </c>
      <c r="C3540" s="31">
        <v>3538.0</v>
      </c>
      <c r="D3540" s="32" t="s">
        <v>4144</v>
      </c>
      <c r="E3540" s="94"/>
      <c r="F3540" s="94"/>
      <c r="G3540" s="103"/>
      <c r="H3540" s="140"/>
      <c r="I3540" s="140"/>
      <c r="J3540" s="95"/>
      <c r="K3540" s="69"/>
      <c r="L3540" s="65"/>
      <c r="M3540" s="65"/>
      <c r="N3540" s="302"/>
      <c r="O3540" s="367"/>
      <c r="P3540" s="82" t="s">
        <v>27</v>
      </c>
      <c r="Q3540" s="140"/>
      <c r="R3540" s="95"/>
      <c r="S3540" s="287"/>
      <c r="T3540" s="287"/>
      <c r="U3540" s="152"/>
      <c r="V3540" s="152"/>
      <c r="W3540" s="153"/>
      <c r="X3540" s="299"/>
      <c r="Y3540" s="287"/>
      <c r="Z3540" s="345"/>
      <c r="AA3540" s="288"/>
      <c r="AB3540" s="288"/>
      <c r="AC3540" s="288"/>
      <c r="AD3540" s="288"/>
      <c r="AE3540" s="288"/>
      <c r="AF3540" s="346"/>
      <c r="AG3540" s="45">
        <v>365.0</v>
      </c>
      <c r="AH3540" s="79"/>
      <c r="AI3540" s="80"/>
      <c r="AJ3540" s="80"/>
      <c r="AK3540" s="80"/>
      <c r="AL3540" s="14"/>
      <c r="AM3540" s="16" t="str">
        <f t="shared" si="10"/>
        <v>{s:'63C409', v:365 , c:'放デイ３０・人欠２・'},</v>
      </c>
      <c r="AN3540" s="16"/>
    </row>
    <row r="3541" ht="16.5" customHeight="1">
      <c r="A3541" s="29">
        <v>63.0</v>
      </c>
      <c r="B3541" s="30" t="s">
        <v>4145</v>
      </c>
      <c r="C3541" s="31">
        <v>3539.0</v>
      </c>
      <c r="D3541" s="32" t="s">
        <v>4146</v>
      </c>
      <c r="E3541" s="94"/>
      <c r="F3541" s="94"/>
      <c r="G3541" s="103"/>
      <c r="H3541" s="140"/>
      <c r="I3541" s="140"/>
      <c r="J3541" s="95"/>
      <c r="K3541" s="69"/>
      <c r="L3541" s="65"/>
      <c r="M3541" s="65"/>
      <c r="N3541" s="302"/>
      <c r="O3541" s="105"/>
      <c r="P3541" s="87"/>
      <c r="Q3541" s="302" t="s">
        <v>21</v>
      </c>
      <c r="R3541" s="349">
        <v>0.5</v>
      </c>
      <c r="S3541" s="302"/>
      <c r="T3541" s="302"/>
      <c r="U3541" s="140"/>
      <c r="V3541" s="140"/>
      <c r="W3541" s="95"/>
      <c r="X3541" s="303"/>
      <c r="Y3541" s="290"/>
      <c r="Z3541" s="350"/>
      <c r="AA3541" s="299" t="s">
        <v>20</v>
      </c>
      <c r="AB3541" s="287" t="s">
        <v>21</v>
      </c>
      <c r="AC3541" s="351">
        <v>0.85</v>
      </c>
      <c r="AD3541" s="288"/>
      <c r="AE3541" s="288"/>
      <c r="AF3541" s="346"/>
      <c r="AG3541" s="45">
        <v>310.0</v>
      </c>
      <c r="AH3541" s="79"/>
      <c r="AI3541" s="80"/>
      <c r="AJ3541" s="80"/>
      <c r="AK3541" s="80"/>
      <c r="AL3541" s="14"/>
      <c r="AM3541" s="16" t="str">
        <f t="shared" si="10"/>
        <v>{s:'63C410', v:310 , c:'放デイ３０・人欠２・評減・'},</v>
      </c>
      <c r="AN3541" s="16"/>
    </row>
    <row r="3542" ht="16.5" customHeight="1">
      <c r="A3542" s="29">
        <v>63.0</v>
      </c>
      <c r="B3542" s="30" t="s">
        <v>4147</v>
      </c>
      <c r="C3542" s="31">
        <v>3540.0</v>
      </c>
      <c r="D3542" s="32" t="s">
        <v>4148</v>
      </c>
      <c r="E3542" s="69"/>
      <c r="F3542" s="69"/>
      <c r="G3542" s="76"/>
      <c r="H3542" s="63"/>
      <c r="I3542" s="63"/>
      <c r="J3542" s="51"/>
      <c r="K3542" s="94"/>
      <c r="L3542" s="140"/>
      <c r="M3542" s="348"/>
      <c r="N3542" s="304"/>
      <c r="O3542" s="381"/>
      <c r="P3542" s="87"/>
      <c r="Q3542" s="304"/>
      <c r="R3542" s="380"/>
      <c r="S3542" s="304"/>
      <c r="T3542" s="304"/>
      <c r="U3542" s="140"/>
      <c r="V3542" s="140"/>
      <c r="W3542" s="95"/>
      <c r="X3542" s="305" t="s">
        <v>326</v>
      </c>
      <c r="Y3542" s="287" t="s">
        <v>21</v>
      </c>
      <c r="Z3542" s="354">
        <v>0.7</v>
      </c>
      <c r="AA3542" s="297"/>
      <c r="AB3542" s="297"/>
      <c r="AC3542" s="297"/>
      <c r="AD3542" s="297"/>
      <c r="AE3542" s="297"/>
      <c r="AF3542" s="362"/>
      <c r="AG3542" s="45">
        <v>256.0</v>
      </c>
      <c r="AH3542" s="79"/>
      <c r="AI3542" s="80"/>
      <c r="AJ3542" s="80"/>
      <c r="AK3542" s="80"/>
      <c r="AL3542" s="14"/>
      <c r="AM3542" s="16" t="str">
        <f t="shared" si="10"/>
        <v>{s:'63C411', v:256 , c:'放デイ３０・人欠２・開減１・'},</v>
      </c>
      <c r="AN3542" s="16"/>
    </row>
    <row r="3543" ht="16.5" customHeight="1">
      <c r="A3543" s="29">
        <v>63.0</v>
      </c>
      <c r="B3543" s="30" t="s">
        <v>4149</v>
      </c>
      <c r="C3543" s="31">
        <v>3541.0</v>
      </c>
      <c r="D3543" s="32" t="s">
        <v>4150</v>
      </c>
      <c r="E3543" s="69"/>
      <c r="F3543" s="69"/>
      <c r="G3543" s="76"/>
      <c r="H3543" s="63"/>
      <c r="I3543" s="63"/>
      <c r="J3543" s="51"/>
      <c r="K3543" s="94"/>
      <c r="L3543" s="140"/>
      <c r="M3543" s="348"/>
      <c r="N3543" s="304"/>
      <c r="O3543" s="381"/>
      <c r="P3543" s="87"/>
      <c r="Q3543" s="304"/>
      <c r="R3543" s="380"/>
      <c r="S3543" s="304"/>
      <c r="T3543" s="304"/>
      <c r="U3543" s="140"/>
      <c r="V3543" s="140"/>
      <c r="W3543" s="95"/>
      <c r="X3543" s="306"/>
      <c r="Y3543" s="290"/>
      <c r="Z3543" s="355"/>
      <c r="AA3543" s="356" t="s">
        <v>20</v>
      </c>
      <c r="AB3543" s="357" t="s">
        <v>21</v>
      </c>
      <c r="AC3543" s="358">
        <v>0.85</v>
      </c>
      <c r="AD3543" s="288"/>
      <c r="AE3543" s="288"/>
      <c r="AF3543" s="346"/>
      <c r="AG3543" s="45">
        <v>218.0</v>
      </c>
      <c r="AH3543" s="79"/>
      <c r="AI3543" s="80"/>
      <c r="AJ3543" s="80"/>
      <c r="AK3543" s="80"/>
      <c r="AL3543" s="14"/>
      <c r="AM3543" s="16" t="str">
        <f t="shared" si="10"/>
        <v>{s:'63C412', v:218 , c:'放デイ３０・人欠２・開減１・評減・'},</v>
      </c>
      <c r="AN3543" s="16"/>
    </row>
    <row r="3544" ht="16.5" customHeight="1">
      <c r="A3544" s="29">
        <v>63.0</v>
      </c>
      <c r="B3544" s="30" t="s">
        <v>4151</v>
      </c>
      <c r="C3544" s="31">
        <v>3542.0</v>
      </c>
      <c r="D3544" s="32" t="s">
        <v>4152</v>
      </c>
      <c r="E3544" s="69"/>
      <c r="F3544" s="69"/>
      <c r="G3544" s="76"/>
      <c r="H3544" s="63"/>
      <c r="I3544" s="63"/>
      <c r="J3544" s="51"/>
      <c r="K3544" s="94"/>
      <c r="L3544" s="140"/>
      <c r="M3544" s="348"/>
      <c r="N3544" s="304"/>
      <c r="O3544" s="381"/>
      <c r="P3544" s="87"/>
      <c r="Q3544" s="304"/>
      <c r="R3544" s="380"/>
      <c r="S3544" s="304"/>
      <c r="T3544" s="304"/>
      <c r="U3544" s="140"/>
      <c r="V3544" s="140"/>
      <c r="W3544" s="95"/>
      <c r="X3544" s="305" t="s">
        <v>329</v>
      </c>
      <c r="Y3544" s="287" t="s">
        <v>21</v>
      </c>
      <c r="Z3544" s="354">
        <v>0.85</v>
      </c>
      <c r="AA3544" s="292"/>
      <c r="AB3544" s="292"/>
      <c r="AC3544" s="292"/>
      <c r="AD3544" s="292"/>
      <c r="AE3544" s="292"/>
      <c r="AF3544" s="355"/>
      <c r="AG3544" s="45">
        <v>310.0</v>
      </c>
      <c r="AH3544" s="79"/>
      <c r="AI3544" s="80"/>
      <c r="AJ3544" s="80"/>
      <c r="AK3544" s="80"/>
      <c r="AL3544" s="14"/>
      <c r="AM3544" s="16" t="str">
        <f t="shared" si="10"/>
        <v>{s:'63C413', v:310 , c:'放デイ３０・人欠２・開減２・'},</v>
      </c>
      <c r="AN3544" s="16"/>
    </row>
    <row r="3545" ht="16.5" customHeight="1">
      <c r="A3545" s="29">
        <v>63.0</v>
      </c>
      <c r="B3545" s="30" t="s">
        <v>4153</v>
      </c>
      <c r="C3545" s="31">
        <v>3543.0</v>
      </c>
      <c r="D3545" s="32" t="s">
        <v>4154</v>
      </c>
      <c r="E3545" s="69"/>
      <c r="F3545" s="69"/>
      <c r="G3545" s="76"/>
      <c r="H3545" s="63"/>
      <c r="I3545" s="63"/>
      <c r="J3545" s="51"/>
      <c r="K3545" s="94"/>
      <c r="L3545" s="140"/>
      <c r="M3545" s="348"/>
      <c r="N3545" s="304"/>
      <c r="O3545" s="381"/>
      <c r="P3545" s="87"/>
      <c r="Q3545" s="304"/>
      <c r="R3545" s="380"/>
      <c r="S3545" s="304"/>
      <c r="T3545" s="304"/>
      <c r="U3545" s="140"/>
      <c r="V3545" s="140"/>
      <c r="W3545" s="95"/>
      <c r="X3545" s="306"/>
      <c r="Y3545" s="290"/>
      <c r="Z3545" s="355"/>
      <c r="AA3545" s="356" t="s">
        <v>20</v>
      </c>
      <c r="AB3545" s="357" t="s">
        <v>21</v>
      </c>
      <c r="AC3545" s="358">
        <v>0.85</v>
      </c>
      <c r="AD3545" s="288"/>
      <c r="AE3545" s="288"/>
      <c r="AF3545" s="346"/>
      <c r="AG3545" s="45">
        <v>264.0</v>
      </c>
      <c r="AH3545" s="79"/>
      <c r="AI3545" s="80"/>
      <c r="AJ3545" s="80"/>
      <c r="AK3545" s="80"/>
      <c r="AL3545" s="14"/>
      <c r="AM3545" s="16" t="str">
        <f t="shared" si="10"/>
        <v>{s:'63C414', v:264 , c:'放デイ３０・人欠２・開減２・評減・'},</v>
      </c>
      <c r="AN3545" s="16"/>
    </row>
    <row r="3546" ht="16.5" customHeight="1">
      <c r="A3546" s="29">
        <v>63.0</v>
      </c>
      <c r="B3546" s="30" t="s">
        <v>4155</v>
      </c>
      <c r="C3546" s="31">
        <v>3544.0</v>
      </c>
      <c r="D3546" s="32" t="s">
        <v>4156</v>
      </c>
      <c r="E3546" s="69"/>
      <c r="F3546" s="69"/>
      <c r="G3546" s="76"/>
      <c r="H3546" s="63"/>
      <c r="I3546" s="63"/>
      <c r="J3546" s="51"/>
      <c r="K3546" s="94"/>
      <c r="L3546" s="140"/>
      <c r="M3546" s="348"/>
      <c r="N3546" s="304"/>
      <c r="O3546" s="381"/>
      <c r="P3546" s="87"/>
      <c r="Q3546" s="304"/>
      <c r="R3546" s="380"/>
      <c r="S3546" s="304"/>
      <c r="T3546" s="304"/>
      <c r="U3546" s="140"/>
      <c r="V3546" s="140"/>
      <c r="W3546" s="95"/>
      <c r="X3546" s="299"/>
      <c r="Y3546" s="287"/>
      <c r="Z3546" s="345"/>
      <c r="AA3546" s="288"/>
      <c r="AB3546" s="288"/>
      <c r="AC3546" s="346"/>
      <c r="AD3546" s="82" t="s">
        <v>30</v>
      </c>
      <c r="AE3546" s="302">
        <v>5.0</v>
      </c>
      <c r="AF3546" s="360" t="s">
        <v>31</v>
      </c>
      <c r="AG3546" s="45">
        <v>360.0</v>
      </c>
      <c r="AH3546" s="79"/>
      <c r="AI3546" s="80"/>
      <c r="AJ3546" s="80"/>
      <c r="AK3546" s="80"/>
      <c r="AL3546" s="14"/>
      <c r="AM3546" s="16" t="str">
        <f t="shared" si="10"/>
        <v>{s:'63C415', v:360 , c:'放デイ３０・人欠２・拘減・'},</v>
      </c>
      <c r="AN3546" s="16"/>
    </row>
    <row r="3547" ht="16.5" customHeight="1">
      <c r="A3547" s="29">
        <v>63.0</v>
      </c>
      <c r="B3547" s="30" t="s">
        <v>4157</v>
      </c>
      <c r="C3547" s="31">
        <v>3545.0</v>
      </c>
      <c r="D3547" s="32" t="s">
        <v>4158</v>
      </c>
      <c r="E3547" s="69"/>
      <c r="F3547" s="69"/>
      <c r="G3547" s="76"/>
      <c r="H3547" s="63"/>
      <c r="I3547" s="63"/>
      <c r="J3547" s="51"/>
      <c r="K3547" s="94"/>
      <c r="L3547" s="140"/>
      <c r="M3547" s="348"/>
      <c r="N3547" s="304"/>
      <c r="O3547" s="381"/>
      <c r="P3547" s="307"/>
      <c r="Q3547" s="304"/>
      <c r="R3547" s="380"/>
      <c r="S3547" s="304"/>
      <c r="T3547" s="304"/>
      <c r="U3547" s="140"/>
      <c r="V3547" s="140"/>
      <c r="W3547" s="95"/>
      <c r="X3547" s="303"/>
      <c r="Y3547" s="290"/>
      <c r="Z3547" s="350"/>
      <c r="AA3547" s="299" t="s">
        <v>20</v>
      </c>
      <c r="AB3547" s="287" t="s">
        <v>21</v>
      </c>
      <c r="AC3547" s="361">
        <v>0.85</v>
      </c>
      <c r="AD3547" s="87"/>
      <c r="AE3547" s="302"/>
      <c r="AF3547" s="360"/>
      <c r="AG3547" s="45">
        <v>305.0</v>
      </c>
      <c r="AH3547" s="79"/>
      <c r="AI3547" s="80"/>
      <c r="AJ3547" s="80"/>
      <c r="AK3547" s="80"/>
      <c r="AL3547" s="14"/>
      <c r="AM3547" s="16" t="str">
        <f t="shared" si="10"/>
        <v>{s:'63C416', v:305 , c:'放デイ３０・人欠２・評減・拘減・'},</v>
      </c>
      <c r="AN3547" s="16"/>
    </row>
    <row r="3548" ht="16.5" customHeight="1">
      <c r="A3548" s="29">
        <v>63.0</v>
      </c>
      <c r="B3548" s="30" t="s">
        <v>4159</v>
      </c>
      <c r="C3548" s="31">
        <v>3546.0</v>
      </c>
      <c r="D3548" s="32" t="s">
        <v>4160</v>
      </c>
      <c r="E3548" s="69"/>
      <c r="F3548" s="69"/>
      <c r="G3548" s="76"/>
      <c r="H3548" s="63"/>
      <c r="I3548" s="63"/>
      <c r="J3548" s="51"/>
      <c r="K3548" s="94"/>
      <c r="L3548" s="140"/>
      <c r="M3548" s="348"/>
      <c r="N3548" s="304"/>
      <c r="O3548" s="381"/>
      <c r="P3548" s="307"/>
      <c r="Q3548" s="304"/>
      <c r="R3548" s="380"/>
      <c r="S3548" s="304"/>
      <c r="T3548" s="304"/>
      <c r="U3548" s="140"/>
      <c r="V3548" s="140"/>
      <c r="W3548" s="95"/>
      <c r="X3548" s="305" t="s">
        <v>326</v>
      </c>
      <c r="Y3548" s="302" t="s">
        <v>21</v>
      </c>
      <c r="Z3548" s="349">
        <v>0.7</v>
      </c>
      <c r="AA3548" s="297"/>
      <c r="AB3548" s="297"/>
      <c r="AC3548" s="362"/>
      <c r="AD3548" s="87"/>
      <c r="AE3548" s="313"/>
      <c r="AF3548" s="349"/>
      <c r="AG3548" s="45">
        <v>251.0</v>
      </c>
      <c r="AH3548" s="79"/>
      <c r="AI3548" s="80"/>
      <c r="AJ3548" s="80"/>
      <c r="AK3548" s="80"/>
      <c r="AL3548" s="14"/>
      <c r="AM3548" s="16" t="str">
        <f t="shared" si="10"/>
        <v>{s:'63C417', v:251 , c:'放デイ３０・人欠２・開減１・拘減・'},</v>
      </c>
      <c r="AN3548" s="16"/>
    </row>
    <row r="3549" ht="16.5" customHeight="1">
      <c r="A3549" s="29">
        <v>63.0</v>
      </c>
      <c r="B3549" s="30" t="s">
        <v>4161</v>
      </c>
      <c r="C3549" s="31">
        <v>3547.0</v>
      </c>
      <c r="D3549" s="32" t="s">
        <v>4162</v>
      </c>
      <c r="E3549" s="69"/>
      <c r="F3549" s="69"/>
      <c r="G3549" s="76"/>
      <c r="H3549" s="63"/>
      <c r="I3549" s="63"/>
      <c r="J3549" s="51"/>
      <c r="K3549" s="94"/>
      <c r="L3549" s="140"/>
      <c r="M3549" s="348"/>
      <c r="N3549" s="304"/>
      <c r="O3549" s="381"/>
      <c r="P3549" s="307"/>
      <c r="Q3549" s="304"/>
      <c r="R3549" s="380"/>
      <c r="S3549" s="304"/>
      <c r="T3549" s="304"/>
      <c r="U3549" s="140"/>
      <c r="V3549" s="140"/>
      <c r="W3549" s="95"/>
      <c r="X3549" s="306"/>
      <c r="Y3549" s="290"/>
      <c r="Z3549" s="355"/>
      <c r="AA3549" s="356" t="s">
        <v>20</v>
      </c>
      <c r="AB3549" s="357" t="s">
        <v>21</v>
      </c>
      <c r="AC3549" s="363">
        <v>0.85</v>
      </c>
      <c r="AD3549" s="87"/>
      <c r="AE3549" s="313"/>
      <c r="AF3549" s="349"/>
      <c r="AG3549" s="45">
        <v>213.0</v>
      </c>
      <c r="AH3549" s="79"/>
      <c r="AI3549" s="80"/>
      <c r="AJ3549" s="80"/>
      <c r="AK3549" s="80"/>
      <c r="AL3549" s="14"/>
      <c r="AM3549" s="16" t="str">
        <f t="shared" si="10"/>
        <v>{s:'63C418', v:213 , c:'放デイ３０・人欠２・開減１・評減・拘減・'},</v>
      </c>
      <c r="AN3549" s="16"/>
    </row>
    <row r="3550" ht="16.5" customHeight="1">
      <c r="A3550" s="29">
        <v>63.0</v>
      </c>
      <c r="B3550" s="30" t="s">
        <v>4163</v>
      </c>
      <c r="C3550" s="31">
        <v>3548.0</v>
      </c>
      <c r="D3550" s="32" t="s">
        <v>4164</v>
      </c>
      <c r="E3550" s="69"/>
      <c r="F3550" s="69"/>
      <c r="G3550" s="76"/>
      <c r="H3550" s="63"/>
      <c r="I3550" s="63"/>
      <c r="J3550" s="51"/>
      <c r="K3550" s="94"/>
      <c r="L3550" s="140"/>
      <c r="M3550" s="348"/>
      <c r="N3550" s="304"/>
      <c r="O3550" s="381"/>
      <c r="P3550" s="307"/>
      <c r="Q3550" s="304"/>
      <c r="R3550" s="380"/>
      <c r="S3550" s="304"/>
      <c r="T3550" s="304"/>
      <c r="U3550" s="140"/>
      <c r="V3550" s="140"/>
      <c r="W3550" s="95"/>
      <c r="X3550" s="305" t="s">
        <v>329</v>
      </c>
      <c r="Y3550" s="302" t="s">
        <v>21</v>
      </c>
      <c r="Z3550" s="349">
        <v>0.85</v>
      </c>
      <c r="AA3550" s="292"/>
      <c r="AB3550" s="292"/>
      <c r="AC3550" s="355"/>
      <c r="AD3550" s="87"/>
      <c r="AE3550" s="313"/>
      <c r="AF3550" s="349"/>
      <c r="AG3550" s="45">
        <v>305.0</v>
      </c>
      <c r="AH3550" s="79"/>
      <c r="AI3550" s="80"/>
      <c r="AJ3550" s="80"/>
      <c r="AK3550" s="80"/>
      <c r="AL3550" s="14"/>
      <c r="AM3550" s="16" t="str">
        <f t="shared" si="10"/>
        <v>{s:'63C419', v:305 , c:'放デイ３０・人欠２・開減２・拘減・'},</v>
      </c>
      <c r="AN3550" s="16"/>
    </row>
    <row r="3551" ht="16.5" customHeight="1">
      <c r="A3551" s="29">
        <v>63.0</v>
      </c>
      <c r="B3551" s="30" t="s">
        <v>4165</v>
      </c>
      <c r="C3551" s="31">
        <v>3549.0</v>
      </c>
      <c r="D3551" s="32" t="s">
        <v>4166</v>
      </c>
      <c r="E3551" s="69"/>
      <c r="F3551" s="69"/>
      <c r="G3551" s="76"/>
      <c r="H3551" s="63"/>
      <c r="I3551" s="63"/>
      <c r="J3551" s="51"/>
      <c r="K3551" s="94"/>
      <c r="L3551" s="140"/>
      <c r="M3551" s="348"/>
      <c r="N3551" s="304"/>
      <c r="O3551" s="381"/>
      <c r="P3551" s="307"/>
      <c r="Q3551" s="304"/>
      <c r="R3551" s="380"/>
      <c r="S3551" s="304"/>
      <c r="T3551" s="304"/>
      <c r="U3551" s="140"/>
      <c r="V3551" s="140"/>
      <c r="W3551" s="95"/>
      <c r="X3551" s="306"/>
      <c r="Y3551" s="290"/>
      <c r="Z3551" s="355"/>
      <c r="AA3551" s="356" t="s">
        <v>20</v>
      </c>
      <c r="AB3551" s="357" t="s">
        <v>21</v>
      </c>
      <c r="AC3551" s="363">
        <v>0.85</v>
      </c>
      <c r="AD3551" s="93"/>
      <c r="AE3551" s="292"/>
      <c r="AF3551" s="355"/>
      <c r="AG3551" s="45">
        <v>259.0</v>
      </c>
      <c r="AH3551" s="79"/>
      <c r="AI3551" s="80"/>
      <c r="AJ3551" s="80"/>
      <c r="AK3551" s="80"/>
      <c r="AL3551" s="14"/>
      <c r="AM3551" s="16" t="str">
        <f t="shared" si="10"/>
        <v>{s:'63C420', v:259 , c:'放デイ３０・人欠２・開減２・評減・拘減・'},</v>
      </c>
      <c r="AN3551" s="16"/>
    </row>
    <row r="3552" ht="16.5" customHeight="1">
      <c r="A3552" s="29">
        <v>63.0</v>
      </c>
      <c r="B3552" s="30" t="s">
        <v>4167</v>
      </c>
      <c r="C3552" s="31">
        <v>3550.0</v>
      </c>
      <c r="D3552" s="32" t="s">
        <v>4168</v>
      </c>
      <c r="E3552" s="69"/>
      <c r="F3552" s="69"/>
      <c r="G3552" s="307"/>
      <c r="H3552" s="63"/>
      <c r="I3552" s="63"/>
      <c r="J3552" s="95"/>
      <c r="K3552" s="69"/>
      <c r="L3552" s="65"/>
      <c r="M3552" s="65"/>
      <c r="N3552" s="140"/>
      <c r="O3552" s="105"/>
      <c r="P3552" s="94"/>
      <c r="Q3552" s="140"/>
      <c r="R3552" s="95"/>
      <c r="S3552" s="33" t="s">
        <v>23</v>
      </c>
      <c r="T3552" s="130" t="s">
        <v>24</v>
      </c>
      <c r="U3552" s="152"/>
      <c r="V3552" s="152"/>
      <c r="W3552" s="153"/>
      <c r="X3552" s="299"/>
      <c r="Y3552" s="287"/>
      <c r="Z3552" s="345"/>
      <c r="AA3552" s="288"/>
      <c r="AB3552" s="288"/>
      <c r="AC3552" s="288"/>
      <c r="AD3552" s="288"/>
      <c r="AE3552" s="288"/>
      <c r="AF3552" s="346"/>
      <c r="AG3552" s="45">
        <v>256.0</v>
      </c>
      <c r="AH3552" s="79"/>
      <c r="AI3552" s="80"/>
      <c r="AJ3552" s="80"/>
      <c r="AK3552" s="80"/>
      <c r="AL3552" s="14"/>
      <c r="AM3552" s="16" t="str">
        <f t="shared" si="10"/>
        <v>{s:'63C421', v:256 , c:'放デイ３０・人欠２・未計画・'},</v>
      </c>
      <c r="AN3552" s="16"/>
    </row>
    <row r="3553" ht="16.5" customHeight="1">
      <c r="A3553" s="29">
        <v>63.0</v>
      </c>
      <c r="B3553" s="30" t="s">
        <v>4169</v>
      </c>
      <c r="C3553" s="31">
        <v>3551.0</v>
      </c>
      <c r="D3553" s="32" t="s">
        <v>4170</v>
      </c>
      <c r="E3553" s="69"/>
      <c r="F3553" s="69"/>
      <c r="G3553" s="307"/>
      <c r="H3553" s="373"/>
      <c r="I3553" s="140"/>
      <c r="J3553" s="95"/>
      <c r="K3553" s="69"/>
      <c r="L3553" s="65"/>
      <c r="M3553" s="65"/>
      <c r="N3553" s="140"/>
      <c r="O3553" s="105"/>
      <c r="P3553" s="94"/>
      <c r="Q3553" s="140"/>
      <c r="R3553" s="95"/>
      <c r="S3553" s="131"/>
      <c r="T3553" s="87"/>
      <c r="U3553" s="302" t="s">
        <v>21</v>
      </c>
      <c r="V3553" s="313">
        <v>0.7</v>
      </c>
      <c r="W3553" s="95"/>
      <c r="X3553" s="303"/>
      <c r="Y3553" s="290"/>
      <c r="Z3553" s="350"/>
      <c r="AA3553" s="299" t="s">
        <v>20</v>
      </c>
      <c r="AB3553" s="287" t="s">
        <v>21</v>
      </c>
      <c r="AC3553" s="351">
        <v>0.85</v>
      </c>
      <c r="AD3553" s="288"/>
      <c r="AE3553" s="288"/>
      <c r="AF3553" s="346"/>
      <c r="AG3553" s="45">
        <v>218.0</v>
      </c>
      <c r="AH3553" s="79"/>
      <c r="AI3553" s="80"/>
      <c r="AJ3553" s="80"/>
      <c r="AK3553" s="80"/>
      <c r="AL3553" s="14"/>
      <c r="AM3553" s="16" t="str">
        <f t="shared" si="10"/>
        <v>{s:'63C422', v:218 , c:'放デイ３０・人欠２・未計画・評減・'},</v>
      </c>
      <c r="AN3553" s="16"/>
    </row>
    <row r="3554" ht="16.5" customHeight="1">
      <c r="A3554" s="29">
        <v>63.0</v>
      </c>
      <c r="B3554" s="30" t="s">
        <v>4171</v>
      </c>
      <c r="C3554" s="31">
        <v>3552.0</v>
      </c>
      <c r="D3554" s="32" t="s">
        <v>4172</v>
      </c>
      <c r="E3554" s="94"/>
      <c r="F3554" s="94"/>
      <c r="G3554" s="103"/>
      <c r="H3554" s="140"/>
      <c r="I3554" s="140"/>
      <c r="J3554" s="95"/>
      <c r="K3554" s="69"/>
      <c r="L3554" s="65"/>
      <c r="M3554" s="65"/>
      <c r="N3554" s="302"/>
      <c r="O3554" s="382"/>
      <c r="P3554" s="383"/>
      <c r="Q3554" s="302"/>
      <c r="R3554" s="384"/>
      <c r="S3554" s="131"/>
      <c r="T3554" s="87"/>
      <c r="U3554" s="302"/>
      <c r="V3554" s="313"/>
      <c r="W3554" s="349"/>
      <c r="X3554" s="305" t="s">
        <v>326</v>
      </c>
      <c r="Y3554" s="287" t="s">
        <v>21</v>
      </c>
      <c r="Z3554" s="354" t="str">
        <f>$Z$653</f>
        <v/>
      </c>
      <c r="AA3554" s="297"/>
      <c r="AB3554" s="297"/>
      <c r="AC3554" s="297"/>
      <c r="AD3554" s="297"/>
      <c r="AE3554" s="297"/>
      <c r="AF3554" s="362"/>
      <c r="AG3554" s="45">
        <v>179.0</v>
      </c>
      <c r="AH3554" s="79"/>
      <c r="AI3554" s="80"/>
      <c r="AJ3554" s="80"/>
      <c r="AK3554" s="80"/>
      <c r="AL3554" s="14"/>
      <c r="AM3554" s="16" t="str">
        <f t="shared" si="10"/>
        <v>{s:'63C423', v:179 , c:'放デイ３０・人欠２・未計画・開減１・'},</v>
      </c>
      <c r="AN3554" s="16"/>
    </row>
    <row r="3555" ht="16.5" customHeight="1">
      <c r="A3555" s="29">
        <v>63.0</v>
      </c>
      <c r="B3555" s="30" t="s">
        <v>4173</v>
      </c>
      <c r="C3555" s="31">
        <v>3553.0</v>
      </c>
      <c r="D3555" s="32" t="s">
        <v>4174</v>
      </c>
      <c r="E3555" s="94"/>
      <c r="F3555" s="94"/>
      <c r="G3555" s="103"/>
      <c r="H3555" s="140"/>
      <c r="I3555" s="140"/>
      <c r="J3555" s="95"/>
      <c r="K3555" s="69"/>
      <c r="L3555" s="65"/>
      <c r="M3555" s="65"/>
      <c r="N3555" s="302"/>
      <c r="O3555" s="382"/>
      <c r="P3555" s="383"/>
      <c r="Q3555" s="302"/>
      <c r="R3555" s="384"/>
      <c r="S3555" s="131"/>
      <c r="T3555" s="87"/>
      <c r="U3555" s="302"/>
      <c r="V3555" s="313"/>
      <c r="W3555" s="349"/>
      <c r="X3555" s="306"/>
      <c r="Y3555" s="290"/>
      <c r="Z3555" s="355"/>
      <c r="AA3555" s="356" t="s">
        <v>20</v>
      </c>
      <c r="AB3555" s="357" t="s">
        <v>21</v>
      </c>
      <c r="AC3555" s="358">
        <v>0.85</v>
      </c>
      <c r="AD3555" s="288"/>
      <c r="AE3555" s="288"/>
      <c r="AF3555" s="346"/>
      <c r="AG3555" s="45">
        <v>152.0</v>
      </c>
      <c r="AH3555" s="79"/>
      <c r="AI3555" s="80"/>
      <c r="AJ3555" s="80"/>
      <c r="AK3555" s="80"/>
      <c r="AL3555" s="14"/>
      <c r="AM3555" s="16" t="str">
        <f t="shared" si="10"/>
        <v>{s:'63C424', v:152 , c:'放デイ３０・人欠２・未計画・開減１・評減・'},</v>
      </c>
      <c r="AN3555" s="16"/>
    </row>
    <row r="3556" ht="16.5" customHeight="1">
      <c r="A3556" s="29">
        <v>63.0</v>
      </c>
      <c r="B3556" s="30" t="s">
        <v>4175</v>
      </c>
      <c r="C3556" s="31">
        <v>3554.0</v>
      </c>
      <c r="D3556" s="32" t="s">
        <v>4176</v>
      </c>
      <c r="E3556" s="94"/>
      <c r="F3556" s="94"/>
      <c r="G3556" s="103"/>
      <c r="H3556" s="140"/>
      <c r="I3556" s="140"/>
      <c r="J3556" s="95"/>
      <c r="K3556" s="69"/>
      <c r="L3556" s="65"/>
      <c r="M3556" s="65"/>
      <c r="N3556" s="302"/>
      <c r="O3556" s="382"/>
      <c r="P3556" s="383"/>
      <c r="Q3556" s="302"/>
      <c r="R3556" s="384"/>
      <c r="S3556" s="131"/>
      <c r="T3556" s="87"/>
      <c r="U3556" s="302"/>
      <c r="V3556" s="313"/>
      <c r="W3556" s="349"/>
      <c r="X3556" s="305" t="s">
        <v>329</v>
      </c>
      <c r="Y3556" s="287" t="s">
        <v>21</v>
      </c>
      <c r="Z3556" s="354" t="str">
        <f>$Z$655</f>
        <v/>
      </c>
      <c r="AA3556" s="292"/>
      <c r="AB3556" s="292"/>
      <c r="AC3556" s="292"/>
      <c r="AD3556" s="292"/>
      <c r="AE3556" s="292"/>
      <c r="AF3556" s="355"/>
      <c r="AG3556" s="45">
        <v>218.0</v>
      </c>
      <c r="AH3556" s="79"/>
      <c r="AI3556" s="80"/>
      <c r="AJ3556" s="80"/>
      <c r="AK3556" s="80"/>
      <c r="AL3556" s="14"/>
      <c r="AM3556" s="16" t="str">
        <f t="shared" si="10"/>
        <v>{s:'63C425', v:218 , c:'放デイ３０・人欠２・未計画・開減２・'},</v>
      </c>
      <c r="AN3556" s="16"/>
    </row>
    <row r="3557" ht="16.5" customHeight="1">
      <c r="A3557" s="29">
        <v>63.0</v>
      </c>
      <c r="B3557" s="30" t="s">
        <v>4177</v>
      </c>
      <c r="C3557" s="31">
        <v>3555.0</v>
      </c>
      <c r="D3557" s="32" t="s">
        <v>4178</v>
      </c>
      <c r="E3557" s="94"/>
      <c r="F3557" s="94"/>
      <c r="G3557" s="103"/>
      <c r="H3557" s="140"/>
      <c r="I3557" s="140"/>
      <c r="J3557" s="95"/>
      <c r="K3557" s="69"/>
      <c r="L3557" s="65"/>
      <c r="M3557" s="65"/>
      <c r="N3557" s="302"/>
      <c r="O3557" s="382"/>
      <c r="P3557" s="383"/>
      <c r="Q3557" s="302"/>
      <c r="R3557" s="384"/>
      <c r="S3557" s="131"/>
      <c r="T3557" s="87"/>
      <c r="U3557" s="302"/>
      <c r="V3557" s="313"/>
      <c r="W3557" s="349"/>
      <c r="X3557" s="306"/>
      <c r="Y3557" s="290"/>
      <c r="Z3557" s="355"/>
      <c r="AA3557" s="356" t="s">
        <v>20</v>
      </c>
      <c r="AB3557" s="357" t="s">
        <v>21</v>
      </c>
      <c r="AC3557" s="358">
        <v>0.85</v>
      </c>
      <c r="AD3557" s="288"/>
      <c r="AE3557" s="288"/>
      <c r="AF3557" s="346"/>
      <c r="AG3557" s="45">
        <v>185.0</v>
      </c>
      <c r="AH3557" s="79"/>
      <c r="AI3557" s="80"/>
      <c r="AJ3557" s="80"/>
      <c r="AK3557" s="80"/>
      <c r="AL3557" s="14"/>
      <c r="AM3557" s="16" t="str">
        <f t="shared" si="10"/>
        <v>{s:'63C426', v:185 , c:'放デイ３０・人欠２・未計画・開減２・評減・'},</v>
      </c>
      <c r="AN3557" s="16"/>
    </row>
    <row r="3558" ht="16.5" customHeight="1">
      <c r="A3558" s="29">
        <v>63.0</v>
      </c>
      <c r="B3558" s="30" t="s">
        <v>4179</v>
      </c>
      <c r="C3558" s="31">
        <v>3556.0</v>
      </c>
      <c r="D3558" s="32" t="s">
        <v>4180</v>
      </c>
      <c r="E3558" s="94"/>
      <c r="F3558" s="94"/>
      <c r="G3558" s="103"/>
      <c r="H3558" s="140"/>
      <c r="I3558" s="140"/>
      <c r="J3558" s="95"/>
      <c r="K3558" s="69"/>
      <c r="L3558" s="65"/>
      <c r="M3558" s="65"/>
      <c r="N3558" s="302"/>
      <c r="O3558" s="382"/>
      <c r="P3558" s="383"/>
      <c r="Q3558" s="302"/>
      <c r="R3558" s="384"/>
      <c r="S3558" s="131"/>
      <c r="T3558" s="87"/>
      <c r="U3558" s="302"/>
      <c r="V3558" s="313"/>
      <c r="W3558" s="349"/>
      <c r="X3558" s="299"/>
      <c r="Y3558" s="287"/>
      <c r="Z3558" s="345"/>
      <c r="AA3558" s="288"/>
      <c r="AB3558" s="288"/>
      <c r="AC3558" s="346"/>
      <c r="AD3558" s="82" t="s">
        <v>30</v>
      </c>
      <c r="AE3558" s="302">
        <v>5.0</v>
      </c>
      <c r="AF3558" s="360" t="s">
        <v>31</v>
      </c>
      <c r="AG3558" s="45">
        <v>251.0</v>
      </c>
      <c r="AH3558" s="79"/>
      <c r="AI3558" s="80"/>
      <c r="AJ3558" s="80"/>
      <c r="AK3558" s="80"/>
      <c r="AL3558" s="14"/>
      <c r="AM3558" s="16" t="str">
        <f t="shared" si="10"/>
        <v>{s:'63C427', v:251 , c:'放デイ３０・人欠２・未計画・拘減・'},</v>
      </c>
      <c r="AN3558" s="16"/>
    </row>
    <row r="3559" ht="16.5" customHeight="1">
      <c r="A3559" s="29">
        <v>63.0</v>
      </c>
      <c r="B3559" s="30" t="s">
        <v>4181</v>
      </c>
      <c r="C3559" s="31">
        <v>3557.0</v>
      </c>
      <c r="D3559" s="32" t="s">
        <v>4182</v>
      </c>
      <c r="E3559" s="94"/>
      <c r="F3559" s="94"/>
      <c r="G3559" s="103"/>
      <c r="H3559" s="140"/>
      <c r="I3559" s="140"/>
      <c r="J3559" s="95"/>
      <c r="K3559" s="69"/>
      <c r="L3559" s="65"/>
      <c r="M3559" s="65"/>
      <c r="N3559" s="302"/>
      <c r="O3559" s="382"/>
      <c r="P3559" s="383"/>
      <c r="Q3559" s="302"/>
      <c r="R3559" s="384"/>
      <c r="S3559" s="131"/>
      <c r="T3559" s="309"/>
      <c r="U3559" s="302"/>
      <c r="V3559" s="313"/>
      <c r="W3559" s="349"/>
      <c r="X3559" s="303"/>
      <c r="Y3559" s="290"/>
      <c r="Z3559" s="350"/>
      <c r="AA3559" s="299" t="s">
        <v>20</v>
      </c>
      <c r="AB3559" s="287" t="s">
        <v>21</v>
      </c>
      <c r="AC3559" s="361">
        <v>0.85</v>
      </c>
      <c r="AD3559" s="87"/>
      <c r="AE3559" s="302"/>
      <c r="AF3559" s="360"/>
      <c r="AG3559" s="45">
        <v>213.0</v>
      </c>
      <c r="AH3559" s="79"/>
      <c r="AI3559" s="80"/>
      <c r="AJ3559" s="80"/>
      <c r="AK3559" s="80"/>
      <c r="AL3559" s="14"/>
      <c r="AM3559" s="16" t="str">
        <f t="shared" si="10"/>
        <v>{s:'63C428', v:213 , c:'放デイ３０・人欠２・未計画・評減・拘減・'},</v>
      </c>
      <c r="AN3559" s="16"/>
    </row>
    <row r="3560" ht="16.5" customHeight="1">
      <c r="A3560" s="29">
        <v>63.0</v>
      </c>
      <c r="B3560" s="30" t="s">
        <v>4183</v>
      </c>
      <c r="C3560" s="31">
        <v>3558.0</v>
      </c>
      <c r="D3560" s="32" t="s">
        <v>4184</v>
      </c>
      <c r="E3560" s="94"/>
      <c r="F3560" s="94"/>
      <c r="G3560" s="103"/>
      <c r="H3560" s="140"/>
      <c r="I3560" s="140"/>
      <c r="J3560" s="95"/>
      <c r="K3560" s="69"/>
      <c r="L3560" s="65"/>
      <c r="M3560" s="65"/>
      <c r="N3560" s="302"/>
      <c r="O3560" s="382"/>
      <c r="P3560" s="383"/>
      <c r="Q3560" s="302"/>
      <c r="R3560" s="384"/>
      <c r="S3560" s="308"/>
      <c r="T3560" s="309"/>
      <c r="U3560" s="302"/>
      <c r="V3560" s="313"/>
      <c r="W3560" s="349"/>
      <c r="X3560" s="305" t="s">
        <v>326</v>
      </c>
      <c r="Y3560" s="302" t="s">
        <v>21</v>
      </c>
      <c r="Z3560" s="349" t="str">
        <f>$Z$653</f>
        <v/>
      </c>
      <c r="AA3560" s="297"/>
      <c r="AB3560" s="297"/>
      <c r="AC3560" s="362"/>
      <c r="AD3560" s="87"/>
      <c r="AE3560" s="313"/>
      <c r="AF3560" s="349"/>
      <c r="AG3560" s="45">
        <v>174.0</v>
      </c>
      <c r="AH3560" s="79"/>
      <c r="AI3560" s="80"/>
      <c r="AJ3560" s="80"/>
      <c r="AK3560" s="80"/>
      <c r="AL3560" s="14"/>
      <c r="AM3560" s="16" t="str">
        <f t="shared" si="10"/>
        <v>{s:'63C429', v:174 , c:'放デイ３０・人欠２・未計画・開減１・拘減・'},</v>
      </c>
      <c r="AN3560" s="16"/>
    </row>
    <row r="3561" ht="16.5" customHeight="1">
      <c r="A3561" s="29">
        <v>63.0</v>
      </c>
      <c r="B3561" s="30" t="s">
        <v>4185</v>
      </c>
      <c r="C3561" s="31">
        <v>3559.0</v>
      </c>
      <c r="D3561" s="32" t="s">
        <v>4186</v>
      </c>
      <c r="E3561" s="94"/>
      <c r="F3561" s="94"/>
      <c r="G3561" s="103"/>
      <c r="H3561" s="140"/>
      <c r="I3561" s="140"/>
      <c r="J3561" s="95"/>
      <c r="K3561" s="69"/>
      <c r="L3561" s="65"/>
      <c r="M3561" s="65"/>
      <c r="N3561" s="302"/>
      <c r="O3561" s="382"/>
      <c r="P3561" s="383"/>
      <c r="Q3561" s="302"/>
      <c r="R3561" s="384"/>
      <c r="S3561" s="308"/>
      <c r="T3561" s="309"/>
      <c r="U3561" s="302"/>
      <c r="V3561" s="313"/>
      <c r="W3561" s="349"/>
      <c r="X3561" s="306"/>
      <c r="Y3561" s="290"/>
      <c r="Z3561" s="355"/>
      <c r="AA3561" s="356" t="s">
        <v>20</v>
      </c>
      <c r="AB3561" s="357" t="s">
        <v>21</v>
      </c>
      <c r="AC3561" s="363">
        <v>0.85</v>
      </c>
      <c r="AD3561" s="87"/>
      <c r="AE3561" s="313"/>
      <c r="AF3561" s="349"/>
      <c r="AG3561" s="45">
        <v>147.0</v>
      </c>
      <c r="AH3561" s="79"/>
      <c r="AI3561" s="80"/>
      <c r="AJ3561" s="80"/>
      <c r="AK3561" s="80"/>
      <c r="AL3561" s="14"/>
      <c r="AM3561" s="16" t="str">
        <f t="shared" si="10"/>
        <v>{s:'63C430', v:147 , c:'放デイ３０・人欠２・未計画・開減１・評減・拘減・'},</v>
      </c>
      <c r="AN3561" s="16"/>
    </row>
    <row r="3562" ht="16.5" customHeight="1">
      <c r="A3562" s="29">
        <v>63.0</v>
      </c>
      <c r="B3562" s="30" t="s">
        <v>4187</v>
      </c>
      <c r="C3562" s="31">
        <v>3560.0</v>
      </c>
      <c r="D3562" s="32" t="s">
        <v>4188</v>
      </c>
      <c r="E3562" s="94"/>
      <c r="F3562" s="94"/>
      <c r="G3562" s="103"/>
      <c r="H3562" s="140"/>
      <c r="I3562" s="140"/>
      <c r="J3562" s="95"/>
      <c r="K3562" s="69"/>
      <c r="L3562" s="65"/>
      <c r="M3562" s="65"/>
      <c r="N3562" s="302"/>
      <c r="O3562" s="382"/>
      <c r="P3562" s="383"/>
      <c r="Q3562" s="302"/>
      <c r="R3562" s="384"/>
      <c r="S3562" s="308"/>
      <c r="T3562" s="309"/>
      <c r="U3562" s="302"/>
      <c r="V3562" s="313"/>
      <c r="W3562" s="349"/>
      <c r="X3562" s="305" t="s">
        <v>329</v>
      </c>
      <c r="Y3562" s="302" t="s">
        <v>21</v>
      </c>
      <c r="Z3562" s="349" t="str">
        <f>$Z$655</f>
        <v/>
      </c>
      <c r="AA3562" s="292"/>
      <c r="AB3562" s="292"/>
      <c r="AC3562" s="355"/>
      <c r="AD3562" s="87"/>
      <c r="AE3562" s="313"/>
      <c r="AF3562" s="349"/>
      <c r="AG3562" s="45">
        <v>213.0</v>
      </c>
      <c r="AH3562" s="79"/>
      <c r="AI3562" s="80"/>
      <c r="AJ3562" s="80"/>
      <c r="AK3562" s="80"/>
      <c r="AL3562" s="14"/>
      <c r="AM3562" s="16" t="str">
        <f t="shared" si="10"/>
        <v>{s:'63C431', v:213 , c:'放デイ３０・人欠２・未計画・開減２・拘減・'},</v>
      </c>
      <c r="AN3562" s="16"/>
    </row>
    <row r="3563" ht="16.5" customHeight="1">
      <c r="A3563" s="29">
        <v>63.0</v>
      </c>
      <c r="B3563" s="30" t="s">
        <v>4189</v>
      </c>
      <c r="C3563" s="31">
        <v>3561.0</v>
      </c>
      <c r="D3563" s="32" t="s">
        <v>4190</v>
      </c>
      <c r="E3563" s="94"/>
      <c r="F3563" s="94"/>
      <c r="G3563" s="103"/>
      <c r="H3563" s="140"/>
      <c r="I3563" s="140"/>
      <c r="J3563" s="95"/>
      <c r="K3563" s="69"/>
      <c r="L3563" s="65"/>
      <c r="M3563" s="65"/>
      <c r="N3563" s="302"/>
      <c r="O3563" s="382"/>
      <c r="P3563" s="383"/>
      <c r="Q3563" s="302"/>
      <c r="R3563" s="384"/>
      <c r="S3563" s="308"/>
      <c r="T3563" s="311"/>
      <c r="U3563" s="290"/>
      <c r="V3563" s="292"/>
      <c r="W3563" s="355"/>
      <c r="X3563" s="306"/>
      <c r="Y3563" s="290"/>
      <c r="Z3563" s="355"/>
      <c r="AA3563" s="356" t="s">
        <v>20</v>
      </c>
      <c r="AB3563" s="357" t="s">
        <v>21</v>
      </c>
      <c r="AC3563" s="363">
        <v>0.85</v>
      </c>
      <c r="AD3563" s="93"/>
      <c r="AE3563" s="292"/>
      <c r="AF3563" s="355"/>
      <c r="AG3563" s="45">
        <v>180.0</v>
      </c>
      <c r="AH3563" s="79"/>
      <c r="AI3563" s="80"/>
      <c r="AJ3563" s="80"/>
      <c r="AK3563" s="80"/>
      <c r="AL3563" s="14"/>
      <c r="AM3563" s="16" t="str">
        <f t="shared" si="10"/>
        <v>{s:'63C432', v:180 , c:'放デイ３０・人欠２・未計画・開減２・評減・拘減・'},</v>
      </c>
      <c r="AN3563" s="16"/>
    </row>
    <row r="3564" ht="16.5" customHeight="1">
      <c r="A3564" s="29">
        <v>63.0</v>
      </c>
      <c r="B3564" s="30" t="s">
        <v>4191</v>
      </c>
      <c r="C3564" s="31">
        <v>3562.0</v>
      </c>
      <c r="D3564" s="32" t="s">
        <v>4192</v>
      </c>
      <c r="E3564" s="94"/>
      <c r="F3564" s="94"/>
      <c r="G3564" s="103"/>
      <c r="H3564" s="140"/>
      <c r="I3564" s="140"/>
      <c r="J3564" s="95"/>
      <c r="K3564" s="69"/>
      <c r="L3564" s="65"/>
      <c r="M3564" s="65"/>
      <c r="N3564" s="302"/>
      <c r="O3564" s="382"/>
      <c r="P3564" s="383"/>
      <c r="Q3564" s="302"/>
      <c r="R3564" s="384"/>
      <c r="S3564" s="323"/>
      <c r="T3564" s="130" t="s">
        <v>27</v>
      </c>
      <c r="U3564" s="287"/>
      <c r="V3564" s="385"/>
      <c r="W3564" s="354"/>
      <c r="X3564" s="299"/>
      <c r="Y3564" s="287"/>
      <c r="Z3564" s="345"/>
      <c r="AA3564" s="288"/>
      <c r="AB3564" s="288"/>
      <c r="AC3564" s="288"/>
      <c r="AD3564" s="288"/>
      <c r="AE3564" s="288"/>
      <c r="AF3564" s="346"/>
      <c r="AG3564" s="45">
        <v>183.0</v>
      </c>
      <c r="AH3564" s="79"/>
      <c r="AI3564" s="80"/>
      <c r="AJ3564" s="80"/>
      <c r="AK3564" s="80"/>
      <c r="AL3564" s="14"/>
      <c r="AM3564" s="16" t="str">
        <f t="shared" si="10"/>
        <v>{s:'63C433', v:183 , c:'放デイ３０・人欠２・未計画２・'},</v>
      </c>
      <c r="AN3564" s="16"/>
    </row>
    <row r="3565" ht="16.5" customHeight="1">
      <c r="A3565" s="29">
        <v>63.0</v>
      </c>
      <c r="B3565" s="30" t="s">
        <v>4193</v>
      </c>
      <c r="C3565" s="31">
        <v>3563.0</v>
      </c>
      <c r="D3565" s="32" t="s">
        <v>4194</v>
      </c>
      <c r="E3565" s="94"/>
      <c r="F3565" s="94"/>
      <c r="G3565" s="103"/>
      <c r="H3565" s="140"/>
      <c r="I3565" s="140"/>
      <c r="J3565" s="95"/>
      <c r="K3565" s="69"/>
      <c r="L3565" s="65"/>
      <c r="M3565" s="65"/>
      <c r="N3565" s="302"/>
      <c r="O3565" s="382"/>
      <c r="P3565" s="383"/>
      <c r="Q3565" s="302"/>
      <c r="R3565" s="384"/>
      <c r="S3565" s="323"/>
      <c r="T3565" s="87"/>
      <c r="U3565" s="302" t="s">
        <v>21</v>
      </c>
      <c r="V3565" s="313">
        <v>0.5</v>
      </c>
      <c r="W3565" s="349"/>
      <c r="X3565" s="303"/>
      <c r="Y3565" s="290"/>
      <c r="Z3565" s="350"/>
      <c r="AA3565" s="299" t="s">
        <v>20</v>
      </c>
      <c r="AB3565" s="287" t="s">
        <v>21</v>
      </c>
      <c r="AC3565" s="351">
        <v>0.85</v>
      </c>
      <c r="AD3565" s="288"/>
      <c r="AE3565" s="288"/>
      <c r="AF3565" s="346"/>
      <c r="AG3565" s="45">
        <v>156.0</v>
      </c>
      <c r="AH3565" s="79"/>
      <c r="AI3565" s="80"/>
      <c r="AJ3565" s="80"/>
      <c r="AK3565" s="80"/>
      <c r="AL3565" s="14"/>
      <c r="AM3565" s="16" t="str">
        <f t="shared" si="10"/>
        <v>{s:'63C434', v:156 , c:'放デイ３０・人欠２・未計画２・評減・'},</v>
      </c>
      <c r="AN3565" s="16"/>
    </row>
    <row r="3566" ht="16.5" customHeight="1">
      <c r="A3566" s="29">
        <v>63.0</v>
      </c>
      <c r="B3566" s="30" t="s">
        <v>4195</v>
      </c>
      <c r="C3566" s="31">
        <v>3564.0</v>
      </c>
      <c r="D3566" s="32" t="s">
        <v>4196</v>
      </c>
      <c r="E3566" s="94"/>
      <c r="F3566" s="94"/>
      <c r="G3566" s="103"/>
      <c r="H3566" s="140"/>
      <c r="I3566" s="140"/>
      <c r="J3566" s="95"/>
      <c r="K3566" s="69"/>
      <c r="L3566" s="65"/>
      <c r="M3566" s="65"/>
      <c r="N3566" s="302"/>
      <c r="O3566" s="382"/>
      <c r="P3566" s="383"/>
      <c r="Q3566" s="302"/>
      <c r="R3566" s="384"/>
      <c r="S3566" s="323"/>
      <c r="T3566" s="87"/>
      <c r="U3566" s="302"/>
      <c r="V3566" s="313"/>
      <c r="W3566" s="349"/>
      <c r="X3566" s="305" t="s">
        <v>326</v>
      </c>
      <c r="Y3566" s="287" t="s">
        <v>21</v>
      </c>
      <c r="Z3566" s="354" t="str">
        <f>$Z$653</f>
        <v/>
      </c>
      <c r="AA3566" s="297"/>
      <c r="AB3566" s="297"/>
      <c r="AC3566" s="297"/>
      <c r="AD3566" s="297"/>
      <c r="AE3566" s="297"/>
      <c r="AF3566" s="362"/>
      <c r="AG3566" s="45">
        <v>128.0</v>
      </c>
      <c r="AH3566" s="79"/>
      <c r="AI3566" s="80"/>
      <c r="AJ3566" s="80"/>
      <c r="AK3566" s="80"/>
      <c r="AL3566" s="14"/>
      <c r="AM3566" s="16" t="str">
        <f t="shared" si="10"/>
        <v>{s:'63C435', v:128 , c:'放デイ３０・人欠２・未計画２・開減１・'},</v>
      </c>
      <c r="AN3566" s="16"/>
    </row>
    <row r="3567" ht="16.5" customHeight="1">
      <c r="A3567" s="29">
        <v>63.0</v>
      </c>
      <c r="B3567" s="30" t="s">
        <v>4197</v>
      </c>
      <c r="C3567" s="31">
        <v>3565.0</v>
      </c>
      <c r="D3567" s="32" t="s">
        <v>4198</v>
      </c>
      <c r="E3567" s="94"/>
      <c r="F3567" s="94"/>
      <c r="G3567" s="103"/>
      <c r="H3567" s="140"/>
      <c r="I3567" s="140"/>
      <c r="J3567" s="95"/>
      <c r="K3567" s="69"/>
      <c r="L3567" s="65"/>
      <c r="M3567" s="65"/>
      <c r="N3567" s="302"/>
      <c r="O3567" s="382"/>
      <c r="P3567" s="383"/>
      <c r="Q3567" s="302"/>
      <c r="R3567" s="384"/>
      <c r="S3567" s="323"/>
      <c r="T3567" s="87"/>
      <c r="U3567" s="302"/>
      <c r="V3567" s="313"/>
      <c r="W3567" s="349"/>
      <c r="X3567" s="306"/>
      <c r="Y3567" s="290"/>
      <c r="Z3567" s="355"/>
      <c r="AA3567" s="356" t="s">
        <v>20</v>
      </c>
      <c r="AB3567" s="357" t="s">
        <v>21</v>
      </c>
      <c r="AC3567" s="358">
        <v>0.85</v>
      </c>
      <c r="AD3567" s="288"/>
      <c r="AE3567" s="288"/>
      <c r="AF3567" s="346"/>
      <c r="AG3567" s="45">
        <v>109.0</v>
      </c>
      <c r="AH3567" s="79"/>
      <c r="AI3567" s="80"/>
      <c r="AJ3567" s="80"/>
      <c r="AK3567" s="80"/>
      <c r="AL3567" s="14"/>
      <c r="AM3567" s="16" t="str">
        <f t="shared" si="10"/>
        <v>{s:'63C436', v:109 , c:'放デイ３０・人欠２・未計画２・開減１・評減・'},</v>
      </c>
      <c r="AN3567" s="16"/>
    </row>
    <row r="3568" ht="16.5" customHeight="1">
      <c r="A3568" s="29">
        <v>63.0</v>
      </c>
      <c r="B3568" s="30" t="s">
        <v>4199</v>
      </c>
      <c r="C3568" s="31">
        <v>3566.0</v>
      </c>
      <c r="D3568" s="32" t="s">
        <v>4200</v>
      </c>
      <c r="E3568" s="94"/>
      <c r="F3568" s="94"/>
      <c r="G3568" s="103"/>
      <c r="H3568" s="140"/>
      <c r="I3568" s="140"/>
      <c r="J3568" s="95"/>
      <c r="K3568" s="69"/>
      <c r="L3568" s="65"/>
      <c r="M3568" s="65"/>
      <c r="N3568" s="302"/>
      <c r="O3568" s="382"/>
      <c r="P3568" s="383"/>
      <c r="Q3568" s="302"/>
      <c r="R3568" s="384"/>
      <c r="S3568" s="323"/>
      <c r="T3568" s="87"/>
      <c r="U3568" s="302"/>
      <c r="V3568" s="313"/>
      <c r="W3568" s="349"/>
      <c r="X3568" s="305" t="s">
        <v>329</v>
      </c>
      <c r="Y3568" s="287" t="s">
        <v>21</v>
      </c>
      <c r="Z3568" s="354" t="str">
        <f>$Z$655</f>
        <v/>
      </c>
      <c r="AA3568" s="292"/>
      <c r="AB3568" s="292"/>
      <c r="AC3568" s="292"/>
      <c r="AD3568" s="292"/>
      <c r="AE3568" s="292"/>
      <c r="AF3568" s="355"/>
      <c r="AG3568" s="45">
        <v>156.0</v>
      </c>
      <c r="AH3568" s="79"/>
      <c r="AI3568" s="80"/>
      <c r="AJ3568" s="80"/>
      <c r="AK3568" s="80"/>
      <c r="AL3568" s="14"/>
      <c r="AM3568" s="16" t="str">
        <f t="shared" si="10"/>
        <v>{s:'63C437', v:156 , c:'放デイ３０・人欠２・未計画２・開減２・'},</v>
      </c>
      <c r="AN3568" s="16"/>
    </row>
    <row r="3569" ht="16.5" customHeight="1">
      <c r="A3569" s="29">
        <v>63.0</v>
      </c>
      <c r="B3569" s="30" t="s">
        <v>4201</v>
      </c>
      <c r="C3569" s="31">
        <v>3567.0</v>
      </c>
      <c r="D3569" s="32" t="s">
        <v>4202</v>
      </c>
      <c r="E3569" s="94"/>
      <c r="F3569" s="94"/>
      <c r="G3569" s="103"/>
      <c r="H3569" s="140"/>
      <c r="I3569" s="140"/>
      <c r="J3569" s="95"/>
      <c r="K3569" s="69"/>
      <c r="L3569" s="65"/>
      <c r="M3569" s="65"/>
      <c r="N3569" s="302"/>
      <c r="O3569" s="382"/>
      <c r="P3569" s="383"/>
      <c r="Q3569" s="302"/>
      <c r="R3569" s="384"/>
      <c r="S3569" s="323"/>
      <c r="T3569" s="87"/>
      <c r="U3569" s="302"/>
      <c r="V3569" s="313"/>
      <c r="W3569" s="349"/>
      <c r="X3569" s="306"/>
      <c r="Y3569" s="290"/>
      <c r="Z3569" s="355"/>
      <c r="AA3569" s="356" t="s">
        <v>20</v>
      </c>
      <c r="AB3569" s="357" t="s">
        <v>21</v>
      </c>
      <c r="AC3569" s="358">
        <v>0.85</v>
      </c>
      <c r="AD3569" s="288"/>
      <c r="AE3569" s="288"/>
      <c r="AF3569" s="346"/>
      <c r="AG3569" s="45">
        <v>133.0</v>
      </c>
      <c r="AH3569" s="79"/>
      <c r="AI3569" s="80"/>
      <c r="AJ3569" s="80"/>
      <c r="AK3569" s="80"/>
      <c r="AL3569" s="14"/>
      <c r="AM3569" s="16" t="str">
        <f t="shared" si="10"/>
        <v>{s:'63C438', v:133 , c:'放デイ３０・人欠２・未計画２・開減２・評減・'},</v>
      </c>
      <c r="AN3569" s="16"/>
    </row>
    <row r="3570" ht="16.5" customHeight="1">
      <c r="A3570" s="29">
        <v>63.0</v>
      </c>
      <c r="B3570" s="30" t="s">
        <v>4203</v>
      </c>
      <c r="C3570" s="31">
        <v>3568.0</v>
      </c>
      <c r="D3570" s="32" t="s">
        <v>4204</v>
      </c>
      <c r="E3570" s="94"/>
      <c r="F3570" s="94"/>
      <c r="G3570" s="103"/>
      <c r="H3570" s="140"/>
      <c r="I3570" s="140"/>
      <c r="J3570" s="95"/>
      <c r="K3570" s="69"/>
      <c r="L3570" s="65"/>
      <c r="M3570" s="65"/>
      <c r="N3570" s="302"/>
      <c r="O3570" s="382"/>
      <c r="P3570" s="383"/>
      <c r="Q3570" s="302"/>
      <c r="R3570" s="384"/>
      <c r="S3570" s="323"/>
      <c r="T3570" s="87"/>
      <c r="U3570" s="302"/>
      <c r="V3570" s="313"/>
      <c r="W3570" s="349"/>
      <c r="X3570" s="299"/>
      <c r="Y3570" s="287"/>
      <c r="Z3570" s="345"/>
      <c r="AA3570" s="288"/>
      <c r="AB3570" s="288"/>
      <c r="AC3570" s="346"/>
      <c r="AD3570" s="82" t="s">
        <v>30</v>
      </c>
      <c r="AE3570" s="302">
        <v>5.0</v>
      </c>
      <c r="AF3570" s="360" t="s">
        <v>31</v>
      </c>
      <c r="AG3570" s="45">
        <v>178.0</v>
      </c>
      <c r="AH3570" s="79"/>
      <c r="AI3570" s="80"/>
      <c r="AJ3570" s="80"/>
      <c r="AK3570" s="80"/>
      <c r="AL3570" s="14"/>
      <c r="AM3570" s="16" t="str">
        <f t="shared" si="10"/>
        <v>{s:'63C439', v:178 , c:'放デイ３０・人欠２・未計画２・拘減・'},</v>
      </c>
      <c r="AN3570" s="16"/>
    </row>
    <row r="3571" ht="16.5" customHeight="1">
      <c r="A3571" s="29">
        <v>63.0</v>
      </c>
      <c r="B3571" s="30" t="s">
        <v>4205</v>
      </c>
      <c r="C3571" s="31">
        <v>3569.0</v>
      </c>
      <c r="D3571" s="32" t="s">
        <v>4206</v>
      </c>
      <c r="E3571" s="94"/>
      <c r="F3571" s="94"/>
      <c r="G3571" s="103"/>
      <c r="H3571" s="140"/>
      <c r="I3571" s="140"/>
      <c r="J3571" s="95"/>
      <c r="K3571" s="69"/>
      <c r="L3571" s="65"/>
      <c r="M3571" s="65"/>
      <c r="N3571" s="302"/>
      <c r="O3571" s="382"/>
      <c r="P3571" s="383"/>
      <c r="Q3571" s="302"/>
      <c r="R3571" s="384"/>
      <c r="S3571" s="323"/>
      <c r="T3571" s="87"/>
      <c r="U3571" s="302"/>
      <c r="V3571" s="313"/>
      <c r="W3571" s="313"/>
      <c r="X3571" s="303"/>
      <c r="Y3571" s="290"/>
      <c r="Z3571" s="350"/>
      <c r="AA3571" s="299" t="s">
        <v>20</v>
      </c>
      <c r="AB3571" s="287" t="s">
        <v>21</v>
      </c>
      <c r="AC3571" s="361">
        <v>0.85</v>
      </c>
      <c r="AD3571" s="87"/>
      <c r="AE3571" s="302"/>
      <c r="AF3571" s="360"/>
      <c r="AG3571" s="45">
        <v>151.0</v>
      </c>
      <c r="AH3571" s="79"/>
      <c r="AI3571" s="80"/>
      <c r="AJ3571" s="80"/>
      <c r="AK3571" s="80"/>
      <c r="AL3571" s="14"/>
      <c r="AM3571" s="16" t="str">
        <f t="shared" si="10"/>
        <v>{s:'63C440', v:151 , c:'放デイ３０・人欠２・未計画２・評減・拘減・'},</v>
      </c>
      <c r="AN3571" s="16"/>
    </row>
    <row r="3572" ht="16.5" customHeight="1">
      <c r="A3572" s="29">
        <v>63.0</v>
      </c>
      <c r="B3572" s="30" t="s">
        <v>4207</v>
      </c>
      <c r="C3572" s="31">
        <v>3570.0</v>
      </c>
      <c r="D3572" s="32" t="s">
        <v>4208</v>
      </c>
      <c r="E3572" s="94"/>
      <c r="F3572" s="94"/>
      <c r="G3572" s="103"/>
      <c r="H3572" s="140"/>
      <c r="I3572" s="140"/>
      <c r="J3572" s="95"/>
      <c r="K3572" s="69"/>
      <c r="L3572" s="65"/>
      <c r="M3572" s="65"/>
      <c r="N3572" s="302"/>
      <c r="O3572" s="382"/>
      <c r="P3572" s="383"/>
      <c r="Q3572" s="302"/>
      <c r="R3572" s="384"/>
      <c r="S3572" s="323"/>
      <c r="T3572" s="87"/>
      <c r="U3572" s="302"/>
      <c r="V3572" s="313"/>
      <c r="W3572" s="313"/>
      <c r="X3572" s="305" t="s">
        <v>326</v>
      </c>
      <c r="Y3572" s="302" t="s">
        <v>21</v>
      </c>
      <c r="Z3572" s="349" t="str">
        <f>$Z$653</f>
        <v/>
      </c>
      <c r="AA3572" s="297"/>
      <c r="AB3572" s="297"/>
      <c r="AC3572" s="362"/>
      <c r="AD3572" s="87"/>
      <c r="AE3572" s="313"/>
      <c r="AF3572" s="349"/>
      <c r="AG3572" s="45">
        <v>123.0</v>
      </c>
      <c r="AH3572" s="79"/>
      <c r="AI3572" s="80"/>
      <c r="AJ3572" s="80"/>
      <c r="AK3572" s="80"/>
      <c r="AL3572" s="14"/>
      <c r="AM3572" s="16" t="str">
        <f t="shared" si="10"/>
        <v>{s:'63C441', v:123 , c:'放デイ３０・人欠２・未計画２・開減１・拘減・'},</v>
      </c>
      <c r="AN3572" s="16"/>
    </row>
    <row r="3573" ht="16.5" customHeight="1">
      <c r="A3573" s="29">
        <v>63.0</v>
      </c>
      <c r="B3573" s="30" t="s">
        <v>4209</v>
      </c>
      <c r="C3573" s="31">
        <v>3571.0</v>
      </c>
      <c r="D3573" s="32" t="s">
        <v>4210</v>
      </c>
      <c r="E3573" s="94"/>
      <c r="F3573" s="94"/>
      <c r="G3573" s="103"/>
      <c r="H3573" s="140"/>
      <c r="I3573" s="140"/>
      <c r="J3573" s="95"/>
      <c r="K3573" s="69"/>
      <c r="L3573" s="65"/>
      <c r="M3573" s="65"/>
      <c r="N3573" s="302"/>
      <c r="O3573" s="382"/>
      <c r="P3573" s="383"/>
      <c r="Q3573" s="302"/>
      <c r="R3573" s="384"/>
      <c r="S3573" s="323"/>
      <c r="T3573" s="87"/>
      <c r="U3573" s="302"/>
      <c r="V3573" s="313"/>
      <c r="W3573" s="313"/>
      <c r="X3573" s="306"/>
      <c r="Y3573" s="290"/>
      <c r="Z3573" s="355"/>
      <c r="AA3573" s="356" t="s">
        <v>20</v>
      </c>
      <c r="AB3573" s="357" t="s">
        <v>21</v>
      </c>
      <c r="AC3573" s="363">
        <v>0.85</v>
      </c>
      <c r="AD3573" s="87"/>
      <c r="AE3573" s="313"/>
      <c r="AF3573" s="349"/>
      <c r="AG3573" s="45">
        <v>104.0</v>
      </c>
      <c r="AH3573" s="79"/>
      <c r="AI3573" s="80"/>
      <c r="AJ3573" s="80"/>
      <c r="AK3573" s="80"/>
      <c r="AL3573" s="14"/>
      <c r="AM3573" s="16" t="str">
        <f t="shared" si="10"/>
        <v>{s:'63C442', v:104 , c:'放デイ３０・人欠２・未計画２・開減１・評減・拘減・'},</v>
      </c>
      <c r="AN3573" s="16"/>
    </row>
    <row r="3574" ht="16.5" customHeight="1">
      <c r="A3574" s="29">
        <v>63.0</v>
      </c>
      <c r="B3574" s="30" t="s">
        <v>4211</v>
      </c>
      <c r="C3574" s="31">
        <v>3572.0</v>
      </c>
      <c r="D3574" s="32" t="s">
        <v>4212</v>
      </c>
      <c r="E3574" s="94"/>
      <c r="F3574" s="94"/>
      <c r="G3574" s="103"/>
      <c r="H3574" s="140"/>
      <c r="I3574" s="140"/>
      <c r="J3574" s="95"/>
      <c r="K3574" s="69"/>
      <c r="L3574" s="65"/>
      <c r="M3574" s="65"/>
      <c r="N3574" s="302"/>
      <c r="O3574" s="382"/>
      <c r="P3574" s="383"/>
      <c r="Q3574" s="302"/>
      <c r="R3574" s="384"/>
      <c r="S3574" s="323"/>
      <c r="T3574" s="87"/>
      <c r="U3574" s="302"/>
      <c r="V3574" s="313"/>
      <c r="W3574" s="313"/>
      <c r="X3574" s="305" t="s">
        <v>329</v>
      </c>
      <c r="Y3574" s="302" t="s">
        <v>21</v>
      </c>
      <c r="Z3574" s="349" t="str">
        <f>$Z$655</f>
        <v/>
      </c>
      <c r="AA3574" s="292"/>
      <c r="AB3574" s="292"/>
      <c r="AC3574" s="355"/>
      <c r="AD3574" s="87"/>
      <c r="AE3574" s="313"/>
      <c r="AF3574" s="349"/>
      <c r="AG3574" s="45">
        <v>151.0</v>
      </c>
      <c r="AH3574" s="79"/>
      <c r="AI3574" s="80"/>
      <c r="AJ3574" s="80"/>
      <c r="AK3574" s="80"/>
      <c r="AL3574" s="14"/>
      <c r="AM3574" s="16" t="str">
        <f t="shared" si="10"/>
        <v>{s:'63C443', v:151 , c:'放デイ３０・人欠２・未計画２・開減２・拘減・'},</v>
      </c>
      <c r="AN3574" s="16"/>
    </row>
    <row r="3575" ht="16.5" customHeight="1">
      <c r="A3575" s="29">
        <v>63.0</v>
      </c>
      <c r="B3575" s="30" t="s">
        <v>4213</v>
      </c>
      <c r="C3575" s="31">
        <v>3573.0</v>
      </c>
      <c r="D3575" s="32" t="s">
        <v>4214</v>
      </c>
      <c r="E3575" s="94"/>
      <c r="F3575" s="94"/>
      <c r="G3575" s="103"/>
      <c r="H3575" s="140"/>
      <c r="I3575" s="140"/>
      <c r="J3575" s="95"/>
      <c r="K3575" s="110"/>
      <c r="L3575" s="115"/>
      <c r="M3575" s="115"/>
      <c r="N3575" s="386"/>
      <c r="O3575" s="382"/>
      <c r="P3575" s="383"/>
      <c r="Q3575" s="302"/>
      <c r="R3575" s="384"/>
      <c r="S3575" s="324"/>
      <c r="T3575" s="93"/>
      <c r="U3575" s="290"/>
      <c r="V3575" s="292"/>
      <c r="W3575" s="292"/>
      <c r="X3575" s="306"/>
      <c r="Y3575" s="290"/>
      <c r="Z3575" s="355"/>
      <c r="AA3575" s="356" t="s">
        <v>20</v>
      </c>
      <c r="AB3575" s="357" t="s">
        <v>21</v>
      </c>
      <c r="AC3575" s="363">
        <v>0.85</v>
      </c>
      <c r="AD3575" s="93"/>
      <c r="AE3575" s="292"/>
      <c r="AF3575" s="355"/>
      <c r="AG3575" s="45">
        <v>128.0</v>
      </c>
      <c r="AH3575" s="79"/>
      <c r="AI3575" s="80"/>
      <c r="AJ3575" s="80"/>
      <c r="AK3575" s="80"/>
      <c r="AL3575" s="14"/>
      <c r="AM3575" s="16" t="str">
        <f t="shared" si="10"/>
        <v>{s:'63C444', v:128 , c:'放デイ３０・人欠２・未計画２・開減２・評減・拘減・'},</v>
      </c>
      <c r="AN3575" s="16"/>
    </row>
    <row r="3576" ht="16.5" customHeight="1">
      <c r="A3576" s="29">
        <v>63.0</v>
      </c>
      <c r="B3576" s="30" t="s">
        <v>4215</v>
      </c>
      <c r="C3576" s="31">
        <v>3574.0</v>
      </c>
      <c r="D3576" s="32" t="s">
        <v>4216</v>
      </c>
      <c r="E3576" s="139"/>
      <c r="F3576" s="139"/>
      <c r="G3576" s="94"/>
      <c r="H3576" s="140"/>
      <c r="I3576" s="140"/>
      <c r="J3576" s="95"/>
      <c r="K3576" s="82" t="s">
        <v>38</v>
      </c>
      <c r="L3576" s="96"/>
      <c r="M3576" s="96"/>
      <c r="N3576" s="152"/>
      <c r="O3576" s="105"/>
      <c r="P3576" s="94"/>
      <c r="Q3576" s="140"/>
      <c r="R3576" s="95"/>
      <c r="S3576" s="287"/>
      <c r="T3576" s="287"/>
      <c r="U3576" s="152"/>
      <c r="V3576" s="152"/>
      <c r="W3576" s="152"/>
      <c r="X3576" s="299"/>
      <c r="Y3576" s="287"/>
      <c r="Z3576" s="345"/>
      <c r="AA3576" s="288"/>
      <c r="AB3576" s="288"/>
      <c r="AC3576" s="288"/>
      <c r="AD3576" s="288"/>
      <c r="AE3576" s="288"/>
      <c r="AF3576" s="346"/>
      <c r="AG3576" s="45">
        <v>371.0</v>
      </c>
      <c r="AH3576" s="79"/>
      <c r="AI3576" s="80"/>
      <c r="AJ3576" s="80"/>
      <c r="AK3576" s="80"/>
      <c r="AL3576" s="14"/>
      <c r="AM3576" s="16" t="str">
        <f t="shared" si="10"/>
        <v>{s:'63C445', v:371 , c:'放デイ３０・有資格１６・人欠２・'},</v>
      </c>
      <c r="AN3576" s="16"/>
    </row>
    <row r="3577" ht="16.5" customHeight="1">
      <c r="A3577" s="29">
        <v>63.0</v>
      </c>
      <c r="B3577" s="30" t="s">
        <v>4217</v>
      </c>
      <c r="C3577" s="31">
        <v>3575.0</v>
      </c>
      <c r="D3577" s="32" t="s">
        <v>4218</v>
      </c>
      <c r="E3577" s="139"/>
      <c r="F3577" s="139"/>
      <c r="G3577" s="94"/>
      <c r="H3577" s="140"/>
      <c r="I3577" s="140"/>
      <c r="J3577" s="95"/>
      <c r="K3577" s="87"/>
      <c r="L3577" s="302">
        <v>12.0</v>
      </c>
      <c r="M3577" s="63" t="s">
        <v>40</v>
      </c>
      <c r="N3577" s="140"/>
      <c r="O3577" s="105"/>
      <c r="P3577" s="94"/>
      <c r="Q3577" s="140"/>
      <c r="R3577" s="95"/>
      <c r="S3577" s="302"/>
      <c r="T3577" s="302"/>
      <c r="U3577" s="140"/>
      <c r="V3577" s="140"/>
      <c r="W3577" s="140"/>
      <c r="X3577" s="303"/>
      <c r="Y3577" s="290"/>
      <c r="Z3577" s="350"/>
      <c r="AA3577" s="299" t="s">
        <v>20</v>
      </c>
      <c r="AB3577" s="287" t="s">
        <v>21</v>
      </c>
      <c r="AC3577" s="351">
        <v>0.85</v>
      </c>
      <c r="AD3577" s="288"/>
      <c r="AE3577" s="288"/>
      <c r="AF3577" s="346"/>
      <c r="AG3577" s="45">
        <v>315.0</v>
      </c>
      <c r="AH3577" s="79"/>
      <c r="AI3577" s="80"/>
      <c r="AJ3577" s="80"/>
      <c r="AK3577" s="80"/>
      <c r="AL3577" s="14"/>
      <c r="AM3577" s="16" t="str">
        <f t="shared" si="10"/>
        <v>{s:'63C446', v:315 , c:'放デイ３０・有資格１６・人欠２・評減・'},</v>
      </c>
      <c r="AN3577" s="16"/>
    </row>
    <row r="3578" ht="16.5" customHeight="1">
      <c r="A3578" s="29">
        <v>63.0</v>
      </c>
      <c r="B3578" s="30" t="s">
        <v>4219</v>
      </c>
      <c r="C3578" s="31">
        <v>3576.0</v>
      </c>
      <c r="D3578" s="32" t="s">
        <v>4220</v>
      </c>
      <c r="E3578" s="139"/>
      <c r="F3578" s="139"/>
      <c r="G3578" s="94"/>
      <c r="H3578" s="140"/>
      <c r="I3578" s="140"/>
      <c r="J3578" s="95"/>
      <c r="K3578" s="87"/>
      <c r="L3578" s="65"/>
      <c r="M3578" s="302"/>
      <c r="N3578" s="366"/>
      <c r="O3578" s="367"/>
      <c r="P3578" s="368"/>
      <c r="Q3578" s="366"/>
      <c r="R3578" s="369"/>
      <c r="S3578" s="304"/>
      <c r="T3578" s="304"/>
      <c r="U3578" s="140"/>
      <c r="V3578" s="140"/>
      <c r="W3578" s="140"/>
      <c r="X3578" s="305" t="s">
        <v>326</v>
      </c>
      <c r="Y3578" s="287" t="s">
        <v>21</v>
      </c>
      <c r="Z3578" s="354" t="str">
        <f>$Z$653</f>
        <v/>
      </c>
      <c r="AA3578" s="297"/>
      <c r="AB3578" s="297"/>
      <c r="AC3578" s="297"/>
      <c r="AD3578" s="297"/>
      <c r="AE3578" s="297"/>
      <c r="AF3578" s="362"/>
      <c r="AG3578" s="45">
        <v>260.0</v>
      </c>
      <c r="AH3578" s="79"/>
      <c r="AI3578" s="80"/>
      <c r="AJ3578" s="80"/>
      <c r="AK3578" s="80"/>
      <c r="AL3578" s="14"/>
      <c r="AM3578" s="16" t="str">
        <f t="shared" si="10"/>
        <v>{s:'63C447', v:260 , c:'放デイ３０・有資格１６・人欠２・開減１・'},</v>
      </c>
      <c r="AN3578" s="16"/>
    </row>
    <row r="3579" ht="16.5" customHeight="1">
      <c r="A3579" s="29">
        <v>63.0</v>
      </c>
      <c r="B3579" s="30" t="s">
        <v>4221</v>
      </c>
      <c r="C3579" s="31">
        <v>3577.0</v>
      </c>
      <c r="D3579" s="32" t="s">
        <v>4222</v>
      </c>
      <c r="E3579" s="139"/>
      <c r="F3579" s="139"/>
      <c r="G3579" s="94"/>
      <c r="H3579" s="140"/>
      <c r="I3579" s="140"/>
      <c r="J3579" s="95"/>
      <c r="K3579" s="87"/>
      <c r="L3579" s="65"/>
      <c r="M3579" s="302"/>
      <c r="N3579" s="366"/>
      <c r="O3579" s="367"/>
      <c r="P3579" s="368"/>
      <c r="Q3579" s="366"/>
      <c r="R3579" s="369"/>
      <c r="S3579" s="304"/>
      <c r="T3579" s="304"/>
      <c r="U3579" s="140"/>
      <c r="V3579" s="140"/>
      <c r="W3579" s="140"/>
      <c r="X3579" s="306"/>
      <c r="Y3579" s="290"/>
      <c r="Z3579" s="355"/>
      <c r="AA3579" s="356" t="s">
        <v>20</v>
      </c>
      <c r="AB3579" s="357" t="s">
        <v>21</v>
      </c>
      <c r="AC3579" s="358">
        <v>0.85</v>
      </c>
      <c r="AD3579" s="288"/>
      <c r="AE3579" s="288"/>
      <c r="AF3579" s="346"/>
      <c r="AG3579" s="45">
        <v>221.0</v>
      </c>
      <c r="AH3579" s="79"/>
      <c r="AI3579" s="80"/>
      <c r="AJ3579" s="80"/>
      <c r="AK3579" s="80"/>
      <c r="AL3579" s="14"/>
      <c r="AM3579" s="16" t="str">
        <f t="shared" si="10"/>
        <v>{s:'63C448', v:221 , c:'放デイ３０・有資格１６・人欠２・開減１・評減・'},</v>
      </c>
      <c r="AN3579" s="16"/>
    </row>
    <row r="3580" ht="16.5" customHeight="1">
      <c r="A3580" s="29">
        <v>63.0</v>
      </c>
      <c r="B3580" s="30" t="s">
        <v>4223</v>
      </c>
      <c r="C3580" s="31">
        <v>3578.0</v>
      </c>
      <c r="D3580" s="32" t="s">
        <v>4224</v>
      </c>
      <c r="E3580" s="139"/>
      <c r="F3580" s="139"/>
      <c r="G3580" s="94"/>
      <c r="H3580" s="140"/>
      <c r="I3580" s="140"/>
      <c r="J3580" s="95"/>
      <c r="K3580" s="87"/>
      <c r="L3580" s="65"/>
      <c r="M3580" s="302"/>
      <c r="N3580" s="366"/>
      <c r="O3580" s="367"/>
      <c r="P3580" s="368"/>
      <c r="Q3580" s="366"/>
      <c r="R3580" s="369"/>
      <c r="S3580" s="304"/>
      <c r="T3580" s="304"/>
      <c r="U3580" s="140"/>
      <c r="V3580" s="140"/>
      <c r="W3580" s="140"/>
      <c r="X3580" s="305" t="s">
        <v>329</v>
      </c>
      <c r="Y3580" s="287" t="s">
        <v>21</v>
      </c>
      <c r="Z3580" s="354" t="str">
        <f>$Z$655</f>
        <v/>
      </c>
      <c r="AA3580" s="292"/>
      <c r="AB3580" s="292"/>
      <c r="AC3580" s="292"/>
      <c r="AD3580" s="292"/>
      <c r="AE3580" s="292"/>
      <c r="AF3580" s="355"/>
      <c r="AG3580" s="45">
        <v>315.0</v>
      </c>
      <c r="AH3580" s="79"/>
      <c r="AI3580" s="80"/>
      <c r="AJ3580" s="80"/>
      <c r="AK3580" s="80"/>
      <c r="AL3580" s="14"/>
      <c r="AM3580" s="16" t="str">
        <f t="shared" si="10"/>
        <v>{s:'63C449', v:315 , c:'放デイ３０・有資格１６・人欠２・開減２・'},</v>
      </c>
      <c r="AN3580" s="16"/>
    </row>
    <row r="3581" ht="16.5" customHeight="1">
      <c r="A3581" s="29">
        <v>63.0</v>
      </c>
      <c r="B3581" s="30" t="s">
        <v>4225</v>
      </c>
      <c r="C3581" s="31">
        <v>3579.0</v>
      </c>
      <c r="D3581" s="32" t="s">
        <v>4226</v>
      </c>
      <c r="E3581" s="139"/>
      <c r="F3581" s="139"/>
      <c r="G3581" s="94"/>
      <c r="H3581" s="140"/>
      <c r="I3581" s="140"/>
      <c r="J3581" s="95"/>
      <c r="K3581" s="69"/>
      <c r="L3581" s="65"/>
      <c r="M3581" s="302"/>
      <c r="N3581" s="366"/>
      <c r="O3581" s="367"/>
      <c r="P3581" s="368"/>
      <c r="Q3581" s="366"/>
      <c r="R3581" s="369"/>
      <c r="S3581" s="304"/>
      <c r="T3581" s="304"/>
      <c r="U3581" s="140"/>
      <c r="V3581" s="140"/>
      <c r="W3581" s="140"/>
      <c r="X3581" s="306"/>
      <c r="Y3581" s="290"/>
      <c r="Z3581" s="355"/>
      <c r="AA3581" s="356" t="s">
        <v>20</v>
      </c>
      <c r="AB3581" s="357" t="s">
        <v>21</v>
      </c>
      <c r="AC3581" s="358">
        <v>0.85</v>
      </c>
      <c r="AD3581" s="288"/>
      <c r="AE3581" s="288"/>
      <c r="AF3581" s="346"/>
      <c r="AG3581" s="45">
        <v>268.0</v>
      </c>
      <c r="AH3581" s="79"/>
      <c r="AI3581" s="80"/>
      <c r="AJ3581" s="80"/>
      <c r="AK3581" s="80"/>
      <c r="AL3581" s="14"/>
      <c r="AM3581" s="16" t="str">
        <f t="shared" si="10"/>
        <v>{s:'63C450', v:268 , c:'放デイ３０・有資格１６・人欠２・開減２・評減・'},</v>
      </c>
      <c r="AN3581" s="16"/>
    </row>
    <row r="3582" ht="16.5" customHeight="1">
      <c r="A3582" s="29">
        <v>63.0</v>
      </c>
      <c r="B3582" s="30" t="s">
        <v>4227</v>
      </c>
      <c r="C3582" s="31">
        <v>3580.0</v>
      </c>
      <c r="D3582" s="32" t="s">
        <v>4228</v>
      </c>
      <c r="E3582" s="139"/>
      <c r="F3582" s="139"/>
      <c r="G3582" s="94"/>
      <c r="H3582" s="140"/>
      <c r="I3582" s="140"/>
      <c r="J3582" s="95"/>
      <c r="K3582" s="69"/>
      <c r="L3582" s="65"/>
      <c r="M3582" s="302"/>
      <c r="N3582" s="366"/>
      <c r="O3582" s="367"/>
      <c r="P3582" s="368"/>
      <c r="Q3582" s="366"/>
      <c r="R3582" s="369"/>
      <c r="S3582" s="304"/>
      <c r="T3582" s="304"/>
      <c r="U3582" s="140"/>
      <c r="V3582" s="140"/>
      <c r="W3582" s="140"/>
      <c r="X3582" s="299"/>
      <c r="Y3582" s="287"/>
      <c r="Z3582" s="345"/>
      <c r="AA3582" s="288"/>
      <c r="AB3582" s="288"/>
      <c r="AC3582" s="346"/>
      <c r="AD3582" s="82" t="s">
        <v>30</v>
      </c>
      <c r="AE3582" s="302">
        <v>5.0</v>
      </c>
      <c r="AF3582" s="360" t="s">
        <v>31</v>
      </c>
      <c r="AG3582" s="45">
        <v>366.0</v>
      </c>
      <c r="AH3582" s="79"/>
      <c r="AI3582" s="80"/>
      <c r="AJ3582" s="80"/>
      <c r="AK3582" s="80"/>
      <c r="AL3582" s="14"/>
      <c r="AM3582" s="16" t="str">
        <f t="shared" si="10"/>
        <v>{s:'63C451', v:366 , c:'放デイ３０・有資格１６・人欠２・拘減・'},</v>
      </c>
      <c r="AN3582" s="16"/>
    </row>
    <row r="3583" ht="16.5" customHeight="1">
      <c r="A3583" s="29">
        <v>63.0</v>
      </c>
      <c r="B3583" s="30" t="s">
        <v>4229</v>
      </c>
      <c r="C3583" s="31">
        <v>3581.0</v>
      </c>
      <c r="D3583" s="32" t="s">
        <v>4230</v>
      </c>
      <c r="E3583" s="139"/>
      <c r="F3583" s="139"/>
      <c r="G3583" s="94"/>
      <c r="H3583" s="140"/>
      <c r="I3583" s="140"/>
      <c r="J3583" s="95"/>
      <c r="K3583" s="69"/>
      <c r="L3583" s="65"/>
      <c r="M3583" s="302"/>
      <c r="N3583" s="366"/>
      <c r="O3583" s="367"/>
      <c r="P3583" s="368"/>
      <c r="Q3583" s="366"/>
      <c r="R3583" s="369"/>
      <c r="S3583" s="304"/>
      <c r="T3583" s="304"/>
      <c r="U3583" s="140"/>
      <c r="V3583" s="140"/>
      <c r="W3583" s="140"/>
      <c r="X3583" s="303"/>
      <c r="Y3583" s="290"/>
      <c r="Z3583" s="350"/>
      <c r="AA3583" s="299" t="s">
        <v>20</v>
      </c>
      <c r="AB3583" s="287" t="s">
        <v>21</v>
      </c>
      <c r="AC3583" s="361">
        <v>0.85</v>
      </c>
      <c r="AD3583" s="87"/>
      <c r="AE3583" s="302"/>
      <c r="AF3583" s="360"/>
      <c r="AG3583" s="45">
        <v>310.0</v>
      </c>
      <c r="AH3583" s="79"/>
      <c r="AI3583" s="80"/>
      <c r="AJ3583" s="80"/>
      <c r="AK3583" s="80"/>
      <c r="AL3583" s="14"/>
      <c r="AM3583" s="16" t="str">
        <f t="shared" si="10"/>
        <v>{s:'63C452', v:310 , c:'放デイ３０・有資格１６・人欠２・評減・拘減・'},</v>
      </c>
      <c r="AN3583" s="16"/>
    </row>
    <row r="3584" ht="16.5" customHeight="1">
      <c r="A3584" s="29">
        <v>63.0</v>
      </c>
      <c r="B3584" s="30" t="s">
        <v>4231</v>
      </c>
      <c r="C3584" s="31">
        <v>3582.0</v>
      </c>
      <c r="D3584" s="32" t="s">
        <v>4232</v>
      </c>
      <c r="E3584" s="139"/>
      <c r="F3584" s="139"/>
      <c r="G3584" s="94"/>
      <c r="H3584" s="140"/>
      <c r="I3584" s="140"/>
      <c r="J3584" s="95"/>
      <c r="K3584" s="69"/>
      <c r="L3584" s="65"/>
      <c r="M3584" s="302"/>
      <c r="N3584" s="366"/>
      <c r="O3584" s="367"/>
      <c r="P3584" s="368"/>
      <c r="Q3584" s="366"/>
      <c r="R3584" s="369"/>
      <c r="S3584" s="304"/>
      <c r="T3584" s="304"/>
      <c r="U3584" s="140"/>
      <c r="V3584" s="140"/>
      <c r="W3584" s="140"/>
      <c r="X3584" s="305" t="s">
        <v>326</v>
      </c>
      <c r="Y3584" s="302" t="s">
        <v>21</v>
      </c>
      <c r="Z3584" s="349">
        <v>0.7</v>
      </c>
      <c r="AA3584" s="297"/>
      <c r="AB3584" s="297"/>
      <c r="AC3584" s="362"/>
      <c r="AD3584" s="87"/>
      <c r="AE3584" s="313"/>
      <c r="AF3584" s="349"/>
      <c r="AG3584" s="45">
        <v>255.0</v>
      </c>
      <c r="AH3584" s="79"/>
      <c r="AI3584" s="80"/>
      <c r="AJ3584" s="80"/>
      <c r="AK3584" s="80"/>
      <c r="AL3584" s="14"/>
      <c r="AM3584" s="16" t="str">
        <f t="shared" si="10"/>
        <v>{s:'63C453', v:255 , c:'放デイ３０・有資格１６・人欠２・開減１・拘減・'},</v>
      </c>
      <c r="AN3584" s="16"/>
    </row>
    <row r="3585" ht="16.5" customHeight="1">
      <c r="A3585" s="29">
        <v>63.0</v>
      </c>
      <c r="B3585" s="30" t="s">
        <v>4233</v>
      </c>
      <c r="C3585" s="31">
        <v>3583.0</v>
      </c>
      <c r="D3585" s="32" t="s">
        <v>4234</v>
      </c>
      <c r="E3585" s="139"/>
      <c r="F3585" s="139"/>
      <c r="G3585" s="94"/>
      <c r="H3585" s="140"/>
      <c r="I3585" s="140"/>
      <c r="J3585" s="95"/>
      <c r="K3585" s="69"/>
      <c r="L3585" s="65"/>
      <c r="M3585" s="302"/>
      <c r="N3585" s="366"/>
      <c r="O3585" s="367"/>
      <c r="P3585" s="368"/>
      <c r="Q3585" s="366"/>
      <c r="R3585" s="369"/>
      <c r="S3585" s="304"/>
      <c r="T3585" s="304"/>
      <c r="U3585" s="140"/>
      <c r="V3585" s="140"/>
      <c r="W3585" s="140"/>
      <c r="X3585" s="306"/>
      <c r="Y3585" s="290"/>
      <c r="Z3585" s="355"/>
      <c r="AA3585" s="356" t="s">
        <v>20</v>
      </c>
      <c r="AB3585" s="357" t="s">
        <v>21</v>
      </c>
      <c r="AC3585" s="363">
        <v>0.85</v>
      </c>
      <c r="AD3585" s="87"/>
      <c r="AE3585" s="313"/>
      <c r="AF3585" s="349"/>
      <c r="AG3585" s="45">
        <v>216.0</v>
      </c>
      <c r="AH3585" s="79"/>
      <c r="AI3585" s="80"/>
      <c r="AJ3585" s="80"/>
      <c r="AK3585" s="80"/>
      <c r="AL3585" s="14"/>
      <c r="AM3585" s="16" t="str">
        <f t="shared" si="10"/>
        <v>{s:'63C454', v:216 , c:'放デイ３０・有資格１６・人欠２・開減１・評減・拘減・'},</v>
      </c>
      <c r="AN3585" s="16"/>
    </row>
    <row r="3586" ht="16.5" customHeight="1">
      <c r="A3586" s="29">
        <v>63.0</v>
      </c>
      <c r="B3586" s="30" t="s">
        <v>4235</v>
      </c>
      <c r="C3586" s="31">
        <v>3584.0</v>
      </c>
      <c r="D3586" s="32" t="s">
        <v>4236</v>
      </c>
      <c r="E3586" s="139"/>
      <c r="F3586" s="139"/>
      <c r="G3586" s="94"/>
      <c r="H3586" s="140"/>
      <c r="I3586" s="140"/>
      <c r="J3586" s="95"/>
      <c r="K3586" s="69"/>
      <c r="L3586" s="65"/>
      <c r="M3586" s="302"/>
      <c r="N3586" s="366"/>
      <c r="O3586" s="367"/>
      <c r="P3586" s="368"/>
      <c r="Q3586" s="366"/>
      <c r="R3586" s="369"/>
      <c r="S3586" s="304"/>
      <c r="T3586" s="304"/>
      <c r="U3586" s="140"/>
      <c r="V3586" s="140"/>
      <c r="W3586" s="140"/>
      <c r="X3586" s="305" t="s">
        <v>329</v>
      </c>
      <c r="Y3586" s="302" t="s">
        <v>21</v>
      </c>
      <c r="Z3586" s="349">
        <v>0.85</v>
      </c>
      <c r="AA3586" s="292"/>
      <c r="AB3586" s="292"/>
      <c r="AC3586" s="355"/>
      <c r="AD3586" s="87"/>
      <c r="AE3586" s="313"/>
      <c r="AF3586" s="349"/>
      <c r="AG3586" s="45">
        <v>310.0</v>
      </c>
      <c r="AH3586" s="79"/>
      <c r="AI3586" s="80"/>
      <c r="AJ3586" s="80"/>
      <c r="AK3586" s="80"/>
      <c r="AL3586" s="14"/>
      <c r="AM3586" s="16" t="str">
        <f t="shared" si="10"/>
        <v>{s:'63C455', v:310 , c:'放デイ３０・有資格１６・人欠２・開減２・拘減・'},</v>
      </c>
      <c r="AN3586" s="16"/>
    </row>
    <row r="3587" ht="16.5" customHeight="1">
      <c r="A3587" s="29">
        <v>63.0</v>
      </c>
      <c r="B3587" s="30" t="s">
        <v>4237</v>
      </c>
      <c r="C3587" s="31">
        <v>3585.0</v>
      </c>
      <c r="D3587" s="32" t="s">
        <v>4238</v>
      </c>
      <c r="E3587" s="139"/>
      <c r="F3587" s="139"/>
      <c r="G3587" s="94"/>
      <c r="H3587" s="140"/>
      <c r="I3587" s="140"/>
      <c r="J3587" s="95"/>
      <c r="K3587" s="69"/>
      <c r="L3587" s="65"/>
      <c r="M3587" s="302"/>
      <c r="N3587" s="366"/>
      <c r="O3587" s="367"/>
      <c r="P3587" s="368"/>
      <c r="Q3587" s="366"/>
      <c r="R3587" s="369"/>
      <c r="S3587" s="304"/>
      <c r="T3587" s="304"/>
      <c r="U3587" s="140"/>
      <c r="V3587" s="140"/>
      <c r="W3587" s="140"/>
      <c r="X3587" s="306"/>
      <c r="Y3587" s="290"/>
      <c r="Z3587" s="355"/>
      <c r="AA3587" s="356" t="s">
        <v>20</v>
      </c>
      <c r="AB3587" s="357" t="s">
        <v>21</v>
      </c>
      <c r="AC3587" s="363">
        <v>0.85</v>
      </c>
      <c r="AD3587" s="93"/>
      <c r="AE3587" s="292"/>
      <c r="AF3587" s="355"/>
      <c r="AG3587" s="45">
        <v>263.0</v>
      </c>
      <c r="AH3587" s="79"/>
      <c r="AI3587" s="80"/>
      <c r="AJ3587" s="80"/>
      <c r="AK3587" s="80"/>
      <c r="AL3587" s="14"/>
      <c r="AM3587" s="16" t="str">
        <f t="shared" si="10"/>
        <v>{s:'63C456', v:263 , c:'放デイ３０・有資格１６・人欠２・開減２・評減・拘減・'},</v>
      </c>
      <c r="AN3587" s="16"/>
    </row>
    <row r="3588" ht="16.5" customHeight="1">
      <c r="A3588" s="29">
        <v>63.0</v>
      </c>
      <c r="B3588" s="30" t="s">
        <v>4239</v>
      </c>
      <c r="C3588" s="31">
        <v>3586.0</v>
      </c>
      <c r="D3588" s="32" t="s">
        <v>4240</v>
      </c>
      <c r="E3588" s="139"/>
      <c r="F3588" s="139"/>
      <c r="G3588" s="307"/>
      <c r="H3588" s="352"/>
      <c r="I3588" s="140"/>
      <c r="J3588" s="95"/>
      <c r="K3588" s="69"/>
      <c r="L3588" s="65"/>
      <c r="M3588" s="65"/>
      <c r="N3588" s="366"/>
      <c r="O3588" s="367"/>
      <c r="P3588" s="368"/>
      <c r="Q3588" s="366"/>
      <c r="R3588" s="369"/>
      <c r="S3588" s="33" t="s">
        <v>23</v>
      </c>
      <c r="T3588" s="130" t="s">
        <v>24</v>
      </c>
      <c r="U3588" s="152"/>
      <c r="V3588" s="152"/>
      <c r="W3588" s="153"/>
      <c r="X3588" s="299"/>
      <c r="Y3588" s="287"/>
      <c r="Z3588" s="345"/>
      <c r="AA3588" s="288"/>
      <c r="AB3588" s="288"/>
      <c r="AC3588" s="288"/>
      <c r="AD3588" s="288"/>
      <c r="AE3588" s="288"/>
      <c r="AF3588" s="346"/>
      <c r="AG3588" s="45">
        <v>260.0</v>
      </c>
      <c r="AH3588" s="79"/>
      <c r="AI3588" s="80"/>
      <c r="AJ3588" s="80"/>
      <c r="AK3588" s="80"/>
      <c r="AL3588" s="14"/>
      <c r="AM3588" s="16" t="str">
        <f t="shared" si="10"/>
        <v>{s:'63C457', v:260 , c:'放デイ３０・有資格１６・人欠２・未計画・'},</v>
      </c>
      <c r="AN3588" s="16"/>
    </row>
    <row r="3589" ht="16.5" customHeight="1">
      <c r="A3589" s="29">
        <v>63.0</v>
      </c>
      <c r="B3589" s="30" t="s">
        <v>4241</v>
      </c>
      <c r="C3589" s="31">
        <v>3587.0</v>
      </c>
      <c r="D3589" s="32" t="s">
        <v>4242</v>
      </c>
      <c r="E3589" s="139"/>
      <c r="F3589" s="139"/>
      <c r="G3589" s="307"/>
      <c r="H3589" s="352"/>
      <c r="I3589" s="140"/>
      <c r="J3589" s="95"/>
      <c r="K3589" s="69"/>
      <c r="L3589" s="302"/>
      <c r="M3589" s="63"/>
      <c r="N3589" s="366"/>
      <c r="O3589" s="367"/>
      <c r="P3589" s="368"/>
      <c r="Q3589" s="366"/>
      <c r="R3589" s="369"/>
      <c r="S3589" s="131"/>
      <c r="T3589" s="87"/>
      <c r="U3589" s="302" t="s">
        <v>21</v>
      </c>
      <c r="V3589" s="313">
        <v>0.7</v>
      </c>
      <c r="W3589" s="95"/>
      <c r="X3589" s="303"/>
      <c r="Y3589" s="290"/>
      <c r="Z3589" s="350"/>
      <c r="AA3589" s="299" t="s">
        <v>20</v>
      </c>
      <c r="AB3589" s="287" t="s">
        <v>21</v>
      </c>
      <c r="AC3589" s="351">
        <v>0.85</v>
      </c>
      <c r="AD3589" s="288"/>
      <c r="AE3589" s="288"/>
      <c r="AF3589" s="346"/>
      <c r="AG3589" s="45">
        <v>221.0</v>
      </c>
      <c r="AH3589" s="79"/>
      <c r="AI3589" s="80"/>
      <c r="AJ3589" s="80"/>
      <c r="AK3589" s="80"/>
      <c r="AL3589" s="14"/>
      <c r="AM3589" s="16" t="str">
        <f t="shared" si="10"/>
        <v>{s:'63C458', v:221 , c:'放デイ３０・有資格１６・人欠２・未計画・評減・'},</v>
      </c>
      <c r="AN3589" s="16"/>
    </row>
    <row r="3590" ht="16.5" customHeight="1">
      <c r="A3590" s="29">
        <v>63.0</v>
      </c>
      <c r="B3590" s="30" t="s">
        <v>4243</v>
      </c>
      <c r="C3590" s="31">
        <v>3588.0</v>
      </c>
      <c r="D3590" s="32" t="s">
        <v>4244</v>
      </c>
      <c r="E3590" s="94"/>
      <c r="F3590" s="94"/>
      <c r="G3590" s="103"/>
      <c r="H3590" s="140"/>
      <c r="I3590" s="140"/>
      <c r="J3590" s="95"/>
      <c r="K3590" s="69"/>
      <c r="L3590" s="65"/>
      <c r="M3590" s="65"/>
      <c r="N3590" s="302"/>
      <c r="O3590" s="382"/>
      <c r="P3590" s="383"/>
      <c r="Q3590" s="302"/>
      <c r="R3590" s="384"/>
      <c r="S3590" s="131"/>
      <c r="T3590" s="87"/>
      <c r="U3590" s="302"/>
      <c r="V3590" s="313"/>
      <c r="W3590" s="349"/>
      <c r="X3590" s="305" t="s">
        <v>326</v>
      </c>
      <c r="Y3590" s="287" t="s">
        <v>21</v>
      </c>
      <c r="Z3590" s="354" t="str">
        <f>$Z$653</f>
        <v/>
      </c>
      <c r="AA3590" s="297"/>
      <c r="AB3590" s="297"/>
      <c r="AC3590" s="297"/>
      <c r="AD3590" s="297"/>
      <c r="AE3590" s="297"/>
      <c r="AF3590" s="362"/>
      <c r="AG3590" s="45">
        <v>182.0</v>
      </c>
      <c r="AH3590" s="79"/>
      <c r="AI3590" s="80"/>
      <c r="AJ3590" s="80"/>
      <c r="AK3590" s="80"/>
      <c r="AL3590" s="14"/>
      <c r="AM3590" s="16" t="str">
        <f t="shared" si="10"/>
        <v>{s:'63C459', v:182 , c:'放デイ３０・有資格１６・人欠２・未計画・開減１・'},</v>
      </c>
      <c r="AN3590" s="16"/>
    </row>
    <row r="3591" ht="16.5" customHeight="1">
      <c r="A3591" s="29">
        <v>63.0</v>
      </c>
      <c r="B3591" s="30" t="s">
        <v>4245</v>
      </c>
      <c r="C3591" s="31">
        <v>3589.0</v>
      </c>
      <c r="D3591" s="32" t="s">
        <v>4246</v>
      </c>
      <c r="E3591" s="94"/>
      <c r="F3591" s="94"/>
      <c r="G3591" s="103"/>
      <c r="H3591" s="140"/>
      <c r="I3591" s="140"/>
      <c r="J3591" s="95"/>
      <c r="K3591" s="69"/>
      <c r="L3591" s="65"/>
      <c r="M3591" s="65"/>
      <c r="N3591" s="302"/>
      <c r="O3591" s="382"/>
      <c r="P3591" s="383"/>
      <c r="Q3591" s="302"/>
      <c r="R3591" s="384"/>
      <c r="S3591" s="131"/>
      <c r="T3591" s="87"/>
      <c r="U3591" s="302"/>
      <c r="V3591" s="313"/>
      <c r="W3591" s="349"/>
      <c r="X3591" s="306"/>
      <c r="Y3591" s="290"/>
      <c r="Z3591" s="355"/>
      <c r="AA3591" s="356" t="s">
        <v>20</v>
      </c>
      <c r="AB3591" s="357" t="s">
        <v>21</v>
      </c>
      <c r="AC3591" s="358">
        <v>0.85</v>
      </c>
      <c r="AD3591" s="288"/>
      <c r="AE3591" s="288"/>
      <c r="AF3591" s="346"/>
      <c r="AG3591" s="45">
        <v>155.0</v>
      </c>
      <c r="AH3591" s="79"/>
      <c r="AI3591" s="80"/>
      <c r="AJ3591" s="80"/>
      <c r="AK3591" s="80"/>
      <c r="AL3591" s="14"/>
      <c r="AM3591" s="16" t="str">
        <f t="shared" si="10"/>
        <v>{s:'63C460', v:155 , c:'放デイ３０・有資格１６・人欠２・未計画・開減１・評減・'},</v>
      </c>
      <c r="AN3591" s="16"/>
    </row>
    <row r="3592" ht="16.5" customHeight="1">
      <c r="A3592" s="29">
        <v>63.0</v>
      </c>
      <c r="B3592" s="30" t="s">
        <v>4247</v>
      </c>
      <c r="C3592" s="31">
        <v>3590.0</v>
      </c>
      <c r="D3592" s="32" t="s">
        <v>4248</v>
      </c>
      <c r="E3592" s="94"/>
      <c r="F3592" s="94"/>
      <c r="G3592" s="103"/>
      <c r="H3592" s="140"/>
      <c r="I3592" s="140"/>
      <c r="J3592" s="95"/>
      <c r="K3592" s="69"/>
      <c r="L3592" s="65"/>
      <c r="M3592" s="65"/>
      <c r="N3592" s="302"/>
      <c r="O3592" s="382"/>
      <c r="P3592" s="383"/>
      <c r="Q3592" s="302"/>
      <c r="R3592" s="384"/>
      <c r="S3592" s="131"/>
      <c r="T3592" s="87"/>
      <c r="U3592" s="302"/>
      <c r="V3592" s="313"/>
      <c r="W3592" s="349"/>
      <c r="X3592" s="305" t="s">
        <v>329</v>
      </c>
      <c r="Y3592" s="287" t="s">
        <v>21</v>
      </c>
      <c r="Z3592" s="354" t="str">
        <f>$Z$655</f>
        <v/>
      </c>
      <c r="AA3592" s="292"/>
      <c r="AB3592" s="292"/>
      <c r="AC3592" s="292"/>
      <c r="AD3592" s="292"/>
      <c r="AE3592" s="292"/>
      <c r="AF3592" s="355"/>
      <c r="AG3592" s="45">
        <v>221.0</v>
      </c>
      <c r="AH3592" s="79"/>
      <c r="AI3592" s="80"/>
      <c r="AJ3592" s="80"/>
      <c r="AK3592" s="80"/>
      <c r="AL3592" s="14"/>
      <c r="AM3592" s="16" t="str">
        <f t="shared" si="10"/>
        <v>{s:'63C461', v:221 , c:'放デイ３０・有資格１６・人欠２・未計画・開減２・'},</v>
      </c>
      <c r="AN3592" s="16"/>
    </row>
    <row r="3593" ht="16.5" customHeight="1">
      <c r="A3593" s="29">
        <v>63.0</v>
      </c>
      <c r="B3593" s="30" t="s">
        <v>4249</v>
      </c>
      <c r="C3593" s="31">
        <v>3591.0</v>
      </c>
      <c r="D3593" s="32" t="s">
        <v>4250</v>
      </c>
      <c r="E3593" s="94"/>
      <c r="F3593" s="94"/>
      <c r="G3593" s="103"/>
      <c r="H3593" s="140"/>
      <c r="I3593" s="140"/>
      <c r="J3593" s="95"/>
      <c r="K3593" s="69"/>
      <c r="L3593" s="65"/>
      <c r="M3593" s="65"/>
      <c r="N3593" s="302"/>
      <c r="O3593" s="382"/>
      <c r="P3593" s="383"/>
      <c r="Q3593" s="302"/>
      <c r="R3593" s="384"/>
      <c r="S3593" s="131"/>
      <c r="T3593" s="87"/>
      <c r="U3593" s="302"/>
      <c r="V3593" s="313"/>
      <c r="W3593" s="349"/>
      <c r="X3593" s="306"/>
      <c r="Y3593" s="290"/>
      <c r="Z3593" s="355"/>
      <c r="AA3593" s="356" t="s">
        <v>20</v>
      </c>
      <c r="AB3593" s="357" t="s">
        <v>21</v>
      </c>
      <c r="AC3593" s="358">
        <v>0.85</v>
      </c>
      <c r="AD3593" s="288"/>
      <c r="AE3593" s="288"/>
      <c r="AF3593" s="346"/>
      <c r="AG3593" s="45">
        <v>188.0</v>
      </c>
      <c r="AH3593" s="79"/>
      <c r="AI3593" s="80"/>
      <c r="AJ3593" s="80"/>
      <c r="AK3593" s="80"/>
      <c r="AL3593" s="14"/>
      <c r="AM3593" s="16" t="str">
        <f t="shared" si="10"/>
        <v>{s:'63C462', v:188 , c:'放デイ３０・有資格１６・人欠２・未計画・開減２・評減・'},</v>
      </c>
      <c r="AN3593" s="16"/>
    </row>
    <row r="3594" ht="16.5" customHeight="1">
      <c r="A3594" s="29">
        <v>63.0</v>
      </c>
      <c r="B3594" s="30" t="s">
        <v>4251</v>
      </c>
      <c r="C3594" s="31">
        <v>3592.0</v>
      </c>
      <c r="D3594" s="32" t="s">
        <v>4252</v>
      </c>
      <c r="E3594" s="94"/>
      <c r="F3594" s="94"/>
      <c r="G3594" s="103"/>
      <c r="H3594" s="140"/>
      <c r="I3594" s="140"/>
      <c r="J3594" s="95"/>
      <c r="K3594" s="69"/>
      <c r="L3594" s="65"/>
      <c r="M3594" s="65"/>
      <c r="N3594" s="302"/>
      <c r="O3594" s="382"/>
      <c r="P3594" s="383"/>
      <c r="Q3594" s="302"/>
      <c r="R3594" s="384"/>
      <c r="S3594" s="131"/>
      <c r="T3594" s="87"/>
      <c r="U3594" s="302"/>
      <c r="V3594" s="313"/>
      <c r="W3594" s="349"/>
      <c r="X3594" s="299"/>
      <c r="Y3594" s="287"/>
      <c r="Z3594" s="345"/>
      <c r="AA3594" s="288"/>
      <c r="AB3594" s="288"/>
      <c r="AC3594" s="346"/>
      <c r="AD3594" s="82" t="s">
        <v>30</v>
      </c>
      <c r="AE3594" s="302">
        <v>5.0</v>
      </c>
      <c r="AF3594" s="360" t="s">
        <v>31</v>
      </c>
      <c r="AG3594" s="45">
        <v>255.0</v>
      </c>
      <c r="AH3594" s="79"/>
      <c r="AI3594" s="80"/>
      <c r="AJ3594" s="80"/>
      <c r="AK3594" s="80"/>
      <c r="AL3594" s="14"/>
      <c r="AM3594" s="16" t="str">
        <f t="shared" si="10"/>
        <v>{s:'63C463', v:255 , c:'放デイ３０・有資格１６・人欠２・未計画・拘減・'},</v>
      </c>
      <c r="AN3594" s="16"/>
    </row>
    <row r="3595" ht="16.5" customHeight="1">
      <c r="A3595" s="29">
        <v>63.0</v>
      </c>
      <c r="B3595" s="30" t="s">
        <v>4253</v>
      </c>
      <c r="C3595" s="31">
        <v>3593.0</v>
      </c>
      <c r="D3595" s="32" t="s">
        <v>4254</v>
      </c>
      <c r="E3595" s="94"/>
      <c r="F3595" s="94"/>
      <c r="G3595" s="103"/>
      <c r="H3595" s="140"/>
      <c r="I3595" s="140"/>
      <c r="J3595" s="95"/>
      <c r="K3595" s="69"/>
      <c r="L3595" s="65"/>
      <c r="M3595" s="65"/>
      <c r="N3595" s="302"/>
      <c r="O3595" s="382"/>
      <c r="P3595" s="383"/>
      <c r="Q3595" s="302"/>
      <c r="R3595" s="384"/>
      <c r="S3595" s="131"/>
      <c r="T3595" s="309"/>
      <c r="U3595" s="302"/>
      <c r="V3595" s="313"/>
      <c r="W3595" s="349"/>
      <c r="X3595" s="303"/>
      <c r="Y3595" s="290"/>
      <c r="Z3595" s="350"/>
      <c r="AA3595" s="299" t="s">
        <v>20</v>
      </c>
      <c r="AB3595" s="287" t="s">
        <v>21</v>
      </c>
      <c r="AC3595" s="361">
        <v>0.85</v>
      </c>
      <c r="AD3595" s="87"/>
      <c r="AE3595" s="302"/>
      <c r="AF3595" s="360"/>
      <c r="AG3595" s="45">
        <v>216.0</v>
      </c>
      <c r="AH3595" s="79"/>
      <c r="AI3595" s="80"/>
      <c r="AJ3595" s="80"/>
      <c r="AK3595" s="80"/>
      <c r="AL3595" s="14"/>
      <c r="AM3595" s="16" t="str">
        <f t="shared" si="10"/>
        <v>{s:'63C464', v:216 , c:'放デイ３０・有資格１６・人欠２・未計画・評減・拘減・'},</v>
      </c>
      <c r="AN3595" s="16"/>
    </row>
    <row r="3596" ht="16.5" customHeight="1">
      <c r="A3596" s="29">
        <v>63.0</v>
      </c>
      <c r="B3596" s="30" t="s">
        <v>4255</v>
      </c>
      <c r="C3596" s="31">
        <v>3594.0</v>
      </c>
      <c r="D3596" s="32" t="s">
        <v>4256</v>
      </c>
      <c r="E3596" s="94"/>
      <c r="F3596" s="94"/>
      <c r="G3596" s="103"/>
      <c r="H3596" s="140"/>
      <c r="I3596" s="140"/>
      <c r="J3596" s="95"/>
      <c r="K3596" s="69"/>
      <c r="L3596" s="65"/>
      <c r="M3596" s="65"/>
      <c r="N3596" s="302"/>
      <c r="O3596" s="382"/>
      <c r="P3596" s="383"/>
      <c r="Q3596" s="302"/>
      <c r="R3596" s="384"/>
      <c r="S3596" s="131"/>
      <c r="T3596" s="309"/>
      <c r="U3596" s="302"/>
      <c r="V3596" s="313"/>
      <c r="W3596" s="349"/>
      <c r="X3596" s="305" t="s">
        <v>326</v>
      </c>
      <c r="Y3596" s="302" t="s">
        <v>21</v>
      </c>
      <c r="Z3596" s="349" t="str">
        <f>$Z$653</f>
        <v/>
      </c>
      <c r="AA3596" s="297"/>
      <c r="AB3596" s="297"/>
      <c r="AC3596" s="362"/>
      <c r="AD3596" s="87"/>
      <c r="AE3596" s="313"/>
      <c r="AF3596" s="349"/>
      <c r="AG3596" s="45">
        <v>177.0</v>
      </c>
      <c r="AH3596" s="79"/>
      <c r="AI3596" s="80"/>
      <c r="AJ3596" s="80"/>
      <c r="AK3596" s="80"/>
      <c r="AL3596" s="14"/>
      <c r="AM3596" s="16" t="str">
        <f t="shared" si="10"/>
        <v>{s:'63C465', v:177 , c:'放デイ３０・有資格１６・人欠２・未計画・開減１・拘減・'},</v>
      </c>
      <c r="AN3596" s="16"/>
    </row>
    <row r="3597" ht="16.5" customHeight="1">
      <c r="A3597" s="29">
        <v>63.0</v>
      </c>
      <c r="B3597" s="30" t="s">
        <v>4257</v>
      </c>
      <c r="C3597" s="31">
        <v>3595.0</v>
      </c>
      <c r="D3597" s="32" t="s">
        <v>4258</v>
      </c>
      <c r="E3597" s="94"/>
      <c r="F3597" s="94"/>
      <c r="G3597" s="103"/>
      <c r="H3597" s="140"/>
      <c r="I3597" s="140"/>
      <c r="J3597" s="95"/>
      <c r="K3597" s="69"/>
      <c r="L3597" s="65"/>
      <c r="M3597" s="65"/>
      <c r="N3597" s="302"/>
      <c r="O3597" s="382"/>
      <c r="P3597" s="383"/>
      <c r="Q3597" s="302"/>
      <c r="R3597" s="384"/>
      <c r="S3597" s="131"/>
      <c r="T3597" s="309"/>
      <c r="U3597" s="302"/>
      <c r="V3597" s="313"/>
      <c r="W3597" s="349"/>
      <c r="X3597" s="306"/>
      <c r="Y3597" s="290"/>
      <c r="Z3597" s="355"/>
      <c r="AA3597" s="356" t="s">
        <v>20</v>
      </c>
      <c r="AB3597" s="357" t="s">
        <v>21</v>
      </c>
      <c r="AC3597" s="363">
        <v>0.85</v>
      </c>
      <c r="AD3597" s="87"/>
      <c r="AE3597" s="313"/>
      <c r="AF3597" s="349"/>
      <c r="AG3597" s="45">
        <v>150.0</v>
      </c>
      <c r="AH3597" s="79"/>
      <c r="AI3597" s="80"/>
      <c r="AJ3597" s="80"/>
      <c r="AK3597" s="80"/>
      <c r="AL3597" s="14"/>
      <c r="AM3597" s="16" t="str">
        <f t="shared" si="10"/>
        <v>{s:'63C466', v:150 , c:'放デイ３０・有資格１６・人欠２・未計画・開減１・評減・拘減・'},</v>
      </c>
      <c r="AN3597" s="16"/>
    </row>
    <row r="3598" ht="16.5" customHeight="1">
      <c r="A3598" s="29">
        <v>63.0</v>
      </c>
      <c r="B3598" s="30" t="s">
        <v>4259</v>
      </c>
      <c r="C3598" s="31">
        <v>3596.0</v>
      </c>
      <c r="D3598" s="32" t="s">
        <v>4260</v>
      </c>
      <c r="E3598" s="94"/>
      <c r="F3598" s="94"/>
      <c r="G3598" s="103"/>
      <c r="H3598" s="140"/>
      <c r="I3598" s="140"/>
      <c r="J3598" s="95"/>
      <c r="K3598" s="69"/>
      <c r="L3598" s="65"/>
      <c r="M3598" s="65"/>
      <c r="N3598" s="302"/>
      <c r="O3598" s="382"/>
      <c r="P3598" s="383"/>
      <c r="Q3598" s="302"/>
      <c r="R3598" s="384"/>
      <c r="S3598" s="131"/>
      <c r="T3598" s="309"/>
      <c r="U3598" s="302"/>
      <c r="V3598" s="313"/>
      <c r="W3598" s="349"/>
      <c r="X3598" s="305" t="s">
        <v>329</v>
      </c>
      <c r="Y3598" s="302" t="s">
        <v>21</v>
      </c>
      <c r="Z3598" s="349" t="str">
        <f>$Z$655</f>
        <v/>
      </c>
      <c r="AA3598" s="292"/>
      <c r="AB3598" s="292"/>
      <c r="AC3598" s="355"/>
      <c r="AD3598" s="87"/>
      <c r="AE3598" s="313"/>
      <c r="AF3598" s="349"/>
      <c r="AG3598" s="45">
        <v>216.0</v>
      </c>
      <c r="AH3598" s="79"/>
      <c r="AI3598" s="80"/>
      <c r="AJ3598" s="80"/>
      <c r="AK3598" s="80"/>
      <c r="AL3598" s="14"/>
      <c r="AM3598" s="16" t="str">
        <f t="shared" si="10"/>
        <v>{s:'63C467', v:216 , c:'放デイ３０・有資格１６・人欠２・未計画・開減２・拘減・'},</v>
      </c>
      <c r="AN3598" s="16"/>
    </row>
    <row r="3599" ht="16.5" customHeight="1">
      <c r="A3599" s="29">
        <v>63.0</v>
      </c>
      <c r="B3599" s="30" t="s">
        <v>4261</v>
      </c>
      <c r="C3599" s="31">
        <v>3597.0</v>
      </c>
      <c r="D3599" s="32" t="s">
        <v>4262</v>
      </c>
      <c r="E3599" s="94"/>
      <c r="F3599" s="94"/>
      <c r="G3599" s="103"/>
      <c r="H3599" s="140"/>
      <c r="I3599" s="140"/>
      <c r="J3599" s="95"/>
      <c r="K3599" s="69"/>
      <c r="L3599" s="65"/>
      <c r="M3599" s="65"/>
      <c r="N3599" s="302"/>
      <c r="O3599" s="382"/>
      <c r="P3599" s="383"/>
      <c r="Q3599" s="302"/>
      <c r="R3599" s="384"/>
      <c r="S3599" s="310"/>
      <c r="T3599" s="309"/>
      <c r="U3599" s="302"/>
      <c r="V3599" s="313"/>
      <c r="W3599" s="349"/>
      <c r="X3599" s="306"/>
      <c r="Y3599" s="290"/>
      <c r="Z3599" s="355"/>
      <c r="AA3599" s="356" t="s">
        <v>20</v>
      </c>
      <c r="AB3599" s="357" t="s">
        <v>21</v>
      </c>
      <c r="AC3599" s="363">
        <v>0.85</v>
      </c>
      <c r="AD3599" s="93"/>
      <c r="AE3599" s="292"/>
      <c r="AF3599" s="355"/>
      <c r="AG3599" s="45">
        <v>183.0</v>
      </c>
      <c r="AH3599" s="79"/>
      <c r="AI3599" s="80"/>
      <c r="AJ3599" s="80"/>
      <c r="AK3599" s="80"/>
      <c r="AL3599" s="14"/>
      <c r="AM3599" s="16" t="str">
        <f t="shared" si="10"/>
        <v>{s:'63C468', v:183 , c:'放デイ３０・有資格１６・人欠２・未計画・開減２・評減・拘減・'},</v>
      </c>
      <c r="AN3599" s="16"/>
    </row>
    <row r="3600" ht="16.5" customHeight="1">
      <c r="A3600" s="29">
        <v>63.0</v>
      </c>
      <c r="B3600" s="30" t="s">
        <v>4263</v>
      </c>
      <c r="C3600" s="31">
        <v>3598.0</v>
      </c>
      <c r="D3600" s="32" t="s">
        <v>4264</v>
      </c>
      <c r="E3600" s="94"/>
      <c r="F3600" s="94"/>
      <c r="G3600" s="103"/>
      <c r="H3600" s="140"/>
      <c r="I3600" s="140"/>
      <c r="J3600" s="95"/>
      <c r="K3600" s="69"/>
      <c r="L3600" s="65"/>
      <c r="M3600" s="65"/>
      <c r="N3600" s="302"/>
      <c r="O3600" s="382"/>
      <c r="P3600" s="383"/>
      <c r="Q3600" s="302"/>
      <c r="R3600" s="384"/>
      <c r="S3600" s="310"/>
      <c r="T3600" s="130" t="s">
        <v>27</v>
      </c>
      <c r="U3600" s="287"/>
      <c r="V3600" s="385"/>
      <c r="W3600" s="354"/>
      <c r="X3600" s="299"/>
      <c r="Y3600" s="287"/>
      <c r="Z3600" s="345"/>
      <c r="AA3600" s="288"/>
      <c r="AB3600" s="288"/>
      <c r="AC3600" s="288"/>
      <c r="AD3600" s="288"/>
      <c r="AE3600" s="288"/>
      <c r="AF3600" s="346"/>
      <c r="AG3600" s="45">
        <v>186.0</v>
      </c>
      <c r="AH3600" s="79"/>
      <c r="AI3600" s="80"/>
      <c r="AJ3600" s="80"/>
      <c r="AK3600" s="80"/>
      <c r="AL3600" s="14"/>
      <c r="AM3600" s="16" t="str">
        <f t="shared" si="10"/>
        <v>{s:'63C469', v:186 , c:'放デイ３０・有資格１６・人欠２・未計画２・'},</v>
      </c>
      <c r="AN3600" s="16"/>
    </row>
    <row r="3601" ht="16.5" customHeight="1">
      <c r="A3601" s="29">
        <v>63.0</v>
      </c>
      <c r="B3601" s="30" t="s">
        <v>4265</v>
      </c>
      <c r="C3601" s="31">
        <v>3599.0</v>
      </c>
      <c r="D3601" s="32" t="s">
        <v>4266</v>
      </c>
      <c r="E3601" s="94"/>
      <c r="F3601" s="94"/>
      <c r="G3601" s="103"/>
      <c r="H3601" s="140"/>
      <c r="I3601" s="140"/>
      <c r="J3601" s="95"/>
      <c r="K3601" s="69"/>
      <c r="L3601" s="65"/>
      <c r="M3601" s="65"/>
      <c r="N3601" s="302"/>
      <c r="O3601" s="382"/>
      <c r="P3601" s="383"/>
      <c r="Q3601" s="302"/>
      <c r="R3601" s="384"/>
      <c r="S3601" s="310"/>
      <c r="T3601" s="87"/>
      <c r="U3601" s="302" t="s">
        <v>21</v>
      </c>
      <c r="V3601" s="313">
        <v>0.5</v>
      </c>
      <c r="W3601" s="349"/>
      <c r="X3601" s="303"/>
      <c r="Y3601" s="290"/>
      <c r="Z3601" s="350"/>
      <c r="AA3601" s="299" t="s">
        <v>20</v>
      </c>
      <c r="AB3601" s="287" t="s">
        <v>21</v>
      </c>
      <c r="AC3601" s="351">
        <v>0.85</v>
      </c>
      <c r="AD3601" s="288"/>
      <c r="AE3601" s="288"/>
      <c r="AF3601" s="346"/>
      <c r="AG3601" s="45">
        <v>158.0</v>
      </c>
      <c r="AH3601" s="79"/>
      <c r="AI3601" s="80"/>
      <c r="AJ3601" s="80"/>
      <c r="AK3601" s="80"/>
      <c r="AL3601" s="14"/>
      <c r="AM3601" s="16" t="str">
        <f t="shared" si="10"/>
        <v>{s:'63C470', v:158 , c:'放デイ３０・有資格１６・人欠２・未計画２・評減・'},</v>
      </c>
      <c r="AN3601" s="16"/>
    </row>
    <row r="3602" ht="16.5" customHeight="1">
      <c r="A3602" s="29">
        <v>63.0</v>
      </c>
      <c r="B3602" s="30" t="s">
        <v>4267</v>
      </c>
      <c r="C3602" s="31">
        <v>3600.0</v>
      </c>
      <c r="D3602" s="32" t="s">
        <v>4268</v>
      </c>
      <c r="E3602" s="94"/>
      <c r="F3602" s="94"/>
      <c r="G3602" s="103"/>
      <c r="H3602" s="140"/>
      <c r="I3602" s="140"/>
      <c r="J3602" s="95"/>
      <c r="K3602" s="69"/>
      <c r="L3602" s="65"/>
      <c r="M3602" s="65"/>
      <c r="N3602" s="302"/>
      <c r="O3602" s="382"/>
      <c r="P3602" s="383"/>
      <c r="Q3602" s="302"/>
      <c r="R3602" s="384"/>
      <c r="S3602" s="310"/>
      <c r="T3602" s="87"/>
      <c r="U3602" s="302"/>
      <c r="V3602" s="313"/>
      <c r="W3602" s="349"/>
      <c r="X3602" s="305" t="s">
        <v>326</v>
      </c>
      <c r="Y3602" s="287" t="s">
        <v>21</v>
      </c>
      <c r="Z3602" s="354" t="str">
        <f>$Z$653</f>
        <v/>
      </c>
      <c r="AA3602" s="297"/>
      <c r="AB3602" s="297"/>
      <c r="AC3602" s="297"/>
      <c r="AD3602" s="297"/>
      <c r="AE3602" s="297"/>
      <c r="AF3602" s="362"/>
      <c r="AG3602" s="114">
        <v>130.0</v>
      </c>
      <c r="AH3602" s="79"/>
      <c r="AI3602" s="80"/>
      <c r="AJ3602" s="80"/>
      <c r="AK3602" s="80"/>
      <c r="AL3602" s="14"/>
      <c r="AM3602" s="16" t="str">
        <f t="shared" si="10"/>
        <v>{s:'63C471', v:130 , c:'放デイ３０・有資格１６・人欠２・未計画２・開減１・'},</v>
      </c>
      <c r="AN3602" s="16"/>
    </row>
    <row r="3603" ht="16.5" customHeight="1">
      <c r="A3603" s="29">
        <v>63.0</v>
      </c>
      <c r="B3603" s="30" t="s">
        <v>4269</v>
      </c>
      <c r="C3603" s="31">
        <v>3601.0</v>
      </c>
      <c r="D3603" s="32" t="s">
        <v>4270</v>
      </c>
      <c r="E3603" s="94"/>
      <c r="F3603" s="94"/>
      <c r="G3603" s="103"/>
      <c r="H3603" s="140"/>
      <c r="I3603" s="140"/>
      <c r="J3603" s="95"/>
      <c r="K3603" s="69"/>
      <c r="L3603" s="65"/>
      <c r="M3603" s="65"/>
      <c r="N3603" s="302"/>
      <c r="O3603" s="382"/>
      <c r="P3603" s="383"/>
      <c r="Q3603" s="302"/>
      <c r="R3603" s="384"/>
      <c r="S3603" s="310"/>
      <c r="T3603" s="87"/>
      <c r="U3603" s="302"/>
      <c r="V3603" s="313"/>
      <c r="W3603" s="349"/>
      <c r="X3603" s="306"/>
      <c r="Y3603" s="290"/>
      <c r="Z3603" s="355"/>
      <c r="AA3603" s="356" t="s">
        <v>20</v>
      </c>
      <c r="AB3603" s="357" t="s">
        <v>21</v>
      </c>
      <c r="AC3603" s="358">
        <v>0.85</v>
      </c>
      <c r="AD3603" s="288"/>
      <c r="AE3603" s="288"/>
      <c r="AF3603" s="346"/>
      <c r="AG3603" s="114">
        <v>111.0</v>
      </c>
      <c r="AH3603" s="79"/>
      <c r="AI3603" s="80"/>
      <c r="AJ3603" s="80"/>
      <c r="AK3603" s="80"/>
      <c r="AL3603" s="14"/>
      <c r="AM3603" s="16" t="str">
        <f t="shared" si="10"/>
        <v>{s:'63C472', v:111 , c:'放デイ３０・有資格１６・人欠２・未計画２・開減１・評減・'},</v>
      </c>
      <c r="AN3603" s="16"/>
    </row>
    <row r="3604" ht="16.5" customHeight="1">
      <c r="A3604" s="29">
        <v>63.0</v>
      </c>
      <c r="B3604" s="30" t="s">
        <v>4271</v>
      </c>
      <c r="C3604" s="31">
        <v>3602.0</v>
      </c>
      <c r="D3604" s="32" t="s">
        <v>4272</v>
      </c>
      <c r="E3604" s="94"/>
      <c r="F3604" s="94"/>
      <c r="G3604" s="103"/>
      <c r="H3604" s="140"/>
      <c r="I3604" s="140"/>
      <c r="J3604" s="95"/>
      <c r="K3604" s="69"/>
      <c r="L3604" s="65"/>
      <c r="M3604" s="65"/>
      <c r="N3604" s="302"/>
      <c r="O3604" s="382"/>
      <c r="P3604" s="383"/>
      <c r="Q3604" s="302"/>
      <c r="R3604" s="384"/>
      <c r="S3604" s="310"/>
      <c r="T3604" s="87"/>
      <c r="U3604" s="302"/>
      <c r="V3604" s="313"/>
      <c r="W3604" s="349"/>
      <c r="X3604" s="305" t="s">
        <v>329</v>
      </c>
      <c r="Y3604" s="287" t="s">
        <v>21</v>
      </c>
      <c r="Z3604" s="354" t="str">
        <f>$Z$655</f>
        <v/>
      </c>
      <c r="AA3604" s="292"/>
      <c r="AB3604" s="292"/>
      <c r="AC3604" s="292"/>
      <c r="AD3604" s="292"/>
      <c r="AE3604" s="292"/>
      <c r="AF3604" s="355"/>
      <c r="AG3604" s="45">
        <v>158.0</v>
      </c>
      <c r="AH3604" s="79"/>
      <c r="AI3604" s="80"/>
      <c r="AJ3604" s="80"/>
      <c r="AK3604" s="80"/>
      <c r="AL3604" s="14"/>
      <c r="AM3604" s="16" t="str">
        <f t="shared" si="10"/>
        <v>{s:'63C473', v:158 , c:'放デイ３０・有資格１６・人欠２・未計画２・開減２・'},</v>
      </c>
      <c r="AN3604" s="16"/>
    </row>
    <row r="3605" ht="16.5" customHeight="1">
      <c r="A3605" s="29">
        <v>63.0</v>
      </c>
      <c r="B3605" s="30" t="s">
        <v>4273</v>
      </c>
      <c r="C3605" s="31">
        <v>3603.0</v>
      </c>
      <c r="D3605" s="32" t="s">
        <v>4274</v>
      </c>
      <c r="E3605" s="94"/>
      <c r="F3605" s="94"/>
      <c r="G3605" s="103"/>
      <c r="H3605" s="140"/>
      <c r="I3605" s="140"/>
      <c r="J3605" s="95"/>
      <c r="K3605" s="69"/>
      <c r="L3605" s="65"/>
      <c r="M3605" s="65"/>
      <c r="N3605" s="302"/>
      <c r="O3605" s="382"/>
      <c r="P3605" s="383"/>
      <c r="Q3605" s="302"/>
      <c r="R3605" s="384"/>
      <c r="S3605" s="310"/>
      <c r="T3605" s="87"/>
      <c r="U3605" s="302"/>
      <c r="V3605" s="313"/>
      <c r="W3605" s="349"/>
      <c r="X3605" s="306"/>
      <c r="Y3605" s="290"/>
      <c r="Z3605" s="355"/>
      <c r="AA3605" s="356" t="s">
        <v>20</v>
      </c>
      <c r="AB3605" s="357" t="s">
        <v>21</v>
      </c>
      <c r="AC3605" s="358">
        <v>0.85</v>
      </c>
      <c r="AD3605" s="288"/>
      <c r="AE3605" s="288"/>
      <c r="AF3605" s="346"/>
      <c r="AG3605" s="45">
        <v>134.0</v>
      </c>
      <c r="AH3605" s="79"/>
      <c r="AI3605" s="80"/>
      <c r="AJ3605" s="80"/>
      <c r="AK3605" s="80"/>
      <c r="AL3605" s="14"/>
      <c r="AM3605" s="16" t="str">
        <f t="shared" si="10"/>
        <v>{s:'63C474', v:134 , c:'放デイ３０・有資格１６・人欠２・未計画２・開減２・評減・'},</v>
      </c>
      <c r="AN3605" s="16"/>
    </row>
    <row r="3606" ht="16.5" customHeight="1">
      <c r="A3606" s="29">
        <v>63.0</v>
      </c>
      <c r="B3606" s="30" t="s">
        <v>4275</v>
      </c>
      <c r="C3606" s="31">
        <v>3604.0</v>
      </c>
      <c r="D3606" s="32" t="s">
        <v>4276</v>
      </c>
      <c r="E3606" s="94"/>
      <c r="F3606" s="94"/>
      <c r="G3606" s="103"/>
      <c r="H3606" s="140"/>
      <c r="I3606" s="140"/>
      <c r="J3606" s="95"/>
      <c r="K3606" s="69"/>
      <c r="L3606" s="65"/>
      <c r="M3606" s="65"/>
      <c r="N3606" s="302"/>
      <c r="O3606" s="382"/>
      <c r="P3606" s="383"/>
      <c r="Q3606" s="302"/>
      <c r="R3606" s="384"/>
      <c r="S3606" s="310"/>
      <c r="T3606" s="309"/>
      <c r="U3606" s="302"/>
      <c r="V3606" s="313"/>
      <c r="W3606" s="349"/>
      <c r="X3606" s="299"/>
      <c r="Y3606" s="287"/>
      <c r="Z3606" s="345"/>
      <c r="AA3606" s="288"/>
      <c r="AB3606" s="288"/>
      <c r="AC3606" s="346"/>
      <c r="AD3606" s="82" t="s">
        <v>30</v>
      </c>
      <c r="AE3606" s="302">
        <v>5.0</v>
      </c>
      <c r="AF3606" s="360" t="s">
        <v>31</v>
      </c>
      <c r="AG3606" s="45">
        <v>181.0</v>
      </c>
      <c r="AH3606" s="79"/>
      <c r="AI3606" s="80"/>
      <c r="AJ3606" s="80"/>
      <c r="AK3606" s="80"/>
      <c r="AL3606" s="14"/>
      <c r="AM3606" s="16" t="str">
        <f t="shared" si="10"/>
        <v>{s:'63C475', v:181 , c:'放デイ３０・有資格１６・人欠２・未計画２・拘減・'},</v>
      </c>
      <c r="AN3606" s="16"/>
    </row>
    <row r="3607" ht="16.5" customHeight="1">
      <c r="A3607" s="29">
        <v>63.0</v>
      </c>
      <c r="B3607" s="30" t="s">
        <v>4277</v>
      </c>
      <c r="C3607" s="31">
        <v>3605.0</v>
      </c>
      <c r="D3607" s="32" t="s">
        <v>4278</v>
      </c>
      <c r="E3607" s="94"/>
      <c r="F3607" s="94"/>
      <c r="G3607" s="103"/>
      <c r="H3607" s="140"/>
      <c r="I3607" s="140"/>
      <c r="J3607" s="95"/>
      <c r="K3607" s="69"/>
      <c r="L3607" s="65"/>
      <c r="M3607" s="65"/>
      <c r="N3607" s="302"/>
      <c r="O3607" s="382"/>
      <c r="P3607" s="383"/>
      <c r="Q3607" s="302"/>
      <c r="R3607" s="384"/>
      <c r="S3607" s="310"/>
      <c r="T3607" s="309"/>
      <c r="U3607" s="302"/>
      <c r="V3607" s="313"/>
      <c r="W3607" s="313"/>
      <c r="X3607" s="303"/>
      <c r="Y3607" s="290"/>
      <c r="Z3607" s="350"/>
      <c r="AA3607" s="299" t="s">
        <v>20</v>
      </c>
      <c r="AB3607" s="287" t="s">
        <v>21</v>
      </c>
      <c r="AC3607" s="361">
        <v>0.85</v>
      </c>
      <c r="AD3607" s="87"/>
      <c r="AE3607" s="302"/>
      <c r="AF3607" s="360"/>
      <c r="AG3607" s="45">
        <v>153.0</v>
      </c>
      <c r="AH3607" s="79"/>
      <c r="AI3607" s="80"/>
      <c r="AJ3607" s="80"/>
      <c r="AK3607" s="80"/>
      <c r="AL3607" s="14"/>
      <c r="AM3607" s="16" t="str">
        <f t="shared" si="10"/>
        <v>{s:'63C476', v:153 , c:'放デイ３０・有資格１６・人欠２・未計画２・評減・拘減・'},</v>
      </c>
      <c r="AN3607" s="16"/>
    </row>
    <row r="3608" ht="16.5" customHeight="1">
      <c r="A3608" s="29">
        <v>63.0</v>
      </c>
      <c r="B3608" s="30" t="s">
        <v>4279</v>
      </c>
      <c r="C3608" s="31">
        <v>3606.0</v>
      </c>
      <c r="D3608" s="32" t="s">
        <v>4280</v>
      </c>
      <c r="E3608" s="94"/>
      <c r="F3608" s="94"/>
      <c r="G3608" s="103"/>
      <c r="H3608" s="140"/>
      <c r="I3608" s="140"/>
      <c r="J3608" s="95"/>
      <c r="K3608" s="69"/>
      <c r="L3608" s="65"/>
      <c r="M3608" s="65"/>
      <c r="N3608" s="302"/>
      <c r="O3608" s="382"/>
      <c r="P3608" s="383"/>
      <c r="Q3608" s="302"/>
      <c r="R3608" s="384"/>
      <c r="S3608" s="310"/>
      <c r="T3608" s="309"/>
      <c r="U3608" s="302"/>
      <c r="V3608" s="313"/>
      <c r="W3608" s="313"/>
      <c r="X3608" s="305" t="s">
        <v>326</v>
      </c>
      <c r="Y3608" s="302" t="s">
        <v>21</v>
      </c>
      <c r="Z3608" s="349" t="str">
        <f>$Z$653</f>
        <v/>
      </c>
      <c r="AA3608" s="297"/>
      <c r="AB3608" s="297"/>
      <c r="AC3608" s="362"/>
      <c r="AD3608" s="87"/>
      <c r="AE3608" s="313"/>
      <c r="AF3608" s="349"/>
      <c r="AG3608" s="114">
        <v>125.0</v>
      </c>
      <c r="AH3608" s="79"/>
      <c r="AI3608" s="80"/>
      <c r="AJ3608" s="80"/>
      <c r="AK3608" s="80"/>
      <c r="AL3608" s="14"/>
      <c r="AM3608" s="16" t="str">
        <f t="shared" si="10"/>
        <v>{s:'63C477', v:125 , c:'放デイ３０・有資格１６・人欠２・未計画２・開減１・拘減・'},</v>
      </c>
      <c r="AN3608" s="16"/>
    </row>
    <row r="3609" ht="16.5" customHeight="1">
      <c r="A3609" s="29">
        <v>63.0</v>
      </c>
      <c r="B3609" s="30" t="s">
        <v>4281</v>
      </c>
      <c r="C3609" s="31">
        <v>3607.0</v>
      </c>
      <c r="D3609" s="32" t="s">
        <v>4282</v>
      </c>
      <c r="E3609" s="94"/>
      <c r="F3609" s="94"/>
      <c r="G3609" s="103"/>
      <c r="H3609" s="140"/>
      <c r="I3609" s="140"/>
      <c r="J3609" s="95"/>
      <c r="K3609" s="69"/>
      <c r="L3609" s="65"/>
      <c r="M3609" s="65"/>
      <c r="N3609" s="302"/>
      <c r="O3609" s="382"/>
      <c r="P3609" s="383"/>
      <c r="Q3609" s="302"/>
      <c r="R3609" s="384"/>
      <c r="S3609" s="310"/>
      <c r="T3609" s="309"/>
      <c r="U3609" s="302"/>
      <c r="V3609" s="313"/>
      <c r="W3609" s="313"/>
      <c r="X3609" s="306"/>
      <c r="Y3609" s="290"/>
      <c r="Z3609" s="355"/>
      <c r="AA3609" s="356" t="s">
        <v>20</v>
      </c>
      <c r="AB3609" s="357" t="s">
        <v>21</v>
      </c>
      <c r="AC3609" s="363">
        <v>0.85</v>
      </c>
      <c r="AD3609" s="87"/>
      <c r="AE3609" s="313"/>
      <c r="AF3609" s="349"/>
      <c r="AG3609" s="114">
        <v>106.0</v>
      </c>
      <c r="AH3609" s="79"/>
      <c r="AI3609" s="80"/>
      <c r="AJ3609" s="80"/>
      <c r="AK3609" s="80"/>
      <c r="AL3609" s="14"/>
      <c r="AM3609" s="16" t="str">
        <f t="shared" si="10"/>
        <v>{s:'63C478', v:106 , c:'放デイ３０・有資格１６・人欠２・未計画２・開減１・評減・拘減・'},</v>
      </c>
      <c r="AN3609" s="16"/>
    </row>
    <row r="3610" ht="16.5" customHeight="1">
      <c r="A3610" s="29">
        <v>63.0</v>
      </c>
      <c r="B3610" s="30" t="s">
        <v>4283</v>
      </c>
      <c r="C3610" s="31">
        <v>3608.0</v>
      </c>
      <c r="D3610" s="32" t="s">
        <v>4284</v>
      </c>
      <c r="E3610" s="94"/>
      <c r="F3610" s="94"/>
      <c r="G3610" s="103"/>
      <c r="H3610" s="140"/>
      <c r="I3610" s="140"/>
      <c r="J3610" s="95"/>
      <c r="K3610" s="69"/>
      <c r="L3610" s="65"/>
      <c r="M3610" s="65"/>
      <c r="N3610" s="302"/>
      <c r="O3610" s="382"/>
      <c r="P3610" s="383"/>
      <c r="Q3610" s="302"/>
      <c r="R3610" s="384"/>
      <c r="S3610" s="308"/>
      <c r="T3610" s="310"/>
      <c r="U3610" s="302"/>
      <c r="V3610" s="313"/>
      <c r="W3610" s="313"/>
      <c r="X3610" s="305" t="s">
        <v>329</v>
      </c>
      <c r="Y3610" s="302" t="s">
        <v>21</v>
      </c>
      <c r="Z3610" s="349" t="str">
        <f>$Z$655</f>
        <v/>
      </c>
      <c r="AA3610" s="292"/>
      <c r="AB3610" s="292"/>
      <c r="AC3610" s="355"/>
      <c r="AD3610" s="87"/>
      <c r="AE3610" s="313"/>
      <c r="AF3610" s="349"/>
      <c r="AG3610" s="45">
        <v>153.0</v>
      </c>
      <c r="AH3610" s="79"/>
      <c r="AI3610" s="80"/>
      <c r="AJ3610" s="80"/>
      <c r="AK3610" s="80"/>
      <c r="AL3610" s="14"/>
      <c r="AM3610" s="16" t="str">
        <f t="shared" si="10"/>
        <v>{s:'63C479', v:153 , c:'放デイ３０・有資格１６・人欠２・未計画２・開減２・拘減・'},</v>
      </c>
      <c r="AN3610" s="16"/>
    </row>
    <row r="3611" ht="16.5" customHeight="1">
      <c r="A3611" s="29">
        <v>63.0</v>
      </c>
      <c r="B3611" s="30" t="s">
        <v>4285</v>
      </c>
      <c r="C3611" s="31">
        <v>3609.0</v>
      </c>
      <c r="D3611" s="32" t="s">
        <v>4286</v>
      </c>
      <c r="E3611" s="94"/>
      <c r="F3611" s="94"/>
      <c r="G3611" s="103"/>
      <c r="H3611" s="140"/>
      <c r="I3611" s="140"/>
      <c r="J3611" s="95"/>
      <c r="K3611" s="69"/>
      <c r="L3611" s="65"/>
      <c r="M3611" s="65"/>
      <c r="N3611" s="302"/>
      <c r="O3611" s="382"/>
      <c r="P3611" s="387"/>
      <c r="Q3611" s="302"/>
      <c r="R3611" s="384"/>
      <c r="S3611" s="312"/>
      <c r="T3611" s="310"/>
      <c r="U3611" s="302"/>
      <c r="V3611" s="313"/>
      <c r="W3611" s="313"/>
      <c r="X3611" s="306"/>
      <c r="Y3611" s="290"/>
      <c r="Z3611" s="355"/>
      <c r="AA3611" s="356" t="s">
        <v>20</v>
      </c>
      <c r="AB3611" s="357" t="s">
        <v>21</v>
      </c>
      <c r="AC3611" s="363">
        <v>0.85</v>
      </c>
      <c r="AD3611" s="93"/>
      <c r="AE3611" s="292"/>
      <c r="AF3611" s="355"/>
      <c r="AG3611" s="45">
        <v>129.0</v>
      </c>
      <c r="AH3611" s="79"/>
      <c r="AI3611" s="80"/>
      <c r="AJ3611" s="80"/>
      <c r="AK3611" s="80"/>
      <c r="AL3611" s="14"/>
      <c r="AM3611" s="16" t="str">
        <f t="shared" si="10"/>
        <v>{s:'63C480', v:129 , c:'放デイ３０・有資格１６・人欠２・未計画２・開減２・評減・拘減・'},</v>
      </c>
      <c r="AN3611" s="16"/>
    </row>
    <row r="3612" ht="16.5" customHeight="1">
      <c r="A3612" s="29">
        <v>63.0</v>
      </c>
      <c r="B3612" s="30" t="s">
        <v>4287</v>
      </c>
      <c r="C3612" s="31">
        <v>3610.0</v>
      </c>
      <c r="D3612" s="32" t="s">
        <v>4288</v>
      </c>
      <c r="E3612" s="94"/>
      <c r="F3612" s="94"/>
      <c r="G3612" s="102" t="s">
        <v>52</v>
      </c>
      <c r="H3612" s="35"/>
      <c r="I3612" s="35"/>
      <c r="J3612" s="36"/>
      <c r="K3612" s="168"/>
      <c r="L3612" s="152"/>
      <c r="M3612" s="344"/>
      <c r="N3612" s="152"/>
      <c r="O3612" s="241" t="s">
        <v>2655</v>
      </c>
      <c r="P3612" s="82" t="s">
        <v>24</v>
      </c>
      <c r="Q3612" s="152"/>
      <c r="R3612" s="153"/>
      <c r="S3612" s="287"/>
      <c r="T3612" s="287"/>
      <c r="U3612" s="152"/>
      <c r="V3612" s="152"/>
      <c r="W3612" s="152"/>
      <c r="X3612" s="299"/>
      <c r="Y3612" s="287"/>
      <c r="Z3612" s="345"/>
      <c r="AA3612" s="288"/>
      <c r="AB3612" s="288"/>
      <c r="AC3612" s="288"/>
      <c r="AD3612" s="288"/>
      <c r="AE3612" s="288"/>
      <c r="AF3612" s="346"/>
      <c r="AG3612" s="45">
        <v>340.0</v>
      </c>
      <c r="AH3612" s="79"/>
      <c r="AI3612" s="80"/>
      <c r="AJ3612" s="80"/>
      <c r="AK3612" s="80"/>
      <c r="AL3612" s="14"/>
      <c r="AM3612" s="16" t="str">
        <f t="shared" si="10"/>
        <v>{s:'63C481', v:340 , c:'放デイ３１・人欠・'},</v>
      </c>
      <c r="AN3612" s="16"/>
    </row>
    <row r="3613" ht="16.5" customHeight="1">
      <c r="A3613" s="29">
        <v>63.0</v>
      </c>
      <c r="B3613" s="30" t="s">
        <v>4289</v>
      </c>
      <c r="C3613" s="31">
        <v>3611.0</v>
      </c>
      <c r="D3613" s="32" t="s">
        <v>4290</v>
      </c>
      <c r="E3613" s="94"/>
      <c r="F3613" s="94"/>
      <c r="G3613" s="104"/>
      <c r="H3613" s="347" t="str">
        <f>'30放課後等デイ(基本１)'!G3050</f>
        <v/>
      </c>
      <c r="I3613" s="140" t="s">
        <v>9</v>
      </c>
      <c r="J3613" s="51"/>
      <c r="K3613" s="94"/>
      <c r="L3613" s="140"/>
      <c r="M3613" s="348"/>
      <c r="N3613" s="140"/>
      <c r="O3613" s="389"/>
      <c r="P3613" s="87"/>
      <c r="Q3613" s="302" t="s">
        <v>21</v>
      </c>
      <c r="R3613" s="349">
        <v>0.7</v>
      </c>
      <c r="S3613" s="302"/>
      <c r="T3613" s="302"/>
      <c r="U3613" s="140"/>
      <c r="V3613" s="140"/>
      <c r="W3613" s="140"/>
      <c r="X3613" s="303"/>
      <c r="Y3613" s="290"/>
      <c r="Z3613" s="350"/>
      <c r="AA3613" s="299" t="s">
        <v>20</v>
      </c>
      <c r="AB3613" s="287" t="s">
        <v>21</v>
      </c>
      <c r="AC3613" s="351">
        <v>0.85</v>
      </c>
      <c r="AD3613" s="288"/>
      <c r="AE3613" s="288"/>
      <c r="AF3613" s="346"/>
      <c r="AG3613" s="45">
        <v>289.0</v>
      </c>
      <c r="AH3613" s="79"/>
      <c r="AI3613" s="80"/>
      <c r="AJ3613" s="80"/>
      <c r="AK3613" s="80"/>
      <c r="AL3613" s="14"/>
      <c r="AM3613" s="16" t="str">
        <f t="shared" si="10"/>
        <v>{s:'63C482', v:289 , c:'放デイ３１・人欠・評減・'},</v>
      </c>
      <c r="AN3613" s="16"/>
    </row>
    <row r="3614" ht="16.5" customHeight="1">
      <c r="A3614" s="29">
        <v>63.0</v>
      </c>
      <c r="B3614" s="30" t="s">
        <v>4291</v>
      </c>
      <c r="C3614" s="31">
        <v>3612.0</v>
      </c>
      <c r="D3614" s="32" t="s">
        <v>4292</v>
      </c>
      <c r="E3614" s="94"/>
      <c r="F3614" s="94"/>
      <c r="G3614" s="104"/>
      <c r="H3614" s="63"/>
      <c r="I3614" s="63"/>
      <c r="J3614" s="51"/>
      <c r="K3614" s="94"/>
      <c r="L3614" s="140"/>
      <c r="M3614" s="348"/>
      <c r="N3614" s="304"/>
      <c r="O3614" s="389"/>
      <c r="P3614" s="87"/>
      <c r="Q3614" s="304"/>
      <c r="R3614" s="380"/>
      <c r="S3614" s="304"/>
      <c r="T3614" s="304"/>
      <c r="U3614" s="140"/>
      <c r="V3614" s="140"/>
      <c r="W3614" s="140"/>
      <c r="X3614" s="305" t="s">
        <v>326</v>
      </c>
      <c r="Y3614" s="287" t="s">
        <v>21</v>
      </c>
      <c r="Z3614" s="354" t="str">
        <f>$Z$653</f>
        <v/>
      </c>
      <c r="AA3614" s="297"/>
      <c r="AB3614" s="297"/>
      <c r="AC3614" s="297"/>
      <c r="AD3614" s="297"/>
      <c r="AE3614" s="297"/>
      <c r="AF3614" s="362"/>
      <c r="AG3614" s="45">
        <v>238.0</v>
      </c>
      <c r="AH3614" s="79"/>
      <c r="AI3614" s="80"/>
      <c r="AJ3614" s="80"/>
      <c r="AK3614" s="80"/>
      <c r="AL3614" s="14"/>
      <c r="AM3614" s="16" t="str">
        <f t="shared" si="10"/>
        <v>{s:'63C483', v:238 , c:'放デイ３１・人欠・開減１・'},</v>
      </c>
      <c r="AN3614" s="16"/>
    </row>
    <row r="3615" ht="16.5" customHeight="1">
      <c r="A3615" s="29">
        <v>63.0</v>
      </c>
      <c r="B3615" s="30" t="s">
        <v>4293</v>
      </c>
      <c r="C3615" s="31">
        <v>3613.0</v>
      </c>
      <c r="D3615" s="32" t="s">
        <v>4294</v>
      </c>
      <c r="E3615" s="94"/>
      <c r="F3615" s="94"/>
      <c r="G3615" s="104"/>
      <c r="H3615" s="63"/>
      <c r="I3615" s="63"/>
      <c r="J3615" s="51"/>
      <c r="K3615" s="94"/>
      <c r="L3615" s="140"/>
      <c r="M3615" s="348"/>
      <c r="N3615" s="304"/>
      <c r="O3615" s="389"/>
      <c r="P3615" s="87"/>
      <c r="Q3615" s="304"/>
      <c r="R3615" s="380"/>
      <c r="S3615" s="304"/>
      <c r="T3615" s="304"/>
      <c r="U3615" s="140"/>
      <c r="V3615" s="140"/>
      <c r="W3615" s="140"/>
      <c r="X3615" s="306"/>
      <c r="Y3615" s="290"/>
      <c r="Z3615" s="355"/>
      <c r="AA3615" s="356" t="s">
        <v>20</v>
      </c>
      <c r="AB3615" s="357" t="s">
        <v>21</v>
      </c>
      <c r="AC3615" s="358">
        <v>0.85</v>
      </c>
      <c r="AD3615" s="288"/>
      <c r="AE3615" s="288"/>
      <c r="AF3615" s="346"/>
      <c r="AG3615" s="45">
        <v>202.0</v>
      </c>
      <c r="AH3615" s="79"/>
      <c r="AI3615" s="80"/>
      <c r="AJ3615" s="80"/>
      <c r="AK3615" s="80"/>
      <c r="AL3615" s="14"/>
      <c r="AM3615" s="16" t="str">
        <f t="shared" si="10"/>
        <v>{s:'63C484', v:202 , c:'放デイ３１・人欠・開減１・評減・'},</v>
      </c>
      <c r="AN3615" s="16"/>
    </row>
    <row r="3616" ht="16.5" customHeight="1">
      <c r="A3616" s="29">
        <v>63.0</v>
      </c>
      <c r="B3616" s="30" t="s">
        <v>4295</v>
      </c>
      <c r="C3616" s="31">
        <v>3614.0</v>
      </c>
      <c r="D3616" s="32" t="s">
        <v>4296</v>
      </c>
      <c r="E3616" s="94"/>
      <c r="F3616" s="94"/>
      <c r="G3616" s="104"/>
      <c r="H3616" s="63"/>
      <c r="I3616" s="63"/>
      <c r="J3616" s="51"/>
      <c r="K3616" s="94"/>
      <c r="L3616" s="140"/>
      <c r="M3616" s="348"/>
      <c r="N3616" s="304"/>
      <c r="O3616" s="389"/>
      <c r="P3616" s="87"/>
      <c r="Q3616" s="304"/>
      <c r="R3616" s="380"/>
      <c r="S3616" s="304"/>
      <c r="T3616" s="304"/>
      <c r="U3616" s="140"/>
      <c r="V3616" s="140"/>
      <c r="W3616" s="140"/>
      <c r="X3616" s="305" t="s">
        <v>329</v>
      </c>
      <c r="Y3616" s="287" t="s">
        <v>21</v>
      </c>
      <c r="Z3616" s="354" t="str">
        <f>$Z$655</f>
        <v/>
      </c>
      <c r="AA3616" s="292"/>
      <c r="AB3616" s="292"/>
      <c r="AC3616" s="292"/>
      <c r="AD3616" s="292"/>
      <c r="AE3616" s="292"/>
      <c r="AF3616" s="355"/>
      <c r="AG3616" s="45">
        <v>289.0</v>
      </c>
      <c r="AH3616" s="79"/>
      <c r="AI3616" s="80"/>
      <c r="AJ3616" s="80"/>
      <c r="AK3616" s="80"/>
      <c r="AL3616" s="14"/>
      <c r="AM3616" s="16" t="str">
        <f t="shared" si="10"/>
        <v>{s:'63C485', v:289 , c:'放デイ３１・人欠・開減２・'},</v>
      </c>
      <c r="AN3616" s="16"/>
    </row>
    <row r="3617" ht="16.5" customHeight="1">
      <c r="A3617" s="29">
        <v>63.0</v>
      </c>
      <c r="B3617" s="30" t="s">
        <v>4297</v>
      </c>
      <c r="C3617" s="31">
        <v>3615.0</v>
      </c>
      <c r="D3617" s="32" t="s">
        <v>4298</v>
      </c>
      <c r="E3617" s="94"/>
      <c r="F3617" s="94"/>
      <c r="G3617" s="104"/>
      <c r="H3617" s="63"/>
      <c r="I3617" s="63"/>
      <c r="J3617" s="51"/>
      <c r="K3617" s="94"/>
      <c r="L3617" s="140"/>
      <c r="M3617" s="348"/>
      <c r="N3617" s="304"/>
      <c r="O3617" s="389"/>
      <c r="P3617" s="87"/>
      <c r="Q3617" s="304"/>
      <c r="R3617" s="380"/>
      <c r="S3617" s="304"/>
      <c r="T3617" s="304"/>
      <c r="U3617" s="140"/>
      <c r="V3617" s="140"/>
      <c r="W3617" s="140"/>
      <c r="X3617" s="306"/>
      <c r="Y3617" s="290"/>
      <c r="Z3617" s="355"/>
      <c r="AA3617" s="356" t="s">
        <v>20</v>
      </c>
      <c r="AB3617" s="357" t="s">
        <v>21</v>
      </c>
      <c r="AC3617" s="358">
        <v>0.85</v>
      </c>
      <c r="AD3617" s="288"/>
      <c r="AE3617" s="288"/>
      <c r="AF3617" s="346"/>
      <c r="AG3617" s="45">
        <v>246.0</v>
      </c>
      <c r="AH3617" s="79"/>
      <c r="AI3617" s="80"/>
      <c r="AJ3617" s="80"/>
      <c r="AK3617" s="80"/>
      <c r="AL3617" s="14"/>
      <c r="AM3617" s="16" t="str">
        <f t="shared" si="10"/>
        <v>{s:'63C486', v:246 , c:'放デイ３１・人欠・開減２・評減・'},</v>
      </c>
      <c r="AN3617" s="16"/>
    </row>
    <row r="3618" ht="16.5" customHeight="1">
      <c r="A3618" s="29">
        <v>63.0</v>
      </c>
      <c r="B3618" s="30" t="s">
        <v>4299</v>
      </c>
      <c r="C3618" s="31">
        <v>3616.0</v>
      </c>
      <c r="D3618" s="32" t="s">
        <v>4300</v>
      </c>
      <c r="E3618" s="94"/>
      <c r="F3618" s="94"/>
      <c r="G3618" s="104"/>
      <c r="H3618" s="63"/>
      <c r="I3618" s="63"/>
      <c r="J3618" s="51"/>
      <c r="K3618" s="94"/>
      <c r="L3618" s="140"/>
      <c r="M3618" s="348"/>
      <c r="N3618" s="304"/>
      <c r="O3618" s="389"/>
      <c r="P3618" s="87"/>
      <c r="Q3618" s="304"/>
      <c r="R3618" s="380"/>
      <c r="S3618" s="304"/>
      <c r="T3618" s="304"/>
      <c r="U3618" s="140"/>
      <c r="V3618" s="140"/>
      <c r="W3618" s="140"/>
      <c r="X3618" s="299"/>
      <c r="Y3618" s="287"/>
      <c r="Z3618" s="345"/>
      <c r="AA3618" s="288"/>
      <c r="AB3618" s="288"/>
      <c r="AC3618" s="346"/>
      <c r="AD3618" s="82" t="s">
        <v>30</v>
      </c>
      <c r="AE3618" s="302">
        <v>5.0</v>
      </c>
      <c r="AF3618" s="360" t="s">
        <v>31</v>
      </c>
      <c r="AG3618" s="45">
        <v>335.0</v>
      </c>
      <c r="AH3618" s="79"/>
      <c r="AI3618" s="80"/>
      <c r="AJ3618" s="80"/>
      <c r="AK3618" s="80"/>
      <c r="AL3618" s="14"/>
      <c r="AM3618" s="16" t="str">
        <f t="shared" si="10"/>
        <v>{s:'63C487', v:335 , c:'放デイ３１・人欠・拘減・'},</v>
      </c>
      <c r="AN3618" s="16"/>
    </row>
    <row r="3619" ht="16.5" customHeight="1">
      <c r="A3619" s="29">
        <v>63.0</v>
      </c>
      <c r="B3619" s="30" t="s">
        <v>4301</v>
      </c>
      <c r="C3619" s="31">
        <v>3617.0</v>
      </c>
      <c r="D3619" s="32" t="s">
        <v>4302</v>
      </c>
      <c r="E3619" s="94"/>
      <c r="F3619" s="94"/>
      <c r="G3619" s="76"/>
      <c r="H3619" s="63"/>
      <c r="I3619" s="63"/>
      <c r="J3619" s="51"/>
      <c r="K3619" s="94"/>
      <c r="L3619" s="140"/>
      <c r="M3619" s="348"/>
      <c r="N3619" s="304"/>
      <c r="O3619" s="389"/>
      <c r="P3619" s="307"/>
      <c r="Q3619" s="304"/>
      <c r="R3619" s="380"/>
      <c r="S3619" s="304"/>
      <c r="T3619" s="304"/>
      <c r="U3619" s="140"/>
      <c r="V3619" s="140"/>
      <c r="W3619" s="140"/>
      <c r="X3619" s="303"/>
      <c r="Y3619" s="290"/>
      <c r="Z3619" s="350"/>
      <c r="AA3619" s="299" t="s">
        <v>20</v>
      </c>
      <c r="AB3619" s="287" t="s">
        <v>21</v>
      </c>
      <c r="AC3619" s="361">
        <v>0.85</v>
      </c>
      <c r="AD3619" s="87"/>
      <c r="AE3619" s="302"/>
      <c r="AF3619" s="360"/>
      <c r="AG3619" s="45">
        <v>284.0</v>
      </c>
      <c r="AH3619" s="79"/>
      <c r="AI3619" s="80"/>
      <c r="AJ3619" s="80"/>
      <c r="AK3619" s="80"/>
      <c r="AL3619" s="14"/>
      <c r="AM3619" s="16" t="str">
        <f t="shared" si="10"/>
        <v>{s:'63C488', v:284 , c:'放デイ３１・人欠・評減・拘減・'},</v>
      </c>
      <c r="AN3619" s="16"/>
    </row>
    <row r="3620" ht="16.5" customHeight="1">
      <c r="A3620" s="29">
        <v>63.0</v>
      </c>
      <c r="B3620" s="30" t="s">
        <v>4303</v>
      </c>
      <c r="C3620" s="31">
        <v>3618.0</v>
      </c>
      <c r="D3620" s="32" t="s">
        <v>4304</v>
      </c>
      <c r="E3620" s="94"/>
      <c r="F3620" s="94"/>
      <c r="G3620" s="76"/>
      <c r="H3620" s="63"/>
      <c r="I3620" s="63"/>
      <c r="J3620" s="51"/>
      <c r="K3620" s="94"/>
      <c r="L3620" s="140"/>
      <c r="M3620" s="348"/>
      <c r="N3620" s="304"/>
      <c r="O3620" s="389"/>
      <c r="P3620" s="307"/>
      <c r="Q3620" s="304"/>
      <c r="R3620" s="380"/>
      <c r="S3620" s="304"/>
      <c r="T3620" s="304"/>
      <c r="U3620" s="140"/>
      <c r="V3620" s="140"/>
      <c r="W3620" s="140"/>
      <c r="X3620" s="305" t="s">
        <v>326</v>
      </c>
      <c r="Y3620" s="302" t="s">
        <v>21</v>
      </c>
      <c r="Z3620" s="349">
        <v>0.7</v>
      </c>
      <c r="AA3620" s="297"/>
      <c r="AB3620" s="297"/>
      <c r="AC3620" s="362"/>
      <c r="AD3620" s="87"/>
      <c r="AE3620" s="313"/>
      <c r="AF3620" s="349"/>
      <c r="AG3620" s="45">
        <v>233.0</v>
      </c>
      <c r="AH3620" s="79"/>
      <c r="AI3620" s="80"/>
      <c r="AJ3620" s="80"/>
      <c r="AK3620" s="80"/>
      <c r="AL3620" s="14"/>
      <c r="AM3620" s="16" t="str">
        <f t="shared" si="10"/>
        <v>{s:'63C489', v:233 , c:'放デイ３１・人欠・開減１・拘減・'},</v>
      </c>
      <c r="AN3620" s="16"/>
    </row>
    <row r="3621" ht="16.5" customHeight="1">
      <c r="A3621" s="29">
        <v>63.0</v>
      </c>
      <c r="B3621" s="30" t="s">
        <v>4305</v>
      </c>
      <c r="C3621" s="31">
        <v>3619.0</v>
      </c>
      <c r="D3621" s="32" t="s">
        <v>4306</v>
      </c>
      <c r="E3621" s="94"/>
      <c r="F3621" s="94"/>
      <c r="G3621" s="76"/>
      <c r="H3621" s="63"/>
      <c r="I3621" s="63"/>
      <c r="J3621" s="51"/>
      <c r="K3621" s="94"/>
      <c r="L3621" s="140"/>
      <c r="M3621" s="348"/>
      <c r="N3621" s="304"/>
      <c r="O3621" s="389"/>
      <c r="P3621" s="307"/>
      <c r="Q3621" s="304"/>
      <c r="R3621" s="380"/>
      <c r="S3621" s="304"/>
      <c r="T3621" s="304"/>
      <c r="U3621" s="140"/>
      <c r="V3621" s="140"/>
      <c r="W3621" s="140"/>
      <c r="X3621" s="306"/>
      <c r="Y3621" s="290"/>
      <c r="Z3621" s="355"/>
      <c r="AA3621" s="356" t="s">
        <v>20</v>
      </c>
      <c r="AB3621" s="357" t="s">
        <v>21</v>
      </c>
      <c r="AC3621" s="363">
        <v>0.85</v>
      </c>
      <c r="AD3621" s="87"/>
      <c r="AE3621" s="313"/>
      <c r="AF3621" s="349"/>
      <c r="AG3621" s="45">
        <v>197.0</v>
      </c>
      <c r="AH3621" s="79"/>
      <c r="AI3621" s="80"/>
      <c r="AJ3621" s="80"/>
      <c r="AK3621" s="80"/>
      <c r="AL3621" s="14"/>
      <c r="AM3621" s="16" t="str">
        <f t="shared" si="10"/>
        <v>{s:'63C490', v:197 , c:'放デイ３１・人欠・開減１・評減・拘減・'},</v>
      </c>
      <c r="AN3621" s="16"/>
    </row>
    <row r="3622" ht="16.5" customHeight="1">
      <c r="A3622" s="29">
        <v>63.0</v>
      </c>
      <c r="B3622" s="30" t="s">
        <v>4307</v>
      </c>
      <c r="C3622" s="31">
        <v>3620.0</v>
      </c>
      <c r="D3622" s="32" t="s">
        <v>4308</v>
      </c>
      <c r="E3622" s="94"/>
      <c r="F3622" s="94"/>
      <c r="G3622" s="76"/>
      <c r="H3622" s="63"/>
      <c r="I3622" s="63"/>
      <c r="J3622" s="51"/>
      <c r="K3622" s="94"/>
      <c r="L3622" s="140"/>
      <c r="M3622" s="348"/>
      <c r="N3622" s="304"/>
      <c r="O3622" s="381"/>
      <c r="P3622" s="307"/>
      <c r="Q3622" s="304"/>
      <c r="R3622" s="380"/>
      <c r="S3622" s="304"/>
      <c r="T3622" s="304"/>
      <c r="U3622" s="140"/>
      <c r="V3622" s="140"/>
      <c r="W3622" s="140"/>
      <c r="X3622" s="305" t="s">
        <v>329</v>
      </c>
      <c r="Y3622" s="302" t="s">
        <v>21</v>
      </c>
      <c r="Z3622" s="349">
        <v>0.85</v>
      </c>
      <c r="AA3622" s="292"/>
      <c r="AB3622" s="292"/>
      <c r="AC3622" s="355"/>
      <c r="AD3622" s="87"/>
      <c r="AE3622" s="313"/>
      <c r="AF3622" s="349"/>
      <c r="AG3622" s="45">
        <v>284.0</v>
      </c>
      <c r="AH3622" s="79"/>
      <c r="AI3622" s="80"/>
      <c r="AJ3622" s="80"/>
      <c r="AK3622" s="80"/>
      <c r="AL3622" s="14"/>
      <c r="AM3622" s="16" t="str">
        <f t="shared" si="10"/>
        <v>{s:'63C491', v:284 , c:'放デイ３１・人欠・開減２・拘減・'},</v>
      </c>
      <c r="AN3622" s="16"/>
    </row>
    <row r="3623" ht="16.5" customHeight="1">
      <c r="A3623" s="29">
        <v>63.0</v>
      </c>
      <c r="B3623" s="30" t="s">
        <v>4309</v>
      </c>
      <c r="C3623" s="31">
        <v>3621.0</v>
      </c>
      <c r="D3623" s="32" t="s">
        <v>4310</v>
      </c>
      <c r="E3623" s="94"/>
      <c r="F3623" s="94"/>
      <c r="G3623" s="76"/>
      <c r="H3623" s="63"/>
      <c r="I3623" s="63"/>
      <c r="J3623" s="51"/>
      <c r="K3623" s="94"/>
      <c r="L3623" s="140"/>
      <c r="M3623" s="348"/>
      <c r="N3623" s="304"/>
      <c r="O3623" s="381"/>
      <c r="P3623" s="307"/>
      <c r="Q3623" s="304"/>
      <c r="R3623" s="380"/>
      <c r="S3623" s="304"/>
      <c r="T3623" s="304"/>
      <c r="U3623" s="140"/>
      <c r="V3623" s="140"/>
      <c r="W3623" s="140"/>
      <c r="X3623" s="306"/>
      <c r="Y3623" s="290"/>
      <c r="Z3623" s="355"/>
      <c r="AA3623" s="356" t="s">
        <v>20</v>
      </c>
      <c r="AB3623" s="357" t="s">
        <v>21</v>
      </c>
      <c r="AC3623" s="363">
        <v>0.85</v>
      </c>
      <c r="AD3623" s="93"/>
      <c r="AE3623" s="292"/>
      <c r="AF3623" s="355"/>
      <c r="AG3623" s="45">
        <v>241.0</v>
      </c>
      <c r="AH3623" s="79"/>
      <c r="AI3623" s="80"/>
      <c r="AJ3623" s="80"/>
      <c r="AK3623" s="80"/>
      <c r="AL3623" s="14"/>
      <c r="AM3623" s="16" t="str">
        <f t="shared" si="10"/>
        <v>{s:'63C492', v:241 , c:'放デイ３１・人欠・開減２・評減・拘減・'},</v>
      </c>
      <c r="AN3623" s="16"/>
    </row>
    <row r="3624" ht="16.5" customHeight="1">
      <c r="A3624" s="29">
        <v>63.0</v>
      </c>
      <c r="B3624" s="30" t="s">
        <v>4311</v>
      </c>
      <c r="C3624" s="31">
        <v>3622.0</v>
      </c>
      <c r="D3624" s="32" t="s">
        <v>4312</v>
      </c>
      <c r="E3624" s="94"/>
      <c r="F3624" s="94"/>
      <c r="G3624" s="307"/>
      <c r="H3624" s="63"/>
      <c r="I3624" s="63"/>
      <c r="J3624" s="95"/>
      <c r="K3624" s="94"/>
      <c r="L3624" s="65"/>
      <c r="M3624" s="65"/>
      <c r="N3624" s="140"/>
      <c r="O3624" s="105"/>
      <c r="P3624" s="94"/>
      <c r="Q3624" s="140"/>
      <c r="R3624" s="95"/>
      <c r="S3624" s="33" t="s">
        <v>23</v>
      </c>
      <c r="T3624" s="130" t="s">
        <v>24</v>
      </c>
      <c r="U3624" s="152"/>
      <c r="V3624" s="152"/>
      <c r="W3624" s="153"/>
      <c r="X3624" s="299"/>
      <c r="Y3624" s="287"/>
      <c r="Z3624" s="345"/>
      <c r="AA3624" s="288"/>
      <c r="AB3624" s="288"/>
      <c r="AC3624" s="288"/>
      <c r="AD3624" s="288"/>
      <c r="AE3624" s="288"/>
      <c r="AF3624" s="346"/>
      <c r="AG3624" s="45">
        <v>238.0</v>
      </c>
      <c r="AH3624" s="79"/>
      <c r="AI3624" s="80"/>
      <c r="AJ3624" s="80"/>
      <c r="AK3624" s="80"/>
      <c r="AL3624" s="14"/>
      <c r="AM3624" s="16" t="str">
        <f t="shared" si="10"/>
        <v>{s:'63C493', v:238 , c:'放デイ３１・人欠・未計画・'},</v>
      </c>
      <c r="AN3624" s="16"/>
    </row>
    <row r="3625" ht="16.5" customHeight="1">
      <c r="A3625" s="29">
        <v>63.0</v>
      </c>
      <c r="B3625" s="30" t="s">
        <v>4313</v>
      </c>
      <c r="C3625" s="31">
        <v>3623.0</v>
      </c>
      <c r="D3625" s="32" t="s">
        <v>4314</v>
      </c>
      <c r="E3625" s="94"/>
      <c r="F3625" s="94"/>
      <c r="G3625" s="307"/>
      <c r="H3625" s="373"/>
      <c r="I3625" s="140"/>
      <c r="J3625" s="95"/>
      <c r="K3625" s="94"/>
      <c r="L3625" s="65"/>
      <c r="M3625" s="65"/>
      <c r="N3625" s="140"/>
      <c r="O3625" s="105"/>
      <c r="P3625" s="94"/>
      <c r="Q3625" s="140"/>
      <c r="R3625" s="95"/>
      <c r="S3625" s="131"/>
      <c r="T3625" s="87"/>
      <c r="U3625" s="302" t="s">
        <v>21</v>
      </c>
      <c r="V3625" s="313">
        <v>0.7</v>
      </c>
      <c r="W3625" s="95"/>
      <c r="X3625" s="303"/>
      <c r="Y3625" s="290"/>
      <c r="Z3625" s="350"/>
      <c r="AA3625" s="299" t="s">
        <v>20</v>
      </c>
      <c r="AB3625" s="287" t="s">
        <v>21</v>
      </c>
      <c r="AC3625" s="351">
        <v>0.85</v>
      </c>
      <c r="AD3625" s="288"/>
      <c r="AE3625" s="288"/>
      <c r="AF3625" s="346"/>
      <c r="AG3625" s="45">
        <v>202.0</v>
      </c>
      <c r="AH3625" s="79"/>
      <c r="AI3625" s="80"/>
      <c r="AJ3625" s="80"/>
      <c r="AK3625" s="80"/>
      <c r="AL3625" s="14"/>
      <c r="AM3625" s="16" t="str">
        <f t="shared" si="10"/>
        <v>{s:'63C494', v:202 , c:'放デイ３１・人欠・未計画・評減・'},</v>
      </c>
      <c r="AN3625" s="16"/>
    </row>
    <row r="3626" ht="16.5" customHeight="1">
      <c r="A3626" s="29">
        <v>63.0</v>
      </c>
      <c r="B3626" s="30" t="s">
        <v>4315</v>
      </c>
      <c r="C3626" s="31">
        <v>3624.0</v>
      </c>
      <c r="D3626" s="32" t="s">
        <v>4316</v>
      </c>
      <c r="E3626" s="94"/>
      <c r="F3626" s="94"/>
      <c r="G3626" s="103"/>
      <c r="H3626" s="140"/>
      <c r="I3626" s="140"/>
      <c r="J3626" s="95"/>
      <c r="K3626" s="69"/>
      <c r="L3626" s="65"/>
      <c r="M3626" s="65"/>
      <c r="N3626" s="302"/>
      <c r="O3626" s="382"/>
      <c r="P3626" s="383"/>
      <c r="Q3626" s="302"/>
      <c r="R3626" s="384"/>
      <c r="S3626" s="131"/>
      <c r="T3626" s="87"/>
      <c r="U3626" s="302"/>
      <c r="V3626" s="313"/>
      <c r="W3626" s="349"/>
      <c r="X3626" s="305" t="s">
        <v>326</v>
      </c>
      <c r="Y3626" s="287" t="s">
        <v>21</v>
      </c>
      <c r="Z3626" s="354" t="str">
        <f>$Z$653</f>
        <v/>
      </c>
      <c r="AA3626" s="297"/>
      <c r="AB3626" s="297"/>
      <c r="AC3626" s="297"/>
      <c r="AD3626" s="297"/>
      <c r="AE3626" s="297"/>
      <c r="AF3626" s="362"/>
      <c r="AG3626" s="45">
        <v>167.0</v>
      </c>
      <c r="AH3626" s="79"/>
      <c r="AI3626" s="80"/>
      <c r="AJ3626" s="80"/>
      <c r="AK3626" s="80"/>
      <c r="AL3626" s="14"/>
      <c r="AM3626" s="16" t="str">
        <f t="shared" si="10"/>
        <v>{s:'63C495', v:167 , c:'放デイ３１・人欠・未計画・開減１・'},</v>
      </c>
      <c r="AN3626" s="16"/>
    </row>
    <row r="3627" ht="16.5" customHeight="1">
      <c r="A3627" s="29">
        <v>63.0</v>
      </c>
      <c r="B3627" s="30" t="s">
        <v>4317</v>
      </c>
      <c r="C3627" s="31">
        <v>3625.0</v>
      </c>
      <c r="D3627" s="32" t="s">
        <v>4318</v>
      </c>
      <c r="E3627" s="94"/>
      <c r="F3627" s="94"/>
      <c r="G3627" s="103"/>
      <c r="H3627" s="140"/>
      <c r="I3627" s="140"/>
      <c r="J3627" s="95"/>
      <c r="K3627" s="69"/>
      <c r="L3627" s="65"/>
      <c r="M3627" s="65"/>
      <c r="N3627" s="302"/>
      <c r="O3627" s="382"/>
      <c r="P3627" s="383"/>
      <c r="Q3627" s="302"/>
      <c r="R3627" s="384"/>
      <c r="S3627" s="131"/>
      <c r="T3627" s="87"/>
      <c r="U3627" s="302"/>
      <c r="V3627" s="313"/>
      <c r="W3627" s="349"/>
      <c r="X3627" s="306"/>
      <c r="Y3627" s="290"/>
      <c r="Z3627" s="355"/>
      <c r="AA3627" s="356" t="s">
        <v>20</v>
      </c>
      <c r="AB3627" s="357" t="s">
        <v>21</v>
      </c>
      <c r="AC3627" s="358">
        <v>0.85</v>
      </c>
      <c r="AD3627" s="288"/>
      <c r="AE3627" s="288"/>
      <c r="AF3627" s="346"/>
      <c r="AG3627" s="45">
        <v>142.0</v>
      </c>
      <c r="AH3627" s="79"/>
      <c r="AI3627" s="80"/>
      <c r="AJ3627" s="80"/>
      <c r="AK3627" s="80"/>
      <c r="AL3627" s="14"/>
      <c r="AM3627" s="16" t="str">
        <f t="shared" si="10"/>
        <v>{s:'63C496', v:142 , c:'放デイ３１・人欠・未計画・開減１・評減・'},</v>
      </c>
      <c r="AN3627" s="16"/>
    </row>
    <row r="3628" ht="16.5" customHeight="1">
      <c r="A3628" s="29">
        <v>63.0</v>
      </c>
      <c r="B3628" s="30" t="s">
        <v>4319</v>
      </c>
      <c r="C3628" s="31">
        <v>3626.0</v>
      </c>
      <c r="D3628" s="32" t="s">
        <v>4320</v>
      </c>
      <c r="E3628" s="94"/>
      <c r="F3628" s="94"/>
      <c r="G3628" s="103"/>
      <c r="H3628" s="140"/>
      <c r="I3628" s="140"/>
      <c r="J3628" s="95"/>
      <c r="K3628" s="69"/>
      <c r="L3628" s="65"/>
      <c r="M3628" s="65"/>
      <c r="N3628" s="302"/>
      <c r="O3628" s="382"/>
      <c r="P3628" s="383"/>
      <c r="Q3628" s="302"/>
      <c r="R3628" s="384"/>
      <c r="S3628" s="131"/>
      <c r="T3628" s="87"/>
      <c r="U3628" s="302"/>
      <c r="V3628" s="313"/>
      <c r="W3628" s="349"/>
      <c r="X3628" s="305" t="s">
        <v>329</v>
      </c>
      <c r="Y3628" s="287" t="s">
        <v>21</v>
      </c>
      <c r="Z3628" s="354" t="str">
        <f>$Z$655</f>
        <v/>
      </c>
      <c r="AA3628" s="292"/>
      <c r="AB3628" s="292"/>
      <c r="AC3628" s="292"/>
      <c r="AD3628" s="292"/>
      <c r="AE3628" s="292"/>
      <c r="AF3628" s="355"/>
      <c r="AG3628" s="45">
        <v>202.0</v>
      </c>
      <c r="AH3628" s="79"/>
      <c r="AI3628" s="80"/>
      <c r="AJ3628" s="80"/>
      <c r="AK3628" s="80"/>
      <c r="AL3628" s="14"/>
      <c r="AM3628" s="16" t="str">
        <f t="shared" si="10"/>
        <v>{s:'63C497', v:202 , c:'放デイ３１・人欠・未計画・開減２・'},</v>
      </c>
      <c r="AN3628" s="16"/>
    </row>
    <row r="3629" ht="16.5" customHeight="1">
      <c r="A3629" s="29">
        <v>63.0</v>
      </c>
      <c r="B3629" s="30" t="s">
        <v>4321</v>
      </c>
      <c r="C3629" s="31">
        <v>3627.0</v>
      </c>
      <c r="D3629" s="32" t="s">
        <v>4322</v>
      </c>
      <c r="E3629" s="94"/>
      <c r="F3629" s="94"/>
      <c r="G3629" s="103"/>
      <c r="H3629" s="140"/>
      <c r="I3629" s="140"/>
      <c r="J3629" s="95"/>
      <c r="K3629" s="69"/>
      <c r="L3629" s="65"/>
      <c r="M3629" s="65"/>
      <c r="N3629" s="302"/>
      <c r="O3629" s="382"/>
      <c r="P3629" s="383"/>
      <c r="Q3629" s="302"/>
      <c r="R3629" s="384"/>
      <c r="S3629" s="131"/>
      <c r="T3629" s="87"/>
      <c r="U3629" s="302"/>
      <c r="V3629" s="313"/>
      <c r="W3629" s="349"/>
      <c r="X3629" s="306"/>
      <c r="Y3629" s="290"/>
      <c r="Z3629" s="355"/>
      <c r="AA3629" s="356" t="s">
        <v>20</v>
      </c>
      <c r="AB3629" s="357" t="s">
        <v>21</v>
      </c>
      <c r="AC3629" s="358">
        <v>0.85</v>
      </c>
      <c r="AD3629" s="288"/>
      <c r="AE3629" s="288"/>
      <c r="AF3629" s="346"/>
      <c r="AG3629" s="45">
        <v>172.0</v>
      </c>
      <c r="AH3629" s="79"/>
      <c r="AI3629" s="80"/>
      <c r="AJ3629" s="80"/>
      <c r="AK3629" s="80"/>
      <c r="AL3629" s="14"/>
      <c r="AM3629" s="16" t="str">
        <f t="shared" si="10"/>
        <v>{s:'63C498', v:172 , c:'放デイ３１・人欠・未計画・開減２・評減・'},</v>
      </c>
      <c r="AN3629" s="16"/>
    </row>
    <row r="3630" ht="16.5" customHeight="1">
      <c r="A3630" s="29">
        <v>63.0</v>
      </c>
      <c r="B3630" s="30" t="s">
        <v>4323</v>
      </c>
      <c r="C3630" s="31">
        <v>3628.0</v>
      </c>
      <c r="D3630" s="32" t="s">
        <v>4324</v>
      </c>
      <c r="E3630" s="94"/>
      <c r="F3630" s="94"/>
      <c r="G3630" s="103"/>
      <c r="H3630" s="140"/>
      <c r="I3630" s="140"/>
      <c r="J3630" s="95"/>
      <c r="K3630" s="69"/>
      <c r="L3630" s="65"/>
      <c r="M3630" s="65"/>
      <c r="N3630" s="302"/>
      <c r="O3630" s="382"/>
      <c r="P3630" s="383"/>
      <c r="Q3630" s="302"/>
      <c r="R3630" s="384"/>
      <c r="S3630" s="131"/>
      <c r="T3630" s="87"/>
      <c r="U3630" s="302"/>
      <c r="V3630" s="313"/>
      <c r="W3630" s="349"/>
      <c r="X3630" s="299"/>
      <c r="Y3630" s="287"/>
      <c r="Z3630" s="345"/>
      <c r="AA3630" s="288"/>
      <c r="AB3630" s="288"/>
      <c r="AC3630" s="346"/>
      <c r="AD3630" s="82" t="s">
        <v>30</v>
      </c>
      <c r="AE3630" s="302">
        <v>5.0</v>
      </c>
      <c r="AF3630" s="360" t="s">
        <v>31</v>
      </c>
      <c r="AG3630" s="45">
        <v>233.0</v>
      </c>
      <c r="AH3630" s="79"/>
      <c r="AI3630" s="80"/>
      <c r="AJ3630" s="80"/>
      <c r="AK3630" s="80"/>
      <c r="AL3630" s="14"/>
      <c r="AM3630" s="16" t="str">
        <f t="shared" si="10"/>
        <v>{s:'63C499', v:233 , c:'放デイ３１・人欠・未計画・拘減・'},</v>
      </c>
      <c r="AN3630" s="16"/>
    </row>
    <row r="3631" ht="16.5" customHeight="1">
      <c r="A3631" s="29">
        <v>63.0</v>
      </c>
      <c r="B3631" s="30" t="s">
        <v>4325</v>
      </c>
      <c r="C3631" s="31">
        <v>3629.0</v>
      </c>
      <c r="D3631" s="32" t="s">
        <v>4326</v>
      </c>
      <c r="E3631" s="94"/>
      <c r="F3631" s="94"/>
      <c r="G3631" s="103"/>
      <c r="H3631" s="140"/>
      <c r="I3631" s="140"/>
      <c r="J3631" s="95"/>
      <c r="K3631" s="69"/>
      <c r="L3631" s="65"/>
      <c r="M3631" s="65"/>
      <c r="N3631" s="302"/>
      <c r="O3631" s="382"/>
      <c r="P3631" s="383"/>
      <c r="Q3631" s="302"/>
      <c r="R3631" s="384"/>
      <c r="S3631" s="131"/>
      <c r="T3631" s="87"/>
      <c r="U3631" s="302"/>
      <c r="V3631" s="313"/>
      <c r="W3631" s="349"/>
      <c r="X3631" s="303"/>
      <c r="Y3631" s="290"/>
      <c r="Z3631" s="350"/>
      <c r="AA3631" s="299" t="s">
        <v>20</v>
      </c>
      <c r="AB3631" s="287" t="s">
        <v>21</v>
      </c>
      <c r="AC3631" s="361">
        <v>0.85</v>
      </c>
      <c r="AD3631" s="87"/>
      <c r="AE3631" s="302"/>
      <c r="AF3631" s="360"/>
      <c r="AG3631" s="45">
        <v>197.0</v>
      </c>
      <c r="AH3631" s="79"/>
      <c r="AI3631" s="80"/>
      <c r="AJ3631" s="80"/>
      <c r="AK3631" s="80"/>
      <c r="AL3631" s="14"/>
      <c r="AM3631" s="16" t="str">
        <f t="shared" si="10"/>
        <v>{s:'63C500', v:197 , c:'放デイ３１・人欠・未計画・評減・拘減・'},</v>
      </c>
      <c r="AN3631" s="16"/>
    </row>
    <row r="3632" ht="16.5" customHeight="1">
      <c r="A3632" s="29">
        <v>63.0</v>
      </c>
      <c r="B3632" s="30" t="s">
        <v>4327</v>
      </c>
      <c r="C3632" s="31">
        <v>3630.0</v>
      </c>
      <c r="D3632" s="32" t="s">
        <v>4328</v>
      </c>
      <c r="E3632" s="94"/>
      <c r="F3632" s="94"/>
      <c r="G3632" s="103"/>
      <c r="H3632" s="140"/>
      <c r="I3632" s="140"/>
      <c r="J3632" s="95"/>
      <c r="K3632" s="69"/>
      <c r="L3632" s="65"/>
      <c r="M3632" s="65"/>
      <c r="N3632" s="302"/>
      <c r="O3632" s="382"/>
      <c r="P3632" s="383"/>
      <c r="Q3632" s="302"/>
      <c r="R3632" s="384"/>
      <c r="S3632" s="131"/>
      <c r="T3632" s="87"/>
      <c r="U3632" s="302"/>
      <c r="V3632" s="313"/>
      <c r="W3632" s="349"/>
      <c r="X3632" s="305" t="s">
        <v>326</v>
      </c>
      <c r="Y3632" s="302" t="s">
        <v>21</v>
      </c>
      <c r="Z3632" s="349" t="str">
        <f>$Z$653</f>
        <v/>
      </c>
      <c r="AA3632" s="297"/>
      <c r="AB3632" s="297"/>
      <c r="AC3632" s="362"/>
      <c r="AD3632" s="87"/>
      <c r="AE3632" s="313"/>
      <c r="AF3632" s="349"/>
      <c r="AG3632" s="45">
        <v>162.0</v>
      </c>
      <c r="AH3632" s="79"/>
      <c r="AI3632" s="80"/>
      <c r="AJ3632" s="80"/>
      <c r="AK3632" s="80"/>
      <c r="AL3632" s="14"/>
      <c r="AM3632" s="16" t="str">
        <f t="shared" si="10"/>
        <v>{s:'63C501', v:162 , c:'放デイ３１・人欠・未計画・開減１・拘減・'},</v>
      </c>
      <c r="AN3632" s="16"/>
    </row>
    <row r="3633" ht="16.5" customHeight="1">
      <c r="A3633" s="29">
        <v>63.0</v>
      </c>
      <c r="B3633" s="30" t="s">
        <v>4329</v>
      </c>
      <c r="C3633" s="31">
        <v>3631.0</v>
      </c>
      <c r="D3633" s="32" t="s">
        <v>4330</v>
      </c>
      <c r="E3633" s="94"/>
      <c r="F3633" s="94"/>
      <c r="G3633" s="103"/>
      <c r="H3633" s="140"/>
      <c r="I3633" s="140"/>
      <c r="J3633" s="95"/>
      <c r="K3633" s="69"/>
      <c r="L3633" s="65"/>
      <c r="M3633" s="65"/>
      <c r="N3633" s="302"/>
      <c r="O3633" s="382"/>
      <c r="P3633" s="383"/>
      <c r="Q3633" s="302"/>
      <c r="R3633" s="384"/>
      <c r="S3633" s="131"/>
      <c r="T3633" s="87"/>
      <c r="U3633" s="302"/>
      <c r="V3633" s="313"/>
      <c r="W3633" s="349"/>
      <c r="X3633" s="306"/>
      <c r="Y3633" s="290"/>
      <c r="Z3633" s="355"/>
      <c r="AA3633" s="356" t="s">
        <v>20</v>
      </c>
      <c r="AB3633" s="357" t="s">
        <v>21</v>
      </c>
      <c r="AC3633" s="363">
        <v>0.85</v>
      </c>
      <c r="AD3633" s="87"/>
      <c r="AE3633" s="313"/>
      <c r="AF3633" s="349"/>
      <c r="AG3633" s="45">
        <v>137.0</v>
      </c>
      <c r="AH3633" s="79"/>
      <c r="AI3633" s="80"/>
      <c r="AJ3633" s="80"/>
      <c r="AK3633" s="80"/>
      <c r="AL3633" s="14"/>
      <c r="AM3633" s="16" t="str">
        <f t="shared" si="10"/>
        <v>{s:'63C502', v:137 , c:'放デイ３１・人欠・未計画・開減１・評減・拘減・'},</v>
      </c>
      <c r="AN3633" s="16"/>
    </row>
    <row r="3634" ht="16.5" customHeight="1">
      <c r="A3634" s="29">
        <v>63.0</v>
      </c>
      <c r="B3634" s="30" t="s">
        <v>4331</v>
      </c>
      <c r="C3634" s="31">
        <v>3632.0</v>
      </c>
      <c r="D3634" s="32" t="s">
        <v>4332</v>
      </c>
      <c r="E3634" s="94"/>
      <c r="F3634" s="94"/>
      <c r="G3634" s="103"/>
      <c r="H3634" s="140"/>
      <c r="I3634" s="140"/>
      <c r="J3634" s="95"/>
      <c r="K3634" s="69"/>
      <c r="L3634" s="65"/>
      <c r="M3634" s="65"/>
      <c r="N3634" s="302"/>
      <c r="O3634" s="382"/>
      <c r="P3634" s="383"/>
      <c r="Q3634" s="302"/>
      <c r="R3634" s="384"/>
      <c r="S3634" s="131"/>
      <c r="T3634" s="309"/>
      <c r="U3634" s="302"/>
      <c r="V3634" s="313"/>
      <c r="W3634" s="349"/>
      <c r="X3634" s="305" t="s">
        <v>329</v>
      </c>
      <c r="Y3634" s="302" t="s">
        <v>21</v>
      </c>
      <c r="Z3634" s="349" t="str">
        <f>$Z$655</f>
        <v/>
      </c>
      <c r="AA3634" s="292"/>
      <c r="AB3634" s="292"/>
      <c r="AC3634" s="355"/>
      <c r="AD3634" s="87"/>
      <c r="AE3634" s="313"/>
      <c r="AF3634" s="349"/>
      <c r="AG3634" s="45">
        <v>197.0</v>
      </c>
      <c r="AH3634" s="79"/>
      <c r="AI3634" s="80"/>
      <c r="AJ3634" s="80"/>
      <c r="AK3634" s="80"/>
      <c r="AL3634" s="14"/>
      <c r="AM3634" s="16" t="str">
        <f t="shared" si="10"/>
        <v>{s:'63C503', v:197 , c:'放デイ３１・人欠・未計画・開減２・拘減・'},</v>
      </c>
      <c r="AN3634" s="16"/>
    </row>
    <row r="3635" ht="16.5" customHeight="1">
      <c r="A3635" s="29">
        <v>63.0</v>
      </c>
      <c r="B3635" s="30" t="s">
        <v>4333</v>
      </c>
      <c r="C3635" s="31">
        <v>3633.0</v>
      </c>
      <c r="D3635" s="32" t="s">
        <v>4334</v>
      </c>
      <c r="E3635" s="94"/>
      <c r="F3635" s="94"/>
      <c r="G3635" s="103"/>
      <c r="H3635" s="140"/>
      <c r="I3635" s="140"/>
      <c r="J3635" s="95"/>
      <c r="K3635" s="69"/>
      <c r="L3635" s="65"/>
      <c r="M3635" s="65"/>
      <c r="N3635" s="302"/>
      <c r="O3635" s="382"/>
      <c r="P3635" s="383"/>
      <c r="Q3635" s="302"/>
      <c r="R3635" s="384"/>
      <c r="S3635" s="310"/>
      <c r="T3635" s="309"/>
      <c r="U3635" s="302"/>
      <c r="V3635" s="313"/>
      <c r="W3635" s="349"/>
      <c r="X3635" s="306"/>
      <c r="Y3635" s="290"/>
      <c r="Z3635" s="355"/>
      <c r="AA3635" s="356" t="s">
        <v>20</v>
      </c>
      <c r="AB3635" s="357" t="s">
        <v>21</v>
      </c>
      <c r="AC3635" s="363">
        <v>0.85</v>
      </c>
      <c r="AD3635" s="93"/>
      <c r="AE3635" s="292"/>
      <c r="AF3635" s="355"/>
      <c r="AG3635" s="45">
        <v>167.0</v>
      </c>
      <c r="AH3635" s="79"/>
      <c r="AI3635" s="80"/>
      <c r="AJ3635" s="80"/>
      <c r="AK3635" s="80"/>
      <c r="AL3635" s="14"/>
      <c r="AM3635" s="16" t="str">
        <f t="shared" si="10"/>
        <v>{s:'63C504', v:167 , c:'放デイ３１・人欠・未計画・開減２・評減・拘減・'},</v>
      </c>
      <c r="AN3635" s="16"/>
    </row>
    <row r="3636" ht="16.5" customHeight="1">
      <c r="A3636" s="29">
        <v>63.0</v>
      </c>
      <c r="B3636" s="30" t="s">
        <v>4335</v>
      </c>
      <c r="C3636" s="31">
        <v>3634.0</v>
      </c>
      <c r="D3636" s="32" t="s">
        <v>4336</v>
      </c>
      <c r="E3636" s="94"/>
      <c r="F3636" s="94"/>
      <c r="G3636" s="103"/>
      <c r="H3636" s="140"/>
      <c r="I3636" s="140"/>
      <c r="J3636" s="95"/>
      <c r="K3636" s="69"/>
      <c r="L3636" s="65"/>
      <c r="M3636" s="65"/>
      <c r="N3636" s="302"/>
      <c r="O3636" s="382"/>
      <c r="P3636" s="383"/>
      <c r="Q3636" s="302"/>
      <c r="R3636" s="384"/>
      <c r="S3636" s="310"/>
      <c r="T3636" s="130" t="s">
        <v>27</v>
      </c>
      <c r="U3636" s="287"/>
      <c r="V3636" s="385"/>
      <c r="W3636" s="354"/>
      <c r="X3636" s="299"/>
      <c r="Y3636" s="287"/>
      <c r="Z3636" s="345"/>
      <c r="AA3636" s="288"/>
      <c r="AB3636" s="288"/>
      <c r="AC3636" s="288"/>
      <c r="AD3636" s="288"/>
      <c r="AE3636" s="288"/>
      <c r="AF3636" s="346"/>
      <c r="AG3636" s="45">
        <v>170.0</v>
      </c>
      <c r="AH3636" s="79"/>
      <c r="AI3636" s="80"/>
      <c r="AJ3636" s="80"/>
      <c r="AK3636" s="80"/>
      <c r="AL3636" s="14"/>
      <c r="AM3636" s="16" t="str">
        <f t="shared" si="10"/>
        <v>{s:'63C505', v:170 , c:'放デイ３１・人欠・未計画２・'},</v>
      </c>
      <c r="AN3636" s="16"/>
    </row>
    <row r="3637" ht="16.5" customHeight="1">
      <c r="A3637" s="29">
        <v>63.0</v>
      </c>
      <c r="B3637" s="30" t="s">
        <v>4337</v>
      </c>
      <c r="C3637" s="31">
        <v>3635.0</v>
      </c>
      <c r="D3637" s="32" t="s">
        <v>4338</v>
      </c>
      <c r="E3637" s="94"/>
      <c r="F3637" s="94"/>
      <c r="G3637" s="103"/>
      <c r="H3637" s="140"/>
      <c r="I3637" s="140"/>
      <c r="J3637" s="95"/>
      <c r="K3637" s="69"/>
      <c r="L3637" s="65"/>
      <c r="M3637" s="65"/>
      <c r="N3637" s="302"/>
      <c r="O3637" s="382"/>
      <c r="P3637" s="383"/>
      <c r="Q3637" s="302"/>
      <c r="R3637" s="384"/>
      <c r="S3637" s="310"/>
      <c r="T3637" s="87"/>
      <c r="U3637" s="302" t="s">
        <v>21</v>
      </c>
      <c r="V3637" s="313">
        <v>0.5</v>
      </c>
      <c r="W3637" s="349"/>
      <c r="X3637" s="303"/>
      <c r="Y3637" s="290"/>
      <c r="Z3637" s="350"/>
      <c r="AA3637" s="299" t="s">
        <v>20</v>
      </c>
      <c r="AB3637" s="287" t="s">
        <v>21</v>
      </c>
      <c r="AC3637" s="351">
        <v>0.85</v>
      </c>
      <c r="AD3637" s="288"/>
      <c r="AE3637" s="288"/>
      <c r="AF3637" s="346"/>
      <c r="AG3637" s="45">
        <v>145.0</v>
      </c>
      <c r="AH3637" s="79"/>
      <c r="AI3637" s="80"/>
      <c r="AJ3637" s="80"/>
      <c r="AK3637" s="80"/>
      <c r="AL3637" s="14"/>
      <c r="AM3637" s="16" t="str">
        <f t="shared" si="10"/>
        <v>{s:'63C506', v:145 , c:'放デイ３１・人欠・未計画２・評減・'},</v>
      </c>
      <c r="AN3637" s="16"/>
    </row>
    <row r="3638" ht="16.5" customHeight="1">
      <c r="A3638" s="29">
        <v>63.0</v>
      </c>
      <c r="B3638" s="30" t="s">
        <v>4339</v>
      </c>
      <c r="C3638" s="31">
        <v>3636.0</v>
      </c>
      <c r="D3638" s="32" t="s">
        <v>4340</v>
      </c>
      <c r="E3638" s="94"/>
      <c r="F3638" s="94"/>
      <c r="G3638" s="103"/>
      <c r="H3638" s="140"/>
      <c r="I3638" s="140"/>
      <c r="J3638" s="95"/>
      <c r="K3638" s="69"/>
      <c r="L3638" s="65"/>
      <c r="M3638" s="65"/>
      <c r="N3638" s="302"/>
      <c r="O3638" s="382"/>
      <c r="P3638" s="383"/>
      <c r="Q3638" s="302"/>
      <c r="R3638" s="384"/>
      <c r="S3638" s="310"/>
      <c r="T3638" s="87"/>
      <c r="U3638" s="302"/>
      <c r="V3638" s="313"/>
      <c r="W3638" s="349"/>
      <c r="X3638" s="305" t="s">
        <v>326</v>
      </c>
      <c r="Y3638" s="287" t="s">
        <v>21</v>
      </c>
      <c r="Z3638" s="354" t="str">
        <f>$Z$653</f>
        <v/>
      </c>
      <c r="AA3638" s="297"/>
      <c r="AB3638" s="297"/>
      <c r="AC3638" s="297"/>
      <c r="AD3638" s="297"/>
      <c r="AE3638" s="297"/>
      <c r="AF3638" s="362"/>
      <c r="AG3638" s="45">
        <v>119.0</v>
      </c>
      <c r="AH3638" s="79"/>
      <c r="AI3638" s="80"/>
      <c r="AJ3638" s="80"/>
      <c r="AK3638" s="80"/>
      <c r="AL3638" s="14"/>
      <c r="AM3638" s="16" t="str">
        <f t="shared" si="10"/>
        <v>{s:'63C507', v:119 , c:'放デイ３１・人欠・未計画２・開減１・'},</v>
      </c>
      <c r="AN3638" s="16"/>
    </row>
    <row r="3639" ht="16.5" customHeight="1">
      <c r="A3639" s="29">
        <v>63.0</v>
      </c>
      <c r="B3639" s="30" t="s">
        <v>4341</v>
      </c>
      <c r="C3639" s="31">
        <v>3637.0</v>
      </c>
      <c r="D3639" s="32" t="s">
        <v>4342</v>
      </c>
      <c r="E3639" s="94"/>
      <c r="F3639" s="94"/>
      <c r="G3639" s="103"/>
      <c r="H3639" s="140"/>
      <c r="I3639" s="140"/>
      <c r="J3639" s="95"/>
      <c r="K3639" s="69"/>
      <c r="L3639" s="65"/>
      <c r="M3639" s="65"/>
      <c r="N3639" s="302"/>
      <c r="O3639" s="382"/>
      <c r="P3639" s="383"/>
      <c r="Q3639" s="302"/>
      <c r="R3639" s="384"/>
      <c r="S3639" s="310"/>
      <c r="T3639" s="87"/>
      <c r="U3639" s="302"/>
      <c r="V3639" s="313"/>
      <c r="W3639" s="349"/>
      <c r="X3639" s="306"/>
      <c r="Y3639" s="290"/>
      <c r="Z3639" s="355"/>
      <c r="AA3639" s="356" t="s">
        <v>20</v>
      </c>
      <c r="AB3639" s="357" t="s">
        <v>21</v>
      </c>
      <c r="AC3639" s="358">
        <v>0.85</v>
      </c>
      <c r="AD3639" s="288"/>
      <c r="AE3639" s="288"/>
      <c r="AF3639" s="346"/>
      <c r="AG3639" s="45">
        <v>101.0</v>
      </c>
      <c r="AH3639" s="79"/>
      <c r="AI3639" s="80"/>
      <c r="AJ3639" s="80"/>
      <c r="AK3639" s="80"/>
      <c r="AL3639" s="14"/>
      <c r="AM3639" s="16" t="str">
        <f t="shared" si="10"/>
        <v>{s:'63C508', v:101 , c:'放デイ３１・人欠・未計画２・開減１・評減・'},</v>
      </c>
      <c r="AN3639" s="16"/>
    </row>
    <row r="3640" ht="16.5" customHeight="1">
      <c r="A3640" s="29">
        <v>63.0</v>
      </c>
      <c r="B3640" s="30" t="s">
        <v>4343</v>
      </c>
      <c r="C3640" s="31">
        <v>3638.0</v>
      </c>
      <c r="D3640" s="32" t="s">
        <v>4344</v>
      </c>
      <c r="E3640" s="94"/>
      <c r="F3640" s="94"/>
      <c r="G3640" s="103"/>
      <c r="H3640" s="140"/>
      <c r="I3640" s="140"/>
      <c r="J3640" s="95"/>
      <c r="K3640" s="69"/>
      <c r="L3640" s="65"/>
      <c r="M3640" s="65"/>
      <c r="N3640" s="302"/>
      <c r="O3640" s="382"/>
      <c r="P3640" s="383"/>
      <c r="Q3640" s="302"/>
      <c r="R3640" s="384"/>
      <c r="S3640" s="310"/>
      <c r="T3640" s="87"/>
      <c r="U3640" s="302"/>
      <c r="V3640" s="313"/>
      <c r="W3640" s="349"/>
      <c r="X3640" s="305" t="s">
        <v>329</v>
      </c>
      <c r="Y3640" s="287" t="s">
        <v>21</v>
      </c>
      <c r="Z3640" s="354" t="str">
        <f>$Z$655</f>
        <v/>
      </c>
      <c r="AA3640" s="292"/>
      <c r="AB3640" s="292"/>
      <c r="AC3640" s="292"/>
      <c r="AD3640" s="292"/>
      <c r="AE3640" s="292"/>
      <c r="AF3640" s="355"/>
      <c r="AG3640" s="45">
        <v>145.0</v>
      </c>
      <c r="AH3640" s="79"/>
      <c r="AI3640" s="80"/>
      <c r="AJ3640" s="80"/>
      <c r="AK3640" s="80"/>
      <c r="AL3640" s="14"/>
      <c r="AM3640" s="16" t="str">
        <f t="shared" si="10"/>
        <v>{s:'63C509', v:145 , c:'放デイ３１・人欠・未計画２・開減２・'},</v>
      </c>
      <c r="AN3640" s="16"/>
    </row>
    <row r="3641" ht="16.5" customHeight="1">
      <c r="A3641" s="29">
        <v>63.0</v>
      </c>
      <c r="B3641" s="30" t="s">
        <v>4345</v>
      </c>
      <c r="C3641" s="31">
        <v>3639.0</v>
      </c>
      <c r="D3641" s="32" t="s">
        <v>4346</v>
      </c>
      <c r="E3641" s="94"/>
      <c r="F3641" s="94"/>
      <c r="G3641" s="103"/>
      <c r="H3641" s="140"/>
      <c r="I3641" s="140"/>
      <c r="J3641" s="95"/>
      <c r="K3641" s="69"/>
      <c r="L3641" s="65"/>
      <c r="M3641" s="65"/>
      <c r="N3641" s="302"/>
      <c r="O3641" s="382"/>
      <c r="P3641" s="383"/>
      <c r="Q3641" s="302"/>
      <c r="R3641" s="384"/>
      <c r="S3641" s="310"/>
      <c r="T3641" s="87"/>
      <c r="U3641" s="302"/>
      <c r="V3641" s="313"/>
      <c r="W3641" s="349"/>
      <c r="X3641" s="306"/>
      <c r="Y3641" s="290"/>
      <c r="Z3641" s="355"/>
      <c r="AA3641" s="356" t="s">
        <v>20</v>
      </c>
      <c r="AB3641" s="357" t="s">
        <v>21</v>
      </c>
      <c r="AC3641" s="358">
        <v>0.85</v>
      </c>
      <c r="AD3641" s="288"/>
      <c r="AE3641" s="288"/>
      <c r="AF3641" s="346"/>
      <c r="AG3641" s="45">
        <v>123.0</v>
      </c>
      <c r="AH3641" s="79"/>
      <c r="AI3641" s="80"/>
      <c r="AJ3641" s="80"/>
      <c r="AK3641" s="80"/>
      <c r="AL3641" s="14"/>
      <c r="AM3641" s="16" t="str">
        <f t="shared" si="10"/>
        <v>{s:'63C510', v:123 , c:'放デイ３１・人欠・未計画２・開減２・評減・'},</v>
      </c>
      <c r="AN3641" s="16"/>
    </row>
    <row r="3642" ht="16.5" customHeight="1">
      <c r="A3642" s="29">
        <v>63.0</v>
      </c>
      <c r="B3642" s="30" t="s">
        <v>4347</v>
      </c>
      <c r="C3642" s="31">
        <v>3640.0</v>
      </c>
      <c r="D3642" s="32" t="s">
        <v>4348</v>
      </c>
      <c r="E3642" s="94"/>
      <c r="F3642" s="94"/>
      <c r="G3642" s="103"/>
      <c r="H3642" s="140"/>
      <c r="I3642" s="140"/>
      <c r="J3642" s="95"/>
      <c r="K3642" s="69"/>
      <c r="L3642" s="65"/>
      <c r="M3642" s="65"/>
      <c r="N3642" s="302"/>
      <c r="O3642" s="382"/>
      <c r="P3642" s="383"/>
      <c r="Q3642" s="302"/>
      <c r="R3642" s="384"/>
      <c r="S3642" s="310"/>
      <c r="T3642" s="87"/>
      <c r="U3642" s="302"/>
      <c r="V3642" s="313"/>
      <c r="W3642" s="349"/>
      <c r="X3642" s="299"/>
      <c r="Y3642" s="287"/>
      <c r="Z3642" s="345"/>
      <c r="AA3642" s="288"/>
      <c r="AB3642" s="288"/>
      <c r="AC3642" s="346"/>
      <c r="AD3642" s="82" t="s">
        <v>30</v>
      </c>
      <c r="AE3642" s="302">
        <v>5.0</v>
      </c>
      <c r="AF3642" s="360" t="s">
        <v>31</v>
      </c>
      <c r="AG3642" s="45">
        <v>165.0</v>
      </c>
      <c r="AH3642" s="79"/>
      <c r="AI3642" s="80"/>
      <c r="AJ3642" s="80"/>
      <c r="AK3642" s="80"/>
      <c r="AL3642" s="14"/>
      <c r="AM3642" s="16" t="str">
        <f t="shared" si="10"/>
        <v>{s:'63C511', v:165 , c:'放デイ３１・人欠・未計画２・拘減・'},</v>
      </c>
      <c r="AN3642" s="16"/>
    </row>
    <row r="3643" ht="16.5" customHeight="1">
      <c r="A3643" s="29">
        <v>63.0</v>
      </c>
      <c r="B3643" s="30" t="s">
        <v>4349</v>
      </c>
      <c r="C3643" s="31">
        <v>3641.0</v>
      </c>
      <c r="D3643" s="32" t="s">
        <v>4350</v>
      </c>
      <c r="E3643" s="94"/>
      <c r="F3643" s="94"/>
      <c r="G3643" s="103"/>
      <c r="H3643" s="140"/>
      <c r="I3643" s="140"/>
      <c r="J3643" s="95"/>
      <c r="K3643" s="69"/>
      <c r="L3643" s="65"/>
      <c r="M3643" s="65"/>
      <c r="N3643" s="302"/>
      <c r="O3643" s="382"/>
      <c r="P3643" s="383"/>
      <c r="Q3643" s="302"/>
      <c r="R3643" s="384"/>
      <c r="S3643" s="310"/>
      <c r="T3643" s="309"/>
      <c r="U3643" s="302"/>
      <c r="V3643" s="313"/>
      <c r="W3643" s="313"/>
      <c r="X3643" s="303"/>
      <c r="Y3643" s="290"/>
      <c r="Z3643" s="350"/>
      <c r="AA3643" s="299" t="s">
        <v>20</v>
      </c>
      <c r="AB3643" s="287" t="s">
        <v>21</v>
      </c>
      <c r="AC3643" s="361">
        <v>0.85</v>
      </c>
      <c r="AD3643" s="87"/>
      <c r="AE3643" s="302"/>
      <c r="AF3643" s="360"/>
      <c r="AG3643" s="45">
        <v>140.0</v>
      </c>
      <c r="AH3643" s="79"/>
      <c r="AI3643" s="80"/>
      <c r="AJ3643" s="80"/>
      <c r="AK3643" s="80"/>
      <c r="AL3643" s="14"/>
      <c r="AM3643" s="16" t="str">
        <f t="shared" si="10"/>
        <v>{s:'63C512', v:140 , c:'放デイ３１・人欠・未計画２・評減・拘減・'},</v>
      </c>
      <c r="AN3643" s="16"/>
    </row>
    <row r="3644" ht="16.5" customHeight="1">
      <c r="A3644" s="29">
        <v>63.0</v>
      </c>
      <c r="B3644" s="30" t="s">
        <v>4351</v>
      </c>
      <c r="C3644" s="31">
        <v>3642.0</v>
      </c>
      <c r="D3644" s="32" t="s">
        <v>4352</v>
      </c>
      <c r="E3644" s="94"/>
      <c r="F3644" s="94"/>
      <c r="G3644" s="103"/>
      <c r="H3644" s="140"/>
      <c r="I3644" s="140"/>
      <c r="J3644" s="95"/>
      <c r="K3644" s="69"/>
      <c r="L3644" s="65"/>
      <c r="M3644" s="65"/>
      <c r="N3644" s="302"/>
      <c r="O3644" s="382"/>
      <c r="P3644" s="383"/>
      <c r="Q3644" s="302"/>
      <c r="R3644" s="384"/>
      <c r="S3644" s="310"/>
      <c r="T3644" s="309"/>
      <c r="U3644" s="302"/>
      <c r="V3644" s="313"/>
      <c r="W3644" s="313"/>
      <c r="X3644" s="305" t="s">
        <v>326</v>
      </c>
      <c r="Y3644" s="302" t="s">
        <v>21</v>
      </c>
      <c r="Z3644" s="349" t="str">
        <f>$Z$653</f>
        <v/>
      </c>
      <c r="AA3644" s="297"/>
      <c r="AB3644" s="297"/>
      <c r="AC3644" s="362"/>
      <c r="AD3644" s="87"/>
      <c r="AE3644" s="313"/>
      <c r="AF3644" s="349"/>
      <c r="AG3644" s="45">
        <v>114.0</v>
      </c>
      <c r="AH3644" s="79"/>
      <c r="AI3644" s="80"/>
      <c r="AJ3644" s="80"/>
      <c r="AK3644" s="80"/>
      <c r="AL3644" s="14"/>
      <c r="AM3644" s="16" t="str">
        <f t="shared" si="10"/>
        <v>{s:'63C513', v:114 , c:'放デイ３１・人欠・未計画２・開減１・拘減・'},</v>
      </c>
      <c r="AN3644" s="16"/>
    </row>
    <row r="3645" ht="16.5" customHeight="1">
      <c r="A3645" s="29">
        <v>63.0</v>
      </c>
      <c r="B3645" s="30" t="s">
        <v>4353</v>
      </c>
      <c r="C3645" s="31">
        <v>3643.0</v>
      </c>
      <c r="D3645" s="32" t="s">
        <v>4354</v>
      </c>
      <c r="E3645" s="94"/>
      <c r="F3645" s="94"/>
      <c r="G3645" s="103"/>
      <c r="H3645" s="140"/>
      <c r="I3645" s="140"/>
      <c r="J3645" s="95"/>
      <c r="K3645" s="69"/>
      <c r="L3645" s="65"/>
      <c r="M3645" s="65"/>
      <c r="N3645" s="302"/>
      <c r="O3645" s="382"/>
      <c r="P3645" s="383"/>
      <c r="Q3645" s="302"/>
      <c r="R3645" s="384"/>
      <c r="S3645" s="310"/>
      <c r="T3645" s="309"/>
      <c r="U3645" s="302"/>
      <c r="V3645" s="313"/>
      <c r="W3645" s="313"/>
      <c r="X3645" s="306"/>
      <c r="Y3645" s="290"/>
      <c r="Z3645" s="355"/>
      <c r="AA3645" s="356" t="s">
        <v>20</v>
      </c>
      <c r="AB3645" s="357" t="s">
        <v>21</v>
      </c>
      <c r="AC3645" s="363">
        <v>0.85</v>
      </c>
      <c r="AD3645" s="87"/>
      <c r="AE3645" s="313"/>
      <c r="AF3645" s="349"/>
      <c r="AG3645" s="45">
        <v>96.0</v>
      </c>
      <c r="AH3645" s="79"/>
      <c r="AI3645" s="80"/>
      <c r="AJ3645" s="80"/>
      <c r="AK3645" s="80"/>
      <c r="AL3645" s="14"/>
      <c r="AM3645" s="16" t="str">
        <f t="shared" si="10"/>
        <v>{s:'63C514', v:96 , c:'放デイ３１・人欠・未計画２・開減１・評減・拘減・'},</v>
      </c>
      <c r="AN3645" s="16"/>
    </row>
    <row r="3646" ht="16.5" customHeight="1">
      <c r="A3646" s="29">
        <v>63.0</v>
      </c>
      <c r="B3646" s="30" t="s">
        <v>4355</v>
      </c>
      <c r="C3646" s="31">
        <v>3644.0</v>
      </c>
      <c r="D3646" s="32" t="s">
        <v>4356</v>
      </c>
      <c r="E3646" s="94"/>
      <c r="F3646" s="94"/>
      <c r="G3646" s="103"/>
      <c r="H3646" s="140"/>
      <c r="I3646" s="140"/>
      <c r="J3646" s="95"/>
      <c r="K3646" s="69"/>
      <c r="L3646" s="65"/>
      <c r="M3646" s="65"/>
      <c r="N3646" s="302"/>
      <c r="O3646" s="382"/>
      <c r="P3646" s="383"/>
      <c r="Q3646" s="302"/>
      <c r="R3646" s="384"/>
      <c r="S3646" s="308"/>
      <c r="T3646" s="310"/>
      <c r="U3646" s="302"/>
      <c r="V3646" s="313"/>
      <c r="W3646" s="313"/>
      <c r="X3646" s="305" t="s">
        <v>329</v>
      </c>
      <c r="Y3646" s="302" t="s">
        <v>21</v>
      </c>
      <c r="Z3646" s="349" t="str">
        <f>$Z$655</f>
        <v/>
      </c>
      <c r="AA3646" s="292"/>
      <c r="AB3646" s="292"/>
      <c r="AC3646" s="355"/>
      <c r="AD3646" s="87"/>
      <c r="AE3646" s="313"/>
      <c r="AF3646" s="349"/>
      <c r="AG3646" s="45">
        <v>140.0</v>
      </c>
      <c r="AH3646" s="79"/>
      <c r="AI3646" s="80"/>
      <c r="AJ3646" s="80"/>
      <c r="AK3646" s="80"/>
      <c r="AL3646" s="14"/>
      <c r="AM3646" s="16" t="str">
        <f t="shared" si="10"/>
        <v>{s:'63C515', v:140 , c:'放デイ３１・人欠・未計画２・開減２・拘減・'},</v>
      </c>
      <c r="AN3646" s="16"/>
    </row>
    <row r="3647" ht="16.5" customHeight="1">
      <c r="A3647" s="29">
        <v>63.0</v>
      </c>
      <c r="B3647" s="30" t="s">
        <v>4357</v>
      </c>
      <c r="C3647" s="31">
        <v>3645.0</v>
      </c>
      <c r="D3647" s="32" t="s">
        <v>4358</v>
      </c>
      <c r="E3647" s="94"/>
      <c r="F3647" s="94"/>
      <c r="G3647" s="103"/>
      <c r="H3647" s="140"/>
      <c r="I3647" s="140"/>
      <c r="J3647" s="95"/>
      <c r="K3647" s="69"/>
      <c r="L3647" s="65"/>
      <c r="M3647" s="65"/>
      <c r="N3647" s="302"/>
      <c r="O3647" s="382"/>
      <c r="P3647" s="383"/>
      <c r="Q3647" s="302"/>
      <c r="R3647" s="384"/>
      <c r="S3647" s="312"/>
      <c r="T3647" s="310"/>
      <c r="U3647" s="302"/>
      <c r="V3647" s="313"/>
      <c r="W3647" s="313"/>
      <c r="X3647" s="306"/>
      <c r="Y3647" s="290"/>
      <c r="Z3647" s="355"/>
      <c r="AA3647" s="356" t="s">
        <v>20</v>
      </c>
      <c r="AB3647" s="357" t="s">
        <v>21</v>
      </c>
      <c r="AC3647" s="363">
        <v>0.85</v>
      </c>
      <c r="AD3647" s="93"/>
      <c r="AE3647" s="292"/>
      <c r="AF3647" s="355"/>
      <c r="AG3647" s="45">
        <v>118.0</v>
      </c>
      <c r="AH3647" s="79"/>
      <c r="AI3647" s="80"/>
      <c r="AJ3647" s="80"/>
      <c r="AK3647" s="80"/>
      <c r="AL3647" s="14"/>
      <c r="AM3647" s="16" t="str">
        <f t="shared" si="10"/>
        <v>{s:'63C516', v:118 , c:'放デイ３１・人欠・未計画２・開減２・評減・拘減・'},</v>
      </c>
      <c r="AN3647" s="16"/>
    </row>
    <row r="3648" ht="16.5" customHeight="1">
      <c r="A3648" s="29">
        <v>63.0</v>
      </c>
      <c r="B3648" s="30" t="s">
        <v>4359</v>
      </c>
      <c r="C3648" s="31">
        <v>3646.0</v>
      </c>
      <c r="D3648" s="32" t="s">
        <v>4360</v>
      </c>
      <c r="E3648" s="94"/>
      <c r="F3648" s="94"/>
      <c r="G3648" s="94"/>
      <c r="H3648" s="140"/>
      <c r="I3648" s="140"/>
      <c r="J3648" s="95"/>
      <c r="K3648" s="82" t="s">
        <v>38</v>
      </c>
      <c r="L3648" s="96"/>
      <c r="M3648" s="96"/>
      <c r="N3648" s="152"/>
      <c r="O3648" s="105"/>
      <c r="P3648" s="94"/>
      <c r="Q3648" s="140"/>
      <c r="R3648" s="95"/>
      <c r="S3648" s="287"/>
      <c r="T3648" s="287"/>
      <c r="U3648" s="152"/>
      <c r="V3648" s="152"/>
      <c r="W3648" s="152"/>
      <c r="X3648" s="299"/>
      <c r="Y3648" s="287"/>
      <c r="Z3648" s="345"/>
      <c r="AA3648" s="288"/>
      <c r="AB3648" s="288"/>
      <c r="AC3648" s="288"/>
      <c r="AD3648" s="288"/>
      <c r="AE3648" s="288"/>
      <c r="AF3648" s="346"/>
      <c r="AG3648" s="45">
        <v>346.0</v>
      </c>
      <c r="AH3648" s="79"/>
      <c r="AI3648" s="80"/>
      <c r="AJ3648" s="80"/>
      <c r="AK3648" s="80"/>
      <c r="AL3648" s="14"/>
      <c r="AM3648" s="16" t="str">
        <f t="shared" si="10"/>
        <v>{s:'63C517', v:346 , c:'放デイ３１・有資格１７・人欠・'},</v>
      </c>
      <c r="AN3648" s="16"/>
    </row>
    <row r="3649" ht="16.5" customHeight="1">
      <c r="A3649" s="29">
        <v>63.0</v>
      </c>
      <c r="B3649" s="30" t="s">
        <v>4361</v>
      </c>
      <c r="C3649" s="31">
        <v>3647.0</v>
      </c>
      <c r="D3649" s="32" t="s">
        <v>4362</v>
      </c>
      <c r="E3649" s="94"/>
      <c r="F3649" s="94"/>
      <c r="G3649" s="94"/>
      <c r="H3649" s="140"/>
      <c r="I3649" s="140"/>
      <c r="J3649" s="95"/>
      <c r="K3649" s="87"/>
      <c r="L3649" s="302">
        <v>8.0</v>
      </c>
      <c r="M3649" s="63" t="s">
        <v>40</v>
      </c>
      <c r="N3649" s="140"/>
      <c r="O3649" s="105"/>
      <c r="P3649" s="94"/>
      <c r="Q3649" s="140"/>
      <c r="R3649" s="95"/>
      <c r="S3649" s="302"/>
      <c r="T3649" s="302"/>
      <c r="U3649" s="140"/>
      <c r="V3649" s="140"/>
      <c r="W3649" s="140"/>
      <c r="X3649" s="303"/>
      <c r="Y3649" s="290"/>
      <c r="Z3649" s="350"/>
      <c r="AA3649" s="299" t="s">
        <v>20</v>
      </c>
      <c r="AB3649" s="287" t="s">
        <v>21</v>
      </c>
      <c r="AC3649" s="351">
        <v>0.85</v>
      </c>
      <c r="AD3649" s="288"/>
      <c r="AE3649" s="288"/>
      <c r="AF3649" s="346"/>
      <c r="AG3649" s="45">
        <v>294.0</v>
      </c>
      <c r="AH3649" s="79"/>
      <c r="AI3649" s="80"/>
      <c r="AJ3649" s="80"/>
      <c r="AK3649" s="80"/>
      <c r="AL3649" s="14"/>
      <c r="AM3649" s="16" t="str">
        <f t="shared" si="10"/>
        <v>{s:'63C518', v:294 , c:'放デイ３１・有資格１７・人欠・評減・'},</v>
      </c>
      <c r="AN3649" s="16"/>
    </row>
    <row r="3650" ht="16.5" customHeight="1">
      <c r="A3650" s="29">
        <v>63.0</v>
      </c>
      <c r="B3650" s="30" t="s">
        <v>4363</v>
      </c>
      <c r="C3650" s="31">
        <v>3648.0</v>
      </c>
      <c r="D3650" s="32" t="s">
        <v>4364</v>
      </c>
      <c r="E3650" s="94"/>
      <c r="F3650" s="94"/>
      <c r="G3650" s="94"/>
      <c r="H3650" s="140"/>
      <c r="I3650" s="140"/>
      <c r="J3650" s="95"/>
      <c r="K3650" s="87"/>
      <c r="L3650" s="65"/>
      <c r="M3650" s="302"/>
      <c r="N3650" s="366"/>
      <c r="O3650" s="367"/>
      <c r="P3650" s="368"/>
      <c r="Q3650" s="366"/>
      <c r="R3650" s="369"/>
      <c r="S3650" s="304"/>
      <c r="T3650" s="304"/>
      <c r="U3650" s="140"/>
      <c r="V3650" s="140"/>
      <c r="W3650" s="140"/>
      <c r="X3650" s="305" t="s">
        <v>326</v>
      </c>
      <c r="Y3650" s="287" t="s">
        <v>21</v>
      </c>
      <c r="Z3650" s="354" t="str">
        <f>$Z$653</f>
        <v/>
      </c>
      <c r="AA3650" s="297"/>
      <c r="AB3650" s="297"/>
      <c r="AC3650" s="297"/>
      <c r="AD3650" s="297"/>
      <c r="AE3650" s="297"/>
      <c r="AF3650" s="362"/>
      <c r="AG3650" s="45">
        <v>242.0</v>
      </c>
      <c r="AH3650" s="79"/>
      <c r="AI3650" s="80"/>
      <c r="AJ3650" s="80"/>
      <c r="AK3650" s="80"/>
      <c r="AL3650" s="14"/>
      <c r="AM3650" s="16" t="str">
        <f t="shared" si="10"/>
        <v>{s:'63C519', v:242 , c:'放デイ３１・有資格１７・人欠・開減１・'},</v>
      </c>
      <c r="AN3650" s="16"/>
    </row>
    <row r="3651" ht="16.5" customHeight="1">
      <c r="A3651" s="29">
        <v>63.0</v>
      </c>
      <c r="B3651" s="30" t="s">
        <v>4365</v>
      </c>
      <c r="C3651" s="31">
        <v>3649.0</v>
      </c>
      <c r="D3651" s="32" t="s">
        <v>4366</v>
      </c>
      <c r="E3651" s="94"/>
      <c r="F3651" s="94"/>
      <c r="G3651" s="94"/>
      <c r="H3651" s="140"/>
      <c r="I3651" s="140"/>
      <c r="J3651" s="95"/>
      <c r="K3651" s="87"/>
      <c r="L3651" s="65"/>
      <c r="M3651" s="302"/>
      <c r="N3651" s="366"/>
      <c r="O3651" s="367"/>
      <c r="P3651" s="368"/>
      <c r="Q3651" s="366"/>
      <c r="R3651" s="369"/>
      <c r="S3651" s="304"/>
      <c r="T3651" s="304"/>
      <c r="U3651" s="140"/>
      <c r="V3651" s="140"/>
      <c r="W3651" s="140"/>
      <c r="X3651" s="306"/>
      <c r="Y3651" s="290"/>
      <c r="Z3651" s="355"/>
      <c r="AA3651" s="356" t="s">
        <v>20</v>
      </c>
      <c r="AB3651" s="357" t="s">
        <v>21</v>
      </c>
      <c r="AC3651" s="358">
        <v>0.85</v>
      </c>
      <c r="AD3651" s="288"/>
      <c r="AE3651" s="288"/>
      <c r="AF3651" s="346"/>
      <c r="AG3651" s="45">
        <v>206.0</v>
      </c>
      <c r="AH3651" s="79"/>
      <c r="AI3651" s="80"/>
      <c r="AJ3651" s="80"/>
      <c r="AK3651" s="80"/>
      <c r="AL3651" s="14"/>
      <c r="AM3651" s="16" t="str">
        <f t="shared" si="10"/>
        <v>{s:'63C520', v:206 , c:'放デイ３１・有資格１７・人欠・開減１・評減・'},</v>
      </c>
      <c r="AN3651" s="16"/>
    </row>
    <row r="3652" ht="16.5" customHeight="1">
      <c r="A3652" s="29">
        <v>63.0</v>
      </c>
      <c r="B3652" s="30" t="s">
        <v>4367</v>
      </c>
      <c r="C3652" s="31">
        <v>3650.0</v>
      </c>
      <c r="D3652" s="32" t="s">
        <v>4368</v>
      </c>
      <c r="E3652" s="94"/>
      <c r="F3652" s="94"/>
      <c r="G3652" s="94"/>
      <c r="H3652" s="140"/>
      <c r="I3652" s="140"/>
      <c r="J3652" s="95"/>
      <c r="K3652" s="69"/>
      <c r="L3652" s="65"/>
      <c r="M3652" s="302"/>
      <c r="N3652" s="366"/>
      <c r="O3652" s="367"/>
      <c r="P3652" s="368"/>
      <c r="Q3652" s="366"/>
      <c r="R3652" s="369"/>
      <c r="S3652" s="304"/>
      <c r="T3652" s="304"/>
      <c r="U3652" s="140"/>
      <c r="V3652" s="140"/>
      <c r="W3652" s="140"/>
      <c r="X3652" s="305" t="s">
        <v>329</v>
      </c>
      <c r="Y3652" s="287" t="s">
        <v>21</v>
      </c>
      <c r="Z3652" s="354" t="str">
        <f>$Z$655</f>
        <v/>
      </c>
      <c r="AA3652" s="292"/>
      <c r="AB3652" s="292"/>
      <c r="AC3652" s="292"/>
      <c r="AD3652" s="292"/>
      <c r="AE3652" s="292"/>
      <c r="AF3652" s="355"/>
      <c r="AG3652" s="45">
        <v>294.0</v>
      </c>
      <c r="AH3652" s="79"/>
      <c r="AI3652" s="80"/>
      <c r="AJ3652" s="80"/>
      <c r="AK3652" s="80"/>
      <c r="AL3652" s="14"/>
      <c r="AM3652" s="16" t="str">
        <f t="shared" si="10"/>
        <v>{s:'63C521', v:294 , c:'放デイ３１・有資格１７・人欠・開減２・'},</v>
      </c>
      <c r="AN3652" s="16"/>
    </row>
    <row r="3653" ht="16.5" customHeight="1">
      <c r="A3653" s="29">
        <v>63.0</v>
      </c>
      <c r="B3653" s="30" t="s">
        <v>4369</v>
      </c>
      <c r="C3653" s="31">
        <v>3651.0</v>
      </c>
      <c r="D3653" s="32" t="s">
        <v>4370</v>
      </c>
      <c r="E3653" s="94"/>
      <c r="F3653" s="94"/>
      <c r="G3653" s="94"/>
      <c r="H3653" s="140"/>
      <c r="I3653" s="140"/>
      <c r="J3653" s="95"/>
      <c r="K3653" s="69"/>
      <c r="L3653" s="65"/>
      <c r="M3653" s="302"/>
      <c r="N3653" s="366"/>
      <c r="O3653" s="367"/>
      <c r="P3653" s="368"/>
      <c r="Q3653" s="366"/>
      <c r="R3653" s="369"/>
      <c r="S3653" s="304"/>
      <c r="T3653" s="304"/>
      <c r="U3653" s="140"/>
      <c r="V3653" s="140"/>
      <c r="W3653" s="140"/>
      <c r="X3653" s="306"/>
      <c r="Y3653" s="290"/>
      <c r="Z3653" s="355"/>
      <c r="AA3653" s="356" t="s">
        <v>20</v>
      </c>
      <c r="AB3653" s="357" t="s">
        <v>21</v>
      </c>
      <c r="AC3653" s="358">
        <v>0.85</v>
      </c>
      <c r="AD3653" s="288"/>
      <c r="AE3653" s="288"/>
      <c r="AF3653" s="346"/>
      <c r="AG3653" s="45">
        <v>250.0</v>
      </c>
      <c r="AH3653" s="79"/>
      <c r="AI3653" s="80"/>
      <c r="AJ3653" s="80"/>
      <c r="AK3653" s="80"/>
      <c r="AL3653" s="14"/>
      <c r="AM3653" s="16" t="str">
        <f t="shared" si="10"/>
        <v>{s:'63C522', v:250 , c:'放デイ３１・有資格１７・人欠・開減２・評減・'},</v>
      </c>
      <c r="AN3653" s="16"/>
    </row>
    <row r="3654" ht="16.5" customHeight="1">
      <c r="A3654" s="29">
        <v>63.0</v>
      </c>
      <c r="B3654" s="30" t="s">
        <v>4371</v>
      </c>
      <c r="C3654" s="31">
        <v>3652.0</v>
      </c>
      <c r="D3654" s="32" t="s">
        <v>4372</v>
      </c>
      <c r="E3654" s="94"/>
      <c r="F3654" s="94"/>
      <c r="G3654" s="94"/>
      <c r="H3654" s="140"/>
      <c r="I3654" s="140"/>
      <c r="J3654" s="95"/>
      <c r="K3654" s="69"/>
      <c r="L3654" s="65"/>
      <c r="M3654" s="302"/>
      <c r="N3654" s="366"/>
      <c r="O3654" s="367"/>
      <c r="P3654" s="368"/>
      <c r="Q3654" s="366"/>
      <c r="R3654" s="369"/>
      <c r="S3654" s="304"/>
      <c r="T3654" s="304"/>
      <c r="U3654" s="140"/>
      <c r="V3654" s="140"/>
      <c r="W3654" s="140"/>
      <c r="X3654" s="299"/>
      <c r="Y3654" s="287"/>
      <c r="Z3654" s="345"/>
      <c r="AA3654" s="288"/>
      <c r="AB3654" s="288"/>
      <c r="AC3654" s="346"/>
      <c r="AD3654" s="82" t="s">
        <v>30</v>
      </c>
      <c r="AE3654" s="302">
        <v>5.0</v>
      </c>
      <c r="AF3654" s="360" t="s">
        <v>31</v>
      </c>
      <c r="AG3654" s="45">
        <v>341.0</v>
      </c>
      <c r="AH3654" s="79"/>
      <c r="AI3654" s="80"/>
      <c r="AJ3654" s="80"/>
      <c r="AK3654" s="80"/>
      <c r="AL3654" s="14"/>
      <c r="AM3654" s="16" t="str">
        <f t="shared" si="10"/>
        <v>{s:'63C523', v:341 , c:'放デイ３１・有資格１７・人欠・拘減・'},</v>
      </c>
      <c r="AN3654" s="16"/>
    </row>
    <row r="3655" ht="16.5" customHeight="1">
      <c r="A3655" s="29">
        <v>63.0</v>
      </c>
      <c r="B3655" s="30" t="s">
        <v>4373</v>
      </c>
      <c r="C3655" s="31">
        <v>3653.0</v>
      </c>
      <c r="D3655" s="32" t="s">
        <v>4374</v>
      </c>
      <c r="E3655" s="94"/>
      <c r="F3655" s="94"/>
      <c r="G3655" s="94"/>
      <c r="H3655" s="140"/>
      <c r="I3655" s="140"/>
      <c r="J3655" s="95"/>
      <c r="K3655" s="69"/>
      <c r="L3655" s="65"/>
      <c r="M3655" s="302"/>
      <c r="N3655" s="366"/>
      <c r="O3655" s="367"/>
      <c r="P3655" s="368"/>
      <c r="Q3655" s="366"/>
      <c r="R3655" s="369"/>
      <c r="S3655" s="304"/>
      <c r="T3655" s="304"/>
      <c r="U3655" s="140"/>
      <c r="V3655" s="140"/>
      <c r="W3655" s="140"/>
      <c r="X3655" s="303"/>
      <c r="Y3655" s="290"/>
      <c r="Z3655" s="350"/>
      <c r="AA3655" s="299" t="s">
        <v>20</v>
      </c>
      <c r="AB3655" s="287" t="s">
        <v>21</v>
      </c>
      <c r="AC3655" s="361">
        <v>0.85</v>
      </c>
      <c r="AD3655" s="87"/>
      <c r="AE3655" s="302"/>
      <c r="AF3655" s="360"/>
      <c r="AG3655" s="45">
        <v>289.0</v>
      </c>
      <c r="AH3655" s="79"/>
      <c r="AI3655" s="80"/>
      <c r="AJ3655" s="80"/>
      <c r="AK3655" s="80"/>
      <c r="AL3655" s="14"/>
      <c r="AM3655" s="16" t="str">
        <f t="shared" si="10"/>
        <v>{s:'63C524', v:289 , c:'放デイ３１・有資格１７・人欠・評減・拘減・'},</v>
      </c>
      <c r="AN3655" s="16"/>
    </row>
    <row r="3656" ht="16.5" customHeight="1">
      <c r="A3656" s="29">
        <v>63.0</v>
      </c>
      <c r="B3656" s="30" t="s">
        <v>4375</v>
      </c>
      <c r="C3656" s="31">
        <v>3654.0</v>
      </c>
      <c r="D3656" s="32" t="s">
        <v>4376</v>
      </c>
      <c r="E3656" s="94"/>
      <c r="F3656" s="94"/>
      <c r="G3656" s="94"/>
      <c r="H3656" s="140"/>
      <c r="I3656" s="140"/>
      <c r="J3656" s="95"/>
      <c r="K3656" s="69"/>
      <c r="L3656" s="65"/>
      <c r="M3656" s="302"/>
      <c r="N3656" s="366"/>
      <c r="O3656" s="367"/>
      <c r="P3656" s="368"/>
      <c r="Q3656" s="366"/>
      <c r="R3656" s="369"/>
      <c r="S3656" s="304"/>
      <c r="T3656" s="304"/>
      <c r="U3656" s="140"/>
      <c r="V3656" s="140"/>
      <c r="W3656" s="140"/>
      <c r="X3656" s="305" t="s">
        <v>326</v>
      </c>
      <c r="Y3656" s="302" t="s">
        <v>21</v>
      </c>
      <c r="Z3656" s="349">
        <v>0.7</v>
      </c>
      <c r="AA3656" s="297"/>
      <c r="AB3656" s="297"/>
      <c r="AC3656" s="362"/>
      <c r="AD3656" s="87"/>
      <c r="AE3656" s="313"/>
      <c r="AF3656" s="349"/>
      <c r="AG3656" s="45">
        <v>237.0</v>
      </c>
      <c r="AH3656" s="79"/>
      <c r="AI3656" s="80"/>
      <c r="AJ3656" s="80"/>
      <c r="AK3656" s="80"/>
      <c r="AL3656" s="14"/>
      <c r="AM3656" s="16" t="str">
        <f t="shared" si="10"/>
        <v>{s:'63C525', v:237 , c:'放デイ３１・有資格１７・人欠・開減１・拘減・'},</v>
      </c>
      <c r="AN3656" s="16"/>
    </row>
    <row r="3657" ht="16.5" customHeight="1">
      <c r="A3657" s="29">
        <v>63.0</v>
      </c>
      <c r="B3657" s="30" t="s">
        <v>4377</v>
      </c>
      <c r="C3657" s="31">
        <v>3655.0</v>
      </c>
      <c r="D3657" s="32" t="s">
        <v>4378</v>
      </c>
      <c r="E3657" s="94"/>
      <c r="F3657" s="94"/>
      <c r="G3657" s="94"/>
      <c r="H3657" s="140"/>
      <c r="I3657" s="140"/>
      <c r="J3657" s="95"/>
      <c r="K3657" s="69"/>
      <c r="L3657" s="65"/>
      <c r="M3657" s="302"/>
      <c r="N3657" s="366"/>
      <c r="O3657" s="367"/>
      <c r="P3657" s="368"/>
      <c r="Q3657" s="366"/>
      <c r="R3657" s="369"/>
      <c r="S3657" s="304"/>
      <c r="T3657" s="304"/>
      <c r="U3657" s="140"/>
      <c r="V3657" s="140"/>
      <c r="W3657" s="140"/>
      <c r="X3657" s="306"/>
      <c r="Y3657" s="290"/>
      <c r="Z3657" s="355"/>
      <c r="AA3657" s="356" t="s">
        <v>20</v>
      </c>
      <c r="AB3657" s="357" t="s">
        <v>21</v>
      </c>
      <c r="AC3657" s="363">
        <v>0.85</v>
      </c>
      <c r="AD3657" s="87"/>
      <c r="AE3657" s="313"/>
      <c r="AF3657" s="349"/>
      <c r="AG3657" s="45">
        <v>201.0</v>
      </c>
      <c r="AH3657" s="79"/>
      <c r="AI3657" s="80"/>
      <c r="AJ3657" s="80"/>
      <c r="AK3657" s="80"/>
      <c r="AL3657" s="14"/>
      <c r="AM3657" s="16" t="str">
        <f t="shared" si="10"/>
        <v>{s:'63C526', v:201 , c:'放デイ３１・有資格１７・人欠・開減１・評減・拘減・'},</v>
      </c>
      <c r="AN3657" s="16"/>
    </row>
    <row r="3658" ht="16.5" customHeight="1">
      <c r="A3658" s="29">
        <v>63.0</v>
      </c>
      <c r="B3658" s="30" t="s">
        <v>4379</v>
      </c>
      <c r="C3658" s="31">
        <v>3656.0</v>
      </c>
      <c r="D3658" s="32" t="s">
        <v>4380</v>
      </c>
      <c r="E3658" s="94"/>
      <c r="F3658" s="94"/>
      <c r="G3658" s="94"/>
      <c r="H3658" s="140"/>
      <c r="I3658" s="140"/>
      <c r="J3658" s="95"/>
      <c r="K3658" s="69"/>
      <c r="L3658" s="65"/>
      <c r="M3658" s="302"/>
      <c r="N3658" s="366"/>
      <c r="O3658" s="367"/>
      <c r="P3658" s="368"/>
      <c r="Q3658" s="366"/>
      <c r="R3658" s="369"/>
      <c r="S3658" s="304"/>
      <c r="T3658" s="304"/>
      <c r="U3658" s="140"/>
      <c r="V3658" s="140"/>
      <c r="W3658" s="140"/>
      <c r="X3658" s="305" t="s">
        <v>329</v>
      </c>
      <c r="Y3658" s="302" t="s">
        <v>21</v>
      </c>
      <c r="Z3658" s="349">
        <v>0.85</v>
      </c>
      <c r="AA3658" s="292"/>
      <c r="AB3658" s="292"/>
      <c r="AC3658" s="355"/>
      <c r="AD3658" s="87"/>
      <c r="AE3658" s="313"/>
      <c r="AF3658" s="349"/>
      <c r="AG3658" s="45">
        <v>289.0</v>
      </c>
      <c r="AH3658" s="79"/>
      <c r="AI3658" s="80"/>
      <c r="AJ3658" s="80"/>
      <c r="AK3658" s="80"/>
      <c r="AL3658" s="14"/>
      <c r="AM3658" s="16" t="str">
        <f t="shared" si="10"/>
        <v>{s:'63C527', v:289 , c:'放デイ３１・有資格１７・人欠・開減２・拘減・'},</v>
      </c>
      <c r="AN3658" s="16"/>
    </row>
    <row r="3659" ht="16.5" customHeight="1">
      <c r="A3659" s="29">
        <v>63.0</v>
      </c>
      <c r="B3659" s="30" t="s">
        <v>4381</v>
      </c>
      <c r="C3659" s="31">
        <v>3657.0</v>
      </c>
      <c r="D3659" s="32" t="s">
        <v>4382</v>
      </c>
      <c r="E3659" s="94"/>
      <c r="F3659" s="94"/>
      <c r="G3659" s="94"/>
      <c r="H3659" s="140"/>
      <c r="I3659" s="140"/>
      <c r="J3659" s="95"/>
      <c r="K3659" s="69"/>
      <c r="L3659" s="65"/>
      <c r="M3659" s="302"/>
      <c r="N3659" s="366"/>
      <c r="O3659" s="367"/>
      <c r="P3659" s="368"/>
      <c r="Q3659" s="366"/>
      <c r="R3659" s="369"/>
      <c r="S3659" s="304"/>
      <c r="T3659" s="304"/>
      <c r="U3659" s="140"/>
      <c r="V3659" s="140"/>
      <c r="W3659" s="140"/>
      <c r="X3659" s="306"/>
      <c r="Y3659" s="290"/>
      <c r="Z3659" s="355"/>
      <c r="AA3659" s="356" t="s">
        <v>20</v>
      </c>
      <c r="AB3659" s="357" t="s">
        <v>21</v>
      </c>
      <c r="AC3659" s="363">
        <v>0.85</v>
      </c>
      <c r="AD3659" s="93"/>
      <c r="AE3659" s="292"/>
      <c r="AF3659" s="355"/>
      <c r="AG3659" s="45">
        <v>245.0</v>
      </c>
      <c r="AH3659" s="79"/>
      <c r="AI3659" s="80"/>
      <c r="AJ3659" s="80"/>
      <c r="AK3659" s="80"/>
      <c r="AL3659" s="14"/>
      <c r="AM3659" s="16" t="str">
        <f t="shared" si="10"/>
        <v>{s:'63C528', v:245 , c:'放デイ３１・有資格１７・人欠・開減２・評減・拘減・'},</v>
      </c>
      <c r="AN3659" s="16"/>
    </row>
    <row r="3660" ht="16.5" customHeight="1">
      <c r="A3660" s="29">
        <v>63.0</v>
      </c>
      <c r="B3660" s="30" t="s">
        <v>4383</v>
      </c>
      <c r="C3660" s="31">
        <v>3658.0</v>
      </c>
      <c r="D3660" s="32" t="s">
        <v>4384</v>
      </c>
      <c r="E3660" s="94"/>
      <c r="F3660" s="94"/>
      <c r="G3660" s="307"/>
      <c r="H3660" s="352"/>
      <c r="I3660" s="140"/>
      <c r="J3660" s="95"/>
      <c r="K3660" s="69"/>
      <c r="L3660" s="65"/>
      <c r="M3660" s="302"/>
      <c r="N3660" s="366"/>
      <c r="O3660" s="367"/>
      <c r="P3660" s="368"/>
      <c r="Q3660" s="366"/>
      <c r="R3660" s="369"/>
      <c r="S3660" s="33" t="s">
        <v>23</v>
      </c>
      <c r="T3660" s="130" t="s">
        <v>24</v>
      </c>
      <c r="U3660" s="152"/>
      <c r="V3660" s="152"/>
      <c r="W3660" s="153"/>
      <c r="X3660" s="299"/>
      <c r="Y3660" s="287"/>
      <c r="Z3660" s="345"/>
      <c r="AA3660" s="288"/>
      <c r="AB3660" s="288"/>
      <c r="AC3660" s="288"/>
      <c r="AD3660" s="288"/>
      <c r="AE3660" s="288"/>
      <c r="AF3660" s="346"/>
      <c r="AG3660" s="45">
        <v>242.0</v>
      </c>
      <c r="AH3660" s="79"/>
      <c r="AI3660" s="80"/>
      <c r="AJ3660" s="80"/>
      <c r="AK3660" s="80"/>
      <c r="AL3660" s="14"/>
      <c r="AM3660" s="16" t="str">
        <f t="shared" si="10"/>
        <v>{s:'63C529', v:242 , c:'放デイ３１・有資格１７・人欠・未計画・'},</v>
      </c>
      <c r="AN3660" s="16"/>
    </row>
    <row r="3661" ht="16.5" customHeight="1">
      <c r="A3661" s="29">
        <v>63.0</v>
      </c>
      <c r="B3661" s="30" t="s">
        <v>4385</v>
      </c>
      <c r="C3661" s="31">
        <v>3659.0</v>
      </c>
      <c r="D3661" s="32" t="s">
        <v>4386</v>
      </c>
      <c r="E3661" s="94"/>
      <c r="F3661" s="94"/>
      <c r="G3661" s="307"/>
      <c r="H3661" s="352"/>
      <c r="I3661" s="140"/>
      <c r="J3661" s="95"/>
      <c r="K3661" s="69"/>
      <c r="L3661" s="302"/>
      <c r="M3661" s="63"/>
      <c r="N3661" s="366"/>
      <c r="O3661" s="367"/>
      <c r="P3661" s="368"/>
      <c r="Q3661" s="366"/>
      <c r="R3661" s="369"/>
      <c r="S3661" s="131"/>
      <c r="T3661" s="87"/>
      <c r="U3661" s="302" t="s">
        <v>21</v>
      </c>
      <c r="V3661" s="313">
        <v>0.7</v>
      </c>
      <c r="W3661" s="95"/>
      <c r="X3661" s="303"/>
      <c r="Y3661" s="290"/>
      <c r="Z3661" s="350"/>
      <c r="AA3661" s="299" t="s">
        <v>20</v>
      </c>
      <c r="AB3661" s="287" t="s">
        <v>21</v>
      </c>
      <c r="AC3661" s="351">
        <v>0.85</v>
      </c>
      <c r="AD3661" s="288"/>
      <c r="AE3661" s="288"/>
      <c r="AF3661" s="346"/>
      <c r="AG3661" s="45">
        <v>206.0</v>
      </c>
      <c r="AH3661" s="79"/>
      <c r="AI3661" s="80"/>
      <c r="AJ3661" s="80"/>
      <c r="AK3661" s="80"/>
      <c r="AL3661" s="14"/>
      <c r="AM3661" s="16" t="str">
        <f t="shared" si="10"/>
        <v>{s:'63C530', v:206 , c:'放デイ３１・有資格１７・人欠・未計画・評減・'},</v>
      </c>
      <c r="AN3661" s="16"/>
    </row>
    <row r="3662" ht="16.5" customHeight="1">
      <c r="A3662" s="29">
        <v>63.0</v>
      </c>
      <c r="B3662" s="30" t="s">
        <v>4387</v>
      </c>
      <c r="C3662" s="31">
        <v>3660.0</v>
      </c>
      <c r="D3662" s="32" t="s">
        <v>4388</v>
      </c>
      <c r="E3662" s="94"/>
      <c r="F3662" s="94"/>
      <c r="G3662" s="103"/>
      <c r="H3662" s="140"/>
      <c r="I3662" s="140"/>
      <c r="J3662" s="95"/>
      <c r="K3662" s="69"/>
      <c r="L3662" s="65"/>
      <c r="M3662" s="65"/>
      <c r="N3662" s="302"/>
      <c r="O3662" s="382"/>
      <c r="P3662" s="383"/>
      <c r="Q3662" s="302"/>
      <c r="R3662" s="384"/>
      <c r="S3662" s="131"/>
      <c r="T3662" s="87"/>
      <c r="U3662" s="302"/>
      <c r="V3662" s="313"/>
      <c r="W3662" s="349"/>
      <c r="X3662" s="305" t="s">
        <v>326</v>
      </c>
      <c r="Y3662" s="287" t="s">
        <v>21</v>
      </c>
      <c r="Z3662" s="354" t="str">
        <f>$Z$653</f>
        <v/>
      </c>
      <c r="AA3662" s="297"/>
      <c r="AB3662" s="297"/>
      <c r="AC3662" s="297"/>
      <c r="AD3662" s="297"/>
      <c r="AE3662" s="297"/>
      <c r="AF3662" s="362"/>
      <c r="AG3662" s="114">
        <v>169.0</v>
      </c>
      <c r="AH3662" s="79"/>
      <c r="AI3662" s="80"/>
      <c r="AJ3662" s="80"/>
      <c r="AK3662" s="80"/>
      <c r="AL3662" s="14"/>
      <c r="AM3662" s="16" t="str">
        <f t="shared" si="10"/>
        <v>{s:'63C531', v:169 , c:'放デイ３１・有資格１７・人欠・未計画・開減１・'},</v>
      </c>
      <c r="AN3662" s="16"/>
    </row>
    <row r="3663" ht="16.5" customHeight="1">
      <c r="A3663" s="29">
        <v>63.0</v>
      </c>
      <c r="B3663" s="30" t="s">
        <v>4389</v>
      </c>
      <c r="C3663" s="31">
        <v>3661.0</v>
      </c>
      <c r="D3663" s="32" t="s">
        <v>4390</v>
      </c>
      <c r="E3663" s="94"/>
      <c r="F3663" s="94"/>
      <c r="G3663" s="103"/>
      <c r="H3663" s="140"/>
      <c r="I3663" s="140"/>
      <c r="J3663" s="95"/>
      <c r="K3663" s="69"/>
      <c r="L3663" s="65"/>
      <c r="M3663" s="65"/>
      <c r="N3663" s="302"/>
      <c r="O3663" s="382"/>
      <c r="P3663" s="383"/>
      <c r="Q3663" s="302"/>
      <c r="R3663" s="384"/>
      <c r="S3663" s="131"/>
      <c r="T3663" s="87"/>
      <c r="U3663" s="302"/>
      <c r="V3663" s="313"/>
      <c r="W3663" s="349"/>
      <c r="X3663" s="306"/>
      <c r="Y3663" s="290"/>
      <c r="Z3663" s="355"/>
      <c r="AA3663" s="356" t="s">
        <v>20</v>
      </c>
      <c r="AB3663" s="357" t="s">
        <v>21</v>
      </c>
      <c r="AC3663" s="358">
        <v>0.85</v>
      </c>
      <c r="AD3663" s="288"/>
      <c r="AE3663" s="288"/>
      <c r="AF3663" s="346"/>
      <c r="AG3663" s="114">
        <v>144.0</v>
      </c>
      <c r="AH3663" s="79"/>
      <c r="AI3663" s="80"/>
      <c r="AJ3663" s="80"/>
      <c r="AK3663" s="80"/>
      <c r="AL3663" s="14"/>
      <c r="AM3663" s="16" t="str">
        <f t="shared" si="10"/>
        <v>{s:'63C532', v:144 , c:'放デイ３１・有資格１７・人欠・未計画・開減１・評減・'},</v>
      </c>
      <c r="AN3663" s="16"/>
    </row>
    <row r="3664" ht="16.5" customHeight="1">
      <c r="A3664" s="29">
        <v>63.0</v>
      </c>
      <c r="B3664" s="30" t="s">
        <v>4391</v>
      </c>
      <c r="C3664" s="31">
        <v>3662.0</v>
      </c>
      <c r="D3664" s="32" t="s">
        <v>4392</v>
      </c>
      <c r="E3664" s="94"/>
      <c r="F3664" s="94"/>
      <c r="G3664" s="103"/>
      <c r="H3664" s="140"/>
      <c r="I3664" s="140"/>
      <c r="J3664" s="95"/>
      <c r="K3664" s="69"/>
      <c r="L3664" s="65"/>
      <c r="M3664" s="65"/>
      <c r="N3664" s="302"/>
      <c r="O3664" s="382"/>
      <c r="P3664" s="383"/>
      <c r="Q3664" s="302"/>
      <c r="R3664" s="384"/>
      <c r="S3664" s="131"/>
      <c r="T3664" s="87"/>
      <c r="U3664" s="302"/>
      <c r="V3664" s="313"/>
      <c r="W3664" s="349"/>
      <c r="X3664" s="305" t="s">
        <v>329</v>
      </c>
      <c r="Y3664" s="287" t="s">
        <v>21</v>
      </c>
      <c r="Z3664" s="354" t="str">
        <f>$Z$655</f>
        <v/>
      </c>
      <c r="AA3664" s="292"/>
      <c r="AB3664" s="292"/>
      <c r="AC3664" s="292"/>
      <c r="AD3664" s="292"/>
      <c r="AE3664" s="292"/>
      <c r="AF3664" s="355"/>
      <c r="AG3664" s="45">
        <v>206.0</v>
      </c>
      <c r="AH3664" s="79"/>
      <c r="AI3664" s="80"/>
      <c r="AJ3664" s="80"/>
      <c r="AK3664" s="80"/>
      <c r="AL3664" s="14"/>
      <c r="AM3664" s="16" t="str">
        <f t="shared" si="10"/>
        <v>{s:'63C533', v:206 , c:'放デイ３１・有資格１７・人欠・未計画・開減２・'},</v>
      </c>
      <c r="AN3664" s="16"/>
    </row>
    <row r="3665" ht="16.5" customHeight="1">
      <c r="A3665" s="29">
        <v>63.0</v>
      </c>
      <c r="B3665" s="30" t="s">
        <v>4393</v>
      </c>
      <c r="C3665" s="31">
        <v>3663.0</v>
      </c>
      <c r="D3665" s="32" t="s">
        <v>4394</v>
      </c>
      <c r="E3665" s="94"/>
      <c r="F3665" s="94"/>
      <c r="G3665" s="103"/>
      <c r="H3665" s="140"/>
      <c r="I3665" s="140"/>
      <c r="J3665" s="95"/>
      <c r="K3665" s="65"/>
      <c r="L3665" s="65"/>
      <c r="M3665" s="65"/>
      <c r="N3665" s="302"/>
      <c r="O3665" s="382"/>
      <c r="P3665" s="383"/>
      <c r="Q3665" s="302"/>
      <c r="R3665" s="384"/>
      <c r="S3665" s="131"/>
      <c r="T3665" s="87"/>
      <c r="U3665" s="302"/>
      <c r="V3665" s="313"/>
      <c r="W3665" s="349"/>
      <c r="X3665" s="306"/>
      <c r="Y3665" s="290"/>
      <c r="Z3665" s="355"/>
      <c r="AA3665" s="356" t="s">
        <v>20</v>
      </c>
      <c r="AB3665" s="357" t="s">
        <v>21</v>
      </c>
      <c r="AC3665" s="358">
        <v>0.85</v>
      </c>
      <c r="AD3665" s="288"/>
      <c r="AE3665" s="288"/>
      <c r="AF3665" s="346"/>
      <c r="AG3665" s="45">
        <v>175.0</v>
      </c>
      <c r="AH3665" s="79"/>
      <c r="AI3665" s="80"/>
      <c r="AJ3665" s="80"/>
      <c r="AK3665" s="80"/>
      <c r="AL3665" s="14"/>
      <c r="AM3665" s="16" t="str">
        <f t="shared" si="10"/>
        <v>{s:'63C534', v:175 , c:'放デイ３１・有資格１７・人欠・未計画・開減２・評減・'},</v>
      </c>
      <c r="AN3665" s="16"/>
    </row>
    <row r="3666" ht="16.5" customHeight="1">
      <c r="A3666" s="29">
        <v>63.0</v>
      </c>
      <c r="B3666" s="30" t="s">
        <v>4395</v>
      </c>
      <c r="C3666" s="31">
        <v>3664.0</v>
      </c>
      <c r="D3666" s="32" t="s">
        <v>4396</v>
      </c>
      <c r="E3666" s="94"/>
      <c r="F3666" s="94"/>
      <c r="G3666" s="103"/>
      <c r="H3666" s="140"/>
      <c r="I3666" s="140"/>
      <c r="J3666" s="95"/>
      <c r="K3666" s="65"/>
      <c r="L3666" s="65"/>
      <c r="M3666" s="65"/>
      <c r="N3666" s="302"/>
      <c r="O3666" s="382"/>
      <c r="P3666" s="383"/>
      <c r="Q3666" s="302"/>
      <c r="R3666" s="384"/>
      <c r="S3666" s="131"/>
      <c r="T3666" s="309"/>
      <c r="U3666" s="302"/>
      <c r="V3666" s="313"/>
      <c r="W3666" s="349"/>
      <c r="X3666" s="299"/>
      <c r="Y3666" s="287"/>
      <c r="Z3666" s="345"/>
      <c r="AA3666" s="288"/>
      <c r="AB3666" s="288"/>
      <c r="AC3666" s="346"/>
      <c r="AD3666" s="82" t="s">
        <v>30</v>
      </c>
      <c r="AE3666" s="302">
        <v>5.0</v>
      </c>
      <c r="AF3666" s="360" t="s">
        <v>31</v>
      </c>
      <c r="AG3666" s="45">
        <v>237.0</v>
      </c>
      <c r="AH3666" s="79"/>
      <c r="AI3666" s="80"/>
      <c r="AJ3666" s="80"/>
      <c r="AK3666" s="80"/>
      <c r="AL3666" s="14"/>
      <c r="AM3666" s="16" t="str">
        <f t="shared" si="10"/>
        <v>{s:'63C535', v:237 , c:'放デイ３１・有資格１７・人欠・未計画・拘減・'},</v>
      </c>
      <c r="AN3666" s="16"/>
    </row>
    <row r="3667" ht="16.5" customHeight="1">
      <c r="A3667" s="29">
        <v>63.0</v>
      </c>
      <c r="B3667" s="30" t="s">
        <v>4397</v>
      </c>
      <c r="C3667" s="31">
        <v>3665.0</v>
      </c>
      <c r="D3667" s="32" t="s">
        <v>4398</v>
      </c>
      <c r="E3667" s="94"/>
      <c r="F3667" s="94"/>
      <c r="G3667" s="103"/>
      <c r="H3667" s="140"/>
      <c r="I3667" s="140"/>
      <c r="J3667" s="95"/>
      <c r="K3667" s="65"/>
      <c r="L3667" s="65"/>
      <c r="M3667" s="65"/>
      <c r="N3667" s="302"/>
      <c r="O3667" s="382"/>
      <c r="P3667" s="383"/>
      <c r="Q3667" s="302"/>
      <c r="R3667" s="384"/>
      <c r="S3667" s="310"/>
      <c r="T3667" s="309"/>
      <c r="U3667" s="302"/>
      <c r="V3667" s="313"/>
      <c r="W3667" s="349"/>
      <c r="X3667" s="303"/>
      <c r="Y3667" s="290"/>
      <c r="Z3667" s="350"/>
      <c r="AA3667" s="299" t="s">
        <v>20</v>
      </c>
      <c r="AB3667" s="287" t="s">
        <v>21</v>
      </c>
      <c r="AC3667" s="361">
        <v>0.85</v>
      </c>
      <c r="AD3667" s="87"/>
      <c r="AE3667" s="302"/>
      <c r="AF3667" s="360"/>
      <c r="AG3667" s="45">
        <v>201.0</v>
      </c>
      <c r="AH3667" s="79"/>
      <c r="AI3667" s="80"/>
      <c r="AJ3667" s="80"/>
      <c r="AK3667" s="80"/>
      <c r="AL3667" s="14"/>
      <c r="AM3667" s="16" t="str">
        <f t="shared" si="10"/>
        <v>{s:'63C536', v:201 , c:'放デイ３１・有資格１７・人欠・未計画・評減・拘減・'},</v>
      </c>
      <c r="AN3667" s="16"/>
    </row>
    <row r="3668" ht="16.5" customHeight="1">
      <c r="A3668" s="29">
        <v>63.0</v>
      </c>
      <c r="B3668" s="30" t="s">
        <v>4399</v>
      </c>
      <c r="C3668" s="31">
        <v>3666.0</v>
      </c>
      <c r="D3668" s="32" t="s">
        <v>4400</v>
      </c>
      <c r="E3668" s="94"/>
      <c r="F3668" s="94"/>
      <c r="G3668" s="103"/>
      <c r="H3668" s="140"/>
      <c r="I3668" s="140"/>
      <c r="J3668" s="95"/>
      <c r="K3668" s="65"/>
      <c r="L3668" s="65"/>
      <c r="M3668" s="65"/>
      <c r="N3668" s="302"/>
      <c r="O3668" s="382"/>
      <c r="P3668" s="383"/>
      <c r="Q3668" s="302"/>
      <c r="R3668" s="384"/>
      <c r="S3668" s="310"/>
      <c r="T3668" s="309"/>
      <c r="U3668" s="302"/>
      <c r="V3668" s="313"/>
      <c r="W3668" s="349"/>
      <c r="X3668" s="305" t="s">
        <v>326</v>
      </c>
      <c r="Y3668" s="302" t="s">
        <v>21</v>
      </c>
      <c r="Z3668" s="349" t="str">
        <f>$Z$653</f>
        <v/>
      </c>
      <c r="AA3668" s="297"/>
      <c r="AB3668" s="297"/>
      <c r="AC3668" s="362"/>
      <c r="AD3668" s="87"/>
      <c r="AE3668" s="313"/>
      <c r="AF3668" s="349"/>
      <c r="AG3668" s="114">
        <v>164.0</v>
      </c>
      <c r="AH3668" s="79"/>
      <c r="AI3668" s="80"/>
      <c r="AJ3668" s="80"/>
      <c r="AK3668" s="80"/>
      <c r="AL3668" s="14"/>
      <c r="AM3668" s="16" t="str">
        <f t="shared" si="10"/>
        <v>{s:'63C537', v:164 , c:'放デイ３１・有資格１７・人欠・未計画・開減１・拘減・'},</v>
      </c>
      <c r="AN3668" s="16"/>
    </row>
    <row r="3669" ht="16.5" customHeight="1">
      <c r="A3669" s="29">
        <v>63.0</v>
      </c>
      <c r="B3669" s="30" t="s">
        <v>4401</v>
      </c>
      <c r="C3669" s="31">
        <v>3667.0</v>
      </c>
      <c r="D3669" s="32" t="s">
        <v>4402</v>
      </c>
      <c r="E3669" s="94"/>
      <c r="F3669" s="94"/>
      <c r="G3669" s="103"/>
      <c r="H3669" s="140"/>
      <c r="I3669" s="140"/>
      <c r="J3669" s="95"/>
      <c r="K3669" s="65"/>
      <c r="L3669" s="65"/>
      <c r="M3669" s="65"/>
      <c r="N3669" s="302"/>
      <c r="O3669" s="382"/>
      <c r="P3669" s="383"/>
      <c r="Q3669" s="302"/>
      <c r="R3669" s="384"/>
      <c r="S3669" s="310"/>
      <c r="T3669" s="309"/>
      <c r="U3669" s="302"/>
      <c r="V3669" s="313"/>
      <c r="W3669" s="349"/>
      <c r="X3669" s="306"/>
      <c r="Y3669" s="290"/>
      <c r="Z3669" s="355"/>
      <c r="AA3669" s="356" t="s">
        <v>20</v>
      </c>
      <c r="AB3669" s="357" t="s">
        <v>21</v>
      </c>
      <c r="AC3669" s="363">
        <v>0.85</v>
      </c>
      <c r="AD3669" s="87"/>
      <c r="AE3669" s="313"/>
      <c r="AF3669" s="349"/>
      <c r="AG3669" s="114">
        <v>139.0</v>
      </c>
      <c r="AH3669" s="79"/>
      <c r="AI3669" s="80"/>
      <c r="AJ3669" s="80"/>
      <c r="AK3669" s="80"/>
      <c r="AL3669" s="14"/>
      <c r="AM3669" s="16" t="str">
        <f t="shared" si="10"/>
        <v>{s:'63C538', v:139 , c:'放デイ３１・有資格１７・人欠・未計画・開減１・評減・拘減・'},</v>
      </c>
      <c r="AN3669" s="16"/>
    </row>
    <row r="3670" ht="16.5" customHeight="1">
      <c r="A3670" s="29">
        <v>63.0</v>
      </c>
      <c r="B3670" s="30" t="s">
        <v>4403</v>
      </c>
      <c r="C3670" s="31">
        <v>3668.0</v>
      </c>
      <c r="D3670" s="32" t="s">
        <v>4404</v>
      </c>
      <c r="E3670" s="94"/>
      <c r="F3670" s="94"/>
      <c r="G3670" s="103"/>
      <c r="H3670" s="140"/>
      <c r="I3670" s="140"/>
      <c r="J3670" s="95"/>
      <c r="K3670" s="65"/>
      <c r="L3670" s="65"/>
      <c r="M3670" s="65"/>
      <c r="N3670" s="302"/>
      <c r="O3670" s="382"/>
      <c r="P3670" s="383"/>
      <c r="Q3670" s="302"/>
      <c r="R3670" s="384"/>
      <c r="S3670" s="310"/>
      <c r="T3670" s="309"/>
      <c r="U3670" s="302"/>
      <c r="V3670" s="313"/>
      <c r="W3670" s="349"/>
      <c r="X3670" s="305" t="s">
        <v>329</v>
      </c>
      <c r="Y3670" s="302" t="s">
        <v>21</v>
      </c>
      <c r="Z3670" s="349" t="str">
        <f>$Z$655</f>
        <v/>
      </c>
      <c r="AA3670" s="292"/>
      <c r="AB3670" s="292"/>
      <c r="AC3670" s="355"/>
      <c r="AD3670" s="87"/>
      <c r="AE3670" s="313"/>
      <c r="AF3670" s="349"/>
      <c r="AG3670" s="45">
        <v>201.0</v>
      </c>
      <c r="AH3670" s="79"/>
      <c r="AI3670" s="80"/>
      <c r="AJ3670" s="80"/>
      <c r="AK3670" s="80"/>
      <c r="AL3670" s="14"/>
      <c r="AM3670" s="16" t="str">
        <f t="shared" si="10"/>
        <v>{s:'63C539', v:201 , c:'放デイ３１・有資格１７・人欠・未計画・開減２・拘減・'},</v>
      </c>
      <c r="AN3670" s="16"/>
    </row>
    <row r="3671" ht="16.5" customHeight="1">
      <c r="A3671" s="29">
        <v>63.0</v>
      </c>
      <c r="B3671" s="30" t="s">
        <v>4405</v>
      </c>
      <c r="C3671" s="31">
        <v>3669.0</v>
      </c>
      <c r="D3671" s="32" t="s">
        <v>4406</v>
      </c>
      <c r="E3671" s="94"/>
      <c r="F3671" s="94"/>
      <c r="G3671" s="103"/>
      <c r="H3671" s="140"/>
      <c r="I3671" s="140"/>
      <c r="J3671" s="95"/>
      <c r="K3671" s="65"/>
      <c r="L3671" s="65"/>
      <c r="M3671" s="65"/>
      <c r="N3671" s="302"/>
      <c r="O3671" s="382"/>
      <c r="P3671" s="383"/>
      <c r="Q3671" s="302"/>
      <c r="R3671" s="384"/>
      <c r="S3671" s="310"/>
      <c r="T3671" s="309"/>
      <c r="U3671" s="302"/>
      <c r="V3671" s="313"/>
      <c r="W3671" s="349"/>
      <c r="X3671" s="306"/>
      <c r="Y3671" s="290"/>
      <c r="Z3671" s="355"/>
      <c r="AA3671" s="356" t="s">
        <v>20</v>
      </c>
      <c r="AB3671" s="357" t="s">
        <v>21</v>
      </c>
      <c r="AC3671" s="363">
        <v>0.85</v>
      </c>
      <c r="AD3671" s="93"/>
      <c r="AE3671" s="292"/>
      <c r="AF3671" s="355"/>
      <c r="AG3671" s="45">
        <v>170.0</v>
      </c>
      <c r="AH3671" s="79"/>
      <c r="AI3671" s="80"/>
      <c r="AJ3671" s="80"/>
      <c r="AK3671" s="80"/>
      <c r="AL3671" s="14"/>
      <c r="AM3671" s="16" t="str">
        <f t="shared" si="10"/>
        <v>{s:'63C540', v:170 , c:'放デイ３１・有資格１７・人欠・未計画・開減２・評減・拘減・'},</v>
      </c>
      <c r="AN3671" s="16"/>
    </row>
    <row r="3672" ht="16.5" customHeight="1">
      <c r="A3672" s="29">
        <v>63.0</v>
      </c>
      <c r="B3672" s="30" t="s">
        <v>4407</v>
      </c>
      <c r="C3672" s="31">
        <v>3670.0</v>
      </c>
      <c r="D3672" s="32" t="s">
        <v>4408</v>
      </c>
      <c r="E3672" s="94"/>
      <c r="F3672" s="94"/>
      <c r="G3672" s="103"/>
      <c r="H3672" s="140"/>
      <c r="I3672" s="140"/>
      <c r="J3672" s="95"/>
      <c r="K3672" s="65"/>
      <c r="L3672" s="65"/>
      <c r="M3672" s="65"/>
      <c r="N3672" s="302"/>
      <c r="O3672" s="382"/>
      <c r="P3672" s="383"/>
      <c r="Q3672" s="302"/>
      <c r="R3672" s="384"/>
      <c r="S3672" s="310"/>
      <c r="T3672" s="130" t="s">
        <v>27</v>
      </c>
      <c r="U3672" s="287"/>
      <c r="V3672" s="385"/>
      <c r="W3672" s="354"/>
      <c r="X3672" s="299"/>
      <c r="Y3672" s="287"/>
      <c r="Z3672" s="345"/>
      <c r="AA3672" s="288"/>
      <c r="AB3672" s="288"/>
      <c r="AC3672" s="288"/>
      <c r="AD3672" s="288"/>
      <c r="AE3672" s="288"/>
      <c r="AF3672" s="346"/>
      <c r="AG3672" s="45">
        <v>173.0</v>
      </c>
      <c r="AH3672" s="79"/>
      <c r="AI3672" s="80"/>
      <c r="AJ3672" s="80"/>
      <c r="AK3672" s="80"/>
      <c r="AL3672" s="14"/>
      <c r="AM3672" s="16" t="str">
        <f t="shared" si="10"/>
        <v>{s:'63C541', v:173 , c:'放デイ３１・有資格１７・人欠・未計画２・'},</v>
      </c>
      <c r="AN3672" s="16"/>
    </row>
    <row r="3673" ht="16.5" customHeight="1">
      <c r="A3673" s="29">
        <v>63.0</v>
      </c>
      <c r="B3673" s="30" t="s">
        <v>4409</v>
      </c>
      <c r="C3673" s="31">
        <v>3671.0</v>
      </c>
      <c r="D3673" s="32" t="s">
        <v>4410</v>
      </c>
      <c r="E3673" s="94"/>
      <c r="F3673" s="94"/>
      <c r="G3673" s="103"/>
      <c r="H3673" s="140"/>
      <c r="I3673" s="140"/>
      <c r="J3673" s="95"/>
      <c r="K3673" s="65"/>
      <c r="L3673" s="65"/>
      <c r="M3673" s="65"/>
      <c r="N3673" s="302"/>
      <c r="O3673" s="382"/>
      <c r="P3673" s="383"/>
      <c r="Q3673" s="302"/>
      <c r="R3673" s="384"/>
      <c r="S3673" s="310"/>
      <c r="T3673" s="87"/>
      <c r="U3673" s="302" t="s">
        <v>21</v>
      </c>
      <c r="V3673" s="313">
        <v>0.5</v>
      </c>
      <c r="W3673" s="349"/>
      <c r="X3673" s="303"/>
      <c r="Y3673" s="290"/>
      <c r="Z3673" s="350"/>
      <c r="AA3673" s="299" t="s">
        <v>20</v>
      </c>
      <c r="AB3673" s="287" t="s">
        <v>21</v>
      </c>
      <c r="AC3673" s="351">
        <v>0.85</v>
      </c>
      <c r="AD3673" s="288"/>
      <c r="AE3673" s="288"/>
      <c r="AF3673" s="346"/>
      <c r="AG3673" s="45">
        <v>147.0</v>
      </c>
      <c r="AH3673" s="79"/>
      <c r="AI3673" s="80"/>
      <c r="AJ3673" s="80"/>
      <c r="AK3673" s="80"/>
      <c r="AL3673" s="14"/>
      <c r="AM3673" s="16" t="str">
        <f t="shared" si="10"/>
        <v>{s:'63C542', v:147 , c:'放デイ３１・有資格１７・人欠・未計画２・評減・'},</v>
      </c>
      <c r="AN3673" s="16"/>
    </row>
    <row r="3674" ht="16.5" customHeight="1">
      <c r="A3674" s="29">
        <v>63.0</v>
      </c>
      <c r="B3674" s="30" t="s">
        <v>4411</v>
      </c>
      <c r="C3674" s="31">
        <v>3672.0</v>
      </c>
      <c r="D3674" s="32" t="s">
        <v>4412</v>
      </c>
      <c r="E3674" s="94"/>
      <c r="F3674" s="94"/>
      <c r="G3674" s="103"/>
      <c r="H3674" s="140"/>
      <c r="I3674" s="140"/>
      <c r="J3674" s="95"/>
      <c r="K3674" s="65"/>
      <c r="L3674" s="65"/>
      <c r="M3674" s="65"/>
      <c r="N3674" s="302"/>
      <c r="O3674" s="382"/>
      <c r="P3674" s="383"/>
      <c r="Q3674" s="302"/>
      <c r="R3674" s="384"/>
      <c r="S3674" s="310"/>
      <c r="T3674" s="87"/>
      <c r="U3674" s="302"/>
      <c r="V3674" s="313"/>
      <c r="W3674" s="349"/>
      <c r="X3674" s="305" t="s">
        <v>326</v>
      </c>
      <c r="Y3674" s="287" t="s">
        <v>21</v>
      </c>
      <c r="Z3674" s="354" t="str">
        <f>$Z$653</f>
        <v/>
      </c>
      <c r="AA3674" s="297"/>
      <c r="AB3674" s="297"/>
      <c r="AC3674" s="297"/>
      <c r="AD3674" s="297"/>
      <c r="AE3674" s="297"/>
      <c r="AF3674" s="362"/>
      <c r="AG3674" s="45">
        <v>121.0</v>
      </c>
      <c r="AH3674" s="79"/>
      <c r="AI3674" s="80"/>
      <c r="AJ3674" s="80"/>
      <c r="AK3674" s="80"/>
      <c r="AL3674" s="14"/>
      <c r="AM3674" s="16" t="str">
        <f t="shared" si="10"/>
        <v>{s:'63C543', v:121 , c:'放デイ３１・有資格１７・人欠・未計画２・開減１・'},</v>
      </c>
      <c r="AN3674" s="16"/>
    </row>
    <row r="3675" ht="16.5" customHeight="1">
      <c r="A3675" s="29">
        <v>63.0</v>
      </c>
      <c r="B3675" s="30" t="s">
        <v>4413</v>
      </c>
      <c r="C3675" s="31">
        <v>3673.0</v>
      </c>
      <c r="D3675" s="32" t="s">
        <v>4414</v>
      </c>
      <c r="E3675" s="94"/>
      <c r="F3675" s="94"/>
      <c r="G3675" s="103"/>
      <c r="H3675" s="140"/>
      <c r="I3675" s="140"/>
      <c r="J3675" s="95"/>
      <c r="K3675" s="65"/>
      <c r="L3675" s="65"/>
      <c r="M3675" s="65"/>
      <c r="N3675" s="302"/>
      <c r="O3675" s="382"/>
      <c r="P3675" s="383"/>
      <c r="Q3675" s="302"/>
      <c r="R3675" s="384"/>
      <c r="S3675" s="310"/>
      <c r="T3675" s="87"/>
      <c r="U3675" s="302"/>
      <c r="V3675" s="313"/>
      <c r="W3675" s="349"/>
      <c r="X3675" s="306"/>
      <c r="Y3675" s="290"/>
      <c r="Z3675" s="355"/>
      <c r="AA3675" s="356" t="s">
        <v>20</v>
      </c>
      <c r="AB3675" s="357" t="s">
        <v>21</v>
      </c>
      <c r="AC3675" s="358">
        <v>0.85</v>
      </c>
      <c r="AD3675" s="288"/>
      <c r="AE3675" s="288"/>
      <c r="AF3675" s="346"/>
      <c r="AG3675" s="45">
        <v>103.0</v>
      </c>
      <c r="AH3675" s="79"/>
      <c r="AI3675" s="80"/>
      <c r="AJ3675" s="80"/>
      <c r="AK3675" s="80"/>
      <c r="AL3675" s="14"/>
      <c r="AM3675" s="16" t="str">
        <f t="shared" si="10"/>
        <v>{s:'63C544', v:103 , c:'放デイ３１・有資格１７・人欠・未計画２・開減１・評減・'},</v>
      </c>
      <c r="AN3675" s="16"/>
    </row>
    <row r="3676" ht="16.5" customHeight="1">
      <c r="A3676" s="29">
        <v>63.0</v>
      </c>
      <c r="B3676" s="30" t="s">
        <v>4415</v>
      </c>
      <c r="C3676" s="31">
        <v>3674.0</v>
      </c>
      <c r="D3676" s="32" t="s">
        <v>4416</v>
      </c>
      <c r="E3676" s="94"/>
      <c r="F3676" s="94"/>
      <c r="G3676" s="103"/>
      <c r="H3676" s="140"/>
      <c r="I3676" s="140"/>
      <c r="J3676" s="95"/>
      <c r="K3676" s="65"/>
      <c r="L3676" s="65"/>
      <c r="M3676" s="65"/>
      <c r="N3676" s="302"/>
      <c r="O3676" s="382"/>
      <c r="P3676" s="383"/>
      <c r="Q3676" s="302"/>
      <c r="R3676" s="384"/>
      <c r="S3676" s="310"/>
      <c r="T3676" s="87"/>
      <c r="U3676" s="302"/>
      <c r="V3676" s="313"/>
      <c r="W3676" s="349"/>
      <c r="X3676" s="305" t="s">
        <v>329</v>
      </c>
      <c r="Y3676" s="287" t="s">
        <v>21</v>
      </c>
      <c r="Z3676" s="354" t="str">
        <f>$Z$655</f>
        <v/>
      </c>
      <c r="AA3676" s="292"/>
      <c r="AB3676" s="292"/>
      <c r="AC3676" s="292"/>
      <c r="AD3676" s="292"/>
      <c r="AE3676" s="292"/>
      <c r="AF3676" s="355"/>
      <c r="AG3676" s="45">
        <v>147.0</v>
      </c>
      <c r="AH3676" s="79"/>
      <c r="AI3676" s="80"/>
      <c r="AJ3676" s="80"/>
      <c r="AK3676" s="80"/>
      <c r="AL3676" s="14"/>
      <c r="AM3676" s="16" t="str">
        <f t="shared" si="10"/>
        <v>{s:'63C545', v:147 , c:'放デイ３１・有資格１７・人欠・未計画２・開減２・'},</v>
      </c>
      <c r="AN3676" s="16"/>
    </row>
    <row r="3677" ht="16.5" customHeight="1">
      <c r="A3677" s="29">
        <v>63.0</v>
      </c>
      <c r="B3677" s="30" t="s">
        <v>4417</v>
      </c>
      <c r="C3677" s="31">
        <v>3675.0</v>
      </c>
      <c r="D3677" s="32" t="s">
        <v>4418</v>
      </c>
      <c r="E3677" s="94"/>
      <c r="F3677" s="94"/>
      <c r="G3677" s="103"/>
      <c r="H3677" s="140"/>
      <c r="I3677" s="140"/>
      <c r="J3677" s="95"/>
      <c r="K3677" s="65"/>
      <c r="L3677" s="65"/>
      <c r="M3677" s="65"/>
      <c r="N3677" s="302"/>
      <c r="O3677" s="382"/>
      <c r="P3677" s="383"/>
      <c r="Q3677" s="302"/>
      <c r="R3677" s="384"/>
      <c r="S3677" s="310"/>
      <c r="T3677" s="87"/>
      <c r="U3677" s="302"/>
      <c r="V3677" s="313"/>
      <c r="W3677" s="349"/>
      <c r="X3677" s="306"/>
      <c r="Y3677" s="290"/>
      <c r="Z3677" s="355"/>
      <c r="AA3677" s="356" t="s">
        <v>20</v>
      </c>
      <c r="AB3677" s="357" t="s">
        <v>21</v>
      </c>
      <c r="AC3677" s="358">
        <v>0.85</v>
      </c>
      <c r="AD3677" s="288"/>
      <c r="AE3677" s="288"/>
      <c r="AF3677" s="346"/>
      <c r="AG3677" s="45">
        <v>125.0</v>
      </c>
      <c r="AH3677" s="79"/>
      <c r="AI3677" s="80"/>
      <c r="AJ3677" s="80"/>
      <c r="AK3677" s="80"/>
      <c r="AL3677" s="14"/>
      <c r="AM3677" s="16" t="str">
        <f t="shared" si="10"/>
        <v>{s:'63C546', v:125 , c:'放デイ３１・有資格１７・人欠・未計画２・開減２・評減・'},</v>
      </c>
      <c r="AN3677" s="16"/>
    </row>
    <row r="3678" ht="16.5" customHeight="1">
      <c r="A3678" s="29">
        <v>63.0</v>
      </c>
      <c r="B3678" s="30" t="s">
        <v>4419</v>
      </c>
      <c r="C3678" s="31">
        <v>3676.0</v>
      </c>
      <c r="D3678" s="32" t="s">
        <v>4420</v>
      </c>
      <c r="E3678" s="94"/>
      <c r="F3678" s="94"/>
      <c r="G3678" s="103"/>
      <c r="H3678" s="140"/>
      <c r="I3678" s="140"/>
      <c r="J3678" s="95"/>
      <c r="K3678" s="65"/>
      <c r="L3678" s="65"/>
      <c r="M3678" s="65"/>
      <c r="N3678" s="302"/>
      <c r="O3678" s="382"/>
      <c r="P3678" s="383"/>
      <c r="Q3678" s="302"/>
      <c r="R3678" s="384"/>
      <c r="S3678" s="310"/>
      <c r="T3678" s="87"/>
      <c r="U3678" s="302"/>
      <c r="V3678" s="313"/>
      <c r="W3678" s="349"/>
      <c r="X3678" s="299"/>
      <c r="Y3678" s="287"/>
      <c r="Z3678" s="345"/>
      <c r="AA3678" s="288"/>
      <c r="AB3678" s="288"/>
      <c r="AC3678" s="346"/>
      <c r="AD3678" s="82" t="s">
        <v>30</v>
      </c>
      <c r="AE3678" s="302">
        <v>5.0</v>
      </c>
      <c r="AF3678" s="360" t="s">
        <v>31</v>
      </c>
      <c r="AG3678" s="45">
        <v>168.0</v>
      </c>
      <c r="AH3678" s="79"/>
      <c r="AI3678" s="80"/>
      <c r="AJ3678" s="80"/>
      <c r="AK3678" s="80"/>
      <c r="AL3678" s="14"/>
      <c r="AM3678" s="16" t="str">
        <f t="shared" si="10"/>
        <v>{s:'63C547', v:168 , c:'放デイ３１・有資格１７・人欠・未計画２・拘減・'},</v>
      </c>
      <c r="AN3678" s="16"/>
    </row>
    <row r="3679" ht="16.5" customHeight="1">
      <c r="A3679" s="29">
        <v>63.0</v>
      </c>
      <c r="B3679" s="30" t="s">
        <v>4421</v>
      </c>
      <c r="C3679" s="31">
        <v>3677.0</v>
      </c>
      <c r="D3679" s="32" t="s">
        <v>4422</v>
      </c>
      <c r="E3679" s="94"/>
      <c r="F3679" s="94"/>
      <c r="G3679" s="103"/>
      <c r="H3679" s="140"/>
      <c r="I3679" s="140"/>
      <c r="J3679" s="95"/>
      <c r="K3679" s="65"/>
      <c r="L3679" s="65"/>
      <c r="M3679" s="65"/>
      <c r="N3679" s="302"/>
      <c r="O3679" s="382"/>
      <c r="P3679" s="383"/>
      <c r="Q3679" s="302"/>
      <c r="R3679" s="384"/>
      <c r="S3679" s="310"/>
      <c r="T3679" s="87"/>
      <c r="U3679" s="302"/>
      <c r="V3679" s="313"/>
      <c r="W3679" s="313"/>
      <c r="X3679" s="303"/>
      <c r="Y3679" s="290"/>
      <c r="Z3679" s="350"/>
      <c r="AA3679" s="299" t="s">
        <v>20</v>
      </c>
      <c r="AB3679" s="287" t="s">
        <v>21</v>
      </c>
      <c r="AC3679" s="361">
        <v>0.85</v>
      </c>
      <c r="AD3679" s="87"/>
      <c r="AE3679" s="302"/>
      <c r="AF3679" s="360"/>
      <c r="AG3679" s="45">
        <v>142.0</v>
      </c>
      <c r="AH3679" s="79"/>
      <c r="AI3679" s="80"/>
      <c r="AJ3679" s="80"/>
      <c r="AK3679" s="80"/>
      <c r="AL3679" s="14"/>
      <c r="AM3679" s="16" t="str">
        <f t="shared" si="10"/>
        <v>{s:'63C548', v:142 , c:'放デイ３１・有資格１７・人欠・未計画２・評減・拘減・'},</v>
      </c>
      <c r="AN3679" s="16"/>
    </row>
    <row r="3680" ht="16.5" customHeight="1">
      <c r="A3680" s="29">
        <v>63.0</v>
      </c>
      <c r="B3680" s="30" t="s">
        <v>4423</v>
      </c>
      <c r="C3680" s="31">
        <v>3678.0</v>
      </c>
      <c r="D3680" s="32" t="s">
        <v>4424</v>
      </c>
      <c r="E3680" s="94"/>
      <c r="F3680" s="94"/>
      <c r="G3680" s="103"/>
      <c r="H3680" s="140"/>
      <c r="I3680" s="140"/>
      <c r="J3680" s="95"/>
      <c r="K3680" s="65"/>
      <c r="L3680" s="65"/>
      <c r="M3680" s="65"/>
      <c r="N3680" s="302"/>
      <c r="O3680" s="382"/>
      <c r="P3680" s="383"/>
      <c r="Q3680" s="302"/>
      <c r="R3680" s="384"/>
      <c r="S3680" s="310"/>
      <c r="T3680" s="87"/>
      <c r="U3680" s="302"/>
      <c r="V3680" s="313"/>
      <c r="W3680" s="313"/>
      <c r="X3680" s="305" t="s">
        <v>326</v>
      </c>
      <c r="Y3680" s="302" t="s">
        <v>21</v>
      </c>
      <c r="Z3680" s="349" t="str">
        <f>$Z$653</f>
        <v/>
      </c>
      <c r="AA3680" s="297"/>
      <c r="AB3680" s="297"/>
      <c r="AC3680" s="362"/>
      <c r="AD3680" s="87"/>
      <c r="AE3680" s="313"/>
      <c r="AF3680" s="349"/>
      <c r="AG3680" s="45">
        <v>116.0</v>
      </c>
      <c r="AH3680" s="79"/>
      <c r="AI3680" s="80"/>
      <c r="AJ3680" s="80"/>
      <c r="AK3680" s="80"/>
      <c r="AL3680" s="14"/>
      <c r="AM3680" s="16" t="str">
        <f t="shared" si="10"/>
        <v>{s:'63C549', v:116 , c:'放デイ３１・有資格１７・人欠・未計画２・開減１・拘減・'},</v>
      </c>
      <c r="AN3680" s="16"/>
    </row>
    <row r="3681" ht="16.5" customHeight="1">
      <c r="A3681" s="29">
        <v>63.0</v>
      </c>
      <c r="B3681" s="30" t="s">
        <v>4425</v>
      </c>
      <c r="C3681" s="31">
        <v>3679.0</v>
      </c>
      <c r="D3681" s="32" t="s">
        <v>4426</v>
      </c>
      <c r="E3681" s="94"/>
      <c r="F3681" s="94"/>
      <c r="G3681" s="103"/>
      <c r="H3681" s="140"/>
      <c r="I3681" s="140"/>
      <c r="J3681" s="95"/>
      <c r="K3681" s="65"/>
      <c r="L3681" s="65"/>
      <c r="M3681" s="65"/>
      <c r="N3681" s="302"/>
      <c r="O3681" s="382"/>
      <c r="P3681" s="383"/>
      <c r="Q3681" s="302"/>
      <c r="R3681" s="384"/>
      <c r="S3681" s="310"/>
      <c r="T3681" s="87"/>
      <c r="U3681" s="302"/>
      <c r="V3681" s="313"/>
      <c r="W3681" s="313"/>
      <c r="X3681" s="306"/>
      <c r="Y3681" s="290"/>
      <c r="Z3681" s="355"/>
      <c r="AA3681" s="356" t="s">
        <v>20</v>
      </c>
      <c r="AB3681" s="357" t="s">
        <v>21</v>
      </c>
      <c r="AC3681" s="363">
        <v>0.85</v>
      </c>
      <c r="AD3681" s="87"/>
      <c r="AE3681" s="313"/>
      <c r="AF3681" s="349"/>
      <c r="AG3681" s="45">
        <v>98.0</v>
      </c>
      <c r="AH3681" s="79"/>
      <c r="AI3681" s="80"/>
      <c r="AJ3681" s="80"/>
      <c r="AK3681" s="80"/>
      <c r="AL3681" s="14"/>
      <c r="AM3681" s="16" t="str">
        <f t="shared" si="10"/>
        <v>{s:'63C550', v:98 , c:'放デイ３１・有資格１７・人欠・未計画２・開減１・評減・拘減・'},</v>
      </c>
      <c r="AN3681" s="16"/>
    </row>
    <row r="3682" ht="16.5" customHeight="1">
      <c r="A3682" s="29">
        <v>63.0</v>
      </c>
      <c r="B3682" s="30" t="s">
        <v>4427</v>
      </c>
      <c r="C3682" s="31">
        <v>3680.0</v>
      </c>
      <c r="D3682" s="32" t="s">
        <v>4428</v>
      </c>
      <c r="E3682" s="94"/>
      <c r="F3682" s="94"/>
      <c r="G3682" s="103"/>
      <c r="H3682" s="140"/>
      <c r="I3682" s="140"/>
      <c r="J3682" s="95"/>
      <c r="K3682" s="65"/>
      <c r="L3682" s="65"/>
      <c r="M3682" s="65"/>
      <c r="N3682" s="302"/>
      <c r="O3682" s="382"/>
      <c r="P3682" s="383"/>
      <c r="Q3682" s="302"/>
      <c r="R3682" s="384"/>
      <c r="S3682" s="308"/>
      <c r="T3682" s="87"/>
      <c r="U3682" s="302"/>
      <c r="V3682" s="313"/>
      <c r="W3682" s="313"/>
      <c r="X3682" s="305" t="s">
        <v>329</v>
      </c>
      <c r="Y3682" s="302" t="s">
        <v>21</v>
      </c>
      <c r="Z3682" s="349" t="str">
        <f>$Z$655</f>
        <v/>
      </c>
      <c r="AA3682" s="292"/>
      <c r="AB3682" s="292"/>
      <c r="AC3682" s="355"/>
      <c r="AD3682" s="87"/>
      <c r="AE3682" s="313"/>
      <c r="AF3682" s="349"/>
      <c r="AG3682" s="45">
        <v>142.0</v>
      </c>
      <c r="AH3682" s="79"/>
      <c r="AI3682" s="80"/>
      <c r="AJ3682" s="80"/>
      <c r="AK3682" s="80"/>
      <c r="AL3682" s="14"/>
      <c r="AM3682" s="16" t="str">
        <f t="shared" si="10"/>
        <v>{s:'63C551', v:142 , c:'放デイ３１・有資格１７・人欠・未計画２・開減２・拘減・'},</v>
      </c>
      <c r="AN3682" s="16"/>
    </row>
    <row r="3683" ht="16.5" customHeight="1">
      <c r="A3683" s="29">
        <v>63.0</v>
      </c>
      <c r="B3683" s="30" t="s">
        <v>4429</v>
      </c>
      <c r="C3683" s="31">
        <v>3681.0</v>
      </c>
      <c r="D3683" s="32" t="s">
        <v>4430</v>
      </c>
      <c r="E3683" s="94"/>
      <c r="F3683" s="94"/>
      <c r="G3683" s="76"/>
      <c r="H3683" s="63"/>
      <c r="I3683" s="63"/>
      <c r="J3683" s="51"/>
      <c r="K3683" s="107"/>
      <c r="L3683" s="291"/>
      <c r="M3683" s="390"/>
      <c r="N3683" s="386"/>
      <c r="O3683" s="382"/>
      <c r="P3683" s="387"/>
      <c r="Q3683" s="290"/>
      <c r="R3683" s="386"/>
      <c r="S3683" s="312"/>
      <c r="T3683" s="93"/>
      <c r="U3683" s="290"/>
      <c r="V3683" s="292"/>
      <c r="W3683" s="292"/>
      <c r="X3683" s="306"/>
      <c r="Y3683" s="290"/>
      <c r="Z3683" s="355"/>
      <c r="AA3683" s="356" t="s">
        <v>20</v>
      </c>
      <c r="AB3683" s="357" t="s">
        <v>21</v>
      </c>
      <c r="AC3683" s="363">
        <v>0.85</v>
      </c>
      <c r="AD3683" s="93"/>
      <c r="AE3683" s="292"/>
      <c r="AF3683" s="355"/>
      <c r="AG3683" s="45">
        <v>120.0</v>
      </c>
      <c r="AH3683" s="79"/>
      <c r="AI3683" s="80"/>
      <c r="AJ3683" s="80"/>
      <c r="AK3683" s="80"/>
      <c r="AL3683" s="14"/>
      <c r="AM3683" s="16" t="str">
        <f t="shared" si="10"/>
        <v>{s:'63C552', v:120 , c:'放デイ３１・有資格１７・人欠・未計画２・開減２・評減・拘減・'},</v>
      </c>
      <c r="AN3683" s="16"/>
    </row>
    <row r="3684" ht="16.5" customHeight="1">
      <c r="A3684" s="29">
        <v>63.0</v>
      </c>
      <c r="B3684" s="30" t="s">
        <v>4431</v>
      </c>
      <c r="C3684" s="31">
        <v>3682.0</v>
      </c>
      <c r="D3684" s="32" t="s">
        <v>4432</v>
      </c>
      <c r="E3684" s="94"/>
      <c r="F3684" s="94"/>
      <c r="G3684" s="76"/>
      <c r="H3684" s="63"/>
      <c r="I3684" s="63"/>
      <c r="J3684" s="51"/>
      <c r="K3684" s="94"/>
      <c r="L3684" s="140"/>
      <c r="M3684" s="348"/>
      <c r="N3684" s="302"/>
      <c r="O3684" s="367"/>
      <c r="P3684" s="82" t="s">
        <v>27</v>
      </c>
      <c r="Q3684" s="140"/>
      <c r="R3684" s="95"/>
      <c r="S3684" s="287"/>
      <c r="T3684" s="287"/>
      <c r="U3684" s="152"/>
      <c r="V3684" s="152"/>
      <c r="W3684" s="152"/>
      <c r="X3684" s="299"/>
      <c r="Y3684" s="287"/>
      <c r="Z3684" s="345"/>
      <c r="AA3684" s="288"/>
      <c r="AB3684" s="288"/>
      <c r="AC3684" s="288"/>
      <c r="AD3684" s="288"/>
      <c r="AE3684" s="288"/>
      <c r="AF3684" s="346"/>
      <c r="AG3684" s="45">
        <v>243.0</v>
      </c>
      <c r="AH3684" s="79"/>
      <c r="AI3684" s="80"/>
      <c r="AJ3684" s="80"/>
      <c r="AK3684" s="80"/>
      <c r="AL3684" s="14"/>
      <c r="AM3684" s="16" t="str">
        <f t="shared" si="10"/>
        <v>{s:'63C553', v:243 , c:'放デイ３１・人欠２・'},</v>
      </c>
      <c r="AN3684" s="16"/>
    </row>
    <row r="3685" ht="16.5" customHeight="1">
      <c r="A3685" s="29">
        <v>63.0</v>
      </c>
      <c r="B3685" s="30" t="s">
        <v>4433</v>
      </c>
      <c r="C3685" s="31">
        <v>3683.0</v>
      </c>
      <c r="D3685" s="32" t="s">
        <v>4434</v>
      </c>
      <c r="E3685" s="94"/>
      <c r="F3685" s="94"/>
      <c r="G3685" s="76"/>
      <c r="H3685" s="63"/>
      <c r="I3685" s="63"/>
      <c r="J3685" s="51"/>
      <c r="K3685" s="94"/>
      <c r="L3685" s="140"/>
      <c r="M3685" s="348"/>
      <c r="N3685" s="140"/>
      <c r="O3685" s="105"/>
      <c r="P3685" s="87"/>
      <c r="Q3685" s="302" t="s">
        <v>21</v>
      </c>
      <c r="R3685" s="349">
        <v>0.5</v>
      </c>
      <c r="S3685" s="302"/>
      <c r="T3685" s="302"/>
      <c r="U3685" s="140"/>
      <c r="V3685" s="140"/>
      <c r="W3685" s="140"/>
      <c r="X3685" s="303"/>
      <c r="Y3685" s="290"/>
      <c r="Z3685" s="350"/>
      <c r="AA3685" s="299" t="s">
        <v>20</v>
      </c>
      <c r="AB3685" s="287" t="s">
        <v>21</v>
      </c>
      <c r="AC3685" s="351">
        <v>0.85</v>
      </c>
      <c r="AD3685" s="288"/>
      <c r="AE3685" s="288"/>
      <c r="AF3685" s="346"/>
      <c r="AG3685" s="45">
        <v>207.0</v>
      </c>
      <c r="AH3685" s="79"/>
      <c r="AI3685" s="80"/>
      <c r="AJ3685" s="80"/>
      <c r="AK3685" s="80"/>
      <c r="AL3685" s="14"/>
      <c r="AM3685" s="16" t="str">
        <f t="shared" si="10"/>
        <v>{s:'63C554', v:207 , c:'放デイ３１・人欠２・評減・'},</v>
      </c>
      <c r="AN3685" s="16"/>
    </row>
    <row r="3686" ht="16.5" customHeight="1">
      <c r="A3686" s="29">
        <v>63.0</v>
      </c>
      <c r="B3686" s="30" t="s">
        <v>4435</v>
      </c>
      <c r="C3686" s="31">
        <v>3684.0</v>
      </c>
      <c r="D3686" s="32" t="s">
        <v>4436</v>
      </c>
      <c r="E3686" s="94"/>
      <c r="F3686" s="94"/>
      <c r="G3686" s="76"/>
      <c r="H3686" s="63"/>
      <c r="I3686" s="63"/>
      <c r="J3686" s="51"/>
      <c r="K3686" s="94"/>
      <c r="L3686" s="140"/>
      <c r="M3686" s="348"/>
      <c r="N3686" s="304"/>
      <c r="O3686" s="381"/>
      <c r="P3686" s="87"/>
      <c r="Q3686" s="304"/>
      <c r="R3686" s="380"/>
      <c r="S3686" s="304"/>
      <c r="T3686" s="304"/>
      <c r="U3686" s="140"/>
      <c r="V3686" s="140"/>
      <c r="W3686" s="140"/>
      <c r="X3686" s="305" t="s">
        <v>326</v>
      </c>
      <c r="Y3686" s="287" t="s">
        <v>21</v>
      </c>
      <c r="Z3686" s="354" t="str">
        <f>$Z$653</f>
        <v/>
      </c>
      <c r="AA3686" s="297"/>
      <c r="AB3686" s="297"/>
      <c r="AC3686" s="297"/>
      <c r="AD3686" s="297"/>
      <c r="AE3686" s="297"/>
      <c r="AF3686" s="362"/>
      <c r="AG3686" s="45">
        <v>170.0</v>
      </c>
      <c r="AH3686" s="79"/>
      <c r="AI3686" s="80"/>
      <c r="AJ3686" s="80"/>
      <c r="AK3686" s="80"/>
      <c r="AL3686" s="14"/>
      <c r="AM3686" s="16" t="str">
        <f t="shared" si="10"/>
        <v>{s:'63C555', v:170 , c:'放デイ３１・人欠２・開減１・'},</v>
      </c>
      <c r="AN3686" s="16"/>
    </row>
    <row r="3687" ht="16.5" customHeight="1">
      <c r="A3687" s="29">
        <v>63.0</v>
      </c>
      <c r="B3687" s="30" t="s">
        <v>4437</v>
      </c>
      <c r="C3687" s="31">
        <v>3685.0</v>
      </c>
      <c r="D3687" s="32" t="s">
        <v>4438</v>
      </c>
      <c r="E3687" s="94"/>
      <c r="F3687" s="94"/>
      <c r="G3687" s="76"/>
      <c r="H3687" s="63"/>
      <c r="I3687" s="63"/>
      <c r="J3687" s="51"/>
      <c r="K3687" s="94"/>
      <c r="L3687" s="140"/>
      <c r="M3687" s="348"/>
      <c r="N3687" s="304"/>
      <c r="O3687" s="381"/>
      <c r="P3687" s="87"/>
      <c r="Q3687" s="304"/>
      <c r="R3687" s="380"/>
      <c r="S3687" s="304"/>
      <c r="T3687" s="304"/>
      <c r="U3687" s="140"/>
      <c r="V3687" s="140"/>
      <c r="W3687" s="140"/>
      <c r="X3687" s="306"/>
      <c r="Y3687" s="290"/>
      <c r="Z3687" s="355"/>
      <c r="AA3687" s="356" t="s">
        <v>20</v>
      </c>
      <c r="AB3687" s="357" t="s">
        <v>21</v>
      </c>
      <c r="AC3687" s="358">
        <v>0.85</v>
      </c>
      <c r="AD3687" s="288"/>
      <c r="AE3687" s="288"/>
      <c r="AF3687" s="346"/>
      <c r="AG3687" s="45">
        <v>145.0</v>
      </c>
      <c r="AH3687" s="79"/>
      <c r="AI3687" s="80"/>
      <c r="AJ3687" s="80"/>
      <c r="AK3687" s="80"/>
      <c r="AL3687" s="14"/>
      <c r="AM3687" s="16" t="str">
        <f t="shared" si="10"/>
        <v>{s:'63C556', v:145 , c:'放デイ３１・人欠２・開減１・評減・'},</v>
      </c>
      <c r="AN3687" s="16"/>
    </row>
    <row r="3688" ht="16.5" customHeight="1">
      <c r="A3688" s="29">
        <v>63.0</v>
      </c>
      <c r="B3688" s="30" t="s">
        <v>4439</v>
      </c>
      <c r="C3688" s="31">
        <v>3686.0</v>
      </c>
      <c r="D3688" s="32" t="s">
        <v>4440</v>
      </c>
      <c r="E3688" s="94"/>
      <c r="F3688" s="94"/>
      <c r="G3688" s="76"/>
      <c r="H3688" s="63"/>
      <c r="I3688" s="63"/>
      <c r="J3688" s="51"/>
      <c r="K3688" s="94"/>
      <c r="L3688" s="140"/>
      <c r="M3688" s="348"/>
      <c r="N3688" s="304"/>
      <c r="O3688" s="381"/>
      <c r="P3688" s="87"/>
      <c r="Q3688" s="304"/>
      <c r="R3688" s="380"/>
      <c r="S3688" s="304"/>
      <c r="T3688" s="304"/>
      <c r="U3688" s="140"/>
      <c r="V3688" s="140"/>
      <c r="W3688" s="140"/>
      <c r="X3688" s="305" t="s">
        <v>329</v>
      </c>
      <c r="Y3688" s="287" t="s">
        <v>21</v>
      </c>
      <c r="Z3688" s="354" t="str">
        <f>$Z$655</f>
        <v/>
      </c>
      <c r="AA3688" s="292"/>
      <c r="AB3688" s="292"/>
      <c r="AC3688" s="292"/>
      <c r="AD3688" s="292"/>
      <c r="AE3688" s="292"/>
      <c r="AF3688" s="355"/>
      <c r="AG3688" s="45">
        <v>207.0</v>
      </c>
      <c r="AH3688" s="79"/>
      <c r="AI3688" s="80"/>
      <c r="AJ3688" s="80"/>
      <c r="AK3688" s="80"/>
      <c r="AL3688" s="14"/>
      <c r="AM3688" s="16" t="str">
        <f t="shared" si="10"/>
        <v>{s:'63C557', v:207 , c:'放デイ３１・人欠２・開減２・'},</v>
      </c>
      <c r="AN3688" s="16"/>
    </row>
    <row r="3689" ht="16.5" customHeight="1">
      <c r="A3689" s="29">
        <v>63.0</v>
      </c>
      <c r="B3689" s="30" t="s">
        <v>4441</v>
      </c>
      <c r="C3689" s="31">
        <v>3687.0</v>
      </c>
      <c r="D3689" s="32" t="s">
        <v>4442</v>
      </c>
      <c r="E3689" s="94"/>
      <c r="F3689" s="94"/>
      <c r="G3689" s="76"/>
      <c r="H3689" s="63"/>
      <c r="I3689" s="63"/>
      <c r="J3689" s="51"/>
      <c r="K3689" s="94"/>
      <c r="L3689" s="140"/>
      <c r="M3689" s="348"/>
      <c r="N3689" s="304"/>
      <c r="O3689" s="381"/>
      <c r="P3689" s="87"/>
      <c r="Q3689" s="304"/>
      <c r="R3689" s="380"/>
      <c r="S3689" s="304"/>
      <c r="T3689" s="304"/>
      <c r="U3689" s="140"/>
      <c r="V3689" s="140"/>
      <c r="W3689" s="140"/>
      <c r="X3689" s="306"/>
      <c r="Y3689" s="290"/>
      <c r="Z3689" s="355"/>
      <c r="AA3689" s="356" t="s">
        <v>20</v>
      </c>
      <c r="AB3689" s="357" t="s">
        <v>21</v>
      </c>
      <c r="AC3689" s="358">
        <v>0.85</v>
      </c>
      <c r="AD3689" s="288"/>
      <c r="AE3689" s="288"/>
      <c r="AF3689" s="346"/>
      <c r="AG3689" s="45">
        <v>176.0</v>
      </c>
      <c r="AH3689" s="79"/>
      <c r="AI3689" s="80"/>
      <c r="AJ3689" s="80"/>
      <c r="AK3689" s="80"/>
      <c r="AL3689" s="14"/>
      <c r="AM3689" s="16" t="str">
        <f t="shared" si="10"/>
        <v>{s:'63C558', v:176 , c:'放デイ３１・人欠２・開減２・評減・'},</v>
      </c>
      <c r="AN3689" s="16"/>
    </row>
    <row r="3690" ht="16.5" customHeight="1">
      <c r="A3690" s="29">
        <v>63.0</v>
      </c>
      <c r="B3690" s="30" t="s">
        <v>4443</v>
      </c>
      <c r="C3690" s="31">
        <v>3688.0</v>
      </c>
      <c r="D3690" s="32" t="s">
        <v>4444</v>
      </c>
      <c r="E3690" s="94"/>
      <c r="F3690" s="94"/>
      <c r="G3690" s="76"/>
      <c r="H3690" s="63"/>
      <c r="I3690" s="63"/>
      <c r="J3690" s="51"/>
      <c r="K3690" s="94"/>
      <c r="L3690" s="140"/>
      <c r="M3690" s="348"/>
      <c r="N3690" s="304"/>
      <c r="O3690" s="381"/>
      <c r="P3690" s="307"/>
      <c r="Q3690" s="304"/>
      <c r="R3690" s="380"/>
      <c r="S3690" s="304"/>
      <c r="T3690" s="304"/>
      <c r="U3690" s="140"/>
      <c r="V3690" s="140"/>
      <c r="W3690" s="140"/>
      <c r="X3690" s="299"/>
      <c r="Y3690" s="287"/>
      <c r="Z3690" s="345"/>
      <c r="AA3690" s="288"/>
      <c r="AB3690" s="288"/>
      <c r="AC3690" s="346"/>
      <c r="AD3690" s="82" t="s">
        <v>30</v>
      </c>
      <c r="AE3690" s="302">
        <v>5.0</v>
      </c>
      <c r="AF3690" s="360" t="s">
        <v>31</v>
      </c>
      <c r="AG3690" s="45">
        <v>238.0</v>
      </c>
      <c r="AH3690" s="79"/>
      <c r="AI3690" s="80"/>
      <c r="AJ3690" s="80"/>
      <c r="AK3690" s="80"/>
      <c r="AL3690" s="14"/>
      <c r="AM3690" s="16" t="str">
        <f t="shared" si="10"/>
        <v>{s:'63C559', v:238 , c:'放デイ３１・人欠２・拘減・'},</v>
      </c>
      <c r="AN3690" s="16"/>
    </row>
    <row r="3691" ht="16.5" customHeight="1">
      <c r="A3691" s="29">
        <v>63.0</v>
      </c>
      <c r="B3691" s="30" t="s">
        <v>4445</v>
      </c>
      <c r="C3691" s="31">
        <v>3689.0</v>
      </c>
      <c r="D3691" s="32" t="s">
        <v>4446</v>
      </c>
      <c r="E3691" s="94"/>
      <c r="F3691" s="94"/>
      <c r="G3691" s="76"/>
      <c r="H3691" s="63"/>
      <c r="I3691" s="63"/>
      <c r="J3691" s="51"/>
      <c r="K3691" s="94"/>
      <c r="L3691" s="140"/>
      <c r="M3691" s="348"/>
      <c r="N3691" s="304"/>
      <c r="O3691" s="381"/>
      <c r="P3691" s="307"/>
      <c r="Q3691" s="304"/>
      <c r="R3691" s="380"/>
      <c r="S3691" s="304"/>
      <c r="T3691" s="304"/>
      <c r="U3691" s="140"/>
      <c r="V3691" s="140"/>
      <c r="W3691" s="140"/>
      <c r="X3691" s="303"/>
      <c r="Y3691" s="290"/>
      <c r="Z3691" s="350"/>
      <c r="AA3691" s="299" t="s">
        <v>20</v>
      </c>
      <c r="AB3691" s="287" t="s">
        <v>21</v>
      </c>
      <c r="AC3691" s="361">
        <v>0.85</v>
      </c>
      <c r="AD3691" s="87"/>
      <c r="AE3691" s="302"/>
      <c r="AF3691" s="360"/>
      <c r="AG3691" s="45">
        <v>202.0</v>
      </c>
      <c r="AH3691" s="79"/>
      <c r="AI3691" s="80"/>
      <c r="AJ3691" s="80"/>
      <c r="AK3691" s="80"/>
      <c r="AL3691" s="14"/>
      <c r="AM3691" s="16" t="str">
        <f t="shared" si="10"/>
        <v>{s:'63C560', v:202 , c:'放デイ３１・人欠２・評減・拘減・'},</v>
      </c>
      <c r="AN3691" s="16"/>
    </row>
    <row r="3692" ht="16.5" customHeight="1">
      <c r="A3692" s="29">
        <v>63.0</v>
      </c>
      <c r="B3692" s="30" t="s">
        <v>4447</v>
      </c>
      <c r="C3692" s="31">
        <v>3690.0</v>
      </c>
      <c r="D3692" s="32" t="s">
        <v>4448</v>
      </c>
      <c r="E3692" s="94"/>
      <c r="F3692" s="94"/>
      <c r="G3692" s="76"/>
      <c r="H3692" s="63"/>
      <c r="I3692" s="63"/>
      <c r="J3692" s="51"/>
      <c r="K3692" s="94"/>
      <c r="L3692" s="140"/>
      <c r="M3692" s="348"/>
      <c r="N3692" s="304"/>
      <c r="O3692" s="381"/>
      <c r="P3692" s="307"/>
      <c r="Q3692" s="304"/>
      <c r="R3692" s="380"/>
      <c r="S3692" s="304"/>
      <c r="T3692" s="304"/>
      <c r="U3692" s="140"/>
      <c r="V3692" s="140"/>
      <c r="W3692" s="140"/>
      <c r="X3692" s="305" t="s">
        <v>326</v>
      </c>
      <c r="Y3692" s="302" t="s">
        <v>21</v>
      </c>
      <c r="Z3692" s="349">
        <v>0.7</v>
      </c>
      <c r="AA3692" s="297"/>
      <c r="AB3692" s="297"/>
      <c r="AC3692" s="362"/>
      <c r="AD3692" s="87"/>
      <c r="AE3692" s="313"/>
      <c r="AF3692" s="349"/>
      <c r="AG3692" s="45">
        <v>165.0</v>
      </c>
      <c r="AH3692" s="79"/>
      <c r="AI3692" s="80"/>
      <c r="AJ3692" s="80"/>
      <c r="AK3692" s="80"/>
      <c r="AL3692" s="14"/>
      <c r="AM3692" s="16" t="str">
        <f t="shared" si="10"/>
        <v>{s:'63C561', v:165 , c:'放デイ３１・人欠２・開減１・拘減・'},</v>
      </c>
      <c r="AN3692" s="16"/>
    </row>
    <row r="3693" ht="16.5" customHeight="1">
      <c r="A3693" s="29">
        <v>63.0</v>
      </c>
      <c r="B3693" s="30" t="s">
        <v>4449</v>
      </c>
      <c r="C3693" s="31">
        <v>3691.0</v>
      </c>
      <c r="D3693" s="32" t="s">
        <v>4450</v>
      </c>
      <c r="E3693" s="94"/>
      <c r="F3693" s="94"/>
      <c r="G3693" s="76"/>
      <c r="H3693" s="63"/>
      <c r="I3693" s="63"/>
      <c r="J3693" s="51"/>
      <c r="K3693" s="94"/>
      <c r="L3693" s="140"/>
      <c r="M3693" s="348"/>
      <c r="N3693" s="304"/>
      <c r="O3693" s="381"/>
      <c r="P3693" s="307"/>
      <c r="Q3693" s="304"/>
      <c r="R3693" s="380"/>
      <c r="S3693" s="304"/>
      <c r="T3693" s="304"/>
      <c r="U3693" s="140"/>
      <c r="V3693" s="140"/>
      <c r="W3693" s="140"/>
      <c r="X3693" s="306"/>
      <c r="Y3693" s="290"/>
      <c r="Z3693" s="355"/>
      <c r="AA3693" s="356" t="s">
        <v>20</v>
      </c>
      <c r="AB3693" s="357" t="s">
        <v>21</v>
      </c>
      <c r="AC3693" s="363">
        <v>0.85</v>
      </c>
      <c r="AD3693" s="87"/>
      <c r="AE3693" s="313"/>
      <c r="AF3693" s="349"/>
      <c r="AG3693" s="45">
        <v>140.0</v>
      </c>
      <c r="AH3693" s="79"/>
      <c r="AI3693" s="80"/>
      <c r="AJ3693" s="80"/>
      <c r="AK3693" s="80"/>
      <c r="AL3693" s="14"/>
      <c r="AM3693" s="16" t="str">
        <f t="shared" si="10"/>
        <v>{s:'63C562', v:140 , c:'放デイ３１・人欠２・開減１・評減・拘減・'},</v>
      </c>
      <c r="AN3693" s="16"/>
    </row>
    <row r="3694" ht="16.5" customHeight="1">
      <c r="A3694" s="29">
        <v>63.0</v>
      </c>
      <c r="B3694" s="30" t="s">
        <v>4451</v>
      </c>
      <c r="C3694" s="31">
        <v>3692.0</v>
      </c>
      <c r="D3694" s="32" t="s">
        <v>4452</v>
      </c>
      <c r="E3694" s="94"/>
      <c r="F3694" s="94"/>
      <c r="G3694" s="76"/>
      <c r="H3694" s="63"/>
      <c r="I3694" s="63"/>
      <c r="J3694" s="51"/>
      <c r="K3694" s="94"/>
      <c r="L3694" s="140"/>
      <c r="M3694" s="348"/>
      <c r="N3694" s="304"/>
      <c r="O3694" s="381"/>
      <c r="P3694" s="307"/>
      <c r="Q3694" s="304"/>
      <c r="R3694" s="380"/>
      <c r="S3694" s="304"/>
      <c r="T3694" s="304"/>
      <c r="U3694" s="140"/>
      <c r="V3694" s="140"/>
      <c r="W3694" s="140"/>
      <c r="X3694" s="305" t="s">
        <v>329</v>
      </c>
      <c r="Y3694" s="302" t="s">
        <v>21</v>
      </c>
      <c r="Z3694" s="349">
        <v>0.85</v>
      </c>
      <c r="AA3694" s="292"/>
      <c r="AB3694" s="292"/>
      <c r="AC3694" s="355"/>
      <c r="AD3694" s="87"/>
      <c r="AE3694" s="313"/>
      <c r="AF3694" s="349"/>
      <c r="AG3694" s="45">
        <v>202.0</v>
      </c>
      <c r="AH3694" s="79"/>
      <c r="AI3694" s="80"/>
      <c r="AJ3694" s="80"/>
      <c r="AK3694" s="80"/>
      <c r="AL3694" s="14"/>
      <c r="AM3694" s="16" t="str">
        <f t="shared" si="10"/>
        <v>{s:'63C563', v:202 , c:'放デイ３１・人欠２・開減２・拘減・'},</v>
      </c>
      <c r="AN3694" s="16"/>
    </row>
    <row r="3695" ht="16.5" customHeight="1">
      <c r="A3695" s="29">
        <v>63.0</v>
      </c>
      <c r="B3695" s="30" t="s">
        <v>4453</v>
      </c>
      <c r="C3695" s="31">
        <v>3693.0</v>
      </c>
      <c r="D3695" s="32" t="s">
        <v>4454</v>
      </c>
      <c r="E3695" s="94"/>
      <c r="F3695" s="94"/>
      <c r="G3695" s="76"/>
      <c r="H3695" s="63"/>
      <c r="I3695" s="63"/>
      <c r="J3695" s="51"/>
      <c r="K3695" s="94"/>
      <c r="L3695" s="140"/>
      <c r="M3695" s="348"/>
      <c r="N3695" s="304"/>
      <c r="O3695" s="381"/>
      <c r="P3695" s="307"/>
      <c r="Q3695" s="304"/>
      <c r="R3695" s="380"/>
      <c r="S3695" s="304"/>
      <c r="T3695" s="304"/>
      <c r="U3695" s="140"/>
      <c r="V3695" s="140"/>
      <c r="W3695" s="140"/>
      <c r="X3695" s="306"/>
      <c r="Y3695" s="290"/>
      <c r="Z3695" s="355"/>
      <c r="AA3695" s="356" t="s">
        <v>20</v>
      </c>
      <c r="AB3695" s="357" t="s">
        <v>21</v>
      </c>
      <c r="AC3695" s="363">
        <v>0.85</v>
      </c>
      <c r="AD3695" s="93"/>
      <c r="AE3695" s="292"/>
      <c r="AF3695" s="355"/>
      <c r="AG3695" s="45">
        <v>171.0</v>
      </c>
      <c r="AH3695" s="79"/>
      <c r="AI3695" s="80"/>
      <c r="AJ3695" s="80"/>
      <c r="AK3695" s="80"/>
      <c r="AL3695" s="14"/>
      <c r="AM3695" s="16" t="str">
        <f t="shared" si="10"/>
        <v>{s:'63C564', v:171 , c:'放デイ３１・人欠２・開減２・評減・拘減・'},</v>
      </c>
      <c r="AN3695" s="16"/>
    </row>
    <row r="3696" ht="16.5" customHeight="1">
      <c r="A3696" s="29">
        <v>63.0</v>
      </c>
      <c r="B3696" s="30" t="s">
        <v>4455</v>
      </c>
      <c r="C3696" s="31">
        <v>3694.0</v>
      </c>
      <c r="D3696" s="32" t="s">
        <v>4456</v>
      </c>
      <c r="E3696" s="94"/>
      <c r="F3696" s="94"/>
      <c r="G3696" s="307"/>
      <c r="H3696" s="63"/>
      <c r="I3696" s="63"/>
      <c r="J3696" s="95"/>
      <c r="K3696" s="94"/>
      <c r="L3696" s="65"/>
      <c r="M3696" s="65"/>
      <c r="N3696" s="140"/>
      <c r="O3696" s="105"/>
      <c r="P3696" s="94"/>
      <c r="Q3696" s="140"/>
      <c r="R3696" s="95"/>
      <c r="S3696" s="33" t="s">
        <v>23</v>
      </c>
      <c r="T3696" s="130" t="s">
        <v>24</v>
      </c>
      <c r="U3696" s="152"/>
      <c r="V3696" s="152"/>
      <c r="W3696" s="153"/>
      <c r="X3696" s="299"/>
      <c r="Y3696" s="287"/>
      <c r="Z3696" s="345"/>
      <c r="AA3696" s="288"/>
      <c r="AB3696" s="288"/>
      <c r="AC3696" s="288"/>
      <c r="AD3696" s="288"/>
      <c r="AE3696" s="288"/>
      <c r="AF3696" s="346"/>
      <c r="AG3696" s="45">
        <v>170.0</v>
      </c>
      <c r="AH3696" s="79"/>
      <c r="AI3696" s="80"/>
      <c r="AJ3696" s="80"/>
      <c r="AK3696" s="80"/>
      <c r="AL3696" s="14"/>
      <c r="AM3696" s="16" t="str">
        <f t="shared" si="10"/>
        <v>{s:'63C565', v:170 , c:'放デイ３１・人欠２・未計画・'},</v>
      </c>
      <c r="AN3696" s="16"/>
    </row>
    <row r="3697" ht="16.5" customHeight="1">
      <c r="A3697" s="29">
        <v>63.0</v>
      </c>
      <c r="B3697" s="30" t="s">
        <v>4457</v>
      </c>
      <c r="C3697" s="31">
        <v>3695.0</v>
      </c>
      <c r="D3697" s="32" t="s">
        <v>4458</v>
      </c>
      <c r="E3697" s="94"/>
      <c r="F3697" s="94"/>
      <c r="G3697" s="307"/>
      <c r="H3697" s="373"/>
      <c r="I3697" s="140"/>
      <c r="J3697" s="95"/>
      <c r="K3697" s="94"/>
      <c r="L3697" s="65"/>
      <c r="M3697" s="65"/>
      <c r="N3697" s="140"/>
      <c r="O3697" s="105"/>
      <c r="P3697" s="94"/>
      <c r="Q3697" s="140"/>
      <c r="R3697" s="95"/>
      <c r="S3697" s="131"/>
      <c r="T3697" s="87"/>
      <c r="U3697" s="302" t="s">
        <v>21</v>
      </c>
      <c r="V3697" s="313">
        <v>0.7</v>
      </c>
      <c r="W3697" s="95"/>
      <c r="X3697" s="303"/>
      <c r="Y3697" s="290"/>
      <c r="Z3697" s="350"/>
      <c r="AA3697" s="299" t="s">
        <v>20</v>
      </c>
      <c r="AB3697" s="287" t="s">
        <v>21</v>
      </c>
      <c r="AC3697" s="351">
        <v>0.85</v>
      </c>
      <c r="AD3697" s="288"/>
      <c r="AE3697" s="288"/>
      <c r="AF3697" s="346"/>
      <c r="AG3697" s="45">
        <v>145.0</v>
      </c>
      <c r="AH3697" s="79"/>
      <c r="AI3697" s="80"/>
      <c r="AJ3697" s="80"/>
      <c r="AK3697" s="80"/>
      <c r="AL3697" s="14"/>
      <c r="AM3697" s="16" t="str">
        <f t="shared" si="10"/>
        <v>{s:'63C566', v:145 , c:'放デイ３１・人欠２・未計画・評減・'},</v>
      </c>
      <c r="AN3697" s="16"/>
    </row>
    <row r="3698" ht="16.5" customHeight="1">
      <c r="A3698" s="29">
        <v>63.0</v>
      </c>
      <c r="B3698" s="30" t="s">
        <v>4459</v>
      </c>
      <c r="C3698" s="31">
        <v>3696.0</v>
      </c>
      <c r="D3698" s="32" t="s">
        <v>4460</v>
      </c>
      <c r="E3698" s="94"/>
      <c r="F3698" s="94"/>
      <c r="G3698" s="103"/>
      <c r="H3698" s="140"/>
      <c r="I3698" s="140"/>
      <c r="J3698" s="95"/>
      <c r="K3698" s="69"/>
      <c r="L3698" s="65"/>
      <c r="M3698" s="65"/>
      <c r="N3698" s="302"/>
      <c r="O3698" s="382"/>
      <c r="P3698" s="383"/>
      <c r="Q3698" s="302"/>
      <c r="R3698" s="384"/>
      <c r="S3698" s="131"/>
      <c r="T3698" s="87"/>
      <c r="U3698" s="302"/>
      <c r="V3698" s="313"/>
      <c r="W3698" s="349"/>
      <c r="X3698" s="305" t="s">
        <v>326</v>
      </c>
      <c r="Y3698" s="287" t="s">
        <v>21</v>
      </c>
      <c r="Z3698" s="354" t="str">
        <f>$Z$653</f>
        <v/>
      </c>
      <c r="AA3698" s="297"/>
      <c r="AB3698" s="297"/>
      <c r="AC3698" s="297"/>
      <c r="AD3698" s="297"/>
      <c r="AE3698" s="297"/>
      <c r="AF3698" s="362"/>
      <c r="AG3698" s="45">
        <v>119.0</v>
      </c>
      <c r="AH3698" s="79"/>
      <c r="AI3698" s="80"/>
      <c r="AJ3698" s="80"/>
      <c r="AK3698" s="80"/>
      <c r="AL3698" s="14"/>
      <c r="AM3698" s="16" t="str">
        <f t="shared" si="10"/>
        <v>{s:'63C567', v:119 , c:'放デイ３１・人欠２・未計画・開減１・'},</v>
      </c>
      <c r="AN3698" s="16"/>
    </row>
    <row r="3699" ht="16.5" customHeight="1">
      <c r="A3699" s="29">
        <v>63.0</v>
      </c>
      <c r="B3699" s="30" t="s">
        <v>4461</v>
      </c>
      <c r="C3699" s="31">
        <v>3697.0</v>
      </c>
      <c r="D3699" s="32" t="s">
        <v>4462</v>
      </c>
      <c r="E3699" s="94"/>
      <c r="F3699" s="94"/>
      <c r="G3699" s="103"/>
      <c r="H3699" s="140"/>
      <c r="I3699" s="140"/>
      <c r="J3699" s="95"/>
      <c r="K3699" s="69"/>
      <c r="L3699" s="65"/>
      <c r="M3699" s="65"/>
      <c r="N3699" s="302"/>
      <c r="O3699" s="382"/>
      <c r="P3699" s="383"/>
      <c r="Q3699" s="302"/>
      <c r="R3699" s="384"/>
      <c r="S3699" s="131"/>
      <c r="T3699" s="87"/>
      <c r="U3699" s="302"/>
      <c r="V3699" s="313"/>
      <c r="W3699" s="349"/>
      <c r="X3699" s="306"/>
      <c r="Y3699" s="290"/>
      <c r="Z3699" s="355"/>
      <c r="AA3699" s="356" t="s">
        <v>20</v>
      </c>
      <c r="AB3699" s="357" t="s">
        <v>21</v>
      </c>
      <c r="AC3699" s="358">
        <v>0.85</v>
      </c>
      <c r="AD3699" s="288"/>
      <c r="AE3699" s="288"/>
      <c r="AF3699" s="346"/>
      <c r="AG3699" s="45">
        <v>101.0</v>
      </c>
      <c r="AH3699" s="79"/>
      <c r="AI3699" s="80"/>
      <c r="AJ3699" s="80"/>
      <c r="AK3699" s="80"/>
      <c r="AL3699" s="14"/>
      <c r="AM3699" s="16" t="str">
        <f t="shared" si="10"/>
        <v>{s:'63C568', v:101 , c:'放デイ３１・人欠２・未計画・開減１・評減・'},</v>
      </c>
      <c r="AN3699" s="16"/>
    </row>
    <row r="3700" ht="16.5" customHeight="1">
      <c r="A3700" s="29">
        <v>63.0</v>
      </c>
      <c r="B3700" s="30" t="s">
        <v>4463</v>
      </c>
      <c r="C3700" s="31">
        <v>3698.0</v>
      </c>
      <c r="D3700" s="32" t="s">
        <v>4464</v>
      </c>
      <c r="E3700" s="94"/>
      <c r="F3700" s="94"/>
      <c r="G3700" s="103"/>
      <c r="H3700" s="140"/>
      <c r="I3700" s="140"/>
      <c r="J3700" s="95"/>
      <c r="K3700" s="69"/>
      <c r="L3700" s="65"/>
      <c r="M3700" s="65"/>
      <c r="N3700" s="302"/>
      <c r="O3700" s="382"/>
      <c r="P3700" s="383"/>
      <c r="Q3700" s="302"/>
      <c r="R3700" s="384"/>
      <c r="S3700" s="131"/>
      <c r="T3700" s="87"/>
      <c r="U3700" s="302"/>
      <c r="V3700" s="313"/>
      <c r="W3700" s="349"/>
      <c r="X3700" s="305" t="s">
        <v>329</v>
      </c>
      <c r="Y3700" s="287" t="s">
        <v>21</v>
      </c>
      <c r="Z3700" s="354" t="str">
        <f>$Z$655</f>
        <v/>
      </c>
      <c r="AA3700" s="292"/>
      <c r="AB3700" s="292"/>
      <c r="AC3700" s="292"/>
      <c r="AD3700" s="292"/>
      <c r="AE3700" s="292"/>
      <c r="AF3700" s="355"/>
      <c r="AG3700" s="45">
        <v>145.0</v>
      </c>
      <c r="AH3700" s="79"/>
      <c r="AI3700" s="80"/>
      <c r="AJ3700" s="80"/>
      <c r="AK3700" s="80"/>
      <c r="AL3700" s="14"/>
      <c r="AM3700" s="16" t="str">
        <f t="shared" si="10"/>
        <v>{s:'63C569', v:145 , c:'放デイ３１・人欠２・未計画・開減２・'},</v>
      </c>
      <c r="AN3700" s="16"/>
    </row>
    <row r="3701" ht="16.5" customHeight="1">
      <c r="A3701" s="29">
        <v>63.0</v>
      </c>
      <c r="B3701" s="30" t="s">
        <v>4465</v>
      </c>
      <c r="C3701" s="31">
        <v>3699.0</v>
      </c>
      <c r="D3701" s="32" t="s">
        <v>4466</v>
      </c>
      <c r="E3701" s="94"/>
      <c r="F3701" s="94"/>
      <c r="G3701" s="103"/>
      <c r="H3701" s="140"/>
      <c r="I3701" s="140"/>
      <c r="J3701" s="95"/>
      <c r="K3701" s="69"/>
      <c r="L3701" s="65"/>
      <c r="M3701" s="65"/>
      <c r="N3701" s="302"/>
      <c r="O3701" s="382"/>
      <c r="P3701" s="383"/>
      <c r="Q3701" s="302"/>
      <c r="R3701" s="384"/>
      <c r="S3701" s="131"/>
      <c r="T3701" s="87"/>
      <c r="U3701" s="302"/>
      <c r="V3701" s="313"/>
      <c r="W3701" s="349"/>
      <c r="X3701" s="306"/>
      <c r="Y3701" s="290"/>
      <c r="Z3701" s="355"/>
      <c r="AA3701" s="356" t="s">
        <v>20</v>
      </c>
      <c r="AB3701" s="357" t="s">
        <v>21</v>
      </c>
      <c r="AC3701" s="358">
        <v>0.85</v>
      </c>
      <c r="AD3701" s="288"/>
      <c r="AE3701" s="288"/>
      <c r="AF3701" s="346"/>
      <c r="AG3701" s="45">
        <v>123.0</v>
      </c>
      <c r="AH3701" s="79"/>
      <c r="AI3701" s="80"/>
      <c r="AJ3701" s="80"/>
      <c r="AK3701" s="80"/>
      <c r="AL3701" s="14"/>
      <c r="AM3701" s="16" t="str">
        <f t="shared" si="10"/>
        <v>{s:'63C570', v:123 , c:'放デイ３１・人欠２・未計画・開減２・評減・'},</v>
      </c>
      <c r="AN3701" s="16"/>
    </row>
    <row r="3702" ht="16.5" customHeight="1">
      <c r="A3702" s="29">
        <v>63.0</v>
      </c>
      <c r="B3702" s="30" t="s">
        <v>4467</v>
      </c>
      <c r="C3702" s="31">
        <v>3700.0</v>
      </c>
      <c r="D3702" s="32" t="s">
        <v>4468</v>
      </c>
      <c r="E3702" s="94"/>
      <c r="F3702" s="94"/>
      <c r="G3702" s="103"/>
      <c r="H3702" s="140"/>
      <c r="I3702" s="140"/>
      <c r="J3702" s="95"/>
      <c r="K3702" s="69"/>
      <c r="L3702" s="65"/>
      <c r="M3702" s="65"/>
      <c r="N3702" s="302"/>
      <c r="O3702" s="382"/>
      <c r="P3702" s="383"/>
      <c r="Q3702" s="302"/>
      <c r="R3702" s="384"/>
      <c r="S3702" s="131"/>
      <c r="T3702" s="87"/>
      <c r="U3702" s="302"/>
      <c r="V3702" s="313"/>
      <c r="W3702" s="349"/>
      <c r="X3702" s="299"/>
      <c r="Y3702" s="287"/>
      <c r="Z3702" s="345"/>
      <c r="AA3702" s="288"/>
      <c r="AB3702" s="288"/>
      <c r="AC3702" s="346"/>
      <c r="AD3702" s="82" t="s">
        <v>30</v>
      </c>
      <c r="AE3702" s="302">
        <v>5.0</v>
      </c>
      <c r="AF3702" s="360" t="s">
        <v>31</v>
      </c>
      <c r="AG3702" s="45">
        <v>165.0</v>
      </c>
      <c r="AH3702" s="79"/>
      <c r="AI3702" s="80"/>
      <c r="AJ3702" s="80"/>
      <c r="AK3702" s="80"/>
      <c r="AL3702" s="14"/>
      <c r="AM3702" s="16" t="str">
        <f t="shared" si="10"/>
        <v>{s:'63C571', v:165 , c:'放デイ３１・人欠２・未計画・拘減・'},</v>
      </c>
      <c r="AN3702" s="16"/>
    </row>
    <row r="3703" ht="16.5" customHeight="1">
      <c r="A3703" s="29">
        <v>63.0</v>
      </c>
      <c r="B3703" s="30" t="s">
        <v>4469</v>
      </c>
      <c r="C3703" s="31">
        <v>3701.0</v>
      </c>
      <c r="D3703" s="32" t="s">
        <v>4470</v>
      </c>
      <c r="E3703" s="94"/>
      <c r="F3703" s="94"/>
      <c r="G3703" s="103"/>
      <c r="H3703" s="140"/>
      <c r="I3703" s="140"/>
      <c r="J3703" s="95"/>
      <c r="K3703" s="69"/>
      <c r="L3703" s="65"/>
      <c r="M3703" s="65"/>
      <c r="N3703" s="302"/>
      <c r="O3703" s="382"/>
      <c r="P3703" s="383"/>
      <c r="Q3703" s="302"/>
      <c r="R3703" s="384"/>
      <c r="S3703" s="131"/>
      <c r="T3703" s="309"/>
      <c r="U3703" s="302"/>
      <c r="V3703" s="313"/>
      <c r="W3703" s="349"/>
      <c r="X3703" s="303"/>
      <c r="Y3703" s="290"/>
      <c r="Z3703" s="350"/>
      <c r="AA3703" s="299" t="s">
        <v>20</v>
      </c>
      <c r="AB3703" s="287" t="s">
        <v>21</v>
      </c>
      <c r="AC3703" s="361">
        <v>0.85</v>
      </c>
      <c r="AD3703" s="87"/>
      <c r="AE3703" s="302"/>
      <c r="AF3703" s="360"/>
      <c r="AG3703" s="45">
        <v>140.0</v>
      </c>
      <c r="AH3703" s="79"/>
      <c r="AI3703" s="80"/>
      <c r="AJ3703" s="80"/>
      <c r="AK3703" s="80"/>
      <c r="AL3703" s="14"/>
      <c r="AM3703" s="16" t="str">
        <f t="shared" si="10"/>
        <v>{s:'63C572', v:140 , c:'放デイ３１・人欠２・未計画・評減・拘減・'},</v>
      </c>
      <c r="AN3703" s="16"/>
    </row>
    <row r="3704" ht="16.5" customHeight="1">
      <c r="A3704" s="29">
        <v>63.0</v>
      </c>
      <c r="B3704" s="30" t="s">
        <v>4471</v>
      </c>
      <c r="C3704" s="31">
        <v>3702.0</v>
      </c>
      <c r="D3704" s="32" t="s">
        <v>4472</v>
      </c>
      <c r="E3704" s="94"/>
      <c r="F3704" s="94"/>
      <c r="G3704" s="103"/>
      <c r="H3704" s="140"/>
      <c r="I3704" s="140"/>
      <c r="J3704" s="95"/>
      <c r="K3704" s="69"/>
      <c r="L3704" s="65"/>
      <c r="M3704" s="65"/>
      <c r="N3704" s="302"/>
      <c r="O3704" s="382"/>
      <c r="P3704" s="383"/>
      <c r="Q3704" s="302"/>
      <c r="R3704" s="384"/>
      <c r="S3704" s="131"/>
      <c r="T3704" s="309"/>
      <c r="U3704" s="302"/>
      <c r="V3704" s="313"/>
      <c r="W3704" s="349"/>
      <c r="X3704" s="305" t="s">
        <v>326</v>
      </c>
      <c r="Y3704" s="302" t="s">
        <v>21</v>
      </c>
      <c r="Z3704" s="349" t="str">
        <f>$Z$653</f>
        <v/>
      </c>
      <c r="AA3704" s="297"/>
      <c r="AB3704" s="297"/>
      <c r="AC3704" s="362"/>
      <c r="AD3704" s="87"/>
      <c r="AE3704" s="313"/>
      <c r="AF3704" s="349"/>
      <c r="AG3704" s="45">
        <v>114.0</v>
      </c>
      <c r="AH3704" s="79"/>
      <c r="AI3704" s="80"/>
      <c r="AJ3704" s="80"/>
      <c r="AK3704" s="80"/>
      <c r="AL3704" s="14"/>
      <c r="AM3704" s="16" t="str">
        <f t="shared" si="10"/>
        <v>{s:'63C573', v:114 , c:'放デイ３１・人欠２・未計画・開減１・拘減・'},</v>
      </c>
      <c r="AN3704" s="16"/>
    </row>
    <row r="3705" ht="16.5" customHeight="1">
      <c r="A3705" s="29">
        <v>63.0</v>
      </c>
      <c r="B3705" s="30" t="s">
        <v>4473</v>
      </c>
      <c r="C3705" s="31">
        <v>3703.0</v>
      </c>
      <c r="D3705" s="32" t="s">
        <v>4474</v>
      </c>
      <c r="E3705" s="94"/>
      <c r="F3705" s="94"/>
      <c r="G3705" s="103"/>
      <c r="H3705" s="140"/>
      <c r="I3705" s="140"/>
      <c r="J3705" s="95"/>
      <c r="K3705" s="69"/>
      <c r="L3705" s="65"/>
      <c r="M3705" s="65"/>
      <c r="N3705" s="302"/>
      <c r="O3705" s="382"/>
      <c r="P3705" s="383"/>
      <c r="Q3705" s="302"/>
      <c r="R3705" s="384"/>
      <c r="S3705" s="310"/>
      <c r="T3705" s="309"/>
      <c r="U3705" s="302"/>
      <c r="V3705" s="313"/>
      <c r="W3705" s="349"/>
      <c r="X3705" s="306"/>
      <c r="Y3705" s="290"/>
      <c r="Z3705" s="355"/>
      <c r="AA3705" s="356" t="s">
        <v>20</v>
      </c>
      <c r="AB3705" s="357" t="s">
        <v>21</v>
      </c>
      <c r="AC3705" s="363">
        <v>0.85</v>
      </c>
      <c r="AD3705" s="87"/>
      <c r="AE3705" s="313"/>
      <c r="AF3705" s="349"/>
      <c r="AG3705" s="45">
        <v>96.0</v>
      </c>
      <c r="AH3705" s="79"/>
      <c r="AI3705" s="80"/>
      <c r="AJ3705" s="80"/>
      <c r="AK3705" s="80"/>
      <c r="AL3705" s="14"/>
      <c r="AM3705" s="16" t="str">
        <f t="shared" si="10"/>
        <v>{s:'63C574', v:96 , c:'放デイ３１・人欠２・未計画・開減１・評減・拘減・'},</v>
      </c>
      <c r="AN3705" s="16"/>
    </row>
    <row r="3706" ht="16.5" customHeight="1">
      <c r="A3706" s="29">
        <v>63.0</v>
      </c>
      <c r="B3706" s="30" t="s">
        <v>4475</v>
      </c>
      <c r="C3706" s="31">
        <v>3704.0</v>
      </c>
      <c r="D3706" s="32" t="s">
        <v>4476</v>
      </c>
      <c r="E3706" s="94"/>
      <c r="F3706" s="94"/>
      <c r="G3706" s="103"/>
      <c r="H3706" s="140"/>
      <c r="I3706" s="140"/>
      <c r="J3706" s="95"/>
      <c r="K3706" s="69"/>
      <c r="L3706" s="65"/>
      <c r="M3706" s="65"/>
      <c r="N3706" s="302"/>
      <c r="O3706" s="382"/>
      <c r="P3706" s="383"/>
      <c r="Q3706" s="302"/>
      <c r="R3706" s="384"/>
      <c r="S3706" s="310"/>
      <c r="T3706" s="309"/>
      <c r="U3706" s="302"/>
      <c r="V3706" s="313"/>
      <c r="W3706" s="349"/>
      <c r="X3706" s="305" t="s">
        <v>329</v>
      </c>
      <c r="Y3706" s="302" t="s">
        <v>21</v>
      </c>
      <c r="Z3706" s="349" t="str">
        <f>$Z$655</f>
        <v/>
      </c>
      <c r="AA3706" s="292"/>
      <c r="AB3706" s="292"/>
      <c r="AC3706" s="355"/>
      <c r="AD3706" s="87"/>
      <c r="AE3706" s="313"/>
      <c r="AF3706" s="349"/>
      <c r="AG3706" s="45">
        <v>140.0</v>
      </c>
      <c r="AH3706" s="79"/>
      <c r="AI3706" s="80"/>
      <c r="AJ3706" s="80"/>
      <c r="AK3706" s="80"/>
      <c r="AL3706" s="14"/>
      <c r="AM3706" s="16" t="str">
        <f t="shared" si="10"/>
        <v>{s:'63C575', v:140 , c:'放デイ３１・人欠２・未計画・開減２・拘減・'},</v>
      </c>
      <c r="AN3706" s="16"/>
    </row>
    <row r="3707" ht="16.5" customHeight="1">
      <c r="A3707" s="29">
        <v>63.0</v>
      </c>
      <c r="B3707" s="30" t="s">
        <v>4477</v>
      </c>
      <c r="C3707" s="31">
        <v>3705.0</v>
      </c>
      <c r="D3707" s="32" t="s">
        <v>4478</v>
      </c>
      <c r="E3707" s="94"/>
      <c r="F3707" s="94"/>
      <c r="G3707" s="103"/>
      <c r="H3707" s="140"/>
      <c r="I3707" s="140"/>
      <c r="J3707" s="95"/>
      <c r="K3707" s="69"/>
      <c r="L3707" s="65"/>
      <c r="M3707" s="65"/>
      <c r="N3707" s="302"/>
      <c r="O3707" s="382"/>
      <c r="P3707" s="383"/>
      <c r="Q3707" s="302"/>
      <c r="R3707" s="384"/>
      <c r="S3707" s="310"/>
      <c r="T3707" s="309"/>
      <c r="U3707" s="302"/>
      <c r="V3707" s="313"/>
      <c r="W3707" s="349"/>
      <c r="X3707" s="306"/>
      <c r="Y3707" s="290"/>
      <c r="Z3707" s="355"/>
      <c r="AA3707" s="356" t="s">
        <v>20</v>
      </c>
      <c r="AB3707" s="357" t="s">
        <v>21</v>
      </c>
      <c r="AC3707" s="363">
        <v>0.85</v>
      </c>
      <c r="AD3707" s="93"/>
      <c r="AE3707" s="292"/>
      <c r="AF3707" s="355"/>
      <c r="AG3707" s="45">
        <v>118.0</v>
      </c>
      <c r="AH3707" s="79"/>
      <c r="AI3707" s="80"/>
      <c r="AJ3707" s="80"/>
      <c r="AK3707" s="80"/>
      <c r="AL3707" s="14"/>
      <c r="AM3707" s="16" t="str">
        <f t="shared" si="10"/>
        <v>{s:'63C576', v:118 , c:'放デイ３１・人欠２・未計画・開減２・評減・拘減・'},</v>
      </c>
      <c r="AN3707" s="16"/>
    </row>
    <row r="3708" ht="16.5" customHeight="1">
      <c r="A3708" s="29">
        <v>63.0</v>
      </c>
      <c r="B3708" s="30" t="s">
        <v>4479</v>
      </c>
      <c r="C3708" s="31">
        <v>3706.0</v>
      </c>
      <c r="D3708" s="32" t="s">
        <v>4480</v>
      </c>
      <c r="E3708" s="94"/>
      <c r="F3708" s="94"/>
      <c r="G3708" s="103"/>
      <c r="H3708" s="140"/>
      <c r="I3708" s="140"/>
      <c r="J3708" s="95"/>
      <c r="K3708" s="69"/>
      <c r="L3708" s="65"/>
      <c r="M3708" s="65"/>
      <c r="N3708" s="302"/>
      <c r="O3708" s="382"/>
      <c r="P3708" s="383"/>
      <c r="Q3708" s="302"/>
      <c r="R3708" s="384"/>
      <c r="S3708" s="310"/>
      <c r="T3708" s="130" t="s">
        <v>27</v>
      </c>
      <c r="U3708" s="287"/>
      <c r="V3708" s="385"/>
      <c r="W3708" s="354"/>
      <c r="X3708" s="299"/>
      <c r="Y3708" s="287"/>
      <c r="Z3708" s="345"/>
      <c r="AA3708" s="288"/>
      <c r="AB3708" s="288"/>
      <c r="AC3708" s="288"/>
      <c r="AD3708" s="288"/>
      <c r="AE3708" s="288"/>
      <c r="AF3708" s="346"/>
      <c r="AG3708" s="45">
        <v>122.0</v>
      </c>
      <c r="AH3708" s="79"/>
      <c r="AI3708" s="80"/>
      <c r="AJ3708" s="80"/>
      <c r="AK3708" s="80"/>
      <c r="AL3708" s="14"/>
      <c r="AM3708" s="16" t="str">
        <f t="shared" si="10"/>
        <v>{s:'63C577', v:122 , c:'放デイ３１・人欠２・未計画２・'},</v>
      </c>
      <c r="AN3708" s="16"/>
    </row>
    <row r="3709" ht="16.5" customHeight="1">
      <c r="A3709" s="29">
        <v>63.0</v>
      </c>
      <c r="B3709" s="30" t="s">
        <v>4481</v>
      </c>
      <c r="C3709" s="31">
        <v>3707.0</v>
      </c>
      <c r="D3709" s="32" t="s">
        <v>4482</v>
      </c>
      <c r="E3709" s="94"/>
      <c r="F3709" s="94"/>
      <c r="G3709" s="103"/>
      <c r="H3709" s="140"/>
      <c r="I3709" s="140"/>
      <c r="J3709" s="95"/>
      <c r="K3709" s="69"/>
      <c r="L3709" s="65"/>
      <c r="M3709" s="65"/>
      <c r="N3709" s="302"/>
      <c r="O3709" s="382"/>
      <c r="P3709" s="383"/>
      <c r="Q3709" s="302"/>
      <c r="R3709" s="384"/>
      <c r="S3709" s="310"/>
      <c r="T3709" s="87"/>
      <c r="U3709" s="302" t="s">
        <v>21</v>
      </c>
      <c r="V3709" s="313">
        <v>0.5</v>
      </c>
      <c r="W3709" s="349"/>
      <c r="X3709" s="303"/>
      <c r="Y3709" s="290"/>
      <c r="Z3709" s="350"/>
      <c r="AA3709" s="299" t="s">
        <v>20</v>
      </c>
      <c r="AB3709" s="287" t="s">
        <v>21</v>
      </c>
      <c r="AC3709" s="351">
        <v>0.85</v>
      </c>
      <c r="AD3709" s="288"/>
      <c r="AE3709" s="288"/>
      <c r="AF3709" s="346"/>
      <c r="AG3709" s="45">
        <v>104.0</v>
      </c>
      <c r="AH3709" s="79"/>
      <c r="AI3709" s="80"/>
      <c r="AJ3709" s="80"/>
      <c r="AK3709" s="80"/>
      <c r="AL3709" s="14"/>
      <c r="AM3709" s="16" t="str">
        <f t="shared" si="10"/>
        <v>{s:'63C578', v:104 , c:'放デイ３１・人欠２・未計画２・評減・'},</v>
      </c>
      <c r="AN3709" s="16"/>
    </row>
    <row r="3710" ht="16.5" customHeight="1">
      <c r="A3710" s="29">
        <v>63.0</v>
      </c>
      <c r="B3710" s="30" t="s">
        <v>4483</v>
      </c>
      <c r="C3710" s="31">
        <v>3708.0</v>
      </c>
      <c r="D3710" s="32" t="s">
        <v>4484</v>
      </c>
      <c r="E3710" s="94"/>
      <c r="F3710" s="94"/>
      <c r="G3710" s="103"/>
      <c r="H3710" s="140"/>
      <c r="I3710" s="140"/>
      <c r="J3710" s="95"/>
      <c r="K3710" s="69"/>
      <c r="L3710" s="65"/>
      <c r="M3710" s="65"/>
      <c r="N3710" s="302"/>
      <c r="O3710" s="382"/>
      <c r="P3710" s="383"/>
      <c r="Q3710" s="302"/>
      <c r="R3710" s="384"/>
      <c r="S3710" s="310"/>
      <c r="T3710" s="87"/>
      <c r="U3710" s="302"/>
      <c r="V3710" s="313"/>
      <c r="W3710" s="349"/>
      <c r="X3710" s="305" t="s">
        <v>326</v>
      </c>
      <c r="Y3710" s="287" t="s">
        <v>21</v>
      </c>
      <c r="Z3710" s="354" t="str">
        <f>$Z$653</f>
        <v/>
      </c>
      <c r="AA3710" s="297"/>
      <c r="AB3710" s="297"/>
      <c r="AC3710" s="297"/>
      <c r="AD3710" s="297"/>
      <c r="AE3710" s="297"/>
      <c r="AF3710" s="362"/>
      <c r="AG3710" s="114">
        <v>85.0</v>
      </c>
      <c r="AH3710" s="79"/>
      <c r="AI3710" s="80"/>
      <c r="AJ3710" s="80"/>
      <c r="AK3710" s="80"/>
      <c r="AL3710" s="14"/>
      <c r="AM3710" s="16" t="str">
        <f t="shared" si="10"/>
        <v>{s:'63C579', v:85 , c:'放デイ３１・人欠２・未計画２・開減１・'},</v>
      </c>
      <c r="AN3710" s="16"/>
    </row>
    <row r="3711" ht="16.5" customHeight="1">
      <c r="A3711" s="29">
        <v>63.0</v>
      </c>
      <c r="B3711" s="30" t="s">
        <v>4485</v>
      </c>
      <c r="C3711" s="31">
        <v>3709.0</v>
      </c>
      <c r="D3711" s="32" t="s">
        <v>4486</v>
      </c>
      <c r="E3711" s="94"/>
      <c r="F3711" s="94"/>
      <c r="G3711" s="103"/>
      <c r="H3711" s="140"/>
      <c r="I3711" s="140"/>
      <c r="J3711" s="95"/>
      <c r="K3711" s="69"/>
      <c r="L3711" s="65"/>
      <c r="M3711" s="65"/>
      <c r="N3711" s="302"/>
      <c r="O3711" s="382"/>
      <c r="P3711" s="383"/>
      <c r="Q3711" s="302"/>
      <c r="R3711" s="384"/>
      <c r="S3711" s="310"/>
      <c r="T3711" s="87"/>
      <c r="U3711" s="302"/>
      <c r="V3711" s="313"/>
      <c r="W3711" s="349"/>
      <c r="X3711" s="306"/>
      <c r="Y3711" s="290"/>
      <c r="Z3711" s="355"/>
      <c r="AA3711" s="356" t="s">
        <v>20</v>
      </c>
      <c r="AB3711" s="357" t="s">
        <v>21</v>
      </c>
      <c r="AC3711" s="358">
        <v>0.85</v>
      </c>
      <c r="AD3711" s="288"/>
      <c r="AE3711" s="288"/>
      <c r="AF3711" s="346"/>
      <c r="AG3711" s="114">
        <v>72.0</v>
      </c>
      <c r="AH3711" s="79"/>
      <c r="AI3711" s="80"/>
      <c r="AJ3711" s="80"/>
      <c r="AK3711" s="80"/>
      <c r="AL3711" s="14"/>
      <c r="AM3711" s="16" t="str">
        <f t="shared" si="10"/>
        <v>{s:'63C580', v:72 , c:'放デイ３１・人欠２・未計画２・開減１・評減・'},</v>
      </c>
      <c r="AN3711" s="16"/>
    </row>
    <row r="3712" ht="16.5" customHeight="1">
      <c r="A3712" s="29">
        <v>63.0</v>
      </c>
      <c r="B3712" s="30" t="s">
        <v>4487</v>
      </c>
      <c r="C3712" s="31">
        <v>3710.0</v>
      </c>
      <c r="D3712" s="32" t="s">
        <v>4488</v>
      </c>
      <c r="E3712" s="94"/>
      <c r="F3712" s="94"/>
      <c r="G3712" s="103"/>
      <c r="H3712" s="140"/>
      <c r="I3712" s="140"/>
      <c r="J3712" s="95"/>
      <c r="K3712" s="69"/>
      <c r="L3712" s="65"/>
      <c r="M3712" s="65"/>
      <c r="N3712" s="302"/>
      <c r="O3712" s="382"/>
      <c r="P3712" s="383"/>
      <c r="Q3712" s="302"/>
      <c r="R3712" s="384"/>
      <c r="S3712" s="310"/>
      <c r="T3712" s="87"/>
      <c r="U3712" s="302"/>
      <c r="V3712" s="313"/>
      <c r="W3712" s="349"/>
      <c r="X3712" s="305" t="s">
        <v>329</v>
      </c>
      <c r="Y3712" s="287" t="s">
        <v>21</v>
      </c>
      <c r="Z3712" s="354" t="str">
        <f>$Z$655</f>
        <v/>
      </c>
      <c r="AA3712" s="292"/>
      <c r="AB3712" s="292"/>
      <c r="AC3712" s="292"/>
      <c r="AD3712" s="292"/>
      <c r="AE3712" s="292"/>
      <c r="AF3712" s="355"/>
      <c r="AG3712" s="45">
        <v>104.0</v>
      </c>
      <c r="AH3712" s="79"/>
      <c r="AI3712" s="80"/>
      <c r="AJ3712" s="80"/>
      <c r="AK3712" s="80"/>
      <c r="AL3712" s="14"/>
      <c r="AM3712" s="16" t="str">
        <f t="shared" si="10"/>
        <v>{s:'63C581', v:104 , c:'放デイ３１・人欠２・未計画２・開減２・'},</v>
      </c>
      <c r="AN3712" s="16"/>
    </row>
    <row r="3713" ht="16.5" customHeight="1">
      <c r="A3713" s="29">
        <v>63.0</v>
      </c>
      <c r="B3713" s="30" t="s">
        <v>4489</v>
      </c>
      <c r="C3713" s="31">
        <v>3711.0</v>
      </c>
      <c r="D3713" s="32" t="s">
        <v>4490</v>
      </c>
      <c r="E3713" s="94"/>
      <c r="F3713" s="94"/>
      <c r="G3713" s="103"/>
      <c r="H3713" s="140"/>
      <c r="I3713" s="140"/>
      <c r="J3713" s="95"/>
      <c r="K3713" s="69"/>
      <c r="L3713" s="65"/>
      <c r="M3713" s="65"/>
      <c r="N3713" s="302"/>
      <c r="O3713" s="382"/>
      <c r="P3713" s="383"/>
      <c r="Q3713" s="302"/>
      <c r="R3713" s="384"/>
      <c r="S3713" s="310"/>
      <c r="T3713" s="87"/>
      <c r="U3713" s="302"/>
      <c r="V3713" s="313"/>
      <c r="W3713" s="349"/>
      <c r="X3713" s="306"/>
      <c r="Y3713" s="290"/>
      <c r="Z3713" s="355"/>
      <c r="AA3713" s="356" t="s">
        <v>20</v>
      </c>
      <c r="AB3713" s="357" t="s">
        <v>21</v>
      </c>
      <c r="AC3713" s="358">
        <v>0.85</v>
      </c>
      <c r="AD3713" s="288"/>
      <c r="AE3713" s="288"/>
      <c r="AF3713" s="346"/>
      <c r="AG3713" s="114">
        <v>88.0</v>
      </c>
      <c r="AH3713" s="79"/>
      <c r="AI3713" s="80"/>
      <c r="AJ3713" s="80"/>
      <c r="AK3713" s="80"/>
      <c r="AL3713" s="14"/>
      <c r="AM3713" s="16" t="str">
        <f t="shared" si="10"/>
        <v>{s:'63C582', v:88 , c:'放デイ３１・人欠２・未計画２・開減２・評減・'},</v>
      </c>
      <c r="AN3713" s="16"/>
    </row>
    <row r="3714" ht="16.5" customHeight="1">
      <c r="A3714" s="29">
        <v>63.0</v>
      </c>
      <c r="B3714" s="30" t="s">
        <v>4491</v>
      </c>
      <c r="C3714" s="31">
        <v>3712.0</v>
      </c>
      <c r="D3714" s="32" t="s">
        <v>4492</v>
      </c>
      <c r="E3714" s="94"/>
      <c r="F3714" s="94"/>
      <c r="G3714" s="103"/>
      <c r="H3714" s="140"/>
      <c r="I3714" s="140"/>
      <c r="J3714" s="95"/>
      <c r="K3714" s="69"/>
      <c r="L3714" s="65"/>
      <c r="M3714" s="65"/>
      <c r="N3714" s="302"/>
      <c r="O3714" s="382"/>
      <c r="P3714" s="383"/>
      <c r="Q3714" s="302"/>
      <c r="R3714" s="384"/>
      <c r="S3714" s="310"/>
      <c r="T3714" s="87"/>
      <c r="U3714" s="302"/>
      <c r="V3714" s="313"/>
      <c r="W3714" s="349"/>
      <c r="X3714" s="299"/>
      <c r="Y3714" s="287"/>
      <c r="Z3714" s="345"/>
      <c r="AA3714" s="288"/>
      <c r="AB3714" s="288"/>
      <c r="AC3714" s="346"/>
      <c r="AD3714" s="82" t="s">
        <v>30</v>
      </c>
      <c r="AE3714" s="302">
        <v>5.0</v>
      </c>
      <c r="AF3714" s="360" t="s">
        <v>31</v>
      </c>
      <c r="AG3714" s="45">
        <v>117.0</v>
      </c>
      <c r="AH3714" s="79"/>
      <c r="AI3714" s="80"/>
      <c r="AJ3714" s="80"/>
      <c r="AK3714" s="80"/>
      <c r="AL3714" s="14"/>
      <c r="AM3714" s="16" t="str">
        <f t="shared" si="10"/>
        <v>{s:'63C583', v:117 , c:'放デイ３１・人欠２・未計画２・拘減・'},</v>
      </c>
      <c r="AN3714" s="16"/>
    </row>
    <row r="3715" ht="16.5" customHeight="1">
      <c r="A3715" s="29">
        <v>63.0</v>
      </c>
      <c r="B3715" s="30" t="s">
        <v>4493</v>
      </c>
      <c r="C3715" s="31">
        <v>3713.0</v>
      </c>
      <c r="D3715" s="32" t="s">
        <v>4494</v>
      </c>
      <c r="E3715" s="94"/>
      <c r="F3715" s="94"/>
      <c r="G3715" s="103"/>
      <c r="H3715" s="140"/>
      <c r="I3715" s="140"/>
      <c r="J3715" s="95"/>
      <c r="K3715" s="69"/>
      <c r="L3715" s="65"/>
      <c r="M3715" s="65"/>
      <c r="N3715" s="302"/>
      <c r="O3715" s="382"/>
      <c r="P3715" s="383"/>
      <c r="Q3715" s="302"/>
      <c r="R3715" s="384"/>
      <c r="S3715" s="310"/>
      <c r="T3715" s="87"/>
      <c r="U3715" s="302"/>
      <c r="V3715" s="313"/>
      <c r="W3715" s="313"/>
      <c r="X3715" s="303"/>
      <c r="Y3715" s="290"/>
      <c r="Z3715" s="350"/>
      <c r="AA3715" s="299" t="s">
        <v>20</v>
      </c>
      <c r="AB3715" s="287" t="s">
        <v>21</v>
      </c>
      <c r="AC3715" s="361">
        <v>0.85</v>
      </c>
      <c r="AD3715" s="87"/>
      <c r="AE3715" s="302"/>
      <c r="AF3715" s="360"/>
      <c r="AG3715" s="45">
        <v>99.0</v>
      </c>
      <c r="AH3715" s="79"/>
      <c r="AI3715" s="80"/>
      <c r="AJ3715" s="80"/>
      <c r="AK3715" s="80"/>
      <c r="AL3715" s="14"/>
      <c r="AM3715" s="16" t="str">
        <f t="shared" si="10"/>
        <v>{s:'63C584', v:99 , c:'放デイ３１・人欠２・未計画２・評減・拘減・'},</v>
      </c>
      <c r="AN3715" s="16"/>
    </row>
    <row r="3716" ht="16.5" customHeight="1">
      <c r="A3716" s="29">
        <v>63.0</v>
      </c>
      <c r="B3716" s="30" t="s">
        <v>4495</v>
      </c>
      <c r="C3716" s="31">
        <v>3714.0</v>
      </c>
      <c r="D3716" s="32" t="s">
        <v>4496</v>
      </c>
      <c r="E3716" s="94"/>
      <c r="F3716" s="94"/>
      <c r="G3716" s="103"/>
      <c r="H3716" s="140"/>
      <c r="I3716" s="140"/>
      <c r="J3716" s="95"/>
      <c r="K3716" s="69"/>
      <c r="L3716" s="65"/>
      <c r="M3716" s="65"/>
      <c r="N3716" s="302"/>
      <c r="O3716" s="382"/>
      <c r="P3716" s="383"/>
      <c r="Q3716" s="302"/>
      <c r="R3716" s="384"/>
      <c r="S3716" s="310"/>
      <c r="T3716" s="87"/>
      <c r="U3716" s="302"/>
      <c r="V3716" s="313"/>
      <c r="W3716" s="313"/>
      <c r="X3716" s="305" t="s">
        <v>326</v>
      </c>
      <c r="Y3716" s="302" t="s">
        <v>21</v>
      </c>
      <c r="Z3716" s="349" t="str">
        <f>$Z$653</f>
        <v/>
      </c>
      <c r="AA3716" s="297"/>
      <c r="AB3716" s="297"/>
      <c r="AC3716" s="362"/>
      <c r="AD3716" s="87"/>
      <c r="AE3716" s="313"/>
      <c r="AF3716" s="349"/>
      <c r="AG3716" s="114">
        <v>80.0</v>
      </c>
      <c r="AH3716" s="79"/>
      <c r="AI3716" s="80"/>
      <c r="AJ3716" s="80"/>
      <c r="AK3716" s="80"/>
      <c r="AL3716" s="14"/>
      <c r="AM3716" s="16" t="str">
        <f t="shared" si="10"/>
        <v>{s:'63C585', v:80 , c:'放デイ３１・人欠２・未計画２・開減１・拘減・'},</v>
      </c>
      <c r="AN3716" s="16"/>
    </row>
    <row r="3717" ht="16.5" customHeight="1">
      <c r="A3717" s="29">
        <v>63.0</v>
      </c>
      <c r="B3717" s="30" t="s">
        <v>4497</v>
      </c>
      <c r="C3717" s="31">
        <v>3715.0</v>
      </c>
      <c r="D3717" s="32" t="s">
        <v>4498</v>
      </c>
      <c r="E3717" s="94"/>
      <c r="F3717" s="94"/>
      <c r="G3717" s="103"/>
      <c r="H3717" s="140"/>
      <c r="I3717" s="140"/>
      <c r="J3717" s="95"/>
      <c r="K3717" s="69"/>
      <c r="L3717" s="65"/>
      <c r="M3717" s="65"/>
      <c r="N3717" s="302"/>
      <c r="O3717" s="382"/>
      <c r="P3717" s="383"/>
      <c r="Q3717" s="302"/>
      <c r="R3717" s="384"/>
      <c r="S3717" s="310"/>
      <c r="T3717" s="87"/>
      <c r="U3717" s="302"/>
      <c r="V3717" s="313"/>
      <c r="W3717" s="313"/>
      <c r="X3717" s="306"/>
      <c r="Y3717" s="290"/>
      <c r="Z3717" s="355"/>
      <c r="AA3717" s="356" t="s">
        <v>20</v>
      </c>
      <c r="AB3717" s="357" t="s">
        <v>21</v>
      </c>
      <c r="AC3717" s="363">
        <v>0.85</v>
      </c>
      <c r="AD3717" s="87"/>
      <c r="AE3717" s="313"/>
      <c r="AF3717" s="349"/>
      <c r="AG3717" s="114">
        <v>67.0</v>
      </c>
      <c r="AH3717" s="79"/>
      <c r="AI3717" s="80"/>
      <c r="AJ3717" s="80"/>
      <c r="AK3717" s="80"/>
      <c r="AL3717" s="14"/>
      <c r="AM3717" s="16" t="str">
        <f t="shared" si="10"/>
        <v>{s:'63C586', v:67 , c:'放デイ３１・人欠２・未計画２・開減１・評減・拘減・'},</v>
      </c>
      <c r="AN3717" s="16"/>
    </row>
    <row r="3718" ht="16.5" customHeight="1">
      <c r="A3718" s="29">
        <v>63.0</v>
      </c>
      <c r="B3718" s="30" t="s">
        <v>4499</v>
      </c>
      <c r="C3718" s="31">
        <v>3716.0</v>
      </c>
      <c r="D3718" s="32" t="s">
        <v>4500</v>
      </c>
      <c r="E3718" s="94"/>
      <c r="F3718" s="94"/>
      <c r="G3718" s="103"/>
      <c r="H3718" s="140"/>
      <c r="I3718" s="140"/>
      <c r="J3718" s="95"/>
      <c r="K3718" s="69"/>
      <c r="L3718" s="65"/>
      <c r="M3718" s="65"/>
      <c r="N3718" s="302"/>
      <c r="O3718" s="382"/>
      <c r="P3718" s="383"/>
      <c r="Q3718" s="302"/>
      <c r="R3718" s="384"/>
      <c r="S3718" s="308"/>
      <c r="T3718" s="87"/>
      <c r="U3718" s="302"/>
      <c r="V3718" s="313"/>
      <c r="W3718" s="313"/>
      <c r="X3718" s="305" t="s">
        <v>329</v>
      </c>
      <c r="Y3718" s="302" t="s">
        <v>21</v>
      </c>
      <c r="Z3718" s="349" t="str">
        <f>$Z$655</f>
        <v/>
      </c>
      <c r="AA3718" s="292"/>
      <c r="AB3718" s="292"/>
      <c r="AC3718" s="355"/>
      <c r="AD3718" s="87"/>
      <c r="AE3718" s="313"/>
      <c r="AF3718" s="349"/>
      <c r="AG3718" s="45">
        <v>99.0</v>
      </c>
      <c r="AH3718" s="79"/>
      <c r="AI3718" s="80"/>
      <c r="AJ3718" s="80"/>
      <c r="AK3718" s="80"/>
      <c r="AL3718" s="14"/>
      <c r="AM3718" s="16" t="str">
        <f t="shared" si="10"/>
        <v>{s:'63C587', v:99 , c:'放デイ３１・人欠２・未計画２・開減２・拘減・'},</v>
      </c>
      <c r="AN3718" s="16"/>
    </row>
    <row r="3719" ht="16.5" customHeight="1">
      <c r="A3719" s="29">
        <v>63.0</v>
      </c>
      <c r="B3719" s="30" t="s">
        <v>4501</v>
      </c>
      <c r="C3719" s="31">
        <v>3717.0</v>
      </c>
      <c r="D3719" s="32" t="s">
        <v>4502</v>
      </c>
      <c r="E3719" s="94"/>
      <c r="F3719" s="94"/>
      <c r="G3719" s="103"/>
      <c r="H3719" s="140"/>
      <c r="I3719" s="140"/>
      <c r="J3719" s="95"/>
      <c r="K3719" s="69"/>
      <c r="L3719" s="65"/>
      <c r="M3719" s="65"/>
      <c r="N3719" s="302"/>
      <c r="O3719" s="382"/>
      <c r="P3719" s="383"/>
      <c r="Q3719" s="302"/>
      <c r="R3719" s="384"/>
      <c r="S3719" s="312"/>
      <c r="T3719" s="93"/>
      <c r="U3719" s="302"/>
      <c r="V3719" s="313"/>
      <c r="W3719" s="313"/>
      <c r="X3719" s="306"/>
      <c r="Y3719" s="290"/>
      <c r="Z3719" s="355"/>
      <c r="AA3719" s="356" t="s">
        <v>20</v>
      </c>
      <c r="AB3719" s="357" t="s">
        <v>21</v>
      </c>
      <c r="AC3719" s="363">
        <v>0.85</v>
      </c>
      <c r="AD3719" s="93"/>
      <c r="AE3719" s="292"/>
      <c r="AF3719" s="355"/>
      <c r="AG3719" s="114">
        <v>83.0</v>
      </c>
      <c r="AH3719" s="79"/>
      <c r="AI3719" s="80"/>
      <c r="AJ3719" s="80"/>
      <c r="AK3719" s="80"/>
      <c r="AL3719" s="14"/>
      <c r="AM3719" s="16" t="str">
        <f t="shared" si="10"/>
        <v>{s:'63C588', v:83 , c:'放デイ３１・人欠２・未計画２・開減２・評減・拘減・'},</v>
      </c>
      <c r="AN3719" s="16"/>
    </row>
    <row r="3720" ht="16.5" customHeight="1">
      <c r="A3720" s="29">
        <v>63.0</v>
      </c>
      <c r="B3720" s="30" t="s">
        <v>4503</v>
      </c>
      <c r="C3720" s="31">
        <v>3718.0</v>
      </c>
      <c r="D3720" s="32" t="s">
        <v>4504</v>
      </c>
      <c r="E3720" s="94"/>
      <c r="F3720" s="94"/>
      <c r="G3720" s="94"/>
      <c r="H3720" s="140"/>
      <c r="I3720" s="140"/>
      <c r="J3720" s="95"/>
      <c r="K3720" s="82" t="s">
        <v>38</v>
      </c>
      <c r="L3720" s="96"/>
      <c r="M3720" s="96"/>
      <c r="N3720" s="152"/>
      <c r="O3720" s="105"/>
      <c r="P3720" s="94"/>
      <c r="Q3720" s="140"/>
      <c r="R3720" s="95"/>
      <c r="S3720" s="287"/>
      <c r="T3720" s="287"/>
      <c r="U3720" s="152"/>
      <c r="V3720" s="152"/>
      <c r="W3720" s="152"/>
      <c r="X3720" s="299"/>
      <c r="Y3720" s="287"/>
      <c r="Z3720" s="345"/>
      <c r="AA3720" s="288"/>
      <c r="AB3720" s="288"/>
      <c r="AC3720" s="288"/>
      <c r="AD3720" s="288"/>
      <c r="AE3720" s="288"/>
      <c r="AF3720" s="346"/>
      <c r="AG3720" s="45">
        <v>247.0</v>
      </c>
      <c r="AH3720" s="79"/>
      <c r="AI3720" s="80"/>
      <c r="AJ3720" s="80"/>
      <c r="AK3720" s="80"/>
      <c r="AL3720" s="14"/>
      <c r="AM3720" s="16" t="str">
        <f t="shared" si="10"/>
        <v>{s:'63C589', v:247 , c:'放デイ３１・有資格１７・人欠２・'},</v>
      </c>
      <c r="AN3720" s="16"/>
    </row>
    <row r="3721" ht="16.5" customHeight="1">
      <c r="A3721" s="29">
        <v>63.0</v>
      </c>
      <c r="B3721" s="30" t="s">
        <v>4505</v>
      </c>
      <c r="C3721" s="31">
        <v>3719.0</v>
      </c>
      <c r="D3721" s="32" t="s">
        <v>4506</v>
      </c>
      <c r="E3721" s="94"/>
      <c r="F3721" s="94"/>
      <c r="G3721" s="94"/>
      <c r="H3721" s="140"/>
      <c r="I3721" s="140"/>
      <c r="J3721" s="95"/>
      <c r="K3721" s="87"/>
      <c r="L3721" s="302">
        <v>8.0</v>
      </c>
      <c r="M3721" s="63" t="s">
        <v>40</v>
      </c>
      <c r="N3721" s="140"/>
      <c r="O3721" s="105"/>
      <c r="P3721" s="94"/>
      <c r="Q3721" s="140"/>
      <c r="R3721" s="95"/>
      <c r="S3721" s="302"/>
      <c r="T3721" s="302"/>
      <c r="U3721" s="140"/>
      <c r="V3721" s="140"/>
      <c r="W3721" s="140"/>
      <c r="X3721" s="303"/>
      <c r="Y3721" s="290"/>
      <c r="Z3721" s="350"/>
      <c r="AA3721" s="299" t="s">
        <v>20</v>
      </c>
      <c r="AB3721" s="287" t="s">
        <v>21</v>
      </c>
      <c r="AC3721" s="351">
        <v>0.85</v>
      </c>
      <c r="AD3721" s="288"/>
      <c r="AE3721" s="288"/>
      <c r="AF3721" s="346"/>
      <c r="AG3721" s="45">
        <v>210.0</v>
      </c>
      <c r="AH3721" s="79"/>
      <c r="AI3721" s="80"/>
      <c r="AJ3721" s="80"/>
      <c r="AK3721" s="80"/>
      <c r="AL3721" s="14"/>
      <c r="AM3721" s="16" t="str">
        <f t="shared" si="10"/>
        <v>{s:'63C590', v:210 , c:'放デイ３１・有資格１７・人欠２・評減・'},</v>
      </c>
      <c r="AN3721" s="16"/>
    </row>
    <row r="3722" ht="16.5" customHeight="1">
      <c r="A3722" s="29">
        <v>63.0</v>
      </c>
      <c r="B3722" s="30" t="s">
        <v>4507</v>
      </c>
      <c r="C3722" s="31">
        <v>3720.0</v>
      </c>
      <c r="D3722" s="32" t="s">
        <v>4508</v>
      </c>
      <c r="E3722" s="94"/>
      <c r="F3722" s="94"/>
      <c r="G3722" s="94"/>
      <c r="H3722" s="140"/>
      <c r="I3722" s="140"/>
      <c r="J3722" s="95"/>
      <c r="K3722" s="87"/>
      <c r="L3722" s="65"/>
      <c r="M3722" s="302"/>
      <c r="N3722" s="366"/>
      <c r="O3722" s="367"/>
      <c r="P3722" s="368"/>
      <c r="Q3722" s="366"/>
      <c r="R3722" s="369"/>
      <c r="S3722" s="304"/>
      <c r="T3722" s="304"/>
      <c r="U3722" s="140"/>
      <c r="V3722" s="140"/>
      <c r="W3722" s="140"/>
      <c r="X3722" s="305" t="s">
        <v>326</v>
      </c>
      <c r="Y3722" s="287" t="s">
        <v>21</v>
      </c>
      <c r="Z3722" s="354" t="str">
        <f>$Z$653</f>
        <v/>
      </c>
      <c r="AA3722" s="297"/>
      <c r="AB3722" s="297"/>
      <c r="AC3722" s="297"/>
      <c r="AD3722" s="297"/>
      <c r="AE3722" s="297"/>
      <c r="AF3722" s="362"/>
      <c r="AG3722" s="45">
        <v>173.0</v>
      </c>
      <c r="AH3722" s="79"/>
      <c r="AI3722" s="80"/>
      <c r="AJ3722" s="80"/>
      <c r="AK3722" s="80"/>
      <c r="AL3722" s="14"/>
      <c r="AM3722" s="16" t="str">
        <f t="shared" si="10"/>
        <v>{s:'63C591', v:173 , c:'放デイ３１・有資格１７・人欠２・開減１・'},</v>
      </c>
      <c r="AN3722" s="16"/>
    </row>
    <row r="3723" ht="16.5" customHeight="1">
      <c r="A3723" s="29">
        <v>63.0</v>
      </c>
      <c r="B3723" s="30" t="s">
        <v>4509</v>
      </c>
      <c r="C3723" s="31">
        <v>3721.0</v>
      </c>
      <c r="D3723" s="32" t="s">
        <v>4510</v>
      </c>
      <c r="E3723" s="94"/>
      <c r="F3723" s="94"/>
      <c r="G3723" s="94"/>
      <c r="H3723" s="140"/>
      <c r="I3723" s="140"/>
      <c r="J3723" s="95"/>
      <c r="K3723" s="87"/>
      <c r="L3723" s="65"/>
      <c r="M3723" s="302"/>
      <c r="N3723" s="366"/>
      <c r="O3723" s="367"/>
      <c r="P3723" s="368"/>
      <c r="Q3723" s="366"/>
      <c r="R3723" s="369"/>
      <c r="S3723" s="304"/>
      <c r="T3723" s="304"/>
      <c r="U3723" s="140"/>
      <c r="V3723" s="140"/>
      <c r="W3723" s="140"/>
      <c r="X3723" s="306"/>
      <c r="Y3723" s="290"/>
      <c r="Z3723" s="355"/>
      <c r="AA3723" s="356" t="s">
        <v>20</v>
      </c>
      <c r="AB3723" s="357" t="s">
        <v>21</v>
      </c>
      <c r="AC3723" s="358">
        <v>0.85</v>
      </c>
      <c r="AD3723" s="288"/>
      <c r="AE3723" s="288"/>
      <c r="AF3723" s="346"/>
      <c r="AG3723" s="45">
        <v>147.0</v>
      </c>
      <c r="AH3723" s="79"/>
      <c r="AI3723" s="80"/>
      <c r="AJ3723" s="80"/>
      <c r="AK3723" s="80"/>
      <c r="AL3723" s="14"/>
      <c r="AM3723" s="16" t="str">
        <f t="shared" si="10"/>
        <v>{s:'63C592', v:147 , c:'放デイ３１・有資格１７・人欠２・開減１・評減・'},</v>
      </c>
      <c r="AN3723" s="16"/>
    </row>
    <row r="3724" ht="16.5" customHeight="1">
      <c r="A3724" s="29">
        <v>63.0</v>
      </c>
      <c r="B3724" s="30" t="s">
        <v>4511</v>
      </c>
      <c r="C3724" s="31">
        <v>3722.0</v>
      </c>
      <c r="D3724" s="32" t="s">
        <v>4512</v>
      </c>
      <c r="E3724" s="94"/>
      <c r="F3724" s="94"/>
      <c r="G3724" s="94"/>
      <c r="H3724" s="140"/>
      <c r="I3724" s="140"/>
      <c r="J3724" s="95"/>
      <c r="K3724" s="87"/>
      <c r="L3724" s="65"/>
      <c r="M3724" s="302"/>
      <c r="N3724" s="366"/>
      <c r="O3724" s="367"/>
      <c r="P3724" s="368"/>
      <c r="Q3724" s="366"/>
      <c r="R3724" s="369"/>
      <c r="S3724" s="304"/>
      <c r="T3724" s="304"/>
      <c r="U3724" s="140"/>
      <c r="V3724" s="140"/>
      <c r="W3724" s="140"/>
      <c r="X3724" s="305" t="s">
        <v>329</v>
      </c>
      <c r="Y3724" s="287" t="s">
        <v>21</v>
      </c>
      <c r="Z3724" s="354" t="str">
        <f>$Z$655</f>
        <v/>
      </c>
      <c r="AA3724" s="292"/>
      <c r="AB3724" s="292"/>
      <c r="AC3724" s="292"/>
      <c r="AD3724" s="292"/>
      <c r="AE3724" s="292"/>
      <c r="AF3724" s="355"/>
      <c r="AG3724" s="45">
        <v>210.0</v>
      </c>
      <c r="AH3724" s="79"/>
      <c r="AI3724" s="80"/>
      <c r="AJ3724" s="80"/>
      <c r="AK3724" s="80"/>
      <c r="AL3724" s="14"/>
      <c r="AM3724" s="16" t="str">
        <f t="shared" si="10"/>
        <v>{s:'63C593', v:210 , c:'放デイ３１・有資格１７・人欠２・開減２・'},</v>
      </c>
      <c r="AN3724" s="16"/>
    </row>
    <row r="3725" ht="16.5" customHeight="1">
      <c r="A3725" s="29">
        <v>63.0</v>
      </c>
      <c r="B3725" s="30" t="s">
        <v>4513</v>
      </c>
      <c r="C3725" s="31">
        <v>3723.0</v>
      </c>
      <c r="D3725" s="32" t="s">
        <v>4514</v>
      </c>
      <c r="E3725" s="94"/>
      <c r="F3725" s="94"/>
      <c r="G3725" s="94"/>
      <c r="H3725" s="140"/>
      <c r="I3725" s="140"/>
      <c r="J3725" s="95"/>
      <c r="K3725" s="87"/>
      <c r="L3725" s="65"/>
      <c r="M3725" s="302"/>
      <c r="N3725" s="366"/>
      <c r="O3725" s="367"/>
      <c r="P3725" s="368"/>
      <c r="Q3725" s="366"/>
      <c r="R3725" s="369"/>
      <c r="S3725" s="304"/>
      <c r="T3725" s="304"/>
      <c r="U3725" s="140"/>
      <c r="V3725" s="140"/>
      <c r="W3725" s="140"/>
      <c r="X3725" s="306"/>
      <c r="Y3725" s="290"/>
      <c r="Z3725" s="355"/>
      <c r="AA3725" s="356" t="s">
        <v>20</v>
      </c>
      <c r="AB3725" s="357" t="s">
        <v>21</v>
      </c>
      <c r="AC3725" s="358">
        <v>0.85</v>
      </c>
      <c r="AD3725" s="288"/>
      <c r="AE3725" s="288"/>
      <c r="AF3725" s="346"/>
      <c r="AG3725" s="45">
        <v>179.0</v>
      </c>
      <c r="AH3725" s="79"/>
      <c r="AI3725" s="80"/>
      <c r="AJ3725" s="80"/>
      <c r="AK3725" s="80"/>
      <c r="AL3725" s="14"/>
      <c r="AM3725" s="16" t="str">
        <f t="shared" si="10"/>
        <v>{s:'63C594', v:179 , c:'放デイ３１・有資格１７・人欠２・開減２・評減・'},</v>
      </c>
      <c r="AN3725" s="16"/>
    </row>
    <row r="3726" ht="16.5" customHeight="1">
      <c r="A3726" s="29">
        <v>63.0</v>
      </c>
      <c r="B3726" s="30" t="s">
        <v>4515</v>
      </c>
      <c r="C3726" s="31">
        <v>3724.0</v>
      </c>
      <c r="D3726" s="32" t="s">
        <v>4516</v>
      </c>
      <c r="E3726" s="94"/>
      <c r="F3726" s="94"/>
      <c r="G3726" s="94"/>
      <c r="H3726" s="140"/>
      <c r="I3726" s="140"/>
      <c r="J3726" s="95"/>
      <c r="K3726" s="87"/>
      <c r="L3726" s="65"/>
      <c r="M3726" s="302"/>
      <c r="N3726" s="366"/>
      <c r="O3726" s="367"/>
      <c r="P3726" s="368"/>
      <c r="Q3726" s="366"/>
      <c r="R3726" s="369"/>
      <c r="S3726" s="304"/>
      <c r="T3726" s="304"/>
      <c r="U3726" s="140"/>
      <c r="V3726" s="140"/>
      <c r="W3726" s="140"/>
      <c r="X3726" s="299"/>
      <c r="Y3726" s="287"/>
      <c r="Z3726" s="345"/>
      <c r="AA3726" s="288"/>
      <c r="AB3726" s="288"/>
      <c r="AC3726" s="346"/>
      <c r="AD3726" s="82" t="s">
        <v>30</v>
      </c>
      <c r="AE3726" s="302">
        <v>5.0</v>
      </c>
      <c r="AF3726" s="360" t="s">
        <v>31</v>
      </c>
      <c r="AG3726" s="45">
        <v>242.0</v>
      </c>
      <c r="AH3726" s="79"/>
      <c r="AI3726" s="80"/>
      <c r="AJ3726" s="80"/>
      <c r="AK3726" s="80"/>
      <c r="AL3726" s="14"/>
      <c r="AM3726" s="16" t="str">
        <f t="shared" si="10"/>
        <v>{s:'63C595', v:242 , c:'放デイ３１・有資格１７・人欠２・拘減・'},</v>
      </c>
      <c r="AN3726" s="16"/>
    </row>
    <row r="3727" ht="16.5" customHeight="1">
      <c r="A3727" s="29">
        <v>63.0</v>
      </c>
      <c r="B3727" s="30" t="s">
        <v>4517</v>
      </c>
      <c r="C3727" s="31">
        <v>3725.0</v>
      </c>
      <c r="D3727" s="32" t="s">
        <v>4518</v>
      </c>
      <c r="E3727" s="94"/>
      <c r="F3727" s="94"/>
      <c r="G3727" s="94"/>
      <c r="H3727" s="140"/>
      <c r="I3727" s="140"/>
      <c r="J3727" s="95"/>
      <c r="K3727" s="69"/>
      <c r="L3727" s="65"/>
      <c r="M3727" s="302"/>
      <c r="N3727" s="366"/>
      <c r="O3727" s="367"/>
      <c r="P3727" s="368"/>
      <c r="Q3727" s="366"/>
      <c r="R3727" s="369"/>
      <c r="S3727" s="304"/>
      <c r="T3727" s="304"/>
      <c r="U3727" s="140"/>
      <c r="V3727" s="140"/>
      <c r="W3727" s="140"/>
      <c r="X3727" s="303"/>
      <c r="Y3727" s="290"/>
      <c r="Z3727" s="350"/>
      <c r="AA3727" s="299" t="s">
        <v>20</v>
      </c>
      <c r="AB3727" s="287" t="s">
        <v>21</v>
      </c>
      <c r="AC3727" s="361">
        <v>0.85</v>
      </c>
      <c r="AD3727" s="87"/>
      <c r="AE3727" s="302"/>
      <c r="AF3727" s="360"/>
      <c r="AG3727" s="45">
        <v>205.0</v>
      </c>
      <c r="AH3727" s="79"/>
      <c r="AI3727" s="80"/>
      <c r="AJ3727" s="80"/>
      <c r="AK3727" s="80"/>
      <c r="AL3727" s="14"/>
      <c r="AM3727" s="16" t="str">
        <f t="shared" si="10"/>
        <v>{s:'63C596', v:205 , c:'放デイ３１・有資格１７・人欠２・評減・拘減・'},</v>
      </c>
      <c r="AN3727" s="16"/>
    </row>
    <row r="3728" ht="16.5" customHeight="1">
      <c r="A3728" s="29">
        <v>63.0</v>
      </c>
      <c r="B3728" s="30" t="s">
        <v>4519</v>
      </c>
      <c r="C3728" s="31">
        <v>3726.0</v>
      </c>
      <c r="D3728" s="32" t="s">
        <v>4520</v>
      </c>
      <c r="E3728" s="94"/>
      <c r="F3728" s="94"/>
      <c r="G3728" s="94"/>
      <c r="H3728" s="140"/>
      <c r="I3728" s="140"/>
      <c r="J3728" s="95"/>
      <c r="K3728" s="69"/>
      <c r="L3728" s="65"/>
      <c r="M3728" s="302"/>
      <c r="N3728" s="366"/>
      <c r="O3728" s="367"/>
      <c r="P3728" s="368"/>
      <c r="Q3728" s="366"/>
      <c r="R3728" s="369"/>
      <c r="S3728" s="304"/>
      <c r="T3728" s="304"/>
      <c r="U3728" s="140"/>
      <c r="V3728" s="140"/>
      <c r="W3728" s="140"/>
      <c r="X3728" s="305" t="s">
        <v>326</v>
      </c>
      <c r="Y3728" s="302" t="s">
        <v>21</v>
      </c>
      <c r="Z3728" s="349">
        <v>0.7</v>
      </c>
      <c r="AA3728" s="297"/>
      <c r="AB3728" s="297"/>
      <c r="AC3728" s="362"/>
      <c r="AD3728" s="87"/>
      <c r="AE3728" s="313"/>
      <c r="AF3728" s="349"/>
      <c r="AG3728" s="45">
        <v>168.0</v>
      </c>
      <c r="AH3728" s="79"/>
      <c r="AI3728" s="80"/>
      <c r="AJ3728" s="80"/>
      <c r="AK3728" s="80"/>
      <c r="AL3728" s="14"/>
      <c r="AM3728" s="16" t="str">
        <f t="shared" si="10"/>
        <v>{s:'63C597', v:168 , c:'放デイ３１・有資格１７・人欠２・開減１・拘減・'},</v>
      </c>
      <c r="AN3728" s="16"/>
    </row>
    <row r="3729" ht="16.5" customHeight="1">
      <c r="A3729" s="29">
        <v>63.0</v>
      </c>
      <c r="B3729" s="30" t="s">
        <v>4521</v>
      </c>
      <c r="C3729" s="31">
        <v>3727.0</v>
      </c>
      <c r="D3729" s="32" t="s">
        <v>4522</v>
      </c>
      <c r="E3729" s="94"/>
      <c r="F3729" s="94"/>
      <c r="G3729" s="94"/>
      <c r="H3729" s="140"/>
      <c r="I3729" s="140"/>
      <c r="J3729" s="95"/>
      <c r="K3729" s="69"/>
      <c r="L3729" s="65"/>
      <c r="M3729" s="302"/>
      <c r="N3729" s="366"/>
      <c r="O3729" s="367"/>
      <c r="P3729" s="368"/>
      <c r="Q3729" s="366"/>
      <c r="R3729" s="369"/>
      <c r="S3729" s="304"/>
      <c r="T3729" s="304"/>
      <c r="U3729" s="140"/>
      <c r="V3729" s="140"/>
      <c r="W3729" s="140"/>
      <c r="X3729" s="306"/>
      <c r="Y3729" s="290"/>
      <c r="Z3729" s="355"/>
      <c r="AA3729" s="356" t="s">
        <v>20</v>
      </c>
      <c r="AB3729" s="357" t="s">
        <v>21</v>
      </c>
      <c r="AC3729" s="363">
        <v>0.85</v>
      </c>
      <c r="AD3729" s="87"/>
      <c r="AE3729" s="313"/>
      <c r="AF3729" s="349"/>
      <c r="AG3729" s="45">
        <v>142.0</v>
      </c>
      <c r="AH3729" s="79"/>
      <c r="AI3729" s="80"/>
      <c r="AJ3729" s="80"/>
      <c r="AK3729" s="80"/>
      <c r="AL3729" s="14"/>
      <c r="AM3729" s="16" t="str">
        <f t="shared" si="10"/>
        <v>{s:'63C598', v:142 , c:'放デイ３１・有資格１７・人欠２・開減１・評減・拘減・'},</v>
      </c>
      <c r="AN3729" s="16"/>
    </row>
    <row r="3730" ht="16.5" customHeight="1">
      <c r="A3730" s="29">
        <v>63.0</v>
      </c>
      <c r="B3730" s="30" t="s">
        <v>4523</v>
      </c>
      <c r="C3730" s="31">
        <v>3728.0</v>
      </c>
      <c r="D3730" s="32" t="s">
        <v>4524</v>
      </c>
      <c r="E3730" s="94"/>
      <c r="F3730" s="94"/>
      <c r="G3730" s="94"/>
      <c r="H3730" s="140"/>
      <c r="I3730" s="140"/>
      <c r="J3730" s="95"/>
      <c r="K3730" s="69"/>
      <c r="L3730" s="65"/>
      <c r="M3730" s="302"/>
      <c r="N3730" s="366"/>
      <c r="O3730" s="367"/>
      <c r="P3730" s="368"/>
      <c r="Q3730" s="366"/>
      <c r="R3730" s="369"/>
      <c r="S3730" s="304"/>
      <c r="T3730" s="304"/>
      <c r="U3730" s="140"/>
      <c r="V3730" s="140"/>
      <c r="W3730" s="140"/>
      <c r="X3730" s="305" t="s">
        <v>329</v>
      </c>
      <c r="Y3730" s="302" t="s">
        <v>21</v>
      </c>
      <c r="Z3730" s="349">
        <v>0.85</v>
      </c>
      <c r="AA3730" s="292"/>
      <c r="AB3730" s="292"/>
      <c r="AC3730" s="355"/>
      <c r="AD3730" s="87"/>
      <c r="AE3730" s="313"/>
      <c r="AF3730" s="349"/>
      <c r="AG3730" s="45">
        <v>205.0</v>
      </c>
      <c r="AH3730" s="79"/>
      <c r="AI3730" s="80"/>
      <c r="AJ3730" s="80"/>
      <c r="AK3730" s="80"/>
      <c r="AL3730" s="14"/>
      <c r="AM3730" s="16" t="str">
        <f t="shared" si="10"/>
        <v>{s:'63C599', v:205 , c:'放デイ３１・有資格１７・人欠２・開減２・拘減・'},</v>
      </c>
      <c r="AN3730" s="16"/>
    </row>
    <row r="3731" ht="16.5" customHeight="1">
      <c r="A3731" s="29">
        <v>63.0</v>
      </c>
      <c r="B3731" s="30" t="s">
        <v>4525</v>
      </c>
      <c r="C3731" s="31">
        <v>3729.0</v>
      </c>
      <c r="D3731" s="32" t="s">
        <v>4526</v>
      </c>
      <c r="E3731" s="94"/>
      <c r="F3731" s="94"/>
      <c r="G3731" s="94"/>
      <c r="H3731" s="140"/>
      <c r="I3731" s="140"/>
      <c r="J3731" s="95"/>
      <c r="K3731" s="69"/>
      <c r="L3731" s="65"/>
      <c r="M3731" s="302"/>
      <c r="N3731" s="366"/>
      <c r="O3731" s="367"/>
      <c r="P3731" s="368"/>
      <c r="Q3731" s="366"/>
      <c r="R3731" s="369"/>
      <c r="S3731" s="304"/>
      <c r="T3731" s="304"/>
      <c r="U3731" s="140"/>
      <c r="V3731" s="140"/>
      <c r="W3731" s="140"/>
      <c r="X3731" s="306"/>
      <c r="Y3731" s="290"/>
      <c r="Z3731" s="355"/>
      <c r="AA3731" s="356" t="s">
        <v>20</v>
      </c>
      <c r="AB3731" s="357" t="s">
        <v>21</v>
      </c>
      <c r="AC3731" s="363">
        <v>0.85</v>
      </c>
      <c r="AD3731" s="93"/>
      <c r="AE3731" s="292"/>
      <c r="AF3731" s="355"/>
      <c r="AG3731" s="45">
        <v>174.0</v>
      </c>
      <c r="AH3731" s="79"/>
      <c r="AI3731" s="80"/>
      <c r="AJ3731" s="80"/>
      <c r="AK3731" s="80"/>
      <c r="AL3731" s="14"/>
      <c r="AM3731" s="16" t="str">
        <f t="shared" si="10"/>
        <v>{s:'63C600', v:174 , c:'放デイ３１・有資格１７・人欠２・開減２・評減・拘減・'},</v>
      </c>
      <c r="AN3731" s="16"/>
    </row>
    <row r="3732" ht="16.5" customHeight="1">
      <c r="A3732" s="29">
        <v>63.0</v>
      </c>
      <c r="B3732" s="30" t="s">
        <v>4527</v>
      </c>
      <c r="C3732" s="31">
        <v>3730.0</v>
      </c>
      <c r="D3732" s="32" t="s">
        <v>4528</v>
      </c>
      <c r="E3732" s="94"/>
      <c r="F3732" s="94"/>
      <c r="G3732" s="307"/>
      <c r="H3732" s="352"/>
      <c r="I3732" s="140"/>
      <c r="J3732" s="95"/>
      <c r="K3732" s="69"/>
      <c r="L3732" s="65"/>
      <c r="M3732" s="302"/>
      <c r="N3732" s="366"/>
      <c r="O3732" s="367"/>
      <c r="P3732" s="368"/>
      <c r="Q3732" s="366"/>
      <c r="R3732" s="369"/>
      <c r="S3732" s="33" t="s">
        <v>23</v>
      </c>
      <c r="T3732" s="130" t="s">
        <v>24</v>
      </c>
      <c r="U3732" s="152"/>
      <c r="V3732" s="152"/>
      <c r="W3732" s="153"/>
      <c r="X3732" s="299"/>
      <c r="Y3732" s="287"/>
      <c r="Z3732" s="345"/>
      <c r="AA3732" s="288"/>
      <c r="AB3732" s="288"/>
      <c r="AC3732" s="288"/>
      <c r="AD3732" s="288"/>
      <c r="AE3732" s="288"/>
      <c r="AF3732" s="346"/>
      <c r="AG3732" s="45">
        <v>173.0</v>
      </c>
      <c r="AH3732" s="79"/>
      <c r="AI3732" s="80"/>
      <c r="AJ3732" s="80"/>
      <c r="AK3732" s="80"/>
      <c r="AL3732" s="14"/>
      <c r="AM3732" s="16" t="str">
        <f t="shared" si="10"/>
        <v>{s:'63C601', v:173 , c:'放デイ３１・有資格１７・人欠２・未計画・'},</v>
      </c>
      <c r="AN3732" s="16"/>
    </row>
    <row r="3733" ht="16.5" customHeight="1">
      <c r="A3733" s="29">
        <v>63.0</v>
      </c>
      <c r="B3733" s="30" t="s">
        <v>4529</v>
      </c>
      <c r="C3733" s="31">
        <v>3731.0</v>
      </c>
      <c r="D3733" s="32" t="s">
        <v>4530</v>
      </c>
      <c r="E3733" s="94"/>
      <c r="F3733" s="94"/>
      <c r="G3733" s="307"/>
      <c r="H3733" s="352"/>
      <c r="I3733" s="140"/>
      <c r="J3733" s="95"/>
      <c r="K3733" s="69"/>
      <c r="L3733" s="302"/>
      <c r="M3733" s="63"/>
      <c r="N3733" s="366"/>
      <c r="O3733" s="367"/>
      <c r="P3733" s="368"/>
      <c r="Q3733" s="366"/>
      <c r="R3733" s="369"/>
      <c r="S3733" s="131"/>
      <c r="T3733" s="87"/>
      <c r="U3733" s="302" t="s">
        <v>21</v>
      </c>
      <c r="V3733" s="313">
        <v>0.7</v>
      </c>
      <c r="W3733" s="95"/>
      <c r="X3733" s="303"/>
      <c r="Y3733" s="290"/>
      <c r="Z3733" s="350"/>
      <c r="AA3733" s="299" t="s">
        <v>20</v>
      </c>
      <c r="AB3733" s="287" t="s">
        <v>21</v>
      </c>
      <c r="AC3733" s="351">
        <v>0.85</v>
      </c>
      <c r="AD3733" s="288"/>
      <c r="AE3733" s="288"/>
      <c r="AF3733" s="346"/>
      <c r="AG3733" s="45">
        <v>147.0</v>
      </c>
      <c r="AH3733" s="79"/>
      <c r="AI3733" s="80"/>
      <c r="AJ3733" s="80"/>
      <c r="AK3733" s="80"/>
      <c r="AL3733" s="14"/>
      <c r="AM3733" s="16" t="str">
        <f t="shared" si="10"/>
        <v>{s:'63C602', v:147 , c:'放デイ３１・有資格１７・人欠２・未計画・評減・'},</v>
      </c>
      <c r="AN3733" s="16"/>
    </row>
    <row r="3734" ht="16.5" customHeight="1">
      <c r="A3734" s="29">
        <v>63.0</v>
      </c>
      <c r="B3734" s="30" t="s">
        <v>4531</v>
      </c>
      <c r="C3734" s="31">
        <v>3732.0</v>
      </c>
      <c r="D3734" s="32" t="s">
        <v>4532</v>
      </c>
      <c r="E3734" s="94"/>
      <c r="F3734" s="94"/>
      <c r="G3734" s="103"/>
      <c r="H3734" s="140"/>
      <c r="I3734" s="140"/>
      <c r="J3734" s="95"/>
      <c r="K3734" s="69"/>
      <c r="L3734" s="65"/>
      <c r="M3734" s="65"/>
      <c r="N3734" s="302"/>
      <c r="O3734" s="382"/>
      <c r="P3734" s="383"/>
      <c r="Q3734" s="302"/>
      <c r="R3734" s="384"/>
      <c r="S3734" s="131"/>
      <c r="T3734" s="87"/>
      <c r="U3734" s="302"/>
      <c r="V3734" s="313"/>
      <c r="W3734" s="349"/>
      <c r="X3734" s="305" t="s">
        <v>326</v>
      </c>
      <c r="Y3734" s="287" t="s">
        <v>21</v>
      </c>
      <c r="Z3734" s="354" t="str">
        <f>$Z$653</f>
        <v/>
      </c>
      <c r="AA3734" s="297"/>
      <c r="AB3734" s="297"/>
      <c r="AC3734" s="297"/>
      <c r="AD3734" s="297"/>
      <c r="AE3734" s="297"/>
      <c r="AF3734" s="362"/>
      <c r="AG3734" s="45">
        <v>121.0</v>
      </c>
      <c r="AH3734" s="79"/>
      <c r="AI3734" s="80"/>
      <c r="AJ3734" s="80"/>
      <c r="AK3734" s="80"/>
      <c r="AL3734" s="14"/>
      <c r="AM3734" s="16" t="str">
        <f t="shared" si="10"/>
        <v>{s:'63C603', v:121 , c:'放デイ３１・有資格１７・人欠２・未計画・開減１・'},</v>
      </c>
      <c r="AN3734" s="16"/>
    </row>
    <row r="3735" ht="16.5" customHeight="1">
      <c r="A3735" s="29">
        <v>63.0</v>
      </c>
      <c r="B3735" s="30" t="s">
        <v>4533</v>
      </c>
      <c r="C3735" s="31">
        <v>3733.0</v>
      </c>
      <c r="D3735" s="32" t="s">
        <v>4534</v>
      </c>
      <c r="E3735" s="94"/>
      <c r="F3735" s="94"/>
      <c r="G3735" s="103"/>
      <c r="H3735" s="140"/>
      <c r="I3735" s="140"/>
      <c r="J3735" s="95"/>
      <c r="K3735" s="69"/>
      <c r="L3735" s="65"/>
      <c r="M3735" s="65"/>
      <c r="N3735" s="302"/>
      <c r="O3735" s="382"/>
      <c r="P3735" s="383"/>
      <c r="Q3735" s="302"/>
      <c r="R3735" s="384"/>
      <c r="S3735" s="131"/>
      <c r="T3735" s="87"/>
      <c r="U3735" s="302"/>
      <c r="V3735" s="313"/>
      <c r="W3735" s="349"/>
      <c r="X3735" s="306"/>
      <c r="Y3735" s="290"/>
      <c r="Z3735" s="355"/>
      <c r="AA3735" s="356" t="s">
        <v>20</v>
      </c>
      <c r="AB3735" s="357" t="s">
        <v>21</v>
      </c>
      <c r="AC3735" s="358">
        <v>0.85</v>
      </c>
      <c r="AD3735" s="288"/>
      <c r="AE3735" s="288"/>
      <c r="AF3735" s="346"/>
      <c r="AG3735" s="45">
        <v>103.0</v>
      </c>
      <c r="AH3735" s="79"/>
      <c r="AI3735" s="80"/>
      <c r="AJ3735" s="80"/>
      <c r="AK3735" s="80"/>
      <c r="AL3735" s="14"/>
      <c r="AM3735" s="16" t="str">
        <f t="shared" si="10"/>
        <v>{s:'63C604', v:103 , c:'放デイ３１・有資格１７・人欠２・未計画・開減１・評減・'},</v>
      </c>
      <c r="AN3735" s="16"/>
    </row>
    <row r="3736" ht="16.5" customHeight="1">
      <c r="A3736" s="29">
        <v>63.0</v>
      </c>
      <c r="B3736" s="30" t="s">
        <v>4535</v>
      </c>
      <c r="C3736" s="31">
        <v>3734.0</v>
      </c>
      <c r="D3736" s="32" t="s">
        <v>4536</v>
      </c>
      <c r="E3736" s="94"/>
      <c r="F3736" s="94"/>
      <c r="G3736" s="103"/>
      <c r="H3736" s="140"/>
      <c r="I3736" s="140"/>
      <c r="J3736" s="95"/>
      <c r="K3736" s="69"/>
      <c r="L3736" s="65"/>
      <c r="M3736" s="65"/>
      <c r="N3736" s="302"/>
      <c r="O3736" s="382"/>
      <c r="P3736" s="383"/>
      <c r="Q3736" s="302"/>
      <c r="R3736" s="384"/>
      <c r="S3736" s="131"/>
      <c r="T3736" s="87"/>
      <c r="U3736" s="302"/>
      <c r="V3736" s="313"/>
      <c r="W3736" s="349"/>
      <c r="X3736" s="305" t="s">
        <v>329</v>
      </c>
      <c r="Y3736" s="287" t="s">
        <v>21</v>
      </c>
      <c r="Z3736" s="354" t="str">
        <f>$Z$655</f>
        <v/>
      </c>
      <c r="AA3736" s="292"/>
      <c r="AB3736" s="292"/>
      <c r="AC3736" s="292"/>
      <c r="AD3736" s="292"/>
      <c r="AE3736" s="292"/>
      <c r="AF3736" s="355"/>
      <c r="AG3736" s="45">
        <v>147.0</v>
      </c>
      <c r="AH3736" s="79"/>
      <c r="AI3736" s="80"/>
      <c r="AJ3736" s="80"/>
      <c r="AK3736" s="80"/>
      <c r="AL3736" s="14"/>
      <c r="AM3736" s="16" t="str">
        <f t="shared" si="10"/>
        <v>{s:'63C605', v:147 , c:'放デイ３１・有資格１７・人欠２・未計画・開減２・'},</v>
      </c>
      <c r="AN3736" s="16"/>
    </row>
    <row r="3737" ht="16.5" customHeight="1">
      <c r="A3737" s="29">
        <v>63.0</v>
      </c>
      <c r="B3737" s="30" t="s">
        <v>4537</v>
      </c>
      <c r="C3737" s="31">
        <v>3735.0</v>
      </c>
      <c r="D3737" s="32" t="s">
        <v>4538</v>
      </c>
      <c r="E3737" s="94"/>
      <c r="F3737" s="94"/>
      <c r="G3737" s="103"/>
      <c r="H3737" s="140"/>
      <c r="I3737" s="140"/>
      <c r="J3737" s="95"/>
      <c r="K3737" s="65"/>
      <c r="L3737" s="65"/>
      <c r="M3737" s="65"/>
      <c r="N3737" s="302"/>
      <c r="O3737" s="382"/>
      <c r="P3737" s="383"/>
      <c r="Q3737" s="302"/>
      <c r="R3737" s="384"/>
      <c r="S3737" s="131"/>
      <c r="T3737" s="87"/>
      <c r="U3737" s="302"/>
      <c r="V3737" s="313"/>
      <c r="W3737" s="349"/>
      <c r="X3737" s="306"/>
      <c r="Y3737" s="290"/>
      <c r="Z3737" s="355"/>
      <c r="AA3737" s="356" t="s">
        <v>20</v>
      </c>
      <c r="AB3737" s="357" t="s">
        <v>21</v>
      </c>
      <c r="AC3737" s="358">
        <v>0.85</v>
      </c>
      <c r="AD3737" s="288"/>
      <c r="AE3737" s="288"/>
      <c r="AF3737" s="346"/>
      <c r="AG3737" s="45">
        <v>125.0</v>
      </c>
      <c r="AH3737" s="79"/>
      <c r="AI3737" s="80"/>
      <c r="AJ3737" s="80"/>
      <c r="AK3737" s="80"/>
      <c r="AL3737" s="14"/>
      <c r="AM3737" s="16" t="str">
        <f t="shared" si="10"/>
        <v>{s:'63C606', v:125 , c:'放デイ３１・有資格１７・人欠２・未計画・開減２・評減・'},</v>
      </c>
      <c r="AN3737" s="16"/>
    </row>
    <row r="3738" ht="16.5" customHeight="1">
      <c r="A3738" s="29">
        <v>63.0</v>
      </c>
      <c r="B3738" s="30" t="s">
        <v>4539</v>
      </c>
      <c r="C3738" s="31">
        <v>3736.0</v>
      </c>
      <c r="D3738" s="32" t="s">
        <v>4540</v>
      </c>
      <c r="E3738" s="94"/>
      <c r="F3738" s="94"/>
      <c r="G3738" s="103"/>
      <c r="H3738" s="140"/>
      <c r="I3738" s="140"/>
      <c r="J3738" s="95"/>
      <c r="K3738" s="65"/>
      <c r="L3738" s="65"/>
      <c r="M3738" s="65"/>
      <c r="N3738" s="302"/>
      <c r="O3738" s="382"/>
      <c r="P3738" s="383"/>
      <c r="Q3738" s="302"/>
      <c r="R3738" s="384"/>
      <c r="S3738" s="131"/>
      <c r="T3738" s="87"/>
      <c r="U3738" s="302"/>
      <c r="V3738" s="313"/>
      <c r="W3738" s="349"/>
      <c r="X3738" s="299"/>
      <c r="Y3738" s="287"/>
      <c r="Z3738" s="345"/>
      <c r="AA3738" s="288"/>
      <c r="AB3738" s="288"/>
      <c r="AC3738" s="346"/>
      <c r="AD3738" s="82" t="s">
        <v>30</v>
      </c>
      <c r="AE3738" s="302">
        <v>5.0</v>
      </c>
      <c r="AF3738" s="360" t="s">
        <v>31</v>
      </c>
      <c r="AG3738" s="45">
        <v>168.0</v>
      </c>
      <c r="AH3738" s="79"/>
      <c r="AI3738" s="80"/>
      <c r="AJ3738" s="80"/>
      <c r="AK3738" s="80"/>
      <c r="AL3738" s="14"/>
      <c r="AM3738" s="16" t="str">
        <f t="shared" si="10"/>
        <v>{s:'63C607', v:168 , c:'放デイ３１・有資格１７・人欠２・未計画・拘減・'},</v>
      </c>
      <c r="AN3738" s="16"/>
    </row>
    <row r="3739" ht="16.5" customHeight="1">
      <c r="A3739" s="29">
        <v>63.0</v>
      </c>
      <c r="B3739" s="30" t="s">
        <v>4541</v>
      </c>
      <c r="C3739" s="31">
        <v>3737.0</v>
      </c>
      <c r="D3739" s="32" t="s">
        <v>4542</v>
      </c>
      <c r="E3739" s="94"/>
      <c r="F3739" s="94"/>
      <c r="G3739" s="103"/>
      <c r="H3739" s="140"/>
      <c r="I3739" s="140"/>
      <c r="J3739" s="95"/>
      <c r="K3739" s="65"/>
      <c r="L3739" s="65"/>
      <c r="M3739" s="65"/>
      <c r="N3739" s="302"/>
      <c r="O3739" s="382"/>
      <c r="P3739" s="383"/>
      <c r="Q3739" s="302"/>
      <c r="R3739" s="384"/>
      <c r="S3739" s="131"/>
      <c r="T3739" s="87"/>
      <c r="U3739" s="302"/>
      <c r="V3739" s="313"/>
      <c r="W3739" s="349"/>
      <c r="X3739" s="303"/>
      <c r="Y3739" s="290"/>
      <c r="Z3739" s="350"/>
      <c r="AA3739" s="299" t="s">
        <v>20</v>
      </c>
      <c r="AB3739" s="287" t="s">
        <v>21</v>
      </c>
      <c r="AC3739" s="361">
        <v>0.85</v>
      </c>
      <c r="AD3739" s="87"/>
      <c r="AE3739" s="302"/>
      <c r="AF3739" s="360"/>
      <c r="AG3739" s="45">
        <v>142.0</v>
      </c>
      <c r="AH3739" s="79"/>
      <c r="AI3739" s="80"/>
      <c r="AJ3739" s="80"/>
      <c r="AK3739" s="80"/>
      <c r="AL3739" s="14"/>
      <c r="AM3739" s="16" t="str">
        <f t="shared" si="10"/>
        <v>{s:'63C608', v:142 , c:'放デイ３１・有資格１７・人欠２・未計画・評減・拘減・'},</v>
      </c>
      <c r="AN3739" s="16"/>
    </row>
    <row r="3740" ht="16.5" customHeight="1">
      <c r="A3740" s="29">
        <v>63.0</v>
      </c>
      <c r="B3740" s="30" t="s">
        <v>4543</v>
      </c>
      <c r="C3740" s="31">
        <v>3738.0</v>
      </c>
      <c r="D3740" s="32" t="s">
        <v>4544</v>
      </c>
      <c r="E3740" s="94"/>
      <c r="F3740" s="94"/>
      <c r="G3740" s="103"/>
      <c r="H3740" s="140"/>
      <c r="I3740" s="140"/>
      <c r="J3740" s="95"/>
      <c r="K3740" s="65"/>
      <c r="L3740" s="65"/>
      <c r="M3740" s="65"/>
      <c r="N3740" s="302"/>
      <c r="O3740" s="382"/>
      <c r="P3740" s="383"/>
      <c r="Q3740" s="302"/>
      <c r="R3740" s="384"/>
      <c r="S3740" s="131"/>
      <c r="T3740" s="309"/>
      <c r="U3740" s="302"/>
      <c r="V3740" s="313"/>
      <c r="W3740" s="349"/>
      <c r="X3740" s="305" t="s">
        <v>326</v>
      </c>
      <c r="Y3740" s="302" t="s">
        <v>21</v>
      </c>
      <c r="Z3740" s="349" t="str">
        <f>$Z$653</f>
        <v/>
      </c>
      <c r="AA3740" s="297"/>
      <c r="AB3740" s="297"/>
      <c r="AC3740" s="362"/>
      <c r="AD3740" s="87"/>
      <c r="AE3740" s="313"/>
      <c r="AF3740" s="349"/>
      <c r="AG3740" s="45">
        <v>116.0</v>
      </c>
      <c r="AH3740" s="79"/>
      <c r="AI3740" s="80"/>
      <c r="AJ3740" s="80"/>
      <c r="AK3740" s="80"/>
      <c r="AL3740" s="14"/>
      <c r="AM3740" s="16" t="str">
        <f t="shared" si="10"/>
        <v>{s:'63C609', v:116 , c:'放デイ３１・有資格１７・人欠２・未計画・開減１・拘減・'},</v>
      </c>
      <c r="AN3740" s="16"/>
    </row>
    <row r="3741" ht="16.5" customHeight="1">
      <c r="A3741" s="29">
        <v>63.0</v>
      </c>
      <c r="B3741" s="30" t="s">
        <v>4545</v>
      </c>
      <c r="C3741" s="31">
        <v>3739.0</v>
      </c>
      <c r="D3741" s="32" t="s">
        <v>4546</v>
      </c>
      <c r="E3741" s="94"/>
      <c r="F3741" s="94"/>
      <c r="G3741" s="103"/>
      <c r="H3741" s="140"/>
      <c r="I3741" s="140"/>
      <c r="J3741" s="95"/>
      <c r="K3741" s="65"/>
      <c r="L3741" s="65"/>
      <c r="M3741" s="65"/>
      <c r="N3741" s="302"/>
      <c r="O3741" s="382"/>
      <c r="P3741" s="383"/>
      <c r="Q3741" s="302"/>
      <c r="R3741" s="384"/>
      <c r="S3741" s="310"/>
      <c r="T3741" s="309"/>
      <c r="U3741" s="302"/>
      <c r="V3741" s="313"/>
      <c r="W3741" s="349"/>
      <c r="X3741" s="306"/>
      <c r="Y3741" s="290"/>
      <c r="Z3741" s="355"/>
      <c r="AA3741" s="356" t="s">
        <v>20</v>
      </c>
      <c r="AB3741" s="357" t="s">
        <v>21</v>
      </c>
      <c r="AC3741" s="363">
        <v>0.85</v>
      </c>
      <c r="AD3741" s="87"/>
      <c r="AE3741" s="313"/>
      <c r="AF3741" s="349"/>
      <c r="AG3741" s="45">
        <v>98.0</v>
      </c>
      <c r="AH3741" s="79"/>
      <c r="AI3741" s="80"/>
      <c r="AJ3741" s="80"/>
      <c r="AK3741" s="80"/>
      <c r="AL3741" s="14"/>
      <c r="AM3741" s="16" t="str">
        <f t="shared" si="10"/>
        <v>{s:'63C610', v:98 , c:'放デイ３１・有資格１７・人欠２・未計画・開減１・評減・拘減・'},</v>
      </c>
      <c r="AN3741" s="16"/>
    </row>
    <row r="3742" ht="16.5" customHeight="1">
      <c r="A3742" s="29">
        <v>63.0</v>
      </c>
      <c r="B3742" s="30" t="s">
        <v>4547</v>
      </c>
      <c r="C3742" s="31">
        <v>3740.0</v>
      </c>
      <c r="D3742" s="32" t="s">
        <v>4548</v>
      </c>
      <c r="E3742" s="94"/>
      <c r="F3742" s="94"/>
      <c r="G3742" s="103"/>
      <c r="H3742" s="140"/>
      <c r="I3742" s="140"/>
      <c r="J3742" s="95"/>
      <c r="K3742" s="65"/>
      <c r="L3742" s="65"/>
      <c r="M3742" s="65"/>
      <c r="N3742" s="302"/>
      <c r="O3742" s="382"/>
      <c r="P3742" s="383"/>
      <c r="Q3742" s="302"/>
      <c r="R3742" s="384"/>
      <c r="S3742" s="310"/>
      <c r="T3742" s="309"/>
      <c r="U3742" s="302"/>
      <c r="V3742" s="313"/>
      <c r="W3742" s="349"/>
      <c r="X3742" s="305" t="s">
        <v>329</v>
      </c>
      <c r="Y3742" s="302" t="s">
        <v>21</v>
      </c>
      <c r="Z3742" s="349" t="str">
        <f>$Z$655</f>
        <v/>
      </c>
      <c r="AA3742" s="292"/>
      <c r="AB3742" s="292"/>
      <c r="AC3742" s="355"/>
      <c r="AD3742" s="87"/>
      <c r="AE3742" s="313"/>
      <c r="AF3742" s="349"/>
      <c r="AG3742" s="45">
        <v>142.0</v>
      </c>
      <c r="AH3742" s="79"/>
      <c r="AI3742" s="80"/>
      <c r="AJ3742" s="80"/>
      <c r="AK3742" s="80"/>
      <c r="AL3742" s="14"/>
      <c r="AM3742" s="16" t="str">
        <f t="shared" si="10"/>
        <v>{s:'63C611', v:142 , c:'放デイ３１・有資格１７・人欠２・未計画・開減２・拘減・'},</v>
      </c>
      <c r="AN3742" s="16"/>
    </row>
    <row r="3743" ht="16.5" customHeight="1">
      <c r="A3743" s="29">
        <v>63.0</v>
      </c>
      <c r="B3743" s="30" t="s">
        <v>4549</v>
      </c>
      <c r="C3743" s="31">
        <v>3741.0</v>
      </c>
      <c r="D3743" s="32" t="s">
        <v>4550</v>
      </c>
      <c r="E3743" s="94"/>
      <c r="F3743" s="94"/>
      <c r="G3743" s="103"/>
      <c r="H3743" s="140"/>
      <c r="I3743" s="140"/>
      <c r="J3743" s="95"/>
      <c r="K3743" s="65"/>
      <c r="L3743" s="65"/>
      <c r="M3743" s="65"/>
      <c r="N3743" s="302"/>
      <c r="O3743" s="382"/>
      <c r="P3743" s="383"/>
      <c r="Q3743" s="302"/>
      <c r="R3743" s="384"/>
      <c r="S3743" s="310"/>
      <c r="T3743" s="309"/>
      <c r="U3743" s="302"/>
      <c r="V3743" s="313"/>
      <c r="W3743" s="349"/>
      <c r="X3743" s="306"/>
      <c r="Y3743" s="290"/>
      <c r="Z3743" s="355"/>
      <c r="AA3743" s="356" t="s">
        <v>20</v>
      </c>
      <c r="AB3743" s="357" t="s">
        <v>21</v>
      </c>
      <c r="AC3743" s="363">
        <v>0.85</v>
      </c>
      <c r="AD3743" s="93"/>
      <c r="AE3743" s="292"/>
      <c r="AF3743" s="355"/>
      <c r="AG3743" s="45">
        <v>120.0</v>
      </c>
      <c r="AH3743" s="79"/>
      <c r="AI3743" s="80"/>
      <c r="AJ3743" s="80"/>
      <c r="AK3743" s="80"/>
      <c r="AL3743" s="14"/>
      <c r="AM3743" s="16" t="str">
        <f t="shared" si="10"/>
        <v>{s:'63C612', v:120 , c:'放デイ３１・有資格１７・人欠２・未計画・開減２・評減・拘減・'},</v>
      </c>
      <c r="AN3743" s="16"/>
    </row>
    <row r="3744" ht="16.5" customHeight="1">
      <c r="A3744" s="29">
        <v>63.0</v>
      </c>
      <c r="B3744" s="30" t="s">
        <v>4551</v>
      </c>
      <c r="C3744" s="31">
        <v>3742.0</v>
      </c>
      <c r="D3744" s="32" t="s">
        <v>4552</v>
      </c>
      <c r="E3744" s="94"/>
      <c r="F3744" s="94"/>
      <c r="G3744" s="103"/>
      <c r="H3744" s="140"/>
      <c r="I3744" s="140"/>
      <c r="J3744" s="95"/>
      <c r="K3744" s="65"/>
      <c r="L3744" s="65"/>
      <c r="M3744" s="65"/>
      <c r="N3744" s="302"/>
      <c r="O3744" s="382"/>
      <c r="P3744" s="383"/>
      <c r="Q3744" s="302"/>
      <c r="R3744" s="384"/>
      <c r="S3744" s="310"/>
      <c r="T3744" s="130" t="s">
        <v>27</v>
      </c>
      <c r="U3744" s="287"/>
      <c r="V3744" s="385"/>
      <c r="W3744" s="354"/>
      <c r="X3744" s="299"/>
      <c r="Y3744" s="287"/>
      <c r="Z3744" s="345"/>
      <c r="AA3744" s="288"/>
      <c r="AB3744" s="288"/>
      <c r="AC3744" s="288"/>
      <c r="AD3744" s="288"/>
      <c r="AE3744" s="288"/>
      <c r="AF3744" s="346"/>
      <c r="AG3744" s="45">
        <v>124.0</v>
      </c>
      <c r="AH3744" s="79"/>
      <c r="AI3744" s="80"/>
      <c r="AJ3744" s="80"/>
      <c r="AK3744" s="80"/>
      <c r="AL3744" s="14"/>
      <c r="AM3744" s="16" t="str">
        <f t="shared" si="10"/>
        <v>{s:'63C613', v:124 , c:'放デイ３１・有資格１７・人欠２・未計画２・'},</v>
      </c>
      <c r="AN3744" s="16"/>
    </row>
    <row r="3745" ht="16.5" customHeight="1">
      <c r="A3745" s="29">
        <v>63.0</v>
      </c>
      <c r="B3745" s="30" t="s">
        <v>4553</v>
      </c>
      <c r="C3745" s="31">
        <v>3743.0</v>
      </c>
      <c r="D3745" s="32" t="s">
        <v>4554</v>
      </c>
      <c r="E3745" s="94"/>
      <c r="F3745" s="94"/>
      <c r="G3745" s="103"/>
      <c r="H3745" s="140"/>
      <c r="I3745" s="140"/>
      <c r="J3745" s="95"/>
      <c r="K3745" s="65"/>
      <c r="L3745" s="65"/>
      <c r="M3745" s="65"/>
      <c r="N3745" s="302"/>
      <c r="O3745" s="382"/>
      <c r="P3745" s="383"/>
      <c r="Q3745" s="302"/>
      <c r="R3745" s="384"/>
      <c r="S3745" s="310"/>
      <c r="T3745" s="87"/>
      <c r="U3745" s="302" t="s">
        <v>21</v>
      </c>
      <c r="V3745" s="313">
        <v>0.5</v>
      </c>
      <c r="W3745" s="349"/>
      <c r="X3745" s="303"/>
      <c r="Y3745" s="290"/>
      <c r="Z3745" s="350"/>
      <c r="AA3745" s="299" t="s">
        <v>20</v>
      </c>
      <c r="AB3745" s="287" t="s">
        <v>21</v>
      </c>
      <c r="AC3745" s="351">
        <v>0.85</v>
      </c>
      <c r="AD3745" s="288"/>
      <c r="AE3745" s="288"/>
      <c r="AF3745" s="346"/>
      <c r="AG3745" s="114">
        <v>105.0</v>
      </c>
      <c r="AH3745" s="79"/>
      <c r="AI3745" s="80"/>
      <c r="AJ3745" s="80"/>
      <c r="AK3745" s="80"/>
      <c r="AL3745" s="14"/>
      <c r="AM3745" s="16" t="str">
        <f t="shared" si="10"/>
        <v>{s:'63C614', v:105 , c:'放デイ３１・有資格１７・人欠２・未計画２・評減・'},</v>
      </c>
      <c r="AN3745" s="16"/>
    </row>
    <row r="3746" ht="16.5" customHeight="1">
      <c r="A3746" s="29">
        <v>63.0</v>
      </c>
      <c r="B3746" s="30" t="s">
        <v>4555</v>
      </c>
      <c r="C3746" s="31">
        <v>3744.0</v>
      </c>
      <c r="D3746" s="32" t="s">
        <v>4556</v>
      </c>
      <c r="E3746" s="94"/>
      <c r="F3746" s="94"/>
      <c r="G3746" s="103"/>
      <c r="H3746" s="140"/>
      <c r="I3746" s="140"/>
      <c r="J3746" s="95"/>
      <c r="K3746" s="65"/>
      <c r="L3746" s="65"/>
      <c r="M3746" s="65"/>
      <c r="N3746" s="302"/>
      <c r="O3746" s="382"/>
      <c r="P3746" s="383"/>
      <c r="Q3746" s="302"/>
      <c r="R3746" s="384"/>
      <c r="S3746" s="310"/>
      <c r="T3746" s="87"/>
      <c r="U3746" s="302"/>
      <c r="V3746" s="313"/>
      <c r="W3746" s="349"/>
      <c r="X3746" s="305" t="s">
        <v>326</v>
      </c>
      <c r="Y3746" s="287" t="s">
        <v>21</v>
      </c>
      <c r="Z3746" s="354" t="str">
        <f>$Z$653</f>
        <v/>
      </c>
      <c r="AA3746" s="297"/>
      <c r="AB3746" s="297"/>
      <c r="AC3746" s="297"/>
      <c r="AD3746" s="297"/>
      <c r="AE3746" s="297"/>
      <c r="AF3746" s="362"/>
      <c r="AG3746" s="45">
        <v>87.0</v>
      </c>
      <c r="AH3746" s="79"/>
      <c r="AI3746" s="80"/>
      <c r="AJ3746" s="80"/>
      <c r="AK3746" s="80"/>
      <c r="AL3746" s="14"/>
      <c r="AM3746" s="16" t="str">
        <f t="shared" si="10"/>
        <v>{s:'63C615', v:87 , c:'放デイ３１・有資格１７・人欠２・未計画２・開減１・'},</v>
      </c>
      <c r="AN3746" s="16"/>
    </row>
    <row r="3747" ht="16.5" customHeight="1">
      <c r="A3747" s="29">
        <v>63.0</v>
      </c>
      <c r="B3747" s="30" t="s">
        <v>4557</v>
      </c>
      <c r="C3747" s="31">
        <v>3745.0</v>
      </c>
      <c r="D3747" s="32" t="s">
        <v>4558</v>
      </c>
      <c r="E3747" s="94"/>
      <c r="F3747" s="94"/>
      <c r="G3747" s="103"/>
      <c r="H3747" s="140"/>
      <c r="I3747" s="140"/>
      <c r="J3747" s="95"/>
      <c r="K3747" s="65"/>
      <c r="L3747" s="65"/>
      <c r="M3747" s="65"/>
      <c r="N3747" s="302"/>
      <c r="O3747" s="382"/>
      <c r="P3747" s="383"/>
      <c r="Q3747" s="302"/>
      <c r="R3747" s="384"/>
      <c r="S3747" s="310"/>
      <c r="T3747" s="87"/>
      <c r="U3747" s="302"/>
      <c r="V3747" s="313"/>
      <c r="W3747" s="349"/>
      <c r="X3747" s="303"/>
      <c r="Y3747" s="290"/>
      <c r="Z3747" s="355"/>
      <c r="AA3747" s="356" t="s">
        <v>20</v>
      </c>
      <c r="AB3747" s="357" t="s">
        <v>21</v>
      </c>
      <c r="AC3747" s="358">
        <v>0.85</v>
      </c>
      <c r="AD3747" s="288"/>
      <c r="AE3747" s="288"/>
      <c r="AF3747" s="346"/>
      <c r="AG3747" s="45">
        <v>74.0</v>
      </c>
      <c r="AH3747" s="79"/>
      <c r="AI3747" s="80"/>
      <c r="AJ3747" s="80"/>
      <c r="AK3747" s="80"/>
      <c r="AL3747" s="14"/>
      <c r="AM3747" s="16" t="str">
        <f t="shared" si="10"/>
        <v>{s:'63C616', v:74 , c:'放デイ３１・有資格１７・人欠２・未計画２・開減１・評減・'},</v>
      </c>
      <c r="AN3747" s="16"/>
    </row>
    <row r="3748" ht="16.5" customHeight="1">
      <c r="A3748" s="29">
        <v>63.0</v>
      </c>
      <c r="B3748" s="30" t="s">
        <v>4559</v>
      </c>
      <c r="C3748" s="31">
        <v>3746.0</v>
      </c>
      <c r="D3748" s="32" t="s">
        <v>4560</v>
      </c>
      <c r="E3748" s="94"/>
      <c r="F3748" s="94"/>
      <c r="G3748" s="103"/>
      <c r="H3748" s="140"/>
      <c r="I3748" s="140"/>
      <c r="J3748" s="95"/>
      <c r="K3748" s="65"/>
      <c r="L3748" s="65"/>
      <c r="M3748" s="65"/>
      <c r="N3748" s="302"/>
      <c r="O3748" s="382"/>
      <c r="P3748" s="383"/>
      <c r="Q3748" s="302"/>
      <c r="R3748" s="384"/>
      <c r="S3748" s="310"/>
      <c r="T3748" s="87"/>
      <c r="U3748" s="302"/>
      <c r="V3748" s="313"/>
      <c r="W3748" s="349"/>
      <c r="X3748" s="305" t="s">
        <v>329</v>
      </c>
      <c r="Y3748" s="287" t="s">
        <v>21</v>
      </c>
      <c r="Z3748" s="354" t="str">
        <f>$Z$655</f>
        <v/>
      </c>
      <c r="AA3748" s="292"/>
      <c r="AB3748" s="292"/>
      <c r="AC3748" s="292"/>
      <c r="AD3748" s="292"/>
      <c r="AE3748" s="292"/>
      <c r="AF3748" s="355"/>
      <c r="AG3748" s="114">
        <v>105.0</v>
      </c>
      <c r="AH3748" s="79"/>
      <c r="AI3748" s="80"/>
      <c r="AJ3748" s="80"/>
      <c r="AK3748" s="80"/>
      <c r="AL3748" s="14"/>
      <c r="AM3748" s="16" t="str">
        <f t="shared" si="10"/>
        <v>{s:'63C617', v:105 , c:'放デイ３１・有資格１７・人欠２・未計画２・開減２・'},</v>
      </c>
      <c r="AN3748" s="16"/>
    </row>
    <row r="3749" ht="16.5" customHeight="1">
      <c r="A3749" s="29">
        <v>63.0</v>
      </c>
      <c r="B3749" s="30" t="s">
        <v>4561</v>
      </c>
      <c r="C3749" s="31">
        <v>3747.0</v>
      </c>
      <c r="D3749" s="32" t="s">
        <v>4562</v>
      </c>
      <c r="E3749" s="94"/>
      <c r="F3749" s="94"/>
      <c r="G3749" s="103"/>
      <c r="H3749" s="140"/>
      <c r="I3749" s="140"/>
      <c r="J3749" s="95"/>
      <c r="K3749" s="65"/>
      <c r="L3749" s="65"/>
      <c r="M3749" s="65"/>
      <c r="N3749" s="302"/>
      <c r="O3749" s="382"/>
      <c r="P3749" s="383"/>
      <c r="Q3749" s="302"/>
      <c r="R3749" s="384"/>
      <c r="S3749" s="310"/>
      <c r="T3749" s="87"/>
      <c r="U3749" s="302"/>
      <c r="V3749" s="313"/>
      <c r="W3749" s="349"/>
      <c r="X3749" s="303"/>
      <c r="Y3749" s="290"/>
      <c r="Z3749" s="355"/>
      <c r="AA3749" s="356" t="s">
        <v>20</v>
      </c>
      <c r="AB3749" s="357" t="s">
        <v>21</v>
      </c>
      <c r="AC3749" s="358">
        <v>0.85</v>
      </c>
      <c r="AD3749" s="288"/>
      <c r="AE3749" s="288"/>
      <c r="AF3749" s="346"/>
      <c r="AG3749" s="114">
        <v>89.0</v>
      </c>
      <c r="AH3749" s="79"/>
      <c r="AI3749" s="80"/>
      <c r="AJ3749" s="80"/>
      <c r="AK3749" s="80"/>
      <c r="AL3749" s="14"/>
      <c r="AM3749" s="16" t="str">
        <f t="shared" si="10"/>
        <v>{s:'63C618', v:89 , c:'放デイ３１・有資格１７・人欠２・未計画２・開減２・評減・'},</v>
      </c>
      <c r="AN3749" s="16"/>
    </row>
    <row r="3750" ht="16.5" customHeight="1">
      <c r="A3750" s="29">
        <v>63.0</v>
      </c>
      <c r="B3750" s="30" t="s">
        <v>4563</v>
      </c>
      <c r="C3750" s="31">
        <v>3748.0</v>
      </c>
      <c r="D3750" s="32" t="s">
        <v>4564</v>
      </c>
      <c r="E3750" s="94"/>
      <c r="F3750" s="94"/>
      <c r="G3750" s="103"/>
      <c r="H3750" s="140"/>
      <c r="I3750" s="140"/>
      <c r="J3750" s="95"/>
      <c r="K3750" s="65"/>
      <c r="L3750" s="65"/>
      <c r="M3750" s="65"/>
      <c r="N3750" s="302"/>
      <c r="O3750" s="382"/>
      <c r="P3750" s="383"/>
      <c r="Q3750" s="302"/>
      <c r="R3750" s="384"/>
      <c r="S3750" s="310"/>
      <c r="T3750" s="87"/>
      <c r="U3750" s="302"/>
      <c r="V3750" s="313"/>
      <c r="W3750" s="349"/>
      <c r="X3750" s="299"/>
      <c r="Y3750" s="287"/>
      <c r="Z3750" s="345"/>
      <c r="AA3750" s="288"/>
      <c r="AB3750" s="288"/>
      <c r="AC3750" s="346"/>
      <c r="AD3750" s="82" t="s">
        <v>30</v>
      </c>
      <c r="AE3750" s="302">
        <v>5.0</v>
      </c>
      <c r="AF3750" s="360" t="s">
        <v>31</v>
      </c>
      <c r="AG3750" s="45">
        <v>119.0</v>
      </c>
      <c r="AH3750" s="79"/>
      <c r="AI3750" s="80"/>
      <c r="AJ3750" s="80"/>
      <c r="AK3750" s="80"/>
      <c r="AL3750" s="14"/>
      <c r="AM3750" s="16" t="str">
        <f t="shared" si="10"/>
        <v>{s:'63C619', v:119 , c:'放デイ３１・有資格１７・人欠２・未計画２・拘減・'},</v>
      </c>
      <c r="AN3750" s="16"/>
    </row>
    <row r="3751" ht="16.5" customHeight="1">
      <c r="A3751" s="29">
        <v>63.0</v>
      </c>
      <c r="B3751" s="30" t="s">
        <v>4565</v>
      </c>
      <c r="C3751" s="31">
        <v>3749.0</v>
      </c>
      <c r="D3751" s="32" t="s">
        <v>4566</v>
      </c>
      <c r="E3751" s="94"/>
      <c r="F3751" s="94"/>
      <c r="G3751" s="103"/>
      <c r="H3751" s="140"/>
      <c r="I3751" s="140"/>
      <c r="J3751" s="95"/>
      <c r="K3751" s="65"/>
      <c r="L3751" s="65"/>
      <c r="M3751" s="65"/>
      <c r="N3751" s="302"/>
      <c r="O3751" s="382"/>
      <c r="P3751" s="383"/>
      <c r="Q3751" s="302"/>
      <c r="R3751" s="384"/>
      <c r="S3751" s="310"/>
      <c r="T3751" s="87"/>
      <c r="U3751" s="302"/>
      <c r="V3751" s="313"/>
      <c r="W3751" s="313"/>
      <c r="X3751" s="303"/>
      <c r="Y3751" s="290"/>
      <c r="Z3751" s="350"/>
      <c r="AA3751" s="299" t="s">
        <v>20</v>
      </c>
      <c r="AB3751" s="287" t="s">
        <v>21</v>
      </c>
      <c r="AC3751" s="361">
        <v>0.85</v>
      </c>
      <c r="AD3751" s="87"/>
      <c r="AE3751" s="302"/>
      <c r="AF3751" s="360"/>
      <c r="AG3751" s="114">
        <v>100.0</v>
      </c>
      <c r="AH3751" s="79"/>
      <c r="AI3751" s="80"/>
      <c r="AJ3751" s="80"/>
      <c r="AK3751" s="80"/>
      <c r="AL3751" s="14"/>
      <c r="AM3751" s="16" t="str">
        <f t="shared" si="10"/>
        <v>{s:'63C620', v:100 , c:'放デイ３１・有資格１７・人欠２・未計画２・評減・拘減・'},</v>
      </c>
      <c r="AN3751" s="16"/>
    </row>
    <row r="3752" ht="16.5" customHeight="1">
      <c r="A3752" s="29">
        <v>63.0</v>
      </c>
      <c r="B3752" s="30" t="s">
        <v>4567</v>
      </c>
      <c r="C3752" s="31">
        <v>3750.0</v>
      </c>
      <c r="D3752" s="32" t="s">
        <v>4568</v>
      </c>
      <c r="E3752" s="94"/>
      <c r="F3752" s="94"/>
      <c r="G3752" s="103"/>
      <c r="H3752" s="140"/>
      <c r="I3752" s="140"/>
      <c r="J3752" s="95"/>
      <c r="K3752" s="65"/>
      <c r="L3752" s="65"/>
      <c r="M3752" s="65"/>
      <c r="N3752" s="302"/>
      <c r="O3752" s="382"/>
      <c r="P3752" s="383"/>
      <c r="Q3752" s="302"/>
      <c r="R3752" s="384"/>
      <c r="S3752" s="310"/>
      <c r="T3752" s="87"/>
      <c r="U3752" s="302"/>
      <c r="V3752" s="313"/>
      <c r="W3752" s="313"/>
      <c r="X3752" s="305" t="s">
        <v>326</v>
      </c>
      <c r="Y3752" s="302" t="s">
        <v>21</v>
      </c>
      <c r="Z3752" s="349" t="str">
        <f>$Z$653</f>
        <v/>
      </c>
      <c r="AA3752" s="297"/>
      <c r="AB3752" s="297"/>
      <c r="AC3752" s="362"/>
      <c r="AD3752" s="87"/>
      <c r="AE3752" s="313"/>
      <c r="AF3752" s="349"/>
      <c r="AG3752" s="45">
        <v>82.0</v>
      </c>
      <c r="AH3752" s="79"/>
      <c r="AI3752" s="80"/>
      <c r="AJ3752" s="80"/>
      <c r="AK3752" s="80"/>
      <c r="AL3752" s="14"/>
      <c r="AM3752" s="16" t="str">
        <f t="shared" si="10"/>
        <v>{s:'63C621', v:82 , c:'放デイ３１・有資格１７・人欠２・未計画２・開減１・拘減・'},</v>
      </c>
      <c r="AN3752" s="16"/>
    </row>
    <row r="3753" ht="16.5" customHeight="1">
      <c r="A3753" s="29">
        <v>63.0</v>
      </c>
      <c r="B3753" s="30" t="s">
        <v>4569</v>
      </c>
      <c r="C3753" s="31">
        <v>3751.0</v>
      </c>
      <c r="D3753" s="32" t="s">
        <v>4570</v>
      </c>
      <c r="E3753" s="94"/>
      <c r="F3753" s="94"/>
      <c r="G3753" s="103"/>
      <c r="H3753" s="140"/>
      <c r="I3753" s="140"/>
      <c r="J3753" s="95"/>
      <c r="K3753" s="65"/>
      <c r="L3753" s="65"/>
      <c r="M3753" s="65"/>
      <c r="N3753" s="302"/>
      <c r="O3753" s="382"/>
      <c r="P3753" s="383"/>
      <c r="Q3753" s="302"/>
      <c r="R3753" s="384"/>
      <c r="S3753" s="310"/>
      <c r="T3753" s="87"/>
      <c r="U3753" s="302"/>
      <c r="V3753" s="313"/>
      <c r="W3753" s="313"/>
      <c r="X3753" s="303"/>
      <c r="Y3753" s="290"/>
      <c r="Z3753" s="355"/>
      <c r="AA3753" s="356" t="s">
        <v>20</v>
      </c>
      <c r="AB3753" s="357" t="s">
        <v>21</v>
      </c>
      <c r="AC3753" s="363">
        <v>0.85</v>
      </c>
      <c r="AD3753" s="87"/>
      <c r="AE3753" s="313"/>
      <c r="AF3753" s="349"/>
      <c r="AG3753" s="45">
        <v>69.0</v>
      </c>
      <c r="AH3753" s="79"/>
      <c r="AI3753" s="80"/>
      <c r="AJ3753" s="80"/>
      <c r="AK3753" s="80"/>
      <c r="AL3753" s="14"/>
      <c r="AM3753" s="16" t="str">
        <f t="shared" si="10"/>
        <v>{s:'63C622', v:69 , c:'放デイ３１・有資格１７・人欠２・未計画２・開減１・評減・拘減・'},</v>
      </c>
      <c r="AN3753" s="16"/>
    </row>
    <row r="3754" ht="16.5" customHeight="1">
      <c r="A3754" s="29">
        <v>63.0</v>
      </c>
      <c r="B3754" s="30" t="s">
        <v>4571</v>
      </c>
      <c r="C3754" s="31">
        <v>3752.0</v>
      </c>
      <c r="D3754" s="32" t="s">
        <v>4572</v>
      </c>
      <c r="E3754" s="94"/>
      <c r="F3754" s="94"/>
      <c r="G3754" s="103"/>
      <c r="H3754" s="140"/>
      <c r="I3754" s="140"/>
      <c r="J3754" s="95"/>
      <c r="K3754" s="65"/>
      <c r="L3754" s="65"/>
      <c r="M3754" s="65"/>
      <c r="N3754" s="302"/>
      <c r="O3754" s="382"/>
      <c r="P3754" s="383"/>
      <c r="Q3754" s="302"/>
      <c r="R3754" s="384"/>
      <c r="S3754" s="308"/>
      <c r="T3754" s="87"/>
      <c r="U3754" s="302"/>
      <c r="V3754" s="313"/>
      <c r="W3754" s="313"/>
      <c r="X3754" s="305" t="s">
        <v>329</v>
      </c>
      <c r="Y3754" s="302" t="s">
        <v>21</v>
      </c>
      <c r="Z3754" s="349" t="str">
        <f>$Z$655</f>
        <v/>
      </c>
      <c r="AA3754" s="292"/>
      <c r="AB3754" s="292"/>
      <c r="AC3754" s="355"/>
      <c r="AD3754" s="87"/>
      <c r="AE3754" s="313"/>
      <c r="AF3754" s="349"/>
      <c r="AG3754" s="114">
        <v>100.0</v>
      </c>
      <c r="AH3754" s="79"/>
      <c r="AI3754" s="80"/>
      <c r="AJ3754" s="80"/>
      <c r="AK3754" s="80"/>
      <c r="AL3754" s="14"/>
      <c r="AM3754" s="16" t="str">
        <f t="shared" si="10"/>
        <v>{s:'63C623', v:100 , c:'放デイ３１・有資格１７・人欠２・未計画２・開減２・拘減・'},</v>
      </c>
      <c r="AN3754" s="16"/>
    </row>
    <row r="3755" ht="16.5" customHeight="1">
      <c r="A3755" s="29">
        <v>63.0</v>
      </c>
      <c r="B3755" s="30" t="s">
        <v>4573</v>
      </c>
      <c r="C3755" s="31">
        <v>3753.0</v>
      </c>
      <c r="D3755" s="32" t="s">
        <v>4574</v>
      </c>
      <c r="E3755" s="94"/>
      <c r="F3755" s="94"/>
      <c r="G3755" s="103"/>
      <c r="H3755" s="140"/>
      <c r="I3755" s="140"/>
      <c r="J3755" s="95"/>
      <c r="K3755" s="65"/>
      <c r="L3755" s="65"/>
      <c r="M3755" s="65"/>
      <c r="N3755" s="302"/>
      <c r="O3755" s="382"/>
      <c r="P3755" s="387"/>
      <c r="Q3755" s="302"/>
      <c r="R3755" s="384"/>
      <c r="S3755" s="312"/>
      <c r="T3755" s="93"/>
      <c r="U3755" s="302"/>
      <c r="V3755" s="313"/>
      <c r="W3755" s="313"/>
      <c r="X3755" s="303"/>
      <c r="Y3755" s="290"/>
      <c r="Z3755" s="355"/>
      <c r="AA3755" s="356" t="s">
        <v>20</v>
      </c>
      <c r="AB3755" s="357" t="s">
        <v>21</v>
      </c>
      <c r="AC3755" s="363">
        <v>0.85</v>
      </c>
      <c r="AD3755" s="93"/>
      <c r="AE3755" s="292"/>
      <c r="AF3755" s="355"/>
      <c r="AG3755" s="114">
        <v>84.0</v>
      </c>
      <c r="AH3755" s="79"/>
      <c r="AI3755" s="80"/>
      <c r="AJ3755" s="80"/>
      <c r="AK3755" s="80"/>
      <c r="AL3755" s="14"/>
      <c r="AM3755" s="16" t="str">
        <f t="shared" si="10"/>
        <v>{s:'63C624', v:84 , c:'放デイ３１・有資格１７・人欠２・未計画２・開減２・評減・拘減・'},</v>
      </c>
      <c r="AN3755" s="16"/>
    </row>
    <row r="3756" ht="16.5" customHeight="1">
      <c r="A3756" s="29">
        <v>63.0</v>
      </c>
      <c r="B3756" s="30" t="s">
        <v>4575</v>
      </c>
      <c r="C3756" s="31">
        <v>3754.0</v>
      </c>
      <c r="D3756" s="32" t="s">
        <v>4576</v>
      </c>
      <c r="E3756" s="94"/>
      <c r="F3756" s="94"/>
      <c r="G3756" s="102" t="s">
        <v>77</v>
      </c>
      <c r="H3756" s="35"/>
      <c r="I3756" s="35"/>
      <c r="J3756" s="36"/>
      <c r="K3756" s="152"/>
      <c r="L3756" s="152"/>
      <c r="M3756" s="344"/>
      <c r="N3756" s="152"/>
      <c r="O3756" s="241" t="s">
        <v>2655</v>
      </c>
      <c r="P3756" s="82" t="s">
        <v>24</v>
      </c>
      <c r="Q3756" s="152"/>
      <c r="R3756" s="153"/>
      <c r="S3756" s="287"/>
      <c r="T3756" s="287"/>
      <c r="U3756" s="152"/>
      <c r="V3756" s="152"/>
      <c r="W3756" s="152"/>
      <c r="X3756" s="299"/>
      <c r="Y3756" s="287"/>
      <c r="Z3756" s="345"/>
      <c r="AA3756" s="288"/>
      <c r="AB3756" s="288"/>
      <c r="AC3756" s="288"/>
      <c r="AD3756" s="288"/>
      <c r="AE3756" s="288"/>
      <c r="AF3756" s="346"/>
      <c r="AG3756" s="45">
        <v>263.0</v>
      </c>
      <c r="AH3756" s="79"/>
      <c r="AI3756" s="80"/>
      <c r="AJ3756" s="80"/>
      <c r="AK3756" s="80"/>
      <c r="AL3756" s="14"/>
      <c r="AM3756" s="16" t="str">
        <f t="shared" si="10"/>
        <v>{s:'63C625', v:263 , c:'放デイ３２・人欠・'},</v>
      </c>
      <c r="AN3756" s="16"/>
    </row>
    <row r="3757" ht="16.5" customHeight="1">
      <c r="A3757" s="29">
        <v>63.0</v>
      </c>
      <c r="B3757" s="30" t="s">
        <v>4577</v>
      </c>
      <c r="C3757" s="31">
        <v>3755.0</v>
      </c>
      <c r="D3757" s="32" t="s">
        <v>4578</v>
      </c>
      <c r="E3757" s="94"/>
      <c r="F3757" s="94"/>
      <c r="G3757" s="104"/>
      <c r="H3757" s="347" t="str">
        <f>'30放課後等デイ(基本１)'!G3122</f>
        <v/>
      </c>
      <c r="I3757" s="140" t="s">
        <v>9</v>
      </c>
      <c r="J3757" s="51"/>
      <c r="K3757" s="140"/>
      <c r="L3757" s="140"/>
      <c r="M3757" s="348"/>
      <c r="N3757" s="140"/>
      <c r="O3757" s="131"/>
      <c r="P3757" s="87"/>
      <c r="Q3757" s="302" t="s">
        <v>21</v>
      </c>
      <c r="R3757" s="349">
        <v>0.7</v>
      </c>
      <c r="S3757" s="302"/>
      <c r="T3757" s="302"/>
      <c r="U3757" s="140"/>
      <c r="V3757" s="140"/>
      <c r="W3757" s="140"/>
      <c r="X3757" s="303"/>
      <c r="Y3757" s="290"/>
      <c r="Z3757" s="350"/>
      <c r="AA3757" s="299" t="s">
        <v>20</v>
      </c>
      <c r="AB3757" s="287" t="s">
        <v>21</v>
      </c>
      <c r="AC3757" s="351">
        <v>0.85</v>
      </c>
      <c r="AD3757" s="288"/>
      <c r="AE3757" s="288"/>
      <c r="AF3757" s="346"/>
      <c r="AG3757" s="45">
        <v>224.0</v>
      </c>
      <c r="AH3757" s="79"/>
      <c r="AI3757" s="80"/>
      <c r="AJ3757" s="80"/>
      <c r="AK3757" s="80"/>
      <c r="AL3757" s="14"/>
      <c r="AM3757" s="16" t="str">
        <f t="shared" si="10"/>
        <v>{s:'63C626', v:224 , c:'放デイ３２・人欠・評減・'},</v>
      </c>
      <c r="AN3757" s="16"/>
    </row>
    <row r="3758" ht="16.5" customHeight="1">
      <c r="A3758" s="29">
        <v>63.0</v>
      </c>
      <c r="B3758" s="30" t="s">
        <v>4579</v>
      </c>
      <c r="C3758" s="31">
        <v>3756.0</v>
      </c>
      <c r="D3758" s="32" t="s">
        <v>4580</v>
      </c>
      <c r="E3758" s="94"/>
      <c r="F3758" s="94"/>
      <c r="G3758" s="104"/>
      <c r="H3758" s="63"/>
      <c r="I3758" s="63"/>
      <c r="J3758" s="51"/>
      <c r="K3758" s="94"/>
      <c r="L3758" s="140"/>
      <c r="M3758" s="348"/>
      <c r="N3758" s="304"/>
      <c r="O3758" s="131"/>
      <c r="P3758" s="87"/>
      <c r="Q3758" s="304"/>
      <c r="R3758" s="380"/>
      <c r="S3758" s="304"/>
      <c r="T3758" s="304"/>
      <c r="U3758" s="140"/>
      <c r="V3758" s="140"/>
      <c r="W3758" s="140"/>
      <c r="X3758" s="305" t="s">
        <v>326</v>
      </c>
      <c r="Y3758" s="287" t="s">
        <v>21</v>
      </c>
      <c r="Z3758" s="354" t="str">
        <f>$Z$653</f>
        <v/>
      </c>
      <c r="AA3758" s="297"/>
      <c r="AB3758" s="297"/>
      <c r="AC3758" s="297"/>
      <c r="AD3758" s="297"/>
      <c r="AE3758" s="297"/>
      <c r="AF3758" s="362"/>
      <c r="AG3758" s="45">
        <v>184.0</v>
      </c>
      <c r="AH3758" s="79"/>
      <c r="AI3758" s="80"/>
      <c r="AJ3758" s="80"/>
      <c r="AK3758" s="80"/>
      <c r="AL3758" s="14"/>
      <c r="AM3758" s="16" t="str">
        <f t="shared" si="10"/>
        <v>{s:'63C627', v:184 , c:'放デイ３２・人欠・開減１・'},</v>
      </c>
      <c r="AN3758" s="16"/>
    </row>
    <row r="3759" ht="16.5" customHeight="1">
      <c r="A3759" s="29">
        <v>63.0</v>
      </c>
      <c r="B3759" s="30" t="s">
        <v>4581</v>
      </c>
      <c r="C3759" s="31">
        <v>3757.0</v>
      </c>
      <c r="D3759" s="32" t="s">
        <v>4582</v>
      </c>
      <c r="E3759" s="94"/>
      <c r="F3759" s="94"/>
      <c r="G3759" s="104"/>
      <c r="H3759" s="63"/>
      <c r="I3759" s="63"/>
      <c r="J3759" s="51"/>
      <c r="K3759" s="94"/>
      <c r="L3759" s="140"/>
      <c r="M3759" s="348"/>
      <c r="N3759" s="304"/>
      <c r="O3759" s="131"/>
      <c r="P3759" s="87"/>
      <c r="Q3759" s="304"/>
      <c r="R3759" s="380"/>
      <c r="S3759" s="304"/>
      <c r="T3759" s="304"/>
      <c r="U3759" s="140"/>
      <c r="V3759" s="140"/>
      <c r="W3759" s="140"/>
      <c r="X3759" s="306"/>
      <c r="Y3759" s="290"/>
      <c r="Z3759" s="355"/>
      <c r="AA3759" s="356" t="s">
        <v>20</v>
      </c>
      <c r="AB3759" s="357" t="s">
        <v>21</v>
      </c>
      <c r="AC3759" s="358">
        <v>0.85</v>
      </c>
      <c r="AD3759" s="288"/>
      <c r="AE3759" s="288"/>
      <c r="AF3759" s="346"/>
      <c r="AG3759" s="114">
        <v>156.0</v>
      </c>
      <c r="AH3759" s="79"/>
      <c r="AI3759" s="80"/>
      <c r="AJ3759" s="80"/>
      <c r="AK3759" s="80"/>
      <c r="AL3759" s="14"/>
      <c r="AM3759" s="16" t="str">
        <f t="shared" si="10"/>
        <v>{s:'63C628', v:156 , c:'放デイ３２・人欠・開減１・評減・'},</v>
      </c>
      <c r="AN3759" s="16"/>
    </row>
    <row r="3760" ht="16.5" customHeight="1">
      <c r="A3760" s="29">
        <v>63.0</v>
      </c>
      <c r="B3760" s="30" t="s">
        <v>4583</v>
      </c>
      <c r="C3760" s="31">
        <v>3758.0</v>
      </c>
      <c r="D3760" s="32" t="s">
        <v>4584</v>
      </c>
      <c r="E3760" s="94"/>
      <c r="F3760" s="94"/>
      <c r="G3760" s="104"/>
      <c r="H3760" s="63"/>
      <c r="I3760" s="63"/>
      <c r="J3760" s="51"/>
      <c r="K3760" s="94"/>
      <c r="L3760" s="140"/>
      <c r="M3760" s="348"/>
      <c r="N3760" s="304"/>
      <c r="O3760" s="131"/>
      <c r="P3760" s="87"/>
      <c r="Q3760" s="304"/>
      <c r="R3760" s="380"/>
      <c r="S3760" s="304"/>
      <c r="T3760" s="304"/>
      <c r="U3760" s="140"/>
      <c r="V3760" s="140"/>
      <c r="W3760" s="140"/>
      <c r="X3760" s="305" t="s">
        <v>329</v>
      </c>
      <c r="Y3760" s="287" t="s">
        <v>21</v>
      </c>
      <c r="Z3760" s="354" t="str">
        <f>$Z$655</f>
        <v/>
      </c>
      <c r="AA3760" s="292"/>
      <c r="AB3760" s="292"/>
      <c r="AC3760" s="292"/>
      <c r="AD3760" s="292"/>
      <c r="AE3760" s="292"/>
      <c r="AF3760" s="355"/>
      <c r="AG3760" s="45">
        <v>224.0</v>
      </c>
      <c r="AH3760" s="79"/>
      <c r="AI3760" s="80"/>
      <c r="AJ3760" s="80"/>
      <c r="AK3760" s="80"/>
      <c r="AL3760" s="14"/>
      <c r="AM3760" s="16" t="str">
        <f t="shared" si="10"/>
        <v>{s:'63C629', v:224 , c:'放デイ３２・人欠・開減２・'},</v>
      </c>
      <c r="AN3760" s="16"/>
    </row>
    <row r="3761" ht="16.5" customHeight="1">
      <c r="A3761" s="29">
        <v>63.0</v>
      </c>
      <c r="B3761" s="30" t="s">
        <v>4585</v>
      </c>
      <c r="C3761" s="31">
        <v>3759.0</v>
      </c>
      <c r="D3761" s="32" t="s">
        <v>4586</v>
      </c>
      <c r="E3761" s="94"/>
      <c r="F3761" s="94"/>
      <c r="G3761" s="104"/>
      <c r="H3761" s="63"/>
      <c r="I3761" s="63"/>
      <c r="J3761" s="51"/>
      <c r="K3761" s="94"/>
      <c r="L3761" s="140"/>
      <c r="M3761" s="348"/>
      <c r="N3761" s="304"/>
      <c r="O3761" s="131"/>
      <c r="P3761" s="87"/>
      <c r="Q3761" s="304"/>
      <c r="R3761" s="380"/>
      <c r="S3761" s="304"/>
      <c r="T3761" s="304"/>
      <c r="U3761" s="140"/>
      <c r="V3761" s="140"/>
      <c r="W3761" s="140"/>
      <c r="X3761" s="306"/>
      <c r="Y3761" s="290"/>
      <c r="Z3761" s="355"/>
      <c r="AA3761" s="356" t="s">
        <v>20</v>
      </c>
      <c r="AB3761" s="357" t="s">
        <v>21</v>
      </c>
      <c r="AC3761" s="358">
        <v>0.85</v>
      </c>
      <c r="AD3761" s="288"/>
      <c r="AE3761" s="288"/>
      <c r="AF3761" s="346"/>
      <c r="AG3761" s="114">
        <v>190.0</v>
      </c>
      <c r="AH3761" s="79"/>
      <c r="AI3761" s="80"/>
      <c r="AJ3761" s="80"/>
      <c r="AK3761" s="80"/>
      <c r="AL3761" s="14"/>
      <c r="AM3761" s="16" t="str">
        <f t="shared" si="10"/>
        <v>{s:'63C630', v:190 , c:'放デイ３２・人欠・開減２・評減・'},</v>
      </c>
      <c r="AN3761" s="16"/>
    </row>
    <row r="3762" ht="16.5" customHeight="1">
      <c r="A3762" s="29">
        <v>63.0</v>
      </c>
      <c r="B3762" s="30" t="s">
        <v>4587</v>
      </c>
      <c r="C3762" s="31">
        <v>3760.0</v>
      </c>
      <c r="D3762" s="32" t="s">
        <v>4588</v>
      </c>
      <c r="E3762" s="94"/>
      <c r="F3762" s="94"/>
      <c r="G3762" s="104"/>
      <c r="H3762" s="63"/>
      <c r="I3762" s="63"/>
      <c r="J3762" s="51"/>
      <c r="K3762" s="94"/>
      <c r="L3762" s="140"/>
      <c r="M3762" s="348"/>
      <c r="N3762" s="304"/>
      <c r="O3762" s="131"/>
      <c r="P3762" s="87"/>
      <c r="Q3762" s="304"/>
      <c r="R3762" s="380"/>
      <c r="S3762" s="304"/>
      <c r="T3762" s="304"/>
      <c r="U3762" s="140"/>
      <c r="V3762" s="140"/>
      <c r="W3762" s="140"/>
      <c r="X3762" s="299"/>
      <c r="Y3762" s="287"/>
      <c r="Z3762" s="345"/>
      <c r="AA3762" s="288"/>
      <c r="AB3762" s="288"/>
      <c r="AC3762" s="346"/>
      <c r="AD3762" s="82" t="s">
        <v>30</v>
      </c>
      <c r="AE3762" s="302">
        <v>5.0</v>
      </c>
      <c r="AF3762" s="360" t="s">
        <v>31</v>
      </c>
      <c r="AG3762" s="45">
        <v>258.0</v>
      </c>
      <c r="AH3762" s="79"/>
      <c r="AI3762" s="80"/>
      <c r="AJ3762" s="80"/>
      <c r="AK3762" s="80"/>
      <c r="AL3762" s="14"/>
      <c r="AM3762" s="16" t="str">
        <f t="shared" si="10"/>
        <v>{s:'63C631', v:258 , c:'放デイ３２・人欠・拘減・'},</v>
      </c>
      <c r="AN3762" s="16"/>
    </row>
    <row r="3763" ht="16.5" customHeight="1">
      <c r="A3763" s="29">
        <v>63.0</v>
      </c>
      <c r="B3763" s="30" t="s">
        <v>4589</v>
      </c>
      <c r="C3763" s="31">
        <v>3761.0</v>
      </c>
      <c r="D3763" s="32" t="s">
        <v>4590</v>
      </c>
      <c r="E3763" s="94"/>
      <c r="F3763" s="94"/>
      <c r="G3763" s="104"/>
      <c r="H3763" s="63"/>
      <c r="I3763" s="63"/>
      <c r="J3763" s="51"/>
      <c r="K3763" s="94"/>
      <c r="L3763" s="140"/>
      <c r="M3763" s="348"/>
      <c r="N3763" s="304"/>
      <c r="O3763" s="131"/>
      <c r="P3763" s="87"/>
      <c r="Q3763" s="304"/>
      <c r="R3763" s="380"/>
      <c r="S3763" s="304"/>
      <c r="T3763" s="304"/>
      <c r="U3763" s="140"/>
      <c r="V3763" s="140"/>
      <c r="W3763" s="140"/>
      <c r="X3763" s="303"/>
      <c r="Y3763" s="290"/>
      <c r="Z3763" s="350"/>
      <c r="AA3763" s="299" t="s">
        <v>20</v>
      </c>
      <c r="AB3763" s="287" t="s">
        <v>21</v>
      </c>
      <c r="AC3763" s="361">
        <v>0.85</v>
      </c>
      <c r="AD3763" s="87"/>
      <c r="AE3763" s="302"/>
      <c r="AF3763" s="360"/>
      <c r="AG3763" s="45">
        <v>219.0</v>
      </c>
      <c r="AH3763" s="79"/>
      <c r="AI3763" s="80"/>
      <c r="AJ3763" s="80"/>
      <c r="AK3763" s="80"/>
      <c r="AL3763" s="14"/>
      <c r="AM3763" s="16" t="str">
        <f t="shared" si="10"/>
        <v>{s:'63C632', v:219 , c:'放デイ３２・人欠・評減・拘減・'},</v>
      </c>
      <c r="AN3763" s="16"/>
    </row>
    <row r="3764" ht="16.5" customHeight="1">
      <c r="A3764" s="29">
        <v>63.0</v>
      </c>
      <c r="B3764" s="30" t="s">
        <v>4591</v>
      </c>
      <c r="C3764" s="31">
        <v>3762.0</v>
      </c>
      <c r="D3764" s="32" t="s">
        <v>4592</v>
      </c>
      <c r="E3764" s="94"/>
      <c r="F3764" s="94"/>
      <c r="G3764" s="104"/>
      <c r="H3764" s="63"/>
      <c r="I3764" s="63"/>
      <c r="J3764" s="51"/>
      <c r="K3764" s="94"/>
      <c r="L3764" s="140"/>
      <c r="M3764" s="348"/>
      <c r="N3764" s="304"/>
      <c r="O3764" s="131"/>
      <c r="P3764" s="307"/>
      <c r="Q3764" s="304"/>
      <c r="R3764" s="380"/>
      <c r="S3764" s="304"/>
      <c r="T3764" s="304"/>
      <c r="U3764" s="140"/>
      <c r="V3764" s="140"/>
      <c r="W3764" s="140"/>
      <c r="X3764" s="305" t="s">
        <v>326</v>
      </c>
      <c r="Y3764" s="302" t="s">
        <v>21</v>
      </c>
      <c r="Z3764" s="349">
        <v>0.7</v>
      </c>
      <c r="AA3764" s="297"/>
      <c r="AB3764" s="297"/>
      <c r="AC3764" s="362"/>
      <c r="AD3764" s="87"/>
      <c r="AE3764" s="313"/>
      <c r="AF3764" s="349"/>
      <c r="AG3764" s="45">
        <v>179.0</v>
      </c>
      <c r="AH3764" s="79"/>
      <c r="AI3764" s="80"/>
      <c r="AJ3764" s="80"/>
      <c r="AK3764" s="80"/>
      <c r="AL3764" s="14"/>
      <c r="AM3764" s="16" t="str">
        <f t="shared" si="10"/>
        <v>{s:'63C633', v:179 , c:'放デイ３２・人欠・開減１・拘減・'},</v>
      </c>
      <c r="AN3764" s="16"/>
    </row>
    <row r="3765" ht="16.5" customHeight="1">
      <c r="A3765" s="29">
        <v>63.0</v>
      </c>
      <c r="B3765" s="30" t="s">
        <v>4593</v>
      </c>
      <c r="C3765" s="31">
        <v>3763.0</v>
      </c>
      <c r="D3765" s="32" t="s">
        <v>4594</v>
      </c>
      <c r="E3765" s="94"/>
      <c r="F3765" s="94"/>
      <c r="G3765" s="104"/>
      <c r="H3765" s="63"/>
      <c r="I3765" s="63"/>
      <c r="J3765" s="51"/>
      <c r="K3765" s="94"/>
      <c r="L3765" s="140"/>
      <c r="M3765" s="348"/>
      <c r="N3765" s="304"/>
      <c r="O3765" s="131"/>
      <c r="P3765" s="307"/>
      <c r="Q3765" s="304"/>
      <c r="R3765" s="380"/>
      <c r="S3765" s="304"/>
      <c r="T3765" s="304"/>
      <c r="U3765" s="140"/>
      <c r="V3765" s="140"/>
      <c r="W3765" s="140"/>
      <c r="X3765" s="306"/>
      <c r="Y3765" s="290"/>
      <c r="Z3765" s="355"/>
      <c r="AA3765" s="356" t="s">
        <v>20</v>
      </c>
      <c r="AB3765" s="357" t="s">
        <v>21</v>
      </c>
      <c r="AC3765" s="363">
        <v>0.85</v>
      </c>
      <c r="AD3765" s="87"/>
      <c r="AE3765" s="313"/>
      <c r="AF3765" s="349"/>
      <c r="AG3765" s="114">
        <v>151.0</v>
      </c>
      <c r="AH3765" s="79"/>
      <c r="AI3765" s="80"/>
      <c r="AJ3765" s="80"/>
      <c r="AK3765" s="80"/>
      <c r="AL3765" s="14"/>
      <c r="AM3765" s="16" t="str">
        <f t="shared" si="10"/>
        <v>{s:'63C634', v:151 , c:'放デイ３２・人欠・開減１・評減・拘減・'},</v>
      </c>
      <c r="AN3765" s="16"/>
    </row>
    <row r="3766" ht="16.5" customHeight="1">
      <c r="A3766" s="29">
        <v>63.0</v>
      </c>
      <c r="B3766" s="30" t="s">
        <v>4595</v>
      </c>
      <c r="C3766" s="31">
        <v>3764.0</v>
      </c>
      <c r="D3766" s="32" t="s">
        <v>4596</v>
      </c>
      <c r="E3766" s="94"/>
      <c r="F3766" s="94"/>
      <c r="G3766" s="76"/>
      <c r="H3766" s="63"/>
      <c r="I3766" s="63"/>
      <c r="J3766" s="51"/>
      <c r="K3766" s="94"/>
      <c r="L3766" s="140"/>
      <c r="M3766" s="348"/>
      <c r="N3766" s="304"/>
      <c r="O3766" s="381"/>
      <c r="P3766" s="307"/>
      <c r="Q3766" s="304"/>
      <c r="R3766" s="380"/>
      <c r="S3766" s="304"/>
      <c r="T3766" s="304"/>
      <c r="U3766" s="140"/>
      <c r="V3766" s="140"/>
      <c r="W3766" s="140"/>
      <c r="X3766" s="305" t="s">
        <v>329</v>
      </c>
      <c r="Y3766" s="302" t="s">
        <v>21</v>
      </c>
      <c r="Z3766" s="349">
        <v>0.85</v>
      </c>
      <c r="AA3766" s="292"/>
      <c r="AB3766" s="292"/>
      <c r="AC3766" s="355"/>
      <c r="AD3766" s="87"/>
      <c r="AE3766" s="313"/>
      <c r="AF3766" s="349"/>
      <c r="AG3766" s="45">
        <v>219.0</v>
      </c>
      <c r="AH3766" s="79"/>
      <c r="AI3766" s="80"/>
      <c r="AJ3766" s="80"/>
      <c r="AK3766" s="80"/>
      <c r="AL3766" s="14"/>
      <c r="AM3766" s="16" t="str">
        <f t="shared" si="10"/>
        <v>{s:'63C635', v:219 , c:'放デイ３２・人欠・開減２・拘減・'},</v>
      </c>
      <c r="AN3766" s="16"/>
    </row>
    <row r="3767" ht="16.5" customHeight="1">
      <c r="A3767" s="29">
        <v>63.0</v>
      </c>
      <c r="B3767" s="30" t="s">
        <v>4597</v>
      </c>
      <c r="C3767" s="31">
        <v>3765.0</v>
      </c>
      <c r="D3767" s="32" t="s">
        <v>4598</v>
      </c>
      <c r="E3767" s="94"/>
      <c r="F3767" s="94"/>
      <c r="G3767" s="76"/>
      <c r="H3767" s="63"/>
      <c r="I3767" s="63"/>
      <c r="J3767" s="51"/>
      <c r="K3767" s="94"/>
      <c r="L3767" s="140"/>
      <c r="M3767" s="348"/>
      <c r="N3767" s="304"/>
      <c r="O3767" s="381"/>
      <c r="P3767" s="307"/>
      <c r="Q3767" s="304"/>
      <c r="R3767" s="380"/>
      <c r="S3767" s="304"/>
      <c r="T3767" s="304"/>
      <c r="U3767" s="140"/>
      <c r="V3767" s="140"/>
      <c r="W3767" s="140"/>
      <c r="X3767" s="306"/>
      <c r="Y3767" s="290"/>
      <c r="Z3767" s="355"/>
      <c r="AA3767" s="356" t="s">
        <v>20</v>
      </c>
      <c r="AB3767" s="357" t="s">
        <v>21</v>
      </c>
      <c r="AC3767" s="363">
        <v>0.85</v>
      </c>
      <c r="AD3767" s="93"/>
      <c r="AE3767" s="292"/>
      <c r="AF3767" s="355"/>
      <c r="AG3767" s="114">
        <v>185.0</v>
      </c>
      <c r="AH3767" s="79"/>
      <c r="AI3767" s="80"/>
      <c r="AJ3767" s="80"/>
      <c r="AK3767" s="80"/>
      <c r="AL3767" s="14"/>
      <c r="AM3767" s="16" t="str">
        <f t="shared" si="10"/>
        <v>{s:'63C636', v:185 , c:'放デイ３２・人欠・開減２・評減・拘減・'},</v>
      </c>
      <c r="AN3767" s="16"/>
    </row>
    <row r="3768" ht="16.5" customHeight="1">
      <c r="A3768" s="29">
        <v>63.0</v>
      </c>
      <c r="B3768" s="30" t="s">
        <v>4599</v>
      </c>
      <c r="C3768" s="31">
        <v>3766.0</v>
      </c>
      <c r="D3768" s="32" t="s">
        <v>4600</v>
      </c>
      <c r="E3768" s="94"/>
      <c r="F3768" s="94"/>
      <c r="G3768" s="307"/>
      <c r="H3768" s="63"/>
      <c r="I3768" s="63"/>
      <c r="J3768" s="95"/>
      <c r="K3768" s="69"/>
      <c r="L3768" s="65"/>
      <c r="M3768" s="65"/>
      <c r="N3768" s="140"/>
      <c r="O3768" s="105"/>
      <c r="P3768" s="94"/>
      <c r="Q3768" s="140"/>
      <c r="R3768" s="95"/>
      <c r="S3768" s="33" t="s">
        <v>23</v>
      </c>
      <c r="T3768" s="130" t="s">
        <v>24</v>
      </c>
      <c r="U3768" s="152"/>
      <c r="V3768" s="152"/>
      <c r="W3768" s="153"/>
      <c r="X3768" s="299"/>
      <c r="Y3768" s="287"/>
      <c r="Z3768" s="345"/>
      <c r="AA3768" s="288"/>
      <c r="AB3768" s="288"/>
      <c r="AC3768" s="288"/>
      <c r="AD3768" s="288"/>
      <c r="AE3768" s="288"/>
      <c r="AF3768" s="346"/>
      <c r="AG3768" s="45">
        <v>184.0</v>
      </c>
      <c r="AH3768" s="79"/>
      <c r="AI3768" s="80"/>
      <c r="AJ3768" s="80"/>
      <c r="AK3768" s="80"/>
      <c r="AL3768" s="14"/>
      <c r="AM3768" s="16" t="str">
        <f t="shared" si="10"/>
        <v>{s:'63C637', v:184 , c:'放デイ３２・人欠・未計画・'},</v>
      </c>
      <c r="AN3768" s="16"/>
    </row>
    <row r="3769" ht="16.5" customHeight="1">
      <c r="A3769" s="29">
        <v>63.0</v>
      </c>
      <c r="B3769" s="30" t="s">
        <v>4601</v>
      </c>
      <c r="C3769" s="31">
        <v>3767.0</v>
      </c>
      <c r="D3769" s="32" t="s">
        <v>4602</v>
      </c>
      <c r="E3769" s="94"/>
      <c r="F3769" s="94"/>
      <c r="G3769" s="307"/>
      <c r="H3769" s="373"/>
      <c r="I3769" s="140"/>
      <c r="J3769" s="95"/>
      <c r="K3769" s="69"/>
      <c r="L3769" s="65"/>
      <c r="M3769" s="65"/>
      <c r="N3769" s="140"/>
      <c r="O3769" s="105"/>
      <c r="P3769" s="94"/>
      <c r="Q3769" s="140"/>
      <c r="R3769" s="95"/>
      <c r="S3769" s="131"/>
      <c r="T3769" s="87"/>
      <c r="U3769" s="302" t="s">
        <v>21</v>
      </c>
      <c r="V3769" s="313">
        <v>0.7</v>
      </c>
      <c r="W3769" s="95"/>
      <c r="X3769" s="303"/>
      <c r="Y3769" s="290"/>
      <c r="Z3769" s="350"/>
      <c r="AA3769" s="299" t="s">
        <v>20</v>
      </c>
      <c r="AB3769" s="287" t="s">
        <v>21</v>
      </c>
      <c r="AC3769" s="351">
        <v>0.85</v>
      </c>
      <c r="AD3769" s="288"/>
      <c r="AE3769" s="288"/>
      <c r="AF3769" s="346"/>
      <c r="AG3769" s="114">
        <v>156.0</v>
      </c>
      <c r="AH3769" s="79"/>
      <c r="AI3769" s="80"/>
      <c r="AJ3769" s="80"/>
      <c r="AK3769" s="80"/>
      <c r="AL3769" s="14"/>
      <c r="AM3769" s="16" t="str">
        <f t="shared" si="10"/>
        <v>{s:'63C638', v:156 , c:'放デイ３２・人欠・未計画・評減・'},</v>
      </c>
      <c r="AN3769" s="16"/>
    </row>
    <row r="3770" ht="16.5" customHeight="1">
      <c r="A3770" s="29">
        <v>63.0</v>
      </c>
      <c r="B3770" s="30" t="s">
        <v>4603</v>
      </c>
      <c r="C3770" s="31">
        <v>3768.0</v>
      </c>
      <c r="D3770" s="32" t="s">
        <v>4604</v>
      </c>
      <c r="E3770" s="94"/>
      <c r="F3770" s="94"/>
      <c r="G3770" s="103"/>
      <c r="H3770" s="140"/>
      <c r="I3770" s="140"/>
      <c r="J3770" s="95"/>
      <c r="K3770" s="69"/>
      <c r="L3770" s="65"/>
      <c r="M3770" s="65"/>
      <c r="N3770" s="302"/>
      <c r="O3770" s="382"/>
      <c r="P3770" s="383"/>
      <c r="Q3770" s="302"/>
      <c r="R3770" s="384"/>
      <c r="S3770" s="131"/>
      <c r="T3770" s="87"/>
      <c r="U3770" s="302"/>
      <c r="V3770" s="313"/>
      <c r="W3770" s="349"/>
      <c r="X3770" s="305" t="s">
        <v>326</v>
      </c>
      <c r="Y3770" s="287" t="s">
        <v>21</v>
      </c>
      <c r="Z3770" s="354" t="str">
        <f>$Z$653</f>
        <v/>
      </c>
      <c r="AA3770" s="297"/>
      <c r="AB3770" s="297"/>
      <c r="AC3770" s="297"/>
      <c r="AD3770" s="297"/>
      <c r="AE3770" s="297"/>
      <c r="AF3770" s="362"/>
      <c r="AG3770" s="45">
        <v>129.0</v>
      </c>
      <c r="AH3770" s="79"/>
      <c r="AI3770" s="80"/>
      <c r="AJ3770" s="80"/>
      <c r="AK3770" s="80"/>
      <c r="AL3770" s="14"/>
      <c r="AM3770" s="16" t="str">
        <f t="shared" si="10"/>
        <v>{s:'63C639', v:129 , c:'放デイ３２・人欠・未計画・開減１・'},</v>
      </c>
      <c r="AN3770" s="16"/>
    </row>
    <row r="3771" ht="16.5" customHeight="1">
      <c r="A3771" s="29">
        <v>63.0</v>
      </c>
      <c r="B3771" s="30" t="s">
        <v>4605</v>
      </c>
      <c r="C3771" s="31">
        <v>3769.0</v>
      </c>
      <c r="D3771" s="32" t="s">
        <v>4606</v>
      </c>
      <c r="E3771" s="94"/>
      <c r="F3771" s="94"/>
      <c r="G3771" s="103"/>
      <c r="H3771" s="140"/>
      <c r="I3771" s="140"/>
      <c r="J3771" s="95"/>
      <c r="K3771" s="69"/>
      <c r="L3771" s="65"/>
      <c r="M3771" s="65"/>
      <c r="N3771" s="302"/>
      <c r="O3771" s="382"/>
      <c r="P3771" s="383"/>
      <c r="Q3771" s="302"/>
      <c r="R3771" s="384"/>
      <c r="S3771" s="131"/>
      <c r="T3771" s="87"/>
      <c r="U3771" s="302"/>
      <c r="V3771" s="313"/>
      <c r="W3771" s="349"/>
      <c r="X3771" s="306"/>
      <c r="Y3771" s="290"/>
      <c r="Z3771" s="355"/>
      <c r="AA3771" s="356" t="s">
        <v>20</v>
      </c>
      <c r="AB3771" s="357" t="s">
        <v>21</v>
      </c>
      <c r="AC3771" s="358">
        <v>0.85</v>
      </c>
      <c r="AD3771" s="288"/>
      <c r="AE3771" s="288"/>
      <c r="AF3771" s="346"/>
      <c r="AG3771" s="45">
        <v>110.0</v>
      </c>
      <c r="AH3771" s="79"/>
      <c r="AI3771" s="80"/>
      <c r="AJ3771" s="80"/>
      <c r="AK3771" s="80"/>
      <c r="AL3771" s="14"/>
      <c r="AM3771" s="16" t="str">
        <f t="shared" si="10"/>
        <v>{s:'63C640', v:110 , c:'放デイ３２・人欠・未計画・開減１・評減・'},</v>
      </c>
      <c r="AN3771" s="16"/>
    </row>
    <row r="3772" ht="16.5" customHeight="1">
      <c r="A3772" s="29">
        <v>63.0</v>
      </c>
      <c r="B3772" s="30" t="s">
        <v>4607</v>
      </c>
      <c r="C3772" s="31">
        <v>3770.0</v>
      </c>
      <c r="D3772" s="32" t="s">
        <v>4608</v>
      </c>
      <c r="E3772" s="94"/>
      <c r="F3772" s="94"/>
      <c r="G3772" s="103"/>
      <c r="H3772" s="140"/>
      <c r="I3772" s="140"/>
      <c r="J3772" s="95"/>
      <c r="K3772" s="69"/>
      <c r="L3772" s="65"/>
      <c r="M3772" s="65"/>
      <c r="N3772" s="302"/>
      <c r="O3772" s="382"/>
      <c r="P3772" s="383"/>
      <c r="Q3772" s="302"/>
      <c r="R3772" s="384"/>
      <c r="S3772" s="131"/>
      <c r="T3772" s="87"/>
      <c r="U3772" s="302"/>
      <c r="V3772" s="313"/>
      <c r="W3772" s="349"/>
      <c r="X3772" s="305" t="s">
        <v>329</v>
      </c>
      <c r="Y3772" s="287" t="s">
        <v>21</v>
      </c>
      <c r="Z3772" s="354" t="str">
        <f>$Z$655</f>
        <v/>
      </c>
      <c r="AA3772" s="292"/>
      <c r="AB3772" s="292"/>
      <c r="AC3772" s="292"/>
      <c r="AD3772" s="292"/>
      <c r="AE3772" s="292"/>
      <c r="AF3772" s="355"/>
      <c r="AG3772" s="114">
        <v>156.0</v>
      </c>
      <c r="AH3772" s="79"/>
      <c r="AI3772" s="80"/>
      <c r="AJ3772" s="80"/>
      <c r="AK3772" s="80"/>
      <c r="AL3772" s="14"/>
      <c r="AM3772" s="16" t="str">
        <f t="shared" si="10"/>
        <v>{s:'63C641', v:156 , c:'放デイ３２・人欠・未計画・開減２・'},</v>
      </c>
      <c r="AN3772" s="16"/>
    </row>
    <row r="3773" ht="16.5" customHeight="1">
      <c r="A3773" s="29">
        <v>63.0</v>
      </c>
      <c r="B3773" s="30" t="s">
        <v>4609</v>
      </c>
      <c r="C3773" s="31">
        <v>3771.0</v>
      </c>
      <c r="D3773" s="32" t="s">
        <v>4610</v>
      </c>
      <c r="E3773" s="94"/>
      <c r="F3773" s="94"/>
      <c r="G3773" s="103"/>
      <c r="H3773" s="140"/>
      <c r="I3773" s="140"/>
      <c r="J3773" s="95"/>
      <c r="K3773" s="69"/>
      <c r="L3773" s="65"/>
      <c r="M3773" s="65"/>
      <c r="N3773" s="302"/>
      <c r="O3773" s="382"/>
      <c r="P3773" s="383"/>
      <c r="Q3773" s="302"/>
      <c r="R3773" s="384"/>
      <c r="S3773" s="131"/>
      <c r="T3773" s="87"/>
      <c r="U3773" s="302"/>
      <c r="V3773" s="313"/>
      <c r="W3773" s="349"/>
      <c r="X3773" s="306"/>
      <c r="Y3773" s="290"/>
      <c r="Z3773" s="355"/>
      <c r="AA3773" s="356" t="s">
        <v>20</v>
      </c>
      <c r="AB3773" s="357" t="s">
        <v>21</v>
      </c>
      <c r="AC3773" s="358">
        <v>0.85</v>
      </c>
      <c r="AD3773" s="288"/>
      <c r="AE3773" s="288"/>
      <c r="AF3773" s="346"/>
      <c r="AG3773" s="114">
        <v>133.0</v>
      </c>
      <c r="AH3773" s="79"/>
      <c r="AI3773" s="80"/>
      <c r="AJ3773" s="80"/>
      <c r="AK3773" s="80"/>
      <c r="AL3773" s="14"/>
      <c r="AM3773" s="16" t="str">
        <f t="shared" si="10"/>
        <v>{s:'63C642', v:133 , c:'放デイ３２・人欠・未計画・開減２・評減・'},</v>
      </c>
      <c r="AN3773" s="16"/>
    </row>
    <row r="3774" ht="16.5" customHeight="1">
      <c r="A3774" s="29">
        <v>63.0</v>
      </c>
      <c r="B3774" s="30" t="s">
        <v>4611</v>
      </c>
      <c r="C3774" s="31">
        <v>3772.0</v>
      </c>
      <c r="D3774" s="32" t="s">
        <v>4612</v>
      </c>
      <c r="E3774" s="94"/>
      <c r="F3774" s="94"/>
      <c r="G3774" s="103"/>
      <c r="H3774" s="140"/>
      <c r="I3774" s="140"/>
      <c r="J3774" s="95"/>
      <c r="K3774" s="69"/>
      <c r="L3774" s="65"/>
      <c r="M3774" s="65"/>
      <c r="N3774" s="302"/>
      <c r="O3774" s="382"/>
      <c r="P3774" s="383"/>
      <c r="Q3774" s="302"/>
      <c r="R3774" s="384"/>
      <c r="S3774" s="131"/>
      <c r="T3774" s="87"/>
      <c r="U3774" s="302"/>
      <c r="V3774" s="313"/>
      <c r="W3774" s="349"/>
      <c r="X3774" s="299"/>
      <c r="Y3774" s="287"/>
      <c r="Z3774" s="345"/>
      <c r="AA3774" s="288"/>
      <c r="AB3774" s="288"/>
      <c r="AC3774" s="346"/>
      <c r="AD3774" s="82" t="s">
        <v>30</v>
      </c>
      <c r="AE3774" s="302">
        <v>5.0</v>
      </c>
      <c r="AF3774" s="360" t="s">
        <v>31</v>
      </c>
      <c r="AG3774" s="45">
        <v>179.0</v>
      </c>
      <c r="AH3774" s="79"/>
      <c r="AI3774" s="80"/>
      <c r="AJ3774" s="80"/>
      <c r="AK3774" s="80"/>
      <c r="AL3774" s="14"/>
      <c r="AM3774" s="16" t="str">
        <f t="shared" si="10"/>
        <v>{s:'63C643', v:179 , c:'放デイ３２・人欠・未計画・拘減・'},</v>
      </c>
      <c r="AN3774" s="16"/>
    </row>
    <row r="3775" ht="16.5" customHeight="1">
      <c r="A3775" s="29">
        <v>63.0</v>
      </c>
      <c r="B3775" s="30" t="s">
        <v>4613</v>
      </c>
      <c r="C3775" s="31">
        <v>3773.0</v>
      </c>
      <c r="D3775" s="32" t="s">
        <v>4614</v>
      </c>
      <c r="E3775" s="94"/>
      <c r="F3775" s="94"/>
      <c r="G3775" s="103"/>
      <c r="H3775" s="140"/>
      <c r="I3775" s="140"/>
      <c r="J3775" s="95"/>
      <c r="K3775" s="69"/>
      <c r="L3775" s="65"/>
      <c r="M3775" s="65"/>
      <c r="N3775" s="302"/>
      <c r="O3775" s="382"/>
      <c r="P3775" s="383"/>
      <c r="Q3775" s="302"/>
      <c r="R3775" s="384"/>
      <c r="S3775" s="131"/>
      <c r="T3775" s="87"/>
      <c r="U3775" s="302"/>
      <c r="V3775" s="313"/>
      <c r="W3775" s="349"/>
      <c r="X3775" s="303"/>
      <c r="Y3775" s="290"/>
      <c r="Z3775" s="350"/>
      <c r="AA3775" s="299" t="s">
        <v>20</v>
      </c>
      <c r="AB3775" s="287" t="s">
        <v>21</v>
      </c>
      <c r="AC3775" s="361">
        <v>0.85</v>
      </c>
      <c r="AD3775" s="87"/>
      <c r="AE3775" s="302"/>
      <c r="AF3775" s="360"/>
      <c r="AG3775" s="114">
        <v>151.0</v>
      </c>
      <c r="AH3775" s="79"/>
      <c r="AI3775" s="80"/>
      <c r="AJ3775" s="80"/>
      <c r="AK3775" s="80"/>
      <c r="AL3775" s="14"/>
      <c r="AM3775" s="16" t="str">
        <f t="shared" si="10"/>
        <v>{s:'63C644', v:151 , c:'放デイ３２・人欠・未計画・評減・拘減・'},</v>
      </c>
      <c r="AN3775" s="16"/>
    </row>
    <row r="3776" ht="16.5" customHeight="1">
      <c r="A3776" s="29">
        <v>63.0</v>
      </c>
      <c r="B3776" s="30" t="s">
        <v>4615</v>
      </c>
      <c r="C3776" s="31">
        <v>3774.0</v>
      </c>
      <c r="D3776" s="32" t="s">
        <v>4616</v>
      </c>
      <c r="E3776" s="94"/>
      <c r="F3776" s="94"/>
      <c r="G3776" s="103"/>
      <c r="H3776" s="140"/>
      <c r="I3776" s="140"/>
      <c r="J3776" s="95"/>
      <c r="K3776" s="69"/>
      <c r="L3776" s="65"/>
      <c r="M3776" s="65"/>
      <c r="N3776" s="302"/>
      <c r="O3776" s="382"/>
      <c r="P3776" s="383"/>
      <c r="Q3776" s="302"/>
      <c r="R3776" s="384"/>
      <c r="S3776" s="131"/>
      <c r="T3776" s="309"/>
      <c r="U3776" s="302"/>
      <c r="V3776" s="313"/>
      <c r="W3776" s="349"/>
      <c r="X3776" s="305" t="s">
        <v>326</v>
      </c>
      <c r="Y3776" s="302" t="s">
        <v>21</v>
      </c>
      <c r="Z3776" s="349" t="str">
        <f>$Z$653</f>
        <v/>
      </c>
      <c r="AA3776" s="297"/>
      <c r="AB3776" s="297"/>
      <c r="AC3776" s="362"/>
      <c r="AD3776" s="87"/>
      <c r="AE3776" s="313"/>
      <c r="AF3776" s="349"/>
      <c r="AG3776" s="45">
        <v>124.0</v>
      </c>
      <c r="AH3776" s="79"/>
      <c r="AI3776" s="80"/>
      <c r="AJ3776" s="80"/>
      <c r="AK3776" s="80"/>
      <c r="AL3776" s="14"/>
      <c r="AM3776" s="16" t="str">
        <f t="shared" si="10"/>
        <v>{s:'63C645', v:124 , c:'放デイ３２・人欠・未計画・開減１・拘減・'},</v>
      </c>
      <c r="AN3776" s="16"/>
    </row>
    <row r="3777" ht="16.5" customHeight="1">
      <c r="A3777" s="29">
        <v>63.0</v>
      </c>
      <c r="B3777" s="30" t="s">
        <v>4617</v>
      </c>
      <c r="C3777" s="31">
        <v>3775.0</v>
      </c>
      <c r="D3777" s="32" t="s">
        <v>4618</v>
      </c>
      <c r="E3777" s="94"/>
      <c r="F3777" s="94"/>
      <c r="G3777" s="103"/>
      <c r="H3777" s="140"/>
      <c r="I3777" s="140"/>
      <c r="J3777" s="95"/>
      <c r="K3777" s="69"/>
      <c r="L3777" s="65"/>
      <c r="M3777" s="65"/>
      <c r="N3777" s="302"/>
      <c r="O3777" s="382"/>
      <c r="P3777" s="383"/>
      <c r="Q3777" s="302"/>
      <c r="R3777" s="384"/>
      <c r="S3777" s="131"/>
      <c r="T3777" s="309"/>
      <c r="U3777" s="302"/>
      <c r="V3777" s="313"/>
      <c r="W3777" s="349"/>
      <c r="X3777" s="306"/>
      <c r="Y3777" s="290"/>
      <c r="Z3777" s="355"/>
      <c r="AA3777" s="356" t="s">
        <v>20</v>
      </c>
      <c r="AB3777" s="357" t="s">
        <v>21</v>
      </c>
      <c r="AC3777" s="363">
        <v>0.85</v>
      </c>
      <c r="AD3777" s="87"/>
      <c r="AE3777" s="313"/>
      <c r="AF3777" s="349"/>
      <c r="AG3777" s="45">
        <v>105.0</v>
      </c>
      <c r="AH3777" s="79"/>
      <c r="AI3777" s="80"/>
      <c r="AJ3777" s="80"/>
      <c r="AK3777" s="80"/>
      <c r="AL3777" s="14"/>
      <c r="AM3777" s="16" t="str">
        <f t="shared" si="10"/>
        <v>{s:'63C646', v:105 , c:'放デイ３２・人欠・未計画・開減１・評減・拘減・'},</v>
      </c>
      <c r="AN3777" s="16"/>
    </row>
    <row r="3778" ht="16.5" customHeight="1">
      <c r="A3778" s="29">
        <v>63.0</v>
      </c>
      <c r="B3778" s="30" t="s">
        <v>4619</v>
      </c>
      <c r="C3778" s="31">
        <v>3776.0</v>
      </c>
      <c r="D3778" s="32" t="s">
        <v>4620</v>
      </c>
      <c r="E3778" s="94"/>
      <c r="F3778" s="94"/>
      <c r="G3778" s="103"/>
      <c r="H3778" s="140"/>
      <c r="I3778" s="140"/>
      <c r="J3778" s="95"/>
      <c r="K3778" s="69"/>
      <c r="L3778" s="65"/>
      <c r="M3778" s="65"/>
      <c r="N3778" s="302"/>
      <c r="O3778" s="382"/>
      <c r="P3778" s="383"/>
      <c r="Q3778" s="302"/>
      <c r="R3778" s="384"/>
      <c r="S3778" s="131"/>
      <c r="T3778" s="309"/>
      <c r="U3778" s="302"/>
      <c r="V3778" s="313"/>
      <c r="W3778" s="349"/>
      <c r="X3778" s="305" t="s">
        <v>329</v>
      </c>
      <c r="Y3778" s="302" t="s">
        <v>21</v>
      </c>
      <c r="Z3778" s="349" t="str">
        <f>$Z$655</f>
        <v/>
      </c>
      <c r="AA3778" s="292"/>
      <c r="AB3778" s="292"/>
      <c r="AC3778" s="355"/>
      <c r="AD3778" s="87"/>
      <c r="AE3778" s="313"/>
      <c r="AF3778" s="349"/>
      <c r="AG3778" s="114">
        <v>151.0</v>
      </c>
      <c r="AH3778" s="79"/>
      <c r="AI3778" s="80"/>
      <c r="AJ3778" s="80"/>
      <c r="AK3778" s="80"/>
      <c r="AL3778" s="14"/>
      <c r="AM3778" s="16" t="str">
        <f t="shared" si="10"/>
        <v>{s:'63C647', v:151 , c:'放デイ３２・人欠・未計画・開減２・拘減・'},</v>
      </c>
      <c r="AN3778" s="16"/>
    </row>
    <row r="3779" ht="16.5" customHeight="1">
      <c r="A3779" s="29">
        <v>63.0</v>
      </c>
      <c r="B3779" s="30" t="s">
        <v>4621</v>
      </c>
      <c r="C3779" s="31">
        <v>3777.0</v>
      </c>
      <c r="D3779" s="32" t="s">
        <v>4622</v>
      </c>
      <c r="E3779" s="94"/>
      <c r="F3779" s="94"/>
      <c r="G3779" s="103"/>
      <c r="H3779" s="140"/>
      <c r="I3779" s="140"/>
      <c r="J3779" s="95"/>
      <c r="K3779" s="69"/>
      <c r="L3779" s="65"/>
      <c r="M3779" s="65"/>
      <c r="N3779" s="302"/>
      <c r="O3779" s="382"/>
      <c r="P3779" s="383"/>
      <c r="Q3779" s="302"/>
      <c r="R3779" s="384"/>
      <c r="S3779" s="310"/>
      <c r="T3779" s="309"/>
      <c r="U3779" s="302"/>
      <c r="V3779" s="313"/>
      <c r="W3779" s="349"/>
      <c r="X3779" s="306"/>
      <c r="Y3779" s="290"/>
      <c r="Z3779" s="355"/>
      <c r="AA3779" s="356" t="s">
        <v>20</v>
      </c>
      <c r="AB3779" s="357" t="s">
        <v>21</v>
      </c>
      <c r="AC3779" s="363">
        <v>0.85</v>
      </c>
      <c r="AD3779" s="93"/>
      <c r="AE3779" s="292"/>
      <c r="AF3779" s="355"/>
      <c r="AG3779" s="114">
        <v>128.0</v>
      </c>
      <c r="AH3779" s="79"/>
      <c r="AI3779" s="80"/>
      <c r="AJ3779" s="80"/>
      <c r="AK3779" s="80"/>
      <c r="AL3779" s="14"/>
      <c r="AM3779" s="16" t="str">
        <f t="shared" si="10"/>
        <v>{s:'63C648', v:128 , c:'放デイ３２・人欠・未計画・開減２・評減・拘減・'},</v>
      </c>
      <c r="AN3779" s="16"/>
    </row>
    <row r="3780" ht="16.5" customHeight="1">
      <c r="A3780" s="29">
        <v>63.0</v>
      </c>
      <c r="B3780" s="30" t="s">
        <v>4623</v>
      </c>
      <c r="C3780" s="31">
        <v>3778.0</v>
      </c>
      <c r="D3780" s="32" t="s">
        <v>4624</v>
      </c>
      <c r="E3780" s="94"/>
      <c r="F3780" s="94"/>
      <c r="G3780" s="103"/>
      <c r="H3780" s="140"/>
      <c r="I3780" s="140"/>
      <c r="J3780" s="95"/>
      <c r="K3780" s="69"/>
      <c r="L3780" s="65"/>
      <c r="M3780" s="65"/>
      <c r="N3780" s="302"/>
      <c r="O3780" s="382"/>
      <c r="P3780" s="383"/>
      <c r="Q3780" s="302"/>
      <c r="R3780" s="384"/>
      <c r="S3780" s="309"/>
      <c r="T3780" s="130" t="s">
        <v>27</v>
      </c>
      <c r="U3780" s="287"/>
      <c r="V3780" s="385"/>
      <c r="W3780" s="354"/>
      <c r="X3780" s="299"/>
      <c r="Y3780" s="287"/>
      <c r="Z3780" s="345"/>
      <c r="AA3780" s="288"/>
      <c r="AB3780" s="288"/>
      <c r="AC3780" s="288"/>
      <c r="AD3780" s="288"/>
      <c r="AE3780" s="288"/>
      <c r="AF3780" s="346"/>
      <c r="AG3780" s="45">
        <v>132.0</v>
      </c>
      <c r="AH3780" s="79"/>
      <c r="AI3780" s="80"/>
      <c r="AJ3780" s="80"/>
      <c r="AK3780" s="80"/>
      <c r="AL3780" s="14"/>
      <c r="AM3780" s="16" t="str">
        <f t="shared" si="10"/>
        <v>{s:'63C649', v:132 , c:'放デイ３２・人欠・未計画２・'},</v>
      </c>
      <c r="AN3780" s="16"/>
    </row>
    <row r="3781" ht="16.5" customHeight="1">
      <c r="A3781" s="29">
        <v>63.0</v>
      </c>
      <c r="B3781" s="30" t="s">
        <v>4625</v>
      </c>
      <c r="C3781" s="31">
        <v>3779.0</v>
      </c>
      <c r="D3781" s="32" t="s">
        <v>4626</v>
      </c>
      <c r="E3781" s="94"/>
      <c r="F3781" s="94"/>
      <c r="G3781" s="103"/>
      <c r="H3781" s="140"/>
      <c r="I3781" s="140"/>
      <c r="J3781" s="95"/>
      <c r="K3781" s="69"/>
      <c r="L3781" s="65"/>
      <c r="M3781" s="65"/>
      <c r="N3781" s="302"/>
      <c r="O3781" s="382"/>
      <c r="P3781" s="383"/>
      <c r="Q3781" s="302"/>
      <c r="R3781" s="384"/>
      <c r="S3781" s="309"/>
      <c r="T3781" s="87"/>
      <c r="U3781" s="302" t="s">
        <v>21</v>
      </c>
      <c r="V3781" s="313">
        <v>0.5</v>
      </c>
      <c r="W3781" s="349"/>
      <c r="X3781" s="303"/>
      <c r="Y3781" s="290"/>
      <c r="Z3781" s="350"/>
      <c r="AA3781" s="299" t="s">
        <v>20</v>
      </c>
      <c r="AB3781" s="287" t="s">
        <v>21</v>
      </c>
      <c r="AC3781" s="351">
        <v>0.85</v>
      </c>
      <c r="AD3781" s="288"/>
      <c r="AE3781" s="288"/>
      <c r="AF3781" s="346"/>
      <c r="AG3781" s="45">
        <v>112.0</v>
      </c>
      <c r="AH3781" s="79"/>
      <c r="AI3781" s="80"/>
      <c r="AJ3781" s="80"/>
      <c r="AK3781" s="80"/>
      <c r="AL3781" s="14"/>
      <c r="AM3781" s="16" t="str">
        <f t="shared" si="10"/>
        <v>{s:'63C650', v:112 , c:'放デイ３２・人欠・未計画２・評減・'},</v>
      </c>
      <c r="AN3781" s="16"/>
    </row>
    <row r="3782" ht="16.5" customHeight="1">
      <c r="A3782" s="29">
        <v>63.0</v>
      </c>
      <c r="B3782" s="30" t="s">
        <v>4627</v>
      </c>
      <c r="C3782" s="31">
        <v>3780.0</v>
      </c>
      <c r="D3782" s="32" t="s">
        <v>4628</v>
      </c>
      <c r="E3782" s="94"/>
      <c r="F3782" s="94"/>
      <c r="G3782" s="103"/>
      <c r="H3782" s="140"/>
      <c r="I3782" s="140"/>
      <c r="J3782" s="95"/>
      <c r="K3782" s="69"/>
      <c r="L3782" s="65"/>
      <c r="M3782" s="65"/>
      <c r="N3782" s="302"/>
      <c r="O3782" s="382"/>
      <c r="P3782" s="383"/>
      <c r="Q3782" s="302"/>
      <c r="R3782" s="384"/>
      <c r="S3782" s="309"/>
      <c r="T3782" s="87"/>
      <c r="U3782" s="302"/>
      <c r="V3782" s="313"/>
      <c r="W3782" s="349"/>
      <c r="X3782" s="305" t="s">
        <v>326</v>
      </c>
      <c r="Y3782" s="287" t="s">
        <v>21</v>
      </c>
      <c r="Z3782" s="354" t="str">
        <f>$Z$653</f>
        <v/>
      </c>
      <c r="AA3782" s="297"/>
      <c r="AB3782" s="297"/>
      <c r="AC3782" s="297"/>
      <c r="AD3782" s="297"/>
      <c r="AE3782" s="297"/>
      <c r="AF3782" s="362"/>
      <c r="AG3782" s="114">
        <v>92.0</v>
      </c>
      <c r="AH3782" s="79"/>
      <c r="AI3782" s="80"/>
      <c r="AJ3782" s="80"/>
      <c r="AK3782" s="80"/>
      <c r="AL3782" s="14"/>
      <c r="AM3782" s="16" t="str">
        <f t="shared" si="10"/>
        <v>{s:'63C651', v:92 , c:'放デイ３２・人欠・未計画２・開減１・'},</v>
      </c>
      <c r="AN3782" s="16"/>
    </row>
    <row r="3783" ht="16.5" customHeight="1">
      <c r="A3783" s="29">
        <v>63.0</v>
      </c>
      <c r="B3783" s="30" t="s">
        <v>4629</v>
      </c>
      <c r="C3783" s="31">
        <v>3781.0</v>
      </c>
      <c r="D3783" s="32" t="s">
        <v>4630</v>
      </c>
      <c r="E3783" s="94"/>
      <c r="F3783" s="94"/>
      <c r="G3783" s="103"/>
      <c r="H3783" s="140"/>
      <c r="I3783" s="140"/>
      <c r="J3783" s="95"/>
      <c r="K3783" s="69"/>
      <c r="L3783" s="65"/>
      <c r="M3783" s="65"/>
      <c r="N3783" s="302"/>
      <c r="O3783" s="382"/>
      <c r="P3783" s="383"/>
      <c r="Q3783" s="302"/>
      <c r="R3783" s="384"/>
      <c r="S3783" s="309"/>
      <c r="T3783" s="87"/>
      <c r="U3783" s="302"/>
      <c r="V3783" s="313"/>
      <c r="W3783" s="349"/>
      <c r="X3783" s="306"/>
      <c r="Y3783" s="290"/>
      <c r="Z3783" s="355"/>
      <c r="AA3783" s="356" t="s">
        <v>20</v>
      </c>
      <c r="AB3783" s="357" t="s">
        <v>21</v>
      </c>
      <c r="AC3783" s="358">
        <v>0.85</v>
      </c>
      <c r="AD3783" s="288"/>
      <c r="AE3783" s="288"/>
      <c r="AF3783" s="346"/>
      <c r="AG3783" s="114">
        <v>78.0</v>
      </c>
      <c r="AH3783" s="79"/>
      <c r="AI3783" s="80"/>
      <c r="AJ3783" s="80"/>
      <c r="AK3783" s="80"/>
      <c r="AL3783" s="14"/>
      <c r="AM3783" s="16" t="str">
        <f t="shared" si="10"/>
        <v>{s:'63C652', v:78 , c:'放デイ３２・人欠・未計画２・開減１・評減・'},</v>
      </c>
      <c r="AN3783" s="16"/>
    </row>
    <row r="3784" ht="16.5" customHeight="1">
      <c r="A3784" s="29">
        <v>63.0</v>
      </c>
      <c r="B3784" s="30" t="s">
        <v>4631</v>
      </c>
      <c r="C3784" s="31">
        <v>3782.0</v>
      </c>
      <c r="D3784" s="32" t="s">
        <v>4632</v>
      </c>
      <c r="E3784" s="94"/>
      <c r="F3784" s="94"/>
      <c r="G3784" s="103"/>
      <c r="H3784" s="140"/>
      <c r="I3784" s="140"/>
      <c r="J3784" s="95"/>
      <c r="K3784" s="69"/>
      <c r="L3784" s="65"/>
      <c r="M3784" s="65"/>
      <c r="N3784" s="302"/>
      <c r="O3784" s="382"/>
      <c r="P3784" s="383"/>
      <c r="Q3784" s="302"/>
      <c r="R3784" s="384"/>
      <c r="S3784" s="309"/>
      <c r="T3784" s="87"/>
      <c r="U3784" s="302"/>
      <c r="V3784" s="313"/>
      <c r="W3784" s="349"/>
      <c r="X3784" s="305" t="s">
        <v>329</v>
      </c>
      <c r="Y3784" s="287" t="s">
        <v>21</v>
      </c>
      <c r="Z3784" s="354" t="str">
        <f>$Z$655</f>
        <v/>
      </c>
      <c r="AA3784" s="292"/>
      <c r="AB3784" s="292"/>
      <c r="AC3784" s="292"/>
      <c r="AD3784" s="292"/>
      <c r="AE3784" s="292"/>
      <c r="AF3784" s="355"/>
      <c r="AG3784" s="45">
        <v>112.0</v>
      </c>
      <c r="AH3784" s="79"/>
      <c r="AI3784" s="80"/>
      <c r="AJ3784" s="80"/>
      <c r="AK3784" s="80"/>
      <c r="AL3784" s="14"/>
      <c r="AM3784" s="16" t="str">
        <f t="shared" si="10"/>
        <v>{s:'63C653', v:112 , c:'放デイ３２・人欠・未計画２・開減２・'},</v>
      </c>
      <c r="AN3784" s="16"/>
    </row>
    <row r="3785" ht="16.5" customHeight="1">
      <c r="A3785" s="29">
        <v>63.0</v>
      </c>
      <c r="B3785" s="30" t="s">
        <v>4633</v>
      </c>
      <c r="C3785" s="31">
        <v>3783.0</v>
      </c>
      <c r="D3785" s="32" t="s">
        <v>4634</v>
      </c>
      <c r="E3785" s="94"/>
      <c r="F3785" s="94"/>
      <c r="G3785" s="103"/>
      <c r="H3785" s="140"/>
      <c r="I3785" s="140"/>
      <c r="J3785" s="95"/>
      <c r="K3785" s="69"/>
      <c r="L3785" s="65"/>
      <c r="M3785" s="65"/>
      <c r="N3785" s="302"/>
      <c r="O3785" s="382"/>
      <c r="P3785" s="383"/>
      <c r="Q3785" s="302"/>
      <c r="R3785" s="384"/>
      <c r="S3785" s="309"/>
      <c r="T3785" s="87"/>
      <c r="U3785" s="302"/>
      <c r="V3785" s="313"/>
      <c r="W3785" s="349"/>
      <c r="X3785" s="306"/>
      <c r="Y3785" s="290"/>
      <c r="Z3785" s="355"/>
      <c r="AA3785" s="356" t="s">
        <v>20</v>
      </c>
      <c r="AB3785" s="357" t="s">
        <v>21</v>
      </c>
      <c r="AC3785" s="358">
        <v>0.85</v>
      </c>
      <c r="AD3785" s="288"/>
      <c r="AE3785" s="288"/>
      <c r="AF3785" s="346"/>
      <c r="AG3785" s="45">
        <v>95.0</v>
      </c>
      <c r="AH3785" s="79"/>
      <c r="AI3785" s="80"/>
      <c r="AJ3785" s="80"/>
      <c r="AK3785" s="80"/>
      <c r="AL3785" s="14"/>
      <c r="AM3785" s="16" t="str">
        <f t="shared" si="10"/>
        <v>{s:'63C654', v:95 , c:'放デイ３２・人欠・未計画２・開減２・評減・'},</v>
      </c>
      <c r="AN3785" s="16"/>
    </row>
    <row r="3786" ht="16.5" customHeight="1">
      <c r="A3786" s="29">
        <v>63.0</v>
      </c>
      <c r="B3786" s="30" t="s">
        <v>4635</v>
      </c>
      <c r="C3786" s="31">
        <v>3784.0</v>
      </c>
      <c r="D3786" s="32" t="s">
        <v>4636</v>
      </c>
      <c r="E3786" s="94"/>
      <c r="F3786" s="94"/>
      <c r="G3786" s="103"/>
      <c r="H3786" s="140"/>
      <c r="I3786" s="140"/>
      <c r="J3786" s="95"/>
      <c r="K3786" s="69"/>
      <c r="L3786" s="65"/>
      <c r="M3786" s="65"/>
      <c r="N3786" s="302"/>
      <c r="O3786" s="382"/>
      <c r="P3786" s="383"/>
      <c r="Q3786" s="302"/>
      <c r="R3786" s="384"/>
      <c r="S3786" s="309"/>
      <c r="T3786" s="87"/>
      <c r="U3786" s="302"/>
      <c r="V3786" s="313"/>
      <c r="W3786" s="349"/>
      <c r="X3786" s="299"/>
      <c r="Y3786" s="287"/>
      <c r="Z3786" s="345"/>
      <c r="AA3786" s="288"/>
      <c r="AB3786" s="288"/>
      <c r="AC3786" s="346"/>
      <c r="AD3786" s="82" t="s">
        <v>30</v>
      </c>
      <c r="AE3786" s="302">
        <v>5.0</v>
      </c>
      <c r="AF3786" s="360" t="s">
        <v>31</v>
      </c>
      <c r="AG3786" s="45">
        <v>127.0</v>
      </c>
      <c r="AH3786" s="79"/>
      <c r="AI3786" s="80"/>
      <c r="AJ3786" s="80"/>
      <c r="AK3786" s="80"/>
      <c r="AL3786" s="14"/>
      <c r="AM3786" s="16" t="str">
        <f t="shared" si="10"/>
        <v>{s:'63C655', v:127 , c:'放デイ３２・人欠・未計画２・拘減・'},</v>
      </c>
      <c r="AN3786" s="16"/>
    </row>
    <row r="3787" ht="16.5" customHeight="1">
      <c r="A3787" s="29">
        <v>63.0</v>
      </c>
      <c r="B3787" s="30" t="s">
        <v>4637</v>
      </c>
      <c r="C3787" s="31">
        <v>3785.0</v>
      </c>
      <c r="D3787" s="32" t="s">
        <v>4638</v>
      </c>
      <c r="E3787" s="94"/>
      <c r="F3787" s="94"/>
      <c r="G3787" s="103"/>
      <c r="H3787" s="140"/>
      <c r="I3787" s="140"/>
      <c r="J3787" s="95"/>
      <c r="K3787" s="69"/>
      <c r="L3787" s="65"/>
      <c r="M3787" s="65"/>
      <c r="N3787" s="302"/>
      <c r="O3787" s="382"/>
      <c r="P3787" s="383"/>
      <c r="Q3787" s="302"/>
      <c r="R3787" s="384"/>
      <c r="S3787" s="309"/>
      <c r="T3787" s="87"/>
      <c r="U3787" s="302"/>
      <c r="V3787" s="313"/>
      <c r="W3787" s="313"/>
      <c r="X3787" s="303"/>
      <c r="Y3787" s="290"/>
      <c r="Z3787" s="350"/>
      <c r="AA3787" s="299" t="s">
        <v>20</v>
      </c>
      <c r="AB3787" s="287" t="s">
        <v>21</v>
      </c>
      <c r="AC3787" s="361">
        <v>0.85</v>
      </c>
      <c r="AD3787" s="87"/>
      <c r="AE3787" s="302"/>
      <c r="AF3787" s="360"/>
      <c r="AG3787" s="45">
        <v>107.0</v>
      </c>
      <c r="AH3787" s="79"/>
      <c r="AI3787" s="80"/>
      <c r="AJ3787" s="80"/>
      <c r="AK3787" s="80"/>
      <c r="AL3787" s="14"/>
      <c r="AM3787" s="16" t="str">
        <f t="shared" si="10"/>
        <v>{s:'63C656', v:107 , c:'放デイ３２・人欠・未計画２・評減・拘減・'},</v>
      </c>
      <c r="AN3787" s="16"/>
    </row>
    <row r="3788" ht="16.5" customHeight="1">
      <c r="A3788" s="29">
        <v>63.0</v>
      </c>
      <c r="B3788" s="30" t="s">
        <v>4639</v>
      </c>
      <c r="C3788" s="31">
        <v>3786.0</v>
      </c>
      <c r="D3788" s="32" t="s">
        <v>4640</v>
      </c>
      <c r="E3788" s="94"/>
      <c r="F3788" s="94"/>
      <c r="G3788" s="103"/>
      <c r="H3788" s="140"/>
      <c r="I3788" s="140"/>
      <c r="J3788" s="95"/>
      <c r="K3788" s="69"/>
      <c r="L3788" s="65"/>
      <c r="M3788" s="65"/>
      <c r="N3788" s="302"/>
      <c r="O3788" s="382"/>
      <c r="P3788" s="383"/>
      <c r="Q3788" s="302"/>
      <c r="R3788" s="384"/>
      <c r="S3788" s="309"/>
      <c r="T3788" s="87"/>
      <c r="U3788" s="302"/>
      <c r="V3788" s="313"/>
      <c r="W3788" s="313"/>
      <c r="X3788" s="305" t="s">
        <v>326</v>
      </c>
      <c r="Y3788" s="302" t="s">
        <v>21</v>
      </c>
      <c r="Z3788" s="349" t="str">
        <f>$Z$653</f>
        <v/>
      </c>
      <c r="AA3788" s="297"/>
      <c r="AB3788" s="297"/>
      <c r="AC3788" s="362"/>
      <c r="AD3788" s="87"/>
      <c r="AE3788" s="313"/>
      <c r="AF3788" s="349"/>
      <c r="AG3788" s="114">
        <v>87.0</v>
      </c>
      <c r="AH3788" s="79"/>
      <c r="AI3788" s="80"/>
      <c r="AJ3788" s="80"/>
      <c r="AK3788" s="80"/>
      <c r="AL3788" s="14"/>
      <c r="AM3788" s="16" t="str">
        <f t="shared" si="10"/>
        <v>{s:'63C657', v:87 , c:'放デイ３２・人欠・未計画２・開減１・拘減・'},</v>
      </c>
      <c r="AN3788" s="16"/>
    </row>
    <row r="3789" ht="16.5" customHeight="1">
      <c r="A3789" s="29">
        <v>63.0</v>
      </c>
      <c r="B3789" s="30" t="s">
        <v>4641</v>
      </c>
      <c r="C3789" s="31">
        <v>3787.0</v>
      </c>
      <c r="D3789" s="32" t="s">
        <v>4642</v>
      </c>
      <c r="E3789" s="94"/>
      <c r="F3789" s="94"/>
      <c r="G3789" s="103"/>
      <c r="H3789" s="140"/>
      <c r="I3789" s="140"/>
      <c r="J3789" s="95"/>
      <c r="K3789" s="69"/>
      <c r="L3789" s="65"/>
      <c r="M3789" s="65"/>
      <c r="N3789" s="302"/>
      <c r="O3789" s="382"/>
      <c r="P3789" s="383"/>
      <c r="Q3789" s="302"/>
      <c r="R3789" s="384"/>
      <c r="S3789" s="309"/>
      <c r="T3789" s="87"/>
      <c r="U3789" s="302"/>
      <c r="V3789" s="313"/>
      <c r="W3789" s="313"/>
      <c r="X3789" s="306"/>
      <c r="Y3789" s="290"/>
      <c r="Z3789" s="355"/>
      <c r="AA3789" s="356" t="s">
        <v>20</v>
      </c>
      <c r="AB3789" s="357" t="s">
        <v>21</v>
      </c>
      <c r="AC3789" s="363">
        <v>0.85</v>
      </c>
      <c r="AD3789" s="87"/>
      <c r="AE3789" s="313"/>
      <c r="AF3789" s="349"/>
      <c r="AG3789" s="114">
        <v>73.0</v>
      </c>
      <c r="AH3789" s="79"/>
      <c r="AI3789" s="80"/>
      <c r="AJ3789" s="80"/>
      <c r="AK3789" s="80"/>
      <c r="AL3789" s="14"/>
      <c r="AM3789" s="16" t="str">
        <f t="shared" si="10"/>
        <v>{s:'63C658', v:73 , c:'放デイ３２・人欠・未計画２・開減１・評減・拘減・'},</v>
      </c>
      <c r="AN3789" s="16"/>
    </row>
    <row r="3790" ht="16.5" customHeight="1">
      <c r="A3790" s="29">
        <v>63.0</v>
      </c>
      <c r="B3790" s="30" t="s">
        <v>4643</v>
      </c>
      <c r="C3790" s="31">
        <v>3788.0</v>
      </c>
      <c r="D3790" s="32" t="s">
        <v>4644</v>
      </c>
      <c r="E3790" s="94"/>
      <c r="F3790" s="94"/>
      <c r="G3790" s="103"/>
      <c r="H3790" s="140"/>
      <c r="I3790" s="140"/>
      <c r="J3790" s="95"/>
      <c r="K3790" s="69"/>
      <c r="L3790" s="65"/>
      <c r="M3790" s="65"/>
      <c r="N3790" s="302"/>
      <c r="O3790" s="382"/>
      <c r="P3790" s="383"/>
      <c r="Q3790" s="302"/>
      <c r="R3790" s="384"/>
      <c r="S3790" s="323"/>
      <c r="T3790" s="87"/>
      <c r="U3790" s="302"/>
      <c r="V3790" s="313"/>
      <c r="W3790" s="313"/>
      <c r="X3790" s="305" t="s">
        <v>329</v>
      </c>
      <c r="Y3790" s="302" t="s">
        <v>21</v>
      </c>
      <c r="Z3790" s="349" t="str">
        <f>$Z$655</f>
        <v/>
      </c>
      <c r="AA3790" s="292"/>
      <c r="AB3790" s="292"/>
      <c r="AC3790" s="355"/>
      <c r="AD3790" s="87"/>
      <c r="AE3790" s="313"/>
      <c r="AF3790" s="349"/>
      <c r="AG3790" s="45">
        <v>107.0</v>
      </c>
      <c r="AH3790" s="79"/>
      <c r="AI3790" s="80"/>
      <c r="AJ3790" s="80"/>
      <c r="AK3790" s="80"/>
      <c r="AL3790" s="14"/>
      <c r="AM3790" s="16" t="str">
        <f t="shared" si="10"/>
        <v>{s:'63C659', v:107 , c:'放デイ３２・人欠・未計画２・開減２・拘減・'},</v>
      </c>
      <c r="AN3790" s="16"/>
    </row>
    <row r="3791" ht="16.5" customHeight="1">
      <c r="A3791" s="29">
        <v>63.0</v>
      </c>
      <c r="B3791" s="30" t="s">
        <v>4645</v>
      </c>
      <c r="C3791" s="31">
        <v>3789.0</v>
      </c>
      <c r="D3791" s="32" t="s">
        <v>4646</v>
      </c>
      <c r="E3791" s="94"/>
      <c r="F3791" s="94"/>
      <c r="G3791" s="103"/>
      <c r="H3791" s="140"/>
      <c r="I3791" s="140"/>
      <c r="J3791" s="95"/>
      <c r="K3791" s="110"/>
      <c r="L3791" s="115"/>
      <c r="M3791" s="115"/>
      <c r="N3791" s="386"/>
      <c r="O3791" s="382"/>
      <c r="P3791" s="383"/>
      <c r="Q3791" s="302"/>
      <c r="R3791" s="384"/>
      <c r="S3791" s="324"/>
      <c r="T3791" s="93"/>
      <c r="U3791" s="290"/>
      <c r="V3791" s="292"/>
      <c r="W3791" s="292"/>
      <c r="X3791" s="306"/>
      <c r="Y3791" s="290"/>
      <c r="Z3791" s="355"/>
      <c r="AA3791" s="356" t="s">
        <v>20</v>
      </c>
      <c r="AB3791" s="357" t="s">
        <v>21</v>
      </c>
      <c r="AC3791" s="363">
        <v>0.85</v>
      </c>
      <c r="AD3791" s="93"/>
      <c r="AE3791" s="292"/>
      <c r="AF3791" s="355"/>
      <c r="AG3791" s="45">
        <v>90.0</v>
      </c>
      <c r="AH3791" s="79"/>
      <c r="AI3791" s="80"/>
      <c r="AJ3791" s="80"/>
      <c r="AK3791" s="80"/>
      <c r="AL3791" s="14"/>
      <c r="AM3791" s="16" t="str">
        <f t="shared" si="10"/>
        <v>{s:'63C660', v:90 , c:'放デイ３２・人欠・未計画２・開減２・評減・拘減・'},</v>
      </c>
      <c r="AN3791" s="16"/>
    </row>
    <row r="3792" ht="16.5" customHeight="1">
      <c r="A3792" s="29">
        <v>63.0</v>
      </c>
      <c r="B3792" s="30" t="s">
        <v>4647</v>
      </c>
      <c r="C3792" s="31">
        <v>3790.0</v>
      </c>
      <c r="D3792" s="32" t="s">
        <v>4648</v>
      </c>
      <c r="E3792" s="94"/>
      <c r="F3792" s="94"/>
      <c r="G3792" s="94"/>
      <c r="H3792" s="140"/>
      <c r="I3792" s="140"/>
      <c r="J3792" s="95"/>
      <c r="K3792" s="82" t="s">
        <v>38</v>
      </c>
      <c r="L3792" s="96"/>
      <c r="M3792" s="96"/>
      <c r="N3792" s="152"/>
      <c r="O3792" s="105"/>
      <c r="P3792" s="94"/>
      <c r="Q3792" s="140"/>
      <c r="R3792" s="95"/>
      <c r="S3792" s="287"/>
      <c r="T3792" s="287"/>
      <c r="U3792" s="152"/>
      <c r="V3792" s="152"/>
      <c r="W3792" s="152"/>
      <c r="X3792" s="299"/>
      <c r="Y3792" s="287"/>
      <c r="Z3792" s="345"/>
      <c r="AA3792" s="288"/>
      <c r="AB3792" s="288"/>
      <c r="AC3792" s="288"/>
      <c r="AD3792" s="288"/>
      <c r="AE3792" s="288"/>
      <c r="AF3792" s="346"/>
      <c r="AG3792" s="45">
        <v>267.0</v>
      </c>
      <c r="AH3792" s="79"/>
      <c r="AI3792" s="80"/>
      <c r="AJ3792" s="80"/>
      <c r="AK3792" s="80"/>
      <c r="AL3792" s="14"/>
      <c r="AM3792" s="16" t="str">
        <f t="shared" si="10"/>
        <v>{s:'63C661', v:267 , c:'放デイ３２・有資格１８・人欠・'},</v>
      </c>
      <c r="AN3792" s="16"/>
    </row>
    <row r="3793" ht="16.5" customHeight="1">
      <c r="A3793" s="29">
        <v>63.0</v>
      </c>
      <c r="B3793" s="30" t="s">
        <v>4649</v>
      </c>
      <c r="C3793" s="31">
        <v>3791.0</v>
      </c>
      <c r="D3793" s="32" t="s">
        <v>4650</v>
      </c>
      <c r="E3793" s="94"/>
      <c r="F3793" s="94"/>
      <c r="G3793" s="94"/>
      <c r="H3793" s="140"/>
      <c r="I3793" s="140"/>
      <c r="J3793" s="95"/>
      <c r="K3793" s="87"/>
      <c r="L3793" s="302">
        <v>6.0</v>
      </c>
      <c r="M3793" s="63" t="s">
        <v>40</v>
      </c>
      <c r="N3793" s="140"/>
      <c r="O3793" s="105"/>
      <c r="P3793" s="94"/>
      <c r="Q3793" s="140"/>
      <c r="R3793" s="95"/>
      <c r="S3793" s="302"/>
      <c r="T3793" s="302"/>
      <c r="U3793" s="140"/>
      <c r="V3793" s="140"/>
      <c r="W3793" s="140"/>
      <c r="X3793" s="303"/>
      <c r="Y3793" s="290"/>
      <c r="Z3793" s="350"/>
      <c r="AA3793" s="299" t="s">
        <v>20</v>
      </c>
      <c r="AB3793" s="287" t="s">
        <v>21</v>
      </c>
      <c r="AC3793" s="351">
        <v>0.85</v>
      </c>
      <c r="AD3793" s="288"/>
      <c r="AE3793" s="288"/>
      <c r="AF3793" s="346"/>
      <c r="AG3793" s="45">
        <v>227.0</v>
      </c>
      <c r="AH3793" s="79"/>
      <c r="AI3793" s="80"/>
      <c r="AJ3793" s="80"/>
      <c r="AK3793" s="80"/>
      <c r="AL3793" s="14"/>
      <c r="AM3793" s="16" t="str">
        <f t="shared" si="10"/>
        <v>{s:'63C662', v:227 , c:'放デイ３２・有資格１８・人欠・評減・'},</v>
      </c>
      <c r="AN3793" s="16"/>
    </row>
    <row r="3794" ht="16.5" customHeight="1">
      <c r="A3794" s="29">
        <v>63.0</v>
      </c>
      <c r="B3794" s="30" t="s">
        <v>4651</v>
      </c>
      <c r="C3794" s="31">
        <v>3792.0</v>
      </c>
      <c r="D3794" s="32" t="s">
        <v>4652</v>
      </c>
      <c r="E3794" s="94"/>
      <c r="F3794" s="94"/>
      <c r="G3794" s="94"/>
      <c r="H3794" s="140"/>
      <c r="I3794" s="140"/>
      <c r="J3794" s="95"/>
      <c r="K3794" s="87"/>
      <c r="L3794" s="65"/>
      <c r="M3794" s="302"/>
      <c r="N3794" s="366"/>
      <c r="O3794" s="367"/>
      <c r="P3794" s="368"/>
      <c r="Q3794" s="366"/>
      <c r="R3794" s="369"/>
      <c r="S3794" s="304"/>
      <c r="T3794" s="304"/>
      <c r="U3794" s="140"/>
      <c r="V3794" s="140"/>
      <c r="W3794" s="140"/>
      <c r="X3794" s="305" t="s">
        <v>326</v>
      </c>
      <c r="Y3794" s="287" t="s">
        <v>21</v>
      </c>
      <c r="Z3794" s="354" t="str">
        <f>$Z$653</f>
        <v/>
      </c>
      <c r="AA3794" s="297"/>
      <c r="AB3794" s="297"/>
      <c r="AC3794" s="297"/>
      <c r="AD3794" s="297"/>
      <c r="AE3794" s="297"/>
      <c r="AF3794" s="362"/>
      <c r="AG3794" s="45">
        <v>187.0</v>
      </c>
      <c r="AH3794" s="79"/>
      <c r="AI3794" s="80"/>
      <c r="AJ3794" s="80"/>
      <c r="AK3794" s="80"/>
      <c r="AL3794" s="14"/>
      <c r="AM3794" s="16" t="str">
        <f t="shared" si="10"/>
        <v>{s:'63C663', v:187 , c:'放デイ３２・有資格１８・人欠・開減１・'},</v>
      </c>
      <c r="AN3794" s="16"/>
    </row>
    <row r="3795" ht="16.5" customHeight="1">
      <c r="A3795" s="29">
        <v>63.0</v>
      </c>
      <c r="B3795" s="30" t="s">
        <v>4653</v>
      </c>
      <c r="C3795" s="31">
        <v>3793.0</v>
      </c>
      <c r="D3795" s="32" t="s">
        <v>4654</v>
      </c>
      <c r="E3795" s="94"/>
      <c r="F3795" s="94"/>
      <c r="G3795" s="94"/>
      <c r="H3795" s="140"/>
      <c r="I3795" s="140"/>
      <c r="J3795" s="95"/>
      <c r="K3795" s="87"/>
      <c r="L3795" s="65"/>
      <c r="M3795" s="302"/>
      <c r="N3795" s="366"/>
      <c r="O3795" s="367"/>
      <c r="P3795" s="368"/>
      <c r="Q3795" s="366"/>
      <c r="R3795" s="369"/>
      <c r="S3795" s="304"/>
      <c r="T3795" s="304"/>
      <c r="U3795" s="140"/>
      <c r="V3795" s="140"/>
      <c r="W3795" s="140"/>
      <c r="X3795" s="306"/>
      <c r="Y3795" s="290"/>
      <c r="Z3795" s="355"/>
      <c r="AA3795" s="356" t="s">
        <v>20</v>
      </c>
      <c r="AB3795" s="357" t="s">
        <v>21</v>
      </c>
      <c r="AC3795" s="358">
        <v>0.85</v>
      </c>
      <c r="AD3795" s="288"/>
      <c r="AE3795" s="288"/>
      <c r="AF3795" s="346"/>
      <c r="AG3795" s="45">
        <v>159.0</v>
      </c>
      <c r="AH3795" s="79"/>
      <c r="AI3795" s="80"/>
      <c r="AJ3795" s="80"/>
      <c r="AK3795" s="80"/>
      <c r="AL3795" s="14"/>
      <c r="AM3795" s="16" t="str">
        <f t="shared" si="10"/>
        <v>{s:'63C664', v:159 , c:'放デイ３２・有資格１８・人欠・開減１・評減・'},</v>
      </c>
      <c r="AN3795" s="16"/>
    </row>
    <row r="3796" ht="16.5" customHeight="1">
      <c r="A3796" s="29">
        <v>63.0</v>
      </c>
      <c r="B3796" s="30" t="s">
        <v>4655</v>
      </c>
      <c r="C3796" s="31">
        <v>3794.0</v>
      </c>
      <c r="D3796" s="32" t="s">
        <v>4656</v>
      </c>
      <c r="E3796" s="94"/>
      <c r="F3796" s="94"/>
      <c r="G3796" s="94"/>
      <c r="H3796" s="140"/>
      <c r="I3796" s="140"/>
      <c r="J3796" s="95"/>
      <c r="K3796" s="87"/>
      <c r="L3796" s="65"/>
      <c r="M3796" s="302"/>
      <c r="N3796" s="366"/>
      <c r="O3796" s="367"/>
      <c r="P3796" s="368"/>
      <c r="Q3796" s="366"/>
      <c r="R3796" s="369"/>
      <c r="S3796" s="304"/>
      <c r="T3796" s="304"/>
      <c r="U3796" s="140"/>
      <c r="V3796" s="140"/>
      <c r="W3796" s="140"/>
      <c r="X3796" s="305" t="s">
        <v>329</v>
      </c>
      <c r="Y3796" s="287" t="s">
        <v>21</v>
      </c>
      <c r="Z3796" s="354" t="str">
        <f>$Z$655</f>
        <v/>
      </c>
      <c r="AA3796" s="292"/>
      <c r="AB3796" s="292"/>
      <c r="AC3796" s="292"/>
      <c r="AD3796" s="292"/>
      <c r="AE3796" s="292"/>
      <c r="AF3796" s="355"/>
      <c r="AG3796" s="45">
        <v>227.0</v>
      </c>
      <c r="AH3796" s="79"/>
      <c r="AI3796" s="80"/>
      <c r="AJ3796" s="80"/>
      <c r="AK3796" s="80"/>
      <c r="AL3796" s="14"/>
      <c r="AM3796" s="16" t="str">
        <f t="shared" si="10"/>
        <v>{s:'63C665', v:227 , c:'放デイ３２・有資格１８・人欠・開減２・'},</v>
      </c>
      <c r="AN3796" s="16"/>
    </row>
    <row r="3797" ht="16.5" customHeight="1">
      <c r="A3797" s="29">
        <v>63.0</v>
      </c>
      <c r="B3797" s="30" t="s">
        <v>4657</v>
      </c>
      <c r="C3797" s="31">
        <v>3795.0</v>
      </c>
      <c r="D3797" s="32" t="s">
        <v>4658</v>
      </c>
      <c r="E3797" s="94"/>
      <c r="F3797" s="94"/>
      <c r="G3797" s="94"/>
      <c r="H3797" s="140"/>
      <c r="I3797" s="140"/>
      <c r="J3797" s="95"/>
      <c r="K3797" s="87"/>
      <c r="L3797" s="65"/>
      <c r="M3797" s="302"/>
      <c r="N3797" s="366"/>
      <c r="O3797" s="367"/>
      <c r="P3797" s="368"/>
      <c r="Q3797" s="366"/>
      <c r="R3797" s="369"/>
      <c r="S3797" s="304"/>
      <c r="T3797" s="304"/>
      <c r="U3797" s="140"/>
      <c r="V3797" s="140"/>
      <c r="W3797" s="140"/>
      <c r="X3797" s="306"/>
      <c r="Y3797" s="290"/>
      <c r="Z3797" s="355"/>
      <c r="AA3797" s="356" t="s">
        <v>20</v>
      </c>
      <c r="AB3797" s="357" t="s">
        <v>21</v>
      </c>
      <c r="AC3797" s="358">
        <v>0.85</v>
      </c>
      <c r="AD3797" s="288"/>
      <c r="AE3797" s="288"/>
      <c r="AF3797" s="346"/>
      <c r="AG3797" s="45">
        <v>193.0</v>
      </c>
      <c r="AH3797" s="79"/>
      <c r="AI3797" s="80"/>
      <c r="AJ3797" s="80"/>
      <c r="AK3797" s="80"/>
      <c r="AL3797" s="14"/>
      <c r="AM3797" s="16" t="str">
        <f t="shared" si="10"/>
        <v>{s:'63C666', v:193 , c:'放デイ３２・有資格１８・人欠・開減２・評減・'},</v>
      </c>
      <c r="AN3797" s="16"/>
    </row>
    <row r="3798" ht="16.5" customHeight="1">
      <c r="A3798" s="29">
        <v>63.0</v>
      </c>
      <c r="B3798" s="30" t="s">
        <v>4659</v>
      </c>
      <c r="C3798" s="31">
        <v>3796.0</v>
      </c>
      <c r="D3798" s="32" t="s">
        <v>4660</v>
      </c>
      <c r="E3798" s="94"/>
      <c r="F3798" s="94"/>
      <c r="G3798" s="94"/>
      <c r="H3798" s="140"/>
      <c r="I3798" s="140"/>
      <c r="J3798" s="95"/>
      <c r="K3798" s="69"/>
      <c r="L3798" s="65"/>
      <c r="M3798" s="302"/>
      <c r="N3798" s="366"/>
      <c r="O3798" s="367"/>
      <c r="P3798" s="368"/>
      <c r="Q3798" s="366"/>
      <c r="R3798" s="369"/>
      <c r="S3798" s="304"/>
      <c r="T3798" s="304"/>
      <c r="U3798" s="140"/>
      <c r="V3798" s="140"/>
      <c r="W3798" s="140"/>
      <c r="X3798" s="299"/>
      <c r="Y3798" s="287"/>
      <c r="Z3798" s="345"/>
      <c r="AA3798" s="288"/>
      <c r="AB3798" s="288"/>
      <c r="AC3798" s="346"/>
      <c r="AD3798" s="82" t="s">
        <v>30</v>
      </c>
      <c r="AE3798" s="302">
        <v>5.0</v>
      </c>
      <c r="AF3798" s="360" t="s">
        <v>31</v>
      </c>
      <c r="AG3798" s="45">
        <v>262.0</v>
      </c>
      <c r="AH3798" s="79"/>
      <c r="AI3798" s="80"/>
      <c r="AJ3798" s="80"/>
      <c r="AK3798" s="80"/>
      <c r="AL3798" s="14"/>
      <c r="AM3798" s="16" t="str">
        <f t="shared" si="10"/>
        <v>{s:'63C667', v:262 , c:'放デイ３２・有資格１８・人欠・拘減・'},</v>
      </c>
      <c r="AN3798" s="16"/>
    </row>
    <row r="3799" ht="16.5" customHeight="1">
      <c r="A3799" s="29">
        <v>63.0</v>
      </c>
      <c r="B3799" s="30" t="s">
        <v>4661</v>
      </c>
      <c r="C3799" s="31">
        <v>3797.0</v>
      </c>
      <c r="D3799" s="32" t="s">
        <v>4662</v>
      </c>
      <c r="E3799" s="94"/>
      <c r="F3799" s="94"/>
      <c r="G3799" s="94"/>
      <c r="H3799" s="140"/>
      <c r="I3799" s="140"/>
      <c r="J3799" s="95"/>
      <c r="K3799" s="69"/>
      <c r="L3799" s="65"/>
      <c r="M3799" s="302"/>
      <c r="N3799" s="366"/>
      <c r="O3799" s="367"/>
      <c r="P3799" s="368"/>
      <c r="Q3799" s="366"/>
      <c r="R3799" s="369"/>
      <c r="S3799" s="304"/>
      <c r="T3799" s="304"/>
      <c r="U3799" s="140"/>
      <c r="V3799" s="140"/>
      <c r="W3799" s="140"/>
      <c r="X3799" s="303"/>
      <c r="Y3799" s="290"/>
      <c r="Z3799" s="350"/>
      <c r="AA3799" s="299" t="s">
        <v>20</v>
      </c>
      <c r="AB3799" s="287" t="s">
        <v>21</v>
      </c>
      <c r="AC3799" s="361">
        <v>0.85</v>
      </c>
      <c r="AD3799" s="87"/>
      <c r="AE3799" s="302"/>
      <c r="AF3799" s="360"/>
      <c r="AG3799" s="45">
        <v>222.0</v>
      </c>
      <c r="AH3799" s="79"/>
      <c r="AI3799" s="80"/>
      <c r="AJ3799" s="80"/>
      <c r="AK3799" s="80"/>
      <c r="AL3799" s="14"/>
      <c r="AM3799" s="16" t="str">
        <f t="shared" si="10"/>
        <v>{s:'63C668', v:222 , c:'放デイ３２・有資格１８・人欠・評減・拘減・'},</v>
      </c>
      <c r="AN3799" s="16"/>
    </row>
    <row r="3800" ht="16.5" customHeight="1">
      <c r="A3800" s="29">
        <v>63.0</v>
      </c>
      <c r="B3800" s="30" t="s">
        <v>4663</v>
      </c>
      <c r="C3800" s="31">
        <v>3798.0</v>
      </c>
      <c r="D3800" s="32" t="s">
        <v>4664</v>
      </c>
      <c r="E3800" s="94"/>
      <c r="F3800" s="94"/>
      <c r="G3800" s="94"/>
      <c r="H3800" s="140"/>
      <c r="I3800" s="140"/>
      <c r="J3800" s="95"/>
      <c r="K3800" s="69"/>
      <c r="L3800" s="65"/>
      <c r="M3800" s="302"/>
      <c r="N3800" s="366"/>
      <c r="O3800" s="367"/>
      <c r="P3800" s="368"/>
      <c r="Q3800" s="366"/>
      <c r="R3800" s="369"/>
      <c r="S3800" s="304"/>
      <c r="T3800" s="304"/>
      <c r="U3800" s="140"/>
      <c r="V3800" s="140"/>
      <c r="W3800" s="140"/>
      <c r="X3800" s="305" t="s">
        <v>326</v>
      </c>
      <c r="Y3800" s="302" t="s">
        <v>21</v>
      </c>
      <c r="Z3800" s="349">
        <v>0.7</v>
      </c>
      <c r="AA3800" s="297"/>
      <c r="AB3800" s="297"/>
      <c r="AC3800" s="362"/>
      <c r="AD3800" s="87"/>
      <c r="AE3800" s="313"/>
      <c r="AF3800" s="349"/>
      <c r="AG3800" s="45">
        <v>182.0</v>
      </c>
      <c r="AH3800" s="79"/>
      <c r="AI3800" s="80"/>
      <c r="AJ3800" s="80"/>
      <c r="AK3800" s="80"/>
      <c r="AL3800" s="14"/>
      <c r="AM3800" s="16" t="str">
        <f t="shared" si="10"/>
        <v>{s:'63C669', v:182 , c:'放デイ３２・有資格１８・人欠・開減１・拘減・'},</v>
      </c>
      <c r="AN3800" s="16"/>
    </row>
    <row r="3801" ht="16.5" customHeight="1">
      <c r="A3801" s="29">
        <v>63.0</v>
      </c>
      <c r="B3801" s="30" t="s">
        <v>4665</v>
      </c>
      <c r="C3801" s="31">
        <v>3799.0</v>
      </c>
      <c r="D3801" s="32" t="s">
        <v>4666</v>
      </c>
      <c r="E3801" s="94"/>
      <c r="F3801" s="94"/>
      <c r="G3801" s="94"/>
      <c r="H3801" s="140"/>
      <c r="I3801" s="140"/>
      <c r="J3801" s="95"/>
      <c r="K3801" s="69"/>
      <c r="L3801" s="65"/>
      <c r="M3801" s="302"/>
      <c r="N3801" s="366"/>
      <c r="O3801" s="367"/>
      <c r="P3801" s="368"/>
      <c r="Q3801" s="366"/>
      <c r="R3801" s="369"/>
      <c r="S3801" s="304"/>
      <c r="T3801" s="304"/>
      <c r="U3801" s="140"/>
      <c r="V3801" s="140"/>
      <c r="W3801" s="140"/>
      <c r="X3801" s="306"/>
      <c r="Y3801" s="290"/>
      <c r="Z3801" s="355"/>
      <c r="AA3801" s="356" t="s">
        <v>20</v>
      </c>
      <c r="AB3801" s="357" t="s">
        <v>21</v>
      </c>
      <c r="AC3801" s="363">
        <v>0.85</v>
      </c>
      <c r="AD3801" s="87"/>
      <c r="AE3801" s="313"/>
      <c r="AF3801" s="349"/>
      <c r="AG3801" s="45">
        <v>154.0</v>
      </c>
      <c r="AH3801" s="79"/>
      <c r="AI3801" s="80"/>
      <c r="AJ3801" s="80"/>
      <c r="AK3801" s="80"/>
      <c r="AL3801" s="14"/>
      <c r="AM3801" s="16" t="str">
        <f t="shared" si="10"/>
        <v>{s:'63C670', v:154 , c:'放デイ３２・有資格１８・人欠・開減１・評減・拘減・'},</v>
      </c>
      <c r="AN3801" s="16"/>
    </row>
    <row r="3802" ht="16.5" customHeight="1">
      <c r="A3802" s="29">
        <v>63.0</v>
      </c>
      <c r="B3802" s="30" t="s">
        <v>4667</v>
      </c>
      <c r="C3802" s="31">
        <v>3800.0</v>
      </c>
      <c r="D3802" s="32" t="s">
        <v>4668</v>
      </c>
      <c r="E3802" s="94"/>
      <c r="F3802" s="94"/>
      <c r="G3802" s="94"/>
      <c r="H3802" s="140"/>
      <c r="I3802" s="140"/>
      <c r="J3802" s="95"/>
      <c r="K3802" s="69"/>
      <c r="L3802" s="65"/>
      <c r="M3802" s="302"/>
      <c r="N3802" s="366"/>
      <c r="O3802" s="367"/>
      <c r="P3802" s="368"/>
      <c r="Q3802" s="366"/>
      <c r="R3802" s="369"/>
      <c r="S3802" s="304"/>
      <c r="T3802" s="304"/>
      <c r="U3802" s="140"/>
      <c r="V3802" s="140"/>
      <c r="W3802" s="140"/>
      <c r="X3802" s="305" t="s">
        <v>329</v>
      </c>
      <c r="Y3802" s="302" t="s">
        <v>21</v>
      </c>
      <c r="Z3802" s="349">
        <v>0.85</v>
      </c>
      <c r="AA3802" s="292"/>
      <c r="AB3802" s="292"/>
      <c r="AC3802" s="355"/>
      <c r="AD3802" s="87"/>
      <c r="AE3802" s="313"/>
      <c r="AF3802" s="349"/>
      <c r="AG3802" s="45">
        <v>222.0</v>
      </c>
      <c r="AH3802" s="79"/>
      <c r="AI3802" s="80"/>
      <c r="AJ3802" s="80"/>
      <c r="AK3802" s="80"/>
      <c r="AL3802" s="14"/>
      <c r="AM3802" s="16" t="str">
        <f t="shared" si="10"/>
        <v>{s:'63C671', v:222 , c:'放デイ３２・有資格１８・人欠・開減２・拘減・'},</v>
      </c>
      <c r="AN3802" s="16"/>
    </row>
    <row r="3803" ht="16.5" customHeight="1">
      <c r="A3803" s="29">
        <v>63.0</v>
      </c>
      <c r="B3803" s="30" t="s">
        <v>4669</v>
      </c>
      <c r="C3803" s="31">
        <v>3801.0</v>
      </c>
      <c r="D3803" s="32" t="s">
        <v>4670</v>
      </c>
      <c r="E3803" s="94"/>
      <c r="F3803" s="94"/>
      <c r="G3803" s="94"/>
      <c r="H3803" s="140"/>
      <c r="I3803" s="140"/>
      <c r="J3803" s="95"/>
      <c r="K3803" s="69"/>
      <c r="L3803" s="65"/>
      <c r="M3803" s="302"/>
      <c r="N3803" s="366"/>
      <c r="O3803" s="367"/>
      <c r="P3803" s="368"/>
      <c r="Q3803" s="366"/>
      <c r="R3803" s="369"/>
      <c r="S3803" s="304"/>
      <c r="T3803" s="304"/>
      <c r="U3803" s="140"/>
      <c r="V3803" s="140"/>
      <c r="W3803" s="140"/>
      <c r="X3803" s="306"/>
      <c r="Y3803" s="290"/>
      <c r="Z3803" s="355"/>
      <c r="AA3803" s="356" t="s">
        <v>20</v>
      </c>
      <c r="AB3803" s="357" t="s">
        <v>21</v>
      </c>
      <c r="AC3803" s="363">
        <v>0.85</v>
      </c>
      <c r="AD3803" s="93"/>
      <c r="AE3803" s="292"/>
      <c r="AF3803" s="355"/>
      <c r="AG3803" s="45">
        <v>188.0</v>
      </c>
      <c r="AH3803" s="79"/>
      <c r="AI3803" s="80"/>
      <c r="AJ3803" s="80"/>
      <c r="AK3803" s="80"/>
      <c r="AL3803" s="14"/>
      <c r="AM3803" s="16" t="str">
        <f t="shared" si="10"/>
        <v>{s:'63C672', v:188 , c:'放デイ３２・有資格１８・人欠・開減２・評減・拘減・'},</v>
      </c>
      <c r="AN3803" s="16"/>
    </row>
    <row r="3804" ht="16.5" customHeight="1">
      <c r="A3804" s="29">
        <v>63.0</v>
      </c>
      <c r="B3804" s="30" t="s">
        <v>4671</v>
      </c>
      <c r="C3804" s="31">
        <v>3802.0</v>
      </c>
      <c r="D3804" s="32" t="s">
        <v>4672</v>
      </c>
      <c r="E3804" s="94"/>
      <c r="F3804" s="94"/>
      <c r="G3804" s="307"/>
      <c r="H3804" s="352"/>
      <c r="I3804" s="140"/>
      <c r="J3804" s="95"/>
      <c r="K3804" s="69"/>
      <c r="L3804" s="65"/>
      <c r="M3804" s="302"/>
      <c r="N3804" s="366"/>
      <c r="O3804" s="367"/>
      <c r="P3804" s="368"/>
      <c r="Q3804" s="366"/>
      <c r="R3804" s="369"/>
      <c r="S3804" s="33" t="s">
        <v>23</v>
      </c>
      <c r="T3804" s="130" t="s">
        <v>24</v>
      </c>
      <c r="U3804" s="152"/>
      <c r="V3804" s="152"/>
      <c r="W3804" s="153"/>
      <c r="X3804" s="299"/>
      <c r="Y3804" s="287"/>
      <c r="Z3804" s="345"/>
      <c r="AA3804" s="288"/>
      <c r="AB3804" s="288"/>
      <c r="AC3804" s="288"/>
      <c r="AD3804" s="288"/>
      <c r="AE3804" s="288"/>
      <c r="AF3804" s="346"/>
      <c r="AG3804" s="45">
        <v>187.0</v>
      </c>
      <c r="AH3804" s="79"/>
      <c r="AI3804" s="80"/>
      <c r="AJ3804" s="80"/>
      <c r="AK3804" s="80"/>
      <c r="AL3804" s="14"/>
      <c r="AM3804" s="16" t="str">
        <f t="shared" si="10"/>
        <v>{s:'63C673', v:187 , c:'放デイ３２・有資格１８・人欠・未計画・'},</v>
      </c>
      <c r="AN3804" s="16"/>
    </row>
    <row r="3805" ht="16.5" customHeight="1">
      <c r="A3805" s="29">
        <v>63.0</v>
      </c>
      <c r="B3805" s="30" t="s">
        <v>4673</v>
      </c>
      <c r="C3805" s="31">
        <v>3803.0</v>
      </c>
      <c r="D3805" s="32" t="s">
        <v>4674</v>
      </c>
      <c r="E3805" s="94"/>
      <c r="F3805" s="94"/>
      <c r="G3805" s="307"/>
      <c r="H3805" s="352"/>
      <c r="I3805" s="140"/>
      <c r="J3805" s="95"/>
      <c r="K3805" s="69"/>
      <c r="L3805" s="302"/>
      <c r="M3805" s="63"/>
      <c r="N3805" s="366"/>
      <c r="O3805" s="367"/>
      <c r="P3805" s="368"/>
      <c r="Q3805" s="366"/>
      <c r="R3805" s="369"/>
      <c r="S3805" s="131"/>
      <c r="T3805" s="87"/>
      <c r="U3805" s="302" t="s">
        <v>21</v>
      </c>
      <c r="V3805" s="313">
        <v>0.7</v>
      </c>
      <c r="W3805" s="95"/>
      <c r="X3805" s="303"/>
      <c r="Y3805" s="290"/>
      <c r="Z3805" s="350"/>
      <c r="AA3805" s="299" t="s">
        <v>20</v>
      </c>
      <c r="AB3805" s="287" t="s">
        <v>21</v>
      </c>
      <c r="AC3805" s="351">
        <v>0.85</v>
      </c>
      <c r="AD3805" s="288"/>
      <c r="AE3805" s="288"/>
      <c r="AF3805" s="346"/>
      <c r="AG3805" s="45">
        <v>159.0</v>
      </c>
      <c r="AH3805" s="79"/>
      <c r="AI3805" s="80"/>
      <c r="AJ3805" s="80"/>
      <c r="AK3805" s="80"/>
      <c r="AL3805" s="14"/>
      <c r="AM3805" s="16" t="str">
        <f t="shared" si="10"/>
        <v>{s:'63C674', v:159 , c:'放デイ３２・有資格１８・人欠・未計画・評減・'},</v>
      </c>
      <c r="AN3805" s="16"/>
    </row>
    <row r="3806" ht="16.5" customHeight="1">
      <c r="A3806" s="29">
        <v>63.0</v>
      </c>
      <c r="B3806" s="30" t="s">
        <v>4675</v>
      </c>
      <c r="C3806" s="31">
        <v>3804.0</v>
      </c>
      <c r="D3806" s="32" t="s">
        <v>4676</v>
      </c>
      <c r="E3806" s="94"/>
      <c r="F3806" s="94"/>
      <c r="G3806" s="103"/>
      <c r="H3806" s="140"/>
      <c r="I3806" s="140"/>
      <c r="J3806" s="95"/>
      <c r="K3806" s="69"/>
      <c r="L3806" s="65"/>
      <c r="M3806" s="65"/>
      <c r="N3806" s="302"/>
      <c r="O3806" s="382"/>
      <c r="P3806" s="383"/>
      <c r="Q3806" s="302"/>
      <c r="R3806" s="384"/>
      <c r="S3806" s="131"/>
      <c r="T3806" s="87"/>
      <c r="U3806" s="302"/>
      <c r="V3806" s="313"/>
      <c r="W3806" s="349"/>
      <c r="X3806" s="305" t="s">
        <v>326</v>
      </c>
      <c r="Y3806" s="287" t="s">
        <v>21</v>
      </c>
      <c r="Z3806" s="354" t="str">
        <f>$Z$653</f>
        <v/>
      </c>
      <c r="AA3806" s="297"/>
      <c r="AB3806" s="297"/>
      <c r="AC3806" s="297"/>
      <c r="AD3806" s="297"/>
      <c r="AE3806" s="297"/>
      <c r="AF3806" s="362"/>
      <c r="AG3806" s="45">
        <v>131.0</v>
      </c>
      <c r="AH3806" s="79"/>
      <c r="AI3806" s="80"/>
      <c r="AJ3806" s="80"/>
      <c r="AK3806" s="80"/>
      <c r="AL3806" s="14"/>
      <c r="AM3806" s="16" t="str">
        <f t="shared" si="10"/>
        <v>{s:'63C675', v:131 , c:'放デイ３２・有資格１８・人欠・未計画・開減１・'},</v>
      </c>
      <c r="AN3806" s="16"/>
    </row>
    <row r="3807" ht="16.5" customHeight="1">
      <c r="A3807" s="29">
        <v>63.0</v>
      </c>
      <c r="B3807" s="30" t="s">
        <v>4677</v>
      </c>
      <c r="C3807" s="31">
        <v>3805.0</v>
      </c>
      <c r="D3807" s="32" t="s">
        <v>4678</v>
      </c>
      <c r="E3807" s="94"/>
      <c r="F3807" s="94"/>
      <c r="G3807" s="103"/>
      <c r="H3807" s="140"/>
      <c r="I3807" s="140"/>
      <c r="J3807" s="95"/>
      <c r="K3807" s="69"/>
      <c r="L3807" s="65"/>
      <c r="M3807" s="65"/>
      <c r="N3807" s="302"/>
      <c r="O3807" s="382"/>
      <c r="P3807" s="383"/>
      <c r="Q3807" s="302"/>
      <c r="R3807" s="384"/>
      <c r="S3807" s="131"/>
      <c r="T3807" s="87"/>
      <c r="U3807" s="302"/>
      <c r="V3807" s="313"/>
      <c r="W3807" s="349"/>
      <c r="X3807" s="306"/>
      <c r="Y3807" s="290"/>
      <c r="Z3807" s="355"/>
      <c r="AA3807" s="356" t="s">
        <v>20</v>
      </c>
      <c r="AB3807" s="357" t="s">
        <v>21</v>
      </c>
      <c r="AC3807" s="358">
        <v>0.85</v>
      </c>
      <c r="AD3807" s="288"/>
      <c r="AE3807" s="288"/>
      <c r="AF3807" s="346"/>
      <c r="AG3807" s="114">
        <v>111.0</v>
      </c>
      <c r="AH3807" s="79"/>
      <c r="AI3807" s="80"/>
      <c r="AJ3807" s="80"/>
      <c r="AK3807" s="80"/>
      <c r="AL3807" s="14"/>
      <c r="AM3807" s="16" t="str">
        <f t="shared" si="10"/>
        <v>{s:'63C676', v:111 , c:'放デイ３２・有資格１８・人欠・未計画・開減１・評減・'},</v>
      </c>
      <c r="AN3807" s="16"/>
    </row>
    <row r="3808" ht="16.5" customHeight="1">
      <c r="A3808" s="29">
        <v>63.0</v>
      </c>
      <c r="B3808" s="30" t="s">
        <v>4679</v>
      </c>
      <c r="C3808" s="31">
        <v>3806.0</v>
      </c>
      <c r="D3808" s="32" t="s">
        <v>4680</v>
      </c>
      <c r="E3808" s="94"/>
      <c r="F3808" s="94"/>
      <c r="G3808" s="103"/>
      <c r="H3808" s="140"/>
      <c r="I3808" s="140"/>
      <c r="J3808" s="95"/>
      <c r="K3808" s="69"/>
      <c r="L3808" s="65"/>
      <c r="M3808" s="65"/>
      <c r="N3808" s="302"/>
      <c r="O3808" s="382"/>
      <c r="P3808" s="383"/>
      <c r="Q3808" s="302"/>
      <c r="R3808" s="384"/>
      <c r="S3808" s="131"/>
      <c r="T3808" s="87"/>
      <c r="U3808" s="302"/>
      <c r="V3808" s="313"/>
      <c r="W3808" s="349"/>
      <c r="X3808" s="305" t="s">
        <v>329</v>
      </c>
      <c r="Y3808" s="287" t="s">
        <v>21</v>
      </c>
      <c r="Z3808" s="354" t="str">
        <f>$Z$655</f>
        <v/>
      </c>
      <c r="AA3808" s="292"/>
      <c r="AB3808" s="292"/>
      <c r="AC3808" s="292"/>
      <c r="AD3808" s="292"/>
      <c r="AE3808" s="292"/>
      <c r="AF3808" s="355"/>
      <c r="AG3808" s="45">
        <v>159.0</v>
      </c>
      <c r="AH3808" s="79"/>
      <c r="AI3808" s="80"/>
      <c r="AJ3808" s="80"/>
      <c r="AK3808" s="80"/>
      <c r="AL3808" s="14"/>
      <c r="AM3808" s="16" t="str">
        <f t="shared" si="10"/>
        <v>{s:'63C677', v:159 , c:'放デイ３２・有資格１８・人欠・未計画・開減２・'},</v>
      </c>
      <c r="AN3808" s="16"/>
    </row>
    <row r="3809" ht="16.5" customHeight="1">
      <c r="A3809" s="29">
        <v>63.0</v>
      </c>
      <c r="B3809" s="30" t="s">
        <v>4681</v>
      </c>
      <c r="C3809" s="31">
        <v>3807.0</v>
      </c>
      <c r="D3809" s="32" t="s">
        <v>4682</v>
      </c>
      <c r="E3809" s="94"/>
      <c r="F3809" s="94"/>
      <c r="G3809" s="103"/>
      <c r="H3809" s="140"/>
      <c r="I3809" s="140"/>
      <c r="J3809" s="95"/>
      <c r="K3809" s="69"/>
      <c r="L3809" s="65"/>
      <c r="M3809" s="65"/>
      <c r="N3809" s="302"/>
      <c r="O3809" s="382"/>
      <c r="P3809" s="383"/>
      <c r="Q3809" s="302"/>
      <c r="R3809" s="384"/>
      <c r="S3809" s="131"/>
      <c r="T3809" s="87"/>
      <c r="U3809" s="302"/>
      <c r="V3809" s="313"/>
      <c r="W3809" s="349"/>
      <c r="X3809" s="306"/>
      <c r="Y3809" s="290"/>
      <c r="Z3809" s="355"/>
      <c r="AA3809" s="356" t="s">
        <v>20</v>
      </c>
      <c r="AB3809" s="357" t="s">
        <v>21</v>
      </c>
      <c r="AC3809" s="358">
        <v>0.85</v>
      </c>
      <c r="AD3809" s="288"/>
      <c r="AE3809" s="288"/>
      <c r="AF3809" s="346"/>
      <c r="AG3809" s="45">
        <v>135.0</v>
      </c>
      <c r="AH3809" s="79"/>
      <c r="AI3809" s="80"/>
      <c r="AJ3809" s="80"/>
      <c r="AK3809" s="80"/>
      <c r="AL3809" s="14"/>
      <c r="AM3809" s="16" t="str">
        <f t="shared" si="10"/>
        <v>{s:'63C678', v:135 , c:'放デイ３２・有資格１８・人欠・未計画・開減２・評減・'},</v>
      </c>
      <c r="AN3809" s="16"/>
    </row>
    <row r="3810" ht="16.5" customHeight="1">
      <c r="A3810" s="29">
        <v>63.0</v>
      </c>
      <c r="B3810" s="30" t="s">
        <v>4683</v>
      </c>
      <c r="C3810" s="31">
        <v>3808.0</v>
      </c>
      <c r="D3810" s="32" t="s">
        <v>4684</v>
      </c>
      <c r="E3810" s="94"/>
      <c r="F3810" s="94"/>
      <c r="G3810" s="103"/>
      <c r="H3810" s="140"/>
      <c r="I3810" s="140"/>
      <c r="J3810" s="95"/>
      <c r="K3810" s="69"/>
      <c r="L3810" s="65"/>
      <c r="M3810" s="65"/>
      <c r="N3810" s="302"/>
      <c r="O3810" s="382"/>
      <c r="P3810" s="383"/>
      <c r="Q3810" s="302"/>
      <c r="R3810" s="384"/>
      <c r="S3810" s="131"/>
      <c r="T3810" s="87"/>
      <c r="U3810" s="302"/>
      <c r="V3810" s="313"/>
      <c r="W3810" s="349"/>
      <c r="X3810" s="299"/>
      <c r="Y3810" s="287"/>
      <c r="Z3810" s="345"/>
      <c r="AA3810" s="288"/>
      <c r="AB3810" s="288"/>
      <c r="AC3810" s="346"/>
      <c r="AD3810" s="82" t="s">
        <v>30</v>
      </c>
      <c r="AE3810" s="302">
        <v>5.0</v>
      </c>
      <c r="AF3810" s="360" t="s">
        <v>31</v>
      </c>
      <c r="AG3810" s="45">
        <v>182.0</v>
      </c>
      <c r="AH3810" s="79"/>
      <c r="AI3810" s="80"/>
      <c r="AJ3810" s="80"/>
      <c r="AK3810" s="80"/>
      <c r="AL3810" s="14"/>
      <c r="AM3810" s="16" t="str">
        <f t="shared" si="10"/>
        <v>{s:'63C679', v:182 , c:'放デイ３２・有資格１８・人欠・未計画・拘減・'},</v>
      </c>
      <c r="AN3810" s="16"/>
    </row>
    <row r="3811" ht="16.5" customHeight="1">
      <c r="A3811" s="29">
        <v>63.0</v>
      </c>
      <c r="B3811" s="30" t="s">
        <v>4685</v>
      </c>
      <c r="C3811" s="31">
        <v>3809.0</v>
      </c>
      <c r="D3811" s="32" t="s">
        <v>4686</v>
      </c>
      <c r="E3811" s="94"/>
      <c r="F3811" s="94"/>
      <c r="G3811" s="103"/>
      <c r="H3811" s="140"/>
      <c r="I3811" s="140"/>
      <c r="J3811" s="95"/>
      <c r="K3811" s="69"/>
      <c r="L3811" s="65"/>
      <c r="M3811" s="65"/>
      <c r="N3811" s="302"/>
      <c r="O3811" s="382"/>
      <c r="P3811" s="383"/>
      <c r="Q3811" s="302"/>
      <c r="R3811" s="384"/>
      <c r="S3811" s="131"/>
      <c r="T3811" s="87"/>
      <c r="U3811" s="302"/>
      <c r="V3811" s="313"/>
      <c r="W3811" s="349"/>
      <c r="X3811" s="303"/>
      <c r="Y3811" s="290"/>
      <c r="Z3811" s="350"/>
      <c r="AA3811" s="299" t="s">
        <v>20</v>
      </c>
      <c r="AB3811" s="287" t="s">
        <v>21</v>
      </c>
      <c r="AC3811" s="361">
        <v>0.85</v>
      </c>
      <c r="AD3811" s="87"/>
      <c r="AE3811" s="302"/>
      <c r="AF3811" s="360"/>
      <c r="AG3811" s="45">
        <v>154.0</v>
      </c>
      <c r="AH3811" s="79"/>
      <c r="AI3811" s="80"/>
      <c r="AJ3811" s="80"/>
      <c r="AK3811" s="80"/>
      <c r="AL3811" s="14"/>
      <c r="AM3811" s="16" t="str">
        <f t="shared" si="10"/>
        <v>{s:'63C680', v:154 , c:'放デイ３２・有資格１８・人欠・未計画・評減・拘減・'},</v>
      </c>
      <c r="AN3811" s="16"/>
    </row>
    <row r="3812" ht="16.5" customHeight="1">
      <c r="A3812" s="29">
        <v>63.0</v>
      </c>
      <c r="B3812" s="30" t="s">
        <v>4687</v>
      </c>
      <c r="C3812" s="31">
        <v>3810.0</v>
      </c>
      <c r="D3812" s="32" t="s">
        <v>4688</v>
      </c>
      <c r="E3812" s="94"/>
      <c r="F3812" s="94"/>
      <c r="G3812" s="103"/>
      <c r="H3812" s="140"/>
      <c r="I3812" s="140"/>
      <c r="J3812" s="95"/>
      <c r="K3812" s="69"/>
      <c r="L3812" s="65"/>
      <c r="M3812" s="65"/>
      <c r="N3812" s="302"/>
      <c r="O3812" s="382"/>
      <c r="P3812" s="383"/>
      <c r="Q3812" s="302"/>
      <c r="R3812" s="384"/>
      <c r="S3812" s="310"/>
      <c r="T3812" s="87"/>
      <c r="U3812" s="302"/>
      <c r="V3812" s="313"/>
      <c r="W3812" s="349"/>
      <c r="X3812" s="305" t="s">
        <v>326</v>
      </c>
      <c r="Y3812" s="302" t="s">
        <v>21</v>
      </c>
      <c r="Z3812" s="349" t="str">
        <f>$Z$653</f>
        <v/>
      </c>
      <c r="AA3812" s="297"/>
      <c r="AB3812" s="297"/>
      <c r="AC3812" s="362"/>
      <c r="AD3812" s="87"/>
      <c r="AE3812" s="313"/>
      <c r="AF3812" s="349"/>
      <c r="AG3812" s="45">
        <v>126.0</v>
      </c>
      <c r="AH3812" s="79"/>
      <c r="AI3812" s="80"/>
      <c r="AJ3812" s="80"/>
      <c r="AK3812" s="80"/>
      <c r="AL3812" s="14"/>
      <c r="AM3812" s="16" t="str">
        <f t="shared" si="10"/>
        <v>{s:'63C681', v:126 , c:'放デイ３２・有資格１８・人欠・未計画・開減１・拘減・'},</v>
      </c>
      <c r="AN3812" s="16"/>
    </row>
    <row r="3813" ht="16.5" customHeight="1">
      <c r="A3813" s="29">
        <v>63.0</v>
      </c>
      <c r="B3813" s="30" t="s">
        <v>4689</v>
      </c>
      <c r="C3813" s="31">
        <v>3811.0</v>
      </c>
      <c r="D3813" s="32" t="s">
        <v>4690</v>
      </c>
      <c r="E3813" s="94"/>
      <c r="F3813" s="94"/>
      <c r="G3813" s="103"/>
      <c r="H3813" s="140"/>
      <c r="I3813" s="140"/>
      <c r="J3813" s="95"/>
      <c r="K3813" s="69"/>
      <c r="L3813" s="65"/>
      <c r="M3813" s="65"/>
      <c r="N3813" s="302"/>
      <c r="O3813" s="382"/>
      <c r="P3813" s="383"/>
      <c r="Q3813" s="302"/>
      <c r="R3813" s="384"/>
      <c r="S3813" s="310"/>
      <c r="T3813" s="309"/>
      <c r="U3813" s="302"/>
      <c r="V3813" s="313"/>
      <c r="W3813" s="349"/>
      <c r="X3813" s="306"/>
      <c r="Y3813" s="290"/>
      <c r="Z3813" s="355"/>
      <c r="AA3813" s="356" t="s">
        <v>20</v>
      </c>
      <c r="AB3813" s="357" t="s">
        <v>21</v>
      </c>
      <c r="AC3813" s="363">
        <v>0.85</v>
      </c>
      <c r="AD3813" s="87"/>
      <c r="AE3813" s="313"/>
      <c r="AF3813" s="349"/>
      <c r="AG3813" s="114">
        <v>106.0</v>
      </c>
      <c r="AH3813" s="79"/>
      <c r="AI3813" s="80"/>
      <c r="AJ3813" s="80"/>
      <c r="AK3813" s="80"/>
      <c r="AL3813" s="14"/>
      <c r="AM3813" s="16" t="str">
        <f t="shared" si="10"/>
        <v>{s:'63C682', v:106 , c:'放デイ３２・有資格１８・人欠・未計画・開減１・評減・拘減・'},</v>
      </c>
      <c r="AN3813" s="16"/>
    </row>
    <row r="3814" ht="16.5" customHeight="1">
      <c r="A3814" s="29">
        <v>63.0</v>
      </c>
      <c r="B3814" s="30" t="s">
        <v>4691</v>
      </c>
      <c r="C3814" s="31">
        <v>3812.0</v>
      </c>
      <c r="D3814" s="32" t="s">
        <v>4692</v>
      </c>
      <c r="E3814" s="94"/>
      <c r="F3814" s="94"/>
      <c r="G3814" s="103"/>
      <c r="H3814" s="140"/>
      <c r="I3814" s="140"/>
      <c r="J3814" s="95"/>
      <c r="K3814" s="69"/>
      <c r="L3814" s="65"/>
      <c r="M3814" s="65"/>
      <c r="N3814" s="302"/>
      <c r="O3814" s="382"/>
      <c r="P3814" s="383"/>
      <c r="Q3814" s="302"/>
      <c r="R3814" s="384"/>
      <c r="S3814" s="310"/>
      <c r="T3814" s="309"/>
      <c r="U3814" s="302"/>
      <c r="V3814" s="313"/>
      <c r="W3814" s="349"/>
      <c r="X3814" s="305" t="s">
        <v>329</v>
      </c>
      <c r="Y3814" s="302" t="s">
        <v>21</v>
      </c>
      <c r="Z3814" s="349" t="str">
        <f>$Z$655</f>
        <v/>
      </c>
      <c r="AA3814" s="292"/>
      <c r="AB3814" s="292"/>
      <c r="AC3814" s="355"/>
      <c r="AD3814" s="87"/>
      <c r="AE3814" s="313"/>
      <c r="AF3814" s="349"/>
      <c r="AG3814" s="45">
        <v>154.0</v>
      </c>
      <c r="AH3814" s="79"/>
      <c r="AI3814" s="80"/>
      <c r="AJ3814" s="80"/>
      <c r="AK3814" s="80"/>
      <c r="AL3814" s="14"/>
      <c r="AM3814" s="16" t="str">
        <f t="shared" si="10"/>
        <v>{s:'63C683', v:154 , c:'放デイ３２・有資格１８・人欠・未計画・開減２・拘減・'},</v>
      </c>
      <c r="AN3814" s="16"/>
    </row>
    <row r="3815" ht="16.5" customHeight="1">
      <c r="A3815" s="29">
        <v>63.0</v>
      </c>
      <c r="B3815" s="30" t="s">
        <v>4693</v>
      </c>
      <c r="C3815" s="31">
        <v>3813.0</v>
      </c>
      <c r="D3815" s="32" t="s">
        <v>4694</v>
      </c>
      <c r="E3815" s="94"/>
      <c r="F3815" s="94"/>
      <c r="G3815" s="103"/>
      <c r="H3815" s="140"/>
      <c r="I3815" s="140"/>
      <c r="J3815" s="95"/>
      <c r="K3815" s="69"/>
      <c r="L3815" s="65"/>
      <c r="M3815" s="65"/>
      <c r="N3815" s="302"/>
      <c r="O3815" s="382"/>
      <c r="P3815" s="383"/>
      <c r="Q3815" s="302"/>
      <c r="R3815" s="384"/>
      <c r="S3815" s="310"/>
      <c r="T3815" s="309"/>
      <c r="U3815" s="302"/>
      <c r="V3815" s="313"/>
      <c r="W3815" s="349"/>
      <c r="X3815" s="306"/>
      <c r="Y3815" s="290"/>
      <c r="Z3815" s="355"/>
      <c r="AA3815" s="356" t="s">
        <v>20</v>
      </c>
      <c r="AB3815" s="357" t="s">
        <v>21</v>
      </c>
      <c r="AC3815" s="363">
        <v>0.85</v>
      </c>
      <c r="AD3815" s="93"/>
      <c r="AE3815" s="292"/>
      <c r="AF3815" s="355"/>
      <c r="AG3815" s="45">
        <v>130.0</v>
      </c>
      <c r="AH3815" s="79"/>
      <c r="AI3815" s="80"/>
      <c r="AJ3815" s="80"/>
      <c r="AK3815" s="80"/>
      <c r="AL3815" s="14"/>
      <c r="AM3815" s="16" t="str">
        <f t="shared" si="10"/>
        <v>{s:'63C684', v:130 , c:'放デイ３２・有資格１８・人欠・未計画・開減２・評減・拘減・'},</v>
      </c>
      <c r="AN3815" s="16"/>
    </row>
    <row r="3816" ht="16.5" customHeight="1">
      <c r="A3816" s="29">
        <v>63.0</v>
      </c>
      <c r="B3816" s="30" t="s">
        <v>4695</v>
      </c>
      <c r="C3816" s="31">
        <v>3814.0</v>
      </c>
      <c r="D3816" s="32" t="s">
        <v>4696</v>
      </c>
      <c r="E3816" s="94"/>
      <c r="F3816" s="94"/>
      <c r="G3816" s="103"/>
      <c r="H3816" s="140"/>
      <c r="I3816" s="140"/>
      <c r="J3816" s="95"/>
      <c r="K3816" s="69"/>
      <c r="L3816" s="65"/>
      <c r="M3816" s="65"/>
      <c r="N3816" s="302"/>
      <c r="O3816" s="382"/>
      <c r="P3816" s="383"/>
      <c r="Q3816" s="302"/>
      <c r="R3816" s="384"/>
      <c r="S3816" s="310"/>
      <c r="T3816" s="130" t="s">
        <v>27</v>
      </c>
      <c r="U3816" s="287"/>
      <c r="V3816" s="385"/>
      <c r="W3816" s="354"/>
      <c r="X3816" s="299"/>
      <c r="Y3816" s="287"/>
      <c r="Z3816" s="345"/>
      <c r="AA3816" s="288"/>
      <c r="AB3816" s="288"/>
      <c r="AC3816" s="288"/>
      <c r="AD3816" s="288"/>
      <c r="AE3816" s="288"/>
      <c r="AF3816" s="346"/>
      <c r="AG3816" s="45">
        <v>134.0</v>
      </c>
      <c r="AH3816" s="79"/>
      <c r="AI3816" s="80"/>
      <c r="AJ3816" s="80"/>
      <c r="AK3816" s="80"/>
      <c r="AL3816" s="14"/>
      <c r="AM3816" s="16" t="str">
        <f t="shared" si="10"/>
        <v>{s:'63C685', v:134 , c:'放デイ３２・有資格１８・人欠・未計画２・'},</v>
      </c>
      <c r="AN3816" s="16"/>
    </row>
    <row r="3817" ht="16.5" customHeight="1">
      <c r="A3817" s="29">
        <v>63.0</v>
      </c>
      <c r="B3817" s="30" t="s">
        <v>4697</v>
      </c>
      <c r="C3817" s="31">
        <v>3815.0</v>
      </c>
      <c r="D3817" s="32" t="s">
        <v>4698</v>
      </c>
      <c r="E3817" s="94"/>
      <c r="F3817" s="94"/>
      <c r="G3817" s="103"/>
      <c r="H3817" s="140"/>
      <c r="I3817" s="140"/>
      <c r="J3817" s="95"/>
      <c r="K3817" s="69"/>
      <c r="L3817" s="65"/>
      <c r="M3817" s="65"/>
      <c r="N3817" s="302"/>
      <c r="O3817" s="382"/>
      <c r="P3817" s="383"/>
      <c r="Q3817" s="302"/>
      <c r="R3817" s="384"/>
      <c r="S3817" s="310"/>
      <c r="T3817" s="87"/>
      <c r="U3817" s="302" t="s">
        <v>21</v>
      </c>
      <c r="V3817" s="313">
        <v>0.5</v>
      </c>
      <c r="W3817" s="349"/>
      <c r="X3817" s="303"/>
      <c r="Y3817" s="290"/>
      <c r="Z3817" s="350"/>
      <c r="AA3817" s="299" t="s">
        <v>20</v>
      </c>
      <c r="AB3817" s="287" t="s">
        <v>21</v>
      </c>
      <c r="AC3817" s="351">
        <v>0.85</v>
      </c>
      <c r="AD3817" s="288"/>
      <c r="AE3817" s="288"/>
      <c r="AF3817" s="346"/>
      <c r="AG3817" s="45">
        <v>114.0</v>
      </c>
      <c r="AH3817" s="79"/>
      <c r="AI3817" s="80"/>
      <c r="AJ3817" s="80"/>
      <c r="AK3817" s="80"/>
      <c r="AL3817" s="14"/>
      <c r="AM3817" s="16" t="str">
        <f t="shared" si="10"/>
        <v>{s:'63C686', v:114 , c:'放デイ３２・有資格１８・人欠・未計画２・評減・'},</v>
      </c>
      <c r="AN3817" s="16"/>
    </row>
    <row r="3818" ht="16.5" customHeight="1">
      <c r="A3818" s="29">
        <v>63.0</v>
      </c>
      <c r="B3818" s="30" t="s">
        <v>4699</v>
      </c>
      <c r="C3818" s="31">
        <v>3816.0</v>
      </c>
      <c r="D3818" s="32" t="s">
        <v>4700</v>
      </c>
      <c r="E3818" s="94"/>
      <c r="F3818" s="94"/>
      <c r="G3818" s="103"/>
      <c r="H3818" s="140"/>
      <c r="I3818" s="140"/>
      <c r="J3818" s="95"/>
      <c r="K3818" s="69"/>
      <c r="L3818" s="65"/>
      <c r="M3818" s="65"/>
      <c r="N3818" s="302"/>
      <c r="O3818" s="382"/>
      <c r="P3818" s="383"/>
      <c r="Q3818" s="302"/>
      <c r="R3818" s="384"/>
      <c r="S3818" s="310"/>
      <c r="T3818" s="87"/>
      <c r="U3818" s="302"/>
      <c r="V3818" s="313"/>
      <c r="W3818" s="349"/>
      <c r="X3818" s="305" t="s">
        <v>326</v>
      </c>
      <c r="Y3818" s="287" t="s">
        <v>21</v>
      </c>
      <c r="Z3818" s="354" t="str">
        <f>$Z$653</f>
        <v/>
      </c>
      <c r="AA3818" s="297"/>
      <c r="AB3818" s="297"/>
      <c r="AC3818" s="297"/>
      <c r="AD3818" s="297"/>
      <c r="AE3818" s="297"/>
      <c r="AF3818" s="362"/>
      <c r="AG3818" s="45">
        <v>94.0</v>
      </c>
      <c r="AH3818" s="79"/>
      <c r="AI3818" s="80"/>
      <c r="AJ3818" s="80"/>
      <c r="AK3818" s="80"/>
      <c r="AL3818" s="14"/>
      <c r="AM3818" s="16" t="str">
        <f t="shared" si="10"/>
        <v>{s:'63C687', v:94 , c:'放デイ３２・有資格１８・人欠・未計画２・開減１・'},</v>
      </c>
      <c r="AN3818" s="16"/>
    </row>
    <row r="3819" ht="16.5" customHeight="1">
      <c r="A3819" s="29">
        <v>63.0</v>
      </c>
      <c r="B3819" s="30" t="s">
        <v>4701</v>
      </c>
      <c r="C3819" s="31">
        <v>3817.0</v>
      </c>
      <c r="D3819" s="32" t="s">
        <v>4702</v>
      </c>
      <c r="E3819" s="94"/>
      <c r="F3819" s="94"/>
      <c r="G3819" s="103"/>
      <c r="H3819" s="140"/>
      <c r="I3819" s="140"/>
      <c r="J3819" s="95"/>
      <c r="K3819" s="69"/>
      <c r="L3819" s="65"/>
      <c r="M3819" s="65"/>
      <c r="N3819" s="302"/>
      <c r="O3819" s="382"/>
      <c r="P3819" s="383"/>
      <c r="Q3819" s="302"/>
      <c r="R3819" s="384"/>
      <c r="S3819" s="310"/>
      <c r="T3819" s="87"/>
      <c r="U3819" s="302"/>
      <c r="V3819" s="313"/>
      <c r="W3819" s="349"/>
      <c r="X3819" s="306"/>
      <c r="Y3819" s="290"/>
      <c r="Z3819" s="355"/>
      <c r="AA3819" s="356" t="s">
        <v>20</v>
      </c>
      <c r="AB3819" s="357" t="s">
        <v>21</v>
      </c>
      <c r="AC3819" s="358">
        <v>0.85</v>
      </c>
      <c r="AD3819" s="288"/>
      <c r="AE3819" s="288"/>
      <c r="AF3819" s="346"/>
      <c r="AG3819" s="45">
        <v>80.0</v>
      </c>
      <c r="AH3819" s="79"/>
      <c r="AI3819" s="80"/>
      <c r="AJ3819" s="80"/>
      <c r="AK3819" s="80"/>
      <c r="AL3819" s="14"/>
      <c r="AM3819" s="16" t="str">
        <f t="shared" si="10"/>
        <v>{s:'63C688', v:80 , c:'放デイ３２・有資格１８・人欠・未計画２・開減１・評減・'},</v>
      </c>
      <c r="AN3819" s="16"/>
    </row>
    <row r="3820" ht="16.5" customHeight="1">
      <c r="A3820" s="29">
        <v>63.0</v>
      </c>
      <c r="B3820" s="30" t="s">
        <v>4703</v>
      </c>
      <c r="C3820" s="31">
        <v>3818.0</v>
      </c>
      <c r="D3820" s="32" t="s">
        <v>4704</v>
      </c>
      <c r="E3820" s="94"/>
      <c r="F3820" s="94"/>
      <c r="G3820" s="103"/>
      <c r="H3820" s="140"/>
      <c r="I3820" s="140"/>
      <c r="J3820" s="95"/>
      <c r="K3820" s="69"/>
      <c r="L3820" s="65"/>
      <c r="M3820" s="65"/>
      <c r="N3820" s="302"/>
      <c r="O3820" s="382"/>
      <c r="P3820" s="383"/>
      <c r="Q3820" s="302"/>
      <c r="R3820" s="384"/>
      <c r="S3820" s="310"/>
      <c r="T3820" s="87"/>
      <c r="U3820" s="302"/>
      <c r="V3820" s="313"/>
      <c r="W3820" s="349"/>
      <c r="X3820" s="305" t="s">
        <v>329</v>
      </c>
      <c r="Y3820" s="287" t="s">
        <v>21</v>
      </c>
      <c r="Z3820" s="354" t="str">
        <f>$Z$655</f>
        <v/>
      </c>
      <c r="AA3820" s="292"/>
      <c r="AB3820" s="292"/>
      <c r="AC3820" s="292"/>
      <c r="AD3820" s="292"/>
      <c r="AE3820" s="292"/>
      <c r="AF3820" s="355"/>
      <c r="AG3820" s="45">
        <v>114.0</v>
      </c>
      <c r="AH3820" s="79"/>
      <c r="AI3820" s="80"/>
      <c r="AJ3820" s="80"/>
      <c r="AK3820" s="80"/>
      <c r="AL3820" s="14"/>
      <c r="AM3820" s="16" t="str">
        <f t="shared" si="10"/>
        <v>{s:'63C689', v:114 , c:'放デイ３２・有資格１８・人欠・未計画２・開減２・'},</v>
      </c>
      <c r="AN3820" s="16"/>
    </row>
    <row r="3821" ht="16.5" customHeight="1">
      <c r="A3821" s="29">
        <v>63.0</v>
      </c>
      <c r="B3821" s="30" t="s">
        <v>4705</v>
      </c>
      <c r="C3821" s="31">
        <v>3819.0</v>
      </c>
      <c r="D3821" s="32" t="s">
        <v>4706</v>
      </c>
      <c r="E3821" s="94"/>
      <c r="F3821" s="94"/>
      <c r="G3821" s="103"/>
      <c r="H3821" s="140"/>
      <c r="I3821" s="140"/>
      <c r="J3821" s="95"/>
      <c r="K3821" s="69"/>
      <c r="L3821" s="65"/>
      <c r="M3821" s="65"/>
      <c r="N3821" s="302"/>
      <c r="O3821" s="382"/>
      <c r="P3821" s="383"/>
      <c r="Q3821" s="302"/>
      <c r="R3821" s="384"/>
      <c r="S3821" s="310"/>
      <c r="T3821" s="87"/>
      <c r="U3821" s="302"/>
      <c r="V3821" s="313"/>
      <c r="W3821" s="349"/>
      <c r="X3821" s="306"/>
      <c r="Y3821" s="290"/>
      <c r="Z3821" s="355"/>
      <c r="AA3821" s="356" t="s">
        <v>20</v>
      </c>
      <c r="AB3821" s="357" t="s">
        <v>21</v>
      </c>
      <c r="AC3821" s="358">
        <v>0.85</v>
      </c>
      <c r="AD3821" s="288"/>
      <c r="AE3821" s="288"/>
      <c r="AF3821" s="346"/>
      <c r="AG3821" s="45">
        <v>97.0</v>
      </c>
      <c r="AH3821" s="79"/>
      <c r="AI3821" s="80"/>
      <c r="AJ3821" s="80"/>
      <c r="AK3821" s="80"/>
      <c r="AL3821" s="14"/>
      <c r="AM3821" s="16" t="str">
        <f t="shared" si="10"/>
        <v>{s:'63C690', v:97 , c:'放デイ３２・有資格１８・人欠・未計画２・開減２・評減・'},</v>
      </c>
      <c r="AN3821" s="16"/>
    </row>
    <row r="3822" ht="16.5" customHeight="1">
      <c r="A3822" s="29">
        <v>63.0</v>
      </c>
      <c r="B3822" s="30" t="s">
        <v>4707</v>
      </c>
      <c r="C3822" s="31">
        <v>3820.0</v>
      </c>
      <c r="D3822" s="32" t="s">
        <v>4708</v>
      </c>
      <c r="E3822" s="94"/>
      <c r="F3822" s="94"/>
      <c r="G3822" s="103"/>
      <c r="H3822" s="140"/>
      <c r="I3822" s="140"/>
      <c r="J3822" s="95"/>
      <c r="K3822" s="69"/>
      <c r="L3822" s="65"/>
      <c r="M3822" s="65"/>
      <c r="N3822" s="302"/>
      <c r="O3822" s="382"/>
      <c r="P3822" s="383"/>
      <c r="Q3822" s="302"/>
      <c r="R3822" s="384"/>
      <c r="S3822" s="310"/>
      <c r="T3822" s="309"/>
      <c r="U3822" s="302"/>
      <c r="V3822" s="313"/>
      <c r="W3822" s="349"/>
      <c r="X3822" s="299"/>
      <c r="Y3822" s="287"/>
      <c r="Z3822" s="345"/>
      <c r="AA3822" s="288"/>
      <c r="AB3822" s="288"/>
      <c r="AC3822" s="346"/>
      <c r="AD3822" s="82" t="s">
        <v>30</v>
      </c>
      <c r="AE3822" s="302">
        <v>5.0</v>
      </c>
      <c r="AF3822" s="360" t="s">
        <v>31</v>
      </c>
      <c r="AG3822" s="45">
        <v>129.0</v>
      </c>
      <c r="AH3822" s="79"/>
      <c r="AI3822" s="80"/>
      <c r="AJ3822" s="80"/>
      <c r="AK3822" s="80"/>
      <c r="AL3822" s="14"/>
      <c r="AM3822" s="16" t="str">
        <f t="shared" si="10"/>
        <v>{s:'63C691', v:129 , c:'放デイ３２・有資格１８・人欠・未計画２・拘減・'},</v>
      </c>
      <c r="AN3822" s="16"/>
    </row>
    <row r="3823" ht="16.5" customHeight="1">
      <c r="A3823" s="29">
        <v>63.0</v>
      </c>
      <c r="B3823" s="30" t="s">
        <v>4709</v>
      </c>
      <c r="C3823" s="31">
        <v>3821.0</v>
      </c>
      <c r="D3823" s="32" t="s">
        <v>4710</v>
      </c>
      <c r="E3823" s="94"/>
      <c r="F3823" s="94"/>
      <c r="G3823" s="103"/>
      <c r="H3823" s="140"/>
      <c r="I3823" s="140"/>
      <c r="J3823" s="95"/>
      <c r="K3823" s="69"/>
      <c r="L3823" s="65"/>
      <c r="M3823" s="65"/>
      <c r="N3823" s="302"/>
      <c r="O3823" s="382"/>
      <c r="P3823" s="383"/>
      <c r="Q3823" s="302"/>
      <c r="R3823" s="384"/>
      <c r="S3823" s="310"/>
      <c r="T3823" s="309"/>
      <c r="U3823" s="302"/>
      <c r="V3823" s="313"/>
      <c r="W3823" s="313"/>
      <c r="X3823" s="303"/>
      <c r="Y3823" s="290"/>
      <c r="Z3823" s="350"/>
      <c r="AA3823" s="299" t="s">
        <v>20</v>
      </c>
      <c r="AB3823" s="287" t="s">
        <v>21</v>
      </c>
      <c r="AC3823" s="361">
        <v>0.85</v>
      </c>
      <c r="AD3823" s="87"/>
      <c r="AE3823" s="302"/>
      <c r="AF3823" s="360"/>
      <c r="AG3823" s="45">
        <v>109.0</v>
      </c>
      <c r="AH3823" s="79"/>
      <c r="AI3823" s="80"/>
      <c r="AJ3823" s="80"/>
      <c r="AK3823" s="80"/>
      <c r="AL3823" s="14"/>
      <c r="AM3823" s="16" t="str">
        <f t="shared" si="10"/>
        <v>{s:'63C692', v:109 , c:'放デイ３２・有資格１８・人欠・未計画２・評減・拘減・'},</v>
      </c>
      <c r="AN3823" s="16"/>
    </row>
    <row r="3824" ht="16.5" customHeight="1">
      <c r="A3824" s="29">
        <v>63.0</v>
      </c>
      <c r="B3824" s="30" t="s">
        <v>4711</v>
      </c>
      <c r="C3824" s="31">
        <v>3822.0</v>
      </c>
      <c r="D3824" s="32" t="s">
        <v>4712</v>
      </c>
      <c r="E3824" s="94"/>
      <c r="F3824" s="94"/>
      <c r="G3824" s="103"/>
      <c r="H3824" s="140"/>
      <c r="I3824" s="140"/>
      <c r="J3824" s="95"/>
      <c r="K3824" s="69"/>
      <c r="L3824" s="65"/>
      <c r="M3824" s="65"/>
      <c r="N3824" s="302"/>
      <c r="O3824" s="382"/>
      <c r="P3824" s="383"/>
      <c r="Q3824" s="302"/>
      <c r="R3824" s="384"/>
      <c r="S3824" s="310"/>
      <c r="T3824" s="309"/>
      <c r="U3824" s="302"/>
      <c r="V3824" s="313"/>
      <c r="W3824" s="313"/>
      <c r="X3824" s="305" t="s">
        <v>326</v>
      </c>
      <c r="Y3824" s="302" t="s">
        <v>21</v>
      </c>
      <c r="Z3824" s="349" t="str">
        <f>$Z$653</f>
        <v/>
      </c>
      <c r="AA3824" s="297"/>
      <c r="AB3824" s="297"/>
      <c r="AC3824" s="362"/>
      <c r="AD3824" s="87"/>
      <c r="AE3824" s="313"/>
      <c r="AF3824" s="349"/>
      <c r="AG3824" s="45">
        <v>89.0</v>
      </c>
      <c r="AH3824" s="79"/>
      <c r="AI3824" s="80"/>
      <c r="AJ3824" s="80"/>
      <c r="AK3824" s="80"/>
      <c r="AL3824" s="14"/>
      <c r="AM3824" s="16" t="str">
        <f t="shared" si="10"/>
        <v>{s:'63C693', v:89 , c:'放デイ３２・有資格１８・人欠・未計画２・開減１・拘減・'},</v>
      </c>
      <c r="AN3824" s="16"/>
    </row>
    <row r="3825" ht="16.5" customHeight="1">
      <c r="A3825" s="29">
        <v>63.0</v>
      </c>
      <c r="B3825" s="30" t="s">
        <v>4713</v>
      </c>
      <c r="C3825" s="31">
        <v>3823.0</v>
      </c>
      <c r="D3825" s="32" t="s">
        <v>4714</v>
      </c>
      <c r="E3825" s="94"/>
      <c r="F3825" s="94"/>
      <c r="G3825" s="103"/>
      <c r="H3825" s="140"/>
      <c r="I3825" s="140"/>
      <c r="J3825" s="95"/>
      <c r="K3825" s="69"/>
      <c r="L3825" s="65"/>
      <c r="M3825" s="65"/>
      <c r="N3825" s="302"/>
      <c r="O3825" s="382"/>
      <c r="P3825" s="383"/>
      <c r="Q3825" s="302"/>
      <c r="R3825" s="384"/>
      <c r="S3825" s="310"/>
      <c r="T3825" s="309"/>
      <c r="U3825" s="302"/>
      <c r="V3825" s="313"/>
      <c r="W3825" s="313"/>
      <c r="X3825" s="306"/>
      <c r="Y3825" s="290"/>
      <c r="Z3825" s="355"/>
      <c r="AA3825" s="356" t="s">
        <v>20</v>
      </c>
      <c r="AB3825" s="357" t="s">
        <v>21</v>
      </c>
      <c r="AC3825" s="363">
        <v>0.85</v>
      </c>
      <c r="AD3825" s="87"/>
      <c r="AE3825" s="313"/>
      <c r="AF3825" s="349"/>
      <c r="AG3825" s="45">
        <v>75.0</v>
      </c>
      <c r="AH3825" s="79"/>
      <c r="AI3825" s="80"/>
      <c r="AJ3825" s="80"/>
      <c r="AK3825" s="80"/>
      <c r="AL3825" s="14"/>
      <c r="AM3825" s="16" t="str">
        <f t="shared" si="10"/>
        <v>{s:'63C694', v:75 , c:'放デイ３２・有資格１８・人欠・未計画２・開減１・評減・拘減・'},</v>
      </c>
      <c r="AN3825" s="16"/>
    </row>
    <row r="3826" ht="16.5" customHeight="1">
      <c r="A3826" s="29">
        <v>63.0</v>
      </c>
      <c r="B3826" s="30" t="s">
        <v>4715</v>
      </c>
      <c r="C3826" s="31">
        <v>3824.0</v>
      </c>
      <c r="D3826" s="32" t="s">
        <v>4716</v>
      </c>
      <c r="E3826" s="94"/>
      <c r="F3826" s="94"/>
      <c r="G3826" s="103"/>
      <c r="H3826" s="140"/>
      <c r="I3826" s="140"/>
      <c r="J3826" s="95"/>
      <c r="K3826" s="69"/>
      <c r="L3826" s="65"/>
      <c r="M3826" s="65"/>
      <c r="N3826" s="302"/>
      <c r="O3826" s="382"/>
      <c r="P3826" s="383"/>
      <c r="Q3826" s="302"/>
      <c r="R3826" s="384"/>
      <c r="S3826" s="308"/>
      <c r="T3826" s="310"/>
      <c r="U3826" s="302"/>
      <c r="V3826" s="313"/>
      <c r="W3826" s="313"/>
      <c r="X3826" s="305" t="s">
        <v>329</v>
      </c>
      <c r="Y3826" s="302" t="s">
        <v>21</v>
      </c>
      <c r="Z3826" s="349" t="str">
        <f>$Z$655</f>
        <v/>
      </c>
      <c r="AA3826" s="292"/>
      <c r="AB3826" s="292"/>
      <c r="AC3826" s="355"/>
      <c r="AD3826" s="87"/>
      <c r="AE3826" s="313"/>
      <c r="AF3826" s="349"/>
      <c r="AG3826" s="45">
        <v>109.0</v>
      </c>
      <c r="AH3826" s="79"/>
      <c r="AI3826" s="80"/>
      <c r="AJ3826" s="80"/>
      <c r="AK3826" s="80"/>
      <c r="AL3826" s="14"/>
      <c r="AM3826" s="16" t="str">
        <f t="shared" si="10"/>
        <v>{s:'63C695', v:109 , c:'放デイ３２・有資格１８・人欠・未計画２・開減２・拘減・'},</v>
      </c>
      <c r="AN3826" s="16"/>
    </row>
    <row r="3827" ht="16.5" customHeight="1">
      <c r="A3827" s="29">
        <v>63.0</v>
      </c>
      <c r="B3827" s="30" t="s">
        <v>4717</v>
      </c>
      <c r="C3827" s="31">
        <v>3825.0</v>
      </c>
      <c r="D3827" s="32" t="s">
        <v>4718</v>
      </c>
      <c r="E3827" s="94"/>
      <c r="F3827" s="94"/>
      <c r="G3827" s="103"/>
      <c r="H3827" s="140"/>
      <c r="I3827" s="140"/>
      <c r="J3827" s="95"/>
      <c r="K3827" s="69"/>
      <c r="L3827" s="65"/>
      <c r="M3827" s="65"/>
      <c r="N3827" s="302"/>
      <c r="O3827" s="382"/>
      <c r="P3827" s="387"/>
      <c r="Q3827" s="290"/>
      <c r="R3827" s="386"/>
      <c r="S3827" s="312"/>
      <c r="T3827" s="310"/>
      <c r="U3827" s="302"/>
      <c r="V3827" s="313"/>
      <c r="W3827" s="355"/>
      <c r="X3827" s="306"/>
      <c r="Y3827" s="290"/>
      <c r="Z3827" s="355"/>
      <c r="AA3827" s="356" t="s">
        <v>20</v>
      </c>
      <c r="AB3827" s="357" t="s">
        <v>21</v>
      </c>
      <c r="AC3827" s="363">
        <v>0.85</v>
      </c>
      <c r="AD3827" s="93"/>
      <c r="AE3827" s="292"/>
      <c r="AF3827" s="355"/>
      <c r="AG3827" s="45">
        <v>92.0</v>
      </c>
      <c r="AH3827" s="79"/>
      <c r="AI3827" s="80"/>
      <c r="AJ3827" s="80"/>
      <c r="AK3827" s="80"/>
      <c r="AL3827" s="14"/>
      <c r="AM3827" s="16" t="str">
        <f t="shared" si="10"/>
        <v>{s:'63C696', v:92 , c:'放デイ３２・有資格１８・人欠・未計画２・開減２・評減・拘減・'},</v>
      </c>
      <c r="AN3827" s="16"/>
    </row>
    <row r="3828" ht="16.5" customHeight="1">
      <c r="A3828" s="29">
        <v>63.0</v>
      </c>
      <c r="B3828" s="30" t="s">
        <v>4719</v>
      </c>
      <c r="C3828" s="31">
        <v>3826.0</v>
      </c>
      <c r="D3828" s="32" t="s">
        <v>4720</v>
      </c>
      <c r="E3828" s="94"/>
      <c r="F3828" s="94"/>
      <c r="G3828" s="103"/>
      <c r="H3828" s="140"/>
      <c r="I3828" s="140"/>
      <c r="J3828" s="95"/>
      <c r="K3828" s="152"/>
      <c r="L3828" s="152"/>
      <c r="M3828" s="344"/>
      <c r="N3828" s="152"/>
      <c r="O3828" s="367"/>
      <c r="P3828" s="82" t="s">
        <v>27</v>
      </c>
      <c r="Q3828" s="140"/>
      <c r="R3828" s="95"/>
      <c r="S3828" s="287"/>
      <c r="T3828" s="287"/>
      <c r="U3828" s="152"/>
      <c r="V3828" s="152"/>
      <c r="W3828" s="152"/>
      <c r="X3828" s="299"/>
      <c r="Y3828" s="287"/>
      <c r="Z3828" s="345"/>
      <c r="AA3828" s="288"/>
      <c r="AB3828" s="288"/>
      <c r="AC3828" s="288"/>
      <c r="AD3828" s="288"/>
      <c r="AE3828" s="288"/>
      <c r="AF3828" s="346"/>
      <c r="AG3828" s="45">
        <v>188.0</v>
      </c>
      <c r="AH3828" s="79"/>
      <c r="AI3828" s="80"/>
      <c r="AJ3828" s="80"/>
      <c r="AK3828" s="80"/>
      <c r="AL3828" s="14"/>
      <c r="AM3828" s="16" t="str">
        <f t="shared" si="10"/>
        <v>{s:'63C697', v:188 , c:'放デイ３２・人欠２・'},</v>
      </c>
      <c r="AN3828" s="16"/>
    </row>
    <row r="3829" ht="16.5" customHeight="1">
      <c r="A3829" s="29">
        <v>63.0</v>
      </c>
      <c r="B3829" s="30" t="s">
        <v>4721</v>
      </c>
      <c r="C3829" s="31">
        <v>3827.0</v>
      </c>
      <c r="D3829" s="32" t="s">
        <v>4722</v>
      </c>
      <c r="E3829" s="94"/>
      <c r="F3829" s="94"/>
      <c r="G3829" s="103"/>
      <c r="H3829" s="140"/>
      <c r="I3829" s="140"/>
      <c r="J3829" s="95"/>
      <c r="K3829" s="140"/>
      <c r="L3829" s="140"/>
      <c r="M3829" s="348"/>
      <c r="N3829" s="140"/>
      <c r="O3829" s="105"/>
      <c r="P3829" s="87"/>
      <c r="Q3829" s="302" t="s">
        <v>21</v>
      </c>
      <c r="R3829" s="349">
        <v>0.5</v>
      </c>
      <c r="S3829" s="302"/>
      <c r="T3829" s="302"/>
      <c r="U3829" s="140"/>
      <c r="V3829" s="140"/>
      <c r="W3829" s="140"/>
      <c r="X3829" s="303"/>
      <c r="Y3829" s="290"/>
      <c r="Z3829" s="350"/>
      <c r="AA3829" s="299" t="s">
        <v>20</v>
      </c>
      <c r="AB3829" s="287" t="s">
        <v>21</v>
      </c>
      <c r="AC3829" s="351">
        <v>0.85</v>
      </c>
      <c r="AD3829" s="288"/>
      <c r="AE3829" s="288"/>
      <c r="AF3829" s="346"/>
      <c r="AG3829" s="45">
        <v>160.0</v>
      </c>
      <c r="AH3829" s="79"/>
      <c r="AI3829" s="80"/>
      <c r="AJ3829" s="80"/>
      <c r="AK3829" s="80"/>
      <c r="AL3829" s="14"/>
      <c r="AM3829" s="16" t="str">
        <f t="shared" si="10"/>
        <v>{s:'63C698', v:160 , c:'放デイ３２・人欠２・評減・'},</v>
      </c>
      <c r="AN3829" s="16"/>
    </row>
    <row r="3830" ht="16.5" customHeight="1">
      <c r="A3830" s="29">
        <v>63.0</v>
      </c>
      <c r="B3830" s="30" t="s">
        <v>4723</v>
      </c>
      <c r="C3830" s="31">
        <v>3828.0</v>
      </c>
      <c r="D3830" s="32" t="s">
        <v>4724</v>
      </c>
      <c r="E3830" s="94"/>
      <c r="F3830" s="94"/>
      <c r="G3830" s="76"/>
      <c r="H3830" s="63"/>
      <c r="I3830" s="63"/>
      <c r="J3830" s="51"/>
      <c r="K3830" s="94"/>
      <c r="L3830" s="140"/>
      <c r="M3830" s="348"/>
      <c r="N3830" s="304"/>
      <c r="O3830" s="381"/>
      <c r="P3830" s="87"/>
      <c r="Q3830" s="304"/>
      <c r="R3830" s="380"/>
      <c r="S3830" s="304"/>
      <c r="T3830" s="304"/>
      <c r="U3830" s="140"/>
      <c r="V3830" s="140"/>
      <c r="W3830" s="140"/>
      <c r="X3830" s="305" t="s">
        <v>326</v>
      </c>
      <c r="Y3830" s="287" t="s">
        <v>21</v>
      </c>
      <c r="Z3830" s="354" t="str">
        <f>$Z$653</f>
        <v/>
      </c>
      <c r="AA3830" s="297"/>
      <c r="AB3830" s="297"/>
      <c r="AC3830" s="297"/>
      <c r="AD3830" s="297"/>
      <c r="AE3830" s="297"/>
      <c r="AF3830" s="362"/>
      <c r="AG3830" s="45">
        <v>132.0</v>
      </c>
      <c r="AH3830" s="79"/>
      <c r="AI3830" s="80"/>
      <c r="AJ3830" s="80"/>
      <c r="AK3830" s="80"/>
      <c r="AL3830" s="14"/>
      <c r="AM3830" s="16" t="str">
        <f t="shared" si="10"/>
        <v>{s:'63C699', v:132 , c:'放デイ３２・人欠２・開減１・'},</v>
      </c>
      <c r="AN3830" s="16"/>
    </row>
    <row r="3831" ht="16.5" customHeight="1">
      <c r="A3831" s="29">
        <v>63.0</v>
      </c>
      <c r="B3831" s="30" t="s">
        <v>4725</v>
      </c>
      <c r="C3831" s="31">
        <v>3829.0</v>
      </c>
      <c r="D3831" s="32" t="s">
        <v>4726</v>
      </c>
      <c r="E3831" s="94"/>
      <c r="F3831" s="94"/>
      <c r="G3831" s="76"/>
      <c r="H3831" s="63"/>
      <c r="I3831" s="63"/>
      <c r="J3831" s="51"/>
      <c r="K3831" s="94"/>
      <c r="L3831" s="140"/>
      <c r="M3831" s="348"/>
      <c r="N3831" s="304"/>
      <c r="O3831" s="381"/>
      <c r="P3831" s="87"/>
      <c r="Q3831" s="304"/>
      <c r="R3831" s="380"/>
      <c r="S3831" s="304"/>
      <c r="T3831" s="304"/>
      <c r="U3831" s="140"/>
      <c r="V3831" s="140"/>
      <c r="W3831" s="140"/>
      <c r="X3831" s="306"/>
      <c r="Y3831" s="290"/>
      <c r="Z3831" s="355"/>
      <c r="AA3831" s="356" t="s">
        <v>20</v>
      </c>
      <c r="AB3831" s="357" t="s">
        <v>21</v>
      </c>
      <c r="AC3831" s="358">
        <v>0.85</v>
      </c>
      <c r="AD3831" s="288"/>
      <c r="AE3831" s="288"/>
      <c r="AF3831" s="346"/>
      <c r="AG3831" s="45">
        <v>112.0</v>
      </c>
      <c r="AH3831" s="79"/>
      <c r="AI3831" s="80"/>
      <c r="AJ3831" s="80"/>
      <c r="AK3831" s="80"/>
      <c r="AL3831" s="14"/>
      <c r="AM3831" s="16" t="str">
        <f t="shared" si="10"/>
        <v>{s:'63C700', v:112 , c:'放デイ３２・人欠２・開減１・評減・'},</v>
      </c>
      <c r="AN3831" s="16"/>
    </row>
    <row r="3832" ht="16.5" customHeight="1">
      <c r="A3832" s="29">
        <v>63.0</v>
      </c>
      <c r="B3832" s="30" t="s">
        <v>4727</v>
      </c>
      <c r="C3832" s="31">
        <v>3830.0</v>
      </c>
      <c r="D3832" s="32" t="s">
        <v>4728</v>
      </c>
      <c r="E3832" s="94"/>
      <c r="F3832" s="94"/>
      <c r="G3832" s="76"/>
      <c r="H3832" s="63"/>
      <c r="I3832" s="63"/>
      <c r="J3832" s="51"/>
      <c r="K3832" s="94"/>
      <c r="L3832" s="140"/>
      <c r="M3832" s="348"/>
      <c r="N3832" s="304"/>
      <c r="O3832" s="381"/>
      <c r="P3832" s="87"/>
      <c r="Q3832" s="304"/>
      <c r="R3832" s="380"/>
      <c r="S3832" s="304"/>
      <c r="T3832" s="304"/>
      <c r="U3832" s="140"/>
      <c r="V3832" s="140"/>
      <c r="W3832" s="140"/>
      <c r="X3832" s="305" t="s">
        <v>329</v>
      </c>
      <c r="Y3832" s="287" t="s">
        <v>21</v>
      </c>
      <c r="Z3832" s="354" t="str">
        <f>$Z$655</f>
        <v/>
      </c>
      <c r="AA3832" s="292"/>
      <c r="AB3832" s="292"/>
      <c r="AC3832" s="292"/>
      <c r="AD3832" s="292"/>
      <c r="AE3832" s="292"/>
      <c r="AF3832" s="355"/>
      <c r="AG3832" s="45">
        <v>160.0</v>
      </c>
      <c r="AH3832" s="79"/>
      <c r="AI3832" s="80"/>
      <c r="AJ3832" s="80"/>
      <c r="AK3832" s="80"/>
      <c r="AL3832" s="14"/>
      <c r="AM3832" s="16" t="str">
        <f t="shared" si="10"/>
        <v>{s:'63C701', v:160 , c:'放デイ３２・人欠２・開減２・'},</v>
      </c>
      <c r="AN3832" s="16"/>
    </row>
    <row r="3833" ht="16.5" customHeight="1">
      <c r="A3833" s="29">
        <v>63.0</v>
      </c>
      <c r="B3833" s="30" t="s">
        <v>4729</v>
      </c>
      <c r="C3833" s="31">
        <v>3831.0</v>
      </c>
      <c r="D3833" s="32" t="s">
        <v>4730</v>
      </c>
      <c r="E3833" s="94"/>
      <c r="F3833" s="94"/>
      <c r="G3833" s="76"/>
      <c r="H3833" s="63"/>
      <c r="I3833" s="63"/>
      <c r="J3833" s="51"/>
      <c r="K3833" s="94"/>
      <c r="L3833" s="140"/>
      <c r="M3833" s="348"/>
      <c r="N3833" s="304"/>
      <c r="O3833" s="381"/>
      <c r="P3833" s="87"/>
      <c r="Q3833" s="304"/>
      <c r="R3833" s="380"/>
      <c r="S3833" s="304"/>
      <c r="T3833" s="304"/>
      <c r="U3833" s="140"/>
      <c r="V3833" s="140"/>
      <c r="W3833" s="140"/>
      <c r="X3833" s="306"/>
      <c r="Y3833" s="290"/>
      <c r="Z3833" s="355"/>
      <c r="AA3833" s="356" t="s">
        <v>20</v>
      </c>
      <c r="AB3833" s="357" t="s">
        <v>21</v>
      </c>
      <c r="AC3833" s="358">
        <v>0.85</v>
      </c>
      <c r="AD3833" s="288"/>
      <c r="AE3833" s="288"/>
      <c r="AF3833" s="346"/>
      <c r="AG3833" s="45">
        <v>136.0</v>
      </c>
      <c r="AH3833" s="79"/>
      <c r="AI3833" s="80"/>
      <c r="AJ3833" s="80"/>
      <c r="AK3833" s="80"/>
      <c r="AL3833" s="14"/>
      <c r="AM3833" s="16" t="str">
        <f t="shared" si="10"/>
        <v>{s:'63C702', v:136 , c:'放デイ３２・人欠２・開減２・評減・'},</v>
      </c>
      <c r="AN3833" s="16"/>
    </row>
    <row r="3834" ht="16.5" customHeight="1">
      <c r="A3834" s="29">
        <v>63.0</v>
      </c>
      <c r="B3834" s="30" t="s">
        <v>4731</v>
      </c>
      <c r="C3834" s="31">
        <v>3832.0</v>
      </c>
      <c r="D3834" s="32" t="s">
        <v>4732</v>
      </c>
      <c r="E3834" s="94"/>
      <c r="F3834" s="94"/>
      <c r="G3834" s="76"/>
      <c r="H3834" s="63"/>
      <c r="I3834" s="63"/>
      <c r="J3834" s="51"/>
      <c r="K3834" s="94"/>
      <c r="L3834" s="140"/>
      <c r="M3834" s="348"/>
      <c r="N3834" s="304"/>
      <c r="O3834" s="381"/>
      <c r="P3834" s="87"/>
      <c r="Q3834" s="304"/>
      <c r="R3834" s="380"/>
      <c r="S3834" s="304"/>
      <c r="T3834" s="304"/>
      <c r="U3834" s="140"/>
      <c r="V3834" s="140"/>
      <c r="W3834" s="140"/>
      <c r="X3834" s="299"/>
      <c r="Y3834" s="287"/>
      <c r="Z3834" s="345"/>
      <c r="AA3834" s="288"/>
      <c r="AB3834" s="288"/>
      <c r="AC3834" s="346"/>
      <c r="AD3834" s="82" t="s">
        <v>30</v>
      </c>
      <c r="AE3834" s="302">
        <v>5.0</v>
      </c>
      <c r="AF3834" s="360" t="s">
        <v>31</v>
      </c>
      <c r="AG3834" s="45">
        <v>183.0</v>
      </c>
      <c r="AH3834" s="79"/>
      <c r="AI3834" s="80"/>
      <c r="AJ3834" s="80"/>
      <c r="AK3834" s="80"/>
      <c r="AL3834" s="14"/>
      <c r="AM3834" s="16" t="str">
        <f t="shared" si="10"/>
        <v>{s:'63C703', v:183 , c:'放デイ３２・人欠２・拘減・'},</v>
      </c>
      <c r="AN3834" s="16"/>
    </row>
    <row r="3835" ht="16.5" customHeight="1">
      <c r="A3835" s="29">
        <v>63.0</v>
      </c>
      <c r="B3835" s="30" t="s">
        <v>4733</v>
      </c>
      <c r="C3835" s="31">
        <v>3833.0</v>
      </c>
      <c r="D3835" s="32" t="s">
        <v>4734</v>
      </c>
      <c r="E3835" s="94"/>
      <c r="F3835" s="94"/>
      <c r="G3835" s="76"/>
      <c r="H3835" s="63"/>
      <c r="I3835" s="63"/>
      <c r="J3835" s="51"/>
      <c r="K3835" s="94"/>
      <c r="L3835" s="140"/>
      <c r="M3835" s="348"/>
      <c r="N3835" s="304"/>
      <c r="O3835" s="381"/>
      <c r="P3835" s="87"/>
      <c r="Q3835" s="304"/>
      <c r="R3835" s="380"/>
      <c r="S3835" s="304"/>
      <c r="T3835" s="304"/>
      <c r="U3835" s="140"/>
      <c r="V3835" s="140"/>
      <c r="W3835" s="140"/>
      <c r="X3835" s="303"/>
      <c r="Y3835" s="290"/>
      <c r="Z3835" s="350"/>
      <c r="AA3835" s="299" t="s">
        <v>20</v>
      </c>
      <c r="AB3835" s="287" t="s">
        <v>21</v>
      </c>
      <c r="AC3835" s="361">
        <v>0.85</v>
      </c>
      <c r="AD3835" s="87"/>
      <c r="AE3835" s="302"/>
      <c r="AF3835" s="360"/>
      <c r="AG3835" s="45">
        <v>155.0</v>
      </c>
      <c r="AH3835" s="79"/>
      <c r="AI3835" s="80"/>
      <c r="AJ3835" s="80"/>
      <c r="AK3835" s="80"/>
      <c r="AL3835" s="14"/>
      <c r="AM3835" s="16" t="str">
        <f t="shared" si="10"/>
        <v>{s:'63C704', v:155 , c:'放デイ３２・人欠２・評減・拘減・'},</v>
      </c>
      <c r="AN3835" s="16"/>
    </row>
    <row r="3836" ht="16.5" customHeight="1">
      <c r="A3836" s="29">
        <v>63.0</v>
      </c>
      <c r="B3836" s="30" t="s">
        <v>4735</v>
      </c>
      <c r="C3836" s="31">
        <v>3834.0</v>
      </c>
      <c r="D3836" s="32" t="s">
        <v>4736</v>
      </c>
      <c r="E3836" s="94"/>
      <c r="F3836" s="94"/>
      <c r="G3836" s="76"/>
      <c r="H3836" s="63"/>
      <c r="I3836" s="63"/>
      <c r="J3836" s="51"/>
      <c r="K3836" s="94"/>
      <c r="L3836" s="140"/>
      <c r="M3836" s="348"/>
      <c r="N3836" s="304"/>
      <c r="O3836" s="381"/>
      <c r="P3836" s="307"/>
      <c r="Q3836" s="304"/>
      <c r="R3836" s="380"/>
      <c r="S3836" s="304"/>
      <c r="T3836" s="304"/>
      <c r="U3836" s="140"/>
      <c r="V3836" s="140"/>
      <c r="W3836" s="140"/>
      <c r="X3836" s="305" t="s">
        <v>326</v>
      </c>
      <c r="Y3836" s="302" t="s">
        <v>21</v>
      </c>
      <c r="Z3836" s="349">
        <v>0.7</v>
      </c>
      <c r="AA3836" s="297"/>
      <c r="AB3836" s="297"/>
      <c r="AC3836" s="362"/>
      <c r="AD3836" s="87"/>
      <c r="AE3836" s="313"/>
      <c r="AF3836" s="349"/>
      <c r="AG3836" s="45">
        <v>127.0</v>
      </c>
      <c r="AH3836" s="79"/>
      <c r="AI3836" s="80"/>
      <c r="AJ3836" s="80"/>
      <c r="AK3836" s="80"/>
      <c r="AL3836" s="14"/>
      <c r="AM3836" s="16" t="str">
        <f t="shared" si="10"/>
        <v>{s:'63C705', v:127 , c:'放デイ３２・人欠２・開減１・拘減・'},</v>
      </c>
      <c r="AN3836" s="16"/>
    </row>
    <row r="3837" ht="16.5" customHeight="1">
      <c r="A3837" s="29">
        <v>63.0</v>
      </c>
      <c r="B3837" s="30" t="s">
        <v>4737</v>
      </c>
      <c r="C3837" s="31">
        <v>3835.0</v>
      </c>
      <c r="D3837" s="32" t="s">
        <v>4738</v>
      </c>
      <c r="E3837" s="94"/>
      <c r="F3837" s="94"/>
      <c r="G3837" s="76"/>
      <c r="H3837" s="63"/>
      <c r="I3837" s="63"/>
      <c r="J3837" s="51"/>
      <c r="K3837" s="94"/>
      <c r="L3837" s="140"/>
      <c r="M3837" s="348"/>
      <c r="N3837" s="304"/>
      <c r="O3837" s="381"/>
      <c r="P3837" s="307"/>
      <c r="Q3837" s="304"/>
      <c r="R3837" s="380"/>
      <c r="S3837" s="304"/>
      <c r="T3837" s="304"/>
      <c r="U3837" s="140"/>
      <c r="V3837" s="140"/>
      <c r="W3837" s="140"/>
      <c r="X3837" s="306"/>
      <c r="Y3837" s="290"/>
      <c r="Z3837" s="355"/>
      <c r="AA3837" s="356" t="s">
        <v>20</v>
      </c>
      <c r="AB3837" s="357" t="s">
        <v>21</v>
      </c>
      <c r="AC3837" s="363">
        <v>0.85</v>
      </c>
      <c r="AD3837" s="87"/>
      <c r="AE3837" s="313"/>
      <c r="AF3837" s="349"/>
      <c r="AG3837" s="45">
        <v>107.0</v>
      </c>
      <c r="AH3837" s="79"/>
      <c r="AI3837" s="80"/>
      <c r="AJ3837" s="80"/>
      <c r="AK3837" s="80"/>
      <c r="AL3837" s="14"/>
      <c r="AM3837" s="16" t="str">
        <f t="shared" si="10"/>
        <v>{s:'63C706', v:107 , c:'放デイ３２・人欠２・開減１・評減・拘減・'},</v>
      </c>
      <c r="AN3837" s="16"/>
    </row>
    <row r="3838" ht="16.5" customHeight="1">
      <c r="A3838" s="29">
        <v>63.0</v>
      </c>
      <c r="B3838" s="30" t="s">
        <v>4739</v>
      </c>
      <c r="C3838" s="31">
        <v>3836.0</v>
      </c>
      <c r="D3838" s="32" t="s">
        <v>4740</v>
      </c>
      <c r="E3838" s="94"/>
      <c r="F3838" s="94"/>
      <c r="G3838" s="76"/>
      <c r="H3838" s="63"/>
      <c r="I3838" s="63"/>
      <c r="J3838" s="51"/>
      <c r="K3838" s="94"/>
      <c r="L3838" s="140"/>
      <c r="M3838" s="348"/>
      <c r="N3838" s="304"/>
      <c r="O3838" s="381"/>
      <c r="P3838" s="307"/>
      <c r="Q3838" s="304"/>
      <c r="R3838" s="380"/>
      <c r="S3838" s="304"/>
      <c r="T3838" s="304"/>
      <c r="U3838" s="140"/>
      <c r="V3838" s="140"/>
      <c r="W3838" s="140"/>
      <c r="X3838" s="305" t="s">
        <v>329</v>
      </c>
      <c r="Y3838" s="302" t="s">
        <v>21</v>
      </c>
      <c r="Z3838" s="349">
        <v>0.85</v>
      </c>
      <c r="AA3838" s="292"/>
      <c r="AB3838" s="292"/>
      <c r="AC3838" s="355"/>
      <c r="AD3838" s="87"/>
      <c r="AE3838" s="313"/>
      <c r="AF3838" s="349"/>
      <c r="AG3838" s="45">
        <v>155.0</v>
      </c>
      <c r="AH3838" s="79"/>
      <c r="AI3838" s="80"/>
      <c r="AJ3838" s="80"/>
      <c r="AK3838" s="80"/>
      <c r="AL3838" s="14"/>
      <c r="AM3838" s="16" t="str">
        <f t="shared" si="10"/>
        <v>{s:'63C707', v:155 , c:'放デイ３２・人欠２・開減２・拘減・'},</v>
      </c>
      <c r="AN3838" s="16"/>
    </row>
    <row r="3839" ht="16.5" customHeight="1">
      <c r="A3839" s="29">
        <v>63.0</v>
      </c>
      <c r="B3839" s="30" t="s">
        <v>4741</v>
      </c>
      <c r="C3839" s="31">
        <v>3837.0</v>
      </c>
      <c r="D3839" s="32" t="s">
        <v>4742</v>
      </c>
      <c r="E3839" s="94"/>
      <c r="F3839" s="94"/>
      <c r="G3839" s="76"/>
      <c r="H3839" s="63"/>
      <c r="I3839" s="63"/>
      <c r="J3839" s="51"/>
      <c r="K3839" s="94"/>
      <c r="L3839" s="140"/>
      <c r="M3839" s="348"/>
      <c r="N3839" s="304"/>
      <c r="O3839" s="381"/>
      <c r="P3839" s="307"/>
      <c r="Q3839" s="304"/>
      <c r="R3839" s="380"/>
      <c r="S3839" s="304"/>
      <c r="T3839" s="304"/>
      <c r="U3839" s="140"/>
      <c r="V3839" s="140"/>
      <c r="W3839" s="140"/>
      <c r="X3839" s="306"/>
      <c r="Y3839" s="290"/>
      <c r="Z3839" s="355"/>
      <c r="AA3839" s="356" t="s">
        <v>20</v>
      </c>
      <c r="AB3839" s="357" t="s">
        <v>21</v>
      </c>
      <c r="AC3839" s="363">
        <v>0.85</v>
      </c>
      <c r="AD3839" s="93"/>
      <c r="AE3839" s="292"/>
      <c r="AF3839" s="355"/>
      <c r="AG3839" s="45">
        <v>131.0</v>
      </c>
      <c r="AH3839" s="79"/>
      <c r="AI3839" s="80"/>
      <c r="AJ3839" s="80"/>
      <c r="AK3839" s="80"/>
      <c r="AL3839" s="14"/>
      <c r="AM3839" s="16" t="str">
        <f t="shared" si="10"/>
        <v>{s:'63C708', v:131 , c:'放デイ３２・人欠２・開減２・評減・拘減・'},</v>
      </c>
      <c r="AN3839" s="16"/>
    </row>
    <row r="3840" ht="16.5" customHeight="1">
      <c r="A3840" s="29">
        <v>63.0</v>
      </c>
      <c r="B3840" s="30" t="s">
        <v>4743</v>
      </c>
      <c r="C3840" s="31">
        <v>3838.0</v>
      </c>
      <c r="D3840" s="32" t="s">
        <v>4744</v>
      </c>
      <c r="E3840" s="94"/>
      <c r="F3840" s="94"/>
      <c r="G3840" s="307"/>
      <c r="H3840" s="63"/>
      <c r="I3840" s="63"/>
      <c r="J3840" s="95"/>
      <c r="K3840" s="69"/>
      <c r="L3840" s="65"/>
      <c r="M3840" s="65"/>
      <c r="N3840" s="140"/>
      <c r="O3840" s="105"/>
      <c r="P3840" s="94"/>
      <c r="Q3840" s="140"/>
      <c r="R3840" s="95"/>
      <c r="S3840" s="33" t="s">
        <v>23</v>
      </c>
      <c r="T3840" s="130" t="s">
        <v>24</v>
      </c>
      <c r="U3840" s="152"/>
      <c r="V3840" s="152"/>
      <c r="W3840" s="153"/>
      <c r="X3840" s="299"/>
      <c r="Y3840" s="287"/>
      <c r="Z3840" s="345"/>
      <c r="AA3840" s="288"/>
      <c r="AB3840" s="288"/>
      <c r="AC3840" s="288"/>
      <c r="AD3840" s="288"/>
      <c r="AE3840" s="288"/>
      <c r="AF3840" s="346"/>
      <c r="AG3840" s="45">
        <v>132.0</v>
      </c>
      <c r="AH3840" s="79"/>
      <c r="AI3840" s="80"/>
      <c r="AJ3840" s="80"/>
      <c r="AK3840" s="80"/>
      <c r="AL3840" s="14"/>
      <c r="AM3840" s="16" t="str">
        <f t="shared" si="10"/>
        <v>{s:'63C709', v:132 , c:'放デイ３２・人欠２・未計画・'},</v>
      </c>
      <c r="AN3840" s="16"/>
    </row>
    <row r="3841" ht="16.5" customHeight="1">
      <c r="A3841" s="29">
        <v>63.0</v>
      </c>
      <c r="B3841" s="30" t="s">
        <v>4745</v>
      </c>
      <c r="C3841" s="31">
        <v>3839.0</v>
      </c>
      <c r="D3841" s="32" t="s">
        <v>4746</v>
      </c>
      <c r="E3841" s="94"/>
      <c r="F3841" s="94"/>
      <c r="G3841" s="307"/>
      <c r="H3841" s="373"/>
      <c r="I3841" s="140"/>
      <c r="J3841" s="95"/>
      <c r="K3841" s="69"/>
      <c r="L3841" s="65"/>
      <c r="M3841" s="65"/>
      <c r="N3841" s="140"/>
      <c r="O3841" s="105"/>
      <c r="P3841" s="94"/>
      <c r="Q3841" s="140"/>
      <c r="R3841" s="95"/>
      <c r="S3841" s="131"/>
      <c r="T3841" s="87"/>
      <c r="U3841" s="302" t="s">
        <v>21</v>
      </c>
      <c r="V3841" s="313">
        <v>0.7</v>
      </c>
      <c r="W3841" s="95"/>
      <c r="X3841" s="303"/>
      <c r="Y3841" s="290"/>
      <c r="Z3841" s="350"/>
      <c r="AA3841" s="299" t="s">
        <v>20</v>
      </c>
      <c r="AB3841" s="287" t="s">
        <v>21</v>
      </c>
      <c r="AC3841" s="351">
        <v>0.85</v>
      </c>
      <c r="AD3841" s="288"/>
      <c r="AE3841" s="288"/>
      <c r="AF3841" s="346"/>
      <c r="AG3841" s="45">
        <v>112.0</v>
      </c>
      <c r="AH3841" s="79"/>
      <c r="AI3841" s="80"/>
      <c r="AJ3841" s="80"/>
      <c r="AK3841" s="80"/>
      <c r="AL3841" s="14"/>
      <c r="AM3841" s="16" t="str">
        <f t="shared" si="10"/>
        <v>{s:'63C710', v:112 , c:'放デイ３２・人欠２・未計画・評減・'},</v>
      </c>
      <c r="AN3841" s="16"/>
    </row>
    <row r="3842" ht="16.5" customHeight="1">
      <c r="A3842" s="29">
        <v>63.0</v>
      </c>
      <c r="B3842" s="30" t="s">
        <v>4747</v>
      </c>
      <c r="C3842" s="31">
        <v>3840.0</v>
      </c>
      <c r="D3842" s="32" t="s">
        <v>4748</v>
      </c>
      <c r="E3842" s="94"/>
      <c r="F3842" s="94"/>
      <c r="G3842" s="103"/>
      <c r="H3842" s="140"/>
      <c r="I3842" s="140"/>
      <c r="J3842" s="95"/>
      <c r="K3842" s="69"/>
      <c r="L3842" s="65"/>
      <c r="M3842" s="65"/>
      <c r="N3842" s="302"/>
      <c r="O3842" s="382"/>
      <c r="P3842" s="383"/>
      <c r="Q3842" s="302"/>
      <c r="R3842" s="384"/>
      <c r="S3842" s="131"/>
      <c r="T3842" s="87"/>
      <c r="U3842" s="302"/>
      <c r="V3842" s="313"/>
      <c r="W3842" s="349"/>
      <c r="X3842" s="305" t="s">
        <v>326</v>
      </c>
      <c r="Y3842" s="287" t="s">
        <v>21</v>
      </c>
      <c r="Z3842" s="354" t="str">
        <f>$Z$653</f>
        <v/>
      </c>
      <c r="AA3842" s="297"/>
      <c r="AB3842" s="297"/>
      <c r="AC3842" s="297"/>
      <c r="AD3842" s="297"/>
      <c r="AE3842" s="297"/>
      <c r="AF3842" s="362"/>
      <c r="AG3842" s="114">
        <v>92.0</v>
      </c>
      <c r="AH3842" s="79"/>
      <c r="AI3842" s="80"/>
      <c r="AJ3842" s="80"/>
      <c r="AK3842" s="80"/>
      <c r="AL3842" s="14"/>
      <c r="AM3842" s="16" t="str">
        <f t="shared" si="10"/>
        <v>{s:'63C711', v:92 , c:'放デイ３２・人欠２・未計画・開減１・'},</v>
      </c>
      <c r="AN3842" s="16"/>
    </row>
    <row r="3843" ht="16.5" customHeight="1">
      <c r="A3843" s="29">
        <v>63.0</v>
      </c>
      <c r="B3843" s="30" t="s">
        <v>4749</v>
      </c>
      <c r="C3843" s="31">
        <v>3841.0</v>
      </c>
      <c r="D3843" s="32" t="s">
        <v>4750</v>
      </c>
      <c r="E3843" s="94"/>
      <c r="F3843" s="94"/>
      <c r="G3843" s="103"/>
      <c r="H3843" s="140"/>
      <c r="I3843" s="140"/>
      <c r="J3843" s="95"/>
      <c r="K3843" s="69"/>
      <c r="L3843" s="65"/>
      <c r="M3843" s="65"/>
      <c r="N3843" s="302"/>
      <c r="O3843" s="382"/>
      <c r="P3843" s="383"/>
      <c r="Q3843" s="302"/>
      <c r="R3843" s="384"/>
      <c r="S3843" s="131"/>
      <c r="T3843" s="87"/>
      <c r="U3843" s="302"/>
      <c r="V3843" s="313"/>
      <c r="W3843" s="349"/>
      <c r="X3843" s="306"/>
      <c r="Y3843" s="290"/>
      <c r="Z3843" s="355"/>
      <c r="AA3843" s="356" t="s">
        <v>20</v>
      </c>
      <c r="AB3843" s="357" t="s">
        <v>21</v>
      </c>
      <c r="AC3843" s="358">
        <v>0.85</v>
      </c>
      <c r="AD3843" s="288"/>
      <c r="AE3843" s="288"/>
      <c r="AF3843" s="346"/>
      <c r="AG3843" s="114">
        <v>78.0</v>
      </c>
      <c r="AH3843" s="79"/>
      <c r="AI3843" s="80"/>
      <c r="AJ3843" s="80"/>
      <c r="AK3843" s="80"/>
      <c r="AL3843" s="14"/>
      <c r="AM3843" s="16" t="str">
        <f t="shared" si="10"/>
        <v>{s:'63C712', v:78 , c:'放デイ３２・人欠２・未計画・開減１・評減・'},</v>
      </c>
      <c r="AN3843" s="16"/>
    </row>
    <row r="3844" ht="16.5" customHeight="1">
      <c r="A3844" s="29">
        <v>63.0</v>
      </c>
      <c r="B3844" s="30" t="s">
        <v>4751</v>
      </c>
      <c r="C3844" s="31">
        <v>3842.0</v>
      </c>
      <c r="D3844" s="32" t="s">
        <v>4752</v>
      </c>
      <c r="E3844" s="94"/>
      <c r="F3844" s="94"/>
      <c r="G3844" s="103"/>
      <c r="H3844" s="140"/>
      <c r="I3844" s="140"/>
      <c r="J3844" s="95"/>
      <c r="K3844" s="69"/>
      <c r="L3844" s="65"/>
      <c r="M3844" s="65"/>
      <c r="N3844" s="302"/>
      <c r="O3844" s="382"/>
      <c r="P3844" s="383"/>
      <c r="Q3844" s="302"/>
      <c r="R3844" s="384"/>
      <c r="S3844" s="131"/>
      <c r="T3844" s="87"/>
      <c r="U3844" s="302"/>
      <c r="V3844" s="313"/>
      <c r="W3844" s="349"/>
      <c r="X3844" s="305" t="s">
        <v>329</v>
      </c>
      <c r="Y3844" s="287" t="s">
        <v>21</v>
      </c>
      <c r="Z3844" s="354" t="str">
        <f>$Z$655</f>
        <v/>
      </c>
      <c r="AA3844" s="292"/>
      <c r="AB3844" s="292"/>
      <c r="AC3844" s="292"/>
      <c r="AD3844" s="292"/>
      <c r="AE3844" s="292"/>
      <c r="AF3844" s="355"/>
      <c r="AG3844" s="45">
        <v>112.0</v>
      </c>
      <c r="AH3844" s="79"/>
      <c r="AI3844" s="80"/>
      <c r="AJ3844" s="80"/>
      <c r="AK3844" s="80"/>
      <c r="AL3844" s="14"/>
      <c r="AM3844" s="16" t="str">
        <f t="shared" si="10"/>
        <v>{s:'63C713', v:112 , c:'放デイ３２・人欠２・未計画・開減２・'},</v>
      </c>
      <c r="AN3844" s="16"/>
    </row>
    <row r="3845" ht="16.5" customHeight="1">
      <c r="A3845" s="29">
        <v>63.0</v>
      </c>
      <c r="B3845" s="30" t="s">
        <v>4753</v>
      </c>
      <c r="C3845" s="31">
        <v>3843.0</v>
      </c>
      <c r="D3845" s="32" t="s">
        <v>4754</v>
      </c>
      <c r="E3845" s="94"/>
      <c r="F3845" s="94"/>
      <c r="G3845" s="103"/>
      <c r="H3845" s="140"/>
      <c r="I3845" s="140"/>
      <c r="J3845" s="95"/>
      <c r="K3845" s="69"/>
      <c r="L3845" s="65"/>
      <c r="M3845" s="65"/>
      <c r="N3845" s="302"/>
      <c r="O3845" s="382"/>
      <c r="P3845" s="383"/>
      <c r="Q3845" s="302"/>
      <c r="R3845" s="384"/>
      <c r="S3845" s="131"/>
      <c r="T3845" s="87"/>
      <c r="U3845" s="302"/>
      <c r="V3845" s="313"/>
      <c r="W3845" s="349"/>
      <c r="X3845" s="306"/>
      <c r="Y3845" s="290"/>
      <c r="Z3845" s="355"/>
      <c r="AA3845" s="356" t="s">
        <v>20</v>
      </c>
      <c r="AB3845" s="357" t="s">
        <v>21</v>
      </c>
      <c r="AC3845" s="358">
        <v>0.85</v>
      </c>
      <c r="AD3845" s="288"/>
      <c r="AE3845" s="288"/>
      <c r="AF3845" s="346"/>
      <c r="AG3845" s="45">
        <v>95.0</v>
      </c>
      <c r="AH3845" s="79"/>
      <c r="AI3845" s="80"/>
      <c r="AJ3845" s="80"/>
      <c r="AK3845" s="80"/>
      <c r="AL3845" s="14"/>
      <c r="AM3845" s="16" t="str">
        <f t="shared" si="10"/>
        <v>{s:'63C714', v:95 , c:'放デイ３２・人欠２・未計画・開減２・評減・'},</v>
      </c>
      <c r="AN3845" s="16"/>
    </row>
    <row r="3846" ht="16.5" customHeight="1">
      <c r="A3846" s="29">
        <v>63.0</v>
      </c>
      <c r="B3846" s="30" t="s">
        <v>4755</v>
      </c>
      <c r="C3846" s="31">
        <v>3844.0</v>
      </c>
      <c r="D3846" s="32" t="s">
        <v>4756</v>
      </c>
      <c r="E3846" s="94"/>
      <c r="F3846" s="94"/>
      <c r="G3846" s="103"/>
      <c r="H3846" s="140"/>
      <c r="I3846" s="140"/>
      <c r="J3846" s="95"/>
      <c r="K3846" s="69"/>
      <c r="L3846" s="65"/>
      <c r="M3846" s="65"/>
      <c r="N3846" s="302"/>
      <c r="O3846" s="382"/>
      <c r="P3846" s="383"/>
      <c r="Q3846" s="302"/>
      <c r="R3846" s="384"/>
      <c r="S3846" s="131"/>
      <c r="T3846" s="87"/>
      <c r="U3846" s="302"/>
      <c r="V3846" s="313"/>
      <c r="W3846" s="349"/>
      <c r="X3846" s="299"/>
      <c r="Y3846" s="287"/>
      <c r="Z3846" s="345"/>
      <c r="AA3846" s="288"/>
      <c r="AB3846" s="288"/>
      <c r="AC3846" s="346"/>
      <c r="AD3846" s="82" t="s">
        <v>30</v>
      </c>
      <c r="AE3846" s="302">
        <v>5.0</v>
      </c>
      <c r="AF3846" s="360" t="s">
        <v>31</v>
      </c>
      <c r="AG3846" s="45">
        <v>127.0</v>
      </c>
      <c r="AH3846" s="79"/>
      <c r="AI3846" s="80"/>
      <c r="AJ3846" s="80"/>
      <c r="AK3846" s="80"/>
      <c r="AL3846" s="14"/>
      <c r="AM3846" s="16" t="str">
        <f t="shared" si="10"/>
        <v>{s:'63C715', v:127 , c:'放デイ３２・人欠２・未計画・拘減・'},</v>
      </c>
      <c r="AN3846" s="16"/>
    </row>
    <row r="3847" ht="16.5" customHeight="1">
      <c r="A3847" s="29">
        <v>63.0</v>
      </c>
      <c r="B3847" s="30" t="s">
        <v>4757</v>
      </c>
      <c r="C3847" s="31">
        <v>3845.0</v>
      </c>
      <c r="D3847" s="32" t="s">
        <v>4758</v>
      </c>
      <c r="E3847" s="94"/>
      <c r="F3847" s="94"/>
      <c r="G3847" s="103"/>
      <c r="H3847" s="140"/>
      <c r="I3847" s="140"/>
      <c r="J3847" s="95"/>
      <c r="K3847" s="69"/>
      <c r="L3847" s="65"/>
      <c r="M3847" s="65"/>
      <c r="N3847" s="302"/>
      <c r="O3847" s="382"/>
      <c r="P3847" s="383"/>
      <c r="Q3847" s="302"/>
      <c r="R3847" s="384"/>
      <c r="S3847" s="131"/>
      <c r="T3847" s="87"/>
      <c r="U3847" s="302"/>
      <c r="V3847" s="313"/>
      <c r="W3847" s="349"/>
      <c r="X3847" s="303"/>
      <c r="Y3847" s="290"/>
      <c r="Z3847" s="350"/>
      <c r="AA3847" s="299" t="s">
        <v>20</v>
      </c>
      <c r="AB3847" s="287" t="s">
        <v>21</v>
      </c>
      <c r="AC3847" s="361">
        <v>0.85</v>
      </c>
      <c r="AD3847" s="87"/>
      <c r="AE3847" s="302"/>
      <c r="AF3847" s="360"/>
      <c r="AG3847" s="45">
        <v>107.0</v>
      </c>
      <c r="AH3847" s="79"/>
      <c r="AI3847" s="80"/>
      <c r="AJ3847" s="80"/>
      <c r="AK3847" s="80"/>
      <c r="AL3847" s="14"/>
      <c r="AM3847" s="16" t="str">
        <f t="shared" si="10"/>
        <v>{s:'63C716', v:107 , c:'放デイ３２・人欠２・未計画・評減・拘減・'},</v>
      </c>
      <c r="AN3847" s="16"/>
    </row>
    <row r="3848" ht="16.5" customHeight="1">
      <c r="A3848" s="29">
        <v>63.0</v>
      </c>
      <c r="B3848" s="30" t="s">
        <v>4759</v>
      </c>
      <c r="C3848" s="31">
        <v>3846.0</v>
      </c>
      <c r="D3848" s="32" t="s">
        <v>4760</v>
      </c>
      <c r="E3848" s="94"/>
      <c r="F3848" s="94"/>
      <c r="G3848" s="103"/>
      <c r="H3848" s="140"/>
      <c r="I3848" s="140"/>
      <c r="J3848" s="95"/>
      <c r="K3848" s="69"/>
      <c r="L3848" s="65"/>
      <c r="M3848" s="65"/>
      <c r="N3848" s="302"/>
      <c r="O3848" s="382"/>
      <c r="P3848" s="383"/>
      <c r="Q3848" s="302"/>
      <c r="R3848" s="384"/>
      <c r="S3848" s="131"/>
      <c r="T3848" s="87"/>
      <c r="U3848" s="302"/>
      <c r="V3848" s="313"/>
      <c r="W3848" s="349"/>
      <c r="X3848" s="305" t="s">
        <v>326</v>
      </c>
      <c r="Y3848" s="302" t="s">
        <v>21</v>
      </c>
      <c r="Z3848" s="349" t="str">
        <f>$Z$653</f>
        <v/>
      </c>
      <c r="AA3848" s="297"/>
      <c r="AB3848" s="297"/>
      <c r="AC3848" s="362"/>
      <c r="AD3848" s="87"/>
      <c r="AE3848" s="313"/>
      <c r="AF3848" s="349"/>
      <c r="AG3848" s="114">
        <v>87.0</v>
      </c>
      <c r="AH3848" s="79"/>
      <c r="AI3848" s="80"/>
      <c r="AJ3848" s="80"/>
      <c r="AK3848" s="80"/>
      <c r="AL3848" s="14"/>
      <c r="AM3848" s="16" t="str">
        <f t="shared" si="10"/>
        <v>{s:'63C717', v:87 , c:'放デイ３２・人欠２・未計画・開減１・拘減・'},</v>
      </c>
      <c r="AN3848" s="16"/>
    </row>
    <row r="3849" ht="16.5" customHeight="1">
      <c r="A3849" s="29">
        <v>63.0</v>
      </c>
      <c r="B3849" s="30" t="s">
        <v>4761</v>
      </c>
      <c r="C3849" s="31">
        <v>3847.0</v>
      </c>
      <c r="D3849" s="32" t="s">
        <v>4762</v>
      </c>
      <c r="E3849" s="94"/>
      <c r="F3849" s="94"/>
      <c r="G3849" s="103"/>
      <c r="H3849" s="140"/>
      <c r="I3849" s="140"/>
      <c r="J3849" s="95"/>
      <c r="K3849" s="69"/>
      <c r="L3849" s="65"/>
      <c r="M3849" s="65"/>
      <c r="N3849" s="302"/>
      <c r="O3849" s="382"/>
      <c r="P3849" s="383"/>
      <c r="Q3849" s="302"/>
      <c r="R3849" s="384"/>
      <c r="S3849" s="131"/>
      <c r="T3849" s="87"/>
      <c r="U3849" s="302"/>
      <c r="V3849" s="313"/>
      <c r="W3849" s="349"/>
      <c r="X3849" s="306"/>
      <c r="Y3849" s="290"/>
      <c r="Z3849" s="355"/>
      <c r="AA3849" s="356" t="s">
        <v>20</v>
      </c>
      <c r="AB3849" s="357" t="s">
        <v>21</v>
      </c>
      <c r="AC3849" s="363">
        <v>0.85</v>
      </c>
      <c r="AD3849" s="87"/>
      <c r="AE3849" s="313"/>
      <c r="AF3849" s="349"/>
      <c r="AG3849" s="114">
        <v>73.0</v>
      </c>
      <c r="AH3849" s="79"/>
      <c r="AI3849" s="80"/>
      <c r="AJ3849" s="80"/>
      <c r="AK3849" s="80"/>
      <c r="AL3849" s="14"/>
      <c r="AM3849" s="16" t="str">
        <f t="shared" si="10"/>
        <v>{s:'63C718', v:73 , c:'放デイ３２・人欠２・未計画・開減１・評減・拘減・'},</v>
      </c>
      <c r="AN3849" s="16"/>
    </row>
    <row r="3850" ht="16.5" customHeight="1">
      <c r="A3850" s="29">
        <v>63.0</v>
      </c>
      <c r="B3850" s="30" t="s">
        <v>4763</v>
      </c>
      <c r="C3850" s="31">
        <v>3848.0</v>
      </c>
      <c r="D3850" s="32" t="s">
        <v>4764</v>
      </c>
      <c r="E3850" s="94"/>
      <c r="F3850" s="94"/>
      <c r="G3850" s="103"/>
      <c r="H3850" s="140"/>
      <c r="I3850" s="140"/>
      <c r="J3850" s="95"/>
      <c r="K3850" s="69"/>
      <c r="L3850" s="65"/>
      <c r="M3850" s="65"/>
      <c r="N3850" s="302"/>
      <c r="O3850" s="382"/>
      <c r="P3850" s="383"/>
      <c r="Q3850" s="302"/>
      <c r="R3850" s="384"/>
      <c r="S3850" s="131"/>
      <c r="T3850" s="87"/>
      <c r="U3850" s="302"/>
      <c r="V3850" s="313"/>
      <c r="W3850" s="349"/>
      <c r="X3850" s="305" t="s">
        <v>329</v>
      </c>
      <c r="Y3850" s="302" t="s">
        <v>21</v>
      </c>
      <c r="Z3850" s="349" t="str">
        <f>$Z$655</f>
        <v/>
      </c>
      <c r="AA3850" s="292"/>
      <c r="AB3850" s="292"/>
      <c r="AC3850" s="355"/>
      <c r="AD3850" s="87"/>
      <c r="AE3850" s="313"/>
      <c r="AF3850" s="349"/>
      <c r="AG3850" s="45">
        <v>107.0</v>
      </c>
      <c r="AH3850" s="79"/>
      <c r="AI3850" s="80"/>
      <c r="AJ3850" s="80"/>
      <c r="AK3850" s="80"/>
      <c r="AL3850" s="14"/>
      <c r="AM3850" s="16" t="str">
        <f t="shared" si="10"/>
        <v>{s:'63C719', v:107 , c:'放デイ３２・人欠２・未計画・開減２・拘減・'},</v>
      </c>
      <c r="AN3850" s="16"/>
    </row>
    <row r="3851" ht="16.5" customHeight="1">
      <c r="A3851" s="29">
        <v>63.0</v>
      </c>
      <c r="B3851" s="30" t="s">
        <v>4765</v>
      </c>
      <c r="C3851" s="31">
        <v>3849.0</v>
      </c>
      <c r="D3851" s="32" t="s">
        <v>4766</v>
      </c>
      <c r="E3851" s="94"/>
      <c r="F3851" s="94"/>
      <c r="G3851" s="103"/>
      <c r="H3851" s="140"/>
      <c r="I3851" s="140"/>
      <c r="J3851" s="95"/>
      <c r="K3851" s="69"/>
      <c r="L3851" s="65"/>
      <c r="M3851" s="65"/>
      <c r="N3851" s="302"/>
      <c r="O3851" s="382"/>
      <c r="P3851" s="383"/>
      <c r="Q3851" s="302"/>
      <c r="R3851" s="384"/>
      <c r="S3851" s="131"/>
      <c r="T3851" s="93"/>
      <c r="U3851" s="302"/>
      <c r="V3851" s="313"/>
      <c r="W3851" s="349"/>
      <c r="X3851" s="306"/>
      <c r="Y3851" s="290"/>
      <c r="Z3851" s="355"/>
      <c r="AA3851" s="356" t="s">
        <v>20</v>
      </c>
      <c r="AB3851" s="357" t="s">
        <v>21</v>
      </c>
      <c r="AC3851" s="363">
        <v>0.85</v>
      </c>
      <c r="AD3851" s="93"/>
      <c r="AE3851" s="292"/>
      <c r="AF3851" s="355"/>
      <c r="AG3851" s="45">
        <v>90.0</v>
      </c>
      <c r="AH3851" s="79"/>
      <c r="AI3851" s="80"/>
      <c r="AJ3851" s="80"/>
      <c r="AK3851" s="80"/>
      <c r="AL3851" s="14"/>
      <c r="AM3851" s="16" t="str">
        <f t="shared" si="10"/>
        <v>{s:'63C720', v:90 , c:'放デイ３２・人欠２・未計画・開減２・評減・拘減・'},</v>
      </c>
      <c r="AN3851" s="16"/>
    </row>
    <row r="3852" ht="16.5" customHeight="1">
      <c r="A3852" s="29">
        <v>63.0</v>
      </c>
      <c r="B3852" s="30" t="s">
        <v>4767</v>
      </c>
      <c r="C3852" s="31">
        <v>3850.0</v>
      </c>
      <c r="D3852" s="32" t="s">
        <v>4768</v>
      </c>
      <c r="E3852" s="94"/>
      <c r="F3852" s="94"/>
      <c r="G3852" s="103"/>
      <c r="H3852" s="140"/>
      <c r="I3852" s="140"/>
      <c r="J3852" s="95"/>
      <c r="K3852" s="69"/>
      <c r="L3852" s="65"/>
      <c r="M3852" s="65"/>
      <c r="N3852" s="302"/>
      <c r="O3852" s="382"/>
      <c r="P3852" s="383"/>
      <c r="Q3852" s="302"/>
      <c r="R3852" s="384"/>
      <c r="S3852" s="131"/>
      <c r="T3852" s="130" t="s">
        <v>27</v>
      </c>
      <c r="U3852" s="287"/>
      <c r="V3852" s="385"/>
      <c r="W3852" s="354"/>
      <c r="X3852" s="299"/>
      <c r="Y3852" s="287"/>
      <c r="Z3852" s="345"/>
      <c r="AA3852" s="288"/>
      <c r="AB3852" s="288"/>
      <c r="AC3852" s="288"/>
      <c r="AD3852" s="288"/>
      <c r="AE3852" s="288"/>
      <c r="AF3852" s="346"/>
      <c r="AG3852" s="114">
        <v>94.0</v>
      </c>
      <c r="AH3852" s="79"/>
      <c r="AI3852" s="80"/>
      <c r="AJ3852" s="80"/>
      <c r="AK3852" s="80"/>
      <c r="AL3852" s="14"/>
      <c r="AM3852" s="16" t="str">
        <f t="shared" si="10"/>
        <v>{s:'63C721', v:94 , c:'放デイ３２・人欠２・未計画２・'},</v>
      </c>
      <c r="AN3852" s="16"/>
    </row>
    <row r="3853" ht="16.5" customHeight="1">
      <c r="A3853" s="29">
        <v>63.0</v>
      </c>
      <c r="B3853" s="30" t="s">
        <v>4769</v>
      </c>
      <c r="C3853" s="31">
        <v>3851.0</v>
      </c>
      <c r="D3853" s="32" t="s">
        <v>4770</v>
      </c>
      <c r="E3853" s="94"/>
      <c r="F3853" s="94"/>
      <c r="G3853" s="103"/>
      <c r="H3853" s="140"/>
      <c r="I3853" s="140"/>
      <c r="J3853" s="95"/>
      <c r="K3853" s="69"/>
      <c r="L3853" s="65"/>
      <c r="M3853" s="65"/>
      <c r="N3853" s="302"/>
      <c r="O3853" s="382"/>
      <c r="P3853" s="383"/>
      <c r="Q3853" s="302"/>
      <c r="R3853" s="384"/>
      <c r="S3853" s="131"/>
      <c r="T3853" s="87"/>
      <c r="U3853" s="302" t="s">
        <v>21</v>
      </c>
      <c r="V3853" s="313">
        <v>0.5</v>
      </c>
      <c r="W3853" s="349"/>
      <c r="X3853" s="303"/>
      <c r="Y3853" s="290"/>
      <c r="Z3853" s="350"/>
      <c r="AA3853" s="299" t="s">
        <v>20</v>
      </c>
      <c r="AB3853" s="287" t="s">
        <v>21</v>
      </c>
      <c r="AC3853" s="351">
        <v>0.85</v>
      </c>
      <c r="AD3853" s="288"/>
      <c r="AE3853" s="288"/>
      <c r="AF3853" s="346"/>
      <c r="AG3853" s="114">
        <v>80.0</v>
      </c>
      <c r="AH3853" s="79"/>
      <c r="AI3853" s="80"/>
      <c r="AJ3853" s="80"/>
      <c r="AK3853" s="80"/>
      <c r="AL3853" s="14"/>
      <c r="AM3853" s="16" t="str">
        <f t="shared" si="10"/>
        <v>{s:'63C722', v:80 , c:'放デイ３２・人欠２・未計画２・評減・'},</v>
      </c>
      <c r="AN3853" s="16"/>
    </row>
    <row r="3854" ht="16.5" customHeight="1">
      <c r="A3854" s="29">
        <v>63.0</v>
      </c>
      <c r="B3854" s="30" t="s">
        <v>4771</v>
      </c>
      <c r="C3854" s="31">
        <v>3852.0</v>
      </c>
      <c r="D3854" s="32" t="s">
        <v>4772</v>
      </c>
      <c r="E3854" s="94"/>
      <c r="F3854" s="94"/>
      <c r="G3854" s="103"/>
      <c r="H3854" s="140"/>
      <c r="I3854" s="140"/>
      <c r="J3854" s="95"/>
      <c r="K3854" s="69"/>
      <c r="L3854" s="65"/>
      <c r="M3854" s="65"/>
      <c r="N3854" s="302"/>
      <c r="O3854" s="382"/>
      <c r="P3854" s="383"/>
      <c r="Q3854" s="302"/>
      <c r="R3854" s="384"/>
      <c r="S3854" s="310"/>
      <c r="T3854" s="87"/>
      <c r="U3854" s="302"/>
      <c r="V3854" s="313"/>
      <c r="W3854" s="349"/>
      <c r="X3854" s="305" t="s">
        <v>326</v>
      </c>
      <c r="Y3854" s="287" t="s">
        <v>21</v>
      </c>
      <c r="Z3854" s="354" t="str">
        <f>$Z$653</f>
        <v/>
      </c>
      <c r="AA3854" s="297"/>
      <c r="AB3854" s="297"/>
      <c r="AC3854" s="297"/>
      <c r="AD3854" s="297"/>
      <c r="AE3854" s="297"/>
      <c r="AF3854" s="362"/>
      <c r="AG3854" s="114">
        <v>66.0</v>
      </c>
      <c r="AH3854" s="79"/>
      <c r="AI3854" s="80"/>
      <c r="AJ3854" s="80"/>
      <c r="AK3854" s="80"/>
      <c r="AL3854" s="14"/>
      <c r="AM3854" s="16" t="str">
        <f t="shared" si="10"/>
        <v>{s:'63C723', v:66 , c:'放デイ３２・人欠２・未計画２・開減１・'},</v>
      </c>
      <c r="AN3854" s="16"/>
    </row>
    <row r="3855" ht="16.5" customHeight="1">
      <c r="A3855" s="29">
        <v>63.0</v>
      </c>
      <c r="B3855" s="30" t="s">
        <v>4773</v>
      </c>
      <c r="C3855" s="31">
        <v>3853.0</v>
      </c>
      <c r="D3855" s="32" t="s">
        <v>4774</v>
      </c>
      <c r="E3855" s="94"/>
      <c r="F3855" s="94"/>
      <c r="G3855" s="103"/>
      <c r="H3855" s="140"/>
      <c r="I3855" s="140"/>
      <c r="J3855" s="95"/>
      <c r="K3855" s="69"/>
      <c r="L3855" s="65"/>
      <c r="M3855" s="65"/>
      <c r="N3855" s="302"/>
      <c r="O3855" s="382"/>
      <c r="P3855" s="383"/>
      <c r="Q3855" s="302"/>
      <c r="R3855" s="384"/>
      <c r="S3855" s="310"/>
      <c r="T3855" s="87"/>
      <c r="U3855" s="302"/>
      <c r="V3855" s="313"/>
      <c r="W3855" s="349"/>
      <c r="X3855" s="306"/>
      <c r="Y3855" s="290"/>
      <c r="Z3855" s="355"/>
      <c r="AA3855" s="356" t="s">
        <v>20</v>
      </c>
      <c r="AB3855" s="357" t="s">
        <v>21</v>
      </c>
      <c r="AC3855" s="358">
        <v>0.85</v>
      </c>
      <c r="AD3855" s="288"/>
      <c r="AE3855" s="288"/>
      <c r="AF3855" s="346"/>
      <c r="AG3855" s="114">
        <v>56.0</v>
      </c>
      <c r="AH3855" s="79"/>
      <c r="AI3855" s="80"/>
      <c r="AJ3855" s="80"/>
      <c r="AK3855" s="80"/>
      <c r="AL3855" s="14"/>
      <c r="AM3855" s="16" t="str">
        <f t="shared" si="10"/>
        <v>{s:'63C724', v:56 , c:'放デイ３２・人欠２・未計画２・開減１・評減・'},</v>
      </c>
      <c r="AN3855" s="16"/>
    </row>
    <row r="3856" ht="16.5" customHeight="1">
      <c r="A3856" s="29">
        <v>63.0</v>
      </c>
      <c r="B3856" s="30" t="s">
        <v>4775</v>
      </c>
      <c r="C3856" s="31">
        <v>3854.0</v>
      </c>
      <c r="D3856" s="32" t="s">
        <v>4776</v>
      </c>
      <c r="E3856" s="94"/>
      <c r="F3856" s="94"/>
      <c r="G3856" s="103"/>
      <c r="H3856" s="140"/>
      <c r="I3856" s="140"/>
      <c r="J3856" s="95"/>
      <c r="K3856" s="69"/>
      <c r="L3856" s="65"/>
      <c r="M3856" s="65"/>
      <c r="N3856" s="302"/>
      <c r="O3856" s="382"/>
      <c r="P3856" s="383"/>
      <c r="Q3856" s="302"/>
      <c r="R3856" s="384"/>
      <c r="S3856" s="310"/>
      <c r="T3856" s="87"/>
      <c r="U3856" s="302"/>
      <c r="V3856" s="313"/>
      <c r="W3856" s="349"/>
      <c r="X3856" s="305" t="s">
        <v>329</v>
      </c>
      <c r="Y3856" s="287" t="s">
        <v>21</v>
      </c>
      <c r="Z3856" s="354" t="str">
        <f>$Z$655</f>
        <v/>
      </c>
      <c r="AA3856" s="292"/>
      <c r="AB3856" s="292"/>
      <c r="AC3856" s="292"/>
      <c r="AD3856" s="292"/>
      <c r="AE3856" s="292"/>
      <c r="AF3856" s="355"/>
      <c r="AG3856" s="114">
        <v>80.0</v>
      </c>
      <c r="AH3856" s="79"/>
      <c r="AI3856" s="80"/>
      <c r="AJ3856" s="80"/>
      <c r="AK3856" s="80"/>
      <c r="AL3856" s="14"/>
      <c r="AM3856" s="16" t="str">
        <f t="shared" si="10"/>
        <v>{s:'63C725', v:80 , c:'放デイ３２・人欠２・未計画２・開減２・'},</v>
      </c>
      <c r="AN3856" s="16"/>
    </row>
    <row r="3857" ht="16.5" customHeight="1">
      <c r="A3857" s="29">
        <v>63.0</v>
      </c>
      <c r="B3857" s="30" t="s">
        <v>4777</v>
      </c>
      <c r="C3857" s="31">
        <v>3855.0</v>
      </c>
      <c r="D3857" s="32" t="s">
        <v>4778</v>
      </c>
      <c r="E3857" s="94"/>
      <c r="F3857" s="94"/>
      <c r="G3857" s="103"/>
      <c r="H3857" s="140"/>
      <c r="I3857" s="140"/>
      <c r="J3857" s="95"/>
      <c r="K3857" s="69"/>
      <c r="L3857" s="65"/>
      <c r="M3857" s="65"/>
      <c r="N3857" s="302"/>
      <c r="O3857" s="382"/>
      <c r="P3857" s="383"/>
      <c r="Q3857" s="302"/>
      <c r="R3857" s="384"/>
      <c r="S3857" s="310"/>
      <c r="T3857" s="87"/>
      <c r="U3857" s="302"/>
      <c r="V3857" s="313"/>
      <c r="W3857" s="349"/>
      <c r="X3857" s="306"/>
      <c r="Y3857" s="290"/>
      <c r="Z3857" s="355"/>
      <c r="AA3857" s="356" t="s">
        <v>20</v>
      </c>
      <c r="AB3857" s="357" t="s">
        <v>21</v>
      </c>
      <c r="AC3857" s="358">
        <v>0.85</v>
      </c>
      <c r="AD3857" s="288"/>
      <c r="AE3857" s="288"/>
      <c r="AF3857" s="346"/>
      <c r="AG3857" s="114">
        <v>68.0</v>
      </c>
      <c r="AH3857" s="79"/>
      <c r="AI3857" s="80"/>
      <c r="AJ3857" s="80"/>
      <c r="AK3857" s="80"/>
      <c r="AL3857" s="14"/>
      <c r="AM3857" s="16" t="str">
        <f t="shared" si="10"/>
        <v>{s:'63C726', v:68 , c:'放デイ３２・人欠２・未計画２・開減２・評減・'},</v>
      </c>
      <c r="AN3857" s="16"/>
    </row>
    <row r="3858" ht="16.5" customHeight="1">
      <c r="A3858" s="29">
        <v>63.0</v>
      </c>
      <c r="B3858" s="30" t="s">
        <v>4779</v>
      </c>
      <c r="C3858" s="31">
        <v>3856.0</v>
      </c>
      <c r="D3858" s="32" t="s">
        <v>4780</v>
      </c>
      <c r="E3858" s="94"/>
      <c r="F3858" s="94"/>
      <c r="G3858" s="103"/>
      <c r="H3858" s="140"/>
      <c r="I3858" s="140"/>
      <c r="J3858" s="95"/>
      <c r="K3858" s="69"/>
      <c r="L3858" s="65"/>
      <c r="M3858" s="65"/>
      <c r="N3858" s="302"/>
      <c r="O3858" s="382"/>
      <c r="P3858" s="383"/>
      <c r="Q3858" s="302"/>
      <c r="R3858" s="384"/>
      <c r="S3858" s="310"/>
      <c r="T3858" s="87"/>
      <c r="U3858" s="302"/>
      <c r="V3858" s="313"/>
      <c r="W3858" s="349"/>
      <c r="X3858" s="299"/>
      <c r="Y3858" s="287"/>
      <c r="Z3858" s="345"/>
      <c r="AA3858" s="288"/>
      <c r="AB3858" s="288"/>
      <c r="AC3858" s="346"/>
      <c r="AD3858" s="82" t="s">
        <v>30</v>
      </c>
      <c r="AE3858" s="302">
        <v>5.0</v>
      </c>
      <c r="AF3858" s="360" t="s">
        <v>31</v>
      </c>
      <c r="AG3858" s="114">
        <v>89.0</v>
      </c>
      <c r="AH3858" s="79"/>
      <c r="AI3858" s="80"/>
      <c r="AJ3858" s="80"/>
      <c r="AK3858" s="80"/>
      <c r="AL3858" s="14"/>
      <c r="AM3858" s="16" t="str">
        <f t="shared" si="10"/>
        <v>{s:'63C727', v:89 , c:'放デイ３２・人欠２・未計画２・拘減・'},</v>
      </c>
      <c r="AN3858" s="16"/>
    </row>
    <row r="3859" ht="16.5" customHeight="1">
      <c r="A3859" s="29">
        <v>63.0</v>
      </c>
      <c r="B3859" s="30" t="s">
        <v>4781</v>
      </c>
      <c r="C3859" s="31">
        <v>3857.0</v>
      </c>
      <c r="D3859" s="32" t="s">
        <v>4782</v>
      </c>
      <c r="E3859" s="94"/>
      <c r="F3859" s="94"/>
      <c r="G3859" s="103"/>
      <c r="H3859" s="140"/>
      <c r="I3859" s="140"/>
      <c r="J3859" s="95"/>
      <c r="K3859" s="69"/>
      <c r="L3859" s="65"/>
      <c r="M3859" s="65"/>
      <c r="N3859" s="302"/>
      <c r="O3859" s="382"/>
      <c r="P3859" s="383"/>
      <c r="Q3859" s="302"/>
      <c r="R3859" s="384"/>
      <c r="S3859" s="310"/>
      <c r="T3859" s="87"/>
      <c r="U3859" s="302"/>
      <c r="V3859" s="313"/>
      <c r="W3859" s="313"/>
      <c r="X3859" s="303"/>
      <c r="Y3859" s="290"/>
      <c r="Z3859" s="350"/>
      <c r="AA3859" s="299" t="s">
        <v>20</v>
      </c>
      <c r="AB3859" s="287" t="s">
        <v>21</v>
      </c>
      <c r="AC3859" s="361">
        <v>0.85</v>
      </c>
      <c r="AD3859" s="87"/>
      <c r="AE3859" s="302"/>
      <c r="AF3859" s="360"/>
      <c r="AG3859" s="114">
        <v>75.0</v>
      </c>
      <c r="AH3859" s="79"/>
      <c r="AI3859" s="80"/>
      <c r="AJ3859" s="80"/>
      <c r="AK3859" s="80"/>
      <c r="AL3859" s="14"/>
      <c r="AM3859" s="16" t="str">
        <f t="shared" si="10"/>
        <v>{s:'63C728', v:75 , c:'放デイ３２・人欠２・未計画２・評減・拘減・'},</v>
      </c>
      <c r="AN3859" s="16"/>
    </row>
    <row r="3860" ht="16.5" customHeight="1">
      <c r="A3860" s="29">
        <v>63.0</v>
      </c>
      <c r="B3860" s="30" t="s">
        <v>4783</v>
      </c>
      <c r="C3860" s="31">
        <v>3858.0</v>
      </c>
      <c r="D3860" s="32" t="s">
        <v>4784</v>
      </c>
      <c r="E3860" s="94"/>
      <c r="F3860" s="94"/>
      <c r="G3860" s="103"/>
      <c r="H3860" s="140"/>
      <c r="I3860" s="140"/>
      <c r="J3860" s="95"/>
      <c r="K3860" s="69"/>
      <c r="L3860" s="65"/>
      <c r="M3860" s="65"/>
      <c r="N3860" s="302"/>
      <c r="O3860" s="382"/>
      <c r="P3860" s="383"/>
      <c r="Q3860" s="302"/>
      <c r="R3860" s="384"/>
      <c r="S3860" s="310"/>
      <c r="T3860" s="87"/>
      <c r="U3860" s="302"/>
      <c r="V3860" s="313"/>
      <c r="W3860" s="313"/>
      <c r="X3860" s="305" t="s">
        <v>326</v>
      </c>
      <c r="Y3860" s="302" t="s">
        <v>21</v>
      </c>
      <c r="Z3860" s="349" t="str">
        <f>$Z$653</f>
        <v/>
      </c>
      <c r="AA3860" s="297"/>
      <c r="AB3860" s="297"/>
      <c r="AC3860" s="362"/>
      <c r="AD3860" s="87"/>
      <c r="AE3860" s="313"/>
      <c r="AF3860" s="349"/>
      <c r="AG3860" s="114">
        <v>61.0</v>
      </c>
      <c r="AH3860" s="79"/>
      <c r="AI3860" s="80"/>
      <c r="AJ3860" s="80"/>
      <c r="AK3860" s="80"/>
      <c r="AL3860" s="14"/>
      <c r="AM3860" s="16" t="str">
        <f t="shared" si="10"/>
        <v>{s:'63C729', v:61 , c:'放デイ３２・人欠２・未計画２・開減１・拘減・'},</v>
      </c>
      <c r="AN3860" s="16"/>
    </row>
    <row r="3861" ht="16.5" customHeight="1">
      <c r="A3861" s="29">
        <v>63.0</v>
      </c>
      <c r="B3861" s="30" t="s">
        <v>4785</v>
      </c>
      <c r="C3861" s="31">
        <v>3859.0</v>
      </c>
      <c r="D3861" s="32" t="s">
        <v>4786</v>
      </c>
      <c r="E3861" s="94"/>
      <c r="F3861" s="94"/>
      <c r="G3861" s="103"/>
      <c r="H3861" s="140"/>
      <c r="I3861" s="140"/>
      <c r="J3861" s="95"/>
      <c r="K3861" s="69"/>
      <c r="L3861" s="65"/>
      <c r="M3861" s="65"/>
      <c r="N3861" s="302"/>
      <c r="O3861" s="382"/>
      <c r="P3861" s="383"/>
      <c r="Q3861" s="302"/>
      <c r="R3861" s="384"/>
      <c r="S3861" s="310"/>
      <c r="T3861" s="87"/>
      <c r="U3861" s="302"/>
      <c r="V3861" s="313"/>
      <c r="W3861" s="313"/>
      <c r="X3861" s="306"/>
      <c r="Y3861" s="290"/>
      <c r="Z3861" s="355"/>
      <c r="AA3861" s="356" t="s">
        <v>20</v>
      </c>
      <c r="AB3861" s="357" t="s">
        <v>21</v>
      </c>
      <c r="AC3861" s="363">
        <v>0.85</v>
      </c>
      <c r="AD3861" s="87"/>
      <c r="AE3861" s="313"/>
      <c r="AF3861" s="349"/>
      <c r="AG3861" s="114">
        <v>51.0</v>
      </c>
      <c r="AH3861" s="79"/>
      <c r="AI3861" s="80"/>
      <c r="AJ3861" s="80"/>
      <c r="AK3861" s="80"/>
      <c r="AL3861" s="14"/>
      <c r="AM3861" s="16" t="str">
        <f t="shared" si="10"/>
        <v>{s:'63C730', v:51 , c:'放デイ３２・人欠２・未計画２・開減１・評減・拘減・'},</v>
      </c>
      <c r="AN3861" s="16"/>
    </row>
    <row r="3862" ht="16.5" customHeight="1">
      <c r="A3862" s="29">
        <v>63.0</v>
      </c>
      <c r="B3862" s="30" t="s">
        <v>4787</v>
      </c>
      <c r="C3862" s="31">
        <v>3860.0</v>
      </c>
      <c r="D3862" s="32" t="s">
        <v>4788</v>
      </c>
      <c r="E3862" s="94"/>
      <c r="F3862" s="94"/>
      <c r="G3862" s="103"/>
      <c r="H3862" s="140"/>
      <c r="I3862" s="140"/>
      <c r="J3862" s="95"/>
      <c r="K3862" s="69"/>
      <c r="L3862" s="65"/>
      <c r="M3862" s="65"/>
      <c r="N3862" s="302"/>
      <c r="O3862" s="382"/>
      <c r="P3862" s="383"/>
      <c r="Q3862" s="302"/>
      <c r="R3862" s="384"/>
      <c r="S3862" s="308"/>
      <c r="T3862" s="87"/>
      <c r="U3862" s="302"/>
      <c r="V3862" s="313"/>
      <c r="W3862" s="313"/>
      <c r="X3862" s="305" t="s">
        <v>329</v>
      </c>
      <c r="Y3862" s="302" t="s">
        <v>21</v>
      </c>
      <c r="Z3862" s="349" t="str">
        <f>$Z$655</f>
        <v/>
      </c>
      <c r="AA3862" s="292"/>
      <c r="AB3862" s="292"/>
      <c r="AC3862" s="355"/>
      <c r="AD3862" s="87"/>
      <c r="AE3862" s="313"/>
      <c r="AF3862" s="349"/>
      <c r="AG3862" s="114">
        <v>75.0</v>
      </c>
      <c r="AH3862" s="79"/>
      <c r="AI3862" s="80"/>
      <c r="AJ3862" s="80"/>
      <c r="AK3862" s="80"/>
      <c r="AL3862" s="14"/>
      <c r="AM3862" s="16" t="str">
        <f t="shared" si="10"/>
        <v>{s:'63C731', v:75 , c:'放デイ３２・人欠２・未計画２・開減２・拘減・'},</v>
      </c>
      <c r="AN3862" s="16"/>
    </row>
    <row r="3863" ht="16.5" customHeight="1">
      <c r="A3863" s="29">
        <v>63.0</v>
      </c>
      <c r="B3863" s="30" t="s">
        <v>4789</v>
      </c>
      <c r="C3863" s="31">
        <v>3861.0</v>
      </c>
      <c r="D3863" s="32" t="s">
        <v>4790</v>
      </c>
      <c r="E3863" s="94"/>
      <c r="F3863" s="94"/>
      <c r="G3863" s="103"/>
      <c r="H3863" s="140"/>
      <c r="I3863" s="140"/>
      <c r="J3863" s="95"/>
      <c r="K3863" s="69"/>
      <c r="L3863" s="65"/>
      <c r="M3863" s="65"/>
      <c r="N3863" s="302"/>
      <c r="O3863" s="382"/>
      <c r="P3863" s="383"/>
      <c r="Q3863" s="302"/>
      <c r="R3863" s="384"/>
      <c r="S3863" s="312"/>
      <c r="T3863" s="93"/>
      <c r="U3863" s="302"/>
      <c r="V3863" s="313"/>
      <c r="W3863" s="313"/>
      <c r="X3863" s="306"/>
      <c r="Y3863" s="290"/>
      <c r="Z3863" s="355"/>
      <c r="AA3863" s="356" t="s">
        <v>20</v>
      </c>
      <c r="AB3863" s="357" t="s">
        <v>21</v>
      </c>
      <c r="AC3863" s="363">
        <v>0.85</v>
      </c>
      <c r="AD3863" s="93"/>
      <c r="AE3863" s="292"/>
      <c r="AF3863" s="355"/>
      <c r="AG3863" s="114">
        <v>63.0</v>
      </c>
      <c r="AH3863" s="79"/>
      <c r="AI3863" s="80"/>
      <c r="AJ3863" s="80"/>
      <c r="AK3863" s="80"/>
      <c r="AL3863" s="14"/>
      <c r="AM3863" s="16" t="str">
        <f t="shared" si="10"/>
        <v>{s:'63C732', v:63 , c:'放デイ３２・人欠２・未計画２・開減２・評減・拘減・'},</v>
      </c>
      <c r="AN3863" s="16"/>
    </row>
    <row r="3864" ht="16.5" customHeight="1">
      <c r="A3864" s="29">
        <v>63.0</v>
      </c>
      <c r="B3864" s="30" t="s">
        <v>4791</v>
      </c>
      <c r="C3864" s="31">
        <v>3862.0</v>
      </c>
      <c r="D3864" s="32" t="s">
        <v>4792</v>
      </c>
      <c r="E3864" s="94"/>
      <c r="F3864" s="94"/>
      <c r="G3864" s="94"/>
      <c r="H3864" s="140"/>
      <c r="I3864" s="140"/>
      <c r="J3864" s="95"/>
      <c r="K3864" s="82" t="s">
        <v>38</v>
      </c>
      <c r="L3864" s="96"/>
      <c r="M3864" s="96"/>
      <c r="N3864" s="152"/>
      <c r="O3864" s="105"/>
      <c r="P3864" s="94"/>
      <c r="Q3864" s="140"/>
      <c r="R3864" s="95"/>
      <c r="S3864" s="287"/>
      <c r="T3864" s="287"/>
      <c r="U3864" s="152"/>
      <c r="V3864" s="152"/>
      <c r="W3864" s="152"/>
      <c r="X3864" s="299"/>
      <c r="Y3864" s="287"/>
      <c r="Z3864" s="345"/>
      <c r="AA3864" s="288"/>
      <c r="AB3864" s="288"/>
      <c r="AC3864" s="288"/>
      <c r="AD3864" s="288"/>
      <c r="AE3864" s="288"/>
      <c r="AF3864" s="346"/>
      <c r="AG3864" s="45">
        <v>191.0</v>
      </c>
      <c r="AH3864" s="79"/>
      <c r="AI3864" s="80"/>
      <c r="AJ3864" s="80"/>
      <c r="AK3864" s="80"/>
      <c r="AL3864" s="14"/>
      <c r="AM3864" s="16" t="str">
        <f t="shared" si="10"/>
        <v>{s:'63C733', v:191 , c:'放デイ３２・有資格１８・人欠２・'},</v>
      </c>
      <c r="AN3864" s="16"/>
    </row>
    <row r="3865" ht="16.5" customHeight="1">
      <c r="A3865" s="29">
        <v>63.0</v>
      </c>
      <c r="B3865" s="30" t="s">
        <v>4793</v>
      </c>
      <c r="C3865" s="31">
        <v>3863.0</v>
      </c>
      <c r="D3865" s="32" t="s">
        <v>4794</v>
      </c>
      <c r="E3865" s="94"/>
      <c r="F3865" s="94"/>
      <c r="G3865" s="94"/>
      <c r="H3865" s="140"/>
      <c r="I3865" s="140"/>
      <c r="J3865" s="95"/>
      <c r="K3865" s="87"/>
      <c r="L3865" s="302">
        <v>6.0</v>
      </c>
      <c r="M3865" s="63" t="s">
        <v>40</v>
      </c>
      <c r="N3865" s="140"/>
      <c r="O3865" s="105"/>
      <c r="P3865" s="94"/>
      <c r="Q3865" s="140"/>
      <c r="R3865" s="95"/>
      <c r="S3865" s="302"/>
      <c r="T3865" s="302"/>
      <c r="U3865" s="140"/>
      <c r="V3865" s="140"/>
      <c r="W3865" s="140"/>
      <c r="X3865" s="303"/>
      <c r="Y3865" s="290"/>
      <c r="Z3865" s="350"/>
      <c r="AA3865" s="299" t="s">
        <v>20</v>
      </c>
      <c r="AB3865" s="287" t="s">
        <v>21</v>
      </c>
      <c r="AC3865" s="351">
        <v>0.85</v>
      </c>
      <c r="AD3865" s="288"/>
      <c r="AE3865" s="288"/>
      <c r="AF3865" s="346"/>
      <c r="AG3865" s="114">
        <v>162.0</v>
      </c>
      <c r="AH3865" s="79"/>
      <c r="AI3865" s="80"/>
      <c r="AJ3865" s="80"/>
      <c r="AK3865" s="80"/>
      <c r="AL3865" s="14"/>
      <c r="AM3865" s="16" t="str">
        <f t="shared" si="10"/>
        <v>{s:'63C734', v:162 , c:'放デイ３２・有資格１８・人欠２・評減・'},</v>
      </c>
      <c r="AN3865" s="16"/>
    </row>
    <row r="3866" ht="16.5" customHeight="1">
      <c r="A3866" s="29">
        <v>63.0</v>
      </c>
      <c r="B3866" s="30" t="s">
        <v>4795</v>
      </c>
      <c r="C3866" s="31">
        <v>3864.0</v>
      </c>
      <c r="D3866" s="32" t="s">
        <v>4796</v>
      </c>
      <c r="E3866" s="94"/>
      <c r="F3866" s="94"/>
      <c r="G3866" s="94"/>
      <c r="H3866" s="140"/>
      <c r="I3866" s="140"/>
      <c r="J3866" s="95"/>
      <c r="K3866" s="87"/>
      <c r="L3866" s="65"/>
      <c r="M3866" s="302"/>
      <c r="N3866" s="366"/>
      <c r="O3866" s="367"/>
      <c r="P3866" s="368"/>
      <c r="Q3866" s="366"/>
      <c r="R3866" s="369"/>
      <c r="S3866" s="304"/>
      <c r="T3866" s="304"/>
      <c r="U3866" s="140"/>
      <c r="V3866" s="140"/>
      <c r="W3866" s="140"/>
      <c r="X3866" s="305" t="s">
        <v>326</v>
      </c>
      <c r="Y3866" s="287" t="s">
        <v>21</v>
      </c>
      <c r="Z3866" s="354" t="str">
        <f>$Z$653</f>
        <v/>
      </c>
      <c r="AA3866" s="297"/>
      <c r="AB3866" s="297"/>
      <c r="AC3866" s="297"/>
      <c r="AD3866" s="297"/>
      <c r="AE3866" s="297"/>
      <c r="AF3866" s="362"/>
      <c r="AG3866" s="45">
        <v>134.0</v>
      </c>
      <c r="AH3866" s="79"/>
      <c r="AI3866" s="80"/>
      <c r="AJ3866" s="80"/>
      <c r="AK3866" s="80"/>
      <c r="AL3866" s="14"/>
      <c r="AM3866" s="16" t="str">
        <f t="shared" si="10"/>
        <v>{s:'63C735', v:134 , c:'放デイ３２・有資格１８・人欠２・開減１・'},</v>
      </c>
      <c r="AN3866" s="16"/>
    </row>
    <row r="3867" ht="16.5" customHeight="1">
      <c r="A3867" s="29">
        <v>63.0</v>
      </c>
      <c r="B3867" s="30" t="s">
        <v>4797</v>
      </c>
      <c r="C3867" s="31">
        <v>3865.0</v>
      </c>
      <c r="D3867" s="32" t="s">
        <v>4798</v>
      </c>
      <c r="E3867" s="94"/>
      <c r="F3867" s="94"/>
      <c r="G3867" s="94"/>
      <c r="H3867" s="140"/>
      <c r="I3867" s="140"/>
      <c r="J3867" s="95"/>
      <c r="K3867" s="87"/>
      <c r="L3867" s="65"/>
      <c r="M3867" s="302"/>
      <c r="N3867" s="366"/>
      <c r="O3867" s="367"/>
      <c r="P3867" s="368"/>
      <c r="Q3867" s="366"/>
      <c r="R3867" s="369"/>
      <c r="S3867" s="304"/>
      <c r="T3867" s="304"/>
      <c r="U3867" s="140"/>
      <c r="V3867" s="140"/>
      <c r="W3867" s="140"/>
      <c r="X3867" s="306"/>
      <c r="Y3867" s="290"/>
      <c r="Z3867" s="355"/>
      <c r="AA3867" s="356" t="s">
        <v>20</v>
      </c>
      <c r="AB3867" s="357" t="s">
        <v>21</v>
      </c>
      <c r="AC3867" s="358">
        <v>0.85</v>
      </c>
      <c r="AD3867" s="288"/>
      <c r="AE3867" s="288"/>
      <c r="AF3867" s="346"/>
      <c r="AG3867" s="45">
        <v>114.0</v>
      </c>
      <c r="AH3867" s="79"/>
      <c r="AI3867" s="80"/>
      <c r="AJ3867" s="80"/>
      <c r="AK3867" s="80"/>
      <c r="AL3867" s="14"/>
      <c r="AM3867" s="16" t="str">
        <f t="shared" si="10"/>
        <v>{s:'63C736', v:114 , c:'放デイ３２・有資格１８・人欠２・開減１・評減・'},</v>
      </c>
      <c r="AN3867" s="16"/>
    </row>
    <row r="3868" ht="16.5" customHeight="1">
      <c r="A3868" s="29">
        <v>63.0</v>
      </c>
      <c r="B3868" s="30" t="s">
        <v>4799</v>
      </c>
      <c r="C3868" s="31">
        <v>3866.0</v>
      </c>
      <c r="D3868" s="32" t="s">
        <v>4800</v>
      </c>
      <c r="E3868" s="94"/>
      <c r="F3868" s="94"/>
      <c r="G3868" s="94"/>
      <c r="H3868" s="140"/>
      <c r="I3868" s="140"/>
      <c r="J3868" s="95"/>
      <c r="K3868" s="87"/>
      <c r="L3868" s="65"/>
      <c r="M3868" s="302"/>
      <c r="N3868" s="366"/>
      <c r="O3868" s="367"/>
      <c r="P3868" s="368"/>
      <c r="Q3868" s="366"/>
      <c r="R3868" s="369"/>
      <c r="S3868" s="304"/>
      <c r="T3868" s="304"/>
      <c r="U3868" s="140"/>
      <c r="V3868" s="140"/>
      <c r="W3868" s="140"/>
      <c r="X3868" s="305" t="s">
        <v>329</v>
      </c>
      <c r="Y3868" s="287" t="s">
        <v>21</v>
      </c>
      <c r="Z3868" s="354" t="str">
        <f>$Z$655</f>
        <v/>
      </c>
      <c r="AA3868" s="292"/>
      <c r="AB3868" s="292"/>
      <c r="AC3868" s="292"/>
      <c r="AD3868" s="292"/>
      <c r="AE3868" s="292"/>
      <c r="AF3868" s="355"/>
      <c r="AG3868" s="114">
        <v>162.0</v>
      </c>
      <c r="AH3868" s="79"/>
      <c r="AI3868" s="80"/>
      <c r="AJ3868" s="80"/>
      <c r="AK3868" s="80"/>
      <c r="AL3868" s="14"/>
      <c r="AM3868" s="16" t="str">
        <f t="shared" si="10"/>
        <v>{s:'63C737', v:162 , c:'放デイ３２・有資格１８・人欠２・開減２・'},</v>
      </c>
      <c r="AN3868" s="16"/>
    </row>
    <row r="3869" ht="16.5" customHeight="1">
      <c r="A3869" s="29">
        <v>63.0</v>
      </c>
      <c r="B3869" s="30" t="s">
        <v>4801</v>
      </c>
      <c r="C3869" s="31">
        <v>3867.0</v>
      </c>
      <c r="D3869" s="32" t="s">
        <v>4802</v>
      </c>
      <c r="E3869" s="94"/>
      <c r="F3869" s="94"/>
      <c r="G3869" s="94"/>
      <c r="H3869" s="140"/>
      <c r="I3869" s="140"/>
      <c r="J3869" s="95"/>
      <c r="K3869" s="87"/>
      <c r="L3869" s="65"/>
      <c r="M3869" s="302"/>
      <c r="N3869" s="366"/>
      <c r="O3869" s="367"/>
      <c r="P3869" s="368"/>
      <c r="Q3869" s="366"/>
      <c r="R3869" s="369"/>
      <c r="S3869" s="304"/>
      <c r="T3869" s="304"/>
      <c r="U3869" s="140"/>
      <c r="V3869" s="140"/>
      <c r="W3869" s="140"/>
      <c r="X3869" s="306"/>
      <c r="Y3869" s="290"/>
      <c r="Z3869" s="355"/>
      <c r="AA3869" s="356" t="s">
        <v>20</v>
      </c>
      <c r="AB3869" s="357" t="s">
        <v>21</v>
      </c>
      <c r="AC3869" s="358">
        <v>0.85</v>
      </c>
      <c r="AD3869" s="288"/>
      <c r="AE3869" s="288"/>
      <c r="AF3869" s="346"/>
      <c r="AG3869" s="114">
        <v>138.0</v>
      </c>
      <c r="AH3869" s="79"/>
      <c r="AI3869" s="80"/>
      <c r="AJ3869" s="80"/>
      <c r="AK3869" s="80"/>
      <c r="AL3869" s="14"/>
      <c r="AM3869" s="16" t="str">
        <f t="shared" si="10"/>
        <v>{s:'63C738', v:138 , c:'放デイ３２・有資格１８・人欠２・開減２・評減・'},</v>
      </c>
      <c r="AN3869" s="16"/>
    </row>
    <row r="3870" ht="16.5" customHeight="1">
      <c r="A3870" s="29">
        <v>63.0</v>
      </c>
      <c r="B3870" s="30" t="s">
        <v>4803</v>
      </c>
      <c r="C3870" s="31">
        <v>3868.0</v>
      </c>
      <c r="D3870" s="32" t="s">
        <v>4804</v>
      </c>
      <c r="E3870" s="94"/>
      <c r="F3870" s="94"/>
      <c r="G3870" s="94"/>
      <c r="H3870" s="140"/>
      <c r="I3870" s="140"/>
      <c r="J3870" s="95"/>
      <c r="K3870" s="87"/>
      <c r="L3870" s="65"/>
      <c r="M3870" s="302"/>
      <c r="N3870" s="366"/>
      <c r="O3870" s="367"/>
      <c r="P3870" s="368"/>
      <c r="Q3870" s="366"/>
      <c r="R3870" s="369"/>
      <c r="S3870" s="304"/>
      <c r="T3870" s="304"/>
      <c r="U3870" s="140"/>
      <c r="V3870" s="140"/>
      <c r="W3870" s="140"/>
      <c r="X3870" s="299"/>
      <c r="Y3870" s="287"/>
      <c r="Z3870" s="345"/>
      <c r="AA3870" s="288"/>
      <c r="AB3870" s="288"/>
      <c r="AC3870" s="346"/>
      <c r="AD3870" s="82" t="s">
        <v>30</v>
      </c>
      <c r="AE3870" s="302">
        <v>5.0</v>
      </c>
      <c r="AF3870" s="360" t="s">
        <v>31</v>
      </c>
      <c r="AG3870" s="45">
        <v>186.0</v>
      </c>
      <c r="AH3870" s="79"/>
      <c r="AI3870" s="80"/>
      <c r="AJ3870" s="80"/>
      <c r="AK3870" s="80"/>
      <c r="AL3870" s="14"/>
      <c r="AM3870" s="16" t="str">
        <f t="shared" si="10"/>
        <v>{s:'63C739', v:186 , c:'放デイ３２・有資格１８・人欠２・拘減・'},</v>
      </c>
      <c r="AN3870" s="16"/>
    </row>
    <row r="3871" ht="16.5" customHeight="1">
      <c r="A3871" s="29">
        <v>63.0</v>
      </c>
      <c r="B3871" s="30" t="s">
        <v>4805</v>
      </c>
      <c r="C3871" s="31">
        <v>3869.0</v>
      </c>
      <c r="D3871" s="32" t="s">
        <v>4806</v>
      </c>
      <c r="E3871" s="94"/>
      <c r="F3871" s="94"/>
      <c r="G3871" s="94"/>
      <c r="H3871" s="140"/>
      <c r="I3871" s="140"/>
      <c r="J3871" s="95"/>
      <c r="K3871" s="69"/>
      <c r="L3871" s="65"/>
      <c r="M3871" s="302"/>
      <c r="N3871" s="366"/>
      <c r="O3871" s="367"/>
      <c r="P3871" s="368"/>
      <c r="Q3871" s="366"/>
      <c r="R3871" s="369"/>
      <c r="S3871" s="304"/>
      <c r="T3871" s="304"/>
      <c r="U3871" s="140"/>
      <c r="V3871" s="140"/>
      <c r="W3871" s="140"/>
      <c r="X3871" s="303"/>
      <c r="Y3871" s="290"/>
      <c r="Z3871" s="350"/>
      <c r="AA3871" s="299" t="s">
        <v>20</v>
      </c>
      <c r="AB3871" s="287" t="s">
        <v>21</v>
      </c>
      <c r="AC3871" s="361">
        <v>0.85</v>
      </c>
      <c r="AD3871" s="87"/>
      <c r="AE3871" s="302"/>
      <c r="AF3871" s="360"/>
      <c r="AG3871" s="114">
        <v>157.0</v>
      </c>
      <c r="AH3871" s="79"/>
      <c r="AI3871" s="80"/>
      <c r="AJ3871" s="80"/>
      <c r="AK3871" s="80"/>
      <c r="AL3871" s="14"/>
      <c r="AM3871" s="16" t="str">
        <f t="shared" si="10"/>
        <v>{s:'63C740', v:157 , c:'放デイ３２・有資格１８・人欠２・評減・拘減・'},</v>
      </c>
      <c r="AN3871" s="16"/>
    </row>
    <row r="3872" ht="16.5" customHeight="1">
      <c r="A3872" s="29">
        <v>63.0</v>
      </c>
      <c r="B3872" s="30" t="s">
        <v>4807</v>
      </c>
      <c r="C3872" s="31">
        <v>3870.0</v>
      </c>
      <c r="D3872" s="32" t="s">
        <v>4808</v>
      </c>
      <c r="E3872" s="94"/>
      <c r="F3872" s="94"/>
      <c r="G3872" s="94"/>
      <c r="H3872" s="140"/>
      <c r="I3872" s="140"/>
      <c r="J3872" s="95"/>
      <c r="K3872" s="69"/>
      <c r="L3872" s="65"/>
      <c r="M3872" s="302"/>
      <c r="N3872" s="366"/>
      <c r="O3872" s="367"/>
      <c r="P3872" s="368"/>
      <c r="Q3872" s="366"/>
      <c r="R3872" s="369"/>
      <c r="S3872" s="304"/>
      <c r="T3872" s="304"/>
      <c r="U3872" s="140"/>
      <c r="V3872" s="140"/>
      <c r="W3872" s="140"/>
      <c r="X3872" s="305" t="s">
        <v>326</v>
      </c>
      <c r="Y3872" s="302" t="s">
        <v>21</v>
      </c>
      <c r="Z3872" s="349">
        <v>0.7</v>
      </c>
      <c r="AA3872" s="297"/>
      <c r="AB3872" s="297"/>
      <c r="AC3872" s="362"/>
      <c r="AD3872" s="87"/>
      <c r="AE3872" s="313"/>
      <c r="AF3872" s="349"/>
      <c r="AG3872" s="45">
        <v>129.0</v>
      </c>
      <c r="AH3872" s="79"/>
      <c r="AI3872" s="80"/>
      <c r="AJ3872" s="80"/>
      <c r="AK3872" s="80"/>
      <c r="AL3872" s="14"/>
      <c r="AM3872" s="16" t="str">
        <f t="shared" si="10"/>
        <v>{s:'63C741', v:129 , c:'放デイ３２・有資格１８・人欠２・開減１・拘減・'},</v>
      </c>
      <c r="AN3872" s="16"/>
    </row>
    <row r="3873" ht="16.5" customHeight="1">
      <c r="A3873" s="29">
        <v>63.0</v>
      </c>
      <c r="B3873" s="30" t="s">
        <v>4809</v>
      </c>
      <c r="C3873" s="31">
        <v>3871.0</v>
      </c>
      <c r="D3873" s="32" t="s">
        <v>4810</v>
      </c>
      <c r="E3873" s="94"/>
      <c r="F3873" s="94"/>
      <c r="G3873" s="94"/>
      <c r="H3873" s="140"/>
      <c r="I3873" s="140"/>
      <c r="J3873" s="95"/>
      <c r="K3873" s="69"/>
      <c r="L3873" s="65"/>
      <c r="M3873" s="302"/>
      <c r="N3873" s="366"/>
      <c r="O3873" s="367"/>
      <c r="P3873" s="368"/>
      <c r="Q3873" s="366"/>
      <c r="R3873" s="369"/>
      <c r="S3873" s="304"/>
      <c r="T3873" s="304"/>
      <c r="U3873" s="140"/>
      <c r="V3873" s="140"/>
      <c r="W3873" s="140"/>
      <c r="X3873" s="306"/>
      <c r="Y3873" s="290"/>
      <c r="Z3873" s="355"/>
      <c r="AA3873" s="356" t="s">
        <v>20</v>
      </c>
      <c r="AB3873" s="357" t="s">
        <v>21</v>
      </c>
      <c r="AC3873" s="363">
        <v>0.85</v>
      </c>
      <c r="AD3873" s="87"/>
      <c r="AE3873" s="313"/>
      <c r="AF3873" s="349"/>
      <c r="AG3873" s="45">
        <v>109.0</v>
      </c>
      <c r="AH3873" s="79"/>
      <c r="AI3873" s="80"/>
      <c r="AJ3873" s="80"/>
      <c r="AK3873" s="80"/>
      <c r="AL3873" s="14"/>
      <c r="AM3873" s="16" t="str">
        <f t="shared" si="10"/>
        <v>{s:'63C742', v:109 , c:'放デイ３２・有資格１８・人欠２・開減１・評減・拘減・'},</v>
      </c>
      <c r="AN3873" s="16"/>
    </row>
    <row r="3874" ht="16.5" customHeight="1">
      <c r="A3874" s="29">
        <v>63.0</v>
      </c>
      <c r="B3874" s="30" t="s">
        <v>4811</v>
      </c>
      <c r="C3874" s="31">
        <v>3872.0</v>
      </c>
      <c r="D3874" s="32" t="s">
        <v>4812</v>
      </c>
      <c r="E3874" s="94"/>
      <c r="F3874" s="94"/>
      <c r="G3874" s="94"/>
      <c r="H3874" s="140"/>
      <c r="I3874" s="140"/>
      <c r="J3874" s="95"/>
      <c r="K3874" s="69"/>
      <c r="L3874" s="65"/>
      <c r="M3874" s="302"/>
      <c r="N3874" s="366"/>
      <c r="O3874" s="367"/>
      <c r="P3874" s="368"/>
      <c r="Q3874" s="366"/>
      <c r="R3874" s="369"/>
      <c r="S3874" s="304"/>
      <c r="T3874" s="304"/>
      <c r="U3874" s="140"/>
      <c r="V3874" s="140"/>
      <c r="W3874" s="140"/>
      <c r="X3874" s="305" t="s">
        <v>329</v>
      </c>
      <c r="Y3874" s="302" t="s">
        <v>21</v>
      </c>
      <c r="Z3874" s="349">
        <v>0.85</v>
      </c>
      <c r="AA3874" s="292"/>
      <c r="AB3874" s="292"/>
      <c r="AC3874" s="355"/>
      <c r="AD3874" s="87"/>
      <c r="AE3874" s="313"/>
      <c r="AF3874" s="349"/>
      <c r="AG3874" s="114">
        <v>157.0</v>
      </c>
      <c r="AH3874" s="79"/>
      <c r="AI3874" s="80"/>
      <c r="AJ3874" s="80"/>
      <c r="AK3874" s="80"/>
      <c r="AL3874" s="14"/>
      <c r="AM3874" s="16" t="str">
        <f t="shared" si="10"/>
        <v>{s:'63C743', v:157 , c:'放デイ３２・有資格１８・人欠２・開減２・拘減・'},</v>
      </c>
      <c r="AN3874" s="16"/>
    </row>
    <row r="3875" ht="16.5" customHeight="1">
      <c r="A3875" s="29">
        <v>63.0</v>
      </c>
      <c r="B3875" s="30" t="s">
        <v>4813</v>
      </c>
      <c r="C3875" s="31">
        <v>3873.0</v>
      </c>
      <c r="D3875" s="32" t="s">
        <v>4814</v>
      </c>
      <c r="E3875" s="94"/>
      <c r="F3875" s="94"/>
      <c r="G3875" s="94"/>
      <c r="H3875" s="140"/>
      <c r="I3875" s="140"/>
      <c r="J3875" s="95"/>
      <c r="K3875" s="69"/>
      <c r="L3875" s="65"/>
      <c r="M3875" s="302"/>
      <c r="N3875" s="366"/>
      <c r="O3875" s="367"/>
      <c r="P3875" s="368"/>
      <c r="Q3875" s="366"/>
      <c r="R3875" s="369"/>
      <c r="S3875" s="304"/>
      <c r="T3875" s="304"/>
      <c r="U3875" s="140"/>
      <c r="V3875" s="140"/>
      <c r="W3875" s="140"/>
      <c r="X3875" s="306"/>
      <c r="Y3875" s="290"/>
      <c r="Z3875" s="355"/>
      <c r="AA3875" s="356" t="s">
        <v>20</v>
      </c>
      <c r="AB3875" s="357" t="s">
        <v>21</v>
      </c>
      <c r="AC3875" s="363">
        <v>0.85</v>
      </c>
      <c r="AD3875" s="93"/>
      <c r="AE3875" s="292"/>
      <c r="AF3875" s="355"/>
      <c r="AG3875" s="114">
        <v>133.0</v>
      </c>
      <c r="AH3875" s="79"/>
      <c r="AI3875" s="80"/>
      <c r="AJ3875" s="80"/>
      <c r="AK3875" s="80"/>
      <c r="AL3875" s="14"/>
      <c r="AM3875" s="16" t="str">
        <f t="shared" si="10"/>
        <v>{s:'63C744', v:133 , c:'放デイ３２・有資格１８・人欠２・開減２・評減・拘減・'},</v>
      </c>
      <c r="AN3875" s="16"/>
    </row>
    <row r="3876" ht="16.5" customHeight="1">
      <c r="A3876" s="29">
        <v>63.0</v>
      </c>
      <c r="B3876" s="30" t="s">
        <v>4815</v>
      </c>
      <c r="C3876" s="31">
        <v>3874.0</v>
      </c>
      <c r="D3876" s="32" t="s">
        <v>4816</v>
      </c>
      <c r="E3876" s="94"/>
      <c r="F3876" s="94"/>
      <c r="G3876" s="307"/>
      <c r="H3876" s="352"/>
      <c r="I3876" s="140"/>
      <c r="J3876" s="95"/>
      <c r="K3876" s="69"/>
      <c r="L3876" s="65"/>
      <c r="M3876" s="302"/>
      <c r="N3876" s="366"/>
      <c r="O3876" s="367"/>
      <c r="P3876" s="368"/>
      <c r="Q3876" s="366"/>
      <c r="R3876" s="369"/>
      <c r="S3876" s="33" t="s">
        <v>23</v>
      </c>
      <c r="T3876" s="130" t="s">
        <v>24</v>
      </c>
      <c r="U3876" s="152"/>
      <c r="V3876" s="152"/>
      <c r="W3876" s="153"/>
      <c r="X3876" s="299"/>
      <c r="Y3876" s="287"/>
      <c r="Z3876" s="345"/>
      <c r="AA3876" s="288"/>
      <c r="AB3876" s="288"/>
      <c r="AC3876" s="288"/>
      <c r="AD3876" s="288"/>
      <c r="AE3876" s="288"/>
      <c r="AF3876" s="346"/>
      <c r="AG3876" s="45">
        <v>134.0</v>
      </c>
      <c r="AH3876" s="79"/>
      <c r="AI3876" s="80"/>
      <c r="AJ3876" s="80"/>
      <c r="AK3876" s="80"/>
      <c r="AL3876" s="14"/>
      <c r="AM3876" s="16" t="str">
        <f t="shared" si="10"/>
        <v>{s:'63C745', v:134 , c:'放デイ３２・有資格１８・人欠２・未計画・'},</v>
      </c>
      <c r="AN3876" s="16"/>
    </row>
    <row r="3877" ht="16.5" customHeight="1">
      <c r="A3877" s="29">
        <v>63.0</v>
      </c>
      <c r="B3877" s="30" t="s">
        <v>4817</v>
      </c>
      <c r="C3877" s="31">
        <v>3875.0</v>
      </c>
      <c r="D3877" s="32" t="s">
        <v>4818</v>
      </c>
      <c r="E3877" s="94"/>
      <c r="F3877" s="94"/>
      <c r="G3877" s="307"/>
      <c r="H3877" s="352"/>
      <c r="I3877" s="140"/>
      <c r="J3877" s="95"/>
      <c r="K3877" s="69"/>
      <c r="L3877" s="302"/>
      <c r="M3877" s="63"/>
      <c r="N3877" s="366"/>
      <c r="O3877" s="367"/>
      <c r="P3877" s="368"/>
      <c r="Q3877" s="366"/>
      <c r="R3877" s="369"/>
      <c r="S3877" s="131"/>
      <c r="T3877" s="87"/>
      <c r="U3877" s="302" t="s">
        <v>21</v>
      </c>
      <c r="V3877" s="313">
        <v>0.7</v>
      </c>
      <c r="W3877" s="95"/>
      <c r="X3877" s="303"/>
      <c r="Y3877" s="290"/>
      <c r="Z3877" s="350"/>
      <c r="AA3877" s="299" t="s">
        <v>20</v>
      </c>
      <c r="AB3877" s="287" t="s">
        <v>21</v>
      </c>
      <c r="AC3877" s="351">
        <v>0.85</v>
      </c>
      <c r="AD3877" s="288"/>
      <c r="AE3877" s="288"/>
      <c r="AF3877" s="346"/>
      <c r="AG3877" s="45">
        <v>114.0</v>
      </c>
      <c r="AH3877" s="79"/>
      <c r="AI3877" s="80"/>
      <c r="AJ3877" s="80"/>
      <c r="AK3877" s="80"/>
      <c r="AL3877" s="14"/>
      <c r="AM3877" s="16" t="str">
        <f t="shared" si="10"/>
        <v>{s:'63C746', v:114 , c:'放デイ３２・有資格１８・人欠２・未計画・評減・'},</v>
      </c>
      <c r="AN3877" s="16"/>
    </row>
    <row r="3878" ht="16.5" customHeight="1">
      <c r="A3878" s="29">
        <v>63.0</v>
      </c>
      <c r="B3878" s="30" t="s">
        <v>4819</v>
      </c>
      <c r="C3878" s="31">
        <v>3876.0</v>
      </c>
      <c r="D3878" s="32" t="s">
        <v>4820</v>
      </c>
      <c r="E3878" s="94"/>
      <c r="F3878" s="94"/>
      <c r="G3878" s="103"/>
      <c r="H3878" s="140"/>
      <c r="I3878" s="140"/>
      <c r="J3878" s="95"/>
      <c r="K3878" s="69"/>
      <c r="L3878" s="65"/>
      <c r="M3878" s="65"/>
      <c r="N3878" s="302"/>
      <c r="O3878" s="382"/>
      <c r="P3878" s="383"/>
      <c r="Q3878" s="302"/>
      <c r="R3878" s="384"/>
      <c r="S3878" s="131"/>
      <c r="T3878" s="87"/>
      <c r="U3878" s="302"/>
      <c r="V3878" s="313"/>
      <c r="W3878" s="349"/>
      <c r="X3878" s="305" t="s">
        <v>326</v>
      </c>
      <c r="Y3878" s="287" t="s">
        <v>21</v>
      </c>
      <c r="Z3878" s="354" t="str">
        <f>$Z$653</f>
        <v/>
      </c>
      <c r="AA3878" s="297"/>
      <c r="AB3878" s="297"/>
      <c r="AC3878" s="297"/>
      <c r="AD3878" s="297"/>
      <c r="AE3878" s="297"/>
      <c r="AF3878" s="362"/>
      <c r="AG3878" s="45">
        <v>94.0</v>
      </c>
      <c r="AH3878" s="79"/>
      <c r="AI3878" s="80"/>
      <c r="AJ3878" s="80"/>
      <c r="AK3878" s="80"/>
      <c r="AL3878" s="14"/>
      <c r="AM3878" s="16" t="str">
        <f t="shared" si="10"/>
        <v>{s:'63C747', v:94 , c:'放デイ３２・有資格１８・人欠２・未計画・開減１・'},</v>
      </c>
      <c r="AN3878" s="16"/>
    </row>
    <row r="3879" ht="16.5" customHeight="1">
      <c r="A3879" s="29">
        <v>63.0</v>
      </c>
      <c r="B3879" s="30" t="s">
        <v>4821</v>
      </c>
      <c r="C3879" s="31">
        <v>3877.0</v>
      </c>
      <c r="D3879" s="32" t="s">
        <v>4822</v>
      </c>
      <c r="E3879" s="94"/>
      <c r="F3879" s="94"/>
      <c r="G3879" s="103"/>
      <c r="H3879" s="140"/>
      <c r="I3879" s="140"/>
      <c r="J3879" s="95"/>
      <c r="K3879" s="69"/>
      <c r="L3879" s="65"/>
      <c r="M3879" s="65"/>
      <c r="N3879" s="302"/>
      <c r="O3879" s="382"/>
      <c r="P3879" s="383"/>
      <c r="Q3879" s="302"/>
      <c r="R3879" s="384"/>
      <c r="S3879" s="131"/>
      <c r="T3879" s="87"/>
      <c r="U3879" s="302"/>
      <c r="V3879" s="313"/>
      <c r="W3879" s="349"/>
      <c r="X3879" s="306"/>
      <c r="Y3879" s="290"/>
      <c r="Z3879" s="355"/>
      <c r="AA3879" s="356" t="s">
        <v>20</v>
      </c>
      <c r="AB3879" s="357" t="s">
        <v>21</v>
      </c>
      <c r="AC3879" s="358">
        <v>0.85</v>
      </c>
      <c r="AD3879" s="288"/>
      <c r="AE3879" s="288"/>
      <c r="AF3879" s="346"/>
      <c r="AG3879" s="45">
        <v>80.0</v>
      </c>
      <c r="AH3879" s="79"/>
      <c r="AI3879" s="80"/>
      <c r="AJ3879" s="80"/>
      <c r="AK3879" s="80"/>
      <c r="AL3879" s="14"/>
      <c r="AM3879" s="16" t="str">
        <f t="shared" si="10"/>
        <v>{s:'63C748', v:80 , c:'放デイ３２・有資格１８・人欠２・未計画・開減１・評減・'},</v>
      </c>
      <c r="AN3879" s="16"/>
    </row>
    <row r="3880" ht="16.5" customHeight="1">
      <c r="A3880" s="29">
        <v>63.0</v>
      </c>
      <c r="B3880" s="30" t="s">
        <v>4823</v>
      </c>
      <c r="C3880" s="31">
        <v>3878.0</v>
      </c>
      <c r="D3880" s="32" t="s">
        <v>4824</v>
      </c>
      <c r="E3880" s="94"/>
      <c r="F3880" s="94"/>
      <c r="G3880" s="103"/>
      <c r="H3880" s="140"/>
      <c r="I3880" s="140"/>
      <c r="J3880" s="95"/>
      <c r="K3880" s="69"/>
      <c r="L3880" s="65"/>
      <c r="M3880" s="65"/>
      <c r="N3880" s="302"/>
      <c r="O3880" s="382"/>
      <c r="P3880" s="383"/>
      <c r="Q3880" s="302"/>
      <c r="R3880" s="384"/>
      <c r="S3880" s="131"/>
      <c r="T3880" s="87"/>
      <c r="U3880" s="302"/>
      <c r="V3880" s="313"/>
      <c r="W3880" s="349"/>
      <c r="X3880" s="305" t="s">
        <v>329</v>
      </c>
      <c r="Y3880" s="287" t="s">
        <v>21</v>
      </c>
      <c r="Z3880" s="354" t="str">
        <f>$Z$655</f>
        <v/>
      </c>
      <c r="AA3880" s="292"/>
      <c r="AB3880" s="292"/>
      <c r="AC3880" s="292"/>
      <c r="AD3880" s="292"/>
      <c r="AE3880" s="292"/>
      <c r="AF3880" s="355"/>
      <c r="AG3880" s="45">
        <v>114.0</v>
      </c>
      <c r="AH3880" s="79"/>
      <c r="AI3880" s="80"/>
      <c r="AJ3880" s="80"/>
      <c r="AK3880" s="80"/>
      <c r="AL3880" s="14"/>
      <c r="AM3880" s="16" t="str">
        <f t="shared" si="10"/>
        <v>{s:'63C749', v:114 , c:'放デイ３２・有資格１８・人欠２・未計画・開減２・'},</v>
      </c>
      <c r="AN3880" s="16"/>
    </row>
    <row r="3881" ht="16.5" customHeight="1">
      <c r="A3881" s="29">
        <v>63.0</v>
      </c>
      <c r="B3881" s="30" t="s">
        <v>4825</v>
      </c>
      <c r="C3881" s="31">
        <v>3879.0</v>
      </c>
      <c r="D3881" s="32" t="s">
        <v>4826</v>
      </c>
      <c r="E3881" s="94"/>
      <c r="F3881" s="94"/>
      <c r="G3881" s="103"/>
      <c r="H3881" s="140"/>
      <c r="I3881" s="140"/>
      <c r="J3881" s="95"/>
      <c r="K3881" s="69"/>
      <c r="L3881" s="65"/>
      <c r="M3881" s="65"/>
      <c r="N3881" s="302"/>
      <c r="O3881" s="382"/>
      <c r="P3881" s="383"/>
      <c r="Q3881" s="302"/>
      <c r="R3881" s="384"/>
      <c r="S3881" s="131"/>
      <c r="T3881" s="87"/>
      <c r="U3881" s="302"/>
      <c r="V3881" s="313"/>
      <c r="W3881" s="349"/>
      <c r="X3881" s="306"/>
      <c r="Y3881" s="290"/>
      <c r="Z3881" s="355"/>
      <c r="AA3881" s="356" t="s">
        <v>20</v>
      </c>
      <c r="AB3881" s="357" t="s">
        <v>21</v>
      </c>
      <c r="AC3881" s="358">
        <v>0.85</v>
      </c>
      <c r="AD3881" s="288"/>
      <c r="AE3881" s="288"/>
      <c r="AF3881" s="346"/>
      <c r="AG3881" s="45">
        <v>97.0</v>
      </c>
      <c r="AH3881" s="79"/>
      <c r="AI3881" s="80"/>
      <c r="AJ3881" s="80"/>
      <c r="AK3881" s="80"/>
      <c r="AL3881" s="14"/>
      <c r="AM3881" s="16" t="str">
        <f t="shared" si="10"/>
        <v>{s:'63C750', v:97 , c:'放デイ３２・有資格１８・人欠２・未計画・開減２・評減・'},</v>
      </c>
      <c r="AN3881" s="16"/>
    </row>
    <row r="3882" ht="16.5" customHeight="1">
      <c r="A3882" s="29">
        <v>63.0</v>
      </c>
      <c r="B3882" s="30" t="s">
        <v>4827</v>
      </c>
      <c r="C3882" s="31">
        <v>3880.0</v>
      </c>
      <c r="D3882" s="32" t="s">
        <v>4828</v>
      </c>
      <c r="E3882" s="94"/>
      <c r="F3882" s="94"/>
      <c r="G3882" s="103"/>
      <c r="H3882" s="140"/>
      <c r="I3882" s="140"/>
      <c r="J3882" s="95"/>
      <c r="K3882" s="69"/>
      <c r="L3882" s="65"/>
      <c r="M3882" s="65"/>
      <c r="N3882" s="302"/>
      <c r="O3882" s="382"/>
      <c r="P3882" s="383"/>
      <c r="Q3882" s="302"/>
      <c r="R3882" s="384"/>
      <c r="S3882" s="131"/>
      <c r="T3882" s="87"/>
      <c r="U3882" s="302"/>
      <c r="V3882" s="313"/>
      <c r="W3882" s="349"/>
      <c r="X3882" s="299"/>
      <c r="Y3882" s="287"/>
      <c r="Z3882" s="345"/>
      <c r="AA3882" s="288"/>
      <c r="AB3882" s="288"/>
      <c r="AC3882" s="346"/>
      <c r="AD3882" s="82" t="s">
        <v>30</v>
      </c>
      <c r="AE3882" s="302">
        <v>5.0</v>
      </c>
      <c r="AF3882" s="360" t="s">
        <v>31</v>
      </c>
      <c r="AG3882" s="45">
        <v>129.0</v>
      </c>
      <c r="AH3882" s="79"/>
      <c r="AI3882" s="80"/>
      <c r="AJ3882" s="80"/>
      <c r="AK3882" s="80"/>
      <c r="AL3882" s="14"/>
      <c r="AM3882" s="16" t="str">
        <f t="shared" si="10"/>
        <v>{s:'63C751', v:129 , c:'放デイ３２・有資格１８・人欠２・未計画・拘減・'},</v>
      </c>
      <c r="AN3882" s="16"/>
    </row>
    <row r="3883" ht="16.5" customHeight="1">
      <c r="A3883" s="29">
        <v>63.0</v>
      </c>
      <c r="B3883" s="30" t="s">
        <v>4829</v>
      </c>
      <c r="C3883" s="31">
        <v>3881.0</v>
      </c>
      <c r="D3883" s="32" t="s">
        <v>4830</v>
      </c>
      <c r="E3883" s="94"/>
      <c r="F3883" s="94"/>
      <c r="G3883" s="103"/>
      <c r="H3883" s="140"/>
      <c r="I3883" s="140"/>
      <c r="J3883" s="95"/>
      <c r="K3883" s="69"/>
      <c r="L3883" s="65"/>
      <c r="M3883" s="65"/>
      <c r="N3883" s="302"/>
      <c r="O3883" s="382"/>
      <c r="P3883" s="383"/>
      <c r="Q3883" s="302"/>
      <c r="R3883" s="384"/>
      <c r="S3883" s="131"/>
      <c r="T3883" s="87"/>
      <c r="U3883" s="302"/>
      <c r="V3883" s="313"/>
      <c r="W3883" s="349"/>
      <c r="X3883" s="303"/>
      <c r="Y3883" s="290"/>
      <c r="Z3883" s="350"/>
      <c r="AA3883" s="299" t="s">
        <v>20</v>
      </c>
      <c r="AB3883" s="287" t="s">
        <v>21</v>
      </c>
      <c r="AC3883" s="361">
        <v>0.85</v>
      </c>
      <c r="AD3883" s="87"/>
      <c r="AE3883" s="302"/>
      <c r="AF3883" s="360"/>
      <c r="AG3883" s="45">
        <v>109.0</v>
      </c>
      <c r="AH3883" s="79"/>
      <c r="AI3883" s="80"/>
      <c r="AJ3883" s="80"/>
      <c r="AK3883" s="80"/>
      <c r="AL3883" s="14"/>
      <c r="AM3883" s="16" t="str">
        <f t="shared" si="10"/>
        <v>{s:'63C752', v:109 , c:'放デイ３２・有資格１８・人欠２・未計画・評減・拘減・'},</v>
      </c>
      <c r="AN3883" s="16"/>
    </row>
    <row r="3884" ht="16.5" customHeight="1">
      <c r="A3884" s="29">
        <v>63.0</v>
      </c>
      <c r="B3884" s="30" t="s">
        <v>4831</v>
      </c>
      <c r="C3884" s="31">
        <v>3882.0</v>
      </c>
      <c r="D3884" s="32" t="s">
        <v>4832</v>
      </c>
      <c r="E3884" s="94"/>
      <c r="F3884" s="94"/>
      <c r="G3884" s="103"/>
      <c r="H3884" s="140"/>
      <c r="I3884" s="140"/>
      <c r="J3884" s="95"/>
      <c r="K3884" s="69"/>
      <c r="L3884" s="65"/>
      <c r="M3884" s="65"/>
      <c r="N3884" s="302"/>
      <c r="O3884" s="382"/>
      <c r="P3884" s="383"/>
      <c r="Q3884" s="302"/>
      <c r="R3884" s="384"/>
      <c r="S3884" s="131"/>
      <c r="T3884" s="87"/>
      <c r="U3884" s="302"/>
      <c r="V3884" s="313"/>
      <c r="W3884" s="349"/>
      <c r="X3884" s="305" t="s">
        <v>326</v>
      </c>
      <c r="Y3884" s="302" t="s">
        <v>21</v>
      </c>
      <c r="Z3884" s="349" t="str">
        <f>$Z$653</f>
        <v/>
      </c>
      <c r="AA3884" s="297"/>
      <c r="AB3884" s="297"/>
      <c r="AC3884" s="362"/>
      <c r="AD3884" s="87"/>
      <c r="AE3884" s="313"/>
      <c r="AF3884" s="349"/>
      <c r="AG3884" s="45">
        <v>89.0</v>
      </c>
      <c r="AH3884" s="79"/>
      <c r="AI3884" s="80"/>
      <c r="AJ3884" s="80"/>
      <c r="AK3884" s="80"/>
      <c r="AL3884" s="14"/>
      <c r="AM3884" s="16" t="str">
        <f t="shared" si="10"/>
        <v>{s:'63C753', v:89 , c:'放デイ３２・有資格１８・人欠２・未計画・開減１・拘減・'},</v>
      </c>
      <c r="AN3884" s="16"/>
    </row>
    <row r="3885" ht="16.5" customHeight="1">
      <c r="A3885" s="29">
        <v>63.0</v>
      </c>
      <c r="B3885" s="30" t="s">
        <v>4833</v>
      </c>
      <c r="C3885" s="31">
        <v>3883.0</v>
      </c>
      <c r="D3885" s="32" t="s">
        <v>4834</v>
      </c>
      <c r="E3885" s="94"/>
      <c r="F3885" s="94"/>
      <c r="G3885" s="103"/>
      <c r="H3885" s="140"/>
      <c r="I3885" s="140"/>
      <c r="J3885" s="95"/>
      <c r="K3885" s="69"/>
      <c r="L3885" s="65"/>
      <c r="M3885" s="65"/>
      <c r="N3885" s="302"/>
      <c r="O3885" s="382"/>
      <c r="P3885" s="383"/>
      <c r="Q3885" s="302"/>
      <c r="R3885" s="384"/>
      <c r="S3885" s="131"/>
      <c r="T3885" s="87"/>
      <c r="U3885" s="302"/>
      <c r="V3885" s="313"/>
      <c r="W3885" s="349"/>
      <c r="X3885" s="306"/>
      <c r="Y3885" s="290"/>
      <c r="Z3885" s="355"/>
      <c r="AA3885" s="356" t="s">
        <v>20</v>
      </c>
      <c r="AB3885" s="357" t="s">
        <v>21</v>
      </c>
      <c r="AC3885" s="363">
        <v>0.85</v>
      </c>
      <c r="AD3885" s="87"/>
      <c r="AE3885" s="313"/>
      <c r="AF3885" s="349"/>
      <c r="AG3885" s="45">
        <v>75.0</v>
      </c>
      <c r="AH3885" s="79"/>
      <c r="AI3885" s="80"/>
      <c r="AJ3885" s="80"/>
      <c r="AK3885" s="80"/>
      <c r="AL3885" s="14"/>
      <c r="AM3885" s="16" t="str">
        <f t="shared" si="10"/>
        <v>{s:'63C754', v:75 , c:'放デイ３２・有資格１８・人欠２・未計画・開減１・評減・拘減・'},</v>
      </c>
      <c r="AN3885" s="16"/>
    </row>
    <row r="3886" ht="16.5" customHeight="1">
      <c r="A3886" s="29">
        <v>63.0</v>
      </c>
      <c r="B3886" s="30" t="s">
        <v>4835</v>
      </c>
      <c r="C3886" s="31">
        <v>3884.0</v>
      </c>
      <c r="D3886" s="32" t="s">
        <v>4836</v>
      </c>
      <c r="E3886" s="94"/>
      <c r="F3886" s="94"/>
      <c r="G3886" s="103"/>
      <c r="H3886" s="140"/>
      <c r="I3886" s="140"/>
      <c r="J3886" s="95"/>
      <c r="K3886" s="69"/>
      <c r="L3886" s="65"/>
      <c r="M3886" s="65"/>
      <c r="N3886" s="302"/>
      <c r="O3886" s="382"/>
      <c r="P3886" s="383"/>
      <c r="Q3886" s="302"/>
      <c r="R3886" s="384"/>
      <c r="S3886" s="310"/>
      <c r="T3886" s="87"/>
      <c r="U3886" s="302"/>
      <c r="V3886" s="313"/>
      <c r="W3886" s="349"/>
      <c r="X3886" s="305" t="s">
        <v>329</v>
      </c>
      <c r="Y3886" s="302" t="s">
        <v>21</v>
      </c>
      <c r="Z3886" s="349" t="str">
        <f>$Z$655</f>
        <v/>
      </c>
      <c r="AA3886" s="292"/>
      <c r="AB3886" s="292"/>
      <c r="AC3886" s="355"/>
      <c r="AD3886" s="87"/>
      <c r="AE3886" s="313"/>
      <c r="AF3886" s="349"/>
      <c r="AG3886" s="45">
        <v>109.0</v>
      </c>
      <c r="AH3886" s="79"/>
      <c r="AI3886" s="80"/>
      <c r="AJ3886" s="80"/>
      <c r="AK3886" s="80"/>
      <c r="AL3886" s="14"/>
      <c r="AM3886" s="16" t="str">
        <f t="shared" si="10"/>
        <v>{s:'63C755', v:109 , c:'放デイ３２・有資格１８・人欠２・未計画・開減２・拘減・'},</v>
      </c>
      <c r="AN3886" s="16"/>
    </row>
    <row r="3887" ht="16.5" customHeight="1">
      <c r="A3887" s="29">
        <v>63.0</v>
      </c>
      <c r="B3887" s="30" t="s">
        <v>4837</v>
      </c>
      <c r="C3887" s="31">
        <v>3885.0</v>
      </c>
      <c r="D3887" s="32" t="s">
        <v>4838</v>
      </c>
      <c r="E3887" s="94"/>
      <c r="F3887" s="94"/>
      <c r="G3887" s="103"/>
      <c r="H3887" s="140"/>
      <c r="I3887" s="140"/>
      <c r="J3887" s="95"/>
      <c r="K3887" s="69"/>
      <c r="L3887" s="65"/>
      <c r="M3887" s="65"/>
      <c r="N3887" s="302"/>
      <c r="O3887" s="382"/>
      <c r="P3887" s="383"/>
      <c r="Q3887" s="302"/>
      <c r="R3887" s="384"/>
      <c r="S3887" s="310"/>
      <c r="T3887" s="93"/>
      <c r="U3887" s="302"/>
      <c r="V3887" s="313"/>
      <c r="W3887" s="349"/>
      <c r="X3887" s="306"/>
      <c r="Y3887" s="290"/>
      <c r="Z3887" s="355"/>
      <c r="AA3887" s="356" t="s">
        <v>20</v>
      </c>
      <c r="AB3887" s="357" t="s">
        <v>21</v>
      </c>
      <c r="AC3887" s="363">
        <v>0.85</v>
      </c>
      <c r="AD3887" s="93"/>
      <c r="AE3887" s="292"/>
      <c r="AF3887" s="355"/>
      <c r="AG3887" s="45">
        <v>92.0</v>
      </c>
      <c r="AH3887" s="79"/>
      <c r="AI3887" s="80"/>
      <c r="AJ3887" s="80"/>
      <c r="AK3887" s="80"/>
      <c r="AL3887" s="14"/>
      <c r="AM3887" s="16" t="str">
        <f t="shared" si="10"/>
        <v>{s:'63C756', v:92 , c:'放デイ３２・有資格１８・人欠２・未計画・開減２・評減・拘減・'},</v>
      </c>
      <c r="AN3887" s="16"/>
    </row>
    <row r="3888" ht="16.5" customHeight="1">
      <c r="A3888" s="29">
        <v>63.0</v>
      </c>
      <c r="B3888" s="30" t="s">
        <v>4839</v>
      </c>
      <c r="C3888" s="31">
        <v>3886.0</v>
      </c>
      <c r="D3888" s="32" t="s">
        <v>4840</v>
      </c>
      <c r="E3888" s="94"/>
      <c r="F3888" s="94"/>
      <c r="G3888" s="103"/>
      <c r="H3888" s="140"/>
      <c r="I3888" s="140"/>
      <c r="J3888" s="95"/>
      <c r="K3888" s="69"/>
      <c r="L3888" s="65"/>
      <c r="M3888" s="65"/>
      <c r="N3888" s="302"/>
      <c r="O3888" s="382"/>
      <c r="P3888" s="383"/>
      <c r="Q3888" s="302"/>
      <c r="R3888" s="384"/>
      <c r="S3888" s="309"/>
      <c r="T3888" s="130" t="s">
        <v>27</v>
      </c>
      <c r="U3888" s="287"/>
      <c r="V3888" s="385"/>
      <c r="W3888" s="354"/>
      <c r="X3888" s="299"/>
      <c r="Y3888" s="287"/>
      <c r="Z3888" s="345"/>
      <c r="AA3888" s="288"/>
      <c r="AB3888" s="288"/>
      <c r="AC3888" s="288"/>
      <c r="AD3888" s="288"/>
      <c r="AE3888" s="288"/>
      <c r="AF3888" s="346"/>
      <c r="AG3888" s="45">
        <v>96.0</v>
      </c>
      <c r="AH3888" s="79"/>
      <c r="AI3888" s="80"/>
      <c r="AJ3888" s="80"/>
      <c r="AK3888" s="80"/>
      <c r="AL3888" s="14"/>
      <c r="AM3888" s="16" t="str">
        <f t="shared" si="10"/>
        <v>{s:'63C757', v:96 , c:'放デイ３２・有資格１８・人欠２・未計画２・'},</v>
      </c>
      <c r="AN3888" s="16"/>
    </row>
    <row r="3889" ht="16.5" customHeight="1">
      <c r="A3889" s="29">
        <v>63.0</v>
      </c>
      <c r="B3889" s="30" t="s">
        <v>4841</v>
      </c>
      <c r="C3889" s="31">
        <v>3887.0</v>
      </c>
      <c r="D3889" s="32" t="s">
        <v>4842</v>
      </c>
      <c r="E3889" s="94"/>
      <c r="F3889" s="94"/>
      <c r="G3889" s="103"/>
      <c r="H3889" s="140"/>
      <c r="I3889" s="140"/>
      <c r="J3889" s="95"/>
      <c r="K3889" s="69"/>
      <c r="L3889" s="65"/>
      <c r="M3889" s="65"/>
      <c r="N3889" s="302"/>
      <c r="O3889" s="382"/>
      <c r="P3889" s="383"/>
      <c r="Q3889" s="302"/>
      <c r="R3889" s="384"/>
      <c r="S3889" s="309"/>
      <c r="T3889" s="87"/>
      <c r="U3889" s="302" t="s">
        <v>21</v>
      </c>
      <c r="V3889" s="313">
        <v>0.5</v>
      </c>
      <c r="W3889" s="349"/>
      <c r="X3889" s="303"/>
      <c r="Y3889" s="290"/>
      <c r="Z3889" s="350"/>
      <c r="AA3889" s="299" t="s">
        <v>20</v>
      </c>
      <c r="AB3889" s="287" t="s">
        <v>21</v>
      </c>
      <c r="AC3889" s="351">
        <v>0.85</v>
      </c>
      <c r="AD3889" s="288"/>
      <c r="AE3889" s="288"/>
      <c r="AF3889" s="346"/>
      <c r="AG3889" s="45">
        <v>82.0</v>
      </c>
      <c r="AH3889" s="79"/>
      <c r="AI3889" s="80"/>
      <c r="AJ3889" s="80"/>
      <c r="AK3889" s="80"/>
      <c r="AL3889" s="14"/>
      <c r="AM3889" s="16" t="str">
        <f t="shared" si="10"/>
        <v>{s:'63C758', v:82 , c:'放デイ３２・有資格１８・人欠２・未計画２・評減・'},</v>
      </c>
      <c r="AN3889" s="16"/>
    </row>
    <row r="3890" ht="16.5" customHeight="1">
      <c r="A3890" s="29">
        <v>63.0</v>
      </c>
      <c r="B3890" s="30" t="s">
        <v>4843</v>
      </c>
      <c r="C3890" s="31">
        <v>3888.0</v>
      </c>
      <c r="D3890" s="32" t="s">
        <v>4844</v>
      </c>
      <c r="E3890" s="94"/>
      <c r="F3890" s="94"/>
      <c r="G3890" s="103"/>
      <c r="H3890" s="140"/>
      <c r="I3890" s="140"/>
      <c r="J3890" s="95"/>
      <c r="K3890" s="69"/>
      <c r="L3890" s="65"/>
      <c r="M3890" s="65"/>
      <c r="N3890" s="302"/>
      <c r="O3890" s="382"/>
      <c r="P3890" s="383"/>
      <c r="Q3890" s="302"/>
      <c r="R3890" s="384"/>
      <c r="S3890" s="309"/>
      <c r="T3890" s="87"/>
      <c r="U3890" s="302"/>
      <c r="V3890" s="313"/>
      <c r="W3890" s="349"/>
      <c r="X3890" s="305" t="s">
        <v>326</v>
      </c>
      <c r="Y3890" s="287" t="s">
        <v>21</v>
      </c>
      <c r="Z3890" s="354" t="str">
        <f>$Z$653</f>
        <v/>
      </c>
      <c r="AA3890" s="297"/>
      <c r="AB3890" s="297"/>
      <c r="AC3890" s="297"/>
      <c r="AD3890" s="297"/>
      <c r="AE3890" s="297"/>
      <c r="AF3890" s="362"/>
      <c r="AG3890" s="114">
        <v>67.0</v>
      </c>
      <c r="AH3890" s="79"/>
      <c r="AI3890" s="80"/>
      <c r="AJ3890" s="80"/>
      <c r="AK3890" s="80"/>
      <c r="AL3890" s="14"/>
      <c r="AM3890" s="16" t="str">
        <f t="shared" si="10"/>
        <v>{s:'63C759', v:67 , c:'放デイ３２・有資格１８・人欠２・未計画２・開減１・'},</v>
      </c>
      <c r="AN3890" s="16"/>
    </row>
    <row r="3891" ht="16.5" customHeight="1">
      <c r="A3891" s="29">
        <v>63.0</v>
      </c>
      <c r="B3891" s="30" t="s">
        <v>4845</v>
      </c>
      <c r="C3891" s="31">
        <v>3889.0</v>
      </c>
      <c r="D3891" s="32" t="s">
        <v>4846</v>
      </c>
      <c r="E3891" s="94"/>
      <c r="F3891" s="94"/>
      <c r="G3891" s="103"/>
      <c r="H3891" s="140"/>
      <c r="I3891" s="140"/>
      <c r="J3891" s="95"/>
      <c r="K3891" s="69"/>
      <c r="L3891" s="65"/>
      <c r="M3891" s="65"/>
      <c r="N3891" s="302"/>
      <c r="O3891" s="382"/>
      <c r="P3891" s="383"/>
      <c r="Q3891" s="302"/>
      <c r="R3891" s="384"/>
      <c r="S3891" s="309"/>
      <c r="T3891" s="87"/>
      <c r="U3891" s="302"/>
      <c r="V3891" s="313"/>
      <c r="W3891" s="349"/>
      <c r="X3891" s="306"/>
      <c r="Y3891" s="290"/>
      <c r="Z3891" s="355"/>
      <c r="AA3891" s="356" t="s">
        <v>20</v>
      </c>
      <c r="AB3891" s="357" t="s">
        <v>21</v>
      </c>
      <c r="AC3891" s="358">
        <v>0.85</v>
      </c>
      <c r="AD3891" s="288"/>
      <c r="AE3891" s="288"/>
      <c r="AF3891" s="346"/>
      <c r="AG3891" s="114">
        <v>57.0</v>
      </c>
      <c r="AH3891" s="79"/>
      <c r="AI3891" s="80"/>
      <c r="AJ3891" s="80"/>
      <c r="AK3891" s="80"/>
      <c r="AL3891" s="14"/>
      <c r="AM3891" s="16" t="str">
        <f t="shared" si="10"/>
        <v>{s:'63C760', v:57 , c:'放デイ３２・有資格１８・人欠２・未計画２・開減１・評減・'},</v>
      </c>
      <c r="AN3891" s="16"/>
    </row>
    <row r="3892" ht="16.5" customHeight="1">
      <c r="A3892" s="29">
        <v>63.0</v>
      </c>
      <c r="B3892" s="30" t="s">
        <v>4847</v>
      </c>
      <c r="C3892" s="31">
        <v>3890.0</v>
      </c>
      <c r="D3892" s="32" t="s">
        <v>4848</v>
      </c>
      <c r="E3892" s="94"/>
      <c r="F3892" s="94"/>
      <c r="G3892" s="103"/>
      <c r="H3892" s="140"/>
      <c r="I3892" s="140"/>
      <c r="J3892" s="95"/>
      <c r="K3892" s="69"/>
      <c r="L3892" s="65"/>
      <c r="M3892" s="65"/>
      <c r="N3892" s="302"/>
      <c r="O3892" s="382"/>
      <c r="P3892" s="383"/>
      <c r="Q3892" s="302"/>
      <c r="R3892" s="384"/>
      <c r="S3892" s="309"/>
      <c r="T3892" s="87"/>
      <c r="U3892" s="302"/>
      <c r="V3892" s="313"/>
      <c r="W3892" s="349"/>
      <c r="X3892" s="305" t="s">
        <v>329</v>
      </c>
      <c r="Y3892" s="287" t="s">
        <v>21</v>
      </c>
      <c r="Z3892" s="354" t="str">
        <f>$Z$655</f>
        <v/>
      </c>
      <c r="AA3892" s="292"/>
      <c r="AB3892" s="292"/>
      <c r="AC3892" s="292"/>
      <c r="AD3892" s="292"/>
      <c r="AE3892" s="292"/>
      <c r="AF3892" s="355"/>
      <c r="AG3892" s="45">
        <v>82.0</v>
      </c>
      <c r="AH3892" s="79"/>
      <c r="AI3892" s="80"/>
      <c r="AJ3892" s="80"/>
      <c r="AK3892" s="80"/>
      <c r="AL3892" s="14"/>
      <c r="AM3892" s="16" t="str">
        <f t="shared" si="10"/>
        <v>{s:'63C761', v:82 , c:'放デイ３２・有資格１８・人欠２・未計画２・開減２・'},</v>
      </c>
      <c r="AN3892" s="16"/>
    </row>
    <row r="3893" ht="16.5" customHeight="1">
      <c r="A3893" s="29">
        <v>63.0</v>
      </c>
      <c r="B3893" s="30" t="s">
        <v>4849</v>
      </c>
      <c r="C3893" s="31">
        <v>3891.0</v>
      </c>
      <c r="D3893" s="32" t="s">
        <v>4850</v>
      </c>
      <c r="E3893" s="94"/>
      <c r="F3893" s="94"/>
      <c r="G3893" s="103"/>
      <c r="H3893" s="140"/>
      <c r="I3893" s="140"/>
      <c r="J3893" s="95"/>
      <c r="K3893" s="69"/>
      <c r="L3893" s="65"/>
      <c r="M3893" s="65"/>
      <c r="N3893" s="302"/>
      <c r="O3893" s="382"/>
      <c r="P3893" s="383"/>
      <c r="Q3893" s="302"/>
      <c r="R3893" s="384"/>
      <c r="S3893" s="309"/>
      <c r="T3893" s="87"/>
      <c r="U3893" s="302"/>
      <c r="V3893" s="313"/>
      <c r="W3893" s="349"/>
      <c r="X3893" s="306"/>
      <c r="Y3893" s="290"/>
      <c r="Z3893" s="355"/>
      <c r="AA3893" s="356" t="s">
        <v>20</v>
      </c>
      <c r="AB3893" s="357" t="s">
        <v>21</v>
      </c>
      <c r="AC3893" s="358">
        <v>0.85</v>
      </c>
      <c r="AD3893" s="288"/>
      <c r="AE3893" s="288"/>
      <c r="AF3893" s="346"/>
      <c r="AG3893" s="45">
        <v>70.0</v>
      </c>
      <c r="AH3893" s="79"/>
      <c r="AI3893" s="80"/>
      <c r="AJ3893" s="80"/>
      <c r="AK3893" s="80"/>
      <c r="AL3893" s="14"/>
      <c r="AM3893" s="16" t="str">
        <f t="shared" si="10"/>
        <v>{s:'63C762', v:70 , c:'放デイ３２・有資格１８・人欠２・未計画２・開減２・評減・'},</v>
      </c>
      <c r="AN3893" s="16"/>
    </row>
    <row r="3894" ht="16.5" customHeight="1">
      <c r="A3894" s="29">
        <v>63.0</v>
      </c>
      <c r="B3894" s="30" t="s">
        <v>4851</v>
      </c>
      <c r="C3894" s="31">
        <v>3892.0</v>
      </c>
      <c r="D3894" s="32" t="s">
        <v>4852</v>
      </c>
      <c r="E3894" s="94"/>
      <c r="F3894" s="94"/>
      <c r="G3894" s="103"/>
      <c r="H3894" s="140"/>
      <c r="I3894" s="140"/>
      <c r="J3894" s="95"/>
      <c r="K3894" s="69"/>
      <c r="L3894" s="65"/>
      <c r="M3894" s="65"/>
      <c r="N3894" s="302"/>
      <c r="O3894" s="382"/>
      <c r="P3894" s="383"/>
      <c r="Q3894" s="302"/>
      <c r="R3894" s="384"/>
      <c r="S3894" s="309"/>
      <c r="T3894" s="87"/>
      <c r="U3894" s="302"/>
      <c r="V3894" s="313"/>
      <c r="W3894" s="349"/>
      <c r="X3894" s="299"/>
      <c r="Y3894" s="287"/>
      <c r="Z3894" s="345"/>
      <c r="AA3894" s="288"/>
      <c r="AB3894" s="288"/>
      <c r="AC3894" s="346"/>
      <c r="AD3894" s="82" t="s">
        <v>30</v>
      </c>
      <c r="AE3894" s="302">
        <v>5.0</v>
      </c>
      <c r="AF3894" s="360" t="s">
        <v>31</v>
      </c>
      <c r="AG3894" s="45">
        <v>91.0</v>
      </c>
      <c r="AH3894" s="79"/>
      <c r="AI3894" s="80"/>
      <c r="AJ3894" s="80"/>
      <c r="AK3894" s="80"/>
      <c r="AL3894" s="14"/>
      <c r="AM3894" s="16" t="str">
        <f t="shared" si="10"/>
        <v>{s:'63C763', v:91 , c:'放デイ３２・有資格１８・人欠２・未計画２・拘減・'},</v>
      </c>
      <c r="AN3894" s="16"/>
    </row>
    <row r="3895" ht="16.5" customHeight="1">
      <c r="A3895" s="29">
        <v>63.0</v>
      </c>
      <c r="B3895" s="30" t="s">
        <v>4853</v>
      </c>
      <c r="C3895" s="31">
        <v>3893.0</v>
      </c>
      <c r="D3895" s="32" t="s">
        <v>4854</v>
      </c>
      <c r="E3895" s="94"/>
      <c r="F3895" s="94"/>
      <c r="G3895" s="103"/>
      <c r="H3895" s="140"/>
      <c r="I3895" s="140"/>
      <c r="J3895" s="95"/>
      <c r="K3895" s="69"/>
      <c r="L3895" s="65"/>
      <c r="M3895" s="65"/>
      <c r="N3895" s="302"/>
      <c r="O3895" s="382"/>
      <c r="P3895" s="383"/>
      <c r="Q3895" s="302"/>
      <c r="R3895" s="384"/>
      <c r="S3895" s="309"/>
      <c r="T3895" s="87"/>
      <c r="U3895" s="302"/>
      <c r="V3895" s="313"/>
      <c r="W3895" s="313"/>
      <c r="X3895" s="303"/>
      <c r="Y3895" s="290"/>
      <c r="Z3895" s="350"/>
      <c r="AA3895" s="299" t="s">
        <v>20</v>
      </c>
      <c r="AB3895" s="287" t="s">
        <v>21</v>
      </c>
      <c r="AC3895" s="361">
        <v>0.85</v>
      </c>
      <c r="AD3895" s="87"/>
      <c r="AE3895" s="302"/>
      <c r="AF3895" s="360"/>
      <c r="AG3895" s="45">
        <v>77.0</v>
      </c>
      <c r="AH3895" s="79"/>
      <c r="AI3895" s="80"/>
      <c r="AJ3895" s="80"/>
      <c r="AK3895" s="80"/>
      <c r="AL3895" s="14"/>
      <c r="AM3895" s="16" t="str">
        <f t="shared" si="10"/>
        <v>{s:'63C764', v:77 , c:'放デイ３２・有資格１８・人欠２・未計画２・評減・拘減・'},</v>
      </c>
      <c r="AN3895" s="16"/>
    </row>
    <row r="3896" ht="16.5" customHeight="1">
      <c r="A3896" s="29">
        <v>63.0</v>
      </c>
      <c r="B3896" s="30" t="s">
        <v>4855</v>
      </c>
      <c r="C3896" s="31">
        <v>3894.0</v>
      </c>
      <c r="D3896" s="32" t="s">
        <v>4856</v>
      </c>
      <c r="E3896" s="94"/>
      <c r="F3896" s="94"/>
      <c r="G3896" s="103"/>
      <c r="H3896" s="140"/>
      <c r="I3896" s="140"/>
      <c r="J3896" s="95"/>
      <c r="K3896" s="69"/>
      <c r="L3896" s="65"/>
      <c r="M3896" s="65"/>
      <c r="N3896" s="302"/>
      <c r="O3896" s="382"/>
      <c r="P3896" s="383"/>
      <c r="Q3896" s="302"/>
      <c r="R3896" s="384"/>
      <c r="S3896" s="309"/>
      <c r="T3896" s="87"/>
      <c r="U3896" s="302"/>
      <c r="V3896" s="313"/>
      <c r="W3896" s="313"/>
      <c r="X3896" s="305" t="s">
        <v>326</v>
      </c>
      <c r="Y3896" s="302" t="s">
        <v>21</v>
      </c>
      <c r="Z3896" s="349" t="str">
        <f>$Z$653</f>
        <v/>
      </c>
      <c r="AA3896" s="297"/>
      <c r="AB3896" s="297"/>
      <c r="AC3896" s="362"/>
      <c r="AD3896" s="87"/>
      <c r="AE3896" s="313"/>
      <c r="AF3896" s="349"/>
      <c r="AG3896" s="114">
        <v>62.0</v>
      </c>
      <c r="AH3896" s="79"/>
      <c r="AI3896" s="80"/>
      <c r="AJ3896" s="80"/>
      <c r="AK3896" s="80"/>
      <c r="AL3896" s="14"/>
      <c r="AM3896" s="16" t="str">
        <f t="shared" si="10"/>
        <v>{s:'63C765', v:62 , c:'放デイ３２・有資格１８・人欠２・未計画２・開減１・拘減・'},</v>
      </c>
      <c r="AN3896" s="16"/>
    </row>
    <row r="3897" ht="16.5" customHeight="1">
      <c r="A3897" s="29">
        <v>63.0</v>
      </c>
      <c r="B3897" s="30" t="s">
        <v>4857</v>
      </c>
      <c r="C3897" s="31">
        <v>3895.0</v>
      </c>
      <c r="D3897" s="32" t="s">
        <v>4858</v>
      </c>
      <c r="E3897" s="94"/>
      <c r="F3897" s="94"/>
      <c r="G3897" s="103"/>
      <c r="H3897" s="140"/>
      <c r="I3897" s="140"/>
      <c r="J3897" s="95"/>
      <c r="K3897" s="69"/>
      <c r="L3897" s="65"/>
      <c r="M3897" s="65"/>
      <c r="N3897" s="302"/>
      <c r="O3897" s="382"/>
      <c r="P3897" s="383"/>
      <c r="Q3897" s="302"/>
      <c r="R3897" s="384"/>
      <c r="S3897" s="309"/>
      <c r="T3897" s="87"/>
      <c r="U3897" s="302"/>
      <c r="V3897" s="313"/>
      <c r="W3897" s="313"/>
      <c r="X3897" s="306"/>
      <c r="Y3897" s="290"/>
      <c r="Z3897" s="355"/>
      <c r="AA3897" s="356" t="s">
        <v>20</v>
      </c>
      <c r="AB3897" s="357" t="s">
        <v>21</v>
      </c>
      <c r="AC3897" s="363">
        <v>0.85</v>
      </c>
      <c r="AD3897" s="87"/>
      <c r="AE3897" s="313"/>
      <c r="AF3897" s="349"/>
      <c r="AG3897" s="114">
        <v>52.0</v>
      </c>
      <c r="AH3897" s="79"/>
      <c r="AI3897" s="80"/>
      <c r="AJ3897" s="80"/>
      <c r="AK3897" s="80"/>
      <c r="AL3897" s="14"/>
      <c r="AM3897" s="16" t="str">
        <f t="shared" si="10"/>
        <v>{s:'63C766', v:52 , c:'放デイ３２・有資格１８・人欠２・未計画２・開減１・評減・拘減・'},</v>
      </c>
      <c r="AN3897" s="16"/>
    </row>
    <row r="3898" ht="16.5" customHeight="1">
      <c r="A3898" s="29">
        <v>63.0</v>
      </c>
      <c r="B3898" s="30" t="s">
        <v>4859</v>
      </c>
      <c r="C3898" s="31">
        <v>3896.0</v>
      </c>
      <c r="D3898" s="32" t="s">
        <v>4860</v>
      </c>
      <c r="E3898" s="94"/>
      <c r="F3898" s="94"/>
      <c r="G3898" s="103"/>
      <c r="H3898" s="140"/>
      <c r="I3898" s="140"/>
      <c r="J3898" s="95"/>
      <c r="K3898" s="69"/>
      <c r="L3898" s="65"/>
      <c r="M3898" s="65"/>
      <c r="N3898" s="302"/>
      <c r="O3898" s="382"/>
      <c r="P3898" s="383"/>
      <c r="Q3898" s="302"/>
      <c r="R3898" s="384"/>
      <c r="S3898" s="323"/>
      <c r="T3898" s="87"/>
      <c r="U3898" s="302"/>
      <c r="V3898" s="313"/>
      <c r="W3898" s="313"/>
      <c r="X3898" s="305" t="s">
        <v>329</v>
      </c>
      <c r="Y3898" s="302" t="s">
        <v>21</v>
      </c>
      <c r="Z3898" s="349" t="str">
        <f>$Z$655</f>
        <v/>
      </c>
      <c r="AA3898" s="292"/>
      <c r="AB3898" s="292"/>
      <c r="AC3898" s="355"/>
      <c r="AD3898" s="87"/>
      <c r="AE3898" s="313"/>
      <c r="AF3898" s="349"/>
      <c r="AG3898" s="45">
        <v>77.0</v>
      </c>
      <c r="AH3898" s="79"/>
      <c r="AI3898" s="80"/>
      <c r="AJ3898" s="80"/>
      <c r="AK3898" s="80"/>
      <c r="AL3898" s="14"/>
      <c r="AM3898" s="16" t="str">
        <f t="shared" si="10"/>
        <v>{s:'63C767', v:77 , c:'放デイ３２・有資格１８・人欠２・未計画２・開減２・拘減・'},</v>
      </c>
      <c r="AN3898" s="16"/>
    </row>
    <row r="3899" ht="16.5" customHeight="1">
      <c r="A3899" s="29">
        <v>63.0</v>
      </c>
      <c r="B3899" s="30" t="s">
        <v>4861</v>
      </c>
      <c r="C3899" s="31">
        <v>3897.0</v>
      </c>
      <c r="D3899" s="32" t="s">
        <v>4862</v>
      </c>
      <c r="E3899" s="106"/>
      <c r="F3899" s="291"/>
      <c r="G3899" s="136"/>
      <c r="H3899" s="291"/>
      <c r="I3899" s="291"/>
      <c r="J3899" s="188"/>
      <c r="K3899" s="110"/>
      <c r="L3899" s="115"/>
      <c r="M3899" s="115"/>
      <c r="N3899" s="290"/>
      <c r="O3899" s="388"/>
      <c r="P3899" s="387"/>
      <c r="Q3899" s="290"/>
      <c r="R3899" s="386"/>
      <c r="S3899" s="324"/>
      <c r="T3899" s="93"/>
      <c r="U3899" s="290"/>
      <c r="V3899" s="292"/>
      <c r="W3899" s="355"/>
      <c r="X3899" s="306"/>
      <c r="Y3899" s="290"/>
      <c r="Z3899" s="355"/>
      <c r="AA3899" s="356" t="s">
        <v>20</v>
      </c>
      <c r="AB3899" s="357" t="s">
        <v>21</v>
      </c>
      <c r="AC3899" s="363">
        <v>0.85</v>
      </c>
      <c r="AD3899" s="93"/>
      <c r="AE3899" s="292"/>
      <c r="AF3899" s="355"/>
      <c r="AG3899" s="45">
        <v>65.0</v>
      </c>
      <c r="AH3899" s="79"/>
      <c r="AI3899" s="80"/>
      <c r="AJ3899" s="80"/>
      <c r="AK3899" s="80"/>
      <c r="AL3899" s="14"/>
      <c r="AM3899" s="16" t="str">
        <f t="shared" si="10"/>
        <v>{s:'63C768', v:65 , c:'放デイ３２・有資格１８・人欠２・未計画２・開減２・評減・拘減・'},</v>
      </c>
      <c r="AN3899" s="16"/>
    </row>
    <row r="3900" ht="16.5" customHeight="1">
      <c r="A3900" s="29">
        <v>63.0</v>
      </c>
      <c r="B3900" s="30" t="s">
        <v>4863</v>
      </c>
      <c r="C3900" s="31">
        <v>3898.0</v>
      </c>
      <c r="D3900" s="32" t="s">
        <v>4864</v>
      </c>
      <c r="E3900" s="33" t="s">
        <v>1123</v>
      </c>
      <c r="F3900" s="33" t="s">
        <v>1124</v>
      </c>
      <c r="G3900" s="102" t="s">
        <v>1105</v>
      </c>
      <c r="H3900" s="35"/>
      <c r="I3900" s="35"/>
      <c r="J3900" s="35"/>
      <c r="K3900" s="152"/>
      <c r="L3900" s="152"/>
      <c r="M3900" s="344"/>
      <c r="N3900" s="152"/>
      <c r="O3900" s="241" t="s">
        <v>2655</v>
      </c>
      <c r="P3900" s="82" t="s">
        <v>24</v>
      </c>
      <c r="Q3900" s="152"/>
      <c r="R3900" s="153"/>
      <c r="S3900" s="332"/>
      <c r="T3900" s="332"/>
      <c r="U3900" s="152"/>
      <c r="V3900" s="152"/>
      <c r="W3900" s="152"/>
      <c r="X3900" s="327"/>
      <c r="Y3900" s="287"/>
      <c r="Z3900" s="391"/>
      <c r="AA3900" s="292"/>
      <c r="AB3900" s="292"/>
      <c r="AC3900" s="292"/>
      <c r="AD3900" s="337"/>
      <c r="AE3900" s="337"/>
      <c r="AF3900" s="392"/>
      <c r="AG3900" s="45">
        <v>373.0</v>
      </c>
      <c r="AH3900" s="79"/>
      <c r="AI3900" s="80"/>
      <c r="AJ3900" s="80"/>
      <c r="AK3900" s="80"/>
      <c r="AL3900" s="14"/>
      <c r="AM3900" s="16" t="str">
        <f t="shared" si="10"/>
        <v>{s:'63C769', v:373 , c:'基準該当放デイⅠ１・人欠・'},</v>
      </c>
      <c r="AN3900" s="16"/>
    </row>
    <row r="3901" ht="16.5" customHeight="1">
      <c r="A3901" s="29">
        <v>63.0</v>
      </c>
      <c r="B3901" s="30" t="s">
        <v>4865</v>
      </c>
      <c r="C3901" s="31">
        <v>3899.0</v>
      </c>
      <c r="D3901" s="32" t="s">
        <v>4866</v>
      </c>
      <c r="E3901" s="131"/>
      <c r="F3901" s="131"/>
      <c r="G3901" s="87"/>
      <c r="H3901" s="347" t="str">
        <f>'30放課後等デイ(基本１)'!J3546</f>
        <v/>
      </c>
      <c r="I3901" s="140" t="s">
        <v>9</v>
      </c>
      <c r="J3901" s="63"/>
      <c r="K3901" s="140"/>
      <c r="L3901" s="140"/>
      <c r="M3901" s="348"/>
      <c r="N3901" s="140"/>
      <c r="O3901" s="131"/>
      <c r="P3901" s="87"/>
      <c r="Q3901" s="302" t="s">
        <v>21</v>
      </c>
      <c r="R3901" s="349">
        <v>0.7</v>
      </c>
      <c r="S3901" s="338"/>
      <c r="T3901" s="338"/>
      <c r="U3901" s="291"/>
      <c r="V3901" s="291"/>
      <c r="W3901" s="291"/>
      <c r="X3901" s="330"/>
      <c r="Y3901" s="290"/>
      <c r="Z3901" s="393"/>
      <c r="AA3901" s="356" t="s">
        <v>20</v>
      </c>
      <c r="AB3901" s="357" t="s">
        <v>21</v>
      </c>
      <c r="AC3901" s="358">
        <v>0.85</v>
      </c>
      <c r="AD3901" s="337"/>
      <c r="AE3901" s="337"/>
      <c r="AF3901" s="392"/>
      <c r="AG3901" s="45">
        <v>317.0</v>
      </c>
      <c r="AH3901" s="79"/>
      <c r="AI3901" s="80"/>
      <c r="AJ3901" s="80"/>
      <c r="AK3901" s="80"/>
      <c r="AL3901" s="14"/>
      <c r="AM3901" s="16" t="str">
        <f t="shared" si="10"/>
        <v>{s:'63C770', v:317 , c:'基準該当放デイⅠ１・人欠・評減・'},</v>
      </c>
      <c r="AN3901" s="16"/>
    </row>
    <row r="3902" ht="16.5" customHeight="1">
      <c r="A3902" s="29">
        <v>63.0</v>
      </c>
      <c r="B3902" s="30" t="s">
        <v>4867</v>
      </c>
      <c r="C3902" s="31">
        <v>3900.0</v>
      </c>
      <c r="D3902" s="32" t="s">
        <v>4868</v>
      </c>
      <c r="E3902" s="131"/>
      <c r="F3902" s="131"/>
      <c r="G3902" s="87"/>
      <c r="H3902" s="140"/>
      <c r="I3902" s="140"/>
      <c r="J3902" s="140"/>
      <c r="K3902" s="65"/>
      <c r="L3902" s="65"/>
      <c r="M3902" s="65"/>
      <c r="N3902" s="140"/>
      <c r="O3902" s="131"/>
      <c r="P3902" s="87"/>
      <c r="Q3902" s="140"/>
      <c r="R3902" s="95"/>
      <c r="S3902" s="33" t="s">
        <v>23</v>
      </c>
      <c r="T3902" s="394" t="s">
        <v>24</v>
      </c>
      <c r="U3902" s="287" t="s">
        <v>21</v>
      </c>
      <c r="V3902" s="385">
        <v>0.7</v>
      </c>
      <c r="W3902" s="152"/>
      <c r="X3902" s="327"/>
      <c r="Y3902" s="287"/>
      <c r="Z3902" s="391"/>
      <c r="AA3902" s="288"/>
      <c r="AB3902" s="288"/>
      <c r="AC3902" s="288"/>
      <c r="AD3902" s="337"/>
      <c r="AE3902" s="337"/>
      <c r="AF3902" s="392"/>
      <c r="AG3902" s="45">
        <v>261.0</v>
      </c>
      <c r="AH3902" s="79"/>
      <c r="AI3902" s="80"/>
      <c r="AJ3902" s="80"/>
      <c r="AK3902" s="80"/>
      <c r="AL3902" s="14"/>
      <c r="AM3902" s="16" t="str">
        <f t="shared" si="10"/>
        <v>{s:'63C771', v:261 , c:'基準該当放デイⅠ１・人欠・未計画・'},</v>
      </c>
      <c r="AN3902" s="16"/>
    </row>
    <row r="3903" ht="16.5" customHeight="1">
      <c r="A3903" s="29">
        <v>63.0</v>
      </c>
      <c r="B3903" s="30" t="s">
        <v>4869</v>
      </c>
      <c r="C3903" s="31">
        <v>3901.0</v>
      </c>
      <c r="D3903" s="32" t="s">
        <v>4870</v>
      </c>
      <c r="E3903" s="131"/>
      <c r="F3903" s="131"/>
      <c r="G3903" s="87"/>
      <c r="H3903" s="373"/>
      <c r="I3903" s="140"/>
      <c r="J3903" s="140"/>
      <c r="K3903" s="65"/>
      <c r="L3903" s="65"/>
      <c r="M3903" s="65"/>
      <c r="N3903" s="140"/>
      <c r="O3903" s="131"/>
      <c r="P3903" s="87"/>
      <c r="Q3903" s="140"/>
      <c r="R3903" s="95"/>
      <c r="S3903" s="131"/>
      <c r="T3903" s="395"/>
      <c r="U3903" s="290"/>
      <c r="V3903" s="292"/>
      <c r="W3903" s="291"/>
      <c r="X3903" s="330"/>
      <c r="Y3903" s="290"/>
      <c r="Z3903" s="393"/>
      <c r="AA3903" s="299" t="s">
        <v>20</v>
      </c>
      <c r="AB3903" s="287" t="s">
        <v>21</v>
      </c>
      <c r="AC3903" s="351">
        <v>0.85</v>
      </c>
      <c r="AD3903" s="337"/>
      <c r="AE3903" s="337"/>
      <c r="AF3903" s="392"/>
      <c r="AG3903" s="45">
        <v>222.0</v>
      </c>
      <c r="AH3903" s="79"/>
      <c r="AI3903" s="80"/>
      <c r="AJ3903" s="80"/>
      <c r="AK3903" s="80"/>
      <c r="AL3903" s="14"/>
      <c r="AM3903" s="16" t="str">
        <f t="shared" si="10"/>
        <v>{s:'63C772', v:222 , c:'基準該当放デイⅠ１・人欠・未計画・評減・'},</v>
      </c>
      <c r="AN3903" s="16"/>
    </row>
    <row r="3904" ht="16.5" customHeight="1">
      <c r="A3904" s="29">
        <v>63.0</v>
      </c>
      <c r="B3904" s="30" t="s">
        <v>4871</v>
      </c>
      <c r="C3904" s="31">
        <v>3902.0</v>
      </c>
      <c r="D3904" s="32" t="s">
        <v>4872</v>
      </c>
      <c r="E3904" s="131"/>
      <c r="F3904" s="131"/>
      <c r="G3904" s="87"/>
      <c r="H3904" s="140"/>
      <c r="I3904" s="140"/>
      <c r="J3904" s="140"/>
      <c r="K3904" s="65"/>
      <c r="L3904" s="65"/>
      <c r="M3904" s="65"/>
      <c r="N3904" s="302"/>
      <c r="O3904" s="131"/>
      <c r="P3904" s="87"/>
      <c r="Q3904" s="302"/>
      <c r="R3904" s="384"/>
      <c r="S3904" s="131"/>
      <c r="T3904" s="394" t="s">
        <v>27</v>
      </c>
      <c r="U3904" s="287" t="s">
        <v>21</v>
      </c>
      <c r="V3904" s="385">
        <v>0.5</v>
      </c>
      <c r="W3904" s="385"/>
      <c r="X3904" s="327"/>
      <c r="Y3904" s="287"/>
      <c r="Z3904" s="391"/>
      <c r="AA3904" s="297"/>
      <c r="AB3904" s="297"/>
      <c r="AC3904" s="297"/>
      <c r="AD3904" s="337"/>
      <c r="AE3904" s="337"/>
      <c r="AF3904" s="392"/>
      <c r="AG3904" s="45">
        <v>187.0</v>
      </c>
      <c r="AH3904" s="79"/>
      <c r="AI3904" s="80"/>
      <c r="AJ3904" s="80"/>
      <c r="AK3904" s="80"/>
      <c r="AL3904" s="14"/>
      <c r="AM3904" s="16" t="str">
        <f t="shared" si="10"/>
        <v>{s:'63C773', v:187 , c:'基準該当放デイⅠ１・人欠・未計画２・'},</v>
      </c>
      <c r="AN3904" s="16"/>
    </row>
    <row r="3905" ht="16.5" customHeight="1">
      <c r="A3905" s="29">
        <v>63.0</v>
      </c>
      <c r="B3905" s="30" t="s">
        <v>4873</v>
      </c>
      <c r="C3905" s="31">
        <v>3903.0</v>
      </c>
      <c r="D3905" s="32" t="s">
        <v>4874</v>
      </c>
      <c r="E3905" s="131"/>
      <c r="F3905" s="131"/>
      <c r="G3905" s="87"/>
      <c r="H3905" s="373"/>
      <c r="I3905" s="140"/>
      <c r="J3905" s="140"/>
      <c r="K3905" s="65"/>
      <c r="L3905" s="65"/>
      <c r="M3905" s="65"/>
      <c r="N3905" s="140"/>
      <c r="O3905" s="131"/>
      <c r="P3905" s="93"/>
      <c r="Q3905" s="290"/>
      <c r="R3905" s="386"/>
      <c r="S3905" s="195"/>
      <c r="T3905" s="395"/>
      <c r="U3905" s="290"/>
      <c r="V3905" s="292"/>
      <c r="W3905" s="292"/>
      <c r="X3905" s="330"/>
      <c r="Y3905" s="290"/>
      <c r="Z3905" s="393"/>
      <c r="AA3905" s="356" t="s">
        <v>20</v>
      </c>
      <c r="AB3905" s="357" t="s">
        <v>21</v>
      </c>
      <c r="AC3905" s="358">
        <v>0.85</v>
      </c>
      <c r="AD3905" s="337"/>
      <c r="AE3905" s="337"/>
      <c r="AF3905" s="392"/>
      <c r="AG3905" s="45">
        <v>159.0</v>
      </c>
      <c r="AH3905" s="79"/>
      <c r="AI3905" s="80"/>
      <c r="AJ3905" s="80"/>
      <c r="AK3905" s="80"/>
      <c r="AL3905" s="14"/>
      <c r="AM3905" s="16" t="str">
        <f t="shared" si="10"/>
        <v>{s:'63C774', v:159 , c:'基準該当放デイⅠ１・人欠・未計画２・評減・'},</v>
      </c>
      <c r="AN3905" s="16"/>
    </row>
    <row r="3906" ht="16.5" customHeight="1">
      <c r="A3906" s="29">
        <v>63.0</v>
      </c>
      <c r="B3906" s="30" t="s">
        <v>4875</v>
      </c>
      <c r="C3906" s="31">
        <v>3904.0</v>
      </c>
      <c r="D3906" s="32" t="s">
        <v>4876</v>
      </c>
      <c r="E3906" s="131"/>
      <c r="F3906" s="131"/>
      <c r="G3906" s="307"/>
      <c r="H3906" s="373"/>
      <c r="I3906" s="140"/>
      <c r="J3906" s="140"/>
      <c r="K3906" s="65"/>
      <c r="L3906" s="65"/>
      <c r="M3906" s="65"/>
      <c r="N3906" s="140"/>
      <c r="O3906" s="131"/>
      <c r="P3906" s="82" t="s">
        <v>27</v>
      </c>
      <c r="Q3906" s="140"/>
      <c r="R3906" s="95"/>
      <c r="S3906" s="332"/>
      <c r="T3906" s="332"/>
      <c r="U3906" s="152"/>
      <c r="V3906" s="152"/>
      <c r="W3906" s="152"/>
      <c r="X3906" s="327"/>
      <c r="Y3906" s="287"/>
      <c r="Z3906" s="391"/>
      <c r="AA3906" s="292"/>
      <c r="AB3906" s="292"/>
      <c r="AC3906" s="292"/>
      <c r="AD3906" s="337"/>
      <c r="AE3906" s="337"/>
      <c r="AF3906" s="392"/>
      <c r="AG3906" s="45">
        <v>267.0</v>
      </c>
      <c r="AH3906" s="79"/>
      <c r="AI3906" s="80"/>
      <c r="AJ3906" s="80"/>
      <c r="AK3906" s="80"/>
      <c r="AL3906" s="14"/>
      <c r="AM3906" s="16" t="str">
        <f t="shared" si="10"/>
        <v>{s:'63C775', v:267 , c:'基準該当放デイⅠ１・人欠２・'},</v>
      </c>
      <c r="AN3906" s="16"/>
    </row>
    <row r="3907" ht="16.5" customHeight="1">
      <c r="A3907" s="29">
        <v>63.0</v>
      </c>
      <c r="B3907" s="30" t="s">
        <v>4877</v>
      </c>
      <c r="C3907" s="31">
        <v>3905.0</v>
      </c>
      <c r="D3907" s="32" t="s">
        <v>4878</v>
      </c>
      <c r="E3907" s="131"/>
      <c r="F3907" s="131"/>
      <c r="G3907" s="307"/>
      <c r="H3907" s="373"/>
      <c r="I3907" s="140"/>
      <c r="J3907" s="140"/>
      <c r="K3907" s="65"/>
      <c r="L3907" s="65"/>
      <c r="M3907" s="65"/>
      <c r="N3907" s="140"/>
      <c r="O3907" s="131"/>
      <c r="P3907" s="87"/>
      <c r="Q3907" s="302" t="s">
        <v>21</v>
      </c>
      <c r="R3907" s="349">
        <v>0.5</v>
      </c>
      <c r="S3907" s="338"/>
      <c r="T3907" s="338"/>
      <c r="U3907" s="291"/>
      <c r="V3907" s="291"/>
      <c r="W3907" s="291"/>
      <c r="X3907" s="330"/>
      <c r="Y3907" s="290"/>
      <c r="Z3907" s="393"/>
      <c r="AA3907" s="356" t="s">
        <v>20</v>
      </c>
      <c r="AB3907" s="357" t="s">
        <v>21</v>
      </c>
      <c r="AC3907" s="358">
        <v>0.85</v>
      </c>
      <c r="AD3907" s="337"/>
      <c r="AE3907" s="337"/>
      <c r="AF3907" s="392"/>
      <c r="AG3907" s="45">
        <v>227.0</v>
      </c>
      <c r="AH3907" s="79"/>
      <c r="AI3907" s="80"/>
      <c r="AJ3907" s="80"/>
      <c r="AK3907" s="80"/>
      <c r="AL3907" s="14"/>
      <c r="AM3907" s="16" t="str">
        <f t="shared" si="10"/>
        <v>{s:'63C776', v:227 , c:'基準該当放デイⅠ１・人欠２・評減・'},</v>
      </c>
      <c r="AN3907" s="16"/>
    </row>
    <row r="3908" ht="16.5" customHeight="1">
      <c r="A3908" s="29">
        <v>63.0</v>
      </c>
      <c r="B3908" s="30" t="s">
        <v>4879</v>
      </c>
      <c r="C3908" s="31">
        <v>3906.0</v>
      </c>
      <c r="D3908" s="32" t="s">
        <v>4880</v>
      </c>
      <c r="E3908" s="131"/>
      <c r="F3908" s="112"/>
      <c r="G3908" s="307"/>
      <c r="H3908" s="140"/>
      <c r="I3908" s="140"/>
      <c r="J3908" s="140"/>
      <c r="K3908" s="65"/>
      <c r="L3908" s="65"/>
      <c r="M3908" s="65"/>
      <c r="N3908" s="140"/>
      <c r="O3908" s="131"/>
      <c r="P3908" s="87"/>
      <c r="Q3908" s="140"/>
      <c r="R3908" s="95"/>
      <c r="S3908" s="33" t="s">
        <v>23</v>
      </c>
      <c r="T3908" s="394" t="s">
        <v>24</v>
      </c>
      <c r="U3908" s="287" t="s">
        <v>21</v>
      </c>
      <c r="V3908" s="385">
        <v>0.7</v>
      </c>
      <c r="W3908" s="152"/>
      <c r="X3908" s="327"/>
      <c r="Y3908" s="287"/>
      <c r="Z3908" s="391"/>
      <c r="AA3908" s="288"/>
      <c r="AB3908" s="288"/>
      <c r="AC3908" s="288"/>
      <c r="AD3908" s="337"/>
      <c r="AE3908" s="337"/>
      <c r="AF3908" s="392"/>
      <c r="AG3908" s="45">
        <v>187.0</v>
      </c>
      <c r="AH3908" s="79"/>
      <c r="AI3908" s="80"/>
      <c r="AJ3908" s="80"/>
      <c r="AK3908" s="80"/>
      <c r="AL3908" s="14"/>
      <c r="AM3908" s="16" t="str">
        <f t="shared" si="10"/>
        <v>{s:'63C777', v:187 , c:'基準該当放デイⅠ１・人欠２・未計画・'},</v>
      </c>
      <c r="AN3908" s="16"/>
    </row>
    <row r="3909" ht="16.5" customHeight="1">
      <c r="A3909" s="29">
        <v>63.0</v>
      </c>
      <c r="B3909" s="30" t="s">
        <v>4881</v>
      </c>
      <c r="C3909" s="31">
        <v>3907.0</v>
      </c>
      <c r="D3909" s="32" t="s">
        <v>4882</v>
      </c>
      <c r="E3909" s="131"/>
      <c r="F3909" s="112"/>
      <c r="G3909" s="307"/>
      <c r="H3909" s="373"/>
      <c r="I3909" s="140"/>
      <c r="J3909" s="140"/>
      <c r="K3909" s="65"/>
      <c r="L3909" s="65"/>
      <c r="M3909" s="65"/>
      <c r="N3909" s="140"/>
      <c r="O3909" s="131"/>
      <c r="P3909" s="87"/>
      <c r="Q3909" s="140"/>
      <c r="R3909" s="95"/>
      <c r="S3909" s="131"/>
      <c r="T3909" s="395"/>
      <c r="U3909" s="290"/>
      <c r="V3909" s="292"/>
      <c r="W3909" s="291"/>
      <c r="X3909" s="330"/>
      <c r="Y3909" s="290"/>
      <c r="Z3909" s="393"/>
      <c r="AA3909" s="299" t="s">
        <v>20</v>
      </c>
      <c r="AB3909" s="287" t="s">
        <v>21</v>
      </c>
      <c r="AC3909" s="351">
        <v>0.85</v>
      </c>
      <c r="AD3909" s="337"/>
      <c r="AE3909" s="337"/>
      <c r="AF3909" s="392"/>
      <c r="AG3909" s="45">
        <v>159.0</v>
      </c>
      <c r="AH3909" s="79"/>
      <c r="AI3909" s="80"/>
      <c r="AJ3909" s="80"/>
      <c r="AK3909" s="80"/>
      <c r="AL3909" s="14"/>
      <c r="AM3909" s="16" t="str">
        <f t="shared" si="10"/>
        <v>{s:'63C778', v:159 , c:'基準該当放デイⅠ１・人欠２・未計画・評減・'},</v>
      </c>
      <c r="AN3909" s="16"/>
    </row>
    <row r="3910" ht="16.5" customHeight="1">
      <c r="A3910" s="29">
        <v>63.0</v>
      </c>
      <c r="B3910" s="30" t="s">
        <v>4883</v>
      </c>
      <c r="C3910" s="31">
        <v>3908.0</v>
      </c>
      <c r="D3910" s="32" t="s">
        <v>4884</v>
      </c>
      <c r="E3910" s="94"/>
      <c r="F3910" s="105"/>
      <c r="G3910" s="103"/>
      <c r="H3910" s="140"/>
      <c r="I3910" s="140"/>
      <c r="J3910" s="140"/>
      <c r="K3910" s="65"/>
      <c r="L3910" s="65"/>
      <c r="M3910" s="65"/>
      <c r="N3910" s="302"/>
      <c r="O3910" s="131"/>
      <c r="P3910" s="87"/>
      <c r="Q3910" s="140"/>
      <c r="R3910" s="95"/>
      <c r="S3910" s="131"/>
      <c r="T3910" s="396" t="s">
        <v>27</v>
      </c>
      <c r="U3910" s="287" t="s">
        <v>21</v>
      </c>
      <c r="V3910" s="385">
        <v>0.5</v>
      </c>
      <c r="W3910" s="385"/>
      <c r="X3910" s="327"/>
      <c r="Y3910" s="287"/>
      <c r="Z3910" s="391"/>
      <c r="AA3910" s="297"/>
      <c r="AB3910" s="297"/>
      <c r="AC3910" s="297"/>
      <c r="AD3910" s="337"/>
      <c r="AE3910" s="337"/>
      <c r="AF3910" s="392"/>
      <c r="AG3910" s="45">
        <v>134.0</v>
      </c>
      <c r="AH3910" s="79"/>
      <c r="AI3910" s="80"/>
      <c r="AJ3910" s="80"/>
      <c r="AK3910" s="80"/>
      <c r="AL3910" s="14"/>
      <c r="AM3910" s="16" t="str">
        <f t="shared" si="10"/>
        <v>{s:'63C779', v:134 , c:'基準該当放デイⅠ１・人欠２・未計画２・'},</v>
      </c>
      <c r="AN3910" s="16"/>
    </row>
    <row r="3911" ht="16.5" customHeight="1">
      <c r="A3911" s="29">
        <v>63.0</v>
      </c>
      <c r="B3911" s="30" t="s">
        <v>4885</v>
      </c>
      <c r="C3911" s="31">
        <v>3909.0</v>
      </c>
      <c r="D3911" s="32" t="s">
        <v>4886</v>
      </c>
      <c r="E3911" s="94"/>
      <c r="F3911" s="105"/>
      <c r="G3911" s="136"/>
      <c r="H3911" s="291"/>
      <c r="I3911" s="291"/>
      <c r="J3911" s="291"/>
      <c r="K3911" s="115"/>
      <c r="L3911" s="115"/>
      <c r="M3911" s="115"/>
      <c r="N3911" s="290"/>
      <c r="O3911" s="195"/>
      <c r="P3911" s="93"/>
      <c r="Q3911" s="302"/>
      <c r="R3911" s="384"/>
      <c r="S3911" s="195"/>
      <c r="T3911" s="397"/>
      <c r="U3911" s="290"/>
      <c r="V3911" s="292"/>
      <c r="W3911" s="292"/>
      <c r="X3911" s="330"/>
      <c r="Y3911" s="290"/>
      <c r="Z3911" s="393"/>
      <c r="AA3911" s="356" t="s">
        <v>20</v>
      </c>
      <c r="AB3911" s="357" t="s">
        <v>21</v>
      </c>
      <c r="AC3911" s="358">
        <v>0.85</v>
      </c>
      <c r="AD3911" s="337"/>
      <c r="AE3911" s="337"/>
      <c r="AF3911" s="392"/>
      <c r="AG3911" s="45">
        <v>114.0</v>
      </c>
      <c r="AH3911" s="79"/>
      <c r="AI3911" s="80"/>
      <c r="AJ3911" s="80"/>
      <c r="AK3911" s="80"/>
      <c r="AL3911" s="14"/>
      <c r="AM3911" s="16" t="str">
        <f t="shared" si="10"/>
        <v>{s:'63C780', v:114 , c:'基準該当放デイⅠ１・人欠２・未計画２・評減・'},</v>
      </c>
      <c r="AN3911" s="16"/>
    </row>
    <row r="3912" ht="16.5" customHeight="1">
      <c r="A3912" s="29">
        <v>63.0</v>
      </c>
      <c r="B3912" s="30" t="s">
        <v>4887</v>
      </c>
      <c r="C3912" s="31">
        <v>3910.0</v>
      </c>
      <c r="D3912" s="32" t="s">
        <v>4888</v>
      </c>
      <c r="E3912" s="112"/>
      <c r="F3912" s="112"/>
      <c r="G3912" s="183" t="s">
        <v>1110</v>
      </c>
      <c r="H3912" s="63"/>
      <c r="I3912" s="63"/>
      <c r="J3912" s="63"/>
      <c r="K3912" s="140"/>
      <c r="L3912" s="140"/>
      <c r="M3912" s="348"/>
      <c r="N3912" s="140"/>
      <c r="O3912" s="46" t="s">
        <v>2655</v>
      </c>
      <c r="P3912" s="82" t="s">
        <v>24</v>
      </c>
      <c r="Q3912" s="152"/>
      <c r="R3912" s="153"/>
      <c r="S3912" s="332"/>
      <c r="T3912" s="332"/>
      <c r="U3912" s="152"/>
      <c r="V3912" s="152"/>
      <c r="W3912" s="152"/>
      <c r="X3912" s="299"/>
      <c r="Y3912" s="287"/>
      <c r="Z3912" s="345"/>
      <c r="AA3912" s="292"/>
      <c r="AB3912" s="292"/>
      <c r="AC3912" s="292"/>
      <c r="AD3912" s="337"/>
      <c r="AE3912" s="337"/>
      <c r="AF3912" s="392"/>
      <c r="AG3912" s="45">
        <v>461.0</v>
      </c>
      <c r="AH3912" s="79"/>
      <c r="AI3912" s="80"/>
      <c r="AJ3912" s="80"/>
      <c r="AK3912" s="80"/>
      <c r="AL3912" s="14"/>
      <c r="AM3912" s="16" t="str">
        <f t="shared" si="10"/>
        <v>{s:'63C781', v:461 , c:'基準該当放デイⅠ２・人欠・'},</v>
      </c>
      <c r="AN3912" s="16"/>
    </row>
    <row r="3913" ht="16.5" customHeight="1">
      <c r="A3913" s="29">
        <v>63.0</v>
      </c>
      <c r="B3913" s="30" t="s">
        <v>4889</v>
      </c>
      <c r="C3913" s="31">
        <v>3911.0</v>
      </c>
      <c r="D3913" s="32" t="s">
        <v>4890</v>
      </c>
      <c r="E3913" s="69"/>
      <c r="F3913" s="112"/>
      <c r="G3913" s="87"/>
      <c r="H3913" s="347" t="str">
        <f>'30放課後等デイ(基本１)'!J3552</f>
        <v/>
      </c>
      <c r="I3913" s="140" t="s">
        <v>9</v>
      </c>
      <c r="J3913" s="63"/>
      <c r="K3913" s="140"/>
      <c r="L3913" s="140"/>
      <c r="M3913" s="348"/>
      <c r="N3913" s="140"/>
      <c r="O3913" s="379"/>
      <c r="P3913" s="87"/>
      <c r="Q3913" s="302" t="s">
        <v>21</v>
      </c>
      <c r="R3913" s="349">
        <v>0.7</v>
      </c>
      <c r="S3913" s="333"/>
      <c r="T3913" s="333"/>
      <c r="U3913" s="140"/>
      <c r="V3913" s="140"/>
      <c r="W3913" s="140"/>
      <c r="X3913" s="303"/>
      <c r="Y3913" s="290"/>
      <c r="Z3913" s="350"/>
      <c r="AA3913" s="356" t="s">
        <v>20</v>
      </c>
      <c r="AB3913" s="357" t="s">
        <v>21</v>
      </c>
      <c r="AC3913" s="358">
        <v>0.85</v>
      </c>
      <c r="AD3913" s="337"/>
      <c r="AE3913" s="337"/>
      <c r="AF3913" s="392"/>
      <c r="AG3913" s="45">
        <v>392.0</v>
      </c>
      <c r="AH3913" s="79"/>
      <c r="AI3913" s="80"/>
      <c r="AJ3913" s="80"/>
      <c r="AK3913" s="80"/>
      <c r="AL3913" s="14"/>
      <c r="AM3913" s="16" t="str">
        <f t="shared" si="10"/>
        <v>{s:'63C782', v:392 , c:'基準該当放デイⅠ２・人欠・評減・'},</v>
      </c>
      <c r="AN3913" s="16"/>
    </row>
    <row r="3914" ht="16.5" customHeight="1">
      <c r="A3914" s="29">
        <v>63.0</v>
      </c>
      <c r="B3914" s="30" t="s">
        <v>4891</v>
      </c>
      <c r="C3914" s="31">
        <v>3912.0</v>
      </c>
      <c r="D3914" s="32" t="s">
        <v>4892</v>
      </c>
      <c r="E3914" s="69"/>
      <c r="F3914" s="112"/>
      <c r="G3914" s="87"/>
      <c r="H3914" s="63"/>
      <c r="I3914" s="63"/>
      <c r="J3914" s="63"/>
      <c r="K3914" s="140"/>
      <c r="L3914" s="140"/>
      <c r="M3914" s="348"/>
      <c r="N3914" s="304"/>
      <c r="O3914" s="379"/>
      <c r="P3914" s="87"/>
      <c r="Q3914" s="304"/>
      <c r="R3914" s="380"/>
      <c r="S3914" s="334"/>
      <c r="T3914" s="334"/>
      <c r="U3914" s="140"/>
      <c r="V3914" s="140"/>
      <c r="W3914" s="140"/>
      <c r="X3914" s="305" t="s">
        <v>326</v>
      </c>
      <c r="Y3914" s="302" t="s">
        <v>21</v>
      </c>
      <c r="Z3914" s="349" t="str">
        <f>$Z$653</f>
        <v/>
      </c>
      <c r="AA3914" s="288"/>
      <c r="AB3914" s="288"/>
      <c r="AC3914" s="288"/>
      <c r="AD3914" s="297"/>
      <c r="AE3914" s="297"/>
      <c r="AF3914" s="362"/>
      <c r="AG3914" s="45">
        <v>323.0</v>
      </c>
      <c r="AH3914" s="79"/>
      <c r="AI3914" s="80"/>
      <c r="AJ3914" s="80"/>
      <c r="AK3914" s="80"/>
      <c r="AL3914" s="14"/>
      <c r="AM3914" s="16" t="str">
        <f t="shared" si="10"/>
        <v>{s:'63C783', v:323 , c:'基準該当放デイⅠ２・人欠・開減１・'},</v>
      </c>
      <c r="AN3914" s="16"/>
    </row>
    <row r="3915" ht="16.5" customHeight="1">
      <c r="A3915" s="29">
        <v>63.0</v>
      </c>
      <c r="B3915" s="30" t="s">
        <v>4893</v>
      </c>
      <c r="C3915" s="31">
        <v>3913.0</v>
      </c>
      <c r="D3915" s="32" t="s">
        <v>4894</v>
      </c>
      <c r="E3915" s="69"/>
      <c r="F3915" s="112"/>
      <c r="G3915" s="76"/>
      <c r="H3915" s="63"/>
      <c r="I3915" s="63"/>
      <c r="J3915" s="63"/>
      <c r="K3915" s="140"/>
      <c r="L3915" s="140"/>
      <c r="M3915" s="348"/>
      <c r="N3915" s="304"/>
      <c r="O3915" s="379"/>
      <c r="P3915" s="87"/>
      <c r="Q3915" s="304"/>
      <c r="R3915" s="380"/>
      <c r="S3915" s="334"/>
      <c r="T3915" s="334"/>
      <c r="U3915" s="140"/>
      <c r="V3915" s="140"/>
      <c r="W3915" s="140"/>
      <c r="X3915" s="306"/>
      <c r="Y3915" s="290"/>
      <c r="Z3915" s="355"/>
      <c r="AA3915" s="299" t="s">
        <v>20</v>
      </c>
      <c r="AB3915" s="287" t="s">
        <v>21</v>
      </c>
      <c r="AC3915" s="351">
        <v>0.85</v>
      </c>
      <c r="AD3915" s="297"/>
      <c r="AE3915" s="297"/>
      <c r="AF3915" s="362"/>
      <c r="AG3915" s="45">
        <v>275.0</v>
      </c>
      <c r="AH3915" s="79"/>
      <c r="AI3915" s="80"/>
      <c r="AJ3915" s="80"/>
      <c r="AK3915" s="80"/>
      <c r="AL3915" s="14"/>
      <c r="AM3915" s="16" t="str">
        <f t="shared" si="10"/>
        <v>{s:'63C784', v:275 , c:'基準該当放デイⅠ２・人欠・開減１・評減・'},</v>
      </c>
      <c r="AN3915" s="16"/>
    </row>
    <row r="3916" ht="16.5" customHeight="1">
      <c r="A3916" s="29">
        <v>63.0</v>
      </c>
      <c r="B3916" s="30" t="s">
        <v>4895</v>
      </c>
      <c r="C3916" s="31">
        <v>3914.0</v>
      </c>
      <c r="D3916" s="32" t="s">
        <v>4896</v>
      </c>
      <c r="E3916" s="69"/>
      <c r="F3916" s="112"/>
      <c r="G3916" s="76"/>
      <c r="H3916" s="63"/>
      <c r="I3916" s="63"/>
      <c r="J3916" s="63"/>
      <c r="K3916" s="140"/>
      <c r="L3916" s="140"/>
      <c r="M3916" s="348"/>
      <c r="N3916" s="304"/>
      <c r="O3916" s="379"/>
      <c r="P3916" s="87"/>
      <c r="Q3916" s="304"/>
      <c r="R3916" s="380"/>
      <c r="S3916" s="334"/>
      <c r="T3916" s="334"/>
      <c r="U3916" s="140"/>
      <c r="V3916" s="140"/>
      <c r="W3916" s="95"/>
      <c r="X3916" s="305" t="s">
        <v>329</v>
      </c>
      <c r="Y3916" s="302" t="s">
        <v>21</v>
      </c>
      <c r="Z3916" s="349" t="str">
        <f>$Z$655</f>
        <v/>
      </c>
      <c r="AA3916" s="297"/>
      <c r="AB3916" s="297"/>
      <c r="AC3916" s="297"/>
      <c r="AD3916" s="297"/>
      <c r="AE3916" s="297"/>
      <c r="AF3916" s="362"/>
      <c r="AG3916" s="45">
        <v>392.0</v>
      </c>
      <c r="AH3916" s="79"/>
      <c r="AI3916" s="80"/>
      <c r="AJ3916" s="80"/>
      <c r="AK3916" s="80"/>
      <c r="AL3916" s="14"/>
      <c r="AM3916" s="16" t="str">
        <f t="shared" si="10"/>
        <v>{s:'63C785', v:392 , c:'基準該当放デイⅠ２・人欠・開減２・'},</v>
      </c>
      <c r="AN3916" s="16"/>
    </row>
    <row r="3917" ht="16.5" customHeight="1">
      <c r="A3917" s="29">
        <v>63.0</v>
      </c>
      <c r="B3917" s="30" t="s">
        <v>4897</v>
      </c>
      <c r="C3917" s="31">
        <v>3915.0</v>
      </c>
      <c r="D3917" s="32" t="s">
        <v>4898</v>
      </c>
      <c r="E3917" s="69"/>
      <c r="F3917" s="112"/>
      <c r="G3917" s="76"/>
      <c r="H3917" s="63"/>
      <c r="I3917" s="63"/>
      <c r="J3917" s="63"/>
      <c r="K3917" s="140"/>
      <c r="L3917" s="140"/>
      <c r="M3917" s="348"/>
      <c r="N3917" s="304"/>
      <c r="O3917" s="379"/>
      <c r="P3917" s="307"/>
      <c r="Q3917" s="304"/>
      <c r="R3917" s="380"/>
      <c r="S3917" s="334"/>
      <c r="T3917" s="334"/>
      <c r="U3917" s="140"/>
      <c r="V3917" s="140"/>
      <c r="W3917" s="95"/>
      <c r="X3917" s="306"/>
      <c r="Y3917" s="290"/>
      <c r="Z3917" s="355"/>
      <c r="AA3917" s="356" t="s">
        <v>20</v>
      </c>
      <c r="AB3917" s="357" t="s">
        <v>21</v>
      </c>
      <c r="AC3917" s="358">
        <v>0.85</v>
      </c>
      <c r="AD3917" s="297"/>
      <c r="AE3917" s="297"/>
      <c r="AF3917" s="362"/>
      <c r="AG3917" s="45">
        <v>333.0</v>
      </c>
      <c r="AH3917" s="79"/>
      <c r="AI3917" s="80"/>
      <c r="AJ3917" s="80"/>
      <c r="AK3917" s="80"/>
      <c r="AL3917" s="14"/>
      <c r="AM3917" s="16" t="str">
        <f t="shared" si="10"/>
        <v>{s:'63C786', v:333 , c:'基準該当放デイⅠ２・人欠・開減２・評減・'},</v>
      </c>
      <c r="AN3917" s="16"/>
    </row>
    <row r="3918" ht="16.5" customHeight="1">
      <c r="A3918" s="29">
        <v>63.0</v>
      </c>
      <c r="B3918" s="30" t="s">
        <v>4899</v>
      </c>
      <c r="C3918" s="31">
        <v>3916.0</v>
      </c>
      <c r="D3918" s="32" t="s">
        <v>4900</v>
      </c>
      <c r="E3918" s="69"/>
      <c r="F3918" s="112"/>
      <c r="G3918" s="307"/>
      <c r="H3918" s="140"/>
      <c r="I3918" s="140"/>
      <c r="J3918" s="140"/>
      <c r="K3918" s="65"/>
      <c r="L3918" s="65"/>
      <c r="M3918" s="65"/>
      <c r="N3918" s="140"/>
      <c r="O3918" s="379"/>
      <c r="P3918" s="94"/>
      <c r="Q3918" s="140"/>
      <c r="R3918" s="95"/>
      <c r="S3918" s="33" t="s">
        <v>23</v>
      </c>
      <c r="T3918" s="130" t="s">
        <v>24</v>
      </c>
      <c r="U3918" s="152"/>
      <c r="V3918" s="152"/>
      <c r="W3918" s="153"/>
      <c r="X3918" s="299"/>
      <c r="Y3918" s="287"/>
      <c r="Z3918" s="345"/>
      <c r="AA3918" s="292"/>
      <c r="AB3918" s="292"/>
      <c r="AC3918" s="292"/>
      <c r="AD3918" s="337"/>
      <c r="AE3918" s="337"/>
      <c r="AF3918" s="392"/>
      <c r="AG3918" s="45">
        <v>323.0</v>
      </c>
      <c r="AH3918" s="79"/>
      <c r="AI3918" s="80"/>
      <c r="AJ3918" s="80"/>
      <c r="AK3918" s="80"/>
      <c r="AL3918" s="14"/>
      <c r="AM3918" s="16" t="str">
        <f t="shared" si="10"/>
        <v>{s:'63C787', v:323 , c:'基準該当放デイⅠ２・人欠・未計画・'},</v>
      </c>
      <c r="AN3918" s="16"/>
    </row>
    <row r="3919" ht="16.5" customHeight="1">
      <c r="A3919" s="29">
        <v>63.0</v>
      </c>
      <c r="B3919" s="30" t="s">
        <v>4901</v>
      </c>
      <c r="C3919" s="31">
        <v>3917.0</v>
      </c>
      <c r="D3919" s="32" t="s">
        <v>4902</v>
      </c>
      <c r="E3919" s="69"/>
      <c r="F3919" s="112"/>
      <c r="G3919" s="307"/>
      <c r="H3919" s="373"/>
      <c r="I3919" s="140"/>
      <c r="J3919" s="140"/>
      <c r="K3919" s="65"/>
      <c r="L3919" s="65"/>
      <c r="M3919" s="65"/>
      <c r="N3919" s="140"/>
      <c r="O3919" s="379"/>
      <c r="P3919" s="94"/>
      <c r="Q3919" s="140"/>
      <c r="R3919" s="95"/>
      <c r="S3919" s="131"/>
      <c r="T3919" s="87"/>
      <c r="U3919" s="302" t="s">
        <v>21</v>
      </c>
      <c r="V3919" s="313">
        <v>0.7</v>
      </c>
      <c r="W3919" s="95"/>
      <c r="X3919" s="303"/>
      <c r="Y3919" s="290"/>
      <c r="Z3919" s="350"/>
      <c r="AA3919" s="356" t="s">
        <v>20</v>
      </c>
      <c r="AB3919" s="357" t="s">
        <v>21</v>
      </c>
      <c r="AC3919" s="358">
        <v>0.85</v>
      </c>
      <c r="AD3919" s="337"/>
      <c r="AE3919" s="337"/>
      <c r="AF3919" s="392"/>
      <c r="AG3919" s="45">
        <v>275.0</v>
      </c>
      <c r="AH3919" s="79"/>
      <c r="AI3919" s="80"/>
      <c r="AJ3919" s="80"/>
      <c r="AK3919" s="80"/>
      <c r="AL3919" s="14"/>
      <c r="AM3919" s="16" t="str">
        <f t="shared" si="10"/>
        <v>{s:'63C788', v:275 , c:'基準該当放デイⅠ２・人欠・未計画・評減・'},</v>
      </c>
      <c r="AN3919" s="16"/>
    </row>
    <row r="3920" ht="16.5" customHeight="1">
      <c r="A3920" s="29">
        <v>63.0</v>
      </c>
      <c r="B3920" s="30" t="s">
        <v>4903</v>
      </c>
      <c r="C3920" s="31">
        <v>3918.0</v>
      </c>
      <c r="D3920" s="32" t="s">
        <v>4904</v>
      </c>
      <c r="E3920" s="94"/>
      <c r="F3920" s="105"/>
      <c r="G3920" s="103"/>
      <c r="H3920" s="140"/>
      <c r="I3920" s="140"/>
      <c r="J3920" s="140"/>
      <c r="K3920" s="65"/>
      <c r="L3920" s="65"/>
      <c r="M3920" s="65"/>
      <c r="N3920" s="302"/>
      <c r="O3920" s="379"/>
      <c r="P3920" s="383"/>
      <c r="Q3920" s="302"/>
      <c r="R3920" s="384"/>
      <c r="S3920" s="131"/>
      <c r="T3920" s="87"/>
      <c r="U3920" s="302"/>
      <c r="V3920" s="313"/>
      <c r="W3920" s="349"/>
      <c r="X3920" s="305" t="s">
        <v>326</v>
      </c>
      <c r="Y3920" s="302" t="s">
        <v>21</v>
      </c>
      <c r="Z3920" s="349" t="str">
        <f>$Z$653</f>
        <v/>
      </c>
      <c r="AA3920" s="288"/>
      <c r="AB3920" s="288"/>
      <c r="AC3920" s="288"/>
      <c r="AD3920" s="297"/>
      <c r="AE3920" s="297"/>
      <c r="AF3920" s="362"/>
      <c r="AG3920" s="45">
        <v>226.0</v>
      </c>
      <c r="AH3920" s="79"/>
      <c r="AI3920" s="80"/>
      <c r="AJ3920" s="80"/>
      <c r="AK3920" s="80"/>
      <c r="AL3920" s="14"/>
      <c r="AM3920" s="16" t="str">
        <f t="shared" si="10"/>
        <v>{s:'63C789', v:226 , c:'基準該当放デイⅠ２・人欠・未計画・開減１・'},</v>
      </c>
      <c r="AN3920" s="16"/>
    </row>
    <row r="3921" ht="16.5" customHeight="1">
      <c r="A3921" s="29">
        <v>63.0</v>
      </c>
      <c r="B3921" s="30" t="s">
        <v>4905</v>
      </c>
      <c r="C3921" s="31">
        <v>3919.0</v>
      </c>
      <c r="D3921" s="32" t="s">
        <v>4906</v>
      </c>
      <c r="E3921" s="94"/>
      <c r="F3921" s="105"/>
      <c r="G3921" s="103"/>
      <c r="H3921" s="140"/>
      <c r="I3921" s="140"/>
      <c r="J3921" s="140"/>
      <c r="K3921" s="65"/>
      <c r="L3921" s="65"/>
      <c r="M3921" s="65"/>
      <c r="N3921" s="302"/>
      <c r="O3921" s="379"/>
      <c r="P3921" s="383"/>
      <c r="Q3921" s="302"/>
      <c r="R3921" s="384"/>
      <c r="S3921" s="131"/>
      <c r="T3921" s="87"/>
      <c r="U3921" s="302"/>
      <c r="V3921" s="313"/>
      <c r="W3921" s="349"/>
      <c r="X3921" s="306"/>
      <c r="Y3921" s="290"/>
      <c r="Z3921" s="355"/>
      <c r="AA3921" s="299" t="s">
        <v>20</v>
      </c>
      <c r="AB3921" s="287" t="s">
        <v>21</v>
      </c>
      <c r="AC3921" s="351">
        <v>0.85</v>
      </c>
      <c r="AD3921" s="297"/>
      <c r="AE3921" s="297"/>
      <c r="AF3921" s="362"/>
      <c r="AG3921" s="45">
        <v>192.0</v>
      </c>
      <c r="AH3921" s="79"/>
      <c r="AI3921" s="80"/>
      <c r="AJ3921" s="80"/>
      <c r="AK3921" s="80"/>
      <c r="AL3921" s="14"/>
      <c r="AM3921" s="16" t="str">
        <f t="shared" si="10"/>
        <v>{s:'63C790', v:192 , c:'基準該当放デイⅠ２・人欠・未計画・開減１・評減・'},</v>
      </c>
      <c r="AN3921" s="16"/>
    </row>
    <row r="3922" ht="16.5" customHeight="1">
      <c r="A3922" s="29">
        <v>63.0</v>
      </c>
      <c r="B3922" s="30" t="s">
        <v>4907</v>
      </c>
      <c r="C3922" s="31">
        <v>3920.0</v>
      </c>
      <c r="D3922" s="32" t="s">
        <v>4908</v>
      </c>
      <c r="E3922" s="94"/>
      <c r="F3922" s="105"/>
      <c r="G3922" s="103"/>
      <c r="H3922" s="140"/>
      <c r="I3922" s="140"/>
      <c r="J3922" s="140"/>
      <c r="K3922" s="65"/>
      <c r="L3922" s="65"/>
      <c r="M3922" s="65"/>
      <c r="N3922" s="302"/>
      <c r="O3922" s="382"/>
      <c r="P3922" s="383"/>
      <c r="Q3922" s="302"/>
      <c r="R3922" s="384"/>
      <c r="S3922" s="131"/>
      <c r="T3922" s="87"/>
      <c r="U3922" s="302"/>
      <c r="V3922" s="313"/>
      <c r="W3922" s="349"/>
      <c r="X3922" s="305" t="s">
        <v>329</v>
      </c>
      <c r="Y3922" s="302" t="s">
        <v>21</v>
      </c>
      <c r="Z3922" s="349" t="str">
        <f>$Z$655</f>
        <v/>
      </c>
      <c r="AA3922" s="297"/>
      <c r="AB3922" s="297"/>
      <c r="AC3922" s="297"/>
      <c r="AD3922" s="297"/>
      <c r="AE3922" s="297"/>
      <c r="AF3922" s="362"/>
      <c r="AG3922" s="45">
        <v>275.0</v>
      </c>
      <c r="AH3922" s="79"/>
      <c r="AI3922" s="80"/>
      <c r="AJ3922" s="80"/>
      <c r="AK3922" s="80"/>
      <c r="AL3922" s="14"/>
      <c r="AM3922" s="16" t="str">
        <f t="shared" si="10"/>
        <v>{s:'63C791', v:275 , c:'基準該当放デイⅠ２・人欠・未計画・開減２・'},</v>
      </c>
      <c r="AN3922" s="16"/>
    </row>
    <row r="3923" ht="16.5" customHeight="1">
      <c r="A3923" s="29">
        <v>63.0</v>
      </c>
      <c r="B3923" s="30" t="s">
        <v>4909</v>
      </c>
      <c r="C3923" s="31">
        <v>3921.0</v>
      </c>
      <c r="D3923" s="32" t="s">
        <v>4910</v>
      </c>
      <c r="E3923" s="94"/>
      <c r="F3923" s="105"/>
      <c r="G3923" s="103"/>
      <c r="H3923" s="140"/>
      <c r="I3923" s="140"/>
      <c r="J3923" s="140"/>
      <c r="K3923" s="65"/>
      <c r="L3923" s="65"/>
      <c r="M3923" s="65"/>
      <c r="N3923" s="302"/>
      <c r="O3923" s="382"/>
      <c r="P3923" s="383"/>
      <c r="Q3923" s="302"/>
      <c r="R3923" s="384"/>
      <c r="S3923" s="131"/>
      <c r="T3923" s="93"/>
      <c r="U3923" s="302"/>
      <c r="V3923" s="313"/>
      <c r="W3923" s="349"/>
      <c r="X3923" s="306"/>
      <c r="Y3923" s="290"/>
      <c r="Z3923" s="355"/>
      <c r="AA3923" s="356" t="s">
        <v>20</v>
      </c>
      <c r="AB3923" s="357" t="s">
        <v>21</v>
      </c>
      <c r="AC3923" s="358">
        <v>0.85</v>
      </c>
      <c r="AD3923" s="297"/>
      <c r="AE3923" s="297"/>
      <c r="AF3923" s="362"/>
      <c r="AG3923" s="45">
        <v>234.0</v>
      </c>
      <c r="AH3923" s="79"/>
      <c r="AI3923" s="80"/>
      <c r="AJ3923" s="80"/>
      <c r="AK3923" s="80"/>
      <c r="AL3923" s="14"/>
      <c r="AM3923" s="16" t="str">
        <f t="shared" si="10"/>
        <v>{s:'63C792', v:234 , c:'基準該当放デイⅠ２・人欠・未計画・開減２・評減・'},</v>
      </c>
      <c r="AN3923" s="16"/>
    </row>
    <row r="3924" ht="16.5" customHeight="1">
      <c r="A3924" s="29">
        <v>63.0</v>
      </c>
      <c r="B3924" s="30" t="s">
        <v>4911</v>
      </c>
      <c r="C3924" s="31">
        <v>3922.0</v>
      </c>
      <c r="D3924" s="32" t="s">
        <v>4912</v>
      </c>
      <c r="E3924" s="94"/>
      <c r="F3924" s="105"/>
      <c r="G3924" s="103"/>
      <c r="H3924" s="140"/>
      <c r="I3924" s="140"/>
      <c r="J3924" s="140"/>
      <c r="K3924" s="65"/>
      <c r="L3924" s="65"/>
      <c r="M3924" s="65"/>
      <c r="N3924" s="302"/>
      <c r="O3924" s="382"/>
      <c r="P3924" s="383"/>
      <c r="Q3924" s="302"/>
      <c r="R3924" s="384"/>
      <c r="S3924" s="131"/>
      <c r="T3924" s="130" t="s">
        <v>27</v>
      </c>
      <c r="U3924" s="287"/>
      <c r="V3924" s="385"/>
      <c r="W3924" s="354"/>
      <c r="X3924" s="299"/>
      <c r="Y3924" s="287"/>
      <c r="Z3924" s="345"/>
      <c r="AA3924" s="292"/>
      <c r="AB3924" s="292"/>
      <c r="AC3924" s="292"/>
      <c r="AD3924" s="337"/>
      <c r="AE3924" s="337"/>
      <c r="AF3924" s="392"/>
      <c r="AG3924" s="45">
        <v>231.0</v>
      </c>
      <c r="AH3924" s="79"/>
      <c r="AI3924" s="80"/>
      <c r="AJ3924" s="80"/>
      <c r="AK3924" s="80"/>
      <c r="AL3924" s="14"/>
      <c r="AM3924" s="16" t="str">
        <f t="shared" si="10"/>
        <v>{s:'63C793', v:231 , c:'基準該当放デイⅠ２・人欠・未計画２・'},</v>
      </c>
      <c r="AN3924" s="16"/>
    </row>
    <row r="3925" ht="16.5" customHeight="1">
      <c r="A3925" s="29">
        <v>63.0</v>
      </c>
      <c r="B3925" s="30" t="s">
        <v>4913</v>
      </c>
      <c r="C3925" s="31">
        <v>3923.0</v>
      </c>
      <c r="D3925" s="32" t="s">
        <v>4914</v>
      </c>
      <c r="E3925" s="94"/>
      <c r="F3925" s="105"/>
      <c r="G3925" s="103"/>
      <c r="H3925" s="140"/>
      <c r="I3925" s="140"/>
      <c r="J3925" s="140"/>
      <c r="K3925" s="65"/>
      <c r="L3925" s="65"/>
      <c r="M3925" s="65"/>
      <c r="N3925" s="302"/>
      <c r="O3925" s="382"/>
      <c r="P3925" s="383"/>
      <c r="Q3925" s="302"/>
      <c r="R3925" s="384"/>
      <c r="S3925" s="131"/>
      <c r="T3925" s="87"/>
      <c r="U3925" s="302" t="s">
        <v>21</v>
      </c>
      <c r="V3925" s="313">
        <v>0.5</v>
      </c>
      <c r="W3925" s="349"/>
      <c r="X3925" s="303"/>
      <c r="Y3925" s="290"/>
      <c r="Z3925" s="350"/>
      <c r="AA3925" s="356" t="s">
        <v>20</v>
      </c>
      <c r="AB3925" s="357" t="s">
        <v>21</v>
      </c>
      <c r="AC3925" s="358">
        <v>0.85</v>
      </c>
      <c r="AD3925" s="337"/>
      <c r="AE3925" s="337"/>
      <c r="AF3925" s="392"/>
      <c r="AG3925" s="45">
        <v>196.0</v>
      </c>
      <c r="AH3925" s="79"/>
      <c r="AI3925" s="80"/>
      <c r="AJ3925" s="80"/>
      <c r="AK3925" s="80"/>
      <c r="AL3925" s="14"/>
      <c r="AM3925" s="16" t="str">
        <f t="shared" si="10"/>
        <v>{s:'63C794', v:196 , c:'基準該当放デイⅠ２・人欠・未計画２・評減・'},</v>
      </c>
      <c r="AN3925" s="16"/>
    </row>
    <row r="3926" ht="16.5" customHeight="1">
      <c r="A3926" s="29">
        <v>63.0</v>
      </c>
      <c r="B3926" s="30" t="s">
        <v>4915</v>
      </c>
      <c r="C3926" s="31">
        <v>3924.0</v>
      </c>
      <c r="D3926" s="32" t="s">
        <v>4916</v>
      </c>
      <c r="E3926" s="94"/>
      <c r="F3926" s="105"/>
      <c r="G3926" s="103"/>
      <c r="H3926" s="140"/>
      <c r="I3926" s="140"/>
      <c r="J3926" s="140"/>
      <c r="K3926" s="65"/>
      <c r="L3926" s="65"/>
      <c r="M3926" s="65"/>
      <c r="N3926" s="302"/>
      <c r="O3926" s="382"/>
      <c r="P3926" s="383"/>
      <c r="Q3926" s="302"/>
      <c r="R3926" s="384"/>
      <c r="S3926" s="310"/>
      <c r="T3926" s="87"/>
      <c r="U3926" s="304"/>
      <c r="V3926" s="304"/>
      <c r="W3926" s="349"/>
      <c r="X3926" s="305" t="s">
        <v>326</v>
      </c>
      <c r="Y3926" s="302" t="s">
        <v>21</v>
      </c>
      <c r="Z3926" s="349" t="str">
        <f>$Z$653</f>
        <v/>
      </c>
      <c r="AA3926" s="288"/>
      <c r="AB3926" s="288"/>
      <c r="AC3926" s="288"/>
      <c r="AD3926" s="297"/>
      <c r="AE3926" s="297"/>
      <c r="AF3926" s="362"/>
      <c r="AG3926" s="45">
        <v>162.0</v>
      </c>
      <c r="AH3926" s="79"/>
      <c r="AI3926" s="80"/>
      <c r="AJ3926" s="80"/>
      <c r="AK3926" s="80"/>
      <c r="AL3926" s="14"/>
      <c r="AM3926" s="16" t="str">
        <f t="shared" si="10"/>
        <v>{s:'63C795', v:162 , c:'基準該当放デイⅠ２・人欠・未計画２・開減１・'},</v>
      </c>
      <c r="AN3926" s="16"/>
    </row>
    <row r="3927" ht="16.5" customHeight="1">
      <c r="A3927" s="29">
        <v>63.0</v>
      </c>
      <c r="B3927" s="30" t="s">
        <v>4917</v>
      </c>
      <c r="C3927" s="31">
        <v>3925.0</v>
      </c>
      <c r="D3927" s="32" t="s">
        <v>4918</v>
      </c>
      <c r="E3927" s="94"/>
      <c r="F3927" s="105"/>
      <c r="G3927" s="103"/>
      <c r="H3927" s="140"/>
      <c r="I3927" s="140"/>
      <c r="J3927" s="140"/>
      <c r="K3927" s="65"/>
      <c r="L3927" s="65"/>
      <c r="M3927" s="65"/>
      <c r="N3927" s="302"/>
      <c r="O3927" s="382"/>
      <c r="P3927" s="383"/>
      <c r="Q3927" s="302"/>
      <c r="R3927" s="384"/>
      <c r="S3927" s="310"/>
      <c r="T3927" s="87"/>
      <c r="U3927" s="302"/>
      <c r="V3927" s="313"/>
      <c r="W3927" s="349"/>
      <c r="X3927" s="306"/>
      <c r="Y3927" s="290"/>
      <c r="Z3927" s="355"/>
      <c r="AA3927" s="299" t="s">
        <v>20</v>
      </c>
      <c r="AB3927" s="287" t="s">
        <v>21</v>
      </c>
      <c r="AC3927" s="351">
        <v>0.85</v>
      </c>
      <c r="AD3927" s="297"/>
      <c r="AE3927" s="297"/>
      <c r="AF3927" s="362"/>
      <c r="AG3927" s="45">
        <v>138.0</v>
      </c>
      <c r="AH3927" s="79"/>
      <c r="AI3927" s="80"/>
      <c r="AJ3927" s="80"/>
      <c r="AK3927" s="80"/>
      <c r="AL3927" s="14"/>
      <c r="AM3927" s="16" t="str">
        <f t="shared" si="10"/>
        <v>{s:'63C796', v:138 , c:'基準該当放デイⅠ２・人欠・未計画２・開減１・評減・'},</v>
      </c>
      <c r="AN3927" s="16"/>
    </row>
    <row r="3928" ht="16.5" customHeight="1">
      <c r="A3928" s="29">
        <v>63.0</v>
      </c>
      <c r="B3928" s="30" t="s">
        <v>4919</v>
      </c>
      <c r="C3928" s="31">
        <v>3926.0</v>
      </c>
      <c r="D3928" s="32" t="s">
        <v>4920</v>
      </c>
      <c r="E3928" s="105"/>
      <c r="F3928" s="105"/>
      <c r="G3928" s="103"/>
      <c r="H3928" s="140"/>
      <c r="I3928" s="140"/>
      <c r="J3928" s="140"/>
      <c r="K3928" s="65"/>
      <c r="L3928" s="65"/>
      <c r="M3928" s="65"/>
      <c r="N3928" s="302"/>
      <c r="O3928" s="382"/>
      <c r="P3928" s="383"/>
      <c r="Q3928" s="302"/>
      <c r="R3928" s="384"/>
      <c r="S3928" s="310"/>
      <c r="T3928" s="87"/>
      <c r="U3928" s="302"/>
      <c r="V3928" s="313"/>
      <c r="W3928" s="349"/>
      <c r="X3928" s="305" t="s">
        <v>329</v>
      </c>
      <c r="Y3928" s="302" t="s">
        <v>21</v>
      </c>
      <c r="Z3928" s="349" t="str">
        <f>$Z$655</f>
        <v/>
      </c>
      <c r="AA3928" s="297"/>
      <c r="AB3928" s="297"/>
      <c r="AC3928" s="297"/>
      <c r="AD3928" s="297"/>
      <c r="AE3928" s="297"/>
      <c r="AF3928" s="362"/>
      <c r="AG3928" s="45">
        <v>196.0</v>
      </c>
      <c r="AH3928" s="79"/>
      <c r="AI3928" s="80"/>
      <c r="AJ3928" s="80"/>
      <c r="AK3928" s="80"/>
      <c r="AL3928" s="14"/>
      <c r="AM3928" s="16" t="str">
        <f t="shared" si="10"/>
        <v>{s:'63C797', v:196 , c:'基準該当放デイⅠ２・人欠・未計画２・開減２・'},</v>
      </c>
      <c r="AN3928" s="16"/>
    </row>
    <row r="3929" ht="16.5" customHeight="1">
      <c r="A3929" s="29">
        <v>63.0</v>
      </c>
      <c r="B3929" s="30" t="s">
        <v>4921</v>
      </c>
      <c r="C3929" s="31">
        <v>3927.0</v>
      </c>
      <c r="D3929" s="32" t="s">
        <v>4922</v>
      </c>
      <c r="E3929" s="94"/>
      <c r="F3929" s="105"/>
      <c r="G3929" s="103"/>
      <c r="H3929" s="140"/>
      <c r="I3929" s="140"/>
      <c r="J3929" s="140"/>
      <c r="K3929" s="65"/>
      <c r="L3929" s="65"/>
      <c r="M3929" s="65"/>
      <c r="N3929" s="302"/>
      <c r="O3929" s="382"/>
      <c r="P3929" s="387"/>
      <c r="Q3929" s="290"/>
      <c r="R3929" s="386"/>
      <c r="S3929" s="312"/>
      <c r="T3929" s="93"/>
      <c r="U3929" s="290"/>
      <c r="V3929" s="292"/>
      <c r="W3929" s="355"/>
      <c r="X3929" s="306"/>
      <c r="Y3929" s="290"/>
      <c r="Z3929" s="355"/>
      <c r="AA3929" s="356" t="s">
        <v>20</v>
      </c>
      <c r="AB3929" s="357" t="s">
        <v>21</v>
      </c>
      <c r="AC3929" s="358">
        <v>0.85</v>
      </c>
      <c r="AD3929" s="297"/>
      <c r="AE3929" s="297"/>
      <c r="AF3929" s="362"/>
      <c r="AG3929" s="45">
        <v>167.0</v>
      </c>
      <c r="AH3929" s="79"/>
      <c r="AI3929" s="80"/>
      <c r="AJ3929" s="80"/>
      <c r="AK3929" s="80"/>
      <c r="AL3929" s="14"/>
      <c r="AM3929" s="16" t="str">
        <f t="shared" si="10"/>
        <v>{s:'63C798', v:167 , c:'基準該当放デイⅠ２・人欠・未計画２・開減２・評減・'},</v>
      </c>
      <c r="AN3929" s="16"/>
    </row>
    <row r="3930" ht="16.5" customHeight="1">
      <c r="A3930" s="29">
        <v>63.0</v>
      </c>
      <c r="B3930" s="30" t="s">
        <v>4923</v>
      </c>
      <c r="C3930" s="31">
        <v>3928.0</v>
      </c>
      <c r="D3930" s="32" t="s">
        <v>4924</v>
      </c>
      <c r="E3930" s="94"/>
      <c r="F3930" s="105"/>
      <c r="G3930" s="103"/>
      <c r="H3930" s="140"/>
      <c r="I3930" s="140"/>
      <c r="J3930" s="140"/>
      <c r="K3930" s="65"/>
      <c r="L3930" s="65"/>
      <c r="M3930" s="65"/>
      <c r="N3930" s="302"/>
      <c r="O3930" s="367"/>
      <c r="P3930" s="82" t="s">
        <v>27</v>
      </c>
      <c r="Q3930" s="140"/>
      <c r="R3930" s="95"/>
      <c r="S3930" s="332"/>
      <c r="T3930" s="332"/>
      <c r="U3930" s="152"/>
      <c r="V3930" s="152"/>
      <c r="W3930" s="152"/>
      <c r="X3930" s="299"/>
      <c r="Y3930" s="287"/>
      <c r="Z3930" s="345"/>
      <c r="AA3930" s="292"/>
      <c r="AB3930" s="292"/>
      <c r="AC3930" s="292"/>
      <c r="AD3930" s="337"/>
      <c r="AE3930" s="337"/>
      <c r="AF3930" s="392"/>
      <c r="AG3930" s="45">
        <v>329.0</v>
      </c>
      <c r="AH3930" s="79"/>
      <c r="AI3930" s="80"/>
      <c r="AJ3930" s="80"/>
      <c r="AK3930" s="80"/>
      <c r="AL3930" s="14"/>
      <c r="AM3930" s="16" t="str">
        <f t="shared" si="10"/>
        <v>{s:'63C799', v:329 , c:'基準該当放デイⅠ２・人欠２・'},</v>
      </c>
      <c r="AN3930" s="16"/>
    </row>
    <row r="3931" ht="16.5" customHeight="1">
      <c r="A3931" s="29">
        <v>63.0</v>
      </c>
      <c r="B3931" s="30" t="s">
        <v>4925</v>
      </c>
      <c r="C3931" s="31">
        <v>3929.0</v>
      </c>
      <c r="D3931" s="32" t="s">
        <v>4926</v>
      </c>
      <c r="E3931" s="94"/>
      <c r="F3931" s="105"/>
      <c r="G3931" s="103"/>
      <c r="H3931" s="140"/>
      <c r="I3931" s="140"/>
      <c r="J3931" s="140"/>
      <c r="K3931" s="65"/>
      <c r="L3931" s="65"/>
      <c r="M3931" s="65"/>
      <c r="N3931" s="302"/>
      <c r="O3931" s="105"/>
      <c r="P3931" s="87"/>
      <c r="Q3931" s="302" t="s">
        <v>21</v>
      </c>
      <c r="R3931" s="349">
        <v>0.5</v>
      </c>
      <c r="S3931" s="333"/>
      <c r="T3931" s="333"/>
      <c r="U3931" s="140"/>
      <c r="V3931" s="140"/>
      <c r="W3931" s="140"/>
      <c r="X3931" s="303"/>
      <c r="Y3931" s="290"/>
      <c r="Z3931" s="350"/>
      <c r="AA3931" s="356" t="s">
        <v>20</v>
      </c>
      <c r="AB3931" s="357" t="s">
        <v>21</v>
      </c>
      <c r="AC3931" s="358">
        <v>0.85</v>
      </c>
      <c r="AD3931" s="337"/>
      <c r="AE3931" s="337"/>
      <c r="AF3931" s="392"/>
      <c r="AG3931" s="45">
        <v>280.0</v>
      </c>
      <c r="AH3931" s="79"/>
      <c r="AI3931" s="80"/>
      <c r="AJ3931" s="80"/>
      <c r="AK3931" s="80"/>
      <c r="AL3931" s="14"/>
      <c r="AM3931" s="16" t="str">
        <f t="shared" si="10"/>
        <v>{s:'63C800', v:280 , c:'基準該当放デイⅠ２・人欠２・評減・'},</v>
      </c>
      <c r="AN3931" s="16"/>
    </row>
    <row r="3932" ht="16.5" customHeight="1">
      <c r="A3932" s="29">
        <v>63.0</v>
      </c>
      <c r="B3932" s="30" t="s">
        <v>4927</v>
      </c>
      <c r="C3932" s="31">
        <v>3930.0</v>
      </c>
      <c r="D3932" s="32" t="s">
        <v>4928</v>
      </c>
      <c r="E3932" s="94"/>
      <c r="F3932" s="105"/>
      <c r="G3932" s="103"/>
      <c r="H3932" s="140"/>
      <c r="I3932" s="140"/>
      <c r="J3932" s="140"/>
      <c r="K3932" s="65"/>
      <c r="L3932" s="65"/>
      <c r="M3932" s="65"/>
      <c r="N3932" s="302"/>
      <c r="O3932" s="381"/>
      <c r="P3932" s="87"/>
      <c r="Q3932" s="304"/>
      <c r="R3932" s="380"/>
      <c r="S3932" s="334"/>
      <c r="T3932" s="334"/>
      <c r="U3932" s="140"/>
      <c r="V3932" s="140"/>
      <c r="W3932" s="140"/>
      <c r="X3932" s="305" t="s">
        <v>326</v>
      </c>
      <c r="Y3932" s="302" t="s">
        <v>21</v>
      </c>
      <c r="Z3932" s="349" t="str">
        <f>$Z$653</f>
        <v/>
      </c>
      <c r="AA3932" s="288"/>
      <c r="AB3932" s="288"/>
      <c r="AC3932" s="288"/>
      <c r="AD3932" s="297"/>
      <c r="AE3932" s="297"/>
      <c r="AF3932" s="362"/>
      <c r="AG3932" s="45">
        <v>230.0</v>
      </c>
      <c r="AH3932" s="79"/>
      <c r="AI3932" s="80"/>
      <c r="AJ3932" s="80"/>
      <c r="AK3932" s="80"/>
      <c r="AL3932" s="14"/>
      <c r="AM3932" s="16" t="str">
        <f t="shared" si="10"/>
        <v>{s:'63C801', v:230 , c:'基準該当放デイⅠ２・人欠２・開減１・'},</v>
      </c>
      <c r="AN3932" s="16"/>
    </row>
    <row r="3933" ht="16.5" customHeight="1">
      <c r="A3933" s="29">
        <v>63.0</v>
      </c>
      <c r="B3933" s="30" t="s">
        <v>4929</v>
      </c>
      <c r="C3933" s="31">
        <v>3931.0</v>
      </c>
      <c r="D3933" s="32" t="s">
        <v>4930</v>
      </c>
      <c r="E3933" s="69"/>
      <c r="F3933" s="112"/>
      <c r="G3933" s="76"/>
      <c r="H3933" s="63"/>
      <c r="I3933" s="63"/>
      <c r="J3933" s="63"/>
      <c r="K3933" s="140"/>
      <c r="L3933" s="140"/>
      <c r="M3933" s="348"/>
      <c r="N3933" s="304"/>
      <c r="O3933" s="381"/>
      <c r="P3933" s="87"/>
      <c r="Q3933" s="304"/>
      <c r="R3933" s="380"/>
      <c r="S3933" s="334"/>
      <c r="T3933" s="334"/>
      <c r="U3933" s="140"/>
      <c r="V3933" s="140"/>
      <c r="W3933" s="140"/>
      <c r="X3933" s="306"/>
      <c r="Y3933" s="290"/>
      <c r="Z3933" s="355"/>
      <c r="AA3933" s="299" t="s">
        <v>20</v>
      </c>
      <c r="AB3933" s="287" t="s">
        <v>21</v>
      </c>
      <c r="AC3933" s="351">
        <v>0.85</v>
      </c>
      <c r="AD3933" s="297"/>
      <c r="AE3933" s="297"/>
      <c r="AF3933" s="362"/>
      <c r="AG3933" s="45">
        <v>196.0</v>
      </c>
      <c r="AH3933" s="79"/>
      <c r="AI3933" s="80"/>
      <c r="AJ3933" s="80"/>
      <c r="AK3933" s="80"/>
      <c r="AL3933" s="14"/>
      <c r="AM3933" s="16" t="str">
        <f t="shared" si="10"/>
        <v>{s:'63C802', v:196 , c:'基準該当放デイⅠ２・人欠２・開減１・評減・'},</v>
      </c>
      <c r="AN3933" s="16"/>
    </row>
    <row r="3934" ht="16.5" customHeight="1">
      <c r="A3934" s="29">
        <v>63.0</v>
      </c>
      <c r="B3934" s="30" t="s">
        <v>4931</v>
      </c>
      <c r="C3934" s="31">
        <v>3932.0</v>
      </c>
      <c r="D3934" s="32" t="s">
        <v>4932</v>
      </c>
      <c r="E3934" s="69"/>
      <c r="F3934" s="112"/>
      <c r="G3934" s="76"/>
      <c r="H3934" s="63"/>
      <c r="I3934" s="63"/>
      <c r="J3934" s="63"/>
      <c r="K3934" s="140"/>
      <c r="L3934" s="140"/>
      <c r="M3934" s="348"/>
      <c r="N3934" s="304"/>
      <c r="O3934" s="381"/>
      <c r="P3934" s="87"/>
      <c r="Q3934" s="304"/>
      <c r="R3934" s="380"/>
      <c r="S3934" s="334"/>
      <c r="T3934" s="334"/>
      <c r="U3934" s="140"/>
      <c r="V3934" s="140"/>
      <c r="W3934" s="95"/>
      <c r="X3934" s="305" t="s">
        <v>329</v>
      </c>
      <c r="Y3934" s="302" t="s">
        <v>21</v>
      </c>
      <c r="Z3934" s="349" t="str">
        <f>$Z$655</f>
        <v/>
      </c>
      <c r="AA3934" s="297"/>
      <c r="AB3934" s="297"/>
      <c r="AC3934" s="297"/>
      <c r="AD3934" s="297"/>
      <c r="AE3934" s="297"/>
      <c r="AF3934" s="362"/>
      <c r="AG3934" s="45">
        <v>280.0</v>
      </c>
      <c r="AH3934" s="79"/>
      <c r="AI3934" s="80"/>
      <c r="AJ3934" s="80"/>
      <c r="AK3934" s="80"/>
      <c r="AL3934" s="14"/>
      <c r="AM3934" s="16" t="str">
        <f t="shared" si="10"/>
        <v>{s:'63C803', v:280 , c:'基準該当放デイⅠ２・人欠２・開減２・'},</v>
      </c>
      <c r="AN3934" s="16"/>
    </row>
    <row r="3935" ht="16.5" customHeight="1">
      <c r="A3935" s="29">
        <v>63.0</v>
      </c>
      <c r="B3935" s="30" t="s">
        <v>4933</v>
      </c>
      <c r="C3935" s="31">
        <v>3933.0</v>
      </c>
      <c r="D3935" s="32" t="s">
        <v>4934</v>
      </c>
      <c r="E3935" s="69"/>
      <c r="F3935" s="112"/>
      <c r="G3935" s="76"/>
      <c r="H3935" s="63"/>
      <c r="I3935" s="63"/>
      <c r="J3935" s="63"/>
      <c r="K3935" s="140"/>
      <c r="L3935" s="140"/>
      <c r="M3935" s="348"/>
      <c r="N3935" s="304"/>
      <c r="O3935" s="381"/>
      <c r="P3935" s="87"/>
      <c r="Q3935" s="304"/>
      <c r="R3935" s="380"/>
      <c r="S3935" s="334"/>
      <c r="T3935" s="334"/>
      <c r="U3935" s="140"/>
      <c r="V3935" s="140"/>
      <c r="W3935" s="95"/>
      <c r="X3935" s="306"/>
      <c r="Y3935" s="290"/>
      <c r="Z3935" s="355"/>
      <c r="AA3935" s="356" t="s">
        <v>20</v>
      </c>
      <c r="AB3935" s="357" t="s">
        <v>21</v>
      </c>
      <c r="AC3935" s="358">
        <v>0.85</v>
      </c>
      <c r="AD3935" s="297"/>
      <c r="AE3935" s="297"/>
      <c r="AF3935" s="362"/>
      <c r="AG3935" s="45">
        <v>238.0</v>
      </c>
      <c r="AH3935" s="79"/>
      <c r="AI3935" s="80"/>
      <c r="AJ3935" s="80"/>
      <c r="AK3935" s="80"/>
      <c r="AL3935" s="14"/>
      <c r="AM3935" s="16" t="str">
        <f t="shared" si="10"/>
        <v>{s:'63C804', v:238 , c:'基準該当放デイⅠ２・人欠２・開減２・評減・'},</v>
      </c>
      <c r="AN3935" s="16"/>
    </row>
    <row r="3936" ht="16.5" customHeight="1">
      <c r="A3936" s="29">
        <v>63.0</v>
      </c>
      <c r="B3936" s="30" t="s">
        <v>4935</v>
      </c>
      <c r="C3936" s="31">
        <v>3934.0</v>
      </c>
      <c r="D3936" s="32" t="s">
        <v>4936</v>
      </c>
      <c r="E3936" s="69"/>
      <c r="F3936" s="112"/>
      <c r="G3936" s="307"/>
      <c r="H3936" s="140"/>
      <c r="I3936" s="140"/>
      <c r="J3936" s="140"/>
      <c r="K3936" s="65"/>
      <c r="L3936" s="65"/>
      <c r="M3936" s="65"/>
      <c r="N3936" s="140"/>
      <c r="O3936" s="105"/>
      <c r="P3936" s="87"/>
      <c r="Q3936" s="140"/>
      <c r="R3936" s="95"/>
      <c r="S3936" s="33" t="s">
        <v>23</v>
      </c>
      <c r="T3936" s="130" t="s">
        <v>24</v>
      </c>
      <c r="U3936" s="152"/>
      <c r="V3936" s="152"/>
      <c r="W3936" s="153"/>
      <c r="X3936" s="299"/>
      <c r="Y3936" s="287"/>
      <c r="Z3936" s="345"/>
      <c r="AA3936" s="292"/>
      <c r="AB3936" s="292"/>
      <c r="AC3936" s="292"/>
      <c r="AD3936" s="337"/>
      <c r="AE3936" s="337"/>
      <c r="AF3936" s="392"/>
      <c r="AG3936" s="45">
        <v>230.0</v>
      </c>
      <c r="AH3936" s="79"/>
      <c r="AI3936" s="80"/>
      <c r="AJ3936" s="80"/>
      <c r="AK3936" s="80"/>
      <c r="AL3936" s="14"/>
      <c r="AM3936" s="16" t="str">
        <f t="shared" si="10"/>
        <v>{s:'63C805', v:230 , c:'基準該当放デイⅠ２・人欠２・未計画・'},</v>
      </c>
      <c r="AN3936" s="16"/>
    </row>
    <row r="3937" ht="16.5" customHeight="1">
      <c r="A3937" s="29">
        <v>63.0</v>
      </c>
      <c r="B3937" s="30" t="s">
        <v>4937</v>
      </c>
      <c r="C3937" s="31">
        <v>3935.0</v>
      </c>
      <c r="D3937" s="32" t="s">
        <v>4938</v>
      </c>
      <c r="E3937" s="69"/>
      <c r="F3937" s="112"/>
      <c r="G3937" s="307"/>
      <c r="H3937" s="373"/>
      <c r="I3937" s="140"/>
      <c r="J3937" s="140"/>
      <c r="K3937" s="65"/>
      <c r="L3937" s="65"/>
      <c r="M3937" s="65"/>
      <c r="N3937" s="140"/>
      <c r="O3937" s="105"/>
      <c r="P3937" s="87"/>
      <c r="Q3937" s="140"/>
      <c r="R3937" s="95"/>
      <c r="S3937" s="131"/>
      <c r="T3937" s="87"/>
      <c r="U3937" s="302" t="s">
        <v>21</v>
      </c>
      <c r="V3937" s="313">
        <v>0.7</v>
      </c>
      <c r="W3937" s="95"/>
      <c r="X3937" s="303"/>
      <c r="Y3937" s="290"/>
      <c r="Z3937" s="350"/>
      <c r="AA3937" s="356" t="s">
        <v>20</v>
      </c>
      <c r="AB3937" s="357" t="s">
        <v>21</v>
      </c>
      <c r="AC3937" s="358">
        <v>0.85</v>
      </c>
      <c r="AD3937" s="337"/>
      <c r="AE3937" s="337"/>
      <c r="AF3937" s="392"/>
      <c r="AG3937" s="45">
        <v>196.0</v>
      </c>
      <c r="AH3937" s="79"/>
      <c r="AI3937" s="80"/>
      <c r="AJ3937" s="80"/>
      <c r="AK3937" s="80"/>
      <c r="AL3937" s="14"/>
      <c r="AM3937" s="16" t="str">
        <f t="shared" si="10"/>
        <v>{s:'63C806', v:196 , c:'基準該当放デイⅠ２・人欠２・未計画・評減・'},</v>
      </c>
      <c r="AN3937" s="16"/>
    </row>
    <row r="3938" ht="16.5" customHeight="1">
      <c r="A3938" s="29">
        <v>63.0</v>
      </c>
      <c r="B3938" s="30" t="s">
        <v>4939</v>
      </c>
      <c r="C3938" s="31">
        <v>3936.0</v>
      </c>
      <c r="D3938" s="32" t="s">
        <v>4940</v>
      </c>
      <c r="E3938" s="94"/>
      <c r="F3938" s="105"/>
      <c r="G3938" s="103"/>
      <c r="H3938" s="140"/>
      <c r="I3938" s="140"/>
      <c r="J3938" s="140"/>
      <c r="K3938" s="65"/>
      <c r="L3938" s="65"/>
      <c r="M3938" s="65"/>
      <c r="N3938" s="302"/>
      <c r="O3938" s="382"/>
      <c r="P3938" s="383"/>
      <c r="Q3938" s="302"/>
      <c r="R3938" s="384"/>
      <c r="S3938" s="131"/>
      <c r="T3938" s="87"/>
      <c r="U3938" s="302"/>
      <c r="V3938" s="313"/>
      <c r="W3938" s="349"/>
      <c r="X3938" s="305" t="s">
        <v>326</v>
      </c>
      <c r="Y3938" s="302" t="s">
        <v>21</v>
      </c>
      <c r="Z3938" s="349" t="str">
        <f>$Z$653</f>
        <v/>
      </c>
      <c r="AA3938" s="288"/>
      <c r="AB3938" s="288"/>
      <c r="AC3938" s="288"/>
      <c r="AD3938" s="297"/>
      <c r="AE3938" s="297"/>
      <c r="AF3938" s="362"/>
      <c r="AG3938" s="45">
        <v>161.0</v>
      </c>
      <c r="AH3938" s="79"/>
      <c r="AI3938" s="80"/>
      <c r="AJ3938" s="80"/>
      <c r="AK3938" s="80"/>
      <c r="AL3938" s="14"/>
      <c r="AM3938" s="16" t="str">
        <f t="shared" si="10"/>
        <v>{s:'63C807', v:161 , c:'基準該当放デイⅠ２・人欠２・未計画・開減１・'},</v>
      </c>
      <c r="AN3938" s="16"/>
    </row>
    <row r="3939" ht="16.5" customHeight="1">
      <c r="A3939" s="29">
        <v>63.0</v>
      </c>
      <c r="B3939" s="30" t="s">
        <v>4941</v>
      </c>
      <c r="C3939" s="31">
        <v>3937.0</v>
      </c>
      <c r="D3939" s="32" t="s">
        <v>4942</v>
      </c>
      <c r="E3939" s="94"/>
      <c r="F3939" s="105"/>
      <c r="G3939" s="103"/>
      <c r="H3939" s="140"/>
      <c r="I3939" s="140"/>
      <c r="J3939" s="140"/>
      <c r="K3939" s="65"/>
      <c r="L3939" s="65"/>
      <c r="M3939" s="65"/>
      <c r="N3939" s="302"/>
      <c r="O3939" s="382"/>
      <c r="P3939" s="383"/>
      <c r="Q3939" s="302"/>
      <c r="R3939" s="384"/>
      <c r="S3939" s="131"/>
      <c r="T3939" s="87"/>
      <c r="U3939" s="302"/>
      <c r="V3939" s="313"/>
      <c r="W3939" s="349"/>
      <c r="X3939" s="306"/>
      <c r="Y3939" s="290"/>
      <c r="Z3939" s="355"/>
      <c r="AA3939" s="299" t="s">
        <v>20</v>
      </c>
      <c r="AB3939" s="287" t="s">
        <v>21</v>
      </c>
      <c r="AC3939" s="351">
        <v>0.85</v>
      </c>
      <c r="AD3939" s="297"/>
      <c r="AE3939" s="297"/>
      <c r="AF3939" s="362"/>
      <c r="AG3939" s="45">
        <v>137.0</v>
      </c>
      <c r="AH3939" s="79"/>
      <c r="AI3939" s="80"/>
      <c r="AJ3939" s="80"/>
      <c r="AK3939" s="80"/>
      <c r="AL3939" s="14"/>
      <c r="AM3939" s="16" t="str">
        <f t="shared" si="10"/>
        <v>{s:'63C808', v:137 , c:'基準該当放デイⅠ２・人欠２・未計画・開減１・評減・'},</v>
      </c>
      <c r="AN3939" s="16"/>
    </row>
    <row r="3940" ht="16.5" customHeight="1">
      <c r="A3940" s="29">
        <v>63.0</v>
      </c>
      <c r="B3940" s="30" t="s">
        <v>4943</v>
      </c>
      <c r="C3940" s="31">
        <v>3938.0</v>
      </c>
      <c r="D3940" s="32" t="s">
        <v>4944</v>
      </c>
      <c r="E3940" s="94"/>
      <c r="F3940" s="105"/>
      <c r="G3940" s="103"/>
      <c r="H3940" s="140"/>
      <c r="I3940" s="140"/>
      <c r="J3940" s="140"/>
      <c r="K3940" s="65"/>
      <c r="L3940" s="65"/>
      <c r="M3940" s="65"/>
      <c r="N3940" s="302"/>
      <c r="O3940" s="382"/>
      <c r="P3940" s="383"/>
      <c r="Q3940" s="302"/>
      <c r="R3940" s="384"/>
      <c r="S3940" s="131"/>
      <c r="T3940" s="87"/>
      <c r="U3940" s="302"/>
      <c r="V3940" s="313"/>
      <c r="W3940" s="349"/>
      <c r="X3940" s="305" t="s">
        <v>329</v>
      </c>
      <c r="Y3940" s="302" t="s">
        <v>21</v>
      </c>
      <c r="Z3940" s="349" t="str">
        <f>$Z$655</f>
        <v/>
      </c>
      <c r="AA3940" s="297"/>
      <c r="AB3940" s="297"/>
      <c r="AC3940" s="297"/>
      <c r="AD3940" s="297"/>
      <c r="AE3940" s="297"/>
      <c r="AF3940" s="362"/>
      <c r="AG3940" s="45">
        <v>196.0</v>
      </c>
      <c r="AH3940" s="79"/>
      <c r="AI3940" s="80"/>
      <c r="AJ3940" s="80"/>
      <c r="AK3940" s="80"/>
      <c r="AL3940" s="14"/>
      <c r="AM3940" s="16" t="str">
        <f t="shared" si="10"/>
        <v>{s:'63C809', v:196 , c:'基準該当放デイⅠ２・人欠２・未計画・開減２・'},</v>
      </c>
      <c r="AN3940" s="16"/>
    </row>
    <row r="3941" ht="16.5" customHeight="1">
      <c r="A3941" s="29">
        <v>63.0</v>
      </c>
      <c r="B3941" s="30" t="s">
        <v>4945</v>
      </c>
      <c r="C3941" s="31">
        <v>3939.0</v>
      </c>
      <c r="D3941" s="32" t="s">
        <v>4946</v>
      </c>
      <c r="E3941" s="94"/>
      <c r="F3941" s="105"/>
      <c r="G3941" s="103"/>
      <c r="H3941" s="140"/>
      <c r="I3941" s="140"/>
      <c r="J3941" s="140"/>
      <c r="K3941" s="65"/>
      <c r="L3941" s="65"/>
      <c r="M3941" s="65"/>
      <c r="N3941" s="302"/>
      <c r="O3941" s="382"/>
      <c r="P3941" s="383"/>
      <c r="Q3941" s="302"/>
      <c r="R3941" s="384"/>
      <c r="S3941" s="131"/>
      <c r="T3941" s="93"/>
      <c r="U3941" s="302"/>
      <c r="V3941" s="313"/>
      <c r="W3941" s="349"/>
      <c r="X3941" s="306"/>
      <c r="Y3941" s="290"/>
      <c r="Z3941" s="355"/>
      <c r="AA3941" s="356" t="s">
        <v>20</v>
      </c>
      <c r="AB3941" s="357" t="s">
        <v>21</v>
      </c>
      <c r="AC3941" s="358">
        <v>0.85</v>
      </c>
      <c r="AD3941" s="297"/>
      <c r="AE3941" s="297"/>
      <c r="AF3941" s="362"/>
      <c r="AG3941" s="45">
        <v>167.0</v>
      </c>
      <c r="AH3941" s="79"/>
      <c r="AI3941" s="80"/>
      <c r="AJ3941" s="80"/>
      <c r="AK3941" s="80"/>
      <c r="AL3941" s="14"/>
      <c r="AM3941" s="16" t="str">
        <f t="shared" si="10"/>
        <v>{s:'63C810', v:167 , c:'基準該当放デイⅠ２・人欠２・未計画・開減２・評減・'},</v>
      </c>
      <c r="AN3941" s="16"/>
    </row>
    <row r="3942" ht="16.5" customHeight="1">
      <c r="A3942" s="29">
        <v>63.0</v>
      </c>
      <c r="B3942" s="30" t="s">
        <v>4947</v>
      </c>
      <c r="C3942" s="31">
        <v>3940.0</v>
      </c>
      <c r="D3942" s="32" t="s">
        <v>4948</v>
      </c>
      <c r="E3942" s="94"/>
      <c r="F3942" s="105"/>
      <c r="G3942" s="103"/>
      <c r="H3942" s="140"/>
      <c r="I3942" s="140"/>
      <c r="J3942" s="140"/>
      <c r="K3942" s="65"/>
      <c r="L3942" s="65"/>
      <c r="M3942" s="65"/>
      <c r="N3942" s="302"/>
      <c r="O3942" s="382"/>
      <c r="P3942" s="383"/>
      <c r="Q3942" s="302"/>
      <c r="R3942" s="384"/>
      <c r="S3942" s="310"/>
      <c r="T3942" s="130" t="s">
        <v>27</v>
      </c>
      <c r="U3942" s="287"/>
      <c r="V3942" s="385"/>
      <c r="W3942" s="354"/>
      <c r="X3942" s="299"/>
      <c r="Y3942" s="287"/>
      <c r="Z3942" s="345"/>
      <c r="AA3942" s="292"/>
      <c r="AB3942" s="292"/>
      <c r="AC3942" s="292"/>
      <c r="AD3942" s="337"/>
      <c r="AE3942" s="337"/>
      <c r="AF3942" s="392"/>
      <c r="AG3942" s="45">
        <v>165.0</v>
      </c>
      <c r="AH3942" s="79"/>
      <c r="AI3942" s="80"/>
      <c r="AJ3942" s="80"/>
      <c r="AK3942" s="80"/>
      <c r="AL3942" s="14"/>
      <c r="AM3942" s="16" t="str">
        <f t="shared" si="10"/>
        <v>{s:'63C811', v:165 , c:'基準該当放デイⅠ２・人欠２・未計画２・'},</v>
      </c>
      <c r="AN3942" s="16"/>
    </row>
    <row r="3943" ht="16.5" customHeight="1">
      <c r="A3943" s="29">
        <v>63.0</v>
      </c>
      <c r="B3943" s="30" t="s">
        <v>4949</v>
      </c>
      <c r="C3943" s="31">
        <v>3941.0</v>
      </c>
      <c r="D3943" s="32" t="s">
        <v>4950</v>
      </c>
      <c r="E3943" s="94"/>
      <c r="F3943" s="105"/>
      <c r="G3943" s="103"/>
      <c r="H3943" s="140"/>
      <c r="I3943" s="140"/>
      <c r="J3943" s="140"/>
      <c r="K3943" s="65"/>
      <c r="L3943" s="65"/>
      <c r="M3943" s="65"/>
      <c r="N3943" s="302"/>
      <c r="O3943" s="382"/>
      <c r="P3943" s="383"/>
      <c r="Q3943" s="302"/>
      <c r="R3943" s="384"/>
      <c r="S3943" s="310"/>
      <c r="T3943" s="87"/>
      <c r="U3943" s="302" t="s">
        <v>21</v>
      </c>
      <c r="V3943" s="313">
        <v>0.5</v>
      </c>
      <c r="W3943" s="349"/>
      <c r="X3943" s="303"/>
      <c r="Y3943" s="290"/>
      <c r="Z3943" s="350"/>
      <c r="AA3943" s="356" t="s">
        <v>20</v>
      </c>
      <c r="AB3943" s="357" t="s">
        <v>21</v>
      </c>
      <c r="AC3943" s="358">
        <v>0.85</v>
      </c>
      <c r="AD3943" s="337"/>
      <c r="AE3943" s="337"/>
      <c r="AF3943" s="392"/>
      <c r="AG3943" s="45">
        <v>140.0</v>
      </c>
      <c r="AH3943" s="79"/>
      <c r="AI3943" s="80"/>
      <c r="AJ3943" s="80"/>
      <c r="AK3943" s="80"/>
      <c r="AL3943" s="14"/>
      <c r="AM3943" s="16" t="str">
        <f t="shared" si="10"/>
        <v>{s:'63C812', v:140 , c:'基準該当放デイⅠ２・人欠２・未計画２・評減・'},</v>
      </c>
      <c r="AN3943" s="16"/>
    </row>
    <row r="3944" ht="16.5" customHeight="1">
      <c r="A3944" s="29">
        <v>63.0</v>
      </c>
      <c r="B3944" s="30" t="s">
        <v>4951</v>
      </c>
      <c r="C3944" s="31">
        <v>3942.0</v>
      </c>
      <c r="D3944" s="32" t="s">
        <v>4952</v>
      </c>
      <c r="E3944" s="94"/>
      <c r="F3944" s="105"/>
      <c r="G3944" s="103"/>
      <c r="H3944" s="140"/>
      <c r="I3944" s="140"/>
      <c r="J3944" s="140"/>
      <c r="K3944" s="65"/>
      <c r="L3944" s="65"/>
      <c r="M3944" s="65"/>
      <c r="N3944" s="302"/>
      <c r="O3944" s="382"/>
      <c r="P3944" s="383"/>
      <c r="Q3944" s="302"/>
      <c r="R3944" s="384"/>
      <c r="S3944" s="310"/>
      <c r="T3944" s="87"/>
      <c r="U3944" s="304"/>
      <c r="V3944" s="304"/>
      <c r="W3944" s="349"/>
      <c r="X3944" s="305" t="s">
        <v>326</v>
      </c>
      <c r="Y3944" s="302" t="s">
        <v>21</v>
      </c>
      <c r="Z3944" s="349" t="str">
        <f>$Z$653</f>
        <v/>
      </c>
      <c r="AA3944" s="288"/>
      <c r="AB3944" s="288"/>
      <c r="AC3944" s="288"/>
      <c r="AD3944" s="297"/>
      <c r="AE3944" s="297"/>
      <c r="AF3944" s="362"/>
      <c r="AG3944" s="45">
        <v>116.0</v>
      </c>
      <c r="AH3944" s="79"/>
      <c r="AI3944" s="80"/>
      <c r="AJ3944" s="80"/>
      <c r="AK3944" s="80"/>
      <c r="AL3944" s="14"/>
      <c r="AM3944" s="16" t="str">
        <f t="shared" si="10"/>
        <v>{s:'63C813', v:116 , c:'基準該当放デイⅠ２・人欠２・未計画２・開減１・'},</v>
      </c>
      <c r="AN3944" s="16"/>
    </row>
    <row r="3945" ht="16.5" customHeight="1">
      <c r="A3945" s="29">
        <v>63.0</v>
      </c>
      <c r="B3945" s="30" t="s">
        <v>4953</v>
      </c>
      <c r="C3945" s="31">
        <v>3943.0</v>
      </c>
      <c r="D3945" s="32" t="s">
        <v>4954</v>
      </c>
      <c r="E3945" s="94"/>
      <c r="F3945" s="105"/>
      <c r="G3945" s="103"/>
      <c r="H3945" s="140"/>
      <c r="I3945" s="140"/>
      <c r="J3945" s="140"/>
      <c r="K3945" s="65"/>
      <c r="L3945" s="65"/>
      <c r="M3945" s="65"/>
      <c r="N3945" s="302"/>
      <c r="O3945" s="382"/>
      <c r="P3945" s="383"/>
      <c r="Q3945" s="302"/>
      <c r="R3945" s="384"/>
      <c r="S3945" s="310"/>
      <c r="T3945" s="87"/>
      <c r="U3945" s="302"/>
      <c r="V3945" s="313"/>
      <c r="W3945" s="349"/>
      <c r="X3945" s="306"/>
      <c r="Y3945" s="290"/>
      <c r="Z3945" s="355"/>
      <c r="AA3945" s="299" t="s">
        <v>20</v>
      </c>
      <c r="AB3945" s="287" t="s">
        <v>21</v>
      </c>
      <c r="AC3945" s="351">
        <v>0.85</v>
      </c>
      <c r="AD3945" s="297"/>
      <c r="AE3945" s="297"/>
      <c r="AF3945" s="362"/>
      <c r="AG3945" s="45">
        <v>99.0</v>
      </c>
      <c r="AH3945" s="79"/>
      <c r="AI3945" s="80"/>
      <c r="AJ3945" s="80"/>
      <c r="AK3945" s="80"/>
      <c r="AL3945" s="14"/>
      <c r="AM3945" s="16" t="str">
        <f t="shared" si="10"/>
        <v>{s:'63C814', v:99 , c:'基準該当放デイⅠ２・人欠２・未計画２・開減１・評減・'},</v>
      </c>
      <c r="AN3945" s="16"/>
    </row>
    <row r="3946" ht="16.5" customHeight="1">
      <c r="A3946" s="29">
        <v>63.0</v>
      </c>
      <c r="B3946" s="30" t="s">
        <v>4955</v>
      </c>
      <c r="C3946" s="31">
        <v>3944.0</v>
      </c>
      <c r="D3946" s="32" t="s">
        <v>4956</v>
      </c>
      <c r="E3946" s="105"/>
      <c r="F3946" s="105"/>
      <c r="G3946" s="103"/>
      <c r="H3946" s="140"/>
      <c r="I3946" s="140"/>
      <c r="J3946" s="140"/>
      <c r="K3946" s="65"/>
      <c r="L3946" s="65"/>
      <c r="M3946" s="65"/>
      <c r="N3946" s="302"/>
      <c r="O3946" s="382"/>
      <c r="P3946" s="383"/>
      <c r="Q3946" s="302"/>
      <c r="R3946" s="384"/>
      <c r="S3946" s="310"/>
      <c r="T3946" s="87"/>
      <c r="U3946" s="302"/>
      <c r="V3946" s="313"/>
      <c r="W3946" s="349"/>
      <c r="X3946" s="305" t="s">
        <v>329</v>
      </c>
      <c r="Y3946" s="302" t="s">
        <v>21</v>
      </c>
      <c r="Z3946" s="349" t="str">
        <f>$Z$655</f>
        <v/>
      </c>
      <c r="AA3946" s="297"/>
      <c r="AB3946" s="297"/>
      <c r="AC3946" s="297"/>
      <c r="AD3946" s="297"/>
      <c r="AE3946" s="297"/>
      <c r="AF3946" s="362"/>
      <c r="AG3946" s="45">
        <v>140.0</v>
      </c>
      <c r="AH3946" s="79"/>
      <c r="AI3946" s="80"/>
      <c r="AJ3946" s="80"/>
      <c r="AK3946" s="80"/>
      <c r="AL3946" s="14"/>
      <c r="AM3946" s="16" t="str">
        <f t="shared" si="10"/>
        <v>{s:'63C815', v:140 , c:'基準該当放デイⅠ２・人欠２・未計画２・開減２・'},</v>
      </c>
      <c r="AN3946" s="16"/>
    </row>
    <row r="3947" ht="16.5" customHeight="1">
      <c r="A3947" s="29">
        <v>63.0</v>
      </c>
      <c r="B3947" s="30" t="s">
        <v>4957</v>
      </c>
      <c r="C3947" s="31">
        <v>3945.0</v>
      </c>
      <c r="D3947" s="32" t="s">
        <v>4958</v>
      </c>
      <c r="E3947" s="106"/>
      <c r="F3947" s="106"/>
      <c r="G3947" s="136"/>
      <c r="H3947" s="291"/>
      <c r="I3947" s="291"/>
      <c r="J3947" s="291"/>
      <c r="K3947" s="115"/>
      <c r="L3947" s="115"/>
      <c r="M3947" s="115"/>
      <c r="N3947" s="290"/>
      <c r="O3947" s="388"/>
      <c r="P3947" s="387"/>
      <c r="Q3947" s="290"/>
      <c r="R3947" s="386"/>
      <c r="S3947" s="312"/>
      <c r="T3947" s="93"/>
      <c r="U3947" s="290"/>
      <c r="V3947" s="292"/>
      <c r="W3947" s="355"/>
      <c r="X3947" s="306"/>
      <c r="Y3947" s="290"/>
      <c r="Z3947" s="355"/>
      <c r="AA3947" s="356" t="s">
        <v>20</v>
      </c>
      <c r="AB3947" s="357" t="s">
        <v>21</v>
      </c>
      <c r="AC3947" s="358">
        <v>0.85</v>
      </c>
      <c r="AD3947" s="297"/>
      <c r="AE3947" s="297"/>
      <c r="AF3947" s="362"/>
      <c r="AG3947" s="45">
        <v>119.0</v>
      </c>
      <c r="AH3947" s="202"/>
      <c r="AI3947" s="80"/>
      <c r="AJ3947" s="80"/>
      <c r="AK3947" s="80"/>
      <c r="AL3947" s="14"/>
      <c r="AM3947" s="16" t="str">
        <f t="shared" si="10"/>
        <v>{s:'63C816', v:119 , c:'基準該当放デイⅠ２・人欠２・未計画２・開減２・評減・'},</v>
      </c>
      <c r="AN3947" s="16"/>
    </row>
    <row r="3948" ht="16.5" customHeight="1">
      <c r="A3948" s="29">
        <v>63.0</v>
      </c>
      <c r="B3948" s="30" t="s">
        <v>4959</v>
      </c>
      <c r="C3948" s="31">
        <v>3946.0</v>
      </c>
      <c r="D3948" s="32" t="s">
        <v>4960</v>
      </c>
      <c r="E3948" s="33" t="s">
        <v>15</v>
      </c>
      <c r="F3948" s="33" t="s">
        <v>16</v>
      </c>
      <c r="G3948" s="102" t="s">
        <v>103</v>
      </c>
      <c r="H3948" s="35"/>
      <c r="I3948" s="35"/>
      <c r="J3948" s="36"/>
      <c r="K3948" s="168"/>
      <c r="L3948" s="152"/>
      <c r="M3948" s="344"/>
      <c r="N3948" s="152"/>
      <c r="O3948" s="46" t="s">
        <v>4961</v>
      </c>
      <c r="P3948" s="82" t="s">
        <v>4962</v>
      </c>
      <c r="Q3948" s="152"/>
      <c r="R3948" s="153"/>
      <c r="S3948" s="287"/>
      <c r="T3948" s="287"/>
      <c r="U3948" s="152"/>
      <c r="V3948" s="152"/>
      <c r="W3948" s="152"/>
      <c r="X3948" s="152"/>
      <c r="Y3948" s="287"/>
      <c r="Z3948" s="345"/>
      <c r="AA3948" s="398"/>
      <c r="AB3948" s="288"/>
      <c r="AC3948" s="288"/>
      <c r="AD3948" s="288"/>
      <c r="AE3948" s="288"/>
      <c r="AF3948" s="346"/>
      <c r="AG3948" s="45">
        <v>462.0</v>
      </c>
      <c r="AH3948" s="399" t="s">
        <v>18</v>
      </c>
      <c r="AI3948" s="400"/>
      <c r="AJ3948" s="400"/>
      <c r="AK3948" s="400"/>
      <c r="AL3948" s="14"/>
      <c r="AM3948" s="16" t="str">
        <f t="shared" si="10"/>
        <v>{s:'63E001', v:462 , c:'放デイ１・責欠・'},</v>
      </c>
      <c r="AN3948" s="16"/>
    </row>
    <row r="3949" ht="16.5" customHeight="1">
      <c r="A3949" s="29">
        <v>63.0</v>
      </c>
      <c r="B3949" s="30" t="s">
        <v>4963</v>
      </c>
      <c r="C3949" s="31">
        <v>3947.0</v>
      </c>
      <c r="D3949" s="32" t="s">
        <v>4964</v>
      </c>
      <c r="E3949" s="70"/>
      <c r="F3949" s="70"/>
      <c r="G3949" s="104"/>
      <c r="H3949" s="347" t="str">
        <f>'30放課後等デイ(基本１)'!G3965</f>
        <v/>
      </c>
      <c r="I3949" s="140" t="s">
        <v>9</v>
      </c>
      <c r="J3949" s="51"/>
      <c r="K3949" s="94"/>
      <c r="L3949" s="140"/>
      <c r="M3949" s="348"/>
      <c r="N3949" s="140"/>
      <c r="O3949" s="379"/>
      <c r="P3949" s="87"/>
      <c r="Q3949" s="302" t="s">
        <v>21</v>
      </c>
      <c r="R3949" s="349">
        <v>0.7</v>
      </c>
      <c r="S3949" s="290"/>
      <c r="T3949" s="290"/>
      <c r="U3949" s="291"/>
      <c r="V3949" s="291"/>
      <c r="W3949" s="291"/>
      <c r="X3949" s="291"/>
      <c r="Y3949" s="290"/>
      <c r="Z3949" s="350"/>
      <c r="AA3949" s="299" t="s">
        <v>20</v>
      </c>
      <c r="AB3949" s="287" t="s">
        <v>21</v>
      </c>
      <c r="AC3949" s="351">
        <v>0.85</v>
      </c>
      <c r="AD3949" s="288"/>
      <c r="AE3949" s="288"/>
      <c r="AF3949" s="346"/>
      <c r="AG3949" s="45">
        <v>393.0</v>
      </c>
      <c r="AH3949" s="401"/>
      <c r="AI3949" s="402"/>
      <c r="AJ3949" s="402"/>
      <c r="AK3949" s="402"/>
      <c r="AL3949" s="14"/>
      <c r="AM3949" s="16" t="str">
        <f t="shared" si="10"/>
        <v>{s:'63E002', v:393 , c:'放デイ１・責欠・評減・'},</v>
      </c>
      <c r="AN3949" s="16"/>
    </row>
    <row r="3950" ht="16.5" customHeight="1">
      <c r="A3950" s="403">
        <v>63.0</v>
      </c>
      <c r="B3950" s="404" t="s">
        <v>4965</v>
      </c>
      <c r="C3950" s="31">
        <v>3948.0</v>
      </c>
      <c r="D3950" s="405" t="s">
        <v>4966</v>
      </c>
      <c r="E3950" s="70"/>
      <c r="F3950" s="70"/>
      <c r="G3950" s="104"/>
      <c r="H3950" s="63"/>
      <c r="I3950" s="63"/>
      <c r="J3950" s="51"/>
      <c r="K3950" s="69"/>
      <c r="L3950" s="65"/>
      <c r="M3950" s="65"/>
      <c r="N3950" s="352"/>
      <c r="O3950" s="379"/>
      <c r="P3950" s="87"/>
      <c r="Q3950" s="352"/>
      <c r="R3950" s="353"/>
      <c r="S3950" s="406" t="s">
        <v>23</v>
      </c>
      <c r="T3950" s="407" t="s">
        <v>24</v>
      </c>
      <c r="U3950" s="408"/>
      <c r="V3950" s="408"/>
      <c r="W3950" s="408"/>
      <c r="X3950" s="408"/>
      <c r="Y3950" s="409" t="s">
        <v>21</v>
      </c>
      <c r="Z3950" s="410">
        <v>0.7</v>
      </c>
      <c r="AA3950" s="411"/>
      <c r="AB3950" s="412"/>
      <c r="AC3950" s="412"/>
      <c r="AD3950" s="412"/>
      <c r="AE3950" s="412"/>
      <c r="AF3950" s="413"/>
      <c r="AG3950" s="414">
        <v>323.0</v>
      </c>
      <c r="AH3950" s="401"/>
      <c r="AI3950" s="402"/>
      <c r="AJ3950" s="402"/>
      <c r="AK3950" s="402"/>
      <c r="AL3950" s="14"/>
      <c r="AM3950" s="16" t="str">
        <f t="shared" ref="AM3950:AM3953" si="11">"{s:'"&amp;A3950&amp;B3950&amp;"'},"</f>
        <v>{s:'63E003'},</v>
      </c>
      <c r="AN3950" s="16"/>
    </row>
    <row r="3951" ht="16.5" customHeight="1">
      <c r="A3951" s="403">
        <v>63.0</v>
      </c>
      <c r="B3951" s="404" t="s">
        <v>4967</v>
      </c>
      <c r="C3951" s="31">
        <v>3949.0</v>
      </c>
      <c r="D3951" s="405" t="s">
        <v>4968</v>
      </c>
      <c r="E3951" s="70"/>
      <c r="F3951" s="70"/>
      <c r="G3951" s="76"/>
      <c r="H3951" s="63"/>
      <c r="I3951" s="63"/>
      <c r="J3951" s="51"/>
      <c r="K3951" s="69"/>
      <c r="L3951" s="65"/>
      <c r="M3951" s="65"/>
      <c r="N3951" s="352"/>
      <c r="O3951" s="379"/>
      <c r="P3951" s="87"/>
      <c r="Q3951" s="352"/>
      <c r="R3951" s="353"/>
      <c r="S3951" s="415"/>
      <c r="T3951" s="416"/>
      <c r="U3951" s="417"/>
      <c r="V3951" s="417"/>
      <c r="W3951" s="417"/>
      <c r="X3951" s="417"/>
      <c r="Y3951" s="418"/>
      <c r="Z3951" s="419"/>
      <c r="AA3951" s="420" t="s">
        <v>20</v>
      </c>
      <c r="AB3951" s="421" t="s">
        <v>21</v>
      </c>
      <c r="AC3951" s="422">
        <v>0.85</v>
      </c>
      <c r="AD3951" s="412"/>
      <c r="AE3951" s="412"/>
      <c r="AF3951" s="413"/>
      <c r="AG3951" s="414">
        <v>275.0</v>
      </c>
      <c r="AH3951" s="79"/>
      <c r="AI3951" s="80"/>
      <c r="AJ3951" s="80"/>
      <c r="AK3951" s="80"/>
      <c r="AL3951" s="14"/>
      <c r="AM3951" s="16" t="str">
        <f t="shared" si="11"/>
        <v>{s:'63E004'},</v>
      </c>
      <c r="AN3951" s="16"/>
    </row>
    <row r="3952" ht="16.5" customHeight="1">
      <c r="A3952" s="403">
        <v>63.0</v>
      </c>
      <c r="B3952" s="404" t="s">
        <v>4969</v>
      </c>
      <c r="C3952" s="31">
        <v>3950.0</v>
      </c>
      <c r="D3952" s="405" t="s">
        <v>4970</v>
      </c>
      <c r="E3952" s="70"/>
      <c r="F3952" s="70"/>
      <c r="G3952" s="76"/>
      <c r="H3952" s="63"/>
      <c r="I3952" s="63"/>
      <c r="J3952" s="51"/>
      <c r="K3952" s="69"/>
      <c r="L3952" s="65"/>
      <c r="M3952" s="65"/>
      <c r="N3952" s="352"/>
      <c r="O3952" s="379"/>
      <c r="P3952" s="87"/>
      <c r="Q3952" s="352"/>
      <c r="R3952" s="353"/>
      <c r="S3952" s="415"/>
      <c r="T3952" s="407" t="s">
        <v>27</v>
      </c>
      <c r="U3952" s="408"/>
      <c r="V3952" s="408"/>
      <c r="W3952" s="408"/>
      <c r="X3952" s="408"/>
      <c r="Y3952" s="409" t="s">
        <v>21</v>
      </c>
      <c r="Z3952" s="410">
        <v>0.5</v>
      </c>
      <c r="AA3952" s="423"/>
      <c r="AB3952" s="424"/>
      <c r="AC3952" s="424"/>
      <c r="AD3952" s="424"/>
      <c r="AE3952" s="424"/>
      <c r="AF3952" s="419"/>
      <c r="AG3952" s="414">
        <v>231.0</v>
      </c>
      <c r="AH3952" s="79"/>
      <c r="AI3952" s="80"/>
      <c r="AJ3952" s="80"/>
      <c r="AK3952" s="80"/>
      <c r="AL3952" s="14"/>
      <c r="AM3952" s="16" t="str">
        <f t="shared" si="11"/>
        <v>{s:'63E005'},</v>
      </c>
      <c r="AN3952" s="16"/>
    </row>
    <row r="3953" ht="16.5" customHeight="1">
      <c r="A3953" s="403">
        <v>63.0</v>
      </c>
      <c r="B3953" s="404" t="s">
        <v>4971</v>
      </c>
      <c r="C3953" s="31">
        <v>3951.0</v>
      </c>
      <c r="D3953" s="405" t="s">
        <v>4972</v>
      </c>
      <c r="E3953" s="70"/>
      <c r="F3953" s="70"/>
      <c r="G3953" s="76"/>
      <c r="H3953" s="63"/>
      <c r="I3953" s="63"/>
      <c r="J3953" s="51"/>
      <c r="K3953" s="69"/>
      <c r="L3953" s="65"/>
      <c r="M3953" s="65"/>
      <c r="N3953" s="352"/>
      <c r="O3953" s="379"/>
      <c r="P3953" s="87"/>
      <c r="Q3953" s="352"/>
      <c r="R3953" s="353"/>
      <c r="S3953" s="425"/>
      <c r="T3953" s="416"/>
      <c r="U3953" s="417"/>
      <c r="V3953" s="417"/>
      <c r="W3953" s="417"/>
      <c r="X3953" s="417"/>
      <c r="Y3953" s="418"/>
      <c r="Z3953" s="419"/>
      <c r="AA3953" s="420" t="s">
        <v>20</v>
      </c>
      <c r="AB3953" s="421" t="s">
        <v>21</v>
      </c>
      <c r="AC3953" s="422">
        <v>0.85</v>
      </c>
      <c r="AD3953" s="412"/>
      <c r="AE3953" s="412"/>
      <c r="AF3953" s="413"/>
      <c r="AG3953" s="414">
        <v>196.0</v>
      </c>
      <c r="AH3953" s="79"/>
      <c r="AI3953" s="80"/>
      <c r="AJ3953" s="80"/>
      <c r="AK3953" s="80"/>
      <c r="AL3953" s="14"/>
      <c r="AM3953" s="16" t="str">
        <f t="shared" si="11"/>
        <v>{s:'63E006'},</v>
      </c>
      <c r="AN3953" s="16"/>
    </row>
    <row r="3954" ht="16.5" customHeight="1">
      <c r="A3954" s="29">
        <v>63.0</v>
      </c>
      <c r="B3954" s="30" t="s">
        <v>4973</v>
      </c>
      <c r="C3954" s="31">
        <v>3952.0</v>
      </c>
      <c r="D3954" s="32" t="s">
        <v>4974</v>
      </c>
      <c r="E3954" s="69"/>
      <c r="F3954" s="69"/>
      <c r="G3954" s="76"/>
      <c r="H3954" s="63"/>
      <c r="I3954" s="63"/>
      <c r="J3954" s="51"/>
      <c r="K3954" s="69"/>
      <c r="L3954" s="65"/>
      <c r="M3954" s="65"/>
      <c r="N3954" s="352"/>
      <c r="O3954" s="379"/>
      <c r="P3954" s="359"/>
      <c r="Q3954" s="352"/>
      <c r="R3954" s="353"/>
      <c r="S3954" s="96"/>
      <c r="T3954" s="96"/>
      <c r="U3954" s="152"/>
      <c r="V3954" s="152"/>
      <c r="W3954" s="152"/>
      <c r="X3954" s="152"/>
      <c r="Y3954" s="287"/>
      <c r="Z3954" s="354"/>
      <c r="AA3954" s="398"/>
      <c r="AB3954" s="288"/>
      <c r="AC3954" s="346"/>
      <c r="AD3954" s="82" t="s">
        <v>30</v>
      </c>
      <c r="AE3954" s="302">
        <v>5.0</v>
      </c>
      <c r="AF3954" s="360" t="s">
        <v>31</v>
      </c>
      <c r="AG3954" s="45">
        <v>457.0</v>
      </c>
      <c r="AH3954" s="79"/>
      <c r="AI3954" s="80"/>
      <c r="AJ3954" s="80"/>
      <c r="AK3954" s="80"/>
      <c r="AL3954" s="14"/>
      <c r="AM3954" s="16" t="str">
        <f t="shared" ref="AM3954:AM3955" si="12">"{s:'"&amp;A3954&amp;B3954&amp;"', v:"&amp;AG3954&amp;" , c:'"&amp;D3954&amp;"・'},"</f>
        <v>{s:'63E007', v:457 , c:'放デイ１・責欠・拘減・'},</v>
      </c>
      <c r="AN3954" s="16"/>
    </row>
    <row r="3955" ht="16.5" customHeight="1">
      <c r="A3955" s="29">
        <v>63.0</v>
      </c>
      <c r="B3955" s="30" t="s">
        <v>4975</v>
      </c>
      <c r="C3955" s="31">
        <v>3953.0</v>
      </c>
      <c r="D3955" s="32" t="s">
        <v>4976</v>
      </c>
      <c r="E3955" s="69"/>
      <c r="F3955" s="69"/>
      <c r="G3955" s="76"/>
      <c r="H3955" s="63"/>
      <c r="I3955" s="63"/>
      <c r="J3955" s="51"/>
      <c r="K3955" s="69"/>
      <c r="L3955" s="65"/>
      <c r="M3955" s="65"/>
      <c r="N3955" s="352"/>
      <c r="O3955" s="379"/>
      <c r="P3955" s="359"/>
      <c r="Q3955" s="352"/>
      <c r="R3955" s="353"/>
      <c r="S3955" s="115"/>
      <c r="T3955" s="115"/>
      <c r="U3955" s="291"/>
      <c r="V3955" s="291"/>
      <c r="W3955" s="291"/>
      <c r="X3955" s="291"/>
      <c r="Y3955" s="290"/>
      <c r="Z3955" s="355"/>
      <c r="AA3955" s="299" t="s">
        <v>20</v>
      </c>
      <c r="AB3955" s="287" t="s">
        <v>21</v>
      </c>
      <c r="AC3955" s="361">
        <v>0.85</v>
      </c>
      <c r="AD3955" s="87"/>
      <c r="AE3955" s="302"/>
      <c r="AF3955" s="360"/>
      <c r="AG3955" s="45">
        <v>388.0</v>
      </c>
      <c r="AH3955" s="79"/>
      <c r="AI3955" s="80"/>
      <c r="AJ3955" s="80"/>
      <c r="AK3955" s="80"/>
      <c r="AL3955" s="14"/>
      <c r="AM3955" s="16" t="str">
        <f t="shared" si="12"/>
        <v>{s:'63E008', v:388 , c:'放デイ１・責欠・評減・拘減・'},</v>
      </c>
      <c r="AN3955" s="16"/>
    </row>
    <row r="3956" ht="16.5" customHeight="1">
      <c r="A3956" s="403">
        <v>63.0</v>
      </c>
      <c r="B3956" s="404" t="s">
        <v>4977</v>
      </c>
      <c r="C3956" s="31">
        <v>3954.0</v>
      </c>
      <c r="D3956" s="405" t="s">
        <v>4978</v>
      </c>
      <c r="E3956" s="69"/>
      <c r="F3956" s="69"/>
      <c r="G3956" s="76"/>
      <c r="H3956" s="63"/>
      <c r="I3956" s="63"/>
      <c r="J3956" s="51"/>
      <c r="K3956" s="69"/>
      <c r="L3956" s="65"/>
      <c r="M3956" s="65"/>
      <c r="N3956" s="352"/>
      <c r="O3956" s="379"/>
      <c r="P3956" s="359"/>
      <c r="Q3956" s="352"/>
      <c r="R3956" s="353"/>
      <c r="S3956" s="406" t="s">
        <v>23</v>
      </c>
      <c r="T3956" s="407" t="s">
        <v>24</v>
      </c>
      <c r="U3956" s="408"/>
      <c r="V3956" s="408"/>
      <c r="W3956" s="408"/>
      <c r="X3956" s="408"/>
      <c r="Y3956" s="409" t="s">
        <v>21</v>
      </c>
      <c r="Z3956" s="410">
        <v>0.7</v>
      </c>
      <c r="AA3956" s="426"/>
      <c r="AB3956" s="427"/>
      <c r="AC3956" s="428"/>
      <c r="AD3956" s="87"/>
      <c r="AE3956" s="313"/>
      <c r="AF3956" s="349"/>
      <c r="AG3956" s="414">
        <v>318.0</v>
      </c>
      <c r="AH3956" s="79"/>
      <c r="AI3956" s="80"/>
      <c r="AJ3956" s="80"/>
      <c r="AK3956" s="80"/>
      <c r="AL3956" s="14"/>
      <c r="AM3956" s="16" t="str">
        <f t="shared" ref="AM3956:AM3959" si="13">"{s:'"&amp;A3956&amp;B3956&amp;"'},"</f>
        <v>{s:'63E009'},</v>
      </c>
      <c r="AN3956" s="16"/>
    </row>
    <row r="3957" ht="16.5" customHeight="1">
      <c r="A3957" s="403">
        <v>63.0</v>
      </c>
      <c r="B3957" s="404" t="s">
        <v>4979</v>
      </c>
      <c r="C3957" s="31">
        <v>3955.0</v>
      </c>
      <c r="D3957" s="405" t="s">
        <v>4980</v>
      </c>
      <c r="E3957" s="69"/>
      <c r="F3957" s="69"/>
      <c r="G3957" s="76"/>
      <c r="H3957" s="63"/>
      <c r="I3957" s="63"/>
      <c r="J3957" s="51"/>
      <c r="K3957" s="69"/>
      <c r="L3957" s="65"/>
      <c r="M3957" s="65"/>
      <c r="N3957" s="352"/>
      <c r="O3957" s="379"/>
      <c r="P3957" s="359"/>
      <c r="Q3957" s="352"/>
      <c r="R3957" s="353"/>
      <c r="S3957" s="429"/>
      <c r="T3957" s="416"/>
      <c r="U3957" s="417"/>
      <c r="V3957" s="417"/>
      <c r="W3957" s="417"/>
      <c r="X3957" s="417"/>
      <c r="Y3957" s="418"/>
      <c r="Z3957" s="419"/>
      <c r="AA3957" s="420" t="s">
        <v>20</v>
      </c>
      <c r="AB3957" s="421" t="s">
        <v>21</v>
      </c>
      <c r="AC3957" s="430">
        <v>0.85</v>
      </c>
      <c r="AD3957" s="87"/>
      <c r="AE3957" s="313"/>
      <c r="AF3957" s="349"/>
      <c r="AG3957" s="414">
        <v>270.0</v>
      </c>
      <c r="AH3957" s="79"/>
      <c r="AI3957" s="80"/>
      <c r="AJ3957" s="80"/>
      <c r="AK3957" s="80"/>
      <c r="AL3957" s="14"/>
      <c r="AM3957" s="16" t="str">
        <f t="shared" si="13"/>
        <v>{s:'63E010'},</v>
      </c>
      <c r="AN3957" s="16"/>
    </row>
    <row r="3958" ht="16.5" customHeight="1">
      <c r="A3958" s="403">
        <v>63.0</v>
      </c>
      <c r="B3958" s="404" t="s">
        <v>4981</v>
      </c>
      <c r="C3958" s="31">
        <v>3956.0</v>
      </c>
      <c r="D3958" s="405" t="s">
        <v>4982</v>
      </c>
      <c r="E3958" s="69"/>
      <c r="F3958" s="69"/>
      <c r="G3958" s="76"/>
      <c r="H3958" s="63"/>
      <c r="I3958" s="63"/>
      <c r="J3958" s="51"/>
      <c r="K3958" s="69"/>
      <c r="L3958" s="65"/>
      <c r="M3958" s="65"/>
      <c r="N3958" s="352"/>
      <c r="O3958" s="364"/>
      <c r="P3958" s="359"/>
      <c r="Q3958" s="352"/>
      <c r="R3958" s="353"/>
      <c r="S3958" s="429"/>
      <c r="T3958" s="431" t="s">
        <v>27</v>
      </c>
      <c r="U3958" s="408"/>
      <c r="V3958" s="408"/>
      <c r="W3958" s="408"/>
      <c r="X3958" s="408"/>
      <c r="Y3958" s="409" t="s">
        <v>21</v>
      </c>
      <c r="Z3958" s="410">
        <v>0.5</v>
      </c>
      <c r="AA3958" s="423"/>
      <c r="AB3958" s="424"/>
      <c r="AC3958" s="419"/>
      <c r="AD3958" s="87"/>
      <c r="AE3958" s="313"/>
      <c r="AF3958" s="349"/>
      <c r="AG3958" s="414">
        <v>226.0</v>
      </c>
      <c r="AH3958" s="79"/>
      <c r="AI3958" s="80"/>
      <c r="AJ3958" s="80"/>
      <c r="AK3958" s="80"/>
      <c r="AL3958" s="14"/>
      <c r="AM3958" s="16" t="str">
        <f t="shared" si="13"/>
        <v>{s:'63E011'},</v>
      </c>
      <c r="AN3958" s="16"/>
    </row>
    <row r="3959" ht="16.5" customHeight="1">
      <c r="A3959" s="403">
        <v>63.0</v>
      </c>
      <c r="B3959" s="404" t="s">
        <v>4983</v>
      </c>
      <c r="C3959" s="31">
        <v>3957.0</v>
      </c>
      <c r="D3959" s="405" t="s">
        <v>4984</v>
      </c>
      <c r="E3959" s="69"/>
      <c r="F3959" s="69"/>
      <c r="G3959" s="76"/>
      <c r="H3959" s="63"/>
      <c r="I3959" s="63"/>
      <c r="J3959" s="51"/>
      <c r="K3959" s="69"/>
      <c r="L3959" s="65"/>
      <c r="M3959" s="65"/>
      <c r="N3959" s="352"/>
      <c r="O3959" s="364"/>
      <c r="P3959" s="359"/>
      <c r="Q3959" s="352"/>
      <c r="R3959" s="353"/>
      <c r="S3959" s="432"/>
      <c r="T3959" s="433"/>
      <c r="U3959" s="417"/>
      <c r="V3959" s="417"/>
      <c r="W3959" s="417"/>
      <c r="X3959" s="417"/>
      <c r="Y3959" s="418"/>
      <c r="Z3959" s="419"/>
      <c r="AA3959" s="420" t="s">
        <v>20</v>
      </c>
      <c r="AB3959" s="421" t="s">
        <v>21</v>
      </c>
      <c r="AC3959" s="430">
        <v>0.85</v>
      </c>
      <c r="AD3959" s="93"/>
      <c r="AE3959" s="292"/>
      <c r="AF3959" s="355"/>
      <c r="AG3959" s="414">
        <v>191.0</v>
      </c>
      <c r="AH3959" s="79"/>
      <c r="AI3959" s="80"/>
      <c r="AJ3959" s="80"/>
      <c r="AK3959" s="80"/>
      <c r="AL3959" s="14"/>
      <c r="AM3959" s="16" t="str">
        <f t="shared" si="13"/>
        <v>{s:'63E012'},</v>
      </c>
      <c r="AN3959" s="16"/>
    </row>
    <row r="3960" ht="16.5" customHeight="1">
      <c r="A3960" s="29">
        <v>63.0</v>
      </c>
      <c r="B3960" s="30" t="s">
        <v>4985</v>
      </c>
      <c r="C3960" s="31">
        <v>3958.0</v>
      </c>
      <c r="D3960" s="32" t="s">
        <v>4986</v>
      </c>
      <c r="E3960" s="69"/>
      <c r="F3960" s="69"/>
      <c r="G3960" s="94"/>
      <c r="H3960" s="140"/>
      <c r="I3960" s="140"/>
      <c r="J3960" s="95"/>
      <c r="K3960" s="82" t="s">
        <v>38</v>
      </c>
      <c r="L3960" s="96"/>
      <c r="M3960" s="96"/>
      <c r="N3960" s="152"/>
      <c r="O3960" s="105"/>
      <c r="P3960" s="94"/>
      <c r="Q3960" s="140"/>
      <c r="R3960" s="95"/>
      <c r="S3960" s="287"/>
      <c r="T3960" s="287"/>
      <c r="U3960" s="152"/>
      <c r="V3960" s="152"/>
      <c r="W3960" s="152"/>
      <c r="X3960" s="152"/>
      <c r="Y3960" s="287"/>
      <c r="Z3960" s="345"/>
      <c r="AA3960" s="398"/>
      <c r="AB3960" s="288"/>
      <c r="AC3960" s="288"/>
      <c r="AD3960" s="288"/>
      <c r="AE3960" s="288"/>
      <c r="AF3960" s="346"/>
      <c r="AG3960" s="45">
        <v>468.0</v>
      </c>
      <c r="AH3960" s="79"/>
      <c r="AI3960" s="80"/>
      <c r="AJ3960" s="80"/>
      <c r="AK3960" s="80"/>
      <c r="AL3960" s="14"/>
      <c r="AM3960" s="16" t="str">
        <f t="shared" ref="AM3960:AM3961" si="14">"{s:'"&amp;A3960&amp;B3960&amp;"', v:"&amp;AG3960&amp;" , c:'"&amp;D3960&amp;"・'},"</f>
        <v>{s:'63E013', v:468 , c:'放デイ１・有資格１・責欠・'},</v>
      </c>
      <c r="AN3960" s="16"/>
    </row>
    <row r="3961" ht="16.5" customHeight="1">
      <c r="A3961" s="29">
        <v>63.0</v>
      </c>
      <c r="B3961" s="30" t="s">
        <v>4987</v>
      </c>
      <c r="C3961" s="31">
        <v>3959.0</v>
      </c>
      <c r="D3961" s="32" t="s">
        <v>4988</v>
      </c>
      <c r="E3961" s="69"/>
      <c r="F3961" s="69"/>
      <c r="G3961" s="94"/>
      <c r="H3961" s="63"/>
      <c r="I3961" s="140"/>
      <c r="J3961" s="95"/>
      <c r="K3961" s="87"/>
      <c r="L3961" s="302">
        <v>9.0</v>
      </c>
      <c r="M3961" s="63" t="s">
        <v>40</v>
      </c>
      <c r="N3961" s="140"/>
      <c r="O3961" s="105"/>
      <c r="P3961" s="94"/>
      <c r="Q3961" s="140"/>
      <c r="R3961" s="95"/>
      <c r="S3961" s="290"/>
      <c r="T3961" s="290"/>
      <c r="U3961" s="291"/>
      <c r="V3961" s="291"/>
      <c r="W3961" s="291"/>
      <c r="X3961" s="291"/>
      <c r="Y3961" s="290"/>
      <c r="Z3961" s="350"/>
      <c r="AA3961" s="299" t="s">
        <v>20</v>
      </c>
      <c r="AB3961" s="287" t="s">
        <v>21</v>
      </c>
      <c r="AC3961" s="351">
        <v>0.85</v>
      </c>
      <c r="AD3961" s="288"/>
      <c r="AE3961" s="288"/>
      <c r="AF3961" s="346"/>
      <c r="AG3961" s="45">
        <v>398.0</v>
      </c>
      <c r="AH3961" s="79"/>
      <c r="AI3961" s="80"/>
      <c r="AJ3961" s="80"/>
      <c r="AK3961" s="80"/>
      <c r="AL3961" s="14"/>
      <c r="AM3961" s="16" t="str">
        <f t="shared" si="14"/>
        <v>{s:'63E014', v:398 , c:'放デイ１・有資格１・責欠・評減・'},</v>
      </c>
      <c r="AN3961" s="16"/>
    </row>
    <row r="3962" ht="16.5" customHeight="1">
      <c r="A3962" s="403">
        <v>63.0</v>
      </c>
      <c r="B3962" s="404" t="s">
        <v>4989</v>
      </c>
      <c r="C3962" s="31">
        <v>3960.0</v>
      </c>
      <c r="D3962" s="405" t="s">
        <v>4990</v>
      </c>
      <c r="E3962" s="69"/>
      <c r="F3962" s="69"/>
      <c r="G3962" s="94"/>
      <c r="H3962" s="352"/>
      <c r="I3962" s="140"/>
      <c r="J3962" s="95"/>
      <c r="K3962" s="87"/>
      <c r="L3962" s="304"/>
      <c r="M3962" s="365"/>
      <c r="N3962" s="366"/>
      <c r="O3962" s="367"/>
      <c r="P3962" s="368"/>
      <c r="Q3962" s="366"/>
      <c r="R3962" s="369"/>
      <c r="S3962" s="406" t="s">
        <v>23</v>
      </c>
      <c r="T3962" s="407" t="s">
        <v>24</v>
      </c>
      <c r="U3962" s="408"/>
      <c r="V3962" s="408"/>
      <c r="W3962" s="408"/>
      <c r="X3962" s="408"/>
      <c r="Y3962" s="409" t="s">
        <v>21</v>
      </c>
      <c r="Z3962" s="410">
        <v>0.7</v>
      </c>
      <c r="AA3962" s="411"/>
      <c r="AB3962" s="412"/>
      <c r="AC3962" s="412"/>
      <c r="AD3962" s="412"/>
      <c r="AE3962" s="412"/>
      <c r="AF3962" s="413"/>
      <c r="AG3962" s="414">
        <v>328.0</v>
      </c>
      <c r="AH3962" s="79"/>
      <c r="AI3962" s="80"/>
      <c r="AJ3962" s="80"/>
      <c r="AK3962" s="80"/>
      <c r="AL3962" s="14"/>
      <c r="AM3962" s="16" t="str">
        <f t="shared" ref="AM3962:AM3965" si="15">"{s:'"&amp;A3962&amp;B3962&amp;"'},"</f>
        <v>{s:'63E015'},</v>
      </c>
      <c r="AN3962" s="16"/>
    </row>
    <row r="3963" ht="16.5" customHeight="1">
      <c r="A3963" s="403">
        <v>63.0</v>
      </c>
      <c r="B3963" s="404" t="s">
        <v>4991</v>
      </c>
      <c r="C3963" s="31">
        <v>3961.0</v>
      </c>
      <c r="D3963" s="405" t="s">
        <v>4992</v>
      </c>
      <c r="E3963" s="69"/>
      <c r="F3963" s="69"/>
      <c r="G3963" s="94"/>
      <c r="H3963" s="352"/>
      <c r="I3963" s="140"/>
      <c r="J3963" s="95"/>
      <c r="K3963" s="69"/>
      <c r="L3963" s="302"/>
      <c r="M3963" s="63"/>
      <c r="N3963" s="366"/>
      <c r="O3963" s="367"/>
      <c r="P3963" s="368"/>
      <c r="Q3963" s="366"/>
      <c r="R3963" s="369"/>
      <c r="S3963" s="415"/>
      <c r="T3963" s="416"/>
      <c r="U3963" s="417"/>
      <c r="V3963" s="417"/>
      <c r="W3963" s="417"/>
      <c r="X3963" s="417"/>
      <c r="Y3963" s="418"/>
      <c r="Z3963" s="419"/>
      <c r="AA3963" s="420" t="s">
        <v>20</v>
      </c>
      <c r="AB3963" s="421" t="s">
        <v>21</v>
      </c>
      <c r="AC3963" s="422">
        <v>0.85</v>
      </c>
      <c r="AD3963" s="412"/>
      <c r="AE3963" s="412"/>
      <c r="AF3963" s="413"/>
      <c r="AG3963" s="414">
        <v>279.0</v>
      </c>
      <c r="AH3963" s="79"/>
      <c r="AI3963" s="80"/>
      <c r="AJ3963" s="80"/>
      <c r="AK3963" s="80"/>
      <c r="AL3963" s="14"/>
      <c r="AM3963" s="16" t="str">
        <f t="shared" si="15"/>
        <v>{s:'63E016'},</v>
      </c>
      <c r="AN3963" s="16"/>
    </row>
    <row r="3964" ht="16.5" customHeight="1">
      <c r="A3964" s="403">
        <v>63.0</v>
      </c>
      <c r="B3964" s="404" t="s">
        <v>4993</v>
      </c>
      <c r="C3964" s="31">
        <v>3962.0</v>
      </c>
      <c r="D3964" s="405" t="s">
        <v>4994</v>
      </c>
      <c r="E3964" s="69"/>
      <c r="F3964" s="69"/>
      <c r="G3964" s="94"/>
      <c r="H3964" s="352"/>
      <c r="I3964" s="140"/>
      <c r="J3964" s="95"/>
      <c r="K3964" s="69"/>
      <c r="L3964" s="302"/>
      <c r="M3964" s="63"/>
      <c r="N3964" s="366"/>
      <c r="O3964" s="367"/>
      <c r="P3964" s="368"/>
      <c r="Q3964" s="366"/>
      <c r="R3964" s="369"/>
      <c r="S3964" s="415"/>
      <c r="T3964" s="407" t="s">
        <v>27</v>
      </c>
      <c r="U3964" s="408"/>
      <c r="V3964" s="408"/>
      <c r="W3964" s="408"/>
      <c r="X3964" s="408"/>
      <c r="Y3964" s="409" t="s">
        <v>21</v>
      </c>
      <c r="Z3964" s="410">
        <v>0.5</v>
      </c>
      <c r="AA3964" s="423"/>
      <c r="AB3964" s="424"/>
      <c r="AC3964" s="424"/>
      <c r="AD3964" s="424"/>
      <c r="AE3964" s="424"/>
      <c r="AF3964" s="419"/>
      <c r="AG3964" s="414">
        <v>234.0</v>
      </c>
      <c r="AH3964" s="79"/>
      <c r="AI3964" s="80"/>
      <c r="AJ3964" s="80"/>
      <c r="AK3964" s="80"/>
      <c r="AL3964" s="14"/>
      <c r="AM3964" s="16" t="str">
        <f t="shared" si="15"/>
        <v>{s:'63E017'},</v>
      </c>
      <c r="AN3964" s="16"/>
    </row>
    <row r="3965" ht="16.5" customHeight="1">
      <c r="A3965" s="403">
        <v>63.0</v>
      </c>
      <c r="B3965" s="404" t="s">
        <v>4995</v>
      </c>
      <c r="C3965" s="31">
        <v>3963.0</v>
      </c>
      <c r="D3965" s="405" t="s">
        <v>4996</v>
      </c>
      <c r="E3965" s="69"/>
      <c r="F3965" s="69"/>
      <c r="G3965" s="94"/>
      <c r="H3965" s="352"/>
      <c r="I3965" s="140"/>
      <c r="J3965" s="95"/>
      <c r="K3965" s="69"/>
      <c r="L3965" s="302"/>
      <c r="M3965" s="63"/>
      <c r="N3965" s="366"/>
      <c r="O3965" s="367"/>
      <c r="P3965" s="368"/>
      <c r="Q3965" s="366"/>
      <c r="R3965" s="369"/>
      <c r="S3965" s="425"/>
      <c r="T3965" s="416"/>
      <c r="U3965" s="417"/>
      <c r="V3965" s="417"/>
      <c r="W3965" s="417"/>
      <c r="X3965" s="417"/>
      <c r="Y3965" s="418"/>
      <c r="Z3965" s="419"/>
      <c r="AA3965" s="420" t="s">
        <v>20</v>
      </c>
      <c r="AB3965" s="421" t="s">
        <v>21</v>
      </c>
      <c r="AC3965" s="422">
        <v>0.85</v>
      </c>
      <c r="AD3965" s="412"/>
      <c r="AE3965" s="412"/>
      <c r="AF3965" s="413"/>
      <c r="AG3965" s="414">
        <v>199.0</v>
      </c>
      <c r="AH3965" s="79"/>
      <c r="AI3965" s="80"/>
      <c r="AJ3965" s="80"/>
      <c r="AK3965" s="80"/>
      <c r="AL3965" s="14"/>
      <c r="AM3965" s="16" t="str">
        <f t="shared" si="15"/>
        <v>{s:'63E018'},</v>
      </c>
      <c r="AN3965" s="16"/>
    </row>
    <row r="3966" ht="16.5" customHeight="1">
      <c r="A3966" s="29">
        <v>63.0</v>
      </c>
      <c r="B3966" s="30" t="s">
        <v>4997</v>
      </c>
      <c r="C3966" s="31">
        <v>3964.0</v>
      </c>
      <c r="D3966" s="32" t="s">
        <v>4998</v>
      </c>
      <c r="E3966" s="69"/>
      <c r="F3966" s="69"/>
      <c r="G3966" s="94"/>
      <c r="H3966" s="352"/>
      <c r="I3966" s="140"/>
      <c r="J3966" s="95"/>
      <c r="K3966" s="69"/>
      <c r="L3966" s="302"/>
      <c r="M3966" s="63"/>
      <c r="N3966" s="366"/>
      <c r="O3966" s="367"/>
      <c r="P3966" s="368"/>
      <c r="Q3966" s="366"/>
      <c r="R3966" s="369"/>
      <c r="S3966" s="96"/>
      <c r="T3966" s="96"/>
      <c r="U3966" s="152"/>
      <c r="V3966" s="152"/>
      <c r="W3966" s="152"/>
      <c r="X3966" s="152"/>
      <c r="Y3966" s="287"/>
      <c r="Z3966" s="354"/>
      <c r="AA3966" s="398"/>
      <c r="AB3966" s="288"/>
      <c r="AC3966" s="346"/>
      <c r="AD3966" s="82" t="s">
        <v>30</v>
      </c>
      <c r="AE3966" s="302">
        <v>5.0</v>
      </c>
      <c r="AF3966" s="360" t="s">
        <v>31</v>
      </c>
      <c r="AG3966" s="45">
        <v>463.0</v>
      </c>
      <c r="AH3966" s="79"/>
      <c r="AI3966" s="80"/>
      <c r="AJ3966" s="80"/>
      <c r="AK3966" s="80"/>
      <c r="AL3966" s="14"/>
      <c r="AM3966" s="16" t="str">
        <f t="shared" ref="AM3966:AM3967" si="16">"{s:'"&amp;A3966&amp;B3966&amp;"', v:"&amp;AG3966&amp;" , c:'"&amp;D3966&amp;"・'},"</f>
        <v>{s:'63E019', v:463 , c:'放デイ１・有資格１・責欠・拘減・'},</v>
      </c>
      <c r="AN3966" s="16"/>
    </row>
    <row r="3967" ht="16.5" customHeight="1">
      <c r="A3967" s="29">
        <v>63.0</v>
      </c>
      <c r="B3967" s="30" t="s">
        <v>4999</v>
      </c>
      <c r="C3967" s="31">
        <v>3965.0</v>
      </c>
      <c r="D3967" s="32" t="s">
        <v>5000</v>
      </c>
      <c r="E3967" s="69"/>
      <c r="F3967" s="69"/>
      <c r="G3967" s="94"/>
      <c r="H3967" s="352"/>
      <c r="I3967" s="140"/>
      <c r="J3967" s="95"/>
      <c r="K3967" s="69"/>
      <c r="L3967" s="302"/>
      <c r="M3967" s="63"/>
      <c r="N3967" s="366"/>
      <c r="O3967" s="367"/>
      <c r="P3967" s="368"/>
      <c r="Q3967" s="366"/>
      <c r="R3967" s="369"/>
      <c r="S3967" s="115"/>
      <c r="T3967" s="115"/>
      <c r="U3967" s="291"/>
      <c r="V3967" s="291"/>
      <c r="W3967" s="291"/>
      <c r="X3967" s="291"/>
      <c r="Y3967" s="290"/>
      <c r="Z3967" s="355"/>
      <c r="AA3967" s="299" t="s">
        <v>20</v>
      </c>
      <c r="AB3967" s="287" t="s">
        <v>21</v>
      </c>
      <c r="AC3967" s="361">
        <v>0.85</v>
      </c>
      <c r="AD3967" s="87"/>
      <c r="AE3967" s="302"/>
      <c r="AF3967" s="360"/>
      <c r="AG3967" s="45">
        <v>393.0</v>
      </c>
      <c r="AH3967" s="79"/>
      <c r="AI3967" s="80"/>
      <c r="AJ3967" s="80"/>
      <c r="AK3967" s="80"/>
      <c r="AL3967" s="14"/>
      <c r="AM3967" s="16" t="str">
        <f t="shared" si="16"/>
        <v>{s:'63E020', v:393 , c:'放デイ１・有資格１・責欠・評減・拘減・'},</v>
      </c>
      <c r="AN3967" s="16"/>
    </row>
    <row r="3968" ht="16.5" customHeight="1">
      <c r="A3968" s="403">
        <v>63.0</v>
      </c>
      <c r="B3968" s="404" t="s">
        <v>5001</v>
      </c>
      <c r="C3968" s="31">
        <v>3966.0</v>
      </c>
      <c r="D3968" s="405" t="s">
        <v>5002</v>
      </c>
      <c r="E3968" s="69"/>
      <c r="F3968" s="69"/>
      <c r="G3968" s="94"/>
      <c r="H3968" s="352"/>
      <c r="I3968" s="140"/>
      <c r="J3968" s="95"/>
      <c r="K3968" s="69"/>
      <c r="L3968" s="302"/>
      <c r="M3968" s="63"/>
      <c r="N3968" s="366"/>
      <c r="O3968" s="367"/>
      <c r="P3968" s="368"/>
      <c r="Q3968" s="366"/>
      <c r="R3968" s="369"/>
      <c r="S3968" s="406" t="s">
        <v>23</v>
      </c>
      <c r="T3968" s="407" t="s">
        <v>24</v>
      </c>
      <c r="U3968" s="408"/>
      <c r="V3968" s="408"/>
      <c r="W3968" s="408"/>
      <c r="X3968" s="408"/>
      <c r="Y3968" s="409" t="s">
        <v>21</v>
      </c>
      <c r="Z3968" s="410">
        <v>0.7</v>
      </c>
      <c r="AA3968" s="426"/>
      <c r="AB3968" s="427"/>
      <c r="AC3968" s="428"/>
      <c r="AD3968" s="87"/>
      <c r="AE3968" s="313"/>
      <c r="AF3968" s="349"/>
      <c r="AG3968" s="414">
        <v>323.0</v>
      </c>
      <c r="AH3968" s="79"/>
      <c r="AI3968" s="80"/>
      <c r="AJ3968" s="80"/>
      <c r="AK3968" s="80"/>
      <c r="AL3968" s="14"/>
      <c r="AM3968" s="16" t="str">
        <f t="shared" ref="AM3968:AM3971" si="17">"{s:'"&amp;A3968&amp;B3968&amp;"'},"</f>
        <v>{s:'63E021'},</v>
      </c>
      <c r="AN3968" s="16"/>
    </row>
    <row r="3969" ht="16.5" customHeight="1">
      <c r="A3969" s="403">
        <v>63.0</v>
      </c>
      <c r="B3969" s="404" t="s">
        <v>5003</v>
      </c>
      <c r="C3969" s="31">
        <v>3967.0</v>
      </c>
      <c r="D3969" s="405" t="s">
        <v>5004</v>
      </c>
      <c r="E3969" s="69"/>
      <c r="F3969" s="69"/>
      <c r="G3969" s="94"/>
      <c r="H3969" s="352"/>
      <c r="I3969" s="140"/>
      <c r="J3969" s="95"/>
      <c r="K3969" s="69"/>
      <c r="L3969" s="302"/>
      <c r="M3969" s="63"/>
      <c r="N3969" s="366"/>
      <c r="O3969" s="367"/>
      <c r="P3969" s="368"/>
      <c r="Q3969" s="366"/>
      <c r="R3969" s="369"/>
      <c r="S3969" s="415"/>
      <c r="T3969" s="416"/>
      <c r="U3969" s="417"/>
      <c r="V3969" s="417"/>
      <c r="W3969" s="417"/>
      <c r="X3969" s="417"/>
      <c r="Y3969" s="418"/>
      <c r="Z3969" s="419"/>
      <c r="AA3969" s="420" t="s">
        <v>20</v>
      </c>
      <c r="AB3969" s="421" t="s">
        <v>21</v>
      </c>
      <c r="AC3969" s="430">
        <v>0.85</v>
      </c>
      <c r="AD3969" s="87"/>
      <c r="AE3969" s="313"/>
      <c r="AF3969" s="349"/>
      <c r="AG3969" s="414">
        <v>274.0</v>
      </c>
      <c r="AH3969" s="79"/>
      <c r="AI3969" s="80"/>
      <c r="AJ3969" s="80"/>
      <c r="AK3969" s="80"/>
      <c r="AL3969" s="14"/>
      <c r="AM3969" s="16" t="str">
        <f t="shared" si="17"/>
        <v>{s:'63E022'},</v>
      </c>
      <c r="AN3969" s="16"/>
    </row>
    <row r="3970" ht="16.5" customHeight="1">
      <c r="A3970" s="403">
        <v>63.0</v>
      </c>
      <c r="B3970" s="404" t="s">
        <v>5005</v>
      </c>
      <c r="C3970" s="31">
        <v>3968.0</v>
      </c>
      <c r="D3970" s="405" t="s">
        <v>5006</v>
      </c>
      <c r="E3970" s="69"/>
      <c r="F3970" s="69"/>
      <c r="G3970" s="94"/>
      <c r="H3970" s="352"/>
      <c r="I3970" s="140"/>
      <c r="J3970" s="95"/>
      <c r="K3970" s="69"/>
      <c r="L3970" s="302"/>
      <c r="M3970" s="63"/>
      <c r="N3970" s="366"/>
      <c r="O3970" s="367"/>
      <c r="P3970" s="368"/>
      <c r="Q3970" s="366"/>
      <c r="R3970" s="369"/>
      <c r="S3970" s="415"/>
      <c r="T3970" s="431" t="s">
        <v>27</v>
      </c>
      <c r="U3970" s="408"/>
      <c r="V3970" s="408"/>
      <c r="W3970" s="408"/>
      <c r="X3970" s="408"/>
      <c r="Y3970" s="409" t="s">
        <v>21</v>
      </c>
      <c r="Z3970" s="410">
        <v>0.5</v>
      </c>
      <c r="AA3970" s="423"/>
      <c r="AB3970" s="424"/>
      <c r="AC3970" s="419"/>
      <c r="AD3970" s="87"/>
      <c r="AE3970" s="313"/>
      <c r="AF3970" s="349"/>
      <c r="AG3970" s="414">
        <v>229.0</v>
      </c>
      <c r="AH3970" s="79"/>
      <c r="AI3970" s="80"/>
      <c r="AJ3970" s="80"/>
      <c r="AK3970" s="80"/>
      <c r="AL3970" s="14"/>
      <c r="AM3970" s="16" t="str">
        <f t="shared" si="17"/>
        <v>{s:'63E023'},</v>
      </c>
      <c r="AN3970" s="16"/>
    </row>
    <row r="3971" ht="16.5" customHeight="1">
      <c r="A3971" s="403">
        <v>63.0</v>
      </c>
      <c r="B3971" s="404" t="s">
        <v>5007</v>
      </c>
      <c r="C3971" s="31">
        <v>3969.0</v>
      </c>
      <c r="D3971" s="405" t="s">
        <v>5008</v>
      </c>
      <c r="E3971" s="69"/>
      <c r="F3971" s="69"/>
      <c r="G3971" s="94"/>
      <c r="H3971" s="352"/>
      <c r="I3971" s="140"/>
      <c r="J3971" s="95"/>
      <c r="K3971" s="69"/>
      <c r="L3971" s="302"/>
      <c r="M3971" s="63"/>
      <c r="N3971" s="366"/>
      <c r="O3971" s="367"/>
      <c r="P3971" s="370"/>
      <c r="Q3971" s="366"/>
      <c r="R3971" s="369"/>
      <c r="S3971" s="425"/>
      <c r="T3971" s="433"/>
      <c r="U3971" s="417"/>
      <c r="V3971" s="417"/>
      <c r="W3971" s="417"/>
      <c r="X3971" s="417"/>
      <c r="Y3971" s="418"/>
      <c r="Z3971" s="419"/>
      <c r="AA3971" s="420" t="s">
        <v>20</v>
      </c>
      <c r="AB3971" s="421" t="s">
        <v>21</v>
      </c>
      <c r="AC3971" s="430">
        <v>0.85</v>
      </c>
      <c r="AD3971" s="93"/>
      <c r="AE3971" s="292"/>
      <c r="AF3971" s="355"/>
      <c r="AG3971" s="414">
        <v>194.0</v>
      </c>
      <c r="AH3971" s="79"/>
      <c r="AI3971" s="80"/>
      <c r="AJ3971" s="80"/>
      <c r="AK3971" s="80"/>
      <c r="AL3971" s="14"/>
      <c r="AM3971" s="16" t="str">
        <f t="shared" si="17"/>
        <v>{s:'63E024'},</v>
      </c>
      <c r="AN3971" s="16"/>
    </row>
    <row r="3972" ht="16.5" customHeight="1">
      <c r="A3972" s="29">
        <v>63.0</v>
      </c>
      <c r="B3972" s="30" t="s">
        <v>5009</v>
      </c>
      <c r="C3972" s="31">
        <v>3970.0</v>
      </c>
      <c r="D3972" s="32" t="s">
        <v>5010</v>
      </c>
      <c r="E3972" s="69"/>
      <c r="F3972" s="69"/>
      <c r="G3972" s="76"/>
      <c r="H3972" s="63"/>
      <c r="I3972" s="63"/>
      <c r="J3972" s="51"/>
      <c r="K3972" s="168"/>
      <c r="L3972" s="152"/>
      <c r="M3972" s="344"/>
      <c r="N3972" s="152"/>
      <c r="O3972" s="367"/>
      <c r="P3972" s="82" t="s">
        <v>5011</v>
      </c>
      <c r="Q3972" s="152"/>
      <c r="R3972" s="153"/>
      <c r="S3972" s="287"/>
      <c r="T3972" s="287"/>
      <c r="U3972" s="152"/>
      <c r="V3972" s="152"/>
      <c r="W3972" s="152"/>
      <c r="X3972" s="152"/>
      <c r="Y3972" s="287"/>
      <c r="Z3972" s="345"/>
      <c r="AA3972" s="398"/>
      <c r="AB3972" s="288"/>
      <c r="AC3972" s="288"/>
      <c r="AD3972" s="288"/>
      <c r="AE3972" s="288"/>
      <c r="AF3972" s="346"/>
      <c r="AG3972" s="45">
        <v>330.0</v>
      </c>
      <c r="AH3972" s="79"/>
      <c r="AI3972" s="80"/>
      <c r="AJ3972" s="80"/>
      <c r="AK3972" s="80"/>
      <c r="AL3972" s="14"/>
      <c r="AM3972" s="16" t="str">
        <f t="shared" ref="AM3972:AM3973" si="18">"{s:'"&amp;A3972&amp;B3972&amp;"', v:"&amp;AG3972&amp;" , c:'"&amp;D3972&amp;"・'},"</f>
        <v>{s:'63E025', v:330 , c:'放デイ１・責欠２・'},</v>
      </c>
      <c r="AN3972" s="16"/>
    </row>
    <row r="3973" ht="16.5" customHeight="1">
      <c r="A3973" s="29">
        <v>63.0</v>
      </c>
      <c r="B3973" s="30" t="s">
        <v>5012</v>
      </c>
      <c r="C3973" s="31">
        <v>3971.0</v>
      </c>
      <c r="D3973" s="32" t="s">
        <v>5013</v>
      </c>
      <c r="E3973" s="69"/>
      <c r="F3973" s="69"/>
      <c r="G3973" s="76"/>
      <c r="H3973" s="63"/>
      <c r="I3973" s="63"/>
      <c r="J3973" s="51"/>
      <c r="K3973" s="94"/>
      <c r="L3973" s="140"/>
      <c r="M3973" s="348"/>
      <c r="N3973" s="140"/>
      <c r="O3973" s="105"/>
      <c r="P3973" s="87"/>
      <c r="Q3973" s="302" t="s">
        <v>21</v>
      </c>
      <c r="R3973" s="349">
        <v>0.5</v>
      </c>
      <c r="S3973" s="290"/>
      <c r="T3973" s="290"/>
      <c r="U3973" s="291"/>
      <c r="V3973" s="291"/>
      <c r="W3973" s="291"/>
      <c r="X3973" s="291"/>
      <c r="Y3973" s="290"/>
      <c r="Z3973" s="350"/>
      <c r="AA3973" s="299" t="s">
        <v>20</v>
      </c>
      <c r="AB3973" s="287" t="s">
        <v>21</v>
      </c>
      <c r="AC3973" s="351">
        <v>0.85</v>
      </c>
      <c r="AD3973" s="288"/>
      <c r="AE3973" s="288"/>
      <c r="AF3973" s="346"/>
      <c r="AG3973" s="45">
        <v>281.0</v>
      </c>
      <c r="AH3973" s="79"/>
      <c r="AI3973" s="80"/>
      <c r="AJ3973" s="80"/>
      <c r="AK3973" s="80"/>
      <c r="AL3973" s="14"/>
      <c r="AM3973" s="16" t="str">
        <f t="shared" si="18"/>
        <v>{s:'63E026', v:281 , c:'放デイ１・責欠２・評減・'},</v>
      </c>
      <c r="AN3973" s="16"/>
    </row>
    <row r="3974" ht="16.5" customHeight="1">
      <c r="A3974" s="403">
        <v>63.0</v>
      </c>
      <c r="B3974" s="404" t="s">
        <v>5014</v>
      </c>
      <c r="C3974" s="31">
        <v>3972.0</v>
      </c>
      <c r="D3974" s="405" t="s">
        <v>5015</v>
      </c>
      <c r="E3974" s="69"/>
      <c r="F3974" s="69"/>
      <c r="G3974" s="76"/>
      <c r="H3974" s="63"/>
      <c r="I3974" s="63"/>
      <c r="J3974" s="51"/>
      <c r="K3974" s="69"/>
      <c r="L3974" s="65"/>
      <c r="M3974" s="65"/>
      <c r="N3974" s="352"/>
      <c r="O3974" s="364"/>
      <c r="P3974" s="87"/>
      <c r="Q3974" s="352"/>
      <c r="R3974" s="353"/>
      <c r="S3974" s="406" t="s">
        <v>23</v>
      </c>
      <c r="T3974" s="407" t="s">
        <v>24</v>
      </c>
      <c r="U3974" s="408"/>
      <c r="V3974" s="408"/>
      <c r="W3974" s="408"/>
      <c r="X3974" s="408"/>
      <c r="Y3974" s="409" t="s">
        <v>21</v>
      </c>
      <c r="Z3974" s="410">
        <v>0.7</v>
      </c>
      <c r="AA3974" s="411"/>
      <c r="AB3974" s="412"/>
      <c r="AC3974" s="412"/>
      <c r="AD3974" s="412"/>
      <c r="AE3974" s="412"/>
      <c r="AF3974" s="413"/>
      <c r="AG3974" s="414">
        <v>231.0</v>
      </c>
      <c r="AH3974" s="79"/>
      <c r="AI3974" s="80"/>
      <c r="AJ3974" s="80"/>
      <c r="AK3974" s="80"/>
      <c r="AL3974" s="14"/>
      <c r="AM3974" s="16" t="str">
        <f t="shared" ref="AM3974:AM3977" si="19">"{s:'"&amp;A3974&amp;B3974&amp;"'},"</f>
        <v>{s:'63E027'},</v>
      </c>
      <c r="AN3974" s="16"/>
    </row>
    <row r="3975" ht="16.5" customHeight="1">
      <c r="A3975" s="403">
        <v>63.0</v>
      </c>
      <c r="B3975" s="404" t="s">
        <v>5016</v>
      </c>
      <c r="C3975" s="31">
        <v>3973.0</v>
      </c>
      <c r="D3975" s="405" t="s">
        <v>5017</v>
      </c>
      <c r="E3975" s="69"/>
      <c r="F3975" s="69"/>
      <c r="G3975" s="76"/>
      <c r="H3975" s="63"/>
      <c r="I3975" s="63"/>
      <c r="J3975" s="51"/>
      <c r="K3975" s="69"/>
      <c r="L3975" s="65"/>
      <c r="M3975" s="65"/>
      <c r="N3975" s="352"/>
      <c r="O3975" s="364"/>
      <c r="P3975" s="87"/>
      <c r="Q3975" s="352"/>
      <c r="R3975" s="353"/>
      <c r="S3975" s="415"/>
      <c r="T3975" s="416"/>
      <c r="U3975" s="417"/>
      <c r="V3975" s="417"/>
      <c r="W3975" s="417"/>
      <c r="X3975" s="417"/>
      <c r="Y3975" s="418"/>
      <c r="Z3975" s="419"/>
      <c r="AA3975" s="420" t="s">
        <v>20</v>
      </c>
      <c r="AB3975" s="421" t="s">
        <v>21</v>
      </c>
      <c r="AC3975" s="422">
        <v>0.85</v>
      </c>
      <c r="AD3975" s="412"/>
      <c r="AE3975" s="412"/>
      <c r="AF3975" s="413"/>
      <c r="AG3975" s="414">
        <v>196.0</v>
      </c>
      <c r="AH3975" s="79"/>
      <c r="AI3975" s="80"/>
      <c r="AJ3975" s="80"/>
      <c r="AK3975" s="80"/>
      <c r="AL3975" s="14"/>
      <c r="AM3975" s="16" t="str">
        <f t="shared" si="19"/>
        <v>{s:'63E028'},</v>
      </c>
      <c r="AN3975" s="16"/>
    </row>
    <row r="3976" ht="16.5" customHeight="1">
      <c r="A3976" s="403">
        <v>63.0</v>
      </c>
      <c r="B3976" s="404" t="s">
        <v>5018</v>
      </c>
      <c r="C3976" s="31">
        <v>3974.0</v>
      </c>
      <c r="D3976" s="405" t="s">
        <v>5019</v>
      </c>
      <c r="E3976" s="69"/>
      <c r="F3976" s="69"/>
      <c r="G3976" s="76"/>
      <c r="H3976" s="63"/>
      <c r="I3976" s="63"/>
      <c r="J3976" s="51"/>
      <c r="K3976" s="69"/>
      <c r="L3976" s="65"/>
      <c r="M3976" s="65"/>
      <c r="N3976" s="352"/>
      <c r="O3976" s="364"/>
      <c r="P3976" s="359"/>
      <c r="Q3976" s="352"/>
      <c r="R3976" s="353"/>
      <c r="S3976" s="415"/>
      <c r="T3976" s="407" t="s">
        <v>27</v>
      </c>
      <c r="U3976" s="408"/>
      <c r="V3976" s="408"/>
      <c r="W3976" s="408"/>
      <c r="X3976" s="408"/>
      <c r="Y3976" s="409" t="s">
        <v>21</v>
      </c>
      <c r="Z3976" s="410">
        <v>0.5</v>
      </c>
      <c r="AA3976" s="423"/>
      <c r="AB3976" s="424"/>
      <c r="AC3976" s="424"/>
      <c r="AD3976" s="424"/>
      <c r="AE3976" s="424"/>
      <c r="AF3976" s="419"/>
      <c r="AG3976" s="414">
        <v>165.0</v>
      </c>
      <c r="AH3976" s="79"/>
      <c r="AI3976" s="80"/>
      <c r="AJ3976" s="80"/>
      <c r="AK3976" s="80"/>
      <c r="AL3976" s="14"/>
      <c r="AM3976" s="16" t="str">
        <f t="shared" si="19"/>
        <v>{s:'63E029'},</v>
      </c>
      <c r="AN3976" s="16"/>
    </row>
    <row r="3977" ht="16.5" customHeight="1">
      <c r="A3977" s="403">
        <v>63.0</v>
      </c>
      <c r="B3977" s="404" t="s">
        <v>5020</v>
      </c>
      <c r="C3977" s="31">
        <v>3975.0</v>
      </c>
      <c r="D3977" s="405" t="s">
        <v>5021</v>
      </c>
      <c r="E3977" s="69"/>
      <c r="F3977" s="69"/>
      <c r="G3977" s="76"/>
      <c r="H3977" s="63"/>
      <c r="I3977" s="63"/>
      <c r="J3977" s="51"/>
      <c r="K3977" s="69"/>
      <c r="L3977" s="65"/>
      <c r="M3977" s="65"/>
      <c r="N3977" s="352"/>
      <c r="O3977" s="364"/>
      <c r="P3977" s="359"/>
      <c r="Q3977" s="352"/>
      <c r="R3977" s="353"/>
      <c r="S3977" s="425"/>
      <c r="T3977" s="416"/>
      <c r="U3977" s="417"/>
      <c r="V3977" s="417"/>
      <c r="W3977" s="417"/>
      <c r="X3977" s="417"/>
      <c r="Y3977" s="418"/>
      <c r="Z3977" s="419"/>
      <c r="AA3977" s="420" t="s">
        <v>20</v>
      </c>
      <c r="AB3977" s="421" t="s">
        <v>21</v>
      </c>
      <c r="AC3977" s="422">
        <v>0.85</v>
      </c>
      <c r="AD3977" s="412"/>
      <c r="AE3977" s="412"/>
      <c r="AF3977" s="413"/>
      <c r="AG3977" s="414">
        <v>140.0</v>
      </c>
      <c r="AH3977" s="79"/>
      <c r="AI3977" s="80"/>
      <c r="AJ3977" s="80"/>
      <c r="AK3977" s="80"/>
      <c r="AL3977" s="14"/>
      <c r="AM3977" s="16" t="str">
        <f t="shared" si="19"/>
        <v>{s:'63E030'},</v>
      </c>
      <c r="AN3977" s="16"/>
    </row>
    <row r="3978" ht="16.5" customHeight="1">
      <c r="A3978" s="29">
        <v>63.0</v>
      </c>
      <c r="B3978" s="30" t="s">
        <v>5022</v>
      </c>
      <c r="C3978" s="31">
        <v>3976.0</v>
      </c>
      <c r="D3978" s="32" t="s">
        <v>5023</v>
      </c>
      <c r="E3978" s="69"/>
      <c r="F3978" s="69"/>
      <c r="G3978" s="76"/>
      <c r="H3978" s="63"/>
      <c r="I3978" s="63"/>
      <c r="J3978" s="51"/>
      <c r="K3978" s="69"/>
      <c r="L3978" s="65"/>
      <c r="M3978" s="65"/>
      <c r="N3978" s="352"/>
      <c r="O3978" s="364"/>
      <c r="P3978" s="359"/>
      <c r="Q3978" s="352"/>
      <c r="R3978" s="353"/>
      <c r="S3978" s="96"/>
      <c r="T3978" s="96"/>
      <c r="U3978" s="152"/>
      <c r="V3978" s="152"/>
      <c r="W3978" s="152"/>
      <c r="X3978" s="152"/>
      <c r="Y3978" s="287"/>
      <c r="Z3978" s="354"/>
      <c r="AA3978" s="398"/>
      <c r="AB3978" s="288"/>
      <c r="AC3978" s="346"/>
      <c r="AD3978" s="82" t="s">
        <v>30</v>
      </c>
      <c r="AE3978" s="302">
        <v>5.0</v>
      </c>
      <c r="AF3978" s="360" t="s">
        <v>31</v>
      </c>
      <c r="AG3978" s="45">
        <v>325.0</v>
      </c>
      <c r="AH3978" s="79"/>
      <c r="AI3978" s="80"/>
      <c r="AJ3978" s="80"/>
      <c r="AK3978" s="80"/>
      <c r="AL3978" s="14"/>
      <c r="AM3978" s="16" t="str">
        <f t="shared" ref="AM3978:AM3979" si="20">"{s:'"&amp;A3978&amp;B3978&amp;"', v:"&amp;AG3978&amp;" , c:'"&amp;D3978&amp;"・'},"</f>
        <v>{s:'63E031', v:325 , c:'放デイ１・責欠２・拘減・'},</v>
      </c>
      <c r="AN3978" s="16"/>
    </row>
    <row r="3979" ht="16.5" customHeight="1">
      <c r="A3979" s="29">
        <v>63.0</v>
      </c>
      <c r="B3979" s="30" t="s">
        <v>5024</v>
      </c>
      <c r="C3979" s="31">
        <v>3977.0</v>
      </c>
      <c r="D3979" s="32" t="s">
        <v>5025</v>
      </c>
      <c r="E3979" s="69"/>
      <c r="F3979" s="69"/>
      <c r="G3979" s="76"/>
      <c r="H3979" s="63"/>
      <c r="I3979" s="63"/>
      <c r="J3979" s="51"/>
      <c r="K3979" s="69"/>
      <c r="L3979" s="65"/>
      <c r="M3979" s="65"/>
      <c r="N3979" s="352"/>
      <c r="O3979" s="364"/>
      <c r="P3979" s="359"/>
      <c r="Q3979" s="352"/>
      <c r="R3979" s="353"/>
      <c r="S3979" s="115"/>
      <c r="T3979" s="115"/>
      <c r="U3979" s="291"/>
      <c r="V3979" s="291"/>
      <c r="W3979" s="291"/>
      <c r="X3979" s="291"/>
      <c r="Y3979" s="290"/>
      <c r="Z3979" s="355"/>
      <c r="AA3979" s="299" t="s">
        <v>20</v>
      </c>
      <c r="AB3979" s="287" t="s">
        <v>21</v>
      </c>
      <c r="AC3979" s="361">
        <v>0.85</v>
      </c>
      <c r="AD3979" s="87"/>
      <c r="AE3979" s="302"/>
      <c r="AF3979" s="360"/>
      <c r="AG3979" s="45">
        <v>276.0</v>
      </c>
      <c r="AH3979" s="79"/>
      <c r="AI3979" s="80"/>
      <c r="AJ3979" s="80"/>
      <c r="AK3979" s="80"/>
      <c r="AL3979" s="14"/>
      <c r="AM3979" s="16" t="str">
        <f t="shared" si="20"/>
        <v>{s:'63E032', v:276 , c:'放デイ１・責欠２・評減・拘減・'},</v>
      </c>
      <c r="AN3979" s="16"/>
    </row>
    <row r="3980" ht="16.5" customHeight="1">
      <c r="A3980" s="403">
        <v>63.0</v>
      </c>
      <c r="B3980" s="404" t="s">
        <v>5026</v>
      </c>
      <c r="C3980" s="31">
        <v>3978.0</v>
      </c>
      <c r="D3980" s="405" t="s">
        <v>5027</v>
      </c>
      <c r="E3980" s="69"/>
      <c r="F3980" s="69"/>
      <c r="G3980" s="76"/>
      <c r="H3980" s="63"/>
      <c r="I3980" s="63"/>
      <c r="J3980" s="51"/>
      <c r="K3980" s="69"/>
      <c r="L3980" s="65"/>
      <c r="M3980" s="65"/>
      <c r="N3980" s="352"/>
      <c r="O3980" s="364"/>
      <c r="P3980" s="359"/>
      <c r="Q3980" s="352"/>
      <c r="R3980" s="353"/>
      <c r="S3980" s="406" t="s">
        <v>23</v>
      </c>
      <c r="T3980" s="407" t="s">
        <v>24</v>
      </c>
      <c r="U3980" s="408"/>
      <c r="V3980" s="408"/>
      <c r="W3980" s="408"/>
      <c r="X3980" s="408"/>
      <c r="Y3980" s="409" t="s">
        <v>21</v>
      </c>
      <c r="Z3980" s="410">
        <v>0.7</v>
      </c>
      <c r="AA3980" s="426"/>
      <c r="AB3980" s="427"/>
      <c r="AC3980" s="428"/>
      <c r="AD3980" s="87"/>
      <c r="AE3980" s="313"/>
      <c r="AF3980" s="349"/>
      <c r="AG3980" s="414">
        <v>226.0</v>
      </c>
      <c r="AH3980" s="79"/>
      <c r="AI3980" s="80"/>
      <c r="AJ3980" s="80"/>
      <c r="AK3980" s="80"/>
      <c r="AL3980" s="14"/>
      <c r="AM3980" s="16" t="str">
        <f t="shared" ref="AM3980:AM3983" si="21">"{s:'"&amp;A3980&amp;B3980&amp;"'},"</f>
        <v>{s:'63E033'},</v>
      </c>
      <c r="AN3980" s="16"/>
    </row>
    <row r="3981" ht="16.5" customHeight="1">
      <c r="A3981" s="403">
        <v>63.0</v>
      </c>
      <c r="B3981" s="404" t="s">
        <v>5028</v>
      </c>
      <c r="C3981" s="31">
        <v>3979.0</v>
      </c>
      <c r="D3981" s="405" t="s">
        <v>5029</v>
      </c>
      <c r="E3981" s="69"/>
      <c r="F3981" s="69"/>
      <c r="G3981" s="76"/>
      <c r="H3981" s="63"/>
      <c r="I3981" s="63"/>
      <c r="J3981" s="51"/>
      <c r="K3981" s="69"/>
      <c r="L3981" s="65"/>
      <c r="M3981" s="65"/>
      <c r="N3981" s="352"/>
      <c r="O3981" s="364"/>
      <c r="P3981" s="359"/>
      <c r="Q3981" s="352"/>
      <c r="R3981" s="353"/>
      <c r="S3981" s="415"/>
      <c r="T3981" s="416"/>
      <c r="U3981" s="417"/>
      <c r="V3981" s="417"/>
      <c r="W3981" s="417"/>
      <c r="X3981" s="417"/>
      <c r="Y3981" s="418"/>
      <c r="Z3981" s="419"/>
      <c r="AA3981" s="420" t="s">
        <v>20</v>
      </c>
      <c r="AB3981" s="421" t="s">
        <v>21</v>
      </c>
      <c r="AC3981" s="430">
        <v>0.85</v>
      </c>
      <c r="AD3981" s="87"/>
      <c r="AE3981" s="313"/>
      <c r="AF3981" s="349"/>
      <c r="AG3981" s="414">
        <v>191.0</v>
      </c>
      <c r="AH3981" s="79"/>
      <c r="AI3981" s="80"/>
      <c r="AJ3981" s="80"/>
      <c r="AK3981" s="80"/>
      <c r="AL3981" s="14"/>
      <c r="AM3981" s="16" t="str">
        <f t="shared" si="21"/>
        <v>{s:'63E034'},</v>
      </c>
      <c r="AN3981" s="16"/>
    </row>
    <row r="3982" ht="16.5" customHeight="1">
      <c r="A3982" s="403">
        <v>63.0</v>
      </c>
      <c r="B3982" s="404" t="s">
        <v>5030</v>
      </c>
      <c r="C3982" s="31">
        <v>3980.0</v>
      </c>
      <c r="D3982" s="405" t="s">
        <v>5031</v>
      </c>
      <c r="E3982" s="69"/>
      <c r="F3982" s="69"/>
      <c r="G3982" s="76"/>
      <c r="H3982" s="63"/>
      <c r="I3982" s="63"/>
      <c r="J3982" s="51"/>
      <c r="K3982" s="69"/>
      <c r="L3982" s="65"/>
      <c r="M3982" s="65"/>
      <c r="N3982" s="352"/>
      <c r="O3982" s="364"/>
      <c r="P3982" s="359"/>
      <c r="Q3982" s="352"/>
      <c r="R3982" s="353"/>
      <c r="S3982" s="415"/>
      <c r="T3982" s="431" t="s">
        <v>27</v>
      </c>
      <c r="U3982" s="408"/>
      <c r="V3982" s="408"/>
      <c r="W3982" s="408"/>
      <c r="X3982" s="408"/>
      <c r="Y3982" s="409" t="s">
        <v>21</v>
      </c>
      <c r="Z3982" s="410">
        <v>0.5</v>
      </c>
      <c r="AA3982" s="423"/>
      <c r="AB3982" s="424"/>
      <c r="AC3982" s="419"/>
      <c r="AD3982" s="87"/>
      <c r="AE3982" s="313"/>
      <c r="AF3982" s="349"/>
      <c r="AG3982" s="414">
        <v>160.0</v>
      </c>
      <c r="AH3982" s="79"/>
      <c r="AI3982" s="80"/>
      <c r="AJ3982" s="80"/>
      <c r="AK3982" s="80"/>
      <c r="AL3982" s="14"/>
      <c r="AM3982" s="16" t="str">
        <f t="shared" si="21"/>
        <v>{s:'63E035'},</v>
      </c>
      <c r="AN3982" s="16"/>
    </row>
    <row r="3983" ht="16.5" customHeight="1">
      <c r="A3983" s="403">
        <v>63.0</v>
      </c>
      <c r="B3983" s="404" t="s">
        <v>5032</v>
      </c>
      <c r="C3983" s="31">
        <v>3981.0</v>
      </c>
      <c r="D3983" s="405" t="s">
        <v>5033</v>
      </c>
      <c r="E3983" s="69"/>
      <c r="F3983" s="69"/>
      <c r="G3983" s="76"/>
      <c r="H3983" s="63"/>
      <c r="I3983" s="63"/>
      <c r="J3983" s="51"/>
      <c r="K3983" s="69"/>
      <c r="L3983" s="65"/>
      <c r="M3983" s="65"/>
      <c r="N3983" s="352"/>
      <c r="O3983" s="364"/>
      <c r="P3983" s="359"/>
      <c r="Q3983" s="352"/>
      <c r="R3983" s="353"/>
      <c r="S3983" s="425"/>
      <c r="T3983" s="433"/>
      <c r="U3983" s="417"/>
      <c r="V3983" s="417"/>
      <c r="W3983" s="417"/>
      <c r="X3983" s="417"/>
      <c r="Y3983" s="418"/>
      <c r="Z3983" s="419"/>
      <c r="AA3983" s="420" t="s">
        <v>20</v>
      </c>
      <c r="AB3983" s="421" t="s">
        <v>21</v>
      </c>
      <c r="AC3983" s="430">
        <v>0.85</v>
      </c>
      <c r="AD3983" s="93"/>
      <c r="AE3983" s="292"/>
      <c r="AF3983" s="355"/>
      <c r="AG3983" s="414">
        <v>135.0</v>
      </c>
      <c r="AH3983" s="79"/>
      <c r="AI3983" s="80"/>
      <c r="AJ3983" s="80"/>
      <c r="AK3983" s="80"/>
      <c r="AL3983" s="14"/>
      <c r="AM3983" s="16" t="str">
        <f t="shared" si="21"/>
        <v>{s:'63E036'},</v>
      </c>
      <c r="AN3983" s="16"/>
    </row>
    <row r="3984" ht="16.5" customHeight="1">
      <c r="A3984" s="29">
        <v>63.0</v>
      </c>
      <c r="B3984" s="30" t="s">
        <v>5034</v>
      </c>
      <c r="C3984" s="31">
        <v>3982.0</v>
      </c>
      <c r="D3984" s="32" t="s">
        <v>5035</v>
      </c>
      <c r="E3984" s="69"/>
      <c r="F3984" s="69"/>
      <c r="G3984" s="94"/>
      <c r="H3984" s="140"/>
      <c r="I3984" s="140"/>
      <c r="J3984" s="95"/>
      <c r="K3984" s="82" t="s">
        <v>38</v>
      </c>
      <c r="L3984" s="96"/>
      <c r="M3984" s="96"/>
      <c r="N3984" s="152"/>
      <c r="O3984" s="105"/>
      <c r="P3984" s="94"/>
      <c r="Q3984" s="140"/>
      <c r="R3984" s="95"/>
      <c r="S3984" s="287"/>
      <c r="T3984" s="287"/>
      <c r="U3984" s="152"/>
      <c r="V3984" s="152"/>
      <c r="W3984" s="152"/>
      <c r="X3984" s="152"/>
      <c r="Y3984" s="287"/>
      <c r="Z3984" s="345"/>
      <c r="AA3984" s="398"/>
      <c r="AB3984" s="288"/>
      <c r="AC3984" s="288"/>
      <c r="AD3984" s="288"/>
      <c r="AE3984" s="288"/>
      <c r="AF3984" s="346"/>
      <c r="AG3984" s="45">
        <v>335.0</v>
      </c>
      <c r="AH3984" s="79"/>
      <c r="AI3984" s="80"/>
      <c r="AJ3984" s="80"/>
      <c r="AK3984" s="80"/>
      <c r="AL3984" s="14"/>
      <c r="AM3984" s="16" t="str">
        <f t="shared" ref="AM3984:AM3985" si="22">"{s:'"&amp;A3984&amp;B3984&amp;"', v:"&amp;AG3984&amp;" , c:'"&amp;D3984&amp;"・'},"</f>
        <v>{s:'63E037', v:335 , c:'放デイ１・有資格１・責欠２・'},</v>
      </c>
      <c r="AN3984" s="16"/>
    </row>
    <row r="3985" ht="16.5" customHeight="1">
      <c r="A3985" s="29">
        <v>63.0</v>
      </c>
      <c r="B3985" s="30" t="s">
        <v>5036</v>
      </c>
      <c r="C3985" s="31">
        <v>3983.0</v>
      </c>
      <c r="D3985" s="32" t="s">
        <v>5037</v>
      </c>
      <c r="E3985" s="69"/>
      <c r="F3985" s="69"/>
      <c r="G3985" s="94"/>
      <c r="H3985" s="63"/>
      <c r="I3985" s="140"/>
      <c r="J3985" s="95"/>
      <c r="K3985" s="87"/>
      <c r="L3985" s="302">
        <v>9.0</v>
      </c>
      <c r="M3985" s="63" t="s">
        <v>40</v>
      </c>
      <c r="N3985" s="140"/>
      <c r="O3985" s="105"/>
      <c r="P3985" s="94"/>
      <c r="Q3985" s="140"/>
      <c r="R3985" s="95"/>
      <c r="S3985" s="290"/>
      <c r="T3985" s="290"/>
      <c r="U3985" s="291"/>
      <c r="V3985" s="291"/>
      <c r="W3985" s="291"/>
      <c r="X3985" s="291"/>
      <c r="Y3985" s="290"/>
      <c r="Z3985" s="350"/>
      <c r="AA3985" s="299" t="s">
        <v>20</v>
      </c>
      <c r="AB3985" s="287" t="s">
        <v>21</v>
      </c>
      <c r="AC3985" s="351">
        <v>0.85</v>
      </c>
      <c r="AD3985" s="288"/>
      <c r="AE3985" s="288"/>
      <c r="AF3985" s="346"/>
      <c r="AG3985" s="45">
        <v>285.0</v>
      </c>
      <c r="AH3985" s="79"/>
      <c r="AI3985" s="80"/>
      <c r="AJ3985" s="80"/>
      <c r="AK3985" s="80"/>
      <c r="AL3985" s="14"/>
      <c r="AM3985" s="16" t="str">
        <f t="shared" si="22"/>
        <v>{s:'63E038', v:285 , c:'放デイ１・有資格１・責欠２・評減・'},</v>
      </c>
      <c r="AN3985" s="16"/>
    </row>
    <row r="3986" ht="16.5" customHeight="1">
      <c r="A3986" s="403">
        <v>63.0</v>
      </c>
      <c r="B3986" s="404" t="s">
        <v>5038</v>
      </c>
      <c r="C3986" s="31">
        <v>3984.0</v>
      </c>
      <c r="D3986" s="405" t="s">
        <v>5039</v>
      </c>
      <c r="E3986" s="69"/>
      <c r="F3986" s="69"/>
      <c r="G3986" s="94"/>
      <c r="H3986" s="352"/>
      <c r="I3986" s="140"/>
      <c r="J3986" s="95"/>
      <c r="K3986" s="87"/>
      <c r="L3986" s="304"/>
      <c r="M3986" s="365"/>
      <c r="N3986" s="366"/>
      <c r="O3986" s="367"/>
      <c r="P3986" s="368"/>
      <c r="Q3986" s="366"/>
      <c r="R3986" s="369"/>
      <c r="S3986" s="406" t="s">
        <v>23</v>
      </c>
      <c r="T3986" s="407" t="s">
        <v>24</v>
      </c>
      <c r="U3986" s="408"/>
      <c r="V3986" s="408"/>
      <c r="W3986" s="408"/>
      <c r="X3986" s="408"/>
      <c r="Y3986" s="409" t="s">
        <v>21</v>
      </c>
      <c r="Z3986" s="410">
        <v>0.7</v>
      </c>
      <c r="AA3986" s="411"/>
      <c r="AB3986" s="412"/>
      <c r="AC3986" s="412"/>
      <c r="AD3986" s="412"/>
      <c r="AE3986" s="412"/>
      <c r="AF3986" s="413"/>
      <c r="AG3986" s="414">
        <v>235.0</v>
      </c>
      <c r="AH3986" s="79"/>
      <c r="AI3986" s="80"/>
      <c r="AJ3986" s="80"/>
      <c r="AK3986" s="80"/>
      <c r="AL3986" s="14"/>
      <c r="AM3986" s="16" t="str">
        <f t="shared" ref="AM3986:AM3989" si="23">"{s:'"&amp;A3986&amp;B3986&amp;"'},"</f>
        <v>{s:'63E039'},</v>
      </c>
      <c r="AN3986" s="16"/>
    </row>
    <row r="3987" ht="16.5" customHeight="1">
      <c r="A3987" s="403">
        <v>63.0</v>
      </c>
      <c r="B3987" s="404" t="s">
        <v>5040</v>
      </c>
      <c r="C3987" s="31">
        <v>3985.0</v>
      </c>
      <c r="D3987" s="405" t="s">
        <v>5041</v>
      </c>
      <c r="E3987" s="69"/>
      <c r="F3987" s="69"/>
      <c r="G3987" s="94"/>
      <c r="H3987" s="352"/>
      <c r="I3987" s="140"/>
      <c r="J3987" s="95"/>
      <c r="K3987" s="87"/>
      <c r="L3987" s="302"/>
      <c r="M3987" s="63"/>
      <c r="N3987" s="366"/>
      <c r="O3987" s="367"/>
      <c r="P3987" s="368"/>
      <c r="Q3987" s="366"/>
      <c r="R3987" s="369"/>
      <c r="S3987" s="415"/>
      <c r="T3987" s="416"/>
      <c r="U3987" s="417"/>
      <c r="V3987" s="417"/>
      <c r="W3987" s="417"/>
      <c r="X3987" s="417"/>
      <c r="Y3987" s="418"/>
      <c r="Z3987" s="419"/>
      <c r="AA3987" s="420" t="s">
        <v>20</v>
      </c>
      <c r="AB3987" s="421" t="s">
        <v>21</v>
      </c>
      <c r="AC3987" s="422">
        <v>0.85</v>
      </c>
      <c r="AD3987" s="412"/>
      <c r="AE3987" s="412"/>
      <c r="AF3987" s="413"/>
      <c r="AG3987" s="414">
        <v>200.0</v>
      </c>
      <c r="AH3987" s="79"/>
      <c r="AI3987" s="80"/>
      <c r="AJ3987" s="80"/>
      <c r="AK3987" s="80"/>
      <c r="AL3987" s="14"/>
      <c r="AM3987" s="16" t="str">
        <f t="shared" si="23"/>
        <v>{s:'63E040'},</v>
      </c>
      <c r="AN3987" s="16"/>
    </row>
    <row r="3988" ht="16.5" customHeight="1">
      <c r="A3988" s="403">
        <v>63.0</v>
      </c>
      <c r="B3988" s="404" t="s">
        <v>5042</v>
      </c>
      <c r="C3988" s="31">
        <v>3986.0</v>
      </c>
      <c r="D3988" s="405" t="s">
        <v>5043</v>
      </c>
      <c r="E3988" s="69"/>
      <c r="F3988" s="69"/>
      <c r="G3988" s="94"/>
      <c r="H3988" s="352"/>
      <c r="I3988" s="140"/>
      <c r="J3988" s="95"/>
      <c r="K3988" s="87"/>
      <c r="L3988" s="302"/>
      <c r="M3988" s="63"/>
      <c r="N3988" s="366"/>
      <c r="O3988" s="367"/>
      <c r="P3988" s="368"/>
      <c r="Q3988" s="366"/>
      <c r="R3988" s="369"/>
      <c r="S3988" s="415"/>
      <c r="T3988" s="407" t="s">
        <v>27</v>
      </c>
      <c r="U3988" s="408"/>
      <c r="V3988" s="408"/>
      <c r="W3988" s="408"/>
      <c r="X3988" s="408"/>
      <c r="Y3988" s="409" t="s">
        <v>21</v>
      </c>
      <c r="Z3988" s="410">
        <v>0.5</v>
      </c>
      <c r="AA3988" s="423"/>
      <c r="AB3988" s="424"/>
      <c r="AC3988" s="424"/>
      <c r="AD3988" s="424"/>
      <c r="AE3988" s="424"/>
      <c r="AF3988" s="419"/>
      <c r="AG3988" s="414">
        <v>168.0</v>
      </c>
      <c r="AH3988" s="79"/>
      <c r="AI3988" s="80"/>
      <c r="AJ3988" s="80"/>
      <c r="AK3988" s="80"/>
      <c r="AL3988" s="14"/>
      <c r="AM3988" s="16" t="str">
        <f t="shared" si="23"/>
        <v>{s:'63E041'},</v>
      </c>
      <c r="AN3988" s="16"/>
    </row>
    <row r="3989" ht="16.5" customHeight="1">
      <c r="A3989" s="403">
        <v>63.0</v>
      </c>
      <c r="B3989" s="404" t="s">
        <v>5044</v>
      </c>
      <c r="C3989" s="31">
        <v>3987.0</v>
      </c>
      <c r="D3989" s="405" t="s">
        <v>5045</v>
      </c>
      <c r="E3989" s="69"/>
      <c r="F3989" s="69"/>
      <c r="G3989" s="94"/>
      <c r="H3989" s="352"/>
      <c r="I3989" s="140"/>
      <c r="J3989" s="95"/>
      <c r="K3989" s="69"/>
      <c r="L3989" s="302"/>
      <c r="M3989" s="63"/>
      <c r="N3989" s="366"/>
      <c r="O3989" s="367"/>
      <c r="P3989" s="368"/>
      <c r="Q3989" s="366"/>
      <c r="R3989" s="369"/>
      <c r="S3989" s="425"/>
      <c r="T3989" s="416"/>
      <c r="U3989" s="417"/>
      <c r="V3989" s="417"/>
      <c r="W3989" s="417"/>
      <c r="X3989" s="417"/>
      <c r="Y3989" s="418"/>
      <c r="Z3989" s="419"/>
      <c r="AA3989" s="420" t="s">
        <v>20</v>
      </c>
      <c r="AB3989" s="421" t="s">
        <v>21</v>
      </c>
      <c r="AC3989" s="422">
        <v>0.85</v>
      </c>
      <c r="AD3989" s="412"/>
      <c r="AE3989" s="412"/>
      <c r="AF3989" s="413"/>
      <c r="AG3989" s="414">
        <v>143.0</v>
      </c>
      <c r="AH3989" s="79"/>
      <c r="AI3989" s="80"/>
      <c r="AJ3989" s="80"/>
      <c r="AK3989" s="80"/>
      <c r="AL3989" s="14"/>
      <c r="AM3989" s="16" t="str">
        <f t="shared" si="23"/>
        <v>{s:'63E042'},</v>
      </c>
      <c r="AN3989" s="16"/>
    </row>
    <row r="3990" ht="16.5" customHeight="1">
      <c r="A3990" s="29">
        <v>63.0</v>
      </c>
      <c r="B3990" s="30" t="s">
        <v>5046</v>
      </c>
      <c r="C3990" s="31">
        <v>3988.0</v>
      </c>
      <c r="D3990" s="32" t="s">
        <v>5047</v>
      </c>
      <c r="E3990" s="69"/>
      <c r="F3990" s="69"/>
      <c r="G3990" s="94"/>
      <c r="H3990" s="352"/>
      <c r="I3990" s="140"/>
      <c r="J3990" s="95"/>
      <c r="K3990" s="69"/>
      <c r="L3990" s="302"/>
      <c r="M3990" s="63"/>
      <c r="N3990" s="366"/>
      <c r="O3990" s="367"/>
      <c r="P3990" s="368"/>
      <c r="Q3990" s="366"/>
      <c r="R3990" s="369"/>
      <c r="S3990" s="96"/>
      <c r="T3990" s="96"/>
      <c r="U3990" s="152"/>
      <c r="V3990" s="152"/>
      <c r="W3990" s="152"/>
      <c r="X3990" s="152"/>
      <c r="Y3990" s="287"/>
      <c r="Z3990" s="354"/>
      <c r="AA3990" s="398"/>
      <c r="AB3990" s="288"/>
      <c r="AC3990" s="346"/>
      <c r="AD3990" s="82" t="s">
        <v>30</v>
      </c>
      <c r="AE3990" s="302">
        <v>5.0</v>
      </c>
      <c r="AF3990" s="360" t="s">
        <v>31</v>
      </c>
      <c r="AG3990" s="45">
        <v>330.0</v>
      </c>
      <c r="AH3990" s="79"/>
      <c r="AI3990" s="80"/>
      <c r="AJ3990" s="80"/>
      <c r="AK3990" s="80"/>
      <c r="AL3990" s="14"/>
      <c r="AM3990" s="16" t="str">
        <f t="shared" ref="AM3990:AM3991" si="24">"{s:'"&amp;A3990&amp;B3990&amp;"', v:"&amp;AG3990&amp;" , c:'"&amp;D3990&amp;"・'},"</f>
        <v>{s:'63E043', v:330 , c:'放デイ１・有資格１・責欠２・拘減・'},</v>
      </c>
      <c r="AN3990" s="16"/>
    </row>
    <row r="3991" ht="16.5" customHeight="1">
      <c r="A3991" s="29">
        <v>63.0</v>
      </c>
      <c r="B3991" s="30" t="s">
        <v>5048</v>
      </c>
      <c r="C3991" s="31">
        <v>3989.0</v>
      </c>
      <c r="D3991" s="32" t="s">
        <v>5049</v>
      </c>
      <c r="E3991" s="69"/>
      <c r="F3991" s="69"/>
      <c r="G3991" s="94"/>
      <c r="H3991" s="352"/>
      <c r="I3991" s="140"/>
      <c r="J3991" s="95"/>
      <c r="K3991" s="69"/>
      <c r="L3991" s="302"/>
      <c r="M3991" s="63"/>
      <c r="N3991" s="366"/>
      <c r="O3991" s="367"/>
      <c r="P3991" s="368"/>
      <c r="Q3991" s="366"/>
      <c r="R3991" s="369"/>
      <c r="S3991" s="115"/>
      <c r="T3991" s="115"/>
      <c r="U3991" s="291"/>
      <c r="V3991" s="291"/>
      <c r="W3991" s="291"/>
      <c r="X3991" s="291"/>
      <c r="Y3991" s="290"/>
      <c r="Z3991" s="355"/>
      <c r="AA3991" s="299" t="s">
        <v>20</v>
      </c>
      <c r="AB3991" s="287" t="s">
        <v>21</v>
      </c>
      <c r="AC3991" s="361">
        <v>0.85</v>
      </c>
      <c r="AD3991" s="87"/>
      <c r="AE3991" s="302"/>
      <c r="AF3991" s="360"/>
      <c r="AG3991" s="45">
        <v>280.0</v>
      </c>
      <c r="AH3991" s="79"/>
      <c r="AI3991" s="80"/>
      <c r="AJ3991" s="80"/>
      <c r="AK3991" s="80"/>
      <c r="AL3991" s="14"/>
      <c r="AM3991" s="16" t="str">
        <f t="shared" si="24"/>
        <v>{s:'63E044', v:280 , c:'放デイ１・有資格１・責欠２・評減・拘減・'},</v>
      </c>
      <c r="AN3991" s="16"/>
    </row>
    <row r="3992" ht="16.5" customHeight="1">
      <c r="A3992" s="403">
        <v>63.0</v>
      </c>
      <c r="B3992" s="404" t="s">
        <v>5050</v>
      </c>
      <c r="C3992" s="31">
        <v>3990.0</v>
      </c>
      <c r="D3992" s="405" t="s">
        <v>5051</v>
      </c>
      <c r="E3992" s="69"/>
      <c r="F3992" s="69"/>
      <c r="G3992" s="94"/>
      <c r="H3992" s="352"/>
      <c r="I3992" s="140"/>
      <c r="J3992" s="95"/>
      <c r="K3992" s="69"/>
      <c r="L3992" s="302"/>
      <c r="M3992" s="63"/>
      <c r="N3992" s="366"/>
      <c r="O3992" s="367"/>
      <c r="P3992" s="368"/>
      <c r="Q3992" s="366"/>
      <c r="R3992" s="369"/>
      <c r="S3992" s="406" t="s">
        <v>23</v>
      </c>
      <c r="T3992" s="407" t="s">
        <v>24</v>
      </c>
      <c r="U3992" s="408"/>
      <c r="V3992" s="408"/>
      <c r="W3992" s="408"/>
      <c r="X3992" s="408"/>
      <c r="Y3992" s="409" t="s">
        <v>21</v>
      </c>
      <c r="Z3992" s="410">
        <v>0.7</v>
      </c>
      <c r="AA3992" s="426"/>
      <c r="AB3992" s="427"/>
      <c r="AC3992" s="428"/>
      <c r="AD3992" s="87"/>
      <c r="AE3992" s="313"/>
      <c r="AF3992" s="349"/>
      <c r="AG3992" s="414">
        <v>230.0</v>
      </c>
      <c r="AH3992" s="79"/>
      <c r="AI3992" s="80"/>
      <c r="AJ3992" s="80"/>
      <c r="AK3992" s="80"/>
      <c r="AL3992" s="14"/>
      <c r="AM3992" s="16" t="str">
        <f t="shared" ref="AM3992:AM3995" si="25">"{s:'"&amp;A3992&amp;B3992&amp;"'},"</f>
        <v>{s:'63E045'},</v>
      </c>
      <c r="AN3992" s="16"/>
    </row>
    <row r="3993" ht="16.5" customHeight="1">
      <c r="A3993" s="403">
        <v>63.0</v>
      </c>
      <c r="B3993" s="404" t="s">
        <v>5052</v>
      </c>
      <c r="C3993" s="31">
        <v>3991.0</v>
      </c>
      <c r="D3993" s="405" t="s">
        <v>5053</v>
      </c>
      <c r="E3993" s="69"/>
      <c r="F3993" s="69"/>
      <c r="G3993" s="94"/>
      <c r="H3993" s="352"/>
      <c r="I3993" s="140"/>
      <c r="J3993" s="95"/>
      <c r="K3993" s="69"/>
      <c r="L3993" s="302"/>
      <c r="M3993" s="63"/>
      <c r="N3993" s="366"/>
      <c r="O3993" s="367"/>
      <c r="P3993" s="368"/>
      <c r="Q3993" s="366"/>
      <c r="R3993" s="369"/>
      <c r="S3993" s="415"/>
      <c r="T3993" s="416"/>
      <c r="U3993" s="417"/>
      <c r="V3993" s="417"/>
      <c r="W3993" s="417"/>
      <c r="X3993" s="417"/>
      <c r="Y3993" s="418"/>
      <c r="Z3993" s="419"/>
      <c r="AA3993" s="420" t="s">
        <v>20</v>
      </c>
      <c r="AB3993" s="421" t="s">
        <v>21</v>
      </c>
      <c r="AC3993" s="430">
        <v>0.85</v>
      </c>
      <c r="AD3993" s="87"/>
      <c r="AE3993" s="313"/>
      <c r="AF3993" s="349"/>
      <c r="AG3993" s="414">
        <v>195.0</v>
      </c>
      <c r="AH3993" s="79"/>
      <c r="AI3993" s="80"/>
      <c r="AJ3993" s="80"/>
      <c r="AK3993" s="80"/>
      <c r="AL3993" s="14"/>
      <c r="AM3993" s="16" t="str">
        <f t="shared" si="25"/>
        <v>{s:'63E046'},</v>
      </c>
      <c r="AN3993" s="16"/>
    </row>
    <row r="3994" ht="16.5" customHeight="1">
      <c r="A3994" s="403">
        <v>63.0</v>
      </c>
      <c r="B3994" s="404" t="s">
        <v>5054</v>
      </c>
      <c r="C3994" s="31">
        <v>3992.0</v>
      </c>
      <c r="D3994" s="405" t="s">
        <v>5055</v>
      </c>
      <c r="E3994" s="69"/>
      <c r="F3994" s="69"/>
      <c r="G3994" s="94"/>
      <c r="H3994" s="352"/>
      <c r="I3994" s="140"/>
      <c r="J3994" s="95"/>
      <c r="K3994" s="69"/>
      <c r="L3994" s="302"/>
      <c r="M3994" s="63"/>
      <c r="N3994" s="366"/>
      <c r="O3994" s="367"/>
      <c r="P3994" s="368"/>
      <c r="Q3994" s="366"/>
      <c r="R3994" s="369"/>
      <c r="S3994" s="415"/>
      <c r="T3994" s="431" t="s">
        <v>27</v>
      </c>
      <c r="U3994" s="408"/>
      <c r="V3994" s="408"/>
      <c r="W3994" s="408"/>
      <c r="X3994" s="408"/>
      <c r="Y3994" s="409" t="s">
        <v>21</v>
      </c>
      <c r="Z3994" s="410">
        <v>0.5</v>
      </c>
      <c r="AA3994" s="423"/>
      <c r="AB3994" s="424"/>
      <c r="AC3994" s="419"/>
      <c r="AD3994" s="87"/>
      <c r="AE3994" s="313"/>
      <c r="AF3994" s="349"/>
      <c r="AG3994" s="414">
        <v>163.0</v>
      </c>
      <c r="AH3994" s="79"/>
      <c r="AI3994" s="80"/>
      <c r="AJ3994" s="80"/>
      <c r="AK3994" s="80"/>
      <c r="AL3994" s="14"/>
      <c r="AM3994" s="16" t="str">
        <f t="shared" si="25"/>
        <v>{s:'63E047'},</v>
      </c>
      <c r="AN3994" s="16"/>
    </row>
    <row r="3995" ht="16.5" customHeight="1">
      <c r="A3995" s="403">
        <v>63.0</v>
      </c>
      <c r="B3995" s="404" t="s">
        <v>5056</v>
      </c>
      <c r="C3995" s="31">
        <v>3993.0</v>
      </c>
      <c r="D3995" s="405" t="s">
        <v>5057</v>
      </c>
      <c r="E3995" s="69"/>
      <c r="F3995" s="69"/>
      <c r="G3995" s="94"/>
      <c r="H3995" s="352"/>
      <c r="I3995" s="140"/>
      <c r="J3995" s="95"/>
      <c r="K3995" s="69"/>
      <c r="L3995" s="302"/>
      <c r="M3995" s="63"/>
      <c r="N3995" s="366"/>
      <c r="O3995" s="371"/>
      <c r="P3995" s="370"/>
      <c r="Q3995" s="372"/>
      <c r="R3995" s="350"/>
      <c r="S3995" s="425"/>
      <c r="T3995" s="433"/>
      <c r="U3995" s="417"/>
      <c r="V3995" s="417"/>
      <c r="W3995" s="417"/>
      <c r="X3995" s="417"/>
      <c r="Y3995" s="418"/>
      <c r="Z3995" s="419"/>
      <c r="AA3995" s="420" t="s">
        <v>20</v>
      </c>
      <c r="AB3995" s="421" t="s">
        <v>21</v>
      </c>
      <c r="AC3995" s="430">
        <v>0.85</v>
      </c>
      <c r="AD3995" s="93"/>
      <c r="AE3995" s="292"/>
      <c r="AF3995" s="355"/>
      <c r="AG3995" s="414">
        <v>138.0</v>
      </c>
      <c r="AH3995" s="79"/>
      <c r="AI3995" s="80"/>
      <c r="AJ3995" s="80"/>
      <c r="AK3995" s="80"/>
      <c r="AL3995" s="14"/>
      <c r="AM3995" s="16" t="str">
        <f t="shared" si="25"/>
        <v>{s:'63E048'},</v>
      </c>
      <c r="AN3995" s="16"/>
    </row>
    <row r="3996" ht="16.5" customHeight="1">
      <c r="A3996" s="29">
        <v>63.0</v>
      </c>
      <c r="B3996" s="30" t="s">
        <v>5058</v>
      </c>
      <c r="C3996" s="31">
        <v>3994.0</v>
      </c>
      <c r="D3996" s="32" t="s">
        <v>5059</v>
      </c>
      <c r="E3996" s="69"/>
      <c r="F3996" s="69"/>
      <c r="G3996" s="102" t="s">
        <v>52</v>
      </c>
      <c r="H3996" s="35"/>
      <c r="I3996" s="35"/>
      <c r="J3996" s="36"/>
      <c r="K3996" s="168"/>
      <c r="L3996" s="152"/>
      <c r="M3996" s="344"/>
      <c r="N3996" s="152"/>
      <c r="O3996" s="46" t="s">
        <v>4961</v>
      </c>
      <c r="P3996" s="82" t="s">
        <v>4962</v>
      </c>
      <c r="Q3996" s="152"/>
      <c r="R3996" s="153"/>
      <c r="S3996" s="287"/>
      <c r="T3996" s="287"/>
      <c r="U3996" s="152"/>
      <c r="V3996" s="152"/>
      <c r="W3996" s="152"/>
      <c r="X3996" s="152"/>
      <c r="Y3996" s="287"/>
      <c r="Z3996" s="345"/>
      <c r="AA3996" s="398"/>
      <c r="AB3996" s="288"/>
      <c r="AC3996" s="288"/>
      <c r="AD3996" s="288"/>
      <c r="AE3996" s="288"/>
      <c r="AF3996" s="346"/>
      <c r="AG3996" s="45">
        <v>310.0</v>
      </c>
      <c r="AH3996" s="79"/>
      <c r="AI3996" s="80"/>
      <c r="AJ3996" s="80"/>
      <c r="AK3996" s="80"/>
      <c r="AL3996" s="14"/>
      <c r="AM3996" s="16" t="str">
        <f t="shared" ref="AM3996:AM3997" si="26">"{s:'"&amp;A3996&amp;B3996&amp;"', v:"&amp;AG3996&amp;" , c:'"&amp;D3996&amp;"・'},"</f>
        <v>{s:'63E049', v:310 , c:'放デイ２・責欠・'},</v>
      </c>
      <c r="AN3996" s="16"/>
    </row>
    <row r="3997" ht="16.5" customHeight="1">
      <c r="A3997" s="29">
        <v>63.0</v>
      </c>
      <c r="B3997" s="30" t="s">
        <v>5060</v>
      </c>
      <c r="C3997" s="31">
        <v>3995.0</v>
      </c>
      <c r="D3997" s="32" t="s">
        <v>5061</v>
      </c>
      <c r="E3997" s="69"/>
      <c r="F3997" s="69"/>
      <c r="G3997" s="104"/>
      <c r="H3997" s="347" t="str">
        <f>'30放課後等デイ(基本１)'!G3989</f>
        <v/>
      </c>
      <c r="I3997" s="140" t="s">
        <v>9</v>
      </c>
      <c r="J3997" s="51"/>
      <c r="K3997" s="94"/>
      <c r="L3997" s="140"/>
      <c r="M3997" s="348"/>
      <c r="N3997" s="140"/>
      <c r="O3997" s="379"/>
      <c r="P3997" s="87"/>
      <c r="Q3997" s="302" t="s">
        <v>21</v>
      </c>
      <c r="R3997" s="349">
        <v>0.7</v>
      </c>
      <c r="S3997" s="290"/>
      <c r="T3997" s="290"/>
      <c r="U3997" s="291"/>
      <c r="V3997" s="291"/>
      <c r="W3997" s="291"/>
      <c r="X3997" s="291"/>
      <c r="Y3997" s="290"/>
      <c r="Z3997" s="350"/>
      <c r="AA3997" s="299" t="s">
        <v>20</v>
      </c>
      <c r="AB3997" s="287" t="s">
        <v>21</v>
      </c>
      <c r="AC3997" s="351">
        <v>0.85</v>
      </c>
      <c r="AD3997" s="288"/>
      <c r="AE3997" s="288"/>
      <c r="AF3997" s="346"/>
      <c r="AG3997" s="45">
        <v>264.0</v>
      </c>
      <c r="AH3997" s="79"/>
      <c r="AI3997" s="80"/>
      <c r="AJ3997" s="80"/>
      <c r="AK3997" s="80"/>
      <c r="AL3997" s="14"/>
      <c r="AM3997" s="16" t="str">
        <f t="shared" si="26"/>
        <v>{s:'63E050', v:264 , c:'放デイ２・責欠・評減・'},</v>
      </c>
      <c r="AN3997" s="16"/>
    </row>
    <row r="3998" ht="16.5" customHeight="1">
      <c r="A3998" s="403">
        <v>63.0</v>
      </c>
      <c r="B3998" s="404" t="s">
        <v>5062</v>
      </c>
      <c r="C3998" s="31">
        <v>3996.0</v>
      </c>
      <c r="D3998" s="405" t="s">
        <v>5063</v>
      </c>
      <c r="E3998" s="94"/>
      <c r="F3998" s="94"/>
      <c r="G3998" s="104"/>
      <c r="H3998" s="140"/>
      <c r="I3998" s="140"/>
      <c r="J3998" s="51"/>
      <c r="K3998" s="69"/>
      <c r="L3998" s="65"/>
      <c r="M3998" s="65"/>
      <c r="N3998" s="352"/>
      <c r="O3998" s="379"/>
      <c r="P3998" s="87"/>
      <c r="Q3998" s="352"/>
      <c r="R3998" s="353"/>
      <c r="S3998" s="406" t="s">
        <v>23</v>
      </c>
      <c r="T3998" s="407" t="s">
        <v>24</v>
      </c>
      <c r="U3998" s="408"/>
      <c r="V3998" s="408"/>
      <c r="W3998" s="408"/>
      <c r="X3998" s="408"/>
      <c r="Y3998" s="409" t="s">
        <v>21</v>
      </c>
      <c r="Z3998" s="410">
        <v>0.7</v>
      </c>
      <c r="AA3998" s="411"/>
      <c r="AB3998" s="412"/>
      <c r="AC3998" s="412"/>
      <c r="AD3998" s="412"/>
      <c r="AE3998" s="412"/>
      <c r="AF3998" s="413"/>
      <c r="AG3998" s="414">
        <v>217.0</v>
      </c>
      <c r="AH3998" s="79"/>
      <c r="AI3998" s="80"/>
      <c r="AJ3998" s="80"/>
      <c r="AK3998" s="80"/>
      <c r="AL3998" s="14"/>
      <c r="AM3998" s="16" t="str">
        <f t="shared" ref="AM3998:AM4001" si="27">"{s:'"&amp;A3998&amp;B3998&amp;"'},"</f>
        <v>{s:'63E051'},</v>
      </c>
      <c r="AN3998" s="16"/>
    </row>
    <row r="3999" ht="16.5" customHeight="1">
      <c r="A3999" s="403">
        <v>63.0</v>
      </c>
      <c r="B3999" s="404" t="s">
        <v>5064</v>
      </c>
      <c r="C3999" s="31">
        <v>3997.0</v>
      </c>
      <c r="D3999" s="405" t="s">
        <v>5065</v>
      </c>
      <c r="E3999" s="94"/>
      <c r="F3999" s="94"/>
      <c r="G3999" s="104"/>
      <c r="H3999" s="63"/>
      <c r="I3999" s="63"/>
      <c r="J3999" s="51"/>
      <c r="K3999" s="69"/>
      <c r="L3999" s="65"/>
      <c r="M3999" s="65"/>
      <c r="N3999" s="352"/>
      <c r="O3999" s="379"/>
      <c r="P3999" s="87"/>
      <c r="Q3999" s="352"/>
      <c r="R3999" s="353"/>
      <c r="S3999" s="415"/>
      <c r="T3999" s="416"/>
      <c r="U3999" s="417"/>
      <c r="V3999" s="417"/>
      <c r="W3999" s="417"/>
      <c r="X3999" s="417"/>
      <c r="Y3999" s="418"/>
      <c r="Z3999" s="419"/>
      <c r="AA3999" s="420" t="s">
        <v>20</v>
      </c>
      <c r="AB3999" s="421" t="s">
        <v>21</v>
      </c>
      <c r="AC3999" s="422">
        <v>0.85</v>
      </c>
      <c r="AD3999" s="412"/>
      <c r="AE3999" s="412"/>
      <c r="AF3999" s="413"/>
      <c r="AG3999" s="414">
        <v>184.0</v>
      </c>
      <c r="AH3999" s="79"/>
      <c r="AI3999" s="80"/>
      <c r="AJ3999" s="80"/>
      <c r="AK3999" s="80"/>
      <c r="AL3999" s="14"/>
      <c r="AM3999" s="16" t="str">
        <f t="shared" si="27"/>
        <v>{s:'63E052'},</v>
      </c>
      <c r="AN3999" s="16"/>
    </row>
    <row r="4000" ht="16.5" customHeight="1">
      <c r="A4000" s="403">
        <v>63.0</v>
      </c>
      <c r="B4000" s="404" t="s">
        <v>5066</v>
      </c>
      <c r="C4000" s="31">
        <v>3998.0</v>
      </c>
      <c r="D4000" s="405" t="s">
        <v>5067</v>
      </c>
      <c r="E4000" s="94"/>
      <c r="F4000" s="94"/>
      <c r="G4000" s="104"/>
      <c r="H4000" s="63"/>
      <c r="I4000" s="63"/>
      <c r="J4000" s="51"/>
      <c r="K4000" s="69"/>
      <c r="L4000" s="65"/>
      <c r="M4000" s="65"/>
      <c r="N4000" s="352"/>
      <c r="O4000" s="379"/>
      <c r="P4000" s="87"/>
      <c r="Q4000" s="352"/>
      <c r="R4000" s="353"/>
      <c r="S4000" s="415"/>
      <c r="T4000" s="407" t="s">
        <v>27</v>
      </c>
      <c r="U4000" s="408"/>
      <c r="V4000" s="408"/>
      <c r="W4000" s="408"/>
      <c r="X4000" s="408"/>
      <c r="Y4000" s="409" t="s">
        <v>21</v>
      </c>
      <c r="Z4000" s="410">
        <v>0.5</v>
      </c>
      <c r="AA4000" s="423"/>
      <c r="AB4000" s="424"/>
      <c r="AC4000" s="424"/>
      <c r="AD4000" s="424"/>
      <c r="AE4000" s="424"/>
      <c r="AF4000" s="419"/>
      <c r="AG4000" s="414">
        <v>155.0</v>
      </c>
      <c r="AH4000" s="79"/>
      <c r="AI4000" s="80"/>
      <c r="AJ4000" s="80"/>
      <c r="AK4000" s="80"/>
      <c r="AL4000" s="14"/>
      <c r="AM4000" s="16" t="str">
        <f t="shared" si="27"/>
        <v>{s:'63E053'},</v>
      </c>
      <c r="AN4000" s="16"/>
    </row>
    <row r="4001" ht="16.5" customHeight="1">
      <c r="A4001" s="403">
        <v>63.0</v>
      </c>
      <c r="B4001" s="404" t="s">
        <v>5068</v>
      </c>
      <c r="C4001" s="31">
        <v>3999.0</v>
      </c>
      <c r="D4001" s="405" t="s">
        <v>5069</v>
      </c>
      <c r="E4001" s="94"/>
      <c r="F4001" s="94"/>
      <c r="G4001" s="76"/>
      <c r="H4001" s="63"/>
      <c r="I4001" s="63"/>
      <c r="J4001" s="51"/>
      <c r="K4001" s="69"/>
      <c r="L4001" s="65"/>
      <c r="M4001" s="65"/>
      <c r="N4001" s="352"/>
      <c r="O4001" s="379"/>
      <c r="P4001" s="87"/>
      <c r="Q4001" s="352"/>
      <c r="R4001" s="353"/>
      <c r="S4001" s="425"/>
      <c r="T4001" s="416"/>
      <c r="U4001" s="417"/>
      <c r="V4001" s="417"/>
      <c r="W4001" s="417"/>
      <c r="X4001" s="417"/>
      <c r="Y4001" s="418"/>
      <c r="Z4001" s="419"/>
      <c r="AA4001" s="420" t="s">
        <v>20</v>
      </c>
      <c r="AB4001" s="421" t="s">
        <v>21</v>
      </c>
      <c r="AC4001" s="422">
        <v>0.85</v>
      </c>
      <c r="AD4001" s="412"/>
      <c r="AE4001" s="412"/>
      <c r="AF4001" s="413"/>
      <c r="AG4001" s="414">
        <v>132.0</v>
      </c>
      <c r="AH4001" s="79"/>
      <c r="AI4001" s="80"/>
      <c r="AJ4001" s="80"/>
      <c r="AK4001" s="80"/>
      <c r="AL4001" s="14"/>
      <c r="AM4001" s="16" t="str">
        <f t="shared" si="27"/>
        <v>{s:'63E054'},</v>
      </c>
      <c r="AN4001" s="16"/>
    </row>
    <row r="4002" ht="16.5" customHeight="1">
      <c r="A4002" s="29">
        <v>63.0</v>
      </c>
      <c r="B4002" s="30" t="s">
        <v>5070</v>
      </c>
      <c r="C4002" s="31">
        <v>4000.0</v>
      </c>
      <c r="D4002" s="32" t="s">
        <v>5071</v>
      </c>
      <c r="E4002" s="94"/>
      <c r="F4002" s="94"/>
      <c r="G4002" s="76"/>
      <c r="H4002" s="63"/>
      <c r="I4002" s="63"/>
      <c r="J4002" s="51"/>
      <c r="K4002" s="69"/>
      <c r="L4002" s="65"/>
      <c r="M4002" s="65"/>
      <c r="N4002" s="352"/>
      <c r="O4002" s="379"/>
      <c r="P4002" s="359"/>
      <c r="Q4002" s="352"/>
      <c r="R4002" s="353"/>
      <c r="S4002" s="96"/>
      <c r="T4002" s="96"/>
      <c r="U4002" s="152"/>
      <c r="V4002" s="152"/>
      <c r="W4002" s="152"/>
      <c r="X4002" s="152"/>
      <c r="Y4002" s="287"/>
      <c r="Z4002" s="354"/>
      <c r="AA4002" s="398"/>
      <c r="AB4002" s="288"/>
      <c r="AC4002" s="346"/>
      <c r="AD4002" s="82" t="s">
        <v>30</v>
      </c>
      <c r="AE4002" s="302">
        <v>5.0</v>
      </c>
      <c r="AF4002" s="360" t="s">
        <v>31</v>
      </c>
      <c r="AG4002" s="45">
        <v>305.0</v>
      </c>
      <c r="AH4002" s="79"/>
      <c r="AI4002" s="80"/>
      <c r="AJ4002" s="80"/>
      <c r="AK4002" s="80"/>
      <c r="AL4002" s="14"/>
      <c r="AM4002" s="16" t="str">
        <f t="shared" ref="AM4002:AM4003" si="28">"{s:'"&amp;A4002&amp;B4002&amp;"', v:"&amp;AG4002&amp;" , c:'"&amp;D4002&amp;"・'},"</f>
        <v>{s:'63E055', v:305 , c:'放デイ２・責欠・拘減・'},</v>
      </c>
      <c r="AN4002" s="16"/>
    </row>
    <row r="4003" ht="16.5" customHeight="1">
      <c r="A4003" s="29">
        <v>63.0</v>
      </c>
      <c r="B4003" s="30" t="s">
        <v>5072</v>
      </c>
      <c r="C4003" s="31">
        <v>4001.0</v>
      </c>
      <c r="D4003" s="32" t="s">
        <v>5073</v>
      </c>
      <c r="E4003" s="94"/>
      <c r="F4003" s="94"/>
      <c r="G4003" s="76"/>
      <c r="H4003" s="63"/>
      <c r="I4003" s="63"/>
      <c r="J4003" s="51"/>
      <c r="K4003" s="69"/>
      <c r="L4003" s="65"/>
      <c r="M4003" s="65"/>
      <c r="N4003" s="352"/>
      <c r="O4003" s="379"/>
      <c r="P4003" s="359"/>
      <c r="Q4003" s="352"/>
      <c r="R4003" s="353"/>
      <c r="S4003" s="115"/>
      <c r="T4003" s="115"/>
      <c r="U4003" s="291"/>
      <c r="V4003" s="291"/>
      <c r="W4003" s="291"/>
      <c r="X4003" s="291"/>
      <c r="Y4003" s="290"/>
      <c r="Z4003" s="355"/>
      <c r="AA4003" s="299" t="s">
        <v>20</v>
      </c>
      <c r="AB4003" s="287" t="s">
        <v>21</v>
      </c>
      <c r="AC4003" s="361">
        <v>0.85</v>
      </c>
      <c r="AD4003" s="87"/>
      <c r="AE4003" s="302"/>
      <c r="AF4003" s="360"/>
      <c r="AG4003" s="45">
        <v>259.0</v>
      </c>
      <c r="AH4003" s="79"/>
      <c r="AI4003" s="80"/>
      <c r="AJ4003" s="80"/>
      <c r="AK4003" s="80"/>
      <c r="AL4003" s="14"/>
      <c r="AM4003" s="16" t="str">
        <f t="shared" si="28"/>
        <v>{s:'63E056', v:259 , c:'放デイ２・責欠・評減・拘減・'},</v>
      </c>
      <c r="AN4003" s="16"/>
    </row>
    <row r="4004" ht="16.5" customHeight="1">
      <c r="A4004" s="403">
        <v>63.0</v>
      </c>
      <c r="B4004" s="404" t="s">
        <v>5074</v>
      </c>
      <c r="C4004" s="31">
        <v>4002.0</v>
      </c>
      <c r="D4004" s="405" t="s">
        <v>5075</v>
      </c>
      <c r="E4004" s="94"/>
      <c r="F4004" s="94"/>
      <c r="G4004" s="76"/>
      <c r="H4004" s="63"/>
      <c r="I4004" s="63"/>
      <c r="J4004" s="51"/>
      <c r="K4004" s="69"/>
      <c r="L4004" s="65"/>
      <c r="M4004" s="65"/>
      <c r="N4004" s="352"/>
      <c r="O4004" s="379"/>
      <c r="P4004" s="359"/>
      <c r="Q4004" s="352"/>
      <c r="R4004" s="353"/>
      <c r="S4004" s="406" t="s">
        <v>23</v>
      </c>
      <c r="T4004" s="407" t="s">
        <v>24</v>
      </c>
      <c r="U4004" s="408"/>
      <c r="V4004" s="408"/>
      <c r="W4004" s="408"/>
      <c r="X4004" s="408"/>
      <c r="Y4004" s="409" t="s">
        <v>21</v>
      </c>
      <c r="Z4004" s="410">
        <v>0.7</v>
      </c>
      <c r="AA4004" s="426"/>
      <c r="AB4004" s="427"/>
      <c r="AC4004" s="428"/>
      <c r="AD4004" s="87"/>
      <c r="AE4004" s="313"/>
      <c r="AF4004" s="349"/>
      <c r="AG4004" s="414">
        <v>212.0</v>
      </c>
      <c r="AH4004" s="79"/>
      <c r="AI4004" s="80"/>
      <c r="AJ4004" s="80"/>
      <c r="AK4004" s="80"/>
      <c r="AL4004" s="14"/>
      <c r="AM4004" s="16" t="str">
        <f t="shared" ref="AM4004:AM4007" si="29">"{s:'"&amp;A4004&amp;B4004&amp;"'},"</f>
        <v>{s:'63E057'},</v>
      </c>
      <c r="AN4004" s="16"/>
    </row>
    <row r="4005" ht="16.5" customHeight="1">
      <c r="A4005" s="403">
        <v>63.0</v>
      </c>
      <c r="B4005" s="404" t="s">
        <v>5076</v>
      </c>
      <c r="C4005" s="31">
        <v>4003.0</v>
      </c>
      <c r="D4005" s="405" t="s">
        <v>5077</v>
      </c>
      <c r="E4005" s="94"/>
      <c r="F4005" s="94"/>
      <c r="G4005" s="76"/>
      <c r="H4005" s="63"/>
      <c r="I4005" s="63"/>
      <c r="J4005" s="51"/>
      <c r="K4005" s="69"/>
      <c r="L4005" s="65"/>
      <c r="M4005" s="65"/>
      <c r="N4005" s="352"/>
      <c r="O4005" s="364"/>
      <c r="P4005" s="359"/>
      <c r="Q4005" s="352"/>
      <c r="R4005" s="353"/>
      <c r="S4005" s="415"/>
      <c r="T4005" s="416"/>
      <c r="U4005" s="417"/>
      <c r="V4005" s="417"/>
      <c r="W4005" s="417"/>
      <c r="X4005" s="417"/>
      <c r="Y4005" s="418"/>
      <c r="Z4005" s="419"/>
      <c r="AA4005" s="420" t="s">
        <v>20</v>
      </c>
      <c r="AB4005" s="421" t="s">
        <v>21</v>
      </c>
      <c r="AC4005" s="430">
        <v>0.85</v>
      </c>
      <c r="AD4005" s="87"/>
      <c r="AE4005" s="313"/>
      <c r="AF4005" s="349"/>
      <c r="AG4005" s="414">
        <v>179.0</v>
      </c>
      <c r="AH4005" s="79"/>
      <c r="AI4005" s="80"/>
      <c r="AJ4005" s="80"/>
      <c r="AK4005" s="80"/>
      <c r="AL4005" s="14"/>
      <c r="AM4005" s="16" t="str">
        <f t="shared" si="29"/>
        <v>{s:'63E058'},</v>
      </c>
      <c r="AN4005" s="16"/>
    </row>
    <row r="4006" ht="16.5" customHeight="1">
      <c r="A4006" s="403">
        <v>63.0</v>
      </c>
      <c r="B4006" s="404" t="s">
        <v>5078</v>
      </c>
      <c r="C4006" s="31">
        <v>4004.0</v>
      </c>
      <c r="D4006" s="405" t="s">
        <v>5079</v>
      </c>
      <c r="E4006" s="94"/>
      <c r="F4006" s="94"/>
      <c r="G4006" s="76"/>
      <c r="H4006" s="63"/>
      <c r="I4006" s="63"/>
      <c r="J4006" s="51"/>
      <c r="K4006" s="69"/>
      <c r="L4006" s="65"/>
      <c r="M4006" s="65"/>
      <c r="N4006" s="352"/>
      <c r="O4006" s="364"/>
      <c r="P4006" s="359"/>
      <c r="Q4006" s="352"/>
      <c r="R4006" s="353"/>
      <c r="S4006" s="415"/>
      <c r="T4006" s="431" t="s">
        <v>27</v>
      </c>
      <c r="U4006" s="408"/>
      <c r="V4006" s="408"/>
      <c r="W4006" s="408"/>
      <c r="X4006" s="408"/>
      <c r="Y4006" s="409" t="s">
        <v>21</v>
      </c>
      <c r="Z4006" s="410">
        <v>0.5</v>
      </c>
      <c r="AA4006" s="423"/>
      <c r="AB4006" s="424"/>
      <c r="AC4006" s="419"/>
      <c r="AD4006" s="87"/>
      <c r="AE4006" s="313"/>
      <c r="AF4006" s="349"/>
      <c r="AG4006" s="414">
        <v>150.0</v>
      </c>
      <c r="AH4006" s="79"/>
      <c r="AI4006" s="80"/>
      <c r="AJ4006" s="80"/>
      <c r="AK4006" s="80"/>
      <c r="AL4006" s="14"/>
      <c r="AM4006" s="16" t="str">
        <f t="shared" si="29"/>
        <v>{s:'63E059'},</v>
      </c>
      <c r="AN4006" s="16"/>
    </row>
    <row r="4007" ht="16.5" customHeight="1">
      <c r="A4007" s="403">
        <v>63.0</v>
      </c>
      <c r="B4007" s="404" t="s">
        <v>5080</v>
      </c>
      <c r="C4007" s="31">
        <v>4005.0</v>
      </c>
      <c r="D4007" s="405" t="s">
        <v>5081</v>
      </c>
      <c r="E4007" s="94"/>
      <c r="F4007" s="94"/>
      <c r="G4007" s="76"/>
      <c r="H4007" s="63"/>
      <c r="I4007" s="63"/>
      <c r="J4007" s="51"/>
      <c r="K4007" s="69"/>
      <c r="L4007" s="65"/>
      <c r="M4007" s="65"/>
      <c r="N4007" s="352"/>
      <c r="O4007" s="364"/>
      <c r="P4007" s="359"/>
      <c r="Q4007" s="352"/>
      <c r="R4007" s="353"/>
      <c r="S4007" s="425"/>
      <c r="T4007" s="433"/>
      <c r="U4007" s="417"/>
      <c r="V4007" s="417"/>
      <c r="W4007" s="417"/>
      <c r="X4007" s="417"/>
      <c r="Y4007" s="418"/>
      <c r="Z4007" s="419"/>
      <c r="AA4007" s="420" t="s">
        <v>20</v>
      </c>
      <c r="AB4007" s="421" t="s">
        <v>21</v>
      </c>
      <c r="AC4007" s="430">
        <v>0.85</v>
      </c>
      <c r="AD4007" s="93"/>
      <c r="AE4007" s="292"/>
      <c r="AF4007" s="355"/>
      <c r="AG4007" s="414">
        <v>127.0</v>
      </c>
      <c r="AH4007" s="79"/>
      <c r="AI4007" s="80"/>
      <c r="AJ4007" s="80"/>
      <c r="AK4007" s="80"/>
      <c r="AL4007" s="14"/>
      <c r="AM4007" s="16" t="str">
        <f t="shared" si="29"/>
        <v>{s:'63E060'},</v>
      </c>
      <c r="AN4007" s="16"/>
    </row>
    <row r="4008" ht="16.5" customHeight="1">
      <c r="A4008" s="29">
        <v>63.0</v>
      </c>
      <c r="B4008" s="30" t="s">
        <v>5082</v>
      </c>
      <c r="C4008" s="31">
        <v>4006.0</v>
      </c>
      <c r="D4008" s="32" t="s">
        <v>5083</v>
      </c>
      <c r="E4008" s="94"/>
      <c r="F4008" s="94"/>
      <c r="G4008" s="94"/>
      <c r="H4008" s="140"/>
      <c r="I4008" s="140"/>
      <c r="J4008" s="95"/>
      <c r="K4008" s="82" t="s">
        <v>38</v>
      </c>
      <c r="L4008" s="96"/>
      <c r="M4008" s="96"/>
      <c r="N4008" s="152"/>
      <c r="O4008" s="105"/>
      <c r="P4008" s="94"/>
      <c r="Q4008" s="140"/>
      <c r="R4008" s="95"/>
      <c r="S4008" s="287"/>
      <c r="T4008" s="287"/>
      <c r="U4008" s="152"/>
      <c r="V4008" s="152"/>
      <c r="W4008" s="152"/>
      <c r="X4008" s="152"/>
      <c r="Y4008" s="287"/>
      <c r="Z4008" s="345"/>
      <c r="AA4008" s="398"/>
      <c r="AB4008" s="288"/>
      <c r="AC4008" s="288"/>
      <c r="AD4008" s="288"/>
      <c r="AE4008" s="288"/>
      <c r="AF4008" s="346"/>
      <c r="AG4008" s="45">
        <v>314.0</v>
      </c>
      <c r="AH4008" s="79"/>
      <c r="AI4008" s="80"/>
      <c r="AJ4008" s="80"/>
      <c r="AK4008" s="80"/>
      <c r="AL4008" s="14"/>
      <c r="AM4008" s="16" t="str">
        <f t="shared" ref="AM4008:AM4009" si="30">"{s:'"&amp;A4008&amp;B4008&amp;"', v:"&amp;AG4008&amp;" , c:'"&amp;D4008&amp;"・'},"</f>
        <v>{s:'63E061', v:314 , c:'放デイ２・有資格２・責欠・'},</v>
      </c>
      <c r="AN4008" s="16"/>
    </row>
    <row r="4009" ht="16.5" customHeight="1">
      <c r="A4009" s="29">
        <v>63.0</v>
      </c>
      <c r="B4009" s="30" t="s">
        <v>5084</v>
      </c>
      <c r="C4009" s="31">
        <v>4007.0</v>
      </c>
      <c r="D4009" s="32" t="s">
        <v>5085</v>
      </c>
      <c r="E4009" s="94"/>
      <c r="F4009" s="94"/>
      <c r="G4009" s="94"/>
      <c r="H4009" s="63"/>
      <c r="I4009" s="140"/>
      <c r="J4009" s="95"/>
      <c r="K4009" s="87"/>
      <c r="L4009" s="302">
        <v>6.0</v>
      </c>
      <c r="M4009" s="63" t="s">
        <v>40</v>
      </c>
      <c r="N4009" s="140"/>
      <c r="O4009" s="105"/>
      <c r="P4009" s="94"/>
      <c r="Q4009" s="140"/>
      <c r="R4009" s="95"/>
      <c r="S4009" s="290"/>
      <c r="T4009" s="290"/>
      <c r="U4009" s="291"/>
      <c r="V4009" s="291"/>
      <c r="W4009" s="291"/>
      <c r="X4009" s="291"/>
      <c r="Y4009" s="290"/>
      <c r="Z4009" s="350"/>
      <c r="AA4009" s="299" t="s">
        <v>20</v>
      </c>
      <c r="AB4009" s="287" t="s">
        <v>21</v>
      </c>
      <c r="AC4009" s="351">
        <v>0.85</v>
      </c>
      <c r="AD4009" s="288"/>
      <c r="AE4009" s="288"/>
      <c r="AF4009" s="346"/>
      <c r="AG4009" s="45">
        <v>267.0</v>
      </c>
      <c r="AH4009" s="79"/>
      <c r="AI4009" s="80"/>
      <c r="AJ4009" s="80"/>
      <c r="AK4009" s="80"/>
      <c r="AL4009" s="14"/>
      <c r="AM4009" s="16" t="str">
        <f t="shared" si="30"/>
        <v>{s:'63E062', v:267 , c:'放デイ２・有資格２・責欠・評減・'},</v>
      </c>
      <c r="AN4009" s="16"/>
    </row>
    <row r="4010" ht="16.5" customHeight="1">
      <c r="A4010" s="403">
        <v>63.0</v>
      </c>
      <c r="B4010" s="404" t="s">
        <v>5086</v>
      </c>
      <c r="C4010" s="31">
        <v>4008.0</v>
      </c>
      <c r="D4010" s="405" t="s">
        <v>5087</v>
      </c>
      <c r="E4010" s="94"/>
      <c r="F4010" s="94"/>
      <c r="G4010" s="94"/>
      <c r="H4010" s="352"/>
      <c r="I4010" s="140"/>
      <c r="J4010" s="95"/>
      <c r="K4010" s="87"/>
      <c r="L4010" s="304"/>
      <c r="M4010" s="365"/>
      <c r="N4010" s="366"/>
      <c r="O4010" s="367"/>
      <c r="P4010" s="368"/>
      <c r="Q4010" s="366"/>
      <c r="R4010" s="369"/>
      <c r="S4010" s="406" t="s">
        <v>23</v>
      </c>
      <c r="T4010" s="407" t="s">
        <v>24</v>
      </c>
      <c r="U4010" s="408"/>
      <c r="V4010" s="408"/>
      <c r="W4010" s="408"/>
      <c r="X4010" s="408"/>
      <c r="Y4010" s="409" t="s">
        <v>21</v>
      </c>
      <c r="Z4010" s="410">
        <v>0.7</v>
      </c>
      <c r="AA4010" s="411"/>
      <c r="AB4010" s="412"/>
      <c r="AC4010" s="412"/>
      <c r="AD4010" s="412"/>
      <c r="AE4010" s="412"/>
      <c r="AF4010" s="413"/>
      <c r="AG4010" s="414">
        <v>220.0</v>
      </c>
      <c r="AH4010" s="79"/>
      <c r="AI4010" s="80"/>
      <c r="AJ4010" s="80"/>
      <c r="AK4010" s="80"/>
      <c r="AL4010" s="14"/>
      <c r="AM4010" s="16" t="str">
        <f t="shared" ref="AM4010:AM4013" si="31">"{s:'"&amp;A4010&amp;B4010&amp;"'},"</f>
        <v>{s:'63E063'},</v>
      </c>
      <c r="AN4010" s="16"/>
    </row>
    <row r="4011" ht="16.5" customHeight="1">
      <c r="A4011" s="403">
        <v>63.0</v>
      </c>
      <c r="B4011" s="404" t="s">
        <v>5088</v>
      </c>
      <c r="C4011" s="31">
        <v>4009.0</v>
      </c>
      <c r="D4011" s="405" t="s">
        <v>5089</v>
      </c>
      <c r="E4011" s="94"/>
      <c r="F4011" s="94"/>
      <c r="G4011" s="94"/>
      <c r="H4011" s="352"/>
      <c r="I4011" s="140"/>
      <c r="J4011" s="95"/>
      <c r="K4011" s="87"/>
      <c r="L4011" s="302"/>
      <c r="M4011" s="63"/>
      <c r="N4011" s="366"/>
      <c r="O4011" s="367"/>
      <c r="P4011" s="368"/>
      <c r="Q4011" s="366"/>
      <c r="R4011" s="369"/>
      <c r="S4011" s="415"/>
      <c r="T4011" s="416"/>
      <c r="U4011" s="417"/>
      <c r="V4011" s="417"/>
      <c r="W4011" s="417"/>
      <c r="X4011" s="417"/>
      <c r="Y4011" s="418"/>
      <c r="Z4011" s="419"/>
      <c r="AA4011" s="420" t="s">
        <v>20</v>
      </c>
      <c r="AB4011" s="421" t="s">
        <v>21</v>
      </c>
      <c r="AC4011" s="422">
        <v>0.85</v>
      </c>
      <c r="AD4011" s="412"/>
      <c r="AE4011" s="412"/>
      <c r="AF4011" s="413"/>
      <c r="AG4011" s="414">
        <v>187.0</v>
      </c>
      <c r="AH4011" s="79"/>
      <c r="AI4011" s="80"/>
      <c r="AJ4011" s="80"/>
      <c r="AK4011" s="80"/>
      <c r="AL4011" s="14"/>
      <c r="AM4011" s="16" t="str">
        <f t="shared" si="31"/>
        <v>{s:'63E064'},</v>
      </c>
      <c r="AN4011" s="16"/>
    </row>
    <row r="4012" ht="16.5" customHeight="1">
      <c r="A4012" s="403">
        <v>63.0</v>
      </c>
      <c r="B4012" s="404" t="s">
        <v>5090</v>
      </c>
      <c r="C4012" s="31">
        <v>4010.0</v>
      </c>
      <c r="D4012" s="405" t="s">
        <v>5091</v>
      </c>
      <c r="E4012" s="94"/>
      <c r="F4012" s="94"/>
      <c r="G4012" s="94"/>
      <c r="H4012" s="352"/>
      <c r="I4012" s="140"/>
      <c r="J4012" s="95"/>
      <c r="K4012" s="87"/>
      <c r="L4012" s="302"/>
      <c r="M4012" s="63"/>
      <c r="N4012" s="366"/>
      <c r="O4012" s="367"/>
      <c r="P4012" s="368"/>
      <c r="Q4012" s="366"/>
      <c r="R4012" s="369"/>
      <c r="S4012" s="415"/>
      <c r="T4012" s="407" t="s">
        <v>27</v>
      </c>
      <c r="U4012" s="408"/>
      <c r="V4012" s="408"/>
      <c r="W4012" s="408"/>
      <c r="X4012" s="408"/>
      <c r="Y4012" s="409" t="s">
        <v>21</v>
      </c>
      <c r="Z4012" s="410">
        <v>0.5</v>
      </c>
      <c r="AA4012" s="423"/>
      <c r="AB4012" s="424"/>
      <c r="AC4012" s="424"/>
      <c r="AD4012" s="424"/>
      <c r="AE4012" s="424"/>
      <c r="AF4012" s="419"/>
      <c r="AG4012" s="414">
        <v>157.0</v>
      </c>
      <c r="AH4012" s="79"/>
      <c r="AI4012" s="80"/>
      <c r="AJ4012" s="80"/>
      <c r="AK4012" s="80"/>
      <c r="AL4012" s="14"/>
      <c r="AM4012" s="16" t="str">
        <f t="shared" si="31"/>
        <v>{s:'63E065'},</v>
      </c>
      <c r="AN4012" s="16"/>
    </row>
    <row r="4013" ht="16.5" customHeight="1">
      <c r="A4013" s="403">
        <v>63.0</v>
      </c>
      <c r="B4013" s="404" t="s">
        <v>5092</v>
      </c>
      <c r="C4013" s="31">
        <v>4011.0</v>
      </c>
      <c r="D4013" s="405" t="s">
        <v>5093</v>
      </c>
      <c r="E4013" s="94"/>
      <c r="F4013" s="94"/>
      <c r="G4013" s="94"/>
      <c r="H4013" s="352"/>
      <c r="I4013" s="140"/>
      <c r="J4013" s="95"/>
      <c r="K4013" s="69"/>
      <c r="L4013" s="302"/>
      <c r="M4013" s="63"/>
      <c r="N4013" s="366"/>
      <c r="O4013" s="367"/>
      <c r="P4013" s="368"/>
      <c r="Q4013" s="366"/>
      <c r="R4013" s="369"/>
      <c r="S4013" s="425"/>
      <c r="T4013" s="416"/>
      <c r="U4013" s="417"/>
      <c r="V4013" s="417"/>
      <c r="W4013" s="417"/>
      <c r="X4013" s="417"/>
      <c r="Y4013" s="418"/>
      <c r="Z4013" s="419"/>
      <c r="AA4013" s="420" t="s">
        <v>20</v>
      </c>
      <c r="AB4013" s="421" t="s">
        <v>21</v>
      </c>
      <c r="AC4013" s="422">
        <v>0.85</v>
      </c>
      <c r="AD4013" s="412"/>
      <c r="AE4013" s="412"/>
      <c r="AF4013" s="413"/>
      <c r="AG4013" s="414">
        <v>133.0</v>
      </c>
      <c r="AH4013" s="79"/>
      <c r="AI4013" s="80"/>
      <c r="AJ4013" s="80"/>
      <c r="AK4013" s="80"/>
      <c r="AL4013" s="14"/>
      <c r="AM4013" s="16" t="str">
        <f t="shared" si="31"/>
        <v>{s:'63E066'},</v>
      </c>
      <c r="AN4013" s="16"/>
    </row>
    <row r="4014" ht="16.5" customHeight="1">
      <c r="A4014" s="29">
        <v>63.0</v>
      </c>
      <c r="B4014" s="30" t="s">
        <v>5094</v>
      </c>
      <c r="C4014" s="31">
        <v>4012.0</v>
      </c>
      <c r="D4014" s="32" t="s">
        <v>5095</v>
      </c>
      <c r="E4014" s="94"/>
      <c r="F4014" s="94"/>
      <c r="G4014" s="94"/>
      <c r="H4014" s="352"/>
      <c r="I4014" s="140"/>
      <c r="J4014" s="95"/>
      <c r="K4014" s="69"/>
      <c r="L4014" s="302"/>
      <c r="M4014" s="63"/>
      <c r="N4014" s="366"/>
      <c r="O4014" s="367"/>
      <c r="P4014" s="368"/>
      <c r="Q4014" s="366"/>
      <c r="R4014" s="369"/>
      <c r="S4014" s="96"/>
      <c r="T4014" s="96"/>
      <c r="U4014" s="152"/>
      <c r="V4014" s="152"/>
      <c r="W4014" s="152"/>
      <c r="X4014" s="152"/>
      <c r="Y4014" s="287"/>
      <c r="Z4014" s="354"/>
      <c r="AA4014" s="398"/>
      <c r="AB4014" s="288"/>
      <c r="AC4014" s="346"/>
      <c r="AD4014" s="82" t="s">
        <v>30</v>
      </c>
      <c r="AE4014" s="302">
        <v>5.0</v>
      </c>
      <c r="AF4014" s="360" t="s">
        <v>31</v>
      </c>
      <c r="AG4014" s="45">
        <v>309.0</v>
      </c>
      <c r="AH4014" s="79"/>
      <c r="AI4014" s="80"/>
      <c r="AJ4014" s="80"/>
      <c r="AK4014" s="80"/>
      <c r="AL4014" s="14"/>
      <c r="AM4014" s="16" t="str">
        <f t="shared" ref="AM4014:AM4015" si="32">"{s:'"&amp;A4014&amp;B4014&amp;"', v:"&amp;AG4014&amp;" , c:'"&amp;D4014&amp;"・'},"</f>
        <v>{s:'63E067', v:309 , c:'放デイ２・有資格２・責欠・拘減・'},</v>
      </c>
      <c r="AN4014" s="16"/>
    </row>
    <row r="4015" ht="16.5" customHeight="1">
      <c r="A4015" s="29">
        <v>63.0</v>
      </c>
      <c r="B4015" s="30" t="s">
        <v>5096</v>
      </c>
      <c r="C4015" s="31">
        <v>4013.0</v>
      </c>
      <c r="D4015" s="32" t="s">
        <v>5097</v>
      </c>
      <c r="E4015" s="94"/>
      <c r="F4015" s="94"/>
      <c r="G4015" s="94"/>
      <c r="H4015" s="352"/>
      <c r="I4015" s="140"/>
      <c r="J4015" s="95"/>
      <c r="K4015" s="69"/>
      <c r="L4015" s="302"/>
      <c r="M4015" s="63"/>
      <c r="N4015" s="366"/>
      <c r="O4015" s="367"/>
      <c r="P4015" s="368"/>
      <c r="Q4015" s="366"/>
      <c r="R4015" s="369"/>
      <c r="S4015" s="115"/>
      <c r="T4015" s="115"/>
      <c r="U4015" s="291"/>
      <c r="V4015" s="291"/>
      <c r="W4015" s="291"/>
      <c r="X4015" s="291"/>
      <c r="Y4015" s="290"/>
      <c r="Z4015" s="355"/>
      <c r="AA4015" s="299" t="s">
        <v>20</v>
      </c>
      <c r="AB4015" s="287" t="s">
        <v>21</v>
      </c>
      <c r="AC4015" s="361">
        <v>0.85</v>
      </c>
      <c r="AD4015" s="87"/>
      <c r="AE4015" s="302"/>
      <c r="AF4015" s="360"/>
      <c r="AG4015" s="45">
        <v>262.0</v>
      </c>
      <c r="AH4015" s="79"/>
      <c r="AI4015" s="80"/>
      <c r="AJ4015" s="80"/>
      <c r="AK4015" s="80"/>
      <c r="AL4015" s="14"/>
      <c r="AM4015" s="16" t="str">
        <f t="shared" si="32"/>
        <v>{s:'63E068', v:262 , c:'放デイ２・有資格２・責欠・評減・拘減・'},</v>
      </c>
      <c r="AN4015" s="16"/>
    </row>
    <row r="4016" ht="16.5" customHeight="1">
      <c r="A4016" s="403">
        <v>63.0</v>
      </c>
      <c r="B4016" s="404" t="s">
        <v>5098</v>
      </c>
      <c r="C4016" s="31">
        <v>4014.0</v>
      </c>
      <c r="D4016" s="405" t="s">
        <v>5099</v>
      </c>
      <c r="E4016" s="94"/>
      <c r="F4016" s="94"/>
      <c r="G4016" s="94"/>
      <c r="H4016" s="352"/>
      <c r="I4016" s="140"/>
      <c r="J4016" s="95"/>
      <c r="K4016" s="69"/>
      <c r="L4016" s="302"/>
      <c r="M4016" s="63"/>
      <c r="N4016" s="366"/>
      <c r="O4016" s="367"/>
      <c r="P4016" s="368"/>
      <c r="Q4016" s="366"/>
      <c r="R4016" s="369"/>
      <c r="S4016" s="406" t="s">
        <v>23</v>
      </c>
      <c r="T4016" s="407" t="s">
        <v>24</v>
      </c>
      <c r="U4016" s="408"/>
      <c r="V4016" s="408"/>
      <c r="W4016" s="408"/>
      <c r="X4016" s="408"/>
      <c r="Y4016" s="409" t="s">
        <v>21</v>
      </c>
      <c r="Z4016" s="410">
        <v>0.7</v>
      </c>
      <c r="AA4016" s="426"/>
      <c r="AB4016" s="427"/>
      <c r="AC4016" s="428"/>
      <c r="AD4016" s="87"/>
      <c r="AE4016" s="313"/>
      <c r="AF4016" s="349"/>
      <c r="AG4016" s="414">
        <v>215.0</v>
      </c>
      <c r="AH4016" s="79"/>
      <c r="AI4016" s="80"/>
      <c r="AJ4016" s="80"/>
      <c r="AK4016" s="80"/>
      <c r="AL4016" s="14"/>
      <c r="AM4016" s="16" t="str">
        <f t="shared" ref="AM4016:AM4019" si="33">"{s:'"&amp;A4016&amp;B4016&amp;"'},"</f>
        <v>{s:'63E069'},</v>
      </c>
      <c r="AN4016" s="16"/>
    </row>
    <row r="4017" ht="16.5" customHeight="1">
      <c r="A4017" s="403">
        <v>63.0</v>
      </c>
      <c r="B4017" s="404" t="s">
        <v>5100</v>
      </c>
      <c r="C4017" s="31">
        <v>4015.0</v>
      </c>
      <c r="D4017" s="405" t="s">
        <v>5101</v>
      </c>
      <c r="E4017" s="94"/>
      <c r="F4017" s="94"/>
      <c r="G4017" s="94"/>
      <c r="H4017" s="352"/>
      <c r="I4017" s="140"/>
      <c r="J4017" s="95"/>
      <c r="K4017" s="69"/>
      <c r="L4017" s="302"/>
      <c r="M4017" s="63"/>
      <c r="N4017" s="366"/>
      <c r="O4017" s="367"/>
      <c r="P4017" s="368"/>
      <c r="Q4017" s="366"/>
      <c r="R4017" s="369"/>
      <c r="S4017" s="415"/>
      <c r="T4017" s="416"/>
      <c r="U4017" s="417"/>
      <c r="V4017" s="417"/>
      <c r="W4017" s="417"/>
      <c r="X4017" s="417"/>
      <c r="Y4017" s="418"/>
      <c r="Z4017" s="419"/>
      <c r="AA4017" s="420" t="s">
        <v>20</v>
      </c>
      <c r="AB4017" s="421" t="s">
        <v>21</v>
      </c>
      <c r="AC4017" s="430">
        <v>0.85</v>
      </c>
      <c r="AD4017" s="87"/>
      <c r="AE4017" s="313"/>
      <c r="AF4017" s="349"/>
      <c r="AG4017" s="414">
        <v>182.0</v>
      </c>
      <c r="AH4017" s="79"/>
      <c r="AI4017" s="80"/>
      <c r="AJ4017" s="80"/>
      <c r="AK4017" s="80"/>
      <c r="AL4017" s="14"/>
      <c r="AM4017" s="16" t="str">
        <f t="shared" si="33"/>
        <v>{s:'63E070'},</v>
      </c>
      <c r="AN4017" s="16"/>
    </row>
    <row r="4018" ht="16.5" customHeight="1">
      <c r="A4018" s="403">
        <v>63.0</v>
      </c>
      <c r="B4018" s="404" t="s">
        <v>5102</v>
      </c>
      <c r="C4018" s="31">
        <v>4016.0</v>
      </c>
      <c r="D4018" s="405" t="s">
        <v>5103</v>
      </c>
      <c r="E4018" s="94"/>
      <c r="F4018" s="94"/>
      <c r="G4018" s="94"/>
      <c r="H4018" s="352"/>
      <c r="I4018" s="140"/>
      <c r="J4018" s="95"/>
      <c r="K4018" s="69"/>
      <c r="L4018" s="302"/>
      <c r="M4018" s="63"/>
      <c r="N4018" s="366"/>
      <c r="O4018" s="367"/>
      <c r="P4018" s="368"/>
      <c r="Q4018" s="366"/>
      <c r="R4018" s="369"/>
      <c r="S4018" s="415"/>
      <c r="T4018" s="431" t="s">
        <v>27</v>
      </c>
      <c r="U4018" s="408"/>
      <c r="V4018" s="408"/>
      <c r="W4018" s="408"/>
      <c r="X4018" s="408"/>
      <c r="Y4018" s="409" t="s">
        <v>21</v>
      </c>
      <c r="Z4018" s="410">
        <v>0.5</v>
      </c>
      <c r="AA4018" s="423"/>
      <c r="AB4018" s="424"/>
      <c r="AC4018" s="419"/>
      <c r="AD4018" s="87"/>
      <c r="AE4018" s="313"/>
      <c r="AF4018" s="349"/>
      <c r="AG4018" s="414">
        <v>152.0</v>
      </c>
      <c r="AH4018" s="79"/>
      <c r="AI4018" s="80"/>
      <c r="AJ4018" s="80"/>
      <c r="AK4018" s="80"/>
      <c r="AL4018" s="14"/>
      <c r="AM4018" s="16" t="str">
        <f t="shared" si="33"/>
        <v>{s:'63E071'},</v>
      </c>
      <c r="AN4018" s="16"/>
    </row>
    <row r="4019" ht="16.5" customHeight="1">
      <c r="A4019" s="403">
        <v>63.0</v>
      </c>
      <c r="B4019" s="404" t="s">
        <v>5104</v>
      </c>
      <c r="C4019" s="31">
        <v>4017.0</v>
      </c>
      <c r="D4019" s="405" t="s">
        <v>5105</v>
      </c>
      <c r="E4019" s="94"/>
      <c r="F4019" s="94"/>
      <c r="G4019" s="94"/>
      <c r="H4019" s="352"/>
      <c r="I4019" s="140"/>
      <c r="J4019" s="95"/>
      <c r="K4019" s="69"/>
      <c r="L4019" s="302"/>
      <c r="M4019" s="63"/>
      <c r="N4019" s="366"/>
      <c r="O4019" s="367"/>
      <c r="P4019" s="370"/>
      <c r="Q4019" s="366"/>
      <c r="R4019" s="369"/>
      <c r="S4019" s="425"/>
      <c r="T4019" s="433"/>
      <c r="U4019" s="417"/>
      <c r="V4019" s="417"/>
      <c r="W4019" s="417"/>
      <c r="X4019" s="417"/>
      <c r="Y4019" s="418"/>
      <c r="Z4019" s="419"/>
      <c r="AA4019" s="420" t="s">
        <v>20</v>
      </c>
      <c r="AB4019" s="421" t="s">
        <v>21</v>
      </c>
      <c r="AC4019" s="430">
        <v>0.85</v>
      </c>
      <c r="AD4019" s="93"/>
      <c r="AE4019" s="292"/>
      <c r="AF4019" s="355"/>
      <c r="AG4019" s="414">
        <v>128.0</v>
      </c>
      <c r="AH4019" s="79"/>
      <c r="AI4019" s="80"/>
      <c r="AJ4019" s="80"/>
      <c r="AK4019" s="80"/>
      <c r="AL4019" s="14"/>
      <c r="AM4019" s="16" t="str">
        <f t="shared" si="33"/>
        <v>{s:'63E072'},</v>
      </c>
      <c r="AN4019" s="16"/>
    </row>
    <row r="4020" ht="16.5" customHeight="1">
      <c r="A4020" s="29">
        <v>63.0</v>
      </c>
      <c r="B4020" s="30" t="s">
        <v>5106</v>
      </c>
      <c r="C4020" s="31">
        <v>4018.0</v>
      </c>
      <c r="D4020" s="32" t="s">
        <v>5107</v>
      </c>
      <c r="E4020" s="69"/>
      <c r="F4020" s="69"/>
      <c r="G4020" s="76"/>
      <c r="H4020" s="63"/>
      <c r="I4020" s="63"/>
      <c r="J4020" s="51"/>
      <c r="K4020" s="168"/>
      <c r="L4020" s="152"/>
      <c r="M4020" s="344"/>
      <c r="N4020" s="152"/>
      <c r="O4020" s="367"/>
      <c r="P4020" s="82" t="s">
        <v>5011</v>
      </c>
      <c r="Q4020" s="152"/>
      <c r="R4020" s="153"/>
      <c r="S4020" s="287"/>
      <c r="T4020" s="287"/>
      <c r="U4020" s="152"/>
      <c r="V4020" s="152"/>
      <c r="W4020" s="152"/>
      <c r="X4020" s="152"/>
      <c r="Y4020" s="287"/>
      <c r="Z4020" s="345"/>
      <c r="AA4020" s="398"/>
      <c r="AB4020" s="288"/>
      <c r="AC4020" s="288"/>
      <c r="AD4020" s="288"/>
      <c r="AE4020" s="288"/>
      <c r="AF4020" s="346"/>
      <c r="AG4020" s="45">
        <v>222.0</v>
      </c>
      <c r="AH4020" s="79"/>
      <c r="AI4020" s="80"/>
      <c r="AJ4020" s="80"/>
      <c r="AK4020" s="80"/>
      <c r="AL4020" s="14"/>
      <c r="AM4020" s="16" t="str">
        <f t="shared" ref="AM4020:AM4021" si="34">"{s:'"&amp;A4020&amp;B4020&amp;"', v:"&amp;AG4020&amp;" , c:'"&amp;D4020&amp;"・'},"</f>
        <v>{s:'63E073', v:222 , c:'放デイ２・責欠２・'},</v>
      </c>
      <c r="AN4020" s="16"/>
    </row>
    <row r="4021" ht="16.5" customHeight="1">
      <c r="A4021" s="29">
        <v>63.0</v>
      </c>
      <c r="B4021" s="30" t="s">
        <v>5108</v>
      </c>
      <c r="C4021" s="31">
        <v>4019.0</v>
      </c>
      <c r="D4021" s="32" t="s">
        <v>5109</v>
      </c>
      <c r="E4021" s="69"/>
      <c r="F4021" s="69"/>
      <c r="G4021" s="76"/>
      <c r="H4021" s="373"/>
      <c r="I4021" s="140"/>
      <c r="J4021" s="51"/>
      <c r="K4021" s="94"/>
      <c r="L4021" s="140"/>
      <c r="M4021" s="348"/>
      <c r="N4021" s="140"/>
      <c r="O4021" s="105"/>
      <c r="P4021" s="87"/>
      <c r="Q4021" s="302" t="s">
        <v>21</v>
      </c>
      <c r="R4021" s="349">
        <v>0.5</v>
      </c>
      <c r="S4021" s="290"/>
      <c r="T4021" s="290"/>
      <c r="U4021" s="291"/>
      <c r="V4021" s="291"/>
      <c r="W4021" s="291"/>
      <c r="X4021" s="291"/>
      <c r="Y4021" s="290"/>
      <c r="Z4021" s="350"/>
      <c r="AA4021" s="299" t="s">
        <v>20</v>
      </c>
      <c r="AB4021" s="287" t="s">
        <v>21</v>
      </c>
      <c r="AC4021" s="351">
        <v>0.85</v>
      </c>
      <c r="AD4021" s="288"/>
      <c r="AE4021" s="288"/>
      <c r="AF4021" s="346"/>
      <c r="AG4021" s="45">
        <v>189.0</v>
      </c>
      <c r="AH4021" s="79"/>
      <c r="AI4021" s="80"/>
      <c r="AJ4021" s="80"/>
      <c r="AK4021" s="80"/>
      <c r="AL4021" s="14"/>
      <c r="AM4021" s="16" t="str">
        <f t="shared" si="34"/>
        <v>{s:'63E074', v:189 , c:'放デイ２・責欠２・評減・'},</v>
      </c>
      <c r="AN4021" s="16"/>
    </row>
    <row r="4022" ht="16.5" customHeight="1">
      <c r="A4022" s="403">
        <v>63.0</v>
      </c>
      <c r="B4022" s="404" t="s">
        <v>5110</v>
      </c>
      <c r="C4022" s="31">
        <v>4020.0</v>
      </c>
      <c r="D4022" s="405" t="s">
        <v>5111</v>
      </c>
      <c r="E4022" s="94"/>
      <c r="F4022" s="94"/>
      <c r="G4022" s="76"/>
      <c r="H4022" s="140"/>
      <c r="I4022" s="140"/>
      <c r="J4022" s="51"/>
      <c r="K4022" s="69"/>
      <c r="L4022" s="65"/>
      <c r="M4022" s="65"/>
      <c r="N4022" s="352"/>
      <c r="O4022" s="364"/>
      <c r="P4022" s="87"/>
      <c r="Q4022" s="352"/>
      <c r="R4022" s="353"/>
      <c r="S4022" s="406" t="s">
        <v>23</v>
      </c>
      <c r="T4022" s="407" t="s">
        <v>24</v>
      </c>
      <c r="U4022" s="408"/>
      <c r="V4022" s="408"/>
      <c r="W4022" s="408"/>
      <c r="X4022" s="408"/>
      <c r="Y4022" s="409" t="s">
        <v>21</v>
      </c>
      <c r="Z4022" s="410">
        <v>0.7</v>
      </c>
      <c r="AA4022" s="411"/>
      <c r="AB4022" s="412"/>
      <c r="AC4022" s="412"/>
      <c r="AD4022" s="412"/>
      <c r="AE4022" s="412"/>
      <c r="AF4022" s="413"/>
      <c r="AG4022" s="414">
        <v>155.0</v>
      </c>
      <c r="AH4022" s="79"/>
      <c r="AI4022" s="80"/>
      <c r="AJ4022" s="80"/>
      <c r="AK4022" s="80"/>
      <c r="AL4022" s="14"/>
      <c r="AM4022" s="16" t="str">
        <f t="shared" ref="AM4022:AM4025" si="35">"{s:'"&amp;A4022&amp;B4022&amp;"'},"</f>
        <v>{s:'63E075'},</v>
      </c>
      <c r="AN4022" s="16"/>
    </row>
    <row r="4023" ht="16.5" customHeight="1">
      <c r="A4023" s="403">
        <v>63.0</v>
      </c>
      <c r="B4023" s="404" t="s">
        <v>5112</v>
      </c>
      <c r="C4023" s="31">
        <v>4021.0</v>
      </c>
      <c r="D4023" s="405" t="s">
        <v>5113</v>
      </c>
      <c r="E4023" s="94"/>
      <c r="F4023" s="94"/>
      <c r="G4023" s="76"/>
      <c r="H4023" s="63"/>
      <c r="I4023" s="63"/>
      <c r="J4023" s="51"/>
      <c r="K4023" s="69"/>
      <c r="L4023" s="65"/>
      <c r="M4023" s="65"/>
      <c r="N4023" s="352"/>
      <c r="O4023" s="364"/>
      <c r="P4023" s="87"/>
      <c r="Q4023" s="352"/>
      <c r="R4023" s="353"/>
      <c r="S4023" s="415"/>
      <c r="T4023" s="416"/>
      <c r="U4023" s="417"/>
      <c r="V4023" s="417"/>
      <c r="W4023" s="417"/>
      <c r="X4023" s="417"/>
      <c r="Y4023" s="418"/>
      <c r="Z4023" s="419"/>
      <c r="AA4023" s="420" t="s">
        <v>20</v>
      </c>
      <c r="AB4023" s="421" t="s">
        <v>21</v>
      </c>
      <c r="AC4023" s="422">
        <v>0.85</v>
      </c>
      <c r="AD4023" s="412"/>
      <c r="AE4023" s="412"/>
      <c r="AF4023" s="413"/>
      <c r="AG4023" s="414">
        <v>132.0</v>
      </c>
      <c r="AH4023" s="79"/>
      <c r="AI4023" s="80"/>
      <c r="AJ4023" s="80"/>
      <c r="AK4023" s="80"/>
      <c r="AL4023" s="14"/>
      <c r="AM4023" s="16" t="str">
        <f t="shared" si="35"/>
        <v>{s:'63E076'},</v>
      </c>
      <c r="AN4023" s="16"/>
    </row>
    <row r="4024" ht="16.5" customHeight="1">
      <c r="A4024" s="403">
        <v>63.0</v>
      </c>
      <c r="B4024" s="404" t="s">
        <v>5114</v>
      </c>
      <c r="C4024" s="31">
        <v>4022.0</v>
      </c>
      <c r="D4024" s="405" t="s">
        <v>5115</v>
      </c>
      <c r="E4024" s="94"/>
      <c r="F4024" s="94"/>
      <c r="G4024" s="76"/>
      <c r="H4024" s="63"/>
      <c r="I4024" s="63"/>
      <c r="J4024" s="51"/>
      <c r="K4024" s="69"/>
      <c r="L4024" s="65"/>
      <c r="M4024" s="65"/>
      <c r="N4024" s="352"/>
      <c r="O4024" s="364"/>
      <c r="P4024" s="87"/>
      <c r="Q4024" s="352"/>
      <c r="R4024" s="353"/>
      <c r="S4024" s="415"/>
      <c r="T4024" s="407" t="s">
        <v>27</v>
      </c>
      <c r="U4024" s="408"/>
      <c r="V4024" s="408"/>
      <c r="W4024" s="408"/>
      <c r="X4024" s="408"/>
      <c r="Y4024" s="409" t="s">
        <v>21</v>
      </c>
      <c r="Z4024" s="410">
        <v>0.5</v>
      </c>
      <c r="AA4024" s="423"/>
      <c r="AB4024" s="424"/>
      <c r="AC4024" s="424"/>
      <c r="AD4024" s="424"/>
      <c r="AE4024" s="424"/>
      <c r="AF4024" s="419"/>
      <c r="AG4024" s="414">
        <v>111.0</v>
      </c>
      <c r="AH4024" s="79"/>
      <c r="AI4024" s="80"/>
      <c r="AJ4024" s="80"/>
      <c r="AK4024" s="80"/>
      <c r="AL4024" s="14"/>
      <c r="AM4024" s="16" t="str">
        <f t="shared" si="35"/>
        <v>{s:'63E077'},</v>
      </c>
      <c r="AN4024" s="16"/>
    </row>
    <row r="4025" ht="16.5" customHeight="1">
      <c r="A4025" s="403">
        <v>63.0</v>
      </c>
      <c r="B4025" s="404" t="s">
        <v>5116</v>
      </c>
      <c r="C4025" s="31">
        <v>4023.0</v>
      </c>
      <c r="D4025" s="405" t="s">
        <v>5117</v>
      </c>
      <c r="E4025" s="94"/>
      <c r="F4025" s="94"/>
      <c r="G4025" s="76"/>
      <c r="H4025" s="63"/>
      <c r="I4025" s="63"/>
      <c r="J4025" s="51"/>
      <c r="K4025" s="69"/>
      <c r="L4025" s="65"/>
      <c r="M4025" s="65"/>
      <c r="N4025" s="352"/>
      <c r="O4025" s="364"/>
      <c r="P4025" s="87"/>
      <c r="Q4025" s="352"/>
      <c r="R4025" s="353"/>
      <c r="S4025" s="425"/>
      <c r="T4025" s="416"/>
      <c r="U4025" s="417"/>
      <c r="V4025" s="417"/>
      <c r="W4025" s="417"/>
      <c r="X4025" s="417"/>
      <c r="Y4025" s="418"/>
      <c r="Z4025" s="419"/>
      <c r="AA4025" s="420" t="s">
        <v>20</v>
      </c>
      <c r="AB4025" s="421" t="s">
        <v>21</v>
      </c>
      <c r="AC4025" s="422">
        <v>0.85</v>
      </c>
      <c r="AD4025" s="412"/>
      <c r="AE4025" s="412"/>
      <c r="AF4025" s="413"/>
      <c r="AG4025" s="414">
        <v>94.0</v>
      </c>
      <c r="AH4025" s="79"/>
      <c r="AI4025" s="80"/>
      <c r="AJ4025" s="80"/>
      <c r="AK4025" s="80"/>
      <c r="AL4025" s="14"/>
      <c r="AM4025" s="16" t="str">
        <f t="shared" si="35"/>
        <v>{s:'63E078'},</v>
      </c>
      <c r="AN4025" s="16"/>
    </row>
    <row r="4026" ht="16.5" customHeight="1">
      <c r="A4026" s="29">
        <v>63.0</v>
      </c>
      <c r="B4026" s="30" t="s">
        <v>5118</v>
      </c>
      <c r="C4026" s="31">
        <v>4024.0</v>
      </c>
      <c r="D4026" s="32" t="s">
        <v>5119</v>
      </c>
      <c r="E4026" s="94"/>
      <c r="F4026" s="94"/>
      <c r="G4026" s="76"/>
      <c r="H4026" s="63"/>
      <c r="I4026" s="63"/>
      <c r="J4026" s="51"/>
      <c r="K4026" s="69"/>
      <c r="L4026" s="65"/>
      <c r="M4026" s="65"/>
      <c r="N4026" s="352"/>
      <c r="O4026" s="364"/>
      <c r="P4026" s="359"/>
      <c r="Q4026" s="352"/>
      <c r="R4026" s="353"/>
      <c r="S4026" s="96"/>
      <c r="T4026" s="96"/>
      <c r="U4026" s="152"/>
      <c r="V4026" s="152"/>
      <c r="W4026" s="152"/>
      <c r="X4026" s="152"/>
      <c r="Y4026" s="287"/>
      <c r="Z4026" s="354"/>
      <c r="AA4026" s="398"/>
      <c r="AB4026" s="288"/>
      <c r="AC4026" s="346"/>
      <c r="AD4026" s="82" t="s">
        <v>30</v>
      </c>
      <c r="AE4026" s="302">
        <v>5.0</v>
      </c>
      <c r="AF4026" s="360" t="s">
        <v>31</v>
      </c>
      <c r="AG4026" s="45">
        <v>217.0</v>
      </c>
      <c r="AH4026" s="79"/>
      <c r="AI4026" s="80"/>
      <c r="AJ4026" s="80"/>
      <c r="AK4026" s="80"/>
      <c r="AL4026" s="14"/>
      <c r="AM4026" s="16" t="str">
        <f t="shared" ref="AM4026:AM4027" si="36">"{s:'"&amp;A4026&amp;B4026&amp;"', v:"&amp;AG4026&amp;" , c:'"&amp;D4026&amp;"・'},"</f>
        <v>{s:'63E079', v:217 , c:'放デイ２・責欠２・拘減・'},</v>
      </c>
      <c r="AN4026" s="16"/>
    </row>
    <row r="4027" ht="16.5" customHeight="1">
      <c r="A4027" s="29">
        <v>63.0</v>
      </c>
      <c r="B4027" s="30" t="s">
        <v>5120</v>
      </c>
      <c r="C4027" s="31">
        <v>4025.0</v>
      </c>
      <c r="D4027" s="32" t="s">
        <v>5121</v>
      </c>
      <c r="E4027" s="94"/>
      <c r="F4027" s="94"/>
      <c r="G4027" s="76"/>
      <c r="H4027" s="63"/>
      <c r="I4027" s="63"/>
      <c r="J4027" s="51"/>
      <c r="K4027" s="69"/>
      <c r="L4027" s="65"/>
      <c r="M4027" s="65"/>
      <c r="N4027" s="352"/>
      <c r="O4027" s="364"/>
      <c r="P4027" s="359"/>
      <c r="Q4027" s="352"/>
      <c r="R4027" s="353"/>
      <c r="S4027" s="115"/>
      <c r="T4027" s="115"/>
      <c r="U4027" s="291"/>
      <c r="V4027" s="291"/>
      <c r="W4027" s="291"/>
      <c r="X4027" s="291"/>
      <c r="Y4027" s="290"/>
      <c r="Z4027" s="355"/>
      <c r="AA4027" s="299" t="s">
        <v>20</v>
      </c>
      <c r="AB4027" s="287" t="s">
        <v>21</v>
      </c>
      <c r="AC4027" s="361">
        <v>0.85</v>
      </c>
      <c r="AD4027" s="87"/>
      <c r="AE4027" s="302"/>
      <c r="AF4027" s="360"/>
      <c r="AG4027" s="45">
        <v>184.0</v>
      </c>
      <c r="AH4027" s="79"/>
      <c r="AI4027" s="80"/>
      <c r="AJ4027" s="80"/>
      <c r="AK4027" s="80"/>
      <c r="AL4027" s="14"/>
      <c r="AM4027" s="16" t="str">
        <f t="shared" si="36"/>
        <v>{s:'63E080', v:184 , c:'放デイ２・責欠２・評減・拘減・'},</v>
      </c>
      <c r="AN4027" s="16"/>
    </row>
    <row r="4028" ht="16.5" customHeight="1">
      <c r="A4028" s="403">
        <v>63.0</v>
      </c>
      <c r="B4028" s="404" t="s">
        <v>5122</v>
      </c>
      <c r="C4028" s="31">
        <v>4026.0</v>
      </c>
      <c r="D4028" s="405" t="s">
        <v>5123</v>
      </c>
      <c r="E4028" s="94"/>
      <c r="F4028" s="94"/>
      <c r="G4028" s="76"/>
      <c r="H4028" s="63"/>
      <c r="I4028" s="63"/>
      <c r="J4028" s="51"/>
      <c r="K4028" s="69"/>
      <c r="L4028" s="65"/>
      <c r="M4028" s="65"/>
      <c r="N4028" s="352"/>
      <c r="O4028" s="364"/>
      <c r="P4028" s="359"/>
      <c r="Q4028" s="352"/>
      <c r="R4028" s="353"/>
      <c r="S4028" s="406" t="s">
        <v>23</v>
      </c>
      <c r="T4028" s="407" t="s">
        <v>24</v>
      </c>
      <c r="U4028" s="408"/>
      <c r="V4028" s="408"/>
      <c r="W4028" s="408"/>
      <c r="X4028" s="408"/>
      <c r="Y4028" s="409" t="s">
        <v>21</v>
      </c>
      <c r="Z4028" s="410">
        <v>0.7</v>
      </c>
      <c r="AA4028" s="426"/>
      <c r="AB4028" s="427"/>
      <c r="AC4028" s="428"/>
      <c r="AD4028" s="87"/>
      <c r="AE4028" s="313"/>
      <c r="AF4028" s="349"/>
      <c r="AG4028" s="414">
        <v>150.0</v>
      </c>
      <c r="AH4028" s="79"/>
      <c r="AI4028" s="80"/>
      <c r="AJ4028" s="80"/>
      <c r="AK4028" s="80"/>
      <c r="AL4028" s="14"/>
      <c r="AM4028" s="16" t="str">
        <f t="shared" ref="AM4028:AM4031" si="37">"{s:'"&amp;A4028&amp;B4028&amp;"'},"</f>
        <v>{s:'63E081'},</v>
      </c>
      <c r="AN4028" s="16"/>
    </row>
    <row r="4029" ht="16.5" customHeight="1">
      <c r="A4029" s="403">
        <v>63.0</v>
      </c>
      <c r="B4029" s="404" t="s">
        <v>5124</v>
      </c>
      <c r="C4029" s="31">
        <v>4027.0</v>
      </c>
      <c r="D4029" s="405" t="s">
        <v>5125</v>
      </c>
      <c r="E4029" s="94"/>
      <c r="F4029" s="94"/>
      <c r="G4029" s="76"/>
      <c r="H4029" s="63"/>
      <c r="I4029" s="63"/>
      <c r="J4029" s="51"/>
      <c r="K4029" s="69"/>
      <c r="L4029" s="65"/>
      <c r="M4029" s="65"/>
      <c r="N4029" s="352"/>
      <c r="O4029" s="364"/>
      <c r="P4029" s="359"/>
      <c r="Q4029" s="352"/>
      <c r="R4029" s="353"/>
      <c r="S4029" s="415"/>
      <c r="T4029" s="416"/>
      <c r="U4029" s="417"/>
      <c r="V4029" s="417"/>
      <c r="W4029" s="417"/>
      <c r="X4029" s="417"/>
      <c r="Y4029" s="418"/>
      <c r="Z4029" s="419"/>
      <c r="AA4029" s="420" t="s">
        <v>20</v>
      </c>
      <c r="AB4029" s="421" t="s">
        <v>21</v>
      </c>
      <c r="AC4029" s="430">
        <v>0.85</v>
      </c>
      <c r="AD4029" s="87"/>
      <c r="AE4029" s="313"/>
      <c r="AF4029" s="349"/>
      <c r="AG4029" s="414">
        <v>127.0</v>
      </c>
      <c r="AH4029" s="79"/>
      <c r="AI4029" s="80"/>
      <c r="AJ4029" s="80"/>
      <c r="AK4029" s="80"/>
      <c r="AL4029" s="14"/>
      <c r="AM4029" s="16" t="str">
        <f t="shared" si="37"/>
        <v>{s:'63E082'},</v>
      </c>
      <c r="AN4029" s="16"/>
    </row>
    <row r="4030" ht="16.5" customHeight="1">
      <c r="A4030" s="403">
        <v>63.0</v>
      </c>
      <c r="B4030" s="404" t="s">
        <v>5126</v>
      </c>
      <c r="C4030" s="31">
        <v>4028.0</v>
      </c>
      <c r="D4030" s="405" t="s">
        <v>5127</v>
      </c>
      <c r="E4030" s="94"/>
      <c r="F4030" s="94"/>
      <c r="G4030" s="76"/>
      <c r="H4030" s="63"/>
      <c r="I4030" s="63"/>
      <c r="J4030" s="51"/>
      <c r="K4030" s="69"/>
      <c r="L4030" s="65"/>
      <c r="M4030" s="65"/>
      <c r="N4030" s="352"/>
      <c r="O4030" s="364"/>
      <c r="P4030" s="359"/>
      <c r="Q4030" s="352"/>
      <c r="R4030" s="353"/>
      <c r="S4030" s="415"/>
      <c r="T4030" s="431" t="s">
        <v>27</v>
      </c>
      <c r="U4030" s="408"/>
      <c r="V4030" s="408"/>
      <c r="W4030" s="408"/>
      <c r="X4030" s="408"/>
      <c r="Y4030" s="409" t="s">
        <v>21</v>
      </c>
      <c r="Z4030" s="410">
        <v>0.5</v>
      </c>
      <c r="AA4030" s="423"/>
      <c r="AB4030" s="424"/>
      <c r="AC4030" s="419"/>
      <c r="AD4030" s="87"/>
      <c r="AE4030" s="313"/>
      <c r="AF4030" s="349"/>
      <c r="AG4030" s="414">
        <v>106.0</v>
      </c>
      <c r="AH4030" s="79"/>
      <c r="AI4030" s="80"/>
      <c r="AJ4030" s="80"/>
      <c r="AK4030" s="80"/>
      <c r="AL4030" s="14"/>
      <c r="AM4030" s="16" t="str">
        <f t="shared" si="37"/>
        <v>{s:'63E083'},</v>
      </c>
      <c r="AN4030" s="16"/>
    </row>
    <row r="4031" ht="16.5" customHeight="1">
      <c r="A4031" s="403">
        <v>63.0</v>
      </c>
      <c r="B4031" s="404" t="s">
        <v>5128</v>
      </c>
      <c r="C4031" s="31">
        <v>4029.0</v>
      </c>
      <c r="D4031" s="405" t="s">
        <v>5129</v>
      </c>
      <c r="E4031" s="94"/>
      <c r="F4031" s="94"/>
      <c r="G4031" s="76"/>
      <c r="H4031" s="63"/>
      <c r="I4031" s="63"/>
      <c r="J4031" s="51"/>
      <c r="K4031" s="69"/>
      <c r="L4031" s="65"/>
      <c r="M4031" s="65"/>
      <c r="N4031" s="352"/>
      <c r="O4031" s="364"/>
      <c r="P4031" s="359"/>
      <c r="Q4031" s="352"/>
      <c r="R4031" s="353"/>
      <c r="S4031" s="425"/>
      <c r="T4031" s="433"/>
      <c r="U4031" s="417"/>
      <c r="V4031" s="417"/>
      <c r="W4031" s="417"/>
      <c r="X4031" s="417"/>
      <c r="Y4031" s="418"/>
      <c r="Z4031" s="419"/>
      <c r="AA4031" s="420" t="s">
        <v>20</v>
      </c>
      <c r="AB4031" s="421" t="s">
        <v>21</v>
      </c>
      <c r="AC4031" s="430">
        <v>0.85</v>
      </c>
      <c r="AD4031" s="93"/>
      <c r="AE4031" s="292"/>
      <c r="AF4031" s="355"/>
      <c r="AG4031" s="414">
        <v>89.0</v>
      </c>
      <c r="AH4031" s="79"/>
      <c r="AI4031" s="80"/>
      <c r="AJ4031" s="80"/>
      <c r="AK4031" s="80"/>
      <c r="AL4031" s="14"/>
      <c r="AM4031" s="16" t="str">
        <f t="shared" si="37"/>
        <v>{s:'63E084'},</v>
      </c>
      <c r="AN4031" s="16"/>
    </row>
    <row r="4032" ht="16.5" customHeight="1">
      <c r="A4032" s="29">
        <v>63.0</v>
      </c>
      <c r="B4032" s="30" t="s">
        <v>5130</v>
      </c>
      <c r="C4032" s="31">
        <v>4030.0</v>
      </c>
      <c r="D4032" s="32" t="s">
        <v>5131</v>
      </c>
      <c r="E4032" s="94"/>
      <c r="F4032" s="94"/>
      <c r="G4032" s="94"/>
      <c r="H4032" s="140"/>
      <c r="I4032" s="140"/>
      <c r="J4032" s="95"/>
      <c r="K4032" s="82" t="s">
        <v>38</v>
      </c>
      <c r="L4032" s="96"/>
      <c r="M4032" s="96"/>
      <c r="N4032" s="152"/>
      <c r="O4032" s="105"/>
      <c r="P4032" s="94"/>
      <c r="Q4032" s="140"/>
      <c r="R4032" s="95"/>
      <c r="S4032" s="287"/>
      <c r="T4032" s="287"/>
      <c r="U4032" s="152"/>
      <c r="V4032" s="152"/>
      <c r="W4032" s="152"/>
      <c r="X4032" s="152"/>
      <c r="Y4032" s="287"/>
      <c r="Z4032" s="345"/>
      <c r="AA4032" s="398"/>
      <c r="AB4032" s="288"/>
      <c r="AC4032" s="288"/>
      <c r="AD4032" s="288"/>
      <c r="AE4032" s="288"/>
      <c r="AF4032" s="346"/>
      <c r="AG4032" s="45">
        <v>225.0</v>
      </c>
      <c r="AH4032" s="79"/>
      <c r="AI4032" s="80"/>
      <c r="AJ4032" s="80"/>
      <c r="AK4032" s="80"/>
      <c r="AL4032" s="14"/>
      <c r="AM4032" s="16" t="str">
        <f t="shared" ref="AM4032:AM4033" si="38">"{s:'"&amp;A4032&amp;B4032&amp;"', v:"&amp;AG4032&amp;" , c:'"&amp;D4032&amp;"・'},"</f>
        <v>{s:'63E085', v:225 , c:'放デイ２・有資格２・責欠２・'},</v>
      </c>
      <c r="AN4032" s="16"/>
    </row>
    <row r="4033" ht="16.5" customHeight="1">
      <c r="A4033" s="29">
        <v>63.0</v>
      </c>
      <c r="B4033" s="30" t="s">
        <v>5132</v>
      </c>
      <c r="C4033" s="31">
        <v>4031.0</v>
      </c>
      <c r="D4033" s="32" t="s">
        <v>5133</v>
      </c>
      <c r="E4033" s="94"/>
      <c r="F4033" s="94"/>
      <c r="G4033" s="94"/>
      <c r="H4033" s="63"/>
      <c r="I4033" s="140"/>
      <c r="J4033" s="95"/>
      <c r="K4033" s="87"/>
      <c r="L4033" s="302">
        <v>6.0</v>
      </c>
      <c r="M4033" s="63" t="s">
        <v>40</v>
      </c>
      <c r="N4033" s="140"/>
      <c r="O4033" s="105"/>
      <c r="P4033" s="94"/>
      <c r="Q4033" s="140"/>
      <c r="R4033" s="95"/>
      <c r="S4033" s="290"/>
      <c r="T4033" s="290"/>
      <c r="U4033" s="291"/>
      <c r="V4033" s="291"/>
      <c r="W4033" s="291"/>
      <c r="X4033" s="291"/>
      <c r="Y4033" s="290"/>
      <c r="Z4033" s="350"/>
      <c r="AA4033" s="299" t="s">
        <v>20</v>
      </c>
      <c r="AB4033" s="287" t="s">
        <v>21</v>
      </c>
      <c r="AC4033" s="351">
        <v>0.85</v>
      </c>
      <c r="AD4033" s="288"/>
      <c r="AE4033" s="288"/>
      <c r="AF4033" s="346"/>
      <c r="AG4033" s="45">
        <v>191.0</v>
      </c>
      <c r="AH4033" s="79"/>
      <c r="AI4033" s="80"/>
      <c r="AJ4033" s="80"/>
      <c r="AK4033" s="80"/>
      <c r="AL4033" s="14"/>
      <c r="AM4033" s="16" t="str">
        <f t="shared" si="38"/>
        <v>{s:'63E086', v:191 , c:'放デイ２・有資格２・責欠２・評減・'},</v>
      </c>
      <c r="AN4033" s="16"/>
    </row>
    <row r="4034" ht="16.5" customHeight="1">
      <c r="A4034" s="403">
        <v>63.0</v>
      </c>
      <c r="B4034" s="404" t="s">
        <v>5134</v>
      </c>
      <c r="C4034" s="31">
        <v>4032.0</v>
      </c>
      <c r="D4034" s="405" t="s">
        <v>5135</v>
      </c>
      <c r="E4034" s="94"/>
      <c r="F4034" s="94"/>
      <c r="G4034" s="94"/>
      <c r="H4034" s="352"/>
      <c r="I4034" s="140"/>
      <c r="J4034" s="95"/>
      <c r="K4034" s="87"/>
      <c r="L4034" s="304"/>
      <c r="M4034" s="365"/>
      <c r="N4034" s="366"/>
      <c r="O4034" s="367"/>
      <c r="P4034" s="368"/>
      <c r="Q4034" s="366"/>
      <c r="R4034" s="369"/>
      <c r="S4034" s="406" t="s">
        <v>23</v>
      </c>
      <c r="T4034" s="407" t="s">
        <v>24</v>
      </c>
      <c r="U4034" s="408"/>
      <c r="V4034" s="408"/>
      <c r="W4034" s="408"/>
      <c r="X4034" s="408"/>
      <c r="Y4034" s="409" t="s">
        <v>21</v>
      </c>
      <c r="Z4034" s="410">
        <v>0.7</v>
      </c>
      <c r="AA4034" s="411"/>
      <c r="AB4034" s="412"/>
      <c r="AC4034" s="412"/>
      <c r="AD4034" s="412"/>
      <c r="AE4034" s="412"/>
      <c r="AF4034" s="413"/>
      <c r="AG4034" s="414">
        <v>158.0</v>
      </c>
      <c r="AH4034" s="79"/>
      <c r="AI4034" s="80"/>
      <c r="AJ4034" s="80"/>
      <c r="AK4034" s="80"/>
      <c r="AL4034" s="14"/>
      <c r="AM4034" s="16" t="str">
        <f t="shared" ref="AM4034:AM4037" si="39">"{s:'"&amp;A4034&amp;B4034&amp;"'},"</f>
        <v>{s:'63E087'},</v>
      </c>
      <c r="AN4034" s="16"/>
    </row>
    <row r="4035" ht="16.5" customHeight="1">
      <c r="A4035" s="403">
        <v>63.0</v>
      </c>
      <c r="B4035" s="404" t="s">
        <v>5136</v>
      </c>
      <c r="C4035" s="31">
        <v>4033.0</v>
      </c>
      <c r="D4035" s="405" t="s">
        <v>5137</v>
      </c>
      <c r="E4035" s="94"/>
      <c r="F4035" s="94"/>
      <c r="G4035" s="94"/>
      <c r="H4035" s="352"/>
      <c r="I4035" s="140"/>
      <c r="J4035" s="95"/>
      <c r="K4035" s="87"/>
      <c r="L4035" s="302"/>
      <c r="M4035" s="63"/>
      <c r="N4035" s="366"/>
      <c r="O4035" s="367"/>
      <c r="P4035" s="368"/>
      <c r="Q4035" s="366"/>
      <c r="R4035" s="369"/>
      <c r="S4035" s="415"/>
      <c r="T4035" s="416"/>
      <c r="U4035" s="417"/>
      <c r="V4035" s="417"/>
      <c r="W4035" s="417"/>
      <c r="X4035" s="417"/>
      <c r="Y4035" s="418"/>
      <c r="Z4035" s="419"/>
      <c r="AA4035" s="420" t="s">
        <v>20</v>
      </c>
      <c r="AB4035" s="421" t="s">
        <v>21</v>
      </c>
      <c r="AC4035" s="422">
        <v>0.85</v>
      </c>
      <c r="AD4035" s="412"/>
      <c r="AE4035" s="412"/>
      <c r="AF4035" s="413"/>
      <c r="AG4035" s="414">
        <v>134.0</v>
      </c>
      <c r="AH4035" s="79"/>
      <c r="AI4035" s="80"/>
      <c r="AJ4035" s="80"/>
      <c r="AK4035" s="80"/>
      <c r="AL4035" s="14"/>
      <c r="AM4035" s="16" t="str">
        <f t="shared" si="39"/>
        <v>{s:'63E088'},</v>
      </c>
      <c r="AN4035" s="16"/>
    </row>
    <row r="4036" ht="16.5" customHeight="1">
      <c r="A4036" s="403">
        <v>63.0</v>
      </c>
      <c r="B4036" s="404" t="s">
        <v>5138</v>
      </c>
      <c r="C4036" s="31">
        <v>4034.0</v>
      </c>
      <c r="D4036" s="405" t="s">
        <v>5139</v>
      </c>
      <c r="E4036" s="94"/>
      <c r="F4036" s="94"/>
      <c r="G4036" s="94"/>
      <c r="H4036" s="352"/>
      <c r="I4036" s="140"/>
      <c r="J4036" s="95"/>
      <c r="K4036" s="87"/>
      <c r="L4036" s="302"/>
      <c r="M4036" s="63"/>
      <c r="N4036" s="366"/>
      <c r="O4036" s="367"/>
      <c r="P4036" s="368"/>
      <c r="Q4036" s="366"/>
      <c r="R4036" s="369"/>
      <c r="S4036" s="415"/>
      <c r="T4036" s="407" t="s">
        <v>27</v>
      </c>
      <c r="U4036" s="408"/>
      <c r="V4036" s="408"/>
      <c r="W4036" s="408"/>
      <c r="X4036" s="408"/>
      <c r="Y4036" s="409" t="s">
        <v>21</v>
      </c>
      <c r="Z4036" s="410">
        <v>0.5</v>
      </c>
      <c r="AA4036" s="423"/>
      <c r="AB4036" s="424"/>
      <c r="AC4036" s="424"/>
      <c r="AD4036" s="424"/>
      <c r="AE4036" s="424"/>
      <c r="AF4036" s="419"/>
      <c r="AG4036" s="414">
        <v>113.0</v>
      </c>
      <c r="AH4036" s="79"/>
      <c r="AI4036" s="80"/>
      <c r="AJ4036" s="80"/>
      <c r="AK4036" s="80"/>
      <c r="AL4036" s="14"/>
      <c r="AM4036" s="16" t="str">
        <f t="shared" si="39"/>
        <v>{s:'63E089'},</v>
      </c>
      <c r="AN4036" s="16"/>
    </row>
    <row r="4037" ht="16.5" customHeight="1">
      <c r="A4037" s="403">
        <v>63.0</v>
      </c>
      <c r="B4037" s="404" t="s">
        <v>5140</v>
      </c>
      <c r="C4037" s="31">
        <v>4035.0</v>
      </c>
      <c r="D4037" s="405" t="s">
        <v>5141</v>
      </c>
      <c r="E4037" s="94"/>
      <c r="F4037" s="94"/>
      <c r="G4037" s="94"/>
      <c r="H4037" s="352"/>
      <c r="I4037" s="140"/>
      <c r="J4037" s="95"/>
      <c r="K4037" s="69"/>
      <c r="L4037" s="302"/>
      <c r="M4037" s="63"/>
      <c r="N4037" s="366"/>
      <c r="O4037" s="367"/>
      <c r="P4037" s="368"/>
      <c r="Q4037" s="366"/>
      <c r="R4037" s="369"/>
      <c r="S4037" s="425"/>
      <c r="T4037" s="416"/>
      <c r="U4037" s="417"/>
      <c r="V4037" s="417"/>
      <c r="W4037" s="417"/>
      <c r="X4037" s="417"/>
      <c r="Y4037" s="418"/>
      <c r="Z4037" s="419"/>
      <c r="AA4037" s="420" t="s">
        <v>20</v>
      </c>
      <c r="AB4037" s="421" t="s">
        <v>21</v>
      </c>
      <c r="AC4037" s="422">
        <v>0.85</v>
      </c>
      <c r="AD4037" s="412"/>
      <c r="AE4037" s="412"/>
      <c r="AF4037" s="413"/>
      <c r="AG4037" s="414">
        <v>96.0</v>
      </c>
      <c r="AH4037" s="79"/>
      <c r="AI4037" s="80"/>
      <c r="AJ4037" s="80"/>
      <c r="AK4037" s="80"/>
      <c r="AL4037" s="14"/>
      <c r="AM4037" s="16" t="str">
        <f t="shared" si="39"/>
        <v>{s:'63E090'},</v>
      </c>
      <c r="AN4037" s="16"/>
    </row>
    <row r="4038" ht="16.5" customHeight="1">
      <c r="A4038" s="29">
        <v>63.0</v>
      </c>
      <c r="B4038" s="30" t="s">
        <v>5142</v>
      </c>
      <c r="C4038" s="31">
        <v>4036.0</v>
      </c>
      <c r="D4038" s="32" t="s">
        <v>5143</v>
      </c>
      <c r="E4038" s="94"/>
      <c r="F4038" s="94"/>
      <c r="G4038" s="94"/>
      <c r="H4038" s="352"/>
      <c r="I4038" s="140"/>
      <c r="J4038" s="95"/>
      <c r="K4038" s="69"/>
      <c r="L4038" s="302"/>
      <c r="M4038" s="63"/>
      <c r="N4038" s="366"/>
      <c r="O4038" s="367"/>
      <c r="P4038" s="368"/>
      <c r="Q4038" s="366"/>
      <c r="R4038" s="369"/>
      <c r="S4038" s="96"/>
      <c r="T4038" s="96"/>
      <c r="U4038" s="152"/>
      <c r="V4038" s="152"/>
      <c r="W4038" s="152"/>
      <c r="X4038" s="152"/>
      <c r="Y4038" s="287"/>
      <c r="Z4038" s="354"/>
      <c r="AA4038" s="398"/>
      <c r="AB4038" s="288"/>
      <c r="AC4038" s="346"/>
      <c r="AD4038" s="82" t="s">
        <v>30</v>
      </c>
      <c r="AE4038" s="302">
        <v>5.0</v>
      </c>
      <c r="AF4038" s="360" t="s">
        <v>31</v>
      </c>
      <c r="AG4038" s="45">
        <v>220.0</v>
      </c>
      <c r="AH4038" s="79"/>
      <c r="AI4038" s="80"/>
      <c r="AJ4038" s="80"/>
      <c r="AK4038" s="80"/>
      <c r="AL4038" s="14"/>
      <c r="AM4038" s="16" t="str">
        <f t="shared" ref="AM4038:AM4039" si="40">"{s:'"&amp;A4038&amp;B4038&amp;"', v:"&amp;AG4038&amp;" , c:'"&amp;D4038&amp;"・'},"</f>
        <v>{s:'63E091', v:220 , c:'放デイ２・有資格２・責欠２・拘減・'},</v>
      </c>
      <c r="AN4038" s="16"/>
    </row>
    <row r="4039" ht="16.5" customHeight="1">
      <c r="A4039" s="29">
        <v>63.0</v>
      </c>
      <c r="B4039" s="30" t="s">
        <v>5144</v>
      </c>
      <c r="C4039" s="31">
        <v>4037.0</v>
      </c>
      <c r="D4039" s="32" t="s">
        <v>5145</v>
      </c>
      <c r="E4039" s="94"/>
      <c r="F4039" s="94"/>
      <c r="G4039" s="94"/>
      <c r="H4039" s="352"/>
      <c r="I4039" s="140"/>
      <c r="J4039" s="95"/>
      <c r="K4039" s="69"/>
      <c r="L4039" s="302"/>
      <c r="M4039" s="63"/>
      <c r="N4039" s="366"/>
      <c r="O4039" s="367"/>
      <c r="P4039" s="368"/>
      <c r="Q4039" s="366"/>
      <c r="R4039" s="369"/>
      <c r="S4039" s="115"/>
      <c r="T4039" s="115"/>
      <c r="U4039" s="291"/>
      <c r="V4039" s="291"/>
      <c r="W4039" s="291"/>
      <c r="X4039" s="291"/>
      <c r="Y4039" s="290"/>
      <c r="Z4039" s="355"/>
      <c r="AA4039" s="299" t="s">
        <v>20</v>
      </c>
      <c r="AB4039" s="287" t="s">
        <v>21</v>
      </c>
      <c r="AC4039" s="361">
        <v>0.85</v>
      </c>
      <c r="AD4039" s="87"/>
      <c r="AE4039" s="302"/>
      <c r="AF4039" s="360"/>
      <c r="AG4039" s="45">
        <v>186.0</v>
      </c>
      <c r="AH4039" s="79"/>
      <c r="AI4039" s="80"/>
      <c r="AJ4039" s="80"/>
      <c r="AK4039" s="80"/>
      <c r="AL4039" s="14"/>
      <c r="AM4039" s="16" t="str">
        <f t="shared" si="40"/>
        <v>{s:'63E092', v:186 , c:'放デイ２・有資格２・責欠２・評減・拘減・'},</v>
      </c>
      <c r="AN4039" s="16"/>
    </row>
    <row r="4040" ht="16.5" customHeight="1">
      <c r="A4040" s="403">
        <v>63.0</v>
      </c>
      <c r="B4040" s="404" t="s">
        <v>5146</v>
      </c>
      <c r="C4040" s="31">
        <v>4038.0</v>
      </c>
      <c r="D4040" s="405" t="s">
        <v>5147</v>
      </c>
      <c r="E4040" s="94"/>
      <c r="F4040" s="94"/>
      <c r="G4040" s="94"/>
      <c r="H4040" s="352"/>
      <c r="I4040" s="140"/>
      <c r="J4040" s="95"/>
      <c r="K4040" s="69"/>
      <c r="L4040" s="302"/>
      <c r="M4040" s="63"/>
      <c r="N4040" s="366"/>
      <c r="O4040" s="367"/>
      <c r="P4040" s="368"/>
      <c r="Q4040" s="366"/>
      <c r="R4040" s="369"/>
      <c r="S4040" s="406" t="s">
        <v>23</v>
      </c>
      <c r="T4040" s="407" t="s">
        <v>24</v>
      </c>
      <c r="U4040" s="408"/>
      <c r="V4040" s="408"/>
      <c r="W4040" s="408"/>
      <c r="X4040" s="408"/>
      <c r="Y4040" s="409" t="s">
        <v>21</v>
      </c>
      <c r="Z4040" s="410">
        <v>0.7</v>
      </c>
      <c r="AA4040" s="426"/>
      <c r="AB4040" s="427"/>
      <c r="AC4040" s="428"/>
      <c r="AD4040" s="87"/>
      <c r="AE4040" s="313"/>
      <c r="AF4040" s="349"/>
      <c r="AG4040" s="414">
        <v>153.0</v>
      </c>
      <c r="AH4040" s="79"/>
      <c r="AI4040" s="80"/>
      <c r="AJ4040" s="80"/>
      <c r="AK4040" s="80"/>
      <c r="AL4040" s="14"/>
      <c r="AM4040" s="16" t="str">
        <f t="shared" ref="AM4040:AM4043" si="41">"{s:'"&amp;A4040&amp;B4040&amp;"'},"</f>
        <v>{s:'63E093'},</v>
      </c>
      <c r="AN4040" s="16"/>
    </row>
    <row r="4041" ht="16.5" customHeight="1">
      <c r="A4041" s="403">
        <v>63.0</v>
      </c>
      <c r="B4041" s="404" t="s">
        <v>5148</v>
      </c>
      <c r="C4041" s="31">
        <v>4039.0</v>
      </c>
      <c r="D4041" s="405" t="s">
        <v>5149</v>
      </c>
      <c r="E4041" s="94"/>
      <c r="F4041" s="94"/>
      <c r="G4041" s="94"/>
      <c r="H4041" s="352"/>
      <c r="I4041" s="140"/>
      <c r="J4041" s="95"/>
      <c r="K4041" s="69"/>
      <c r="L4041" s="302"/>
      <c r="M4041" s="63"/>
      <c r="N4041" s="366"/>
      <c r="O4041" s="367"/>
      <c r="P4041" s="368"/>
      <c r="Q4041" s="366"/>
      <c r="R4041" s="369"/>
      <c r="S4041" s="415"/>
      <c r="T4041" s="416"/>
      <c r="U4041" s="417"/>
      <c r="V4041" s="417"/>
      <c r="W4041" s="417"/>
      <c r="X4041" s="417"/>
      <c r="Y4041" s="418"/>
      <c r="Z4041" s="419"/>
      <c r="AA4041" s="420" t="s">
        <v>20</v>
      </c>
      <c r="AB4041" s="421" t="s">
        <v>21</v>
      </c>
      <c r="AC4041" s="430">
        <v>0.85</v>
      </c>
      <c r="AD4041" s="87"/>
      <c r="AE4041" s="313"/>
      <c r="AF4041" s="349"/>
      <c r="AG4041" s="414">
        <v>129.0</v>
      </c>
      <c r="AH4041" s="79"/>
      <c r="AI4041" s="80"/>
      <c r="AJ4041" s="80"/>
      <c r="AK4041" s="80"/>
      <c r="AL4041" s="14"/>
      <c r="AM4041" s="16" t="str">
        <f t="shared" si="41"/>
        <v>{s:'63E094'},</v>
      </c>
      <c r="AN4041" s="16"/>
    </row>
    <row r="4042" ht="16.5" customHeight="1">
      <c r="A4042" s="403">
        <v>63.0</v>
      </c>
      <c r="B4042" s="404" t="s">
        <v>5150</v>
      </c>
      <c r="C4042" s="31">
        <v>4040.0</v>
      </c>
      <c r="D4042" s="405" t="s">
        <v>5151</v>
      </c>
      <c r="E4042" s="94"/>
      <c r="F4042" s="94"/>
      <c r="G4042" s="94"/>
      <c r="H4042" s="352"/>
      <c r="I4042" s="140"/>
      <c r="J4042" s="95"/>
      <c r="K4042" s="69"/>
      <c r="L4042" s="302"/>
      <c r="M4042" s="63"/>
      <c r="N4042" s="366"/>
      <c r="O4042" s="367"/>
      <c r="P4042" s="368"/>
      <c r="Q4042" s="366"/>
      <c r="R4042" s="369"/>
      <c r="S4042" s="415"/>
      <c r="T4042" s="431" t="s">
        <v>27</v>
      </c>
      <c r="U4042" s="408"/>
      <c r="V4042" s="408"/>
      <c r="W4042" s="408"/>
      <c r="X4042" s="408"/>
      <c r="Y4042" s="409" t="s">
        <v>21</v>
      </c>
      <c r="Z4042" s="410">
        <v>0.5</v>
      </c>
      <c r="AA4042" s="423"/>
      <c r="AB4042" s="424"/>
      <c r="AC4042" s="419"/>
      <c r="AD4042" s="87"/>
      <c r="AE4042" s="313"/>
      <c r="AF4042" s="349"/>
      <c r="AG4042" s="414">
        <v>108.0</v>
      </c>
      <c r="AH4042" s="79"/>
      <c r="AI4042" s="80"/>
      <c r="AJ4042" s="80"/>
      <c r="AK4042" s="80"/>
      <c r="AL4042" s="14"/>
      <c r="AM4042" s="16" t="str">
        <f t="shared" si="41"/>
        <v>{s:'63E095'},</v>
      </c>
      <c r="AN4042" s="16"/>
    </row>
    <row r="4043" ht="16.5" customHeight="1">
      <c r="A4043" s="403">
        <v>63.0</v>
      </c>
      <c r="B4043" s="404" t="s">
        <v>5152</v>
      </c>
      <c r="C4043" s="31">
        <v>4041.0</v>
      </c>
      <c r="D4043" s="405" t="s">
        <v>5153</v>
      </c>
      <c r="E4043" s="94"/>
      <c r="F4043" s="94"/>
      <c r="G4043" s="107"/>
      <c r="H4043" s="374"/>
      <c r="I4043" s="291"/>
      <c r="J4043" s="188"/>
      <c r="K4043" s="110"/>
      <c r="L4043" s="290"/>
      <c r="M4043" s="57"/>
      <c r="N4043" s="372"/>
      <c r="O4043" s="371"/>
      <c r="P4043" s="370"/>
      <c r="Q4043" s="372"/>
      <c r="R4043" s="350"/>
      <c r="S4043" s="425"/>
      <c r="T4043" s="433"/>
      <c r="U4043" s="417"/>
      <c r="V4043" s="417"/>
      <c r="W4043" s="417"/>
      <c r="X4043" s="417"/>
      <c r="Y4043" s="418"/>
      <c r="Z4043" s="419"/>
      <c r="AA4043" s="420" t="s">
        <v>20</v>
      </c>
      <c r="AB4043" s="421" t="s">
        <v>21</v>
      </c>
      <c r="AC4043" s="430">
        <v>0.85</v>
      </c>
      <c r="AD4043" s="93"/>
      <c r="AE4043" s="292"/>
      <c r="AF4043" s="355"/>
      <c r="AG4043" s="414">
        <v>91.0</v>
      </c>
      <c r="AH4043" s="79"/>
      <c r="AI4043" s="80"/>
      <c r="AJ4043" s="80"/>
      <c r="AK4043" s="80"/>
      <c r="AL4043" s="14"/>
      <c r="AM4043" s="16" t="str">
        <f t="shared" si="41"/>
        <v>{s:'63E096'},</v>
      </c>
      <c r="AN4043" s="16"/>
    </row>
    <row r="4044" ht="16.5" customHeight="1">
      <c r="A4044" s="29">
        <v>63.0</v>
      </c>
      <c r="B4044" s="30" t="s">
        <v>5154</v>
      </c>
      <c r="C4044" s="31">
        <v>4042.0</v>
      </c>
      <c r="D4044" s="32" t="s">
        <v>5155</v>
      </c>
      <c r="E4044" s="94"/>
      <c r="F4044" s="94"/>
      <c r="G4044" s="102" t="s">
        <v>77</v>
      </c>
      <c r="H4044" s="35"/>
      <c r="I4044" s="35"/>
      <c r="J4044" s="36"/>
      <c r="K4044" s="168"/>
      <c r="L4044" s="96"/>
      <c r="M4044" s="96"/>
      <c r="N4044" s="140"/>
      <c r="O4044" s="241" t="s">
        <v>4961</v>
      </c>
      <c r="P4044" s="82" t="s">
        <v>4962</v>
      </c>
      <c r="Q4044" s="152"/>
      <c r="R4044" s="153"/>
      <c r="S4044" s="287"/>
      <c r="T4044" s="287"/>
      <c r="U4044" s="152"/>
      <c r="V4044" s="152"/>
      <c r="W4044" s="152"/>
      <c r="X4044" s="152"/>
      <c r="Y4044" s="287"/>
      <c r="Z4044" s="345"/>
      <c r="AA4044" s="398"/>
      <c r="AB4044" s="288"/>
      <c r="AC4044" s="288"/>
      <c r="AD4044" s="288"/>
      <c r="AE4044" s="288"/>
      <c r="AF4044" s="346"/>
      <c r="AG4044" s="45">
        <v>233.0</v>
      </c>
      <c r="AH4044" s="79"/>
      <c r="AI4044" s="80"/>
      <c r="AJ4044" s="80"/>
      <c r="AK4044" s="80"/>
      <c r="AL4044" s="14"/>
      <c r="AM4044" s="16" t="str">
        <f t="shared" ref="AM4044:AM4045" si="42">"{s:'"&amp;A4044&amp;B4044&amp;"', v:"&amp;AG4044&amp;" , c:'"&amp;D4044&amp;"・'},"</f>
        <v>{s:'63E097', v:233 , c:'放デイ３・責欠・'},</v>
      </c>
      <c r="AN4044" s="16"/>
    </row>
    <row r="4045" ht="16.5" customHeight="1">
      <c r="A4045" s="29">
        <v>63.0</v>
      </c>
      <c r="B4045" s="30" t="s">
        <v>5156</v>
      </c>
      <c r="C4045" s="31">
        <v>4043.0</v>
      </c>
      <c r="D4045" s="32" t="s">
        <v>5157</v>
      </c>
      <c r="E4045" s="94"/>
      <c r="F4045" s="94"/>
      <c r="G4045" s="104"/>
      <c r="H4045" s="347" t="str">
        <f>'30放課後等デイ(基本１)'!G4013</f>
        <v/>
      </c>
      <c r="I4045" s="140" t="s">
        <v>9</v>
      </c>
      <c r="J4045" s="51"/>
      <c r="K4045" s="94"/>
      <c r="L4045" s="302"/>
      <c r="M4045" s="63"/>
      <c r="N4045" s="140"/>
      <c r="O4045" s="131"/>
      <c r="P4045" s="156"/>
      <c r="Q4045" s="302" t="s">
        <v>21</v>
      </c>
      <c r="R4045" s="349">
        <v>0.7</v>
      </c>
      <c r="S4045" s="290"/>
      <c r="T4045" s="290"/>
      <c r="U4045" s="291"/>
      <c r="V4045" s="291"/>
      <c r="W4045" s="291"/>
      <c r="X4045" s="291"/>
      <c r="Y4045" s="290"/>
      <c r="Z4045" s="350"/>
      <c r="AA4045" s="299" t="s">
        <v>20</v>
      </c>
      <c r="AB4045" s="287" t="s">
        <v>21</v>
      </c>
      <c r="AC4045" s="351">
        <v>0.85</v>
      </c>
      <c r="AD4045" s="288"/>
      <c r="AE4045" s="288"/>
      <c r="AF4045" s="346"/>
      <c r="AG4045" s="45">
        <v>198.0</v>
      </c>
      <c r="AH4045" s="79"/>
      <c r="AI4045" s="80"/>
      <c r="AJ4045" s="80"/>
      <c r="AK4045" s="80"/>
      <c r="AL4045" s="14"/>
      <c r="AM4045" s="16" t="str">
        <f t="shared" si="42"/>
        <v>{s:'63E098', v:198 , c:'放デイ３・責欠・評減・'},</v>
      </c>
      <c r="AN4045" s="16"/>
    </row>
    <row r="4046" ht="16.5" customHeight="1">
      <c r="A4046" s="403">
        <v>63.0</v>
      </c>
      <c r="B4046" s="404" t="s">
        <v>5158</v>
      </c>
      <c r="C4046" s="31">
        <v>4044.0</v>
      </c>
      <c r="D4046" s="405" t="s">
        <v>5159</v>
      </c>
      <c r="E4046" s="94"/>
      <c r="F4046" s="94"/>
      <c r="G4046" s="104"/>
      <c r="H4046" s="63"/>
      <c r="I4046" s="63"/>
      <c r="J4046" s="51"/>
      <c r="K4046" s="69"/>
      <c r="L4046" s="304"/>
      <c r="M4046" s="365"/>
      <c r="N4046" s="366"/>
      <c r="O4046" s="131"/>
      <c r="P4046" s="156"/>
      <c r="Q4046" s="366"/>
      <c r="R4046" s="369"/>
      <c r="S4046" s="406" t="s">
        <v>23</v>
      </c>
      <c r="T4046" s="407" t="s">
        <v>24</v>
      </c>
      <c r="U4046" s="408"/>
      <c r="V4046" s="408"/>
      <c r="W4046" s="408"/>
      <c r="X4046" s="408"/>
      <c r="Y4046" s="409" t="s">
        <v>21</v>
      </c>
      <c r="Z4046" s="410">
        <v>0.7</v>
      </c>
      <c r="AA4046" s="411"/>
      <c r="AB4046" s="412"/>
      <c r="AC4046" s="412"/>
      <c r="AD4046" s="412"/>
      <c r="AE4046" s="412"/>
      <c r="AF4046" s="413"/>
      <c r="AG4046" s="414">
        <v>163.0</v>
      </c>
      <c r="AH4046" s="79"/>
      <c r="AI4046" s="80"/>
      <c r="AJ4046" s="80"/>
      <c r="AK4046" s="80"/>
      <c r="AL4046" s="14"/>
      <c r="AM4046" s="16" t="str">
        <f t="shared" ref="AM4046:AM4049" si="43">"{s:'"&amp;A4046&amp;B4046&amp;"'},"</f>
        <v>{s:'63E099'},</v>
      </c>
      <c r="AN4046" s="16"/>
    </row>
    <row r="4047" ht="16.5" customHeight="1">
      <c r="A4047" s="403">
        <v>63.0</v>
      </c>
      <c r="B4047" s="404" t="s">
        <v>5160</v>
      </c>
      <c r="C4047" s="31">
        <v>4045.0</v>
      </c>
      <c r="D4047" s="405" t="s">
        <v>5161</v>
      </c>
      <c r="E4047" s="94"/>
      <c r="F4047" s="94"/>
      <c r="G4047" s="76"/>
      <c r="H4047" s="63"/>
      <c r="I4047" s="63"/>
      <c r="J4047" s="51"/>
      <c r="K4047" s="69"/>
      <c r="L4047" s="302"/>
      <c r="M4047" s="63"/>
      <c r="N4047" s="366"/>
      <c r="O4047" s="131"/>
      <c r="P4047" s="156"/>
      <c r="Q4047" s="366"/>
      <c r="R4047" s="369"/>
      <c r="S4047" s="415"/>
      <c r="T4047" s="416"/>
      <c r="U4047" s="417"/>
      <c r="V4047" s="417"/>
      <c r="W4047" s="417"/>
      <c r="X4047" s="417"/>
      <c r="Y4047" s="418"/>
      <c r="Z4047" s="419"/>
      <c r="AA4047" s="420" t="s">
        <v>20</v>
      </c>
      <c r="AB4047" s="421" t="s">
        <v>21</v>
      </c>
      <c r="AC4047" s="422">
        <v>0.85</v>
      </c>
      <c r="AD4047" s="412"/>
      <c r="AE4047" s="412"/>
      <c r="AF4047" s="413"/>
      <c r="AG4047" s="414">
        <v>139.0</v>
      </c>
      <c r="AH4047" s="79"/>
      <c r="AI4047" s="80"/>
      <c r="AJ4047" s="80"/>
      <c r="AK4047" s="80"/>
      <c r="AL4047" s="14"/>
      <c r="AM4047" s="16" t="str">
        <f t="shared" si="43"/>
        <v>{s:'63E100'},</v>
      </c>
      <c r="AN4047" s="16"/>
    </row>
    <row r="4048" ht="16.5" customHeight="1">
      <c r="A4048" s="403">
        <v>63.0</v>
      </c>
      <c r="B4048" s="404" t="s">
        <v>5162</v>
      </c>
      <c r="C4048" s="31">
        <v>4046.0</v>
      </c>
      <c r="D4048" s="405" t="s">
        <v>5163</v>
      </c>
      <c r="E4048" s="94"/>
      <c r="F4048" s="94"/>
      <c r="G4048" s="76"/>
      <c r="H4048" s="63"/>
      <c r="I4048" s="63"/>
      <c r="J4048" s="51"/>
      <c r="K4048" s="69"/>
      <c r="L4048" s="302"/>
      <c r="M4048" s="63"/>
      <c r="N4048" s="366"/>
      <c r="O4048" s="131"/>
      <c r="P4048" s="375"/>
      <c r="Q4048" s="366"/>
      <c r="R4048" s="369"/>
      <c r="S4048" s="415"/>
      <c r="T4048" s="407" t="s">
        <v>27</v>
      </c>
      <c r="U4048" s="408"/>
      <c r="V4048" s="408"/>
      <c r="W4048" s="408"/>
      <c r="X4048" s="408"/>
      <c r="Y4048" s="409" t="s">
        <v>21</v>
      </c>
      <c r="Z4048" s="410">
        <v>0.5</v>
      </c>
      <c r="AA4048" s="423"/>
      <c r="AB4048" s="424"/>
      <c r="AC4048" s="424"/>
      <c r="AD4048" s="424"/>
      <c r="AE4048" s="424"/>
      <c r="AF4048" s="419"/>
      <c r="AG4048" s="414">
        <v>117.0</v>
      </c>
      <c r="AH4048" s="79"/>
      <c r="AI4048" s="80"/>
      <c r="AJ4048" s="80"/>
      <c r="AK4048" s="80"/>
      <c r="AL4048" s="14"/>
      <c r="AM4048" s="16" t="str">
        <f t="shared" si="43"/>
        <v>{s:'63E101'},</v>
      </c>
      <c r="AN4048" s="16"/>
    </row>
    <row r="4049" ht="16.5" customHeight="1">
      <c r="A4049" s="403">
        <v>63.0</v>
      </c>
      <c r="B4049" s="404" t="s">
        <v>5164</v>
      </c>
      <c r="C4049" s="31">
        <v>4047.0</v>
      </c>
      <c r="D4049" s="405" t="s">
        <v>5165</v>
      </c>
      <c r="E4049" s="94"/>
      <c r="F4049" s="94"/>
      <c r="G4049" s="76"/>
      <c r="H4049" s="63"/>
      <c r="I4049" s="63"/>
      <c r="J4049" s="51"/>
      <c r="K4049" s="69"/>
      <c r="L4049" s="302"/>
      <c r="M4049" s="63"/>
      <c r="N4049" s="366"/>
      <c r="O4049" s="131"/>
      <c r="P4049" s="375"/>
      <c r="Q4049" s="366"/>
      <c r="R4049" s="369"/>
      <c r="S4049" s="425"/>
      <c r="T4049" s="416"/>
      <c r="U4049" s="417"/>
      <c r="V4049" s="417"/>
      <c r="W4049" s="417"/>
      <c r="X4049" s="417"/>
      <c r="Y4049" s="418"/>
      <c r="Z4049" s="419"/>
      <c r="AA4049" s="420" t="s">
        <v>20</v>
      </c>
      <c r="AB4049" s="421" t="s">
        <v>21</v>
      </c>
      <c r="AC4049" s="422">
        <v>0.85</v>
      </c>
      <c r="AD4049" s="412"/>
      <c r="AE4049" s="412"/>
      <c r="AF4049" s="413"/>
      <c r="AG4049" s="414">
        <v>99.0</v>
      </c>
      <c r="AH4049" s="79"/>
      <c r="AI4049" s="80"/>
      <c r="AJ4049" s="80"/>
      <c r="AK4049" s="80"/>
      <c r="AL4049" s="14"/>
      <c r="AM4049" s="16" t="str">
        <f t="shared" si="43"/>
        <v>{s:'63E102'},</v>
      </c>
      <c r="AN4049" s="16"/>
    </row>
    <row r="4050" ht="16.5" customHeight="1">
      <c r="A4050" s="29">
        <v>63.0</v>
      </c>
      <c r="B4050" s="30" t="s">
        <v>5166</v>
      </c>
      <c r="C4050" s="31">
        <v>4048.0</v>
      </c>
      <c r="D4050" s="32" t="s">
        <v>5167</v>
      </c>
      <c r="E4050" s="94"/>
      <c r="F4050" s="94"/>
      <c r="G4050" s="76"/>
      <c r="H4050" s="63"/>
      <c r="I4050" s="63"/>
      <c r="J4050" s="51"/>
      <c r="K4050" s="69"/>
      <c r="L4050" s="302"/>
      <c r="M4050" s="63"/>
      <c r="N4050" s="366"/>
      <c r="O4050" s="131"/>
      <c r="P4050" s="375"/>
      <c r="Q4050" s="366"/>
      <c r="R4050" s="369"/>
      <c r="S4050" s="96"/>
      <c r="T4050" s="96"/>
      <c r="U4050" s="152"/>
      <c r="V4050" s="152"/>
      <c r="W4050" s="152"/>
      <c r="X4050" s="152"/>
      <c r="Y4050" s="287"/>
      <c r="Z4050" s="354"/>
      <c r="AA4050" s="398"/>
      <c r="AB4050" s="288"/>
      <c r="AC4050" s="346"/>
      <c r="AD4050" s="82" t="s">
        <v>30</v>
      </c>
      <c r="AE4050" s="302">
        <v>5.0</v>
      </c>
      <c r="AF4050" s="360" t="s">
        <v>31</v>
      </c>
      <c r="AG4050" s="45">
        <v>228.0</v>
      </c>
      <c r="AH4050" s="79"/>
      <c r="AI4050" s="80"/>
      <c r="AJ4050" s="80"/>
      <c r="AK4050" s="80"/>
      <c r="AL4050" s="14"/>
      <c r="AM4050" s="16" t="str">
        <f t="shared" ref="AM4050:AM4051" si="44">"{s:'"&amp;A4050&amp;B4050&amp;"', v:"&amp;AG4050&amp;" , c:'"&amp;D4050&amp;"・'},"</f>
        <v>{s:'63E103', v:228 , c:'放デイ３・責欠・拘減・'},</v>
      </c>
      <c r="AN4050" s="16"/>
    </row>
    <row r="4051" ht="16.5" customHeight="1">
      <c r="A4051" s="29">
        <v>63.0</v>
      </c>
      <c r="B4051" s="30" t="s">
        <v>5168</v>
      </c>
      <c r="C4051" s="31">
        <v>4049.0</v>
      </c>
      <c r="D4051" s="32" t="s">
        <v>5169</v>
      </c>
      <c r="E4051" s="94"/>
      <c r="F4051" s="94"/>
      <c r="G4051" s="76"/>
      <c r="H4051" s="63"/>
      <c r="I4051" s="63"/>
      <c r="J4051" s="51"/>
      <c r="K4051" s="69"/>
      <c r="L4051" s="302"/>
      <c r="M4051" s="63"/>
      <c r="N4051" s="366"/>
      <c r="O4051" s="131"/>
      <c r="P4051" s="368"/>
      <c r="Q4051" s="366"/>
      <c r="R4051" s="369"/>
      <c r="S4051" s="115"/>
      <c r="T4051" s="115"/>
      <c r="U4051" s="291"/>
      <c r="V4051" s="291"/>
      <c r="W4051" s="291"/>
      <c r="X4051" s="291"/>
      <c r="Y4051" s="290"/>
      <c r="Z4051" s="355"/>
      <c r="AA4051" s="299" t="s">
        <v>20</v>
      </c>
      <c r="AB4051" s="287" t="s">
        <v>21</v>
      </c>
      <c r="AC4051" s="361">
        <v>0.85</v>
      </c>
      <c r="AD4051" s="87"/>
      <c r="AE4051" s="302"/>
      <c r="AF4051" s="360"/>
      <c r="AG4051" s="45">
        <v>193.0</v>
      </c>
      <c r="AH4051" s="79"/>
      <c r="AI4051" s="80"/>
      <c r="AJ4051" s="80"/>
      <c r="AK4051" s="80"/>
      <c r="AL4051" s="14"/>
      <c r="AM4051" s="16" t="str">
        <f t="shared" si="44"/>
        <v>{s:'63E104', v:193 , c:'放デイ３・責欠・評減・拘減・'},</v>
      </c>
      <c r="AN4051" s="16"/>
    </row>
    <row r="4052" ht="16.5" customHeight="1">
      <c r="A4052" s="403">
        <v>63.0</v>
      </c>
      <c r="B4052" s="404" t="s">
        <v>5170</v>
      </c>
      <c r="C4052" s="31">
        <v>4050.0</v>
      </c>
      <c r="D4052" s="405" t="s">
        <v>5171</v>
      </c>
      <c r="E4052" s="94"/>
      <c r="F4052" s="94"/>
      <c r="G4052" s="76"/>
      <c r="H4052" s="63"/>
      <c r="I4052" s="63"/>
      <c r="J4052" s="51"/>
      <c r="K4052" s="69"/>
      <c r="L4052" s="302"/>
      <c r="M4052" s="63"/>
      <c r="N4052" s="366"/>
      <c r="O4052" s="131"/>
      <c r="P4052" s="368"/>
      <c r="Q4052" s="366"/>
      <c r="R4052" s="369"/>
      <c r="S4052" s="406" t="s">
        <v>23</v>
      </c>
      <c r="T4052" s="407" t="s">
        <v>24</v>
      </c>
      <c r="U4052" s="408"/>
      <c r="V4052" s="408"/>
      <c r="W4052" s="408"/>
      <c r="X4052" s="408"/>
      <c r="Y4052" s="409" t="s">
        <v>21</v>
      </c>
      <c r="Z4052" s="410">
        <v>0.7</v>
      </c>
      <c r="AA4052" s="426"/>
      <c r="AB4052" s="427"/>
      <c r="AC4052" s="428"/>
      <c r="AD4052" s="87"/>
      <c r="AE4052" s="313"/>
      <c r="AF4052" s="349"/>
      <c r="AG4052" s="414">
        <v>158.0</v>
      </c>
      <c r="AH4052" s="79"/>
      <c r="AI4052" s="80"/>
      <c r="AJ4052" s="80"/>
      <c r="AK4052" s="80"/>
      <c r="AL4052" s="14"/>
      <c r="AM4052" s="16" t="str">
        <f t="shared" ref="AM4052:AM4055" si="45">"{s:'"&amp;A4052&amp;B4052&amp;"'},"</f>
        <v>{s:'63E105'},</v>
      </c>
      <c r="AN4052" s="16"/>
    </row>
    <row r="4053" ht="16.5" customHeight="1">
      <c r="A4053" s="403">
        <v>63.0</v>
      </c>
      <c r="B4053" s="404" t="s">
        <v>5172</v>
      </c>
      <c r="C4053" s="31">
        <v>4051.0</v>
      </c>
      <c r="D4053" s="405" t="s">
        <v>5173</v>
      </c>
      <c r="E4053" s="94"/>
      <c r="F4053" s="94"/>
      <c r="G4053" s="76"/>
      <c r="H4053" s="63"/>
      <c r="I4053" s="63"/>
      <c r="J4053" s="51"/>
      <c r="K4053" s="69"/>
      <c r="L4053" s="302"/>
      <c r="M4053" s="63"/>
      <c r="N4053" s="366"/>
      <c r="O4053" s="367"/>
      <c r="P4053" s="368"/>
      <c r="Q4053" s="366"/>
      <c r="R4053" s="369"/>
      <c r="S4053" s="415"/>
      <c r="T4053" s="416"/>
      <c r="U4053" s="417"/>
      <c r="V4053" s="417"/>
      <c r="W4053" s="417"/>
      <c r="X4053" s="417"/>
      <c r="Y4053" s="418"/>
      <c r="Z4053" s="419"/>
      <c r="AA4053" s="420" t="s">
        <v>20</v>
      </c>
      <c r="AB4053" s="421" t="s">
        <v>21</v>
      </c>
      <c r="AC4053" s="430">
        <v>0.85</v>
      </c>
      <c r="AD4053" s="87"/>
      <c r="AE4053" s="313"/>
      <c r="AF4053" s="349"/>
      <c r="AG4053" s="414">
        <v>134.0</v>
      </c>
      <c r="AH4053" s="79"/>
      <c r="AI4053" s="80"/>
      <c r="AJ4053" s="80"/>
      <c r="AK4053" s="80"/>
      <c r="AL4053" s="14"/>
      <c r="AM4053" s="16" t="str">
        <f t="shared" si="45"/>
        <v>{s:'63E106'},</v>
      </c>
      <c r="AN4053" s="16"/>
    </row>
    <row r="4054" ht="16.5" customHeight="1">
      <c r="A4054" s="403">
        <v>63.0</v>
      </c>
      <c r="B4054" s="404" t="s">
        <v>5174</v>
      </c>
      <c r="C4054" s="31">
        <v>4052.0</v>
      </c>
      <c r="D4054" s="405" t="s">
        <v>5175</v>
      </c>
      <c r="E4054" s="94"/>
      <c r="F4054" s="94"/>
      <c r="G4054" s="76"/>
      <c r="H4054" s="63"/>
      <c r="I4054" s="63"/>
      <c r="J4054" s="51"/>
      <c r="K4054" s="69"/>
      <c r="L4054" s="302"/>
      <c r="M4054" s="63"/>
      <c r="N4054" s="366"/>
      <c r="O4054" s="367"/>
      <c r="P4054" s="368"/>
      <c r="Q4054" s="366"/>
      <c r="R4054" s="369"/>
      <c r="S4054" s="415"/>
      <c r="T4054" s="431" t="s">
        <v>27</v>
      </c>
      <c r="U4054" s="408"/>
      <c r="V4054" s="408"/>
      <c r="W4054" s="408"/>
      <c r="X4054" s="408"/>
      <c r="Y4054" s="409" t="s">
        <v>21</v>
      </c>
      <c r="Z4054" s="410">
        <v>0.5</v>
      </c>
      <c r="AA4054" s="423"/>
      <c r="AB4054" s="424"/>
      <c r="AC4054" s="419"/>
      <c r="AD4054" s="87"/>
      <c r="AE4054" s="313"/>
      <c r="AF4054" s="349"/>
      <c r="AG4054" s="414">
        <v>112.0</v>
      </c>
      <c r="AH4054" s="79"/>
      <c r="AI4054" s="80"/>
      <c r="AJ4054" s="80"/>
      <c r="AK4054" s="80"/>
      <c r="AL4054" s="14"/>
      <c r="AM4054" s="16" t="str">
        <f t="shared" si="45"/>
        <v>{s:'63E107'},</v>
      </c>
      <c r="AN4054" s="16"/>
    </row>
    <row r="4055" ht="16.5" customHeight="1">
      <c r="A4055" s="403">
        <v>63.0</v>
      </c>
      <c r="B4055" s="404" t="s">
        <v>5176</v>
      </c>
      <c r="C4055" s="31">
        <v>4053.0</v>
      </c>
      <c r="D4055" s="405" t="s">
        <v>5177</v>
      </c>
      <c r="E4055" s="94"/>
      <c r="F4055" s="94"/>
      <c r="G4055" s="76"/>
      <c r="H4055" s="63"/>
      <c r="I4055" s="63"/>
      <c r="J4055" s="51"/>
      <c r="K4055" s="69"/>
      <c r="L4055" s="302"/>
      <c r="M4055" s="63"/>
      <c r="N4055" s="366"/>
      <c r="O4055" s="367"/>
      <c r="P4055" s="368"/>
      <c r="Q4055" s="366"/>
      <c r="R4055" s="369"/>
      <c r="S4055" s="425"/>
      <c r="T4055" s="433"/>
      <c r="U4055" s="417"/>
      <c r="V4055" s="417"/>
      <c r="W4055" s="417"/>
      <c r="X4055" s="417"/>
      <c r="Y4055" s="418"/>
      <c r="Z4055" s="419"/>
      <c r="AA4055" s="420" t="s">
        <v>20</v>
      </c>
      <c r="AB4055" s="421" t="s">
        <v>21</v>
      </c>
      <c r="AC4055" s="430">
        <v>0.85</v>
      </c>
      <c r="AD4055" s="93"/>
      <c r="AE4055" s="292"/>
      <c r="AF4055" s="355"/>
      <c r="AG4055" s="414">
        <v>94.0</v>
      </c>
      <c r="AH4055" s="79"/>
      <c r="AI4055" s="80"/>
      <c r="AJ4055" s="80"/>
      <c r="AK4055" s="80"/>
      <c r="AL4055" s="14"/>
      <c r="AM4055" s="16" t="str">
        <f t="shared" si="45"/>
        <v>{s:'63E108'},</v>
      </c>
      <c r="AN4055" s="16"/>
    </row>
    <row r="4056" ht="16.5" customHeight="1">
      <c r="A4056" s="29">
        <v>63.0</v>
      </c>
      <c r="B4056" s="30" t="s">
        <v>5178</v>
      </c>
      <c r="C4056" s="31">
        <v>4054.0</v>
      </c>
      <c r="D4056" s="32" t="s">
        <v>5179</v>
      </c>
      <c r="E4056" s="94"/>
      <c r="F4056" s="94"/>
      <c r="G4056" s="94"/>
      <c r="H4056" s="140"/>
      <c r="I4056" s="140"/>
      <c r="J4056" s="95"/>
      <c r="K4056" s="82" t="s">
        <v>38</v>
      </c>
      <c r="L4056" s="96"/>
      <c r="M4056" s="96"/>
      <c r="N4056" s="152"/>
      <c r="O4056" s="105"/>
      <c r="P4056" s="94"/>
      <c r="Q4056" s="140"/>
      <c r="R4056" s="95"/>
      <c r="S4056" s="287"/>
      <c r="T4056" s="287"/>
      <c r="U4056" s="152"/>
      <c r="V4056" s="152"/>
      <c r="W4056" s="152"/>
      <c r="X4056" s="152"/>
      <c r="Y4056" s="287"/>
      <c r="Z4056" s="345"/>
      <c r="AA4056" s="398"/>
      <c r="AB4056" s="288"/>
      <c r="AC4056" s="288"/>
      <c r="AD4056" s="288"/>
      <c r="AE4056" s="288"/>
      <c r="AF4056" s="346"/>
      <c r="AG4056" s="45">
        <v>236.0</v>
      </c>
      <c r="AH4056" s="79"/>
      <c r="AI4056" s="80"/>
      <c r="AJ4056" s="80"/>
      <c r="AK4056" s="80"/>
      <c r="AL4056" s="14"/>
      <c r="AM4056" s="16" t="str">
        <f t="shared" ref="AM4056:AM4057" si="46">"{s:'"&amp;A4056&amp;B4056&amp;"', v:"&amp;AG4056&amp;" , c:'"&amp;D4056&amp;"・'},"</f>
        <v>{s:'63E109', v:236 , c:'放デイ３・有資格３・責欠・'},</v>
      </c>
      <c r="AN4056" s="16"/>
    </row>
    <row r="4057" ht="16.5" customHeight="1">
      <c r="A4057" s="29">
        <v>63.0</v>
      </c>
      <c r="B4057" s="30" t="s">
        <v>5180</v>
      </c>
      <c r="C4057" s="31">
        <v>4055.0</v>
      </c>
      <c r="D4057" s="32" t="s">
        <v>5181</v>
      </c>
      <c r="E4057" s="94"/>
      <c r="F4057" s="94"/>
      <c r="G4057" s="94"/>
      <c r="H4057" s="63"/>
      <c r="I4057" s="140"/>
      <c r="J4057" s="95"/>
      <c r="K4057" s="87"/>
      <c r="L4057" s="302">
        <v>4.0</v>
      </c>
      <c r="M4057" s="63" t="s">
        <v>40</v>
      </c>
      <c r="N4057" s="140"/>
      <c r="O4057" s="105"/>
      <c r="P4057" s="94"/>
      <c r="Q4057" s="140"/>
      <c r="R4057" s="95"/>
      <c r="S4057" s="290"/>
      <c r="T4057" s="290"/>
      <c r="U4057" s="291"/>
      <c r="V4057" s="291"/>
      <c r="W4057" s="291"/>
      <c r="X4057" s="291"/>
      <c r="Y4057" s="290"/>
      <c r="Z4057" s="350"/>
      <c r="AA4057" s="299" t="s">
        <v>20</v>
      </c>
      <c r="AB4057" s="287" t="s">
        <v>21</v>
      </c>
      <c r="AC4057" s="351">
        <v>0.85</v>
      </c>
      <c r="AD4057" s="288"/>
      <c r="AE4057" s="288"/>
      <c r="AF4057" s="346"/>
      <c r="AG4057" s="45">
        <v>201.0</v>
      </c>
      <c r="AH4057" s="79"/>
      <c r="AI4057" s="80"/>
      <c r="AJ4057" s="80"/>
      <c r="AK4057" s="80"/>
      <c r="AL4057" s="14"/>
      <c r="AM4057" s="16" t="str">
        <f t="shared" si="46"/>
        <v>{s:'63E110', v:201 , c:'放デイ３・有資格３・責欠・評減・'},</v>
      </c>
      <c r="AN4057" s="16"/>
    </row>
    <row r="4058" ht="16.5" customHeight="1">
      <c r="A4058" s="403">
        <v>63.0</v>
      </c>
      <c r="B4058" s="404" t="s">
        <v>5182</v>
      </c>
      <c r="C4058" s="31">
        <v>4056.0</v>
      </c>
      <c r="D4058" s="405" t="s">
        <v>5183</v>
      </c>
      <c r="E4058" s="94"/>
      <c r="F4058" s="94"/>
      <c r="G4058" s="94"/>
      <c r="H4058" s="352"/>
      <c r="I4058" s="140"/>
      <c r="J4058" s="95"/>
      <c r="K4058" s="87"/>
      <c r="L4058" s="304"/>
      <c r="M4058" s="365"/>
      <c r="N4058" s="366"/>
      <c r="O4058" s="367"/>
      <c r="P4058" s="368"/>
      <c r="Q4058" s="366"/>
      <c r="R4058" s="369"/>
      <c r="S4058" s="406" t="s">
        <v>23</v>
      </c>
      <c r="T4058" s="407" t="s">
        <v>24</v>
      </c>
      <c r="U4058" s="408"/>
      <c r="V4058" s="408"/>
      <c r="W4058" s="408"/>
      <c r="X4058" s="408"/>
      <c r="Y4058" s="409" t="s">
        <v>21</v>
      </c>
      <c r="Z4058" s="410">
        <v>0.7</v>
      </c>
      <c r="AA4058" s="411"/>
      <c r="AB4058" s="412"/>
      <c r="AC4058" s="412"/>
      <c r="AD4058" s="412"/>
      <c r="AE4058" s="412"/>
      <c r="AF4058" s="413"/>
      <c r="AG4058" s="414">
        <v>165.0</v>
      </c>
      <c r="AH4058" s="79"/>
      <c r="AI4058" s="80"/>
      <c r="AJ4058" s="80"/>
      <c r="AK4058" s="80"/>
      <c r="AL4058" s="14"/>
      <c r="AM4058" s="16" t="str">
        <f t="shared" ref="AM4058:AM4061" si="47">"{s:'"&amp;A4058&amp;B4058&amp;"'},"</f>
        <v>{s:'63E111'},</v>
      </c>
      <c r="AN4058" s="16"/>
    </row>
    <row r="4059" ht="16.5" customHeight="1">
      <c r="A4059" s="403">
        <v>63.0</v>
      </c>
      <c r="B4059" s="404" t="s">
        <v>5184</v>
      </c>
      <c r="C4059" s="31">
        <v>4057.0</v>
      </c>
      <c r="D4059" s="405" t="s">
        <v>5185</v>
      </c>
      <c r="E4059" s="94"/>
      <c r="F4059" s="94"/>
      <c r="G4059" s="94"/>
      <c r="H4059" s="352"/>
      <c r="I4059" s="140"/>
      <c r="J4059" s="95"/>
      <c r="K4059" s="87"/>
      <c r="L4059" s="302"/>
      <c r="M4059" s="63"/>
      <c r="N4059" s="366"/>
      <c r="O4059" s="367"/>
      <c r="P4059" s="368"/>
      <c r="Q4059" s="366"/>
      <c r="R4059" s="369"/>
      <c r="S4059" s="415"/>
      <c r="T4059" s="416"/>
      <c r="U4059" s="417"/>
      <c r="V4059" s="417"/>
      <c r="W4059" s="417"/>
      <c r="X4059" s="417"/>
      <c r="Y4059" s="418"/>
      <c r="Z4059" s="419"/>
      <c r="AA4059" s="420" t="s">
        <v>20</v>
      </c>
      <c r="AB4059" s="421" t="s">
        <v>21</v>
      </c>
      <c r="AC4059" s="422">
        <v>0.85</v>
      </c>
      <c r="AD4059" s="412"/>
      <c r="AE4059" s="412"/>
      <c r="AF4059" s="413"/>
      <c r="AG4059" s="414">
        <v>140.0</v>
      </c>
      <c r="AH4059" s="79"/>
      <c r="AI4059" s="80"/>
      <c r="AJ4059" s="80"/>
      <c r="AK4059" s="80"/>
      <c r="AL4059" s="14"/>
      <c r="AM4059" s="16" t="str">
        <f t="shared" si="47"/>
        <v>{s:'63E112'},</v>
      </c>
      <c r="AN4059" s="16"/>
    </row>
    <row r="4060" ht="16.5" customHeight="1">
      <c r="A4060" s="403">
        <v>63.0</v>
      </c>
      <c r="B4060" s="404" t="s">
        <v>5186</v>
      </c>
      <c r="C4060" s="31">
        <v>4058.0</v>
      </c>
      <c r="D4060" s="405" t="s">
        <v>5187</v>
      </c>
      <c r="E4060" s="94"/>
      <c r="F4060" s="94"/>
      <c r="G4060" s="94"/>
      <c r="H4060" s="352"/>
      <c r="I4060" s="140"/>
      <c r="J4060" s="95"/>
      <c r="K4060" s="87"/>
      <c r="L4060" s="302"/>
      <c r="M4060" s="63"/>
      <c r="N4060" s="366"/>
      <c r="O4060" s="367"/>
      <c r="P4060" s="368"/>
      <c r="Q4060" s="366"/>
      <c r="R4060" s="369"/>
      <c r="S4060" s="415"/>
      <c r="T4060" s="407" t="s">
        <v>27</v>
      </c>
      <c r="U4060" s="408"/>
      <c r="V4060" s="408"/>
      <c r="W4060" s="408"/>
      <c r="X4060" s="408"/>
      <c r="Y4060" s="409" t="s">
        <v>21</v>
      </c>
      <c r="Z4060" s="410">
        <v>0.5</v>
      </c>
      <c r="AA4060" s="423"/>
      <c r="AB4060" s="424"/>
      <c r="AC4060" s="424"/>
      <c r="AD4060" s="424"/>
      <c r="AE4060" s="424"/>
      <c r="AF4060" s="419"/>
      <c r="AG4060" s="414">
        <v>118.0</v>
      </c>
      <c r="AH4060" s="79"/>
      <c r="AI4060" s="80"/>
      <c r="AJ4060" s="80"/>
      <c r="AK4060" s="80"/>
      <c r="AL4060" s="14"/>
      <c r="AM4060" s="16" t="str">
        <f t="shared" si="47"/>
        <v>{s:'63E113'},</v>
      </c>
      <c r="AN4060" s="16"/>
    </row>
    <row r="4061" ht="16.5" customHeight="1">
      <c r="A4061" s="403">
        <v>63.0</v>
      </c>
      <c r="B4061" s="404" t="s">
        <v>5188</v>
      </c>
      <c r="C4061" s="31">
        <v>4059.0</v>
      </c>
      <c r="D4061" s="405" t="s">
        <v>5189</v>
      </c>
      <c r="E4061" s="94"/>
      <c r="F4061" s="94"/>
      <c r="G4061" s="94"/>
      <c r="H4061" s="352"/>
      <c r="I4061" s="140"/>
      <c r="J4061" s="95"/>
      <c r="K4061" s="69"/>
      <c r="L4061" s="302"/>
      <c r="M4061" s="63"/>
      <c r="N4061" s="366"/>
      <c r="O4061" s="367"/>
      <c r="P4061" s="368"/>
      <c r="Q4061" s="366"/>
      <c r="R4061" s="369"/>
      <c r="S4061" s="425"/>
      <c r="T4061" s="416"/>
      <c r="U4061" s="417"/>
      <c r="V4061" s="417"/>
      <c r="W4061" s="417"/>
      <c r="X4061" s="417"/>
      <c r="Y4061" s="418"/>
      <c r="Z4061" s="419"/>
      <c r="AA4061" s="420" t="s">
        <v>20</v>
      </c>
      <c r="AB4061" s="421" t="s">
        <v>21</v>
      </c>
      <c r="AC4061" s="422">
        <v>0.85</v>
      </c>
      <c r="AD4061" s="412"/>
      <c r="AE4061" s="412"/>
      <c r="AF4061" s="413"/>
      <c r="AG4061" s="414">
        <v>100.0</v>
      </c>
      <c r="AH4061" s="79"/>
      <c r="AI4061" s="80"/>
      <c r="AJ4061" s="80"/>
      <c r="AK4061" s="80"/>
      <c r="AL4061" s="14"/>
      <c r="AM4061" s="16" t="str">
        <f t="shared" si="47"/>
        <v>{s:'63E114'},</v>
      </c>
      <c r="AN4061" s="16"/>
    </row>
    <row r="4062" ht="16.5" customHeight="1">
      <c r="A4062" s="29">
        <v>63.0</v>
      </c>
      <c r="B4062" s="30" t="s">
        <v>5190</v>
      </c>
      <c r="C4062" s="31">
        <v>4060.0</v>
      </c>
      <c r="D4062" s="32" t="s">
        <v>5191</v>
      </c>
      <c r="E4062" s="94"/>
      <c r="F4062" s="94"/>
      <c r="G4062" s="94"/>
      <c r="H4062" s="352"/>
      <c r="I4062" s="140"/>
      <c r="J4062" s="95"/>
      <c r="K4062" s="69"/>
      <c r="L4062" s="302"/>
      <c r="M4062" s="63"/>
      <c r="N4062" s="366"/>
      <c r="O4062" s="367"/>
      <c r="P4062" s="368"/>
      <c r="Q4062" s="366"/>
      <c r="R4062" s="369"/>
      <c r="S4062" s="96"/>
      <c r="T4062" s="96"/>
      <c r="U4062" s="152"/>
      <c r="V4062" s="152"/>
      <c r="W4062" s="152"/>
      <c r="X4062" s="152"/>
      <c r="Y4062" s="287"/>
      <c r="Z4062" s="354"/>
      <c r="AA4062" s="398"/>
      <c r="AB4062" s="288"/>
      <c r="AC4062" s="346"/>
      <c r="AD4062" s="82" t="s">
        <v>30</v>
      </c>
      <c r="AE4062" s="302">
        <v>5.0</v>
      </c>
      <c r="AF4062" s="360" t="s">
        <v>31</v>
      </c>
      <c r="AG4062" s="45">
        <v>231.0</v>
      </c>
      <c r="AH4062" s="79"/>
      <c r="AI4062" s="80"/>
      <c r="AJ4062" s="80"/>
      <c r="AK4062" s="80"/>
      <c r="AL4062" s="14"/>
      <c r="AM4062" s="16" t="str">
        <f t="shared" ref="AM4062:AM4063" si="48">"{s:'"&amp;A4062&amp;B4062&amp;"', v:"&amp;AG4062&amp;" , c:'"&amp;D4062&amp;"・'},"</f>
        <v>{s:'63E115', v:231 , c:'放デイ３・有資格３・責欠・拘減・'},</v>
      </c>
      <c r="AN4062" s="16"/>
    </row>
    <row r="4063" ht="16.5" customHeight="1">
      <c r="A4063" s="29">
        <v>63.0</v>
      </c>
      <c r="B4063" s="30" t="s">
        <v>5192</v>
      </c>
      <c r="C4063" s="31">
        <v>4061.0</v>
      </c>
      <c r="D4063" s="32" t="s">
        <v>5193</v>
      </c>
      <c r="E4063" s="94"/>
      <c r="F4063" s="94"/>
      <c r="G4063" s="94"/>
      <c r="H4063" s="352"/>
      <c r="I4063" s="140"/>
      <c r="J4063" s="95"/>
      <c r="K4063" s="69"/>
      <c r="L4063" s="302"/>
      <c r="M4063" s="63"/>
      <c r="N4063" s="366"/>
      <c r="O4063" s="367"/>
      <c r="P4063" s="368"/>
      <c r="Q4063" s="366"/>
      <c r="R4063" s="369"/>
      <c r="S4063" s="115"/>
      <c r="T4063" s="115"/>
      <c r="U4063" s="291"/>
      <c r="V4063" s="291"/>
      <c r="W4063" s="291"/>
      <c r="X4063" s="291"/>
      <c r="Y4063" s="290"/>
      <c r="Z4063" s="355"/>
      <c r="AA4063" s="299" t="s">
        <v>20</v>
      </c>
      <c r="AB4063" s="287" t="s">
        <v>21</v>
      </c>
      <c r="AC4063" s="361">
        <v>0.85</v>
      </c>
      <c r="AD4063" s="87"/>
      <c r="AE4063" s="302"/>
      <c r="AF4063" s="360"/>
      <c r="AG4063" s="45">
        <v>196.0</v>
      </c>
      <c r="AH4063" s="79"/>
      <c r="AI4063" s="80"/>
      <c r="AJ4063" s="80"/>
      <c r="AK4063" s="80"/>
      <c r="AL4063" s="14"/>
      <c r="AM4063" s="16" t="str">
        <f t="shared" si="48"/>
        <v>{s:'63E116', v:196 , c:'放デイ３・有資格３・責欠・評減・拘減・'},</v>
      </c>
      <c r="AN4063" s="16"/>
    </row>
    <row r="4064" ht="16.5" customHeight="1">
      <c r="A4064" s="403">
        <v>63.0</v>
      </c>
      <c r="B4064" s="404" t="s">
        <v>5194</v>
      </c>
      <c r="C4064" s="31">
        <v>4062.0</v>
      </c>
      <c r="D4064" s="405" t="s">
        <v>5195</v>
      </c>
      <c r="E4064" s="94"/>
      <c r="F4064" s="94"/>
      <c r="G4064" s="94"/>
      <c r="H4064" s="352"/>
      <c r="I4064" s="140"/>
      <c r="J4064" s="95"/>
      <c r="K4064" s="69"/>
      <c r="L4064" s="302"/>
      <c r="M4064" s="63"/>
      <c r="N4064" s="366"/>
      <c r="O4064" s="367"/>
      <c r="P4064" s="368"/>
      <c r="Q4064" s="366"/>
      <c r="R4064" s="369"/>
      <c r="S4064" s="406" t="s">
        <v>23</v>
      </c>
      <c r="T4064" s="407" t="s">
        <v>24</v>
      </c>
      <c r="U4064" s="408"/>
      <c r="V4064" s="408"/>
      <c r="W4064" s="408"/>
      <c r="X4064" s="408"/>
      <c r="Y4064" s="409" t="s">
        <v>21</v>
      </c>
      <c r="Z4064" s="410">
        <v>0.7</v>
      </c>
      <c r="AA4064" s="426"/>
      <c r="AB4064" s="427"/>
      <c r="AC4064" s="428"/>
      <c r="AD4064" s="87"/>
      <c r="AE4064" s="313"/>
      <c r="AF4064" s="349"/>
      <c r="AG4064" s="414">
        <v>160.0</v>
      </c>
      <c r="AH4064" s="79"/>
      <c r="AI4064" s="80"/>
      <c r="AJ4064" s="80"/>
      <c r="AK4064" s="80"/>
      <c r="AL4064" s="14"/>
      <c r="AM4064" s="16" t="str">
        <f t="shared" ref="AM4064:AM4067" si="49">"{s:'"&amp;A4064&amp;B4064&amp;"'},"</f>
        <v>{s:'63E117'},</v>
      </c>
      <c r="AN4064" s="16"/>
    </row>
    <row r="4065" ht="16.5" customHeight="1">
      <c r="A4065" s="403">
        <v>63.0</v>
      </c>
      <c r="B4065" s="404" t="s">
        <v>5196</v>
      </c>
      <c r="C4065" s="31">
        <v>4063.0</v>
      </c>
      <c r="D4065" s="405" t="s">
        <v>5197</v>
      </c>
      <c r="E4065" s="94"/>
      <c r="F4065" s="94"/>
      <c r="G4065" s="94"/>
      <c r="H4065" s="352"/>
      <c r="I4065" s="140"/>
      <c r="J4065" s="95"/>
      <c r="K4065" s="69"/>
      <c r="L4065" s="302"/>
      <c r="M4065" s="63"/>
      <c r="N4065" s="366"/>
      <c r="O4065" s="367"/>
      <c r="P4065" s="368"/>
      <c r="Q4065" s="366"/>
      <c r="R4065" s="369"/>
      <c r="S4065" s="415"/>
      <c r="T4065" s="416"/>
      <c r="U4065" s="417"/>
      <c r="V4065" s="417"/>
      <c r="W4065" s="417"/>
      <c r="X4065" s="417"/>
      <c r="Y4065" s="418"/>
      <c r="Z4065" s="419"/>
      <c r="AA4065" s="420" t="s">
        <v>20</v>
      </c>
      <c r="AB4065" s="421" t="s">
        <v>21</v>
      </c>
      <c r="AC4065" s="430">
        <v>0.85</v>
      </c>
      <c r="AD4065" s="87"/>
      <c r="AE4065" s="313"/>
      <c r="AF4065" s="349"/>
      <c r="AG4065" s="414">
        <v>135.0</v>
      </c>
      <c r="AH4065" s="79"/>
      <c r="AI4065" s="80"/>
      <c r="AJ4065" s="80"/>
      <c r="AK4065" s="80"/>
      <c r="AL4065" s="14"/>
      <c r="AM4065" s="16" t="str">
        <f t="shared" si="49"/>
        <v>{s:'63E118'},</v>
      </c>
      <c r="AN4065" s="16"/>
    </row>
    <row r="4066" ht="16.5" customHeight="1">
      <c r="A4066" s="403">
        <v>63.0</v>
      </c>
      <c r="B4066" s="404" t="s">
        <v>5198</v>
      </c>
      <c r="C4066" s="31">
        <v>4064.0</v>
      </c>
      <c r="D4066" s="405" t="s">
        <v>5199</v>
      </c>
      <c r="E4066" s="105"/>
      <c r="F4066" s="94"/>
      <c r="G4066" s="94"/>
      <c r="H4066" s="352"/>
      <c r="I4066" s="140"/>
      <c r="J4066" s="95"/>
      <c r="K4066" s="69"/>
      <c r="L4066" s="302"/>
      <c r="M4066" s="63"/>
      <c r="N4066" s="366"/>
      <c r="O4066" s="367"/>
      <c r="P4066" s="368"/>
      <c r="Q4066" s="366"/>
      <c r="R4066" s="369"/>
      <c r="S4066" s="415"/>
      <c r="T4066" s="431" t="s">
        <v>27</v>
      </c>
      <c r="U4066" s="408"/>
      <c r="V4066" s="408"/>
      <c r="W4066" s="408"/>
      <c r="X4066" s="408"/>
      <c r="Y4066" s="409" t="s">
        <v>21</v>
      </c>
      <c r="Z4066" s="410">
        <v>0.5</v>
      </c>
      <c r="AA4066" s="423"/>
      <c r="AB4066" s="424"/>
      <c r="AC4066" s="419"/>
      <c r="AD4066" s="87"/>
      <c r="AE4066" s="313"/>
      <c r="AF4066" s="349"/>
      <c r="AG4066" s="414">
        <v>113.0</v>
      </c>
      <c r="AH4066" s="79"/>
      <c r="AI4066" s="80"/>
      <c r="AJ4066" s="80"/>
      <c r="AK4066" s="80"/>
      <c r="AL4066" s="14"/>
      <c r="AM4066" s="16" t="str">
        <f t="shared" si="49"/>
        <v>{s:'63E119'},</v>
      </c>
      <c r="AN4066" s="16"/>
    </row>
    <row r="4067" ht="16.5" customHeight="1">
      <c r="A4067" s="403">
        <v>63.0</v>
      </c>
      <c r="B4067" s="404" t="s">
        <v>5200</v>
      </c>
      <c r="C4067" s="31">
        <v>4065.0</v>
      </c>
      <c r="D4067" s="405" t="s">
        <v>5201</v>
      </c>
      <c r="E4067" s="105"/>
      <c r="F4067" s="105"/>
      <c r="G4067" s="94"/>
      <c r="H4067" s="352"/>
      <c r="I4067" s="140"/>
      <c r="J4067" s="95"/>
      <c r="K4067" s="69"/>
      <c r="L4067" s="302"/>
      <c r="M4067" s="63"/>
      <c r="N4067" s="350"/>
      <c r="O4067" s="367"/>
      <c r="P4067" s="370"/>
      <c r="Q4067" s="366"/>
      <c r="R4067" s="369"/>
      <c r="S4067" s="425"/>
      <c r="T4067" s="433"/>
      <c r="U4067" s="417"/>
      <c r="V4067" s="417"/>
      <c r="W4067" s="417"/>
      <c r="X4067" s="417"/>
      <c r="Y4067" s="418"/>
      <c r="Z4067" s="419"/>
      <c r="AA4067" s="420" t="s">
        <v>20</v>
      </c>
      <c r="AB4067" s="421" t="s">
        <v>21</v>
      </c>
      <c r="AC4067" s="430">
        <v>0.85</v>
      </c>
      <c r="AD4067" s="93"/>
      <c r="AE4067" s="292"/>
      <c r="AF4067" s="355"/>
      <c r="AG4067" s="414">
        <v>95.0</v>
      </c>
      <c r="AH4067" s="79"/>
      <c r="AI4067" s="80"/>
      <c r="AJ4067" s="80"/>
      <c r="AK4067" s="80"/>
      <c r="AL4067" s="14"/>
      <c r="AM4067" s="16" t="str">
        <f t="shared" si="49"/>
        <v>{s:'63E120'},</v>
      </c>
      <c r="AN4067" s="16"/>
    </row>
    <row r="4068" ht="16.5" customHeight="1">
      <c r="A4068" s="29">
        <v>63.0</v>
      </c>
      <c r="B4068" s="30" t="s">
        <v>5202</v>
      </c>
      <c r="C4068" s="31">
        <v>4066.0</v>
      </c>
      <c r="D4068" s="32" t="s">
        <v>5203</v>
      </c>
      <c r="E4068" s="94"/>
      <c r="F4068" s="94"/>
      <c r="G4068" s="76"/>
      <c r="H4068" s="63"/>
      <c r="I4068" s="63"/>
      <c r="J4068" s="51"/>
      <c r="K4068" s="168"/>
      <c r="L4068" s="96"/>
      <c r="M4068" s="96"/>
      <c r="N4068" s="140"/>
      <c r="O4068" s="367"/>
      <c r="P4068" s="82" t="s">
        <v>5011</v>
      </c>
      <c r="Q4068" s="152"/>
      <c r="R4068" s="153"/>
      <c r="S4068" s="287"/>
      <c r="T4068" s="287"/>
      <c r="U4068" s="152"/>
      <c r="V4068" s="152"/>
      <c r="W4068" s="152"/>
      <c r="X4068" s="152"/>
      <c r="Y4068" s="287"/>
      <c r="Z4068" s="345"/>
      <c r="AA4068" s="398"/>
      <c r="AB4068" s="288"/>
      <c r="AC4068" s="288"/>
      <c r="AD4068" s="288"/>
      <c r="AE4068" s="288"/>
      <c r="AF4068" s="346"/>
      <c r="AG4068" s="45">
        <v>167.0</v>
      </c>
      <c r="AH4068" s="79"/>
      <c r="AI4068" s="80"/>
      <c r="AJ4068" s="80"/>
      <c r="AK4068" s="80"/>
      <c r="AL4068" s="14"/>
      <c r="AM4068" s="16" t="str">
        <f t="shared" ref="AM4068:AM4069" si="50">"{s:'"&amp;A4068&amp;B4068&amp;"', v:"&amp;AG4068&amp;" , c:'"&amp;D4068&amp;"・'},"</f>
        <v>{s:'63E121', v:167 , c:'放デイ３・責欠２・'},</v>
      </c>
      <c r="AN4068" s="16"/>
    </row>
    <row r="4069" ht="16.5" customHeight="1">
      <c r="A4069" s="29">
        <v>63.0</v>
      </c>
      <c r="B4069" s="30" t="s">
        <v>5204</v>
      </c>
      <c r="C4069" s="31">
        <v>4067.0</v>
      </c>
      <c r="D4069" s="32" t="s">
        <v>5205</v>
      </c>
      <c r="E4069" s="94"/>
      <c r="F4069" s="94"/>
      <c r="G4069" s="76"/>
      <c r="H4069" s="373"/>
      <c r="I4069" s="140"/>
      <c r="J4069" s="51"/>
      <c r="K4069" s="94"/>
      <c r="L4069" s="302"/>
      <c r="M4069" s="63"/>
      <c r="N4069" s="140"/>
      <c r="O4069" s="105"/>
      <c r="P4069" s="87"/>
      <c r="Q4069" s="302" t="s">
        <v>21</v>
      </c>
      <c r="R4069" s="349">
        <v>0.5</v>
      </c>
      <c r="S4069" s="290"/>
      <c r="T4069" s="290"/>
      <c r="U4069" s="291"/>
      <c r="V4069" s="291"/>
      <c r="W4069" s="291"/>
      <c r="X4069" s="291"/>
      <c r="Y4069" s="290"/>
      <c r="Z4069" s="350"/>
      <c r="AA4069" s="299" t="s">
        <v>20</v>
      </c>
      <c r="AB4069" s="287" t="s">
        <v>21</v>
      </c>
      <c r="AC4069" s="351">
        <v>0.85</v>
      </c>
      <c r="AD4069" s="288"/>
      <c r="AE4069" s="288"/>
      <c r="AF4069" s="346"/>
      <c r="AG4069" s="45">
        <v>142.0</v>
      </c>
      <c r="AH4069" s="79"/>
      <c r="AI4069" s="80"/>
      <c r="AJ4069" s="80"/>
      <c r="AK4069" s="80"/>
      <c r="AL4069" s="14"/>
      <c r="AM4069" s="16" t="str">
        <f t="shared" si="50"/>
        <v>{s:'63E122', v:142 , c:'放デイ３・責欠２・評減・'},</v>
      </c>
      <c r="AN4069" s="16"/>
    </row>
    <row r="4070" ht="16.5" customHeight="1">
      <c r="A4070" s="403">
        <v>63.0</v>
      </c>
      <c r="B4070" s="404" t="s">
        <v>5206</v>
      </c>
      <c r="C4070" s="31">
        <v>4068.0</v>
      </c>
      <c r="D4070" s="405" t="s">
        <v>5207</v>
      </c>
      <c r="E4070" s="94"/>
      <c r="F4070" s="94"/>
      <c r="G4070" s="76"/>
      <c r="H4070" s="63"/>
      <c r="I4070" s="63"/>
      <c r="J4070" s="51"/>
      <c r="K4070" s="69"/>
      <c r="L4070" s="304"/>
      <c r="M4070" s="365"/>
      <c r="N4070" s="366"/>
      <c r="O4070" s="367"/>
      <c r="P4070" s="87"/>
      <c r="Q4070" s="366"/>
      <c r="R4070" s="369"/>
      <c r="S4070" s="406" t="s">
        <v>23</v>
      </c>
      <c r="T4070" s="407" t="s">
        <v>24</v>
      </c>
      <c r="U4070" s="408"/>
      <c r="V4070" s="408"/>
      <c r="W4070" s="408"/>
      <c r="X4070" s="408"/>
      <c r="Y4070" s="409" t="s">
        <v>21</v>
      </c>
      <c r="Z4070" s="410">
        <v>0.7</v>
      </c>
      <c r="AA4070" s="411"/>
      <c r="AB4070" s="412"/>
      <c r="AC4070" s="412"/>
      <c r="AD4070" s="412"/>
      <c r="AE4070" s="412"/>
      <c r="AF4070" s="413"/>
      <c r="AG4070" s="414">
        <v>117.0</v>
      </c>
      <c r="AH4070" s="79"/>
      <c r="AI4070" s="80"/>
      <c r="AJ4070" s="80"/>
      <c r="AK4070" s="80"/>
      <c r="AL4070" s="14"/>
      <c r="AM4070" s="16" t="str">
        <f t="shared" ref="AM4070:AM4073" si="51">"{s:'"&amp;A4070&amp;B4070&amp;"'},"</f>
        <v>{s:'63E123'},</v>
      </c>
      <c r="AN4070" s="16"/>
    </row>
    <row r="4071" ht="16.5" customHeight="1">
      <c r="A4071" s="403">
        <v>63.0</v>
      </c>
      <c r="B4071" s="404" t="s">
        <v>5208</v>
      </c>
      <c r="C4071" s="31">
        <v>4069.0</v>
      </c>
      <c r="D4071" s="405" t="s">
        <v>5209</v>
      </c>
      <c r="E4071" s="94"/>
      <c r="F4071" s="94"/>
      <c r="G4071" s="76"/>
      <c r="H4071" s="63"/>
      <c r="I4071" s="63"/>
      <c r="J4071" s="51"/>
      <c r="K4071" s="69"/>
      <c r="L4071" s="302"/>
      <c r="M4071" s="63"/>
      <c r="N4071" s="366"/>
      <c r="O4071" s="367"/>
      <c r="P4071" s="87"/>
      <c r="Q4071" s="366"/>
      <c r="R4071" s="369"/>
      <c r="S4071" s="415"/>
      <c r="T4071" s="416"/>
      <c r="U4071" s="417"/>
      <c r="V4071" s="417"/>
      <c r="W4071" s="417"/>
      <c r="X4071" s="417"/>
      <c r="Y4071" s="418"/>
      <c r="Z4071" s="419"/>
      <c r="AA4071" s="420" t="s">
        <v>20</v>
      </c>
      <c r="AB4071" s="421" t="s">
        <v>21</v>
      </c>
      <c r="AC4071" s="422">
        <v>0.85</v>
      </c>
      <c r="AD4071" s="412"/>
      <c r="AE4071" s="412"/>
      <c r="AF4071" s="413"/>
      <c r="AG4071" s="414">
        <v>99.0</v>
      </c>
      <c r="AH4071" s="79"/>
      <c r="AI4071" s="80"/>
      <c r="AJ4071" s="80"/>
      <c r="AK4071" s="80"/>
      <c r="AL4071" s="14"/>
      <c r="AM4071" s="16" t="str">
        <f t="shared" si="51"/>
        <v>{s:'63E124'},</v>
      </c>
      <c r="AN4071" s="16"/>
    </row>
    <row r="4072" ht="16.5" customHeight="1">
      <c r="A4072" s="403">
        <v>63.0</v>
      </c>
      <c r="B4072" s="404" t="s">
        <v>5210</v>
      </c>
      <c r="C4072" s="31">
        <v>4070.0</v>
      </c>
      <c r="D4072" s="405" t="s">
        <v>5211</v>
      </c>
      <c r="E4072" s="94"/>
      <c r="F4072" s="94"/>
      <c r="G4072" s="76"/>
      <c r="H4072" s="63"/>
      <c r="I4072" s="63"/>
      <c r="J4072" s="51"/>
      <c r="K4072" s="69"/>
      <c r="L4072" s="302"/>
      <c r="M4072" s="63"/>
      <c r="N4072" s="366"/>
      <c r="O4072" s="367"/>
      <c r="P4072" s="87"/>
      <c r="Q4072" s="366"/>
      <c r="R4072" s="369"/>
      <c r="S4072" s="415"/>
      <c r="T4072" s="407" t="s">
        <v>27</v>
      </c>
      <c r="U4072" s="408"/>
      <c r="V4072" s="408"/>
      <c r="W4072" s="408"/>
      <c r="X4072" s="408"/>
      <c r="Y4072" s="409" t="s">
        <v>21</v>
      </c>
      <c r="Z4072" s="410">
        <v>0.5</v>
      </c>
      <c r="AA4072" s="423"/>
      <c r="AB4072" s="424"/>
      <c r="AC4072" s="424"/>
      <c r="AD4072" s="424"/>
      <c r="AE4072" s="424"/>
      <c r="AF4072" s="419"/>
      <c r="AG4072" s="414">
        <v>84.0</v>
      </c>
      <c r="AH4072" s="79"/>
      <c r="AI4072" s="80"/>
      <c r="AJ4072" s="80"/>
      <c r="AK4072" s="80"/>
      <c r="AL4072" s="14"/>
      <c r="AM4072" s="16" t="str">
        <f t="shared" si="51"/>
        <v>{s:'63E125'},</v>
      </c>
      <c r="AN4072" s="16"/>
    </row>
    <row r="4073" ht="16.5" customHeight="1">
      <c r="A4073" s="403">
        <v>63.0</v>
      </c>
      <c r="B4073" s="404" t="s">
        <v>5212</v>
      </c>
      <c r="C4073" s="31">
        <v>4071.0</v>
      </c>
      <c r="D4073" s="405" t="s">
        <v>5213</v>
      </c>
      <c r="E4073" s="94"/>
      <c r="F4073" s="94"/>
      <c r="G4073" s="76"/>
      <c r="H4073" s="63"/>
      <c r="I4073" s="63"/>
      <c r="J4073" s="51"/>
      <c r="K4073" s="69"/>
      <c r="L4073" s="302"/>
      <c r="M4073" s="63"/>
      <c r="N4073" s="366"/>
      <c r="O4073" s="367"/>
      <c r="P4073" s="87"/>
      <c r="Q4073" s="366"/>
      <c r="R4073" s="369"/>
      <c r="S4073" s="425"/>
      <c r="T4073" s="416"/>
      <c r="U4073" s="417"/>
      <c r="V4073" s="417"/>
      <c r="W4073" s="417"/>
      <c r="X4073" s="417"/>
      <c r="Y4073" s="418"/>
      <c r="Z4073" s="419"/>
      <c r="AA4073" s="420" t="s">
        <v>20</v>
      </c>
      <c r="AB4073" s="421" t="s">
        <v>21</v>
      </c>
      <c r="AC4073" s="422">
        <v>0.85</v>
      </c>
      <c r="AD4073" s="412"/>
      <c r="AE4073" s="412"/>
      <c r="AF4073" s="413"/>
      <c r="AG4073" s="414">
        <v>71.0</v>
      </c>
      <c r="AH4073" s="79"/>
      <c r="AI4073" s="80"/>
      <c r="AJ4073" s="80"/>
      <c r="AK4073" s="80"/>
      <c r="AL4073" s="14"/>
      <c r="AM4073" s="16" t="str">
        <f t="shared" si="51"/>
        <v>{s:'63E126'},</v>
      </c>
      <c r="AN4073" s="16"/>
    </row>
    <row r="4074" ht="16.5" customHeight="1">
      <c r="A4074" s="29">
        <v>63.0</v>
      </c>
      <c r="B4074" s="30" t="s">
        <v>5214</v>
      </c>
      <c r="C4074" s="31">
        <v>4072.0</v>
      </c>
      <c r="D4074" s="32" t="s">
        <v>5215</v>
      </c>
      <c r="E4074" s="94"/>
      <c r="F4074" s="94"/>
      <c r="G4074" s="76"/>
      <c r="H4074" s="63"/>
      <c r="I4074" s="63"/>
      <c r="J4074" s="51"/>
      <c r="K4074" s="69"/>
      <c r="L4074" s="302"/>
      <c r="M4074" s="63"/>
      <c r="N4074" s="366"/>
      <c r="O4074" s="367"/>
      <c r="P4074" s="368"/>
      <c r="Q4074" s="366"/>
      <c r="R4074" s="369"/>
      <c r="S4074" s="96"/>
      <c r="T4074" s="96"/>
      <c r="U4074" s="152"/>
      <c r="V4074" s="152"/>
      <c r="W4074" s="152"/>
      <c r="X4074" s="152"/>
      <c r="Y4074" s="287"/>
      <c r="Z4074" s="354"/>
      <c r="AA4074" s="398"/>
      <c r="AB4074" s="288"/>
      <c r="AC4074" s="346"/>
      <c r="AD4074" s="82" t="s">
        <v>30</v>
      </c>
      <c r="AE4074" s="302">
        <v>5.0</v>
      </c>
      <c r="AF4074" s="360" t="s">
        <v>31</v>
      </c>
      <c r="AG4074" s="45">
        <v>162.0</v>
      </c>
      <c r="AH4074" s="79"/>
      <c r="AI4074" s="80"/>
      <c r="AJ4074" s="80"/>
      <c r="AK4074" s="80"/>
      <c r="AL4074" s="14"/>
      <c r="AM4074" s="16" t="str">
        <f t="shared" ref="AM4074:AM4075" si="52">"{s:'"&amp;A4074&amp;B4074&amp;"', v:"&amp;AG4074&amp;" , c:'"&amp;D4074&amp;"・'},"</f>
        <v>{s:'63E127', v:162 , c:'放デイ３・責欠２・拘減・'},</v>
      </c>
      <c r="AN4074" s="16"/>
    </row>
    <row r="4075" ht="16.5" customHeight="1">
      <c r="A4075" s="29">
        <v>63.0</v>
      </c>
      <c r="B4075" s="30" t="s">
        <v>5216</v>
      </c>
      <c r="C4075" s="31">
        <v>4073.0</v>
      </c>
      <c r="D4075" s="32" t="s">
        <v>5217</v>
      </c>
      <c r="E4075" s="94"/>
      <c r="F4075" s="94"/>
      <c r="G4075" s="76"/>
      <c r="H4075" s="63"/>
      <c r="I4075" s="63"/>
      <c r="J4075" s="51"/>
      <c r="K4075" s="69"/>
      <c r="L4075" s="302"/>
      <c r="M4075" s="63"/>
      <c r="N4075" s="366"/>
      <c r="O4075" s="367"/>
      <c r="P4075" s="368"/>
      <c r="Q4075" s="366"/>
      <c r="R4075" s="369"/>
      <c r="S4075" s="115"/>
      <c r="T4075" s="115"/>
      <c r="U4075" s="291"/>
      <c r="V4075" s="291"/>
      <c r="W4075" s="291"/>
      <c r="X4075" s="291"/>
      <c r="Y4075" s="290"/>
      <c r="Z4075" s="355"/>
      <c r="AA4075" s="299" t="s">
        <v>20</v>
      </c>
      <c r="AB4075" s="287" t="s">
        <v>21</v>
      </c>
      <c r="AC4075" s="361">
        <v>0.85</v>
      </c>
      <c r="AD4075" s="87"/>
      <c r="AE4075" s="302"/>
      <c r="AF4075" s="360"/>
      <c r="AG4075" s="45">
        <v>137.0</v>
      </c>
      <c r="AH4075" s="79"/>
      <c r="AI4075" s="80"/>
      <c r="AJ4075" s="80"/>
      <c r="AK4075" s="80"/>
      <c r="AL4075" s="14"/>
      <c r="AM4075" s="16" t="str">
        <f t="shared" si="52"/>
        <v>{s:'63E128', v:137 , c:'放デイ３・責欠２・評減・拘減・'},</v>
      </c>
      <c r="AN4075" s="16"/>
    </row>
    <row r="4076" ht="16.5" customHeight="1">
      <c r="A4076" s="403">
        <v>63.0</v>
      </c>
      <c r="B4076" s="404" t="s">
        <v>5218</v>
      </c>
      <c r="C4076" s="31">
        <v>4074.0</v>
      </c>
      <c r="D4076" s="405" t="s">
        <v>5219</v>
      </c>
      <c r="E4076" s="94"/>
      <c r="F4076" s="94"/>
      <c r="G4076" s="76"/>
      <c r="H4076" s="63"/>
      <c r="I4076" s="63"/>
      <c r="J4076" s="51"/>
      <c r="K4076" s="69"/>
      <c r="L4076" s="302"/>
      <c r="M4076" s="63"/>
      <c r="N4076" s="366"/>
      <c r="O4076" s="367"/>
      <c r="P4076" s="368"/>
      <c r="Q4076" s="366"/>
      <c r="R4076" s="369"/>
      <c r="S4076" s="406" t="s">
        <v>23</v>
      </c>
      <c r="T4076" s="407" t="s">
        <v>24</v>
      </c>
      <c r="U4076" s="408"/>
      <c r="V4076" s="408"/>
      <c r="W4076" s="408"/>
      <c r="X4076" s="408"/>
      <c r="Y4076" s="409" t="s">
        <v>21</v>
      </c>
      <c r="Z4076" s="410">
        <v>0.7</v>
      </c>
      <c r="AA4076" s="426"/>
      <c r="AB4076" s="427"/>
      <c r="AC4076" s="428"/>
      <c r="AD4076" s="87"/>
      <c r="AE4076" s="313"/>
      <c r="AF4076" s="349"/>
      <c r="AG4076" s="414">
        <v>112.0</v>
      </c>
      <c r="AH4076" s="79"/>
      <c r="AI4076" s="80"/>
      <c r="AJ4076" s="80"/>
      <c r="AK4076" s="80"/>
      <c r="AL4076" s="14"/>
      <c r="AM4076" s="16" t="str">
        <f t="shared" ref="AM4076:AM4079" si="53">"{s:'"&amp;A4076&amp;B4076&amp;"'},"</f>
        <v>{s:'63E129'},</v>
      </c>
      <c r="AN4076" s="16"/>
    </row>
    <row r="4077" ht="16.5" customHeight="1">
      <c r="A4077" s="403">
        <v>63.0</v>
      </c>
      <c r="B4077" s="404" t="s">
        <v>5220</v>
      </c>
      <c r="C4077" s="31">
        <v>4075.0</v>
      </c>
      <c r="D4077" s="405" t="s">
        <v>5221</v>
      </c>
      <c r="E4077" s="94"/>
      <c r="F4077" s="94"/>
      <c r="G4077" s="76"/>
      <c r="H4077" s="63"/>
      <c r="I4077" s="63"/>
      <c r="J4077" s="51"/>
      <c r="K4077" s="69"/>
      <c r="L4077" s="302"/>
      <c r="M4077" s="63"/>
      <c r="N4077" s="366"/>
      <c r="O4077" s="367"/>
      <c r="P4077" s="368"/>
      <c r="Q4077" s="366"/>
      <c r="R4077" s="369"/>
      <c r="S4077" s="415"/>
      <c r="T4077" s="416"/>
      <c r="U4077" s="417"/>
      <c r="V4077" s="417"/>
      <c r="W4077" s="417"/>
      <c r="X4077" s="417"/>
      <c r="Y4077" s="418"/>
      <c r="Z4077" s="419"/>
      <c r="AA4077" s="420" t="s">
        <v>20</v>
      </c>
      <c r="AB4077" s="421" t="s">
        <v>21</v>
      </c>
      <c r="AC4077" s="430">
        <v>0.85</v>
      </c>
      <c r="AD4077" s="87"/>
      <c r="AE4077" s="313"/>
      <c r="AF4077" s="349"/>
      <c r="AG4077" s="414">
        <v>94.0</v>
      </c>
      <c r="AH4077" s="79"/>
      <c r="AI4077" s="80"/>
      <c r="AJ4077" s="80"/>
      <c r="AK4077" s="80"/>
      <c r="AL4077" s="14"/>
      <c r="AM4077" s="16" t="str">
        <f t="shared" si="53"/>
        <v>{s:'63E130'},</v>
      </c>
      <c r="AN4077" s="16"/>
    </row>
    <row r="4078" ht="16.5" customHeight="1">
      <c r="A4078" s="403">
        <v>63.0</v>
      </c>
      <c r="B4078" s="404" t="s">
        <v>5222</v>
      </c>
      <c r="C4078" s="31">
        <v>4076.0</v>
      </c>
      <c r="D4078" s="405" t="s">
        <v>5223</v>
      </c>
      <c r="E4078" s="94"/>
      <c r="F4078" s="94"/>
      <c r="G4078" s="76"/>
      <c r="H4078" s="63"/>
      <c r="I4078" s="63"/>
      <c r="J4078" s="51"/>
      <c r="K4078" s="69"/>
      <c r="L4078" s="302"/>
      <c r="M4078" s="63"/>
      <c r="N4078" s="366"/>
      <c r="O4078" s="367"/>
      <c r="P4078" s="368"/>
      <c r="Q4078" s="366"/>
      <c r="R4078" s="369"/>
      <c r="S4078" s="415"/>
      <c r="T4078" s="431" t="s">
        <v>27</v>
      </c>
      <c r="U4078" s="408"/>
      <c r="V4078" s="408"/>
      <c r="W4078" s="408"/>
      <c r="X4078" s="408"/>
      <c r="Y4078" s="409" t="s">
        <v>21</v>
      </c>
      <c r="Z4078" s="410">
        <v>0.5</v>
      </c>
      <c r="AA4078" s="423"/>
      <c r="AB4078" s="424"/>
      <c r="AC4078" s="419"/>
      <c r="AD4078" s="87"/>
      <c r="AE4078" s="313"/>
      <c r="AF4078" s="349"/>
      <c r="AG4078" s="414">
        <v>79.0</v>
      </c>
      <c r="AH4078" s="79"/>
      <c r="AI4078" s="80"/>
      <c r="AJ4078" s="80"/>
      <c r="AK4078" s="80"/>
      <c r="AL4078" s="14"/>
      <c r="AM4078" s="16" t="str">
        <f t="shared" si="53"/>
        <v>{s:'63E131'},</v>
      </c>
      <c r="AN4078" s="16"/>
    </row>
    <row r="4079" ht="16.5" customHeight="1">
      <c r="A4079" s="403">
        <v>63.0</v>
      </c>
      <c r="B4079" s="404" t="s">
        <v>5224</v>
      </c>
      <c r="C4079" s="31">
        <v>4077.0</v>
      </c>
      <c r="D4079" s="405" t="s">
        <v>5225</v>
      </c>
      <c r="E4079" s="94"/>
      <c r="F4079" s="94"/>
      <c r="G4079" s="76"/>
      <c r="H4079" s="63"/>
      <c r="I4079" s="63"/>
      <c r="J4079" s="51"/>
      <c r="K4079" s="69"/>
      <c r="L4079" s="302"/>
      <c r="M4079" s="63"/>
      <c r="N4079" s="366"/>
      <c r="O4079" s="367"/>
      <c r="P4079" s="368"/>
      <c r="Q4079" s="366"/>
      <c r="R4079" s="369"/>
      <c r="S4079" s="425"/>
      <c r="T4079" s="433"/>
      <c r="U4079" s="417"/>
      <c r="V4079" s="417"/>
      <c r="W4079" s="417"/>
      <c r="X4079" s="417"/>
      <c r="Y4079" s="418"/>
      <c r="Z4079" s="419"/>
      <c r="AA4079" s="420" t="s">
        <v>20</v>
      </c>
      <c r="AB4079" s="421" t="s">
        <v>21</v>
      </c>
      <c r="AC4079" s="430">
        <v>0.85</v>
      </c>
      <c r="AD4079" s="93"/>
      <c r="AE4079" s="292"/>
      <c r="AF4079" s="355"/>
      <c r="AG4079" s="414">
        <v>66.0</v>
      </c>
      <c r="AH4079" s="79"/>
      <c r="AI4079" s="80"/>
      <c r="AJ4079" s="80"/>
      <c r="AK4079" s="80"/>
      <c r="AL4079" s="14"/>
      <c r="AM4079" s="16" t="str">
        <f t="shared" si="53"/>
        <v>{s:'63E132'},</v>
      </c>
      <c r="AN4079" s="16"/>
    </row>
    <row r="4080" ht="16.5" customHeight="1">
      <c r="A4080" s="29">
        <v>63.0</v>
      </c>
      <c r="B4080" s="30" t="s">
        <v>5226</v>
      </c>
      <c r="C4080" s="31">
        <v>4078.0</v>
      </c>
      <c r="D4080" s="32" t="s">
        <v>5227</v>
      </c>
      <c r="E4080" s="94"/>
      <c r="F4080" s="94"/>
      <c r="G4080" s="94"/>
      <c r="H4080" s="140"/>
      <c r="I4080" s="140"/>
      <c r="J4080" s="95"/>
      <c r="K4080" s="82" t="s">
        <v>38</v>
      </c>
      <c r="L4080" s="96"/>
      <c r="M4080" s="96"/>
      <c r="N4080" s="152"/>
      <c r="O4080" s="105"/>
      <c r="P4080" s="94"/>
      <c r="Q4080" s="140"/>
      <c r="R4080" s="95"/>
      <c r="S4080" s="287"/>
      <c r="T4080" s="287"/>
      <c r="U4080" s="152"/>
      <c r="V4080" s="152"/>
      <c r="W4080" s="152"/>
      <c r="X4080" s="152"/>
      <c r="Y4080" s="287"/>
      <c r="Z4080" s="345"/>
      <c r="AA4080" s="398"/>
      <c r="AB4080" s="288"/>
      <c r="AC4080" s="288"/>
      <c r="AD4080" s="288"/>
      <c r="AE4080" s="288"/>
      <c r="AF4080" s="346"/>
      <c r="AG4080" s="45">
        <v>169.0</v>
      </c>
      <c r="AH4080" s="79"/>
      <c r="AI4080" s="80"/>
      <c r="AJ4080" s="80"/>
      <c r="AK4080" s="80"/>
      <c r="AL4080" s="14"/>
      <c r="AM4080" s="16" t="str">
        <f t="shared" ref="AM4080:AM4081" si="54">"{s:'"&amp;A4080&amp;B4080&amp;"', v:"&amp;AG4080&amp;" , c:'"&amp;D4080&amp;"・'},"</f>
        <v>{s:'63E133', v:169 , c:'放デイ３・有資格３・責欠２・'},</v>
      </c>
      <c r="AN4080" s="16"/>
    </row>
    <row r="4081" ht="16.5" customHeight="1">
      <c r="A4081" s="29">
        <v>63.0</v>
      </c>
      <c r="B4081" s="30" t="s">
        <v>5228</v>
      </c>
      <c r="C4081" s="31">
        <v>4079.0</v>
      </c>
      <c r="D4081" s="32" t="s">
        <v>5229</v>
      </c>
      <c r="E4081" s="94"/>
      <c r="F4081" s="94"/>
      <c r="G4081" s="94"/>
      <c r="H4081" s="63"/>
      <c r="I4081" s="140"/>
      <c r="J4081" s="95"/>
      <c r="K4081" s="87"/>
      <c r="L4081" s="302">
        <v>4.0</v>
      </c>
      <c r="M4081" s="63" t="s">
        <v>40</v>
      </c>
      <c r="N4081" s="140"/>
      <c r="O4081" s="105"/>
      <c r="P4081" s="94"/>
      <c r="Q4081" s="140"/>
      <c r="R4081" s="95"/>
      <c r="S4081" s="290"/>
      <c r="T4081" s="290"/>
      <c r="U4081" s="291"/>
      <c r="V4081" s="291"/>
      <c r="W4081" s="291"/>
      <c r="X4081" s="291"/>
      <c r="Y4081" s="290"/>
      <c r="Z4081" s="350"/>
      <c r="AA4081" s="299" t="s">
        <v>20</v>
      </c>
      <c r="AB4081" s="287" t="s">
        <v>21</v>
      </c>
      <c r="AC4081" s="351">
        <v>0.85</v>
      </c>
      <c r="AD4081" s="288"/>
      <c r="AE4081" s="288"/>
      <c r="AF4081" s="346"/>
      <c r="AG4081" s="45">
        <v>144.0</v>
      </c>
      <c r="AH4081" s="79"/>
      <c r="AI4081" s="80"/>
      <c r="AJ4081" s="80"/>
      <c r="AK4081" s="80"/>
      <c r="AL4081" s="14"/>
      <c r="AM4081" s="16" t="str">
        <f t="shared" si="54"/>
        <v>{s:'63E134', v:144 , c:'放デイ３・有資格３・責欠２・評減・'},</v>
      </c>
      <c r="AN4081" s="16"/>
    </row>
    <row r="4082" ht="16.5" customHeight="1">
      <c r="A4082" s="403">
        <v>63.0</v>
      </c>
      <c r="B4082" s="404" t="s">
        <v>5230</v>
      </c>
      <c r="C4082" s="31">
        <v>4080.0</v>
      </c>
      <c r="D4082" s="405" t="s">
        <v>5231</v>
      </c>
      <c r="E4082" s="94"/>
      <c r="F4082" s="94"/>
      <c r="G4082" s="94"/>
      <c r="H4082" s="352"/>
      <c r="I4082" s="140"/>
      <c r="J4082" s="95"/>
      <c r="K4082" s="87"/>
      <c r="L4082" s="304"/>
      <c r="M4082" s="365"/>
      <c r="N4082" s="366"/>
      <c r="O4082" s="367"/>
      <c r="P4082" s="368"/>
      <c r="Q4082" s="366"/>
      <c r="R4082" s="369"/>
      <c r="S4082" s="406" t="s">
        <v>23</v>
      </c>
      <c r="T4082" s="407" t="s">
        <v>24</v>
      </c>
      <c r="U4082" s="408"/>
      <c r="V4082" s="408"/>
      <c r="W4082" s="408"/>
      <c r="X4082" s="408"/>
      <c r="Y4082" s="409" t="s">
        <v>21</v>
      </c>
      <c r="Z4082" s="410">
        <v>0.7</v>
      </c>
      <c r="AA4082" s="411"/>
      <c r="AB4082" s="412"/>
      <c r="AC4082" s="412"/>
      <c r="AD4082" s="412"/>
      <c r="AE4082" s="412"/>
      <c r="AF4082" s="413"/>
      <c r="AG4082" s="414">
        <v>118.0</v>
      </c>
      <c r="AH4082" s="79"/>
      <c r="AI4082" s="80"/>
      <c r="AJ4082" s="80"/>
      <c r="AK4082" s="80"/>
      <c r="AL4082" s="14"/>
      <c r="AM4082" s="16" t="str">
        <f t="shared" ref="AM4082:AM4085" si="55">"{s:'"&amp;A4082&amp;B4082&amp;"'},"</f>
        <v>{s:'63E135'},</v>
      </c>
      <c r="AN4082" s="16"/>
    </row>
    <row r="4083" ht="16.5" customHeight="1">
      <c r="A4083" s="403">
        <v>63.0</v>
      </c>
      <c r="B4083" s="404" t="s">
        <v>5232</v>
      </c>
      <c r="C4083" s="31">
        <v>4081.0</v>
      </c>
      <c r="D4083" s="405" t="s">
        <v>5233</v>
      </c>
      <c r="E4083" s="94"/>
      <c r="F4083" s="94"/>
      <c r="G4083" s="94"/>
      <c r="H4083" s="352"/>
      <c r="I4083" s="140"/>
      <c r="J4083" s="95"/>
      <c r="K4083" s="87"/>
      <c r="L4083" s="302"/>
      <c r="M4083" s="63"/>
      <c r="N4083" s="366"/>
      <c r="O4083" s="367"/>
      <c r="P4083" s="368"/>
      <c r="Q4083" s="366"/>
      <c r="R4083" s="369"/>
      <c r="S4083" s="415"/>
      <c r="T4083" s="416"/>
      <c r="U4083" s="417"/>
      <c r="V4083" s="417"/>
      <c r="W4083" s="417"/>
      <c r="X4083" s="417"/>
      <c r="Y4083" s="418"/>
      <c r="Z4083" s="419"/>
      <c r="AA4083" s="420" t="s">
        <v>20</v>
      </c>
      <c r="AB4083" s="421" t="s">
        <v>21</v>
      </c>
      <c r="AC4083" s="422">
        <v>0.85</v>
      </c>
      <c r="AD4083" s="412"/>
      <c r="AE4083" s="412"/>
      <c r="AF4083" s="413"/>
      <c r="AG4083" s="414">
        <v>100.0</v>
      </c>
      <c r="AH4083" s="79"/>
      <c r="AI4083" s="80"/>
      <c r="AJ4083" s="80"/>
      <c r="AK4083" s="80"/>
      <c r="AL4083" s="14"/>
      <c r="AM4083" s="16" t="str">
        <f t="shared" si="55"/>
        <v>{s:'63E136'},</v>
      </c>
      <c r="AN4083" s="16"/>
    </row>
    <row r="4084" ht="16.5" customHeight="1">
      <c r="A4084" s="403">
        <v>63.0</v>
      </c>
      <c r="B4084" s="404" t="s">
        <v>5234</v>
      </c>
      <c r="C4084" s="31">
        <v>4082.0</v>
      </c>
      <c r="D4084" s="405" t="s">
        <v>5235</v>
      </c>
      <c r="E4084" s="94"/>
      <c r="F4084" s="94"/>
      <c r="G4084" s="94"/>
      <c r="H4084" s="352"/>
      <c r="I4084" s="140"/>
      <c r="J4084" s="95"/>
      <c r="K4084" s="87"/>
      <c r="L4084" s="302"/>
      <c r="M4084" s="63"/>
      <c r="N4084" s="366"/>
      <c r="O4084" s="367"/>
      <c r="P4084" s="368"/>
      <c r="Q4084" s="366"/>
      <c r="R4084" s="369"/>
      <c r="S4084" s="415"/>
      <c r="T4084" s="407" t="s">
        <v>27</v>
      </c>
      <c r="U4084" s="408"/>
      <c r="V4084" s="408"/>
      <c r="W4084" s="408"/>
      <c r="X4084" s="408"/>
      <c r="Y4084" s="409" t="s">
        <v>21</v>
      </c>
      <c r="Z4084" s="410">
        <v>0.5</v>
      </c>
      <c r="AA4084" s="423"/>
      <c r="AB4084" s="424"/>
      <c r="AC4084" s="424"/>
      <c r="AD4084" s="424"/>
      <c r="AE4084" s="424"/>
      <c r="AF4084" s="419"/>
      <c r="AG4084" s="414">
        <v>85.0</v>
      </c>
      <c r="AH4084" s="79"/>
      <c r="AI4084" s="80"/>
      <c r="AJ4084" s="80"/>
      <c r="AK4084" s="80"/>
      <c r="AL4084" s="14"/>
      <c r="AM4084" s="16" t="str">
        <f t="shared" si="55"/>
        <v>{s:'63E137'},</v>
      </c>
      <c r="AN4084" s="16"/>
    </row>
    <row r="4085" ht="16.5" customHeight="1">
      <c r="A4085" s="403">
        <v>63.0</v>
      </c>
      <c r="B4085" s="404" t="s">
        <v>5236</v>
      </c>
      <c r="C4085" s="31">
        <v>4083.0</v>
      </c>
      <c r="D4085" s="405" t="s">
        <v>5237</v>
      </c>
      <c r="E4085" s="94"/>
      <c r="F4085" s="94"/>
      <c r="G4085" s="94"/>
      <c r="H4085" s="352"/>
      <c r="I4085" s="140"/>
      <c r="J4085" s="95"/>
      <c r="K4085" s="87"/>
      <c r="L4085" s="302"/>
      <c r="M4085" s="63"/>
      <c r="N4085" s="366"/>
      <c r="O4085" s="367"/>
      <c r="P4085" s="368"/>
      <c r="Q4085" s="366"/>
      <c r="R4085" s="369"/>
      <c r="S4085" s="425"/>
      <c r="T4085" s="416"/>
      <c r="U4085" s="417"/>
      <c r="V4085" s="417"/>
      <c r="W4085" s="417"/>
      <c r="X4085" s="417"/>
      <c r="Y4085" s="418"/>
      <c r="Z4085" s="419"/>
      <c r="AA4085" s="420" t="s">
        <v>20</v>
      </c>
      <c r="AB4085" s="421" t="s">
        <v>21</v>
      </c>
      <c r="AC4085" s="422">
        <v>0.85</v>
      </c>
      <c r="AD4085" s="412"/>
      <c r="AE4085" s="412"/>
      <c r="AF4085" s="413"/>
      <c r="AG4085" s="414">
        <v>72.0</v>
      </c>
      <c r="AH4085" s="79"/>
      <c r="AI4085" s="80"/>
      <c r="AJ4085" s="80"/>
      <c r="AK4085" s="80"/>
      <c r="AL4085" s="14"/>
      <c r="AM4085" s="16" t="str">
        <f t="shared" si="55"/>
        <v>{s:'63E138'},</v>
      </c>
      <c r="AN4085" s="16"/>
    </row>
    <row r="4086" ht="16.5" customHeight="1">
      <c r="A4086" s="29">
        <v>63.0</v>
      </c>
      <c r="B4086" s="30" t="s">
        <v>5238</v>
      </c>
      <c r="C4086" s="31">
        <v>4084.0</v>
      </c>
      <c r="D4086" s="32" t="s">
        <v>5239</v>
      </c>
      <c r="E4086" s="94"/>
      <c r="F4086" s="94"/>
      <c r="G4086" s="94"/>
      <c r="H4086" s="352"/>
      <c r="I4086" s="140"/>
      <c r="J4086" s="95"/>
      <c r="K4086" s="69"/>
      <c r="L4086" s="302"/>
      <c r="M4086" s="63"/>
      <c r="N4086" s="366"/>
      <c r="O4086" s="367"/>
      <c r="P4086" s="368"/>
      <c r="Q4086" s="366"/>
      <c r="R4086" s="369"/>
      <c r="S4086" s="96"/>
      <c r="T4086" s="96"/>
      <c r="U4086" s="152"/>
      <c r="V4086" s="152"/>
      <c r="W4086" s="152"/>
      <c r="X4086" s="152"/>
      <c r="Y4086" s="287"/>
      <c r="Z4086" s="354"/>
      <c r="AA4086" s="398"/>
      <c r="AB4086" s="288"/>
      <c r="AC4086" s="346"/>
      <c r="AD4086" s="82" t="s">
        <v>30</v>
      </c>
      <c r="AE4086" s="302">
        <v>5.0</v>
      </c>
      <c r="AF4086" s="360" t="s">
        <v>31</v>
      </c>
      <c r="AG4086" s="45">
        <v>164.0</v>
      </c>
      <c r="AH4086" s="79"/>
      <c r="AI4086" s="80"/>
      <c r="AJ4086" s="80"/>
      <c r="AK4086" s="80"/>
      <c r="AL4086" s="14"/>
      <c r="AM4086" s="16" t="str">
        <f t="shared" ref="AM4086:AM4087" si="56">"{s:'"&amp;A4086&amp;B4086&amp;"', v:"&amp;AG4086&amp;" , c:'"&amp;D4086&amp;"・'},"</f>
        <v>{s:'63E139', v:164 , c:'放デイ３・有資格３・責欠２・拘減・'},</v>
      </c>
      <c r="AN4086" s="16"/>
    </row>
    <row r="4087" ht="16.5" customHeight="1">
      <c r="A4087" s="29">
        <v>63.0</v>
      </c>
      <c r="B4087" s="30" t="s">
        <v>5240</v>
      </c>
      <c r="C4087" s="31">
        <v>4085.0</v>
      </c>
      <c r="D4087" s="32" t="s">
        <v>5241</v>
      </c>
      <c r="E4087" s="94"/>
      <c r="F4087" s="94"/>
      <c r="G4087" s="94"/>
      <c r="H4087" s="352"/>
      <c r="I4087" s="140"/>
      <c r="J4087" s="95"/>
      <c r="K4087" s="69"/>
      <c r="L4087" s="302"/>
      <c r="M4087" s="63"/>
      <c r="N4087" s="366"/>
      <c r="O4087" s="367"/>
      <c r="P4087" s="368"/>
      <c r="Q4087" s="366"/>
      <c r="R4087" s="369"/>
      <c r="S4087" s="115"/>
      <c r="T4087" s="115"/>
      <c r="U4087" s="291"/>
      <c r="V4087" s="291"/>
      <c r="W4087" s="291"/>
      <c r="X4087" s="291"/>
      <c r="Y4087" s="290"/>
      <c r="Z4087" s="355"/>
      <c r="AA4087" s="299" t="s">
        <v>20</v>
      </c>
      <c r="AB4087" s="287" t="s">
        <v>21</v>
      </c>
      <c r="AC4087" s="361">
        <v>0.85</v>
      </c>
      <c r="AD4087" s="87"/>
      <c r="AE4087" s="302"/>
      <c r="AF4087" s="360"/>
      <c r="AG4087" s="45">
        <v>139.0</v>
      </c>
      <c r="AH4087" s="79"/>
      <c r="AI4087" s="80"/>
      <c r="AJ4087" s="80"/>
      <c r="AK4087" s="80"/>
      <c r="AL4087" s="14"/>
      <c r="AM4087" s="16" t="str">
        <f t="shared" si="56"/>
        <v>{s:'63E140', v:139 , c:'放デイ３・有資格３・責欠２・評減・拘減・'},</v>
      </c>
      <c r="AN4087" s="16"/>
    </row>
    <row r="4088" ht="16.5" customHeight="1">
      <c r="A4088" s="403">
        <v>63.0</v>
      </c>
      <c r="B4088" s="404" t="s">
        <v>5242</v>
      </c>
      <c r="C4088" s="31">
        <v>4086.0</v>
      </c>
      <c r="D4088" s="405" t="s">
        <v>5243</v>
      </c>
      <c r="E4088" s="94"/>
      <c r="F4088" s="94"/>
      <c r="G4088" s="94"/>
      <c r="H4088" s="352"/>
      <c r="I4088" s="140"/>
      <c r="J4088" s="95"/>
      <c r="K4088" s="69"/>
      <c r="L4088" s="302"/>
      <c r="M4088" s="63"/>
      <c r="N4088" s="366"/>
      <c r="O4088" s="367"/>
      <c r="P4088" s="368"/>
      <c r="Q4088" s="366"/>
      <c r="R4088" s="369"/>
      <c r="S4088" s="406" t="s">
        <v>23</v>
      </c>
      <c r="T4088" s="407" t="s">
        <v>24</v>
      </c>
      <c r="U4088" s="408"/>
      <c r="V4088" s="408"/>
      <c r="W4088" s="408"/>
      <c r="X4088" s="408"/>
      <c r="Y4088" s="409" t="s">
        <v>21</v>
      </c>
      <c r="Z4088" s="410">
        <v>0.7</v>
      </c>
      <c r="AA4088" s="426"/>
      <c r="AB4088" s="427"/>
      <c r="AC4088" s="428"/>
      <c r="AD4088" s="87"/>
      <c r="AE4088" s="313"/>
      <c r="AF4088" s="349"/>
      <c r="AG4088" s="414">
        <v>113.0</v>
      </c>
      <c r="AH4088" s="79"/>
      <c r="AI4088" s="80"/>
      <c r="AJ4088" s="80"/>
      <c r="AK4088" s="80"/>
      <c r="AL4088" s="14"/>
      <c r="AM4088" s="16" t="str">
        <f t="shared" ref="AM4088:AM4091" si="57">"{s:'"&amp;A4088&amp;B4088&amp;"'},"</f>
        <v>{s:'63E141'},</v>
      </c>
      <c r="AN4088" s="16"/>
    </row>
    <row r="4089" ht="16.5" customHeight="1">
      <c r="A4089" s="403">
        <v>63.0</v>
      </c>
      <c r="B4089" s="404" t="s">
        <v>5244</v>
      </c>
      <c r="C4089" s="31">
        <v>4087.0</v>
      </c>
      <c r="D4089" s="405" t="s">
        <v>5245</v>
      </c>
      <c r="E4089" s="94"/>
      <c r="F4089" s="94"/>
      <c r="G4089" s="94"/>
      <c r="H4089" s="352"/>
      <c r="I4089" s="140"/>
      <c r="J4089" s="95"/>
      <c r="K4089" s="69"/>
      <c r="L4089" s="302"/>
      <c r="M4089" s="63"/>
      <c r="N4089" s="366"/>
      <c r="O4089" s="367"/>
      <c r="P4089" s="368"/>
      <c r="Q4089" s="366"/>
      <c r="R4089" s="369"/>
      <c r="S4089" s="415"/>
      <c r="T4089" s="416"/>
      <c r="U4089" s="417"/>
      <c r="V4089" s="417"/>
      <c r="W4089" s="417"/>
      <c r="X4089" s="417"/>
      <c r="Y4089" s="418"/>
      <c r="Z4089" s="419"/>
      <c r="AA4089" s="420" t="s">
        <v>20</v>
      </c>
      <c r="AB4089" s="421" t="s">
        <v>21</v>
      </c>
      <c r="AC4089" s="430">
        <v>0.85</v>
      </c>
      <c r="AD4089" s="87"/>
      <c r="AE4089" s="313"/>
      <c r="AF4089" s="349"/>
      <c r="AG4089" s="414">
        <v>95.0</v>
      </c>
      <c r="AH4089" s="79"/>
      <c r="AI4089" s="80"/>
      <c r="AJ4089" s="80"/>
      <c r="AK4089" s="80"/>
      <c r="AL4089" s="14"/>
      <c r="AM4089" s="16" t="str">
        <f t="shared" si="57"/>
        <v>{s:'63E142'},</v>
      </c>
      <c r="AN4089" s="16"/>
    </row>
    <row r="4090" ht="16.5" customHeight="1">
      <c r="A4090" s="403">
        <v>63.0</v>
      </c>
      <c r="B4090" s="404" t="s">
        <v>5246</v>
      </c>
      <c r="C4090" s="31">
        <v>4088.0</v>
      </c>
      <c r="D4090" s="405" t="s">
        <v>5247</v>
      </c>
      <c r="E4090" s="105"/>
      <c r="F4090" s="94"/>
      <c r="G4090" s="94"/>
      <c r="H4090" s="352"/>
      <c r="I4090" s="140"/>
      <c r="J4090" s="95"/>
      <c r="K4090" s="69"/>
      <c r="L4090" s="302"/>
      <c r="M4090" s="63"/>
      <c r="N4090" s="366"/>
      <c r="O4090" s="367"/>
      <c r="P4090" s="368"/>
      <c r="Q4090" s="366"/>
      <c r="R4090" s="369"/>
      <c r="S4090" s="415"/>
      <c r="T4090" s="431" t="s">
        <v>27</v>
      </c>
      <c r="U4090" s="408"/>
      <c r="V4090" s="408"/>
      <c r="W4090" s="408"/>
      <c r="X4090" s="408"/>
      <c r="Y4090" s="409" t="s">
        <v>21</v>
      </c>
      <c r="Z4090" s="410">
        <v>0.5</v>
      </c>
      <c r="AA4090" s="423"/>
      <c r="AB4090" s="424"/>
      <c r="AC4090" s="419"/>
      <c r="AD4090" s="87"/>
      <c r="AE4090" s="313"/>
      <c r="AF4090" s="349"/>
      <c r="AG4090" s="414">
        <v>80.0</v>
      </c>
      <c r="AH4090" s="79"/>
      <c r="AI4090" s="80"/>
      <c r="AJ4090" s="80"/>
      <c r="AK4090" s="80"/>
      <c r="AL4090" s="14"/>
      <c r="AM4090" s="16" t="str">
        <f t="shared" si="57"/>
        <v>{s:'63E143'},</v>
      </c>
      <c r="AN4090" s="16"/>
    </row>
    <row r="4091" ht="16.5" customHeight="1">
      <c r="A4091" s="403">
        <v>63.0</v>
      </c>
      <c r="B4091" s="404" t="s">
        <v>5248</v>
      </c>
      <c r="C4091" s="31">
        <v>4089.0</v>
      </c>
      <c r="D4091" s="405" t="s">
        <v>5249</v>
      </c>
      <c r="E4091" s="105"/>
      <c r="F4091" s="106"/>
      <c r="G4091" s="94"/>
      <c r="H4091" s="352"/>
      <c r="I4091" s="140"/>
      <c r="J4091" s="95"/>
      <c r="K4091" s="69"/>
      <c r="L4091" s="302"/>
      <c r="M4091" s="63"/>
      <c r="N4091" s="366"/>
      <c r="O4091" s="367"/>
      <c r="P4091" s="370"/>
      <c r="Q4091" s="366"/>
      <c r="R4091" s="369"/>
      <c r="S4091" s="425"/>
      <c r="T4091" s="433"/>
      <c r="U4091" s="417"/>
      <c r="V4091" s="417"/>
      <c r="W4091" s="417"/>
      <c r="X4091" s="417"/>
      <c r="Y4091" s="418"/>
      <c r="Z4091" s="419"/>
      <c r="AA4091" s="420" t="s">
        <v>20</v>
      </c>
      <c r="AB4091" s="421" t="s">
        <v>21</v>
      </c>
      <c r="AC4091" s="430">
        <v>0.85</v>
      </c>
      <c r="AD4091" s="93"/>
      <c r="AE4091" s="292"/>
      <c r="AF4091" s="355"/>
      <c r="AG4091" s="414">
        <v>67.0</v>
      </c>
      <c r="AH4091" s="79"/>
      <c r="AI4091" s="80"/>
      <c r="AJ4091" s="80"/>
      <c r="AK4091" s="80"/>
      <c r="AL4091" s="14"/>
      <c r="AM4091" s="16" t="str">
        <f t="shared" si="57"/>
        <v>{s:'63E144'},</v>
      </c>
      <c r="AN4091" s="16"/>
    </row>
    <row r="4092" ht="16.5" customHeight="1">
      <c r="A4092" s="29">
        <v>63.0</v>
      </c>
      <c r="B4092" s="30" t="s">
        <v>5250</v>
      </c>
      <c r="C4092" s="31">
        <v>4090.0</v>
      </c>
      <c r="D4092" s="32" t="s">
        <v>5251</v>
      </c>
      <c r="E4092" s="112"/>
      <c r="F4092" s="33" t="s">
        <v>102</v>
      </c>
      <c r="G4092" s="102" t="s">
        <v>103</v>
      </c>
      <c r="H4092" s="35"/>
      <c r="I4092" s="35"/>
      <c r="J4092" s="36"/>
      <c r="K4092" s="168"/>
      <c r="L4092" s="96"/>
      <c r="M4092" s="96"/>
      <c r="N4092" s="152"/>
      <c r="O4092" s="46" t="s">
        <v>4961</v>
      </c>
      <c r="P4092" s="82" t="s">
        <v>4962</v>
      </c>
      <c r="Q4092" s="152"/>
      <c r="R4092" s="153"/>
      <c r="S4092" s="287"/>
      <c r="T4092" s="287"/>
      <c r="U4092" s="152"/>
      <c r="V4092" s="152"/>
      <c r="W4092" s="152"/>
      <c r="X4092" s="152"/>
      <c r="Y4092" s="287"/>
      <c r="Z4092" s="345"/>
      <c r="AA4092" s="398"/>
      <c r="AB4092" s="288"/>
      <c r="AC4092" s="288"/>
      <c r="AD4092" s="288"/>
      <c r="AE4092" s="288"/>
      <c r="AF4092" s="346"/>
      <c r="AG4092" s="45">
        <v>454.0</v>
      </c>
      <c r="AH4092" s="79"/>
      <c r="AI4092" s="80"/>
      <c r="AJ4092" s="80"/>
      <c r="AK4092" s="80"/>
      <c r="AL4092" s="14"/>
      <c r="AM4092" s="16" t="str">
        <f t="shared" ref="AM4092:AM4093" si="58">"{s:'"&amp;A4092&amp;B4092&amp;"', v:"&amp;AG4092&amp;" , c:'"&amp;D4092&amp;"・'},"</f>
        <v>{s:'63E145', v:454 , c:'放デイ２１・責欠・'},</v>
      </c>
      <c r="AN4092" s="16"/>
    </row>
    <row r="4093" ht="16.5" customHeight="1">
      <c r="A4093" s="29">
        <v>63.0</v>
      </c>
      <c r="B4093" s="30" t="s">
        <v>5252</v>
      </c>
      <c r="C4093" s="31">
        <v>4091.0</v>
      </c>
      <c r="D4093" s="32" t="s">
        <v>5253</v>
      </c>
      <c r="E4093" s="69"/>
      <c r="F4093" s="70"/>
      <c r="G4093" s="104"/>
      <c r="H4093" s="347" t="str">
        <f>'30放課後等デイ(基本１)'!G4037</f>
        <v/>
      </c>
      <c r="I4093" s="140" t="s">
        <v>9</v>
      </c>
      <c r="J4093" s="51"/>
      <c r="K4093" s="94"/>
      <c r="L4093" s="302"/>
      <c r="M4093" s="63"/>
      <c r="N4093" s="140"/>
      <c r="O4093" s="379"/>
      <c r="P4093" s="87"/>
      <c r="Q4093" s="302" t="s">
        <v>21</v>
      </c>
      <c r="R4093" s="349">
        <v>0.7</v>
      </c>
      <c r="S4093" s="290"/>
      <c r="T4093" s="290"/>
      <c r="U4093" s="291"/>
      <c r="V4093" s="291"/>
      <c r="W4093" s="291"/>
      <c r="X4093" s="291"/>
      <c r="Y4093" s="290"/>
      <c r="Z4093" s="350"/>
      <c r="AA4093" s="299" t="s">
        <v>20</v>
      </c>
      <c r="AB4093" s="287" t="s">
        <v>21</v>
      </c>
      <c r="AC4093" s="351">
        <v>0.85</v>
      </c>
      <c r="AD4093" s="288"/>
      <c r="AE4093" s="288"/>
      <c r="AF4093" s="346"/>
      <c r="AG4093" s="45">
        <v>386.0</v>
      </c>
      <c r="AH4093" s="79"/>
      <c r="AI4093" s="80"/>
      <c r="AJ4093" s="80"/>
      <c r="AK4093" s="80"/>
      <c r="AL4093" s="14"/>
      <c r="AM4093" s="16" t="str">
        <f t="shared" si="58"/>
        <v>{s:'63E146', v:386 , c:'放デイ２１・責欠・評減・'},</v>
      </c>
      <c r="AN4093" s="16"/>
    </row>
    <row r="4094" ht="16.5" customHeight="1">
      <c r="A4094" s="403">
        <v>63.0</v>
      </c>
      <c r="B4094" s="404" t="s">
        <v>5254</v>
      </c>
      <c r="C4094" s="31">
        <v>4092.0</v>
      </c>
      <c r="D4094" s="405" t="s">
        <v>5255</v>
      </c>
      <c r="E4094" s="69"/>
      <c r="F4094" s="70"/>
      <c r="G4094" s="104"/>
      <c r="H4094" s="63"/>
      <c r="I4094" s="63"/>
      <c r="J4094" s="51"/>
      <c r="K4094" s="69"/>
      <c r="L4094" s="304"/>
      <c r="M4094" s="365"/>
      <c r="N4094" s="366"/>
      <c r="O4094" s="379"/>
      <c r="P4094" s="87"/>
      <c r="Q4094" s="366"/>
      <c r="R4094" s="369"/>
      <c r="S4094" s="406" t="s">
        <v>23</v>
      </c>
      <c r="T4094" s="407" t="s">
        <v>24</v>
      </c>
      <c r="U4094" s="408"/>
      <c r="V4094" s="408"/>
      <c r="W4094" s="408"/>
      <c r="X4094" s="408"/>
      <c r="Y4094" s="409" t="s">
        <v>21</v>
      </c>
      <c r="Z4094" s="410">
        <v>0.7</v>
      </c>
      <c r="AA4094" s="426"/>
      <c r="AB4094" s="427"/>
      <c r="AC4094" s="427"/>
      <c r="AD4094" s="427"/>
      <c r="AE4094" s="427"/>
      <c r="AF4094" s="428"/>
      <c r="AG4094" s="414">
        <v>318.0</v>
      </c>
      <c r="AH4094" s="79"/>
      <c r="AI4094" s="80"/>
      <c r="AJ4094" s="80"/>
      <c r="AK4094" s="80"/>
      <c r="AL4094" s="14"/>
      <c r="AM4094" s="16" t="str">
        <f t="shared" ref="AM4094:AM4097" si="59">"{s:'"&amp;A4094&amp;B4094&amp;"'},"</f>
        <v>{s:'63E147'},</v>
      </c>
      <c r="AN4094" s="16"/>
    </row>
    <row r="4095" ht="16.5" customHeight="1">
      <c r="A4095" s="403">
        <v>63.0</v>
      </c>
      <c r="B4095" s="404" t="s">
        <v>5256</v>
      </c>
      <c r="C4095" s="31">
        <v>4093.0</v>
      </c>
      <c r="D4095" s="405" t="s">
        <v>5257</v>
      </c>
      <c r="E4095" s="69"/>
      <c r="F4095" s="70"/>
      <c r="G4095" s="104"/>
      <c r="H4095" s="63"/>
      <c r="I4095" s="63"/>
      <c r="J4095" s="51"/>
      <c r="K4095" s="69"/>
      <c r="L4095" s="302"/>
      <c r="M4095" s="63"/>
      <c r="N4095" s="366"/>
      <c r="O4095" s="379"/>
      <c r="P4095" s="87"/>
      <c r="Q4095" s="366"/>
      <c r="R4095" s="369"/>
      <c r="S4095" s="415"/>
      <c r="T4095" s="416"/>
      <c r="U4095" s="417"/>
      <c r="V4095" s="417"/>
      <c r="W4095" s="417"/>
      <c r="X4095" s="417"/>
      <c r="Y4095" s="418"/>
      <c r="Z4095" s="419"/>
      <c r="AA4095" s="420" t="s">
        <v>20</v>
      </c>
      <c r="AB4095" s="421" t="s">
        <v>21</v>
      </c>
      <c r="AC4095" s="422">
        <v>0.85</v>
      </c>
      <c r="AD4095" s="412"/>
      <c r="AE4095" s="412"/>
      <c r="AF4095" s="413"/>
      <c r="AG4095" s="414">
        <v>270.0</v>
      </c>
      <c r="AH4095" s="79"/>
      <c r="AI4095" s="80"/>
      <c r="AJ4095" s="80"/>
      <c r="AK4095" s="80"/>
      <c r="AL4095" s="14"/>
      <c r="AM4095" s="16" t="str">
        <f t="shared" si="59"/>
        <v>{s:'63E148'},</v>
      </c>
      <c r="AN4095" s="16"/>
    </row>
    <row r="4096" ht="16.5" customHeight="1">
      <c r="A4096" s="403">
        <v>63.0</v>
      </c>
      <c r="B4096" s="404" t="s">
        <v>5258</v>
      </c>
      <c r="C4096" s="31">
        <v>4094.0</v>
      </c>
      <c r="D4096" s="405" t="s">
        <v>5259</v>
      </c>
      <c r="E4096" s="69"/>
      <c r="F4096" s="70"/>
      <c r="G4096" s="104"/>
      <c r="H4096" s="63"/>
      <c r="I4096" s="63"/>
      <c r="J4096" s="51"/>
      <c r="K4096" s="69"/>
      <c r="L4096" s="302"/>
      <c r="M4096" s="63"/>
      <c r="N4096" s="366"/>
      <c r="O4096" s="379"/>
      <c r="P4096" s="87"/>
      <c r="Q4096" s="366"/>
      <c r="R4096" s="369"/>
      <c r="S4096" s="415"/>
      <c r="T4096" s="407" t="s">
        <v>27</v>
      </c>
      <c r="U4096" s="408"/>
      <c r="V4096" s="408"/>
      <c r="W4096" s="408"/>
      <c r="X4096" s="408"/>
      <c r="Y4096" s="409" t="s">
        <v>21</v>
      </c>
      <c r="Z4096" s="410">
        <v>0.5</v>
      </c>
      <c r="AA4096" s="423"/>
      <c r="AB4096" s="424"/>
      <c r="AC4096" s="424"/>
      <c r="AD4096" s="424"/>
      <c r="AE4096" s="424"/>
      <c r="AF4096" s="419"/>
      <c r="AG4096" s="414">
        <v>227.0</v>
      </c>
      <c r="AH4096" s="79"/>
      <c r="AI4096" s="80"/>
      <c r="AJ4096" s="80"/>
      <c r="AK4096" s="80"/>
      <c r="AL4096" s="14"/>
      <c r="AM4096" s="16" t="str">
        <f t="shared" si="59"/>
        <v>{s:'63E149'},</v>
      </c>
      <c r="AN4096" s="16"/>
    </row>
    <row r="4097" ht="16.5" customHeight="1">
      <c r="A4097" s="403">
        <v>63.0</v>
      </c>
      <c r="B4097" s="404" t="s">
        <v>5260</v>
      </c>
      <c r="C4097" s="31">
        <v>4095.0</v>
      </c>
      <c r="D4097" s="405" t="s">
        <v>5261</v>
      </c>
      <c r="E4097" s="69"/>
      <c r="F4097" s="70"/>
      <c r="G4097" s="76"/>
      <c r="H4097" s="63"/>
      <c r="I4097" s="63"/>
      <c r="J4097" s="51"/>
      <c r="K4097" s="69"/>
      <c r="L4097" s="302"/>
      <c r="M4097" s="63"/>
      <c r="N4097" s="366"/>
      <c r="O4097" s="379"/>
      <c r="P4097" s="87"/>
      <c r="Q4097" s="366"/>
      <c r="R4097" s="369"/>
      <c r="S4097" s="425"/>
      <c r="T4097" s="416"/>
      <c r="U4097" s="417"/>
      <c r="V4097" s="417"/>
      <c r="W4097" s="417"/>
      <c r="X4097" s="417"/>
      <c r="Y4097" s="418"/>
      <c r="Z4097" s="419"/>
      <c r="AA4097" s="420" t="s">
        <v>20</v>
      </c>
      <c r="AB4097" s="421" t="s">
        <v>21</v>
      </c>
      <c r="AC4097" s="422">
        <v>0.85</v>
      </c>
      <c r="AD4097" s="412"/>
      <c r="AE4097" s="412"/>
      <c r="AF4097" s="413"/>
      <c r="AG4097" s="414">
        <v>193.0</v>
      </c>
      <c r="AH4097" s="79"/>
      <c r="AI4097" s="80"/>
      <c r="AJ4097" s="80"/>
      <c r="AK4097" s="80"/>
      <c r="AL4097" s="14"/>
      <c r="AM4097" s="16" t="str">
        <f t="shared" si="59"/>
        <v>{s:'63E150'},</v>
      </c>
      <c r="AN4097" s="16"/>
    </row>
    <row r="4098" ht="16.5" customHeight="1">
      <c r="A4098" s="29">
        <v>63.0</v>
      </c>
      <c r="B4098" s="30" t="s">
        <v>5262</v>
      </c>
      <c r="C4098" s="31">
        <v>4096.0</v>
      </c>
      <c r="D4098" s="32" t="s">
        <v>5263</v>
      </c>
      <c r="E4098" s="69"/>
      <c r="F4098" s="69"/>
      <c r="G4098" s="76"/>
      <c r="H4098" s="63"/>
      <c r="I4098" s="63"/>
      <c r="J4098" s="51"/>
      <c r="K4098" s="69"/>
      <c r="L4098" s="302"/>
      <c r="M4098" s="63"/>
      <c r="N4098" s="366"/>
      <c r="O4098" s="379"/>
      <c r="P4098" s="87"/>
      <c r="Q4098" s="366"/>
      <c r="R4098" s="369"/>
      <c r="S4098" s="96"/>
      <c r="T4098" s="96"/>
      <c r="U4098" s="152"/>
      <c r="V4098" s="152"/>
      <c r="W4098" s="152"/>
      <c r="X4098" s="152"/>
      <c r="Y4098" s="287"/>
      <c r="Z4098" s="354"/>
      <c r="AA4098" s="398"/>
      <c r="AB4098" s="288"/>
      <c r="AC4098" s="346"/>
      <c r="AD4098" s="82" t="s">
        <v>30</v>
      </c>
      <c r="AE4098" s="302">
        <v>5.0</v>
      </c>
      <c r="AF4098" s="360" t="s">
        <v>31</v>
      </c>
      <c r="AG4098" s="45">
        <v>449.0</v>
      </c>
      <c r="AH4098" s="79"/>
      <c r="AI4098" s="80"/>
      <c r="AJ4098" s="80"/>
      <c r="AK4098" s="80"/>
      <c r="AL4098" s="14"/>
      <c r="AM4098" s="16" t="str">
        <f t="shared" ref="AM4098:AM4099" si="60">"{s:'"&amp;A4098&amp;B4098&amp;"', v:"&amp;AG4098&amp;" , c:'"&amp;D4098&amp;"・'},"</f>
        <v>{s:'63E151', v:449 , c:'放デイ２１・責欠・拘減・'},</v>
      </c>
      <c r="AN4098" s="16"/>
    </row>
    <row r="4099" ht="16.5" customHeight="1">
      <c r="A4099" s="29">
        <v>63.0</v>
      </c>
      <c r="B4099" s="30" t="s">
        <v>5264</v>
      </c>
      <c r="C4099" s="31">
        <v>4097.0</v>
      </c>
      <c r="D4099" s="32" t="s">
        <v>5265</v>
      </c>
      <c r="E4099" s="69"/>
      <c r="F4099" s="69"/>
      <c r="G4099" s="76"/>
      <c r="H4099" s="63"/>
      <c r="I4099" s="63"/>
      <c r="J4099" s="51"/>
      <c r="K4099" s="69"/>
      <c r="L4099" s="302"/>
      <c r="M4099" s="63"/>
      <c r="N4099" s="366"/>
      <c r="O4099" s="379"/>
      <c r="P4099" s="368"/>
      <c r="Q4099" s="366"/>
      <c r="R4099" s="369"/>
      <c r="S4099" s="115"/>
      <c r="T4099" s="115"/>
      <c r="U4099" s="291"/>
      <c r="V4099" s="291"/>
      <c r="W4099" s="291"/>
      <c r="X4099" s="291"/>
      <c r="Y4099" s="290"/>
      <c r="Z4099" s="355"/>
      <c r="AA4099" s="299" t="s">
        <v>20</v>
      </c>
      <c r="AB4099" s="287" t="s">
        <v>21</v>
      </c>
      <c r="AC4099" s="361">
        <v>0.85</v>
      </c>
      <c r="AD4099" s="87"/>
      <c r="AE4099" s="302"/>
      <c r="AF4099" s="360"/>
      <c r="AG4099" s="45">
        <v>381.0</v>
      </c>
      <c r="AH4099" s="79"/>
      <c r="AI4099" s="80"/>
      <c r="AJ4099" s="80"/>
      <c r="AK4099" s="80"/>
      <c r="AL4099" s="14"/>
      <c r="AM4099" s="16" t="str">
        <f t="shared" si="60"/>
        <v>{s:'63E152', v:381 , c:'放デイ２１・責欠・評減・拘減・'},</v>
      </c>
      <c r="AN4099" s="16"/>
    </row>
    <row r="4100" ht="16.5" customHeight="1">
      <c r="A4100" s="403">
        <v>63.0</v>
      </c>
      <c r="B4100" s="404" t="s">
        <v>5266</v>
      </c>
      <c r="C4100" s="31">
        <v>4098.0</v>
      </c>
      <c r="D4100" s="405" t="s">
        <v>5267</v>
      </c>
      <c r="E4100" s="69"/>
      <c r="F4100" s="69"/>
      <c r="G4100" s="76"/>
      <c r="H4100" s="63"/>
      <c r="I4100" s="63"/>
      <c r="J4100" s="51"/>
      <c r="K4100" s="69"/>
      <c r="L4100" s="302"/>
      <c r="M4100" s="63"/>
      <c r="N4100" s="366"/>
      <c r="O4100" s="379"/>
      <c r="P4100" s="368"/>
      <c r="Q4100" s="366"/>
      <c r="R4100" s="369"/>
      <c r="S4100" s="406" t="s">
        <v>23</v>
      </c>
      <c r="T4100" s="407" t="s">
        <v>24</v>
      </c>
      <c r="U4100" s="408"/>
      <c r="V4100" s="408"/>
      <c r="W4100" s="408"/>
      <c r="X4100" s="408"/>
      <c r="Y4100" s="409" t="s">
        <v>21</v>
      </c>
      <c r="Z4100" s="410">
        <v>0.7</v>
      </c>
      <c r="AA4100" s="426"/>
      <c r="AB4100" s="427"/>
      <c r="AC4100" s="428"/>
      <c r="AD4100" s="87"/>
      <c r="AE4100" s="313"/>
      <c r="AF4100" s="349"/>
      <c r="AG4100" s="414">
        <v>313.0</v>
      </c>
      <c r="AH4100" s="79"/>
      <c r="AI4100" s="80"/>
      <c r="AJ4100" s="80"/>
      <c r="AK4100" s="80"/>
      <c r="AL4100" s="14"/>
      <c r="AM4100" s="16" t="str">
        <f t="shared" ref="AM4100:AM4103" si="61">"{s:'"&amp;A4100&amp;B4100&amp;"'},"</f>
        <v>{s:'63E153'},</v>
      </c>
      <c r="AN4100" s="16"/>
    </row>
    <row r="4101" ht="16.5" customHeight="1">
      <c r="A4101" s="403">
        <v>63.0</v>
      </c>
      <c r="B4101" s="404" t="s">
        <v>5268</v>
      </c>
      <c r="C4101" s="31">
        <v>4099.0</v>
      </c>
      <c r="D4101" s="405" t="s">
        <v>5269</v>
      </c>
      <c r="E4101" s="69"/>
      <c r="F4101" s="69"/>
      <c r="G4101" s="76"/>
      <c r="H4101" s="63"/>
      <c r="I4101" s="63"/>
      <c r="J4101" s="51"/>
      <c r="K4101" s="69"/>
      <c r="L4101" s="302"/>
      <c r="M4101" s="63"/>
      <c r="N4101" s="366"/>
      <c r="O4101" s="367"/>
      <c r="P4101" s="368"/>
      <c r="Q4101" s="366"/>
      <c r="R4101" s="369"/>
      <c r="S4101" s="415"/>
      <c r="T4101" s="416"/>
      <c r="U4101" s="417"/>
      <c r="V4101" s="417"/>
      <c r="W4101" s="417"/>
      <c r="X4101" s="417"/>
      <c r="Y4101" s="418"/>
      <c r="Z4101" s="419"/>
      <c r="AA4101" s="420" t="s">
        <v>20</v>
      </c>
      <c r="AB4101" s="421" t="s">
        <v>21</v>
      </c>
      <c r="AC4101" s="430">
        <v>0.85</v>
      </c>
      <c r="AD4101" s="87"/>
      <c r="AE4101" s="313"/>
      <c r="AF4101" s="349"/>
      <c r="AG4101" s="414">
        <v>265.0</v>
      </c>
      <c r="AH4101" s="79"/>
      <c r="AI4101" s="80"/>
      <c r="AJ4101" s="80"/>
      <c r="AK4101" s="80"/>
      <c r="AL4101" s="14"/>
      <c r="AM4101" s="16" t="str">
        <f t="shared" si="61"/>
        <v>{s:'63E154'},</v>
      </c>
      <c r="AN4101" s="16"/>
    </row>
    <row r="4102" ht="16.5" customHeight="1">
      <c r="A4102" s="403">
        <v>63.0</v>
      </c>
      <c r="B4102" s="404" t="s">
        <v>5270</v>
      </c>
      <c r="C4102" s="31">
        <v>4100.0</v>
      </c>
      <c r="D4102" s="405" t="s">
        <v>5271</v>
      </c>
      <c r="E4102" s="69"/>
      <c r="F4102" s="69"/>
      <c r="G4102" s="76"/>
      <c r="H4102" s="63"/>
      <c r="I4102" s="63"/>
      <c r="J4102" s="51"/>
      <c r="K4102" s="69"/>
      <c r="L4102" s="302"/>
      <c r="M4102" s="63"/>
      <c r="N4102" s="366"/>
      <c r="O4102" s="367"/>
      <c r="P4102" s="368"/>
      <c r="Q4102" s="366"/>
      <c r="R4102" s="369"/>
      <c r="S4102" s="415"/>
      <c r="T4102" s="431" t="s">
        <v>27</v>
      </c>
      <c r="U4102" s="408"/>
      <c r="V4102" s="408"/>
      <c r="W4102" s="408"/>
      <c r="X4102" s="408"/>
      <c r="Y4102" s="409" t="s">
        <v>21</v>
      </c>
      <c r="Z4102" s="410">
        <v>0.5</v>
      </c>
      <c r="AA4102" s="423"/>
      <c r="AB4102" s="424"/>
      <c r="AC4102" s="419"/>
      <c r="AD4102" s="87"/>
      <c r="AE4102" s="313"/>
      <c r="AF4102" s="349"/>
      <c r="AG4102" s="414">
        <v>222.0</v>
      </c>
      <c r="AH4102" s="79"/>
      <c r="AI4102" s="80"/>
      <c r="AJ4102" s="80"/>
      <c r="AK4102" s="80"/>
      <c r="AL4102" s="14"/>
      <c r="AM4102" s="16" t="str">
        <f t="shared" si="61"/>
        <v>{s:'63E155'},</v>
      </c>
      <c r="AN4102" s="16"/>
    </row>
    <row r="4103" ht="16.5" customHeight="1">
      <c r="A4103" s="403">
        <v>63.0</v>
      </c>
      <c r="B4103" s="404" t="s">
        <v>5272</v>
      </c>
      <c r="C4103" s="31">
        <v>4101.0</v>
      </c>
      <c r="D4103" s="405" t="s">
        <v>5273</v>
      </c>
      <c r="E4103" s="69"/>
      <c r="F4103" s="69"/>
      <c r="G4103" s="76"/>
      <c r="H4103" s="63"/>
      <c r="I4103" s="63"/>
      <c r="J4103" s="51"/>
      <c r="K4103" s="69"/>
      <c r="L4103" s="302"/>
      <c r="M4103" s="63"/>
      <c r="N4103" s="366"/>
      <c r="O4103" s="367"/>
      <c r="P4103" s="368"/>
      <c r="Q4103" s="366"/>
      <c r="R4103" s="369"/>
      <c r="S4103" s="425"/>
      <c r="T4103" s="433"/>
      <c r="U4103" s="417"/>
      <c r="V4103" s="417"/>
      <c r="W4103" s="417"/>
      <c r="X4103" s="417"/>
      <c r="Y4103" s="418"/>
      <c r="Z4103" s="419"/>
      <c r="AA4103" s="420" t="s">
        <v>20</v>
      </c>
      <c r="AB4103" s="421" t="s">
        <v>21</v>
      </c>
      <c r="AC4103" s="430">
        <v>0.85</v>
      </c>
      <c r="AD4103" s="93"/>
      <c r="AE4103" s="292"/>
      <c r="AF4103" s="355"/>
      <c r="AG4103" s="414">
        <v>188.0</v>
      </c>
      <c r="AH4103" s="79"/>
      <c r="AI4103" s="80"/>
      <c r="AJ4103" s="80"/>
      <c r="AK4103" s="80"/>
      <c r="AL4103" s="14"/>
      <c r="AM4103" s="16" t="str">
        <f t="shared" si="61"/>
        <v>{s:'63E156'},</v>
      </c>
      <c r="AN4103" s="16"/>
    </row>
    <row r="4104" ht="16.5" customHeight="1">
      <c r="A4104" s="29">
        <v>63.0</v>
      </c>
      <c r="B4104" s="30" t="s">
        <v>5274</v>
      </c>
      <c r="C4104" s="31">
        <v>4102.0</v>
      </c>
      <c r="D4104" s="32" t="s">
        <v>5275</v>
      </c>
      <c r="E4104" s="69"/>
      <c r="F4104" s="69"/>
      <c r="G4104" s="94"/>
      <c r="H4104" s="140"/>
      <c r="I4104" s="140"/>
      <c r="J4104" s="95"/>
      <c r="K4104" s="82" t="s">
        <v>38</v>
      </c>
      <c r="L4104" s="96"/>
      <c r="M4104" s="96"/>
      <c r="N4104" s="152"/>
      <c r="O4104" s="105"/>
      <c r="P4104" s="94"/>
      <c r="Q4104" s="140"/>
      <c r="R4104" s="95"/>
      <c r="S4104" s="287"/>
      <c r="T4104" s="287"/>
      <c r="U4104" s="152"/>
      <c r="V4104" s="152"/>
      <c r="W4104" s="152"/>
      <c r="X4104" s="152"/>
      <c r="Y4104" s="287"/>
      <c r="Z4104" s="345"/>
      <c r="AA4104" s="398"/>
      <c r="AB4104" s="288"/>
      <c r="AC4104" s="288"/>
      <c r="AD4104" s="288"/>
      <c r="AE4104" s="288"/>
      <c r="AF4104" s="346"/>
      <c r="AG4104" s="45">
        <v>461.0</v>
      </c>
      <c r="AH4104" s="79"/>
      <c r="AI4104" s="80"/>
      <c r="AJ4104" s="80"/>
      <c r="AK4104" s="80"/>
      <c r="AL4104" s="14"/>
      <c r="AM4104" s="16" t="str">
        <f t="shared" ref="AM4104:AM4105" si="62">"{s:'"&amp;A4104&amp;B4104&amp;"', v:"&amp;AG4104&amp;" , c:'"&amp;D4104&amp;"・'},"</f>
        <v>{s:'63E157', v:461 , c:'放デイ２１・有資格７・責欠・'},</v>
      </c>
      <c r="AN4104" s="16"/>
    </row>
    <row r="4105" ht="16.5" customHeight="1">
      <c r="A4105" s="29">
        <v>63.0</v>
      </c>
      <c r="B4105" s="30" t="s">
        <v>5276</v>
      </c>
      <c r="C4105" s="31">
        <v>4103.0</v>
      </c>
      <c r="D4105" s="32" t="s">
        <v>5277</v>
      </c>
      <c r="E4105" s="69"/>
      <c r="F4105" s="69"/>
      <c r="G4105" s="94"/>
      <c r="H4105" s="373"/>
      <c r="I4105" s="140"/>
      <c r="J4105" s="95"/>
      <c r="K4105" s="87"/>
      <c r="L4105" s="302">
        <v>9.0</v>
      </c>
      <c r="M4105" s="63" t="s">
        <v>40</v>
      </c>
      <c r="N4105" s="140"/>
      <c r="O4105" s="105"/>
      <c r="P4105" s="94"/>
      <c r="Q4105" s="140"/>
      <c r="R4105" s="95"/>
      <c r="S4105" s="290"/>
      <c r="T4105" s="290"/>
      <c r="U4105" s="291"/>
      <c r="V4105" s="291"/>
      <c r="W4105" s="291"/>
      <c r="X4105" s="291"/>
      <c r="Y4105" s="290"/>
      <c r="Z4105" s="350"/>
      <c r="AA4105" s="299" t="s">
        <v>20</v>
      </c>
      <c r="AB4105" s="287" t="s">
        <v>21</v>
      </c>
      <c r="AC4105" s="351">
        <v>0.85</v>
      </c>
      <c r="AD4105" s="288"/>
      <c r="AE4105" s="288"/>
      <c r="AF4105" s="346"/>
      <c r="AG4105" s="45">
        <v>392.0</v>
      </c>
      <c r="AH4105" s="79"/>
      <c r="AI4105" s="80"/>
      <c r="AJ4105" s="80"/>
      <c r="AK4105" s="80"/>
      <c r="AL4105" s="14"/>
      <c r="AM4105" s="16" t="str">
        <f t="shared" si="62"/>
        <v>{s:'63E158', v:392 , c:'放デイ２１・有資格７・責欠・評減・'},</v>
      </c>
      <c r="AN4105" s="16"/>
    </row>
    <row r="4106" ht="16.5" customHeight="1">
      <c r="A4106" s="403">
        <v>63.0</v>
      </c>
      <c r="B4106" s="404" t="s">
        <v>5278</v>
      </c>
      <c r="C4106" s="31">
        <v>4104.0</v>
      </c>
      <c r="D4106" s="405" t="s">
        <v>5279</v>
      </c>
      <c r="E4106" s="69"/>
      <c r="F4106" s="69"/>
      <c r="G4106" s="94"/>
      <c r="H4106" s="352"/>
      <c r="I4106" s="140"/>
      <c r="J4106" s="95"/>
      <c r="K4106" s="87"/>
      <c r="L4106" s="304"/>
      <c r="M4106" s="365"/>
      <c r="N4106" s="366"/>
      <c r="O4106" s="367"/>
      <c r="P4106" s="368"/>
      <c r="Q4106" s="366"/>
      <c r="R4106" s="369"/>
      <c r="S4106" s="406" t="s">
        <v>23</v>
      </c>
      <c r="T4106" s="407" t="s">
        <v>24</v>
      </c>
      <c r="U4106" s="408"/>
      <c r="V4106" s="408"/>
      <c r="W4106" s="408"/>
      <c r="X4106" s="408"/>
      <c r="Y4106" s="409" t="s">
        <v>21</v>
      </c>
      <c r="Z4106" s="410">
        <v>0.7</v>
      </c>
      <c r="AA4106" s="426"/>
      <c r="AB4106" s="427"/>
      <c r="AC4106" s="427"/>
      <c r="AD4106" s="427"/>
      <c r="AE4106" s="427"/>
      <c r="AF4106" s="428"/>
      <c r="AG4106" s="414">
        <v>323.0</v>
      </c>
      <c r="AH4106" s="79"/>
      <c r="AI4106" s="80"/>
      <c r="AJ4106" s="80"/>
      <c r="AK4106" s="80"/>
      <c r="AL4106" s="14"/>
      <c r="AM4106" s="16" t="str">
        <f t="shared" ref="AM4106:AM4109" si="63">"{s:'"&amp;A4106&amp;B4106&amp;"'},"</f>
        <v>{s:'63E159'},</v>
      </c>
      <c r="AN4106" s="16"/>
    </row>
    <row r="4107" ht="16.5" customHeight="1">
      <c r="A4107" s="403">
        <v>63.0</v>
      </c>
      <c r="B4107" s="404" t="s">
        <v>5280</v>
      </c>
      <c r="C4107" s="31">
        <v>4105.0</v>
      </c>
      <c r="D4107" s="405" t="s">
        <v>5281</v>
      </c>
      <c r="E4107" s="69"/>
      <c r="F4107" s="69"/>
      <c r="G4107" s="94"/>
      <c r="H4107" s="352"/>
      <c r="I4107" s="140"/>
      <c r="J4107" s="95"/>
      <c r="K4107" s="87"/>
      <c r="L4107" s="302"/>
      <c r="M4107" s="63"/>
      <c r="N4107" s="366"/>
      <c r="O4107" s="367"/>
      <c r="P4107" s="368"/>
      <c r="Q4107" s="366"/>
      <c r="R4107" s="369"/>
      <c r="S4107" s="415"/>
      <c r="T4107" s="416"/>
      <c r="U4107" s="417"/>
      <c r="V4107" s="417"/>
      <c r="W4107" s="417"/>
      <c r="X4107" s="417"/>
      <c r="Y4107" s="418"/>
      <c r="Z4107" s="419"/>
      <c r="AA4107" s="420" t="s">
        <v>20</v>
      </c>
      <c r="AB4107" s="421" t="s">
        <v>21</v>
      </c>
      <c r="AC4107" s="422">
        <v>0.85</v>
      </c>
      <c r="AD4107" s="412"/>
      <c r="AE4107" s="412"/>
      <c r="AF4107" s="413"/>
      <c r="AG4107" s="414">
        <v>275.0</v>
      </c>
      <c r="AH4107" s="79"/>
      <c r="AI4107" s="80"/>
      <c r="AJ4107" s="80"/>
      <c r="AK4107" s="80"/>
      <c r="AL4107" s="14"/>
      <c r="AM4107" s="16" t="str">
        <f t="shared" si="63"/>
        <v>{s:'63E160'},</v>
      </c>
      <c r="AN4107" s="16"/>
    </row>
    <row r="4108" ht="16.5" customHeight="1">
      <c r="A4108" s="403">
        <v>63.0</v>
      </c>
      <c r="B4108" s="404" t="s">
        <v>5282</v>
      </c>
      <c r="C4108" s="31">
        <v>4106.0</v>
      </c>
      <c r="D4108" s="405" t="s">
        <v>5283</v>
      </c>
      <c r="E4108" s="69"/>
      <c r="F4108" s="69"/>
      <c r="G4108" s="94"/>
      <c r="H4108" s="352"/>
      <c r="I4108" s="140"/>
      <c r="J4108" s="95"/>
      <c r="K4108" s="69"/>
      <c r="L4108" s="302"/>
      <c r="M4108" s="63"/>
      <c r="N4108" s="366"/>
      <c r="O4108" s="367"/>
      <c r="P4108" s="368"/>
      <c r="Q4108" s="366"/>
      <c r="R4108" s="369"/>
      <c r="S4108" s="415"/>
      <c r="T4108" s="407" t="s">
        <v>27</v>
      </c>
      <c r="U4108" s="408"/>
      <c r="V4108" s="408"/>
      <c r="W4108" s="408"/>
      <c r="X4108" s="408"/>
      <c r="Y4108" s="409" t="s">
        <v>21</v>
      </c>
      <c r="Z4108" s="410">
        <v>0.5</v>
      </c>
      <c r="AA4108" s="423"/>
      <c r="AB4108" s="424"/>
      <c r="AC4108" s="424"/>
      <c r="AD4108" s="424"/>
      <c r="AE4108" s="424"/>
      <c r="AF4108" s="419"/>
      <c r="AG4108" s="414">
        <v>231.0</v>
      </c>
      <c r="AH4108" s="79"/>
      <c r="AI4108" s="80"/>
      <c r="AJ4108" s="80"/>
      <c r="AK4108" s="80"/>
      <c r="AL4108" s="14"/>
      <c r="AM4108" s="16" t="str">
        <f t="shared" si="63"/>
        <v>{s:'63E161'},</v>
      </c>
      <c r="AN4108" s="16"/>
    </row>
    <row r="4109" ht="16.5" customHeight="1">
      <c r="A4109" s="403">
        <v>63.0</v>
      </c>
      <c r="B4109" s="404" t="s">
        <v>5284</v>
      </c>
      <c r="C4109" s="31">
        <v>4107.0</v>
      </c>
      <c r="D4109" s="405" t="s">
        <v>5285</v>
      </c>
      <c r="E4109" s="69"/>
      <c r="F4109" s="69"/>
      <c r="G4109" s="94"/>
      <c r="H4109" s="352"/>
      <c r="I4109" s="140"/>
      <c r="J4109" s="95"/>
      <c r="K4109" s="69"/>
      <c r="L4109" s="302"/>
      <c r="M4109" s="63"/>
      <c r="N4109" s="366"/>
      <c r="O4109" s="367"/>
      <c r="P4109" s="368"/>
      <c r="Q4109" s="366"/>
      <c r="R4109" s="369"/>
      <c r="S4109" s="425"/>
      <c r="T4109" s="416"/>
      <c r="U4109" s="417"/>
      <c r="V4109" s="417"/>
      <c r="W4109" s="417"/>
      <c r="X4109" s="417"/>
      <c r="Y4109" s="418"/>
      <c r="Z4109" s="419"/>
      <c r="AA4109" s="420" t="s">
        <v>20</v>
      </c>
      <c r="AB4109" s="421" t="s">
        <v>21</v>
      </c>
      <c r="AC4109" s="422">
        <v>0.85</v>
      </c>
      <c r="AD4109" s="412"/>
      <c r="AE4109" s="412"/>
      <c r="AF4109" s="413"/>
      <c r="AG4109" s="414">
        <v>196.0</v>
      </c>
      <c r="AH4109" s="79"/>
      <c r="AI4109" s="80"/>
      <c r="AJ4109" s="80"/>
      <c r="AK4109" s="80"/>
      <c r="AL4109" s="14"/>
      <c r="AM4109" s="16" t="str">
        <f t="shared" si="63"/>
        <v>{s:'63E162'},</v>
      </c>
      <c r="AN4109" s="16"/>
    </row>
    <row r="4110" ht="16.5" customHeight="1">
      <c r="A4110" s="29">
        <v>63.0</v>
      </c>
      <c r="B4110" s="30" t="s">
        <v>5286</v>
      </c>
      <c r="C4110" s="31">
        <v>4108.0</v>
      </c>
      <c r="D4110" s="32" t="s">
        <v>5287</v>
      </c>
      <c r="E4110" s="69"/>
      <c r="F4110" s="69"/>
      <c r="G4110" s="94"/>
      <c r="H4110" s="352"/>
      <c r="I4110" s="140"/>
      <c r="J4110" s="95"/>
      <c r="K4110" s="69"/>
      <c r="L4110" s="302"/>
      <c r="M4110" s="63"/>
      <c r="N4110" s="366"/>
      <c r="O4110" s="367"/>
      <c r="P4110" s="368"/>
      <c r="Q4110" s="366"/>
      <c r="R4110" s="369"/>
      <c r="S4110" s="96"/>
      <c r="T4110" s="96"/>
      <c r="U4110" s="152"/>
      <c r="V4110" s="152"/>
      <c r="W4110" s="152"/>
      <c r="X4110" s="152"/>
      <c r="Y4110" s="287"/>
      <c r="Z4110" s="354"/>
      <c r="AA4110" s="398"/>
      <c r="AB4110" s="288"/>
      <c r="AC4110" s="346"/>
      <c r="AD4110" s="82" t="s">
        <v>30</v>
      </c>
      <c r="AE4110" s="302">
        <v>5.0</v>
      </c>
      <c r="AF4110" s="360" t="s">
        <v>31</v>
      </c>
      <c r="AG4110" s="45">
        <v>456.0</v>
      </c>
      <c r="AH4110" s="79"/>
      <c r="AI4110" s="80"/>
      <c r="AJ4110" s="80"/>
      <c r="AK4110" s="80"/>
      <c r="AL4110" s="14"/>
      <c r="AM4110" s="16" t="str">
        <f t="shared" ref="AM4110:AM4111" si="64">"{s:'"&amp;A4110&amp;B4110&amp;"', v:"&amp;AG4110&amp;" , c:'"&amp;D4110&amp;"・'},"</f>
        <v>{s:'63E163', v:456 , c:'放デイ２１・有資格７・責欠・拘減・'},</v>
      </c>
      <c r="AN4110" s="16"/>
    </row>
    <row r="4111" ht="16.5" customHeight="1">
      <c r="A4111" s="29">
        <v>63.0</v>
      </c>
      <c r="B4111" s="30" t="s">
        <v>5288</v>
      </c>
      <c r="C4111" s="31">
        <v>4109.0</v>
      </c>
      <c r="D4111" s="32" t="s">
        <v>5289</v>
      </c>
      <c r="E4111" s="69"/>
      <c r="F4111" s="69"/>
      <c r="G4111" s="94"/>
      <c r="H4111" s="352"/>
      <c r="I4111" s="140"/>
      <c r="J4111" s="95"/>
      <c r="K4111" s="69"/>
      <c r="L4111" s="302"/>
      <c r="M4111" s="63"/>
      <c r="N4111" s="366"/>
      <c r="O4111" s="367"/>
      <c r="P4111" s="368"/>
      <c r="Q4111" s="366"/>
      <c r="R4111" s="369"/>
      <c r="S4111" s="115"/>
      <c r="T4111" s="115"/>
      <c r="U4111" s="291"/>
      <c r="V4111" s="291"/>
      <c r="W4111" s="291"/>
      <c r="X4111" s="291"/>
      <c r="Y4111" s="290"/>
      <c r="Z4111" s="355"/>
      <c r="AA4111" s="299" t="s">
        <v>20</v>
      </c>
      <c r="AB4111" s="287" t="s">
        <v>21</v>
      </c>
      <c r="AC4111" s="361">
        <v>0.85</v>
      </c>
      <c r="AD4111" s="87"/>
      <c r="AE4111" s="302"/>
      <c r="AF4111" s="360"/>
      <c r="AG4111" s="45">
        <v>387.0</v>
      </c>
      <c r="AH4111" s="79"/>
      <c r="AI4111" s="80"/>
      <c r="AJ4111" s="80"/>
      <c r="AK4111" s="80"/>
      <c r="AL4111" s="14"/>
      <c r="AM4111" s="16" t="str">
        <f t="shared" si="64"/>
        <v>{s:'63E164', v:387 , c:'放デイ２１・有資格７・責欠・評減・拘減・'},</v>
      </c>
      <c r="AN4111" s="16"/>
    </row>
    <row r="4112" ht="16.5" customHeight="1">
      <c r="A4112" s="403">
        <v>63.0</v>
      </c>
      <c r="B4112" s="404" t="s">
        <v>5290</v>
      </c>
      <c r="C4112" s="31">
        <v>4110.0</v>
      </c>
      <c r="D4112" s="405" t="s">
        <v>5291</v>
      </c>
      <c r="E4112" s="69"/>
      <c r="F4112" s="69"/>
      <c r="G4112" s="94"/>
      <c r="H4112" s="352"/>
      <c r="I4112" s="140"/>
      <c r="J4112" s="95"/>
      <c r="K4112" s="69"/>
      <c r="L4112" s="302"/>
      <c r="M4112" s="63"/>
      <c r="N4112" s="366"/>
      <c r="O4112" s="367"/>
      <c r="P4112" s="368"/>
      <c r="Q4112" s="366"/>
      <c r="R4112" s="369"/>
      <c r="S4112" s="406" t="s">
        <v>23</v>
      </c>
      <c r="T4112" s="407" t="s">
        <v>24</v>
      </c>
      <c r="U4112" s="408"/>
      <c r="V4112" s="408"/>
      <c r="W4112" s="408"/>
      <c r="X4112" s="408"/>
      <c r="Y4112" s="409" t="s">
        <v>21</v>
      </c>
      <c r="Z4112" s="410">
        <v>0.7</v>
      </c>
      <c r="AA4112" s="426"/>
      <c r="AB4112" s="427"/>
      <c r="AC4112" s="428"/>
      <c r="AD4112" s="87"/>
      <c r="AE4112" s="313"/>
      <c r="AF4112" s="349"/>
      <c r="AG4112" s="414">
        <v>318.0</v>
      </c>
      <c r="AH4112" s="79"/>
      <c r="AI4112" s="80"/>
      <c r="AJ4112" s="80"/>
      <c r="AK4112" s="80"/>
      <c r="AL4112" s="14"/>
      <c r="AM4112" s="16" t="str">
        <f t="shared" ref="AM4112:AM4115" si="65">"{s:'"&amp;A4112&amp;B4112&amp;"'},"</f>
        <v>{s:'63E165'},</v>
      </c>
      <c r="AN4112" s="16"/>
    </row>
    <row r="4113" ht="16.5" customHeight="1">
      <c r="A4113" s="403">
        <v>63.0</v>
      </c>
      <c r="B4113" s="404" t="s">
        <v>5292</v>
      </c>
      <c r="C4113" s="31">
        <v>4111.0</v>
      </c>
      <c r="D4113" s="405" t="s">
        <v>5293</v>
      </c>
      <c r="E4113" s="69"/>
      <c r="F4113" s="69"/>
      <c r="G4113" s="94"/>
      <c r="H4113" s="352"/>
      <c r="I4113" s="140"/>
      <c r="J4113" s="95"/>
      <c r="K4113" s="69"/>
      <c r="L4113" s="302"/>
      <c r="M4113" s="63"/>
      <c r="N4113" s="366"/>
      <c r="O4113" s="367"/>
      <c r="P4113" s="368"/>
      <c r="Q4113" s="366"/>
      <c r="R4113" s="369"/>
      <c r="S4113" s="415"/>
      <c r="T4113" s="416"/>
      <c r="U4113" s="417"/>
      <c r="V4113" s="417"/>
      <c r="W4113" s="417"/>
      <c r="X4113" s="417"/>
      <c r="Y4113" s="418"/>
      <c r="Z4113" s="419"/>
      <c r="AA4113" s="420" t="s">
        <v>20</v>
      </c>
      <c r="AB4113" s="421" t="s">
        <v>21</v>
      </c>
      <c r="AC4113" s="430">
        <v>0.85</v>
      </c>
      <c r="AD4113" s="87"/>
      <c r="AE4113" s="313"/>
      <c r="AF4113" s="349"/>
      <c r="AG4113" s="414">
        <v>270.0</v>
      </c>
      <c r="AH4113" s="79"/>
      <c r="AI4113" s="80"/>
      <c r="AJ4113" s="80"/>
      <c r="AK4113" s="80"/>
      <c r="AL4113" s="14"/>
      <c r="AM4113" s="16" t="str">
        <f t="shared" si="65"/>
        <v>{s:'63E166'},</v>
      </c>
      <c r="AN4113" s="16"/>
    </row>
    <row r="4114" ht="16.5" customHeight="1">
      <c r="A4114" s="403">
        <v>63.0</v>
      </c>
      <c r="B4114" s="404" t="s">
        <v>5294</v>
      </c>
      <c r="C4114" s="31">
        <v>4112.0</v>
      </c>
      <c r="D4114" s="405" t="s">
        <v>5295</v>
      </c>
      <c r="E4114" s="69"/>
      <c r="F4114" s="69"/>
      <c r="G4114" s="94"/>
      <c r="H4114" s="352"/>
      <c r="I4114" s="140"/>
      <c r="J4114" s="95"/>
      <c r="K4114" s="69"/>
      <c r="L4114" s="302"/>
      <c r="M4114" s="63"/>
      <c r="N4114" s="366"/>
      <c r="O4114" s="367"/>
      <c r="P4114" s="368"/>
      <c r="Q4114" s="366"/>
      <c r="R4114" s="369"/>
      <c r="S4114" s="415"/>
      <c r="T4114" s="431" t="s">
        <v>27</v>
      </c>
      <c r="U4114" s="408"/>
      <c r="V4114" s="408"/>
      <c r="W4114" s="408"/>
      <c r="X4114" s="408"/>
      <c r="Y4114" s="409" t="s">
        <v>21</v>
      </c>
      <c r="Z4114" s="410">
        <v>0.5</v>
      </c>
      <c r="AA4114" s="423"/>
      <c r="AB4114" s="424"/>
      <c r="AC4114" s="419"/>
      <c r="AD4114" s="87"/>
      <c r="AE4114" s="313"/>
      <c r="AF4114" s="349"/>
      <c r="AG4114" s="414">
        <v>226.0</v>
      </c>
      <c r="AH4114" s="79"/>
      <c r="AI4114" s="80"/>
      <c r="AJ4114" s="80"/>
      <c r="AK4114" s="80"/>
      <c r="AL4114" s="14"/>
      <c r="AM4114" s="16" t="str">
        <f t="shared" si="65"/>
        <v>{s:'63E167'},</v>
      </c>
      <c r="AN4114" s="16"/>
    </row>
    <row r="4115" ht="16.5" customHeight="1">
      <c r="A4115" s="403">
        <v>63.0</v>
      </c>
      <c r="B4115" s="404" t="s">
        <v>5296</v>
      </c>
      <c r="C4115" s="31">
        <v>4113.0</v>
      </c>
      <c r="D4115" s="405" t="s">
        <v>5297</v>
      </c>
      <c r="E4115" s="69"/>
      <c r="F4115" s="69"/>
      <c r="G4115" s="94"/>
      <c r="H4115" s="352"/>
      <c r="I4115" s="140"/>
      <c r="J4115" s="95"/>
      <c r="K4115" s="69"/>
      <c r="L4115" s="302"/>
      <c r="M4115" s="63"/>
      <c r="N4115" s="366"/>
      <c r="O4115" s="367"/>
      <c r="P4115" s="370"/>
      <c r="Q4115" s="366"/>
      <c r="R4115" s="369"/>
      <c r="S4115" s="425"/>
      <c r="T4115" s="433"/>
      <c r="U4115" s="417"/>
      <c r="V4115" s="417"/>
      <c r="W4115" s="417"/>
      <c r="X4115" s="417"/>
      <c r="Y4115" s="418"/>
      <c r="Z4115" s="419"/>
      <c r="AA4115" s="420" t="s">
        <v>20</v>
      </c>
      <c r="AB4115" s="421" t="s">
        <v>21</v>
      </c>
      <c r="AC4115" s="430">
        <v>0.85</v>
      </c>
      <c r="AD4115" s="93"/>
      <c r="AE4115" s="292"/>
      <c r="AF4115" s="355"/>
      <c r="AG4115" s="414">
        <v>191.0</v>
      </c>
      <c r="AH4115" s="79"/>
      <c r="AI4115" s="80"/>
      <c r="AJ4115" s="80"/>
      <c r="AK4115" s="80"/>
      <c r="AL4115" s="14"/>
      <c r="AM4115" s="16" t="str">
        <f t="shared" si="65"/>
        <v>{s:'63E168'},</v>
      </c>
      <c r="AN4115" s="16"/>
    </row>
    <row r="4116" ht="16.5" customHeight="1">
      <c r="A4116" s="29">
        <v>63.0</v>
      </c>
      <c r="B4116" s="30" t="s">
        <v>5298</v>
      </c>
      <c r="C4116" s="31">
        <v>4114.0</v>
      </c>
      <c r="D4116" s="32" t="s">
        <v>5299</v>
      </c>
      <c r="E4116" s="112"/>
      <c r="F4116" s="69"/>
      <c r="G4116" s="76"/>
      <c r="H4116" s="63"/>
      <c r="I4116" s="63"/>
      <c r="J4116" s="51"/>
      <c r="K4116" s="168"/>
      <c r="L4116" s="96"/>
      <c r="M4116" s="96"/>
      <c r="N4116" s="152"/>
      <c r="O4116" s="367"/>
      <c r="P4116" s="82" t="s">
        <v>5011</v>
      </c>
      <c r="Q4116" s="152"/>
      <c r="R4116" s="153"/>
      <c r="S4116" s="287"/>
      <c r="T4116" s="287"/>
      <c r="U4116" s="152"/>
      <c r="V4116" s="152"/>
      <c r="W4116" s="152"/>
      <c r="X4116" s="152"/>
      <c r="Y4116" s="287"/>
      <c r="Z4116" s="345"/>
      <c r="AA4116" s="398"/>
      <c r="AB4116" s="288"/>
      <c r="AC4116" s="288"/>
      <c r="AD4116" s="288"/>
      <c r="AE4116" s="288"/>
      <c r="AF4116" s="346"/>
      <c r="AG4116" s="45">
        <v>325.0</v>
      </c>
      <c r="AH4116" s="79"/>
      <c r="AI4116" s="80"/>
      <c r="AJ4116" s="80"/>
      <c r="AK4116" s="80"/>
      <c r="AL4116" s="14"/>
      <c r="AM4116" s="16" t="str">
        <f t="shared" ref="AM4116:AM4117" si="66">"{s:'"&amp;A4116&amp;B4116&amp;"', v:"&amp;AG4116&amp;" , c:'"&amp;D4116&amp;"・'},"</f>
        <v>{s:'63E169', v:325 , c:'放デイ２１・責欠２・'},</v>
      </c>
      <c r="AN4116" s="16"/>
    </row>
    <row r="4117" ht="16.5" customHeight="1">
      <c r="A4117" s="29">
        <v>63.0</v>
      </c>
      <c r="B4117" s="30" t="s">
        <v>5300</v>
      </c>
      <c r="C4117" s="31">
        <v>4115.0</v>
      </c>
      <c r="D4117" s="32" t="s">
        <v>5301</v>
      </c>
      <c r="E4117" s="69"/>
      <c r="F4117" s="69"/>
      <c r="G4117" s="76"/>
      <c r="H4117" s="373"/>
      <c r="I4117" s="140"/>
      <c r="J4117" s="51"/>
      <c r="K4117" s="94"/>
      <c r="L4117" s="302"/>
      <c r="M4117" s="63"/>
      <c r="N4117" s="140"/>
      <c r="O4117" s="105"/>
      <c r="P4117" s="87"/>
      <c r="Q4117" s="302" t="s">
        <v>21</v>
      </c>
      <c r="R4117" s="349">
        <v>0.5</v>
      </c>
      <c r="S4117" s="290"/>
      <c r="T4117" s="290"/>
      <c r="U4117" s="291"/>
      <c r="V4117" s="291"/>
      <c r="W4117" s="291"/>
      <c r="X4117" s="291"/>
      <c r="Y4117" s="290"/>
      <c r="Z4117" s="350"/>
      <c r="AA4117" s="299" t="s">
        <v>20</v>
      </c>
      <c r="AB4117" s="287" t="s">
        <v>21</v>
      </c>
      <c r="AC4117" s="351">
        <v>0.85</v>
      </c>
      <c r="AD4117" s="288"/>
      <c r="AE4117" s="288"/>
      <c r="AF4117" s="346"/>
      <c r="AG4117" s="45">
        <v>276.0</v>
      </c>
      <c r="AH4117" s="79"/>
      <c r="AI4117" s="80"/>
      <c r="AJ4117" s="80"/>
      <c r="AK4117" s="80"/>
      <c r="AL4117" s="14"/>
      <c r="AM4117" s="16" t="str">
        <f t="shared" si="66"/>
        <v>{s:'63E170', v:276 , c:'放デイ２１・責欠２・評減・'},</v>
      </c>
      <c r="AN4117" s="16"/>
    </row>
    <row r="4118" ht="16.5" customHeight="1">
      <c r="A4118" s="403">
        <v>63.0</v>
      </c>
      <c r="B4118" s="404" t="s">
        <v>5302</v>
      </c>
      <c r="C4118" s="31">
        <v>4116.0</v>
      </c>
      <c r="D4118" s="405" t="s">
        <v>5303</v>
      </c>
      <c r="E4118" s="69"/>
      <c r="F4118" s="69"/>
      <c r="G4118" s="76"/>
      <c r="H4118" s="63"/>
      <c r="I4118" s="63"/>
      <c r="J4118" s="51"/>
      <c r="K4118" s="69"/>
      <c r="L4118" s="304"/>
      <c r="M4118" s="365"/>
      <c r="N4118" s="366"/>
      <c r="O4118" s="367"/>
      <c r="P4118" s="87"/>
      <c r="Q4118" s="366"/>
      <c r="R4118" s="369"/>
      <c r="S4118" s="406" t="s">
        <v>23</v>
      </c>
      <c r="T4118" s="407" t="s">
        <v>24</v>
      </c>
      <c r="U4118" s="408"/>
      <c r="V4118" s="408"/>
      <c r="W4118" s="408"/>
      <c r="X4118" s="408"/>
      <c r="Y4118" s="409" t="s">
        <v>21</v>
      </c>
      <c r="Z4118" s="410">
        <v>0.7</v>
      </c>
      <c r="AA4118" s="426"/>
      <c r="AB4118" s="427"/>
      <c r="AC4118" s="427"/>
      <c r="AD4118" s="427"/>
      <c r="AE4118" s="427"/>
      <c r="AF4118" s="428"/>
      <c r="AG4118" s="414">
        <v>228.0</v>
      </c>
      <c r="AH4118" s="79"/>
      <c r="AI4118" s="80"/>
      <c r="AJ4118" s="80"/>
      <c r="AK4118" s="80"/>
      <c r="AL4118" s="14"/>
      <c r="AM4118" s="16" t="str">
        <f t="shared" ref="AM4118:AM4121" si="67">"{s:'"&amp;A4118&amp;B4118&amp;"'},"</f>
        <v>{s:'63E171'},</v>
      </c>
      <c r="AN4118" s="16"/>
    </row>
    <row r="4119" ht="16.5" customHeight="1">
      <c r="A4119" s="403">
        <v>63.0</v>
      </c>
      <c r="B4119" s="404" t="s">
        <v>5304</v>
      </c>
      <c r="C4119" s="31">
        <v>4117.0</v>
      </c>
      <c r="D4119" s="405" t="s">
        <v>5305</v>
      </c>
      <c r="E4119" s="69"/>
      <c r="F4119" s="69"/>
      <c r="G4119" s="76"/>
      <c r="H4119" s="63"/>
      <c r="I4119" s="63"/>
      <c r="J4119" s="51"/>
      <c r="K4119" s="69"/>
      <c r="L4119" s="302"/>
      <c r="M4119" s="63"/>
      <c r="N4119" s="366"/>
      <c r="O4119" s="367"/>
      <c r="P4119" s="87"/>
      <c r="Q4119" s="366"/>
      <c r="R4119" s="369"/>
      <c r="S4119" s="415"/>
      <c r="T4119" s="416"/>
      <c r="U4119" s="417"/>
      <c r="V4119" s="417"/>
      <c r="W4119" s="417"/>
      <c r="X4119" s="417"/>
      <c r="Y4119" s="418"/>
      <c r="Z4119" s="419"/>
      <c r="AA4119" s="420" t="s">
        <v>20</v>
      </c>
      <c r="AB4119" s="421" t="s">
        <v>21</v>
      </c>
      <c r="AC4119" s="422">
        <v>0.85</v>
      </c>
      <c r="AD4119" s="412"/>
      <c r="AE4119" s="412"/>
      <c r="AF4119" s="413"/>
      <c r="AG4119" s="414">
        <v>194.0</v>
      </c>
      <c r="AH4119" s="79"/>
      <c r="AI4119" s="80"/>
      <c r="AJ4119" s="80"/>
      <c r="AK4119" s="80"/>
      <c r="AL4119" s="14"/>
      <c r="AM4119" s="16" t="str">
        <f t="shared" si="67"/>
        <v>{s:'63E172'},</v>
      </c>
      <c r="AN4119" s="16"/>
    </row>
    <row r="4120" ht="16.5" customHeight="1">
      <c r="A4120" s="403">
        <v>63.0</v>
      </c>
      <c r="B4120" s="404" t="s">
        <v>5306</v>
      </c>
      <c r="C4120" s="31">
        <v>4118.0</v>
      </c>
      <c r="D4120" s="405" t="s">
        <v>5307</v>
      </c>
      <c r="E4120" s="69"/>
      <c r="F4120" s="69"/>
      <c r="G4120" s="76"/>
      <c r="H4120" s="63"/>
      <c r="I4120" s="63"/>
      <c r="J4120" s="51"/>
      <c r="K4120" s="69"/>
      <c r="L4120" s="302"/>
      <c r="M4120" s="63"/>
      <c r="N4120" s="366"/>
      <c r="O4120" s="367"/>
      <c r="P4120" s="87"/>
      <c r="Q4120" s="366"/>
      <c r="R4120" s="369"/>
      <c r="S4120" s="415"/>
      <c r="T4120" s="407" t="s">
        <v>27</v>
      </c>
      <c r="U4120" s="408"/>
      <c r="V4120" s="408"/>
      <c r="W4120" s="408"/>
      <c r="X4120" s="408"/>
      <c r="Y4120" s="409" t="s">
        <v>21</v>
      </c>
      <c r="Z4120" s="410">
        <v>0.5</v>
      </c>
      <c r="AA4120" s="423"/>
      <c r="AB4120" s="424"/>
      <c r="AC4120" s="424"/>
      <c r="AD4120" s="424"/>
      <c r="AE4120" s="424"/>
      <c r="AF4120" s="419"/>
      <c r="AG4120" s="414">
        <v>163.0</v>
      </c>
      <c r="AH4120" s="79"/>
      <c r="AI4120" s="80"/>
      <c r="AJ4120" s="80"/>
      <c r="AK4120" s="80"/>
      <c r="AL4120" s="14"/>
      <c r="AM4120" s="16" t="str">
        <f t="shared" si="67"/>
        <v>{s:'63E173'},</v>
      </c>
      <c r="AN4120" s="16"/>
    </row>
    <row r="4121" ht="16.5" customHeight="1">
      <c r="A4121" s="403">
        <v>63.0</v>
      </c>
      <c r="B4121" s="404" t="s">
        <v>5308</v>
      </c>
      <c r="C4121" s="31">
        <v>4119.0</v>
      </c>
      <c r="D4121" s="405" t="s">
        <v>5309</v>
      </c>
      <c r="E4121" s="69"/>
      <c r="F4121" s="69"/>
      <c r="G4121" s="76"/>
      <c r="H4121" s="63"/>
      <c r="I4121" s="63"/>
      <c r="J4121" s="51"/>
      <c r="K4121" s="69"/>
      <c r="L4121" s="302"/>
      <c r="M4121" s="63"/>
      <c r="N4121" s="366"/>
      <c r="O4121" s="367"/>
      <c r="P4121" s="87"/>
      <c r="Q4121" s="366"/>
      <c r="R4121" s="369"/>
      <c r="S4121" s="425"/>
      <c r="T4121" s="416"/>
      <c r="U4121" s="417"/>
      <c r="V4121" s="417"/>
      <c r="W4121" s="417"/>
      <c r="X4121" s="417"/>
      <c r="Y4121" s="418"/>
      <c r="Z4121" s="419"/>
      <c r="AA4121" s="420" t="s">
        <v>20</v>
      </c>
      <c r="AB4121" s="421" t="s">
        <v>21</v>
      </c>
      <c r="AC4121" s="422">
        <v>0.85</v>
      </c>
      <c r="AD4121" s="412"/>
      <c r="AE4121" s="412"/>
      <c r="AF4121" s="413"/>
      <c r="AG4121" s="414">
        <v>139.0</v>
      </c>
      <c r="AH4121" s="79"/>
      <c r="AI4121" s="80"/>
      <c r="AJ4121" s="80"/>
      <c r="AK4121" s="80"/>
      <c r="AL4121" s="14"/>
      <c r="AM4121" s="16" t="str">
        <f t="shared" si="67"/>
        <v>{s:'63E174'},</v>
      </c>
      <c r="AN4121" s="16"/>
    </row>
    <row r="4122" ht="16.5" customHeight="1">
      <c r="A4122" s="29">
        <v>63.0</v>
      </c>
      <c r="B4122" s="30" t="s">
        <v>5310</v>
      </c>
      <c r="C4122" s="31">
        <v>4120.0</v>
      </c>
      <c r="D4122" s="32" t="s">
        <v>5311</v>
      </c>
      <c r="E4122" s="69"/>
      <c r="F4122" s="69"/>
      <c r="G4122" s="76"/>
      <c r="H4122" s="63"/>
      <c r="I4122" s="63"/>
      <c r="J4122" s="51"/>
      <c r="K4122" s="69"/>
      <c r="L4122" s="302"/>
      <c r="M4122" s="63"/>
      <c r="N4122" s="366"/>
      <c r="O4122" s="367"/>
      <c r="P4122" s="87"/>
      <c r="Q4122" s="366"/>
      <c r="R4122" s="369"/>
      <c r="S4122" s="96"/>
      <c r="T4122" s="96"/>
      <c r="U4122" s="152"/>
      <c r="V4122" s="152"/>
      <c r="W4122" s="152"/>
      <c r="X4122" s="152"/>
      <c r="Y4122" s="287"/>
      <c r="Z4122" s="354"/>
      <c r="AA4122" s="398"/>
      <c r="AB4122" s="288"/>
      <c r="AC4122" s="346"/>
      <c r="AD4122" s="82" t="s">
        <v>30</v>
      </c>
      <c r="AE4122" s="302">
        <v>5.0</v>
      </c>
      <c r="AF4122" s="360" t="s">
        <v>31</v>
      </c>
      <c r="AG4122" s="45">
        <v>320.0</v>
      </c>
      <c r="AH4122" s="79"/>
      <c r="AI4122" s="80"/>
      <c r="AJ4122" s="80"/>
      <c r="AK4122" s="80"/>
      <c r="AL4122" s="14"/>
      <c r="AM4122" s="16" t="str">
        <f t="shared" ref="AM4122:AM4123" si="68">"{s:'"&amp;A4122&amp;B4122&amp;"', v:"&amp;AG4122&amp;" , c:'"&amp;D4122&amp;"・'},"</f>
        <v>{s:'63E175', v:320 , c:'放デイ２１・責欠２・拘減・'},</v>
      </c>
      <c r="AN4122" s="16"/>
    </row>
    <row r="4123" ht="16.5" customHeight="1">
      <c r="A4123" s="29">
        <v>63.0</v>
      </c>
      <c r="B4123" s="30" t="s">
        <v>5312</v>
      </c>
      <c r="C4123" s="31">
        <v>4121.0</v>
      </c>
      <c r="D4123" s="32" t="s">
        <v>5313</v>
      </c>
      <c r="E4123" s="69"/>
      <c r="F4123" s="69"/>
      <c r="G4123" s="76"/>
      <c r="H4123" s="63"/>
      <c r="I4123" s="63"/>
      <c r="J4123" s="51"/>
      <c r="K4123" s="69"/>
      <c r="L4123" s="302"/>
      <c r="M4123" s="63"/>
      <c r="N4123" s="366"/>
      <c r="O4123" s="367"/>
      <c r="P4123" s="368"/>
      <c r="Q4123" s="366"/>
      <c r="R4123" s="369"/>
      <c r="S4123" s="115"/>
      <c r="T4123" s="115"/>
      <c r="U4123" s="291"/>
      <c r="V4123" s="291"/>
      <c r="W4123" s="291"/>
      <c r="X4123" s="291"/>
      <c r="Y4123" s="290"/>
      <c r="Z4123" s="355"/>
      <c r="AA4123" s="299" t="s">
        <v>20</v>
      </c>
      <c r="AB4123" s="287" t="s">
        <v>21</v>
      </c>
      <c r="AC4123" s="361">
        <v>0.85</v>
      </c>
      <c r="AD4123" s="87"/>
      <c r="AE4123" s="302"/>
      <c r="AF4123" s="360"/>
      <c r="AG4123" s="45">
        <v>271.0</v>
      </c>
      <c r="AH4123" s="79"/>
      <c r="AI4123" s="80"/>
      <c r="AJ4123" s="80"/>
      <c r="AK4123" s="80"/>
      <c r="AL4123" s="14"/>
      <c r="AM4123" s="16" t="str">
        <f t="shared" si="68"/>
        <v>{s:'63E176', v:271 , c:'放デイ２１・責欠２・評減・拘減・'},</v>
      </c>
      <c r="AN4123" s="16"/>
    </row>
    <row r="4124" ht="16.5" customHeight="1">
      <c r="A4124" s="403">
        <v>63.0</v>
      </c>
      <c r="B4124" s="404" t="s">
        <v>5314</v>
      </c>
      <c r="C4124" s="31">
        <v>4122.0</v>
      </c>
      <c r="D4124" s="405" t="s">
        <v>5315</v>
      </c>
      <c r="E4124" s="69"/>
      <c r="F4124" s="69"/>
      <c r="G4124" s="76"/>
      <c r="H4124" s="63"/>
      <c r="I4124" s="63"/>
      <c r="J4124" s="51"/>
      <c r="K4124" s="69"/>
      <c r="L4124" s="302"/>
      <c r="M4124" s="63"/>
      <c r="N4124" s="366"/>
      <c r="O4124" s="367"/>
      <c r="P4124" s="368"/>
      <c r="Q4124" s="366"/>
      <c r="R4124" s="369"/>
      <c r="S4124" s="406" t="s">
        <v>23</v>
      </c>
      <c r="T4124" s="407" t="s">
        <v>24</v>
      </c>
      <c r="U4124" s="408"/>
      <c r="V4124" s="408"/>
      <c r="W4124" s="408"/>
      <c r="X4124" s="408"/>
      <c r="Y4124" s="409" t="s">
        <v>21</v>
      </c>
      <c r="Z4124" s="410">
        <v>0.7</v>
      </c>
      <c r="AA4124" s="426"/>
      <c r="AB4124" s="427"/>
      <c r="AC4124" s="428"/>
      <c r="AD4124" s="87"/>
      <c r="AE4124" s="313"/>
      <c r="AF4124" s="349"/>
      <c r="AG4124" s="414">
        <v>223.0</v>
      </c>
      <c r="AH4124" s="79"/>
      <c r="AI4124" s="80"/>
      <c r="AJ4124" s="80"/>
      <c r="AK4124" s="80"/>
      <c r="AL4124" s="14"/>
      <c r="AM4124" s="16" t="str">
        <f t="shared" ref="AM4124:AM4127" si="69">"{s:'"&amp;A4124&amp;B4124&amp;"'},"</f>
        <v>{s:'63E177'},</v>
      </c>
      <c r="AN4124" s="16"/>
    </row>
    <row r="4125" ht="16.5" customHeight="1">
      <c r="A4125" s="403">
        <v>63.0</v>
      </c>
      <c r="B4125" s="404" t="s">
        <v>5316</v>
      </c>
      <c r="C4125" s="31">
        <v>4123.0</v>
      </c>
      <c r="D4125" s="405" t="s">
        <v>5317</v>
      </c>
      <c r="E4125" s="69"/>
      <c r="F4125" s="69"/>
      <c r="G4125" s="76"/>
      <c r="H4125" s="63"/>
      <c r="I4125" s="63"/>
      <c r="J4125" s="51"/>
      <c r="K4125" s="69"/>
      <c r="L4125" s="302"/>
      <c r="M4125" s="63"/>
      <c r="N4125" s="366"/>
      <c r="O4125" s="367"/>
      <c r="P4125" s="368"/>
      <c r="Q4125" s="366"/>
      <c r="R4125" s="369"/>
      <c r="S4125" s="415"/>
      <c r="T4125" s="416"/>
      <c r="U4125" s="417"/>
      <c r="V4125" s="417"/>
      <c r="W4125" s="417"/>
      <c r="X4125" s="417"/>
      <c r="Y4125" s="418"/>
      <c r="Z4125" s="419"/>
      <c r="AA4125" s="420" t="s">
        <v>20</v>
      </c>
      <c r="AB4125" s="421" t="s">
        <v>21</v>
      </c>
      <c r="AC4125" s="430">
        <v>0.85</v>
      </c>
      <c r="AD4125" s="87"/>
      <c r="AE4125" s="313"/>
      <c r="AF4125" s="349"/>
      <c r="AG4125" s="414">
        <v>189.0</v>
      </c>
      <c r="AH4125" s="79"/>
      <c r="AI4125" s="80"/>
      <c r="AJ4125" s="80"/>
      <c r="AK4125" s="80"/>
      <c r="AL4125" s="14"/>
      <c r="AM4125" s="16" t="str">
        <f t="shared" si="69"/>
        <v>{s:'63E178'},</v>
      </c>
      <c r="AN4125" s="16"/>
    </row>
    <row r="4126" ht="16.5" customHeight="1">
      <c r="A4126" s="403">
        <v>63.0</v>
      </c>
      <c r="B4126" s="404" t="s">
        <v>5318</v>
      </c>
      <c r="C4126" s="31">
        <v>4124.0</v>
      </c>
      <c r="D4126" s="405" t="s">
        <v>5319</v>
      </c>
      <c r="E4126" s="69"/>
      <c r="F4126" s="69"/>
      <c r="G4126" s="76"/>
      <c r="H4126" s="63"/>
      <c r="I4126" s="63"/>
      <c r="J4126" s="51"/>
      <c r="K4126" s="69"/>
      <c r="L4126" s="302"/>
      <c r="M4126" s="63"/>
      <c r="N4126" s="366"/>
      <c r="O4126" s="367"/>
      <c r="P4126" s="368"/>
      <c r="Q4126" s="366"/>
      <c r="R4126" s="369"/>
      <c r="S4126" s="415"/>
      <c r="T4126" s="431" t="s">
        <v>27</v>
      </c>
      <c r="U4126" s="408"/>
      <c r="V4126" s="408"/>
      <c r="W4126" s="408"/>
      <c r="X4126" s="408"/>
      <c r="Y4126" s="409" t="s">
        <v>21</v>
      </c>
      <c r="Z4126" s="410">
        <v>0.5</v>
      </c>
      <c r="AA4126" s="423"/>
      <c r="AB4126" s="424"/>
      <c r="AC4126" s="419"/>
      <c r="AD4126" s="87"/>
      <c r="AE4126" s="313"/>
      <c r="AF4126" s="349"/>
      <c r="AG4126" s="414">
        <v>158.0</v>
      </c>
      <c r="AH4126" s="79"/>
      <c r="AI4126" s="80"/>
      <c r="AJ4126" s="80"/>
      <c r="AK4126" s="80"/>
      <c r="AL4126" s="14"/>
      <c r="AM4126" s="16" t="str">
        <f t="shared" si="69"/>
        <v>{s:'63E179'},</v>
      </c>
      <c r="AN4126" s="16"/>
    </row>
    <row r="4127" ht="16.5" customHeight="1">
      <c r="A4127" s="403">
        <v>63.0</v>
      </c>
      <c r="B4127" s="404" t="s">
        <v>5320</v>
      </c>
      <c r="C4127" s="31">
        <v>4125.0</v>
      </c>
      <c r="D4127" s="405" t="s">
        <v>5321</v>
      </c>
      <c r="E4127" s="69"/>
      <c r="F4127" s="69"/>
      <c r="G4127" s="76"/>
      <c r="H4127" s="63"/>
      <c r="I4127" s="63"/>
      <c r="J4127" s="51"/>
      <c r="K4127" s="69"/>
      <c r="L4127" s="302"/>
      <c r="M4127" s="63"/>
      <c r="N4127" s="366"/>
      <c r="O4127" s="367"/>
      <c r="P4127" s="368"/>
      <c r="Q4127" s="366"/>
      <c r="R4127" s="369"/>
      <c r="S4127" s="425"/>
      <c r="T4127" s="433"/>
      <c r="U4127" s="417"/>
      <c r="V4127" s="417"/>
      <c r="W4127" s="417"/>
      <c r="X4127" s="417"/>
      <c r="Y4127" s="418"/>
      <c r="Z4127" s="419"/>
      <c r="AA4127" s="420" t="s">
        <v>20</v>
      </c>
      <c r="AB4127" s="421" t="s">
        <v>21</v>
      </c>
      <c r="AC4127" s="430">
        <v>0.85</v>
      </c>
      <c r="AD4127" s="93"/>
      <c r="AE4127" s="292"/>
      <c r="AF4127" s="355"/>
      <c r="AG4127" s="414">
        <v>134.0</v>
      </c>
      <c r="AH4127" s="79"/>
      <c r="AI4127" s="80"/>
      <c r="AJ4127" s="80"/>
      <c r="AK4127" s="80"/>
      <c r="AL4127" s="14"/>
      <c r="AM4127" s="16" t="str">
        <f t="shared" si="69"/>
        <v>{s:'63E180'},</v>
      </c>
      <c r="AN4127" s="16"/>
    </row>
    <row r="4128" ht="16.5" customHeight="1">
      <c r="A4128" s="29">
        <v>63.0</v>
      </c>
      <c r="B4128" s="30" t="s">
        <v>5322</v>
      </c>
      <c r="C4128" s="31">
        <v>4126.0</v>
      </c>
      <c r="D4128" s="32" t="s">
        <v>5323</v>
      </c>
      <c r="E4128" s="69"/>
      <c r="F4128" s="69"/>
      <c r="G4128" s="94"/>
      <c r="H4128" s="140"/>
      <c r="I4128" s="140"/>
      <c r="J4128" s="95"/>
      <c r="K4128" s="82" t="s">
        <v>38</v>
      </c>
      <c r="L4128" s="96"/>
      <c r="M4128" s="96"/>
      <c r="N4128" s="152"/>
      <c r="O4128" s="105"/>
      <c r="P4128" s="94"/>
      <c r="Q4128" s="140"/>
      <c r="R4128" s="95"/>
      <c r="S4128" s="287"/>
      <c r="T4128" s="287"/>
      <c r="U4128" s="152"/>
      <c r="V4128" s="152"/>
      <c r="W4128" s="152"/>
      <c r="X4128" s="152"/>
      <c r="Y4128" s="287"/>
      <c r="Z4128" s="345"/>
      <c r="AA4128" s="398"/>
      <c r="AB4128" s="288"/>
      <c r="AC4128" s="288"/>
      <c r="AD4128" s="288"/>
      <c r="AE4128" s="288"/>
      <c r="AF4128" s="346"/>
      <c r="AG4128" s="45">
        <v>329.0</v>
      </c>
      <c r="AH4128" s="79"/>
      <c r="AI4128" s="80"/>
      <c r="AJ4128" s="80"/>
      <c r="AK4128" s="80"/>
      <c r="AL4128" s="14"/>
      <c r="AM4128" s="16" t="str">
        <f t="shared" ref="AM4128:AM4129" si="70">"{s:'"&amp;A4128&amp;B4128&amp;"', v:"&amp;AG4128&amp;" , c:'"&amp;D4128&amp;"・'},"</f>
        <v>{s:'63E181', v:329 , c:'放デイ２１・有資格７・責欠２・'},</v>
      </c>
      <c r="AN4128" s="16"/>
    </row>
    <row r="4129" ht="16.5" customHeight="1">
      <c r="A4129" s="29">
        <v>63.0</v>
      </c>
      <c r="B4129" s="30" t="s">
        <v>5324</v>
      </c>
      <c r="C4129" s="31">
        <v>4127.0</v>
      </c>
      <c r="D4129" s="32" t="s">
        <v>5325</v>
      </c>
      <c r="E4129" s="69"/>
      <c r="F4129" s="69"/>
      <c r="G4129" s="94"/>
      <c r="H4129" s="373"/>
      <c r="I4129" s="140"/>
      <c r="J4129" s="95"/>
      <c r="K4129" s="87"/>
      <c r="L4129" s="302">
        <v>9.0</v>
      </c>
      <c r="M4129" s="63" t="s">
        <v>40</v>
      </c>
      <c r="N4129" s="140"/>
      <c r="O4129" s="105"/>
      <c r="P4129" s="94"/>
      <c r="Q4129" s="140"/>
      <c r="R4129" s="95"/>
      <c r="S4129" s="290"/>
      <c r="T4129" s="290"/>
      <c r="U4129" s="291"/>
      <c r="V4129" s="291"/>
      <c r="W4129" s="291"/>
      <c r="X4129" s="291"/>
      <c r="Y4129" s="290"/>
      <c r="Z4129" s="350"/>
      <c r="AA4129" s="299" t="s">
        <v>20</v>
      </c>
      <c r="AB4129" s="287" t="s">
        <v>21</v>
      </c>
      <c r="AC4129" s="351">
        <v>0.85</v>
      </c>
      <c r="AD4129" s="288"/>
      <c r="AE4129" s="288"/>
      <c r="AF4129" s="346"/>
      <c r="AG4129" s="45">
        <v>280.0</v>
      </c>
      <c r="AH4129" s="79"/>
      <c r="AI4129" s="80"/>
      <c r="AJ4129" s="80"/>
      <c r="AK4129" s="80"/>
      <c r="AL4129" s="14"/>
      <c r="AM4129" s="16" t="str">
        <f t="shared" si="70"/>
        <v>{s:'63E182', v:280 , c:'放デイ２１・有資格７・責欠２・評減・'},</v>
      </c>
      <c r="AN4129" s="16"/>
    </row>
    <row r="4130" ht="16.5" customHeight="1">
      <c r="A4130" s="403">
        <v>63.0</v>
      </c>
      <c r="B4130" s="404" t="s">
        <v>5326</v>
      </c>
      <c r="C4130" s="31">
        <v>4128.0</v>
      </c>
      <c r="D4130" s="405" t="s">
        <v>5327</v>
      </c>
      <c r="E4130" s="69"/>
      <c r="F4130" s="69"/>
      <c r="G4130" s="94"/>
      <c r="H4130" s="352"/>
      <c r="I4130" s="140"/>
      <c r="J4130" s="95"/>
      <c r="K4130" s="87"/>
      <c r="L4130" s="304"/>
      <c r="M4130" s="365"/>
      <c r="N4130" s="366"/>
      <c r="O4130" s="367"/>
      <c r="P4130" s="368"/>
      <c r="Q4130" s="366"/>
      <c r="R4130" s="369"/>
      <c r="S4130" s="406" t="s">
        <v>23</v>
      </c>
      <c r="T4130" s="407" t="s">
        <v>24</v>
      </c>
      <c r="U4130" s="408"/>
      <c r="V4130" s="408"/>
      <c r="W4130" s="408"/>
      <c r="X4130" s="408"/>
      <c r="Y4130" s="409" t="s">
        <v>21</v>
      </c>
      <c r="Z4130" s="410">
        <v>0.7</v>
      </c>
      <c r="AA4130" s="426"/>
      <c r="AB4130" s="427"/>
      <c r="AC4130" s="427"/>
      <c r="AD4130" s="427"/>
      <c r="AE4130" s="427"/>
      <c r="AF4130" s="428"/>
      <c r="AG4130" s="414">
        <v>230.0</v>
      </c>
      <c r="AH4130" s="79"/>
      <c r="AI4130" s="80"/>
      <c r="AJ4130" s="80"/>
      <c r="AK4130" s="80"/>
      <c r="AL4130" s="14"/>
      <c r="AM4130" s="16" t="str">
        <f t="shared" ref="AM4130:AM4133" si="71">"{s:'"&amp;A4130&amp;B4130&amp;"'},"</f>
        <v>{s:'63E183'},</v>
      </c>
      <c r="AN4130" s="16"/>
    </row>
    <row r="4131" ht="16.5" customHeight="1">
      <c r="A4131" s="403">
        <v>63.0</v>
      </c>
      <c r="B4131" s="404" t="s">
        <v>5328</v>
      </c>
      <c r="C4131" s="31">
        <v>4129.0</v>
      </c>
      <c r="D4131" s="405" t="s">
        <v>5329</v>
      </c>
      <c r="E4131" s="69"/>
      <c r="F4131" s="69"/>
      <c r="G4131" s="94"/>
      <c r="H4131" s="352"/>
      <c r="I4131" s="140"/>
      <c r="J4131" s="95"/>
      <c r="K4131" s="87"/>
      <c r="L4131" s="302"/>
      <c r="M4131" s="63"/>
      <c r="N4131" s="366"/>
      <c r="O4131" s="367"/>
      <c r="P4131" s="368"/>
      <c r="Q4131" s="366"/>
      <c r="R4131" s="369"/>
      <c r="S4131" s="415"/>
      <c r="T4131" s="416"/>
      <c r="U4131" s="417"/>
      <c r="V4131" s="417"/>
      <c r="W4131" s="417"/>
      <c r="X4131" s="417"/>
      <c r="Y4131" s="418"/>
      <c r="Z4131" s="419"/>
      <c r="AA4131" s="420" t="s">
        <v>20</v>
      </c>
      <c r="AB4131" s="421" t="s">
        <v>21</v>
      </c>
      <c r="AC4131" s="422">
        <v>0.85</v>
      </c>
      <c r="AD4131" s="412"/>
      <c r="AE4131" s="412"/>
      <c r="AF4131" s="413"/>
      <c r="AG4131" s="414">
        <v>196.0</v>
      </c>
      <c r="AH4131" s="79"/>
      <c r="AI4131" s="80"/>
      <c r="AJ4131" s="80"/>
      <c r="AK4131" s="80"/>
      <c r="AL4131" s="14"/>
      <c r="AM4131" s="16" t="str">
        <f t="shared" si="71"/>
        <v>{s:'63E184'},</v>
      </c>
      <c r="AN4131" s="16"/>
    </row>
    <row r="4132" ht="16.5" customHeight="1">
      <c r="A4132" s="403">
        <v>63.0</v>
      </c>
      <c r="B4132" s="404" t="s">
        <v>5330</v>
      </c>
      <c r="C4132" s="31">
        <v>4130.0</v>
      </c>
      <c r="D4132" s="405" t="s">
        <v>5331</v>
      </c>
      <c r="E4132" s="69"/>
      <c r="F4132" s="69"/>
      <c r="G4132" s="94"/>
      <c r="H4132" s="352"/>
      <c r="I4132" s="140"/>
      <c r="J4132" s="95"/>
      <c r="K4132" s="87"/>
      <c r="L4132" s="302"/>
      <c r="M4132" s="63"/>
      <c r="N4132" s="366"/>
      <c r="O4132" s="367"/>
      <c r="P4132" s="368"/>
      <c r="Q4132" s="366"/>
      <c r="R4132" s="369"/>
      <c r="S4132" s="415"/>
      <c r="T4132" s="407" t="s">
        <v>27</v>
      </c>
      <c r="U4132" s="408"/>
      <c r="V4132" s="408"/>
      <c r="W4132" s="408"/>
      <c r="X4132" s="408"/>
      <c r="Y4132" s="409" t="s">
        <v>21</v>
      </c>
      <c r="Z4132" s="410">
        <v>0.5</v>
      </c>
      <c r="AA4132" s="423"/>
      <c r="AB4132" s="424"/>
      <c r="AC4132" s="424"/>
      <c r="AD4132" s="424"/>
      <c r="AE4132" s="424"/>
      <c r="AF4132" s="419"/>
      <c r="AG4132" s="414">
        <v>165.0</v>
      </c>
      <c r="AH4132" s="79"/>
      <c r="AI4132" s="80"/>
      <c r="AJ4132" s="80"/>
      <c r="AK4132" s="80"/>
      <c r="AL4132" s="14"/>
      <c r="AM4132" s="16" t="str">
        <f t="shared" si="71"/>
        <v>{s:'63E185'},</v>
      </c>
      <c r="AN4132" s="16"/>
    </row>
    <row r="4133" ht="16.5" customHeight="1">
      <c r="A4133" s="403">
        <v>63.0</v>
      </c>
      <c r="B4133" s="404" t="s">
        <v>5332</v>
      </c>
      <c r="C4133" s="31">
        <v>4131.0</v>
      </c>
      <c r="D4133" s="405" t="s">
        <v>5333</v>
      </c>
      <c r="E4133" s="69"/>
      <c r="F4133" s="69"/>
      <c r="G4133" s="94"/>
      <c r="H4133" s="352"/>
      <c r="I4133" s="140"/>
      <c r="J4133" s="95"/>
      <c r="K4133" s="87"/>
      <c r="L4133" s="302"/>
      <c r="M4133" s="63"/>
      <c r="N4133" s="366"/>
      <c r="O4133" s="367"/>
      <c r="P4133" s="368"/>
      <c r="Q4133" s="366"/>
      <c r="R4133" s="369"/>
      <c r="S4133" s="425"/>
      <c r="T4133" s="416"/>
      <c r="U4133" s="417"/>
      <c r="V4133" s="417"/>
      <c r="W4133" s="417"/>
      <c r="X4133" s="417"/>
      <c r="Y4133" s="418"/>
      <c r="Z4133" s="419"/>
      <c r="AA4133" s="420" t="s">
        <v>20</v>
      </c>
      <c r="AB4133" s="421" t="s">
        <v>21</v>
      </c>
      <c r="AC4133" s="422">
        <v>0.85</v>
      </c>
      <c r="AD4133" s="412"/>
      <c r="AE4133" s="412"/>
      <c r="AF4133" s="413"/>
      <c r="AG4133" s="414">
        <v>140.0</v>
      </c>
      <c r="AH4133" s="79"/>
      <c r="AI4133" s="80"/>
      <c r="AJ4133" s="80"/>
      <c r="AK4133" s="80"/>
      <c r="AL4133" s="14"/>
      <c r="AM4133" s="16" t="str">
        <f t="shared" si="71"/>
        <v>{s:'63E186'},</v>
      </c>
      <c r="AN4133" s="16"/>
    </row>
    <row r="4134" ht="16.5" customHeight="1">
      <c r="A4134" s="29">
        <v>63.0</v>
      </c>
      <c r="B4134" s="30" t="s">
        <v>5334</v>
      </c>
      <c r="C4134" s="31">
        <v>4132.0</v>
      </c>
      <c r="D4134" s="32" t="s">
        <v>5335</v>
      </c>
      <c r="E4134" s="69"/>
      <c r="F4134" s="69"/>
      <c r="G4134" s="94"/>
      <c r="H4134" s="352"/>
      <c r="I4134" s="140"/>
      <c r="J4134" s="95"/>
      <c r="K4134" s="69"/>
      <c r="L4134" s="302"/>
      <c r="M4134" s="63"/>
      <c r="N4134" s="366"/>
      <c r="O4134" s="367"/>
      <c r="P4134" s="368"/>
      <c r="Q4134" s="366"/>
      <c r="R4134" s="369"/>
      <c r="S4134" s="96"/>
      <c r="T4134" s="96"/>
      <c r="U4134" s="152"/>
      <c r="V4134" s="152"/>
      <c r="W4134" s="152"/>
      <c r="X4134" s="152"/>
      <c r="Y4134" s="287"/>
      <c r="Z4134" s="354"/>
      <c r="AA4134" s="398"/>
      <c r="AB4134" s="288"/>
      <c r="AC4134" s="346"/>
      <c r="AD4134" s="82" t="s">
        <v>30</v>
      </c>
      <c r="AE4134" s="302">
        <v>5.0</v>
      </c>
      <c r="AF4134" s="360" t="s">
        <v>31</v>
      </c>
      <c r="AG4134" s="45">
        <v>324.0</v>
      </c>
      <c r="AH4134" s="79"/>
      <c r="AI4134" s="80"/>
      <c r="AJ4134" s="80"/>
      <c r="AK4134" s="80"/>
      <c r="AL4134" s="14"/>
      <c r="AM4134" s="16" t="str">
        <f t="shared" ref="AM4134:AM4135" si="72">"{s:'"&amp;A4134&amp;B4134&amp;"', v:"&amp;AG4134&amp;" , c:'"&amp;D4134&amp;"・'},"</f>
        <v>{s:'63E187', v:324 , c:'放デイ２１・有資格７・責欠２・拘減・'},</v>
      </c>
      <c r="AN4134" s="16"/>
    </row>
    <row r="4135" ht="16.5" customHeight="1">
      <c r="A4135" s="29">
        <v>63.0</v>
      </c>
      <c r="B4135" s="30" t="s">
        <v>5336</v>
      </c>
      <c r="C4135" s="31">
        <v>4133.0</v>
      </c>
      <c r="D4135" s="32" t="s">
        <v>5337</v>
      </c>
      <c r="E4135" s="69"/>
      <c r="F4135" s="69"/>
      <c r="G4135" s="94"/>
      <c r="H4135" s="352"/>
      <c r="I4135" s="140"/>
      <c r="J4135" s="95"/>
      <c r="K4135" s="69"/>
      <c r="L4135" s="302"/>
      <c r="M4135" s="63"/>
      <c r="N4135" s="366"/>
      <c r="O4135" s="367"/>
      <c r="P4135" s="368"/>
      <c r="Q4135" s="366"/>
      <c r="R4135" s="369"/>
      <c r="S4135" s="115"/>
      <c r="T4135" s="115"/>
      <c r="U4135" s="291"/>
      <c r="V4135" s="291"/>
      <c r="W4135" s="291"/>
      <c r="X4135" s="291"/>
      <c r="Y4135" s="290"/>
      <c r="Z4135" s="355"/>
      <c r="AA4135" s="299" t="s">
        <v>20</v>
      </c>
      <c r="AB4135" s="287" t="s">
        <v>21</v>
      </c>
      <c r="AC4135" s="361">
        <v>0.85</v>
      </c>
      <c r="AD4135" s="87"/>
      <c r="AE4135" s="302"/>
      <c r="AF4135" s="360"/>
      <c r="AG4135" s="45">
        <v>275.0</v>
      </c>
      <c r="AH4135" s="79"/>
      <c r="AI4135" s="80"/>
      <c r="AJ4135" s="80"/>
      <c r="AK4135" s="80"/>
      <c r="AL4135" s="14"/>
      <c r="AM4135" s="16" t="str">
        <f t="shared" si="72"/>
        <v>{s:'63E188', v:275 , c:'放デイ２１・有資格７・責欠２・評減・拘減・'},</v>
      </c>
      <c r="AN4135" s="16"/>
    </row>
    <row r="4136" ht="16.5" customHeight="1">
      <c r="A4136" s="403">
        <v>63.0</v>
      </c>
      <c r="B4136" s="404" t="s">
        <v>5338</v>
      </c>
      <c r="C4136" s="31">
        <v>4134.0</v>
      </c>
      <c r="D4136" s="405" t="s">
        <v>5339</v>
      </c>
      <c r="E4136" s="69"/>
      <c r="F4136" s="69"/>
      <c r="G4136" s="94"/>
      <c r="H4136" s="352"/>
      <c r="I4136" s="140"/>
      <c r="J4136" s="95"/>
      <c r="K4136" s="69"/>
      <c r="L4136" s="302"/>
      <c r="M4136" s="63"/>
      <c r="N4136" s="366"/>
      <c r="O4136" s="367"/>
      <c r="P4136" s="368"/>
      <c r="Q4136" s="366"/>
      <c r="R4136" s="369"/>
      <c r="S4136" s="406" t="s">
        <v>23</v>
      </c>
      <c r="T4136" s="407" t="s">
        <v>24</v>
      </c>
      <c r="U4136" s="408"/>
      <c r="V4136" s="408"/>
      <c r="W4136" s="408"/>
      <c r="X4136" s="408"/>
      <c r="Y4136" s="409" t="s">
        <v>21</v>
      </c>
      <c r="Z4136" s="410">
        <v>0.7</v>
      </c>
      <c r="AA4136" s="426"/>
      <c r="AB4136" s="427"/>
      <c r="AC4136" s="428"/>
      <c r="AD4136" s="87"/>
      <c r="AE4136" s="313"/>
      <c r="AF4136" s="349"/>
      <c r="AG4136" s="414">
        <v>225.0</v>
      </c>
      <c r="AH4136" s="79"/>
      <c r="AI4136" s="80"/>
      <c r="AJ4136" s="80"/>
      <c r="AK4136" s="80"/>
      <c r="AL4136" s="14"/>
      <c r="AM4136" s="16" t="str">
        <f t="shared" ref="AM4136:AM4139" si="73">"{s:'"&amp;A4136&amp;B4136&amp;"'},"</f>
        <v>{s:'63E189'},</v>
      </c>
      <c r="AN4136" s="16"/>
    </row>
    <row r="4137" ht="16.5" customHeight="1">
      <c r="A4137" s="403">
        <v>63.0</v>
      </c>
      <c r="B4137" s="404" t="s">
        <v>5340</v>
      </c>
      <c r="C4137" s="31">
        <v>4135.0</v>
      </c>
      <c r="D4137" s="405" t="s">
        <v>5341</v>
      </c>
      <c r="E4137" s="69"/>
      <c r="F4137" s="69"/>
      <c r="G4137" s="94"/>
      <c r="H4137" s="352"/>
      <c r="I4137" s="140"/>
      <c r="J4137" s="95"/>
      <c r="K4137" s="69"/>
      <c r="L4137" s="302"/>
      <c r="M4137" s="63"/>
      <c r="N4137" s="366"/>
      <c r="O4137" s="367"/>
      <c r="P4137" s="368"/>
      <c r="Q4137" s="366"/>
      <c r="R4137" s="369"/>
      <c r="S4137" s="415"/>
      <c r="T4137" s="416"/>
      <c r="U4137" s="417"/>
      <c r="V4137" s="417"/>
      <c r="W4137" s="417"/>
      <c r="X4137" s="417"/>
      <c r="Y4137" s="418"/>
      <c r="Z4137" s="419"/>
      <c r="AA4137" s="420" t="s">
        <v>20</v>
      </c>
      <c r="AB4137" s="421" t="s">
        <v>21</v>
      </c>
      <c r="AC4137" s="430">
        <v>0.85</v>
      </c>
      <c r="AD4137" s="87"/>
      <c r="AE4137" s="313"/>
      <c r="AF4137" s="349"/>
      <c r="AG4137" s="414">
        <v>191.0</v>
      </c>
      <c r="AH4137" s="79"/>
      <c r="AI4137" s="80"/>
      <c r="AJ4137" s="80"/>
      <c r="AK4137" s="80"/>
      <c r="AL4137" s="14"/>
      <c r="AM4137" s="16" t="str">
        <f t="shared" si="73"/>
        <v>{s:'63E190'},</v>
      </c>
      <c r="AN4137" s="16"/>
    </row>
    <row r="4138" ht="16.5" customHeight="1">
      <c r="A4138" s="403">
        <v>63.0</v>
      </c>
      <c r="B4138" s="404" t="s">
        <v>5342</v>
      </c>
      <c r="C4138" s="31">
        <v>4136.0</v>
      </c>
      <c r="D4138" s="405" t="s">
        <v>5343</v>
      </c>
      <c r="E4138" s="69"/>
      <c r="F4138" s="69"/>
      <c r="G4138" s="94"/>
      <c r="H4138" s="352"/>
      <c r="I4138" s="140"/>
      <c r="J4138" s="95"/>
      <c r="K4138" s="69"/>
      <c r="L4138" s="302"/>
      <c r="M4138" s="63"/>
      <c r="N4138" s="366"/>
      <c r="O4138" s="367"/>
      <c r="P4138" s="368"/>
      <c r="Q4138" s="366"/>
      <c r="R4138" s="369"/>
      <c r="S4138" s="415"/>
      <c r="T4138" s="431" t="s">
        <v>27</v>
      </c>
      <c r="U4138" s="408"/>
      <c r="V4138" s="408"/>
      <c r="W4138" s="408"/>
      <c r="X4138" s="408"/>
      <c r="Y4138" s="409" t="s">
        <v>21</v>
      </c>
      <c r="Z4138" s="410">
        <v>0.5</v>
      </c>
      <c r="AA4138" s="423"/>
      <c r="AB4138" s="424"/>
      <c r="AC4138" s="419"/>
      <c r="AD4138" s="87"/>
      <c r="AE4138" s="313"/>
      <c r="AF4138" s="349"/>
      <c r="AG4138" s="414">
        <v>160.0</v>
      </c>
      <c r="AH4138" s="79"/>
      <c r="AI4138" s="80"/>
      <c r="AJ4138" s="80"/>
      <c r="AK4138" s="80"/>
      <c r="AL4138" s="14"/>
      <c r="AM4138" s="16" t="str">
        <f t="shared" si="73"/>
        <v>{s:'63E191'},</v>
      </c>
      <c r="AN4138" s="16"/>
    </row>
    <row r="4139" ht="16.5" customHeight="1">
      <c r="A4139" s="403">
        <v>63.0</v>
      </c>
      <c r="B4139" s="404" t="s">
        <v>5344</v>
      </c>
      <c r="C4139" s="31">
        <v>4137.0</v>
      </c>
      <c r="D4139" s="405" t="s">
        <v>5345</v>
      </c>
      <c r="E4139" s="69"/>
      <c r="F4139" s="69"/>
      <c r="G4139" s="107"/>
      <c r="H4139" s="374"/>
      <c r="I4139" s="291"/>
      <c r="J4139" s="188"/>
      <c r="K4139" s="110"/>
      <c r="L4139" s="290"/>
      <c r="M4139" s="57"/>
      <c r="N4139" s="372"/>
      <c r="O4139" s="371"/>
      <c r="P4139" s="370"/>
      <c r="Q4139" s="372"/>
      <c r="R4139" s="350"/>
      <c r="S4139" s="425"/>
      <c r="T4139" s="433"/>
      <c r="U4139" s="417"/>
      <c r="V4139" s="417"/>
      <c r="W4139" s="417"/>
      <c r="X4139" s="417"/>
      <c r="Y4139" s="418"/>
      <c r="Z4139" s="419"/>
      <c r="AA4139" s="420" t="s">
        <v>20</v>
      </c>
      <c r="AB4139" s="421" t="s">
        <v>21</v>
      </c>
      <c r="AC4139" s="430">
        <v>0.85</v>
      </c>
      <c r="AD4139" s="93"/>
      <c r="AE4139" s="292"/>
      <c r="AF4139" s="355"/>
      <c r="AG4139" s="414">
        <v>135.0</v>
      </c>
      <c r="AH4139" s="79"/>
      <c r="AI4139" s="80"/>
      <c r="AJ4139" s="80"/>
      <c r="AK4139" s="80"/>
      <c r="AL4139" s="14"/>
      <c r="AM4139" s="16" t="str">
        <f t="shared" si="73"/>
        <v>{s:'63E192'},</v>
      </c>
      <c r="AN4139" s="16"/>
    </row>
    <row r="4140" ht="16.5" customHeight="1">
      <c r="A4140" s="29">
        <v>63.0</v>
      </c>
      <c r="B4140" s="30" t="s">
        <v>5346</v>
      </c>
      <c r="C4140" s="31">
        <v>4138.0</v>
      </c>
      <c r="D4140" s="32" t="s">
        <v>5347</v>
      </c>
      <c r="E4140" s="69"/>
      <c r="F4140" s="69"/>
      <c r="G4140" s="102" t="s">
        <v>52</v>
      </c>
      <c r="H4140" s="35"/>
      <c r="I4140" s="35"/>
      <c r="J4140" s="36"/>
      <c r="K4140" s="168"/>
      <c r="L4140" s="152"/>
      <c r="M4140" s="344"/>
      <c r="N4140" s="152"/>
      <c r="O4140" s="46" t="s">
        <v>4961</v>
      </c>
      <c r="P4140" s="82" t="s">
        <v>4962</v>
      </c>
      <c r="Q4140" s="152"/>
      <c r="R4140" s="153"/>
      <c r="S4140" s="287"/>
      <c r="T4140" s="287"/>
      <c r="U4140" s="152"/>
      <c r="V4140" s="152"/>
      <c r="W4140" s="152"/>
      <c r="X4140" s="152"/>
      <c r="Y4140" s="287"/>
      <c r="Z4140" s="345"/>
      <c r="AA4140" s="398"/>
      <c r="AB4140" s="288"/>
      <c r="AC4140" s="288"/>
      <c r="AD4140" s="288"/>
      <c r="AE4140" s="288"/>
      <c r="AF4140" s="346"/>
      <c r="AG4140" s="45">
        <v>303.0</v>
      </c>
      <c r="AH4140" s="79"/>
      <c r="AI4140" s="80"/>
      <c r="AJ4140" s="80"/>
      <c r="AK4140" s="80"/>
      <c r="AL4140" s="14"/>
      <c r="AM4140" s="16" t="str">
        <f t="shared" ref="AM4140:AM4141" si="74">"{s:'"&amp;A4140&amp;B4140&amp;"', v:"&amp;AG4140&amp;" , c:'"&amp;D4140&amp;"・'},"</f>
        <v>{s:'63E193', v:303 , c:'放デイ２２・責欠・'},</v>
      </c>
      <c r="AN4140" s="16"/>
    </row>
    <row r="4141" ht="16.5" customHeight="1">
      <c r="A4141" s="29">
        <v>63.0</v>
      </c>
      <c r="B4141" s="30" t="s">
        <v>5348</v>
      </c>
      <c r="C4141" s="31">
        <v>4139.0</v>
      </c>
      <c r="D4141" s="32" t="s">
        <v>5349</v>
      </c>
      <c r="E4141" s="69"/>
      <c r="F4141" s="69"/>
      <c r="G4141" s="104"/>
      <c r="H4141" s="347" t="str">
        <f>'30放課後等デイ(基本１)'!G4061</f>
        <v/>
      </c>
      <c r="I4141" s="140" t="s">
        <v>9</v>
      </c>
      <c r="J4141" s="51"/>
      <c r="K4141" s="94"/>
      <c r="L4141" s="140"/>
      <c r="M4141" s="348"/>
      <c r="N4141" s="140"/>
      <c r="O4141" s="379"/>
      <c r="P4141" s="87"/>
      <c r="Q4141" s="302" t="s">
        <v>21</v>
      </c>
      <c r="R4141" s="349">
        <v>0.7</v>
      </c>
      <c r="S4141" s="290"/>
      <c r="T4141" s="290"/>
      <c r="U4141" s="291"/>
      <c r="V4141" s="291"/>
      <c r="W4141" s="291"/>
      <c r="X4141" s="291"/>
      <c r="Y4141" s="290"/>
      <c r="Z4141" s="350"/>
      <c r="AA4141" s="299" t="s">
        <v>20</v>
      </c>
      <c r="AB4141" s="287" t="s">
        <v>21</v>
      </c>
      <c r="AC4141" s="351">
        <v>0.85</v>
      </c>
      <c r="AD4141" s="288"/>
      <c r="AE4141" s="288"/>
      <c r="AF4141" s="346"/>
      <c r="AG4141" s="45">
        <v>258.0</v>
      </c>
      <c r="AH4141" s="79"/>
      <c r="AI4141" s="80"/>
      <c r="AJ4141" s="80"/>
      <c r="AK4141" s="80"/>
      <c r="AL4141" s="14"/>
      <c r="AM4141" s="16" t="str">
        <f t="shared" si="74"/>
        <v>{s:'63E194', v:258 , c:'放デイ２２・責欠・評減・'},</v>
      </c>
      <c r="AN4141" s="16"/>
    </row>
    <row r="4142" ht="16.5" customHeight="1">
      <c r="A4142" s="403">
        <v>63.0</v>
      </c>
      <c r="B4142" s="404" t="s">
        <v>5350</v>
      </c>
      <c r="C4142" s="31">
        <v>4140.0</v>
      </c>
      <c r="D4142" s="405" t="s">
        <v>5351</v>
      </c>
      <c r="E4142" s="94"/>
      <c r="F4142" s="94"/>
      <c r="G4142" s="104"/>
      <c r="H4142" s="63"/>
      <c r="I4142" s="63"/>
      <c r="J4142" s="51"/>
      <c r="K4142" s="69"/>
      <c r="L4142" s="65"/>
      <c r="M4142" s="65"/>
      <c r="N4142" s="352"/>
      <c r="O4142" s="379"/>
      <c r="P4142" s="87"/>
      <c r="Q4142" s="352"/>
      <c r="R4142" s="353"/>
      <c r="S4142" s="406" t="s">
        <v>23</v>
      </c>
      <c r="T4142" s="407" t="s">
        <v>24</v>
      </c>
      <c r="U4142" s="408"/>
      <c r="V4142" s="408"/>
      <c r="W4142" s="408"/>
      <c r="X4142" s="408"/>
      <c r="Y4142" s="409" t="s">
        <v>21</v>
      </c>
      <c r="Z4142" s="410">
        <v>0.7</v>
      </c>
      <c r="AA4142" s="426"/>
      <c r="AB4142" s="427"/>
      <c r="AC4142" s="427"/>
      <c r="AD4142" s="427"/>
      <c r="AE4142" s="427"/>
      <c r="AF4142" s="428"/>
      <c r="AG4142" s="414">
        <v>212.0</v>
      </c>
      <c r="AH4142" s="79"/>
      <c r="AI4142" s="80"/>
      <c r="AJ4142" s="80"/>
      <c r="AK4142" s="80"/>
      <c r="AL4142" s="14"/>
      <c r="AM4142" s="16" t="str">
        <f t="shared" ref="AM4142:AM4145" si="75">"{s:'"&amp;A4142&amp;B4142&amp;"'},"</f>
        <v>{s:'63E195'},</v>
      </c>
      <c r="AN4142" s="16"/>
    </row>
    <row r="4143" ht="16.5" customHeight="1">
      <c r="A4143" s="403">
        <v>63.0</v>
      </c>
      <c r="B4143" s="404" t="s">
        <v>5352</v>
      </c>
      <c r="C4143" s="31">
        <v>4141.0</v>
      </c>
      <c r="D4143" s="405" t="s">
        <v>5353</v>
      </c>
      <c r="E4143" s="94"/>
      <c r="F4143" s="94"/>
      <c r="G4143" s="104"/>
      <c r="H4143" s="63"/>
      <c r="I4143" s="63"/>
      <c r="J4143" s="51"/>
      <c r="K4143" s="69"/>
      <c r="L4143" s="65"/>
      <c r="M4143" s="65"/>
      <c r="N4143" s="352"/>
      <c r="O4143" s="379"/>
      <c r="P4143" s="87"/>
      <c r="Q4143" s="352"/>
      <c r="R4143" s="353"/>
      <c r="S4143" s="415"/>
      <c r="T4143" s="416"/>
      <c r="U4143" s="417"/>
      <c r="V4143" s="417"/>
      <c r="W4143" s="417"/>
      <c r="X4143" s="417"/>
      <c r="Y4143" s="418"/>
      <c r="Z4143" s="419"/>
      <c r="AA4143" s="420" t="s">
        <v>20</v>
      </c>
      <c r="AB4143" s="421" t="s">
        <v>21</v>
      </c>
      <c r="AC4143" s="422">
        <v>0.85</v>
      </c>
      <c r="AD4143" s="412"/>
      <c r="AE4143" s="412"/>
      <c r="AF4143" s="413"/>
      <c r="AG4143" s="414">
        <v>180.0</v>
      </c>
      <c r="AH4143" s="79"/>
      <c r="AI4143" s="80"/>
      <c r="AJ4143" s="80"/>
      <c r="AK4143" s="80"/>
      <c r="AL4143" s="14"/>
      <c r="AM4143" s="16" t="str">
        <f t="shared" si="75"/>
        <v>{s:'63E196'},</v>
      </c>
      <c r="AN4143" s="16"/>
    </row>
    <row r="4144" ht="16.5" customHeight="1">
      <c r="A4144" s="403">
        <v>63.0</v>
      </c>
      <c r="B4144" s="404" t="s">
        <v>5354</v>
      </c>
      <c r="C4144" s="31">
        <v>4142.0</v>
      </c>
      <c r="D4144" s="405" t="s">
        <v>5355</v>
      </c>
      <c r="E4144" s="94"/>
      <c r="F4144" s="94"/>
      <c r="G4144" s="76"/>
      <c r="H4144" s="63"/>
      <c r="I4144" s="63"/>
      <c r="J4144" s="51"/>
      <c r="K4144" s="69"/>
      <c r="L4144" s="65"/>
      <c r="M4144" s="65"/>
      <c r="N4144" s="352"/>
      <c r="O4144" s="379"/>
      <c r="P4144" s="87"/>
      <c r="Q4144" s="352"/>
      <c r="R4144" s="353"/>
      <c r="S4144" s="415"/>
      <c r="T4144" s="407" t="s">
        <v>27</v>
      </c>
      <c r="U4144" s="408"/>
      <c r="V4144" s="408"/>
      <c r="W4144" s="408"/>
      <c r="X4144" s="408"/>
      <c r="Y4144" s="409" t="s">
        <v>21</v>
      </c>
      <c r="Z4144" s="410">
        <v>0.5</v>
      </c>
      <c r="AA4144" s="423"/>
      <c r="AB4144" s="424"/>
      <c r="AC4144" s="424"/>
      <c r="AD4144" s="424"/>
      <c r="AE4144" s="424"/>
      <c r="AF4144" s="419"/>
      <c r="AG4144" s="414">
        <v>152.0</v>
      </c>
      <c r="AH4144" s="79"/>
      <c r="AI4144" s="80"/>
      <c r="AJ4144" s="80"/>
      <c r="AK4144" s="80"/>
      <c r="AL4144" s="14"/>
      <c r="AM4144" s="16" t="str">
        <f t="shared" si="75"/>
        <v>{s:'63E197'},</v>
      </c>
      <c r="AN4144" s="16"/>
    </row>
    <row r="4145" ht="16.5" customHeight="1">
      <c r="A4145" s="403">
        <v>63.0</v>
      </c>
      <c r="B4145" s="404" t="s">
        <v>5356</v>
      </c>
      <c r="C4145" s="31">
        <v>4143.0</v>
      </c>
      <c r="D4145" s="405" t="s">
        <v>5357</v>
      </c>
      <c r="E4145" s="94"/>
      <c r="F4145" s="94"/>
      <c r="G4145" s="76"/>
      <c r="H4145" s="63"/>
      <c r="I4145" s="63"/>
      <c r="J4145" s="51"/>
      <c r="K4145" s="69"/>
      <c r="L4145" s="65"/>
      <c r="M4145" s="65"/>
      <c r="N4145" s="352"/>
      <c r="O4145" s="379"/>
      <c r="P4145" s="87"/>
      <c r="Q4145" s="352"/>
      <c r="R4145" s="353"/>
      <c r="S4145" s="425"/>
      <c r="T4145" s="416"/>
      <c r="U4145" s="417"/>
      <c r="V4145" s="417"/>
      <c r="W4145" s="417"/>
      <c r="X4145" s="417"/>
      <c r="Y4145" s="418"/>
      <c r="Z4145" s="419"/>
      <c r="AA4145" s="420" t="s">
        <v>20</v>
      </c>
      <c r="AB4145" s="421" t="s">
        <v>21</v>
      </c>
      <c r="AC4145" s="422">
        <v>0.85</v>
      </c>
      <c r="AD4145" s="412"/>
      <c r="AE4145" s="412"/>
      <c r="AF4145" s="413"/>
      <c r="AG4145" s="414">
        <v>129.0</v>
      </c>
      <c r="AH4145" s="79"/>
      <c r="AI4145" s="80"/>
      <c r="AJ4145" s="80"/>
      <c r="AK4145" s="80"/>
      <c r="AL4145" s="14"/>
      <c r="AM4145" s="16" t="str">
        <f t="shared" si="75"/>
        <v>{s:'63E198'},</v>
      </c>
      <c r="AN4145" s="16"/>
    </row>
    <row r="4146" ht="16.5" customHeight="1">
      <c r="A4146" s="29">
        <v>63.0</v>
      </c>
      <c r="B4146" s="30" t="s">
        <v>5358</v>
      </c>
      <c r="C4146" s="31">
        <v>4144.0</v>
      </c>
      <c r="D4146" s="32" t="s">
        <v>5359</v>
      </c>
      <c r="E4146" s="94"/>
      <c r="F4146" s="94"/>
      <c r="G4146" s="76"/>
      <c r="H4146" s="63"/>
      <c r="I4146" s="63"/>
      <c r="J4146" s="51"/>
      <c r="K4146" s="69"/>
      <c r="L4146" s="65"/>
      <c r="M4146" s="65"/>
      <c r="N4146" s="352"/>
      <c r="O4146" s="379"/>
      <c r="P4146" s="359"/>
      <c r="Q4146" s="352"/>
      <c r="R4146" s="353"/>
      <c r="S4146" s="96"/>
      <c r="T4146" s="96"/>
      <c r="U4146" s="152"/>
      <c r="V4146" s="152"/>
      <c r="W4146" s="152"/>
      <c r="X4146" s="152"/>
      <c r="Y4146" s="287"/>
      <c r="Z4146" s="354"/>
      <c r="AA4146" s="398"/>
      <c r="AB4146" s="288"/>
      <c r="AC4146" s="346"/>
      <c r="AD4146" s="82" t="s">
        <v>30</v>
      </c>
      <c r="AE4146" s="302">
        <v>5.0</v>
      </c>
      <c r="AF4146" s="360" t="s">
        <v>31</v>
      </c>
      <c r="AG4146" s="45">
        <v>298.0</v>
      </c>
      <c r="AH4146" s="79"/>
      <c r="AI4146" s="80"/>
      <c r="AJ4146" s="80"/>
      <c r="AK4146" s="80"/>
      <c r="AL4146" s="14"/>
      <c r="AM4146" s="16" t="str">
        <f t="shared" ref="AM4146:AM4147" si="76">"{s:'"&amp;A4146&amp;B4146&amp;"', v:"&amp;AG4146&amp;" , c:'"&amp;D4146&amp;"・'},"</f>
        <v>{s:'63E199', v:298 , c:'放デイ２２・責欠・拘減・'},</v>
      </c>
      <c r="AN4146" s="16"/>
    </row>
    <row r="4147" ht="16.5" customHeight="1">
      <c r="A4147" s="29">
        <v>63.0</v>
      </c>
      <c r="B4147" s="30" t="s">
        <v>5360</v>
      </c>
      <c r="C4147" s="31">
        <v>4145.0</v>
      </c>
      <c r="D4147" s="32" t="s">
        <v>5361</v>
      </c>
      <c r="E4147" s="94"/>
      <c r="F4147" s="94"/>
      <c r="G4147" s="76"/>
      <c r="H4147" s="63"/>
      <c r="I4147" s="63"/>
      <c r="J4147" s="51"/>
      <c r="K4147" s="69"/>
      <c r="L4147" s="65"/>
      <c r="M4147" s="65"/>
      <c r="N4147" s="352"/>
      <c r="O4147" s="379"/>
      <c r="P4147" s="359"/>
      <c r="Q4147" s="352"/>
      <c r="R4147" s="353"/>
      <c r="S4147" s="115"/>
      <c r="T4147" s="115"/>
      <c r="U4147" s="291"/>
      <c r="V4147" s="291"/>
      <c r="W4147" s="291"/>
      <c r="X4147" s="291"/>
      <c r="Y4147" s="290"/>
      <c r="Z4147" s="355"/>
      <c r="AA4147" s="299" t="s">
        <v>20</v>
      </c>
      <c r="AB4147" s="287" t="s">
        <v>21</v>
      </c>
      <c r="AC4147" s="361">
        <v>0.85</v>
      </c>
      <c r="AD4147" s="87"/>
      <c r="AE4147" s="302"/>
      <c r="AF4147" s="360"/>
      <c r="AG4147" s="45">
        <v>253.0</v>
      </c>
      <c r="AH4147" s="79"/>
      <c r="AI4147" s="80"/>
      <c r="AJ4147" s="80"/>
      <c r="AK4147" s="80"/>
      <c r="AL4147" s="14"/>
      <c r="AM4147" s="16" t="str">
        <f t="shared" si="76"/>
        <v>{s:'63E200', v:253 , c:'放デイ２２・責欠・評減・拘減・'},</v>
      </c>
      <c r="AN4147" s="16"/>
    </row>
    <row r="4148" ht="16.5" customHeight="1">
      <c r="A4148" s="403">
        <v>63.0</v>
      </c>
      <c r="B4148" s="404" t="s">
        <v>5362</v>
      </c>
      <c r="C4148" s="31">
        <v>4146.0</v>
      </c>
      <c r="D4148" s="405" t="s">
        <v>5363</v>
      </c>
      <c r="E4148" s="94"/>
      <c r="F4148" s="94"/>
      <c r="G4148" s="76"/>
      <c r="H4148" s="63"/>
      <c r="I4148" s="63"/>
      <c r="J4148" s="51"/>
      <c r="K4148" s="69"/>
      <c r="L4148" s="65"/>
      <c r="M4148" s="65"/>
      <c r="N4148" s="352"/>
      <c r="O4148" s="379"/>
      <c r="P4148" s="359"/>
      <c r="Q4148" s="352"/>
      <c r="R4148" s="353"/>
      <c r="S4148" s="406" t="s">
        <v>23</v>
      </c>
      <c r="T4148" s="407" t="s">
        <v>24</v>
      </c>
      <c r="U4148" s="408"/>
      <c r="V4148" s="408"/>
      <c r="W4148" s="408"/>
      <c r="X4148" s="408"/>
      <c r="Y4148" s="409" t="s">
        <v>21</v>
      </c>
      <c r="Z4148" s="410">
        <v>0.7</v>
      </c>
      <c r="AA4148" s="426"/>
      <c r="AB4148" s="427"/>
      <c r="AC4148" s="428"/>
      <c r="AD4148" s="87"/>
      <c r="AE4148" s="313"/>
      <c r="AF4148" s="349"/>
      <c r="AG4148" s="414">
        <v>207.0</v>
      </c>
      <c r="AH4148" s="79"/>
      <c r="AI4148" s="80"/>
      <c r="AJ4148" s="80"/>
      <c r="AK4148" s="80"/>
      <c r="AL4148" s="14"/>
      <c r="AM4148" s="16" t="str">
        <f t="shared" ref="AM4148:AM4151" si="77">"{s:'"&amp;A4148&amp;B4148&amp;"'},"</f>
        <v>{s:'63E201'},</v>
      </c>
      <c r="AN4148" s="16"/>
    </row>
    <row r="4149" ht="16.5" customHeight="1">
      <c r="A4149" s="403">
        <v>63.0</v>
      </c>
      <c r="B4149" s="404" t="s">
        <v>5364</v>
      </c>
      <c r="C4149" s="31">
        <v>4147.0</v>
      </c>
      <c r="D4149" s="405" t="s">
        <v>5365</v>
      </c>
      <c r="E4149" s="94"/>
      <c r="F4149" s="94"/>
      <c r="G4149" s="76"/>
      <c r="H4149" s="63"/>
      <c r="I4149" s="63"/>
      <c r="J4149" s="51"/>
      <c r="K4149" s="69"/>
      <c r="L4149" s="65"/>
      <c r="M4149" s="65"/>
      <c r="N4149" s="352"/>
      <c r="O4149" s="364"/>
      <c r="P4149" s="359"/>
      <c r="Q4149" s="352"/>
      <c r="R4149" s="353"/>
      <c r="S4149" s="415"/>
      <c r="T4149" s="416"/>
      <c r="U4149" s="417"/>
      <c r="V4149" s="417"/>
      <c r="W4149" s="417"/>
      <c r="X4149" s="417"/>
      <c r="Y4149" s="418"/>
      <c r="Z4149" s="419"/>
      <c r="AA4149" s="420" t="s">
        <v>20</v>
      </c>
      <c r="AB4149" s="421" t="s">
        <v>21</v>
      </c>
      <c r="AC4149" s="430">
        <v>0.85</v>
      </c>
      <c r="AD4149" s="87"/>
      <c r="AE4149" s="313"/>
      <c r="AF4149" s="349"/>
      <c r="AG4149" s="414">
        <v>175.0</v>
      </c>
      <c r="AH4149" s="79"/>
      <c r="AI4149" s="80"/>
      <c r="AJ4149" s="80"/>
      <c r="AK4149" s="80"/>
      <c r="AL4149" s="14"/>
      <c r="AM4149" s="16" t="str">
        <f t="shared" si="77"/>
        <v>{s:'63E202'},</v>
      </c>
      <c r="AN4149" s="16"/>
    </row>
    <row r="4150" ht="16.5" customHeight="1">
      <c r="A4150" s="403">
        <v>63.0</v>
      </c>
      <c r="B4150" s="404" t="s">
        <v>5366</v>
      </c>
      <c r="C4150" s="31">
        <v>4148.0</v>
      </c>
      <c r="D4150" s="405" t="s">
        <v>5367</v>
      </c>
      <c r="E4150" s="94"/>
      <c r="F4150" s="94"/>
      <c r="G4150" s="76"/>
      <c r="H4150" s="63"/>
      <c r="I4150" s="63"/>
      <c r="J4150" s="51"/>
      <c r="K4150" s="69"/>
      <c r="L4150" s="65"/>
      <c r="M4150" s="65"/>
      <c r="N4150" s="352"/>
      <c r="O4150" s="364"/>
      <c r="P4150" s="359"/>
      <c r="Q4150" s="352"/>
      <c r="R4150" s="353"/>
      <c r="S4150" s="415"/>
      <c r="T4150" s="431" t="s">
        <v>27</v>
      </c>
      <c r="U4150" s="408"/>
      <c r="V4150" s="408"/>
      <c r="W4150" s="408"/>
      <c r="X4150" s="408"/>
      <c r="Y4150" s="409" t="s">
        <v>21</v>
      </c>
      <c r="Z4150" s="410">
        <v>0.5</v>
      </c>
      <c r="AA4150" s="423"/>
      <c r="AB4150" s="424"/>
      <c r="AC4150" s="419"/>
      <c r="AD4150" s="87"/>
      <c r="AE4150" s="313"/>
      <c r="AF4150" s="349"/>
      <c r="AG4150" s="414">
        <v>147.0</v>
      </c>
      <c r="AH4150" s="79"/>
      <c r="AI4150" s="80"/>
      <c r="AJ4150" s="80"/>
      <c r="AK4150" s="80"/>
      <c r="AL4150" s="14"/>
      <c r="AM4150" s="16" t="str">
        <f t="shared" si="77"/>
        <v>{s:'63E203'},</v>
      </c>
      <c r="AN4150" s="16"/>
    </row>
    <row r="4151" ht="16.5" customHeight="1">
      <c r="A4151" s="403">
        <v>63.0</v>
      </c>
      <c r="B4151" s="404" t="s">
        <v>5368</v>
      </c>
      <c r="C4151" s="31">
        <v>4149.0</v>
      </c>
      <c r="D4151" s="405" t="s">
        <v>5369</v>
      </c>
      <c r="E4151" s="94"/>
      <c r="F4151" s="94"/>
      <c r="G4151" s="76"/>
      <c r="H4151" s="63"/>
      <c r="I4151" s="63"/>
      <c r="J4151" s="51"/>
      <c r="K4151" s="69"/>
      <c r="L4151" s="65"/>
      <c r="M4151" s="65"/>
      <c r="N4151" s="352"/>
      <c r="O4151" s="364"/>
      <c r="P4151" s="359"/>
      <c r="Q4151" s="352"/>
      <c r="R4151" s="353"/>
      <c r="S4151" s="425"/>
      <c r="T4151" s="433"/>
      <c r="U4151" s="417"/>
      <c r="V4151" s="417"/>
      <c r="W4151" s="417"/>
      <c r="X4151" s="417"/>
      <c r="Y4151" s="418"/>
      <c r="Z4151" s="419"/>
      <c r="AA4151" s="420" t="s">
        <v>20</v>
      </c>
      <c r="AB4151" s="421" t="s">
        <v>21</v>
      </c>
      <c r="AC4151" s="430">
        <v>0.85</v>
      </c>
      <c r="AD4151" s="93"/>
      <c r="AE4151" s="292"/>
      <c r="AF4151" s="355"/>
      <c r="AG4151" s="414">
        <v>124.0</v>
      </c>
      <c r="AH4151" s="79"/>
      <c r="AI4151" s="80"/>
      <c r="AJ4151" s="80"/>
      <c r="AK4151" s="80"/>
      <c r="AL4151" s="14"/>
      <c r="AM4151" s="16" t="str">
        <f t="shared" si="77"/>
        <v>{s:'63E204'},</v>
      </c>
      <c r="AN4151" s="16"/>
    </row>
    <row r="4152" ht="16.5" customHeight="1">
      <c r="A4152" s="29">
        <v>63.0</v>
      </c>
      <c r="B4152" s="30" t="s">
        <v>5370</v>
      </c>
      <c r="C4152" s="31">
        <v>4150.0</v>
      </c>
      <c r="D4152" s="32" t="s">
        <v>5371</v>
      </c>
      <c r="E4152" s="94"/>
      <c r="F4152" s="94"/>
      <c r="G4152" s="94"/>
      <c r="H4152" s="63"/>
      <c r="I4152" s="63"/>
      <c r="J4152" s="95"/>
      <c r="K4152" s="82" t="s">
        <v>38</v>
      </c>
      <c r="L4152" s="152"/>
      <c r="M4152" s="344"/>
      <c r="N4152" s="152"/>
      <c r="O4152" s="105"/>
      <c r="P4152" s="94"/>
      <c r="Q4152" s="140"/>
      <c r="R4152" s="95"/>
      <c r="S4152" s="287"/>
      <c r="T4152" s="287"/>
      <c r="U4152" s="152"/>
      <c r="V4152" s="152"/>
      <c r="W4152" s="152"/>
      <c r="X4152" s="152"/>
      <c r="Y4152" s="287"/>
      <c r="Z4152" s="345"/>
      <c r="AA4152" s="398"/>
      <c r="AB4152" s="288"/>
      <c r="AC4152" s="288"/>
      <c r="AD4152" s="288"/>
      <c r="AE4152" s="288"/>
      <c r="AF4152" s="346"/>
      <c r="AG4152" s="45">
        <v>307.0</v>
      </c>
      <c r="AH4152" s="79"/>
      <c r="AI4152" s="80"/>
      <c r="AJ4152" s="80"/>
      <c r="AK4152" s="80"/>
      <c r="AL4152" s="14"/>
      <c r="AM4152" s="16" t="str">
        <f t="shared" ref="AM4152:AM4153" si="78">"{s:'"&amp;A4152&amp;B4152&amp;"', v:"&amp;AG4152&amp;" , c:'"&amp;D4152&amp;"・'},"</f>
        <v>{s:'63E205', v:307 , c:'放デイ２２・有資格８・責欠・'},</v>
      </c>
      <c r="AN4152" s="16"/>
    </row>
    <row r="4153" ht="16.5" customHeight="1">
      <c r="A4153" s="29">
        <v>63.0</v>
      </c>
      <c r="B4153" s="30" t="s">
        <v>5372</v>
      </c>
      <c r="C4153" s="31">
        <v>4151.0</v>
      </c>
      <c r="D4153" s="32" t="s">
        <v>5373</v>
      </c>
      <c r="E4153" s="94"/>
      <c r="F4153" s="94"/>
      <c r="G4153" s="94"/>
      <c r="H4153" s="373"/>
      <c r="I4153" s="140"/>
      <c r="J4153" s="95"/>
      <c r="K4153" s="87"/>
      <c r="L4153" s="140">
        <v>6.0</v>
      </c>
      <c r="M4153" s="348" t="s">
        <v>40</v>
      </c>
      <c r="N4153" s="140"/>
      <c r="O4153" s="105"/>
      <c r="P4153" s="94"/>
      <c r="Q4153" s="140"/>
      <c r="R4153" s="95"/>
      <c r="S4153" s="290"/>
      <c r="T4153" s="290"/>
      <c r="U4153" s="291"/>
      <c r="V4153" s="291"/>
      <c r="W4153" s="291"/>
      <c r="X4153" s="291"/>
      <c r="Y4153" s="290"/>
      <c r="Z4153" s="350"/>
      <c r="AA4153" s="299" t="s">
        <v>20</v>
      </c>
      <c r="AB4153" s="287" t="s">
        <v>21</v>
      </c>
      <c r="AC4153" s="351">
        <v>0.85</v>
      </c>
      <c r="AD4153" s="288"/>
      <c r="AE4153" s="288"/>
      <c r="AF4153" s="346"/>
      <c r="AG4153" s="45">
        <v>261.0</v>
      </c>
      <c r="AH4153" s="79"/>
      <c r="AI4153" s="80"/>
      <c r="AJ4153" s="80"/>
      <c r="AK4153" s="80"/>
      <c r="AL4153" s="14"/>
      <c r="AM4153" s="16" t="str">
        <f t="shared" si="78"/>
        <v>{s:'63E206', v:261 , c:'放デイ２２・有資格８・責欠・評減・'},</v>
      </c>
      <c r="AN4153" s="16"/>
    </row>
    <row r="4154" ht="16.5" customHeight="1">
      <c r="A4154" s="403">
        <v>63.0</v>
      </c>
      <c r="B4154" s="404" t="s">
        <v>5374</v>
      </c>
      <c r="C4154" s="31">
        <v>4152.0</v>
      </c>
      <c r="D4154" s="405" t="s">
        <v>5375</v>
      </c>
      <c r="E4154" s="94"/>
      <c r="F4154" s="94"/>
      <c r="G4154" s="94"/>
      <c r="H4154" s="352"/>
      <c r="I4154" s="140"/>
      <c r="J4154" s="95"/>
      <c r="K4154" s="87"/>
      <c r="L4154" s="65"/>
      <c r="M4154" s="65"/>
      <c r="N4154" s="352"/>
      <c r="O4154" s="364"/>
      <c r="P4154" s="359"/>
      <c r="Q4154" s="352"/>
      <c r="R4154" s="353"/>
      <c r="S4154" s="406" t="s">
        <v>23</v>
      </c>
      <c r="T4154" s="407" t="s">
        <v>24</v>
      </c>
      <c r="U4154" s="408"/>
      <c r="V4154" s="408"/>
      <c r="W4154" s="408"/>
      <c r="X4154" s="408"/>
      <c r="Y4154" s="409" t="s">
        <v>21</v>
      </c>
      <c r="Z4154" s="410">
        <v>0.7</v>
      </c>
      <c r="AA4154" s="426"/>
      <c r="AB4154" s="427"/>
      <c r="AC4154" s="427"/>
      <c r="AD4154" s="427"/>
      <c r="AE4154" s="427"/>
      <c r="AF4154" s="428"/>
      <c r="AG4154" s="414">
        <v>215.0</v>
      </c>
      <c r="AH4154" s="79"/>
      <c r="AI4154" s="80"/>
      <c r="AJ4154" s="80"/>
      <c r="AK4154" s="80"/>
      <c r="AL4154" s="14"/>
      <c r="AM4154" s="16" t="str">
        <f t="shared" ref="AM4154:AM4157" si="79">"{s:'"&amp;A4154&amp;B4154&amp;"'},"</f>
        <v>{s:'63E207'},</v>
      </c>
      <c r="AN4154" s="16"/>
    </row>
    <row r="4155" ht="16.5" customHeight="1">
      <c r="A4155" s="403">
        <v>63.0</v>
      </c>
      <c r="B4155" s="404" t="s">
        <v>5376</v>
      </c>
      <c r="C4155" s="31">
        <v>4153.0</v>
      </c>
      <c r="D4155" s="405" t="s">
        <v>5377</v>
      </c>
      <c r="E4155" s="94"/>
      <c r="F4155" s="94"/>
      <c r="G4155" s="94"/>
      <c r="H4155" s="352"/>
      <c r="I4155" s="140"/>
      <c r="J4155" s="95"/>
      <c r="K4155" s="87"/>
      <c r="L4155" s="65"/>
      <c r="M4155" s="65"/>
      <c r="N4155" s="352"/>
      <c r="O4155" s="364"/>
      <c r="P4155" s="359"/>
      <c r="Q4155" s="352"/>
      <c r="R4155" s="353"/>
      <c r="S4155" s="415"/>
      <c r="T4155" s="416"/>
      <c r="U4155" s="417"/>
      <c r="V4155" s="417"/>
      <c r="W4155" s="417"/>
      <c r="X4155" s="417"/>
      <c r="Y4155" s="418"/>
      <c r="Z4155" s="419"/>
      <c r="AA4155" s="420" t="s">
        <v>20</v>
      </c>
      <c r="AB4155" s="421" t="s">
        <v>21</v>
      </c>
      <c r="AC4155" s="422">
        <v>0.85</v>
      </c>
      <c r="AD4155" s="412"/>
      <c r="AE4155" s="412"/>
      <c r="AF4155" s="413"/>
      <c r="AG4155" s="414">
        <v>183.0</v>
      </c>
      <c r="AH4155" s="79"/>
      <c r="AI4155" s="80"/>
      <c r="AJ4155" s="80"/>
      <c r="AK4155" s="80"/>
      <c r="AL4155" s="14"/>
      <c r="AM4155" s="16" t="str">
        <f t="shared" si="79"/>
        <v>{s:'63E208'},</v>
      </c>
      <c r="AN4155" s="16"/>
    </row>
    <row r="4156" ht="16.5" customHeight="1">
      <c r="A4156" s="403">
        <v>63.0</v>
      </c>
      <c r="B4156" s="404" t="s">
        <v>5378</v>
      </c>
      <c r="C4156" s="31">
        <v>4154.0</v>
      </c>
      <c r="D4156" s="405" t="s">
        <v>5379</v>
      </c>
      <c r="E4156" s="94"/>
      <c r="F4156" s="94"/>
      <c r="G4156" s="94"/>
      <c r="H4156" s="352"/>
      <c r="I4156" s="140"/>
      <c r="J4156" s="95"/>
      <c r="K4156" s="87"/>
      <c r="L4156" s="65"/>
      <c r="M4156" s="65"/>
      <c r="N4156" s="352"/>
      <c r="O4156" s="364"/>
      <c r="P4156" s="359"/>
      <c r="Q4156" s="352"/>
      <c r="R4156" s="353"/>
      <c r="S4156" s="415"/>
      <c r="T4156" s="407" t="s">
        <v>27</v>
      </c>
      <c r="U4156" s="408"/>
      <c r="V4156" s="408"/>
      <c r="W4156" s="408"/>
      <c r="X4156" s="408"/>
      <c r="Y4156" s="409" t="s">
        <v>21</v>
      </c>
      <c r="Z4156" s="410">
        <v>0.5</v>
      </c>
      <c r="AA4156" s="423"/>
      <c r="AB4156" s="424"/>
      <c r="AC4156" s="424"/>
      <c r="AD4156" s="424"/>
      <c r="AE4156" s="424"/>
      <c r="AF4156" s="419"/>
      <c r="AG4156" s="414">
        <v>154.0</v>
      </c>
      <c r="AH4156" s="79"/>
      <c r="AI4156" s="80"/>
      <c r="AJ4156" s="80"/>
      <c r="AK4156" s="80"/>
      <c r="AL4156" s="14"/>
      <c r="AM4156" s="16" t="str">
        <f t="shared" si="79"/>
        <v>{s:'63E209'},</v>
      </c>
      <c r="AN4156" s="16"/>
    </row>
    <row r="4157" ht="16.5" customHeight="1">
      <c r="A4157" s="403">
        <v>63.0</v>
      </c>
      <c r="B4157" s="404" t="s">
        <v>5380</v>
      </c>
      <c r="C4157" s="31">
        <v>4155.0</v>
      </c>
      <c r="D4157" s="405" t="s">
        <v>5381</v>
      </c>
      <c r="E4157" s="94"/>
      <c r="F4157" s="94"/>
      <c r="G4157" s="94"/>
      <c r="H4157" s="352"/>
      <c r="I4157" s="140"/>
      <c r="J4157" s="95"/>
      <c r="K4157" s="69"/>
      <c r="L4157" s="65"/>
      <c r="M4157" s="65"/>
      <c r="N4157" s="352"/>
      <c r="O4157" s="364"/>
      <c r="P4157" s="359"/>
      <c r="Q4157" s="352"/>
      <c r="R4157" s="353"/>
      <c r="S4157" s="425"/>
      <c r="T4157" s="416"/>
      <c r="U4157" s="417"/>
      <c r="V4157" s="417"/>
      <c r="W4157" s="417"/>
      <c r="X4157" s="417"/>
      <c r="Y4157" s="418"/>
      <c r="Z4157" s="419"/>
      <c r="AA4157" s="420" t="s">
        <v>20</v>
      </c>
      <c r="AB4157" s="421" t="s">
        <v>21</v>
      </c>
      <c r="AC4157" s="422">
        <v>0.85</v>
      </c>
      <c r="AD4157" s="412"/>
      <c r="AE4157" s="412"/>
      <c r="AF4157" s="413"/>
      <c r="AG4157" s="414">
        <v>131.0</v>
      </c>
      <c r="AH4157" s="79"/>
      <c r="AI4157" s="80"/>
      <c r="AJ4157" s="80"/>
      <c r="AK4157" s="80"/>
      <c r="AL4157" s="14"/>
      <c r="AM4157" s="16" t="str">
        <f t="shared" si="79"/>
        <v>{s:'63E210'},</v>
      </c>
      <c r="AN4157" s="16"/>
    </row>
    <row r="4158" ht="16.5" customHeight="1">
      <c r="A4158" s="29">
        <v>63.0</v>
      </c>
      <c r="B4158" s="30" t="s">
        <v>5382</v>
      </c>
      <c r="C4158" s="31">
        <v>4156.0</v>
      </c>
      <c r="D4158" s="32" t="s">
        <v>5383</v>
      </c>
      <c r="E4158" s="94"/>
      <c r="F4158" s="94"/>
      <c r="G4158" s="94"/>
      <c r="H4158" s="352"/>
      <c r="I4158" s="140"/>
      <c r="J4158" s="95"/>
      <c r="K4158" s="69"/>
      <c r="L4158" s="65"/>
      <c r="M4158" s="65"/>
      <c r="N4158" s="352"/>
      <c r="O4158" s="364"/>
      <c r="P4158" s="359"/>
      <c r="Q4158" s="352"/>
      <c r="R4158" s="353"/>
      <c r="S4158" s="96"/>
      <c r="T4158" s="96"/>
      <c r="U4158" s="152"/>
      <c r="V4158" s="152"/>
      <c r="W4158" s="152"/>
      <c r="X4158" s="152"/>
      <c r="Y4158" s="287"/>
      <c r="Z4158" s="354"/>
      <c r="AA4158" s="398"/>
      <c r="AB4158" s="288"/>
      <c r="AC4158" s="346"/>
      <c r="AD4158" s="82" t="s">
        <v>30</v>
      </c>
      <c r="AE4158" s="302">
        <v>5.0</v>
      </c>
      <c r="AF4158" s="360" t="s">
        <v>31</v>
      </c>
      <c r="AG4158" s="45">
        <v>302.0</v>
      </c>
      <c r="AH4158" s="79"/>
      <c r="AI4158" s="80"/>
      <c r="AJ4158" s="80"/>
      <c r="AK4158" s="80"/>
      <c r="AL4158" s="14"/>
      <c r="AM4158" s="16" t="str">
        <f t="shared" ref="AM4158:AM4159" si="80">"{s:'"&amp;A4158&amp;B4158&amp;"', v:"&amp;AG4158&amp;" , c:'"&amp;D4158&amp;"・'},"</f>
        <v>{s:'63E211', v:302 , c:'放デイ２２・有資格８・責欠・拘減・'},</v>
      </c>
      <c r="AN4158" s="16"/>
    </row>
    <row r="4159" ht="16.5" customHeight="1">
      <c r="A4159" s="29">
        <v>63.0</v>
      </c>
      <c r="B4159" s="30" t="s">
        <v>5384</v>
      </c>
      <c r="C4159" s="31">
        <v>4157.0</v>
      </c>
      <c r="D4159" s="32" t="s">
        <v>5385</v>
      </c>
      <c r="E4159" s="94"/>
      <c r="F4159" s="94"/>
      <c r="G4159" s="94"/>
      <c r="H4159" s="352"/>
      <c r="I4159" s="140"/>
      <c r="J4159" s="95"/>
      <c r="K4159" s="69"/>
      <c r="L4159" s="65"/>
      <c r="M4159" s="65"/>
      <c r="N4159" s="352"/>
      <c r="O4159" s="364"/>
      <c r="P4159" s="359"/>
      <c r="Q4159" s="352"/>
      <c r="R4159" s="353"/>
      <c r="S4159" s="115"/>
      <c r="T4159" s="115"/>
      <c r="U4159" s="291"/>
      <c r="V4159" s="291"/>
      <c r="W4159" s="291"/>
      <c r="X4159" s="291"/>
      <c r="Y4159" s="290"/>
      <c r="Z4159" s="355"/>
      <c r="AA4159" s="299" t="s">
        <v>20</v>
      </c>
      <c r="AB4159" s="287" t="s">
        <v>21</v>
      </c>
      <c r="AC4159" s="361">
        <v>0.85</v>
      </c>
      <c r="AD4159" s="87"/>
      <c r="AE4159" s="302"/>
      <c r="AF4159" s="360"/>
      <c r="AG4159" s="45">
        <v>256.0</v>
      </c>
      <c r="AH4159" s="79"/>
      <c r="AI4159" s="80"/>
      <c r="AJ4159" s="80"/>
      <c r="AK4159" s="80"/>
      <c r="AL4159" s="14"/>
      <c r="AM4159" s="16" t="str">
        <f t="shared" si="80"/>
        <v>{s:'63E212', v:256 , c:'放デイ２２・有資格８・責欠・評減・拘減・'},</v>
      </c>
      <c r="AN4159" s="16"/>
    </row>
    <row r="4160" ht="16.5" customHeight="1">
      <c r="A4160" s="403">
        <v>63.0</v>
      </c>
      <c r="B4160" s="404" t="s">
        <v>5386</v>
      </c>
      <c r="C4160" s="31">
        <v>4158.0</v>
      </c>
      <c r="D4160" s="405" t="s">
        <v>5387</v>
      </c>
      <c r="E4160" s="94"/>
      <c r="F4160" s="94"/>
      <c r="G4160" s="94"/>
      <c r="H4160" s="352"/>
      <c r="I4160" s="140"/>
      <c r="J4160" s="95"/>
      <c r="K4160" s="69"/>
      <c r="L4160" s="65"/>
      <c r="M4160" s="65"/>
      <c r="N4160" s="352"/>
      <c r="O4160" s="364"/>
      <c r="P4160" s="359"/>
      <c r="Q4160" s="352"/>
      <c r="R4160" s="353"/>
      <c r="S4160" s="406" t="s">
        <v>23</v>
      </c>
      <c r="T4160" s="407" t="s">
        <v>24</v>
      </c>
      <c r="U4160" s="408"/>
      <c r="V4160" s="408"/>
      <c r="W4160" s="408"/>
      <c r="X4160" s="408"/>
      <c r="Y4160" s="409" t="s">
        <v>21</v>
      </c>
      <c r="Z4160" s="410">
        <v>0.7</v>
      </c>
      <c r="AA4160" s="426"/>
      <c r="AB4160" s="427"/>
      <c r="AC4160" s="428"/>
      <c r="AD4160" s="87"/>
      <c r="AE4160" s="313"/>
      <c r="AF4160" s="349"/>
      <c r="AG4160" s="414">
        <v>210.0</v>
      </c>
      <c r="AH4160" s="79"/>
      <c r="AI4160" s="80"/>
      <c r="AJ4160" s="80"/>
      <c r="AK4160" s="80"/>
      <c r="AL4160" s="14"/>
      <c r="AM4160" s="16" t="str">
        <f t="shared" ref="AM4160:AM4163" si="81">"{s:'"&amp;A4160&amp;B4160&amp;"'},"</f>
        <v>{s:'63E213'},</v>
      </c>
      <c r="AN4160" s="16"/>
    </row>
    <row r="4161" ht="16.5" customHeight="1">
      <c r="A4161" s="403">
        <v>63.0</v>
      </c>
      <c r="B4161" s="404" t="s">
        <v>5388</v>
      </c>
      <c r="C4161" s="31">
        <v>4159.0</v>
      </c>
      <c r="D4161" s="405" t="s">
        <v>5389</v>
      </c>
      <c r="E4161" s="94"/>
      <c r="F4161" s="94"/>
      <c r="G4161" s="94"/>
      <c r="H4161" s="352"/>
      <c r="I4161" s="140"/>
      <c r="J4161" s="95"/>
      <c r="K4161" s="69"/>
      <c r="L4161" s="65"/>
      <c r="M4161" s="65"/>
      <c r="N4161" s="352"/>
      <c r="O4161" s="364"/>
      <c r="P4161" s="359"/>
      <c r="Q4161" s="352"/>
      <c r="R4161" s="353"/>
      <c r="S4161" s="429"/>
      <c r="T4161" s="416"/>
      <c r="U4161" s="417"/>
      <c r="V4161" s="417"/>
      <c r="W4161" s="417"/>
      <c r="X4161" s="417"/>
      <c r="Y4161" s="418"/>
      <c r="Z4161" s="419"/>
      <c r="AA4161" s="420" t="s">
        <v>20</v>
      </c>
      <c r="AB4161" s="421" t="s">
        <v>21</v>
      </c>
      <c r="AC4161" s="430">
        <v>0.85</v>
      </c>
      <c r="AD4161" s="87"/>
      <c r="AE4161" s="313"/>
      <c r="AF4161" s="349"/>
      <c r="AG4161" s="414">
        <v>178.0</v>
      </c>
      <c r="AH4161" s="79"/>
      <c r="AI4161" s="80"/>
      <c r="AJ4161" s="80"/>
      <c r="AK4161" s="80"/>
      <c r="AL4161" s="14"/>
      <c r="AM4161" s="16" t="str">
        <f t="shared" si="81"/>
        <v>{s:'63E214'},</v>
      </c>
      <c r="AN4161" s="16"/>
    </row>
    <row r="4162" ht="16.5" customHeight="1">
      <c r="A4162" s="403">
        <v>63.0</v>
      </c>
      <c r="B4162" s="404" t="s">
        <v>5390</v>
      </c>
      <c r="C4162" s="31">
        <v>4160.0</v>
      </c>
      <c r="D4162" s="405" t="s">
        <v>5391</v>
      </c>
      <c r="E4162" s="94"/>
      <c r="F4162" s="94"/>
      <c r="G4162" s="94"/>
      <c r="H4162" s="352"/>
      <c r="I4162" s="140"/>
      <c r="J4162" s="95"/>
      <c r="K4162" s="69"/>
      <c r="L4162" s="65"/>
      <c r="M4162" s="65"/>
      <c r="N4162" s="352"/>
      <c r="O4162" s="364"/>
      <c r="P4162" s="359"/>
      <c r="Q4162" s="352"/>
      <c r="R4162" s="353"/>
      <c r="S4162" s="429"/>
      <c r="T4162" s="431" t="s">
        <v>27</v>
      </c>
      <c r="U4162" s="408"/>
      <c r="V4162" s="408"/>
      <c r="W4162" s="408"/>
      <c r="X4162" s="408"/>
      <c r="Y4162" s="409" t="s">
        <v>21</v>
      </c>
      <c r="Z4162" s="410">
        <v>0.5</v>
      </c>
      <c r="AA4162" s="423"/>
      <c r="AB4162" s="424"/>
      <c r="AC4162" s="419"/>
      <c r="AD4162" s="87"/>
      <c r="AE4162" s="313"/>
      <c r="AF4162" s="349"/>
      <c r="AG4162" s="414">
        <v>149.0</v>
      </c>
      <c r="AH4162" s="79"/>
      <c r="AI4162" s="80"/>
      <c r="AJ4162" s="80"/>
      <c r="AK4162" s="80"/>
      <c r="AL4162" s="14"/>
      <c r="AM4162" s="16" t="str">
        <f t="shared" si="81"/>
        <v>{s:'63E215'},</v>
      </c>
      <c r="AN4162" s="16"/>
    </row>
    <row r="4163" ht="16.5" customHeight="1">
      <c r="A4163" s="403">
        <v>63.0</v>
      </c>
      <c r="B4163" s="404" t="s">
        <v>5392</v>
      </c>
      <c r="C4163" s="31">
        <v>4161.0</v>
      </c>
      <c r="D4163" s="405" t="s">
        <v>5393</v>
      </c>
      <c r="E4163" s="94"/>
      <c r="F4163" s="94"/>
      <c r="G4163" s="94"/>
      <c r="H4163" s="352"/>
      <c r="I4163" s="140"/>
      <c r="J4163" s="95"/>
      <c r="K4163" s="69"/>
      <c r="L4163" s="65"/>
      <c r="M4163" s="65"/>
      <c r="N4163" s="352"/>
      <c r="O4163" s="367"/>
      <c r="P4163" s="370"/>
      <c r="Q4163" s="366"/>
      <c r="R4163" s="369"/>
      <c r="S4163" s="432"/>
      <c r="T4163" s="433"/>
      <c r="U4163" s="417"/>
      <c r="V4163" s="417"/>
      <c r="W4163" s="417"/>
      <c r="X4163" s="417"/>
      <c r="Y4163" s="418"/>
      <c r="Z4163" s="419"/>
      <c r="AA4163" s="420" t="s">
        <v>20</v>
      </c>
      <c r="AB4163" s="421" t="s">
        <v>21</v>
      </c>
      <c r="AC4163" s="430">
        <v>0.85</v>
      </c>
      <c r="AD4163" s="93"/>
      <c r="AE4163" s="292"/>
      <c r="AF4163" s="355"/>
      <c r="AG4163" s="414">
        <v>126.0</v>
      </c>
      <c r="AH4163" s="79"/>
      <c r="AI4163" s="80"/>
      <c r="AJ4163" s="80"/>
      <c r="AK4163" s="80"/>
      <c r="AL4163" s="14"/>
      <c r="AM4163" s="16" t="str">
        <f t="shared" si="81"/>
        <v>{s:'63E216'},</v>
      </c>
      <c r="AN4163" s="16"/>
    </row>
    <row r="4164" ht="16.5" customHeight="1">
      <c r="A4164" s="29">
        <v>63.0</v>
      </c>
      <c r="B4164" s="30" t="s">
        <v>5394</v>
      </c>
      <c r="C4164" s="31">
        <v>4162.0</v>
      </c>
      <c r="D4164" s="32" t="s">
        <v>5395</v>
      </c>
      <c r="E4164" s="69"/>
      <c r="F4164" s="69"/>
      <c r="G4164" s="94"/>
      <c r="H4164" s="352"/>
      <c r="I4164" s="140"/>
      <c r="J4164" s="95"/>
      <c r="K4164" s="168"/>
      <c r="L4164" s="152"/>
      <c r="M4164" s="344"/>
      <c r="N4164" s="152"/>
      <c r="O4164" s="367"/>
      <c r="P4164" s="82" t="s">
        <v>5011</v>
      </c>
      <c r="Q4164" s="152"/>
      <c r="R4164" s="153"/>
      <c r="S4164" s="287"/>
      <c r="T4164" s="287"/>
      <c r="U4164" s="152"/>
      <c r="V4164" s="152"/>
      <c r="W4164" s="152"/>
      <c r="X4164" s="152"/>
      <c r="Y4164" s="287"/>
      <c r="Z4164" s="345"/>
      <c r="AA4164" s="398"/>
      <c r="AB4164" s="288"/>
      <c r="AC4164" s="288"/>
      <c r="AD4164" s="288"/>
      <c r="AE4164" s="288"/>
      <c r="AF4164" s="346"/>
      <c r="AG4164" s="45">
        <v>217.0</v>
      </c>
      <c r="AH4164" s="79"/>
      <c r="AI4164" s="80"/>
      <c r="AJ4164" s="80"/>
      <c r="AK4164" s="80"/>
      <c r="AL4164" s="14"/>
      <c r="AM4164" s="16" t="str">
        <f t="shared" ref="AM4164:AM4165" si="82">"{s:'"&amp;A4164&amp;B4164&amp;"', v:"&amp;AG4164&amp;" , c:'"&amp;D4164&amp;"・'},"</f>
        <v>{s:'63E217', v:217 , c:'放デイ２２・責欠２・'},</v>
      </c>
      <c r="AN4164" s="16"/>
    </row>
    <row r="4165" ht="16.5" customHeight="1">
      <c r="A4165" s="29">
        <v>63.0</v>
      </c>
      <c r="B4165" s="30" t="s">
        <v>5396</v>
      </c>
      <c r="C4165" s="31">
        <v>4163.0</v>
      </c>
      <c r="D4165" s="32" t="s">
        <v>5397</v>
      </c>
      <c r="E4165" s="69"/>
      <c r="F4165" s="69"/>
      <c r="G4165" s="76"/>
      <c r="H4165" s="373"/>
      <c r="I4165" s="140"/>
      <c r="J4165" s="51"/>
      <c r="K4165" s="94"/>
      <c r="L4165" s="140"/>
      <c r="M4165" s="348"/>
      <c r="N4165" s="140"/>
      <c r="O4165" s="105"/>
      <c r="P4165" s="87"/>
      <c r="Q4165" s="302" t="s">
        <v>21</v>
      </c>
      <c r="R4165" s="349">
        <v>0.5</v>
      </c>
      <c r="S4165" s="290"/>
      <c r="T4165" s="290"/>
      <c r="U4165" s="291"/>
      <c r="V4165" s="291"/>
      <c r="W4165" s="291"/>
      <c r="X4165" s="291"/>
      <c r="Y4165" s="290"/>
      <c r="Z4165" s="350"/>
      <c r="AA4165" s="299" t="s">
        <v>20</v>
      </c>
      <c r="AB4165" s="287" t="s">
        <v>21</v>
      </c>
      <c r="AC4165" s="351">
        <v>0.85</v>
      </c>
      <c r="AD4165" s="288"/>
      <c r="AE4165" s="288"/>
      <c r="AF4165" s="346"/>
      <c r="AG4165" s="114">
        <v>184.0</v>
      </c>
      <c r="AH4165" s="79"/>
      <c r="AI4165" s="80"/>
      <c r="AJ4165" s="80"/>
      <c r="AK4165" s="80"/>
      <c r="AL4165" s="14"/>
      <c r="AM4165" s="16" t="str">
        <f t="shared" si="82"/>
        <v>{s:'63E218', v:184 , c:'放デイ２２・責欠２・評減・'},</v>
      </c>
      <c r="AN4165" s="16"/>
    </row>
    <row r="4166" ht="16.5" customHeight="1">
      <c r="A4166" s="403">
        <v>63.0</v>
      </c>
      <c r="B4166" s="404" t="s">
        <v>5398</v>
      </c>
      <c r="C4166" s="31">
        <v>4164.0</v>
      </c>
      <c r="D4166" s="405" t="s">
        <v>5399</v>
      </c>
      <c r="E4166" s="94"/>
      <c r="F4166" s="94"/>
      <c r="G4166" s="76"/>
      <c r="H4166" s="63"/>
      <c r="I4166" s="63"/>
      <c r="J4166" s="51"/>
      <c r="K4166" s="69"/>
      <c r="L4166" s="65"/>
      <c r="M4166" s="65"/>
      <c r="N4166" s="352"/>
      <c r="O4166" s="367"/>
      <c r="P4166" s="87"/>
      <c r="Q4166" s="366"/>
      <c r="R4166" s="369"/>
      <c r="S4166" s="406" t="s">
        <v>23</v>
      </c>
      <c r="T4166" s="407" t="s">
        <v>24</v>
      </c>
      <c r="U4166" s="408"/>
      <c r="V4166" s="408"/>
      <c r="W4166" s="408"/>
      <c r="X4166" s="408"/>
      <c r="Y4166" s="409" t="s">
        <v>21</v>
      </c>
      <c r="Z4166" s="410">
        <v>0.7</v>
      </c>
      <c r="AA4166" s="426"/>
      <c r="AB4166" s="427"/>
      <c r="AC4166" s="427"/>
      <c r="AD4166" s="427"/>
      <c r="AE4166" s="427"/>
      <c r="AF4166" s="428"/>
      <c r="AG4166" s="414">
        <v>152.0</v>
      </c>
      <c r="AH4166" s="79"/>
      <c r="AI4166" s="80"/>
      <c r="AJ4166" s="80"/>
      <c r="AK4166" s="80"/>
      <c r="AL4166" s="14"/>
      <c r="AM4166" s="16" t="str">
        <f t="shared" ref="AM4166:AM4169" si="83">"{s:'"&amp;A4166&amp;B4166&amp;"'},"</f>
        <v>{s:'63E219'},</v>
      </c>
      <c r="AN4166" s="16"/>
    </row>
    <row r="4167" ht="16.5" customHeight="1">
      <c r="A4167" s="403">
        <v>63.0</v>
      </c>
      <c r="B4167" s="404" t="s">
        <v>5400</v>
      </c>
      <c r="C4167" s="31">
        <v>4165.0</v>
      </c>
      <c r="D4167" s="405" t="s">
        <v>5401</v>
      </c>
      <c r="E4167" s="94"/>
      <c r="F4167" s="94"/>
      <c r="G4167" s="76"/>
      <c r="H4167" s="63"/>
      <c r="I4167" s="63"/>
      <c r="J4167" s="51"/>
      <c r="K4167" s="69"/>
      <c r="L4167" s="65"/>
      <c r="M4167" s="65"/>
      <c r="N4167" s="352"/>
      <c r="O4167" s="364"/>
      <c r="P4167" s="87"/>
      <c r="Q4167" s="352"/>
      <c r="R4167" s="353"/>
      <c r="S4167" s="415"/>
      <c r="T4167" s="416"/>
      <c r="U4167" s="417"/>
      <c r="V4167" s="417"/>
      <c r="W4167" s="417"/>
      <c r="X4167" s="417"/>
      <c r="Y4167" s="418"/>
      <c r="Z4167" s="419"/>
      <c r="AA4167" s="420" t="s">
        <v>20</v>
      </c>
      <c r="AB4167" s="421" t="s">
        <v>21</v>
      </c>
      <c r="AC4167" s="422">
        <v>0.85</v>
      </c>
      <c r="AD4167" s="412"/>
      <c r="AE4167" s="412"/>
      <c r="AF4167" s="413"/>
      <c r="AG4167" s="414">
        <v>129.0</v>
      </c>
      <c r="AH4167" s="79"/>
      <c r="AI4167" s="80"/>
      <c r="AJ4167" s="80"/>
      <c r="AK4167" s="80"/>
      <c r="AL4167" s="14"/>
      <c r="AM4167" s="16" t="str">
        <f t="shared" si="83"/>
        <v>{s:'63E220'},</v>
      </c>
      <c r="AN4167" s="16"/>
    </row>
    <row r="4168" ht="16.5" customHeight="1">
      <c r="A4168" s="403">
        <v>63.0</v>
      </c>
      <c r="B4168" s="404" t="s">
        <v>5402</v>
      </c>
      <c r="C4168" s="31">
        <v>4166.0</v>
      </c>
      <c r="D4168" s="405" t="s">
        <v>5403</v>
      </c>
      <c r="E4168" s="94"/>
      <c r="F4168" s="94"/>
      <c r="G4168" s="76"/>
      <c r="H4168" s="63"/>
      <c r="I4168" s="63"/>
      <c r="J4168" s="51"/>
      <c r="K4168" s="69"/>
      <c r="L4168" s="65"/>
      <c r="M4168" s="65"/>
      <c r="N4168" s="352"/>
      <c r="O4168" s="364"/>
      <c r="P4168" s="87"/>
      <c r="Q4168" s="352"/>
      <c r="R4168" s="353"/>
      <c r="S4168" s="415"/>
      <c r="T4168" s="407" t="s">
        <v>27</v>
      </c>
      <c r="U4168" s="408"/>
      <c r="V4168" s="408"/>
      <c r="W4168" s="408"/>
      <c r="X4168" s="408"/>
      <c r="Y4168" s="409" t="s">
        <v>21</v>
      </c>
      <c r="Z4168" s="410">
        <v>0.5</v>
      </c>
      <c r="AA4168" s="423"/>
      <c r="AB4168" s="424"/>
      <c r="AC4168" s="424"/>
      <c r="AD4168" s="424"/>
      <c r="AE4168" s="424"/>
      <c r="AF4168" s="419"/>
      <c r="AG4168" s="414">
        <v>109.0</v>
      </c>
      <c r="AH4168" s="79"/>
      <c r="AI4168" s="80"/>
      <c r="AJ4168" s="80"/>
      <c r="AK4168" s="80"/>
      <c r="AL4168" s="14"/>
      <c r="AM4168" s="16" t="str">
        <f t="shared" si="83"/>
        <v>{s:'63E221'},</v>
      </c>
      <c r="AN4168" s="16"/>
    </row>
    <row r="4169" ht="16.5" customHeight="1">
      <c r="A4169" s="403">
        <v>63.0</v>
      </c>
      <c r="B4169" s="404" t="s">
        <v>5404</v>
      </c>
      <c r="C4169" s="31">
        <v>4167.0</v>
      </c>
      <c r="D4169" s="405" t="s">
        <v>5405</v>
      </c>
      <c r="E4169" s="94"/>
      <c r="F4169" s="94"/>
      <c r="G4169" s="76"/>
      <c r="H4169" s="63"/>
      <c r="I4169" s="63"/>
      <c r="J4169" s="51"/>
      <c r="K4169" s="69"/>
      <c r="L4169" s="65"/>
      <c r="M4169" s="65"/>
      <c r="N4169" s="352"/>
      <c r="O4169" s="364"/>
      <c r="P4169" s="359"/>
      <c r="Q4169" s="352"/>
      <c r="R4169" s="353"/>
      <c r="S4169" s="425"/>
      <c r="T4169" s="416"/>
      <c r="U4169" s="417"/>
      <c r="V4169" s="417"/>
      <c r="W4169" s="417"/>
      <c r="X4169" s="417"/>
      <c r="Y4169" s="418"/>
      <c r="Z4169" s="419"/>
      <c r="AA4169" s="420" t="s">
        <v>20</v>
      </c>
      <c r="AB4169" s="421" t="s">
        <v>21</v>
      </c>
      <c r="AC4169" s="422">
        <v>0.85</v>
      </c>
      <c r="AD4169" s="412"/>
      <c r="AE4169" s="412"/>
      <c r="AF4169" s="413"/>
      <c r="AG4169" s="414">
        <v>93.0</v>
      </c>
      <c r="AH4169" s="79"/>
      <c r="AI4169" s="80"/>
      <c r="AJ4169" s="80"/>
      <c r="AK4169" s="80"/>
      <c r="AL4169" s="14"/>
      <c r="AM4169" s="16" t="str">
        <f t="shared" si="83"/>
        <v>{s:'63E222'},</v>
      </c>
      <c r="AN4169" s="16"/>
    </row>
    <row r="4170" ht="16.5" customHeight="1">
      <c r="A4170" s="29">
        <v>63.0</v>
      </c>
      <c r="B4170" s="30" t="s">
        <v>5406</v>
      </c>
      <c r="C4170" s="31">
        <v>4168.0</v>
      </c>
      <c r="D4170" s="32" t="s">
        <v>5407</v>
      </c>
      <c r="E4170" s="94"/>
      <c r="F4170" s="94"/>
      <c r="G4170" s="76"/>
      <c r="H4170" s="63"/>
      <c r="I4170" s="63"/>
      <c r="J4170" s="51"/>
      <c r="K4170" s="69"/>
      <c r="L4170" s="65"/>
      <c r="M4170" s="65"/>
      <c r="N4170" s="352"/>
      <c r="O4170" s="364"/>
      <c r="P4170" s="359"/>
      <c r="Q4170" s="352"/>
      <c r="R4170" s="353"/>
      <c r="S4170" s="96"/>
      <c r="T4170" s="96"/>
      <c r="U4170" s="152"/>
      <c r="V4170" s="152"/>
      <c r="W4170" s="152"/>
      <c r="X4170" s="152"/>
      <c r="Y4170" s="287"/>
      <c r="Z4170" s="354"/>
      <c r="AA4170" s="398"/>
      <c r="AB4170" s="288"/>
      <c r="AC4170" s="346"/>
      <c r="AD4170" s="82" t="s">
        <v>30</v>
      </c>
      <c r="AE4170" s="302">
        <v>5.0</v>
      </c>
      <c r="AF4170" s="360" t="s">
        <v>31</v>
      </c>
      <c r="AG4170" s="45">
        <v>212.0</v>
      </c>
      <c r="AH4170" s="79"/>
      <c r="AI4170" s="80"/>
      <c r="AJ4170" s="80"/>
      <c r="AK4170" s="80"/>
      <c r="AL4170" s="14"/>
      <c r="AM4170" s="16" t="str">
        <f t="shared" ref="AM4170:AM4171" si="84">"{s:'"&amp;A4170&amp;B4170&amp;"', v:"&amp;AG4170&amp;" , c:'"&amp;D4170&amp;"・'},"</f>
        <v>{s:'63E223', v:212 , c:'放デイ２２・責欠２・拘減・'},</v>
      </c>
      <c r="AN4170" s="16"/>
    </row>
    <row r="4171" ht="16.5" customHeight="1">
      <c r="A4171" s="29">
        <v>63.0</v>
      </c>
      <c r="B4171" s="30" t="s">
        <v>5408</v>
      </c>
      <c r="C4171" s="31">
        <v>4169.0</v>
      </c>
      <c r="D4171" s="32" t="s">
        <v>5409</v>
      </c>
      <c r="E4171" s="94"/>
      <c r="F4171" s="94"/>
      <c r="G4171" s="76"/>
      <c r="H4171" s="63"/>
      <c r="I4171" s="63"/>
      <c r="J4171" s="51"/>
      <c r="K4171" s="69"/>
      <c r="L4171" s="65"/>
      <c r="M4171" s="65"/>
      <c r="N4171" s="352"/>
      <c r="O4171" s="364"/>
      <c r="P4171" s="359"/>
      <c r="Q4171" s="352"/>
      <c r="R4171" s="353"/>
      <c r="S4171" s="115"/>
      <c r="T4171" s="115"/>
      <c r="U4171" s="291"/>
      <c r="V4171" s="291"/>
      <c r="W4171" s="291"/>
      <c r="X4171" s="291"/>
      <c r="Y4171" s="290"/>
      <c r="Z4171" s="355"/>
      <c r="AA4171" s="299" t="s">
        <v>20</v>
      </c>
      <c r="AB4171" s="287" t="s">
        <v>21</v>
      </c>
      <c r="AC4171" s="361">
        <v>0.85</v>
      </c>
      <c r="AD4171" s="87"/>
      <c r="AE4171" s="302"/>
      <c r="AF4171" s="360"/>
      <c r="AG4171" s="114">
        <v>179.0</v>
      </c>
      <c r="AH4171" s="79"/>
      <c r="AI4171" s="80"/>
      <c r="AJ4171" s="80"/>
      <c r="AK4171" s="80"/>
      <c r="AL4171" s="14"/>
      <c r="AM4171" s="16" t="str">
        <f t="shared" si="84"/>
        <v>{s:'63E224', v:179 , c:'放デイ２２・責欠２・評減・拘減・'},</v>
      </c>
      <c r="AN4171" s="16"/>
    </row>
    <row r="4172" ht="16.5" customHeight="1">
      <c r="A4172" s="403">
        <v>63.0</v>
      </c>
      <c r="B4172" s="404" t="s">
        <v>5410</v>
      </c>
      <c r="C4172" s="31">
        <v>4170.0</v>
      </c>
      <c r="D4172" s="405" t="s">
        <v>5411</v>
      </c>
      <c r="E4172" s="94"/>
      <c r="F4172" s="94"/>
      <c r="G4172" s="76"/>
      <c r="H4172" s="63"/>
      <c r="I4172" s="63"/>
      <c r="J4172" s="51"/>
      <c r="K4172" s="69"/>
      <c r="L4172" s="65"/>
      <c r="M4172" s="65"/>
      <c r="N4172" s="352"/>
      <c r="O4172" s="364"/>
      <c r="P4172" s="359"/>
      <c r="Q4172" s="352"/>
      <c r="R4172" s="353"/>
      <c r="S4172" s="406" t="s">
        <v>23</v>
      </c>
      <c r="T4172" s="407" t="s">
        <v>24</v>
      </c>
      <c r="U4172" s="408"/>
      <c r="V4172" s="408"/>
      <c r="W4172" s="408"/>
      <c r="X4172" s="408"/>
      <c r="Y4172" s="409" t="s">
        <v>21</v>
      </c>
      <c r="Z4172" s="410">
        <v>0.7</v>
      </c>
      <c r="AA4172" s="426"/>
      <c r="AB4172" s="427"/>
      <c r="AC4172" s="428"/>
      <c r="AD4172" s="87"/>
      <c r="AE4172" s="313"/>
      <c r="AF4172" s="349"/>
      <c r="AG4172" s="414">
        <v>147.0</v>
      </c>
      <c r="AH4172" s="79"/>
      <c r="AI4172" s="80"/>
      <c r="AJ4172" s="80"/>
      <c r="AK4172" s="80"/>
      <c r="AL4172" s="14"/>
      <c r="AM4172" s="16" t="str">
        <f t="shared" ref="AM4172:AM4175" si="85">"{s:'"&amp;A4172&amp;B4172&amp;"'},"</f>
        <v>{s:'63E225'},</v>
      </c>
      <c r="AN4172" s="16"/>
    </row>
    <row r="4173" ht="16.5" customHeight="1">
      <c r="A4173" s="403">
        <v>63.0</v>
      </c>
      <c r="B4173" s="404" t="s">
        <v>5412</v>
      </c>
      <c r="C4173" s="31">
        <v>4171.0</v>
      </c>
      <c r="D4173" s="405" t="s">
        <v>5413</v>
      </c>
      <c r="E4173" s="94"/>
      <c r="F4173" s="94"/>
      <c r="G4173" s="76"/>
      <c r="H4173" s="63"/>
      <c r="I4173" s="63"/>
      <c r="J4173" s="51"/>
      <c r="K4173" s="69"/>
      <c r="L4173" s="65"/>
      <c r="M4173" s="65"/>
      <c r="N4173" s="352"/>
      <c r="O4173" s="364"/>
      <c r="P4173" s="359"/>
      <c r="Q4173" s="352"/>
      <c r="R4173" s="353"/>
      <c r="S4173" s="415"/>
      <c r="T4173" s="416"/>
      <c r="U4173" s="417"/>
      <c r="V4173" s="417"/>
      <c r="W4173" s="417"/>
      <c r="X4173" s="417"/>
      <c r="Y4173" s="418"/>
      <c r="Z4173" s="419"/>
      <c r="AA4173" s="420" t="s">
        <v>20</v>
      </c>
      <c r="AB4173" s="421" t="s">
        <v>21</v>
      </c>
      <c r="AC4173" s="430">
        <v>0.85</v>
      </c>
      <c r="AD4173" s="87"/>
      <c r="AE4173" s="313"/>
      <c r="AF4173" s="349"/>
      <c r="AG4173" s="414">
        <v>124.0</v>
      </c>
      <c r="AH4173" s="79"/>
      <c r="AI4173" s="80"/>
      <c r="AJ4173" s="80"/>
      <c r="AK4173" s="80"/>
      <c r="AL4173" s="14"/>
      <c r="AM4173" s="16" t="str">
        <f t="shared" si="85"/>
        <v>{s:'63E226'},</v>
      </c>
      <c r="AN4173" s="16"/>
    </row>
    <row r="4174" ht="16.5" customHeight="1">
      <c r="A4174" s="403">
        <v>63.0</v>
      </c>
      <c r="B4174" s="404" t="s">
        <v>5414</v>
      </c>
      <c r="C4174" s="31">
        <v>4172.0</v>
      </c>
      <c r="D4174" s="405" t="s">
        <v>5415</v>
      </c>
      <c r="E4174" s="94"/>
      <c r="F4174" s="94"/>
      <c r="G4174" s="76"/>
      <c r="H4174" s="63"/>
      <c r="I4174" s="63"/>
      <c r="J4174" s="51"/>
      <c r="K4174" s="69"/>
      <c r="L4174" s="65"/>
      <c r="M4174" s="65"/>
      <c r="N4174" s="352"/>
      <c r="O4174" s="364"/>
      <c r="P4174" s="359"/>
      <c r="Q4174" s="352"/>
      <c r="R4174" s="353"/>
      <c r="S4174" s="415"/>
      <c r="T4174" s="431" t="s">
        <v>27</v>
      </c>
      <c r="U4174" s="408"/>
      <c r="V4174" s="408"/>
      <c r="W4174" s="408"/>
      <c r="X4174" s="408"/>
      <c r="Y4174" s="409" t="s">
        <v>21</v>
      </c>
      <c r="Z4174" s="410">
        <v>0.5</v>
      </c>
      <c r="AA4174" s="423"/>
      <c r="AB4174" s="424"/>
      <c r="AC4174" s="419"/>
      <c r="AD4174" s="87"/>
      <c r="AE4174" s="313"/>
      <c r="AF4174" s="349"/>
      <c r="AG4174" s="414">
        <v>104.0</v>
      </c>
      <c r="AH4174" s="79"/>
      <c r="AI4174" s="80"/>
      <c r="AJ4174" s="80"/>
      <c r="AK4174" s="80"/>
      <c r="AL4174" s="14"/>
      <c r="AM4174" s="16" t="str">
        <f t="shared" si="85"/>
        <v>{s:'63E227'},</v>
      </c>
      <c r="AN4174" s="16"/>
    </row>
    <row r="4175" ht="16.5" customHeight="1">
      <c r="A4175" s="403">
        <v>63.0</v>
      </c>
      <c r="B4175" s="404" t="s">
        <v>5416</v>
      </c>
      <c r="C4175" s="31">
        <v>4173.0</v>
      </c>
      <c r="D4175" s="405" t="s">
        <v>5417</v>
      </c>
      <c r="E4175" s="94"/>
      <c r="F4175" s="94"/>
      <c r="G4175" s="76"/>
      <c r="H4175" s="63"/>
      <c r="I4175" s="63"/>
      <c r="J4175" s="51"/>
      <c r="K4175" s="69"/>
      <c r="L4175" s="65"/>
      <c r="M4175" s="65"/>
      <c r="N4175" s="352"/>
      <c r="O4175" s="364"/>
      <c r="P4175" s="359"/>
      <c r="Q4175" s="352"/>
      <c r="R4175" s="353"/>
      <c r="S4175" s="425"/>
      <c r="T4175" s="433"/>
      <c r="U4175" s="417"/>
      <c r="V4175" s="417"/>
      <c r="W4175" s="417"/>
      <c r="X4175" s="417"/>
      <c r="Y4175" s="418"/>
      <c r="Z4175" s="419"/>
      <c r="AA4175" s="420" t="s">
        <v>20</v>
      </c>
      <c r="AB4175" s="421" t="s">
        <v>21</v>
      </c>
      <c r="AC4175" s="430">
        <v>0.85</v>
      </c>
      <c r="AD4175" s="93"/>
      <c r="AE4175" s="292"/>
      <c r="AF4175" s="355"/>
      <c r="AG4175" s="414">
        <v>88.0</v>
      </c>
      <c r="AH4175" s="79"/>
      <c r="AI4175" s="80"/>
      <c r="AJ4175" s="80"/>
      <c r="AK4175" s="80"/>
      <c r="AL4175" s="14"/>
      <c r="AM4175" s="16" t="str">
        <f t="shared" si="85"/>
        <v>{s:'63E228'},</v>
      </c>
      <c r="AN4175" s="16"/>
    </row>
    <row r="4176" ht="16.5" customHeight="1">
      <c r="A4176" s="29">
        <v>63.0</v>
      </c>
      <c r="B4176" s="30" t="s">
        <v>5418</v>
      </c>
      <c r="C4176" s="31">
        <v>4174.0</v>
      </c>
      <c r="D4176" s="32" t="s">
        <v>5419</v>
      </c>
      <c r="E4176" s="94"/>
      <c r="F4176" s="94"/>
      <c r="G4176" s="94"/>
      <c r="H4176" s="63"/>
      <c r="I4176" s="63"/>
      <c r="J4176" s="95"/>
      <c r="K4176" s="82" t="s">
        <v>38</v>
      </c>
      <c r="L4176" s="152"/>
      <c r="M4176" s="344"/>
      <c r="N4176" s="152"/>
      <c r="O4176" s="105"/>
      <c r="P4176" s="94"/>
      <c r="Q4176" s="140"/>
      <c r="R4176" s="95"/>
      <c r="S4176" s="287"/>
      <c r="T4176" s="287"/>
      <c r="U4176" s="152"/>
      <c r="V4176" s="152"/>
      <c r="W4176" s="152"/>
      <c r="X4176" s="152"/>
      <c r="Y4176" s="287"/>
      <c r="Z4176" s="345"/>
      <c r="AA4176" s="398"/>
      <c r="AB4176" s="288"/>
      <c r="AC4176" s="288"/>
      <c r="AD4176" s="288"/>
      <c r="AE4176" s="288"/>
      <c r="AF4176" s="346"/>
      <c r="AG4176" s="45">
        <v>220.0</v>
      </c>
      <c r="AH4176" s="79"/>
      <c r="AI4176" s="80"/>
      <c r="AJ4176" s="80"/>
      <c r="AK4176" s="80"/>
      <c r="AL4176" s="14"/>
      <c r="AM4176" s="16" t="str">
        <f t="shared" ref="AM4176:AM4177" si="86">"{s:'"&amp;A4176&amp;B4176&amp;"', v:"&amp;AG4176&amp;" , c:'"&amp;D4176&amp;"・'},"</f>
        <v>{s:'63E229', v:220 , c:'放デイ２２・有資格８・責欠２・'},</v>
      </c>
      <c r="AN4176" s="16"/>
    </row>
    <row r="4177" ht="16.5" customHeight="1">
      <c r="A4177" s="29">
        <v>63.0</v>
      </c>
      <c r="B4177" s="30" t="s">
        <v>5420</v>
      </c>
      <c r="C4177" s="31">
        <v>4175.0</v>
      </c>
      <c r="D4177" s="32" t="s">
        <v>5421</v>
      </c>
      <c r="E4177" s="94"/>
      <c r="F4177" s="94"/>
      <c r="G4177" s="94"/>
      <c r="H4177" s="373"/>
      <c r="I4177" s="140"/>
      <c r="J4177" s="95"/>
      <c r="K4177" s="87"/>
      <c r="L4177" s="140">
        <v>6.0</v>
      </c>
      <c r="M4177" s="348" t="s">
        <v>40</v>
      </c>
      <c r="N4177" s="140"/>
      <c r="O4177" s="105"/>
      <c r="P4177" s="94"/>
      <c r="Q4177" s="140"/>
      <c r="R4177" s="95"/>
      <c r="S4177" s="290"/>
      <c r="T4177" s="290"/>
      <c r="U4177" s="291"/>
      <c r="V4177" s="291"/>
      <c r="W4177" s="291"/>
      <c r="X4177" s="291"/>
      <c r="Y4177" s="290"/>
      <c r="Z4177" s="350"/>
      <c r="AA4177" s="299" t="s">
        <v>20</v>
      </c>
      <c r="AB4177" s="287" t="s">
        <v>21</v>
      </c>
      <c r="AC4177" s="351">
        <v>0.85</v>
      </c>
      <c r="AD4177" s="288"/>
      <c r="AE4177" s="288"/>
      <c r="AF4177" s="346"/>
      <c r="AG4177" s="45">
        <v>187.0</v>
      </c>
      <c r="AH4177" s="79"/>
      <c r="AI4177" s="80"/>
      <c r="AJ4177" s="80"/>
      <c r="AK4177" s="80"/>
      <c r="AL4177" s="14"/>
      <c r="AM4177" s="16" t="str">
        <f t="shared" si="86"/>
        <v>{s:'63E230', v:187 , c:'放デイ２２・有資格８・責欠２・評減・'},</v>
      </c>
      <c r="AN4177" s="16"/>
    </row>
    <row r="4178" ht="16.5" customHeight="1">
      <c r="A4178" s="403">
        <v>63.0</v>
      </c>
      <c r="B4178" s="404" t="s">
        <v>5422</v>
      </c>
      <c r="C4178" s="31">
        <v>4176.0</v>
      </c>
      <c r="D4178" s="405" t="s">
        <v>5423</v>
      </c>
      <c r="E4178" s="94"/>
      <c r="F4178" s="94"/>
      <c r="G4178" s="94"/>
      <c r="H4178" s="352"/>
      <c r="I4178" s="140"/>
      <c r="J4178" s="95"/>
      <c r="K4178" s="87"/>
      <c r="L4178" s="65"/>
      <c r="M4178" s="65"/>
      <c r="N4178" s="352"/>
      <c r="O4178" s="364"/>
      <c r="P4178" s="359"/>
      <c r="Q4178" s="352"/>
      <c r="R4178" s="353"/>
      <c r="S4178" s="406" t="s">
        <v>23</v>
      </c>
      <c r="T4178" s="407" t="s">
        <v>24</v>
      </c>
      <c r="U4178" s="408"/>
      <c r="V4178" s="408"/>
      <c r="W4178" s="408"/>
      <c r="X4178" s="408"/>
      <c r="Y4178" s="409" t="s">
        <v>21</v>
      </c>
      <c r="Z4178" s="410">
        <v>0.7</v>
      </c>
      <c r="AA4178" s="426"/>
      <c r="AB4178" s="427"/>
      <c r="AC4178" s="427"/>
      <c r="AD4178" s="427"/>
      <c r="AE4178" s="427"/>
      <c r="AF4178" s="428"/>
      <c r="AG4178" s="414">
        <v>154.0</v>
      </c>
      <c r="AH4178" s="79"/>
      <c r="AI4178" s="80"/>
      <c r="AJ4178" s="80"/>
      <c r="AK4178" s="80"/>
      <c r="AL4178" s="14"/>
      <c r="AM4178" s="16" t="str">
        <f t="shared" ref="AM4178:AM4181" si="87">"{s:'"&amp;A4178&amp;B4178&amp;"'},"</f>
        <v>{s:'63E231'},</v>
      </c>
      <c r="AN4178" s="16"/>
    </row>
    <row r="4179" ht="16.5" customHeight="1">
      <c r="A4179" s="403">
        <v>63.0</v>
      </c>
      <c r="B4179" s="404" t="s">
        <v>5424</v>
      </c>
      <c r="C4179" s="31">
        <v>4177.0</v>
      </c>
      <c r="D4179" s="405" t="s">
        <v>5425</v>
      </c>
      <c r="E4179" s="94"/>
      <c r="F4179" s="94"/>
      <c r="G4179" s="94"/>
      <c r="H4179" s="352"/>
      <c r="I4179" s="140"/>
      <c r="J4179" s="95"/>
      <c r="K4179" s="87"/>
      <c r="L4179" s="65"/>
      <c r="M4179" s="65"/>
      <c r="N4179" s="352"/>
      <c r="O4179" s="364"/>
      <c r="P4179" s="359"/>
      <c r="Q4179" s="352"/>
      <c r="R4179" s="353"/>
      <c r="S4179" s="415"/>
      <c r="T4179" s="416"/>
      <c r="U4179" s="417"/>
      <c r="V4179" s="417"/>
      <c r="W4179" s="417"/>
      <c r="X4179" s="417"/>
      <c r="Y4179" s="418"/>
      <c r="Z4179" s="419"/>
      <c r="AA4179" s="420" t="s">
        <v>20</v>
      </c>
      <c r="AB4179" s="421" t="s">
        <v>21</v>
      </c>
      <c r="AC4179" s="422">
        <v>0.85</v>
      </c>
      <c r="AD4179" s="412"/>
      <c r="AE4179" s="412"/>
      <c r="AF4179" s="413"/>
      <c r="AG4179" s="414">
        <v>131.0</v>
      </c>
      <c r="AH4179" s="79"/>
      <c r="AI4179" s="80"/>
      <c r="AJ4179" s="80"/>
      <c r="AK4179" s="80"/>
      <c r="AL4179" s="14"/>
      <c r="AM4179" s="16" t="str">
        <f t="shared" si="87"/>
        <v>{s:'63E232'},</v>
      </c>
      <c r="AN4179" s="16"/>
    </row>
    <row r="4180" ht="16.5" customHeight="1">
      <c r="A4180" s="403">
        <v>63.0</v>
      </c>
      <c r="B4180" s="404" t="s">
        <v>5426</v>
      </c>
      <c r="C4180" s="31">
        <v>4178.0</v>
      </c>
      <c r="D4180" s="405" t="s">
        <v>5427</v>
      </c>
      <c r="E4180" s="94"/>
      <c r="F4180" s="94"/>
      <c r="G4180" s="94"/>
      <c r="H4180" s="352"/>
      <c r="I4180" s="140"/>
      <c r="J4180" s="95"/>
      <c r="K4180" s="87"/>
      <c r="L4180" s="65"/>
      <c r="M4180" s="65"/>
      <c r="N4180" s="352"/>
      <c r="O4180" s="364"/>
      <c r="P4180" s="359"/>
      <c r="Q4180" s="352"/>
      <c r="R4180" s="353"/>
      <c r="S4180" s="415"/>
      <c r="T4180" s="407" t="s">
        <v>27</v>
      </c>
      <c r="U4180" s="408"/>
      <c r="V4180" s="408"/>
      <c r="W4180" s="408"/>
      <c r="X4180" s="408"/>
      <c r="Y4180" s="409" t="s">
        <v>21</v>
      </c>
      <c r="Z4180" s="410">
        <v>0.5</v>
      </c>
      <c r="AA4180" s="423"/>
      <c r="AB4180" s="424"/>
      <c r="AC4180" s="424"/>
      <c r="AD4180" s="424"/>
      <c r="AE4180" s="424"/>
      <c r="AF4180" s="419"/>
      <c r="AG4180" s="414">
        <v>110.0</v>
      </c>
      <c r="AH4180" s="79"/>
      <c r="AI4180" s="80"/>
      <c r="AJ4180" s="80"/>
      <c r="AK4180" s="80"/>
      <c r="AL4180" s="14"/>
      <c r="AM4180" s="16" t="str">
        <f t="shared" si="87"/>
        <v>{s:'63E233'},</v>
      </c>
      <c r="AN4180" s="16"/>
    </row>
    <row r="4181" ht="16.5" customHeight="1">
      <c r="A4181" s="403">
        <v>63.0</v>
      </c>
      <c r="B4181" s="404" t="s">
        <v>5428</v>
      </c>
      <c r="C4181" s="31">
        <v>4179.0</v>
      </c>
      <c r="D4181" s="405" t="s">
        <v>5429</v>
      </c>
      <c r="E4181" s="94"/>
      <c r="F4181" s="94"/>
      <c r="G4181" s="94"/>
      <c r="H4181" s="352"/>
      <c r="I4181" s="140"/>
      <c r="J4181" s="95"/>
      <c r="K4181" s="87"/>
      <c r="L4181" s="65"/>
      <c r="M4181" s="65"/>
      <c r="N4181" s="352"/>
      <c r="O4181" s="364"/>
      <c r="P4181" s="359"/>
      <c r="Q4181" s="352"/>
      <c r="R4181" s="353"/>
      <c r="S4181" s="425"/>
      <c r="T4181" s="416"/>
      <c r="U4181" s="417"/>
      <c r="V4181" s="417"/>
      <c r="W4181" s="417"/>
      <c r="X4181" s="417"/>
      <c r="Y4181" s="418"/>
      <c r="Z4181" s="419"/>
      <c r="AA4181" s="420" t="s">
        <v>20</v>
      </c>
      <c r="AB4181" s="421" t="s">
        <v>21</v>
      </c>
      <c r="AC4181" s="422">
        <v>0.85</v>
      </c>
      <c r="AD4181" s="412"/>
      <c r="AE4181" s="412"/>
      <c r="AF4181" s="413"/>
      <c r="AG4181" s="414">
        <v>94.0</v>
      </c>
      <c r="AH4181" s="79"/>
      <c r="AI4181" s="80"/>
      <c r="AJ4181" s="80"/>
      <c r="AK4181" s="80"/>
      <c r="AL4181" s="14"/>
      <c r="AM4181" s="16" t="str">
        <f t="shared" si="87"/>
        <v>{s:'63E234'},</v>
      </c>
      <c r="AN4181" s="16"/>
    </row>
    <row r="4182" ht="16.5" customHeight="1">
      <c r="A4182" s="29">
        <v>63.0</v>
      </c>
      <c r="B4182" s="30" t="s">
        <v>5430</v>
      </c>
      <c r="C4182" s="31">
        <v>4180.0</v>
      </c>
      <c r="D4182" s="32" t="s">
        <v>5431</v>
      </c>
      <c r="E4182" s="94"/>
      <c r="F4182" s="94"/>
      <c r="G4182" s="94"/>
      <c r="H4182" s="352"/>
      <c r="I4182" s="140"/>
      <c r="J4182" s="95"/>
      <c r="K4182" s="69"/>
      <c r="L4182" s="65"/>
      <c r="M4182" s="65"/>
      <c r="N4182" s="352"/>
      <c r="O4182" s="364"/>
      <c r="P4182" s="359"/>
      <c r="Q4182" s="352"/>
      <c r="R4182" s="353"/>
      <c r="S4182" s="96"/>
      <c r="T4182" s="96"/>
      <c r="U4182" s="152"/>
      <c r="V4182" s="152"/>
      <c r="W4182" s="152"/>
      <c r="X4182" s="152"/>
      <c r="Y4182" s="287"/>
      <c r="Z4182" s="354"/>
      <c r="AA4182" s="398"/>
      <c r="AB4182" s="288"/>
      <c r="AC4182" s="346"/>
      <c r="AD4182" s="82" t="s">
        <v>30</v>
      </c>
      <c r="AE4182" s="302">
        <v>5.0</v>
      </c>
      <c r="AF4182" s="360" t="s">
        <v>31</v>
      </c>
      <c r="AG4182" s="45">
        <v>215.0</v>
      </c>
      <c r="AH4182" s="79"/>
      <c r="AI4182" s="80"/>
      <c r="AJ4182" s="80"/>
      <c r="AK4182" s="80"/>
      <c r="AL4182" s="14"/>
      <c r="AM4182" s="16" t="str">
        <f t="shared" ref="AM4182:AM4183" si="88">"{s:'"&amp;A4182&amp;B4182&amp;"', v:"&amp;AG4182&amp;" , c:'"&amp;D4182&amp;"・'},"</f>
        <v>{s:'63E235', v:215 , c:'放デイ２２・有資格８・責欠２・拘減・'},</v>
      </c>
      <c r="AN4182" s="16"/>
    </row>
    <row r="4183" ht="16.5" customHeight="1">
      <c r="A4183" s="29">
        <v>63.0</v>
      </c>
      <c r="B4183" s="30" t="s">
        <v>5432</v>
      </c>
      <c r="C4183" s="31">
        <v>4181.0</v>
      </c>
      <c r="D4183" s="32" t="s">
        <v>5433</v>
      </c>
      <c r="E4183" s="94"/>
      <c r="F4183" s="94"/>
      <c r="G4183" s="94"/>
      <c r="H4183" s="352"/>
      <c r="I4183" s="140"/>
      <c r="J4183" s="95"/>
      <c r="K4183" s="69"/>
      <c r="L4183" s="65"/>
      <c r="M4183" s="65"/>
      <c r="N4183" s="352"/>
      <c r="O4183" s="364"/>
      <c r="P4183" s="359"/>
      <c r="Q4183" s="352"/>
      <c r="R4183" s="353"/>
      <c r="S4183" s="115"/>
      <c r="T4183" s="115"/>
      <c r="U4183" s="291"/>
      <c r="V4183" s="291"/>
      <c r="W4183" s="291"/>
      <c r="X4183" s="291"/>
      <c r="Y4183" s="290"/>
      <c r="Z4183" s="355"/>
      <c r="AA4183" s="299" t="s">
        <v>20</v>
      </c>
      <c r="AB4183" s="287" t="s">
        <v>21</v>
      </c>
      <c r="AC4183" s="361">
        <v>0.85</v>
      </c>
      <c r="AD4183" s="87"/>
      <c r="AE4183" s="302"/>
      <c r="AF4183" s="360"/>
      <c r="AG4183" s="45">
        <v>182.0</v>
      </c>
      <c r="AH4183" s="79"/>
      <c r="AI4183" s="80"/>
      <c r="AJ4183" s="80"/>
      <c r="AK4183" s="80"/>
      <c r="AL4183" s="14"/>
      <c r="AM4183" s="16" t="str">
        <f t="shared" si="88"/>
        <v>{s:'63E236', v:182 , c:'放デイ２２・有資格８・責欠２・評減・拘減・'},</v>
      </c>
      <c r="AN4183" s="16"/>
    </row>
    <row r="4184" ht="16.5" customHeight="1">
      <c r="A4184" s="403">
        <v>63.0</v>
      </c>
      <c r="B4184" s="404" t="s">
        <v>5434</v>
      </c>
      <c r="C4184" s="31">
        <v>4182.0</v>
      </c>
      <c r="D4184" s="405" t="s">
        <v>5435</v>
      </c>
      <c r="E4184" s="94"/>
      <c r="F4184" s="94"/>
      <c r="G4184" s="94"/>
      <c r="H4184" s="352"/>
      <c r="I4184" s="140"/>
      <c r="J4184" s="95"/>
      <c r="K4184" s="69"/>
      <c r="L4184" s="65"/>
      <c r="M4184" s="65"/>
      <c r="N4184" s="352"/>
      <c r="O4184" s="364"/>
      <c r="P4184" s="359"/>
      <c r="Q4184" s="352"/>
      <c r="R4184" s="353"/>
      <c r="S4184" s="406" t="s">
        <v>23</v>
      </c>
      <c r="T4184" s="407" t="s">
        <v>24</v>
      </c>
      <c r="U4184" s="408"/>
      <c r="V4184" s="408"/>
      <c r="W4184" s="408"/>
      <c r="X4184" s="408"/>
      <c r="Y4184" s="409" t="s">
        <v>21</v>
      </c>
      <c r="Z4184" s="410">
        <v>0.7</v>
      </c>
      <c r="AA4184" s="426"/>
      <c r="AB4184" s="427"/>
      <c r="AC4184" s="428"/>
      <c r="AD4184" s="87"/>
      <c r="AE4184" s="313"/>
      <c r="AF4184" s="349"/>
      <c r="AG4184" s="414">
        <v>149.0</v>
      </c>
      <c r="AH4184" s="79"/>
      <c r="AI4184" s="80"/>
      <c r="AJ4184" s="80"/>
      <c r="AK4184" s="80"/>
      <c r="AL4184" s="14"/>
      <c r="AM4184" s="16" t="str">
        <f t="shared" ref="AM4184:AM4187" si="89">"{s:'"&amp;A4184&amp;B4184&amp;"'},"</f>
        <v>{s:'63E237'},</v>
      </c>
      <c r="AN4184" s="16"/>
    </row>
    <row r="4185" ht="16.5" customHeight="1">
      <c r="A4185" s="403">
        <v>63.0</v>
      </c>
      <c r="B4185" s="404" t="s">
        <v>5436</v>
      </c>
      <c r="C4185" s="31">
        <v>4183.0</v>
      </c>
      <c r="D4185" s="405" t="s">
        <v>5437</v>
      </c>
      <c r="E4185" s="94"/>
      <c r="F4185" s="94"/>
      <c r="G4185" s="94"/>
      <c r="H4185" s="352"/>
      <c r="I4185" s="140"/>
      <c r="J4185" s="95"/>
      <c r="K4185" s="69"/>
      <c r="L4185" s="65"/>
      <c r="M4185" s="65"/>
      <c r="N4185" s="352"/>
      <c r="O4185" s="364"/>
      <c r="P4185" s="359"/>
      <c r="Q4185" s="352"/>
      <c r="R4185" s="353"/>
      <c r="S4185" s="415"/>
      <c r="T4185" s="416"/>
      <c r="U4185" s="417"/>
      <c r="V4185" s="417"/>
      <c r="W4185" s="417"/>
      <c r="X4185" s="417"/>
      <c r="Y4185" s="418"/>
      <c r="Z4185" s="419"/>
      <c r="AA4185" s="420" t="s">
        <v>20</v>
      </c>
      <c r="AB4185" s="421" t="s">
        <v>21</v>
      </c>
      <c r="AC4185" s="430">
        <v>0.85</v>
      </c>
      <c r="AD4185" s="87"/>
      <c r="AE4185" s="313"/>
      <c r="AF4185" s="349"/>
      <c r="AG4185" s="414">
        <v>126.0</v>
      </c>
      <c r="AH4185" s="79"/>
      <c r="AI4185" s="80"/>
      <c r="AJ4185" s="80"/>
      <c r="AK4185" s="80"/>
      <c r="AL4185" s="14"/>
      <c r="AM4185" s="16" t="str">
        <f t="shared" si="89"/>
        <v>{s:'63E238'},</v>
      </c>
      <c r="AN4185" s="16"/>
    </row>
    <row r="4186" ht="16.5" customHeight="1">
      <c r="A4186" s="403">
        <v>63.0</v>
      </c>
      <c r="B4186" s="404" t="s">
        <v>5438</v>
      </c>
      <c r="C4186" s="31">
        <v>4184.0</v>
      </c>
      <c r="D4186" s="405" t="s">
        <v>5439</v>
      </c>
      <c r="E4186" s="94"/>
      <c r="F4186" s="94"/>
      <c r="G4186" s="94"/>
      <c r="H4186" s="352"/>
      <c r="I4186" s="140"/>
      <c r="J4186" s="95"/>
      <c r="K4186" s="69"/>
      <c r="L4186" s="65"/>
      <c r="M4186" s="65"/>
      <c r="N4186" s="352"/>
      <c r="O4186" s="364"/>
      <c r="P4186" s="359"/>
      <c r="Q4186" s="352"/>
      <c r="R4186" s="353"/>
      <c r="S4186" s="415"/>
      <c r="T4186" s="431" t="s">
        <v>27</v>
      </c>
      <c r="U4186" s="408"/>
      <c r="V4186" s="408"/>
      <c r="W4186" s="408"/>
      <c r="X4186" s="408"/>
      <c r="Y4186" s="409" t="s">
        <v>21</v>
      </c>
      <c r="Z4186" s="410">
        <v>0.5</v>
      </c>
      <c r="AA4186" s="423"/>
      <c r="AB4186" s="424"/>
      <c r="AC4186" s="419"/>
      <c r="AD4186" s="87"/>
      <c r="AE4186" s="313"/>
      <c r="AF4186" s="349"/>
      <c r="AG4186" s="414">
        <v>105.0</v>
      </c>
      <c r="AH4186" s="79"/>
      <c r="AI4186" s="80"/>
      <c r="AJ4186" s="80"/>
      <c r="AK4186" s="80"/>
      <c r="AL4186" s="14"/>
      <c r="AM4186" s="16" t="str">
        <f t="shared" si="89"/>
        <v>{s:'63E239'},</v>
      </c>
      <c r="AN4186" s="16"/>
    </row>
    <row r="4187" ht="16.5" customHeight="1">
      <c r="A4187" s="403">
        <v>63.0</v>
      </c>
      <c r="B4187" s="404" t="s">
        <v>5440</v>
      </c>
      <c r="C4187" s="31">
        <v>4185.0</v>
      </c>
      <c r="D4187" s="405" t="s">
        <v>5441</v>
      </c>
      <c r="E4187" s="94"/>
      <c r="F4187" s="94"/>
      <c r="G4187" s="107"/>
      <c r="H4187" s="374"/>
      <c r="I4187" s="291"/>
      <c r="J4187" s="188"/>
      <c r="K4187" s="69"/>
      <c r="L4187" s="65"/>
      <c r="M4187" s="65"/>
      <c r="N4187" s="352"/>
      <c r="O4187" s="367"/>
      <c r="P4187" s="370"/>
      <c r="Q4187" s="366"/>
      <c r="R4187" s="369"/>
      <c r="S4187" s="425"/>
      <c r="T4187" s="433"/>
      <c r="U4187" s="417"/>
      <c r="V4187" s="417"/>
      <c r="W4187" s="417"/>
      <c r="X4187" s="417"/>
      <c r="Y4187" s="418"/>
      <c r="Z4187" s="419"/>
      <c r="AA4187" s="420" t="s">
        <v>20</v>
      </c>
      <c r="AB4187" s="421" t="s">
        <v>21</v>
      </c>
      <c r="AC4187" s="430">
        <v>0.85</v>
      </c>
      <c r="AD4187" s="93"/>
      <c r="AE4187" s="292"/>
      <c r="AF4187" s="355"/>
      <c r="AG4187" s="414">
        <v>89.0</v>
      </c>
      <c r="AH4187" s="79"/>
      <c r="AI4187" s="80"/>
      <c r="AJ4187" s="80"/>
      <c r="AK4187" s="80"/>
      <c r="AL4187" s="14"/>
      <c r="AM4187" s="16" t="str">
        <f t="shared" si="89"/>
        <v>{s:'63E240'},</v>
      </c>
      <c r="AN4187" s="16"/>
    </row>
    <row r="4188" ht="16.5" customHeight="1">
      <c r="A4188" s="29">
        <v>63.0</v>
      </c>
      <c r="B4188" s="30" t="s">
        <v>5442</v>
      </c>
      <c r="C4188" s="31">
        <v>4186.0</v>
      </c>
      <c r="D4188" s="32" t="s">
        <v>5443</v>
      </c>
      <c r="E4188" s="94"/>
      <c r="F4188" s="94"/>
      <c r="G4188" s="102" t="s">
        <v>77</v>
      </c>
      <c r="H4188" s="35"/>
      <c r="I4188" s="35"/>
      <c r="J4188" s="36"/>
      <c r="K4188" s="168"/>
      <c r="L4188" s="152"/>
      <c r="M4188" s="344"/>
      <c r="N4188" s="152"/>
      <c r="O4188" s="241" t="s">
        <v>4961</v>
      </c>
      <c r="P4188" s="82" t="s">
        <v>4962</v>
      </c>
      <c r="Q4188" s="152"/>
      <c r="R4188" s="153"/>
      <c r="S4188" s="287"/>
      <c r="T4188" s="287"/>
      <c r="U4188" s="152"/>
      <c r="V4188" s="152"/>
      <c r="W4188" s="152"/>
      <c r="X4188" s="152"/>
      <c r="Y4188" s="287"/>
      <c r="Z4188" s="345"/>
      <c r="AA4188" s="398"/>
      <c r="AB4188" s="288"/>
      <c r="AC4188" s="288"/>
      <c r="AD4188" s="288"/>
      <c r="AE4188" s="288"/>
      <c r="AF4188" s="346"/>
      <c r="AG4188" s="45">
        <v>228.0</v>
      </c>
      <c r="AH4188" s="79"/>
      <c r="AI4188" s="80"/>
      <c r="AJ4188" s="80"/>
      <c r="AK4188" s="80"/>
      <c r="AL4188" s="14"/>
      <c r="AM4188" s="16" t="str">
        <f t="shared" ref="AM4188:AM4189" si="90">"{s:'"&amp;A4188&amp;B4188&amp;"', v:"&amp;AG4188&amp;" , c:'"&amp;D4188&amp;"・'},"</f>
        <v>{s:'63E241', v:228 , c:'放デイ２３・責欠・'},</v>
      </c>
      <c r="AN4188" s="16"/>
    </row>
    <row r="4189" ht="16.5" customHeight="1">
      <c r="A4189" s="29">
        <v>63.0</v>
      </c>
      <c r="B4189" s="30" t="s">
        <v>5444</v>
      </c>
      <c r="C4189" s="31">
        <v>4187.0</v>
      </c>
      <c r="D4189" s="32" t="s">
        <v>5445</v>
      </c>
      <c r="E4189" s="94"/>
      <c r="F4189" s="94"/>
      <c r="G4189" s="104"/>
      <c r="H4189" s="347" t="str">
        <f>'30放課後等デイ(基本１)'!G4085</f>
        <v/>
      </c>
      <c r="I4189" s="140" t="s">
        <v>9</v>
      </c>
      <c r="J4189" s="51"/>
      <c r="K4189" s="94"/>
      <c r="L4189" s="140"/>
      <c r="M4189" s="348"/>
      <c r="N4189" s="140"/>
      <c r="O4189" s="131"/>
      <c r="P4189" s="87"/>
      <c r="Q4189" s="302" t="s">
        <v>21</v>
      </c>
      <c r="R4189" s="349">
        <v>0.7</v>
      </c>
      <c r="S4189" s="290"/>
      <c r="T4189" s="290"/>
      <c r="U4189" s="291"/>
      <c r="V4189" s="291"/>
      <c r="W4189" s="291"/>
      <c r="X4189" s="291"/>
      <c r="Y4189" s="290"/>
      <c r="Z4189" s="350"/>
      <c r="AA4189" s="299" t="s">
        <v>20</v>
      </c>
      <c r="AB4189" s="287" t="s">
        <v>21</v>
      </c>
      <c r="AC4189" s="351">
        <v>0.85</v>
      </c>
      <c r="AD4189" s="288"/>
      <c r="AE4189" s="288"/>
      <c r="AF4189" s="346"/>
      <c r="AG4189" s="45">
        <v>194.0</v>
      </c>
      <c r="AH4189" s="79"/>
      <c r="AI4189" s="80"/>
      <c r="AJ4189" s="80"/>
      <c r="AK4189" s="80"/>
      <c r="AL4189" s="14"/>
      <c r="AM4189" s="16" t="str">
        <f t="shared" si="90"/>
        <v>{s:'63E242', v:194 , c:'放デイ２３・責欠・評減・'},</v>
      </c>
      <c r="AN4189" s="16"/>
    </row>
    <row r="4190" ht="16.5" customHeight="1">
      <c r="A4190" s="403">
        <v>63.0</v>
      </c>
      <c r="B4190" s="404" t="s">
        <v>5446</v>
      </c>
      <c r="C4190" s="31">
        <v>4188.0</v>
      </c>
      <c r="D4190" s="405" t="s">
        <v>5447</v>
      </c>
      <c r="E4190" s="94"/>
      <c r="F4190" s="94"/>
      <c r="G4190" s="104"/>
      <c r="H4190" s="63"/>
      <c r="I4190" s="63"/>
      <c r="J4190" s="51"/>
      <c r="K4190" s="69"/>
      <c r="L4190" s="65"/>
      <c r="M4190" s="65"/>
      <c r="N4190" s="352"/>
      <c r="O4190" s="131"/>
      <c r="P4190" s="87"/>
      <c r="Q4190" s="352"/>
      <c r="R4190" s="353"/>
      <c r="S4190" s="406" t="s">
        <v>23</v>
      </c>
      <c r="T4190" s="407" t="s">
        <v>24</v>
      </c>
      <c r="U4190" s="408"/>
      <c r="V4190" s="408"/>
      <c r="W4190" s="408"/>
      <c r="X4190" s="408"/>
      <c r="Y4190" s="409" t="s">
        <v>21</v>
      </c>
      <c r="Z4190" s="410">
        <v>0.7</v>
      </c>
      <c r="AA4190" s="426"/>
      <c r="AB4190" s="427"/>
      <c r="AC4190" s="427"/>
      <c r="AD4190" s="427"/>
      <c r="AE4190" s="427"/>
      <c r="AF4190" s="428"/>
      <c r="AG4190" s="414">
        <v>160.0</v>
      </c>
      <c r="AH4190" s="79"/>
      <c r="AI4190" s="80"/>
      <c r="AJ4190" s="80"/>
      <c r="AK4190" s="80"/>
      <c r="AL4190" s="14"/>
      <c r="AM4190" s="16" t="str">
        <f t="shared" ref="AM4190:AM4193" si="91">"{s:'"&amp;A4190&amp;B4190&amp;"'},"</f>
        <v>{s:'63E243'},</v>
      </c>
      <c r="AN4190" s="16"/>
    </row>
    <row r="4191" ht="16.5" customHeight="1">
      <c r="A4191" s="403">
        <v>63.0</v>
      </c>
      <c r="B4191" s="404" t="s">
        <v>5448</v>
      </c>
      <c r="C4191" s="31">
        <v>4189.0</v>
      </c>
      <c r="D4191" s="405" t="s">
        <v>5449</v>
      </c>
      <c r="E4191" s="94"/>
      <c r="F4191" s="94"/>
      <c r="G4191" s="104"/>
      <c r="H4191" s="63"/>
      <c r="I4191" s="63"/>
      <c r="J4191" s="51"/>
      <c r="K4191" s="69"/>
      <c r="L4191" s="65"/>
      <c r="M4191" s="65"/>
      <c r="N4191" s="352"/>
      <c r="O4191" s="131"/>
      <c r="P4191" s="87"/>
      <c r="Q4191" s="352"/>
      <c r="R4191" s="353"/>
      <c r="S4191" s="415"/>
      <c r="T4191" s="416"/>
      <c r="U4191" s="417"/>
      <c r="V4191" s="417"/>
      <c r="W4191" s="417"/>
      <c r="X4191" s="417"/>
      <c r="Y4191" s="418"/>
      <c r="Z4191" s="419"/>
      <c r="AA4191" s="420" t="s">
        <v>20</v>
      </c>
      <c r="AB4191" s="421" t="s">
        <v>21</v>
      </c>
      <c r="AC4191" s="422">
        <v>0.85</v>
      </c>
      <c r="AD4191" s="412"/>
      <c r="AE4191" s="412"/>
      <c r="AF4191" s="413"/>
      <c r="AG4191" s="414">
        <v>136.0</v>
      </c>
      <c r="AH4191" s="79"/>
      <c r="AI4191" s="80"/>
      <c r="AJ4191" s="80"/>
      <c r="AK4191" s="80"/>
      <c r="AL4191" s="14"/>
      <c r="AM4191" s="16" t="str">
        <f t="shared" si="91"/>
        <v>{s:'63E244'},</v>
      </c>
      <c r="AN4191" s="16"/>
    </row>
    <row r="4192" ht="16.5" customHeight="1">
      <c r="A4192" s="403">
        <v>63.0</v>
      </c>
      <c r="B4192" s="404" t="s">
        <v>5450</v>
      </c>
      <c r="C4192" s="31">
        <v>4190.0</v>
      </c>
      <c r="D4192" s="405" t="s">
        <v>5451</v>
      </c>
      <c r="E4192" s="94"/>
      <c r="F4192" s="94"/>
      <c r="G4192" s="104"/>
      <c r="H4192" s="63"/>
      <c r="I4192" s="63"/>
      <c r="J4192" s="51"/>
      <c r="K4192" s="69"/>
      <c r="L4192" s="65"/>
      <c r="M4192" s="65"/>
      <c r="N4192" s="352"/>
      <c r="O4192" s="131"/>
      <c r="P4192" s="87"/>
      <c r="Q4192" s="352"/>
      <c r="R4192" s="353"/>
      <c r="S4192" s="415"/>
      <c r="T4192" s="407" t="s">
        <v>27</v>
      </c>
      <c r="U4192" s="408"/>
      <c r="V4192" s="408"/>
      <c r="W4192" s="408"/>
      <c r="X4192" s="408"/>
      <c r="Y4192" s="409" t="s">
        <v>21</v>
      </c>
      <c r="Z4192" s="410">
        <v>0.5</v>
      </c>
      <c r="AA4192" s="423"/>
      <c r="AB4192" s="424"/>
      <c r="AC4192" s="424"/>
      <c r="AD4192" s="424"/>
      <c r="AE4192" s="424"/>
      <c r="AF4192" s="419"/>
      <c r="AG4192" s="414">
        <v>114.0</v>
      </c>
      <c r="AH4192" s="79"/>
      <c r="AI4192" s="80"/>
      <c r="AJ4192" s="80"/>
      <c r="AK4192" s="80"/>
      <c r="AL4192" s="14"/>
      <c r="AM4192" s="16" t="str">
        <f t="shared" si="91"/>
        <v>{s:'63E245'},</v>
      </c>
      <c r="AN4192" s="16"/>
    </row>
    <row r="4193" ht="16.5" customHeight="1">
      <c r="A4193" s="403">
        <v>63.0</v>
      </c>
      <c r="B4193" s="404" t="s">
        <v>5452</v>
      </c>
      <c r="C4193" s="31">
        <v>4191.0</v>
      </c>
      <c r="D4193" s="405" t="s">
        <v>5453</v>
      </c>
      <c r="E4193" s="94"/>
      <c r="F4193" s="94"/>
      <c r="G4193" s="76"/>
      <c r="H4193" s="63"/>
      <c r="I4193" s="63"/>
      <c r="J4193" s="51"/>
      <c r="K4193" s="69"/>
      <c r="L4193" s="65"/>
      <c r="M4193" s="65"/>
      <c r="N4193" s="352"/>
      <c r="O4193" s="131"/>
      <c r="P4193" s="87"/>
      <c r="Q4193" s="352"/>
      <c r="R4193" s="353"/>
      <c r="S4193" s="425"/>
      <c r="T4193" s="416"/>
      <c r="U4193" s="417"/>
      <c r="V4193" s="417"/>
      <c r="W4193" s="417"/>
      <c r="X4193" s="417"/>
      <c r="Y4193" s="418"/>
      <c r="Z4193" s="419"/>
      <c r="AA4193" s="420" t="s">
        <v>20</v>
      </c>
      <c r="AB4193" s="421" t="s">
        <v>21</v>
      </c>
      <c r="AC4193" s="422">
        <v>0.85</v>
      </c>
      <c r="AD4193" s="412"/>
      <c r="AE4193" s="412"/>
      <c r="AF4193" s="413"/>
      <c r="AG4193" s="414">
        <v>97.0</v>
      </c>
      <c r="AH4193" s="79"/>
      <c r="AI4193" s="80"/>
      <c r="AJ4193" s="80"/>
      <c r="AK4193" s="80"/>
      <c r="AL4193" s="14"/>
      <c r="AM4193" s="16" t="str">
        <f t="shared" si="91"/>
        <v>{s:'63E246'},</v>
      </c>
      <c r="AN4193" s="16"/>
    </row>
    <row r="4194" ht="16.5" customHeight="1">
      <c r="A4194" s="29">
        <v>63.0</v>
      </c>
      <c r="B4194" s="30" t="s">
        <v>5454</v>
      </c>
      <c r="C4194" s="31">
        <v>4192.0</v>
      </c>
      <c r="D4194" s="32" t="s">
        <v>5455</v>
      </c>
      <c r="E4194" s="94"/>
      <c r="F4194" s="94"/>
      <c r="G4194" s="76"/>
      <c r="H4194" s="63"/>
      <c r="I4194" s="63"/>
      <c r="J4194" s="51"/>
      <c r="K4194" s="69"/>
      <c r="L4194" s="65"/>
      <c r="M4194" s="65"/>
      <c r="N4194" s="352"/>
      <c r="O4194" s="131"/>
      <c r="P4194" s="87"/>
      <c r="Q4194" s="352"/>
      <c r="R4194" s="353"/>
      <c r="S4194" s="96"/>
      <c r="T4194" s="96"/>
      <c r="U4194" s="152"/>
      <c r="V4194" s="152"/>
      <c r="W4194" s="152"/>
      <c r="X4194" s="152"/>
      <c r="Y4194" s="287"/>
      <c r="Z4194" s="354"/>
      <c r="AA4194" s="398"/>
      <c r="AB4194" s="288"/>
      <c r="AC4194" s="346"/>
      <c r="AD4194" s="82" t="s">
        <v>30</v>
      </c>
      <c r="AE4194" s="302">
        <v>5.0</v>
      </c>
      <c r="AF4194" s="360" t="s">
        <v>31</v>
      </c>
      <c r="AG4194" s="45">
        <v>223.0</v>
      </c>
      <c r="AH4194" s="79"/>
      <c r="AI4194" s="80"/>
      <c r="AJ4194" s="80"/>
      <c r="AK4194" s="80"/>
      <c r="AL4194" s="14"/>
      <c r="AM4194" s="16" t="str">
        <f t="shared" ref="AM4194:AM4195" si="92">"{s:'"&amp;A4194&amp;B4194&amp;"', v:"&amp;AG4194&amp;" , c:'"&amp;D4194&amp;"・'},"</f>
        <v>{s:'63E247', v:223 , c:'放デイ２３・責欠・拘減・'},</v>
      </c>
      <c r="AN4194" s="16"/>
    </row>
    <row r="4195" ht="16.5" customHeight="1">
      <c r="A4195" s="29">
        <v>63.0</v>
      </c>
      <c r="B4195" s="30" t="s">
        <v>5456</v>
      </c>
      <c r="C4195" s="31">
        <v>4193.0</v>
      </c>
      <c r="D4195" s="32" t="s">
        <v>5457</v>
      </c>
      <c r="E4195" s="94"/>
      <c r="F4195" s="94"/>
      <c r="G4195" s="76"/>
      <c r="H4195" s="63"/>
      <c r="I4195" s="63"/>
      <c r="J4195" s="51"/>
      <c r="K4195" s="69"/>
      <c r="L4195" s="65"/>
      <c r="M4195" s="65"/>
      <c r="N4195" s="352"/>
      <c r="O4195" s="131"/>
      <c r="P4195" s="87"/>
      <c r="Q4195" s="352"/>
      <c r="R4195" s="353"/>
      <c r="S4195" s="115"/>
      <c r="T4195" s="115"/>
      <c r="U4195" s="291"/>
      <c r="V4195" s="291"/>
      <c r="W4195" s="291"/>
      <c r="X4195" s="291"/>
      <c r="Y4195" s="290"/>
      <c r="Z4195" s="355"/>
      <c r="AA4195" s="299" t="s">
        <v>20</v>
      </c>
      <c r="AB4195" s="287" t="s">
        <v>21</v>
      </c>
      <c r="AC4195" s="361">
        <v>0.85</v>
      </c>
      <c r="AD4195" s="87"/>
      <c r="AE4195" s="302"/>
      <c r="AF4195" s="360"/>
      <c r="AG4195" s="45">
        <v>189.0</v>
      </c>
      <c r="AH4195" s="79"/>
      <c r="AI4195" s="80"/>
      <c r="AJ4195" s="80"/>
      <c r="AK4195" s="80"/>
      <c r="AL4195" s="14"/>
      <c r="AM4195" s="16" t="str">
        <f t="shared" si="92"/>
        <v>{s:'63E248', v:189 , c:'放デイ２３・責欠・評減・拘減・'},</v>
      </c>
      <c r="AN4195" s="16"/>
    </row>
    <row r="4196" ht="16.5" customHeight="1">
      <c r="A4196" s="403">
        <v>63.0</v>
      </c>
      <c r="B4196" s="404" t="s">
        <v>5458</v>
      </c>
      <c r="C4196" s="31">
        <v>4194.0</v>
      </c>
      <c r="D4196" s="405" t="s">
        <v>5459</v>
      </c>
      <c r="E4196" s="94"/>
      <c r="F4196" s="94"/>
      <c r="G4196" s="76"/>
      <c r="H4196" s="63"/>
      <c r="I4196" s="63"/>
      <c r="J4196" s="51"/>
      <c r="K4196" s="69"/>
      <c r="L4196" s="65"/>
      <c r="M4196" s="65"/>
      <c r="N4196" s="352"/>
      <c r="O4196" s="131"/>
      <c r="P4196" s="359"/>
      <c r="Q4196" s="352"/>
      <c r="R4196" s="353"/>
      <c r="S4196" s="406" t="s">
        <v>23</v>
      </c>
      <c r="T4196" s="407" t="s">
        <v>24</v>
      </c>
      <c r="U4196" s="408"/>
      <c r="V4196" s="408"/>
      <c r="W4196" s="408"/>
      <c r="X4196" s="408"/>
      <c r="Y4196" s="409" t="s">
        <v>21</v>
      </c>
      <c r="Z4196" s="410">
        <v>0.7</v>
      </c>
      <c r="AA4196" s="426"/>
      <c r="AB4196" s="427"/>
      <c r="AC4196" s="428"/>
      <c r="AD4196" s="87"/>
      <c r="AE4196" s="313"/>
      <c r="AF4196" s="349"/>
      <c r="AG4196" s="414">
        <v>155.0</v>
      </c>
      <c r="AH4196" s="79"/>
      <c r="AI4196" s="80"/>
      <c r="AJ4196" s="80"/>
      <c r="AK4196" s="80"/>
      <c r="AL4196" s="14"/>
      <c r="AM4196" s="16" t="str">
        <f t="shared" ref="AM4196:AM4199" si="93">"{s:'"&amp;A4196&amp;B4196&amp;"'},"</f>
        <v>{s:'63E249'},</v>
      </c>
      <c r="AN4196" s="16"/>
    </row>
    <row r="4197" ht="16.5" customHeight="1">
      <c r="A4197" s="403">
        <v>63.0</v>
      </c>
      <c r="B4197" s="404" t="s">
        <v>5460</v>
      </c>
      <c r="C4197" s="31">
        <v>4195.0</v>
      </c>
      <c r="D4197" s="405" t="s">
        <v>5461</v>
      </c>
      <c r="E4197" s="94"/>
      <c r="F4197" s="94"/>
      <c r="G4197" s="76"/>
      <c r="H4197" s="63"/>
      <c r="I4197" s="63"/>
      <c r="J4197" s="51"/>
      <c r="K4197" s="69"/>
      <c r="L4197" s="65"/>
      <c r="M4197" s="65"/>
      <c r="N4197" s="352"/>
      <c r="O4197" s="131"/>
      <c r="P4197" s="359"/>
      <c r="Q4197" s="352"/>
      <c r="R4197" s="353"/>
      <c r="S4197" s="415"/>
      <c r="T4197" s="416"/>
      <c r="U4197" s="417"/>
      <c r="V4197" s="417"/>
      <c r="W4197" s="417"/>
      <c r="X4197" s="417"/>
      <c r="Y4197" s="418"/>
      <c r="Z4197" s="419"/>
      <c r="AA4197" s="420" t="s">
        <v>20</v>
      </c>
      <c r="AB4197" s="421" t="s">
        <v>21</v>
      </c>
      <c r="AC4197" s="430">
        <v>0.85</v>
      </c>
      <c r="AD4197" s="87"/>
      <c r="AE4197" s="313"/>
      <c r="AF4197" s="349"/>
      <c r="AG4197" s="414">
        <v>131.0</v>
      </c>
      <c r="AH4197" s="79"/>
      <c r="AI4197" s="80"/>
      <c r="AJ4197" s="80"/>
      <c r="AK4197" s="80"/>
      <c r="AL4197" s="14"/>
      <c r="AM4197" s="16" t="str">
        <f t="shared" si="93"/>
        <v>{s:'63E250'},</v>
      </c>
      <c r="AN4197" s="16"/>
    </row>
    <row r="4198" ht="16.5" customHeight="1">
      <c r="A4198" s="403">
        <v>63.0</v>
      </c>
      <c r="B4198" s="404" t="s">
        <v>5462</v>
      </c>
      <c r="C4198" s="31">
        <v>4196.0</v>
      </c>
      <c r="D4198" s="405" t="s">
        <v>5463</v>
      </c>
      <c r="E4198" s="94"/>
      <c r="F4198" s="94"/>
      <c r="G4198" s="76"/>
      <c r="H4198" s="63"/>
      <c r="I4198" s="63"/>
      <c r="J4198" s="51"/>
      <c r="K4198" s="69"/>
      <c r="L4198" s="65"/>
      <c r="M4198" s="65"/>
      <c r="N4198" s="352"/>
      <c r="O4198" s="364"/>
      <c r="P4198" s="359"/>
      <c r="Q4198" s="352"/>
      <c r="R4198" s="353"/>
      <c r="S4198" s="415"/>
      <c r="T4198" s="431" t="s">
        <v>27</v>
      </c>
      <c r="U4198" s="408"/>
      <c r="V4198" s="408"/>
      <c r="W4198" s="408"/>
      <c r="X4198" s="408"/>
      <c r="Y4198" s="409" t="s">
        <v>21</v>
      </c>
      <c r="Z4198" s="410">
        <v>0.5</v>
      </c>
      <c r="AA4198" s="423"/>
      <c r="AB4198" s="424"/>
      <c r="AC4198" s="419"/>
      <c r="AD4198" s="87"/>
      <c r="AE4198" s="313"/>
      <c r="AF4198" s="349"/>
      <c r="AG4198" s="414">
        <v>109.0</v>
      </c>
      <c r="AH4198" s="79"/>
      <c r="AI4198" s="80"/>
      <c r="AJ4198" s="80"/>
      <c r="AK4198" s="80"/>
      <c r="AL4198" s="14"/>
      <c r="AM4198" s="16" t="str">
        <f t="shared" si="93"/>
        <v>{s:'63E251'},</v>
      </c>
      <c r="AN4198" s="16"/>
    </row>
    <row r="4199" ht="16.5" customHeight="1">
      <c r="A4199" s="403">
        <v>63.0</v>
      </c>
      <c r="B4199" s="404" t="s">
        <v>5464</v>
      </c>
      <c r="C4199" s="31">
        <v>4197.0</v>
      </c>
      <c r="D4199" s="405" t="s">
        <v>5465</v>
      </c>
      <c r="E4199" s="94"/>
      <c r="F4199" s="94"/>
      <c r="G4199" s="76"/>
      <c r="H4199" s="63"/>
      <c r="I4199" s="63"/>
      <c r="J4199" s="51"/>
      <c r="K4199" s="69"/>
      <c r="L4199" s="65"/>
      <c r="M4199" s="65"/>
      <c r="N4199" s="352"/>
      <c r="O4199" s="364"/>
      <c r="P4199" s="359"/>
      <c r="Q4199" s="352"/>
      <c r="R4199" s="353"/>
      <c r="S4199" s="425"/>
      <c r="T4199" s="433"/>
      <c r="U4199" s="417"/>
      <c r="V4199" s="417"/>
      <c r="W4199" s="417"/>
      <c r="X4199" s="417"/>
      <c r="Y4199" s="418"/>
      <c r="Z4199" s="419"/>
      <c r="AA4199" s="420" t="s">
        <v>20</v>
      </c>
      <c r="AB4199" s="421" t="s">
        <v>21</v>
      </c>
      <c r="AC4199" s="430">
        <v>0.85</v>
      </c>
      <c r="AD4199" s="93"/>
      <c r="AE4199" s="292"/>
      <c r="AF4199" s="355"/>
      <c r="AG4199" s="414">
        <v>92.0</v>
      </c>
      <c r="AH4199" s="79"/>
      <c r="AI4199" s="80"/>
      <c r="AJ4199" s="80"/>
      <c r="AK4199" s="80"/>
      <c r="AL4199" s="14"/>
      <c r="AM4199" s="16" t="str">
        <f t="shared" si="93"/>
        <v>{s:'63E252'},</v>
      </c>
      <c r="AN4199" s="16"/>
    </row>
    <row r="4200" ht="16.5" customHeight="1">
      <c r="A4200" s="29">
        <v>63.0</v>
      </c>
      <c r="B4200" s="30" t="s">
        <v>5466</v>
      </c>
      <c r="C4200" s="31">
        <v>4198.0</v>
      </c>
      <c r="D4200" s="32" t="s">
        <v>5467</v>
      </c>
      <c r="E4200" s="94"/>
      <c r="F4200" s="94"/>
      <c r="G4200" s="94"/>
      <c r="H4200" s="63"/>
      <c r="I4200" s="63"/>
      <c r="J4200" s="95"/>
      <c r="K4200" s="82" t="s">
        <v>38</v>
      </c>
      <c r="L4200" s="152"/>
      <c r="M4200" s="344"/>
      <c r="N4200" s="152"/>
      <c r="O4200" s="105"/>
      <c r="P4200" s="94"/>
      <c r="Q4200" s="140"/>
      <c r="R4200" s="95"/>
      <c r="S4200" s="287"/>
      <c r="T4200" s="287"/>
      <c r="U4200" s="152"/>
      <c r="V4200" s="152"/>
      <c r="W4200" s="152"/>
      <c r="X4200" s="152"/>
      <c r="Y4200" s="287"/>
      <c r="Z4200" s="345"/>
      <c r="AA4200" s="398"/>
      <c r="AB4200" s="288"/>
      <c r="AC4200" s="288"/>
      <c r="AD4200" s="288"/>
      <c r="AE4200" s="288"/>
      <c r="AF4200" s="346"/>
      <c r="AG4200" s="45">
        <v>231.0</v>
      </c>
      <c r="AH4200" s="79"/>
      <c r="AI4200" s="80"/>
      <c r="AJ4200" s="80"/>
      <c r="AK4200" s="80"/>
      <c r="AL4200" s="14"/>
      <c r="AM4200" s="16" t="str">
        <f t="shared" ref="AM4200:AM4201" si="94">"{s:'"&amp;A4200&amp;B4200&amp;"', v:"&amp;AG4200&amp;" , c:'"&amp;D4200&amp;"・'},"</f>
        <v>{s:'63E253', v:231 , c:'放デイ２３・有資格９・責欠・'},</v>
      </c>
      <c r="AN4200" s="16"/>
    </row>
    <row r="4201" ht="16.5" customHeight="1">
      <c r="A4201" s="29">
        <v>63.0</v>
      </c>
      <c r="B4201" s="30" t="s">
        <v>5468</v>
      </c>
      <c r="C4201" s="31">
        <v>4199.0</v>
      </c>
      <c r="D4201" s="32" t="s">
        <v>5469</v>
      </c>
      <c r="E4201" s="94"/>
      <c r="F4201" s="94"/>
      <c r="G4201" s="94"/>
      <c r="H4201" s="373"/>
      <c r="I4201" s="140"/>
      <c r="J4201" s="95"/>
      <c r="K4201" s="87"/>
      <c r="L4201" s="140">
        <v>4.0</v>
      </c>
      <c r="M4201" s="348" t="s">
        <v>40</v>
      </c>
      <c r="N4201" s="140"/>
      <c r="O4201" s="105"/>
      <c r="P4201" s="94"/>
      <c r="Q4201" s="140"/>
      <c r="R4201" s="95"/>
      <c r="S4201" s="290"/>
      <c r="T4201" s="290"/>
      <c r="U4201" s="291"/>
      <c r="V4201" s="291"/>
      <c r="W4201" s="291"/>
      <c r="X4201" s="291"/>
      <c r="Y4201" s="290"/>
      <c r="Z4201" s="350"/>
      <c r="AA4201" s="299" t="s">
        <v>20</v>
      </c>
      <c r="AB4201" s="287" t="s">
        <v>21</v>
      </c>
      <c r="AC4201" s="351">
        <v>0.85</v>
      </c>
      <c r="AD4201" s="288"/>
      <c r="AE4201" s="288"/>
      <c r="AF4201" s="346"/>
      <c r="AG4201" s="114">
        <v>196.0</v>
      </c>
      <c r="AH4201" s="79"/>
      <c r="AI4201" s="80"/>
      <c r="AJ4201" s="80"/>
      <c r="AK4201" s="80"/>
      <c r="AL4201" s="14"/>
      <c r="AM4201" s="16" t="str">
        <f t="shared" si="94"/>
        <v>{s:'63E254', v:196 , c:'放デイ２３・有資格９・責欠・評減・'},</v>
      </c>
      <c r="AN4201" s="16"/>
    </row>
    <row r="4202" ht="16.5" customHeight="1">
      <c r="A4202" s="403">
        <v>63.0</v>
      </c>
      <c r="B4202" s="404" t="s">
        <v>5470</v>
      </c>
      <c r="C4202" s="31">
        <v>4200.0</v>
      </c>
      <c r="D4202" s="405" t="s">
        <v>5471</v>
      </c>
      <c r="E4202" s="94"/>
      <c r="F4202" s="94"/>
      <c r="G4202" s="94"/>
      <c r="H4202" s="352"/>
      <c r="I4202" s="140"/>
      <c r="J4202" s="95"/>
      <c r="K4202" s="87"/>
      <c r="L4202" s="65"/>
      <c r="M4202" s="65"/>
      <c r="N4202" s="352"/>
      <c r="O4202" s="364"/>
      <c r="P4202" s="359"/>
      <c r="Q4202" s="352"/>
      <c r="R4202" s="353"/>
      <c r="S4202" s="406" t="s">
        <v>23</v>
      </c>
      <c r="T4202" s="407" t="s">
        <v>24</v>
      </c>
      <c r="U4202" s="408"/>
      <c r="V4202" s="408"/>
      <c r="W4202" s="408"/>
      <c r="X4202" s="408"/>
      <c r="Y4202" s="409" t="s">
        <v>21</v>
      </c>
      <c r="Z4202" s="410">
        <v>0.7</v>
      </c>
      <c r="AA4202" s="426"/>
      <c r="AB4202" s="427"/>
      <c r="AC4202" s="427"/>
      <c r="AD4202" s="427"/>
      <c r="AE4202" s="427"/>
      <c r="AF4202" s="428"/>
      <c r="AG4202" s="414">
        <v>162.0</v>
      </c>
      <c r="AH4202" s="79"/>
      <c r="AI4202" s="80"/>
      <c r="AJ4202" s="80"/>
      <c r="AK4202" s="80"/>
      <c r="AL4202" s="14"/>
      <c r="AM4202" s="16" t="str">
        <f t="shared" ref="AM4202:AM4205" si="95">"{s:'"&amp;A4202&amp;B4202&amp;"'},"</f>
        <v>{s:'63E255'},</v>
      </c>
      <c r="AN4202" s="16"/>
    </row>
    <row r="4203" ht="16.5" customHeight="1">
      <c r="A4203" s="403">
        <v>63.0</v>
      </c>
      <c r="B4203" s="404" t="s">
        <v>5472</v>
      </c>
      <c r="C4203" s="31">
        <v>4201.0</v>
      </c>
      <c r="D4203" s="405" t="s">
        <v>5473</v>
      </c>
      <c r="E4203" s="94"/>
      <c r="F4203" s="94"/>
      <c r="G4203" s="94"/>
      <c r="H4203" s="352"/>
      <c r="I4203" s="140"/>
      <c r="J4203" s="95"/>
      <c r="K4203" s="87"/>
      <c r="L4203" s="65"/>
      <c r="M4203" s="65"/>
      <c r="N4203" s="352"/>
      <c r="O4203" s="364"/>
      <c r="P4203" s="359"/>
      <c r="Q4203" s="352"/>
      <c r="R4203" s="353"/>
      <c r="S4203" s="415"/>
      <c r="T4203" s="416"/>
      <c r="U4203" s="417"/>
      <c r="V4203" s="417"/>
      <c r="W4203" s="417"/>
      <c r="X4203" s="417"/>
      <c r="Y4203" s="418"/>
      <c r="Z4203" s="419"/>
      <c r="AA4203" s="420" t="s">
        <v>20</v>
      </c>
      <c r="AB4203" s="421" t="s">
        <v>21</v>
      </c>
      <c r="AC4203" s="422">
        <v>0.85</v>
      </c>
      <c r="AD4203" s="412"/>
      <c r="AE4203" s="412"/>
      <c r="AF4203" s="413"/>
      <c r="AG4203" s="414">
        <v>138.0</v>
      </c>
      <c r="AH4203" s="79"/>
      <c r="AI4203" s="80"/>
      <c r="AJ4203" s="80"/>
      <c r="AK4203" s="80"/>
      <c r="AL4203" s="14"/>
      <c r="AM4203" s="16" t="str">
        <f t="shared" si="95"/>
        <v>{s:'63E256'},</v>
      </c>
      <c r="AN4203" s="16"/>
    </row>
    <row r="4204" ht="16.5" customHeight="1">
      <c r="A4204" s="403">
        <v>63.0</v>
      </c>
      <c r="B4204" s="404" t="s">
        <v>5474</v>
      </c>
      <c r="C4204" s="31">
        <v>4202.0</v>
      </c>
      <c r="D4204" s="405" t="s">
        <v>5475</v>
      </c>
      <c r="E4204" s="94"/>
      <c r="F4204" s="94"/>
      <c r="G4204" s="94"/>
      <c r="H4204" s="352"/>
      <c r="I4204" s="140"/>
      <c r="J4204" s="95"/>
      <c r="K4204" s="87"/>
      <c r="L4204" s="65"/>
      <c r="M4204" s="65"/>
      <c r="N4204" s="352"/>
      <c r="O4204" s="364"/>
      <c r="P4204" s="359"/>
      <c r="Q4204" s="352"/>
      <c r="R4204" s="353"/>
      <c r="S4204" s="415"/>
      <c r="T4204" s="407" t="s">
        <v>27</v>
      </c>
      <c r="U4204" s="408"/>
      <c r="V4204" s="408"/>
      <c r="W4204" s="408"/>
      <c r="X4204" s="408"/>
      <c r="Y4204" s="409" t="s">
        <v>21</v>
      </c>
      <c r="Z4204" s="410">
        <v>0.5</v>
      </c>
      <c r="AA4204" s="423"/>
      <c r="AB4204" s="424"/>
      <c r="AC4204" s="424"/>
      <c r="AD4204" s="424"/>
      <c r="AE4204" s="424"/>
      <c r="AF4204" s="419"/>
      <c r="AG4204" s="414">
        <v>116.0</v>
      </c>
      <c r="AH4204" s="79"/>
      <c r="AI4204" s="80"/>
      <c r="AJ4204" s="80"/>
      <c r="AK4204" s="80"/>
      <c r="AL4204" s="14"/>
      <c r="AM4204" s="16" t="str">
        <f t="shared" si="95"/>
        <v>{s:'63E257'},</v>
      </c>
      <c r="AN4204" s="16"/>
    </row>
    <row r="4205" ht="16.5" customHeight="1">
      <c r="A4205" s="403">
        <v>63.0</v>
      </c>
      <c r="B4205" s="404" t="s">
        <v>5476</v>
      </c>
      <c r="C4205" s="31">
        <v>4203.0</v>
      </c>
      <c r="D4205" s="405" t="s">
        <v>5477</v>
      </c>
      <c r="E4205" s="94"/>
      <c r="F4205" s="94"/>
      <c r="G4205" s="94"/>
      <c r="H4205" s="352"/>
      <c r="I4205" s="140"/>
      <c r="J4205" s="95"/>
      <c r="K4205" s="87"/>
      <c r="L4205" s="65"/>
      <c r="M4205" s="65"/>
      <c r="N4205" s="352"/>
      <c r="O4205" s="364"/>
      <c r="P4205" s="359"/>
      <c r="Q4205" s="352"/>
      <c r="R4205" s="353"/>
      <c r="S4205" s="425"/>
      <c r="T4205" s="416"/>
      <c r="U4205" s="417"/>
      <c r="V4205" s="417"/>
      <c r="W4205" s="417"/>
      <c r="X4205" s="417"/>
      <c r="Y4205" s="418"/>
      <c r="Z4205" s="419"/>
      <c r="AA4205" s="420" t="s">
        <v>20</v>
      </c>
      <c r="AB4205" s="421" t="s">
        <v>21</v>
      </c>
      <c r="AC4205" s="422">
        <v>0.85</v>
      </c>
      <c r="AD4205" s="412"/>
      <c r="AE4205" s="412"/>
      <c r="AF4205" s="413"/>
      <c r="AG4205" s="414">
        <v>99.0</v>
      </c>
      <c r="AH4205" s="79"/>
      <c r="AI4205" s="80"/>
      <c r="AJ4205" s="80"/>
      <c r="AK4205" s="80"/>
      <c r="AL4205" s="14"/>
      <c r="AM4205" s="16" t="str">
        <f t="shared" si="95"/>
        <v>{s:'63E258'},</v>
      </c>
      <c r="AN4205" s="16"/>
    </row>
    <row r="4206" ht="16.5" customHeight="1">
      <c r="A4206" s="29">
        <v>63.0</v>
      </c>
      <c r="B4206" s="30" t="s">
        <v>5478</v>
      </c>
      <c r="C4206" s="31">
        <v>4204.0</v>
      </c>
      <c r="D4206" s="32" t="s">
        <v>5479</v>
      </c>
      <c r="E4206" s="94"/>
      <c r="F4206" s="94"/>
      <c r="G4206" s="94"/>
      <c r="H4206" s="352"/>
      <c r="I4206" s="140"/>
      <c r="J4206" s="95"/>
      <c r="K4206" s="87"/>
      <c r="L4206" s="65"/>
      <c r="M4206" s="65"/>
      <c r="N4206" s="352"/>
      <c r="O4206" s="364"/>
      <c r="P4206" s="359"/>
      <c r="Q4206" s="352"/>
      <c r="R4206" s="353"/>
      <c r="S4206" s="96"/>
      <c r="T4206" s="96"/>
      <c r="U4206" s="152"/>
      <c r="V4206" s="152"/>
      <c r="W4206" s="152"/>
      <c r="X4206" s="152"/>
      <c r="Y4206" s="287"/>
      <c r="Z4206" s="354"/>
      <c r="AA4206" s="398"/>
      <c r="AB4206" s="288"/>
      <c r="AC4206" s="346"/>
      <c r="AD4206" s="82" t="s">
        <v>30</v>
      </c>
      <c r="AE4206" s="302">
        <v>5.0</v>
      </c>
      <c r="AF4206" s="360" t="s">
        <v>31</v>
      </c>
      <c r="AG4206" s="45">
        <v>226.0</v>
      </c>
      <c r="AH4206" s="79"/>
      <c r="AI4206" s="80"/>
      <c r="AJ4206" s="80"/>
      <c r="AK4206" s="80"/>
      <c r="AL4206" s="14"/>
      <c r="AM4206" s="16" t="str">
        <f t="shared" ref="AM4206:AM4207" si="96">"{s:'"&amp;A4206&amp;B4206&amp;"', v:"&amp;AG4206&amp;" , c:'"&amp;D4206&amp;"・'},"</f>
        <v>{s:'63E259', v:226 , c:'放デイ２３・有資格９・責欠・拘減・'},</v>
      </c>
      <c r="AN4206" s="16"/>
    </row>
    <row r="4207" ht="16.5" customHeight="1">
      <c r="A4207" s="29">
        <v>63.0</v>
      </c>
      <c r="B4207" s="30" t="s">
        <v>5480</v>
      </c>
      <c r="C4207" s="31">
        <v>4205.0</v>
      </c>
      <c r="D4207" s="32" t="s">
        <v>5481</v>
      </c>
      <c r="E4207" s="94"/>
      <c r="F4207" s="94"/>
      <c r="G4207" s="94"/>
      <c r="H4207" s="352"/>
      <c r="I4207" s="140"/>
      <c r="J4207" s="95"/>
      <c r="K4207" s="87"/>
      <c r="L4207" s="65"/>
      <c r="M4207" s="65"/>
      <c r="N4207" s="352"/>
      <c r="O4207" s="364"/>
      <c r="P4207" s="359"/>
      <c r="Q4207" s="352"/>
      <c r="R4207" s="353"/>
      <c r="S4207" s="115"/>
      <c r="T4207" s="115"/>
      <c r="U4207" s="291"/>
      <c r="V4207" s="291"/>
      <c r="W4207" s="291"/>
      <c r="X4207" s="291"/>
      <c r="Y4207" s="290"/>
      <c r="Z4207" s="355"/>
      <c r="AA4207" s="299" t="s">
        <v>20</v>
      </c>
      <c r="AB4207" s="287" t="s">
        <v>21</v>
      </c>
      <c r="AC4207" s="361">
        <v>0.85</v>
      </c>
      <c r="AD4207" s="87"/>
      <c r="AE4207" s="302"/>
      <c r="AF4207" s="360"/>
      <c r="AG4207" s="114">
        <v>191.0</v>
      </c>
      <c r="AH4207" s="79"/>
      <c r="AI4207" s="80"/>
      <c r="AJ4207" s="80"/>
      <c r="AK4207" s="80"/>
      <c r="AL4207" s="14"/>
      <c r="AM4207" s="16" t="str">
        <f t="shared" si="96"/>
        <v>{s:'63E260', v:191 , c:'放デイ２３・有資格９・責欠・評減・拘減・'},</v>
      </c>
      <c r="AN4207" s="16"/>
    </row>
    <row r="4208" ht="16.5" customHeight="1">
      <c r="A4208" s="403">
        <v>63.0</v>
      </c>
      <c r="B4208" s="404" t="s">
        <v>5482</v>
      </c>
      <c r="C4208" s="31">
        <v>4206.0</v>
      </c>
      <c r="D4208" s="405" t="s">
        <v>5483</v>
      </c>
      <c r="E4208" s="94"/>
      <c r="F4208" s="94"/>
      <c r="G4208" s="94"/>
      <c r="H4208" s="352"/>
      <c r="I4208" s="140"/>
      <c r="J4208" s="95"/>
      <c r="K4208" s="69"/>
      <c r="L4208" s="65"/>
      <c r="M4208" s="65"/>
      <c r="N4208" s="352"/>
      <c r="O4208" s="364"/>
      <c r="P4208" s="359"/>
      <c r="Q4208" s="352"/>
      <c r="R4208" s="353"/>
      <c r="S4208" s="406" t="s">
        <v>23</v>
      </c>
      <c r="T4208" s="407" t="s">
        <v>24</v>
      </c>
      <c r="U4208" s="408"/>
      <c r="V4208" s="408"/>
      <c r="W4208" s="408"/>
      <c r="X4208" s="408"/>
      <c r="Y4208" s="409" t="s">
        <v>21</v>
      </c>
      <c r="Z4208" s="410">
        <v>0.7</v>
      </c>
      <c r="AA4208" s="426"/>
      <c r="AB4208" s="427"/>
      <c r="AC4208" s="428"/>
      <c r="AD4208" s="87"/>
      <c r="AE4208" s="313"/>
      <c r="AF4208" s="349"/>
      <c r="AG4208" s="414">
        <v>157.0</v>
      </c>
      <c r="AH4208" s="79"/>
      <c r="AI4208" s="80"/>
      <c r="AJ4208" s="80"/>
      <c r="AK4208" s="80"/>
      <c r="AL4208" s="14"/>
      <c r="AM4208" s="16" t="str">
        <f t="shared" ref="AM4208:AM4211" si="97">"{s:'"&amp;A4208&amp;B4208&amp;"'},"</f>
        <v>{s:'63E261'},</v>
      </c>
      <c r="AN4208" s="16"/>
    </row>
    <row r="4209" ht="16.5" customHeight="1">
      <c r="A4209" s="403">
        <v>63.0</v>
      </c>
      <c r="B4209" s="404" t="s">
        <v>5484</v>
      </c>
      <c r="C4209" s="31">
        <v>4207.0</v>
      </c>
      <c r="D4209" s="405" t="s">
        <v>5485</v>
      </c>
      <c r="E4209" s="94"/>
      <c r="F4209" s="94"/>
      <c r="G4209" s="94"/>
      <c r="H4209" s="352"/>
      <c r="I4209" s="140"/>
      <c r="J4209" s="95"/>
      <c r="K4209" s="69"/>
      <c r="L4209" s="65"/>
      <c r="M4209" s="65"/>
      <c r="N4209" s="352"/>
      <c r="O4209" s="364"/>
      <c r="P4209" s="359"/>
      <c r="Q4209" s="352"/>
      <c r="R4209" s="353"/>
      <c r="S4209" s="415"/>
      <c r="T4209" s="416"/>
      <c r="U4209" s="417"/>
      <c r="V4209" s="417"/>
      <c r="W4209" s="417"/>
      <c r="X4209" s="417"/>
      <c r="Y4209" s="418"/>
      <c r="Z4209" s="419"/>
      <c r="AA4209" s="420" t="s">
        <v>20</v>
      </c>
      <c r="AB4209" s="421" t="s">
        <v>21</v>
      </c>
      <c r="AC4209" s="430">
        <v>0.85</v>
      </c>
      <c r="AD4209" s="87"/>
      <c r="AE4209" s="313"/>
      <c r="AF4209" s="349"/>
      <c r="AG4209" s="414">
        <v>133.0</v>
      </c>
      <c r="AH4209" s="79"/>
      <c r="AI4209" s="80"/>
      <c r="AJ4209" s="80"/>
      <c r="AK4209" s="80"/>
      <c r="AL4209" s="14"/>
      <c r="AM4209" s="16" t="str">
        <f t="shared" si="97"/>
        <v>{s:'63E262'},</v>
      </c>
      <c r="AN4209" s="16"/>
    </row>
    <row r="4210" ht="16.5" customHeight="1">
      <c r="A4210" s="403">
        <v>63.0</v>
      </c>
      <c r="B4210" s="404" t="s">
        <v>5486</v>
      </c>
      <c r="C4210" s="31">
        <v>4208.0</v>
      </c>
      <c r="D4210" s="405" t="s">
        <v>5487</v>
      </c>
      <c r="E4210" s="94"/>
      <c r="F4210" s="105"/>
      <c r="G4210" s="94"/>
      <c r="H4210" s="352"/>
      <c r="I4210" s="140"/>
      <c r="J4210" s="95"/>
      <c r="K4210" s="69"/>
      <c r="L4210" s="65"/>
      <c r="M4210" s="65"/>
      <c r="N4210" s="352"/>
      <c r="O4210" s="364"/>
      <c r="P4210" s="359"/>
      <c r="Q4210" s="352"/>
      <c r="R4210" s="353"/>
      <c r="S4210" s="415"/>
      <c r="T4210" s="431" t="s">
        <v>27</v>
      </c>
      <c r="U4210" s="408"/>
      <c r="V4210" s="408"/>
      <c r="W4210" s="408"/>
      <c r="X4210" s="408"/>
      <c r="Y4210" s="409" t="s">
        <v>21</v>
      </c>
      <c r="Z4210" s="410">
        <v>0.5</v>
      </c>
      <c r="AA4210" s="423"/>
      <c r="AB4210" s="424"/>
      <c r="AC4210" s="419"/>
      <c r="AD4210" s="87"/>
      <c r="AE4210" s="313"/>
      <c r="AF4210" s="349"/>
      <c r="AG4210" s="414">
        <v>111.0</v>
      </c>
      <c r="AH4210" s="79"/>
      <c r="AI4210" s="80"/>
      <c r="AJ4210" s="80"/>
      <c r="AK4210" s="80"/>
      <c r="AL4210" s="14"/>
      <c r="AM4210" s="16" t="str">
        <f t="shared" si="97"/>
        <v>{s:'63E263'},</v>
      </c>
      <c r="AN4210" s="16"/>
    </row>
    <row r="4211" ht="16.5" customHeight="1">
      <c r="A4211" s="403">
        <v>63.0</v>
      </c>
      <c r="B4211" s="404" t="s">
        <v>5488</v>
      </c>
      <c r="C4211" s="31">
        <v>4209.0</v>
      </c>
      <c r="D4211" s="405" t="s">
        <v>5489</v>
      </c>
      <c r="E4211" s="94"/>
      <c r="F4211" s="94"/>
      <c r="G4211" s="94"/>
      <c r="H4211" s="352"/>
      <c r="I4211" s="140"/>
      <c r="J4211" s="95"/>
      <c r="K4211" s="110"/>
      <c r="L4211" s="115"/>
      <c r="M4211" s="115"/>
      <c r="N4211" s="376"/>
      <c r="O4211" s="367"/>
      <c r="P4211" s="370"/>
      <c r="Q4211" s="366"/>
      <c r="R4211" s="369"/>
      <c r="S4211" s="425"/>
      <c r="T4211" s="433"/>
      <c r="U4211" s="417"/>
      <c r="V4211" s="417"/>
      <c r="W4211" s="417"/>
      <c r="X4211" s="417"/>
      <c r="Y4211" s="418"/>
      <c r="Z4211" s="419"/>
      <c r="AA4211" s="420" t="s">
        <v>20</v>
      </c>
      <c r="AB4211" s="421" t="s">
        <v>21</v>
      </c>
      <c r="AC4211" s="430">
        <v>0.85</v>
      </c>
      <c r="AD4211" s="93"/>
      <c r="AE4211" s="292"/>
      <c r="AF4211" s="355"/>
      <c r="AG4211" s="414">
        <v>94.0</v>
      </c>
      <c r="AH4211" s="79"/>
      <c r="AI4211" s="80"/>
      <c r="AJ4211" s="80"/>
      <c r="AK4211" s="80"/>
      <c r="AL4211" s="14"/>
      <c r="AM4211" s="16" t="str">
        <f t="shared" si="97"/>
        <v>{s:'63E264'},</v>
      </c>
      <c r="AN4211" s="16"/>
    </row>
    <row r="4212" ht="16.5" customHeight="1">
      <c r="A4212" s="29">
        <v>63.0</v>
      </c>
      <c r="B4212" s="30" t="s">
        <v>5490</v>
      </c>
      <c r="C4212" s="31">
        <v>4210.0</v>
      </c>
      <c r="D4212" s="32" t="s">
        <v>5491</v>
      </c>
      <c r="E4212" s="94"/>
      <c r="F4212" s="94"/>
      <c r="G4212" s="94"/>
      <c r="H4212" s="352"/>
      <c r="I4212" s="140"/>
      <c r="J4212" s="95"/>
      <c r="K4212" s="69"/>
      <c r="L4212" s="65"/>
      <c r="M4212" s="65"/>
      <c r="N4212" s="352"/>
      <c r="O4212" s="367"/>
      <c r="P4212" s="82" t="s">
        <v>5011</v>
      </c>
      <c r="Q4212" s="152"/>
      <c r="R4212" s="153"/>
      <c r="S4212" s="287"/>
      <c r="T4212" s="287"/>
      <c r="U4212" s="152"/>
      <c r="V4212" s="152"/>
      <c r="W4212" s="152"/>
      <c r="X4212" s="152"/>
      <c r="Y4212" s="287"/>
      <c r="Z4212" s="345"/>
      <c r="AA4212" s="398"/>
      <c r="AB4212" s="288"/>
      <c r="AC4212" s="288"/>
      <c r="AD4212" s="288"/>
      <c r="AE4212" s="288"/>
      <c r="AF4212" s="346"/>
      <c r="AG4212" s="45">
        <v>163.0</v>
      </c>
      <c r="AH4212" s="79"/>
      <c r="AI4212" s="80"/>
      <c r="AJ4212" s="80"/>
      <c r="AK4212" s="80"/>
      <c r="AL4212" s="14"/>
      <c r="AM4212" s="16" t="str">
        <f t="shared" ref="AM4212:AM4213" si="98">"{s:'"&amp;A4212&amp;B4212&amp;"', v:"&amp;AG4212&amp;" , c:'"&amp;D4212&amp;"・'},"</f>
        <v>{s:'63E265', v:163 , c:'放デイ２３・責欠２・'},</v>
      </c>
      <c r="AN4212" s="16"/>
    </row>
    <row r="4213" ht="16.5" customHeight="1">
      <c r="A4213" s="29">
        <v>63.0</v>
      </c>
      <c r="B4213" s="30" t="s">
        <v>5492</v>
      </c>
      <c r="C4213" s="31">
        <v>4211.0</v>
      </c>
      <c r="D4213" s="32" t="s">
        <v>5493</v>
      </c>
      <c r="E4213" s="94"/>
      <c r="F4213" s="94"/>
      <c r="G4213" s="94"/>
      <c r="H4213" s="352"/>
      <c r="I4213" s="140"/>
      <c r="J4213" s="95"/>
      <c r="K4213" s="69"/>
      <c r="L4213" s="65"/>
      <c r="M4213" s="65"/>
      <c r="N4213" s="352"/>
      <c r="O4213" s="105"/>
      <c r="P4213" s="87"/>
      <c r="Q4213" s="302" t="s">
        <v>21</v>
      </c>
      <c r="R4213" s="349">
        <v>0.5</v>
      </c>
      <c r="S4213" s="290"/>
      <c r="T4213" s="290"/>
      <c r="U4213" s="291"/>
      <c r="V4213" s="291"/>
      <c r="W4213" s="291"/>
      <c r="X4213" s="291"/>
      <c r="Y4213" s="290"/>
      <c r="Z4213" s="350"/>
      <c r="AA4213" s="299" t="s">
        <v>20</v>
      </c>
      <c r="AB4213" s="287" t="s">
        <v>21</v>
      </c>
      <c r="AC4213" s="351">
        <v>0.85</v>
      </c>
      <c r="AD4213" s="288"/>
      <c r="AE4213" s="288"/>
      <c r="AF4213" s="346"/>
      <c r="AG4213" s="45">
        <v>139.0</v>
      </c>
      <c r="AH4213" s="79"/>
      <c r="AI4213" s="80"/>
      <c r="AJ4213" s="80"/>
      <c r="AK4213" s="80"/>
      <c r="AL4213" s="14"/>
      <c r="AM4213" s="16" t="str">
        <f t="shared" si="98"/>
        <v>{s:'63E266', v:139 , c:'放デイ２３・責欠２・評減・'},</v>
      </c>
      <c r="AN4213" s="16"/>
    </row>
    <row r="4214" ht="16.5" customHeight="1">
      <c r="A4214" s="403">
        <v>63.0</v>
      </c>
      <c r="B4214" s="404" t="s">
        <v>5494</v>
      </c>
      <c r="C4214" s="31">
        <v>4212.0</v>
      </c>
      <c r="D4214" s="405" t="s">
        <v>5495</v>
      </c>
      <c r="E4214" s="94"/>
      <c r="F4214" s="94"/>
      <c r="G4214" s="76"/>
      <c r="H4214" s="63"/>
      <c r="I4214" s="63"/>
      <c r="J4214" s="51"/>
      <c r="K4214" s="69"/>
      <c r="L4214" s="65"/>
      <c r="M4214" s="65"/>
      <c r="N4214" s="352"/>
      <c r="O4214" s="364"/>
      <c r="P4214" s="87"/>
      <c r="Q4214" s="352"/>
      <c r="R4214" s="353"/>
      <c r="S4214" s="406" t="s">
        <v>23</v>
      </c>
      <c r="T4214" s="407" t="s">
        <v>24</v>
      </c>
      <c r="U4214" s="408"/>
      <c r="V4214" s="408"/>
      <c r="W4214" s="408"/>
      <c r="X4214" s="408"/>
      <c r="Y4214" s="409" t="s">
        <v>21</v>
      </c>
      <c r="Z4214" s="410">
        <v>0.7</v>
      </c>
      <c r="AA4214" s="426"/>
      <c r="AB4214" s="427"/>
      <c r="AC4214" s="427"/>
      <c r="AD4214" s="427"/>
      <c r="AE4214" s="427"/>
      <c r="AF4214" s="428"/>
      <c r="AG4214" s="414">
        <v>114.0</v>
      </c>
      <c r="AH4214" s="79"/>
      <c r="AI4214" s="80"/>
      <c r="AJ4214" s="80"/>
      <c r="AK4214" s="80"/>
      <c r="AL4214" s="14"/>
      <c r="AM4214" s="16" t="str">
        <f t="shared" ref="AM4214:AM4217" si="99">"{s:'"&amp;A4214&amp;B4214&amp;"'},"</f>
        <v>{s:'63E267'},</v>
      </c>
      <c r="AN4214" s="16"/>
    </row>
    <row r="4215" ht="16.5" customHeight="1">
      <c r="A4215" s="403">
        <v>63.0</v>
      </c>
      <c r="B4215" s="404" t="s">
        <v>5496</v>
      </c>
      <c r="C4215" s="31">
        <v>4213.0</v>
      </c>
      <c r="D4215" s="405" t="s">
        <v>5497</v>
      </c>
      <c r="E4215" s="94"/>
      <c r="F4215" s="94"/>
      <c r="G4215" s="76"/>
      <c r="H4215" s="63"/>
      <c r="I4215" s="63"/>
      <c r="J4215" s="51"/>
      <c r="K4215" s="69"/>
      <c r="L4215" s="65"/>
      <c r="M4215" s="65"/>
      <c r="N4215" s="352"/>
      <c r="O4215" s="364"/>
      <c r="P4215" s="87"/>
      <c r="Q4215" s="352"/>
      <c r="R4215" s="353"/>
      <c r="S4215" s="415"/>
      <c r="T4215" s="416"/>
      <c r="U4215" s="417"/>
      <c r="V4215" s="417"/>
      <c r="W4215" s="417"/>
      <c r="X4215" s="417"/>
      <c r="Y4215" s="418"/>
      <c r="Z4215" s="419"/>
      <c r="AA4215" s="420" t="s">
        <v>20</v>
      </c>
      <c r="AB4215" s="421" t="s">
        <v>21</v>
      </c>
      <c r="AC4215" s="422">
        <v>0.85</v>
      </c>
      <c r="AD4215" s="412"/>
      <c r="AE4215" s="412"/>
      <c r="AF4215" s="413"/>
      <c r="AG4215" s="414">
        <v>97.0</v>
      </c>
      <c r="AH4215" s="79"/>
      <c r="AI4215" s="80"/>
      <c r="AJ4215" s="80"/>
      <c r="AK4215" s="80"/>
      <c r="AL4215" s="14"/>
      <c r="AM4215" s="16" t="str">
        <f t="shared" si="99"/>
        <v>{s:'63E268'},</v>
      </c>
      <c r="AN4215" s="16"/>
    </row>
    <row r="4216" ht="16.5" customHeight="1">
      <c r="A4216" s="403">
        <v>63.0</v>
      </c>
      <c r="B4216" s="404" t="s">
        <v>5498</v>
      </c>
      <c r="C4216" s="31">
        <v>4214.0</v>
      </c>
      <c r="D4216" s="405" t="s">
        <v>5499</v>
      </c>
      <c r="E4216" s="94"/>
      <c r="F4216" s="94"/>
      <c r="G4216" s="76"/>
      <c r="H4216" s="63"/>
      <c r="I4216" s="63"/>
      <c r="J4216" s="51"/>
      <c r="K4216" s="69"/>
      <c r="L4216" s="65"/>
      <c r="M4216" s="65"/>
      <c r="N4216" s="352"/>
      <c r="O4216" s="364"/>
      <c r="P4216" s="87"/>
      <c r="Q4216" s="352"/>
      <c r="R4216" s="353"/>
      <c r="S4216" s="415"/>
      <c r="T4216" s="407" t="s">
        <v>27</v>
      </c>
      <c r="U4216" s="408"/>
      <c r="V4216" s="408"/>
      <c r="W4216" s="408"/>
      <c r="X4216" s="408"/>
      <c r="Y4216" s="409" t="s">
        <v>21</v>
      </c>
      <c r="Z4216" s="410">
        <v>0.5</v>
      </c>
      <c r="AA4216" s="423"/>
      <c r="AB4216" s="424"/>
      <c r="AC4216" s="424"/>
      <c r="AD4216" s="424"/>
      <c r="AE4216" s="424"/>
      <c r="AF4216" s="419"/>
      <c r="AG4216" s="414">
        <v>82.0</v>
      </c>
      <c r="AH4216" s="79"/>
      <c r="AI4216" s="80"/>
      <c r="AJ4216" s="80"/>
      <c r="AK4216" s="80"/>
      <c r="AL4216" s="14"/>
      <c r="AM4216" s="16" t="str">
        <f t="shared" si="99"/>
        <v>{s:'63E269'},</v>
      </c>
      <c r="AN4216" s="16"/>
    </row>
    <row r="4217" ht="16.5" customHeight="1">
      <c r="A4217" s="403">
        <v>63.0</v>
      </c>
      <c r="B4217" s="404" t="s">
        <v>5500</v>
      </c>
      <c r="C4217" s="31">
        <v>4215.0</v>
      </c>
      <c r="D4217" s="405" t="s">
        <v>5501</v>
      </c>
      <c r="E4217" s="94"/>
      <c r="F4217" s="94"/>
      <c r="G4217" s="76"/>
      <c r="H4217" s="63"/>
      <c r="I4217" s="63"/>
      <c r="J4217" s="51"/>
      <c r="K4217" s="69"/>
      <c r="L4217" s="65"/>
      <c r="M4217" s="65"/>
      <c r="N4217" s="352"/>
      <c r="O4217" s="364"/>
      <c r="P4217" s="87"/>
      <c r="Q4217" s="352"/>
      <c r="R4217" s="353"/>
      <c r="S4217" s="425"/>
      <c r="T4217" s="416"/>
      <c r="U4217" s="417"/>
      <c r="V4217" s="417"/>
      <c r="W4217" s="417"/>
      <c r="X4217" s="417"/>
      <c r="Y4217" s="418"/>
      <c r="Z4217" s="419"/>
      <c r="AA4217" s="420" t="s">
        <v>20</v>
      </c>
      <c r="AB4217" s="421" t="s">
        <v>21</v>
      </c>
      <c r="AC4217" s="422">
        <v>0.85</v>
      </c>
      <c r="AD4217" s="412"/>
      <c r="AE4217" s="412"/>
      <c r="AF4217" s="413"/>
      <c r="AG4217" s="414">
        <v>70.0</v>
      </c>
      <c r="AH4217" s="79"/>
      <c r="AI4217" s="80"/>
      <c r="AJ4217" s="80"/>
      <c r="AK4217" s="80"/>
      <c r="AL4217" s="14"/>
      <c r="AM4217" s="16" t="str">
        <f t="shared" si="99"/>
        <v>{s:'63E270'},</v>
      </c>
      <c r="AN4217" s="16"/>
    </row>
    <row r="4218" ht="16.5" customHeight="1">
      <c r="A4218" s="29">
        <v>63.0</v>
      </c>
      <c r="B4218" s="30" t="s">
        <v>5502</v>
      </c>
      <c r="C4218" s="31">
        <v>4216.0</v>
      </c>
      <c r="D4218" s="32" t="s">
        <v>5503</v>
      </c>
      <c r="E4218" s="94"/>
      <c r="F4218" s="94"/>
      <c r="G4218" s="76"/>
      <c r="H4218" s="63"/>
      <c r="I4218" s="63"/>
      <c r="J4218" s="51"/>
      <c r="K4218" s="69"/>
      <c r="L4218" s="65"/>
      <c r="M4218" s="65"/>
      <c r="N4218" s="352"/>
      <c r="O4218" s="364"/>
      <c r="P4218" s="87"/>
      <c r="Q4218" s="352"/>
      <c r="R4218" s="353"/>
      <c r="S4218" s="96"/>
      <c r="T4218" s="96"/>
      <c r="U4218" s="152"/>
      <c r="V4218" s="152"/>
      <c r="W4218" s="152"/>
      <c r="X4218" s="152"/>
      <c r="Y4218" s="287"/>
      <c r="Z4218" s="354"/>
      <c r="AA4218" s="398"/>
      <c r="AB4218" s="288"/>
      <c r="AC4218" s="346"/>
      <c r="AD4218" s="82" t="s">
        <v>30</v>
      </c>
      <c r="AE4218" s="302">
        <v>5.0</v>
      </c>
      <c r="AF4218" s="360" t="s">
        <v>31</v>
      </c>
      <c r="AG4218" s="45">
        <v>158.0</v>
      </c>
      <c r="AH4218" s="79"/>
      <c r="AI4218" s="80"/>
      <c r="AJ4218" s="80"/>
      <c r="AK4218" s="80"/>
      <c r="AL4218" s="14"/>
      <c r="AM4218" s="16" t="str">
        <f t="shared" ref="AM4218:AM4219" si="100">"{s:'"&amp;A4218&amp;B4218&amp;"', v:"&amp;AG4218&amp;" , c:'"&amp;D4218&amp;"・'},"</f>
        <v>{s:'63E271', v:158 , c:'放デイ２３・責欠２・拘減・'},</v>
      </c>
      <c r="AN4218" s="16"/>
    </row>
    <row r="4219" ht="16.5" customHeight="1">
      <c r="A4219" s="29">
        <v>63.0</v>
      </c>
      <c r="B4219" s="30" t="s">
        <v>5504</v>
      </c>
      <c r="C4219" s="31">
        <v>4217.0</v>
      </c>
      <c r="D4219" s="32" t="s">
        <v>5505</v>
      </c>
      <c r="E4219" s="94"/>
      <c r="F4219" s="94"/>
      <c r="G4219" s="76"/>
      <c r="H4219" s="63"/>
      <c r="I4219" s="63"/>
      <c r="J4219" s="51"/>
      <c r="K4219" s="69"/>
      <c r="L4219" s="65"/>
      <c r="M4219" s="65"/>
      <c r="N4219" s="352"/>
      <c r="O4219" s="364"/>
      <c r="P4219" s="87"/>
      <c r="Q4219" s="352"/>
      <c r="R4219" s="353"/>
      <c r="S4219" s="115"/>
      <c r="T4219" s="115"/>
      <c r="U4219" s="291"/>
      <c r="V4219" s="291"/>
      <c r="W4219" s="291"/>
      <c r="X4219" s="291"/>
      <c r="Y4219" s="290"/>
      <c r="Z4219" s="355"/>
      <c r="AA4219" s="299" t="s">
        <v>20</v>
      </c>
      <c r="AB4219" s="287" t="s">
        <v>21</v>
      </c>
      <c r="AC4219" s="361">
        <v>0.85</v>
      </c>
      <c r="AD4219" s="87"/>
      <c r="AE4219" s="302"/>
      <c r="AF4219" s="360"/>
      <c r="AG4219" s="45">
        <v>134.0</v>
      </c>
      <c r="AH4219" s="79"/>
      <c r="AI4219" s="80"/>
      <c r="AJ4219" s="80"/>
      <c r="AK4219" s="80"/>
      <c r="AL4219" s="14"/>
      <c r="AM4219" s="16" t="str">
        <f t="shared" si="100"/>
        <v>{s:'63E272', v:134 , c:'放デイ２３・責欠２・評減・拘減・'},</v>
      </c>
      <c r="AN4219" s="16"/>
    </row>
    <row r="4220" ht="16.5" customHeight="1">
      <c r="A4220" s="403">
        <v>63.0</v>
      </c>
      <c r="B4220" s="404" t="s">
        <v>5506</v>
      </c>
      <c r="C4220" s="31">
        <v>4218.0</v>
      </c>
      <c r="D4220" s="405" t="s">
        <v>5507</v>
      </c>
      <c r="E4220" s="94"/>
      <c r="F4220" s="94"/>
      <c r="G4220" s="76"/>
      <c r="H4220" s="63"/>
      <c r="I4220" s="63"/>
      <c r="J4220" s="51"/>
      <c r="K4220" s="69"/>
      <c r="L4220" s="65"/>
      <c r="M4220" s="65"/>
      <c r="N4220" s="352"/>
      <c r="O4220" s="364"/>
      <c r="P4220" s="359"/>
      <c r="Q4220" s="352"/>
      <c r="R4220" s="353"/>
      <c r="S4220" s="406" t="s">
        <v>23</v>
      </c>
      <c r="T4220" s="407" t="s">
        <v>24</v>
      </c>
      <c r="U4220" s="408"/>
      <c r="V4220" s="408"/>
      <c r="W4220" s="408"/>
      <c r="X4220" s="408"/>
      <c r="Y4220" s="409" t="s">
        <v>21</v>
      </c>
      <c r="Z4220" s="410">
        <v>0.7</v>
      </c>
      <c r="AA4220" s="426"/>
      <c r="AB4220" s="427"/>
      <c r="AC4220" s="428"/>
      <c r="AD4220" s="87"/>
      <c r="AE4220" s="313"/>
      <c r="AF4220" s="349"/>
      <c r="AG4220" s="414">
        <v>109.0</v>
      </c>
      <c r="AH4220" s="79"/>
      <c r="AI4220" s="80"/>
      <c r="AJ4220" s="80"/>
      <c r="AK4220" s="80"/>
      <c r="AL4220" s="14"/>
      <c r="AM4220" s="16" t="str">
        <f t="shared" ref="AM4220:AM4223" si="101">"{s:'"&amp;A4220&amp;B4220&amp;"'},"</f>
        <v>{s:'63E273'},</v>
      </c>
      <c r="AN4220" s="16"/>
    </row>
    <row r="4221" ht="16.5" customHeight="1">
      <c r="A4221" s="403">
        <v>63.0</v>
      </c>
      <c r="B4221" s="404" t="s">
        <v>5508</v>
      </c>
      <c r="C4221" s="31">
        <v>4219.0</v>
      </c>
      <c r="D4221" s="405" t="s">
        <v>5509</v>
      </c>
      <c r="E4221" s="94"/>
      <c r="F4221" s="94"/>
      <c r="G4221" s="76"/>
      <c r="H4221" s="63"/>
      <c r="I4221" s="63"/>
      <c r="J4221" s="51"/>
      <c r="K4221" s="69"/>
      <c r="L4221" s="65"/>
      <c r="M4221" s="65"/>
      <c r="N4221" s="352"/>
      <c r="O4221" s="364"/>
      <c r="P4221" s="359"/>
      <c r="Q4221" s="352"/>
      <c r="R4221" s="353"/>
      <c r="S4221" s="429"/>
      <c r="T4221" s="416"/>
      <c r="U4221" s="417"/>
      <c r="V4221" s="417"/>
      <c r="W4221" s="417"/>
      <c r="X4221" s="417"/>
      <c r="Y4221" s="418"/>
      <c r="Z4221" s="419"/>
      <c r="AA4221" s="420" t="s">
        <v>20</v>
      </c>
      <c r="AB4221" s="421" t="s">
        <v>21</v>
      </c>
      <c r="AC4221" s="430">
        <v>0.85</v>
      </c>
      <c r="AD4221" s="87"/>
      <c r="AE4221" s="313"/>
      <c r="AF4221" s="349"/>
      <c r="AG4221" s="414">
        <v>92.0</v>
      </c>
      <c r="AH4221" s="79"/>
      <c r="AI4221" s="80"/>
      <c r="AJ4221" s="80"/>
      <c r="AK4221" s="80"/>
      <c r="AL4221" s="14"/>
      <c r="AM4221" s="16" t="str">
        <f t="shared" si="101"/>
        <v>{s:'63E274'},</v>
      </c>
      <c r="AN4221" s="16"/>
    </row>
    <row r="4222" ht="16.5" customHeight="1">
      <c r="A4222" s="403">
        <v>63.0</v>
      </c>
      <c r="B4222" s="404" t="s">
        <v>5510</v>
      </c>
      <c r="C4222" s="31">
        <v>4220.0</v>
      </c>
      <c r="D4222" s="405" t="s">
        <v>5511</v>
      </c>
      <c r="E4222" s="94"/>
      <c r="F4222" s="94"/>
      <c r="G4222" s="76"/>
      <c r="H4222" s="63"/>
      <c r="I4222" s="63"/>
      <c r="J4222" s="51"/>
      <c r="K4222" s="69"/>
      <c r="L4222" s="65"/>
      <c r="M4222" s="65"/>
      <c r="N4222" s="352"/>
      <c r="O4222" s="364"/>
      <c r="P4222" s="359"/>
      <c r="Q4222" s="352"/>
      <c r="R4222" s="353"/>
      <c r="S4222" s="429"/>
      <c r="T4222" s="431" t="s">
        <v>27</v>
      </c>
      <c r="U4222" s="408"/>
      <c r="V4222" s="408"/>
      <c r="W4222" s="408"/>
      <c r="X4222" s="408"/>
      <c r="Y4222" s="409" t="s">
        <v>21</v>
      </c>
      <c r="Z4222" s="410">
        <v>0.5</v>
      </c>
      <c r="AA4222" s="423"/>
      <c r="AB4222" s="424"/>
      <c r="AC4222" s="419"/>
      <c r="AD4222" s="87"/>
      <c r="AE4222" s="313"/>
      <c r="AF4222" s="349"/>
      <c r="AG4222" s="414">
        <v>77.0</v>
      </c>
      <c r="AH4222" s="79"/>
      <c r="AI4222" s="80"/>
      <c r="AJ4222" s="80"/>
      <c r="AK4222" s="80"/>
      <c r="AL4222" s="14"/>
      <c r="AM4222" s="16" t="str">
        <f t="shared" si="101"/>
        <v>{s:'63E275'},</v>
      </c>
      <c r="AN4222" s="16"/>
    </row>
    <row r="4223" ht="16.5" customHeight="1">
      <c r="A4223" s="403">
        <v>63.0</v>
      </c>
      <c r="B4223" s="404" t="s">
        <v>5512</v>
      </c>
      <c r="C4223" s="31">
        <v>4221.0</v>
      </c>
      <c r="D4223" s="405" t="s">
        <v>5513</v>
      </c>
      <c r="E4223" s="94"/>
      <c r="F4223" s="94"/>
      <c r="G4223" s="76"/>
      <c r="H4223" s="63"/>
      <c r="I4223" s="63"/>
      <c r="J4223" s="51"/>
      <c r="K4223" s="69"/>
      <c r="L4223" s="65"/>
      <c r="M4223" s="65"/>
      <c r="N4223" s="352"/>
      <c r="O4223" s="364"/>
      <c r="P4223" s="359"/>
      <c r="Q4223" s="352"/>
      <c r="R4223" s="353"/>
      <c r="S4223" s="432"/>
      <c r="T4223" s="433"/>
      <c r="U4223" s="417"/>
      <c r="V4223" s="417"/>
      <c r="W4223" s="417"/>
      <c r="X4223" s="417"/>
      <c r="Y4223" s="418"/>
      <c r="Z4223" s="419"/>
      <c r="AA4223" s="420" t="s">
        <v>20</v>
      </c>
      <c r="AB4223" s="421" t="s">
        <v>21</v>
      </c>
      <c r="AC4223" s="430">
        <v>0.85</v>
      </c>
      <c r="AD4223" s="93"/>
      <c r="AE4223" s="292"/>
      <c r="AF4223" s="355"/>
      <c r="AG4223" s="414">
        <v>65.0</v>
      </c>
      <c r="AH4223" s="79"/>
      <c r="AI4223" s="80"/>
      <c r="AJ4223" s="80"/>
      <c r="AK4223" s="80"/>
      <c r="AL4223" s="14"/>
      <c r="AM4223" s="16" t="str">
        <f t="shared" si="101"/>
        <v>{s:'63E276'},</v>
      </c>
      <c r="AN4223" s="16"/>
    </row>
    <row r="4224" ht="16.5" customHeight="1">
      <c r="A4224" s="29">
        <v>63.0</v>
      </c>
      <c r="B4224" s="30" t="s">
        <v>5514</v>
      </c>
      <c r="C4224" s="31">
        <v>4222.0</v>
      </c>
      <c r="D4224" s="32" t="s">
        <v>5515</v>
      </c>
      <c r="E4224" s="94"/>
      <c r="F4224" s="94"/>
      <c r="G4224" s="94"/>
      <c r="H4224" s="63"/>
      <c r="I4224" s="63"/>
      <c r="J4224" s="95"/>
      <c r="K4224" s="82" t="s">
        <v>38</v>
      </c>
      <c r="L4224" s="152"/>
      <c r="M4224" s="344"/>
      <c r="N4224" s="152"/>
      <c r="O4224" s="105"/>
      <c r="P4224" s="94"/>
      <c r="Q4224" s="140"/>
      <c r="R4224" s="95"/>
      <c r="S4224" s="287"/>
      <c r="T4224" s="287"/>
      <c r="U4224" s="152"/>
      <c r="V4224" s="152"/>
      <c r="W4224" s="152"/>
      <c r="X4224" s="152"/>
      <c r="Y4224" s="287"/>
      <c r="Z4224" s="345"/>
      <c r="AA4224" s="398"/>
      <c r="AB4224" s="288"/>
      <c r="AC4224" s="288"/>
      <c r="AD4224" s="288"/>
      <c r="AE4224" s="288"/>
      <c r="AF4224" s="346"/>
      <c r="AG4224" s="45">
        <v>165.0</v>
      </c>
      <c r="AH4224" s="79"/>
      <c r="AI4224" s="80"/>
      <c r="AJ4224" s="80"/>
      <c r="AK4224" s="80"/>
      <c r="AL4224" s="14"/>
      <c r="AM4224" s="16" t="str">
        <f t="shared" ref="AM4224:AM4225" si="102">"{s:'"&amp;A4224&amp;B4224&amp;"', v:"&amp;AG4224&amp;" , c:'"&amp;D4224&amp;"・'},"</f>
        <v>{s:'63E277', v:165 , c:'放デイ２３・有資格９・責欠２・'},</v>
      </c>
      <c r="AN4224" s="16"/>
    </row>
    <row r="4225" ht="16.5" customHeight="1">
      <c r="A4225" s="29">
        <v>63.0</v>
      </c>
      <c r="B4225" s="30" t="s">
        <v>5516</v>
      </c>
      <c r="C4225" s="31">
        <v>4223.0</v>
      </c>
      <c r="D4225" s="32" t="s">
        <v>5517</v>
      </c>
      <c r="E4225" s="94"/>
      <c r="F4225" s="94"/>
      <c r="G4225" s="94"/>
      <c r="H4225" s="373"/>
      <c r="I4225" s="140"/>
      <c r="J4225" s="95"/>
      <c r="K4225" s="87"/>
      <c r="L4225" s="140">
        <v>4.0</v>
      </c>
      <c r="M4225" s="348" t="s">
        <v>40</v>
      </c>
      <c r="N4225" s="140"/>
      <c r="O4225" s="105"/>
      <c r="P4225" s="94"/>
      <c r="Q4225" s="140"/>
      <c r="R4225" s="95"/>
      <c r="S4225" s="290"/>
      <c r="T4225" s="290"/>
      <c r="U4225" s="291"/>
      <c r="V4225" s="291"/>
      <c r="W4225" s="291"/>
      <c r="X4225" s="291"/>
      <c r="Y4225" s="290"/>
      <c r="Z4225" s="350"/>
      <c r="AA4225" s="299" t="s">
        <v>20</v>
      </c>
      <c r="AB4225" s="287" t="s">
        <v>21</v>
      </c>
      <c r="AC4225" s="351">
        <v>0.85</v>
      </c>
      <c r="AD4225" s="288"/>
      <c r="AE4225" s="288"/>
      <c r="AF4225" s="346"/>
      <c r="AG4225" s="45">
        <v>140.0</v>
      </c>
      <c r="AH4225" s="79"/>
      <c r="AI4225" s="80"/>
      <c r="AJ4225" s="80"/>
      <c r="AK4225" s="80"/>
      <c r="AL4225" s="14"/>
      <c r="AM4225" s="16" t="str">
        <f t="shared" si="102"/>
        <v>{s:'63E278', v:140 , c:'放デイ２３・有資格９・責欠２・評減・'},</v>
      </c>
      <c r="AN4225" s="16"/>
    </row>
    <row r="4226" ht="16.5" customHeight="1">
      <c r="A4226" s="403">
        <v>63.0</v>
      </c>
      <c r="B4226" s="404" t="s">
        <v>5518</v>
      </c>
      <c r="C4226" s="31">
        <v>4224.0</v>
      </c>
      <c r="D4226" s="405" t="s">
        <v>5519</v>
      </c>
      <c r="E4226" s="94"/>
      <c r="F4226" s="94"/>
      <c r="G4226" s="94"/>
      <c r="H4226" s="352"/>
      <c r="I4226" s="140"/>
      <c r="J4226" s="95"/>
      <c r="K4226" s="87"/>
      <c r="L4226" s="65"/>
      <c r="M4226" s="65"/>
      <c r="N4226" s="352"/>
      <c r="O4226" s="364"/>
      <c r="P4226" s="359"/>
      <c r="Q4226" s="352"/>
      <c r="R4226" s="353"/>
      <c r="S4226" s="406" t="s">
        <v>23</v>
      </c>
      <c r="T4226" s="407" t="s">
        <v>24</v>
      </c>
      <c r="U4226" s="408"/>
      <c r="V4226" s="408"/>
      <c r="W4226" s="408"/>
      <c r="X4226" s="408"/>
      <c r="Y4226" s="409" t="s">
        <v>21</v>
      </c>
      <c r="Z4226" s="410">
        <v>0.7</v>
      </c>
      <c r="AA4226" s="426"/>
      <c r="AB4226" s="427"/>
      <c r="AC4226" s="427"/>
      <c r="AD4226" s="427"/>
      <c r="AE4226" s="427"/>
      <c r="AF4226" s="428"/>
      <c r="AG4226" s="414">
        <v>116.0</v>
      </c>
      <c r="AH4226" s="79"/>
      <c r="AI4226" s="80"/>
      <c r="AJ4226" s="80"/>
      <c r="AK4226" s="80"/>
      <c r="AL4226" s="14"/>
      <c r="AM4226" s="16" t="str">
        <f t="shared" ref="AM4226:AM4229" si="103">"{s:'"&amp;A4226&amp;B4226&amp;"'},"</f>
        <v>{s:'63E279'},</v>
      </c>
      <c r="AN4226" s="16"/>
    </row>
    <row r="4227" ht="16.5" customHeight="1">
      <c r="A4227" s="403">
        <v>63.0</v>
      </c>
      <c r="B4227" s="404" t="s">
        <v>5520</v>
      </c>
      <c r="C4227" s="31">
        <v>4225.0</v>
      </c>
      <c r="D4227" s="405" t="s">
        <v>5521</v>
      </c>
      <c r="E4227" s="94"/>
      <c r="F4227" s="94"/>
      <c r="G4227" s="94"/>
      <c r="H4227" s="352"/>
      <c r="I4227" s="140"/>
      <c r="J4227" s="95"/>
      <c r="K4227" s="87"/>
      <c r="L4227" s="65"/>
      <c r="M4227" s="65"/>
      <c r="N4227" s="352"/>
      <c r="O4227" s="364"/>
      <c r="P4227" s="359"/>
      <c r="Q4227" s="352"/>
      <c r="R4227" s="353"/>
      <c r="S4227" s="415"/>
      <c r="T4227" s="416"/>
      <c r="U4227" s="417"/>
      <c r="V4227" s="417"/>
      <c r="W4227" s="417"/>
      <c r="X4227" s="417"/>
      <c r="Y4227" s="418"/>
      <c r="Z4227" s="419"/>
      <c r="AA4227" s="420" t="s">
        <v>20</v>
      </c>
      <c r="AB4227" s="421" t="s">
        <v>21</v>
      </c>
      <c r="AC4227" s="422">
        <v>0.85</v>
      </c>
      <c r="AD4227" s="412"/>
      <c r="AE4227" s="412"/>
      <c r="AF4227" s="413"/>
      <c r="AG4227" s="414">
        <v>99.0</v>
      </c>
      <c r="AH4227" s="79"/>
      <c r="AI4227" s="80"/>
      <c r="AJ4227" s="80"/>
      <c r="AK4227" s="80"/>
      <c r="AL4227" s="14"/>
      <c r="AM4227" s="16" t="str">
        <f t="shared" si="103"/>
        <v>{s:'63E280'},</v>
      </c>
      <c r="AN4227" s="16"/>
    </row>
    <row r="4228" ht="16.5" customHeight="1">
      <c r="A4228" s="403">
        <v>63.0</v>
      </c>
      <c r="B4228" s="404" t="s">
        <v>5522</v>
      </c>
      <c r="C4228" s="31">
        <v>4226.0</v>
      </c>
      <c r="D4228" s="405" t="s">
        <v>5523</v>
      </c>
      <c r="E4228" s="94"/>
      <c r="F4228" s="94"/>
      <c r="G4228" s="94"/>
      <c r="H4228" s="352"/>
      <c r="I4228" s="140"/>
      <c r="J4228" s="95"/>
      <c r="K4228" s="87"/>
      <c r="L4228" s="65"/>
      <c r="M4228" s="65"/>
      <c r="N4228" s="352"/>
      <c r="O4228" s="364"/>
      <c r="P4228" s="359"/>
      <c r="Q4228" s="352"/>
      <c r="R4228" s="353"/>
      <c r="S4228" s="415"/>
      <c r="T4228" s="407" t="s">
        <v>27</v>
      </c>
      <c r="U4228" s="408"/>
      <c r="V4228" s="408"/>
      <c r="W4228" s="408"/>
      <c r="X4228" s="408"/>
      <c r="Y4228" s="409" t="s">
        <v>21</v>
      </c>
      <c r="Z4228" s="410">
        <v>0.5</v>
      </c>
      <c r="AA4228" s="423"/>
      <c r="AB4228" s="424"/>
      <c r="AC4228" s="424"/>
      <c r="AD4228" s="424"/>
      <c r="AE4228" s="424"/>
      <c r="AF4228" s="419"/>
      <c r="AG4228" s="414">
        <v>83.0</v>
      </c>
      <c r="AH4228" s="79"/>
      <c r="AI4228" s="80"/>
      <c r="AJ4228" s="80"/>
      <c r="AK4228" s="80"/>
      <c r="AL4228" s="14"/>
      <c r="AM4228" s="16" t="str">
        <f t="shared" si="103"/>
        <v>{s:'63E281'},</v>
      </c>
      <c r="AN4228" s="16"/>
    </row>
    <row r="4229" ht="16.5" customHeight="1">
      <c r="A4229" s="403">
        <v>63.0</v>
      </c>
      <c r="B4229" s="404" t="s">
        <v>5524</v>
      </c>
      <c r="C4229" s="31">
        <v>4227.0</v>
      </c>
      <c r="D4229" s="405" t="s">
        <v>5525</v>
      </c>
      <c r="E4229" s="94"/>
      <c r="F4229" s="94"/>
      <c r="G4229" s="94"/>
      <c r="H4229" s="352"/>
      <c r="I4229" s="140"/>
      <c r="J4229" s="95"/>
      <c r="K4229" s="87"/>
      <c r="L4229" s="65"/>
      <c r="M4229" s="65"/>
      <c r="N4229" s="352"/>
      <c r="O4229" s="364"/>
      <c r="P4229" s="359"/>
      <c r="Q4229" s="352"/>
      <c r="R4229" s="353"/>
      <c r="S4229" s="425"/>
      <c r="T4229" s="416"/>
      <c r="U4229" s="417"/>
      <c r="V4229" s="417"/>
      <c r="W4229" s="417"/>
      <c r="X4229" s="417"/>
      <c r="Y4229" s="418"/>
      <c r="Z4229" s="419"/>
      <c r="AA4229" s="420" t="s">
        <v>20</v>
      </c>
      <c r="AB4229" s="421" t="s">
        <v>21</v>
      </c>
      <c r="AC4229" s="422">
        <v>0.85</v>
      </c>
      <c r="AD4229" s="412"/>
      <c r="AE4229" s="412"/>
      <c r="AF4229" s="413"/>
      <c r="AG4229" s="414">
        <v>71.0</v>
      </c>
      <c r="AH4229" s="79"/>
      <c r="AI4229" s="80"/>
      <c r="AJ4229" s="80"/>
      <c r="AK4229" s="80"/>
      <c r="AL4229" s="14"/>
      <c r="AM4229" s="16" t="str">
        <f t="shared" si="103"/>
        <v>{s:'63E282'},</v>
      </c>
      <c r="AN4229" s="16"/>
    </row>
    <row r="4230" ht="16.5" customHeight="1">
      <c r="A4230" s="29">
        <v>63.0</v>
      </c>
      <c r="B4230" s="30" t="s">
        <v>5526</v>
      </c>
      <c r="C4230" s="31">
        <v>4228.0</v>
      </c>
      <c r="D4230" s="32" t="s">
        <v>5527</v>
      </c>
      <c r="E4230" s="94"/>
      <c r="F4230" s="94"/>
      <c r="G4230" s="94"/>
      <c r="H4230" s="352"/>
      <c r="I4230" s="140"/>
      <c r="J4230" s="95"/>
      <c r="K4230" s="87"/>
      <c r="L4230" s="65"/>
      <c r="M4230" s="65"/>
      <c r="N4230" s="352"/>
      <c r="O4230" s="364"/>
      <c r="P4230" s="359"/>
      <c r="Q4230" s="352"/>
      <c r="R4230" s="353"/>
      <c r="S4230" s="96"/>
      <c r="T4230" s="96"/>
      <c r="U4230" s="152"/>
      <c r="V4230" s="152"/>
      <c r="W4230" s="152"/>
      <c r="X4230" s="152"/>
      <c r="Y4230" s="287"/>
      <c r="Z4230" s="354"/>
      <c r="AA4230" s="398"/>
      <c r="AB4230" s="288"/>
      <c r="AC4230" s="346"/>
      <c r="AD4230" s="82" t="s">
        <v>30</v>
      </c>
      <c r="AE4230" s="302">
        <v>5.0</v>
      </c>
      <c r="AF4230" s="360" t="s">
        <v>31</v>
      </c>
      <c r="AG4230" s="45">
        <v>160.0</v>
      </c>
      <c r="AH4230" s="79"/>
      <c r="AI4230" s="80"/>
      <c r="AJ4230" s="80"/>
      <c r="AK4230" s="80"/>
      <c r="AL4230" s="14"/>
      <c r="AM4230" s="16" t="str">
        <f t="shared" ref="AM4230:AM4231" si="104">"{s:'"&amp;A4230&amp;B4230&amp;"', v:"&amp;AG4230&amp;" , c:'"&amp;D4230&amp;"・'},"</f>
        <v>{s:'63E283', v:160 , c:'放デイ２３・有資格９・責欠２・拘減・'},</v>
      </c>
      <c r="AN4230" s="16"/>
    </row>
    <row r="4231" ht="16.5" customHeight="1">
      <c r="A4231" s="29">
        <v>63.0</v>
      </c>
      <c r="B4231" s="30" t="s">
        <v>5528</v>
      </c>
      <c r="C4231" s="31">
        <v>4229.0</v>
      </c>
      <c r="D4231" s="32" t="s">
        <v>5529</v>
      </c>
      <c r="E4231" s="94"/>
      <c r="F4231" s="94"/>
      <c r="G4231" s="94"/>
      <c r="H4231" s="352"/>
      <c r="I4231" s="140"/>
      <c r="J4231" s="95"/>
      <c r="K4231" s="87"/>
      <c r="L4231" s="65"/>
      <c r="M4231" s="65"/>
      <c r="N4231" s="352"/>
      <c r="O4231" s="364"/>
      <c r="P4231" s="359"/>
      <c r="Q4231" s="352"/>
      <c r="R4231" s="353"/>
      <c r="S4231" s="115"/>
      <c r="T4231" s="115"/>
      <c r="U4231" s="291"/>
      <c r="V4231" s="291"/>
      <c r="W4231" s="291"/>
      <c r="X4231" s="291"/>
      <c r="Y4231" s="290"/>
      <c r="Z4231" s="355"/>
      <c r="AA4231" s="299" t="s">
        <v>20</v>
      </c>
      <c r="AB4231" s="287" t="s">
        <v>21</v>
      </c>
      <c r="AC4231" s="361">
        <v>0.85</v>
      </c>
      <c r="AD4231" s="87"/>
      <c r="AE4231" s="302"/>
      <c r="AF4231" s="360"/>
      <c r="AG4231" s="45">
        <v>135.0</v>
      </c>
      <c r="AH4231" s="79"/>
      <c r="AI4231" s="80"/>
      <c r="AJ4231" s="80"/>
      <c r="AK4231" s="80"/>
      <c r="AL4231" s="14"/>
      <c r="AM4231" s="16" t="str">
        <f t="shared" si="104"/>
        <v>{s:'63E284', v:135 , c:'放デイ２３・有資格９・責欠２・評減・拘減・'},</v>
      </c>
      <c r="AN4231" s="16"/>
    </row>
    <row r="4232" ht="16.5" customHeight="1">
      <c r="A4232" s="403">
        <v>63.0</v>
      </c>
      <c r="B4232" s="404" t="s">
        <v>5530</v>
      </c>
      <c r="C4232" s="31">
        <v>4230.0</v>
      </c>
      <c r="D4232" s="405" t="s">
        <v>5531</v>
      </c>
      <c r="E4232" s="94"/>
      <c r="F4232" s="94"/>
      <c r="G4232" s="94"/>
      <c r="H4232" s="352"/>
      <c r="I4232" s="140"/>
      <c r="J4232" s="95"/>
      <c r="K4232" s="87"/>
      <c r="L4232" s="65"/>
      <c r="M4232" s="65"/>
      <c r="N4232" s="352"/>
      <c r="O4232" s="364"/>
      <c r="P4232" s="359"/>
      <c r="Q4232" s="352"/>
      <c r="R4232" s="353"/>
      <c r="S4232" s="406" t="s">
        <v>23</v>
      </c>
      <c r="T4232" s="407" t="s">
        <v>24</v>
      </c>
      <c r="U4232" s="408"/>
      <c r="V4232" s="408"/>
      <c r="W4232" s="408"/>
      <c r="X4232" s="408"/>
      <c r="Y4232" s="409" t="s">
        <v>21</v>
      </c>
      <c r="Z4232" s="410">
        <v>0.7</v>
      </c>
      <c r="AA4232" s="426"/>
      <c r="AB4232" s="427"/>
      <c r="AC4232" s="428"/>
      <c r="AD4232" s="87"/>
      <c r="AE4232" s="313"/>
      <c r="AF4232" s="349"/>
      <c r="AG4232" s="414">
        <v>111.0</v>
      </c>
      <c r="AH4232" s="79"/>
      <c r="AI4232" s="80"/>
      <c r="AJ4232" s="80"/>
      <c r="AK4232" s="80"/>
      <c r="AL4232" s="14"/>
      <c r="AM4232" s="16" t="str">
        <f t="shared" ref="AM4232:AM4235" si="105">"{s:'"&amp;A4232&amp;B4232&amp;"'},"</f>
        <v>{s:'63E285'},</v>
      </c>
      <c r="AN4232" s="16"/>
    </row>
    <row r="4233" ht="16.5" customHeight="1">
      <c r="A4233" s="403">
        <v>63.0</v>
      </c>
      <c r="B4233" s="404" t="s">
        <v>5532</v>
      </c>
      <c r="C4233" s="31">
        <v>4231.0</v>
      </c>
      <c r="D4233" s="405" t="s">
        <v>5533</v>
      </c>
      <c r="E4233" s="94"/>
      <c r="F4233" s="94"/>
      <c r="G4233" s="94"/>
      <c r="H4233" s="352"/>
      <c r="I4233" s="140"/>
      <c r="J4233" s="95"/>
      <c r="K4233" s="87"/>
      <c r="L4233" s="65"/>
      <c r="M4233" s="65"/>
      <c r="N4233" s="352"/>
      <c r="O4233" s="364"/>
      <c r="P4233" s="359"/>
      <c r="Q4233" s="352"/>
      <c r="R4233" s="353"/>
      <c r="S4233" s="415"/>
      <c r="T4233" s="416"/>
      <c r="U4233" s="417"/>
      <c r="V4233" s="417"/>
      <c r="W4233" s="417"/>
      <c r="X4233" s="417"/>
      <c r="Y4233" s="418"/>
      <c r="Z4233" s="419"/>
      <c r="AA4233" s="420" t="s">
        <v>20</v>
      </c>
      <c r="AB4233" s="421" t="s">
        <v>21</v>
      </c>
      <c r="AC4233" s="430">
        <v>0.85</v>
      </c>
      <c r="AD4233" s="87"/>
      <c r="AE4233" s="313"/>
      <c r="AF4233" s="349"/>
      <c r="AG4233" s="414">
        <v>94.0</v>
      </c>
      <c r="AH4233" s="79"/>
      <c r="AI4233" s="80"/>
      <c r="AJ4233" s="80"/>
      <c r="AK4233" s="80"/>
      <c r="AL4233" s="14"/>
      <c r="AM4233" s="16" t="str">
        <f t="shared" si="105"/>
        <v>{s:'63E286'},</v>
      </c>
      <c r="AN4233" s="16"/>
    </row>
    <row r="4234" ht="16.5" customHeight="1">
      <c r="A4234" s="403">
        <v>63.0</v>
      </c>
      <c r="B4234" s="404" t="s">
        <v>5534</v>
      </c>
      <c r="C4234" s="31">
        <v>4232.0</v>
      </c>
      <c r="D4234" s="405" t="s">
        <v>5535</v>
      </c>
      <c r="E4234" s="94"/>
      <c r="F4234" s="105"/>
      <c r="G4234" s="94"/>
      <c r="H4234" s="352"/>
      <c r="I4234" s="140"/>
      <c r="J4234" s="95"/>
      <c r="K4234" s="69"/>
      <c r="L4234" s="65"/>
      <c r="M4234" s="65"/>
      <c r="N4234" s="352"/>
      <c r="O4234" s="364"/>
      <c r="P4234" s="359"/>
      <c r="Q4234" s="352"/>
      <c r="R4234" s="353"/>
      <c r="S4234" s="415"/>
      <c r="T4234" s="431" t="s">
        <v>27</v>
      </c>
      <c r="U4234" s="408"/>
      <c r="V4234" s="408"/>
      <c r="W4234" s="408"/>
      <c r="X4234" s="408"/>
      <c r="Y4234" s="409" t="s">
        <v>21</v>
      </c>
      <c r="Z4234" s="410">
        <v>0.5</v>
      </c>
      <c r="AA4234" s="423"/>
      <c r="AB4234" s="424"/>
      <c r="AC4234" s="419"/>
      <c r="AD4234" s="87"/>
      <c r="AE4234" s="313"/>
      <c r="AF4234" s="349"/>
      <c r="AG4234" s="414">
        <v>78.0</v>
      </c>
      <c r="AH4234" s="79"/>
      <c r="AI4234" s="80"/>
      <c r="AJ4234" s="80"/>
      <c r="AK4234" s="80"/>
      <c r="AL4234" s="14"/>
      <c r="AM4234" s="16" t="str">
        <f t="shared" si="105"/>
        <v>{s:'63E287'},</v>
      </c>
      <c r="AN4234" s="16"/>
    </row>
    <row r="4235" ht="16.5" customHeight="1">
      <c r="A4235" s="403">
        <v>63.0</v>
      </c>
      <c r="B4235" s="404" t="s">
        <v>5536</v>
      </c>
      <c r="C4235" s="31">
        <v>4233.0</v>
      </c>
      <c r="D4235" s="405" t="s">
        <v>5537</v>
      </c>
      <c r="E4235" s="94"/>
      <c r="F4235" s="106"/>
      <c r="G4235" s="107"/>
      <c r="H4235" s="374"/>
      <c r="I4235" s="291"/>
      <c r="J4235" s="188"/>
      <c r="K4235" s="110"/>
      <c r="L4235" s="115"/>
      <c r="M4235" s="115"/>
      <c r="N4235" s="374"/>
      <c r="O4235" s="377"/>
      <c r="P4235" s="378"/>
      <c r="Q4235" s="374"/>
      <c r="R4235" s="376"/>
      <c r="S4235" s="425"/>
      <c r="T4235" s="433"/>
      <c r="U4235" s="417"/>
      <c r="V4235" s="417"/>
      <c r="W4235" s="417"/>
      <c r="X4235" s="417"/>
      <c r="Y4235" s="418"/>
      <c r="Z4235" s="419"/>
      <c r="AA4235" s="420" t="s">
        <v>20</v>
      </c>
      <c r="AB4235" s="421" t="s">
        <v>21</v>
      </c>
      <c r="AC4235" s="430">
        <v>0.85</v>
      </c>
      <c r="AD4235" s="93"/>
      <c r="AE4235" s="292"/>
      <c r="AF4235" s="355"/>
      <c r="AG4235" s="414">
        <v>66.0</v>
      </c>
      <c r="AH4235" s="79"/>
      <c r="AI4235" s="80"/>
      <c r="AJ4235" s="80"/>
      <c r="AK4235" s="80"/>
      <c r="AL4235" s="14"/>
      <c r="AM4235" s="16" t="str">
        <f t="shared" si="105"/>
        <v>{s:'63E288'},</v>
      </c>
      <c r="AN4235" s="16"/>
    </row>
    <row r="4236" ht="16.5" customHeight="1">
      <c r="A4236" s="29">
        <v>63.0</v>
      </c>
      <c r="B4236" s="30" t="s">
        <v>5538</v>
      </c>
      <c r="C4236" s="31">
        <v>4234.0</v>
      </c>
      <c r="D4236" s="32" t="s">
        <v>5539</v>
      </c>
      <c r="E4236" s="112"/>
      <c r="F4236" s="33" t="s">
        <v>176</v>
      </c>
      <c r="G4236" s="102" t="s">
        <v>103</v>
      </c>
      <c r="H4236" s="35"/>
      <c r="I4236" s="35"/>
      <c r="J4236" s="36"/>
      <c r="K4236" s="168"/>
      <c r="L4236" s="152"/>
      <c r="M4236" s="344"/>
      <c r="N4236" s="152"/>
      <c r="O4236" s="241" t="s">
        <v>4961</v>
      </c>
      <c r="P4236" s="82" t="s">
        <v>4962</v>
      </c>
      <c r="Q4236" s="152"/>
      <c r="R4236" s="153"/>
      <c r="S4236" s="287"/>
      <c r="T4236" s="287"/>
      <c r="U4236" s="152"/>
      <c r="V4236" s="152"/>
      <c r="W4236" s="152"/>
      <c r="X4236" s="152"/>
      <c r="Y4236" s="287"/>
      <c r="Z4236" s="345"/>
      <c r="AA4236" s="398"/>
      <c r="AB4236" s="288"/>
      <c r="AC4236" s="288"/>
      <c r="AD4236" s="288"/>
      <c r="AE4236" s="288"/>
      <c r="AF4236" s="346"/>
      <c r="AG4236" s="45">
        <v>428.0</v>
      </c>
      <c r="AH4236" s="79"/>
      <c r="AI4236" s="80"/>
      <c r="AJ4236" s="80"/>
      <c r="AK4236" s="80"/>
      <c r="AL4236" s="14"/>
      <c r="AM4236" s="16" t="str">
        <f t="shared" ref="AM4236:AM4237" si="106">"{s:'"&amp;A4236&amp;B4236&amp;"', v:"&amp;AG4236&amp;" , c:'"&amp;D4236&amp;"・'},"</f>
        <v>{s:'63E289', v:428 , c:'放デイ２４・責欠・'},</v>
      </c>
      <c r="AN4236" s="16"/>
    </row>
    <row r="4237" ht="16.5" customHeight="1">
      <c r="A4237" s="29">
        <v>63.0</v>
      </c>
      <c r="B4237" s="30" t="s">
        <v>5540</v>
      </c>
      <c r="C4237" s="31">
        <v>4235.0</v>
      </c>
      <c r="D4237" s="32" t="s">
        <v>5541</v>
      </c>
      <c r="E4237" s="69"/>
      <c r="F4237" s="70"/>
      <c r="G4237" s="104"/>
      <c r="H4237" s="347" t="str">
        <f>'30放課後等デイ(基本１)'!G4109</f>
        <v/>
      </c>
      <c r="I4237" s="140" t="s">
        <v>9</v>
      </c>
      <c r="J4237" s="51"/>
      <c r="K4237" s="94"/>
      <c r="L4237" s="140"/>
      <c r="M4237" s="348"/>
      <c r="N4237" s="140"/>
      <c r="O4237" s="131"/>
      <c r="P4237" s="87"/>
      <c r="Q4237" s="302" t="s">
        <v>21</v>
      </c>
      <c r="R4237" s="349">
        <v>0.7</v>
      </c>
      <c r="S4237" s="290"/>
      <c r="T4237" s="290"/>
      <c r="U4237" s="291"/>
      <c r="V4237" s="291"/>
      <c r="W4237" s="291"/>
      <c r="X4237" s="291"/>
      <c r="Y4237" s="290"/>
      <c r="Z4237" s="350"/>
      <c r="AA4237" s="299" t="s">
        <v>20</v>
      </c>
      <c r="AB4237" s="287" t="s">
        <v>21</v>
      </c>
      <c r="AC4237" s="351">
        <v>0.85</v>
      </c>
      <c r="AD4237" s="288"/>
      <c r="AE4237" s="288"/>
      <c r="AF4237" s="346"/>
      <c r="AG4237" s="45">
        <v>364.0</v>
      </c>
      <c r="AH4237" s="79"/>
      <c r="AI4237" s="80"/>
      <c r="AJ4237" s="80"/>
      <c r="AK4237" s="80"/>
      <c r="AL4237" s="14"/>
      <c r="AM4237" s="16" t="str">
        <f t="shared" si="106"/>
        <v>{s:'63E290', v:364 , c:'放デイ２４・責欠・評減・'},</v>
      </c>
      <c r="AN4237" s="16"/>
    </row>
    <row r="4238" ht="16.5" customHeight="1">
      <c r="A4238" s="403">
        <v>63.0</v>
      </c>
      <c r="B4238" s="404" t="s">
        <v>5542</v>
      </c>
      <c r="C4238" s="31">
        <v>4236.0</v>
      </c>
      <c r="D4238" s="405" t="s">
        <v>5543</v>
      </c>
      <c r="E4238" s="69"/>
      <c r="F4238" s="70"/>
      <c r="G4238" s="104"/>
      <c r="H4238" s="63"/>
      <c r="I4238" s="63"/>
      <c r="J4238" s="51"/>
      <c r="K4238" s="69"/>
      <c r="L4238" s="65"/>
      <c r="M4238" s="65"/>
      <c r="N4238" s="352"/>
      <c r="O4238" s="131"/>
      <c r="P4238" s="87"/>
      <c r="Q4238" s="352"/>
      <c r="R4238" s="353"/>
      <c r="S4238" s="406" t="s">
        <v>23</v>
      </c>
      <c r="T4238" s="407" t="s">
        <v>24</v>
      </c>
      <c r="U4238" s="408"/>
      <c r="V4238" s="408"/>
      <c r="W4238" s="408"/>
      <c r="X4238" s="408"/>
      <c r="Y4238" s="409" t="s">
        <v>21</v>
      </c>
      <c r="Z4238" s="410">
        <v>0.7</v>
      </c>
      <c r="AA4238" s="426"/>
      <c r="AB4238" s="427"/>
      <c r="AC4238" s="427"/>
      <c r="AD4238" s="427"/>
      <c r="AE4238" s="427"/>
      <c r="AF4238" s="428"/>
      <c r="AG4238" s="414">
        <v>300.0</v>
      </c>
      <c r="AH4238" s="79"/>
      <c r="AI4238" s="80"/>
      <c r="AJ4238" s="80"/>
      <c r="AK4238" s="80"/>
      <c r="AL4238" s="14"/>
      <c r="AM4238" s="16" t="str">
        <f t="shared" ref="AM4238:AM4241" si="107">"{s:'"&amp;A4238&amp;B4238&amp;"'},"</f>
        <v>{s:'63E291'},</v>
      </c>
      <c r="AN4238" s="16"/>
    </row>
    <row r="4239" ht="16.5" customHeight="1">
      <c r="A4239" s="403">
        <v>63.0</v>
      </c>
      <c r="B4239" s="404" t="s">
        <v>5544</v>
      </c>
      <c r="C4239" s="31">
        <v>4237.0</v>
      </c>
      <c r="D4239" s="405" t="s">
        <v>5545</v>
      </c>
      <c r="E4239" s="69"/>
      <c r="F4239" s="70"/>
      <c r="G4239" s="104"/>
      <c r="H4239" s="63"/>
      <c r="I4239" s="63"/>
      <c r="J4239" s="51"/>
      <c r="K4239" s="69"/>
      <c r="L4239" s="65"/>
      <c r="M4239" s="65"/>
      <c r="N4239" s="352"/>
      <c r="O4239" s="131"/>
      <c r="P4239" s="87"/>
      <c r="Q4239" s="352"/>
      <c r="R4239" s="353"/>
      <c r="S4239" s="415"/>
      <c r="T4239" s="416"/>
      <c r="U4239" s="417"/>
      <c r="V4239" s="417"/>
      <c r="W4239" s="417"/>
      <c r="X4239" s="417"/>
      <c r="Y4239" s="418"/>
      <c r="Z4239" s="419"/>
      <c r="AA4239" s="420" t="s">
        <v>20</v>
      </c>
      <c r="AB4239" s="421" t="s">
        <v>21</v>
      </c>
      <c r="AC4239" s="422">
        <v>0.85</v>
      </c>
      <c r="AD4239" s="412"/>
      <c r="AE4239" s="412"/>
      <c r="AF4239" s="413"/>
      <c r="AG4239" s="414">
        <v>255.0</v>
      </c>
      <c r="AH4239" s="79"/>
      <c r="AI4239" s="80"/>
      <c r="AJ4239" s="80"/>
      <c r="AK4239" s="80"/>
      <c r="AL4239" s="14"/>
      <c r="AM4239" s="16" t="str">
        <f t="shared" si="107"/>
        <v>{s:'63E292'},</v>
      </c>
      <c r="AN4239" s="16"/>
    </row>
    <row r="4240" ht="16.5" customHeight="1">
      <c r="A4240" s="403">
        <v>63.0</v>
      </c>
      <c r="B4240" s="404" t="s">
        <v>5546</v>
      </c>
      <c r="C4240" s="31">
        <v>4238.0</v>
      </c>
      <c r="D4240" s="405" t="s">
        <v>5547</v>
      </c>
      <c r="E4240" s="69"/>
      <c r="F4240" s="70"/>
      <c r="G4240" s="76"/>
      <c r="H4240" s="63"/>
      <c r="I4240" s="63"/>
      <c r="J4240" s="51"/>
      <c r="K4240" s="69"/>
      <c r="L4240" s="65"/>
      <c r="M4240" s="65"/>
      <c r="N4240" s="352"/>
      <c r="O4240" s="131"/>
      <c r="P4240" s="87"/>
      <c r="Q4240" s="352"/>
      <c r="R4240" s="353"/>
      <c r="S4240" s="415"/>
      <c r="T4240" s="407" t="s">
        <v>27</v>
      </c>
      <c r="U4240" s="408"/>
      <c r="V4240" s="408"/>
      <c r="W4240" s="408"/>
      <c r="X4240" s="408"/>
      <c r="Y4240" s="409" t="s">
        <v>21</v>
      </c>
      <c r="Z4240" s="410">
        <v>0.5</v>
      </c>
      <c r="AA4240" s="423"/>
      <c r="AB4240" s="424"/>
      <c r="AC4240" s="424"/>
      <c r="AD4240" s="424"/>
      <c r="AE4240" s="424"/>
      <c r="AF4240" s="419"/>
      <c r="AG4240" s="414">
        <v>214.0</v>
      </c>
      <c r="AH4240" s="79"/>
      <c r="AI4240" s="80"/>
      <c r="AJ4240" s="80"/>
      <c r="AK4240" s="80"/>
      <c r="AL4240" s="14"/>
      <c r="AM4240" s="16" t="str">
        <f t="shared" si="107"/>
        <v>{s:'63E293'},</v>
      </c>
      <c r="AN4240" s="16"/>
    </row>
    <row r="4241" ht="16.5" customHeight="1">
      <c r="A4241" s="403">
        <v>63.0</v>
      </c>
      <c r="B4241" s="404" t="s">
        <v>5548</v>
      </c>
      <c r="C4241" s="31">
        <v>4239.0</v>
      </c>
      <c r="D4241" s="405" t="s">
        <v>5549</v>
      </c>
      <c r="E4241" s="69"/>
      <c r="F4241" s="70"/>
      <c r="G4241" s="76"/>
      <c r="H4241" s="63"/>
      <c r="I4241" s="63"/>
      <c r="J4241" s="51"/>
      <c r="K4241" s="69"/>
      <c r="L4241" s="65"/>
      <c r="M4241" s="65"/>
      <c r="N4241" s="352"/>
      <c r="O4241" s="131"/>
      <c r="P4241" s="87"/>
      <c r="Q4241" s="352"/>
      <c r="R4241" s="353"/>
      <c r="S4241" s="425"/>
      <c r="T4241" s="416"/>
      <c r="U4241" s="417"/>
      <c r="V4241" s="417"/>
      <c r="W4241" s="417"/>
      <c r="X4241" s="417"/>
      <c r="Y4241" s="418"/>
      <c r="Z4241" s="419"/>
      <c r="AA4241" s="420" t="s">
        <v>20</v>
      </c>
      <c r="AB4241" s="421" t="s">
        <v>21</v>
      </c>
      <c r="AC4241" s="422">
        <v>0.85</v>
      </c>
      <c r="AD4241" s="412"/>
      <c r="AE4241" s="412"/>
      <c r="AF4241" s="413"/>
      <c r="AG4241" s="414">
        <v>182.0</v>
      </c>
      <c r="AH4241" s="79"/>
      <c r="AI4241" s="80"/>
      <c r="AJ4241" s="80"/>
      <c r="AK4241" s="80"/>
      <c r="AL4241" s="14"/>
      <c r="AM4241" s="16" t="str">
        <f t="shared" si="107"/>
        <v>{s:'63E294'},</v>
      </c>
      <c r="AN4241" s="16"/>
    </row>
    <row r="4242" ht="16.5" customHeight="1">
      <c r="A4242" s="29">
        <v>63.0</v>
      </c>
      <c r="B4242" s="30" t="s">
        <v>5550</v>
      </c>
      <c r="C4242" s="31">
        <v>4240.0</v>
      </c>
      <c r="D4242" s="32" t="s">
        <v>5551</v>
      </c>
      <c r="E4242" s="69"/>
      <c r="F4242" s="70"/>
      <c r="G4242" s="76"/>
      <c r="H4242" s="63"/>
      <c r="I4242" s="63"/>
      <c r="J4242" s="51"/>
      <c r="K4242" s="69"/>
      <c r="L4242" s="65"/>
      <c r="M4242" s="65"/>
      <c r="N4242" s="352"/>
      <c r="O4242" s="131"/>
      <c r="P4242" s="87"/>
      <c r="Q4242" s="352"/>
      <c r="R4242" s="353"/>
      <c r="S4242" s="96"/>
      <c r="T4242" s="96"/>
      <c r="U4242" s="152"/>
      <c r="V4242" s="152"/>
      <c r="W4242" s="152"/>
      <c r="X4242" s="152"/>
      <c r="Y4242" s="287"/>
      <c r="Z4242" s="354"/>
      <c r="AA4242" s="398"/>
      <c r="AB4242" s="288"/>
      <c r="AC4242" s="346"/>
      <c r="AD4242" s="82" t="s">
        <v>30</v>
      </c>
      <c r="AE4242" s="302">
        <v>5.0</v>
      </c>
      <c r="AF4242" s="360" t="s">
        <v>31</v>
      </c>
      <c r="AG4242" s="45">
        <v>423.0</v>
      </c>
      <c r="AH4242" s="79"/>
      <c r="AI4242" s="80"/>
      <c r="AJ4242" s="80"/>
      <c r="AK4242" s="80"/>
      <c r="AL4242" s="14"/>
      <c r="AM4242" s="16" t="str">
        <f t="shared" ref="AM4242:AM4243" si="108">"{s:'"&amp;A4242&amp;B4242&amp;"', v:"&amp;AG4242&amp;" , c:'"&amp;D4242&amp;"・'},"</f>
        <v>{s:'63E295', v:423 , c:'放デイ２４・責欠・拘減・'},</v>
      </c>
      <c r="AN4242" s="16"/>
    </row>
    <row r="4243" ht="16.5" customHeight="1">
      <c r="A4243" s="29">
        <v>63.0</v>
      </c>
      <c r="B4243" s="30" t="s">
        <v>5552</v>
      </c>
      <c r="C4243" s="31">
        <v>4241.0</v>
      </c>
      <c r="D4243" s="32" t="s">
        <v>5553</v>
      </c>
      <c r="E4243" s="69"/>
      <c r="F4243" s="69"/>
      <c r="G4243" s="76"/>
      <c r="H4243" s="63"/>
      <c r="I4243" s="63"/>
      <c r="J4243" s="51"/>
      <c r="K4243" s="69"/>
      <c r="L4243" s="65"/>
      <c r="M4243" s="65"/>
      <c r="N4243" s="352"/>
      <c r="O4243" s="131"/>
      <c r="P4243" s="87"/>
      <c r="Q4243" s="352"/>
      <c r="R4243" s="353"/>
      <c r="S4243" s="115"/>
      <c r="T4243" s="115"/>
      <c r="U4243" s="291"/>
      <c r="V4243" s="291"/>
      <c r="W4243" s="291"/>
      <c r="X4243" s="291"/>
      <c r="Y4243" s="290"/>
      <c r="Z4243" s="355"/>
      <c r="AA4243" s="299" t="s">
        <v>20</v>
      </c>
      <c r="AB4243" s="287" t="s">
        <v>21</v>
      </c>
      <c r="AC4243" s="361">
        <v>0.85</v>
      </c>
      <c r="AD4243" s="87"/>
      <c r="AE4243" s="302"/>
      <c r="AF4243" s="360"/>
      <c r="AG4243" s="45">
        <v>359.0</v>
      </c>
      <c r="AH4243" s="79"/>
      <c r="AI4243" s="80"/>
      <c r="AJ4243" s="80"/>
      <c r="AK4243" s="80"/>
      <c r="AL4243" s="14"/>
      <c r="AM4243" s="16" t="str">
        <f t="shared" si="108"/>
        <v>{s:'63E296', v:359 , c:'放デイ２４・責欠・評減・拘減・'},</v>
      </c>
      <c r="AN4243" s="16"/>
    </row>
    <row r="4244" ht="16.5" customHeight="1">
      <c r="A4244" s="403">
        <v>63.0</v>
      </c>
      <c r="B4244" s="404" t="s">
        <v>5554</v>
      </c>
      <c r="C4244" s="31">
        <v>4242.0</v>
      </c>
      <c r="D4244" s="405" t="s">
        <v>5555</v>
      </c>
      <c r="E4244" s="69"/>
      <c r="F4244" s="69"/>
      <c r="G4244" s="76"/>
      <c r="H4244" s="63"/>
      <c r="I4244" s="63"/>
      <c r="J4244" s="51"/>
      <c r="K4244" s="69"/>
      <c r="L4244" s="65"/>
      <c r="M4244" s="65"/>
      <c r="N4244" s="352"/>
      <c r="O4244" s="131"/>
      <c r="P4244" s="87"/>
      <c r="Q4244" s="352"/>
      <c r="R4244" s="353"/>
      <c r="S4244" s="406" t="s">
        <v>23</v>
      </c>
      <c r="T4244" s="407" t="s">
        <v>24</v>
      </c>
      <c r="U4244" s="408"/>
      <c r="V4244" s="408"/>
      <c r="W4244" s="408"/>
      <c r="X4244" s="408"/>
      <c r="Y4244" s="409" t="s">
        <v>21</v>
      </c>
      <c r="Z4244" s="410">
        <v>0.7</v>
      </c>
      <c r="AA4244" s="426"/>
      <c r="AB4244" s="427"/>
      <c r="AC4244" s="428"/>
      <c r="AD4244" s="87"/>
      <c r="AE4244" s="313"/>
      <c r="AF4244" s="349"/>
      <c r="AG4244" s="414">
        <v>295.0</v>
      </c>
      <c r="AH4244" s="79"/>
      <c r="AI4244" s="80"/>
      <c r="AJ4244" s="80"/>
      <c r="AK4244" s="80"/>
      <c r="AL4244" s="14"/>
      <c r="AM4244" s="16" t="str">
        <f t="shared" ref="AM4244:AM4247" si="109">"{s:'"&amp;A4244&amp;B4244&amp;"'},"</f>
        <v>{s:'63E297'},</v>
      </c>
      <c r="AN4244" s="16"/>
    </row>
    <row r="4245" ht="16.5" customHeight="1">
      <c r="A4245" s="403">
        <v>63.0</v>
      </c>
      <c r="B4245" s="404" t="s">
        <v>5556</v>
      </c>
      <c r="C4245" s="31">
        <v>4243.0</v>
      </c>
      <c r="D4245" s="405" t="s">
        <v>5557</v>
      </c>
      <c r="E4245" s="69"/>
      <c r="F4245" s="69"/>
      <c r="G4245" s="76"/>
      <c r="H4245" s="63"/>
      <c r="I4245" s="63"/>
      <c r="J4245" s="51"/>
      <c r="K4245" s="69"/>
      <c r="L4245" s="65"/>
      <c r="M4245" s="65"/>
      <c r="N4245" s="352"/>
      <c r="O4245" s="131"/>
      <c r="P4245" s="87"/>
      <c r="Q4245" s="352"/>
      <c r="R4245" s="353"/>
      <c r="S4245" s="415"/>
      <c r="T4245" s="416"/>
      <c r="U4245" s="417"/>
      <c r="V4245" s="417"/>
      <c r="W4245" s="417"/>
      <c r="X4245" s="417"/>
      <c r="Y4245" s="418"/>
      <c r="Z4245" s="419"/>
      <c r="AA4245" s="420" t="s">
        <v>20</v>
      </c>
      <c r="AB4245" s="421" t="s">
        <v>21</v>
      </c>
      <c r="AC4245" s="430">
        <v>0.85</v>
      </c>
      <c r="AD4245" s="87"/>
      <c r="AE4245" s="313"/>
      <c r="AF4245" s="349"/>
      <c r="AG4245" s="414">
        <v>250.0</v>
      </c>
      <c r="AH4245" s="79"/>
      <c r="AI4245" s="80"/>
      <c r="AJ4245" s="80"/>
      <c r="AK4245" s="80"/>
      <c r="AL4245" s="14"/>
      <c r="AM4245" s="16" t="str">
        <f t="shared" si="109"/>
        <v>{s:'63E298'},</v>
      </c>
      <c r="AN4245" s="16"/>
    </row>
    <row r="4246" ht="16.5" customHeight="1">
      <c r="A4246" s="403">
        <v>63.0</v>
      </c>
      <c r="B4246" s="404" t="s">
        <v>5558</v>
      </c>
      <c r="C4246" s="31">
        <v>4244.0</v>
      </c>
      <c r="D4246" s="405" t="s">
        <v>5559</v>
      </c>
      <c r="E4246" s="69"/>
      <c r="F4246" s="69"/>
      <c r="G4246" s="76"/>
      <c r="H4246" s="63"/>
      <c r="I4246" s="63"/>
      <c r="J4246" s="51"/>
      <c r="K4246" s="69"/>
      <c r="L4246" s="65"/>
      <c r="M4246" s="65"/>
      <c r="N4246" s="352"/>
      <c r="O4246" s="131"/>
      <c r="P4246" s="87"/>
      <c r="Q4246" s="352"/>
      <c r="R4246" s="353"/>
      <c r="S4246" s="415"/>
      <c r="T4246" s="431" t="s">
        <v>27</v>
      </c>
      <c r="U4246" s="408"/>
      <c r="V4246" s="408"/>
      <c r="W4246" s="408"/>
      <c r="X4246" s="408"/>
      <c r="Y4246" s="409" t="s">
        <v>21</v>
      </c>
      <c r="Z4246" s="410">
        <v>0.5</v>
      </c>
      <c r="AA4246" s="423"/>
      <c r="AB4246" s="424"/>
      <c r="AC4246" s="419"/>
      <c r="AD4246" s="87"/>
      <c r="AE4246" s="313"/>
      <c r="AF4246" s="349"/>
      <c r="AG4246" s="414">
        <v>209.0</v>
      </c>
      <c r="AH4246" s="79"/>
      <c r="AI4246" s="80"/>
      <c r="AJ4246" s="80"/>
      <c r="AK4246" s="80"/>
      <c r="AL4246" s="14"/>
      <c r="AM4246" s="16" t="str">
        <f t="shared" si="109"/>
        <v>{s:'63E299'},</v>
      </c>
      <c r="AN4246" s="16"/>
    </row>
    <row r="4247" ht="16.5" customHeight="1">
      <c r="A4247" s="403">
        <v>63.0</v>
      </c>
      <c r="B4247" s="404" t="s">
        <v>5560</v>
      </c>
      <c r="C4247" s="31">
        <v>4245.0</v>
      </c>
      <c r="D4247" s="405" t="s">
        <v>5561</v>
      </c>
      <c r="E4247" s="69"/>
      <c r="F4247" s="69"/>
      <c r="G4247" s="76"/>
      <c r="H4247" s="63"/>
      <c r="I4247" s="63"/>
      <c r="J4247" s="51"/>
      <c r="K4247" s="69"/>
      <c r="L4247" s="65"/>
      <c r="M4247" s="65"/>
      <c r="N4247" s="352"/>
      <c r="O4247" s="131"/>
      <c r="P4247" s="359"/>
      <c r="Q4247" s="352"/>
      <c r="R4247" s="353"/>
      <c r="S4247" s="425"/>
      <c r="T4247" s="433"/>
      <c r="U4247" s="417"/>
      <c r="V4247" s="417"/>
      <c r="W4247" s="417"/>
      <c r="X4247" s="417"/>
      <c r="Y4247" s="418"/>
      <c r="Z4247" s="419"/>
      <c r="AA4247" s="420" t="s">
        <v>20</v>
      </c>
      <c r="AB4247" s="421" t="s">
        <v>21</v>
      </c>
      <c r="AC4247" s="430">
        <v>0.85</v>
      </c>
      <c r="AD4247" s="93"/>
      <c r="AE4247" s="292"/>
      <c r="AF4247" s="355"/>
      <c r="AG4247" s="414">
        <v>177.0</v>
      </c>
      <c r="AH4247" s="79"/>
      <c r="AI4247" s="80"/>
      <c r="AJ4247" s="80"/>
      <c r="AK4247" s="80"/>
      <c r="AL4247" s="14"/>
      <c r="AM4247" s="16" t="str">
        <f t="shared" si="109"/>
        <v>{s:'63E300'},</v>
      </c>
      <c r="AN4247" s="16"/>
    </row>
    <row r="4248" ht="16.5" customHeight="1">
      <c r="A4248" s="29">
        <v>63.0</v>
      </c>
      <c r="B4248" s="30" t="s">
        <v>5562</v>
      </c>
      <c r="C4248" s="31">
        <v>4246.0</v>
      </c>
      <c r="D4248" s="32" t="s">
        <v>5563</v>
      </c>
      <c r="E4248" s="69"/>
      <c r="F4248" s="69"/>
      <c r="G4248" s="94"/>
      <c r="H4248" s="63"/>
      <c r="I4248" s="63"/>
      <c r="J4248" s="95"/>
      <c r="K4248" s="82" t="s">
        <v>38</v>
      </c>
      <c r="L4248" s="152"/>
      <c r="M4248" s="344"/>
      <c r="N4248" s="152"/>
      <c r="O4248" s="131"/>
      <c r="P4248" s="94"/>
      <c r="Q4248" s="140"/>
      <c r="R4248" s="95"/>
      <c r="S4248" s="287"/>
      <c r="T4248" s="287"/>
      <c r="U4248" s="152"/>
      <c r="V4248" s="152"/>
      <c r="W4248" s="152"/>
      <c r="X4248" s="152"/>
      <c r="Y4248" s="287"/>
      <c r="Z4248" s="345"/>
      <c r="AA4248" s="398"/>
      <c r="AB4248" s="288"/>
      <c r="AC4248" s="288"/>
      <c r="AD4248" s="288"/>
      <c r="AE4248" s="288"/>
      <c r="AF4248" s="346"/>
      <c r="AG4248" s="45">
        <v>435.0</v>
      </c>
      <c r="AH4248" s="79"/>
      <c r="AI4248" s="80"/>
      <c r="AJ4248" s="80"/>
      <c r="AK4248" s="80"/>
      <c r="AL4248" s="14"/>
      <c r="AM4248" s="16" t="str">
        <f t="shared" ref="AM4248:AM4249" si="110">"{s:'"&amp;A4248&amp;B4248&amp;"', v:"&amp;AG4248&amp;" , c:'"&amp;D4248&amp;"・'},"</f>
        <v>{s:'63E301', v:435 , c:'放デイ２４・有資格１０・責欠・'},</v>
      </c>
      <c r="AN4248" s="16"/>
    </row>
    <row r="4249" ht="16.5" customHeight="1">
      <c r="A4249" s="29">
        <v>63.0</v>
      </c>
      <c r="B4249" s="30" t="s">
        <v>5564</v>
      </c>
      <c r="C4249" s="31">
        <v>4247.0</v>
      </c>
      <c r="D4249" s="32" t="s">
        <v>5565</v>
      </c>
      <c r="E4249" s="69"/>
      <c r="F4249" s="69"/>
      <c r="G4249" s="94"/>
      <c r="H4249" s="373"/>
      <c r="I4249" s="140"/>
      <c r="J4249" s="95"/>
      <c r="K4249" s="87"/>
      <c r="L4249" s="140">
        <v>9.0</v>
      </c>
      <c r="M4249" s="348" t="s">
        <v>40</v>
      </c>
      <c r="N4249" s="140"/>
      <c r="O4249" s="105"/>
      <c r="P4249" s="94"/>
      <c r="Q4249" s="140"/>
      <c r="R4249" s="95"/>
      <c r="S4249" s="290"/>
      <c r="T4249" s="290"/>
      <c r="U4249" s="291"/>
      <c r="V4249" s="291"/>
      <c r="W4249" s="291"/>
      <c r="X4249" s="291"/>
      <c r="Y4249" s="290"/>
      <c r="Z4249" s="350"/>
      <c r="AA4249" s="299" t="s">
        <v>20</v>
      </c>
      <c r="AB4249" s="287" t="s">
        <v>21</v>
      </c>
      <c r="AC4249" s="351">
        <v>0.85</v>
      </c>
      <c r="AD4249" s="288"/>
      <c r="AE4249" s="288"/>
      <c r="AF4249" s="346"/>
      <c r="AG4249" s="45">
        <v>370.0</v>
      </c>
      <c r="AH4249" s="79"/>
      <c r="AI4249" s="80"/>
      <c r="AJ4249" s="80"/>
      <c r="AK4249" s="80"/>
      <c r="AL4249" s="14"/>
      <c r="AM4249" s="16" t="str">
        <f t="shared" si="110"/>
        <v>{s:'63E302', v:370 , c:'放デイ２４・有資格１０・責欠・評減・'},</v>
      </c>
      <c r="AN4249" s="16"/>
    </row>
    <row r="4250" ht="16.5" customHeight="1">
      <c r="A4250" s="403">
        <v>63.0</v>
      </c>
      <c r="B4250" s="404" t="s">
        <v>5566</v>
      </c>
      <c r="C4250" s="31">
        <v>4248.0</v>
      </c>
      <c r="D4250" s="405" t="s">
        <v>5567</v>
      </c>
      <c r="E4250" s="69"/>
      <c r="F4250" s="69"/>
      <c r="G4250" s="94"/>
      <c r="H4250" s="352"/>
      <c r="I4250" s="140"/>
      <c r="J4250" s="95"/>
      <c r="K4250" s="87"/>
      <c r="L4250" s="65"/>
      <c r="M4250" s="65"/>
      <c r="N4250" s="352"/>
      <c r="O4250" s="364"/>
      <c r="P4250" s="359"/>
      <c r="Q4250" s="352"/>
      <c r="R4250" s="353"/>
      <c r="S4250" s="406" t="s">
        <v>23</v>
      </c>
      <c r="T4250" s="407" t="s">
        <v>24</v>
      </c>
      <c r="U4250" s="408"/>
      <c r="V4250" s="408"/>
      <c r="W4250" s="408"/>
      <c r="X4250" s="408"/>
      <c r="Y4250" s="409" t="s">
        <v>21</v>
      </c>
      <c r="Z4250" s="410">
        <v>0.7</v>
      </c>
      <c r="AA4250" s="426"/>
      <c r="AB4250" s="427"/>
      <c r="AC4250" s="427"/>
      <c r="AD4250" s="427"/>
      <c r="AE4250" s="427"/>
      <c r="AF4250" s="428"/>
      <c r="AG4250" s="414">
        <v>305.0</v>
      </c>
      <c r="AH4250" s="79"/>
      <c r="AI4250" s="80"/>
      <c r="AJ4250" s="80"/>
      <c r="AK4250" s="80"/>
      <c r="AL4250" s="14"/>
      <c r="AM4250" s="16" t="str">
        <f t="shared" ref="AM4250:AM4253" si="111">"{s:'"&amp;A4250&amp;B4250&amp;"'},"</f>
        <v>{s:'63E303'},</v>
      </c>
      <c r="AN4250" s="16"/>
    </row>
    <row r="4251" ht="16.5" customHeight="1">
      <c r="A4251" s="403">
        <v>63.0</v>
      </c>
      <c r="B4251" s="404" t="s">
        <v>5568</v>
      </c>
      <c r="C4251" s="31">
        <v>4249.0</v>
      </c>
      <c r="D4251" s="405" t="s">
        <v>5569</v>
      </c>
      <c r="E4251" s="69"/>
      <c r="F4251" s="69"/>
      <c r="G4251" s="94"/>
      <c r="H4251" s="352"/>
      <c r="I4251" s="140"/>
      <c r="J4251" s="95"/>
      <c r="K4251" s="87"/>
      <c r="L4251" s="65"/>
      <c r="M4251" s="65"/>
      <c r="N4251" s="352"/>
      <c r="O4251" s="364"/>
      <c r="P4251" s="359"/>
      <c r="Q4251" s="352"/>
      <c r="R4251" s="353"/>
      <c r="S4251" s="415"/>
      <c r="T4251" s="416"/>
      <c r="U4251" s="417"/>
      <c r="V4251" s="417"/>
      <c r="W4251" s="417"/>
      <c r="X4251" s="417"/>
      <c r="Y4251" s="418"/>
      <c r="Z4251" s="419"/>
      <c r="AA4251" s="420" t="s">
        <v>20</v>
      </c>
      <c r="AB4251" s="421" t="s">
        <v>21</v>
      </c>
      <c r="AC4251" s="422">
        <v>0.85</v>
      </c>
      <c r="AD4251" s="412"/>
      <c r="AE4251" s="412"/>
      <c r="AF4251" s="413"/>
      <c r="AG4251" s="414">
        <v>259.0</v>
      </c>
      <c r="AH4251" s="79"/>
      <c r="AI4251" s="80"/>
      <c r="AJ4251" s="80"/>
      <c r="AK4251" s="80"/>
      <c r="AL4251" s="14"/>
      <c r="AM4251" s="16" t="str">
        <f t="shared" si="111"/>
        <v>{s:'63E304'},</v>
      </c>
      <c r="AN4251" s="16"/>
    </row>
    <row r="4252" ht="16.5" customHeight="1">
      <c r="A4252" s="403">
        <v>63.0</v>
      </c>
      <c r="B4252" s="404" t="s">
        <v>5570</v>
      </c>
      <c r="C4252" s="31">
        <v>4250.0</v>
      </c>
      <c r="D4252" s="405" t="s">
        <v>5571</v>
      </c>
      <c r="E4252" s="69"/>
      <c r="F4252" s="69"/>
      <c r="G4252" s="94"/>
      <c r="H4252" s="352"/>
      <c r="I4252" s="140"/>
      <c r="J4252" s="95"/>
      <c r="K4252" s="87"/>
      <c r="L4252" s="65"/>
      <c r="M4252" s="65"/>
      <c r="N4252" s="352"/>
      <c r="O4252" s="364"/>
      <c r="P4252" s="359"/>
      <c r="Q4252" s="352"/>
      <c r="R4252" s="353"/>
      <c r="S4252" s="415"/>
      <c r="T4252" s="407" t="s">
        <v>27</v>
      </c>
      <c r="U4252" s="408"/>
      <c r="V4252" s="408"/>
      <c r="W4252" s="408"/>
      <c r="X4252" s="408"/>
      <c r="Y4252" s="409" t="s">
        <v>21</v>
      </c>
      <c r="Z4252" s="410">
        <v>0.5</v>
      </c>
      <c r="AA4252" s="423"/>
      <c r="AB4252" s="424"/>
      <c r="AC4252" s="424"/>
      <c r="AD4252" s="424"/>
      <c r="AE4252" s="424"/>
      <c r="AF4252" s="419"/>
      <c r="AG4252" s="414">
        <v>218.0</v>
      </c>
      <c r="AH4252" s="79"/>
      <c r="AI4252" s="80"/>
      <c r="AJ4252" s="80"/>
      <c r="AK4252" s="80"/>
      <c r="AL4252" s="14"/>
      <c r="AM4252" s="16" t="str">
        <f t="shared" si="111"/>
        <v>{s:'63E305'},</v>
      </c>
      <c r="AN4252" s="16"/>
    </row>
    <row r="4253" ht="16.5" customHeight="1">
      <c r="A4253" s="403">
        <v>63.0</v>
      </c>
      <c r="B4253" s="404" t="s">
        <v>5572</v>
      </c>
      <c r="C4253" s="31">
        <v>4251.0</v>
      </c>
      <c r="D4253" s="405" t="s">
        <v>5573</v>
      </c>
      <c r="E4253" s="69"/>
      <c r="F4253" s="69"/>
      <c r="G4253" s="94"/>
      <c r="H4253" s="352"/>
      <c r="I4253" s="140"/>
      <c r="J4253" s="95"/>
      <c r="K4253" s="87"/>
      <c r="L4253" s="65"/>
      <c r="M4253" s="65"/>
      <c r="N4253" s="352"/>
      <c r="O4253" s="364"/>
      <c r="P4253" s="359"/>
      <c r="Q4253" s="352"/>
      <c r="R4253" s="353"/>
      <c r="S4253" s="425"/>
      <c r="T4253" s="416"/>
      <c r="U4253" s="417"/>
      <c r="V4253" s="417"/>
      <c r="W4253" s="417"/>
      <c r="X4253" s="417"/>
      <c r="Y4253" s="418"/>
      <c r="Z4253" s="419"/>
      <c r="AA4253" s="420" t="s">
        <v>20</v>
      </c>
      <c r="AB4253" s="421" t="s">
        <v>21</v>
      </c>
      <c r="AC4253" s="422">
        <v>0.85</v>
      </c>
      <c r="AD4253" s="412"/>
      <c r="AE4253" s="412"/>
      <c r="AF4253" s="413"/>
      <c r="AG4253" s="414">
        <v>185.0</v>
      </c>
      <c r="AH4253" s="79"/>
      <c r="AI4253" s="80"/>
      <c r="AJ4253" s="80"/>
      <c r="AK4253" s="80"/>
      <c r="AL4253" s="14"/>
      <c r="AM4253" s="16" t="str">
        <f t="shared" si="111"/>
        <v>{s:'63E306'},</v>
      </c>
      <c r="AN4253" s="16"/>
    </row>
    <row r="4254" ht="16.5" customHeight="1">
      <c r="A4254" s="29">
        <v>63.0</v>
      </c>
      <c r="B4254" s="30" t="s">
        <v>5574</v>
      </c>
      <c r="C4254" s="31">
        <v>4252.0</v>
      </c>
      <c r="D4254" s="32" t="s">
        <v>5575</v>
      </c>
      <c r="E4254" s="69"/>
      <c r="F4254" s="69"/>
      <c r="G4254" s="94"/>
      <c r="H4254" s="352"/>
      <c r="I4254" s="140"/>
      <c r="J4254" s="95"/>
      <c r="K4254" s="87"/>
      <c r="L4254" s="65"/>
      <c r="M4254" s="65"/>
      <c r="N4254" s="352"/>
      <c r="O4254" s="364"/>
      <c r="P4254" s="359"/>
      <c r="Q4254" s="352"/>
      <c r="R4254" s="353"/>
      <c r="S4254" s="96"/>
      <c r="T4254" s="96"/>
      <c r="U4254" s="152"/>
      <c r="V4254" s="152"/>
      <c r="W4254" s="152"/>
      <c r="X4254" s="152"/>
      <c r="Y4254" s="287"/>
      <c r="Z4254" s="354"/>
      <c r="AA4254" s="398"/>
      <c r="AB4254" s="288"/>
      <c r="AC4254" s="346"/>
      <c r="AD4254" s="82" t="s">
        <v>30</v>
      </c>
      <c r="AE4254" s="302">
        <v>5.0</v>
      </c>
      <c r="AF4254" s="360" t="s">
        <v>31</v>
      </c>
      <c r="AG4254" s="45">
        <v>430.0</v>
      </c>
      <c r="AH4254" s="79"/>
      <c r="AI4254" s="80"/>
      <c r="AJ4254" s="80"/>
      <c r="AK4254" s="80"/>
      <c r="AL4254" s="14"/>
      <c r="AM4254" s="16" t="str">
        <f t="shared" ref="AM4254:AM4255" si="112">"{s:'"&amp;A4254&amp;B4254&amp;"', v:"&amp;AG4254&amp;" , c:'"&amp;D4254&amp;"・'},"</f>
        <v>{s:'63E307', v:430 , c:'放デイ２４・有資格１０・責欠・拘減・'},</v>
      </c>
      <c r="AN4254" s="16"/>
    </row>
    <row r="4255" ht="16.5" customHeight="1">
      <c r="A4255" s="29">
        <v>63.0</v>
      </c>
      <c r="B4255" s="30" t="s">
        <v>5576</v>
      </c>
      <c r="C4255" s="31">
        <v>4253.0</v>
      </c>
      <c r="D4255" s="32" t="s">
        <v>5577</v>
      </c>
      <c r="E4255" s="69"/>
      <c r="F4255" s="69"/>
      <c r="G4255" s="94"/>
      <c r="H4255" s="352"/>
      <c r="I4255" s="140"/>
      <c r="J4255" s="95"/>
      <c r="K4255" s="69"/>
      <c r="L4255" s="65"/>
      <c r="M4255" s="65"/>
      <c r="N4255" s="352"/>
      <c r="O4255" s="364"/>
      <c r="P4255" s="359"/>
      <c r="Q4255" s="352"/>
      <c r="R4255" s="353"/>
      <c r="S4255" s="115"/>
      <c r="T4255" s="115"/>
      <c r="U4255" s="291"/>
      <c r="V4255" s="291"/>
      <c r="W4255" s="291"/>
      <c r="X4255" s="291"/>
      <c r="Y4255" s="290"/>
      <c r="Z4255" s="355"/>
      <c r="AA4255" s="299" t="s">
        <v>20</v>
      </c>
      <c r="AB4255" s="287" t="s">
        <v>21</v>
      </c>
      <c r="AC4255" s="361">
        <v>0.85</v>
      </c>
      <c r="AD4255" s="87"/>
      <c r="AE4255" s="302"/>
      <c r="AF4255" s="360"/>
      <c r="AG4255" s="45">
        <v>365.0</v>
      </c>
      <c r="AH4255" s="79"/>
      <c r="AI4255" s="80"/>
      <c r="AJ4255" s="80"/>
      <c r="AK4255" s="80"/>
      <c r="AL4255" s="14"/>
      <c r="AM4255" s="16" t="str">
        <f t="shared" si="112"/>
        <v>{s:'63E308', v:365 , c:'放デイ２４・有資格１０・責欠・評減・拘減・'},</v>
      </c>
      <c r="AN4255" s="16"/>
    </row>
    <row r="4256" ht="16.5" customHeight="1">
      <c r="A4256" s="403">
        <v>63.0</v>
      </c>
      <c r="B4256" s="404" t="s">
        <v>5578</v>
      </c>
      <c r="C4256" s="31">
        <v>4254.0</v>
      </c>
      <c r="D4256" s="405" t="s">
        <v>5579</v>
      </c>
      <c r="E4256" s="69"/>
      <c r="F4256" s="69"/>
      <c r="G4256" s="94"/>
      <c r="H4256" s="352"/>
      <c r="I4256" s="140"/>
      <c r="J4256" s="95"/>
      <c r="K4256" s="69"/>
      <c r="L4256" s="65"/>
      <c r="M4256" s="65"/>
      <c r="N4256" s="352"/>
      <c r="O4256" s="364"/>
      <c r="P4256" s="359"/>
      <c r="Q4256" s="352"/>
      <c r="R4256" s="353"/>
      <c r="S4256" s="406" t="s">
        <v>23</v>
      </c>
      <c r="T4256" s="407" t="s">
        <v>24</v>
      </c>
      <c r="U4256" s="408"/>
      <c r="V4256" s="408"/>
      <c r="W4256" s="408"/>
      <c r="X4256" s="408"/>
      <c r="Y4256" s="409" t="s">
        <v>21</v>
      </c>
      <c r="Z4256" s="410">
        <v>0.7</v>
      </c>
      <c r="AA4256" s="426"/>
      <c r="AB4256" s="427"/>
      <c r="AC4256" s="428"/>
      <c r="AD4256" s="87"/>
      <c r="AE4256" s="313"/>
      <c r="AF4256" s="349"/>
      <c r="AG4256" s="414">
        <v>300.0</v>
      </c>
      <c r="AH4256" s="79"/>
      <c r="AI4256" s="80"/>
      <c r="AJ4256" s="80"/>
      <c r="AK4256" s="80"/>
      <c r="AL4256" s="14"/>
      <c r="AM4256" s="16" t="str">
        <f t="shared" ref="AM4256:AM4259" si="113">"{s:'"&amp;A4256&amp;B4256&amp;"'},"</f>
        <v>{s:'63E309'},</v>
      </c>
      <c r="AN4256" s="16"/>
    </row>
    <row r="4257" ht="16.5" customHeight="1">
      <c r="A4257" s="403">
        <v>63.0</v>
      </c>
      <c r="B4257" s="404" t="s">
        <v>5580</v>
      </c>
      <c r="C4257" s="31">
        <v>4255.0</v>
      </c>
      <c r="D4257" s="405" t="s">
        <v>5581</v>
      </c>
      <c r="E4257" s="69"/>
      <c r="F4257" s="69"/>
      <c r="G4257" s="94"/>
      <c r="H4257" s="352"/>
      <c r="I4257" s="140"/>
      <c r="J4257" s="95"/>
      <c r="K4257" s="69"/>
      <c r="L4257" s="65"/>
      <c r="M4257" s="65"/>
      <c r="N4257" s="352"/>
      <c r="O4257" s="364"/>
      <c r="P4257" s="359"/>
      <c r="Q4257" s="352"/>
      <c r="R4257" s="353"/>
      <c r="S4257" s="429"/>
      <c r="T4257" s="416"/>
      <c r="U4257" s="417"/>
      <c r="V4257" s="417"/>
      <c r="W4257" s="417"/>
      <c r="X4257" s="417"/>
      <c r="Y4257" s="418"/>
      <c r="Z4257" s="419"/>
      <c r="AA4257" s="420" t="s">
        <v>20</v>
      </c>
      <c r="AB4257" s="421" t="s">
        <v>21</v>
      </c>
      <c r="AC4257" s="430">
        <v>0.85</v>
      </c>
      <c r="AD4257" s="87"/>
      <c r="AE4257" s="313"/>
      <c r="AF4257" s="349"/>
      <c r="AG4257" s="414">
        <v>254.0</v>
      </c>
      <c r="AH4257" s="79"/>
      <c r="AI4257" s="80"/>
      <c r="AJ4257" s="80"/>
      <c r="AK4257" s="80"/>
      <c r="AL4257" s="14"/>
      <c r="AM4257" s="16" t="str">
        <f t="shared" si="113"/>
        <v>{s:'63E310'},</v>
      </c>
      <c r="AN4257" s="16"/>
    </row>
    <row r="4258" ht="16.5" customHeight="1">
      <c r="A4258" s="403">
        <v>63.0</v>
      </c>
      <c r="B4258" s="404" t="s">
        <v>5582</v>
      </c>
      <c r="C4258" s="31">
        <v>4256.0</v>
      </c>
      <c r="D4258" s="405" t="s">
        <v>5583</v>
      </c>
      <c r="E4258" s="69"/>
      <c r="F4258" s="69"/>
      <c r="G4258" s="94"/>
      <c r="H4258" s="352"/>
      <c r="I4258" s="140"/>
      <c r="J4258" s="95"/>
      <c r="K4258" s="69"/>
      <c r="L4258" s="65"/>
      <c r="M4258" s="65"/>
      <c r="N4258" s="352"/>
      <c r="O4258" s="364"/>
      <c r="P4258" s="359"/>
      <c r="Q4258" s="352"/>
      <c r="R4258" s="353"/>
      <c r="S4258" s="429"/>
      <c r="T4258" s="431" t="s">
        <v>27</v>
      </c>
      <c r="U4258" s="408"/>
      <c r="V4258" s="408"/>
      <c r="W4258" s="408"/>
      <c r="X4258" s="408"/>
      <c r="Y4258" s="409" t="s">
        <v>21</v>
      </c>
      <c r="Z4258" s="410">
        <v>0.5</v>
      </c>
      <c r="AA4258" s="423"/>
      <c r="AB4258" s="424"/>
      <c r="AC4258" s="419"/>
      <c r="AD4258" s="87"/>
      <c r="AE4258" s="313"/>
      <c r="AF4258" s="349"/>
      <c r="AG4258" s="414">
        <v>213.0</v>
      </c>
      <c r="AH4258" s="79"/>
      <c r="AI4258" s="80"/>
      <c r="AJ4258" s="80"/>
      <c r="AK4258" s="80"/>
      <c r="AL4258" s="14"/>
      <c r="AM4258" s="16" t="str">
        <f t="shared" si="113"/>
        <v>{s:'63E311'},</v>
      </c>
      <c r="AN4258" s="16"/>
    </row>
    <row r="4259" ht="16.5" customHeight="1">
      <c r="A4259" s="403">
        <v>63.0</v>
      </c>
      <c r="B4259" s="404" t="s">
        <v>5584</v>
      </c>
      <c r="C4259" s="31">
        <v>4257.0</v>
      </c>
      <c r="D4259" s="405" t="s">
        <v>5585</v>
      </c>
      <c r="E4259" s="69"/>
      <c r="F4259" s="69"/>
      <c r="G4259" s="94"/>
      <c r="H4259" s="352"/>
      <c r="I4259" s="140"/>
      <c r="J4259" s="95"/>
      <c r="K4259" s="69"/>
      <c r="L4259" s="65"/>
      <c r="M4259" s="65"/>
      <c r="N4259" s="352"/>
      <c r="O4259" s="367"/>
      <c r="P4259" s="370"/>
      <c r="Q4259" s="366"/>
      <c r="R4259" s="369"/>
      <c r="S4259" s="432"/>
      <c r="T4259" s="433"/>
      <c r="U4259" s="417"/>
      <c r="V4259" s="417"/>
      <c r="W4259" s="417"/>
      <c r="X4259" s="417"/>
      <c r="Y4259" s="418"/>
      <c r="Z4259" s="419"/>
      <c r="AA4259" s="420" t="s">
        <v>20</v>
      </c>
      <c r="AB4259" s="421" t="s">
        <v>21</v>
      </c>
      <c r="AC4259" s="430">
        <v>0.85</v>
      </c>
      <c r="AD4259" s="93"/>
      <c r="AE4259" s="292"/>
      <c r="AF4259" s="355"/>
      <c r="AG4259" s="414">
        <v>180.0</v>
      </c>
      <c r="AH4259" s="79"/>
      <c r="AI4259" s="80"/>
      <c r="AJ4259" s="80"/>
      <c r="AK4259" s="80"/>
      <c r="AL4259" s="14"/>
      <c r="AM4259" s="16" t="str">
        <f t="shared" si="113"/>
        <v>{s:'63E312'},</v>
      </c>
      <c r="AN4259" s="16"/>
    </row>
    <row r="4260" ht="16.5" customHeight="1">
      <c r="A4260" s="29">
        <v>63.0</v>
      </c>
      <c r="B4260" s="30" t="s">
        <v>5586</v>
      </c>
      <c r="C4260" s="31">
        <v>4258.0</v>
      </c>
      <c r="D4260" s="32" t="s">
        <v>5587</v>
      </c>
      <c r="E4260" s="112"/>
      <c r="F4260" s="69"/>
      <c r="G4260" s="94"/>
      <c r="H4260" s="352"/>
      <c r="I4260" s="140"/>
      <c r="J4260" s="95"/>
      <c r="K4260" s="168"/>
      <c r="L4260" s="152"/>
      <c r="M4260" s="344"/>
      <c r="N4260" s="152"/>
      <c r="O4260" s="367"/>
      <c r="P4260" s="82" t="s">
        <v>5011</v>
      </c>
      <c r="Q4260" s="152"/>
      <c r="R4260" s="153"/>
      <c r="S4260" s="287"/>
      <c r="T4260" s="287"/>
      <c r="U4260" s="152"/>
      <c r="V4260" s="152"/>
      <c r="W4260" s="152"/>
      <c r="X4260" s="152"/>
      <c r="Y4260" s="287"/>
      <c r="Z4260" s="345"/>
      <c r="AA4260" s="398"/>
      <c r="AB4260" s="288"/>
      <c r="AC4260" s="288"/>
      <c r="AD4260" s="288"/>
      <c r="AE4260" s="288"/>
      <c r="AF4260" s="346"/>
      <c r="AG4260" s="45">
        <v>306.0</v>
      </c>
      <c r="AH4260" s="79"/>
      <c r="AI4260" s="80"/>
      <c r="AJ4260" s="80"/>
      <c r="AK4260" s="80"/>
      <c r="AL4260" s="14"/>
      <c r="AM4260" s="16" t="str">
        <f t="shared" ref="AM4260:AM4261" si="114">"{s:'"&amp;A4260&amp;B4260&amp;"', v:"&amp;AG4260&amp;" , c:'"&amp;D4260&amp;"・'},"</f>
        <v>{s:'63E313', v:306 , c:'放デイ２４・責欠２・'},</v>
      </c>
      <c r="AN4260" s="16"/>
    </row>
    <row r="4261" ht="16.5" customHeight="1">
      <c r="A4261" s="29">
        <v>63.0</v>
      </c>
      <c r="B4261" s="30" t="s">
        <v>5588</v>
      </c>
      <c r="C4261" s="31">
        <v>4259.0</v>
      </c>
      <c r="D4261" s="32" t="s">
        <v>5589</v>
      </c>
      <c r="E4261" s="69"/>
      <c r="F4261" s="69"/>
      <c r="G4261" s="76"/>
      <c r="H4261" s="373"/>
      <c r="I4261" s="140"/>
      <c r="J4261" s="51"/>
      <c r="K4261" s="94"/>
      <c r="L4261" s="140"/>
      <c r="M4261" s="348"/>
      <c r="N4261" s="140"/>
      <c r="O4261" s="105"/>
      <c r="P4261" s="87"/>
      <c r="Q4261" s="302" t="s">
        <v>21</v>
      </c>
      <c r="R4261" s="349">
        <v>0.5</v>
      </c>
      <c r="S4261" s="290"/>
      <c r="T4261" s="290"/>
      <c r="U4261" s="291"/>
      <c r="V4261" s="291"/>
      <c r="W4261" s="291"/>
      <c r="X4261" s="291"/>
      <c r="Y4261" s="290"/>
      <c r="Z4261" s="350"/>
      <c r="AA4261" s="299" t="s">
        <v>20</v>
      </c>
      <c r="AB4261" s="287" t="s">
        <v>21</v>
      </c>
      <c r="AC4261" s="351">
        <v>0.85</v>
      </c>
      <c r="AD4261" s="288"/>
      <c r="AE4261" s="288"/>
      <c r="AF4261" s="346"/>
      <c r="AG4261" s="45">
        <v>260.0</v>
      </c>
      <c r="AH4261" s="79"/>
      <c r="AI4261" s="80"/>
      <c r="AJ4261" s="80"/>
      <c r="AK4261" s="80"/>
      <c r="AL4261" s="14"/>
      <c r="AM4261" s="16" t="str">
        <f t="shared" si="114"/>
        <v>{s:'63E314', v:260 , c:'放デイ２４・責欠２・評減・'},</v>
      </c>
      <c r="AN4261" s="16"/>
    </row>
    <row r="4262" ht="16.5" customHeight="1">
      <c r="A4262" s="403">
        <v>63.0</v>
      </c>
      <c r="B4262" s="404" t="s">
        <v>5590</v>
      </c>
      <c r="C4262" s="31">
        <v>4260.0</v>
      </c>
      <c r="D4262" s="405" t="s">
        <v>5591</v>
      </c>
      <c r="E4262" s="69"/>
      <c r="F4262" s="69"/>
      <c r="G4262" s="76"/>
      <c r="H4262" s="63"/>
      <c r="I4262" s="63"/>
      <c r="J4262" s="51"/>
      <c r="K4262" s="69"/>
      <c r="L4262" s="65"/>
      <c r="M4262" s="65"/>
      <c r="N4262" s="352"/>
      <c r="O4262" s="364"/>
      <c r="P4262" s="87"/>
      <c r="Q4262" s="352"/>
      <c r="R4262" s="353"/>
      <c r="S4262" s="406" t="s">
        <v>23</v>
      </c>
      <c r="T4262" s="407" t="s">
        <v>24</v>
      </c>
      <c r="U4262" s="408"/>
      <c r="V4262" s="408"/>
      <c r="W4262" s="408"/>
      <c r="X4262" s="408"/>
      <c r="Y4262" s="409" t="s">
        <v>21</v>
      </c>
      <c r="Z4262" s="410">
        <v>0.7</v>
      </c>
      <c r="AA4262" s="426"/>
      <c r="AB4262" s="427"/>
      <c r="AC4262" s="427"/>
      <c r="AD4262" s="427"/>
      <c r="AE4262" s="427"/>
      <c r="AF4262" s="428"/>
      <c r="AG4262" s="414">
        <v>214.0</v>
      </c>
      <c r="AH4262" s="79"/>
      <c r="AI4262" s="80"/>
      <c r="AJ4262" s="80"/>
      <c r="AK4262" s="80"/>
      <c r="AL4262" s="14"/>
      <c r="AM4262" s="16" t="str">
        <f t="shared" ref="AM4262:AM4265" si="115">"{s:'"&amp;A4262&amp;B4262&amp;"'},"</f>
        <v>{s:'63E315'},</v>
      </c>
      <c r="AN4262" s="16"/>
    </row>
    <row r="4263" ht="16.5" customHeight="1">
      <c r="A4263" s="403">
        <v>63.0</v>
      </c>
      <c r="B4263" s="404" t="s">
        <v>5592</v>
      </c>
      <c r="C4263" s="31">
        <v>4261.0</v>
      </c>
      <c r="D4263" s="405" t="s">
        <v>5593</v>
      </c>
      <c r="E4263" s="69"/>
      <c r="F4263" s="69"/>
      <c r="G4263" s="76"/>
      <c r="H4263" s="63"/>
      <c r="I4263" s="63"/>
      <c r="J4263" s="51"/>
      <c r="K4263" s="69"/>
      <c r="L4263" s="65"/>
      <c r="M4263" s="65"/>
      <c r="N4263" s="352"/>
      <c r="O4263" s="364"/>
      <c r="P4263" s="87"/>
      <c r="Q4263" s="352"/>
      <c r="R4263" s="353"/>
      <c r="S4263" s="415"/>
      <c r="T4263" s="416"/>
      <c r="U4263" s="417"/>
      <c r="V4263" s="417"/>
      <c r="W4263" s="417"/>
      <c r="X4263" s="417"/>
      <c r="Y4263" s="418"/>
      <c r="Z4263" s="419"/>
      <c r="AA4263" s="420" t="s">
        <v>20</v>
      </c>
      <c r="AB4263" s="421" t="s">
        <v>21</v>
      </c>
      <c r="AC4263" s="422">
        <v>0.85</v>
      </c>
      <c r="AD4263" s="412"/>
      <c r="AE4263" s="412"/>
      <c r="AF4263" s="413"/>
      <c r="AG4263" s="414">
        <v>182.0</v>
      </c>
      <c r="AH4263" s="79"/>
      <c r="AI4263" s="80"/>
      <c r="AJ4263" s="80"/>
      <c r="AK4263" s="80"/>
      <c r="AL4263" s="14"/>
      <c r="AM4263" s="16" t="str">
        <f t="shared" si="115"/>
        <v>{s:'63E316'},</v>
      </c>
      <c r="AN4263" s="16"/>
    </row>
    <row r="4264" ht="16.5" customHeight="1">
      <c r="A4264" s="403">
        <v>63.0</v>
      </c>
      <c r="B4264" s="404" t="s">
        <v>5594</v>
      </c>
      <c r="C4264" s="31">
        <v>4262.0</v>
      </c>
      <c r="D4264" s="405" t="s">
        <v>5595</v>
      </c>
      <c r="E4264" s="69"/>
      <c r="F4264" s="69"/>
      <c r="G4264" s="76"/>
      <c r="H4264" s="63"/>
      <c r="I4264" s="63"/>
      <c r="J4264" s="51"/>
      <c r="K4264" s="69"/>
      <c r="L4264" s="65"/>
      <c r="M4264" s="65"/>
      <c r="N4264" s="352"/>
      <c r="O4264" s="364"/>
      <c r="P4264" s="87"/>
      <c r="Q4264" s="352"/>
      <c r="R4264" s="353"/>
      <c r="S4264" s="415"/>
      <c r="T4264" s="407" t="s">
        <v>27</v>
      </c>
      <c r="U4264" s="408"/>
      <c r="V4264" s="408"/>
      <c r="W4264" s="408"/>
      <c r="X4264" s="408"/>
      <c r="Y4264" s="409" t="s">
        <v>21</v>
      </c>
      <c r="Z4264" s="410">
        <v>0.5</v>
      </c>
      <c r="AA4264" s="423"/>
      <c r="AB4264" s="424"/>
      <c r="AC4264" s="424"/>
      <c r="AD4264" s="424"/>
      <c r="AE4264" s="424"/>
      <c r="AF4264" s="419"/>
      <c r="AG4264" s="414">
        <v>153.0</v>
      </c>
      <c r="AH4264" s="79"/>
      <c r="AI4264" s="80"/>
      <c r="AJ4264" s="80"/>
      <c r="AK4264" s="80"/>
      <c r="AL4264" s="14"/>
      <c r="AM4264" s="16" t="str">
        <f t="shared" si="115"/>
        <v>{s:'63E317'},</v>
      </c>
      <c r="AN4264" s="16"/>
    </row>
    <row r="4265" ht="16.5" customHeight="1">
      <c r="A4265" s="403">
        <v>63.0</v>
      </c>
      <c r="B4265" s="404" t="s">
        <v>5596</v>
      </c>
      <c r="C4265" s="31">
        <v>4263.0</v>
      </c>
      <c r="D4265" s="405" t="s">
        <v>5597</v>
      </c>
      <c r="E4265" s="69"/>
      <c r="F4265" s="69"/>
      <c r="G4265" s="76"/>
      <c r="H4265" s="63"/>
      <c r="I4265" s="63"/>
      <c r="J4265" s="51"/>
      <c r="K4265" s="69"/>
      <c r="L4265" s="65"/>
      <c r="M4265" s="65"/>
      <c r="N4265" s="352"/>
      <c r="O4265" s="364"/>
      <c r="P4265" s="87"/>
      <c r="Q4265" s="352"/>
      <c r="R4265" s="353"/>
      <c r="S4265" s="425"/>
      <c r="T4265" s="416"/>
      <c r="U4265" s="417"/>
      <c r="V4265" s="417"/>
      <c r="W4265" s="417"/>
      <c r="X4265" s="417"/>
      <c r="Y4265" s="418"/>
      <c r="Z4265" s="419"/>
      <c r="AA4265" s="420" t="s">
        <v>20</v>
      </c>
      <c r="AB4265" s="421" t="s">
        <v>21</v>
      </c>
      <c r="AC4265" s="422">
        <v>0.85</v>
      </c>
      <c r="AD4265" s="412"/>
      <c r="AE4265" s="412"/>
      <c r="AF4265" s="413"/>
      <c r="AG4265" s="414">
        <v>130.0</v>
      </c>
      <c r="AH4265" s="79"/>
      <c r="AI4265" s="80"/>
      <c r="AJ4265" s="80"/>
      <c r="AK4265" s="80"/>
      <c r="AL4265" s="14"/>
      <c r="AM4265" s="16" t="str">
        <f t="shared" si="115"/>
        <v>{s:'63E318'},</v>
      </c>
      <c r="AN4265" s="16"/>
    </row>
    <row r="4266" ht="16.5" customHeight="1">
      <c r="A4266" s="29">
        <v>63.0</v>
      </c>
      <c r="B4266" s="30" t="s">
        <v>5598</v>
      </c>
      <c r="C4266" s="31">
        <v>4264.0</v>
      </c>
      <c r="D4266" s="32" t="s">
        <v>5599</v>
      </c>
      <c r="E4266" s="69"/>
      <c r="F4266" s="69"/>
      <c r="G4266" s="76"/>
      <c r="H4266" s="63"/>
      <c r="I4266" s="63"/>
      <c r="J4266" s="51"/>
      <c r="K4266" s="69"/>
      <c r="L4266" s="65"/>
      <c r="M4266" s="65"/>
      <c r="N4266" s="352"/>
      <c r="O4266" s="364"/>
      <c r="P4266" s="87"/>
      <c r="Q4266" s="352"/>
      <c r="R4266" s="353"/>
      <c r="S4266" s="96"/>
      <c r="T4266" s="96"/>
      <c r="U4266" s="152"/>
      <c r="V4266" s="152"/>
      <c r="W4266" s="152"/>
      <c r="X4266" s="152"/>
      <c r="Y4266" s="287"/>
      <c r="Z4266" s="354"/>
      <c r="AA4266" s="398"/>
      <c r="AB4266" s="288"/>
      <c r="AC4266" s="346"/>
      <c r="AD4266" s="82" t="s">
        <v>30</v>
      </c>
      <c r="AE4266" s="302">
        <v>5.0</v>
      </c>
      <c r="AF4266" s="360" t="s">
        <v>31</v>
      </c>
      <c r="AG4266" s="45">
        <v>301.0</v>
      </c>
      <c r="AH4266" s="79"/>
      <c r="AI4266" s="80"/>
      <c r="AJ4266" s="80"/>
      <c r="AK4266" s="80"/>
      <c r="AL4266" s="14"/>
      <c r="AM4266" s="16" t="str">
        <f t="shared" ref="AM4266:AM4267" si="116">"{s:'"&amp;A4266&amp;B4266&amp;"', v:"&amp;AG4266&amp;" , c:'"&amp;D4266&amp;"・'},"</f>
        <v>{s:'63E319', v:301 , c:'放デイ２４・責欠２・拘減・'},</v>
      </c>
      <c r="AN4266" s="16"/>
    </row>
    <row r="4267" ht="16.5" customHeight="1">
      <c r="A4267" s="29">
        <v>63.0</v>
      </c>
      <c r="B4267" s="30" t="s">
        <v>5600</v>
      </c>
      <c r="C4267" s="31">
        <v>4265.0</v>
      </c>
      <c r="D4267" s="32" t="s">
        <v>5601</v>
      </c>
      <c r="E4267" s="69"/>
      <c r="F4267" s="69"/>
      <c r="G4267" s="76"/>
      <c r="H4267" s="63"/>
      <c r="I4267" s="63"/>
      <c r="J4267" s="51"/>
      <c r="K4267" s="69"/>
      <c r="L4267" s="65"/>
      <c r="M4267" s="65"/>
      <c r="N4267" s="352"/>
      <c r="O4267" s="364"/>
      <c r="P4267" s="359"/>
      <c r="Q4267" s="352"/>
      <c r="R4267" s="353"/>
      <c r="S4267" s="115"/>
      <c r="T4267" s="115"/>
      <c r="U4267" s="291"/>
      <c r="V4267" s="291"/>
      <c r="W4267" s="291"/>
      <c r="X4267" s="291"/>
      <c r="Y4267" s="290"/>
      <c r="Z4267" s="355"/>
      <c r="AA4267" s="299" t="s">
        <v>20</v>
      </c>
      <c r="AB4267" s="287" t="s">
        <v>21</v>
      </c>
      <c r="AC4267" s="361">
        <v>0.85</v>
      </c>
      <c r="AD4267" s="87"/>
      <c r="AE4267" s="302"/>
      <c r="AF4267" s="360"/>
      <c r="AG4267" s="45">
        <v>255.0</v>
      </c>
      <c r="AH4267" s="79"/>
      <c r="AI4267" s="80"/>
      <c r="AJ4267" s="80"/>
      <c r="AK4267" s="80"/>
      <c r="AL4267" s="14"/>
      <c r="AM4267" s="16" t="str">
        <f t="shared" si="116"/>
        <v>{s:'63E320', v:255 , c:'放デイ２４・責欠２・評減・拘減・'},</v>
      </c>
      <c r="AN4267" s="16"/>
    </row>
    <row r="4268" ht="16.5" customHeight="1">
      <c r="A4268" s="403">
        <v>63.0</v>
      </c>
      <c r="B4268" s="404" t="s">
        <v>5602</v>
      </c>
      <c r="C4268" s="31">
        <v>4266.0</v>
      </c>
      <c r="D4268" s="405" t="s">
        <v>5603</v>
      </c>
      <c r="E4268" s="69"/>
      <c r="F4268" s="69"/>
      <c r="G4268" s="76"/>
      <c r="H4268" s="63"/>
      <c r="I4268" s="63"/>
      <c r="J4268" s="51"/>
      <c r="K4268" s="69"/>
      <c r="L4268" s="65"/>
      <c r="M4268" s="65"/>
      <c r="N4268" s="352"/>
      <c r="O4268" s="364"/>
      <c r="P4268" s="359"/>
      <c r="Q4268" s="352"/>
      <c r="R4268" s="353"/>
      <c r="S4268" s="406" t="s">
        <v>23</v>
      </c>
      <c r="T4268" s="407" t="s">
        <v>24</v>
      </c>
      <c r="U4268" s="408"/>
      <c r="V4268" s="408"/>
      <c r="W4268" s="408"/>
      <c r="X4268" s="408"/>
      <c r="Y4268" s="409" t="s">
        <v>21</v>
      </c>
      <c r="Z4268" s="410">
        <v>0.7</v>
      </c>
      <c r="AA4268" s="426"/>
      <c r="AB4268" s="427"/>
      <c r="AC4268" s="428"/>
      <c r="AD4268" s="87"/>
      <c r="AE4268" s="313"/>
      <c r="AF4268" s="349"/>
      <c r="AG4268" s="414">
        <v>209.0</v>
      </c>
      <c r="AH4268" s="79"/>
      <c r="AI4268" s="80"/>
      <c r="AJ4268" s="80"/>
      <c r="AK4268" s="80"/>
      <c r="AL4268" s="14"/>
      <c r="AM4268" s="16" t="str">
        <f t="shared" ref="AM4268:AM4271" si="117">"{s:'"&amp;A4268&amp;B4268&amp;"'},"</f>
        <v>{s:'63E321'},</v>
      </c>
      <c r="AN4268" s="16"/>
    </row>
    <row r="4269" ht="16.5" customHeight="1">
      <c r="A4269" s="403">
        <v>63.0</v>
      </c>
      <c r="B4269" s="404" t="s">
        <v>5604</v>
      </c>
      <c r="C4269" s="31">
        <v>4267.0</v>
      </c>
      <c r="D4269" s="405" t="s">
        <v>5605</v>
      </c>
      <c r="E4269" s="69"/>
      <c r="F4269" s="69"/>
      <c r="G4269" s="76"/>
      <c r="H4269" s="63"/>
      <c r="I4269" s="63"/>
      <c r="J4269" s="51"/>
      <c r="K4269" s="69"/>
      <c r="L4269" s="65"/>
      <c r="M4269" s="65"/>
      <c r="N4269" s="352"/>
      <c r="O4269" s="364"/>
      <c r="P4269" s="359"/>
      <c r="Q4269" s="352"/>
      <c r="R4269" s="353"/>
      <c r="S4269" s="415"/>
      <c r="T4269" s="416"/>
      <c r="U4269" s="417"/>
      <c r="V4269" s="417"/>
      <c r="W4269" s="417"/>
      <c r="X4269" s="417"/>
      <c r="Y4269" s="418"/>
      <c r="Z4269" s="419"/>
      <c r="AA4269" s="420" t="s">
        <v>20</v>
      </c>
      <c r="AB4269" s="421" t="s">
        <v>21</v>
      </c>
      <c r="AC4269" s="430">
        <v>0.85</v>
      </c>
      <c r="AD4269" s="87"/>
      <c r="AE4269" s="313"/>
      <c r="AF4269" s="349"/>
      <c r="AG4269" s="414">
        <v>177.0</v>
      </c>
      <c r="AH4269" s="79"/>
      <c r="AI4269" s="80"/>
      <c r="AJ4269" s="80"/>
      <c r="AK4269" s="80"/>
      <c r="AL4269" s="14"/>
      <c r="AM4269" s="16" t="str">
        <f t="shared" si="117"/>
        <v>{s:'63E322'},</v>
      </c>
      <c r="AN4269" s="16"/>
    </row>
    <row r="4270" ht="16.5" customHeight="1">
      <c r="A4270" s="403">
        <v>63.0</v>
      </c>
      <c r="B4270" s="404" t="s">
        <v>5606</v>
      </c>
      <c r="C4270" s="31">
        <v>4268.0</v>
      </c>
      <c r="D4270" s="405" t="s">
        <v>5607</v>
      </c>
      <c r="E4270" s="69"/>
      <c r="F4270" s="69"/>
      <c r="G4270" s="76"/>
      <c r="H4270" s="63"/>
      <c r="I4270" s="63"/>
      <c r="J4270" s="51"/>
      <c r="K4270" s="69"/>
      <c r="L4270" s="65"/>
      <c r="M4270" s="65"/>
      <c r="N4270" s="352"/>
      <c r="O4270" s="364"/>
      <c r="P4270" s="359"/>
      <c r="Q4270" s="352"/>
      <c r="R4270" s="353"/>
      <c r="S4270" s="415"/>
      <c r="T4270" s="431" t="s">
        <v>27</v>
      </c>
      <c r="U4270" s="408"/>
      <c r="V4270" s="408"/>
      <c r="W4270" s="408"/>
      <c r="X4270" s="408"/>
      <c r="Y4270" s="409" t="s">
        <v>21</v>
      </c>
      <c r="Z4270" s="410">
        <v>0.5</v>
      </c>
      <c r="AA4270" s="423"/>
      <c r="AB4270" s="424"/>
      <c r="AC4270" s="419"/>
      <c r="AD4270" s="87"/>
      <c r="AE4270" s="313"/>
      <c r="AF4270" s="349"/>
      <c r="AG4270" s="414">
        <v>148.0</v>
      </c>
      <c r="AH4270" s="79"/>
      <c r="AI4270" s="80"/>
      <c r="AJ4270" s="80"/>
      <c r="AK4270" s="80"/>
      <c r="AL4270" s="14"/>
      <c r="AM4270" s="16" t="str">
        <f t="shared" si="117"/>
        <v>{s:'63E323'},</v>
      </c>
      <c r="AN4270" s="16"/>
    </row>
    <row r="4271" ht="16.5" customHeight="1">
      <c r="A4271" s="403">
        <v>63.0</v>
      </c>
      <c r="B4271" s="404" t="s">
        <v>5608</v>
      </c>
      <c r="C4271" s="31">
        <v>4269.0</v>
      </c>
      <c r="D4271" s="405" t="s">
        <v>5609</v>
      </c>
      <c r="E4271" s="69"/>
      <c r="F4271" s="69"/>
      <c r="G4271" s="76"/>
      <c r="H4271" s="63"/>
      <c r="I4271" s="63"/>
      <c r="J4271" s="51"/>
      <c r="K4271" s="69"/>
      <c r="L4271" s="65"/>
      <c r="M4271" s="65"/>
      <c r="N4271" s="352"/>
      <c r="O4271" s="364"/>
      <c r="P4271" s="359"/>
      <c r="Q4271" s="352"/>
      <c r="R4271" s="353"/>
      <c r="S4271" s="425"/>
      <c r="T4271" s="433"/>
      <c r="U4271" s="417"/>
      <c r="V4271" s="417"/>
      <c r="W4271" s="417"/>
      <c r="X4271" s="417"/>
      <c r="Y4271" s="418"/>
      <c r="Z4271" s="419"/>
      <c r="AA4271" s="420" t="s">
        <v>20</v>
      </c>
      <c r="AB4271" s="421" t="s">
        <v>21</v>
      </c>
      <c r="AC4271" s="430">
        <v>0.85</v>
      </c>
      <c r="AD4271" s="93"/>
      <c r="AE4271" s="292"/>
      <c r="AF4271" s="355"/>
      <c r="AG4271" s="414">
        <v>125.0</v>
      </c>
      <c r="AH4271" s="79"/>
      <c r="AI4271" s="80"/>
      <c r="AJ4271" s="80"/>
      <c r="AK4271" s="80"/>
      <c r="AL4271" s="14"/>
      <c r="AM4271" s="16" t="str">
        <f t="shared" si="117"/>
        <v>{s:'63E324'},</v>
      </c>
      <c r="AN4271" s="16"/>
    </row>
    <row r="4272" ht="16.5" customHeight="1">
      <c r="A4272" s="29">
        <v>63.0</v>
      </c>
      <c r="B4272" s="30" t="s">
        <v>5610</v>
      </c>
      <c r="C4272" s="31">
        <v>4270.0</v>
      </c>
      <c r="D4272" s="32" t="s">
        <v>5611</v>
      </c>
      <c r="E4272" s="69"/>
      <c r="F4272" s="69"/>
      <c r="G4272" s="94"/>
      <c r="H4272" s="63"/>
      <c r="I4272" s="63"/>
      <c r="J4272" s="95"/>
      <c r="K4272" s="82" t="s">
        <v>38</v>
      </c>
      <c r="L4272" s="152"/>
      <c r="M4272" s="344"/>
      <c r="N4272" s="152"/>
      <c r="O4272" s="105"/>
      <c r="P4272" s="94"/>
      <c r="Q4272" s="140"/>
      <c r="R4272" s="95"/>
      <c r="S4272" s="287"/>
      <c r="T4272" s="287"/>
      <c r="U4272" s="152"/>
      <c r="V4272" s="152"/>
      <c r="W4272" s="152"/>
      <c r="X4272" s="152"/>
      <c r="Y4272" s="287"/>
      <c r="Z4272" s="345"/>
      <c r="AA4272" s="398"/>
      <c r="AB4272" s="288"/>
      <c r="AC4272" s="288"/>
      <c r="AD4272" s="288"/>
      <c r="AE4272" s="288"/>
      <c r="AF4272" s="346"/>
      <c r="AG4272" s="45">
        <v>311.0</v>
      </c>
      <c r="AH4272" s="79"/>
      <c r="AI4272" s="80"/>
      <c r="AJ4272" s="80"/>
      <c r="AK4272" s="80"/>
      <c r="AL4272" s="14"/>
      <c r="AM4272" s="16" t="str">
        <f t="shared" ref="AM4272:AM4273" si="118">"{s:'"&amp;A4272&amp;B4272&amp;"', v:"&amp;AG4272&amp;" , c:'"&amp;D4272&amp;"・'},"</f>
        <v>{s:'63E325', v:311 , c:'放デイ２４・有資格１０・責欠２・'},</v>
      </c>
      <c r="AN4272" s="16"/>
    </row>
    <row r="4273" ht="16.5" customHeight="1">
      <c r="A4273" s="29">
        <v>63.0</v>
      </c>
      <c r="B4273" s="30" t="s">
        <v>5612</v>
      </c>
      <c r="C4273" s="31">
        <v>4271.0</v>
      </c>
      <c r="D4273" s="32" t="s">
        <v>5613</v>
      </c>
      <c r="E4273" s="69"/>
      <c r="F4273" s="69"/>
      <c r="G4273" s="94"/>
      <c r="H4273" s="373"/>
      <c r="I4273" s="140"/>
      <c r="J4273" s="95"/>
      <c r="K4273" s="87"/>
      <c r="L4273" s="140">
        <v>9.0</v>
      </c>
      <c r="M4273" s="348" t="s">
        <v>40</v>
      </c>
      <c r="N4273" s="140"/>
      <c r="O4273" s="105"/>
      <c r="P4273" s="94"/>
      <c r="Q4273" s="140"/>
      <c r="R4273" s="95"/>
      <c r="S4273" s="290"/>
      <c r="T4273" s="290"/>
      <c r="U4273" s="291"/>
      <c r="V4273" s="291"/>
      <c r="W4273" s="291"/>
      <c r="X4273" s="291"/>
      <c r="Y4273" s="290"/>
      <c r="Z4273" s="350"/>
      <c r="AA4273" s="299" t="s">
        <v>20</v>
      </c>
      <c r="AB4273" s="287" t="s">
        <v>21</v>
      </c>
      <c r="AC4273" s="351">
        <v>0.85</v>
      </c>
      <c r="AD4273" s="288"/>
      <c r="AE4273" s="288"/>
      <c r="AF4273" s="346"/>
      <c r="AG4273" s="45">
        <v>264.0</v>
      </c>
      <c r="AH4273" s="79"/>
      <c r="AI4273" s="80"/>
      <c r="AJ4273" s="80"/>
      <c r="AK4273" s="80"/>
      <c r="AL4273" s="14"/>
      <c r="AM4273" s="16" t="str">
        <f t="shared" si="118"/>
        <v>{s:'63E326', v:264 , c:'放デイ２４・有資格１０・責欠２・評減・'},</v>
      </c>
      <c r="AN4273" s="16"/>
    </row>
    <row r="4274" ht="16.5" customHeight="1">
      <c r="A4274" s="403">
        <v>63.0</v>
      </c>
      <c r="B4274" s="404" t="s">
        <v>5614</v>
      </c>
      <c r="C4274" s="31">
        <v>4272.0</v>
      </c>
      <c r="D4274" s="405" t="s">
        <v>5615</v>
      </c>
      <c r="E4274" s="69"/>
      <c r="F4274" s="69"/>
      <c r="G4274" s="94"/>
      <c r="H4274" s="352"/>
      <c r="I4274" s="140"/>
      <c r="J4274" s="95"/>
      <c r="K4274" s="87"/>
      <c r="L4274" s="65"/>
      <c r="M4274" s="65"/>
      <c r="N4274" s="352"/>
      <c r="O4274" s="364"/>
      <c r="P4274" s="359"/>
      <c r="Q4274" s="352"/>
      <c r="R4274" s="353"/>
      <c r="S4274" s="406" t="s">
        <v>23</v>
      </c>
      <c r="T4274" s="407" t="s">
        <v>24</v>
      </c>
      <c r="U4274" s="408"/>
      <c r="V4274" s="408"/>
      <c r="W4274" s="408"/>
      <c r="X4274" s="408"/>
      <c r="Y4274" s="409" t="s">
        <v>21</v>
      </c>
      <c r="Z4274" s="410">
        <v>0.7</v>
      </c>
      <c r="AA4274" s="426"/>
      <c r="AB4274" s="427"/>
      <c r="AC4274" s="427"/>
      <c r="AD4274" s="427"/>
      <c r="AE4274" s="427"/>
      <c r="AF4274" s="428"/>
      <c r="AG4274" s="414">
        <v>218.0</v>
      </c>
      <c r="AH4274" s="79"/>
      <c r="AI4274" s="80"/>
      <c r="AJ4274" s="80"/>
      <c r="AK4274" s="80"/>
      <c r="AL4274" s="14"/>
      <c r="AM4274" s="16" t="str">
        <f t="shared" ref="AM4274:AM4277" si="119">"{s:'"&amp;A4274&amp;B4274&amp;"'},"</f>
        <v>{s:'63E327'},</v>
      </c>
      <c r="AN4274" s="16"/>
    </row>
    <row r="4275" ht="16.5" customHeight="1">
      <c r="A4275" s="403">
        <v>63.0</v>
      </c>
      <c r="B4275" s="404" t="s">
        <v>5616</v>
      </c>
      <c r="C4275" s="31">
        <v>4273.0</v>
      </c>
      <c r="D4275" s="405" t="s">
        <v>5617</v>
      </c>
      <c r="E4275" s="69"/>
      <c r="F4275" s="69"/>
      <c r="G4275" s="94"/>
      <c r="H4275" s="352"/>
      <c r="I4275" s="140"/>
      <c r="J4275" s="95"/>
      <c r="K4275" s="87"/>
      <c r="L4275" s="65"/>
      <c r="M4275" s="65"/>
      <c r="N4275" s="352"/>
      <c r="O4275" s="364"/>
      <c r="P4275" s="359"/>
      <c r="Q4275" s="352"/>
      <c r="R4275" s="353"/>
      <c r="S4275" s="415"/>
      <c r="T4275" s="416"/>
      <c r="U4275" s="417"/>
      <c r="V4275" s="417"/>
      <c r="W4275" s="417"/>
      <c r="X4275" s="417"/>
      <c r="Y4275" s="418"/>
      <c r="Z4275" s="419"/>
      <c r="AA4275" s="420" t="s">
        <v>20</v>
      </c>
      <c r="AB4275" s="421" t="s">
        <v>21</v>
      </c>
      <c r="AC4275" s="422">
        <v>0.85</v>
      </c>
      <c r="AD4275" s="412"/>
      <c r="AE4275" s="412"/>
      <c r="AF4275" s="413"/>
      <c r="AG4275" s="414">
        <v>185.0</v>
      </c>
      <c r="AH4275" s="79"/>
      <c r="AI4275" s="80"/>
      <c r="AJ4275" s="80"/>
      <c r="AK4275" s="80"/>
      <c r="AL4275" s="14"/>
      <c r="AM4275" s="16" t="str">
        <f t="shared" si="119"/>
        <v>{s:'63E328'},</v>
      </c>
      <c r="AN4275" s="16"/>
    </row>
    <row r="4276" ht="16.5" customHeight="1">
      <c r="A4276" s="403">
        <v>63.0</v>
      </c>
      <c r="B4276" s="404" t="s">
        <v>5618</v>
      </c>
      <c r="C4276" s="31">
        <v>4274.0</v>
      </c>
      <c r="D4276" s="405" t="s">
        <v>5619</v>
      </c>
      <c r="E4276" s="69"/>
      <c r="F4276" s="69"/>
      <c r="G4276" s="94"/>
      <c r="H4276" s="352"/>
      <c r="I4276" s="140"/>
      <c r="J4276" s="95"/>
      <c r="K4276" s="87"/>
      <c r="L4276" s="65"/>
      <c r="M4276" s="65"/>
      <c r="N4276" s="352"/>
      <c r="O4276" s="364"/>
      <c r="P4276" s="359"/>
      <c r="Q4276" s="352"/>
      <c r="R4276" s="353"/>
      <c r="S4276" s="415"/>
      <c r="T4276" s="407" t="s">
        <v>27</v>
      </c>
      <c r="U4276" s="408"/>
      <c r="V4276" s="408"/>
      <c r="W4276" s="408"/>
      <c r="X4276" s="408"/>
      <c r="Y4276" s="409" t="s">
        <v>21</v>
      </c>
      <c r="Z4276" s="410">
        <v>0.5</v>
      </c>
      <c r="AA4276" s="423"/>
      <c r="AB4276" s="424"/>
      <c r="AC4276" s="424"/>
      <c r="AD4276" s="424"/>
      <c r="AE4276" s="424"/>
      <c r="AF4276" s="419"/>
      <c r="AG4276" s="414">
        <v>156.0</v>
      </c>
      <c r="AH4276" s="79"/>
      <c r="AI4276" s="80"/>
      <c r="AJ4276" s="80"/>
      <c r="AK4276" s="80"/>
      <c r="AL4276" s="14"/>
      <c r="AM4276" s="16" t="str">
        <f t="shared" si="119"/>
        <v>{s:'63E329'},</v>
      </c>
      <c r="AN4276" s="16"/>
    </row>
    <row r="4277" ht="16.5" customHeight="1">
      <c r="A4277" s="403">
        <v>63.0</v>
      </c>
      <c r="B4277" s="404" t="s">
        <v>5620</v>
      </c>
      <c r="C4277" s="31">
        <v>4275.0</v>
      </c>
      <c r="D4277" s="405" t="s">
        <v>5621</v>
      </c>
      <c r="E4277" s="69"/>
      <c r="F4277" s="69"/>
      <c r="G4277" s="94"/>
      <c r="H4277" s="352"/>
      <c r="I4277" s="140"/>
      <c r="J4277" s="95"/>
      <c r="K4277" s="87"/>
      <c r="L4277" s="65"/>
      <c r="M4277" s="65"/>
      <c r="N4277" s="352"/>
      <c r="O4277" s="364"/>
      <c r="P4277" s="359"/>
      <c r="Q4277" s="352"/>
      <c r="R4277" s="353"/>
      <c r="S4277" s="425"/>
      <c r="T4277" s="416"/>
      <c r="U4277" s="417"/>
      <c r="V4277" s="417"/>
      <c r="W4277" s="417"/>
      <c r="X4277" s="417"/>
      <c r="Y4277" s="418"/>
      <c r="Z4277" s="419"/>
      <c r="AA4277" s="420" t="s">
        <v>20</v>
      </c>
      <c r="AB4277" s="421" t="s">
        <v>21</v>
      </c>
      <c r="AC4277" s="422">
        <v>0.85</v>
      </c>
      <c r="AD4277" s="412"/>
      <c r="AE4277" s="412"/>
      <c r="AF4277" s="413"/>
      <c r="AG4277" s="414">
        <v>133.0</v>
      </c>
      <c r="AH4277" s="79"/>
      <c r="AI4277" s="80"/>
      <c r="AJ4277" s="80"/>
      <c r="AK4277" s="80"/>
      <c r="AL4277" s="14"/>
      <c r="AM4277" s="16" t="str">
        <f t="shared" si="119"/>
        <v>{s:'63E330'},</v>
      </c>
      <c r="AN4277" s="16"/>
    </row>
    <row r="4278" ht="16.5" customHeight="1">
      <c r="A4278" s="29">
        <v>63.0</v>
      </c>
      <c r="B4278" s="30" t="s">
        <v>5622</v>
      </c>
      <c r="C4278" s="31">
        <v>4276.0</v>
      </c>
      <c r="D4278" s="32" t="s">
        <v>5623</v>
      </c>
      <c r="E4278" s="69"/>
      <c r="F4278" s="69"/>
      <c r="G4278" s="94"/>
      <c r="H4278" s="352"/>
      <c r="I4278" s="140"/>
      <c r="J4278" s="95"/>
      <c r="K4278" s="69"/>
      <c r="L4278" s="65"/>
      <c r="M4278" s="65"/>
      <c r="N4278" s="352"/>
      <c r="O4278" s="364"/>
      <c r="P4278" s="359"/>
      <c r="Q4278" s="352"/>
      <c r="R4278" s="353"/>
      <c r="S4278" s="96"/>
      <c r="T4278" s="96"/>
      <c r="U4278" s="152"/>
      <c r="V4278" s="152"/>
      <c r="W4278" s="152"/>
      <c r="X4278" s="152"/>
      <c r="Y4278" s="287"/>
      <c r="Z4278" s="354"/>
      <c r="AA4278" s="398"/>
      <c r="AB4278" s="288"/>
      <c r="AC4278" s="346"/>
      <c r="AD4278" s="82" t="s">
        <v>30</v>
      </c>
      <c r="AE4278" s="302">
        <v>5.0</v>
      </c>
      <c r="AF4278" s="360" t="s">
        <v>31</v>
      </c>
      <c r="AG4278" s="45">
        <v>306.0</v>
      </c>
      <c r="AH4278" s="79"/>
      <c r="AI4278" s="80"/>
      <c r="AJ4278" s="80"/>
      <c r="AK4278" s="80"/>
      <c r="AL4278" s="14"/>
      <c r="AM4278" s="16" t="str">
        <f t="shared" ref="AM4278:AM4279" si="120">"{s:'"&amp;A4278&amp;B4278&amp;"', v:"&amp;AG4278&amp;" , c:'"&amp;D4278&amp;"・'},"</f>
        <v>{s:'63E331', v:306 , c:'放デイ２４・有資格１０・責欠２・拘減・'},</v>
      </c>
      <c r="AN4278" s="16"/>
    </row>
    <row r="4279" ht="16.5" customHeight="1">
      <c r="A4279" s="29">
        <v>63.0</v>
      </c>
      <c r="B4279" s="30" t="s">
        <v>5624</v>
      </c>
      <c r="C4279" s="31">
        <v>4277.0</v>
      </c>
      <c r="D4279" s="32" t="s">
        <v>5625</v>
      </c>
      <c r="E4279" s="69"/>
      <c r="F4279" s="69"/>
      <c r="G4279" s="94"/>
      <c r="H4279" s="352"/>
      <c r="I4279" s="140"/>
      <c r="J4279" s="95"/>
      <c r="K4279" s="69"/>
      <c r="L4279" s="65"/>
      <c r="M4279" s="65"/>
      <c r="N4279" s="352"/>
      <c r="O4279" s="364"/>
      <c r="P4279" s="359"/>
      <c r="Q4279" s="352"/>
      <c r="R4279" s="353"/>
      <c r="S4279" s="115"/>
      <c r="T4279" s="115"/>
      <c r="U4279" s="291"/>
      <c r="V4279" s="291"/>
      <c r="W4279" s="291"/>
      <c r="X4279" s="291"/>
      <c r="Y4279" s="290"/>
      <c r="Z4279" s="355"/>
      <c r="AA4279" s="299" t="s">
        <v>20</v>
      </c>
      <c r="AB4279" s="287" t="s">
        <v>21</v>
      </c>
      <c r="AC4279" s="361">
        <v>0.85</v>
      </c>
      <c r="AD4279" s="87"/>
      <c r="AE4279" s="302"/>
      <c r="AF4279" s="360"/>
      <c r="AG4279" s="45">
        <v>259.0</v>
      </c>
      <c r="AH4279" s="79"/>
      <c r="AI4279" s="80"/>
      <c r="AJ4279" s="80"/>
      <c r="AK4279" s="80"/>
      <c r="AL4279" s="14"/>
      <c r="AM4279" s="16" t="str">
        <f t="shared" si="120"/>
        <v>{s:'63E332', v:259 , c:'放デイ２４・有資格１０・責欠２・評減・拘減・'},</v>
      </c>
      <c r="AN4279" s="16"/>
    </row>
    <row r="4280" ht="16.5" customHeight="1">
      <c r="A4280" s="403">
        <v>63.0</v>
      </c>
      <c r="B4280" s="404" t="s">
        <v>5626</v>
      </c>
      <c r="C4280" s="31">
        <v>4278.0</v>
      </c>
      <c r="D4280" s="405" t="s">
        <v>5627</v>
      </c>
      <c r="E4280" s="69"/>
      <c r="F4280" s="69"/>
      <c r="G4280" s="94"/>
      <c r="H4280" s="352"/>
      <c r="I4280" s="140"/>
      <c r="J4280" s="95"/>
      <c r="K4280" s="69"/>
      <c r="L4280" s="65"/>
      <c r="M4280" s="65"/>
      <c r="N4280" s="352"/>
      <c r="O4280" s="364"/>
      <c r="P4280" s="359"/>
      <c r="Q4280" s="352"/>
      <c r="R4280" s="353"/>
      <c r="S4280" s="406" t="s">
        <v>23</v>
      </c>
      <c r="T4280" s="407" t="s">
        <v>24</v>
      </c>
      <c r="U4280" s="408"/>
      <c r="V4280" s="408"/>
      <c r="W4280" s="408"/>
      <c r="X4280" s="408"/>
      <c r="Y4280" s="409" t="s">
        <v>21</v>
      </c>
      <c r="Z4280" s="410">
        <v>0.7</v>
      </c>
      <c r="AA4280" s="426"/>
      <c r="AB4280" s="427"/>
      <c r="AC4280" s="428"/>
      <c r="AD4280" s="87"/>
      <c r="AE4280" s="313"/>
      <c r="AF4280" s="349"/>
      <c r="AG4280" s="414">
        <v>213.0</v>
      </c>
      <c r="AH4280" s="79"/>
      <c r="AI4280" s="80"/>
      <c r="AJ4280" s="80"/>
      <c r="AK4280" s="80"/>
      <c r="AL4280" s="14"/>
      <c r="AM4280" s="16" t="str">
        <f t="shared" ref="AM4280:AM4283" si="121">"{s:'"&amp;A4280&amp;B4280&amp;"'},"</f>
        <v>{s:'63E333'},</v>
      </c>
      <c r="AN4280" s="16"/>
    </row>
    <row r="4281" ht="16.5" customHeight="1">
      <c r="A4281" s="403">
        <v>63.0</v>
      </c>
      <c r="B4281" s="404" t="s">
        <v>5628</v>
      </c>
      <c r="C4281" s="31">
        <v>4279.0</v>
      </c>
      <c r="D4281" s="405" t="s">
        <v>5629</v>
      </c>
      <c r="E4281" s="69"/>
      <c r="F4281" s="69"/>
      <c r="G4281" s="94"/>
      <c r="H4281" s="352"/>
      <c r="I4281" s="140"/>
      <c r="J4281" s="95"/>
      <c r="K4281" s="69"/>
      <c r="L4281" s="65"/>
      <c r="M4281" s="65"/>
      <c r="N4281" s="352"/>
      <c r="O4281" s="364"/>
      <c r="P4281" s="359"/>
      <c r="Q4281" s="352"/>
      <c r="R4281" s="353"/>
      <c r="S4281" s="415"/>
      <c r="T4281" s="416"/>
      <c r="U4281" s="417"/>
      <c r="V4281" s="417"/>
      <c r="W4281" s="417"/>
      <c r="X4281" s="417"/>
      <c r="Y4281" s="418"/>
      <c r="Z4281" s="419"/>
      <c r="AA4281" s="420" t="s">
        <v>20</v>
      </c>
      <c r="AB4281" s="421" t="s">
        <v>21</v>
      </c>
      <c r="AC4281" s="430">
        <v>0.85</v>
      </c>
      <c r="AD4281" s="87"/>
      <c r="AE4281" s="313"/>
      <c r="AF4281" s="349"/>
      <c r="AG4281" s="414">
        <v>180.0</v>
      </c>
      <c r="AH4281" s="79"/>
      <c r="AI4281" s="80"/>
      <c r="AJ4281" s="80"/>
      <c r="AK4281" s="80"/>
      <c r="AL4281" s="14"/>
      <c r="AM4281" s="16" t="str">
        <f t="shared" si="121"/>
        <v>{s:'63E334'},</v>
      </c>
      <c r="AN4281" s="16"/>
    </row>
    <row r="4282" ht="16.5" customHeight="1">
      <c r="A4282" s="403">
        <v>63.0</v>
      </c>
      <c r="B4282" s="404" t="s">
        <v>5630</v>
      </c>
      <c r="C4282" s="31">
        <v>4280.0</v>
      </c>
      <c r="D4282" s="405" t="s">
        <v>5631</v>
      </c>
      <c r="E4282" s="69"/>
      <c r="F4282" s="69"/>
      <c r="G4282" s="94"/>
      <c r="H4282" s="352"/>
      <c r="I4282" s="140"/>
      <c r="J4282" s="95"/>
      <c r="K4282" s="69"/>
      <c r="L4282" s="65"/>
      <c r="M4282" s="65"/>
      <c r="N4282" s="352"/>
      <c r="O4282" s="364"/>
      <c r="P4282" s="359"/>
      <c r="Q4282" s="352"/>
      <c r="R4282" s="353"/>
      <c r="S4282" s="415"/>
      <c r="T4282" s="431" t="s">
        <v>27</v>
      </c>
      <c r="U4282" s="408"/>
      <c r="V4282" s="408"/>
      <c r="W4282" s="408"/>
      <c r="X4282" s="408"/>
      <c r="Y4282" s="409" t="s">
        <v>21</v>
      </c>
      <c r="Z4282" s="410">
        <v>0.5</v>
      </c>
      <c r="AA4282" s="423"/>
      <c r="AB4282" s="424"/>
      <c r="AC4282" s="419"/>
      <c r="AD4282" s="87"/>
      <c r="AE4282" s="313"/>
      <c r="AF4282" s="349"/>
      <c r="AG4282" s="414">
        <v>151.0</v>
      </c>
      <c r="AH4282" s="79"/>
      <c r="AI4282" s="80"/>
      <c r="AJ4282" s="80"/>
      <c r="AK4282" s="80"/>
      <c r="AL4282" s="14"/>
      <c r="AM4282" s="16" t="str">
        <f t="shared" si="121"/>
        <v>{s:'63E335'},</v>
      </c>
      <c r="AN4282" s="16"/>
    </row>
    <row r="4283" ht="16.5" customHeight="1">
      <c r="A4283" s="403">
        <v>63.0</v>
      </c>
      <c r="B4283" s="404" t="s">
        <v>5632</v>
      </c>
      <c r="C4283" s="31">
        <v>4281.0</v>
      </c>
      <c r="D4283" s="405" t="s">
        <v>5633</v>
      </c>
      <c r="E4283" s="69"/>
      <c r="F4283" s="69"/>
      <c r="G4283" s="94"/>
      <c r="H4283" s="352"/>
      <c r="I4283" s="140"/>
      <c r="J4283" s="95"/>
      <c r="K4283" s="69"/>
      <c r="L4283" s="65"/>
      <c r="M4283" s="65"/>
      <c r="N4283" s="352"/>
      <c r="O4283" s="377"/>
      <c r="P4283" s="378"/>
      <c r="Q4283" s="374"/>
      <c r="R4283" s="376"/>
      <c r="S4283" s="425"/>
      <c r="T4283" s="433"/>
      <c r="U4283" s="417"/>
      <c r="V4283" s="417"/>
      <c r="W4283" s="417"/>
      <c r="X4283" s="417"/>
      <c r="Y4283" s="418"/>
      <c r="Z4283" s="419"/>
      <c r="AA4283" s="420" t="s">
        <v>20</v>
      </c>
      <c r="AB4283" s="421" t="s">
        <v>21</v>
      </c>
      <c r="AC4283" s="430">
        <v>0.85</v>
      </c>
      <c r="AD4283" s="93"/>
      <c r="AE4283" s="292"/>
      <c r="AF4283" s="355"/>
      <c r="AG4283" s="414">
        <v>128.0</v>
      </c>
      <c r="AH4283" s="79"/>
      <c r="AI4283" s="80"/>
      <c r="AJ4283" s="80"/>
      <c r="AK4283" s="80"/>
      <c r="AL4283" s="14"/>
      <c r="AM4283" s="16" t="str">
        <f t="shared" si="121"/>
        <v>{s:'63E336'},</v>
      </c>
      <c r="AN4283" s="16"/>
    </row>
    <row r="4284" ht="16.5" customHeight="1">
      <c r="A4284" s="29">
        <v>63.0</v>
      </c>
      <c r="B4284" s="30" t="s">
        <v>5634</v>
      </c>
      <c r="C4284" s="31">
        <v>4282.0</v>
      </c>
      <c r="D4284" s="32" t="s">
        <v>5635</v>
      </c>
      <c r="E4284" s="69"/>
      <c r="F4284" s="69"/>
      <c r="G4284" s="102" t="s">
        <v>52</v>
      </c>
      <c r="H4284" s="35"/>
      <c r="I4284" s="35"/>
      <c r="J4284" s="36"/>
      <c r="K4284" s="168"/>
      <c r="L4284" s="152"/>
      <c r="M4284" s="344"/>
      <c r="N4284" s="152"/>
      <c r="O4284" s="241" t="s">
        <v>4961</v>
      </c>
      <c r="P4284" s="82" t="s">
        <v>4962</v>
      </c>
      <c r="Q4284" s="152"/>
      <c r="R4284" s="153"/>
      <c r="S4284" s="287"/>
      <c r="T4284" s="287"/>
      <c r="U4284" s="152"/>
      <c r="V4284" s="152"/>
      <c r="W4284" s="152"/>
      <c r="X4284" s="152"/>
      <c r="Y4284" s="287"/>
      <c r="Z4284" s="345"/>
      <c r="AA4284" s="398"/>
      <c r="AB4284" s="288"/>
      <c r="AC4284" s="288"/>
      <c r="AD4284" s="288"/>
      <c r="AE4284" s="288"/>
      <c r="AF4284" s="346"/>
      <c r="AG4284" s="45">
        <v>285.0</v>
      </c>
      <c r="AH4284" s="79"/>
      <c r="AI4284" s="80"/>
      <c r="AJ4284" s="80"/>
      <c r="AK4284" s="80"/>
      <c r="AL4284" s="14"/>
      <c r="AM4284" s="16" t="str">
        <f t="shared" ref="AM4284:AM4285" si="122">"{s:'"&amp;A4284&amp;B4284&amp;"', v:"&amp;AG4284&amp;" , c:'"&amp;D4284&amp;"・'},"</f>
        <v>{s:'63E337', v:285 , c:'放デイ２５・責欠・'},</v>
      </c>
      <c r="AN4284" s="16"/>
    </row>
    <row r="4285" ht="16.5" customHeight="1">
      <c r="A4285" s="29">
        <v>63.0</v>
      </c>
      <c r="B4285" s="30" t="s">
        <v>5636</v>
      </c>
      <c r="C4285" s="31">
        <v>4283.0</v>
      </c>
      <c r="D4285" s="32" t="s">
        <v>5637</v>
      </c>
      <c r="E4285" s="69"/>
      <c r="F4285" s="69"/>
      <c r="G4285" s="104"/>
      <c r="H4285" s="347" t="str">
        <f>'30放課後等デイ(基本１)'!G4133</f>
        <v/>
      </c>
      <c r="I4285" s="140" t="s">
        <v>9</v>
      </c>
      <c r="J4285" s="51"/>
      <c r="K4285" s="94"/>
      <c r="L4285" s="140"/>
      <c r="M4285" s="348"/>
      <c r="N4285" s="140"/>
      <c r="O4285" s="131"/>
      <c r="P4285" s="87"/>
      <c r="Q4285" s="302" t="s">
        <v>21</v>
      </c>
      <c r="R4285" s="349">
        <v>0.7</v>
      </c>
      <c r="S4285" s="290"/>
      <c r="T4285" s="290"/>
      <c r="U4285" s="291"/>
      <c r="V4285" s="291"/>
      <c r="W4285" s="291"/>
      <c r="X4285" s="291"/>
      <c r="Y4285" s="290"/>
      <c r="Z4285" s="350"/>
      <c r="AA4285" s="299" t="s">
        <v>20</v>
      </c>
      <c r="AB4285" s="287" t="s">
        <v>21</v>
      </c>
      <c r="AC4285" s="351">
        <v>0.85</v>
      </c>
      <c r="AD4285" s="288"/>
      <c r="AE4285" s="288"/>
      <c r="AF4285" s="346"/>
      <c r="AG4285" s="45">
        <v>242.0</v>
      </c>
      <c r="AH4285" s="79"/>
      <c r="AI4285" s="80"/>
      <c r="AJ4285" s="80"/>
      <c r="AK4285" s="80"/>
      <c r="AL4285" s="14"/>
      <c r="AM4285" s="16" t="str">
        <f t="shared" si="122"/>
        <v>{s:'63E338', v:242 , c:'放デイ２５・責欠・評減・'},</v>
      </c>
      <c r="AN4285" s="16"/>
    </row>
    <row r="4286" ht="16.5" customHeight="1">
      <c r="A4286" s="403">
        <v>63.0</v>
      </c>
      <c r="B4286" s="404" t="s">
        <v>5638</v>
      </c>
      <c r="C4286" s="31">
        <v>4284.0</v>
      </c>
      <c r="D4286" s="405" t="s">
        <v>5639</v>
      </c>
      <c r="E4286" s="94"/>
      <c r="F4286" s="94"/>
      <c r="G4286" s="104"/>
      <c r="H4286" s="63"/>
      <c r="I4286" s="63"/>
      <c r="J4286" s="51"/>
      <c r="K4286" s="69"/>
      <c r="L4286" s="65"/>
      <c r="M4286" s="65"/>
      <c r="N4286" s="352"/>
      <c r="O4286" s="131"/>
      <c r="P4286" s="87"/>
      <c r="Q4286" s="352"/>
      <c r="R4286" s="353"/>
      <c r="S4286" s="406" t="s">
        <v>23</v>
      </c>
      <c r="T4286" s="407" t="s">
        <v>24</v>
      </c>
      <c r="U4286" s="408"/>
      <c r="V4286" s="408"/>
      <c r="W4286" s="408"/>
      <c r="X4286" s="408"/>
      <c r="Y4286" s="409" t="s">
        <v>21</v>
      </c>
      <c r="Z4286" s="410">
        <v>0.7</v>
      </c>
      <c r="AA4286" s="426"/>
      <c r="AB4286" s="427"/>
      <c r="AC4286" s="427"/>
      <c r="AD4286" s="427"/>
      <c r="AE4286" s="427"/>
      <c r="AF4286" s="428"/>
      <c r="AG4286" s="414">
        <v>200.0</v>
      </c>
      <c r="AH4286" s="79"/>
      <c r="AI4286" s="80"/>
      <c r="AJ4286" s="80"/>
      <c r="AK4286" s="80"/>
      <c r="AL4286" s="14"/>
      <c r="AM4286" s="16" t="str">
        <f t="shared" ref="AM4286:AM4289" si="123">"{s:'"&amp;A4286&amp;B4286&amp;"'},"</f>
        <v>{s:'63E339'},</v>
      </c>
      <c r="AN4286" s="16"/>
    </row>
    <row r="4287" ht="16.5" customHeight="1">
      <c r="A4287" s="403">
        <v>63.0</v>
      </c>
      <c r="B4287" s="404" t="s">
        <v>5640</v>
      </c>
      <c r="C4287" s="31">
        <v>4285.0</v>
      </c>
      <c r="D4287" s="405" t="s">
        <v>5641</v>
      </c>
      <c r="E4287" s="94"/>
      <c r="F4287" s="94"/>
      <c r="G4287" s="104"/>
      <c r="H4287" s="63"/>
      <c r="I4287" s="63"/>
      <c r="J4287" s="51"/>
      <c r="K4287" s="69"/>
      <c r="L4287" s="65"/>
      <c r="M4287" s="65"/>
      <c r="N4287" s="352"/>
      <c r="O4287" s="131"/>
      <c r="P4287" s="87"/>
      <c r="Q4287" s="352"/>
      <c r="R4287" s="353"/>
      <c r="S4287" s="429"/>
      <c r="T4287" s="416"/>
      <c r="U4287" s="417"/>
      <c r="V4287" s="417"/>
      <c r="W4287" s="417"/>
      <c r="X4287" s="417"/>
      <c r="Y4287" s="418"/>
      <c r="Z4287" s="419"/>
      <c r="AA4287" s="420" t="s">
        <v>20</v>
      </c>
      <c r="AB4287" s="421" t="s">
        <v>21</v>
      </c>
      <c r="AC4287" s="422">
        <v>0.85</v>
      </c>
      <c r="AD4287" s="412"/>
      <c r="AE4287" s="412"/>
      <c r="AF4287" s="413"/>
      <c r="AG4287" s="414">
        <v>170.0</v>
      </c>
      <c r="AH4287" s="79"/>
      <c r="AI4287" s="80"/>
      <c r="AJ4287" s="80"/>
      <c r="AK4287" s="80"/>
      <c r="AL4287" s="14"/>
      <c r="AM4287" s="16" t="str">
        <f t="shared" si="123"/>
        <v>{s:'63E340'},</v>
      </c>
      <c r="AN4287" s="16"/>
    </row>
    <row r="4288" ht="16.5" customHeight="1">
      <c r="A4288" s="403">
        <v>63.0</v>
      </c>
      <c r="B4288" s="404" t="s">
        <v>5642</v>
      </c>
      <c r="C4288" s="31">
        <v>4286.0</v>
      </c>
      <c r="D4288" s="405" t="s">
        <v>5643</v>
      </c>
      <c r="E4288" s="94"/>
      <c r="F4288" s="94"/>
      <c r="G4288" s="104"/>
      <c r="H4288" s="63"/>
      <c r="I4288" s="63"/>
      <c r="J4288" s="51"/>
      <c r="K4288" s="69"/>
      <c r="L4288" s="65"/>
      <c r="M4288" s="65"/>
      <c r="N4288" s="352"/>
      <c r="O4288" s="131"/>
      <c r="P4288" s="87"/>
      <c r="Q4288" s="352"/>
      <c r="R4288" s="353"/>
      <c r="S4288" s="429"/>
      <c r="T4288" s="407" t="s">
        <v>27</v>
      </c>
      <c r="U4288" s="408"/>
      <c r="V4288" s="408"/>
      <c r="W4288" s="408"/>
      <c r="X4288" s="408"/>
      <c r="Y4288" s="409" t="s">
        <v>21</v>
      </c>
      <c r="Z4288" s="410">
        <v>0.5</v>
      </c>
      <c r="AA4288" s="423"/>
      <c r="AB4288" s="424"/>
      <c r="AC4288" s="424"/>
      <c r="AD4288" s="424"/>
      <c r="AE4288" s="424"/>
      <c r="AF4288" s="419"/>
      <c r="AG4288" s="414">
        <v>143.0</v>
      </c>
      <c r="AH4288" s="79"/>
      <c r="AI4288" s="80"/>
      <c r="AJ4288" s="80"/>
      <c r="AK4288" s="80"/>
      <c r="AL4288" s="14"/>
      <c r="AM4288" s="16" t="str">
        <f t="shared" si="123"/>
        <v>{s:'63E341'},</v>
      </c>
      <c r="AN4288" s="16"/>
    </row>
    <row r="4289" ht="16.5" customHeight="1">
      <c r="A4289" s="403">
        <v>63.0</v>
      </c>
      <c r="B4289" s="404" t="s">
        <v>5644</v>
      </c>
      <c r="C4289" s="31">
        <v>4287.0</v>
      </c>
      <c r="D4289" s="405" t="s">
        <v>5645</v>
      </c>
      <c r="E4289" s="94"/>
      <c r="F4289" s="94"/>
      <c r="G4289" s="104"/>
      <c r="H4289" s="63"/>
      <c r="I4289" s="63"/>
      <c r="J4289" s="51"/>
      <c r="K4289" s="69"/>
      <c r="L4289" s="65"/>
      <c r="M4289" s="65"/>
      <c r="N4289" s="352"/>
      <c r="O4289" s="131"/>
      <c r="P4289" s="87"/>
      <c r="Q4289" s="352"/>
      <c r="R4289" s="353"/>
      <c r="S4289" s="432"/>
      <c r="T4289" s="416"/>
      <c r="U4289" s="417"/>
      <c r="V4289" s="417"/>
      <c r="W4289" s="417"/>
      <c r="X4289" s="417"/>
      <c r="Y4289" s="418"/>
      <c r="Z4289" s="419"/>
      <c r="AA4289" s="420" t="s">
        <v>20</v>
      </c>
      <c r="AB4289" s="421" t="s">
        <v>21</v>
      </c>
      <c r="AC4289" s="422">
        <v>0.85</v>
      </c>
      <c r="AD4289" s="412"/>
      <c r="AE4289" s="412"/>
      <c r="AF4289" s="413"/>
      <c r="AG4289" s="414">
        <v>122.0</v>
      </c>
      <c r="AH4289" s="79"/>
      <c r="AI4289" s="80"/>
      <c r="AJ4289" s="80"/>
      <c r="AK4289" s="80"/>
      <c r="AL4289" s="14"/>
      <c r="AM4289" s="16" t="str">
        <f t="shared" si="123"/>
        <v>{s:'63E342'},</v>
      </c>
      <c r="AN4289" s="16"/>
    </row>
    <row r="4290" ht="16.5" customHeight="1">
      <c r="A4290" s="29">
        <v>63.0</v>
      </c>
      <c r="B4290" s="30" t="s">
        <v>5646</v>
      </c>
      <c r="C4290" s="31">
        <v>4288.0</v>
      </c>
      <c r="D4290" s="32" t="s">
        <v>5647</v>
      </c>
      <c r="E4290" s="94"/>
      <c r="F4290" s="94"/>
      <c r="G4290" s="104"/>
      <c r="H4290" s="63"/>
      <c r="I4290" s="63"/>
      <c r="J4290" s="51"/>
      <c r="K4290" s="69"/>
      <c r="L4290" s="65"/>
      <c r="M4290" s="65"/>
      <c r="N4290" s="352"/>
      <c r="O4290" s="131"/>
      <c r="P4290" s="87"/>
      <c r="Q4290" s="352"/>
      <c r="R4290" s="353"/>
      <c r="S4290" s="96"/>
      <c r="T4290" s="96"/>
      <c r="U4290" s="152"/>
      <c r="V4290" s="152"/>
      <c r="W4290" s="152"/>
      <c r="X4290" s="152"/>
      <c r="Y4290" s="287"/>
      <c r="Z4290" s="354"/>
      <c r="AA4290" s="398"/>
      <c r="AB4290" s="288"/>
      <c r="AC4290" s="346"/>
      <c r="AD4290" s="82" t="s">
        <v>30</v>
      </c>
      <c r="AE4290" s="302">
        <v>5.0</v>
      </c>
      <c r="AF4290" s="360" t="s">
        <v>31</v>
      </c>
      <c r="AG4290" s="45">
        <v>280.0</v>
      </c>
      <c r="AH4290" s="79"/>
      <c r="AI4290" s="80"/>
      <c r="AJ4290" s="80"/>
      <c r="AK4290" s="80"/>
      <c r="AL4290" s="14"/>
      <c r="AM4290" s="16" t="str">
        <f t="shared" ref="AM4290:AM4291" si="124">"{s:'"&amp;A4290&amp;B4290&amp;"', v:"&amp;AG4290&amp;" , c:'"&amp;D4290&amp;"・'},"</f>
        <v>{s:'63E343', v:280 , c:'放デイ２５・責欠・拘減・'},</v>
      </c>
      <c r="AN4290" s="16"/>
    </row>
    <row r="4291" ht="16.5" customHeight="1">
      <c r="A4291" s="29">
        <v>63.0</v>
      </c>
      <c r="B4291" s="30" t="s">
        <v>5648</v>
      </c>
      <c r="C4291" s="31">
        <v>4289.0</v>
      </c>
      <c r="D4291" s="32" t="s">
        <v>5649</v>
      </c>
      <c r="E4291" s="94"/>
      <c r="F4291" s="94"/>
      <c r="G4291" s="104"/>
      <c r="H4291" s="63"/>
      <c r="I4291" s="63"/>
      <c r="J4291" s="51"/>
      <c r="K4291" s="69"/>
      <c r="L4291" s="65"/>
      <c r="M4291" s="65"/>
      <c r="N4291" s="352"/>
      <c r="O4291" s="131"/>
      <c r="P4291" s="87"/>
      <c r="Q4291" s="352"/>
      <c r="R4291" s="353"/>
      <c r="S4291" s="115"/>
      <c r="T4291" s="115"/>
      <c r="U4291" s="291"/>
      <c r="V4291" s="291"/>
      <c r="W4291" s="291"/>
      <c r="X4291" s="291"/>
      <c r="Y4291" s="290"/>
      <c r="Z4291" s="355"/>
      <c r="AA4291" s="299" t="s">
        <v>20</v>
      </c>
      <c r="AB4291" s="287" t="s">
        <v>21</v>
      </c>
      <c r="AC4291" s="361">
        <v>0.85</v>
      </c>
      <c r="AD4291" s="87"/>
      <c r="AE4291" s="302"/>
      <c r="AF4291" s="360"/>
      <c r="AG4291" s="45">
        <v>237.0</v>
      </c>
      <c r="AH4291" s="79"/>
      <c r="AI4291" s="80"/>
      <c r="AJ4291" s="80"/>
      <c r="AK4291" s="80"/>
      <c r="AL4291" s="14"/>
      <c r="AM4291" s="16" t="str">
        <f t="shared" si="124"/>
        <v>{s:'63E344', v:237 , c:'放デイ２５・責欠・評減・拘減・'},</v>
      </c>
      <c r="AN4291" s="16"/>
    </row>
    <row r="4292" ht="16.5" customHeight="1">
      <c r="A4292" s="403">
        <v>63.0</v>
      </c>
      <c r="B4292" s="404" t="s">
        <v>5650</v>
      </c>
      <c r="C4292" s="31">
        <v>4290.0</v>
      </c>
      <c r="D4292" s="405" t="s">
        <v>5651</v>
      </c>
      <c r="E4292" s="94"/>
      <c r="F4292" s="94"/>
      <c r="G4292" s="76"/>
      <c r="H4292" s="63"/>
      <c r="I4292" s="63"/>
      <c r="J4292" s="51"/>
      <c r="K4292" s="69"/>
      <c r="L4292" s="65"/>
      <c r="M4292" s="65"/>
      <c r="N4292" s="352"/>
      <c r="O4292" s="131"/>
      <c r="P4292" s="87"/>
      <c r="Q4292" s="352"/>
      <c r="R4292" s="353"/>
      <c r="S4292" s="406" t="s">
        <v>23</v>
      </c>
      <c r="T4292" s="407" t="s">
        <v>24</v>
      </c>
      <c r="U4292" s="408"/>
      <c r="V4292" s="408"/>
      <c r="W4292" s="408"/>
      <c r="X4292" s="408"/>
      <c r="Y4292" s="409" t="s">
        <v>21</v>
      </c>
      <c r="Z4292" s="410">
        <v>0.7</v>
      </c>
      <c r="AA4292" s="426"/>
      <c r="AB4292" s="427"/>
      <c r="AC4292" s="428"/>
      <c r="AD4292" s="87"/>
      <c r="AE4292" s="313"/>
      <c r="AF4292" s="349"/>
      <c r="AG4292" s="414">
        <v>195.0</v>
      </c>
      <c r="AH4292" s="79"/>
      <c r="AI4292" s="80"/>
      <c r="AJ4292" s="80"/>
      <c r="AK4292" s="80"/>
      <c r="AL4292" s="14"/>
      <c r="AM4292" s="16" t="str">
        <f t="shared" ref="AM4292:AM4295" si="125">"{s:'"&amp;A4292&amp;B4292&amp;"'},"</f>
        <v>{s:'63E345'},</v>
      </c>
      <c r="AN4292" s="16"/>
    </row>
    <row r="4293" ht="16.5" customHeight="1">
      <c r="A4293" s="403">
        <v>63.0</v>
      </c>
      <c r="B4293" s="404" t="s">
        <v>5652</v>
      </c>
      <c r="C4293" s="31">
        <v>4291.0</v>
      </c>
      <c r="D4293" s="405" t="s">
        <v>5653</v>
      </c>
      <c r="E4293" s="94"/>
      <c r="F4293" s="94"/>
      <c r="G4293" s="76"/>
      <c r="H4293" s="63"/>
      <c r="I4293" s="63"/>
      <c r="J4293" s="51"/>
      <c r="K4293" s="69"/>
      <c r="L4293" s="65"/>
      <c r="M4293" s="65"/>
      <c r="N4293" s="352"/>
      <c r="O4293" s="131"/>
      <c r="P4293" s="359"/>
      <c r="Q4293" s="352"/>
      <c r="R4293" s="353"/>
      <c r="S4293" s="415"/>
      <c r="T4293" s="416"/>
      <c r="U4293" s="417"/>
      <c r="V4293" s="417"/>
      <c r="W4293" s="417"/>
      <c r="X4293" s="417"/>
      <c r="Y4293" s="418"/>
      <c r="Z4293" s="419"/>
      <c r="AA4293" s="420" t="s">
        <v>20</v>
      </c>
      <c r="AB4293" s="421" t="s">
        <v>21</v>
      </c>
      <c r="AC4293" s="430">
        <v>0.85</v>
      </c>
      <c r="AD4293" s="87"/>
      <c r="AE4293" s="313"/>
      <c r="AF4293" s="349"/>
      <c r="AG4293" s="414">
        <v>165.0</v>
      </c>
      <c r="AH4293" s="79"/>
      <c r="AI4293" s="80"/>
      <c r="AJ4293" s="80"/>
      <c r="AK4293" s="80"/>
      <c r="AL4293" s="14"/>
      <c r="AM4293" s="16" t="str">
        <f t="shared" si="125"/>
        <v>{s:'63E346'},</v>
      </c>
      <c r="AN4293" s="16"/>
    </row>
    <row r="4294" ht="16.5" customHeight="1">
      <c r="A4294" s="403">
        <v>63.0</v>
      </c>
      <c r="B4294" s="404" t="s">
        <v>5654</v>
      </c>
      <c r="C4294" s="31">
        <v>4292.0</v>
      </c>
      <c r="D4294" s="405" t="s">
        <v>5655</v>
      </c>
      <c r="E4294" s="94"/>
      <c r="F4294" s="94"/>
      <c r="G4294" s="76"/>
      <c r="H4294" s="63"/>
      <c r="I4294" s="63"/>
      <c r="J4294" s="51"/>
      <c r="K4294" s="69"/>
      <c r="L4294" s="65"/>
      <c r="M4294" s="65"/>
      <c r="N4294" s="352"/>
      <c r="O4294" s="131"/>
      <c r="P4294" s="359"/>
      <c r="Q4294" s="352"/>
      <c r="R4294" s="353"/>
      <c r="S4294" s="415"/>
      <c r="T4294" s="431" t="s">
        <v>27</v>
      </c>
      <c r="U4294" s="408"/>
      <c r="V4294" s="408"/>
      <c r="W4294" s="408"/>
      <c r="X4294" s="408"/>
      <c r="Y4294" s="409" t="s">
        <v>21</v>
      </c>
      <c r="Z4294" s="410">
        <v>0.5</v>
      </c>
      <c r="AA4294" s="423"/>
      <c r="AB4294" s="424"/>
      <c r="AC4294" s="419"/>
      <c r="AD4294" s="87"/>
      <c r="AE4294" s="313"/>
      <c r="AF4294" s="349"/>
      <c r="AG4294" s="414">
        <v>138.0</v>
      </c>
      <c r="AH4294" s="79"/>
      <c r="AI4294" s="80"/>
      <c r="AJ4294" s="80"/>
      <c r="AK4294" s="80"/>
      <c r="AL4294" s="14"/>
      <c r="AM4294" s="16" t="str">
        <f t="shared" si="125"/>
        <v>{s:'63E347'},</v>
      </c>
      <c r="AN4294" s="16"/>
    </row>
    <row r="4295" ht="16.5" customHeight="1">
      <c r="A4295" s="403">
        <v>63.0</v>
      </c>
      <c r="B4295" s="404" t="s">
        <v>5656</v>
      </c>
      <c r="C4295" s="31">
        <v>4293.0</v>
      </c>
      <c r="D4295" s="405" t="s">
        <v>5657</v>
      </c>
      <c r="E4295" s="94"/>
      <c r="F4295" s="94"/>
      <c r="G4295" s="76"/>
      <c r="H4295" s="63"/>
      <c r="I4295" s="63"/>
      <c r="J4295" s="51"/>
      <c r="K4295" s="69"/>
      <c r="L4295" s="65"/>
      <c r="M4295" s="65"/>
      <c r="N4295" s="352"/>
      <c r="O4295" s="131"/>
      <c r="P4295" s="359"/>
      <c r="Q4295" s="352"/>
      <c r="R4295" s="353"/>
      <c r="S4295" s="425"/>
      <c r="T4295" s="433"/>
      <c r="U4295" s="417"/>
      <c r="V4295" s="417"/>
      <c r="W4295" s="417"/>
      <c r="X4295" s="417"/>
      <c r="Y4295" s="418"/>
      <c r="Z4295" s="419"/>
      <c r="AA4295" s="420" t="s">
        <v>20</v>
      </c>
      <c r="AB4295" s="421" t="s">
        <v>21</v>
      </c>
      <c r="AC4295" s="430">
        <v>0.85</v>
      </c>
      <c r="AD4295" s="93"/>
      <c r="AE4295" s="292"/>
      <c r="AF4295" s="355"/>
      <c r="AG4295" s="414">
        <v>117.0</v>
      </c>
      <c r="AH4295" s="79"/>
      <c r="AI4295" s="80"/>
      <c r="AJ4295" s="80"/>
      <c r="AK4295" s="80"/>
      <c r="AL4295" s="14"/>
      <c r="AM4295" s="16" t="str">
        <f t="shared" si="125"/>
        <v>{s:'63E348'},</v>
      </c>
      <c r="AN4295" s="16"/>
    </row>
    <row r="4296" ht="16.5" customHeight="1">
      <c r="A4296" s="29">
        <v>63.0</v>
      </c>
      <c r="B4296" s="30" t="s">
        <v>5658</v>
      </c>
      <c r="C4296" s="31">
        <v>4294.0</v>
      </c>
      <c r="D4296" s="32" t="s">
        <v>5659</v>
      </c>
      <c r="E4296" s="94"/>
      <c r="F4296" s="94"/>
      <c r="G4296" s="94"/>
      <c r="H4296" s="63"/>
      <c r="I4296" s="63"/>
      <c r="J4296" s="95"/>
      <c r="K4296" s="82" t="s">
        <v>38</v>
      </c>
      <c r="L4296" s="152"/>
      <c r="M4296" s="344"/>
      <c r="N4296" s="152"/>
      <c r="O4296" s="105"/>
      <c r="P4296" s="94"/>
      <c r="Q4296" s="140"/>
      <c r="R4296" s="95"/>
      <c r="S4296" s="287"/>
      <c r="T4296" s="287"/>
      <c r="U4296" s="152"/>
      <c r="V4296" s="152"/>
      <c r="W4296" s="152"/>
      <c r="X4296" s="152"/>
      <c r="Y4296" s="287"/>
      <c r="Z4296" s="345"/>
      <c r="AA4296" s="398"/>
      <c r="AB4296" s="288"/>
      <c r="AC4296" s="288"/>
      <c r="AD4296" s="288"/>
      <c r="AE4296" s="288"/>
      <c r="AF4296" s="346"/>
      <c r="AG4296" s="45">
        <v>289.0</v>
      </c>
      <c r="AH4296" s="79"/>
      <c r="AI4296" s="80"/>
      <c r="AJ4296" s="80"/>
      <c r="AK4296" s="80"/>
      <c r="AL4296" s="14"/>
      <c r="AM4296" s="16" t="str">
        <f t="shared" ref="AM4296:AM4297" si="126">"{s:'"&amp;A4296&amp;B4296&amp;"', v:"&amp;AG4296&amp;" , c:'"&amp;D4296&amp;"・'},"</f>
        <v>{s:'63E349', v:289 , c:'放デイ２５・有資格１１・責欠・'},</v>
      </c>
      <c r="AN4296" s="16"/>
    </row>
    <row r="4297" ht="16.5" customHeight="1">
      <c r="A4297" s="29">
        <v>63.0</v>
      </c>
      <c r="B4297" s="30" t="s">
        <v>5660</v>
      </c>
      <c r="C4297" s="31">
        <v>4295.0</v>
      </c>
      <c r="D4297" s="32" t="s">
        <v>5661</v>
      </c>
      <c r="E4297" s="94"/>
      <c r="F4297" s="94"/>
      <c r="G4297" s="94"/>
      <c r="H4297" s="373"/>
      <c r="I4297" s="140"/>
      <c r="J4297" s="95"/>
      <c r="K4297" s="87"/>
      <c r="L4297" s="140">
        <v>6.0</v>
      </c>
      <c r="M4297" s="348" t="s">
        <v>40</v>
      </c>
      <c r="N4297" s="140"/>
      <c r="O4297" s="105"/>
      <c r="P4297" s="94"/>
      <c r="Q4297" s="140"/>
      <c r="R4297" s="95"/>
      <c r="S4297" s="290"/>
      <c r="T4297" s="290"/>
      <c r="U4297" s="291"/>
      <c r="V4297" s="291"/>
      <c r="W4297" s="291"/>
      <c r="X4297" s="291"/>
      <c r="Y4297" s="290"/>
      <c r="Z4297" s="350"/>
      <c r="AA4297" s="299" t="s">
        <v>20</v>
      </c>
      <c r="AB4297" s="287" t="s">
        <v>21</v>
      </c>
      <c r="AC4297" s="351">
        <v>0.85</v>
      </c>
      <c r="AD4297" s="288"/>
      <c r="AE4297" s="288"/>
      <c r="AF4297" s="346"/>
      <c r="AG4297" s="45">
        <v>246.0</v>
      </c>
      <c r="AH4297" s="79"/>
      <c r="AI4297" s="80"/>
      <c r="AJ4297" s="80"/>
      <c r="AK4297" s="80"/>
      <c r="AL4297" s="14"/>
      <c r="AM4297" s="16" t="str">
        <f t="shared" si="126"/>
        <v>{s:'63E350', v:246 , c:'放デイ２５・有資格１１・責欠・評減・'},</v>
      </c>
      <c r="AN4297" s="16"/>
    </row>
    <row r="4298" ht="16.5" customHeight="1">
      <c r="A4298" s="403">
        <v>63.0</v>
      </c>
      <c r="B4298" s="404" t="s">
        <v>5662</v>
      </c>
      <c r="C4298" s="31">
        <v>4296.0</v>
      </c>
      <c r="D4298" s="405" t="s">
        <v>5663</v>
      </c>
      <c r="E4298" s="94"/>
      <c r="F4298" s="94"/>
      <c r="G4298" s="94"/>
      <c r="H4298" s="352"/>
      <c r="I4298" s="140"/>
      <c r="J4298" s="95"/>
      <c r="K4298" s="87"/>
      <c r="L4298" s="65"/>
      <c r="M4298" s="65"/>
      <c r="N4298" s="352"/>
      <c r="O4298" s="364"/>
      <c r="P4298" s="359"/>
      <c r="Q4298" s="352"/>
      <c r="R4298" s="353"/>
      <c r="S4298" s="406" t="s">
        <v>23</v>
      </c>
      <c r="T4298" s="407" t="s">
        <v>24</v>
      </c>
      <c r="U4298" s="408"/>
      <c r="V4298" s="408"/>
      <c r="W4298" s="408"/>
      <c r="X4298" s="408"/>
      <c r="Y4298" s="409" t="s">
        <v>21</v>
      </c>
      <c r="Z4298" s="410">
        <v>0.7</v>
      </c>
      <c r="AA4298" s="426"/>
      <c r="AB4298" s="427"/>
      <c r="AC4298" s="427"/>
      <c r="AD4298" s="427"/>
      <c r="AE4298" s="427"/>
      <c r="AF4298" s="428"/>
      <c r="AG4298" s="414">
        <v>202.0</v>
      </c>
      <c r="AH4298" s="79"/>
      <c r="AI4298" s="80"/>
      <c r="AJ4298" s="80"/>
      <c r="AK4298" s="80"/>
      <c r="AL4298" s="14"/>
      <c r="AM4298" s="16" t="str">
        <f t="shared" ref="AM4298:AM4301" si="127">"{s:'"&amp;A4298&amp;B4298&amp;"'},"</f>
        <v>{s:'63E351'},</v>
      </c>
      <c r="AN4298" s="16"/>
    </row>
    <row r="4299" ht="16.5" customHeight="1">
      <c r="A4299" s="403">
        <v>63.0</v>
      </c>
      <c r="B4299" s="404" t="s">
        <v>5664</v>
      </c>
      <c r="C4299" s="31">
        <v>4297.0</v>
      </c>
      <c r="D4299" s="405" t="s">
        <v>5665</v>
      </c>
      <c r="E4299" s="94"/>
      <c r="F4299" s="94"/>
      <c r="G4299" s="94"/>
      <c r="H4299" s="352"/>
      <c r="I4299" s="140"/>
      <c r="J4299" s="95"/>
      <c r="K4299" s="87"/>
      <c r="L4299" s="65"/>
      <c r="M4299" s="65"/>
      <c r="N4299" s="352"/>
      <c r="O4299" s="364"/>
      <c r="P4299" s="359"/>
      <c r="Q4299" s="352"/>
      <c r="R4299" s="353"/>
      <c r="S4299" s="415"/>
      <c r="T4299" s="416"/>
      <c r="U4299" s="417"/>
      <c r="V4299" s="417"/>
      <c r="W4299" s="417"/>
      <c r="X4299" s="417"/>
      <c r="Y4299" s="418"/>
      <c r="Z4299" s="419"/>
      <c r="AA4299" s="420" t="s">
        <v>20</v>
      </c>
      <c r="AB4299" s="421" t="s">
        <v>21</v>
      </c>
      <c r="AC4299" s="422">
        <v>0.85</v>
      </c>
      <c r="AD4299" s="412"/>
      <c r="AE4299" s="412"/>
      <c r="AF4299" s="413"/>
      <c r="AG4299" s="414">
        <v>172.0</v>
      </c>
      <c r="AH4299" s="79"/>
      <c r="AI4299" s="80"/>
      <c r="AJ4299" s="80"/>
      <c r="AK4299" s="80"/>
      <c r="AL4299" s="14"/>
      <c r="AM4299" s="16" t="str">
        <f t="shared" si="127"/>
        <v>{s:'63E352'},</v>
      </c>
      <c r="AN4299" s="16"/>
    </row>
    <row r="4300" ht="16.5" customHeight="1">
      <c r="A4300" s="403">
        <v>63.0</v>
      </c>
      <c r="B4300" s="404" t="s">
        <v>5666</v>
      </c>
      <c r="C4300" s="31">
        <v>4298.0</v>
      </c>
      <c r="D4300" s="405" t="s">
        <v>5667</v>
      </c>
      <c r="E4300" s="94"/>
      <c r="F4300" s="94"/>
      <c r="G4300" s="94"/>
      <c r="H4300" s="352"/>
      <c r="I4300" s="140"/>
      <c r="J4300" s="95"/>
      <c r="K4300" s="87"/>
      <c r="L4300" s="65"/>
      <c r="M4300" s="65"/>
      <c r="N4300" s="352"/>
      <c r="O4300" s="364"/>
      <c r="P4300" s="359"/>
      <c r="Q4300" s="352"/>
      <c r="R4300" s="353"/>
      <c r="S4300" s="415"/>
      <c r="T4300" s="407" t="s">
        <v>27</v>
      </c>
      <c r="U4300" s="408"/>
      <c r="V4300" s="408"/>
      <c r="W4300" s="408"/>
      <c r="X4300" s="408"/>
      <c r="Y4300" s="409" t="s">
        <v>21</v>
      </c>
      <c r="Z4300" s="410">
        <v>0.5</v>
      </c>
      <c r="AA4300" s="423"/>
      <c r="AB4300" s="424"/>
      <c r="AC4300" s="424"/>
      <c r="AD4300" s="424"/>
      <c r="AE4300" s="424"/>
      <c r="AF4300" s="419"/>
      <c r="AG4300" s="414">
        <v>145.0</v>
      </c>
      <c r="AH4300" s="79"/>
      <c r="AI4300" s="80"/>
      <c r="AJ4300" s="80"/>
      <c r="AK4300" s="80"/>
      <c r="AL4300" s="14"/>
      <c r="AM4300" s="16" t="str">
        <f t="shared" si="127"/>
        <v>{s:'63E353'},</v>
      </c>
      <c r="AN4300" s="16"/>
    </row>
    <row r="4301" ht="16.5" customHeight="1">
      <c r="A4301" s="403">
        <v>63.0</v>
      </c>
      <c r="B4301" s="404" t="s">
        <v>5668</v>
      </c>
      <c r="C4301" s="31">
        <v>4299.0</v>
      </c>
      <c r="D4301" s="405" t="s">
        <v>5669</v>
      </c>
      <c r="E4301" s="94"/>
      <c r="F4301" s="94"/>
      <c r="G4301" s="94"/>
      <c r="H4301" s="352"/>
      <c r="I4301" s="140"/>
      <c r="J4301" s="95"/>
      <c r="K4301" s="87"/>
      <c r="L4301" s="65"/>
      <c r="M4301" s="65"/>
      <c r="N4301" s="352"/>
      <c r="O4301" s="364"/>
      <c r="P4301" s="359"/>
      <c r="Q4301" s="352"/>
      <c r="R4301" s="353"/>
      <c r="S4301" s="425"/>
      <c r="T4301" s="416"/>
      <c r="U4301" s="417"/>
      <c r="V4301" s="417"/>
      <c r="W4301" s="417"/>
      <c r="X4301" s="417"/>
      <c r="Y4301" s="418"/>
      <c r="Z4301" s="419"/>
      <c r="AA4301" s="420" t="s">
        <v>20</v>
      </c>
      <c r="AB4301" s="421" t="s">
        <v>21</v>
      </c>
      <c r="AC4301" s="422">
        <v>0.85</v>
      </c>
      <c r="AD4301" s="412"/>
      <c r="AE4301" s="412"/>
      <c r="AF4301" s="413"/>
      <c r="AG4301" s="414">
        <v>123.0</v>
      </c>
      <c r="AH4301" s="79"/>
      <c r="AI4301" s="80"/>
      <c r="AJ4301" s="80"/>
      <c r="AK4301" s="80"/>
      <c r="AL4301" s="14"/>
      <c r="AM4301" s="16" t="str">
        <f t="shared" si="127"/>
        <v>{s:'63E354'},</v>
      </c>
      <c r="AN4301" s="16"/>
    </row>
    <row r="4302" ht="16.5" customHeight="1">
      <c r="A4302" s="29">
        <v>63.0</v>
      </c>
      <c r="B4302" s="30" t="s">
        <v>5670</v>
      </c>
      <c r="C4302" s="31">
        <v>4300.0</v>
      </c>
      <c r="D4302" s="32" t="s">
        <v>5671</v>
      </c>
      <c r="E4302" s="94"/>
      <c r="F4302" s="94"/>
      <c r="G4302" s="94"/>
      <c r="H4302" s="352"/>
      <c r="I4302" s="140"/>
      <c r="J4302" s="95"/>
      <c r="K4302" s="87"/>
      <c r="L4302" s="65"/>
      <c r="M4302" s="65"/>
      <c r="N4302" s="352"/>
      <c r="O4302" s="364"/>
      <c r="P4302" s="359"/>
      <c r="Q4302" s="352"/>
      <c r="R4302" s="353"/>
      <c r="S4302" s="96"/>
      <c r="T4302" s="96"/>
      <c r="U4302" s="152"/>
      <c r="V4302" s="152"/>
      <c r="W4302" s="152"/>
      <c r="X4302" s="152"/>
      <c r="Y4302" s="287"/>
      <c r="Z4302" s="354"/>
      <c r="AA4302" s="398"/>
      <c r="AB4302" s="288"/>
      <c r="AC4302" s="346"/>
      <c r="AD4302" s="82" t="s">
        <v>30</v>
      </c>
      <c r="AE4302" s="302">
        <v>5.0</v>
      </c>
      <c r="AF4302" s="360" t="s">
        <v>31</v>
      </c>
      <c r="AG4302" s="45">
        <v>284.0</v>
      </c>
      <c r="AH4302" s="79"/>
      <c r="AI4302" s="80"/>
      <c r="AJ4302" s="80"/>
      <c r="AK4302" s="80"/>
      <c r="AL4302" s="14"/>
      <c r="AM4302" s="16" t="str">
        <f t="shared" ref="AM4302:AM4303" si="128">"{s:'"&amp;A4302&amp;B4302&amp;"', v:"&amp;AG4302&amp;" , c:'"&amp;D4302&amp;"・'},"</f>
        <v>{s:'63E355', v:284 , c:'放デイ２５・有資格１１・責欠・拘減・'},</v>
      </c>
      <c r="AN4302" s="16"/>
    </row>
    <row r="4303" ht="16.5" customHeight="1">
      <c r="A4303" s="29">
        <v>63.0</v>
      </c>
      <c r="B4303" s="30" t="s">
        <v>5672</v>
      </c>
      <c r="C4303" s="31">
        <v>4301.0</v>
      </c>
      <c r="D4303" s="32" t="s">
        <v>5673</v>
      </c>
      <c r="E4303" s="94"/>
      <c r="F4303" s="94"/>
      <c r="G4303" s="94"/>
      <c r="H4303" s="352"/>
      <c r="I4303" s="140"/>
      <c r="J4303" s="95"/>
      <c r="K4303" s="69"/>
      <c r="L4303" s="65"/>
      <c r="M4303" s="65"/>
      <c r="N4303" s="352"/>
      <c r="O4303" s="364"/>
      <c r="P4303" s="359"/>
      <c r="Q4303" s="352"/>
      <c r="R4303" s="353"/>
      <c r="S4303" s="115"/>
      <c r="T4303" s="115"/>
      <c r="U4303" s="291"/>
      <c r="V4303" s="291"/>
      <c r="W4303" s="291"/>
      <c r="X4303" s="291"/>
      <c r="Y4303" s="290"/>
      <c r="Z4303" s="355"/>
      <c r="AA4303" s="299" t="s">
        <v>20</v>
      </c>
      <c r="AB4303" s="287" t="s">
        <v>21</v>
      </c>
      <c r="AC4303" s="361">
        <v>0.85</v>
      </c>
      <c r="AD4303" s="87"/>
      <c r="AE4303" s="302"/>
      <c r="AF4303" s="360"/>
      <c r="AG4303" s="45">
        <v>241.0</v>
      </c>
      <c r="AH4303" s="79"/>
      <c r="AI4303" s="80"/>
      <c r="AJ4303" s="80"/>
      <c r="AK4303" s="80"/>
      <c r="AL4303" s="14"/>
      <c r="AM4303" s="16" t="str">
        <f t="shared" si="128"/>
        <v>{s:'63E356', v:241 , c:'放デイ２５・有資格１１・責欠・評減・拘減・'},</v>
      </c>
      <c r="AN4303" s="16"/>
    </row>
    <row r="4304" ht="16.5" customHeight="1">
      <c r="A4304" s="403">
        <v>63.0</v>
      </c>
      <c r="B4304" s="404" t="s">
        <v>5674</v>
      </c>
      <c r="C4304" s="31">
        <v>4302.0</v>
      </c>
      <c r="D4304" s="405" t="s">
        <v>5675</v>
      </c>
      <c r="E4304" s="94"/>
      <c r="F4304" s="94"/>
      <c r="G4304" s="94"/>
      <c r="H4304" s="352"/>
      <c r="I4304" s="140"/>
      <c r="J4304" s="95"/>
      <c r="K4304" s="69"/>
      <c r="L4304" s="65"/>
      <c r="M4304" s="65"/>
      <c r="N4304" s="352"/>
      <c r="O4304" s="364"/>
      <c r="P4304" s="359"/>
      <c r="Q4304" s="352"/>
      <c r="R4304" s="353"/>
      <c r="S4304" s="406" t="s">
        <v>23</v>
      </c>
      <c r="T4304" s="407" t="s">
        <v>24</v>
      </c>
      <c r="U4304" s="408"/>
      <c r="V4304" s="408"/>
      <c r="W4304" s="408"/>
      <c r="X4304" s="408"/>
      <c r="Y4304" s="409" t="s">
        <v>21</v>
      </c>
      <c r="Z4304" s="410">
        <v>0.7</v>
      </c>
      <c r="AA4304" s="426"/>
      <c r="AB4304" s="427"/>
      <c r="AC4304" s="428"/>
      <c r="AD4304" s="87"/>
      <c r="AE4304" s="313"/>
      <c r="AF4304" s="349"/>
      <c r="AG4304" s="414">
        <v>197.0</v>
      </c>
      <c r="AH4304" s="79"/>
      <c r="AI4304" s="80"/>
      <c r="AJ4304" s="80"/>
      <c r="AK4304" s="80"/>
      <c r="AL4304" s="14"/>
      <c r="AM4304" s="16" t="str">
        <f t="shared" ref="AM4304:AM4307" si="129">"{s:'"&amp;A4304&amp;B4304&amp;"'},"</f>
        <v>{s:'63E357'},</v>
      </c>
      <c r="AN4304" s="16"/>
    </row>
    <row r="4305" ht="16.5" customHeight="1">
      <c r="A4305" s="403">
        <v>63.0</v>
      </c>
      <c r="B4305" s="404" t="s">
        <v>5676</v>
      </c>
      <c r="C4305" s="31">
        <v>4303.0</v>
      </c>
      <c r="D4305" s="405" t="s">
        <v>5677</v>
      </c>
      <c r="E4305" s="94"/>
      <c r="F4305" s="94"/>
      <c r="G4305" s="94"/>
      <c r="H4305" s="352"/>
      <c r="I4305" s="140"/>
      <c r="J4305" s="95"/>
      <c r="K4305" s="69"/>
      <c r="L4305" s="65"/>
      <c r="M4305" s="65"/>
      <c r="N4305" s="352"/>
      <c r="O4305" s="364"/>
      <c r="P4305" s="359"/>
      <c r="Q4305" s="352"/>
      <c r="R4305" s="353"/>
      <c r="S4305" s="415"/>
      <c r="T4305" s="416"/>
      <c r="U4305" s="417"/>
      <c r="V4305" s="417"/>
      <c r="W4305" s="417"/>
      <c r="X4305" s="417"/>
      <c r="Y4305" s="418"/>
      <c r="Z4305" s="419"/>
      <c r="AA4305" s="420" t="s">
        <v>20</v>
      </c>
      <c r="AB4305" s="421" t="s">
        <v>21</v>
      </c>
      <c r="AC4305" s="430">
        <v>0.85</v>
      </c>
      <c r="AD4305" s="87"/>
      <c r="AE4305" s="313"/>
      <c r="AF4305" s="349"/>
      <c r="AG4305" s="414">
        <v>167.0</v>
      </c>
      <c r="AH4305" s="79"/>
      <c r="AI4305" s="80"/>
      <c r="AJ4305" s="80"/>
      <c r="AK4305" s="80"/>
      <c r="AL4305" s="14"/>
      <c r="AM4305" s="16" t="str">
        <f t="shared" si="129"/>
        <v>{s:'63E358'},</v>
      </c>
      <c r="AN4305" s="16"/>
    </row>
    <row r="4306" ht="16.5" customHeight="1">
      <c r="A4306" s="403">
        <v>63.0</v>
      </c>
      <c r="B4306" s="404" t="s">
        <v>5678</v>
      </c>
      <c r="C4306" s="31">
        <v>4304.0</v>
      </c>
      <c r="D4306" s="405" t="s">
        <v>5679</v>
      </c>
      <c r="E4306" s="94"/>
      <c r="F4306" s="94"/>
      <c r="G4306" s="94"/>
      <c r="H4306" s="352"/>
      <c r="I4306" s="140"/>
      <c r="J4306" s="95"/>
      <c r="K4306" s="69"/>
      <c r="L4306" s="65"/>
      <c r="M4306" s="65"/>
      <c r="N4306" s="352"/>
      <c r="O4306" s="364"/>
      <c r="P4306" s="359"/>
      <c r="Q4306" s="352"/>
      <c r="R4306" s="353"/>
      <c r="S4306" s="415"/>
      <c r="T4306" s="431" t="s">
        <v>27</v>
      </c>
      <c r="U4306" s="408"/>
      <c r="V4306" s="408"/>
      <c r="W4306" s="408"/>
      <c r="X4306" s="408"/>
      <c r="Y4306" s="409" t="s">
        <v>21</v>
      </c>
      <c r="Z4306" s="410">
        <v>0.5</v>
      </c>
      <c r="AA4306" s="423"/>
      <c r="AB4306" s="424"/>
      <c r="AC4306" s="419"/>
      <c r="AD4306" s="87"/>
      <c r="AE4306" s="313"/>
      <c r="AF4306" s="349"/>
      <c r="AG4306" s="414">
        <v>140.0</v>
      </c>
      <c r="AH4306" s="79"/>
      <c r="AI4306" s="80"/>
      <c r="AJ4306" s="80"/>
      <c r="AK4306" s="80"/>
      <c r="AL4306" s="14"/>
      <c r="AM4306" s="16" t="str">
        <f t="shared" si="129"/>
        <v>{s:'63E359'},</v>
      </c>
      <c r="AN4306" s="16"/>
    </row>
    <row r="4307" ht="16.5" customHeight="1">
      <c r="A4307" s="403">
        <v>63.0</v>
      </c>
      <c r="B4307" s="404" t="s">
        <v>5680</v>
      </c>
      <c r="C4307" s="31">
        <v>4305.0</v>
      </c>
      <c r="D4307" s="405" t="s">
        <v>5681</v>
      </c>
      <c r="E4307" s="94"/>
      <c r="F4307" s="94"/>
      <c r="G4307" s="94"/>
      <c r="H4307" s="352"/>
      <c r="I4307" s="140"/>
      <c r="J4307" s="95"/>
      <c r="K4307" s="69"/>
      <c r="L4307" s="65"/>
      <c r="M4307" s="65"/>
      <c r="N4307" s="352"/>
      <c r="O4307" s="364"/>
      <c r="P4307" s="378"/>
      <c r="Q4307" s="374"/>
      <c r="R4307" s="376"/>
      <c r="S4307" s="425"/>
      <c r="T4307" s="433"/>
      <c r="U4307" s="417"/>
      <c r="V4307" s="417"/>
      <c r="W4307" s="417"/>
      <c r="X4307" s="417"/>
      <c r="Y4307" s="418"/>
      <c r="Z4307" s="419"/>
      <c r="AA4307" s="420" t="s">
        <v>20</v>
      </c>
      <c r="AB4307" s="421" t="s">
        <v>21</v>
      </c>
      <c r="AC4307" s="430">
        <v>0.85</v>
      </c>
      <c r="AD4307" s="93"/>
      <c r="AE4307" s="292"/>
      <c r="AF4307" s="355"/>
      <c r="AG4307" s="414">
        <v>118.0</v>
      </c>
      <c r="AH4307" s="79"/>
      <c r="AI4307" s="80"/>
      <c r="AJ4307" s="80"/>
      <c r="AK4307" s="80"/>
      <c r="AL4307" s="14"/>
      <c r="AM4307" s="16" t="str">
        <f t="shared" si="129"/>
        <v>{s:'63E360'},</v>
      </c>
      <c r="AN4307" s="16"/>
    </row>
    <row r="4308" ht="16.5" customHeight="1">
      <c r="A4308" s="29">
        <v>63.0</v>
      </c>
      <c r="B4308" s="30" t="s">
        <v>5682</v>
      </c>
      <c r="C4308" s="31">
        <v>4306.0</v>
      </c>
      <c r="D4308" s="32" t="s">
        <v>5683</v>
      </c>
      <c r="E4308" s="69"/>
      <c r="F4308" s="69"/>
      <c r="G4308" s="94"/>
      <c r="H4308" s="352"/>
      <c r="I4308" s="140"/>
      <c r="J4308" s="95"/>
      <c r="K4308" s="168"/>
      <c r="L4308" s="152"/>
      <c r="M4308" s="344"/>
      <c r="N4308" s="152"/>
      <c r="O4308" s="367"/>
      <c r="P4308" s="82" t="s">
        <v>5011</v>
      </c>
      <c r="Q4308" s="140"/>
      <c r="R4308" s="95"/>
      <c r="S4308" s="287"/>
      <c r="T4308" s="287"/>
      <c r="U4308" s="152"/>
      <c r="V4308" s="152"/>
      <c r="W4308" s="152"/>
      <c r="X4308" s="152"/>
      <c r="Y4308" s="287"/>
      <c r="Z4308" s="345"/>
      <c r="AA4308" s="398"/>
      <c r="AB4308" s="288"/>
      <c r="AC4308" s="288"/>
      <c r="AD4308" s="288"/>
      <c r="AE4308" s="288"/>
      <c r="AF4308" s="346"/>
      <c r="AG4308" s="45">
        <v>204.0</v>
      </c>
      <c r="AH4308" s="79"/>
      <c r="AI4308" s="80"/>
      <c r="AJ4308" s="80"/>
      <c r="AK4308" s="80"/>
      <c r="AL4308" s="14"/>
      <c r="AM4308" s="16" t="str">
        <f t="shared" ref="AM4308:AM4309" si="130">"{s:'"&amp;A4308&amp;B4308&amp;"', v:"&amp;AG4308&amp;" , c:'"&amp;D4308&amp;"・'},"</f>
        <v>{s:'63E361', v:204 , c:'放デイ２５・責欠２・'},</v>
      </c>
      <c r="AN4308" s="16"/>
    </row>
    <row r="4309" ht="16.5" customHeight="1">
      <c r="A4309" s="29">
        <v>63.0</v>
      </c>
      <c r="B4309" s="30" t="s">
        <v>5684</v>
      </c>
      <c r="C4309" s="31">
        <v>4307.0</v>
      </c>
      <c r="D4309" s="32" t="s">
        <v>5685</v>
      </c>
      <c r="E4309" s="69"/>
      <c r="F4309" s="69"/>
      <c r="G4309" s="94"/>
      <c r="H4309" s="352"/>
      <c r="I4309" s="140"/>
      <c r="J4309" s="95"/>
      <c r="K4309" s="94"/>
      <c r="L4309" s="140"/>
      <c r="M4309" s="348"/>
      <c r="N4309" s="140"/>
      <c r="O4309" s="105"/>
      <c r="P4309" s="87"/>
      <c r="Q4309" s="302" t="s">
        <v>21</v>
      </c>
      <c r="R4309" s="349">
        <v>0.5</v>
      </c>
      <c r="S4309" s="290"/>
      <c r="T4309" s="290"/>
      <c r="U4309" s="291"/>
      <c r="V4309" s="291"/>
      <c r="W4309" s="291"/>
      <c r="X4309" s="291"/>
      <c r="Y4309" s="290"/>
      <c r="Z4309" s="350"/>
      <c r="AA4309" s="299" t="s">
        <v>20</v>
      </c>
      <c r="AB4309" s="287" t="s">
        <v>21</v>
      </c>
      <c r="AC4309" s="351">
        <v>0.85</v>
      </c>
      <c r="AD4309" s="288"/>
      <c r="AE4309" s="288"/>
      <c r="AF4309" s="346"/>
      <c r="AG4309" s="114">
        <v>173.0</v>
      </c>
      <c r="AH4309" s="79"/>
      <c r="AI4309" s="80"/>
      <c r="AJ4309" s="80"/>
      <c r="AK4309" s="80"/>
      <c r="AL4309" s="14"/>
      <c r="AM4309" s="16" t="str">
        <f t="shared" si="130"/>
        <v>{s:'63E362', v:173 , c:'放デイ２５・責欠２・評減・'},</v>
      </c>
      <c r="AN4309" s="16"/>
    </row>
    <row r="4310" ht="16.5" customHeight="1">
      <c r="A4310" s="403">
        <v>63.0</v>
      </c>
      <c r="B4310" s="404" t="s">
        <v>5686</v>
      </c>
      <c r="C4310" s="31">
        <v>4308.0</v>
      </c>
      <c r="D4310" s="405" t="s">
        <v>5687</v>
      </c>
      <c r="E4310" s="94"/>
      <c r="F4310" s="94"/>
      <c r="G4310" s="76"/>
      <c r="H4310" s="63"/>
      <c r="I4310" s="63"/>
      <c r="J4310" s="51"/>
      <c r="K4310" s="69"/>
      <c r="L4310" s="65"/>
      <c r="M4310" s="65"/>
      <c r="N4310" s="352"/>
      <c r="O4310" s="364"/>
      <c r="P4310" s="87"/>
      <c r="Q4310" s="352"/>
      <c r="R4310" s="353"/>
      <c r="S4310" s="406" t="s">
        <v>23</v>
      </c>
      <c r="T4310" s="407" t="s">
        <v>24</v>
      </c>
      <c r="U4310" s="408"/>
      <c r="V4310" s="408"/>
      <c r="W4310" s="408"/>
      <c r="X4310" s="408"/>
      <c r="Y4310" s="409" t="s">
        <v>21</v>
      </c>
      <c r="Z4310" s="410">
        <v>0.7</v>
      </c>
      <c r="AA4310" s="426"/>
      <c r="AB4310" s="427"/>
      <c r="AC4310" s="427"/>
      <c r="AD4310" s="427"/>
      <c r="AE4310" s="427"/>
      <c r="AF4310" s="428"/>
      <c r="AG4310" s="414">
        <v>143.0</v>
      </c>
      <c r="AH4310" s="79"/>
      <c r="AI4310" s="80"/>
      <c r="AJ4310" s="80"/>
      <c r="AK4310" s="80"/>
      <c r="AL4310" s="14"/>
      <c r="AM4310" s="16" t="str">
        <f t="shared" ref="AM4310:AM4313" si="131">"{s:'"&amp;A4310&amp;B4310&amp;"'},"</f>
        <v>{s:'63E363'},</v>
      </c>
      <c r="AN4310" s="16"/>
    </row>
    <row r="4311" ht="16.5" customHeight="1">
      <c r="A4311" s="403">
        <v>63.0</v>
      </c>
      <c r="B4311" s="404" t="s">
        <v>5688</v>
      </c>
      <c r="C4311" s="31">
        <v>4309.0</v>
      </c>
      <c r="D4311" s="405" t="s">
        <v>5689</v>
      </c>
      <c r="E4311" s="94"/>
      <c r="F4311" s="94"/>
      <c r="G4311" s="76"/>
      <c r="H4311" s="63"/>
      <c r="I4311" s="63"/>
      <c r="J4311" s="51"/>
      <c r="K4311" s="69"/>
      <c r="L4311" s="65"/>
      <c r="M4311" s="65"/>
      <c r="N4311" s="352"/>
      <c r="O4311" s="364"/>
      <c r="P4311" s="87"/>
      <c r="Q4311" s="352"/>
      <c r="R4311" s="353"/>
      <c r="S4311" s="415"/>
      <c r="T4311" s="416"/>
      <c r="U4311" s="417"/>
      <c r="V4311" s="417"/>
      <c r="W4311" s="417"/>
      <c r="X4311" s="417"/>
      <c r="Y4311" s="418"/>
      <c r="Z4311" s="419"/>
      <c r="AA4311" s="420" t="s">
        <v>20</v>
      </c>
      <c r="AB4311" s="421" t="s">
        <v>21</v>
      </c>
      <c r="AC4311" s="422">
        <v>0.85</v>
      </c>
      <c r="AD4311" s="412"/>
      <c r="AE4311" s="412"/>
      <c r="AF4311" s="413"/>
      <c r="AG4311" s="414">
        <v>122.0</v>
      </c>
      <c r="AH4311" s="79"/>
      <c r="AI4311" s="80"/>
      <c r="AJ4311" s="80"/>
      <c r="AK4311" s="80"/>
      <c r="AL4311" s="14"/>
      <c r="AM4311" s="16" t="str">
        <f t="shared" si="131"/>
        <v>{s:'63E364'},</v>
      </c>
      <c r="AN4311" s="16"/>
    </row>
    <row r="4312" ht="16.5" customHeight="1">
      <c r="A4312" s="403">
        <v>63.0</v>
      </c>
      <c r="B4312" s="404" t="s">
        <v>5690</v>
      </c>
      <c r="C4312" s="31">
        <v>4310.0</v>
      </c>
      <c r="D4312" s="405" t="s">
        <v>5691</v>
      </c>
      <c r="E4312" s="94"/>
      <c r="F4312" s="94"/>
      <c r="G4312" s="76"/>
      <c r="H4312" s="63"/>
      <c r="I4312" s="63"/>
      <c r="J4312" s="51"/>
      <c r="K4312" s="69"/>
      <c r="L4312" s="65"/>
      <c r="M4312" s="65"/>
      <c r="N4312" s="352"/>
      <c r="O4312" s="364"/>
      <c r="P4312" s="87"/>
      <c r="Q4312" s="352"/>
      <c r="R4312" s="353"/>
      <c r="S4312" s="415"/>
      <c r="T4312" s="407" t="s">
        <v>27</v>
      </c>
      <c r="U4312" s="408"/>
      <c r="V4312" s="408"/>
      <c r="W4312" s="408"/>
      <c r="X4312" s="408"/>
      <c r="Y4312" s="409" t="s">
        <v>21</v>
      </c>
      <c r="Z4312" s="410">
        <v>0.5</v>
      </c>
      <c r="AA4312" s="423"/>
      <c r="AB4312" s="424"/>
      <c r="AC4312" s="424"/>
      <c r="AD4312" s="424"/>
      <c r="AE4312" s="424"/>
      <c r="AF4312" s="419"/>
      <c r="AG4312" s="414">
        <v>102.0</v>
      </c>
      <c r="AH4312" s="79"/>
      <c r="AI4312" s="80"/>
      <c r="AJ4312" s="80"/>
      <c r="AK4312" s="80"/>
      <c r="AL4312" s="14"/>
      <c r="AM4312" s="16" t="str">
        <f t="shared" si="131"/>
        <v>{s:'63E365'},</v>
      </c>
      <c r="AN4312" s="16"/>
    </row>
    <row r="4313" ht="16.5" customHeight="1">
      <c r="A4313" s="403">
        <v>63.0</v>
      </c>
      <c r="B4313" s="404" t="s">
        <v>5692</v>
      </c>
      <c r="C4313" s="31">
        <v>4311.0</v>
      </c>
      <c r="D4313" s="405" t="s">
        <v>5693</v>
      </c>
      <c r="E4313" s="94"/>
      <c r="F4313" s="94"/>
      <c r="G4313" s="76"/>
      <c r="H4313" s="63"/>
      <c r="I4313" s="63"/>
      <c r="J4313" s="51"/>
      <c r="K4313" s="69"/>
      <c r="L4313" s="65"/>
      <c r="M4313" s="65"/>
      <c r="N4313" s="352"/>
      <c r="O4313" s="364"/>
      <c r="P4313" s="87"/>
      <c r="Q4313" s="352"/>
      <c r="R4313" s="353"/>
      <c r="S4313" s="425"/>
      <c r="T4313" s="416"/>
      <c r="U4313" s="417"/>
      <c r="V4313" s="417"/>
      <c r="W4313" s="417"/>
      <c r="X4313" s="417"/>
      <c r="Y4313" s="418"/>
      <c r="Z4313" s="419"/>
      <c r="AA4313" s="420" t="s">
        <v>20</v>
      </c>
      <c r="AB4313" s="421" t="s">
        <v>21</v>
      </c>
      <c r="AC4313" s="422">
        <v>0.85</v>
      </c>
      <c r="AD4313" s="412"/>
      <c r="AE4313" s="412"/>
      <c r="AF4313" s="413"/>
      <c r="AG4313" s="414">
        <v>87.0</v>
      </c>
      <c r="AH4313" s="79"/>
      <c r="AI4313" s="80"/>
      <c r="AJ4313" s="80"/>
      <c r="AK4313" s="80"/>
      <c r="AL4313" s="14"/>
      <c r="AM4313" s="16" t="str">
        <f t="shared" si="131"/>
        <v>{s:'63E366'},</v>
      </c>
      <c r="AN4313" s="16"/>
    </row>
    <row r="4314" ht="16.5" customHeight="1">
      <c r="A4314" s="29">
        <v>63.0</v>
      </c>
      <c r="B4314" s="30" t="s">
        <v>5694</v>
      </c>
      <c r="C4314" s="31">
        <v>4312.0</v>
      </c>
      <c r="D4314" s="32" t="s">
        <v>5695</v>
      </c>
      <c r="E4314" s="94"/>
      <c r="F4314" s="94"/>
      <c r="G4314" s="76"/>
      <c r="H4314" s="63"/>
      <c r="I4314" s="63"/>
      <c r="J4314" s="51"/>
      <c r="K4314" s="69"/>
      <c r="L4314" s="65"/>
      <c r="M4314" s="65"/>
      <c r="N4314" s="352"/>
      <c r="O4314" s="364"/>
      <c r="P4314" s="87"/>
      <c r="Q4314" s="352"/>
      <c r="R4314" s="353"/>
      <c r="S4314" s="96"/>
      <c r="T4314" s="96"/>
      <c r="U4314" s="152"/>
      <c r="V4314" s="152"/>
      <c r="W4314" s="152"/>
      <c r="X4314" s="152"/>
      <c r="Y4314" s="287"/>
      <c r="Z4314" s="354"/>
      <c r="AA4314" s="398"/>
      <c r="AB4314" s="288"/>
      <c r="AC4314" s="346"/>
      <c r="AD4314" s="82" t="s">
        <v>30</v>
      </c>
      <c r="AE4314" s="302">
        <v>5.0</v>
      </c>
      <c r="AF4314" s="360" t="s">
        <v>31</v>
      </c>
      <c r="AG4314" s="45">
        <v>199.0</v>
      </c>
      <c r="AH4314" s="79"/>
      <c r="AI4314" s="80"/>
      <c r="AJ4314" s="80"/>
      <c r="AK4314" s="80"/>
      <c r="AL4314" s="14"/>
      <c r="AM4314" s="16" t="str">
        <f t="shared" ref="AM4314:AM4315" si="132">"{s:'"&amp;A4314&amp;B4314&amp;"', v:"&amp;AG4314&amp;" , c:'"&amp;D4314&amp;"・'},"</f>
        <v>{s:'63E367', v:199 , c:'放デイ２５・責欠２・拘減・'},</v>
      </c>
      <c r="AN4314" s="16"/>
    </row>
    <row r="4315" ht="16.5" customHeight="1">
      <c r="A4315" s="29">
        <v>63.0</v>
      </c>
      <c r="B4315" s="30" t="s">
        <v>5696</v>
      </c>
      <c r="C4315" s="31">
        <v>4313.0</v>
      </c>
      <c r="D4315" s="32" t="s">
        <v>5697</v>
      </c>
      <c r="E4315" s="94"/>
      <c r="F4315" s="94"/>
      <c r="G4315" s="76"/>
      <c r="H4315" s="63"/>
      <c r="I4315" s="63"/>
      <c r="J4315" s="51"/>
      <c r="K4315" s="69"/>
      <c r="L4315" s="65"/>
      <c r="M4315" s="65"/>
      <c r="N4315" s="352"/>
      <c r="O4315" s="364"/>
      <c r="P4315" s="359"/>
      <c r="Q4315" s="352"/>
      <c r="R4315" s="353"/>
      <c r="S4315" s="115"/>
      <c r="T4315" s="115"/>
      <c r="U4315" s="291"/>
      <c r="V4315" s="291"/>
      <c r="W4315" s="291"/>
      <c r="X4315" s="291"/>
      <c r="Y4315" s="290"/>
      <c r="Z4315" s="355"/>
      <c r="AA4315" s="299" t="s">
        <v>20</v>
      </c>
      <c r="AB4315" s="287" t="s">
        <v>21</v>
      </c>
      <c r="AC4315" s="361">
        <v>0.85</v>
      </c>
      <c r="AD4315" s="87"/>
      <c r="AE4315" s="302"/>
      <c r="AF4315" s="360"/>
      <c r="AG4315" s="114">
        <v>168.0</v>
      </c>
      <c r="AH4315" s="79"/>
      <c r="AI4315" s="80"/>
      <c r="AJ4315" s="80"/>
      <c r="AK4315" s="80"/>
      <c r="AL4315" s="14"/>
      <c r="AM4315" s="16" t="str">
        <f t="shared" si="132"/>
        <v>{s:'63E368', v:168 , c:'放デイ２５・責欠２・評減・拘減・'},</v>
      </c>
      <c r="AN4315" s="16"/>
    </row>
    <row r="4316" ht="16.5" customHeight="1">
      <c r="A4316" s="403">
        <v>63.0</v>
      </c>
      <c r="B4316" s="404" t="s">
        <v>5698</v>
      </c>
      <c r="C4316" s="31">
        <v>4314.0</v>
      </c>
      <c r="D4316" s="405" t="s">
        <v>5699</v>
      </c>
      <c r="E4316" s="94"/>
      <c r="F4316" s="94"/>
      <c r="G4316" s="76"/>
      <c r="H4316" s="63"/>
      <c r="I4316" s="63"/>
      <c r="J4316" s="51"/>
      <c r="K4316" s="69"/>
      <c r="L4316" s="65"/>
      <c r="M4316" s="65"/>
      <c r="N4316" s="352"/>
      <c r="O4316" s="364"/>
      <c r="P4316" s="359"/>
      <c r="Q4316" s="352"/>
      <c r="R4316" s="353"/>
      <c r="S4316" s="406" t="s">
        <v>23</v>
      </c>
      <c r="T4316" s="407" t="s">
        <v>24</v>
      </c>
      <c r="U4316" s="408"/>
      <c r="V4316" s="408"/>
      <c r="W4316" s="408"/>
      <c r="X4316" s="408"/>
      <c r="Y4316" s="409" t="s">
        <v>21</v>
      </c>
      <c r="Z4316" s="410">
        <v>0.7</v>
      </c>
      <c r="AA4316" s="426"/>
      <c r="AB4316" s="427"/>
      <c r="AC4316" s="428"/>
      <c r="AD4316" s="87"/>
      <c r="AE4316" s="313"/>
      <c r="AF4316" s="349"/>
      <c r="AG4316" s="414">
        <v>138.0</v>
      </c>
      <c r="AH4316" s="79"/>
      <c r="AI4316" s="80"/>
      <c r="AJ4316" s="80"/>
      <c r="AK4316" s="80"/>
      <c r="AL4316" s="14"/>
      <c r="AM4316" s="16" t="str">
        <f t="shared" ref="AM4316:AM4319" si="133">"{s:'"&amp;A4316&amp;B4316&amp;"'},"</f>
        <v>{s:'63E369'},</v>
      </c>
      <c r="AN4316" s="16"/>
    </row>
    <row r="4317" ht="16.5" customHeight="1">
      <c r="A4317" s="403">
        <v>63.0</v>
      </c>
      <c r="B4317" s="404" t="s">
        <v>5700</v>
      </c>
      <c r="C4317" s="31">
        <v>4315.0</v>
      </c>
      <c r="D4317" s="405" t="s">
        <v>5701</v>
      </c>
      <c r="E4317" s="94"/>
      <c r="F4317" s="94"/>
      <c r="G4317" s="76"/>
      <c r="H4317" s="63"/>
      <c r="I4317" s="63"/>
      <c r="J4317" s="51"/>
      <c r="K4317" s="69"/>
      <c r="L4317" s="65"/>
      <c r="M4317" s="65"/>
      <c r="N4317" s="352"/>
      <c r="O4317" s="364"/>
      <c r="P4317" s="359"/>
      <c r="Q4317" s="352"/>
      <c r="R4317" s="353"/>
      <c r="S4317" s="415"/>
      <c r="T4317" s="416"/>
      <c r="U4317" s="417"/>
      <c r="V4317" s="417"/>
      <c r="W4317" s="417"/>
      <c r="X4317" s="417"/>
      <c r="Y4317" s="418"/>
      <c r="Z4317" s="419"/>
      <c r="AA4317" s="420" t="s">
        <v>20</v>
      </c>
      <c r="AB4317" s="421" t="s">
        <v>21</v>
      </c>
      <c r="AC4317" s="430">
        <v>0.85</v>
      </c>
      <c r="AD4317" s="87"/>
      <c r="AE4317" s="313"/>
      <c r="AF4317" s="349"/>
      <c r="AG4317" s="414">
        <v>117.0</v>
      </c>
      <c r="AH4317" s="79"/>
      <c r="AI4317" s="80"/>
      <c r="AJ4317" s="80"/>
      <c r="AK4317" s="80"/>
      <c r="AL4317" s="14"/>
      <c r="AM4317" s="16" t="str">
        <f t="shared" si="133"/>
        <v>{s:'63E370'},</v>
      </c>
      <c r="AN4317" s="16"/>
    </row>
    <row r="4318" ht="16.5" customHeight="1">
      <c r="A4318" s="403">
        <v>63.0</v>
      </c>
      <c r="B4318" s="404" t="s">
        <v>5702</v>
      </c>
      <c r="C4318" s="31">
        <v>4316.0</v>
      </c>
      <c r="D4318" s="405" t="s">
        <v>5703</v>
      </c>
      <c r="E4318" s="94"/>
      <c r="F4318" s="94"/>
      <c r="G4318" s="76"/>
      <c r="H4318" s="63"/>
      <c r="I4318" s="63"/>
      <c r="J4318" s="51"/>
      <c r="K4318" s="69"/>
      <c r="L4318" s="65"/>
      <c r="M4318" s="65"/>
      <c r="N4318" s="352"/>
      <c r="O4318" s="364"/>
      <c r="P4318" s="359"/>
      <c r="Q4318" s="352"/>
      <c r="R4318" s="353"/>
      <c r="S4318" s="415"/>
      <c r="T4318" s="431" t="s">
        <v>27</v>
      </c>
      <c r="U4318" s="408"/>
      <c r="V4318" s="408"/>
      <c r="W4318" s="408"/>
      <c r="X4318" s="408"/>
      <c r="Y4318" s="409" t="s">
        <v>21</v>
      </c>
      <c r="Z4318" s="410">
        <v>0.5</v>
      </c>
      <c r="AA4318" s="423"/>
      <c r="AB4318" s="424"/>
      <c r="AC4318" s="419"/>
      <c r="AD4318" s="87"/>
      <c r="AE4318" s="313"/>
      <c r="AF4318" s="349"/>
      <c r="AG4318" s="414">
        <v>97.0</v>
      </c>
      <c r="AH4318" s="79"/>
      <c r="AI4318" s="80"/>
      <c r="AJ4318" s="80"/>
      <c r="AK4318" s="80"/>
      <c r="AL4318" s="14"/>
      <c r="AM4318" s="16" t="str">
        <f t="shared" si="133"/>
        <v>{s:'63E371'},</v>
      </c>
      <c r="AN4318" s="16"/>
    </row>
    <row r="4319" ht="16.5" customHeight="1">
      <c r="A4319" s="403">
        <v>63.0</v>
      </c>
      <c r="B4319" s="404" t="s">
        <v>5704</v>
      </c>
      <c r="C4319" s="31">
        <v>4317.0</v>
      </c>
      <c r="D4319" s="405" t="s">
        <v>5705</v>
      </c>
      <c r="E4319" s="94"/>
      <c r="F4319" s="94"/>
      <c r="G4319" s="76"/>
      <c r="H4319" s="63"/>
      <c r="I4319" s="63"/>
      <c r="J4319" s="51"/>
      <c r="K4319" s="69"/>
      <c r="L4319" s="65"/>
      <c r="M4319" s="65"/>
      <c r="N4319" s="352"/>
      <c r="O4319" s="364"/>
      <c r="P4319" s="359"/>
      <c r="Q4319" s="352"/>
      <c r="R4319" s="353"/>
      <c r="S4319" s="425"/>
      <c r="T4319" s="433"/>
      <c r="U4319" s="417"/>
      <c r="V4319" s="417"/>
      <c r="W4319" s="417"/>
      <c r="X4319" s="417"/>
      <c r="Y4319" s="418"/>
      <c r="Z4319" s="419"/>
      <c r="AA4319" s="420" t="s">
        <v>20</v>
      </c>
      <c r="AB4319" s="421" t="s">
        <v>21</v>
      </c>
      <c r="AC4319" s="430">
        <v>0.85</v>
      </c>
      <c r="AD4319" s="93"/>
      <c r="AE4319" s="292"/>
      <c r="AF4319" s="355"/>
      <c r="AG4319" s="414">
        <v>82.0</v>
      </c>
      <c r="AH4319" s="79"/>
      <c r="AI4319" s="80"/>
      <c r="AJ4319" s="80"/>
      <c r="AK4319" s="80"/>
      <c r="AL4319" s="14"/>
      <c r="AM4319" s="16" t="str">
        <f t="shared" si="133"/>
        <v>{s:'63E372'},</v>
      </c>
      <c r="AN4319" s="16"/>
    </row>
    <row r="4320" ht="16.5" customHeight="1">
      <c r="A4320" s="29">
        <v>63.0</v>
      </c>
      <c r="B4320" s="30" t="s">
        <v>5706</v>
      </c>
      <c r="C4320" s="31">
        <v>4318.0</v>
      </c>
      <c r="D4320" s="32" t="s">
        <v>5707</v>
      </c>
      <c r="E4320" s="94"/>
      <c r="F4320" s="94"/>
      <c r="G4320" s="94"/>
      <c r="H4320" s="63"/>
      <c r="I4320" s="63"/>
      <c r="J4320" s="95"/>
      <c r="K4320" s="82" t="s">
        <v>38</v>
      </c>
      <c r="L4320" s="152"/>
      <c r="M4320" s="344"/>
      <c r="N4320" s="152"/>
      <c r="O4320" s="105"/>
      <c r="P4320" s="94"/>
      <c r="Q4320" s="140"/>
      <c r="R4320" s="95"/>
      <c r="S4320" s="287"/>
      <c r="T4320" s="287"/>
      <c r="U4320" s="152"/>
      <c r="V4320" s="152"/>
      <c r="W4320" s="152"/>
      <c r="X4320" s="152"/>
      <c r="Y4320" s="287"/>
      <c r="Z4320" s="345"/>
      <c r="AA4320" s="398"/>
      <c r="AB4320" s="288"/>
      <c r="AC4320" s="288"/>
      <c r="AD4320" s="288"/>
      <c r="AE4320" s="288"/>
      <c r="AF4320" s="346"/>
      <c r="AG4320" s="45">
        <v>207.0</v>
      </c>
      <c r="AH4320" s="79"/>
      <c r="AI4320" s="80"/>
      <c r="AJ4320" s="80"/>
      <c r="AK4320" s="80"/>
      <c r="AL4320" s="14"/>
      <c r="AM4320" s="16" t="str">
        <f t="shared" ref="AM4320:AM4321" si="134">"{s:'"&amp;A4320&amp;B4320&amp;"', v:"&amp;AG4320&amp;" , c:'"&amp;D4320&amp;"・'},"</f>
        <v>{s:'63E373', v:207 , c:'放デイ２５・有資格１１・責欠２・'},</v>
      </c>
      <c r="AN4320" s="16"/>
    </row>
    <row r="4321" ht="16.5" customHeight="1">
      <c r="A4321" s="29">
        <v>63.0</v>
      </c>
      <c r="B4321" s="30" t="s">
        <v>5708</v>
      </c>
      <c r="C4321" s="31">
        <v>4319.0</v>
      </c>
      <c r="D4321" s="32" t="s">
        <v>5709</v>
      </c>
      <c r="E4321" s="94"/>
      <c r="F4321" s="94"/>
      <c r="G4321" s="94"/>
      <c r="H4321" s="373"/>
      <c r="I4321" s="140"/>
      <c r="J4321" s="95"/>
      <c r="K4321" s="87"/>
      <c r="L4321" s="140">
        <v>6.0</v>
      </c>
      <c r="M4321" s="348" t="s">
        <v>40</v>
      </c>
      <c r="N4321" s="140"/>
      <c r="O4321" s="105"/>
      <c r="P4321" s="94"/>
      <c r="Q4321" s="140"/>
      <c r="R4321" s="95"/>
      <c r="S4321" s="290"/>
      <c r="T4321" s="290"/>
      <c r="U4321" s="291"/>
      <c r="V4321" s="291"/>
      <c r="W4321" s="291"/>
      <c r="X4321" s="291"/>
      <c r="Y4321" s="290"/>
      <c r="Z4321" s="350"/>
      <c r="AA4321" s="299" t="s">
        <v>20</v>
      </c>
      <c r="AB4321" s="287" t="s">
        <v>21</v>
      </c>
      <c r="AC4321" s="351">
        <v>0.85</v>
      </c>
      <c r="AD4321" s="288"/>
      <c r="AE4321" s="288"/>
      <c r="AF4321" s="346"/>
      <c r="AG4321" s="45">
        <v>176.0</v>
      </c>
      <c r="AH4321" s="79"/>
      <c r="AI4321" s="80"/>
      <c r="AJ4321" s="80"/>
      <c r="AK4321" s="80"/>
      <c r="AL4321" s="14"/>
      <c r="AM4321" s="16" t="str">
        <f t="shared" si="134"/>
        <v>{s:'63E374', v:176 , c:'放デイ２５・有資格１１・責欠２・評減・'},</v>
      </c>
      <c r="AN4321" s="16"/>
    </row>
    <row r="4322" ht="16.5" customHeight="1">
      <c r="A4322" s="403">
        <v>63.0</v>
      </c>
      <c r="B4322" s="404" t="s">
        <v>5710</v>
      </c>
      <c r="C4322" s="31">
        <v>4320.0</v>
      </c>
      <c r="D4322" s="405" t="s">
        <v>5711</v>
      </c>
      <c r="E4322" s="94"/>
      <c r="F4322" s="94"/>
      <c r="G4322" s="94"/>
      <c r="H4322" s="352"/>
      <c r="I4322" s="140"/>
      <c r="J4322" s="95"/>
      <c r="K4322" s="87"/>
      <c r="L4322" s="65"/>
      <c r="M4322" s="65"/>
      <c r="N4322" s="352"/>
      <c r="O4322" s="364"/>
      <c r="P4322" s="359"/>
      <c r="Q4322" s="352"/>
      <c r="R4322" s="353"/>
      <c r="S4322" s="406" t="s">
        <v>23</v>
      </c>
      <c r="T4322" s="407" t="s">
        <v>24</v>
      </c>
      <c r="U4322" s="408"/>
      <c r="V4322" s="408"/>
      <c r="W4322" s="408"/>
      <c r="X4322" s="408"/>
      <c r="Y4322" s="409" t="s">
        <v>21</v>
      </c>
      <c r="Z4322" s="410">
        <v>0.7</v>
      </c>
      <c r="AA4322" s="426"/>
      <c r="AB4322" s="427"/>
      <c r="AC4322" s="427"/>
      <c r="AD4322" s="427"/>
      <c r="AE4322" s="427"/>
      <c r="AF4322" s="428"/>
      <c r="AG4322" s="414">
        <v>145.0</v>
      </c>
      <c r="AH4322" s="79"/>
      <c r="AI4322" s="80"/>
      <c r="AJ4322" s="80"/>
      <c r="AK4322" s="80"/>
      <c r="AL4322" s="14"/>
      <c r="AM4322" s="16" t="str">
        <f t="shared" ref="AM4322:AM4325" si="135">"{s:'"&amp;A4322&amp;B4322&amp;"'},"</f>
        <v>{s:'63E375'},</v>
      </c>
      <c r="AN4322" s="16"/>
    </row>
    <row r="4323" ht="16.5" customHeight="1">
      <c r="A4323" s="403">
        <v>63.0</v>
      </c>
      <c r="B4323" s="404" t="s">
        <v>5712</v>
      </c>
      <c r="C4323" s="31">
        <v>4321.0</v>
      </c>
      <c r="D4323" s="405" t="s">
        <v>5713</v>
      </c>
      <c r="E4323" s="94"/>
      <c r="F4323" s="94"/>
      <c r="G4323" s="94"/>
      <c r="H4323" s="352"/>
      <c r="I4323" s="140"/>
      <c r="J4323" s="95"/>
      <c r="K4323" s="87"/>
      <c r="L4323" s="65"/>
      <c r="M4323" s="65"/>
      <c r="N4323" s="352"/>
      <c r="O4323" s="364"/>
      <c r="P4323" s="359"/>
      <c r="Q4323" s="352"/>
      <c r="R4323" s="353"/>
      <c r="S4323" s="415"/>
      <c r="T4323" s="416"/>
      <c r="U4323" s="417"/>
      <c r="V4323" s="417"/>
      <c r="W4323" s="417"/>
      <c r="X4323" s="417"/>
      <c r="Y4323" s="418"/>
      <c r="Z4323" s="419"/>
      <c r="AA4323" s="420" t="s">
        <v>20</v>
      </c>
      <c r="AB4323" s="421" t="s">
        <v>21</v>
      </c>
      <c r="AC4323" s="422">
        <v>0.85</v>
      </c>
      <c r="AD4323" s="412"/>
      <c r="AE4323" s="412"/>
      <c r="AF4323" s="413"/>
      <c r="AG4323" s="414">
        <v>123.0</v>
      </c>
      <c r="AH4323" s="79"/>
      <c r="AI4323" s="80"/>
      <c r="AJ4323" s="80"/>
      <c r="AK4323" s="80"/>
      <c r="AL4323" s="14"/>
      <c r="AM4323" s="16" t="str">
        <f t="shared" si="135"/>
        <v>{s:'63E376'},</v>
      </c>
      <c r="AN4323" s="16"/>
    </row>
    <row r="4324" ht="16.5" customHeight="1">
      <c r="A4324" s="403">
        <v>63.0</v>
      </c>
      <c r="B4324" s="404" t="s">
        <v>5714</v>
      </c>
      <c r="C4324" s="31">
        <v>4322.0</v>
      </c>
      <c r="D4324" s="405" t="s">
        <v>5715</v>
      </c>
      <c r="E4324" s="94"/>
      <c r="F4324" s="94"/>
      <c r="G4324" s="94"/>
      <c r="H4324" s="352"/>
      <c r="I4324" s="140"/>
      <c r="J4324" s="95"/>
      <c r="K4324" s="87"/>
      <c r="L4324" s="65"/>
      <c r="M4324" s="65"/>
      <c r="N4324" s="352"/>
      <c r="O4324" s="364"/>
      <c r="P4324" s="359"/>
      <c r="Q4324" s="352"/>
      <c r="R4324" s="353"/>
      <c r="S4324" s="415"/>
      <c r="T4324" s="407" t="s">
        <v>27</v>
      </c>
      <c r="U4324" s="408"/>
      <c r="V4324" s="408"/>
      <c r="W4324" s="408"/>
      <c r="X4324" s="408"/>
      <c r="Y4324" s="409" t="s">
        <v>21</v>
      </c>
      <c r="Z4324" s="410">
        <v>0.5</v>
      </c>
      <c r="AA4324" s="423"/>
      <c r="AB4324" s="424"/>
      <c r="AC4324" s="424"/>
      <c r="AD4324" s="424"/>
      <c r="AE4324" s="424"/>
      <c r="AF4324" s="419"/>
      <c r="AG4324" s="414">
        <v>104.0</v>
      </c>
      <c r="AH4324" s="79"/>
      <c r="AI4324" s="80"/>
      <c r="AJ4324" s="80"/>
      <c r="AK4324" s="80"/>
      <c r="AL4324" s="14"/>
      <c r="AM4324" s="16" t="str">
        <f t="shared" si="135"/>
        <v>{s:'63E377'},</v>
      </c>
      <c r="AN4324" s="16"/>
    </row>
    <row r="4325" ht="16.5" customHeight="1">
      <c r="A4325" s="403">
        <v>63.0</v>
      </c>
      <c r="B4325" s="404" t="s">
        <v>5716</v>
      </c>
      <c r="C4325" s="31">
        <v>4323.0</v>
      </c>
      <c r="D4325" s="405" t="s">
        <v>5717</v>
      </c>
      <c r="E4325" s="94"/>
      <c r="F4325" s="94"/>
      <c r="G4325" s="94"/>
      <c r="H4325" s="352"/>
      <c r="I4325" s="140"/>
      <c r="J4325" s="95"/>
      <c r="K4325" s="87"/>
      <c r="L4325" s="65"/>
      <c r="M4325" s="65"/>
      <c r="N4325" s="352"/>
      <c r="O4325" s="364"/>
      <c r="P4325" s="359"/>
      <c r="Q4325" s="352"/>
      <c r="R4325" s="353"/>
      <c r="S4325" s="425"/>
      <c r="T4325" s="416"/>
      <c r="U4325" s="417"/>
      <c r="V4325" s="417"/>
      <c r="W4325" s="417"/>
      <c r="X4325" s="417"/>
      <c r="Y4325" s="418"/>
      <c r="Z4325" s="419"/>
      <c r="AA4325" s="420" t="s">
        <v>20</v>
      </c>
      <c r="AB4325" s="421" t="s">
        <v>21</v>
      </c>
      <c r="AC4325" s="422">
        <v>0.85</v>
      </c>
      <c r="AD4325" s="412"/>
      <c r="AE4325" s="412"/>
      <c r="AF4325" s="413"/>
      <c r="AG4325" s="414">
        <v>88.0</v>
      </c>
      <c r="AH4325" s="79"/>
      <c r="AI4325" s="80"/>
      <c r="AJ4325" s="80"/>
      <c r="AK4325" s="80"/>
      <c r="AL4325" s="14"/>
      <c r="AM4325" s="16" t="str">
        <f t="shared" si="135"/>
        <v>{s:'63E378'},</v>
      </c>
      <c r="AN4325" s="16"/>
    </row>
    <row r="4326" ht="16.5" customHeight="1">
      <c r="A4326" s="29">
        <v>63.0</v>
      </c>
      <c r="B4326" s="30" t="s">
        <v>5718</v>
      </c>
      <c r="C4326" s="31">
        <v>4324.0</v>
      </c>
      <c r="D4326" s="32" t="s">
        <v>5719</v>
      </c>
      <c r="E4326" s="94"/>
      <c r="F4326" s="94"/>
      <c r="G4326" s="94"/>
      <c r="H4326" s="352"/>
      <c r="I4326" s="140"/>
      <c r="J4326" s="95"/>
      <c r="K4326" s="69"/>
      <c r="L4326" s="65"/>
      <c r="M4326" s="65"/>
      <c r="N4326" s="352"/>
      <c r="O4326" s="364"/>
      <c r="P4326" s="359"/>
      <c r="Q4326" s="352"/>
      <c r="R4326" s="353"/>
      <c r="S4326" s="96"/>
      <c r="T4326" s="96"/>
      <c r="U4326" s="152"/>
      <c r="V4326" s="152"/>
      <c r="W4326" s="152"/>
      <c r="X4326" s="152"/>
      <c r="Y4326" s="287"/>
      <c r="Z4326" s="354"/>
      <c r="AA4326" s="398"/>
      <c r="AB4326" s="288"/>
      <c r="AC4326" s="346"/>
      <c r="AD4326" s="82" t="s">
        <v>30</v>
      </c>
      <c r="AE4326" s="302">
        <v>5.0</v>
      </c>
      <c r="AF4326" s="360" t="s">
        <v>31</v>
      </c>
      <c r="AG4326" s="45">
        <v>202.0</v>
      </c>
      <c r="AH4326" s="79"/>
      <c r="AI4326" s="80"/>
      <c r="AJ4326" s="80"/>
      <c r="AK4326" s="80"/>
      <c r="AL4326" s="14"/>
      <c r="AM4326" s="16" t="str">
        <f t="shared" ref="AM4326:AM4327" si="136">"{s:'"&amp;A4326&amp;B4326&amp;"', v:"&amp;AG4326&amp;" , c:'"&amp;D4326&amp;"・'},"</f>
        <v>{s:'63E379', v:202 , c:'放デイ２５・有資格１１・責欠２・拘減・'},</v>
      </c>
      <c r="AN4326" s="16"/>
    </row>
    <row r="4327" ht="16.5" customHeight="1">
      <c r="A4327" s="29">
        <v>63.0</v>
      </c>
      <c r="B4327" s="30" t="s">
        <v>5720</v>
      </c>
      <c r="C4327" s="31">
        <v>4325.0</v>
      </c>
      <c r="D4327" s="32" t="s">
        <v>5721</v>
      </c>
      <c r="E4327" s="94"/>
      <c r="F4327" s="94"/>
      <c r="G4327" s="94"/>
      <c r="H4327" s="352"/>
      <c r="I4327" s="140"/>
      <c r="J4327" s="95"/>
      <c r="K4327" s="69"/>
      <c r="L4327" s="65"/>
      <c r="M4327" s="65"/>
      <c r="N4327" s="352"/>
      <c r="O4327" s="364"/>
      <c r="P4327" s="359"/>
      <c r="Q4327" s="352"/>
      <c r="R4327" s="353"/>
      <c r="S4327" s="115"/>
      <c r="T4327" s="115"/>
      <c r="U4327" s="291"/>
      <c r="V4327" s="291"/>
      <c r="W4327" s="291"/>
      <c r="X4327" s="291"/>
      <c r="Y4327" s="290"/>
      <c r="Z4327" s="355"/>
      <c r="AA4327" s="299" t="s">
        <v>20</v>
      </c>
      <c r="AB4327" s="287" t="s">
        <v>21</v>
      </c>
      <c r="AC4327" s="361">
        <v>0.85</v>
      </c>
      <c r="AD4327" s="87"/>
      <c r="AE4327" s="302"/>
      <c r="AF4327" s="360"/>
      <c r="AG4327" s="45">
        <v>171.0</v>
      </c>
      <c r="AH4327" s="79"/>
      <c r="AI4327" s="80"/>
      <c r="AJ4327" s="80"/>
      <c r="AK4327" s="80"/>
      <c r="AL4327" s="14"/>
      <c r="AM4327" s="16" t="str">
        <f t="shared" si="136"/>
        <v>{s:'63E380', v:171 , c:'放デイ２５・有資格１１・責欠２・評減・拘減・'},</v>
      </c>
      <c r="AN4327" s="16"/>
    </row>
    <row r="4328" ht="16.5" customHeight="1">
      <c r="A4328" s="403">
        <v>63.0</v>
      </c>
      <c r="B4328" s="404" t="s">
        <v>5722</v>
      </c>
      <c r="C4328" s="31">
        <v>4326.0</v>
      </c>
      <c r="D4328" s="405" t="s">
        <v>5723</v>
      </c>
      <c r="E4328" s="94"/>
      <c r="F4328" s="94"/>
      <c r="G4328" s="94"/>
      <c r="H4328" s="352"/>
      <c r="I4328" s="140"/>
      <c r="J4328" s="95"/>
      <c r="K4328" s="69"/>
      <c r="L4328" s="65"/>
      <c r="M4328" s="65"/>
      <c r="N4328" s="352"/>
      <c r="O4328" s="364"/>
      <c r="P4328" s="359"/>
      <c r="Q4328" s="352"/>
      <c r="R4328" s="353"/>
      <c r="S4328" s="406" t="s">
        <v>23</v>
      </c>
      <c r="T4328" s="407" t="s">
        <v>24</v>
      </c>
      <c r="U4328" s="408"/>
      <c r="V4328" s="408"/>
      <c r="W4328" s="408"/>
      <c r="X4328" s="408"/>
      <c r="Y4328" s="409" t="s">
        <v>21</v>
      </c>
      <c r="Z4328" s="410">
        <v>0.7</v>
      </c>
      <c r="AA4328" s="426"/>
      <c r="AB4328" s="427"/>
      <c r="AC4328" s="428"/>
      <c r="AD4328" s="87"/>
      <c r="AE4328" s="313"/>
      <c r="AF4328" s="349"/>
      <c r="AG4328" s="414">
        <v>140.0</v>
      </c>
      <c r="AH4328" s="79"/>
      <c r="AI4328" s="80"/>
      <c r="AJ4328" s="80"/>
      <c r="AK4328" s="80"/>
      <c r="AL4328" s="14"/>
      <c r="AM4328" s="16" t="str">
        <f t="shared" ref="AM4328:AM4331" si="137">"{s:'"&amp;A4328&amp;B4328&amp;"'},"</f>
        <v>{s:'63E381'},</v>
      </c>
      <c r="AN4328" s="16"/>
    </row>
    <row r="4329" ht="16.5" customHeight="1">
      <c r="A4329" s="403">
        <v>63.0</v>
      </c>
      <c r="B4329" s="404" t="s">
        <v>5724</v>
      </c>
      <c r="C4329" s="31">
        <v>4327.0</v>
      </c>
      <c r="D4329" s="405" t="s">
        <v>5725</v>
      </c>
      <c r="E4329" s="94"/>
      <c r="F4329" s="94"/>
      <c r="G4329" s="94"/>
      <c r="H4329" s="352"/>
      <c r="I4329" s="140"/>
      <c r="J4329" s="95"/>
      <c r="K4329" s="69"/>
      <c r="L4329" s="65"/>
      <c r="M4329" s="65"/>
      <c r="N4329" s="352"/>
      <c r="O4329" s="364"/>
      <c r="P4329" s="359"/>
      <c r="Q4329" s="352"/>
      <c r="R4329" s="353"/>
      <c r="S4329" s="415"/>
      <c r="T4329" s="416"/>
      <c r="U4329" s="417"/>
      <c r="V4329" s="417"/>
      <c r="W4329" s="417"/>
      <c r="X4329" s="417"/>
      <c r="Y4329" s="418"/>
      <c r="Z4329" s="419"/>
      <c r="AA4329" s="420" t="s">
        <v>20</v>
      </c>
      <c r="AB4329" s="421" t="s">
        <v>21</v>
      </c>
      <c r="AC4329" s="430">
        <v>0.85</v>
      </c>
      <c r="AD4329" s="87"/>
      <c r="AE4329" s="313"/>
      <c r="AF4329" s="349"/>
      <c r="AG4329" s="414">
        <v>118.0</v>
      </c>
      <c r="AH4329" s="79"/>
      <c r="AI4329" s="80"/>
      <c r="AJ4329" s="80"/>
      <c r="AK4329" s="80"/>
      <c r="AL4329" s="14"/>
      <c r="AM4329" s="16" t="str">
        <f t="shared" si="137"/>
        <v>{s:'63E382'},</v>
      </c>
      <c r="AN4329" s="16"/>
    </row>
    <row r="4330" ht="16.5" customHeight="1">
      <c r="A4330" s="403">
        <v>63.0</v>
      </c>
      <c r="B4330" s="404" t="s">
        <v>5726</v>
      </c>
      <c r="C4330" s="31">
        <v>4328.0</v>
      </c>
      <c r="D4330" s="405" t="s">
        <v>5727</v>
      </c>
      <c r="E4330" s="94"/>
      <c r="F4330" s="94"/>
      <c r="G4330" s="94"/>
      <c r="H4330" s="352"/>
      <c r="I4330" s="140"/>
      <c r="J4330" s="95"/>
      <c r="K4330" s="69"/>
      <c r="L4330" s="65"/>
      <c r="M4330" s="65"/>
      <c r="N4330" s="352"/>
      <c r="O4330" s="364"/>
      <c r="P4330" s="359"/>
      <c r="Q4330" s="352"/>
      <c r="R4330" s="353"/>
      <c r="S4330" s="415"/>
      <c r="T4330" s="431" t="s">
        <v>27</v>
      </c>
      <c r="U4330" s="408"/>
      <c r="V4330" s="408"/>
      <c r="W4330" s="408"/>
      <c r="X4330" s="408"/>
      <c r="Y4330" s="409" t="s">
        <v>21</v>
      </c>
      <c r="Z4330" s="410">
        <v>0.5</v>
      </c>
      <c r="AA4330" s="423"/>
      <c r="AB4330" s="424"/>
      <c r="AC4330" s="419"/>
      <c r="AD4330" s="87"/>
      <c r="AE4330" s="313"/>
      <c r="AF4330" s="349"/>
      <c r="AG4330" s="414">
        <v>99.0</v>
      </c>
      <c r="AH4330" s="79"/>
      <c r="AI4330" s="80"/>
      <c r="AJ4330" s="80"/>
      <c r="AK4330" s="80"/>
      <c r="AL4330" s="14"/>
      <c r="AM4330" s="16" t="str">
        <f t="shared" si="137"/>
        <v>{s:'63E383'},</v>
      </c>
      <c r="AN4330" s="16"/>
    </row>
    <row r="4331" ht="16.5" customHeight="1">
      <c r="A4331" s="403">
        <v>63.0</v>
      </c>
      <c r="B4331" s="404" t="s">
        <v>5728</v>
      </c>
      <c r="C4331" s="31">
        <v>4329.0</v>
      </c>
      <c r="D4331" s="405" t="s">
        <v>5729</v>
      </c>
      <c r="E4331" s="94"/>
      <c r="F4331" s="94"/>
      <c r="G4331" s="107"/>
      <c r="H4331" s="374"/>
      <c r="I4331" s="291"/>
      <c r="J4331" s="188"/>
      <c r="K4331" s="110"/>
      <c r="L4331" s="115"/>
      <c r="M4331" s="115"/>
      <c r="N4331" s="374"/>
      <c r="O4331" s="377"/>
      <c r="P4331" s="378"/>
      <c r="Q4331" s="374"/>
      <c r="R4331" s="376"/>
      <c r="S4331" s="425"/>
      <c r="T4331" s="433"/>
      <c r="U4331" s="417"/>
      <c r="V4331" s="417"/>
      <c r="W4331" s="417"/>
      <c r="X4331" s="417"/>
      <c r="Y4331" s="418"/>
      <c r="Z4331" s="419"/>
      <c r="AA4331" s="420" t="s">
        <v>20</v>
      </c>
      <c r="AB4331" s="421" t="s">
        <v>21</v>
      </c>
      <c r="AC4331" s="430">
        <v>0.85</v>
      </c>
      <c r="AD4331" s="93"/>
      <c r="AE4331" s="292"/>
      <c r="AF4331" s="355"/>
      <c r="AG4331" s="414">
        <v>83.0</v>
      </c>
      <c r="AH4331" s="79"/>
      <c r="AI4331" s="80"/>
      <c r="AJ4331" s="80"/>
      <c r="AK4331" s="80"/>
      <c r="AL4331" s="14"/>
      <c r="AM4331" s="16" t="str">
        <f t="shared" si="137"/>
        <v>{s:'63E384'},</v>
      </c>
      <c r="AN4331" s="16"/>
    </row>
    <row r="4332" ht="16.5" customHeight="1">
      <c r="A4332" s="29">
        <v>63.0</v>
      </c>
      <c r="B4332" s="30" t="s">
        <v>5730</v>
      </c>
      <c r="C4332" s="31">
        <v>4330.0</v>
      </c>
      <c r="D4332" s="32" t="s">
        <v>5731</v>
      </c>
      <c r="E4332" s="94"/>
      <c r="F4332" s="94"/>
      <c r="G4332" s="102" t="s">
        <v>77</v>
      </c>
      <c r="H4332" s="35"/>
      <c r="I4332" s="35"/>
      <c r="J4332" s="36"/>
      <c r="K4332" s="168"/>
      <c r="L4332" s="152"/>
      <c r="M4332" s="344"/>
      <c r="N4332" s="152"/>
      <c r="O4332" s="241" t="s">
        <v>4961</v>
      </c>
      <c r="P4332" s="82" t="s">
        <v>4962</v>
      </c>
      <c r="Q4332" s="152"/>
      <c r="R4332" s="153"/>
      <c r="S4332" s="287"/>
      <c r="T4332" s="287"/>
      <c r="U4332" s="152"/>
      <c r="V4332" s="152"/>
      <c r="W4332" s="152"/>
      <c r="X4332" s="152"/>
      <c r="Y4332" s="287"/>
      <c r="Z4332" s="345"/>
      <c r="AA4332" s="398"/>
      <c r="AB4332" s="288"/>
      <c r="AC4332" s="288"/>
      <c r="AD4332" s="288"/>
      <c r="AE4332" s="288"/>
      <c r="AF4332" s="346"/>
      <c r="AG4332" s="45">
        <v>214.0</v>
      </c>
      <c r="AH4332" s="79"/>
      <c r="AI4332" s="80"/>
      <c r="AJ4332" s="80"/>
      <c r="AK4332" s="80"/>
      <c r="AL4332" s="14"/>
      <c r="AM4332" s="16" t="str">
        <f t="shared" ref="AM4332:AM4333" si="138">"{s:'"&amp;A4332&amp;B4332&amp;"', v:"&amp;AG4332&amp;" , c:'"&amp;D4332&amp;"・'},"</f>
        <v>{s:'63E385', v:214 , c:'放デイ２６・責欠・'},</v>
      </c>
      <c r="AN4332" s="16"/>
    </row>
    <row r="4333" ht="16.5" customHeight="1">
      <c r="A4333" s="29">
        <v>63.0</v>
      </c>
      <c r="B4333" s="30" t="s">
        <v>5732</v>
      </c>
      <c r="C4333" s="31">
        <v>4331.0</v>
      </c>
      <c r="D4333" s="32" t="s">
        <v>5733</v>
      </c>
      <c r="E4333" s="94"/>
      <c r="F4333" s="94"/>
      <c r="G4333" s="104"/>
      <c r="H4333" s="347" t="str">
        <f>'30放課後等デイ(基本１)'!G4157</f>
        <v/>
      </c>
      <c r="I4333" s="140" t="s">
        <v>9</v>
      </c>
      <c r="J4333" s="51"/>
      <c r="K4333" s="94"/>
      <c r="L4333" s="140"/>
      <c r="M4333" s="348"/>
      <c r="N4333" s="140"/>
      <c r="O4333" s="131"/>
      <c r="P4333" s="87"/>
      <c r="Q4333" s="302" t="s">
        <v>21</v>
      </c>
      <c r="R4333" s="349">
        <v>0.7</v>
      </c>
      <c r="S4333" s="290"/>
      <c r="T4333" s="290"/>
      <c r="U4333" s="291"/>
      <c r="V4333" s="291"/>
      <c r="W4333" s="291"/>
      <c r="X4333" s="291"/>
      <c r="Y4333" s="290"/>
      <c r="Z4333" s="350"/>
      <c r="AA4333" s="299" t="s">
        <v>20</v>
      </c>
      <c r="AB4333" s="287" t="s">
        <v>21</v>
      </c>
      <c r="AC4333" s="351">
        <v>0.85</v>
      </c>
      <c r="AD4333" s="288"/>
      <c r="AE4333" s="288"/>
      <c r="AF4333" s="346"/>
      <c r="AG4333" s="45">
        <v>182.0</v>
      </c>
      <c r="AH4333" s="79"/>
      <c r="AI4333" s="80"/>
      <c r="AJ4333" s="80"/>
      <c r="AK4333" s="80"/>
      <c r="AL4333" s="14"/>
      <c r="AM4333" s="16" t="str">
        <f t="shared" si="138"/>
        <v>{s:'63E386', v:182 , c:'放デイ２６・責欠・評減・'},</v>
      </c>
      <c r="AN4333" s="16"/>
    </row>
    <row r="4334" ht="16.5" customHeight="1">
      <c r="A4334" s="403">
        <v>63.0</v>
      </c>
      <c r="B4334" s="404" t="s">
        <v>5734</v>
      </c>
      <c r="C4334" s="31">
        <v>4332.0</v>
      </c>
      <c r="D4334" s="405" t="s">
        <v>5735</v>
      </c>
      <c r="E4334" s="94"/>
      <c r="F4334" s="94"/>
      <c r="G4334" s="104"/>
      <c r="H4334" s="63"/>
      <c r="I4334" s="63"/>
      <c r="J4334" s="51"/>
      <c r="K4334" s="69"/>
      <c r="L4334" s="65"/>
      <c r="M4334" s="65"/>
      <c r="N4334" s="352"/>
      <c r="O4334" s="131"/>
      <c r="P4334" s="87"/>
      <c r="Q4334" s="352"/>
      <c r="R4334" s="353"/>
      <c r="S4334" s="406" t="s">
        <v>23</v>
      </c>
      <c r="T4334" s="407" t="s">
        <v>24</v>
      </c>
      <c r="U4334" s="408"/>
      <c r="V4334" s="408"/>
      <c r="W4334" s="408"/>
      <c r="X4334" s="408"/>
      <c r="Y4334" s="409" t="s">
        <v>21</v>
      </c>
      <c r="Z4334" s="410">
        <v>0.7</v>
      </c>
      <c r="AA4334" s="426"/>
      <c r="AB4334" s="427"/>
      <c r="AC4334" s="427"/>
      <c r="AD4334" s="427"/>
      <c r="AE4334" s="427"/>
      <c r="AF4334" s="428"/>
      <c r="AG4334" s="414">
        <v>150.0</v>
      </c>
      <c r="AH4334" s="79"/>
      <c r="AI4334" s="80"/>
      <c r="AJ4334" s="80"/>
      <c r="AK4334" s="80"/>
      <c r="AL4334" s="14"/>
      <c r="AM4334" s="16" t="str">
        <f t="shared" ref="AM4334:AM4337" si="139">"{s:'"&amp;A4334&amp;B4334&amp;"'},"</f>
        <v>{s:'63E387'},</v>
      </c>
      <c r="AN4334" s="16"/>
    </row>
    <row r="4335" ht="16.5" customHeight="1">
      <c r="A4335" s="403">
        <v>63.0</v>
      </c>
      <c r="B4335" s="404" t="s">
        <v>5736</v>
      </c>
      <c r="C4335" s="31">
        <v>4333.0</v>
      </c>
      <c r="D4335" s="405" t="s">
        <v>5737</v>
      </c>
      <c r="E4335" s="94"/>
      <c r="F4335" s="94"/>
      <c r="G4335" s="104"/>
      <c r="H4335" s="63"/>
      <c r="I4335" s="63"/>
      <c r="J4335" s="51"/>
      <c r="K4335" s="69"/>
      <c r="L4335" s="65"/>
      <c r="M4335" s="65"/>
      <c r="N4335" s="352"/>
      <c r="O4335" s="131"/>
      <c r="P4335" s="87"/>
      <c r="Q4335" s="352"/>
      <c r="R4335" s="353"/>
      <c r="S4335" s="415"/>
      <c r="T4335" s="416"/>
      <c r="U4335" s="417"/>
      <c r="V4335" s="417"/>
      <c r="W4335" s="417"/>
      <c r="X4335" s="417"/>
      <c r="Y4335" s="418"/>
      <c r="Z4335" s="419"/>
      <c r="AA4335" s="420" t="s">
        <v>20</v>
      </c>
      <c r="AB4335" s="421" t="s">
        <v>21</v>
      </c>
      <c r="AC4335" s="422">
        <v>0.85</v>
      </c>
      <c r="AD4335" s="412"/>
      <c r="AE4335" s="412"/>
      <c r="AF4335" s="413"/>
      <c r="AG4335" s="414">
        <v>128.0</v>
      </c>
      <c r="AH4335" s="79"/>
      <c r="AI4335" s="80"/>
      <c r="AJ4335" s="80"/>
      <c r="AK4335" s="80"/>
      <c r="AL4335" s="14"/>
      <c r="AM4335" s="16" t="str">
        <f t="shared" si="139"/>
        <v>{s:'63E388'},</v>
      </c>
      <c r="AN4335" s="16"/>
    </row>
    <row r="4336" ht="16.5" customHeight="1">
      <c r="A4336" s="403">
        <v>63.0</v>
      </c>
      <c r="B4336" s="404" t="s">
        <v>5738</v>
      </c>
      <c r="C4336" s="31">
        <v>4334.0</v>
      </c>
      <c r="D4336" s="405" t="s">
        <v>5739</v>
      </c>
      <c r="E4336" s="94"/>
      <c r="F4336" s="94"/>
      <c r="G4336" s="104"/>
      <c r="H4336" s="63"/>
      <c r="I4336" s="63"/>
      <c r="J4336" s="51"/>
      <c r="K4336" s="69"/>
      <c r="L4336" s="65"/>
      <c r="M4336" s="65"/>
      <c r="N4336" s="352"/>
      <c r="O4336" s="131"/>
      <c r="P4336" s="87"/>
      <c r="Q4336" s="352"/>
      <c r="R4336" s="353"/>
      <c r="S4336" s="415"/>
      <c r="T4336" s="407" t="s">
        <v>27</v>
      </c>
      <c r="U4336" s="408"/>
      <c r="V4336" s="408"/>
      <c r="W4336" s="408"/>
      <c r="X4336" s="408"/>
      <c r="Y4336" s="409" t="s">
        <v>21</v>
      </c>
      <c r="Z4336" s="410">
        <v>0.5</v>
      </c>
      <c r="AA4336" s="423"/>
      <c r="AB4336" s="424"/>
      <c r="AC4336" s="424"/>
      <c r="AD4336" s="424"/>
      <c r="AE4336" s="424"/>
      <c r="AF4336" s="419"/>
      <c r="AG4336" s="414">
        <v>107.0</v>
      </c>
      <c r="AH4336" s="79"/>
      <c r="AI4336" s="80"/>
      <c r="AJ4336" s="80"/>
      <c r="AK4336" s="80"/>
      <c r="AL4336" s="14"/>
      <c r="AM4336" s="16" t="str">
        <f t="shared" si="139"/>
        <v>{s:'63E389'},</v>
      </c>
      <c r="AN4336" s="16"/>
    </row>
    <row r="4337" ht="16.5" customHeight="1">
      <c r="A4337" s="403">
        <v>63.0</v>
      </c>
      <c r="B4337" s="404" t="s">
        <v>5740</v>
      </c>
      <c r="C4337" s="31">
        <v>4335.0</v>
      </c>
      <c r="D4337" s="405" t="s">
        <v>5741</v>
      </c>
      <c r="E4337" s="94"/>
      <c r="F4337" s="94"/>
      <c r="G4337" s="104"/>
      <c r="H4337" s="63"/>
      <c r="I4337" s="63"/>
      <c r="J4337" s="51"/>
      <c r="K4337" s="69"/>
      <c r="L4337" s="65"/>
      <c r="M4337" s="65"/>
      <c r="N4337" s="352"/>
      <c r="O4337" s="131"/>
      <c r="P4337" s="87"/>
      <c r="Q4337" s="352"/>
      <c r="R4337" s="353"/>
      <c r="S4337" s="425"/>
      <c r="T4337" s="416"/>
      <c r="U4337" s="417"/>
      <c r="V4337" s="417"/>
      <c r="W4337" s="417"/>
      <c r="X4337" s="417"/>
      <c r="Y4337" s="418"/>
      <c r="Z4337" s="419"/>
      <c r="AA4337" s="420" t="s">
        <v>20</v>
      </c>
      <c r="AB4337" s="421" t="s">
        <v>21</v>
      </c>
      <c r="AC4337" s="422">
        <v>0.85</v>
      </c>
      <c r="AD4337" s="412"/>
      <c r="AE4337" s="412"/>
      <c r="AF4337" s="413"/>
      <c r="AG4337" s="414">
        <v>91.0</v>
      </c>
      <c r="AH4337" s="79"/>
      <c r="AI4337" s="80"/>
      <c r="AJ4337" s="80"/>
      <c r="AK4337" s="80"/>
      <c r="AL4337" s="14"/>
      <c r="AM4337" s="16" t="str">
        <f t="shared" si="139"/>
        <v>{s:'63E390'},</v>
      </c>
      <c r="AN4337" s="16"/>
    </row>
    <row r="4338" ht="16.5" customHeight="1">
      <c r="A4338" s="29">
        <v>63.0</v>
      </c>
      <c r="B4338" s="30" t="s">
        <v>5742</v>
      </c>
      <c r="C4338" s="31">
        <v>4336.0</v>
      </c>
      <c r="D4338" s="32" t="s">
        <v>5743</v>
      </c>
      <c r="E4338" s="94"/>
      <c r="F4338" s="94"/>
      <c r="G4338" s="76"/>
      <c r="H4338" s="63"/>
      <c r="I4338" s="63"/>
      <c r="J4338" s="51"/>
      <c r="K4338" s="69"/>
      <c r="L4338" s="65"/>
      <c r="M4338" s="65"/>
      <c r="N4338" s="352"/>
      <c r="O4338" s="364"/>
      <c r="P4338" s="87"/>
      <c r="Q4338" s="352"/>
      <c r="R4338" s="353"/>
      <c r="S4338" s="96"/>
      <c r="T4338" s="96"/>
      <c r="U4338" s="152"/>
      <c r="V4338" s="152"/>
      <c r="W4338" s="152"/>
      <c r="X4338" s="152"/>
      <c r="Y4338" s="287"/>
      <c r="Z4338" s="354"/>
      <c r="AA4338" s="398"/>
      <c r="AB4338" s="288"/>
      <c r="AC4338" s="346"/>
      <c r="AD4338" s="82" t="s">
        <v>30</v>
      </c>
      <c r="AE4338" s="302">
        <v>5.0</v>
      </c>
      <c r="AF4338" s="360" t="s">
        <v>31</v>
      </c>
      <c r="AG4338" s="45">
        <v>209.0</v>
      </c>
      <c r="AH4338" s="79"/>
      <c r="AI4338" s="80"/>
      <c r="AJ4338" s="80"/>
      <c r="AK4338" s="80"/>
      <c r="AL4338" s="14"/>
      <c r="AM4338" s="16" t="str">
        <f t="shared" ref="AM4338:AM4339" si="140">"{s:'"&amp;A4338&amp;B4338&amp;"', v:"&amp;AG4338&amp;" , c:'"&amp;D4338&amp;"・'},"</f>
        <v>{s:'63E391', v:209 , c:'放デイ２６・責欠・拘減・'},</v>
      </c>
      <c r="AN4338" s="16"/>
    </row>
    <row r="4339" ht="16.5" customHeight="1">
      <c r="A4339" s="29">
        <v>63.0</v>
      </c>
      <c r="B4339" s="30" t="s">
        <v>5744</v>
      </c>
      <c r="C4339" s="31">
        <v>4337.0</v>
      </c>
      <c r="D4339" s="32" t="s">
        <v>5745</v>
      </c>
      <c r="E4339" s="94"/>
      <c r="F4339" s="94"/>
      <c r="G4339" s="76"/>
      <c r="H4339" s="63"/>
      <c r="I4339" s="63"/>
      <c r="J4339" s="51"/>
      <c r="K4339" s="69"/>
      <c r="L4339" s="65"/>
      <c r="M4339" s="65"/>
      <c r="N4339" s="352"/>
      <c r="O4339" s="364"/>
      <c r="P4339" s="359"/>
      <c r="Q4339" s="352"/>
      <c r="R4339" s="353"/>
      <c r="S4339" s="115"/>
      <c r="T4339" s="115"/>
      <c r="U4339" s="291"/>
      <c r="V4339" s="291"/>
      <c r="W4339" s="291"/>
      <c r="X4339" s="291"/>
      <c r="Y4339" s="290"/>
      <c r="Z4339" s="355"/>
      <c r="AA4339" s="299" t="s">
        <v>20</v>
      </c>
      <c r="AB4339" s="287" t="s">
        <v>21</v>
      </c>
      <c r="AC4339" s="361">
        <v>0.85</v>
      </c>
      <c r="AD4339" s="87"/>
      <c r="AE4339" s="302"/>
      <c r="AF4339" s="360"/>
      <c r="AG4339" s="45">
        <v>177.0</v>
      </c>
      <c r="AH4339" s="79"/>
      <c r="AI4339" s="80"/>
      <c r="AJ4339" s="80"/>
      <c r="AK4339" s="80"/>
      <c r="AL4339" s="14"/>
      <c r="AM4339" s="16" t="str">
        <f t="shared" si="140"/>
        <v>{s:'63E392', v:177 , c:'放デイ２６・責欠・評減・拘減・'},</v>
      </c>
      <c r="AN4339" s="16"/>
    </row>
    <row r="4340" ht="16.5" customHeight="1">
      <c r="A4340" s="403">
        <v>63.0</v>
      </c>
      <c r="B4340" s="404" t="s">
        <v>5746</v>
      </c>
      <c r="C4340" s="31">
        <v>4338.0</v>
      </c>
      <c r="D4340" s="405" t="s">
        <v>5747</v>
      </c>
      <c r="E4340" s="94"/>
      <c r="F4340" s="94"/>
      <c r="G4340" s="76"/>
      <c r="H4340" s="63"/>
      <c r="I4340" s="63"/>
      <c r="J4340" s="51"/>
      <c r="K4340" s="69"/>
      <c r="L4340" s="65"/>
      <c r="M4340" s="65"/>
      <c r="N4340" s="352"/>
      <c r="O4340" s="364"/>
      <c r="P4340" s="359"/>
      <c r="Q4340" s="352"/>
      <c r="R4340" s="353"/>
      <c r="S4340" s="406" t="s">
        <v>23</v>
      </c>
      <c r="T4340" s="407" t="s">
        <v>24</v>
      </c>
      <c r="U4340" s="408"/>
      <c r="V4340" s="408"/>
      <c r="W4340" s="408"/>
      <c r="X4340" s="408"/>
      <c r="Y4340" s="409" t="s">
        <v>21</v>
      </c>
      <c r="Z4340" s="410">
        <v>0.7</v>
      </c>
      <c r="AA4340" s="426"/>
      <c r="AB4340" s="427"/>
      <c r="AC4340" s="428"/>
      <c r="AD4340" s="87"/>
      <c r="AE4340" s="313"/>
      <c r="AF4340" s="349"/>
      <c r="AG4340" s="414">
        <v>145.0</v>
      </c>
      <c r="AH4340" s="79"/>
      <c r="AI4340" s="80"/>
      <c r="AJ4340" s="80"/>
      <c r="AK4340" s="80"/>
      <c r="AL4340" s="14"/>
      <c r="AM4340" s="16" t="str">
        <f t="shared" ref="AM4340:AM4343" si="141">"{s:'"&amp;A4340&amp;B4340&amp;"'},"</f>
        <v>{s:'63E393'},</v>
      </c>
      <c r="AN4340" s="16"/>
    </row>
    <row r="4341" ht="16.5" customHeight="1">
      <c r="A4341" s="403">
        <v>63.0</v>
      </c>
      <c r="B4341" s="404" t="s">
        <v>5748</v>
      </c>
      <c r="C4341" s="31">
        <v>4339.0</v>
      </c>
      <c r="D4341" s="405" t="s">
        <v>5749</v>
      </c>
      <c r="E4341" s="94"/>
      <c r="F4341" s="94"/>
      <c r="G4341" s="76"/>
      <c r="H4341" s="63"/>
      <c r="I4341" s="63"/>
      <c r="J4341" s="51"/>
      <c r="K4341" s="69"/>
      <c r="L4341" s="65"/>
      <c r="M4341" s="65"/>
      <c r="N4341" s="352"/>
      <c r="O4341" s="364"/>
      <c r="P4341" s="359"/>
      <c r="Q4341" s="352"/>
      <c r="R4341" s="353"/>
      <c r="S4341" s="415"/>
      <c r="T4341" s="416"/>
      <c r="U4341" s="417"/>
      <c r="V4341" s="417"/>
      <c r="W4341" s="417"/>
      <c r="X4341" s="417"/>
      <c r="Y4341" s="418"/>
      <c r="Z4341" s="419"/>
      <c r="AA4341" s="420" t="s">
        <v>20</v>
      </c>
      <c r="AB4341" s="421" t="s">
        <v>21</v>
      </c>
      <c r="AC4341" s="430">
        <v>0.85</v>
      </c>
      <c r="AD4341" s="87"/>
      <c r="AE4341" s="313"/>
      <c r="AF4341" s="349"/>
      <c r="AG4341" s="414">
        <v>123.0</v>
      </c>
      <c r="AH4341" s="79"/>
      <c r="AI4341" s="80"/>
      <c r="AJ4341" s="80"/>
      <c r="AK4341" s="80"/>
      <c r="AL4341" s="14"/>
      <c r="AM4341" s="16" t="str">
        <f t="shared" si="141"/>
        <v>{s:'63E394'},</v>
      </c>
      <c r="AN4341" s="16"/>
    </row>
    <row r="4342" ht="16.5" customHeight="1">
      <c r="A4342" s="403">
        <v>63.0</v>
      </c>
      <c r="B4342" s="404" t="s">
        <v>5750</v>
      </c>
      <c r="C4342" s="31">
        <v>4340.0</v>
      </c>
      <c r="D4342" s="405" t="s">
        <v>5751</v>
      </c>
      <c r="E4342" s="94"/>
      <c r="F4342" s="94"/>
      <c r="G4342" s="76"/>
      <c r="H4342" s="63"/>
      <c r="I4342" s="63"/>
      <c r="J4342" s="51"/>
      <c r="K4342" s="69"/>
      <c r="L4342" s="65"/>
      <c r="M4342" s="65"/>
      <c r="N4342" s="352"/>
      <c r="O4342" s="364"/>
      <c r="P4342" s="359"/>
      <c r="Q4342" s="352"/>
      <c r="R4342" s="353"/>
      <c r="S4342" s="415"/>
      <c r="T4342" s="431" t="s">
        <v>27</v>
      </c>
      <c r="U4342" s="408"/>
      <c r="V4342" s="408"/>
      <c r="W4342" s="408"/>
      <c r="X4342" s="408"/>
      <c r="Y4342" s="409" t="s">
        <v>21</v>
      </c>
      <c r="Z4342" s="410">
        <v>0.5</v>
      </c>
      <c r="AA4342" s="423"/>
      <c r="AB4342" s="424"/>
      <c r="AC4342" s="419"/>
      <c r="AD4342" s="87"/>
      <c r="AE4342" s="313"/>
      <c r="AF4342" s="349"/>
      <c r="AG4342" s="414">
        <v>102.0</v>
      </c>
      <c r="AH4342" s="79"/>
      <c r="AI4342" s="80"/>
      <c r="AJ4342" s="80"/>
      <c r="AK4342" s="80"/>
      <c r="AL4342" s="14"/>
      <c r="AM4342" s="16" t="str">
        <f t="shared" si="141"/>
        <v>{s:'63E395'},</v>
      </c>
      <c r="AN4342" s="16"/>
    </row>
    <row r="4343" ht="16.5" customHeight="1">
      <c r="A4343" s="403">
        <v>63.0</v>
      </c>
      <c r="B4343" s="404" t="s">
        <v>5752</v>
      </c>
      <c r="C4343" s="31">
        <v>4341.0</v>
      </c>
      <c r="D4343" s="405" t="s">
        <v>5753</v>
      </c>
      <c r="E4343" s="94"/>
      <c r="F4343" s="94"/>
      <c r="G4343" s="76"/>
      <c r="H4343" s="63"/>
      <c r="I4343" s="63"/>
      <c r="J4343" s="51"/>
      <c r="K4343" s="69"/>
      <c r="L4343" s="65"/>
      <c r="M4343" s="65"/>
      <c r="N4343" s="352"/>
      <c r="O4343" s="364"/>
      <c r="P4343" s="359"/>
      <c r="Q4343" s="352"/>
      <c r="R4343" s="353"/>
      <c r="S4343" s="425"/>
      <c r="T4343" s="433"/>
      <c r="U4343" s="417"/>
      <c r="V4343" s="417"/>
      <c r="W4343" s="417"/>
      <c r="X4343" s="417"/>
      <c r="Y4343" s="418"/>
      <c r="Z4343" s="419"/>
      <c r="AA4343" s="420" t="s">
        <v>20</v>
      </c>
      <c r="AB4343" s="421" t="s">
        <v>21</v>
      </c>
      <c r="AC4343" s="430">
        <v>0.85</v>
      </c>
      <c r="AD4343" s="93"/>
      <c r="AE4343" s="292"/>
      <c r="AF4343" s="355"/>
      <c r="AG4343" s="414">
        <v>86.0</v>
      </c>
      <c r="AH4343" s="79"/>
      <c r="AI4343" s="80"/>
      <c r="AJ4343" s="80"/>
      <c r="AK4343" s="80"/>
      <c r="AL4343" s="14"/>
      <c r="AM4343" s="16" t="str">
        <f t="shared" si="141"/>
        <v>{s:'63E396'},</v>
      </c>
      <c r="AN4343" s="16"/>
    </row>
    <row r="4344" ht="16.5" customHeight="1">
      <c r="A4344" s="29">
        <v>63.0</v>
      </c>
      <c r="B4344" s="30" t="s">
        <v>5754</v>
      </c>
      <c r="C4344" s="31">
        <v>4342.0</v>
      </c>
      <c r="D4344" s="32" t="s">
        <v>5755</v>
      </c>
      <c r="E4344" s="94"/>
      <c r="F4344" s="94"/>
      <c r="G4344" s="94"/>
      <c r="H4344" s="352"/>
      <c r="I4344" s="140"/>
      <c r="J4344" s="95"/>
      <c r="K4344" s="82" t="s">
        <v>38</v>
      </c>
      <c r="L4344" s="152"/>
      <c r="M4344" s="344"/>
      <c r="N4344" s="152"/>
      <c r="O4344" s="105"/>
      <c r="P4344" s="94"/>
      <c r="Q4344" s="140"/>
      <c r="R4344" s="95"/>
      <c r="S4344" s="287"/>
      <c r="T4344" s="287"/>
      <c r="U4344" s="152"/>
      <c r="V4344" s="152"/>
      <c r="W4344" s="152"/>
      <c r="X4344" s="152"/>
      <c r="Y4344" s="287"/>
      <c r="Z4344" s="345"/>
      <c r="AA4344" s="398"/>
      <c r="AB4344" s="288"/>
      <c r="AC4344" s="288"/>
      <c r="AD4344" s="288"/>
      <c r="AE4344" s="288"/>
      <c r="AF4344" s="346"/>
      <c r="AG4344" s="45">
        <v>217.0</v>
      </c>
      <c r="AH4344" s="79"/>
      <c r="AI4344" s="80"/>
      <c r="AJ4344" s="80"/>
      <c r="AK4344" s="80"/>
      <c r="AL4344" s="14"/>
      <c r="AM4344" s="16" t="str">
        <f t="shared" ref="AM4344:AM4345" si="142">"{s:'"&amp;A4344&amp;B4344&amp;"', v:"&amp;AG4344&amp;" , c:'"&amp;D4344&amp;"・'},"</f>
        <v>{s:'63E397', v:217 , c:'放デイ２６・有資格１２・責欠・'},</v>
      </c>
      <c r="AN4344" s="16"/>
    </row>
    <row r="4345" ht="16.5" customHeight="1">
      <c r="A4345" s="29">
        <v>63.0</v>
      </c>
      <c r="B4345" s="30" t="s">
        <v>5756</v>
      </c>
      <c r="C4345" s="31">
        <v>4343.0</v>
      </c>
      <c r="D4345" s="32" t="s">
        <v>5757</v>
      </c>
      <c r="E4345" s="94"/>
      <c r="F4345" s="94"/>
      <c r="G4345" s="94"/>
      <c r="H4345" s="352"/>
      <c r="I4345" s="140"/>
      <c r="J4345" s="95"/>
      <c r="K4345" s="87"/>
      <c r="L4345" s="140">
        <v>4.0</v>
      </c>
      <c r="M4345" s="348" t="s">
        <v>40</v>
      </c>
      <c r="N4345" s="140"/>
      <c r="O4345" s="105"/>
      <c r="P4345" s="94"/>
      <c r="Q4345" s="140"/>
      <c r="R4345" s="95"/>
      <c r="S4345" s="290"/>
      <c r="T4345" s="290"/>
      <c r="U4345" s="291"/>
      <c r="V4345" s="291"/>
      <c r="W4345" s="291"/>
      <c r="X4345" s="291"/>
      <c r="Y4345" s="290"/>
      <c r="Z4345" s="350"/>
      <c r="AA4345" s="299" t="s">
        <v>20</v>
      </c>
      <c r="AB4345" s="287" t="s">
        <v>21</v>
      </c>
      <c r="AC4345" s="351">
        <v>0.85</v>
      </c>
      <c r="AD4345" s="288"/>
      <c r="AE4345" s="288"/>
      <c r="AF4345" s="346"/>
      <c r="AG4345" s="114">
        <v>184.0</v>
      </c>
      <c r="AH4345" s="79"/>
      <c r="AI4345" s="80"/>
      <c r="AJ4345" s="80"/>
      <c r="AK4345" s="80"/>
      <c r="AL4345" s="14"/>
      <c r="AM4345" s="16" t="str">
        <f t="shared" si="142"/>
        <v>{s:'63E398', v:184 , c:'放デイ２６・有資格１２・責欠・評減・'},</v>
      </c>
      <c r="AN4345" s="16"/>
    </row>
    <row r="4346" ht="16.5" customHeight="1">
      <c r="A4346" s="403">
        <v>63.0</v>
      </c>
      <c r="B4346" s="404" t="s">
        <v>5758</v>
      </c>
      <c r="C4346" s="31">
        <v>4344.0</v>
      </c>
      <c r="D4346" s="405" t="s">
        <v>5759</v>
      </c>
      <c r="E4346" s="94"/>
      <c r="F4346" s="94"/>
      <c r="G4346" s="94"/>
      <c r="H4346" s="352"/>
      <c r="I4346" s="140"/>
      <c r="J4346" s="95"/>
      <c r="K4346" s="87"/>
      <c r="L4346" s="65"/>
      <c r="M4346" s="65"/>
      <c r="N4346" s="352"/>
      <c r="O4346" s="364"/>
      <c r="P4346" s="359"/>
      <c r="Q4346" s="352"/>
      <c r="R4346" s="353"/>
      <c r="S4346" s="406" t="s">
        <v>23</v>
      </c>
      <c r="T4346" s="407" t="s">
        <v>24</v>
      </c>
      <c r="U4346" s="408"/>
      <c r="V4346" s="408"/>
      <c r="W4346" s="408"/>
      <c r="X4346" s="408"/>
      <c r="Y4346" s="409" t="s">
        <v>21</v>
      </c>
      <c r="Z4346" s="410">
        <v>0.7</v>
      </c>
      <c r="AA4346" s="426"/>
      <c r="AB4346" s="427"/>
      <c r="AC4346" s="427"/>
      <c r="AD4346" s="427"/>
      <c r="AE4346" s="427"/>
      <c r="AF4346" s="428"/>
      <c r="AG4346" s="414">
        <v>152.0</v>
      </c>
      <c r="AH4346" s="79"/>
      <c r="AI4346" s="80"/>
      <c r="AJ4346" s="80"/>
      <c r="AK4346" s="80"/>
      <c r="AL4346" s="14"/>
      <c r="AM4346" s="16" t="str">
        <f t="shared" ref="AM4346:AM4349" si="143">"{s:'"&amp;A4346&amp;B4346&amp;"'},"</f>
        <v>{s:'63E399'},</v>
      </c>
      <c r="AN4346" s="16"/>
    </row>
    <row r="4347" ht="16.5" customHeight="1">
      <c r="A4347" s="403">
        <v>63.0</v>
      </c>
      <c r="B4347" s="404" t="s">
        <v>5760</v>
      </c>
      <c r="C4347" s="31">
        <v>4345.0</v>
      </c>
      <c r="D4347" s="405" t="s">
        <v>5761</v>
      </c>
      <c r="E4347" s="94"/>
      <c r="F4347" s="94"/>
      <c r="G4347" s="94"/>
      <c r="H4347" s="352"/>
      <c r="I4347" s="140"/>
      <c r="J4347" s="95"/>
      <c r="K4347" s="87"/>
      <c r="L4347" s="65"/>
      <c r="M4347" s="65"/>
      <c r="N4347" s="352"/>
      <c r="O4347" s="364"/>
      <c r="P4347" s="359"/>
      <c r="Q4347" s="352"/>
      <c r="R4347" s="353"/>
      <c r="S4347" s="415"/>
      <c r="T4347" s="416"/>
      <c r="U4347" s="417"/>
      <c r="V4347" s="417"/>
      <c r="W4347" s="417"/>
      <c r="X4347" s="417"/>
      <c r="Y4347" s="418"/>
      <c r="Z4347" s="419"/>
      <c r="AA4347" s="420" t="s">
        <v>20</v>
      </c>
      <c r="AB4347" s="421" t="s">
        <v>21</v>
      </c>
      <c r="AC4347" s="422">
        <v>0.85</v>
      </c>
      <c r="AD4347" s="412"/>
      <c r="AE4347" s="412"/>
      <c r="AF4347" s="413"/>
      <c r="AG4347" s="414">
        <v>129.0</v>
      </c>
      <c r="AH4347" s="79"/>
      <c r="AI4347" s="80"/>
      <c r="AJ4347" s="80"/>
      <c r="AK4347" s="80"/>
      <c r="AL4347" s="14"/>
      <c r="AM4347" s="16" t="str">
        <f t="shared" si="143"/>
        <v>{s:'63E400'},</v>
      </c>
      <c r="AN4347" s="16"/>
    </row>
    <row r="4348" ht="16.5" customHeight="1">
      <c r="A4348" s="403">
        <v>63.0</v>
      </c>
      <c r="B4348" s="404" t="s">
        <v>5762</v>
      </c>
      <c r="C4348" s="31">
        <v>4346.0</v>
      </c>
      <c r="D4348" s="405" t="s">
        <v>5763</v>
      </c>
      <c r="E4348" s="94"/>
      <c r="F4348" s="94"/>
      <c r="G4348" s="94"/>
      <c r="H4348" s="352"/>
      <c r="I4348" s="140"/>
      <c r="J4348" s="95"/>
      <c r="K4348" s="87"/>
      <c r="L4348" s="65"/>
      <c r="M4348" s="65"/>
      <c r="N4348" s="352"/>
      <c r="O4348" s="364"/>
      <c r="P4348" s="359"/>
      <c r="Q4348" s="352"/>
      <c r="R4348" s="353"/>
      <c r="S4348" s="415"/>
      <c r="T4348" s="407" t="s">
        <v>27</v>
      </c>
      <c r="U4348" s="408"/>
      <c r="V4348" s="408"/>
      <c r="W4348" s="408"/>
      <c r="X4348" s="408"/>
      <c r="Y4348" s="409" t="s">
        <v>21</v>
      </c>
      <c r="Z4348" s="410">
        <v>0.5</v>
      </c>
      <c r="AA4348" s="423"/>
      <c r="AB4348" s="424"/>
      <c r="AC4348" s="424"/>
      <c r="AD4348" s="424"/>
      <c r="AE4348" s="424"/>
      <c r="AF4348" s="419"/>
      <c r="AG4348" s="414">
        <v>109.0</v>
      </c>
      <c r="AH4348" s="79"/>
      <c r="AI4348" s="80"/>
      <c r="AJ4348" s="80"/>
      <c r="AK4348" s="80"/>
      <c r="AL4348" s="14"/>
      <c r="AM4348" s="16" t="str">
        <f t="shared" si="143"/>
        <v>{s:'63E401'},</v>
      </c>
      <c r="AN4348" s="16"/>
    </row>
    <row r="4349" ht="16.5" customHeight="1">
      <c r="A4349" s="403">
        <v>63.0</v>
      </c>
      <c r="B4349" s="404" t="s">
        <v>5764</v>
      </c>
      <c r="C4349" s="31">
        <v>4347.0</v>
      </c>
      <c r="D4349" s="405" t="s">
        <v>5765</v>
      </c>
      <c r="E4349" s="94"/>
      <c r="F4349" s="94"/>
      <c r="G4349" s="94"/>
      <c r="H4349" s="352"/>
      <c r="I4349" s="140"/>
      <c r="J4349" s="95"/>
      <c r="K4349" s="87"/>
      <c r="L4349" s="65"/>
      <c r="M4349" s="65"/>
      <c r="N4349" s="352"/>
      <c r="O4349" s="364"/>
      <c r="P4349" s="359"/>
      <c r="Q4349" s="352"/>
      <c r="R4349" s="353"/>
      <c r="S4349" s="425"/>
      <c r="T4349" s="416"/>
      <c r="U4349" s="417"/>
      <c r="V4349" s="417"/>
      <c r="W4349" s="417"/>
      <c r="X4349" s="417"/>
      <c r="Y4349" s="418"/>
      <c r="Z4349" s="419"/>
      <c r="AA4349" s="420" t="s">
        <v>20</v>
      </c>
      <c r="AB4349" s="421" t="s">
        <v>21</v>
      </c>
      <c r="AC4349" s="422">
        <v>0.85</v>
      </c>
      <c r="AD4349" s="412"/>
      <c r="AE4349" s="412"/>
      <c r="AF4349" s="413"/>
      <c r="AG4349" s="414">
        <v>93.0</v>
      </c>
      <c r="AH4349" s="79"/>
      <c r="AI4349" s="80"/>
      <c r="AJ4349" s="80"/>
      <c r="AK4349" s="80"/>
      <c r="AL4349" s="14"/>
      <c r="AM4349" s="16" t="str">
        <f t="shared" si="143"/>
        <v>{s:'63E402'},</v>
      </c>
      <c r="AN4349" s="16"/>
    </row>
    <row r="4350" ht="16.5" customHeight="1">
      <c r="A4350" s="29">
        <v>63.0</v>
      </c>
      <c r="B4350" s="30" t="s">
        <v>5766</v>
      </c>
      <c r="C4350" s="31">
        <v>4348.0</v>
      </c>
      <c r="D4350" s="32" t="s">
        <v>5767</v>
      </c>
      <c r="E4350" s="94"/>
      <c r="F4350" s="94"/>
      <c r="G4350" s="94"/>
      <c r="H4350" s="352"/>
      <c r="I4350" s="140"/>
      <c r="J4350" s="95"/>
      <c r="K4350" s="87"/>
      <c r="L4350" s="65"/>
      <c r="M4350" s="65"/>
      <c r="N4350" s="352"/>
      <c r="O4350" s="364"/>
      <c r="P4350" s="359"/>
      <c r="Q4350" s="352"/>
      <c r="R4350" s="353"/>
      <c r="S4350" s="96"/>
      <c r="T4350" s="96"/>
      <c r="U4350" s="152"/>
      <c r="V4350" s="152"/>
      <c r="W4350" s="152"/>
      <c r="X4350" s="152"/>
      <c r="Y4350" s="287"/>
      <c r="Z4350" s="354"/>
      <c r="AA4350" s="398"/>
      <c r="AB4350" s="288"/>
      <c r="AC4350" s="346"/>
      <c r="AD4350" s="82" t="s">
        <v>30</v>
      </c>
      <c r="AE4350" s="302">
        <v>5.0</v>
      </c>
      <c r="AF4350" s="360" t="s">
        <v>31</v>
      </c>
      <c r="AG4350" s="45">
        <v>212.0</v>
      </c>
      <c r="AH4350" s="79"/>
      <c r="AI4350" s="80"/>
      <c r="AJ4350" s="80"/>
      <c r="AK4350" s="80"/>
      <c r="AL4350" s="14"/>
      <c r="AM4350" s="16" t="str">
        <f t="shared" ref="AM4350:AM4351" si="144">"{s:'"&amp;A4350&amp;B4350&amp;"', v:"&amp;AG4350&amp;" , c:'"&amp;D4350&amp;"・'},"</f>
        <v>{s:'63E403', v:212 , c:'放デイ２６・有資格１２・責欠・拘減・'},</v>
      </c>
      <c r="AN4350" s="16"/>
    </row>
    <row r="4351" ht="16.5" customHeight="1">
      <c r="A4351" s="29">
        <v>63.0</v>
      </c>
      <c r="B4351" s="30" t="s">
        <v>5768</v>
      </c>
      <c r="C4351" s="31">
        <v>4349.0</v>
      </c>
      <c r="D4351" s="32" t="s">
        <v>5769</v>
      </c>
      <c r="E4351" s="94"/>
      <c r="F4351" s="94"/>
      <c r="G4351" s="94"/>
      <c r="H4351" s="352"/>
      <c r="I4351" s="140"/>
      <c r="J4351" s="95"/>
      <c r="K4351" s="87"/>
      <c r="L4351" s="65"/>
      <c r="M4351" s="65"/>
      <c r="N4351" s="352"/>
      <c r="O4351" s="364"/>
      <c r="P4351" s="359"/>
      <c r="Q4351" s="352"/>
      <c r="R4351" s="353"/>
      <c r="S4351" s="115"/>
      <c r="T4351" s="115"/>
      <c r="U4351" s="291"/>
      <c r="V4351" s="291"/>
      <c r="W4351" s="291"/>
      <c r="X4351" s="291"/>
      <c r="Y4351" s="290"/>
      <c r="Z4351" s="355"/>
      <c r="AA4351" s="299" t="s">
        <v>20</v>
      </c>
      <c r="AB4351" s="287" t="s">
        <v>21</v>
      </c>
      <c r="AC4351" s="361">
        <v>0.85</v>
      </c>
      <c r="AD4351" s="87"/>
      <c r="AE4351" s="302"/>
      <c r="AF4351" s="360"/>
      <c r="AG4351" s="114">
        <v>179.0</v>
      </c>
      <c r="AH4351" s="79"/>
      <c r="AI4351" s="80"/>
      <c r="AJ4351" s="80"/>
      <c r="AK4351" s="80"/>
      <c r="AL4351" s="14"/>
      <c r="AM4351" s="16" t="str">
        <f t="shared" si="144"/>
        <v>{s:'63E404', v:179 , c:'放デイ２６・有資格１２・責欠・評減・拘減・'},</v>
      </c>
      <c r="AN4351" s="16"/>
    </row>
    <row r="4352" ht="16.5" customHeight="1">
      <c r="A4352" s="403">
        <v>63.0</v>
      </c>
      <c r="B4352" s="404" t="s">
        <v>5770</v>
      </c>
      <c r="C4352" s="31">
        <v>4350.0</v>
      </c>
      <c r="D4352" s="405" t="s">
        <v>5771</v>
      </c>
      <c r="E4352" s="94"/>
      <c r="F4352" s="94"/>
      <c r="G4352" s="94"/>
      <c r="H4352" s="352"/>
      <c r="I4352" s="140"/>
      <c r="J4352" s="95"/>
      <c r="K4352" s="69"/>
      <c r="L4352" s="65"/>
      <c r="M4352" s="65"/>
      <c r="N4352" s="352"/>
      <c r="O4352" s="364"/>
      <c r="P4352" s="359"/>
      <c r="Q4352" s="352"/>
      <c r="R4352" s="353"/>
      <c r="S4352" s="406" t="s">
        <v>23</v>
      </c>
      <c r="T4352" s="407" t="s">
        <v>24</v>
      </c>
      <c r="U4352" s="408"/>
      <c r="V4352" s="408"/>
      <c r="W4352" s="408"/>
      <c r="X4352" s="408"/>
      <c r="Y4352" s="409" t="s">
        <v>21</v>
      </c>
      <c r="Z4352" s="410">
        <v>0.7</v>
      </c>
      <c r="AA4352" s="426"/>
      <c r="AB4352" s="427"/>
      <c r="AC4352" s="428"/>
      <c r="AD4352" s="87"/>
      <c r="AE4352" s="313"/>
      <c r="AF4352" s="349"/>
      <c r="AG4352" s="414">
        <v>147.0</v>
      </c>
      <c r="AH4352" s="79"/>
      <c r="AI4352" s="80"/>
      <c r="AJ4352" s="80"/>
      <c r="AK4352" s="80"/>
      <c r="AL4352" s="14"/>
      <c r="AM4352" s="16" t="str">
        <f t="shared" ref="AM4352:AM4355" si="145">"{s:'"&amp;A4352&amp;B4352&amp;"'},"</f>
        <v>{s:'63E405'},</v>
      </c>
      <c r="AN4352" s="16"/>
    </row>
    <row r="4353" ht="16.5" customHeight="1">
      <c r="A4353" s="403">
        <v>63.0</v>
      </c>
      <c r="B4353" s="404" t="s">
        <v>5772</v>
      </c>
      <c r="C4353" s="31">
        <v>4351.0</v>
      </c>
      <c r="D4353" s="405" t="s">
        <v>5773</v>
      </c>
      <c r="E4353" s="94"/>
      <c r="F4353" s="94"/>
      <c r="G4353" s="94"/>
      <c r="H4353" s="352"/>
      <c r="I4353" s="140"/>
      <c r="J4353" s="95"/>
      <c r="K4353" s="69"/>
      <c r="L4353" s="65"/>
      <c r="M4353" s="65"/>
      <c r="N4353" s="352"/>
      <c r="O4353" s="364"/>
      <c r="P4353" s="359"/>
      <c r="Q4353" s="352"/>
      <c r="R4353" s="353"/>
      <c r="S4353" s="415"/>
      <c r="T4353" s="416"/>
      <c r="U4353" s="417"/>
      <c r="V4353" s="417"/>
      <c r="W4353" s="417"/>
      <c r="X4353" s="417"/>
      <c r="Y4353" s="418"/>
      <c r="Z4353" s="419"/>
      <c r="AA4353" s="420" t="s">
        <v>20</v>
      </c>
      <c r="AB4353" s="421" t="s">
        <v>21</v>
      </c>
      <c r="AC4353" s="430">
        <v>0.85</v>
      </c>
      <c r="AD4353" s="87"/>
      <c r="AE4353" s="313"/>
      <c r="AF4353" s="349"/>
      <c r="AG4353" s="414">
        <v>124.0</v>
      </c>
      <c r="AH4353" s="79"/>
      <c r="AI4353" s="80"/>
      <c r="AJ4353" s="80"/>
      <c r="AK4353" s="80"/>
      <c r="AL4353" s="14"/>
      <c r="AM4353" s="16" t="str">
        <f t="shared" si="145"/>
        <v>{s:'63E406'},</v>
      </c>
      <c r="AN4353" s="16"/>
    </row>
    <row r="4354" ht="16.5" customHeight="1">
      <c r="A4354" s="403">
        <v>63.0</v>
      </c>
      <c r="B4354" s="404" t="s">
        <v>5774</v>
      </c>
      <c r="C4354" s="31">
        <v>4352.0</v>
      </c>
      <c r="D4354" s="405" t="s">
        <v>5775</v>
      </c>
      <c r="E4354" s="94"/>
      <c r="F4354" s="94"/>
      <c r="G4354" s="94"/>
      <c r="H4354" s="352"/>
      <c r="I4354" s="140"/>
      <c r="J4354" s="95"/>
      <c r="K4354" s="69"/>
      <c r="L4354" s="65"/>
      <c r="M4354" s="65"/>
      <c r="N4354" s="352"/>
      <c r="O4354" s="364"/>
      <c r="P4354" s="359"/>
      <c r="Q4354" s="352"/>
      <c r="R4354" s="353"/>
      <c r="S4354" s="415"/>
      <c r="T4354" s="431" t="s">
        <v>27</v>
      </c>
      <c r="U4354" s="408"/>
      <c r="V4354" s="408"/>
      <c r="W4354" s="408"/>
      <c r="X4354" s="408"/>
      <c r="Y4354" s="409" t="s">
        <v>21</v>
      </c>
      <c r="Z4354" s="410">
        <v>0.5</v>
      </c>
      <c r="AA4354" s="423"/>
      <c r="AB4354" s="424"/>
      <c r="AC4354" s="419"/>
      <c r="AD4354" s="87"/>
      <c r="AE4354" s="313"/>
      <c r="AF4354" s="349"/>
      <c r="AG4354" s="414">
        <v>104.0</v>
      </c>
      <c r="AH4354" s="79"/>
      <c r="AI4354" s="80"/>
      <c r="AJ4354" s="80"/>
      <c r="AK4354" s="80"/>
      <c r="AL4354" s="14"/>
      <c r="AM4354" s="16" t="str">
        <f t="shared" si="145"/>
        <v>{s:'63E407'},</v>
      </c>
      <c r="AN4354" s="16"/>
    </row>
    <row r="4355" ht="16.5" customHeight="1">
      <c r="A4355" s="403">
        <v>63.0</v>
      </c>
      <c r="B4355" s="404" t="s">
        <v>5776</v>
      </c>
      <c r="C4355" s="31">
        <v>4353.0</v>
      </c>
      <c r="D4355" s="405" t="s">
        <v>5777</v>
      </c>
      <c r="E4355" s="94"/>
      <c r="F4355" s="94"/>
      <c r="G4355" s="94"/>
      <c r="H4355" s="352"/>
      <c r="I4355" s="140"/>
      <c r="J4355" s="95"/>
      <c r="K4355" s="69"/>
      <c r="L4355" s="65"/>
      <c r="M4355" s="65"/>
      <c r="N4355" s="352"/>
      <c r="O4355" s="364"/>
      <c r="P4355" s="378"/>
      <c r="Q4355" s="374"/>
      <c r="R4355" s="376"/>
      <c r="S4355" s="425"/>
      <c r="T4355" s="433"/>
      <c r="U4355" s="417"/>
      <c r="V4355" s="417"/>
      <c r="W4355" s="417"/>
      <c r="X4355" s="417"/>
      <c r="Y4355" s="418"/>
      <c r="Z4355" s="419"/>
      <c r="AA4355" s="420" t="s">
        <v>20</v>
      </c>
      <c r="AB4355" s="421" t="s">
        <v>21</v>
      </c>
      <c r="AC4355" s="430">
        <v>0.85</v>
      </c>
      <c r="AD4355" s="93"/>
      <c r="AE4355" s="292"/>
      <c r="AF4355" s="355"/>
      <c r="AG4355" s="414">
        <v>88.0</v>
      </c>
      <c r="AH4355" s="79"/>
      <c r="AI4355" s="80"/>
      <c r="AJ4355" s="80"/>
      <c r="AK4355" s="80"/>
      <c r="AL4355" s="14"/>
      <c r="AM4355" s="16" t="str">
        <f t="shared" si="145"/>
        <v>{s:'63E408'},</v>
      </c>
      <c r="AN4355" s="16"/>
    </row>
    <row r="4356" ht="16.5" customHeight="1">
      <c r="A4356" s="29">
        <v>63.0</v>
      </c>
      <c r="B4356" s="30" t="s">
        <v>5778</v>
      </c>
      <c r="C4356" s="31">
        <v>4354.0</v>
      </c>
      <c r="D4356" s="32" t="s">
        <v>5779</v>
      </c>
      <c r="E4356" s="94"/>
      <c r="F4356" s="69"/>
      <c r="G4356" s="94"/>
      <c r="H4356" s="352"/>
      <c r="I4356" s="140"/>
      <c r="J4356" s="95"/>
      <c r="K4356" s="168"/>
      <c r="L4356" s="152"/>
      <c r="M4356" s="344"/>
      <c r="N4356" s="152"/>
      <c r="O4356" s="367"/>
      <c r="P4356" s="82" t="s">
        <v>5011</v>
      </c>
      <c r="Q4356" s="140"/>
      <c r="R4356" s="95"/>
      <c r="S4356" s="287"/>
      <c r="T4356" s="287"/>
      <c r="U4356" s="152"/>
      <c r="V4356" s="152"/>
      <c r="W4356" s="152"/>
      <c r="X4356" s="152"/>
      <c r="Y4356" s="287"/>
      <c r="Z4356" s="345"/>
      <c r="AA4356" s="398"/>
      <c r="AB4356" s="288"/>
      <c r="AC4356" s="288"/>
      <c r="AD4356" s="288"/>
      <c r="AE4356" s="288"/>
      <c r="AF4356" s="346"/>
      <c r="AG4356" s="45">
        <v>153.0</v>
      </c>
      <c r="AH4356" s="79"/>
      <c r="AI4356" s="80"/>
      <c r="AJ4356" s="80"/>
      <c r="AK4356" s="80"/>
      <c r="AL4356" s="14"/>
      <c r="AM4356" s="16" t="str">
        <f t="shared" ref="AM4356:AM4357" si="146">"{s:'"&amp;A4356&amp;B4356&amp;"', v:"&amp;AG4356&amp;" , c:'"&amp;D4356&amp;"・'},"</f>
        <v>{s:'63E409', v:153 , c:'放デイ２６・責欠２・'},</v>
      </c>
      <c r="AN4356" s="16"/>
    </row>
    <row r="4357" ht="16.5" customHeight="1">
      <c r="A4357" s="29">
        <v>63.0</v>
      </c>
      <c r="B4357" s="30" t="s">
        <v>5780</v>
      </c>
      <c r="C4357" s="31">
        <v>4355.0</v>
      </c>
      <c r="D4357" s="32" t="s">
        <v>5781</v>
      </c>
      <c r="E4357" s="94"/>
      <c r="F4357" s="69"/>
      <c r="G4357" s="94"/>
      <c r="H4357" s="352"/>
      <c r="I4357" s="140"/>
      <c r="J4357" s="95"/>
      <c r="K4357" s="94"/>
      <c r="L4357" s="140"/>
      <c r="M4357" s="348"/>
      <c r="N4357" s="140"/>
      <c r="O4357" s="105"/>
      <c r="P4357" s="87"/>
      <c r="Q4357" s="302" t="s">
        <v>21</v>
      </c>
      <c r="R4357" s="349">
        <v>0.5</v>
      </c>
      <c r="S4357" s="290"/>
      <c r="T4357" s="290"/>
      <c r="U4357" s="291"/>
      <c r="V4357" s="291"/>
      <c r="W4357" s="291"/>
      <c r="X4357" s="291"/>
      <c r="Y4357" s="290"/>
      <c r="Z4357" s="350"/>
      <c r="AA4357" s="299" t="s">
        <v>20</v>
      </c>
      <c r="AB4357" s="287" t="s">
        <v>21</v>
      </c>
      <c r="AC4357" s="351">
        <v>0.85</v>
      </c>
      <c r="AD4357" s="288"/>
      <c r="AE4357" s="288"/>
      <c r="AF4357" s="346"/>
      <c r="AG4357" s="45">
        <v>130.0</v>
      </c>
      <c r="AH4357" s="79"/>
      <c r="AI4357" s="80"/>
      <c r="AJ4357" s="80"/>
      <c r="AK4357" s="80"/>
      <c r="AL4357" s="14"/>
      <c r="AM4357" s="16" t="str">
        <f t="shared" si="146"/>
        <v>{s:'63E410', v:130 , c:'放デイ２６・責欠２・評減・'},</v>
      </c>
      <c r="AN4357" s="16"/>
    </row>
    <row r="4358" ht="16.5" customHeight="1">
      <c r="A4358" s="403">
        <v>63.0</v>
      </c>
      <c r="B4358" s="404" t="s">
        <v>5782</v>
      </c>
      <c r="C4358" s="31">
        <v>4356.0</v>
      </c>
      <c r="D4358" s="405" t="s">
        <v>5783</v>
      </c>
      <c r="E4358" s="94"/>
      <c r="F4358" s="94"/>
      <c r="G4358" s="76"/>
      <c r="H4358" s="63"/>
      <c r="I4358" s="63"/>
      <c r="J4358" s="51"/>
      <c r="K4358" s="69"/>
      <c r="L4358" s="65"/>
      <c r="M4358" s="65"/>
      <c r="N4358" s="352"/>
      <c r="O4358" s="364"/>
      <c r="P4358" s="87"/>
      <c r="Q4358" s="352"/>
      <c r="R4358" s="353"/>
      <c r="S4358" s="406" t="s">
        <v>23</v>
      </c>
      <c r="T4358" s="407" t="s">
        <v>24</v>
      </c>
      <c r="U4358" s="408"/>
      <c r="V4358" s="408"/>
      <c r="W4358" s="408"/>
      <c r="X4358" s="408"/>
      <c r="Y4358" s="409" t="s">
        <v>21</v>
      </c>
      <c r="Z4358" s="410">
        <v>0.7</v>
      </c>
      <c r="AA4358" s="426"/>
      <c r="AB4358" s="427"/>
      <c r="AC4358" s="427"/>
      <c r="AD4358" s="427"/>
      <c r="AE4358" s="427"/>
      <c r="AF4358" s="428"/>
      <c r="AG4358" s="414">
        <v>107.0</v>
      </c>
      <c r="AH4358" s="79"/>
      <c r="AI4358" s="80"/>
      <c r="AJ4358" s="80"/>
      <c r="AK4358" s="80"/>
      <c r="AL4358" s="14"/>
      <c r="AM4358" s="16" t="str">
        <f t="shared" ref="AM4358:AM4361" si="147">"{s:'"&amp;A4358&amp;B4358&amp;"'},"</f>
        <v>{s:'63E411'},</v>
      </c>
      <c r="AN4358" s="16"/>
    </row>
    <row r="4359" ht="16.5" customHeight="1">
      <c r="A4359" s="403">
        <v>63.0</v>
      </c>
      <c r="B4359" s="404" t="s">
        <v>5784</v>
      </c>
      <c r="C4359" s="31">
        <v>4357.0</v>
      </c>
      <c r="D4359" s="405" t="s">
        <v>5785</v>
      </c>
      <c r="E4359" s="94"/>
      <c r="F4359" s="94"/>
      <c r="G4359" s="76"/>
      <c r="H4359" s="63"/>
      <c r="I4359" s="63"/>
      <c r="J4359" s="51"/>
      <c r="K4359" s="69"/>
      <c r="L4359" s="65"/>
      <c r="M4359" s="65"/>
      <c r="N4359" s="352"/>
      <c r="O4359" s="364"/>
      <c r="P4359" s="87"/>
      <c r="Q4359" s="352"/>
      <c r="R4359" s="353"/>
      <c r="S4359" s="415"/>
      <c r="T4359" s="416"/>
      <c r="U4359" s="417"/>
      <c r="V4359" s="417"/>
      <c r="W4359" s="417"/>
      <c r="X4359" s="417"/>
      <c r="Y4359" s="418"/>
      <c r="Z4359" s="419"/>
      <c r="AA4359" s="420" t="s">
        <v>20</v>
      </c>
      <c r="AB4359" s="421" t="s">
        <v>21</v>
      </c>
      <c r="AC4359" s="422">
        <v>0.85</v>
      </c>
      <c r="AD4359" s="412"/>
      <c r="AE4359" s="412"/>
      <c r="AF4359" s="413"/>
      <c r="AG4359" s="414">
        <v>91.0</v>
      </c>
      <c r="AH4359" s="79"/>
      <c r="AI4359" s="80"/>
      <c r="AJ4359" s="80"/>
      <c r="AK4359" s="80"/>
      <c r="AL4359" s="14"/>
      <c r="AM4359" s="16" t="str">
        <f t="shared" si="147"/>
        <v>{s:'63E412'},</v>
      </c>
      <c r="AN4359" s="16"/>
    </row>
    <row r="4360" ht="16.5" customHeight="1">
      <c r="A4360" s="403">
        <v>63.0</v>
      </c>
      <c r="B4360" s="404" t="s">
        <v>5786</v>
      </c>
      <c r="C4360" s="31">
        <v>4358.0</v>
      </c>
      <c r="D4360" s="405" t="s">
        <v>5787</v>
      </c>
      <c r="E4360" s="94"/>
      <c r="F4360" s="94"/>
      <c r="G4360" s="76"/>
      <c r="H4360" s="63"/>
      <c r="I4360" s="63"/>
      <c r="J4360" s="51"/>
      <c r="K4360" s="69"/>
      <c r="L4360" s="65"/>
      <c r="M4360" s="65"/>
      <c r="N4360" s="352"/>
      <c r="O4360" s="364"/>
      <c r="P4360" s="87"/>
      <c r="Q4360" s="352"/>
      <c r="R4360" s="353"/>
      <c r="S4360" s="415"/>
      <c r="T4360" s="407" t="s">
        <v>27</v>
      </c>
      <c r="U4360" s="408"/>
      <c r="V4360" s="408"/>
      <c r="W4360" s="408"/>
      <c r="X4360" s="408"/>
      <c r="Y4360" s="409" t="s">
        <v>21</v>
      </c>
      <c r="Z4360" s="410">
        <v>0.5</v>
      </c>
      <c r="AA4360" s="423"/>
      <c r="AB4360" s="424"/>
      <c r="AC4360" s="424"/>
      <c r="AD4360" s="424"/>
      <c r="AE4360" s="424"/>
      <c r="AF4360" s="419"/>
      <c r="AG4360" s="414">
        <v>77.0</v>
      </c>
      <c r="AH4360" s="79"/>
      <c r="AI4360" s="80"/>
      <c r="AJ4360" s="80"/>
      <c r="AK4360" s="80"/>
      <c r="AL4360" s="14"/>
      <c r="AM4360" s="16" t="str">
        <f t="shared" si="147"/>
        <v>{s:'63E413'},</v>
      </c>
      <c r="AN4360" s="16"/>
    </row>
    <row r="4361" ht="16.5" customHeight="1">
      <c r="A4361" s="403">
        <v>63.0</v>
      </c>
      <c r="B4361" s="404" t="s">
        <v>5788</v>
      </c>
      <c r="C4361" s="31">
        <v>4359.0</v>
      </c>
      <c r="D4361" s="405" t="s">
        <v>5789</v>
      </c>
      <c r="E4361" s="94"/>
      <c r="F4361" s="94"/>
      <c r="G4361" s="76"/>
      <c r="H4361" s="63"/>
      <c r="I4361" s="63"/>
      <c r="J4361" s="51"/>
      <c r="K4361" s="69"/>
      <c r="L4361" s="65"/>
      <c r="M4361" s="65"/>
      <c r="N4361" s="352"/>
      <c r="O4361" s="364"/>
      <c r="P4361" s="87"/>
      <c r="Q4361" s="352"/>
      <c r="R4361" s="353"/>
      <c r="S4361" s="425"/>
      <c r="T4361" s="416"/>
      <c r="U4361" s="417"/>
      <c r="V4361" s="417"/>
      <c r="W4361" s="417"/>
      <c r="X4361" s="417"/>
      <c r="Y4361" s="418"/>
      <c r="Z4361" s="419"/>
      <c r="AA4361" s="420" t="s">
        <v>20</v>
      </c>
      <c r="AB4361" s="421" t="s">
        <v>21</v>
      </c>
      <c r="AC4361" s="422">
        <v>0.85</v>
      </c>
      <c r="AD4361" s="412"/>
      <c r="AE4361" s="412"/>
      <c r="AF4361" s="413"/>
      <c r="AG4361" s="414">
        <v>65.0</v>
      </c>
      <c r="AH4361" s="79"/>
      <c r="AI4361" s="80"/>
      <c r="AJ4361" s="80"/>
      <c r="AK4361" s="80"/>
      <c r="AL4361" s="14"/>
      <c r="AM4361" s="16" t="str">
        <f t="shared" si="147"/>
        <v>{s:'63E414'},</v>
      </c>
      <c r="AN4361" s="16"/>
    </row>
    <row r="4362" ht="16.5" customHeight="1">
      <c r="A4362" s="29">
        <v>63.0</v>
      </c>
      <c r="B4362" s="30" t="s">
        <v>5790</v>
      </c>
      <c r="C4362" s="31">
        <v>4360.0</v>
      </c>
      <c r="D4362" s="32" t="s">
        <v>5791</v>
      </c>
      <c r="E4362" s="94"/>
      <c r="F4362" s="94"/>
      <c r="G4362" s="76"/>
      <c r="H4362" s="63"/>
      <c r="I4362" s="63"/>
      <c r="J4362" s="51"/>
      <c r="K4362" s="69"/>
      <c r="L4362" s="65"/>
      <c r="M4362" s="65"/>
      <c r="N4362" s="352"/>
      <c r="O4362" s="364"/>
      <c r="P4362" s="87"/>
      <c r="Q4362" s="352"/>
      <c r="R4362" s="353"/>
      <c r="S4362" s="96"/>
      <c r="T4362" s="96"/>
      <c r="U4362" s="152"/>
      <c r="V4362" s="152"/>
      <c r="W4362" s="152"/>
      <c r="X4362" s="152"/>
      <c r="Y4362" s="287"/>
      <c r="Z4362" s="354"/>
      <c r="AA4362" s="398"/>
      <c r="AB4362" s="288"/>
      <c r="AC4362" s="346"/>
      <c r="AD4362" s="82" t="s">
        <v>30</v>
      </c>
      <c r="AE4362" s="302">
        <v>5.0</v>
      </c>
      <c r="AF4362" s="360" t="s">
        <v>31</v>
      </c>
      <c r="AG4362" s="45">
        <v>148.0</v>
      </c>
      <c r="AH4362" s="79"/>
      <c r="AI4362" s="80"/>
      <c r="AJ4362" s="80"/>
      <c r="AK4362" s="80"/>
      <c r="AL4362" s="14"/>
      <c r="AM4362" s="16" t="str">
        <f t="shared" ref="AM4362:AM4363" si="148">"{s:'"&amp;A4362&amp;B4362&amp;"', v:"&amp;AG4362&amp;" , c:'"&amp;D4362&amp;"・'},"</f>
        <v>{s:'63E415', v:148 , c:'放デイ２６・責欠２・拘減・'},</v>
      </c>
      <c r="AN4362" s="16"/>
    </row>
    <row r="4363" ht="16.5" customHeight="1">
      <c r="A4363" s="29">
        <v>63.0</v>
      </c>
      <c r="B4363" s="30" t="s">
        <v>5792</v>
      </c>
      <c r="C4363" s="31">
        <v>4361.0</v>
      </c>
      <c r="D4363" s="32" t="s">
        <v>5793</v>
      </c>
      <c r="E4363" s="94"/>
      <c r="F4363" s="94"/>
      <c r="G4363" s="76"/>
      <c r="H4363" s="63"/>
      <c r="I4363" s="63"/>
      <c r="J4363" s="51"/>
      <c r="K4363" s="69"/>
      <c r="L4363" s="65"/>
      <c r="M4363" s="65"/>
      <c r="N4363" s="352"/>
      <c r="O4363" s="364"/>
      <c r="P4363" s="359"/>
      <c r="Q4363" s="352"/>
      <c r="R4363" s="353"/>
      <c r="S4363" s="115"/>
      <c r="T4363" s="115"/>
      <c r="U4363" s="291"/>
      <c r="V4363" s="291"/>
      <c r="W4363" s="291"/>
      <c r="X4363" s="291"/>
      <c r="Y4363" s="290"/>
      <c r="Z4363" s="355"/>
      <c r="AA4363" s="299" t="s">
        <v>20</v>
      </c>
      <c r="AB4363" s="287" t="s">
        <v>21</v>
      </c>
      <c r="AC4363" s="361">
        <v>0.85</v>
      </c>
      <c r="AD4363" s="87"/>
      <c r="AE4363" s="302"/>
      <c r="AF4363" s="360"/>
      <c r="AG4363" s="45">
        <v>125.0</v>
      </c>
      <c r="AH4363" s="79"/>
      <c r="AI4363" s="80"/>
      <c r="AJ4363" s="80"/>
      <c r="AK4363" s="80"/>
      <c r="AL4363" s="14"/>
      <c r="AM4363" s="16" t="str">
        <f t="shared" si="148"/>
        <v>{s:'63E416', v:125 , c:'放デイ２６・責欠２・評減・拘減・'},</v>
      </c>
      <c r="AN4363" s="16"/>
    </row>
    <row r="4364" ht="16.5" customHeight="1">
      <c r="A4364" s="403">
        <v>63.0</v>
      </c>
      <c r="B4364" s="404" t="s">
        <v>5794</v>
      </c>
      <c r="C4364" s="31">
        <v>4362.0</v>
      </c>
      <c r="D4364" s="405" t="s">
        <v>5795</v>
      </c>
      <c r="E4364" s="94"/>
      <c r="F4364" s="94"/>
      <c r="G4364" s="76"/>
      <c r="H4364" s="63"/>
      <c r="I4364" s="63"/>
      <c r="J4364" s="51"/>
      <c r="K4364" s="69"/>
      <c r="L4364" s="65"/>
      <c r="M4364" s="65"/>
      <c r="N4364" s="352"/>
      <c r="O4364" s="364"/>
      <c r="P4364" s="359"/>
      <c r="Q4364" s="352"/>
      <c r="R4364" s="353"/>
      <c r="S4364" s="406" t="s">
        <v>23</v>
      </c>
      <c r="T4364" s="407" t="s">
        <v>24</v>
      </c>
      <c r="U4364" s="408"/>
      <c r="V4364" s="408"/>
      <c r="W4364" s="408"/>
      <c r="X4364" s="408"/>
      <c r="Y4364" s="409" t="s">
        <v>21</v>
      </c>
      <c r="Z4364" s="410">
        <v>0.7</v>
      </c>
      <c r="AA4364" s="426"/>
      <c r="AB4364" s="427"/>
      <c r="AC4364" s="428"/>
      <c r="AD4364" s="87"/>
      <c r="AE4364" s="313"/>
      <c r="AF4364" s="349"/>
      <c r="AG4364" s="414">
        <v>102.0</v>
      </c>
      <c r="AH4364" s="79"/>
      <c r="AI4364" s="80"/>
      <c r="AJ4364" s="80"/>
      <c r="AK4364" s="80"/>
      <c r="AL4364" s="14"/>
      <c r="AM4364" s="16" t="str">
        <f t="shared" ref="AM4364:AM4367" si="149">"{s:'"&amp;A4364&amp;B4364&amp;"'},"</f>
        <v>{s:'63E417'},</v>
      </c>
      <c r="AN4364" s="16"/>
    </row>
    <row r="4365" ht="16.5" customHeight="1">
      <c r="A4365" s="403">
        <v>63.0</v>
      </c>
      <c r="B4365" s="404" t="s">
        <v>5796</v>
      </c>
      <c r="C4365" s="31">
        <v>4363.0</v>
      </c>
      <c r="D4365" s="405" t="s">
        <v>5797</v>
      </c>
      <c r="E4365" s="94"/>
      <c r="F4365" s="94"/>
      <c r="G4365" s="76"/>
      <c r="H4365" s="63"/>
      <c r="I4365" s="63"/>
      <c r="J4365" s="51"/>
      <c r="K4365" s="69"/>
      <c r="L4365" s="65"/>
      <c r="M4365" s="65"/>
      <c r="N4365" s="352"/>
      <c r="O4365" s="364"/>
      <c r="P4365" s="359"/>
      <c r="Q4365" s="352"/>
      <c r="R4365" s="353"/>
      <c r="S4365" s="415"/>
      <c r="T4365" s="416"/>
      <c r="U4365" s="417"/>
      <c r="V4365" s="417"/>
      <c r="W4365" s="417"/>
      <c r="X4365" s="417"/>
      <c r="Y4365" s="418"/>
      <c r="Z4365" s="419"/>
      <c r="AA4365" s="420" t="s">
        <v>20</v>
      </c>
      <c r="AB4365" s="421" t="s">
        <v>21</v>
      </c>
      <c r="AC4365" s="430">
        <v>0.85</v>
      </c>
      <c r="AD4365" s="87"/>
      <c r="AE4365" s="313"/>
      <c r="AF4365" s="349"/>
      <c r="AG4365" s="414">
        <v>86.0</v>
      </c>
      <c r="AH4365" s="79"/>
      <c r="AI4365" s="80"/>
      <c r="AJ4365" s="80"/>
      <c r="AK4365" s="80"/>
      <c r="AL4365" s="14"/>
      <c r="AM4365" s="16" t="str">
        <f t="shared" si="149"/>
        <v>{s:'63E418'},</v>
      </c>
      <c r="AN4365" s="16"/>
    </row>
    <row r="4366" ht="16.5" customHeight="1">
      <c r="A4366" s="403">
        <v>63.0</v>
      </c>
      <c r="B4366" s="404" t="s">
        <v>5798</v>
      </c>
      <c r="C4366" s="31">
        <v>4364.0</v>
      </c>
      <c r="D4366" s="405" t="s">
        <v>5799</v>
      </c>
      <c r="E4366" s="94"/>
      <c r="F4366" s="94"/>
      <c r="G4366" s="76"/>
      <c r="H4366" s="63"/>
      <c r="I4366" s="63"/>
      <c r="J4366" s="51"/>
      <c r="K4366" s="69"/>
      <c r="L4366" s="65"/>
      <c r="M4366" s="65"/>
      <c r="N4366" s="352"/>
      <c r="O4366" s="364"/>
      <c r="P4366" s="359"/>
      <c r="Q4366" s="352"/>
      <c r="R4366" s="353"/>
      <c r="S4366" s="415"/>
      <c r="T4366" s="431" t="s">
        <v>27</v>
      </c>
      <c r="U4366" s="408"/>
      <c r="V4366" s="408"/>
      <c r="W4366" s="408"/>
      <c r="X4366" s="408"/>
      <c r="Y4366" s="409" t="s">
        <v>21</v>
      </c>
      <c r="Z4366" s="410">
        <v>0.5</v>
      </c>
      <c r="AA4366" s="423"/>
      <c r="AB4366" s="424"/>
      <c r="AC4366" s="419"/>
      <c r="AD4366" s="87"/>
      <c r="AE4366" s="313"/>
      <c r="AF4366" s="349"/>
      <c r="AG4366" s="414">
        <v>72.0</v>
      </c>
      <c r="AH4366" s="79"/>
      <c r="AI4366" s="80"/>
      <c r="AJ4366" s="80"/>
      <c r="AK4366" s="80"/>
      <c r="AL4366" s="14"/>
      <c r="AM4366" s="16" t="str">
        <f t="shared" si="149"/>
        <v>{s:'63E419'},</v>
      </c>
      <c r="AN4366" s="16"/>
    </row>
    <row r="4367" ht="16.5" customHeight="1">
      <c r="A4367" s="403">
        <v>63.0</v>
      </c>
      <c r="B4367" s="404" t="s">
        <v>5800</v>
      </c>
      <c r="C4367" s="31">
        <v>4365.0</v>
      </c>
      <c r="D4367" s="405" t="s">
        <v>5801</v>
      </c>
      <c r="E4367" s="94"/>
      <c r="F4367" s="94"/>
      <c r="G4367" s="76"/>
      <c r="H4367" s="63"/>
      <c r="I4367" s="63"/>
      <c r="J4367" s="51"/>
      <c r="K4367" s="69"/>
      <c r="L4367" s="65"/>
      <c r="M4367" s="65"/>
      <c r="N4367" s="352"/>
      <c r="O4367" s="364"/>
      <c r="P4367" s="359"/>
      <c r="Q4367" s="352"/>
      <c r="R4367" s="353"/>
      <c r="S4367" s="425"/>
      <c r="T4367" s="433"/>
      <c r="U4367" s="417"/>
      <c r="V4367" s="417"/>
      <c r="W4367" s="417"/>
      <c r="X4367" s="417"/>
      <c r="Y4367" s="418"/>
      <c r="Z4367" s="419"/>
      <c r="AA4367" s="420" t="s">
        <v>20</v>
      </c>
      <c r="AB4367" s="421" t="s">
        <v>21</v>
      </c>
      <c r="AC4367" s="430">
        <v>0.85</v>
      </c>
      <c r="AD4367" s="93"/>
      <c r="AE4367" s="292"/>
      <c r="AF4367" s="355"/>
      <c r="AG4367" s="414">
        <v>60.0</v>
      </c>
      <c r="AH4367" s="79"/>
      <c r="AI4367" s="80"/>
      <c r="AJ4367" s="80"/>
      <c r="AK4367" s="80"/>
      <c r="AL4367" s="14"/>
      <c r="AM4367" s="16" t="str">
        <f t="shared" si="149"/>
        <v>{s:'63E420'},</v>
      </c>
      <c r="AN4367" s="16"/>
    </row>
    <row r="4368" ht="16.5" customHeight="1">
      <c r="A4368" s="29">
        <v>63.0</v>
      </c>
      <c r="B4368" s="30" t="s">
        <v>5802</v>
      </c>
      <c r="C4368" s="31">
        <v>4366.0</v>
      </c>
      <c r="D4368" s="32" t="s">
        <v>5803</v>
      </c>
      <c r="E4368" s="94"/>
      <c r="F4368" s="94"/>
      <c r="G4368" s="94"/>
      <c r="H4368" s="352"/>
      <c r="I4368" s="140"/>
      <c r="J4368" s="95"/>
      <c r="K4368" s="82" t="s">
        <v>38</v>
      </c>
      <c r="L4368" s="152"/>
      <c r="M4368" s="344"/>
      <c r="N4368" s="152"/>
      <c r="O4368" s="105"/>
      <c r="P4368" s="94"/>
      <c r="Q4368" s="140"/>
      <c r="R4368" s="95"/>
      <c r="S4368" s="287"/>
      <c r="T4368" s="287"/>
      <c r="U4368" s="152"/>
      <c r="V4368" s="152"/>
      <c r="W4368" s="152"/>
      <c r="X4368" s="152"/>
      <c r="Y4368" s="287"/>
      <c r="Z4368" s="345"/>
      <c r="AA4368" s="398"/>
      <c r="AB4368" s="288"/>
      <c r="AC4368" s="288"/>
      <c r="AD4368" s="288"/>
      <c r="AE4368" s="288"/>
      <c r="AF4368" s="346"/>
      <c r="AG4368" s="45">
        <v>155.0</v>
      </c>
      <c r="AH4368" s="79"/>
      <c r="AI4368" s="80"/>
      <c r="AJ4368" s="80"/>
      <c r="AK4368" s="80"/>
      <c r="AL4368" s="14"/>
      <c r="AM4368" s="16" t="str">
        <f t="shared" ref="AM4368:AM4369" si="150">"{s:'"&amp;A4368&amp;B4368&amp;"', v:"&amp;AG4368&amp;" , c:'"&amp;D4368&amp;"・'},"</f>
        <v>{s:'63E421', v:155 , c:'放デイ２６・有資格１２・責欠２・'},</v>
      </c>
      <c r="AN4368" s="16"/>
    </row>
    <row r="4369" ht="16.5" customHeight="1">
      <c r="A4369" s="29">
        <v>63.0</v>
      </c>
      <c r="B4369" s="30" t="s">
        <v>5804</v>
      </c>
      <c r="C4369" s="31">
        <v>4367.0</v>
      </c>
      <c r="D4369" s="32" t="s">
        <v>5805</v>
      </c>
      <c r="E4369" s="94"/>
      <c r="F4369" s="94"/>
      <c r="G4369" s="94"/>
      <c r="H4369" s="352"/>
      <c r="I4369" s="140"/>
      <c r="J4369" s="95"/>
      <c r="K4369" s="87"/>
      <c r="L4369" s="140">
        <v>4.0</v>
      </c>
      <c r="M4369" s="348" t="s">
        <v>40</v>
      </c>
      <c r="N4369" s="140"/>
      <c r="O4369" s="105"/>
      <c r="P4369" s="94"/>
      <c r="Q4369" s="140"/>
      <c r="R4369" s="95"/>
      <c r="S4369" s="290"/>
      <c r="T4369" s="290"/>
      <c r="U4369" s="291"/>
      <c r="V4369" s="291"/>
      <c r="W4369" s="291"/>
      <c r="X4369" s="291"/>
      <c r="Y4369" s="290"/>
      <c r="Z4369" s="350"/>
      <c r="AA4369" s="299" t="s">
        <v>20</v>
      </c>
      <c r="AB4369" s="287" t="s">
        <v>21</v>
      </c>
      <c r="AC4369" s="351">
        <v>0.85</v>
      </c>
      <c r="AD4369" s="288"/>
      <c r="AE4369" s="288"/>
      <c r="AF4369" s="346"/>
      <c r="AG4369" s="45">
        <v>132.0</v>
      </c>
      <c r="AH4369" s="79"/>
      <c r="AI4369" s="80"/>
      <c r="AJ4369" s="80"/>
      <c r="AK4369" s="80"/>
      <c r="AL4369" s="14"/>
      <c r="AM4369" s="16" t="str">
        <f t="shared" si="150"/>
        <v>{s:'63E422', v:132 , c:'放デイ２６・有資格１２・責欠２・評減・'},</v>
      </c>
      <c r="AN4369" s="16"/>
    </row>
    <row r="4370" ht="16.5" customHeight="1">
      <c r="A4370" s="403">
        <v>63.0</v>
      </c>
      <c r="B4370" s="404" t="s">
        <v>5806</v>
      </c>
      <c r="C4370" s="31">
        <v>4368.0</v>
      </c>
      <c r="D4370" s="405" t="s">
        <v>5807</v>
      </c>
      <c r="E4370" s="94"/>
      <c r="F4370" s="94"/>
      <c r="G4370" s="94"/>
      <c r="H4370" s="352"/>
      <c r="I4370" s="140"/>
      <c r="J4370" s="95"/>
      <c r="K4370" s="87"/>
      <c r="L4370" s="65"/>
      <c r="M4370" s="65"/>
      <c r="N4370" s="352"/>
      <c r="O4370" s="364"/>
      <c r="P4370" s="359"/>
      <c r="Q4370" s="352"/>
      <c r="R4370" s="353"/>
      <c r="S4370" s="406" t="s">
        <v>23</v>
      </c>
      <c r="T4370" s="407" t="s">
        <v>24</v>
      </c>
      <c r="U4370" s="408"/>
      <c r="V4370" s="408"/>
      <c r="W4370" s="408"/>
      <c r="X4370" s="408"/>
      <c r="Y4370" s="409" t="s">
        <v>21</v>
      </c>
      <c r="Z4370" s="410">
        <v>0.7</v>
      </c>
      <c r="AA4370" s="426"/>
      <c r="AB4370" s="427"/>
      <c r="AC4370" s="427"/>
      <c r="AD4370" s="427"/>
      <c r="AE4370" s="427"/>
      <c r="AF4370" s="428"/>
      <c r="AG4370" s="414">
        <v>109.0</v>
      </c>
      <c r="AH4370" s="79"/>
      <c r="AI4370" s="80"/>
      <c r="AJ4370" s="80"/>
      <c r="AK4370" s="80"/>
      <c r="AL4370" s="14"/>
      <c r="AM4370" s="16" t="str">
        <f t="shared" ref="AM4370:AM4373" si="151">"{s:'"&amp;A4370&amp;B4370&amp;"'},"</f>
        <v>{s:'63E423'},</v>
      </c>
      <c r="AN4370" s="16"/>
    </row>
    <row r="4371" ht="16.5" customHeight="1">
      <c r="A4371" s="403">
        <v>63.0</v>
      </c>
      <c r="B4371" s="404" t="s">
        <v>5808</v>
      </c>
      <c r="C4371" s="31">
        <v>4369.0</v>
      </c>
      <c r="D4371" s="405" t="s">
        <v>5809</v>
      </c>
      <c r="E4371" s="94"/>
      <c r="F4371" s="94"/>
      <c r="G4371" s="94"/>
      <c r="H4371" s="352"/>
      <c r="I4371" s="140"/>
      <c r="J4371" s="95"/>
      <c r="K4371" s="87"/>
      <c r="L4371" s="65"/>
      <c r="M4371" s="65"/>
      <c r="N4371" s="352"/>
      <c r="O4371" s="364"/>
      <c r="P4371" s="359"/>
      <c r="Q4371" s="352"/>
      <c r="R4371" s="353"/>
      <c r="S4371" s="415"/>
      <c r="T4371" s="416"/>
      <c r="U4371" s="417"/>
      <c r="V4371" s="417"/>
      <c r="W4371" s="417"/>
      <c r="X4371" s="417"/>
      <c r="Y4371" s="418"/>
      <c r="Z4371" s="419"/>
      <c r="AA4371" s="420" t="s">
        <v>20</v>
      </c>
      <c r="AB4371" s="421" t="s">
        <v>21</v>
      </c>
      <c r="AC4371" s="422">
        <v>0.85</v>
      </c>
      <c r="AD4371" s="412"/>
      <c r="AE4371" s="412"/>
      <c r="AF4371" s="413"/>
      <c r="AG4371" s="414">
        <v>93.0</v>
      </c>
      <c r="AH4371" s="79"/>
      <c r="AI4371" s="80"/>
      <c r="AJ4371" s="80"/>
      <c r="AK4371" s="80"/>
      <c r="AL4371" s="14"/>
      <c r="AM4371" s="16" t="str">
        <f t="shared" si="151"/>
        <v>{s:'63E424'},</v>
      </c>
      <c r="AN4371" s="16"/>
    </row>
    <row r="4372" ht="16.5" customHeight="1">
      <c r="A4372" s="403">
        <v>63.0</v>
      </c>
      <c r="B4372" s="404" t="s">
        <v>5810</v>
      </c>
      <c r="C4372" s="31">
        <v>4370.0</v>
      </c>
      <c r="D4372" s="405" t="s">
        <v>5811</v>
      </c>
      <c r="E4372" s="94"/>
      <c r="F4372" s="94"/>
      <c r="G4372" s="94"/>
      <c r="H4372" s="352"/>
      <c r="I4372" s="140"/>
      <c r="J4372" s="95"/>
      <c r="K4372" s="87"/>
      <c r="L4372" s="65"/>
      <c r="M4372" s="65"/>
      <c r="N4372" s="352"/>
      <c r="O4372" s="364"/>
      <c r="P4372" s="359"/>
      <c r="Q4372" s="352"/>
      <c r="R4372" s="353"/>
      <c r="S4372" s="415"/>
      <c r="T4372" s="407" t="s">
        <v>27</v>
      </c>
      <c r="U4372" s="408"/>
      <c r="V4372" s="408"/>
      <c r="W4372" s="408"/>
      <c r="X4372" s="408"/>
      <c r="Y4372" s="409" t="s">
        <v>21</v>
      </c>
      <c r="Z4372" s="410">
        <v>0.5</v>
      </c>
      <c r="AA4372" s="423"/>
      <c r="AB4372" s="424"/>
      <c r="AC4372" s="424"/>
      <c r="AD4372" s="424"/>
      <c r="AE4372" s="424"/>
      <c r="AF4372" s="419"/>
      <c r="AG4372" s="414">
        <v>78.0</v>
      </c>
      <c r="AH4372" s="79"/>
      <c r="AI4372" s="80"/>
      <c r="AJ4372" s="80"/>
      <c r="AK4372" s="80"/>
      <c r="AL4372" s="14"/>
      <c r="AM4372" s="16" t="str">
        <f t="shared" si="151"/>
        <v>{s:'63E425'},</v>
      </c>
      <c r="AN4372" s="16"/>
    </row>
    <row r="4373" ht="16.5" customHeight="1">
      <c r="A4373" s="403">
        <v>63.0</v>
      </c>
      <c r="B4373" s="404" t="s">
        <v>5812</v>
      </c>
      <c r="C4373" s="31">
        <v>4371.0</v>
      </c>
      <c r="D4373" s="405" t="s">
        <v>5813</v>
      </c>
      <c r="E4373" s="94"/>
      <c r="F4373" s="94"/>
      <c r="G4373" s="94"/>
      <c r="H4373" s="352"/>
      <c r="I4373" s="140"/>
      <c r="J4373" s="95"/>
      <c r="K4373" s="87"/>
      <c r="L4373" s="65"/>
      <c r="M4373" s="65"/>
      <c r="N4373" s="352"/>
      <c r="O4373" s="364"/>
      <c r="P4373" s="359"/>
      <c r="Q4373" s="352"/>
      <c r="R4373" s="353"/>
      <c r="S4373" s="425"/>
      <c r="T4373" s="416"/>
      <c r="U4373" s="417"/>
      <c r="V4373" s="417"/>
      <c r="W4373" s="417"/>
      <c r="X4373" s="417"/>
      <c r="Y4373" s="418"/>
      <c r="Z4373" s="419"/>
      <c r="AA4373" s="420" t="s">
        <v>20</v>
      </c>
      <c r="AB4373" s="421" t="s">
        <v>21</v>
      </c>
      <c r="AC4373" s="422">
        <v>0.85</v>
      </c>
      <c r="AD4373" s="412"/>
      <c r="AE4373" s="412"/>
      <c r="AF4373" s="413"/>
      <c r="AG4373" s="414">
        <v>66.0</v>
      </c>
      <c r="AH4373" s="79"/>
      <c r="AI4373" s="80"/>
      <c r="AJ4373" s="80"/>
      <c r="AK4373" s="80"/>
      <c r="AL4373" s="14"/>
      <c r="AM4373" s="16" t="str">
        <f t="shared" si="151"/>
        <v>{s:'63E426'},</v>
      </c>
      <c r="AN4373" s="16"/>
    </row>
    <row r="4374" ht="16.5" customHeight="1">
      <c r="A4374" s="29">
        <v>63.0</v>
      </c>
      <c r="B4374" s="30" t="s">
        <v>5814</v>
      </c>
      <c r="C4374" s="31">
        <v>4372.0</v>
      </c>
      <c r="D4374" s="32" t="s">
        <v>5815</v>
      </c>
      <c r="E4374" s="94"/>
      <c r="F4374" s="94"/>
      <c r="G4374" s="94"/>
      <c r="H4374" s="352"/>
      <c r="I4374" s="140"/>
      <c r="J4374" s="95"/>
      <c r="K4374" s="69"/>
      <c r="L4374" s="65"/>
      <c r="M4374" s="65"/>
      <c r="N4374" s="352"/>
      <c r="O4374" s="364"/>
      <c r="P4374" s="359"/>
      <c r="Q4374" s="352"/>
      <c r="R4374" s="353"/>
      <c r="S4374" s="96"/>
      <c r="T4374" s="96"/>
      <c r="U4374" s="152"/>
      <c r="V4374" s="152"/>
      <c r="W4374" s="152"/>
      <c r="X4374" s="152"/>
      <c r="Y4374" s="287"/>
      <c r="Z4374" s="354"/>
      <c r="AA4374" s="398"/>
      <c r="AB4374" s="288"/>
      <c r="AC4374" s="346"/>
      <c r="AD4374" s="82" t="s">
        <v>30</v>
      </c>
      <c r="AE4374" s="302">
        <v>5.0</v>
      </c>
      <c r="AF4374" s="360" t="s">
        <v>31</v>
      </c>
      <c r="AG4374" s="45">
        <v>150.0</v>
      </c>
      <c r="AH4374" s="79"/>
      <c r="AI4374" s="80"/>
      <c r="AJ4374" s="80"/>
      <c r="AK4374" s="80"/>
      <c r="AL4374" s="14"/>
      <c r="AM4374" s="16" t="str">
        <f t="shared" ref="AM4374:AM4375" si="152">"{s:'"&amp;A4374&amp;B4374&amp;"', v:"&amp;AG4374&amp;" , c:'"&amp;D4374&amp;"・'},"</f>
        <v>{s:'63E427', v:150 , c:'放デイ２６・有資格１２・責欠２・拘減・'},</v>
      </c>
      <c r="AN4374" s="16"/>
    </row>
    <row r="4375" ht="16.5" customHeight="1">
      <c r="A4375" s="29">
        <v>63.0</v>
      </c>
      <c r="B4375" s="30" t="s">
        <v>5816</v>
      </c>
      <c r="C4375" s="31">
        <v>4373.0</v>
      </c>
      <c r="D4375" s="32" t="s">
        <v>5817</v>
      </c>
      <c r="E4375" s="94"/>
      <c r="F4375" s="94"/>
      <c r="G4375" s="94"/>
      <c r="H4375" s="352"/>
      <c r="I4375" s="140"/>
      <c r="J4375" s="95"/>
      <c r="K4375" s="69"/>
      <c r="L4375" s="65"/>
      <c r="M4375" s="65"/>
      <c r="N4375" s="352"/>
      <c r="O4375" s="364"/>
      <c r="P4375" s="359"/>
      <c r="Q4375" s="352"/>
      <c r="R4375" s="353"/>
      <c r="S4375" s="115"/>
      <c r="T4375" s="115"/>
      <c r="U4375" s="291"/>
      <c r="V4375" s="291"/>
      <c r="W4375" s="291"/>
      <c r="X4375" s="291"/>
      <c r="Y4375" s="290"/>
      <c r="Z4375" s="355"/>
      <c r="AA4375" s="299" t="s">
        <v>20</v>
      </c>
      <c r="AB4375" s="287" t="s">
        <v>21</v>
      </c>
      <c r="AC4375" s="361">
        <v>0.85</v>
      </c>
      <c r="AD4375" s="87"/>
      <c r="AE4375" s="302"/>
      <c r="AF4375" s="360"/>
      <c r="AG4375" s="45">
        <v>127.0</v>
      </c>
      <c r="AH4375" s="79"/>
      <c r="AI4375" s="80"/>
      <c r="AJ4375" s="80"/>
      <c r="AK4375" s="80"/>
      <c r="AL4375" s="14"/>
      <c r="AM4375" s="16" t="str">
        <f t="shared" si="152"/>
        <v>{s:'63E428', v:127 , c:'放デイ２６・有資格１２・責欠２・評減・拘減・'},</v>
      </c>
      <c r="AN4375" s="16"/>
    </row>
    <row r="4376" ht="16.5" customHeight="1">
      <c r="A4376" s="403">
        <v>63.0</v>
      </c>
      <c r="B4376" s="404" t="s">
        <v>5818</v>
      </c>
      <c r="C4376" s="31">
        <v>4374.0</v>
      </c>
      <c r="D4376" s="405" t="s">
        <v>5819</v>
      </c>
      <c r="E4376" s="94"/>
      <c r="F4376" s="94"/>
      <c r="G4376" s="94"/>
      <c r="H4376" s="352"/>
      <c r="I4376" s="140"/>
      <c r="J4376" s="95"/>
      <c r="K4376" s="69"/>
      <c r="L4376" s="65"/>
      <c r="M4376" s="65"/>
      <c r="N4376" s="352"/>
      <c r="O4376" s="364"/>
      <c r="P4376" s="359"/>
      <c r="Q4376" s="352"/>
      <c r="R4376" s="353"/>
      <c r="S4376" s="406" t="s">
        <v>23</v>
      </c>
      <c r="T4376" s="407" t="s">
        <v>24</v>
      </c>
      <c r="U4376" s="408"/>
      <c r="V4376" s="408"/>
      <c r="W4376" s="408"/>
      <c r="X4376" s="408"/>
      <c r="Y4376" s="409" t="s">
        <v>21</v>
      </c>
      <c r="Z4376" s="410">
        <v>0.7</v>
      </c>
      <c r="AA4376" s="426"/>
      <c r="AB4376" s="427"/>
      <c r="AC4376" s="428"/>
      <c r="AD4376" s="87"/>
      <c r="AE4376" s="313"/>
      <c r="AF4376" s="349"/>
      <c r="AG4376" s="414">
        <v>104.0</v>
      </c>
      <c r="AH4376" s="79"/>
      <c r="AI4376" s="80"/>
      <c r="AJ4376" s="80"/>
      <c r="AK4376" s="80"/>
      <c r="AL4376" s="14"/>
      <c r="AM4376" s="16" t="str">
        <f t="shared" ref="AM4376:AM4379" si="153">"{s:'"&amp;A4376&amp;B4376&amp;"'},"</f>
        <v>{s:'63E429'},</v>
      </c>
      <c r="AN4376" s="16"/>
    </row>
    <row r="4377" ht="16.5" customHeight="1">
      <c r="A4377" s="403">
        <v>63.0</v>
      </c>
      <c r="B4377" s="404" t="s">
        <v>5820</v>
      </c>
      <c r="C4377" s="31">
        <v>4375.0</v>
      </c>
      <c r="D4377" s="405" t="s">
        <v>5821</v>
      </c>
      <c r="E4377" s="94"/>
      <c r="F4377" s="94"/>
      <c r="G4377" s="94"/>
      <c r="H4377" s="352"/>
      <c r="I4377" s="140"/>
      <c r="J4377" s="95"/>
      <c r="K4377" s="69"/>
      <c r="L4377" s="65"/>
      <c r="M4377" s="65"/>
      <c r="N4377" s="352"/>
      <c r="O4377" s="364"/>
      <c r="P4377" s="359"/>
      <c r="Q4377" s="352"/>
      <c r="R4377" s="353"/>
      <c r="S4377" s="415"/>
      <c r="T4377" s="416"/>
      <c r="U4377" s="417"/>
      <c r="V4377" s="417"/>
      <c r="W4377" s="417"/>
      <c r="X4377" s="417"/>
      <c r="Y4377" s="418"/>
      <c r="Z4377" s="419"/>
      <c r="AA4377" s="420" t="s">
        <v>20</v>
      </c>
      <c r="AB4377" s="421" t="s">
        <v>21</v>
      </c>
      <c r="AC4377" s="430">
        <v>0.85</v>
      </c>
      <c r="AD4377" s="87"/>
      <c r="AE4377" s="313"/>
      <c r="AF4377" s="349"/>
      <c r="AG4377" s="414">
        <v>88.0</v>
      </c>
      <c r="AH4377" s="79"/>
      <c r="AI4377" s="80"/>
      <c r="AJ4377" s="80"/>
      <c r="AK4377" s="80"/>
      <c r="AL4377" s="14"/>
      <c r="AM4377" s="16" t="str">
        <f t="shared" si="153"/>
        <v>{s:'63E430'},</v>
      </c>
      <c r="AN4377" s="16"/>
    </row>
    <row r="4378" ht="16.5" customHeight="1">
      <c r="A4378" s="403">
        <v>63.0</v>
      </c>
      <c r="B4378" s="404" t="s">
        <v>5822</v>
      </c>
      <c r="C4378" s="31">
        <v>4376.0</v>
      </c>
      <c r="D4378" s="405" t="s">
        <v>5823</v>
      </c>
      <c r="E4378" s="94"/>
      <c r="F4378" s="105"/>
      <c r="G4378" s="94"/>
      <c r="H4378" s="352"/>
      <c r="I4378" s="140"/>
      <c r="J4378" s="95"/>
      <c r="K4378" s="69"/>
      <c r="L4378" s="65"/>
      <c r="M4378" s="65"/>
      <c r="N4378" s="352"/>
      <c r="O4378" s="364"/>
      <c r="P4378" s="359"/>
      <c r="Q4378" s="352"/>
      <c r="R4378" s="353"/>
      <c r="S4378" s="415"/>
      <c r="T4378" s="431" t="s">
        <v>27</v>
      </c>
      <c r="U4378" s="408"/>
      <c r="V4378" s="408"/>
      <c r="W4378" s="408"/>
      <c r="X4378" s="408"/>
      <c r="Y4378" s="409" t="s">
        <v>21</v>
      </c>
      <c r="Z4378" s="410">
        <v>0.5</v>
      </c>
      <c r="AA4378" s="423"/>
      <c r="AB4378" s="424"/>
      <c r="AC4378" s="419"/>
      <c r="AD4378" s="87"/>
      <c r="AE4378" s="313"/>
      <c r="AF4378" s="349"/>
      <c r="AG4378" s="414">
        <v>73.0</v>
      </c>
      <c r="AH4378" s="79"/>
      <c r="AI4378" s="80"/>
      <c r="AJ4378" s="80"/>
      <c r="AK4378" s="80"/>
      <c r="AL4378" s="14"/>
      <c r="AM4378" s="16" t="str">
        <f t="shared" si="153"/>
        <v>{s:'63E431'},</v>
      </c>
      <c r="AN4378" s="16"/>
    </row>
    <row r="4379" ht="16.5" customHeight="1">
      <c r="A4379" s="403">
        <v>63.0</v>
      </c>
      <c r="B4379" s="404" t="s">
        <v>5824</v>
      </c>
      <c r="C4379" s="31">
        <v>4377.0</v>
      </c>
      <c r="D4379" s="405" t="s">
        <v>5825</v>
      </c>
      <c r="E4379" s="94"/>
      <c r="F4379" s="106"/>
      <c r="G4379" s="94"/>
      <c r="H4379" s="352"/>
      <c r="I4379" s="140"/>
      <c r="J4379" s="95"/>
      <c r="K4379" s="69"/>
      <c r="L4379" s="65"/>
      <c r="M4379" s="65"/>
      <c r="N4379" s="352"/>
      <c r="O4379" s="377"/>
      <c r="P4379" s="378"/>
      <c r="Q4379" s="374"/>
      <c r="R4379" s="376"/>
      <c r="S4379" s="425"/>
      <c r="T4379" s="433"/>
      <c r="U4379" s="417"/>
      <c r="V4379" s="417"/>
      <c r="W4379" s="417"/>
      <c r="X4379" s="417"/>
      <c r="Y4379" s="418"/>
      <c r="Z4379" s="419"/>
      <c r="AA4379" s="420" t="s">
        <v>20</v>
      </c>
      <c r="AB4379" s="421" t="s">
        <v>21</v>
      </c>
      <c r="AC4379" s="430">
        <v>0.85</v>
      </c>
      <c r="AD4379" s="93"/>
      <c r="AE4379" s="292"/>
      <c r="AF4379" s="355"/>
      <c r="AG4379" s="414">
        <v>61.0</v>
      </c>
      <c r="AH4379" s="79"/>
      <c r="AI4379" s="80"/>
      <c r="AJ4379" s="80"/>
      <c r="AK4379" s="80"/>
      <c r="AL4379" s="14"/>
      <c r="AM4379" s="16" t="str">
        <f t="shared" si="153"/>
        <v>{s:'63E432'},</v>
      </c>
      <c r="AN4379" s="16"/>
    </row>
    <row r="4380" ht="16.5" customHeight="1">
      <c r="A4380" s="29">
        <v>63.0</v>
      </c>
      <c r="B4380" s="30" t="s">
        <v>5826</v>
      </c>
      <c r="C4380" s="31">
        <v>4378.0</v>
      </c>
      <c r="D4380" s="32" t="s">
        <v>5827</v>
      </c>
      <c r="E4380" s="112"/>
      <c r="F4380" s="33" t="s">
        <v>249</v>
      </c>
      <c r="G4380" s="102" t="s">
        <v>103</v>
      </c>
      <c r="H4380" s="35"/>
      <c r="I4380" s="35"/>
      <c r="J4380" s="36"/>
      <c r="K4380" s="168"/>
      <c r="L4380" s="152"/>
      <c r="M4380" s="344"/>
      <c r="N4380" s="152"/>
      <c r="O4380" s="46" t="s">
        <v>4961</v>
      </c>
      <c r="P4380" s="82" t="s">
        <v>4962</v>
      </c>
      <c r="Q4380" s="152"/>
      <c r="R4380" s="153"/>
      <c r="S4380" s="287"/>
      <c r="T4380" s="287"/>
      <c r="U4380" s="152"/>
      <c r="V4380" s="152"/>
      <c r="W4380" s="152"/>
      <c r="X4380" s="152"/>
      <c r="Y4380" s="287"/>
      <c r="Z4380" s="345"/>
      <c r="AA4380" s="398"/>
      <c r="AB4380" s="288"/>
      <c r="AC4380" s="288"/>
      <c r="AD4380" s="288"/>
      <c r="AE4380" s="288"/>
      <c r="AF4380" s="346"/>
      <c r="AG4380" s="45">
        <v>419.0</v>
      </c>
      <c r="AH4380" s="79"/>
      <c r="AI4380" s="80"/>
      <c r="AJ4380" s="80"/>
      <c r="AK4380" s="80"/>
      <c r="AL4380" s="14"/>
      <c r="AM4380" s="16" t="str">
        <f t="shared" ref="AM4380:AM4381" si="154">"{s:'"&amp;A4380&amp;B4380&amp;"', v:"&amp;AG4380&amp;" , c:'"&amp;D4380&amp;"・'},"</f>
        <v>{s:'63E433', v:419 , c:'放デイ２７・責欠・'},</v>
      </c>
      <c r="AN4380" s="16"/>
    </row>
    <row r="4381" ht="16.5" customHeight="1">
      <c r="A4381" s="29">
        <v>63.0</v>
      </c>
      <c r="B4381" s="30" t="s">
        <v>5828</v>
      </c>
      <c r="C4381" s="31">
        <v>4379.0</v>
      </c>
      <c r="D4381" s="32" t="s">
        <v>5829</v>
      </c>
      <c r="E4381" s="69"/>
      <c r="F4381" s="70"/>
      <c r="G4381" s="104"/>
      <c r="H4381" s="347" t="str">
        <f>'30放課後等デイ(基本１)'!G4181</f>
        <v/>
      </c>
      <c r="I4381" s="140" t="s">
        <v>9</v>
      </c>
      <c r="J4381" s="51"/>
      <c r="K4381" s="94"/>
      <c r="L4381" s="140"/>
      <c r="M4381" s="348"/>
      <c r="N4381" s="140"/>
      <c r="O4381" s="379"/>
      <c r="P4381" s="87"/>
      <c r="Q4381" s="302" t="s">
        <v>21</v>
      </c>
      <c r="R4381" s="349">
        <v>0.7</v>
      </c>
      <c r="S4381" s="290"/>
      <c r="T4381" s="290"/>
      <c r="U4381" s="291"/>
      <c r="V4381" s="291"/>
      <c r="W4381" s="291"/>
      <c r="X4381" s="291"/>
      <c r="Y4381" s="290"/>
      <c r="Z4381" s="350"/>
      <c r="AA4381" s="299" t="s">
        <v>20</v>
      </c>
      <c r="AB4381" s="287" t="s">
        <v>21</v>
      </c>
      <c r="AC4381" s="351">
        <v>0.85</v>
      </c>
      <c r="AD4381" s="288"/>
      <c r="AE4381" s="288"/>
      <c r="AF4381" s="346"/>
      <c r="AG4381" s="45">
        <v>356.0</v>
      </c>
      <c r="AH4381" s="79"/>
      <c r="AI4381" s="80"/>
      <c r="AJ4381" s="80"/>
      <c r="AK4381" s="80"/>
      <c r="AL4381" s="14"/>
      <c r="AM4381" s="16" t="str">
        <f t="shared" si="154"/>
        <v>{s:'63E434', v:356 , c:'放デイ２７・責欠・評減・'},</v>
      </c>
      <c r="AN4381" s="16"/>
    </row>
    <row r="4382" ht="16.5" customHeight="1">
      <c r="A4382" s="403">
        <v>63.0</v>
      </c>
      <c r="B4382" s="404" t="s">
        <v>5830</v>
      </c>
      <c r="C4382" s="31">
        <v>4380.0</v>
      </c>
      <c r="D4382" s="405" t="s">
        <v>5831</v>
      </c>
      <c r="E4382" s="69"/>
      <c r="F4382" s="70"/>
      <c r="G4382" s="104"/>
      <c r="H4382" s="63"/>
      <c r="I4382" s="63"/>
      <c r="J4382" s="51"/>
      <c r="K4382" s="69"/>
      <c r="L4382" s="65"/>
      <c r="M4382" s="65"/>
      <c r="N4382" s="352"/>
      <c r="O4382" s="379"/>
      <c r="P4382" s="87"/>
      <c r="Q4382" s="352"/>
      <c r="R4382" s="353"/>
      <c r="S4382" s="406" t="s">
        <v>23</v>
      </c>
      <c r="T4382" s="407" t="s">
        <v>24</v>
      </c>
      <c r="U4382" s="408"/>
      <c r="V4382" s="408"/>
      <c r="W4382" s="408"/>
      <c r="X4382" s="408"/>
      <c r="Y4382" s="409" t="s">
        <v>21</v>
      </c>
      <c r="Z4382" s="410">
        <v>0.7</v>
      </c>
      <c r="AA4382" s="426"/>
      <c r="AB4382" s="427"/>
      <c r="AC4382" s="427"/>
      <c r="AD4382" s="427"/>
      <c r="AE4382" s="427"/>
      <c r="AF4382" s="428"/>
      <c r="AG4382" s="414">
        <v>293.0</v>
      </c>
      <c r="AH4382" s="79"/>
      <c r="AI4382" s="80"/>
      <c r="AJ4382" s="80"/>
      <c r="AK4382" s="80"/>
      <c r="AL4382" s="14"/>
      <c r="AM4382" s="16" t="str">
        <f t="shared" ref="AM4382:AM4385" si="155">"{s:'"&amp;A4382&amp;B4382&amp;"'},"</f>
        <v>{s:'63E435'},</v>
      </c>
      <c r="AN4382" s="16"/>
    </row>
    <row r="4383" ht="16.5" customHeight="1">
      <c r="A4383" s="403">
        <v>63.0</v>
      </c>
      <c r="B4383" s="404" t="s">
        <v>5832</v>
      </c>
      <c r="C4383" s="31">
        <v>4381.0</v>
      </c>
      <c r="D4383" s="405" t="s">
        <v>5833</v>
      </c>
      <c r="E4383" s="69"/>
      <c r="F4383" s="70"/>
      <c r="G4383" s="104"/>
      <c r="H4383" s="63"/>
      <c r="I4383" s="63"/>
      <c r="J4383" s="51"/>
      <c r="K4383" s="69"/>
      <c r="L4383" s="65"/>
      <c r="M4383" s="65"/>
      <c r="N4383" s="352"/>
      <c r="O4383" s="379"/>
      <c r="P4383" s="87"/>
      <c r="Q4383" s="352"/>
      <c r="R4383" s="353"/>
      <c r="S4383" s="415"/>
      <c r="T4383" s="416"/>
      <c r="U4383" s="417"/>
      <c r="V4383" s="417"/>
      <c r="W4383" s="417"/>
      <c r="X4383" s="417"/>
      <c r="Y4383" s="418"/>
      <c r="Z4383" s="419"/>
      <c r="AA4383" s="420" t="s">
        <v>20</v>
      </c>
      <c r="AB4383" s="421" t="s">
        <v>21</v>
      </c>
      <c r="AC4383" s="422">
        <v>0.85</v>
      </c>
      <c r="AD4383" s="412"/>
      <c r="AE4383" s="412"/>
      <c r="AF4383" s="413"/>
      <c r="AG4383" s="414">
        <v>249.0</v>
      </c>
      <c r="AH4383" s="79"/>
      <c r="AI4383" s="80"/>
      <c r="AJ4383" s="80"/>
      <c r="AK4383" s="80"/>
      <c r="AL4383" s="14"/>
      <c r="AM4383" s="16" t="str">
        <f t="shared" si="155"/>
        <v>{s:'63E436'},</v>
      </c>
      <c r="AN4383" s="16"/>
    </row>
    <row r="4384" ht="16.5" customHeight="1">
      <c r="A4384" s="403">
        <v>63.0</v>
      </c>
      <c r="B4384" s="404" t="s">
        <v>5834</v>
      </c>
      <c r="C4384" s="31">
        <v>4382.0</v>
      </c>
      <c r="D4384" s="405" t="s">
        <v>5835</v>
      </c>
      <c r="E4384" s="69"/>
      <c r="F4384" s="70"/>
      <c r="G4384" s="104"/>
      <c r="H4384" s="63"/>
      <c r="I4384" s="63"/>
      <c r="J4384" s="51"/>
      <c r="K4384" s="69"/>
      <c r="L4384" s="65"/>
      <c r="M4384" s="65"/>
      <c r="N4384" s="352"/>
      <c r="O4384" s="379"/>
      <c r="P4384" s="87"/>
      <c r="Q4384" s="352"/>
      <c r="R4384" s="353"/>
      <c r="S4384" s="415"/>
      <c r="T4384" s="407" t="s">
        <v>27</v>
      </c>
      <c r="U4384" s="408"/>
      <c r="V4384" s="408"/>
      <c r="W4384" s="408"/>
      <c r="X4384" s="408"/>
      <c r="Y4384" s="409" t="s">
        <v>21</v>
      </c>
      <c r="Z4384" s="410">
        <v>0.5</v>
      </c>
      <c r="AA4384" s="423"/>
      <c r="AB4384" s="424"/>
      <c r="AC4384" s="424"/>
      <c r="AD4384" s="424"/>
      <c r="AE4384" s="424"/>
      <c r="AF4384" s="419"/>
      <c r="AG4384" s="414">
        <v>210.0</v>
      </c>
      <c r="AH4384" s="79"/>
      <c r="AI4384" s="80"/>
      <c r="AJ4384" s="80"/>
      <c r="AK4384" s="80"/>
      <c r="AL4384" s="14"/>
      <c r="AM4384" s="16" t="str">
        <f t="shared" si="155"/>
        <v>{s:'63E437'},</v>
      </c>
      <c r="AN4384" s="16"/>
    </row>
    <row r="4385" ht="16.5" customHeight="1">
      <c r="A4385" s="403">
        <v>63.0</v>
      </c>
      <c r="B4385" s="404" t="s">
        <v>5836</v>
      </c>
      <c r="C4385" s="31">
        <v>4383.0</v>
      </c>
      <c r="D4385" s="405" t="s">
        <v>5837</v>
      </c>
      <c r="E4385" s="69"/>
      <c r="F4385" s="70"/>
      <c r="G4385" s="104"/>
      <c r="H4385" s="63"/>
      <c r="I4385" s="63"/>
      <c r="J4385" s="51"/>
      <c r="K4385" s="69"/>
      <c r="L4385" s="65"/>
      <c r="M4385" s="65"/>
      <c r="N4385" s="352"/>
      <c r="O4385" s="379"/>
      <c r="P4385" s="87"/>
      <c r="Q4385" s="352"/>
      <c r="R4385" s="353"/>
      <c r="S4385" s="425"/>
      <c r="T4385" s="416"/>
      <c r="U4385" s="417"/>
      <c r="V4385" s="417"/>
      <c r="W4385" s="417"/>
      <c r="X4385" s="417"/>
      <c r="Y4385" s="418"/>
      <c r="Z4385" s="419"/>
      <c r="AA4385" s="420" t="s">
        <v>20</v>
      </c>
      <c r="AB4385" s="421" t="s">
        <v>21</v>
      </c>
      <c r="AC4385" s="422">
        <v>0.85</v>
      </c>
      <c r="AD4385" s="412"/>
      <c r="AE4385" s="412"/>
      <c r="AF4385" s="413"/>
      <c r="AG4385" s="414">
        <v>179.0</v>
      </c>
      <c r="AH4385" s="79"/>
      <c r="AI4385" s="80"/>
      <c r="AJ4385" s="80"/>
      <c r="AK4385" s="80"/>
      <c r="AL4385" s="14"/>
      <c r="AM4385" s="16" t="str">
        <f t="shared" si="155"/>
        <v>{s:'63E438'},</v>
      </c>
      <c r="AN4385" s="16"/>
    </row>
    <row r="4386" ht="16.5" customHeight="1">
      <c r="A4386" s="29">
        <v>63.0</v>
      </c>
      <c r="B4386" s="30" t="s">
        <v>5838</v>
      </c>
      <c r="C4386" s="31">
        <v>4384.0</v>
      </c>
      <c r="D4386" s="32" t="s">
        <v>5839</v>
      </c>
      <c r="E4386" s="69"/>
      <c r="F4386" s="69"/>
      <c r="G4386" s="76"/>
      <c r="H4386" s="63"/>
      <c r="I4386" s="63"/>
      <c r="J4386" s="51"/>
      <c r="K4386" s="69"/>
      <c r="L4386" s="65"/>
      <c r="M4386" s="65"/>
      <c r="N4386" s="352"/>
      <c r="O4386" s="379"/>
      <c r="P4386" s="359"/>
      <c r="Q4386" s="352"/>
      <c r="R4386" s="353"/>
      <c r="S4386" s="96"/>
      <c r="T4386" s="96"/>
      <c r="U4386" s="152"/>
      <c r="V4386" s="152"/>
      <c r="W4386" s="152"/>
      <c r="X4386" s="152"/>
      <c r="Y4386" s="287"/>
      <c r="Z4386" s="354"/>
      <c r="AA4386" s="398"/>
      <c r="AB4386" s="288"/>
      <c r="AC4386" s="346"/>
      <c r="AD4386" s="82" t="s">
        <v>30</v>
      </c>
      <c r="AE4386" s="302">
        <v>5.0</v>
      </c>
      <c r="AF4386" s="360" t="s">
        <v>31</v>
      </c>
      <c r="AG4386" s="45">
        <v>414.0</v>
      </c>
      <c r="AH4386" s="79"/>
      <c r="AI4386" s="80"/>
      <c r="AJ4386" s="80"/>
      <c r="AK4386" s="80"/>
      <c r="AL4386" s="14"/>
      <c r="AM4386" s="16" t="str">
        <f t="shared" ref="AM4386:AM4387" si="156">"{s:'"&amp;A4386&amp;B4386&amp;"', v:"&amp;AG4386&amp;" , c:'"&amp;D4386&amp;"・'},"</f>
        <v>{s:'63E439', v:414 , c:'放デイ２７・責欠・拘減・'},</v>
      </c>
      <c r="AN4386" s="16"/>
    </row>
    <row r="4387" ht="16.5" customHeight="1">
      <c r="A4387" s="29">
        <v>63.0</v>
      </c>
      <c r="B4387" s="30" t="s">
        <v>5840</v>
      </c>
      <c r="C4387" s="31">
        <v>4385.0</v>
      </c>
      <c r="D4387" s="32" t="s">
        <v>5841</v>
      </c>
      <c r="E4387" s="69"/>
      <c r="F4387" s="69"/>
      <c r="G4387" s="76"/>
      <c r="H4387" s="63"/>
      <c r="I4387" s="63"/>
      <c r="J4387" s="51"/>
      <c r="K4387" s="69"/>
      <c r="L4387" s="65"/>
      <c r="M4387" s="65"/>
      <c r="N4387" s="352"/>
      <c r="O4387" s="379"/>
      <c r="P4387" s="359"/>
      <c r="Q4387" s="352"/>
      <c r="R4387" s="353"/>
      <c r="S4387" s="115"/>
      <c r="T4387" s="115"/>
      <c r="U4387" s="291"/>
      <c r="V4387" s="291"/>
      <c r="W4387" s="291"/>
      <c r="X4387" s="291"/>
      <c r="Y4387" s="290"/>
      <c r="Z4387" s="355"/>
      <c r="AA4387" s="299" t="s">
        <v>20</v>
      </c>
      <c r="AB4387" s="287" t="s">
        <v>21</v>
      </c>
      <c r="AC4387" s="361">
        <v>0.85</v>
      </c>
      <c r="AD4387" s="87"/>
      <c r="AE4387" s="302"/>
      <c r="AF4387" s="360"/>
      <c r="AG4387" s="45">
        <v>351.0</v>
      </c>
      <c r="AH4387" s="79"/>
      <c r="AI4387" s="80"/>
      <c r="AJ4387" s="80"/>
      <c r="AK4387" s="80"/>
      <c r="AL4387" s="14"/>
      <c r="AM4387" s="16" t="str">
        <f t="shared" si="156"/>
        <v>{s:'63E440', v:351 , c:'放デイ２７・責欠・評減・拘減・'},</v>
      </c>
      <c r="AN4387" s="16"/>
    </row>
    <row r="4388" ht="16.5" customHeight="1">
      <c r="A4388" s="403">
        <v>63.0</v>
      </c>
      <c r="B4388" s="404" t="s">
        <v>5842</v>
      </c>
      <c r="C4388" s="31">
        <v>4386.0</v>
      </c>
      <c r="D4388" s="405" t="s">
        <v>5843</v>
      </c>
      <c r="E4388" s="69"/>
      <c r="F4388" s="69"/>
      <c r="G4388" s="76"/>
      <c r="H4388" s="63"/>
      <c r="I4388" s="63"/>
      <c r="J4388" s="51"/>
      <c r="K4388" s="69"/>
      <c r="L4388" s="65"/>
      <c r="M4388" s="65"/>
      <c r="N4388" s="352"/>
      <c r="O4388" s="364"/>
      <c r="P4388" s="359"/>
      <c r="Q4388" s="352"/>
      <c r="R4388" s="353"/>
      <c r="S4388" s="406" t="s">
        <v>23</v>
      </c>
      <c r="T4388" s="407" t="s">
        <v>24</v>
      </c>
      <c r="U4388" s="408"/>
      <c r="V4388" s="408"/>
      <c r="W4388" s="408"/>
      <c r="X4388" s="408"/>
      <c r="Y4388" s="409" t="s">
        <v>21</v>
      </c>
      <c r="Z4388" s="410">
        <v>0.7</v>
      </c>
      <c r="AA4388" s="426"/>
      <c r="AB4388" s="427"/>
      <c r="AC4388" s="428"/>
      <c r="AD4388" s="87"/>
      <c r="AE4388" s="313"/>
      <c r="AF4388" s="349"/>
      <c r="AG4388" s="414">
        <v>288.0</v>
      </c>
      <c r="AH4388" s="79"/>
      <c r="AI4388" s="80"/>
      <c r="AJ4388" s="80"/>
      <c r="AK4388" s="80"/>
      <c r="AL4388" s="14"/>
      <c r="AM4388" s="16" t="str">
        <f t="shared" ref="AM4388:AM4391" si="157">"{s:'"&amp;A4388&amp;B4388&amp;"'},"</f>
        <v>{s:'63E441'},</v>
      </c>
      <c r="AN4388" s="16"/>
    </row>
    <row r="4389" ht="16.5" customHeight="1">
      <c r="A4389" s="403">
        <v>63.0</v>
      </c>
      <c r="B4389" s="404" t="s">
        <v>5844</v>
      </c>
      <c r="C4389" s="31">
        <v>4387.0</v>
      </c>
      <c r="D4389" s="405" t="s">
        <v>5845</v>
      </c>
      <c r="E4389" s="69"/>
      <c r="F4389" s="69"/>
      <c r="G4389" s="76"/>
      <c r="H4389" s="63"/>
      <c r="I4389" s="63"/>
      <c r="J4389" s="51"/>
      <c r="K4389" s="69"/>
      <c r="L4389" s="65"/>
      <c r="M4389" s="65"/>
      <c r="N4389" s="352"/>
      <c r="O4389" s="364"/>
      <c r="P4389" s="359"/>
      <c r="Q4389" s="352"/>
      <c r="R4389" s="353"/>
      <c r="S4389" s="415"/>
      <c r="T4389" s="416"/>
      <c r="U4389" s="417"/>
      <c r="V4389" s="417"/>
      <c r="W4389" s="417"/>
      <c r="X4389" s="417"/>
      <c r="Y4389" s="418"/>
      <c r="Z4389" s="419"/>
      <c r="AA4389" s="420" t="s">
        <v>20</v>
      </c>
      <c r="AB4389" s="421" t="s">
        <v>21</v>
      </c>
      <c r="AC4389" s="430">
        <v>0.85</v>
      </c>
      <c r="AD4389" s="87"/>
      <c r="AE4389" s="313"/>
      <c r="AF4389" s="349"/>
      <c r="AG4389" s="414">
        <v>244.0</v>
      </c>
      <c r="AH4389" s="79"/>
      <c r="AI4389" s="80"/>
      <c r="AJ4389" s="80"/>
      <c r="AK4389" s="80"/>
      <c r="AL4389" s="14"/>
      <c r="AM4389" s="16" t="str">
        <f t="shared" si="157"/>
        <v>{s:'63E442'},</v>
      </c>
      <c r="AN4389" s="16"/>
    </row>
    <row r="4390" ht="16.5" customHeight="1">
      <c r="A4390" s="403">
        <v>63.0</v>
      </c>
      <c r="B4390" s="404" t="s">
        <v>5846</v>
      </c>
      <c r="C4390" s="31">
        <v>4388.0</v>
      </c>
      <c r="D4390" s="405" t="s">
        <v>5847</v>
      </c>
      <c r="E4390" s="69"/>
      <c r="F4390" s="69"/>
      <c r="G4390" s="76"/>
      <c r="H4390" s="63"/>
      <c r="I4390" s="63"/>
      <c r="J4390" s="51"/>
      <c r="K4390" s="69"/>
      <c r="L4390" s="65"/>
      <c r="M4390" s="65"/>
      <c r="N4390" s="352"/>
      <c r="O4390" s="364"/>
      <c r="P4390" s="359"/>
      <c r="Q4390" s="352"/>
      <c r="R4390" s="353"/>
      <c r="S4390" s="415"/>
      <c r="T4390" s="431" t="s">
        <v>27</v>
      </c>
      <c r="U4390" s="408"/>
      <c r="V4390" s="408"/>
      <c r="W4390" s="408"/>
      <c r="X4390" s="408"/>
      <c r="Y4390" s="409" t="s">
        <v>21</v>
      </c>
      <c r="Z4390" s="410">
        <v>0.5</v>
      </c>
      <c r="AA4390" s="423"/>
      <c r="AB4390" s="424"/>
      <c r="AC4390" s="419"/>
      <c r="AD4390" s="87"/>
      <c r="AE4390" s="313"/>
      <c r="AF4390" s="349"/>
      <c r="AG4390" s="414">
        <v>205.0</v>
      </c>
      <c r="AH4390" s="79"/>
      <c r="AI4390" s="80"/>
      <c r="AJ4390" s="80"/>
      <c r="AK4390" s="80"/>
      <c r="AL4390" s="14"/>
      <c r="AM4390" s="16" t="str">
        <f t="shared" si="157"/>
        <v>{s:'63E443'},</v>
      </c>
      <c r="AN4390" s="16"/>
    </row>
    <row r="4391" ht="16.5" customHeight="1">
      <c r="A4391" s="403">
        <v>63.0</v>
      </c>
      <c r="B4391" s="404" t="s">
        <v>5848</v>
      </c>
      <c r="C4391" s="31">
        <v>4389.0</v>
      </c>
      <c r="D4391" s="405" t="s">
        <v>5849</v>
      </c>
      <c r="E4391" s="69"/>
      <c r="F4391" s="69"/>
      <c r="G4391" s="76"/>
      <c r="H4391" s="63"/>
      <c r="I4391" s="63"/>
      <c r="J4391" s="51"/>
      <c r="K4391" s="69"/>
      <c r="L4391" s="65"/>
      <c r="M4391" s="65"/>
      <c r="N4391" s="352"/>
      <c r="O4391" s="364"/>
      <c r="P4391" s="359"/>
      <c r="Q4391" s="352"/>
      <c r="R4391" s="353"/>
      <c r="S4391" s="425"/>
      <c r="T4391" s="433"/>
      <c r="U4391" s="417"/>
      <c r="V4391" s="417"/>
      <c r="W4391" s="417"/>
      <c r="X4391" s="417"/>
      <c r="Y4391" s="418"/>
      <c r="Z4391" s="419"/>
      <c r="AA4391" s="420" t="s">
        <v>20</v>
      </c>
      <c r="AB4391" s="421" t="s">
        <v>21</v>
      </c>
      <c r="AC4391" s="430">
        <v>0.85</v>
      </c>
      <c r="AD4391" s="93"/>
      <c r="AE4391" s="292"/>
      <c r="AF4391" s="355"/>
      <c r="AG4391" s="414">
        <v>174.0</v>
      </c>
      <c r="AH4391" s="79"/>
      <c r="AI4391" s="80"/>
      <c r="AJ4391" s="80"/>
      <c r="AK4391" s="80"/>
      <c r="AL4391" s="14"/>
      <c r="AM4391" s="16" t="str">
        <f t="shared" si="157"/>
        <v>{s:'63E444'},</v>
      </c>
      <c r="AN4391" s="16"/>
    </row>
    <row r="4392" ht="16.5" customHeight="1">
      <c r="A4392" s="29">
        <v>63.0</v>
      </c>
      <c r="B4392" s="30" t="s">
        <v>5850</v>
      </c>
      <c r="C4392" s="31">
        <v>4390.0</v>
      </c>
      <c r="D4392" s="32" t="s">
        <v>5851</v>
      </c>
      <c r="E4392" s="69"/>
      <c r="F4392" s="69"/>
      <c r="G4392" s="94"/>
      <c r="H4392" s="352"/>
      <c r="I4392" s="140"/>
      <c r="J4392" s="95"/>
      <c r="K4392" s="82" t="s">
        <v>38</v>
      </c>
      <c r="L4392" s="152"/>
      <c r="M4392" s="344"/>
      <c r="N4392" s="152"/>
      <c r="O4392" s="105"/>
      <c r="P4392" s="94"/>
      <c r="Q4392" s="140"/>
      <c r="R4392" s="95"/>
      <c r="S4392" s="287"/>
      <c r="T4392" s="287"/>
      <c r="U4392" s="152"/>
      <c r="V4392" s="152"/>
      <c r="W4392" s="152"/>
      <c r="X4392" s="152"/>
      <c r="Y4392" s="287"/>
      <c r="Z4392" s="345"/>
      <c r="AA4392" s="398"/>
      <c r="AB4392" s="288"/>
      <c r="AC4392" s="288"/>
      <c r="AD4392" s="288"/>
      <c r="AE4392" s="288"/>
      <c r="AF4392" s="346"/>
      <c r="AG4392" s="45">
        <v>426.0</v>
      </c>
      <c r="AH4392" s="79"/>
      <c r="AI4392" s="80"/>
      <c r="AJ4392" s="80"/>
      <c r="AK4392" s="80"/>
      <c r="AL4392" s="14"/>
      <c r="AM4392" s="16" t="str">
        <f t="shared" ref="AM4392:AM4393" si="158">"{s:'"&amp;A4392&amp;B4392&amp;"', v:"&amp;AG4392&amp;" , c:'"&amp;D4392&amp;"・'},"</f>
        <v>{s:'63E445', v:426 , c:'放デイ２７・有資格１３・責欠・'},</v>
      </c>
      <c r="AN4392" s="16"/>
    </row>
    <row r="4393" ht="16.5" customHeight="1">
      <c r="A4393" s="29">
        <v>63.0</v>
      </c>
      <c r="B4393" s="30" t="s">
        <v>5852</v>
      </c>
      <c r="C4393" s="31">
        <v>4391.0</v>
      </c>
      <c r="D4393" s="32" t="s">
        <v>5853</v>
      </c>
      <c r="E4393" s="69"/>
      <c r="F4393" s="69"/>
      <c r="G4393" s="94"/>
      <c r="H4393" s="373"/>
      <c r="I4393" s="140"/>
      <c r="J4393" s="95"/>
      <c r="K4393" s="87"/>
      <c r="L4393" s="140">
        <v>9.0</v>
      </c>
      <c r="M4393" s="348" t="s">
        <v>40</v>
      </c>
      <c r="N4393" s="140"/>
      <c r="O4393" s="105"/>
      <c r="P4393" s="94"/>
      <c r="Q4393" s="140"/>
      <c r="R4393" s="95"/>
      <c r="S4393" s="290"/>
      <c r="T4393" s="290"/>
      <c r="U4393" s="291"/>
      <c r="V4393" s="291"/>
      <c r="W4393" s="291"/>
      <c r="X4393" s="291"/>
      <c r="Y4393" s="290"/>
      <c r="Z4393" s="350"/>
      <c r="AA4393" s="299" t="s">
        <v>20</v>
      </c>
      <c r="AB4393" s="287" t="s">
        <v>21</v>
      </c>
      <c r="AC4393" s="351">
        <v>0.85</v>
      </c>
      <c r="AD4393" s="288"/>
      <c r="AE4393" s="288"/>
      <c r="AF4393" s="346"/>
      <c r="AG4393" s="45">
        <v>362.0</v>
      </c>
      <c r="AH4393" s="79"/>
      <c r="AI4393" s="80"/>
      <c r="AJ4393" s="80"/>
      <c r="AK4393" s="80"/>
      <c r="AL4393" s="14"/>
      <c r="AM4393" s="16" t="str">
        <f t="shared" si="158"/>
        <v>{s:'63E446', v:362 , c:'放デイ２７・有資格１３・責欠・評減・'},</v>
      </c>
      <c r="AN4393" s="16"/>
    </row>
    <row r="4394" ht="16.5" customHeight="1">
      <c r="A4394" s="403">
        <v>63.0</v>
      </c>
      <c r="B4394" s="404" t="s">
        <v>5854</v>
      </c>
      <c r="C4394" s="31">
        <v>4392.0</v>
      </c>
      <c r="D4394" s="405" t="s">
        <v>5855</v>
      </c>
      <c r="E4394" s="69"/>
      <c r="F4394" s="69"/>
      <c r="G4394" s="94"/>
      <c r="H4394" s="352"/>
      <c r="I4394" s="140"/>
      <c r="J4394" s="95"/>
      <c r="K4394" s="87"/>
      <c r="L4394" s="65"/>
      <c r="M4394" s="65"/>
      <c r="N4394" s="352"/>
      <c r="O4394" s="364"/>
      <c r="P4394" s="359"/>
      <c r="Q4394" s="352"/>
      <c r="R4394" s="353"/>
      <c r="S4394" s="406" t="s">
        <v>23</v>
      </c>
      <c r="T4394" s="407" t="s">
        <v>24</v>
      </c>
      <c r="U4394" s="408"/>
      <c r="V4394" s="408"/>
      <c r="W4394" s="408"/>
      <c r="X4394" s="408"/>
      <c r="Y4394" s="409" t="s">
        <v>21</v>
      </c>
      <c r="Z4394" s="410">
        <v>0.7</v>
      </c>
      <c r="AA4394" s="426"/>
      <c r="AB4394" s="427"/>
      <c r="AC4394" s="427"/>
      <c r="AD4394" s="427"/>
      <c r="AE4394" s="427"/>
      <c r="AF4394" s="428"/>
      <c r="AG4394" s="414">
        <v>298.0</v>
      </c>
      <c r="AH4394" s="79"/>
      <c r="AI4394" s="80"/>
      <c r="AJ4394" s="80"/>
      <c r="AK4394" s="80"/>
      <c r="AL4394" s="14"/>
      <c r="AM4394" s="16" t="str">
        <f t="shared" ref="AM4394:AM4397" si="159">"{s:'"&amp;A4394&amp;B4394&amp;"'},"</f>
        <v>{s:'63E447'},</v>
      </c>
      <c r="AN4394" s="16"/>
    </row>
    <row r="4395" ht="16.5" customHeight="1">
      <c r="A4395" s="403">
        <v>63.0</v>
      </c>
      <c r="B4395" s="404" t="s">
        <v>5856</v>
      </c>
      <c r="C4395" s="31">
        <v>4393.0</v>
      </c>
      <c r="D4395" s="405" t="s">
        <v>5857</v>
      </c>
      <c r="E4395" s="69"/>
      <c r="F4395" s="69"/>
      <c r="G4395" s="94"/>
      <c r="H4395" s="352"/>
      <c r="I4395" s="140"/>
      <c r="J4395" s="95"/>
      <c r="K4395" s="87"/>
      <c r="L4395" s="65"/>
      <c r="M4395" s="65"/>
      <c r="N4395" s="352"/>
      <c r="O4395" s="364"/>
      <c r="P4395" s="359"/>
      <c r="Q4395" s="352"/>
      <c r="R4395" s="353"/>
      <c r="S4395" s="415"/>
      <c r="T4395" s="416"/>
      <c r="U4395" s="417"/>
      <c r="V4395" s="417"/>
      <c r="W4395" s="417"/>
      <c r="X4395" s="417"/>
      <c r="Y4395" s="418"/>
      <c r="Z4395" s="419"/>
      <c r="AA4395" s="420" t="s">
        <v>20</v>
      </c>
      <c r="AB4395" s="421" t="s">
        <v>21</v>
      </c>
      <c r="AC4395" s="422">
        <v>0.85</v>
      </c>
      <c r="AD4395" s="412"/>
      <c r="AE4395" s="412"/>
      <c r="AF4395" s="413"/>
      <c r="AG4395" s="414">
        <v>253.0</v>
      </c>
      <c r="AH4395" s="79"/>
      <c r="AI4395" s="80"/>
      <c r="AJ4395" s="80"/>
      <c r="AK4395" s="80"/>
      <c r="AL4395" s="14"/>
      <c r="AM4395" s="16" t="str">
        <f t="shared" si="159"/>
        <v>{s:'63E448'},</v>
      </c>
      <c r="AN4395" s="16"/>
    </row>
    <row r="4396" ht="16.5" customHeight="1">
      <c r="A4396" s="403">
        <v>63.0</v>
      </c>
      <c r="B4396" s="404" t="s">
        <v>5858</v>
      </c>
      <c r="C4396" s="31">
        <v>4394.0</v>
      </c>
      <c r="D4396" s="405" t="s">
        <v>5859</v>
      </c>
      <c r="E4396" s="69"/>
      <c r="F4396" s="69"/>
      <c r="G4396" s="94"/>
      <c r="H4396" s="352"/>
      <c r="I4396" s="140"/>
      <c r="J4396" s="95"/>
      <c r="K4396" s="87"/>
      <c r="L4396" s="65"/>
      <c r="M4396" s="65"/>
      <c r="N4396" s="352"/>
      <c r="O4396" s="364"/>
      <c r="P4396" s="359"/>
      <c r="Q4396" s="352"/>
      <c r="R4396" s="353"/>
      <c r="S4396" s="415"/>
      <c r="T4396" s="407" t="s">
        <v>27</v>
      </c>
      <c r="U4396" s="408"/>
      <c r="V4396" s="408"/>
      <c r="W4396" s="408"/>
      <c r="X4396" s="408"/>
      <c r="Y4396" s="409" t="s">
        <v>21</v>
      </c>
      <c r="Z4396" s="410">
        <v>0.5</v>
      </c>
      <c r="AA4396" s="423"/>
      <c r="AB4396" s="424"/>
      <c r="AC4396" s="424"/>
      <c r="AD4396" s="424"/>
      <c r="AE4396" s="424"/>
      <c r="AF4396" s="419"/>
      <c r="AG4396" s="414">
        <v>213.0</v>
      </c>
      <c r="AH4396" s="79"/>
      <c r="AI4396" s="80"/>
      <c r="AJ4396" s="80"/>
      <c r="AK4396" s="80"/>
      <c r="AL4396" s="14"/>
      <c r="AM4396" s="16" t="str">
        <f t="shared" si="159"/>
        <v>{s:'63E449'},</v>
      </c>
      <c r="AN4396" s="16"/>
    </row>
    <row r="4397" ht="16.5" customHeight="1">
      <c r="A4397" s="403">
        <v>63.0</v>
      </c>
      <c r="B4397" s="404" t="s">
        <v>5860</v>
      </c>
      <c r="C4397" s="31">
        <v>4395.0</v>
      </c>
      <c r="D4397" s="405" t="s">
        <v>5861</v>
      </c>
      <c r="E4397" s="69"/>
      <c r="F4397" s="69"/>
      <c r="G4397" s="94"/>
      <c r="H4397" s="352"/>
      <c r="I4397" s="140"/>
      <c r="J4397" s="95"/>
      <c r="K4397" s="69"/>
      <c r="L4397" s="65"/>
      <c r="M4397" s="65"/>
      <c r="N4397" s="352"/>
      <c r="O4397" s="364"/>
      <c r="P4397" s="359"/>
      <c r="Q4397" s="352"/>
      <c r="R4397" s="353"/>
      <c r="S4397" s="425"/>
      <c r="T4397" s="416"/>
      <c r="U4397" s="417"/>
      <c r="V4397" s="417"/>
      <c r="W4397" s="417"/>
      <c r="X4397" s="417"/>
      <c r="Y4397" s="418"/>
      <c r="Z4397" s="419"/>
      <c r="AA4397" s="420" t="s">
        <v>20</v>
      </c>
      <c r="AB4397" s="421" t="s">
        <v>21</v>
      </c>
      <c r="AC4397" s="422">
        <v>0.85</v>
      </c>
      <c r="AD4397" s="412"/>
      <c r="AE4397" s="412"/>
      <c r="AF4397" s="413"/>
      <c r="AG4397" s="414">
        <v>181.0</v>
      </c>
      <c r="AH4397" s="79"/>
      <c r="AI4397" s="80"/>
      <c r="AJ4397" s="80"/>
      <c r="AK4397" s="80"/>
      <c r="AL4397" s="14"/>
      <c r="AM4397" s="16" t="str">
        <f t="shared" si="159"/>
        <v>{s:'63E450'},</v>
      </c>
      <c r="AN4397" s="16"/>
    </row>
    <row r="4398" ht="16.5" customHeight="1">
      <c r="A4398" s="29">
        <v>63.0</v>
      </c>
      <c r="B4398" s="30" t="s">
        <v>5862</v>
      </c>
      <c r="C4398" s="31">
        <v>4396.0</v>
      </c>
      <c r="D4398" s="32" t="s">
        <v>5863</v>
      </c>
      <c r="E4398" s="69"/>
      <c r="F4398" s="69"/>
      <c r="G4398" s="94"/>
      <c r="H4398" s="352"/>
      <c r="I4398" s="140"/>
      <c r="J4398" s="95"/>
      <c r="K4398" s="69"/>
      <c r="L4398" s="65"/>
      <c r="M4398" s="65"/>
      <c r="N4398" s="352"/>
      <c r="O4398" s="364"/>
      <c r="P4398" s="359"/>
      <c r="Q4398" s="352"/>
      <c r="R4398" s="353"/>
      <c r="S4398" s="96"/>
      <c r="T4398" s="96"/>
      <c r="U4398" s="152"/>
      <c r="V4398" s="152"/>
      <c r="W4398" s="152"/>
      <c r="X4398" s="152"/>
      <c r="Y4398" s="287"/>
      <c r="Z4398" s="354"/>
      <c r="AA4398" s="398"/>
      <c r="AB4398" s="288"/>
      <c r="AC4398" s="346"/>
      <c r="AD4398" s="82" t="s">
        <v>30</v>
      </c>
      <c r="AE4398" s="302">
        <v>5.0</v>
      </c>
      <c r="AF4398" s="360" t="s">
        <v>31</v>
      </c>
      <c r="AG4398" s="45">
        <v>421.0</v>
      </c>
      <c r="AH4398" s="79"/>
      <c r="AI4398" s="80"/>
      <c r="AJ4398" s="80"/>
      <c r="AK4398" s="80"/>
      <c r="AL4398" s="14"/>
      <c r="AM4398" s="16" t="str">
        <f t="shared" ref="AM4398:AM4399" si="160">"{s:'"&amp;A4398&amp;B4398&amp;"', v:"&amp;AG4398&amp;" , c:'"&amp;D4398&amp;"・'},"</f>
        <v>{s:'63E451', v:421 , c:'放デイ２７・有資格１３・責欠・拘減・'},</v>
      </c>
      <c r="AN4398" s="16"/>
    </row>
    <row r="4399" ht="16.5" customHeight="1">
      <c r="A4399" s="29">
        <v>63.0</v>
      </c>
      <c r="B4399" s="30" t="s">
        <v>5864</v>
      </c>
      <c r="C4399" s="31">
        <v>4397.0</v>
      </c>
      <c r="D4399" s="32" t="s">
        <v>5865</v>
      </c>
      <c r="E4399" s="69"/>
      <c r="F4399" s="69"/>
      <c r="G4399" s="94"/>
      <c r="H4399" s="352"/>
      <c r="I4399" s="140"/>
      <c r="J4399" s="95"/>
      <c r="K4399" s="69"/>
      <c r="L4399" s="65"/>
      <c r="M4399" s="65"/>
      <c r="N4399" s="352"/>
      <c r="O4399" s="364"/>
      <c r="P4399" s="359"/>
      <c r="Q4399" s="352"/>
      <c r="R4399" s="353"/>
      <c r="S4399" s="115"/>
      <c r="T4399" s="115"/>
      <c r="U4399" s="291"/>
      <c r="V4399" s="291"/>
      <c r="W4399" s="291"/>
      <c r="X4399" s="291"/>
      <c r="Y4399" s="290"/>
      <c r="Z4399" s="355"/>
      <c r="AA4399" s="299" t="s">
        <v>20</v>
      </c>
      <c r="AB4399" s="287" t="s">
        <v>21</v>
      </c>
      <c r="AC4399" s="361">
        <v>0.85</v>
      </c>
      <c r="AD4399" s="87"/>
      <c r="AE4399" s="302"/>
      <c r="AF4399" s="360"/>
      <c r="AG4399" s="45">
        <v>357.0</v>
      </c>
      <c r="AH4399" s="79"/>
      <c r="AI4399" s="80"/>
      <c r="AJ4399" s="80"/>
      <c r="AK4399" s="80"/>
      <c r="AL4399" s="14"/>
      <c r="AM4399" s="16" t="str">
        <f t="shared" si="160"/>
        <v>{s:'63E452', v:357 , c:'放デイ２７・有資格１３・責欠・評減・拘減・'},</v>
      </c>
      <c r="AN4399" s="16"/>
    </row>
    <row r="4400" ht="16.5" customHeight="1">
      <c r="A4400" s="403">
        <v>63.0</v>
      </c>
      <c r="B4400" s="404" t="s">
        <v>5866</v>
      </c>
      <c r="C4400" s="31">
        <v>4398.0</v>
      </c>
      <c r="D4400" s="405" t="s">
        <v>5867</v>
      </c>
      <c r="E4400" s="69"/>
      <c r="F4400" s="69"/>
      <c r="G4400" s="94"/>
      <c r="H4400" s="352"/>
      <c r="I4400" s="140"/>
      <c r="J4400" s="95"/>
      <c r="K4400" s="69"/>
      <c r="L4400" s="65"/>
      <c r="M4400" s="65"/>
      <c r="N4400" s="352"/>
      <c r="O4400" s="364"/>
      <c r="P4400" s="359"/>
      <c r="Q4400" s="352"/>
      <c r="R4400" s="353"/>
      <c r="S4400" s="406" t="s">
        <v>23</v>
      </c>
      <c r="T4400" s="407" t="s">
        <v>24</v>
      </c>
      <c r="U4400" s="408"/>
      <c r="V4400" s="408"/>
      <c r="W4400" s="408"/>
      <c r="X4400" s="408"/>
      <c r="Y4400" s="409" t="s">
        <v>21</v>
      </c>
      <c r="Z4400" s="410">
        <v>0.7</v>
      </c>
      <c r="AA4400" s="426"/>
      <c r="AB4400" s="427"/>
      <c r="AC4400" s="428"/>
      <c r="AD4400" s="87"/>
      <c r="AE4400" s="313"/>
      <c r="AF4400" s="349"/>
      <c r="AG4400" s="414">
        <v>293.0</v>
      </c>
      <c r="AH4400" s="79"/>
      <c r="AI4400" s="80"/>
      <c r="AJ4400" s="80"/>
      <c r="AK4400" s="80"/>
      <c r="AL4400" s="14"/>
      <c r="AM4400" s="16" t="str">
        <f t="shared" ref="AM4400:AM4403" si="161">"{s:'"&amp;A4400&amp;B4400&amp;"'},"</f>
        <v>{s:'63E453'},</v>
      </c>
      <c r="AN4400" s="16"/>
    </row>
    <row r="4401" ht="16.5" customHeight="1">
      <c r="A4401" s="403">
        <v>63.0</v>
      </c>
      <c r="B4401" s="404" t="s">
        <v>5868</v>
      </c>
      <c r="C4401" s="31">
        <v>4399.0</v>
      </c>
      <c r="D4401" s="405" t="s">
        <v>5869</v>
      </c>
      <c r="E4401" s="69"/>
      <c r="F4401" s="69"/>
      <c r="G4401" s="94"/>
      <c r="H4401" s="352"/>
      <c r="I4401" s="140"/>
      <c r="J4401" s="95"/>
      <c r="K4401" s="69"/>
      <c r="L4401" s="65"/>
      <c r="M4401" s="65"/>
      <c r="N4401" s="352"/>
      <c r="O4401" s="364"/>
      <c r="P4401" s="359"/>
      <c r="Q4401" s="352"/>
      <c r="R4401" s="353"/>
      <c r="S4401" s="415"/>
      <c r="T4401" s="416"/>
      <c r="U4401" s="417"/>
      <c r="V4401" s="417"/>
      <c r="W4401" s="417"/>
      <c r="X4401" s="417"/>
      <c r="Y4401" s="418"/>
      <c r="Z4401" s="419"/>
      <c r="AA4401" s="420" t="s">
        <v>20</v>
      </c>
      <c r="AB4401" s="421" t="s">
        <v>21</v>
      </c>
      <c r="AC4401" s="430">
        <v>0.85</v>
      </c>
      <c r="AD4401" s="87"/>
      <c r="AE4401" s="313"/>
      <c r="AF4401" s="349"/>
      <c r="AG4401" s="414">
        <v>248.0</v>
      </c>
      <c r="AH4401" s="79"/>
      <c r="AI4401" s="80"/>
      <c r="AJ4401" s="80"/>
      <c r="AK4401" s="80"/>
      <c r="AL4401" s="14"/>
      <c r="AM4401" s="16" t="str">
        <f t="shared" si="161"/>
        <v>{s:'63E454'},</v>
      </c>
      <c r="AN4401" s="16"/>
    </row>
    <row r="4402" ht="16.5" customHeight="1">
      <c r="A4402" s="403">
        <v>63.0</v>
      </c>
      <c r="B4402" s="404" t="s">
        <v>5870</v>
      </c>
      <c r="C4402" s="31">
        <v>4400.0</v>
      </c>
      <c r="D4402" s="405" t="s">
        <v>5871</v>
      </c>
      <c r="E4402" s="69"/>
      <c r="F4402" s="69"/>
      <c r="G4402" s="94"/>
      <c r="H4402" s="352"/>
      <c r="I4402" s="140"/>
      <c r="J4402" s="95"/>
      <c r="K4402" s="69"/>
      <c r="L4402" s="65"/>
      <c r="M4402" s="65"/>
      <c r="N4402" s="352"/>
      <c r="O4402" s="364"/>
      <c r="P4402" s="359"/>
      <c r="Q4402" s="352"/>
      <c r="R4402" s="353"/>
      <c r="S4402" s="415"/>
      <c r="T4402" s="431" t="s">
        <v>27</v>
      </c>
      <c r="U4402" s="408"/>
      <c r="V4402" s="408"/>
      <c r="W4402" s="408"/>
      <c r="X4402" s="408"/>
      <c r="Y4402" s="409" t="s">
        <v>21</v>
      </c>
      <c r="Z4402" s="410">
        <v>0.5</v>
      </c>
      <c r="AA4402" s="423"/>
      <c r="AB4402" s="424"/>
      <c r="AC4402" s="419"/>
      <c r="AD4402" s="87"/>
      <c r="AE4402" s="313"/>
      <c r="AF4402" s="349"/>
      <c r="AG4402" s="414">
        <v>208.0</v>
      </c>
      <c r="AH4402" s="79"/>
      <c r="AI4402" s="80"/>
      <c r="AJ4402" s="80"/>
      <c r="AK4402" s="80"/>
      <c r="AL4402" s="14"/>
      <c r="AM4402" s="16" t="str">
        <f t="shared" si="161"/>
        <v>{s:'63E455'},</v>
      </c>
      <c r="AN4402" s="16"/>
    </row>
    <row r="4403" ht="16.5" customHeight="1">
      <c r="A4403" s="403">
        <v>63.0</v>
      </c>
      <c r="B4403" s="404" t="s">
        <v>5872</v>
      </c>
      <c r="C4403" s="31">
        <v>4401.0</v>
      </c>
      <c r="D4403" s="405" t="s">
        <v>5873</v>
      </c>
      <c r="E4403" s="69"/>
      <c r="F4403" s="94"/>
      <c r="G4403" s="94"/>
      <c r="H4403" s="352"/>
      <c r="I4403" s="140"/>
      <c r="J4403" s="95"/>
      <c r="K4403" s="69"/>
      <c r="L4403" s="65"/>
      <c r="M4403" s="65"/>
      <c r="N4403" s="352"/>
      <c r="O4403" s="364"/>
      <c r="P4403" s="378"/>
      <c r="Q4403" s="374"/>
      <c r="R4403" s="376"/>
      <c r="S4403" s="425"/>
      <c r="T4403" s="433"/>
      <c r="U4403" s="417"/>
      <c r="V4403" s="417"/>
      <c r="W4403" s="417"/>
      <c r="X4403" s="417"/>
      <c r="Y4403" s="418"/>
      <c r="Z4403" s="419"/>
      <c r="AA4403" s="420" t="s">
        <v>20</v>
      </c>
      <c r="AB4403" s="421" t="s">
        <v>21</v>
      </c>
      <c r="AC4403" s="430">
        <v>0.85</v>
      </c>
      <c r="AD4403" s="93"/>
      <c r="AE4403" s="292"/>
      <c r="AF4403" s="355"/>
      <c r="AG4403" s="414">
        <v>176.0</v>
      </c>
      <c r="AH4403" s="79"/>
      <c r="AI4403" s="80"/>
      <c r="AJ4403" s="80"/>
      <c r="AK4403" s="80"/>
      <c r="AL4403" s="14"/>
      <c r="AM4403" s="16" t="str">
        <f t="shared" si="161"/>
        <v>{s:'63E456'},</v>
      </c>
      <c r="AN4403" s="16"/>
    </row>
    <row r="4404" ht="16.5" customHeight="1">
      <c r="A4404" s="29">
        <v>63.0</v>
      </c>
      <c r="B4404" s="30" t="s">
        <v>5874</v>
      </c>
      <c r="C4404" s="31">
        <v>4402.0</v>
      </c>
      <c r="D4404" s="32" t="s">
        <v>5875</v>
      </c>
      <c r="E4404" s="112"/>
      <c r="F4404" s="69"/>
      <c r="G4404" s="94"/>
      <c r="H4404" s="352"/>
      <c r="I4404" s="140"/>
      <c r="J4404" s="95"/>
      <c r="K4404" s="168"/>
      <c r="L4404" s="152"/>
      <c r="M4404" s="344"/>
      <c r="N4404" s="152"/>
      <c r="O4404" s="367"/>
      <c r="P4404" s="82" t="s">
        <v>5011</v>
      </c>
      <c r="Q4404" s="140"/>
      <c r="R4404" s="95"/>
      <c r="S4404" s="287"/>
      <c r="T4404" s="287"/>
      <c r="U4404" s="152"/>
      <c r="V4404" s="152"/>
      <c r="W4404" s="152"/>
      <c r="X4404" s="152"/>
      <c r="Y4404" s="287"/>
      <c r="Z4404" s="345"/>
      <c r="AA4404" s="398"/>
      <c r="AB4404" s="288"/>
      <c r="AC4404" s="288"/>
      <c r="AD4404" s="288"/>
      <c r="AE4404" s="288"/>
      <c r="AF4404" s="346"/>
      <c r="AG4404" s="45">
        <v>300.0</v>
      </c>
      <c r="AH4404" s="79"/>
      <c r="AI4404" s="80"/>
      <c r="AJ4404" s="80"/>
      <c r="AK4404" s="80"/>
      <c r="AL4404" s="14"/>
      <c r="AM4404" s="16" t="str">
        <f t="shared" ref="AM4404:AM4405" si="162">"{s:'"&amp;A4404&amp;B4404&amp;"', v:"&amp;AG4404&amp;" , c:'"&amp;D4404&amp;"・'},"</f>
        <v>{s:'63E457', v:300 , c:'放デイ２７・責欠２・'},</v>
      </c>
      <c r="AN4404" s="16"/>
    </row>
    <row r="4405" ht="16.5" customHeight="1">
      <c r="A4405" s="29">
        <v>63.0</v>
      </c>
      <c r="B4405" s="30" t="s">
        <v>5876</v>
      </c>
      <c r="C4405" s="31">
        <v>4403.0</v>
      </c>
      <c r="D4405" s="32" t="s">
        <v>5877</v>
      </c>
      <c r="E4405" s="69"/>
      <c r="F4405" s="69"/>
      <c r="G4405" s="94"/>
      <c r="H4405" s="352"/>
      <c r="I4405" s="140"/>
      <c r="J4405" s="95"/>
      <c r="K4405" s="94"/>
      <c r="L4405" s="140"/>
      <c r="M4405" s="348"/>
      <c r="N4405" s="140"/>
      <c r="O4405" s="105"/>
      <c r="P4405" s="87"/>
      <c r="Q4405" s="302" t="s">
        <v>21</v>
      </c>
      <c r="R4405" s="349">
        <v>0.5</v>
      </c>
      <c r="S4405" s="290"/>
      <c r="T4405" s="290"/>
      <c r="U4405" s="291"/>
      <c r="V4405" s="291"/>
      <c r="W4405" s="291"/>
      <c r="X4405" s="291"/>
      <c r="Y4405" s="290"/>
      <c r="Z4405" s="350"/>
      <c r="AA4405" s="299" t="s">
        <v>20</v>
      </c>
      <c r="AB4405" s="287" t="s">
        <v>21</v>
      </c>
      <c r="AC4405" s="351">
        <v>0.85</v>
      </c>
      <c r="AD4405" s="288"/>
      <c r="AE4405" s="288"/>
      <c r="AF4405" s="346"/>
      <c r="AG4405" s="45">
        <v>255.0</v>
      </c>
      <c r="AH4405" s="79"/>
      <c r="AI4405" s="80"/>
      <c r="AJ4405" s="80"/>
      <c r="AK4405" s="80"/>
      <c r="AL4405" s="14"/>
      <c r="AM4405" s="16" t="str">
        <f t="shared" si="162"/>
        <v>{s:'63E458', v:255 , c:'放デイ２７・責欠２・評減・'},</v>
      </c>
      <c r="AN4405" s="16"/>
    </row>
    <row r="4406" ht="16.5" customHeight="1">
      <c r="A4406" s="403">
        <v>63.0</v>
      </c>
      <c r="B4406" s="404" t="s">
        <v>5878</v>
      </c>
      <c r="C4406" s="31">
        <v>4404.0</v>
      </c>
      <c r="D4406" s="405" t="s">
        <v>5879</v>
      </c>
      <c r="E4406" s="69"/>
      <c r="F4406" s="69"/>
      <c r="G4406" s="76"/>
      <c r="H4406" s="63"/>
      <c r="I4406" s="63"/>
      <c r="J4406" s="51"/>
      <c r="K4406" s="69"/>
      <c r="L4406" s="65"/>
      <c r="M4406" s="65"/>
      <c r="N4406" s="352"/>
      <c r="O4406" s="364"/>
      <c r="P4406" s="87"/>
      <c r="Q4406" s="352"/>
      <c r="R4406" s="353"/>
      <c r="S4406" s="406" t="s">
        <v>23</v>
      </c>
      <c r="T4406" s="407" t="s">
        <v>24</v>
      </c>
      <c r="U4406" s="408"/>
      <c r="V4406" s="408"/>
      <c r="W4406" s="408"/>
      <c r="X4406" s="408"/>
      <c r="Y4406" s="409" t="s">
        <v>21</v>
      </c>
      <c r="Z4406" s="410">
        <v>0.7</v>
      </c>
      <c r="AA4406" s="426"/>
      <c r="AB4406" s="427"/>
      <c r="AC4406" s="427"/>
      <c r="AD4406" s="427"/>
      <c r="AE4406" s="427"/>
      <c r="AF4406" s="428"/>
      <c r="AG4406" s="414">
        <v>210.0</v>
      </c>
      <c r="AH4406" s="79"/>
      <c r="AI4406" s="80"/>
      <c r="AJ4406" s="80"/>
      <c r="AK4406" s="80"/>
      <c r="AL4406" s="14"/>
      <c r="AM4406" s="16" t="str">
        <f t="shared" ref="AM4406:AM4409" si="163">"{s:'"&amp;A4406&amp;B4406&amp;"'},"</f>
        <v>{s:'63E459'},</v>
      </c>
      <c r="AN4406" s="16"/>
    </row>
    <row r="4407" ht="16.5" customHeight="1">
      <c r="A4407" s="403">
        <v>63.0</v>
      </c>
      <c r="B4407" s="404" t="s">
        <v>5880</v>
      </c>
      <c r="C4407" s="31">
        <v>4405.0</v>
      </c>
      <c r="D4407" s="405" t="s">
        <v>5881</v>
      </c>
      <c r="E4407" s="69"/>
      <c r="F4407" s="69"/>
      <c r="G4407" s="76"/>
      <c r="H4407" s="63"/>
      <c r="I4407" s="63"/>
      <c r="J4407" s="51"/>
      <c r="K4407" s="69"/>
      <c r="L4407" s="65"/>
      <c r="M4407" s="65"/>
      <c r="N4407" s="352"/>
      <c r="O4407" s="364"/>
      <c r="P4407" s="87"/>
      <c r="Q4407" s="352"/>
      <c r="R4407" s="353"/>
      <c r="S4407" s="415"/>
      <c r="T4407" s="416"/>
      <c r="U4407" s="417"/>
      <c r="V4407" s="417"/>
      <c r="W4407" s="417"/>
      <c r="X4407" s="417"/>
      <c r="Y4407" s="418"/>
      <c r="Z4407" s="419"/>
      <c r="AA4407" s="420" t="s">
        <v>20</v>
      </c>
      <c r="AB4407" s="421" t="s">
        <v>21</v>
      </c>
      <c r="AC4407" s="422">
        <v>0.85</v>
      </c>
      <c r="AD4407" s="412"/>
      <c r="AE4407" s="412"/>
      <c r="AF4407" s="413"/>
      <c r="AG4407" s="414">
        <v>179.0</v>
      </c>
      <c r="AH4407" s="79"/>
      <c r="AI4407" s="80"/>
      <c r="AJ4407" s="80"/>
      <c r="AK4407" s="80"/>
      <c r="AL4407" s="14"/>
      <c r="AM4407" s="16" t="str">
        <f t="shared" si="163"/>
        <v>{s:'63E460'},</v>
      </c>
      <c r="AN4407" s="16"/>
    </row>
    <row r="4408" ht="16.5" customHeight="1">
      <c r="A4408" s="403">
        <v>63.0</v>
      </c>
      <c r="B4408" s="404" t="s">
        <v>5882</v>
      </c>
      <c r="C4408" s="31">
        <v>4406.0</v>
      </c>
      <c r="D4408" s="405" t="s">
        <v>5883</v>
      </c>
      <c r="E4408" s="69"/>
      <c r="F4408" s="69"/>
      <c r="G4408" s="76"/>
      <c r="H4408" s="63"/>
      <c r="I4408" s="63"/>
      <c r="J4408" s="51"/>
      <c r="K4408" s="69"/>
      <c r="L4408" s="65"/>
      <c r="M4408" s="65"/>
      <c r="N4408" s="352"/>
      <c r="O4408" s="364"/>
      <c r="P4408" s="87"/>
      <c r="Q4408" s="352"/>
      <c r="R4408" s="353"/>
      <c r="S4408" s="415"/>
      <c r="T4408" s="407" t="s">
        <v>27</v>
      </c>
      <c r="U4408" s="408"/>
      <c r="V4408" s="408"/>
      <c r="W4408" s="408"/>
      <c r="X4408" s="408"/>
      <c r="Y4408" s="409" t="s">
        <v>21</v>
      </c>
      <c r="Z4408" s="410">
        <v>0.5</v>
      </c>
      <c r="AA4408" s="423"/>
      <c r="AB4408" s="424"/>
      <c r="AC4408" s="424"/>
      <c r="AD4408" s="424"/>
      <c r="AE4408" s="424"/>
      <c r="AF4408" s="419"/>
      <c r="AG4408" s="414">
        <v>150.0</v>
      </c>
      <c r="AH4408" s="79"/>
      <c r="AI4408" s="80"/>
      <c r="AJ4408" s="80"/>
      <c r="AK4408" s="80"/>
      <c r="AL4408" s="14"/>
      <c r="AM4408" s="16" t="str">
        <f t="shared" si="163"/>
        <v>{s:'63E461'},</v>
      </c>
      <c r="AN4408" s="16"/>
    </row>
    <row r="4409" ht="16.5" customHeight="1">
      <c r="A4409" s="403">
        <v>63.0</v>
      </c>
      <c r="B4409" s="404" t="s">
        <v>5884</v>
      </c>
      <c r="C4409" s="31">
        <v>4407.0</v>
      </c>
      <c r="D4409" s="405" t="s">
        <v>5885</v>
      </c>
      <c r="E4409" s="69"/>
      <c r="F4409" s="69"/>
      <c r="G4409" s="76"/>
      <c r="H4409" s="63"/>
      <c r="I4409" s="63"/>
      <c r="J4409" s="51"/>
      <c r="K4409" s="69"/>
      <c r="L4409" s="65"/>
      <c r="M4409" s="65"/>
      <c r="N4409" s="352"/>
      <c r="O4409" s="364"/>
      <c r="P4409" s="87"/>
      <c r="Q4409" s="352"/>
      <c r="R4409" s="353"/>
      <c r="S4409" s="425"/>
      <c r="T4409" s="416"/>
      <c r="U4409" s="417"/>
      <c r="V4409" s="417"/>
      <c r="W4409" s="417"/>
      <c r="X4409" s="417"/>
      <c r="Y4409" s="418"/>
      <c r="Z4409" s="419"/>
      <c r="AA4409" s="420" t="s">
        <v>20</v>
      </c>
      <c r="AB4409" s="421" t="s">
        <v>21</v>
      </c>
      <c r="AC4409" s="422">
        <v>0.85</v>
      </c>
      <c r="AD4409" s="412"/>
      <c r="AE4409" s="412"/>
      <c r="AF4409" s="413"/>
      <c r="AG4409" s="414">
        <v>128.0</v>
      </c>
      <c r="AH4409" s="79"/>
      <c r="AI4409" s="80"/>
      <c r="AJ4409" s="80"/>
      <c r="AK4409" s="80"/>
      <c r="AL4409" s="14"/>
      <c r="AM4409" s="16" t="str">
        <f t="shared" si="163"/>
        <v>{s:'63E462'},</v>
      </c>
      <c r="AN4409" s="16"/>
    </row>
    <row r="4410" ht="16.5" customHeight="1">
      <c r="A4410" s="29">
        <v>63.0</v>
      </c>
      <c r="B4410" s="30" t="s">
        <v>5886</v>
      </c>
      <c r="C4410" s="31">
        <v>4408.0</v>
      </c>
      <c r="D4410" s="32" t="s">
        <v>5887</v>
      </c>
      <c r="E4410" s="69"/>
      <c r="F4410" s="69"/>
      <c r="G4410" s="76"/>
      <c r="H4410" s="63"/>
      <c r="I4410" s="63"/>
      <c r="J4410" s="51"/>
      <c r="K4410" s="69"/>
      <c r="L4410" s="65"/>
      <c r="M4410" s="65"/>
      <c r="N4410" s="352"/>
      <c r="O4410" s="364"/>
      <c r="P4410" s="87"/>
      <c r="Q4410" s="352"/>
      <c r="R4410" s="353"/>
      <c r="S4410" s="96"/>
      <c r="T4410" s="96"/>
      <c r="U4410" s="152"/>
      <c r="V4410" s="152"/>
      <c r="W4410" s="152"/>
      <c r="X4410" s="152"/>
      <c r="Y4410" s="287"/>
      <c r="Z4410" s="354"/>
      <c r="AA4410" s="398"/>
      <c r="AB4410" s="288"/>
      <c r="AC4410" s="346"/>
      <c r="AD4410" s="82" t="s">
        <v>30</v>
      </c>
      <c r="AE4410" s="302">
        <v>5.0</v>
      </c>
      <c r="AF4410" s="360" t="s">
        <v>31</v>
      </c>
      <c r="AG4410" s="45">
        <v>295.0</v>
      </c>
      <c r="AH4410" s="79"/>
      <c r="AI4410" s="80"/>
      <c r="AJ4410" s="80"/>
      <c r="AK4410" s="80"/>
      <c r="AL4410" s="14"/>
      <c r="AM4410" s="16" t="str">
        <f t="shared" ref="AM4410:AM4411" si="164">"{s:'"&amp;A4410&amp;B4410&amp;"', v:"&amp;AG4410&amp;" , c:'"&amp;D4410&amp;"・'},"</f>
        <v>{s:'63E463', v:295 , c:'放デイ２７・責欠２・拘減・'},</v>
      </c>
      <c r="AN4410" s="16"/>
    </row>
    <row r="4411" ht="16.5" customHeight="1">
      <c r="A4411" s="29">
        <v>63.0</v>
      </c>
      <c r="B4411" s="30" t="s">
        <v>5888</v>
      </c>
      <c r="C4411" s="31">
        <v>4409.0</v>
      </c>
      <c r="D4411" s="32" t="s">
        <v>5889</v>
      </c>
      <c r="E4411" s="69"/>
      <c r="F4411" s="69"/>
      <c r="G4411" s="76"/>
      <c r="H4411" s="63"/>
      <c r="I4411" s="63"/>
      <c r="J4411" s="51"/>
      <c r="K4411" s="69"/>
      <c r="L4411" s="65"/>
      <c r="M4411" s="65"/>
      <c r="N4411" s="352"/>
      <c r="O4411" s="364"/>
      <c r="P4411" s="359"/>
      <c r="Q4411" s="352"/>
      <c r="R4411" s="353"/>
      <c r="S4411" s="115"/>
      <c r="T4411" s="115"/>
      <c r="U4411" s="291"/>
      <c r="V4411" s="291"/>
      <c r="W4411" s="291"/>
      <c r="X4411" s="291"/>
      <c r="Y4411" s="290"/>
      <c r="Z4411" s="355"/>
      <c r="AA4411" s="299" t="s">
        <v>20</v>
      </c>
      <c r="AB4411" s="287" t="s">
        <v>21</v>
      </c>
      <c r="AC4411" s="361">
        <v>0.85</v>
      </c>
      <c r="AD4411" s="87"/>
      <c r="AE4411" s="302"/>
      <c r="AF4411" s="360"/>
      <c r="AG4411" s="45">
        <v>250.0</v>
      </c>
      <c r="AH4411" s="79"/>
      <c r="AI4411" s="80"/>
      <c r="AJ4411" s="80"/>
      <c r="AK4411" s="80"/>
      <c r="AL4411" s="14"/>
      <c r="AM4411" s="16" t="str">
        <f t="shared" si="164"/>
        <v>{s:'63E464', v:250 , c:'放デイ２７・責欠２・評減・拘減・'},</v>
      </c>
      <c r="AN4411" s="16"/>
    </row>
    <row r="4412" ht="16.5" customHeight="1">
      <c r="A4412" s="403">
        <v>63.0</v>
      </c>
      <c r="B4412" s="404" t="s">
        <v>5890</v>
      </c>
      <c r="C4412" s="31">
        <v>4410.0</v>
      </c>
      <c r="D4412" s="405" t="s">
        <v>5891</v>
      </c>
      <c r="E4412" s="69"/>
      <c r="F4412" s="69"/>
      <c r="G4412" s="76"/>
      <c r="H4412" s="63"/>
      <c r="I4412" s="63"/>
      <c r="J4412" s="51"/>
      <c r="K4412" s="69"/>
      <c r="L4412" s="65"/>
      <c r="M4412" s="65"/>
      <c r="N4412" s="352"/>
      <c r="O4412" s="364"/>
      <c r="P4412" s="359"/>
      <c r="Q4412" s="352"/>
      <c r="R4412" s="353"/>
      <c r="S4412" s="406" t="s">
        <v>23</v>
      </c>
      <c r="T4412" s="407" t="s">
        <v>24</v>
      </c>
      <c r="U4412" s="408"/>
      <c r="V4412" s="408"/>
      <c r="W4412" s="408"/>
      <c r="X4412" s="408"/>
      <c r="Y4412" s="409" t="s">
        <v>21</v>
      </c>
      <c r="Z4412" s="410">
        <v>0.7</v>
      </c>
      <c r="AA4412" s="426"/>
      <c r="AB4412" s="427"/>
      <c r="AC4412" s="428"/>
      <c r="AD4412" s="87"/>
      <c r="AE4412" s="313"/>
      <c r="AF4412" s="349"/>
      <c r="AG4412" s="414">
        <v>205.0</v>
      </c>
      <c r="AH4412" s="79"/>
      <c r="AI4412" s="80"/>
      <c r="AJ4412" s="80"/>
      <c r="AK4412" s="80"/>
      <c r="AL4412" s="14"/>
      <c r="AM4412" s="16" t="str">
        <f t="shared" ref="AM4412:AM4415" si="165">"{s:'"&amp;A4412&amp;B4412&amp;"'},"</f>
        <v>{s:'63E465'},</v>
      </c>
      <c r="AN4412" s="16"/>
    </row>
    <row r="4413" ht="16.5" customHeight="1">
      <c r="A4413" s="403">
        <v>63.0</v>
      </c>
      <c r="B4413" s="404" t="s">
        <v>5892</v>
      </c>
      <c r="C4413" s="31">
        <v>4411.0</v>
      </c>
      <c r="D4413" s="405" t="s">
        <v>5893</v>
      </c>
      <c r="E4413" s="69"/>
      <c r="F4413" s="69"/>
      <c r="G4413" s="76"/>
      <c r="H4413" s="63"/>
      <c r="I4413" s="63"/>
      <c r="J4413" s="51"/>
      <c r="K4413" s="69"/>
      <c r="L4413" s="65"/>
      <c r="M4413" s="65"/>
      <c r="N4413" s="352"/>
      <c r="O4413" s="364"/>
      <c r="P4413" s="359"/>
      <c r="Q4413" s="352"/>
      <c r="R4413" s="353"/>
      <c r="S4413" s="415"/>
      <c r="T4413" s="416"/>
      <c r="U4413" s="417"/>
      <c r="V4413" s="417"/>
      <c r="W4413" s="417"/>
      <c r="X4413" s="417"/>
      <c r="Y4413" s="418"/>
      <c r="Z4413" s="419"/>
      <c r="AA4413" s="420" t="s">
        <v>20</v>
      </c>
      <c r="AB4413" s="421" t="s">
        <v>21</v>
      </c>
      <c r="AC4413" s="430">
        <v>0.85</v>
      </c>
      <c r="AD4413" s="87"/>
      <c r="AE4413" s="313"/>
      <c r="AF4413" s="349"/>
      <c r="AG4413" s="414">
        <v>174.0</v>
      </c>
      <c r="AH4413" s="79"/>
      <c r="AI4413" s="80"/>
      <c r="AJ4413" s="80"/>
      <c r="AK4413" s="80"/>
      <c r="AL4413" s="14"/>
      <c r="AM4413" s="16" t="str">
        <f t="shared" si="165"/>
        <v>{s:'63E466'},</v>
      </c>
      <c r="AN4413" s="16"/>
    </row>
    <row r="4414" ht="16.5" customHeight="1">
      <c r="A4414" s="403">
        <v>63.0</v>
      </c>
      <c r="B4414" s="404" t="s">
        <v>5894</v>
      </c>
      <c r="C4414" s="31">
        <v>4412.0</v>
      </c>
      <c r="D4414" s="405" t="s">
        <v>5895</v>
      </c>
      <c r="E4414" s="69"/>
      <c r="F4414" s="69"/>
      <c r="G4414" s="76"/>
      <c r="H4414" s="63"/>
      <c r="I4414" s="63"/>
      <c r="J4414" s="51"/>
      <c r="K4414" s="69"/>
      <c r="L4414" s="65"/>
      <c r="M4414" s="65"/>
      <c r="N4414" s="352"/>
      <c r="O4414" s="364"/>
      <c r="P4414" s="359"/>
      <c r="Q4414" s="352"/>
      <c r="R4414" s="353"/>
      <c r="S4414" s="415"/>
      <c r="T4414" s="431" t="s">
        <v>27</v>
      </c>
      <c r="U4414" s="408"/>
      <c r="V4414" s="408"/>
      <c r="W4414" s="408"/>
      <c r="X4414" s="408"/>
      <c r="Y4414" s="409" t="s">
        <v>21</v>
      </c>
      <c r="Z4414" s="410">
        <v>0.5</v>
      </c>
      <c r="AA4414" s="423"/>
      <c r="AB4414" s="424"/>
      <c r="AC4414" s="419"/>
      <c r="AD4414" s="87"/>
      <c r="AE4414" s="313"/>
      <c r="AF4414" s="349"/>
      <c r="AG4414" s="414">
        <v>145.0</v>
      </c>
      <c r="AH4414" s="79"/>
      <c r="AI4414" s="80"/>
      <c r="AJ4414" s="80"/>
      <c r="AK4414" s="80"/>
      <c r="AL4414" s="14"/>
      <c r="AM4414" s="16" t="str">
        <f t="shared" si="165"/>
        <v>{s:'63E467'},</v>
      </c>
      <c r="AN4414" s="16"/>
    </row>
    <row r="4415" ht="16.5" customHeight="1">
      <c r="A4415" s="403">
        <v>63.0</v>
      </c>
      <c r="B4415" s="404" t="s">
        <v>5896</v>
      </c>
      <c r="C4415" s="31">
        <v>4413.0</v>
      </c>
      <c r="D4415" s="405" t="s">
        <v>5897</v>
      </c>
      <c r="E4415" s="69"/>
      <c r="F4415" s="69"/>
      <c r="G4415" s="76"/>
      <c r="H4415" s="63"/>
      <c r="I4415" s="63"/>
      <c r="J4415" s="51"/>
      <c r="K4415" s="69"/>
      <c r="L4415" s="65"/>
      <c r="M4415" s="65"/>
      <c r="N4415" s="352"/>
      <c r="O4415" s="364"/>
      <c r="P4415" s="359"/>
      <c r="Q4415" s="352"/>
      <c r="R4415" s="353"/>
      <c r="S4415" s="425"/>
      <c r="T4415" s="433"/>
      <c r="U4415" s="417"/>
      <c r="V4415" s="417"/>
      <c r="W4415" s="417"/>
      <c r="X4415" s="417"/>
      <c r="Y4415" s="418"/>
      <c r="Z4415" s="419"/>
      <c r="AA4415" s="420" t="s">
        <v>20</v>
      </c>
      <c r="AB4415" s="421" t="s">
        <v>21</v>
      </c>
      <c r="AC4415" s="430">
        <v>0.85</v>
      </c>
      <c r="AD4415" s="93"/>
      <c r="AE4415" s="292"/>
      <c r="AF4415" s="355"/>
      <c r="AG4415" s="414">
        <v>123.0</v>
      </c>
      <c r="AH4415" s="79"/>
      <c r="AI4415" s="80"/>
      <c r="AJ4415" s="80"/>
      <c r="AK4415" s="80"/>
      <c r="AL4415" s="14"/>
      <c r="AM4415" s="16" t="str">
        <f t="shared" si="165"/>
        <v>{s:'63E468'},</v>
      </c>
      <c r="AN4415" s="16"/>
    </row>
    <row r="4416" ht="16.5" customHeight="1">
      <c r="A4416" s="29">
        <v>63.0</v>
      </c>
      <c r="B4416" s="30" t="s">
        <v>5898</v>
      </c>
      <c r="C4416" s="31">
        <v>4414.0</v>
      </c>
      <c r="D4416" s="32" t="s">
        <v>5899</v>
      </c>
      <c r="E4416" s="69"/>
      <c r="F4416" s="69"/>
      <c r="G4416" s="94"/>
      <c r="H4416" s="352"/>
      <c r="I4416" s="140"/>
      <c r="J4416" s="95"/>
      <c r="K4416" s="82" t="s">
        <v>38</v>
      </c>
      <c r="L4416" s="152"/>
      <c r="M4416" s="344"/>
      <c r="N4416" s="152"/>
      <c r="O4416" s="105"/>
      <c r="P4416" s="94"/>
      <c r="Q4416" s="140"/>
      <c r="R4416" s="95"/>
      <c r="S4416" s="287"/>
      <c r="T4416" s="287"/>
      <c r="U4416" s="152"/>
      <c r="V4416" s="152"/>
      <c r="W4416" s="152"/>
      <c r="X4416" s="152"/>
      <c r="Y4416" s="287"/>
      <c r="Z4416" s="345"/>
      <c r="AA4416" s="398"/>
      <c r="AB4416" s="288"/>
      <c r="AC4416" s="288"/>
      <c r="AD4416" s="288"/>
      <c r="AE4416" s="288"/>
      <c r="AF4416" s="346"/>
      <c r="AG4416" s="45">
        <v>304.0</v>
      </c>
      <c r="AH4416" s="79"/>
      <c r="AI4416" s="80"/>
      <c r="AJ4416" s="80"/>
      <c r="AK4416" s="80"/>
      <c r="AL4416" s="14"/>
      <c r="AM4416" s="16" t="str">
        <f t="shared" ref="AM4416:AM4417" si="166">"{s:'"&amp;A4416&amp;B4416&amp;"', v:"&amp;AG4416&amp;" , c:'"&amp;D4416&amp;"・'},"</f>
        <v>{s:'63E469', v:304 , c:'放デイ２７・有資格１３・責欠２・'},</v>
      </c>
      <c r="AN4416" s="16"/>
    </row>
    <row r="4417" ht="16.5" customHeight="1">
      <c r="A4417" s="29">
        <v>63.0</v>
      </c>
      <c r="B4417" s="30" t="s">
        <v>5900</v>
      </c>
      <c r="C4417" s="31">
        <v>4415.0</v>
      </c>
      <c r="D4417" s="32" t="s">
        <v>5901</v>
      </c>
      <c r="E4417" s="69"/>
      <c r="F4417" s="69"/>
      <c r="G4417" s="94"/>
      <c r="H4417" s="373"/>
      <c r="I4417" s="140"/>
      <c r="J4417" s="95"/>
      <c r="K4417" s="87"/>
      <c r="L4417" s="140">
        <v>9.0</v>
      </c>
      <c r="M4417" s="348" t="s">
        <v>40</v>
      </c>
      <c r="N4417" s="140"/>
      <c r="O4417" s="105"/>
      <c r="P4417" s="94"/>
      <c r="Q4417" s="140"/>
      <c r="R4417" s="95"/>
      <c r="S4417" s="290"/>
      <c r="T4417" s="290"/>
      <c r="U4417" s="291"/>
      <c r="V4417" s="291"/>
      <c r="W4417" s="291"/>
      <c r="X4417" s="291"/>
      <c r="Y4417" s="290"/>
      <c r="Z4417" s="350"/>
      <c r="AA4417" s="299" t="s">
        <v>20</v>
      </c>
      <c r="AB4417" s="287" t="s">
        <v>21</v>
      </c>
      <c r="AC4417" s="351">
        <v>0.85</v>
      </c>
      <c r="AD4417" s="288"/>
      <c r="AE4417" s="288"/>
      <c r="AF4417" s="346"/>
      <c r="AG4417" s="114">
        <v>258.0</v>
      </c>
      <c r="AH4417" s="79"/>
      <c r="AI4417" s="80"/>
      <c r="AJ4417" s="80"/>
      <c r="AK4417" s="80"/>
      <c r="AL4417" s="14"/>
      <c r="AM4417" s="16" t="str">
        <f t="shared" si="166"/>
        <v>{s:'63E470', v:258 , c:'放デイ２７・有資格１３・責欠２・評減・'},</v>
      </c>
      <c r="AN4417" s="16"/>
    </row>
    <row r="4418" ht="16.5" customHeight="1">
      <c r="A4418" s="403">
        <v>63.0</v>
      </c>
      <c r="B4418" s="404" t="s">
        <v>5902</v>
      </c>
      <c r="C4418" s="31">
        <v>4416.0</v>
      </c>
      <c r="D4418" s="405" t="s">
        <v>5903</v>
      </c>
      <c r="E4418" s="69"/>
      <c r="F4418" s="69"/>
      <c r="G4418" s="94"/>
      <c r="H4418" s="352"/>
      <c r="I4418" s="140"/>
      <c r="J4418" s="95"/>
      <c r="K4418" s="87"/>
      <c r="L4418" s="65"/>
      <c r="M4418" s="65"/>
      <c r="N4418" s="352"/>
      <c r="O4418" s="364"/>
      <c r="P4418" s="359"/>
      <c r="Q4418" s="352"/>
      <c r="R4418" s="353"/>
      <c r="S4418" s="406" t="s">
        <v>23</v>
      </c>
      <c r="T4418" s="407" t="s">
        <v>24</v>
      </c>
      <c r="U4418" s="408"/>
      <c r="V4418" s="408"/>
      <c r="W4418" s="408"/>
      <c r="X4418" s="408"/>
      <c r="Y4418" s="409" t="s">
        <v>21</v>
      </c>
      <c r="Z4418" s="410">
        <v>0.7</v>
      </c>
      <c r="AA4418" s="426"/>
      <c r="AB4418" s="427"/>
      <c r="AC4418" s="427"/>
      <c r="AD4418" s="427"/>
      <c r="AE4418" s="427"/>
      <c r="AF4418" s="428"/>
      <c r="AG4418" s="414">
        <v>213.0</v>
      </c>
      <c r="AH4418" s="79"/>
      <c r="AI4418" s="80"/>
      <c r="AJ4418" s="80"/>
      <c r="AK4418" s="80"/>
      <c r="AL4418" s="14"/>
      <c r="AM4418" s="16" t="str">
        <f t="shared" ref="AM4418:AM4421" si="167">"{s:'"&amp;A4418&amp;B4418&amp;"'},"</f>
        <v>{s:'63E471'},</v>
      </c>
      <c r="AN4418" s="16"/>
    </row>
    <row r="4419" ht="16.5" customHeight="1">
      <c r="A4419" s="403">
        <v>63.0</v>
      </c>
      <c r="B4419" s="404" t="s">
        <v>5904</v>
      </c>
      <c r="C4419" s="31">
        <v>4417.0</v>
      </c>
      <c r="D4419" s="405" t="s">
        <v>5905</v>
      </c>
      <c r="E4419" s="69"/>
      <c r="F4419" s="69"/>
      <c r="G4419" s="94"/>
      <c r="H4419" s="352"/>
      <c r="I4419" s="140"/>
      <c r="J4419" s="95"/>
      <c r="K4419" s="87"/>
      <c r="L4419" s="65"/>
      <c r="M4419" s="65"/>
      <c r="N4419" s="352"/>
      <c r="O4419" s="364"/>
      <c r="P4419" s="359"/>
      <c r="Q4419" s="352"/>
      <c r="R4419" s="353"/>
      <c r="S4419" s="415"/>
      <c r="T4419" s="416"/>
      <c r="U4419" s="417"/>
      <c r="V4419" s="417"/>
      <c r="W4419" s="417"/>
      <c r="X4419" s="417"/>
      <c r="Y4419" s="418"/>
      <c r="Z4419" s="419"/>
      <c r="AA4419" s="420" t="s">
        <v>20</v>
      </c>
      <c r="AB4419" s="421" t="s">
        <v>21</v>
      </c>
      <c r="AC4419" s="422">
        <v>0.85</v>
      </c>
      <c r="AD4419" s="412"/>
      <c r="AE4419" s="412"/>
      <c r="AF4419" s="413"/>
      <c r="AG4419" s="414">
        <v>181.0</v>
      </c>
      <c r="AH4419" s="79"/>
      <c r="AI4419" s="80"/>
      <c r="AJ4419" s="80"/>
      <c r="AK4419" s="80"/>
      <c r="AL4419" s="14"/>
      <c r="AM4419" s="16" t="str">
        <f t="shared" si="167"/>
        <v>{s:'63E472'},</v>
      </c>
      <c r="AN4419" s="16"/>
    </row>
    <row r="4420" ht="16.5" customHeight="1">
      <c r="A4420" s="403">
        <v>63.0</v>
      </c>
      <c r="B4420" s="404" t="s">
        <v>5906</v>
      </c>
      <c r="C4420" s="31">
        <v>4418.0</v>
      </c>
      <c r="D4420" s="405" t="s">
        <v>5907</v>
      </c>
      <c r="E4420" s="69"/>
      <c r="F4420" s="69"/>
      <c r="G4420" s="94"/>
      <c r="H4420" s="352"/>
      <c r="I4420" s="140"/>
      <c r="J4420" s="95"/>
      <c r="K4420" s="87"/>
      <c r="L4420" s="65"/>
      <c r="M4420" s="65"/>
      <c r="N4420" s="352"/>
      <c r="O4420" s="364"/>
      <c r="P4420" s="359"/>
      <c r="Q4420" s="352"/>
      <c r="R4420" s="353"/>
      <c r="S4420" s="415"/>
      <c r="T4420" s="407" t="s">
        <v>27</v>
      </c>
      <c r="U4420" s="408"/>
      <c r="V4420" s="408"/>
      <c r="W4420" s="408"/>
      <c r="X4420" s="408"/>
      <c r="Y4420" s="409" t="s">
        <v>21</v>
      </c>
      <c r="Z4420" s="410">
        <v>0.5</v>
      </c>
      <c r="AA4420" s="423"/>
      <c r="AB4420" s="424"/>
      <c r="AC4420" s="424"/>
      <c r="AD4420" s="424"/>
      <c r="AE4420" s="424"/>
      <c r="AF4420" s="419"/>
      <c r="AG4420" s="414">
        <v>152.0</v>
      </c>
      <c r="AH4420" s="79"/>
      <c r="AI4420" s="80"/>
      <c r="AJ4420" s="80"/>
      <c r="AK4420" s="80"/>
      <c r="AL4420" s="14"/>
      <c r="AM4420" s="16" t="str">
        <f t="shared" si="167"/>
        <v>{s:'63E473'},</v>
      </c>
      <c r="AN4420" s="16"/>
    </row>
    <row r="4421" ht="16.5" customHeight="1">
      <c r="A4421" s="403">
        <v>63.0</v>
      </c>
      <c r="B4421" s="404" t="s">
        <v>5908</v>
      </c>
      <c r="C4421" s="31">
        <v>4419.0</v>
      </c>
      <c r="D4421" s="405" t="s">
        <v>5909</v>
      </c>
      <c r="E4421" s="69"/>
      <c r="F4421" s="69"/>
      <c r="G4421" s="94"/>
      <c r="H4421" s="352"/>
      <c r="I4421" s="140"/>
      <c r="J4421" s="95"/>
      <c r="K4421" s="87"/>
      <c r="L4421" s="65"/>
      <c r="M4421" s="65"/>
      <c r="N4421" s="352"/>
      <c r="O4421" s="364"/>
      <c r="P4421" s="359"/>
      <c r="Q4421" s="352"/>
      <c r="R4421" s="353"/>
      <c r="S4421" s="425"/>
      <c r="T4421" s="416"/>
      <c r="U4421" s="417"/>
      <c r="V4421" s="417"/>
      <c r="W4421" s="417"/>
      <c r="X4421" s="417"/>
      <c r="Y4421" s="418"/>
      <c r="Z4421" s="419"/>
      <c r="AA4421" s="420" t="s">
        <v>20</v>
      </c>
      <c r="AB4421" s="421" t="s">
        <v>21</v>
      </c>
      <c r="AC4421" s="422">
        <v>0.85</v>
      </c>
      <c r="AD4421" s="412"/>
      <c r="AE4421" s="412"/>
      <c r="AF4421" s="413"/>
      <c r="AG4421" s="414">
        <v>129.0</v>
      </c>
      <c r="AH4421" s="79"/>
      <c r="AI4421" s="80"/>
      <c r="AJ4421" s="80"/>
      <c r="AK4421" s="80"/>
      <c r="AL4421" s="14"/>
      <c r="AM4421" s="16" t="str">
        <f t="shared" si="167"/>
        <v>{s:'63E474'},</v>
      </c>
      <c r="AN4421" s="16"/>
    </row>
    <row r="4422" ht="16.5" customHeight="1">
      <c r="A4422" s="29">
        <v>63.0</v>
      </c>
      <c r="B4422" s="30" t="s">
        <v>5910</v>
      </c>
      <c r="C4422" s="31">
        <v>4420.0</v>
      </c>
      <c r="D4422" s="32" t="s">
        <v>5911</v>
      </c>
      <c r="E4422" s="69"/>
      <c r="F4422" s="69"/>
      <c r="G4422" s="94"/>
      <c r="H4422" s="352"/>
      <c r="I4422" s="140"/>
      <c r="J4422" s="95"/>
      <c r="K4422" s="87"/>
      <c r="L4422" s="65"/>
      <c r="M4422" s="65"/>
      <c r="N4422" s="352"/>
      <c r="O4422" s="364"/>
      <c r="P4422" s="359"/>
      <c r="Q4422" s="352"/>
      <c r="R4422" s="353"/>
      <c r="S4422" s="96"/>
      <c r="T4422" s="96"/>
      <c r="U4422" s="152"/>
      <c r="V4422" s="152"/>
      <c r="W4422" s="152"/>
      <c r="X4422" s="152"/>
      <c r="Y4422" s="287"/>
      <c r="Z4422" s="354"/>
      <c r="AA4422" s="398"/>
      <c r="AB4422" s="288"/>
      <c r="AC4422" s="346"/>
      <c r="AD4422" s="82" t="s">
        <v>30</v>
      </c>
      <c r="AE4422" s="302">
        <v>5.0</v>
      </c>
      <c r="AF4422" s="360" t="s">
        <v>31</v>
      </c>
      <c r="AG4422" s="45">
        <v>299.0</v>
      </c>
      <c r="AH4422" s="79"/>
      <c r="AI4422" s="80"/>
      <c r="AJ4422" s="80"/>
      <c r="AK4422" s="80"/>
      <c r="AL4422" s="14"/>
      <c r="AM4422" s="16" t="str">
        <f t="shared" ref="AM4422:AM4423" si="168">"{s:'"&amp;A4422&amp;B4422&amp;"', v:"&amp;AG4422&amp;" , c:'"&amp;D4422&amp;"・'},"</f>
        <v>{s:'63E475', v:299 , c:'放デイ２７・有資格１３・責欠２・拘減・'},</v>
      </c>
      <c r="AN4422" s="16"/>
    </row>
    <row r="4423" ht="16.5" customHeight="1">
      <c r="A4423" s="29">
        <v>63.0</v>
      </c>
      <c r="B4423" s="30" t="s">
        <v>5912</v>
      </c>
      <c r="C4423" s="31">
        <v>4421.0</v>
      </c>
      <c r="D4423" s="32" t="s">
        <v>5913</v>
      </c>
      <c r="E4423" s="69"/>
      <c r="F4423" s="69"/>
      <c r="G4423" s="94"/>
      <c r="H4423" s="352"/>
      <c r="I4423" s="140"/>
      <c r="J4423" s="95"/>
      <c r="K4423" s="69"/>
      <c r="L4423" s="65"/>
      <c r="M4423" s="65"/>
      <c r="N4423" s="352"/>
      <c r="O4423" s="364"/>
      <c r="P4423" s="359"/>
      <c r="Q4423" s="352"/>
      <c r="R4423" s="353"/>
      <c r="S4423" s="115"/>
      <c r="T4423" s="115"/>
      <c r="U4423" s="291"/>
      <c r="V4423" s="291"/>
      <c r="W4423" s="291"/>
      <c r="X4423" s="291"/>
      <c r="Y4423" s="290"/>
      <c r="Z4423" s="355"/>
      <c r="AA4423" s="299" t="s">
        <v>20</v>
      </c>
      <c r="AB4423" s="287" t="s">
        <v>21</v>
      </c>
      <c r="AC4423" s="361">
        <v>0.85</v>
      </c>
      <c r="AD4423" s="87"/>
      <c r="AE4423" s="302"/>
      <c r="AF4423" s="360"/>
      <c r="AG4423" s="114">
        <v>253.0</v>
      </c>
      <c r="AH4423" s="79"/>
      <c r="AI4423" s="80"/>
      <c r="AJ4423" s="80"/>
      <c r="AK4423" s="80"/>
      <c r="AL4423" s="14"/>
      <c r="AM4423" s="16" t="str">
        <f t="shared" si="168"/>
        <v>{s:'63E476', v:253 , c:'放デイ２７・有資格１３・責欠２・評減・拘減・'},</v>
      </c>
      <c r="AN4423" s="16"/>
    </row>
    <row r="4424" ht="16.5" customHeight="1">
      <c r="A4424" s="403">
        <v>63.0</v>
      </c>
      <c r="B4424" s="404" t="s">
        <v>5914</v>
      </c>
      <c r="C4424" s="31">
        <v>4422.0</v>
      </c>
      <c r="D4424" s="405" t="s">
        <v>5915</v>
      </c>
      <c r="E4424" s="69"/>
      <c r="F4424" s="69"/>
      <c r="G4424" s="94"/>
      <c r="H4424" s="352"/>
      <c r="I4424" s="140"/>
      <c r="J4424" s="95"/>
      <c r="K4424" s="69"/>
      <c r="L4424" s="65"/>
      <c r="M4424" s="65"/>
      <c r="N4424" s="352"/>
      <c r="O4424" s="364"/>
      <c r="P4424" s="359"/>
      <c r="Q4424" s="352"/>
      <c r="R4424" s="353"/>
      <c r="S4424" s="406" t="s">
        <v>23</v>
      </c>
      <c r="T4424" s="407" t="s">
        <v>24</v>
      </c>
      <c r="U4424" s="408"/>
      <c r="V4424" s="408"/>
      <c r="W4424" s="408"/>
      <c r="X4424" s="408"/>
      <c r="Y4424" s="409" t="s">
        <v>21</v>
      </c>
      <c r="Z4424" s="410">
        <v>0.7</v>
      </c>
      <c r="AA4424" s="426"/>
      <c r="AB4424" s="427"/>
      <c r="AC4424" s="428"/>
      <c r="AD4424" s="87"/>
      <c r="AE4424" s="313"/>
      <c r="AF4424" s="349"/>
      <c r="AG4424" s="414">
        <v>208.0</v>
      </c>
      <c r="AH4424" s="79"/>
      <c r="AI4424" s="80"/>
      <c r="AJ4424" s="80"/>
      <c r="AK4424" s="80"/>
      <c r="AL4424" s="14"/>
      <c r="AM4424" s="16" t="str">
        <f t="shared" ref="AM4424:AM4427" si="169">"{s:'"&amp;A4424&amp;B4424&amp;"'},"</f>
        <v>{s:'63E477'},</v>
      </c>
      <c r="AN4424" s="16"/>
    </row>
    <row r="4425" ht="16.5" customHeight="1">
      <c r="A4425" s="403">
        <v>63.0</v>
      </c>
      <c r="B4425" s="404" t="s">
        <v>5916</v>
      </c>
      <c r="C4425" s="31">
        <v>4423.0</v>
      </c>
      <c r="D4425" s="405" t="s">
        <v>5917</v>
      </c>
      <c r="E4425" s="69"/>
      <c r="F4425" s="69"/>
      <c r="G4425" s="94"/>
      <c r="H4425" s="352"/>
      <c r="I4425" s="140"/>
      <c r="J4425" s="95"/>
      <c r="K4425" s="69"/>
      <c r="L4425" s="65"/>
      <c r="M4425" s="65"/>
      <c r="N4425" s="352"/>
      <c r="O4425" s="364"/>
      <c r="P4425" s="359"/>
      <c r="Q4425" s="352"/>
      <c r="R4425" s="353"/>
      <c r="S4425" s="415"/>
      <c r="T4425" s="416"/>
      <c r="U4425" s="417"/>
      <c r="V4425" s="417"/>
      <c r="W4425" s="417"/>
      <c r="X4425" s="417"/>
      <c r="Y4425" s="418"/>
      <c r="Z4425" s="419"/>
      <c r="AA4425" s="420" t="s">
        <v>20</v>
      </c>
      <c r="AB4425" s="421" t="s">
        <v>21</v>
      </c>
      <c r="AC4425" s="430">
        <v>0.85</v>
      </c>
      <c r="AD4425" s="87"/>
      <c r="AE4425" s="313"/>
      <c r="AF4425" s="349"/>
      <c r="AG4425" s="414">
        <v>176.0</v>
      </c>
      <c r="AH4425" s="79"/>
      <c r="AI4425" s="80"/>
      <c r="AJ4425" s="80"/>
      <c r="AK4425" s="80"/>
      <c r="AL4425" s="14"/>
      <c r="AM4425" s="16" t="str">
        <f t="shared" si="169"/>
        <v>{s:'63E478'},</v>
      </c>
      <c r="AN4425" s="16"/>
    </row>
    <row r="4426" ht="16.5" customHeight="1">
      <c r="A4426" s="403">
        <v>63.0</v>
      </c>
      <c r="B4426" s="404" t="s">
        <v>5918</v>
      </c>
      <c r="C4426" s="31">
        <v>4424.0</v>
      </c>
      <c r="D4426" s="405" t="s">
        <v>5919</v>
      </c>
      <c r="E4426" s="69"/>
      <c r="F4426" s="69"/>
      <c r="G4426" s="94"/>
      <c r="H4426" s="352"/>
      <c r="I4426" s="140"/>
      <c r="J4426" s="95"/>
      <c r="K4426" s="69"/>
      <c r="L4426" s="65"/>
      <c r="M4426" s="65"/>
      <c r="N4426" s="352"/>
      <c r="O4426" s="364"/>
      <c r="P4426" s="359"/>
      <c r="Q4426" s="352"/>
      <c r="R4426" s="353"/>
      <c r="S4426" s="415"/>
      <c r="T4426" s="431" t="s">
        <v>27</v>
      </c>
      <c r="U4426" s="408"/>
      <c r="V4426" s="408"/>
      <c r="W4426" s="408"/>
      <c r="X4426" s="408"/>
      <c r="Y4426" s="409" t="s">
        <v>21</v>
      </c>
      <c r="Z4426" s="410">
        <v>0.5</v>
      </c>
      <c r="AA4426" s="423"/>
      <c r="AB4426" s="424"/>
      <c r="AC4426" s="419"/>
      <c r="AD4426" s="87"/>
      <c r="AE4426" s="313"/>
      <c r="AF4426" s="349"/>
      <c r="AG4426" s="414">
        <v>147.0</v>
      </c>
      <c r="AH4426" s="79"/>
      <c r="AI4426" s="80"/>
      <c r="AJ4426" s="80"/>
      <c r="AK4426" s="80"/>
      <c r="AL4426" s="14"/>
      <c r="AM4426" s="16" t="str">
        <f t="shared" si="169"/>
        <v>{s:'63E479'},</v>
      </c>
      <c r="AN4426" s="16"/>
    </row>
    <row r="4427" ht="16.5" customHeight="1">
      <c r="A4427" s="403">
        <v>63.0</v>
      </c>
      <c r="B4427" s="404" t="s">
        <v>5920</v>
      </c>
      <c r="C4427" s="31">
        <v>4425.0</v>
      </c>
      <c r="D4427" s="405" t="s">
        <v>5921</v>
      </c>
      <c r="E4427" s="69"/>
      <c r="F4427" s="69"/>
      <c r="G4427" s="107"/>
      <c r="H4427" s="374"/>
      <c r="I4427" s="291"/>
      <c r="J4427" s="188"/>
      <c r="K4427" s="110"/>
      <c r="L4427" s="115"/>
      <c r="M4427" s="115"/>
      <c r="N4427" s="374"/>
      <c r="O4427" s="377"/>
      <c r="P4427" s="378"/>
      <c r="Q4427" s="374"/>
      <c r="R4427" s="376"/>
      <c r="S4427" s="425"/>
      <c r="T4427" s="433"/>
      <c r="U4427" s="417"/>
      <c r="V4427" s="417"/>
      <c r="W4427" s="417"/>
      <c r="X4427" s="417"/>
      <c r="Y4427" s="418"/>
      <c r="Z4427" s="419"/>
      <c r="AA4427" s="420" t="s">
        <v>20</v>
      </c>
      <c r="AB4427" s="421" t="s">
        <v>21</v>
      </c>
      <c r="AC4427" s="430">
        <v>0.85</v>
      </c>
      <c r="AD4427" s="93"/>
      <c r="AE4427" s="292"/>
      <c r="AF4427" s="355"/>
      <c r="AG4427" s="414">
        <v>124.0</v>
      </c>
      <c r="AH4427" s="79"/>
      <c r="AI4427" s="80"/>
      <c r="AJ4427" s="80"/>
      <c r="AK4427" s="80"/>
      <c r="AL4427" s="14"/>
      <c r="AM4427" s="16" t="str">
        <f t="shared" si="169"/>
        <v>{s:'63E480'},</v>
      </c>
      <c r="AN4427" s="16"/>
    </row>
    <row r="4428" ht="16.5" customHeight="1">
      <c r="A4428" s="29">
        <v>63.0</v>
      </c>
      <c r="B4428" s="30" t="s">
        <v>5922</v>
      </c>
      <c r="C4428" s="31">
        <v>4426.0</v>
      </c>
      <c r="D4428" s="32" t="s">
        <v>5923</v>
      </c>
      <c r="E4428" s="69"/>
      <c r="F4428" s="69"/>
      <c r="G4428" s="102" t="s">
        <v>52</v>
      </c>
      <c r="H4428" s="35"/>
      <c r="I4428" s="35"/>
      <c r="J4428" s="36"/>
      <c r="K4428" s="168"/>
      <c r="L4428" s="152"/>
      <c r="M4428" s="344"/>
      <c r="N4428" s="152"/>
      <c r="O4428" s="241" t="s">
        <v>4961</v>
      </c>
      <c r="P4428" s="82" t="s">
        <v>4962</v>
      </c>
      <c r="Q4428" s="152"/>
      <c r="R4428" s="153"/>
      <c r="S4428" s="287"/>
      <c r="T4428" s="287"/>
      <c r="U4428" s="152"/>
      <c r="V4428" s="152"/>
      <c r="W4428" s="152"/>
      <c r="X4428" s="152"/>
      <c r="Y4428" s="287"/>
      <c r="Z4428" s="345"/>
      <c r="AA4428" s="398"/>
      <c r="AB4428" s="288"/>
      <c r="AC4428" s="288"/>
      <c r="AD4428" s="288"/>
      <c r="AE4428" s="288"/>
      <c r="AF4428" s="346"/>
      <c r="AG4428" s="45">
        <v>279.0</v>
      </c>
      <c r="AH4428" s="79"/>
      <c r="AI4428" s="80"/>
      <c r="AJ4428" s="80"/>
      <c r="AK4428" s="80"/>
      <c r="AL4428" s="14"/>
      <c r="AM4428" s="16" t="str">
        <f t="shared" ref="AM4428:AM4429" si="170">"{s:'"&amp;A4428&amp;B4428&amp;"', v:"&amp;AG4428&amp;" , c:'"&amp;D4428&amp;"・'},"</f>
        <v>{s:'63E481', v:279 , c:'放デイ２８・責欠・'},</v>
      </c>
      <c r="AN4428" s="16"/>
    </row>
    <row r="4429" ht="16.5" customHeight="1">
      <c r="A4429" s="29">
        <v>63.0</v>
      </c>
      <c r="B4429" s="30" t="s">
        <v>5924</v>
      </c>
      <c r="C4429" s="31">
        <v>4427.0</v>
      </c>
      <c r="D4429" s="32" t="s">
        <v>5925</v>
      </c>
      <c r="E4429" s="69"/>
      <c r="F4429" s="69"/>
      <c r="G4429" s="104"/>
      <c r="H4429" s="347" t="str">
        <f>'30放課後等デイ(基本１)'!G4205</f>
        <v/>
      </c>
      <c r="I4429" s="140" t="s">
        <v>9</v>
      </c>
      <c r="J4429" s="51"/>
      <c r="K4429" s="94"/>
      <c r="L4429" s="140"/>
      <c r="M4429" s="348"/>
      <c r="N4429" s="140"/>
      <c r="O4429" s="131"/>
      <c r="P4429" s="87"/>
      <c r="Q4429" s="302" t="s">
        <v>21</v>
      </c>
      <c r="R4429" s="349">
        <v>0.7</v>
      </c>
      <c r="S4429" s="290"/>
      <c r="T4429" s="290"/>
      <c r="U4429" s="291"/>
      <c r="V4429" s="291"/>
      <c r="W4429" s="291"/>
      <c r="X4429" s="291"/>
      <c r="Y4429" s="290"/>
      <c r="Z4429" s="350"/>
      <c r="AA4429" s="299" t="s">
        <v>20</v>
      </c>
      <c r="AB4429" s="287" t="s">
        <v>21</v>
      </c>
      <c r="AC4429" s="351">
        <v>0.85</v>
      </c>
      <c r="AD4429" s="288"/>
      <c r="AE4429" s="288"/>
      <c r="AF4429" s="346"/>
      <c r="AG4429" s="45">
        <v>237.0</v>
      </c>
      <c r="AH4429" s="79"/>
      <c r="AI4429" s="80"/>
      <c r="AJ4429" s="80"/>
      <c r="AK4429" s="80"/>
      <c r="AL4429" s="14"/>
      <c r="AM4429" s="16" t="str">
        <f t="shared" si="170"/>
        <v>{s:'63E482', v:237 , c:'放デイ２８・責欠・評減・'},</v>
      </c>
      <c r="AN4429" s="16"/>
    </row>
    <row r="4430" ht="16.5" customHeight="1">
      <c r="A4430" s="403">
        <v>63.0</v>
      </c>
      <c r="B4430" s="404" t="s">
        <v>5926</v>
      </c>
      <c r="C4430" s="31">
        <v>4428.0</v>
      </c>
      <c r="D4430" s="405" t="s">
        <v>5927</v>
      </c>
      <c r="E4430" s="94"/>
      <c r="F4430" s="94"/>
      <c r="G4430" s="104"/>
      <c r="H4430" s="63"/>
      <c r="I4430" s="63"/>
      <c r="J4430" s="51"/>
      <c r="K4430" s="69"/>
      <c r="L4430" s="65"/>
      <c r="M4430" s="65"/>
      <c r="N4430" s="352"/>
      <c r="O4430" s="131"/>
      <c r="P4430" s="87"/>
      <c r="Q4430" s="352"/>
      <c r="R4430" s="353"/>
      <c r="S4430" s="406" t="s">
        <v>23</v>
      </c>
      <c r="T4430" s="407" t="s">
        <v>24</v>
      </c>
      <c r="U4430" s="408"/>
      <c r="V4430" s="408"/>
      <c r="W4430" s="408"/>
      <c r="X4430" s="408"/>
      <c r="Y4430" s="409" t="s">
        <v>21</v>
      </c>
      <c r="Z4430" s="410">
        <v>0.7</v>
      </c>
      <c r="AA4430" s="426"/>
      <c r="AB4430" s="427"/>
      <c r="AC4430" s="427"/>
      <c r="AD4430" s="427"/>
      <c r="AE4430" s="427"/>
      <c r="AF4430" s="428"/>
      <c r="AG4430" s="414">
        <v>195.0</v>
      </c>
      <c r="AH4430" s="79"/>
      <c r="AI4430" s="80"/>
      <c r="AJ4430" s="80"/>
      <c r="AK4430" s="80"/>
      <c r="AL4430" s="14"/>
      <c r="AM4430" s="16" t="str">
        <f t="shared" ref="AM4430:AM4433" si="171">"{s:'"&amp;A4430&amp;B4430&amp;"'},"</f>
        <v>{s:'63E483'},</v>
      </c>
      <c r="AN4430" s="16"/>
    </row>
    <row r="4431" ht="16.5" customHeight="1">
      <c r="A4431" s="403">
        <v>63.0</v>
      </c>
      <c r="B4431" s="404" t="s">
        <v>5928</v>
      </c>
      <c r="C4431" s="31">
        <v>4429.0</v>
      </c>
      <c r="D4431" s="405" t="s">
        <v>5929</v>
      </c>
      <c r="E4431" s="94"/>
      <c r="F4431" s="94"/>
      <c r="G4431" s="104"/>
      <c r="H4431" s="63"/>
      <c r="I4431" s="63"/>
      <c r="J4431" s="51"/>
      <c r="K4431" s="69"/>
      <c r="L4431" s="65"/>
      <c r="M4431" s="65"/>
      <c r="N4431" s="352"/>
      <c r="O4431" s="131"/>
      <c r="P4431" s="87"/>
      <c r="Q4431" s="352"/>
      <c r="R4431" s="353"/>
      <c r="S4431" s="415"/>
      <c r="T4431" s="416"/>
      <c r="U4431" s="417"/>
      <c r="V4431" s="417"/>
      <c r="W4431" s="417"/>
      <c r="X4431" s="417"/>
      <c r="Y4431" s="418"/>
      <c r="Z4431" s="419"/>
      <c r="AA4431" s="420" t="s">
        <v>20</v>
      </c>
      <c r="AB4431" s="421" t="s">
        <v>21</v>
      </c>
      <c r="AC4431" s="422">
        <v>0.85</v>
      </c>
      <c r="AD4431" s="412"/>
      <c r="AE4431" s="412"/>
      <c r="AF4431" s="413"/>
      <c r="AG4431" s="414">
        <v>166.0</v>
      </c>
      <c r="AH4431" s="79"/>
      <c r="AI4431" s="80"/>
      <c r="AJ4431" s="80"/>
      <c r="AK4431" s="80"/>
      <c r="AL4431" s="14"/>
      <c r="AM4431" s="16" t="str">
        <f t="shared" si="171"/>
        <v>{s:'63E484'},</v>
      </c>
      <c r="AN4431" s="16"/>
    </row>
    <row r="4432" ht="16.5" customHeight="1">
      <c r="A4432" s="403">
        <v>63.0</v>
      </c>
      <c r="B4432" s="404" t="s">
        <v>5930</v>
      </c>
      <c r="C4432" s="31">
        <v>4430.0</v>
      </c>
      <c r="D4432" s="405" t="s">
        <v>5931</v>
      </c>
      <c r="E4432" s="94"/>
      <c r="F4432" s="94"/>
      <c r="G4432" s="104"/>
      <c r="H4432" s="63"/>
      <c r="I4432" s="63"/>
      <c r="J4432" s="51"/>
      <c r="K4432" s="69"/>
      <c r="L4432" s="65"/>
      <c r="M4432" s="65"/>
      <c r="N4432" s="352"/>
      <c r="O4432" s="131"/>
      <c r="P4432" s="87"/>
      <c r="Q4432" s="352"/>
      <c r="R4432" s="353"/>
      <c r="S4432" s="415"/>
      <c r="T4432" s="407" t="s">
        <v>27</v>
      </c>
      <c r="U4432" s="408"/>
      <c r="V4432" s="408"/>
      <c r="W4432" s="408"/>
      <c r="X4432" s="408"/>
      <c r="Y4432" s="409" t="s">
        <v>21</v>
      </c>
      <c r="Z4432" s="410">
        <v>0.5</v>
      </c>
      <c r="AA4432" s="423"/>
      <c r="AB4432" s="424"/>
      <c r="AC4432" s="424"/>
      <c r="AD4432" s="424"/>
      <c r="AE4432" s="424"/>
      <c r="AF4432" s="419"/>
      <c r="AG4432" s="414">
        <v>140.0</v>
      </c>
      <c r="AH4432" s="79"/>
      <c r="AI4432" s="80"/>
      <c r="AJ4432" s="80"/>
      <c r="AK4432" s="80"/>
      <c r="AL4432" s="14"/>
      <c r="AM4432" s="16" t="str">
        <f t="shared" si="171"/>
        <v>{s:'63E485'},</v>
      </c>
      <c r="AN4432" s="16"/>
    </row>
    <row r="4433" ht="16.5" customHeight="1">
      <c r="A4433" s="403">
        <v>63.0</v>
      </c>
      <c r="B4433" s="404" t="s">
        <v>5932</v>
      </c>
      <c r="C4433" s="31">
        <v>4431.0</v>
      </c>
      <c r="D4433" s="405" t="s">
        <v>5933</v>
      </c>
      <c r="E4433" s="94"/>
      <c r="F4433" s="94"/>
      <c r="G4433" s="104"/>
      <c r="H4433" s="63"/>
      <c r="I4433" s="63"/>
      <c r="J4433" s="51"/>
      <c r="K4433" s="69"/>
      <c r="L4433" s="65"/>
      <c r="M4433" s="65"/>
      <c r="N4433" s="352"/>
      <c r="O4433" s="131"/>
      <c r="P4433" s="87"/>
      <c r="Q4433" s="352"/>
      <c r="R4433" s="353"/>
      <c r="S4433" s="425"/>
      <c r="T4433" s="416"/>
      <c r="U4433" s="417"/>
      <c r="V4433" s="417"/>
      <c r="W4433" s="417"/>
      <c r="X4433" s="417"/>
      <c r="Y4433" s="418"/>
      <c r="Z4433" s="419"/>
      <c r="AA4433" s="420" t="s">
        <v>20</v>
      </c>
      <c r="AB4433" s="421" t="s">
        <v>21</v>
      </c>
      <c r="AC4433" s="422">
        <v>0.85</v>
      </c>
      <c r="AD4433" s="412"/>
      <c r="AE4433" s="412"/>
      <c r="AF4433" s="413"/>
      <c r="AG4433" s="414">
        <v>119.0</v>
      </c>
      <c r="AH4433" s="79"/>
      <c r="AI4433" s="80"/>
      <c r="AJ4433" s="80"/>
      <c r="AK4433" s="80"/>
      <c r="AL4433" s="14"/>
      <c r="AM4433" s="16" t="str">
        <f t="shared" si="171"/>
        <v>{s:'63E486'},</v>
      </c>
      <c r="AN4433" s="16"/>
    </row>
    <row r="4434" ht="16.5" customHeight="1">
      <c r="A4434" s="29">
        <v>63.0</v>
      </c>
      <c r="B4434" s="30" t="s">
        <v>5934</v>
      </c>
      <c r="C4434" s="31">
        <v>4432.0</v>
      </c>
      <c r="D4434" s="32" t="s">
        <v>5935</v>
      </c>
      <c r="E4434" s="94"/>
      <c r="F4434" s="94"/>
      <c r="G4434" s="76"/>
      <c r="H4434" s="63"/>
      <c r="I4434" s="63"/>
      <c r="J4434" s="51"/>
      <c r="K4434" s="69"/>
      <c r="L4434" s="65"/>
      <c r="M4434" s="65"/>
      <c r="N4434" s="352"/>
      <c r="O4434" s="131"/>
      <c r="P4434" s="87"/>
      <c r="Q4434" s="352"/>
      <c r="R4434" s="353"/>
      <c r="S4434" s="96"/>
      <c r="T4434" s="96"/>
      <c r="U4434" s="152"/>
      <c r="V4434" s="152"/>
      <c r="W4434" s="152"/>
      <c r="X4434" s="152"/>
      <c r="Y4434" s="287"/>
      <c r="Z4434" s="354"/>
      <c r="AA4434" s="398"/>
      <c r="AB4434" s="288"/>
      <c r="AC4434" s="346"/>
      <c r="AD4434" s="82" t="s">
        <v>30</v>
      </c>
      <c r="AE4434" s="302">
        <v>5.0</v>
      </c>
      <c r="AF4434" s="360" t="s">
        <v>31</v>
      </c>
      <c r="AG4434" s="45">
        <v>274.0</v>
      </c>
      <c r="AH4434" s="79"/>
      <c r="AI4434" s="80"/>
      <c r="AJ4434" s="80"/>
      <c r="AK4434" s="80"/>
      <c r="AL4434" s="14"/>
      <c r="AM4434" s="16" t="str">
        <f t="shared" ref="AM4434:AM4435" si="172">"{s:'"&amp;A4434&amp;B4434&amp;"', v:"&amp;AG4434&amp;" , c:'"&amp;D4434&amp;"・'},"</f>
        <v>{s:'63E487', v:274 , c:'放デイ２８・責欠・拘減・'},</v>
      </c>
      <c r="AN4434" s="16"/>
    </row>
    <row r="4435" ht="16.5" customHeight="1">
      <c r="A4435" s="29">
        <v>63.0</v>
      </c>
      <c r="B4435" s="30" t="s">
        <v>5936</v>
      </c>
      <c r="C4435" s="31">
        <v>4433.0</v>
      </c>
      <c r="D4435" s="32" t="s">
        <v>5937</v>
      </c>
      <c r="E4435" s="94"/>
      <c r="F4435" s="94"/>
      <c r="G4435" s="76"/>
      <c r="H4435" s="63"/>
      <c r="I4435" s="63"/>
      <c r="J4435" s="51"/>
      <c r="K4435" s="69"/>
      <c r="L4435" s="65"/>
      <c r="M4435" s="65"/>
      <c r="N4435" s="352"/>
      <c r="O4435" s="131"/>
      <c r="P4435" s="359"/>
      <c r="Q4435" s="352"/>
      <c r="R4435" s="353"/>
      <c r="S4435" s="115"/>
      <c r="T4435" s="115"/>
      <c r="U4435" s="291"/>
      <c r="V4435" s="291"/>
      <c r="W4435" s="291"/>
      <c r="X4435" s="291"/>
      <c r="Y4435" s="290"/>
      <c r="Z4435" s="355"/>
      <c r="AA4435" s="299" t="s">
        <v>20</v>
      </c>
      <c r="AB4435" s="287" t="s">
        <v>21</v>
      </c>
      <c r="AC4435" s="361">
        <v>0.85</v>
      </c>
      <c r="AD4435" s="87"/>
      <c r="AE4435" s="302"/>
      <c r="AF4435" s="360"/>
      <c r="AG4435" s="45">
        <v>232.0</v>
      </c>
      <c r="AH4435" s="79"/>
      <c r="AI4435" s="80"/>
      <c r="AJ4435" s="80"/>
      <c r="AK4435" s="80"/>
      <c r="AL4435" s="14"/>
      <c r="AM4435" s="16" t="str">
        <f t="shared" si="172"/>
        <v>{s:'63E488', v:232 , c:'放デイ２８・責欠・評減・拘減・'},</v>
      </c>
      <c r="AN4435" s="16"/>
    </row>
    <row r="4436" ht="16.5" customHeight="1">
      <c r="A4436" s="403">
        <v>63.0</v>
      </c>
      <c r="B4436" s="404" t="s">
        <v>5938</v>
      </c>
      <c r="C4436" s="31">
        <v>4434.0</v>
      </c>
      <c r="D4436" s="405" t="s">
        <v>5939</v>
      </c>
      <c r="E4436" s="94"/>
      <c r="F4436" s="94"/>
      <c r="G4436" s="76"/>
      <c r="H4436" s="63"/>
      <c r="I4436" s="63"/>
      <c r="J4436" s="51"/>
      <c r="K4436" s="69"/>
      <c r="L4436" s="65"/>
      <c r="M4436" s="65"/>
      <c r="N4436" s="352"/>
      <c r="O4436" s="131"/>
      <c r="P4436" s="359"/>
      <c r="Q4436" s="352"/>
      <c r="R4436" s="353"/>
      <c r="S4436" s="406" t="s">
        <v>23</v>
      </c>
      <c r="T4436" s="407" t="s">
        <v>24</v>
      </c>
      <c r="U4436" s="408"/>
      <c r="V4436" s="408"/>
      <c r="W4436" s="408"/>
      <c r="X4436" s="408"/>
      <c r="Y4436" s="409" t="s">
        <v>21</v>
      </c>
      <c r="Z4436" s="410">
        <v>0.7</v>
      </c>
      <c r="AA4436" s="426"/>
      <c r="AB4436" s="427"/>
      <c r="AC4436" s="428"/>
      <c r="AD4436" s="87"/>
      <c r="AE4436" s="313"/>
      <c r="AF4436" s="349"/>
      <c r="AG4436" s="414">
        <v>190.0</v>
      </c>
      <c r="AH4436" s="79"/>
      <c r="AI4436" s="80"/>
      <c r="AJ4436" s="80"/>
      <c r="AK4436" s="80"/>
      <c r="AL4436" s="14"/>
      <c r="AM4436" s="16" t="str">
        <f t="shared" ref="AM4436:AM4439" si="173">"{s:'"&amp;A4436&amp;B4436&amp;"'},"</f>
        <v>{s:'63E489'},</v>
      </c>
      <c r="AN4436" s="16"/>
    </row>
    <row r="4437" ht="16.5" customHeight="1">
      <c r="A4437" s="403">
        <v>63.0</v>
      </c>
      <c r="B4437" s="404" t="s">
        <v>5940</v>
      </c>
      <c r="C4437" s="31">
        <v>4435.0</v>
      </c>
      <c r="D4437" s="405" t="s">
        <v>5941</v>
      </c>
      <c r="E4437" s="94"/>
      <c r="F4437" s="94"/>
      <c r="G4437" s="76"/>
      <c r="H4437" s="63"/>
      <c r="I4437" s="63"/>
      <c r="J4437" s="51"/>
      <c r="K4437" s="69"/>
      <c r="L4437" s="65"/>
      <c r="M4437" s="65"/>
      <c r="N4437" s="352"/>
      <c r="O4437" s="131"/>
      <c r="P4437" s="359"/>
      <c r="Q4437" s="352"/>
      <c r="R4437" s="353"/>
      <c r="S4437" s="415"/>
      <c r="T4437" s="416"/>
      <c r="U4437" s="417"/>
      <c r="V4437" s="417"/>
      <c r="W4437" s="417"/>
      <c r="X4437" s="417"/>
      <c r="Y4437" s="418"/>
      <c r="Z4437" s="419"/>
      <c r="AA4437" s="420" t="s">
        <v>20</v>
      </c>
      <c r="AB4437" s="421" t="s">
        <v>21</v>
      </c>
      <c r="AC4437" s="430">
        <v>0.85</v>
      </c>
      <c r="AD4437" s="87"/>
      <c r="AE4437" s="313"/>
      <c r="AF4437" s="349"/>
      <c r="AG4437" s="414">
        <v>161.0</v>
      </c>
      <c r="AH4437" s="79"/>
      <c r="AI4437" s="80"/>
      <c r="AJ4437" s="80"/>
      <c r="AK4437" s="80"/>
      <c r="AL4437" s="14"/>
      <c r="AM4437" s="16" t="str">
        <f t="shared" si="173"/>
        <v>{s:'63E490'},</v>
      </c>
      <c r="AN4437" s="16"/>
    </row>
    <row r="4438" ht="16.5" customHeight="1">
      <c r="A4438" s="403">
        <v>63.0</v>
      </c>
      <c r="B4438" s="404" t="s">
        <v>5942</v>
      </c>
      <c r="C4438" s="31">
        <v>4436.0</v>
      </c>
      <c r="D4438" s="405" t="s">
        <v>5943</v>
      </c>
      <c r="E4438" s="94"/>
      <c r="F4438" s="94"/>
      <c r="G4438" s="76"/>
      <c r="H4438" s="63"/>
      <c r="I4438" s="63"/>
      <c r="J4438" s="51"/>
      <c r="K4438" s="69"/>
      <c r="L4438" s="65"/>
      <c r="M4438" s="65"/>
      <c r="N4438" s="352"/>
      <c r="O4438" s="364"/>
      <c r="P4438" s="359"/>
      <c r="Q4438" s="352"/>
      <c r="R4438" s="353"/>
      <c r="S4438" s="415"/>
      <c r="T4438" s="431" t="s">
        <v>27</v>
      </c>
      <c r="U4438" s="408"/>
      <c r="V4438" s="408"/>
      <c r="W4438" s="408"/>
      <c r="X4438" s="408"/>
      <c r="Y4438" s="409" t="s">
        <v>21</v>
      </c>
      <c r="Z4438" s="410">
        <v>0.5</v>
      </c>
      <c r="AA4438" s="423"/>
      <c r="AB4438" s="424"/>
      <c r="AC4438" s="419"/>
      <c r="AD4438" s="87"/>
      <c r="AE4438" s="313"/>
      <c r="AF4438" s="349"/>
      <c r="AG4438" s="414">
        <v>135.0</v>
      </c>
      <c r="AH4438" s="79"/>
      <c r="AI4438" s="80"/>
      <c r="AJ4438" s="80"/>
      <c r="AK4438" s="80"/>
      <c r="AL4438" s="14"/>
      <c r="AM4438" s="16" t="str">
        <f t="shared" si="173"/>
        <v>{s:'63E491'},</v>
      </c>
      <c r="AN4438" s="16"/>
    </row>
    <row r="4439" ht="16.5" customHeight="1">
      <c r="A4439" s="403">
        <v>63.0</v>
      </c>
      <c r="B4439" s="404" t="s">
        <v>5944</v>
      </c>
      <c r="C4439" s="31">
        <v>4437.0</v>
      </c>
      <c r="D4439" s="405" t="s">
        <v>5945</v>
      </c>
      <c r="E4439" s="94"/>
      <c r="F4439" s="94"/>
      <c r="G4439" s="76"/>
      <c r="H4439" s="63"/>
      <c r="I4439" s="63"/>
      <c r="J4439" s="51"/>
      <c r="K4439" s="69"/>
      <c r="L4439" s="65"/>
      <c r="M4439" s="65"/>
      <c r="N4439" s="352"/>
      <c r="O4439" s="364"/>
      <c r="P4439" s="359"/>
      <c r="Q4439" s="352"/>
      <c r="R4439" s="353"/>
      <c r="S4439" s="425"/>
      <c r="T4439" s="433"/>
      <c r="U4439" s="417"/>
      <c r="V4439" s="417"/>
      <c r="W4439" s="417"/>
      <c r="X4439" s="417"/>
      <c r="Y4439" s="418"/>
      <c r="Z4439" s="419"/>
      <c r="AA4439" s="420" t="s">
        <v>20</v>
      </c>
      <c r="AB4439" s="421" t="s">
        <v>21</v>
      </c>
      <c r="AC4439" s="430">
        <v>0.85</v>
      </c>
      <c r="AD4439" s="93"/>
      <c r="AE4439" s="292"/>
      <c r="AF4439" s="355"/>
      <c r="AG4439" s="414">
        <v>114.0</v>
      </c>
      <c r="AH4439" s="79"/>
      <c r="AI4439" s="80"/>
      <c r="AJ4439" s="80"/>
      <c r="AK4439" s="80"/>
      <c r="AL4439" s="14"/>
      <c r="AM4439" s="16" t="str">
        <f t="shared" si="173"/>
        <v>{s:'63E492'},</v>
      </c>
      <c r="AN4439" s="16"/>
    </row>
    <row r="4440" ht="16.5" customHeight="1">
      <c r="A4440" s="29">
        <v>63.0</v>
      </c>
      <c r="B4440" s="30" t="s">
        <v>5946</v>
      </c>
      <c r="C4440" s="31">
        <v>4438.0</v>
      </c>
      <c r="D4440" s="32" t="s">
        <v>5947</v>
      </c>
      <c r="E4440" s="94"/>
      <c r="F4440" s="94"/>
      <c r="G4440" s="94"/>
      <c r="H4440" s="352"/>
      <c r="I4440" s="140"/>
      <c r="J4440" s="95"/>
      <c r="K4440" s="82" t="s">
        <v>38</v>
      </c>
      <c r="L4440" s="152"/>
      <c r="M4440" s="344"/>
      <c r="N4440" s="152"/>
      <c r="O4440" s="105"/>
      <c r="P4440" s="94"/>
      <c r="Q4440" s="140"/>
      <c r="R4440" s="95"/>
      <c r="S4440" s="287"/>
      <c r="T4440" s="287"/>
      <c r="U4440" s="152"/>
      <c r="V4440" s="152"/>
      <c r="W4440" s="152"/>
      <c r="X4440" s="152"/>
      <c r="Y4440" s="287"/>
      <c r="Z4440" s="345"/>
      <c r="AA4440" s="398"/>
      <c r="AB4440" s="288"/>
      <c r="AC4440" s="288"/>
      <c r="AD4440" s="288"/>
      <c r="AE4440" s="288"/>
      <c r="AF4440" s="346"/>
      <c r="AG4440" s="45">
        <v>283.0</v>
      </c>
      <c r="AH4440" s="79"/>
      <c r="AI4440" s="80"/>
      <c r="AJ4440" s="80"/>
      <c r="AK4440" s="80"/>
      <c r="AL4440" s="14"/>
      <c r="AM4440" s="16" t="str">
        <f t="shared" ref="AM4440:AM4441" si="174">"{s:'"&amp;A4440&amp;B4440&amp;"', v:"&amp;AG4440&amp;" , c:'"&amp;D4440&amp;"・'},"</f>
        <v>{s:'63E493', v:283 , c:'放デイ２８・有資格１４・責欠・'},</v>
      </c>
      <c r="AN4440" s="16"/>
    </row>
    <row r="4441" ht="16.5" customHeight="1">
      <c r="A4441" s="29">
        <v>63.0</v>
      </c>
      <c r="B4441" s="30" t="s">
        <v>5948</v>
      </c>
      <c r="C4441" s="31">
        <v>4439.0</v>
      </c>
      <c r="D4441" s="32" t="s">
        <v>5949</v>
      </c>
      <c r="E4441" s="94"/>
      <c r="F4441" s="94"/>
      <c r="G4441" s="94"/>
      <c r="H4441" s="373"/>
      <c r="I4441" s="140"/>
      <c r="J4441" s="95"/>
      <c r="K4441" s="87"/>
      <c r="L4441" s="140">
        <v>6.0</v>
      </c>
      <c r="M4441" s="348" t="s">
        <v>40</v>
      </c>
      <c r="N4441" s="140"/>
      <c r="O4441" s="105"/>
      <c r="P4441" s="94"/>
      <c r="Q4441" s="140"/>
      <c r="R4441" s="95"/>
      <c r="S4441" s="290"/>
      <c r="T4441" s="290"/>
      <c r="U4441" s="291"/>
      <c r="V4441" s="291"/>
      <c r="W4441" s="291"/>
      <c r="X4441" s="291"/>
      <c r="Y4441" s="290"/>
      <c r="Z4441" s="350"/>
      <c r="AA4441" s="299" t="s">
        <v>20</v>
      </c>
      <c r="AB4441" s="287" t="s">
        <v>21</v>
      </c>
      <c r="AC4441" s="351">
        <v>0.85</v>
      </c>
      <c r="AD4441" s="288"/>
      <c r="AE4441" s="288"/>
      <c r="AF4441" s="346"/>
      <c r="AG4441" s="45">
        <v>241.0</v>
      </c>
      <c r="AH4441" s="79"/>
      <c r="AI4441" s="80"/>
      <c r="AJ4441" s="80"/>
      <c r="AK4441" s="80"/>
      <c r="AL4441" s="14"/>
      <c r="AM4441" s="16" t="str">
        <f t="shared" si="174"/>
        <v>{s:'63E494', v:241 , c:'放デイ２８・有資格１４・責欠・評減・'},</v>
      </c>
      <c r="AN4441" s="16"/>
    </row>
    <row r="4442" ht="16.5" customHeight="1">
      <c r="A4442" s="403">
        <v>63.0</v>
      </c>
      <c r="B4442" s="404" t="s">
        <v>5950</v>
      </c>
      <c r="C4442" s="31">
        <v>4440.0</v>
      </c>
      <c r="D4442" s="405" t="s">
        <v>5951</v>
      </c>
      <c r="E4442" s="94"/>
      <c r="F4442" s="94"/>
      <c r="G4442" s="94"/>
      <c r="H4442" s="352"/>
      <c r="I4442" s="140"/>
      <c r="J4442" s="95"/>
      <c r="K4442" s="87"/>
      <c r="L4442" s="65"/>
      <c r="M4442" s="65"/>
      <c r="N4442" s="352"/>
      <c r="O4442" s="364"/>
      <c r="P4442" s="359"/>
      <c r="Q4442" s="352"/>
      <c r="R4442" s="353"/>
      <c r="S4442" s="406" t="s">
        <v>23</v>
      </c>
      <c r="T4442" s="407" t="s">
        <v>24</v>
      </c>
      <c r="U4442" s="408"/>
      <c r="V4442" s="408"/>
      <c r="W4442" s="408"/>
      <c r="X4442" s="408"/>
      <c r="Y4442" s="409" t="s">
        <v>21</v>
      </c>
      <c r="Z4442" s="410">
        <v>0.7</v>
      </c>
      <c r="AA4442" s="426"/>
      <c r="AB4442" s="427"/>
      <c r="AC4442" s="427"/>
      <c r="AD4442" s="427"/>
      <c r="AE4442" s="427"/>
      <c r="AF4442" s="428"/>
      <c r="AG4442" s="414">
        <v>198.0</v>
      </c>
      <c r="AH4442" s="79"/>
      <c r="AI4442" s="80"/>
      <c r="AJ4442" s="80"/>
      <c r="AK4442" s="80"/>
      <c r="AL4442" s="14"/>
      <c r="AM4442" s="16" t="str">
        <f t="shared" ref="AM4442:AM4445" si="175">"{s:'"&amp;A4442&amp;B4442&amp;"'},"</f>
        <v>{s:'63E495'},</v>
      </c>
      <c r="AN4442" s="16"/>
    </row>
    <row r="4443" ht="16.5" customHeight="1">
      <c r="A4443" s="403">
        <v>63.0</v>
      </c>
      <c r="B4443" s="404" t="s">
        <v>5952</v>
      </c>
      <c r="C4443" s="31">
        <v>4441.0</v>
      </c>
      <c r="D4443" s="405" t="s">
        <v>5953</v>
      </c>
      <c r="E4443" s="94"/>
      <c r="F4443" s="94"/>
      <c r="G4443" s="94"/>
      <c r="H4443" s="352"/>
      <c r="I4443" s="140"/>
      <c r="J4443" s="95"/>
      <c r="K4443" s="87"/>
      <c r="L4443" s="65"/>
      <c r="M4443" s="65"/>
      <c r="N4443" s="352"/>
      <c r="O4443" s="364"/>
      <c r="P4443" s="359"/>
      <c r="Q4443" s="352"/>
      <c r="R4443" s="353"/>
      <c r="S4443" s="415"/>
      <c r="T4443" s="416"/>
      <c r="U4443" s="417"/>
      <c r="V4443" s="417"/>
      <c r="W4443" s="417"/>
      <c r="X4443" s="417"/>
      <c r="Y4443" s="418"/>
      <c r="Z4443" s="419"/>
      <c r="AA4443" s="420" t="s">
        <v>20</v>
      </c>
      <c r="AB4443" s="421" t="s">
        <v>21</v>
      </c>
      <c r="AC4443" s="422">
        <v>0.85</v>
      </c>
      <c r="AD4443" s="412"/>
      <c r="AE4443" s="412"/>
      <c r="AF4443" s="413"/>
      <c r="AG4443" s="414">
        <v>168.0</v>
      </c>
      <c r="AH4443" s="79"/>
      <c r="AI4443" s="80"/>
      <c r="AJ4443" s="80"/>
      <c r="AK4443" s="80"/>
      <c r="AL4443" s="14"/>
      <c r="AM4443" s="16" t="str">
        <f t="shared" si="175"/>
        <v>{s:'63E496'},</v>
      </c>
      <c r="AN4443" s="16"/>
    </row>
    <row r="4444" ht="16.5" customHeight="1">
      <c r="A4444" s="403">
        <v>63.0</v>
      </c>
      <c r="B4444" s="404" t="s">
        <v>5954</v>
      </c>
      <c r="C4444" s="31">
        <v>4442.0</v>
      </c>
      <c r="D4444" s="405" t="s">
        <v>5955</v>
      </c>
      <c r="E4444" s="94"/>
      <c r="F4444" s="94"/>
      <c r="G4444" s="94"/>
      <c r="H4444" s="352"/>
      <c r="I4444" s="140"/>
      <c r="J4444" s="95"/>
      <c r="K4444" s="87"/>
      <c r="L4444" s="65"/>
      <c r="M4444" s="65"/>
      <c r="N4444" s="352"/>
      <c r="O4444" s="364"/>
      <c r="P4444" s="359"/>
      <c r="Q4444" s="352"/>
      <c r="R4444" s="353"/>
      <c r="S4444" s="415"/>
      <c r="T4444" s="407" t="s">
        <v>27</v>
      </c>
      <c r="U4444" s="408"/>
      <c r="V4444" s="408"/>
      <c r="W4444" s="408"/>
      <c r="X4444" s="408"/>
      <c r="Y4444" s="409" t="s">
        <v>21</v>
      </c>
      <c r="Z4444" s="410">
        <v>0.5</v>
      </c>
      <c r="AA4444" s="423"/>
      <c r="AB4444" s="424"/>
      <c r="AC4444" s="424"/>
      <c r="AD4444" s="424"/>
      <c r="AE4444" s="424"/>
      <c r="AF4444" s="419"/>
      <c r="AG4444" s="414">
        <v>142.0</v>
      </c>
      <c r="AH4444" s="79"/>
      <c r="AI4444" s="80"/>
      <c r="AJ4444" s="80"/>
      <c r="AK4444" s="80"/>
      <c r="AL4444" s="14"/>
      <c r="AM4444" s="16" t="str">
        <f t="shared" si="175"/>
        <v>{s:'63E497'},</v>
      </c>
      <c r="AN4444" s="16"/>
    </row>
    <row r="4445" ht="16.5" customHeight="1">
      <c r="A4445" s="403">
        <v>63.0</v>
      </c>
      <c r="B4445" s="404" t="s">
        <v>5956</v>
      </c>
      <c r="C4445" s="31">
        <v>4443.0</v>
      </c>
      <c r="D4445" s="405" t="s">
        <v>5957</v>
      </c>
      <c r="E4445" s="94"/>
      <c r="F4445" s="94"/>
      <c r="G4445" s="94"/>
      <c r="H4445" s="352"/>
      <c r="I4445" s="140"/>
      <c r="J4445" s="95"/>
      <c r="K4445" s="87"/>
      <c r="L4445" s="65"/>
      <c r="M4445" s="65"/>
      <c r="N4445" s="352"/>
      <c r="O4445" s="364"/>
      <c r="P4445" s="359"/>
      <c r="Q4445" s="352"/>
      <c r="R4445" s="353"/>
      <c r="S4445" s="425"/>
      <c r="T4445" s="416"/>
      <c r="U4445" s="417"/>
      <c r="V4445" s="417"/>
      <c r="W4445" s="417"/>
      <c r="X4445" s="417"/>
      <c r="Y4445" s="418"/>
      <c r="Z4445" s="419"/>
      <c r="AA4445" s="420" t="s">
        <v>20</v>
      </c>
      <c r="AB4445" s="421" t="s">
        <v>21</v>
      </c>
      <c r="AC4445" s="422">
        <v>0.85</v>
      </c>
      <c r="AD4445" s="412"/>
      <c r="AE4445" s="412"/>
      <c r="AF4445" s="413"/>
      <c r="AG4445" s="414">
        <v>121.0</v>
      </c>
      <c r="AH4445" s="79"/>
      <c r="AI4445" s="80"/>
      <c r="AJ4445" s="80"/>
      <c r="AK4445" s="80"/>
      <c r="AL4445" s="14"/>
      <c r="AM4445" s="16" t="str">
        <f t="shared" si="175"/>
        <v>{s:'63E498'},</v>
      </c>
      <c r="AN4445" s="16"/>
    </row>
    <row r="4446" ht="16.5" customHeight="1">
      <c r="A4446" s="29">
        <v>63.0</v>
      </c>
      <c r="B4446" s="30" t="s">
        <v>5958</v>
      </c>
      <c r="C4446" s="31">
        <v>4444.0</v>
      </c>
      <c r="D4446" s="32" t="s">
        <v>5959</v>
      </c>
      <c r="E4446" s="94"/>
      <c r="F4446" s="94"/>
      <c r="G4446" s="94"/>
      <c r="H4446" s="352"/>
      <c r="I4446" s="140"/>
      <c r="J4446" s="95"/>
      <c r="K4446" s="87"/>
      <c r="L4446" s="65"/>
      <c r="M4446" s="65"/>
      <c r="N4446" s="352"/>
      <c r="O4446" s="364"/>
      <c r="P4446" s="359"/>
      <c r="Q4446" s="352"/>
      <c r="R4446" s="353"/>
      <c r="S4446" s="96"/>
      <c r="T4446" s="96"/>
      <c r="U4446" s="152"/>
      <c r="V4446" s="152"/>
      <c r="W4446" s="152"/>
      <c r="X4446" s="152"/>
      <c r="Y4446" s="287"/>
      <c r="Z4446" s="354"/>
      <c r="AA4446" s="398"/>
      <c r="AB4446" s="288"/>
      <c r="AC4446" s="346"/>
      <c r="AD4446" s="82" t="s">
        <v>30</v>
      </c>
      <c r="AE4446" s="302">
        <v>5.0</v>
      </c>
      <c r="AF4446" s="360" t="s">
        <v>31</v>
      </c>
      <c r="AG4446" s="45">
        <v>278.0</v>
      </c>
      <c r="AH4446" s="79"/>
      <c r="AI4446" s="80"/>
      <c r="AJ4446" s="80"/>
      <c r="AK4446" s="80"/>
      <c r="AL4446" s="14"/>
      <c r="AM4446" s="16" t="str">
        <f t="shared" ref="AM4446:AM4447" si="176">"{s:'"&amp;A4446&amp;B4446&amp;"', v:"&amp;AG4446&amp;" , c:'"&amp;D4446&amp;"・'},"</f>
        <v>{s:'63E499', v:278 , c:'放デイ２８・有資格１４・責欠・拘減・'},</v>
      </c>
      <c r="AN4446" s="16"/>
    </row>
    <row r="4447" ht="16.5" customHeight="1">
      <c r="A4447" s="29">
        <v>63.0</v>
      </c>
      <c r="B4447" s="30" t="s">
        <v>5960</v>
      </c>
      <c r="C4447" s="31">
        <v>4445.0</v>
      </c>
      <c r="D4447" s="32" t="s">
        <v>5961</v>
      </c>
      <c r="E4447" s="94"/>
      <c r="F4447" s="94"/>
      <c r="G4447" s="94"/>
      <c r="H4447" s="352"/>
      <c r="I4447" s="140"/>
      <c r="J4447" s="95"/>
      <c r="K4447" s="87"/>
      <c r="L4447" s="65"/>
      <c r="M4447" s="65"/>
      <c r="N4447" s="352"/>
      <c r="O4447" s="364"/>
      <c r="P4447" s="359"/>
      <c r="Q4447" s="352"/>
      <c r="R4447" s="353"/>
      <c r="S4447" s="115"/>
      <c r="T4447" s="115"/>
      <c r="U4447" s="291"/>
      <c r="V4447" s="291"/>
      <c r="W4447" s="291"/>
      <c r="X4447" s="291"/>
      <c r="Y4447" s="290"/>
      <c r="Z4447" s="355"/>
      <c r="AA4447" s="299" t="s">
        <v>20</v>
      </c>
      <c r="AB4447" s="287" t="s">
        <v>21</v>
      </c>
      <c r="AC4447" s="361">
        <v>0.85</v>
      </c>
      <c r="AD4447" s="87"/>
      <c r="AE4447" s="302"/>
      <c r="AF4447" s="360"/>
      <c r="AG4447" s="45">
        <v>236.0</v>
      </c>
      <c r="AH4447" s="79"/>
      <c r="AI4447" s="80"/>
      <c r="AJ4447" s="80"/>
      <c r="AK4447" s="80"/>
      <c r="AL4447" s="14"/>
      <c r="AM4447" s="16" t="str">
        <f t="shared" si="176"/>
        <v>{s:'63E500', v:236 , c:'放デイ２８・有資格１４・責欠・評減・拘減・'},</v>
      </c>
      <c r="AN4447" s="16"/>
    </row>
    <row r="4448" ht="16.5" customHeight="1">
      <c r="A4448" s="403">
        <v>63.0</v>
      </c>
      <c r="B4448" s="404" t="s">
        <v>5962</v>
      </c>
      <c r="C4448" s="31">
        <v>4446.0</v>
      </c>
      <c r="D4448" s="405" t="s">
        <v>5963</v>
      </c>
      <c r="E4448" s="94"/>
      <c r="F4448" s="94"/>
      <c r="G4448" s="94"/>
      <c r="H4448" s="352"/>
      <c r="I4448" s="140"/>
      <c r="J4448" s="95"/>
      <c r="K4448" s="69"/>
      <c r="L4448" s="65"/>
      <c r="M4448" s="65"/>
      <c r="N4448" s="352"/>
      <c r="O4448" s="364"/>
      <c r="P4448" s="359"/>
      <c r="Q4448" s="352"/>
      <c r="R4448" s="353"/>
      <c r="S4448" s="406" t="s">
        <v>23</v>
      </c>
      <c r="T4448" s="407" t="s">
        <v>24</v>
      </c>
      <c r="U4448" s="408"/>
      <c r="V4448" s="408"/>
      <c r="W4448" s="408"/>
      <c r="X4448" s="408"/>
      <c r="Y4448" s="409" t="s">
        <v>21</v>
      </c>
      <c r="Z4448" s="410">
        <v>0.7</v>
      </c>
      <c r="AA4448" s="426"/>
      <c r="AB4448" s="427"/>
      <c r="AC4448" s="428"/>
      <c r="AD4448" s="87"/>
      <c r="AE4448" s="313"/>
      <c r="AF4448" s="349"/>
      <c r="AG4448" s="414">
        <v>193.0</v>
      </c>
      <c r="AH4448" s="79"/>
      <c r="AI4448" s="80"/>
      <c r="AJ4448" s="80"/>
      <c r="AK4448" s="80"/>
      <c r="AL4448" s="14"/>
      <c r="AM4448" s="16" t="str">
        <f t="shared" ref="AM4448:AM4451" si="177">"{s:'"&amp;A4448&amp;B4448&amp;"'},"</f>
        <v>{s:'63E501'},</v>
      </c>
      <c r="AN4448" s="16"/>
    </row>
    <row r="4449" ht="16.5" customHeight="1">
      <c r="A4449" s="403">
        <v>63.0</v>
      </c>
      <c r="B4449" s="404" t="s">
        <v>5964</v>
      </c>
      <c r="C4449" s="31">
        <v>4447.0</v>
      </c>
      <c r="D4449" s="405" t="s">
        <v>5965</v>
      </c>
      <c r="E4449" s="94"/>
      <c r="F4449" s="94"/>
      <c r="G4449" s="94"/>
      <c r="H4449" s="352"/>
      <c r="I4449" s="140"/>
      <c r="J4449" s="95"/>
      <c r="K4449" s="69"/>
      <c r="L4449" s="65"/>
      <c r="M4449" s="65"/>
      <c r="N4449" s="352"/>
      <c r="O4449" s="364"/>
      <c r="P4449" s="359"/>
      <c r="Q4449" s="352"/>
      <c r="R4449" s="353"/>
      <c r="S4449" s="415"/>
      <c r="T4449" s="416"/>
      <c r="U4449" s="417"/>
      <c r="V4449" s="417"/>
      <c r="W4449" s="417"/>
      <c r="X4449" s="417"/>
      <c r="Y4449" s="418"/>
      <c r="Z4449" s="419"/>
      <c r="AA4449" s="420" t="s">
        <v>20</v>
      </c>
      <c r="AB4449" s="421" t="s">
        <v>21</v>
      </c>
      <c r="AC4449" s="430">
        <v>0.85</v>
      </c>
      <c r="AD4449" s="87"/>
      <c r="AE4449" s="313"/>
      <c r="AF4449" s="349"/>
      <c r="AG4449" s="414">
        <v>163.0</v>
      </c>
      <c r="AH4449" s="79"/>
      <c r="AI4449" s="80"/>
      <c r="AJ4449" s="80"/>
      <c r="AK4449" s="80"/>
      <c r="AL4449" s="14"/>
      <c r="AM4449" s="16" t="str">
        <f t="shared" si="177"/>
        <v>{s:'63E502'},</v>
      </c>
      <c r="AN4449" s="16"/>
    </row>
    <row r="4450" ht="16.5" customHeight="1">
      <c r="A4450" s="403">
        <v>63.0</v>
      </c>
      <c r="B4450" s="404" t="s">
        <v>5966</v>
      </c>
      <c r="C4450" s="31">
        <v>4448.0</v>
      </c>
      <c r="D4450" s="405" t="s">
        <v>5967</v>
      </c>
      <c r="E4450" s="94"/>
      <c r="F4450" s="94"/>
      <c r="G4450" s="94"/>
      <c r="H4450" s="352"/>
      <c r="I4450" s="140"/>
      <c r="J4450" s="95"/>
      <c r="K4450" s="69"/>
      <c r="L4450" s="65"/>
      <c r="M4450" s="65"/>
      <c r="N4450" s="352"/>
      <c r="O4450" s="364"/>
      <c r="P4450" s="359"/>
      <c r="Q4450" s="352"/>
      <c r="R4450" s="353"/>
      <c r="S4450" s="415"/>
      <c r="T4450" s="431" t="s">
        <v>27</v>
      </c>
      <c r="U4450" s="408"/>
      <c r="V4450" s="408"/>
      <c r="W4450" s="408"/>
      <c r="X4450" s="408"/>
      <c r="Y4450" s="409" t="s">
        <v>21</v>
      </c>
      <c r="Z4450" s="410">
        <v>0.5</v>
      </c>
      <c r="AA4450" s="423"/>
      <c r="AB4450" s="424"/>
      <c r="AC4450" s="419"/>
      <c r="AD4450" s="87"/>
      <c r="AE4450" s="313"/>
      <c r="AF4450" s="349"/>
      <c r="AG4450" s="414">
        <v>137.0</v>
      </c>
      <c r="AH4450" s="79"/>
      <c r="AI4450" s="80"/>
      <c r="AJ4450" s="80"/>
      <c r="AK4450" s="80"/>
      <c r="AL4450" s="14"/>
      <c r="AM4450" s="16" t="str">
        <f t="shared" si="177"/>
        <v>{s:'63E503'},</v>
      </c>
      <c r="AN4450" s="16"/>
    </row>
    <row r="4451" ht="16.5" customHeight="1">
      <c r="A4451" s="403">
        <v>63.0</v>
      </c>
      <c r="B4451" s="404" t="s">
        <v>5968</v>
      </c>
      <c r="C4451" s="31">
        <v>4449.0</v>
      </c>
      <c r="D4451" s="405" t="s">
        <v>5969</v>
      </c>
      <c r="E4451" s="94"/>
      <c r="F4451" s="94"/>
      <c r="G4451" s="94"/>
      <c r="H4451" s="352"/>
      <c r="I4451" s="140"/>
      <c r="J4451" s="95"/>
      <c r="K4451" s="110"/>
      <c r="L4451" s="115"/>
      <c r="M4451" s="115"/>
      <c r="N4451" s="376"/>
      <c r="O4451" s="364"/>
      <c r="P4451" s="378"/>
      <c r="Q4451" s="374"/>
      <c r="R4451" s="376"/>
      <c r="S4451" s="425"/>
      <c r="T4451" s="433"/>
      <c r="U4451" s="417"/>
      <c r="V4451" s="417"/>
      <c r="W4451" s="417"/>
      <c r="X4451" s="417"/>
      <c r="Y4451" s="418"/>
      <c r="Z4451" s="419"/>
      <c r="AA4451" s="420" t="s">
        <v>20</v>
      </c>
      <c r="AB4451" s="421" t="s">
        <v>21</v>
      </c>
      <c r="AC4451" s="430">
        <v>0.85</v>
      </c>
      <c r="AD4451" s="93"/>
      <c r="AE4451" s="292"/>
      <c r="AF4451" s="355"/>
      <c r="AG4451" s="414">
        <v>116.0</v>
      </c>
      <c r="AH4451" s="79"/>
      <c r="AI4451" s="80"/>
      <c r="AJ4451" s="80"/>
      <c r="AK4451" s="80"/>
      <c r="AL4451" s="14"/>
      <c r="AM4451" s="16" t="str">
        <f t="shared" si="177"/>
        <v>{s:'63E504'},</v>
      </c>
      <c r="AN4451" s="16"/>
    </row>
    <row r="4452" ht="16.5" customHeight="1">
      <c r="A4452" s="29">
        <v>63.0</v>
      </c>
      <c r="B4452" s="30" t="s">
        <v>5970</v>
      </c>
      <c r="C4452" s="31">
        <v>4450.0</v>
      </c>
      <c r="D4452" s="32" t="s">
        <v>5971</v>
      </c>
      <c r="E4452" s="69"/>
      <c r="F4452" s="94"/>
      <c r="G4452" s="94"/>
      <c r="H4452" s="352"/>
      <c r="I4452" s="140"/>
      <c r="J4452" s="95"/>
      <c r="K4452" s="69"/>
      <c r="L4452" s="65"/>
      <c r="M4452" s="65"/>
      <c r="N4452" s="352"/>
      <c r="O4452" s="367"/>
      <c r="P4452" s="82" t="s">
        <v>5011</v>
      </c>
      <c r="Q4452" s="140"/>
      <c r="R4452" s="95"/>
      <c r="S4452" s="287"/>
      <c r="T4452" s="287"/>
      <c r="U4452" s="152"/>
      <c r="V4452" s="152"/>
      <c r="W4452" s="152"/>
      <c r="X4452" s="152"/>
      <c r="Y4452" s="287"/>
      <c r="Z4452" s="345"/>
      <c r="AA4452" s="398"/>
      <c r="AB4452" s="288"/>
      <c r="AC4452" s="288"/>
      <c r="AD4452" s="288"/>
      <c r="AE4452" s="288"/>
      <c r="AF4452" s="346"/>
      <c r="AG4452" s="45">
        <v>199.0</v>
      </c>
      <c r="AH4452" s="79"/>
      <c r="AI4452" s="80"/>
      <c r="AJ4452" s="80"/>
      <c r="AK4452" s="80"/>
      <c r="AL4452" s="14"/>
      <c r="AM4452" s="16" t="str">
        <f t="shared" ref="AM4452:AM4453" si="178">"{s:'"&amp;A4452&amp;B4452&amp;"', v:"&amp;AG4452&amp;" , c:'"&amp;D4452&amp;"・'},"</f>
        <v>{s:'63E505', v:199 , c:'放デイ２８・責欠２・'},</v>
      </c>
      <c r="AN4452" s="16"/>
    </row>
    <row r="4453" ht="16.5" customHeight="1">
      <c r="A4453" s="29">
        <v>63.0</v>
      </c>
      <c r="B4453" s="30" t="s">
        <v>5972</v>
      </c>
      <c r="C4453" s="31">
        <v>4451.0</v>
      </c>
      <c r="D4453" s="32" t="s">
        <v>5973</v>
      </c>
      <c r="E4453" s="69"/>
      <c r="F4453" s="94"/>
      <c r="G4453" s="94"/>
      <c r="H4453" s="352"/>
      <c r="I4453" s="140"/>
      <c r="J4453" s="95"/>
      <c r="K4453" s="69"/>
      <c r="L4453" s="65"/>
      <c r="M4453" s="65"/>
      <c r="N4453" s="352"/>
      <c r="O4453" s="105"/>
      <c r="P4453" s="87"/>
      <c r="Q4453" s="302" t="s">
        <v>21</v>
      </c>
      <c r="R4453" s="349">
        <v>0.5</v>
      </c>
      <c r="S4453" s="290"/>
      <c r="T4453" s="290"/>
      <c r="U4453" s="291"/>
      <c r="V4453" s="291"/>
      <c r="W4453" s="291"/>
      <c r="X4453" s="291"/>
      <c r="Y4453" s="290"/>
      <c r="Z4453" s="350"/>
      <c r="AA4453" s="299" t="s">
        <v>20</v>
      </c>
      <c r="AB4453" s="287" t="s">
        <v>21</v>
      </c>
      <c r="AC4453" s="351">
        <v>0.85</v>
      </c>
      <c r="AD4453" s="288"/>
      <c r="AE4453" s="288"/>
      <c r="AF4453" s="346"/>
      <c r="AG4453" s="45">
        <v>169.0</v>
      </c>
      <c r="AH4453" s="79"/>
      <c r="AI4453" s="80"/>
      <c r="AJ4453" s="80"/>
      <c r="AK4453" s="80"/>
      <c r="AL4453" s="14"/>
      <c r="AM4453" s="16" t="str">
        <f t="shared" si="178"/>
        <v>{s:'63E506', v:169 , c:'放デイ２８・責欠２・評減・'},</v>
      </c>
      <c r="AN4453" s="16"/>
    </row>
    <row r="4454" ht="16.5" customHeight="1">
      <c r="A4454" s="403">
        <v>63.0</v>
      </c>
      <c r="B4454" s="404" t="s">
        <v>5974</v>
      </c>
      <c r="C4454" s="31">
        <v>4452.0</v>
      </c>
      <c r="D4454" s="405" t="s">
        <v>5975</v>
      </c>
      <c r="E4454" s="94"/>
      <c r="F4454" s="94"/>
      <c r="G4454" s="76"/>
      <c r="H4454" s="63"/>
      <c r="I4454" s="63"/>
      <c r="J4454" s="51"/>
      <c r="K4454" s="69"/>
      <c r="L4454" s="65"/>
      <c r="M4454" s="65"/>
      <c r="N4454" s="352"/>
      <c r="O4454" s="364"/>
      <c r="P4454" s="87"/>
      <c r="Q4454" s="352"/>
      <c r="R4454" s="353"/>
      <c r="S4454" s="406" t="s">
        <v>23</v>
      </c>
      <c r="T4454" s="407" t="s">
        <v>24</v>
      </c>
      <c r="U4454" s="408"/>
      <c r="V4454" s="408"/>
      <c r="W4454" s="408"/>
      <c r="X4454" s="408"/>
      <c r="Y4454" s="409" t="s">
        <v>21</v>
      </c>
      <c r="Z4454" s="410">
        <v>0.7</v>
      </c>
      <c r="AA4454" s="426"/>
      <c r="AB4454" s="427"/>
      <c r="AC4454" s="427"/>
      <c r="AD4454" s="427"/>
      <c r="AE4454" s="427"/>
      <c r="AF4454" s="428"/>
      <c r="AG4454" s="414">
        <v>139.0</v>
      </c>
      <c r="AH4454" s="79"/>
      <c r="AI4454" s="80"/>
      <c r="AJ4454" s="80"/>
      <c r="AK4454" s="80"/>
      <c r="AL4454" s="14"/>
      <c r="AM4454" s="16" t="str">
        <f t="shared" ref="AM4454:AM4457" si="179">"{s:'"&amp;A4454&amp;B4454&amp;"'},"</f>
        <v>{s:'63E507'},</v>
      </c>
      <c r="AN4454" s="16"/>
    </row>
    <row r="4455" ht="16.5" customHeight="1">
      <c r="A4455" s="403">
        <v>63.0</v>
      </c>
      <c r="B4455" s="404" t="s">
        <v>5976</v>
      </c>
      <c r="C4455" s="31">
        <v>4453.0</v>
      </c>
      <c r="D4455" s="405" t="s">
        <v>5977</v>
      </c>
      <c r="E4455" s="94"/>
      <c r="F4455" s="94"/>
      <c r="G4455" s="76"/>
      <c r="H4455" s="63"/>
      <c r="I4455" s="63"/>
      <c r="J4455" s="51"/>
      <c r="K4455" s="69"/>
      <c r="L4455" s="65"/>
      <c r="M4455" s="65"/>
      <c r="N4455" s="352"/>
      <c r="O4455" s="364"/>
      <c r="P4455" s="87"/>
      <c r="Q4455" s="352"/>
      <c r="R4455" s="353"/>
      <c r="S4455" s="415"/>
      <c r="T4455" s="416"/>
      <c r="U4455" s="417"/>
      <c r="V4455" s="417"/>
      <c r="W4455" s="417"/>
      <c r="X4455" s="417"/>
      <c r="Y4455" s="418"/>
      <c r="Z4455" s="419"/>
      <c r="AA4455" s="420" t="s">
        <v>20</v>
      </c>
      <c r="AB4455" s="421" t="s">
        <v>21</v>
      </c>
      <c r="AC4455" s="422">
        <v>0.85</v>
      </c>
      <c r="AD4455" s="412"/>
      <c r="AE4455" s="412"/>
      <c r="AF4455" s="413"/>
      <c r="AG4455" s="414">
        <v>118.0</v>
      </c>
      <c r="AH4455" s="79"/>
      <c r="AI4455" s="80"/>
      <c r="AJ4455" s="80"/>
      <c r="AK4455" s="80"/>
      <c r="AL4455" s="14"/>
      <c r="AM4455" s="16" t="str">
        <f t="shared" si="179"/>
        <v>{s:'63E508'},</v>
      </c>
      <c r="AN4455" s="16"/>
    </row>
    <row r="4456" ht="16.5" customHeight="1">
      <c r="A4456" s="403">
        <v>63.0</v>
      </c>
      <c r="B4456" s="404" t="s">
        <v>5978</v>
      </c>
      <c r="C4456" s="31">
        <v>4454.0</v>
      </c>
      <c r="D4456" s="405" t="s">
        <v>5979</v>
      </c>
      <c r="E4456" s="94"/>
      <c r="F4456" s="94"/>
      <c r="G4456" s="76"/>
      <c r="H4456" s="63"/>
      <c r="I4456" s="63"/>
      <c r="J4456" s="51"/>
      <c r="K4456" s="69"/>
      <c r="L4456" s="65"/>
      <c r="M4456" s="65"/>
      <c r="N4456" s="352"/>
      <c r="O4456" s="364"/>
      <c r="P4456" s="87"/>
      <c r="Q4456" s="352"/>
      <c r="R4456" s="353"/>
      <c r="S4456" s="415"/>
      <c r="T4456" s="407" t="s">
        <v>27</v>
      </c>
      <c r="U4456" s="408"/>
      <c r="V4456" s="408"/>
      <c r="W4456" s="408"/>
      <c r="X4456" s="408"/>
      <c r="Y4456" s="409" t="s">
        <v>21</v>
      </c>
      <c r="Z4456" s="410">
        <v>0.5</v>
      </c>
      <c r="AA4456" s="423"/>
      <c r="AB4456" s="424"/>
      <c r="AC4456" s="424"/>
      <c r="AD4456" s="424"/>
      <c r="AE4456" s="424"/>
      <c r="AF4456" s="419"/>
      <c r="AG4456" s="414">
        <v>100.0</v>
      </c>
      <c r="AH4456" s="79"/>
      <c r="AI4456" s="80"/>
      <c r="AJ4456" s="80"/>
      <c r="AK4456" s="80"/>
      <c r="AL4456" s="14"/>
      <c r="AM4456" s="16" t="str">
        <f t="shared" si="179"/>
        <v>{s:'63E509'},</v>
      </c>
      <c r="AN4456" s="16"/>
    </row>
    <row r="4457" ht="16.5" customHeight="1">
      <c r="A4457" s="403">
        <v>63.0</v>
      </c>
      <c r="B4457" s="404" t="s">
        <v>5980</v>
      </c>
      <c r="C4457" s="31">
        <v>4455.0</v>
      </c>
      <c r="D4457" s="405" t="s">
        <v>5981</v>
      </c>
      <c r="E4457" s="94"/>
      <c r="F4457" s="94"/>
      <c r="G4457" s="76"/>
      <c r="H4457" s="63"/>
      <c r="I4457" s="63"/>
      <c r="J4457" s="51"/>
      <c r="K4457" s="69"/>
      <c r="L4457" s="65"/>
      <c r="M4457" s="65"/>
      <c r="N4457" s="352"/>
      <c r="O4457" s="364"/>
      <c r="P4457" s="87"/>
      <c r="Q4457" s="352"/>
      <c r="R4457" s="353"/>
      <c r="S4457" s="425"/>
      <c r="T4457" s="416"/>
      <c r="U4457" s="417"/>
      <c r="V4457" s="417"/>
      <c r="W4457" s="417"/>
      <c r="X4457" s="417"/>
      <c r="Y4457" s="418"/>
      <c r="Z4457" s="419"/>
      <c r="AA4457" s="420" t="s">
        <v>20</v>
      </c>
      <c r="AB4457" s="421" t="s">
        <v>21</v>
      </c>
      <c r="AC4457" s="422">
        <v>0.85</v>
      </c>
      <c r="AD4457" s="412"/>
      <c r="AE4457" s="412"/>
      <c r="AF4457" s="413"/>
      <c r="AG4457" s="414">
        <v>85.0</v>
      </c>
      <c r="AH4457" s="79"/>
      <c r="AI4457" s="80"/>
      <c r="AJ4457" s="80"/>
      <c r="AK4457" s="80"/>
      <c r="AL4457" s="14"/>
      <c r="AM4457" s="16" t="str">
        <f t="shared" si="179"/>
        <v>{s:'63E510'},</v>
      </c>
      <c r="AN4457" s="16"/>
    </row>
    <row r="4458" ht="16.5" customHeight="1">
      <c r="A4458" s="29">
        <v>63.0</v>
      </c>
      <c r="B4458" s="30" t="s">
        <v>5982</v>
      </c>
      <c r="C4458" s="31">
        <v>4456.0</v>
      </c>
      <c r="D4458" s="32" t="s">
        <v>5983</v>
      </c>
      <c r="E4458" s="94"/>
      <c r="F4458" s="94"/>
      <c r="G4458" s="76"/>
      <c r="H4458" s="63"/>
      <c r="I4458" s="63"/>
      <c r="J4458" s="51"/>
      <c r="K4458" s="69"/>
      <c r="L4458" s="65"/>
      <c r="M4458" s="65"/>
      <c r="N4458" s="352"/>
      <c r="O4458" s="364"/>
      <c r="P4458" s="87"/>
      <c r="Q4458" s="352"/>
      <c r="R4458" s="353"/>
      <c r="S4458" s="96"/>
      <c r="T4458" s="96"/>
      <c r="U4458" s="152"/>
      <c r="V4458" s="152"/>
      <c r="W4458" s="152"/>
      <c r="X4458" s="152"/>
      <c r="Y4458" s="287"/>
      <c r="Z4458" s="354"/>
      <c r="AA4458" s="398"/>
      <c r="AB4458" s="288"/>
      <c r="AC4458" s="346"/>
      <c r="AD4458" s="82" t="s">
        <v>30</v>
      </c>
      <c r="AE4458" s="302">
        <v>5.0</v>
      </c>
      <c r="AF4458" s="360" t="s">
        <v>31</v>
      </c>
      <c r="AG4458" s="45">
        <v>194.0</v>
      </c>
      <c r="AH4458" s="79"/>
      <c r="AI4458" s="80"/>
      <c r="AJ4458" s="80"/>
      <c r="AK4458" s="80"/>
      <c r="AL4458" s="14"/>
      <c r="AM4458" s="16" t="str">
        <f t="shared" ref="AM4458:AM4459" si="180">"{s:'"&amp;A4458&amp;B4458&amp;"', v:"&amp;AG4458&amp;" , c:'"&amp;D4458&amp;"・'},"</f>
        <v>{s:'63E511', v:194 , c:'放デイ２８・責欠２・拘減・'},</v>
      </c>
      <c r="AN4458" s="16"/>
    </row>
    <row r="4459" ht="16.5" customHeight="1">
      <c r="A4459" s="29">
        <v>63.0</v>
      </c>
      <c r="B4459" s="30" t="s">
        <v>5984</v>
      </c>
      <c r="C4459" s="31">
        <v>4457.0</v>
      </c>
      <c r="D4459" s="32" t="s">
        <v>5985</v>
      </c>
      <c r="E4459" s="94"/>
      <c r="F4459" s="94"/>
      <c r="G4459" s="76"/>
      <c r="H4459" s="63"/>
      <c r="I4459" s="63"/>
      <c r="J4459" s="51"/>
      <c r="K4459" s="69"/>
      <c r="L4459" s="65"/>
      <c r="M4459" s="65"/>
      <c r="N4459" s="352"/>
      <c r="O4459" s="364"/>
      <c r="P4459" s="359"/>
      <c r="Q4459" s="352"/>
      <c r="R4459" s="353"/>
      <c r="S4459" s="115"/>
      <c r="T4459" s="115"/>
      <c r="U4459" s="291"/>
      <c r="V4459" s="291"/>
      <c r="W4459" s="291"/>
      <c r="X4459" s="291"/>
      <c r="Y4459" s="290"/>
      <c r="Z4459" s="355"/>
      <c r="AA4459" s="299" t="s">
        <v>20</v>
      </c>
      <c r="AB4459" s="287" t="s">
        <v>21</v>
      </c>
      <c r="AC4459" s="361">
        <v>0.85</v>
      </c>
      <c r="AD4459" s="87"/>
      <c r="AE4459" s="302"/>
      <c r="AF4459" s="360"/>
      <c r="AG4459" s="45">
        <v>164.0</v>
      </c>
      <c r="AH4459" s="79"/>
      <c r="AI4459" s="80"/>
      <c r="AJ4459" s="80"/>
      <c r="AK4459" s="80"/>
      <c r="AL4459" s="14"/>
      <c r="AM4459" s="16" t="str">
        <f t="shared" si="180"/>
        <v>{s:'63E512', v:164 , c:'放デイ２８・責欠２・評減・拘減・'},</v>
      </c>
      <c r="AN4459" s="16"/>
    </row>
    <row r="4460" ht="16.5" customHeight="1">
      <c r="A4460" s="403">
        <v>63.0</v>
      </c>
      <c r="B4460" s="404" t="s">
        <v>5986</v>
      </c>
      <c r="C4460" s="31">
        <v>4458.0</v>
      </c>
      <c r="D4460" s="405" t="s">
        <v>5987</v>
      </c>
      <c r="E4460" s="94"/>
      <c r="F4460" s="94"/>
      <c r="G4460" s="76"/>
      <c r="H4460" s="63"/>
      <c r="I4460" s="63"/>
      <c r="J4460" s="51"/>
      <c r="K4460" s="69"/>
      <c r="L4460" s="65"/>
      <c r="M4460" s="65"/>
      <c r="N4460" s="352"/>
      <c r="O4460" s="364"/>
      <c r="P4460" s="359"/>
      <c r="Q4460" s="352"/>
      <c r="R4460" s="353"/>
      <c r="S4460" s="406" t="s">
        <v>23</v>
      </c>
      <c r="T4460" s="407" t="s">
        <v>24</v>
      </c>
      <c r="U4460" s="408"/>
      <c r="V4460" s="408"/>
      <c r="W4460" s="408"/>
      <c r="X4460" s="408"/>
      <c r="Y4460" s="409" t="s">
        <v>21</v>
      </c>
      <c r="Z4460" s="410">
        <v>0.7</v>
      </c>
      <c r="AA4460" s="426"/>
      <c r="AB4460" s="427"/>
      <c r="AC4460" s="428"/>
      <c r="AD4460" s="87"/>
      <c r="AE4460" s="313"/>
      <c r="AF4460" s="349"/>
      <c r="AG4460" s="414">
        <v>134.0</v>
      </c>
      <c r="AH4460" s="79"/>
      <c r="AI4460" s="80"/>
      <c r="AJ4460" s="80"/>
      <c r="AK4460" s="80"/>
      <c r="AL4460" s="14"/>
      <c r="AM4460" s="16" t="str">
        <f t="shared" ref="AM4460:AM4463" si="181">"{s:'"&amp;A4460&amp;B4460&amp;"'},"</f>
        <v>{s:'63E513'},</v>
      </c>
      <c r="AN4460" s="16"/>
    </row>
    <row r="4461" ht="16.5" customHeight="1">
      <c r="A4461" s="403">
        <v>63.0</v>
      </c>
      <c r="B4461" s="404" t="s">
        <v>5988</v>
      </c>
      <c r="C4461" s="31">
        <v>4459.0</v>
      </c>
      <c r="D4461" s="405" t="s">
        <v>5989</v>
      </c>
      <c r="E4461" s="94"/>
      <c r="F4461" s="94"/>
      <c r="G4461" s="76"/>
      <c r="H4461" s="63"/>
      <c r="I4461" s="63"/>
      <c r="J4461" s="51"/>
      <c r="K4461" s="69"/>
      <c r="L4461" s="65"/>
      <c r="M4461" s="65"/>
      <c r="N4461" s="352"/>
      <c r="O4461" s="364"/>
      <c r="P4461" s="359"/>
      <c r="Q4461" s="352"/>
      <c r="R4461" s="353"/>
      <c r="S4461" s="415"/>
      <c r="T4461" s="416"/>
      <c r="U4461" s="417"/>
      <c r="V4461" s="417"/>
      <c r="W4461" s="417"/>
      <c r="X4461" s="417"/>
      <c r="Y4461" s="418"/>
      <c r="Z4461" s="419"/>
      <c r="AA4461" s="420" t="s">
        <v>20</v>
      </c>
      <c r="AB4461" s="421" t="s">
        <v>21</v>
      </c>
      <c r="AC4461" s="430">
        <v>0.85</v>
      </c>
      <c r="AD4461" s="87"/>
      <c r="AE4461" s="313"/>
      <c r="AF4461" s="349"/>
      <c r="AG4461" s="414">
        <v>113.0</v>
      </c>
      <c r="AH4461" s="79"/>
      <c r="AI4461" s="80"/>
      <c r="AJ4461" s="80"/>
      <c r="AK4461" s="80"/>
      <c r="AL4461" s="14"/>
      <c r="AM4461" s="16" t="str">
        <f t="shared" si="181"/>
        <v>{s:'63E514'},</v>
      </c>
      <c r="AN4461" s="16"/>
    </row>
    <row r="4462" ht="16.5" customHeight="1">
      <c r="A4462" s="403">
        <v>63.0</v>
      </c>
      <c r="B4462" s="404" t="s">
        <v>5990</v>
      </c>
      <c r="C4462" s="31">
        <v>4460.0</v>
      </c>
      <c r="D4462" s="405" t="s">
        <v>5991</v>
      </c>
      <c r="E4462" s="94"/>
      <c r="F4462" s="94"/>
      <c r="G4462" s="76"/>
      <c r="H4462" s="63"/>
      <c r="I4462" s="63"/>
      <c r="J4462" s="51"/>
      <c r="K4462" s="69"/>
      <c r="L4462" s="65"/>
      <c r="M4462" s="65"/>
      <c r="N4462" s="352"/>
      <c r="O4462" s="364"/>
      <c r="P4462" s="359"/>
      <c r="Q4462" s="352"/>
      <c r="R4462" s="353"/>
      <c r="S4462" s="415"/>
      <c r="T4462" s="431" t="s">
        <v>27</v>
      </c>
      <c r="U4462" s="408"/>
      <c r="V4462" s="408"/>
      <c r="W4462" s="408"/>
      <c r="X4462" s="408"/>
      <c r="Y4462" s="409" t="s">
        <v>21</v>
      </c>
      <c r="Z4462" s="410">
        <v>0.5</v>
      </c>
      <c r="AA4462" s="423"/>
      <c r="AB4462" s="424"/>
      <c r="AC4462" s="419"/>
      <c r="AD4462" s="87"/>
      <c r="AE4462" s="313"/>
      <c r="AF4462" s="349"/>
      <c r="AG4462" s="414">
        <v>95.0</v>
      </c>
      <c r="AH4462" s="79"/>
      <c r="AI4462" s="80"/>
      <c r="AJ4462" s="80"/>
      <c r="AK4462" s="80"/>
      <c r="AL4462" s="14"/>
      <c r="AM4462" s="16" t="str">
        <f t="shared" si="181"/>
        <v>{s:'63E515'},</v>
      </c>
      <c r="AN4462" s="16"/>
    </row>
    <row r="4463" ht="16.5" customHeight="1">
      <c r="A4463" s="403">
        <v>63.0</v>
      </c>
      <c r="B4463" s="404" t="s">
        <v>5992</v>
      </c>
      <c r="C4463" s="31">
        <v>4461.0</v>
      </c>
      <c r="D4463" s="405" t="s">
        <v>5993</v>
      </c>
      <c r="E4463" s="94"/>
      <c r="F4463" s="94"/>
      <c r="G4463" s="76"/>
      <c r="H4463" s="63"/>
      <c r="I4463" s="63"/>
      <c r="J4463" s="51"/>
      <c r="K4463" s="69"/>
      <c r="L4463" s="65"/>
      <c r="M4463" s="65"/>
      <c r="N4463" s="352"/>
      <c r="O4463" s="364"/>
      <c r="P4463" s="359"/>
      <c r="Q4463" s="352"/>
      <c r="R4463" s="353"/>
      <c r="S4463" s="425"/>
      <c r="T4463" s="433"/>
      <c r="U4463" s="417"/>
      <c r="V4463" s="417"/>
      <c r="W4463" s="417"/>
      <c r="X4463" s="417"/>
      <c r="Y4463" s="418"/>
      <c r="Z4463" s="419"/>
      <c r="AA4463" s="420" t="s">
        <v>20</v>
      </c>
      <c r="AB4463" s="421" t="s">
        <v>21</v>
      </c>
      <c r="AC4463" s="430">
        <v>0.85</v>
      </c>
      <c r="AD4463" s="93"/>
      <c r="AE4463" s="292"/>
      <c r="AF4463" s="355"/>
      <c r="AG4463" s="414">
        <v>80.0</v>
      </c>
      <c r="AH4463" s="79"/>
      <c r="AI4463" s="80"/>
      <c r="AJ4463" s="80"/>
      <c r="AK4463" s="80"/>
      <c r="AL4463" s="14"/>
      <c r="AM4463" s="16" t="str">
        <f t="shared" si="181"/>
        <v>{s:'63E516'},</v>
      </c>
      <c r="AN4463" s="16"/>
    </row>
    <row r="4464" ht="16.5" customHeight="1">
      <c r="A4464" s="29">
        <v>63.0</v>
      </c>
      <c r="B4464" s="30" t="s">
        <v>5994</v>
      </c>
      <c r="C4464" s="31">
        <v>4462.0</v>
      </c>
      <c r="D4464" s="32" t="s">
        <v>5995</v>
      </c>
      <c r="E4464" s="94"/>
      <c r="F4464" s="94"/>
      <c r="G4464" s="94"/>
      <c r="H4464" s="352"/>
      <c r="I4464" s="140"/>
      <c r="J4464" s="95"/>
      <c r="K4464" s="82" t="s">
        <v>38</v>
      </c>
      <c r="L4464" s="152"/>
      <c r="M4464" s="344"/>
      <c r="N4464" s="152"/>
      <c r="O4464" s="105"/>
      <c r="P4464" s="94"/>
      <c r="Q4464" s="140"/>
      <c r="R4464" s="95"/>
      <c r="S4464" s="287"/>
      <c r="T4464" s="287"/>
      <c r="U4464" s="152"/>
      <c r="V4464" s="152"/>
      <c r="W4464" s="152"/>
      <c r="X4464" s="152"/>
      <c r="Y4464" s="287"/>
      <c r="Z4464" s="345"/>
      <c r="AA4464" s="398"/>
      <c r="AB4464" s="288"/>
      <c r="AC4464" s="288"/>
      <c r="AD4464" s="288"/>
      <c r="AE4464" s="288"/>
      <c r="AF4464" s="346"/>
      <c r="AG4464" s="45">
        <v>202.0</v>
      </c>
      <c r="AH4464" s="79"/>
      <c r="AI4464" s="80"/>
      <c r="AJ4464" s="80"/>
      <c r="AK4464" s="80"/>
      <c r="AL4464" s="14"/>
      <c r="AM4464" s="16" t="str">
        <f t="shared" ref="AM4464:AM4465" si="182">"{s:'"&amp;A4464&amp;B4464&amp;"', v:"&amp;AG4464&amp;" , c:'"&amp;D4464&amp;"・'},"</f>
        <v>{s:'63E517', v:202 , c:'放デイ２８・有資格１４・責欠２・'},</v>
      </c>
      <c r="AN4464" s="16"/>
    </row>
    <row r="4465" ht="16.5" customHeight="1">
      <c r="A4465" s="29">
        <v>63.0</v>
      </c>
      <c r="B4465" s="30" t="s">
        <v>5996</v>
      </c>
      <c r="C4465" s="31">
        <v>4463.0</v>
      </c>
      <c r="D4465" s="32" t="s">
        <v>5997</v>
      </c>
      <c r="E4465" s="94"/>
      <c r="F4465" s="94"/>
      <c r="G4465" s="94"/>
      <c r="H4465" s="373"/>
      <c r="I4465" s="140"/>
      <c r="J4465" s="95"/>
      <c r="K4465" s="87"/>
      <c r="L4465" s="140">
        <v>6.0</v>
      </c>
      <c r="M4465" s="348" t="s">
        <v>40</v>
      </c>
      <c r="N4465" s="140"/>
      <c r="O4465" s="105"/>
      <c r="P4465" s="94"/>
      <c r="Q4465" s="140"/>
      <c r="R4465" s="95"/>
      <c r="S4465" s="290"/>
      <c r="T4465" s="290"/>
      <c r="U4465" s="291"/>
      <c r="V4465" s="291"/>
      <c r="W4465" s="291"/>
      <c r="X4465" s="291"/>
      <c r="Y4465" s="290"/>
      <c r="Z4465" s="350"/>
      <c r="AA4465" s="299" t="s">
        <v>20</v>
      </c>
      <c r="AB4465" s="287" t="s">
        <v>21</v>
      </c>
      <c r="AC4465" s="351">
        <v>0.85</v>
      </c>
      <c r="AD4465" s="288"/>
      <c r="AE4465" s="288"/>
      <c r="AF4465" s="346"/>
      <c r="AG4465" s="45">
        <v>172.0</v>
      </c>
      <c r="AH4465" s="79"/>
      <c r="AI4465" s="80"/>
      <c r="AJ4465" s="80"/>
      <c r="AK4465" s="80"/>
      <c r="AL4465" s="14"/>
      <c r="AM4465" s="16" t="str">
        <f t="shared" si="182"/>
        <v>{s:'63E518', v:172 , c:'放デイ２８・有資格１４・責欠２・評減・'},</v>
      </c>
      <c r="AN4465" s="16"/>
    </row>
    <row r="4466" ht="16.5" customHeight="1">
      <c r="A4466" s="403">
        <v>63.0</v>
      </c>
      <c r="B4466" s="404" t="s">
        <v>5998</v>
      </c>
      <c r="C4466" s="31">
        <v>4464.0</v>
      </c>
      <c r="D4466" s="405" t="s">
        <v>5999</v>
      </c>
      <c r="E4466" s="94"/>
      <c r="F4466" s="94"/>
      <c r="G4466" s="94"/>
      <c r="H4466" s="352"/>
      <c r="I4466" s="140"/>
      <c r="J4466" s="95"/>
      <c r="K4466" s="87"/>
      <c r="L4466" s="65"/>
      <c r="M4466" s="65"/>
      <c r="N4466" s="352"/>
      <c r="O4466" s="364"/>
      <c r="P4466" s="359"/>
      <c r="Q4466" s="352"/>
      <c r="R4466" s="353"/>
      <c r="S4466" s="406" t="s">
        <v>23</v>
      </c>
      <c r="T4466" s="407" t="s">
        <v>24</v>
      </c>
      <c r="U4466" s="408"/>
      <c r="V4466" s="408"/>
      <c r="W4466" s="408"/>
      <c r="X4466" s="408"/>
      <c r="Y4466" s="409" t="s">
        <v>21</v>
      </c>
      <c r="Z4466" s="410">
        <v>0.7</v>
      </c>
      <c r="AA4466" s="426"/>
      <c r="AB4466" s="427"/>
      <c r="AC4466" s="427"/>
      <c r="AD4466" s="427"/>
      <c r="AE4466" s="427"/>
      <c r="AF4466" s="428"/>
      <c r="AG4466" s="414">
        <v>141.0</v>
      </c>
      <c r="AH4466" s="79"/>
      <c r="AI4466" s="80"/>
      <c r="AJ4466" s="80"/>
      <c r="AK4466" s="80"/>
      <c r="AL4466" s="14"/>
      <c r="AM4466" s="16" t="str">
        <f t="shared" ref="AM4466:AM4469" si="183">"{s:'"&amp;A4466&amp;B4466&amp;"'},"</f>
        <v>{s:'63E519'},</v>
      </c>
      <c r="AN4466" s="16"/>
    </row>
    <row r="4467" ht="16.5" customHeight="1">
      <c r="A4467" s="403">
        <v>63.0</v>
      </c>
      <c r="B4467" s="404" t="s">
        <v>6000</v>
      </c>
      <c r="C4467" s="31">
        <v>4465.0</v>
      </c>
      <c r="D4467" s="405" t="s">
        <v>6001</v>
      </c>
      <c r="E4467" s="94"/>
      <c r="F4467" s="94"/>
      <c r="G4467" s="94"/>
      <c r="H4467" s="352"/>
      <c r="I4467" s="140"/>
      <c r="J4467" s="95"/>
      <c r="K4467" s="87"/>
      <c r="L4467" s="65"/>
      <c r="M4467" s="65"/>
      <c r="N4467" s="352"/>
      <c r="O4467" s="364"/>
      <c r="P4467" s="359"/>
      <c r="Q4467" s="352"/>
      <c r="R4467" s="353"/>
      <c r="S4467" s="415"/>
      <c r="T4467" s="416"/>
      <c r="U4467" s="417"/>
      <c r="V4467" s="417"/>
      <c r="W4467" s="417"/>
      <c r="X4467" s="417"/>
      <c r="Y4467" s="418"/>
      <c r="Z4467" s="419"/>
      <c r="AA4467" s="420" t="s">
        <v>20</v>
      </c>
      <c r="AB4467" s="421" t="s">
        <v>21</v>
      </c>
      <c r="AC4467" s="422">
        <v>0.85</v>
      </c>
      <c r="AD4467" s="412"/>
      <c r="AE4467" s="412"/>
      <c r="AF4467" s="413"/>
      <c r="AG4467" s="414">
        <v>120.0</v>
      </c>
      <c r="AH4467" s="79"/>
      <c r="AI4467" s="80"/>
      <c r="AJ4467" s="80"/>
      <c r="AK4467" s="80"/>
      <c r="AL4467" s="14"/>
      <c r="AM4467" s="16" t="str">
        <f t="shared" si="183"/>
        <v>{s:'63E520'},</v>
      </c>
      <c r="AN4467" s="16"/>
    </row>
    <row r="4468" ht="16.5" customHeight="1">
      <c r="A4468" s="403">
        <v>63.0</v>
      </c>
      <c r="B4468" s="404" t="s">
        <v>6002</v>
      </c>
      <c r="C4468" s="31">
        <v>4466.0</v>
      </c>
      <c r="D4468" s="405" t="s">
        <v>6003</v>
      </c>
      <c r="E4468" s="94"/>
      <c r="F4468" s="94"/>
      <c r="G4468" s="94"/>
      <c r="H4468" s="352"/>
      <c r="I4468" s="140"/>
      <c r="J4468" s="95"/>
      <c r="K4468" s="87"/>
      <c r="L4468" s="65"/>
      <c r="M4468" s="65"/>
      <c r="N4468" s="352"/>
      <c r="O4468" s="364"/>
      <c r="P4468" s="359"/>
      <c r="Q4468" s="352"/>
      <c r="R4468" s="353"/>
      <c r="S4468" s="415"/>
      <c r="T4468" s="407" t="s">
        <v>27</v>
      </c>
      <c r="U4468" s="408"/>
      <c r="V4468" s="408"/>
      <c r="W4468" s="408"/>
      <c r="X4468" s="408"/>
      <c r="Y4468" s="409" t="s">
        <v>21</v>
      </c>
      <c r="Z4468" s="410">
        <v>0.5</v>
      </c>
      <c r="AA4468" s="423"/>
      <c r="AB4468" s="424"/>
      <c r="AC4468" s="424"/>
      <c r="AD4468" s="424"/>
      <c r="AE4468" s="424"/>
      <c r="AF4468" s="419"/>
      <c r="AG4468" s="414">
        <v>101.0</v>
      </c>
      <c r="AH4468" s="79"/>
      <c r="AI4468" s="80"/>
      <c r="AJ4468" s="80"/>
      <c r="AK4468" s="80"/>
      <c r="AL4468" s="14"/>
      <c r="AM4468" s="16" t="str">
        <f t="shared" si="183"/>
        <v>{s:'63E521'},</v>
      </c>
      <c r="AN4468" s="16"/>
    </row>
    <row r="4469" ht="16.5" customHeight="1">
      <c r="A4469" s="403">
        <v>63.0</v>
      </c>
      <c r="B4469" s="404" t="s">
        <v>6004</v>
      </c>
      <c r="C4469" s="31">
        <v>4467.0</v>
      </c>
      <c r="D4469" s="405" t="s">
        <v>6005</v>
      </c>
      <c r="E4469" s="94"/>
      <c r="F4469" s="94"/>
      <c r="G4469" s="94"/>
      <c r="H4469" s="352"/>
      <c r="I4469" s="140"/>
      <c r="J4469" s="95"/>
      <c r="K4469" s="87"/>
      <c r="L4469" s="65"/>
      <c r="M4469" s="65"/>
      <c r="N4469" s="352"/>
      <c r="O4469" s="364"/>
      <c r="P4469" s="359"/>
      <c r="Q4469" s="352"/>
      <c r="R4469" s="353"/>
      <c r="S4469" s="425"/>
      <c r="T4469" s="416"/>
      <c r="U4469" s="417"/>
      <c r="V4469" s="417"/>
      <c r="W4469" s="417"/>
      <c r="X4469" s="417"/>
      <c r="Y4469" s="418"/>
      <c r="Z4469" s="419"/>
      <c r="AA4469" s="420" t="s">
        <v>20</v>
      </c>
      <c r="AB4469" s="421" t="s">
        <v>21</v>
      </c>
      <c r="AC4469" s="422">
        <v>0.85</v>
      </c>
      <c r="AD4469" s="412"/>
      <c r="AE4469" s="412"/>
      <c r="AF4469" s="413"/>
      <c r="AG4469" s="414">
        <v>86.0</v>
      </c>
      <c r="AH4469" s="79"/>
      <c r="AI4469" s="80"/>
      <c r="AJ4469" s="80"/>
      <c r="AK4469" s="80"/>
      <c r="AL4469" s="14"/>
      <c r="AM4469" s="16" t="str">
        <f t="shared" si="183"/>
        <v>{s:'63E522'},</v>
      </c>
      <c r="AN4469" s="16"/>
    </row>
    <row r="4470" ht="16.5" customHeight="1">
      <c r="A4470" s="29">
        <v>63.0</v>
      </c>
      <c r="B4470" s="30" t="s">
        <v>6006</v>
      </c>
      <c r="C4470" s="31">
        <v>4468.0</v>
      </c>
      <c r="D4470" s="32" t="s">
        <v>6007</v>
      </c>
      <c r="E4470" s="94"/>
      <c r="F4470" s="94"/>
      <c r="G4470" s="94"/>
      <c r="H4470" s="352"/>
      <c r="I4470" s="140"/>
      <c r="J4470" s="95"/>
      <c r="K4470" s="87"/>
      <c r="L4470" s="65"/>
      <c r="M4470" s="65"/>
      <c r="N4470" s="352"/>
      <c r="O4470" s="364"/>
      <c r="P4470" s="359"/>
      <c r="Q4470" s="352"/>
      <c r="R4470" s="353"/>
      <c r="S4470" s="96"/>
      <c r="T4470" s="96"/>
      <c r="U4470" s="152"/>
      <c r="V4470" s="152"/>
      <c r="W4470" s="152"/>
      <c r="X4470" s="152"/>
      <c r="Y4470" s="287"/>
      <c r="Z4470" s="354"/>
      <c r="AA4470" s="398"/>
      <c r="AB4470" s="288"/>
      <c r="AC4470" s="346"/>
      <c r="AD4470" s="82" t="s">
        <v>30</v>
      </c>
      <c r="AE4470" s="302">
        <v>5.0</v>
      </c>
      <c r="AF4470" s="360" t="s">
        <v>31</v>
      </c>
      <c r="AG4470" s="45">
        <v>197.0</v>
      </c>
      <c r="AH4470" s="79"/>
      <c r="AI4470" s="80"/>
      <c r="AJ4470" s="80"/>
      <c r="AK4470" s="80"/>
      <c r="AL4470" s="14"/>
      <c r="AM4470" s="16" t="str">
        <f t="shared" ref="AM4470:AM4471" si="184">"{s:'"&amp;A4470&amp;B4470&amp;"', v:"&amp;AG4470&amp;" , c:'"&amp;D4470&amp;"・'},"</f>
        <v>{s:'63E523', v:197 , c:'放デイ２８・有資格１４・責欠２・拘減・'},</v>
      </c>
      <c r="AN4470" s="16"/>
    </row>
    <row r="4471" ht="16.5" customHeight="1">
      <c r="A4471" s="29">
        <v>63.0</v>
      </c>
      <c r="B4471" s="30" t="s">
        <v>6008</v>
      </c>
      <c r="C4471" s="31">
        <v>4469.0</v>
      </c>
      <c r="D4471" s="32" t="s">
        <v>6009</v>
      </c>
      <c r="E4471" s="94"/>
      <c r="F4471" s="94"/>
      <c r="G4471" s="94"/>
      <c r="H4471" s="352"/>
      <c r="I4471" s="140"/>
      <c r="J4471" s="95"/>
      <c r="K4471" s="69"/>
      <c r="L4471" s="65"/>
      <c r="M4471" s="65"/>
      <c r="N4471" s="352"/>
      <c r="O4471" s="364"/>
      <c r="P4471" s="359"/>
      <c r="Q4471" s="352"/>
      <c r="R4471" s="353"/>
      <c r="S4471" s="115"/>
      <c r="T4471" s="115"/>
      <c r="U4471" s="291"/>
      <c r="V4471" s="291"/>
      <c r="W4471" s="291"/>
      <c r="X4471" s="291"/>
      <c r="Y4471" s="290"/>
      <c r="Z4471" s="355"/>
      <c r="AA4471" s="299" t="s">
        <v>20</v>
      </c>
      <c r="AB4471" s="287" t="s">
        <v>21</v>
      </c>
      <c r="AC4471" s="361">
        <v>0.85</v>
      </c>
      <c r="AD4471" s="87"/>
      <c r="AE4471" s="302"/>
      <c r="AF4471" s="360"/>
      <c r="AG4471" s="45">
        <v>167.0</v>
      </c>
      <c r="AH4471" s="79"/>
      <c r="AI4471" s="80"/>
      <c r="AJ4471" s="80"/>
      <c r="AK4471" s="80"/>
      <c r="AL4471" s="14"/>
      <c r="AM4471" s="16" t="str">
        <f t="shared" si="184"/>
        <v>{s:'63E524', v:167 , c:'放デイ２８・有資格１４・責欠２・評減・拘減・'},</v>
      </c>
      <c r="AN4471" s="16"/>
    </row>
    <row r="4472" ht="16.5" customHeight="1">
      <c r="A4472" s="403">
        <v>63.0</v>
      </c>
      <c r="B4472" s="404" t="s">
        <v>6010</v>
      </c>
      <c r="C4472" s="31">
        <v>4470.0</v>
      </c>
      <c r="D4472" s="405" t="s">
        <v>6011</v>
      </c>
      <c r="E4472" s="94"/>
      <c r="F4472" s="94"/>
      <c r="G4472" s="94"/>
      <c r="H4472" s="352"/>
      <c r="I4472" s="140"/>
      <c r="J4472" s="95"/>
      <c r="K4472" s="69"/>
      <c r="L4472" s="65"/>
      <c r="M4472" s="65"/>
      <c r="N4472" s="352"/>
      <c r="O4472" s="364"/>
      <c r="P4472" s="359"/>
      <c r="Q4472" s="352"/>
      <c r="R4472" s="353"/>
      <c r="S4472" s="406" t="s">
        <v>23</v>
      </c>
      <c r="T4472" s="407" t="s">
        <v>24</v>
      </c>
      <c r="U4472" s="408"/>
      <c r="V4472" s="408"/>
      <c r="W4472" s="408"/>
      <c r="X4472" s="408"/>
      <c r="Y4472" s="409" t="s">
        <v>21</v>
      </c>
      <c r="Z4472" s="410">
        <v>0.7</v>
      </c>
      <c r="AA4472" s="426"/>
      <c r="AB4472" s="427"/>
      <c r="AC4472" s="428"/>
      <c r="AD4472" s="87"/>
      <c r="AE4472" s="313"/>
      <c r="AF4472" s="349"/>
      <c r="AG4472" s="414">
        <v>136.0</v>
      </c>
      <c r="AH4472" s="79"/>
      <c r="AI4472" s="80"/>
      <c r="AJ4472" s="80"/>
      <c r="AK4472" s="80"/>
      <c r="AL4472" s="14"/>
      <c r="AM4472" s="16" t="str">
        <f t="shared" ref="AM4472:AM4475" si="185">"{s:'"&amp;A4472&amp;B4472&amp;"'},"</f>
        <v>{s:'63E525'},</v>
      </c>
      <c r="AN4472" s="16"/>
    </row>
    <row r="4473" ht="16.5" customHeight="1">
      <c r="A4473" s="403">
        <v>63.0</v>
      </c>
      <c r="B4473" s="404" t="s">
        <v>6012</v>
      </c>
      <c r="C4473" s="31">
        <v>4471.0</v>
      </c>
      <c r="D4473" s="405" t="s">
        <v>6013</v>
      </c>
      <c r="E4473" s="94"/>
      <c r="F4473" s="94"/>
      <c r="G4473" s="94"/>
      <c r="H4473" s="352"/>
      <c r="I4473" s="140"/>
      <c r="J4473" s="95"/>
      <c r="K4473" s="69"/>
      <c r="L4473" s="65"/>
      <c r="M4473" s="65"/>
      <c r="N4473" s="352"/>
      <c r="O4473" s="364"/>
      <c r="P4473" s="359"/>
      <c r="Q4473" s="352"/>
      <c r="R4473" s="353"/>
      <c r="S4473" s="415"/>
      <c r="T4473" s="416"/>
      <c r="U4473" s="417"/>
      <c r="V4473" s="417"/>
      <c r="W4473" s="417"/>
      <c r="X4473" s="417"/>
      <c r="Y4473" s="418"/>
      <c r="Z4473" s="419"/>
      <c r="AA4473" s="420" t="s">
        <v>20</v>
      </c>
      <c r="AB4473" s="421" t="s">
        <v>21</v>
      </c>
      <c r="AC4473" s="430">
        <v>0.85</v>
      </c>
      <c r="AD4473" s="87"/>
      <c r="AE4473" s="313"/>
      <c r="AF4473" s="349"/>
      <c r="AG4473" s="414">
        <v>115.0</v>
      </c>
      <c r="AH4473" s="79"/>
      <c r="AI4473" s="80"/>
      <c r="AJ4473" s="80"/>
      <c r="AK4473" s="80"/>
      <c r="AL4473" s="14"/>
      <c r="AM4473" s="16" t="str">
        <f t="shared" si="185"/>
        <v>{s:'63E526'},</v>
      </c>
      <c r="AN4473" s="16"/>
    </row>
    <row r="4474" ht="16.5" customHeight="1">
      <c r="A4474" s="403">
        <v>63.0</v>
      </c>
      <c r="B4474" s="404" t="s">
        <v>6014</v>
      </c>
      <c r="C4474" s="31">
        <v>4472.0</v>
      </c>
      <c r="D4474" s="405" t="s">
        <v>6015</v>
      </c>
      <c r="E4474" s="94"/>
      <c r="F4474" s="94"/>
      <c r="G4474" s="94"/>
      <c r="H4474" s="352"/>
      <c r="I4474" s="140"/>
      <c r="J4474" s="95"/>
      <c r="K4474" s="69"/>
      <c r="L4474" s="65"/>
      <c r="M4474" s="65"/>
      <c r="N4474" s="352"/>
      <c r="O4474" s="364"/>
      <c r="P4474" s="359"/>
      <c r="Q4474" s="352"/>
      <c r="R4474" s="353"/>
      <c r="S4474" s="415"/>
      <c r="T4474" s="431" t="s">
        <v>27</v>
      </c>
      <c r="U4474" s="408"/>
      <c r="V4474" s="408"/>
      <c r="W4474" s="408"/>
      <c r="X4474" s="408"/>
      <c r="Y4474" s="409" t="s">
        <v>21</v>
      </c>
      <c r="Z4474" s="410">
        <v>0.5</v>
      </c>
      <c r="AA4474" s="423"/>
      <c r="AB4474" s="424"/>
      <c r="AC4474" s="419"/>
      <c r="AD4474" s="87"/>
      <c r="AE4474" s="313"/>
      <c r="AF4474" s="349"/>
      <c r="AG4474" s="414">
        <v>96.0</v>
      </c>
      <c r="AH4474" s="79"/>
      <c r="AI4474" s="80"/>
      <c r="AJ4474" s="80"/>
      <c r="AK4474" s="80"/>
      <c r="AL4474" s="14"/>
      <c r="AM4474" s="16" t="str">
        <f t="shared" si="185"/>
        <v>{s:'63E527'},</v>
      </c>
      <c r="AN4474" s="16"/>
    </row>
    <row r="4475" ht="16.5" customHeight="1">
      <c r="A4475" s="403">
        <v>63.0</v>
      </c>
      <c r="B4475" s="404" t="s">
        <v>6016</v>
      </c>
      <c r="C4475" s="31">
        <v>4473.0</v>
      </c>
      <c r="D4475" s="405" t="s">
        <v>6017</v>
      </c>
      <c r="E4475" s="94"/>
      <c r="F4475" s="94"/>
      <c r="G4475" s="94"/>
      <c r="H4475" s="352"/>
      <c r="I4475" s="140"/>
      <c r="J4475" s="95"/>
      <c r="K4475" s="69"/>
      <c r="L4475" s="65"/>
      <c r="M4475" s="65"/>
      <c r="N4475" s="352"/>
      <c r="O4475" s="377"/>
      <c r="P4475" s="378"/>
      <c r="Q4475" s="374"/>
      <c r="R4475" s="376"/>
      <c r="S4475" s="425"/>
      <c r="T4475" s="433"/>
      <c r="U4475" s="417"/>
      <c r="V4475" s="417"/>
      <c r="W4475" s="417"/>
      <c r="X4475" s="417"/>
      <c r="Y4475" s="418"/>
      <c r="Z4475" s="419"/>
      <c r="AA4475" s="420" t="s">
        <v>20</v>
      </c>
      <c r="AB4475" s="421" t="s">
        <v>21</v>
      </c>
      <c r="AC4475" s="430">
        <v>0.85</v>
      </c>
      <c r="AD4475" s="93"/>
      <c r="AE4475" s="292"/>
      <c r="AF4475" s="355"/>
      <c r="AG4475" s="414">
        <v>81.0</v>
      </c>
      <c r="AH4475" s="79"/>
      <c r="AI4475" s="80"/>
      <c r="AJ4475" s="80"/>
      <c r="AK4475" s="80"/>
      <c r="AL4475" s="14"/>
      <c r="AM4475" s="16" t="str">
        <f t="shared" si="185"/>
        <v>{s:'63E528'},</v>
      </c>
      <c r="AN4475" s="16"/>
    </row>
    <row r="4476" ht="16.5" customHeight="1">
      <c r="A4476" s="29">
        <v>63.0</v>
      </c>
      <c r="B4476" s="30" t="s">
        <v>6018</v>
      </c>
      <c r="C4476" s="31">
        <v>4474.0</v>
      </c>
      <c r="D4476" s="32" t="s">
        <v>6019</v>
      </c>
      <c r="E4476" s="94"/>
      <c r="F4476" s="94"/>
      <c r="G4476" s="102" t="s">
        <v>77</v>
      </c>
      <c r="H4476" s="35"/>
      <c r="I4476" s="35"/>
      <c r="J4476" s="36"/>
      <c r="K4476" s="168"/>
      <c r="L4476" s="152"/>
      <c r="M4476" s="344"/>
      <c r="N4476" s="152"/>
      <c r="O4476" s="241" t="s">
        <v>4961</v>
      </c>
      <c r="P4476" s="82" t="s">
        <v>4962</v>
      </c>
      <c r="Q4476" s="152"/>
      <c r="R4476" s="153"/>
      <c r="S4476" s="287"/>
      <c r="T4476" s="287"/>
      <c r="U4476" s="152"/>
      <c r="V4476" s="152"/>
      <c r="W4476" s="152"/>
      <c r="X4476" s="152"/>
      <c r="Y4476" s="287"/>
      <c r="Z4476" s="345"/>
      <c r="AA4476" s="398"/>
      <c r="AB4476" s="288"/>
      <c r="AC4476" s="288"/>
      <c r="AD4476" s="288"/>
      <c r="AE4476" s="288"/>
      <c r="AF4476" s="346"/>
      <c r="AG4476" s="45">
        <v>209.0</v>
      </c>
      <c r="AH4476" s="79"/>
      <c r="AI4476" s="80"/>
      <c r="AJ4476" s="80"/>
      <c r="AK4476" s="80"/>
      <c r="AL4476" s="14"/>
      <c r="AM4476" s="16" t="str">
        <f t="shared" ref="AM4476:AM4477" si="186">"{s:'"&amp;A4476&amp;B4476&amp;"', v:"&amp;AG4476&amp;" , c:'"&amp;D4476&amp;"・'},"</f>
        <v>{s:'63E529', v:209 , c:'放デイ２９・責欠・'},</v>
      </c>
      <c r="AN4476" s="16"/>
    </row>
    <row r="4477" ht="16.5" customHeight="1">
      <c r="A4477" s="29">
        <v>63.0</v>
      </c>
      <c r="B4477" s="30" t="s">
        <v>6020</v>
      </c>
      <c r="C4477" s="31">
        <v>4475.0</v>
      </c>
      <c r="D4477" s="32" t="s">
        <v>6021</v>
      </c>
      <c r="E4477" s="94"/>
      <c r="F4477" s="94"/>
      <c r="G4477" s="104"/>
      <c r="H4477" s="347" t="str">
        <f>'30放課後等デイ(基本１)'!G4229</f>
        <v/>
      </c>
      <c r="I4477" s="140" t="s">
        <v>9</v>
      </c>
      <c r="J4477" s="51"/>
      <c r="K4477" s="94"/>
      <c r="L4477" s="140"/>
      <c r="M4477" s="348"/>
      <c r="N4477" s="140"/>
      <c r="O4477" s="131"/>
      <c r="P4477" s="87"/>
      <c r="Q4477" s="302" t="s">
        <v>21</v>
      </c>
      <c r="R4477" s="349">
        <v>0.7</v>
      </c>
      <c r="S4477" s="290"/>
      <c r="T4477" s="290"/>
      <c r="U4477" s="291"/>
      <c r="V4477" s="291"/>
      <c r="W4477" s="291"/>
      <c r="X4477" s="291"/>
      <c r="Y4477" s="290"/>
      <c r="Z4477" s="350"/>
      <c r="AA4477" s="299" t="s">
        <v>20</v>
      </c>
      <c r="AB4477" s="287" t="s">
        <v>21</v>
      </c>
      <c r="AC4477" s="351">
        <v>0.85</v>
      </c>
      <c r="AD4477" s="288"/>
      <c r="AE4477" s="288"/>
      <c r="AF4477" s="346"/>
      <c r="AG4477" s="45">
        <v>178.0</v>
      </c>
      <c r="AH4477" s="79"/>
      <c r="AI4477" s="80"/>
      <c r="AJ4477" s="80"/>
      <c r="AK4477" s="80"/>
      <c r="AL4477" s="14"/>
      <c r="AM4477" s="16" t="str">
        <f t="shared" si="186"/>
        <v>{s:'63E530', v:178 , c:'放デイ２９・責欠・評減・'},</v>
      </c>
      <c r="AN4477" s="16"/>
    </row>
    <row r="4478" ht="16.5" customHeight="1">
      <c r="A4478" s="403">
        <v>63.0</v>
      </c>
      <c r="B4478" s="404" t="s">
        <v>6022</v>
      </c>
      <c r="C4478" s="31">
        <v>4476.0</v>
      </c>
      <c r="D4478" s="405" t="s">
        <v>6023</v>
      </c>
      <c r="E4478" s="94"/>
      <c r="F4478" s="94"/>
      <c r="G4478" s="104"/>
      <c r="H4478" s="63"/>
      <c r="I4478" s="63"/>
      <c r="J4478" s="51"/>
      <c r="K4478" s="69"/>
      <c r="L4478" s="65"/>
      <c r="M4478" s="65"/>
      <c r="N4478" s="352"/>
      <c r="O4478" s="131"/>
      <c r="P4478" s="87"/>
      <c r="Q4478" s="352"/>
      <c r="R4478" s="353"/>
      <c r="S4478" s="406" t="s">
        <v>23</v>
      </c>
      <c r="T4478" s="407" t="s">
        <v>24</v>
      </c>
      <c r="U4478" s="408"/>
      <c r="V4478" s="408"/>
      <c r="W4478" s="408"/>
      <c r="X4478" s="408"/>
      <c r="Y4478" s="409" t="s">
        <v>21</v>
      </c>
      <c r="Z4478" s="410">
        <v>0.7</v>
      </c>
      <c r="AA4478" s="426"/>
      <c r="AB4478" s="427"/>
      <c r="AC4478" s="427"/>
      <c r="AD4478" s="427"/>
      <c r="AE4478" s="427"/>
      <c r="AF4478" s="428"/>
      <c r="AG4478" s="414">
        <v>146.0</v>
      </c>
      <c r="AH4478" s="79"/>
      <c r="AI4478" s="80"/>
      <c r="AJ4478" s="80"/>
      <c r="AK4478" s="80"/>
      <c r="AL4478" s="14"/>
      <c r="AM4478" s="16" t="str">
        <f t="shared" ref="AM4478:AM4481" si="187">"{s:'"&amp;A4478&amp;B4478&amp;"'},"</f>
        <v>{s:'63E531'},</v>
      </c>
      <c r="AN4478" s="16"/>
    </row>
    <row r="4479" ht="16.5" customHeight="1">
      <c r="A4479" s="403">
        <v>63.0</v>
      </c>
      <c r="B4479" s="404" t="s">
        <v>6024</v>
      </c>
      <c r="C4479" s="31">
        <v>4477.0</v>
      </c>
      <c r="D4479" s="405" t="s">
        <v>6025</v>
      </c>
      <c r="E4479" s="94"/>
      <c r="F4479" s="94"/>
      <c r="G4479" s="104"/>
      <c r="H4479" s="63"/>
      <c r="I4479" s="63"/>
      <c r="J4479" s="51"/>
      <c r="K4479" s="69"/>
      <c r="L4479" s="65"/>
      <c r="M4479" s="65"/>
      <c r="N4479" s="352"/>
      <c r="O4479" s="131"/>
      <c r="P4479" s="87"/>
      <c r="Q4479" s="352"/>
      <c r="R4479" s="353"/>
      <c r="S4479" s="415"/>
      <c r="T4479" s="416"/>
      <c r="U4479" s="417"/>
      <c r="V4479" s="417"/>
      <c r="W4479" s="417"/>
      <c r="X4479" s="417"/>
      <c r="Y4479" s="418"/>
      <c r="Z4479" s="419"/>
      <c r="AA4479" s="420" t="s">
        <v>20</v>
      </c>
      <c r="AB4479" s="421" t="s">
        <v>21</v>
      </c>
      <c r="AC4479" s="422">
        <v>0.85</v>
      </c>
      <c r="AD4479" s="412"/>
      <c r="AE4479" s="412"/>
      <c r="AF4479" s="413"/>
      <c r="AG4479" s="414">
        <v>124.0</v>
      </c>
      <c r="AH4479" s="79"/>
      <c r="AI4479" s="80"/>
      <c r="AJ4479" s="80"/>
      <c r="AK4479" s="80"/>
      <c r="AL4479" s="14"/>
      <c r="AM4479" s="16" t="str">
        <f t="shared" si="187"/>
        <v>{s:'63E532'},</v>
      </c>
      <c r="AN4479" s="16"/>
    </row>
    <row r="4480" ht="16.5" customHeight="1">
      <c r="A4480" s="403">
        <v>63.0</v>
      </c>
      <c r="B4480" s="404" t="s">
        <v>6026</v>
      </c>
      <c r="C4480" s="31">
        <v>4478.0</v>
      </c>
      <c r="D4480" s="405" t="s">
        <v>6027</v>
      </c>
      <c r="E4480" s="94"/>
      <c r="F4480" s="94"/>
      <c r="G4480" s="104"/>
      <c r="H4480" s="63"/>
      <c r="I4480" s="63"/>
      <c r="J4480" s="51"/>
      <c r="K4480" s="69"/>
      <c r="L4480" s="65"/>
      <c r="M4480" s="65"/>
      <c r="N4480" s="352"/>
      <c r="O4480" s="131"/>
      <c r="P4480" s="87"/>
      <c r="Q4480" s="352"/>
      <c r="R4480" s="353"/>
      <c r="S4480" s="415"/>
      <c r="T4480" s="407" t="s">
        <v>27</v>
      </c>
      <c r="U4480" s="408"/>
      <c r="V4480" s="408"/>
      <c r="W4480" s="408"/>
      <c r="X4480" s="408"/>
      <c r="Y4480" s="409" t="s">
        <v>21</v>
      </c>
      <c r="Z4480" s="410">
        <v>0.5</v>
      </c>
      <c r="AA4480" s="423"/>
      <c r="AB4480" s="424"/>
      <c r="AC4480" s="424"/>
      <c r="AD4480" s="424"/>
      <c r="AE4480" s="424"/>
      <c r="AF4480" s="419"/>
      <c r="AG4480" s="414">
        <v>105.0</v>
      </c>
      <c r="AH4480" s="79"/>
      <c r="AI4480" s="80"/>
      <c r="AJ4480" s="80"/>
      <c r="AK4480" s="80"/>
      <c r="AL4480" s="14"/>
      <c r="AM4480" s="16" t="str">
        <f t="shared" si="187"/>
        <v>{s:'63E533'},</v>
      </c>
      <c r="AN4480" s="16"/>
    </row>
    <row r="4481" ht="16.5" customHeight="1">
      <c r="A4481" s="403">
        <v>63.0</v>
      </c>
      <c r="B4481" s="404" t="s">
        <v>6028</v>
      </c>
      <c r="C4481" s="31">
        <v>4479.0</v>
      </c>
      <c r="D4481" s="405" t="s">
        <v>6029</v>
      </c>
      <c r="E4481" s="94"/>
      <c r="F4481" s="94"/>
      <c r="G4481" s="104"/>
      <c r="H4481" s="63"/>
      <c r="I4481" s="63"/>
      <c r="J4481" s="51"/>
      <c r="K4481" s="69"/>
      <c r="L4481" s="65"/>
      <c r="M4481" s="65"/>
      <c r="N4481" s="352"/>
      <c r="O4481" s="131"/>
      <c r="P4481" s="87"/>
      <c r="Q4481" s="352"/>
      <c r="R4481" s="353"/>
      <c r="S4481" s="425"/>
      <c r="T4481" s="416"/>
      <c r="U4481" s="417"/>
      <c r="V4481" s="417"/>
      <c r="W4481" s="417"/>
      <c r="X4481" s="417"/>
      <c r="Y4481" s="418"/>
      <c r="Z4481" s="419"/>
      <c r="AA4481" s="420" t="s">
        <v>20</v>
      </c>
      <c r="AB4481" s="421" t="s">
        <v>21</v>
      </c>
      <c r="AC4481" s="422">
        <v>0.85</v>
      </c>
      <c r="AD4481" s="412"/>
      <c r="AE4481" s="412"/>
      <c r="AF4481" s="413"/>
      <c r="AG4481" s="414">
        <v>89.0</v>
      </c>
      <c r="AH4481" s="79"/>
      <c r="AI4481" s="80"/>
      <c r="AJ4481" s="80"/>
      <c r="AK4481" s="80"/>
      <c r="AL4481" s="14"/>
      <c r="AM4481" s="16" t="str">
        <f t="shared" si="187"/>
        <v>{s:'63E534'},</v>
      </c>
      <c r="AN4481" s="16"/>
    </row>
    <row r="4482" ht="16.5" customHeight="1">
      <c r="A4482" s="29">
        <v>63.0</v>
      </c>
      <c r="B4482" s="30" t="s">
        <v>6030</v>
      </c>
      <c r="C4482" s="31">
        <v>4480.0</v>
      </c>
      <c r="D4482" s="32" t="s">
        <v>6031</v>
      </c>
      <c r="E4482" s="94"/>
      <c r="F4482" s="94"/>
      <c r="G4482" s="76"/>
      <c r="H4482" s="63"/>
      <c r="I4482" s="63"/>
      <c r="J4482" s="51"/>
      <c r="K4482" s="69"/>
      <c r="L4482" s="65"/>
      <c r="M4482" s="65"/>
      <c r="N4482" s="352"/>
      <c r="O4482" s="131"/>
      <c r="P4482" s="87"/>
      <c r="Q4482" s="352"/>
      <c r="R4482" s="353"/>
      <c r="S4482" s="96"/>
      <c r="T4482" s="96"/>
      <c r="U4482" s="152"/>
      <c r="V4482" s="152"/>
      <c r="W4482" s="152"/>
      <c r="X4482" s="152"/>
      <c r="Y4482" s="287"/>
      <c r="Z4482" s="354"/>
      <c r="AA4482" s="398"/>
      <c r="AB4482" s="288"/>
      <c r="AC4482" s="346"/>
      <c r="AD4482" s="82" t="s">
        <v>30</v>
      </c>
      <c r="AE4482" s="302">
        <v>5.0</v>
      </c>
      <c r="AF4482" s="360" t="s">
        <v>31</v>
      </c>
      <c r="AG4482" s="45">
        <v>204.0</v>
      </c>
      <c r="AH4482" s="79"/>
      <c r="AI4482" s="80"/>
      <c r="AJ4482" s="80"/>
      <c r="AK4482" s="80"/>
      <c r="AL4482" s="14"/>
      <c r="AM4482" s="16" t="str">
        <f t="shared" ref="AM4482:AM4483" si="188">"{s:'"&amp;A4482&amp;B4482&amp;"', v:"&amp;AG4482&amp;" , c:'"&amp;D4482&amp;"・'},"</f>
        <v>{s:'63E535', v:204 , c:'放デイ２９・責欠・拘減・'},</v>
      </c>
      <c r="AN4482" s="16"/>
    </row>
    <row r="4483" ht="16.5" customHeight="1">
      <c r="A4483" s="29">
        <v>63.0</v>
      </c>
      <c r="B4483" s="30" t="s">
        <v>6032</v>
      </c>
      <c r="C4483" s="31">
        <v>4481.0</v>
      </c>
      <c r="D4483" s="32" t="s">
        <v>6033</v>
      </c>
      <c r="E4483" s="94"/>
      <c r="F4483" s="94"/>
      <c r="G4483" s="76"/>
      <c r="H4483" s="63"/>
      <c r="I4483" s="63"/>
      <c r="J4483" s="51"/>
      <c r="K4483" s="69"/>
      <c r="L4483" s="65"/>
      <c r="M4483" s="65"/>
      <c r="N4483" s="352"/>
      <c r="O4483" s="131"/>
      <c r="P4483" s="87"/>
      <c r="Q4483" s="352"/>
      <c r="R4483" s="353"/>
      <c r="S4483" s="115"/>
      <c r="T4483" s="115"/>
      <c r="U4483" s="291"/>
      <c r="V4483" s="291"/>
      <c r="W4483" s="291"/>
      <c r="X4483" s="291"/>
      <c r="Y4483" s="290"/>
      <c r="Z4483" s="355"/>
      <c r="AA4483" s="299" t="s">
        <v>20</v>
      </c>
      <c r="AB4483" s="287" t="s">
        <v>21</v>
      </c>
      <c r="AC4483" s="361">
        <v>0.85</v>
      </c>
      <c r="AD4483" s="87"/>
      <c r="AE4483" s="302"/>
      <c r="AF4483" s="360"/>
      <c r="AG4483" s="45">
        <v>173.0</v>
      </c>
      <c r="AH4483" s="79"/>
      <c r="AI4483" s="80"/>
      <c r="AJ4483" s="80"/>
      <c r="AK4483" s="80"/>
      <c r="AL4483" s="14"/>
      <c r="AM4483" s="16" t="str">
        <f t="shared" si="188"/>
        <v>{s:'63E536', v:173 , c:'放デイ２９・責欠・評減・拘減・'},</v>
      </c>
      <c r="AN4483" s="16"/>
    </row>
    <row r="4484" ht="16.5" customHeight="1">
      <c r="A4484" s="403">
        <v>63.0</v>
      </c>
      <c r="B4484" s="404" t="s">
        <v>6034</v>
      </c>
      <c r="C4484" s="31">
        <v>4482.0</v>
      </c>
      <c r="D4484" s="405" t="s">
        <v>6035</v>
      </c>
      <c r="E4484" s="94"/>
      <c r="F4484" s="94"/>
      <c r="G4484" s="76"/>
      <c r="H4484" s="63"/>
      <c r="I4484" s="63"/>
      <c r="J4484" s="51"/>
      <c r="K4484" s="69"/>
      <c r="L4484" s="65"/>
      <c r="M4484" s="65"/>
      <c r="N4484" s="352"/>
      <c r="O4484" s="131"/>
      <c r="P4484" s="87"/>
      <c r="Q4484" s="352"/>
      <c r="R4484" s="353"/>
      <c r="S4484" s="406" t="s">
        <v>23</v>
      </c>
      <c r="T4484" s="407" t="s">
        <v>24</v>
      </c>
      <c r="U4484" s="408"/>
      <c r="V4484" s="408"/>
      <c r="W4484" s="408"/>
      <c r="X4484" s="408"/>
      <c r="Y4484" s="409" t="s">
        <v>21</v>
      </c>
      <c r="Z4484" s="410">
        <v>0.7</v>
      </c>
      <c r="AA4484" s="426"/>
      <c r="AB4484" s="427"/>
      <c r="AC4484" s="428"/>
      <c r="AD4484" s="87"/>
      <c r="AE4484" s="313"/>
      <c r="AF4484" s="349"/>
      <c r="AG4484" s="414">
        <v>141.0</v>
      </c>
      <c r="AH4484" s="79"/>
      <c r="AI4484" s="80"/>
      <c r="AJ4484" s="80"/>
      <c r="AK4484" s="80"/>
      <c r="AL4484" s="14"/>
      <c r="AM4484" s="16" t="str">
        <f t="shared" ref="AM4484:AM4487" si="189">"{s:'"&amp;A4484&amp;B4484&amp;"'},"</f>
        <v>{s:'63E537'},</v>
      </c>
      <c r="AN4484" s="16"/>
    </row>
    <row r="4485" ht="16.5" customHeight="1">
      <c r="A4485" s="403">
        <v>63.0</v>
      </c>
      <c r="B4485" s="404" t="s">
        <v>6036</v>
      </c>
      <c r="C4485" s="31">
        <v>4483.0</v>
      </c>
      <c r="D4485" s="405" t="s">
        <v>6037</v>
      </c>
      <c r="E4485" s="94"/>
      <c r="F4485" s="94"/>
      <c r="G4485" s="76"/>
      <c r="H4485" s="63"/>
      <c r="I4485" s="63"/>
      <c r="J4485" s="51"/>
      <c r="K4485" s="69"/>
      <c r="L4485" s="65"/>
      <c r="M4485" s="65"/>
      <c r="N4485" s="352"/>
      <c r="O4485" s="131"/>
      <c r="P4485" s="87"/>
      <c r="Q4485" s="352"/>
      <c r="R4485" s="353"/>
      <c r="S4485" s="415"/>
      <c r="T4485" s="416"/>
      <c r="U4485" s="417"/>
      <c r="V4485" s="417"/>
      <c r="W4485" s="417"/>
      <c r="X4485" s="417"/>
      <c r="Y4485" s="418"/>
      <c r="Z4485" s="419"/>
      <c r="AA4485" s="420" t="s">
        <v>20</v>
      </c>
      <c r="AB4485" s="421" t="s">
        <v>21</v>
      </c>
      <c r="AC4485" s="430">
        <v>0.85</v>
      </c>
      <c r="AD4485" s="87"/>
      <c r="AE4485" s="313"/>
      <c r="AF4485" s="349"/>
      <c r="AG4485" s="414">
        <v>119.0</v>
      </c>
      <c r="AH4485" s="79"/>
      <c r="AI4485" s="80"/>
      <c r="AJ4485" s="80"/>
      <c r="AK4485" s="80"/>
      <c r="AL4485" s="14"/>
      <c r="AM4485" s="16" t="str">
        <f t="shared" si="189"/>
        <v>{s:'63E538'},</v>
      </c>
      <c r="AN4485" s="16"/>
    </row>
    <row r="4486" ht="16.5" customHeight="1">
      <c r="A4486" s="403">
        <v>63.0</v>
      </c>
      <c r="B4486" s="404" t="s">
        <v>6038</v>
      </c>
      <c r="C4486" s="31">
        <v>4484.0</v>
      </c>
      <c r="D4486" s="405" t="s">
        <v>6039</v>
      </c>
      <c r="E4486" s="94"/>
      <c r="F4486" s="94"/>
      <c r="G4486" s="76"/>
      <c r="H4486" s="63"/>
      <c r="I4486" s="63"/>
      <c r="J4486" s="51"/>
      <c r="K4486" s="69"/>
      <c r="L4486" s="65"/>
      <c r="M4486" s="65"/>
      <c r="N4486" s="352"/>
      <c r="O4486" s="131"/>
      <c r="P4486" s="87"/>
      <c r="Q4486" s="352"/>
      <c r="R4486" s="353"/>
      <c r="S4486" s="415"/>
      <c r="T4486" s="431" t="s">
        <v>27</v>
      </c>
      <c r="U4486" s="408"/>
      <c r="V4486" s="408"/>
      <c r="W4486" s="408"/>
      <c r="X4486" s="408"/>
      <c r="Y4486" s="409" t="s">
        <v>21</v>
      </c>
      <c r="Z4486" s="410">
        <v>0.5</v>
      </c>
      <c r="AA4486" s="423"/>
      <c r="AB4486" s="424"/>
      <c r="AC4486" s="419"/>
      <c r="AD4486" s="87"/>
      <c r="AE4486" s="313"/>
      <c r="AF4486" s="349"/>
      <c r="AG4486" s="414">
        <v>100.0</v>
      </c>
      <c r="AH4486" s="79"/>
      <c r="AI4486" s="80"/>
      <c r="AJ4486" s="80"/>
      <c r="AK4486" s="80"/>
      <c r="AL4486" s="14"/>
      <c r="AM4486" s="16" t="str">
        <f t="shared" si="189"/>
        <v>{s:'63E539'},</v>
      </c>
      <c r="AN4486" s="16"/>
    </row>
    <row r="4487" ht="16.5" customHeight="1">
      <c r="A4487" s="403">
        <v>63.0</v>
      </c>
      <c r="B4487" s="404" t="s">
        <v>6040</v>
      </c>
      <c r="C4487" s="31">
        <v>4485.0</v>
      </c>
      <c r="D4487" s="405" t="s">
        <v>6041</v>
      </c>
      <c r="E4487" s="94"/>
      <c r="F4487" s="94"/>
      <c r="G4487" s="76"/>
      <c r="H4487" s="63"/>
      <c r="I4487" s="63"/>
      <c r="J4487" s="51"/>
      <c r="K4487" s="69"/>
      <c r="L4487" s="65"/>
      <c r="M4487" s="65"/>
      <c r="N4487" s="352"/>
      <c r="O4487" s="364"/>
      <c r="P4487" s="359"/>
      <c r="Q4487" s="352"/>
      <c r="R4487" s="353"/>
      <c r="S4487" s="425"/>
      <c r="T4487" s="433"/>
      <c r="U4487" s="417"/>
      <c r="V4487" s="417"/>
      <c r="W4487" s="417"/>
      <c r="X4487" s="417"/>
      <c r="Y4487" s="418"/>
      <c r="Z4487" s="419"/>
      <c r="AA4487" s="420" t="s">
        <v>20</v>
      </c>
      <c r="AB4487" s="421" t="s">
        <v>21</v>
      </c>
      <c r="AC4487" s="430">
        <v>0.85</v>
      </c>
      <c r="AD4487" s="93"/>
      <c r="AE4487" s="292"/>
      <c r="AF4487" s="355"/>
      <c r="AG4487" s="414">
        <v>84.0</v>
      </c>
      <c r="AH4487" s="79"/>
      <c r="AI4487" s="80"/>
      <c r="AJ4487" s="80"/>
      <c r="AK4487" s="80"/>
      <c r="AL4487" s="14"/>
      <c r="AM4487" s="16" t="str">
        <f t="shared" si="189"/>
        <v>{s:'63E540'},</v>
      </c>
      <c r="AN4487" s="16"/>
    </row>
    <row r="4488" ht="16.5" customHeight="1">
      <c r="A4488" s="29">
        <v>63.0</v>
      </c>
      <c r="B4488" s="30" t="s">
        <v>6042</v>
      </c>
      <c r="C4488" s="31">
        <v>4486.0</v>
      </c>
      <c r="D4488" s="32" t="s">
        <v>6043</v>
      </c>
      <c r="E4488" s="94"/>
      <c r="F4488" s="94"/>
      <c r="G4488" s="94"/>
      <c r="H4488" s="63"/>
      <c r="I4488" s="63"/>
      <c r="J4488" s="95"/>
      <c r="K4488" s="82" t="s">
        <v>38</v>
      </c>
      <c r="L4488" s="152"/>
      <c r="M4488" s="344"/>
      <c r="N4488" s="152"/>
      <c r="O4488" s="105"/>
      <c r="P4488" s="94"/>
      <c r="Q4488" s="140"/>
      <c r="R4488" s="95"/>
      <c r="S4488" s="287"/>
      <c r="T4488" s="287"/>
      <c r="U4488" s="152"/>
      <c r="V4488" s="152"/>
      <c r="W4488" s="152"/>
      <c r="X4488" s="152"/>
      <c r="Y4488" s="287"/>
      <c r="Z4488" s="345"/>
      <c r="AA4488" s="398"/>
      <c r="AB4488" s="288"/>
      <c r="AC4488" s="288"/>
      <c r="AD4488" s="288"/>
      <c r="AE4488" s="288"/>
      <c r="AF4488" s="346"/>
      <c r="AG4488" s="45">
        <v>212.0</v>
      </c>
      <c r="AH4488" s="79"/>
      <c r="AI4488" s="80"/>
      <c r="AJ4488" s="80"/>
      <c r="AK4488" s="80"/>
      <c r="AL4488" s="14"/>
      <c r="AM4488" s="16" t="str">
        <f t="shared" ref="AM4488:AM4489" si="190">"{s:'"&amp;A4488&amp;B4488&amp;"', v:"&amp;AG4488&amp;" , c:'"&amp;D4488&amp;"・'},"</f>
        <v>{s:'63E541', v:212 , c:'放デイ２９・有資格１５・責欠・'},</v>
      </c>
      <c r="AN4488" s="16"/>
    </row>
    <row r="4489" ht="16.5" customHeight="1">
      <c r="A4489" s="29">
        <v>63.0</v>
      </c>
      <c r="B4489" s="30" t="s">
        <v>6044</v>
      </c>
      <c r="C4489" s="31">
        <v>4487.0</v>
      </c>
      <c r="D4489" s="32" t="s">
        <v>6045</v>
      </c>
      <c r="E4489" s="94"/>
      <c r="F4489" s="94"/>
      <c r="G4489" s="94"/>
      <c r="H4489" s="373"/>
      <c r="I4489" s="140"/>
      <c r="J4489" s="95"/>
      <c r="K4489" s="87"/>
      <c r="L4489" s="140">
        <v>4.0</v>
      </c>
      <c r="M4489" s="348" t="s">
        <v>40</v>
      </c>
      <c r="N4489" s="140"/>
      <c r="O4489" s="105"/>
      <c r="P4489" s="94"/>
      <c r="Q4489" s="140"/>
      <c r="R4489" s="95"/>
      <c r="S4489" s="290"/>
      <c r="T4489" s="290"/>
      <c r="U4489" s="291"/>
      <c r="V4489" s="291"/>
      <c r="W4489" s="291"/>
      <c r="X4489" s="291"/>
      <c r="Y4489" s="290"/>
      <c r="Z4489" s="350"/>
      <c r="AA4489" s="299" t="s">
        <v>20</v>
      </c>
      <c r="AB4489" s="287" t="s">
        <v>21</v>
      </c>
      <c r="AC4489" s="351">
        <v>0.85</v>
      </c>
      <c r="AD4489" s="288"/>
      <c r="AE4489" s="288"/>
      <c r="AF4489" s="346"/>
      <c r="AG4489" s="45">
        <v>180.0</v>
      </c>
      <c r="AH4489" s="79"/>
      <c r="AI4489" s="80"/>
      <c r="AJ4489" s="80"/>
      <c r="AK4489" s="80"/>
      <c r="AL4489" s="14"/>
      <c r="AM4489" s="16" t="str">
        <f t="shared" si="190"/>
        <v>{s:'63E542', v:180 , c:'放デイ２９・有資格１５・責欠・評減・'},</v>
      </c>
      <c r="AN4489" s="16"/>
    </row>
    <row r="4490" ht="16.5" customHeight="1">
      <c r="A4490" s="403">
        <v>63.0</v>
      </c>
      <c r="B4490" s="404" t="s">
        <v>6046</v>
      </c>
      <c r="C4490" s="31">
        <v>4488.0</v>
      </c>
      <c r="D4490" s="405" t="s">
        <v>6047</v>
      </c>
      <c r="E4490" s="94"/>
      <c r="F4490" s="94"/>
      <c r="G4490" s="94"/>
      <c r="H4490" s="352"/>
      <c r="I4490" s="140"/>
      <c r="J4490" s="95"/>
      <c r="K4490" s="87"/>
      <c r="L4490" s="65"/>
      <c r="M4490" s="65"/>
      <c r="N4490" s="352"/>
      <c r="O4490" s="364"/>
      <c r="P4490" s="359"/>
      <c r="Q4490" s="352"/>
      <c r="R4490" s="353"/>
      <c r="S4490" s="406" t="s">
        <v>23</v>
      </c>
      <c r="T4490" s="407" t="s">
        <v>24</v>
      </c>
      <c r="U4490" s="408"/>
      <c r="V4490" s="408"/>
      <c r="W4490" s="408"/>
      <c r="X4490" s="408"/>
      <c r="Y4490" s="409" t="s">
        <v>21</v>
      </c>
      <c r="Z4490" s="410">
        <v>0.7</v>
      </c>
      <c r="AA4490" s="426"/>
      <c r="AB4490" s="427"/>
      <c r="AC4490" s="427"/>
      <c r="AD4490" s="427"/>
      <c r="AE4490" s="427"/>
      <c r="AF4490" s="428"/>
      <c r="AG4490" s="414">
        <v>148.0</v>
      </c>
      <c r="AH4490" s="79"/>
      <c r="AI4490" s="80"/>
      <c r="AJ4490" s="80"/>
      <c r="AK4490" s="80"/>
      <c r="AL4490" s="14"/>
      <c r="AM4490" s="16" t="str">
        <f t="shared" ref="AM4490:AM4493" si="191">"{s:'"&amp;A4490&amp;B4490&amp;"'},"</f>
        <v>{s:'63E543'},</v>
      </c>
      <c r="AN4490" s="16"/>
    </row>
    <row r="4491" ht="16.5" customHeight="1">
      <c r="A4491" s="403">
        <v>63.0</v>
      </c>
      <c r="B4491" s="404" t="s">
        <v>6048</v>
      </c>
      <c r="C4491" s="31">
        <v>4489.0</v>
      </c>
      <c r="D4491" s="405" t="s">
        <v>6049</v>
      </c>
      <c r="E4491" s="94"/>
      <c r="F4491" s="94"/>
      <c r="G4491" s="94"/>
      <c r="H4491" s="352"/>
      <c r="I4491" s="140"/>
      <c r="J4491" s="95"/>
      <c r="K4491" s="87"/>
      <c r="L4491" s="65"/>
      <c r="M4491" s="65"/>
      <c r="N4491" s="352"/>
      <c r="O4491" s="364"/>
      <c r="P4491" s="359"/>
      <c r="Q4491" s="352"/>
      <c r="R4491" s="353"/>
      <c r="S4491" s="415"/>
      <c r="T4491" s="416"/>
      <c r="U4491" s="417"/>
      <c r="V4491" s="417"/>
      <c r="W4491" s="417"/>
      <c r="X4491" s="417"/>
      <c r="Y4491" s="418"/>
      <c r="Z4491" s="419"/>
      <c r="AA4491" s="420" t="s">
        <v>20</v>
      </c>
      <c r="AB4491" s="421" t="s">
        <v>21</v>
      </c>
      <c r="AC4491" s="422">
        <v>0.85</v>
      </c>
      <c r="AD4491" s="412"/>
      <c r="AE4491" s="412"/>
      <c r="AF4491" s="413"/>
      <c r="AG4491" s="414">
        <v>126.0</v>
      </c>
      <c r="AH4491" s="79"/>
      <c r="AI4491" s="80"/>
      <c r="AJ4491" s="80"/>
      <c r="AK4491" s="80"/>
      <c r="AL4491" s="14"/>
      <c r="AM4491" s="16" t="str">
        <f t="shared" si="191"/>
        <v>{s:'63E544'},</v>
      </c>
      <c r="AN4491" s="16"/>
    </row>
    <row r="4492" ht="16.5" customHeight="1">
      <c r="A4492" s="403">
        <v>63.0</v>
      </c>
      <c r="B4492" s="404" t="s">
        <v>6050</v>
      </c>
      <c r="C4492" s="31">
        <v>4490.0</v>
      </c>
      <c r="D4492" s="405" t="s">
        <v>6051</v>
      </c>
      <c r="E4492" s="94"/>
      <c r="F4492" s="94"/>
      <c r="G4492" s="94"/>
      <c r="H4492" s="352"/>
      <c r="I4492" s="140"/>
      <c r="J4492" s="95"/>
      <c r="K4492" s="87"/>
      <c r="L4492" s="65"/>
      <c r="M4492" s="65"/>
      <c r="N4492" s="352"/>
      <c r="O4492" s="364"/>
      <c r="P4492" s="359"/>
      <c r="Q4492" s="352"/>
      <c r="R4492" s="353"/>
      <c r="S4492" s="415"/>
      <c r="T4492" s="407" t="s">
        <v>27</v>
      </c>
      <c r="U4492" s="408"/>
      <c r="V4492" s="408"/>
      <c r="W4492" s="408"/>
      <c r="X4492" s="408"/>
      <c r="Y4492" s="409" t="s">
        <v>21</v>
      </c>
      <c r="Z4492" s="410">
        <v>0.5</v>
      </c>
      <c r="AA4492" s="423"/>
      <c r="AB4492" s="424"/>
      <c r="AC4492" s="424"/>
      <c r="AD4492" s="424"/>
      <c r="AE4492" s="424"/>
      <c r="AF4492" s="419"/>
      <c r="AG4492" s="414">
        <v>106.0</v>
      </c>
      <c r="AH4492" s="79"/>
      <c r="AI4492" s="80"/>
      <c r="AJ4492" s="80"/>
      <c r="AK4492" s="80"/>
      <c r="AL4492" s="14"/>
      <c r="AM4492" s="16" t="str">
        <f t="shared" si="191"/>
        <v>{s:'63E545'},</v>
      </c>
      <c r="AN4492" s="16"/>
    </row>
    <row r="4493" ht="16.5" customHeight="1">
      <c r="A4493" s="403">
        <v>63.0</v>
      </c>
      <c r="B4493" s="404" t="s">
        <v>6052</v>
      </c>
      <c r="C4493" s="31">
        <v>4491.0</v>
      </c>
      <c r="D4493" s="405" t="s">
        <v>6053</v>
      </c>
      <c r="E4493" s="94"/>
      <c r="F4493" s="94"/>
      <c r="G4493" s="94"/>
      <c r="H4493" s="352"/>
      <c r="I4493" s="140"/>
      <c r="J4493" s="95"/>
      <c r="K4493" s="87"/>
      <c r="L4493" s="65"/>
      <c r="M4493" s="65"/>
      <c r="N4493" s="352"/>
      <c r="O4493" s="364"/>
      <c r="P4493" s="359"/>
      <c r="Q4493" s="352"/>
      <c r="R4493" s="353"/>
      <c r="S4493" s="425"/>
      <c r="T4493" s="416"/>
      <c r="U4493" s="417"/>
      <c r="V4493" s="417"/>
      <c r="W4493" s="417"/>
      <c r="X4493" s="417"/>
      <c r="Y4493" s="418"/>
      <c r="Z4493" s="419"/>
      <c r="AA4493" s="420" t="s">
        <v>20</v>
      </c>
      <c r="AB4493" s="421" t="s">
        <v>21</v>
      </c>
      <c r="AC4493" s="422">
        <v>0.85</v>
      </c>
      <c r="AD4493" s="412"/>
      <c r="AE4493" s="412"/>
      <c r="AF4493" s="413"/>
      <c r="AG4493" s="414">
        <v>90.0</v>
      </c>
      <c r="AH4493" s="79"/>
      <c r="AI4493" s="80"/>
      <c r="AJ4493" s="80"/>
      <c r="AK4493" s="80"/>
      <c r="AL4493" s="14"/>
      <c r="AM4493" s="16" t="str">
        <f t="shared" si="191"/>
        <v>{s:'63E546'},</v>
      </c>
      <c r="AN4493" s="16"/>
    </row>
    <row r="4494" ht="16.5" customHeight="1">
      <c r="A4494" s="29">
        <v>63.0</v>
      </c>
      <c r="B4494" s="30" t="s">
        <v>6054</v>
      </c>
      <c r="C4494" s="31">
        <v>4492.0</v>
      </c>
      <c r="D4494" s="32" t="s">
        <v>6055</v>
      </c>
      <c r="E4494" s="94"/>
      <c r="F4494" s="94"/>
      <c r="G4494" s="94"/>
      <c r="H4494" s="352"/>
      <c r="I4494" s="140"/>
      <c r="J4494" s="95"/>
      <c r="K4494" s="69"/>
      <c r="L4494" s="65"/>
      <c r="M4494" s="65"/>
      <c r="N4494" s="352"/>
      <c r="O4494" s="364"/>
      <c r="P4494" s="359"/>
      <c r="Q4494" s="352"/>
      <c r="R4494" s="353"/>
      <c r="S4494" s="96"/>
      <c r="T4494" s="96"/>
      <c r="U4494" s="152"/>
      <c r="V4494" s="152"/>
      <c r="W4494" s="152"/>
      <c r="X4494" s="152"/>
      <c r="Y4494" s="287"/>
      <c r="Z4494" s="354"/>
      <c r="AA4494" s="398"/>
      <c r="AB4494" s="288"/>
      <c r="AC4494" s="346"/>
      <c r="AD4494" s="82" t="s">
        <v>30</v>
      </c>
      <c r="AE4494" s="302">
        <v>5.0</v>
      </c>
      <c r="AF4494" s="360" t="s">
        <v>31</v>
      </c>
      <c r="AG4494" s="45">
        <v>207.0</v>
      </c>
      <c r="AH4494" s="79"/>
      <c r="AI4494" s="80"/>
      <c r="AJ4494" s="80"/>
      <c r="AK4494" s="80"/>
      <c r="AL4494" s="14"/>
      <c r="AM4494" s="16" t="str">
        <f t="shared" ref="AM4494:AM4495" si="192">"{s:'"&amp;A4494&amp;B4494&amp;"', v:"&amp;AG4494&amp;" , c:'"&amp;D4494&amp;"・'},"</f>
        <v>{s:'63E547', v:207 , c:'放デイ２９・有資格１５・責欠・拘減・'},</v>
      </c>
      <c r="AN4494" s="16"/>
    </row>
    <row r="4495" ht="16.5" customHeight="1">
      <c r="A4495" s="29">
        <v>63.0</v>
      </c>
      <c r="B4495" s="30" t="s">
        <v>6056</v>
      </c>
      <c r="C4495" s="31">
        <v>4493.0</v>
      </c>
      <c r="D4495" s="32" t="s">
        <v>6057</v>
      </c>
      <c r="E4495" s="94"/>
      <c r="F4495" s="94"/>
      <c r="G4495" s="94"/>
      <c r="H4495" s="352"/>
      <c r="I4495" s="140"/>
      <c r="J4495" s="95"/>
      <c r="K4495" s="69"/>
      <c r="L4495" s="65"/>
      <c r="M4495" s="65"/>
      <c r="N4495" s="352"/>
      <c r="O4495" s="364"/>
      <c r="P4495" s="359"/>
      <c r="Q4495" s="352"/>
      <c r="R4495" s="353"/>
      <c r="S4495" s="115"/>
      <c r="T4495" s="115"/>
      <c r="U4495" s="291"/>
      <c r="V4495" s="291"/>
      <c r="W4495" s="291"/>
      <c r="X4495" s="291"/>
      <c r="Y4495" s="290"/>
      <c r="Z4495" s="355"/>
      <c r="AA4495" s="299" t="s">
        <v>20</v>
      </c>
      <c r="AB4495" s="287" t="s">
        <v>21</v>
      </c>
      <c r="AC4495" s="361">
        <v>0.85</v>
      </c>
      <c r="AD4495" s="87"/>
      <c r="AE4495" s="302"/>
      <c r="AF4495" s="360"/>
      <c r="AG4495" s="45">
        <v>175.0</v>
      </c>
      <c r="AH4495" s="79"/>
      <c r="AI4495" s="80"/>
      <c r="AJ4495" s="80"/>
      <c r="AK4495" s="80"/>
      <c r="AL4495" s="14"/>
      <c r="AM4495" s="16" t="str">
        <f t="shared" si="192"/>
        <v>{s:'63E548', v:175 , c:'放デイ２９・有資格１５・責欠・評減・拘減・'},</v>
      </c>
      <c r="AN4495" s="16"/>
    </row>
    <row r="4496" ht="16.5" customHeight="1">
      <c r="A4496" s="403">
        <v>63.0</v>
      </c>
      <c r="B4496" s="404" t="s">
        <v>6058</v>
      </c>
      <c r="C4496" s="31">
        <v>4494.0</v>
      </c>
      <c r="D4496" s="405" t="s">
        <v>6059</v>
      </c>
      <c r="E4496" s="94"/>
      <c r="F4496" s="94"/>
      <c r="G4496" s="94"/>
      <c r="H4496" s="352"/>
      <c r="I4496" s="140"/>
      <c r="J4496" s="95"/>
      <c r="K4496" s="69"/>
      <c r="L4496" s="65"/>
      <c r="M4496" s="65"/>
      <c r="N4496" s="352"/>
      <c r="O4496" s="364"/>
      <c r="P4496" s="359"/>
      <c r="Q4496" s="352"/>
      <c r="R4496" s="353"/>
      <c r="S4496" s="406" t="s">
        <v>23</v>
      </c>
      <c r="T4496" s="407" t="s">
        <v>24</v>
      </c>
      <c r="U4496" s="408"/>
      <c r="V4496" s="408"/>
      <c r="W4496" s="408"/>
      <c r="X4496" s="408"/>
      <c r="Y4496" s="409" t="s">
        <v>21</v>
      </c>
      <c r="Z4496" s="410">
        <v>0.7</v>
      </c>
      <c r="AA4496" s="426"/>
      <c r="AB4496" s="427"/>
      <c r="AC4496" s="428"/>
      <c r="AD4496" s="87"/>
      <c r="AE4496" s="313"/>
      <c r="AF4496" s="349"/>
      <c r="AG4496" s="414">
        <v>143.0</v>
      </c>
      <c r="AH4496" s="79"/>
      <c r="AI4496" s="80"/>
      <c r="AJ4496" s="80"/>
      <c r="AK4496" s="80"/>
      <c r="AL4496" s="14"/>
      <c r="AM4496" s="16" t="str">
        <f t="shared" ref="AM4496:AM4499" si="193">"{s:'"&amp;A4496&amp;B4496&amp;"'},"</f>
        <v>{s:'63E549'},</v>
      </c>
      <c r="AN4496" s="16"/>
    </row>
    <row r="4497" ht="16.5" customHeight="1">
      <c r="A4497" s="403">
        <v>63.0</v>
      </c>
      <c r="B4497" s="404" t="s">
        <v>6060</v>
      </c>
      <c r="C4497" s="31">
        <v>4495.0</v>
      </c>
      <c r="D4497" s="405" t="s">
        <v>6061</v>
      </c>
      <c r="E4497" s="94"/>
      <c r="F4497" s="94"/>
      <c r="G4497" s="94"/>
      <c r="H4497" s="352"/>
      <c r="I4497" s="140"/>
      <c r="J4497" s="95"/>
      <c r="K4497" s="69"/>
      <c r="L4497" s="65"/>
      <c r="M4497" s="65"/>
      <c r="N4497" s="352"/>
      <c r="O4497" s="364"/>
      <c r="P4497" s="359"/>
      <c r="Q4497" s="352"/>
      <c r="R4497" s="353"/>
      <c r="S4497" s="415"/>
      <c r="T4497" s="416"/>
      <c r="U4497" s="417"/>
      <c r="V4497" s="417"/>
      <c r="W4497" s="417"/>
      <c r="X4497" s="417"/>
      <c r="Y4497" s="418"/>
      <c r="Z4497" s="419"/>
      <c r="AA4497" s="420" t="s">
        <v>20</v>
      </c>
      <c r="AB4497" s="421" t="s">
        <v>21</v>
      </c>
      <c r="AC4497" s="430">
        <v>0.85</v>
      </c>
      <c r="AD4497" s="87"/>
      <c r="AE4497" s="313"/>
      <c r="AF4497" s="349"/>
      <c r="AG4497" s="414">
        <v>121.0</v>
      </c>
      <c r="AH4497" s="79"/>
      <c r="AI4497" s="80"/>
      <c r="AJ4497" s="80"/>
      <c r="AK4497" s="80"/>
      <c r="AL4497" s="14"/>
      <c r="AM4497" s="16" t="str">
        <f t="shared" si="193"/>
        <v>{s:'63E550'},</v>
      </c>
      <c r="AN4497" s="16"/>
    </row>
    <row r="4498" ht="16.5" customHeight="1">
      <c r="A4498" s="403">
        <v>63.0</v>
      </c>
      <c r="B4498" s="404" t="s">
        <v>6062</v>
      </c>
      <c r="C4498" s="31">
        <v>4496.0</v>
      </c>
      <c r="D4498" s="405" t="s">
        <v>6063</v>
      </c>
      <c r="E4498" s="94"/>
      <c r="F4498" s="94"/>
      <c r="G4498" s="94"/>
      <c r="H4498" s="352"/>
      <c r="I4498" s="140"/>
      <c r="J4498" s="95"/>
      <c r="K4498" s="69"/>
      <c r="L4498" s="65"/>
      <c r="M4498" s="65"/>
      <c r="N4498" s="352"/>
      <c r="O4498" s="364"/>
      <c r="P4498" s="359"/>
      <c r="Q4498" s="352"/>
      <c r="R4498" s="353"/>
      <c r="S4498" s="415"/>
      <c r="T4498" s="431" t="s">
        <v>27</v>
      </c>
      <c r="U4498" s="408"/>
      <c r="V4498" s="408"/>
      <c r="W4498" s="408"/>
      <c r="X4498" s="408"/>
      <c r="Y4498" s="409" t="s">
        <v>21</v>
      </c>
      <c r="Z4498" s="410">
        <v>0.5</v>
      </c>
      <c r="AA4498" s="423"/>
      <c r="AB4498" s="424"/>
      <c r="AC4498" s="419"/>
      <c r="AD4498" s="87"/>
      <c r="AE4498" s="313"/>
      <c r="AF4498" s="349"/>
      <c r="AG4498" s="414">
        <v>101.0</v>
      </c>
      <c r="AH4498" s="79"/>
      <c r="AI4498" s="80"/>
      <c r="AJ4498" s="80"/>
      <c r="AK4498" s="80"/>
      <c r="AL4498" s="14"/>
      <c r="AM4498" s="16" t="str">
        <f t="shared" si="193"/>
        <v>{s:'63E551'},</v>
      </c>
      <c r="AN4498" s="16"/>
    </row>
    <row r="4499" ht="16.5" customHeight="1">
      <c r="A4499" s="403">
        <v>63.0</v>
      </c>
      <c r="B4499" s="404" t="s">
        <v>6064</v>
      </c>
      <c r="C4499" s="31">
        <v>4497.0</v>
      </c>
      <c r="D4499" s="405" t="s">
        <v>6065</v>
      </c>
      <c r="E4499" s="94"/>
      <c r="F4499" s="94"/>
      <c r="G4499" s="94"/>
      <c r="H4499" s="352"/>
      <c r="I4499" s="140"/>
      <c r="J4499" s="95"/>
      <c r="K4499" s="110"/>
      <c r="L4499" s="115"/>
      <c r="M4499" s="115"/>
      <c r="N4499" s="376"/>
      <c r="O4499" s="364"/>
      <c r="P4499" s="378"/>
      <c r="Q4499" s="374"/>
      <c r="R4499" s="376"/>
      <c r="S4499" s="425"/>
      <c r="T4499" s="433"/>
      <c r="U4499" s="417"/>
      <c r="V4499" s="417"/>
      <c r="W4499" s="417"/>
      <c r="X4499" s="417"/>
      <c r="Y4499" s="418"/>
      <c r="Z4499" s="419"/>
      <c r="AA4499" s="420" t="s">
        <v>20</v>
      </c>
      <c r="AB4499" s="421" t="s">
        <v>21</v>
      </c>
      <c r="AC4499" s="430">
        <v>0.85</v>
      </c>
      <c r="AD4499" s="93"/>
      <c r="AE4499" s="292"/>
      <c r="AF4499" s="355"/>
      <c r="AG4499" s="414">
        <v>85.0</v>
      </c>
      <c r="AH4499" s="79"/>
      <c r="AI4499" s="80"/>
      <c r="AJ4499" s="80"/>
      <c r="AK4499" s="80"/>
      <c r="AL4499" s="14"/>
      <c r="AM4499" s="16" t="str">
        <f t="shared" si="193"/>
        <v>{s:'63E552'},</v>
      </c>
      <c r="AN4499" s="16"/>
    </row>
    <row r="4500" ht="16.5" customHeight="1">
      <c r="A4500" s="29">
        <v>63.0</v>
      </c>
      <c r="B4500" s="30" t="s">
        <v>6066</v>
      </c>
      <c r="C4500" s="31">
        <v>4498.0</v>
      </c>
      <c r="D4500" s="32" t="s">
        <v>6067</v>
      </c>
      <c r="E4500" s="94"/>
      <c r="F4500" s="94"/>
      <c r="G4500" s="94"/>
      <c r="H4500" s="352"/>
      <c r="I4500" s="140"/>
      <c r="J4500" s="95"/>
      <c r="K4500" s="69"/>
      <c r="L4500" s="65"/>
      <c r="M4500" s="65"/>
      <c r="N4500" s="352"/>
      <c r="O4500" s="367"/>
      <c r="P4500" s="82" t="s">
        <v>5011</v>
      </c>
      <c r="Q4500" s="140"/>
      <c r="R4500" s="95"/>
      <c r="S4500" s="287"/>
      <c r="T4500" s="287"/>
      <c r="U4500" s="152"/>
      <c r="V4500" s="152"/>
      <c r="W4500" s="152"/>
      <c r="X4500" s="152"/>
      <c r="Y4500" s="287"/>
      <c r="Z4500" s="345"/>
      <c r="AA4500" s="398"/>
      <c r="AB4500" s="288"/>
      <c r="AC4500" s="288"/>
      <c r="AD4500" s="288"/>
      <c r="AE4500" s="288"/>
      <c r="AF4500" s="346"/>
      <c r="AG4500" s="45">
        <v>150.0</v>
      </c>
      <c r="AH4500" s="79"/>
      <c r="AI4500" s="80"/>
      <c r="AJ4500" s="80"/>
      <c r="AK4500" s="80"/>
      <c r="AL4500" s="14"/>
      <c r="AM4500" s="16" t="str">
        <f t="shared" ref="AM4500:AM4501" si="194">"{s:'"&amp;A4500&amp;B4500&amp;"', v:"&amp;AG4500&amp;" , c:'"&amp;D4500&amp;"・'},"</f>
        <v>{s:'63E553', v:150 , c:'放デイ２９・責欠２・'},</v>
      </c>
      <c r="AN4500" s="16"/>
    </row>
    <row r="4501" ht="16.5" customHeight="1">
      <c r="A4501" s="29">
        <v>63.0</v>
      </c>
      <c r="B4501" s="30" t="s">
        <v>6068</v>
      </c>
      <c r="C4501" s="31">
        <v>4499.0</v>
      </c>
      <c r="D4501" s="32" t="s">
        <v>6069</v>
      </c>
      <c r="E4501" s="94"/>
      <c r="F4501" s="94"/>
      <c r="G4501" s="94"/>
      <c r="H4501" s="352"/>
      <c r="I4501" s="140"/>
      <c r="J4501" s="95"/>
      <c r="K4501" s="69"/>
      <c r="L4501" s="65"/>
      <c r="M4501" s="65"/>
      <c r="N4501" s="352"/>
      <c r="O4501" s="105"/>
      <c r="P4501" s="87"/>
      <c r="Q4501" s="302" t="s">
        <v>21</v>
      </c>
      <c r="R4501" s="349">
        <v>0.5</v>
      </c>
      <c r="S4501" s="290"/>
      <c r="T4501" s="290"/>
      <c r="U4501" s="291"/>
      <c r="V4501" s="291"/>
      <c r="W4501" s="291"/>
      <c r="X4501" s="291"/>
      <c r="Y4501" s="290"/>
      <c r="Z4501" s="350"/>
      <c r="AA4501" s="299" t="s">
        <v>20</v>
      </c>
      <c r="AB4501" s="287" t="s">
        <v>21</v>
      </c>
      <c r="AC4501" s="351">
        <v>0.85</v>
      </c>
      <c r="AD4501" s="288"/>
      <c r="AE4501" s="288"/>
      <c r="AF4501" s="346"/>
      <c r="AG4501" s="45">
        <v>128.0</v>
      </c>
      <c r="AH4501" s="79"/>
      <c r="AI4501" s="80"/>
      <c r="AJ4501" s="80"/>
      <c r="AK4501" s="80"/>
      <c r="AL4501" s="14"/>
      <c r="AM4501" s="16" t="str">
        <f t="shared" si="194"/>
        <v>{s:'63E554', v:128 , c:'放デイ２９・責欠２・評減・'},</v>
      </c>
      <c r="AN4501" s="16"/>
    </row>
    <row r="4502" ht="16.5" customHeight="1">
      <c r="A4502" s="403">
        <v>63.0</v>
      </c>
      <c r="B4502" s="404" t="s">
        <v>6070</v>
      </c>
      <c r="C4502" s="31">
        <v>4500.0</v>
      </c>
      <c r="D4502" s="405" t="s">
        <v>6071</v>
      </c>
      <c r="E4502" s="94"/>
      <c r="F4502" s="94"/>
      <c r="G4502" s="76"/>
      <c r="H4502" s="63"/>
      <c r="I4502" s="63"/>
      <c r="J4502" s="51"/>
      <c r="K4502" s="69"/>
      <c r="L4502" s="65"/>
      <c r="M4502" s="65"/>
      <c r="N4502" s="352"/>
      <c r="O4502" s="364"/>
      <c r="P4502" s="87"/>
      <c r="Q4502" s="352"/>
      <c r="R4502" s="353"/>
      <c r="S4502" s="406" t="s">
        <v>23</v>
      </c>
      <c r="T4502" s="407" t="s">
        <v>24</v>
      </c>
      <c r="U4502" s="408"/>
      <c r="V4502" s="408"/>
      <c r="W4502" s="408"/>
      <c r="X4502" s="408"/>
      <c r="Y4502" s="409" t="s">
        <v>21</v>
      </c>
      <c r="Z4502" s="410">
        <v>0.7</v>
      </c>
      <c r="AA4502" s="426"/>
      <c r="AB4502" s="427"/>
      <c r="AC4502" s="427"/>
      <c r="AD4502" s="427"/>
      <c r="AE4502" s="427"/>
      <c r="AF4502" s="428"/>
      <c r="AG4502" s="414">
        <v>105.0</v>
      </c>
      <c r="AH4502" s="79"/>
      <c r="AI4502" s="80"/>
      <c r="AJ4502" s="80"/>
      <c r="AK4502" s="80"/>
      <c r="AL4502" s="14"/>
      <c r="AM4502" s="16" t="str">
        <f t="shared" ref="AM4502:AM4505" si="195">"{s:'"&amp;A4502&amp;B4502&amp;"'},"</f>
        <v>{s:'63E555'},</v>
      </c>
      <c r="AN4502" s="16"/>
    </row>
    <row r="4503" ht="16.5" customHeight="1">
      <c r="A4503" s="403">
        <v>63.0</v>
      </c>
      <c r="B4503" s="404" t="s">
        <v>6072</v>
      </c>
      <c r="C4503" s="31">
        <v>4501.0</v>
      </c>
      <c r="D4503" s="405" t="s">
        <v>6073</v>
      </c>
      <c r="E4503" s="94"/>
      <c r="F4503" s="94"/>
      <c r="G4503" s="76"/>
      <c r="H4503" s="63"/>
      <c r="I4503" s="63"/>
      <c r="J4503" s="51"/>
      <c r="K4503" s="69"/>
      <c r="L4503" s="65"/>
      <c r="M4503" s="65"/>
      <c r="N4503" s="352"/>
      <c r="O4503" s="364"/>
      <c r="P4503" s="87"/>
      <c r="Q4503" s="352"/>
      <c r="R4503" s="353"/>
      <c r="S4503" s="415"/>
      <c r="T4503" s="416"/>
      <c r="U4503" s="417"/>
      <c r="V4503" s="417"/>
      <c r="W4503" s="417"/>
      <c r="X4503" s="417"/>
      <c r="Y4503" s="418"/>
      <c r="Z4503" s="419"/>
      <c r="AA4503" s="420" t="s">
        <v>20</v>
      </c>
      <c r="AB4503" s="421" t="s">
        <v>21</v>
      </c>
      <c r="AC4503" s="422">
        <v>0.85</v>
      </c>
      <c r="AD4503" s="412"/>
      <c r="AE4503" s="412"/>
      <c r="AF4503" s="413"/>
      <c r="AG4503" s="414">
        <v>89.0</v>
      </c>
      <c r="AH4503" s="79"/>
      <c r="AI4503" s="80"/>
      <c r="AJ4503" s="80"/>
      <c r="AK4503" s="80"/>
      <c r="AL4503" s="14"/>
      <c r="AM4503" s="16" t="str">
        <f t="shared" si="195"/>
        <v>{s:'63E556'},</v>
      </c>
      <c r="AN4503" s="16"/>
    </row>
    <row r="4504" ht="16.5" customHeight="1">
      <c r="A4504" s="403">
        <v>63.0</v>
      </c>
      <c r="B4504" s="404" t="s">
        <v>6074</v>
      </c>
      <c r="C4504" s="31">
        <v>4502.0</v>
      </c>
      <c r="D4504" s="405" t="s">
        <v>6075</v>
      </c>
      <c r="E4504" s="94"/>
      <c r="F4504" s="94"/>
      <c r="G4504" s="76"/>
      <c r="H4504" s="63"/>
      <c r="I4504" s="63"/>
      <c r="J4504" s="51"/>
      <c r="K4504" s="69"/>
      <c r="L4504" s="65"/>
      <c r="M4504" s="65"/>
      <c r="N4504" s="352"/>
      <c r="O4504" s="364"/>
      <c r="P4504" s="87"/>
      <c r="Q4504" s="352"/>
      <c r="R4504" s="353"/>
      <c r="S4504" s="415"/>
      <c r="T4504" s="407" t="s">
        <v>27</v>
      </c>
      <c r="U4504" s="408"/>
      <c r="V4504" s="408"/>
      <c r="W4504" s="408"/>
      <c r="X4504" s="408"/>
      <c r="Y4504" s="409" t="s">
        <v>21</v>
      </c>
      <c r="Z4504" s="410">
        <v>0.5</v>
      </c>
      <c r="AA4504" s="423"/>
      <c r="AB4504" s="424"/>
      <c r="AC4504" s="424"/>
      <c r="AD4504" s="424"/>
      <c r="AE4504" s="424"/>
      <c r="AF4504" s="419"/>
      <c r="AG4504" s="414">
        <v>75.0</v>
      </c>
      <c r="AH4504" s="79"/>
      <c r="AI4504" s="80"/>
      <c r="AJ4504" s="80"/>
      <c r="AK4504" s="80"/>
      <c r="AL4504" s="14"/>
      <c r="AM4504" s="16" t="str">
        <f t="shared" si="195"/>
        <v>{s:'63E557'},</v>
      </c>
      <c r="AN4504" s="16"/>
    </row>
    <row r="4505" ht="16.5" customHeight="1">
      <c r="A4505" s="403">
        <v>63.0</v>
      </c>
      <c r="B4505" s="404" t="s">
        <v>6076</v>
      </c>
      <c r="C4505" s="31">
        <v>4503.0</v>
      </c>
      <c r="D4505" s="405" t="s">
        <v>6077</v>
      </c>
      <c r="E4505" s="94"/>
      <c r="F4505" s="94"/>
      <c r="G4505" s="76"/>
      <c r="H4505" s="63"/>
      <c r="I4505" s="63"/>
      <c r="J4505" s="51"/>
      <c r="K4505" s="69"/>
      <c r="L4505" s="65"/>
      <c r="M4505" s="65"/>
      <c r="N4505" s="352"/>
      <c r="O4505" s="364"/>
      <c r="P4505" s="87"/>
      <c r="Q4505" s="352"/>
      <c r="R4505" s="353"/>
      <c r="S4505" s="425"/>
      <c r="T4505" s="416"/>
      <c r="U4505" s="417"/>
      <c r="V4505" s="417"/>
      <c r="W4505" s="417"/>
      <c r="X4505" s="417"/>
      <c r="Y4505" s="418"/>
      <c r="Z4505" s="419"/>
      <c r="AA4505" s="420" t="s">
        <v>20</v>
      </c>
      <c r="AB4505" s="421" t="s">
        <v>21</v>
      </c>
      <c r="AC4505" s="422">
        <v>0.85</v>
      </c>
      <c r="AD4505" s="412"/>
      <c r="AE4505" s="412"/>
      <c r="AF4505" s="413"/>
      <c r="AG4505" s="414">
        <v>64.0</v>
      </c>
      <c r="AH4505" s="79"/>
      <c r="AI4505" s="80"/>
      <c r="AJ4505" s="80"/>
      <c r="AK4505" s="80"/>
      <c r="AL4505" s="14"/>
      <c r="AM4505" s="16" t="str">
        <f t="shared" si="195"/>
        <v>{s:'63E558'},</v>
      </c>
      <c r="AN4505" s="16"/>
    </row>
    <row r="4506" ht="16.5" customHeight="1">
      <c r="A4506" s="29">
        <v>63.0</v>
      </c>
      <c r="B4506" s="30" t="s">
        <v>6078</v>
      </c>
      <c r="C4506" s="31">
        <v>4504.0</v>
      </c>
      <c r="D4506" s="32" t="s">
        <v>6079</v>
      </c>
      <c r="E4506" s="94"/>
      <c r="F4506" s="94"/>
      <c r="G4506" s="76"/>
      <c r="H4506" s="63"/>
      <c r="I4506" s="63"/>
      <c r="J4506" s="51"/>
      <c r="K4506" s="69"/>
      <c r="L4506" s="65"/>
      <c r="M4506" s="65"/>
      <c r="N4506" s="352"/>
      <c r="O4506" s="364"/>
      <c r="P4506" s="87"/>
      <c r="Q4506" s="352"/>
      <c r="R4506" s="353"/>
      <c r="S4506" s="96"/>
      <c r="T4506" s="96"/>
      <c r="U4506" s="152"/>
      <c r="V4506" s="152"/>
      <c r="W4506" s="152"/>
      <c r="X4506" s="152"/>
      <c r="Y4506" s="287"/>
      <c r="Z4506" s="354"/>
      <c r="AA4506" s="398"/>
      <c r="AB4506" s="288"/>
      <c r="AC4506" s="346"/>
      <c r="AD4506" s="82" t="s">
        <v>30</v>
      </c>
      <c r="AE4506" s="302">
        <v>5.0</v>
      </c>
      <c r="AF4506" s="360" t="s">
        <v>31</v>
      </c>
      <c r="AG4506" s="45">
        <v>145.0</v>
      </c>
      <c r="AH4506" s="79"/>
      <c r="AI4506" s="80"/>
      <c r="AJ4506" s="80"/>
      <c r="AK4506" s="80"/>
      <c r="AL4506" s="14"/>
      <c r="AM4506" s="16" t="str">
        <f t="shared" ref="AM4506:AM4507" si="196">"{s:'"&amp;A4506&amp;B4506&amp;"', v:"&amp;AG4506&amp;" , c:'"&amp;D4506&amp;"・'},"</f>
        <v>{s:'63E559', v:145 , c:'放デイ２９・責欠２・拘減・'},</v>
      </c>
      <c r="AN4506" s="16"/>
    </row>
    <row r="4507" ht="16.5" customHeight="1">
      <c r="A4507" s="29">
        <v>63.0</v>
      </c>
      <c r="B4507" s="30" t="s">
        <v>6080</v>
      </c>
      <c r="C4507" s="31">
        <v>4505.0</v>
      </c>
      <c r="D4507" s="32" t="s">
        <v>6081</v>
      </c>
      <c r="E4507" s="94"/>
      <c r="F4507" s="94"/>
      <c r="G4507" s="76"/>
      <c r="H4507" s="63"/>
      <c r="I4507" s="63"/>
      <c r="J4507" s="51"/>
      <c r="K4507" s="69"/>
      <c r="L4507" s="65"/>
      <c r="M4507" s="65"/>
      <c r="N4507" s="352"/>
      <c r="O4507" s="364"/>
      <c r="P4507" s="87"/>
      <c r="Q4507" s="352"/>
      <c r="R4507" s="353"/>
      <c r="S4507" s="115"/>
      <c r="T4507" s="115"/>
      <c r="U4507" s="291"/>
      <c r="V4507" s="291"/>
      <c r="W4507" s="291"/>
      <c r="X4507" s="291"/>
      <c r="Y4507" s="290"/>
      <c r="Z4507" s="355"/>
      <c r="AA4507" s="299" t="s">
        <v>20</v>
      </c>
      <c r="AB4507" s="287" t="s">
        <v>21</v>
      </c>
      <c r="AC4507" s="361">
        <v>0.85</v>
      </c>
      <c r="AD4507" s="87"/>
      <c r="AE4507" s="302"/>
      <c r="AF4507" s="360"/>
      <c r="AG4507" s="45">
        <v>123.0</v>
      </c>
      <c r="AH4507" s="79"/>
      <c r="AI4507" s="80"/>
      <c r="AJ4507" s="80"/>
      <c r="AK4507" s="80"/>
      <c r="AL4507" s="14"/>
      <c r="AM4507" s="16" t="str">
        <f t="shared" si="196"/>
        <v>{s:'63E560', v:123 , c:'放デイ２９・責欠２・評減・拘減・'},</v>
      </c>
      <c r="AN4507" s="16"/>
    </row>
    <row r="4508" ht="16.5" customHeight="1">
      <c r="A4508" s="403">
        <v>63.0</v>
      </c>
      <c r="B4508" s="404" t="s">
        <v>6082</v>
      </c>
      <c r="C4508" s="31">
        <v>4506.0</v>
      </c>
      <c r="D4508" s="405" t="s">
        <v>6083</v>
      </c>
      <c r="E4508" s="94"/>
      <c r="F4508" s="94"/>
      <c r="G4508" s="76"/>
      <c r="H4508" s="63"/>
      <c r="I4508" s="63"/>
      <c r="J4508" s="51"/>
      <c r="K4508" s="69"/>
      <c r="L4508" s="65"/>
      <c r="M4508" s="65"/>
      <c r="N4508" s="352"/>
      <c r="O4508" s="364"/>
      <c r="P4508" s="87"/>
      <c r="Q4508" s="352"/>
      <c r="R4508" s="353"/>
      <c r="S4508" s="406" t="s">
        <v>23</v>
      </c>
      <c r="T4508" s="407" t="s">
        <v>24</v>
      </c>
      <c r="U4508" s="408"/>
      <c r="V4508" s="408"/>
      <c r="W4508" s="408"/>
      <c r="X4508" s="408"/>
      <c r="Y4508" s="409" t="s">
        <v>21</v>
      </c>
      <c r="Z4508" s="410">
        <v>0.7</v>
      </c>
      <c r="AA4508" s="426"/>
      <c r="AB4508" s="427"/>
      <c r="AC4508" s="428"/>
      <c r="AD4508" s="87"/>
      <c r="AE4508" s="313"/>
      <c r="AF4508" s="349"/>
      <c r="AG4508" s="414">
        <v>100.0</v>
      </c>
      <c r="AH4508" s="79"/>
      <c r="AI4508" s="80"/>
      <c r="AJ4508" s="80"/>
      <c r="AK4508" s="80"/>
      <c r="AL4508" s="14"/>
      <c r="AM4508" s="16" t="str">
        <f t="shared" ref="AM4508:AM4511" si="197">"{s:'"&amp;A4508&amp;B4508&amp;"'},"</f>
        <v>{s:'63E561'},</v>
      </c>
      <c r="AN4508" s="16"/>
    </row>
    <row r="4509" ht="16.5" customHeight="1">
      <c r="A4509" s="403">
        <v>63.0</v>
      </c>
      <c r="B4509" s="404" t="s">
        <v>6084</v>
      </c>
      <c r="C4509" s="31">
        <v>4507.0</v>
      </c>
      <c r="D4509" s="405" t="s">
        <v>6085</v>
      </c>
      <c r="E4509" s="94"/>
      <c r="F4509" s="94"/>
      <c r="G4509" s="76"/>
      <c r="H4509" s="63"/>
      <c r="I4509" s="63"/>
      <c r="J4509" s="51"/>
      <c r="K4509" s="69"/>
      <c r="L4509" s="65"/>
      <c r="M4509" s="65"/>
      <c r="N4509" s="352"/>
      <c r="O4509" s="364"/>
      <c r="P4509" s="87"/>
      <c r="Q4509" s="352"/>
      <c r="R4509" s="353"/>
      <c r="S4509" s="415"/>
      <c r="T4509" s="416"/>
      <c r="U4509" s="417"/>
      <c r="V4509" s="417"/>
      <c r="W4509" s="417"/>
      <c r="X4509" s="417"/>
      <c r="Y4509" s="418"/>
      <c r="Z4509" s="419"/>
      <c r="AA4509" s="420" t="s">
        <v>20</v>
      </c>
      <c r="AB4509" s="421" t="s">
        <v>21</v>
      </c>
      <c r="AC4509" s="430">
        <v>0.85</v>
      </c>
      <c r="AD4509" s="87"/>
      <c r="AE4509" s="313"/>
      <c r="AF4509" s="349"/>
      <c r="AG4509" s="414">
        <v>84.0</v>
      </c>
      <c r="AH4509" s="79"/>
      <c r="AI4509" s="80"/>
      <c r="AJ4509" s="80"/>
      <c r="AK4509" s="80"/>
      <c r="AL4509" s="14"/>
      <c r="AM4509" s="16" t="str">
        <f t="shared" si="197"/>
        <v>{s:'63E562'},</v>
      </c>
      <c r="AN4509" s="16"/>
    </row>
    <row r="4510" ht="16.5" customHeight="1">
      <c r="A4510" s="403">
        <v>63.0</v>
      </c>
      <c r="B4510" s="404" t="s">
        <v>6086</v>
      </c>
      <c r="C4510" s="31">
        <v>4508.0</v>
      </c>
      <c r="D4510" s="405" t="s">
        <v>6087</v>
      </c>
      <c r="E4510" s="94"/>
      <c r="F4510" s="94"/>
      <c r="G4510" s="76"/>
      <c r="H4510" s="63"/>
      <c r="I4510" s="63"/>
      <c r="J4510" s="51"/>
      <c r="K4510" s="69"/>
      <c r="L4510" s="65"/>
      <c r="M4510" s="65"/>
      <c r="N4510" s="352"/>
      <c r="O4510" s="364"/>
      <c r="P4510" s="87"/>
      <c r="Q4510" s="352"/>
      <c r="R4510" s="353"/>
      <c r="S4510" s="415"/>
      <c r="T4510" s="431" t="s">
        <v>27</v>
      </c>
      <c r="U4510" s="408"/>
      <c r="V4510" s="408"/>
      <c r="W4510" s="408"/>
      <c r="X4510" s="408"/>
      <c r="Y4510" s="409" t="s">
        <v>21</v>
      </c>
      <c r="Z4510" s="410">
        <v>0.5</v>
      </c>
      <c r="AA4510" s="423"/>
      <c r="AB4510" s="424"/>
      <c r="AC4510" s="419"/>
      <c r="AD4510" s="87"/>
      <c r="AE4510" s="313"/>
      <c r="AF4510" s="349"/>
      <c r="AG4510" s="414">
        <v>70.0</v>
      </c>
      <c r="AH4510" s="79"/>
      <c r="AI4510" s="80"/>
      <c r="AJ4510" s="80"/>
      <c r="AK4510" s="80"/>
      <c r="AL4510" s="14"/>
      <c r="AM4510" s="16" t="str">
        <f t="shared" si="197"/>
        <v>{s:'63E563'},</v>
      </c>
      <c r="AN4510" s="16"/>
    </row>
    <row r="4511" ht="16.5" customHeight="1">
      <c r="A4511" s="403">
        <v>63.0</v>
      </c>
      <c r="B4511" s="404" t="s">
        <v>6088</v>
      </c>
      <c r="C4511" s="31">
        <v>4509.0</v>
      </c>
      <c r="D4511" s="405" t="s">
        <v>6089</v>
      </c>
      <c r="E4511" s="94"/>
      <c r="F4511" s="94"/>
      <c r="G4511" s="76"/>
      <c r="H4511" s="63"/>
      <c r="I4511" s="63"/>
      <c r="J4511" s="51"/>
      <c r="K4511" s="69"/>
      <c r="L4511" s="65"/>
      <c r="M4511" s="65"/>
      <c r="N4511" s="352"/>
      <c r="O4511" s="364"/>
      <c r="P4511" s="359"/>
      <c r="Q4511" s="352"/>
      <c r="R4511" s="353"/>
      <c r="S4511" s="425"/>
      <c r="T4511" s="433"/>
      <c r="U4511" s="417"/>
      <c r="V4511" s="417"/>
      <c r="W4511" s="417"/>
      <c r="X4511" s="417"/>
      <c r="Y4511" s="418"/>
      <c r="Z4511" s="419"/>
      <c r="AA4511" s="420" t="s">
        <v>20</v>
      </c>
      <c r="AB4511" s="421" t="s">
        <v>21</v>
      </c>
      <c r="AC4511" s="430">
        <v>0.85</v>
      </c>
      <c r="AD4511" s="93"/>
      <c r="AE4511" s="292"/>
      <c r="AF4511" s="355"/>
      <c r="AG4511" s="414">
        <v>59.0</v>
      </c>
      <c r="AH4511" s="79"/>
      <c r="AI4511" s="80"/>
      <c r="AJ4511" s="80"/>
      <c r="AK4511" s="80"/>
      <c r="AL4511" s="14"/>
      <c r="AM4511" s="16" t="str">
        <f t="shared" si="197"/>
        <v>{s:'63E564'},</v>
      </c>
      <c r="AN4511" s="16"/>
    </row>
    <row r="4512" ht="16.5" customHeight="1">
      <c r="A4512" s="29">
        <v>63.0</v>
      </c>
      <c r="B4512" s="30" t="s">
        <v>6090</v>
      </c>
      <c r="C4512" s="31">
        <v>4510.0</v>
      </c>
      <c r="D4512" s="32" t="s">
        <v>6091</v>
      </c>
      <c r="E4512" s="94"/>
      <c r="F4512" s="94"/>
      <c r="G4512" s="94"/>
      <c r="H4512" s="63"/>
      <c r="I4512" s="63"/>
      <c r="J4512" s="95"/>
      <c r="K4512" s="82" t="s">
        <v>38</v>
      </c>
      <c r="L4512" s="152"/>
      <c r="M4512" s="344"/>
      <c r="N4512" s="152"/>
      <c r="O4512" s="105"/>
      <c r="P4512" s="94"/>
      <c r="Q4512" s="140"/>
      <c r="R4512" s="95"/>
      <c r="S4512" s="287"/>
      <c r="T4512" s="287"/>
      <c r="U4512" s="152"/>
      <c r="V4512" s="152"/>
      <c r="W4512" s="152"/>
      <c r="X4512" s="152"/>
      <c r="Y4512" s="287"/>
      <c r="Z4512" s="345"/>
      <c r="AA4512" s="398"/>
      <c r="AB4512" s="288"/>
      <c r="AC4512" s="288"/>
      <c r="AD4512" s="288"/>
      <c r="AE4512" s="288"/>
      <c r="AF4512" s="346"/>
      <c r="AG4512" s="45">
        <v>152.0</v>
      </c>
      <c r="AH4512" s="79"/>
      <c r="AI4512" s="80"/>
      <c r="AJ4512" s="80"/>
      <c r="AK4512" s="80"/>
      <c r="AL4512" s="14"/>
      <c r="AM4512" s="16" t="str">
        <f t="shared" ref="AM4512:AM4513" si="198">"{s:'"&amp;A4512&amp;B4512&amp;"', v:"&amp;AG4512&amp;" , c:'"&amp;D4512&amp;"・'},"</f>
        <v>{s:'63E565', v:152 , c:'放デイ２９・有資格１５・責欠２・'},</v>
      </c>
      <c r="AN4512" s="16"/>
    </row>
    <row r="4513" ht="16.5" customHeight="1">
      <c r="A4513" s="29">
        <v>63.0</v>
      </c>
      <c r="B4513" s="30" t="s">
        <v>6092</v>
      </c>
      <c r="C4513" s="31">
        <v>4511.0</v>
      </c>
      <c r="D4513" s="32" t="s">
        <v>6093</v>
      </c>
      <c r="E4513" s="94"/>
      <c r="F4513" s="94"/>
      <c r="G4513" s="94"/>
      <c r="H4513" s="373"/>
      <c r="I4513" s="140"/>
      <c r="J4513" s="95"/>
      <c r="K4513" s="87"/>
      <c r="L4513" s="140">
        <v>4.0</v>
      </c>
      <c r="M4513" s="348" t="s">
        <v>40</v>
      </c>
      <c r="N4513" s="140"/>
      <c r="O4513" s="105"/>
      <c r="P4513" s="94"/>
      <c r="Q4513" s="140"/>
      <c r="R4513" s="95"/>
      <c r="S4513" s="290"/>
      <c r="T4513" s="290"/>
      <c r="U4513" s="291"/>
      <c r="V4513" s="291"/>
      <c r="W4513" s="291"/>
      <c r="X4513" s="291"/>
      <c r="Y4513" s="290"/>
      <c r="Z4513" s="350"/>
      <c r="AA4513" s="299" t="s">
        <v>20</v>
      </c>
      <c r="AB4513" s="287" t="s">
        <v>21</v>
      </c>
      <c r="AC4513" s="351">
        <v>0.85</v>
      </c>
      <c r="AD4513" s="288"/>
      <c r="AE4513" s="288"/>
      <c r="AF4513" s="346"/>
      <c r="AG4513" s="45">
        <v>129.0</v>
      </c>
      <c r="AH4513" s="79"/>
      <c r="AI4513" s="80"/>
      <c r="AJ4513" s="80"/>
      <c r="AK4513" s="80"/>
      <c r="AL4513" s="14"/>
      <c r="AM4513" s="16" t="str">
        <f t="shared" si="198"/>
        <v>{s:'63E566', v:129 , c:'放デイ２９・有資格１５・責欠２・評減・'},</v>
      </c>
      <c r="AN4513" s="16"/>
    </row>
    <row r="4514" ht="16.5" customHeight="1">
      <c r="A4514" s="403">
        <v>63.0</v>
      </c>
      <c r="B4514" s="404" t="s">
        <v>6094</v>
      </c>
      <c r="C4514" s="31">
        <v>4512.0</v>
      </c>
      <c r="D4514" s="405" t="s">
        <v>6095</v>
      </c>
      <c r="E4514" s="94"/>
      <c r="F4514" s="94"/>
      <c r="G4514" s="94"/>
      <c r="H4514" s="352"/>
      <c r="I4514" s="140"/>
      <c r="J4514" s="95"/>
      <c r="K4514" s="87"/>
      <c r="L4514" s="65"/>
      <c r="M4514" s="65"/>
      <c r="N4514" s="352"/>
      <c r="O4514" s="364"/>
      <c r="P4514" s="359"/>
      <c r="Q4514" s="352"/>
      <c r="R4514" s="353"/>
      <c r="S4514" s="406" t="s">
        <v>23</v>
      </c>
      <c r="T4514" s="407" t="s">
        <v>24</v>
      </c>
      <c r="U4514" s="408"/>
      <c r="V4514" s="408"/>
      <c r="W4514" s="408"/>
      <c r="X4514" s="408"/>
      <c r="Y4514" s="409" t="s">
        <v>21</v>
      </c>
      <c r="Z4514" s="410">
        <v>0.7</v>
      </c>
      <c r="AA4514" s="426"/>
      <c r="AB4514" s="427"/>
      <c r="AC4514" s="427"/>
      <c r="AD4514" s="427"/>
      <c r="AE4514" s="427"/>
      <c r="AF4514" s="428"/>
      <c r="AG4514" s="414">
        <v>106.0</v>
      </c>
      <c r="AH4514" s="79"/>
      <c r="AI4514" s="80"/>
      <c r="AJ4514" s="80"/>
      <c r="AK4514" s="80"/>
      <c r="AL4514" s="14"/>
      <c r="AM4514" s="16" t="str">
        <f t="shared" ref="AM4514:AM4517" si="199">"{s:'"&amp;A4514&amp;B4514&amp;"'},"</f>
        <v>{s:'63E567'},</v>
      </c>
      <c r="AN4514" s="16"/>
    </row>
    <row r="4515" ht="16.5" customHeight="1">
      <c r="A4515" s="403">
        <v>63.0</v>
      </c>
      <c r="B4515" s="404" t="s">
        <v>6096</v>
      </c>
      <c r="C4515" s="31">
        <v>4513.0</v>
      </c>
      <c r="D4515" s="405" t="s">
        <v>6097</v>
      </c>
      <c r="E4515" s="94"/>
      <c r="F4515" s="94"/>
      <c r="G4515" s="94"/>
      <c r="H4515" s="352"/>
      <c r="I4515" s="140"/>
      <c r="J4515" s="95"/>
      <c r="K4515" s="87"/>
      <c r="L4515" s="65"/>
      <c r="M4515" s="65"/>
      <c r="N4515" s="352"/>
      <c r="O4515" s="364"/>
      <c r="P4515" s="359"/>
      <c r="Q4515" s="352"/>
      <c r="R4515" s="353"/>
      <c r="S4515" s="415"/>
      <c r="T4515" s="416"/>
      <c r="U4515" s="417"/>
      <c r="V4515" s="417"/>
      <c r="W4515" s="417"/>
      <c r="X4515" s="417"/>
      <c r="Y4515" s="418"/>
      <c r="Z4515" s="419"/>
      <c r="AA4515" s="420" t="s">
        <v>20</v>
      </c>
      <c r="AB4515" s="421" t="s">
        <v>21</v>
      </c>
      <c r="AC4515" s="422">
        <v>0.85</v>
      </c>
      <c r="AD4515" s="412"/>
      <c r="AE4515" s="412"/>
      <c r="AF4515" s="413"/>
      <c r="AG4515" s="414">
        <v>90.0</v>
      </c>
      <c r="AH4515" s="79"/>
      <c r="AI4515" s="80"/>
      <c r="AJ4515" s="80"/>
      <c r="AK4515" s="80"/>
      <c r="AL4515" s="14"/>
      <c r="AM4515" s="16" t="str">
        <f t="shared" si="199"/>
        <v>{s:'63E568'},</v>
      </c>
      <c r="AN4515" s="16"/>
    </row>
    <row r="4516" ht="16.5" customHeight="1">
      <c r="A4516" s="403">
        <v>63.0</v>
      </c>
      <c r="B4516" s="404" t="s">
        <v>6098</v>
      </c>
      <c r="C4516" s="31">
        <v>4514.0</v>
      </c>
      <c r="D4516" s="405" t="s">
        <v>6099</v>
      </c>
      <c r="E4516" s="94"/>
      <c r="F4516" s="94"/>
      <c r="G4516" s="94"/>
      <c r="H4516" s="352"/>
      <c r="I4516" s="140"/>
      <c r="J4516" s="95"/>
      <c r="K4516" s="87"/>
      <c r="L4516" s="65"/>
      <c r="M4516" s="65"/>
      <c r="N4516" s="352"/>
      <c r="O4516" s="364"/>
      <c r="P4516" s="359"/>
      <c r="Q4516" s="352"/>
      <c r="R4516" s="353"/>
      <c r="S4516" s="415"/>
      <c r="T4516" s="407" t="s">
        <v>27</v>
      </c>
      <c r="U4516" s="408"/>
      <c r="V4516" s="408"/>
      <c r="W4516" s="408"/>
      <c r="X4516" s="408"/>
      <c r="Y4516" s="409" t="s">
        <v>21</v>
      </c>
      <c r="Z4516" s="410">
        <v>0.5</v>
      </c>
      <c r="AA4516" s="423"/>
      <c r="AB4516" s="424"/>
      <c r="AC4516" s="424"/>
      <c r="AD4516" s="424"/>
      <c r="AE4516" s="424"/>
      <c r="AF4516" s="419"/>
      <c r="AG4516" s="414">
        <v>76.0</v>
      </c>
      <c r="AH4516" s="79"/>
      <c r="AI4516" s="80"/>
      <c r="AJ4516" s="80"/>
      <c r="AK4516" s="80"/>
      <c r="AL4516" s="14"/>
      <c r="AM4516" s="16" t="str">
        <f t="shared" si="199"/>
        <v>{s:'63E569'},</v>
      </c>
      <c r="AN4516" s="16"/>
    </row>
    <row r="4517" ht="16.5" customHeight="1">
      <c r="A4517" s="403">
        <v>63.0</v>
      </c>
      <c r="B4517" s="404" t="s">
        <v>6100</v>
      </c>
      <c r="C4517" s="31">
        <v>4515.0</v>
      </c>
      <c r="D4517" s="405" t="s">
        <v>6101</v>
      </c>
      <c r="E4517" s="94"/>
      <c r="F4517" s="94"/>
      <c r="G4517" s="94"/>
      <c r="H4517" s="352"/>
      <c r="I4517" s="140"/>
      <c r="J4517" s="95"/>
      <c r="K4517" s="87"/>
      <c r="L4517" s="65"/>
      <c r="M4517" s="65"/>
      <c r="N4517" s="352"/>
      <c r="O4517" s="364"/>
      <c r="P4517" s="359"/>
      <c r="Q4517" s="352"/>
      <c r="R4517" s="353"/>
      <c r="S4517" s="425"/>
      <c r="T4517" s="416"/>
      <c r="U4517" s="417"/>
      <c r="V4517" s="417"/>
      <c r="W4517" s="417"/>
      <c r="X4517" s="417"/>
      <c r="Y4517" s="418"/>
      <c r="Z4517" s="419"/>
      <c r="AA4517" s="420" t="s">
        <v>20</v>
      </c>
      <c r="AB4517" s="421" t="s">
        <v>21</v>
      </c>
      <c r="AC4517" s="422">
        <v>0.85</v>
      </c>
      <c r="AD4517" s="412"/>
      <c r="AE4517" s="412"/>
      <c r="AF4517" s="413"/>
      <c r="AG4517" s="414">
        <v>65.0</v>
      </c>
      <c r="AH4517" s="79"/>
      <c r="AI4517" s="80"/>
      <c r="AJ4517" s="80"/>
      <c r="AK4517" s="80"/>
      <c r="AL4517" s="14"/>
      <c r="AM4517" s="16" t="str">
        <f t="shared" si="199"/>
        <v>{s:'63E570'},</v>
      </c>
      <c r="AN4517" s="16"/>
    </row>
    <row r="4518" ht="16.5" customHeight="1">
      <c r="A4518" s="29">
        <v>63.0</v>
      </c>
      <c r="B4518" s="30" t="s">
        <v>6102</v>
      </c>
      <c r="C4518" s="31">
        <v>4516.0</v>
      </c>
      <c r="D4518" s="32" t="s">
        <v>6103</v>
      </c>
      <c r="E4518" s="94"/>
      <c r="F4518" s="94"/>
      <c r="G4518" s="94"/>
      <c r="H4518" s="352"/>
      <c r="I4518" s="140"/>
      <c r="J4518" s="95"/>
      <c r="K4518" s="69"/>
      <c r="L4518" s="65"/>
      <c r="M4518" s="65"/>
      <c r="N4518" s="352"/>
      <c r="O4518" s="364"/>
      <c r="P4518" s="359"/>
      <c r="Q4518" s="352"/>
      <c r="R4518" s="353"/>
      <c r="S4518" s="96"/>
      <c r="T4518" s="96"/>
      <c r="U4518" s="152"/>
      <c r="V4518" s="152"/>
      <c r="W4518" s="152"/>
      <c r="X4518" s="152"/>
      <c r="Y4518" s="287"/>
      <c r="Z4518" s="354"/>
      <c r="AA4518" s="398"/>
      <c r="AB4518" s="288"/>
      <c r="AC4518" s="346"/>
      <c r="AD4518" s="82" t="s">
        <v>30</v>
      </c>
      <c r="AE4518" s="302">
        <v>5.0</v>
      </c>
      <c r="AF4518" s="360" t="s">
        <v>31</v>
      </c>
      <c r="AG4518" s="45">
        <v>147.0</v>
      </c>
      <c r="AH4518" s="79"/>
      <c r="AI4518" s="80"/>
      <c r="AJ4518" s="80"/>
      <c r="AK4518" s="80"/>
      <c r="AL4518" s="14"/>
      <c r="AM4518" s="16" t="str">
        <f t="shared" ref="AM4518:AM4519" si="200">"{s:'"&amp;A4518&amp;B4518&amp;"', v:"&amp;AG4518&amp;" , c:'"&amp;D4518&amp;"・'},"</f>
        <v>{s:'63E571', v:147 , c:'放デイ２９・有資格１５・責欠２・拘減・'},</v>
      </c>
      <c r="AN4518" s="16"/>
    </row>
    <row r="4519" ht="16.5" customHeight="1">
      <c r="A4519" s="29">
        <v>63.0</v>
      </c>
      <c r="B4519" s="30" t="s">
        <v>6104</v>
      </c>
      <c r="C4519" s="31">
        <v>4517.0</v>
      </c>
      <c r="D4519" s="32" t="s">
        <v>6105</v>
      </c>
      <c r="E4519" s="94"/>
      <c r="F4519" s="94"/>
      <c r="G4519" s="94"/>
      <c r="H4519" s="352"/>
      <c r="I4519" s="140"/>
      <c r="J4519" s="95"/>
      <c r="K4519" s="69"/>
      <c r="L4519" s="65"/>
      <c r="M4519" s="65"/>
      <c r="N4519" s="352"/>
      <c r="O4519" s="364"/>
      <c r="P4519" s="359"/>
      <c r="Q4519" s="352"/>
      <c r="R4519" s="353"/>
      <c r="S4519" s="115"/>
      <c r="T4519" s="115"/>
      <c r="U4519" s="291"/>
      <c r="V4519" s="291"/>
      <c r="W4519" s="291"/>
      <c r="X4519" s="291"/>
      <c r="Y4519" s="290"/>
      <c r="Z4519" s="355"/>
      <c r="AA4519" s="299" t="s">
        <v>20</v>
      </c>
      <c r="AB4519" s="287" t="s">
        <v>21</v>
      </c>
      <c r="AC4519" s="361">
        <v>0.85</v>
      </c>
      <c r="AD4519" s="87"/>
      <c r="AE4519" s="302"/>
      <c r="AF4519" s="360"/>
      <c r="AG4519" s="45">
        <v>124.0</v>
      </c>
      <c r="AH4519" s="79"/>
      <c r="AI4519" s="80"/>
      <c r="AJ4519" s="80"/>
      <c r="AK4519" s="80"/>
      <c r="AL4519" s="14"/>
      <c r="AM4519" s="16" t="str">
        <f t="shared" si="200"/>
        <v>{s:'63E572', v:124 , c:'放デイ２９・有資格１５・責欠２・評減・拘減・'},</v>
      </c>
      <c r="AN4519" s="16"/>
    </row>
    <row r="4520" ht="16.5" customHeight="1">
      <c r="A4520" s="403">
        <v>63.0</v>
      </c>
      <c r="B4520" s="404" t="s">
        <v>6106</v>
      </c>
      <c r="C4520" s="31">
        <v>4518.0</v>
      </c>
      <c r="D4520" s="405" t="s">
        <v>6107</v>
      </c>
      <c r="E4520" s="94"/>
      <c r="F4520" s="94"/>
      <c r="G4520" s="94"/>
      <c r="H4520" s="352"/>
      <c r="I4520" s="140"/>
      <c r="J4520" s="95"/>
      <c r="K4520" s="69"/>
      <c r="L4520" s="65"/>
      <c r="M4520" s="65"/>
      <c r="N4520" s="352"/>
      <c r="O4520" s="364"/>
      <c r="P4520" s="359"/>
      <c r="Q4520" s="352"/>
      <c r="R4520" s="353"/>
      <c r="S4520" s="406" t="s">
        <v>23</v>
      </c>
      <c r="T4520" s="407" t="s">
        <v>24</v>
      </c>
      <c r="U4520" s="408"/>
      <c r="V4520" s="408"/>
      <c r="W4520" s="408"/>
      <c r="X4520" s="408"/>
      <c r="Y4520" s="409" t="s">
        <v>21</v>
      </c>
      <c r="Z4520" s="410">
        <v>0.7</v>
      </c>
      <c r="AA4520" s="426"/>
      <c r="AB4520" s="427"/>
      <c r="AC4520" s="428"/>
      <c r="AD4520" s="87"/>
      <c r="AE4520" s="313"/>
      <c r="AF4520" s="349"/>
      <c r="AG4520" s="414">
        <v>101.0</v>
      </c>
      <c r="AH4520" s="79"/>
      <c r="AI4520" s="80"/>
      <c r="AJ4520" s="80"/>
      <c r="AK4520" s="80"/>
      <c r="AL4520" s="14"/>
      <c r="AM4520" s="16" t="str">
        <f t="shared" ref="AM4520:AM4523" si="201">"{s:'"&amp;A4520&amp;B4520&amp;"'},"</f>
        <v>{s:'63E573'},</v>
      </c>
      <c r="AN4520" s="16"/>
    </row>
    <row r="4521" ht="16.5" customHeight="1">
      <c r="A4521" s="403">
        <v>63.0</v>
      </c>
      <c r="B4521" s="404" t="s">
        <v>6108</v>
      </c>
      <c r="C4521" s="31">
        <v>4519.0</v>
      </c>
      <c r="D4521" s="405" t="s">
        <v>6109</v>
      </c>
      <c r="E4521" s="94"/>
      <c r="F4521" s="94"/>
      <c r="G4521" s="94"/>
      <c r="H4521" s="352"/>
      <c r="I4521" s="140"/>
      <c r="J4521" s="95"/>
      <c r="K4521" s="69"/>
      <c r="L4521" s="65"/>
      <c r="M4521" s="65"/>
      <c r="N4521" s="352"/>
      <c r="O4521" s="364"/>
      <c r="P4521" s="359"/>
      <c r="Q4521" s="352"/>
      <c r="R4521" s="353"/>
      <c r="S4521" s="415"/>
      <c r="T4521" s="416"/>
      <c r="U4521" s="417"/>
      <c r="V4521" s="417"/>
      <c r="W4521" s="417"/>
      <c r="X4521" s="417"/>
      <c r="Y4521" s="418"/>
      <c r="Z4521" s="419"/>
      <c r="AA4521" s="420" t="s">
        <v>20</v>
      </c>
      <c r="AB4521" s="421" t="s">
        <v>21</v>
      </c>
      <c r="AC4521" s="430">
        <v>0.85</v>
      </c>
      <c r="AD4521" s="87"/>
      <c r="AE4521" s="313"/>
      <c r="AF4521" s="349"/>
      <c r="AG4521" s="414">
        <v>85.0</v>
      </c>
      <c r="AH4521" s="79"/>
      <c r="AI4521" s="80"/>
      <c r="AJ4521" s="80"/>
      <c r="AK4521" s="80"/>
      <c r="AL4521" s="14"/>
      <c r="AM4521" s="16" t="str">
        <f t="shared" si="201"/>
        <v>{s:'63E574'},</v>
      </c>
      <c r="AN4521" s="16"/>
    </row>
    <row r="4522" ht="16.5" customHeight="1">
      <c r="A4522" s="403">
        <v>63.0</v>
      </c>
      <c r="B4522" s="404" t="s">
        <v>6110</v>
      </c>
      <c r="C4522" s="31">
        <v>4520.0</v>
      </c>
      <c r="D4522" s="405" t="s">
        <v>6111</v>
      </c>
      <c r="E4522" s="94"/>
      <c r="F4522" s="94"/>
      <c r="G4522" s="94"/>
      <c r="H4522" s="352"/>
      <c r="I4522" s="140"/>
      <c r="J4522" s="95"/>
      <c r="K4522" s="69"/>
      <c r="L4522" s="65"/>
      <c r="M4522" s="65"/>
      <c r="N4522" s="352"/>
      <c r="O4522" s="364"/>
      <c r="P4522" s="359"/>
      <c r="Q4522" s="352"/>
      <c r="R4522" s="353"/>
      <c r="S4522" s="415"/>
      <c r="T4522" s="431" t="s">
        <v>27</v>
      </c>
      <c r="U4522" s="408"/>
      <c r="V4522" s="408"/>
      <c r="W4522" s="408"/>
      <c r="X4522" s="408"/>
      <c r="Y4522" s="409" t="s">
        <v>21</v>
      </c>
      <c r="Z4522" s="410">
        <v>0.5</v>
      </c>
      <c r="AA4522" s="423"/>
      <c r="AB4522" s="424"/>
      <c r="AC4522" s="419"/>
      <c r="AD4522" s="87"/>
      <c r="AE4522" s="313"/>
      <c r="AF4522" s="349"/>
      <c r="AG4522" s="414">
        <v>71.0</v>
      </c>
      <c r="AH4522" s="79"/>
      <c r="AI4522" s="80"/>
      <c r="AJ4522" s="80"/>
      <c r="AK4522" s="80"/>
      <c r="AL4522" s="14"/>
      <c r="AM4522" s="16" t="str">
        <f t="shared" si="201"/>
        <v>{s:'63E575'},</v>
      </c>
      <c r="AN4522" s="16"/>
    </row>
    <row r="4523" ht="16.5" customHeight="1">
      <c r="A4523" s="403">
        <v>63.0</v>
      </c>
      <c r="B4523" s="404" t="s">
        <v>6112</v>
      </c>
      <c r="C4523" s="31">
        <v>4521.0</v>
      </c>
      <c r="D4523" s="405" t="s">
        <v>6113</v>
      </c>
      <c r="E4523" s="107"/>
      <c r="F4523" s="107"/>
      <c r="G4523" s="107"/>
      <c r="H4523" s="374"/>
      <c r="I4523" s="291"/>
      <c r="J4523" s="188"/>
      <c r="K4523" s="110"/>
      <c r="L4523" s="115"/>
      <c r="M4523" s="115"/>
      <c r="N4523" s="374"/>
      <c r="O4523" s="377"/>
      <c r="P4523" s="378"/>
      <c r="Q4523" s="374"/>
      <c r="R4523" s="376"/>
      <c r="S4523" s="425"/>
      <c r="T4523" s="433"/>
      <c r="U4523" s="417"/>
      <c r="V4523" s="417"/>
      <c r="W4523" s="417"/>
      <c r="X4523" s="417"/>
      <c r="Y4523" s="418"/>
      <c r="Z4523" s="419"/>
      <c r="AA4523" s="420" t="s">
        <v>20</v>
      </c>
      <c r="AB4523" s="421" t="s">
        <v>21</v>
      </c>
      <c r="AC4523" s="430">
        <v>0.85</v>
      </c>
      <c r="AD4523" s="93"/>
      <c r="AE4523" s="292"/>
      <c r="AF4523" s="355"/>
      <c r="AG4523" s="414">
        <v>60.0</v>
      </c>
      <c r="AH4523" s="79"/>
      <c r="AI4523" s="80"/>
      <c r="AJ4523" s="80"/>
      <c r="AK4523" s="80"/>
      <c r="AL4523" s="14"/>
      <c r="AM4523" s="16" t="str">
        <f t="shared" si="201"/>
        <v>{s:'63E576'},</v>
      </c>
      <c r="AN4523" s="16"/>
    </row>
    <row r="4524" ht="16.5" customHeight="1">
      <c r="A4524" s="29">
        <v>63.0</v>
      </c>
      <c r="B4524" s="30" t="s">
        <v>6114</v>
      </c>
      <c r="C4524" s="31">
        <v>4522.0</v>
      </c>
      <c r="D4524" s="32" t="s">
        <v>6115</v>
      </c>
      <c r="E4524" s="33" t="s">
        <v>322</v>
      </c>
      <c r="F4524" s="33" t="s">
        <v>323</v>
      </c>
      <c r="G4524" s="102" t="s">
        <v>103</v>
      </c>
      <c r="H4524" s="35"/>
      <c r="I4524" s="35"/>
      <c r="J4524" s="36"/>
      <c r="K4524" s="152"/>
      <c r="L4524" s="152"/>
      <c r="M4524" s="344"/>
      <c r="N4524" s="152"/>
      <c r="O4524" s="241" t="s">
        <v>4961</v>
      </c>
      <c r="P4524" s="82" t="s">
        <v>4962</v>
      </c>
      <c r="Q4524" s="152"/>
      <c r="R4524" s="153"/>
      <c r="S4524" s="287"/>
      <c r="T4524" s="287"/>
      <c r="U4524" s="152"/>
      <c r="V4524" s="152"/>
      <c r="W4524" s="153"/>
      <c r="X4524" s="168"/>
      <c r="Y4524" s="287"/>
      <c r="Z4524" s="345"/>
      <c r="AA4524" s="398"/>
      <c r="AB4524" s="288"/>
      <c r="AC4524" s="288"/>
      <c r="AD4524" s="288"/>
      <c r="AE4524" s="288"/>
      <c r="AF4524" s="346"/>
      <c r="AG4524" s="45">
        <v>554.0</v>
      </c>
      <c r="AH4524" s="79"/>
      <c r="AI4524" s="80"/>
      <c r="AJ4524" s="80"/>
      <c r="AK4524" s="80"/>
      <c r="AL4524" s="14"/>
      <c r="AM4524" s="16" t="str">
        <f t="shared" ref="AM4524:AM4535" si="202">"{s:'"&amp;A4524&amp;B4524&amp;"', v:"&amp;AG4524&amp;" , c:'"&amp;D4524&amp;"・'},"</f>
        <v>{s:'63E577', v:554 , c:'放デイ４・責欠・'},</v>
      </c>
      <c r="AN4524" s="16"/>
    </row>
    <row r="4525" ht="16.5" customHeight="1">
      <c r="A4525" s="29">
        <v>63.0</v>
      </c>
      <c r="B4525" s="30" t="s">
        <v>6116</v>
      </c>
      <c r="C4525" s="31">
        <v>4523.0</v>
      </c>
      <c r="D4525" s="32" t="s">
        <v>6117</v>
      </c>
      <c r="E4525" s="48"/>
      <c r="F4525" s="70"/>
      <c r="G4525" s="104"/>
      <c r="H4525" s="347" t="str">
        <f>'30放課後等デイ(基本１)'!G4253</f>
        <v/>
      </c>
      <c r="I4525" s="140" t="s">
        <v>9</v>
      </c>
      <c r="J4525" s="51"/>
      <c r="K4525" s="140"/>
      <c r="L4525" s="140"/>
      <c r="M4525" s="348"/>
      <c r="N4525" s="140"/>
      <c r="O4525" s="131"/>
      <c r="P4525" s="87"/>
      <c r="Q4525" s="302" t="s">
        <v>21</v>
      </c>
      <c r="R4525" s="349">
        <v>0.7</v>
      </c>
      <c r="S4525" s="302"/>
      <c r="T4525" s="302"/>
      <c r="U4525" s="140"/>
      <c r="V4525" s="140"/>
      <c r="W4525" s="95"/>
      <c r="X4525" s="107"/>
      <c r="Y4525" s="290"/>
      <c r="Z4525" s="350"/>
      <c r="AA4525" s="299" t="s">
        <v>20</v>
      </c>
      <c r="AB4525" s="287" t="s">
        <v>21</v>
      </c>
      <c r="AC4525" s="351">
        <v>0.85</v>
      </c>
      <c r="AD4525" s="288"/>
      <c r="AE4525" s="288"/>
      <c r="AF4525" s="346"/>
      <c r="AG4525" s="45">
        <v>471.0</v>
      </c>
      <c r="AH4525" s="79"/>
      <c r="AI4525" s="80"/>
      <c r="AJ4525" s="80"/>
      <c r="AK4525" s="80"/>
      <c r="AL4525" s="14"/>
      <c r="AM4525" s="16" t="str">
        <f t="shared" si="202"/>
        <v>{s:'63E578', v:471 , c:'放デイ４・責欠・評減・'},</v>
      </c>
      <c r="AN4525" s="16"/>
    </row>
    <row r="4526" ht="16.5" customHeight="1">
      <c r="A4526" s="29">
        <v>63.0</v>
      </c>
      <c r="B4526" s="30" t="s">
        <v>6118</v>
      </c>
      <c r="C4526" s="31">
        <v>4524.0</v>
      </c>
      <c r="D4526" s="32" t="s">
        <v>6119</v>
      </c>
      <c r="E4526" s="48"/>
      <c r="F4526" s="70"/>
      <c r="G4526" s="104"/>
      <c r="H4526" s="63"/>
      <c r="I4526" s="63"/>
      <c r="J4526" s="51"/>
      <c r="K4526" s="94"/>
      <c r="L4526" s="140"/>
      <c r="M4526" s="348"/>
      <c r="N4526" s="304"/>
      <c r="O4526" s="131"/>
      <c r="P4526" s="87"/>
      <c r="Q4526" s="304"/>
      <c r="R4526" s="380"/>
      <c r="S4526" s="304"/>
      <c r="T4526" s="304"/>
      <c r="U4526" s="140"/>
      <c r="V4526" s="140"/>
      <c r="W4526" s="95"/>
      <c r="X4526" s="305" t="s">
        <v>326</v>
      </c>
      <c r="Y4526" s="287" t="s">
        <v>21</v>
      </c>
      <c r="Z4526" s="354">
        <v>0.7</v>
      </c>
      <c r="AA4526" s="434"/>
      <c r="AB4526" s="297"/>
      <c r="AC4526" s="297"/>
      <c r="AD4526" s="297"/>
      <c r="AE4526" s="297"/>
      <c r="AF4526" s="362"/>
      <c r="AG4526" s="45">
        <v>388.0</v>
      </c>
      <c r="AH4526" s="79"/>
      <c r="AI4526" s="80"/>
      <c r="AJ4526" s="80"/>
      <c r="AK4526" s="80"/>
      <c r="AL4526" s="14"/>
      <c r="AM4526" s="16" t="str">
        <f t="shared" si="202"/>
        <v>{s:'63E579', v:388 , c:'放デイ４・責欠・開減１・'},</v>
      </c>
      <c r="AN4526" s="16"/>
    </row>
    <row r="4527" ht="16.5" customHeight="1">
      <c r="A4527" s="29">
        <v>63.0</v>
      </c>
      <c r="B4527" s="30" t="s">
        <v>6120</v>
      </c>
      <c r="C4527" s="31">
        <v>4525.0</v>
      </c>
      <c r="D4527" s="32" t="s">
        <v>6121</v>
      </c>
      <c r="E4527" s="48"/>
      <c r="F4527" s="70"/>
      <c r="G4527" s="104"/>
      <c r="H4527" s="63"/>
      <c r="I4527" s="63"/>
      <c r="J4527" s="51"/>
      <c r="K4527" s="94"/>
      <c r="L4527" s="140"/>
      <c r="M4527" s="348"/>
      <c r="N4527" s="304"/>
      <c r="O4527" s="131"/>
      <c r="P4527" s="87"/>
      <c r="Q4527" s="304"/>
      <c r="R4527" s="380"/>
      <c r="S4527" s="304"/>
      <c r="T4527" s="304"/>
      <c r="U4527" s="140"/>
      <c r="V4527" s="140"/>
      <c r="W4527" s="95"/>
      <c r="X4527" s="306"/>
      <c r="Y4527" s="290"/>
      <c r="Z4527" s="355"/>
      <c r="AA4527" s="356" t="s">
        <v>20</v>
      </c>
      <c r="AB4527" s="357" t="s">
        <v>21</v>
      </c>
      <c r="AC4527" s="358">
        <v>0.85</v>
      </c>
      <c r="AD4527" s="288"/>
      <c r="AE4527" s="288"/>
      <c r="AF4527" s="346"/>
      <c r="AG4527" s="45">
        <v>330.0</v>
      </c>
      <c r="AH4527" s="79"/>
      <c r="AI4527" s="80"/>
      <c r="AJ4527" s="80"/>
      <c r="AK4527" s="80"/>
      <c r="AL4527" s="14"/>
      <c r="AM4527" s="16" t="str">
        <f t="shared" si="202"/>
        <v>{s:'63E580', v:330 , c:'放デイ４・責欠・開減１・評減・'},</v>
      </c>
      <c r="AN4527" s="16"/>
    </row>
    <row r="4528" ht="16.5" customHeight="1">
      <c r="A4528" s="29">
        <v>63.0</v>
      </c>
      <c r="B4528" s="30" t="s">
        <v>6122</v>
      </c>
      <c r="C4528" s="31">
        <v>4526.0</v>
      </c>
      <c r="D4528" s="32" t="s">
        <v>6123</v>
      </c>
      <c r="E4528" s="48"/>
      <c r="F4528" s="70"/>
      <c r="G4528" s="76"/>
      <c r="H4528" s="63"/>
      <c r="I4528" s="63"/>
      <c r="J4528" s="51"/>
      <c r="K4528" s="94"/>
      <c r="L4528" s="140"/>
      <c r="M4528" s="348"/>
      <c r="N4528" s="304"/>
      <c r="O4528" s="131"/>
      <c r="P4528" s="87"/>
      <c r="Q4528" s="304"/>
      <c r="R4528" s="380"/>
      <c r="S4528" s="304"/>
      <c r="T4528" s="304"/>
      <c r="U4528" s="140"/>
      <c r="V4528" s="140"/>
      <c r="W4528" s="95"/>
      <c r="X4528" s="305" t="s">
        <v>329</v>
      </c>
      <c r="Y4528" s="287" t="s">
        <v>21</v>
      </c>
      <c r="Z4528" s="354">
        <v>0.85</v>
      </c>
      <c r="AA4528" s="435"/>
      <c r="AB4528" s="292"/>
      <c r="AC4528" s="292"/>
      <c r="AD4528" s="292"/>
      <c r="AE4528" s="292"/>
      <c r="AF4528" s="355"/>
      <c r="AG4528" s="45">
        <v>471.0</v>
      </c>
      <c r="AH4528" s="79"/>
      <c r="AI4528" s="80"/>
      <c r="AJ4528" s="80"/>
      <c r="AK4528" s="80"/>
      <c r="AL4528" s="14"/>
      <c r="AM4528" s="16" t="str">
        <f t="shared" si="202"/>
        <v>{s:'63E581', v:471 , c:'放デイ４・責欠・開減２・'},</v>
      </c>
      <c r="AN4528" s="16"/>
    </row>
    <row r="4529" ht="16.5" customHeight="1">
      <c r="A4529" s="29">
        <v>63.0</v>
      </c>
      <c r="B4529" s="30" t="s">
        <v>6124</v>
      </c>
      <c r="C4529" s="31">
        <v>4527.0</v>
      </c>
      <c r="D4529" s="32" t="s">
        <v>6125</v>
      </c>
      <c r="E4529" s="48"/>
      <c r="F4529" s="69"/>
      <c r="G4529" s="76"/>
      <c r="H4529" s="63"/>
      <c r="I4529" s="63"/>
      <c r="J4529" s="51"/>
      <c r="K4529" s="94"/>
      <c r="L4529" s="140"/>
      <c r="M4529" s="348"/>
      <c r="N4529" s="304"/>
      <c r="O4529" s="131"/>
      <c r="P4529" s="87"/>
      <c r="Q4529" s="304"/>
      <c r="R4529" s="380"/>
      <c r="S4529" s="304"/>
      <c r="T4529" s="304"/>
      <c r="U4529" s="140"/>
      <c r="V4529" s="140"/>
      <c r="W4529" s="95"/>
      <c r="X4529" s="306"/>
      <c r="Y4529" s="290"/>
      <c r="Z4529" s="355"/>
      <c r="AA4529" s="356" t="s">
        <v>20</v>
      </c>
      <c r="AB4529" s="357" t="s">
        <v>21</v>
      </c>
      <c r="AC4529" s="358">
        <v>0.85</v>
      </c>
      <c r="AD4529" s="288"/>
      <c r="AE4529" s="288"/>
      <c r="AF4529" s="346"/>
      <c r="AG4529" s="45">
        <v>400.0</v>
      </c>
      <c r="AH4529" s="79"/>
      <c r="AI4529" s="80"/>
      <c r="AJ4529" s="80"/>
      <c r="AK4529" s="80"/>
      <c r="AL4529" s="14"/>
      <c r="AM4529" s="16" t="str">
        <f t="shared" si="202"/>
        <v>{s:'63E582', v:400 , c:'放デイ４・責欠・開減２・評減・'},</v>
      </c>
      <c r="AN4529" s="16"/>
    </row>
    <row r="4530" ht="16.5" customHeight="1">
      <c r="A4530" s="29">
        <v>63.0</v>
      </c>
      <c r="B4530" s="30" t="s">
        <v>6126</v>
      </c>
      <c r="C4530" s="31">
        <v>4528.0</v>
      </c>
      <c r="D4530" s="32" t="s">
        <v>6127</v>
      </c>
      <c r="E4530" s="131"/>
      <c r="F4530" s="69"/>
      <c r="G4530" s="76"/>
      <c r="H4530" s="63"/>
      <c r="I4530" s="63"/>
      <c r="J4530" s="51"/>
      <c r="K4530" s="94"/>
      <c r="L4530" s="140"/>
      <c r="M4530" s="348"/>
      <c r="N4530" s="304"/>
      <c r="O4530" s="131"/>
      <c r="P4530" s="87"/>
      <c r="Q4530" s="304"/>
      <c r="R4530" s="380"/>
      <c r="S4530" s="304"/>
      <c r="T4530" s="304"/>
      <c r="U4530" s="140"/>
      <c r="V4530" s="140"/>
      <c r="W4530" s="95"/>
      <c r="X4530" s="299"/>
      <c r="Y4530" s="287"/>
      <c r="Z4530" s="345"/>
      <c r="AA4530" s="398"/>
      <c r="AB4530" s="288"/>
      <c r="AC4530" s="346"/>
      <c r="AD4530" s="82" t="s">
        <v>30</v>
      </c>
      <c r="AE4530" s="302">
        <v>5.0</v>
      </c>
      <c r="AF4530" s="360" t="s">
        <v>31</v>
      </c>
      <c r="AG4530" s="45">
        <v>549.0</v>
      </c>
      <c r="AH4530" s="79"/>
      <c r="AI4530" s="80"/>
      <c r="AJ4530" s="80"/>
      <c r="AK4530" s="80"/>
      <c r="AL4530" s="14"/>
      <c r="AM4530" s="16" t="str">
        <f t="shared" si="202"/>
        <v>{s:'63E583', v:549 , c:'放デイ４・責欠・拘減・'},</v>
      </c>
      <c r="AN4530" s="16"/>
    </row>
    <row r="4531" ht="16.5" customHeight="1">
      <c r="A4531" s="29">
        <v>63.0</v>
      </c>
      <c r="B4531" s="30" t="s">
        <v>6128</v>
      </c>
      <c r="C4531" s="31">
        <v>4529.0</v>
      </c>
      <c r="D4531" s="32" t="s">
        <v>6129</v>
      </c>
      <c r="E4531" s="131"/>
      <c r="F4531" s="69"/>
      <c r="G4531" s="76"/>
      <c r="H4531" s="63"/>
      <c r="I4531" s="63"/>
      <c r="J4531" s="51"/>
      <c r="K4531" s="94"/>
      <c r="L4531" s="140"/>
      <c r="M4531" s="348"/>
      <c r="N4531" s="304"/>
      <c r="O4531" s="131"/>
      <c r="P4531" s="87"/>
      <c r="Q4531" s="304"/>
      <c r="R4531" s="380"/>
      <c r="S4531" s="304"/>
      <c r="T4531" s="304"/>
      <c r="U4531" s="140"/>
      <c r="V4531" s="140"/>
      <c r="W4531" s="95"/>
      <c r="X4531" s="303"/>
      <c r="Y4531" s="290"/>
      <c r="Z4531" s="350"/>
      <c r="AA4531" s="299" t="s">
        <v>20</v>
      </c>
      <c r="AB4531" s="287" t="s">
        <v>21</v>
      </c>
      <c r="AC4531" s="361">
        <v>0.85</v>
      </c>
      <c r="AD4531" s="87"/>
      <c r="AE4531" s="302"/>
      <c r="AF4531" s="360"/>
      <c r="AG4531" s="45">
        <v>466.0</v>
      </c>
      <c r="AH4531" s="79"/>
      <c r="AI4531" s="80"/>
      <c r="AJ4531" s="80"/>
      <c r="AK4531" s="80"/>
      <c r="AL4531" s="14"/>
      <c r="AM4531" s="16" t="str">
        <f t="shared" si="202"/>
        <v>{s:'63E584', v:466 , c:'放デイ４・責欠・評減・拘減・'},</v>
      </c>
      <c r="AN4531" s="16"/>
    </row>
    <row r="4532" ht="16.5" customHeight="1">
      <c r="A4532" s="29">
        <v>63.0</v>
      </c>
      <c r="B4532" s="30" t="s">
        <v>6130</v>
      </c>
      <c r="C4532" s="31">
        <v>4530.0</v>
      </c>
      <c r="D4532" s="32" t="s">
        <v>6131</v>
      </c>
      <c r="E4532" s="131"/>
      <c r="F4532" s="69"/>
      <c r="G4532" s="76"/>
      <c r="H4532" s="63"/>
      <c r="I4532" s="63"/>
      <c r="J4532" s="51"/>
      <c r="K4532" s="94"/>
      <c r="L4532" s="140"/>
      <c r="M4532" s="348"/>
      <c r="N4532" s="304"/>
      <c r="O4532" s="131"/>
      <c r="P4532" s="307"/>
      <c r="Q4532" s="304"/>
      <c r="R4532" s="380"/>
      <c r="S4532" s="304"/>
      <c r="T4532" s="304"/>
      <c r="U4532" s="140"/>
      <c r="V4532" s="140"/>
      <c r="W4532" s="95"/>
      <c r="X4532" s="305" t="s">
        <v>326</v>
      </c>
      <c r="Y4532" s="302" t="s">
        <v>21</v>
      </c>
      <c r="Z4532" s="349">
        <v>0.7</v>
      </c>
      <c r="AA4532" s="434"/>
      <c r="AB4532" s="297"/>
      <c r="AC4532" s="362"/>
      <c r="AD4532" s="87"/>
      <c r="AE4532" s="313"/>
      <c r="AF4532" s="349"/>
      <c r="AG4532" s="45">
        <v>383.0</v>
      </c>
      <c r="AH4532" s="79"/>
      <c r="AI4532" s="80"/>
      <c r="AJ4532" s="80"/>
      <c r="AK4532" s="80"/>
      <c r="AL4532" s="14"/>
      <c r="AM4532" s="16" t="str">
        <f t="shared" si="202"/>
        <v>{s:'63E585', v:383 , c:'放デイ４・責欠・開減１・拘減・'},</v>
      </c>
      <c r="AN4532" s="16"/>
    </row>
    <row r="4533" ht="16.5" customHeight="1">
      <c r="A4533" s="29">
        <v>63.0</v>
      </c>
      <c r="B4533" s="30" t="s">
        <v>6132</v>
      </c>
      <c r="C4533" s="31">
        <v>4531.0</v>
      </c>
      <c r="D4533" s="32" t="s">
        <v>6133</v>
      </c>
      <c r="E4533" s="131"/>
      <c r="F4533" s="69"/>
      <c r="G4533" s="76"/>
      <c r="H4533" s="63"/>
      <c r="I4533" s="63"/>
      <c r="J4533" s="51"/>
      <c r="K4533" s="94"/>
      <c r="L4533" s="140"/>
      <c r="M4533" s="348"/>
      <c r="N4533" s="304"/>
      <c r="O4533" s="131"/>
      <c r="P4533" s="307"/>
      <c r="Q4533" s="304"/>
      <c r="R4533" s="380"/>
      <c r="S4533" s="304"/>
      <c r="T4533" s="304"/>
      <c r="U4533" s="140"/>
      <c r="V4533" s="140"/>
      <c r="W4533" s="95"/>
      <c r="X4533" s="306"/>
      <c r="Y4533" s="290"/>
      <c r="Z4533" s="355"/>
      <c r="AA4533" s="356" t="s">
        <v>20</v>
      </c>
      <c r="AB4533" s="357" t="s">
        <v>21</v>
      </c>
      <c r="AC4533" s="363">
        <v>0.85</v>
      </c>
      <c r="AD4533" s="87"/>
      <c r="AE4533" s="313"/>
      <c r="AF4533" s="349"/>
      <c r="AG4533" s="45">
        <v>325.0</v>
      </c>
      <c r="AH4533" s="79"/>
      <c r="AI4533" s="80"/>
      <c r="AJ4533" s="80"/>
      <c r="AK4533" s="80"/>
      <c r="AL4533" s="14"/>
      <c r="AM4533" s="16" t="str">
        <f t="shared" si="202"/>
        <v>{s:'63E586', v:325 , c:'放デイ４・責欠・開減１・評減・拘減・'},</v>
      </c>
      <c r="AN4533" s="16"/>
    </row>
    <row r="4534" ht="16.5" customHeight="1">
      <c r="A4534" s="29">
        <v>63.0</v>
      </c>
      <c r="B4534" s="30" t="s">
        <v>6134</v>
      </c>
      <c r="C4534" s="31">
        <v>4532.0</v>
      </c>
      <c r="D4534" s="32" t="s">
        <v>6135</v>
      </c>
      <c r="E4534" s="69"/>
      <c r="F4534" s="69"/>
      <c r="G4534" s="76"/>
      <c r="H4534" s="63"/>
      <c r="I4534" s="63"/>
      <c r="J4534" s="51"/>
      <c r="K4534" s="94"/>
      <c r="L4534" s="140"/>
      <c r="M4534" s="348"/>
      <c r="N4534" s="304"/>
      <c r="O4534" s="131"/>
      <c r="P4534" s="307"/>
      <c r="Q4534" s="304"/>
      <c r="R4534" s="380"/>
      <c r="S4534" s="304"/>
      <c r="T4534" s="304"/>
      <c r="U4534" s="140"/>
      <c r="V4534" s="140"/>
      <c r="W4534" s="95"/>
      <c r="X4534" s="305" t="s">
        <v>329</v>
      </c>
      <c r="Y4534" s="302" t="s">
        <v>21</v>
      </c>
      <c r="Z4534" s="349">
        <v>0.85</v>
      </c>
      <c r="AA4534" s="435"/>
      <c r="AB4534" s="292"/>
      <c r="AC4534" s="355"/>
      <c r="AD4534" s="87"/>
      <c r="AE4534" s="313"/>
      <c r="AF4534" s="349"/>
      <c r="AG4534" s="45">
        <v>466.0</v>
      </c>
      <c r="AH4534" s="79"/>
      <c r="AI4534" s="80"/>
      <c r="AJ4534" s="80"/>
      <c r="AK4534" s="80"/>
      <c r="AL4534" s="14"/>
      <c r="AM4534" s="16" t="str">
        <f t="shared" si="202"/>
        <v>{s:'63E587', v:466 , c:'放デイ４・責欠・開減２・拘減・'},</v>
      </c>
      <c r="AN4534" s="16"/>
    </row>
    <row r="4535" ht="16.5" customHeight="1">
      <c r="A4535" s="29">
        <v>63.0</v>
      </c>
      <c r="B4535" s="30" t="s">
        <v>6136</v>
      </c>
      <c r="C4535" s="31">
        <v>4533.0</v>
      </c>
      <c r="D4535" s="32" t="s">
        <v>6137</v>
      </c>
      <c r="E4535" s="69"/>
      <c r="F4535" s="69"/>
      <c r="G4535" s="76"/>
      <c r="H4535" s="63"/>
      <c r="I4535" s="63"/>
      <c r="J4535" s="51"/>
      <c r="K4535" s="94"/>
      <c r="L4535" s="140"/>
      <c r="M4535" s="348"/>
      <c r="N4535" s="304"/>
      <c r="O4535" s="381"/>
      <c r="P4535" s="307"/>
      <c r="Q4535" s="304"/>
      <c r="R4535" s="380"/>
      <c r="S4535" s="304"/>
      <c r="T4535" s="304"/>
      <c r="U4535" s="140"/>
      <c r="V4535" s="140"/>
      <c r="W4535" s="95"/>
      <c r="X4535" s="306"/>
      <c r="Y4535" s="290"/>
      <c r="Z4535" s="355"/>
      <c r="AA4535" s="356" t="s">
        <v>20</v>
      </c>
      <c r="AB4535" s="357" t="s">
        <v>21</v>
      </c>
      <c r="AC4535" s="363">
        <v>0.85</v>
      </c>
      <c r="AD4535" s="93"/>
      <c r="AE4535" s="292"/>
      <c r="AF4535" s="355"/>
      <c r="AG4535" s="45">
        <v>395.0</v>
      </c>
      <c r="AH4535" s="79"/>
      <c r="AI4535" s="80"/>
      <c r="AJ4535" s="80"/>
      <c r="AK4535" s="80"/>
      <c r="AL4535" s="14"/>
      <c r="AM4535" s="16" t="str">
        <f t="shared" si="202"/>
        <v>{s:'63E588', v:395 , c:'放デイ４・責欠・開減２・評減・拘減・'},</v>
      </c>
      <c r="AN4535" s="16"/>
    </row>
    <row r="4536" ht="16.5" customHeight="1">
      <c r="A4536" s="403">
        <v>63.0</v>
      </c>
      <c r="B4536" s="404" t="s">
        <v>6138</v>
      </c>
      <c r="C4536" s="31">
        <v>4534.0</v>
      </c>
      <c r="D4536" s="405" t="s">
        <v>6139</v>
      </c>
      <c r="E4536" s="69"/>
      <c r="F4536" s="69"/>
      <c r="G4536" s="307"/>
      <c r="H4536" s="140"/>
      <c r="I4536" s="140"/>
      <c r="J4536" s="95"/>
      <c r="K4536" s="69"/>
      <c r="L4536" s="65"/>
      <c r="M4536" s="65"/>
      <c r="N4536" s="140"/>
      <c r="O4536" s="105"/>
      <c r="P4536" s="94"/>
      <c r="Q4536" s="140"/>
      <c r="R4536" s="95"/>
      <c r="S4536" s="406" t="s">
        <v>23</v>
      </c>
      <c r="T4536" s="436" t="s">
        <v>24</v>
      </c>
      <c r="U4536" s="408"/>
      <c r="V4536" s="408"/>
      <c r="W4536" s="437"/>
      <c r="X4536" s="438"/>
      <c r="Y4536" s="409"/>
      <c r="Z4536" s="439"/>
      <c r="AA4536" s="411"/>
      <c r="AB4536" s="412"/>
      <c r="AC4536" s="412"/>
      <c r="AD4536" s="412"/>
      <c r="AE4536" s="412"/>
      <c r="AF4536" s="413"/>
      <c r="AG4536" s="414">
        <v>388.0</v>
      </c>
      <c r="AH4536" s="79"/>
      <c r="AI4536" s="80"/>
      <c r="AJ4536" s="80"/>
      <c r="AK4536" s="80"/>
      <c r="AL4536" s="14"/>
      <c r="AM4536" s="16" t="str">
        <f t="shared" ref="AM4536:AM4559" si="203">"{s:'"&amp;A4536&amp;B4536&amp;"'},"</f>
        <v>{s:'63E589'},</v>
      </c>
      <c r="AN4536" s="16"/>
    </row>
    <row r="4537" ht="16.5" customHeight="1">
      <c r="A4537" s="403">
        <v>63.0</v>
      </c>
      <c r="B4537" s="404" t="s">
        <v>6140</v>
      </c>
      <c r="C4537" s="31">
        <v>4535.0</v>
      </c>
      <c r="D4537" s="405" t="s">
        <v>6141</v>
      </c>
      <c r="E4537" s="69"/>
      <c r="F4537" s="69"/>
      <c r="G4537" s="307"/>
      <c r="H4537" s="63"/>
      <c r="I4537" s="140"/>
      <c r="J4537" s="95"/>
      <c r="K4537" s="69"/>
      <c r="L4537" s="65"/>
      <c r="M4537" s="65"/>
      <c r="N4537" s="140"/>
      <c r="O4537" s="105"/>
      <c r="P4537" s="94"/>
      <c r="Q4537" s="140"/>
      <c r="R4537" s="95"/>
      <c r="S4537" s="440"/>
      <c r="T4537" s="441"/>
      <c r="U4537" s="442" t="s">
        <v>21</v>
      </c>
      <c r="V4537" s="443">
        <v>0.7</v>
      </c>
      <c r="W4537" s="444"/>
      <c r="X4537" s="445"/>
      <c r="Y4537" s="418"/>
      <c r="Z4537" s="446"/>
      <c r="AA4537" s="438" t="s">
        <v>20</v>
      </c>
      <c r="AB4537" s="409" t="s">
        <v>21</v>
      </c>
      <c r="AC4537" s="447">
        <v>0.85</v>
      </c>
      <c r="AD4537" s="412"/>
      <c r="AE4537" s="412"/>
      <c r="AF4537" s="413"/>
      <c r="AG4537" s="414">
        <v>330.0</v>
      </c>
      <c r="AH4537" s="79"/>
      <c r="AI4537" s="80"/>
      <c r="AJ4537" s="80"/>
      <c r="AK4537" s="80"/>
      <c r="AL4537" s="14"/>
      <c r="AM4537" s="16" t="str">
        <f t="shared" si="203"/>
        <v>{s:'63E590'},</v>
      </c>
      <c r="AN4537" s="16"/>
    </row>
    <row r="4538" ht="16.5" customHeight="1">
      <c r="A4538" s="403">
        <v>63.0</v>
      </c>
      <c r="B4538" s="404" t="s">
        <v>6142</v>
      </c>
      <c r="C4538" s="31">
        <v>4536.0</v>
      </c>
      <c r="D4538" s="405" t="s">
        <v>6143</v>
      </c>
      <c r="E4538" s="94"/>
      <c r="F4538" s="94"/>
      <c r="G4538" s="103"/>
      <c r="H4538" s="140"/>
      <c r="I4538" s="140"/>
      <c r="J4538" s="95"/>
      <c r="K4538" s="69"/>
      <c r="L4538" s="65"/>
      <c r="M4538" s="65"/>
      <c r="N4538" s="302"/>
      <c r="O4538" s="382"/>
      <c r="P4538" s="383"/>
      <c r="Q4538" s="302"/>
      <c r="R4538" s="384"/>
      <c r="S4538" s="440"/>
      <c r="T4538" s="441"/>
      <c r="U4538" s="442"/>
      <c r="V4538" s="443"/>
      <c r="W4538" s="448"/>
      <c r="X4538" s="449" t="s">
        <v>326</v>
      </c>
      <c r="Y4538" s="409" t="s">
        <v>21</v>
      </c>
      <c r="Z4538" s="410" t="str">
        <f>$Z$653</f>
        <v/>
      </c>
      <c r="AA4538" s="426"/>
      <c r="AB4538" s="427"/>
      <c r="AC4538" s="427"/>
      <c r="AD4538" s="427"/>
      <c r="AE4538" s="427"/>
      <c r="AF4538" s="428"/>
      <c r="AG4538" s="414">
        <v>272.0</v>
      </c>
      <c r="AH4538" s="79"/>
      <c r="AI4538" s="80"/>
      <c r="AJ4538" s="80"/>
      <c r="AK4538" s="80"/>
      <c r="AL4538" s="14"/>
      <c r="AM4538" s="16" t="str">
        <f t="shared" si="203"/>
        <v>{s:'63E591'},</v>
      </c>
      <c r="AN4538" s="16"/>
    </row>
    <row r="4539" ht="16.5" customHeight="1">
      <c r="A4539" s="403">
        <v>63.0</v>
      </c>
      <c r="B4539" s="404" t="s">
        <v>6144</v>
      </c>
      <c r="C4539" s="31">
        <v>4537.0</v>
      </c>
      <c r="D4539" s="405" t="s">
        <v>6145</v>
      </c>
      <c r="E4539" s="94"/>
      <c r="F4539" s="94"/>
      <c r="G4539" s="103"/>
      <c r="H4539" s="140"/>
      <c r="I4539" s="140"/>
      <c r="J4539" s="95"/>
      <c r="K4539" s="69"/>
      <c r="L4539" s="65"/>
      <c r="M4539" s="65"/>
      <c r="N4539" s="302"/>
      <c r="O4539" s="382"/>
      <c r="P4539" s="383"/>
      <c r="Q4539" s="302"/>
      <c r="R4539" s="384"/>
      <c r="S4539" s="440"/>
      <c r="T4539" s="441"/>
      <c r="U4539" s="442"/>
      <c r="V4539" s="443"/>
      <c r="W4539" s="448"/>
      <c r="X4539" s="450"/>
      <c r="Y4539" s="418"/>
      <c r="Z4539" s="419"/>
      <c r="AA4539" s="420" t="s">
        <v>20</v>
      </c>
      <c r="AB4539" s="421" t="s">
        <v>21</v>
      </c>
      <c r="AC4539" s="422">
        <v>0.85</v>
      </c>
      <c r="AD4539" s="412"/>
      <c r="AE4539" s="412"/>
      <c r="AF4539" s="413"/>
      <c r="AG4539" s="414">
        <v>231.0</v>
      </c>
      <c r="AH4539" s="79"/>
      <c r="AI4539" s="80"/>
      <c r="AJ4539" s="80"/>
      <c r="AK4539" s="80"/>
      <c r="AL4539" s="14"/>
      <c r="AM4539" s="16" t="str">
        <f t="shared" si="203"/>
        <v>{s:'63E592'},</v>
      </c>
      <c r="AN4539" s="16"/>
    </row>
    <row r="4540" ht="16.5" customHeight="1">
      <c r="A4540" s="403">
        <v>63.0</v>
      </c>
      <c r="B4540" s="404" t="s">
        <v>6146</v>
      </c>
      <c r="C4540" s="31">
        <v>4538.0</v>
      </c>
      <c r="D4540" s="405" t="s">
        <v>6147</v>
      </c>
      <c r="E4540" s="94"/>
      <c r="F4540" s="94"/>
      <c r="G4540" s="103"/>
      <c r="H4540" s="140"/>
      <c r="I4540" s="140"/>
      <c r="J4540" s="95"/>
      <c r="K4540" s="69"/>
      <c r="L4540" s="65"/>
      <c r="M4540" s="65"/>
      <c r="N4540" s="302"/>
      <c r="O4540" s="382"/>
      <c r="P4540" s="383"/>
      <c r="Q4540" s="302"/>
      <c r="R4540" s="384"/>
      <c r="S4540" s="440"/>
      <c r="T4540" s="441"/>
      <c r="U4540" s="442"/>
      <c r="V4540" s="443"/>
      <c r="W4540" s="448"/>
      <c r="X4540" s="449" t="s">
        <v>329</v>
      </c>
      <c r="Y4540" s="409" t="s">
        <v>21</v>
      </c>
      <c r="Z4540" s="410" t="str">
        <f>$Z$655</f>
        <v/>
      </c>
      <c r="AA4540" s="423"/>
      <c r="AB4540" s="424"/>
      <c r="AC4540" s="424"/>
      <c r="AD4540" s="424"/>
      <c r="AE4540" s="424"/>
      <c r="AF4540" s="419"/>
      <c r="AG4540" s="414">
        <v>330.0</v>
      </c>
      <c r="AH4540" s="79"/>
      <c r="AI4540" s="80"/>
      <c r="AJ4540" s="80"/>
      <c r="AK4540" s="80"/>
      <c r="AL4540" s="14"/>
      <c r="AM4540" s="16" t="str">
        <f t="shared" si="203"/>
        <v>{s:'63E593'},</v>
      </c>
      <c r="AN4540" s="16"/>
    </row>
    <row r="4541" ht="16.5" customHeight="1">
      <c r="A4541" s="403">
        <v>63.0</v>
      </c>
      <c r="B4541" s="404" t="s">
        <v>6148</v>
      </c>
      <c r="C4541" s="31">
        <v>4539.0</v>
      </c>
      <c r="D4541" s="405" t="s">
        <v>6149</v>
      </c>
      <c r="E4541" s="94"/>
      <c r="F4541" s="94"/>
      <c r="G4541" s="103"/>
      <c r="H4541" s="140"/>
      <c r="I4541" s="140"/>
      <c r="J4541" s="95"/>
      <c r="K4541" s="69"/>
      <c r="L4541" s="65"/>
      <c r="M4541" s="65"/>
      <c r="N4541" s="302"/>
      <c r="O4541" s="382"/>
      <c r="P4541" s="383"/>
      <c r="Q4541" s="302"/>
      <c r="R4541" s="384"/>
      <c r="S4541" s="440"/>
      <c r="T4541" s="441"/>
      <c r="U4541" s="442"/>
      <c r="V4541" s="443"/>
      <c r="W4541" s="448"/>
      <c r="X4541" s="450"/>
      <c r="Y4541" s="418"/>
      <c r="Z4541" s="419"/>
      <c r="AA4541" s="420" t="s">
        <v>20</v>
      </c>
      <c r="AB4541" s="421" t="s">
        <v>21</v>
      </c>
      <c r="AC4541" s="422">
        <v>0.85</v>
      </c>
      <c r="AD4541" s="412"/>
      <c r="AE4541" s="412"/>
      <c r="AF4541" s="413"/>
      <c r="AG4541" s="414">
        <v>281.0</v>
      </c>
      <c r="AH4541" s="79"/>
      <c r="AI4541" s="80"/>
      <c r="AJ4541" s="80"/>
      <c r="AK4541" s="80"/>
      <c r="AL4541" s="14"/>
      <c r="AM4541" s="16" t="str">
        <f t="shared" si="203"/>
        <v>{s:'63E594'},</v>
      </c>
      <c r="AN4541" s="16"/>
    </row>
    <row r="4542" ht="16.5" customHeight="1">
      <c r="A4542" s="403">
        <v>63.0</v>
      </c>
      <c r="B4542" s="404" t="s">
        <v>6150</v>
      </c>
      <c r="C4542" s="31">
        <v>4540.0</v>
      </c>
      <c r="D4542" s="405" t="s">
        <v>6151</v>
      </c>
      <c r="E4542" s="94"/>
      <c r="F4542" s="94"/>
      <c r="G4542" s="103"/>
      <c r="H4542" s="140"/>
      <c r="I4542" s="140"/>
      <c r="J4542" s="95"/>
      <c r="K4542" s="69"/>
      <c r="L4542" s="65"/>
      <c r="M4542" s="65"/>
      <c r="N4542" s="302"/>
      <c r="O4542" s="382"/>
      <c r="P4542" s="383"/>
      <c r="Q4542" s="302"/>
      <c r="R4542" s="384"/>
      <c r="S4542" s="440"/>
      <c r="T4542" s="441"/>
      <c r="U4542" s="442"/>
      <c r="V4542" s="443"/>
      <c r="W4542" s="448"/>
      <c r="X4542" s="438"/>
      <c r="Y4542" s="409"/>
      <c r="Z4542" s="439"/>
      <c r="AA4542" s="411"/>
      <c r="AB4542" s="412"/>
      <c r="AC4542" s="413"/>
      <c r="AD4542" s="451" t="s">
        <v>30</v>
      </c>
      <c r="AE4542" s="442">
        <v>5.0</v>
      </c>
      <c r="AF4542" s="452" t="s">
        <v>31</v>
      </c>
      <c r="AG4542" s="414">
        <v>383.0</v>
      </c>
      <c r="AH4542" s="79"/>
      <c r="AI4542" s="80"/>
      <c r="AJ4542" s="80"/>
      <c r="AK4542" s="80"/>
      <c r="AL4542" s="14"/>
      <c r="AM4542" s="16" t="str">
        <f t="shared" si="203"/>
        <v>{s:'63E595'},</v>
      </c>
      <c r="AN4542" s="16"/>
    </row>
    <row r="4543" ht="16.5" customHeight="1">
      <c r="A4543" s="403">
        <v>63.0</v>
      </c>
      <c r="B4543" s="404" t="s">
        <v>6152</v>
      </c>
      <c r="C4543" s="31">
        <v>4541.0</v>
      </c>
      <c r="D4543" s="405" t="s">
        <v>6153</v>
      </c>
      <c r="E4543" s="94"/>
      <c r="F4543" s="94"/>
      <c r="G4543" s="103"/>
      <c r="H4543" s="140"/>
      <c r="I4543" s="140"/>
      <c r="J4543" s="95"/>
      <c r="K4543" s="69"/>
      <c r="L4543" s="65"/>
      <c r="M4543" s="65"/>
      <c r="N4543" s="302"/>
      <c r="O4543" s="382"/>
      <c r="P4543" s="383"/>
      <c r="Q4543" s="302"/>
      <c r="R4543" s="384"/>
      <c r="S4543" s="453"/>
      <c r="T4543" s="441"/>
      <c r="U4543" s="442"/>
      <c r="V4543" s="443"/>
      <c r="W4543" s="448"/>
      <c r="X4543" s="445"/>
      <c r="Y4543" s="418"/>
      <c r="Z4543" s="446"/>
      <c r="AA4543" s="438" t="s">
        <v>20</v>
      </c>
      <c r="AB4543" s="409" t="s">
        <v>21</v>
      </c>
      <c r="AC4543" s="454">
        <v>0.85</v>
      </c>
      <c r="AD4543" s="441"/>
      <c r="AE4543" s="442"/>
      <c r="AF4543" s="452"/>
      <c r="AG4543" s="414">
        <v>325.0</v>
      </c>
      <c r="AH4543" s="79"/>
      <c r="AI4543" s="80"/>
      <c r="AJ4543" s="80"/>
      <c r="AK4543" s="80"/>
      <c r="AL4543" s="14"/>
      <c r="AM4543" s="16" t="str">
        <f t="shared" si="203"/>
        <v>{s:'63E596'},</v>
      </c>
      <c r="AN4543" s="16"/>
    </row>
    <row r="4544" ht="16.5" customHeight="1">
      <c r="A4544" s="403">
        <v>63.0</v>
      </c>
      <c r="B4544" s="404" t="s">
        <v>6154</v>
      </c>
      <c r="C4544" s="31">
        <v>4542.0</v>
      </c>
      <c r="D4544" s="405" t="s">
        <v>6155</v>
      </c>
      <c r="E4544" s="94"/>
      <c r="F4544" s="94"/>
      <c r="G4544" s="103"/>
      <c r="H4544" s="140"/>
      <c r="I4544" s="140"/>
      <c r="J4544" s="95"/>
      <c r="K4544" s="69"/>
      <c r="L4544" s="65"/>
      <c r="M4544" s="65"/>
      <c r="N4544" s="302"/>
      <c r="O4544" s="382"/>
      <c r="P4544" s="383"/>
      <c r="Q4544" s="302"/>
      <c r="R4544" s="384"/>
      <c r="S4544" s="453"/>
      <c r="T4544" s="441"/>
      <c r="U4544" s="442"/>
      <c r="V4544" s="443"/>
      <c r="W4544" s="448"/>
      <c r="X4544" s="449" t="s">
        <v>326</v>
      </c>
      <c r="Y4544" s="442" t="s">
        <v>21</v>
      </c>
      <c r="Z4544" s="448" t="str">
        <f>$Z$653</f>
        <v/>
      </c>
      <c r="AA4544" s="426"/>
      <c r="AB4544" s="427"/>
      <c r="AC4544" s="428"/>
      <c r="AD4544" s="441"/>
      <c r="AE4544" s="443"/>
      <c r="AF4544" s="448"/>
      <c r="AG4544" s="414">
        <v>267.0</v>
      </c>
      <c r="AH4544" s="79"/>
      <c r="AI4544" s="80"/>
      <c r="AJ4544" s="80"/>
      <c r="AK4544" s="80"/>
      <c r="AL4544" s="14"/>
      <c r="AM4544" s="16" t="str">
        <f t="shared" si="203"/>
        <v>{s:'63E597'},</v>
      </c>
      <c r="AN4544" s="16"/>
    </row>
    <row r="4545" ht="16.5" customHeight="1">
      <c r="A4545" s="403">
        <v>63.0</v>
      </c>
      <c r="B4545" s="404" t="s">
        <v>6156</v>
      </c>
      <c r="C4545" s="31">
        <v>4543.0</v>
      </c>
      <c r="D4545" s="405" t="s">
        <v>6157</v>
      </c>
      <c r="E4545" s="94"/>
      <c r="F4545" s="94"/>
      <c r="G4545" s="103"/>
      <c r="H4545" s="140"/>
      <c r="I4545" s="140"/>
      <c r="J4545" s="95"/>
      <c r="K4545" s="69"/>
      <c r="L4545" s="65"/>
      <c r="M4545" s="65"/>
      <c r="N4545" s="302"/>
      <c r="O4545" s="382"/>
      <c r="P4545" s="383"/>
      <c r="Q4545" s="302"/>
      <c r="R4545" s="384"/>
      <c r="S4545" s="453"/>
      <c r="T4545" s="455"/>
      <c r="U4545" s="442"/>
      <c r="V4545" s="443"/>
      <c r="W4545" s="448"/>
      <c r="X4545" s="450"/>
      <c r="Y4545" s="418"/>
      <c r="Z4545" s="419"/>
      <c r="AA4545" s="420" t="s">
        <v>20</v>
      </c>
      <c r="AB4545" s="421" t="s">
        <v>21</v>
      </c>
      <c r="AC4545" s="430">
        <v>0.85</v>
      </c>
      <c r="AD4545" s="441"/>
      <c r="AE4545" s="443"/>
      <c r="AF4545" s="448"/>
      <c r="AG4545" s="414">
        <v>226.0</v>
      </c>
      <c r="AH4545" s="79"/>
      <c r="AI4545" s="80"/>
      <c r="AJ4545" s="80"/>
      <c r="AK4545" s="80"/>
      <c r="AL4545" s="14"/>
      <c r="AM4545" s="16" t="str">
        <f t="shared" si="203"/>
        <v>{s:'63E598'},</v>
      </c>
      <c r="AN4545" s="16"/>
    </row>
    <row r="4546" ht="16.5" customHeight="1">
      <c r="A4546" s="403">
        <v>63.0</v>
      </c>
      <c r="B4546" s="404" t="s">
        <v>6158</v>
      </c>
      <c r="C4546" s="31">
        <v>4544.0</v>
      </c>
      <c r="D4546" s="405" t="s">
        <v>6159</v>
      </c>
      <c r="E4546" s="94"/>
      <c r="F4546" s="94"/>
      <c r="G4546" s="103"/>
      <c r="H4546" s="140"/>
      <c r="I4546" s="140"/>
      <c r="J4546" s="95"/>
      <c r="K4546" s="69"/>
      <c r="L4546" s="65"/>
      <c r="M4546" s="65"/>
      <c r="N4546" s="302"/>
      <c r="O4546" s="382"/>
      <c r="P4546" s="383"/>
      <c r="Q4546" s="302"/>
      <c r="R4546" s="384"/>
      <c r="S4546" s="453"/>
      <c r="T4546" s="455"/>
      <c r="U4546" s="442"/>
      <c r="V4546" s="443"/>
      <c r="W4546" s="448"/>
      <c r="X4546" s="449" t="s">
        <v>329</v>
      </c>
      <c r="Y4546" s="442" t="s">
        <v>21</v>
      </c>
      <c r="Z4546" s="448" t="str">
        <f>$Z$655</f>
        <v/>
      </c>
      <c r="AA4546" s="423"/>
      <c r="AB4546" s="424"/>
      <c r="AC4546" s="419"/>
      <c r="AD4546" s="441"/>
      <c r="AE4546" s="443"/>
      <c r="AF4546" s="448"/>
      <c r="AG4546" s="414">
        <v>325.0</v>
      </c>
      <c r="AH4546" s="79"/>
      <c r="AI4546" s="80"/>
      <c r="AJ4546" s="80"/>
      <c r="AK4546" s="80"/>
      <c r="AL4546" s="14"/>
      <c r="AM4546" s="16" t="str">
        <f t="shared" si="203"/>
        <v>{s:'63E599'},</v>
      </c>
      <c r="AN4546" s="16"/>
    </row>
    <row r="4547" ht="16.5" customHeight="1">
      <c r="A4547" s="403">
        <v>63.0</v>
      </c>
      <c r="B4547" s="404" t="s">
        <v>6160</v>
      </c>
      <c r="C4547" s="31">
        <v>4545.0</v>
      </c>
      <c r="D4547" s="405" t="s">
        <v>6161</v>
      </c>
      <c r="E4547" s="94"/>
      <c r="F4547" s="94"/>
      <c r="G4547" s="103"/>
      <c r="H4547" s="140"/>
      <c r="I4547" s="140"/>
      <c r="J4547" s="95"/>
      <c r="K4547" s="69"/>
      <c r="L4547" s="65"/>
      <c r="M4547" s="65"/>
      <c r="N4547" s="302"/>
      <c r="O4547" s="382"/>
      <c r="P4547" s="383"/>
      <c r="Q4547" s="302"/>
      <c r="R4547" s="384"/>
      <c r="S4547" s="453"/>
      <c r="T4547" s="455"/>
      <c r="U4547" s="442"/>
      <c r="V4547" s="443"/>
      <c r="W4547" s="448"/>
      <c r="X4547" s="450"/>
      <c r="Y4547" s="418"/>
      <c r="Z4547" s="419"/>
      <c r="AA4547" s="420" t="s">
        <v>20</v>
      </c>
      <c r="AB4547" s="421" t="s">
        <v>21</v>
      </c>
      <c r="AC4547" s="430">
        <v>0.85</v>
      </c>
      <c r="AD4547" s="456"/>
      <c r="AE4547" s="424"/>
      <c r="AF4547" s="419"/>
      <c r="AG4547" s="414">
        <v>276.0</v>
      </c>
      <c r="AH4547" s="79"/>
      <c r="AI4547" s="80"/>
      <c r="AJ4547" s="80"/>
      <c r="AK4547" s="80"/>
      <c r="AL4547" s="14"/>
      <c r="AM4547" s="16" t="str">
        <f t="shared" si="203"/>
        <v>{s:'63E600'},</v>
      </c>
      <c r="AN4547" s="16"/>
    </row>
    <row r="4548" ht="16.5" customHeight="1">
      <c r="A4548" s="403">
        <v>63.0</v>
      </c>
      <c r="B4548" s="404" t="s">
        <v>6162</v>
      </c>
      <c r="C4548" s="31">
        <v>4546.0</v>
      </c>
      <c r="D4548" s="405" t="s">
        <v>6163</v>
      </c>
      <c r="E4548" s="94"/>
      <c r="F4548" s="94"/>
      <c r="G4548" s="103"/>
      <c r="H4548" s="140"/>
      <c r="I4548" s="140"/>
      <c r="J4548" s="95"/>
      <c r="K4548" s="69"/>
      <c r="L4548" s="65"/>
      <c r="M4548" s="65"/>
      <c r="N4548" s="302"/>
      <c r="O4548" s="382"/>
      <c r="P4548" s="383"/>
      <c r="Q4548" s="302"/>
      <c r="R4548" s="384"/>
      <c r="S4548" s="453"/>
      <c r="T4548" s="436" t="s">
        <v>27</v>
      </c>
      <c r="U4548" s="409"/>
      <c r="V4548" s="457"/>
      <c r="W4548" s="410"/>
      <c r="X4548" s="438"/>
      <c r="Y4548" s="409"/>
      <c r="Z4548" s="439"/>
      <c r="AA4548" s="411"/>
      <c r="AB4548" s="412"/>
      <c r="AC4548" s="412"/>
      <c r="AD4548" s="412"/>
      <c r="AE4548" s="412"/>
      <c r="AF4548" s="413"/>
      <c r="AG4548" s="414">
        <v>277.0</v>
      </c>
      <c r="AH4548" s="79"/>
      <c r="AI4548" s="80"/>
      <c r="AJ4548" s="80"/>
      <c r="AK4548" s="80"/>
      <c r="AL4548" s="14"/>
      <c r="AM4548" s="16" t="str">
        <f t="shared" si="203"/>
        <v>{s:'63E601'},</v>
      </c>
      <c r="AN4548" s="16"/>
    </row>
    <row r="4549" ht="16.5" customHeight="1">
      <c r="A4549" s="403">
        <v>63.0</v>
      </c>
      <c r="B4549" s="404" t="s">
        <v>6164</v>
      </c>
      <c r="C4549" s="31">
        <v>4547.0</v>
      </c>
      <c r="D4549" s="405" t="s">
        <v>6165</v>
      </c>
      <c r="E4549" s="94"/>
      <c r="F4549" s="94"/>
      <c r="G4549" s="103"/>
      <c r="H4549" s="140"/>
      <c r="I4549" s="140"/>
      <c r="J4549" s="95"/>
      <c r="K4549" s="69"/>
      <c r="L4549" s="65"/>
      <c r="M4549" s="65"/>
      <c r="N4549" s="302"/>
      <c r="O4549" s="382"/>
      <c r="P4549" s="383"/>
      <c r="Q4549" s="302"/>
      <c r="R4549" s="384"/>
      <c r="S4549" s="453"/>
      <c r="T4549" s="441"/>
      <c r="U4549" s="442" t="s">
        <v>21</v>
      </c>
      <c r="V4549" s="443">
        <v>0.5</v>
      </c>
      <c r="W4549" s="448"/>
      <c r="X4549" s="445"/>
      <c r="Y4549" s="418"/>
      <c r="Z4549" s="446"/>
      <c r="AA4549" s="438" t="s">
        <v>20</v>
      </c>
      <c r="AB4549" s="409" t="s">
        <v>21</v>
      </c>
      <c r="AC4549" s="447">
        <v>0.85</v>
      </c>
      <c r="AD4549" s="412"/>
      <c r="AE4549" s="412"/>
      <c r="AF4549" s="413"/>
      <c r="AG4549" s="414">
        <v>235.0</v>
      </c>
      <c r="AH4549" s="79"/>
      <c r="AI4549" s="80"/>
      <c r="AJ4549" s="80"/>
      <c r="AK4549" s="80"/>
      <c r="AL4549" s="14"/>
      <c r="AM4549" s="16" t="str">
        <f t="shared" si="203"/>
        <v>{s:'63E602'},</v>
      </c>
      <c r="AN4549" s="16"/>
    </row>
    <row r="4550" ht="16.5" customHeight="1">
      <c r="A4550" s="403">
        <v>63.0</v>
      </c>
      <c r="B4550" s="404" t="s">
        <v>6166</v>
      </c>
      <c r="C4550" s="31">
        <v>4548.0</v>
      </c>
      <c r="D4550" s="405" t="s">
        <v>6167</v>
      </c>
      <c r="E4550" s="94"/>
      <c r="F4550" s="94"/>
      <c r="G4550" s="103"/>
      <c r="H4550" s="140"/>
      <c r="I4550" s="140"/>
      <c r="J4550" s="95"/>
      <c r="K4550" s="69"/>
      <c r="L4550" s="65"/>
      <c r="M4550" s="65"/>
      <c r="N4550" s="302"/>
      <c r="O4550" s="382"/>
      <c r="P4550" s="383"/>
      <c r="Q4550" s="302"/>
      <c r="R4550" s="384"/>
      <c r="S4550" s="453"/>
      <c r="T4550" s="441"/>
      <c r="U4550" s="442"/>
      <c r="V4550" s="443"/>
      <c r="W4550" s="448"/>
      <c r="X4550" s="449" t="s">
        <v>326</v>
      </c>
      <c r="Y4550" s="409" t="s">
        <v>21</v>
      </c>
      <c r="Z4550" s="410" t="str">
        <f>$Z$653</f>
        <v/>
      </c>
      <c r="AA4550" s="426"/>
      <c r="AB4550" s="427"/>
      <c r="AC4550" s="427"/>
      <c r="AD4550" s="427"/>
      <c r="AE4550" s="427"/>
      <c r="AF4550" s="428"/>
      <c r="AG4550" s="414">
        <v>194.0</v>
      </c>
      <c r="AH4550" s="79"/>
      <c r="AI4550" s="80"/>
      <c r="AJ4550" s="80"/>
      <c r="AK4550" s="80"/>
      <c r="AL4550" s="14"/>
      <c r="AM4550" s="16" t="str">
        <f t="shared" si="203"/>
        <v>{s:'63E603'},</v>
      </c>
      <c r="AN4550" s="16"/>
    </row>
    <row r="4551" ht="16.5" customHeight="1">
      <c r="A4551" s="403">
        <v>63.0</v>
      </c>
      <c r="B4551" s="404" t="s">
        <v>6168</v>
      </c>
      <c r="C4551" s="31">
        <v>4549.0</v>
      </c>
      <c r="D4551" s="405" t="s">
        <v>6169</v>
      </c>
      <c r="E4551" s="94"/>
      <c r="F4551" s="94"/>
      <c r="G4551" s="103"/>
      <c r="H4551" s="140"/>
      <c r="I4551" s="140"/>
      <c r="J4551" s="95"/>
      <c r="K4551" s="69"/>
      <c r="L4551" s="65"/>
      <c r="M4551" s="65"/>
      <c r="N4551" s="302"/>
      <c r="O4551" s="382"/>
      <c r="P4551" s="383"/>
      <c r="Q4551" s="302"/>
      <c r="R4551" s="384"/>
      <c r="S4551" s="453"/>
      <c r="T4551" s="441"/>
      <c r="U4551" s="442"/>
      <c r="V4551" s="443"/>
      <c r="W4551" s="448"/>
      <c r="X4551" s="450"/>
      <c r="Y4551" s="418"/>
      <c r="Z4551" s="419"/>
      <c r="AA4551" s="420" t="s">
        <v>20</v>
      </c>
      <c r="AB4551" s="421" t="s">
        <v>21</v>
      </c>
      <c r="AC4551" s="422">
        <v>0.85</v>
      </c>
      <c r="AD4551" s="412"/>
      <c r="AE4551" s="412"/>
      <c r="AF4551" s="413"/>
      <c r="AG4551" s="414">
        <v>165.0</v>
      </c>
      <c r="AH4551" s="79"/>
      <c r="AI4551" s="80"/>
      <c r="AJ4551" s="80"/>
      <c r="AK4551" s="80"/>
      <c r="AL4551" s="14"/>
      <c r="AM4551" s="16" t="str">
        <f t="shared" si="203"/>
        <v>{s:'63E604'},</v>
      </c>
      <c r="AN4551" s="16"/>
    </row>
    <row r="4552" ht="16.5" customHeight="1">
      <c r="A4552" s="403">
        <v>63.0</v>
      </c>
      <c r="B4552" s="404" t="s">
        <v>6170</v>
      </c>
      <c r="C4552" s="31">
        <v>4550.0</v>
      </c>
      <c r="D4552" s="405" t="s">
        <v>6171</v>
      </c>
      <c r="E4552" s="94"/>
      <c r="F4552" s="94"/>
      <c r="G4552" s="103"/>
      <c r="H4552" s="140"/>
      <c r="I4552" s="140"/>
      <c r="J4552" s="95"/>
      <c r="K4552" s="69"/>
      <c r="L4552" s="65"/>
      <c r="M4552" s="65"/>
      <c r="N4552" s="302"/>
      <c r="O4552" s="382"/>
      <c r="P4552" s="383"/>
      <c r="Q4552" s="302"/>
      <c r="R4552" s="384"/>
      <c r="S4552" s="453"/>
      <c r="T4552" s="441"/>
      <c r="U4552" s="442"/>
      <c r="V4552" s="443"/>
      <c r="W4552" s="448"/>
      <c r="X4552" s="449" t="s">
        <v>329</v>
      </c>
      <c r="Y4552" s="409" t="s">
        <v>21</v>
      </c>
      <c r="Z4552" s="410" t="str">
        <f>$Z$655</f>
        <v/>
      </c>
      <c r="AA4552" s="423"/>
      <c r="AB4552" s="424"/>
      <c r="AC4552" s="424"/>
      <c r="AD4552" s="424"/>
      <c r="AE4552" s="424"/>
      <c r="AF4552" s="419"/>
      <c r="AG4552" s="414">
        <v>235.0</v>
      </c>
      <c r="AH4552" s="79"/>
      <c r="AI4552" s="80"/>
      <c r="AJ4552" s="80"/>
      <c r="AK4552" s="80"/>
      <c r="AL4552" s="14"/>
      <c r="AM4552" s="16" t="str">
        <f t="shared" si="203"/>
        <v>{s:'63E605'},</v>
      </c>
      <c r="AN4552" s="16"/>
    </row>
    <row r="4553" ht="16.5" customHeight="1">
      <c r="A4553" s="403">
        <v>63.0</v>
      </c>
      <c r="B4553" s="404" t="s">
        <v>6172</v>
      </c>
      <c r="C4553" s="31">
        <v>4551.0</v>
      </c>
      <c r="D4553" s="405" t="s">
        <v>6173</v>
      </c>
      <c r="E4553" s="94"/>
      <c r="F4553" s="94"/>
      <c r="G4553" s="103"/>
      <c r="H4553" s="140"/>
      <c r="I4553" s="140"/>
      <c r="J4553" s="95"/>
      <c r="K4553" s="69"/>
      <c r="L4553" s="65"/>
      <c r="M4553" s="65"/>
      <c r="N4553" s="302"/>
      <c r="O4553" s="382"/>
      <c r="P4553" s="383"/>
      <c r="Q4553" s="302"/>
      <c r="R4553" s="384"/>
      <c r="S4553" s="453"/>
      <c r="T4553" s="441"/>
      <c r="U4553" s="442"/>
      <c r="V4553" s="443"/>
      <c r="W4553" s="448"/>
      <c r="X4553" s="450"/>
      <c r="Y4553" s="418"/>
      <c r="Z4553" s="419"/>
      <c r="AA4553" s="420" t="s">
        <v>20</v>
      </c>
      <c r="AB4553" s="421" t="s">
        <v>21</v>
      </c>
      <c r="AC4553" s="422">
        <v>0.85</v>
      </c>
      <c r="AD4553" s="412"/>
      <c r="AE4553" s="412"/>
      <c r="AF4553" s="413"/>
      <c r="AG4553" s="414">
        <v>200.0</v>
      </c>
      <c r="AH4553" s="79"/>
      <c r="AI4553" s="80"/>
      <c r="AJ4553" s="80"/>
      <c r="AK4553" s="80"/>
      <c r="AL4553" s="14"/>
      <c r="AM4553" s="16" t="str">
        <f t="shared" si="203"/>
        <v>{s:'63E606'},</v>
      </c>
      <c r="AN4553" s="16"/>
    </row>
    <row r="4554" ht="16.5" customHeight="1">
      <c r="A4554" s="403">
        <v>63.0</v>
      </c>
      <c r="B4554" s="404" t="s">
        <v>6174</v>
      </c>
      <c r="C4554" s="31">
        <v>4552.0</v>
      </c>
      <c r="D4554" s="405" t="s">
        <v>6175</v>
      </c>
      <c r="E4554" s="94"/>
      <c r="F4554" s="94"/>
      <c r="G4554" s="103"/>
      <c r="H4554" s="140"/>
      <c r="I4554" s="140"/>
      <c r="J4554" s="95"/>
      <c r="K4554" s="69"/>
      <c r="L4554" s="65"/>
      <c r="M4554" s="65"/>
      <c r="N4554" s="302"/>
      <c r="O4554" s="382"/>
      <c r="P4554" s="383"/>
      <c r="Q4554" s="302"/>
      <c r="R4554" s="384"/>
      <c r="S4554" s="453"/>
      <c r="T4554" s="441"/>
      <c r="U4554" s="442"/>
      <c r="V4554" s="443"/>
      <c r="W4554" s="448"/>
      <c r="X4554" s="438"/>
      <c r="Y4554" s="409"/>
      <c r="Z4554" s="439"/>
      <c r="AA4554" s="411"/>
      <c r="AB4554" s="412"/>
      <c r="AC4554" s="413"/>
      <c r="AD4554" s="451" t="s">
        <v>30</v>
      </c>
      <c r="AE4554" s="442">
        <v>5.0</v>
      </c>
      <c r="AF4554" s="452" t="s">
        <v>31</v>
      </c>
      <c r="AG4554" s="414">
        <v>272.0</v>
      </c>
      <c r="AH4554" s="79"/>
      <c r="AI4554" s="80"/>
      <c r="AJ4554" s="80"/>
      <c r="AK4554" s="80"/>
      <c r="AL4554" s="14"/>
      <c r="AM4554" s="16" t="str">
        <f t="shared" si="203"/>
        <v>{s:'63E607'},</v>
      </c>
      <c r="AN4554" s="16"/>
    </row>
    <row r="4555" ht="16.5" customHeight="1">
      <c r="A4555" s="403">
        <v>63.0</v>
      </c>
      <c r="B4555" s="404" t="s">
        <v>6176</v>
      </c>
      <c r="C4555" s="31">
        <v>4553.0</v>
      </c>
      <c r="D4555" s="405" t="s">
        <v>6177</v>
      </c>
      <c r="E4555" s="94"/>
      <c r="F4555" s="94"/>
      <c r="G4555" s="103"/>
      <c r="H4555" s="140"/>
      <c r="I4555" s="140"/>
      <c r="J4555" s="95"/>
      <c r="K4555" s="69"/>
      <c r="L4555" s="65"/>
      <c r="M4555" s="65"/>
      <c r="N4555" s="302"/>
      <c r="O4555" s="382"/>
      <c r="P4555" s="383"/>
      <c r="Q4555" s="302"/>
      <c r="R4555" s="384"/>
      <c r="S4555" s="453"/>
      <c r="T4555" s="458"/>
      <c r="U4555" s="442"/>
      <c r="V4555" s="443"/>
      <c r="W4555" s="443"/>
      <c r="X4555" s="445"/>
      <c r="Y4555" s="418"/>
      <c r="Z4555" s="446"/>
      <c r="AA4555" s="438" t="s">
        <v>20</v>
      </c>
      <c r="AB4555" s="409" t="s">
        <v>21</v>
      </c>
      <c r="AC4555" s="454">
        <v>0.85</v>
      </c>
      <c r="AD4555" s="441"/>
      <c r="AE4555" s="442"/>
      <c r="AF4555" s="452"/>
      <c r="AG4555" s="414">
        <v>230.0</v>
      </c>
      <c r="AH4555" s="79"/>
      <c r="AI4555" s="80"/>
      <c r="AJ4555" s="80"/>
      <c r="AK4555" s="80"/>
      <c r="AL4555" s="14"/>
      <c r="AM4555" s="16" t="str">
        <f t="shared" si="203"/>
        <v>{s:'63E608'},</v>
      </c>
      <c r="AN4555" s="16"/>
    </row>
    <row r="4556" ht="16.5" customHeight="1">
      <c r="A4556" s="403">
        <v>63.0</v>
      </c>
      <c r="B4556" s="404" t="s">
        <v>6178</v>
      </c>
      <c r="C4556" s="31">
        <v>4554.0</v>
      </c>
      <c r="D4556" s="405" t="s">
        <v>6179</v>
      </c>
      <c r="E4556" s="94"/>
      <c r="F4556" s="94"/>
      <c r="G4556" s="103"/>
      <c r="H4556" s="140"/>
      <c r="I4556" s="140"/>
      <c r="J4556" s="95"/>
      <c r="K4556" s="69"/>
      <c r="L4556" s="65"/>
      <c r="M4556" s="65"/>
      <c r="N4556" s="302"/>
      <c r="O4556" s="382"/>
      <c r="P4556" s="383"/>
      <c r="Q4556" s="302"/>
      <c r="R4556" s="384"/>
      <c r="S4556" s="453"/>
      <c r="T4556" s="458"/>
      <c r="U4556" s="442"/>
      <c r="V4556" s="443"/>
      <c r="W4556" s="443"/>
      <c r="X4556" s="449" t="s">
        <v>326</v>
      </c>
      <c r="Y4556" s="442" t="s">
        <v>21</v>
      </c>
      <c r="Z4556" s="448" t="str">
        <f>$Z$653</f>
        <v/>
      </c>
      <c r="AA4556" s="426"/>
      <c r="AB4556" s="427"/>
      <c r="AC4556" s="428"/>
      <c r="AD4556" s="441"/>
      <c r="AE4556" s="443"/>
      <c r="AF4556" s="448"/>
      <c r="AG4556" s="414">
        <v>189.0</v>
      </c>
      <c r="AH4556" s="79"/>
      <c r="AI4556" s="80"/>
      <c r="AJ4556" s="80"/>
      <c r="AK4556" s="80"/>
      <c r="AL4556" s="14"/>
      <c r="AM4556" s="16" t="str">
        <f t="shared" si="203"/>
        <v>{s:'63E609'},</v>
      </c>
      <c r="AN4556" s="16"/>
    </row>
    <row r="4557" ht="16.5" customHeight="1">
      <c r="A4557" s="403">
        <v>63.0</v>
      </c>
      <c r="B4557" s="404" t="s">
        <v>6180</v>
      </c>
      <c r="C4557" s="31">
        <v>4555.0</v>
      </c>
      <c r="D4557" s="405" t="s">
        <v>6181</v>
      </c>
      <c r="E4557" s="94"/>
      <c r="F4557" s="94"/>
      <c r="G4557" s="103"/>
      <c r="H4557" s="140"/>
      <c r="I4557" s="140"/>
      <c r="J4557" s="95"/>
      <c r="K4557" s="69"/>
      <c r="L4557" s="65"/>
      <c r="M4557" s="65"/>
      <c r="N4557" s="302"/>
      <c r="O4557" s="382"/>
      <c r="P4557" s="383"/>
      <c r="Q4557" s="302"/>
      <c r="R4557" s="384"/>
      <c r="S4557" s="453"/>
      <c r="T4557" s="458"/>
      <c r="U4557" s="442"/>
      <c r="V4557" s="443"/>
      <c r="W4557" s="443"/>
      <c r="X4557" s="450"/>
      <c r="Y4557" s="418"/>
      <c r="Z4557" s="419"/>
      <c r="AA4557" s="420" t="s">
        <v>20</v>
      </c>
      <c r="AB4557" s="421" t="s">
        <v>21</v>
      </c>
      <c r="AC4557" s="430">
        <v>0.85</v>
      </c>
      <c r="AD4557" s="441"/>
      <c r="AE4557" s="443"/>
      <c r="AF4557" s="448"/>
      <c r="AG4557" s="414">
        <v>160.0</v>
      </c>
      <c r="AH4557" s="79"/>
      <c r="AI4557" s="80"/>
      <c r="AJ4557" s="80"/>
      <c r="AK4557" s="80"/>
      <c r="AL4557" s="14"/>
      <c r="AM4557" s="16" t="str">
        <f t="shared" si="203"/>
        <v>{s:'63E610'},</v>
      </c>
      <c r="AN4557" s="16"/>
    </row>
    <row r="4558" ht="16.5" customHeight="1">
      <c r="A4558" s="403">
        <v>63.0</v>
      </c>
      <c r="B4558" s="404" t="s">
        <v>6182</v>
      </c>
      <c r="C4558" s="31">
        <v>4556.0</v>
      </c>
      <c r="D4558" s="405" t="s">
        <v>6183</v>
      </c>
      <c r="E4558" s="94"/>
      <c r="F4558" s="94"/>
      <c r="G4558" s="103"/>
      <c r="H4558" s="140"/>
      <c r="I4558" s="140"/>
      <c r="J4558" s="95"/>
      <c r="K4558" s="69"/>
      <c r="L4558" s="65"/>
      <c r="M4558" s="65"/>
      <c r="N4558" s="302"/>
      <c r="O4558" s="382"/>
      <c r="P4558" s="383"/>
      <c r="Q4558" s="302"/>
      <c r="R4558" s="384"/>
      <c r="S4558" s="453"/>
      <c r="T4558" s="458"/>
      <c r="U4558" s="442"/>
      <c r="V4558" s="443"/>
      <c r="W4558" s="443"/>
      <c r="X4558" s="449" t="s">
        <v>329</v>
      </c>
      <c r="Y4558" s="442" t="s">
        <v>21</v>
      </c>
      <c r="Z4558" s="448" t="str">
        <f>$Z$655</f>
        <v/>
      </c>
      <c r="AA4558" s="423"/>
      <c r="AB4558" s="424"/>
      <c r="AC4558" s="419"/>
      <c r="AD4558" s="441"/>
      <c r="AE4558" s="443"/>
      <c r="AF4558" s="448"/>
      <c r="AG4558" s="414">
        <v>230.0</v>
      </c>
      <c r="AH4558" s="79"/>
      <c r="AI4558" s="80"/>
      <c r="AJ4558" s="80"/>
      <c r="AK4558" s="80"/>
      <c r="AL4558" s="14"/>
      <c r="AM4558" s="16" t="str">
        <f t="shared" si="203"/>
        <v>{s:'63E611'},</v>
      </c>
      <c r="AN4558" s="16"/>
    </row>
    <row r="4559" ht="16.5" customHeight="1">
      <c r="A4559" s="403">
        <v>63.0</v>
      </c>
      <c r="B4559" s="404" t="s">
        <v>6184</v>
      </c>
      <c r="C4559" s="31">
        <v>4557.0</v>
      </c>
      <c r="D4559" s="405" t="s">
        <v>6185</v>
      </c>
      <c r="E4559" s="94"/>
      <c r="F4559" s="94"/>
      <c r="G4559" s="103"/>
      <c r="H4559" s="140"/>
      <c r="I4559" s="140"/>
      <c r="J4559" s="95"/>
      <c r="K4559" s="69"/>
      <c r="L4559" s="65"/>
      <c r="M4559" s="65"/>
      <c r="N4559" s="302"/>
      <c r="O4559" s="382"/>
      <c r="P4559" s="383"/>
      <c r="Q4559" s="302"/>
      <c r="R4559" s="384"/>
      <c r="S4559" s="459"/>
      <c r="T4559" s="458"/>
      <c r="U4559" s="442"/>
      <c r="V4559" s="443"/>
      <c r="W4559" s="443"/>
      <c r="X4559" s="450"/>
      <c r="Y4559" s="418"/>
      <c r="Z4559" s="419"/>
      <c r="AA4559" s="420" t="s">
        <v>20</v>
      </c>
      <c r="AB4559" s="421" t="s">
        <v>21</v>
      </c>
      <c r="AC4559" s="430">
        <v>0.85</v>
      </c>
      <c r="AD4559" s="456"/>
      <c r="AE4559" s="424"/>
      <c r="AF4559" s="419"/>
      <c r="AG4559" s="414">
        <v>195.0</v>
      </c>
      <c r="AH4559" s="79"/>
      <c r="AI4559" s="80"/>
      <c r="AJ4559" s="80"/>
      <c r="AK4559" s="80"/>
      <c r="AL4559" s="14"/>
      <c r="AM4559" s="16" t="str">
        <f t="shared" si="203"/>
        <v>{s:'63E612'},</v>
      </c>
      <c r="AN4559" s="16"/>
    </row>
    <row r="4560" ht="16.5" customHeight="1">
      <c r="A4560" s="29">
        <v>63.0</v>
      </c>
      <c r="B4560" s="30" t="s">
        <v>6186</v>
      </c>
      <c r="C4560" s="31">
        <v>4558.0</v>
      </c>
      <c r="D4560" s="32" t="s">
        <v>6187</v>
      </c>
      <c r="E4560" s="139"/>
      <c r="F4560" s="139"/>
      <c r="G4560" s="94"/>
      <c r="H4560" s="140"/>
      <c r="I4560" s="140"/>
      <c r="J4560" s="95"/>
      <c r="K4560" s="82" t="s">
        <v>38</v>
      </c>
      <c r="L4560" s="96"/>
      <c r="M4560" s="96"/>
      <c r="N4560" s="152"/>
      <c r="O4560" s="105"/>
      <c r="P4560" s="94"/>
      <c r="Q4560" s="140"/>
      <c r="R4560" s="95"/>
      <c r="S4560" s="287"/>
      <c r="T4560" s="287"/>
      <c r="U4560" s="152"/>
      <c r="V4560" s="152"/>
      <c r="W4560" s="152"/>
      <c r="X4560" s="299"/>
      <c r="Y4560" s="287"/>
      <c r="Z4560" s="345"/>
      <c r="AA4560" s="398"/>
      <c r="AB4560" s="288"/>
      <c r="AC4560" s="288"/>
      <c r="AD4560" s="288"/>
      <c r="AE4560" s="288"/>
      <c r="AF4560" s="346"/>
      <c r="AG4560" s="45">
        <v>563.0</v>
      </c>
      <c r="AH4560" s="79"/>
      <c r="AI4560" s="80"/>
      <c r="AJ4560" s="80"/>
      <c r="AK4560" s="80"/>
      <c r="AL4560" s="14"/>
      <c r="AM4560" s="16" t="str">
        <f t="shared" ref="AM4560:AM4571" si="204">"{s:'"&amp;A4560&amp;B4560&amp;"', v:"&amp;AG4560&amp;" , c:'"&amp;D4560&amp;"・'},"</f>
        <v>{s:'63E613', v:563 , c:'放デイ４・有資格４・責欠・'},</v>
      </c>
      <c r="AN4560" s="16"/>
    </row>
    <row r="4561" ht="16.5" customHeight="1">
      <c r="A4561" s="29">
        <v>63.0</v>
      </c>
      <c r="B4561" s="30" t="s">
        <v>6188</v>
      </c>
      <c r="C4561" s="31">
        <v>4559.0</v>
      </c>
      <c r="D4561" s="32" t="s">
        <v>6189</v>
      </c>
      <c r="E4561" s="139"/>
      <c r="F4561" s="139"/>
      <c r="G4561" s="94"/>
      <c r="H4561" s="140"/>
      <c r="I4561" s="140"/>
      <c r="J4561" s="95"/>
      <c r="K4561" s="87"/>
      <c r="L4561" s="302">
        <v>12.0</v>
      </c>
      <c r="M4561" s="63" t="s">
        <v>40</v>
      </c>
      <c r="N4561" s="140"/>
      <c r="O4561" s="105"/>
      <c r="P4561" s="94"/>
      <c r="Q4561" s="140"/>
      <c r="R4561" s="95"/>
      <c r="S4561" s="302"/>
      <c r="T4561" s="302"/>
      <c r="U4561" s="140"/>
      <c r="V4561" s="140"/>
      <c r="W4561" s="140"/>
      <c r="X4561" s="303"/>
      <c r="Y4561" s="290"/>
      <c r="Z4561" s="350"/>
      <c r="AA4561" s="299" t="s">
        <v>20</v>
      </c>
      <c r="AB4561" s="287" t="s">
        <v>21</v>
      </c>
      <c r="AC4561" s="351">
        <v>0.85</v>
      </c>
      <c r="AD4561" s="288"/>
      <c r="AE4561" s="288"/>
      <c r="AF4561" s="346"/>
      <c r="AG4561" s="45">
        <v>479.0</v>
      </c>
      <c r="AH4561" s="79"/>
      <c r="AI4561" s="80"/>
      <c r="AJ4561" s="80"/>
      <c r="AK4561" s="80"/>
      <c r="AL4561" s="14"/>
      <c r="AM4561" s="16" t="str">
        <f t="shared" si="204"/>
        <v>{s:'63E614', v:479 , c:'放デイ４・有資格４・責欠・評減・'},</v>
      </c>
      <c r="AN4561" s="16"/>
    </row>
    <row r="4562" ht="16.5" customHeight="1">
      <c r="A4562" s="29">
        <v>63.0</v>
      </c>
      <c r="B4562" s="30" t="s">
        <v>6190</v>
      </c>
      <c r="C4562" s="31">
        <v>4560.0</v>
      </c>
      <c r="D4562" s="32" t="s">
        <v>6191</v>
      </c>
      <c r="E4562" s="139"/>
      <c r="F4562" s="139"/>
      <c r="G4562" s="94"/>
      <c r="H4562" s="140"/>
      <c r="I4562" s="140"/>
      <c r="J4562" s="95"/>
      <c r="K4562" s="87"/>
      <c r="L4562" s="65"/>
      <c r="M4562" s="302"/>
      <c r="N4562" s="366"/>
      <c r="O4562" s="367"/>
      <c r="P4562" s="368"/>
      <c r="Q4562" s="366"/>
      <c r="R4562" s="369"/>
      <c r="S4562" s="304"/>
      <c r="T4562" s="304"/>
      <c r="U4562" s="140"/>
      <c r="V4562" s="140"/>
      <c r="W4562" s="140"/>
      <c r="X4562" s="305" t="s">
        <v>326</v>
      </c>
      <c r="Y4562" s="287" t="s">
        <v>21</v>
      </c>
      <c r="Z4562" s="354" t="str">
        <f>$Z$653</f>
        <v/>
      </c>
      <c r="AA4562" s="434"/>
      <c r="AB4562" s="297"/>
      <c r="AC4562" s="297"/>
      <c r="AD4562" s="297"/>
      <c r="AE4562" s="297"/>
      <c r="AF4562" s="362"/>
      <c r="AG4562" s="45">
        <v>394.0</v>
      </c>
      <c r="AH4562" s="79"/>
      <c r="AI4562" s="80"/>
      <c r="AJ4562" s="80"/>
      <c r="AK4562" s="80"/>
      <c r="AL4562" s="14"/>
      <c r="AM4562" s="16" t="str">
        <f t="shared" si="204"/>
        <v>{s:'63E615', v:394 , c:'放デイ４・有資格４・責欠・開減１・'},</v>
      </c>
      <c r="AN4562" s="16"/>
    </row>
    <row r="4563" ht="16.5" customHeight="1">
      <c r="A4563" s="29">
        <v>63.0</v>
      </c>
      <c r="B4563" s="30" t="s">
        <v>6192</v>
      </c>
      <c r="C4563" s="31">
        <v>4561.0</v>
      </c>
      <c r="D4563" s="32" t="s">
        <v>6193</v>
      </c>
      <c r="E4563" s="139"/>
      <c r="F4563" s="139"/>
      <c r="G4563" s="94"/>
      <c r="H4563" s="140"/>
      <c r="I4563" s="140"/>
      <c r="J4563" s="95"/>
      <c r="K4563" s="87"/>
      <c r="L4563" s="65"/>
      <c r="M4563" s="302"/>
      <c r="N4563" s="366"/>
      <c r="O4563" s="367"/>
      <c r="P4563" s="368"/>
      <c r="Q4563" s="366"/>
      <c r="R4563" s="369"/>
      <c r="S4563" s="304"/>
      <c r="T4563" s="304"/>
      <c r="U4563" s="140"/>
      <c r="V4563" s="140"/>
      <c r="W4563" s="140"/>
      <c r="X4563" s="306"/>
      <c r="Y4563" s="290"/>
      <c r="Z4563" s="355"/>
      <c r="AA4563" s="356" t="s">
        <v>20</v>
      </c>
      <c r="AB4563" s="357" t="s">
        <v>21</v>
      </c>
      <c r="AC4563" s="358">
        <v>0.85</v>
      </c>
      <c r="AD4563" s="288"/>
      <c r="AE4563" s="288"/>
      <c r="AF4563" s="346"/>
      <c r="AG4563" s="45">
        <v>335.0</v>
      </c>
      <c r="AH4563" s="79"/>
      <c r="AI4563" s="80"/>
      <c r="AJ4563" s="80"/>
      <c r="AK4563" s="80"/>
      <c r="AL4563" s="14"/>
      <c r="AM4563" s="16" t="str">
        <f t="shared" si="204"/>
        <v>{s:'63E616', v:335 , c:'放デイ４・有資格４・責欠・開減１・評減・'},</v>
      </c>
      <c r="AN4563" s="16"/>
    </row>
    <row r="4564" ht="16.5" customHeight="1">
      <c r="A4564" s="29">
        <v>63.0</v>
      </c>
      <c r="B4564" s="30" t="s">
        <v>6194</v>
      </c>
      <c r="C4564" s="31">
        <v>4562.0</v>
      </c>
      <c r="D4564" s="32" t="s">
        <v>6195</v>
      </c>
      <c r="E4564" s="139"/>
      <c r="F4564" s="139"/>
      <c r="G4564" s="94"/>
      <c r="H4564" s="140"/>
      <c r="I4564" s="140"/>
      <c r="J4564" s="95"/>
      <c r="K4564" s="87"/>
      <c r="L4564" s="65"/>
      <c r="M4564" s="302"/>
      <c r="N4564" s="366"/>
      <c r="O4564" s="367"/>
      <c r="P4564" s="368"/>
      <c r="Q4564" s="366"/>
      <c r="R4564" s="369"/>
      <c r="S4564" s="304"/>
      <c r="T4564" s="304"/>
      <c r="U4564" s="140"/>
      <c r="V4564" s="140"/>
      <c r="W4564" s="140"/>
      <c r="X4564" s="305" t="s">
        <v>329</v>
      </c>
      <c r="Y4564" s="287" t="s">
        <v>21</v>
      </c>
      <c r="Z4564" s="354" t="str">
        <f>$Z$655</f>
        <v/>
      </c>
      <c r="AA4564" s="435"/>
      <c r="AB4564" s="292"/>
      <c r="AC4564" s="292"/>
      <c r="AD4564" s="292"/>
      <c r="AE4564" s="292"/>
      <c r="AF4564" s="355"/>
      <c r="AG4564" s="45">
        <v>479.0</v>
      </c>
      <c r="AH4564" s="79"/>
      <c r="AI4564" s="80"/>
      <c r="AJ4564" s="80"/>
      <c r="AK4564" s="80"/>
      <c r="AL4564" s="14"/>
      <c r="AM4564" s="16" t="str">
        <f t="shared" si="204"/>
        <v>{s:'63E617', v:479 , c:'放デイ４・有資格４・責欠・開減２・'},</v>
      </c>
      <c r="AN4564" s="16"/>
    </row>
    <row r="4565" ht="16.5" customHeight="1">
      <c r="A4565" s="29">
        <v>63.0</v>
      </c>
      <c r="B4565" s="30" t="s">
        <v>6196</v>
      </c>
      <c r="C4565" s="31">
        <v>4563.0</v>
      </c>
      <c r="D4565" s="32" t="s">
        <v>6197</v>
      </c>
      <c r="E4565" s="139"/>
      <c r="F4565" s="139"/>
      <c r="G4565" s="94"/>
      <c r="H4565" s="140"/>
      <c r="I4565" s="140"/>
      <c r="J4565" s="95"/>
      <c r="K4565" s="87"/>
      <c r="L4565" s="65"/>
      <c r="M4565" s="302"/>
      <c r="N4565" s="366"/>
      <c r="O4565" s="367"/>
      <c r="P4565" s="368"/>
      <c r="Q4565" s="366"/>
      <c r="R4565" s="369"/>
      <c r="S4565" s="304"/>
      <c r="T4565" s="304"/>
      <c r="U4565" s="140"/>
      <c r="V4565" s="140"/>
      <c r="W4565" s="140"/>
      <c r="X4565" s="306"/>
      <c r="Y4565" s="290"/>
      <c r="Z4565" s="355"/>
      <c r="AA4565" s="356" t="s">
        <v>20</v>
      </c>
      <c r="AB4565" s="357" t="s">
        <v>21</v>
      </c>
      <c r="AC4565" s="358">
        <v>0.85</v>
      </c>
      <c r="AD4565" s="288"/>
      <c r="AE4565" s="288"/>
      <c r="AF4565" s="346"/>
      <c r="AG4565" s="45">
        <v>407.0</v>
      </c>
      <c r="AH4565" s="79"/>
      <c r="AI4565" s="80"/>
      <c r="AJ4565" s="80"/>
      <c r="AK4565" s="80"/>
      <c r="AL4565" s="14"/>
      <c r="AM4565" s="16" t="str">
        <f t="shared" si="204"/>
        <v>{s:'63E618', v:407 , c:'放デイ４・有資格４・責欠・開減２・評減・'},</v>
      </c>
      <c r="AN4565" s="16"/>
    </row>
    <row r="4566" ht="16.5" customHeight="1">
      <c r="A4566" s="29">
        <v>63.0</v>
      </c>
      <c r="B4566" s="30" t="s">
        <v>6198</v>
      </c>
      <c r="C4566" s="31">
        <v>4564.0</v>
      </c>
      <c r="D4566" s="32" t="s">
        <v>6199</v>
      </c>
      <c r="E4566" s="139"/>
      <c r="F4566" s="139"/>
      <c r="G4566" s="94"/>
      <c r="H4566" s="140"/>
      <c r="I4566" s="140"/>
      <c r="J4566" s="95"/>
      <c r="K4566" s="69"/>
      <c r="L4566" s="65"/>
      <c r="M4566" s="302"/>
      <c r="N4566" s="366"/>
      <c r="O4566" s="367"/>
      <c r="P4566" s="368"/>
      <c r="Q4566" s="366"/>
      <c r="R4566" s="369"/>
      <c r="S4566" s="304"/>
      <c r="T4566" s="304"/>
      <c r="U4566" s="140"/>
      <c r="V4566" s="140"/>
      <c r="W4566" s="140"/>
      <c r="X4566" s="299"/>
      <c r="Y4566" s="287"/>
      <c r="Z4566" s="345"/>
      <c r="AA4566" s="398"/>
      <c r="AB4566" s="288"/>
      <c r="AC4566" s="346"/>
      <c r="AD4566" s="82" t="s">
        <v>30</v>
      </c>
      <c r="AE4566" s="302">
        <v>5.0</v>
      </c>
      <c r="AF4566" s="360" t="s">
        <v>31</v>
      </c>
      <c r="AG4566" s="45">
        <v>558.0</v>
      </c>
      <c r="AH4566" s="79"/>
      <c r="AI4566" s="80"/>
      <c r="AJ4566" s="80"/>
      <c r="AK4566" s="80"/>
      <c r="AL4566" s="14"/>
      <c r="AM4566" s="16" t="str">
        <f t="shared" si="204"/>
        <v>{s:'63E619', v:558 , c:'放デイ４・有資格４・責欠・拘減・'},</v>
      </c>
      <c r="AN4566" s="16"/>
    </row>
    <row r="4567" ht="16.5" customHeight="1">
      <c r="A4567" s="29">
        <v>63.0</v>
      </c>
      <c r="B4567" s="30" t="s">
        <v>6200</v>
      </c>
      <c r="C4567" s="31">
        <v>4565.0</v>
      </c>
      <c r="D4567" s="32" t="s">
        <v>6201</v>
      </c>
      <c r="E4567" s="139"/>
      <c r="F4567" s="139"/>
      <c r="G4567" s="94"/>
      <c r="H4567" s="140"/>
      <c r="I4567" s="140"/>
      <c r="J4567" s="95"/>
      <c r="K4567" s="69"/>
      <c r="L4567" s="65"/>
      <c r="M4567" s="302"/>
      <c r="N4567" s="366"/>
      <c r="O4567" s="367"/>
      <c r="P4567" s="368"/>
      <c r="Q4567" s="366"/>
      <c r="R4567" s="369"/>
      <c r="S4567" s="304"/>
      <c r="T4567" s="304"/>
      <c r="U4567" s="140"/>
      <c r="V4567" s="140"/>
      <c r="W4567" s="140"/>
      <c r="X4567" s="303"/>
      <c r="Y4567" s="290"/>
      <c r="Z4567" s="350"/>
      <c r="AA4567" s="299" t="s">
        <v>20</v>
      </c>
      <c r="AB4567" s="287" t="s">
        <v>21</v>
      </c>
      <c r="AC4567" s="361">
        <v>0.85</v>
      </c>
      <c r="AD4567" s="87"/>
      <c r="AE4567" s="302"/>
      <c r="AF4567" s="360"/>
      <c r="AG4567" s="45">
        <v>474.0</v>
      </c>
      <c r="AH4567" s="79"/>
      <c r="AI4567" s="80"/>
      <c r="AJ4567" s="80"/>
      <c r="AK4567" s="80"/>
      <c r="AL4567" s="14"/>
      <c r="AM4567" s="16" t="str">
        <f t="shared" si="204"/>
        <v>{s:'63E620', v:474 , c:'放デイ４・有資格４・責欠・評減・拘減・'},</v>
      </c>
      <c r="AN4567" s="16"/>
    </row>
    <row r="4568" ht="16.5" customHeight="1">
      <c r="A4568" s="29">
        <v>63.0</v>
      </c>
      <c r="B4568" s="30" t="s">
        <v>6202</v>
      </c>
      <c r="C4568" s="31">
        <v>4566.0</v>
      </c>
      <c r="D4568" s="32" t="s">
        <v>6203</v>
      </c>
      <c r="E4568" s="139"/>
      <c r="F4568" s="139"/>
      <c r="G4568" s="94"/>
      <c r="H4568" s="140"/>
      <c r="I4568" s="140"/>
      <c r="J4568" s="95"/>
      <c r="K4568" s="69"/>
      <c r="L4568" s="65"/>
      <c r="M4568" s="302"/>
      <c r="N4568" s="366"/>
      <c r="O4568" s="367"/>
      <c r="P4568" s="368"/>
      <c r="Q4568" s="366"/>
      <c r="R4568" s="369"/>
      <c r="S4568" s="304"/>
      <c r="T4568" s="304"/>
      <c r="U4568" s="140"/>
      <c r="V4568" s="140"/>
      <c r="W4568" s="140"/>
      <c r="X4568" s="305" t="s">
        <v>326</v>
      </c>
      <c r="Y4568" s="302" t="s">
        <v>21</v>
      </c>
      <c r="Z4568" s="349">
        <v>0.7</v>
      </c>
      <c r="AA4568" s="434"/>
      <c r="AB4568" s="297"/>
      <c r="AC4568" s="362"/>
      <c r="AD4568" s="87"/>
      <c r="AE4568" s="313"/>
      <c r="AF4568" s="349"/>
      <c r="AG4568" s="45">
        <v>389.0</v>
      </c>
      <c r="AH4568" s="79"/>
      <c r="AI4568" s="80"/>
      <c r="AJ4568" s="80"/>
      <c r="AK4568" s="80"/>
      <c r="AL4568" s="14"/>
      <c r="AM4568" s="16" t="str">
        <f t="shared" si="204"/>
        <v>{s:'63E621', v:389 , c:'放デイ４・有資格４・責欠・開減１・拘減・'},</v>
      </c>
      <c r="AN4568" s="16"/>
    </row>
    <row r="4569" ht="16.5" customHeight="1">
      <c r="A4569" s="29">
        <v>63.0</v>
      </c>
      <c r="B4569" s="30" t="s">
        <v>6204</v>
      </c>
      <c r="C4569" s="31">
        <v>4567.0</v>
      </c>
      <c r="D4569" s="32" t="s">
        <v>6205</v>
      </c>
      <c r="E4569" s="139"/>
      <c r="F4569" s="139"/>
      <c r="G4569" s="94"/>
      <c r="H4569" s="140"/>
      <c r="I4569" s="140"/>
      <c r="J4569" s="95"/>
      <c r="K4569" s="69"/>
      <c r="L4569" s="65"/>
      <c r="M4569" s="302"/>
      <c r="N4569" s="366"/>
      <c r="O4569" s="367"/>
      <c r="P4569" s="368"/>
      <c r="Q4569" s="366"/>
      <c r="R4569" s="369"/>
      <c r="S4569" s="304"/>
      <c r="T4569" s="304"/>
      <c r="U4569" s="140"/>
      <c r="V4569" s="140"/>
      <c r="W4569" s="140"/>
      <c r="X4569" s="306"/>
      <c r="Y4569" s="290"/>
      <c r="Z4569" s="355"/>
      <c r="AA4569" s="356" t="s">
        <v>20</v>
      </c>
      <c r="AB4569" s="357" t="s">
        <v>21</v>
      </c>
      <c r="AC4569" s="363">
        <v>0.85</v>
      </c>
      <c r="AD4569" s="87"/>
      <c r="AE4569" s="313"/>
      <c r="AF4569" s="349"/>
      <c r="AG4569" s="45">
        <v>330.0</v>
      </c>
      <c r="AH4569" s="79"/>
      <c r="AI4569" s="80"/>
      <c r="AJ4569" s="80"/>
      <c r="AK4569" s="80"/>
      <c r="AL4569" s="14"/>
      <c r="AM4569" s="16" t="str">
        <f t="shared" si="204"/>
        <v>{s:'63E622', v:330 , c:'放デイ４・有資格４・責欠・開減１・評減・拘減・'},</v>
      </c>
      <c r="AN4569" s="16"/>
    </row>
    <row r="4570" ht="16.5" customHeight="1">
      <c r="A4570" s="29">
        <v>63.0</v>
      </c>
      <c r="B4570" s="30" t="s">
        <v>6206</v>
      </c>
      <c r="C4570" s="31">
        <v>4568.0</v>
      </c>
      <c r="D4570" s="32" t="s">
        <v>6207</v>
      </c>
      <c r="E4570" s="139"/>
      <c r="F4570" s="139"/>
      <c r="G4570" s="94"/>
      <c r="H4570" s="140"/>
      <c r="I4570" s="140"/>
      <c r="J4570" s="95"/>
      <c r="K4570" s="69"/>
      <c r="L4570" s="65"/>
      <c r="M4570" s="302"/>
      <c r="N4570" s="366"/>
      <c r="O4570" s="367"/>
      <c r="P4570" s="368"/>
      <c r="Q4570" s="366"/>
      <c r="R4570" s="369"/>
      <c r="S4570" s="304"/>
      <c r="T4570" s="304"/>
      <c r="U4570" s="140"/>
      <c r="V4570" s="140"/>
      <c r="W4570" s="140"/>
      <c r="X4570" s="305" t="s">
        <v>329</v>
      </c>
      <c r="Y4570" s="302" t="s">
        <v>21</v>
      </c>
      <c r="Z4570" s="349">
        <v>0.85</v>
      </c>
      <c r="AA4570" s="435"/>
      <c r="AB4570" s="292"/>
      <c r="AC4570" s="355"/>
      <c r="AD4570" s="87"/>
      <c r="AE4570" s="313"/>
      <c r="AF4570" s="349"/>
      <c r="AG4570" s="45">
        <v>474.0</v>
      </c>
      <c r="AH4570" s="79"/>
      <c r="AI4570" s="80"/>
      <c r="AJ4570" s="80"/>
      <c r="AK4570" s="80"/>
      <c r="AL4570" s="14"/>
      <c r="AM4570" s="16" t="str">
        <f t="shared" si="204"/>
        <v>{s:'63E623', v:474 , c:'放デイ４・有資格４・責欠・開減２・拘減・'},</v>
      </c>
      <c r="AN4570" s="16"/>
    </row>
    <row r="4571" ht="16.5" customHeight="1">
      <c r="A4571" s="29">
        <v>63.0</v>
      </c>
      <c r="B4571" s="30" t="s">
        <v>6208</v>
      </c>
      <c r="C4571" s="31">
        <v>4569.0</v>
      </c>
      <c r="D4571" s="32" t="s">
        <v>6209</v>
      </c>
      <c r="E4571" s="139"/>
      <c r="F4571" s="139"/>
      <c r="G4571" s="94"/>
      <c r="H4571" s="140"/>
      <c r="I4571" s="140"/>
      <c r="J4571" s="95"/>
      <c r="K4571" s="69"/>
      <c r="L4571" s="65"/>
      <c r="M4571" s="302"/>
      <c r="N4571" s="366"/>
      <c r="O4571" s="367"/>
      <c r="P4571" s="368"/>
      <c r="Q4571" s="366"/>
      <c r="R4571" s="369"/>
      <c r="S4571" s="304"/>
      <c r="T4571" s="304"/>
      <c r="U4571" s="140"/>
      <c r="V4571" s="140"/>
      <c r="W4571" s="140"/>
      <c r="X4571" s="306"/>
      <c r="Y4571" s="290"/>
      <c r="Z4571" s="355"/>
      <c r="AA4571" s="356" t="s">
        <v>20</v>
      </c>
      <c r="AB4571" s="357" t="s">
        <v>21</v>
      </c>
      <c r="AC4571" s="363">
        <v>0.85</v>
      </c>
      <c r="AD4571" s="93"/>
      <c r="AE4571" s="292"/>
      <c r="AF4571" s="355"/>
      <c r="AG4571" s="45">
        <v>402.0</v>
      </c>
      <c r="AH4571" s="79"/>
      <c r="AI4571" s="80"/>
      <c r="AJ4571" s="80"/>
      <c r="AK4571" s="80"/>
      <c r="AL4571" s="14"/>
      <c r="AM4571" s="16" t="str">
        <f t="shared" si="204"/>
        <v>{s:'63E624', v:402 , c:'放デイ４・有資格４・責欠・開減２・評減・拘減・'},</v>
      </c>
      <c r="AN4571" s="16"/>
    </row>
    <row r="4572" ht="16.5" customHeight="1">
      <c r="A4572" s="403">
        <v>63.0</v>
      </c>
      <c r="B4572" s="404" t="s">
        <v>6210</v>
      </c>
      <c r="C4572" s="31">
        <v>4570.0</v>
      </c>
      <c r="D4572" s="405" t="s">
        <v>6211</v>
      </c>
      <c r="E4572" s="139"/>
      <c r="F4572" s="139"/>
      <c r="G4572" s="307"/>
      <c r="H4572" s="352"/>
      <c r="I4572" s="140"/>
      <c r="J4572" s="95"/>
      <c r="K4572" s="69"/>
      <c r="L4572" s="304"/>
      <c r="M4572" s="365"/>
      <c r="N4572" s="366"/>
      <c r="O4572" s="367"/>
      <c r="P4572" s="368"/>
      <c r="Q4572" s="366"/>
      <c r="R4572" s="369"/>
      <c r="S4572" s="406" t="s">
        <v>23</v>
      </c>
      <c r="T4572" s="436" t="s">
        <v>24</v>
      </c>
      <c r="U4572" s="408"/>
      <c r="V4572" s="408"/>
      <c r="W4572" s="437"/>
      <c r="X4572" s="438"/>
      <c r="Y4572" s="409"/>
      <c r="Z4572" s="439"/>
      <c r="AA4572" s="411"/>
      <c r="AB4572" s="412"/>
      <c r="AC4572" s="412"/>
      <c r="AD4572" s="412"/>
      <c r="AE4572" s="412"/>
      <c r="AF4572" s="413"/>
      <c r="AG4572" s="414">
        <v>394.0</v>
      </c>
      <c r="AH4572" s="79"/>
      <c r="AI4572" s="80"/>
      <c r="AJ4572" s="80"/>
      <c r="AK4572" s="80"/>
      <c r="AL4572" s="14"/>
      <c r="AM4572" s="16" t="str">
        <f t="shared" ref="AM4572:AM4595" si="205">"{s:'"&amp;A4572&amp;B4572&amp;"'},"</f>
        <v>{s:'63E625'},</v>
      </c>
      <c r="AN4572" s="16"/>
    </row>
    <row r="4573" ht="16.5" customHeight="1">
      <c r="A4573" s="403">
        <v>63.0</v>
      </c>
      <c r="B4573" s="404" t="s">
        <v>6212</v>
      </c>
      <c r="C4573" s="31">
        <v>4571.0</v>
      </c>
      <c r="D4573" s="405" t="s">
        <v>6213</v>
      </c>
      <c r="E4573" s="139"/>
      <c r="F4573" s="139"/>
      <c r="G4573" s="307"/>
      <c r="H4573" s="352"/>
      <c r="I4573" s="140"/>
      <c r="J4573" s="95"/>
      <c r="K4573" s="69"/>
      <c r="L4573" s="302"/>
      <c r="M4573" s="63"/>
      <c r="N4573" s="366"/>
      <c r="O4573" s="367"/>
      <c r="P4573" s="368"/>
      <c r="Q4573" s="366"/>
      <c r="R4573" s="369"/>
      <c r="S4573" s="440"/>
      <c r="T4573" s="441"/>
      <c r="U4573" s="442" t="s">
        <v>21</v>
      </c>
      <c r="V4573" s="443">
        <v>0.7</v>
      </c>
      <c r="W4573" s="444"/>
      <c r="X4573" s="445"/>
      <c r="Y4573" s="418"/>
      <c r="Z4573" s="446"/>
      <c r="AA4573" s="438" t="s">
        <v>20</v>
      </c>
      <c r="AB4573" s="409" t="s">
        <v>21</v>
      </c>
      <c r="AC4573" s="447">
        <v>0.85</v>
      </c>
      <c r="AD4573" s="412"/>
      <c r="AE4573" s="412"/>
      <c r="AF4573" s="413"/>
      <c r="AG4573" s="414">
        <v>335.0</v>
      </c>
      <c r="AH4573" s="79"/>
      <c r="AI4573" s="80"/>
      <c r="AJ4573" s="80"/>
      <c r="AK4573" s="80"/>
      <c r="AL4573" s="14"/>
      <c r="AM4573" s="16" t="str">
        <f t="shared" si="205"/>
        <v>{s:'63E626'},</v>
      </c>
      <c r="AN4573" s="16"/>
    </row>
    <row r="4574" ht="16.5" customHeight="1">
      <c r="A4574" s="403">
        <v>63.0</v>
      </c>
      <c r="B4574" s="404" t="s">
        <v>6214</v>
      </c>
      <c r="C4574" s="31">
        <v>4572.0</v>
      </c>
      <c r="D4574" s="405" t="s">
        <v>6215</v>
      </c>
      <c r="E4574" s="94"/>
      <c r="F4574" s="94"/>
      <c r="G4574" s="103"/>
      <c r="H4574" s="140"/>
      <c r="I4574" s="140"/>
      <c r="J4574" s="95"/>
      <c r="K4574" s="69"/>
      <c r="L4574" s="65"/>
      <c r="M4574" s="65"/>
      <c r="N4574" s="302"/>
      <c r="O4574" s="382"/>
      <c r="P4574" s="383"/>
      <c r="Q4574" s="302"/>
      <c r="R4574" s="384"/>
      <c r="S4574" s="440"/>
      <c r="T4574" s="441"/>
      <c r="U4574" s="442"/>
      <c r="V4574" s="443"/>
      <c r="W4574" s="448"/>
      <c r="X4574" s="449" t="s">
        <v>326</v>
      </c>
      <c r="Y4574" s="409" t="s">
        <v>21</v>
      </c>
      <c r="Z4574" s="410" t="str">
        <f>$Z$653</f>
        <v/>
      </c>
      <c r="AA4574" s="426"/>
      <c r="AB4574" s="427"/>
      <c r="AC4574" s="427"/>
      <c r="AD4574" s="427"/>
      <c r="AE4574" s="427"/>
      <c r="AF4574" s="428"/>
      <c r="AG4574" s="414">
        <v>276.0</v>
      </c>
      <c r="AH4574" s="79"/>
      <c r="AI4574" s="80"/>
      <c r="AJ4574" s="80"/>
      <c r="AK4574" s="80"/>
      <c r="AL4574" s="14"/>
      <c r="AM4574" s="16" t="str">
        <f t="shared" si="205"/>
        <v>{s:'63E627'},</v>
      </c>
      <c r="AN4574" s="16"/>
    </row>
    <row r="4575" ht="16.5" customHeight="1">
      <c r="A4575" s="403">
        <v>63.0</v>
      </c>
      <c r="B4575" s="404" t="s">
        <v>6216</v>
      </c>
      <c r="C4575" s="31">
        <v>4573.0</v>
      </c>
      <c r="D4575" s="405" t="s">
        <v>6217</v>
      </c>
      <c r="E4575" s="94"/>
      <c r="F4575" s="94"/>
      <c r="G4575" s="103"/>
      <c r="H4575" s="140"/>
      <c r="I4575" s="140"/>
      <c r="J4575" s="95"/>
      <c r="K4575" s="69"/>
      <c r="L4575" s="65"/>
      <c r="M4575" s="65"/>
      <c r="N4575" s="302"/>
      <c r="O4575" s="382"/>
      <c r="P4575" s="383"/>
      <c r="Q4575" s="302"/>
      <c r="R4575" s="384"/>
      <c r="S4575" s="440"/>
      <c r="T4575" s="441"/>
      <c r="U4575" s="442"/>
      <c r="V4575" s="443"/>
      <c r="W4575" s="448"/>
      <c r="X4575" s="450"/>
      <c r="Y4575" s="418"/>
      <c r="Z4575" s="419"/>
      <c r="AA4575" s="420" t="s">
        <v>20</v>
      </c>
      <c r="AB4575" s="421" t="s">
        <v>21</v>
      </c>
      <c r="AC4575" s="422">
        <v>0.85</v>
      </c>
      <c r="AD4575" s="412"/>
      <c r="AE4575" s="412"/>
      <c r="AF4575" s="413"/>
      <c r="AG4575" s="414">
        <v>235.0</v>
      </c>
      <c r="AH4575" s="79"/>
      <c r="AI4575" s="80"/>
      <c r="AJ4575" s="80"/>
      <c r="AK4575" s="80"/>
      <c r="AL4575" s="14"/>
      <c r="AM4575" s="16" t="str">
        <f t="shared" si="205"/>
        <v>{s:'63E628'},</v>
      </c>
      <c r="AN4575" s="16"/>
    </row>
    <row r="4576" ht="16.5" customHeight="1">
      <c r="A4576" s="403">
        <v>63.0</v>
      </c>
      <c r="B4576" s="404" t="s">
        <v>6218</v>
      </c>
      <c r="C4576" s="31">
        <v>4574.0</v>
      </c>
      <c r="D4576" s="405" t="s">
        <v>6219</v>
      </c>
      <c r="E4576" s="94"/>
      <c r="F4576" s="94"/>
      <c r="G4576" s="103"/>
      <c r="H4576" s="140"/>
      <c r="I4576" s="140"/>
      <c r="J4576" s="95"/>
      <c r="K4576" s="69"/>
      <c r="L4576" s="65"/>
      <c r="M4576" s="65"/>
      <c r="N4576" s="302"/>
      <c r="O4576" s="382"/>
      <c r="P4576" s="383"/>
      <c r="Q4576" s="302"/>
      <c r="R4576" s="384"/>
      <c r="S4576" s="440"/>
      <c r="T4576" s="441"/>
      <c r="U4576" s="442"/>
      <c r="V4576" s="443"/>
      <c r="W4576" s="448"/>
      <c r="X4576" s="449" t="s">
        <v>329</v>
      </c>
      <c r="Y4576" s="409" t="s">
        <v>21</v>
      </c>
      <c r="Z4576" s="410" t="str">
        <f>$Z$655</f>
        <v/>
      </c>
      <c r="AA4576" s="423"/>
      <c r="AB4576" s="424"/>
      <c r="AC4576" s="424"/>
      <c r="AD4576" s="424"/>
      <c r="AE4576" s="424"/>
      <c r="AF4576" s="419"/>
      <c r="AG4576" s="414">
        <v>335.0</v>
      </c>
      <c r="AH4576" s="79"/>
      <c r="AI4576" s="80"/>
      <c r="AJ4576" s="80"/>
      <c r="AK4576" s="80"/>
      <c r="AL4576" s="14"/>
      <c r="AM4576" s="16" t="str">
        <f t="shared" si="205"/>
        <v>{s:'63E629'},</v>
      </c>
      <c r="AN4576" s="16"/>
    </row>
    <row r="4577" ht="16.5" customHeight="1">
      <c r="A4577" s="403">
        <v>63.0</v>
      </c>
      <c r="B4577" s="404" t="s">
        <v>6220</v>
      </c>
      <c r="C4577" s="31">
        <v>4575.0</v>
      </c>
      <c r="D4577" s="405" t="s">
        <v>6221</v>
      </c>
      <c r="E4577" s="94"/>
      <c r="F4577" s="94"/>
      <c r="G4577" s="103"/>
      <c r="H4577" s="140"/>
      <c r="I4577" s="140"/>
      <c r="J4577" s="95"/>
      <c r="K4577" s="69"/>
      <c r="L4577" s="65"/>
      <c r="M4577" s="65"/>
      <c r="N4577" s="302"/>
      <c r="O4577" s="382"/>
      <c r="P4577" s="383"/>
      <c r="Q4577" s="302"/>
      <c r="R4577" s="384"/>
      <c r="S4577" s="440"/>
      <c r="T4577" s="441"/>
      <c r="U4577" s="442"/>
      <c r="V4577" s="443"/>
      <c r="W4577" s="448"/>
      <c r="X4577" s="450"/>
      <c r="Y4577" s="418"/>
      <c r="Z4577" s="419"/>
      <c r="AA4577" s="420" t="s">
        <v>20</v>
      </c>
      <c r="AB4577" s="421" t="s">
        <v>21</v>
      </c>
      <c r="AC4577" s="422">
        <v>0.85</v>
      </c>
      <c r="AD4577" s="412"/>
      <c r="AE4577" s="412"/>
      <c r="AF4577" s="413"/>
      <c r="AG4577" s="414">
        <v>285.0</v>
      </c>
      <c r="AH4577" s="79"/>
      <c r="AI4577" s="80"/>
      <c r="AJ4577" s="80"/>
      <c r="AK4577" s="80"/>
      <c r="AL4577" s="14"/>
      <c r="AM4577" s="16" t="str">
        <f t="shared" si="205"/>
        <v>{s:'63E630'},</v>
      </c>
      <c r="AN4577" s="16"/>
    </row>
    <row r="4578" ht="16.5" customHeight="1">
      <c r="A4578" s="403">
        <v>63.0</v>
      </c>
      <c r="B4578" s="404" t="s">
        <v>6222</v>
      </c>
      <c r="C4578" s="31">
        <v>4576.0</v>
      </c>
      <c r="D4578" s="405" t="s">
        <v>6223</v>
      </c>
      <c r="E4578" s="94"/>
      <c r="F4578" s="94"/>
      <c r="G4578" s="103"/>
      <c r="H4578" s="140"/>
      <c r="I4578" s="140"/>
      <c r="J4578" s="95"/>
      <c r="K4578" s="69"/>
      <c r="L4578" s="65"/>
      <c r="M4578" s="65"/>
      <c r="N4578" s="302"/>
      <c r="O4578" s="382"/>
      <c r="P4578" s="383"/>
      <c r="Q4578" s="302"/>
      <c r="R4578" s="384"/>
      <c r="S4578" s="440"/>
      <c r="T4578" s="441"/>
      <c r="U4578" s="442"/>
      <c r="V4578" s="443"/>
      <c r="W4578" s="448"/>
      <c r="X4578" s="438"/>
      <c r="Y4578" s="409"/>
      <c r="Z4578" s="439"/>
      <c r="AA4578" s="411"/>
      <c r="AB4578" s="412"/>
      <c r="AC4578" s="413"/>
      <c r="AD4578" s="451" t="s">
        <v>30</v>
      </c>
      <c r="AE4578" s="442">
        <v>5.0</v>
      </c>
      <c r="AF4578" s="452" t="s">
        <v>31</v>
      </c>
      <c r="AG4578" s="414">
        <v>389.0</v>
      </c>
      <c r="AH4578" s="79"/>
      <c r="AI4578" s="80"/>
      <c r="AJ4578" s="80"/>
      <c r="AK4578" s="80"/>
      <c r="AL4578" s="14"/>
      <c r="AM4578" s="16" t="str">
        <f t="shared" si="205"/>
        <v>{s:'63E631'},</v>
      </c>
      <c r="AN4578" s="16"/>
    </row>
    <row r="4579" ht="16.5" customHeight="1">
      <c r="A4579" s="403">
        <v>63.0</v>
      </c>
      <c r="B4579" s="404" t="s">
        <v>6224</v>
      </c>
      <c r="C4579" s="31">
        <v>4577.0</v>
      </c>
      <c r="D4579" s="405" t="s">
        <v>6225</v>
      </c>
      <c r="E4579" s="94"/>
      <c r="F4579" s="94"/>
      <c r="G4579" s="103"/>
      <c r="H4579" s="140"/>
      <c r="I4579" s="140"/>
      <c r="J4579" s="95"/>
      <c r="K4579" s="69"/>
      <c r="L4579" s="65"/>
      <c r="M4579" s="65"/>
      <c r="N4579" s="302"/>
      <c r="O4579" s="382"/>
      <c r="P4579" s="383"/>
      <c r="Q4579" s="302"/>
      <c r="R4579" s="384"/>
      <c r="S4579" s="440"/>
      <c r="T4579" s="441"/>
      <c r="U4579" s="442"/>
      <c r="V4579" s="443"/>
      <c r="W4579" s="448"/>
      <c r="X4579" s="445"/>
      <c r="Y4579" s="418"/>
      <c r="Z4579" s="446"/>
      <c r="AA4579" s="438" t="s">
        <v>20</v>
      </c>
      <c r="AB4579" s="409" t="s">
        <v>21</v>
      </c>
      <c r="AC4579" s="454">
        <v>0.85</v>
      </c>
      <c r="AD4579" s="441"/>
      <c r="AE4579" s="442"/>
      <c r="AF4579" s="452"/>
      <c r="AG4579" s="414">
        <v>330.0</v>
      </c>
      <c r="AH4579" s="79"/>
      <c r="AI4579" s="80"/>
      <c r="AJ4579" s="80"/>
      <c r="AK4579" s="80"/>
      <c r="AL4579" s="14"/>
      <c r="AM4579" s="16" t="str">
        <f t="shared" si="205"/>
        <v>{s:'63E632'},</v>
      </c>
      <c r="AN4579" s="16"/>
    </row>
    <row r="4580" ht="16.5" customHeight="1">
      <c r="A4580" s="403">
        <v>63.0</v>
      </c>
      <c r="B4580" s="404" t="s">
        <v>6226</v>
      </c>
      <c r="C4580" s="31">
        <v>4578.0</v>
      </c>
      <c r="D4580" s="405" t="s">
        <v>6227</v>
      </c>
      <c r="E4580" s="94"/>
      <c r="F4580" s="94"/>
      <c r="G4580" s="103"/>
      <c r="H4580" s="140"/>
      <c r="I4580" s="140"/>
      <c r="J4580" s="95"/>
      <c r="K4580" s="69"/>
      <c r="L4580" s="65"/>
      <c r="M4580" s="65"/>
      <c r="N4580" s="302"/>
      <c r="O4580" s="382"/>
      <c r="P4580" s="383"/>
      <c r="Q4580" s="302"/>
      <c r="R4580" s="384"/>
      <c r="S4580" s="440"/>
      <c r="T4580" s="455"/>
      <c r="U4580" s="442"/>
      <c r="V4580" s="443"/>
      <c r="W4580" s="448"/>
      <c r="X4580" s="449" t="s">
        <v>326</v>
      </c>
      <c r="Y4580" s="442" t="s">
        <v>21</v>
      </c>
      <c r="Z4580" s="448" t="str">
        <f>$Z$653</f>
        <v/>
      </c>
      <c r="AA4580" s="426"/>
      <c r="AB4580" s="427"/>
      <c r="AC4580" s="428"/>
      <c r="AD4580" s="441"/>
      <c r="AE4580" s="443"/>
      <c r="AF4580" s="448"/>
      <c r="AG4580" s="414">
        <v>271.0</v>
      </c>
      <c r="AH4580" s="79"/>
      <c r="AI4580" s="80"/>
      <c r="AJ4580" s="80"/>
      <c r="AK4580" s="80"/>
      <c r="AL4580" s="14"/>
      <c r="AM4580" s="16" t="str">
        <f t="shared" si="205"/>
        <v>{s:'63E633'},</v>
      </c>
      <c r="AN4580" s="16"/>
    </row>
    <row r="4581" ht="16.5" customHeight="1">
      <c r="A4581" s="403">
        <v>63.0</v>
      </c>
      <c r="B4581" s="404" t="s">
        <v>6228</v>
      </c>
      <c r="C4581" s="31">
        <v>4579.0</v>
      </c>
      <c r="D4581" s="405" t="s">
        <v>6229</v>
      </c>
      <c r="E4581" s="94"/>
      <c r="F4581" s="94"/>
      <c r="G4581" s="103"/>
      <c r="H4581" s="140"/>
      <c r="I4581" s="140"/>
      <c r="J4581" s="95"/>
      <c r="K4581" s="69"/>
      <c r="L4581" s="65"/>
      <c r="M4581" s="65"/>
      <c r="N4581" s="302"/>
      <c r="O4581" s="382"/>
      <c r="P4581" s="383"/>
      <c r="Q4581" s="302"/>
      <c r="R4581" s="384"/>
      <c r="S4581" s="440"/>
      <c r="T4581" s="455"/>
      <c r="U4581" s="442"/>
      <c r="V4581" s="443"/>
      <c r="W4581" s="448"/>
      <c r="X4581" s="450"/>
      <c r="Y4581" s="418"/>
      <c r="Z4581" s="419"/>
      <c r="AA4581" s="420" t="s">
        <v>20</v>
      </c>
      <c r="AB4581" s="421" t="s">
        <v>21</v>
      </c>
      <c r="AC4581" s="430">
        <v>0.85</v>
      </c>
      <c r="AD4581" s="441"/>
      <c r="AE4581" s="443"/>
      <c r="AF4581" s="448"/>
      <c r="AG4581" s="414">
        <v>230.0</v>
      </c>
      <c r="AH4581" s="79"/>
      <c r="AI4581" s="80"/>
      <c r="AJ4581" s="80"/>
      <c r="AK4581" s="80"/>
      <c r="AL4581" s="14"/>
      <c r="AM4581" s="16" t="str">
        <f t="shared" si="205"/>
        <v>{s:'63E634'},</v>
      </c>
      <c r="AN4581" s="16"/>
    </row>
    <row r="4582" ht="16.5" customHeight="1">
      <c r="A4582" s="403">
        <v>63.0</v>
      </c>
      <c r="B4582" s="404" t="s">
        <v>6230</v>
      </c>
      <c r="C4582" s="31">
        <v>4580.0</v>
      </c>
      <c r="D4582" s="405" t="s">
        <v>6231</v>
      </c>
      <c r="E4582" s="94"/>
      <c r="F4582" s="94"/>
      <c r="G4582" s="103"/>
      <c r="H4582" s="140"/>
      <c r="I4582" s="140"/>
      <c r="J4582" s="95"/>
      <c r="K4582" s="69"/>
      <c r="L4582" s="65"/>
      <c r="M4582" s="65"/>
      <c r="N4582" s="302"/>
      <c r="O4582" s="382"/>
      <c r="P4582" s="383"/>
      <c r="Q4582" s="302"/>
      <c r="R4582" s="384"/>
      <c r="S4582" s="440"/>
      <c r="T4582" s="455"/>
      <c r="U4582" s="442"/>
      <c r="V4582" s="443"/>
      <c r="W4582" s="448"/>
      <c r="X4582" s="449" t="s">
        <v>329</v>
      </c>
      <c r="Y4582" s="442" t="s">
        <v>21</v>
      </c>
      <c r="Z4582" s="448" t="str">
        <f>$Z$655</f>
        <v/>
      </c>
      <c r="AA4582" s="423"/>
      <c r="AB4582" s="424"/>
      <c r="AC4582" s="419"/>
      <c r="AD4582" s="441"/>
      <c r="AE4582" s="443"/>
      <c r="AF4582" s="448"/>
      <c r="AG4582" s="414">
        <v>330.0</v>
      </c>
      <c r="AH4582" s="79"/>
      <c r="AI4582" s="80"/>
      <c r="AJ4582" s="80"/>
      <c r="AK4582" s="80"/>
      <c r="AL4582" s="14"/>
      <c r="AM4582" s="16" t="str">
        <f t="shared" si="205"/>
        <v>{s:'63E635'},</v>
      </c>
      <c r="AN4582" s="16"/>
    </row>
    <row r="4583" ht="16.5" customHeight="1">
      <c r="A4583" s="403">
        <v>63.0</v>
      </c>
      <c r="B4583" s="404" t="s">
        <v>6232</v>
      </c>
      <c r="C4583" s="31">
        <v>4581.0</v>
      </c>
      <c r="D4583" s="405" t="s">
        <v>6233</v>
      </c>
      <c r="E4583" s="94"/>
      <c r="F4583" s="94"/>
      <c r="G4583" s="103"/>
      <c r="H4583" s="140"/>
      <c r="I4583" s="140"/>
      <c r="J4583" s="95"/>
      <c r="K4583" s="69"/>
      <c r="L4583" s="65"/>
      <c r="M4583" s="65"/>
      <c r="N4583" s="302"/>
      <c r="O4583" s="382"/>
      <c r="P4583" s="383"/>
      <c r="Q4583" s="302"/>
      <c r="R4583" s="384"/>
      <c r="S4583" s="458"/>
      <c r="T4583" s="455"/>
      <c r="U4583" s="442"/>
      <c r="V4583" s="443"/>
      <c r="W4583" s="448"/>
      <c r="X4583" s="450"/>
      <c r="Y4583" s="418"/>
      <c r="Z4583" s="419"/>
      <c r="AA4583" s="420" t="s">
        <v>20</v>
      </c>
      <c r="AB4583" s="421" t="s">
        <v>21</v>
      </c>
      <c r="AC4583" s="430">
        <v>0.85</v>
      </c>
      <c r="AD4583" s="456"/>
      <c r="AE4583" s="424"/>
      <c r="AF4583" s="419"/>
      <c r="AG4583" s="414">
        <v>280.0</v>
      </c>
      <c r="AH4583" s="79"/>
      <c r="AI4583" s="80"/>
      <c r="AJ4583" s="80"/>
      <c r="AK4583" s="80"/>
      <c r="AL4583" s="14"/>
      <c r="AM4583" s="16" t="str">
        <f t="shared" si="205"/>
        <v>{s:'63E636'},</v>
      </c>
      <c r="AN4583" s="16"/>
    </row>
    <row r="4584" ht="16.5" customHeight="1">
      <c r="A4584" s="403">
        <v>63.0</v>
      </c>
      <c r="B4584" s="404" t="s">
        <v>6234</v>
      </c>
      <c r="C4584" s="31">
        <v>4582.0</v>
      </c>
      <c r="D4584" s="405" t="s">
        <v>6235</v>
      </c>
      <c r="E4584" s="94"/>
      <c r="F4584" s="94"/>
      <c r="G4584" s="103"/>
      <c r="H4584" s="140"/>
      <c r="I4584" s="140"/>
      <c r="J4584" s="95"/>
      <c r="K4584" s="69"/>
      <c r="L4584" s="65"/>
      <c r="M4584" s="65"/>
      <c r="N4584" s="302"/>
      <c r="O4584" s="382"/>
      <c r="P4584" s="383"/>
      <c r="Q4584" s="302"/>
      <c r="R4584" s="384"/>
      <c r="S4584" s="458"/>
      <c r="T4584" s="436" t="s">
        <v>27</v>
      </c>
      <c r="U4584" s="409"/>
      <c r="V4584" s="457"/>
      <c r="W4584" s="410"/>
      <c r="X4584" s="438"/>
      <c r="Y4584" s="409"/>
      <c r="Z4584" s="439"/>
      <c r="AA4584" s="411"/>
      <c r="AB4584" s="412"/>
      <c r="AC4584" s="412"/>
      <c r="AD4584" s="412"/>
      <c r="AE4584" s="412"/>
      <c r="AF4584" s="413"/>
      <c r="AG4584" s="414">
        <v>282.0</v>
      </c>
      <c r="AH4584" s="79"/>
      <c r="AI4584" s="80"/>
      <c r="AJ4584" s="80"/>
      <c r="AK4584" s="80"/>
      <c r="AL4584" s="14"/>
      <c r="AM4584" s="16" t="str">
        <f t="shared" si="205"/>
        <v>{s:'63E637'},</v>
      </c>
      <c r="AN4584" s="16"/>
    </row>
    <row r="4585" ht="16.5" customHeight="1">
      <c r="A4585" s="403">
        <v>63.0</v>
      </c>
      <c r="B4585" s="404" t="s">
        <v>6236</v>
      </c>
      <c r="C4585" s="31">
        <v>4583.0</v>
      </c>
      <c r="D4585" s="405" t="s">
        <v>6237</v>
      </c>
      <c r="E4585" s="94"/>
      <c r="F4585" s="94"/>
      <c r="G4585" s="103"/>
      <c r="H4585" s="140"/>
      <c r="I4585" s="140"/>
      <c r="J4585" s="95"/>
      <c r="K4585" s="69"/>
      <c r="L4585" s="65"/>
      <c r="M4585" s="65"/>
      <c r="N4585" s="302"/>
      <c r="O4585" s="382"/>
      <c r="P4585" s="383"/>
      <c r="Q4585" s="302"/>
      <c r="R4585" s="384"/>
      <c r="S4585" s="458"/>
      <c r="T4585" s="441"/>
      <c r="U4585" s="442" t="s">
        <v>21</v>
      </c>
      <c r="V4585" s="443">
        <v>0.5</v>
      </c>
      <c r="W4585" s="448"/>
      <c r="X4585" s="445"/>
      <c r="Y4585" s="418"/>
      <c r="Z4585" s="446"/>
      <c r="AA4585" s="438" t="s">
        <v>20</v>
      </c>
      <c r="AB4585" s="409" t="s">
        <v>21</v>
      </c>
      <c r="AC4585" s="447">
        <v>0.85</v>
      </c>
      <c r="AD4585" s="412"/>
      <c r="AE4585" s="412"/>
      <c r="AF4585" s="413"/>
      <c r="AG4585" s="414">
        <v>240.0</v>
      </c>
      <c r="AH4585" s="79"/>
      <c r="AI4585" s="80"/>
      <c r="AJ4585" s="80"/>
      <c r="AK4585" s="80"/>
      <c r="AL4585" s="14"/>
      <c r="AM4585" s="16" t="str">
        <f t="shared" si="205"/>
        <v>{s:'63E638'},</v>
      </c>
      <c r="AN4585" s="16"/>
    </row>
    <row r="4586" ht="16.5" customHeight="1">
      <c r="A4586" s="403">
        <v>63.0</v>
      </c>
      <c r="B4586" s="404" t="s">
        <v>6238</v>
      </c>
      <c r="C4586" s="31">
        <v>4584.0</v>
      </c>
      <c r="D4586" s="405" t="s">
        <v>6239</v>
      </c>
      <c r="E4586" s="94"/>
      <c r="F4586" s="94"/>
      <c r="G4586" s="103"/>
      <c r="H4586" s="140"/>
      <c r="I4586" s="140"/>
      <c r="J4586" s="95"/>
      <c r="K4586" s="69"/>
      <c r="L4586" s="65"/>
      <c r="M4586" s="65"/>
      <c r="N4586" s="302"/>
      <c r="O4586" s="382"/>
      <c r="P4586" s="383"/>
      <c r="Q4586" s="302"/>
      <c r="R4586" s="384"/>
      <c r="S4586" s="458"/>
      <c r="T4586" s="441"/>
      <c r="U4586" s="442"/>
      <c r="V4586" s="443"/>
      <c r="W4586" s="448"/>
      <c r="X4586" s="449" t="s">
        <v>326</v>
      </c>
      <c r="Y4586" s="409" t="s">
        <v>21</v>
      </c>
      <c r="Z4586" s="410" t="str">
        <f>$Z$653</f>
        <v/>
      </c>
      <c r="AA4586" s="426"/>
      <c r="AB4586" s="427"/>
      <c r="AC4586" s="427"/>
      <c r="AD4586" s="427"/>
      <c r="AE4586" s="427"/>
      <c r="AF4586" s="428"/>
      <c r="AG4586" s="414">
        <v>197.0</v>
      </c>
      <c r="AH4586" s="79"/>
      <c r="AI4586" s="80"/>
      <c r="AJ4586" s="80"/>
      <c r="AK4586" s="80"/>
      <c r="AL4586" s="14"/>
      <c r="AM4586" s="16" t="str">
        <f t="shared" si="205"/>
        <v>{s:'63E639'},</v>
      </c>
      <c r="AN4586" s="16"/>
    </row>
    <row r="4587" ht="16.5" customHeight="1">
      <c r="A4587" s="403">
        <v>63.0</v>
      </c>
      <c r="B4587" s="404" t="s">
        <v>6240</v>
      </c>
      <c r="C4587" s="31">
        <v>4585.0</v>
      </c>
      <c r="D4587" s="405" t="s">
        <v>6241</v>
      </c>
      <c r="E4587" s="94"/>
      <c r="F4587" s="94"/>
      <c r="G4587" s="103"/>
      <c r="H4587" s="140"/>
      <c r="I4587" s="140"/>
      <c r="J4587" s="95"/>
      <c r="K4587" s="69"/>
      <c r="L4587" s="65"/>
      <c r="M4587" s="65"/>
      <c r="N4587" s="302"/>
      <c r="O4587" s="382"/>
      <c r="P4587" s="383"/>
      <c r="Q4587" s="302"/>
      <c r="R4587" s="384"/>
      <c r="S4587" s="458"/>
      <c r="T4587" s="441"/>
      <c r="U4587" s="442"/>
      <c r="V4587" s="443"/>
      <c r="W4587" s="448"/>
      <c r="X4587" s="450"/>
      <c r="Y4587" s="418"/>
      <c r="Z4587" s="419"/>
      <c r="AA4587" s="420" t="s">
        <v>20</v>
      </c>
      <c r="AB4587" s="421" t="s">
        <v>21</v>
      </c>
      <c r="AC4587" s="422">
        <v>0.85</v>
      </c>
      <c r="AD4587" s="412"/>
      <c r="AE4587" s="412"/>
      <c r="AF4587" s="413"/>
      <c r="AG4587" s="414">
        <v>167.0</v>
      </c>
      <c r="AH4587" s="79"/>
      <c r="AI4587" s="80"/>
      <c r="AJ4587" s="80"/>
      <c r="AK4587" s="80"/>
      <c r="AL4587" s="14"/>
      <c r="AM4587" s="16" t="str">
        <f t="shared" si="205"/>
        <v>{s:'63E640'},</v>
      </c>
      <c r="AN4587" s="16"/>
    </row>
    <row r="4588" ht="16.5" customHeight="1">
      <c r="A4588" s="403">
        <v>63.0</v>
      </c>
      <c r="B4588" s="404" t="s">
        <v>6242</v>
      </c>
      <c r="C4588" s="31">
        <v>4586.0</v>
      </c>
      <c r="D4588" s="405" t="s">
        <v>6243</v>
      </c>
      <c r="E4588" s="94"/>
      <c r="F4588" s="94"/>
      <c r="G4588" s="103"/>
      <c r="H4588" s="140"/>
      <c r="I4588" s="140"/>
      <c r="J4588" s="95"/>
      <c r="K4588" s="69"/>
      <c r="L4588" s="65"/>
      <c r="M4588" s="65"/>
      <c r="N4588" s="302"/>
      <c r="O4588" s="382"/>
      <c r="P4588" s="383"/>
      <c r="Q4588" s="302"/>
      <c r="R4588" s="384"/>
      <c r="S4588" s="458"/>
      <c r="T4588" s="441"/>
      <c r="U4588" s="442"/>
      <c r="V4588" s="443"/>
      <c r="W4588" s="448"/>
      <c r="X4588" s="449" t="s">
        <v>329</v>
      </c>
      <c r="Y4588" s="409" t="s">
        <v>21</v>
      </c>
      <c r="Z4588" s="410" t="str">
        <f>$Z$655</f>
        <v/>
      </c>
      <c r="AA4588" s="423"/>
      <c r="AB4588" s="424"/>
      <c r="AC4588" s="424"/>
      <c r="AD4588" s="424"/>
      <c r="AE4588" s="424"/>
      <c r="AF4588" s="419"/>
      <c r="AG4588" s="414">
        <v>240.0</v>
      </c>
      <c r="AH4588" s="79"/>
      <c r="AI4588" s="80"/>
      <c r="AJ4588" s="80"/>
      <c r="AK4588" s="80"/>
      <c r="AL4588" s="14"/>
      <c r="AM4588" s="16" t="str">
        <f t="shared" si="205"/>
        <v>{s:'63E641'},</v>
      </c>
      <c r="AN4588" s="16"/>
    </row>
    <row r="4589" ht="16.5" customHeight="1">
      <c r="A4589" s="403">
        <v>63.0</v>
      </c>
      <c r="B4589" s="404" t="s">
        <v>6244</v>
      </c>
      <c r="C4589" s="31">
        <v>4587.0</v>
      </c>
      <c r="D4589" s="405" t="s">
        <v>6245</v>
      </c>
      <c r="E4589" s="94"/>
      <c r="F4589" s="94"/>
      <c r="G4589" s="103"/>
      <c r="H4589" s="140"/>
      <c r="I4589" s="140"/>
      <c r="J4589" s="95"/>
      <c r="K4589" s="69"/>
      <c r="L4589" s="65"/>
      <c r="M4589" s="65"/>
      <c r="N4589" s="302"/>
      <c r="O4589" s="382"/>
      <c r="P4589" s="383"/>
      <c r="Q4589" s="302"/>
      <c r="R4589" s="384"/>
      <c r="S4589" s="458"/>
      <c r="T4589" s="441"/>
      <c r="U4589" s="442"/>
      <c r="V4589" s="443"/>
      <c r="W4589" s="448"/>
      <c r="X4589" s="450"/>
      <c r="Y4589" s="418"/>
      <c r="Z4589" s="419"/>
      <c r="AA4589" s="420" t="s">
        <v>20</v>
      </c>
      <c r="AB4589" s="421" t="s">
        <v>21</v>
      </c>
      <c r="AC4589" s="422">
        <v>0.85</v>
      </c>
      <c r="AD4589" s="412"/>
      <c r="AE4589" s="412"/>
      <c r="AF4589" s="413"/>
      <c r="AG4589" s="414">
        <v>204.0</v>
      </c>
      <c r="AH4589" s="79"/>
      <c r="AI4589" s="80"/>
      <c r="AJ4589" s="80"/>
      <c r="AK4589" s="80"/>
      <c r="AL4589" s="14"/>
      <c r="AM4589" s="16" t="str">
        <f t="shared" si="205"/>
        <v>{s:'63E642'},</v>
      </c>
      <c r="AN4589" s="16"/>
    </row>
    <row r="4590" ht="16.5" customHeight="1">
      <c r="A4590" s="403">
        <v>63.0</v>
      </c>
      <c r="B4590" s="404" t="s">
        <v>6246</v>
      </c>
      <c r="C4590" s="31">
        <v>4588.0</v>
      </c>
      <c r="D4590" s="405" t="s">
        <v>6247</v>
      </c>
      <c r="E4590" s="94"/>
      <c r="F4590" s="94"/>
      <c r="G4590" s="103"/>
      <c r="H4590" s="140"/>
      <c r="I4590" s="140"/>
      <c r="J4590" s="95"/>
      <c r="K4590" s="69"/>
      <c r="L4590" s="65"/>
      <c r="M4590" s="65"/>
      <c r="N4590" s="302"/>
      <c r="O4590" s="382"/>
      <c r="P4590" s="383"/>
      <c r="Q4590" s="302"/>
      <c r="R4590" s="384"/>
      <c r="S4590" s="458"/>
      <c r="T4590" s="441"/>
      <c r="U4590" s="442"/>
      <c r="V4590" s="443"/>
      <c r="W4590" s="448"/>
      <c r="X4590" s="438"/>
      <c r="Y4590" s="409"/>
      <c r="Z4590" s="439"/>
      <c r="AA4590" s="411"/>
      <c r="AB4590" s="412"/>
      <c r="AC4590" s="413"/>
      <c r="AD4590" s="451" t="s">
        <v>30</v>
      </c>
      <c r="AE4590" s="442">
        <v>5.0</v>
      </c>
      <c r="AF4590" s="452" t="s">
        <v>31</v>
      </c>
      <c r="AG4590" s="414">
        <v>277.0</v>
      </c>
      <c r="AH4590" s="79"/>
      <c r="AI4590" s="80"/>
      <c r="AJ4590" s="80"/>
      <c r="AK4590" s="80"/>
      <c r="AL4590" s="14"/>
      <c r="AM4590" s="16" t="str">
        <f t="shared" si="205"/>
        <v>{s:'63E643'},</v>
      </c>
      <c r="AN4590" s="16"/>
    </row>
    <row r="4591" ht="16.5" customHeight="1">
      <c r="A4591" s="403">
        <v>63.0</v>
      </c>
      <c r="B4591" s="404" t="s">
        <v>6248</v>
      </c>
      <c r="C4591" s="31">
        <v>4589.0</v>
      </c>
      <c r="D4591" s="405" t="s">
        <v>6249</v>
      </c>
      <c r="E4591" s="94"/>
      <c r="F4591" s="94"/>
      <c r="G4591" s="103"/>
      <c r="H4591" s="140"/>
      <c r="I4591" s="140"/>
      <c r="J4591" s="95"/>
      <c r="K4591" s="69"/>
      <c r="L4591" s="65"/>
      <c r="M4591" s="65"/>
      <c r="N4591" s="302"/>
      <c r="O4591" s="382"/>
      <c r="P4591" s="383"/>
      <c r="Q4591" s="302"/>
      <c r="R4591" s="384"/>
      <c r="S4591" s="458"/>
      <c r="T4591" s="455"/>
      <c r="U4591" s="442"/>
      <c r="V4591" s="443"/>
      <c r="W4591" s="443"/>
      <c r="X4591" s="445"/>
      <c r="Y4591" s="418"/>
      <c r="Z4591" s="446"/>
      <c r="AA4591" s="438" t="s">
        <v>20</v>
      </c>
      <c r="AB4591" s="409" t="s">
        <v>21</v>
      </c>
      <c r="AC4591" s="454">
        <v>0.85</v>
      </c>
      <c r="AD4591" s="441"/>
      <c r="AE4591" s="442"/>
      <c r="AF4591" s="452"/>
      <c r="AG4591" s="414">
        <v>235.0</v>
      </c>
      <c r="AH4591" s="79"/>
      <c r="AI4591" s="80"/>
      <c r="AJ4591" s="80"/>
      <c r="AK4591" s="80"/>
      <c r="AL4591" s="14"/>
      <c r="AM4591" s="16" t="str">
        <f t="shared" si="205"/>
        <v>{s:'63E644'},</v>
      </c>
      <c r="AN4591" s="16"/>
    </row>
    <row r="4592" ht="16.5" customHeight="1">
      <c r="A4592" s="403">
        <v>63.0</v>
      </c>
      <c r="B4592" s="404" t="s">
        <v>6250</v>
      </c>
      <c r="C4592" s="31">
        <v>4590.0</v>
      </c>
      <c r="D4592" s="405" t="s">
        <v>6251</v>
      </c>
      <c r="E4592" s="94"/>
      <c r="F4592" s="94"/>
      <c r="G4592" s="103"/>
      <c r="H4592" s="140"/>
      <c r="I4592" s="140"/>
      <c r="J4592" s="95"/>
      <c r="K4592" s="69"/>
      <c r="L4592" s="65"/>
      <c r="M4592" s="65"/>
      <c r="N4592" s="302"/>
      <c r="O4592" s="382"/>
      <c r="P4592" s="383"/>
      <c r="Q4592" s="302"/>
      <c r="R4592" s="384"/>
      <c r="S4592" s="458"/>
      <c r="T4592" s="455"/>
      <c r="U4592" s="442"/>
      <c r="V4592" s="443"/>
      <c r="W4592" s="443"/>
      <c r="X4592" s="449" t="s">
        <v>326</v>
      </c>
      <c r="Y4592" s="442" t="s">
        <v>21</v>
      </c>
      <c r="Z4592" s="448" t="str">
        <f>$Z$653</f>
        <v/>
      </c>
      <c r="AA4592" s="426"/>
      <c r="AB4592" s="427"/>
      <c r="AC4592" s="428"/>
      <c r="AD4592" s="441"/>
      <c r="AE4592" s="443"/>
      <c r="AF4592" s="448"/>
      <c r="AG4592" s="414">
        <v>192.0</v>
      </c>
      <c r="AH4592" s="79"/>
      <c r="AI4592" s="80"/>
      <c r="AJ4592" s="80"/>
      <c r="AK4592" s="80"/>
      <c r="AL4592" s="14"/>
      <c r="AM4592" s="16" t="str">
        <f t="shared" si="205"/>
        <v>{s:'63E645'},</v>
      </c>
      <c r="AN4592" s="16"/>
    </row>
    <row r="4593" ht="16.5" customHeight="1">
      <c r="A4593" s="403">
        <v>63.0</v>
      </c>
      <c r="B4593" s="404" t="s">
        <v>6252</v>
      </c>
      <c r="C4593" s="31">
        <v>4591.0</v>
      </c>
      <c r="D4593" s="405" t="s">
        <v>6253</v>
      </c>
      <c r="E4593" s="94"/>
      <c r="F4593" s="94"/>
      <c r="G4593" s="103"/>
      <c r="H4593" s="140"/>
      <c r="I4593" s="140"/>
      <c r="J4593" s="95"/>
      <c r="K4593" s="69"/>
      <c r="L4593" s="65"/>
      <c r="M4593" s="65"/>
      <c r="N4593" s="302"/>
      <c r="O4593" s="382"/>
      <c r="P4593" s="383"/>
      <c r="Q4593" s="302"/>
      <c r="R4593" s="384"/>
      <c r="S4593" s="458"/>
      <c r="T4593" s="455"/>
      <c r="U4593" s="442"/>
      <c r="V4593" s="443"/>
      <c r="W4593" s="443"/>
      <c r="X4593" s="450"/>
      <c r="Y4593" s="418"/>
      <c r="Z4593" s="419"/>
      <c r="AA4593" s="420" t="s">
        <v>20</v>
      </c>
      <c r="AB4593" s="421" t="s">
        <v>21</v>
      </c>
      <c r="AC4593" s="430">
        <v>0.85</v>
      </c>
      <c r="AD4593" s="441"/>
      <c r="AE4593" s="443"/>
      <c r="AF4593" s="448"/>
      <c r="AG4593" s="414">
        <v>162.0</v>
      </c>
      <c r="AH4593" s="79"/>
      <c r="AI4593" s="80"/>
      <c r="AJ4593" s="80"/>
      <c r="AK4593" s="80"/>
      <c r="AL4593" s="14"/>
      <c r="AM4593" s="16" t="str">
        <f t="shared" si="205"/>
        <v>{s:'63E646'},</v>
      </c>
      <c r="AN4593" s="16"/>
    </row>
    <row r="4594" ht="16.5" customHeight="1">
      <c r="A4594" s="403">
        <v>63.0</v>
      </c>
      <c r="B4594" s="404" t="s">
        <v>6254</v>
      </c>
      <c r="C4594" s="31">
        <v>4592.0</v>
      </c>
      <c r="D4594" s="405" t="s">
        <v>6255</v>
      </c>
      <c r="E4594" s="94"/>
      <c r="F4594" s="94"/>
      <c r="G4594" s="103"/>
      <c r="H4594" s="140"/>
      <c r="I4594" s="140"/>
      <c r="J4594" s="95"/>
      <c r="K4594" s="69"/>
      <c r="L4594" s="65"/>
      <c r="M4594" s="65"/>
      <c r="N4594" s="302"/>
      <c r="O4594" s="382"/>
      <c r="P4594" s="383"/>
      <c r="Q4594" s="302"/>
      <c r="R4594" s="384"/>
      <c r="S4594" s="458"/>
      <c r="T4594" s="455"/>
      <c r="U4594" s="442"/>
      <c r="V4594" s="443"/>
      <c r="W4594" s="443"/>
      <c r="X4594" s="449" t="s">
        <v>329</v>
      </c>
      <c r="Y4594" s="442" t="s">
        <v>21</v>
      </c>
      <c r="Z4594" s="448" t="str">
        <f>$Z$655</f>
        <v/>
      </c>
      <c r="AA4594" s="423"/>
      <c r="AB4594" s="424"/>
      <c r="AC4594" s="419"/>
      <c r="AD4594" s="441"/>
      <c r="AE4594" s="443"/>
      <c r="AF4594" s="448"/>
      <c r="AG4594" s="414">
        <v>235.0</v>
      </c>
      <c r="AH4594" s="79"/>
      <c r="AI4594" s="80"/>
      <c r="AJ4594" s="80"/>
      <c r="AK4594" s="80"/>
      <c r="AL4594" s="14"/>
      <c r="AM4594" s="16" t="str">
        <f t="shared" si="205"/>
        <v>{s:'63E647'},</v>
      </c>
      <c r="AN4594" s="16"/>
    </row>
    <row r="4595" ht="16.5" customHeight="1">
      <c r="A4595" s="403">
        <v>63.0</v>
      </c>
      <c r="B4595" s="404" t="s">
        <v>6256</v>
      </c>
      <c r="C4595" s="31">
        <v>4593.0</v>
      </c>
      <c r="D4595" s="405" t="s">
        <v>6257</v>
      </c>
      <c r="E4595" s="94"/>
      <c r="F4595" s="94"/>
      <c r="G4595" s="103"/>
      <c r="H4595" s="140"/>
      <c r="I4595" s="140"/>
      <c r="J4595" s="95"/>
      <c r="K4595" s="110"/>
      <c r="L4595" s="115"/>
      <c r="M4595" s="115"/>
      <c r="N4595" s="386"/>
      <c r="O4595" s="364"/>
      <c r="P4595" s="378"/>
      <c r="Q4595" s="374"/>
      <c r="R4595" s="376"/>
      <c r="S4595" s="460"/>
      <c r="T4595" s="458"/>
      <c r="U4595" s="442"/>
      <c r="V4595" s="443"/>
      <c r="W4595" s="443"/>
      <c r="X4595" s="450"/>
      <c r="Y4595" s="418"/>
      <c r="Z4595" s="419"/>
      <c r="AA4595" s="420" t="s">
        <v>20</v>
      </c>
      <c r="AB4595" s="421" t="s">
        <v>21</v>
      </c>
      <c r="AC4595" s="430">
        <v>0.85</v>
      </c>
      <c r="AD4595" s="456"/>
      <c r="AE4595" s="424"/>
      <c r="AF4595" s="419"/>
      <c r="AG4595" s="414">
        <v>199.0</v>
      </c>
      <c r="AH4595" s="79"/>
      <c r="AI4595" s="80"/>
      <c r="AJ4595" s="80"/>
      <c r="AK4595" s="80"/>
      <c r="AL4595" s="14"/>
      <c r="AM4595" s="16" t="str">
        <f t="shared" si="205"/>
        <v>{s:'63E648'},</v>
      </c>
      <c r="AN4595" s="16"/>
    </row>
    <row r="4596" ht="16.5" customHeight="1">
      <c r="A4596" s="29">
        <v>63.0</v>
      </c>
      <c r="B4596" s="30" t="s">
        <v>6258</v>
      </c>
      <c r="C4596" s="31">
        <v>4594.0</v>
      </c>
      <c r="D4596" s="32" t="s">
        <v>6259</v>
      </c>
      <c r="E4596" s="94"/>
      <c r="F4596" s="94"/>
      <c r="G4596" s="94"/>
      <c r="H4596" s="352"/>
      <c r="I4596" s="140"/>
      <c r="J4596" s="95"/>
      <c r="K4596" s="69"/>
      <c r="L4596" s="65"/>
      <c r="M4596" s="65"/>
      <c r="N4596" s="352"/>
      <c r="O4596" s="367"/>
      <c r="P4596" s="82" t="s">
        <v>5011</v>
      </c>
      <c r="Q4596" s="140"/>
      <c r="R4596" s="95"/>
      <c r="S4596" s="287"/>
      <c r="T4596" s="287"/>
      <c r="U4596" s="152"/>
      <c r="V4596" s="152"/>
      <c r="W4596" s="153"/>
      <c r="X4596" s="299"/>
      <c r="Y4596" s="287"/>
      <c r="Z4596" s="345"/>
      <c r="AA4596" s="398"/>
      <c r="AB4596" s="288"/>
      <c r="AC4596" s="288"/>
      <c r="AD4596" s="288"/>
      <c r="AE4596" s="288"/>
      <c r="AF4596" s="346"/>
      <c r="AG4596" s="45">
        <v>396.0</v>
      </c>
      <c r="AH4596" s="79"/>
      <c r="AI4596" s="80"/>
      <c r="AJ4596" s="80"/>
      <c r="AK4596" s="80"/>
      <c r="AL4596" s="14"/>
      <c r="AM4596" s="16" t="str">
        <f t="shared" ref="AM4596:AM4607" si="206">"{s:'"&amp;A4596&amp;B4596&amp;"', v:"&amp;AG4596&amp;" , c:'"&amp;D4596&amp;"・'},"</f>
        <v>{s:'63E649', v:396 , c:'放デイ４・責欠２・'},</v>
      </c>
      <c r="AN4596" s="16"/>
    </row>
    <row r="4597" ht="16.5" customHeight="1">
      <c r="A4597" s="29">
        <v>63.0</v>
      </c>
      <c r="B4597" s="30" t="s">
        <v>6260</v>
      </c>
      <c r="C4597" s="31">
        <v>4595.0</v>
      </c>
      <c r="D4597" s="32" t="s">
        <v>6261</v>
      </c>
      <c r="E4597" s="94"/>
      <c r="F4597" s="94"/>
      <c r="G4597" s="94"/>
      <c r="H4597" s="352"/>
      <c r="I4597" s="140"/>
      <c r="J4597" s="95"/>
      <c r="K4597" s="69"/>
      <c r="L4597" s="65"/>
      <c r="M4597" s="65"/>
      <c r="N4597" s="352"/>
      <c r="O4597" s="105"/>
      <c r="P4597" s="87"/>
      <c r="Q4597" s="302" t="s">
        <v>21</v>
      </c>
      <c r="R4597" s="349">
        <v>0.5</v>
      </c>
      <c r="S4597" s="302"/>
      <c r="T4597" s="302"/>
      <c r="U4597" s="140"/>
      <c r="V4597" s="140"/>
      <c r="W4597" s="95"/>
      <c r="X4597" s="303"/>
      <c r="Y4597" s="290"/>
      <c r="Z4597" s="350"/>
      <c r="AA4597" s="299" t="s">
        <v>20</v>
      </c>
      <c r="AB4597" s="287" t="s">
        <v>21</v>
      </c>
      <c r="AC4597" s="351">
        <v>0.85</v>
      </c>
      <c r="AD4597" s="288"/>
      <c r="AE4597" s="288"/>
      <c r="AF4597" s="346"/>
      <c r="AG4597" s="45">
        <v>337.0</v>
      </c>
      <c r="AH4597" s="79"/>
      <c r="AI4597" s="80"/>
      <c r="AJ4597" s="80"/>
      <c r="AK4597" s="80"/>
      <c r="AL4597" s="14"/>
      <c r="AM4597" s="16" t="str">
        <f t="shared" si="206"/>
        <v>{s:'63E650', v:337 , c:'放デイ４・責欠２・評減・'},</v>
      </c>
      <c r="AN4597" s="16"/>
    </row>
    <row r="4598" ht="16.5" customHeight="1">
      <c r="A4598" s="29">
        <v>63.0</v>
      </c>
      <c r="B4598" s="30" t="s">
        <v>6262</v>
      </c>
      <c r="C4598" s="31">
        <v>4596.0</v>
      </c>
      <c r="D4598" s="32" t="s">
        <v>6263</v>
      </c>
      <c r="E4598" s="94"/>
      <c r="F4598" s="94"/>
      <c r="G4598" s="76"/>
      <c r="H4598" s="63"/>
      <c r="I4598" s="63"/>
      <c r="J4598" s="51"/>
      <c r="K4598" s="69"/>
      <c r="L4598" s="65"/>
      <c r="M4598" s="65"/>
      <c r="N4598" s="352"/>
      <c r="O4598" s="364"/>
      <c r="P4598" s="87"/>
      <c r="Q4598" s="352"/>
      <c r="R4598" s="353"/>
      <c r="S4598" s="304"/>
      <c r="T4598" s="304"/>
      <c r="U4598" s="140"/>
      <c r="V4598" s="140"/>
      <c r="W4598" s="95"/>
      <c r="X4598" s="305" t="s">
        <v>326</v>
      </c>
      <c r="Y4598" s="287" t="s">
        <v>21</v>
      </c>
      <c r="Z4598" s="354">
        <v>0.7</v>
      </c>
      <c r="AA4598" s="434"/>
      <c r="AB4598" s="297"/>
      <c r="AC4598" s="297"/>
      <c r="AD4598" s="297"/>
      <c r="AE4598" s="297"/>
      <c r="AF4598" s="362"/>
      <c r="AG4598" s="45">
        <v>277.0</v>
      </c>
      <c r="AH4598" s="79"/>
      <c r="AI4598" s="80"/>
      <c r="AJ4598" s="80"/>
      <c r="AK4598" s="80"/>
      <c r="AL4598" s="14"/>
      <c r="AM4598" s="16" t="str">
        <f t="shared" si="206"/>
        <v>{s:'63E651', v:277 , c:'放デイ４・責欠２・開減１・'},</v>
      </c>
      <c r="AN4598" s="16"/>
    </row>
    <row r="4599" ht="16.5" customHeight="1">
      <c r="A4599" s="29">
        <v>63.0</v>
      </c>
      <c r="B4599" s="30" t="s">
        <v>6264</v>
      </c>
      <c r="C4599" s="31">
        <v>4597.0</v>
      </c>
      <c r="D4599" s="32" t="s">
        <v>6265</v>
      </c>
      <c r="E4599" s="69"/>
      <c r="F4599" s="69"/>
      <c r="G4599" s="76"/>
      <c r="H4599" s="63"/>
      <c r="I4599" s="63"/>
      <c r="J4599" s="51"/>
      <c r="K4599" s="94"/>
      <c r="L4599" s="140"/>
      <c r="M4599" s="348"/>
      <c r="N4599" s="304"/>
      <c r="O4599" s="381"/>
      <c r="P4599" s="87"/>
      <c r="Q4599" s="304"/>
      <c r="R4599" s="380"/>
      <c r="S4599" s="304"/>
      <c r="T4599" s="304"/>
      <c r="U4599" s="140"/>
      <c r="V4599" s="140"/>
      <c r="W4599" s="95"/>
      <c r="X4599" s="306"/>
      <c r="Y4599" s="290"/>
      <c r="Z4599" s="355"/>
      <c r="AA4599" s="356" t="s">
        <v>20</v>
      </c>
      <c r="AB4599" s="357" t="s">
        <v>21</v>
      </c>
      <c r="AC4599" s="358">
        <v>0.85</v>
      </c>
      <c r="AD4599" s="288"/>
      <c r="AE4599" s="288"/>
      <c r="AF4599" s="346"/>
      <c r="AG4599" s="114">
        <v>235.0</v>
      </c>
      <c r="AH4599" s="79"/>
      <c r="AI4599" s="80"/>
      <c r="AJ4599" s="80"/>
      <c r="AK4599" s="80"/>
      <c r="AL4599" s="14"/>
      <c r="AM4599" s="16" t="str">
        <f t="shared" si="206"/>
        <v>{s:'63E652', v:235 , c:'放デイ４・責欠２・開減１・評減・'},</v>
      </c>
      <c r="AN4599" s="16"/>
    </row>
    <row r="4600" ht="16.5" customHeight="1">
      <c r="A4600" s="29">
        <v>63.0</v>
      </c>
      <c r="B4600" s="30" t="s">
        <v>6266</v>
      </c>
      <c r="C4600" s="31">
        <v>4598.0</v>
      </c>
      <c r="D4600" s="32" t="s">
        <v>6267</v>
      </c>
      <c r="E4600" s="69"/>
      <c r="F4600" s="69"/>
      <c r="G4600" s="76"/>
      <c r="H4600" s="63"/>
      <c r="I4600" s="63"/>
      <c r="J4600" s="51"/>
      <c r="K4600" s="94"/>
      <c r="L4600" s="140"/>
      <c r="M4600" s="348"/>
      <c r="N4600" s="304"/>
      <c r="O4600" s="381"/>
      <c r="P4600" s="87"/>
      <c r="Q4600" s="304"/>
      <c r="R4600" s="380"/>
      <c r="S4600" s="304"/>
      <c r="T4600" s="304"/>
      <c r="U4600" s="140"/>
      <c r="V4600" s="140"/>
      <c r="W4600" s="95"/>
      <c r="X4600" s="305" t="s">
        <v>329</v>
      </c>
      <c r="Y4600" s="287" t="s">
        <v>21</v>
      </c>
      <c r="Z4600" s="354">
        <v>0.85</v>
      </c>
      <c r="AA4600" s="435"/>
      <c r="AB4600" s="292"/>
      <c r="AC4600" s="292"/>
      <c r="AD4600" s="292"/>
      <c r="AE4600" s="292"/>
      <c r="AF4600" s="355"/>
      <c r="AG4600" s="45">
        <v>337.0</v>
      </c>
      <c r="AH4600" s="79"/>
      <c r="AI4600" s="80"/>
      <c r="AJ4600" s="80"/>
      <c r="AK4600" s="80"/>
      <c r="AL4600" s="14"/>
      <c r="AM4600" s="16" t="str">
        <f t="shared" si="206"/>
        <v>{s:'63E653', v:337 , c:'放デイ４・責欠２・開減２・'},</v>
      </c>
      <c r="AN4600" s="16"/>
    </row>
    <row r="4601" ht="16.5" customHeight="1">
      <c r="A4601" s="29">
        <v>63.0</v>
      </c>
      <c r="B4601" s="30" t="s">
        <v>6268</v>
      </c>
      <c r="C4601" s="31">
        <v>4599.0</v>
      </c>
      <c r="D4601" s="32" t="s">
        <v>6269</v>
      </c>
      <c r="E4601" s="69"/>
      <c r="F4601" s="69"/>
      <c r="G4601" s="76"/>
      <c r="H4601" s="63"/>
      <c r="I4601" s="63"/>
      <c r="J4601" s="51"/>
      <c r="K4601" s="94"/>
      <c r="L4601" s="140"/>
      <c r="M4601" s="348"/>
      <c r="N4601" s="304"/>
      <c r="O4601" s="381"/>
      <c r="P4601" s="87"/>
      <c r="Q4601" s="304"/>
      <c r="R4601" s="380"/>
      <c r="S4601" s="304"/>
      <c r="T4601" s="304"/>
      <c r="U4601" s="140"/>
      <c r="V4601" s="140"/>
      <c r="W4601" s="95"/>
      <c r="X4601" s="306"/>
      <c r="Y4601" s="290"/>
      <c r="Z4601" s="355"/>
      <c r="AA4601" s="356" t="s">
        <v>20</v>
      </c>
      <c r="AB4601" s="357" t="s">
        <v>21</v>
      </c>
      <c r="AC4601" s="358">
        <v>0.85</v>
      </c>
      <c r="AD4601" s="288"/>
      <c r="AE4601" s="288"/>
      <c r="AF4601" s="346"/>
      <c r="AG4601" s="45">
        <v>286.0</v>
      </c>
      <c r="AH4601" s="79"/>
      <c r="AI4601" s="80"/>
      <c r="AJ4601" s="80"/>
      <c r="AK4601" s="80"/>
      <c r="AL4601" s="14"/>
      <c r="AM4601" s="16" t="str">
        <f t="shared" si="206"/>
        <v>{s:'63E654', v:286 , c:'放デイ４・責欠２・開減２・評減・'},</v>
      </c>
      <c r="AN4601" s="16"/>
    </row>
    <row r="4602" ht="16.5" customHeight="1">
      <c r="A4602" s="29">
        <v>63.0</v>
      </c>
      <c r="B4602" s="30" t="s">
        <v>6270</v>
      </c>
      <c r="C4602" s="31">
        <v>4600.0</v>
      </c>
      <c r="D4602" s="32" t="s">
        <v>6271</v>
      </c>
      <c r="E4602" s="69"/>
      <c r="F4602" s="69"/>
      <c r="G4602" s="76"/>
      <c r="H4602" s="63"/>
      <c r="I4602" s="63"/>
      <c r="J4602" s="51"/>
      <c r="K4602" s="94"/>
      <c r="L4602" s="140"/>
      <c r="M4602" s="348"/>
      <c r="N4602" s="304"/>
      <c r="O4602" s="381"/>
      <c r="P4602" s="87"/>
      <c r="Q4602" s="304"/>
      <c r="R4602" s="380"/>
      <c r="S4602" s="304"/>
      <c r="T4602" s="304"/>
      <c r="U4602" s="140"/>
      <c r="V4602" s="140"/>
      <c r="W4602" s="95"/>
      <c r="X4602" s="299"/>
      <c r="Y4602" s="287"/>
      <c r="Z4602" s="345"/>
      <c r="AA4602" s="398"/>
      <c r="AB4602" s="288"/>
      <c r="AC4602" s="346"/>
      <c r="AD4602" s="82" t="s">
        <v>30</v>
      </c>
      <c r="AE4602" s="302">
        <v>5.0</v>
      </c>
      <c r="AF4602" s="360" t="s">
        <v>31</v>
      </c>
      <c r="AG4602" s="45">
        <v>391.0</v>
      </c>
      <c r="AH4602" s="79"/>
      <c r="AI4602" s="80"/>
      <c r="AJ4602" s="80"/>
      <c r="AK4602" s="80"/>
      <c r="AL4602" s="14"/>
      <c r="AM4602" s="16" t="str">
        <f t="shared" si="206"/>
        <v>{s:'63E655', v:391 , c:'放デイ４・責欠２・拘減・'},</v>
      </c>
      <c r="AN4602" s="16"/>
    </row>
    <row r="4603" ht="16.5" customHeight="1">
      <c r="A4603" s="29">
        <v>63.0</v>
      </c>
      <c r="B4603" s="30" t="s">
        <v>6272</v>
      </c>
      <c r="C4603" s="31">
        <v>4601.0</v>
      </c>
      <c r="D4603" s="32" t="s">
        <v>6273</v>
      </c>
      <c r="E4603" s="69"/>
      <c r="F4603" s="69"/>
      <c r="G4603" s="76"/>
      <c r="H4603" s="63"/>
      <c r="I4603" s="63"/>
      <c r="J4603" s="51"/>
      <c r="K4603" s="94"/>
      <c r="L4603" s="140"/>
      <c r="M4603" s="348"/>
      <c r="N4603" s="304"/>
      <c r="O4603" s="381"/>
      <c r="P4603" s="87"/>
      <c r="Q4603" s="304"/>
      <c r="R4603" s="380"/>
      <c r="S4603" s="304"/>
      <c r="T4603" s="304"/>
      <c r="U4603" s="140"/>
      <c r="V4603" s="140"/>
      <c r="W4603" s="95"/>
      <c r="X4603" s="303"/>
      <c r="Y4603" s="290"/>
      <c r="Z4603" s="350"/>
      <c r="AA4603" s="299" t="s">
        <v>20</v>
      </c>
      <c r="AB4603" s="287" t="s">
        <v>21</v>
      </c>
      <c r="AC4603" s="361">
        <v>0.85</v>
      </c>
      <c r="AD4603" s="87"/>
      <c r="AE4603" s="302"/>
      <c r="AF4603" s="360"/>
      <c r="AG4603" s="45">
        <v>332.0</v>
      </c>
      <c r="AH4603" s="79"/>
      <c r="AI4603" s="80"/>
      <c r="AJ4603" s="80"/>
      <c r="AK4603" s="80"/>
      <c r="AL4603" s="14"/>
      <c r="AM4603" s="16" t="str">
        <f t="shared" si="206"/>
        <v>{s:'63E656', v:332 , c:'放デイ４・責欠２・評減・拘減・'},</v>
      </c>
      <c r="AN4603" s="16"/>
    </row>
    <row r="4604" ht="16.5" customHeight="1">
      <c r="A4604" s="29">
        <v>63.0</v>
      </c>
      <c r="B4604" s="30" t="s">
        <v>6274</v>
      </c>
      <c r="C4604" s="31">
        <v>4602.0</v>
      </c>
      <c r="D4604" s="32" t="s">
        <v>6275</v>
      </c>
      <c r="E4604" s="69"/>
      <c r="F4604" s="69"/>
      <c r="G4604" s="76"/>
      <c r="H4604" s="63"/>
      <c r="I4604" s="63"/>
      <c r="J4604" s="51"/>
      <c r="K4604" s="94"/>
      <c r="L4604" s="140"/>
      <c r="M4604" s="348"/>
      <c r="N4604" s="304"/>
      <c r="O4604" s="381"/>
      <c r="P4604" s="87"/>
      <c r="Q4604" s="304"/>
      <c r="R4604" s="380"/>
      <c r="S4604" s="304"/>
      <c r="T4604" s="304"/>
      <c r="U4604" s="140"/>
      <c r="V4604" s="140"/>
      <c r="W4604" s="95"/>
      <c r="X4604" s="305" t="s">
        <v>326</v>
      </c>
      <c r="Y4604" s="302" t="s">
        <v>21</v>
      </c>
      <c r="Z4604" s="349">
        <v>0.7</v>
      </c>
      <c r="AA4604" s="434"/>
      <c r="AB4604" s="297"/>
      <c r="AC4604" s="362"/>
      <c r="AD4604" s="87"/>
      <c r="AE4604" s="313"/>
      <c r="AF4604" s="349"/>
      <c r="AG4604" s="45">
        <v>272.0</v>
      </c>
      <c r="AH4604" s="79"/>
      <c r="AI4604" s="80"/>
      <c r="AJ4604" s="80"/>
      <c r="AK4604" s="80"/>
      <c r="AL4604" s="14"/>
      <c r="AM4604" s="16" t="str">
        <f t="shared" si="206"/>
        <v>{s:'63E657', v:272 , c:'放デイ４・責欠２・開減１・拘減・'},</v>
      </c>
      <c r="AN4604" s="16"/>
    </row>
    <row r="4605" ht="16.5" customHeight="1">
      <c r="A4605" s="29">
        <v>63.0</v>
      </c>
      <c r="B4605" s="30" t="s">
        <v>6276</v>
      </c>
      <c r="C4605" s="31">
        <v>4603.0</v>
      </c>
      <c r="D4605" s="32" t="s">
        <v>6277</v>
      </c>
      <c r="E4605" s="69"/>
      <c r="F4605" s="69"/>
      <c r="G4605" s="76"/>
      <c r="H4605" s="63"/>
      <c r="I4605" s="63"/>
      <c r="J4605" s="51"/>
      <c r="K4605" s="94"/>
      <c r="L4605" s="140"/>
      <c r="M4605" s="348"/>
      <c r="N4605" s="304"/>
      <c r="O4605" s="381"/>
      <c r="P4605" s="307"/>
      <c r="Q4605" s="304"/>
      <c r="R4605" s="380"/>
      <c r="S4605" s="304"/>
      <c r="T4605" s="304"/>
      <c r="U4605" s="140"/>
      <c r="V4605" s="140"/>
      <c r="W4605" s="95"/>
      <c r="X4605" s="306"/>
      <c r="Y4605" s="290"/>
      <c r="Z4605" s="355"/>
      <c r="AA4605" s="356" t="s">
        <v>20</v>
      </c>
      <c r="AB4605" s="357" t="s">
        <v>21</v>
      </c>
      <c r="AC4605" s="363">
        <v>0.85</v>
      </c>
      <c r="AD4605" s="87"/>
      <c r="AE4605" s="313"/>
      <c r="AF4605" s="349"/>
      <c r="AG4605" s="114">
        <v>230.0</v>
      </c>
      <c r="AH4605" s="79"/>
      <c r="AI4605" s="80"/>
      <c r="AJ4605" s="80"/>
      <c r="AK4605" s="80"/>
      <c r="AL4605" s="14"/>
      <c r="AM4605" s="16" t="str">
        <f t="shared" si="206"/>
        <v>{s:'63E658', v:230 , c:'放デイ４・責欠２・開減１・評減・拘減・'},</v>
      </c>
      <c r="AN4605" s="16"/>
    </row>
    <row r="4606" ht="16.5" customHeight="1">
      <c r="A4606" s="29">
        <v>63.0</v>
      </c>
      <c r="B4606" s="30" t="s">
        <v>6278</v>
      </c>
      <c r="C4606" s="31">
        <v>4604.0</v>
      </c>
      <c r="D4606" s="32" t="s">
        <v>6279</v>
      </c>
      <c r="E4606" s="69"/>
      <c r="F4606" s="69"/>
      <c r="G4606" s="76"/>
      <c r="H4606" s="63"/>
      <c r="I4606" s="63"/>
      <c r="J4606" s="51"/>
      <c r="K4606" s="94"/>
      <c r="L4606" s="140"/>
      <c r="M4606" s="348"/>
      <c r="N4606" s="304"/>
      <c r="O4606" s="381"/>
      <c r="P4606" s="307"/>
      <c r="Q4606" s="304"/>
      <c r="R4606" s="380"/>
      <c r="S4606" s="304"/>
      <c r="T4606" s="304"/>
      <c r="U4606" s="140"/>
      <c r="V4606" s="140"/>
      <c r="W4606" s="95"/>
      <c r="X4606" s="305" t="s">
        <v>329</v>
      </c>
      <c r="Y4606" s="302" t="s">
        <v>21</v>
      </c>
      <c r="Z4606" s="349">
        <v>0.85</v>
      </c>
      <c r="AA4606" s="435"/>
      <c r="AB4606" s="292"/>
      <c r="AC4606" s="355"/>
      <c r="AD4606" s="87"/>
      <c r="AE4606" s="313"/>
      <c r="AF4606" s="349"/>
      <c r="AG4606" s="45">
        <v>332.0</v>
      </c>
      <c r="AH4606" s="79"/>
      <c r="AI4606" s="80"/>
      <c r="AJ4606" s="80"/>
      <c r="AK4606" s="80"/>
      <c r="AL4606" s="14"/>
      <c r="AM4606" s="16" t="str">
        <f t="shared" si="206"/>
        <v>{s:'63E659', v:332 , c:'放デイ４・責欠２・開減２・拘減・'},</v>
      </c>
      <c r="AN4606" s="16"/>
    </row>
    <row r="4607" ht="16.5" customHeight="1">
      <c r="A4607" s="29">
        <v>63.0</v>
      </c>
      <c r="B4607" s="30" t="s">
        <v>6280</v>
      </c>
      <c r="C4607" s="31">
        <v>4605.0</v>
      </c>
      <c r="D4607" s="32" t="s">
        <v>6281</v>
      </c>
      <c r="E4607" s="69"/>
      <c r="F4607" s="69"/>
      <c r="G4607" s="76"/>
      <c r="H4607" s="63"/>
      <c r="I4607" s="63"/>
      <c r="J4607" s="51"/>
      <c r="K4607" s="94"/>
      <c r="L4607" s="140"/>
      <c r="M4607" s="348"/>
      <c r="N4607" s="304"/>
      <c r="O4607" s="381"/>
      <c r="P4607" s="307"/>
      <c r="Q4607" s="304"/>
      <c r="R4607" s="380"/>
      <c r="S4607" s="304"/>
      <c r="T4607" s="304"/>
      <c r="U4607" s="140"/>
      <c r="V4607" s="140"/>
      <c r="W4607" s="95"/>
      <c r="X4607" s="306"/>
      <c r="Y4607" s="290"/>
      <c r="Z4607" s="355"/>
      <c r="AA4607" s="356" t="s">
        <v>20</v>
      </c>
      <c r="AB4607" s="357" t="s">
        <v>21</v>
      </c>
      <c r="AC4607" s="363">
        <v>0.85</v>
      </c>
      <c r="AD4607" s="93"/>
      <c r="AE4607" s="292"/>
      <c r="AF4607" s="355"/>
      <c r="AG4607" s="45">
        <v>281.0</v>
      </c>
      <c r="AH4607" s="79"/>
      <c r="AI4607" s="80"/>
      <c r="AJ4607" s="80"/>
      <c r="AK4607" s="80"/>
      <c r="AL4607" s="14"/>
      <c r="AM4607" s="16" t="str">
        <f t="shared" si="206"/>
        <v>{s:'63E660', v:281 , c:'放デイ４・責欠２・開減２・評減・拘減・'},</v>
      </c>
      <c r="AN4607" s="16"/>
    </row>
    <row r="4608" ht="16.5" customHeight="1">
      <c r="A4608" s="403">
        <v>63.0</v>
      </c>
      <c r="B4608" s="404" t="s">
        <v>6282</v>
      </c>
      <c r="C4608" s="31">
        <v>4606.0</v>
      </c>
      <c r="D4608" s="405" t="s">
        <v>6283</v>
      </c>
      <c r="E4608" s="69"/>
      <c r="F4608" s="69"/>
      <c r="G4608" s="307"/>
      <c r="H4608" s="140"/>
      <c r="I4608" s="140"/>
      <c r="J4608" s="95"/>
      <c r="K4608" s="69"/>
      <c r="L4608" s="65"/>
      <c r="M4608" s="65"/>
      <c r="N4608" s="140"/>
      <c r="O4608" s="105"/>
      <c r="P4608" s="94"/>
      <c r="Q4608" s="140"/>
      <c r="R4608" s="95"/>
      <c r="S4608" s="406" t="s">
        <v>23</v>
      </c>
      <c r="T4608" s="436" t="s">
        <v>24</v>
      </c>
      <c r="U4608" s="408"/>
      <c r="V4608" s="408"/>
      <c r="W4608" s="437"/>
      <c r="X4608" s="438"/>
      <c r="Y4608" s="409"/>
      <c r="Z4608" s="439"/>
      <c r="AA4608" s="411"/>
      <c r="AB4608" s="412"/>
      <c r="AC4608" s="412"/>
      <c r="AD4608" s="412"/>
      <c r="AE4608" s="412"/>
      <c r="AF4608" s="413"/>
      <c r="AG4608" s="414">
        <v>277.0</v>
      </c>
      <c r="AH4608" s="79"/>
      <c r="AI4608" s="80"/>
      <c r="AJ4608" s="80"/>
      <c r="AK4608" s="80"/>
      <c r="AL4608" s="14"/>
      <c r="AM4608" s="16" t="str">
        <f t="shared" ref="AM4608:AM4631" si="207">"{s:'"&amp;A4608&amp;B4608&amp;"'},"</f>
        <v>{s:'63E661'},</v>
      </c>
      <c r="AN4608" s="16"/>
    </row>
    <row r="4609" ht="16.5" customHeight="1">
      <c r="A4609" s="403">
        <v>63.0</v>
      </c>
      <c r="B4609" s="404" t="s">
        <v>6284</v>
      </c>
      <c r="C4609" s="31">
        <v>4607.0</v>
      </c>
      <c r="D4609" s="405" t="s">
        <v>6285</v>
      </c>
      <c r="E4609" s="69"/>
      <c r="F4609" s="69"/>
      <c r="G4609" s="307"/>
      <c r="H4609" s="63"/>
      <c r="I4609" s="140"/>
      <c r="J4609" s="95"/>
      <c r="K4609" s="69"/>
      <c r="L4609" s="65"/>
      <c r="M4609" s="65"/>
      <c r="N4609" s="140"/>
      <c r="O4609" s="105"/>
      <c r="P4609" s="94"/>
      <c r="Q4609" s="140"/>
      <c r="R4609" s="95"/>
      <c r="S4609" s="440"/>
      <c r="T4609" s="441"/>
      <c r="U4609" s="442" t="s">
        <v>21</v>
      </c>
      <c r="V4609" s="443">
        <v>0.7</v>
      </c>
      <c r="W4609" s="444"/>
      <c r="X4609" s="445"/>
      <c r="Y4609" s="418"/>
      <c r="Z4609" s="446"/>
      <c r="AA4609" s="438" t="s">
        <v>20</v>
      </c>
      <c r="AB4609" s="409" t="s">
        <v>21</v>
      </c>
      <c r="AC4609" s="447">
        <v>0.85</v>
      </c>
      <c r="AD4609" s="412"/>
      <c r="AE4609" s="412"/>
      <c r="AF4609" s="413"/>
      <c r="AG4609" s="414">
        <v>235.0</v>
      </c>
      <c r="AH4609" s="79"/>
      <c r="AI4609" s="80"/>
      <c r="AJ4609" s="80"/>
      <c r="AK4609" s="80"/>
      <c r="AL4609" s="14"/>
      <c r="AM4609" s="16" t="str">
        <f t="shared" si="207"/>
        <v>{s:'63E662'},</v>
      </c>
      <c r="AN4609" s="16"/>
    </row>
    <row r="4610" ht="16.5" customHeight="1">
      <c r="A4610" s="403">
        <v>63.0</v>
      </c>
      <c r="B4610" s="404" t="s">
        <v>6286</v>
      </c>
      <c r="C4610" s="31">
        <v>4608.0</v>
      </c>
      <c r="D4610" s="405" t="s">
        <v>6287</v>
      </c>
      <c r="E4610" s="94"/>
      <c r="F4610" s="94"/>
      <c r="G4610" s="103"/>
      <c r="H4610" s="140"/>
      <c r="I4610" s="140"/>
      <c r="J4610" s="95"/>
      <c r="K4610" s="69"/>
      <c r="L4610" s="65"/>
      <c r="M4610" s="65"/>
      <c r="N4610" s="302"/>
      <c r="O4610" s="382"/>
      <c r="P4610" s="383"/>
      <c r="Q4610" s="302"/>
      <c r="R4610" s="384"/>
      <c r="S4610" s="440"/>
      <c r="T4610" s="441"/>
      <c r="U4610" s="442"/>
      <c r="V4610" s="443"/>
      <c r="W4610" s="448"/>
      <c r="X4610" s="449" t="s">
        <v>326</v>
      </c>
      <c r="Y4610" s="409" t="s">
        <v>21</v>
      </c>
      <c r="Z4610" s="410" t="str">
        <f>$Z$653</f>
        <v/>
      </c>
      <c r="AA4610" s="426"/>
      <c r="AB4610" s="427"/>
      <c r="AC4610" s="427"/>
      <c r="AD4610" s="427"/>
      <c r="AE4610" s="427"/>
      <c r="AF4610" s="428"/>
      <c r="AG4610" s="414">
        <v>194.0</v>
      </c>
      <c r="AH4610" s="79"/>
      <c r="AI4610" s="80"/>
      <c r="AJ4610" s="80"/>
      <c r="AK4610" s="80"/>
      <c r="AL4610" s="14"/>
      <c r="AM4610" s="16" t="str">
        <f t="shared" si="207"/>
        <v>{s:'63E663'},</v>
      </c>
      <c r="AN4610" s="16"/>
    </row>
    <row r="4611" ht="16.5" customHeight="1">
      <c r="A4611" s="403">
        <v>63.0</v>
      </c>
      <c r="B4611" s="404" t="s">
        <v>6288</v>
      </c>
      <c r="C4611" s="31">
        <v>4609.0</v>
      </c>
      <c r="D4611" s="405" t="s">
        <v>6289</v>
      </c>
      <c r="E4611" s="94"/>
      <c r="F4611" s="94"/>
      <c r="G4611" s="103"/>
      <c r="H4611" s="140"/>
      <c r="I4611" s="140"/>
      <c r="J4611" s="95"/>
      <c r="K4611" s="69"/>
      <c r="L4611" s="65"/>
      <c r="M4611" s="65"/>
      <c r="N4611" s="302"/>
      <c r="O4611" s="382"/>
      <c r="P4611" s="383"/>
      <c r="Q4611" s="302"/>
      <c r="R4611" s="384"/>
      <c r="S4611" s="440"/>
      <c r="T4611" s="441"/>
      <c r="U4611" s="442"/>
      <c r="V4611" s="443"/>
      <c r="W4611" s="448"/>
      <c r="X4611" s="450"/>
      <c r="Y4611" s="418"/>
      <c r="Z4611" s="419"/>
      <c r="AA4611" s="420" t="s">
        <v>20</v>
      </c>
      <c r="AB4611" s="421" t="s">
        <v>21</v>
      </c>
      <c r="AC4611" s="422">
        <v>0.85</v>
      </c>
      <c r="AD4611" s="412"/>
      <c r="AE4611" s="412"/>
      <c r="AF4611" s="413"/>
      <c r="AG4611" s="414">
        <v>165.0</v>
      </c>
      <c r="AH4611" s="79"/>
      <c r="AI4611" s="80"/>
      <c r="AJ4611" s="80"/>
      <c r="AK4611" s="80"/>
      <c r="AL4611" s="14"/>
      <c r="AM4611" s="16" t="str">
        <f t="shared" si="207"/>
        <v>{s:'63E664'},</v>
      </c>
      <c r="AN4611" s="16"/>
    </row>
    <row r="4612" ht="16.5" customHeight="1">
      <c r="A4612" s="403">
        <v>63.0</v>
      </c>
      <c r="B4612" s="404" t="s">
        <v>6290</v>
      </c>
      <c r="C4612" s="31">
        <v>4610.0</v>
      </c>
      <c r="D4612" s="405" t="s">
        <v>6291</v>
      </c>
      <c r="E4612" s="94"/>
      <c r="F4612" s="94"/>
      <c r="G4612" s="103"/>
      <c r="H4612" s="140"/>
      <c r="I4612" s="140"/>
      <c r="J4612" s="95"/>
      <c r="K4612" s="69"/>
      <c r="L4612" s="65"/>
      <c r="M4612" s="65"/>
      <c r="N4612" s="302"/>
      <c r="O4612" s="382"/>
      <c r="P4612" s="383"/>
      <c r="Q4612" s="302"/>
      <c r="R4612" s="384"/>
      <c r="S4612" s="440"/>
      <c r="T4612" s="441"/>
      <c r="U4612" s="442"/>
      <c r="V4612" s="443"/>
      <c r="W4612" s="448"/>
      <c r="X4612" s="449" t="s">
        <v>329</v>
      </c>
      <c r="Y4612" s="409" t="s">
        <v>21</v>
      </c>
      <c r="Z4612" s="410" t="str">
        <f>$Z$655</f>
        <v/>
      </c>
      <c r="AA4612" s="423"/>
      <c r="AB4612" s="424"/>
      <c r="AC4612" s="424"/>
      <c r="AD4612" s="424"/>
      <c r="AE4612" s="424"/>
      <c r="AF4612" s="419"/>
      <c r="AG4612" s="414">
        <v>235.0</v>
      </c>
      <c r="AH4612" s="79"/>
      <c r="AI4612" s="80"/>
      <c r="AJ4612" s="80"/>
      <c r="AK4612" s="80"/>
      <c r="AL4612" s="14"/>
      <c r="AM4612" s="16" t="str">
        <f t="shared" si="207"/>
        <v>{s:'63E665'},</v>
      </c>
      <c r="AN4612" s="16"/>
    </row>
    <row r="4613" ht="16.5" customHeight="1">
      <c r="A4613" s="403">
        <v>63.0</v>
      </c>
      <c r="B4613" s="404" t="s">
        <v>6292</v>
      </c>
      <c r="C4613" s="31">
        <v>4611.0</v>
      </c>
      <c r="D4613" s="405" t="s">
        <v>6293</v>
      </c>
      <c r="E4613" s="94"/>
      <c r="F4613" s="94"/>
      <c r="G4613" s="103"/>
      <c r="H4613" s="140"/>
      <c r="I4613" s="140"/>
      <c r="J4613" s="95"/>
      <c r="K4613" s="69"/>
      <c r="L4613" s="65"/>
      <c r="M4613" s="65"/>
      <c r="N4613" s="302"/>
      <c r="O4613" s="382"/>
      <c r="P4613" s="383"/>
      <c r="Q4613" s="302"/>
      <c r="R4613" s="384"/>
      <c r="S4613" s="440"/>
      <c r="T4613" s="441"/>
      <c r="U4613" s="442"/>
      <c r="V4613" s="443"/>
      <c r="W4613" s="448"/>
      <c r="X4613" s="450"/>
      <c r="Y4613" s="418"/>
      <c r="Z4613" s="419"/>
      <c r="AA4613" s="420" t="s">
        <v>20</v>
      </c>
      <c r="AB4613" s="421" t="s">
        <v>21</v>
      </c>
      <c r="AC4613" s="422">
        <v>0.85</v>
      </c>
      <c r="AD4613" s="412"/>
      <c r="AE4613" s="412"/>
      <c r="AF4613" s="413"/>
      <c r="AG4613" s="414">
        <v>200.0</v>
      </c>
      <c r="AH4613" s="79"/>
      <c r="AI4613" s="80"/>
      <c r="AJ4613" s="80"/>
      <c r="AK4613" s="80"/>
      <c r="AL4613" s="14"/>
      <c r="AM4613" s="16" t="str">
        <f t="shared" si="207"/>
        <v>{s:'63E666'},</v>
      </c>
      <c r="AN4613" s="16"/>
    </row>
    <row r="4614" ht="16.5" customHeight="1">
      <c r="A4614" s="403">
        <v>63.0</v>
      </c>
      <c r="B4614" s="404" t="s">
        <v>6294</v>
      </c>
      <c r="C4614" s="31">
        <v>4612.0</v>
      </c>
      <c r="D4614" s="405" t="s">
        <v>6295</v>
      </c>
      <c r="E4614" s="94"/>
      <c r="F4614" s="94"/>
      <c r="G4614" s="103"/>
      <c r="H4614" s="140"/>
      <c r="I4614" s="140"/>
      <c r="J4614" s="95"/>
      <c r="K4614" s="69"/>
      <c r="L4614" s="65"/>
      <c r="M4614" s="65"/>
      <c r="N4614" s="302"/>
      <c r="O4614" s="382"/>
      <c r="P4614" s="383"/>
      <c r="Q4614" s="302"/>
      <c r="R4614" s="384"/>
      <c r="S4614" s="440"/>
      <c r="T4614" s="441"/>
      <c r="U4614" s="442"/>
      <c r="V4614" s="443"/>
      <c r="W4614" s="448"/>
      <c r="X4614" s="438"/>
      <c r="Y4614" s="409"/>
      <c r="Z4614" s="439"/>
      <c r="AA4614" s="411"/>
      <c r="AB4614" s="412"/>
      <c r="AC4614" s="413"/>
      <c r="AD4614" s="451" t="s">
        <v>30</v>
      </c>
      <c r="AE4614" s="442">
        <v>5.0</v>
      </c>
      <c r="AF4614" s="452" t="s">
        <v>31</v>
      </c>
      <c r="AG4614" s="414">
        <v>272.0</v>
      </c>
      <c r="AH4614" s="79"/>
      <c r="AI4614" s="80"/>
      <c r="AJ4614" s="80"/>
      <c r="AK4614" s="80"/>
      <c r="AL4614" s="14"/>
      <c r="AM4614" s="16" t="str">
        <f t="shared" si="207"/>
        <v>{s:'63E667'},</v>
      </c>
      <c r="AN4614" s="16"/>
    </row>
    <row r="4615" ht="16.5" customHeight="1">
      <c r="A4615" s="403">
        <v>63.0</v>
      </c>
      <c r="B4615" s="404" t="s">
        <v>6296</v>
      </c>
      <c r="C4615" s="31">
        <v>4613.0</v>
      </c>
      <c r="D4615" s="405" t="s">
        <v>6297</v>
      </c>
      <c r="E4615" s="94"/>
      <c r="F4615" s="94"/>
      <c r="G4615" s="103"/>
      <c r="H4615" s="140"/>
      <c r="I4615" s="140"/>
      <c r="J4615" s="95"/>
      <c r="K4615" s="69"/>
      <c r="L4615" s="65"/>
      <c r="M4615" s="65"/>
      <c r="N4615" s="302"/>
      <c r="O4615" s="382"/>
      <c r="P4615" s="383"/>
      <c r="Q4615" s="302"/>
      <c r="R4615" s="384"/>
      <c r="S4615" s="440"/>
      <c r="T4615" s="441"/>
      <c r="U4615" s="442"/>
      <c r="V4615" s="443"/>
      <c r="W4615" s="448"/>
      <c r="X4615" s="445"/>
      <c r="Y4615" s="418"/>
      <c r="Z4615" s="446"/>
      <c r="AA4615" s="438" t="s">
        <v>20</v>
      </c>
      <c r="AB4615" s="409" t="s">
        <v>21</v>
      </c>
      <c r="AC4615" s="454">
        <v>0.85</v>
      </c>
      <c r="AD4615" s="441"/>
      <c r="AE4615" s="442"/>
      <c r="AF4615" s="452"/>
      <c r="AG4615" s="414">
        <v>230.0</v>
      </c>
      <c r="AH4615" s="79"/>
      <c r="AI4615" s="80"/>
      <c r="AJ4615" s="80"/>
      <c r="AK4615" s="80"/>
      <c r="AL4615" s="14"/>
      <c r="AM4615" s="16" t="str">
        <f t="shared" si="207"/>
        <v>{s:'63E668'},</v>
      </c>
      <c r="AN4615" s="16"/>
    </row>
    <row r="4616" ht="16.5" customHeight="1">
      <c r="A4616" s="403">
        <v>63.0</v>
      </c>
      <c r="B4616" s="404" t="s">
        <v>6298</v>
      </c>
      <c r="C4616" s="31">
        <v>4614.0</v>
      </c>
      <c r="D4616" s="405" t="s">
        <v>6299</v>
      </c>
      <c r="E4616" s="94"/>
      <c r="F4616" s="94"/>
      <c r="G4616" s="103"/>
      <c r="H4616" s="140"/>
      <c r="I4616" s="140"/>
      <c r="J4616" s="95"/>
      <c r="K4616" s="69"/>
      <c r="L4616" s="65"/>
      <c r="M4616" s="65"/>
      <c r="N4616" s="302"/>
      <c r="O4616" s="382"/>
      <c r="P4616" s="383"/>
      <c r="Q4616" s="302"/>
      <c r="R4616" s="384"/>
      <c r="S4616" s="440"/>
      <c r="T4616" s="455"/>
      <c r="U4616" s="442"/>
      <c r="V4616" s="443"/>
      <c r="W4616" s="448"/>
      <c r="X4616" s="449" t="s">
        <v>326</v>
      </c>
      <c r="Y4616" s="442" t="s">
        <v>21</v>
      </c>
      <c r="Z4616" s="448" t="str">
        <f>$Z$653</f>
        <v/>
      </c>
      <c r="AA4616" s="426"/>
      <c r="AB4616" s="427"/>
      <c r="AC4616" s="428"/>
      <c r="AD4616" s="441"/>
      <c r="AE4616" s="443"/>
      <c r="AF4616" s="448"/>
      <c r="AG4616" s="414">
        <v>189.0</v>
      </c>
      <c r="AH4616" s="79"/>
      <c r="AI4616" s="80"/>
      <c r="AJ4616" s="80"/>
      <c r="AK4616" s="80"/>
      <c r="AL4616" s="14"/>
      <c r="AM4616" s="16" t="str">
        <f t="shared" si="207"/>
        <v>{s:'63E669'},</v>
      </c>
      <c r="AN4616" s="16"/>
    </row>
    <row r="4617" ht="16.5" customHeight="1">
      <c r="A4617" s="403">
        <v>63.0</v>
      </c>
      <c r="B4617" s="404" t="s">
        <v>6300</v>
      </c>
      <c r="C4617" s="31">
        <v>4615.0</v>
      </c>
      <c r="D4617" s="405" t="s">
        <v>6301</v>
      </c>
      <c r="E4617" s="94"/>
      <c r="F4617" s="94"/>
      <c r="G4617" s="103"/>
      <c r="H4617" s="140"/>
      <c r="I4617" s="140"/>
      <c r="J4617" s="95"/>
      <c r="K4617" s="69"/>
      <c r="L4617" s="65"/>
      <c r="M4617" s="65"/>
      <c r="N4617" s="302"/>
      <c r="O4617" s="382"/>
      <c r="P4617" s="383"/>
      <c r="Q4617" s="302"/>
      <c r="R4617" s="384"/>
      <c r="S4617" s="440"/>
      <c r="T4617" s="455"/>
      <c r="U4617" s="442"/>
      <c r="V4617" s="443"/>
      <c r="W4617" s="448"/>
      <c r="X4617" s="450"/>
      <c r="Y4617" s="418"/>
      <c r="Z4617" s="419"/>
      <c r="AA4617" s="420" t="s">
        <v>20</v>
      </c>
      <c r="AB4617" s="421" t="s">
        <v>21</v>
      </c>
      <c r="AC4617" s="430">
        <v>0.85</v>
      </c>
      <c r="AD4617" s="441"/>
      <c r="AE4617" s="443"/>
      <c r="AF4617" s="448"/>
      <c r="AG4617" s="414">
        <v>160.0</v>
      </c>
      <c r="AH4617" s="79"/>
      <c r="AI4617" s="80"/>
      <c r="AJ4617" s="80"/>
      <c r="AK4617" s="80"/>
      <c r="AL4617" s="14"/>
      <c r="AM4617" s="16" t="str">
        <f t="shared" si="207"/>
        <v>{s:'63E670'},</v>
      </c>
      <c r="AN4617" s="16"/>
    </row>
    <row r="4618" ht="16.5" customHeight="1">
      <c r="A4618" s="403">
        <v>63.0</v>
      </c>
      <c r="B4618" s="404" t="s">
        <v>6302</v>
      </c>
      <c r="C4618" s="31">
        <v>4616.0</v>
      </c>
      <c r="D4618" s="405" t="s">
        <v>6303</v>
      </c>
      <c r="E4618" s="94"/>
      <c r="F4618" s="94"/>
      <c r="G4618" s="103"/>
      <c r="H4618" s="140"/>
      <c r="I4618" s="140"/>
      <c r="J4618" s="95"/>
      <c r="K4618" s="69"/>
      <c r="L4618" s="65"/>
      <c r="M4618" s="65"/>
      <c r="N4618" s="302"/>
      <c r="O4618" s="382"/>
      <c r="P4618" s="383"/>
      <c r="Q4618" s="302"/>
      <c r="R4618" s="384"/>
      <c r="S4618" s="440"/>
      <c r="T4618" s="455"/>
      <c r="U4618" s="442"/>
      <c r="V4618" s="443"/>
      <c r="W4618" s="448"/>
      <c r="X4618" s="449" t="s">
        <v>329</v>
      </c>
      <c r="Y4618" s="442" t="s">
        <v>21</v>
      </c>
      <c r="Z4618" s="448" t="str">
        <f>$Z$655</f>
        <v/>
      </c>
      <c r="AA4618" s="423"/>
      <c r="AB4618" s="424"/>
      <c r="AC4618" s="419"/>
      <c r="AD4618" s="441"/>
      <c r="AE4618" s="443"/>
      <c r="AF4618" s="448"/>
      <c r="AG4618" s="414">
        <v>230.0</v>
      </c>
      <c r="AH4618" s="79"/>
      <c r="AI4618" s="80"/>
      <c r="AJ4618" s="80"/>
      <c r="AK4618" s="80"/>
      <c r="AL4618" s="14"/>
      <c r="AM4618" s="16" t="str">
        <f t="shared" si="207"/>
        <v>{s:'63E671'},</v>
      </c>
      <c r="AN4618" s="16"/>
    </row>
    <row r="4619" ht="16.5" customHeight="1">
      <c r="A4619" s="403">
        <v>63.0</v>
      </c>
      <c r="B4619" s="404" t="s">
        <v>6304</v>
      </c>
      <c r="C4619" s="31">
        <v>4617.0</v>
      </c>
      <c r="D4619" s="405" t="s">
        <v>6305</v>
      </c>
      <c r="E4619" s="94"/>
      <c r="F4619" s="94"/>
      <c r="G4619" s="103"/>
      <c r="H4619" s="140"/>
      <c r="I4619" s="140"/>
      <c r="J4619" s="95"/>
      <c r="K4619" s="69"/>
      <c r="L4619" s="65"/>
      <c r="M4619" s="65"/>
      <c r="N4619" s="302"/>
      <c r="O4619" s="382"/>
      <c r="P4619" s="383"/>
      <c r="Q4619" s="302"/>
      <c r="R4619" s="384"/>
      <c r="S4619" s="440"/>
      <c r="T4619" s="455"/>
      <c r="U4619" s="442"/>
      <c r="V4619" s="443"/>
      <c r="W4619" s="448"/>
      <c r="X4619" s="450"/>
      <c r="Y4619" s="418"/>
      <c r="Z4619" s="419"/>
      <c r="AA4619" s="420" t="s">
        <v>20</v>
      </c>
      <c r="AB4619" s="421" t="s">
        <v>21</v>
      </c>
      <c r="AC4619" s="430">
        <v>0.85</v>
      </c>
      <c r="AD4619" s="456"/>
      <c r="AE4619" s="424"/>
      <c r="AF4619" s="419"/>
      <c r="AG4619" s="414">
        <v>195.0</v>
      </c>
      <c r="AH4619" s="79"/>
      <c r="AI4619" s="80"/>
      <c r="AJ4619" s="80"/>
      <c r="AK4619" s="80"/>
      <c r="AL4619" s="14"/>
      <c r="AM4619" s="16" t="str">
        <f t="shared" si="207"/>
        <v>{s:'63E672'},</v>
      </c>
      <c r="AN4619" s="16"/>
    </row>
    <row r="4620" ht="16.5" customHeight="1">
      <c r="A4620" s="403">
        <v>63.0</v>
      </c>
      <c r="B4620" s="404" t="s">
        <v>6306</v>
      </c>
      <c r="C4620" s="31">
        <v>4618.0</v>
      </c>
      <c r="D4620" s="405" t="s">
        <v>6307</v>
      </c>
      <c r="E4620" s="94"/>
      <c r="F4620" s="94"/>
      <c r="G4620" s="103"/>
      <c r="H4620" s="140"/>
      <c r="I4620" s="140"/>
      <c r="J4620" s="95"/>
      <c r="K4620" s="69"/>
      <c r="L4620" s="65"/>
      <c r="M4620" s="65"/>
      <c r="N4620" s="302"/>
      <c r="O4620" s="382"/>
      <c r="P4620" s="383"/>
      <c r="Q4620" s="302"/>
      <c r="R4620" s="384"/>
      <c r="S4620" s="461"/>
      <c r="T4620" s="436" t="s">
        <v>27</v>
      </c>
      <c r="U4620" s="409"/>
      <c r="V4620" s="457"/>
      <c r="W4620" s="410"/>
      <c r="X4620" s="438"/>
      <c r="Y4620" s="409"/>
      <c r="Z4620" s="439"/>
      <c r="AA4620" s="411"/>
      <c r="AB4620" s="412"/>
      <c r="AC4620" s="412"/>
      <c r="AD4620" s="412"/>
      <c r="AE4620" s="412"/>
      <c r="AF4620" s="413"/>
      <c r="AG4620" s="414">
        <v>198.0</v>
      </c>
      <c r="AH4620" s="79"/>
      <c r="AI4620" s="80"/>
      <c r="AJ4620" s="80"/>
      <c r="AK4620" s="80"/>
      <c r="AL4620" s="14"/>
      <c r="AM4620" s="16" t="str">
        <f t="shared" si="207"/>
        <v>{s:'63E673'},</v>
      </c>
      <c r="AN4620" s="16"/>
    </row>
    <row r="4621" ht="16.5" customHeight="1">
      <c r="A4621" s="403">
        <v>63.0</v>
      </c>
      <c r="B4621" s="404" t="s">
        <v>6308</v>
      </c>
      <c r="C4621" s="31">
        <v>4619.0</v>
      </c>
      <c r="D4621" s="405" t="s">
        <v>6309</v>
      </c>
      <c r="E4621" s="94"/>
      <c r="F4621" s="94"/>
      <c r="G4621" s="103"/>
      <c r="H4621" s="140"/>
      <c r="I4621" s="140"/>
      <c r="J4621" s="95"/>
      <c r="K4621" s="69"/>
      <c r="L4621" s="65"/>
      <c r="M4621" s="65"/>
      <c r="N4621" s="302"/>
      <c r="O4621" s="382"/>
      <c r="P4621" s="383"/>
      <c r="Q4621" s="302"/>
      <c r="R4621" s="384"/>
      <c r="S4621" s="461"/>
      <c r="T4621" s="441"/>
      <c r="U4621" s="442" t="s">
        <v>21</v>
      </c>
      <c r="V4621" s="443">
        <v>0.5</v>
      </c>
      <c r="W4621" s="448"/>
      <c r="X4621" s="445"/>
      <c r="Y4621" s="418"/>
      <c r="Z4621" s="446"/>
      <c r="AA4621" s="438" t="s">
        <v>20</v>
      </c>
      <c r="AB4621" s="409" t="s">
        <v>21</v>
      </c>
      <c r="AC4621" s="447">
        <v>0.85</v>
      </c>
      <c r="AD4621" s="412"/>
      <c r="AE4621" s="412"/>
      <c r="AF4621" s="413"/>
      <c r="AG4621" s="414">
        <v>168.0</v>
      </c>
      <c r="AH4621" s="79"/>
      <c r="AI4621" s="80"/>
      <c r="AJ4621" s="80"/>
      <c r="AK4621" s="80"/>
      <c r="AL4621" s="14"/>
      <c r="AM4621" s="16" t="str">
        <f t="shared" si="207"/>
        <v>{s:'63E674'},</v>
      </c>
      <c r="AN4621" s="16"/>
    </row>
    <row r="4622" ht="16.5" customHeight="1">
      <c r="A4622" s="403">
        <v>63.0</v>
      </c>
      <c r="B4622" s="404" t="s">
        <v>6310</v>
      </c>
      <c r="C4622" s="31">
        <v>4620.0</v>
      </c>
      <c r="D4622" s="405" t="s">
        <v>6311</v>
      </c>
      <c r="E4622" s="94"/>
      <c r="F4622" s="94"/>
      <c r="G4622" s="103"/>
      <c r="H4622" s="140"/>
      <c r="I4622" s="140"/>
      <c r="J4622" s="95"/>
      <c r="K4622" s="69"/>
      <c r="L4622" s="65"/>
      <c r="M4622" s="65"/>
      <c r="N4622" s="302"/>
      <c r="O4622" s="382"/>
      <c r="P4622" s="383"/>
      <c r="Q4622" s="302"/>
      <c r="R4622" s="384"/>
      <c r="S4622" s="461"/>
      <c r="T4622" s="441"/>
      <c r="U4622" s="442"/>
      <c r="V4622" s="443"/>
      <c r="W4622" s="448"/>
      <c r="X4622" s="449" t="s">
        <v>326</v>
      </c>
      <c r="Y4622" s="409" t="s">
        <v>21</v>
      </c>
      <c r="Z4622" s="410" t="str">
        <f>$Z$653</f>
        <v/>
      </c>
      <c r="AA4622" s="426"/>
      <c r="AB4622" s="427"/>
      <c r="AC4622" s="427"/>
      <c r="AD4622" s="427"/>
      <c r="AE4622" s="427"/>
      <c r="AF4622" s="428"/>
      <c r="AG4622" s="414">
        <v>139.0</v>
      </c>
      <c r="AH4622" s="79"/>
      <c r="AI4622" s="80"/>
      <c r="AJ4622" s="80"/>
      <c r="AK4622" s="80"/>
      <c r="AL4622" s="14"/>
      <c r="AM4622" s="16" t="str">
        <f t="shared" si="207"/>
        <v>{s:'63E675'},</v>
      </c>
      <c r="AN4622" s="16"/>
    </row>
    <row r="4623" ht="16.5" customHeight="1">
      <c r="A4623" s="403">
        <v>63.0</v>
      </c>
      <c r="B4623" s="404" t="s">
        <v>6312</v>
      </c>
      <c r="C4623" s="31">
        <v>4621.0</v>
      </c>
      <c r="D4623" s="405" t="s">
        <v>6313</v>
      </c>
      <c r="E4623" s="94"/>
      <c r="F4623" s="94"/>
      <c r="G4623" s="103"/>
      <c r="H4623" s="140"/>
      <c r="I4623" s="140"/>
      <c r="J4623" s="95"/>
      <c r="K4623" s="69"/>
      <c r="L4623" s="65"/>
      <c r="M4623" s="65"/>
      <c r="N4623" s="302"/>
      <c r="O4623" s="382"/>
      <c r="P4623" s="383"/>
      <c r="Q4623" s="302"/>
      <c r="R4623" s="384"/>
      <c r="S4623" s="461"/>
      <c r="T4623" s="441"/>
      <c r="U4623" s="442"/>
      <c r="V4623" s="443"/>
      <c r="W4623" s="448"/>
      <c r="X4623" s="450"/>
      <c r="Y4623" s="418"/>
      <c r="Z4623" s="419"/>
      <c r="AA4623" s="420" t="s">
        <v>20</v>
      </c>
      <c r="AB4623" s="421" t="s">
        <v>21</v>
      </c>
      <c r="AC4623" s="422">
        <v>0.85</v>
      </c>
      <c r="AD4623" s="412"/>
      <c r="AE4623" s="412"/>
      <c r="AF4623" s="413"/>
      <c r="AG4623" s="414">
        <v>118.0</v>
      </c>
      <c r="AH4623" s="79"/>
      <c r="AI4623" s="80"/>
      <c r="AJ4623" s="80"/>
      <c r="AK4623" s="80"/>
      <c r="AL4623" s="14"/>
      <c r="AM4623" s="16" t="str">
        <f t="shared" si="207"/>
        <v>{s:'63E676'},</v>
      </c>
      <c r="AN4623" s="16"/>
    </row>
    <row r="4624" ht="16.5" customHeight="1">
      <c r="A4624" s="403">
        <v>63.0</v>
      </c>
      <c r="B4624" s="404" t="s">
        <v>6314</v>
      </c>
      <c r="C4624" s="31">
        <v>4622.0</v>
      </c>
      <c r="D4624" s="405" t="s">
        <v>6315</v>
      </c>
      <c r="E4624" s="94"/>
      <c r="F4624" s="94"/>
      <c r="G4624" s="103"/>
      <c r="H4624" s="140"/>
      <c r="I4624" s="140"/>
      <c r="J4624" s="95"/>
      <c r="K4624" s="69"/>
      <c r="L4624" s="65"/>
      <c r="M4624" s="65"/>
      <c r="N4624" s="302"/>
      <c r="O4624" s="382"/>
      <c r="P4624" s="383"/>
      <c r="Q4624" s="302"/>
      <c r="R4624" s="384"/>
      <c r="S4624" s="461"/>
      <c r="T4624" s="441"/>
      <c r="U4624" s="442"/>
      <c r="V4624" s="443"/>
      <c r="W4624" s="448"/>
      <c r="X4624" s="449" t="s">
        <v>329</v>
      </c>
      <c r="Y4624" s="409" t="s">
        <v>21</v>
      </c>
      <c r="Z4624" s="410" t="str">
        <f>$Z$655</f>
        <v/>
      </c>
      <c r="AA4624" s="423"/>
      <c r="AB4624" s="424"/>
      <c r="AC4624" s="424"/>
      <c r="AD4624" s="424"/>
      <c r="AE4624" s="424"/>
      <c r="AF4624" s="419"/>
      <c r="AG4624" s="414">
        <v>168.0</v>
      </c>
      <c r="AH4624" s="79"/>
      <c r="AI4624" s="80"/>
      <c r="AJ4624" s="80"/>
      <c r="AK4624" s="80"/>
      <c r="AL4624" s="14"/>
      <c r="AM4624" s="16" t="str">
        <f t="shared" si="207"/>
        <v>{s:'63E677'},</v>
      </c>
      <c r="AN4624" s="16"/>
    </row>
    <row r="4625" ht="16.5" customHeight="1">
      <c r="A4625" s="403">
        <v>63.0</v>
      </c>
      <c r="B4625" s="404" t="s">
        <v>6316</v>
      </c>
      <c r="C4625" s="31">
        <v>4623.0</v>
      </c>
      <c r="D4625" s="405" t="s">
        <v>6317</v>
      </c>
      <c r="E4625" s="94"/>
      <c r="F4625" s="94"/>
      <c r="G4625" s="103"/>
      <c r="H4625" s="140"/>
      <c r="I4625" s="140"/>
      <c r="J4625" s="95"/>
      <c r="K4625" s="69"/>
      <c r="L4625" s="65"/>
      <c r="M4625" s="65"/>
      <c r="N4625" s="302"/>
      <c r="O4625" s="382"/>
      <c r="P4625" s="383"/>
      <c r="Q4625" s="302"/>
      <c r="R4625" s="384"/>
      <c r="S4625" s="461"/>
      <c r="T4625" s="441"/>
      <c r="U4625" s="442"/>
      <c r="V4625" s="443"/>
      <c r="W4625" s="448"/>
      <c r="X4625" s="450"/>
      <c r="Y4625" s="418"/>
      <c r="Z4625" s="419"/>
      <c r="AA4625" s="420" t="s">
        <v>20</v>
      </c>
      <c r="AB4625" s="421" t="s">
        <v>21</v>
      </c>
      <c r="AC4625" s="422">
        <v>0.85</v>
      </c>
      <c r="AD4625" s="412"/>
      <c r="AE4625" s="412"/>
      <c r="AF4625" s="413"/>
      <c r="AG4625" s="414">
        <v>143.0</v>
      </c>
      <c r="AH4625" s="79"/>
      <c r="AI4625" s="80"/>
      <c r="AJ4625" s="80"/>
      <c r="AK4625" s="80"/>
      <c r="AL4625" s="14"/>
      <c r="AM4625" s="16" t="str">
        <f t="shared" si="207"/>
        <v>{s:'63E678'},</v>
      </c>
      <c r="AN4625" s="16"/>
    </row>
    <row r="4626" ht="16.5" customHeight="1">
      <c r="A4626" s="403">
        <v>63.0</v>
      </c>
      <c r="B4626" s="404" t="s">
        <v>6318</v>
      </c>
      <c r="C4626" s="31">
        <v>4624.0</v>
      </c>
      <c r="D4626" s="405" t="s">
        <v>6319</v>
      </c>
      <c r="E4626" s="94"/>
      <c r="F4626" s="94"/>
      <c r="G4626" s="103"/>
      <c r="H4626" s="140"/>
      <c r="I4626" s="140"/>
      <c r="J4626" s="95"/>
      <c r="K4626" s="69"/>
      <c r="L4626" s="65"/>
      <c r="M4626" s="65"/>
      <c r="N4626" s="302"/>
      <c r="O4626" s="382"/>
      <c r="P4626" s="383"/>
      <c r="Q4626" s="302"/>
      <c r="R4626" s="384"/>
      <c r="S4626" s="461"/>
      <c r="T4626" s="441"/>
      <c r="U4626" s="442"/>
      <c r="V4626" s="443"/>
      <c r="W4626" s="448"/>
      <c r="X4626" s="438"/>
      <c r="Y4626" s="409"/>
      <c r="Z4626" s="439"/>
      <c r="AA4626" s="411"/>
      <c r="AB4626" s="412"/>
      <c r="AC4626" s="413"/>
      <c r="AD4626" s="451" t="s">
        <v>30</v>
      </c>
      <c r="AE4626" s="442">
        <v>5.0</v>
      </c>
      <c r="AF4626" s="452" t="s">
        <v>31</v>
      </c>
      <c r="AG4626" s="414">
        <v>193.0</v>
      </c>
      <c r="AH4626" s="79"/>
      <c r="AI4626" s="80"/>
      <c r="AJ4626" s="80"/>
      <c r="AK4626" s="80"/>
      <c r="AL4626" s="14"/>
      <c r="AM4626" s="16" t="str">
        <f t="shared" si="207"/>
        <v>{s:'63E679'},</v>
      </c>
      <c r="AN4626" s="16"/>
    </row>
    <row r="4627" ht="16.5" customHeight="1">
      <c r="A4627" s="403">
        <v>63.0</v>
      </c>
      <c r="B4627" s="404" t="s">
        <v>6320</v>
      </c>
      <c r="C4627" s="31">
        <v>4625.0</v>
      </c>
      <c r="D4627" s="405" t="s">
        <v>6321</v>
      </c>
      <c r="E4627" s="94"/>
      <c r="F4627" s="94"/>
      <c r="G4627" s="103"/>
      <c r="H4627" s="140"/>
      <c r="I4627" s="140"/>
      <c r="J4627" s="95"/>
      <c r="K4627" s="69"/>
      <c r="L4627" s="65"/>
      <c r="M4627" s="65"/>
      <c r="N4627" s="302"/>
      <c r="O4627" s="382"/>
      <c r="P4627" s="383"/>
      <c r="Q4627" s="302"/>
      <c r="R4627" s="384"/>
      <c r="S4627" s="461"/>
      <c r="T4627" s="441"/>
      <c r="U4627" s="442"/>
      <c r="V4627" s="443"/>
      <c r="W4627" s="443"/>
      <c r="X4627" s="445"/>
      <c r="Y4627" s="418"/>
      <c r="Z4627" s="446"/>
      <c r="AA4627" s="438" t="s">
        <v>20</v>
      </c>
      <c r="AB4627" s="409" t="s">
        <v>21</v>
      </c>
      <c r="AC4627" s="454">
        <v>0.85</v>
      </c>
      <c r="AD4627" s="441"/>
      <c r="AE4627" s="442"/>
      <c r="AF4627" s="452"/>
      <c r="AG4627" s="414">
        <v>163.0</v>
      </c>
      <c r="AH4627" s="79"/>
      <c r="AI4627" s="80"/>
      <c r="AJ4627" s="80"/>
      <c r="AK4627" s="80"/>
      <c r="AL4627" s="14"/>
      <c r="AM4627" s="16" t="str">
        <f t="shared" si="207"/>
        <v>{s:'63E680'},</v>
      </c>
      <c r="AN4627" s="16"/>
    </row>
    <row r="4628" ht="16.5" customHeight="1">
      <c r="A4628" s="403">
        <v>63.0</v>
      </c>
      <c r="B4628" s="404" t="s">
        <v>6322</v>
      </c>
      <c r="C4628" s="31">
        <v>4626.0</v>
      </c>
      <c r="D4628" s="405" t="s">
        <v>6323</v>
      </c>
      <c r="E4628" s="94"/>
      <c r="F4628" s="94"/>
      <c r="G4628" s="103"/>
      <c r="H4628" s="140"/>
      <c r="I4628" s="140"/>
      <c r="J4628" s="95"/>
      <c r="K4628" s="69"/>
      <c r="L4628" s="65"/>
      <c r="M4628" s="65"/>
      <c r="N4628" s="302"/>
      <c r="O4628" s="382"/>
      <c r="P4628" s="383"/>
      <c r="Q4628" s="302"/>
      <c r="R4628" s="384"/>
      <c r="S4628" s="461"/>
      <c r="T4628" s="458"/>
      <c r="U4628" s="442"/>
      <c r="V4628" s="443"/>
      <c r="W4628" s="443"/>
      <c r="X4628" s="449" t="s">
        <v>326</v>
      </c>
      <c r="Y4628" s="442" t="s">
        <v>21</v>
      </c>
      <c r="Z4628" s="448" t="str">
        <f>$Z$653</f>
        <v/>
      </c>
      <c r="AA4628" s="426"/>
      <c r="AB4628" s="427"/>
      <c r="AC4628" s="428"/>
      <c r="AD4628" s="441"/>
      <c r="AE4628" s="443"/>
      <c r="AF4628" s="448"/>
      <c r="AG4628" s="414">
        <v>134.0</v>
      </c>
      <c r="AH4628" s="79"/>
      <c r="AI4628" s="80"/>
      <c r="AJ4628" s="80"/>
      <c r="AK4628" s="80"/>
      <c r="AL4628" s="14"/>
      <c r="AM4628" s="16" t="str">
        <f t="shared" si="207"/>
        <v>{s:'63E681'},</v>
      </c>
      <c r="AN4628" s="16"/>
    </row>
    <row r="4629" ht="16.5" customHeight="1">
      <c r="A4629" s="403">
        <v>63.0</v>
      </c>
      <c r="B4629" s="404" t="s">
        <v>6324</v>
      </c>
      <c r="C4629" s="31">
        <v>4627.0</v>
      </c>
      <c r="D4629" s="405" t="s">
        <v>6325</v>
      </c>
      <c r="E4629" s="94"/>
      <c r="F4629" s="94"/>
      <c r="G4629" s="103"/>
      <c r="H4629" s="140"/>
      <c r="I4629" s="140"/>
      <c r="J4629" s="95"/>
      <c r="K4629" s="69"/>
      <c r="L4629" s="65"/>
      <c r="M4629" s="65"/>
      <c r="N4629" s="302"/>
      <c r="O4629" s="382"/>
      <c r="P4629" s="383"/>
      <c r="Q4629" s="302"/>
      <c r="R4629" s="384"/>
      <c r="S4629" s="461"/>
      <c r="T4629" s="458"/>
      <c r="U4629" s="442"/>
      <c r="V4629" s="443"/>
      <c r="W4629" s="443"/>
      <c r="X4629" s="450"/>
      <c r="Y4629" s="418"/>
      <c r="Z4629" s="419"/>
      <c r="AA4629" s="420" t="s">
        <v>20</v>
      </c>
      <c r="AB4629" s="421" t="s">
        <v>21</v>
      </c>
      <c r="AC4629" s="430">
        <v>0.85</v>
      </c>
      <c r="AD4629" s="441"/>
      <c r="AE4629" s="443"/>
      <c r="AF4629" s="448"/>
      <c r="AG4629" s="414">
        <v>113.0</v>
      </c>
      <c r="AH4629" s="79"/>
      <c r="AI4629" s="80"/>
      <c r="AJ4629" s="80"/>
      <c r="AK4629" s="80"/>
      <c r="AL4629" s="14"/>
      <c r="AM4629" s="16" t="str">
        <f t="shared" si="207"/>
        <v>{s:'63E682'},</v>
      </c>
      <c r="AN4629" s="16"/>
    </row>
    <row r="4630" ht="16.5" customHeight="1">
      <c r="A4630" s="403">
        <v>63.0</v>
      </c>
      <c r="B4630" s="404" t="s">
        <v>6326</v>
      </c>
      <c r="C4630" s="31">
        <v>4628.0</v>
      </c>
      <c r="D4630" s="405" t="s">
        <v>6327</v>
      </c>
      <c r="E4630" s="94"/>
      <c r="F4630" s="94"/>
      <c r="G4630" s="103"/>
      <c r="H4630" s="140"/>
      <c r="I4630" s="140"/>
      <c r="J4630" s="95"/>
      <c r="K4630" s="69"/>
      <c r="L4630" s="65"/>
      <c r="M4630" s="65"/>
      <c r="N4630" s="302"/>
      <c r="O4630" s="382"/>
      <c r="P4630" s="383"/>
      <c r="Q4630" s="302"/>
      <c r="R4630" s="384"/>
      <c r="S4630" s="461"/>
      <c r="T4630" s="458"/>
      <c r="U4630" s="442"/>
      <c r="V4630" s="443"/>
      <c r="W4630" s="443"/>
      <c r="X4630" s="449" t="s">
        <v>329</v>
      </c>
      <c r="Y4630" s="442" t="s">
        <v>21</v>
      </c>
      <c r="Z4630" s="448" t="str">
        <f>$Z$655</f>
        <v/>
      </c>
      <c r="AA4630" s="423"/>
      <c r="AB4630" s="424"/>
      <c r="AC4630" s="419"/>
      <c r="AD4630" s="441"/>
      <c r="AE4630" s="443"/>
      <c r="AF4630" s="448"/>
      <c r="AG4630" s="414">
        <v>163.0</v>
      </c>
      <c r="AH4630" s="79"/>
      <c r="AI4630" s="80"/>
      <c r="AJ4630" s="80"/>
      <c r="AK4630" s="80"/>
      <c r="AL4630" s="14"/>
      <c r="AM4630" s="16" t="str">
        <f t="shared" si="207"/>
        <v>{s:'63E683'},</v>
      </c>
      <c r="AN4630" s="16"/>
    </row>
    <row r="4631" ht="16.5" customHeight="1">
      <c r="A4631" s="403">
        <v>63.0</v>
      </c>
      <c r="B4631" s="404" t="s">
        <v>6328</v>
      </c>
      <c r="C4631" s="31">
        <v>4629.0</v>
      </c>
      <c r="D4631" s="405" t="s">
        <v>6329</v>
      </c>
      <c r="E4631" s="94"/>
      <c r="F4631" s="94"/>
      <c r="G4631" s="103"/>
      <c r="H4631" s="140"/>
      <c r="I4631" s="140"/>
      <c r="J4631" s="95"/>
      <c r="K4631" s="110"/>
      <c r="L4631" s="115"/>
      <c r="M4631" s="115"/>
      <c r="N4631" s="386"/>
      <c r="O4631" s="382"/>
      <c r="P4631" s="383"/>
      <c r="Q4631" s="302"/>
      <c r="R4631" s="384"/>
      <c r="S4631" s="459"/>
      <c r="T4631" s="462"/>
      <c r="U4631" s="418"/>
      <c r="V4631" s="424"/>
      <c r="W4631" s="424"/>
      <c r="X4631" s="450"/>
      <c r="Y4631" s="418"/>
      <c r="Z4631" s="419"/>
      <c r="AA4631" s="420" t="s">
        <v>20</v>
      </c>
      <c r="AB4631" s="421" t="s">
        <v>21</v>
      </c>
      <c r="AC4631" s="430">
        <v>0.85</v>
      </c>
      <c r="AD4631" s="456"/>
      <c r="AE4631" s="424"/>
      <c r="AF4631" s="419"/>
      <c r="AG4631" s="414">
        <v>138.0</v>
      </c>
      <c r="AH4631" s="79"/>
      <c r="AI4631" s="80"/>
      <c r="AJ4631" s="80"/>
      <c r="AK4631" s="80"/>
      <c r="AL4631" s="14"/>
      <c r="AM4631" s="16" t="str">
        <f t="shared" si="207"/>
        <v>{s:'63E684'},</v>
      </c>
      <c r="AN4631" s="16"/>
    </row>
    <row r="4632" ht="16.5" customHeight="1">
      <c r="A4632" s="29">
        <v>63.0</v>
      </c>
      <c r="B4632" s="30" t="s">
        <v>6330</v>
      </c>
      <c r="C4632" s="31">
        <v>4630.0</v>
      </c>
      <c r="D4632" s="32" t="s">
        <v>6331</v>
      </c>
      <c r="E4632" s="139"/>
      <c r="F4632" s="139"/>
      <c r="G4632" s="94"/>
      <c r="H4632" s="140"/>
      <c r="I4632" s="140"/>
      <c r="J4632" s="95"/>
      <c r="K4632" s="82" t="s">
        <v>38</v>
      </c>
      <c r="L4632" s="96"/>
      <c r="M4632" s="96"/>
      <c r="N4632" s="152"/>
      <c r="O4632" s="105"/>
      <c r="P4632" s="94"/>
      <c r="Q4632" s="140"/>
      <c r="R4632" s="95"/>
      <c r="S4632" s="287"/>
      <c r="T4632" s="287"/>
      <c r="U4632" s="152"/>
      <c r="V4632" s="152"/>
      <c r="W4632" s="152"/>
      <c r="X4632" s="299"/>
      <c r="Y4632" s="287"/>
      <c r="Z4632" s="345"/>
      <c r="AA4632" s="398"/>
      <c r="AB4632" s="288"/>
      <c r="AC4632" s="288"/>
      <c r="AD4632" s="288"/>
      <c r="AE4632" s="288"/>
      <c r="AF4632" s="346"/>
      <c r="AG4632" s="45">
        <v>402.0</v>
      </c>
      <c r="AH4632" s="79"/>
      <c r="AI4632" s="80"/>
      <c r="AJ4632" s="80"/>
      <c r="AK4632" s="80"/>
      <c r="AL4632" s="14"/>
      <c r="AM4632" s="16" t="str">
        <f t="shared" ref="AM4632:AM4643" si="208">"{s:'"&amp;A4632&amp;B4632&amp;"', v:"&amp;AG4632&amp;" , c:'"&amp;D4632&amp;"・'},"</f>
        <v>{s:'63E685', v:402 , c:'放デイ４・有資格４・責欠２・'},</v>
      </c>
      <c r="AN4632" s="16"/>
    </row>
    <row r="4633" ht="16.5" customHeight="1">
      <c r="A4633" s="29">
        <v>63.0</v>
      </c>
      <c r="B4633" s="30" t="s">
        <v>6332</v>
      </c>
      <c r="C4633" s="31">
        <v>4631.0</v>
      </c>
      <c r="D4633" s="32" t="s">
        <v>6333</v>
      </c>
      <c r="E4633" s="139"/>
      <c r="F4633" s="139"/>
      <c r="G4633" s="94"/>
      <c r="H4633" s="140"/>
      <c r="I4633" s="140"/>
      <c r="J4633" s="95"/>
      <c r="K4633" s="87"/>
      <c r="L4633" s="302">
        <v>12.0</v>
      </c>
      <c r="M4633" s="63" t="s">
        <v>40</v>
      </c>
      <c r="N4633" s="140"/>
      <c r="O4633" s="105"/>
      <c r="P4633" s="94"/>
      <c r="Q4633" s="140"/>
      <c r="R4633" s="95"/>
      <c r="S4633" s="302"/>
      <c r="T4633" s="302"/>
      <c r="U4633" s="140"/>
      <c r="V4633" s="140"/>
      <c r="W4633" s="140"/>
      <c r="X4633" s="303"/>
      <c r="Y4633" s="290"/>
      <c r="Z4633" s="350"/>
      <c r="AA4633" s="299" t="s">
        <v>20</v>
      </c>
      <c r="AB4633" s="287" t="s">
        <v>21</v>
      </c>
      <c r="AC4633" s="351">
        <v>0.85</v>
      </c>
      <c r="AD4633" s="288"/>
      <c r="AE4633" s="288"/>
      <c r="AF4633" s="346"/>
      <c r="AG4633" s="45">
        <v>342.0</v>
      </c>
      <c r="AH4633" s="79"/>
      <c r="AI4633" s="80"/>
      <c r="AJ4633" s="80"/>
      <c r="AK4633" s="80"/>
      <c r="AL4633" s="14"/>
      <c r="AM4633" s="16" t="str">
        <f t="shared" si="208"/>
        <v>{s:'63E686', v:342 , c:'放デイ４・有資格４・責欠２・評減・'},</v>
      </c>
      <c r="AN4633" s="16"/>
    </row>
    <row r="4634" ht="16.5" customHeight="1">
      <c r="A4634" s="29">
        <v>63.0</v>
      </c>
      <c r="B4634" s="30" t="s">
        <v>6334</v>
      </c>
      <c r="C4634" s="31">
        <v>4632.0</v>
      </c>
      <c r="D4634" s="32" t="s">
        <v>6335</v>
      </c>
      <c r="E4634" s="139"/>
      <c r="F4634" s="139"/>
      <c r="G4634" s="94"/>
      <c r="H4634" s="140"/>
      <c r="I4634" s="140"/>
      <c r="J4634" s="95"/>
      <c r="K4634" s="87"/>
      <c r="L4634" s="65"/>
      <c r="M4634" s="302"/>
      <c r="N4634" s="366"/>
      <c r="O4634" s="367"/>
      <c r="P4634" s="368"/>
      <c r="Q4634" s="366"/>
      <c r="R4634" s="369"/>
      <c r="S4634" s="304"/>
      <c r="T4634" s="304"/>
      <c r="U4634" s="140"/>
      <c r="V4634" s="140"/>
      <c r="W4634" s="140"/>
      <c r="X4634" s="305" t="s">
        <v>326</v>
      </c>
      <c r="Y4634" s="287" t="s">
        <v>21</v>
      </c>
      <c r="Z4634" s="354" t="str">
        <f>$Z$653</f>
        <v/>
      </c>
      <c r="AA4634" s="434"/>
      <c r="AB4634" s="297"/>
      <c r="AC4634" s="297"/>
      <c r="AD4634" s="297"/>
      <c r="AE4634" s="297"/>
      <c r="AF4634" s="362"/>
      <c r="AG4634" s="45">
        <v>281.0</v>
      </c>
      <c r="AH4634" s="79"/>
      <c r="AI4634" s="80"/>
      <c r="AJ4634" s="80"/>
      <c r="AK4634" s="80"/>
      <c r="AL4634" s="14"/>
      <c r="AM4634" s="16" t="str">
        <f t="shared" si="208"/>
        <v>{s:'63E687', v:281 , c:'放デイ４・有資格４・責欠２・開減１・'},</v>
      </c>
      <c r="AN4634" s="16"/>
    </row>
    <row r="4635" ht="16.5" customHeight="1">
      <c r="A4635" s="29">
        <v>63.0</v>
      </c>
      <c r="B4635" s="30" t="s">
        <v>6336</v>
      </c>
      <c r="C4635" s="31">
        <v>4633.0</v>
      </c>
      <c r="D4635" s="32" t="s">
        <v>6337</v>
      </c>
      <c r="E4635" s="139"/>
      <c r="F4635" s="139"/>
      <c r="G4635" s="94"/>
      <c r="H4635" s="140"/>
      <c r="I4635" s="140"/>
      <c r="J4635" s="95"/>
      <c r="K4635" s="87"/>
      <c r="L4635" s="65"/>
      <c r="M4635" s="302"/>
      <c r="N4635" s="366"/>
      <c r="O4635" s="367"/>
      <c r="P4635" s="368"/>
      <c r="Q4635" s="366"/>
      <c r="R4635" s="369"/>
      <c r="S4635" s="304"/>
      <c r="T4635" s="304"/>
      <c r="U4635" s="140"/>
      <c r="V4635" s="140"/>
      <c r="W4635" s="140"/>
      <c r="X4635" s="306"/>
      <c r="Y4635" s="290"/>
      <c r="Z4635" s="355"/>
      <c r="AA4635" s="356" t="s">
        <v>20</v>
      </c>
      <c r="AB4635" s="357" t="s">
        <v>21</v>
      </c>
      <c r="AC4635" s="358">
        <v>0.85</v>
      </c>
      <c r="AD4635" s="288"/>
      <c r="AE4635" s="288"/>
      <c r="AF4635" s="346"/>
      <c r="AG4635" s="45">
        <v>239.0</v>
      </c>
      <c r="AH4635" s="79"/>
      <c r="AI4635" s="80"/>
      <c r="AJ4635" s="80"/>
      <c r="AK4635" s="80"/>
      <c r="AL4635" s="14"/>
      <c r="AM4635" s="16" t="str">
        <f t="shared" si="208"/>
        <v>{s:'63E688', v:239 , c:'放デイ４・有資格４・責欠２・開減１・評減・'},</v>
      </c>
      <c r="AN4635" s="16"/>
    </row>
    <row r="4636" ht="16.5" customHeight="1">
      <c r="A4636" s="29">
        <v>63.0</v>
      </c>
      <c r="B4636" s="30" t="s">
        <v>6338</v>
      </c>
      <c r="C4636" s="31">
        <v>4634.0</v>
      </c>
      <c r="D4636" s="32" t="s">
        <v>6339</v>
      </c>
      <c r="E4636" s="139"/>
      <c r="F4636" s="139"/>
      <c r="G4636" s="94"/>
      <c r="H4636" s="140"/>
      <c r="I4636" s="140"/>
      <c r="J4636" s="95"/>
      <c r="K4636" s="87"/>
      <c r="L4636" s="65"/>
      <c r="M4636" s="302"/>
      <c r="N4636" s="366"/>
      <c r="O4636" s="367"/>
      <c r="P4636" s="368"/>
      <c r="Q4636" s="366"/>
      <c r="R4636" s="369"/>
      <c r="S4636" s="304"/>
      <c r="T4636" s="304"/>
      <c r="U4636" s="140"/>
      <c r="V4636" s="140"/>
      <c r="W4636" s="140"/>
      <c r="X4636" s="305" t="s">
        <v>329</v>
      </c>
      <c r="Y4636" s="287" t="s">
        <v>21</v>
      </c>
      <c r="Z4636" s="354" t="str">
        <f>$Z$655</f>
        <v/>
      </c>
      <c r="AA4636" s="435"/>
      <c r="AB4636" s="292"/>
      <c r="AC4636" s="292"/>
      <c r="AD4636" s="292"/>
      <c r="AE4636" s="292"/>
      <c r="AF4636" s="355"/>
      <c r="AG4636" s="45">
        <v>342.0</v>
      </c>
      <c r="AH4636" s="79"/>
      <c r="AI4636" s="80"/>
      <c r="AJ4636" s="80"/>
      <c r="AK4636" s="80"/>
      <c r="AL4636" s="14"/>
      <c r="AM4636" s="16" t="str">
        <f t="shared" si="208"/>
        <v>{s:'63E689', v:342 , c:'放デイ４・有資格４・責欠２・開減２・'},</v>
      </c>
      <c r="AN4636" s="16"/>
    </row>
    <row r="4637" ht="16.5" customHeight="1">
      <c r="A4637" s="29">
        <v>63.0</v>
      </c>
      <c r="B4637" s="30" t="s">
        <v>6340</v>
      </c>
      <c r="C4637" s="31">
        <v>4635.0</v>
      </c>
      <c r="D4637" s="32" t="s">
        <v>6341</v>
      </c>
      <c r="E4637" s="139"/>
      <c r="F4637" s="139"/>
      <c r="G4637" s="94"/>
      <c r="H4637" s="140"/>
      <c r="I4637" s="140"/>
      <c r="J4637" s="95"/>
      <c r="K4637" s="69"/>
      <c r="L4637" s="65"/>
      <c r="M4637" s="302"/>
      <c r="N4637" s="366"/>
      <c r="O4637" s="367"/>
      <c r="P4637" s="368"/>
      <c r="Q4637" s="366"/>
      <c r="R4637" s="369"/>
      <c r="S4637" s="304"/>
      <c r="T4637" s="304"/>
      <c r="U4637" s="140"/>
      <c r="V4637" s="140"/>
      <c r="W4637" s="140"/>
      <c r="X4637" s="306"/>
      <c r="Y4637" s="290"/>
      <c r="Z4637" s="355"/>
      <c r="AA4637" s="356" t="s">
        <v>20</v>
      </c>
      <c r="AB4637" s="357" t="s">
        <v>21</v>
      </c>
      <c r="AC4637" s="358">
        <v>0.85</v>
      </c>
      <c r="AD4637" s="288"/>
      <c r="AE4637" s="288"/>
      <c r="AF4637" s="346"/>
      <c r="AG4637" s="45">
        <v>291.0</v>
      </c>
      <c r="AH4637" s="79"/>
      <c r="AI4637" s="80"/>
      <c r="AJ4637" s="80"/>
      <c r="AK4637" s="80"/>
      <c r="AL4637" s="14"/>
      <c r="AM4637" s="16" t="str">
        <f t="shared" si="208"/>
        <v>{s:'63E690', v:291 , c:'放デイ４・有資格４・責欠２・開減２・評減・'},</v>
      </c>
      <c r="AN4637" s="16"/>
    </row>
    <row r="4638" ht="16.5" customHeight="1">
      <c r="A4638" s="29">
        <v>63.0</v>
      </c>
      <c r="B4638" s="30" t="s">
        <v>6342</v>
      </c>
      <c r="C4638" s="31">
        <v>4636.0</v>
      </c>
      <c r="D4638" s="32" t="s">
        <v>6343</v>
      </c>
      <c r="E4638" s="139"/>
      <c r="F4638" s="139"/>
      <c r="G4638" s="94"/>
      <c r="H4638" s="140"/>
      <c r="I4638" s="140"/>
      <c r="J4638" s="95"/>
      <c r="K4638" s="69"/>
      <c r="L4638" s="65"/>
      <c r="M4638" s="302"/>
      <c r="N4638" s="366"/>
      <c r="O4638" s="367"/>
      <c r="P4638" s="368"/>
      <c r="Q4638" s="366"/>
      <c r="R4638" s="369"/>
      <c r="S4638" s="304"/>
      <c r="T4638" s="304"/>
      <c r="U4638" s="140"/>
      <c r="V4638" s="140"/>
      <c r="W4638" s="140"/>
      <c r="X4638" s="299"/>
      <c r="Y4638" s="287"/>
      <c r="Z4638" s="345"/>
      <c r="AA4638" s="398"/>
      <c r="AB4638" s="288"/>
      <c r="AC4638" s="346"/>
      <c r="AD4638" s="82" t="s">
        <v>30</v>
      </c>
      <c r="AE4638" s="302">
        <v>5.0</v>
      </c>
      <c r="AF4638" s="360" t="s">
        <v>31</v>
      </c>
      <c r="AG4638" s="45">
        <v>397.0</v>
      </c>
      <c r="AH4638" s="79"/>
      <c r="AI4638" s="80"/>
      <c r="AJ4638" s="80"/>
      <c r="AK4638" s="80"/>
      <c r="AL4638" s="14"/>
      <c r="AM4638" s="16" t="str">
        <f t="shared" si="208"/>
        <v>{s:'63E691', v:397 , c:'放デイ４・有資格４・責欠２・拘減・'},</v>
      </c>
      <c r="AN4638" s="16"/>
    </row>
    <row r="4639" ht="16.5" customHeight="1">
      <c r="A4639" s="29">
        <v>63.0</v>
      </c>
      <c r="B4639" s="30" t="s">
        <v>6344</v>
      </c>
      <c r="C4639" s="31">
        <v>4637.0</v>
      </c>
      <c r="D4639" s="32" t="s">
        <v>6345</v>
      </c>
      <c r="E4639" s="139"/>
      <c r="F4639" s="139"/>
      <c r="G4639" s="94"/>
      <c r="H4639" s="140"/>
      <c r="I4639" s="140"/>
      <c r="J4639" s="95"/>
      <c r="K4639" s="69"/>
      <c r="L4639" s="65"/>
      <c r="M4639" s="302"/>
      <c r="N4639" s="366"/>
      <c r="O4639" s="367"/>
      <c r="P4639" s="368"/>
      <c r="Q4639" s="366"/>
      <c r="R4639" s="369"/>
      <c r="S4639" s="304"/>
      <c r="T4639" s="304"/>
      <c r="U4639" s="140"/>
      <c r="V4639" s="140"/>
      <c r="W4639" s="140"/>
      <c r="X4639" s="303"/>
      <c r="Y4639" s="290"/>
      <c r="Z4639" s="350"/>
      <c r="AA4639" s="299" t="s">
        <v>20</v>
      </c>
      <c r="AB4639" s="287" t="s">
        <v>21</v>
      </c>
      <c r="AC4639" s="361">
        <v>0.85</v>
      </c>
      <c r="AD4639" s="87"/>
      <c r="AE4639" s="302"/>
      <c r="AF4639" s="360"/>
      <c r="AG4639" s="45">
        <v>337.0</v>
      </c>
      <c r="AH4639" s="79"/>
      <c r="AI4639" s="80"/>
      <c r="AJ4639" s="80"/>
      <c r="AK4639" s="80"/>
      <c r="AL4639" s="14"/>
      <c r="AM4639" s="16" t="str">
        <f t="shared" si="208"/>
        <v>{s:'63E692', v:337 , c:'放デイ４・有資格４・責欠２・評減・拘減・'},</v>
      </c>
      <c r="AN4639" s="16"/>
    </row>
    <row r="4640" ht="16.5" customHeight="1">
      <c r="A4640" s="29">
        <v>63.0</v>
      </c>
      <c r="B4640" s="30" t="s">
        <v>6346</v>
      </c>
      <c r="C4640" s="31">
        <v>4638.0</v>
      </c>
      <c r="D4640" s="32" t="s">
        <v>6347</v>
      </c>
      <c r="E4640" s="139"/>
      <c r="F4640" s="139"/>
      <c r="G4640" s="94"/>
      <c r="H4640" s="140"/>
      <c r="I4640" s="140"/>
      <c r="J4640" s="95"/>
      <c r="K4640" s="69"/>
      <c r="L4640" s="65"/>
      <c r="M4640" s="302"/>
      <c r="N4640" s="366"/>
      <c r="O4640" s="367"/>
      <c r="P4640" s="368"/>
      <c r="Q4640" s="366"/>
      <c r="R4640" s="369"/>
      <c r="S4640" s="304"/>
      <c r="T4640" s="304"/>
      <c r="U4640" s="140"/>
      <c r="V4640" s="140"/>
      <c r="W4640" s="140"/>
      <c r="X4640" s="305" t="s">
        <v>326</v>
      </c>
      <c r="Y4640" s="302" t="s">
        <v>21</v>
      </c>
      <c r="Z4640" s="349">
        <v>0.7</v>
      </c>
      <c r="AA4640" s="434"/>
      <c r="AB4640" s="297"/>
      <c r="AC4640" s="362"/>
      <c r="AD4640" s="87"/>
      <c r="AE4640" s="313"/>
      <c r="AF4640" s="349"/>
      <c r="AG4640" s="45">
        <v>276.0</v>
      </c>
      <c r="AH4640" s="79"/>
      <c r="AI4640" s="80"/>
      <c r="AJ4640" s="80"/>
      <c r="AK4640" s="80"/>
      <c r="AL4640" s="14"/>
      <c r="AM4640" s="16" t="str">
        <f t="shared" si="208"/>
        <v>{s:'63E693', v:276 , c:'放デイ４・有資格４・責欠２・開減１・拘減・'},</v>
      </c>
      <c r="AN4640" s="16"/>
    </row>
    <row r="4641" ht="16.5" customHeight="1">
      <c r="A4641" s="29">
        <v>63.0</v>
      </c>
      <c r="B4641" s="30" t="s">
        <v>6348</v>
      </c>
      <c r="C4641" s="31">
        <v>4639.0</v>
      </c>
      <c r="D4641" s="32" t="s">
        <v>6349</v>
      </c>
      <c r="E4641" s="139"/>
      <c r="F4641" s="139"/>
      <c r="G4641" s="94"/>
      <c r="H4641" s="140"/>
      <c r="I4641" s="140"/>
      <c r="J4641" s="95"/>
      <c r="K4641" s="69"/>
      <c r="L4641" s="65"/>
      <c r="M4641" s="302"/>
      <c r="N4641" s="366"/>
      <c r="O4641" s="367"/>
      <c r="P4641" s="368"/>
      <c r="Q4641" s="366"/>
      <c r="R4641" s="369"/>
      <c r="S4641" s="304"/>
      <c r="T4641" s="304"/>
      <c r="U4641" s="140"/>
      <c r="V4641" s="140"/>
      <c r="W4641" s="140"/>
      <c r="X4641" s="306"/>
      <c r="Y4641" s="290"/>
      <c r="Z4641" s="355"/>
      <c r="AA4641" s="356" t="s">
        <v>20</v>
      </c>
      <c r="AB4641" s="357" t="s">
        <v>21</v>
      </c>
      <c r="AC4641" s="363">
        <v>0.85</v>
      </c>
      <c r="AD4641" s="87"/>
      <c r="AE4641" s="313"/>
      <c r="AF4641" s="349"/>
      <c r="AG4641" s="45">
        <v>234.0</v>
      </c>
      <c r="AH4641" s="79"/>
      <c r="AI4641" s="80"/>
      <c r="AJ4641" s="80"/>
      <c r="AK4641" s="80"/>
      <c r="AL4641" s="14"/>
      <c r="AM4641" s="16" t="str">
        <f t="shared" si="208"/>
        <v>{s:'63E694', v:234 , c:'放デイ４・有資格４・責欠２・開減１・評減・拘減・'},</v>
      </c>
      <c r="AN4641" s="16"/>
    </row>
    <row r="4642" ht="16.5" customHeight="1">
      <c r="A4642" s="29">
        <v>63.0</v>
      </c>
      <c r="B4642" s="30" t="s">
        <v>6350</v>
      </c>
      <c r="C4642" s="31">
        <v>4640.0</v>
      </c>
      <c r="D4642" s="32" t="s">
        <v>6351</v>
      </c>
      <c r="E4642" s="139"/>
      <c r="F4642" s="139"/>
      <c r="G4642" s="94"/>
      <c r="H4642" s="140"/>
      <c r="I4642" s="140"/>
      <c r="J4642" s="95"/>
      <c r="K4642" s="69"/>
      <c r="L4642" s="65"/>
      <c r="M4642" s="302"/>
      <c r="N4642" s="366"/>
      <c r="O4642" s="367"/>
      <c r="P4642" s="368"/>
      <c r="Q4642" s="366"/>
      <c r="R4642" s="369"/>
      <c r="S4642" s="304"/>
      <c r="T4642" s="304"/>
      <c r="U4642" s="140"/>
      <c r="V4642" s="140"/>
      <c r="W4642" s="140"/>
      <c r="X4642" s="305" t="s">
        <v>329</v>
      </c>
      <c r="Y4642" s="302" t="s">
        <v>21</v>
      </c>
      <c r="Z4642" s="349">
        <v>0.85</v>
      </c>
      <c r="AA4642" s="435"/>
      <c r="AB4642" s="292"/>
      <c r="AC4642" s="355"/>
      <c r="AD4642" s="87"/>
      <c r="AE4642" s="313"/>
      <c r="AF4642" s="349"/>
      <c r="AG4642" s="45">
        <v>337.0</v>
      </c>
      <c r="AH4642" s="79"/>
      <c r="AI4642" s="80"/>
      <c r="AJ4642" s="80"/>
      <c r="AK4642" s="80"/>
      <c r="AL4642" s="14"/>
      <c r="AM4642" s="16" t="str">
        <f t="shared" si="208"/>
        <v>{s:'63E695', v:337 , c:'放デイ４・有資格４・責欠２・開減２・拘減・'},</v>
      </c>
      <c r="AN4642" s="16"/>
    </row>
    <row r="4643" ht="16.5" customHeight="1">
      <c r="A4643" s="29">
        <v>63.0</v>
      </c>
      <c r="B4643" s="30" t="s">
        <v>6352</v>
      </c>
      <c r="C4643" s="31">
        <v>4641.0</v>
      </c>
      <c r="D4643" s="32" t="s">
        <v>6353</v>
      </c>
      <c r="E4643" s="139"/>
      <c r="F4643" s="139"/>
      <c r="G4643" s="94"/>
      <c r="H4643" s="140"/>
      <c r="I4643" s="140"/>
      <c r="J4643" s="95"/>
      <c r="K4643" s="69"/>
      <c r="L4643" s="65"/>
      <c r="M4643" s="302"/>
      <c r="N4643" s="366"/>
      <c r="O4643" s="367"/>
      <c r="P4643" s="368"/>
      <c r="Q4643" s="366"/>
      <c r="R4643" s="369"/>
      <c r="S4643" s="304"/>
      <c r="T4643" s="304"/>
      <c r="U4643" s="140"/>
      <c r="V4643" s="140"/>
      <c r="W4643" s="140"/>
      <c r="X4643" s="306"/>
      <c r="Y4643" s="290"/>
      <c r="Z4643" s="355"/>
      <c r="AA4643" s="356" t="s">
        <v>20</v>
      </c>
      <c r="AB4643" s="357" t="s">
        <v>21</v>
      </c>
      <c r="AC4643" s="363">
        <v>0.85</v>
      </c>
      <c r="AD4643" s="93"/>
      <c r="AE4643" s="292"/>
      <c r="AF4643" s="355"/>
      <c r="AG4643" s="45">
        <v>286.0</v>
      </c>
      <c r="AH4643" s="79"/>
      <c r="AI4643" s="80"/>
      <c r="AJ4643" s="80"/>
      <c r="AK4643" s="80"/>
      <c r="AL4643" s="14"/>
      <c r="AM4643" s="16" t="str">
        <f t="shared" si="208"/>
        <v>{s:'63E696', v:286 , c:'放デイ４・有資格４・責欠２・開減２・評減・拘減・'},</v>
      </c>
      <c r="AN4643" s="16"/>
    </row>
    <row r="4644" ht="16.5" customHeight="1">
      <c r="A4644" s="403">
        <v>63.0</v>
      </c>
      <c r="B4644" s="404" t="s">
        <v>6354</v>
      </c>
      <c r="C4644" s="31">
        <v>4642.0</v>
      </c>
      <c r="D4644" s="405" t="s">
        <v>6355</v>
      </c>
      <c r="E4644" s="139"/>
      <c r="F4644" s="139"/>
      <c r="G4644" s="307"/>
      <c r="H4644" s="352"/>
      <c r="I4644" s="140"/>
      <c r="J4644" s="95"/>
      <c r="K4644" s="69"/>
      <c r="L4644" s="304"/>
      <c r="M4644" s="365"/>
      <c r="N4644" s="366"/>
      <c r="O4644" s="367"/>
      <c r="P4644" s="368"/>
      <c r="Q4644" s="366"/>
      <c r="R4644" s="369"/>
      <c r="S4644" s="406" t="s">
        <v>23</v>
      </c>
      <c r="T4644" s="436" t="s">
        <v>24</v>
      </c>
      <c r="U4644" s="408"/>
      <c r="V4644" s="408"/>
      <c r="W4644" s="437"/>
      <c r="X4644" s="438"/>
      <c r="Y4644" s="409"/>
      <c r="Z4644" s="439"/>
      <c r="AA4644" s="411"/>
      <c r="AB4644" s="412"/>
      <c r="AC4644" s="412"/>
      <c r="AD4644" s="412"/>
      <c r="AE4644" s="412"/>
      <c r="AF4644" s="413"/>
      <c r="AG4644" s="414">
        <v>281.0</v>
      </c>
      <c r="AH4644" s="79"/>
      <c r="AI4644" s="80"/>
      <c r="AJ4644" s="80"/>
      <c r="AK4644" s="80"/>
      <c r="AL4644" s="14"/>
      <c r="AM4644" s="16" t="str">
        <f t="shared" ref="AM4644:AM4667" si="209">"{s:'"&amp;A4644&amp;B4644&amp;"'},"</f>
        <v>{s:'63E697'},</v>
      </c>
      <c r="AN4644" s="16"/>
    </row>
    <row r="4645" ht="16.5" customHeight="1">
      <c r="A4645" s="403">
        <v>63.0</v>
      </c>
      <c r="B4645" s="404" t="s">
        <v>6356</v>
      </c>
      <c r="C4645" s="31">
        <v>4643.0</v>
      </c>
      <c r="D4645" s="405" t="s">
        <v>6357</v>
      </c>
      <c r="E4645" s="139"/>
      <c r="F4645" s="139"/>
      <c r="G4645" s="307"/>
      <c r="H4645" s="352"/>
      <c r="I4645" s="140"/>
      <c r="J4645" s="95"/>
      <c r="K4645" s="69"/>
      <c r="L4645" s="302"/>
      <c r="M4645" s="63"/>
      <c r="N4645" s="366"/>
      <c r="O4645" s="367"/>
      <c r="P4645" s="368"/>
      <c r="Q4645" s="366"/>
      <c r="R4645" s="369"/>
      <c r="S4645" s="440"/>
      <c r="T4645" s="441"/>
      <c r="U4645" s="442" t="s">
        <v>21</v>
      </c>
      <c r="V4645" s="443">
        <v>0.7</v>
      </c>
      <c r="W4645" s="444"/>
      <c r="X4645" s="445"/>
      <c r="Y4645" s="418"/>
      <c r="Z4645" s="446"/>
      <c r="AA4645" s="438" t="s">
        <v>20</v>
      </c>
      <c r="AB4645" s="409" t="s">
        <v>21</v>
      </c>
      <c r="AC4645" s="447">
        <v>0.85</v>
      </c>
      <c r="AD4645" s="412"/>
      <c r="AE4645" s="412"/>
      <c r="AF4645" s="413"/>
      <c r="AG4645" s="414">
        <v>239.0</v>
      </c>
      <c r="AH4645" s="79"/>
      <c r="AI4645" s="80"/>
      <c r="AJ4645" s="80"/>
      <c r="AK4645" s="80"/>
      <c r="AL4645" s="14"/>
      <c r="AM4645" s="16" t="str">
        <f t="shared" si="209"/>
        <v>{s:'63E698'},</v>
      </c>
      <c r="AN4645" s="16"/>
    </row>
    <row r="4646" ht="16.5" customHeight="1">
      <c r="A4646" s="403">
        <v>63.0</v>
      </c>
      <c r="B4646" s="404" t="s">
        <v>6358</v>
      </c>
      <c r="C4646" s="31">
        <v>4644.0</v>
      </c>
      <c r="D4646" s="405" t="s">
        <v>6359</v>
      </c>
      <c r="E4646" s="94"/>
      <c r="F4646" s="94"/>
      <c r="G4646" s="103"/>
      <c r="H4646" s="140"/>
      <c r="I4646" s="140"/>
      <c r="J4646" s="95"/>
      <c r="K4646" s="69"/>
      <c r="L4646" s="65"/>
      <c r="M4646" s="65"/>
      <c r="N4646" s="302"/>
      <c r="O4646" s="382"/>
      <c r="P4646" s="383"/>
      <c r="Q4646" s="302"/>
      <c r="R4646" s="384"/>
      <c r="S4646" s="440"/>
      <c r="T4646" s="441"/>
      <c r="U4646" s="442"/>
      <c r="V4646" s="443"/>
      <c r="W4646" s="448"/>
      <c r="X4646" s="449" t="s">
        <v>326</v>
      </c>
      <c r="Y4646" s="409" t="s">
        <v>21</v>
      </c>
      <c r="Z4646" s="410" t="str">
        <f>$Z$653</f>
        <v/>
      </c>
      <c r="AA4646" s="426"/>
      <c r="AB4646" s="427"/>
      <c r="AC4646" s="427"/>
      <c r="AD4646" s="427"/>
      <c r="AE4646" s="427"/>
      <c r="AF4646" s="428"/>
      <c r="AG4646" s="414">
        <v>197.0</v>
      </c>
      <c r="AH4646" s="79"/>
      <c r="AI4646" s="80"/>
      <c r="AJ4646" s="80"/>
      <c r="AK4646" s="80"/>
      <c r="AL4646" s="14"/>
      <c r="AM4646" s="16" t="str">
        <f t="shared" si="209"/>
        <v>{s:'63E699'},</v>
      </c>
      <c r="AN4646" s="16"/>
    </row>
    <row r="4647" ht="16.5" customHeight="1">
      <c r="A4647" s="403">
        <v>63.0</v>
      </c>
      <c r="B4647" s="404" t="s">
        <v>6360</v>
      </c>
      <c r="C4647" s="31">
        <v>4645.0</v>
      </c>
      <c r="D4647" s="405" t="s">
        <v>6361</v>
      </c>
      <c r="E4647" s="94"/>
      <c r="F4647" s="94"/>
      <c r="G4647" s="103"/>
      <c r="H4647" s="140"/>
      <c r="I4647" s="140"/>
      <c r="J4647" s="95"/>
      <c r="K4647" s="69"/>
      <c r="L4647" s="65"/>
      <c r="M4647" s="65"/>
      <c r="N4647" s="302"/>
      <c r="O4647" s="382"/>
      <c r="P4647" s="383"/>
      <c r="Q4647" s="302"/>
      <c r="R4647" s="384"/>
      <c r="S4647" s="440"/>
      <c r="T4647" s="441"/>
      <c r="U4647" s="442"/>
      <c r="V4647" s="443"/>
      <c r="W4647" s="448"/>
      <c r="X4647" s="450"/>
      <c r="Y4647" s="418"/>
      <c r="Z4647" s="419"/>
      <c r="AA4647" s="420" t="s">
        <v>20</v>
      </c>
      <c r="AB4647" s="421" t="s">
        <v>21</v>
      </c>
      <c r="AC4647" s="422">
        <v>0.85</v>
      </c>
      <c r="AD4647" s="412"/>
      <c r="AE4647" s="412"/>
      <c r="AF4647" s="413"/>
      <c r="AG4647" s="414">
        <v>167.0</v>
      </c>
      <c r="AH4647" s="79"/>
      <c r="AI4647" s="80"/>
      <c r="AJ4647" s="80"/>
      <c r="AK4647" s="80"/>
      <c r="AL4647" s="14"/>
      <c r="AM4647" s="16" t="str">
        <f t="shared" si="209"/>
        <v>{s:'63E700'},</v>
      </c>
      <c r="AN4647" s="16"/>
    </row>
    <row r="4648" ht="16.5" customHeight="1">
      <c r="A4648" s="403">
        <v>63.0</v>
      </c>
      <c r="B4648" s="404" t="s">
        <v>6362</v>
      </c>
      <c r="C4648" s="31">
        <v>4646.0</v>
      </c>
      <c r="D4648" s="405" t="s">
        <v>6363</v>
      </c>
      <c r="E4648" s="94"/>
      <c r="F4648" s="94"/>
      <c r="G4648" s="103"/>
      <c r="H4648" s="140"/>
      <c r="I4648" s="140"/>
      <c r="J4648" s="95"/>
      <c r="K4648" s="69"/>
      <c r="L4648" s="65"/>
      <c r="M4648" s="65"/>
      <c r="N4648" s="302"/>
      <c r="O4648" s="382"/>
      <c r="P4648" s="383"/>
      <c r="Q4648" s="302"/>
      <c r="R4648" s="384"/>
      <c r="S4648" s="440"/>
      <c r="T4648" s="441"/>
      <c r="U4648" s="442"/>
      <c r="V4648" s="443"/>
      <c r="W4648" s="448"/>
      <c r="X4648" s="449" t="s">
        <v>329</v>
      </c>
      <c r="Y4648" s="409" t="s">
        <v>21</v>
      </c>
      <c r="Z4648" s="410" t="str">
        <f>$Z$655</f>
        <v/>
      </c>
      <c r="AA4648" s="423"/>
      <c r="AB4648" s="424"/>
      <c r="AC4648" s="424"/>
      <c r="AD4648" s="424"/>
      <c r="AE4648" s="424"/>
      <c r="AF4648" s="419"/>
      <c r="AG4648" s="414">
        <v>239.0</v>
      </c>
      <c r="AH4648" s="79"/>
      <c r="AI4648" s="80"/>
      <c r="AJ4648" s="80"/>
      <c r="AK4648" s="80"/>
      <c r="AL4648" s="14"/>
      <c r="AM4648" s="16" t="str">
        <f t="shared" si="209"/>
        <v>{s:'63E701'},</v>
      </c>
      <c r="AN4648" s="16"/>
    </row>
    <row r="4649" ht="16.5" customHeight="1">
      <c r="A4649" s="403">
        <v>63.0</v>
      </c>
      <c r="B4649" s="404" t="s">
        <v>6364</v>
      </c>
      <c r="C4649" s="31">
        <v>4647.0</v>
      </c>
      <c r="D4649" s="405" t="s">
        <v>6365</v>
      </c>
      <c r="E4649" s="94"/>
      <c r="F4649" s="94"/>
      <c r="G4649" s="103"/>
      <c r="H4649" s="140"/>
      <c r="I4649" s="140"/>
      <c r="J4649" s="95"/>
      <c r="K4649" s="69"/>
      <c r="L4649" s="65"/>
      <c r="M4649" s="65"/>
      <c r="N4649" s="302"/>
      <c r="O4649" s="382"/>
      <c r="P4649" s="383"/>
      <c r="Q4649" s="302"/>
      <c r="R4649" s="384"/>
      <c r="S4649" s="440"/>
      <c r="T4649" s="441"/>
      <c r="U4649" s="442"/>
      <c r="V4649" s="443"/>
      <c r="W4649" s="448"/>
      <c r="X4649" s="450"/>
      <c r="Y4649" s="418"/>
      <c r="Z4649" s="419"/>
      <c r="AA4649" s="420" t="s">
        <v>20</v>
      </c>
      <c r="AB4649" s="421" t="s">
        <v>21</v>
      </c>
      <c r="AC4649" s="422">
        <v>0.85</v>
      </c>
      <c r="AD4649" s="412"/>
      <c r="AE4649" s="412"/>
      <c r="AF4649" s="413"/>
      <c r="AG4649" s="414">
        <v>203.0</v>
      </c>
      <c r="AH4649" s="79"/>
      <c r="AI4649" s="80"/>
      <c r="AJ4649" s="80"/>
      <c r="AK4649" s="80"/>
      <c r="AL4649" s="14"/>
      <c r="AM4649" s="16" t="str">
        <f t="shared" si="209"/>
        <v>{s:'63E702'},</v>
      </c>
      <c r="AN4649" s="16"/>
    </row>
    <row r="4650" ht="16.5" customHeight="1">
      <c r="A4650" s="403">
        <v>63.0</v>
      </c>
      <c r="B4650" s="404" t="s">
        <v>6366</v>
      </c>
      <c r="C4650" s="31">
        <v>4648.0</v>
      </c>
      <c r="D4650" s="405" t="s">
        <v>6367</v>
      </c>
      <c r="E4650" s="94"/>
      <c r="F4650" s="94"/>
      <c r="G4650" s="103"/>
      <c r="H4650" s="140"/>
      <c r="I4650" s="140"/>
      <c r="J4650" s="95"/>
      <c r="K4650" s="69"/>
      <c r="L4650" s="65"/>
      <c r="M4650" s="65"/>
      <c r="N4650" s="302"/>
      <c r="O4650" s="382"/>
      <c r="P4650" s="383"/>
      <c r="Q4650" s="302"/>
      <c r="R4650" s="384"/>
      <c r="S4650" s="440"/>
      <c r="T4650" s="441"/>
      <c r="U4650" s="442"/>
      <c r="V4650" s="443"/>
      <c r="W4650" s="448"/>
      <c r="X4650" s="438"/>
      <c r="Y4650" s="409"/>
      <c r="Z4650" s="439"/>
      <c r="AA4650" s="411"/>
      <c r="AB4650" s="412"/>
      <c r="AC4650" s="413"/>
      <c r="AD4650" s="451" t="s">
        <v>30</v>
      </c>
      <c r="AE4650" s="442">
        <v>5.0</v>
      </c>
      <c r="AF4650" s="452" t="s">
        <v>31</v>
      </c>
      <c r="AG4650" s="414">
        <v>276.0</v>
      </c>
      <c r="AH4650" s="79"/>
      <c r="AI4650" s="80"/>
      <c r="AJ4650" s="80"/>
      <c r="AK4650" s="80"/>
      <c r="AL4650" s="14"/>
      <c r="AM4650" s="16" t="str">
        <f t="shared" si="209"/>
        <v>{s:'63E703'},</v>
      </c>
      <c r="AN4650" s="16"/>
    </row>
    <row r="4651" ht="16.5" customHeight="1">
      <c r="A4651" s="403">
        <v>63.0</v>
      </c>
      <c r="B4651" s="404" t="s">
        <v>6368</v>
      </c>
      <c r="C4651" s="31">
        <v>4649.0</v>
      </c>
      <c r="D4651" s="405" t="s">
        <v>6369</v>
      </c>
      <c r="E4651" s="94"/>
      <c r="F4651" s="94"/>
      <c r="G4651" s="103"/>
      <c r="H4651" s="140"/>
      <c r="I4651" s="140"/>
      <c r="J4651" s="95"/>
      <c r="K4651" s="69"/>
      <c r="L4651" s="65"/>
      <c r="M4651" s="65"/>
      <c r="N4651" s="302"/>
      <c r="O4651" s="382"/>
      <c r="P4651" s="383"/>
      <c r="Q4651" s="302"/>
      <c r="R4651" s="384"/>
      <c r="S4651" s="440"/>
      <c r="T4651" s="441"/>
      <c r="U4651" s="442"/>
      <c r="V4651" s="443"/>
      <c r="W4651" s="448"/>
      <c r="X4651" s="445"/>
      <c r="Y4651" s="418"/>
      <c r="Z4651" s="446"/>
      <c r="AA4651" s="438" t="s">
        <v>20</v>
      </c>
      <c r="AB4651" s="409" t="s">
        <v>21</v>
      </c>
      <c r="AC4651" s="454">
        <v>0.85</v>
      </c>
      <c r="AD4651" s="441"/>
      <c r="AE4651" s="442"/>
      <c r="AF4651" s="452"/>
      <c r="AG4651" s="414">
        <v>234.0</v>
      </c>
      <c r="AH4651" s="79"/>
      <c r="AI4651" s="80"/>
      <c r="AJ4651" s="80"/>
      <c r="AK4651" s="80"/>
      <c r="AL4651" s="14"/>
      <c r="AM4651" s="16" t="str">
        <f t="shared" si="209"/>
        <v>{s:'63E704'},</v>
      </c>
      <c r="AN4651" s="16"/>
    </row>
    <row r="4652" ht="16.5" customHeight="1">
      <c r="A4652" s="403">
        <v>63.0</v>
      </c>
      <c r="B4652" s="404" t="s">
        <v>6370</v>
      </c>
      <c r="C4652" s="31">
        <v>4650.0</v>
      </c>
      <c r="D4652" s="405" t="s">
        <v>6371</v>
      </c>
      <c r="E4652" s="94"/>
      <c r="F4652" s="94"/>
      <c r="G4652" s="103"/>
      <c r="H4652" s="140"/>
      <c r="I4652" s="140"/>
      <c r="J4652" s="95"/>
      <c r="K4652" s="69"/>
      <c r="L4652" s="65"/>
      <c r="M4652" s="65"/>
      <c r="N4652" s="302"/>
      <c r="O4652" s="382"/>
      <c r="P4652" s="383"/>
      <c r="Q4652" s="302"/>
      <c r="R4652" s="384"/>
      <c r="S4652" s="440"/>
      <c r="T4652" s="455"/>
      <c r="U4652" s="442"/>
      <c r="V4652" s="443"/>
      <c r="W4652" s="448"/>
      <c r="X4652" s="449" t="s">
        <v>326</v>
      </c>
      <c r="Y4652" s="442" t="s">
        <v>21</v>
      </c>
      <c r="Z4652" s="448" t="str">
        <f>$Z$653</f>
        <v/>
      </c>
      <c r="AA4652" s="426"/>
      <c r="AB4652" s="427"/>
      <c r="AC4652" s="428"/>
      <c r="AD4652" s="441"/>
      <c r="AE4652" s="443"/>
      <c r="AF4652" s="448"/>
      <c r="AG4652" s="414">
        <v>192.0</v>
      </c>
      <c r="AH4652" s="79"/>
      <c r="AI4652" s="80"/>
      <c r="AJ4652" s="80"/>
      <c r="AK4652" s="80"/>
      <c r="AL4652" s="14"/>
      <c r="AM4652" s="16" t="str">
        <f t="shared" si="209"/>
        <v>{s:'63E705'},</v>
      </c>
      <c r="AN4652" s="16"/>
    </row>
    <row r="4653" ht="16.5" customHeight="1">
      <c r="A4653" s="403">
        <v>63.0</v>
      </c>
      <c r="B4653" s="404" t="s">
        <v>6372</v>
      </c>
      <c r="C4653" s="31">
        <v>4651.0</v>
      </c>
      <c r="D4653" s="405" t="s">
        <v>6373</v>
      </c>
      <c r="E4653" s="94"/>
      <c r="F4653" s="94"/>
      <c r="G4653" s="103"/>
      <c r="H4653" s="140"/>
      <c r="I4653" s="140"/>
      <c r="J4653" s="95"/>
      <c r="K4653" s="69"/>
      <c r="L4653" s="65"/>
      <c r="M4653" s="65"/>
      <c r="N4653" s="302"/>
      <c r="O4653" s="382"/>
      <c r="P4653" s="383"/>
      <c r="Q4653" s="302"/>
      <c r="R4653" s="384"/>
      <c r="S4653" s="440"/>
      <c r="T4653" s="455"/>
      <c r="U4653" s="442"/>
      <c r="V4653" s="443"/>
      <c r="W4653" s="448"/>
      <c r="X4653" s="450"/>
      <c r="Y4653" s="418"/>
      <c r="Z4653" s="419"/>
      <c r="AA4653" s="420" t="s">
        <v>20</v>
      </c>
      <c r="AB4653" s="421" t="s">
        <v>21</v>
      </c>
      <c r="AC4653" s="430">
        <v>0.85</v>
      </c>
      <c r="AD4653" s="441"/>
      <c r="AE4653" s="443"/>
      <c r="AF4653" s="448"/>
      <c r="AG4653" s="414">
        <v>162.0</v>
      </c>
      <c r="AH4653" s="79"/>
      <c r="AI4653" s="80"/>
      <c r="AJ4653" s="80"/>
      <c r="AK4653" s="80"/>
      <c r="AL4653" s="14"/>
      <c r="AM4653" s="16" t="str">
        <f t="shared" si="209"/>
        <v>{s:'63E706'},</v>
      </c>
      <c r="AN4653" s="16"/>
    </row>
    <row r="4654" ht="16.5" customHeight="1">
      <c r="A4654" s="403">
        <v>63.0</v>
      </c>
      <c r="B4654" s="404" t="s">
        <v>6374</v>
      </c>
      <c r="C4654" s="31">
        <v>4652.0</v>
      </c>
      <c r="D4654" s="405" t="s">
        <v>6375</v>
      </c>
      <c r="E4654" s="94"/>
      <c r="F4654" s="94"/>
      <c r="G4654" s="103"/>
      <c r="H4654" s="140"/>
      <c r="I4654" s="140"/>
      <c r="J4654" s="95"/>
      <c r="K4654" s="69"/>
      <c r="L4654" s="65"/>
      <c r="M4654" s="65"/>
      <c r="N4654" s="302"/>
      <c r="O4654" s="382"/>
      <c r="P4654" s="383"/>
      <c r="Q4654" s="302"/>
      <c r="R4654" s="384"/>
      <c r="S4654" s="440"/>
      <c r="T4654" s="455"/>
      <c r="U4654" s="442"/>
      <c r="V4654" s="443"/>
      <c r="W4654" s="448"/>
      <c r="X4654" s="449" t="s">
        <v>329</v>
      </c>
      <c r="Y4654" s="442" t="s">
        <v>21</v>
      </c>
      <c r="Z4654" s="448" t="str">
        <f>$Z$655</f>
        <v/>
      </c>
      <c r="AA4654" s="423"/>
      <c r="AB4654" s="424"/>
      <c r="AC4654" s="419"/>
      <c r="AD4654" s="441"/>
      <c r="AE4654" s="443"/>
      <c r="AF4654" s="448"/>
      <c r="AG4654" s="414">
        <v>234.0</v>
      </c>
      <c r="AH4654" s="79"/>
      <c r="AI4654" s="80"/>
      <c r="AJ4654" s="80"/>
      <c r="AK4654" s="80"/>
      <c r="AL4654" s="14"/>
      <c r="AM4654" s="16" t="str">
        <f t="shared" si="209"/>
        <v>{s:'63E707'},</v>
      </c>
      <c r="AN4654" s="16"/>
    </row>
    <row r="4655" ht="16.5" customHeight="1">
      <c r="A4655" s="403">
        <v>63.0</v>
      </c>
      <c r="B4655" s="404" t="s">
        <v>6376</v>
      </c>
      <c r="C4655" s="31">
        <v>4653.0</v>
      </c>
      <c r="D4655" s="405" t="s">
        <v>6377</v>
      </c>
      <c r="E4655" s="94"/>
      <c r="F4655" s="94"/>
      <c r="G4655" s="103"/>
      <c r="H4655" s="140"/>
      <c r="I4655" s="140"/>
      <c r="J4655" s="95"/>
      <c r="K4655" s="69"/>
      <c r="L4655" s="65"/>
      <c r="M4655" s="65"/>
      <c r="N4655" s="302"/>
      <c r="O4655" s="382"/>
      <c r="P4655" s="383"/>
      <c r="Q4655" s="302"/>
      <c r="R4655" s="384"/>
      <c r="S4655" s="458"/>
      <c r="T4655" s="455"/>
      <c r="U4655" s="442"/>
      <c r="V4655" s="443"/>
      <c r="W4655" s="448"/>
      <c r="X4655" s="450"/>
      <c r="Y4655" s="418"/>
      <c r="Z4655" s="419"/>
      <c r="AA4655" s="420" t="s">
        <v>20</v>
      </c>
      <c r="AB4655" s="421" t="s">
        <v>21</v>
      </c>
      <c r="AC4655" s="430">
        <v>0.85</v>
      </c>
      <c r="AD4655" s="456"/>
      <c r="AE4655" s="424"/>
      <c r="AF4655" s="419"/>
      <c r="AG4655" s="414">
        <v>198.0</v>
      </c>
      <c r="AH4655" s="79"/>
      <c r="AI4655" s="80"/>
      <c r="AJ4655" s="80"/>
      <c r="AK4655" s="80"/>
      <c r="AL4655" s="14"/>
      <c r="AM4655" s="16" t="str">
        <f t="shared" si="209"/>
        <v>{s:'63E708'},</v>
      </c>
      <c r="AN4655" s="16"/>
    </row>
    <row r="4656" ht="16.5" customHeight="1">
      <c r="A4656" s="403">
        <v>63.0</v>
      </c>
      <c r="B4656" s="404" t="s">
        <v>6378</v>
      </c>
      <c r="C4656" s="31">
        <v>4654.0</v>
      </c>
      <c r="D4656" s="405" t="s">
        <v>6379</v>
      </c>
      <c r="E4656" s="94"/>
      <c r="F4656" s="94"/>
      <c r="G4656" s="103"/>
      <c r="H4656" s="140"/>
      <c r="I4656" s="140"/>
      <c r="J4656" s="95"/>
      <c r="K4656" s="69"/>
      <c r="L4656" s="65"/>
      <c r="M4656" s="65"/>
      <c r="N4656" s="302"/>
      <c r="O4656" s="382"/>
      <c r="P4656" s="383"/>
      <c r="Q4656" s="302"/>
      <c r="R4656" s="384"/>
      <c r="S4656" s="458"/>
      <c r="T4656" s="436" t="s">
        <v>27</v>
      </c>
      <c r="U4656" s="409"/>
      <c r="V4656" s="457"/>
      <c r="W4656" s="410"/>
      <c r="X4656" s="438"/>
      <c r="Y4656" s="409"/>
      <c r="Z4656" s="439"/>
      <c r="AA4656" s="411"/>
      <c r="AB4656" s="412"/>
      <c r="AC4656" s="412"/>
      <c r="AD4656" s="412"/>
      <c r="AE4656" s="412"/>
      <c r="AF4656" s="413"/>
      <c r="AG4656" s="414">
        <v>201.0</v>
      </c>
      <c r="AH4656" s="79"/>
      <c r="AI4656" s="80"/>
      <c r="AJ4656" s="80"/>
      <c r="AK4656" s="80"/>
      <c r="AL4656" s="14"/>
      <c r="AM4656" s="16" t="str">
        <f t="shared" si="209"/>
        <v>{s:'63E709'},</v>
      </c>
      <c r="AN4656" s="16"/>
    </row>
    <row r="4657" ht="16.5" customHeight="1">
      <c r="A4657" s="403">
        <v>63.0</v>
      </c>
      <c r="B4657" s="404" t="s">
        <v>6380</v>
      </c>
      <c r="C4657" s="31">
        <v>4655.0</v>
      </c>
      <c r="D4657" s="405" t="s">
        <v>6381</v>
      </c>
      <c r="E4657" s="94"/>
      <c r="F4657" s="94"/>
      <c r="G4657" s="103"/>
      <c r="H4657" s="140"/>
      <c r="I4657" s="140"/>
      <c r="J4657" s="95"/>
      <c r="K4657" s="69"/>
      <c r="L4657" s="65"/>
      <c r="M4657" s="65"/>
      <c r="N4657" s="302"/>
      <c r="O4657" s="382"/>
      <c r="P4657" s="383"/>
      <c r="Q4657" s="302"/>
      <c r="R4657" s="384"/>
      <c r="S4657" s="458"/>
      <c r="T4657" s="441"/>
      <c r="U4657" s="442" t="s">
        <v>21</v>
      </c>
      <c r="V4657" s="443">
        <v>0.5</v>
      </c>
      <c r="W4657" s="448"/>
      <c r="X4657" s="445"/>
      <c r="Y4657" s="418"/>
      <c r="Z4657" s="446"/>
      <c r="AA4657" s="438" t="s">
        <v>20</v>
      </c>
      <c r="AB4657" s="409" t="s">
        <v>21</v>
      </c>
      <c r="AC4657" s="447">
        <v>0.85</v>
      </c>
      <c r="AD4657" s="412"/>
      <c r="AE4657" s="412"/>
      <c r="AF4657" s="413"/>
      <c r="AG4657" s="414">
        <v>171.0</v>
      </c>
      <c r="AH4657" s="79"/>
      <c r="AI4657" s="80"/>
      <c r="AJ4657" s="80"/>
      <c r="AK4657" s="80"/>
      <c r="AL4657" s="14"/>
      <c r="AM4657" s="16" t="str">
        <f t="shared" si="209"/>
        <v>{s:'63E710'},</v>
      </c>
      <c r="AN4657" s="16"/>
    </row>
    <row r="4658" ht="16.5" customHeight="1">
      <c r="A4658" s="403">
        <v>63.0</v>
      </c>
      <c r="B4658" s="404" t="s">
        <v>6382</v>
      </c>
      <c r="C4658" s="31">
        <v>4656.0</v>
      </c>
      <c r="D4658" s="405" t="s">
        <v>6383</v>
      </c>
      <c r="E4658" s="94"/>
      <c r="F4658" s="94"/>
      <c r="G4658" s="103"/>
      <c r="H4658" s="140"/>
      <c r="I4658" s="140"/>
      <c r="J4658" s="95"/>
      <c r="K4658" s="69"/>
      <c r="L4658" s="65"/>
      <c r="M4658" s="65"/>
      <c r="N4658" s="302"/>
      <c r="O4658" s="382"/>
      <c r="P4658" s="383"/>
      <c r="Q4658" s="302"/>
      <c r="R4658" s="384"/>
      <c r="S4658" s="458"/>
      <c r="T4658" s="441"/>
      <c r="U4658" s="442"/>
      <c r="V4658" s="443"/>
      <c r="W4658" s="448"/>
      <c r="X4658" s="449" t="s">
        <v>326</v>
      </c>
      <c r="Y4658" s="409" t="s">
        <v>21</v>
      </c>
      <c r="Z4658" s="410" t="str">
        <f>$Z$653</f>
        <v/>
      </c>
      <c r="AA4658" s="426"/>
      <c r="AB4658" s="427"/>
      <c r="AC4658" s="427"/>
      <c r="AD4658" s="427"/>
      <c r="AE4658" s="427"/>
      <c r="AF4658" s="428"/>
      <c r="AG4658" s="414">
        <v>141.0</v>
      </c>
      <c r="AH4658" s="79"/>
      <c r="AI4658" s="80"/>
      <c r="AJ4658" s="80"/>
      <c r="AK4658" s="80"/>
      <c r="AL4658" s="14"/>
      <c r="AM4658" s="16" t="str">
        <f t="shared" si="209"/>
        <v>{s:'63E711'},</v>
      </c>
      <c r="AN4658" s="16"/>
    </row>
    <row r="4659" ht="16.5" customHeight="1">
      <c r="A4659" s="403">
        <v>63.0</v>
      </c>
      <c r="B4659" s="404" t="s">
        <v>6384</v>
      </c>
      <c r="C4659" s="31">
        <v>4657.0</v>
      </c>
      <c r="D4659" s="405" t="s">
        <v>6385</v>
      </c>
      <c r="E4659" s="94"/>
      <c r="F4659" s="94"/>
      <c r="G4659" s="103"/>
      <c r="H4659" s="140"/>
      <c r="I4659" s="140"/>
      <c r="J4659" s="95"/>
      <c r="K4659" s="69"/>
      <c r="L4659" s="65"/>
      <c r="M4659" s="65"/>
      <c r="N4659" s="302"/>
      <c r="O4659" s="382"/>
      <c r="P4659" s="383"/>
      <c r="Q4659" s="302"/>
      <c r="R4659" s="384"/>
      <c r="S4659" s="458"/>
      <c r="T4659" s="441"/>
      <c r="U4659" s="442"/>
      <c r="V4659" s="443"/>
      <c r="W4659" s="448"/>
      <c r="X4659" s="450"/>
      <c r="Y4659" s="418"/>
      <c r="Z4659" s="419"/>
      <c r="AA4659" s="420" t="s">
        <v>20</v>
      </c>
      <c r="AB4659" s="421" t="s">
        <v>21</v>
      </c>
      <c r="AC4659" s="422">
        <v>0.85</v>
      </c>
      <c r="AD4659" s="412"/>
      <c r="AE4659" s="412"/>
      <c r="AF4659" s="413"/>
      <c r="AG4659" s="414">
        <v>120.0</v>
      </c>
      <c r="AH4659" s="79"/>
      <c r="AI4659" s="80"/>
      <c r="AJ4659" s="80"/>
      <c r="AK4659" s="80"/>
      <c r="AL4659" s="14"/>
      <c r="AM4659" s="16" t="str">
        <f t="shared" si="209"/>
        <v>{s:'63E712'},</v>
      </c>
      <c r="AN4659" s="16"/>
    </row>
    <row r="4660" ht="16.5" customHeight="1">
      <c r="A4660" s="403">
        <v>63.0</v>
      </c>
      <c r="B4660" s="404" t="s">
        <v>6386</v>
      </c>
      <c r="C4660" s="31">
        <v>4658.0</v>
      </c>
      <c r="D4660" s="405" t="s">
        <v>6387</v>
      </c>
      <c r="E4660" s="94"/>
      <c r="F4660" s="94"/>
      <c r="G4660" s="103"/>
      <c r="H4660" s="140"/>
      <c r="I4660" s="140"/>
      <c r="J4660" s="95"/>
      <c r="K4660" s="69"/>
      <c r="L4660" s="65"/>
      <c r="M4660" s="65"/>
      <c r="N4660" s="302"/>
      <c r="O4660" s="382"/>
      <c r="P4660" s="383"/>
      <c r="Q4660" s="302"/>
      <c r="R4660" s="384"/>
      <c r="S4660" s="458"/>
      <c r="T4660" s="441"/>
      <c r="U4660" s="442"/>
      <c r="V4660" s="443"/>
      <c r="W4660" s="448"/>
      <c r="X4660" s="449" t="s">
        <v>329</v>
      </c>
      <c r="Y4660" s="409" t="s">
        <v>21</v>
      </c>
      <c r="Z4660" s="410" t="str">
        <f>$Z$655</f>
        <v/>
      </c>
      <c r="AA4660" s="423"/>
      <c r="AB4660" s="424"/>
      <c r="AC4660" s="424"/>
      <c r="AD4660" s="424"/>
      <c r="AE4660" s="424"/>
      <c r="AF4660" s="419"/>
      <c r="AG4660" s="414">
        <v>171.0</v>
      </c>
      <c r="AH4660" s="79"/>
      <c r="AI4660" s="80"/>
      <c r="AJ4660" s="80"/>
      <c r="AK4660" s="80"/>
      <c r="AL4660" s="14"/>
      <c r="AM4660" s="16" t="str">
        <f t="shared" si="209"/>
        <v>{s:'63E713'},</v>
      </c>
      <c r="AN4660" s="16"/>
    </row>
    <row r="4661" ht="16.5" customHeight="1">
      <c r="A4661" s="403">
        <v>63.0</v>
      </c>
      <c r="B4661" s="404" t="s">
        <v>6388</v>
      </c>
      <c r="C4661" s="31">
        <v>4659.0</v>
      </c>
      <c r="D4661" s="405" t="s">
        <v>6389</v>
      </c>
      <c r="E4661" s="94"/>
      <c r="F4661" s="94"/>
      <c r="G4661" s="103"/>
      <c r="H4661" s="140"/>
      <c r="I4661" s="140"/>
      <c r="J4661" s="95"/>
      <c r="K4661" s="69"/>
      <c r="L4661" s="65"/>
      <c r="M4661" s="65"/>
      <c r="N4661" s="302"/>
      <c r="O4661" s="382"/>
      <c r="P4661" s="383"/>
      <c r="Q4661" s="302"/>
      <c r="R4661" s="384"/>
      <c r="S4661" s="458"/>
      <c r="T4661" s="441"/>
      <c r="U4661" s="442"/>
      <c r="V4661" s="443"/>
      <c r="W4661" s="448"/>
      <c r="X4661" s="450"/>
      <c r="Y4661" s="418"/>
      <c r="Z4661" s="419"/>
      <c r="AA4661" s="420" t="s">
        <v>20</v>
      </c>
      <c r="AB4661" s="421" t="s">
        <v>21</v>
      </c>
      <c r="AC4661" s="422">
        <v>0.85</v>
      </c>
      <c r="AD4661" s="412"/>
      <c r="AE4661" s="412"/>
      <c r="AF4661" s="413"/>
      <c r="AG4661" s="414">
        <v>145.0</v>
      </c>
      <c r="AH4661" s="79"/>
      <c r="AI4661" s="80"/>
      <c r="AJ4661" s="80"/>
      <c r="AK4661" s="80"/>
      <c r="AL4661" s="14"/>
      <c r="AM4661" s="16" t="str">
        <f t="shared" si="209"/>
        <v>{s:'63E714'},</v>
      </c>
      <c r="AN4661" s="16"/>
    </row>
    <row r="4662" ht="16.5" customHeight="1">
      <c r="A4662" s="403">
        <v>63.0</v>
      </c>
      <c r="B4662" s="404" t="s">
        <v>6390</v>
      </c>
      <c r="C4662" s="31">
        <v>4660.0</v>
      </c>
      <c r="D4662" s="405" t="s">
        <v>6391</v>
      </c>
      <c r="E4662" s="94"/>
      <c r="F4662" s="94"/>
      <c r="G4662" s="103"/>
      <c r="H4662" s="140"/>
      <c r="I4662" s="140"/>
      <c r="J4662" s="95"/>
      <c r="K4662" s="69"/>
      <c r="L4662" s="65"/>
      <c r="M4662" s="65"/>
      <c r="N4662" s="302"/>
      <c r="O4662" s="382"/>
      <c r="P4662" s="383"/>
      <c r="Q4662" s="302"/>
      <c r="R4662" s="384"/>
      <c r="S4662" s="458"/>
      <c r="T4662" s="441"/>
      <c r="U4662" s="442"/>
      <c r="V4662" s="443"/>
      <c r="W4662" s="448"/>
      <c r="X4662" s="438"/>
      <c r="Y4662" s="409"/>
      <c r="Z4662" s="439"/>
      <c r="AA4662" s="411"/>
      <c r="AB4662" s="412"/>
      <c r="AC4662" s="413"/>
      <c r="AD4662" s="451" t="s">
        <v>30</v>
      </c>
      <c r="AE4662" s="442">
        <v>5.0</v>
      </c>
      <c r="AF4662" s="452" t="s">
        <v>31</v>
      </c>
      <c r="AG4662" s="414">
        <v>196.0</v>
      </c>
      <c r="AH4662" s="79"/>
      <c r="AI4662" s="80"/>
      <c r="AJ4662" s="80"/>
      <c r="AK4662" s="80"/>
      <c r="AL4662" s="14"/>
      <c r="AM4662" s="16" t="str">
        <f t="shared" si="209"/>
        <v>{s:'63E715'},</v>
      </c>
      <c r="AN4662" s="16"/>
    </row>
    <row r="4663" ht="16.5" customHeight="1">
      <c r="A4663" s="403">
        <v>63.0</v>
      </c>
      <c r="B4663" s="404" t="s">
        <v>6392</v>
      </c>
      <c r="C4663" s="31">
        <v>4661.0</v>
      </c>
      <c r="D4663" s="405" t="s">
        <v>6393</v>
      </c>
      <c r="E4663" s="94"/>
      <c r="F4663" s="94"/>
      <c r="G4663" s="103"/>
      <c r="H4663" s="140"/>
      <c r="I4663" s="140"/>
      <c r="J4663" s="95"/>
      <c r="K4663" s="69"/>
      <c r="L4663" s="65"/>
      <c r="M4663" s="65"/>
      <c r="N4663" s="302"/>
      <c r="O4663" s="382"/>
      <c r="P4663" s="383"/>
      <c r="Q4663" s="302"/>
      <c r="R4663" s="384"/>
      <c r="S4663" s="458"/>
      <c r="T4663" s="441"/>
      <c r="U4663" s="442"/>
      <c r="V4663" s="443"/>
      <c r="W4663" s="443"/>
      <c r="X4663" s="445"/>
      <c r="Y4663" s="418"/>
      <c r="Z4663" s="446"/>
      <c r="AA4663" s="438" t="s">
        <v>20</v>
      </c>
      <c r="AB4663" s="409" t="s">
        <v>21</v>
      </c>
      <c r="AC4663" s="454">
        <v>0.85</v>
      </c>
      <c r="AD4663" s="441"/>
      <c r="AE4663" s="442"/>
      <c r="AF4663" s="452"/>
      <c r="AG4663" s="414">
        <v>166.0</v>
      </c>
      <c r="AH4663" s="79"/>
      <c r="AI4663" s="80"/>
      <c r="AJ4663" s="80"/>
      <c r="AK4663" s="80"/>
      <c r="AL4663" s="14"/>
      <c r="AM4663" s="16" t="str">
        <f t="shared" si="209"/>
        <v>{s:'63E716'},</v>
      </c>
      <c r="AN4663" s="16"/>
    </row>
    <row r="4664" ht="16.5" customHeight="1">
      <c r="A4664" s="403">
        <v>63.0</v>
      </c>
      <c r="B4664" s="404" t="s">
        <v>6394</v>
      </c>
      <c r="C4664" s="31">
        <v>4662.0</v>
      </c>
      <c r="D4664" s="405" t="s">
        <v>6395</v>
      </c>
      <c r="E4664" s="94"/>
      <c r="F4664" s="94"/>
      <c r="G4664" s="103"/>
      <c r="H4664" s="140"/>
      <c r="I4664" s="140"/>
      <c r="J4664" s="95"/>
      <c r="K4664" s="69"/>
      <c r="L4664" s="65"/>
      <c r="M4664" s="65"/>
      <c r="N4664" s="302"/>
      <c r="O4664" s="382"/>
      <c r="P4664" s="383"/>
      <c r="Q4664" s="302"/>
      <c r="R4664" s="384"/>
      <c r="S4664" s="458"/>
      <c r="T4664" s="441"/>
      <c r="U4664" s="442"/>
      <c r="V4664" s="443"/>
      <c r="W4664" s="443"/>
      <c r="X4664" s="449" t="s">
        <v>326</v>
      </c>
      <c r="Y4664" s="442" t="s">
        <v>21</v>
      </c>
      <c r="Z4664" s="448" t="str">
        <f>$Z$653</f>
        <v/>
      </c>
      <c r="AA4664" s="426"/>
      <c r="AB4664" s="427"/>
      <c r="AC4664" s="428"/>
      <c r="AD4664" s="441"/>
      <c r="AE4664" s="443"/>
      <c r="AF4664" s="448"/>
      <c r="AG4664" s="414">
        <v>136.0</v>
      </c>
      <c r="AH4664" s="79"/>
      <c r="AI4664" s="80"/>
      <c r="AJ4664" s="80"/>
      <c r="AK4664" s="80"/>
      <c r="AL4664" s="14"/>
      <c r="AM4664" s="16" t="str">
        <f t="shared" si="209"/>
        <v>{s:'63E717'},</v>
      </c>
      <c r="AN4664" s="16"/>
    </row>
    <row r="4665" ht="16.5" customHeight="1">
      <c r="A4665" s="403">
        <v>63.0</v>
      </c>
      <c r="B4665" s="404" t="s">
        <v>6396</v>
      </c>
      <c r="C4665" s="31">
        <v>4663.0</v>
      </c>
      <c r="D4665" s="405" t="s">
        <v>6397</v>
      </c>
      <c r="E4665" s="94"/>
      <c r="F4665" s="94"/>
      <c r="G4665" s="103"/>
      <c r="H4665" s="140"/>
      <c r="I4665" s="140"/>
      <c r="J4665" s="95"/>
      <c r="K4665" s="69"/>
      <c r="L4665" s="65"/>
      <c r="M4665" s="65"/>
      <c r="N4665" s="302"/>
      <c r="O4665" s="382"/>
      <c r="P4665" s="383"/>
      <c r="Q4665" s="302"/>
      <c r="R4665" s="384"/>
      <c r="S4665" s="458"/>
      <c r="T4665" s="455"/>
      <c r="U4665" s="442"/>
      <c r="V4665" s="443"/>
      <c r="W4665" s="443"/>
      <c r="X4665" s="450"/>
      <c r="Y4665" s="418"/>
      <c r="Z4665" s="419"/>
      <c r="AA4665" s="420" t="s">
        <v>20</v>
      </c>
      <c r="AB4665" s="421" t="s">
        <v>21</v>
      </c>
      <c r="AC4665" s="430">
        <v>0.85</v>
      </c>
      <c r="AD4665" s="441"/>
      <c r="AE4665" s="443"/>
      <c r="AF4665" s="448"/>
      <c r="AG4665" s="414">
        <v>115.0</v>
      </c>
      <c r="AH4665" s="79"/>
      <c r="AI4665" s="80"/>
      <c r="AJ4665" s="80"/>
      <c r="AK4665" s="80"/>
      <c r="AL4665" s="14"/>
      <c r="AM4665" s="16" t="str">
        <f t="shared" si="209"/>
        <v>{s:'63E718'},</v>
      </c>
      <c r="AN4665" s="16"/>
    </row>
    <row r="4666" ht="16.5" customHeight="1">
      <c r="A4666" s="403">
        <v>63.0</v>
      </c>
      <c r="B4666" s="404" t="s">
        <v>6398</v>
      </c>
      <c r="C4666" s="31">
        <v>4664.0</v>
      </c>
      <c r="D4666" s="405" t="s">
        <v>6399</v>
      </c>
      <c r="E4666" s="94"/>
      <c r="F4666" s="94"/>
      <c r="G4666" s="103"/>
      <c r="H4666" s="140"/>
      <c r="I4666" s="140"/>
      <c r="J4666" s="95"/>
      <c r="K4666" s="69"/>
      <c r="L4666" s="65"/>
      <c r="M4666" s="65"/>
      <c r="N4666" s="302"/>
      <c r="O4666" s="382"/>
      <c r="P4666" s="383"/>
      <c r="Q4666" s="302"/>
      <c r="R4666" s="384"/>
      <c r="S4666" s="458"/>
      <c r="T4666" s="455"/>
      <c r="U4666" s="442"/>
      <c r="V4666" s="443"/>
      <c r="W4666" s="443"/>
      <c r="X4666" s="449" t="s">
        <v>329</v>
      </c>
      <c r="Y4666" s="442" t="s">
        <v>21</v>
      </c>
      <c r="Z4666" s="448" t="str">
        <f>$Z$655</f>
        <v/>
      </c>
      <c r="AA4666" s="423"/>
      <c r="AB4666" s="424"/>
      <c r="AC4666" s="419"/>
      <c r="AD4666" s="441"/>
      <c r="AE4666" s="443"/>
      <c r="AF4666" s="448"/>
      <c r="AG4666" s="414">
        <v>166.0</v>
      </c>
      <c r="AH4666" s="79"/>
      <c r="AI4666" s="80"/>
      <c r="AJ4666" s="80"/>
      <c r="AK4666" s="80"/>
      <c r="AL4666" s="14"/>
      <c r="AM4666" s="16" t="str">
        <f t="shared" si="209"/>
        <v>{s:'63E719'},</v>
      </c>
      <c r="AN4666" s="16"/>
    </row>
    <row r="4667" ht="16.5" customHeight="1">
      <c r="A4667" s="403">
        <v>63.0</v>
      </c>
      <c r="B4667" s="404" t="s">
        <v>6400</v>
      </c>
      <c r="C4667" s="31">
        <v>4665.0</v>
      </c>
      <c r="D4667" s="405" t="s">
        <v>6401</v>
      </c>
      <c r="E4667" s="94"/>
      <c r="F4667" s="94"/>
      <c r="G4667" s="103"/>
      <c r="H4667" s="140"/>
      <c r="I4667" s="140"/>
      <c r="J4667" s="95"/>
      <c r="K4667" s="69"/>
      <c r="L4667" s="65"/>
      <c r="M4667" s="65"/>
      <c r="N4667" s="302"/>
      <c r="O4667" s="364"/>
      <c r="P4667" s="378"/>
      <c r="Q4667" s="352"/>
      <c r="R4667" s="353"/>
      <c r="S4667" s="460"/>
      <c r="T4667" s="458"/>
      <c r="U4667" s="442"/>
      <c r="V4667" s="443"/>
      <c r="W4667" s="443"/>
      <c r="X4667" s="450"/>
      <c r="Y4667" s="418"/>
      <c r="Z4667" s="419"/>
      <c r="AA4667" s="420" t="s">
        <v>20</v>
      </c>
      <c r="AB4667" s="421" t="s">
        <v>21</v>
      </c>
      <c r="AC4667" s="430">
        <v>0.85</v>
      </c>
      <c r="AD4667" s="456"/>
      <c r="AE4667" s="424"/>
      <c r="AF4667" s="419"/>
      <c r="AG4667" s="414">
        <v>140.0</v>
      </c>
      <c r="AH4667" s="79"/>
      <c r="AI4667" s="80"/>
      <c r="AJ4667" s="80"/>
      <c r="AK4667" s="80"/>
      <c r="AL4667" s="14"/>
      <c r="AM4667" s="16" t="str">
        <f t="shared" si="209"/>
        <v>{s:'63E720'},</v>
      </c>
      <c r="AN4667" s="16"/>
    </row>
    <row r="4668" ht="16.5" customHeight="1">
      <c r="A4668" s="29">
        <v>63.0</v>
      </c>
      <c r="B4668" s="30" t="s">
        <v>6402</v>
      </c>
      <c r="C4668" s="31">
        <v>4666.0</v>
      </c>
      <c r="D4668" s="32" t="s">
        <v>6403</v>
      </c>
      <c r="E4668" s="94"/>
      <c r="F4668" s="94"/>
      <c r="G4668" s="102" t="s">
        <v>52</v>
      </c>
      <c r="H4668" s="35"/>
      <c r="I4668" s="35"/>
      <c r="J4668" s="36"/>
      <c r="K4668" s="168"/>
      <c r="L4668" s="152"/>
      <c r="M4668" s="344"/>
      <c r="N4668" s="152"/>
      <c r="O4668" s="241" t="s">
        <v>4961</v>
      </c>
      <c r="P4668" s="82" t="s">
        <v>4962</v>
      </c>
      <c r="Q4668" s="152"/>
      <c r="R4668" s="153"/>
      <c r="S4668" s="287"/>
      <c r="T4668" s="287"/>
      <c r="U4668" s="152"/>
      <c r="V4668" s="152"/>
      <c r="W4668" s="152"/>
      <c r="X4668" s="299"/>
      <c r="Y4668" s="287"/>
      <c r="Z4668" s="345"/>
      <c r="AA4668" s="398"/>
      <c r="AB4668" s="288"/>
      <c r="AC4668" s="288"/>
      <c r="AD4668" s="288"/>
      <c r="AE4668" s="288"/>
      <c r="AF4668" s="346"/>
      <c r="AG4668" s="45">
        <v>372.0</v>
      </c>
      <c r="AH4668" s="79"/>
      <c r="AI4668" s="80"/>
      <c r="AJ4668" s="80"/>
      <c r="AK4668" s="80"/>
      <c r="AL4668" s="14"/>
      <c r="AM4668" s="16" t="str">
        <f t="shared" ref="AM4668:AM4679" si="210">"{s:'"&amp;A4668&amp;B4668&amp;"', v:"&amp;AG4668&amp;" , c:'"&amp;D4668&amp;"・'},"</f>
        <v>{s:'63E721', v:372 , c:'放デイ５・責欠・'},</v>
      </c>
      <c r="AN4668" s="16"/>
    </row>
    <row r="4669" ht="16.5" customHeight="1">
      <c r="A4669" s="29">
        <v>63.0</v>
      </c>
      <c r="B4669" s="30" t="s">
        <v>6404</v>
      </c>
      <c r="C4669" s="31">
        <v>4667.0</v>
      </c>
      <c r="D4669" s="32" t="s">
        <v>6405</v>
      </c>
      <c r="E4669" s="94"/>
      <c r="F4669" s="94"/>
      <c r="G4669" s="104"/>
      <c r="H4669" s="347" t="str">
        <f>'30放課後等デイ(基本１)'!G4325</f>
        <v/>
      </c>
      <c r="I4669" s="140" t="s">
        <v>9</v>
      </c>
      <c r="J4669" s="51"/>
      <c r="K4669" s="94"/>
      <c r="L4669" s="140"/>
      <c r="M4669" s="348"/>
      <c r="N4669" s="140"/>
      <c r="O4669" s="131"/>
      <c r="P4669" s="87"/>
      <c r="Q4669" s="302" t="s">
        <v>21</v>
      </c>
      <c r="R4669" s="349">
        <v>0.7</v>
      </c>
      <c r="S4669" s="302"/>
      <c r="T4669" s="302"/>
      <c r="U4669" s="140"/>
      <c r="V4669" s="140"/>
      <c r="W4669" s="140"/>
      <c r="X4669" s="303"/>
      <c r="Y4669" s="290"/>
      <c r="Z4669" s="350"/>
      <c r="AA4669" s="299" t="s">
        <v>20</v>
      </c>
      <c r="AB4669" s="287" t="s">
        <v>21</v>
      </c>
      <c r="AC4669" s="351">
        <v>0.85</v>
      </c>
      <c r="AD4669" s="288"/>
      <c r="AE4669" s="288"/>
      <c r="AF4669" s="346"/>
      <c r="AG4669" s="45">
        <v>316.0</v>
      </c>
      <c r="AH4669" s="79"/>
      <c r="AI4669" s="80"/>
      <c r="AJ4669" s="80"/>
      <c r="AK4669" s="80"/>
      <c r="AL4669" s="14"/>
      <c r="AM4669" s="16" t="str">
        <f t="shared" si="210"/>
        <v>{s:'63E722', v:316 , c:'放デイ５・責欠・評減・'},</v>
      </c>
      <c r="AN4669" s="16"/>
    </row>
    <row r="4670" ht="16.5" customHeight="1">
      <c r="A4670" s="29">
        <v>63.0</v>
      </c>
      <c r="B4670" s="30" t="s">
        <v>6406</v>
      </c>
      <c r="C4670" s="31">
        <v>4668.0</v>
      </c>
      <c r="D4670" s="32" t="s">
        <v>6407</v>
      </c>
      <c r="E4670" s="94"/>
      <c r="F4670" s="94"/>
      <c r="G4670" s="104"/>
      <c r="H4670" s="63"/>
      <c r="I4670" s="63"/>
      <c r="J4670" s="51"/>
      <c r="K4670" s="94"/>
      <c r="L4670" s="140"/>
      <c r="M4670" s="348"/>
      <c r="N4670" s="304"/>
      <c r="O4670" s="131"/>
      <c r="P4670" s="87"/>
      <c r="Q4670" s="304"/>
      <c r="R4670" s="380"/>
      <c r="S4670" s="304"/>
      <c r="T4670" s="304"/>
      <c r="U4670" s="140"/>
      <c r="V4670" s="140"/>
      <c r="W4670" s="140"/>
      <c r="X4670" s="305" t="s">
        <v>326</v>
      </c>
      <c r="Y4670" s="287" t="s">
        <v>21</v>
      </c>
      <c r="Z4670" s="354" t="str">
        <f>$Z$653</f>
        <v/>
      </c>
      <c r="AA4670" s="434"/>
      <c r="AB4670" s="297"/>
      <c r="AC4670" s="297"/>
      <c r="AD4670" s="297"/>
      <c r="AE4670" s="297"/>
      <c r="AF4670" s="362"/>
      <c r="AG4670" s="45">
        <v>260.0</v>
      </c>
      <c r="AH4670" s="79"/>
      <c r="AI4670" s="80"/>
      <c r="AJ4670" s="80"/>
      <c r="AK4670" s="80"/>
      <c r="AL4670" s="14"/>
      <c r="AM4670" s="16" t="str">
        <f t="shared" si="210"/>
        <v>{s:'63E723', v:260 , c:'放デイ５・責欠・開減１・'},</v>
      </c>
      <c r="AN4670" s="16"/>
    </row>
    <row r="4671" ht="16.5" customHeight="1">
      <c r="A4671" s="29">
        <v>63.0</v>
      </c>
      <c r="B4671" s="30" t="s">
        <v>6408</v>
      </c>
      <c r="C4671" s="31">
        <v>4669.0</v>
      </c>
      <c r="D4671" s="32" t="s">
        <v>6409</v>
      </c>
      <c r="E4671" s="94"/>
      <c r="F4671" s="94"/>
      <c r="G4671" s="104"/>
      <c r="H4671" s="63"/>
      <c r="I4671" s="63"/>
      <c r="J4671" s="51"/>
      <c r="K4671" s="94"/>
      <c r="L4671" s="140"/>
      <c r="M4671" s="348"/>
      <c r="N4671" s="304"/>
      <c r="O4671" s="131"/>
      <c r="P4671" s="87"/>
      <c r="Q4671" s="304"/>
      <c r="R4671" s="380"/>
      <c r="S4671" s="304"/>
      <c r="T4671" s="304"/>
      <c r="U4671" s="140"/>
      <c r="V4671" s="140"/>
      <c r="W4671" s="140"/>
      <c r="X4671" s="306"/>
      <c r="Y4671" s="290"/>
      <c r="Z4671" s="355"/>
      <c r="AA4671" s="356" t="s">
        <v>20</v>
      </c>
      <c r="AB4671" s="357" t="s">
        <v>21</v>
      </c>
      <c r="AC4671" s="358">
        <v>0.85</v>
      </c>
      <c r="AD4671" s="288"/>
      <c r="AE4671" s="288"/>
      <c r="AF4671" s="346"/>
      <c r="AG4671" s="45">
        <v>221.0</v>
      </c>
      <c r="AH4671" s="79"/>
      <c r="AI4671" s="80"/>
      <c r="AJ4671" s="80"/>
      <c r="AK4671" s="80"/>
      <c r="AL4671" s="14"/>
      <c r="AM4671" s="16" t="str">
        <f t="shared" si="210"/>
        <v>{s:'63E724', v:221 , c:'放デイ５・責欠・開減１・評減・'},</v>
      </c>
      <c r="AN4671" s="16"/>
    </row>
    <row r="4672" ht="16.5" customHeight="1">
      <c r="A4672" s="29">
        <v>63.0</v>
      </c>
      <c r="B4672" s="30" t="s">
        <v>6410</v>
      </c>
      <c r="C4672" s="31">
        <v>4670.0</v>
      </c>
      <c r="D4672" s="32" t="s">
        <v>6411</v>
      </c>
      <c r="E4672" s="94"/>
      <c r="F4672" s="94"/>
      <c r="G4672" s="104"/>
      <c r="H4672" s="63"/>
      <c r="I4672" s="63"/>
      <c r="J4672" s="51"/>
      <c r="K4672" s="94"/>
      <c r="L4672" s="140"/>
      <c r="M4672" s="348"/>
      <c r="N4672" s="304"/>
      <c r="O4672" s="131"/>
      <c r="P4672" s="87"/>
      <c r="Q4672" s="304"/>
      <c r="R4672" s="380"/>
      <c r="S4672" s="304"/>
      <c r="T4672" s="304"/>
      <c r="U4672" s="140"/>
      <c r="V4672" s="140"/>
      <c r="W4672" s="140"/>
      <c r="X4672" s="305" t="s">
        <v>329</v>
      </c>
      <c r="Y4672" s="287" t="s">
        <v>21</v>
      </c>
      <c r="Z4672" s="354" t="str">
        <f>$Z$655</f>
        <v/>
      </c>
      <c r="AA4672" s="435"/>
      <c r="AB4672" s="292"/>
      <c r="AC4672" s="292"/>
      <c r="AD4672" s="292"/>
      <c r="AE4672" s="292"/>
      <c r="AF4672" s="355"/>
      <c r="AG4672" s="45">
        <v>316.0</v>
      </c>
      <c r="AH4672" s="79"/>
      <c r="AI4672" s="80"/>
      <c r="AJ4672" s="80"/>
      <c r="AK4672" s="80"/>
      <c r="AL4672" s="14"/>
      <c r="AM4672" s="16" t="str">
        <f t="shared" si="210"/>
        <v>{s:'63E725', v:316 , c:'放デイ５・責欠・開減２・'},</v>
      </c>
      <c r="AN4672" s="16"/>
    </row>
    <row r="4673" ht="16.5" customHeight="1">
      <c r="A4673" s="29">
        <v>63.0</v>
      </c>
      <c r="B4673" s="30" t="s">
        <v>6412</v>
      </c>
      <c r="C4673" s="31">
        <v>4671.0</v>
      </c>
      <c r="D4673" s="32" t="s">
        <v>6413</v>
      </c>
      <c r="E4673" s="94"/>
      <c r="F4673" s="94"/>
      <c r="G4673" s="104"/>
      <c r="H4673" s="63"/>
      <c r="I4673" s="63"/>
      <c r="J4673" s="51"/>
      <c r="K4673" s="94"/>
      <c r="L4673" s="140"/>
      <c r="M4673" s="348"/>
      <c r="N4673" s="304"/>
      <c r="O4673" s="131"/>
      <c r="P4673" s="87"/>
      <c r="Q4673" s="304"/>
      <c r="R4673" s="380"/>
      <c r="S4673" s="304"/>
      <c r="T4673" s="304"/>
      <c r="U4673" s="140"/>
      <c r="V4673" s="140"/>
      <c r="W4673" s="140"/>
      <c r="X4673" s="306"/>
      <c r="Y4673" s="290"/>
      <c r="Z4673" s="355"/>
      <c r="AA4673" s="356" t="s">
        <v>20</v>
      </c>
      <c r="AB4673" s="357" t="s">
        <v>21</v>
      </c>
      <c r="AC4673" s="358">
        <v>0.85</v>
      </c>
      <c r="AD4673" s="288"/>
      <c r="AE4673" s="288"/>
      <c r="AF4673" s="346"/>
      <c r="AG4673" s="45">
        <v>269.0</v>
      </c>
      <c r="AH4673" s="79"/>
      <c r="AI4673" s="80"/>
      <c r="AJ4673" s="80"/>
      <c r="AK4673" s="80"/>
      <c r="AL4673" s="14"/>
      <c r="AM4673" s="16" t="str">
        <f t="shared" si="210"/>
        <v>{s:'63E726', v:269 , c:'放デイ５・責欠・開減２・評減・'},</v>
      </c>
      <c r="AN4673" s="16"/>
    </row>
    <row r="4674" ht="16.5" customHeight="1">
      <c r="A4674" s="29">
        <v>63.0</v>
      </c>
      <c r="B4674" s="30" t="s">
        <v>6414</v>
      </c>
      <c r="C4674" s="31">
        <v>4672.0</v>
      </c>
      <c r="D4674" s="32" t="s">
        <v>6415</v>
      </c>
      <c r="E4674" s="94"/>
      <c r="F4674" s="94"/>
      <c r="G4674" s="76"/>
      <c r="H4674" s="63"/>
      <c r="I4674" s="63"/>
      <c r="J4674" s="51"/>
      <c r="K4674" s="94"/>
      <c r="L4674" s="140"/>
      <c r="M4674" s="348"/>
      <c r="N4674" s="304"/>
      <c r="O4674" s="131"/>
      <c r="P4674" s="87"/>
      <c r="Q4674" s="304"/>
      <c r="R4674" s="380"/>
      <c r="S4674" s="304"/>
      <c r="T4674" s="304"/>
      <c r="U4674" s="140"/>
      <c r="V4674" s="140"/>
      <c r="W4674" s="140"/>
      <c r="X4674" s="299"/>
      <c r="Y4674" s="287"/>
      <c r="Z4674" s="345"/>
      <c r="AA4674" s="398"/>
      <c r="AB4674" s="288"/>
      <c r="AC4674" s="346"/>
      <c r="AD4674" s="82" t="s">
        <v>30</v>
      </c>
      <c r="AE4674" s="302">
        <v>5.0</v>
      </c>
      <c r="AF4674" s="360" t="s">
        <v>31</v>
      </c>
      <c r="AG4674" s="45">
        <v>367.0</v>
      </c>
      <c r="AH4674" s="79"/>
      <c r="AI4674" s="80"/>
      <c r="AJ4674" s="80"/>
      <c r="AK4674" s="80"/>
      <c r="AL4674" s="14"/>
      <c r="AM4674" s="16" t="str">
        <f t="shared" si="210"/>
        <v>{s:'63E727', v:367 , c:'放デイ５・責欠・拘減・'},</v>
      </c>
      <c r="AN4674" s="16"/>
    </row>
    <row r="4675" ht="16.5" customHeight="1">
      <c r="A4675" s="29">
        <v>63.0</v>
      </c>
      <c r="B4675" s="30" t="s">
        <v>6416</v>
      </c>
      <c r="C4675" s="31">
        <v>4673.0</v>
      </c>
      <c r="D4675" s="32" t="s">
        <v>6417</v>
      </c>
      <c r="E4675" s="94"/>
      <c r="F4675" s="94"/>
      <c r="G4675" s="76"/>
      <c r="H4675" s="63"/>
      <c r="I4675" s="63"/>
      <c r="J4675" s="51"/>
      <c r="K4675" s="94"/>
      <c r="L4675" s="140"/>
      <c r="M4675" s="348"/>
      <c r="N4675" s="304"/>
      <c r="O4675" s="131"/>
      <c r="P4675" s="87"/>
      <c r="Q4675" s="304"/>
      <c r="R4675" s="380"/>
      <c r="S4675" s="304"/>
      <c r="T4675" s="304"/>
      <c r="U4675" s="140"/>
      <c r="V4675" s="140"/>
      <c r="W4675" s="140"/>
      <c r="X4675" s="303"/>
      <c r="Y4675" s="290"/>
      <c r="Z4675" s="350"/>
      <c r="AA4675" s="299" t="s">
        <v>20</v>
      </c>
      <c r="AB4675" s="287" t="s">
        <v>21</v>
      </c>
      <c r="AC4675" s="361">
        <v>0.85</v>
      </c>
      <c r="AD4675" s="87"/>
      <c r="AE4675" s="302"/>
      <c r="AF4675" s="360"/>
      <c r="AG4675" s="45">
        <v>311.0</v>
      </c>
      <c r="AH4675" s="79"/>
      <c r="AI4675" s="80"/>
      <c r="AJ4675" s="80"/>
      <c r="AK4675" s="80"/>
      <c r="AL4675" s="14"/>
      <c r="AM4675" s="16" t="str">
        <f t="shared" si="210"/>
        <v>{s:'63E728', v:311 , c:'放デイ５・責欠・評減・拘減・'},</v>
      </c>
      <c r="AN4675" s="16"/>
    </row>
    <row r="4676" ht="16.5" customHeight="1">
      <c r="A4676" s="29">
        <v>63.0</v>
      </c>
      <c r="B4676" s="30" t="s">
        <v>6418</v>
      </c>
      <c r="C4676" s="31">
        <v>4674.0</v>
      </c>
      <c r="D4676" s="32" t="s">
        <v>6419</v>
      </c>
      <c r="E4676" s="94"/>
      <c r="F4676" s="94"/>
      <c r="G4676" s="76"/>
      <c r="H4676" s="63"/>
      <c r="I4676" s="63"/>
      <c r="J4676" s="51"/>
      <c r="K4676" s="94"/>
      <c r="L4676" s="140"/>
      <c r="M4676" s="348"/>
      <c r="N4676" s="304"/>
      <c r="O4676" s="131"/>
      <c r="P4676" s="87"/>
      <c r="Q4676" s="304"/>
      <c r="R4676" s="380"/>
      <c r="S4676" s="304"/>
      <c r="T4676" s="304"/>
      <c r="U4676" s="140"/>
      <c r="V4676" s="140"/>
      <c r="W4676" s="140"/>
      <c r="X4676" s="305" t="s">
        <v>326</v>
      </c>
      <c r="Y4676" s="302" t="s">
        <v>21</v>
      </c>
      <c r="Z4676" s="349">
        <v>0.7</v>
      </c>
      <c r="AA4676" s="434"/>
      <c r="AB4676" s="297"/>
      <c r="AC4676" s="362"/>
      <c r="AD4676" s="87"/>
      <c r="AE4676" s="313"/>
      <c r="AF4676" s="349"/>
      <c r="AG4676" s="45">
        <v>255.0</v>
      </c>
      <c r="AH4676" s="79"/>
      <c r="AI4676" s="80"/>
      <c r="AJ4676" s="80"/>
      <c r="AK4676" s="80"/>
      <c r="AL4676" s="14"/>
      <c r="AM4676" s="16" t="str">
        <f t="shared" si="210"/>
        <v>{s:'63E729', v:255 , c:'放デイ５・責欠・開減１・拘減・'},</v>
      </c>
      <c r="AN4676" s="16"/>
    </row>
    <row r="4677" ht="16.5" customHeight="1">
      <c r="A4677" s="29">
        <v>63.0</v>
      </c>
      <c r="B4677" s="30" t="s">
        <v>6420</v>
      </c>
      <c r="C4677" s="31">
        <v>4675.0</v>
      </c>
      <c r="D4677" s="32" t="s">
        <v>6421</v>
      </c>
      <c r="E4677" s="94"/>
      <c r="F4677" s="94"/>
      <c r="G4677" s="76"/>
      <c r="H4677" s="63"/>
      <c r="I4677" s="63"/>
      <c r="J4677" s="51"/>
      <c r="K4677" s="94"/>
      <c r="L4677" s="140"/>
      <c r="M4677" s="348"/>
      <c r="N4677" s="304"/>
      <c r="O4677" s="131"/>
      <c r="P4677" s="87"/>
      <c r="Q4677" s="304"/>
      <c r="R4677" s="380"/>
      <c r="S4677" s="304"/>
      <c r="T4677" s="304"/>
      <c r="U4677" s="140"/>
      <c r="V4677" s="140"/>
      <c r="W4677" s="140"/>
      <c r="X4677" s="306"/>
      <c r="Y4677" s="290"/>
      <c r="Z4677" s="355"/>
      <c r="AA4677" s="356" t="s">
        <v>20</v>
      </c>
      <c r="AB4677" s="357" t="s">
        <v>21</v>
      </c>
      <c r="AC4677" s="363">
        <v>0.85</v>
      </c>
      <c r="AD4677" s="87"/>
      <c r="AE4677" s="313"/>
      <c r="AF4677" s="349"/>
      <c r="AG4677" s="45">
        <v>216.0</v>
      </c>
      <c r="AH4677" s="79"/>
      <c r="AI4677" s="80"/>
      <c r="AJ4677" s="80"/>
      <c r="AK4677" s="80"/>
      <c r="AL4677" s="14"/>
      <c r="AM4677" s="16" t="str">
        <f t="shared" si="210"/>
        <v>{s:'63E730', v:216 , c:'放デイ５・責欠・開減１・評減・拘減・'},</v>
      </c>
      <c r="AN4677" s="16"/>
    </row>
    <row r="4678" ht="16.5" customHeight="1">
      <c r="A4678" s="29">
        <v>63.0</v>
      </c>
      <c r="B4678" s="30" t="s">
        <v>6422</v>
      </c>
      <c r="C4678" s="31">
        <v>4676.0</v>
      </c>
      <c r="D4678" s="32" t="s">
        <v>6423</v>
      </c>
      <c r="E4678" s="94"/>
      <c r="F4678" s="94"/>
      <c r="G4678" s="76"/>
      <c r="H4678" s="63"/>
      <c r="I4678" s="63"/>
      <c r="J4678" s="51"/>
      <c r="K4678" s="94"/>
      <c r="L4678" s="140"/>
      <c r="M4678" s="348"/>
      <c r="N4678" s="304"/>
      <c r="O4678" s="131"/>
      <c r="P4678" s="87"/>
      <c r="Q4678" s="304"/>
      <c r="R4678" s="380"/>
      <c r="S4678" s="304"/>
      <c r="T4678" s="304"/>
      <c r="U4678" s="140"/>
      <c r="V4678" s="140"/>
      <c r="W4678" s="140"/>
      <c r="X4678" s="305" t="s">
        <v>329</v>
      </c>
      <c r="Y4678" s="302" t="s">
        <v>21</v>
      </c>
      <c r="Z4678" s="349">
        <v>0.85</v>
      </c>
      <c r="AA4678" s="435"/>
      <c r="AB4678" s="292"/>
      <c r="AC4678" s="355"/>
      <c r="AD4678" s="87"/>
      <c r="AE4678" s="313"/>
      <c r="AF4678" s="349"/>
      <c r="AG4678" s="45">
        <v>311.0</v>
      </c>
      <c r="AH4678" s="79"/>
      <c r="AI4678" s="80"/>
      <c r="AJ4678" s="80"/>
      <c r="AK4678" s="80"/>
      <c r="AL4678" s="14"/>
      <c r="AM4678" s="16" t="str">
        <f t="shared" si="210"/>
        <v>{s:'63E731', v:311 , c:'放デイ５・責欠・開減２・拘減・'},</v>
      </c>
      <c r="AN4678" s="16"/>
    </row>
    <row r="4679" ht="16.5" customHeight="1">
      <c r="A4679" s="29">
        <v>63.0</v>
      </c>
      <c r="B4679" s="30" t="s">
        <v>6424</v>
      </c>
      <c r="C4679" s="31">
        <v>4677.0</v>
      </c>
      <c r="D4679" s="32" t="s">
        <v>6425</v>
      </c>
      <c r="E4679" s="94"/>
      <c r="F4679" s="94"/>
      <c r="G4679" s="76"/>
      <c r="H4679" s="63"/>
      <c r="I4679" s="63"/>
      <c r="J4679" s="51"/>
      <c r="K4679" s="94"/>
      <c r="L4679" s="140"/>
      <c r="M4679" s="348"/>
      <c r="N4679" s="304"/>
      <c r="O4679" s="131"/>
      <c r="P4679" s="307"/>
      <c r="Q4679" s="304"/>
      <c r="R4679" s="380"/>
      <c r="S4679" s="304"/>
      <c r="T4679" s="304"/>
      <c r="U4679" s="140"/>
      <c r="V4679" s="140"/>
      <c r="W4679" s="140"/>
      <c r="X4679" s="306"/>
      <c r="Y4679" s="290"/>
      <c r="Z4679" s="355"/>
      <c r="AA4679" s="356" t="s">
        <v>20</v>
      </c>
      <c r="AB4679" s="357" t="s">
        <v>21</v>
      </c>
      <c r="AC4679" s="363">
        <v>0.85</v>
      </c>
      <c r="AD4679" s="93"/>
      <c r="AE4679" s="292"/>
      <c r="AF4679" s="355"/>
      <c r="AG4679" s="45">
        <v>264.0</v>
      </c>
      <c r="AH4679" s="79"/>
      <c r="AI4679" s="80"/>
      <c r="AJ4679" s="80"/>
      <c r="AK4679" s="80"/>
      <c r="AL4679" s="14"/>
      <c r="AM4679" s="16" t="str">
        <f t="shared" si="210"/>
        <v>{s:'63E732', v:264 , c:'放デイ５・責欠・開減２・評減・拘減・'},</v>
      </c>
      <c r="AN4679" s="16"/>
    </row>
    <row r="4680" ht="16.5" customHeight="1">
      <c r="A4680" s="403">
        <v>63.0</v>
      </c>
      <c r="B4680" s="404" t="s">
        <v>6426</v>
      </c>
      <c r="C4680" s="31">
        <v>4678.0</v>
      </c>
      <c r="D4680" s="405" t="s">
        <v>6427</v>
      </c>
      <c r="E4680" s="94"/>
      <c r="F4680" s="94"/>
      <c r="G4680" s="307"/>
      <c r="H4680" s="140"/>
      <c r="I4680" s="140"/>
      <c r="J4680" s="95"/>
      <c r="K4680" s="94"/>
      <c r="L4680" s="65"/>
      <c r="M4680" s="65"/>
      <c r="N4680" s="140"/>
      <c r="O4680" s="131"/>
      <c r="P4680" s="94"/>
      <c r="Q4680" s="140"/>
      <c r="R4680" s="95"/>
      <c r="S4680" s="406" t="s">
        <v>23</v>
      </c>
      <c r="T4680" s="436" t="s">
        <v>24</v>
      </c>
      <c r="U4680" s="408"/>
      <c r="V4680" s="408"/>
      <c r="W4680" s="437"/>
      <c r="X4680" s="438"/>
      <c r="Y4680" s="409"/>
      <c r="Z4680" s="439"/>
      <c r="AA4680" s="411"/>
      <c r="AB4680" s="412"/>
      <c r="AC4680" s="412"/>
      <c r="AD4680" s="412"/>
      <c r="AE4680" s="412"/>
      <c r="AF4680" s="413"/>
      <c r="AG4680" s="414">
        <v>260.0</v>
      </c>
      <c r="AH4680" s="79"/>
      <c r="AI4680" s="80"/>
      <c r="AJ4680" s="80"/>
      <c r="AK4680" s="80"/>
      <c r="AL4680" s="14"/>
      <c r="AM4680" s="16" t="str">
        <f t="shared" ref="AM4680:AM4703" si="211">"{s:'"&amp;A4680&amp;B4680&amp;"'},"</f>
        <v>{s:'63E733'},</v>
      </c>
      <c r="AN4680" s="16"/>
    </row>
    <row r="4681" ht="16.5" customHeight="1">
      <c r="A4681" s="403">
        <v>63.0</v>
      </c>
      <c r="B4681" s="404" t="s">
        <v>6428</v>
      </c>
      <c r="C4681" s="31">
        <v>4679.0</v>
      </c>
      <c r="D4681" s="405" t="s">
        <v>6429</v>
      </c>
      <c r="E4681" s="94"/>
      <c r="F4681" s="94"/>
      <c r="G4681" s="307"/>
      <c r="H4681" s="63"/>
      <c r="I4681" s="140"/>
      <c r="J4681" s="95"/>
      <c r="K4681" s="94"/>
      <c r="L4681" s="65"/>
      <c r="M4681" s="65"/>
      <c r="N4681" s="140"/>
      <c r="O4681" s="131"/>
      <c r="P4681" s="94"/>
      <c r="Q4681" s="140"/>
      <c r="R4681" s="95"/>
      <c r="S4681" s="440"/>
      <c r="T4681" s="441"/>
      <c r="U4681" s="442" t="s">
        <v>21</v>
      </c>
      <c r="V4681" s="443">
        <v>0.7</v>
      </c>
      <c r="W4681" s="444"/>
      <c r="X4681" s="445"/>
      <c r="Y4681" s="418"/>
      <c r="Z4681" s="446"/>
      <c r="AA4681" s="438" t="s">
        <v>20</v>
      </c>
      <c r="AB4681" s="409" t="s">
        <v>21</v>
      </c>
      <c r="AC4681" s="447">
        <v>0.85</v>
      </c>
      <c r="AD4681" s="412"/>
      <c r="AE4681" s="412"/>
      <c r="AF4681" s="413"/>
      <c r="AG4681" s="414">
        <v>221.0</v>
      </c>
      <c r="AH4681" s="79"/>
      <c r="AI4681" s="80"/>
      <c r="AJ4681" s="80"/>
      <c r="AK4681" s="80"/>
      <c r="AL4681" s="14"/>
      <c r="AM4681" s="16" t="str">
        <f t="shared" si="211"/>
        <v>{s:'63E734'},</v>
      </c>
      <c r="AN4681" s="16"/>
    </row>
    <row r="4682" ht="16.5" customHeight="1">
      <c r="A4682" s="403">
        <v>63.0</v>
      </c>
      <c r="B4682" s="404" t="s">
        <v>6430</v>
      </c>
      <c r="C4682" s="31">
        <v>4680.0</v>
      </c>
      <c r="D4682" s="405" t="s">
        <v>6431</v>
      </c>
      <c r="E4682" s="94"/>
      <c r="F4682" s="94"/>
      <c r="G4682" s="103"/>
      <c r="H4682" s="140"/>
      <c r="I4682" s="140"/>
      <c r="J4682" s="95"/>
      <c r="K4682" s="69"/>
      <c r="L4682" s="65"/>
      <c r="M4682" s="65"/>
      <c r="N4682" s="302"/>
      <c r="O4682" s="131"/>
      <c r="P4682" s="383"/>
      <c r="Q4682" s="302"/>
      <c r="R4682" s="384"/>
      <c r="S4682" s="440"/>
      <c r="T4682" s="441"/>
      <c r="U4682" s="442"/>
      <c r="V4682" s="443"/>
      <c r="W4682" s="448"/>
      <c r="X4682" s="449" t="s">
        <v>326</v>
      </c>
      <c r="Y4682" s="409" t="s">
        <v>21</v>
      </c>
      <c r="Z4682" s="410" t="str">
        <f>$Z$653</f>
        <v/>
      </c>
      <c r="AA4682" s="426"/>
      <c r="AB4682" s="427"/>
      <c r="AC4682" s="427"/>
      <c r="AD4682" s="427"/>
      <c r="AE4682" s="427"/>
      <c r="AF4682" s="428"/>
      <c r="AG4682" s="414">
        <v>182.0</v>
      </c>
      <c r="AH4682" s="79"/>
      <c r="AI4682" s="80"/>
      <c r="AJ4682" s="80"/>
      <c r="AK4682" s="80"/>
      <c r="AL4682" s="14"/>
      <c r="AM4682" s="16" t="str">
        <f t="shared" si="211"/>
        <v>{s:'63E735'},</v>
      </c>
      <c r="AN4682" s="16"/>
    </row>
    <row r="4683" ht="16.5" customHeight="1">
      <c r="A4683" s="403">
        <v>63.0</v>
      </c>
      <c r="B4683" s="404" t="s">
        <v>6432</v>
      </c>
      <c r="C4683" s="31">
        <v>4681.0</v>
      </c>
      <c r="D4683" s="405" t="s">
        <v>6433</v>
      </c>
      <c r="E4683" s="94"/>
      <c r="F4683" s="94"/>
      <c r="G4683" s="103"/>
      <c r="H4683" s="140"/>
      <c r="I4683" s="140"/>
      <c r="J4683" s="95"/>
      <c r="K4683" s="69"/>
      <c r="L4683" s="65"/>
      <c r="M4683" s="65"/>
      <c r="N4683" s="302"/>
      <c r="O4683" s="131"/>
      <c r="P4683" s="383"/>
      <c r="Q4683" s="302"/>
      <c r="R4683" s="384"/>
      <c r="S4683" s="440"/>
      <c r="T4683" s="441"/>
      <c r="U4683" s="442"/>
      <c r="V4683" s="443"/>
      <c r="W4683" s="448"/>
      <c r="X4683" s="450"/>
      <c r="Y4683" s="418"/>
      <c r="Z4683" s="419"/>
      <c r="AA4683" s="420" t="s">
        <v>20</v>
      </c>
      <c r="AB4683" s="421" t="s">
        <v>21</v>
      </c>
      <c r="AC4683" s="422">
        <v>0.85</v>
      </c>
      <c r="AD4683" s="412"/>
      <c r="AE4683" s="412"/>
      <c r="AF4683" s="413"/>
      <c r="AG4683" s="414">
        <v>155.0</v>
      </c>
      <c r="AH4683" s="79"/>
      <c r="AI4683" s="80"/>
      <c r="AJ4683" s="80"/>
      <c r="AK4683" s="80"/>
      <c r="AL4683" s="14"/>
      <c r="AM4683" s="16" t="str">
        <f t="shared" si="211"/>
        <v>{s:'63E736'},</v>
      </c>
      <c r="AN4683" s="16"/>
    </row>
    <row r="4684" ht="16.5" customHeight="1">
      <c r="A4684" s="403">
        <v>63.0</v>
      </c>
      <c r="B4684" s="404" t="s">
        <v>6434</v>
      </c>
      <c r="C4684" s="31">
        <v>4682.0</v>
      </c>
      <c r="D4684" s="405" t="s">
        <v>6435</v>
      </c>
      <c r="E4684" s="94"/>
      <c r="F4684" s="94"/>
      <c r="G4684" s="103"/>
      <c r="H4684" s="140"/>
      <c r="I4684" s="140"/>
      <c r="J4684" s="95"/>
      <c r="K4684" s="69"/>
      <c r="L4684" s="65"/>
      <c r="M4684" s="65"/>
      <c r="N4684" s="302"/>
      <c r="O4684" s="131"/>
      <c r="P4684" s="383"/>
      <c r="Q4684" s="302"/>
      <c r="R4684" s="384"/>
      <c r="S4684" s="440"/>
      <c r="T4684" s="441"/>
      <c r="U4684" s="442"/>
      <c r="V4684" s="443"/>
      <c r="W4684" s="448"/>
      <c r="X4684" s="449" t="s">
        <v>329</v>
      </c>
      <c r="Y4684" s="409" t="s">
        <v>21</v>
      </c>
      <c r="Z4684" s="410" t="str">
        <f>$Z$655</f>
        <v/>
      </c>
      <c r="AA4684" s="423"/>
      <c r="AB4684" s="424"/>
      <c r="AC4684" s="424"/>
      <c r="AD4684" s="424"/>
      <c r="AE4684" s="424"/>
      <c r="AF4684" s="419"/>
      <c r="AG4684" s="414">
        <v>221.0</v>
      </c>
      <c r="AH4684" s="79"/>
      <c r="AI4684" s="80"/>
      <c r="AJ4684" s="80"/>
      <c r="AK4684" s="80"/>
      <c r="AL4684" s="14"/>
      <c r="AM4684" s="16" t="str">
        <f t="shared" si="211"/>
        <v>{s:'63E737'},</v>
      </c>
      <c r="AN4684" s="16"/>
    </row>
    <row r="4685" ht="16.5" customHeight="1">
      <c r="A4685" s="403">
        <v>63.0</v>
      </c>
      <c r="B4685" s="404" t="s">
        <v>6436</v>
      </c>
      <c r="C4685" s="31">
        <v>4683.0</v>
      </c>
      <c r="D4685" s="405" t="s">
        <v>6437</v>
      </c>
      <c r="E4685" s="94"/>
      <c r="F4685" s="94"/>
      <c r="G4685" s="103"/>
      <c r="H4685" s="140"/>
      <c r="I4685" s="140"/>
      <c r="J4685" s="95"/>
      <c r="K4685" s="69"/>
      <c r="L4685" s="65"/>
      <c r="M4685" s="65"/>
      <c r="N4685" s="302"/>
      <c r="O4685" s="131"/>
      <c r="P4685" s="383"/>
      <c r="Q4685" s="302"/>
      <c r="R4685" s="384"/>
      <c r="S4685" s="440"/>
      <c r="T4685" s="441"/>
      <c r="U4685" s="442"/>
      <c r="V4685" s="443"/>
      <c r="W4685" s="448"/>
      <c r="X4685" s="450"/>
      <c r="Y4685" s="418"/>
      <c r="Z4685" s="419"/>
      <c r="AA4685" s="420" t="s">
        <v>20</v>
      </c>
      <c r="AB4685" s="421" t="s">
        <v>21</v>
      </c>
      <c r="AC4685" s="422">
        <v>0.85</v>
      </c>
      <c r="AD4685" s="412"/>
      <c r="AE4685" s="412"/>
      <c r="AF4685" s="413"/>
      <c r="AG4685" s="414">
        <v>188.0</v>
      </c>
      <c r="AH4685" s="79"/>
      <c r="AI4685" s="80"/>
      <c r="AJ4685" s="80"/>
      <c r="AK4685" s="80"/>
      <c r="AL4685" s="14"/>
      <c r="AM4685" s="16" t="str">
        <f t="shared" si="211"/>
        <v>{s:'63E738'},</v>
      </c>
      <c r="AN4685" s="16"/>
    </row>
    <row r="4686" ht="16.5" customHeight="1">
      <c r="A4686" s="403">
        <v>63.0</v>
      </c>
      <c r="B4686" s="404" t="s">
        <v>6438</v>
      </c>
      <c r="C4686" s="31">
        <v>4684.0</v>
      </c>
      <c r="D4686" s="405" t="s">
        <v>6439</v>
      </c>
      <c r="E4686" s="94"/>
      <c r="F4686" s="94"/>
      <c r="G4686" s="103"/>
      <c r="H4686" s="140"/>
      <c r="I4686" s="140"/>
      <c r="J4686" s="95"/>
      <c r="K4686" s="69"/>
      <c r="L4686" s="65"/>
      <c r="M4686" s="65"/>
      <c r="N4686" s="302"/>
      <c r="O4686" s="382"/>
      <c r="P4686" s="383"/>
      <c r="Q4686" s="302"/>
      <c r="R4686" s="384"/>
      <c r="S4686" s="440"/>
      <c r="T4686" s="441"/>
      <c r="U4686" s="442"/>
      <c r="V4686" s="443"/>
      <c r="W4686" s="448"/>
      <c r="X4686" s="438"/>
      <c r="Y4686" s="409"/>
      <c r="Z4686" s="439"/>
      <c r="AA4686" s="411"/>
      <c r="AB4686" s="412"/>
      <c r="AC4686" s="413"/>
      <c r="AD4686" s="451" t="s">
        <v>30</v>
      </c>
      <c r="AE4686" s="442">
        <v>5.0</v>
      </c>
      <c r="AF4686" s="452" t="s">
        <v>31</v>
      </c>
      <c r="AG4686" s="414">
        <v>255.0</v>
      </c>
      <c r="AH4686" s="79"/>
      <c r="AI4686" s="80"/>
      <c r="AJ4686" s="80"/>
      <c r="AK4686" s="80"/>
      <c r="AL4686" s="14"/>
      <c r="AM4686" s="16" t="str">
        <f t="shared" si="211"/>
        <v>{s:'63E739'},</v>
      </c>
      <c r="AN4686" s="16"/>
    </row>
    <row r="4687" ht="16.5" customHeight="1">
      <c r="A4687" s="403">
        <v>63.0</v>
      </c>
      <c r="B4687" s="404" t="s">
        <v>6440</v>
      </c>
      <c r="C4687" s="31">
        <v>4685.0</v>
      </c>
      <c r="D4687" s="405" t="s">
        <v>6441</v>
      </c>
      <c r="E4687" s="94"/>
      <c r="F4687" s="94"/>
      <c r="G4687" s="103"/>
      <c r="H4687" s="140"/>
      <c r="I4687" s="140"/>
      <c r="J4687" s="95"/>
      <c r="K4687" s="69"/>
      <c r="L4687" s="65"/>
      <c r="M4687" s="65"/>
      <c r="N4687" s="302"/>
      <c r="O4687" s="382"/>
      <c r="P4687" s="383"/>
      <c r="Q4687" s="302"/>
      <c r="R4687" s="384"/>
      <c r="S4687" s="440"/>
      <c r="T4687" s="441"/>
      <c r="U4687" s="442"/>
      <c r="V4687" s="443"/>
      <c r="W4687" s="448"/>
      <c r="X4687" s="445"/>
      <c r="Y4687" s="418"/>
      <c r="Z4687" s="446"/>
      <c r="AA4687" s="438" t="s">
        <v>20</v>
      </c>
      <c r="AB4687" s="409" t="s">
        <v>21</v>
      </c>
      <c r="AC4687" s="454">
        <v>0.85</v>
      </c>
      <c r="AD4687" s="441"/>
      <c r="AE4687" s="442"/>
      <c r="AF4687" s="452"/>
      <c r="AG4687" s="414">
        <v>216.0</v>
      </c>
      <c r="AH4687" s="79"/>
      <c r="AI4687" s="80"/>
      <c r="AJ4687" s="80"/>
      <c r="AK4687" s="80"/>
      <c r="AL4687" s="14"/>
      <c r="AM4687" s="16" t="str">
        <f t="shared" si="211"/>
        <v>{s:'63E740'},</v>
      </c>
      <c r="AN4687" s="16"/>
    </row>
    <row r="4688" ht="16.5" customHeight="1">
      <c r="A4688" s="403">
        <v>63.0</v>
      </c>
      <c r="B4688" s="404" t="s">
        <v>6442</v>
      </c>
      <c r="C4688" s="31">
        <v>4686.0</v>
      </c>
      <c r="D4688" s="405" t="s">
        <v>6443</v>
      </c>
      <c r="E4688" s="94"/>
      <c r="F4688" s="94"/>
      <c r="G4688" s="103"/>
      <c r="H4688" s="140"/>
      <c r="I4688" s="140"/>
      <c r="J4688" s="95"/>
      <c r="K4688" s="69"/>
      <c r="L4688" s="65"/>
      <c r="M4688" s="65"/>
      <c r="N4688" s="302"/>
      <c r="O4688" s="382"/>
      <c r="P4688" s="383"/>
      <c r="Q4688" s="302"/>
      <c r="R4688" s="384"/>
      <c r="S4688" s="440"/>
      <c r="T4688" s="455"/>
      <c r="U4688" s="442"/>
      <c r="V4688" s="443"/>
      <c r="W4688" s="448"/>
      <c r="X4688" s="449" t="s">
        <v>326</v>
      </c>
      <c r="Y4688" s="442" t="s">
        <v>21</v>
      </c>
      <c r="Z4688" s="448" t="str">
        <f>$Z$653</f>
        <v/>
      </c>
      <c r="AA4688" s="426"/>
      <c r="AB4688" s="427"/>
      <c r="AC4688" s="428"/>
      <c r="AD4688" s="441"/>
      <c r="AE4688" s="443"/>
      <c r="AF4688" s="448"/>
      <c r="AG4688" s="414">
        <v>177.0</v>
      </c>
      <c r="AH4688" s="79"/>
      <c r="AI4688" s="80"/>
      <c r="AJ4688" s="80"/>
      <c r="AK4688" s="80"/>
      <c r="AL4688" s="14"/>
      <c r="AM4688" s="16" t="str">
        <f t="shared" si="211"/>
        <v>{s:'63E741'},</v>
      </c>
      <c r="AN4688" s="16"/>
    </row>
    <row r="4689" ht="16.5" customHeight="1">
      <c r="A4689" s="403">
        <v>63.0</v>
      </c>
      <c r="B4689" s="404" t="s">
        <v>6444</v>
      </c>
      <c r="C4689" s="31">
        <v>4687.0</v>
      </c>
      <c r="D4689" s="405" t="s">
        <v>6445</v>
      </c>
      <c r="E4689" s="94"/>
      <c r="F4689" s="94"/>
      <c r="G4689" s="103"/>
      <c r="H4689" s="140"/>
      <c r="I4689" s="140"/>
      <c r="J4689" s="95"/>
      <c r="K4689" s="69"/>
      <c r="L4689" s="65"/>
      <c r="M4689" s="65"/>
      <c r="N4689" s="302"/>
      <c r="O4689" s="382"/>
      <c r="P4689" s="383"/>
      <c r="Q4689" s="302"/>
      <c r="R4689" s="384"/>
      <c r="S4689" s="458"/>
      <c r="T4689" s="455"/>
      <c r="U4689" s="442"/>
      <c r="V4689" s="443"/>
      <c r="W4689" s="448"/>
      <c r="X4689" s="450"/>
      <c r="Y4689" s="418"/>
      <c r="Z4689" s="419"/>
      <c r="AA4689" s="420" t="s">
        <v>20</v>
      </c>
      <c r="AB4689" s="421" t="s">
        <v>21</v>
      </c>
      <c r="AC4689" s="430">
        <v>0.85</v>
      </c>
      <c r="AD4689" s="441"/>
      <c r="AE4689" s="443"/>
      <c r="AF4689" s="448"/>
      <c r="AG4689" s="414">
        <v>150.0</v>
      </c>
      <c r="AH4689" s="79"/>
      <c r="AI4689" s="80"/>
      <c r="AJ4689" s="80"/>
      <c r="AK4689" s="80"/>
      <c r="AL4689" s="14"/>
      <c r="AM4689" s="16" t="str">
        <f t="shared" si="211"/>
        <v>{s:'63E742'},</v>
      </c>
      <c r="AN4689" s="16"/>
    </row>
    <row r="4690" ht="16.5" customHeight="1">
      <c r="A4690" s="403">
        <v>63.0</v>
      </c>
      <c r="B4690" s="404" t="s">
        <v>6446</v>
      </c>
      <c r="C4690" s="31">
        <v>4688.0</v>
      </c>
      <c r="D4690" s="405" t="s">
        <v>6447</v>
      </c>
      <c r="E4690" s="94"/>
      <c r="F4690" s="94"/>
      <c r="G4690" s="103"/>
      <c r="H4690" s="140"/>
      <c r="I4690" s="140"/>
      <c r="J4690" s="95"/>
      <c r="K4690" s="69"/>
      <c r="L4690" s="65"/>
      <c r="M4690" s="65"/>
      <c r="N4690" s="302"/>
      <c r="O4690" s="382"/>
      <c r="P4690" s="383"/>
      <c r="Q4690" s="302"/>
      <c r="R4690" s="384"/>
      <c r="S4690" s="458"/>
      <c r="T4690" s="455"/>
      <c r="U4690" s="442"/>
      <c r="V4690" s="443"/>
      <c r="W4690" s="448"/>
      <c r="X4690" s="449" t="s">
        <v>329</v>
      </c>
      <c r="Y4690" s="442" t="s">
        <v>21</v>
      </c>
      <c r="Z4690" s="448" t="str">
        <f>$Z$655</f>
        <v/>
      </c>
      <c r="AA4690" s="423"/>
      <c r="AB4690" s="424"/>
      <c r="AC4690" s="419"/>
      <c r="AD4690" s="441"/>
      <c r="AE4690" s="443"/>
      <c r="AF4690" s="448"/>
      <c r="AG4690" s="414">
        <v>216.0</v>
      </c>
      <c r="AH4690" s="79"/>
      <c r="AI4690" s="80"/>
      <c r="AJ4690" s="80"/>
      <c r="AK4690" s="80"/>
      <c r="AL4690" s="14"/>
      <c r="AM4690" s="16" t="str">
        <f t="shared" si="211"/>
        <v>{s:'63E743'},</v>
      </c>
      <c r="AN4690" s="16"/>
    </row>
    <row r="4691" ht="16.5" customHeight="1">
      <c r="A4691" s="403">
        <v>63.0</v>
      </c>
      <c r="B4691" s="404" t="s">
        <v>6448</v>
      </c>
      <c r="C4691" s="31">
        <v>4689.0</v>
      </c>
      <c r="D4691" s="405" t="s">
        <v>6449</v>
      </c>
      <c r="E4691" s="94"/>
      <c r="F4691" s="94"/>
      <c r="G4691" s="103"/>
      <c r="H4691" s="140"/>
      <c r="I4691" s="140"/>
      <c r="J4691" s="95"/>
      <c r="K4691" s="69"/>
      <c r="L4691" s="65"/>
      <c r="M4691" s="65"/>
      <c r="N4691" s="302"/>
      <c r="O4691" s="382"/>
      <c r="P4691" s="383"/>
      <c r="Q4691" s="302"/>
      <c r="R4691" s="384"/>
      <c r="S4691" s="458"/>
      <c r="T4691" s="455"/>
      <c r="U4691" s="442"/>
      <c r="V4691" s="443"/>
      <c r="W4691" s="448"/>
      <c r="X4691" s="450"/>
      <c r="Y4691" s="418"/>
      <c r="Z4691" s="419"/>
      <c r="AA4691" s="420" t="s">
        <v>20</v>
      </c>
      <c r="AB4691" s="421" t="s">
        <v>21</v>
      </c>
      <c r="AC4691" s="430">
        <v>0.85</v>
      </c>
      <c r="AD4691" s="456"/>
      <c r="AE4691" s="424"/>
      <c r="AF4691" s="419"/>
      <c r="AG4691" s="414">
        <v>183.0</v>
      </c>
      <c r="AH4691" s="79"/>
      <c r="AI4691" s="80"/>
      <c r="AJ4691" s="80"/>
      <c r="AK4691" s="80"/>
      <c r="AL4691" s="14"/>
      <c r="AM4691" s="16" t="str">
        <f t="shared" si="211"/>
        <v>{s:'63E744'},</v>
      </c>
      <c r="AN4691" s="16"/>
    </row>
    <row r="4692" ht="16.5" customHeight="1">
      <c r="A4692" s="403">
        <v>63.0</v>
      </c>
      <c r="B4692" s="404" t="s">
        <v>6450</v>
      </c>
      <c r="C4692" s="31">
        <v>4690.0</v>
      </c>
      <c r="D4692" s="405" t="s">
        <v>6451</v>
      </c>
      <c r="E4692" s="94"/>
      <c r="F4692" s="94"/>
      <c r="G4692" s="103"/>
      <c r="H4692" s="140"/>
      <c r="I4692" s="140"/>
      <c r="J4692" s="95"/>
      <c r="K4692" s="69"/>
      <c r="L4692" s="65"/>
      <c r="M4692" s="65"/>
      <c r="N4692" s="302"/>
      <c r="O4692" s="382"/>
      <c r="P4692" s="383"/>
      <c r="Q4692" s="302"/>
      <c r="R4692" s="384"/>
      <c r="S4692" s="458"/>
      <c r="T4692" s="436" t="s">
        <v>27</v>
      </c>
      <c r="U4692" s="409"/>
      <c r="V4692" s="457"/>
      <c r="W4692" s="410"/>
      <c r="X4692" s="438"/>
      <c r="Y4692" s="409"/>
      <c r="Z4692" s="439"/>
      <c r="AA4692" s="411"/>
      <c r="AB4692" s="412"/>
      <c r="AC4692" s="412"/>
      <c r="AD4692" s="412"/>
      <c r="AE4692" s="412"/>
      <c r="AF4692" s="413"/>
      <c r="AG4692" s="414">
        <v>186.0</v>
      </c>
      <c r="AH4692" s="79"/>
      <c r="AI4692" s="80"/>
      <c r="AJ4692" s="80"/>
      <c r="AK4692" s="80"/>
      <c r="AL4692" s="14"/>
      <c r="AM4692" s="16" t="str">
        <f t="shared" si="211"/>
        <v>{s:'63E745'},</v>
      </c>
      <c r="AN4692" s="16"/>
    </row>
    <row r="4693" ht="16.5" customHeight="1">
      <c r="A4693" s="403">
        <v>63.0</v>
      </c>
      <c r="B4693" s="404" t="s">
        <v>6452</v>
      </c>
      <c r="C4693" s="31">
        <v>4691.0</v>
      </c>
      <c r="D4693" s="405" t="s">
        <v>6453</v>
      </c>
      <c r="E4693" s="94"/>
      <c r="F4693" s="94"/>
      <c r="G4693" s="103"/>
      <c r="H4693" s="140"/>
      <c r="I4693" s="140"/>
      <c r="J4693" s="95"/>
      <c r="K4693" s="69"/>
      <c r="L4693" s="65"/>
      <c r="M4693" s="65"/>
      <c r="N4693" s="302"/>
      <c r="O4693" s="382"/>
      <c r="P4693" s="383"/>
      <c r="Q4693" s="302"/>
      <c r="R4693" s="384"/>
      <c r="S4693" s="458"/>
      <c r="T4693" s="441"/>
      <c r="U4693" s="442" t="s">
        <v>21</v>
      </c>
      <c r="V4693" s="443">
        <v>0.5</v>
      </c>
      <c r="W4693" s="448"/>
      <c r="X4693" s="445"/>
      <c r="Y4693" s="418"/>
      <c r="Z4693" s="446"/>
      <c r="AA4693" s="438" t="s">
        <v>20</v>
      </c>
      <c r="AB4693" s="409" t="s">
        <v>21</v>
      </c>
      <c r="AC4693" s="447">
        <v>0.85</v>
      </c>
      <c r="AD4693" s="412"/>
      <c r="AE4693" s="412"/>
      <c r="AF4693" s="413"/>
      <c r="AG4693" s="414">
        <v>158.0</v>
      </c>
      <c r="AH4693" s="79"/>
      <c r="AI4693" s="80"/>
      <c r="AJ4693" s="80"/>
      <c r="AK4693" s="80"/>
      <c r="AL4693" s="14"/>
      <c r="AM4693" s="16" t="str">
        <f t="shared" si="211"/>
        <v>{s:'63E746'},</v>
      </c>
      <c r="AN4693" s="16"/>
    </row>
    <row r="4694" ht="16.5" customHeight="1">
      <c r="A4694" s="403">
        <v>63.0</v>
      </c>
      <c r="B4694" s="404" t="s">
        <v>6454</v>
      </c>
      <c r="C4694" s="31">
        <v>4692.0</v>
      </c>
      <c r="D4694" s="405" t="s">
        <v>6455</v>
      </c>
      <c r="E4694" s="94"/>
      <c r="F4694" s="94"/>
      <c r="G4694" s="103"/>
      <c r="H4694" s="140"/>
      <c r="I4694" s="140"/>
      <c r="J4694" s="95"/>
      <c r="K4694" s="69"/>
      <c r="L4694" s="65"/>
      <c r="M4694" s="65"/>
      <c r="N4694" s="302"/>
      <c r="O4694" s="382"/>
      <c r="P4694" s="383"/>
      <c r="Q4694" s="302"/>
      <c r="R4694" s="384"/>
      <c r="S4694" s="458"/>
      <c r="T4694" s="441"/>
      <c r="U4694" s="442"/>
      <c r="V4694" s="443"/>
      <c r="W4694" s="448"/>
      <c r="X4694" s="449" t="s">
        <v>326</v>
      </c>
      <c r="Y4694" s="409" t="s">
        <v>21</v>
      </c>
      <c r="Z4694" s="410" t="str">
        <f>$Z$653</f>
        <v/>
      </c>
      <c r="AA4694" s="426"/>
      <c r="AB4694" s="427"/>
      <c r="AC4694" s="427"/>
      <c r="AD4694" s="427"/>
      <c r="AE4694" s="427"/>
      <c r="AF4694" s="428"/>
      <c r="AG4694" s="414">
        <v>130.0</v>
      </c>
      <c r="AH4694" s="79"/>
      <c r="AI4694" s="80"/>
      <c r="AJ4694" s="80"/>
      <c r="AK4694" s="80"/>
      <c r="AL4694" s="14"/>
      <c r="AM4694" s="16" t="str">
        <f t="shared" si="211"/>
        <v>{s:'63E747'},</v>
      </c>
      <c r="AN4694" s="16"/>
    </row>
    <row r="4695" ht="16.5" customHeight="1">
      <c r="A4695" s="403">
        <v>63.0</v>
      </c>
      <c r="B4695" s="404" t="s">
        <v>6456</v>
      </c>
      <c r="C4695" s="31">
        <v>4693.0</v>
      </c>
      <c r="D4695" s="405" t="s">
        <v>6457</v>
      </c>
      <c r="E4695" s="94"/>
      <c r="F4695" s="94"/>
      <c r="G4695" s="103"/>
      <c r="H4695" s="140"/>
      <c r="I4695" s="140"/>
      <c r="J4695" s="95"/>
      <c r="K4695" s="69"/>
      <c r="L4695" s="65"/>
      <c r="M4695" s="65"/>
      <c r="N4695" s="302"/>
      <c r="O4695" s="382"/>
      <c r="P4695" s="383"/>
      <c r="Q4695" s="302"/>
      <c r="R4695" s="384"/>
      <c r="S4695" s="458"/>
      <c r="T4695" s="441"/>
      <c r="U4695" s="442"/>
      <c r="V4695" s="443"/>
      <c r="W4695" s="448"/>
      <c r="X4695" s="450"/>
      <c r="Y4695" s="418"/>
      <c r="Z4695" s="419"/>
      <c r="AA4695" s="420" t="s">
        <v>20</v>
      </c>
      <c r="AB4695" s="421" t="s">
        <v>21</v>
      </c>
      <c r="AC4695" s="422">
        <v>0.85</v>
      </c>
      <c r="AD4695" s="412"/>
      <c r="AE4695" s="412"/>
      <c r="AF4695" s="413"/>
      <c r="AG4695" s="414">
        <v>111.0</v>
      </c>
      <c r="AH4695" s="79"/>
      <c r="AI4695" s="80"/>
      <c r="AJ4695" s="80"/>
      <c r="AK4695" s="80"/>
      <c r="AL4695" s="14"/>
      <c r="AM4695" s="16" t="str">
        <f t="shared" si="211"/>
        <v>{s:'63E748'},</v>
      </c>
      <c r="AN4695" s="16"/>
    </row>
    <row r="4696" ht="16.5" customHeight="1">
      <c r="A4696" s="403">
        <v>63.0</v>
      </c>
      <c r="B4696" s="404" t="s">
        <v>6458</v>
      </c>
      <c r="C4696" s="31">
        <v>4694.0</v>
      </c>
      <c r="D4696" s="405" t="s">
        <v>6459</v>
      </c>
      <c r="E4696" s="94"/>
      <c r="F4696" s="94"/>
      <c r="G4696" s="103"/>
      <c r="H4696" s="140"/>
      <c r="I4696" s="140"/>
      <c r="J4696" s="95"/>
      <c r="K4696" s="69"/>
      <c r="L4696" s="65"/>
      <c r="M4696" s="65"/>
      <c r="N4696" s="302"/>
      <c r="O4696" s="382"/>
      <c r="P4696" s="383"/>
      <c r="Q4696" s="302"/>
      <c r="R4696" s="384"/>
      <c r="S4696" s="458"/>
      <c r="T4696" s="441"/>
      <c r="U4696" s="442"/>
      <c r="V4696" s="443"/>
      <c r="W4696" s="448"/>
      <c r="X4696" s="449" t="s">
        <v>329</v>
      </c>
      <c r="Y4696" s="409" t="s">
        <v>21</v>
      </c>
      <c r="Z4696" s="410" t="str">
        <f>$Z$655</f>
        <v/>
      </c>
      <c r="AA4696" s="423"/>
      <c r="AB4696" s="424"/>
      <c r="AC4696" s="424"/>
      <c r="AD4696" s="424"/>
      <c r="AE4696" s="424"/>
      <c r="AF4696" s="419"/>
      <c r="AG4696" s="414">
        <v>158.0</v>
      </c>
      <c r="AH4696" s="79"/>
      <c r="AI4696" s="80"/>
      <c r="AJ4696" s="80"/>
      <c r="AK4696" s="80"/>
      <c r="AL4696" s="14"/>
      <c r="AM4696" s="16" t="str">
        <f t="shared" si="211"/>
        <v>{s:'63E749'},</v>
      </c>
      <c r="AN4696" s="16"/>
    </row>
    <row r="4697" ht="16.5" customHeight="1">
      <c r="A4697" s="403">
        <v>63.0</v>
      </c>
      <c r="B4697" s="404" t="s">
        <v>6460</v>
      </c>
      <c r="C4697" s="31">
        <v>4695.0</v>
      </c>
      <c r="D4697" s="405" t="s">
        <v>6461</v>
      </c>
      <c r="E4697" s="94"/>
      <c r="F4697" s="94"/>
      <c r="G4697" s="103"/>
      <c r="H4697" s="140"/>
      <c r="I4697" s="140"/>
      <c r="J4697" s="95"/>
      <c r="K4697" s="69"/>
      <c r="L4697" s="65"/>
      <c r="M4697" s="65"/>
      <c r="N4697" s="302"/>
      <c r="O4697" s="382"/>
      <c r="P4697" s="383"/>
      <c r="Q4697" s="302"/>
      <c r="R4697" s="384"/>
      <c r="S4697" s="458"/>
      <c r="T4697" s="441"/>
      <c r="U4697" s="442"/>
      <c r="V4697" s="443"/>
      <c r="W4697" s="448"/>
      <c r="X4697" s="450"/>
      <c r="Y4697" s="418"/>
      <c r="Z4697" s="419"/>
      <c r="AA4697" s="420" t="s">
        <v>20</v>
      </c>
      <c r="AB4697" s="421" t="s">
        <v>21</v>
      </c>
      <c r="AC4697" s="422">
        <v>0.85</v>
      </c>
      <c r="AD4697" s="412"/>
      <c r="AE4697" s="412"/>
      <c r="AF4697" s="413"/>
      <c r="AG4697" s="414">
        <v>134.0</v>
      </c>
      <c r="AH4697" s="79"/>
      <c r="AI4697" s="80"/>
      <c r="AJ4697" s="80"/>
      <c r="AK4697" s="80"/>
      <c r="AL4697" s="14"/>
      <c r="AM4697" s="16" t="str">
        <f t="shared" si="211"/>
        <v>{s:'63E750'},</v>
      </c>
      <c r="AN4697" s="16"/>
    </row>
    <row r="4698" ht="16.5" customHeight="1">
      <c r="A4698" s="403">
        <v>63.0</v>
      </c>
      <c r="B4698" s="404" t="s">
        <v>6462</v>
      </c>
      <c r="C4698" s="31">
        <v>4696.0</v>
      </c>
      <c r="D4698" s="405" t="s">
        <v>6463</v>
      </c>
      <c r="E4698" s="94"/>
      <c r="F4698" s="94"/>
      <c r="G4698" s="103"/>
      <c r="H4698" s="140"/>
      <c r="I4698" s="140"/>
      <c r="J4698" s="95"/>
      <c r="K4698" s="69"/>
      <c r="L4698" s="65"/>
      <c r="M4698" s="65"/>
      <c r="N4698" s="302"/>
      <c r="O4698" s="382"/>
      <c r="P4698" s="383"/>
      <c r="Q4698" s="302"/>
      <c r="R4698" s="384"/>
      <c r="S4698" s="458"/>
      <c r="T4698" s="441"/>
      <c r="U4698" s="442"/>
      <c r="V4698" s="443"/>
      <c r="W4698" s="448"/>
      <c r="X4698" s="438"/>
      <c r="Y4698" s="409"/>
      <c r="Z4698" s="439"/>
      <c r="AA4698" s="411"/>
      <c r="AB4698" s="412"/>
      <c r="AC4698" s="413"/>
      <c r="AD4698" s="451" t="s">
        <v>30</v>
      </c>
      <c r="AE4698" s="442">
        <v>5.0</v>
      </c>
      <c r="AF4698" s="452" t="s">
        <v>31</v>
      </c>
      <c r="AG4698" s="414">
        <v>181.0</v>
      </c>
      <c r="AH4698" s="79"/>
      <c r="AI4698" s="80"/>
      <c r="AJ4698" s="80"/>
      <c r="AK4698" s="80"/>
      <c r="AL4698" s="14"/>
      <c r="AM4698" s="16" t="str">
        <f t="shared" si="211"/>
        <v>{s:'63E751'},</v>
      </c>
      <c r="AN4698" s="16"/>
    </row>
    <row r="4699" ht="16.5" customHeight="1">
      <c r="A4699" s="403">
        <v>63.0</v>
      </c>
      <c r="B4699" s="404" t="s">
        <v>6464</v>
      </c>
      <c r="C4699" s="31">
        <v>4697.0</v>
      </c>
      <c r="D4699" s="405" t="s">
        <v>6465</v>
      </c>
      <c r="E4699" s="94"/>
      <c r="F4699" s="94"/>
      <c r="G4699" s="103"/>
      <c r="H4699" s="140"/>
      <c r="I4699" s="140"/>
      <c r="J4699" s="95"/>
      <c r="K4699" s="69"/>
      <c r="L4699" s="65"/>
      <c r="M4699" s="65"/>
      <c r="N4699" s="302"/>
      <c r="O4699" s="382"/>
      <c r="P4699" s="383"/>
      <c r="Q4699" s="302"/>
      <c r="R4699" s="384"/>
      <c r="S4699" s="458"/>
      <c r="T4699" s="441"/>
      <c r="U4699" s="442"/>
      <c r="V4699" s="443"/>
      <c r="W4699" s="443"/>
      <c r="X4699" s="445"/>
      <c r="Y4699" s="418"/>
      <c r="Z4699" s="446"/>
      <c r="AA4699" s="438" t="s">
        <v>20</v>
      </c>
      <c r="AB4699" s="409" t="s">
        <v>21</v>
      </c>
      <c r="AC4699" s="454">
        <v>0.85</v>
      </c>
      <c r="AD4699" s="441"/>
      <c r="AE4699" s="442"/>
      <c r="AF4699" s="452"/>
      <c r="AG4699" s="414">
        <v>153.0</v>
      </c>
      <c r="AH4699" s="79"/>
      <c r="AI4699" s="80"/>
      <c r="AJ4699" s="80"/>
      <c r="AK4699" s="80"/>
      <c r="AL4699" s="14"/>
      <c r="AM4699" s="16" t="str">
        <f t="shared" si="211"/>
        <v>{s:'63E752'},</v>
      </c>
      <c r="AN4699" s="16"/>
    </row>
    <row r="4700" ht="16.5" customHeight="1">
      <c r="A4700" s="403">
        <v>63.0</v>
      </c>
      <c r="B4700" s="404" t="s">
        <v>6466</v>
      </c>
      <c r="C4700" s="31">
        <v>4698.0</v>
      </c>
      <c r="D4700" s="405" t="s">
        <v>6467</v>
      </c>
      <c r="E4700" s="94"/>
      <c r="F4700" s="94"/>
      <c r="G4700" s="103"/>
      <c r="H4700" s="140"/>
      <c r="I4700" s="140"/>
      <c r="J4700" s="95"/>
      <c r="K4700" s="69"/>
      <c r="L4700" s="65"/>
      <c r="M4700" s="65"/>
      <c r="N4700" s="302"/>
      <c r="O4700" s="382"/>
      <c r="P4700" s="383"/>
      <c r="Q4700" s="302"/>
      <c r="R4700" s="384"/>
      <c r="S4700" s="458"/>
      <c r="T4700" s="455"/>
      <c r="U4700" s="442"/>
      <c r="V4700" s="443"/>
      <c r="W4700" s="443"/>
      <c r="X4700" s="449" t="s">
        <v>326</v>
      </c>
      <c r="Y4700" s="442" t="s">
        <v>21</v>
      </c>
      <c r="Z4700" s="448" t="str">
        <f>$Z$653</f>
        <v/>
      </c>
      <c r="AA4700" s="426"/>
      <c r="AB4700" s="427"/>
      <c r="AC4700" s="428"/>
      <c r="AD4700" s="441"/>
      <c r="AE4700" s="443"/>
      <c r="AF4700" s="448"/>
      <c r="AG4700" s="414">
        <v>125.0</v>
      </c>
      <c r="AH4700" s="79"/>
      <c r="AI4700" s="80"/>
      <c r="AJ4700" s="80"/>
      <c r="AK4700" s="80"/>
      <c r="AL4700" s="14"/>
      <c r="AM4700" s="16" t="str">
        <f t="shared" si="211"/>
        <v>{s:'63E753'},</v>
      </c>
      <c r="AN4700" s="16"/>
    </row>
    <row r="4701" ht="16.5" customHeight="1">
      <c r="A4701" s="403">
        <v>63.0</v>
      </c>
      <c r="B4701" s="404" t="s">
        <v>6468</v>
      </c>
      <c r="C4701" s="31">
        <v>4699.0</v>
      </c>
      <c r="D4701" s="405" t="s">
        <v>6469</v>
      </c>
      <c r="E4701" s="94"/>
      <c r="F4701" s="94"/>
      <c r="G4701" s="103"/>
      <c r="H4701" s="140"/>
      <c r="I4701" s="140"/>
      <c r="J4701" s="95"/>
      <c r="K4701" s="69"/>
      <c r="L4701" s="65"/>
      <c r="M4701" s="65"/>
      <c r="N4701" s="302"/>
      <c r="O4701" s="382"/>
      <c r="P4701" s="383"/>
      <c r="Q4701" s="302"/>
      <c r="R4701" s="384"/>
      <c r="S4701" s="458"/>
      <c r="T4701" s="455"/>
      <c r="U4701" s="442"/>
      <c r="V4701" s="443"/>
      <c r="W4701" s="443"/>
      <c r="X4701" s="450"/>
      <c r="Y4701" s="418"/>
      <c r="Z4701" s="419"/>
      <c r="AA4701" s="420" t="s">
        <v>20</v>
      </c>
      <c r="AB4701" s="421" t="s">
        <v>21</v>
      </c>
      <c r="AC4701" s="430">
        <v>0.85</v>
      </c>
      <c r="AD4701" s="441"/>
      <c r="AE4701" s="443"/>
      <c r="AF4701" s="448"/>
      <c r="AG4701" s="414">
        <v>106.0</v>
      </c>
      <c r="AH4701" s="79"/>
      <c r="AI4701" s="80"/>
      <c r="AJ4701" s="80"/>
      <c r="AK4701" s="80"/>
      <c r="AL4701" s="14"/>
      <c r="AM4701" s="16" t="str">
        <f t="shared" si="211"/>
        <v>{s:'63E754'},</v>
      </c>
      <c r="AN4701" s="16"/>
    </row>
    <row r="4702" ht="16.5" customHeight="1">
      <c r="A4702" s="403">
        <v>63.0</v>
      </c>
      <c r="B4702" s="404" t="s">
        <v>6470</v>
      </c>
      <c r="C4702" s="31">
        <v>4700.0</v>
      </c>
      <c r="D4702" s="405" t="s">
        <v>6471</v>
      </c>
      <c r="E4702" s="94"/>
      <c r="F4702" s="94"/>
      <c r="G4702" s="103"/>
      <c r="H4702" s="140"/>
      <c r="I4702" s="140"/>
      <c r="J4702" s="95"/>
      <c r="K4702" s="69"/>
      <c r="L4702" s="65"/>
      <c r="M4702" s="65"/>
      <c r="N4702" s="302"/>
      <c r="O4702" s="382"/>
      <c r="P4702" s="383"/>
      <c r="Q4702" s="302"/>
      <c r="R4702" s="384"/>
      <c r="S4702" s="458"/>
      <c r="T4702" s="455"/>
      <c r="U4702" s="442"/>
      <c r="V4702" s="443"/>
      <c r="W4702" s="448"/>
      <c r="X4702" s="449" t="s">
        <v>329</v>
      </c>
      <c r="Y4702" s="442" t="s">
        <v>21</v>
      </c>
      <c r="Z4702" s="448" t="str">
        <f>$Z$655</f>
        <v/>
      </c>
      <c r="AA4702" s="423"/>
      <c r="AB4702" s="424"/>
      <c r="AC4702" s="419"/>
      <c r="AD4702" s="441"/>
      <c r="AE4702" s="443"/>
      <c r="AF4702" s="448"/>
      <c r="AG4702" s="414">
        <v>153.0</v>
      </c>
      <c r="AH4702" s="79"/>
      <c r="AI4702" s="80"/>
      <c r="AJ4702" s="80"/>
      <c r="AK4702" s="80"/>
      <c r="AL4702" s="14"/>
      <c r="AM4702" s="16" t="str">
        <f t="shared" si="211"/>
        <v>{s:'63E755'},</v>
      </c>
      <c r="AN4702" s="16"/>
    </row>
    <row r="4703" ht="16.5" customHeight="1">
      <c r="A4703" s="403">
        <v>63.0</v>
      </c>
      <c r="B4703" s="404" t="s">
        <v>6472</v>
      </c>
      <c r="C4703" s="31">
        <v>4701.0</v>
      </c>
      <c r="D4703" s="405" t="s">
        <v>6473</v>
      </c>
      <c r="E4703" s="94"/>
      <c r="F4703" s="94"/>
      <c r="G4703" s="103"/>
      <c r="H4703" s="140"/>
      <c r="I4703" s="140"/>
      <c r="J4703" s="95"/>
      <c r="K4703" s="69"/>
      <c r="L4703" s="65"/>
      <c r="M4703" s="65"/>
      <c r="N4703" s="302"/>
      <c r="O4703" s="382"/>
      <c r="P4703" s="383"/>
      <c r="Q4703" s="302"/>
      <c r="R4703" s="384"/>
      <c r="S4703" s="462"/>
      <c r="T4703" s="463"/>
      <c r="U4703" s="418"/>
      <c r="V4703" s="424"/>
      <c r="W4703" s="419"/>
      <c r="X4703" s="450"/>
      <c r="Y4703" s="418"/>
      <c r="Z4703" s="419"/>
      <c r="AA4703" s="420" t="s">
        <v>20</v>
      </c>
      <c r="AB4703" s="421" t="s">
        <v>21</v>
      </c>
      <c r="AC4703" s="430">
        <v>0.85</v>
      </c>
      <c r="AD4703" s="456"/>
      <c r="AE4703" s="424"/>
      <c r="AF4703" s="419"/>
      <c r="AG4703" s="414">
        <v>129.0</v>
      </c>
      <c r="AH4703" s="79"/>
      <c r="AI4703" s="80"/>
      <c r="AJ4703" s="80"/>
      <c r="AK4703" s="80"/>
      <c r="AL4703" s="14"/>
      <c r="AM4703" s="16" t="str">
        <f t="shared" si="211"/>
        <v>{s:'63E756'},</v>
      </c>
      <c r="AN4703" s="16"/>
    </row>
    <row r="4704" ht="16.5" customHeight="1">
      <c r="A4704" s="29">
        <v>63.0</v>
      </c>
      <c r="B4704" s="30" t="s">
        <v>6474</v>
      </c>
      <c r="C4704" s="31">
        <v>4702.0</v>
      </c>
      <c r="D4704" s="32" t="s">
        <v>6475</v>
      </c>
      <c r="E4704" s="94"/>
      <c r="F4704" s="94"/>
      <c r="G4704" s="94"/>
      <c r="H4704" s="140"/>
      <c r="I4704" s="140"/>
      <c r="J4704" s="95"/>
      <c r="K4704" s="82" t="s">
        <v>38</v>
      </c>
      <c r="L4704" s="96"/>
      <c r="M4704" s="96"/>
      <c r="N4704" s="152"/>
      <c r="O4704" s="105"/>
      <c r="P4704" s="94"/>
      <c r="Q4704" s="140"/>
      <c r="R4704" s="95"/>
      <c r="S4704" s="287"/>
      <c r="T4704" s="287"/>
      <c r="U4704" s="152"/>
      <c r="V4704" s="152"/>
      <c r="W4704" s="152"/>
      <c r="X4704" s="299"/>
      <c r="Y4704" s="287"/>
      <c r="Z4704" s="345"/>
      <c r="AA4704" s="398"/>
      <c r="AB4704" s="288"/>
      <c r="AC4704" s="288"/>
      <c r="AD4704" s="288"/>
      <c r="AE4704" s="288"/>
      <c r="AF4704" s="346"/>
      <c r="AG4704" s="45">
        <v>378.0</v>
      </c>
      <c r="AH4704" s="79"/>
      <c r="AI4704" s="80"/>
      <c r="AJ4704" s="80"/>
      <c r="AK4704" s="80"/>
      <c r="AL4704" s="14"/>
      <c r="AM4704" s="16" t="str">
        <f t="shared" ref="AM4704:AM4715" si="212">"{s:'"&amp;A4704&amp;B4704&amp;"', v:"&amp;AG4704&amp;" , c:'"&amp;D4704&amp;"・'},"</f>
        <v>{s:'63E757', v:378 , c:'放デイ５・有資格５・責欠・'},</v>
      </c>
      <c r="AN4704" s="16"/>
    </row>
    <row r="4705" ht="16.5" customHeight="1">
      <c r="A4705" s="29">
        <v>63.0</v>
      </c>
      <c r="B4705" s="30" t="s">
        <v>6476</v>
      </c>
      <c r="C4705" s="31">
        <v>4703.0</v>
      </c>
      <c r="D4705" s="32" t="s">
        <v>6477</v>
      </c>
      <c r="E4705" s="94"/>
      <c r="F4705" s="94"/>
      <c r="G4705" s="94"/>
      <c r="H4705" s="140"/>
      <c r="I4705" s="140"/>
      <c r="J4705" s="95"/>
      <c r="K4705" s="87"/>
      <c r="L4705" s="302">
        <v>8.0</v>
      </c>
      <c r="M4705" s="63" t="s">
        <v>40</v>
      </c>
      <c r="N4705" s="140"/>
      <c r="O4705" s="105"/>
      <c r="P4705" s="94"/>
      <c r="Q4705" s="140"/>
      <c r="R4705" s="95"/>
      <c r="S4705" s="302"/>
      <c r="T4705" s="302"/>
      <c r="U4705" s="140"/>
      <c r="V4705" s="140"/>
      <c r="W4705" s="140"/>
      <c r="X4705" s="303"/>
      <c r="Y4705" s="290"/>
      <c r="Z4705" s="350"/>
      <c r="AA4705" s="299" t="s">
        <v>20</v>
      </c>
      <c r="AB4705" s="287" t="s">
        <v>21</v>
      </c>
      <c r="AC4705" s="351">
        <v>0.85</v>
      </c>
      <c r="AD4705" s="288"/>
      <c r="AE4705" s="288"/>
      <c r="AF4705" s="346"/>
      <c r="AG4705" s="45">
        <v>321.0</v>
      </c>
      <c r="AH4705" s="79"/>
      <c r="AI4705" s="80"/>
      <c r="AJ4705" s="80"/>
      <c r="AK4705" s="80"/>
      <c r="AL4705" s="14"/>
      <c r="AM4705" s="16" t="str">
        <f t="shared" si="212"/>
        <v>{s:'63E758', v:321 , c:'放デイ５・有資格５・責欠・評減・'},</v>
      </c>
      <c r="AN4705" s="16"/>
    </row>
    <row r="4706" ht="16.5" customHeight="1">
      <c r="A4706" s="29">
        <v>63.0</v>
      </c>
      <c r="B4706" s="30" t="s">
        <v>6478</v>
      </c>
      <c r="C4706" s="31">
        <v>4704.0</v>
      </c>
      <c r="D4706" s="32" t="s">
        <v>6479</v>
      </c>
      <c r="E4706" s="94"/>
      <c r="F4706" s="94"/>
      <c r="G4706" s="94"/>
      <c r="H4706" s="140"/>
      <c r="I4706" s="140"/>
      <c r="J4706" s="95"/>
      <c r="K4706" s="87"/>
      <c r="L4706" s="65"/>
      <c r="M4706" s="302"/>
      <c r="N4706" s="366"/>
      <c r="O4706" s="367"/>
      <c r="P4706" s="368"/>
      <c r="Q4706" s="366"/>
      <c r="R4706" s="369"/>
      <c r="S4706" s="304"/>
      <c r="T4706" s="304"/>
      <c r="U4706" s="140"/>
      <c r="V4706" s="140"/>
      <c r="W4706" s="140"/>
      <c r="X4706" s="305" t="s">
        <v>326</v>
      </c>
      <c r="Y4706" s="287" t="s">
        <v>21</v>
      </c>
      <c r="Z4706" s="354" t="str">
        <f>$Z$653</f>
        <v/>
      </c>
      <c r="AA4706" s="434"/>
      <c r="AB4706" s="297"/>
      <c r="AC4706" s="297"/>
      <c r="AD4706" s="297"/>
      <c r="AE4706" s="297"/>
      <c r="AF4706" s="362"/>
      <c r="AG4706" s="45">
        <v>265.0</v>
      </c>
      <c r="AH4706" s="79"/>
      <c r="AI4706" s="80"/>
      <c r="AJ4706" s="80"/>
      <c r="AK4706" s="80"/>
      <c r="AL4706" s="14"/>
      <c r="AM4706" s="16" t="str">
        <f t="shared" si="212"/>
        <v>{s:'63E759', v:265 , c:'放デイ５・有資格５・責欠・開減１・'},</v>
      </c>
      <c r="AN4706" s="16"/>
    </row>
    <row r="4707" ht="16.5" customHeight="1">
      <c r="A4707" s="29">
        <v>63.0</v>
      </c>
      <c r="B4707" s="30" t="s">
        <v>6480</v>
      </c>
      <c r="C4707" s="31">
        <v>4705.0</v>
      </c>
      <c r="D4707" s="32" t="s">
        <v>6481</v>
      </c>
      <c r="E4707" s="94"/>
      <c r="F4707" s="94"/>
      <c r="G4707" s="94"/>
      <c r="H4707" s="140"/>
      <c r="I4707" s="140"/>
      <c r="J4707" s="95"/>
      <c r="K4707" s="87"/>
      <c r="L4707" s="65"/>
      <c r="M4707" s="302"/>
      <c r="N4707" s="366"/>
      <c r="O4707" s="367"/>
      <c r="P4707" s="368"/>
      <c r="Q4707" s="366"/>
      <c r="R4707" s="369"/>
      <c r="S4707" s="304"/>
      <c r="T4707" s="304"/>
      <c r="U4707" s="140"/>
      <c r="V4707" s="140"/>
      <c r="W4707" s="140"/>
      <c r="X4707" s="306"/>
      <c r="Y4707" s="290"/>
      <c r="Z4707" s="355"/>
      <c r="AA4707" s="356" t="s">
        <v>20</v>
      </c>
      <c r="AB4707" s="357" t="s">
        <v>21</v>
      </c>
      <c r="AC4707" s="358">
        <v>0.85</v>
      </c>
      <c r="AD4707" s="288"/>
      <c r="AE4707" s="288"/>
      <c r="AF4707" s="346"/>
      <c r="AG4707" s="45">
        <v>225.0</v>
      </c>
      <c r="AH4707" s="79"/>
      <c r="AI4707" s="80"/>
      <c r="AJ4707" s="80"/>
      <c r="AK4707" s="80"/>
      <c r="AL4707" s="14"/>
      <c r="AM4707" s="16" t="str">
        <f t="shared" si="212"/>
        <v>{s:'63E760', v:225 , c:'放デイ５・有資格５・責欠・開減１・評減・'},</v>
      </c>
      <c r="AN4707" s="16"/>
    </row>
    <row r="4708" ht="16.5" customHeight="1">
      <c r="A4708" s="29">
        <v>63.0</v>
      </c>
      <c r="B4708" s="30" t="s">
        <v>6482</v>
      </c>
      <c r="C4708" s="31">
        <v>4706.0</v>
      </c>
      <c r="D4708" s="32" t="s">
        <v>6483</v>
      </c>
      <c r="E4708" s="94"/>
      <c r="F4708" s="94"/>
      <c r="G4708" s="94"/>
      <c r="H4708" s="140"/>
      <c r="I4708" s="140"/>
      <c r="J4708" s="95"/>
      <c r="K4708" s="87"/>
      <c r="L4708" s="65"/>
      <c r="M4708" s="302"/>
      <c r="N4708" s="366"/>
      <c r="O4708" s="367"/>
      <c r="P4708" s="368"/>
      <c r="Q4708" s="366"/>
      <c r="R4708" s="369"/>
      <c r="S4708" s="304"/>
      <c r="T4708" s="304"/>
      <c r="U4708" s="140"/>
      <c r="V4708" s="140"/>
      <c r="W4708" s="140"/>
      <c r="X4708" s="305" t="s">
        <v>329</v>
      </c>
      <c r="Y4708" s="287" t="s">
        <v>21</v>
      </c>
      <c r="Z4708" s="354" t="str">
        <f>$Z$655</f>
        <v/>
      </c>
      <c r="AA4708" s="435"/>
      <c r="AB4708" s="292"/>
      <c r="AC4708" s="292"/>
      <c r="AD4708" s="292"/>
      <c r="AE4708" s="292"/>
      <c r="AF4708" s="355"/>
      <c r="AG4708" s="45">
        <v>321.0</v>
      </c>
      <c r="AH4708" s="79"/>
      <c r="AI4708" s="80"/>
      <c r="AJ4708" s="80"/>
      <c r="AK4708" s="80"/>
      <c r="AL4708" s="14"/>
      <c r="AM4708" s="16" t="str">
        <f t="shared" si="212"/>
        <v>{s:'63E761', v:321 , c:'放デイ５・有資格５・責欠・開減２・'},</v>
      </c>
      <c r="AN4708" s="16"/>
    </row>
    <row r="4709" ht="16.5" customHeight="1">
      <c r="A4709" s="29">
        <v>63.0</v>
      </c>
      <c r="B4709" s="30" t="s">
        <v>6484</v>
      </c>
      <c r="C4709" s="31">
        <v>4707.0</v>
      </c>
      <c r="D4709" s="32" t="s">
        <v>6485</v>
      </c>
      <c r="E4709" s="94"/>
      <c r="F4709" s="94"/>
      <c r="G4709" s="94"/>
      <c r="H4709" s="140"/>
      <c r="I4709" s="140"/>
      <c r="J4709" s="95"/>
      <c r="K4709" s="87"/>
      <c r="L4709" s="65"/>
      <c r="M4709" s="302"/>
      <c r="N4709" s="366"/>
      <c r="O4709" s="367"/>
      <c r="P4709" s="368"/>
      <c r="Q4709" s="366"/>
      <c r="R4709" s="369"/>
      <c r="S4709" s="304"/>
      <c r="T4709" s="304"/>
      <c r="U4709" s="140"/>
      <c r="V4709" s="140"/>
      <c r="W4709" s="140"/>
      <c r="X4709" s="306"/>
      <c r="Y4709" s="290"/>
      <c r="Z4709" s="355"/>
      <c r="AA4709" s="356" t="s">
        <v>20</v>
      </c>
      <c r="AB4709" s="357" t="s">
        <v>21</v>
      </c>
      <c r="AC4709" s="358">
        <v>0.85</v>
      </c>
      <c r="AD4709" s="288"/>
      <c r="AE4709" s="288"/>
      <c r="AF4709" s="346"/>
      <c r="AG4709" s="45">
        <v>273.0</v>
      </c>
      <c r="AH4709" s="79"/>
      <c r="AI4709" s="80"/>
      <c r="AJ4709" s="80"/>
      <c r="AK4709" s="80"/>
      <c r="AL4709" s="14"/>
      <c r="AM4709" s="16" t="str">
        <f t="shared" si="212"/>
        <v>{s:'63E762', v:273 , c:'放デイ５・有資格５・責欠・開減２・評減・'},</v>
      </c>
      <c r="AN4709" s="16"/>
    </row>
    <row r="4710" ht="16.5" customHeight="1">
      <c r="A4710" s="29">
        <v>63.0</v>
      </c>
      <c r="B4710" s="30" t="s">
        <v>6486</v>
      </c>
      <c r="C4710" s="31">
        <v>4708.0</v>
      </c>
      <c r="D4710" s="32" t="s">
        <v>6487</v>
      </c>
      <c r="E4710" s="94"/>
      <c r="F4710" s="94"/>
      <c r="G4710" s="94"/>
      <c r="H4710" s="140"/>
      <c r="I4710" s="140"/>
      <c r="J4710" s="95"/>
      <c r="K4710" s="87"/>
      <c r="L4710" s="65"/>
      <c r="M4710" s="302"/>
      <c r="N4710" s="366"/>
      <c r="O4710" s="367"/>
      <c r="P4710" s="368"/>
      <c r="Q4710" s="366"/>
      <c r="R4710" s="369"/>
      <c r="S4710" s="304"/>
      <c r="T4710" s="304"/>
      <c r="U4710" s="140"/>
      <c r="V4710" s="140"/>
      <c r="W4710" s="140"/>
      <c r="X4710" s="299"/>
      <c r="Y4710" s="287"/>
      <c r="Z4710" s="345"/>
      <c r="AA4710" s="398"/>
      <c r="AB4710" s="288"/>
      <c r="AC4710" s="346"/>
      <c r="AD4710" s="82" t="s">
        <v>30</v>
      </c>
      <c r="AE4710" s="302">
        <v>5.0</v>
      </c>
      <c r="AF4710" s="360" t="s">
        <v>31</v>
      </c>
      <c r="AG4710" s="45">
        <v>373.0</v>
      </c>
      <c r="AH4710" s="79"/>
      <c r="AI4710" s="80"/>
      <c r="AJ4710" s="80"/>
      <c r="AK4710" s="80"/>
      <c r="AL4710" s="14"/>
      <c r="AM4710" s="16" t="str">
        <f t="shared" si="212"/>
        <v>{s:'63E763', v:373 , c:'放デイ５・有資格５・責欠・拘減・'},</v>
      </c>
      <c r="AN4710" s="16"/>
    </row>
    <row r="4711" ht="16.5" customHeight="1">
      <c r="A4711" s="29">
        <v>63.0</v>
      </c>
      <c r="B4711" s="30" t="s">
        <v>6488</v>
      </c>
      <c r="C4711" s="31">
        <v>4709.0</v>
      </c>
      <c r="D4711" s="32" t="s">
        <v>6489</v>
      </c>
      <c r="E4711" s="94"/>
      <c r="F4711" s="94"/>
      <c r="G4711" s="94"/>
      <c r="H4711" s="140"/>
      <c r="I4711" s="140"/>
      <c r="J4711" s="95"/>
      <c r="K4711" s="69"/>
      <c r="L4711" s="65"/>
      <c r="M4711" s="302"/>
      <c r="N4711" s="366"/>
      <c r="O4711" s="367"/>
      <c r="P4711" s="368"/>
      <c r="Q4711" s="366"/>
      <c r="R4711" s="369"/>
      <c r="S4711" s="304"/>
      <c r="T4711" s="304"/>
      <c r="U4711" s="140"/>
      <c r="V4711" s="140"/>
      <c r="W4711" s="140"/>
      <c r="X4711" s="303"/>
      <c r="Y4711" s="290"/>
      <c r="Z4711" s="350"/>
      <c r="AA4711" s="299" t="s">
        <v>20</v>
      </c>
      <c r="AB4711" s="287" t="s">
        <v>21</v>
      </c>
      <c r="AC4711" s="361">
        <v>0.85</v>
      </c>
      <c r="AD4711" s="87"/>
      <c r="AE4711" s="302"/>
      <c r="AF4711" s="360"/>
      <c r="AG4711" s="45">
        <v>316.0</v>
      </c>
      <c r="AH4711" s="79"/>
      <c r="AI4711" s="80"/>
      <c r="AJ4711" s="80"/>
      <c r="AK4711" s="80"/>
      <c r="AL4711" s="14"/>
      <c r="AM4711" s="16" t="str">
        <f t="shared" si="212"/>
        <v>{s:'63E764', v:316 , c:'放デイ５・有資格５・責欠・評減・拘減・'},</v>
      </c>
      <c r="AN4711" s="16"/>
    </row>
    <row r="4712" ht="16.5" customHeight="1">
      <c r="A4712" s="29">
        <v>63.0</v>
      </c>
      <c r="B4712" s="30" t="s">
        <v>6490</v>
      </c>
      <c r="C4712" s="31">
        <v>4710.0</v>
      </c>
      <c r="D4712" s="32" t="s">
        <v>6491</v>
      </c>
      <c r="E4712" s="94"/>
      <c r="F4712" s="94"/>
      <c r="G4712" s="94"/>
      <c r="H4712" s="140"/>
      <c r="I4712" s="140"/>
      <c r="J4712" s="95"/>
      <c r="K4712" s="69"/>
      <c r="L4712" s="65"/>
      <c r="M4712" s="302"/>
      <c r="N4712" s="366"/>
      <c r="O4712" s="367"/>
      <c r="P4712" s="368"/>
      <c r="Q4712" s="366"/>
      <c r="R4712" s="369"/>
      <c r="S4712" s="304"/>
      <c r="T4712" s="304"/>
      <c r="U4712" s="140"/>
      <c r="V4712" s="140"/>
      <c r="W4712" s="140"/>
      <c r="X4712" s="305" t="s">
        <v>326</v>
      </c>
      <c r="Y4712" s="302" t="s">
        <v>21</v>
      </c>
      <c r="Z4712" s="349">
        <v>0.7</v>
      </c>
      <c r="AA4712" s="434"/>
      <c r="AB4712" s="297"/>
      <c r="AC4712" s="362"/>
      <c r="AD4712" s="87"/>
      <c r="AE4712" s="313"/>
      <c r="AF4712" s="349"/>
      <c r="AG4712" s="45">
        <v>260.0</v>
      </c>
      <c r="AH4712" s="79"/>
      <c r="AI4712" s="80"/>
      <c r="AJ4712" s="80"/>
      <c r="AK4712" s="80"/>
      <c r="AL4712" s="14"/>
      <c r="AM4712" s="16" t="str">
        <f t="shared" si="212"/>
        <v>{s:'63E765', v:260 , c:'放デイ５・有資格５・責欠・開減１・拘減・'},</v>
      </c>
      <c r="AN4712" s="16"/>
    </row>
    <row r="4713" ht="16.5" customHeight="1">
      <c r="A4713" s="29">
        <v>63.0</v>
      </c>
      <c r="B4713" s="30" t="s">
        <v>6492</v>
      </c>
      <c r="C4713" s="31">
        <v>4711.0</v>
      </c>
      <c r="D4713" s="32" t="s">
        <v>6493</v>
      </c>
      <c r="E4713" s="94"/>
      <c r="F4713" s="94"/>
      <c r="G4713" s="94"/>
      <c r="H4713" s="140"/>
      <c r="I4713" s="140"/>
      <c r="J4713" s="95"/>
      <c r="K4713" s="69"/>
      <c r="L4713" s="65"/>
      <c r="M4713" s="302"/>
      <c r="N4713" s="366"/>
      <c r="O4713" s="367"/>
      <c r="P4713" s="368"/>
      <c r="Q4713" s="366"/>
      <c r="R4713" s="369"/>
      <c r="S4713" s="304"/>
      <c r="T4713" s="304"/>
      <c r="U4713" s="140"/>
      <c r="V4713" s="140"/>
      <c r="W4713" s="140"/>
      <c r="X4713" s="306"/>
      <c r="Y4713" s="290"/>
      <c r="Z4713" s="355"/>
      <c r="AA4713" s="356" t="s">
        <v>20</v>
      </c>
      <c r="AB4713" s="357" t="s">
        <v>21</v>
      </c>
      <c r="AC4713" s="363">
        <v>0.85</v>
      </c>
      <c r="AD4713" s="87"/>
      <c r="AE4713" s="313"/>
      <c r="AF4713" s="349"/>
      <c r="AG4713" s="45">
        <v>220.0</v>
      </c>
      <c r="AH4713" s="79"/>
      <c r="AI4713" s="80"/>
      <c r="AJ4713" s="80"/>
      <c r="AK4713" s="80"/>
      <c r="AL4713" s="14"/>
      <c r="AM4713" s="16" t="str">
        <f t="shared" si="212"/>
        <v>{s:'63E766', v:220 , c:'放デイ５・有資格５・責欠・開減１・評減・拘減・'},</v>
      </c>
      <c r="AN4713" s="16"/>
    </row>
    <row r="4714" ht="16.5" customHeight="1">
      <c r="A4714" s="29">
        <v>63.0</v>
      </c>
      <c r="B4714" s="30" t="s">
        <v>6494</v>
      </c>
      <c r="C4714" s="31">
        <v>4712.0</v>
      </c>
      <c r="D4714" s="32" t="s">
        <v>6495</v>
      </c>
      <c r="E4714" s="94"/>
      <c r="F4714" s="94"/>
      <c r="G4714" s="94"/>
      <c r="H4714" s="140"/>
      <c r="I4714" s="140"/>
      <c r="J4714" s="95"/>
      <c r="K4714" s="69"/>
      <c r="L4714" s="65"/>
      <c r="M4714" s="302"/>
      <c r="N4714" s="366"/>
      <c r="O4714" s="367"/>
      <c r="P4714" s="368"/>
      <c r="Q4714" s="366"/>
      <c r="R4714" s="369"/>
      <c r="S4714" s="304"/>
      <c r="T4714" s="304"/>
      <c r="U4714" s="140"/>
      <c r="V4714" s="140"/>
      <c r="W4714" s="140"/>
      <c r="X4714" s="305" t="s">
        <v>329</v>
      </c>
      <c r="Y4714" s="302" t="s">
        <v>21</v>
      </c>
      <c r="Z4714" s="349">
        <v>0.85</v>
      </c>
      <c r="AA4714" s="435"/>
      <c r="AB4714" s="292"/>
      <c r="AC4714" s="355"/>
      <c r="AD4714" s="87"/>
      <c r="AE4714" s="313"/>
      <c r="AF4714" s="349"/>
      <c r="AG4714" s="45">
        <v>316.0</v>
      </c>
      <c r="AH4714" s="79"/>
      <c r="AI4714" s="80"/>
      <c r="AJ4714" s="80"/>
      <c r="AK4714" s="80"/>
      <c r="AL4714" s="14"/>
      <c r="AM4714" s="16" t="str">
        <f t="shared" si="212"/>
        <v>{s:'63E767', v:316 , c:'放デイ５・有資格５・責欠・開減２・拘減・'},</v>
      </c>
      <c r="AN4714" s="16"/>
    </row>
    <row r="4715" ht="16.5" customHeight="1">
      <c r="A4715" s="29">
        <v>63.0</v>
      </c>
      <c r="B4715" s="30" t="s">
        <v>6496</v>
      </c>
      <c r="C4715" s="31">
        <v>4713.0</v>
      </c>
      <c r="D4715" s="32" t="s">
        <v>6497</v>
      </c>
      <c r="E4715" s="94"/>
      <c r="F4715" s="94"/>
      <c r="G4715" s="94"/>
      <c r="H4715" s="140"/>
      <c r="I4715" s="140"/>
      <c r="J4715" s="95"/>
      <c r="K4715" s="69"/>
      <c r="L4715" s="65"/>
      <c r="M4715" s="302"/>
      <c r="N4715" s="366"/>
      <c r="O4715" s="367"/>
      <c r="P4715" s="368"/>
      <c r="Q4715" s="366"/>
      <c r="R4715" s="369"/>
      <c r="S4715" s="304"/>
      <c r="T4715" s="304"/>
      <c r="U4715" s="140"/>
      <c r="V4715" s="140"/>
      <c r="W4715" s="140"/>
      <c r="X4715" s="306"/>
      <c r="Y4715" s="290"/>
      <c r="Z4715" s="355"/>
      <c r="AA4715" s="356" t="s">
        <v>20</v>
      </c>
      <c r="AB4715" s="357" t="s">
        <v>21</v>
      </c>
      <c r="AC4715" s="363">
        <v>0.85</v>
      </c>
      <c r="AD4715" s="93"/>
      <c r="AE4715" s="292"/>
      <c r="AF4715" s="355"/>
      <c r="AG4715" s="45">
        <v>268.0</v>
      </c>
      <c r="AH4715" s="79"/>
      <c r="AI4715" s="80"/>
      <c r="AJ4715" s="80"/>
      <c r="AK4715" s="80"/>
      <c r="AL4715" s="14"/>
      <c r="AM4715" s="16" t="str">
        <f t="shared" si="212"/>
        <v>{s:'63E768', v:268 , c:'放デイ５・有資格５・責欠・開減２・評減・拘減・'},</v>
      </c>
      <c r="AN4715" s="16"/>
    </row>
    <row r="4716" ht="16.5" customHeight="1">
      <c r="A4716" s="403">
        <v>63.0</v>
      </c>
      <c r="B4716" s="404" t="s">
        <v>6498</v>
      </c>
      <c r="C4716" s="31">
        <v>4714.0</v>
      </c>
      <c r="D4716" s="405" t="s">
        <v>6499</v>
      </c>
      <c r="E4716" s="94"/>
      <c r="F4716" s="94"/>
      <c r="G4716" s="307"/>
      <c r="H4716" s="352"/>
      <c r="I4716" s="140"/>
      <c r="J4716" s="95"/>
      <c r="K4716" s="69"/>
      <c r="L4716" s="304"/>
      <c r="M4716" s="365"/>
      <c r="N4716" s="366"/>
      <c r="O4716" s="367"/>
      <c r="P4716" s="368"/>
      <c r="Q4716" s="366"/>
      <c r="R4716" s="369"/>
      <c r="S4716" s="406" t="s">
        <v>23</v>
      </c>
      <c r="T4716" s="436" t="s">
        <v>24</v>
      </c>
      <c r="U4716" s="408"/>
      <c r="V4716" s="408"/>
      <c r="W4716" s="437"/>
      <c r="X4716" s="438"/>
      <c r="Y4716" s="409"/>
      <c r="Z4716" s="439"/>
      <c r="AA4716" s="411"/>
      <c r="AB4716" s="412"/>
      <c r="AC4716" s="412"/>
      <c r="AD4716" s="412"/>
      <c r="AE4716" s="412"/>
      <c r="AF4716" s="413"/>
      <c r="AG4716" s="414">
        <v>265.0</v>
      </c>
      <c r="AH4716" s="79"/>
      <c r="AI4716" s="80"/>
      <c r="AJ4716" s="80"/>
      <c r="AK4716" s="80"/>
      <c r="AL4716" s="14"/>
      <c r="AM4716" s="16" t="str">
        <f t="shared" ref="AM4716:AM4739" si="213">"{s:'"&amp;A4716&amp;B4716&amp;"'},"</f>
        <v>{s:'63E769'},</v>
      </c>
      <c r="AN4716" s="16"/>
    </row>
    <row r="4717" ht="16.5" customHeight="1">
      <c r="A4717" s="403">
        <v>63.0</v>
      </c>
      <c r="B4717" s="404" t="s">
        <v>6500</v>
      </c>
      <c r="C4717" s="31">
        <v>4715.0</v>
      </c>
      <c r="D4717" s="405" t="s">
        <v>6501</v>
      </c>
      <c r="E4717" s="94"/>
      <c r="F4717" s="94"/>
      <c r="G4717" s="307"/>
      <c r="H4717" s="352"/>
      <c r="I4717" s="140"/>
      <c r="J4717" s="95"/>
      <c r="K4717" s="69"/>
      <c r="L4717" s="302"/>
      <c r="M4717" s="63"/>
      <c r="N4717" s="366"/>
      <c r="O4717" s="367"/>
      <c r="P4717" s="368"/>
      <c r="Q4717" s="366"/>
      <c r="R4717" s="369"/>
      <c r="S4717" s="440"/>
      <c r="T4717" s="441"/>
      <c r="U4717" s="442" t="s">
        <v>21</v>
      </c>
      <c r="V4717" s="443">
        <v>0.7</v>
      </c>
      <c r="W4717" s="444"/>
      <c r="X4717" s="445"/>
      <c r="Y4717" s="418"/>
      <c r="Z4717" s="446"/>
      <c r="AA4717" s="438" t="s">
        <v>20</v>
      </c>
      <c r="AB4717" s="409" t="s">
        <v>21</v>
      </c>
      <c r="AC4717" s="447">
        <v>0.85</v>
      </c>
      <c r="AD4717" s="412"/>
      <c r="AE4717" s="412"/>
      <c r="AF4717" s="413"/>
      <c r="AG4717" s="414">
        <v>225.0</v>
      </c>
      <c r="AH4717" s="79"/>
      <c r="AI4717" s="80"/>
      <c r="AJ4717" s="80"/>
      <c r="AK4717" s="80"/>
      <c r="AL4717" s="14"/>
      <c r="AM4717" s="16" t="str">
        <f t="shared" si="213"/>
        <v>{s:'63E770'},</v>
      </c>
      <c r="AN4717" s="16"/>
    </row>
    <row r="4718" ht="16.5" customHeight="1">
      <c r="A4718" s="403">
        <v>63.0</v>
      </c>
      <c r="B4718" s="404" t="s">
        <v>6502</v>
      </c>
      <c r="C4718" s="31">
        <v>4716.0</v>
      </c>
      <c r="D4718" s="405" t="s">
        <v>6503</v>
      </c>
      <c r="E4718" s="94"/>
      <c r="F4718" s="94"/>
      <c r="G4718" s="103"/>
      <c r="H4718" s="140"/>
      <c r="I4718" s="140"/>
      <c r="J4718" s="95"/>
      <c r="K4718" s="69"/>
      <c r="L4718" s="65"/>
      <c r="M4718" s="65"/>
      <c r="N4718" s="302"/>
      <c r="O4718" s="382"/>
      <c r="P4718" s="383"/>
      <c r="Q4718" s="302"/>
      <c r="R4718" s="384"/>
      <c r="S4718" s="440"/>
      <c r="T4718" s="441"/>
      <c r="U4718" s="442"/>
      <c r="V4718" s="443"/>
      <c r="W4718" s="448"/>
      <c r="X4718" s="449" t="s">
        <v>326</v>
      </c>
      <c r="Y4718" s="409" t="s">
        <v>21</v>
      </c>
      <c r="Z4718" s="410" t="str">
        <f>$Z$653</f>
        <v/>
      </c>
      <c r="AA4718" s="426"/>
      <c r="AB4718" s="427"/>
      <c r="AC4718" s="427"/>
      <c r="AD4718" s="427"/>
      <c r="AE4718" s="427"/>
      <c r="AF4718" s="428"/>
      <c r="AG4718" s="414">
        <v>186.0</v>
      </c>
      <c r="AH4718" s="79"/>
      <c r="AI4718" s="80"/>
      <c r="AJ4718" s="80"/>
      <c r="AK4718" s="80"/>
      <c r="AL4718" s="14"/>
      <c r="AM4718" s="16" t="str">
        <f t="shared" si="213"/>
        <v>{s:'63E771'},</v>
      </c>
      <c r="AN4718" s="16"/>
    </row>
    <row r="4719" ht="16.5" customHeight="1">
      <c r="A4719" s="403">
        <v>63.0</v>
      </c>
      <c r="B4719" s="404" t="s">
        <v>6504</v>
      </c>
      <c r="C4719" s="31">
        <v>4717.0</v>
      </c>
      <c r="D4719" s="405" t="s">
        <v>6505</v>
      </c>
      <c r="E4719" s="94"/>
      <c r="F4719" s="94"/>
      <c r="G4719" s="103"/>
      <c r="H4719" s="140"/>
      <c r="I4719" s="140"/>
      <c r="J4719" s="95"/>
      <c r="K4719" s="69"/>
      <c r="L4719" s="65"/>
      <c r="M4719" s="65"/>
      <c r="N4719" s="302"/>
      <c r="O4719" s="382"/>
      <c r="P4719" s="383"/>
      <c r="Q4719" s="302"/>
      <c r="R4719" s="384"/>
      <c r="S4719" s="440"/>
      <c r="T4719" s="441"/>
      <c r="U4719" s="442"/>
      <c r="V4719" s="443"/>
      <c r="W4719" s="448"/>
      <c r="X4719" s="450"/>
      <c r="Y4719" s="418"/>
      <c r="Z4719" s="419"/>
      <c r="AA4719" s="420" t="s">
        <v>20</v>
      </c>
      <c r="AB4719" s="421" t="s">
        <v>21</v>
      </c>
      <c r="AC4719" s="422">
        <v>0.85</v>
      </c>
      <c r="AD4719" s="412"/>
      <c r="AE4719" s="412"/>
      <c r="AF4719" s="413"/>
      <c r="AG4719" s="414">
        <v>158.0</v>
      </c>
      <c r="AH4719" s="79"/>
      <c r="AI4719" s="80"/>
      <c r="AJ4719" s="80"/>
      <c r="AK4719" s="80"/>
      <c r="AL4719" s="14"/>
      <c r="AM4719" s="16" t="str">
        <f t="shared" si="213"/>
        <v>{s:'63E772'},</v>
      </c>
      <c r="AN4719" s="16"/>
    </row>
    <row r="4720" ht="16.5" customHeight="1">
      <c r="A4720" s="403">
        <v>63.0</v>
      </c>
      <c r="B4720" s="404" t="s">
        <v>6506</v>
      </c>
      <c r="C4720" s="31">
        <v>4718.0</v>
      </c>
      <c r="D4720" s="405" t="s">
        <v>6507</v>
      </c>
      <c r="E4720" s="94"/>
      <c r="F4720" s="94"/>
      <c r="G4720" s="103"/>
      <c r="H4720" s="140"/>
      <c r="I4720" s="140"/>
      <c r="J4720" s="95"/>
      <c r="K4720" s="69"/>
      <c r="L4720" s="65"/>
      <c r="M4720" s="65"/>
      <c r="N4720" s="302"/>
      <c r="O4720" s="382"/>
      <c r="P4720" s="383"/>
      <c r="Q4720" s="302"/>
      <c r="R4720" s="384"/>
      <c r="S4720" s="440"/>
      <c r="T4720" s="441"/>
      <c r="U4720" s="442"/>
      <c r="V4720" s="443"/>
      <c r="W4720" s="448"/>
      <c r="X4720" s="449" t="s">
        <v>329</v>
      </c>
      <c r="Y4720" s="409" t="s">
        <v>21</v>
      </c>
      <c r="Z4720" s="410" t="str">
        <f>$Z$655</f>
        <v/>
      </c>
      <c r="AA4720" s="423"/>
      <c r="AB4720" s="424"/>
      <c r="AC4720" s="424"/>
      <c r="AD4720" s="424"/>
      <c r="AE4720" s="424"/>
      <c r="AF4720" s="419"/>
      <c r="AG4720" s="414">
        <v>225.0</v>
      </c>
      <c r="AH4720" s="79"/>
      <c r="AI4720" s="80"/>
      <c r="AJ4720" s="80"/>
      <c r="AK4720" s="80"/>
      <c r="AL4720" s="14"/>
      <c r="AM4720" s="16" t="str">
        <f t="shared" si="213"/>
        <v>{s:'63E773'},</v>
      </c>
      <c r="AN4720" s="16"/>
    </row>
    <row r="4721" ht="16.5" customHeight="1">
      <c r="A4721" s="403">
        <v>63.0</v>
      </c>
      <c r="B4721" s="404" t="s">
        <v>6508</v>
      </c>
      <c r="C4721" s="31">
        <v>4719.0</v>
      </c>
      <c r="D4721" s="405" t="s">
        <v>6509</v>
      </c>
      <c r="E4721" s="94"/>
      <c r="F4721" s="94"/>
      <c r="G4721" s="103"/>
      <c r="H4721" s="140"/>
      <c r="I4721" s="140"/>
      <c r="J4721" s="95"/>
      <c r="K4721" s="65"/>
      <c r="L4721" s="65"/>
      <c r="M4721" s="65"/>
      <c r="N4721" s="302"/>
      <c r="O4721" s="382"/>
      <c r="P4721" s="383"/>
      <c r="Q4721" s="302"/>
      <c r="R4721" s="384"/>
      <c r="S4721" s="440"/>
      <c r="T4721" s="441"/>
      <c r="U4721" s="442"/>
      <c r="V4721" s="443"/>
      <c r="W4721" s="448"/>
      <c r="X4721" s="450"/>
      <c r="Y4721" s="418"/>
      <c r="Z4721" s="419"/>
      <c r="AA4721" s="420" t="s">
        <v>20</v>
      </c>
      <c r="AB4721" s="421" t="s">
        <v>21</v>
      </c>
      <c r="AC4721" s="422">
        <v>0.85</v>
      </c>
      <c r="AD4721" s="412"/>
      <c r="AE4721" s="412"/>
      <c r="AF4721" s="413"/>
      <c r="AG4721" s="414">
        <v>191.0</v>
      </c>
      <c r="AH4721" s="79"/>
      <c r="AI4721" s="80"/>
      <c r="AJ4721" s="80"/>
      <c r="AK4721" s="80"/>
      <c r="AL4721" s="14"/>
      <c r="AM4721" s="16" t="str">
        <f t="shared" si="213"/>
        <v>{s:'63E774'},</v>
      </c>
      <c r="AN4721" s="16"/>
    </row>
    <row r="4722" ht="16.5" customHeight="1">
      <c r="A4722" s="403">
        <v>63.0</v>
      </c>
      <c r="B4722" s="404" t="s">
        <v>6510</v>
      </c>
      <c r="C4722" s="31">
        <v>4720.0</v>
      </c>
      <c r="D4722" s="405" t="s">
        <v>6511</v>
      </c>
      <c r="E4722" s="94"/>
      <c r="F4722" s="94"/>
      <c r="G4722" s="103"/>
      <c r="H4722" s="140"/>
      <c r="I4722" s="140"/>
      <c r="J4722" s="95"/>
      <c r="K4722" s="65"/>
      <c r="L4722" s="65"/>
      <c r="M4722" s="65"/>
      <c r="N4722" s="302"/>
      <c r="O4722" s="382"/>
      <c r="P4722" s="383"/>
      <c r="Q4722" s="302"/>
      <c r="R4722" s="384"/>
      <c r="S4722" s="440"/>
      <c r="T4722" s="455"/>
      <c r="U4722" s="442"/>
      <c r="V4722" s="443"/>
      <c r="W4722" s="448"/>
      <c r="X4722" s="438"/>
      <c r="Y4722" s="409"/>
      <c r="Z4722" s="439"/>
      <c r="AA4722" s="411"/>
      <c r="AB4722" s="412"/>
      <c r="AC4722" s="413"/>
      <c r="AD4722" s="451" t="s">
        <v>30</v>
      </c>
      <c r="AE4722" s="442">
        <v>5.0</v>
      </c>
      <c r="AF4722" s="452" t="s">
        <v>31</v>
      </c>
      <c r="AG4722" s="414">
        <v>260.0</v>
      </c>
      <c r="AH4722" s="79"/>
      <c r="AI4722" s="80"/>
      <c r="AJ4722" s="80"/>
      <c r="AK4722" s="80"/>
      <c r="AL4722" s="14"/>
      <c r="AM4722" s="16" t="str">
        <f t="shared" si="213"/>
        <v>{s:'63E775'},</v>
      </c>
      <c r="AN4722" s="16"/>
    </row>
    <row r="4723" ht="16.5" customHeight="1">
      <c r="A4723" s="403">
        <v>63.0</v>
      </c>
      <c r="B4723" s="404" t="s">
        <v>6512</v>
      </c>
      <c r="C4723" s="31">
        <v>4721.0</v>
      </c>
      <c r="D4723" s="405" t="s">
        <v>6513</v>
      </c>
      <c r="E4723" s="94"/>
      <c r="F4723" s="94"/>
      <c r="G4723" s="103"/>
      <c r="H4723" s="140"/>
      <c r="I4723" s="140"/>
      <c r="J4723" s="95"/>
      <c r="K4723" s="65"/>
      <c r="L4723" s="65"/>
      <c r="M4723" s="65"/>
      <c r="N4723" s="302"/>
      <c r="O4723" s="382"/>
      <c r="P4723" s="383"/>
      <c r="Q4723" s="302"/>
      <c r="R4723" s="384"/>
      <c r="S4723" s="458"/>
      <c r="T4723" s="455"/>
      <c r="U4723" s="442"/>
      <c r="V4723" s="443"/>
      <c r="W4723" s="448"/>
      <c r="X4723" s="445"/>
      <c r="Y4723" s="418"/>
      <c r="Z4723" s="446"/>
      <c r="AA4723" s="438" t="s">
        <v>20</v>
      </c>
      <c r="AB4723" s="409" t="s">
        <v>21</v>
      </c>
      <c r="AC4723" s="454">
        <v>0.85</v>
      </c>
      <c r="AD4723" s="441"/>
      <c r="AE4723" s="442"/>
      <c r="AF4723" s="452"/>
      <c r="AG4723" s="414">
        <v>220.0</v>
      </c>
      <c r="AH4723" s="79"/>
      <c r="AI4723" s="80"/>
      <c r="AJ4723" s="80"/>
      <c r="AK4723" s="80"/>
      <c r="AL4723" s="14"/>
      <c r="AM4723" s="16" t="str">
        <f t="shared" si="213"/>
        <v>{s:'63E776'},</v>
      </c>
      <c r="AN4723" s="16"/>
    </row>
    <row r="4724" ht="16.5" customHeight="1">
      <c r="A4724" s="403">
        <v>63.0</v>
      </c>
      <c r="B4724" s="404" t="s">
        <v>6514</v>
      </c>
      <c r="C4724" s="31">
        <v>4722.0</v>
      </c>
      <c r="D4724" s="405" t="s">
        <v>6515</v>
      </c>
      <c r="E4724" s="94"/>
      <c r="F4724" s="94"/>
      <c r="G4724" s="103"/>
      <c r="H4724" s="140"/>
      <c r="I4724" s="140"/>
      <c r="J4724" s="95"/>
      <c r="K4724" s="65"/>
      <c r="L4724" s="65"/>
      <c r="M4724" s="65"/>
      <c r="N4724" s="302"/>
      <c r="O4724" s="382"/>
      <c r="P4724" s="383"/>
      <c r="Q4724" s="302"/>
      <c r="R4724" s="384"/>
      <c r="S4724" s="458"/>
      <c r="T4724" s="455"/>
      <c r="U4724" s="442"/>
      <c r="V4724" s="443"/>
      <c r="W4724" s="448"/>
      <c r="X4724" s="449" t="s">
        <v>326</v>
      </c>
      <c r="Y4724" s="442" t="s">
        <v>21</v>
      </c>
      <c r="Z4724" s="448" t="str">
        <f>$Z$653</f>
        <v/>
      </c>
      <c r="AA4724" s="426"/>
      <c r="AB4724" s="427"/>
      <c r="AC4724" s="428"/>
      <c r="AD4724" s="441"/>
      <c r="AE4724" s="443"/>
      <c r="AF4724" s="448"/>
      <c r="AG4724" s="414">
        <v>181.0</v>
      </c>
      <c r="AH4724" s="79"/>
      <c r="AI4724" s="80"/>
      <c r="AJ4724" s="80"/>
      <c r="AK4724" s="80"/>
      <c r="AL4724" s="14"/>
      <c r="AM4724" s="16" t="str">
        <f t="shared" si="213"/>
        <v>{s:'63E777'},</v>
      </c>
      <c r="AN4724" s="16"/>
    </row>
    <row r="4725" ht="16.5" customHeight="1">
      <c r="A4725" s="403">
        <v>63.0</v>
      </c>
      <c r="B4725" s="404" t="s">
        <v>6516</v>
      </c>
      <c r="C4725" s="31">
        <v>4723.0</v>
      </c>
      <c r="D4725" s="405" t="s">
        <v>6517</v>
      </c>
      <c r="E4725" s="94"/>
      <c r="F4725" s="94"/>
      <c r="G4725" s="103"/>
      <c r="H4725" s="140"/>
      <c r="I4725" s="140"/>
      <c r="J4725" s="95"/>
      <c r="K4725" s="65"/>
      <c r="L4725" s="65"/>
      <c r="M4725" s="65"/>
      <c r="N4725" s="302"/>
      <c r="O4725" s="382"/>
      <c r="P4725" s="383"/>
      <c r="Q4725" s="302"/>
      <c r="R4725" s="384"/>
      <c r="S4725" s="458"/>
      <c r="T4725" s="455"/>
      <c r="U4725" s="442"/>
      <c r="V4725" s="443"/>
      <c r="W4725" s="448"/>
      <c r="X4725" s="450"/>
      <c r="Y4725" s="418"/>
      <c r="Z4725" s="419"/>
      <c r="AA4725" s="420" t="s">
        <v>20</v>
      </c>
      <c r="AB4725" s="421" t="s">
        <v>21</v>
      </c>
      <c r="AC4725" s="430">
        <v>0.85</v>
      </c>
      <c r="AD4725" s="441"/>
      <c r="AE4725" s="443"/>
      <c r="AF4725" s="448"/>
      <c r="AG4725" s="414">
        <v>153.0</v>
      </c>
      <c r="AH4725" s="79"/>
      <c r="AI4725" s="80"/>
      <c r="AJ4725" s="80"/>
      <c r="AK4725" s="80"/>
      <c r="AL4725" s="14"/>
      <c r="AM4725" s="16" t="str">
        <f t="shared" si="213"/>
        <v>{s:'63E778'},</v>
      </c>
      <c r="AN4725" s="16"/>
    </row>
    <row r="4726" ht="16.5" customHeight="1">
      <c r="A4726" s="403">
        <v>63.0</v>
      </c>
      <c r="B4726" s="404" t="s">
        <v>6518</v>
      </c>
      <c r="C4726" s="31">
        <v>4724.0</v>
      </c>
      <c r="D4726" s="405" t="s">
        <v>6519</v>
      </c>
      <c r="E4726" s="94"/>
      <c r="F4726" s="94"/>
      <c r="G4726" s="103"/>
      <c r="H4726" s="140"/>
      <c r="I4726" s="140"/>
      <c r="J4726" s="95"/>
      <c r="K4726" s="65"/>
      <c r="L4726" s="65"/>
      <c r="M4726" s="65"/>
      <c r="N4726" s="302"/>
      <c r="O4726" s="382"/>
      <c r="P4726" s="383"/>
      <c r="Q4726" s="302"/>
      <c r="R4726" s="384"/>
      <c r="S4726" s="458"/>
      <c r="T4726" s="455"/>
      <c r="U4726" s="442"/>
      <c r="V4726" s="443"/>
      <c r="W4726" s="448"/>
      <c r="X4726" s="449" t="s">
        <v>329</v>
      </c>
      <c r="Y4726" s="442" t="s">
        <v>21</v>
      </c>
      <c r="Z4726" s="448" t="str">
        <f>$Z$655</f>
        <v/>
      </c>
      <c r="AA4726" s="423"/>
      <c r="AB4726" s="424"/>
      <c r="AC4726" s="419"/>
      <c r="AD4726" s="441"/>
      <c r="AE4726" s="443"/>
      <c r="AF4726" s="448"/>
      <c r="AG4726" s="414">
        <v>220.0</v>
      </c>
      <c r="AH4726" s="79"/>
      <c r="AI4726" s="80"/>
      <c r="AJ4726" s="80"/>
      <c r="AK4726" s="80"/>
      <c r="AL4726" s="14"/>
      <c r="AM4726" s="16" t="str">
        <f t="shared" si="213"/>
        <v>{s:'63E779'},</v>
      </c>
      <c r="AN4726" s="16"/>
    </row>
    <row r="4727" ht="16.5" customHeight="1">
      <c r="A4727" s="403">
        <v>63.0</v>
      </c>
      <c r="B4727" s="404" t="s">
        <v>6520</v>
      </c>
      <c r="C4727" s="31">
        <v>4725.0</v>
      </c>
      <c r="D4727" s="405" t="s">
        <v>6521</v>
      </c>
      <c r="E4727" s="94"/>
      <c r="F4727" s="94"/>
      <c r="G4727" s="103"/>
      <c r="H4727" s="140"/>
      <c r="I4727" s="140"/>
      <c r="J4727" s="95"/>
      <c r="K4727" s="65"/>
      <c r="L4727" s="65"/>
      <c r="M4727" s="65"/>
      <c r="N4727" s="302"/>
      <c r="O4727" s="382"/>
      <c r="P4727" s="383"/>
      <c r="Q4727" s="302"/>
      <c r="R4727" s="384"/>
      <c r="S4727" s="458"/>
      <c r="T4727" s="455"/>
      <c r="U4727" s="442"/>
      <c r="V4727" s="443"/>
      <c r="W4727" s="448"/>
      <c r="X4727" s="450"/>
      <c r="Y4727" s="418"/>
      <c r="Z4727" s="419"/>
      <c r="AA4727" s="420" t="s">
        <v>20</v>
      </c>
      <c r="AB4727" s="421" t="s">
        <v>21</v>
      </c>
      <c r="AC4727" s="430">
        <v>0.85</v>
      </c>
      <c r="AD4727" s="456"/>
      <c r="AE4727" s="424"/>
      <c r="AF4727" s="419"/>
      <c r="AG4727" s="414">
        <v>186.0</v>
      </c>
      <c r="AH4727" s="79"/>
      <c r="AI4727" s="80"/>
      <c r="AJ4727" s="80"/>
      <c r="AK4727" s="80"/>
      <c r="AL4727" s="14"/>
      <c r="AM4727" s="16" t="str">
        <f t="shared" si="213"/>
        <v>{s:'63E780'},</v>
      </c>
      <c r="AN4727" s="16"/>
    </row>
    <row r="4728" ht="16.5" customHeight="1">
      <c r="A4728" s="403">
        <v>63.0</v>
      </c>
      <c r="B4728" s="404" t="s">
        <v>6522</v>
      </c>
      <c r="C4728" s="31">
        <v>4726.0</v>
      </c>
      <c r="D4728" s="405" t="s">
        <v>6523</v>
      </c>
      <c r="E4728" s="94"/>
      <c r="F4728" s="94"/>
      <c r="G4728" s="103"/>
      <c r="H4728" s="140"/>
      <c r="I4728" s="140"/>
      <c r="J4728" s="95"/>
      <c r="K4728" s="65"/>
      <c r="L4728" s="65"/>
      <c r="M4728" s="65"/>
      <c r="N4728" s="302"/>
      <c r="O4728" s="382"/>
      <c r="P4728" s="383"/>
      <c r="Q4728" s="302"/>
      <c r="R4728" s="384"/>
      <c r="S4728" s="458"/>
      <c r="T4728" s="436" t="s">
        <v>27</v>
      </c>
      <c r="U4728" s="409"/>
      <c r="V4728" s="457"/>
      <c r="W4728" s="410"/>
      <c r="X4728" s="438"/>
      <c r="Y4728" s="409"/>
      <c r="Z4728" s="439"/>
      <c r="AA4728" s="411"/>
      <c r="AB4728" s="412"/>
      <c r="AC4728" s="412"/>
      <c r="AD4728" s="412"/>
      <c r="AE4728" s="412"/>
      <c r="AF4728" s="413"/>
      <c r="AG4728" s="414">
        <v>189.0</v>
      </c>
      <c r="AH4728" s="79"/>
      <c r="AI4728" s="80"/>
      <c r="AJ4728" s="80"/>
      <c r="AK4728" s="80"/>
      <c r="AL4728" s="14"/>
      <c r="AM4728" s="16" t="str">
        <f t="shared" si="213"/>
        <v>{s:'63E781'},</v>
      </c>
      <c r="AN4728" s="16"/>
    </row>
    <row r="4729" ht="16.5" customHeight="1">
      <c r="A4729" s="403">
        <v>63.0</v>
      </c>
      <c r="B4729" s="404" t="s">
        <v>6524</v>
      </c>
      <c r="C4729" s="31">
        <v>4727.0</v>
      </c>
      <c r="D4729" s="405" t="s">
        <v>6525</v>
      </c>
      <c r="E4729" s="94"/>
      <c r="F4729" s="94"/>
      <c r="G4729" s="103"/>
      <c r="H4729" s="140"/>
      <c r="I4729" s="140"/>
      <c r="J4729" s="95"/>
      <c r="K4729" s="65"/>
      <c r="L4729" s="65"/>
      <c r="M4729" s="65"/>
      <c r="N4729" s="302"/>
      <c r="O4729" s="382"/>
      <c r="P4729" s="383"/>
      <c r="Q4729" s="302"/>
      <c r="R4729" s="384"/>
      <c r="S4729" s="458"/>
      <c r="T4729" s="441"/>
      <c r="U4729" s="442" t="s">
        <v>21</v>
      </c>
      <c r="V4729" s="443">
        <v>0.5</v>
      </c>
      <c r="W4729" s="448"/>
      <c r="X4729" s="445"/>
      <c r="Y4729" s="418"/>
      <c r="Z4729" s="446"/>
      <c r="AA4729" s="438" t="s">
        <v>20</v>
      </c>
      <c r="AB4729" s="409" t="s">
        <v>21</v>
      </c>
      <c r="AC4729" s="447">
        <v>0.85</v>
      </c>
      <c r="AD4729" s="412"/>
      <c r="AE4729" s="412"/>
      <c r="AF4729" s="413"/>
      <c r="AG4729" s="414">
        <v>161.0</v>
      </c>
      <c r="AH4729" s="79"/>
      <c r="AI4729" s="80"/>
      <c r="AJ4729" s="80"/>
      <c r="AK4729" s="80"/>
      <c r="AL4729" s="14"/>
      <c r="AM4729" s="16" t="str">
        <f t="shared" si="213"/>
        <v>{s:'63E782'},</v>
      </c>
      <c r="AN4729" s="16"/>
    </row>
    <row r="4730" ht="16.5" customHeight="1">
      <c r="A4730" s="403">
        <v>63.0</v>
      </c>
      <c r="B4730" s="404" t="s">
        <v>6526</v>
      </c>
      <c r="C4730" s="31">
        <v>4728.0</v>
      </c>
      <c r="D4730" s="405" t="s">
        <v>6527</v>
      </c>
      <c r="E4730" s="94"/>
      <c r="F4730" s="94"/>
      <c r="G4730" s="103"/>
      <c r="H4730" s="140"/>
      <c r="I4730" s="140"/>
      <c r="J4730" s="95"/>
      <c r="K4730" s="65"/>
      <c r="L4730" s="65"/>
      <c r="M4730" s="65"/>
      <c r="N4730" s="302"/>
      <c r="O4730" s="382"/>
      <c r="P4730" s="383"/>
      <c r="Q4730" s="302"/>
      <c r="R4730" s="384"/>
      <c r="S4730" s="458"/>
      <c r="T4730" s="441"/>
      <c r="U4730" s="442"/>
      <c r="V4730" s="443"/>
      <c r="W4730" s="448"/>
      <c r="X4730" s="449" t="s">
        <v>326</v>
      </c>
      <c r="Y4730" s="409" t="s">
        <v>21</v>
      </c>
      <c r="Z4730" s="410" t="str">
        <f>$Z$653</f>
        <v/>
      </c>
      <c r="AA4730" s="426"/>
      <c r="AB4730" s="427"/>
      <c r="AC4730" s="427"/>
      <c r="AD4730" s="427"/>
      <c r="AE4730" s="427"/>
      <c r="AF4730" s="428"/>
      <c r="AG4730" s="414">
        <v>132.0</v>
      </c>
      <c r="AH4730" s="79"/>
      <c r="AI4730" s="80"/>
      <c r="AJ4730" s="80"/>
      <c r="AK4730" s="80"/>
      <c r="AL4730" s="14"/>
      <c r="AM4730" s="16" t="str">
        <f t="shared" si="213"/>
        <v>{s:'63E783'},</v>
      </c>
      <c r="AN4730" s="16"/>
    </row>
    <row r="4731" ht="16.5" customHeight="1">
      <c r="A4731" s="403">
        <v>63.0</v>
      </c>
      <c r="B4731" s="404" t="s">
        <v>6528</v>
      </c>
      <c r="C4731" s="31">
        <v>4729.0</v>
      </c>
      <c r="D4731" s="405" t="s">
        <v>6529</v>
      </c>
      <c r="E4731" s="94"/>
      <c r="F4731" s="94"/>
      <c r="G4731" s="103"/>
      <c r="H4731" s="140"/>
      <c r="I4731" s="140"/>
      <c r="J4731" s="95"/>
      <c r="K4731" s="65"/>
      <c r="L4731" s="65"/>
      <c r="M4731" s="65"/>
      <c r="N4731" s="302"/>
      <c r="O4731" s="382"/>
      <c r="P4731" s="383"/>
      <c r="Q4731" s="302"/>
      <c r="R4731" s="384"/>
      <c r="S4731" s="458"/>
      <c r="T4731" s="441"/>
      <c r="U4731" s="442"/>
      <c r="V4731" s="443"/>
      <c r="W4731" s="448"/>
      <c r="X4731" s="450"/>
      <c r="Y4731" s="418"/>
      <c r="Z4731" s="419"/>
      <c r="AA4731" s="420" t="s">
        <v>20</v>
      </c>
      <c r="AB4731" s="421" t="s">
        <v>21</v>
      </c>
      <c r="AC4731" s="422">
        <v>0.85</v>
      </c>
      <c r="AD4731" s="412"/>
      <c r="AE4731" s="412"/>
      <c r="AF4731" s="413"/>
      <c r="AG4731" s="414">
        <v>112.0</v>
      </c>
      <c r="AH4731" s="79"/>
      <c r="AI4731" s="80"/>
      <c r="AJ4731" s="80"/>
      <c r="AK4731" s="80"/>
      <c r="AL4731" s="14"/>
      <c r="AM4731" s="16" t="str">
        <f t="shared" si="213"/>
        <v>{s:'63E784'},</v>
      </c>
      <c r="AN4731" s="16"/>
    </row>
    <row r="4732" ht="16.5" customHeight="1">
      <c r="A4732" s="403">
        <v>63.0</v>
      </c>
      <c r="B4732" s="404" t="s">
        <v>6530</v>
      </c>
      <c r="C4732" s="31">
        <v>4730.0</v>
      </c>
      <c r="D4732" s="405" t="s">
        <v>6531</v>
      </c>
      <c r="E4732" s="94"/>
      <c r="F4732" s="94"/>
      <c r="G4732" s="103"/>
      <c r="H4732" s="140"/>
      <c r="I4732" s="140"/>
      <c r="J4732" s="95"/>
      <c r="K4732" s="65"/>
      <c r="L4732" s="65"/>
      <c r="M4732" s="65"/>
      <c r="N4732" s="302"/>
      <c r="O4732" s="382"/>
      <c r="P4732" s="383"/>
      <c r="Q4732" s="302"/>
      <c r="R4732" s="384"/>
      <c r="S4732" s="458"/>
      <c r="T4732" s="441"/>
      <c r="U4732" s="442"/>
      <c r="V4732" s="443"/>
      <c r="W4732" s="448"/>
      <c r="X4732" s="449" t="s">
        <v>329</v>
      </c>
      <c r="Y4732" s="409" t="s">
        <v>21</v>
      </c>
      <c r="Z4732" s="410" t="str">
        <f>$Z$655</f>
        <v/>
      </c>
      <c r="AA4732" s="423"/>
      <c r="AB4732" s="424"/>
      <c r="AC4732" s="424"/>
      <c r="AD4732" s="424"/>
      <c r="AE4732" s="424"/>
      <c r="AF4732" s="419"/>
      <c r="AG4732" s="414">
        <v>161.0</v>
      </c>
      <c r="AH4732" s="79"/>
      <c r="AI4732" s="80"/>
      <c r="AJ4732" s="80"/>
      <c r="AK4732" s="80"/>
      <c r="AL4732" s="14"/>
      <c r="AM4732" s="16" t="str">
        <f t="shared" si="213"/>
        <v>{s:'63E785'},</v>
      </c>
      <c r="AN4732" s="16"/>
    </row>
    <row r="4733" ht="16.5" customHeight="1">
      <c r="A4733" s="403">
        <v>63.0</v>
      </c>
      <c r="B4733" s="404" t="s">
        <v>6532</v>
      </c>
      <c r="C4733" s="31">
        <v>4731.0</v>
      </c>
      <c r="D4733" s="405" t="s">
        <v>6533</v>
      </c>
      <c r="E4733" s="94"/>
      <c r="F4733" s="94"/>
      <c r="G4733" s="103"/>
      <c r="H4733" s="140"/>
      <c r="I4733" s="140"/>
      <c r="J4733" s="95"/>
      <c r="K4733" s="65"/>
      <c r="L4733" s="65"/>
      <c r="M4733" s="65"/>
      <c r="N4733" s="302"/>
      <c r="O4733" s="382"/>
      <c r="P4733" s="383"/>
      <c r="Q4733" s="302"/>
      <c r="R4733" s="384"/>
      <c r="S4733" s="458"/>
      <c r="T4733" s="455"/>
      <c r="U4733" s="442"/>
      <c r="V4733" s="443"/>
      <c r="W4733" s="448"/>
      <c r="X4733" s="450"/>
      <c r="Y4733" s="418"/>
      <c r="Z4733" s="419"/>
      <c r="AA4733" s="420" t="s">
        <v>20</v>
      </c>
      <c r="AB4733" s="421" t="s">
        <v>21</v>
      </c>
      <c r="AC4733" s="422">
        <v>0.85</v>
      </c>
      <c r="AD4733" s="412"/>
      <c r="AE4733" s="412"/>
      <c r="AF4733" s="413"/>
      <c r="AG4733" s="414">
        <v>137.0</v>
      </c>
      <c r="AH4733" s="79"/>
      <c r="AI4733" s="80"/>
      <c r="AJ4733" s="80"/>
      <c r="AK4733" s="80"/>
      <c r="AL4733" s="14"/>
      <c r="AM4733" s="16" t="str">
        <f t="shared" si="213"/>
        <v>{s:'63E786'},</v>
      </c>
      <c r="AN4733" s="16"/>
    </row>
    <row r="4734" ht="16.5" customHeight="1">
      <c r="A4734" s="403">
        <v>63.0</v>
      </c>
      <c r="B4734" s="404" t="s">
        <v>6534</v>
      </c>
      <c r="C4734" s="31">
        <v>4732.0</v>
      </c>
      <c r="D4734" s="405" t="s">
        <v>6535</v>
      </c>
      <c r="E4734" s="94"/>
      <c r="F4734" s="94"/>
      <c r="G4734" s="103"/>
      <c r="H4734" s="140"/>
      <c r="I4734" s="140"/>
      <c r="J4734" s="95"/>
      <c r="K4734" s="65"/>
      <c r="L4734" s="65"/>
      <c r="M4734" s="65"/>
      <c r="N4734" s="302"/>
      <c r="O4734" s="382"/>
      <c r="P4734" s="383"/>
      <c r="Q4734" s="302"/>
      <c r="R4734" s="384"/>
      <c r="S4734" s="458"/>
      <c r="T4734" s="455"/>
      <c r="U4734" s="442"/>
      <c r="V4734" s="443"/>
      <c r="W4734" s="448"/>
      <c r="X4734" s="438"/>
      <c r="Y4734" s="409"/>
      <c r="Z4734" s="439"/>
      <c r="AA4734" s="411"/>
      <c r="AB4734" s="412"/>
      <c r="AC4734" s="413"/>
      <c r="AD4734" s="451" t="s">
        <v>30</v>
      </c>
      <c r="AE4734" s="442">
        <v>5.0</v>
      </c>
      <c r="AF4734" s="452" t="s">
        <v>31</v>
      </c>
      <c r="AG4734" s="414">
        <v>184.0</v>
      </c>
      <c r="AH4734" s="79"/>
      <c r="AI4734" s="80"/>
      <c r="AJ4734" s="80"/>
      <c r="AK4734" s="80"/>
      <c r="AL4734" s="14"/>
      <c r="AM4734" s="16" t="str">
        <f t="shared" si="213"/>
        <v>{s:'63E787'},</v>
      </c>
      <c r="AN4734" s="16"/>
    </row>
    <row r="4735" ht="16.5" customHeight="1">
      <c r="A4735" s="403">
        <v>63.0</v>
      </c>
      <c r="B4735" s="404" t="s">
        <v>6536</v>
      </c>
      <c r="C4735" s="31">
        <v>4733.0</v>
      </c>
      <c r="D4735" s="405" t="s">
        <v>6537</v>
      </c>
      <c r="E4735" s="94"/>
      <c r="F4735" s="94"/>
      <c r="G4735" s="103"/>
      <c r="H4735" s="140"/>
      <c r="I4735" s="140"/>
      <c r="J4735" s="95"/>
      <c r="K4735" s="65"/>
      <c r="L4735" s="65"/>
      <c r="M4735" s="65"/>
      <c r="N4735" s="302"/>
      <c r="O4735" s="382"/>
      <c r="P4735" s="383"/>
      <c r="Q4735" s="302"/>
      <c r="R4735" s="384"/>
      <c r="S4735" s="458"/>
      <c r="T4735" s="455"/>
      <c r="U4735" s="442"/>
      <c r="V4735" s="443"/>
      <c r="W4735" s="443"/>
      <c r="X4735" s="445"/>
      <c r="Y4735" s="418"/>
      <c r="Z4735" s="446"/>
      <c r="AA4735" s="438" t="s">
        <v>20</v>
      </c>
      <c r="AB4735" s="409" t="s">
        <v>21</v>
      </c>
      <c r="AC4735" s="454">
        <v>0.85</v>
      </c>
      <c r="AD4735" s="441"/>
      <c r="AE4735" s="442"/>
      <c r="AF4735" s="452"/>
      <c r="AG4735" s="414">
        <v>156.0</v>
      </c>
      <c r="AH4735" s="79"/>
      <c r="AI4735" s="80"/>
      <c r="AJ4735" s="80"/>
      <c r="AK4735" s="80"/>
      <c r="AL4735" s="14"/>
      <c r="AM4735" s="16" t="str">
        <f t="shared" si="213"/>
        <v>{s:'63E788'},</v>
      </c>
      <c r="AN4735" s="16"/>
    </row>
    <row r="4736" ht="16.5" customHeight="1">
      <c r="A4736" s="403">
        <v>63.0</v>
      </c>
      <c r="B4736" s="404" t="s">
        <v>6538</v>
      </c>
      <c r="C4736" s="31">
        <v>4734.0</v>
      </c>
      <c r="D4736" s="405" t="s">
        <v>6539</v>
      </c>
      <c r="E4736" s="94"/>
      <c r="F4736" s="94"/>
      <c r="G4736" s="103"/>
      <c r="H4736" s="140"/>
      <c r="I4736" s="140"/>
      <c r="J4736" s="95"/>
      <c r="K4736" s="65"/>
      <c r="L4736" s="65"/>
      <c r="M4736" s="65"/>
      <c r="N4736" s="302"/>
      <c r="O4736" s="382"/>
      <c r="P4736" s="383"/>
      <c r="Q4736" s="302"/>
      <c r="R4736" s="384"/>
      <c r="S4736" s="458"/>
      <c r="T4736" s="455"/>
      <c r="U4736" s="442"/>
      <c r="V4736" s="443"/>
      <c r="W4736" s="443"/>
      <c r="X4736" s="449" t="s">
        <v>326</v>
      </c>
      <c r="Y4736" s="442" t="s">
        <v>21</v>
      </c>
      <c r="Z4736" s="448" t="str">
        <f>$Z$653</f>
        <v/>
      </c>
      <c r="AA4736" s="426"/>
      <c r="AB4736" s="427"/>
      <c r="AC4736" s="428"/>
      <c r="AD4736" s="441"/>
      <c r="AE4736" s="443"/>
      <c r="AF4736" s="448"/>
      <c r="AG4736" s="414">
        <v>127.0</v>
      </c>
      <c r="AH4736" s="79"/>
      <c r="AI4736" s="80"/>
      <c r="AJ4736" s="80"/>
      <c r="AK4736" s="80"/>
      <c r="AL4736" s="14"/>
      <c r="AM4736" s="16" t="str">
        <f t="shared" si="213"/>
        <v>{s:'63E789'},</v>
      </c>
      <c r="AN4736" s="16"/>
    </row>
    <row r="4737" ht="16.5" customHeight="1">
      <c r="A4737" s="403">
        <v>63.0</v>
      </c>
      <c r="B4737" s="404" t="s">
        <v>6540</v>
      </c>
      <c r="C4737" s="31">
        <v>4735.0</v>
      </c>
      <c r="D4737" s="405" t="s">
        <v>6541</v>
      </c>
      <c r="E4737" s="94"/>
      <c r="F4737" s="94"/>
      <c r="G4737" s="103"/>
      <c r="H4737" s="140"/>
      <c r="I4737" s="140"/>
      <c r="J4737" s="95"/>
      <c r="K4737" s="65"/>
      <c r="L4737" s="65"/>
      <c r="M4737" s="65"/>
      <c r="N4737" s="302"/>
      <c r="O4737" s="382"/>
      <c r="P4737" s="383"/>
      <c r="Q4737" s="302"/>
      <c r="R4737" s="384"/>
      <c r="S4737" s="458"/>
      <c r="T4737" s="455"/>
      <c r="U4737" s="442"/>
      <c r="V4737" s="443"/>
      <c r="W4737" s="443"/>
      <c r="X4737" s="450"/>
      <c r="Y4737" s="418"/>
      <c r="Z4737" s="419"/>
      <c r="AA4737" s="420" t="s">
        <v>20</v>
      </c>
      <c r="AB4737" s="421" t="s">
        <v>21</v>
      </c>
      <c r="AC4737" s="430">
        <v>0.85</v>
      </c>
      <c r="AD4737" s="441"/>
      <c r="AE4737" s="443"/>
      <c r="AF4737" s="448"/>
      <c r="AG4737" s="414">
        <v>107.0</v>
      </c>
      <c r="AH4737" s="79"/>
      <c r="AI4737" s="80"/>
      <c r="AJ4737" s="80"/>
      <c r="AK4737" s="80"/>
      <c r="AL4737" s="14"/>
      <c r="AM4737" s="16" t="str">
        <f t="shared" si="213"/>
        <v>{s:'63E790'},</v>
      </c>
      <c r="AN4737" s="16"/>
    </row>
    <row r="4738" ht="16.5" customHeight="1">
      <c r="A4738" s="403">
        <v>63.0</v>
      </c>
      <c r="B4738" s="404" t="s">
        <v>6542</v>
      </c>
      <c r="C4738" s="31">
        <v>4736.0</v>
      </c>
      <c r="D4738" s="405" t="s">
        <v>6543</v>
      </c>
      <c r="E4738" s="94"/>
      <c r="F4738" s="94"/>
      <c r="G4738" s="103"/>
      <c r="H4738" s="140"/>
      <c r="I4738" s="140"/>
      <c r="J4738" s="95"/>
      <c r="K4738" s="65"/>
      <c r="L4738" s="65"/>
      <c r="M4738" s="65"/>
      <c r="N4738" s="302"/>
      <c r="O4738" s="382"/>
      <c r="P4738" s="383"/>
      <c r="Q4738" s="302"/>
      <c r="R4738" s="384"/>
      <c r="S4738" s="458"/>
      <c r="T4738" s="455"/>
      <c r="U4738" s="442"/>
      <c r="V4738" s="443"/>
      <c r="W4738" s="448"/>
      <c r="X4738" s="449" t="s">
        <v>329</v>
      </c>
      <c r="Y4738" s="442" t="s">
        <v>21</v>
      </c>
      <c r="Z4738" s="448" t="str">
        <f>$Z$655</f>
        <v/>
      </c>
      <c r="AA4738" s="423"/>
      <c r="AB4738" s="424"/>
      <c r="AC4738" s="419"/>
      <c r="AD4738" s="441"/>
      <c r="AE4738" s="443"/>
      <c r="AF4738" s="448"/>
      <c r="AG4738" s="414">
        <v>156.0</v>
      </c>
      <c r="AH4738" s="79"/>
      <c r="AI4738" s="80"/>
      <c r="AJ4738" s="80"/>
      <c r="AK4738" s="80"/>
      <c r="AL4738" s="14"/>
      <c r="AM4738" s="16" t="str">
        <f t="shared" si="213"/>
        <v>{s:'63E791'},</v>
      </c>
      <c r="AN4738" s="16"/>
    </row>
    <row r="4739" ht="16.5" customHeight="1">
      <c r="A4739" s="403">
        <v>63.0</v>
      </c>
      <c r="B4739" s="404" t="s">
        <v>6544</v>
      </c>
      <c r="C4739" s="31">
        <v>4737.0</v>
      </c>
      <c r="D4739" s="405" t="s">
        <v>6545</v>
      </c>
      <c r="E4739" s="94"/>
      <c r="F4739" s="94"/>
      <c r="G4739" s="103"/>
      <c r="H4739" s="140"/>
      <c r="I4739" s="140"/>
      <c r="J4739" s="95"/>
      <c r="K4739" s="110"/>
      <c r="L4739" s="115"/>
      <c r="M4739" s="115"/>
      <c r="N4739" s="386"/>
      <c r="O4739" s="364"/>
      <c r="P4739" s="378"/>
      <c r="Q4739" s="374"/>
      <c r="R4739" s="376"/>
      <c r="S4739" s="462"/>
      <c r="T4739" s="463"/>
      <c r="U4739" s="418"/>
      <c r="V4739" s="424"/>
      <c r="W4739" s="419"/>
      <c r="X4739" s="450"/>
      <c r="Y4739" s="418"/>
      <c r="Z4739" s="419"/>
      <c r="AA4739" s="420" t="s">
        <v>20</v>
      </c>
      <c r="AB4739" s="421" t="s">
        <v>21</v>
      </c>
      <c r="AC4739" s="430">
        <v>0.85</v>
      </c>
      <c r="AD4739" s="456"/>
      <c r="AE4739" s="424"/>
      <c r="AF4739" s="419"/>
      <c r="AG4739" s="414">
        <v>132.0</v>
      </c>
      <c r="AH4739" s="79"/>
      <c r="AI4739" s="80"/>
      <c r="AJ4739" s="80"/>
      <c r="AK4739" s="80"/>
      <c r="AL4739" s="14"/>
      <c r="AM4739" s="16" t="str">
        <f t="shared" si="213"/>
        <v>{s:'63E792'},</v>
      </c>
      <c r="AN4739" s="16"/>
    </row>
    <row r="4740" ht="16.5" customHeight="1">
      <c r="A4740" s="29">
        <v>63.0</v>
      </c>
      <c r="B4740" s="30" t="s">
        <v>6546</v>
      </c>
      <c r="C4740" s="31">
        <v>4738.0</v>
      </c>
      <c r="D4740" s="32" t="s">
        <v>6547</v>
      </c>
      <c r="E4740" s="94"/>
      <c r="F4740" s="94"/>
      <c r="G4740" s="103"/>
      <c r="H4740" s="140"/>
      <c r="I4740" s="140"/>
      <c r="J4740" s="95"/>
      <c r="K4740" s="65"/>
      <c r="L4740" s="65"/>
      <c r="M4740" s="65"/>
      <c r="N4740" s="302"/>
      <c r="O4740" s="367"/>
      <c r="P4740" s="82" t="s">
        <v>5011</v>
      </c>
      <c r="Q4740" s="140"/>
      <c r="R4740" s="95"/>
      <c r="S4740" s="287"/>
      <c r="T4740" s="287"/>
      <c r="U4740" s="152"/>
      <c r="V4740" s="152"/>
      <c r="W4740" s="152"/>
      <c r="X4740" s="299"/>
      <c r="Y4740" s="287"/>
      <c r="Z4740" s="345"/>
      <c r="AA4740" s="398"/>
      <c r="AB4740" s="288"/>
      <c r="AC4740" s="288"/>
      <c r="AD4740" s="288"/>
      <c r="AE4740" s="288"/>
      <c r="AF4740" s="346"/>
      <c r="AG4740" s="45">
        <v>266.0</v>
      </c>
      <c r="AH4740" s="79"/>
      <c r="AI4740" s="80"/>
      <c r="AJ4740" s="80"/>
      <c r="AK4740" s="80"/>
      <c r="AL4740" s="14"/>
      <c r="AM4740" s="16" t="str">
        <f t="shared" ref="AM4740:AM4751" si="214">"{s:'"&amp;A4740&amp;B4740&amp;"', v:"&amp;AG4740&amp;" , c:'"&amp;D4740&amp;"・'},"</f>
        <v>{s:'63E793', v:266 , c:'放デイ５・責欠２・'},</v>
      </c>
      <c r="AN4740" s="16"/>
    </row>
    <row r="4741" ht="16.5" customHeight="1">
      <c r="A4741" s="29">
        <v>63.0</v>
      </c>
      <c r="B4741" s="30" t="s">
        <v>6548</v>
      </c>
      <c r="C4741" s="31">
        <v>4739.0</v>
      </c>
      <c r="D4741" s="32" t="s">
        <v>6549</v>
      </c>
      <c r="E4741" s="94"/>
      <c r="F4741" s="94"/>
      <c r="G4741" s="103"/>
      <c r="H4741" s="140"/>
      <c r="I4741" s="140"/>
      <c r="J4741" s="95"/>
      <c r="K4741" s="65"/>
      <c r="L4741" s="65"/>
      <c r="M4741" s="65"/>
      <c r="N4741" s="302"/>
      <c r="O4741" s="105"/>
      <c r="P4741" s="87"/>
      <c r="Q4741" s="302" t="s">
        <v>21</v>
      </c>
      <c r="R4741" s="349">
        <v>0.5</v>
      </c>
      <c r="S4741" s="302"/>
      <c r="T4741" s="302"/>
      <c r="U4741" s="140"/>
      <c r="V4741" s="140"/>
      <c r="W4741" s="140"/>
      <c r="X4741" s="303"/>
      <c r="Y4741" s="290"/>
      <c r="Z4741" s="350"/>
      <c r="AA4741" s="299" t="s">
        <v>20</v>
      </c>
      <c r="AB4741" s="287" t="s">
        <v>21</v>
      </c>
      <c r="AC4741" s="351">
        <v>0.85</v>
      </c>
      <c r="AD4741" s="288"/>
      <c r="AE4741" s="288"/>
      <c r="AF4741" s="346"/>
      <c r="AG4741" s="45">
        <v>226.0</v>
      </c>
      <c r="AH4741" s="79"/>
      <c r="AI4741" s="80"/>
      <c r="AJ4741" s="80"/>
      <c r="AK4741" s="80"/>
      <c r="AL4741" s="14"/>
      <c r="AM4741" s="16" t="str">
        <f t="shared" si="214"/>
        <v>{s:'63E794', v:226 , c:'放デイ５・責欠２・評減・'},</v>
      </c>
      <c r="AN4741" s="16"/>
    </row>
    <row r="4742" ht="16.5" customHeight="1">
      <c r="A4742" s="29">
        <v>63.0</v>
      </c>
      <c r="B4742" s="30" t="s">
        <v>6550</v>
      </c>
      <c r="C4742" s="31">
        <v>4740.0</v>
      </c>
      <c r="D4742" s="32" t="s">
        <v>6551</v>
      </c>
      <c r="E4742" s="94"/>
      <c r="F4742" s="94"/>
      <c r="G4742" s="76"/>
      <c r="H4742" s="63"/>
      <c r="I4742" s="63"/>
      <c r="J4742" s="51"/>
      <c r="K4742" s="94"/>
      <c r="L4742" s="140"/>
      <c r="M4742" s="348"/>
      <c r="N4742" s="304"/>
      <c r="O4742" s="381"/>
      <c r="P4742" s="87"/>
      <c r="Q4742" s="304"/>
      <c r="R4742" s="380"/>
      <c r="S4742" s="304"/>
      <c r="T4742" s="304"/>
      <c r="U4742" s="140"/>
      <c r="V4742" s="140"/>
      <c r="W4742" s="140"/>
      <c r="X4742" s="305" t="s">
        <v>326</v>
      </c>
      <c r="Y4742" s="287" t="s">
        <v>21</v>
      </c>
      <c r="Z4742" s="354" t="str">
        <f>$Z$653</f>
        <v/>
      </c>
      <c r="AA4742" s="434"/>
      <c r="AB4742" s="297"/>
      <c r="AC4742" s="297"/>
      <c r="AD4742" s="297"/>
      <c r="AE4742" s="297"/>
      <c r="AF4742" s="362"/>
      <c r="AG4742" s="114">
        <v>186.0</v>
      </c>
      <c r="AH4742" s="79"/>
      <c r="AI4742" s="80"/>
      <c r="AJ4742" s="80"/>
      <c r="AK4742" s="80"/>
      <c r="AL4742" s="14"/>
      <c r="AM4742" s="16" t="str">
        <f t="shared" si="214"/>
        <v>{s:'63E795', v:186 , c:'放デイ５・責欠２・開減１・'},</v>
      </c>
      <c r="AN4742" s="16"/>
    </row>
    <row r="4743" ht="16.5" customHeight="1">
      <c r="A4743" s="29">
        <v>63.0</v>
      </c>
      <c r="B4743" s="30" t="s">
        <v>6552</v>
      </c>
      <c r="C4743" s="31">
        <v>4741.0</v>
      </c>
      <c r="D4743" s="32" t="s">
        <v>6553</v>
      </c>
      <c r="E4743" s="94"/>
      <c r="F4743" s="94"/>
      <c r="G4743" s="76"/>
      <c r="H4743" s="63"/>
      <c r="I4743" s="63"/>
      <c r="J4743" s="51"/>
      <c r="K4743" s="94"/>
      <c r="L4743" s="140"/>
      <c r="M4743" s="348"/>
      <c r="N4743" s="304"/>
      <c r="O4743" s="381"/>
      <c r="P4743" s="87"/>
      <c r="Q4743" s="304"/>
      <c r="R4743" s="380"/>
      <c r="S4743" s="304"/>
      <c r="T4743" s="304"/>
      <c r="U4743" s="140"/>
      <c r="V4743" s="140"/>
      <c r="W4743" s="140"/>
      <c r="X4743" s="306"/>
      <c r="Y4743" s="290"/>
      <c r="Z4743" s="355"/>
      <c r="AA4743" s="356" t="s">
        <v>20</v>
      </c>
      <c r="AB4743" s="357" t="s">
        <v>21</v>
      </c>
      <c r="AC4743" s="358">
        <v>0.85</v>
      </c>
      <c r="AD4743" s="288"/>
      <c r="AE4743" s="288"/>
      <c r="AF4743" s="346"/>
      <c r="AG4743" s="114">
        <v>158.0</v>
      </c>
      <c r="AH4743" s="79"/>
      <c r="AI4743" s="80"/>
      <c r="AJ4743" s="80"/>
      <c r="AK4743" s="80"/>
      <c r="AL4743" s="14"/>
      <c r="AM4743" s="16" t="str">
        <f t="shared" si="214"/>
        <v>{s:'63E796', v:158 , c:'放デイ５・責欠２・開減１・評減・'},</v>
      </c>
      <c r="AN4743" s="16"/>
    </row>
    <row r="4744" ht="16.5" customHeight="1">
      <c r="A4744" s="29">
        <v>63.0</v>
      </c>
      <c r="B4744" s="30" t="s">
        <v>6554</v>
      </c>
      <c r="C4744" s="31">
        <v>4742.0</v>
      </c>
      <c r="D4744" s="32" t="s">
        <v>6555</v>
      </c>
      <c r="E4744" s="94"/>
      <c r="F4744" s="94"/>
      <c r="G4744" s="76"/>
      <c r="H4744" s="63"/>
      <c r="I4744" s="63"/>
      <c r="J4744" s="51"/>
      <c r="K4744" s="94"/>
      <c r="L4744" s="140"/>
      <c r="M4744" s="348"/>
      <c r="N4744" s="304"/>
      <c r="O4744" s="381"/>
      <c r="P4744" s="87"/>
      <c r="Q4744" s="304"/>
      <c r="R4744" s="380"/>
      <c r="S4744" s="304"/>
      <c r="T4744" s="304"/>
      <c r="U4744" s="140"/>
      <c r="V4744" s="140"/>
      <c r="W4744" s="140"/>
      <c r="X4744" s="305" t="s">
        <v>329</v>
      </c>
      <c r="Y4744" s="287" t="s">
        <v>21</v>
      </c>
      <c r="Z4744" s="354" t="str">
        <f>$Z$655</f>
        <v/>
      </c>
      <c r="AA4744" s="435"/>
      <c r="AB4744" s="292"/>
      <c r="AC4744" s="292"/>
      <c r="AD4744" s="292"/>
      <c r="AE4744" s="292"/>
      <c r="AF4744" s="355"/>
      <c r="AG4744" s="45">
        <v>226.0</v>
      </c>
      <c r="AH4744" s="79"/>
      <c r="AI4744" s="80"/>
      <c r="AJ4744" s="80"/>
      <c r="AK4744" s="80"/>
      <c r="AL4744" s="14"/>
      <c r="AM4744" s="16" t="str">
        <f t="shared" si="214"/>
        <v>{s:'63E797', v:226 , c:'放デイ５・責欠２・開減２・'},</v>
      </c>
      <c r="AN4744" s="16"/>
    </row>
    <row r="4745" ht="16.5" customHeight="1">
      <c r="A4745" s="29">
        <v>63.0</v>
      </c>
      <c r="B4745" s="30" t="s">
        <v>6556</v>
      </c>
      <c r="C4745" s="31">
        <v>4743.0</v>
      </c>
      <c r="D4745" s="32" t="s">
        <v>6557</v>
      </c>
      <c r="E4745" s="94"/>
      <c r="F4745" s="94"/>
      <c r="G4745" s="76"/>
      <c r="H4745" s="63"/>
      <c r="I4745" s="63"/>
      <c r="J4745" s="51"/>
      <c r="K4745" s="94"/>
      <c r="L4745" s="140"/>
      <c r="M4745" s="348"/>
      <c r="N4745" s="304"/>
      <c r="O4745" s="381"/>
      <c r="P4745" s="87"/>
      <c r="Q4745" s="304"/>
      <c r="R4745" s="380"/>
      <c r="S4745" s="304"/>
      <c r="T4745" s="304"/>
      <c r="U4745" s="140"/>
      <c r="V4745" s="140"/>
      <c r="W4745" s="140"/>
      <c r="X4745" s="306"/>
      <c r="Y4745" s="290"/>
      <c r="Z4745" s="355"/>
      <c r="AA4745" s="356" t="s">
        <v>20</v>
      </c>
      <c r="AB4745" s="357" t="s">
        <v>21</v>
      </c>
      <c r="AC4745" s="358">
        <v>0.85</v>
      </c>
      <c r="AD4745" s="288"/>
      <c r="AE4745" s="288"/>
      <c r="AF4745" s="346"/>
      <c r="AG4745" s="45">
        <v>192.0</v>
      </c>
      <c r="AH4745" s="79"/>
      <c r="AI4745" s="80"/>
      <c r="AJ4745" s="80"/>
      <c r="AK4745" s="80"/>
      <c r="AL4745" s="14"/>
      <c r="AM4745" s="16" t="str">
        <f t="shared" si="214"/>
        <v>{s:'63E798', v:192 , c:'放デイ５・責欠２・開減２・評減・'},</v>
      </c>
      <c r="AN4745" s="16"/>
    </row>
    <row r="4746" ht="16.5" customHeight="1">
      <c r="A4746" s="29">
        <v>63.0</v>
      </c>
      <c r="B4746" s="30" t="s">
        <v>6558</v>
      </c>
      <c r="C4746" s="31">
        <v>4744.0</v>
      </c>
      <c r="D4746" s="32" t="s">
        <v>6559</v>
      </c>
      <c r="E4746" s="94"/>
      <c r="F4746" s="94"/>
      <c r="G4746" s="76"/>
      <c r="H4746" s="63"/>
      <c r="I4746" s="63"/>
      <c r="J4746" s="51"/>
      <c r="K4746" s="94"/>
      <c r="L4746" s="140"/>
      <c r="M4746" s="348"/>
      <c r="N4746" s="304"/>
      <c r="O4746" s="381"/>
      <c r="P4746" s="87"/>
      <c r="Q4746" s="304"/>
      <c r="R4746" s="380"/>
      <c r="S4746" s="304"/>
      <c r="T4746" s="304"/>
      <c r="U4746" s="140"/>
      <c r="V4746" s="140"/>
      <c r="W4746" s="140"/>
      <c r="X4746" s="299"/>
      <c r="Y4746" s="287"/>
      <c r="Z4746" s="345"/>
      <c r="AA4746" s="398"/>
      <c r="AB4746" s="288"/>
      <c r="AC4746" s="346"/>
      <c r="AD4746" s="82" t="s">
        <v>30</v>
      </c>
      <c r="AE4746" s="302">
        <v>5.0</v>
      </c>
      <c r="AF4746" s="360" t="s">
        <v>31</v>
      </c>
      <c r="AG4746" s="45">
        <v>261.0</v>
      </c>
      <c r="AH4746" s="79"/>
      <c r="AI4746" s="80"/>
      <c r="AJ4746" s="80"/>
      <c r="AK4746" s="80"/>
      <c r="AL4746" s="14"/>
      <c r="AM4746" s="16" t="str">
        <f t="shared" si="214"/>
        <v>{s:'63E799', v:261 , c:'放デイ５・責欠２・拘減・'},</v>
      </c>
      <c r="AN4746" s="16"/>
    </row>
    <row r="4747" ht="16.5" customHeight="1">
      <c r="A4747" s="29">
        <v>63.0</v>
      </c>
      <c r="B4747" s="30" t="s">
        <v>6560</v>
      </c>
      <c r="C4747" s="31">
        <v>4745.0</v>
      </c>
      <c r="D4747" s="32" t="s">
        <v>6561</v>
      </c>
      <c r="E4747" s="94"/>
      <c r="F4747" s="94"/>
      <c r="G4747" s="76"/>
      <c r="H4747" s="63"/>
      <c r="I4747" s="63"/>
      <c r="J4747" s="51"/>
      <c r="K4747" s="94"/>
      <c r="L4747" s="140"/>
      <c r="M4747" s="348"/>
      <c r="N4747" s="304"/>
      <c r="O4747" s="381"/>
      <c r="P4747" s="87"/>
      <c r="Q4747" s="304"/>
      <c r="R4747" s="380"/>
      <c r="S4747" s="304"/>
      <c r="T4747" s="304"/>
      <c r="U4747" s="140"/>
      <c r="V4747" s="140"/>
      <c r="W4747" s="140"/>
      <c r="X4747" s="303"/>
      <c r="Y4747" s="290"/>
      <c r="Z4747" s="350"/>
      <c r="AA4747" s="299" t="s">
        <v>20</v>
      </c>
      <c r="AB4747" s="287" t="s">
        <v>21</v>
      </c>
      <c r="AC4747" s="361">
        <v>0.85</v>
      </c>
      <c r="AD4747" s="87"/>
      <c r="AE4747" s="302"/>
      <c r="AF4747" s="360"/>
      <c r="AG4747" s="45">
        <v>221.0</v>
      </c>
      <c r="AH4747" s="79"/>
      <c r="AI4747" s="80"/>
      <c r="AJ4747" s="80"/>
      <c r="AK4747" s="80"/>
      <c r="AL4747" s="14"/>
      <c r="AM4747" s="16" t="str">
        <f t="shared" si="214"/>
        <v>{s:'63E800', v:221 , c:'放デイ５・責欠２・評減・拘減・'},</v>
      </c>
      <c r="AN4747" s="16"/>
    </row>
    <row r="4748" ht="16.5" customHeight="1">
      <c r="A4748" s="29">
        <v>63.0</v>
      </c>
      <c r="B4748" s="30" t="s">
        <v>6562</v>
      </c>
      <c r="C4748" s="31">
        <v>4746.0</v>
      </c>
      <c r="D4748" s="32" t="s">
        <v>6563</v>
      </c>
      <c r="E4748" s="94"/>
      <c r="F4748" s="94"/>
      <c r="G4748" s="76"/>
      <c r="H4748" s="63"/>
      <c r="I4748" s="63"/>
      <c r="J4748" s="51"/>
      <c r="K4748" s="94"/>
      <c r="L4748" s="140"/>
      <c r="M4748" s="348"/>
      <c r="N4748" s="304"/>
      <c r="O4748" s="381"/>
      <c r="P4748" s="87"/>
      <c r="Q4748" s="304"/>
      <c r="R4748" s="380"/>
      <c r="S4748" s="304"/>
      <c r="T4748" s="304"/>
      <c r="U4748" s="140"/>
      <c r="V4748" s="140"/>
      <c r="W4748" s="140"/>
      <c r="X4748" s="305" t="s">
        <v>326</v>
      </c>
      <c r="Y4748" s="302" t="s">
        <v>21</v>
      </c>
      <c r="Z4748" s="349">
        <v>0.7</v>
      </c>
      <c r="AA4748" s="434"/>
      <c r="AB4748" s="297"/>
      <c r="AC4748" s="362"/>
      <c r="AD4748" s="87"/>
      <c r="AE4748" s="313"/>
      <c r="AF4748" s="349"/>
      <c r="AG4748" s="114">
        <v>181.0</v>
      </c>
      <c r="AH4748" s="79"/>
      <c r="AI4748" s="80"/>
      <c r="AJ4748" s="80"/>
      <c r="AK4748" s="80"/>
      <c r="AL4748" s="14"/>
      <c r="AM4748" s="16" t="str">
        <f t="shared" si="214"/>
        <v>{s:'63E801', v:181 , c:'放デイ５・責欠２・開減１・拘減・'},</v>
      </c>
      <c r="AN4748" s="16"/>
    </row>
    <row r="4749" ht="16.5" customHeight="1">
      <c r="A4749" s="29">
        <v>63.0</v>
      </c>
      <c r="B4749" s="30" t="s">
        <v>6564</v>
      </c>
      <c r="C4749" s="31">
        <v>4747.0</v>
      </c>
      <c r="D4749" s="32" t="s">
        <v>6565</v>
      </c>
      <c r="E4749" s="94"/>
      <c r="F4749" s="94"/>
      <c r="G4749" s="76"/>
      <c r="H4749" s="63"/>
      <c r="I4749" s="63"/>
      <c r="J4749" s="51"/>
      <c r="K4749" s="94"/>
      <c r="L4749" s="140"/>
      <c r="M4749" s="348"/>
      <c r="N4749" s="304"/>
      <c r="O4749" s="381"/>
      <c r="P4749" s="87"/>
      <c r="Q4749" s="304"/>
      <c r="R4749" s="380"/>
      <c r="S4749" s="304"/>
      <c r="T4749" s="304"/>
      <c r="U4749" s="140"/>
      <c r="V4749" s="140"/>
      <c r="W4749" s="140"/>
      <c r="X4749" s="306"/>
      <c r="Y4749" s="290"/>
      <c r="Z4749" s="355"/>
      <c r="AA4749" s="356" t="s">
        <v>20</v>
      </c>
      <c r="AB4749" s="357" t="s">
        <v>21</v>
      </c>
      <c r="AC4749" s="363">
        <v>0.85</v>
      </c>
      <c r="AD4749" s="87"/>
      <c r="AE4749" s="313"/>
      <c r="AF4749" s="349"/>
      <c r="AG4749" s="114">
        <v>153.0</v>
      </c>
      <c r="AH4749" s="79"/>
      <c r="AI4749" s="80"/>
      <c r="AJ4749" s="80"/>
      <c r="AK4749" s="80"/>
      <c r="AL4749" s="14"/>
      <c r="AM4749" s="16" t="str">
        <f t="shared" si="214"/>
        <v>{s:'63E802', v:153 , c:'放デイ５・責欠２・開減１・評減・拘減・'},</v>
      </c>
      <c r="AN4749" s="16"/>
    </row>
    <row r="4750" ht="16.5" customHeight="1">
      <c r="A4750" s="29">
        <v>63.0</v>
      </c>
      <c r="B4750" s="30" t="s">
        <v>6566</v>
      </c>
      <c r="C4750" s="31">
        <v>4748.0</v>
      </c>
      <c r="D4750" s="32" t="s">
        <v>6567</v>
      </c>
      <c r="E4750" s="94"/>
      <c r="F4750" s="94"/>
      <c r="G4750" s="76"/>
      <c r="H4750" s="63"/>
      <c r="I4750" s="63"/>
      <c r="J4750" s="51"/>
      <c r="K4750" s="94"/>
      <c r="L4750" s="140"/>
      <c r="M4750" s="348"/>
      <c r="N4750" s="304"/>
      <c r="O4750" s="381"/>
      <c r="P4750" s="307"/>
      <c r="Q4750" s="304"/>
      <c r="R4750" s="380"/>
      <c r="S4750" s="304"/>
      <c r="T4750" s="304"/>
      <c r="U4750" s="140"/>
      <c r="V4750" s="140"/>
      <c r="W4750" s="140"/>
      <c r="X4750" s="305" t="s">
        <v>329</v>
      </c>
      <c r="Y4750" s="302" t="s">
        <v>21</v>
      </c>
      <c r="Z4750" s="349">
        <v>0.85</v>
      </c>
      <c r="AA4750" s="435"/>
      <c r="AB4750" s="292"/>
      <c r="AC4750" s="355"/>
      <c r="AD4750" s="87"/>
      <c r="AE4750" s="313"/>
      <c r="AF4750" s="349"/>
      <c r="AG4750" s="45">
        <v>221.0</v>
      </c>
      <c r="AH4750" s="79"/>
      <c r="AI4750" s="80"/>
      <c r="AJ4750" s="80"/>
      <c r="AK4750" s="80"/>
      <c r="AL4750" s="14"/>
      <c r="AM4750" s="16" t="str">
        <f t="shared" si="214"/>
        <v>{s:'63E803', v:221 , c:'放デイ５・責欠２・開減２・拘減・'},</v>
      </c>
      <c r="AN4750" s="16"/>
    </row>
    <row r="4751" ht="16.5" customHeight="1">
      <c r="A4751" s="29">
        <v>63.0</v>
      </c>
      <c r="B4751" s="30" t="s">
        <v>6568</v>
      </c>
      <c r="C4751" s="31">
        <v>4749.0</v>
      </c>
      <c r="D4751" s="32" t="s">
        <v>6569</v>
      </c>
      <c r="E4751" s="94"/>
      <c r="F4751" s="94"/>
      <c r="G4751" s="76"/>
      <c r="H4751" s="63"/>
      <c r="I4751" s="63"/>
      <c r="J4751" s="51"/>
      <c r="K4751" s="94"/>
      <c r="L4751" s="140"/>
      <c r="M4751" s="348"/>
      <c r="N4751" s="304"/>
      <c r="O4751" s="381"/>
      <c r="P4751" s="307"/>
      <c r="Q4751" s="304"/>
      <c r="R4751" s="380"/>
      <c r="S4751" s="304"/>
      <c r="T4751" s="304"/>
      <c r="U4751" s="140"/>
      <c r="V4751" s="140"/>
      <c r="W4751" s="140"/>
      <c r="X4751" s="306"/>
      <c r="Y4751" s="290"/>
      <c r="Z4751" s="355"/>
      <c r="AA4751" s="356" t="s">
        <v>20</v>
      </c>
      <c r="AB4751" s="357" t="s">
        <v>21</v>
      </c>
      <c r="AC4751" s="363">
        <v>0.85</v>
      </c>
      <c r="AD4751" s="93"/>
      <c r="AE4751" s="292"/>
      <c r="AF4751" s="355"/>
      <c r="AG4751" s="45">
        <v>187.0</v>
      </c>
      <c r="AH4751" s="79"/>
      <c r="AI4751" s="80"/>
      <c r="AJ4751" s="80"/>
      <c r="AK4751" s="80"/>
      <c r="AL4751" s="14"/>
      <c r="AM4751" s="16" t="str">
        <f t="shared" si="214"/>
        <v>{s:'63E804', v:187 , c:'放デイ５・責欠２・開減２・評減・拘減・'},</v>
      </c>
      <c r="AN4751" s="16"/>
    </row>
    <row r="4752" ht="16.5" customHeight="1">
      <c r="A4752" s="403">
        <v>63.0</v>
      </c>
      <c r="B4752" s="404" t="s">
        <v>6570</v>
      </c>
      <c r="C4752" s="31">
        <v>4750.0</v>
      </c>
      <c r="D4752" s="405" t="s">
        <v>6571</v>
      </c>
      <c r="E4752" s="94"/>
      <c r="F4752" s="94"/>
      <c r="G4752" s="307"/>
      <c r="H4752" s="140"/>
      <c r="I4752" s="140"/>
      <c r="J4752" s="95"/>
      <c r="K4752" s="94"/>
      <c r="L4752" s="65"/>
      <c r="M4752" s="65"/>
      <c r="N4752" s="140"/>
      <c r="O4752" s="105"/>
      <c r="P4752" s="94"/>
      <c r="Q4752" s="140"/>
      <c r="R4752" s="95"/>
      <c r="S4752" s="406" t="s">
        <v>23</v>
      </c>
      <c r="T4752" s="436" t="s">
        <v>24</v>
      </c>
      <c r="U4752" s="408"/>
      <c r="V4752" s="408"/>
      <c r="W4752" s="437"/>
      <c r="X4752" s="438"/>
      <c r="Y4752" s="409"/>
      <c r="Z4752" s="439"/>
      <c r="AA4752" s="411"/>
      <c r="AB4752" s="412"/>
      <c r="AC4752" s="412"/>
      <c r="AD4752" s="412"/>
      <c r="AE4752" s="412"/>
      <c r="AF4752" s="413"/>
      <c r="AG4752" s="414">
        <v>186.0</v>
      </c>
      <c r="AH4752" s="79"/>
      <c r="AI4752" s="80"/>
      <c r="AJ4752" s="80"/>
      <c r="AK4752" s="80"/>
      <c r="AL4752" s="14"/>
      <c r="AM4752" s="16" t="str">
        <f t="shared" ref="AM4752:AM4775" si="215">"{s:'"&amp;A4752&amp;B4752&amp;"'},"</f>
        <v>{s:'63E805'},</v>
      </c>
      <c r="AN4752" s="16"/>
    </row>
    <row r="4753" ht="16.5" customHeight="1">
      <c r="A4753" s="403">
        <v>63.0</v>
      </c>
      <c r="B4753" s="404" t="s">
        <v>6572</v>
      </c>
      <c r="C4753" s="31">
        <v>4751.0</v>
      </c>
      <c r="D4753" s="405" t="s">
        <v>6573</v>
      </c>
      <c r="E4753" s="94"/>
      <c r="F4753" s="94"/>
      <c r="G4753" s="307"/>
      <c r="H4753" s="63"/>
      <c r="I4753" s="140"/>
      <c r="J4753" s="95"/>
      <c r="K4753" s="94"/>
      <c r="L4753" s="65"/>
      <c r="M4753" s="65"/>
      <c r="N4753" s="140"/>
      <c r="O4753" s="105"/>
      <c r="P4753" s="94"/>
      <c r="Q4753" s="140"/>
      <c r="R4753" s="95"/>
      <c r="S4753" s="440"/>
      <c r="T4753" s="441"/>
      <c r="U4753" s="442" t="s">
        <v>21</v>
      </c>
      <c r="V4753" s="443">
        <v>0.7</v>
      </c>
      <c r="W4753" s="444"/>
      <c r="X4753" s="445"/>
      <c r="Y4753" s="418"/>
      <c r="Z4753" s="446"/>
      <c r="AA4753" s="438" t="s">
        <v>20</v>
      </c>
      <c r="AB4753" s="409" t="s">
        <v>21</v>
      </c>
      <c r="AC4753" s="447">
        <v>0.85</v>
      </c>
      <c r="AD4753" s="412"/>
      <c r="AE4753" s="412"/>
      <c r="AF4753" s="413"/>
      <c r="AG4753" s="414">
        <v>158.0</v>
      </c>
      <c r="AH4753" s="79"/>
      <c r="AI4753" s="80"/>
      <c r="AJ4753" s="80"/>
      <c r="AK4753" s="80"/>
      <c r="AL4753" s="14"/>
      <c r="AM4753" s="16" t="str">
        <f t="shared" si="215"/>
        <v>{s:'63E806'},</v>
      </c>
      <c r="AN4753" s="16"/>
    </row>
    <row r="4754" ht="16.5" customHeight="1">
      <c r="A4754" s="403">
        <v>63.0</v>
      </c>
      <c r="B4754" s="404" t="s">
        <v>6574</v>
      </c>
      <c r="C4754" s="31">
        <v>4752.0</v>
      </c>
      <c r="D4754" s="405" t="s">
        <v>6575</v>
      </c>
      <c r="E4754" s="94"/>
      <c r="F4754" s="94"/>
      <c r="G4754" s="103"/>
      <c r="H4754" s="140"/>
      <c r="I4754" s="140"/>
      <c r="J4754" s="95"/>
      <c r="K4754" s="69"/>
      <c r="L4754" s="65"/>
      <c r="M4754" s="65"/>
      <c r="N4754" s="302"/>
      <c r="O4754" s="382"/>
      <c r="P4754" s="383"/>
      <c r="Q4754" s="302"/>
      <c r="R4754" s="384"/>
      <c r="S4754" s="440"/>
      <c r="T4754" s="441"/>
      <c r="U4754" s="442"/>
      <c r="V4754" s="443"/>
      <c r="W4754" s="448"/>
      <c r="X4754" s="449" t="s">
        <v>326</v>
      </c>
      <c r="Y4754" s="409" t="s">
        <v>21</v>
      </c>
      <c r="Z4754" s="410" t="str">
        <f>$Z$653</f>
        <v/>
      </c>
      <c r="AA4754" s="426"/>
      <c r="AB4754" s="427"/>
      <c r="AC4754" s="427"/>
      <c r="AD4754" s="427"/>
      <c r="AE4754" s="427"/>
      <c r="AF4754" s="428"/>
      <c r="AG4754" s="414">
        <v>130.0</v>
      </c>
      <c r="AH4754" s="79"/>
      <c r="AI4754" s="80"/>
      <c r="AJ4754" s="80"/>
      <c r="AK4754" s="80"/>
      <c r="AL4754" s="14"/>
      <c r="AM4754" s="16" t="str">
        <f t="shared" si="215"/>
        <v>{s:'63E807'},</v>
      </c>
      <c r="AN4754" s="16"/>
    </row>
    <row r="4755" ht="16.5" customHeight="1">
      <c r="A4755" s="403">
        <v>63.0</v>
      </c>
      <c r="B4755" s="404" t="s">
        <v>6576</v>
      </c>
      <c r="C4755" s="31">
        <v>4753.0</v>
      </c>
      <c r="D4755" s="405" t="s">
        <v>6577</v>
      </c>
      <c r="E4755" s="94"/>
      <c r="F4755" s="94"/>
      <c r="G4755" s="103"/>
      <c r="H4755" s="140"/>
      <c r="I4755" s="140"/>
      <c r="J4755" s="95"/>
      <c r="K4755" s="69"/>
      <c r="L4755" s="65"/>
      <c r="M4755" s="65"/>
      <c r="N4755" s="302"/>
      <c r="O4755" s="382"/>
      <c r="P4755" s="383"/>
      <c r="Q4755" s="302"/>
      <c r="R4755" s="384"/>
      <c r="S4755" s="440"/>
      <c r="T4755" s="441"/>
      <c r="U4755" s="442"/>
      <c r="V4755" s="443"/>
      <c r="W4755" s="448"/>
      <c r="X4755" s="450"/>
      <c r="Y4755" s="418"/>
      <c r="Z4755" s="419"/>
      <c r="AA4755" s="420" t="s">
        <v>20</v>
      </c>
      <c r="AB4755" s="421" t="s">
        <v>21</v>
      </c>
      <c r="AC4755" s="422">
        <v>0.85</v>
      </c>
      <c r="AD4755" s="412"/>
      <c r="AE4755" s="412"/>
      <c r="AF4755" s="413"/>
      <c r="AG4755" s="414">
        <v>111.0</v>
      </c>
      <c r="AH4755" s="79"/>
      <c r="AI4755" s="80"/>
      <c r="AJ4755" s="80"/>
      <c r="AK4755" s="80"/>
      <c r="AL4755" s="14"/>
      <c r="AM4755" s="16" t="str">
        <f t="shared" si="215"/>
        <v>{s:'63E808'},</v>
      </c>
      <c r="AN4755" s="16"/>
    </row>
    <row r="4756" ht="16.5" customHeight="1">
      <c r="A4756" s="403">
        <v>63.0</v>
      </c>
      <c r="B4756" s="404" t="s">
        <v>6578</v>
      </c>
      <c r="C4756" s="31">
        <v>4754.0</v>
      </c>
      <c r="D4756" s="405" t="s">
        <v>6579</v>
      </c>
      <c r="E4756" s="94"/>
      <c r="F4756" s="94"/>
      <c r="G4756" s="103"/>
      <c r="H4756" s="140"/>
      <c r="I4756" s="140"/>
      <c r="J4756" s="95"/>
      <c r="K4756" s="69"/>
      <c r="L4756" s="65"/>
      <c r="M4756" s="65"/>
      <c r="N4756" s="302"/>
      <c r="O4756" s="382"/>
      <c r="P4756" s="383"/>
      <c r="Q4756" s="302"/>
      <c r="R4756" s="384"/>
      <c r="S4756" s="440"/>
      <c r="T4756" s="441"/>
      <c r="U4756" s="442"/>
      <c r="V4756" s="443"/>
      <c r="W4756" s="448"/>
      <c r="X4756" s="449" t="s">
        <v>329</v>
      </c>
      <c r="Y4756" s="409" t="s">
        <v>21</v>
      </c>
      <c r="Z4756" s="410" t="str">
        <f>$Z$655</f>
        <v/>
      </c>
      <c r="AA4756" s="423"/>
      <c r="AB4756" s="424"/>
      <c r="AC4756" s="424"/>
      <c r="AD4756" s="424"/>
      <c r="AE4756" s="424"/>
      <c r="AF4756" s="419"/>
      <c r="AG4756" s="414">
        <v>158.0</v>
      </c>
      <c r="AH4756" s="79"/>
      <c r="AI4756" s="80"/>
      <c r="AJ4756" s="80"/>
      <c r="AK4756" s="80"/>
      <c r="AL4756" s="14"/>
      <c r="AM4756" s="16" t="str">
        <f t="shared" si="215"/>
        <v>{s:'63E809'},</v>
      </c>
      <c r="AN4756" s="16"/>
    </row>
    <row r="4757" ht="16.5" customHeight="1">
      <c r="A4757" s="403">
        <v>63.0</v>
      </c>
      <c r="B4757" s="404" t="s">
        <v>6580</v>
      </c>
      <c r="C4757" s="31">
        <v>4755.0</v>
      </c>
      <c r="D4757" s="405" t="s">
        <v>6581</v>
      </c>
      <c r="E4757" s="94"/>
      <c r="F4757" s="94"/>
      <c r="G4757" s="103"/>
      <c r="H4757" s="140"/>
      <c r="I4757" s="140"/>
      <c r="J4757" s="95"/>
      <c r="K4757" s="69"/>
      <c r="L4757" s="65"/>
      <c r="M4757" s="65"/>
      <c r="N4757" s="302"/>
      <c r="O4757" s="382"/>
      <c r="P4757" s="383"/>
      <c r="Q4757" s="302"/>
      <c r="R4757" s="384"/>
      <c r="S4757" s="440"/>
      <c r="T4757" s="441"/>
      <c r="U4757" s="442"/>
      <c r="V4757" s="443"/>
      <c r="W4757" s="448"/>
      <c r="X4757" s="450"/>
      <c r="Y4757" s="418"/>
      <c r="Z4757" s="419"/>
      <c r="AA4757" s="420" t="s">
        <v>20</v>
      </c>
      <c r="AB4757" s="421" t="s">
        <v>21</v>
      </c>
      <c r="AC4757" s="422">
        <v>0.85</v>
      </c>
      <c r="AD4757" s="412"/>
      <c r="AE4757" s="412"/>
      <c r="AF4757" s="413"/>
      <c r="AG4757" s="414">
        <v>134.0</v>
      </c>
      <c r="AH4757" s="79"/>
      <c r="AI4757" s="80"/>
      <c r="AJ4757" s="80"/>
      <c r="AK4757" s="80"/>
      <c r="AL4757" s="14"/>
      <c r="AM4757" s="16" t="str">
        <f t="shared" si="215"/>
        <v>{s:'63E810'},</v>
      </c>
      <c r="AN4757" s="16"/>
    </row>
    <row r="4758" ht="16.5" customHeight="1">
      <c r="A4758" s="403">
        <v>63.0</v>
      </c>
      <c r="B4758" s="404" t="s">
        <v>6582</v>
      </c>
      <c r="C4758" s="31">
        <v>4756.0</v>
      </c>
      <c r="D4758" s="405" t="s">
        <v>6583</v>
      </c>
      <c r="E4758" s="94"/>
      <c r="F4758" s="94"/>
      <c r="G4758" s="103"/>
      <c r="H4758" s="140"/>
      <c r="I4758" s="140"/>
      <c r="J4758" s="95"/>
      <c r="K4758" s="69"/>
      <c r="L4758" s="65"/>
      <c r="M4758" s="65"/>
      <c r="N4758" s="302"/>
      <c r="O4758" s="382"/>
      <c r="P4758" s="383"/>
      <c r="Q4758" s="302"/>
      <c r="R4758" s="384"/>
      <c r="S4758" s="453"/>
      <c r="T4758" s="455"/>
      <c r="U4758" s="442"/>
      <c r="V4758" s="443"/>
      <c r="W4758" s="448"/>
      <c r="X4758" s="438"/>
      <c r="Y4758" s="409"/>
      <c r="Z4758" s="439"/>
      <c r="AA4758" s="411"/>
      <c r="AB4758" s="412"/>
      <c r="AC4758" s="413"/>
      <c r="AD4758" s="451" t="s">
        <v>30</v>
      </c>
      <c r="AE4758" s="442">
        <v>5.0</v>
      </c>
      <c r="AF4758" s="452" t="s">
        <v>31</v>
      </c>
      <c r="AG4758" s="414">
        <v>181.0</v>
      </c>
      <c r="AH4758" s="79"/>
      <c r="AI4758" s="80"/>
      <c r="AJ4758" s="80"/>
      <c r="AK4758" s="80"/>
      <c r="AL4758" s="14"/>
      <c r="AM4758" s="16" t="str">
        <f t="shared" si="215"/>
        <v>{s:'63E811'},</v>
      </c>
      <c r="AN4758" s="16"/>
    </row>
    <row r="4759" ht="16.5" customHeight="1">
      <c r="A4759" s="403">
        <v>63.0</v>
      </c>
      <c r="B4759" s="404" t="s">
        <v>6584</v>
      </c>
      <c r="C4759" s="31">
        <v>4757.0</v>
      </c>
      <c r="D4759" s="405" t="s">
        <v>6585</v>
      </c>
      <c r="E4759" s="94"/>
      <c r="F4759" s="94"/>
      <c r="G4759" s="103"/>
      <c r="H4759" s="140"/>
      <c r="I4759" s="140"/>
      <c r="J4759" s="95"/>
      <c r="K4759" s="69"/>
      <c r="L4759" s="65"/>
      <c r="M4759" s="65"/>
      <c r="N4759" s="302"/>
      <c r="O4759" s="382"/>
      <c r="P4759" s="383"/>
      <c r="Q4759" s="302"/>
      <c r="R4759" s="384"/>
      <c r="S4759" s="458"/>
      <c r="T4759" s="455"/>
      <c r="U4759" s="442"/>
      <c r="V4759" s="443"/>
      <c r="W4759" s="448"/>
      <c r="X4759" s="445"/>
      <c r="Y4759" s="418"/>
      <c r="Z4759" s="446"/>
      <c r="AA4759" s="438" t="s">
        <v>20</v>
      </c>
      <c r="AB4759" s="409" t="s">
        <v>21</v>
      </c>
      <c r="AC4759" s="454">
        <v>0.85</v>
      </c>
      <c r="AD4759" s="441"/>
      <c r="AE4759" s="442"/>
      <c r="AF4759" s="452"/>
      <c r="AG4759" s="414">
        <v>153.0</v>
      </c>
      <c r="AH4759" s="79"/>
      <c r="AI4759" s="80"/>
      <c r="AJ4759" s="80"/>
      <c r="AK4759" s="80"/>
      <c r="AL4759" s="14"/>
      <c r="AM4759" s="16" t="str">
        <f t="shared" si="215"/>
        <v>{s:'63E812'},</v>
      </c>
      <c r="AN4759" s="16"/>
    </row>
    <row r="4760" ht="16.5" customHeight="1">
      <c r="A4760" s="403">
        <v>63.0</v>
      </c>
      <c r="B4760" s="404" t="s">
        <v>6586</v>
      </c>
      <c r="C4760" s="31">
        <v>4758.0</v>
      </c>
      <c r="D4760" s="405" t="s">
        <v>6587</v>
      </c>
      <c r="E4760" s="94"/>
      <c r="F4760" s="94"/>
      <c r="G4760" s="103"/>
      <c r="H4760" s="140"/>
      <c r="I4760" s="140"/>
      <c r="J4760" s="95"/>
      <c r="K4760" s="69"/>
      <c r="L4760" s="65"/>
      <c r="M4760" s="65"/>
      <c r="N4760" s="302"/>
      <c r="O4760" s="382"/>
      <c r="P4760" s="383"/>
      <c r="Q4760" s="302"/>
      <c r="R4760" s="384"/>
      <c r="S4760" s="458"/>
      <c r="T4760" s="455"/>
      <c r="U4760" s="442"/>
      <c r="V4760" s="443"/>
      <c r="W4760" s="448"/>
      <c r="X4760" s="449" t="s">
        <v>326</v>
      </c>
      <c r="Y4760" s="442" t="s">
        <v>21</v>
      </c>
      <c r="Z4760" s="448" t="str">
        <f>$Z$653</f>
        <v/>
      </c>
      <c r="AA4760" s="426"/>
      <c r="AB4760" s="427"/>
      <c r="AC4760" s="428"/>
      <c r="AD4760" s="441"/>
      <c r="AE4760" s="443"/>
      <c r="AF4760" s="448"/>
      <c r="AG4760" s="414">
        <v>125.0</v>
      </c>
      <c r="AH4760" s="79"/>
      <c r="AI4760" s="80"/>
      <c r="AJ4760" s="80"/>
      <c r="AK4760" s="80"/>
      <c r="AL4760" s="14"/>
      <c r="AM4760" s="16" t="str">
        <f t="shared" si="215"/>
        <v>{s:'63E813'},</v>
      </c>
      <c r="AN4760" s="16"/>
    </row>
    <row r="4761" ht="16.5" customHeight="1">
      <c r="A4761" s="403">
        <v>63.0</v>
      </c>
      <c r="B4761" s="404" t="s">
        <v>6588</v>
      </c>
      <c r="C4761" s="31">
        <v>4759.0</v>
      </c>
      <c r="D4761" s="405" t="s">
        <v>6589</v>
      </c>
      <c r="E4761" s="94"/>
      <c r="F4761" s="94"/>
      <c r="G4761" s="103"/>
      <c r="H4761" s="140"/>
      <c r="I4761" s="140"/>
      <c r="J4761" s="95"/>
      <c r="K4761" s="69"/>
      <c r="L4761" s="65"/>
      <c r="M4761" s="65"/>
      <c r="N4761" s="302"/>
      <c r="O4761" s="382"/>
      <c r="P4761" s="383"/>
      <c r="Q4761" s="302"/>
      <c r="R4761" s="384"/>
      <c r="S4761" s="458"/>
      <c r="T4761" s="455"/>
      <c r="U4761" s="442"/>
      <c r="V4761" s="443"/>
      <c r="W4761" s="448"/>
      <c r="X4761" s="450"/>
      <c r="Y4761" s="418"/>
      <c r="Z4761" s="419"/>
      <c r="AA4761" s="420" t="s">
        <v>20</v>
      </c>
      <c r="AB4761" s="421" t="s">
        <v>21</v>
      </c>
      <c r="AC4761" s="430">
        <v>0.85</v>
      </c>
      <c r="AD4761" s="441"/>
      <c r="AE4761" s="443"/>
      <c r="AF4761" s="448"/>
      <c r="AG4761" s="414">
        <v>106.0</v>
      </c>
      <c r="AH4761" s="79"/>
      <c r="AI4761" s="80"/>
      <c r="AJ4761" s="80"/>
      <c r="AK4761" s="80"/>
      <c r="AL4761" s="14"/>
      <c r="AM4761" s="16" t="str">
        <f t="shared" si="215"/>
        <v>{s:'63E814'},</v>
      </c>
      <c r="AN4761" s="16"/>
    </row>
    <row r="4762" ht="16.5" customHeight="1">
      <c r="A4762" s="403">
        <v>63.0</v>
      </c>
      <c r="B4762" s="404" t="s">
        <v>6590</v>
      </c>
      <c r="C4762" s="31">
        <v>4760.0</v>
      </c>
      <c r="D4762" s="405" t="s">
        <v>6591</v>
      </c>
      <c r="E4762" s="94"/>
      <c r="F4762" s="94"/>
      <c r="G4762" s="103"/>
      <c r="H4762" s="140"/>
      <c r="I4762" s="140"/>
      <c r="J4762" s="95"/>
      <c r="K4762" s="69"/>
      <c r="L4762" s="65"/>
      <c r="M4762" s="65"/>
      <c r="N4762" s="302"/>
      <c r="O4762" s="382"/>
      <c r="P4762" s="383"/>
      <c r="Q4762" s="302"/>
      <c r="R4762" s="384"/>
      <c r="S4762" s="458"/>
      <c r="T4762" s="455"/>
      <c r="U4762" s="442"/>
      <c r="V4762" s="443"/>
      <c r="W4762" s="448"/>
      <c r="X4762" s="449" t="s">
        <v>329</v>
      </c>
      <c r="Y4762" s="442" t="s">
        <v>21</v>
      </c>
      <c r="Z4762" s="448" t="str">
        <f>$Z$655</f>
        <v/>
      </c>
      <c r="AA4762" s="423"/>
      <c r="AB4762" s="424"/>
      <c r="AC4762" s="419"/>
      <c r="AD4762" s="441"/>
      <c r="AE4762" s="443"/>
      <c r="AF4762" s="448"/>
      <c r="AG4762" s="414">
        <v>153.0</v>
      </c>
      <c r="AH4762" s="79"/>
      <c r="AI4762" s="80"/>
      <c r="AJ4762" s="80"/>
      <c r="AK4762" s="80"/>
      <c r="AL4762" s="14"/>
      <c r="AM4762" s="16" t="str">
        <f t="shared" si="215"/>
        <v>{s:'63E815'},</v>
      </c>
      <c r="AN4762" s="16"/>
    </row>
    <row r="4763" ht="16.5" customHeight="1">
      <c r="A4763" s="403">
        <v>63.0</v>
      </c>
      <c r="B4763" s="404" t="s">
        <v>6592</v>
      </c>
      <c r="C4763" s="31">
        <v>4761.0</v>
      </c>
      <c r="D4763" s="405" t="s">
        <v>6593</v>
      </c>
      <c r="E4763" s="94"/>
      <c r="F4763" s="94"/>
      <c r="G4763" s="103"/>
      <c r="H4763" s="140"/>
      <c r="I4763" s="140"/>
      <c r="J4763" s="95"/>
      <c r="K4763" s="69"/>
      <c r="L4763" s="65"/>
      <c r="M4763" s="65"/>
      <c r="N4763" s="302"/>
      <c r="O4763" s="382"/>
      <c r="P4763" s="383"/>
      <c r="Q4763" s="302"/>
      <c r="R4763" s="384"/>
      <c r="S4763" s="458"/>
      <c r="T4763" s="455"/>
      <c r="U4763" s="442"/>
      <c r="V4763" s="443"/>
      <c r="W4763" s="448"/>
      <c r="X4763" s="450"/>
      <c r="Y4763" s="418"/>
      <c r="Z4763" s="419"/>
      <c r="AA4763" s="420" t="s">
        <v>20</v>
      </c>
      <c r="AB4763" s="421" t="s">
        <v>21</v>
      </c>
      <c r="AC4763" s="430">
        <v>0.85</v>
      </c>
      <c r="AD4763" s="456"/>
      <c r="AE4763" s="424"/>
      <c r="AF4763" s="419"/>
      <c r="AG4763" s="414">
        <v>129.0</v>
      </c>
      <c r="AH4763" s="79"/>
      <c r="AI4763" s="80"/>
      <c r="AJ4763" s="80"/>
      <c r="AK4763" s="80"/>
      <c r="AL4763" s="14"/>
      <c r="AM4763" s="16" t="str">
        <f t="shared" si="215"/>
        <v>{s:'63E816'},</v>
      </c>
      <c r="AN4763" s="16"/>
    </row>
    <row r="4764" ht="16.5" customHeight="1">
      <c r="A4764" s="403">
        <v>63.0</v>
      </c>
      <c r="B4764" s="404" t="s">
        <v>6594</v>
      </c>
      <c r="C4764" s="31">
        <v>4762.0</v>
      </c>
      <c r="D4764" s="405" t="s">
        <v>6595</v>
      </c>
      <c r="E4764" s="94"/>
      <c r="F4764" s="94"/>
      <c r="G4764" s="103"/>
      <c r="H4764" s="140"/>
      <c r="I4764" s="140"/>
      <c r="J4764" s="95"/>
      <c r="K4764" s="69"/>
      <c r="L4764" s="65"/>
      <c r="M4764" s="65"/>
      <c r="N4764" s="302"/>
      <c r="O4764" s="382"/>
      <c r="P4764" s="383"/>
      <c r="Q4764" s="302"/>
      <c r="R4764" s="384"/>
      <c r="S4764" s="458"/>
      <c r="T4764" s="436" t="s">
        <v>27</v>
      </c>
      <c r="U4764" s="409"/>
      <c r="V4764" s="457"/>
      <c r="W4764" s="410"/>
      <c r="X4764" s="438"/>
      <c r="Y4764" s="409"/>
      <c r="Z4764" s="439"/>
      <c r="AA4764" s="411"/>
      <c r="AB4764" s="412"/>
      <c r="AC4764" s="412"/>
      <c r="AD4764" s="412"/>
      <c r="AE4764" s="412"/>
      <c r="AF4764" s="413"/>
      <c r="AG4764" s="414">
        <v>133.0</v>
      </c>
      <c r="AH4764" s="79"/>
      <c r="AI4764" s="80"/>
      <c r="AJ4764" s="80"/>
      <c r="AK4764" s="80"/>
      <c r="AL4764" s="14"/>
      <c r="AM4764" s="16" t="str">
        <f t="shared" si="215"/>
        <v>{s:'63E817'},</v>
      </c>
      <c r="AN4764" s="16"/>
    </row>
    <row r="4765" ht="16.5" customHeight="1">
      <c r="A4765" s="403">
        <v>63.0</v>
      </c>
      <c r="B4765" s="404" t="s">
        <v>6596</v>
      </c>
      <c r="C4765" s="31">
        <v>4763.0</v>
      </c>
      <c r="D4765" s="405" t="s">
        <v>6597</v>
      </c>
      <c r="E4765" s="94"/>
      <c r="F4765" s="94"/>
      <c r="G4765" s="103"/>
      <c r="H4765" s="140"/>
      <c r="I4765" s="140"/>
      <c r="J4765" s="95"/>
      <c r="K4765" s="69"/>
      <c r="L4765" s="65"/>
      <c r="M4765" s="65"/>
      <c r="N4765" s="302"/>
      <c r="O4765" s="382"/>
      <c r="P4765" s="383"/>
      <c r="Q4765" s="302"/>
      <c r="R4765" s="384"/>
      <c r="S4765" s="458"/>
      <c r="T4765" s="441"/>
      <c r="U4765" s="442" t="s">
        <v>21</v>
      </c>
      <c r="V4765" s="443">
        <v>0.5</v>
      </c>
      <c r="W4765" s="448"/>
      <c r="X4765" s="445"/>
      <c r="Y4765" s="418"/>
      <c r="Z4765" s="446"/>
      <c r="AA4765" s="438" t="s">
        <v>20</v>
      </c>
      <c r="AB4765" s="409" t="s">
        <v>21</v>
      </c>
      <c r="AC4765" s="447">
        <v>0.85</v>
      </c>
      <c r="AD4765" s="412"/>
      <c r="AE4765" s="412"/>
      <c r="AF4765" s="413"/>
      <c r="AG4765" s="414">
        <v>113.0</v>
      </c>
      <c r="AH4765" s="79"/>
      <c r="AI4765" s="80"/>
      <c r="AJ4765" s="80"/>
      <c r="AK4765" s="80"/>
      <c r="AL4765" s="14"/>
      <c r="AM4765" s="16" t="str">
        <f t="shared" si="215"/>
        <v>{s:'63E818'},</v>
      </c>
      <c r="AN4765" s="16"/>
    </row>
    <row r="4766" ht="16.5" customHeight="1">
      <c r="A4766" s="403">
        <v>63.0</v>
      </c>
      <c r="B4766" s="404" t="s">
        <v>6598</v>
      </c>
      <c r="C4766" s="31">
        <v>4764.0</v>
      </c>
      <c r="D4766" s="405" t="s">
        <v>6599</v>
      </c>
      <c r="E4766" s="94"/>
      <c r="F4766" s="94"/>
      <c r="G4766" s="103"/>
      <c r="H4766" s="140"/>
      <c r="I4766" s="140"/>
      <c r="J4766" s="95"/>
      <c r="K4766" s="69"/>
      <c r="L4766" s="65"/>
      <c r="M4766" s="65"/>
      <c r="N4766" s="302"/>
      <c r="O4766" s="382"/>
      <c r="P4766" s="383"/>
      <c r="Q4766" s="302"/>
      <c r="R4766" s="384"/>
      <c r="S4766" s="458"/>
      <c r="T4766" s="441"/>
      <c r="U4766" s="442"/>
      <c r="V4766" s="443"/>
      <c r="W4766" s="448"/>
      <c r="X4766" s="449" t="s">
        <v>326</v>
      </c>
      <c r="Y4766" s="409" t="s">
        <v>21</v>
      </c>
      <c r="Z4766" s="410" t="str">
        <f>$Z$653</f>
        <v/>
      </c>
      <c r="AA4766" s="426"/>
      <c r="AB4766" s="427"/>
      <c r="AC4766" s="427"/>
      <c r="AD4766" s="427"/>
      <c r="AE4766" s="427"/>
      <c r="AF4766" s="428"/>
      <c r="AG4766" s="414">
        <v>93.0</v>
      </c>
      <c r="AH4766" s="79"/>
      <c r="AI4766" s="80"/>
      <c r="AJ4766" s="80"/>
      <c r="AK4766" s="80"/>
      <c r="AL4766" s="14"/>
      <c r="AM4766" s="16" t="str">
        <f t="shared" si="215"/>
        <v>{s:'63E819'},</v>
      </c>
      <c r="AN4766" s="16"/>
    </row>
    <row r="4767" ht="16.5" customHeight="1">
      <c r="A4767" s="403">
        <v>63.0</v>
      </c>
      <c r="B4767" s="404" t="s">
        <v>6600</v>
      </c>
      <c r="C4767" s="31">
        <v>4765.0</v>
      </c>
      <c r="D4767" s="405" t="s">
        <v>6601</v>
      </c>
      <c r="E4767" s="94"/>
      <c r="F4767" s="94"/>
      <c r="G4767" s="103"/>
      <c r="H4767" s="140"/>
      <c r="I4767" s="140"/>
      <c r="J4767" s="95"/>
      <c r="K4767" s="69"/>
      <c r="L4767" s="65"/>
      <c r="M4767" s="65"/>
      <c r="N4767" s="302"/>
      <c r="O4767" s="382"/>
      <c r="P4767" s="383"/>
      <c r="Q4767" s="302"/>
      <c r="R4767" s="384"/>
      <c r="S4767" s="458"/>
      <c r="T4767" s="441"/>
      <c r="U4767" s="442"/>
      <c r="V4767" s="443"/>
      <c r="W4767" s="448"/>
      <c r="X4767" s="450"/>
      <c r="Y4767" s="418"/>
      <c r="Z4767" s="419"/>
      <c r="AA4767" s="420" t="s">
        <v>20</v>
      </c>
      <c r="AB4767" s="421" t="s">
        <v>21</v>
      </c>
      <c r="AC4767" s="422">
        <v>0.85</v>
      </c>
      <c r="AD4767" s="412"/>
      <c r="AE4767" s="412"/>
      <c r="AF4767" s="413"/>
      <c r="AG4767" s="414">
        <v>79.0</v>
      </c>
      <c r="AH4767" s="79"/>
      <c r="AI4767" s="80"/>
      <c r="AJ4767" s="80"/>
      <c r="AK4767" s="80"/>
      <c r="AL4767" s="14"/>
      <c r="AM4767" s="16" t="str">
        <f t="shared" si="215"/>
        <v>{s:'63E820'},</v>
      </c>
      <c r="AN4767" s="16"/>
    </row>
    <row r="4768" ht="16.5" customHeight="1">
      <c r="A4768" s="403">
        <v>63.0</v>
      </c>
      <c r="B4768" s="404" t="s">
        <v>6602</v>
      </c>
      <c r="C4768" s="31">
        <v>4766.0</v>
      </c>
      <c r="D4768" s="405" t="s">
        <v>6603</v>
      </c>
      <c r="E4768" s="94"/>
      <c r="F4768" s="94"/>
      <c r="G4768" s="103"/>
      <c r="H4768" s="140"/>
      <c r="I4768" s="140"/>
      <c r="J4768" s="95"/>
      <c r="K4768" s="69"/>
      <c r="L4768" s="65"/>
      <c r="M4768" s="65"/>
      <c r="N4768" s="302"/>
      <c r="O4768" s="382"/>
      <c r="P4768" s="383"/>
      <c r="Q4768" s="302"/>
      <c r="R4768" s="384"/>
      <c r="S4768" s="458"/>
      <c r="T4768" s="441"/>
      <c r="U4768" s="442"/>
      <c r="V4768" s="443"/>
      <c r="W4768" s="448"/>
      <c r="X4768" s="449" t="s">
        <v>329</v>
      </c>
      <c r="Y4768" s="409" t="s">
        <v>21</v>
      </c>
      <c r="Z4768" s="410" t="str">
        <f>$Z$655</f>
        <v/>
      </c>
      <c r="AA4768" s="423"/>
      <c r="AB4768" s="424"/>
      <c r="AC4768" s="424"/>
      <c r="AD4768" s="424"/>
      <c r="AE4768" s="424"/>
      <c r="AF4768" s="419"/>
      <c r="AG4768" s="414">
        <v>113.0</v>
      </c>
      <c r="AH4768" s="79"/>
      <c r="AI4768" s="80"/>
      <c r="AJ4768" s="80"/>
      <c r="AK4768" s="80"/>
      <c r="AL4768" s="14"/>
      <c r="AM4768" s="16" t="str">
        <f t="shared" si="215"/>
        <v>{s:'63E821'},</v>
      </c>
      <c r="AN4768" s="16"/>
    </row>
    <row r="4769" ht="16.5" customHeight="1">
      <c r="A4769" s="403">
        <v>63.0</v>
      </c>
      <c r="B4769" s="404" t="s">
        <v>6604</v>
      </c>
      <c r="C4769" s="31">
        <v>4767.0</v>
      </c>
      <c r="D4769" s="405" t="s">
        <v>6605</v>
      </c>
      <c r="E4769" s="94"/>
      <c r="F4769" s="94"/>
      <c r="G4769" s="103"/>
      <c r="H4769" s="140"/>
      <c r="I4769" s="140"/>
      <c r="J4769" s="95"/>
      <c r="K4769" s="69"/>
      <c r="L4769" s="65"/>
      <c r="M4769" s="65"/>
      <c r="N4769" s="302"/>
      <c r="O4769" s="382"/>
      <c r="P4769" s="383"/>
      <c r="Q4769" s="302"/>
      <c r="R4769" s="384"/>
      <c r="S4769" s="458"/>
      <c r="T4769" s="441"/>
      <c r="U4769" s="442"/>
      <c r="V4769" s="443"/>
      <c r="W4769" s="448"/>
      <c r="X4769" s="450"/>
      <c r="Y4769" s="418"/>
      <c r="Z4769" s="419"/>
      <c r="AA4769" s="420" t="s">
        <v>20</v>
      </c>
      <c r="AB4769" s="421" t="s">
        <v>21</v>
      </c>
      <c r="AC4769" s="422">
        <v>0.85</v>
      </c>
      <c r="AD4769" s="412"/>
      <c r="AE4769" s="412"/>
      <c r="AF4769" s="413"/>
      <c r="AG4769" s="414">
        <v>96.0</v>
      </c>
      <c r="AH4769" s="79"/>
      <c r="AI4769" s="80"/>
      <c r="AJ4769" s="80"/>
      <c r="AK4769" s="80"/>
      <c r="AL4769" s="14"/>
      <c r="AM4769" s="16" t="str">
        <f t="shared" si="215"/>
        <v>{s:'63E822'},</v>
      </c>
      <c r="AN4769" s="16"/>
    </row>
    <row r="4770" ht="16.5" customHeight="1">
      <c r="A4770" s="403">
        <v>63.0</v>
      </c>
      <c r="B4770" s="404" t="s">
        <v>6606</v>
      </c>
      <c r="C4770" s="31">
        <v>4768.0</v>
      </c>
      <c r="D4770" s="405" t="s">
        <v>6607</v>
      </c>
      <c r="E4770" s="94"/>
      <c r="F4770" s="94"/>
      <c r="G4770" s="103"/>
      <c r="H4770" s="140"/>
      <c r="I4770" s="140"/>
      <c r="J4770" s="95"/>
      <c r="K4770" s="69"/>
      <c r="L4770" s="65"/>
      <c r="M4770" s="65"/>
      <c r="N4770" s="302"/>
      <c r="O4770" s="382"/>
      <c r="P4770" s="383"/>
      <c r="Q4770" s="302"/>
      <c r="R4770" s="384"/>
      <c r="S4770" s="458"/>
      <c r="T4770" s="441"/>
      <c r="U4770" s="442"/>
      <c r="V4770" s="443"/>
      <c r="W4770" s="448"/>
      <c r="X4770" s="438"/>
      <c r="Y4770" s="409"/>
      <c r="Z4770" s="439"/>
      <c r="AA4770" s="411"/>
      <c r="AB4770" s="412"/>
      <c r="AC4770" s="413"/>
      <c r="AD4770" s="451" t="s">
        <v>30</v>
      </c>
      <c r="AE4770" s="442">
        <v>5.0</v>
      </c>
      <c r="AF4770" s="452" t="s">
        <v>31</v>
      </c>
      <c r="AG4770" s="414">
        <v>128.0</v>
      </c>
      <c r="AH4770" s="79"/>
      <c r="AI4770" s="80"/>
      <c r="AJ4770" s="80"/>
      <c r="AK4770" s="80"/>
      <c r="AL4770" s="14"/>
      <c r="AM4770" s="16" t="str">
        <f t="shared" si="215"/>
        <v>{s:'63E823'},</v>
      </c>
      <c r="AN4770" s="16"/>
    </row>
    <row r="4771" ht="16.5" customHeight="1">
      <c r="A4771" s="403">
        <v>63.0</v>
      </c>
      <c r="B4771" s="404" t="s">
        <v>6608</v>
      </c>
      <c r="C4771" s="31">
        <v>4769.0</v>
      </c>
      <c r="D4771" s="405" t="s">
        <v>6609</v>
      </c>
      <c r="E4771" s="94"/>
      <c r="F4771" s="94"/>
      <c r="G4771" s="103"/>
      <c r="H4771" s="140"/>
      <c r="I4771" s="140"/>
      <c r="J4771" s="95"/>
      <c r="K4771" s="69"/>
      <c r="L4771" s="65"/>
      <c r="M4771" s="65"/>
      <c r="N4771" s="302"/>
      <c r="O4771" s="382"/>
      <c r="P4771" s="383"/>
      <c r="Q4771" s="302"/>
      <c r="R4771" s="384"/>
      <c r="S4771" s="458"/>
      <c r="T4771" s="455"/>
      <c r="U4771" s="442"/>
      <c r="V4771" s="443"/>
      <c r="W4771" s="443"/>
      <c r="X4771" s="445"/>
      <c r="Y4771" s="418"/>
      <c r="Z4771" s="446"/>
      <c r="AA4771" s="438" t="s">
        <v>20</v>
      </c>
      <c r="AB4771" s="409" t="s">
        <v>21</v>
      </c>
      <c r="AC4771" s="454">
        <v>0.85</v>
      </c>
      <c r="AD4771" s="441"/>
      <c r="AE4771" s="442"/>
      <c r="AF4771" s="452"/>
      <c r="AG4771" s="414">
        <v>108.0</v>
      </c>
      <c r="AH4771" s="79"/>
      <c r="AI4771" s="80"/>
      <c r="AJ4771" s="80"/>
      <c r="AK4771" s="80"/>
      <c r="AL4771" s="14"/>
      <c r="AM4771" s="16" t="str">
        <f t="shared" si="215"/>
        <v>{s:'63E824'},</v>
      </c>
      <c r="AN4771" s="16"/>
    </row>
    <row r="4772" ht="16.5" customHeight="1">
      <c r="A4772" s="403">
        <v>63.0</v>
      </c>
      <c r="B4772" s="404" t="s">
        <v>6610</v>
      </c>
      <c r="C4772" s="31">
        <v>4770.0</v>
      </c>
      <c r="D4772" s="405" t="s">
        <v>6611</v>
      </c>
      <c r="E4772" s="94"/>
      <c r="F4772" s="94"/>
      <c r="G4772" s="103"/>
      <c r="H4772" s="140"/>
      <c r="I4772" s="140"/>
      <c r="J4772" s="95"/>
      <c r="K4772" s="69"/>
      <c r="L4772" s="65"/>
      <c r="M4772" s="65"/>
      <c r="N4772" s="302"/>
      <c r="O4772" s="382"/>
      <c r="P4772" s="383"/>
      <c r="Q4772" s="302"/>
      <c r="R4772" s="384"/>
      <c r="S4772" s="458"/>
      <c r="T4772" s="455"/>
      <c r="U4772" s="442"/>
      <c r="V4772" s="443"/>
      <c r="W4772" s="443"/>
      <c r="X4772" s="449" t="s">
        <v>326</v>
      </c>
      <c r="Y4772" s="442" t="s">
        <v>21</v>
      </c>
      <c r="Z4772" s="448" t="str">
        <f>$Z$653</f>
        <v/>
      </c>
      <c r="AA4772" s="426"/>
      <c r="AB4772" s="427"/>
      <c r="AC4772" s="428"/>
      <c r="AD4772" s="441"/>
      <c r="AE4772" s="443"/>
      <c r="AF4772" s="448"/>
      <c r="AG4772" s="414">
        <v>88.0</v>
      </c>
      <c r="AH4772" s="79"/>
      <c r="AI4772" s="80"/>
      <c r="AJ4772" s="80"/>
      <c r="AK4772" s="80"/>
      <c r="AL4772" s="14"/>
      <c r="AM4772" s="16" t="str">
        <f t="shared" si="215"/>
        <v>{s:'63E825'},</v>
      </c>
      <c r="AN4772" s="16"/>
    </row>
    <row r="4773" ht="16.5" customHeight="1">
      <c r="A4773" s="403">
        <v>63.0</v>
      </c>
      <c r="B4773" s="404" t="s">
        <v>6612</v>
      </c>
      <c r="C4773" s="31">
        <v>4771.0</v>
      </c>
      <c r="D4773" s="405" t="s">
        <v>6613</v>
      </c>
      <c r="E4773" s="94"/>
      <c r="F4773" s="94"/>
      <c r="G4773" s="103"/>
      <c r="H4773" s="140"/>
      <c r="I4773" s="140"/>
      <c r="J4773" s="95"/>
      <c r="K4773" s="69"/>
      <c r="L4773" s="65"/>
      <c r="M4773" s="65"/>
      <c r="N4773" s="302"/>
      <c r="O4773" s="382"/>
      <c r="P4773" s="383"/>
      <c r="Q4773" s="302"/>
      <c r="R4773" s="384"/>
      <c r="S4773" s="458"/>
      <c r="T4773" s="455"/>
      <c r="U4773" s="442"/>
      <c r="V4773" s="443"/>
      <c r="W4773" s="443"/>
      <c r="X4773" s="450"/>
      <c r="Y4773" s="418"/>
      <c r="Z4773" s="419"/>
      <c r="AA4773" s="420" t="s">
        <v>20</v>
      </c>
      <c r="AB4773" s="421" t="s">
        <v>21</v>
      </c>
      <c r="AC4773" s="430">
        <v>0.85</v>
      </c>
      <c r="AD4773" s="441"/>
      <c r="AE4773" s="443"/>
      <c r="AF4773" s="448"/>
      <c r="AG4773" s="414">
        <v>74.0</v>
      </c>
      <c r="AH4773" s="79"/>
      <c r="AI4773" s="80"/>
      <c r="AJ4773" s="80"/>
      <c r="AK4773" s="80"/>
      <c r="AL4773" s="14"/>
      <c r="AM4773" s="16" t="str">
        <f t="shared" si="215"/>
        <v>{s:'63E826'},</v>
      </c>
      <c r="AN4773" s="16"/>
    </row>
    <row r="4774" ht="16.5" customHeight="1">
      <c r="A4774" s="403">
        <v>63.0</v>
      </c>
      <c r="B4774" s="404" t="s">
        <v>6614</v>
      </c>
      <c r="C4774" s="31">
        <v>4772.0</v>
      </c>
      <c r="D4774" s="405" t="s">
        <v>6615</v>
      </c>
      <c r="E4774" s="94"/>
      <c r="F4774" s="94"/>
      <c r="G4774" s="103"/>
      <c r="H4774" s="140"/>
      <c r="I4774" s="140"/>
      <c r="J4774" s="95"/>
      <c r="K4774" s="69"/>
      <c r="L4774" s="65"/>
      <c r="M4774" s="65"/>
      <c r="N4774" s="302"/>
      <c r="O4774" s="382"/>
      <c r="P4774" s="383"/>
      <c r="Q4774" s="302"/>
      <c r="R4774" s="384"/>
      <c r="S4774" s="458"/>
      <c r="T4774" s="455"/>
      <c r="U4774" s="442"/>
      <c r="V4774" s="443"/>
      <c r="W4774" s="448"/>
      <c r="X4774" s="449" t="s">
        <v>329</v>
      </c>
      <c r="Y4774" s="442" t="s">
        <v>21</v>
      </c>
      <c r="Z4774" s="448" t="str">
        <f>$Z$655</f>
        <v/>
      </c>
      <c r="AA4774" s="423"/>
      <c r="AB4774" s="424"/>
      <c r="AC4774" s="419"/>
      <c r="AD4774" s="441"/>
      <c r="AE4774" s="443"/>
      <c r="AF4774" s="448"/>
      <c r="AG4774" s="414">
        <v>108.0</v>
      </c>
      <c r="AH4774" s="79"/>
      <c r="AI4774" s="80"/>
      <c r="AJ4774" s="80"/>
      <c r="AK4774" s="80"/>
      <c r="AL4774" s="14"/>
      <c r="AM4774" s="16" t="str">
        <f t="shared" si="215"/>
        <v>{s:'63E827'},</v>
      </c>
      <c r="AN4774" s="16"/>
    </row>
    <row r="4775" ht="16.5" customHeight="1">
      <c r="A4775" s="403">
        <v>63.0</v>
      </c>
      <c r="B4775" s="404" t="s">
        <v>6616</v>
      </c>
      <c r="C4775" s="31">
        <v>4773.0</v>
      </c>
      <c r="D4775" s="405" t="s">
        <v>6617</v>
      </c>
      <c r="E4775" s="94"/>
      <c r="F4775" s="94"/>
      <c r="G4775" s="103"/>
      <c r="H4775" s="140"/>
      <c r="I4775" s="140"/>
      <c r="J4775" s="95"/>
      <c r="K4775" s="69"/>
      <c r="L4775" s="65"/>
      <c r="M4775" s="65"/>
      <c r="N4775" s="302"/>
      <c r="O4775" s="382"/>
      <c r="P4775" s="383"/>
      <c r="Q4775" s="302"/>
      <c r="R4775" s="384"/>
      <c r="S4775" s="462"/>
      <c r="T4775" s="463"/>
      <c r="U4775" s="418"/>
      <c r="V4775" s="424"/>
      <c r="W4775" s="419"/>
      <c r="X4775" s="450"/>
      <c r="Y4775" s="418"/>
      <c r="Z4775" s="419"/>
      <c r="AA4775" s="420" t="s">
        <v>20</v>
      </c>
      <c r="AB4775" s="421" t="s">
        <v>21</v>
      </c>
      <c r="AC4775" s="430">
        <v>0.85</v>
      </c>
      <c r="AD4775" s="456"/>
      <c r="AE4775" s="424"/>
      <c r="AF4775" s="419"/>
      <c r="AG4775" s="414">
        <v>91.0</v>
      </c>
      <c r="AH4775" s="79"/>
      <c r="AI4775" s="80"/>
      <c r="AJ4775" s="80"/>
      <c r="AK4775" s="80"/>
      <c r="AL4775" s="14"/>
      <c r="AM4775" s="16" t="str">
        <f t="shared" si="215"/>
        <v>{s:'63E828'},</v>
      </c>
      <c r="AN4775" s="16"/>
    </row>
    <row r="4776" ht="16.5" customHeight="1">
      <c r="A4776" s="29">
        <v>63.0</v>
      </c>
      <c r="B4776" s="30" t="s">
        <v>6618</v>
      </c>
      <c r="C4776" s="31">
        <v>4774.0</v>
      </c>
      <c r="D4776" s="32" t="s">
        <v>6619</v>
      </c>
      <c r="E4776" s="94"/>
      <c r="F4776" s="94"/>
      <c r="G4776" s="94"/>
      <c r="H4776" s="140"/>
      <c r="I4776" s="140"/>
      <c r="J4776" s="95"/>
      <c r="K4776" s="82" t="s">
        <v>38</v>
      </c>
      <c r="L4776" s="96"/>
      <c r="M4776" s="96"/>
      <c r="N4776" s="152"/>
      <c r="O4776" s="105"/>
      <c r="P4776" s="94"/>
      <c r="Q4776" s="140"/>
      <c r="R4776" s="95"/>
      <c r="S4776" s="287"/>
      <c r="T4776" s="287"/>
      <c r="U4776" s="152"/>
      <c r="V4776" s="152"/>
      <c r="W4776" s="152"/>
      <c r="X4776" s="299"/>
      <c r="Y4776" s="287"/>
      <c r="Z4776" s="345"/>
      <c r="AA4776" s="398"/>
      <c r="AB4776" s="288"/>
      <c r="AC4776" s="288"/>
      <c r="AD4776" s="288"/>
      <c r="AE4776" s="288"/>
      <c r="AF4776" s="346"/>
      <c r="AG4776" s="45">
        <v>270.0</v>
      </c>
      <c r="AH4776" s="79"/>
      <c r="AI4776" s="80"/>
      <c r="AJ4776" s="80"/>
      <c r="AK4776" s="80"/>
      <c r="AL4776" s="14"/>
      <c r="AM4776" s="16" t="str">
        <f t="shared" ref="AM4776:AM4787" si="216">"{s:'"&amp;A4776&amp;B4776&amp;"', v:"&amp;AG4776&amp;" , c:'"&amp;D4776&amp;"・'},"</f>
        <v>{s:'63E829', v:270 , c:'放デイ５・有資格５・責欠２・'},</v>
      </c>
      <c r="AN4776" s="16"/>
    </row>
    <row r="4777" ht="16.5" customHeight="1">
      <c r="A4777" s="29">
        <v>63.0</v>
      </c>
      <c r="B4777" s="30" t="s">
        <v>6620</v>
      </c>
      <c r="C4777" s="31">
        <v>4775.0</v>
      </c>
      <c r="D4777" s="32" t="s">
        <v>6621</v>
      </c>
      <c r="E4777" s="94"/>
      <c r="F4777" s="94"/>
      <c r="G4777" s="94"/>
      <c r="H4777" s="140"/>
      <c r="I4777" s="140"/>
      <c r="J4777" s="95"/>
      <c r="K4777" s="87"/>
      <c r="L4777" s="302">
        <v>8.0</v>
      </c>
      <c r="M4777" s="63" t="s">
        <v>40</v>
      </c>
      <c r="N4777" s="140"/>
      <c r="O4777" s="105"/>
      <c r="P4777" s="94"/>
      <c r="Q4777" s="140"/>
      <c r="R4777" s="95"/>
      <c r="S4777" s="302"/>
      <c r="T4777" s="302"/>
      <c r="U4777" s="140"/>
      <c r="V4777" s="140"/>
      <c r="W4777" s="140"/>
      <c r="X4777" s="303"/>
      <c r="Y4777" s="290"/>
      <c r="Z4777" s="350"/>
      <c r="AA4777" s="299" t="s">
        <v>20</v>
      </c>
      <c r="AB4777" s="287" t="s">
        <v>21</v>
      </c>
      <c r="AC4777" s="351">
        <v>0.85</v>
      </c>
      <c r="AD4777" s="288"/>
      <c r="AE4777" s="288"/>
      <c r="AF4777" s="346"/>
      <c r="AG4777" s="45">
        <v>230.0</v>
      </c>
      <c r="AH4777" s="79"/>
      <c r="AI4777" s="80"/>
      <c r="AJ4777" s="80"/>
      <c r="AK4777" s="80"/>
      <c r="AL4777" s="14"/>
      <c r="AM4777" s="16" t="str">
        <f t="shared" si="216"/>
        <v>{s:'63E830', v:230 , c:'放デイ５・有資格５・責欠２・評減・'},</v>
      </c>
      <c r="AN4777" s="16"/>
    </row>
    <row r="4778" ht="16.5" customHeight="1">
      <c r="A4778" s="29">
        <v>63.0</v>
      </c>
      <c r="B4778" s="30" t="s">
        <v>6622</v>
      </c>
      <c r="C4778" s="31">
        <v>4776.0</v>
      </c>
      <c r="D4778" s="32" t="s">
        <v>6623</v>
      </c>
      <c r="E4778" s="94"/>
      <c r="F4778" s="94"/>
      <c r="G4778" s="94"/>
      <c r="H4778" s="140"/>
      <c r="I4778" s="140"/>
      <c r="J4778" s="95"/>
      <c r="K4778" s="87"/>
      <c r="L4778" s="65"/>
      <c r="M4778" s="302"/>
      <c r="N4778" s="366"/>
      <c r="O4778" s="367"/>
      <c r="P4778" s="368"/>
      <c r="Q4778" s="366"/>
      <c r="R4778" s="369"/>
      <c r="S4778" s="304"/>
      <c r="T4778" s="304"/>
      <c r="U4778" s="140"/>
      <c r="V4778" s="140"/>
      <c r="W4778" s="140"/>
      <c r="X4778" s="305" t="s">
        <v>326</v>
      </c>
      <c r="Y4778" s="287" t="s">
        <v>21</v>
      </c>
      <c r="Z4778" s="354" t="str">
        <f>$Z$653</f>
        <v/>
      </c>
      <c r="AA4778" s="434"/>
      <c r="AB4778" s="297"/>
      <c r="AC4778" s="297"/>
      <c r="AD4778" s="297"/>
      <c r="AE4778" s="297"/>
      <c r="AF4778" s="362"/>
      <c r="AG4778" s="45">
        <v>189.0</v>
      </c>
      <c r="AH4778" s="79"/>
      <c r="AI4778" s="80"/>
      <c r="AJ4778" s="80"/>
      <c r="AK4778" s="80"/>
      <c r="AL4778" s="14"/>
      <c r="AM4778" s="16" t="str">
        <f t="shared" si="216"/>
        <v>{s:'63E831', v:189 , c:'放デイ５・有資格５・責欠２・開減１・'},</v>
      </c>
      <c r="AN4778" s="16"/>
    </row>
    <row r="4779" ht="16.5" customHeight="1">
      <c r="A4779" s="29">
        <v>63.0</v>
      </c>
      <c r="B4779" s="30" t="s">
        <v>6624</v>
      </c>
      <c r="C4779" s="31">
        <v>4777.0</v>
      </c>
      <c r="D4779" s="32" t="s">
        <v>6625</v>
      </c>
      <c r="E4779" s="94"/>
      <c r="F4779" s="94"/>
      <c r="G4779" s="94"/>
      <c r="H4779" s="140"/>
      <c r="I4779" s="140"/>
      <c r="J4779" s="95"/>
      <c r="K4779" s="87"/>
      <c r="L4779" s="65"/>
      <c r="M4779" s="302"/>
      <c r="N4779" s="366"/>
      <c r="O4779" s="367"/>
      <c r="P4779" s="368"/>
      <c r="Q4779" s="366"/>
      <c r="R4779" s="369"/>
      <c r="S4779" s="304"/>
      <c r="T4779" s="304"/>
      <c r="U4779" s="140"/>
      <c r="V4779" s="140"/>
      <c r="W4779" s="140"/>
      <c r="X4779" s="306"/>
      <c r="Y4779" s="290"/>
      <c r="Z4779" s="355"/>
      <c r="AA4779" s="356" t="s">
        <v>20</v>
      </c>
      <c r="AB4779" s="357" t="s">
        <v>21</v>
      </c>
      <c r="AC4779" s="358">
        <v>0.85</v>
      </c>
      <c r="AD4779" s="288"/>
      <c r="AE4779" s="288"/>
      <c r="AF4779" s="346"/>
      <c r="AG4779" s="45">
        <v>161.0</v>
      </c>
      <c r="AH4779" s="79"/>
      <c r="AI4779" s="80"/>
      <c r="AJ4779" s="80"/>
      <c r="AK4779" s="80"/>
      <c r="AL4779" s="14"/>
      <c r="AM4779" s="16" t="str">
        <f t="shared" si="216"/>
        <v>{s:'63E832', v:161 , c:'放デイ５・有資格５・責欠２・開減１・評減・'},</v>
      </c>
      <c r="AN4779" s="16"/>
    </row>
    <row r="4780" ht="16.5" customHeight="1">
      <c r="A4780" s="29">
        <v>63.0</v>
      </c>
      <c r="B4780" s="30" t="s">
        <v>6626</v>
      </c>
      <c r="C4780" s="31">
        <v>4778.0</v>
      </c>
      <c r="D4780" s="32" t="s">
        <v>6627</v>
      </c>
      <c r="E4780" s="94"/>
      <c r="F4780" s="94"/>
      <c r="G4780" s="94"/>
      <c r="H4780" s="140"/>
      <c r="I4780" s="140"/>
      <c r="J4780" s="95"/>
      <c r="K4780" s="87"/>
      <c r="L4780" s="65"/>
      <c r="M4780" s="302"/>
      <c r="N4780" s="366"/>
      <c r="O4780" s="367"/>
      <c r="P4780" s="368"/>
      <c r="Q4780" s="366"/>
      <c r="R4780" s="369"/>
      <c r="S4780" s="304"/>
      <c r="T4780" s="304"/>
      <c r="U4780" s="140"/>
      <c r="V4780" s="140"/>
      <c r="W4780" s="140"/>
      <c r="X4780" s="305" t="s">
        <v>329</v>
      </c>
      <c r="Y4780" s="287" t="s">
        <v>21</v>
      </c>
      <c r="Z4780" s="354" t="str">
        <f>$Z$655</f>
        <v/>
      </c>
      <c r="AA4780" s="435"/>
      <c r="AB4780" s="292"/>
      <c r="AC4780" s="292"/>
      <c r="AD4780" s="292"/>
      <c r="AE4780" s="292"/>
      <c r="AF4780" s="355"/>
      <c r="AG4780" s="45">
        <v>230.0</v>
      </c>
      <c r="AH4780" s="79"/>
      <c r="AI4780" s="80"/>
      <c r="AJ4780" s="80"/>
      <c r="AK4780" s="80"/>
      <c r="AL4780" s="14"/>
      <c r="AM4780" s="16" t="str">
        <f t="shared" si="216"/>
        <v>{s:'63E833', v:230 , c:'放デイ５・有資格５・責欠２・開減２・'},</v>
      </c>
      <c r="AN4780" s="16"/>
    </row>
    <row r="4781" ht="16.5" customHeight="1">
      <c r="A4781" s="29">
        <v>63.0</v>
      </c>
      <c r="B4781" s="30" t="s">
        <v>6628</v>
      </c>
      <c r="C4781" s="31">
        <v>4779.0</v>
      </c>
      <c r="D4781" s="32" t="s">
        <v>6629</v>
      </c>
      <c r="E4781" s="94"/>
      <c r="F4781" s="94"/>
      <c r="G4781" s="94"/>
      <c r="H4781" s="140"/>
      <c r="I4781" s="140"/>
      <c r="J4781" s="95"/>
      <c r="K4781" s="87"/>
      <c r="L4781" s="65"/>
      <c r="M4781" s="302"/>
      <c r="N4781" s="366"/>
      <c r="O4781" s="367"/>
      <c r="P4781" s="368"/>
      <c r="Q4781" s="366"/>
      <c r="R4781" s="369"/>
      <c r="S4781" s="304"/>
      <c r="T4781" s="304"/>
      <c r="U4781" s="140"/>
      <c r="V4781" s="140"/>
      <c r="W4781" s="140"/>
      <c r="X4781" s="306"/>
      <c r="Y4781" s="290"/>
      <c r="Z4781" s="355"/>
      <c r="AA4781" s="356" t="s">
        <v>20</v>
      </c>
      <c r="AB4781" s="357" t="s">
        <v>21</v>
      </c>
      <c r="AC4781" s="358">
        <v>0.85</v>
      </c>
      <c r="AD4781" s="288"/>
      <c r="AE4781" s="288"/>
      <c r="AF4781" s="346"/>
      <c r="AG4781" s="45">
        <v>196.0</v>
      </c>
      <c r="AH4781" s="79"/>
      <c r="AI4781" s="80"/>
      <c r="AJ4781" s="80"/>
      <c r="AK4781" s="80"/>
      <c r="AL4781" s="14"/>
      <c r="AM4781" s="16" t="str">
        <f t="shared" si="216"/>
        <v>{s:'63E834', v:196 , c:'放デイ５・有資格５・責欠２・開減２・評減・'},</v>
      </c>
      <c r="AN4781" s="16"/>
    </row>
    <row r="4782" ht="16.5" customHeight="1">
      <c r="A4782" s="29">
        <v>63.0</v>
      </c>
      <c r="B4782" s="30" t="s">
        <v>6630</v>
      </c>
      <c r="C4782" s="31">
        <v>4780.0</v>
      </c>
      <c r="D4782" s="32" t="s">
        <v>6631</v>
      </c>
      <c r="E4782" s="94"/>
      <c r="F4782" s="94"/>
      <c r="G4782" s="94"/>
      <c r="H4782" s="140"/>
      <c r="I4782" s="140"/>
      <c r="J4782" s="95"/>
      <c r="K4782" s="87"/>
      <c r="L4782" s="65"/>
      <c r="M4782" s="302"/>
      <c r="N4782" s="366"/>
      <c r="O4782" s="367"/>
      <c r="P4782" s="368"/>
      <c r="Q4782" s="366"/>
      <c r="R4782" s="369"/>
      <c r="S4782" s="304"/>
      <c r="T4782" s="304"/>
      <c r="U4782" s="140"/>
      <c r="V4782" s="140"/>
      <c r="W4782" s="140"/>
      <c r="X4782" s="299"/>
      <c r="Y4782" s="287"/>
      <c r="Z4782" s="345"/>
      <c r="AA4782" s="398"/>
      <c r="AB4782" s="288"/>
      <c r="AC4782" s="346"/>
      <c r="AD4782" s="82" t="s">
        <v>30</v>
      </c>
      <c r="AE4782" s="302">
        <v>5.0</v>
      </c>
      <c r="AF4782" s="360" t="s">
        <v>31</v>
      </c>
      <c r="AG4782" s="45">
        <v>265.0</v>
      </c>
      <c r="AH4782" s="79"/>
      <c r="AI4782" s="80"/>
      <c r="AJ4782" s="80"/>
      <c r="AK4782" s="80"/>
      <c r="AL4782" s="14"/>
      <c r="AM4782" s="16" t="str">
        <f t="shared" si="216"/>
        <v>{s:'63E835', v:265 , c:'放デイ５・有資格５・責欠２・拘減・'},</v>
      </c>
      <c r="AN4782" s="16"/>
    </row>
    <row r="4783" ht="16.5" customHeight="1">
      <c r="A4783" s="29">
        <v>63.0</v>
      </c>
      <c r="B4783" s="30" t="s">
        <v>6632</v>
      </c>
      <c r="C4783" s="31">
        <v>4781.0</v>
      </c>
      <c r="D4783" s="32" t="s">
        <v>6633</v>
      </c>
      <c r="E4783" s="94"/>
      <c r="F4783" s="94"/>
      <c r="G4783" s="94"/>
      <c r="H4783" s="140"/>
      <c r="I4783" s="140"/>
      <c r="J4783" s="95"/>
      <c r="K4783" s="69"/>
      <c r="L4783" s="65"/>
      <c r="M4783" s="302"/>
      <c r="N4783" s="366"/>
      <c r="O4783" s="367"/>
      <c r="P4783" s="368"/>
      <c r="Q4783" s="366"/>
      <c r="R4783" s="369"/>
      <c r="S4783" s="304"/>
      <c r="T4783" s="304"/>
      <c r="U4783" s="140"/>
      <c r="V4783" s="140"/>
      <c r="W4783" s="140"/>
      <c r="X4783" s="303"/>
      <c r="Y4783" s="290"/>
      <c r="Z4783" s="350"/>
      <c r="AA4783" s="299" t="s">
        <v>20</v>
      </c>
      <c r="AB4783" s="287" t="s">
        <v>21</v>
      </c>
      <c r="AC4783" s="361">
        <v>0.85</v>
      </c>
      <c r="AD4783" s="87"/>
      <c r="AE4783" s="302"/>
      <c r="AF4783" s="360"/>
      <c r="AG4783" s="45">
        <v>225.0</v>
      </c>
      <c r="AH4783" s="79"/>
      <c r="AI4783" s="80"/>
      <c r="AJ4783" s="80"/>
      <c r="AK4783" s="80"/>
      <c r="AL4783" s="14"/>
      <c r="AM4783" s="16" t="str">
        <f t="shared" si="216"/>
        <v>{s:'63E836', v:225 , c:'放デイ５・有資格５・責欠２・評減・拘減・'},</v>
      </c>
      <c r="AN4783" s="16"/>
    </row>
    <row r="4784" ht="16.5" customHeight="1">
      <c r="A4784" s="29">
        <v>63.0</v>
      </c>
      <c r="B4784" s="30" t="s">
        <v>6634</v>
      </c>
      <c r="C4784" s="31">
        <v>4782.0</v>
      </c>
      <c r="D4784" s="32" t="s">
        <v>6635</v>
      </c>
      <c r="E4784" s="94"/>
      <c r="F4784" s="94"/>
      <c r="G4784" s="94"/>
      <c r="H4784" s="140"/>
      <c r="I4784" s="140"/>
      <c r="J4784" s="95"/>
      <c r="K4784" s="69"/>
      <c r="L4784" s="65"/>
      <c r="M4784" s="302"/>
      <c r="N4784" s="366"/>
      <c r="O4784" s="367"/>
      <c r="P4784" s="368"/>
      <c r="Q4784" s="366"/>
      <c r="R4784" s="369"/>
      <c r="S4784" s="304"/>
      <c r="T4784" s="304"/>
      <c r="U4784" s="140"/>
      <c r="V4784" s="140"/>
      <c r="W4784" s="140"/>
      <c r="X4784" s="305" t="s">
        <v>326</v>
      </c>
      <c r="Y4784" s="302" t="s">
        <v>21</v>
      </c>
      <c r="Z4784" s="349">
        <v>0.7</v>
      </c>
      <c r="AA4784" s="434"/>
      <c r="AB4784" s="297"/>
      <c r="AC4784" s="362"/>
      <c r="AD4784" s="87"/>
      <c r="AE4784" s="313"/>
      <c r="AF4784" s="349"/>
      <c r="AG4784" s="45">
        <v>184.0</v>
      </c>
      <c r="AH4784" s="79"/>
      <c r="AI4784" s="80"/>
      <c r="AJ4784" s="80"/>
      <c r="AK4784" s="80"/>
      <c r="AL4784" s="14"/>
      <c r="AM4784" s="16" t="str">
        <f t="shared" si="216"/>
        <v>{s:'63E837', v:184 , c:'放デイ５・有資格５・責欠２・開減１・拘減・'},</v>
      </c>
      <c r="AN4784" s="16"/>
    </row>
    <row r="4785" ht="16.5" customHeight="1">
      <c r="A4785" s="29">
        <v>63.0</v>
      </c>
      <c r="B4785" s="30" t="s">
        <v>6636</v>
      </c>
      <c r="C4785" s="31">
        <v>4783.0</v>
      </c>
      <c r="D4785" s="32" t="s">
        <v>6637</v>
      </c>
      <c r="E4785" s="94"/>
      <c r="F4785" s="94"/>
      <c r="G4785" s="94"/>
      <c r="H4785" s="140"/>
      <c r="I4785" s="140"/>
      <c r="J4785" s="95"/>
      <c r="K4785" s="69"/>
      <c r="L4785" s="65"/>
      <c r="M4785" s="302"/>
      <c r="N4785" s="366"/>
      <c r="O4785" s="367"/>
      <c r="P4785" s="368"/>
      <c r="Q4785" s="366"/>
      <c r="R4785" s="369"/>
      <c r="S4785" s="304"/>
      <c r="T4785" s="304"/>
      <c r="U4785" s="140"/>
      <c r="V4785" s="140"/>
      <c r="W4785" s="140"/>
      <c r="X4785" s="306"/>
      <c r="Y4785" s="290"/>
      <c r="Z4785" s="355"/>
      <c r="AA4785" s="356" t="s">
        <v>20</v>
      </c>
      <c r="AB4785" s="357" t="s">
        <v>21</v>
      </c>
      <c r="AC4785" s="363">
        <v>0.85</v>
      </c>
      <c r="AD4785" s="87"/>
      <c r="AE4785" s="313"/>
      <c r="AF4785" s="349"/>
      <c r="AG4785" s="45">
        <v>156.0</v>
      </c>
      <c r="AH4785" s="79"/>
      <c r="AI4785" s="80"/>
      <c r="AJ4785" s="80"/>
      <c r="AK4785" s="80"/>
      <c r="AL4785" s="14"/>
      <c r="AM4785" s="16" t="str">
        <f t="shared" si="216"/>
        <v>{s:'63E838', v:156 , c:'放デイ５・有資格５・責欠２・開減１・評減・拘減・'},</v>
      </c>
      <c r="AN4785" s="16"/>
    </row>
    <row r="4786" ht="16.5" customHeight="1">
      <c r="A4786" s="29">
        <v>63.0</v>
      </c>
      <c r="B4786" s="30" t="s">
        <v>6638</v>
      </c>
      <c r="C4786" s="31">
        <v>4784.0</v>
      </c>
      <c r="D4786" s="32" t="s">
        <v>6639</v>
      </c>
      <c r="E4786" s="94"/>
      <c r="F4786" s="94"/>
      <c r="G4786" s="94"/>
      <c r="H4786" s="140"/>
      <c r="I4786" s="140"/>
      <c r="J4786" s="95"/>
      <c r="K4786" s="69"/>
      <c r="L4786" s="65"/>
      <c r="M4786" s="302"/>
      <c r="N4786" s="366"/>
      <c r="O4786" s="367"/>
      <c r="P4786" s="368"/>
      <c r="Q4786" s="366"/>
      <c r="R4786" s="369"/>
      <c r="S4786" s="304"/>
      <c r="T4786" s="304"/>
      <c r="U4786" s="140"/>
      <c r="V4786" s="140"/>
      <c r="W4786" s="140"/>
      <c r="X4786" s="305" t="s">
        <v>329</v>
      </c>
      <c r="Y4786" s="302" t="s">
        <v>21</v>
      </c>
      <c r="Z4786" s="349">
        <v>0.85</v>
      </c>
      <c r="AA4786" s="435"/>
      <c r="AB4786" s="292"/>
      <c r="AC4786" s="355"/>
      <c r="AD4786" s="87"/>
      <c r="AE4786" s="313"/>
      <c r="AF4786" s="349"/>
      <c r="AG4786" s="45">
        <v>225.0</v>
      </c>
      <c r="AH4786" s="79"/>
      <c r="AI4786" s="80"/>
      <c r="AJ4786" s="80"/>
      <c r="AK4786" s="80"/>
      <c r="AL4786" s="14"/>
      <c r="AM4786" s="16" t="str">
        <f t="shared" si="216"/>
        <v>{s:'63E839', v:225 , c:'放デイ５・有資格５・責欠２・開減２・拘減・'},</v>
      </c>
      <c r="AN4786" s="16"/>
    </row>
    <row r="4787" ht="16.5" customHeight="1">
      <c r="A4787" s="29">
        <v>63.0</v>
      </c>
      <c r="B4787" s="30" t="s">
        <v>6640</v>
      </c>
      <c r="C4787" s="31">
        <v>4785.0</v>
      </c>
      <c r="D4787" s="32" t="s">
        <v>6641</v>
      </c>
      <c r="E4787" s="94"/>
      <c r="F4787" s="94"/>
      <c r="G4787" s="94"/>
      <c r="H4787" s="140"/>
      <c r="I4787" s="140"/>
      <c r="J4787" s="95"/>
      <c r="K4787" s="69"/>
      <c r="L4787" s="65"/>
      <c r="M4787" s="302"/>
      <c r="N4787" s="366"/>
      <c r="O4787" s="367"/>
      <c r="P4787" s="368"/>
      <c r="Q4787" s="366"/>
      <c r="R4787" s="369"/>
      <c r="S4787" s="304"/>
      <c r="T4787" s="304"/>
      <c r="U4787" s="140"/>
      <c r="V4787" s="140"/>
      <c r="W4787" s="140"/>
      <c r="X4787" s="306"/>
      <c r="Y4787" s="290"/>
      <c r="Z4787" s="355"/>
      <c r="AA4787" s="356" t="s">
        <v>20</v>
      </c>
      <c r="AB4787" s="357" t="s">
        <v>21</v>
      </c>
      <c r="AC4787" s="363">
        <v>0.85</v>
      </c>
      <c r="AD4787" s="93"/>
      <c r="AE4787" s="292"/>
      <c r="AF4787" s="355"/>
      <c r="AG4787" s="45">
        <v>191.0</v>
      </c>
      <c r="AH4787" s="79"/>
      <c r="AI4787" s="80"/>
      <c r="AJ4787" s="80"/>
      <c r="AK4787" s="80"/>
      <c r="AL4787" s="14"/>
      <c r="AM4787" s="16" t="str">
        <f t="shared" si="216"/>
        <v>{s:'63E840', v:191 , c:'放デイ５・有資格５・責欠２・開減２・評減・拘減・'},</v>
      </c>
      <c r="AN4787" s="16"/>
    </row>
    <row r="4788" ht="16.5" customHeight="1">
      <c r="A4788" s="403">
        <v>63.0</v>
      </c>
      <c r="B4788" s="404" t="s">
        <v>6642</v>
      </c>
      <c r="C4788" s="31">
        <v>4786.0</v>
      </c>
      <c r="D4788" s="405" t="s">
        <v>6643</v>
      </c>
      <c r="E4788" s="94"/>
      <c r="F4788" s="94"/>
      <c r="G4788" s="307"/>
      <c r="H4788" s="352"/>
      <c r="I4788" s="140"/>
      <c r="J4788" s="95"/>
      <c r="K4788" s="69"/>
      <c r="L4788" s="304"/>
      <c r="M4788" s="365"/>
      <c r="N4788" s="366"/>
      <c r="O4788" s="367"/>
      <c r="P4788" s="368"/>
      <c r="Q4788" s="366"/>
      <c r="R4788" s="369"/>
      <c r="S4788" s="406" t="s">
        <v>23</v>
      </c>
      <c r="T4788" s="436" t="s">
        <v>24</v>
      </c>
      <c r="U4788" s="408"/>
      <c r="V4788" s="408"/>
      <c r="W4788" s="437"/>
      <c r="X4788" s="438"/>
      <c r="Y4788" s="409"/>
      <c r="Z4788" s="439"/>
      <c r="AA4788" s="411"/>
      <c r="AB4788" s="412"/>
      <c r="AC4788" s="412"/>
      <c r="AD4788" s="412"/>
      <c r="AE4788" s="412"/>
      <c r="AF4788" s="413"/>
      <c r="AG4788" s="414">
        <v>189.0</v>
      </c>
      <c r="AH4788" s="79"/>
      <c r="AI4788" s="80"/>
      <c r="AJ4788" s="80"/>
      <c r="AK4788" s="80"/>
      <c r="AL4788" s="14"/>
      <c r="AM4788" s="16" t="str">
        <f t="shared" ref="AM4788:AM4811" si="217">"{s:'"&amp;A4788&amp;B4788&amp;"'},"</f>
        <v>{s:'63E841'},</v>
      </c>
      <c r="AN4788" s="16"/>
    </row>
    <row r="4789" ht="16.5" customHeight="1">
      <c r="A4789" s="403">
        <v>63.0</v>
      </c>
      <c r="B4789" s="404" t="s">
        <v>6644</v>
      </c>
      <c r="C4789" s="31">
        <v>4787.0</v>
      </c>
      <c r="D4789" s="405" t="s">
        <v>6645</v>
      </c>
      <c r="E4789" s="94"/>
      <c r="F4789" s="94"/>
      <c r="G4789" s="307"/>
      <c r="H4789" s="352"/>
      <c r="I4789" s="140"/>
      <c r="J4789" s="95"/>
      <c r="K4789" s="69"/>
      <c r="L4789" s="302"/>
      <c r="M4789" s="63"/>
      <c r="N4789" s="366"/>
      <c r="O4789" s="367"/>
      <c r="P4789" s="368"/>
      <c r="Q4789" s="366"/>
      <c r="R4789" s="369"/>
      <c r="S4789" s="440"/>
      <c r="T4789" s="441"/>
      <c r="U4789" s="442" t="s">
        <v>21</v>
      </c>
      <c r="V4789" s="443">
        <v>0.7</v>
      </c>
      <c r="W4789" s="444"/>
      <c r="X4789" s="445"/>
      <c r="Y4789" s="418"/>
      <c r="Z4789" s="446"/>
      <c r="AA4789" s="438" t="s">
        <v>20</v>
      </c>
      <c r="AB4789" s="409" t="s">
        <v>21</v>
      </c>
      <c r="AC4789" s="447">
        <v>0.85</v>
      </c>
      <c r="AD4789" s="412"/>
      <c r="AE4789" s="412"/>
      <c r="AF4789" s="413"/>
      <c r="AG4789" s="414">
        <v>161.0</v>
      </c>
      <c r="AH4789" s="79"/>
      <c r="AI4789" s="80"/>
      <c r="AJ4789" s="80"/>
      <c r="AK4789" s="80"/>
      <c r="AL4789" s="14"/>
      <c r="AM4789" s="16" t="str">
        <f t="shared" si="217"/>
        <v>{s:'63E842'},</v>
      </c>
      <c r="AN4789" s="16"/>
    </row>
    <row r="4790" ht="16.5" customHeight="1">
      <c r="A4790" s="403">
        <v>63.0</v>
      </c>
      <c r="B4790" s="404" t="s">
        <v>6646</v>
      </c>
      <c r="C4790" s="31">
        <v>4788.0</v>
      </c>
      <c r="D4790" s="405" t="s">
        <v>6647</v>
      </c>
      <c r="E4790" s="94"/>
      <c r="F4790" s="94"/>
      <c r="G4790" s="103"/>
      <c r="H4790" s="140"/>
      <c r="I4790" s="140"/>
      <c r="J4790" s="95"/>
      <c r="K4790" s="69"/>
      <c r="L4790" s="65"/>
      <c r="M4790" s="65"/>
      <c r="N4790" s="302"/>
      <c r="O4790" s="382"/>
      <c r="P4790" s="383"/>
      <c r="Q4790" s="302"/>
      <c r="R4790" s="384"/>
      <c r="S4790" s="440"/>
      <c r="T4790" s="441"/>
      <c r="U4790" s="442"/>
      <c r="V4790" s="443"/>
      <c r="W4790" s="448"/>
      <c r="X4790" s="449" t="s">
        <v>326</v>
      </c>
      <c r="Y4790" s="409" t="s">
        <v>21</v>
      </c>
      <c r="Z4790" s="410" t="str">
        <f>$Z$653</f>
        <v/>
      </c>
      <c r="AA4790" s="426"/>
      <c r="AB4790" s="427"/>
      <c r="AC4790" s="427"/>
      <c r="AD4790" s="427"/>
      <c r="AE4790" s="427"/>
      <c r="AF4790" s="428"/>
      <c r="AG4790" s="414">
        <v>132.0</v>
      </c>
      <c r="AH4790" s="79"/>
      <c r="AI4790" s="80"/>
      <c r="AJ4790" s="80"/>
      <c r="AK4790" s="80"/>
      <c r="AL4790" s="14"/>
      <c r="AM4790" s="16" t="str">
        <f t="shared" si="217"/>
        <v>{s:'63E843'},</v>
      </c>
      <c r="AN4790" s="16"/>
    </row>
    <row r="4791" ht="16.5" customHeight="1">
      <c r="A4791" s="403">
        <v>63.0</v>
      </c>
      <c r="B4791" s="404" t="s">
        <v>6648</v>
      </c>
      <c r="C4791" s="31">
        <v>4789.0</v>
      </c>
      <c r="D4791" s="405" t="s">
        <v>6649</v>
      </c>
      <c r="E4791" s="94"/>
      <c r="F4791" s="94"/>
      <c r="G4791" s="103"/>
      <c r="H4791" s="140"/>
      <c r="I4791" s="140"/>
      <c r="J4791" s="95"/>
      <c r="K4791" s="69"/>
      <c r="L4791" s="65"/>
      <c r="M4791" s="65"/>
      <c r="N4791" s="302"/>
      <c r="O4791" s="382"/>
      <c r="P4791" s="383"/>
      <c r="Q4791" s="302"/>
      <c r="R4791" s="384"/>
      <c r="S4791" s="440"/>
      <c r="T4791" s="441"/>
      <c r="U4791" s="442"/>
      <c r="V4791" s="443"/>
      <c r="W4791" s="448"/>
      <c r="X4791" s="450"/>
      <c r="Y4791" s="418"/>
      <c r="Z4791" s="419"/>
      <c r="AA4791" s="420" t="s">
        <v>20</v>
      </c>
      <c r="AB4791" s="421" t="s">
        <v>21</v>
      </c>
      <c r="AC4791" s="422">
        <v>0.85</v>
      </c>
      <c r="AD4791" s="412"/>
      <c r="AE4791" s="412"/>
      <c r="AF4791" s="413"/>
      <c r="AG4791" s="414">
        <v>112.0</v>
      </c>
      <c r="AH4791" s="79"/>
      <c r="AI4791" s="80"/>
      <c r="AJ4791" s="80"/>
      <c r="AK4791" s="80"/>
      <c r="AL4791" s="14"/>
      <c r="AM4791" s="16" t="str">
        <f t="shared" si="217"/>
        <v>{s:'63E844'},</v>
      </c>
      <c r="AN4791" s="16"/>
    </row>
    <row r="4792" ht="16.5" customHeight="1">
      <c r="A4792" s="403">
        <v>63.0</v>
      </c>
      <c r="B4792" s="404" t="s">
        <v>6650</v>
      </c>
      <c r="C4792" s="31">
        <v>4790.0</v>
      </c>
      <c r="D4792" s="405" t="s">
        <v>6651</v>
      </c>
      <c r="E4792" s="94"/>
      <c r="F4792" s="94"/>
      <c r="G4792" s="103"/>
      <c r="H4792" s="140"/>
      <c r="I4792" s="140"/>
      <c r="J4792" s="95"/>
      <c r="K4792" s="69"/>
      <c r="L4792" s="65"/>
      <c r="M4792" s="65"/>
      <c r="N4792" s="302"/>
      <c r="O4792" s="382"/>
      <c r="P4792" s="383"/>
      <c r="Q4792" s="302"/>
      <c r="R4792" s="384"/>
      <c r="S4792" s="440"/>
      <c r="T4792" s="441"/>
      <c r="U4792" s="442"/>
      <c r="V4792" s="443"/>
      <c r="W4792" s="448"/>
      <c r="X4792" s="449" t="s">
        <v>329</v>
      </c>
      <c r="Y4792" s="409" t="s">
        <v>21</v>
      </c>
      <c r="Z4792" s="410" t="str">
        <f>$Z$655</f>
        <v/>
      </c>
      <c r="AA4792" s="423"/>
      <c r="AB4792" s="424"/>
      <c r="AC4792" s="424"/>
      <c r="AD4792" s="424"/>
      <c r="AE4792" s="424"/>
      <c r="AF4792" s="419"/>
      <c r="AG4792" s="414">
        <v>161.0</v>
      </c>
      <c r="AH4792" s="79"/>
      <c r="AI4792" s="80"/>
      <c r="AJ4792" s="80"/>
      <c r="AK4792" s="80"/>
      <c r="AL4792" s="14"/>
      <c r="AM4792" s="16" t="str">
        <f t="shared" si="217"/>
        <v>{s:'63E845'},</v>
      </c>
      <c r="AN4792" s="16"/>
    </row>
    <row r="4793" ht="16.5" customHeight="1">
      <c r="A4793" s="403">
        <v>63.0</v>
      </c>
      <c r="B4793" s="404" t="s">
        <v>6652</v>
      </c>
      <c r="C4793" s="31">
        <v>4791.0</v>
      </c>
      <c r="D4793" s="405" t="s">
        <v>6653</v>
      </c>
      <c r="E4793" s="94"/>
      <c r="F4793" s="94"/>
      <c r="G4793" s="103"/>
      <c r="H4793" s="140"/>
      <c r="I4793" s="140"/>
      <c r="J4793" s="95"/>
      <c r="K4793" s="65"/>
      <c r="L4793" s="65"/>
      <c r="M4793" s="65"/>
      <c r="N4793" s="302"/>
      <c r="O4793" s="382"/>
      <c r="P4793" s="383"/>
      <c r="Q4793" s="302"/>
      <c r="R4793" s="384"/>
      <c r="S4793" s="440"/>
      <c r="T4793" s="441"/>
      <c r="U4793" s="442"/>
      <c r="V4793" s="443"/>
      <c r="W4793" s="448"/>
      <c r="X4793" s="450"/>
      <c r="Y4793" s="418"/>
      <c r="Z4793" s="419"/>
      <c r="AA4793" s="420" t="s">
        <v>20</v>
      </c>
      <c r="AB4793" s="421" t="s">
        <v>21</v>
      </c>
      <c r="AC4793" s="422">
        <v>0.85</v>
      </c>
      <c r="AD4793" s="412"/>
      <c r="AE4793" s="412"/>
      <c r="AF4793" s="413"/>
      <c r="AG4793" s="414">
        <v>137.0</v>
      </c>
      <c r="AH4793" s="79"/>
      <c r="AI4793" s="80"/>
      <c r="AJ4793" s="80"/>
      <c r="AK4793" s="80"/>
      <c r="AL4793" s="14"/>
      <c r="AM4793" s="16" t="str">
        <f t="shared" si="217"/>
        <v>{s:'63E846'},</v>
      </c>
      <c r="AN4793" s="16"/>
    </row>
    <row r="4794" ht="16.5" customHeight="1">
      <c r="A4794" s="403">
        <v>63.0</v>
      </c>
      <c r="B4794" s="404" t="s">
        <v>6654</v>
      </c>
      <c r="C4794" s="31">
        <v>4792.0</v>
      </c>
      <c r="D4794" s="405" t="s">
        <v>6655</v>
      </c>
      <c r="E4794" s="94"/>
      <c r="F4794" s="94"/>
      <c r="G4794" s="103"/>
      <c r="H4794" s="140"/>
      <c r="I4794" s="140"/>
      <c r="J4794" s="95"/>
      <c r="K4794" s="65"/>
      <c r="L4794" s="65"/>
      <c r="M4794" s="65"/>
      <c r="N4794" s="302"/>
      <c r="O4794" s="382"/>
      <c r="P4794" s="383"/>
      <c r="Q4794" s="302"/>
      <c r="R4794" s="384"/>
      <c r="S4794" s="440"/>
      <c r="T4794" s="441"/>
      <c r="U4794" s="442"/>
      <c r="V4794" s="443"/>
      <c r="W4794" s="448"/>
      <c r="X4794" s="438"/>
      <c r="Y4794" s="409"/>
      <c r="Z4794" s="439"/>
      <c r="AA4794" s="411"/>
      <c r="AB4794" s="412"/>
      <c r="AC4794" s="413"/>
      <c r="AD4794" s="451" t="s">
        <v>30</v>
      </c>
      <c r="AE4794" s="442">
        <v>5.0</v>
      </c>
      <c r="AF4794" s="452" t="s">
        <v>31</v>
      </c>
      <c r="AG4794" s="414">
        <v>184.0</v>
      </c>
      <c r="AH4794" s="79"/>
      <c r="AI4794" s="80"/>
      <c r="AJ4794" s="80"/>
      <c r="AK4794" s="80"/>
      <c r="AL4794" s="14"/>
      <c r="AM4794" s="16" t="str">
        <f t="shared" si="217"/>
        <v>{s:'63E847'},</v>
      </c>
      <c r="AN4794" s="16"/>
    </row>
    <row r="4795" ht="16.5" customHeight="1">
      <c r="A4795" s="403">
        <v>63.0</v>
      </c>
      <c r="B4795" s="404" t="s">
        <v>6656</v>
      </c>
      <c r="C4795" s="31">
        <v>4793.0</v>
      </c>
      <c r="D4795" s="405" t="s">
        <v>6657</v>
      </c>
      <c r="E4795" s="94"/>
      <c r="F4795" s="94"/>
      <c r="G4795" s="103"/>
      <c r="H4795" s="140"/>
      <c r="I4795" s="140"/>
      <c r="J4795" s="95"/>
      <c r="K4795" s="65"/>
      <c r="L4795" s="65"/>
      <c r="M4795" s="65"/>
      <c r="N4795" s="302"/>
      <c r="O4795" s="382"/>
      <c r="P4795" s="383"/>
      <c r="Q4795" s="302"/>
      <c r="R4795" s="384"/>
      <c r="S4795" s="440"/>
      <c r="T4795" s="455"/>
      <c r="U4795" s="442"/>
      <c r="V4795" s="443"/>
      <c r="W4795" s="448"/>
      <c r="X4795" s="445"/>
      <c r="Y4795" s="418"/>
      <c r="Z4795" s="446"/>
      <c r="AA4795" s="438" t="s">
        <v>20</v>
      </c>
      <c r="AB4795" s="409" t="s">
        <v>21</v>
      </c>
      <c r="AC4795" s="454">
        <v>0.85</v>
      </c>
      <c r="AD4795" s="441"/>
      <c r="AE4795" s="442"/>
      <c r="AF4795" s="452"/>
      <c r="AG4795" s="414">
        <v>156.0</v>
      </c>
      <c r="AH4795" s="79"/>
      <c r="AI4795" s="80"/>
      <c r="AJ4795" s="80"/>
      <c r="AK4795" s="80"/>
      <c r="AL4795" s="14"/>
      <c r="AM4795" s="16" t="str">
        <f t="shared" si="217"/>
        <v>{s:'63E848'},</v>
      </c>
      <c r="AN4795" s="16"/>
    </row>
    <row r="4796" ht="16.5" customHeight="1">
      <c r="A4796" s="403">
        <v>63.0</v>
      </c>
      <c r="B4796" s="404" t="s">
        <v>6658</v>
      </c>
      <c r="C4796" s="31">
        <v>4794.0</v>
      </c>
      <c r="D4796" s="405" t="s">
        <v>6659</v>
      </c>
      <c r="E4796" s="94"/>
      <c r="F4796" s="94"/>
      <c r="G4796" s="103"/>
      <c r="H4796" s="140"/>
      <c r="I4796" s="140"/>
      <c r="J4796" s="95"/>
      <c r="K4796" s="65"/>
      <c r="L4796" s="65"/>
      <c r="M4796" s="65"/>
      <c r="N4796" s="302"/>
      <c r="O4796" s="382"/>
      <c r="P4796" s="383"/>
      <c r="Q4796" s="302"/>
      <c r="R4796" s="384"/>
      <c r="S4796" s="440"/>
      <c r="T4796" s="455"/>
      <c r="U4796" s="442"/>
      <c r="V4796" s="443"/>
      <c r="W4796" s="448"/>
      <c r="X4796" s="449" t="s">
        <v>326</v>
      </c>
      <c r="Y4796" s="442" t="s">
        <v>21</v>
      </c>
      <c r="Z4796" s="448" t="str">
        <f>$Z$653</f>
        <v/>
      </c>
      <c r="AA4796" s="426"/>
      <c r="AB4796" s="427"/>
      <c r="AC4796" s="428"/>
      <c r="AD4796" s="441"/>
      <c r="AE4796" s="443"/>
      <c r="AF4796" s="448"/>
      <c r="AG4796" s="414">
        <v>127.0</v>
      </c>
      <c r="AH4796" s="79"/>
      <c r="AI4796" s="80"/>
      <c r="AJ4796" s="80"/>
      <c r="AK4796" s="80"/>
      <c r="AL4796" s="14"/>
      <c r="AM4796" s="16" t="str">
        <f t="shared" si="217"/>
        <v>{s:'63E849'},</v>
      </c>
      <c r="AN4796" s="16"/>
    </row>
    <row r="4797" ht="16.5" customHeight="1">
      <c r="A4797" s="403">
        <v>63.0</v>
      </c>
      <c r="B4797" s="404" t="s">
        <v>6660</v>
      </c>
      <c r="C4797" s="31">
        <v>4795.0</v>
      </c>
      <c r="D4797" s="405" t="s">
        <v>6661</v>
      </c>
      <c r="E4797" s="94"/>
      <c r="F4797" s="94"/>
      <c r="G4797" s="103"/>
      <c r="H4797" s="140"/>
      <c r="I4797" s="140"/>
      <c r="J4797" s="95"/>
      <c r="K4797" s="65"/>
      <c r="L4797" s="65"/>
      <c r="M4797" s="65"/>
      <c r="N4797" s="302"/>
      <c r="O4797" s="382"/>
      <c r="P4797" s="383"/>
      <c r="Q4797" s="302"/>
      <c r="R4797" s="384"/>
      <c r="S4797" s="458"/>
      <c r="T4797" s="455"/>
      <c r="U4797" s="442"/>
      <c r="V4797" s="443"/>
      <c r="W4797" s="448"/>
      <c r="X4797" s="450"/>
      <c r="Y4797" s="418"/>
      <c r="Z4797" s="419"/>
      <c r="AA4797" s="420" t="s">
        <v>20</v>
      </c>
      <c r="AB4797" s="421" t="s">
        <v>21</v>
      </c>
      <c r="AC4797" s="430">
        <v>0.85</v>
      </c>
      <c r="AD4797" s="441"/>
      <c r="AE4797" s="443"/>
      <c r="AF4797" s="448"/>
      <c r="AG4797" s="414">
        <v>107.0</v>
      </c>
      <c r="AH4797" s="79"/>
      <c r="AI4797" s="80"/>
      <c r="AJ4797" s="80"/>
      <c r="AK4797" s="80"/>
      <c r="AL4797" s="14"/>
      <c r="AM4797" s="16" t="str">
        <f t="shared" si="217"/>
        <v>{s:'63E850'},</v>
      </c>
      <c r="AN4797" s="16"/>
    </row>
    <row r="4798" ht="16.5" customHeight="1">
      <c r="A4798" s="403">
        <v>63.0</v>
      </c>
      <c r="B4798" s="404" t="s">
        <v>6662</v>
      </c>
      <c r="C4798" s="31">
        <v>4796.0</v>
      </c>
      <c r="D4798" s="405" t="s">
        <v>6663</v>
      </c>
      <c r="E4798" s="94"/>
      <c r="F4798" s="94"/>
      <c r="G4798" s="103"/>
      <c r="H4798" s="140"/>
      <c r="I4798" s="140"/>
      <c r="J4798" s="95"/>
      <c r="K4798" s="65"/>
      <c r="L4798" s="65"/>
      <c r="M4798" s="65"/>
      <c r="N4798" s="302"/>
      <c r="O4798" s="382"/>
      <c r="P4798" s="383"/>
      <c r="Q4798" s="302"/>
      <c r="R4798" s="384"/>
      <c r="S4798" s="458"/>
      <c r="T4798" s="455"/>
      <c r="U4798" s="442"/>
      <c r="V4798" s="443"/>
      <c r="W4798" s="448"/>
      <c r="X4798" s="449" t="s">
        <v>329</v>
      </c>
      <c r="Y4798" s="442" t="s">
        <v>21</v>
      </c>
      <c r="Z4798" s="448" t="str">
        <f>$Z$655</f>
        <v/>
      </c>
      <c r="AA4798" s="423"/>
      <c r="AB4798" s="424"/>
      <c r="AC4798" s="419"/>
      <c r="AD4798" s="441"/>
      <c r="AE4798" s="443"/>
      <c r="AF4798" s="448"/>
      <c r="AG4798" s="414">
        <v>156.0</v>
      </c>
      <c r="AH4798" s="79"/>
      <c r="AI4798" s="80"/>
      <c r="AJ4798" s="80"/>
      <c r="AK4798" s="80"/>
      <c r="AL4798" s="14"/>
      <c r="AM4798" s="16" t="str">
        <f t="shared" si="217"/>
        <v>{s:'63E851'},</v>
      </c>
      <c r="AN4798" s="16"/>
    </row>
    <row r="4799" ht="16.5" customHeight="1">
      <c r="A4799" s="403">
        <v>63.0</v>
      </c>
      <c r="B4799" s="404" t="s">
        <v>6664</v>
      </c>
      <c r="C4799" s="31">
        <v>4797.0</v>
      </c>
      <c r="D4799" s="405" t="s">
        <v>6665</v>
      </c>
      <c r="E4799" s="94"/>
      <c r="F4799" s="94"/>
      <c r="G4799" s="103"/>
      <c r="H4799" s="140"/>
      <c r="I4799" s="140"/>
      <c r="J4799" s="95"/>
      <c r="K4799" s="65"/>
      <c r="L4799" s="65"/>
      <c r="M4799" s="65"/>
      <c r="N4799" s="302"/>
      <c r="O4799" s="382"/>
      <c r="P4799" s="383"/>
      <c r="Q4799" s="302"/>
      <c r="R4799" s="384"/>
      <c r="S4799" s="458"/>
      <c r="T4799" s="455"/>
      <c r="U4799" s="442"/>
      <c r="V4799" s="443"/>
      <c r="W4799" s="448"/>
      <c r="X4799" s="450"/>
      <c r="Y4799" s="418"/>
      <c r="Z4799" s="419"/>
      <c r="AA4799" s="420" t="s">
        <v>20</v>
      </c>
      <c r="AB4799" s="421" t="s">
        <v>21</v>
      </c>
      <c r="AC4799" s="430">
        <v>0.85</v>
      </c>
      <c r="AD4799" s="456"/>
      <c r="AE4799" s="424"/>
      <c r="AF4799" s="419"/>
      <c r="AG4799" s="414">
        <v>132.0</v>
      </c>
      <c r="AH4799" s="79"/>
      <c r="AI4799" s="80"/>
      <c r="AJ4799" s="80"/>
      <c r="AK4799" s="80"/>
      <c r="AL4799" s="14"/>
      <c r="AM4799" s="16" t="str">
        <f t="shared" si="217"/>
        <v>{s:'63E852'},</v>
      </c>
      <c r="AN4799" s="16"/>
    </row>
    <row r="4800" ht="16.5" customHeight="1">
      <c r="A4800" s="403">
        <v>63.0</v>
      </c>
      <c r="B4800" s="404" t="s">
        <v>6666</v>
      </c>
      <c r="C4800" s="31">
        <v>4798.0</v>
      </c>
      <c r="D4800" s="405" t="s">
        <v>6667</v>
      </c>
      <c r="E4800" s="94"/>
      <c r="F4800" s="94"/>
      <c r="G4800" s="103"/>
      <c r="H4800" s="140"/>
      <c r="I4800" s="140"/>
      <c r="J4800" s="95"/>
      <c r="K4800" s="65"/>
      <c r="L4800" s="65"/>
      <c r="M4800" s="65"/>
      <c r="N4800" s="302"/>
      <c r="O4800" s="382"/>
      <c r="P4800" s="383"/>
      <c r="Q4800" s="302"/>
      <c r="R4800" s="384"/>
      <c r="S4800" s="458"/>
      <c r="T4800" s="436" t="s">
        <v>27</v>
      </c>
      <c r="U4800" s="409"/>
      <c r="V4800" s="457"/>
      <c r="W4800" s="410"/>
      <c r="X4800" s="438"/>
      <c r="Y4800" s="409"/>
      <c r="Z4800" s="439"/>
      <c r="AA4800" s="411"/>
      <c r="AB4800" s="412"/>
      <c r="AC4800" s="412"/>
      <c r="AD4800" s="412"/>
      <c r="AE4800" s="412"/>
      <c r="AF4800" s="413"/>
      <c r="AG4800" s="414">
        <v>135.0</v>
      </c>
      <c r="AH4800" s="79"/>
      <c r="AI4800" s="80"/>
      <c r="AJ4800" s="80"/>
      <c r="AK4800" s="80"/>
      <c r="AL4800" s="14"/>
      <c r="AM4800" s="16" t="str">
        <f t="shared" si="217"/>
        <v>{s:'63E853'},</v>
      </c>
      <c r="AN4800" s="16"/>
    </row>
    <row r="4801" ht="16.5" customHeight="1">
      <c r="A4801" s="403">
        <v>63.0</v>
      </c>
      <c r="B4801" s="404" t="s">
        <v>6668</v>
      </c>
      <c r="C4801" s="31">
        <v>4799.0</v>
      </c>
      <c r="D4801" s="405" t="s">
        <v>6669</v>
      </c>
      <c r="E4801" s="94"/>
      <c r="F4801" s="94"/>
      <c r="G4801" s="103"/>
      <c r="H4801" s="140"/>
      <c r="I4801" s="140"/>
      <c r="J4801" s="95"/>
      <c r="K4801" s="65"/>
      <c r="L4801" s="65"/>
      <c r="M4801" s="65"/>
      <c r="N4801" s="302"/>
      <c r="O4801" s="382"/>
      <c r="P4801" s="383"/>
      <c r="Q4801" s="302"/>
      <c r="R4801" s="384"/>
      <c r="S4801" s="458"/>
      <c r="T4801" s="441"/>
      <c r="U4801" s="442" t="s">
        <v>21</v>
      </c>
      <c r="V4801" s="443">
        <v>0.5</v>
      </c>
      <c r="W4801" s="448"/>
      <c r="X4801" s="445"/>
      <c r="Y4801" s="418"/>
      <c r="Z4801" s="446"/>
      <c r="AA4801" s="438" t="s">
        <v>20</v>
      </c>
      <c r="AB4801" s="409" t="s">
        <v>21</v>
      </c>
      <c r="AC4801" s="447">
        <v>0.85</v>
      </c>
      <c r="AD4801" s="412"/>
      <c r="AE4801" s="412"/>
      <c r="AF4801" s="413"/>
      <c r="AG4801" s="414">
        <v>115.0</v>
      </c>
      <c r="AH4801" s="79"/>
      <c r="AI4801" s="80"/>
      <c r="AJ4801" s="80"/>
      <c r="AK4801" s="80"/>
      <c r="AL4801" s="14"/>
      <c r="AM4801" s="16" t="str">
        <f t="shared" si="217"/>
        <v>{s:'63E854'},</v>
      </c>
      <c r="AN4801" s="16"/>
    </row>
    <row r="4802" ht="16.5" customHeight="1">
      <c r="A4802" s="403">
        <v>63.0</v>
      </c>
      <c r="B4802" s="404" t="s">
        <v>6670</v>
      </c>
      <c r="C4802" s="31">
        <v>4800.0</v>
      </c>
      <c r="D4802" s="405" t="s">
        <v>6671</v>
      </c>
      <c r="E4802" s="94"/>
      <c r="F4802" s="94"/>
      <c r="G4802" s="103"/>
      <c r="H4802" s="140"/>
      <c r="I4802" s="140"/>
      <c r="J4802" s="95"/>
      <c r="K4802" s="65"/>
      <c r="L4802" s="65"/>
      <c r="M4802" s="65"/>
      <c r="N4802" s="302"/>
      <c r="O4802" s="382"/>
      <c r="P4802" s="383"/>
      <c r="Q4802" s="302"/>
      <c r="R4802" s="384"/>
      <c r="S4802" s="458"/>
      <c r="T4802" s="441"/>
      <c r="U4802" s="442"/>
      <c r="V4802" s="443"/>
      <c r="W4802" s="448"/>
      <c r="X4802" s="449" t="s">
        <v>326</v>
      </c>
      <c r="Y4802" s="409" t="s">
        <v>21</v>
      </c>
      <c r="Z4802" s="410" t="str">
        <f>$Z$653</f>
        <v/>
      </c>
      <c r="AA4802" s="426"/>
      <c r="AB4802" s="427"/>
      <c r="AC4802" s="427"/>
      <c r="AD4802" s="427"/>
      <c r="AE4802" s="427"/>
      <c r="AF4802" s="428"/>
      <c r="AG4802" s="414">
        <v>95.0</v>
      </c>
      <c r="AH4802" s="79"/>
      <c r="AI4802" s="80"/>
      <c r="AJ4802" s="80"/>
      <c r="AK4802" s="80"/>
      <c r="AL4802" s="14"/>
      <c r="AM4802" s="16" t="str">
        <f t="shared" si="217"/>
        <v>{s:'63E855'},</v>
      </c>
      <c r="AN4802" s="16"/>
    </row>
    <row r="4803" ht="16.5" customHeight="1">
      <c r="A4803" s="403">
        <v>63.0</v>
      </c>
      <c r="B4803" s="404" t="s">
        <v>6672</v>
      </c>
      <c r="C4803" s="31">
        <v>4801.0</v>
      </c>
      <c r="D4803" s="405" t="s">
        <v>6673</v>
      </c>
      <c r="E4803" s="94"/>
      <c r="F4803" s="94"/>
      <c r="G4803" s="103"/>
      <c r="H4803" s="140"/>
      <c r="I4803" s="140"/>
      <c r="J4803" s="95"/>
      <c r="K4803" s="65"/>
      <c r="L4803" s="65"/>
      <c r="M4803" s="65"/>
      <c r="N4803" s="302"/>
      <c r="O4803" s="382"/>
      <c r="P4803" s="383"/>
      <c r="Q4803" s="302"/>
      <c r="R4803" s="384"/>
      <c r="S4803" s="458"/>
      <c r="T4803" s="441"/>
      <c r="U4803" s="442"/>
      <c r="V4803" s="443"/>
      <c r="W4803" s="448"/>
      <c r="X4803" s="450"/>
      <c r="Y4803" s="418"/>
      <c r="Z4803" s="419"/>
      <c r="AA4803" s="420" t="s">
        <v>20</v>
      </c>
      <c r="AB4803" s="421" t="s">
        <v>21</v>
      </c>
      <c r="AC4803" s="422">
        <v>0.85</v>
      </c>
      <c r="AD4803" s="412"/>
      <c r="AE4803" s="412"/>
      <c r="AF4803" s="413"/>
      <c r="AG4803" s="414">
        <v>81.0</v>
      </c>
      <c r="AH4803" s="79"/>
      <c r="AI4803" s="80"/>
      <c r="AJ4803" s="80"/>
      <c r="AK4803" s="80"/>
      <c r="AL4803" s="14"/>
      <c r="AM4803" s="16" t="str">
        <f t="shared" si="217"/>
        <v>{s:'63E856'},</v>
      </c>
      <c r="AN4803" s="16"/>
    </row>
    <row r="4804" ht="16.5" customHeight="1">
      <c r="A4804" s="403">
        <v>63.0</v>
      </c>
      <c r="B4804" s="404" t="s">
        <v>6674</v>
      </c>
      <c r="C4804" s="31">
        <v>4802.0</v>
      </c>
      <c r="D4804" s="405" t="s">
        <v>6675</v>
      </c>
      <c r="E4804" s="94"/>
      <c r="F4804" s="94"/>
      <c r="G4804" s="103"/>
      <c r="H4804" s="140"/>
      <c r="I4804" s="140"/>
      <c r="J4804" s="95"/>
      <c r="K4804" s="65"/>
      <c r="L4804" s="65"/>
      <c r="M4804" s="65"/>
      <c r="N4804" s="302"/>
      <c r="O4804" s="382"/>
      <c r="P4804" s="383"/>
      <c r="Q4804" s="302"/>
      <c r="R4804" s="384"/>
      <c r="S4804" s="458"/>
      <c r="T4804" s="441"/>
      <c r="U4804" s="442"/>
      <c r="V4804" s="443"/>
      <c r="W4804" s="448"/>
      <c r="X4804" s="449" t="s">
        <v>329</v>
      </c>
      <c r="Y4804" s="409" t="s">
        <v>21</v>
      </c>
      <c r="Z4804" s="410" t="str">
        <f>$Z$655</f>
        <v/>
      </c>
      <c r="AA4804" s="423"/>
      <c r="AB4804" s="424"/>
      <c r="AC4804" s="424"/>
      <c r="AD4804" s="424"/>
      <c r="AE4804" s="424"/>
      <c r="AF4804" s="419"/>
      <c r="AG4804" s="414">
        <v>115.0</v>
      </c>
      <c r="AH4804" s="79"/>
      <c r="AI4804" s="80"/>
      <c r="AJ4804" s="80"/>
      <c r="AK4804" s="80"/>
      <c r="AL4804" s="14"/>
      <c r="AM4804" s="16" t="str">
        <f t="shared" si="217"/>
        <v>{s:'63E857'},</v>
      </c>
      <c r="AN4804" s="16"/>
    </row>
    <row r="4805" ht="16.5" customHeight="1">
      <c r="A4805" s="403">
        <v>63.0</v>
      </c>
      <c r="B4805" s="404" t="s">
        <v>6676</v>
      </c>
      <c r="C4805" s="31">
        <v>4803.0</v>
      </c>
      <c r="D4805" s="405" t="s">
        <v>6677</v>
      </c>
      <c r="E4805" s="94"/>
      <c r="F4805" s="94"/>
      <c r="G4805" s="103"/>
      <c r="H4805" s="140"/>
      <c r="I4805" s="140"/>
      <c r="J4805" s="95"/>
      <c r="K4805" s="65"/>
      <c r="L4805" s="65"/>
      <c r="M4805" s="65"/>
      <c r="N4805" s="302"/>
      <c r="O4805" s="382"/>
      <c r="P4805" s="383"/>
      <c r="Q4805" s="302"/>
      <c r="R4805" s="384"/>
      <c r="S4805" s="458"/>
      <c r="T4805" s="441"/>
      <c r="U4805" s="442"/>
      <c r="V4805" s="443"/>
      <c r="W4805" s="448"/>
      <c r="X4805" s="450"/>
      <c r="Y4805" s="418"/>
      <c r="Z4805" s="419"/>
      <c r="AA4805" s="420" t="s">
        <v>20</v>
      </c>
      <c r="AB4805" s="421" t="s">
        <v>21</v>
      </c>
      <c r="AC4805" s="422">
        <v>0.85</v>
      </c>
      <c r="AD4805" s="412"/>
      <c r="AE4805" s="412"/>
      <c r="AF4805" s="413"/>
      <c r="AG4805" s="414">
        <v>98.0</v>
      </c>
      <c r="AH4805" s="79"/>
      <c r="AI4805" s="80"/>
      <c r="AJ4805" s="80"/>
      <c r="AK4805" s="80"/>
      <c r="AL4805" s="14"/>
      <c r="AM4805" s="16" t="str">
        <f t="shared" si="217"/>
        <v>{s:'63E858'},</v>
      </c>
      <c r="AN4805" s="16"/>
    </row>
    <row r="4806" ht="16.5" customHeight="1">
      <c r="A4806" s="403">
        <v>63.0</v>
      </c>
      <c r="B4806" s="404" t="s">
        <v>6678</v>
      </c>
      <c r="C4806" s="31">
        <v>4804.0</v>
      </c>
      <c r="D4806" s="405" t="s">
        <v>6679</v>
      </c>
      <c r="E4806" s="94"/>
      <c r="F4806" s="94"/>
      <c r="G4806" s="103"/>
      <c r="H4806" s="140"/>
      <c r="I4806" s="140"/>
      <c r="J4806" s="95"/>
      <c r="K4806" s="65"/>
      <c r="L4806" s="65"/>
      <c r="M4806" s="65"/>
      <c r="N4806" s="302"/>
      <c r="O4806" s="382"/>
      <c r="P4806" s="383"/>
      <c r="Q4806" s="302"/>
      <c r="R4806" s="384"/>
      <c r="S4806" s="458"/>
      <c r="T4806" s="441"/>
      <c r="U4806" s="442"/>
      <c r="V4806" s="443"/>
      <c r="W4806" s="448"/>
      <c r="X4806" s="438"/>
      <c r="Y4806" s="409"/>
      <c r="Z4806" s="439"/>
      <c r="AA4806" s="411"/>
      <c r="AB4806" s="412"/>
      <c r="AC4806" s="413"/>
      <c r="AD4806" s="451" t="s">
        <v>30</v>
      </c>
      <c r="AE4806" s="442">
        <v>5.0</v>
      </c>
      <c r="AF4806" s="452" t="s">
        <v>31</v>
      </c>
      <c r="AG4806" s="414">
        <v>130.0</v>
      </c>
      <c r="AH4806" s="79"/>
      <c r="AI4806" s="80"/>
      <c r="AJ4806" s="80"/>
      <c r="AK4806" s="80"/>
      <c r="AL4806" s="14"/>
      <c r="AM4806" s="16" t="str">
        <f t="shared" si="217"/>
        <v>{s:'63E859'},</v>
      </c>
      <c r="AN4806" s="16"/>
    </row>
    <row r="4807" ht="16.5" customHeight="1">
      <c r="A4807" s="403">
        <v>63.0</v>
      </c>
      <c r="B4807" s="404" t="s">
        <v>6680</v>
      </c>
      <c r="C4807" s="31">
        <v>4805.0</v>
      </c>
      <c r="D4807" s="405" t="s">
        <v>6681</v>
      </c>
      <c r="E4807" s="94"/>
      <c r="F4807" s="94"/>
      <c r="G4807" s="103"/>
      <c r="H4807" s="140"/>
      <c r="I4807" s="140"/>
      <c r="J4807" s="95"/>
      <c r="K4807" s="65"/>
      <c r="L4807" s="65"/>
      <c r="M4807" s="65"/>
      <c r="N4807" s="302"/>
      <c r="O4807" s="382"/>
      <c r="P4807" s="383"/>
      <c r="Q4807" s="302"/>
      <c r="R4807" s="384"/>
      <c r="S4807" s="458"/>
      <c r="T4807" s="441"/>
      <c r="U4807" s="442"/>
      <c r="V4807" s="443"/>
      <c r="W4807" s="443"/>
      <c r="X4807" s="445"/>
      <c r="Y4807" s="418"/>
      <c r="Z4807" s="446"/>
      <c r="AA4807" s="438" t="s">
        <v>20</v>
      </c>
      <c r="AB4807" s="409" t="s">
        <v>21</v>
      </c>
      <c r="AC4807" s="454">
        <v>0.85</v>
      </c>
      <c r="AD4807" s="441"/>
      <c r="AE4807" s="442"/>
      <c r="AF4807" s="452"/>
      <c r="AG4807" s="414">
        <v>110.0</v>
      </c>
      <c r="AH4807" s="79"/>
      <c r="AI4807" s="80"/>
      <c r="AJ4807" s="80"/>
      <c r="AK4807" s="80"/>
      <c r="AL4807" s="14"/>
      <c r="AM4807" s="16" t="str">
        <f t="shared" si="217"/>
        <v>{s:'63E860'},</v>
      </c>
      <c r="AN4807" s="16"/>
    </row>
    <row r="4808" ht="16.5" customHeight="1">
      <c r="A4808" s="403">
        <v>63.0</v>
      </c>
      <c r="B4808" s="404" t="s">
        <v>6682</v>
      </c>
      <c r="C4808" s="31">
        <v>4806.0</v>
      </c>
      <c r="D4808" s="405" t="s">
        <v>6683</v>
      </c>
      <c r="E4808" s="94"/>
      <c r="F4808" s="94"/>
      <c r="G4808" s="103"/>
      <c r="H4808" s="140"/>
      <c r="I4808" s="140"/>
      <c r="J4808" s="95"/>
      <c r="K4808" s="65"/>
      <c r="L4808" s="65"/>
      <c r="M4808" s="65"/>
      <c r="N4808" s="302"/>
      <c r="O4808" s="382"/>
      <c r="P4808" s="383"/>
      <c r="Q4808" s="302"/>
      <c r="R4808" s="384"/>
      <c r="S4808" s="458"/>
      <c r="T4808" s="441"/>
      <c r="U4808" s="442"/>
      <c r="V4808" s="443"/>
      <c r="W4808" s="443"/>
      <c r="X4808" s="449" t="s">
        <v>326</v>
      </c>
      <c r="Y4808" s="442" t="s">
        <v>21</v>
      </c>
      <c r="Z4808" s="448" t="str">
        <f>$Z$653</f>
        <v/>
      </c>
      <c r="AA4808" s="426"/>
      <c r="AB4808" s="427"/>
      <c r="AC4808" s="428"/>
      <c r="AD4808" s="441"/>
      <c r="AE4808" s="443"/>
      <c r="AF4808" s="448"/>
      <c r="AG4808" s="414">
        <v>90.0</v>
      </c>
      <c r="AH4808" s="79"/>
      <c r="AI4808" s="80"/>
      <c r="AJ4808" s="80"/>
      <c r="AK4808" s="80"/>
      <c r="AL4808" s="14"/>
      <c r="AM4808" s="16" t="str">
        <f t="shared" si="217"/>
        <v>{s:'63E861'},</v>
      </c>
      <c r="AN4808" s="16"/>
    </row>
    <row r="4809" ht="16.5" customHeight="1">
      <c r="A4809" s="403">
        <v>63.0</v>
      </c>
      <c r="B4809" s="404" t="s">
        <v>6684</v>
      </c>
      <c r="C4809" s="31">
        <v>4807.0</v>
      </c>
      <c r="D4809" s="405" t="s">
        <v>6685</v>
      </c>
      <c r="E4809" s="94"/>
      <c r="F4809" s="94"/>
      <c r="G4809" s="103"/>
      <c r="H4809" s="140"/>
      <c r="I4809" s="140"/>
      <c r="J4809" s="95"/>
      <c r="K4809" s="65"/>
      <c r="L4809" s="65"/>
      <c r="M4809" s="65"/>
      <c r="N4809" s="302"/>
      <c r="O4809" s="382"/>
      <c r="P4809" s="383"/>
      <c r="Q4809" s="302"/>
      <c r="R4809" s="384"/>
      <c r="S4809" s="458"/>
      <c r="T4809" s="441"/>
      <c r="U4809" s="442"/>
      <c r="V4809" s="443"/>
      <c r="W4809" s="443"/>
      <c r="X4809" s="450"/>
      <c r="Y4809" s="418"/>
      <c r="Z4809" s="419"/>
      <c r="AA4809" s="420" t="s">
        <v>20</v>
      </c>
      <c r="AB4809" s="421" t="s">
        <v>21</v>
      </c>
      <c r="AC4809" s="430">
        <v>0.85</v>
      </c>
      <c r="AD4809" s="441"/>
      <c r="AE4809" s="443"/>
      <c r="AF4809" s="448"/>
      <c r="AG4809" s="414">
        <v>76.0</v>
      </c>
      <c r="AH4809" s="79"/>
      <c r="AI4809" s="80"/>
      <c r="AJ4809" s="80"/>
      <c r="AK4809" s="80"/>
      <c r="AL4809" s="14"/>
      <c r="AM4809" s="16" t="str">
        <f t="shared" si="217"/>
        <v>{s:'63E862'},</v>
      </c>
      <c r="AN4809" s="16"/>
    </row>
    <row r="4810" ht="16.5" customHeight="1">
      <c r="A4810" s="403">
        <v>63.0</v>
      </c>
      <c r="B4810" s="404" t="s">
        <v>6686</v>
      </c>
      <c r="C4810" s="31">
        <v>4808.0</v>
      </c>
      <c r="D4810" s="405" t="s">
        <v>6687</v>
      </c>
      <c r="E4810" s="94"/>
      <c r="F4810" s="94"/>
      <c r="G4810" s="103"/>
      <c r="H4810" s="140"/>
      <c r="I4810" s="140"/>
      <c r="J4810" s="95"/>
      <c r="K4810" s="65"/>
      <c r="L4810" s="65"/>
      <c r="M4810" s="65"/>
      <c r="N4810" s="302"/>
      <c r="O4810" s="382"/>
      <c r="P4810" s="383"/>
      <c r="Q4810" s="302"/>
      <c r="R4810" s="384"/>
      <c r="S4810" s="458"/>
      <c r="T4810" s="441"/>
      <c r="U4810" s="442"/>
      <c r="V4810" s="443"/>
      <c r="W4810" s="448"/>
      <c r="X4810" s="449" t="s">
        <v>329</v>
      </c>
      <c r="Y4810" s="442" t="s">
        <v>21</v>
      </c>
      <c r="Z4810" s="448" t="str">
        <f>$Z$655</f>
        <v/>
      </c>
      <c r="AA4810" s="423"/>
      <c r="AB4810" s="424"/>
      <c r="AC4810" s="419"/>
      <c r="AD4810" s="441"/>
      <c r="AE4810" s="443"/>
      <c r="AF4810" s="448"/>
      <c r="AG4810" s="414">
        <v>110.0</v>
      </c>
      <c r="AH4810" s="79"/>
      <c r="AI4810" s="80"/>
      <c r="AJ4810" s="80"/>
      <c r="AK4810" s="80"/>
      <c r="AL4810" s="14"/>
      <c r="AM4810" s="16" t="str">
        <f t="shared" si="217"/>
        <v>{s:'63E863'},</v>
      </c>
      <c r="AN4810" s="16"/>
    </row>
    <row r="4811" ht="16.5" customHeight="1">
      <c r="A4811" s="403">
        <v>63.0</v>
      </c>
      <c r="B4811" s="404" t="s">
        <v>6688</v>
      </c>
      <c r="C4811" s="31">
        <v>4809.0</v>
      </c>
      <c r="D4811" s="405" t="s">
        <v>6689</v>
      </c>
      <c r="E4811" s="94"/>
      <c r="F4811" s="94"/>
      <c r="G4811" s="103"/>
      <c r="H4811" s="140"/>
      <c r="I4811" s="140"/>
      <c r="J4811" s="95"/>
      <c r="K4811" s="65"/>
      <c r="L4811" s="65"/>
      <c r="M4811" s="65"/>
      <c r="N4811" s="302"/>
      <c r="O4811" s="364"/>
      <c r="P4811" s="378"/>
      <c r="Q4811" s="352"/>
      <c r="R4811" s="353"/>
      <c r="S4811" s="462"/>
      <c r="T4811" s="456"/>
      <c r="U4811" s="418"/>
      <c r="V4811" s="424"/>
      <c r="W4811" s="419"/>
      <c r="X4811" s="450"/>
      <c r="Y4811" s="418"/>
      <c r="Z4811" s="419"/>
      <c r="AA4811" s="420" t="s">
        <v>20</v>
      </c>
      <c r="AB4811" s="421" t="s">
        <v>21</v>
      </c>
      <c r="AC4811" s="430">
        <v>0.85</v>
      </c>
      <c r="AD4811" s="456"/>
      <c r="AE4811" s="424"/>
      <c r="AF4811" s="419"/>
      <c r="AG4811" s="414">
        <v>93.0</v>
      </c>
      <c r="AH4811" s="79"/>
      <c r="AI4811" s="80"/>
      <c r="AJ4811" s="80"/>
      <c r="AK4811" s="80"/>
      <c r="AL4811" s="14"/>
      <c r="AM4811" s="16" t="str">
        <f t="shared" si="217"/>
        <v>{s:'63E864'},</v>
      </c>
      <c r="AN4811" s="16"/>
    </row>
    <row r="4812" ht="16.5" customHeight="1">
      <c r="A4812" s="29">
        <v>63.0</v>
      </c>
      <c r="B4812" s="30" t="s">
        <v>6690</v>
      </c>
      <c r="C4812" s="31">
        <v>4810.0</v>
      </c>
      <c r="D4812" s="32" t="s">
        <v>6691</v>
      </c>
      <c r="E4812" s="94"/>
      <c r="F4812" s="94"/>
      <c r="G4812" s="102" t="s">
        <v>77</v>
      </c>
      <c r="H4812" s="35"/>
      <c r="I4812" s="35"/>
      <c r="J4812" s="36"/>
      <c r="K4812" s="152"/>
      <c r="L4812" s="152"/>
      <c r="M4812" s="344"/>
      <c r="N4812" s="152"/>
      <c r="O4812" s="241" t="s">
        <v>4961</v>
      </c>
      <c r="P4812" s="82" t="s">
        <v>4962</v>
      </c>
      <c r="Q4812" s="152"/>
      <c r="R4812" s="153"/>
      <c r="S4812" s="287"/>
      <c r="T4812" s="287"/>
      <c r="U4812" s="152"/>
      <c r="V4812" s="152"/>
      <c r="W4812" s="152"/>
      <c r="X4812" s="299"/>
      <c r="Y4812" s="287"/>
      <c r="Z4812" s="345"/>
      <c r="AA4812" s="398"/>
      <c r="AB4812" s="288"/>
      <c r="AC4812" s="288"/>
      <c r="AD4812" s="288"/>
      <c r="AE4812" s="288"/>
      <c r="AF4812" s="346"/>
      <c r="AG4812" s="45">
        <v>288.0</v>
      </c>
      <c r="AH4812" s="79"/>
      <c r="AI4812" s="80"/>
      <c r="AJ4812" s="80"/>
      <c r="AK4812" s="80"/>
      <c r="AL4812" s="14"/>
      <c r="AM4812" s="16" t="str">
        <f t="shared" ref="AM4812:AM4823" si="218">"{s:'"&amp;A4812&amp;B4812&amp;"', v:"&amp;AG4812&amp;" , c:'"&amp;D4812&amp;"・'},"</f>
        <v>{s:'63E865', v:288 , c:'放デイ６・責欠・'},</v>
      </c>
      <c r="AN4812" s="16"/>
    </row>
    <row r="4813" ht="16.5" customHeight="1">
      <c r="A4813" s="29">
        <v>63.0</v>
      </c>
      <c r="B4813" s="30" t="s">
        <v>6692</v>
      </c>
      <c r="C4813" s="31">
        <v>4811.0</v>
      </c>
      <c r="D4813" s="32" t="s">
        <v>6693</v>
      </c>
      <c r="E4813" s="94"/>
      <c r="F4813" s="94"/>
      <c r="G4813" s="104"/>
      <c r="H4813" s="347" t="str">
        <f>'30放課後等デイ(基本１)'!G4397</f>
        <v/>
      </c>
      <c r="I4813" s="140" t="s">
        <v>9</v>
      </c>
      <c r="J4813" s="51"/>
      <c r="K4813" s="140"/>
      <c r="L4813" s="140"/>
      <c r="M4813" s="348"/>
      <c r="N4813" s="140"/>
      <c r="O4813" s="131"/>
      <c r="P4813" s="87"/>
      <c r="Q4813" s="302" t="s">
        <v>21</v>
      </c>
      <c r="R4813" s="349">
        <v>0.7</v>
      </c>
      <c r="S4813" s="302"/>
      <c r="T4813" s="302"/>
      <c r="U4813" s="140"/>
      <c r="V4813" s="140"/>
      <c r="W4813" s="140"/>
      <c r="X4813" s="303"/>
      <c r="Y4813" s="290"/>
      <c r="Z4813" s="350"/>
      <c r="AA4813" s="299" t="s">
        <v>20</v>
      </c>
      <c r="AB4813" s="287" t="s">
        <v>21</v>
      </c>
      <c r="AC4813" s="351">
        <v>0.85</v>
      </c>
      <c r="AD4813" s="288"/>
      <c r="AE4813" s="288"/>
      <c r="AF4813" s="346"/>
      <c r="AG4813" s="45">
        <v>245.0</v>
      </c>
      <c r="AH4813" s="79"/>
      <c r="AI4813" s="80"/>
      <c r="AJ4813" s="80"/>
      <c r="AK4813" s="80"/>
      <c r="AL4813" s="14"/>
      <c r="AM4813" s="16" t="str">
        <f t="shared" si="218"/>
        <v>{s:'63E866', v:245 , c:'放デイ６・責欠・評減・'},</v>
      </c>
      <c r="AN4813" s="16"/>
    </row>
    <row r="4814" ht="16.5" customHeight="1">
      <c r="A4814" s="29">
        <v>63.0</v>
      </c>
      <c r="B4814" s="30" t="s">
        <v>6694</v>
      </c>
      <c r="C4814" s="31">
        <v>4812.0</v>
      </c>
      <c r="D4814" s="32" t="s">
        <v>6695</v>
      </c>
      <c r="E4814" s="94"/>
      <c r="F4814" s="94"/>
      <c r="G4814" s="76"/>
      <c r="H4814" s="63"/>
      <c r="I4814" s="63"/>
      <c r="J4814" s="51"/>
      <c r="K4814" s="94"/>
      <c r="L4814" s="140"/>
      <c r="M4814" s="348"/>
      <c r="N4814" s="304"/>
      <c r="O4814" s="131"/>
      <c r="P4814" s="87"/>
      <c r="Q4814" s="304"/>
      <c r="R4814" s="380"/>
      <c r="S4814" s="304"/>
      <c r="T4814" s="304"/>
      <c r="U4814" s="140"/>
      <c r="V4814" s="140"/>
      <c r="W4814" s="140"/>
      <c r="X4814" s="305" t="s">
        <v>326</v>
      </c>
      <c r="Y4814" s="287" t="s">
        <v>21</v>
      </c>
      <c r="Z4814" s="354" t="str">
        <f>$Z$653</f>
        <v/>
      </c>
      <c r="AA4814" s="434"/>
      <c r="AB4814" s="297"/>
      <c r="AC4814" s="297"/>
      <c r="AD4814" s="297"/>
      <c r="AE4814" s="297"/>
      <c r="AF4814" s="362"/>
      <c r="AG4814" s="45">
        <v>202.0</v>
      </c>
      <c r="AH4814" s="79"/>
      <c r="AI4814" s="80"/>
      <c r="AJ4814" s="80"/>
      <c r="AK4814" s="80"/>
      <c r="AL4814" s="14"/>
      <c r="AM4814" s="16" t="str">
        <f t="shared" si="218"/>
        <v>{s:'63E867', v:202 , c:'放デイ６・責欠・開減１・'},</v>
      </c>
      <c r="AN4814" s="16"/>
    </row>
    <row r="4815" ht="16.5" customHeight="1">
      <c r="A4815" s="29">
        <v>63.0</v>
      </c>
      <c r="B4815" s="30" t="s">
        <v>6696</v>
      </c>
      <c r="C4815" s="31">
        <v>4813.0</v>
      </c>
      <c r="D4815" s="32" t="s">
        <v>6697</v>
      </c>
      <c r="E4815" s="94"/>
      <c r="F4815" s="94"/>
      <c r="G4815" s="76"/>
      <c r="H4815" s="63"/>
      <c r="I4815" s="63"/>
      <c r="J4815" s="51"/>
      <c r="K4815" s="94"/>
      <c r="L4815" s="140"/>
      <c r="M4815" s="348"/>
      <c r="N4815" s="304"/>
      <c r="O4815" s="131"/>
      <c r="P4815" s="87"/>
      <c r="Q4815" s="304"/>
      <c r="R4815" s="380"/>
      <c r="S4815" s="304"/>
      <c r="T4815" s="304"/>
      <c r="U4815" s="140"/>
      <c r="V4815" s="140"/>
      <c r="W4815" s="140"/>
      <c r="X4815" s="306"/>
      <c r="Y4815" s="290"/>
      <c r="Z4815" s="355"/>
      <c r="AA4815" s="356" t="s">
        <v>20</v>
      </c>
      <c r="AB4815" s="357" t="s">
        <v>21</v>
      </c>
      <c r="AC4815" s="358">
        <v>0.85</v>
      </c>
      <c r="AD4815" s="288"/>
      <c r="AE4815" s="288"/>
      <c r="AF4815" s="346"/>
      <c r="AG4815" s="45">
        <v>172.0</v>
      </c>
      <c r="AH4815" s="79"/>
      <c r="AI4815" s="80"/>
      <c r="AJ4815" s="80"/>
      <c r="AK4815" s="80"/>
      <c r="AL4815" s="14"/>
      <c r="AM4815" s="16" t="str">
        <f t="shared" si="218"/>
        <v>{s:'63E868', v:172 , c:'放デイ６・責欠・開減１・評減・'},</v>
      </c>
      <c r="AN4815" s="16"/>
    </row>
    <row r="4816" ht="16.5" customHeight="1">
      <c r="A4816" s="29">
        <v>63.0</v>
      </c>
      <c r="B4816" s="30" t="s">
        <v>6698</v>
      </c>
      <c r="C4816" s="31">
        <v>4814.0</v>
      </c>
      <c r="D4816" s="32" t="s">
        <v>6699</v>
      </c>
      <c r="E4816" s="94"/>
      <c r="F4816" s="94"/>
      <c r="G4816" s="76"/>
      <c r="H4816" s="63"/>
      <c r="I4816" s="63"/>
      <c r="J4816" s="51"/>
      <c r="K4816" s="94"/>
      <c r="L4816" s="140"/>
      <c r="M4816" s="348"/>
      <c r="N4816" s="304"/>
      <c r="O4816" s="131"/>
      <c r="P4816" s="87"/>
      <c r="Q4816" s="304"/>
      <c r="R4816" s="380"/>
      <c r="S4816" s="304"/>
      <c r="T4816" s="304"/>
      <c r="U4816" s="140"/>
      <c r="V4816" s="140"/>
      <c r="W4816" s="140"/>
      <c r="X4816" s="305" t="s">
        <v>329</v>
      </c>
      <c r="Y4816" s="287" t="s">
        <v>21</v>
      </c>
      <c r="Z4816" s="354" t="str">
        <f>$Z$655</f>
        <v/>
      </c>
      <c r="AA4816" s="435"/>
      <c r="AB4816" s="292"/>
      <c r="AC4816" s="292"/>
      <c r="AD4816" s="292"/>
      <c r="AE4816" s="292"/>
      <c r="AF4816" s="355"/>
      <c r="AG4816" s="45">
        <v>245.0</v>
      </c>
      <c r="AH4816" s="79"/>
      <c r="AI4816" s="80"/>
      <c r="AJ4816" s="80"/>
      <c r="AK4816" s="80"/>
      <c r="AL4816" s="14"/>
      <c r="AM4816" s="16" t="str">
        <f t="shared" si="218"/>
        <v>{s:'63E869', v:245 , c:'放デイ６・責欠・開減２・'},</v>
      </c>
      <c r="AN4816" s="16"/>
    </row>
    <row r="4817" ht="16.5" customHeight="1">
      <c r="A4817" s="29">
        <v>63.0</v>
      </c>
      <c r="B4817" s="30" t="s">
        <v>6700</v>
      </c>
      <c r="C4817" s="31">
        <v>4815.0</v>
      </c>
      <c r="D4817" s="32" t="s">
        <v>6701</v>
      </c>
      <c r="E4817" s="94"/>
      <c r="F4817" s="94"/>
      <c r="G4817" s="76"/>
      <c r="H4817" s="63"/>
      <c r="I4817" s="63"/>
      <c r="J4817" s="51"/>
      <c r="K4817" s="94"/>
      <c r="L4817" s="140"/>
      <c r="M4817" s="348"/>
      <c r="N4817" s="304"/>
      <c r="O4817" s="131"/>
      <c r="P4817" s="87"/>
      <c r="Q4817" s="304"/>
      <c r="R4817" s="380"/>
      <c r="S4817" s="304"/>
      <c r="T4817" s="304"/>
      <c r="U4817" s="140"/>
      <c r="V4817" s="140"/>
      <c r="W4817" s="140"/>
      <c r="X4817" s="306"/>
      <c r="Y4817" s="290"/>
      <c r="Z4817" s="355"/>
      <c r="AA4817" s="356" t="s">
        <v>20</v>
      </c>
      <c r="AB4817" s="357" t="s">
        <v>21</v>
      </c>
      <c r="AC4817" s="358">
        <v>0.85</v>
      </c>
      <c r="AD4817" s="288"/>
      <c r="AE4817" s="288"/>
      <c r="AF4817" s="346"/>
      <c r="AG4817" s="45">
        <v>208.0</v>
      </c>
      <c r="AH4817" s="79"/>
      <c r="AI4817" s="80"/>
      <c r="AJ4817" s="80"/>
      <c r="AK4817" s="80"/>
      <c r="AL4817" s="14"/>
      <c r="AM4817" s="16" t="str">
        <f t="shared" si="218"/>
        <v>{s:'63E870', v:208 , c:'放デイ６・責欠・開減２・評減・'},</v>
      </c>
      <c r="AN4817" s="16"/>
    </row>
    <row r="4818" ht="16.5" customHeight="1">
      <c r="A4818" s="29">
        <v>63.0</v>
      </c>
      <c r="B4818" s="30" t="s">
        <v>6702</v>
      </c>
      <c r="C4818" s="31">
        <v>4816.0</v>
      </c>
      <c r="D4818" s="32" t="s">
        <v>6703</v>
      </c>
      <c r="E4818" s="94"/>
      <c r="F4818" s="94"/>
      <c r="G4818" s="76"/>
      <c r="H4818" s="63"/>
      <c r="I4818" s="63"/>
      <c r="J4818" s="51"/>
      <c r="K4818" s="94"/>
      <c r="L4818" s="140"/>
      <c r="M4818" s="348"/>
      <c r="N4818" s="304"/>
      <c r="O4818" s="131"/>
      <c r="P4818" s="307"/>
      <c r="Q4818" s="304"/>
      <c r="R4818" s="380"/>
      <c r="S4818" s="304"/>
      <c r="T4818" s="304"/>
      <c r="U4818" s="140"/>
      <c r="V4818" s="140"/>
      <c r="W4818" s="140"/>
      <c r="X4818" s="299"/>
      <c r="Y4818" s="287"/>
      <c r="Z4818" s="345"/>
      <c r="AA4818" s="398"/>
      <c r="AB4818" s="288"/>
      <c r="AC4818" s="346"/>
      <c r="AD4818" s="82" t="s">
        <v>30</v>
      </c>
      <c r="AE4818" s="302">
        <v>5.0</v>
      </c>
      <c r="AF4818" s="360" t="s">
        <v>31</v>
      </c>
      <c r="AG4818" s="45">
        <v>283.0</v>
      </c>
      <c r="AH4818" s="79"/>
      <c r="AI4818" s="80"/>
      <c r="AJ4818" s="80"/>
      <c r="AK4818" s="80"/>
      <c r="AL4818" s="14"/>
      <c r="AM4818" s="16" t="str">
        <f t="shared" si="218"/>
        <v>{s:'63E871', v:283 , c:'放デイ６・責欠・拘減・'},</v>
      </c>
      <c r="AN4818" s="16"/>
    </row>
    <row r="4819" ht="16.5" customHeight="1">
      <c r="A4819" s="29">
        <v>63.0</v>
      </c>
      <c r="B4819" s="30" t="s">
        <v>6704</v>
      </c>
      <c r="C4819" s="31">
        <v>4817.0</v>
      </c>
      <c r="D4819" s="32" t="s">
        <v>6705</v>
      </c>
      <c r="E4819" s="94"/>
      <c r="F4819" s="94"/>
      <c r="G4819" s="76"/>
      <c r="H4819" s="63"/>
      <c r="I4819" s="63"/>
      <c r="J4819" s="51"/>
      <c r="K4819" s="94"/>
      <c r="L4819" s="140"/>
      <c r="M4819" s="348"/>
      <c r="N4819" s="304"/>
      <c r="O4819" s="131"/>
      <c r="P4819" s="307"/>
      <c r="Q4819" s="304"/>
      <c r="R4819" s="380"/>
      <c r="S4819" s="304"/>
      <c r="T4819" s="304"/>
      <c r="U4819" s="140"/>
      <c r="V4819" s="140"/>
      <c r="W4819" s="140"/>
      <c r="X4819" s="303"/>
      <c r="Y4819" s="290"/>
      <c r="Z4819" s="350"/>
      <c r="AA4819" s="299" t="s">
        <v>20</v>
      </c>
      <c r="AB4819" s="287" t="s">
        <v>21</v>
      </c>
      <c r="AC4819" s="361">
        <v>0.85</v>
      </c>
      <c r="AD4819" s="87"/>
      <c r="AE4819" s="302"/>
      <c r="AF4819" s="360"/>
      <c r="AG4819" s="45">
        <v>240.0</v>
      </c>
      <c r="AH4819" s="79"/>
      <c r="AI4819" s="80"/>
      <c r="AJ4819" s="80"/>
      <c r="AK4819" s="80"/>
      <c r="AL4819" s="14"/>
      <c r="AM4819" s="16" t="str">
        <f t="shared" si="218"/>
        <v>{s:'63E872', v:240 , c:'放デイ６・責欠・評減・拘減・'},</v>
      </c>
      <c r="AN4819" s="16"/>
    </row>
    <row r="4820" ht="16.5" customHeight="1">
      <c r="A4820" s="29">
        <v>63.0</v>
      </c>
      <c r="B4820" s="30" t="s">
        <v>6706</v>
      </c>
      <c r="C4820" s="31">
        <v>4818.0</v>
      </c>
      <c r="D4820" s="32" t="s">
        <v>6707</v>
      </c>
      <c r="E4820" s="94"/>
      <c r="F4820" s="94"/>
      <c r="G4820" s="76"/>
      <c r="H4820" s="63"/>
      <c r="I4820" s="63"/>
      <c r="J4820" s="51"/>
      <c r="K4820" s="94"/>
      <c r="L4820" s="140"/>
      <c r="M4820" s="348"/>
      <c r="N4820" s="304"/>
      <c r="O4820" s="381"/>
      <c r="P4820" s="307"/>
      <c r="Q4820" s="304"/>
      <c r="R4820" s="380"/>
      <c r="S4820" s="304"/>
      <c r="T4820" s="304"/>
      <c r="U4820" s="140"/>
      <c r="V4820" s="140"/>
      <c r="W4820" s="140"/>
      <c r="X4820" s="305" t="s">
        <v>326</v>
      </c>
      <c r="Y4820" s="302" t="s">
        <v>21</v>
      </c>
      <c r="Z4820" s="349">
        <v>0.7</v>
      </c>
      <c r="AA4820" s="434"/>
      <c r="AB4820" s="297"/>
      <c r="AC4820" s="362"/>
      <c r="AD4820" s="87"/>
      <c r="AE4820" s="313"/>
      <c r="AF4820" s="349"/>
      <c r="AG4820" s="45">
        <v>197.0</v>
      </c>
      <c r="AH4820" s="79"/>
      <c r="AI4820" s="80"/>
      <c r="AJ4820" s="80"/>
      <c r="AK4820" s="80"/>
      <c r="AL4820" s="14"/>
      <c r="AM4820" s="16" t="str">
        <f t="shared" si="218"/>
        <v>{s:'63E873', v:197 , c:'放デイ６・責欠・開減１・拘減・'},</v>
      </c>
      <c r="AN4820" s="16"/>
    </row>
    <row r="4821" ht="16.5" customHeight="1">
      <c r="A4821" s="29">
        <v>63.0</v>
      </c>
      <c r="B4821" s="30" t="s">
        <v>6708</v>
      </c>
      <c r="C4821" s="31">
        <v>4819.0</v>
      </c>
      <c r="D4821" s="32" t="s">
        <v>6709</v>
      </c>
      <c r="E4821" s="94"/>
      <c r="F4821" s="94"/>
      <c r="G4821" s="76"/>
      <c r="H4821" s="63"/>
      <c r="I4821" s="63"/>
      <c r="J4821" s="51"/>
      <c r="K4821" s="94"/>
      <c r="L4821" s="140"/>
      <c r="M4821" s="348"/>
      <c r="N4821" s="304"/>
      <c r="O4821" s="381"/>
      <c r="P4821" s="307"/>
      <c r="Q4821" s="304"/>
      <c r="R4821" s="380"/>
      <c r="S4821" s="304"/>
      <c r="T4821" s="304"/>
      <c r="U4821" s="140"/>
      <c r="V4821" s="140"/>
      <c r="W4821" s="140"/>
      <c r="X4821" s="306"/>
      <c r="Y4821" s="290"/>
      <c r="Z4821" s="355"/>
      <c r="AA4821" s="356" t="s">
        <v>20</v>
      </c>
      <c r="AB4821" s="357" t="s">
        <v>21</v>
      </c>
      <c r="AC4821" s="363">
        <v>0.85</v>
      </c>
      <c r="AD4821" s="87"/>
      <c r="AE4821" s="313"/>
      <c r="AF4821" s="349"/>
      <c r="AG4821" s="45">
        <v>167.0</v>
      </c>
      <c r="AH4821" s="79"/>
      <c r="AI4821" s="80"/>
      <c r="AJ4821" s="80"/>
      <c r="AK4821" s="80"/>
      <c r="AL4821" s="14"/>
      <c r="AM4821" s="16" t="str">
        <f t="shared" si="218"/>
        <v>{s:'63E874', v:167 , c:'放デイ６・責欠・開減１・評減・拘減・'},</v>
      </c>
      <c r="AN4821" s="16"/>
    </row>
    <row r="4822" ht="16.5" customHeight="1">
      <c r="A4822" s="29">
        <v>63.0</v>
      </c>
      <c r="B4822" s="30" t="s">
        <v>6710</v>
      </c>
      <c r="C4822" s="31">
        <v>4820.0</v>
      </c>
      <c r="D4822" s="32" t="s">
        <v>6711</v>
      </c>
      <c r="E4822" s="94"/>
      <c r="F4822" s="94"/>
      <c r="G4822" s="76"/>
      <c r="H4822" s="63"/>
      <c r="I4822" s="63"/>
      <c r="J4822" s="51"/>
      <c r="K4822" s="94"/>
      <c r="L4822" s="140"/>
      <c r="M4822" s="348"/>
      <c r="N4822" s="304"/>
      <c r="O4822" s="381"/>
      <c r="P4822" s="307"/>
      <c r="Q4822" s="304"/>
      <c r="R4822" s="380"/>
      <c r="S4822" s="304"/>
      <c r="T4822" s="304"/>
      <c r="U4822" s="140"/>
      <c r="V4822" s="140"/>
      <c r="W4822" s="140"/>
      <c r="X4822" s="305" t="s">
        <v>329</v>
      </c>
      <c r="Y4822" s="302" t="s">
        <v>21</v>
      </c>
      <c r="Z4822" s="349">
        <v>0.85</v>
      </c>
      <c r="AA4822" s="435"/>
      <c r="AB4822" s="292"/>
      <c r="AC4822" s="355"/>
      <c r="AD4822" s="87"/>
      <c r="AE4822" s="313"/>
      <c r="AF4822" s="349"/>
      <c r="AG4822" s="45">
        <v>240.0</v>
      </c>
      <c r="AH4822" s="79"/>
      <c r="AI4822" s="80"/>
      <c r="AJ4822" s="80"/>
      <c r="AK4822" s="80"/>
      <c r="AL4822" s="14"/>
      <c r="AM4822" s="16" t="str">
        <f t="shared" si="218"/>
        <v>{s:'63E875', v:240 , c:'放デイ６・責欠・開減２・拘減・'},</v>
      </c>
      <c r="AN4822" s="16"/>
    </row>
    <row r="4823" ht="16.5" customHeight="1">
      <c r="A4823" s="29">
        <v>63.0</v>
      </c>
      <c r="B4823" s="30" t="s">
        <v>6712</v>
      </c>
      <c r="C4823" s="31">
        <v>4821.0</v>
      </c>
      <c r="D4823" s="32" t="s">
        <v>6713</v>
      </c>
      <c r="E4823" s="94"/>
      <c r="F4823" s="94"/>
      <c r="G4823" s="76"/>
      <c r="H4823" s="63"/>
      <c r="I4823" s="63"/>
      <c r="J4823" s="51"/>
      <c r="K4823" s="94"/>
      <c r="L4823" s="140"/>
      <c r="M4823" s="348"/>
      <c r="N4823" s="304"/>
      <c r="O4823" s="381"/>
      <c r="P4823" s="307"/>
      <c r="Q4823" s="304"/>
      <c r="R4823" s="380"/>
      <c r="S4823" s="304"/>
      <c r="T4823" s="304"/>
      <c r="U4823" s="140"/>
      <c r="V4823" s="140"/>
      <c r="W4823" s="140"/>
      <c r="X4823" s="306"/>
      <c r="Y4823" s="290"/>
      <c r="Z4823" s="355"/>
      <c r="AA4823" s="356" t="s">
        <v>20</v>
      </c>
      <c r="AB4823" s="357" t="s">
        <v>21</v>
      </c>
      <c r="AC4823" s="363">
        <v>0.85</v>
      </c>
      <c r="AD4823" s="93"/>
      <c r="AE4823" s="292"/>
      <c r="AF4823" s="355"/>
      <c r="AG4823" s="45">
        <v>203.0</v>
      </c>
      <c r="AH4823" s="79"/>
      <c r="AI4823" s="80"/>
      <c r="AJ4823" s="80"/>
      <c r="AK4823" s="80"/>
      <c r="AL4823" s="14"/>
      <c r="AM4823" s="16" t="str">
        <f t="shared" si="218"/>
        <v>{s:'63E876', v:203 , c:'放デイ６・責欠・開減２・評減・拘減・'},</v>
      </c>
      <c r="AN4823" s="16"/>
    </row>
    <row r="4824" ht="16.5" customHeight="1">
      <c r="A4824" s="403">
        <v>63.0</v>
      </c>
      <c r="B4824" s="404" t="s">
        <v>6714</v>
      </c>
      <c r="C4824" s="31">
        <v>4822.0</v>
      </c>
      <c r="D4824" s="405" t="s">
        <v>6715</v>
      </c>
      <c r="E4824" s="94"/>
      <c r="F4824" s="94"/>
      <c r="G4824" s="307"/>
      <c r="H4824" s="140"/>
      <c r="I4824" s="140"/>
      <c r="J4824" s="95"/>
      <c r="K4824" s="69"/>
      <c r="L4824" s="65"/>
      <c r="M4824" s="65"/>
      <c r="N4824" s="140"/>
      <c r="O4824" s="105"/>
      <c r="P4824" s="94"/>
      <c r="Q4824" s="140"/>
      <c r="R4824" s="95"/>
      <c r="S4824" s="406" t="s">
        <v>23</v>
      </c>
      <c r="T4824" s="436" t="s">
        <v>24</v>
      </c>
      <c r="U4824" s="408"/>
      <c r="V4824" s="408"/>
      <c r="W4824" s="437"/>
      <c r="X4824" s="438"/>
      <c r="Y4824" s="409"/>
      <c r="Z4824" s="439"/>
      <c r="AA4824" s="411"/>
      <c r="AB4824" s="412"/>
      <c r="AC4824" s="412"/>
      <c r="AD4824" s="412"/>
      <c r="AE4824" s="412"/>
      <c r="AF4824" s="413"/>
      <c r="AG4824" s="414">
        <v>202.0</v>
      </c>
      <c r="AH4824" s="79"/>
      <c r="AI4824" s="80"/>
      <c r="AJ4824" s="80"/>
      <c r="AK4824" s="80"/>
      <c r="AL4824" s="14"/>
      <c r="AM4824" s="16" t="str">
        <f t="shared" ref="AM4824:AM4847" si="219">"{s:'"&amp;A4824&amp;B4824&amp;"'},"</f>
        <v>{s:'63E877'},</v>
      </c>
      <c r="AN4824" s="16"/>
    </row>
    <row r="4825" ht="16.5" customHeight="1">
      <c r="A4825" s="403">
        <v>63.0</v>
      </c>
      <c r="B4825" s="404" t="s">
        <v>6716</v>
      </c>
      <c r="C4825" s="31">
        <v>4823.0</v>
      </c>
      <c r="D4825" s="405" t="s">
        <v>6717</v>
      </c>
      <c r="E4825" s="94"/>
      <c r="F4825" s="94"/>
      <c r="G4825" s="307"/>
      <c r="H4825" s="63"/>
      <c r="I4825" s="140"/>
      <c r="J4825" s="95"/>
      <c r="K4825" s="69"/>
      <c r="L4825" s="65"/>
      <c r="M4825" s="65"/>
      <c r="N4825" s="140"/>
      <c r="O4825" s="105"/>
      <c r="P4825" s="94"/>
      <c r="Q4825" s="140"/>
      <c r="R4825" s="95"/>
      <c r="S4825" s="440"/>
      <c r="T4825" s="441"/>
      <c r="U4825" s="442" t="s">
        <v>21</v>
      </c>
      <c r="V4825" s="443">
        <v>0.7</v>
      </c>
      <c r="W4825" s="444"/>
      <c r="X4825" s="445"/>
      <c r="Y4825" s="418"/>
      <c r="Z4825" s="446"/>
      <c r="AA4825" s="438" t="s">
        <v>20</v>
      </c>
      <c r="AB4825" s="409" t="s">
        <v>21</v>
      </c>
      <c r="AC4825" s="447">
        <v>0.85</v>
      </c>
      <c r="AD4825" s="412"/>
      <c r="AE4825" s="412"/>
      <c r="AF4825" s="413"/>
      <c r="AG4825" s="414">
        <v>172.0</v>
      </c>
      <c r="AH4825" s="79"/>
      <c r="AI4825" s="80"/>
      <c r="AJ4825" s="80"/>
      <c r="AK4825" s="80"/>
      <c r="AL4825" s="14"/>
      <c r="AM4825" s="16" t="str">
        <f t="shared" si="219"/>
        <v>{s:'63E878'},</v>
      </c>
      <c r="AN4825" s="16"/>
    </row>
    <row r="4826" ht="16.5" customHeight="1">
      <c r="A4826" s="403">
        <v>63.0</v>
      </c>
      <c r="B4826" s="404" t="s">
        <v>6718</v>
      </c>
      <c r="C4826" s="31">
        <v>4824.0</v>
      </c>
      <c r="D4826" s="405" t="s">
        <v>6719</v>
      </c>
      <c r="E4826" s="94"/>
      <c r="F4826" s="94"/>
      <c r="G4826" s="103"/>
      <c r="H4826" s="140"/>
      <c r="I4826" s="140"/>
      <c r="J4826" s="95"/>
      <c r="K4826" s="69"/>
      <c r="L4826" s="65"/>
      <c r="M4826" s="65"/>
      <c r="N4826" s="302"/>
      <c r="O4826" s="382"/>
      <c r="P4826" s="383"/>
      <c r="Q4826" s="302"/>
      <c r="R4826" s="384"/>
      <c r="S4826" s="440"/>
      <c r="T4826" s="441"/>
      <c r="U4826" s="442"/>
      <c r="V4826" s="443"/>
      <c r="W4826" s="448"/>
      <c r="X4826" s="449" t="s">
        <v>326</v>
      </c>
      <c r="Y4826" s="409" t="s">
        <v>21</v>
      </c>
      <c r="Z4826" s="410" t="str">
        <f>$Z$653</f>
        <v/>
      </c>
      <c r="AA4826" s="426"/>
      <c r="AB4826" s="427"/>
      <c r="AC4826" s="427"/>
      <c r="AD4826" s="427"/>
      <c r="AE4826" s="427"/>
      <c r="AF4826" s="428"/>
      <c r="AG4826" s="414">
        <v>141.0</v>
      </c>
      <c r="AH4826" s="79"/>
      <c r="AI4826" s="80"/>
      <c r="AJ4826" s="80"/>
      <c r="AK4826" s="80"/>
      <c r="AL4826" s="14"/>
      <c r="AM4826" s="16" t="str">
        <f t="shared" si="219"/>
        <v>{s:'63E879'},</v>
      </c>
      <c r="AN4826" s="16"/>
    </row>
    <row r="4827" ht="16.5" customHeight="1">
      <c r="A4827" s="403">
        <v>63.0</v>
      </c>
      <c r="B4827" s="404" t="s">
        <v>6720</v>
      </c>
      <c r="C4827" s="31">
        <v>4825.0</v>
      </c>
      <c r="D4827" s="405" t="s">
        <v>6721</v>
      </c>
      <c r="E4827" s="94"/>
      <c r="F4827" s="94"/>
      <c r="G4827" s="103"/>
      <c r="H4827" s="140"/>
      <c r="I4827" s="140"/>
      <c r="J4827" s="95"/>
      <c r="K4827" s="69"/>
      <c r="L4827" s="65"/>
      <c r="M4827" s="65"/>
      <c r="N4827" s="302"/>
      <c r="O4827" s="382"/>
      <c r="P4827" s="383"/>
      <c r="Q4827" s="302"/>
      <c r="R4827" s="384"/>
      <c r="S4827" s="440"/>
      <c r="T4827" s="441"/>
      <c r="U4827" s="442"/>
      <c r="V4827" s="443"/>
      <c r="W4827" s="448"/>
      <c r="X4827" s="450"/>
      <c r="Y4827" s="418"/>
      <c r="Z4827" s="419"/>
      <c r="AA4827" s="420" t="s">
        <v>20</v>
      </c>
      <c r="AB4827" s="421" t="s">
        <v>21</v>
      </c>
      <c r="AC4827" s="422">
        <v>0.85</v>
      </c>
      <c r="AD4827" s="412"/>
      <c r="AE4827" s="412"/>
      <c r="AF4827" s="413"/>
      <c r="AG4827" s="414">
        <v>120.0</v>
      </c>
      <c r="AH4827" s="79"/>
      <c r="AI4827" s="80"/>
      <c r="AJ4827" s="80"/>
      <c r="AK4827" s="80"/>
      <c r="AL4827" s="14"/>
      <c r="AM4827" s="16" t="str">
        <f t="shared" si="219"/>
        <v>{s:'63E880'},</v>
      </c>
      <c r="AN4827" s="16"/>
    </row>
    <row r="4828" ht="16.5" customHeight="1">
      <c r="A4828" s="403">
        <v>63.0</v>
      </c>
      <c r="B4828" s="404" t="s">
        <v>6722</v>
      </c>
      <c r="C4828" s="31">
        <v>4826.0</v>
      </c>
      <c r="D4828" s="405" t="s">
        <v>6723</v>
      </c>
      <c r="E4828" s="94"/>
      <c r="F4828" s="94"/>
      <c r="G4828" s="103"/>
      <c r="H4828" s="140"/>
      <c r="I4828" s="140"/>
      <c r="J4828" s="95"/>
      <c r="K4828" s="69"/>
      <c r="L4828" s="65"/>
      <c r="M4828" s="65"/>
      <c r="N4828" s="302"/>
      <c r="O4828" s="382"/>
      <c r="P4828" s="383"/>
      <c r="Q4828" s="302"/>
      <c r="R4828" s="384"/>
      <c r="S4828" s="440"/>
      <c r="T4828" s="441"/>
      <c r="U4828" s="442"/>
      <c r="V4828" s="443"/>
      <c r="W4828" s="448"/>
      <c r="X4828" s="449" t="s">
        <v>329</v>
      </c>
      <c r="Y4828" s="409" t="s">
        <v>21</v>
      </c>
      <c r="Z4828" s="410" t="str">
        <f>$Z$655</f>
        <v/>
      </c>
      <c r="AA4828" s="423"/>
      <c r="AB4828" s="424"/>
      <c r="AC4828" s="424"/>
      <c r="AD4828" s="424"/>
      <c r="AE4828" s="424"/>
      <c r="AF4828" s="419"/>
      <c r="AG4828" s="414">
        <v>172.0</v>
      </c>
      <c r="AH4828" s="79"/>
      <c r="AI4828" s="80"/>
      <c r="AJ4828" s="80"/>
      <c r="AK4828" s="80"/>
      <c r="AL4828" s="14"/>
      <c r="AM4828" s="16" t="str">
        <f t="shared" si="219"/>
        <v>{s:'63E881'},</v>
      </c>
      <c r="AN4828" s="16"/>
    </row>
    <row r="4829" ht="16.5" customHeight="1">
      <c r="A4829" s="403">
        <v>63.0</v>
      </c>
      <c r="B4829" s="404" t="s">
        <v>6724</v>
      </c>
      <c r="C4829" s="31">
        <v>4827.0</v>
      </c>
      <c r="D4829" s="405" t="s">
        <v>6725</v>
      </c>
      <c r="E4829" s="94"/>
      <c r="F4829" s="94"/>
      <c r="G4829" s="103"/>
      <c r="H4829" s="140"/>
      <c r="I4829" s="140"/>
      <c r="J4829" s="95"/>
      <c r="K4829" s="69"/>
      <c r="L4829" s="65"/>
      <c r="M4829" s="65"/>
      <c r="N4829" s="302"/>
      <c r="O4829" s="382"/>
      <c r="P4829" s="383"/>
      <c r="Q4829" s="302"/>
      <c r="R4829" s="384"/>
      <c r="S4829" s="453"/>
      <c r="T4829" s="441"/>
      <c r="U4829" s="442"/>
      <c r="V4829" s="443"/>
      <c r="W4829" s="448"/>
      <c r="X4829" s="450"/>
      <c r="Y4829" s="418"/>
      <c r="Z4829" s="419"/>
      <c r="AA4829" s="420" t="s">
        <v>20</v>
      </c>
      <c r="AB4829" s="421" t="s">
        <v>21</v>
      </c>
      <c r="AC4829" s="422">
        <v>0.85</v>
      </c>
      <c r="AD4829" s="412"/>
      <c r="AE4829" s="412"/>
      <c r="AF4829" s="413"/>
      <c r="AG4829" s="414">
        <v>146.0</v>
      </c>
      <c r="AH4829" s="79"/>
      <c r="AI4829" s="80"/>
      <c r="AJ4829" s="80"/>
      <c r="AK4829" s="80"/>
      <c r="AL4829" s="14"/>
      <c r="AM4829" s="16" t="str">
        <f t="shared" si="219"/>
        <v>{s:'63E882'},</v>
      </c>
      <c r="AN4829" s="16"/>
    </row>
    <row r="4830" ht="16.5" customHeight="1">
      <c r="A4830" s="403">
        <v>63.0</v>
      </c>
      <c r="B4830" s="404" t="s">
        <v>6726</v>
      </c>
      <c r="C4830" s="31">
        <v>4828.0</v>
      </c>
      <c r="D4830" s="405" t="s">
        <v>6727</v>
      </c>
      <c r="E4830" s="94"/>
      <c r="F4830" s="94"/>
      <c r="G4830" s="103"/>
      <c r="H4830" s="140"/>
      <c r="I4830" s="140"/>
      <c r="J4830" s="95"/>
      <c r="K4830" s="69"/>
      <c r="L4830" s="65"/>
      <c r="M4830" s="65"/>
      <c r="N4830" s="302"/>
      <c r="O4830" s="382"/>
      <c r="P4830" s="383"/>
      <c r="Q4830" s="302"/>
      <c r="R4830" s="384"/>
      <c r="S4830" s="453"/>
      <c r="T4830" s="455"/>
      <c r="U4830" s="442"/>
      <c r="V4830" s="443"/>
      <c r="W4830" s="448"/>
      <c r="X4830" s="438"/>
      <c r="Y4830" s="409"/>
      <c r="Z4830" s="439"/>
      <c r="AA4830" s="411"/>
      <c r="AB4830" s="412"/>
      <c r="AC4830" s="413"/>
      <c r="AD4830" s="451" t="s">
        <v>30</v>
      </c>
      <c r="AE4830" s="442">
        <v>5.0</v>
      </c>
      <c r="AF4830" s="452" t="s">
        <v>31</v>
      </c>
      <c r="AG4830" s="414">
        <v>197.0</v>
      </c>
      <c r="AH4830" s="79"/>
      <c r="AI4830" s="80"/>
      <c r="AJ4830" s="80"/>
      <c r="AK4830" s="80"/>
      <c r="AL4830" s="14"/>
      <c r="AM4830" s="16" t="str">
        <f t="shared" si="219"/>
        <v>{s:'63E883'},</v>
      </c>
      <c r="AN4830" s="16"/>
    </row>
    <row r="4831" ht="16.5" customHeight="1">
      <c r="A4831" s="403">
        <v>63.0</v>
      </c>
      <c r="B4831" s="404" t="s">
        <v>6728</v>
      </c>
      <c r="C4831" s="31">
        <v>4829.0</v>
      </c>
      <c r="D4831" s="405" t="s">
        <v>6729</v>
      </c>
      <c r="E4831" s="94"/>
      <c r="F4831" s="94"/>
      <c r="G4831" s="103"/>
      <c r="H4831" s="140"/>
      <c r="I4831" s="140"/>
      <c r="J4831" s="95"/>
      <c r="K4831" s="69"/>
      <c r="L4831" s="65"/>
      <c r="M4831" s="65"/>
      <c r="N4831" s="302"/>
      <c r="O4831" s="382"/>
      <c r="P4831" s="383"/>
      <c r="Q4831" s="302"/>
      <c r="R4831" s="384"/>
      <c r="S4831" s="458"/>
      <c r="T4831" s="455"/>
      <c r="U4831" s="442"/>
      <c r="V4831" s="443"/>
      <c r="W4831" s="448"/>
      <c r="X4831" s="445"/>
      <c r="Y4831" s="418"/>
      <c r="Z4831" s="446"/>
      <c r="AA4831" s="438" t="s">
        <v>20</v>
      </c>
      <c r="AB4831" s="409" t="s">
        <v>21</v>
      </c>
      <c r="AC4831" s="454">
        <v>0.85</v>
      </c>
      <c r="AD4831" s="441"/>
      <c r="AE4831" s="442"/>
      <c r="AF4831" s="452"/>
      <c r="AG4831" s="414">
        <v>167.0</v>
      </c>
      <c r="AH4831" s="79"/>
      <c r="AI4831" s="80"/>
      <c r="AJ4831" s="80"/>
      <c r="AK4831" s="80"/>
      <c r="AL4831" s="14"/>
      <c r="AM4831" s="16" t="str">
        <f t="shared" si="219"/>
        <v>{s:'63E884'},</v>
      </c>
      <c r="AN4831" s="16"/>
    </row>
    <row r="4832" ht="16.5" customHeight="1">
      <c r="A4832" s="403">
        <v>63.0</v>
      </c>
      <c r="B4832" s="404" t="s">
        <v>6730</v>
      </c>
      <c r="C4832" s="31">
        <v>4830.0</v>
      </c>
      <c r="D4832" s="405" t="s">
        <v>6731</v>
      </c>
      <c r="E4832" s="94"/>
      <c r="F4832" s="94"/>
      <c r="G4832" s="103"/>
      <c r="H4832" s="140"/>
      <c r="I4832" s="140"/>
      <c r="J4832" s="95"/>
      <c r="K4832" s="69"/>
      <c r="L4832" s="65"/>
      <c r="M4832" s="65"/>
      <c r="N4832" s="302"/>
      <c r="O4832" s="382"/>
      <c r="P4832" s="383"/>
      <c r="Q4832" s="302"/>
      <c r="R4832" s="384"/>
      <c r="S4832" s="458"/>
      <c r="T4832" s="455"/>
      <c r="U4832" s="442"/>
      <c r="V4832" s="443"/>
      <c r="W4832" s="448"/>
      <c r="X4832" s="449" t="s">
        <v>326</v>
      </c>
      <c r="Y4832" s="442" t="s">
        <v>21</v>
      </c>
      <c r="Z4832" s="448" t="str">
        <f>$Z$653</f>
        <v/>
      </c>
      <c r="AA4832" s="426"/>
      <c r="AB4832" s="427"/>
      <c r="AC4832" s="428"/>
      <c r="AD4832" s="441"/>
      <c r="AE4832" s="443"/>
      <c r="AF4832" s="448"/>
      <c r="AG4832" s="414">
        <v>136.0</v>
      </c>
      <c r="AH4832" s="79"/>
      <c r="AI4832" s="80"/>
      <c r="AJ4832" s="80"/>
      <c r="AK4832" s="80"/>
      <c r="AL4832" s="14"/>
      <c r="AM4832" s="16" t="str">
        <f t="shared" si="219"/>
        <v>{s:'63E885'},</v>
      </c>
      <c r="AN4832" s="16"/>
    </row>
    <row r="4833" ht="16.5" customHeight="1">
      <c r="A4833" s="403">
        <v>63.0</v>
      </c>
      <c r="B4833" s="404" t="s">
        <v>6732</v>
      </c>
      <c r="C4833" s="31">
        <v>4831.0</v>
      </c>
      <c r="D4833" s="405" t="s">
        <v>6733</v>
      </c>
      <c r="E4833" s="94"/>
      <c r="F4833" s="94"/>
      <c r="G4833" s="103"/>
      <c r="H4833" s="140"/>
      <c r="I4833" s="140"/>
      <c r="J4833" s="95"/>
      <c r="K4833" s="69"/>
      <c r="L4833" s="65"/>
      <c r="M4833" s="65"/>
      <c r="N4833" s="302"/>
      <c r="O4833" s="382"/>
      <c r="P4833" s="383"/>
      <c r="Q4833" s="302"/>
      <c r="R4833" s="384"/>
      <c r="S4833" s="458"/>
      <c r="T4833" s="455"/>
      <c r="U4833" s="442"/>
      <c r="V4833" s="443"/>
      <c r="W4833" s="448"/>
      <c r="X4833" s="450"/>
      <c r="Y4833" s="418"/>
      <c r="Z4833" s="419"/>
      <c r="AA4833" s="420" t="s">
        <v>20</v>
      </c>
      <c r="AB4833" s="421" t="s">
        <v>21</v>
      </c>
      <c r="AC4833" s="430">
        <v>0.85</v>
      </c>
      <c r="AD4833" s="441"/>
      <c r="AE4833" s="443"/>
      <c r="AF4833" s="448"/>
      <c r="AG4833" s="414">
        <v>115.0</v>
      </c>
      <c r="AH4833" s="79"/>
      <c r="AI4833" s="80"/>
      <c r="AJ4833" s="80"/>
      <c r="AK4833" s="80"/>
      <c r="AL4833" s="14"/>
      <c r="AM4833" s="16" t="str">
        <f t="shared" si="219"/>
        <v>{s:'63E886'},</v>
      </c>
      <c r="AN4833" s="16"/>
    </row>
    <row r="4834" ht="16.5" customHeight="1">
      <c r="A4834" s="403">
        <v>63.0</v>
      </c>
      <c r="B4834" s="404" t="s">
        <v>6734</v>
      </c>
      <c r="C4834" s="31">
        <v>4832.0</v>
      </c>
      <c r="D4834" s="405" t="s">
        <v>6735</v>
      </c>
      <c r="E4834" s="94"/>
      <c r="F4834" s="94"/>
      <c r="G4834" s="103"/>
      <c r="H4834" s="140"/>
      <c r="I4834" s="140"/>
      <c r="J4834" s="95"/>
      <c r="K4834" s="69"/>
      <c r="L4834" s="65"/>
      <c r="M4834" s="65"/>
      <c r="N4834" s="302"/>
      <c r="O4834" s="382"/>
      <c r="P4834" s="383"/>
      <c r="Q4834" s="302"/>
      <c r="R4834" s="384"/>
      <c r="S4834" s="458"/>
      <c r="T4834" s="455"/>
      <c r="U4834" s="442"/>
      <c r="V4834" s="443"/>
      <c r="W4834" s="448"/>
      <c r="X4834" s="449" t="s">
        <v>329</v>
      </c>
      <c r="Y4834" s="442" t="s">
        <v>21</v>
      </c>
      <c r="Z4834" s="448" t="str">
        <f>$Z$655</f>
        <v/>
      </c>
      <c r="AA4834" s="423"/>
      <c r="AB4834" s="424"/>
      <c r="AC4834" s="419"/>
      <c r="AD4834" s="441"/>
      <c r="AE4834" s="443"/>
      <c r="AF4834" s="448"/>
      <c r="AG4834" s="414">
        <v>167.0</v>
      </c>
      <c r="AH4834" s="79"/>
      <c r="AI4834" s="80"/>
      <c r="AJ4834" s="80"/>
      <c r="AK4834" s="80"/>
      <c r="AL4834" s="14"/>
      <c r="AM4834" s="16" t="str">
        <f t="shared" si="219"/>
        <v>{s:'63E887'},</v>
      </c>
      <c r="AN4834" s="16"/>
    </row>
    <row r="4835" ht="16.5" customHeight="1">
      <c r="A4835" s="403">
        <v>63.0</v>
      </c>
      <c r="B4835" s="404" t="s">
        <v>6736</v>
      </c>
      <c r="C4835" s="31">
        <v>4833.0</v>
      </c>
      <c r="D4835" s="405" t="s">
        <v>6737</v>
      </c>
      <c r="E4835" s="94"/>
      <c r="F4835" s="94"/>
      <c r="G4835" s="103"/>
      <c r="H4835" s="140"/>
      <c r="I4835" s="140"/>
      <c r="J4835" s="95"/>
      <c r="K4835" s="69"/>
      <c r="L4835" s="65"/>
      <c r="M4835" s="65"/>
      <c r="N4835" s="302"/>
      <c r="O4835" s="382"/>
      <c r="P4835" s="383"/>
      <c r="Q4835" s="302"/>
      <c r="R4835" s="384"/>
      <c r="S4835" s="458"/>
      <c r="T4835" s="455"/>
      <c r="U4835" s="442"/>
      <c r="V4835" s="443"/>
      <c r="W4835" s="448"/>
      <c r="X4835" s="450"/>
      <c r="Y4835" s="418"/>
      <c r="Z4835" s="419"/>
      <c r="AA4835" s="420" t="s">
        <v>20</v>
      </c>
      <c r="AB4835" s="421" t="s">
        <v>21</v>
      </c>
      <c r="AC4835" s="430">
        <v>0.85</v>
      </c>
      <c r="AD4835" s="456"/>
      <c r="AE4835" s="424"/>
      <c r="AF4835" s="419"/>
      <c r="AG4835" s="414">
        <v>141.0</v>
      </c>
      <c r="AH4835" s="79"/>
      <c r="AI4835" s="80"/>
      <c r="AJ4835" s="80"/>
      <c r="AK4835" s="80"/>
      <c r="AL4835" s="14"/>
      <c r="AM4835" s="16" t="str">
        <f t="shared" si="219"/>
        <v>{s:'63E888'},</v>
      </c>
      <c r="AN4835" s="16"/>
    </row>
    <row r="4836" ht="16.5" customHeight="1">
      <c r="A4836" s="403">
        <v>63.0</v>
      </c>
      <c r="B4836" s="404" t="s">
        <v>6738</v>
      </c>
      <c r="C4836" s="31">
        <v>4834.0</v>
      </c>
      <c r="D4836" s="405" t="s">
        <v>6739</v>
      </c>
      <c r="E4836" s="94"/>
      <c r="F4836" s="94"/>
      <c r="G4836" s="103"/>
      <c r="H4836" s="140"/>
      <c r="I4836" s="140"/>
      <c r="J4836" s="95"/>
      <c r="K4836" s="69"/>
      <c r="L4836" s="65"/>
      <c r="M4836" s="65"/>
      <c r="N4836" s="302"/>
      <c r="O4836" s="382"/>
      <c r="P4836" s="383"/>
      <c r="Q4836" s="302"/>
      <c r="R4836" s="384"/>
      <c r="S4836" s="455"/>
      <c r="T4836" s="436" t="s">
        <v>27</v>
      </c>
      <c r="U4836" s="409"/>
      <c r="V4836" s="457"/>
      <c r="W4836" s="410"/>
      <c r="X4836" s="438"/>
      <c r="Y4836" s="409"/>
      <c r="Z4836" s="439"/>
      <c r="AA4836" s="411"/>
      <c r="AB4836" s="412"/>
      <c r="AC4836" s="412"/>
      <c r="AD4836" s="412"/>
      <c r="AE4836" s="412"/>
      <c r="AF4836" s="413"/>
      <c r="AG4836" s="414">
        <v>144.0</v>
      </c>
      <c r="AH4836" s="79"/>
      <c r="AI4836" s="80"/>
      <c r="AJ4836" s="80"/>
      <c r="AK4836" s="80"/>
      <c r="AL4836" s="14"/>
      <c r="AM4836" s="16" t="str">
        <f t="shared" si="219"/>
        <v>{s:'63E889'},</v>
      </c>
      <c r="AN4836" s="16"/>
    </row>
    <row r="4837" ht="16.5" customHeight="1">
      <c r="A4837" s="403">
        <v>63.0</v>
      </c>
      <c r="B4837" s="404" t="s">
        <v>6740</v>
      </c>
      <c r="C4837" s="31">
        <v>4835.0</v>
      </c>
      <c r="D4837" s="405" t="s">
        <v>6741</v>
      </c>
      <c r="E4837" s="94"/>
      <c r="F4837" s="94"/>
      <c r="G4837" s="103"/>
      <c r="H4837" s="140"/>
      <c r="I4837" s="140"/>
      <c r="J4837" s="95"/>
      <c r="K4837" s="69"/>
      <c r="L4837" s="65"/>
      <c r="M4837" s="65"/>
      <c r="N4837" s="302"/>
      <c r="O4837" s="382"/>
      <c r="P4837" s="383"/>
      <c r="Q4837" s="302"/>
      <c r="R4837" s="384"/>
      <c r="S4837" s="455"/>
      <c r="T4837" s="441"/>
      <c r="U4837" s="442" t="s">
        <v>21</v>
      </c>
      <c r="V4837" s="443">
        <v>0.5</v>
      </c>
      <c r="W4837" s="448"/>
      <c r="X4837" s="445"/>
      <c r="Y4837" s="418"/>
      <c r="Z4837" s="446"/>
      <c r="AA4837" s="438" t="s">
        <v>20</v>
      </c>
      <c r="AB4837" s="409" t="s">
        <v>21</v>
      </c>
      <c r="AC4837" s="447">
        <v>0.85</v>
      </c>
      <c r="AD4837" s="412"/>
      <c r="AE4837" s="412"/>
      <c r="AF4837" s="413"/>
      <c r="AG4837" s="414">
        <v>122.0</v>
      </c>
      <c r="AH4837" s="79"/>
      <c r="AI4837" s="80"/>
      <c r="AJ4837" s="80"/>
      <c r="AK4837" s="80"/>
      <c r="AL4837" s="14"/>
      <c r="AM4837" s="16" t="str">
        <f t="shared" si="219"/>
        <v>{s:'63E890'},</v>
      </c>
      <c r="AN4837" s="16"/>
    </row>
    <row r="4838" ht="16.5" customHeight="1">
      <c r="A4838" s="403">
        <v>63.0</v>
      </c>
      <c r="B4838" s="404" t="s">
        <v>6742</v>
      </c>
      <c r="C4838" s="31">
        <v>4836.0</v>
      </c>
      <c r="D4838" s="405" t="s">
        <v>6743</v>
      </c>
      <c r="E4838" s="94"/>
      <c r="F4838" s="94"/>
      <c r="G4838" s="103"/>
      <c r="H4838" s="140"/>
      <c r="I4838" s="140"/>
      <c r="J4838" s="95"/>
      <c r="K4838" s="69"/>
      <c r="L4838" s="65"/>
      <c r="M4838" s="65"/>
      <c r="N4838" s="302"/>
      <c r="O4838" s="382"/>
      <c r="P4838" s="383"/>
      <c r="Q4838" s="302"/>
      <c r="R4838" s="384"/>
      <c r="S4838" s="455"/>
      <c r="T4838" s="441"/>
      <c r="U4838" s="442"/>
      <c r="V4838" s="443"/>
      <c r="W4838" s="448"/>
      <c r="X4838" s="449" t="s">
        <v>326</v>
      </c>
      <c r="Y4838" s="409" t="s">
        <v>21</v>
      </c>
      <c r="Z4838" s="410" t="str">
        <f>$Z$653</f>
        <v/>
      </c>
      <c r="AA4838" s="426"/>
      <c r="AB4838" s="427"/>
      <c r="AC4838" s="427"/>
      <c r="AD4838" s="427"/>
      <c r="AE4838" s="427"/>
      <c r="AF4838" s="428"/>
      <c r="AG4838" s="414">
        <v>101.0</v>
      </c>
      <c r="AH4838" s="79"/>
      <c r="AI4838" s="80"/>
      <c r="AJ4838" s="80"/>
      <c r="AK4838" s="80"/>
      <c r="AL4838" s="14"/>
      <c r="AM4838" s="16" t="str">
        <f t="shared" si="219"/>
        <v>{s:'63E891'},</v>
      </c>
      <c r="AN4838" s="16"/>
    </row>
    <row r="4839" ht="16.5" customHeight="1">
      <c r="A4839" s="403">
        <v>63.0</v>
      </c>
      <c r="B4839" s="404" t="s">
        <v>6744</v>
      </c>
      <c r="C4839" s="31">
        <v>4837.0</v>
      </c>
      <c r="D4839" s="405" t="s">
        <v>6745</v>
      </c>
      <c r="E4839" s="94"/>
      <c r="F4839" s="94"/>
      <c r="G4839" s="103"/>
      <c r="H4839" s="140"/>
      <c r="I4839" s="140"/>
      <c r="J4839" s="95"/>
      <c r="K4839" s="69"/>
      <c r="L4839" s="65"/>
      <c r="M4839" s="65"/>
      <c r="N4839" s="302"/>
      <c r="O4839" s="382"/>
      <c r="P4839" s="383"/>
      <c r="Q4839" s="302"/>
      <c r="R4839" s="384"/>
      <c r="S4839" s="455"/>
      <c r="T4839" s="441"/>
      <c r="U4839" s="442"/>
      <c r="V4839" s="443"/>
      <c r="W4839" s="448"/>
      <c r="X4839" s="450"/>
      <c r="Y4839" s="418"/>
      <c r="Z4839" s="419"/>
      <c r="AA4839" s="420" t="s">
        <v>20</v>
      </c>
      <c r="AB4839" s="421" t="s">
        <v>21</v>
      </c>
      <c r="AC4839" s="422">
        <v>0.85</v>
      </c>
      <c r="AD4839" s="412"/>
      <c r="AE4839" s="412"/>
      <c r="AF4839" s="413"/>
      <c r="AG4839" s="414">
        <v>86.0</v>
      </c>
      <c r="AH4839" s="79"/>
      <c r="AI4839" s="80"/>
      <c r="AJ4839" s="80"/>
      <c r="AK4839" s="80"/>
      <c r="AL4839" s="14"/>
      <c r="AM4839" s="16" t="str">
        <f t="shared" si="219"/>
        <v>{s:'63E892'},</v>
      </c>
      <c r="AN4839" s="16"/>
    </row>
    <row r="4840" ht="16.5" customHeight="1">
      <c r="A4840" s="403">
        <v>63.0</v>
      </c>
      <c r="B4840" s="404" t="s">
        <v>6746</v>
      </c>
      <c r="C4840" s="31">
        <v>4838.0</v>
      </c>
      <c r="D4840" s="405" t="s">
        <v>6747</v>
      </c>
      <c r="E4840" s="94"/>
      <c r="F4840" s="94"/>
      <c r="G4840" s="103"/>
      <c r="H4840" s="140"/>
      <c r="I4840" s="140"/>
      <c r="J4840" s="95"/>
      <c r="K4840" s="69"/>
      <c r="L4840" s="65"/>
      <c r="M4840" s="65"/>
      <c r="N4840" s="302"/>
      <c r="O4840" s="382"/>
      <c r="P4840" s="383"/>
      <c r="Q4840" s="302"/>
      <c r="R4840" s="384"/>
      <c r="S4840" s="455"/>
      <c r="T4840" s="441"/>
      <c r="U4840" s="442"/>
      <c r="V4840" s="443"/>
      <c r="W4840" s="448"/>
      <c r="X4840" s="449" t="s">
        <v>329</v>
      </c>
      <c r="Y4840" s="409" t="s">
        <v>21</v>
      </c>
      <c r="Z4840" s="410" t="str">
        <f>$Z$655</f>
        <v/>
      </c>
      <c r="AA4840" s="423"/>
      <c r="AB4840" s="424"/>
      <c r="AC4840" s="424"/>
      <c r="AD4840" s="424"/>
      <c r="AE4840" s="424"/>
      <c r="AF4840" s="419"/>
      <c r="AG4840" s="414">
        <v>122.0</v>
      </c>
      <c r="AH4840" s="79"/>
      <c r="AI4840" s="80"/>
      <c r="AJ4840" s="80"/>
      <c r="AK4840" s="80"/>
      <c r="AL4840" s="14"/>
      <c r="AM4840" s="16" t="str">
        <f t="shared" si="219"/>
        <v>{s:'63E893'},</v>
      </c>
      <c r="AN4840" s="16"/>
    </row>
    <row r="4841" ht="16.5" customHeight="1">
      <c r="A4841" s="403">
        <v>63.0</v>
      </c>
      <c r="B4841" s="404" t="s">
        <v>6748</v>
      </c>
      <c r="C4841" s="31">
        <v>4839.0</v>
      </c>
      <c r="D4841" s="405" t="s">
        <v>6749</v>
      </c>
      <c r="E4841" s="94"/>
      <c r="F4841" s="94"/>
      <c r="G4841" s="103"/>
      <c r="H4841" s="140"/>
      <c r="I4841" s="140"/>
      <c r="J4841" s="95"/>
      <c r="K4841" s="69"/>
      <c r="L4841" s="65"/>
      <c r="M4841" s="65"/>
      <c r="N4841" s="302"/>
      <c r="O4841" s="382"/>
      <c r="P4841" s="383"/>
      <c r="Q4841" s="302"/>
      <c r="R4841" s="384"/>
      <c r="S4841" s="455"/>
      <c r="T4841" s="441"/>
      <c r="U4841" s="442"/>
      <c r="V4841" s="443"/>
      <c r="W4841" s="448"/>
      <c r="X4841" s="450"/>
      <c r="Y4841" s="418"/>
      <c r="Z4841" s="419"/>
      <c r="AA4841" s="420" t="s">
        <v>20</v>
      </c>
      <c r="AB4841" s="421" t="s">
        <v>21</v>
      </c>
      <c r="AC4841" s="422">
        <v>0.85</v>
      </c>
      <c r="AD4841" s="412"/>
      <c r="AE4841" s="412"/>
      <c r="AF4841" s="413"/>
      <c r="AG4841" s="414">
        <v>104.0</v>
      </c>
      <c r="AH4841" s="79"/>
      <c r="AI4841" s="80"/>
      <c r="AJ4841" s="80"/>
      <c r="AK4841" s="80"/>
      <c r="AL4841" s="14"/>
      <c r="AM4841" s="16" t="str">
        <f t="shared" si="219"/>
        <v>{s:'63E894'},</v>
      </c>
      <c r="AN4841" s="16"/>
    </row>
    <row r="4842" ht="16.5" customHeight="1">
      <c r="A4842" s="403">
        <v>63.0</v>
      </c>
      <c r="B4842" s="404" t="s">
        <v>6750</v>
      </c>
      <c r="C4842" s="31">
        <v>4840.0</v>
      </c>
      <c r="D4842" s="405" t="s">
        <v>6751</v>
      </c>
      <c r="E4842" s="94"/>
      <c r="F4842" s="94"/>
      <c r="G4842" s="103"/>
      <c r="H4842" s="140"/>
      <c r="I4842" s="140"/>
      <c r="J4842" s="95"/>
      <c r="K4842" s="69"/>
      <c r="L4842" s="65"/>
      <c r="M4842" s="65"/>
      <c r="N4842" s="302"/>
      <c r="O4842" s="382"/>
      <c r="P4842" s="383"/>
      <c r="Q4842" s="302"/>
      <c r="R4842" s="384"/>
      <c r="S4842" s="455"/>
      <c r="T4842" s="441"/>
      <c r="U4842" s="442"/>
      <c r="V4842" s="443"/>
      <c r="W4842" s="448"/>
      <c r="X4842" s="438"/>
      <c r="Y4842" s="409"/>
      <c r="Z4842" s="439"/>
      <c r="AA4842" s="411"/>
      <c r="AB4842" s="412"/>
      <c r="AC4842" s="413"/>
      <c r="AD4842" s="451" t="s">
        <v>30</v>
      </c>
      <c r="AE4842" s="442">
        <v>5.0</v>
      </c>
      <c r="AF4842" s="452" t="s">
        <v>31</v>
      </c>
      <c r="AG4842" s="414">
        <v>139.0</v>
      </c>
      <c r="AH4842" s="79"/>
      <c r="AI4842" s="80"/>
      <c r="AJ4842" s="80"/>
      <c r="AK4842" s="80"/>
      <c r="AL4842" s="14"/>
      <c r="AM4842" s="16" t="str">
        <f t="shared" si="219"/>
        <v>{s:'63E895'},</v>
      </c>
      <c r="AN4842" s="16"/>
    </row>
    <row r="4843" ht="16.5" customHeight="1">
      <c r="A4843" s="403">
        <v>63.0</v>
      </c>
      <c r="B4843" s="404" t="s">
        <v>6752</v>
      </c>
      <c r="C4843" s="31">
        <v>4841.0</v>
      </c>
      <c r="D4843" s="405" t="s">
        <v>6753</v>
      </c>
      <c r="E4843" s="94"/>
      <c r="F4843" s="94"/>
      <c r="G4843" s="103"/>
      <c r="H4843" s="140"/>
      <c r="I4843" s="140"/>
      <c r="J4843" s="95"/>
      <c r="K4843" s="69"/>
      <c r="L4843" s="65"/>
      <c r="M4843" s="65"/>
      <c r="N4843" s="302"/>
      <c r="O4843" s="382"/>
      <c r="P4843" s="383"/>
      <c r="Q4843" s="302"/>
      <c r="R4843" s="384"/>
      <c r="S4843" s="455"/>
      <c r="T4843" s="441"/>
      <c r="U4843" s="442"/>
      <c r="V4843" s="443"/>
      <c r="W4843" s="443"/>
      <c r="X4843" s="445"/>
      <c r="Y4843" s="418"/>
      <c r="Z4843" s="446"/>
      <c r="AA4843" s="438" t="s">
        <v>20</v>
      </c>
      <c r="AB4843" s="409" t="s">
        <v>21</v>
      </c>
      <c r="AC4843" s="454">
        <v>0.85</v>
      </c>
      <c r="AD4843" s="441"/>
      <c r="AE4843" s="442"/>
      <c r="AF4843" s="452"/>
      <c r="AG4843" s="414">
        <v>117.0</v>
      </c>
      <c r="AH4843" s="79"/>
      <c r="AI4843" s="80"/>
      <c r="AJ4843" s="80"/>
      <c r="AK4843" s="80"/>
      <c r="AL4843" s="14"/>
      <c r="AM4843" s="16" t="str">
        <f t="shared" si="219"/>
        <v>{s:'63E896'},</v>
      </c>
      <c r="AN4843" s="16"/>
    </row>
    <row r="4844" ht="16.5" customHeight="1">
      <c r="A4844" s="403">
        <v>63.0</v>
      </c>
      <c r="B4844" s="404" t="s">
        <v>6754</v>
      </c>
      <c r="C4844" s="31">
        <v>4842.0</v>
      </c>
      <c r="D4844" s="405" t="s">
        <v>6755</v>
      </c>
      <c r="E4844" s="94"/>
      <c r="F4844" s="94"/>
      <c r="G4844" s="103"/>
      <c r="H4844" s="140"/>
      <c r="I4844" s="140"/>
      <c r="J4844" s="95"/>
      <c r="K4844" s="69"/>
      <c r="L4844" s="65"/>
      <c r="M4844" s="65"/>
      <c r="N4844" s="302"/>
      <c r="O4844" s="382"/>
      <c r="P4844" s="383"/>
      <c r="Q4844" s="302"/>
      <c r="R4844" s="384"/>
      <c r="S4844" s="455"/>
      <c r="T4844" s="441"/>
      <c r="U4844" s="442"/>
      <c r="V4844" s="443"/>
      <c r="W4844" s="443"/>
      <c r="X4844" s="449" t="s">
        <v>326</v>
      </c>
      <c r="Y4844" s="442" t="s">
        <v>21</v>
      </c>
      <c r="Z4844" s="448" t="str">
        <f>$Z$653</f>
        <v/>
      </c>
      <c r="AA4844" s="426"/>
      <c r="AB4844" s="427"/>
      <c r="AC4844" s="428"/>
      <c r="AD4844" s="441"/>
      <c r="AE4844" s="443"/>
      <c r="AF4844" s="448"/>
      <c r="AG4844" s="414">
        <v>96.0</v>
      </c>
      <c r="AH4844" s="79"/>
      <c r="AI4844" s="80"/>
      <c r="AJ4844" s="80"/>
      <c r="AK4844" s="80"/>
      <c r="AL4844" s="14"/>
      <c r="AM4844" s="16" t="str">
        <f t="shared" si="219"/>
        <v>{s:'63E897'},</v>
      </c>
      <c r="AN4844" s="16"/>
    </row>
    <row r="4845" ht="16.5" customHeight="1">
      <c r="A4845" s="403">
        <v>63.0</v>
      </c>
      <c r="B4845" s="404" t="s">
        <v>6756</v>
      </c>
      <c r="C4845" s="31">
        <v>4843.0</v>
      </c>
      <c r="D4845" s="405" t="s">
        <v>6757</v>
      </c>
      <c r="E4845" s="94"/>
      <c r="F4845" s="94"/>
      <c r="G4845" s="103"/>
      <c r="H4845" s="140"/>
      <c r="I4845" s="140"/>
      <c r="J4845" s="95"/>
      <c r="K4845" s="69"/>
      <c r="L4845" s="65"/>
      <c r="M4845" s="65"/>
      <c r="N4845" s="302"/>
      <c r="O4845" s="382"/>
      <c r="P4845" s="383"/>
      <c r="Q4845" s="302"/>
      <c r="R4845" s="384"/>
      <c r="S4845" s="455"/>
      <c r="T4845" s="441"/>
      <c r="U4845" s="442"/>
      <c r="V4845" s="443"/>
      <c r="W4845" s="443"/>
      <c r="X4845" s="450"/>
      <c r="Y4845" s="418"/>
      <c r="Z4845" s="419"/>
      <c r="AA4845" s="420" t="s">
        <v>20</v>
      </c>
      <c r="AB4845" s="421" t="s">
        <v>21</v>
      </c>
      <c r="AC4845" s="430">
        <v>0.85</v>
      </c>
      <c r="AD4845" s="441"/>
      <c r="AE4845" s="443"/>
      <c r="AF4845" s="448"/>
      <c r="AG4845" s="414">
        <v>81.0</v>
      </c>
      <c r="AH4845" s="79"/>
      <c r="AI4845" s="80"/>
      <c r="AJ4845" s="80"/>
      <c r="AK4845" s="80"/>
      <c r="AL4845" s="14"/>
      <c r="AM4845" s="16" t="str">
        <f t="shared" si="219"/>
        <v>{s:'63E898'},</v>
      </c>
      <c r="AN4845" s="16"/>
    </row>
    <row r="4846" ht="16.5" customHeight="1">
      <c r="A4846" s="403">
        <v>63.0</v>
      </c>
      <c r="B4846" s="404" t="s">
        <v>6758</v>
      </c>
      <c r="C4846" s="31">
        <v>4844.0</v>
      </c>
      <c r="D4846" s="405" t="s">
        <v>6759</v>
      </c>
      <c r="E4846" s="94"/>
      <c r="F4846" s="94"/>
      <c r="G4846" s="103"/>
      <c r="H4846" s="140"/>
      <c r="I4846" s="140"/>
      <c r="J4846" s="95"/>
      <c r="K4846" s="69"/>
      <c r="L4846" s="65"/>
      <c r="M4846" s="65"/>
      <c r="N4846" s="302"/>
      <c r="O4846" s="382"/>
      <c r="P4846" s="383"/>
      <c r="Q4846" s="302"/>
      <c r="R4846" s="384"/>
      <c r="S4846" s="455"/>
      <c r="T4846" s="441"/>
      <c r="U4846" s="442"/>
      <c r="V4846" s="443"/>
      <c r="W4846" s="448"/>
      <c r="X4846" s="449" t="s">
        <v>329</v>
      </c>
      <c r="Y4846" s="442" t="s">
        <v>21</v>
      </c>
      <c r="Z4846" s="448" t="str">
        <f>$Z$655</f>
        <v/>
      </c>
      <c r="AA4846" s="423"/>
      <c r="AB4846" s="424"/>
      <c r="AC4846" s="419"/>
      <c r="AD4846" s="441"/>
      <c r="AE4846" s="443"/>
      <c r="AF4846" s="448"/>
      <c r="AG4846" s="414">
        <v>117.0</v>
      </c>
      <c r="AH4846" s="79"/>
      <c r="AI4846" s="80"/>
      <c r="AJ4846" s="80"/>
      <c r="AK4846" s="80"/>
      <c r="AL4846" s="14"/>
      <c r="AM4846" s="16" t="str">
        <f t="shared" si="219"/>
        <v>{s:'63E899'},</v>
      </c>
      <c r="AN4846" s="16"/>
    </row>
    <row r="4847" ht="16.5" customHeight="1">
      <c r="A4847" s="403">
        <v>63.0</v>
      </c>
      <c r="B4847" s="404" t="s">
        <v>6760</v>
      </c>
      <c r="C4847" s="31">
        <v>4845.0</v>
      </c>
      <c r="D4847" s="405" t="s">
        <v>6761</v>
      </c>
      <c r="E4847" s="94"/>
      <c r="F4847" s="94"/>
      <c r="G4847" s="103"/>
      <c r="H4847" s="140"/>
      <c r="I4847" s="140"/>
      <c r="J4847" s="95"/>
      <c r="K4847" s="110"/>
      <c r="L4847" s="115"/>
      <c r="M4847" s="115"/>
      <c r="N4847" s="386"/>
      <c r="O4847" s="382"/>
      <c r="P4847" s="383"/>
      <c r="Q4847" s="302"/>
      <c r="R4847" s="384"/>
      <c r="S4847" s="463"/>
      <c r="T4847" s="456"/>
      <c r="U4847" s="418"/>
      <c r="V4847" s="424"/>
      <c r="W4847" s="419"/>
      <c r="X4847" s="450"/>
      <c r="Y4847" s="418"/>
      <c r="Z4847" s="419"/>
      <c r="AA4847" s="420" t="s">
        <v>20</v>
      </c>
      <c r="AB4847" s="421" t="s">
        <v>21</v>
      </c>
      <c r="AC4847" s="430">
        <v>0.85</v>
      </c>
      <c r="AD4847" s="456"/>
      <c r="AE4847" s="424"/>
      <c r="AF4847" s="419"/>
      <c r="AG4847" s="414">
        <v>99.0</v>
      </c>
      <c r="AH4847" s="79"/>
      <c r="AI4847" s="80"/>
      <c r="AJ4847" s="80"/>
      <c r="AK4847" s="80"/>
      <c r="AL4847" s="14"/>
      <c r="AM4847" s="16" t="str">
        <f t="shared" si="219"/>
        <v>{s:'63E900'},</v>
      </c>
      <c r="AN4847" s="16"/>
    </row>
    <row r="4848" ht="16.5" customHeight="1">
      <c r="A4848" s="29">
        <v>63.0</v>
      </c>
      <c r="B4848" s="30" t="s">
        <v>6762</v>
      </c>
      <c r="C4848" s="31">
        <v>4846.0</v>
      </c>
      <c r="D4848" s="32" t="s">
        <v>6763</v>
      </c>
      <c r="E4848" s="94"/>
      <c r="F4848" s="94"/>
      <c r="G4848" s="94"/>
      <c r="H4848" s="140"/>
      <c r="I4848" s="140"/>
      <c r="J4848" s="95"/>
      <c r="K4848" s="82" t="s">
        <v>38</v>
      </c>
      <c r="L4848" s="96"/>
      <c r="M4848" s="96"/>
      <c r="N4848" s="152"/>
      <c r="O4848" s="105"/>
      <c r="P4848" s="94"/>
      <c r="Q4848" s="140"/>
      <c r="R4848" s="95"/>
      <c r="S4848" s="287"/>
      <c r="T4848" s="287"/>
      <c r="U4848" s="152"/>
      <c r="V4848" s="152"/>
      <c r="W4848" s="152"/>
      <c r="X4848" s="299"/>
      <c r="Y4848" s="287"/>
      <c r="Z4848" s="345"/>
      <c r="AA4848" s="398"/>
      <c r="AB4848" s="288"/>
      <c r="AC4848" s="288"/>
      <c r="AD4848" s="288"/>
      <c r="AE4848" s="288"/>
      <c r="AF4848" s="346"/>
      <c r="AG4848" s="45">
        <v>293.0</v>
      </c>
      <c r="AH4848" s="79"/>
      <c r="AI4848" s="80"/>
      <c r="AJ4848" s="80"/>
      <c r="AK4848" s="80"/>
      <c r="AL4848" s="14"/>
      <c r="AM4848" s="16" t="str">
        <f t="shared" ref="AM4848:AM4859" si="220">"{s:'"&amp;A4848&amp;B4848&amp;"', v:"&amp;AG4848&amp;" , c:'"&amp;D4848&amp;"・'},"</f>
        <v>{s:'63E901', v:293 , c:'放デイ６・有資格６・責欠・'},</v>
      </c>
      <c r="AN4848" s="16"/>
    </row>
    <row r="4849" ht="16.5" customHeight="1">
      <c r="A4849" s="29">
        <v>63.0</v>
      </c>
      <c r="B4849" s="30" t="s">
        <v>6764</v>
      </c>
      <c r="C4849" s="31">
        <v>4847.0</v>
      </c>
      <c r="D4849" s="32" t="s">
        <v>6765</v>
      </c>
      <c r="E4849" s="94"/>
      <c r="F4849" s="94"/>
      <c r="G4849" s="94"/>
      <c r="H4849" s="140"/>
      <c r="I4849" s="140"/>
      <c r="J4849" s="95"/>
      <c r="K4849" s="87"/>
      <c r="L4849" s="302">
        <v>6.0</v>
      </c>
      <c r="M4849" s="63" t="s">
        <v>40</v>
      </c>
      <c r="N4849" s="140"/>
      <c r="O4849" s="105"/>
      <c r="P4849" s="94"/>
      <c r="Q4849" s="140"/>
      <c r="R4849" s="95"/>
      <c r="S4849" s="302"/>
      <c r="T4849" s="302"/>
      <c r="U4849" s="140"/>
      <c r="V4849" s="140"/>
      <c r="W4849" s="140"/>
      <c r="X4849" s="303"/>
      <c r="Y4849" s="290"/>
      <c r="Z4849" s="350"/>
      <c r="AA4849" s="299" t="s">
        <v>20</v>
      </c>
      <c r="AB4849" s="287" t="s">
        <v>21</v>
      </c>
      <c r="AC4849" s="351">
        <v>0.85</v>
      </c>
      <c r="AD4849" s="288"/>
      <c r="AE4849" s="288"/>
      <c r="AF4849" s="346"/>
      <c r="AG4849" s="45">
        <v>249.0</v>
      </c>
      <c r="AH4849" s="79"/>
      <c r="AI4849" s="80"/>
      <c r="AJ4849" s="80"/>
      <c r="AK4849" s="80"/>
      <c r="AL4849" s="14"/>
      <c r="AM4849" s="16" t="str">
        <f t="shared" si="220"/>
        <v>{s:'63E902', v:249 , c:'放デイ６・有資格６・責欠・評減・'},</v>
      </c>
      <c r="AN4849" s="16"/>
    </row>
    <row r="4850" ht="16.5" customHeight="1">
      <c r="A4850" s="29">
        <v>63.0</v>
      </c>
      <c r="B4850" s="30" t="s">
        <v>6766</v>
      </c>
      <c r="C4850" s="31">
        <v>4848.0</v>
      </c>
      <c r="D4850" s="32" t="s">
        <v>6767</v>
      </c>
      <c r="E4850" s="94"/>
      <c r="F4850" s="94"/>
      <c r="G4850" s="94"/>
      <c r="H4850" s="140"/>
      <c r="I4850" s="140"/>
      <c r="J4850" s="95"/>
      <c r="K4850" s="87"/>
      <c r="L4850" s="65"/>
      <c r="M4850" s="302"/>
      <c r="N4850" s="366"/>
      <c r="O4850" s="367"/>
      <c r="P4850" s="368"/>
      <c r="Q4850" s="366"/>
      <c r="R4850" s="369"/>
      <c r="S4850" s="304"/>
      <c r="T4850" s="304"/>
      <c r="U4850" s="140"/>
      <c r="V4850" s="140"/>
      <c r="W4850" s="140"/>
      <c r="X4850" s="305" t="s">
        <v>326</v>
      </c>
      <c r="Y4850" s="287" t="s">
        <v>21</v>
      </c>
      <c r="Z4850" s="354" t="str">
        <f>$Z$653</f>
        <v/>
      </c>
      <c r="AA4850" s="434"/>
      <c r="AB4850" s="297"/>
      <c r="AC4850" s="297"/>
      <c r="AD4850" s="297"/>
      <c r="AE4850" s="297"/>
      <c r="AF4850" s="362"/>
      <c r="AG4850" s="45">
        <v>205.0</v>
      </c>
      <c r="AH4850" s="79"/>
      <c r="AI4850" s="80"/>
      <c r="AJ4850" s="80"/>
      <c r="AK4850" s="80"/>
      <c r="AL4850" s="14"/>
      <c r="AM4850" s="16" t="str">
        <f t="shared" si="220"/>
        <v>{s:'63E903', v:205 , c:'放デイ６・有資格６・責欠・開減１・'},</v>
      </c>
      <c r="AN4850" s="16"/>
    </row>
    <row r="4851" ht="16.5" customHeight="1">
      <c r="A4851" s="29">
        <v>63.0</v>
      </c>
      <c r="B4851" s="30" t="s">
        <v>6768</v>
      </c>
      <c r="C4851" s="31">
        <v>4849.0</v>
      </c>
      <c r="D4851" s="32" t="s">
        <v>6769</v>
      </c>
      <c r="E4851" s="94"/>
      <c r="F4851" s="94"/>
      <c r="G4851" s="94"/>
      <c r="H4851" s="140"/>
      <c r="I4851" s="140"/>
      <c r="J4851" s="95"/>
      <c r="K4851" s="69"/>
      <c r="L4851" s="65"/>
      <c r="M4851" s="302"/>
      <c r="N4851" s="366"/>
      <c r="O4851" s="367"/>
      <c r="P4851" s="368"/>
      <c r="Q4851" s="366"/>
      <c r="R4851" s="369"/>
      <c r="S4851" s="304"/>
      <c r="T4851" s="304"/>
      <c r="U4851" s="140"/>
      <c r="V4851" s="140"/>
      <c r="W4851" s="140"/>
      <c r="X4851" s="306"/>
      <c r="Y4851" s="290"/>
      <c r="Z4851" s="355"/>
      <c r="AA4851" s="356" t="s">
        <v>20</v>
      </c>
      <c r="AB4851" s="357" t="s">
        <v>21</v>
      </c>
      <c r="AC4851" s="358">
        <v>0.85</v>
      </c>
      <c r="AD4851" s="288"/>
      <c r="AE4851" s="288"/>
      <c r="AF4851" s="346"/>
      <c r="AG4851" s="45">
        <v>174.0</v>
      </c>
      <c r="AH4851" s="79"/>
      <c r="AI4851" s="80"/>
      <c r="AJ4851" s="80"/>
      <c r="AK4851" s="80"/>
      <c r="AL4851" s="14"/>
      <c r="AM4851" s="16" t="str">
        <f t="shared" si="220"/>
        <v>{s:'63E904', v:174 , c:'放デイ６・有資格６・責欠・開減１・評減・'},</v>
      </c>
      <c r="AN4851" s="16"/>
    </row>
    <row r="4852" ht="16.5" customHeight="1">
      <c r="A4852" s="29">
        <v>63.0</v>
      </c>
      <c r="B4852" s="30" t="s">
        <v>6770</v>
      </c>
      <c r="C4852" s="31">
        <v>4850.0</v>
      </c>
      <c r="D4852" s="32" t="s">
        <v>6771</v>
      </c>
      <c r="E4852" s="94"/>
      <c r="F4852" s="94"/>
      <c r="G4852" s="94"/>
      <c r="H4852" s="140"/>
      <c r="I4852" s="140"/>
      <c r="J4852" s="95"/>
      <c r="K4852" s="69"/>
      <c r="L4852" s="65"/>
      <c r="M4852" s="302"/>
      <c r="N4852" s="366"/>
      <c r="O4852" s="367"/>
      <c r="P4852" s="368"/>
      <c r="Q4852" s="366"/>
      <c r="R4852" s="369"/>
      <c r="S4852" s="304"/>
      <c r="T4852" s="304"/>
      <c r="U4852" s="140"/>
      <c r="V4852" s="140"/>
      <c r="W4852" s="140"/>
      <c r="X4852" s="305" t="s">
        <v>329</v>
      </c>
      <c r="Y4852" s="287" t="s">
        <v>21</v>
      </c>
      <c r="Z4852" s="354" t="str">
        <f>$Z$655</f>
        <v/>
      </c>
      <c r="AA4852" s="435"/>
      <c r="AB4852" s="292"/>
      <c r="AC4852" s="292"/>
      <c r="AD4852" s="292"/>
      <c r="AE4852" s="292"/>
      <c r="AF4852" s="355"/>
      <c r="AG4852" s="45">
        <v>249.0</v>
      </c>
      <c r="AH4852" s="79"/>
      <c r="AI4852" s="80"/>
      <c r="AJ4852" s="80"/>
      <c r="AK4852" s="80"/>
      <c r="AL4852" s="14"/>
      <c r="AM4852" s="16" t="str">
        <f t="shared" si="220"/>
        <v>{s:'63E905', v:249 , c:'放デイ６・有資格６・責欠・開減２・'},</v>
      </c>
      <c r="AN4852" s="16"/>
    </row>
    <row r="4853" ht="16.5" customHeight="1">
      <c r="A4853" s="29">
        <v>63.0</v>
      </c>
      <c r="B4853" s="30" t="s">
        <v>6772</v>
      </c>
      <c r="C4853" s="31">
        <v>4851.0</v>
      </c>
      <c r="D4853" s="32" t="s">
        <v>6773</v>
      </c>
      <c r="E4853" s="94"/>
      <c r="F4853" s="94"/>
      <c r="G4853" s="94"/>
      <c r="H4853" s="140"/>
      <c r="I4853" s="140"/>
      <c r="J4853" s="95"/>
      <c r="K4853" s="69"/>
      <c r="L4853" s="65"/>
      <c r="M4853" s="302"/>
      <c r="N4853" s="366"/>
      <c r="O4853" s="367"/>
      <c r="P4853" s="368"/>
      <c r="Q4853" s="366"/>
      <c r="R4853" s="369"/>
      <c r="S4853" s="304"/>
      <c r="T4853" s="304"/>
      <c r="U4853" s="140"/>
      <c r="V4853" s="140"/>
      <c r="W4853" s="140"/>
      <c r="X4853" s="306"/>
      <c r="Y4853" s="290"/>
      <c r="Z4853" s="355"/>
      <c r="AA4853" s="356" t="s">
        <v>20</v>
      </c>
      <c r="AB4853" s="357" t="s">
        <v>21</v>
      </c>
      <c r="AC4853" s="358">
        <v>0.85</v>
      </c>
      <c r="AD4853" s="288"/>
      <c r="AE4853" s="288"/>
      <c r="AF4853" s="346"/>
      <c r="AG4853" s="45">
        <v>212.0</v>
      </c>
      <c r="AH4853" s="79"/>
      <c r="AI4853" s="80"/>
      <c r="AJ4853" s="80"/>
      <c r="AK4853" s="80"/>
      <c r="AL4853" s="14"/>
      <c r="AM4853" s="16" t="str">
        <f t="shared" si="220"/>
        <v>{s:'63E906', v:212 , c:'放デイ６・有資格６・責欠・開減２・評減・'},</v>
      </c>
      <c r="AN4853" s="16"/>
    </row>
    <row r="4854" ht="16.5" customHeight="1">
      <c r="A4854" s="29">
        <v>63.0</v>
      </c>
      <c r="B4854" s="30" t="s">
        <v>6774</v>
      </c>
      <c r="C4854" s="31">
        <v>4852.0</v>
      </c>
      <c r="D4854" s="32" t="s">
        <v>6775</v>
      </c>
      <c r="E4854" s="94"/>
      <c r="F4854" s="94"/>
      <c r="G4854" s="94"/>
      <c r="H4854" s="140"/>
      <c r="I4854" s="140"/>
      <c r="J4854" s="95"/>
      <c r="K4854" s="69"/>
      <c r="L4854" s="65"/>
      <c r="M4854" s="302"/>
      <c r="N4854" s="366"/>
      <c r="O4854" s="367"/>
      <c r="P4854" s="368"/>
      <c r="Q4854" s="366"/>
      <c r="R4854" s="369"/>
      <c r="S4854" s="304"/>
      <c r="T4854" s="304"/>
      <c r="U4854" s="140"/>
      <c r="V4854" s="140"/>
      <c r="W4854" s="140"/>
      <c r="X4854" s="299"/>
      <c r="Y4854" s="287"/>
      <c r="Z4854" s="345"/>
      <c r="AA4854" s="398"/>
      <c r="AB4854" s="288"/>
      <c r="AC4854" s="346"/>
      <c r="AD4854" s="82" t="s">
        <v>30</v>
      </c>
      <c r="AE4854" s="302">
        <v>5.0</v>
      </c>
      <c r="AF4854" s="360" t="s">
        <v>31</v>
      </c>
      <c r="AG4854" s="45">
        <v>288.0</v>
      </c>
      <c r="AH4854" s="79"/>
      <c r="AI4854" s="80"/>
      <c r="AJ4854" s="80"/>
      <c r="AK4854" s="80"/>
      <c r="AL4854" s="14"/>
      <c r="AM4854" s="16" t="str">
        <f t="shared" si="220"/>
        <v>{s:'63E907', v:288 , c:'放デイ６・有資格６・責欠・拘減・'},</v>
      </c>
      <c r="AN4854" s="16"/>
    </row>
    <row r="4855" ht="16.5" customHeight="1">
      <c r="A4855" s="29">
        <v>63.0</v>
      </c>
      <c r="B4855" s="30" t="s">
        <v>6776</v>
      </c>
      <c r="C4855" s="31">
        <v>4853.0</v>
      </c>
      <c r="D4855" s="32" t="s">
        <v>6777</v>
      </c>
      <c r="E4855" s="94"/>
      <c r="F4855" s="94"/>
      <c r="G4855" s="94"/>
      <c r="H4855" s="140"/>
      <c r="I4855" s="140"/>
      <c r="J4855" s="95"/>
      <c r="K4855" s="69"/>
      <c r="L4855" s="65"/>
      <c r="M4855" s="302"/>
      <c r="N4855" s="366"/>
      <c r="O4855" s="367"/>
      <c r="P4855" s="368"/>
      <c r="Q4855" s="366"/>
      <c r="R4855" s="369"/>
      <c r="S4855" s="304"/>
      <c r="T4855" s="304"/>
      <c r="U4855" s="140"/>
      <c r="V4855" s="140"/>
      <c r="W4855" s="140"/>
      <c r="X4855" s="303"/>
      <c r="Y4855" s="290"/>
      <c r="Z4855" s="350"/>
      <c r="AA4855" s="299" t="s">
        <v>20</v>
      </c>
      <c r="AB4855" s="287" t="s">
        <v>21</v>
      </c>
      <c r="AC4855" s="361">
        <v>0.85</v>
      </c>
      <c r="AD4855" s="87"/>
      <c r="AE4855" s="302"/>
      <c r="AF4855" s="360"/>
      <c r="AG4855" s="45">
        <v>244.0</v>
      </c>
      <c r="AH4855" s="79"/>
      <c r="AI4855" s="80"/>
      <c r="AJ4855" s="80"/>
      <c r="AK4855" s="80"/>
      <c r="AL4855" s="14"/>
      <c r="AM4855" s="16" t="str">
        <f t="shared" si="220"/>
        <v>{s:'63E908', v:244 , c:'放デイ６・有資格６・責欠・評減・拘減・'},</v>
      </c>
      <c r="AN4855" s="16"/>
    </row>
    <row r="4856" ht="16.5" customHeight="1">
      <c r="A4856" s="29">
        <v>63.0</v>
      </c>
      <c r="B4856" s="30" t="s">
        <v>6778</v>
      </c>
      <c r="C4856" s="31">
        <v>4854.0</v>
      </c>
      <c r="D4856" s="32" t="s">
        <v>6779</v>
      </c>
      <c r="E4856" s="94"/>
      <c r="F4856" s="94"/>
      <c r="G4856" s="94"/>
      <c r="H4856" s="140"/>
      <c r="I4856" s="140"/>
      <c r="J4856" s="95"/>
      <c r="K4856" s="69"/>
      <c r="L4856" s="65"/>
      <c r="M4856" s="302"/>
      <c r="N4856" s="366"/>
      <c r="O4856" s="367"/>
      <c r="P4856" s="368"/>
      <c r="Q4856" s="366"/>
      <c r="R4856" s="369"/>
      <c r="S4856" s="304"/>
      <c r="T4856" s="304"/>
      <c r="U4856" s="140"/>
      <c r="V4856" s="140"/>
      <c r="W4856" s="140"/>
      <c r="X4856" s="305" t="s">
        <v>326</v>
      </c>
      <c r="Y4856" s="302" t="s">
        <v>21</v>
      </c>
      <c r="Z4856" s="349">
        <v>0.7</v>
      </c>
      <c r="AA4856" s="434"/>
      <c r="AB4856" s="297"/>
      <c r="AC4856" s="362"/>
      <c r="AD4856" s="87"/>
      <c r="AE4856" s="313"/>
      <c r="AF4856" s="349"/>
      <c r="AG4856" s="45">
        <v>200.0</v>
      </c>
      <c r="AH4856" s="79"/>
      <c r="AI4856" s="80"/>
      <c r="AJ4856" s="80"/>
      <c r="AK4856" s="80"/>
      <c r="AL4856" s="14"/>
      <c r="AM4856" s="16" t="str">
        <f t="shared" si="220"/>
        <v>{s:'63E909', v:200 , c:'放デイ６・有資格６・責欠・開減１・拘減・'},</v>
      </c>
      <c r="AN4856" s="16"/>
    </row>
    <row r="4857" ht="16.5" customHeight="1">
      <c r="A4857" s="29">
        <v>63.0</v>
      </c>
      <c r="B4857" s="30" t="s">
        <v>6780</v>
      </c>
      <c r="C4857" s="31">
        <v>4855.0</v>
      </c>
      <c r="D4857" s="32" t="s">
        <v>6781</v>
      </c>
      <c r="E4857" s="94"/>
      <c r="F4857" s="94"/>
      <c r="G4857" s="94"/>
      <c r="H4857" s="140"/>
      <c r="I4857" s="140"/>
      <c r="J4857" s="95"/>
      <c r="K4857" s="69"/>
      <c r="L4857" s="65"/>
      <c r="M4857" s="302"/>
      <c r="N4857" s="366"/>
      <c r="O4857" s="367"/>
      <c r="P4857" s="368"/>
      <c r="Q4857" s="366"/>
      <c r="R4857" s="369"/>
      <c r="S4857" s="304"/>
      <c r="T4857" s="304"/>
      <c r="U4857" s="140"/>
      <c r="V4857" s="140"/>
      <c r="W4857" s="140"/>
      <c r="X4857" s="306"/>
      <c r="Y4857" s="290"/>
      <c r="Z4857" s="355"/>
      <c r="AA4857" s="356" t="s">
        <v>20</v>
      </c>
      <c r="AB4857" s="357" t="s">
        <v>21</v>
      </c>
      <c r="AC4857" s="363">
        <v>0.85</v>
      </c>
      <c r="AD4857" s="87"/>
      <c r="AE4857" s="313"/>
      <c r="AF4857" s="349"/>
      <c r="AG4857" s="45">
        <v>169.0</v>
      </c>
      <c r="AH4857" s="79"/>
      <c r="AI4857" s="80"/>
      <c r="AJ4857" s="80"/>
      <c r="AK4857" s="80"/>
      <c r="AL4857" s="14"/>
      <c r="AM4857" s="16" t="str">
        <f t="shared" si="220"/>
        <v>{s:'63E910', v:169 , c:'放デイ６・有資格６・責欠・開減１・評減・拘減・'},</v>
      </c>
      <c r="AN4857" s="16"/>
    </row>
    <row r="4858" ht="16.5" customHeight="1">
      <c r="A4858" s="29">
        <v>63.0</v>
      </c>
      <c r="B4858" s="30" t="s">
        <v>6782</v>
      </c>
      <c r="C4858" s="31">
        <v>4856.0</v>
      </c>
      <c r="D4858" s="32" t="s">
        <v>6783</v>
      </c>
      <c r="E4858" s="94"/>
      <c r="F4858" s="94"/>
      <c r="G4858" s="94"/>
      <c r="H4858" s="140"/>
      <c r="I4858" s="140"/>
      <c r="J4858" s="95"/>
      <c r="K4858" s="69"/>
      <c r="L4858" s="65"/>
      <c r="M4858" s="302"/>
      <c r="N4858" s="366"/>
      <c r="O4858" s="367"/>
      <c r="P4858" s="368"/>
      <c r="Q4858" s="366"/>
      <c r="R4858" s="369"/>
      <c r="S4858" s="304"/>
      <c r="T4858" s="304"/>
      <c r="U4858" s="140"/>
      <c r="V4858" s="140"/>
      <c r="W4858" s="140"/>
      <c r="X4858" s="305" t="s">
        <v>329</v>
      </c>
      <c r="Y4858" s="302" t="s">
        <v>21</v>
      </c>
      <c r="Z4858" s="349">
        <v>0.85</v>
      </c>
      <c r="AA4858" s="435"/>
      <c r="AB4858" s="292"/>
      <c r="AC4858" s="355"/>
      <c r="AD4858" s="87"/>
      <c r="AE4858" s="313"/>
      <c r="AF4858" s="349"/>
      <c r="AG4858" s="45">
        <v>244.0</v>
      </c>
      <c r="AH4858" s="79"/>
      <c r="AI4858" s="80"/>
      <c r="AJ4858" s="80"/>
      <c r="AK4858" s="80"/>
      <c r="AL4858" s="14"/>
      <c r="AM4858" s="16" t="str">
        <f t="shared" si="220"/>
        <v>{s:'63E911', v:244 , c:'放デイ６・有資格６・責欠・開減２・拘減・'},</v>
      </c>
      <c r="AN4858" s="16"/>
    </row>
    <row r="4859" ht="16.5" customHeight="1">
      <c r="A4859" s="29">
        <v>63.0</v>
      </c>
      <c r="B4859" s="30" t="s">
        <v>6784</v>
      </c>
      <c r="C4859" s="31">
        <v>4857.0</v>
      </c>
      <c r="D4859" s="32" t="s">
        <v>6785</v>
      </c>
      <c r="E4859" s="94"/>
      <c r="F4859" s="94"/>
      <c r="G4859" s="94"/>
      <c r="H4859" s="140"/>
      <c r="I4859" s="140"/>
      <c r="J4859" s="95"/>
      <c r="K4859" s="69"/>
      <c r="L4859" s="65"/>
      <c r="M4859" s="302"/>
      <c r="N4859" s="366"/>
      <c r="O4859" s="367"/>
      <c r="P4859" s="368"/>
      <c r="Q4859" s="366"/>
      <c r="R4859" s="369"/>
      <c r="S4859" s="304"/>
      <c r="T4859" s="304"/>
      <c r="U4859" s="140"/>
      <c r="V4859" s="140"/>
      <c r="W4859" s="140"/>
      <c r="X4859" s="306"/>
      <c r="Y4859" s="290"/>
      <c r="Z4859" s="355"/>
      <c r="AA4859" s="356" t="s">
        <v>20</v>
      </c>
      <c r="AB4859" s="357" t="s">
        <v>21</v>
      </c>
      <c r="AC4859" s="363">
        <v>0.85</v>
      </c>
      <c r="AD4859" s="93"/>
      <c r="AE4859" s="292"/>
      <c r="AF4859" s="355"/>
      <c r="AG4859" s="45">
        <v>207.0</v>
      </c>
      <c r="AH4859" s="79"/>
      <c r="AI4859" s="80"/>
      <c r="AJ4859" s="80"/>
      <c r="AK4859" s="80"/>
      <c r="AL4859" s="14"/>
      <c r="AM4859" s="16" t="str">
        <f t="shared" si="220"/>
        <v>{s:'63E912', v:207 , c:'放デイ６・有資格６・責欠・開減２・評減・拘減・'},</v>
      </c>
      <c r="AN4859" s="16"/>
    </row>
    <row r="4860" ht="16.5" customHeight="1">
      <c r="A4860" s="403">
        <v>63.0</v>
      </c>
      <c r="B4860" s="404" t="s">
        <v>6786</v>
      </c>
      <c r="C4860" s="31">
        <v>4858.0</v>
      </c>
      <c r="D4860" s="405" t="s">
        <v>6787</v>
      </c>
      <c r="E4860" s="94"/>
      <c r="F4860" s="94"/>
      <c r="G4860" s="307"/>
      <c r="H4860" s="352"/>
      <c r="I4860" s="140"/>
      <c r="J4860" s="95"/>
      <c r="K4860" s="69"/>
      <c r="L4860" s="304"/>
      <c r="M4860" s="365"/>
      <c r="N4860" s="366"/>
      <c r="O4860" s="367"/>
      <c r="P4860" s="368"/>
      <c r="Q4860" s="366"/>
      <c r="R4860" s="369"/>
      <c r="S4860" s="406" t="s">
        <v>23</v>
      </c>
      <c r="T4860" s="436" t="s">
        <v>24</v>
      </c>
      <c r="U4860" s="408"/>
      <c r="V4860" s="408"/>
      <c r="W4860" s="437"/>
      <c r="X4860" s="438"/>
      <c r="Y4860" s="409"/>
      <c r="Z4860" s="439"/>
      <c r="AA4860" s="411"/>
      <c r="AB4860" s="412"/>
      <c r="AC4860" s="412"/>
      <c r="AD4860" s="412"/>
      <c r="AE4860" s="412"/>
      <c r="AF4860" s="413"/>
      <c r="AG4860" s="414">
        <v>205.0</v>
      </c>
      <c r="AH4860" s="79"/>
      <c r="AI4860" s="80"/>
      <c r="AJ4860" s="80"/>
      <c r="AK4860" s="80"/>
      <c r="AL4860" s="14"/>
      <c r="AM4860" s="16" t="str">
        <f t="shared" ref="AM4860:AM4883" si="221">"{s:'"&amp;A4860&amp;B4860&amp;"'},"</f>
        <v>{s:'63E913'},</v>
      </c>
      <c r="AN4860" s="16"/>
    </row>
    <row r="4861" ht="16.5" customHeight="1">
      <c r="A4861" s="403">
        <v>63.0</v>
      </c>
      <c r="B4861" s="404" t="s">
        <v>6788</v>
      </c>
      <c r="C4861" s="31">
        <v>4859.0</v>
      </c>
      <c r="D4861" s="405" t="s">
        <v>6789</v>
      </c>
      <c r="E4861" s="94"/>
      <c r="F4861" s="94"/>
      <c r="G4861" s="307"/>
      <c r="H4861" s="352"/>
      <c r="I4861" s="140"/>
      <c r="J4861" s="95"/>
      <c r="K4861" s="69"/>
      <c r="L4861" s="302"/>
      <c r="M4861" s="63"/>
      <c r="N4861" s="366"/>
      <c r="O4861" s="367"/>
      <c r="P4861" s="368"/>
      <c r="Q4861" s="366"/>
      <c r="R4861" s="369"/>
      <c r="S4861" s="440"/>
      <c r="T4861" s="441"/>
      <c r="U4861" s="442" t="s">
        <v>21</v>
      </c>
      <c r="V4861" s="443">
        <v>0.7</v>
      </c>
      <c r="W4861" s="444"/>
      <c r="X4861" s="445"/>
      <c r="Y4861" s="418"/>
      <c r="Z4861" s="446"/>
      <c r="AA4861" s="438" t="s">
        <v>20</v>
      </c>
      <c r="AB4861" s="409" t="s">
        <v>21</v>
      </c>
      <c r="AC4861" s="447">
        <v>0.85</v>
      </c>
      <c r="AD4861" s="412"/>
      <c r="AE4861" s="412"/>
      <c r="AF4861" s="413"/>
      <c r="AG4861" s="414">
        <v>174.0</v>
      </c>
      <c r="AH4861" s="79"/>
      <c r="AI4861" s="80"/>
      <c r="AJ4861" s="80"/>
      <c r="AK4861" s="80"/>
      <c r="AL4861" s="14"/>
      <c r="AM4861" s="16" t="str">
        <f t="shared" si="221"/>
        <v>{s:'63E914'},</v>
      </c>
      <c r="AN4861" s="16"/>
    </row>
    <row r="4862" ht="16.5" customHeight="1">
      <c r="A4862" s="403">
        <v>63.0</v>
      </c>
      <c r="B4862" s="404" t="s">
        <v>6790</v>
      </c>
      <c r="C4862" s="31">
        <v>4860.0</v>
      </c>
      <c r="D4862" s="405" t="s">
        <v>6791</v>
      </c>
      <c r="E4862" s="94"/>
      <c r="F4862" s="94"/>
      <c r="G4862" s="103"/>
      <c r="H4862" s="140"/>
      <c r="I4862" s="140"/>
      <c r="J4862" s="95"/>
      <c r="K4862" s="69"/>
      <c r="L4862" s="65"/>
      <c r="M4862" s="65"/>
      <c r="N4862" s="302"/>
      <c r="O4862" s="382"/>
      <c r="P4862" s="383"/>
      <c r="Q4862" s="302"/>
      <c r="R4862" s="384"/>
      <c r="S4862" s="440"/>
      <c r="T4862" s="441"/>
      <c r="U4862" s="442"/>
      <c r="V4862" s="443"/>
      <c r="W4862" s="448"/>
      <c r="X4862" s="449" t="s">
        <v>326</v>
      </c>
      <c r="Y4862" s="409" t="s">
        <v>21</v>
      </c>
      <c r="Z4862" s="410" t="str">
        <f>$Z$653</f>
        <v/>
      </c>
      <c r="AA4862" s="426"/>
      <c r="AB4862" s="427"/>
      <c r="AC4862" s="427"/>
      <c r="AD4862" s="427"/>
      <c r="AE4862" s="427"/>
      <c r="AF4862" s="428"/>
      <c r="AG4862" s="414">
        <v>144.0</v>
      </c>
      <c r="AH4862" s="79"/>
      <c r="AI4862" s="80"/>
      <c r="AJ4862" s="80"/>
      <c r="AK4862" s="80"/>
      <c r="AL4862" s="14"/>
      <c r="AM4862" s="16" t="str">
        <f t="shared" si="221"/>
        <v>{s:'63E915'},</v>
      </c>
      <c r="AN4862" s="16"/>
    </row>
    <row r="4863" ht="16.5" customHeight="1">
      <c r="A4863" s="403">
        <v>63.0</v>
      </c>
      <c r="B4863" s="404" t="s">
        <v>6792</v>
      </c>
      <c r="C4863" s="31">
        <v>4861.0</v>
      </c>
      <c r="D4863" s="405" t="s">
        <v>6793</v>
      </c>
      <c r="E4863" s="94"/>
      <c r="F4863" s="94"/>
      <c r="G4863" s="103"/>
      <c r="H4863" s="140"/>
      <c r="I4863" s="140"/>
      <c r="J4863" s="95"/>
      <c r="K4863" s="69"/>
      <c r="L4863" s="65"/>
      <c r="M4863" s="65"/>
      <c r="N4863" s="302"/>
      <c r="O4863" s="382"/>
      <c r="P4863" s="383"/>
      <c r="Q4863" s="302"/>
      <c r="R4863" s="384"/>
      <c r="S4863" s="440"/>
      <c r="T4863" s="441"/>
      <c r="U4863" s="442"/>
      <c r="V4863" s="443"/>
      <c r="W4863" s="448"/>
      <c r="X4863" s="450"/>
      <c r="Y4863" s="418"/>
      <c r="Z4863" s="419"/>
      <c r="AA4863" s="420" t="s">
        <v>20</v>
      </c>
      <c r="AB4863" s="421" t="s">
        <v>21</v>
      </c>
      <c r="AC4863" s="422">
        <v>0.85</v>
      </c>
      <c r="AD4863" s="412"/>
      <c r="AE4863" s="412"/>
      <c r="AF4863" s="413"/>
      <c r="AG4863" s="414">
        <v>122.0</v>
      </c>
      <c r="AH4863" s="79"/>
      <c r="AI4863" s="80"/>
      <c r="AJ4863" s="80"/>
      <c r="AK4863" s="80"/>
      <c r="AL4863" s="14"/>
      <c r="AM4863" s="16" t="str">
        <f t="shared" si="221"/>
        <v>{s:'63E916'},</v>
      </c>
      <c r="AN4863" s="16"/>
    </row>
    <row r="4864" ht="16.5" customHeight="1">
      <c r="A4864" s="403">
        <v>63.0</v>
      </c>
      <c r="B4864" s="404" t="s">
        <v>6794</v>
      </c>
      <c r="C4864" s="31">
        <v>4862.0</v>
      </c>
      <c r="D4864" s="405" t="s">
        <v>6795</v>
      </c>
      <c r="E4864" s="94"/>
      <c r="F4864" s="94"/>
      <c r="G4864" s="103"/>
      <c r="H4864" s="140"/>
      <c r="I4864" s="140"/>
      <c r="J4864" s="95"/>
      <c r="K4864" s="69"/>
      <c r="L4864" s="65"/>
      <c r="M4864" s="65"/>
      <c r="N4864" s="302"/>
      <c r="O4864" s="382"/>
      <c r="P4864" s="383"/>
      <c r="Q4864" s="302"/>
      <c r="R4864" s="384"/>
      <c r="S4864" s="440"/>
      <c r="T4864" s="441"/>
      <c r="U4864" s="442"/>
      <c r="V4864" s="443"/>
      <c r="W4864" s="448"/>
      <c r="X4864" s="449" t="s">
        <v>329</v>
      </c>
      <c r="Y4864" s="409" t="s">
        <v>21</v>
      </c>
      <c r="Z4864" s="410" t="str">
        <f>$Z$655</f>
        <v/>
      </c>
      <c r="AA4864" s="423"/>
      <c r="AB4864" s="424"/>
      <c r="AC4864" s="424"/>
      <c r="AD4864" s="424"/>
      <c r="AE4864" s="424"/>
      <c r="AF4864" s="419"/>
      <c r="AG4864" s="414">
        <v>174.0</v>
      </c>
      <c r="AH4864" s="79"/>
      <c r="AI4864" s="80"/>
      <c r="AJ4864" s="80"/>
      <c r="AK4864" s="80"/>
      <c r="AL4864" s="14"/>
      <c r="AM4864" s="16" t="str">
        <f t="shared" si="221"/>
        <v>{s:'63E917'},</v>
      </c>
      <c r="AN4864" s="16"/>
    </row>
    <row r="4865" ht="16.5" customHeight="1">
      <c r="A4865" s="403">
        <v>63.0</v>
      </c>
      <c r="B4865" s="404" t="s">
        <v>6796</v>
      </c>
      <c r="C4865" s="31">
        <v>4863.0</v>
      </c>
      <c r="D4865" s="405" t="s">
        <v>6797</v>
      </c>
      <c r="E4865" s="94"/>
      <c r="F4865" s="94"/>
      <c r="G4865" s="103"/>
      <c r="H4865" s="140"/>
      <c r="I4865" s="140"/>
      <c r="J4865" s="95"/>
      <c r="K4865" s="69"/>
      <c r="L4865" s="65"/>
      <c r="M4865" s="65"/>
      <c r="N4865" s="302"/>
      <c r="O4865" s="382"/>
      <c r="P4865" s="383"/>
      <c r="Q4865" s="302"/>
      <c r="R4865" s="384"/>
      <c r="S4865" s="440"/>
      <c r="T4865" s="441"/>
      <c r="U4865" s="442"/>
      <c r="V4865" s="443"/>
      <c r="W4865" s="448"/>
      <c r="X4865" s="450"/>
      <c r="Y4865" s="418"/>
      <c r="Z4865" s="419"/>
      <c r="AA4865" s="420" t="s">
        <v>20</v>
      </c>
      <c r="AB4865" s="421" t="s">
        <v>21</v>
      </c>
      <c r="AC4865" s="422">
        <v>0.85</v>
      </c>
      <c r="AD4865" s="412"/>
      <c r="AE4865" s="412"/>
      <c r="AF4865" s="413"/>
      <c r="AG4865" s="414">
        <v>148.0</v>
      </c>
      <c r="AH4865" s="79"/>
      <c r="AI4865" s="80"/>
      <c r="AJ4865" s="80"/>
      <c r="AK4865" s="80"/>
      <c r="AL4865" s="14"/>
      <c r="AM4865" s="16" t="str">
        <f t="shared" si="221"/>
        <v>{s:'63E918'},</v>
      </c>
      <c r="AN4865" s="16"/>
    </row>
    <row r="4866" ht="16.5" customHeight="1">
      <c r="A4866" s="403">
        <v>63.0</v>
      </c>
      <c r="B4866" s="404" t="s">
        <v>6798</v>
      </c>
      <c r="C4866" s="31">
        <v>4864.0</v>
      </c>
      <c r="D4866" s="405" t="s">
        <v>6799</v>
      </c>
      <c r="E4866" s="94"/>
      <c r="F4866" s="94"/>
      <c r="G4866" s="103"/>
      <c r="H4866" s="140"/>
      <c r="I4866" s="140"/>
      <c r="J4866" s="95"/>
      <c r="K4866" s="69"/>
      <c r="L4866" s="65"/>
      <c r="M4866" s="65"/>
      <c r="N4866" s="302"/>
      <c r="O4866" s="382"/>
      <c r="P4866" s="383"/>
      <c r="Q4866" s="302"/>
      <c r="R4866" s="384"/>
      <c r="S4866" s="440"/>
      <c r="T4866" s="441"/>
      <c r="U4866" s="442"/>
      <c r="V4866" s="443"/>
      <c r="W4866" s="448"/>
      <c r="X4866" s="438"/>
      <c r="Y4866" s="409"/>
      <c r="Z4866" s="439"/>
      <c r="AA4866" s="411"/>
      <c r="AB4866" s="412"/>
      <c r="AC4866" s="413"/>
      <c r="AD4866" s="451" t="s">
        <v>30</v>
      </c>
      <c r="AE4866" s="442">
        <v>5.0</v>
      </c>
      <c r="AF4866" s="452" t="s">
        <v>31</v>
      </c>
      <c r="AG4866" s="414">
        <v>200.0</v>
      </c>
      <c r="AH4866" s="79"/>
      <c r="AI4866" s="80"/>
      <c r="AJ4866" s="80"/>
      <c r="AK4866" s="80"/>
      <c r="AL4866" s="14"/>
      <c r="AM4866" s="16" t="str">
        <f t="shared" si="221"/>
        <v>{s:'63E919'},</v>
      </c>
      <c r="AN4866" s="16"/>
    </row>
    <row r="4867" ht="16.5" customHeight="1">
      <c r="A4867" s="403">
        <v>63.0</v>
      </c>
      <c r="B4867" s="404" t="s">
        <v>6800</v>
      </c>
      <c r="C4867" s="31">
        <v>4865.0</v>
      </c>
      <c r="D4867" s="405" t="s">
        <v>6801</v>
      </c>
      <c r="E4867" s="94"/>
      <c r="F4867" s="94"/>
      <c r="G4867" s="103"/>
      <c r="H4867" s="140"/>
      <c r="I4867" s="140"/>
      <c r="J4867" s="95"/>
      <c r="K4867" s="69"/>
      <c r="L4867" s="65"/>
      <c r="M4867" s="65"/>
      <c r="N4867" s="302"/>
      <c r="O4867" s="382"/>
      <c r="P4867" s="383"/>
      <c r="Q4867" s="302"/>
      <c r="R4867" s="384"/>
      <c r="S4867" s="440"/>
      <c r="T4867" s="455"/>
      <c r="U4867" s="442"/>
      <c r="V4867" s="443"/>
      <c r="W4867" s="448"/>
      <c r="X4867" s="445"/>
      <c r="Y4867" s="418"/>
      <c r="Z4867" s="446"/>
      <c r="AA4867" s="438" t="s">
        <v>20</v>
      </c>
      <c r="AB4867" s="409" t="s">
        <v>21</v>
      </c>
      <c r="AC4867" s="454">
        <v>0.85</v>
      </c>
      <c r="AD4867" s="441"/>
      <c r="AE4867" s="442"/>
      <c r="AF4867" s="452"/>
      <c r="AG4867" s="414">
        <v>169.0</v>
      </c>
      <c r="AH4867" s="79"/>
      <c r="AI4867" s="80"/>
      <c r="AJ4867" s="80"/>
      <c r="AK4867" s="80"/>
      <c r="AL4867" s="14"/>
      <c r="AM4867" s="16" t="str">
        <f t="shared" si="221"/>
        <v>{s:'63E920'},</v>
      </c>
      <c r="AN4867" s="16"/>
    </row>
    <row r="4868" ht="16.5" customHeight="1">
      <c r="A4868" s="403">
        <v>63.0</v>
      </c>
      <c r="B4868" s="404" t="s">
        <v>6802</v>
      </c>
      <c r="C4868" s="31">
        <v>4866.0</v>
      </c>
      <c r="D4868" s="405" t="s">
        <v>6803</v>
      </c>
      <c r="E4868" s="94"/>
      <c r="F4868" s="94"/>
      <c r="G4868" s="103"/>
      <c r="H4868" s="140"/>
      <c r="I4868" s="140"/>
      <c r="J4868" s="95"/>
      <c r="K4868" s="69"/>
      <c r="L4868" s="65"/>
      <c r="M4868" s="65"/>
      <c r="N4868" s="302"/>
      <c r="O4868" s="382"/>
      <c r="P4868" s="383"/>
      <c r="Q4868" s="302"/>
      <c r="R4868" s="384"/>
      <c r="S4868" s="458"/>
      <c r="T4868" s="455"/>
      <c r="U4868" s="442"/>
      <c r="V4868" s="443"/>
      <c r="W4868" s="448"/>
      <c r="X4868" s="449" t="s">
        <v>326</v>
      </c>
      <c r="Y4868" s="442" t="s">
        <v>21</v>
      </c>
      <c r="Z4868" s="448" t="str">
        <f>$Z$653</f>
        <v/>
      </c>
      <c r="AA4868" s="426"/>
      <c r="AB4868" s="427"/>
      <c r="AC4868" s="428"/>
      <c r="AD4868" s="441"/>
      <c r="AE4868" s="443"/>
      <c r="AF4868" s="448"/>
      <c r="AG4868" s="414">
        <v>139.0</v>
      </c>
      <c r="AH4868" s="79"/>
      <c r="AI4868" s="80"/>
      <c r="AJ4868" s="80"/>
      <c r="AK4868" s="80"/>
      <c r="AL4868" s="14"/>
      <c r="AM4868" s="16" t="str">
        <f t="shared" si="221"/>
        <v>{s:'63E921'},</v>
      </c>
      <c r="AN4868" s="16"/>
    </row>
    <row r="4869" ht="16.5" customHeight="1">
      <c r="A4869" s="403">
        <v>63.0</v>
      </c>
      <c r="B4869" s="404" t="s">
        <v>6804</v>
      </c>
      <c r="C4869" s="31">
        <v>4867.0</v>
      </c>
      <c r="D4869" s="405" t="s">
        <v>6805</v>
      </c>
      <c r="E4869" s="94"/>
      <c r="F4869" s="94"/>
      <c r="G4869" s="103"/>
      <c r="H4869" s="140"/>
      <c r="I4869" s="140"/>
      <c r="J4869" s="95"/>
      <c r="K4869" s="69"/>
      <c r="L4869" s="65"/>
      <c r="M4869" s="65"/>
      <c r="N4869" s="302"/>
      <c r="O4869" s="382"/>
      <c r="P4869" s="383"/>
      <c r="Q4869" s="302"/>
      <c r="R4869" s="384"/>
      <c r="S4869" s="458"/>
      <c r="T4869" s="455"/>
      <c r="U4869" s="442"/>
      <c r="V4869" s="443"/>
      <c r="W4869" s="448"/>
      <c r="X4869" s="450"/>
      <c r="Y4869" s="418"/>
      <c r="Z4869" s="419"/>
      <c r="AA4869" s="420" t="s">
        <v>20</v>
      </c>
      <c r="AB4869" s="421" t="s">
        <v>21</v>
      </c>
      <c r="AC4869" s="430">
        <v>0.85</v>
      </c>
      <c r="AD4869" s="441"/>
      <c r="AE4869" s="443"/>
      <c r="AF4869" s="448"/>
      <c r="AG4869" s="414">
        <v>117.0</v>
      </c>
      <c r="AH4869" s="79"/>
      <c r="AI4869" s="80"/>
      <c r="AJ4869" s="80"/>
      <c r="AK4869" s="80"/>
      <c r="AL4869" s="14"/>
      <c r="AM4869" s="16" t="str">
        <f t="shared" si="221"/>
        <v>{s:'63E922'},</v>
      </c>
      <c r="AN4869" s="16"/>
    </row>
    <row r="4870" ht="16.5" customHeight="1">
      <c r="A4870" s="403">
        <v>63.0</v>
      </c>
      <c r="B4870" s="404" t="s">
        <v>6806</v>
      </c>
      <c r="C4870" s="31">
        <v>4868.0</v>
      </c>
      <c r="D4870" s="405" t="s">
        <v>6807</v>
      </c>
      <c r="E4870" s="94"/>
      <c r="F4870" s="94"/>
      <c r="G4870" s="103"/>
      <c r="H4870" s="140"/>
      <c r="I4870" s="140"/>
      <c r="J4870" s="95"/>
      <c r="K4870" s="69"/>
      <c r="L4870" s="65"/>
      <c r="M4870" s="65"/>
      <c r="N4870" s="302"/>
      <c r="O4870" s="382"/>
      <c r="P4870" s="383"/>
      <c r="Q4870" s="302"/>
      <c r="R4870" s="384"/>
      <c r="S4870" s="458"/>
      <c r="T4870" s="455"/>
      <c r="U4870" s="442"/>
      <c r="V4870" s="443"/>
      <c r="W4870" s="448"/>
      <c r="X4870" s="449" t="s">
        <v>329</v>
      </c>
      <c r="Y4870" s="442" t="s">
        <v>21</v>
      </c>
      <c r="Z4870" s="448" t="str">
        <f>$Z$655</f>
        <v/>
      </c>
      <c r="AA4870" s="423"/>
      <c r="AB4870" s="424"/>
      <c r="AC4870" s="419"/>
      <c r="AD4870" s="441"/>
      <c r="AE4870" s="443"/>
      <c r="AF4870" s="448"/>
      <c r="AG4870" s="414">
        <v>169.0</v>
      </c>
      <c r="AH4870" s="79"/>
      <c r="AI4870" s="80"/>
      <c r="AJ4870" s="80"/>
      <c r="AK4870" s="80"/>
      <c r="AL4870" s="14"/>
      <c r="AM4870" s="16" t="str">
        <f t="shared" si="221"/>
        <v>{s:'63E923'},</v>
      </c>
      <c r="AN4870" s="16"/>
    </row>
    <row r="4871" ht="16.5" customHeight="1">
      <c r="A4871" s="403">
        <v>63.0</v>
      </c>
      <c r="B4871" s="404" t="s">
        <v>6808</v>
      </c>
      <c r="C4871" s="31">
        <v>4869.0</v>
      </c>
      <c r="D4871" s="405" t="s">
        <v>6809</v>
      </c>
      <c r="E4871" s="94"/>
      <c r="F4871" s="94"/>
      <c r="G4871" s="103"/>
      <c r="H4871" s="140"/>
      <c r="I4871" s="140"/>
      <c r="J4871" s="95"/>
      <c r="K4871" s="69"/>
      <c r="L4871" s="65"/>
      <c r="M4871" s="65"/>
      <c r="N4871" s="302"/>
      <c r="O4871" s="382"/>
      <c r="P4871" s="383"/>
      <c r="Q4871" s="302"/>
      <c r="R4871" s="384"/>
      <c r="S4871" s="458"/>
      <c r="T4871" s="455"/>
      <c r="U4871" s="442"/>
      <c r="V4871" s="443"/>
      <c r="W4871" s="448"/>
      <c r="X4871" s="450"/>
      <c r="Y4871" s="418"/>
      <c r="Z4871" s="419"/>
      <c r="AA4871" s="420" t="s">
        <v>20</v>
      </c>
      <c r="AB4871" s="421" t="s">
        <v>21</v>
      </c>
      <c r="AC4871" s="430">
        <v>0.85</v>
      </c>
      <c r="AD4871" s="456"/>
      <c r="AE4871" s="424"/>
      <c r="AF4871" s="419"/>
      <c r="AG4871" s="414">
        <v>143.0</v>
      </c>
      <c r="AH4871" s="79"/>
      <c r="AI4871" s="80"/>
      <c r="AJ4871" s="80"/>
      <c r="AK4871" s="80"/>
      <c r="AL4871" s="14"/>
      <c r="AM4871" s="16" t="str">
        <f t="shared" si="221"/>
        <v>{s:'63E924'},</v>
      </c>
      <c r="AN4871" s="16"/>
    </row>
    <row r="4872" ht="16.5" customHeight="1">
      <c r="A4872" s="403">
        <v>63.0</v>
      </c>
      <c r="B4872" s="404" t="s">
        <v>6810</v>
      </c>
      <c r="C4872" s="31">
        <v>4870.0</v>
      </c>
      <c r="D4872" s="405" t="s">
        <v>6811</v>
      </c>
      <c r="E4872" s="94"/>
      <c r="F4872" s="94"/>
      <c r="G4872" s="103"/>
      <c r="H4872" s="140"/>
      <c r="I4872" s="140"/>
      <c r="J4872" s="95"/>
      <c r="K4872" s="69"/>
      <c r="L4872" s="65"/>
      <c r="M4872" s="65"/>
      <c r="N4872" s="302"/>
      <c r="O4872" s="382"/>
      <c r="P4872" s="383"/>
      <c r="Q4872" s="302"/>
      <c r="R4872" s="384"/>
      <c r="S4872" s="458"/>
      <c r="T4872" s="436" t="s">
        <v>27</v>
      </c>
      <c r="U4872" s="409"/>
      <c r="V4872" s="457"/>
      <c r="W4872" s="410"/>
      <c r="X4872" s="438"/>
      <c r="Y4872" s="409"/>
      <c r="Z4872" s="439"/>
      <c r="AA4872" s="411"/>
      <c r="AB4872" s="412"/>
      <c r="AC4872" s="412"/>
      <c r="AD4872" s="412"/>
      <c r="AE4872" s="412"/>
      <c r="AF4872" s="413"/>
      <c r="AG4872" s="414">
        <v>147.0</v>
      </c>
      <c r="AH4872" s="79"/>
      <c r="AI4872" s="80"/>
      <c r="AJ4872" s="80"/>
      <c r="AK4872" s="80"/>
      <c r="AL4872" s="14"/>
      <c r="AM4872" s="16" t="str">
        <f t="shared" si="221"/>
        <v>{s:'63E925'},</v>
      </c>
      <c r="AN4872" s="16"/>
    </row>
    <row r="4873" ht="16.5" customHeight="1">
      <c r="A4873" s="403">
        <v>63.0</v>
      </c>
      <c r="B4873" s="404" t="s">
        <v>6812</v>
      </c>
      <c r="C4873" s="31">
        <v>4871.0</v>
      </c>
      <c r="D4873" s="405" t="s">
        <v>6813</v>
      </c>
      <c r="E4873" s="94"/>
      <c r="F4873" s="94"/>
      <c r="G4873" s="103"/>
      <c r="H4873" s="140"/>
      <c r="I4873" s="140"/>
      <c r="J4873" s="95"/>
      <c r="K4873" s="69"/>
      <c r="L4873" s="65"/>
      <c r="M4873" s="65"/>
      <c r="N4873" s="302"/>
      <c r="O4873" s="382"/>
      <c r="P4873" s="383"/>
      <c r="Q4873" s="302"/>
      <c r="R4873" s="384"/>
      <c r="S4873" s="458"/>
      <c r="T4873" s="441"/>
      <c r="U4873" s="442" t="s">
        <v>21</v>
      </c>
      <c r="V4873" s="443">
        <v>0.5</v>
      </c>
      <c r="W4873" s="448"/>
      <c r="X4873" s="445"/>
      <c r="Y4873" s="418"/>
      <c r="Z4873" s="446"/>
      <c r="AA4873" s="438" t="s">
        <v>20</v>
      </c>
      <c r="AB4873" s="409" t="s">
        <v>21</v>
      </c>
      <c r="AC4873" s="447">
        <v>0.85</v>
      </c>
      <c r="AD4873" s="412"/>
      <c r="AE4873" s="412"/>
      <c r="AF4873" s="413"/>
      <c r="AG4873" s="414">
        <v>125.0</v>
      </c>
      <c r="AH4873" s="79"/>
      <c r="AI4873" s="80"/>
      <c r="AJ4873" s="80"/>
      <c r="AK4873" s="80"/>
      <c r="AL4873" s="14"/>
      <c r="AM4873" s="16" t="str">
        <f t="shared" si="221"/>
        <v>{s:'63E926'},</v>
      </c>
      <c r="AN4873" s="16"/>
    </row>
    <row r="4874" ht="16.5" customHeight="1">
      <c r="A4874" s="403">
        <v>63.0</v>
      </c>
      <c r="B4874" s="404" t="s">
        <v>6814</v>
      </c>
      <c r="C4874" s="31">
        <v>4872.0</v>
      </c>
      <c r="D4874" s="405" t="s">
        <v>6815</v>
      </c>
      <c r="E4874" s="94"/>
      <c r="F4874" s="94"/>
      <c r="G4874" s="103"/>
      <c r="H4874" s="140"/>
      <c r="I4874" s="140"/>
      <c r="J4874" s="95"/>
      <c r="K4874" s="69"/>
      <c r="L4874" s="65"/>
      <c r="M4874" s="65"/>
      <c r="N4874" s="302"/>
      <c r="O4874" s="382"/>
      <c r="P4874" s="383"/>
      <c r="Q4874" s="302"/>
      <c r="R4874" s="384"/>
      <c r="S4874" s="458"/>
      <c r="T4874" s="441"/>
      <c r="U4874" s="442"/>
      <c r="V4874" s="443"/>
      <c r="W4874" s="448"/>
      <c r="X4874" s="449" t="s">
        <v>326</v>
      </c>
      <c r="Y4874" s="409" t="s">
        <v>21</v>
      </c>
      <c r="Z4874" s="410" t="str">
        <f>$Z$653</f>
        <v/>
      </c>
      <c r="AA4874" s="426"/>
      <c r="AB4874" s="427"/>
      <c r="AC4874" s="427"/>
      <c r="AD4874" s="427"/>
      <c r="AE4874" s="427"/>
      <c r="AF4874" s="428"/>
      <c r="AG4874" s="414">
        <v>103.0</v>
      </c>
      <c r="AH4874" s="79"/>
      <c r="AI4874" s="80"/>
      <c r="AJ4874" s="80"/>
      <c r="AK4874" s="80"/>
      <c r="AL4874" s="14"/>
      <c r="AM4874" s="16" t="str">
        <f t="shared" si="221"/>
        <v>{s:'63E927'},</v>
      </c>
      <c r="AN4874" s="16"/>
    </row>
    <row r="4875" ht="16.5" customHeight="1">
      <c r="A4875" s="403">
        <v>63.0</v>
      </c>
      <c r="B4875" s="404" t="s">
        <v>6816</v>
      </c>
      <c r="C4875" s="31">
        <v>4873.0</v>
      </c>
      <c r="D4875" s="405" t="s">
        <v>6817</v>
      </c>
      <c r="E4875" s="94"/>
      <c r="F4875" s="94"/>
      <c r="G4875" s="103"/>
      <c r="H4875" s="140"/>
      <c r="I4875" s="140"/>
      <c r="J4875" s="95"/>
      <c r="K4875" s="69"/>
      <c r="L4875" s="65"/>
      <c r="M4875" s="65"/>
      <c r="N4875" s="302"/>
      <c r="O4875" s="382"/>
      <c r="P4875" s="383"/>
      <c r="Q4875" s="302"/>
      <c r="R4875" s="384"/>
      <c r="S4875" s="458"/>
      <c r="T4875" s="441"/>
      <c r="U4875" s="442"/>
      <c r="V4875" s="443"/>
      <c r="W4875" s="448"/>
      <c r="X4875" s="450"/>
      <c r="Y4875" s="418"/>
      <c r="Z4875" s="419"/>
      <c r="AA4875" s="420" t="s">
        <v>20</v>
      </c>
      <c r="AB4875" s="421" t="s">
        <v>21</v>
      </c>
      <c r="AC4875" s="422">
        <v>0.85</v>
      </c>
      <c r="AD4875" s="412"/>
      <c r="AE4875" s="412"/>
      <c r="AF4875" s="413"/>
      <c r="AG4875" s="414">
        <v>88.0</v>
      </c>
      <c r="AH4875" s="79"/>
      <c r="AI4875" s="80"/>
      <c r="AJ4875" s="80"/>
      <c r="AK4875" s="80"/>
      <c r="AL4875" s="14"/>
      <c r="AM4875" s="16" t="str">
        <f t="shared" si="221"/>
        <v>{s:'63E928'},</v>
      </c>
      <c r="AN4875" s="16"/>
    </row>
    <row r="4876" ht="16.5" customHeight="1">
      <c r="A4876" s="403">
        <v>63.0</v>
      </c>
      <c r="B4876" s="404" t="s">
        <v>6818</v>
      </c>
      <c r="C4876" s="31">
        <v>4874.0</v>
      </c>
      <c r="D4876" s="405" t="s">
        <v>6819</v>
      </c>
      <c r="E4876" s="94"/>
      <c r="F4876" s="94"/>
      <c r="G4876" s="103"/>
      <c r="H4876" s="140"/>
      <c r="I4876" s="140"/>
      <c r="J4876" s="95"/>
      <c r="K4876" s="69"/>
      <c r="L4876" s="65"/>
      <c r="M4876" s="65"/>
      <c r="N4876" s="302"/>
      <c r="O4876" s="382"/>
      <c r="P4876" s="383"/>
      <c r="Q4876" s="302"/>
      <c r="R4876" s="384"/>
      <c r="S4876" s="458"/>
      <c r="T4876" s="441"/>
      <c r="U4876" s="442"/>
      <c r="V4876" s="443"/>
      <c r="W4876" s="448"/>
      <c r="X4876" s="449" t="s">
        <v>329</v>
      </c>
      <c r="Y4876" s="409" t="s">
        <v>21</v>
      </c>
      <c r="Z4876" s="410" t="str">
        <f>$Z$655</f>
        <v/>
      </c>
      <c r="AA4876" s="423"/>
      <c r="AB4876" s="424"/>
      <c r="AC4876" s="424"/>
      <c r="AD4876" s="424"/>
      <c r="AE4876" s="424"/>
      <c r="AF4876" s="419"/>
      <c r="AG4876" s="414">
        <v>125.0</v>
      </c>
      <c r="AH4876" s="79"/>
      <c r="AI4876" s="80"/>
      <c r="AJ4876" s="80"/>
      <c r="AK4876" s="80"/>
      <c r="AL4876" s="14"/>
      <c r="AM4876" s="16" t="str">
        <f t="shared" si="221"/>
        <v>{s:'63E929'},</v>
      </c>
      <c r="AN4876" s="16"/>
    </row>
    <row r="4877" ht="16.5" customHeight="1">
      <c r="A4877" s="403">
        <v>63.0</v>
      </c>
      <c r="B4877" s="404" t="s">
        <v>6820</v>
      </c>
      <c r="C4877" s="31">
        <v>4875.0</v>
      </c>
      <c r="D4877" s="405" t="s">
        <v>6821</v>
      </c>
      <c r="E4877" s="94"/>
      <c r="F4877" s="94"/>
      <c r="G4877" s="103"/>
      <c r="H4877" s="140"/>
      <c r="I4877" s="140"/>
      <c r="J4877" s="95"/>
      <c r="K4877" s="69"/>
      <c r="L4877" s="65"/>
      <c r="M4877" s="65"/>
      <c r="N4877" s="302"/>
      <c r="O4877" s="382"/>
      <c r="P4877" s="383"/>
      <c r="Q4877" s="302"/>
      <c r="R4877" s="384"/>
      <c r="S4877" s="458"/>
      <c r="T4877" s="441"/>
      <c r="U4877" s="442"/>
      <c r="V4877" s="443"/>
      <c r="W4877" s="448"/>
      <c r="X4877" s="450"/>
      <c r="Y4877" s="418"/>
      <c r="Z4877" s="419"/>
      <c r="AA4877" s="420" t="s">
        <v>20</v>
      </c>
      <c r="AB4877" s="421" t="s">
        <v>21</v>
      </c>
      <c r="AC4877" s="422">
        <v>0.85</v>
      </c>
      <c r="AD4877" s="412"/>
      <c r="AE4877" s="412"/>
      <c r="AF4877" s="413"/>
      <c r="AG4877" s="414">
        <v>106.0</v>
      </c>
      <c r="AH4877" s="79"/>
      <c r="AI4877" s="80"/>
      <c r="AJ4877" s="80"/>
      <c r="AK4877" s="80"/>
      <c r="AL4877" s="14"/>
      <c r="AM4877" s="16" t="str">
        <f t="shared" si="221"/>
        <v>{s:'63E930'},</v>
      </c>
      <c r="AN4877" s="16"/>
    </row>
    <row r="4878" ht="16.5" customHeight="1">
      <c r="A4878" s="403">
        <v>63.0</v>
      </c>
      <c r="B4878" s="404" t="s">
        <v>6822</v>
      </c>
      <c r="C4878" s="31">
        <v>4876.0</v>
      </c>
      <c r="D4878" s="405" t="s">
        <v>6823</v>
      </c>
      <c r="E4878" s="94"/>
      <c r="F4878" s="94"/>
      <c r="G4878" s="103"/>
      <c r="H4878" s="140"/>
      <c r="I4878" s="140"/>
      <c r="J4878" s="95"/>
      <c r="K4878" s="69"/>
      <c r="L4878" s="65"/>
      <c r="M4878" s="65"/>
      <c r="N4878" s="302"/>
      <c r="O4878" s="382"/>
      <c r="P4878" s="383"/>
      <c r="Q4878" s="302"/>
      <c r="R4878" s="384"/>
      <c r="S4878" s="458"/>
      <c r="T4878" s="441"/>
      <c r="U4878" s="442"/>
      <c r="V4878" s="443"/>
      <c r="W4878" s="448"/>
      <c r="X4878" s="438"/>
      <c r="Y4878" s="409"/>
      <c r="Z4878" s="439"/>
      <c r="AA4878" s="411"/>
      <c r="AB4878" s="412"/>
      <c r="AC4878" s="413"/>
      <c r="AD4878" s="451" t="s">
        <v>30</v>
      </c>
      <c r="AE4878" s="442">
        <v>5.0</v>
      </c>
      <c r="AF4878" s="452" t="s">
        <v>31</v>
      </c>
      <c r="AG4878" s="414">
        <v>142.0</v>
      </c>
      <c r="AH4878" s="79"/>
      <c r="AI4878" s="80"/>
      <c r="AJ4878" s="80"/>
      <c r="AK4878" s="80"/>
      <c r="AL4878" s="14"/>
      <c r="AM4878" s="16" t="str">
        <f t="shared" si="221"/>
        <v>{s:'63E931'},</v>
      </c>
      <c r="AN4878" s="16"/>
    </row>
    <row r="4879" ht="16.5" customHeight="1">
      <c r="A4879" s="403">
        <v>63.0</v>
      </c>
      <c r="B4879" s="404" t="s">
        <v>6824</v>
      </c>
      <c r="C4879" s="31">
        <v>4877.0</v>
      </c>
      <c r="D4879" s="405" t="s">
        <v>6825</v>
      </c>
      <c r="E4879" s="94"/>
      <c r="F4879" s="94"/>
      <c r="G4879" s="103"/>
      <c r="H4879" s="140"/>
      <c r="I4879" s="140"/>
      <c r="J4879" s="95"/>
      <c r="K4879" s="69"/>
      <c r="L4879" s="65"/>
      <c r="M4879" s="65"/>
      <c r="N4879" s="302"/>
      <c r="O4879" s="382"/>
      <c r="P4879" s="383"/>
      <c r="Q4879" s="302"/>
      <c r="R4879" s="384"/>
      <c r="S4879" s="458"/>
      <c r="T4879" s="441"/>
      <c r="U4879" s="442"/>
      <c r="V4879" s="443"/>
      <c r="W4879" s="443"/>
      <c r="X4879" s="445"/>
      <c r="Y4879" s="418"/>
      <c r="Z4879" s="446"/>
      <c r="AA4879" s="438" t="s">
        <v>20</v>
      </c>
      <c r="AB4879" s="409" t="s">
        <v>21</v>
      </c>
      <c r="AC4879" s="454">
        <v>0.85</v>
      </c>
      <c r="AD4879" s="441"/>
      <c r="AE4879" s="442"/>
      <c r="AF4879" s="452"/>
      <c r="AG4879" s="414">
        <v>120.0</v>
      </c>
      <c r="AH4879" s="79"/>
      <c r="AI4879" s="80"/>
      <c r="AJ4879" s="80"/>
      <c r="AK4879" s="80"/>
      <c r="AL4879" s="14"/>
      <c r="AM4879" s="16" t="str">
        <f t="shared" si="221"/>
        <v>{s:'63E932'},</v>
      </c>
      <c r="AN4879" s="16"/>
    </row>
    <row r="4880" ht="16.5" customHeight="1">
      <c r="A4880" s="403">
        <v>63.0</v>
      </c>
      <c r="B4880" s="404" t="s">
        <v>6826</v>
      </c>
      <c r="C4880" s="31">
        <v>4878.0</v>
      </c>
      <c r="D4880" s="405" t="s">
        <v>6827</v>
      </c>
      <c r="E4880" s="94"/>
      <c r="F4880" s="94"/>
      <c r="G4880" s="103"/>
      <c r="H4880" s="140"/>
      <c r="I4880" s="140"/>
      <c r="J4880" s="95"/>
      <c r="K4880" s="69"/>
      <c r="L4880" s="65"/>
      <c r="M4880" s="65"/>
      <c r="N4880" s="302"/>
      <c r="O4880" s="382"/>
      <c r="P4880" s="383"/>
      <c r="Q4880" s="302"/>
      <c r="R4880" s="384"/>
      <c r="S4880" s="458"/>
      <c r="T4880" s="441"/>
      <c r="U4880" s="442"/>
      <c r="V4880" s="443"/>
      <c r="W4880" s="443"/>
      <c r="X4880" s="449" t="s">
        <v>326</v>
      </c>
      <c r="Y4880" s="442" t="s">
        <v>21</v>
      </c>
      <c r="Z4880" s="448" t="str">
        <f>$Z$653</f>
        <v/>
      </c>
      <c r="AA4880" s="426"/>
      <c r="AB4880" s="427"/>
      <c r="AC4880" s="428"/>
      <c r="AD4880" s="441"/>
      <c r="AE4880" s="443"/>
      <c r="AF4880" s="448"/>
      <c r="AG4880" s="414">
        <v>98.0</v>
      </c>
      <c r="AH4880" s="79"/>
      <c r="AI4880" s="80"/>
      <c r="AJ4880" s="80"/>
      <c r="AK4880" s="80"/>
      <c r="AL4880" s="14"/>
      <c r="AM4880" s="16" t="str">
        <f t="shared" si="221"/>
        <v>{s:'63E933'},</v>
      </c>
      <c r="AN4880" s="16"/>
    </row>
    <row r="4881" ht="16.5" customHeight="1">
      <c r="A4881" s="403">
        <v>63.0</v>
      </c>
      <c r="B4881" s="404" t="s">
        <v>6828</v>
      </c>
      <c r="C4881" s="31">
        <v>4879.0</v>
      </c>
      <c r="D4881" s="405" t="s">
        <v>6829</v>
      </c>
      <c r="E4881" s="94"/>
      <c r="F4881" s="94"/>
      <c r="G4881" s="103"/>
      <c r="H4881" s="140"/>
      <c r="I4881" s="140"/>
      <c r="J4881" s="95"/>
      <c r="K4881" s="69"/>
      <c r="L4881" s="65"/>
      <c r="M4881" s="65"/>
      <c r="N4881" s="302"/>
      <c r="O4881" s="382"/>
      <c r="P4881" s="383"/>
      <c r="Q4881" s="302"/>
      <c r="R4881" s="384"/>
      <c r="S4881" s="458"/>
      <c r="T4881" s="441"/>
      <c r="U4881" s="442"/>
      <c r="V4881" s="443"/>
      <c r="W4881" s="443"/>
      <c r="X4881" s="450"/>
      <c r="Y4881" s="418"/>
      <c r="Z4881" s="419"/>
      <c r="AA4881" s="420" t="s">
        <v>20</v>
      </c>
      <c r="AB4881" s="421" t="s">
        <v>21</v>
      </c>
      <c r="AC4881" s="430">
        <v>0.85</v>
      </c>
      <c r="AD4881" s="441"/>
      <c r="AE4881" s="443"/>
      <c r="AF4881" s="448"/>
      <c r="AG4881" s="414">
        <v>83.0</v>
      </c>
      <c r="AH4881" s="79"/>
      <c r="AI4881" s="80"/>
      <c r="AJ4881" s="80"/>
      <c r="AK4881" s="80"/>
      <c r="AL4881" s="14"/>
      <c r="AM4881" s="16" t="str">
        <f t="shared" si="221"/>
        <v>{s:'63E934'},</v>
      </c>
      <c r="AN4881" s="16"/>
    </row>
    <row r="4882" ht="16.5" customHeight="1">
      <c r="A4882" s="403">
        <v>63.0</v>
      </c>
      <c r="B4882" s="404" t="s">
        <v>6830</v>
      </c>
      <c r="C4882" s="31">
        <v>4880.0</v>
      </c>
      <c r="D4882" s="405" t="s">
        <v>6831</v>
      </c>
      <c r="E4882" s="105"/>
      <c r="F4882" s="94"/>
      <c r="G4882" s="103"/>
      <c r="H4882" s="140"/>
      <c r="I4882" s="140"/>
      <c r="J4882" s="95"/>
      <c r="K4882" s="69"/>
      <c r="L4882" s="65"/>
      <c r="M4882" s="65"/>
      <c r="N4882" s="302"/>
      <c r="O4882" s="382"/>
      <c r="P4882" s="383"/>
      <c r="Q4882" s="302"/>
      <c r="R4882" s="384"/>
      <c r="S4882" s="458"/>
      <c r="T4882" s="455"/>
      <c r="U4882" s="442"/>
      <c r="V4882" s="443"/>
      <c r="W4882" s="448"/>
      <c r="X4882" s="449" t="s">
        <v>329</v>
      </c>
      <c r="Y4882" s="442" t="s">
        <v>21</v>
      </c>
      <c r="Z4882" s="448" t="str">
        <f>$Z$655</f>
        <v/>
      </c>
      <c r="AA4882" s="423"/>
      <c r="AB4882" s="424"/>
      <c r="AC4882" s="419"/>
      <c r="AD4882" s="441"/>
      <c r="AE4882" s="443"/>
      <c r="AF4882" s="448"/>
      <c r="AG4882" s="414">
        <v>120.0</v>
      </c>
      <c r="AH4882" s="79"/>
      <c r="AI4882" s="80"/>
      <c r="AJ4882" s="80"/>
      <c r="AK4882" s="80"/>
      <c r="AL4882" s="14"/>
      <c r="AM4882" s="16" t="str">
        <f t="shared" si="221"/>
        <v>{s:'63E935'},</v>
      </c>
      <c r="AN4882" s="16"/>
    </row>
    <row r="4883" ht="16.5" customHeight="1">
      <c r="A4883" s="403">
        <v>63.0</v>
      </c>
      <c r="B4883" s="404" t="s">
        <v>6832</v>
      </c>
      <c r="C4883" s="31">
        <v>4881.0</v>
      </c>
      <c r="D4883" s="405" t="s">
        <v>6833</v>
      </c>
      <c r="E4883" s="105"/>
      <c r="F4883" s="94"/>
      <c r="G4883" s="103"/>
      <c r="H4883" s="140"/>
      <c r="I4883" s="140"/>
      <c r="J4883" s="95"/>
      <c r="K4883" s="110"/>
      <c r="L4883" s="115"/>
      <c r="M4883" s="115"/>
      <c r="N4883" s="386"/>
      <c r="O4883" s="382"/>
      <c r="P4883" s="387"/>
      <c r="Q4883" s="290"/>
      <c r="R4883" s="386"/>
      <c r="S4883" s="462"/>
      <c r="T4883" s="463"/>
      <c r="U4883" s="418"/>
      <c r="V4883" s="424"/>
      <c r="W4883" s="419"/>
      <c r="X4883" s="450"/>
      <c r="Y4883" s="418"/>
      <c r="Z4883" s="419"/>
      <c r="AA4883" s="420" t="s">
        <v>20</v>
      </c>
      <c r="AB4883" s="421" t="s">
        <v>21</v>
      </c>
      <c r="AC4883" s="430">
        <v>0.85</v>
      </c>
      <c r="AD4883" s="456"/>
      <c r="AE4883" s="424"/>
      <c r="AF4883" s="419"/>
      <c r="AG4883" s="414">
        <v>101.0</v>
      </c>
      <c r="AH4883" s="79"/>
      <c r="AI4883" s="80"/>
      <c r="AJ4883" s="80"/>
      <c r="AK4883" s="80"/>
      <c r="AL4883" s="14"/>
      <c r="AM4883" s="16" t="str">
        <f t="shared" si="221"/>
        <v>{s:'63E936'},</v>
      </c>
      <c r="AN4883" s="16"/>
    </row>
    <row r="4884" ht="16.5" customHeight="1">
      <c r="A4884" s="29">
        <v>63.0</v>
      </c>
      <c r="B4884" s="30" t="s">
        <v>6834</v>
      </c>
      <c r="C4884" s="31">
        <v>4882.0</v>
      </c>
      <c r="D4884" s="32" t="s">
        <v>6835</v>
      </c>
      <c r="E4884" s="94"/>
      <c r="F4884" s="94"/>
      <c r="G4884" s="76"/>
      <c r="H4884" s="63"/>
      <c r="I4884" s="63"/>
      <c r="J4884" s="51"/>
      <c r="K4884" s="94"/>
      <c r="L4884" s="140"/>
      <c r="M4884" s="348"/>
      <c r="N4884" s="304"/>
      <c r="O4884" s="367"/>
      <c r="P4884" s="82" t="s">
        <v>5011</v>
      </c>
      <c r="Q4884" s="140"/>
      <c r="R4884" s="95"/>
      <c r="S4884" s="287"/>
      <c r="T4884" s="287"/>
      <c r="U4884" s="152"/>
      <c r="V4884" s="152"/>
      <c r="W4884" s="152"/>
      <c r="X4884" s="299"/>
      <c r="Y4884" s="287"/>
      <c r="Z4884" s="345"/>
      <c r="AA4884" s="398"/>
      <c r="AB4884" s="288"/>
      <c r="AC4884" s="288"/>
      <c r="AD4884" s="288"/>
      <c r="AE4884" s="288"/>
      <c r="AF4884" s="346"/>
      <c r="AG4884" s="45">
        <v>206.0</v>
      </c>
      <c r="AH4884" s="79"/>
      <c r="AI4884" s="80"/>
      <c r="AJ4884" s="80"/>
      <c r="AK4884" s="80"/>
      <c r="AL4884" s="14"/>
      <c r="AM4884" s="16" t="str">
        <f t="shared" ref="AM4884:AM4895" si="222">"{s:'"&amp;A4884&amp;B4884&amp;"', v:"&amp;AG4884&amp;" , c:'"&amp;D4884&amp;"・'},"</f>
        <v>{s:'63E937', v:206 , c:'放デイ６・責欠２・'},</v>
      </c>
      <c r="AN4884" s="16"/>
    </row>
    <row r="4885" ht="16.5" customHeight="1">
      <c r="A4885" s="29">
        <v>63.0</v>
      </c>
      <c r="B4885" s="30" t="s">
        <v>6836</v>
      </c>
      <c r="C4885" s="31">
        <v>4883.0</v>
      </c>
      <c r="D4885" s="32" t="s">
        <v>6837</v>
      </c>
      <c r="E4885" s="94"/>
      <c r="F4885" s="94"/>
      <c r="G4885" s="76"/>
      <c r="H4885" s="63"/>
      <c r="I4885" s="63"/>
      <c r="J4885" s="51"/>
      <c r="K4885" s="94"/>
      <c r="L4885" s="140"/>
      <c r="M4885" s="348"/>
      <c r="N4885" s="304"/>
      <c r="O4885" s="105"/>
      <c r="P4885" s="87"/>
      <c r="Q4885" s="302" t="s">
        <v>21</v>
      </c>
      <c r="R4885" s="349">
        <v>0.5</v>
      </c>
      <c r="S4885" s="302"/>
      <c r="T4885" s="302"/>
      <c r="U4885" s="140"/>
      <c r="V4885" s="140"/>
      <c r="W4885" s="140"/>
      <c r="X4885" s="303"/>
      <c r="Y4885" s="290"/>
      <c r="Z4885" s="350"/>
      <c r="AA4885" s="299" t="s">
        <v>20</v>
      </c>
      <c r="AB4885" s="287" t="s">
        <v>21</v>
      </c>
      <c r="AC4885" s="351">
        <v>0.85</v>
      </c>
      <c r="AD4885" s="288"/>
      <c r="AE4885" s="288"/>
      <c r="AF4885" s="346"/>
      <c r="AG4885" s="45">
        <v>175.0</v>
      </c>
      <c r="AH4885" s="79"/>
      <c r="AI4885" s="80"/>
      <c r="AJ4885" s="80"/>
      <c r="AK4885" s="80"/>
      <c r="AL4885" s="14"/>
      <c r="AM4885" s="16" t="str">
        <f t="shared" si="222"/>
        <v>{s:'63E938', v:175 , c:'放デイ６・責欠２・評減・'},</v>
      </c>
      <c r="AN4885" s="16"/>
    </row>
    <row r="4886" ht="16.5" customHeight="1">
      <c r="A4886" s="29">
        <v>63.0</v>
      </c>
      <c r="B4886" s="30" t="s">
        <v>6838</v>
      </c>
      <c r="C4886" s="31">
        <v>4884.0</v>
      </c>
      <c r="D4886" s="32" t="s">
        <v>6839</v>
      </c>
      <c r="E4886" s="94"/>
      <c r="F4886" s="94"/>
      <c r="G4886" s="76"/>
      <c r="H4886" s="63"/>
      <c r="I4886" s="63"/>
      <c r="J4886" s="51"/>
      <c r="K4886" s="94"/>
      <c r="L4886" s="140"/>
      <c r="M4886" s="348"/>
      <c r="N4886" s="304"/>
      <c r="O4886" s="381"/>
      <c r="P4886" s="87"/>
      <c r="Q4886" s="304"/>
      <c r="R4886" s="380"/>
      <c r="S4886" s="304"/>
      <c r="T4886" s="304"/>
      <c r="U4886" s="140"/>
      <c r="V4886" s="140"/>
      <c r="W4886" s="140"/>
      <c r="X4886" s="305" t="s">
        <v>326</v>
      </c>
      <c r="Y4886" s="287" t="s">
        <v>21</v>
      </c>
      <c r="Z4886" s="354" t="str">
        <f>$Z$653</f>
        <v/>
      </c>
      <c r="AA4886" s="434"/>
      <c r="AB4886" s="297"/>
      <c r="AC4886" s="297"/>
      <c r="AD4886" s="297"/>
      <c r="AE4886" s="297"/>
      <c r="AF4886" s="362"/>
      <c r="AG4886" s="114">
        <v>144.0</v>
      </c>
      <c r="AH4886" s="79"/>
      <c r="AI4886" s="80"/>
      <c r="AJ4886" s="80"/>
      <c r="AK4886" s="80"/>
      <c r="AL4886" s="14"/>
      <c r="AM4886" s="16" t="str">
        <f t="shared" si="222"/>
        <v>{s:'63E939', v:144 , c:'放デイ６・責欠２・開減１・'},</v>
      </c>
      <c r="AN4886" s="16"/>
    </row>
    <row r="4887" ht="16.5" customHeight="1">
      <c r="A4887" s="29">
        <v>63.0</v>
      </c>
      <c r="B4887" s="30" t="s">
        <v>6840</v>
      </c>
      <c r="C4887" s="31">
        <v>4885.0</v>
      </c>
      <c r="D4887" s="32" t="s">
        <v>6841</v>
      </c>
      <c r="E4887" s="94"/>
      <c r="F4887" s="94"/>
      <c r="G4887" s="76"/>
      <c r="H4887" s="63"/>
      <c r="I4887" s="63"/>
      <c r="J4887" s="51"/>
      <c r="K4887" s="94"/>
      <c r="L4887" s="140"/>
      <c r="M4887" s="348"/>
      <c r="N4887" s="304"/>
      <c r="O4887" s="381"/>
      <c r="P4887" s="87"/>
      <c r="Q4887" s="304"/>
      <c r="R4887" s="380"/>
      <c r="S4887" s="304"/>
      <c r="T4887" s="304"/>
      <c r="U4887" s="140"/>
      <c r="V4887" s="140"/>
      <c r="W4887" s="140"/>
      <c r="X4887" s="306"/>
      <c r="Y4887" s="290"/>
      <c r="Z4887" s="355"/>
      <c r="AA4887" s="356" t="s">
        <v>20</v>
      </c>
      <c r="AB4887" s="357" t="s">
        <v>21</v>
      </c>
      <c r="AC4887" s="358">
        <v>0.85</v>
      </c>
      <c r="AD4887" s="288"/>
      <c r="AE4887" s="288"/>
      <c r="AF4887" s="346"/>
      <c r="AG4887" s="114">
        <v>122.0</v>
      </c>
      <c r="AH4887" s="79"/>
      <c r="AI4887" s="80"/>
      <c r="AJ4887" s="80"/>
      <c r="AK4887" s="80"/>
      <c r="AL4887" s="14"/>
      <c r="AM4887" s="16" t="str">
        <f t="shared" si="222"/>
        <v>{s:'63E940', v:122 , c:'放デイ６・責欠２・開減１・評減・'},</v>
      </c>
      <c r="AN4887" s="16"/>
    </row>
    <row r="4888" ht="16.5" customHeight="1">
      <c r="A4888" s="29">
        <v>63.0</v>
      </c>
      <c r="B4888" s="30" t="s">
        <v>6842</v>
      </c>
      <c r="C4888" s="31">
        <v>4886.0</v>
      </c>
      <c r="D4888" s="32" t="s">
        <v>6843</v>
      </c>
      <c r="E4888" s="94"/>
      <c r="F4888" s="94"/>
      <c r="G4888" s="76"/>
      <c r="H4888" s="63"/>
      <c r="I4888" s="63"/>
      <c r="J4888" s="51"/>
      <c r="K4888" s="94"/>
      <c r="L4888" s="140"/>
      <c r="M4888" s="348"/>
      <c r="N4888" s="304"/>
      <c r="O4888" s="381"/>
      <c r="P4888" s="87"/>
      <c r="Q4888" s="304"/>
      <c r="R4888" s="380"/>
      <c r="S4888" s="304"/>
      <c r="T4888" s="304"/>
      <c r="U4888" s="140"/>
      <c r="V4888" s="140"/>
      <c r="W4888" s="140"/>
      <c r="X4888" s="305" t="s">
        <v>329</v>
      </c>
      <c r="Y4888" s="287" t="s">
        <v>21</v>
      </c>
      <c r="Z4888" s="354" t="str">
        <f>$Z$655</f>
        <v/>
      </c>
      <c r="AA4888" s="435"/>
      <c r="AB4888" s="292"/>
      <c r="AC4888" s="292"/>
      <c r="AD4888" s="292"/>
      <c r="AE4888" s="292"/>
      <c r="AF4888" s="355"/>
      <c r="AG4888" s="45">
        <v>175.0</v>
      </c>
      <c r="AH4888" s="79"/>
      <c r="AI4888" s="80"/>
      <c r="AJ4888" s="80"/>
      <c r="AK4888" s="80"/>
      <c r="AL4888" s="14"/>
      <c r="AM4888" s="16" t="str">
        <f t="shared" si="222"/>
        <v>{s:'63E941', v:175 , c:'放デイ６・責欠２・開減２・'},</v>
      </c>
      <c r="AN4888" s="16"/>
    </row>
    <row r="4889" ht="16.5" customHeight="1">
      <c r="A4889" s="29">
        <v>63.0</v>
      </c>
      <c r="B4889" s="30" t="s">
        <v>6844</v>
      </c>
      <c r="C4889" s="31">
        <v>4887.0</v>
      </c>
      <c r="D4889" s="32" t="s">
        <v>6845</v>
      </c>
      <c r="E4889" s="94"/>
      <c r="F4889" s="94"/>
      <c r="G4889" s="76"/>
      <c r="H4889" s="63"/>
      <c r="I4889" s="63"/>
      <c r="J4889" s="51"/>
      <c r="K4889" s="94"/>
      <c r="L4889" s="140"/>
      <c r="M4889" s="348"/>
      <c r="N4889" s="304"/>
      <c r="O4889" s="381"/>
      <c r="P4889" s="87"/>
      <c r="Q4889" s="304"/>
      <c r="R4889" s="380"/>
      <c r="S4889" s="304"/>
      <c r="T4889" s="304"/>
      <c r="U4889" s="140"/>
      <c r="V4889" s="140"/>
      <c r="W4889" s="140"/>
      <c r="X4889" s="306"/>
      <c r="Y4889" s="290"/>
      <c r="Z4889" s="355"/>
      <c r="AA4889" s="356" t="s">
        <v>20</v>
      </c>
      <c r="AB4889" s="357" t="s">
        <v>21</v>
      </c>
      <c r="AC4889" s="358">
        <v>0.85</v>
      </c>
      <c r="AD4889" s="288"/>
      <c r="AE4889" s="288"/>
      <c r="AF4889" s="346"/>
      <c r="AG4889" s="45">
        <v>149.0</v>
      </c>
      <c r="AH4889" s="79"/>
      <c r="AI4889" s="80"/>
      <c r="AJ4889" s="80"/>
      <c r="AK4889" s="80"/>
      <c r="AL4889" s="14"/>
      <c r="AM4889" s="16" t="str">
        <f t="shared" si="222"/>
        <v>{s:'63E942', v:149 , c:'放デイ６・責欠２・開減２・評減・'},</v>
      </c>
      <c r="AN4889" s="16"/>
    </row>
    <row r="4890" ht="16.5" customHeight="1">
      <c r="A4890" s="29">
        <v>63.0</v>
      </c>
      <c r="B4890" s="30" t="s">
        <v>6846</v>
      </c>
      <c r="C4890" s="31">
        <v>4888.0</v>
      </c>
      <c r="D4890" s="32" t="s">
        <v>6847</v>
      </c>
      <c r="E4890" s="94"/>
      <c r="F4890" s="94"/>
      <c r="G4890" s="76"/>
      <c r="H4890" s="63"/>
      <c r="I4890" s="63"/>
      <c r="J4890" s="51"/>
      <c r="K4890" s="94"/>
      <c r="L4890" s="140"/>
      <c r="M4890" s="348"/>
      <c r="N4890" s="304"/>
      <c r="O4890" s="381"/>
      <c r="P4890" s="87"/>
      <c r="Q4890" s="304"/>
      <c r="R4890" s="380"/>
      <c r="S4890" s="304"/>
      <c r="T4890" s="304"/>
      <c r="U4890" s="140"/>
      <c r="V4890" s="140"/>
      <c r="W4890" s="140"/>
      <c r="X4890" s="299"/>
      <c r="Y4890" s="287"/>
      <c r="Z4890" s="345"/>
      <c r="AA4890" s="398"/>
      <c r="AB4890" s="288"/>
      <c r="AC4890" s="346"/>
      <c r="AD4890" s="82" t="s">
        <v>30</v>
      </c>
      <c r="AE4890" s="302">
        <v>5.0</v>
      </c>
      <c r="AF4890" s="360" t="s">
        <v>31</v>
      </c>
      <c r="AG4890" s="45">
        <v>201.0</v>
      </c>
      <c r="AH4890" s="79"/>
      <c r="AI4890" s="80"/>
      <c r="AJ4890" s="80"/>
      <c r="AK4890" s="80"/>
      <c r="AL4890" s="14"/>
      <c r="AM4890" s="16" t="str">
        <f t="shared" si="222"/>
        <v>{s:'63E943', v:201 , c:'放デイ６・責欠２・拘減・'},</v>
      </c>
      <c r="AN4890" s="16"/>
    </row>
    <row r="4891" ht="16.5" customHeight="1">
      <c r="A4891" s="29">
        <v>63.0</v>
      </c>
      <c r="B4891" s="30" t="s">
        <v>6848</v>
      </c>
      <c r="C4891" s="31">
        <v>4889.0</v>
      </c>
      <c r="D4891" s="32" t="s">
        <v>6849</v>
      </c>
      <c r="E4891" s="94"/>
      <c r="F4891" s="94"/>
      <c r="G4891" s="76"/>
      <c r="H4891" s="63"/>
      <c r="I4891" s="63"/>
      <c r="J4891" s="51"/>
      <c r="K4891" s="94"/>
      <c r="L4891" s="140"/>
      <c r="M4891" s="348"/>
      <c r="N4891" s="304"/>
      <c r="O4891" s="381"/>
      <c r="P4891" s="307"/>
      <c r="Q4891" s="304"/>
      <c r="R4891" s="380"/>
      <c r="S4891" s="304"/>
      <c r="T4891" s="304"/>
      <c r="U4891" s="140"/>
      <c r="V4891" s="140"/>
      <c r="W4891" s="140"/>
      <c r="X4891" s="303"/>
      <c r="Y4891" s="290"/>
      <c r="Z4891" s="350"/>
      <c r="AA4891" s="299" t="s">
        <v>20</v>
      </c>
      <c r="AB4891" s="287" t="s">
        <v>21</v>
      </c>
      <c r="AC4891" s="361">
        <v>0.85</v>
      </c>
      <c r="AD4891" s="87"/>
      <c r="AE4891" s="302"/>
      <c r="AF4891" s="360"/>
      <c r="AG4891" s="45">
        <v>170.0</v>
      </c>
      <c r="AH4891" s="79"/>
      <c r="AI4891" s="80"/>
      <c r="AJ4891" s="80"/>
      <c r="AK4891" s="80"/>
      <c r="AL4891" s="14"/>
      <c r="AM4891" s="16" t="str">
        <f t="shared" si="222"/>
        <v>{s:'63E944', v:170 , c:'放デイ６・責欠２・評減・拘減・'},</v>
      </c>
      <c r="AN4891" s="16"/>
    </row>
    <row r="4892" ht="16.5" customHeight="1">
      <c r="A4892" s="29">
        <v>63.0</v>
      </c>
      <c r="B4892" s="30" t="s">
        <v>6850</v>
      </c>
      <c r="C4892" s="31">
        <v>4890.0</v>
      </c>
      <c r="D4892" s="32" t="s">
        <v>6851</v>
      </c>
      <c r="E4892" s="94"/>
      <c r="F4892" s="94"/>
      <c r="G4892" s="76"/>
      <c r="H4892" s="63"/>
      <c r="I4892" s="63"/>
      <c r="J4892" s="51"/>
      <c r="K4892" s="94"/>
      <c r="L4892" s="140"/>
      <c r="M4892" s="348"/>
      <c r="N4892" s="304"/>
      <c r="O4892" s="381"/>
      <c r="P4892" s="307"/>
      <c r="Q4892" s="304"/>
      <c r="R4892" s="380"/>
      <c r="S4892" s="304"/>
      <c r="T4892" s="304"/>
      <c r="U4892" s="140"/>
      <c r="V4892" s="140"/>
      <c r="W4892" s="140"/>
      <c r="X4892" s="305" t="s">
        <v>326</v>
      </c>
      <c r="Y4892" s="302" t="s">
        <v>21</v>
      </c>
      <c r="Z4892" s="349">
        <v>0.7</v>
      </c>
      <c r="AA4892" s="434"/>
      <c r="AB4892" s="297"/>
      <c r="AC4892" s="362"/>
      <c r="AD4892" s="87"/>
      <c r="AE4892" s="313"/>
      <c r="AF4892" s="349"/>
      <c r="AG4892" s="114">
        <v>139.0</v>
      </c>
      <c r="AH4892" s="79"/>
      <c r="AI4892" s="80"/>
      <c r="AJ4892" s="80"/>
      <c r="AK4892" s="80"/>
      <c r="AL4892" s="14"/>
      <c r="AM4892" s="16" t="str">
        <f t="shared" si="222"/>
        <v>{s:'63E945', v:139 , c:'放デイ６・責欠２・開減１・拘減・'},</v>
      </c>
      <c r="AN4892" s="16"/>
    </row>
    <row r="4893" ht="16.5" customHeight="1">
      <c r="A4893" s="29">
        <v>63.0</v>
      </c>
      <c r="B4893" s="30" t="s">
        <v>6852</v>
      </c>
      <c r="C4893" s="31">
        <v>4891.0</v>
      </c>
      <c r="D4893" s="32" t="s">
        <v>6853</v>
      </c>
      <c r="E4893" s="94"/>
      <c r="F4893" s="94"/>
      <c r="G4893" s="76"/>
      <c r="H4893" s="63"/>
      <c r="I4893" s="63"/>
      <c r="J4893" s="51"/>
      <c r="K4893" s="94"/>
      <c r="L4893" s="140"/>
      <c r="M4893" s="348"/>
      <c r="N4893" s="304"/>
      <c r="O4893" s="381"/>
      <c r="P4893" s="307"/>
      <c r="Q4893" s="304"/>
      <c r="R4893" s="380"/>
      <c r="S4893" s="304"/>
      <c r="T4893" s="304"/>
      <c r="U4893" s="140"/>
      <c r="V4893" s="140"/>
      <c r="W4893" s="140"/>
      <c r="X4893" s="306"/>
      <c r="Y4893" s="290"/>
      <c r="Z4893" s="355"/>
      <c r="AA4893" s="356" t="s">
        <v>20</v>
      </c>
      <c r="AB4893" s="357" t="s">
        <v>21</v>
      </c>
      <c r="AC4893" s="363">
        <v>0.85</v>
      </c>
      <c r="AD4893" s="87"/>
      <c r="AE4893" s="313"/>
      <c r="AF4893" s="349"/>
      <c r="AG4893" s="114">
        <v>117.0</v>
      </c>
      <c r="AH4893" s="79"/>
      <c r="AI4893" s="80"/>
      <c r="AJ4893" s="80"/>
      <c r="AK4893" s="80"/>
      <c r="AL4893" s="14"/>
      <c r="AM4893" s="16" t="str">
        <f t="shared" si="222"/>
        <v>{s:'63E946', v:117 , c:'放デイ６・責欠２・開減１・評減・拘減・'},</v>
      </c>
      <c r="AN4893" s="16"/>
    </row>
    <row r="4894" ht="16.5" customHeight="1">
      <c r="A4894" s="29">
        <v>63.0</v>
      </c>
      <c r="B4894" s="30" t="s">
        <v>6854</v>
      </c>
      <c r="C4894" s="31">
        <v>4892.0</v>
      </c>
      <c r="D4894" s="32" t="s">
        <v>6855</v>
      </c>
      <c r="E4894" s="94"/>
      <c r="F4894" s="94"/>
      <c r="G4894" s="76"/>
      <c r="H4894" s="63"/>
      <c r="I4894" s="63"/>
      <c r="J4894" s="51"/>
      <c r="K4894" s="94"/>
      <c r="L4894" s="140"/>
      <c r="M4894" s="348"/>
      <c r="N4894" s="304"/>
      <c r="O4894" s="381"/>
      <c r="P4894" s="307"/>
      <c r="Q4894" s="304"/>
      <c r="R4894" s="380"/>
      <c r="S4894" s="304"/>
      <c r="T4894" s="304"/>
      <c r="U4894" s="140"/>
      <c r="V4894" s="140"/>
      <c r="W4894" s="140"/>
      <c r="X4894" s="305" t="s">
        <v>329</v>
      </c>
      <c r="Y4894" s="302" t="s">
        <v>21</v>
      </c>
      <c r="Z4894" s="349">
        <v>0.85</v>
      </c>
      <c r="AA4894" s="435"/>
      <c r="AB4894" s="292"/>
      <c r="AC4894" s="355"/>
      <c r="AD4894" s="87"/>
      <c r="AE4894" s="313"/>
      <c r="AF4894" s="349"/>
      <c r="AG4894" s="45">
        <v>170.0</v>
      </c>
      <c r="AH4894" s="79"/>
      <c r="AI4894" s="80"/>
      <c r="AJ4894" s="80"/>
      <c r="AK4894" s="80"/>
      <c r="AL4894" s="14"/>
      <c r="AM4894" s="16" t="str">
        <f t="shared" si="222"/>
        <v>{s:'63E947', v:170 , c:'放デイ６・責欠２・開減２・拘減・'},</v>
      </c>
      <c r="AN4894" s="16"/>
    </row>
    <row r="4895" ht="16.5" customHeight="1">
      <c r="A4895" s="29">
        <v>63.0</v>
      </c>
      <c r="B4895" s="30" t="s">
        <v>6856</v>
      </c>
      <c r="C4895" s="31">
        <v>4893.0</v>
      </c>
      <c r="D4895" s="32" t="s">
        <v>6857</v>
      </c>
      <c r="E4895" s="94"/>
      <c r="F4895" s="94"/>
      <c r="G4895" s="76"/>
      <c r="H4895" s="63"/>
      <c r="I4895" s="63"/>
      <c r="J4895" s="51"/>
      <c r="K4895" s="94"/>
      <c r="L4895" s="140"/>
      <c r="M4895" s="348"/>
      <c r="N4895" s="304"/>
      <c r="O4895" s="381"/>
      <c r="P4895" s="307"/>
      <c r="Q4895" s="304"/>
      <c r="R4895" s="380"/>
      <c r="S4895" s="304"/>
      <c r="T4895" s="304"/>
      <c r="U4895" s="140"/>
      <c r="V4895" s="140"/>
      <c r="W4895" s="140"/>
      <c r="X4895" s="306"/>
      <c r="Y4895" s="290"/>
      <c r="Z4895" s="355"/>
      <c r="AA4895" s="356" t="s">
        <v>20</v>
      </c>
      <c r="AB4895" s="357" t="s">
        <v>21</v>
      </c>
      <c r="AC4895" s="363">
        <v>0.85</v>
      </c>
      <c r="AD4895" s="93"/>
      <c r="AE4895" s="292"/>
      <c r="AF4895" s="355"/>
      <c r="AG4895" s="45">
        <v>144.0</v>
      </c>
      <c r="AH4895" s="79"/>
      <c r="AI4895" s="80"/>
      <c r="AJ4895" s="80"/>
      <c r="AK4895" s="80"/>
      <c r="AL4895" s="14"/>
      <c r="AM4895" s="16" t="str">
        <f t="shared" si="222"/>
        <v>{s:'63E948', v:144 , c:'放デイ６・責欠２・開減２・評減・拘減・'},</v>
      </c>
      <c r="AN4895" s="16"/>
    </row>
    <row r="4896" ht="16.5" customHeight="1">
      <c r="A4896" s="403">
        <v>63.0</v>
      </c>
      <c r="B4896" s="404" t="s">
        <v>6858</v>
      </c>
      <c r="C4896" s="31">
        <v>4894.0</v>
      </c>
      <c r="D4896" s="405" t="s">
        <v>6859</v>
      </c>
      <c r="E4896" s="94"/>
      <c r="F4896" s="94"/>
      <c r="G4896" s="307"/>
      <c r="H4896" s="140"/>
      <c r="I4896" s="140"/>
      <c r="J4896" s="95"/>
      <c r="K4896" s="69"/>
      <c r="L4896" s="65"/>
      <c r="M4896" s="65"/>
      <c r="N4896" s="140"/>
      <c r="O4896" s="105"/>
      <c r="P4896" s="94"/>
      <c r="Q4896" s="140"/>
      <c r="R4896" s="95"/>
      <c r="S4896" s="406" t="s">
        <v>23</v>
      </c>
      <c r="T4896" s="436" t="s">
        <v>24</v>
      </c>
      <c r="U4896" s="408"/>
      <c r="V4896" s="408"/>
      <c r="W4896" s="437"/>
      <c r="X4896" s="438"/>
      <c r="Y4896" s="409"/>
      <c r="Z4896" s="439"/>
      <c r="AA4896" s="411"/>
      <c r="AB4896" s="412"/>
      <c r="AC4896" s="412"/>
      <c r="AD4896" s="412"/>
      <c r="AE4896" s="412"/>
      <c r="AF4896" s="413"/>
      <c r="AG4896" s="414">
        <v>144.0</v>
      </c>
      <c r="AH4896" s="79"/>
      <c r="AI4896" s="80"/>
      <c r="AJ4896" s="80"/>
      <c r="AK4896" s="80"/>
      <c r="AL4896" s="14"/>
      <c r="AM4896" s="16" t="str">
        <f t="shared" ref="AM4896:AM4919" si="223">"{s:'"&amp;A4896&amp;B4896&amp;"'},"</f>
        <v>{s:'63E949'},</v>
      </c>
      <c r="AN4896" s="16"/>
    </row>
    <row r="4897" ht="16.5" customHeight="1">
      <c r="A4897" s="403">
        <v>63.0</v>
      </c>
      <c r="B4897" s="404" t="s">
        <v>6860</v>
      </c>
      <c r="C4897" s="31">
        <v>4895.0</v>
      </c>
      <c r="D4897" s="405" t="s">
        <v>6861</v>
      </c>
      <c r="E4897" s="94"/>
      <c r="F4897" s="94"/>
      <c r="G4897" s="307"/>
      <c r="H4897" s="63"/>
      <c r="I4897" s="140"/>
      <c r="J4897" s="95"/>
      <c r="K4897" s="69"/>
      <c r="L4897" s="65"/>
      <c r="M4897" s="65"/>
      <c r="N4897" s="140"/>
      <c r="O4897" s="105"/>
      <c r="P4897" s="94"/>
      <c r="Q4897" s="140"/>
      <c r="R4897" s="95"/>
      <c r="S4897" s="440"/>
      <c r="T4897" s="441"/>
      <c r="U4897" s="442" t="s">
        <v>21</v>
      </c>
      <c r="V4897" s="443">
        <v>0.7</v>
      </c>
      <c r="W4897" s="444"/>
      <c r="X4897" s="445"/>
      <c r="Y4897" s="418"/>
      <c r="Z4897" s="446"/>
      <c r="AA4897" s="438" t="s">
        <v>20</v>
      </c>
      <c r="AB4897" s="409" t="s">
        <v>21</v>
      </c>
      <c r="AC4897" s="447">
        <v>0.85</v>
      </c>
      <c r="AD4897" s="412"/>
      <c r="AE4897" s="412"/>
      <c r="AF4897" s="413"/>
      <c r="AG4897" s="414">
        <v>122.0</v>
      </c>
      <c r="AH4897" s="79"/>
      <c r="AI4897" s="80"/>
      <c r="AJ4897" s="80"/>
      <c r="AK4897" s="80"/>
      <c r="AL4897" s="14"/>
      <c r="AM4897" s="16" t="str">
        <f t="shared" si="223"/>
        <v>{s:'63E950'},</v>
      </c>
      <c r="AN4897" s="16"/>
    </row>
    <row r="4898" ht="16.5" customHeight="1">
      <c r="A4898" s="403">
        <v>63.0</v>
      </c>
      <c r="B4898" s="404" t="s">
        <v>6862</v>
      </c>
      <c r="C4898" s="31">
        <v>4896.0</v>
      </c>
      <c r="D4898" s="405" t="s">
        <v>6863</v>
      </c>
      <c r="E4898" s="94"/>
      <c r="F4898" s="94"/>
      <c r="G4898" s="103"/>
      <c r="H4898" s="140"/>
      <c r="I4898" s="140"/>
      <c r="J4898" s="95"/>
      <c r="K4898" s="69"/>
      <c r="L4898" s="65"/>
      <c r="M4898" s="65"/>
      <c r="N4898" s="302"/>
      <c r="O4898" s="382"/>
      <c r="P4898" s="383"/>
      <c r="Q4898" s="302"/>
      <c r="R4898" s="384"/>
      <c r="S4898" s="440"/>
      <c r="T4898" s="441"/>
      <c r="U4898" s="442"/>
      <c r="V4898" s="443"/>
      <c r="W4898" s="448"/>
      <c r="X4898" s="449" t="s">
        <v>326</v>
      </c>
      <c r="Y4898" s="409" t="s">
        <v>21</v>
      </c>
      <c r="Z4898" s="410" t="str">
        <f>$Z$653</f>
        <v/>
      </c>
      <c r="AA4898" s="426"/>
      <c r="AB4898" s="427"/>
      <c r="AC4898" s="427"/>
      <c r="AD4898" s="427"/>
      <c r="AE4898" s="427"/>
      <c r="AF4898" s="428"/>
      <c r="AG4898" s="414">
        <v>101.0</v>
      </c>
      <c r="AH4898" s="79"/>
      <c r="AI4898" s="80"/>
      <c r="AJ4898" s="80"/>
      <c r="AK4898" s="80"/>
      <c r="AL4898" s="14"/>
      <c r="AM4898" s="16" t="str">
        <f t="shared" si="223"/>
        <v>{s:'63E951'},</v>
      </c>
      <c r="AN4898" s="16"/>
    </row>
    <row r="4899" ht="16.5" customHeight="1">
      <c r="A4899" s="403">
        <v>63.0</v>
      </c>
      <c r="B4899" s="404" t="s">
        <v>6864</v>
      </c>
      <c r="C4899" s="31">
        <v>4897.0</v>
      </c>
      <c r="D4899" s="405" t="s">
        <v>6865</v>
      </c>
      <c r="E4899" s="94"/>
      <c r="F4899" s="94"/>
      <c r="G4899" s="103"/>
      <c r="H4899" s="140"/>
      <c r="I4899" s="140"/>
      <c r="J4899" s="95"/>
      <c r="K4899" s="69"/>
      <c r="L4899" s="65"/>
      <c r="M4899" s="65"/>
      <c r="N4899" s="302"/>
      <c r="O4899" s="382"/>
      <c r="P4899" s="383"/>
      <c r="Q4899" s="302"/>
      <c r="R4899" s="384"/>
      <c r="S4899" s="440"/>
      <c r="T4899" s="441"/>
      <c r="U4899" s="442"/>
      <c r="V4899" s="443"/>
      <c r="W4899" s="448"/>
      <c r="X4899" s="450"/>
      <c r="Y4899" s="418"/>
      <c r="Z4899" s="419"/>
      <c r="AA4899" s="420" t="s">
        <v>20</v>
      </c>
      <c r="AB4899" s="421" t="s">
        <v>21</v>
      </c>
      <c r="AC4899" s="422">
        <v>0.85</v>
      </c>
      <c r="AD4899" s="412"/>
      <c r="AE4899" s="412"/>
      <c r="AF4899" s="413"/>
      <c r="AG4899" s="414">
        <v>86.0</v>
      </c>
      <c r="AH4899" s="79"/>
      <c r="AI4899" s="80"/>
      <c r="AJ4899" s="80"/>
      <c r="AK4899" s="80"/>
      <c r="AL4899" s="14"/>
      <c r="AM4899" s="16" t="str">
        <f t="shared" si="223"/>
        <v>{s:'63E952'},</v>
      </c>
      <c r="AN4899" s="16"/>
    </row>
    <row r="4900" ht="16.5" customHeight="1">
      <c r="A4900" s="403">
        <v>63.0</v>
      </c>
      <c r="B4900" s="404" t="s">
        <v>6866</v>
      </c>
      <c r="C4900" s="31">
        <v>4898.0</v>
      </c>
      <c r="D4900" s="405" t="s">
        <v>6867</v>
      </c>
      <c r="E4900" s="94"/>
      <c r="F4900" s="94"/>
      <c r="G4900" s="103"/>
      <c r="H4900" s="140"/>
      <c r="I4900" s="140"/>
      <c r="J4900" s="95"/>
      <c r="K4900" s="69"/>
      <c r="L4900" s="65"/>
      <c r="M4900" s="65"/>
      <c r="N4900" s="302"/>
      <c r="O4900" s="382"/>
      <c r="P4900" s="383"/>
      <c r="Q4900" s="302"/>
      <c r="R4900" s="384"/>
      <c r="S4900" s="440"/>
      <c r="T4900" s="441"/>
      <c r="U4900" s="442"/>
      <c r="V4900" s="443"/>
      <c r="W4900" s="448"/>
      <c r="X4900" s="449" t="s">
        <v>329</v>
      </c>
      <c r="Y4900" s="409" t="s">
        <v>21</v>
      </c>
      <c r="Z4900" s="410" t="str">
        <f>$Z$655</f>
        <v/>
      </c>
      <c r="AA4900" s="423"/>
      <c r="AB4900" s="424"/>
      <c r="AC4900" s="424"/>
      <c r="AD4900" s="424"/>
      <c r="AE4900" s="424"/>
      <c r="AF4900" s="419"/>
      <c r="AG4900" s="414">
        <v>122.0</v>
      </c>
      <c r="AH4900" s="79"/>
      <c r="AI4900" s="80"/>
      <c r="AJ4900" s="80"/>
      <c r="AK4900" s="80"/>
      <c r="AL4900" s="14"/>
      <c r="AM4900" s="16" t="str">
        <f t="shared" si="223"/>
        <v>{s:'63E953'},</v>
      </c>
      <c r="AN4900" s="16"/>
    </row>
    <row r="4901" ht="16.5" customHeight="1">
      <c r="A4901" s="403">
        <v>63.0</v>
      </c>
      <c r="B4901" s="404" t="s">
        <v>6868</v>
      </c>
      <c r="C4901" s="31">
        <v>4899.0</v>
      </c>
      <c r="D4901" s="405" t="s">
        <v>6869</v>
      </c>
      <c r="E4901" s="94"/>
      <c r="F4901" s="94"/>
      <c r="G4901" s="103"/>
      <c r="H4901" s="140"/>
      <c r="I4901" s="140"/>
      <c r="J4901" s="95"/>
      <c r="K4901" s="69"/>
      <c r="L4901" s="65"/>
      <c r="M4901" s="65"/>
      <c r="N4901" s="302"/>
      <c r="O4901" s="382"/>
      <c r="P4901" s="383"/>
      <c r="Q4901" s="302"/>
      <c r="R4901" s="384"/>
      <c r="S4901" s="440"/>
      <c r="T4901" s="441"/>
      <c r="U4901" s="442"/>
      <c r="V4901" s="443"/>
      <c r="W4901" s="448"/>
      <c r="X4901" s="450"/>
      <c r="Y4901" s="418"/>
      <c r="Z4901" s="419"/>
      <c r="AA4901" s="420" t="s">
        <v>20</v>
      </c>
      <c r="AB4901" s="421" t="s">
        <v>21</v>
      </c>
      <c r="AC4901" s="422">
        <v>0.85</v>
      </c>
      <c r="AD4901" s="412"/>
      <c r="AE4901" s="412"/>
      <c r="AF4901" s="413"/>
      <c r="AG4901" s="414">
        <v>104.0</v>
      </c>
      <c r="AH4901" s="79"/>
      <c r="AI4901" s="80"/>
      <c r="AJ4901" s="80"/>
      <c r="AK4901" s="80"/>
      <c r="AL4901" s="14"/>
      <c r="AM4901" s="16" t="str">
        <f t="shared" si="223"/>
        <v>{s:'63E954'},</v>
      </c>
      <c r="AN4901" s="16"/>
    </row>
    <row r="4902" ht="16.5" customHeight="1">
      <c r="A4902" s="403">
        <v>63.0</v>
      </c>
      <c r="B4902" s="404" t="s">
        <v>6870</v>
      </c>
      <c r="C4902" s="31">
        <v>4900.0</v>
      </c>
      <c r="D4902" s="405" t="s">
        <v>6871</v>
      </c>
      <c r="E4902" s="94"/>
      <c r="F4902" s="94"/>
      <c r="G4902" s="103"/>
      <c r="H4902" s="140"/>
      <c r="I4902" s="140"/>
      <c r="J4902" s="95"/>
      <c r="K4902" s="69"/>
      <c r="L4902" s="65"/>
      <c r="M4902" s="65"/>
      <c r="N4902" s="302"/>
      <c r="O4902" s="382"/>
      <c r="P4902" s="383"/>
      <c r="Q4902" s="302"/>
      <c r="R4902" s="384"/>
      <c r="S4902" s="440"/>
      <c r="T4902" s="441"/>
      <c r="U4902" s="442"/>
      <c r="V4902" s="443"/>
      <c r="W4902" s="448"/>
      <c r="X4902" s="438"/>
      <c r="Y4902" s="409"/>
      <c r="Z4902" s="439"/>
      <c r="AA4902" s="411"/>
      <c r="AB4902" s="412"/>
      <c r="AC4902" s="413"/>
      <c r="AD4902" s="451" t="s">
        <v>30</v>
      </c>
      <c r="AE4902" s="442">
        <v>5.0</v>
      </c>
      <c r="AF4902" s="452" t="s">
        <v>31</v>
      </c>
      <c r="AG4902" s="414">
        <v>139.0</v>
      </c>
      <c r="AH4902" s="79"/>
      <c r="AI4902" s="80"/>
      <c r="AJ4902" s="80"/>
      <c r="AK4902" s="80"/>
      <c r="AL4902" s="14"/>
      <c r="AM4902" s="16" t="str">
        <f t="shared" si="223"/>
        <v>{s:'63E955'},</v>
      </c>
      <c r="AN4902" s="16"/>
    </row>
    <row r="4903" ht="16.5" customHeight="1">
      <c r="A4903" s="403">
        <v>63.0</v>
      </c>
      <c r="B4903" s="404" t="s">
        <v>6872</v>
      </c>
      <c r="C4903" s="31">
        <v>4901.0</v>
      </c>
      <c r="D4903" s="405" t="s">
        <v>6873</v>
      </c>
      <c r="E4903" s="94"/>
      <c r="F4903" s="94"/>
      <c r="G4903" s="103"/>
      <c r="H4903" s="140"/>
      <c r="I4903" s="140"/>
      <c r="J4903" s="95"/>
      <c r="K4903" s="69"/>
      <c r="L4903" s="65"/>
      <c r="M4903" s="65"/>
      <c r="N4903" s="302"/>
      <c r="O4903" s="382"/>
      <c r="P4903" s="383"/>
      <c r="Q4903" s="302"/>
      <c r="R4903" s="384"/>
      <c r="S4903" s="440"/>
      <c r="T4903" s="441"/>
      <c r="U4903" s="442"/>
      <c r="V4903" s="443"/>
      <c r="W4903" s="448"/>
      <c r="X4903" s="445"/>
      <c r="Y4903" s="418"/>
      <c r="Z4903" s="446"/>
      <c r="AA4903" s="438" t="s">
        <v>20</v>
      </c>
      <c r="AB4903" s="409" t="s">
        <v>21</v>
      </c>
      <c r="AC4903" s="454">
        <v>0.85</v>
      </c>
      <c r="AD4903" s="441"/>
      <c r="AE4903" s="442"/>
      <c r="AF4903" s="452"/>
      <c r="AG4903" s="414">
        <v>117.0</v>
      </c>
      <c r="AH4903" s="79"/>
      <c r="AI4903" s="80"/>
      <c r="AJ4903" s="80"/>
      <c r="AK4903" s="80"/>
      <c r="AL4903" s="14"/>
      <c r="AM4903" s="16" t="str">
        <f t="shared" si="223"/>
        <v>{s:'63E956'},</v>
      </c>
      <c r="AN4903" s="16"/>
    </row>
    <row r="4904" ht="16.5" customHeight="1">
      <c r="A4904" s="403">
        <v>63.0</v>
      </c>
      <c r="B4904" s="404" t="s">
        <v>6874</v>
      </c>
      <c r="C4904" s="31">
        <v>4902.0</v>
      </c>
      <c r="D4904" s="405" t="s">
        <v>6875</v>
      </c>
      <c r="E4904" s="94"/>
      <c r="F4904" s="94"/>
      <c r="G4904" s="103"/>
      <c r="H4904" s="140"/>
      <c r="I4904" s="140"/>
      <c r="J4904" s="95"/>
      <c r="K4904" s="69"/>
      <c r="L4904" s="65"/>
      <c r="M4904" s="65"/>
      <c r="N4904" s="302"/>
      <c r="O4904" s="382"/>
      <c r="P4904" s="383"/>
      <c r="Q4904" s="302"/>
      <c r="R4904" s="384"/>
      <c r="S4904" s="440"/>
      <c r="T4904" s="441"/>
      <c r="U4904" s="442"/>
      <c r="V4904" s="443"/>
      <c r="W4904" s="448"/>
      <c r="X4904" s="449" t="s">
        <v>326</v>
      </c>
      <c r="Y4904" s="442" t="s">
        <v>21</v>
      </c>
      <c r="Z4904" s="448" t="str">
        <f>$Z$653</f>
        <v/>
      </c>
      <c r="AA4904" s="426"/>
      <c r="AB4904" s="427"/>
      <c r="AC4904" s="428"/>
      <c r="AD4904" s="441"/>
      <c r="AE4904" s="443"/>
      <c r="AF4904" s="448"/>
      <c r="AG4904" s="414">
        <v>96.0</v>
      </c>
      <c r="AH4904" s="79"/>
      <c r="AI4904" s="80"/>
      <c r="AJ4904" s="80"/>
      <c r="AK4904" s="80"/>
      <c r="AL4904" s="14"/>
      <c r="AM4904" s="16" t="str">
        <f t="shared" si="223"/>
        <v>{s:'63E957'},</v>
      </c>
      <c r="AN4904" s="16"/>
    </row>
    <row r="4905" ht="16.5" customHeight="1">
      <c r="A4905" s="403">
        <v>63.0</v>
      </c>
      <c r="B4905" s="404" t="s">
        <v>6876</v>
      </c>
      <c r="C4905" s="31">
        <v>4903.0</v>
      </c>
      <c r="D4905" s="405" t="s">
        <v>6877</v>
      </c>
      <c r="E4905" s="94"/>
      <c r="F4905" s="94"/>
      <c r="G4905" s="103"/>
      <c r="H4905" s="140"/>
      <c r="I4905" s="140"/>
      <c r="J4905" s="95"/>
      <c r="K4905" s="69"/>
      <c r="L4905" s="65"/>
      <c r="M4905" s="65"/>
      <c r="N4905" s="302"/>
      <c r="O4905" s="382"/>
      <c r="P4905" s="383"/>
      <c r="Q4905" s="302"/>
      <c r="R4905" s="384"/>
      <c r="S4905" s="458"/>
      <c r="T4905" s="441"/>
      <c r="U4905" s="442"/>
      <c r="V4905" s="443"/>
      <c r="W4905" s="448"/>
      <c r="X4905" s="450"/>
      <c r="Y4905" s="418"/>
      <c r="Z4905" s="419"/>
      <c r="AA4905" s="420" t="s">
        <v>20</v>
      </c>
      <c r="AB4905" s="421" t="s">
        <v>21</v>
      </c>
      <c r="AC4905" s="430">
        <v>0.85</v>
      </c>
      <c r="AD4905" s="441"/>
      <c r="AE4905" s="443"/>
      <c r="AF4905" s="448"/>
      <c r="AG4905" s="414">
        <v>81.0</v>
      </c>
      <c r="AH4905" s="79"/>
      <c r="AI4905" s="80"/>
      <c r="AJ4905" s="80"/>
      <c r="AK4905" s="80"/>
      <c r="AL4905" s="14"/>
      <c r="AM4905" s="16" t="str">
        <f t="shared" si="223"/>
        <v>{s:'63E958'},</v>
      </c>
      <c r="AN4905" s="16"/>
    </row>
    <row r="4906" ht="16.5" customHeight="1">
      <c r="A4906" s="403">
        <v>63.0</v>
      </c>
      <c r="B4906" s="404" t="s">
        <v>6878</v>
      </c>
      <c r="C4906" s="31">
        <v>4904.0</v>
      </c>
      <c r="D4906" s="405" t="s">
        <v>6879</v>
      </c>
      <c r="E4906" s="94"/>
      <c r="F4906" s="94"/>
      <c r="G4906" s="103"/>
      <c r="H4906" s="140"/>
      <c r="I4906" s="140"/>
      <c r="J4906" s="95"/>
      <c r="K4906" s="69"/>
      <c r="L4906" s="65"/>
      <c r="M4906" s="65"/>
      <c r="N4906" s="302"/>
      <c r="O4906" s="382"/>
      <c r="P4906" s="383"/>
      <c r="Q4906" s="302"/>
      <c r="R4906" s="384"/>
      <c r="S4906" s="458"/>
      <c r="T4906" s="455"/>
      <c r="U4906" s="442"/>
      <c r="V4906" s="443"/>
      <c r="W4906" s="448"/>
      <c r="X4906" s="449" t="s">
        <v>329</v>
      </c>
      <c r="Y4906" s="442" t="s">
        <v>21</v>
      </c>
      <c r="Z4906" s="448" t="str">
        <f>$Z$655</f>
        <v/>
      </c>
      <c r="AA4906" s="423"/>
      <c r="AB4906" s="424"/>
      <c r="AC4906" s="419"/>
      <c r="AD4906" s="441"/>
      <c r="AE4906" s="443"/>
      <c r="AF4906" s="448"/>
      <c r="AG4906" s="414">
        <v>117.0</v>
      </c>
      <c r="AH4906" s="79"/>
      <c r="AI4906" s="80"/>
      <c r="AJ4906" s="80"/>
      <c r="AK4906" s="80"/>
      <c r="AL4906" s="14"/>
      <c r="AM4906" s="16" t="str">
        <f t="shared" si="223"/>
        <v>{s:'63E959'},</v>
      </c>
      <c r="AN4906" s="16"/>
    </row>
    <row r="4907" ht="16.5" customHeight="1">
      <c r="A4907" s="403">
        <v>63.0</v>
      </c>
      <c r="B4907" s="404" t="s">
        <v>6880</v>
      </c>
      <c r="C4907" s="31">
        <v>4905.0</v>
      </c>
      <c r="D4907" s="405" t="s">
        <v>6881</v>
      </c>
      <c r="E4907" s="94"/>
      <c r="F4907" s="94"/>
      <c r="G4907" s="103"/>
      <c r="H4907" s="140"/>
      <c r="I4907" s="140"/>
      <c r="J4907" s="95"/>
      <c r="K4907" s="69"/>
      <c r="L4907" s="65"/>
      <c r="M4907" s="65"/>
      <c r="N4907" s="302"/>
      <c r="O4907" s="382"/>
      <c r="P4907" s="383"/>
      <c r="Q4907" s="302"/>
      <c r="R4907" s="384"/>
      <c r="S4907" s="458"/>
      <c r="T4907" s="455"/>
      <c r="U4907" s="442"/>
      <c r="V4907" s="443"/>
      <c r="W4907" s="448"/>
      <c r="X4907" s="450"/>
      <c r="Y4907" s="418"/>
      <c r="Z4907" s="419"/>
      <c r="AA4907" s="420" t="s">
        <v>20</v>
      </c>
      <c r="AB4907" s="421" t="s">
        <v>21</v>
      </c>
      <c r="AC4907" s="430">
        <v>0.85</v>
      </c>
      <c r="AD4907" s="456"/>
      <c r="AE4907" s="424"/>
      <c r="AF4907" s="419"/>
      <c r="AG4907" s="414">
        <v>99.0</v>
      </c>
      <c r="AH4907" s="79"/>
      <c r="AI4907" s="80"/>
      <c r="AJ4907" s="80"/>
      <c r="AK4907" s="80"/>
      <c r="AL4907" s="14"/>
      <c r="AM4907" s="16" t="str">
        <f t="shared" si="223"/>
        <v>{s:'63E960'},</v>
      </c>
      <c r="AN4907" s="16"/>
    </row>
    <row r="4908" ht="16.5" customHeight="1">
      <c r="A4908" s="403">
        <v>63.0</v>
      </c>
      <c r="B4908" s="404" t="s">
        <v>6882</v>
      </c>
      <c r="C4908" s="31">
        <v>4906.0</v>
      </c>
      <c r="D4908" s="405" t="s">
        <v>6883</v>
      </c>
      <c r="E4908" s="94"/>
      <c r="F4908" s="94"/>
      <c r="G4908" s="103"/>
      <c r="H4908" s="140"/>
      <c r="I4908" s="140"/>
      <c r="J4908" s="95"/>
      <c r="K4908" s="69"/>
      <c r="L4908" s="65"/>
      <c r="M4908" s="65"/>
      <c r="N4908" s="302"/>
      <c r="O4908" s="382"/>
      <c r="P4908" s="383"/>
      <c r="Q4908" s="302"/>
      <c r="R4908" s="384"/>
      <c r="S4908" s="458"/>
      <c r="T4908" s="436" t="s">
        <v>27</v>
      </c>
      <c r="U4908" s="409"/>
      <c r="V4908" s="457"/>
      <c r="W4908" s="410"/>
      <c r="X4908" s="438"/>
      <c r="Y4908" s="409"/>
      <c r="Z4908" s="439"/>
      <c r="AA4908" s="411"/>
      <c r="AB4908" s="412"/>
      <c r="AC4908" s="412"/>
      <c r="AD4908" s="412"/>
      <c r="AE4908" s="412"/>
      <c r="AF4908" s="413"/>
      <c r="AG4908" s="414">
        <v>103.0</v>
      </c>
      <c r="AH4908" s="79"/>
      <c r="AI4908" s="80"/>
      <c r="AJ4908" s="80"/>
      <c r="AK4908" s="80"/>
      <c r="AL4908" s="14"/>
      <c r="AM4908" s="16" t="str">
        <f t="shared" si="223"/>
        <v>{s:'63E961'},</v>
      </c>
      <c r="AN4908" s="16"/>
    </row>
    <row r="4909" ht="16.5" customHeight="1">
      <c r="A4909" s="403">
        <v>63.0</v>
      </c>
      <c r="B4909" s="404" t="s">
        <v>6884</v>
      </c>
      <c r="C4909" s="31">
        <v>4907.0</v>
      </c>
      <c r="D4909" s="405" t="s">
        <v>6885</v>
      </c>
      <c r="E4909" s="94"/>
      <c r="F4909" s="94"/>
      <c r="G4909" s="103"/>
      <c r="H4909" s="140"/>
      <c r="I4909" s="140"/>
      <c r="J4909" s="95"/>
      <c r="K4909" s="69"/>
      <c r="L4909" s="65"/>
      <c r="M4909" s="65"/>
      <c r="N4909" s="302"/>
      <c r="O4909" s="382"/>
      <c r="P4909" s="383"/>
      <c r="Q4909" s="302"/>
      <c r="R4909" s="384"/>
      <c r="S4909" s="458"/>
      <c r="T4909" s="464"/>
      <c r="U4909" s="442" t="s">
        <v>21</v>
      </c>
      <c r="V4909" s="443">
        <v>0.5</v>
      </c>
      <c r="W4909" s="448"/>
      <c r="X4909" s="445"/>
      <c r="Y4909" s="418"/>
      <c r="Z4909" s="446"/>
      <c r="AA4909" s="438" t="s">
        <v>20</v>
      </c>
      <c r="AB4909" s="409" t="s">
        <v>21</v>
      </c>
      <c r="AC4909" s="447">
        <v>0.85</v>
      </c>
      <c r="AD4909" s="412"/>
      <c r="AE4909" s="412"/>
      <c r="AF4909" s="413"/>
      <c r="AG4909" s="414">
        <v>88.0</v>
      </c>
      <c r="AH4909" s="79"/>
      <c r="AI4909" s="80"/>
      <c r="AJ4909" s="80"/>
      <c r="AK4909" s="80"/>
      <c r="AL4909" s="14"/>
      <c r="AM4909" s="16" t="str">
        <f t="shared" si="223"/>
        <v>{s:'63E962'},</v>
      </c>
      <c r="AN4909" s="16"/>
    </row>
    <row r="4910" ht="16.5" customHeight="1">
      <c r="A4910" s="403">
        <v>63.0</v>
      </c>
      <c r="B4910" s="404" t="s">
        <v>6886</v>
      </c>
      <c r="C4910" s="31">
        <v>4908.0</v>
      </c>
      <c r="D4910" s="405" t="s">
        <v>6887</v>
      </c>
      <c r="E4910" s="94"/>
      <c r="F4910" s="94"/>
      <c r="G4910" s="103"/>
      <c r="H4910" s="140"/>
      <c r="I4910" s="140"/>
      <c r="J4910" s="95"/>
      <c r="K4910" s="69"/>
      <c r="L4910" s="65"/>
      <c r="M4910" s="65"/>
      <c r="N4910" s="302"/>
      <c r="O4910" s="382"/>
      <c r="P4910" s="383"/>
      <c r="Q4910" s="302"/>
      <c r="R4910" s="384"/>
      <c r="S4910" s="458"/>
      <c r="T4910" s="464"/>
      <c r="U4910" s="442"/>
      <c r="V4910" s="443"/>
      <c r="W4910" s="448"/>
      <c r="X4910" s="449" t="s">
        <v>326</v>
      </c>
      <c r="Y4910" s="409" t="s">
        <v>21</v>
      </c>
      <c r="Z4910" s="410" t="str">
        <f>$Z$653</f>
        <v/>
      </c>
      <c r="AA4910" s="426"/>
      <c r="AB4910" s="427"/>
      <c r="AC4910" s="427"/>
      <c r="AD4910" s="427"/>
      <c r="AE4910" s="427"/>
      <c r="AF4910" s="428"/>
      <c r="AG4910" s="414">
        <v>72.0</v>
      </c>
      <c r="AH4910" s="79"/>
      <c r="AI4910" s="80"/>
      <c r="AJ4910" s="80"/>
      <c r="AK4910" s="80"/>
      <c r="AL4910" s="14"/>
      <c r="AM4910" s="16" t="str">
        <f t="shared" si="223"/>
        <v>{s:'63E963'},</v>
      </c>
      <c r="AN4910" s="16"/>
    </row>
    <row r="4911" ht="16.5" customHeight="1">
      <c r="A4911" s="403">
        <v>63.0</v>
      </c>
      <c r="B4911" s="404" t="s">
        <v>6888</v>
      </c>
      <c r="C4911" s="31">
        <v>4909.0</v>
      </c>
      <c r="D4911" s="405" t="s">
        <v>6889</v>
      </c>
      <c r="E4911" s="94"/>
      <c r="F4911" s="94"/>
      <c r="G4911" s="103"/>
      <c r="H4911" s="140"/>
      <c r="I4911" s="140"/>
      <c r="J4911" s="95"/>
      <c r="K4911" s="69"/>
      <c r="L4911" s="65"/>
      <c r="M4911" s="65"/>
      <c r="N4911" s="302"/>
      <c r="O4911" s="382"/>
      <c r="P4911" s="383"/>
      <c r="Q4911" s="302"/>
      <c r="R4911" s="384"/>
      <c r="S4911" s="458"/>
      <c r="T4911" s="464"/>
      <c r="U4911" s="442"/>
      <c r="V4911" s="443"/>
      <c r="W4911" s="448"/>
      <c r="X4911" s="450"/>
      <c r="Y4911" s="418"/>
      <c r="Z4911" s="419"/>
      <c r="AA4911" s="420" t="s">
        <v>20</v>
      </c>
      <c r="AB4911" s="421" t="s">
        <v>21</v>
      </c>
      <c r="AC4911" s="422">
        <v>0.85</v>
      </c>
      <c r="AD4911" s="412"/>
      <c r="AE4911" s="412"/>
      <c r="AF4911" s="413"/>
      <c r="AG4911" s="414">
        <v>61.0</v>
      </c>
      <c r="AH4911" s="79"/>
      <c r="AI4911" s="80"/>
      <c r="AJ4911" s="80"/>
      <c r="AK4911" s="80"/>
      <c r="AL4911" s="14"/>
      <c r="AM4911" s="16" t="str">
        <f t="shared" si="223"/>
        <v>{s:'63E964'},</v>
      </c>
      <c r="AN4911" s="16"/>
    </row>
    <row r="4912" ht="16.5" customHeight="1">
      <c r="A4912" s="403">
        <v>63.0</v>
      </c>
      <c r="B4912" s="404" t="s">
        <v>6890</v>
      </c>
      <c r="C4912" s="31">
        <v>4910.0</v>
      </c>
      <c r="D4912" s="405" t="s">
        <v>6891</v>
      </c>
      <c r="E4912" s="94"/>
      <c r="F4912" s="94"/>
      <c r="G4912" s="103"/>
      <c r="H4912" s="140"/>
      <c r="I4912" s="140"/>
      <c r="J4912" s="95"/>
      <c r="K4912" s="69"/>
      <c r="L4912" s="65"/>
      <c r="M4912" s="65"/>
      <c r="N4912" s="302"/>
      <c r="O4912" s="382"/>
      <c r="P4912" s="383"/>
      <c r="Q4912" s="302"/>
      <c r="R4912" s="384"/>
      <c r="S4912" s="458"/>
      <c r="T4912" s="464"/>
      <c r="U4912" s="442"/>
      <c r="V4912" s="443"/>
      <c r="W4912" s="448"/>
      <c r="X4912" s="449" t="s">
        <v>329</v>
      </c>
      <c r="Y4912" s="409" t="s">
        <v>21</v>
      </c>
      <c r="Z4912" s="410" t="str">
        <f>$Z$655</f>
        <v/>
      </c>
      <c r="AA4912" s="423"/>
      <c r="AB4912" s="424"/>
      <c r="AC4912" s="424"/>
      <c r="AD4912" s="424"/>
      <c r="AE4912" s="424"/>
      <c r="AF4912" s="419"/>
      <c r="AG4912" s="414">
        <v>88.0</v>
      </c>
      <c r="AH4912" s="79"/>
      <c r="AI4912" s="80"/>
      <c r="AJ4912" s="80"/>
      <c r="AK4912" s="80"/>
      <c r="AL4912" s="14"/>
      <c r="AM4912" s="16" t="str">
        <f t="shared" si="223"/>
        <v>{s:'63E965'},</v>
      </c>
      <c r="AN4912" s="16"/>
    </row>
    <row r="4913" ht="16.5" customHeight="1">
      <c r="A4913" s="403">
        <v>63.0</v>
      </c>
      <c r="B4913" s="404" t="s">
        <v>6892</v>
      </c>
      <c r="C4913" s="31">
        <v>4911.0</v>
      </c>
      <c r="D4913" s="405" t="s">
        <v>6893</v>
      </c>
      <c r="E4913" s="94"/>
      <c r="F4913" s="94"/>
      <c r="G4913" s="103"/>
      <c r="H4913" s="140"/>
      <c r="I4913" s="140"/>
      <c r="J4913" s="95"/>
      <c r="K4913" s="69"/>
      <c r="L4913" s="65"/>
      <c r="M4913" s="65"/>
      <c r="N4913" s="302"/>
      <c r="O4913" s="382"/>
      <c r="P4913" s="383"/>
      <c r="Q4913" s="302"/>
      <c r="R4913" s="384"/>
      <c r="S4913" s="458"/>
      <c r="T4913" s="464"/>
      <c r="U4913" s="442"/>
      <c r="V4913" s="443"/>
      <c r="W4913" s="448"/>
      <c r="X4913" s="450"/>
      <c r="Y4913" s="418"/>
      <c r="Z4913" s="419"/>
      <c r="AA4913" s="420" t="s">
        <v>20</v>
      </c>
      <c r="AB4913" s="421" t="s">
        <v>21</v>
      </c>
      <c r="AC4913" s="422">
        <v>0.85</v>
      </c>
      <c r="AD4913" s="412"/>
      <c r="AE4913" s="412"/>
      <c r="AF4913" s="413"/>
      <c r="AG4913" s="414">
        <v>75.0</v>
      </c>
      <c r="AH4913" s="79"/>
      <c r="AI4913" s="80"/>
      <c r="AJ4913" s="80"/>
      <c r="AK4913" s="80"/>
      <c r="AL4913" s="14"/>
      <c r="AM4913" s="16" t="str">
        <f t="shared" si="223"/>
        <v>{s:'63E966'},</v>
      </c>
      <c r="AN4913" s="16"/>
    </row>
    <row r="4914" ht="16.5" customHeight="1">
      <c r="A4914" s="403">
        <v>63.0</v>
      </c>
      <c r="B4914" s="404" t="s">
        <v>6894</v>
      </c>
      <c r="C4914" s="31">
        <v>4912.0</v>
      </c>
      <c r="D4914" s="405" t="s">
        <v>6895</v>
      </c>
      <c r="E4914" s="94"/>
      <c r="F4914" s="94"/>
      <c r="G4914" s="103"/>
      <c r="H4914" s="140"/>
      <c r="I4914" s="140"/>
      <c r="J4914" s="95"/>
      <c r="K4914" s="69"/>
      <c r="L4914" s="65"/>
      <c r="M4914" s="65"/>
      <c r="N4914" s="302"/>
      <c r="O4914" s="382"/>
      <c r="P4914" s="383"/>
      <c r="Q4914" s="302"/>
      <c r="R4914" s="384"/>
      <c r="S4914" s="458"/>
      <c r="T4914" s="464"/>
      <c r="U4914" s="442"/>
      <c r="V4914" s="443"/>
      <c r="W4914" s="448"/>
      <c r="X4914" s="438"/>
      <c r="Y4914" s="409"/>
      <c r="Z4914" s="439"/>
      <c r="AA4914" s="411"/>
      <c r="AB4914" s="412"/>
      <c r="AC4914" s="413"/>
      <c r="AD4914" s="451" t="s">
        <v>30</v>
      </c>
      <c r="AE4914" s="442">
        <v>5.0</v>
      </c>
      <c r="AF4914" s="452" t="s">
        <v>31</v>
      </c>
      <c r="AG4914" s="414">
        <v>98.0</v>
      </c>
      <c r="AH4914" s="79"/>
      <c r="AI4914" s="80"/>
      <c r="AJ4914" s="80"/>
      <c r="AK4914" s="80"/>
      <c r="AL4914" s="14"/>
      <c r="AM4914" s="16" t="str">
        <f t="shared" si="223"/>
        <v>{s:'63E967'},</v>
      </c>
      <c r="AN4914" s="16"/>
    </row>
    <row r="4915" ht="16.5" customHeight="1">
      <c r="A4915" s="403">
        <v>63.0</v>
      </c>
      <c r="B4915" s="404" t="s">
        <v>6896</v>
      </c>
      <c r="C4915" s="31">
        <v>4913.0</v>
      </c>
      <c r="D4915" s="405" t="s">
        <v>6897</v>
      </c>
      <c r="E4915" s="94"/>
      <c r="F4915" s="94"/>
      <c r="G4915" s="103"/>
      <c r="H4915" s="140"/>
      <c r="I4915" s="140"/>
      <c r="J4915" s="95"/>
      <c r="K4915" s="69"/>
      <c r="L4915" s="65"/>
      <c r="M4915" s="65"/>
      <c r="N4915" s="302"/>
      <c r="O4915" s="382"/>
      <c r="P4915" s="383"/>
      <c r="Q4915" s="302"/>
      <c r="R4915" s="384"/>
      <c r="S4915" s="458"/>
      <c r="T4915" s="464"/>
      <c r="U4915" s="442"/>
      <c r="V4915" s="443"/>
      <c r="W4915" s="443"/>
      <c r="X4915" s="445"/>
      <c r="Y4915" s="418"/>
      <c r="Z4915" s="446"/>
      <c r="AA4915" s="438" t="s">
        <v>20</v>
      </c>
      <c r="AB4915" s="409" t="s">
        <v>21</v>
      </c>
      <c r="AC4915" s="454">
        <v>0.85</v>
      </c>
      <c r="AD4915" s="441"/>
      <c r="AE4915" s="442"/>
      <c r="AF4915" s="452"/>
      <c r="AG4915" s="414">
        <v>83.0</v>
      </c>
      <c r="AH4915" s="79"/>
      <c r="AI4915" s="80"/>
      <c r="AJ4915" s="80"/>
      <c r="AK4915" s="80"/>
      <c r="AL4915" s="14"/>
      <c r="AM4915" s="16" t="str">
        <f t="shared" si="223"/>
        <v>{s:'63E968'},</v>
      </c>
      <c r="AN4915" s="16"/>
    </row>
    <row r="4916" ht="16.5" customHeight="1">
      <c r="A4916" s="403">
        <v>63.0</v>
      </c>
      <c r="B4916" s="404" t="s">
        <v>6898</v>
      </c>
      <c r="C4916" s="31">
        <v>4914.0</v>
      </c>
      <c r="D4916" s="405" t="s">
        <v>6899</v>
      </c>
      <c r="E4916" s="94"/>
      <c r="F4916" s="94"/>
      <c r="G4916" s="103"/>
      <c r="H4916" s="140"/>
      <c r="I4916" s="140"/>
      <c r="J4916" s="95"/>
      <c r="K4916" s="69"/>
      <c r="L4916" s="65"/>
      <c r="M4916" s="65"/>
      <c r="N4916" s="302"/>
      <c r="O4916" s="382"/>
      <c r="P4916" s="383"/>
      <c r="Q4916" s="302"/>
      <c r="R4916" s="384"/>
      <c r="S4916" s="458"/>
      <c r="T4916" s="464"/>
      <c r="U4916" s="442"/>
      <c r="V4916" s="443"/>
      <c r="W4916" s="443"/>
      <c r="X4916" s="449" t="s">
        <v>326</v>
      </c>
      <c r="Y4916" s="442" t="s">
        <v>21</v>
      </c>
      <c r="Z4916" s="448" t="str">
        <f>$Z$653</f>
        <v/>
      </c>
      <c r="AA4916" s="426"/>
      <c r="AB4916" s="427"/>
      <c r="AC4916" s="428"/>
      <c r="AD4916" s="441"/>
      <c r="AE4916" s="443"/>
      <c r="AF4916" s="448"/>
      <c r="AG4916" s="414">
        <v>67.0</v>
      </c>
      <c r="AH4916" s="79"/>
      <c r="AI4916" s="80"/>
      <c r="AJ4916" s="80"/>
      <c r="AK4916" s="80"/>
      <c r="AL4916" s="14"/>
      <c r="AM4916" s="16" t="str">
        <f t="shared" si="223"/>
        <v>{s:'63E969'},</v>
      </c>
      <c r="AN4916" s="16"/>
    </row>
    <row r="4917" ht="16.5" customHeight="1">
      <c r="A4917" s="403">
        <v>63.0</v>
      </c>
      <c r="B4917" s="404" t="s">
        <v>6900</v>
      </c>
      <c r="C4917" s="31">
        <v>4915.0</v>
      </c>
      <c r="D4917" s="405" t="s">
        <v>6901</v>
      </c>
      <c r="E4917" s="94"/>
      <c r="F4917" s="94"/>
      <c r="G4917" s="103"/>
      <c r="H4917" s="140"/>
      <c r="I4917" s="140"/>
      <c r="J4917" s="95"/>
      <c r="K4917" s="69"/>
      <c r="L4917" s="65"/>
      <c r="M4917" s="65"/>
      <c r="N4917" s="302"/>
      <c r="O4917" s="382"/>
      <c r="P4917" s="383"/>
      <c r="Q4917" s="302"/>
      <c r="R4917" s="384"/>
      <c r="S4917" s="458"/>
      <c r="T4917" s="464"/>
      <c r="U4917" s="442"/>
      <c r="V4917" s="443"/>
      <c r="W4917" s="443"/>
      <c r="X4917" s="450"/>
      <c r="Y4917" s="418"/>
      <c r="Z4917" s="419"/>
      <c r="AA4917" s="420" t="s">
        <v>20</v>
      </c>
      <c r="AB4917" s="421" t="s">
        <v>21</v>
      </c>
      <c r="AC4917" s="430">
        <v>0.85</v>
      </c>
      <c r="AD4917" s="441"/>
      <c r="AE4917" s="443"/>
      <c r="AF4917" s="448"/>
      <c r="AG4917" s="414">
        <v>56.0</v>
      </c>
      <c r="AH4917" s="79"/>
      <c r="AI4917" s="80"/>
      <c r="AJ4917" s="80"/>
      <c r="AK4917" s="80"/>
      <c r="AL4917" s="14"/>
      <c r="AM4917" s="16" t="str">
        <f t="shared" si="223"/>
        <v>{s:'63E970'},</v>
      </c>
      <c r="AN4917" s="16"/>
    </row>
    <row r="4918" ht="16.5" customHeight="1">
      <c r="A4918" s="403">
        <v>63.0</v>
      </c>
      <c r="B4918" s="404" t="s">
        <v>6902</v>
      </c>
      <c r="C4918" s="31">
        <v>4916.0</v>
      </c>
      <c r="D4918" s="405" t="s">
        <v>6903</v>
      </c>
      <c r="E4918" s="94"/>
      <c r="F4918" s="94"/>
      <c r="G4918" s="103"/>
      <c r="H4918" s="140"/>
      <c r="I4918" s="140"/>
      <c r="J4918" s="95"/>
      <c r="K4918" s="69"/>
      <c r="L4918" s="65"/>
      <c r="M4918" s="65"/>
      <c r="N4918" s="302"/>
      <c r="O4918" s="382"/>
      <c r="P4918" s="383"/>
      <c r="Q4918" s="302"/>
      <c r="R4918" s="384"/>
      <c r="S4918" s="458"/>
      <c r="T4918" s="464"/>
      <c r="U4918" s="442"/>
      <c r="V4918" s="443"/>
      <c r="W4918" s="448"/>
      <c r="X4918" s="449" t="s">
        <v>329</v>
      </c>
      <c r="Y4918" s="442" t="s">
        <v>21</v>
      </c>
      <c r="Z4918" s="448" t="str">
        <f>$Z$655</f>
        <v/>
      </c>
      <c r="AA4918" s="423"/>
      <c r="AB4918" s="424"/>
      <c r="AC4918" s="419"/>
      <c r="AD4918" s="441"/>
      <c r="AE4918" s="443"/>
      <c r="AF4918" s="448"/>
      <c r="AG4918" s="414">
        <v>83.0</v>
      </c>
      <c r="AH4918" s="79"/>
      <c r="AI4918" s="80"/>
      <c r="AJ4918" s="80"/>
      <c r="AK4918" s="80"/>
      <c r="AL4918" s="14"/>
      <c r="AM4918" s="16" t="str">
        <f t="shared" si="223"/>
        <v>{s:'63E971'},</v>
      </c>
      <c r="AN4918" s="16"/>
    </row>
    <row r="4919" ht="16.5" customHeight="1">
      <c r="A4919" s="403">
        <v>63.0</v>
      </c>
      <c r="B4919" s="404" t="s">
        <v>6904</v>
      </c>
      <c r="C4919" s="31">
        <v>4917.0</v>
      </c>
      <c r="D4919" s="405" t="s">
        <v>6905</v>
      </c>
      <c r="E4919" s="94"/>
      <c r="F4919" s="94"/>
      <c r="G4919" s="103"/>
      <c r="H4919" s="140"/>
      <c r="I4919" s="140"/>
      <c r="J4919" s="95"/>
      <c r="K4919" s="69"/>
      <c r="L4919" s="65"/>
      <c r="M4919" s="65"/>
      <c r="N4919" s="302"/>
      <c r="O4919" s="382"/>
      <c r="P4919" s="383"/>
      <c r="Q4919" s="302"/>
      <c r="R4919" s="384"/>
      <c r="S4919" s="462"/>
      <c r="T4919" s="465"/>
      <c r="U4919" s="418"/>
      <c r="V4919" s="424"/>
      <c r="W4919" s="419"/>
      <c r="X4919" s="450"/>
      <c r="Y4919" s="418"/>
      <c r="Z4919" s="419"/>
      <c r="AA4919" s="420" t="s">
        <v>20</v>
      </c>
      <c r="AB4919" s="421" t="s">
        <v>21</v>
      </c>
      <c r="AC4919" s="430">
        <v>0.85</v>
      </c>
      <c r="AD4919" s="456"/>
      <c r="AE4919" s="424"/>
      <c r="AF4919" s="419"/>
      <c r="AG4919" s="414">
        <v>70.0</v>
      </c>
      <c r="AH4919" s="79"/>
      <c r="AI4919" s="80"/>
      <c r="AJ4919" s="80"/>
      <c r="AK4919" s="80"/>
      <c r="AL4919" s="14"/>
      <c r="AM4919" s="16" t="str">
        <f t="shared" si="223"/>
        <v>{s:'63E972'},</v>
      </c>
      <c r="AN4919" s="16"/>
    </row>
    <row r="4920" ht="16.5" customHeight="1">
      <c r="A4920" s="29">
        <v>63.0</v>
      </c>
      <c r="B4920" s="30" t="s">
        <v>6906</v>
      </c>
      <c r="C4920" s="31">
        <v>4918.0</v>
      </c>
      <c r="D4920" s="32" t="s">
        <v>6907</v>
      </c>
      <c r="E4920" s="94"/>
      <c r="F4920" s="94"/>
      <c r="G4920" s="94"/>
      <c r="H4920" s="140"/>
      <c r="I4920" s="140"/>
      <c r="J4920" s="95"/>
      <c r="K4920" s="82" t="s">
        <v>38</v>
      </c>
      <c r="L4920" s="96"/>
      <c r="M4920" s="96"/>
      <c r="N4920" s="152"/>
      <c r="O4920" s="105"/>
      <c r="P4920" s="94"/>
      <c r="Q4920" s="140"/>
      <c r="R4920" s="95"/>
      <c r="S4920" s="287"/>
      <c r="T4920" s="287"/>
      <c r="U4920" s="152"/>
      <c r="V4920" s="152"/>
      <c r="W4920" s="152"/>
      <c r="X4920" s="299"/>
      <c r="Y4920" s="287"/>
      <c r="Z4920" s="345"/>
      <c r="AA4920" s="398"/>
      <c r="AB4920" s="288"/>
      <c r="AC4920" s="288"/>
      <c r="AD4920" s="288"/>
      <c r="AE4920" s="288"/>
      <c r="AF4920" s="346"/>
      <c r="AG4920" s="45">
        <v>209.0</v>
      </c>
      <c r="AH4920" s="79"/>
      <c r="AI4920" s="80"/>
      <c r="AJ4920" s="80"/>
      <c r="AK4920" s="80"/>
      <c r="AL4920" s="14"/>
      <c r="AM4920" s="16" t="str">
        <f t="shared" ref="AM4920:AM4931" si="224">"{s:'"&amp;A4920&amp;B4920&amp;"', v:"&amp;AG4920&amp;" , c:'"&amp;D4920&amp;"・'},"</f>
        <v>{s:'63E973', v:209 , c:'放デイ６・有資格６・責欠２・'},</v>
      </c>
      <c r="AN4920" s="16"/>
    </row>
    <row r="4921" ht="16.5" customHeight="1">
      <c r="A4921" s="29">
        <v>63.0</v>
      </c>
      <c r="B4921" s="30" t="s">
        <v>6908</v>
      </c>
      <c r="C4921" s="31">
        <v>4919.0</v>
      </c>
      <c r="D4921" s="32" t="s">
        <v>6909</v>
      </c>
      <c r="E4921" s="94"/>
      <c r="F4921" s="94"/>
      <c r="G4921" s="94"/>
      <c r="H4921" s="140"/>
      <c r="I4921" s="140"/>
      <c r="J4921" s="95"/>
      <c r="K4921" s="87"/>
      <c r="L4921" s="302">
        <v>6.0</v>
      </c>
      <c r="M4921" s="63" t="s">
        <v>40</v>
      </c>
      <c r="N4921" s="140"/>
      <c r="O4921" s="105"/>
      <c r="P4921" s="94"/>
      <c r="Q4921" s="140"/>
      <c r="R4921" s="95"/>
      <c r="S4921" s="302"/>
      <c r="T4921" s="302"/>
      <c r="U4921" s="140"/>
      <c r="V4921" s="140"/>
      <c r="W4921" s="140"/>
      <c r="X4921" s="303"/>
      <c r="Y4921" s="290"/>
      <c r="Z4921" s="350"/>
      <c r="AA4921" s="299" t="s">
        <v>20</v>
      </c>
      <c r="AB4921" s="287" t="s">
        <v>21</v>
      </c>
      <c r="AC4921" s="351">
        <v>0.85</v>
      </c>
      <c r="AD4921" s="288"/>
      <c r="AE4921" s="288"/>
      <c r="AF4921" s="346"/>
      <c r="AG4921" s="45">
        <v>178.0</v>
      </c>
      <c r="AH4921" s="79"/>
      <c r="AI4921" s="80"/>
      <c r="AJ4921" s="80"/>
      <c r="AK4921" s="80"/>
      <c r="AL4921" s="14"/>
      <c r="AM4921" s="16" t="str">
        <f t="shared" si="224"/>
        <v>{s:'63E974', v:178 , c:'放デイ６・有資格６・責欠２・評減・'},</v>
      </c>
      <c r="AN4921" s="16"/>
    </row>
    <row r="4922" ht="16.5" customHeight="1">
      <c r="A4922" s="29">
        <v>63.0</v>
      </c>
      <c r="B4922" s="30" t="s">
        <v>6910</v>
      </c>
      <c r="C4922" s="31">
        <v>4920.0</v>
      </c>
      <c r="D4922" s="32" t="s">
        <v>6911</v>
      </c>
      <c r="E4922" s="94"/>
      <c r="F4922" s="94"/>
      <c r="G4922" s="94"/>
      <c r="H4922" s="140"/>
      <c r="I4922" s="140"/>
      <c r="J4922" s="95"/>
      <c r="K4922" s="87"/>
      <c r="L4922" s="65"/>
      <c r="M4922" s="302"/>
      <c r="N4922" s="366"/>
      <c r="O4922" s="367"/>
      <c r="P4922" s="368"/>
      <c r="Q4922" s="366"/>
      <c r="R4922" s="369"/>
      <c r="S4922" s="304"/>
      <c r="T4922" s="304"/>
      <c r="U4922" s="140"/>
      <c r="V4922" s="140"/>
      <c r="W4922" s="140"/>
      <c r="X4922" s="305" t="s">
        <v>326</v>
      </c>
      <c r="Y4922" s="287" t="s">
        <v>21</v>
      </c>
      <c r="Z4922" s="354" t="str">
        <f>$Z$653</f>
        <v/>
      </c>
      <c r="AA4922" s="434"/>
      <c r="AB4922" s="297"/>
      <c r="AC4922" s="297"/>
      <c r="AD4922" s="297"/>
      <c r="AE4922" s="297"/>
      <c r="AF4922" s="362"/>
      <c r="AG4922" s="114">
        <v>146.0</v>
      </c>
      <c r="AH4922" s="79"/>
      <c r="AI4922" s="80"/>
      <c r="AJ4922" s="80"/>
      <c r="AK4922" s="80"/>
      <c r="AL4922" s="14"/>
      <c r="AM4922" s="16" t="str">
        <f t="shared" si="224"/>
        <v>{s:'63E975', v:146 , c:'放デイ６・有資格６・責欠２・開減１・'},</v>
      </c>
      <c r="AN4922" s="16"/>
    </row>
    <row r="4923" ht="16.5" customHeight="1">
      <c r="A4923" s="29">
        <v>63.0</v>
      </c>
      <c r="B4923" s="30" t="s">
        <v>6912</v>
      </c>
      <c r="C4923" s="31">
        <v>4921.0</v>
      </c>
      <c r="D4923" s="32" t="s">
        <v>6913</v>
      </c>
      <c r="E4923" s="94"/>
      <c r="F4923" s="94"/>
      <c r="G4923" s="94"/>
      <c r="H4923" s="140"/>
      <c r="I4923" s="140"/>
      <c r="J4923" s="95"/>
      <c r="K4923" s="87"/>
      <c r="L4923" s="65"/>
      <c r="M4923" s="302"/>
      <c r="N4923" s="366"/>
      <c r="O4923" s="367"/>
      <c r="P4923" s="368"/>
      <c r="Q4923" s="366"/>
      <c r="R4923" s="369"/>
      <c r="S4923" s="304"/>
      <c r="T4923" s="304"/>
      <c r="U4923" s="140"/>
      <c r="V4923" s="140"/>
      <c r="W4923" s="140"/>
      <c r="X4923" s="306"/>
      <c r="Y4923" s="290"/>
      <c r="Z4923" s="355"/>
      <c r="AA4923" s="356" t="s">
        <v>20</v>
      </c>
      <c r="AB4923" s="357" t="s">
        <v>21</v>
      </c>
      <c r="AC4923" s="358">
        <v>0.85</v>
      </c>
      <c r="AD4923" s="288"/>
      <c r="AE4923" s="288"/>
      <c r="AF4923" s="346"/>
      <c r="AG4923" s="114">
        <v>124.0</v>
      </c>
      <c r="AH4923" s="79"/>
      <c r="AI4923" s="80"/>
      <c r="AJ4923" s="80"/>
      <c r="AK4923" s="80"/>
      <c r="AL4923" s="14"/>
      <c r="AM4923" s="16" t="str">
        <f t="shared" si="224"/>
        <v>{s:'63E976', v:124 , c:'放デイ６・有資格６・責欠２・開減１・評減・'},</v>
      </c>
      <c r="AN4923" s="16"/>
    </row>
    <row r="4924" ht="16.5" customHeight="1">
      <c r="A4924" s="29">
        <v>63.0</v>
      </c>
      <c r="B4924" s="30" t="s">
        <v>6914</v>
      </c>
      <c r="C4924" s="31">
        <v>4922.0</v>
      </c>
      <c r="D4924" s="32" t="s">
        <v>6915</v>
      </c>
      <c r="E4924" s="94"/>
      <c r="F4924" s="94"/>
      <c r="G4924" s="94"/>
      <c r="H4924" s="140"/>
      <c r="I4924" s="140"/>
      <c r="J4924" s="95"/>
      <c r="K4924" s="87"/>
      <c r="L4924" s="65"/>
      <c r="M4924" s="302"/>
      <c r="N4924" s="366"/>
      <c r="O4924" s="367"/>
      <c r="P4924" s="368"/>
      <c r="Q4924" s="366"/>
      <c r="R4924" s="369"/>
      <c r="S4924" s="304"/>
      <c r="T4924" s="304"/>
      <c r="U4924" s="140"/>
      <c r="V4924" s="140"/>
      <c r="W4924" s="140"/>
      <c r="X4924" s="305" t="s">
        <v>329</v>
      </c>
      <c r="Y4924" s="287" t="s">
        <v>21</v>
      </c>
      <c r="Z4924" s="354" t="str">
        <f>$Z$655</f>
        <v/>
      </c>
      <c r="AA4924" s="435"/>
      <c r="AB4924" s="292"/>
      <c r="AC4924" s="292"/>
      <c r="AD4924" s="292"/>
      <c r="AE4924" s="292"/>
      <c r="AF4924" s="355"/>
      <c r="AG4924" s="45">
        <v>178.0</v>
      </c>
      <c r="AH4924" s="79"/>
      <c r="AI4924" s="80"/>
      <c r="AJ4924" s="80"/>
      <c r="AK4924" s="80"/>
      <c r="AL4924" s="14"/>
      <c r="AM4924" s="16" t="str">
        <f t="shared" si="224"/>
        <v>{s:'63E977', v:178 , c:'放デイ６・有資格６・責欠２・開減２・'},</v>
      </c>
      <c r="AN4924" s="16"/>
    </row>
    <row r="4925" ht="16.5" customHeight="1">
      <c r="A4925" s="29">
        <v>63.0</v>
      </c>
      <c r="B4925" s="30" t="s">
        <v>6916</v>
      </c>
      <c r="C4925" s="31">
        <v>4923.0</v>
      </c>
      <c r="D4925" s="32" t="s">
        <v>6917</v>
      </c>
      <c r="E4925" s="94"/>
      <c r="F4925" s="94"/>
      <c r="G4925" s="94"/>
      <c r="H4925" s="140"/>
      <c r="I4925" s="140"/>
      <c r="J4925" s="95"/>
      <c r="K4925" s="87"/>
      <c r="L4925" s="65"/>
      <c r="M4925" s="302"/>
      <c r="N4925" s="366"/>
      <c r="O4925" s="367"/>
      <c r="P4925" s="368"/>
      <c r="Q4925" s="366"/>
      <c r="R4925" s="369"/>
      <c r="S4925" s="304"/>
      <c r="T4925" s="304"/>
      <c r="U4925" s="140"/>
      <c r="V4925" s="140"/>
      <c r="W4925" s="140"/>
      <c r="X4925" s="306"/>
      <c r="Y4925" s="290"/>
      <c r="Z4925" s="355"/>
      <c r="AA4925" s="356" t="s">
        <v>20</v>
      </c>
      <c r="AB4925" s="357" t="s">
        <v>21</v>
      </c>
      <c r="AC4925" s="358">
        <v>0.85</v>
      </c>
      <c r="AD4925" s="288"/>
      <c r="AE4925" s="288"/>
      <c r="AF4925" s="346"/>
      <c r="AG4925" s="45">
        <v>151.0</v>
      </c>
      <c r="AH4925" s="79"/>
      <c r="AI4925" s="80"/>
      <c r="AJ4925" s="80"/>
      <c r="AK4925" s="80"/>
      <c r="AL4925" s="14"/>
      <c r="AM4925" s="16" t="str">
        <f t="shared" si="224"/>
        <v>{s:'63E978', v:151 , c:'放デイ６・有資格６・責欠２・開減２・評減・'},</v>
      </c>
      <c r="AN4925" s="16"/>
    </row>
    <row r="4926" ht="16.5" customHeight="1">
      <c r="A4926" s="29">
        <v>63.0</v>
      </c>
      <c r="B4926" s="30" t="s">
        <v>6918</v>
      </c>
      <c r="C4926" s="31">
        <v>4924.0</v>
      </c>
      <c r="D4926" s="32" t="s">
        <v>6919</v>
      </c>
      <c r="E4926" s="94"/>
      <c r="F4926" s="94"/>
      <c r="G4926" s="94"/>
      <c r="H4926" s="140"/>
      <c r="I4926" s="140"/>
      <c r="J4926" s="95"/>
      <c r="K4926" s="87"/>
      <c r="L4926" s="65"/>
      <c r="M4926" s="302"/>
      <c r="N4926" s="366"/>
      <c r="O4926" s="367"/>
      <c r="P4926" s="368"/>
      <c r="Q4926" s="366"/>
      <c r="R4926" s="369"/>
      <c r="S4926" s="304"/>
      <c r="T4926" s="304"/>
      <c r="U4926" s="140"/>
      <c r="V4926" s="140"/>
      <c r="W4926" s="140"/>
      <c r="X4926" s="299"/>
      <c r="Y4926" s="287"/>
      <c r="Z4926" s="345"/>
      <c r="AA4926" s="398"/>
      <c r="AB4926" s="288"/>
      <c r="AC4926" s="346"/>
      <c r="AD4926" s="82" t="s">
        <v>30</v>
      </c>
      <c r="AE4926" s="302">
        <v>5.0</v>
      </c>
      <c r="AF4926" s="360" t="s">
        <v>31</v>
      </c>
      <c r="AG4926" s="45">
        <v>204.0</v>
      </c>
      <c r="AH4926" s="79"/>
      <c r="AI4926" s="80"/>
      <c r="AJ4926" s="80"/>
      <c r="AK4926" s="80"/>
      <c r="AL4926" s="14"/>
      <c r="AM4926" s="16" t="str">
        <f t="shared" si="224"/>
        <v>{s:'63E979', v:204 , c:'放デイ６・有資格６・責欠２・拘減・'},</v>
      </c>
      <c r="AN4926" s="16"/>
    </row>
    <row r="4927" ht="16.5" customHeight="1">
      <c r="A4927" s="29">
        <v>63.0</v>
      </c>
      <c r="B4927" s="30" t="s">
        <v>6920</v>
      </c>
      <c r="C4927" s="31">
        <v>4925.0</v>
      </c>
      <c r="D4927" s="32" t="s">
        <v>6921</v>
      </c>
      <c r="E4927" s="94"/>
      <c r="F4927" s="94"/>
      <c r="G4927" s="94"/>
      <c r="H4927" s="140"/>
      <c r="I4927" s="140"/>
      <c r="J4927" s="95"/>
      <c r="K4927" s="87"/>
      <c r="L4927" s="65"/>
      <c r="M4927" s="302"/>
      <c r="N4927" s="366"/>
      <c r="O4927" s="367"/>
      <c r="P4927" s="368"/>
      <c r="Q4927" s="366"/>
      <c r="R4927" s="369"/>
      <c r="S4927" s="304"/>
      <c r="T4927" s="304"/>
      <c r="U4927" s="140"/>
      <c r="V4927" s="140"/>
      <c r="W4927" s="140"/>
      <c r="X4927" s="303"/>
      <c r="Y4927" s="290"/>
      <c r="Z4927" s="350"/>
      <c r="AA4927" s="299" t="s">
        <v>20</v>
      </c>
      <c r="AB4927" s="287" t="s">
        <v>21</v>
      </c>
      <c r="AC4927" s="361">
        <v>0.85</v>
      </c>
      <c r="AD4927" s="87"/>
      <c r="AE4927" s="302"/>
      <c r="AF4927" s="360"/>
      <c r="AG4927" s="45">
        <v>173.0</v>
      </c>
      <c r="AH4927" s="79"/>
      <c r="AI4927" s="80"/>
      <c r="AJ4927" s="80"/>
      <c r="AK4927" s="80"/>
      <c r="AL4927" s="14"/>
      <c r="AM4927" s="16" t="str">
        <f t="shared" si="224"/>
        <v>{s:'63E980', v:173 , c:'放デイ６・有資格６・責欠２・評減・拘減・'},</v>
      </c>
      <c r="AN4927" s="16"/>
    </row>
    <row r="4928" ht="16.5" customHeight="1">
      <c r="A4928" s="29">
        <v>63.0</v>
      </c>
      <c r="B4928" s="30" t="s">
        <v>6922</v>
      </c>
      <c r="C4928" s="31">
        <v>4926.0</v>
      </c>
      <c r="D4928" s="32" t="s">
        <v>6923</v>
      </c>
      <c r="E4928" s="94"/>
      <c r="F4928" s="94"/>
      <c r="G4928" s="94"/>
      <c r="H4928" s="140"/>
      <c r="I4928" s="140"/>
      <c r="J4928" s="95"/>
      <c r="K4928" s="69"/>
      <c r="L4928" s="65"/>
      <c r="M4928" s="302"/>
      <c r="N4928" s="366"/>
      <c r="O4928" s="367"/>
      <c r="P4928" s="368"/>
      <c r="Q4928" s="366"/>
      <c r="R4928" s="369"/>
      <c r="S4928" s="304"/>
      <c r="T4928" s="304"/>
      <c r="U4928" s="140"/>
      <c r="V4928" s="140"/>
      <c r="W4928" s="140"/>
      <c r="X4928" s="305" t="s">
        <v>326</v>
      </c>
      <c r="Y4928" s="302" t="s">
        <v>21</v>
      </c>
      <c r="Z4928" s="349">
        <v>0.7</v>
      </c>
      <c r="AA4928" s="434"/>
      <c r="AB4928" s="297"/>
      <c r="AC4928" s="362"/>
      <c r="AD4928" s="87"/>
      <c r="AE4928" s="313"/>
      <c r="AF4928" s="349"/>
      <c r="AG4928" s="114">
        <v>141.0</v>
      </c>
      <c r="AH4928" s="79"/>
      <c r="AI4928" s="80"/>
      <c r="AJ4928" s="80"/>
      <c r="AK4928" s="80"/>
      <c r="AL4928" s="14"/>
      <c r="AM4928" s="16" t="str">
        <f t="shared" si="224"/>
        <v>{s:'63E981', v:141 , c:'放デイ６・有資格６・責欠２・開減１・拘減・'},</v>
      </c>
      <c r="AN4928" s="16"/>
    </row>
    <row r="4929" ht="16.5" customHeight="1">
      <c r="A4929" s="29">
        <v>63.0</v>
      </c>
      <c r="B4929" s="30" t="s">
        <v>6924</v>
      </c>
      <c r="C4929" s="31">
        <v>4927.0</v>
      </c>
      <c r="D4929" s="32" t="s">
        <v>6925</v>
      </c>
      <c r="E4929" s="94"/>
      <c r="F4929" s="94"/>
      <c r="G4929" s="94"/>
      <c r="H4929" s="140"/>
      <c r="I4929" s="140"/>
      <c r="J4929" s="95"/>
      <c r="K4929" s="69"/>
      <c r="L4929" s="65"/>
      <c r="M4929" s="302"/>
      <c r="N4929" s="366"/>
      <c r="O4929" s="367"/>
      <c r="P4929" s="368"/>
      <c r="Q4929" s="366"/>
      <c r="R4929" s="369"/>
      <c r="S4929" s="304"/>
      <c r="T4929" s="304"/>
      <c r="U4929" s="140"/>
      <c r="V4929" s="140"/>
      <c r="W4929" s="140"/>
      <c r="X4929" s="306"/>
      <c r="Y4929" s="290"/>
      <c r="Z4929" s="355"/>
      <c r="AA4929" s="356" t="s">
        <v>20</v>
      </c>
      <c r="AB4929" s="357" t="s">
        <v>21</v>
      </c>
      <c r="AC4929" s="363">
        <v>0.85</v>
      </c>
      <c r="AD4929" s="87"/>
      <c r="AE4929" s="313"/>
      <c r="AF4929" s="349"/>
      <c r="AG4929" s="114">
        <v>119.0</v>
      </c>
      <c r="AH4929" s="79"/>
      <c r="AI4929" s="80"/>
      <c r="AJ4929" s="80"/>
      <c r="AK4929" s="80"/>
      <c r="AL4929" s="14"/>
      <c r="AM4929" s="16" t="str">
        <f t="shared" si="224"/>
        <v>{s:'63E982', v:119 , c:'放デイ６・有資格６・責欠２・開減１・評減・拘減・'},</v>
      </c>
      <c r="AN4929" s="16"/>
    </row>
    <row r="4930" ht="16.5" customHeight="1">
      <c r="A4930" s="29">
        <v>63.0</v>
      </c>
      <c r="B4930" s="30" t="s">
        <v>6926</v>
      </c>
      <c r="C4930" s="31">
        <v>4928.0</v>
      </c>
      <c r="D4930" s="32" t="s">
        <v>6927</v>
      </c>
      <c r="E4930" s="94"/>
      <c r="F4930" s="94"/>
      <c r="G4930" s="94"/>
      <c r="H4930" s="140"/>
      <c r="I4930" s="140"/>
      <c r="J4930" s="95"/>
      <c r="K4930" s="69"/>
      <c r="L4930" s="65"/>
      <c r="M4930" s="302"/>
      <c r="N4930" s="366"/>
      <c r="O4930" s="367"/>
      <c r="P4930" s="368"/>
      <c r="Q4930" s="366"/>
      <c r="R4930" s="369"/>
      <c r="S4930" s="304"/>
      <c r="T4930" s="304"/>
      <c r="U4930" s="140"/>
      <c r="V4930" s="140"/>
      <c r="W4930" s="140"/>
      <c r="X4930" s="305" t="s">
        <v>329</v>
      </c>
      <c r="Y4930" s="302" t="s">
        <v>21</v>
      </c>
      <c r="Z4930" s="349">
        <v>0.85</v>
      </c>
      <c r="AA4930" s="435"/>
      <c r="AB4930" s="292"/>
      <c r="AC4930" s="355"/>
      <c r="AD4930" s="87"/>
      <c r="AE4930" s="313"/>
      <c r="AF4930" s="349"/>
      <c r="AG4930" s="45">
        <v>173.0</v>
      </c>
      <c r="AH4930" s="79"/>
      <c r="AI4930" s="80"/>
      <c r="AJ4930" s="80"/>
      <c r="AK4930" s="80"/>
      <c r="AL4930" s="14"/>
      <c r="AM4930" s="16" t="str">
        <f t="shared" si="224"/>
        <v>{s:'63E983', v:173 , c:'放デイ６・有資格６・責欠２・開減２・拘減・'},</v>
      </c>
      <c r="AN4930" s="16"/>
    </row>
    <row r="4931" ht="16.5" customHeight="1">
      <c r="A4931" s="29">
        <v>63.0</v>
      </c>
      <c r="B4931" s="30" t="s">
        <v>6928</v>
      </c>
      <c r="C4931" s="31">
        <v>4929.0</v>
      </c>
      <c r="D4931" s="32" t="s">
        <v>6929</v>
      </c>
      <c r="E4931" s="94"/>
      <c r="F4931" s="94"/>
      <c r="G4931" s="94"/>
      <c r="H4931" s="140"/>
      <c r="I4931" s="140"/>
      <c r="J4931" s="95"/>
      <c r="K4931" s="69"/>
      <c r="L4931" s="65"/>
      <c r="M4931" s="302"/>
      <c r="N4931" s="366"/>
      <c r="O4931" s="367"/>
      <c r="P4931" s="368"/>
      <c r="Q4931" s="366"/>
      <c r="R4931" s="369"/>
      <c r="S4931" s="304"/>
      <c r="T4931" s="304"/>
      <c r="U4931" s="140"/>
      <c r="V4931" s="140"/>
      <c r="W4931" s="140"/>
      <c r="X4931" s="306"/>
      <c r="Y4931" s="290"/>
      <c r="Z4931" s="355"/>
      <c r="AA4931" s="356" t="s">
        <v>20</v>
      </c>
      <c r="AB4931" s="357" t="s">
        <v>21</v>
      </c>
      <c r="AC4931" s="363">
        <v>0.85</v>
      </c>
      <c r="AD4931" s="93"/>
      <c r="AE4931" s="292"/>
      <c r="AF4931" s="355"/>
      <c r="AG4931" s="45">
        <v>146.0</v>
      </c>
      <c r="AH4931" s="79"/>
      <c r="AI4931" s="80"/>
      <c r="AJ4931" s="80"/>
      <c r="AK4931" s="80"/>
      <c r="AL4931" s="14"/>
      <c r="AM4931" s="16" t="str">
        <f t="shared" si="224"/>
        <v>{s:'63E984', v:146 , c:'放デイ６・有資格６・責欠２・開減２・評減・拘減・'},</v>
      </c>
      <c r="AN4931" s="16"/>
    </row>
    <row r="4932" ht="16.5" customHeight="1">
      <c r="A4932" s="403">
        <v>63.0</v>
      </c>
      <c r="B4932" s="404" t="s">
        <v>6930</v>
      </c>
      <c r="C4932" s="31">
        <v>4930.0</v>
      </c>
      <c r="D4932" s="405" t="s">
        <v>6931</v>
      </c>
      <c r="E4932" s="94"/>
      <c r="F4932" s="94"/>
      <c r="G4932" s="307"/>
      <c r="H4932" s="352"/>
      <c r="I4932" s="140"/>
      <c r="J4932" s="95"/>
      <c r="K4932" s="69"/>
      <c r="L4932" s="304"/>
      <c r="M4932" s="365"/>
      <c r="N4932" s="366"/>
      <c r="O4932" s="367"/>
      <c r="P4932" s="368"/>
      <c r="Q4932" s="366"/>
      <c r="R4932" s="369"/>
      <c r="S4932" s="406" t="s">
        <v>23</v>
      </c>
      <c r="T4932" s="436" t="s">
        <v>24</v>
      </c>
      <c r="U4932" s="408"/>
      <c r="V4932" s="408"/>
      <c r="W4932" s="437"/>
      <c r="X4932" s="438"/>
      <c r="Y4932" s="409"/>
      <c r="Z4932" s="439"/>
      <c r="AA4932" s="411"/>
      <c r="AB4932" s="412"/>
      <c r="AC4932" s="412"/>
      <c r="AD4932" s="412"/>
      <c r="AE4932" s="412"/>
      <c r="AF4932" s="413"/>
      <c r="AG4932" s="414">
        <v>146.0</v>
      </c>
      <c r="AH4932" s="79"/>
      <c r="AI4932" s="80"/>
      <c r="AJ4932" s="80"/>
      <c r="AK4932" s="80"/>
      <c r="AL4932" s="14"/>
      <c r="AM4932" s="16" t="str">
        <f t="shared" ref="AM4932:AM4955" si="225">"{s:'"&amp;A4932&amp;B4932&amp;"'},"</f>
        <v>{s:'63E985'},</v>
      </c>
      <c r="AN4932" s="16"/>
    </row>
    <row r="4933" ht="16.5" customHeight="1">
      <c r="A4933" s="403">
        <v>63.0</v>
      </c>
      <c r="B4933" s="404" t="s">
        <v>6932</v>
      </c>
      <c r="C4933" s="31">
        <v>4931.0</v>
      </c>
      <c r="D4933" s="405" t="s">
        <v>6933</v>
      </c>
      <c r="E4933" s="94"/>
      <c r="F4933" s="94"/>
      <c r="G4933" s="307"/>
      <c r="H4933" s="352"/>
      <c r="I4933" s="140"/>
      <c r="J4933" s="95"/>
      <c r="K4933" s="69"/>
      <c r="L4933" s="302"/>
      <c r="M4933" s="63"/>
      <c r="N4933" s="366"/>
      <c r="O4933" s="367"/>
      <c r="P4933" s="368"/>
      <c r="Q4933" s="366"/>
      <c r="R4933" s="369"/>
      <c r="S4933" s="440"/>
      <c r="T4933" s="441"/>
      <c r="U4933" s="442" t="s">
        <v>21</v>
      </c>
      <c r="V4933" s="443">
        <v>0.7</v>
      </c>
      <c r="W4933" s="444"/>
      <c r="X4933" s="445"/>
      <c r="Y4933" s="418"/>
      <c r="Z4933" s="446"/>
      <c r="AA4933" s="438" t="s">
        <v>20</v>
      </c>
      <c r="AB4933" s="409" t="s">
        <v>21</v>
      </c>
      <c r="AC4933" s="447">
        <v>0.85</v>
      </c>
      <c r="AD4933" s="412"/>
      <c r="AE4933" s="412"/>
      <c r="AF4933" s="413"/>
      <c r="AG4933" s="414">
        <v>124.0</v>
      </c>
      <c r="AH4933" s="79"/>
      <c r="AI4933" s="80"/>
      <c r="AJ4933" s="80"/>
      <c r="AK4933" s="80"/>
      <c r="AL4933" s="14"/>
      <c r="AM4933" s="16" t="str">
        <f t="shared" si="225"/>
        <v>{s:'63E986'},</v>
      </c>
      <c r="AN4933" s="16"/>
    </row>
    <row r="4934" ht="16.5" customHeight="1">
      <c r="A4934" s="403">
        <v>63.0</v>
      </c>
      <c r="B4934" s="404" t="s">
        <v>6934</v>
      </c>
      <c r="C4934" s="31">
        <v>4932.0</v>
      </c>
      <c r="D4934" s="405" t="s">
        <v>6935</v>
      </c>
      <c r="E4934" s="94"/>
      <c r="F4934" s="94"/>
      <c r="G4934" s="103"/>
      <c r="H4934" s="140"/>
      <c r="I4934" s="140"/>
      <c r="J4934" s="95"/>
      <c r="K4934" s="69"/>
      <c r="L4934" s="65"/>
      <c r="M4934" s="65"/>
      <c r="N4934" s="302"/>
      <c r="O4934" s="382"/>
      <c r="P4934" s="383"/>
      <c r="Q4934" s="302"/>
      <c r="R4934" s="384"/>
      <c r="S4934" s="440"/>
      <c r="T4934" s="441"/>
      <c r="U4934" s="442"/>
      <c r="V4934" s="443"/>
      <c r="W4934" s="448"/>
      <c r="X4934" s="449" t="s">
        <v>326</v>
      </c>
      <c r="Y4934" s="409" t="s">
        <v>21</v>
      </c>
      <c r="Z4934" s="410" t="str">
        <f>$Z$653</f>
        <v/>
      </c>
      <c r="AA4934" s="426"/>
      <c r="AB4934" s="427"/>
      <c r="AC4934" s="427"/>
      <c r="AD4934" s="427"/>
      <c r="AE4934" s="427"/>
      <c r="AF4934" s="428"/>
      <c r="AG4934" s="414">
        <v>102.0</v>
      </c>
      <c r="AH4934" s="79"/>
      <c r="AI4934" s="80"/>
      <c r="AJ4934" s="80"/>
      <c r="AK4934" s="80"/>
      <c r="AL4934" s="14"/>
      <c r="AM4934" s="16" t="str">
        <f t="shared" si="225"/>
        <v>{s:'63E987'},</v>
      </c>
      <c r="AN4934" s="16"/>
    </row>
    <row r="4935" ht="16.5" customHeight="1">
      <c r="A4935" s="403">
        <v>63.0</v>
      </c>
      <c r="B4935" s="404" t="s">
        <v>6936</v>
      </c>
      <c r="C4935" s="31">
        <v>4933.0</v>
      </c>
      <c r="D4935" s="405" t="s">
        <v>6937</v>
      </c>
      <c r="E4935" s="94"/>
      <c r="F4935" s="94"/>
      <c r="G4935" s="103"/>
      <c r="H4935" s="140"/>
      <c r="I4935" s="140"/>
      <c r="J4935" s="95"/>
      <c r="K4935" s="69"/>
      <c r="L4935" s="65"/>
      <c r="M4935" s="65"/>
      <c r="N4935" s="302"/>
      <c r="O4935" s="382"/>
      <c r="P4935" s="383"/>
      <c r="Q4935" s="302"/>
      <c r="R4935" s="384"/>
      <c r="S4935" s="440"/>
      <c r="T4935" s="441"/>
      <c r="U4935" s="442"/>
      <c r="V4935" s="443"/>
      <c r="W4935" s="448"/>
      <c r="X4935" s="450"/>
      <c r="Y4935" s="418"/>
      <c r="Z4935" s="419"/>
      <c r="AA4935" s="420" t="s">
        <v>20</v>
      </c>
      <c r="AB4935" s="421" t="s">
        <v>21</v>
      </c>
      <c r="AC4935" s="422">
        <v>0.85</v>
      </c>
      <c r="AD4935" s="412"/>
      <c r="AE4935" s="412"/>
      <c r="AF4935" s="413"/>
      <c r="AG4935" s="414">
        <v>87.0</v>
      </c>
      <c r="AH4935" s="79"/>
      <c r="AI4935" s="80"/>
      <c r="AJ4935" s="80"/>
      <c r="AK4935" s="80"/>
      <c r="AL4935" s="14"/>
      <c r="AM4935" s="16" t="str">
        <f t="shared" si="225"/>
        <v>{s:'63E988'},</v>
      </c>
      <c r="AN4935" s="16"/>
    </row>
    <row r="4936" ht="16.5" customHeight="1">
      <c r="A4936" s="403">
        <v>63.0</v>
      </c>
      <c r="B4936" s="404" t="s">
        <v>6938</v>
      </c>
      <c r="C4936" s="31">
        <v>4934.0</v>
      </c>
      <c r="D4936" s="405" t="s">
        <v>6939</v>
      </c>
      <c r="E4936" s="94"/>
      <c r="F4936" s="94"/>
      <c r="G4936" s="103"/>
      <c r="H4936" s="140"/>
      <c r="I4936" s="140"/>
      <c r="J4936" s="95"/>
      <c r="K4936" s="69"/>
      <c r="L4936" s="65"/>
      <c r="M4936" s="65"/>
      <c r="N4936" s="302"/>
      <c r="O4936" s="382"/>
      <c r="P4936" s="383"/>
      <c r="Q4936" s="302"/>
      <c r="R4936" s="384"/>
      <c r="S4936" s="440"/>
      <c r="T4936" s="441"/>
      <c r="U4936" s="442"/>
      <c r="V4936" s="443"/>
      <c r="W4936" s="448"/>
      <c r="X4936" s="449" t="s">
        <v>329</v>
      </c>
      <c r="Y4936" s="409" t="s">
        <v>21</v>
      </c>
      <c r="Z4936" s="410" t="str">
        <f>$Z$655</f>
        <v/>
      </c>
      <c r="AA4936" s="423"/>
      <c r="AB4936" s="424"/>
      <c r="AC4936" s="424"/>
      <c r="AD4936" s="424"/>
      <c r="AE4936" s="424"/>
      <c r="AF4936" s="419"/>
      <c r="AG4936" s="414">
        <v>124.0</v>
      </c>
      <c r="AH4936" s="79"/>
      <c r="AI4936" s="80"/>
      <c r="AJ4936" s="80"/>
      <c r="AK4936" s="80"/>
      <c r="AL4936" s="14"/>
      <c r="AM4936" s="16" t="str">
        <f t="shared" si="225"/>
        <v>{s:'63E989'},</v>
      </c>
      <c r="AN4936" s="16"/>
    </row>
    <row r="4937" ht="16.5" customHeight="1">
      <c r="A4937" s="403">
        <v>63.0</v>
      </c>
      <c r="B4937" s="404" t="s">
        <v>6940</v>
      </c>
      <c r="C4937" s="31">
        <v>4935.0</v>
      </c>
      <c r="D4937" s="405" t="s">
        <v>6941</v>
      </c>
      <c r="E4937" s="94"/>
      <c r="F4937" s="94"/>
      <c r="G4937" s="103"/>
      <c r="H4937" s="140"/>
      <c r="I4937" s="140"/>
      <c r="J4937" s="95"/>
      <c r="K4937" s="69"/>
      <c r="L4937" s="65"/>
      <c r="M4937" s="65"/>
      <c r="N4937" s="302"/>
      <c r="O4937" s="382"/>
      <c r="P4937" s="383"/>
      <c r="Q4937" s="302"/>
      <c r="R4937" s="384"/>
      <c r="S4937" s="440"/>
      <c r="T4937" s="441"/>
      <c r="U4937" s="442"/>
      <c r="V4937" s="443"/>
      <c r="W4937" s="448"/>
      <c r="X4937" s="450"/>
      <c r="Y4937" s="418"/>
      <c r="Z4937" s="419"/>
      <c r="AA4937" s="420" t="s">
        <v>20</v>
      </c>
      <c r="AB4937" s="421" t="s">
        <v>21</v>
      </c>
      <c r="AC4937" s="422">
        <v>0.85</v>
      </c>
      <c r="AD4937" s="412"/>
      <c r="AE4937" s="412"/>
      <c r="AF4937" s="413"/>
      <c r="AG4937" s="414">
        <v>105.0</v>
      </c>
      <c r="AH4937" s="79"/>
      <c r="AI4937" s="80"/>
      <c r="AJ4937" s="80"/>
      <c r="AK4937" s="80"/>
      <c r="AL4937" s="14"/>
      <c r="AM4937" s="16" t="str">
        <f t="shared" si="225"/>
        <v>{s:'63E990'},</v>
      </c>
      <c r="AN4937" s="16"/>
    </row>
    <row r="4938" ht="16.5" customHeight="1">
      <c r="A4938" s="403">
        <v>63.0</v>
      </c>
      <c r="B4938" s="404" t="s">
        <v>6942</v>
      </c>
      <c r="C4938" s="31">
        <v>4936.0</v>
      </c>
      <c r="D4938" s="405" t="s">
        <v>6943</v>
      </c>
      <c r="E4938" s="94"/>
      <c r="F4938" s="94"/>
      <c r="G4938" s="103"/>
      <c r="H4938" s="140"/>
      <c r="I4938" s="140"/>
      <c r="J4938" s="95"/>
      <c r="K4938" s="69"/>
      <c r="L4938" s="65"/>
      <c r="M4938" s="65"/>
      <c r="N4938" s="302"/>
      <c r="O4938" s="382"/>
      <c r="P4938" s="383"/>
      <c r="Q4938" s="302"/>
      <c r="R4938" s="384"/>
      <c r="S4938" s="440"/>
      <c r="T4938" s="441"/>
      <c r="U4938" s="442"/>
      <c r="V4938" s="443"/>
      <c r="W4938" s="448"/>
      <c r="X4938" s="438"/>
      <c r="Y4938" s="409"/>
      <c r="Z4938" s="439"/>
      <c r="AA4938" s="411"/>
      <c r="AB4938" s="412"/>
      <c r="AC4938" s="413"/>
      <c r="AD4938" s="451" t="s">
        <v>30</v>
      </c>
      <c r="AE4938" s="442">
        <v>5.0</v>
      </c>
      <c r="AF4938" s="452" t="s">
        <v>31</v>
      </c>
      <c r="AG4938" s="414">
        <v>141.0</v>
      </c>
      <c r="AH4938" s="79"/>
      <c r="AI4938" s="80"/>
      <c r="AJ4938" s="80"/>
      <c r="AK4938" s="80"/>
      <c r="AL4938" s="14"/>
      <c r="AM4938" s="16" t="str">
        <f t="shared" si="225"/>
        <v>{s:'63E991'},</v>
      </c>
      <c r="AN4938" s="16"/>
    </row>
    <row r="4939" ht="16.5" customHeight="1">
      <c r="A4939" s="403">
        <v>63.0</v>
      </c>
      <c r="B4939" s="404" t="s">
        <v>6944</v>
      </c>
      <c r="C4939" s="31">
        <v>4937.0</v>
      </c>
      <c r="D4939" s="405" t="s">
        <v>6945</v>
      </c>
      <c r="E4939" s="94"/>
      <c r="F4939" s="94"/>
      <c r="G4939" s="103"/>
      <c r="H4939" s="140"/>
      <c r="I4939" s="140"/>
      <c r="J4939" s="95"/>
      <c r="K4939" s="69"/>
      <c r="L4939" s="65"/>
      <c r="M4939" s="65"/>
      <c r="N4939" s="302"/>
      <c r="O4939" s="382"/>
      <c r="P4939" s="383"/>
      <c r="Q4939" s="302"/>
      <c r="R4939" s="384"/>
      <c r="S4939" s="440"/>
      <c r="T4939" s="441"/>
      <c r="U4939" s="442"/>
      <c r="V4939" s="443"/>
      <c r="W4939" s="448"/>
      <c r="X4939" s="445"/>
      <c r="Y4939" s="418"/>
      <c r="Z4939" s="446"/>
      <c r="AA4939" s="438" t="s">
        <v>20</v>
      </c>
      <c r="AB4939" s="409" t="s">
        <v>21</v>
      </c>
      <c r="AC4939" s="454">
        <v>0.85</v>
      </c>
      <c r="AD4939" s="441"/>
      <c r="AE4939" s="442"/>
      <c r="AF4939" s="452"/>
      <c r="AG4939" s="414">
        <v>119.0</v>
      </c>
      <c r="AH4939" s="79"/>
      <c r="AI4939" s="80"/>
      <c r="AJ4939" s="80"/>
      <c r="AK4939" s="80"/>
      <c r="AL4939" s="14"/>
      <c r="AM4939" s="16" t="str">
        <f t="shared" si="225"/>
        <v>{s:'63E992'},</v>
      </c>
      <c r="AN4939" s="16"/>
    </row>
    <row r="4940" ht="16.5" customHeight="1">
      <c r="A4940" s="403">
        <v>63.0</v>
      </c>
      <c r="B4940" s="404" t="s">
        <v>6946</v>
      </c>
      <c r="C4940" s="31">
        <v>4938.0</v>
      </c>
      <c r="D4940" s="405" t="s">
        <v>6947</v>
      </c>
      <c r="E4940" s="94"/>
      <c r="F4940" s="94"/>
      <c r="G4940" s="103"/>
      <c r="H4940" s="140"/>
      <c r="I4940" s="140"/>
      <c r="J4940" s="95"/>
      <c r="K4940" s="69"/>
      <c r="L4940" s="65"/>
      <c r="M4940" s="65"/>
      <c r="N4940" s="302"/>
      <c r="O4940" s="382"/>
      <c r="P4940" s="383"/>
      <c r="Q4940" s="302"/>
      <c r="R4940" s="384"/>
      <c r="S4940" s="440"/>
      <c r="T4940" s="455"/>
      <c r="U4940" s="442"/>
      <c r="V4940" s="443"/>
      <c r="W4940" s="448"/>
      <c r="X4940" s="449" t="s">
        <v>326</v>
      </c>
      <c r="Y4940" s="442" t="s">
        <v>21</v>
      </c>
      <c r="Z4940" s="448" t="str">
        <f>$Z$653</f>
        <v/>
      </c>
      <c r="AA4940" s="426"/>
      <c r="AB4940" s="427"/>
      <c r="AC4940" s="428"/>
      <c r="AD4940" s="441"/>
      <c r="AE4940" s="443"/>
      <c r="AF4940" s="448"/>
      <c r="AG4940" s="414">
        <v>97.0</v>
      </c>
      <c r="AH4940" s="79"/>
      <c r="AI4940" s="80"/>
      <c r="AJ4940" s="80"/>
      <c r="AK4940" s="80"/>
      <c r="AL4940" s="14"/>
      <c r="AM4940" s="16" t="str">
        <f t="shared" si="225"/>
        <v>{s:'63E993'},</v>
      </c>
      <c r="AN4940" s="16"/>
    </row>
    <row r="4941" ht="16.5" customHeight="1">
      <c r="A4941" s="403">
        <v>63.0</v>
      </c>
      <c r="B4941" s="404" t="s">
        <v>6948</v>
      </c>
      <c r="C4941" s="31">
        <v>4939.0</v>
      </c>
      <c r="D4941" s="405" t="s">
        <v>6949</v>
      </c>
      <c r="E4941" s="94"/>
      <c r="F4941" s="94"/>
      <c r="G4941" s="103"/>
      <c r="H4941" s="140"/>
      <c r="I4941" s="140"/>
      <c r="J4941" s="95"/>
      <c r="K4941" s="69"/>
      <c r="L4941" s="65"/>
      <c r="M4941" s="65"/>
      <c r="N4941" s="302"/>
      <c r="O4941" s="382"/>
      <c r="P4941" s="383"/>
      <c r="Q4941" s="302"/>
      <c r="R4941" s="384"/>
      <c r="S4941" s="458"/>
      <c r="T4941" s="455"/>
      <c r="U4941" s="442"/>
      <c r="V4941" s="443"/>
      <c r="W4941" s="448"/>
      <c r="X4941" s="450"/>
      <c r="Y4941" s="418"/>
      <c r="Z4941" s="419"/>
      <c r="AA4941" s="420" t="s">
        <v>20</v>
      </c>
      <c r="AB4941" s="421" t="s">
        <v>21</v>
      </c>
      <c r="AC4941" s="430">
        <v>0.85</v>
      </c>
      <c r="AD4941" s="441"/>
      <c r="AE4941" s="443"/>
      <c r="AF4941" s="448"/>
      <c r="AG4941" s="414">
        <v>82.0</v>
      </c>
      <c r="AH4941" s="79"/>
      <c r="AI4941" s="80"/>
      <c r="AJ4941" s="80"/>
      <c r="AK4941" s="80"/>
      <c r="AL4941" s="14"/>
      <c r="AM4941" s="16" t="str">
        <f t="shared" si="225"/>
        <v>{s:'63E994'},</v>
      </c>
      <c r="AN4941" s="16"/>
    </row>
    <row r="4942" ht="16.5" customHeight="1">
      <c r="A4942" s="403">
        <v>63.0</v>
      </c>
      <c r="B4942" s="404" t="s">
        <v>6950</v>
      </c>
      <c r="C4942" s="31">
        <v>4940.0</v>
      </c>
      <c r="D4942" s="405" t="s">
        <v>6951</v>
      </c>
      <c r="E4942" s="94"/>
      <c r="F4942" s="94"/>
      <c r="G4942" s="103"/>
      <c r="H4942" s="140"/>
      <c r="I4942" s="140"/>
      <c r="J4942" s="95"/>
      <c r="K4942" s="69"/>
      <c r="L4942" s="65"/>
      <c r="M4942" s="65"/>
      <c r="N4942" s="302"/>
      <c r="O4942" s="382"/>
      <c r="P4942" s="383"/>
      <c r="Q4942" s="302"/>
      <c r="R4942" s="384"/>
      <c r="S4942" s="458"/>
      <c r="T4942" s="455"/>
      <c r="U4942" s="442"/>
      <c r="V4942" s="443"/>
      <c r="W4942" s="448"/>
      <c r="X4942" s="449" t="s">
        <v>329</v>
      </c>
      <c r="Y4942" s="442" t="s">
        <v>21</v>
      </c>
      <c r="Z4942" s="448" t="str">
        <f>$Z$655</f>
        <v/>
      </c>
      <c r="AA4942" s="423"/>
      <c r="AB4942" s="424"/>
      <c r="AC4942" s="419"/>
      <c r="AD4942" s="441"/>
      <c r="AE4942" s="443"/>
      <c r="AF4942" s="448"/>
      <c r="AG4942" s="414">
        <v>119.0</v>
      </c>
      <c r="AH4942" s="79"/>
      <c r="AI4942" s="80"/>
      <c r="AJ4942" s="80"/>
      <c r="AK4942" s="80"/>
      <c r="AL4942" s="14"/>
      <c r="AM4942" s="16" t="str">
        <f t="shared" si="225"/>
        <v>{s:'63E995'},</v>
      </c>
      <c r="AN4942" s="16"/>
    </row>
    <row r="4943" ht="16.5" customHeight="1">
      <c r="A4943" s="403">
        <v>63.0</v>
      </c>
      <c r="B4943" s="404" t="s">
        <v>6952</v>
      </c>
      <c r="C4943" s="31">
        <v>4941.0</v>
      </c>
      <c r="D4943" s="405" t="s">
        <v>6953</v>
      </c>
      <c r="E4943" s="94"/>
      <c r="F4943" s="94"/>
      <c r="G4943" s="103"/>
      <c r="H4943" s="140"/>
      <c r="I4943" s="140"/>
      <c r="J4943" s="95"/>
      <c r="K4943" s="69"/>
      <c r="L4943" s="65"/>
      <c r="M4943" s="65"/>
      <c r="N4943" s="302"/>
      <c r="O4943" s="382"/>
      <c r="P4943" s="383"/>
      <c r="Q4943" s="302"/>
      <c r="R4943" s="384"/>
      <c r="S4943" s="458"/>
      <c r="T4943" s="455"/>
      <c r="U4943" s="442"/>
      <c r="V4943" s="443"/>
      <c r="W4943" s="448"/>
      <c r="X4943" s="450"/>
      <c r="Y4943" s="418"/>
      <c r="Z4943" s="419"/>
      <c r="AA4943" s="420" t="s">
        <v>20</v>
      </c>
      <c r="AB4943" s="421" t="s">
        <v>21</v>
      </c>
      <c r="AC4943" s="430">
        <v>0.85</v>
      </c>
      <c r="AD4943" s="456"/>
      <c r="AE4943" s="424"/>
      <c r="AF4943" s="419"/>
      <c r="AG4943" s="414">
        <v>100.0</v>
      </c>
      <c r="AH4943" s="79"/>
      <c r="AI4943" s="80"/>
      <c r="AJ4943" s="80"/>
      <c r="AK4943" s="80"/>
      <c r="AL4943" s="14"/>
      <c r="AM4943" s="16" t="str">
        <f t="shared" si="225"/>
        <v>{s:'63E996'},</v>
      </c>
      <c r="AN4943" s="16"/>
    </row>
    <row r="4944" ht="16.5" customHeight="1">
      <c r="A4944" s="403">
        <v>63.0</v>
      </c>
      <c r="B4944" s="404" t="s">
        <v>6954</v>
      </c>
      <c r="C4944" s="31">
        <v>4942.0</v>
      </c>
      <c r="D4944" s="405" t="s">
        <v>6955</v>
      </c>
      <c r="E4944" s="94"/>
      <c r="F4944" s="94"/>
      <c r="G4944" s="103"/>
      <c r="H4944" s="140"/>
      <c r="I4944" s="140"/>
      <c r="J4944" s="95"/>
      <c r="K4944" s="69"/>
      <c r="L4944" s="65"/>
      <c r="M4944" s="65"/>
      <c r="N4944" s="302"/>
      <c r="O4944" s="382"/>
      <c r="P4944" s="383"/>
      <c r="Q4944" s="302"/>
      <c r="R4944" s="384"/>
      <c r="S4944" s="458"/>
      <c r="T4944" s="436" t="s">
        <v>27</v>
      </c>
      <c r="U4944" s="409"/>
      <c r="V4944" s="457"/>
      <c r="W4944" s="410"/>
      <c r="X4944" s="438"/>
      <c r="Y4944" s="409"/>
      <c r="Z4944" s="439"/>
      <c r="AA4944" s="411"/>
      <c r="AB4944" s="412"/>
      <c r="AC4944" s="412"/>
      <c r="AD4944" s="412"/>
      <c r="AE4944" s="412"/>
      <c r="AF4944" s="413"/>
      <c r="AG4944" s="414">
        <v>105.0</v>
      </c>
      <c r="AH4944" s="79"/>
      <c r="AI4944" s="80"/>
      <c r="AJ4944" s="80"/>
      <c r="AK4944" s="80"/>
      <c r="AL4944" s="14"/>
      <c r="AM4944" s="16" t="str">
        <f t="shared" si="225"/>
        <v>{s:'63E997'},</v>
      </c>
      <c r="AN4944" s="16"/>
    </row>
    <row r="4945" ht="16.5" customHeight="1">
      <c r="A4945" s="403">
        <v>63.0</v>
      </c>
      <c r="B4945" s="404" t="s">
        <v>6956</v>
      </c>
      <c r="C4945" s="31">
        <v>4943.0</v>
      </c>
      <c r="D4945" s="405" t="s">
        <v>6957</v>
      </c>
      <c r="E4945" s="94"/>
      <c r="F4945" s="94"/>
      <c r="G4945" s="103"/>
      <c r="H4945" s="140"/>
      <c r="I4945" s="140"/>
      <c r="J4945" s="95"/>
      <c r="K4945" s="69"/>
      <c r="L4945" s="65"/>
      <c r="M4945" s="65"/>
      <c r="N4945" s="302"/>
      <c r="O4945" s="382"/>
      <c r="P4945" s="383"/>
      <c r="Q4945" s="302"/>
      <c r="R4945" s="384"/>
      <c r="S4945" s="458"/>
      <c r="T4945" s="441"/>
      <c r="U4945" s="442" t="s">
        <v>21</v>
      </c>
      <c r="V4945" s="443">
        <v>0.5</v>
      </c>
      <c r="W4945" s="448"/>
      <c r="X4945" s="445"/>
      <c r="Y4945" s="418"/>
      <c r="Z4945" s="446"/>
      <c r="AA4945" s="438" t="s">
        <v>20</v>
      </c>
      <c r="AB4945" s="409" t="s">
        <v>21</v>
      </c>
      <c r="AC4945" s="447">
        <v>0.85</v>
      </c>
      <c r="AD4945" s="412"/>
      <c r="AE4945" s="412"/>
      <c r="AF4945" s="413"/>
      <c r="AG4945" s="414">
        <v>89.0</v>
      </c>
      <c r="AH4945" s="79"/>
      <c r="AI4945" s="80"/>
      <c r="AJ4945" s="80"/>
      <c r="AK4945" s="80"/>
      <c r="AL4945" s="14"/>
      <c r="AM4945" s="16" t="str">
        <f t="shared" si="225"/>
        <v>{s:'63E998'},</v>
      </c>
      <c r="AN4945" s="16"/>
    </row>
    <row r="4946" ht="16.5" customHeight="1">
      <c r="A4946" s="403">
        <v>63.0</v>
      </c>
      <c r="B4946" s="404" t="s">
        <v>6958</v>
      </c>
      <c r="C4946" s="31">
        <v>4944.0</v>
      </c>
      <c r="D4946" s="405" t="s">
        <v>6959</v>
      </c>
      <c r="E4946" s="94"/>
      <c r="F4946" s="94"/>
      <c r="G4946" s="103"/>
      <c r="H4946" s="140"/>
      <c r="I4946" s="140"/>
      <c r="J4946" s="95"/>
      <c r="K4946" s="69"/>
      <c r="L4946" s="65"/>
      <c r="M4946" s="65"/>
      <c r="N4946" s="302"/>
      <c r="O4946" s="382"/>
      <c r="P4946" s="383"/>
      <c r="Q4946" s="302"/>
      <c r="R4946" s="384"/>
      <c r="S4946" s="458"/>
      <c r="T4946" s="441"/>
      <c r="U4946" s="442"/>
      <c r="V4946" s="443"/>
      <c r="W4946" s="448"/>
      <c r="X4946" s="449" t="s">
        <v>326</v>
      </c>
      <c r="Y4946" s="409" t="s">
        <v>21</v>
      </c>
      <c r="Z4946" s="410" t="str">
        <f>$Z$653</f>
        <v/>
      </c>
      <c r="AA4946" s="426"/>
      <c r="AB4946" s="427"/>
      <c r="AC4946" s="427"/>
      <c r="AD4946" s="427"/>
      <c r="AE4946" s="427"/>
      <c r="AF4946" s="428"/>
      <c r="AG4946" s="414">
        <v>74.0</v>
      </c>
      <c r="AH4946" s="79"/>
      <c r="AI4946" s="80"/>
      <c r="AJ4946" s="80"/>
      <c r="AK4946" s="80"/>
      <c r="AL4946" s="14"/>
      <c r="AM4946" s="16" t="str">
        <f t="shared" si="225"/>
        <v>{s:'63E999'},</v>
      </c>
      <c r="AN4946" s="16"/>
    </row>
    <row r="4947" ht="16.5" customHeight="1">
      <c r="A4947" s="403">
        <v>63.0</v>
      </c>
      <c r="B4947" s="404" t="s">
        <v>6960</v>
      </c>
      <c r="C4947" s="31">
        <v>4945.0</v>
      </c>
      <c r="D4947" s="405" t="s">
        <v>6961</v>
      </c>
      <c r="E4947" s="94"/>
      <c r="F4947" s="94"/>
      <c r="G4947" s="103"/>
      <c r="H4947" s="140"/>
      <c r="I4947" s="140"/>
      <c r="J4947" s="95"/>
      <c r="K4947" s="69"/>
      <c r="L4947" s="65"/>
      <c r="M4947" s="65"/>
      <c r="N4947" s="302"/>
      <c r="O4947" s="382"/>
      <c r="P4947" s="383"/>
      <c r="Q4947" s="302"/>
      <c r="R4947" s="384"/>
      <c r="S4947" s="458"/>
      <c r="T4947" s="441"/>
      <c r="U4947" s="442"/>
      <c r="V4947" s="443"/>
      <c r="W4947" s="448"/>
      <c r="X4947" s="450"/>
      <c r="Y4947" s="418"/>
      <c r="Z4947" s="419"/>
      <c r="AA4947" s="420" t="s">
        <v>20</v>
      </c>
      <c r="AB4947" s="421" t="s">
        <v>21</v>
      </c>
      <c r="AC4947" s="422">
        <v>0.85</v>
      </c>
      <c r="AD4947" s="412"/>
      <c r="AE4947" s="412"/>
      <c r="AF4947" s="413"/>
      <c r="AG4947" s="414">
        <v>63.0</v>
      </c>
      <c r="AH4947" s="79"/>
      <c r="AI4947" s="80"/>
      <c r="AJ4947" s="80"/>
      <c r="AK4947" s="80"/>
      <c r="AL4947" s="14"/>
      <c r="AM4947" s="16" t="str">
        <f t="shared" si="225"/>
        <v>{s:'63F001'},</v>
      </c>
      <c r="AN4947" s="16"/>
    </row>
    <row r="4948" ht="16.5" customHeight="1">
      <c r="A4948" s="403">
        <v>63.0</v>
      </c>
      <c r="B4948" s="404" t="s">
        <v>6962</v>
      </c>
      <c r="C4948" s="31">
        <v>4946.0</v>
      </c>
      <c r="D4948" s="405" t="s">
        <v>6963</v>
      </c>
      <c r="E4948" s="94"/>
      <c r="F4948" s="94"/>
      <c r="G4948" s="103"/>
      <c r="H4948" s="140"/>
      <c r="I4948" s="140"/>
      <c r="J4948" s="95"/>
      <c r="K4948" s="69"/>
      <c r="L4948" s="65"/>
      <c r="M4948" s="65"/>
      <c r="N4948" s="302"/>
      <c r="O4948" s="382"/>
      <c r="P4948" s="383"/>
      <c r="Q4948" s="302"/>
      <c r="R4948" s="384"/>
      <c r="S4948" s="458"/>
      <c r="T4948" s="441"/>
      <c r="U4948" s="442"/>
      <c r="V4948" s="443"/>
      <c r="W4948" s="448"/>
      <c r="X4948" s="449" t="s">
        <v>329</v>
      </c>
      <c r="Y4948" s="409" t="s">
        <v>21</v>
      </c>
      <c r="Z4948" s="410" t="str">
        <f>$Z$655</f>
        <v/>
      </c>
      <c r="AA4948" s="423"/>
      <c r="AB4948" s="424"/>
      <c r="AC4948" s="424"/>
      <c r="AD4948" s="424"/>
      <c r="AE4948" s="424"/>
      <c r="AF4948" s="419"/>
      <c r="AG4948" s="414">
        <v>89.0</v>
      </c>
      <c r="AH4948" s="79"/>
      <c r="AI4948" s="80"/>
      <c r="AJ4948" s="80"/>
      <c r="AK4948" s="80"/>
      <c r="AL4948" s="14"/>
      <c r="AM4948" s="16" t="str">
        <f t="shared" si="225"/>
        <v>{s:'63F002'},</v>
      </c>
      <c r="AN4948" s="16"/>
    </row>
    <row r="4949" ht="16.5" customHeight="1">
      <c r="A4949" s="403">
        <v>63.0</v>
      </c>
      <c r="B4949" s="404" t="s">
        <v>6964</v>
      </c>
      <c r="C4949" s="31">
        <v>4947.0</v>
      </c>
      <c r="D4949" s="405" t="s">
        <v>6965</v>
      </c>
      <c r="E4949" s="94"/>
      <c r="F4949" s="94"/>
      <c r="G4949" s="103"/>
      <c r="H4949" s="140"/>
      <c r="I4949" s="140"/>
      <c r="J4949" s="95"/>
      <c r="K4949" s="69"/>
      <c r="L4949" s="65"/>
      <c r="M4949" s="65"/>
      <c r="N4949" s="302"/>
      <c r="O4949" s="382"/>
      <c r="P4949" s="383"/>
      <c r="Q4949" s="302"/>
      <c r="R4949" s="384"/>
      <c r="S4949" s="458"/>
      <c r="T4949" s="441"/>
      <c r="U4949" s="442"/>
      <c r="V4949" s="443"/>
      <c r="W4949" s="448"/>
      <c r="X4949" s="450"/>
      <c r="Y4949" s="418"/>
      <c r="Z4949" s="419"/>
      <c r="AA4949" s="420" t="s">
        <v>20</v>
      </c>
      <c r="AB4949" s="421" t="s">
        <v>21</v>
      </c>
      <c r="AC4949" s="422">
        <v>0.85</v>
      </c>
      <c r="AD4949" s="412"/>
      <c r="AE4949" s="412"/>
      <c r="AF4949" s="413"/>
      <c r="AG4949" s="414">
        <v>76.0</v>
      </c>
      <c r="AH4949" s="79"/>
      <c r="AI4949" s="80"/>
      <c r="AJ4949" s="80"/>
      <c r="AK4949" s="80"/>
      <c r="AL4949" s="14"/>
      <c r="AM4949" s="16" t="str">
        <f t="shared" si="225"/>
        <v>{s:'63F003'},</v>
      </c>
      <c r="AN4949" s="16"/>
    </row>
    <row r="4950" ht="16.5" customHeight="1">
      <c r="A4950" s="403">
        <v>63.0</v>
      </c>
      <c r="B4950" s="404" t="s">
        <v>6966</v>
      </c>
      <c r="C4950" s="31">
        <v>4948.0</v>
      </c>
      <c r="D4950" s="405" t="s">
        <v>6967</v>
      </c>
      <c r="E4950" s="94"/>
      <c r="F4950" s="94"/>
      <c r="G4950" s="103"/>
      <c r="H4950" s="140"/>
      <c r="I4950" s="140"/>
      <c r="J4950" s="95"/>
      <c r="K4950" s="69"/>
      <c r="L4950" s="65"/>
      <c r="M4950" s="65"/>
      <c r="N4950" s="302"/>
      <c r="O4950" s="382"/>
      <c r="P4950" s="383"/>
      <c r="Q4950" s="302"/>
      <c r="R4950" s="384"/>
      <c r="S4950" s="458"/>
      <c r="T4950" s="441"/>
      <c r="U4950" s="442"/>
      <c r="V4950" s="443"/>
      <c r="W4950" s="448"/>
      <c r="X4950" s="438"/>
      <c r="Y4950" s="409"/>
      <c r="Z4950" s="439"/>
      <c r="AA4950" s="411"/>
      <c r="AB4950" s="412"/>
      <c r="AC4950" s="413"/>
      <c r="AD4950" s="451" t="s">
        <v>30</v>
      </c>
      <c r="AE4950" s="442">
        <v>5.0</v>
      </c>
      <c r="AF4950" s="452" t="s">
        <v>31</v>
      </c>
      <c r="AG4950" s="414">
        <v>100.0</v>
      </c>
      <c r="AH4950" s="79"/>
      <c r="AI4950" s="80"/>
      <c r="AJ4950" s="80"/>
      <c r="AK4950" s="80"/>
      <c r="AL4950" s="14"/>
      <c r="AM4950" s="16" t="str">
        <f t="shared" si="225"/>
        <v>{s:'63F004'},</v>
      </c>
      <c r="AN4950" s="16"/>
    </row>
    <row r="4951" ht="16.5" customHeight="1">
      <c r="A4951" s="403">
        <v>63.0</v>
      </c>
      <c r="B4951" s="404" t="s">
        <v>6968</v>
      </c>
      <c r="C4951" s="31">
        <v>4949.0</v>
      </c>
      <c r="D4951" s="405" t="s">
        <v>6969</v>
      </c>
      <c r="E4951" s="94"/>
      <c r="F4951" s="94"/>
      <c r="G4951" s="103"/>
      <c r="H4951" s="140"/>
      <c r="I4951" s="140"/>
      <c r="J4951" s="95"/>
      <c r="K4951" s="69"/>
      <c r="L4951" s="65"/>
      <c r="M4951" s="65"/>
      <c r="N4951" s="302"/>
      <c r="O4951" s="382"/>
      <c r="P4951" s="383"/>
      <c r="Q4951" s="302"/>
      <c r="R4951" s="384"/>
      <c r="S4951" s="458"/>
      <c r="T4951" s="441"/>
      <c r="U4951" s="442"/>
      <c r="V4951" s="443"/>
      <c r="W4951" s="443"/>
      <c r="X4951" s="445"/>
      <c r="Y4951" s="418"/>
      <c r="Z4951" s="446"/>
      <c r="AA4951" s="438" t="s">
        <v>20</v>
      </c>
      <c r="AB4951" s="409" t="s">
        <v>21</v>
      </c>
      <c r="AC4951" s="454">
        <v>0.85</v>
      </c>
      <c r="AD4951" s="441"/>
      <c r="AE4951" s="442"/>
      <c r="AF4951" s="452"/>
      <c r="AG4951" s="414">
        <v>84.0</v>
      </c>
      <c r="AH4951" s="79"/>
      <c r="AI4951" s="80"/>
      <c r="AJ4951" s="80"/>
      <c r="AK4951" s="80"/>
      <c r="AL4951" s="14"/>
      <c r="AM4951" s="16" t="str">
        <f t="shared" si="225"/>
        <v>{s:'63F005'},</v>
      </c>
      <c r="AN4951" s="16"/>
    </row>
    <row r="4952" ht="16.5" customHeight="1">
      <c r="A4952" s="403">
        <v>63.0</v>
      </c>
      <c r="B4952" s="404" t="s">
        <v>6970</v>
      </c>
      <c r="C4952" s="31">
        <v>4950.0</v>
      </c>
      <c r="D4952" s="405" t="s">
        <v>6971</v>
      </c>
      <c r="E4952" s="94"/>
      <c r="F4952" s="94"/>
      <c r="G4952" s="103"/>
      <c r="H4952" s="140"/>
      <c r="I4952" s="140"/>
      <c r="J4952" s="95"/>
      <c r="K4952" s="69"/>
      <c r="L4952" s="65"/>
      <c r="M4952" s="65"/>
      <c r="N4952" s="302"/>
      <c r="O4952" s="382"/>
      <c r="P4952" s="383"/>
      <c r="Q4952" s="302"/>
      <c r="R4952" s="384"/>
      <c r="S4952" s="458"/>
      <c r="T4952" s="441"/>
      <c r="U4952" s="442"/>
      <c r="V4952" s="443"/>
      <c r="W4952" s="443"/>
      <c r="X4952" s="449" t="s">
        <v>326</v>
      </c>
      <c r="Y4952" s="442" t="s">
        <v>21</v>
      </c>
      <c r="Z4952" s="448" t="str">
        <f>$Z$653</f>
        <v/>
      </c>
      <c r="AA4952" s="426"/>
      <c r="AB4952" s="427"/>
      <c r="AC4952" s="428"/>
      <c r="AD4952" s="441"/>
      <c r="AE4952" s="443"/>
      <c r="AF4952" s="448"/>
      <c r="AG4952" s="414">
        <v>69.0</v>
      </c>
      <c r="AH4952" s="79"/>
      <c r="AI4952" s="80"/>
      <c r="AJ4952" s="80"/>
      <c r="AK4952" s="80"/>
      <c r="AL4952" s="14"/>
      <c r="AM4952" s="16" t="str">
        <f t="shared" si="225"/>
        <v>{s:'63F006'},</v>
      </c>
      <c r="AN4952" s="16"/>
    </row>
    <row r="4953" ht="16.5" customHeight="1">
      <c r="A4953" s="403">
        <v>63.0</v>
      </c>
      <c r="B4953" s="404" t="s">
        <v>6972</v>
      </c>
      <c r="C4953" s="31">
        <v>4951.0</v>
      </c>
      <c r="D4953" s="405" t="s">
        <v>6973</v>
      </c>
      <c r="E4953" s="94"/>
      <c r="F4953" s="94"/>
      <c r="G4953" s="103"/>
      <c r="H4953" s="140"/>
      <c r="I4953" s="140"/>
      <c r="J4953" s="95"/>
      <c r="K4953" s="69"/>
      <c r="L4953" s="65"/>
      <c r="M4953" s="65"/>
      <c r="N4953" s="302"/>
      <c r="O4953" s="382"/>
      <c r="P4953" s="383"/>
      <c r="Q4953" s="302"/>
      <c r="R4953" s="384"/>
      <c r="S4953" s="458"/>
      <c r="T4953" s="441"/>
      <c r="U4953" s="442"/>
      <c r="V4953" s="443"/>
      <c r="W4953" s="443"/>
      <c r="X4953" s="450"/>
      <c r="Y4953" s="418"/>
      <c r="Z4953" s="419"/>
      <c r="AA4953" s="420" t="s">
        <v>20</v>
      </c>
      <c r="AB4953" s="421" t="s">
        <v>21</v>
      </c>
      <c r="AC4953" s="430">
        <v>0.85</v>
      </c>
      <c r="AD4953" s="441"/>
      <c r="AE4953" s="443"/>
      <c r="AF4953" s="448"/>
      <c r="AG4953" s="414">
        <v>58.0</v>
      </c>
      <c r="AH4953" s="79"/>
      <c r="AI4953" s="80"/>
      <c r="AJ4953" s="80"/>
      <c r="AK4953" s="80"/>
      <c r="AL4953" s="14"/>
      <c r="AM4953" s="16" t="str">
        <f t="shared" si="225"/>
        <v>{s:'63F007'},</v>
      </c>
      <c r="AN4953" s="16"/>
    </row>
    <row r="4954" ht="16.5" customHeight="1">
      <c r="A4954" s="403">
        <v>63.0</v>
      </c>
      <c r="B4954" s="404" t="s">
        <v>6974</v>
      </c>
      <c r="C4954" s="31">
        <v>4952.0</v>
      </c>
      <c r="D4954" s="405" t="s">
        <v>6975</v>
      </c>
      <c r="E4954" s="105"/>
      <c r="F4954" s="94"/>
      <c r="G4954" s="103"/>
      <c r="H4954" s="140"/>
      <c r="I4954" s="140"/>
      <c r="J4954" s="95"/>
      <c r="K4954" s="69"/>
      <c r="L4954" s="65"/>
      <c r="M4954" s="65"/>
      <c r="N4954" s="302"/>
      <c r="O4954" s="382"/>
      <c r="P4954" s="383"/>
      <c r="Q4954" s="302"/>
      <c r="R4954" s="384"/>
      <c r="S4954" s="458"/>
      <c r="T4954" s="441"/>
      <c r="U4954" s="442"/>
      <c r="V4954" s="443"/>
      <c r="W4954" s="448"/>
      <c r="X4954" s="449" t="s">
        <v>329</v>
      </c>
      <c r="Y4954" s="442" t="s">
        <v>21</v>
      </c>
      <c r="Z4954" s="448" t="str">
        <f>$Z$655</f>
        <v/>
      </c>
      <c r="AA4954" s="423"/>
      <c r="AB4954" s="424"/>
      <c r="AC4954" s="419"/>
      <c r="AD4954" s="441"/>
      <c r="AE4954" s="443"/>
      <c r="AF4954" s="448"/>
      <c r="AG4954" s="414">
        <v>84.0</v>
      </c>
      <c r="AH4954" s="79"/>
      <c r="AI4954" s="80"/>
      <c r="AJ4954" s="80"/>
      <c r="AK4954" s="80"/>
      <c r="AL4954" s="14"/>
      <c r="AM4954" s="16" t="str">
        <f t="shared" si="225"/>
        <v>{s:'63F008'},</v>
      </c>
      <c r="AN4954" s="16"/>
    </row>
    <row r="4955" ht="16.5" customHeight="1">
      <c r="A4955" s="403">
        <v>63.0</v>
      </c>
      <c r="B4955" s="404" t="s">
        <v>6976</v>
      </c>
      <c r="C4955" s="31">
        <v>4953.0</v>
      </c>
      <c r="D4955" s="405" t="s">
        <v>6977</v>
      </c>
      <c r="E4955" s="105"/>
      <c r="F4955" s="107"/>
      <c r="G4955" s="136"/>
      <c r="H4955" s="291"/>
      <c r="I4955" s="291"/>
      <c r="J4955" s="188"/>
      <c r="K4955" s="115"/>
      <c r="L4955" s="115"/>
      <c r="M4955" s="115"/>
      <c r="N4955" s="290"/>
      <c r="O4955" s="388"/>
      <c r="P4955" s="387"/>
      <c r="Q4955" s="290"/>
      <c r="R4955" s="386"/>
      <c r="S4955" s="462"/>
      <c r="T4955" s="456"/>
      <c r="U4955" s="418"/>
      <c r="V4955" s="424"/>
      <c r="W4955" s="419"/>
      <c r="X4955" s="450"/>
      <c r="Y4955" s="418"/>
      <c r="Z4955" s="419"/>
      <c r="AA4955" s="420" t="s">
        <v>20</v>
      </c>
      <c r="AB4955" s="421" t="s">
        <v>21</v>
      </c>
      <c r="AC4955" s="430">
        <v>0.85</v>
      </c>
      <c r="AD4955" s="456"/>
      <c r="AE4955" s="424"/>
      <c r="AF4955" s="419"/>
      <c r="AG4955" s="414">
        <v>71.0</v>
      </c>
      <c r="AH4955" s="79"/>
      <c r="AI4955" s="80"/>
      <c r="AJ4955" s="80"/>
      <c r="AK4955" s="80"/>
      <c r="AL4955" s="14"/>
      <c r="AM4955" s="16" t="str">
        <f t="shared" si="225"/>
        <v>{s:'63F009'},</v>
      </c>
      <c r="AN4955" s="16"/>
    </row>
    <row r="4956" ht="16.5" customHeight="1">
      <c r="A4956" s="29">
        <v>63.0</v>
      </c>
      <c r="B4956" s="30" t="s">
        <v>6978</v>
      </c>
      <c r="C4956" s="31">
        <v>4954.0</v>
      </c>
      <c r="D4956" s="32" t="s">
        <v>6979</v>
      </c>
      <c r="E4956" s="112"/>
      <c r="F4956" s="33" t="s">
        <v>542</v>
      </c>
      <c r="G4956" s="102" t="s">
        <v>103</v>
      </c>
      <c r="H4956" s="35"/>
      <c r="I4956" s="35"/>
      <c r="J4956" s="36"/>
      <c r="K4956" s="152"/>
      <c r="L4956" s="152"/>
      <c r="M4956" s="344"/>
      <c r="N4956" s="152"/>
      <c r="O4956" s="241" t="s">
        <v>4961</v>
      </c>
      <c r="P4956" s="82" t="s">
        <v>4962</v>
      </c>
      <c r="Q4956" s="152"/>
      <c r="R4956" s="153"/>
      <c r="S4956" s="287"/>
      <c r="T4956" s="287"/>
      <c r="U4956" s="152"/>
      <c r="V4956" s="152"/>
      <c r="W4956" s="153"/>
      <c r="X4956" s="299"/>
      <c r="Y4956" s="287"/>
      <c r="Z4956" s="345"/>
      <c r="AA4956" s="398"/>
      <c r="AB4956" s="288"/>
      <c r="AC4956" s="288"/>
      <c r="AD4956" s="288"/>
      <c r="AE4956" s="288"/>
      <c r="AF4956" s="346"/>
      <c r="AG4956" s="45">
        <v>511.0</v>
      </c>
      <c r="AH4956" s="79"/>
      <c r="AI4956" s="80"/>
      <c r="AJ4956" s="80"/>
      <c r="AK4956" s="80"/>
      <c r="AL4956" s="14"/>
      <c r="AM4956" s="16" t="str">
        <f t="shared" ref="AM4956:AM4967" si="226">"{s:'"&amp;A4956&amp;B4956&amp;"', v:"&amp;AG4956&amp;" , c:'"&amp;D4956&amp;"・'},"</f>
        <v>{s:'63F010', v:511 , c:'放デイ３０・責欠・'},</v>
      </c>
      <c r="AN4956" s="16"/>
    </row>
    <row r="4957" ht="16.5" customHeight="1">
      <c r="A4957" s="29">
        <v>63.0</v>
      </c>
      <c r="B4957" s="30" t="s">
        <v>6980</v>
      </c>
      <c r="C4957" s="31">
        <v>4955.0</v>
      </c>
      <c r="D4957" s="32" t="s">
        <v>6981</v>
      </c>
      <c r="E4957" s="69"/>
      <c r="F4957" s="70"/>
      <c r="G4957" s="104"/>
      <c r="H4957" s="347" t="str">
        <f>'30放課後等デイ(基本１)'!G4469</f>
        <v/>
      </c>
      <c r="I4957" s="140" t="s">
        <v>9</v>
      </c>
      <c r="J4957" s="51"/>
      <c r="K4957" s="140"/>
      <c r="L4957" s="140"/>
      <c r="M4957" s="348"/>
      <c r="N4957" s="140"/>
      <c r="O4957" s="131"/>
      <c r="P4957" s="87"/>
      <c r="Q4957" s="302" t="s">
        <v>21</v>
      </c>
      <c r="R4957" s="349">
        <v>0.7</v>
      </c>
      <c r="S4957" s="302"/>
      <c r="T4957" s="302"/>
      <c r="U4957" s="140"/>
      <c r="V4957" s="140"/>
      <c r="W4957" s="95"/>
      <c r="X4957" s="303"/>
      <c r="Y4957" s="290"/>
      <c r="Z4957" s="350"/>
      <c r="AA4957" s="299" t="s">
        <v>20</v>
      </c>
      <c r="AB4957" s="287" t="s">
        <v>21</v>
      </c>
      <c r="AC4957" s="351">
        <v>0.85</v>
      </c>
      <c r="AD4957" s="288"/>
      <c r="AE4957" s="288"/>
      <c r="AF4957" s="346"/>
      <c r="AG4957" s="45">
        <v>434.0</v>
      </c>
      <c r="AH4957" s="79"/>
      <c r="AI4957" s="80"/>
      <c r="AJ4957" s="80"/>
      <c r="AK4957" s="80"/>
      <c r="AL4957" s="14"/>
      <c r="AM4957" s="16" t="str">
        <f t="shared" si="226"/>
        <v>{s:'63F011', v:434 , c:'放デイ３０・責欠・評減・'},</v>
      </c>
      <c r="AN4957" s="16"/>
    </row>
    <row r="4958" ht="16.5" customHeight="1">
      <c r="A4958" s="29">
        <v>63.0</v>
      </c>
      <c r="B4958" s="30" t="s">
        <v>6982</v>
      </c>
      <c r="C4958" s="31">
        <v>4956.0</v>
      </c>
      <c r="D4958" s="32" t="s">
        <v>6983</v>
      </c>
      <c r="E4958" s="69"/>
      <c r="F4958" s="70"/>
      <c r="G4958" s="104"/>
      <c r="H4958" s="63"/>
      <c r="I4958" s="63"/>
      <c r="J4958" s="51"/>
      <c r="K4958" s="94"/>
      <c r="L4958" s="140"/>
      <c r="M4958" s="348"/>
      <c r="N4958" s="304"/>
      <c r="O4958" s="131"/>
      <c r="P4958" s="87"/>
      <c r="Q4958" s="304"/>
      <c r="R4958" s="380"/>
      <c r="S4958" s="304"/>
      <c r="T4958" s="304"/>
      <c r="U4958" s="140"/>
      <c r="V4958" s="140"/>
      <c r="W4958" s="95"/>
      <c r="X4958" s="305" t="s">
        <v>326</v>
      </c>
      <c r="Y4958" s="287" t="s">
        <v>21</v>
      </c>
      <c r="Z4958" s="354">
        <v>0.7</v>
      </c>
      <c r="AA4958" s="434"/>
      <c r="AB4958" s="297"/>
      <c r="AC4958" s="297"/>
      <c r="AD4958" s="297"/>
      <c r="AE4958" s="297"/>
      <c r="AF4958" s="362"/>
      <c r="AG4958" s="45">
        <v>358.0</v>
      </c>
      <c r="AH4958" s="79"/>
      <c r="AI4958" s="80"/>
      <c r="AJ4958" s="80"/>
      <c r="AK4958" s="80"/>
      <c r="AL4958" s="14"/>
      <c r="AM4958" s="16" t="str">
        <f t="shared" si="226"/>
        <v>{s:'63F012', v:358 , c:'放デイ３０・責欠・開減１・'},</v>
      </c>
      <c r="AN4958" s="16"/>
    </row>
    <row r="4959" ht="16.5" customHeight="1">
      <c r="A4959" s="29">
        <v>63.0</v>
      </c>
      <c r="B4959" s="30" t="s">
        <v>6984</v>
      </c>
      <c r="C4959" s="31">
        <v>4957.0</v>
      </c>
      <c r="D4959" s="32" t="s">
        <v>6985</v>
      </c>
      <c r="E4959" s="69"/>
      <c r="F4959" s="70"/>
      <c r="G4959" s="104"/>
      <c r="H4959" s="63"/>
      <c r="I4959" s="63"/>
      <c r="J4959" s="51"/>
      <c r="K4959" s="94"/>
      <c r="L4959" s="140"/>
      <c r="M4959" s="348"/>
      <c r="N4959" s="304"/>
      <c r="O4959" s="131"/>
      <c r="P4959" s="87"/>
      <c r="Q4959" s="304"/>
      <c r="R4959" s="380"/>
      <c r="S4959" s="304"/>
      <c r="T4959" s="304"/>
      <c r="U4959" s="140"/>
      <c r="V4959" s="140"/>
      <c r="W4959" s="95"/>
      <c r="X4959" s="306"/>
      <c r="Y4959" s="290"/>
      <c r="Z4959" s="355"/>
      <c r="AA4959" s="356" t="s">
        <v>20</v>
      </c>
      <c r="AB4959" s="357" t="s">
        <v>21</v>
      </c>
      <c r="AC4959" s="358">
        <v>0.85</v>
      </c>
      <c r="AD4959" s="288"/>
      <c r="AE4959" s="288"/>
      <c r="AF4959" s="346"/>
      <c r="AG4959" s="45">
        <v>304.0</v>
      </c>
      <c r="AH4959" s="79"/>
      <c r="AI4959" s="80"/>
      <c r="AJ4959" s="80"/>
      <c r="AK4959" s="80"/>
      <c r="AL4959" s="14"/>
      <c r="AM4959" s="16" t="str">
        <f t="shared" si="226"/>
        <v>{s:'63F013', v:304 , c:'放デイ３０・責欠・開減１・評減・'},</v>
      </c>
      <c r="AN4959" s="16"/>
    </row>
    <row r="4960" ht="16.5" customHeight="1">
      <c r="A4960" s="29">
        <v>63.0</v>
      </c>
      <c r="B4960" s="30" t="s">
        <v>6986</v>
      </c>
      <c r="C4960" s="31">
        <v>4958.0</v>
      </c>
      <c r="D4960" s="32" t="s">
        <v>6987</v>
      </c>
      <c r="E4960" s="69"/>
      <c r="F4960" s="70"/>
      <c r="G4960" s="104"/>
      <c r="H4960" s="63"/>
      <c r="I4960" s="63"/>
      <c r="J4960" s="51"/>
      <c r="K4960" s="94"/>
      <c r="L4960" s="140"/>
      <c r="M4960" s="348"/>
      <c r="N4960" s="304"/>
      <c r="O4960" s="131"/>
      <c r="P4960" s="87"/>
      <c r="Q4960" s="304"/>
      <c r="R4960" s="380"/>
      <c r="S4960" s="304"/>
      <c r="T4960" s="304"/>
      <c r="U4960" s="140"/>
      <c r="V4960" s="140"/>
      <c r="W4960" s="95"/>
      <c r="X4960" s="305" t="s">
        <v>329</v>
      </c>
      <c r="Y4960" s="287" t="s">
        <v>21</v>
      </c>
      <c r="Z4960" s="354">
        <v>0.85</v>
      </c>
      <c r="AA4960" s="435"/>
      <c r="AB4960" s="292"/>
      <c r="AC4960" s="292"/>
      <c r="AD4960" s="292"/>
      <c r="AE4960" s="292"/>
      <c r="AF4960" s="355"/>
      <c r="AG4960" s="45">
        <v>434.0</v>
      </c>
      <c r="AH4960" s="79"/>
      <c r="AI4960" s="80"/>
      <c r="AJ4960" s="80"/>
      <c r="AK4960" s="80"/>
      <c r="AL4960" s="14"/>
      <c r="AM4960" s="16" t="str">
        <f t="shared" si="226"/>
        <v>{s:'63F014', v:434 , c:'放デイ３０・責欠・開減２・'},</v>
      </c>
      <c r="AN4960" s="16"/>
    </row>
    <row r="4961" ht="16.5" customHeight="1">
      <c r="A4961" s="29">
        <v>63.0</v>
      </c>
      <c r="B4961" s="30" t="s">
        <v>6988</v>
      </c>
      <c r="C4961" s="31">
        <v>4959.0</v>
      </c>
      <c r="D4961" s="32" t="s">
        <v>6989</v>
      </c>
      <c r="E4961" s="69"/>
      <c r="F4961" s="70"/>
      <c r="G4961" s="76"/>
      <c r="H4961" s="63"/>
      <c r="I4961" s="63"/>
      <c r="J4961" s="51"/>
      <c r="K4961" s="94"/>
      <c r="L4961" s="140"/>
      <c r="M4961" s="348"/>
      <c r="N4961" s="304"/>
      <c r="O4961" s="131"/>
      <c r="P4961" s="87"/>
      <c r="Q4961" s="304"/>
      <c r="R4961" s="380"/>
      <c r="S4961" s="304"/>
      <c r="T4961" s="304"/>
      <c r="U4961" s="140"/>
      <c r="V4961" s="140"/>
      <c r="W4961" s="95"/>
      <c r="X4961" s="306"/>
      <c r="Y4961" s="290"/>
      <c r="Z4961" s="355"/>
      <c r="AA4961" s="356" t="s">
        <v>20</v>
      </c>
      <c r="AB4961" s="357" t="s">
        <v>21</v>
      </c>
      <c r="AC4961" s="358">
        <v>0.85</v>
      </c>
      <c r="AD4961" s="288"/>
      <c r="AE4961" s="288"/>
      <c r="AF4961" s="346"/>
      <c r="AG4961" s="45">
        <v>369.0</v>
      </c>
      <c r="AH4961" s="79"/>
      <c r="AI4961" s="80"/>
      <c r="AJ4961" s="80"/>
      <c r="AK4961" s="80"/>
      <c r="AL4961" s="14"/>
      <c r="AM4961" s="16" t="str">
        <f t="shared" si="226"/>
        <v>{s:'63F015', v:369 , c:'放デイ３０・責欠・開減２・評減・'},</v>
      </c>
      <c r="AN4961" s="16"/>
    </row>
    <row r="4962" ht="16.5" customHeight="1">
      <c r="A4962" s="29">
        <v>63.0</v>
      </c>
      <c r="B4962" s="30" t="s">
        <v>6990</v>
      </c>
      <c r="C4962" s="31">
        <v>4960.0</v>
      </c>
      <c r="D4962" s="32" t="s">
        <v>6991</v>
      </c>
      <c r="E4962" s="69"/>
      <c r="F4962" s="70"/>
      <c r="G4962" s="76"/>
      <c r="H4962" s="63"/>
      <c r="I4962" s="63"/>
      <c r="J4962" s="51"/>
      <c r="K4962" s="94"/>
      <c r="L4962" s="140"/>
      <c r="M4962" s="348"/>
      <c r="N4962" s="304"/>
      <c r="O4962" s="131"/>
      <c r="P4962" s="87"/>
      <c r="Q4962" s="304"/>
      <c r="R4962" s="380"/>
      <c r="S4962" s="304"/>
      <c r="T4962" s="304"/>
      <c r="U4962" s="140"/>
      <c r="V4962" s="140"/>
      <c r="W4962" s="95"/>
      <c r="X4962" s="299"/>
      <c r="Y4962" s="287"/>
      <c r="Z4962" s="345"/>
      <c r="AA4962" s="398"/>
      <c r="AB4962" s="288"/>
      <c r="AC4962" s="346"/>
      <c r="AD4962" s="82" t="s">
        <v>30</v>
      </c>
      <c r="AE4962" s="302">
        <v>5.0</v>
      </c>
      <c r="AF4962" s="360" t="s">
        <v>31</v>
      </c>
      <c r="AG4962" s="45">
        <v>506.0</v>
      </c>
      <c r="AH4962" s="79"/>
      <c r="AI4962" s="80"/>
      <c r="AJ4962" s="80"/>
      <c r="AK4962" s="80"/>
      <c r="AL4962" s="14"/>
      <c r="AM4962" s="16" t="str">
        <f t="shared" si="226"/>
        <v>{s:'63F016', v:506 , c:'放デイ３０・責欠・拘減・'},</v>
      </c>
      <c r="AN4962" s="16"/>
    </row>
    <row r="4963" ht="16.5" customHeight="1">
      <c r="A4963" s="29">
        <v>63.0</v>
      </c>
      <c r="B4963" s="30" t="s">
        <v>6992</v>
      </c>
      <c r="C4963" s="31">
        <v>4961.0</v>
      </c>
      <c r="D4963" s="32" t="s">
        <v>6993</v>
      </c>
      <c r="E4963" s="69"/>
      <c r="F4963" s="69"/>
      <c r="G4963" s="76"/>
      <c r="H4963" s="63"/>
      <c r="I4963" s="63"/>
      <c r="J4963" s="51"/>
      <c r="K4963" s="94"/>
      <c r="L4963" s="140"/>
      <c r="M4963" s="348"/>
      <c r="N4963" s="304"/>
      <c r="O4963" s="131"/>
      <c r="P4963" s="87"/>
      <c r="Q4963" s="304"/>
      <c r="R4963" s="380"/>
      <c r="S4963" s="304"/>
      <c r="T4963" s="304"/>
      <c r="U4963" s="140"/>
      <c r="V4963" s="140"/>
      <c r="W4963" s="95"/>
      <c r="X4963" s="303"/>
      <c r="Y4963" s="290"/>
      <c r="Z4963" s="350"/>
      <c r="AA4963" s="299" t="s">
        <v>20</v>
      </c>
      <c r="AB4963" s="287" t="s">
        <v>21</v>
      </c>
      <c r="AC4963" s="361">
        <v>0.85</v>
      </c>
      <c r="AD4963" s="87"/>
      <c r="AE4963" s="302"/>
      <c r="AF4963" s="360"/>
      <c r="AG4963" s="45">
        <v>429.0</v>
      </c>
      <c r="AH4963" s="79"/>
      <c r="AI4963" s="80"/>
      <c r="AJ4963" s="80"/>
      <c r="AK4963" s="80"/>
      <c r="AL4963" s="14"/>
      <c r="AM4963" s="16" t="str">
        <f t="shared" si="226"/>
        <v>{s:'63F017', v:429 , c:'放デイ３０・責欠・評減・拘減・'},</v>
      </c>
      <c r="AN4963" s="16"/>
    </row>
    <row r="4964" ht="16.5" customHeight="1">
      <c r="A4964" s="29">
        <v>63.0</v>
      </c>
      <c r="B4964" s="30" t="s">
        <v>6994</v>
      </c>
      <c r="C4964" s="31">
        <v>4962.0</v>
      </c>
      <c r="D4964" s="32" t="s">
        <v>6995</v>
      </c>
      <c r="E4964" s="69"/>
      <c r="F4964" s="69"/>
      <c r="G4964" s="76"/>
      <c r="H4964" s="63"/>
      <c r="I4964" s="63"/>
      <c r="J4964" s="51"/>
      <c r="K4964" s="94"/>
      <c r="L4964" s="140"/>
      <c r="M4964" s="348"/>
      <c r="N4964" s="304"/>
      <c r="O4964" s="131"/>
      <c r="P4964" s="87"/>
      <c r="Q4964" s="304"/>
      <c r="R4964" s="380"/>
      <c r="S4964" s="304"/>
      <c r="T4964" s="304"/>
      <c r="U4964" s="140"/>
      <c r="V4964" s="140"/>
      <c r="W4964" s="95"/>
      <c r="X4964" s="305" t="s">
        <v>326</v>
      </c>
      <c r="Y4964" s="302" t="s">
        <v>21</v>
      </c>
      <c r="Z4964" s="349">
        <v>0.7</v>
      </c>
      <c r="AA4964" s="434"/>
      <c r="AB4964" s="297"/>
      <c r="AC4964" s="362"/>
      <c r="AD4964" s="87"/>
      <c r="AE4964" s="313"/>
      <c r="AF4964" s="349"/>
      <c r="AG4964" s="45">
        <v>353.0</v>
      </c>
      <c r="AH4964" s="79"/>
      <c r="AI4964" s="80"/>
      <c r="AJ4964" s="80"/>
      <c r="AK4964" s="80"/>
      <c r="AL4964" s="14"/>
      <c r="AM4964" s="16" t="str">
        <f t="shared" si="226"/>
        <v>{s:'63F018', v:353 , c:'放デイ３０・責欠・開減１・拘減・'},</v>
      </c>
      <c r="AN4964" s="16"/>
    </row>
    <row r="4965" ht="16.5" customHeight="1">
      <c r="A4965" s="29">
        <v>63.0</v>
      </c>
      <c r="B4965" s="30" t="s">
        <v>6996</v>
      </c>
      <c r="C4965" s="31">
        <v>4963.0</v>
      </c>
      <c r="D4965" s="32" t="s">
        <v>6997</v>
      </c>
      <c r="E4965" s="69"/>
      <c r="F4965" s="69"/>
      <c r="G4965" s="76"/>
      <c r="H4965" s="63"/>
      <c r="I4965" s="63"/>
      <c r="J4965" s="51"/>
      <c r="K4965" s="94"/>
      <c r="L4965" s="140"/>
      <c r="M4965" s="348"/>
      <c r="N4965" s="304"/>
      <c r="O4965" s="381"/>
      <c r="P4965" s="307"/>
      <c r="Q4965" s="304"/>
      <c r="R4965" s="380"/>
      <c r="S4965" s="304"/>
      <c r="T4965" s="304"/>
      <c r="U4965" s="140"/>
      <c r="V4965" s="140"/>
      <c r="W4965" s="95"/>
      <c r="X4965" s="306"/>
      <c r="Y4965" s="290"/>
      <c r="Z4965" s="355"/>
      <c r="AA4965" s="356" t="s">
        <v>20</v>
      </c>
      <c r="AB4965" s="357" t="s">
        <v>21</v>
      </c>
      <c r="AC4965" s="363">
        <v>0.85</v>
      </c>
      <c r="AD4965" s="87"/>
      <c r="AE4965" s="313"/>
      <c r="AF4965" s="349"/>
      <c r="AG4965" s="45">
        <v>299.0</v>
      </c>
      <c r="AH4965" s="79"/>
      <c r="AI4965" s="80"/>
      <c r="AJ4965" s="80"/>
      <c r="AK4965" s="80"/>
      <c r="AL4965" s="14"/>
      <c r="AM4965" s="16" t="str">
        <f t="shared" si="226"/>
        <v>{s:'63F019', v:299 , c:'放デイ３０・責欠・開減１・評減・拘減・'},</v>
      </c>
      <c r="AN4965" s="16"/>
    </row>
    <row r="4966" ht="16.5" customHeight="1">
      <c r="A4966" s="29">
        <v>63.0</v>
      </c>
      <c r="B4966" s="30" t="s">
        <v>6998</v>
      </c>
      <c r="C4966" s="31">
        <v>4964.0</v>
      </c>
      <c r="D4966" s="32" t="s">
        <v>6999</v>
      </c>
      <c r="E4966" s="69"/>
      <c r="F4966" s="69"/>
      <c r="G4966" s="76"/>
      <c r="H4966" s="63"/>
      <c r="I4966" s="63"/>
      <c r="J4966" s="51"/>
      <c r="K4966" s="94"/>
      <c r="L4966" s="140"/>
      <c r="M4966" s="348"/>
      <c r="N4966" s="304"/>
      <c r="O4966" s="381"/>
      <c r="P4966" s="307"/>
      <c r="Q4966" s="304"/>
      <c r="R4966" s="380"/>
      <c r="S4966" s="304"/>
      <c r="T4966" s="304"/>
      <c r="U4966" s="140"/>
      <c r="V4966" s="140"/>
      <c r="W4966" s="95"/>
      <c r="X4966" s="305" t="s">
        <v>329</v>
      </c>
      <c r="Y4966" s="302" t="s">
        <v>21</v>
      </c>
      <c r="Z4966" s="349">
        <v>0.85</v>
      </c>
      <c r="AA4966" s="435"/>
      <c r="AB4966" s="292"/>
      <c r="AC4966" s="355"/>
      <c r="AD4966" s="87"/>
      <c r="AE4966" s="313"/>
      <c r="AF4966" s="349"/>
      <c r="AG4966" s="45">
        <v>429.0</v>
      </c>
      <c r="AH4966" s="79"/>
      <c r="AI4966" s="80"/>
      <c r="AJ4966" s="80"/>
      <c r="AK4966" s="80"/>
      <c r="AL4966" s="14"/>
      <c r="AM4966" s="16" t="str">
        <f t="shared" si="226"/>
        <v>{s:'63F020', v:429 , c:'放デイ３０・責欠・開減２・拘減・'},</v>
      </c>
      <c r="AN4966" s="16"/>
    </row>
    <row r="4967" ht="16.5" customHeight="1">
      <c r="A4967" s="29">
        <v>63.0</v>
      </c>
      <c r="B4967" s="30" t="s">
        <v>7000</v>
      </c>
      <c r="C4967" s="31">
        <v>4965.0</v>
      </c>
      <c r="D4967" s="32" t="s">
        <v>7001</v>
      </c>
      <c r="E4967" s="69"/>
      <c r="F4967" s="69"/>
      <c r="G4967" s="76"/>
      <c r="H4967" s="63"/>
      <c r="I4967" s="63"/>
      <c r="J4967" s="51"/>
      <c r="K4967" s="94"/>
      <c r="L4967" s="140"/>
      <c r="M4967" s="348"/>
      <c r="N4967" s="304"/>
      <c r="O4967" s="381"/>
      <c r="P4967" s="307"/>
      <c r="Q4967" s="304"/>
      <c r="R4967" s="380"/>
      <c r="S4967" s="304"/>
      <c r="T4967" s="304"/>
      <c r="U4967" s="140"/>
      <c r="V4967" s="140"/>
      <c r="W4967" s="95"/>
      <c r="X4967" s="306"/>
      <c r="Y4967" s="290"/>
      <c r="Z4967" s="355"/>
      <c r="AA4967" s="356" t="s">
        <v>20</v>
      </c>
      <c r="AB4967" s="357" t="s">
        <v>21</v>
      </c>
      <c r="AC4967" s="363">
        <v>0.85</v>
      </c>
      <c r="AD4967" s="93"/>
      <c r="AE4967" s="292"/>
      <c r="AF4967" s="355"/>
      <c r="AG4967" s="45">
        <v>364.0</v>
      </c>
      <c r="AH4967" s="79"/>
      <c r="AI4967" s="80"/>
      <c r="AJ4967" s="80"/>
      <c r="AK4967" s="80"/>
      <c r="AL4967" s="14"/>
      <c r="AM4967" s="16" t="str">
        <f t="shared" si="226"/>
        <v>{s:'63F021', v:364 , c:'放デイ３０・責欠・開減２・評減・拘減・'},</v>
      </c>
      <c r="AN4967" s="16"/>
    </row>
    <row r="4968" ht="16.5" customHeight="1">
      <c r="A4968" s="403">
        <v>63.0</v>
      </c>
      <c r="B4968" s="404" t="s">
        <v>7002</v>
      </c>
      <c r="C4968" s="31">
        <v>4966.0</v>
      </c>
      <c r="D4968" s="405" t="s">
        <v>7003</v>
      </c>
      <c r="E4968" s="69"/>
      <c r="F4968" s="69"/>
      <c r="G4968" s="307"/>
      <c r="H4968" s="63"/>
      <c r="I4968" s="63"/>
      <c r="J4968" s="95"/>
      <c r="K4968" s="69"/>
      <c r="L4968" s="65"/>
      <c r="M4968" s="65"/>
      <c r="N4968" s="140"/>
      <c r="O4968" s="105"/>
      <c r="P4968" s="94"/>
      <c r="Q4968" s="140"/>
      <c r="R4968" s="95"/>
      <c r="S4968" s="406" t="s">
        <v>23</v>
      </c>
      <c r="T4968" s="436" t="s">
        <v>24</v>
      </c>
      <c r="U4968" s="408"/>
      <c r="V4968" s="408"/>
      <c r="W4968" s="437"/>
      <c r="X4968" s="438"/>
      <c r="Y4968" s="409"/>
      <c r="Z4968" s="439"/>
      <c r="AA4968" s="411"/>
      <c r="AB4968" s="412"/>
      <c r="AC4968" s="412"/>
      <c r="AD4968" s="412"/>
      <c r="AE4968" s="412"/>
      <c r="AF4968" s="413"/>
      <c r="AG4968" s="414">
        <v>358.0</v>
      </c>
      <c r="AH4968" s="79"/>
      <c r="AI4968" s="80"/>
      <c r="AJ4968" s="80"/>
      <c r="AK4968" s="80"/>
      <c r="AL4968" s="14"/>
      <c r="AM4968" s="16" t="str">
        <f t="shared" ref="AM4968:AM4991" si="227">"{s:'"&amp;A4968&amp;B4968&amp;"'},"</f>
        <v>{s:'63F022'},</v>
      </c>
      <c r="AN4968" s="16"/>
    </row>
    <row r="4969" ht="16.5" customHeight="1">
      <c r="A4969" s="403">
        <v>63.0</v>
      </c>
      <c r="B4969" s="404" t="s">
        <v>7004</v>
      </c>
      <c r="C4969" s="31">
        <v>4967.0</v>
      </c>
      <c r="D4969" s="405" t="s">
        <v>7005</v>
      </c>
      <c r="E4969" s="69"/>
      <c r="F4969" s="69"/>
      <c r="G4969" s="307"/>
      <c r="H4969" s="373"/>
      <c r="I4969" s="140"/>
      <c r="J4969" s="95"/>
      <c r="K4969" s="69"/>
      <c r="L4969" s="65"/>
      <c r="M4969" s="65"/>
      <c r="N4969" s="140"/>
      <c r="O4969" s="105"/>
      <c r="P4969" s="94"/>
      <c r="Q4969" s="140"/>
      <c r="R4969" s="95"/>
      <c r="S4969" s="429"/>
      <c r="T4969" s="464"/>
      <c r="U4969" s="442" t="s">
        <v>21</v>
      </c>
      <c r="V4969" s="443">
        <v>0.7</v>
      </c>
      <c r="W4969" s="444"/>
      <c r="X4969" s="445"/>
      <c r="Y4969" s="418"/>
      <c r="Z4969" s="446"/>
      <c r="AA4969" s="438" t="s">
        <v>20</v>
      </c>
      <c r="AB4969" s="409" t="s">
        <v>21</v>
      </c>
      <c r="AC4969" s="447">
        <v>0.85</v>
      </c>
      <c r="AD4969" s="412"/>
      <c r="AE4969" s="412"/>
      <c r="AF4969" s="413"/>
      <c r="AG4969" s="414">
        <v>304.0</v>
      </c>
      <c r="AH4969" s="79"/>
      <c r="AI4969" s="80"/>
      <c r="AJ4969" s="80"/>
      <c r="AK4969" s="80"/>
      <c r="AL4969" s="14"/>
      <c r="AM4969" s="16" t="str">
        <f t="shared" si="227"/>
        <v>{s:'63F023'},</v>
      </c>
      <c r="AN4969" s="16"/>
    </row>
    <row r="4970" ht="16.5" customHeight="1">
      <c r="A4970" s="403">
        <v>63.0</v>
      </c>
      <c r="B4970" s="404" t="s">
        <v>7006</v>
      </c>
      <c r="C4970" s="31">
        <v>4968.0</v>
      </c>
      <c r="D4970" s="405" t="s">
        <v>7007</v>
      </c>
      <c r="E4970" s="94"/>
      <c r="F4970" s="94"/>
      <c r="G4970" s="103"/>
      <c r="H4970" s="140"/>
      <c r="I4970" s="140"/>
      <c r="J4970" s="95"/>
      <c r="K4970" s="69"/>
      <c r="L4970" s="65"/>
      <c r="M4970" s="65"/>
      <c r="N4970" s="302"/>
      <c r="O4970" s="382"/>
      <c r="P4970" s="383"/>
      <c r="Q4970" s="302"/>
      <c r="R4970" s="384"/>
      <c r="S4970" s="429"/>
      <c r="T4970" s="464"/>
      <c r="U4970" s="442"/>
      <c r="V4970" s="443"/>
      <c r="W4970" s="448"/>
      <c r="X4970" s="449" t="s">
        <v>326</v>
      </c>
      <c r="Y4970" s="409" t="s">
        <v>21</v>
      </c>
      <c r="Z4970" s="410" t="str">
        <f>$Z$653</f>
        <v/>
      </c>
      <c r="AA4970" s="426"/>
      <c r="AB4970" s="427"/>
      <c r="AC4970" s="427"/>
      <c r="AD4970" s="427"/>
      <c r="AE4970" s="427"/>
      <c r="AF4970" s="428"/>
      <c r="AG4970" s="414">
        <v>251.0</v>
      </c>
      <c r="AH4970" s="79"/>
      <c r="AI4970" s="80"/>
      <c r="AJ4970" s="80"/>
      <c r="AK4970" s="80"/>
      <c r="AL4970" s="14"/>
      <c r="AM4970" s="16" t="str">
        <f t="shared" si="227"/>
        <v>{s:'63F024'},</v>
      </c>
      <c r="AN4970" s="16"/>
    </row>
    <row r="4971" ht="16.5" customHeight="1">
      <c r="A4971" s="403">
        <v>63.0</v>
      </c>
      <c r="B4971" s="404" t="s">
        <v>7008</v>
      </c>
      <c r="C4971" s="31">
        <v>4969.0</v>
      </c>
      <c r="D4971" s="405" t="s">
        <v>7009</v>
      </c>
      <c r="E4971" s="94"/>
      <c r="F4971" s="94"/>
      <c r="G4971" s="103"/>
      <c r="H4971" s="140"/>
      <c r="I4971" s="140"/>
      <c r="J4971" s="95"/>
      <c r="K4971" s="69"/>
      <c r="L4971" s="65"/>
      <c r="M4971" s="65"/>
      <c r="N4971" s="302"/>
      <c r="O4971" s="382"/>
      <c r="P4971" s="383"/>
      <c r="Q4971" s="302"/>
      <c r="R4971" s="384"/>
      <c r="S4971" s="429"/>
      <c r="T4971" s="464"/>
      <c r="U4971" s="442"/>
      <c r="V4971" s="443"/>
      <c r="W4971" s="448"/>
      <c r="X4971" s="450"/>
      <c r="Y4971" s="418"/>
      <c r="Z4971" s="419"/>
      <c r="AA4971" s="420" t="s">
        <v>20</v>
      </c>
      <c r="AB4971" s="421" t="s">
        <v>21</v>
      </c>
      <c r="AC4971" s="422">
        <v>0.85</v>
      </c>
      <c r="AD4971" s="412"/>
      <c r="AE4971" s="412"/>
      <c r="AF4971" s="413"/>
      <c r="AG4971" s="414">
        <v>213.0</v>
      </c>
      <c r="AH4971" s="79"/>
      <c r="AI4971" s="80"/>
      <c r="AJ4971" s="80"/>
      <c r="AK4971" s="80"/>
      <c r="AL4971" s="14"/>
      <c r="AM4971" s="16" t="str">
        <f t="shared" si="227"/>
        <v>{s:'63F025'},</v>
      </c>
      <c r="AN4971" s="16"/>
    </row>
    <row r="4972" ht="16.5" customHeight="1">
      <c r="A4972" s="403">
        <v>63.0</v>
      </c>
      <c r="B4972" s="404" t="s">
        <v>7010</v>
      </c>
      <c r="C4972" s="31">
        <v>4970.0</v>
      </c>
      <c r="D4972" s="405" t="s">
        <v>7011</v>
      </c>
      <c r="E4972" s="94"/>
      <c r="F4972" s="94"/>
      <c r="G4972" s="103"/>
      <c r="H4972" s="140"/>
      <c r="I4972" s="140"/>
      <c r="J4972" s="95"/>
      <c r="K4972" s="69"/>
      <c r="L4972" s="65"/>
      <c r="M4972" s="65"/>
      <c r="N4972" s="302"/>
      <c r="O4972" s="382"/>
      <c r="P4972" s="383"/>
      <c r="Q4972" s="302"/>
      <c r="R4972" s="384"/>
      <c r="S4972" s="429"/>
      <c r="T4972" s="464"/>
      <c r="U4972" s="442"/>
      <c r="V4972" s="443"/>
      <c r="W4972" s="448"/>
      <c r="X4972" s="449" t="s">
        <v>329</v>
      </c>
      <c r="Y4972" s="409" t="s">
        <v>21</v>
      </c>
      <c r="Z4972" s="410" t="str">
        <f>$Z$655</f>
        <v/>
      </c>
      <c r="AA4972" s="423"/>
      <c r="AB4972" s="424"/>
      <c r="AC4972" s="424"/>
      <c r="AD4972" s="424"/>
      <c r="AE4972" s="424"/>
      <c r="AF4972" s="419"/>
      <c r="AG4972" s="414">
        <v>304.0</v>
      </c>
      <c r="AH4972" s="79"/>
      <c r="AI4972" s="80"/>
      <c r="AJ4972" s="80"/>
      <c r="AK4972" s="80"/>
      <c r="AL4972" s="14"/>
      <c r="AM4972" s="16" t="str">
        <f t="shared" si="227"/>
        <v>{s:'63F026'},</v>
      </c>
      <c r="AN4972" s="16"/>
    </row>
    <row r="4973" ht="16.5" customHeight="1">
      <c r="A4973" s="403">
        <v>63.0</v>
      </c>
      <c r="B4973" s="404" t="s">
        <v>7012</v>
      </c>
      <c r="C4973" s="31">
        <v>4971.0</v>
      </c>
      <c r="D4973" s="405" t="s">
        <v>7013</v>
      </c>
      <c r="E4973" s="94"/>
      <c r="F4973" s="94"/>
      <c r="G4973" s="103"/>
      <c r="H4973" s="140"/>
      <c r="I4973" s="140"/>
      <c r="J4973" s="95"/>
      <c r="K4973" s="69"/>
      <c r="L4973" s="65"/>
      <c r="M4973" s="65"/>
      <c r="N4973" s="302"/>
      <c r="O4973" s="382"/>
      <c r="P4973" s="383"/>
      <c r="Q4973" s="302"/>
      <c r="R4973" s="384"/>
      <c r="S4973" s="429"/>
      <c r="T4973" s="464"/>
      <c r="U4973" s="442"/>
      <c r="V4973" s="443"/>
      <c r="W4973" s="448"/>
      <c r="X4973" s="450"/>
      <c r="Y4973" s="418"/>
      <c r="Z4973" s="419"/>
      <c r="AA4973" s="420" t="s">
        <v>20</v>
      </c>
      <c r="AB4973" s="421" t="s">
        <v>21</v>
      </c>
      <c r="AC4973" s="422">
        <v>0.85</v>
      </c>
      <c r="AD4973" s="412"/>
      <c r="AE4973" s="412"/>
      <c r="AF4973" s="413"/>
      <c r="AG4973" s="414">
        <v>258.0</v>
      </c>
      <c r="AH4973" s="79"/>
      <c r="AI4973" s="80"/>
      <c r="AJ4973" s="80"/>
      <c r="AK4973" s="80"/>
      <c r="AL4973" s="14"/>
      <c r="AM4973" s="16" t="str">
        <f t="shared" si="227"/>
        <v>{s:'63F027'},</v>
      </c>
      <c r="AN4973" s="16"/>
    </row>
    <row r="4974" ht="16.5" customHeight="1">
      <c r="A4974" s="403">
        <v>63.0</v>
      </c>
      <c r="B4974" s="404" t="s">
        <v>7014</v>
      </c>
      <c r="C4974" s="31">
        <v>4972.0</v>
      </c>
      <c r="D4974" s="405" t="s">
        <v>7015</v>
      </c>
      <c r="E4974" s="94"/>
      <c r="F4974" s="94"/>
      <c r="G4974" s="103"/>
      <c r="H4974" s="140"/>
      <c r="I4974" s="140"/>
      <c r="J4974" s="95"/>
      <c r="K4974" s="69"/>
      <c r="L4974" s="65"/>
      <c r="M4974" s="65"/>
      <c r="N4974" s="302"/>
      <c r="O4974" s="382"/>
      <c r="P4974" s="383"/>
      <c r="Q4974" s="302"/>
      <c r="R4974" s="384"/>
      <c r="S4974" s="429"/>
      <c r="T4974" s="464"/>
      <c r="U4974" s="442"/>
      <c r="V4974" s="443"/>
      <c r="W4974" s="448"/>
      <c r="X4974" s="438"/>
      <c r="Y4974" s="409"/>
      <c r="Z4974" s="439"/>
      <c r="AA4974" s="411"/>
      <c r="AB4974" s="412"/>
      <c r="AC4974" s="413"/>
      <c r="AD4974" s="451" t="s">
        <v>30</v>
      </c>
      <c r="AE4974" s="442">
        <v>5.0</v>
      </c>
      <c r="AF4974" s="452" t="s">
        <v>31</v>
      </c>
      <c r="AG4974" s="414">
        <v>353.0</v>
      </c>
      <c r="AH4974" s="79"/>
      <c r="AI4974" s="80"/>
      <c r="AJ4974" s="80"/>
      <c r="AK4974" s="80"/>
      <c r="AL4974" s="14"/>
      <c r="AM4974" s="16" t="str">
        <f t="shared" si="227"/>
        <v>{s:'63F028'},</v>
      </c>
      <c r="AN4974" s="16"/>
    </row>
    <row r="4975" ht="16.5" customHeight="1">
      <c r="A4975" s="403">
        <v>63.0</v>
      </c>
      <c r="B4975" s="404" t="s">
        <v>7016</v>
      </c>
      <c r="C4975" s="31">
        <v>4973.0</v>
      </c>
      <c r="D4975" s="405" t="s">
        <v>7017</v>
      </c>
      <c r="E4975" s="94"/>
      <c r="F4975" s="94"/>
      <c r="G4975" s="103"/>
      <c r="H4975" s="140"/>
      <c r="I4975" s="140"/>
      <c r="J4975" s="95"/>
      <c r="K4975" s="69"/>
      <c r="L4975" s="65"/>
      <c r="M4975" s="65"/>
      <c r="N4975" s="302"/>
      <c r="O4975" s="382"/>
      <c r="P4975" s="383"/>
      <c r="Q4975" s="302"/>
      <c r="R4975" s="384"/>
      <c r="S4975" s="429"/>
      <c r="T4975" s="464"/>
      <c r="U4975" s="442"/>
      <c r="V4975" s="443"/>
      <c r="W4975" s="448"/>
      <c r="X4975" s="445"/>
      <c r="Y4975" s="418"/>
      <c r="Z4975" s="446"/>
      <c r="AA4975" s="438" t="s">
        <v>20</v>
      </c>
      <c r="AB4975" s="409" t="s">
        <v>21</v>
      </c>
      <c r="AC4975" s="454">
        <v>0.85</v>
      </c>
      <c r="AD4975" s="441"/>
      <c r="AE4975" s="442"/>
      <c r="AF4975" s="452"/>
      <c r="AG4975" s="414">
        <v>299.0</v>
      </c>
      <c r="AH4975" s="79"/>
      <c r="AI4975" s="80"/>
      <c r="AJ4975" s="80"/>
      <c r="AK4975" s="80"/>
      <c r="AL4975" s="14"/>
      <c r="AM4975" s="16" t="str">
        <f t="shared" si="227"/>
        <v>{s:'63F029'},</v>
      </c>
      <c r="AN4975" s="16"/>
    </row>
    <row r="4976" ht="16.5" customHeight="1">
      <c r="A4976" s="403">
        <v>63.0</v>
      </c>
      <c r="B4976" s="404" t="s">
        <v>7018</v>
      </c>
      <c r="C4976" s="31">
        <v>4974.0</v>
      </c>
      <c r="D4976" s="405" t="s">
        <v>7019</v>
      </c>
      <c r="E4976" s="94"/>
      <c r="F4976" s="94"/>
      <c r="G4976" s="103"/>
      <c r="H4976" s="140"/>
      <c r="I4976" s="140"/>
      <c r="J4976" s="95"/>
      <c r="K4976" s="69"/>
      <c r="L4976" s="65"/>
      <c r="M4976" s="65"/>
      <c r="N4976" s="302"/>
      <c r="O4976" s="382"/>
      <c r="P4976" s="383"/>
      <c r="Q4976" s="302"/>
      <c r="R4976" s="384"/>
      <c r="S4976" s="453"/>
      <c r="T4976" s="464"/>
      <c r="U4976" s="442"/>
      <c r="V4976" s="443"/>
      <c r="W4976" s="448"/>
      <c r="X4976" s="449" t="s">
        <v>326</v>
      </c>
      <c r="Y4976" s="442" t="s">
        <v>21</v>
      </c>
      <c r="Z4976" s="448" t="str">
        <f>$Z$653</f>
        <v/>
      </c>
      <c r="AA4976" s="426"/>
      <c r="AB4976" s="427"/>
      <c r="AC4976" s="428"/>
      <c r="AD4976" s="441"/>
      <c r="AE4976" s="443"/>
      <c r="AF4976" s="448"/>
      <c r="AG4976" s="414">
        <v>246.0</v>
      </c>
      <c r="AH4976" s="79"/>
      <c r="AI4976" s="80"/>
      <c r="AJ4976" s="80"/>
      <c r="AK4976" s="80"/>
      <c r="AL4976" s="14"/>
      <c r="AM4976" s="16" t="str">
        <f t="shared" si="227"/>
        <v>{s:'63F030'},</v>
      </c>
      <c r="AN4976" s="16"/>
    </row>
    <row r="4977" ht="16.5" customHeight="1">
      <c r="A4977" s="403">
        <v>63.0</v>
      </c>
      <c r="B4977" s="404" t="s">
        <v>7020</v>
      </c>
      <c r="C4977" s="31">
        <v>4975.0</v>
      </c>
      <c r="D4977" s="405" t="s">
        <v>7021</v>
      </c>
      <c r="E4977" s="94"/>
      <c r="F4977" s="94"/>
      <c r="G4977" s="103"/>
      <c r="H4977" s="140"/>
      <c r="I4977" s="140"/>
      <c r="J4977" s="95"/>
      <c r="K4977" s="69"/>
      <c r="L4977" s="65"/>
      <c r="M4977" s="65"/>
      <c r="N4977" s="302"/>
      <c r="O4977" s="382"/>
      <c r="P4977" s="383"/>
      <c r="Q4977" s="302"/>
      <c r="R4977" s="384"/>
      <c r="S4977" s="453"/>
      <c r="T4977" s="464"/>
      <c r="U4977" s="442"/>
      <c r="V4977" s="443"/>
      <c r="W4977" s="448"/>
      <c r="X4977" s="450"/>
      <c r="Y4977" s="418"/>
      <c r="Z4977" s="419"/>
      <c r="AA4977" s="420" t="s">
        <v>20</v>
      </c>
      <c r="AB4977" s="421" t="s">
        <v>21</v>
      </c>
      <c r="AC4977" s="430">
        <v>0.85</v>
      </c>
      <c r="AD4977" s="441"/>
      <c r="AE4977" s="443"/>
      <c r="AF4977" s="448"/>
      <c r="AG4977" s="414">
        <v>208.0</v>
      </c>
      <c r="AH4977" s="79"/>
      <c r="AI4977" s="80"/>
      <c r="AJ4977" s="80"/>
      <c r="AK4977" s="80"/>
      <c r="AL4977" s="14"/>
      <c r="AM4977" s="16" t="str">
        <f t="shared" si="227"/>
        <v>{s:'63F031'},</v>
      </c>
      <c r="AN4977" s="16"/>
    </row>
    <row r="4978" ht="16.5" customHeight="1">
      <c r="A4978" s="403">
        <v>63.0</v>
      </c>
      <c r="B4978" s="404" t="s">
        <v>7022</v>
      </c>
      <c r="C4978" s="31">
        <v>4976.0</v>
      </c>
      <c r="D4978" s="405" t="s">
        <v>7023</v>
      </c>
      <c r="E4978" s="94"/>
      <c r="F4978" s="94"/>
      <c r="G4978" s="103"/>
      <c r="H4978" s="140"/>
      <c r="I4978" s="140"/>
      <c r="J4978" s="95"/>
      <c r="K4978" s="69"/>
      <c r="L4978" s="65"/>
      <c r="M4978" s="65"/>
      <c r="N4978" s="302"/>
      <c r="O4978" s="382"/>
      <c r="P4978" s="383"/>
      <c r="Q4978" s="302"/>
      <c r="R4978" s="384"/>
      <c r="S4978" s="453"/>
      <c r="T4978" s="464"/>
      <c r="U4978" s="442"/>
      <c r="V4978" s="443"/>
      <c r="W4978" s="448"/>
      <c r="X4978" s="449" t="s">
        <v>329</v>
      </c>
      <c r="Y4978" s="442" t="s">
        <v>21</v>
      </c>
      <c r="Z4978" s="448" t="str">
        <f>$Z$655</f>
        <v/>
      </c>
      <c r="AA4978" s="423"/>
      <c r="AB4978" s="424"/>
      <c r="AC4978" s="419"/>
      <c r="AD4978" s="441"/>
      <c r="AE4978" s="443"/>
      <c r="AF4978" s="448"/>
      <c r="AG4978" s="414">
        <v>299.0</v>
      </c>
      <c r="AH4978" s="79"/>
      <c r="AI4978" s="80"/>
      <c r="AJ4978" s="80"/>
      <c r="AK4978" s="80"/>
      <c r="AL4978" s="14"/>
      <c r="AM4978" s="16" t="str">
        <f t="shared" si="227"/>
        <v>{s:'63F032'},</v>
      </c>
      <c r="AN4978" s="16"/>
    </row>
    <row r="4979" ht="16.5" customHeight="1">
      <c r="A4979" s="403">
        <v>63.0</v>
      </c>
      <c r="B4979" s="404" t="s">
        <v>7024</v>
      </c>
      <c r="C4979" s="31">
        <v>4977.0</v>
      </c>
      <c r="D4979" s="405" t="s">
        <v>7025</v>
      </c>
      <c r="E4979" s="94"/>
      <c r="F4979" s="94"/>
      <c r="G4979" s="103"/>
      <c r="H4979" s="140"/>
      <c r="I4979" s="140"/>
      <c r="J4979" s="95"/>
      <c r="K4979" s="69"/>
      <c r="L4979" s="65"/>
      <c r="M4979" s="65"/>
      <c r="N4979" s="302"/>
      <c r="O4979" s="382"/>
      <c r="P4979" s="383"/>
      <c r="Q4979" s="302"/>
      <c r="R4979" s="384"/>
      <c r="S4979" s="453"/>
      <c r="T4979" s="465"/>
      <c r="U4979" s="418"/>
      <c r="V4979" s="424"/>
      <c r="W4979" s="419"/>
      <c r="X4979" s="450"/>
      <c r="Y4979" s="418"/>
      <c r="Z4979" s="419"/>
      <c r="AA4979" s="420" t="s">
        <v>20</v>
      </c>
      <c r="AB4979" s="421" t="s">
        <v>21</v>
      </c>
      <c r="AC4979" s="430">
        <v>0.85</v>
      </c>
      <c r="AD4979" s="456"/>
      <c r="AE4979" s="424"/>
      <c r="AF4979" s="419"/>
      <c r="AG4979" s="414">
        <v>253.0</v>
      </c>
      <c r="AH4979" s="79"/>
      <c r="AI4979" s="80"/>
      <c r="AJ4979" s="80"/>
      <c r="AK4979" s="80"/>
      <c r="AL4979" s="14"/>
      <c r="AM4979" s="16" t="str">
        <f t="shared" si="227"/>
        <v>{s:'63F033'},</v>
      </c>
      <c r="AN4979" s="16"/>
    </row>
    <row r="4980" ht="16.5" customHeight="1">
      <c r="A4980" s="403">
        <v>63.0</v>
      </c>
      <c r="B4980" s="404" t="s">
        <v>7026</v>
      </c>
      <c r="C4980" s="31">
        <v>4978.0</v>
      </c>
      <c r="D4980" s="405" t="s">
        <v>7027</v>
      </c>
      <c r="E4980" s="94"/>
      <c r="F4980" s="94"/>
      <c r="G4980" s="103"/>
      <c r="H4980" s="140"/>
      <c r="I4980" s="140"/>
      <c r="J4980" s="95"/>
      <c r="K4980" s="69"/>
      <c r="L4980" s="65"/>
      <c r="M4980" s="65"/>
      <c r="N4980" s="302"/>
      <c r="O4980" s="382"/>
      <c r="P4980" s="383"/>
      <c r="Q4980" s="302"/>
      <c r="R4980" s="384"/>
      <c r="S4980" s="453"/>
      <c r="T4980" s="436" t="s">
        <v>27</v>
      </c>
      <c r="U4980" s="409"/>
      <c r="V4980" s="457"/>
      <c r="W4980" s="410"/>
      <c r="X4980" s="438"/>
      <c r="Y4980" s="409"/>
      <c r="Z4980" s="439"/>
      <c r="AA4980" s="411"/>
      <c r="AB4980" s="412"/>
      <c r="AC4980" s="412"/>
      <c r="AD4980" s="412"/>
      <c r="AE4980" s="412"/>
      <c r="AF4980" s="413"/>
      <c r="AG4980" s="414">
        <v>256.0</v>
      </c>
      <c r="AH4980" s="79"/>
      <c r="AI4980" s="80"/>
      <c r="AJ4980" s="80"/>
      <c r="AK4980" s="80"/>
      <c r="AL4980" s="14"/>
      <c r="AM4980" s="16" t="str">
        <f t="shared" si="227"/>
        <v>{s:'63F034'},</v>
      </c>
      <c r="AN4980" s="16"/>
    </row>
    <row r="4981" ht="16.5" customHeight="1">
      <c r="A4981" s="403">
        <v>63.0</v>
      </c>
      <c r="B4981" s="404" t="s">
        <v>7028</v>
      </c>
      <c r="C4981" s="31">
        <v>4979.0</v>
      </c>
      <c r="D4981" s="405" t="s">
        <v>7029</v>
      </c>
      <c r="E4981" s="94"/>
      <c r="F4981" s="94"/>
      <c r="G4981" s="103"/>
      <c r="H4981" s="140"/>
      <c r="I4981" s="140"/>
      <c r="J4981" s="95"/>
      <c r="K4981" s="69"/>
      <c r="L4981" s="65"/>
      <c r="M4981" s="65"/>
      <c r="N4981" s="302"/>
      <c r="O4981" s="382"/>
      <c r="P4981" s="383"/>
      <c r="Q4981" s="302"/>
      <c r="R4981" s="384"/>
      <c r="S4981" s="453"/>
      <c r="T4981" s="441"/>
      <c r="U4981" s="442" t="s">
        <v>21</v>
      </c>
      <c r="V4981" s="443">
        <v>0.5</v>
      </c>
      <c r="W4981" s="448"/>
      <c r="X4981" s="445"/>
      <c r="Y4981" s="418"/>
      <c r="Z4981" s="446"/>
      <c r="AA4981" s="438" t="s">
        <v>20</v>
      </c>
      <c r="AB4981" s="409" t="s">
        <v>21</v>
      </c>
      <c r="AC4981" s="447">
        <v>0.85</v>
      </c>
      <c r="AD4981" s="412"/>
      <c r="AE4981" s="412"/>
      <c r="AF4981" s="413"/>
      <c r="AG4981" s="414">
        <v>218.0</v>
      </c>
      <c r="AH4981" s="79"/>
      <c r="AI4981" s="80"/>
      <c r="AJ4981" s="80"/>
      <c r="AK4981" s="80"/>
      <c r="AL4981" s="14"/>
      <c r="AM4981" s="16" t="str">
        <f t="shared" si="227"/>
        <v>{s:'63F035'},</v>
      </c>
      <c r="AN4981" s="16"/>
    </row>
    <row r="4982" ht="16.5" customHeight="1">
      <c r="A4982" s="403">
        <v>63.0</v>
      </c>
      <c r="B4982" s="404" t="s">
        <v>7030</v>
      </c>
      <c r="C4982" s="31">
        <v>4980.0</v>
      </c>
      <c r="D4982" s="405" t="s">
        <v>7031</v>
      </c>
      <c r="E4982" s="94"/>
      <c r="F4982" s="94"/>
      <c r="G4982" s="103"/>
      <c r="H4982" s="140"/>
      <c r="I4982" s="140"/>
      <c r="J4982" s="95"/>
      <c r="K4982" s="69"/>
      <c r="L4982" s="65"/>
      <c r="M4982" s="65"/>
      <c r="N4982" s="302"/>
      <c r="O4982" s="382"/>
      <c r="P4982" s="383"/>
      <c r="Q4982" s="302"/>
      <c r="R4982" s="384"/>
      <c r="S4982" s="453"/>
      <c r="T4982" s="441"/>
      <c r="U4982" s="442"/>
      <c r="V4982" s="443"/>
      <c r="W4982" s="448"/>
      <c r="X4982" s="449" t="s">
        <v>326</v>
      </c>
      <c r="Y4982" s="409" t="s">
        <v>21</v>
      </c>
      <c r="Z4982" s="410" t="str">
        <f>$Z$653</f>
        <v/>
      </c>
      <c r="AA4982" s="426"/>
      <c r="AB4982" s="427"/>
      <c r="AC4982" s="427"/>
      <c r="AD4982" s="427"/>
      <c r="AE4982" s="427"/>
      <c r="AF4982" s="428"/>
      <c r="AG4982" s="414">
        <v>179.0</v>
      </c>
      <c r="AH4982" s="79"/>
      <c r="AI4982" s="80"/>
      <c r="AJ4982" s="80"/>
      <c r="AK4982" s="80"/>
      <c r="AL4982" s="14"/>
      <c r="AM4982" s="16" t="str">
        <f t="shared" si="227"/>
        <v>{s:'63F036'},</v>
      </c>
      <c r="AN4982" s="16"/>
    </row>
    <row r="4983" ht="16.5" customHeight="1">
      <c r="A4983" s="403">
        <v>63.0</v>
      </c>
      <c r="B4983" s="404" t="s">
        <v>7032</v>
      </c>
      <c r="C4983" s="31">
        <v>4981.0</v>
      </c>
      <c r="D4983" s="405" t="s">
        <v>7033</v>
      </c>
      <c r="E4983" s="94"/>
      <c r="F4983" s="94"/>
      <c r="G4983" s="103"/>
      <c r="H4983" s="140"/>
      <c r="I4983" s="140"/>
      <c r="J4983" s="95"/>
      <c r="K4983" s="69"/>
      <c r="L4983" s="65"/>
      <c r="M4983" s="65"/>
      <c r="N4983" s="302"/>
      <c r="O4983" s="382"/>
      <c r="P4983" s="383"/>
      <c r="Q4983" s="302"/>
      <c r="R4983" s="384"/>
      <c r="S4983" s="453"/>
      <c r="T4983" s="441"/>
      <c r="U4983" s="442"/>
      <c r="V4983" s="443"/>
      <c r="W4983" s="448"/>
      <c r="X4983" s="450"/>
      <c r="Y4983" s="418"/>
      <c r="Z4983" s="419"/>
      <c r="AA4983" s="420" t="s">
        <v>20</v>
      </c>
      <c r="AB4983" s="421" t="s">
        <v>21</v>
      </c>
      <c r="AC4983" s="422">
        <v>0.85</v>
      </c>
      <c r="AD4983" s="412"/>
      <c r="AE4983" s="412"/>
      <c r="AF4983" s="413"/>
      <c r="AG4983" s="414">
        <v>152.0</v>
      </c>
      <c r="AH4983" s="79"/>
      <c r="AI4983" s="80"/>
      <c r="AJ4983" s="80"/>
      <c r="AK4983" s="80"/>
      <c r="AL4983" s="14"/>
      <c r="AM4983" s="16" t="str">
        <f t="shared" si="227"/>
        <v>{s:'63F037'},</v>
      </c>
      <c r="AN4983" s="16"/>
    </row>
    <row r="4984" ht="16.5" customHeight="1">
      <c r="A4984" s="403">
        <v>63.0</v>
      </c>
      <c r="B4984" s="404" t="s">
        <v>7034</v>
      </c>
      <c r="C4984" s="31">
        <v>4982.0</v>
      </c>
      <c r="D4984" s="405" t="s">
        <v>7035</v>
      </c>
      <c r="E4984" s="94"/>
      <c r="F4984" s="94"/>
      <c r="G4984" s="103"/>
      <c r="H4984" s="140"/>
      <c r="I4984" s="140"/>
      <c r="J4984" s="95"/>
      <c r="K4984" s="69"/>
      <c r="L4984" s="65"/>
      <c r="M4984" s="65"/>
      <c r="N4984" s="302"/>
      <c r="O4984" s="382"/>
      <c r="P4984" s="383"/>
      <c r="Q4984" s="302"/>
      <c r="R4984" s="384"/>
      <c r="S4984" s="453"/>
      <c r="T4984" s="441"/>
      <c r="U4984" s="442"/>
      <c r="V4984" s="443"/>
      <c r="W4984" s="448"/>
      <c r="X4984" s="449" t="s">
        <v>329</v>
      </c>
      <c r="Y4984" s="409" t="s">
        <v>21</v>
      </c>
      <c r="Z4984" s="410" t="str">
        <f>$Z$655</f>
        <v/>
      </c>
      <c r="AA4984" s="423"/>
      <c r="AB4984" s="424"/>
      <c r="AC4984" s="424"/>
      <c r="AD4984" s="424"/>
      <c r="AE4984" s="424"/>
      <c r="AF4984" s="419"/>
      <c r="AG4984" s="414">
        <v>218.0</v>
      </c>
      <c r="AH4984" s="79"/>
      <c r="AI4984" s="80"/>
      <c r="AJ4984" s="80"/>
      <c r="AK4984" s="80"/>
      <c r="AL4984" s="14"/>
      <c r="AM4984" s="16" t="str">
        <f t="shared" si="227"/>
        <v>{s:'63F038'},</v>
      </c>
      <c r="AN4984" s="16"/>
    </row>
    <row r="4985" ht="16.5" customHeight="1">
      <c r="A4985" s="403">
        <v>63.0</v>
      </c>
      <c r="B4985" s="404" t="s">
        <v>7036</v>
      </c>
      <c r="C4985" s="31">
        <v>4983.0</v>
      </c>
      <c r="D4985" s="405" t="s">
        <v>7037</v>
      </c>
      <c r="E4985" s="94"/>
      <c r="F4985" s="94"/>
      <c r="G4985" s="103"/>
      <c r="H4985" s="140"/>
      <c r="I4985" s="140"/>
      <c r="J4985" s="95"/>
      <c r="K4985" s="69"/>
      <c r="L4985" s="65"/>
      <c r="M4985" s="65"/>
      <c r="N4985" s="302"/>
      <c r="O4985" s="382"/>
      <c r="P4985" s="383"/>
      <c r="Q4985" s="302"/>
      <c r="R4985" s="384"/>
      <c r="S4985" s="453"/>
      <c r="T4985" s="441"/>
      <c r="U4985" s="442"/>
      <c r="V4985" s="443"/>
      <c r="W4985" s="448"/>
      <c r="X4985" s="450"/>
      <c r="Y4985" s="418"/>
      <c r="Z4985" s="419"/>
      <c r="AA4985" s="420" t="s">
        <v>20</v>
      </c>
      <c r="AB4985" s="421" t="s">
        <v>21</v>
      </c>
      <c r="AC4985" s="422">
        <v>0.85</v>
      </c>
      <c r="AD4985" s="412"/>
      <c r="AE4985" s="412"/>
      <c r="AF4985" s="413"/>
      <c r="AG4985" s="414">
        <v>185.0</v>
      </c>
      <c r="AH4985" s="79"/>
      <c r="AI4985" s="80"/>
      <c r="AJ4985" s="80"/>
      <c r="AK4985" s="80"/>
      <c r="AL4985" s="14"/>
      <c r="AM4985" s="16" t="str">
        <f t="shared" si="227"/>
        <v>{s:'63F039'},</v>
      </c>
      <c r="AN4985" s="16"/>
    </row>
    <row r="4986" ht="16.5" customHeight="1">
      <c r="A4986" s="403">
        <v>63.0</v>
      </c>
      <c r="B4986" s="404" t="s">
        <v>7038</v>
      </c>
      <c r="C4986" s="31">
        <v>4984.0</v>
      </c>
      <c r="D4986" s="405" t="s">
        <v>7039</v>
      </c>
      <c r="E4986" s="94"/>
      <c r="F4986" s="94"/>
      <c r="G4986" s="103"/>
      <c r="H4986" s="140"/>
      <c r="I4986" s="140"/>
      <c r="J4986" s="95"/>
      <c r="K4986" s="69"/>
      <c r="L4986" s="65"/>
      <c r="M4986" s="65"/>
      <c r="N4986" s="302"/>
      <c r="O4986" s="382"/>
      <c r="P4986" s="383"/>
      <c r="Q4986" s="302"/>
      <c r="R4986" s="384"/>
      <c r="S4986" s="453"/>
      <c r="T4986" s="441"/>
      <c r="U4986" s="442"/>
      <c r="V4986" s="443"/>
      <c r="W4986" s="448"/>
      <c r="X4986" s="438"/>
      <c r="Y4986" s="409"/>
      <c r="Z4986" s="439"/>
      <c r="AA4986" s="411"/>
      <c r="AB4986" s="412"/>
      <c r="AC4986" s="413"/>
      <c r="AD4986" s="451" t="s">
        <v>30</v>
      </c>
      <c r="AE4986" s="442">
        <v>5.0</v>
      </c>
      <c r="AF4986" s="452" t="s">
        <v>31</v>
      </c>
      <c r="AG4986" s="414">
        <v>251.0</v>
      </c>
      <c r="AH4986" s="79"/>
      <c r="AI4986" s="80"/>
      <c r="AJ4986" s="80"/>
      <c r="AK4986" s="80"/>
      <c r="AL4986" s="14"/>
      <c r="AM4986" s="16" t="str">
        <f t="shared" si="227"/>
        <v>{s:'63F040'},</v>
      </c>
      <c r="AN4986" s="16"/>
    </row>
    <row r="4987" ht="16.5" customHeight="1">
      <c r="A4987" s="403">
        <v>63.0</v>
      </c>
      <c r="B4987" s="404" t="s">
        <v>7040</v>
      </c>
      <c r="C4987" s="31">
        <v>4985.0</v>
      </c>
      <c r="D4987" s="405" t="s">
        <v>7041</v>
      </c>
      <c r="E4987" s="94"/>
      <c r="F4987" s="94"/>
      <c r="G4987" s="103"/>
      <c r="H4987" s="140"/>
      <c r="I4987" s="140"/>
      <c r="J4987" s="95"/>
      <c r="K4987" s="69"/>
      <c r="L4987" s="65"/>
      <c r="M4987" s="65"/>
      <c r="N4987" s="302"/>
      <c r="O4987" s="382"/>
      <c r="P4987" s="383"/>
      <c r="Q4987" s="302"/>
      <c r="R4987" s="384"/>
      <c r="S4987" s="453"/>
      <c r="T4987" s="441"/>
      <c r="U4987" s="442"/>
      <c r="V4987" s="443"/>
      <c r="W4987" s="443"/>
      <c r="X4987" s="445"/>
      <c r="Y4987" s="418"/>
      <c r="Z4987" s="446"/>
      <c r="AA4987" s="438" t="s">
        <v>20</v>
      </c>
      <c r="AB4987" s="409" t="s">
        <v>21</v>
      </c>
      <c r="AC4987" s="454">
        <v>0.85</v>
      </c>
      <c r="AD4987" s="441"/>
      <c r="AE4987" s="442"/>
      <c r="AF4987" s="452"/>
      <c r="AG4987" s="414">
        <v>213.0</v>
      </c>
      <c r="AH4987" s="79"/>
      <c r="AI4987" s="80"/>
      <c r="AJ4987" s="80"/>
      <c r="AK4987" s="80"/>
      <c r="AL4987" s="14"/>
      <c r="AM4987" s="16" t="str">
        <f t="shared" si="227"/>
        <v>{s:'63F041'},</v>
      </c>
      <c r="AN4987" s="16"/>
    </row>
    <row r="4988" ht="16.5" customHeight="1">
      <c r="A4988" s="403">
        <v>63.0</v>
      </c>
      <c r="B4988" s="404" t="s">
        <v>7042</v>
      </c>
      <c r="C4988" s="31">
        <v>4986.0</v>
      </c>
      <c r="D4988" s="405" t="s">
        <v>7043</v>
      </c>
      <c r="E4988" s="94"/>
      <c r="F4988" s="94"/>
      <c r="G4988" s="103"/>
      <c r="H4988" s="140"/>
      <c r="I4988" s="140"/>
      <c r="J4988" s="95"/>
      <c r="K4988" s="69"/>
      <c r="L4988" s="65"/>
      <c r="M4988" s="65"/>
      <c r="N4988" s="302"/>
      <c r="O4988" s="382"/>
      <c r="P4988" s="383"/>
      <c r="Q4988" s="302"/>
      <c r="R4988" s="384"/>
      <c r="S4988" s="453"/>
      <c r="T4988" s="441"/>
      <c r="U4988" s="442"/>
      <c r="V4988" s="443"/>
      <c r="W4988" s="443"/>
      <c r="X4988" s="449" t="s">
        <v>326</v>
      </c>
      <c r="Y4988" s="442" t="s">
        <v>21</v>
      </c>
      <c r="Z4988" s="448" t="str">
        <f>$Z$653</f>
        <v/>
      </c>
      <c r="AA4988" s="426"/>
      <c r="AB4988" s="427"/>
      <c r="AC4988" s="428"/>
      <c r="AD4988" s="441"/>
      <c r="AE4988" s="443"/>
      <c r="AF4988" s="448"/>
      <c r="AG4988" s="414">
        <v>174.0</v>
      </c>
      <c r="AH4988" s="79"/>
      <c r="AI4988" s="80"/>
      <c r="AJ4988" s="80"/>
      <c r="AK4988" s="80"/>
      <c r="AL4988" s="14"/>
      <c r="AM4988" s="16" t="str">
        <f t="shared" si="227"/>
        <v>{s:'63F042'},</v>
      </c>
      <c r="AN4988" s="16"/>
    </row>
    <row r="4989" ht="16.5" customHeight="1">
      <c r="A4989" s="403">
        <v>63.0</v>
      </c>
      <c r="B4989" s="404" t="s">
        <v>7044</v>
      </c>
      <c r="C4989" s="31">
        <v>4987.0</v>
      </c>
      <c r="D4989" s="405" t="s">
        <v>7045</v>
      </c>
      <c r="E4989" s="94"/>
      <c r="F4989" s="94"/>
      <c r="G4989" s="103"/>
      <c r="H4989" s="140"/>
      <c r="I4989" s="140"/>
      <c r="J4989" s="95"/>
      <c r="K4989" s="69"/>
      <c r="L4989" s="65"/>
      <c r="M4989" s="65"/>
      <c r="N4989" s="302"/>
      <c r="O4989" s="382"/>
      <c r="P4989" s="383"/>
      <c r="Q4989" s="302"/>
      <c r="R4989" s="384"/>
      <c r="S4989" s="453"/>
      <c r="T4989" s="441"/>
      <c r="U4989" s="442"/>
      <c r="V4989" s="443"/>
      <c r="W4989" s="443"/>
      <c r="X4989" s="450"/>
      <c r="Y4989" s="418"/>
      <c r="Z4989" s="419"/>
      <c r="AA4989" s="420" t="s">
        <v>20</v>
      </c>
      <c r="AB4989" s="421" t="s">
        <v>21</v>
      </c>
      <c r="AC4989" s="430">
        <v>0.85</v>
      </c>
      <c r="AD4989" s="441"/>
      <c r="AE4989" s="443"/>
      <c r="AF4989" s="448"/>
      <c r="AG4989" s="414">
        <v>147.0</v>
      </c>
      <c r="AH4989" s="79"/>
      <c r="AI4989" s="80"/>
      <c r="AJ4989" s="80"/>
      <c r="AK4989" s="80"/>
      <c r="AL4989" s="14"/>
      <c r="AM4989" s="16" t="str">
        <f t="shared" si="227"/>
        <v>{s:'63F043'},</v>
      </c>
      <c r="AN4989" s="16"/>
    </row>
    <row r="4990" ht="16.5" customHeight="1">
      <c r="A4990" s="403">
        <v>63.0</v>
      </c>
      <c r="B4990" s="404" t="s">
        <v>7046</v>
      </c>
      <c r="C4990" s="31">
        <v>4988.0</v>
      </c>
      <c r="D4990" s="405" t="s">
        <v>7047</v>
      </c>
      <c r="E4990" s="94"/>
      <c r="F4990" s="94"/>
      <c r="G4990" s="103"/>
      <c r="H4990" s="140"/>
      <c r="I4990" s="140"/>
      <c r="J4990" s="95"/>
      <c r="K4990" s="69"/>
      <c r="L4990" s="65"/>
      <c r="M4990" s="65"/>
      <c r="N4990" s="302"/>
      <c r="O4990" s="382"/>
      <c r="P4990" s="383"/>
      <c r="Q4990" s="302"/>
      <c r="R4990" s="384"/>
      <c r="S4990" s="453"/>
      <c r="T4990" s="441"/>
      <c r="U4990" s="442"/>
      <c r="V4990" s="443"/>
      <c r="W4990" s="443"/>
      <c r="X4990" s="449" t="s">
        <v>329</v>
      </c>
      <c r="Y4990" s="442" t="s">
        <v>21</v>
      </c>
      <c r="Z4990" s="448" t="str">
        <f>$Z$655</f>
        <v/>
      </c>
      <c r="AA4990" s="423"/>
      <c r="AB4990" s="424"/>
      <c r="AC4990" s="419"/>
      <c r="AD4990" s="441"/>
      <c r="AE4990" s="443"/>
      <c r="AF4990" s="448"/>
      <c r="AG4990" s="414">
        <v>213.0</v>
      </c>
      <c r="AH4990" s="79"/>
      <c r="AI4990" s="80"/>
      <c r="AJ4990" s="80"/>
      <c r="AK4990" s="80"/>
      <c r="AL4990" s="14"/>
      <c r="AM4990" s="16" t="str">
        <f t="shared" si="227"/>
        <v>{s:'63F044'},</v>
      </c>
      <c r="AN4990" s="16"/>
    </row>
    <row r="4991" ht="16.5" customHeight="1">
      <c r="A4991" s="403">
        <v>63.0</v>
      </c>
      <c r="B4991" s="404" t="s">
        <v>7048</v>
      </c>
      <c r="C4991" s="31">
        <v>4989.0</v>
      </c>
      <c r="D4991" s="405" t="s">
        <v>7049</v>
      </c>
      <c r="E4991" s="94"/>
      <c r="F4991" s="94"/>
      <c r="G4991" s="103"/>
      <c r="H4991" s="140"/>
      <c r="I4991" s="140"/>
      <c r="J4991" s="95"/>
      <c r="K4991" s="69"/>
      <c r="L4991" s="65"/>
      <c r="M4991" s="65"/>
      <c r="N4991" s="302"/>
      <c r="O4991" s="382"/>
      <c r="P4991" s="383"/>
      <c r="Q4991" s="302"/>
      <c r="R4991" s="384"/>
      <c r="S4991" s="460"/>
      <c r="T4991" s="456"/>
      <c r="U4991" s="442"/>
      <c r="V4991" s="443"/>
      <c r="W4991" s="443"/>
      <c r="X4991" s="450"/>
      <c r="Y4991" s="418"/>
      <c r="Z4991" s="419"/>
      <c r="AA4991" s="420" t="s">
        <v>20</v>
      </c>
      <c r="AB4991" s="421" t="s">
        <v>21</v>
      </c>
      <c r="AC4991" s="430">
        <v>0.85</v>
      </c>
      <c r="AD4991" s="456"/>
      <c r="AE4991" s="424"/>
      <c r="AF4991" s="419"/>
      <c r="AG4991" s="414">
        <v>180.0</v>
      </c>
      <c r="AH4991" s="79"/>
      <c r="AI4991" s="80"/>
      <c r="AJ4991" s="80"/>
      <c r="AK4991" s="80"/>
      <c r="AL4991" s="14"/>
      <c r="AM4991" s="16" t="str">
        <f t="shared" si="227"/>
        <v>{s:'63F045'},</v>
      </c>
      <c r="AN4991" s="16"/>
    </row>
    <row r="4992" ht="16.5" customHeight="1">
      <c r="A4992" s="29">
        <v>63.0</v>
      </c>
      <c r="B4992" s="30" t="s">
        <v>7050</v>
      </c>
      <c r="C4992" s="31">
        <v>4990.0</v>
      </c>
      <c r="D4992" s="32" t="s">
        <v>7051</v>
      </c>
      <c r="E4992" s="139"/>
      <c r="F4992" s="139"/>
      <c r="G4992" s="94"/>
      <c r="H4992" s="140"/>
      <c r="I4992" s="140"/>
      <c r="J4992" s="95"/>
      <c r="K4992" s="82" t="s">
        <v>38</v>
      </c>
      <c r="L4992" s="96"/>
      <c r="M4992" s="96"/>
      <c r="N4992" s="152"/>
      <c r="O4992" s="105"/>
      <c r="P4992" s="94"/>
      <c r="Q4992" s="140"/>
      <c r="R4992" s="95"/>
      <c r="S4992" s="287"/>
      <c r="T4992" s="287"/>
      <c r="U4992" s="152"/>
      <c r="V4992" s="152"/>
      <c r="W4992" s="152"/>
      <c r="X4992" s="299"/>
      <c r="Y4992" s="287"/>
      <c r="Z4992" s="345"/>
      <c r="AA4992" s="398"/>
      <c r="AB4992" s="288"/>
      <c r="AC4992" s="288"/>
      <c r="AD4992" s="288"/>
      <c r="AE4992" s="288"/>
      <c r="AF4992" s="346"/>
      <c r="AG4992" s="45">
        <v>519.0</v>
      </c>
      <c r="AH4992" s="79"/>
      <c r="AI4992" s="80"/>
      <c r="AJ4992" s="80"/>
      <c r="AK4992" s="80"/>
      <c r="AL4992" s="14"/>
      <c r="AM4992" s="16" t="str">
        <f t="shared" ref="AM4992:AM5003" si="228">"{s:'"&amp;A4992&amp;B4992&amp;"', v:"&amp;AG4992&amp;" , c:'"&amp;D4992&amp;"・'},"</f>
        <v>{s:'63F046', v:519 , c:'放デイ３０・有資格１６・責欠・'},</v>
      </c>
      <c r="AN4992" s="16"/>
    </row>
    <row r="4993" ht="16.5" customHeight="1">
      <c r="A4993" s="29">
        <v>63.0</v>
      </c>
      <c r="B4993" s="30" t="s">
        <v>7052</v>
      </c>
      <c r="C4993" s="31">
        <v>4991.0</v>
      </c>
      <c r="D4993" s="32" t="s">
        <v>7053</v>
      </c>
      <c r="E4993" s="139"/>
      <c r="F4993" s="139"/>
      <c r="G4993" s="94"/>
      <c r="H4993" s="140"/>
      <c r="I4993" s="140"/>
      <c r="J4993" s="95"/>
      <c r="K4993" s="87"/>
      <c r="L4993" s="302">
        <v>12.0</v>
      </c>
      <c r="M4993" s="63" t="s">
        <v>40</v>
      </c>
      <c r="N4993" s="140"/>
      <c r="O4993" s="105"/>
      <c r="P4993" s="94"/>
      <c r="Q4993" s="140"/>
      <c r="R4993" s="95"/>
      <c r="S4993" s="302"/>
      <c r="T4993" s="302"/>
      <c r="U4993" s="140"/>
      <c r="V4993" s="140"/>
      <c r="W4993" s="140"/>
      <c r="X4993" s="303"/>
      <c r="Y4993" s="290"/>
      <c r="Z4993" s="350"/>
      <c r="AA4993" s="299" t="s">
        <v>20</v>
      </c>
      <c r="AB4993" s="287" t="s">
        <v>21</v>
      </c>
      <c r="AC4993" s="351">
        <v>0.85</v>
      </c>
      <c r="AD4993" s="288"/>
      <c r="AE4993" s="288"/>
      <c r="AF4993" s="346"/>
      <c r="AG4993" s="45">
        <v>441.0</v>
      </c>
      <c r="AH4993" s="79"/>
      <c r="AI4993" s="80"/>
      <c r="AJ4993" s="80"/>
      <c r="AK4993" s="80"/>
      <c r="AL4993" s="14"/>
      <c r="AM4993" s="16" t="str">
        <f t="shared" si="228"/>
        <v>{s:'63F047', v:441 , c:'放デイ３０・有資格１６・責欠・評減・'},</v>
      </c>
      <c r="AN4993" s="16"/>
    </row>
    <row r="4994" ht="16.5" customHeight="1">
      <c r="A4994" s="29">
        <v>63.0</v>
      </c>
      <c r="B4994" s="30" t="s">
        <v>7054</v>
      </c>
      <c r="C4994" s="31">
        <v>4992.0</v>
      </c>
      <c r="D4994" s="32" t="s">
        <v>7055</v>
      </c>
      <c r="E4994" s="139"/>
      <c r="F4994" s="139"/>
      <c r="G4994" s="94"/>
      <c r="H4994" s="140"/>
      <c r="I4994" s="140"/>
      <c r="J4994" s="95"/>
      <c r="K4994" s="87"/>
      <c r="L4994" s="65"/>
      <c r="M4994" s="302"/>
      <c r="N4994" s="366"/>
      <c r="O4994" s="367"/>
      <c r="P4994" s="368"/>
      <c r="Q4994" s="366"/>
      <c r="R4994" s="369"/>
      <c r="S4994" s="304"/>
      <c r="T4994" s="304"/>
      <c r="U4994" s="140"/>
      <c r="V4994" s="140"/>
      <c r="W4994" s="140"/>
      <c r="X4994" s="305" t="s">
        <v>326</v>
      </c>
      <c r="Y4994" s="287" t="s">
        <v>21</v>
      </c>
      <c r="Z4994" s="354" t="str">
        <f>$Z$653</f>
        <v/>
      </c>
      <c r="AA4994" s="434"/>
      <c r="AB4994" s="297"/>
      <c r="AC4994" s="297"/>
      <c r="AD4994" s="297"/>
      <c r="AE4994" s="297"/>
      <c r="AF4994" s="362"/>
      <c r="AG4994" s="45">
        <v>363.0</v>
      </c>
      <c r="AH4994" s="79"/>
      <c r="AI4994" s="80"/>
      <c r="AJ4994" s="80"/>
      <c r="AK4994" s="80"/>
      <c r="AL4994" s="14"/>
      <c r="AM4994" s="16" t="str">
        <f t="shared" si="228"/>
        <v>{s:'63F048', v:363 , c:'放デイ３０・有資格１６・責欠・開減１・'},</v>
      </c>
      <c r="AN4994" s="16"/>
    </row>
    <row r="4995" ht="16.5" customHeight="1">
      <c r="A4995" s="29">
        <v>63.0</v>
      </c>
      <c r="B4995" s="30" t="s">
        <v>7056</v>
      </c>
      <c r="C4995" s="31">
        <v>4993.0</v>
      </c>
      <c r="D4995" s="32" t="s">
        <v>7057</v>
      </c>
      <c r="E4995" s="139"/>
      <c r="F4995" s="139"/>
      <c r="G4995" s="94"/>
      <c r="H4995" s="140"/>
      <c r="I4995" s="140"/>
      <c r="J4995" s="95"/>
      <c r="K4995" s="87"/>
      <c r="L4995" s="65"/>
      <c r="M4995" s="302"/>
      <c r="N4995" s="366"/>
      <c r="O4995" s="367"/>
      <c r="P4995" s="368"/>
      <c r="Q4995" s="366"/>
      <c r="R4995" s="369"/>
      <c r="S4995" s="304"/>
      <c r="T4995" s="304"/>
      <c r="U4995" s="140"/>
      <c r="V4995" s="140"/>
      <c r="W4995" s="140"/>
      <c r="X4995" s="306"/>
      <c r="Y4995" s="290"/>
      <c r="Z4995" s="355"/>
      <c r="AA4995" s="356" t="s">
        <v>20</v>
      </c>
      <c r="AB4995" s="357" t="s">
        <v>21</v>
      </c>
      <c r="AC4995" s="358">
        <v>0.85</v>
      </c>
      <c r="AD4995" s="288"/>
      <c r="AE4995" s="288"/>
      <c r="AF4995" s="346"/>
      <c r="AG4995" s="45">
        <v>309.0</v>
      </c>
      <c r="AH4995" s="79"/>
      <c r="AI4995" s="80"/>
      <c r="AJ4995" s="80"/>
      <c r="AK4995" s="80"/>
      <c r="AL4995" s="14"/>
      <c r="AM4995" s="16" t="str">
        <f t="shared" si="228"/>
        <v>{s:'63F049', v:309 , c:'放デイ３０・有資格１６・責欠・開減１・評減・'},</v>
      </c>
      <c r="AN4995" s="16"/>
    </row>
    <row r="4996" ht="16.5" customHeight="1">
      <c r="A4996" s="29">
        <v>63.0</v>
      </c>
      <c r="B4996" s="30" t="s">
        <v>7058</v>
      </c>
      <c r="C4996" s="31">
        <v>4994.0</v>
      </c>
      <c r="D4996" s="32" t="s">
        <v>7059</v>
      </c>
      <c r="E4996" s="139"/>
      <c r="F4996" s="139"/>
      <c r="G4996" s="94"/>
      <c r="H4996" s="140"/>
      <c r="I4996" s="140"/>
      <c r="J4996" s="95"/>
      <c r="K4996" s="87"/>
      <c r="L4996" s="65"/>
      <c r="M4996" s="302"/>
      <c r="N4996" s="366"/>
      <c r="O4996" s="367"/>
      <c r="P4996" s="368"/>
      <c r="Q4996" s="366"/>
      <c r="R4996" s="369"/>
      <c r="S4996" s="304"/>
      <c r="T4996" s="304"/>
      <c r="U4996" s="140"/>
      <c r="V4996" s="140"/>
      <c r="W4996" s="140"/>
      <c r="X4996" s="305" t="s">
        <v>329</v>
      </c>
      <c r="Y4996" s="287" t="s">
        <v>21</v>
      </c>
      <c r="Z4996" s="354" t="str">
        <f>$Z$655</f>
        <v/>
      </c>
      <c r="AA4996" s="435"/>
      <c r="AB4996" s="292"/>
      <c r="AC4996" s="292"/>
      <c r="AD4996" s="292"/>
      <c r="AE4996" s="292"/>
      <c r="AF4996" s="355"/>
      <c r="AG4996" s="45">
        <v>441.0</v>
      </c>
      <c r="AH4996" s="79"/>
      <c r="AI4996" s="80"/>
      <c r="AJ4996" s="80"/>
      <c r="AK4996" s="80"/>
      <c r="AL4996" s="14"/>
      <c r="AM4996" s="16" t="str">
        <f t="shared" si="228"/>
        <v>{s:'63F050', v:441 , c:'放デイ３０・有資格１６・責欠・開減２・'},</v>
      </c>
      <c r="AN4996" s="16"/>
    </row>
    <row r="4997" ht="16.5" customHeight="1">
      <c r="A4997" s="29">
        <v>63.0</v>
      </c>
      <c r="B4997" s="30" t="s">
        <v>7060</v>
      </c>
      <c r="C4997" s="31">
        <v>4995.0</v>
      </c>
      <c r="D4997" s="32" t="s">
        <v>7061</v>
      </c>
      <c r="E4997" s="139"/>
      <c r="F4997" s="139"/>
      <c r="G4997" s="94"/>
      <c r="H4997" s="140"/>
      <c r="I4997" s="140"/>
      <c r="J4997" s="95"/>
      <c r="K4997" s="69"/>
      <c r="L4997" s="65"/>
      <c r="M4997" s="302"/>
      <c r="N4997" s="366"/>
      <c r="O4997" s="367"/>
      <c r="P4997" s="368"/>
      <c r="Q4997" s="366"/>
      <c r="R4997" s="369"/>
      <c r="S4997" s="304"/>
      <c r="T4997" s="304"/>
      <c r="U4997" s="140"/>
      <c r="V4997" s="140"/>
      <c r="W4997" s="140"/>
      <c r="X4997" s="306"/>
      <c r="Y4997" s="290"/>
      <c r="Z4997" s="355"/>
      <c r="AA4997" s="356" t="s">
        <v>20</v>
      </c>
      <c r="AB4997" s="357" t="s">
        <v>21</v>
      </c>
      <c r="AC4997" s="358">
        <v>0.85</v>
      </c>
      <c r="AD4997" s="288"/>
      <c r="AE4997" s="288"/>
      <c r="AF4997" s="346"/>
      <c r="AG4997" s="45">
        <v>375.0</v>
      </c>
      <c r="AH4997" s="79"/>
      <c r="AI4997" s="80"/>
      <c r="AJ4997" s="80"/>
      <c r="AK4997" s="80"/>
      <c r="AL4997" s="14"/>
      <c r="AM4997" s="16" t="str">
        <f t="shared" si="228"/>
        <v>{s:'63F051', v:375 , c:'放デイ３０・有資格１６・責欠・開減２・評減・'},</v>
      </c>
      <c r="AN4997" s="16"/>
    </row>
    <row r="4998" ht="16.5" customHeight="1">
      <c r="A4998" s="29">
        <v>63.0</v>
      </c>
      <c r="B4998" s="30" t="s">
        <v>7062</v>
      </c>
      <c r="C4998" s="31">
        <v>4996.0</v>
      </c>
      <c r="D4998" s="32" t="s">
        <v>7063</v>
      </c>
      <c r="E4998" s="139"/>
      <c r="F4998" s="139"/>
      <c r="G4998" s="94"/>
      <c r="H4998" s="140"/>
      <c r="I4998" s="140"/>
      <c r="J4998" s="95"/>
      <c r="K4998" s="69"/>
      <c r="L4998" s="65"/>
      <c r="M4998" s="302"/>
      <c r="N4998" s="366"/>
      <c r="O4998" s="367"/>
      <c r="P4998" s="368"/>
      <c r="Q4998" s="366"/>
      <c r="R4998" s="369"/>
      <c r="S4998" s="304"/>
      <c r="T4998" s="304"/>
      <c r="U4998" s="140"/>
      <c r="V4998" s="140"/>
      <c r="W4998" s="140"/>
      <c r="X4998" s="299"/>
      <c r="Y4998" s="287"/>
      <c r="Z4998" s="345"/>
      <c r="AA4998" s="398"/>
      <c r="AB4998" s="288"/>
      <c r="AC4998" s="346"/>
      <c r="AD4998" s="82" t="s">
        <v>30</v>
      </c>
      <c r="AE4998" s="302">
        <v>5.0</v>
      </c>
      <c r="AF4998" s="360" t="s">
        <v>31</v>
      </c>
      <c r="AG4998" s="45">
        <v>514.0</v>
      </c>
      <c r="AH4998" s="79"/>
      <c r="AI4998" s="80"/>
      <c r="AJ4998" s="80"/>
      <c r="AK4998" s="80"/>
      <c r="AL4998" s="14"/>
      <c r="AM4998" s="16" t="str">
        <f t="shared" si="228"/>
        <v>{s:'63F052', v:514 , c:'放デイ３０・有資格１６・責欠・拘減・'},</v>
      </c>
      <c r="AN4998" s="16"/>
    </row>
    <row r="4999" ht="16.5" customHeight="1">
      <c r="A4999" s="29">
        <v>63.0</v>
      </c>
      <c r="B4999" s="30" t="s">
        <v>7064</v>
      </c>
      <c r="C4999" s="31">
        <v>4997.0</v>
      </c>
      <c r="D4999" s="32" t="s">
        <v>7065</v>
      </c>
      <c r="E4999" s="139"/>
      <c r="F4999" s="139"/>
      <c r="G4999" s="94"/>
      <c r="H4999" s="140"/>
      <c r="I4999" s="140"/>
      <c r="J4999" s="95"/>
      <c r="K4999" s="69"/>
      <c r="L4999" s="65"/>
      <c r="M4999" s="302"/>
      <c r="N4999" s="366"/>
      <c r="O4999" s="367"/>
      <c r="P4999" s="368"/>
      <c r="Q4999" s="366"/>
      <c r="R4999" s="369"/>
      <c r="S4999" s="304"/>
      <c r="T4999" s="304"/>
      <c r="U4999" s="140"/>
      <c r="V4999" s="140"/>
      <c r="W4999" s="140"/>
      <c r="X4999" s="303"/>
      <c r="Y4999" s="290"/>
      <c r="Z4999" s="350"/>
      <c r="AA4999" s="299" t="s">
        <v>20</v>
      </c>
      <c r="AB4999" s="287" t="s">
        <v>21</v>
      </c>
      <c r="AC4999" s="361">
        <v>0.85</v>
      </c>
      <c r="AD4999" s="87"/>
      <c r="AE4999" s="302"/>
      <c r="AF4999" s="360"/>
      <c r="AG4999" s="45">
        <v>436.0</v>
      </c>
      <c r="AH4999" s="79"/>
      <c r="AI4999" s="80"/>
      <c r="AJ4999" s="80"/>
      <c r="AK4999" s="80"/>
      <c r="AL4999" s="14"/>
      <c r="AM4999" s="16" t="str">
        <f t="shared" si="228"/>
        <v>{s:'63F053', v:436 , c:'放デイ３０・有資格１６・責欠・評減・拘減・'},</v>
      </c>
      <c r="AN4999" s="16"/>
    </row>
    <row r="5000" ht="16.5" customHeight="1">
      <c r="A5000" s="29">
        <v>63.0</v>
      </c>
      <c r="B5000" s="30" t="s">
        <v>7066</v>
      </c>
      <c r="C5000" s="31">
        <v>4998.0</v>
      </c>
      <c r="D5000" s="32" t="s">
        <v>7067</v>
      </c>
      <c r="E5000" s="139"/>
      <c r="F5000" s="139"/>
      <c r="G5000" s="94"/>
      <c r="H5000" s="140"/>
      <c r="I5000" s="140"/>
      <c r="J5000" s="95"/>
      <c r="K5000" s="69"/>
      <c r="L5000" s="65"/>
      <c r="M5000" s="302"/>
      <c r="N5000" s="366"/>
      <c r="O5000" s="367"/>
      <c r="P5000" s="368"/>
      <c r="Q5000" s="366"/>
      <c r="R5000" s="369"/>
      <c r="S5000" s="304"/>
      <c r="T5000" s="304"/>
      <c r="U5000" s="140"/>
      <c r="V5000" s="140"/>
      <c r="W5000" s="140"/>
      <c r="X5000" s="305" t="s">
        <v>326</v>
      </c>
      <c r="Y5000" s="302" t="s">
        <v>21</v>
      </c>
      <c r="Z5000" s="349">
        <v>0.7</v>
      </c>
      <c r="AA5000" s="434"/>
      <c r="AB5000" s="297"/>
      <c r="AC5000" s="362"/>
      <c r="AD5000" s="87"/>
      <c r="AE5000" s="313"/>
      <c r="AF5000" s="349"/>
      <c r="AG5000" s="45">
        <v>358.0</v>
      </c>
      <c r="AH5000" s="79"/>
      <c r="AI5000" s="80"/>
      <c r="AJ5000" s="80"/>
      <c r="AK5000" s="80"/>
      <c r="AL5000" s="14"/>
      <c r="AM5000" s="16" t="str">
        <f t="shared" si="228"/>
        <v>{s:'63F054', v:358 , c:'放デイ３０・有資格１６・責欠・開減１・拘減・'},</v>
      </c>
      <c r="AN5000" s="16"/>
    </row>
    <row r="5001" ht="16.5" customHeight="1">
      <c r="A5001" s="29">
        <v>63.0</v>
      </c>
      <c r="B5001" s="30" t="s">
        <v>7068</v>
      </c>
      <c r="C5001" s="31">
        <v>4999.0</v>
      </c>
      <c r="D5001" s="32" t="s">
        <v>7069</v>
      </c>
      <c r="E5001" s="139"/>
      <c r="F5001" s="139"/>
      <c r="G5001" s="94"/>
      <c r="H5001" s="140"/>
      <c r="I5001" s="140"/>
      <c r="J5001" s="95"/>
      <c r="K5001" s="69"/>
      <c r="L5001" s="65"/>
      <c r="M5001" s="302"/>
      <c r="N5001" s="366"/>
      <c r="O5001" s="367"/>
      <c r="P5001" s="368"/>
      <c r="Q5001" s="366"/>
      <c r="R5001" s="369"/>
      <c r="S5001" s="304"/>
      <c r="T5001" s="304"/>
      <c r="U5001" s="140"/>
      <c r="V5001" s="140"/>
      <c r="W5001" s="140"/>
      <c r="X5001" s="306"/>
      <c r="Y5001" s="290"/>
      <c r="Z5001" s="355"/>
      <c r="AA5001" s="356" t="s">
        <v>20</v>
      </c>
      <c r="AB5001" s="357" t="s">
        <v>21</v>
      </c>
      <c r="AC5001" s="363">
        <v>0.85</v>
      </c>
      <c r="AD5001" s="87"/>
      <c r="AE5001" s="313"/>
      <c r="AF5001" s="349"/>
      <c r="AG5001" s="45">
        <v>304.0</v>
      </c>
      <c r="AH5001" s="79"/>
      <c r="AI5001" s="80"/>
      <c r="AJ5001" s="80"/>
      <c r="AK5001" s="80"/>
      <c r="AL5001" s="14"/>
      <c r="AM5001" s="16" t="str">
        <f t="shared" si="228"/>
        <v>{s:'63F055', v:304 , c:'放デイ３０・有資格１６・責欠・開減１・評減・拘減・'},</v>
      </c>
      <c r="AN5001" s="16"/>
    </row>
    <row r="5002" ht="16.5" customHeight="1">
      <c r="A5002" s="29">
        <v>63.0</v>
      </c>
      <c r="B5002" s="30" t="s">
        <v>7070</v>
      </c>
      <c r="C5002" s="31">
        <v>5000.0</v>
      </c>
      <c r="D5002" s="32" t="s">
        <v>7071</v>
      </c>
      <c r="E5002" s="139"/>
      <c r="F5002" s="139"/>
      <c r="G5002" s="94"/>
      <c r="H5002" s="140"/>
      <c r="I5002" s="140"/>
      <c r="J5002" s="95"/>
      <c r="K5002" s="69"/>
      <c r="L5002" s="65"/>
      <c r="M5002" s="302"/>
      <c r="N5002" s="366"/>
      <c r="O5002" s="367"/>
      <c r="P5002" s="368"/>
      <c r="Q5002" s="366"/>
      <c r="R5002" s="369"/>
      <c r="S5002" s="304"/>
      <c r="T5002" s="304"/>
      <c r="U5002" s="140"/>
      <c r="V5002" s="140"/>
      <c r="W5002" s="140"/>
      <c r="X5002" s="305" t="s">
        <v>329</v>
      </c>
      <c r="Y5002" s="302" t="s">
        <v>21</v>
      </c>
      <c r="Z5002" s="349">
        <v>0.85</v>
      </c>
      <c r="AA5002" s="435"/>
      <c r="AB5002" s="292"/>
      <c r="AC5002" s="355"/>
      <c r="AD5002" s="87"/>
      <c r="AE5002" s="313"/>
      <c r="AF5002" s="349"/>
      <c r="AG5002" s="45">
        <v>436.0</v>
      </c>
      <c r="AH5002" s="79"/>
      <c r="AI5002" s="80"/>
      <c r="AJ5002" s="80"/>
      <c r="AK5002" s="80"/>
      <c r="AL5002" s="14"/>
      <c r="AM5002" s="16" t="str">
        <f t="shared" si="228"/>
        <v>{s:'63F056', v:436 , c:'放デイ３０・有資格１６・責欠・開減２・拘減・'},</v>
      </c>
      <c r="AN5002" s="16"/>
    </row>
    <row r="5003" ht="16.5" customHeight="1">
      <c r="A5003" s="29">
        <v>63.0</v>
      </c>
      <c r="B5003" s="30" t="s">
        <v>7072</v>
      </c>
      <c r="C5003" s="31">
        <v>5001.0</v>
      </c>
      <c r="D5003" s="32" t="s">
        <v>7073</v>
      </c>
      <c r="E5003" s="139"/>
      <c r="F5003" s="139"/>
      <c r="G5003" s="94"/>
      <c r="H5003" s="140"/>
      <c r="I5003" s="140"/>
      <c r="J5003" s="95"/>
      <c r="K5003" s="69"/>
      <c r="L5003" s="65"/>
      <c r="M5003" s="302"/>
      <c r="N5003" s="366"/>
      <c r="O5003" s="367"/>
      <c r="P5003" s="368"/>
      <c r="Q5003" s="366"/>
      <c r="R5003" s="369"/>
      <c r="S5003" s="304"/>
      <c r="T5003" s="304"/>
      <c r="U5003" s="140"/>
      <c r="V5003" s="140"/>
      <c r="W5003" s="140"/>
      <c r="X5003" s="306"/>
      <c r="Y5003" s="290"/>
      <c r="Z5003" s="355"/>
      <c r="AA5003" s="356" t="s">
        <v>20</v>
      </c>
      <c r="AB5003" s="357" t="s">
        <v>21</v>
      </c>
      <c r="AC5003" s="363">
        <v>0.85</v>
      </c>
      <c r="AD5003" s="93"/>
      <c r="AE5003" s="292"/>
      <c r="AF5003" s="355"/>
      <c r="AG5003" s="45">
        <v>370.0</v>
      </c>
      <c r="AH5003" s="79"/>
      <c r="AI5003" s="80"/>
      <c r="AJ5003" s="80"/>
      <c r="AK5003" s="80"/>
      <c r="AL5003" s="14"/>
      <c r="AM5003" s="16" t="str">
        <f t="shared" si="228"/>
        <v>{s:'63F057', v:370 , c:'放デイ３０・有資格１６・責欠・開減２・評減・拘減・'},</v>
      </c>
      <c r="AN5003" s="16"/>
    </row>
    <row r="5004" ht="16.5" customHeight="1">
      <c r="A5004" s="403">
        <v>63.0</v>
      </c>
      <c r="B5004" s="404" t="s">
        <v>7074</v>
      </c>
      <c r="C5004" s="31">
        <v>5002.0</v>
      </c>
      <c r="D5004" s="405" t="s">
        <v>7075</v>
      </c>
      <c r="E5004" s="139"/>
      <c r="F5004" s="139"/>
      <c r="G5004" s="307"/>
      <c r="H5004" s="352"/>
      <c r="I5004" s="140"/>
      <c r="J5004" s="95"/>
      <c r="K5004" s="69"/>
      <c r="L5004" s="65"/>
      <c r="M5004" s="65"/>
      <c r="N5004" s="366"/>
      <c r="O5004" s="367"/>
      <c r="P5004" s="368"/>
      <c r="Q5004" s="366"/>
      <c r="R5004" s="369"/>
      <c r="S5004" s="406" t="s">
        <v>23</v>
      </c>
      <c r="T5004" s="436" t="s">
        <v>24</v>
      </c>
      <c r="U5004" s="408"/>
      <c r="V5004" s="408"/>
      <c r="W5004" s="437"/>
      <c r="X5004" s="438"/>
      <c r="Y5004" s="409"/>
      <c r="Z5004" s="439"/>
      <c r="AA5004" s="411"/>
      <c r="AB5004" s="412"/>
      <c r="AC5004" s="412"/>
      <c r="AD5004" s="412"/>
      <c r="AE5004" s="412"/>
      <c r="AF5004" s="413"/>
      <c r="AG5004" s="414">
        <v>363.0</v>
      </c>
      <c r="AH5004" s="79"/>
      <c r="AI5004" s="80"/>
      <c r="AJ5004" s="80"/>
      <c r="AK5004" s="80"/>
      <c r="AL5004" s="14"/>
      <c r="AM5004" s="16" t="str">
        <f t="shared" ref="AM5004:AM5027" si="229">"{s:'"&amp;A5004&amp;B5004&amp;"'},"</f>
        <v>{s:'63F058'},</v>
      </c>
      <c r="AN5004" s="16"/>
    </row>
    <row r="5005" ht="16.5" customHeight="1">
      <c r="A5005" s="403">
        <v>63.0</v>
      </c>
      <c r="B5005" s="404" t="s">
        <v>7076</v>
      </c>
      <c r="C5005" s="31">
        <v>5003.0</v>
      </c>
      <c r="D5005" s="405" t="s">
        <v>7077</v>
      </c>
      <c r="E5005" s="139"/>
      <c r="F5005" s="139"/>
      <c r="G5005" s="307"/>
      <c r="H5005" s="352"/>
      <c r="I5005" s="140"/>
      <c r="J5005" s="95"/>
      <c r="K5005" s="69"/>
      <c r="L5005" s="302"/>
      <c r="M5005" s="63"/>
      <c r="N5005" s="366"/>
      <c r="O5005" s="367"/>
      <c r="P5005" s="368"/>
      <c r="Q5005" s="366"/>
      <c r="R5005" s="369"/>
      <c r="S5005" s="440"/>
      <c r="T5005" s="441"/>
      <c r="U5005" s="442" t="s">
        <v>21</v>
      </c>
      <c r="V5005" s="443">
        <v>0.7</v>
      </c>
      <c r="W5005" s="444"/>
      <c r="X5005" s="445"/>
      <c r="Y5005" s="418"/>
      <c r="Z5005" s="446"/>
      <c r="AA5005" s="438" t="s">
        <v>20</v>
      </c>
      <c r="AB5005" s="409" t="s">
        <v>21</v>
      </c>
      <c r="AC5005" s="447">
        <v>0.85</v>
      </c>
      <c r="AD5005" s="412"/>
      <c r="AE5005" s="412"/>
      <c r="AF5005" s="413"/>
      <c r="AG5005" s="414">
        <v>309.0</v>
      </c>
      <c r="AH5005" s="79"/>
      <c r="AI5005" s="80"/>
      <c r="AJ5005" s="80"/>
      <c r="AK5005" s="80"/>
      <c r="AL5005" s="14"/>
      <c r="AM5005" s="16" t="str">
        <f t="shared" si="229"/>
        <v>{s:'63F059'},</v>
      </c>
      <c r="AN5005" s="16"/>
    </row>
    <row r="5006" ht="16.5" customHeight="1">
      <c r="A5006" s="403">
        <v>63.0</v>
      </c>
      <c r="B5006" s="404" t="s">
        <v>7078</v>
      </c>
      <c r="C5006" s="31">
        <v>5004.0</v>
      </c>
      <c r="D5006" s="405" t="s">
        <v>7079</v>
      </c>
      <c r="E5006" s="94"/>
      <c r="F5006" s="94"/>
      <c r="G5006" s="103"/>
      <c r="H5006" s="140"/>
      <c r="I5006" s="140"/>
      <c r="J5006" s="95"/>
      <c r="K5006" s="69"/>
      <c r="L5006" s="65"/>
      <c r="M5006" s="65"/>
      <c r="N5006" s="302"/>
      <c r="O5006" s="382"/>
      <c r="P5006" s="383"/>
      <c r="Q5006" s="302"/>
      <c r="R5006" s="384"/>
      <c r="S5006" s="440"/>
      <c r="T5006" s="441"/>
      <c r="U5006" s="442"/>
      <c r="V5006" s="443"/>
      <c r="W5006" s="448"/>
      <c r="X5006" s="449" t="s">
        <v>326</v>
      </c>
      <c r="Y5006" s="409" t="s">
        <v>21</v>
      </c>
      <c r="Z5006" s="410" t="str">
        <f>$Z$653</f>
        <v/>
      </c>
      <c r="AA5006" s="426"/>
      <c r="AB5006" s="427"/>
      <c r="AC5006" s="427"/>
      <c r="AD5006" s="427"/>
      <c r="AE5006" s="427"/>
      <c r="AF5006" s="428"/>
      <c r="AG5006" s="414">
        <v>254.0</v>
      </c>
      <c r="AH5006" s="79"/>
      <c r="AI5006" s="80"/>
      <c r="AJ5006" s="80"/>
      <c r="AK5006" s="80"/>
      <c r="AL5006" s="14"/>
      <c r="AM5006" s="16" t="str">
        <f t="shared" si="229"/>
        <v>{s:'63F060'},</v>
      </c>
      <c r="AN5006" s="16"/>
    </row>
    <row r="5007" ht="16.5" customHeight="1">
      <c r="A5007" s="403">
        <v>63.0</v>
      </c>
      <c r="B5007" s="404" t="s">
        <v>7080</v>
      </c>
      <c r="C5007" s="31">
        <v>5005.0</v>
      </c>
      <c r="D5007" s="405" t="s">
        <v>7081</v>
      </c>
      <c r="E5007" s="94"/>
      <c r="F5007" s="94"/>
      <c r="G5007" s="103"/>
      <c r="H5007" s="140"/>
      <c r="I5007" s="140"/>
      <c r="J5007" s="95"/>
      <c r="K5007" s="69"/>
      <c r="L5007" s="65"/>
      <c r="M5007" s="65"/>
      <c r="N5007" s="302"/>
      <c r="O5007" s="382"/>
      <c r="P5007" s="383"/>
      <c r="Q5007" s="302"/>
      <c r="R5007" s="384"/>
      <c r="S5007" s="440"/>
      <c r="T5007" s="441"/>
      <c r="U5007" s="442"/>
      <c r="V5007" s="443"/>
      <c r="W5007" s="448"/>
      <c r="X5007" s="450"/>
      <c r="Y5007" s="418"/>
      <c r="Z5007" s="419"/>
      <c r="AA5007" s="420" t="s">
        <v>20</v>
      </c>
      <c r="AB5007" s="421" t="s">
        <v>21</v>
      </c>
      <c r="AC5007" s="422">
        <v>0.85</v>
      </c>
      <c r="AD5007" s="412"/>
      <c r="AE5007" s="412"/>
      <c r="AF5007" s="413"/>
      <c r="AG5007" s="414">
        <v>216.0</v>
      </c>
      <c r="AH5007" s="79"/>
      <c r="AI5007" s="80"/>
      <c r="AJ5007" s="80"/>
      <c r="AK5007" s="80"/>
      <c r="AL5007" s="14"/>
      <c r="AM5007" s="16" t="str">
        <f t="shared" si="229"/>
        <v>{s:'63F061'},</v>
      </c>
      <c r="AN5007" s="16"/>
    </row>
    <row r="5008" ht="16.5" customHeight="1">
      <c r="A5008" s="403">
        <v>63.0</v>
      </c>
      <c r="B5008" s="404" t="s">
        <v>7082</v>
      </c>
      <c r="C5008" s="31">
        <v>5006.0</v>
      </c>
      <c r="D5008" s="405" t="s">
        <v>7083</v>
      </c>
      <c r="E5008" s="94"/>
      <c r="F5008" s="94"/>
      <c r="G5008" s="103"/>
      <c r="H5008" s="140"/>
      <c r="I5008" s="140"/>
      <c r="J5008" s="95"/>
      <c r="K5008" s="69"/>
      <c r="L5008" s="65"/>
      <c r="M5008" s="65"/>
      <c r="N5008" s="302"/>
      <c r="O5008" s="382"/>
      <c r="P5008" s="383"/>
      <c r="Q5008" s="302"/>
      <c r="R5008" s="384"/>
      <c r="S5008" s="440"/>
      <c r="T5008" s="441"/>
      <c r="U5008" s="442"/>
      <c r="V5008" s="443"/>
      <c r="W5008" s="448"/>
      <c r="X5008" s="449" t="s">
        <v>329</v>
      </c>
      <c r="Y5008" s="409" t="s">
        <v>21</v>
      </c>
      <c r="Z5008" s="410" t="str">
        <f>$Z$655</f>
        <v/>
      </c>
      <c r="AA5008" s="423"/>
      <c r="AB5008" s="424"/>
      <c r="AC5008" s="424"/>
      <c r="AD5008" s="424"/>
      <c r="AE5008" s="424"/>
      <c r="AF5008" s="419"/>
      <c r="AG5008" s="414">
        <v>309.0</v>
      </c>
      <c r="AH5008" s="79"/>
      <c r="AI5008" s="80"/>
      <c r="AJ5008" s="80"/>
      <c r="AK5008" s="80"/>
      <c r="AL5008" s="14"/>
      <c r="AM5008" s="16" t="str">
        <f t="shared" si="229"/>
        <v>{s:'63F062'},</v>
      </c>
      <c r="AN5008" s="16"/>
    </row>
    <row r="5009" ht="16.5" customHeight="1">
      <c r="A5009" s="403">
        <v>63.0</v>
      </c>
      <c r="B5009" s="404" t="s">
        <v>7084</v>
      </c>
      <c r="C5009" s="31">
        <v>5007.0</v>
      </c>
      <c r="D5009" s="405" t="s">
        <v>7085</v>
      </c>
      <c r="E5009" s="94"/>
      <c r="F5009" s="94"/>
      <c r="G5009" s="103"/>
      <c r="H5009" s="140"/>
      <c r="I5009" s="140"/>
      <c r="J5009" s="95"/>
      <c r="K5009" s="69"/>
      <c r="L5009" s="65"/>
      <c r="M5009" s="65"/>
      <c r="N5009" s="302"/>
      <c r="O5009" s="382"/>
      <c r="P5009" s="383"/>
      <c r="Q5009" s="302"/>
      <c r="R5009" s="384"/>
      <c r="S5009" s="440"/>
      <c r="T5009" s="441"/>
      <c r="U5009" s="442"/>
      <c r="V5009" s="443"/>
      <c r="W5009" s="448"/>
      <c r="X5009" s="450"/>
      <c r="Y5009" s="418"/>
      <c r="Z5009" s="419"/>
      <c r="AA5009" s="420" t="s">
        <v>20</v>
      </c>
      <c r="AB5009" s="421" t="s">
        <v>21</v>
      </c>
      <c r="AC5009" s="422">
        <v>0.85</v>
      </c>
      <c r="AD5009" s="412"/>
      <c r="AE5009" s="412"/>
      <c r="AF5009" s="413"/>
      <c r="AG5009" s="414">
        <v>263.0</v>
      </c>
      <c r="AH5009" s="79"/>
      <c r="AI5009" s="80"/>
      <c r="AJ5009" s="80"/>
      <c r="AK5009" s="80"/>
      <c r="AL5009" s="14"/>
      <c r="AM5009" s="16" t="str">
        <f t="shared" si="229"/>
        <v>{s:'63F063'},</v>
      </c>
      <c r="AN5009" s="16"/>
    </row>
    <row r="5010" ht="16.5" customHeight="1">
      <c r="A5010" s="403">
        <v>63.0</v>
      </c>
      <c r="B5010" s="404" t="s">
        <v>7086</v>
      </c>
      <c r="C5010" s="31">
        <v>5008.0</v>
      </c>
      <c r="D5010" s="405" t="s">
        <v>7087</v>
      </c>
      <c r="E5010" s="94"/>
      <c r="F5010" s="94"/>
      <c r="G5010" s="103"/>
      <c r="H5010" s="140"/>
      <c r="I5010" s="140"/>
      <c r="J5010" s="95"/>
      <c r="K5010" s="69"/>
      <c r="L5010" s="65"/>
      <c r="M5010" s="65"/>
      <c r="N5010" s="302"/>
      <c r="O5010" s="382"/>
      <c r="P5010" s="383"/>
      <c r="Q5010" s="302"/>
      <c r="R5010" s="384"/>
      <c r="S5010" s="440"/>
      <c r="T5010" s="441"/>
      <c r="U5010" s="442"/>
      <c r="V5010" s="443"/>
      <c r="W5010" s="448"/>
      <c r="X5010" s="438"/>
      <c r="Y5010" s="409"/>
      <c r="Z5010" s="439"/>
      <c r="AA5010" s="411"/>
      <c r="AB5010" s="412"/>
      <c r="AC5010" s="413"/>
      <c r="AD5010" s="451" t="s">
        <v>30</v>
      </c>
      <c r="AE5010" s="442">
        <v>5.0</v>
      </c>
      <c r="AF5010" s="452" t="s">
        <v>31</v>
      </c>
      <c r="AG5010" s="414">
        <v>358.0</v>
      </c>
      <c r="AH5010" s="79"/>
      <c r="AI5010" s="80"/>
      <c r="AJ5010" s="80"/>
      <c r="AK5010" s="80"/>
      <c r="AL5010" s="14"/>
      <c r="AM5010" s="16" t="str">
        <f t="shared" si="229"/>
        <v>{s:'63F064'},</v>
      </c>
      <c r="AN5010" s="16"/>
    </row>
    <row r="5011" ht="16.5" customHeight="1">
      <c r="A5011" s="403">
        <v>63.0</v>
      </c>
      <c r="B5011" s="404" t="s">
        <v>7088</v>
      </c>
      <c r="C5011" s="31">
        <v>5009.0</v>
      </c>
      <c r="D5011" s="405" t="s">
        <v>7089</v>
      </c>
      <c r="E5011" s="94"/>
      <c r="F5011" s="94"/>
      <c r="G5011" s="103"/>
      <c r="H5011" s="140"/>
      <c r="I5011" s="140"/>
      <c r="J5011" s="95"/>
      <c r="K5011" s="69"/>
      <c r="L5011" s="65"/>
      <c r="M5011" s="65"/>
      <c r="N5011" s="302"/>
      <c r="O5011" s="382"/>
      <c r="P5011" s="383"/>
      <c r="Q5011" s="302"/>
      <c r="R5011" s="384"/>
      <c r="S5011" s="458"/>
      <c r="T5011" s="455"/>
      <c r="U5011" s="442"/>
      <c r="V5011" s="443"/>
      <c r="W5011" s="448"/>
      <c r="X5011" s="445"/>
      <c r="Y5011" s="418"/>
      <c r="Z5011" s="446"/>
      <c r="AA5011" s="438" t="s">
        <v>20</v>
      </c>
      <c r="AB5011" s="409" t="s">
        <v>21</v>
      </c>
      <c r="AC5011" s="454">
        <v>0.85</v>
      </c>
      <c r="AD5011" s="441"/>
      <c r="AE5011" s="442"/>
      <c r="AF5011" s="452"/>
      <c r="AG5011" s="414">
        <v>304.0</v>
      </c>
      <c r="AH5011" s="79"/>
      <c r="AI5011" s="80"/>
      <c r="AJ5011" s="80"/>
      <c r="AK5011" s="80"/>
      <c r="AL5011" s="14"/>
      <c r="AM5011" s="16" t="str">
        <f t="shared" si="229"/>
        <v>{s:'63F065'},</v>
      </c>
      <c r="AN5011" s="16"/>
    </row>
    <row r="5012" ht="16.5" customHeight="1">
      <c r="A5012" s="403">
        <v>63.0</v>
      </c>
      <c r="B5012" s="404" t="s">
        <v>7090</v>
      </c>
      <c r="C5012" s="31">
        <v>5010.0</v>
      </c>
      <c r="D5012" s="405" t="s">
        <v>7091</v>
      </c>
      <c r="E5012" s="94"/>
      <c r="F5012" s="94"/>
      <c r="G5012" s="103"/>
      <c r="H5012" s="140"/>
      <c r="I5012" s="140"/>
      <c r="J5012" s="95"/>
      <c r="K5012" s="69"/>
      <c r="L5012" s="65"/>
      <c r="M5012" s="65"/>
      <c r="N5012" s="302"/>
      <c r="O5012" s="382"/>
      <c r="P5012" s="383"/>
      <c r="Q5012" s="302"/>
      <c r="R5012" s="384"/>
      <c r="S5012" s="458"/>
      <c r="T5012" s="455"/>
      <c r="U5012" s="442"/>
      <c r="V5012" s="443"/>
      <c r="W5012" s="448"/>
      <c r="X5012" s="449" t="s">
        <v>326</v>
      </c>
      <c r="Y5012" s="442" t="s">
        <v>21</v>
      </c>
      <c r="Z5012" s="448" t="str">
        <f>$Z$653</f>
        <v/>
      </c>
      <c r="AA5012" s="426"/>
      <c r="AB5012" s="427"/>
      <c r="AC5012" s="428"/>
      <c r="AD5012" s="441"/>
      <c r="AE5012" s="443"/>
      <c r="AF5012" s="448"/>
      <c r="AG5012" s="414">
        <v>249.0</v>
      </c>
      <c r="AH5012" s="79"/>
      <c r="AI5012" s="80"/>
      <c r="AJ5012" s="80"/>
      <c r="AK5012" s="80"/>
      <c r="AL5012" s="14"/>
      <c r="AM5012" s="16" t="str">
        <f t="shared" si="229"/>
        <v>{s:'63F066'},</v>
      </c>
      <c r="AN5012" s="16"/>
    </row>
    <row r="5013" ht="16.5" customHeight="1">
      <c r="A5013" s="403">
        <v>63.0</v>
      </c>
      <c r="B5013" s="404" t="s">
        <v>7092</v>
      </c>
      <c r="C5013" s="31">
        <v>5011.0</v>
      </c>
      <c r="D5013" s="405" t="s">
        <v>7093</v>
      </c>
      <c r="E5013" s="94"/>
      <c r="F5013" s="94"/>
      <c r="G5013" s="103"/>
      <c r="H5013" s="140"/>
      <c r="I5013" s="140"/>
      <c r="J5013" s="95"/>
      <c r="K5013" s="69"/>
      <c r="L5013" s="65"/>
      <c r="M5013" s="65"/>
      <c r="N5013" s="302"/>
      <c r="O5013" s="382"/>
      <c r="P5013" s="383"/>
      <c r="Q5013" s="302"/>
      <c r="R5013" s="384"/>
      <c r="S5013" s="458"/>
      <c r="T5013" s="455"/>
      <c r="U5013" s="442"/>
      <c r="V5013" s="443"/>
      <c r="W5013" s="448"/>
      <c r="X5013" s="450"/>
      <c r="Y5013" s="418"/>
      <c r="Z5013" s="419"/>
      <c r="AA5013" s="420" t="s">
        <v>20</v>
      </c>
      <c r="AB5013" s="421" t="s">
        <v>21</v>
      </c>
      <c r="AC5013" s="430">
        <v>0.85</v>
      </c>
      <c r="AD5013" s="441"/>
      <c r="AE5013" s="443"/>
      <c r="AF5013" s="448"/>
      <c r="AG5013" s="414">
        <v>211.0</v>
      </c>
      <c r="AH5013" s="79"/>
      <c r="AI5013" s="80"/>
      <c r="AJ5013" s="80"/>
      <c r="AK5013" s="80"/>
      <c r="AL5013" s="14"/>
      <c r="AM5013" s="16" t="str">
        <f t="shared" si="229"/>
        <v>{s:'63F067'},</v>
      </c>
      <c r="AN5013" s="16"/>
    </row>
    <row r="5014" ht="16.5" customHeight="1">
      <c r="A5014" s="403">
        <v>63.0</v>
      </c>
      <c r="B5014" s="404" t="s">
        <v>7094</v>
      </c>
      <c r="C5014" s="31">
        <v>5012.0</v>
      </c>
      <c r="D5014" s="405" t="s">
        <v>7095</v>
      </c>
      <c r="E5014" s="94"/>
      <c r="F5014" s="94"/>
      <c r="G5014" s="103"/>
      <c r="H5014" s="140"/>
      <c r="I5014" s="140"/>
      <c r="J5014" s="95"/>
      <c r="K5014" s="69"/>
      <c r="L5014" s="65"/>
      <c r="M5014" s="65"/>
      <c r="N5014" s="302"/>
      <c r="O5014" s="382"/>
      <c r="P5014" s="383"/>
      <c r="Q5014" s="302"/>
      <c r="R5014" s="384"/>
      <c r="S5014" s="458"/>
      <c r="T5014" s="455"/>
      <c r="U5014" s="442"/>
      <c r="V5014" s="443"/>
      <c r="W5014" s="448"/>
      <c r="X5014" s="449" t="s">
        <v>329</v>
      </c>
      <c r="Y5014" s="442" t="s">
        <v>21</v>
      </c>
      <c r="Z5014" s="448" t="str">
        <f>$Z$655</f>
        <v/>
      </c>
      <c r="AA5014" s="423"/>
      <c r="AB5014" s="424"/>
      <c r="AC5014" s="419"/>
      <c r="AD5014" s="441"/>
      <c r="AE5014" s="443"/>
      <c r="AF5014" s="448"/>
      <c r="AG5014" s="414">
        <v>304.0</v>
      </c>
      <c r="AH5014" s="79"/>
      <c r="AI5014" s="80"/>
      <c r="AJ5014" s="80"/>
      <c r="AK5014" s="80"/>
      <c r="AL5014" s="14"/>
      <c r="AM5014" s="16" t="str">
        <f t="shared" si="229"/>
        <v>{s:'63F068'},</v>
      </c>
      <c r="AN5014" s="16"/>
    </row>
    <row r="5015" ht="16.5" customHeight="1">
      <c r="A5015" s="403">
        <v>63.0</v>
      </c>
      <c r="B5015" s="404" t="s">
        <v>7096</v>
      </c>
      <c r="C5015" s="31">
        <v>5013.0</v>
      </c>
      <c r="D5015" s="405" t="s">
        <v>7097</v>
      </c>
      <c r="E5015" s="94"/>
      <c r="F5015" s="94"/>
      <c r="G5015" s="103"/>
      <c r="H5015" s="140"/>
      <c r="I5015" s="140"/>
      <c r="J5015" s="95"/>
      <c r="K5015" s="69"/>
      <c r="L5015" s="65"/>
      <c r="M5015" s="65"/>
      <c r="N5015" s="302"/>
      <c r="O5015" s="382"/>
      <c r="P5015" s="383"/>
      <c r="Q5015" s="302"/>
      <c r="R5015" s="384"/>
      <c r="S5015" s="458"/>
      <c r="T5015" s="455"/>
      <c r="U5015" s="442"/>
      <c r="V5015" s="443"/>
      <c r="W5015" s="448"/>
      <c r="X5015" s="450"/>
      <c r="Y5015" s="418"/>
      <c r="Z5015" s="419"/>
      <c r="AA5015" s="420" t="s">
        <v>20</v>
      </c>
      <c r="AB5015" s="421" t="s">
        <v>21</v>
      </c>
      <c r="AC5015" s="430">
        <v>0.85</v>
      </c>
      <c r="AD5015" s="456"/>
      <c r="AE5015" s="424"/>
      <c r="AF5015" s="419"/>
      <c r="AG5015" s="414">
        <v>258.0</v>
      </c>
      <c r="AH5015" s="79"/>
      <c r="AI5015" s="80"/>
      <c r="AJ5015" s="80"/>
      <c r="AK5015" s="80"/>
      <c r="AL5015" s="14"/>
      <c r="AM5015" s="16" t="str">
        <f t="shared" si="229"/>
        <v>{s:'63F069'},</v>
      </c>
      <c r="AN5015" s="16"/>
    </row>
    <row r="5016" ht="16.5" customHeight="1">
      <c r="A5016" s="403">
        <v>63.0</v>
      </c>
      <c r="B5016" s="404" t="s">
        <v>7098</v>
      </c>
      <c r="C5016" s="31">
        <v>5014.0</v>
      </c>
      <c r="D5016" s="405" t="s">
        <v>7099</v>
      </c>
      <c r="E5016" s="94"/>
      <c r="F5016" s="94"/>
      <c r="G5016" s="103"/>
      <c r="H5016" s="140"/>
      <c r="I5016" s="140"/>
      <c r="J5016" s="95"/>
      <c r="K5016" s="69"/>
      <c r="L5016" s="65"/>
      <c r="M5016" s="65"/>
      <c r="N5016" s="302"/>
      <c r="O5016" s="382"/>
      <c r="P5016" s="383"/>
      <c r="Q5016" s="302"/>
      <c r="R5016" s="384"/>
      <c r="S5016" s="458"/>
      <c r="T5016" s="436" t="s">
        <v>27</v>
      </c>
      <c r="U5016" s="409"/>
      <c r="V5016" s="457"/>
      <c r="W5016" s="410"/>
      <c r="X5016" s="438"/>
      <c r="Y5016" s="409"/>
      <c r="Z5016" s="439"/>
      <c r="AA5016" s="411"/>
      <c r="AB5016" s="412"/>
      <c r="AC5016" s="412"/>
      <c r="AD5016" s="412"/>
      <c r="AE5016" s="412"/>
      <c r="AF5016" s="413"/>
      <c r="AG5016" s="414">
        <v>260.0</v>
      </c>
      <c r="AH5016" s="79"/>
      <c r="AI5016" s="80"/>
      <c r="AJ5016" s="80"/>
      <c r="AK5016" s="80"/>
      <c r="AL5016" s="14"/>
      <c r="AM5016" s="16" t="str">
        <f t="shared" si="229"/>
        <v>{s:'63F070'},</v>
      </c>
      <c r="AN5016" s="16"/>
    </row>
    <row r="5017" ht="16.5" customHeight="1">
      <c r="A5017" s="403">
        <v>63.0</v>
      </c>
      <c r="B5017" s="404" t="s">
        <v>7100</v>
      </c>
      <c r="C5017" s="31">
        <v>5015.0</v>
      </c>
      <c r="D5017" s="405" t="s">
        <v>7101</v>
      </c>
      <c r="E5017" s="94"/>
      <c r="F5017" s="94"/>
      <c r="G5017" s="103"/>
      <c r="H5017" s="140"/>
      <c r="I5017" s="140"/>
      <c r="J5017" s="95"/>
      <c r="K5017" s="69"/>
      <c r="L5017" s="65"/>
      <c r="M5017" s="65"/>
      <c r="N5017" s="302"/>
      <c r="O5017" s="382"/>
      <c r="P5017" s="383"/>
      <c r="Q5017" s="302"/>
      <c r="R5017" s="384"/>
      <c r="S5017" s="458"/>
      <c r="T5017" s="441"/>
      <c r="U5017" s="442" t="s">
        <v>21</v>
      </c>
      <c r="V5017" s="443">
        <v>0.5</v>
      </c>
      <c r="W5017" s="448"/>
      <c r="X5017" s="445"/>
      <c r="Y5017" s="418"/>
      <c r="Z5017" s="446"/>
      <c r="AA5017" s="438" t="s">
        <v>20</v>
      </c>
      <c r="AB5017" s="409" t="s">
        <v>21</v>
      </c>
      <c r="AC5017" s="447">
        <v>0.85</v>
      </c>
      <c r="AD5017" s="412"/>
      <c r="AE5017" s="412"/>
      <c r="AF5017" s="413"/>
      <c r="AG5017" s="414">
        <v>221.0</v>
      </c>
      <c r="AH5017" s="79"/>
      <c r="AI5017" s="80"/>
      <c r="AJ5017" s="80"/>
      <c r="AK5017" s="80"/>
      <c r="AL5017" s="14"/>
      <c r="AM5017" s="16" t="str">
        <f t="shared" si="229"/>
        <v>{s:'63F071'},</v>
      </c>
      <c r="AN5017" s="16"/>
    </row>
    <row r="5018" ht="16.5" customHeight="1">
      <c r="A5018" s="403">
        <v>63.0</v>
      </c>
      <c r="B5018" s="404" t="s">
        <v>7102</v>
      </c>
      <c r="C5018" s="31">
        <v>5016.0</v>
      </c>
      <c r="D5018" s="405" t="s">
        <v>7103</v>
      </c>
      <c r="E5018" s="94"/>
      <c r="F5018" s="94"/>
      <c r="G5018" s="103"/>
      <c r="H5018" s="140"/>
      <c r="I5018" s="140"/>
      <c r="J5018" s="95"/>
      <c r="K5018" s="69"/>
      <c r="L5018" s="65"/>
      <c r="M5018" s="65"/>
      <c r="N5018" s="302"/>
      <c r="O5018" s="382"/>
      <c r="P5018" s="383"/>
      <c r="Q5018" s="302"/>
      <c r="R5018" s="384"/>
      <c r="S5018" s="458"/>
      <c r="T5018" s="441"/>
      <c r="U5018" s="442"/>
      <c r="V5018" s="443"/>
      <c r="W5018" s="448"/>
      <c r="X5018" s="449" t="s">
        <v>326</v>
      </c>
      <c r="Y5018" s="409" t="s">
        <v>21</v>
      </c>
      <c r="Z5018" s="410" t="str">
        <f>$Z$653</f>
        <v/>
      </c>
      <c r="AA5018" s="426"/>
      <c r="AB5018" s="427"/>
      <c r="AC5018" s="427"/>
      <c r="AD5018" s="427"/>
      <c r="AE5018" s="427"/>
      <c r="AF5018" s="428"/>
      <c r="AG5018" s="414">
        <v>182.0</v>
      </c>
      <c r="AH5018" s="79"/>
      <c r="AI5018" s="80"/>
      <c r="AJ5018" s="80"/>
      <c r="AK5018" s="80"/>
      <c r="AL5018" s="14"/>
      <c r="AM5018" s="16" t="str">
        <f t="shared" si="229"/>
        <v>{s:'63F072'},</v>
      </c>
      <c r="AN5018" s="16"/>
    </row>
    <row r="5019" ht="16.5" customHeight="1">
      <c r="A5019" s="403">
        <v>63.0</v>
      </c>
      <c r="B5019" s="404" t="s">
        <v>7104</v>
      </c>
      <c r="C5019" s="31">
        <v>5017.0</v>
      </c>
      <c r="D5019" s="405" t="s">
        <v>7105</v>
      </c>
      <c r="E5019" s="94"/>
      <c r="F5019" s="94"/>
      <c r="G5019" s="103"/>
      <c r="H5019" s="140"/>
      <c r="I5019" s="140"/>
      <c r="J5019" s="95"/>
      <c r="K5019" s="69"/>
      <c r="L5019" s="65"/>
      <c r="M5019" s="65"/>
      <c r="N5019" s="302"/>
      <c r="O5019" s="382"/>
      <c r="P5019" s="383"/>
      <c r="Q5019" s="302"/>
      <c r="R5019" s="384"/>
      <c r="S5019" s="458"/>
      <c r="T5019" s="441"/>
      <c r="U5019" s="442"/>
      <c r="V5019" s="443"/>
      <c r="W5019" s="448"/>
      <c r="X5019" s="450"/>
      <c r="Y5019" s="418"/>
      <c r="Z5019" s="419"/>
      <c r="AA5019" s="420" t="s">
        <v>20</v>
      </c>
      <c r="AB5019" s="421" t="s">
        <v>21</v>
      </c>
      <c r="AC5019" s="422">
        <v>0.85</v>
      </c>
      <c r="AD5019" s="412"/>
      <c r="AE5019" s="412"/>
      <c r="AF5019" s="413"/>
      <c r="AG5019" s="414">
        <v>155.0</v>
      </c>
      <c r="AH5019" s="79"/>
      <c r="AI5019" s="80"/>
      <c r="AJ5019" s="80"/>
      <c r="AK5019" s="80"/>
      <c r="AL5019" s="14"/>
      <c r="AM5019" s="16" t="str">
        <f t="shared" si="229"/>
        <v>{s:'63F073'},</v>
      </c>
      <c r="AN5019" s="16"/>
    </row>
    <row r="5020" ht="16.5" customHeight="1">
      <c r="A5020" s="403">
        <v>63.0</v>
      </c>
      <c r="B5020" s="404" t="s">
        <v>7106</v>
      </c>
      <c r="C5020" s="31">
        <v>5018.0</v>
      </c>
      <c r="D5020" s="405" t="s">
        <v>7107</v>
      </c>
      <c r="E5020" s="94"/>
      <c r="F5020" s="94"/>
      <c r="G5020" s="103"/>
      <c r="H5020" s="140"/>
      <c r="I5020" s="140"/>
      <c r="J5020" s="95"/>
      <c r="K5020" s="69"/>
      <c r="L5020" s="65"/>
      <c r="M5020" s="65"/>
      <c r="N5020" s="302"/>
      <c r="O5020" s="382"/>
      <c r="P5020" s="383"/>
      <c r="Q5020" s="302"/>
      <c r="R5020" s="384"/>
      <c r="S5020" s="458"/>
      <c r="T5020" s="441"/>
      <c r="U5020" s="442"/>
      <c r="V5020" s="443"/>
      <c r="W5020" s="448"/>
      <c r="X5020" s="449" t="s">
        <v>329</v>
      </c>
      <c r="Y5020" s="409" t="s">
        <v>21</v>
      </c>
      <c r="Z5020" s="410" t="str">
        <f>$Z$655</f>
        <v/>
      </c>
      <c r="AA5020" s="423"/>
      <c r="AB5020" s="424"/>
      <c r="AC5020" s="424"/>
      <c r="AD5020" s="424"/>
      <c r="AE5020" s="424"/>
      <c r="AF5020" s="419"/>
      <c r="AG5020" s="414">
        <v>221.0</v>
      </c>
      <c r="AH5020" s="79"/>
      <c r="AI5020" s="80"/>
      <c r="AJ5020" s="80"/>
      <c r="AK5020" s="80"/>
      <c r="AL5020" s="14"/>
      <c r="AM5020" s="16" t="str">
        <f t="shared" si="229"/>
        <v>{s:'63F074'},</v>
      </c>
      <c r="AN5020" s="16"/>
    </row>
    <row r="5021" ht="16.5" customHeight="1">
      <c r="A5021" s="403">
        <v>63.0</v>
      </c>
      <c r="B5021" s="404" t="s">
        <v>7108</v>
      </c>
      <c r="C5021" s="31">
        <v>5019.0</v>
      </c>
      <c r="D5021" s="405" t="s">
        <v>7109</v>
      </c>
      <c r="E5021" s="94"/>
      <c r="F5021" s="94"/>
      <c r="G5021" s="103"/>
      <c r="H5021" s="140"/>
      <c r="I5021" s="140"/>
      <c r="J5021" s="95"/>
      <c r="K5021" s="69"/>
      <c r="L5021" s="65"/>
      <c r="M5021" s="65"/>
      <c r="N5021" s="302"/>
      <c r="O5021" s="382"/>
      <c r="P5021" s="383"/>
      <c r="Q5021" s="302"/>
      <c r="R5021" s="384"/>
      <c r="S5021" s="458"/>
      <c r="T5021" s="441"/>
      <c r="U5021" s="442"/>
      <c r="V5021" s="443"/>
      <c r="W5021" s="448"/>
      <c r="X5021" s="450"/>
      <c r="Y5021" s="418"/>
      <c r="Z5021" s="419"/>
      <c r="AA5021" s="420" t="s">
        <v>20</v>
      </c>
      <c r="AB5021" s="421" t="s">
        <v>21</v>
      </c>
      <c r="AC5021" s="422">
        <v>0.85</v>
      </c>
      <c r="AD5021" s="412"/>
      <c r="AE5021" s="412"/>
      <c r="AF5021" s="413"/>
      <c r="AG5021" s="414">
        <v>188.0</v>
      </c>
      <c r="AH5021" s="79"/>
      <c r="AI5021" s="80"/>
      <c r="AJ5021" s="80"/>
      <c r="AK5021" s="80"/>
      <c r="AL5021" s="14"/>
      <c r="AM5021" s="16" t="str">
        <f t="shared" si="229"/>
        <v>{s:'63F075'},</v>
      </c>
      <c r="AN5021" s="16"/>
    </row>
    <row r="5022" ht="16.5" customHeight="1">
      <c r="A5022" s="403">
        <v>63.0</v>
      </c>
      <c r="B5022" s="404" t="s">
        <v>7110</v>
      </c>
      <c r="C5022" s="31">
        <v>5020.0</v>
      </c>
      <c r="D5022" s="405" t="s">
        <v>7111</v>
      </c>
      <c r="E5022" s="94"/>
      <c r="F5022" s="94"/>
      <c r="G5022" s="103"/>
      <c r="H5022" s="140"/>
      <c r="I5022" s="140"/>
      <c r="J5022" s="95"/>
      <c r="K5022" s="69"/>
      <c r="L5022" s="65"/>
      <c r="M5022" s="65"/>
      <c r="N5022" s="302"/>
      <c r="O5022" s="382"/>
      <c r="P5022" s="383"/>
      <c r="Q5022" s="302"/>
      <c r="R5022" s="384"/>
      <c r="S5022" s="458"/>
      <c r="T5022" s="441"/>
      <c r="U5022" s="442"/>
      <c r="V5022" s="443"/>
      <c r="W5022" s="448"/>
      <c r="X5022" s="438"/>
      <c r="Y5022" s="409"/>
      <c r="Z5022" s="439"/>
      <c r="AA5022" s="411"/>
      <c r="AB5022" s="412"/>
      <c r="AC5022" s="413"/>
      <c r="AD5022" s="451" t="s">
        <v>30</v>
      </c>
      <c r="AE5022" s="442">
        <v>5.0</v>
      </c>
      <c r="AF5022" s="452" t="s">
        <v>31</v>
      </c>
      <c r="AG5022" s="414">
        <v>255.0</v>
      </c>
      <c r="AH5022" s="79"/>
      <c r="AI5022" s="80"/>
      <c r="AJ5022" s="80"/>
      <c r="AK5022" s="80"/>
      <c r="AL5022" s="14"/>
      <c r="AM5022" s="16" t="str">
        <f t="shared" si="229"/>
        <v>{s:'63F076'},</v>
      </c>
      <c r="AN5022" s="16"/>
    </row>
    <row r="5023" ht="16.5" customHeight="1">
      <c r="A5023" s="403">
        <v>63.0</v>
      </c>
      <c r="B5023" s="404" t="s">
        <v>7112</v>
      </c>
      <c r="C5023" s="31">
        <v>5021.0</v>
      </c>
      <c r="D5023" s="405" t="s">
        <v>7113</v>
      </c>
      <c r="E5023" s="94"/>
      <c r="F5023" s="94"/>
      <c r="G5023" s="103"/>
      <c r="H5023" s="140"/>
      <c r="I5023" s="140"/>
      <c r="J5023" s="95"/>
      <c r="K5023" s="69"/>
      <c r="L5023" s="65"/>
      <c r="M5023" s="65"/>
      <c r="N5023" s="302"/>
      <c r="O5023" s="382"/>
      <c r="P5023" s="383"/>
      <c r="Q5023" s="302"/>
      <c r="R5023" s="384"/>
      <c r="S5023" s="458"/>
      <c r="T5023" s="441"/>
      <c r="U5023" s="442"/>
      <c r="V5023" s="443"/>
      <c r="W5023" s="443"/>
      <c r="X5023" s="445"/>
      <c r="Y5023" s="418"/>
      <c r="Z5023" s="446"/>
      <c r="AA5023" s="438" t="s">
        <v>20</v>
      </c>
      <c r="AB5023" s="409" t="s">
        <v>21</v>
      </c>
      <c r="AC5023" s="454">
        <v>0.85</v>
      </c>
      <c r="AD5023" s="441"/>
      <c r="AE5023" s="442"/>
      <c r="AF5023" s="452"/>
      <c r="AG5023" s="414">
        <v>216.0</v>
      </c>
      <c r="AH5023" s="79"/>
      <c r="AI5023" s="80"/>
      <c r="AJ5023" s="80"/>
      <c r="AK5023" s="80"/>
      <c r="AL5023" s="14"/>
      <c r="AM5023" s="16" t="str">
        <f t="shared" si="229"/>
        <v>{s:'63F077'},</v>
      </c>
      <c r="AN5023" s="16"/>
    </row>
    <row r="5024" ht="16.5" customHeight="1">
      <c r="A5024" s="403">
        <v>63.0</v>
      </c>
      <c r="B5024" s="404" t="s">
        <v>7114</v>
      </c>
      <c r="C5024" s="31">
        <v>5022.0</v>
      </c>
      <c r="D5024" s="405" t="s">
        <v>7115</v>
      </c>
      <c r="E5024" s="94"/>
      <c r="F5024" s="94"/>
      <c r="G5024" s="103"/>
      <c r="H5024" s="140"/>
      <c r="I5024" s="140"/>
      <c r="J5024" s="95"/>
      <c r="K5024" s="69"/>
      <c r="L5024" s="65"/>
      <c r="M5024" s="65"/>
      <c r="N5024" s="302"/>
      <c r="O5024" s="382"/>
      <c r="P5024" s="383"/>
      <c r="Q5024" s="302"/>
      <c r="R5024" s="384"/>
      <c r="S5024" s="458"/>
      <c r="T5024" s="441"/>
      <c r="U5024" s="442"/>
      <c r="V5024" s="443"/>
      <c r="W5024" s="443"/>
      <c r="X5024" s="449" t="s">
        <v>326</v>
      </c>
      <c r="Y5024" s="442" t="s">
        <v>21</v>
      </c>
      <c r="Z5024" s="448" t="str">
        <f>$Z$653</f>
        <v/>
      </c>
      <c r="AA5024" s="426"/>
      <c r="AB5024" s="427"/>
      <c r="AC5024" s="428"/>
      <c r="AD5024" s="441"/>
      <c r="AE5024" s="443"/>
      <c r="AF5024" s="448"/>
      <c r="AG5024" s="414">
        <v>177.0</v>
      </c>
      <c r="AH5024" s="79"/>
      <c r="AI5024" s="80"/>
      <c r="AJ5024" s="80"/>
      <c r="AK5024" s="80"/>
      <c r="AL5024" s="14"/>
      <c r="AM5024" s="16" t="str">
        <f t="shared" si="229"/>
        <v>{s:'63F078'},</v>
      </c>
      <c r="AN5024" s="16"/>
    </row>
    <row r="5025" ht="16.5" customHeight="1">
      <c r="A5025" s="403">
        <v>63.0</v>
      </c>
      <c r="B5025" s="404" t="s">
        <v>7116</v>
      </c>
      <c r="C5025" s="31">
        <v>5023.0</v>
      </c>
      <c r="D5025" s="405" t="s">
        <v>7117</v>
      </c>
      <c r="E5025" s="94"/>
      <c r="F5025" s="94"/>
      <c r="G5025" s="103"/>
      <c r="H5025" s="140"/>
      <c r="I5025" s="140"/>
      <c r="J5025" s="95"/>
      <c r="K5025" s="69"/>
      <c r="L5025" s="65"/>
      <c r="M5025" s="65"/>
      <c r="N5025" s="302"/>
      <c r="O5025" s="382"/>
      <c r="P5025" s="383"/>
      <c r="Q5025" s="302"/>
      <c r="R5025" s="384"/>
      <c r="S5025" s="458"/>
      <c r="T5025" s="441"/>
      <c r="U5025" s="442"/>
      <c r="V5025" s="443"/>
      <c r="W5025" s="443"/>
      <c r="X5025" s="450"/>
      <c r="Y5025" s="418"/>
      <c r="Z5025" s="419"/>
      <c r="AA5025" s="420" t="s">
        <v>20</v>
      </c>
      <c r="AB5025" s="421" t="s">
        <v>21</v>
      </c>
      <c r="AC5025" s="430">
        <v>0.85</v>
      </c>
      <c r="AD5025" s="441"/>
      <c r="AE5025" s="443"/>
      <c r="AF5025" s="448"/>
      <c r="AG5025" s="414">
        <v>150.0</v>
      </c>
      <c r="AH5025" s="79"/>
      <c r="AI5025" s="80"/>
      <c r="AJ5025" s="80"/>
      <c r="AK5025" s="80"/>
      <c r="AL5025" s="14"/>
      <c r="AM5025" s="16" t="str">
        <f t="shared" si="229"/>
        <v>{s:'63F079'},</v>
      </c>
      <c r="AN5025" s="16"/>
    </row>
    <row r="5026" ht="16.5" customHeight="1">
      <c r="A5026" s="403">
        <v>63.0</v>
      </c>
      <c r="B5026" s="404" t="s">
        <v>7118</v>
      </c>
      <c r="C5026" s="31">
        <v>5024.0</v>
      </c>
      <c r="D5026" s="405" t="s">
        <v>7119</v>
      </c>
      <c r="E5026" s="94"/>
      <c r="F5026" s="94"/>
      <c r="G5026" s="103"/>
      <c r="H5026" s="140"/>
      <c r="I5026" s="140"/>
      <c r="J5026" s="95"/>
      <c r="K5026" s="69"/>
      <c r="L5026" s="65"/>
      <c r="M5026" s="65"/>
      <c r="N5026" s="302"/>
      <c r="O5026" s="382"/>
      <c r="P5026" s="383"/>
      <c r="Q5026" s="302"/>
      <c r="R5026" s="384"/>
      <c r="S5026" s="453"/>
      <c r="T5026" s="458"/>
      <c r="U5026" s="442"/>
      <c r="V5026" s="443"/>
      <c r="W5026" s="443"/>
      <c r="X5026" s="449" t="s">
        <v>329</v>
      </c>
      <c r="Y5026" s="442" t="s">
        <v>21</v>
      </c>
      <c r="Z5026" s="448" t="str">
        <f>$Z$655</f>
        <v/>
      </c>
      <c r="AA5026" s="423"/>
      <c r="AB5026" s="424"/>
      <c r="AC5026" s="419"/>
      <c r="AD5026" s="441"/>
      <c r="AE5026" s="443"/>
      <c r="AF5026" s="448"/>
      <c r="AG5026" s="414">
        <v>216.0</v>
      </c>
      <c r="AH5026" s="79"/>
      <c r="AI5026" s="80"/>
      <c r="AJ5026" s="80"/>
      <c r="AK5026" s="80"/>
      <c r="AL5026" s="14"/>
      <c r="AM5026" s="16" t="str">
        <f t="shared" si="229"/>
        <v>{s:'63F080'},</v>
      </c>
      <c r="AN5026" s="16"/>
    </row>
    <row r="5027" ht="16.5" customHeight="1">
      <c r="A5027" s="403">
        <v>63.0</v>
      </c>
      <c r="B5027" s="404" t="s">
        <v>7120</v>
      </c>
      <c r="C5027" s="31">
        <v>5025.0</v>
      </c>
      <c r="D5027" s="405" t="s">
        <v>7121</v>
      </c>
      <c r="E5027" s="94"/>
      <c r="F5027" s="94"/>
      <c r="G5027" s="103"/>
      <c r="H5027" s="140"/>
      <c r="I5027" s="140"/>
      <c r="J5027" s="95"/>
      <c r="K5027" s="110"/>
      <c r="L5027" s="115"/>
      <c r="M5027" s="115"/>
      <c r="N5027" s="386"/>
      <c r="O5027" s="382"/>
      <c r="P5027" s="387"/>
      <c r="Q5027" s="290"/>
      <c r="R5027" s="386"/>
      <c r="S5027" s="460"/>
      <c r="T5027" s="458"/>
      <c r="U5027" s="442"/>
      <c r="V5027" s="443"/>
      <c r="W5027" s="443"/>
      <c r="X5027" s="450"/>
      <c r="Y5027" s="418"/>
      <c r="Z5027" s="419"/>
      <c r="AA5027" s="420" t="s">
        <v>20</v>
      </c>
      <c r="AB5027" s="421" t="s">
        <v>21</v>
      </c>
      <c r="AC5027" s="430">
        <v>0.85</v>
      </c>
      <c r="AD5027" s="456"/>
      <c r="AE5027" s="424"/>
      <c r="AF5027" s="419"/>
      <c r="AG5027" s="414">
        <v>183.0</v>
      </c>
      <c r="AH5027" s="79"/>
      <c r="AI5027" s="80"/>
      <c r="AJ5027" s="80"/>
      <c r="AK5027" s="80"/>
      <c r="AL5027" s="14"/>
      <c r="AM5027" s="16" t="str">
        <f t="shared" si="229"/>
        <v>{s:'63F081'},</v>
      </c>
      <c r="AN5027" s="16"/>
    </row>
    <row r="5028" ht="16.5" customHeight="1">
      <c r="A5028" s="29">
        <v>63.0</v>
      </c>
      <c r="B5028" s="30" t="s">
        <v>7122</v>
      </c>
      <c r="C5028" s="31">
        <v>5026.0</v>
      </c>
      <c r="D5028" s="32" t="s">
        <v>7123</v>
      </c>
      <c r="E5028" s="94"/>
      <c r="F5028" s="94"/>
      <c r="G5028" s="103"/>
      <c r="H5028" s="140"/>
      <c r="I5028" s="140"/>
      <c r="J5028" s="95"/>
      <c r="K5028" s="69"/>
      <c r="L5028" s="65"/>
      <c r="M5028" s="65"/>
      <c r="N5028" s="302"/>
      <c r="O5028" s="367"/>
      <c r="P5028" s="82" t="s">
        <v>5011</v>
      </c>
      <c r="Q5028" s="140"/>
      <c r="R5028" s="95"/>
      <c r="S5028" s="287"/>
      <c r="T5028" s="287"/>
      <c r="U5028" s="152"/>
      <c r="V5028" s="152"/>
      <c r="W5028" s="153"/>
      <c r="X5028" s="299"/>
      <c r="Y5028" s="287"/>
      <c r="Z5028" s="345"/>
      <c r="AA5028" s="398"/>
      <c r="AB5028" s="288"/>
      <c r="AC5028" s="288"/>
      <c r="AD5028" s="288"/>
      <c r="AE5028" s="288"/>
      <c r="AF5028" s="346"/>
      <c r="AG5028" s="45">
        <v>365.0</v>
      </c>
      <c r="AH5028" s="79"/>
      <c r="AI5028" s="80"/>
      <c r="AJ5028" s="80"/>
      <c r="AK5028" s="80"/>
      <c r="AL5028" s="14"/>
      <c r="AM5028" s="16" t="str">
        <f t="shared" ref="AM5028:AM5039" si="230">"{s:'"&amp;A5028&amp;B5028&amp;"', v:"&amp;AG5028&amp;" , c:'"&amp;D5028&amp;"・'},"</f>
        <v>{s:'63F082', v:365 , c:'放デイ３０・責欠２・'},</v>
      </c>
      <c r="AN5028" s="16"/>
    </row>
    <row r="5029" ht="16.5" customHeight="1">
      <c r="A5029" s="29">
        <v>63.0</v>
      </c>
      <c r="B5029" s="30" t="s">
        <v>7124</v>
      </c>
      <c r="C5029" s="31">
        <v>5027.0</v>
      </c>
      <c r="D5029" s="32" t="s">
        <v>7125</v>
      </c>
      <c r="E5029" s="94"/>
      <c r="F5029" s="94"/>
      <c r="G5029" s="103"/>
      <c r="H5029" s="140"/>
      <c r="I5029" s="140"/>
      <c r="J5029" s="95"/>
      <c r="K5029" s="69"/>
      <c r="L5029" s="65"/>
      <c r="M5029" s="65"/>
      <c r="N5029" s="302"/>
      <c r="O5029" s="105"/>
      <c r="P5029" s="87"/>
      <c r="Q5029" s="302" t="s">
        <v>21</v>
      </c>
      <c r="R5029" s="349">
        <v>0.5</v>
      </c>
      <c r="S5029" s="302"/>
      <c r="T5029" s="302"/>
      <c r="U5029" s="140"/>
      <c r="V5029" s="140"/>
      <c r="W5029" s="95"/>
      <c r="X5029" s="303"/>
      <c r="Y5029" s="290"/>
      <c r="Z5029" s="350"/>
      <c r="AA5029" s="299" t="s">
        <v>20</v>
      </c>
      <c r="AB5029" s="287" t="s">
        <v>21</v>
      </c>
      <c r="AC5029" s="351">
        <v>0.85</v>
      </c>
      <c r="AD5029" s="288"/>
      <c r="AE5029" s="288"/>
      <c r="AF5029" s="346"/>
      <c r="AG5029" s="45">
        <v>310.0</v>
      </c>
      <c r="AH5029" s="79"/>
      <c r="AI5029" s="80"/>
      <c r="AJ5029" s="80"/>
      <c r="AK5029" s="80"/>
      <c r="AL5029" s="14"/>
      <c r="AM5029" s="16" t="str">
        <f t="shared" si="230"/>
        <v>{s:'63F083', v:310 , c:'放デイ３０・責欠２・評減・'},</v>
      </c>
      <c r="AN5029" s="16"/>
    </row>
    <row r="5030" ht="16.5" customHeight="1">
      <c r="A5030" s="29">
        <v>63.0</v>
      </c>
      <c r="B5030" s="30" t="s">
        <v>7126</v>
      </c>
      <c r="C5030" s="31">
        <v>5028.0</v>
      </c>
      <c r="D5030" s="32" t="s">
        <v>7127</v>
      </c>
      <c r="E5030" s="69"/>
      <c r="F5030" s="69"/>
      <c r="G5030" s="76"/>
      <c r="H5030" s="63"/>
      <c r="I5030" s="63"/>
      <c r="J5030" s="51"/>
      <c r="K5030" s="94"/>
      <c r="L5030" s="140"/>
      <c r="M5030" s="348"/>
      <c r="N5030" s="304"/>
      <c r="O5030" s="381"/>
      <c r="P5030" s="87"/>
      <c r="Q5030" s="304"/>
      <c r="R5030" s="380"/>
      <c r="S5030" s="304"/>
      <c r="T5030" s="304"/>
      <c r="U5030" s="140"/>
      <c r="V5030" s="140"/>
      <c r="W5030" s="95"/>
      <c r="X5030" s="305" t="s">
        <v>326</v>
      </c>
      <c r="Y5030" s="287" t="s">
        <v>21</v>
      </c>
      <c r="Z5030" s="354">
        <v>0.7</v>
      </c>
      <c r="AA5030" s="434"/>
      <c r="AB5030" s="297"/>
      <c r="AC5030" s="297"/>
      <c r="AD5030" s="297"/>
      <c r="AE5030" s="297"/>
      <c r="AF5030" s="362"/>
      <c r="AG5030" s="45">
        <v>256.0</v>
      </c>
      <c r="AH5030" s="79"/>
      <c r="AI5030" s="80"/>
      <c r="AJ5030" s="80"/>
      <c r="AK5030" s="80"/>
      <c r="AL5030" s="14"/>
      <c r="AM5030" s="16" t="str">
        <f t="shared" si="230"/>
        <v>{s:'63F084', v:256 , c:'放デイ３０・責欠２・開減１・'},</v>
      </c>
      <c r="AN5030" s="16"/>
    </row>
    <row r="5031" ht="16.5" customHeight="1">
      <c r="A5031" s="29">
        <v>63.0</v>
      </c>
      <c r="B5031" s="30" t="s">
        <v>7128</v>
      </c>
      <c r="C5031" s="31">
        <v>5029.0</v>
      </c>
      <c r="D5031" s="32" t="s">
        <v>7129</v>
      </c>
      <c r="E5031" s="69"/>
      <c r="F5031" s="69"/>
      <c r="G5031" s="76"/>
      <c r="H5031" s="63"/>
      <c r="I5031" s="63"/>
      <c r="J5031" s="51"/>
      <c r="K5031" s="94"/>
      <c r="L5031" s="140"/>
      <c r="M5031" s="348"/>
      <c r="N5031" s="304"/>
      <c r="O5031" s="381"/>
      <c r="P5031" s="87"/>
      <c r="Q5031" s="304"/>
      <c r="R5031" s="380"/>
      <c r="S5031" s="304"/>
      <c r="T5031" s="304"/>
      <c r="U5031" s="140"/>
      <c r="V5031" s="140"/>
      <c r="W5031" s="95"/>
      <c r="X5031" s="306"/>
      <c r="Y5031" s="290"/>
      <c r="Z5031" s="355"/>
      <c r="AA5031" s="356" t="s">
        <v>20</v>
      </c>
      <c r="AB5031" s="357" t="s">
        <v>21</v>
      </c>
      <c r="AC5031" s="358">
        <v>0.85</v>
      </c>
      <c r="AD5031" s="288"/>
      <c r="AE5031" s="288"/>
      <c r="AF5031" s="346"/>
      <c r="AG5031" s="45">
        <v>218.0</v>
      </c>
      <c r="AH5031" s="79"/>
      <c r="AI5031" s="80"/>
      <c r="AJ5031" s="80"/>
      <c r="AK5031" s="80"/>
      <c r="AL5031" s="14"/>
      <c r="AM5031" s="16" t="str">
        <f t="shared" si="230"/>
        <v>{s:'63F085', v:218 , c:'放デイ３０・責欠２・開減１・評減・'},</v>
      </c>
      <c r="AN5031" s="16"/>
    </row>
    <row r="5032" ht="16.5" customHeight="1">
      <c r="A5032" s="29">
        <v>63.0</v>
      </c>
      <c r="B5032" s="30" t="s">
        <v>7130</v>
      </c>
      <c r="C5032" s="31">
        <v>5030.0</v>
      </c>
      <c r="D5032" s="32" t="s">
        <v>7131</v>
      </c>
      <c r="E5032" s="69"/>
      <c r="F5032" s="69"/>
      <c r="G5032" s="76"/>
      <c r="H5032" s="63"/>
      <c r="I5032" s="63"/>
      <c r="J5032" s="51"/>
      <c r="K5032" s="94"/>
      <c r="L5032" s="140"/>
      <c r="M5032" s="348"/>
      <c r="N5032" s="304"/>
      <c r="O5032" s="381"/>
      <c r="P5032" s="87"/>
      <c r="Q5032" s="304"/>
      <c r="R5032" s="380"/>
      <c r="S5032" s="304"/>
      <c r="T5032" s="304"/>
      <c r="U5032" s="140"/>
      <c r="V5032" s="140"/>
      <c r="W5032" s="95"/>
      <c r="X5032" s="305" t="s">
        <v>329</v>
      </c>
      <c r="Y5032" s="287" t="s">
        <v>21</v>
      </c>
      <c r="Z5032" s="354">
        <v>0.85</v>
      </c>
      <c r="AA5032" s="435"/>
      <c r="AB5032" s="292"/>
      <c r="AC5032" s="292"/>
      <c r="AD5032" s="292"/>
      <c r="AE5032" s="292"/>
      <c r="AF5032" s="355"/>
      <c r="AG5032" s="45">
        <v>310.0</v>
      </c>
      <c r="AH5032" s="79"/>
      <c r="AI5032" s="80"/>
      <c r="AJ5032" s="80"/>
      <c r="AK5032" s="80"/>
      <c r="AL5032" s="14"/>
      <c r="AM5032" s="16" t="str">
        <f t="shared" si="230"/>
        <v>{s:'63F086', v:310 , c:'放デイ３０・責欠２・開減２・'},</v>
      </c>
      <c r="AN5032" s="16"/>
    </row>
    <row r="5033" ht="16.5" customHeight="1">
      <c r="A5033" s="29">
        <v>63.0</v>
      </c>
      <c r="B5033" s="30" t="s">
        <v>7132</v>
      </c>
      <c r="C5033" s="31">
        <v>5031.0</v>
      </c>
      <c r="D5033" s="32" t="s">
        <v>7133</v>
      </c>
      <c r="E5033" s="69"/>
      <c r="F5033" s="69"/>
      <c r="G5033" s="76"/>
      <c r="H5033" s="63"/>
      <c r="I5033" s="63"/>
      <c r="J5033" s="51"/>
      <c r="K5033" s="94"/>
      <c r="L5033" s="140"/>
      <c r="M5033" s="348"/>
      <c r="N5033" s="304"/>
      <c r="O5033" s="381"/>
      <c r="P5033" s="87"/>
      <c r="Q5033" s="304"/>
      <c r="R5033" s="380"/>
      <c r="S5033" s="304"/>
      <c r="T5033" s="304"/>
      <c r="U5033" s="140"/>
      <c r="V5033" s="140"/>
      <c r="W5033" s="95"/>
      <c r="X5033" s="306"/>
      <c r="Y5033" s="290"/>
      <c r="Z5033" s="355"/>
      <c r="AA5033" s="356" t="s">
        <v>20</v>
      </c>
      <c r="AB5033" s="357" t="s">
        <v>21</v>
      </c>
      <c r="AC5033" s="358">
        <v>0.85</v>
      </c>
      <c r="AD5033" s="288"/>
      <c r="AE5033" s="288"/>
      <c r="AF5033" s="346"/>
      <c r="AG5033" s="45">
        <v>264.0</v>
      </c>
      <c r="AH5033" s="79"/>
      <c r="AI5033" s="80"/>
      <c r="AJ5033" s="80"/>
      <c r="AK5033" s="80"/>
      <c r="AL5033" s="14"/>
      <c r="AM5033" s="16" t="str">
        <f t="shared" si="230"/>
        <v>{s:'63F087', v:264 , c:'放デイ３０・責欠２・開減２・評減・'},</v>
      </c>
      <c r="AN5033" s="16"/>
    </row>
    <row r="5034" ht="16.5" customHeight="1">
      <c r="A5034" s="29">
        <v>63.0</v>
      </c>
      <c r="B5034" s="30" t="s">
        <v>7134</v>
      </c>
      <c r="C5034" s="31">
        <v>5032.0</v>
      </c>
      <c r="D5034" s="32" t="s">
        <v>7135</v>
      </c>
      <c r="E5034" s="69"/>
      <c r="F5034" s="69"/>
      <c r="G5034" s="76"/>
      <c r="H5034" s="63"/>
      <c r="I5034" s="63"/>
      <c r="J5034" s="51"/>
      <c r="K5034" s="94"/>
      <c r="L5034" s="140"/>
      <c r="M5034" s="348"/>
      <c r="N5034" s="304"/>
      <c r="O5034" s="381"/>
      <c r="P5034" s="87"/>
      <c r="Q5034" s="304"/>
      <c r="R5034" s="380"/>
      <c r="S5034" s="304"/>
      <c r="T5034" s="304"/>
      <c r="U5034" s="140"/>
      <c r="V5034" s="140"/>
      <c r="W5034" s="95"/>
      <c r="X5034" s="299"/>
      <c r="Y5034" s="287"/>
      <c r="Z5034" s="345"/>
      <c r="AA5034" s="398"/>
      <c r="AB5034" s="288"/>
      <c r="AC5034" s="346"/>
      <c r="AD5034" s="82" t="s">
        <v>30</v>
      </c>
      <c r="AE5034" s="302">
        <v>5.0</v>
      </c>
      <c r="AF5034" s="360" t="s">
        <v>31</v>
      </c>
      <c r="AG5034" s="45">
        <v>360.0</v>
      </c>
      <c r="AH5034" s="79"/>
      <c r="AI5034" s="80"/>
      <c r="AJ5034" s="80"/>
      <c r="AK5034" s="80"/>
      <c r="AL5034" s="14"/>
      <c r="AM5034" s="16" t="str">
        <f t="shared" si="230"/>
        <v>{s:'63F088', v:360 , c:'放デイ３０・責欠２・拘減・'},</v>
      </c>
      <c r="AN5034" s="16"/>
    </row>
    <row r="5035" ht="16.5" customHeight="1">
      <c r="A5035" s="29">
        <v>63.0</v>
      </c>
      <c r="B5035" s="30" t="s">
        <v>7136</v>
      </c>
      <c r="C5035" s="31">
        <v>5033.0</v>
      </c>
      <c r="D5035" s="32" t="s">
        <v>7137</v>
      </c>
      <c r="E5035" s="69"/>
      <c r="F5035" s="69"/>
      <c r="G5035" s="76"/>
      <c r="H5035" s="63"/>
      <c r="I5035" s="63"/>
      <c r="J5035" s="51"/>
      <c r="K5035" s="94"/>
      <c r="L5035" s="140"/>
      <c r="M5035" s="348"/>
      <c r="N5035" s="304"/>
      <c r="O5035" s="381"/>
      <c r="P5035" s="307"/>
      <c r="Q5035" s="304"/>
      <c r="R5035" s="380"/>
      <c r="S5035" s="304"/>
      <c r="T5035" s="304"/>
      <c r="U5035" s="140"/>
      <c r="V5035" s="140"/>
      <c r="W5035" s="95"/>
      <c r="X5035" s="303"/>
      <c r="Y5035" s="290"/>
      <c r="Z5035" s="350"/>
      <c r="AA5035" s="299" t="s">
        <v>20</v>
      </c>
      <c r="AB5035" s="287" t="s">
        <v>21</v>
      </c>
      <c r="AC5035" s="361">
        <v>0.85</v>
      </c>
      <c r="AD5035" s="87"/>
      <c r="AE5035" s="302"/>
      <c r="AF5035" s="360"/>
      <c r="AG5035" s="45">
        <v>305.0</v>
      </c>
      <c r="AH5035" s="79"/>
      <c r="AI5035" s="80"/>
      <c r="AJ5035" s="80"/>
      <c r="AK5035" s="80"/>
      <c r="AL5035" s="14"/>
      <c r="AM5035" s="16" t="str">
        <f t="shared" si="230"/>
        <v>{s:'63F089', v:305 , c:'放デイ３０・責欠２・評減・拘減・'},</v>
      </c>
      <c r="AN5035" s="16"/>
    </row>
    <row r="5036" ht="16.5" customHeight="1">
      <c r="A5036" s="29">
        <v>63.0</v>
      </c>
      <c r="B5036" s="30" t="s">
        <v>7138</v>
      </c>
      <c r="C5036" s="31">
        <v>5034.0</v>
      </c>
      <c r="D5036" s="32" t="s">
        <v>7139</v>
      </c>
      <c r="E5036" s="69"/>
      <c r="F5036" s="69"/>
      <c r="G5036" s="76"/>
      <c r="H5036" s="63"/>
      <c r="I5036" s="63"/>
      <c r="J5036" s="51"/>
      <c r="K5036" s="94"/>
      <c r="L5036" s="140"/>
      <c r="M5036" s="348"/>
      <c r="N5036" s="304"/>
      <c r="O5036" s="381"/>
      <c r="P5036" s="307"/>
      <c r="Q5036" s="304"/>
      <c r="R5036" s="380"/>
      <c r="S5036" s="304"/>
      <c r="T5036" s="304"/>
      <c r="U5036" s="140"/>
      <c r="V5036" s="140"/>
      <c r="W5036" s="95"/>
      <c r="X5036" s="305" t="s">
        <v>326</v>
      </c>
      <c r="Y5036" s="302" t="s">
        <v>21</v>
      </c>
      <c r="Z5036" s="349">
        <v>0.7</v>
      </c>
      <c r="AA5036" s="434"/>
      <c r="AB5036" s="297"/>
      <c r="AC5036" s="362"/>
      <c r="AD5036" s="87"/>
      <c r="AE5036" s="313"/>
      <c r="AF5036" s="349"/>
      <c r="AG5036" s="45">
        <v>251.0</v>
      </c>
      <c r="AH5036" s="79"/>
      <c r="AI5036" s="80"/>
      <c r="AJ5036" s="80"/>
      <c r="AK5036" s="80"/>
      <c r="AL5036" s="14"/>
      <c r="AM5036" s="16" t="str">
        <f t="shared" si="230"/>
        <v>{s:'63F090', v:251 , c:'放デイ３０・責欠２・開減１・拘減・'},</v>
      </c>
      <c r="AN5036" s="16"/>
    </row>
    <row r="5037" ht="16.5" customHeight="1">
      <c r="A5037" s="29">
        <v>63.0</v>
      </c>
      <c r="B5037" s="30" t="s">
        <v>7140</v>
      </c>
      <c r="C5037" s="31">
        <v>5035.0</v>
      </c>
      <c r="D5037" s="32" t="s">
        <v>7141</v>
      </c>
      <c r="E5037" s="69"/>
      <c r="F5037" s="69"/>
      <c r="G5037" s="76"/>
      <c r="H5037" s="63"/>
      <c r="I5037" s="63"/>
      <c r="J5037" s="51"/>
      <c r="K5037" s="94"/>
      <c r="L5037" s="140"/>
      <c r="M5037" s="348"/>
      <c r="N5037" s="304"/>
      <c r="O5037" s="381"/>
      <c r="P5037" s="307"/>
      <c r="Q5037" s="304"/>
      <c r="R5037" s="380"/>
      <c r="S5037" s="304"/>
      <c r="T5037" s="304"/>
      <c r="U5037" s="140"/>
      <c r="V5037" s="140"/>
      <c r="W5037" s="95"/>
      <c r="X5037" s="306"/>
      <c r="Y5037" s="290"/>
      <c r="Z5037" s="355"/>
      <c r="AA5037" s="356" t="s">
        <v>20</v>
      </c>
      <c r="AB5037" s="357" t="s">
        <v>21</v>
      </c>
      <c r="AC5037" s="363">
        <v>0.85</v>
      </c>
      <c r="AD5037" s="87"/>
      <c r="AE5037" s="313"/>
      <c r="AF5037" s="349"/>
      <c r="AG5037" s="45">
        <v>213.0</v>
      </c>
      <c r="AH5037" s="79"/>
      <c r="AI5037" s="80"/>
      <c r="AJ5037" s="80"/>
      <c r="AK5037" s="80"/>
      <c r="AL5037" s="14"/>
      <c r="AM5037" s="16" t="str">
        <f t="shared" si="230"/>
        <v>{s:'63F091', v:213 , c:'放デイ３０・責欠２・開減１・評減・拘減・'},</v>
      </c>
      <c r="AN5037" s="16"/>
    </row>
    <row r="5038" ht="16.5" customHeight="1">
      <c r="A5038" s="29">
        <v>63.0</v>
      </c>
      <c r="B5038" s="30" t="s">
        <v>7142</v>
      </c>
      <c r="C5038" s="31">
        <v>5036.0</v>
      </c>
      <c r="D5038" s="32" t="s">
        <v>7143</v>
      </c>
      <c r="E5038" s="69"/>
      <c r="F5038" s="69"/>
      <c r="G5038" s="76"/>
      <c r="H5038" s="63"/>
      <c r="I5038" s="63"/>
      <c r="J5038" s="51"/>
      <c r="K5038" s="94"/>
      <c r="L5038" s="140"/>
      <c r="M5038" s="348"/>
      <c r="N5038" s="304"/>
      <c r="O5038" s="381"/>
      <c r="P5038" s="307"/>
      <c r="Q5038" s="304"/>
      <c r="R5038" s="380"/>
      <c r="S5038" s="304"/>
      <c r="T5038" s="304"/>
      <c r="U5038" s="140"/>
      <c r="V5038" s="140"/>
      <c r="W5038" s="95"/>
      <c r="X5038" s="305" t="s">
        <v>329</v>
      </c>
      <c r="Y5038" s="302" t="s">
        <v>21</v>
      </c>
      <c r="Z5038" s="349">
        <v>0.85</v>
      </c>
      <c r="AA5038" s="435"/>
      <c r="AB5038" s="292"/>
      <c r="AC5038" s="355"/>
      <c r="AD5038" s="87"/>
      <c r="AE5038" s="313"/>
      <c r="AF5038" s="349"/>
      <c r="AG5038" s="45">
        <v>305.0</v>
      </c>
      <c r="AH5038" s="79"/>
      <c r="AI5038" s="80"/>
      <c r="AJ5038" s="80"/>
      <c r="AK5038" s="80"/>
      <c r="AL5038" s="14"/>
      <c r="AM5038" s="16" t="str">
        <f t="shared" si="230"/>
        <v>{s:'63F092', v:305 , c:'放デイ３０・責欠２・開減２・拘減・'},</v>
      </c>
      <c r="AN5038" s="16"/>
    </row>
    <row r="5039" ht="16.5" customHeight="1">
      <c r="A5039" s="29">
        <v>63.0</v>
      </c>
      <c r="B5039" s="30" t="s">
        <v>7144</v>
      </c>
      <c r="C5039" s="31">
        <v>5037.0</v>
      </c>
      <c r="D5039" s="32" t="s">
        <v>7145</v>
      </c>
      <c r="E5039" s="69"/>
      <c r="F5039" s="69"/>
      <c r="G5039" s="76"/>
      <c r="H5039" s="63"/>
      <c r="I5039" s="63"/>
      <c r="J5039" s="51"/>
      <c r="K5039" s="94"/>
      <c r="L5039" s="140"/>
      <c r="M5039" s="348"/>
      <c r="N5039" s="304"/>
      <c r="O5039" s="381"/>
      <c r="P5039" s="307"/>
      <c r="Q5039" s="304"/>
      <c r="R5039" s="380"/>
      <c r="S5039" s="304"/>
      <c r="T5039" s="304"/>
      <c r="U5039" s="140"/>
      <c r="V5039" s="140"/>
      <c r="W5039" s="95"/>
      <c r="X5039" s="306"/>
      <c r="Y5039" s="290"/>
      <c r="Z5039" s="355"/>
      <c r="AA5039" s="356" t="s">
        <v>20</v>
      </c>
      <c r="AB5039" s="357" t="s">
        <v>21</v>
      </c>
      <c r="AC5039" s="363">
        <v>0.85</v>
      </c>
      <c r="AD5039" s="93"/>
      <c r="AE5039" s="292"/>
      <c r="AF5039" s="355"/>
      <c r="AG5039" s="45">
        <v>259.0</v>
      </c>
      <c r="AH5039" s="79"/>
      <c r="AI5039" s="80"/>
      <c r="AJ5039" s="80"/>
      <c r="AK5039" s="80"/>
      <c r="AL5039" s="14"/>
      <c r="AM5039" s="16" t="str">
        <f t="shared" si="230"/>
        <v>{s:'63F093', v:259 , c:'放デイ３０・責欠２・開減２・評減・拘減・'},</v>
      </c>
      <c r="AN5039" s="16"/>
    </row>
    <row r="5040" ht="16.5" customHeight="1">
      <c r="A5040" s="403">
        <v>63.0</v>
      </c>
      <c r="B5040" s="404" t="s">
        <v>7146</v>
      </c>
      <c r="C5040" s="31">
        <v>5038.0</v>
      </c>
      <c r="D5040" s="405" t="s">
        <v>7147</v>
      </c>
      <c r="E5040" s="69"/>
      <c r="F5040" s="69"/>
      <c r="G5040" s="307"/>
      <c r="H5040" s="63"/>
      <c r="I5040" s="63"/>
      <c r="J5040" s="95"/>
      <c r="K5040" s="69"/>
      <c r="L5040" s="65"/>
      <c r="M5040" s="65"/>
      <c r="N5040" s="140"/>
      <c r="O5040" s="105"/>
      <c r="P5040" s="94"/>
      <c r="Q5040" s="140"/>
      <c r="R5040" s="95"/>
      <c r="S5040" s="406" t="s">
        <v>23</v>
      </c>
      <c r="T5040" s="436" t="s">
        <v>24</v>
      </c>
      <c r="U5040" s="408"/>
      <c r="V5040" s="408"/>
      <c r="W5040" s="437"/>
      <c r="X5040" s="438"/>
      <c r="Y5040" s="409"/>
      <c r="Z5040" s="439"/>
      <c r="AA5040" s="411"/>
      <c r="AB5040" s="412"/>
      <c r="AC5040" s="412"/>
      <c r="AD5040" s="412"/>
      <c r="AE5040" s="412"/>
      <c r="AF5040" s="413"/>
      <c r="AG5040" s="414">
        <v>256.0</v>
      </c>
      <c r="AH5040" s="79"/>
      <c r="AI5040" s="80"/>
      <c r="AJ5040" s="80"/>
      <c r="AK5040" s="80"/>
      <c r="AL5040" s="14"/>
      <c r="AM5040" s="16" t="str">
        <f t="shared" ref="AM5040:AM5063" si="231">"{s:'"&amp;A5040&amp;B5040&amp;"'},"</f>
        <v>{s:'63F094'},</v>
      </c>
      <c r="AN5040" s="16"/>
    </row>
    <row r="5041" ht="16.5" customHeight="1">
      <c r="A5041" s="403">
        <v>63.0</v>
      </c>
      <c r="B5041" s="404" t="s">
        <v>7148</v>
      </c>
      <c r="C5041" s="31">
        <v>5039.0</v>
      </c>
      <c r="D5041" s="405" t="s">
        <v>7149</v>
      </c>
      <c r="E5041" s="69"/>
      <c r="F5041" s="69"/>
      <c r="G5041" s="307"/>
      <c r="H5041" s="373"/>
      <c r="I5041" s="140"/>
      <c r="J5041" s="95"/>
      <c r="K5041" s="69"/>
      <c r="L5041" s="65"/>
      <c r="M5041" s="65"/>
      <c r="N5041" s="140"/>
      <c r="O5041" s="105"/>
      <c r="P5041" s="94"/>
      <c r="Q5041" s="140"/>
      <c r="R5041" s="95"/>
      <c r="S5041" s="440"/>
      <c r="T5041" s="441"/>
      <c r="U5041" s="442" t="s">
        <v>21</v>
      </c>
      <c r="V5041" s="443">
        <v>0.7</v>
      </c>
      <c r="W5041" s="444"/>
      <c r="X5041" s="445"/>
      <c r="Y5041" s="418"/>
      <c r="Z5041" s="446"/>
      <c r="AA5041" s="438" t="s">
        <v>20</v>
      </c>
      <c r="AB5041" s="409" t="s">
        <v>21</v>
      </c>
      <c r="AC5041" s="447">
        <v>0.85</v>
      </c>
      <c r="AD5041" s="412"/>
      <c r="AE5041" s="412"/>
      <c r="AF5041" s="413"/>
      <c r="AG5041" s="414">
        <v>218.0</v>
      </c>
      <c r="AH5041" s="79"/>
      <c r="AI5041" s="80"/>
      <c r="AJ5041" s="80"/>
      <c r="AK5041" s="80"/>
      <c r="AL5041" s="14"/>
      <c r="AM5041" s="16" t="str">
        <f t="shared" si="231"/>
        <v>{s:'63F095'},</v>
      </c>
      <c r="AN5041" s="16"/>
    </row>
    <row r="5042" ht="16.5" customHeight="1">
      <c r="A5042" s="403">
        <v>63.0</v>
      </c>
      <c r="B5042" s="404" t="s">
        <v>7150</v>
      </c>
      <c r="C5042" s="31">
        <v>5040.0</v>
      </c>
      <c r="D5042" s="405" t="s">
        <v>7151</v>
      </c>
      <c r="E5042" s="94"/>
      <c r="F5042" s="94"/>
      <c r="G5042" s="103"/>
      <c r="H5042" s="140"/>
      <c r="I5042" s="140"/>
      <c r="J5042" s="95"/>
      <c r="K5042" s="69"/>
      <c r="L5042" s="65"/>
      <c r="M5042" s="65"/>
      <c r="N5042" s="302"/>
      <c r="O5042" s="382"/>
      <c r="P5042" s="383"/>
      <c r="Q5042" s="302"/>
      <c r="R5042" s="384"/>
      <c r="S5042" s="440"/>
      <c r="T5042" s="441"/>
      <c r="U5042" s="442"/>
      <c r="V5042" s="443"/>
      <c r="W5042" s="448"/>
      <c r="X5042" s="449" t="s">
        <v>326</v>
      </c>
      <c r="Y5042" s="409" t="s">
        <v>21</v>
      </c>
      <c r="Z5042" s="410" t="str">
        <f>$Z$653</f>
        <v/>
      </c>
      <c r="AA5042" s="426"/>
      <c r="AB5042" s="427"/>
      <c r="AC5042" s="427"/>
      <c r="AD5042" s="427"/>
      <c r="AE5042" s="427"/>
      <c r="AF5042" s="428"/>
      <c r="AG5042" s="414">
        <v>179.0</v>
      </c>
      <c r="AH5042" s="79"/>
      <c r="AI5042" s="80"/>
      <c r="AJ5042" s="80"/>
      <c r="AK5042" s="80"/>
      <c r="AL5042" s="14"/>
      <c r="AM5042" s="16" t="str">
        <f t="shared" si="231"/>
        <v>{s:'63F096'},</v>
      </c>
      <c r="AN5042" s="16"/>
    </row>
    <row r="5043" ht="16.5" customHeight="1">
      <c r="A5043" s="403">
        <v>63.0</v>
      </c>
      <c r="B5043" s="404" t="s">
        <v>7152</v>
      </c>
      <c r="C5043" s="31">
        <v>5041.0</v>
      </c>
      <c r="D5043" s="405" t="s">
        <v>7153</v>
      </c>
      <c r="E5043" s="94"/>
      <c r="F5043" s="94"/>
      <c r="G5043" s="103"/>
      <c r="H5043" s="140"/>
      <c r="I5043" s="140"/>
      <c r="J5043" s="95"/>
      <c r="K5043" s="69"/>
      <c r="L5043" s="65"/>
      <c r="M5043" s="65"/>
      <c r="N5043" s="302"/>
      <c r="O5043" s="382"/>
      <c r="P5043" s="383"/>
      <c r="Q5043" s="302"/>
      <c r="R5043" s="384"/>
      <c r="S5043" s="440"/>
      <c r="T5043" s="441"/>
      <c r="U5043" s="442"/>
      <c r="V5043" s="443"/>
      <c r="W5043" s="448"/>
      <c r="X5043" s="450"/>
      <c r="Y5043" s="418"/>
      <c r="Z5043" s="419"/>
      <c r="AA5043" s="420" t="s">
        <v>20</v>
      </c>
      <c r="AB5043" s="421" t="s">
        <v>21</v>
      </c>
      <c r="AC5043" s="422">
        <v>0.85</v>
      </c>
      <c r="AD5043" s="412"/>
      <c r="AE5043" s="412"/>
      <c r="AF5043" s="413"/>
      <c r="AG5043" s="414">
        <v>152.0</v>
      </c>
      <c r="AH5043" s="79"/>
      <c r="AI5043" s="80"/>
      <c r="AJ5043" s="80"/>
      <c r="AK5043" s="80"/>
      <c r="AL5043" s="14"/>
      <c r="AM5043" s="16" t="str">
        <f t="shared" si="231"/>
        <v>{s:'63F097'},</v>
      </c>
      <c r="AN5043" s="16"/>
    </row>
    <row r="5044" ht="16.5" customHeight="1">
      <c r="A5044" s="403">
        <v>63.0</v>
      </c>
      <c r="B5044" s="404" t="s">
        <v>7154</v>
      </c>
      <c r="C5044" s="31">
        <v>5042.0</v>
      </c>
      <c r="D5044" s="405" t="s">
        <v>7155</v>
      </c>
      <c r="E5044" s="94"/>
      <c r="F5044" s="94"/>
      <c r="G5044" s="103"/>
      <c r="H5044" s="140"/>
      <c r="I5044" s="140"/>
      <c r="J5044" s="95"/>
      <c r="K5044" s="69"/>
      <c r="L5044" s="65"/>
      <c r="M5044" s="65"/>
      <c r="N5044" s="302"/>
      <c r="O5044" s="382"/>
      <c r="P5044" s="383"/>
      <c r="Q5044" s="302"/>
      <c r="R5044" s="384"/>
      <c r="S5044" s="440"/>
      <c r="T5044" s="441"/>
      <c r="U5044" s="442"/>
      <c r="V5044" s="443"/>
      <c r="W5044" s="448"/>
      <c r="X5044" s="449" t="s">
        <v>329</v>
      </c>
      <c r="Y5044" s="409" t="s">
        <v>21</v>
      </c>
      <c r="Z5044" s="410" t="str">
        <f>$Z$655</f>
        <v/>
      </c>
      <c r="AA5044" s="423"/>
      <c r="AB5044" s="424"/>
      <c r="AC5044" s="424"/>
      <c r="AD5044" s="424"/>
      <c r="AE5044" s="424"/>
      <c r="AF5044" s="419"/>
      <c r="AG5044" s="414">
        <v>218.0</v>
      </c>
      <c r="AH5044" s="79"/>
      <c r="AI5044" s="80"/>
      <c r="AJ5044" s="80"/>
      <c r="AK5044" s="80"/>
      <c r="AL5044" s="14"/>
      <c r="AM5044" s="16" t="str">
        <f t="shared" si="231"/>
        <v>{s:'63F098'},</v>
      </c>
      <c r="AN5044" s="16"/>
    </row>
    <row r="5045" ht="16.5" customHeight="1">
      <c r="A5045" s="403">
        <v>63.0</v>
      </c>
      <c r="B5045" s="404" t="s">
        <v>7156</v>
      </c>
      <c r="C5045" s="31">
        <v>5043.0</v>
      </c>
      <c r="D5045" s="405" t="s">
        <v>7157</v>
      </c>
      <c r="E5045" s="94"/>
      <c r="F5045" s="94"/>
      <c r="G5045" s="103"/>
      <c r="H5045" s="140"/>
      <c r="I5045" s="140"/>
      <c r="J5045" s="95"/>
      <c r="K5045" s="69"/>
      <c r="L5045" s="65"/>
      <c r="M5045" s="65"/>
      <c r="N5045" s="302"/>
      <c r="O5045" s="382"/>
      <c r="P5045" s="383"/>
      <c r="Q5045" s="302"/>
      <c r="R5045" s="384"/>
      <c r="S5045" s="440"/>
      <c r="T5045" s="441"/>
      <c r="U5045" s="442"/>
      <c r="V5045" s="443"/>
      <c r="W5045" s="448"/>
      <c r="X5045" s="450"/>
      <c r="Y5045" s="418"/>
      <c r="Z5045" s="419"/>
      <c r="AA5045" s="420" t="s">
        <v>20</v>
      </c>
      <c r="AB5045" s="421" t="s">
        <v>21</v>
      </c>
      <c r="AC5045" s="422">
        <v>0.85</v>
      </c>
      <c r="AD5045" s="412"/>
      <c r="AE5045" s="412"/>
      <c r="AF5045" s="413"/>
      <c r="AG5045" s="414">
        <v>185.0</v>
      </c>
      <c r="AH5045" s="79"/>
      <c r="AI5045" s="80"/>
      <c r="AJ5045" s="80"/>
      <c r="AK5045" s="80"/>
      <c r="AL5045" s="14"/>
      <c r="AM5045" s="16" t="str">
        <f t="shared" si="231"/>
        <v>{s:'63F099'},</v>
      </c>
      <c r="AN5045" s="16"/>
    </row>
    <row r="5046" ht="16.5" customHeight="1">
      <c r="A5046" s="403">
        <v>63.0</v>
      </c>
      <c r="B5046" s="404" t="s">
        <v>7158</v>
      </c>
      <c r="C5046" s="31">
        <v>5044.0</v>
      </c>
      <c r="D5046" s="405" t="s">
        <v>7159</v>
      </c>
      <c r="E5046" s="94"/>
      <c r="F5046" s="94"/>
      <c r="G5046" s="103"/>
      <c r="H5046" s="140"/>
      <c r="I5046" s="140"/>
      <c r="J5046" s="95"/>
      <c r="K5046" s="69"/>
      <c r="L5046" s="65"/>
      <c r="M5046" s="65"/>
      <c r="N5046" s="302"/>
      <c r="O5046" s="382"/>
      <c r="P5046" s="383"/>
      <c r="Q5046" s="302"/>
      <c r="R5046" s="384"/>
      <c r="S5046" s="440"/>
      <c r="T5046" s="441"/>
      <c r="U5046" s="442"/>
      <c r="V5046" s="443"/>
      <c r="W5046" s="448"/>
      <c r="X5046" s="438"/>
      <c r="Y5046" s="409"/>
      <c r="Z5046" s="439"/>
      <c r="AA5046" s="411"/>
      <c r="AB5046" s="412"/>
      <c r="AC5046" s="413"/>
      <c r="AD5046" s="451" t="s">
        <v>30</v>
      </c>
      <c r="AE5046" s="442">
        <v>5.0</v>
      </c>
      <c r="AF5046" s="452" t="s">
        <v>31</v>
      </c>
      <c r="AG5046" s="414">
        <v>251.0</v>
      </c>
      <c r="AH5046" s="79"/>
      <c r="AI5046" s="80"/>
      <c r="AJ5046" s="80"/>
      <c r="AK5046" s="80"/>
      <c r="AL5046" s="14"/>
      <c r="AM5046" s="16" t="str">
        <f t="shared" si="231"/>
        <v>{s:'63F100'},</v>
      </c>
      <c r="AN5046" s="16"/>
    </row>
    <row r="5047" ht="16.5" customHeight="1">
      <c r="A5047" s="403">
        <v>63.0</v>
      </c>
      <c r="B5047" s="404" t="s">
        <v>7160</v>
      </c>
      <c r="C5047" s="31">
        <v>5045.0</v>
      </c>
      <c r="D5047" s="405" t="s">
        <v>7161</v>
      </c>
      <c r="E5047" s="94"/>
      <c r="F5047" s="94"/>
      <c r="G5047" s="103"/>
      <c r="H5047" s="140"/>
      <c r="I5047" s="140"/>
      <c r="J5047" s="95"/>
      <c r="K5047" s="69"/>
      <c r="L5047" s="65"/>
      <c r="M5047" s="65"/>
      <c r="N5047" s="302"/>
      <c r="O5047" s="382"/>
      <c r="P5047" s="383"/>
      <c r="Q5047" s="302"/>
      <c r="R5047" s="384"/>
      <c r="S5047" s="440"/>
      <c r="T5047" s="455"/>
      <c r="U5047" s="442"/>
      <c r="V5047" s="443"/>
      <c r="W5047" s="448"/>
      <c r="X5047" s="445"/>
      <c r="Y5047" s="418"/>
      <c r="Z5047" s="446"/>
      <c r="AA5047" s="438" t="s">
        <v>20</v>
      </c>
      <c r="AB5047" s="409" t="s">
        <v>21</v>
      </c>
      <c r="AC5047" s="454">
        <v>0.85</v>
      </c>
      <c r="AD5047" s="441"/>
      <c r="AE5047" s="442"/>
      <c r="AF5047" s="452"/>
      <c r="AG5047" s="414">
        <v>213.0</v>
      </c>
      <c r="AH5047" s="79"/>
      <c r="AI5047" s="80"/>
      <c r="AJ5047" s="80"/>
      <c r="AK5047" s="80"/>
      <c r="AL5047" s="14"/>
      <c r="AM5047" s="16" t="str">
        <f t="shared" si="231"/>
        <v>{s:'63F101'},</v>
      </c>
      <c r="AN5047" s="16"/>
    </row>
    <row r="5048" ht="16.5" customHeight="1">
      <c r="A5048" s="403">
        <v>63.0</v>
      </c>
      <c r="B5048" s="404" t="s">
        <v>7162</v>
      </c>
      <c r="C5048" s="31">
        <v>5046.0</v>
      </c>
      <c r="D5048" s="405" t="s">
        <v>7163</v>
      </c>
      <c r="E5048" s="94"/>
      <c r="F5048" s="94"/>
      <c r="G5048" s="103"/>
      <c r="H5048" s="140"/>
      <c r="I5048" s="140"/>
      <c r="J5048" s="95"/>
      <c r="K5048" s="69"/>
      <c r="L5048" s="65"/>
      <c r="M5048" s="65"/>
      <c r="N5048" s="302"/>
      <c r="O5048" s="382"/>
      <c r="P5048" s="383"/>
      <c r="Q5048" s="302"/>
      <c r="R5048" s="384"/>
      <c r="S5048" s="453"/>
      <c r="T5048" s="455"/>
      <c r="U5048" s="442"/>
      <c r="V5048" s="443"/>
      <c r="W5048" s="448"/>
      <c r="X5048" s="449" t="s">
        <v>326</v>
      </c>
      <c r="Y5048" s="442" t="s">
        <v>21</v>
      </c>
      <c r="Z5048" s="448" t="str">
        <f>$Z$653</f>
        <v/>
      </c>
      <c r="AA5048" s="426"/>
      <c r="AB5048" s="427"/>
      <c r="AC5048" s="428"/>
      <c r="AD5048" s="441"/>
      <c r="AE5048" s="443"/>
      <c r="AF5048" s="448"/>
      <c r="AG5048" s="414">
        <v>174.0</v>
      </c>
      <c r="AH5048" s="79"/>
      <c r="AI5048" s="80"/>
      <c r="AJ5048" s="80"/>
      <c r="AK5048" s="80"/>
      <c r="AL5048" s="14"/>
      <c r="AM5048" s="16" t="str">
        <f t="shared" si="231"/>
        <v>{s:'63F102'},</v>
      </c>
      <c r="AN5048" s="16"/>
    </row>
    <row r="5049" ht="16.5" customHeight="1">
      <c r="A5049" s="403">
        <v>63.0</v>
      </c>
      <c r="B5049" s="404" t="s">
        <v>7164</v>
      </c>
      <c r="C5049" s="31">
        <v>5047.0</v>
      </c>
      <c r="D5049" s="405" t="s">
        <v>7165</v>
      </c>
      <c r="E5049" s="94"/>
      <c r="F5049" s="94"/>
      <c r="G5049" s="103"/>
      <c r="H5049" s="140"/>
      <c r="I5049" s="140"/>
      <c r="J5049" s="95"/>
      <c r="K5049" s="69"/>
      <c r="L5049" s="65"/>
      <c r="M5049" s="65"/>
      <c r="N5049" s="302"/>
      <c r="O5049" s="382"/>
      <c r="P5049" s="383"/>
      <c r="Q5049" s="302"/>
      <c r="R5049" s="384"/>
      <c r="S5049" s="453"/>
      <c r="T5049" s="455"/>
      <c r="U5049" s="442"/>
      <c r="V5049" s="443"/>
      <c r="W5049" s="448"/>
      <c r="X5049" s="450"/>
      <c r="Y5049" s="418"/>
      <c r="Z5049" s="419"/>
      <c r="AA5049" s="420" t="s">
        <v>20</v>
      </c>
      <c r="AB5049" s="421" t="s">
        <v>21</v>
      </c>
      <c r="AC5049" s="430">
        <v>0.85</v>
      </c>
      <c r="AD5049" s="441"/>
      <c r="AE5049" s="443"/>
      <c r="AF5049" s="448"/>
      <c r="AG5049" s="414">
        <v>147.0</v>
      </c>
      <c r="AH5049" s="79"/>
      <c r="AI5049" s="80"/>
      <c r="AJ5049" s="80"/>
      <c r="AK5049" s="80"/>
      <c r="AL5049" s="14"/>
      <c r="AM5049" s="16" t="str">
        <f t="shared" si="231"/>
        <v>{s:'63F103'},</v>
      </c>
      <c r="AN5049" s="16"/>
    </row>
    <row r="5050" ht="16.5" customHeight="1">
      <c r="A5050" s="403">
        <v>63.0</v>
      </c>
      <c r="B5050" s="404" t="s">
        <v>7166</v>
      </c>
      <c r="C5050" s="31">
        <v>5048.0</v>
      </c>
      <c r="D5050" s="405" t="s">
        <v>7167</v>
      </c>
      <c r="E5050" s="94"/>
      <c r="F5050" s="94"/>
      <c r="G5050" s="103"/>
      <c r="H5050" s="140"/>
      <c r="I5050" s="140"/>
      <c r="J5050" s="95"/>
      <c r="K5050" s="69"/>
      <c r="L5050" s="65"/>
      <c r="M5050" s="65"/>
      <c r="N5050" s="302"/>
      <c r="O5050" s="382"/>
      <c r="P5050" s="383"/>
      <c r="Q5050" s="302"/>
      <c r="R5050" s="384"/>
      <c r="S5050" s="453"/>
      <c r="T5050" s="455"/>
      <c r="U5050" s="442"/>
      <c r="V5050" s="443"/>
      <c r="W5050" s="448"/>
      <c r="X5050" s="449" t="s">
        <v>329</v>
      </c>
      <c r="Y5050" s="442" t="s">
        <v>21</v>
      </c>
      <c r="Z5050" s="448" t="str">
        <f>$Z$655</f>
        <v/>
      </c>
      <c r="AA5050" s="423"/>
      <c r="AB5050" s="424"/>
      <c r="AC5050" s="419"/>
      <c r="AD5050" s="441"/>
      <c r="AE5050" s="443"/>
      <c r="AF5050" s="448"/>
      <c r="AG5050" s="414">
        <v>213.0</v>
      </c>
      <c r="AH5050" s="79"/>
      <c r="AI5050" s="80"/>
      <c r="AJ5050" s="80"/>
      <c r="AK5050" s="80"/>
      <c r="AL5050" s="14"/>
      <c r="AM5050" s="16" t="str">
        <f t="shared" si="231"/>
        <v>{s:'63F104'},</v>
      </c>
      <c r="AN5050" s="16"/>
    </row>
    <row r="5051" ht="16.5" customHeight="1">
      <c r="A5051" s="403">
        <v>63.0</v>
      </c>
      <c r="B5051" s="404" t="s">
        <v>7168</v>
      </c>
      <c r="C5051" s="31">
        <v>5049.0</v>
      </c>
      <c r="D5051" s="405" t="s">
        <v>7169</v>
      </c>
      <c r="E5051" s="94"/>
      <c r="F5051" s="94"/>
      <c r="G5051" s="103"/>
      <c r="H5051" s="140"/>
      <c r="I5051" s="140"/>
      <c r="J5051" s="95"/>
      <c r="K5051" s="69"/>
      <c r="L5051" s="65"/>
      <c r="M5051" s="65"/>
      <c r="N5051" s="302"/>
      <c r="O5051" s="382"/>
      <c r="P5051" s="383"/>
      <c r="Q5051" s="302"/>
      <c r="R5051" s="384"/>
      <c r="S5051" s="453"/>
      <c r="T5051" s="463"/>
      <c r="U5051" s="418"/>
      <c r="V5051" s="424"/>
      <c r="W5051" s="419"/>
      <c r="X5051" s="450"/>
      <c r="Y5051" s="418"/>
      <c r="Z5051" s="419"/>
      <c r="AA5051" s="420" t="s">
        <v>20</v>
      </c>
      <c r="AB5051" s="421" t="s">
        <v>21</v>
      </c>
      <c r="AC5051" s="430">
        <v>0.85</v>
      </c>
      <c r="AD5051" s="456"/>
      <c r="AE5051" s="424"/>
      <c r="AF5051" s="419"/>
      <c r="AG5051" s="414">
        <v>180.0</v>
      </c>
      <c r="AH5051" s="79"/>
      <c r="AI5051" s="80"/>
      <c r="AJ5051" s="80"/>
      <c r="AK5051" s="80"/>
      <c r="AL5051" s="14"/>
      <c r="AM5051" s="16" t="str">
        <f t="shared" si="231"/>
        <v>{s:'63F105'},</v>
      </c>
      <c r="AN5051" s="16"/>
    </row>
    <row r="5052" ht="16.5" customHeight="1">
      <c r="A5052" s="403">
        <v>63.0</v>
      </c>
      <c r="B5052" s="404" t="s">
        <v>7170</v>
      </c>
      <c r="C5052" s="31">
        <v>5050.0</v>
      </c>
      <c r="D5052" s="405" t="s">
        <v>7171</v>
      </c>
      <c r="E5052" s="94"/>
      <c r="F5052" s="94"/>
      <c r="G5052" s="103"/>
      <c r="H5052" s="140"/>
      <c r="I5052" s="140"/>
      <c r="J5052" s="95"/>
      <c r="K5052" s="69"/>
      <c r="L5052" s="65"/>
      <c r="M5052" s="65"/>
      <c r="N5052" s="302"/>
      <c r="O5052" s="382"/>
      <c r="P5052" s="383"/>
      <c r="Q5052" s="302"/>
      <c r="R5052" s="384"/>
      <c r="S5052" s="461"/>
      <c r="T5052" s="436" t="s">
        <v>27</v>
      </c>
      <c r="U5052" s="409"/>
      <c r="V5052" s="457"/>
      <c r="W5052" s="410"/>
      <c r="X5052" s="438"/>
      <c r="Y5052" s="409"/>
      <c r="Z5052" s="439"/>
      <c r="AA5052" s="411"/>
      <c r="AB5052" s="412"/>
      <c r="AC5052" s="412"/>
      <c r="AD5052" s="412"/>
      <c r="AE5052" s="412"/>
      <c r="AF5052" s="413"/>
      <c r="AG5052" s="414">
        <v>183.0</v>
      </c>
      <c r="AH5052" s="79"/>
      <c r="AI5052" s="80"/>
      <c r="AJ5052" s="80"/>
      <c r="AK5052" s="80"/>
      <c r="AL5052" s="14"/>
      <c r="AM5052" s="16" t="str">
        <f t="shared" si="231"/>
        <v>{s:'63F106'},</v>
      </c>
      <c r="AN5052" s="16"/>
    </row>
    <row r="5053" ht="16.5" customHeight="1">
      <c r="A5053" s="403">
        <v>63.0</v>
      </c>
      <c r="B5053" s="404" t="s">
        <v>7172</v>
      </c>
      <c r="C5053" s="31">
        <v>5051.0</v>
      </c>
      <c r="D5053" s="405" t="s">
        <v>7173</v>
      </c>
      <c r="E5053" s="94"/>
      <c r="F5053" s="94"/>
      <c r="G5053" s="103"/>
      <c r="H5053" s="140"/>
      <c r="I5053" s="140"/>
      <c r="J5053" s="95"/>
      <c r="K5053" s="69"/>
      <c r="L5053" s="65"/>
      <c r="M5053" s="65"/>
      <c r="N5053" s="302"/>
      <c r="O5053" s="382"/>
      <c r="P5053" s="383"/>
      <c r="Q5053" s="302"/>
      <c r="R5053" s="384"/>
      <c r="S5053" s="461"/>
      <c r="T5053" s="441"/>
      <c r="U5053" s="442" t="s">
        <v>21</v>
      </c>
      <c r="V5053" s="443">
        <v>0.5</v>
      </c>
      <c r="W5053" s="448"/>
      <c r="X5053" s="445"/>
      <c r="Y5053" s="418"/>
      <c r="Z5053" s="446"/>
      <c r="AA5053" s="438" t="s">
        <v>20</v>
      </c>
      <c r="AB5053" s="409" t="s">
        <v>21</v>
      </c>
      <c r="AC5053" s="447">
        <v>0.85</v>
      </c>
      <c r="AD5053" s="412"/>
      <c r="AE5053" s="412"/>
      <c r="AF5053" s="413"/>
      <c r="AG5053" s="414">
        <v>156.0</v>
      </c>
      <c r="AH5053" s="79"/>
      <c r="AI5053" s="80"/>
      <c r="AJ5053" s="80"/>
      <c r="AK5053" s="80"/>
      <c r="AL5053" s="14"/>
      <c r="AM5053" s="16" t="str">
        <f t="shared" si="231"/>
        <v>{s:'63F107'},</v>
      </c>
      <c r="AN5053" s="16"/>
    </row>
    <row r="5054" ht="16.5" customHeight="1">
      <c r="A5054" s="403">
        <v>63.0</v>
      </c>
      <c r="B5054" s="404" t="s">
        <v>7174</v>
      </c>
      <c r="C5054" s="31">
        <v>5052.0</v>
      </c>
      <c r="D5054" s="405" t="s">
        <v>7175</v>
      </c>
      <c r="E5054" s="94"/>
      <c r="F5054" s="94"/>
      <c r="G5054" s="103"/>
      <c r="H5054" s="140"/>
      <c r="I5054" s="140"/>
      <c r="J5054" s="95"/>
      <c r="K5054" s="69"/>
      <c r="L5054" s="65"/>
      <c r="M5054" s="65"/>
      <c r="N5054" s="302"/>
      <c r="O5054" s="382"/>
      <c r="P5054" s="383"/>
      <c r="Q5054" s="302"/>
      <c r="R5054" s="384"/>
      <c r="S5054" s="461"/>
      <c r="T5054" s="441"/>
      <c r="U5054" s="442"/>
      <c r="V5054" s="443"/>
      <c r="W5054" s="448"/>
      <c r="X5054" s="449" t="s">
        <v>326</v>
      </c>
      <c r="Y5054" s="409" t="s">
        <v>21</v>
      </c>
      <c r="Z5054" s="410" t="str">
        <f>$Z$653</f>
        <v/>
      </c>
      <c r="AA5054" s="426"/>
      <c r="AB5054" s="427"/>
      <c r="AC5054" s="427"/>
      <c r="AD5054" s="427"/>
      <c r="AE5054" s="427"/>
      <c r="AF5054" s="428"/>
      <c r="AG5054" s="414">
        <v>128.0</v>
      </c>
      <c r="AH5054" s="79"/>
      <c r="AI5054" s="80"/>
      <c r="AJ5054" s="80"/>
      <c r="AK5054" s="80"/>
      <c r="AL5054" s="14"/>
      <c r="AM5054" s="16" t="str">
        <f t="shared" si="231"/>
        <v>{s:'63F108'},</v>
      </c>
      <c r="AN5054" s="16"/>
    </row>
    <row r="5055" ht="16.5" customHeight="1">
      <c r="A5055" s="403">
        <v>63.0</v>
      </c>
      <c r="B5055" s="404" t="s">
        <v>7176</v>
      </c>
      <c r="C5055" s="31">
        <v>5053.0</v>
      </c>
      <c r="D5055" s="405" t="s">
        <v>7177</v>
      </c>
      <c r="E5055" s="94"/>
      <c r="F5055" s="94"/>
      <c r="G5055" s="103"/>
      <c r="H5055" s="140"/>
      <c r="I5055" s="140"/>
      <c r="J5055" s="95"/>
      <c r="K5055" s="69"/>
      <c r="L5055" s="65"/>
      <c r="M5055" s="65"/>
      <c r="N5055" s="302"/>
      <c r="O5055" s="382"/>
      <c r="P5055" s="383"/>
      <c r="Q5055" s="302"/>
      <c r="R5055" s="384"/>
      <c r="S5055" s="461"/>
      <c r="T5055" s="441"/>
      <c r="U5055" s="442"/>
      <c r="V5055" s="443"/>
      <c r="W5055" s="448"/>
      <c r="X5055" s="450"/>
      <c r="Y5055" s="418"/>
      <c r="Z5055" s="419"/>
      <c r="AA5055" s="420" t="s">
        <v>20</v>
      </c>
      <c r="AB5055" s="421" t="s">
        <v>21</v>
      </c>
      <c r="AC5055" s="422">
        <v>0.85</v>
      </c>
      <c r="AD5055" s="412"/>
      <c r="AE5055" s="412"/>
      <c r="AF5055" s="413"/>
      <c r="AG5055" s="414">
        <v>109.0</v>
      </c>
      <c r="AH5055" s="79"/>
      <c r="AI5055" s="80"/>
      <c r="AJ5055" s="80"/>
      <c r="AK5055" s="80"/>
      <c r="AL5055" s="14"/>
      <c r="AM5055" s="16" t="str">
        <f t="shared" si="231"/>
        <v>{s:'63F109'},</v>
      </c>
      <c r="AN5055" s="16"/>
    </row>
    <row r="5056" ht="16.5" customHeight="1">
      <c r="A5056" s="403">
        <v>63.0</v>
      </c>
      <c r="B5056" s="404" t="s">
        <v>7178</v>
      </c>
      <c r="C5056" s="31">
        <v>5054.0</v>
      </c>
      <c r="D5056" s="405" t="s">
        <v>7179</v>
      </c>
      <c r="E5056" s="94"/>
      <c r="F5056" s="94"/>
      <c r="G5056" s="103"/>
      <c r="H5056" s="140"/>
      <c r="I5056" s="140"/>
      <c r="J5056" s="95"/>
      <c r="K5056" s="69"/>
      <c r="L5056" s="65"/>
      <c r="M5056" s="65"/>
      <c r="N5056" s="302"/>
      <c r="O5056" s="382"/>
      <c r="P5056" s="383"/>
      <c r="Q5056" s="302"/>
      <c r="R5056" s="384"/>
      <c r="S5056" s="461"/>
      <c r="T5056" s="441"/>
      <c r="U5056" s="442"/>
      <c r="V5056" s="443"/>
      <c r="W5056" s="448"/>
      <c r="X5056" s="449" t="s">
        <v>329</v>
      </c>
      <c r="Y5056" s="409" t="s">
        <v>21</v>
      </c>
      <c r="Z5056" s="410" t="str">
        <f>$Z$655</f>
        <v/>
      </c>
      <c r="AA5056" s="423"/>
      <c r="AB5056" s="424"/>
      <c r="AC5056" s="424"/>
      <c r="AD5056" s="424"/>
      <c r="AE5056" s="424"/>
      <c r="AF5056" s="419"/>
      <c r="AG5056" s="414">
        <v>156.0</v>
      </c>
      <c r="AH5056" s="79"/>
      <c r="AI5056" s="80"/>
      <c r="AJ5056" s="80"/>
      <c r="AK5056" s="80"/>
      <c r="AL5056" s="14"/>
      <c r="AM5056" s="16" t="str">
        <f t="shared" si="231"/>
        <v>{s:'63F110'},</v>
      </c>
      <c r="AN5056" s="16"/>
    </row>
    <row r="5057" ht="16.5" customHeight="1">
      <c r="A5057" s="403">
        <v>63.0</v>
      </c>
      <c r="B5057" s="404" t="s">
        <v>7180</v>
      </c>
      <c r="C5057" s="31">
        <v>5055.0</v>
      </c>
      <c r="D5057" s="405" t="s">
        <v>7181</v>
      </c>
      <c r="E5057" s="94"/>
      <c r="F5057" s="94"/>
      <c r="G5057" s="103"/>
      <c r="H5057" s="140"/>
      <c r="I5057" s="140"/>
      <c r="J5057" s="95"/>
      <c r="K5057" s="69"/>
      <c r="L5057" s="65"/>
      <c r="M5057" s="65"/>
      <c r="N5057" s="302"/>
      <c r="O5057" s="382"/>
      <c r="P5057" s="383"/>
      <c r="Q5057" s="302"/>
      <c r="R5057" s="384"/>
      <c r="S5057" s="461"/>
      <c r="T5057" s="441"/>
      <c r="U5057" s="442"/>
      <c r="V5057" s="443"/>
      <c r="W5057" s="448"/>
      <c r="X5057" s="450"/>
      <c r="Y5057" s="418"/>
      <c r="Z5057" s="419"/>
      <c r="AA5057" s="420" t="s">
        <v>20</v>
      </c>
      <c r="AB5057" s="421" t="s">
        <v>21</v>
      </c>
      <c r="AC5057" s="422">
        <v>0.85</v>
      </c>
      <c r="AD5057" s="412"/>
      <c r="AE5057" s="412"/>
      <c r="AF5057" s="413"/>
      <c r="AG5057" s="414">
        <v>133.0</v>
      </c>
      <c r="AH5057" s="79"/>
      <c r="AI5057" s="80"/>
      <c r="AJ5057" s="80"/>
      <c r="AK5057" s="80"/>
      <c r="AL5057" s="14"/>
      <c r="AM5057" s="16" t="str">
        <f t="shared" si="231"/>
        <v>{s:'63F111'},</v>
      </c>
      <c r="AN5057" s="16"/>
    </row>
    <row r="5058" ht="16.5" customHeight="1">
      <c r="A5058" s="403">
        <v>63.0</v>
      </c>
      <c r="B5058" s="404" t="s">
        <v>7182</v>
      </c>
      <c r="C5058" s="31">
        <v>5056.0</v>
      </c>
      <c r="D5058" s="405" t="s">
        <v>7183</v>
      </c>
      <c r="E5058" s="94"/>
      <c r="F5058" s="94"/>
      <c r="G5058" s="103"/>
      <c r="H5058" s="140"/>
      <c r="I5058" s="140"/>
      <c r="J5058" s="95"/>
      <c r="K5058" s="69"/>
      <c r="L5058" s="65"/>
      <c r="M5058" s="65"/>
      <c r="N5058" s="302"/>
      <c r="O5058" s="382"/>
      <c r="P5058" s="383"/>
      <c r="Q5058" s="302"/>
      <c r="R5058" s="384"/>
      <c r="S5058" s="461"/>
      <c r="T5058" s="441"/>
      <c r="U5058" s="442"/>
      <c r="V5058" s="443"/>
      <c r="W5058" s="448"/>
      <c r="X5058" s="438"/>
      <c r="Y5058" s="409"/>
      <c r="Z5058" s="439"/>
      <c r="AA5058" s="411"/>
      <c r="AB5058" s="412"/>
      <c r="AC5058" s="413"/>
      <c r="AD5058" s="451" t="s">
        <v>30</v>
      </c>
      <c r="AE5058" s="442">
        <v>5.0</v>
      </c>
      <c r="AF5058" s="452" t="s">
        <v>31</v>
      </c>
      <c r="AG5058" s="414">
        <v>178.0</v>
      </c>
      <c r="AH5058" s="79"/>
      <c r="AI5058" s="80"/>
      <c r="AJ5058" s="80"/>
      <c r="AK5058" s="80"/>
      <c r="AL5058" s="14"/>
      <c r="AM5058" s="16" t="str">
        <f t="shared" si="231"/>
        <v>{s:'63F112'},</v>
      </c>
      <c r="AN5058" s="16"/>
    </row>
    <row r="5059" ht="16.5" customHeight="1">
      <c r="A5059" s="403">
        <v>63.0</v>
      </c>
      <c r="B5059" s="404" t="s">
        <v>7184</v>
      </c>
      <c r="C5059" s="31">
        <v>5057.0</v>
      </c>
      <c r="D5059" s="405" t="s">
        <v>7185</v>
      </c>
      <c r="E5059" s="94"/>
      <c r="F5059" s="94"/>
      <c r="G5059" s="103"/>
      <c r="H5059" s="140"/>
      <c r="I5059" s="140"/>
      <c r="J5059" s="95"/>
      <c r="K5059" s="69"/>
      <c r="L5059" s="65"/>
      <c r="M5059" s="65"/>
      <c r="N5059" s="302"/>
      <c r="O5059" s="382"/>
      <c r="P5059" s="383"/>
      <c r="Q5059" s="302"/>
      <c r="R5059" s="384"/>
      <c r="S5059" s="461"/>
      <c r="T5059" s="441"/>
      <c r="U5059" s="442"/>
      <c r="V5059" s="443"/>
      <c r="W5059" s="443"/>
      <c r="X5059" s="445"/>
      <c r="Y5059" s="418"/>
      <c r="Z5059" s="446"/>
      <c r="AA5059" s="438" t="s">
        <v>20</v>
      </c>
      <c r="AB5059" s="409" t="s">
        <v>21</v>
      </c>
      <c r="AC5059" s="454">
        <v>0.85</v>
      </c>
      <c r="AD5059" s="441"/>
      <c r="AE5059" s="442"/>
      <c r="AF5059" s="452"/>
      <c r="AG5059" s="414">
        <v>151.0</v>
      </c>
      <c r="AH5059" s="79"/>
      <c r="AI5059" s="80"/>
      <c r="AJ5059" s="80"/>
      <c r="AK5059" s="80"/>
      <c r="AL5059" s="14"/>
      <c r="AM5059" s="16" t="str">
        <f t="shared" si="231"/>
        <v>{s:'63F113'},</v>
      </c>
      <c r="AN5059" s="16"/>
    </row>
    <row r="5060" ht="16.5" customHeight="1">
      <c r="A5060" s="403">
        <v>63.0</v>
      </c>
      <c r="B5060" s="404" t="s">
        <v>7186</v>
      </c>
      <c r="C5060" s="31">
        <v>5058.0</v>
      </c>
      <c r="D5060" s="405" t="s">
        <v>7187</v>
      </c>
      <c r="E5060" s="94"/>
      <c r="F5060" s="94"/>
      <c r="G5060" s="103"/>
      <c r="H5060" s="140"/>
      <c r="I5060" s="140"/>
      <c r="J5060" s="95"/>
      <c r="K5060" s="69"/>
      <c r="L5060" s="65"/>
      <c r="M5060" s="65"/>
      <c r="N5060" s="302"/>
      <c r="O5060" s="382"/>
      <c r="P5060" s="383"/>
      <c r="Q5060" s="302"/>
      <c r="R5060" s="384"/>
      <c r="S5060" s="461"/>
      <c r="T5060" s="441"/>
      <c r="U5060" s="442"/>
      <c r="V5060" s="443"/>
      <c r="W5060" s="443"/>
      <c r="X5060" s="449" t="s">
        <v>326</v>
      </c>
      <c r="Y5060" s="442" t="s">
        <v>21</v>
      </c>
      <c r="Z5060" s="448" t="str">
        <f>$Z$653</f>
        <v/>
      </c>
      <c r="AA5060" s="426"/>
      <c r="AB5060" s="427"/>
      <c r="AC5060" s="428"/>
      <c r="AD5060" s="441"/>
      <c r="AE5060" s="443"/>
      <c r="AF5060" s="448"/>
      <c r="AG5060" s="414">
        <v>123.0</v>
      </c>
      <c r="AH5060" s="79"/>
      <c r="AI5060" s="80"/>
      <c r="AJ5060" s="80"/>
      <c r="AK5060" s="80"/>
      <c r="AL5060" s="14"/>
      <c r="AM5060" s="16" t="str">
        <f t="shared" si="231"/>
        <v>{s:'63F114'},</v>
      </c>
      <c r="AN5060" s="16"/>
    </row>
    <row r="5061" ht="16.5" customHeight="1">
      <c r="A5061" s="403">
        <v>63.0</v>
      </c>
      <c r="B5061" s="404" t="s">
        <v>7188</v>
      </c>
      <c r="C5061" s="31">
        <v>5059.0</v>
      </c>
      <c r="D5061" s="405" t="s">
        <v>7189</v>
      </c>
      <c r="E5061" s="94"/>
      <c r="F5061" s="94"/>
      <c r="G5061" s="103"/>
      <c r="H5061" s="140"/>
      <c r="I5061" s="140"/>
      <c r="J5061" s="95"/>
      <c r="K5061" s="69"/>
      <c r="L5061" s="65"/>
      <c r="M5061" s="65"/>
      <c r="N5061" s="302"/>
      <c r="O5061" s="382"/>
      <c r="P5061" s="383"/>
      <c r="Q5061" s="302"/>
      <c r="R5061" s="384"/>
      <c r="S5061" s="461"/>
      <c r="T5061" s="441"/>
      <c r="U5061" s="442"/>
      <c r="V5061" s="443"/>
      <c r="W5061" s="443"/>
      <c r="X5061" s="450"/>
      <c r="Y5061" s="418"/>
      <c r="Z5061" s="419"/>
      <c r="AA5061" s="420" t="s">
        <v>20</v>
      </c>
      <c r="AB5061" s="421" t="s">
        <v>21</v>
      </c>
      <c r="AC5061" s="430">
        <v>0.85</v>
      </c>
      <c r="AD5061" s="441"/>
      <c r="AE5061" s="443"/>
      <c r="AF5061" s="448"/>
      <c r="AG5061" s="414">
        <v>104.0</v>
      </c>
      <c r="AH5061" s="79"/>
      <c r="AI5061" s="80"/>
      <c r="AJ5061" s="80"/>
      <c r="AK5061" s="80"/>
      <c r="AL5061" s="14"/>
      <c r="AM5061" s="16" t="str">
        <f t="shared" si="231"/>
        <v>{s:'63F115'},</v>
      </c>
      <c r="AN5061" s="16"/>
    </row>
    <row r="5062" ht="16.5" customHeight="1">
      <c r="A5062" s="403">
        <v>63.0</v>
      </c>
      <c r="B5062" s="404" t="s">
        <v>7190</v>
      </c>
      <c r="C5062" s="31">
        <v>5060.0</v>
      </c>
      <c r="D5062" s="405" t="s">
        <v>7191</v>
      </c>
      <c r="E5062" s="94"/>
      <c r="F5062" s="94"/>
      <c r="G5062" s="103"/>
      <c r="H5062" s="140"/>
      <c r="I5062" s="140"/>
      <c r="J5062" s="95"/>
      <c r="K5062" s="69"/>
      <c r="L5062" s="65"/>
      <c r="M5062" s="65"/>
      <c r="N5062" s="302"/>
      <c r="O5062" s="382"/>
      <c r="P5062" s="383"/>
      <c r="Q5062" s="302"/>
      <c r="R5062" s="384"/>
      <c r="S5062" s="461"/>
      <c r="T5062" s="441"/>
      <c r="U5062" s="442"/>
      <c r="V5062" s="443"/>
      <c r="W5062" s="443"/>
      <c r="X5062" s="449" t="s">
        <v>329</v>
      </c>
      <c r="Y5062" s="442" t="s">
        <v>21</v>
      </c>
      <c r="Z5062" s="448" t="str">
        <f>$Z$655</f>
        <v/>
      </c>
      <c r="AA5062" s="423"/>
      <c r="AB5062" s="424"/>
      <c r="AC5062" s="419"/>
      <c r="AD5062" s="441"/>
      <c r="AE5062" s="443"/>
      <c r="AF5062" s="448"/>
      <c r="AG5062" s="414">
        <v>151.0</v>
      </c>
      <c r="AH5062" s="79"/>
      <c r="AI5062" s="80"/>
      <c r="AJ5062" s="80"/>
      <c r="AK5062" s="80"/>
      <c r="AL5062" s="14"/>
      <c r="AM5062" s="16" t="str">
        <f t="shared" si="231"/>
        <v>{s:'63F116'},</v>
      </c>
      <c r="AN5062" s="16"/>
    </row>
    <row r="5063" ht="16.5" customHeight="1">
      <c r="A5063" s="403">
        <v>63.0</v>
      </c>
      <c r="B5063" s="404" t="s">
        <v>7192</v>
      </c>
      <c r="C5063" s="31">
        <v>5061.0</v>
      </c>
      <c r="D5063" s="405" t="s">
        <v>7193</v>
      </c>
      <c r="E5063" s="94"/>
      <c r="F5063" s="94"/>
      <c r="G5063" s="103"/>
      <c r="H5063" s="140"/>
      <c r="I5063" s="140"/>
      <c r="J5063" s="95"/>
      <c r="K5063" s="110"/>
      <c r="L5063" s="115"/>
      <c r="M5063" s="115"/>
      <c r="N5063" s="386"/>
      <c r="O5063" s="382"/>
      <c r="P5063" s="383"/>
      <c r="Q5063" s="302"/>
      <c r="R5063" s="384"/>
      <c r="S5063" s="459"/>
      <c r="T5063" s="456"/>
      <c r="U5063" s="418"/>
      <c r="V5063" s="424"/>
      <c r="W5063" s="424"/>
      <c r="X5063" s="450"/>
      <c r="Y5063" s="418"/>
      <c r="Z5063" s="419"/>
      <c r="AA5063" s="420" t="s">
        <v>20</v>
      </c>
      <c r="AB5063" s="421" t="s">
        <v>21</v>
      </c>
      <c r="AC5063" s="430">
        <v>0.85</v>
      </c>
      <c r="AD5063" s="456"/>
      <c r="AE5063" s="424"/>
      <c r="AF5063" s="419"/>
      <c r="AG5063" s="414">
        <v>128.0</v>
      </c>
      <c r="AH5063" s="79"/>
      <c r="AI5063" s="80"/>
      <c r="AJ5063" s="80"/>
      <c r="AK5063" s="80"/>
      <c r="AL5063" s="14"/>
      <c r="AM5063" s="16" t="str">
        <f t="shared" si="231"/>
        <v>{s:'63F117'},</v>
      </c>
      <c r="AN5063" s="16"/>
    </row>
    <row r="5064" ht="16.5" customHeight="1">
      <c r="A5064" s="29">
        <v>63.0</v>
      </c>
      <c r="B5064" s="30" t="s">
        <v>7194</v>
      </c>
      <c r="C5064" s="31">
        <v>5062.0</v>
      </c>
      <c r="D5064" s="32" t="s">
        <v>7195</v>
      </c>
      <c r="E5064" s="139"/>
      <c r="F5064" s="139"/>
      <c r="G5064" s="94"/>
      <c r="H5064" s="140"/>
      <c r="I5064" s="140"/>
      <c r="J5064" s="95"/>
      <c r="K5064" s="82" t="s">
        <v>38</v>
      </c>
      <c r="L5064" s="96"/>
      <c r="M5064" s="96"/>
      <c r="N5064" s="152"/>
      <c r="O5064" s="105"/>
      <c r="P5064" s="94"/>
      <c r="Q5064" s="140"/>
      <c r="R5064" s="95"/>
      <c r="S5064" s="287"/>
      <c r="T5064" s="287"/>
      <c r="U5064" s="152"/>
      <c r="V5064" s="152"/>
      <c r="W5064" s="152"/>
      <c r="X5064" s="299"/>
      <c r="Y5064" s="287"/>
      <c r="Z5064" s="345"/>
      <c r="AA5064" s="398"/>
      <c r="AB5064" s="288"/>
      <c r="AC5064" s="288"/>
      <c r="AD5064" s="288"/>
      <c r="AE5064" s="288"/>
      <c r="AF5064" s="346"/>
      <c r="AG5064" s="45">
        <v>371.0</v>
      </c>
      <c r="AH5064" s="79"/>
      <c r="AI5064" s="80"/>
      <c r="AJ5064" s="80"/>
      <c r="AK5064" s="80"/>
      <c r="AL5064" s="14"/>
      <c r="AM5064" s="16" t="str">
        <f t="shared" ref="AM5064:AM5075" si="232">"{s:'"&amp;A5064&amp;B5064&amp;"', v:"&amp;AG5064&amp;" , c:'"&amp;D5064&amp;"・'},"</f>
        <v>{s:'63F118', v:371 , c:'放デイ３０・有資格１６・責欠２・'},</v>
      </c>
      <c r="AN5064" s="16"/>
    </row>
    <row r="5065" ht="16.5" customHeight="1">
      <c r="A5065" s="29">
        <v>63.0</v>
      </c>
      <c r="B5065" s="30" t="s">
        <v>7196</v>
      </c>
      <c r="C5065" s="31">
        <v>5063.0</v>
      </c>
      <c r="D5065" s="32" t="s">
        <v>7197</v>
      </c>
      <c r="E5065" s="139"/>
      <c r="F5065" s="139"/>
      <c r="G5065" s="94"/>
      <c r="H5065" s="140"/>
      <c r="I5065" s="140"/>
      <c r="J5065" s="95"/>
      <c r="K5065" s="87"/>
      <c r="L5065" s="302">
        <v>12.0</v>
      </c>
      <c r="M5065" s="63" t="s">
        <v>40</v>
      </c>
      <c r="N5065" s="140"/>
      <c r="O5065" s="105"/>
      <c r="P5065" s="94"/>
      <c r="Q5065" s="140"/>
      <c r="R5065" s="95"/>
      <c r="S5065" s="302"/>
      <c r="T5065" s="302"/>
      <c r="U5065" s="140"/>
      <c r="V5065" s="140"/>
      <c r="W5065" s="140"/>
      <c r="X5065" s="303"/>
      <c r="Y5065" s="290"/>
      <c r="Z5065" s="350"/>
      <c r="AA5065" s="299" t="s">
        <v>20</v>
      </c>
      <c r="AB5065" s="287" t="s">
        <v>21</v>
      </c>
      <c r="AC5065" s="351">
        <v>0.85</v>
      </c>
      <c r="AD5065" s="288"/>
      <c r="AE5065" s="288"/>
      <c r="AF5065" s="346"/>
      <c r="AG5065" s="45">
        <v>315.0</v>
      </c>
      <c r="AH5065" s="79"/>
      <c r="AI5065" s="80"/>
      <c r="AJ5065" s="80"/>
      <c r="AK5065" s="80"/>
      <c r="AL5065" s="14"/>
      <c r="AM5065" s="16" t="str">
        <f t="shared" si="232"/>
        <v>{s:'63F119', v:315 , c:'放デイ３０・有資格１６・責欠２・評減・'},</v>
      </c>
      <c r="AN5065" s="16"/>
    </row>
    <row r="5066" ht="16.5" customHeight="1">
      <c r="A5066" s="29">
        <v>63.0</v>
      </c>
      <c r="B5066" s="30" t="s">
        <v>7198</v>
      </c>
      <c r="C5066" s="31">
        <v>5064.0</v>
      </c>
      <c r="D5066" s="32" t="s">
        <v>7199</v>
      </c>
      <c r="E5066" s="139"/>
      <c r="F5066" s="139"/>
      <c r="G5066" s="94"/>
      <c r="H5066" s="140"/>
      <c r="I5066" s="140"/>
      <c r="J5066" s="95"/>
      <c r="K5066" s="87"/>
      <c r="L5066" s="65"/>
      <c r="M5066" s="302"/>
      <c r="N5066" s="366"/>
      <c r="O5066" s="367"/>
      <c r="P5066" s="368"/>
      <c r="Q5066" s="366"/>
      <c r="R5066" s="369"/>
      <c r="S5066" s="304"/>
      <c r="T5066" s="304"/>
      <c r="U5066" s="140"/>
      <c r="V5066" s="140"/>
      <c r="W5066" s="140"/>
      <c r="X5066" s="305" t="s">
        <v>326</v>
      </c>
      <c r="Y5066" s="287" t="s">
        <v>21</v>
      </c>
      <c r="Z5066" s="354" t="str">
        <f>$Z$653</f>
        <v/>
      </c>
      <c r="AA5066" s="434"/>
      <c r="AB5066" s="297"/>
      <c r="AC5066" s="297"/>
      <c r="AD5066" s="297"/>
      <c r="AE5066" s="297"/>
      <c r="AF5066" s="362"/>
      <c r="AG5066" s="45">
        <v>260.0</v>
      </c>
      <c r="AH5066" s="79"/>
      <c r="AI5066" s="80"/>
      <c r="AJ5066" s="80"/>
      <c r="AK5066" s="80"/>
      <c r="AL5066" s="14"/>
      <c r="AM5066" s="16" t="str">
        <f t="shared" si="232"/>
        <v>{s:'63F120', v:260 , c:'放デイ３０・有資格１６・責欠２・開減１・'},</v>
      </c>
      <c r="AN5066" s="16"/>
    </row>
    <row r="5067" ht="16.5" customHeight="1">
      <c r="A5067" s="29">
        <v>63.0</v>
      </c>
      <c r="B5067" s="30" t="s">
        <v>7200</v>
      </c>
      <c r="C5067" s="31">
        <v>5065.0</v>
      </c>
      <c r="D5067" s="32" t="s">
        <v>7201</v>
      </c>
      <c r="E5067" s="139"/>
      <c r="F5067" s="139"/>
      <c r="G5067" s="94"/>
      <c r="H5067" s="140"/>
      <c r="I5067" s="140"/>
      <c r="J5067" s="95"/>
      <c r="K5067" s="87"/>
      <c r="L5067" s="65"/>
      <c r="M5067" s="302"/>
      <c r="N5067" s="366"/>
      <c r="O5067" s="367"/>
      <c r="P5067" s="368"/>
      <c r="Q5067" s="366"/>
      <c r="R5067" s="369"/>
      <c r="S5067" s="304"/>
      <c r="T5067" s="304"/>
      <c r="U5067" s="140"/>
      <c r="V5067" s="140"/>
      <c r="W5067" s="140"/>
      <c r="X5067" s="306"/>
      <c r="Y5067" s="290"/>
      <c r="Z5067" s="355"/>
      <c r="AA5067" s="356" t="s">
        <v>20</v>
      </c>
      <c r="AB5067" s="357" t="s">
        <v>21</v>
      </c>
      <c r="AC5067" s="358">
        <v>0.85</v>
      </c>
      <c r="AD5067" s="288"/>
      <c r="AE5067" s="288"/>
      <c r="AF5067" s="346"/>
      <c r="AG5067" s="45">
        <v>221.0</v>
      </c>
      <c r="AH5067" s="79"/>
      <c r="AI5067" s="80"/>
      <c r="AJ5067" s="80"/>
      <c r="AK5067" s="80"/>
      <c r="AL5067" s="14"/>
      <c r="AM5067" s="16" t="str">
        <f t="shared" si="232"/>
        <v>{s:'63F121', v:221 , c:'放デイ３０・有資格１６・責欠２・開減１・評減・'},</v>
      </c>
      <c r="AN5067" s="16"/>
    </row>
    <row r="5068" ht="16.5" customHeight="1">
      <c r="A5068" s="29">
        <v>63.0</v>
      </c>
      <c r="B5068" s="30" t="s">
        <v>7202</v>
      </c>
      <c r="C5068" s="31">
        <v>5066.0</v>
      </c>
      <c r="D5068" s="32" t="s">
        <v>7203</v>
      </c>
      <c r="E5068" s="139"/>
      <c r="F5068" s="139"/>
      <c r="G5068" s="94"/>
      <c r="H5068" s="140"/>
      <c r="I5068" s="140"/>
      <c r="J5068" s="95"/>
      <c r="K5068" s="87"/>
      <c r="L5068" s="65"/>
      <c r="M5068" s="302"/>
      <c r="N5068" s="366"/>
      <c r="O5068" s="367"/>
      <c r="P5068" s="368"/>
      <c r="Q5068" s="366"/>
      <c r="R5068" s="369"/>
      <c r="S5068" s="304"/>
      <c r="T5068" s="304"/>
      <c r="U5068" s="140"/>
      <c r="V5068" s="140"/>
      <c r="W5068" s="140"/>
      <c r="X5068" s="305" t="s">
        <v>329</v>
      </c>
      <c r="Y5068" s="287" t="s">
        <v>21</v>
      </c>
      <c r="Z5068" s="354" t="str">
        <f>$Z$655</f>
        <v/>
      </c>
      <c r="AA5068" s="435"/>
      <c r="AB5068" s="292"/>
      <c r="AC5068" s="292"/>
      <c r="AD5068" s="292"/>
      <c r="AE5068" s="292"/>
      <c r="AF5068" s="355"/>
      <c r="AG5068" s="45">
        <v>315.0</v>
      </c>
      <c r="AH5068" s="79"/>
      <c r="AI5068" s="80"/>
      <c r="AJ5068" s="80"/>
      <c r="AK5068" s="80"/>
      <c r="AL5068" s="14"/>
      <c r="AM5068" s="16" t="str">
        <f t="shared" si="232"/>
        <v>{s:'63F122', v:315 , c:'放デイ３０・有資格１６・責欠２・開減２・'},</v>
      </c>
      <c r="AN5068" s="16"/>
    </row>
    <row r="5069" ht="16.5" customHeight="1">
      <c r="A5069" s="29">
        <v>63.0</v>
      </c>
      <c r="B5069" s="30" t="s">
        <v>7204</v>
      </c>
      <c r="C5069" s="31">
        <v>5067.0</v>
      </c>
      <c r="D5069" s="32" t="s">
        <v>7205</v>
      </c>
      <c r="E5069" s="139"/>
      <c r="F5069" s="139"/>
      <c r="G5069" s="94"/>
      <c r="H5069" s="140"/>
      <c r="I5069" s="140"/>
      <c r="J5069" s="95"/>
      <c r="K5069" s="69"/>
      <c r="L5069" s="65"/>
      <c r="M5069" s="302"/>
      <c r="N5069" s="366"/>
      <c r="O5069" s="367"/>
      <c r="P5069" s="368"/>
      <c r="Q5069" s="366"/>
      <c r="R5069" s="369"/>
      <c r="S5069" s="304"/>
      <c r="T5069" s="304"/>
      <c r="U5069" s="140"/>
      <c r="V5069" s="140"/>
      <c r="W5069" s="140"/>
      <c r="X5069" s="306"/>
      <c r="Y5069" s="290"/>
      <c r="Z5069" s="355"/>
      <c r="AA5069" s="356" t="s">
        <v>20</v>
      </c>
      <c r="AB5069" s="357" t="s">
        <v>21</v>
      </c>
      <c r="AC5069" s="358">
        <v>0.85</v>
      </c>
      <c r="AD5069" s="288"/>
      <c r="AE5069" s="288"/>
      <c r="AF5069" s="346"/>
      <c r="AG5069" s="45">
        <v>268.0</v>
      </c>
      <c r="AH5069" s="79"/>
      <c r="AI5069" s="80"/>
      <c r="AJ5069" s="80"/>
      <c r="AK5069" s="80"/>
      <c r="AL5069" s="14"/>
      <c r="AM5069" s="16" t="str">
        <f t="shared" si="232"/>
        <v>{s:'63F123', v:268 , c:'放デイ３０・有資格１６・責欠２・開減２・評減・'},</v>
      </c>
      <c r="AN5069" s="16"/>
    </row>
    <row r="5070" ht="16.5" customHeight="1">
      <c r="A5070" s="29">
        <v>63.0</v>
      </c>
      <c r="B5070" s="30" t="s">
        <v>7206</v>
      </c>
      <c r="C5070" s="31">
        <v>5068.0</v>
      </c>
      <c r="D5070" s="32" t="s">
        <v>7207</v>
      </c>
      <c r="E5070" s="139"/>
      <c r="F5070" s="139"/>
      <c r="G5070" s="94"/>
      <c r="H5070" s="140"/>
      <c r="I5070" s="140"/>
      <c r="J5070" s="95"/>
      <c r="K5070" s="69"/>
      <c r="L5070" s="65"/>
      <c r="M5070" s="302"/>
      <c r="N5070" s="366"/>
      <c r="O5070" s="367"/>
      <c r="P5070" s="368"/>
      <c r="Q5070" s="366"/>
      <c r="R5070" s="369"/>
      <c r="S5070" s="304"/>
      <c r="T5070" s="304"/>
      <c r="U5070" s="140"/>
      <c r="V5070" s="140"/>
      <c r="W5070" s="140"/>
      <c r="X5070" s="299"/>
      <c r="Y5070" s="287"/>
      <c r="Z5070" s="345"/>
      <c r="AA5070" s="398"/>
      <c r="AB5070" s="288"/>
      <c r="AC5070" s="346"/>
      <c r="AD5070" s="82" t="s">
        <v>30</v>
      </c>
      <c r="AE5070" s="302">
        <v>5.0</v>
      </c>
      <c r="AF5070" s="360" t="s">
        <v>31</v>
      </c>
      <c r="AG5070" s="45">
        <v>366.0</v>
      </c>
      <c r="AH5070" s="79"/>
      <c r="AI5070" s="80"/>
      <c r="AJ5070" s="80"/>
      <c r="AK5070" s="80"/>
      <c r="AL5070" s="14"/>
      <c r="AM5070" s="16" t="str">
        <f t="shared" si="232"/>
        <v>{s:'63F124', v:366 , c:'放デイ３０・有資格１６・責欠２・拘減・'},</v>
      </c>
      <c r="AN5070" s="16"/>
    </row>
    <row r="5071" ht="16.5" customHeight="1">
      <c r="A5071" s="29">
        <v>63.0</v>
      </c>
      <c r="B5071" s="30" t="s">
        <v>7208</v>
      </c>
      <c r="C5071" s="31">
        <v>5069.0</v>
      </c>
      <c r="D5071" s="32" t="s">
        <v>7209</v>
      </c>
      <c r="E5071" s="139"/>
      <c r="F5071" s="139"/>
      <c r="G5071" s="94"/>
      <c r="H5071" s="140"/>
      <c r="I5071" s="140"/>
      <c r="J5071" s="95"/>
      <c r="K5071" s="69"/>
      <c r="L5071" s="65"/>
      <c r="M5071" s="302"/>
      <c r="N5071" s="366"/>
      <c r="O5071" s="367"/>
      <c r="P5071" s="368"/>
      <c r="Q5071" s="366"/>
      <c r="R5071" s="369"/>
      <c r="S5071" s="304"/>
      <c r="T5071" s="304"/>
      <c r="U5071" s="140"/>
      <c r="V5071" s="140"/>
      <c r="W5071" s="140"/>
      <c r="X5071" s="303"/>
      <c r="Y5071" s="290"/>
      <c r="Z5071" s="350"/>
      <c r="AA5071" s="299" t="s">
        <v>20</v>
      </c>
      <c r="AB5071" s="287" t="s">
        <v>21</v>
      </c>
      <c r="AC5071" s="361">
        <v>0.85</v>
      </c>
      <c r="AD5071" s="87"/>
      <c r="AE5071" s="302"/>
      <c r="AF5071" s="360"/>
      <c r="AG5071" s="45">
        <v>310.0</v>
      </c>
      <c r="AH5071" s="79"/>
      <c r="AI5071" s="80"/>
      <c r="AJ5071" s="80"/>
      <c r="AK5071" s="80"/>
      <c r="AL5071" s="14"/>
      <c r="AM5071" s="16" t="str">
        <f t="shared" si="232"/>
        <v>{s:'63F125', v:310 , c:'放デイ３０・有資格１６・責欠２・評減・拘減・'},</v>
      </c>
      <c r="AN5071" s="16"/>
    </row>
    <row r="5072" ht="16.5" customHeight="1">
      <c r="A5072" s="29">
        <v>63.0</v>
      </c>
      <c r="B5072" s="30" t="s">
        <v>7210</v>
      </c>
      <c r="C5072" s="31">
        <v>5070.0</v>
      </c>
      <c r="D5072" s="32" t="s">
        <v>7211</v>
      </c>
      <c r="E5072" s="139"/>
      <c r="F5072" s="139"/>
      <c r="G5072" s="94"/>
      <c r="H5072" s="140"/>
      <c r="I5072" s="140"/>
      <c r="J5072" s="95"/>
      <c r="K5072" s="69"/>
      <c r="L5072" s="65"/>
      <c r="M5072" s="302"/>
      <c r="N5072" s="366"/>
      <c r="O5072" s="367"/>
      <c r="P5072" s="368"/>
      <c r="Q5072" s="366"/>
      <c r="R5072" s="369"/>
      <c r="S5072" s="304"/>
      <c r="T5072" s="304"/>
      <c r="U5072" s="140"/>
      <c r="V5072" s="140"/>
      <c r="W5072" s="140"/>
      <c r="X5072" s="305" t="s">
        <v>326</v>
      </c>
      <c r="Y5072" s="302" t="s">
        <v>21</v>
      </c>
      <c r="Z5072" s="349">
        <v>0.7</v>
      </c>
      <c r="AA5072" s="434"/>
      <c r="AB5072" s="297"/>
      <c r="AC5072" s="362"/>
      <c r="AD5072" s="87"/>
      <c r="AE5072" s="313"/>
      <c r="AF5072" s="349"/>
      <c r="AG5072" s="45">
        <v>255.0</v>
      </c>
      <c r="AH5072" s="79"/>
      <c r="AI5072" s="80"/>
      <c r="AJ5072" s="80"/>
      <c r="AK5072" s="80"/>
      <c r="AL5072" s="14"/>
      <c r="AM5072" s="16" t="str">
        <f t="shared" si="232"/>
        <v>{s:'63F126', v:255 , c:'放デイ３０・有資格１６・責欠２・開減１・拘減・'},</v>
      </c>
      <c r="AN5072" s="16"/>
    </row>
    <row r="5073" ht="16.5" customHeight="1">
      <c r="A5073" s="29">
        <v>63.0</v>
      </c>
      <c r="B5073" s="30" t="s">
        <v>7212</v>
      </c>
      <c r="C5073" s="31">
        <v>5071.0</v>
      </c>
      <c r="D5073" s="32" t="s">
        <v>7213</v>
      </c>
      <c r="E5073" s="139"/>
      <c r="F5073" s="139"/>
      <c r="G5073" s="94"/>
      <c r="H5073" s="140"/>
      <c r="I5073" s="140"/>
      <c r="J5073" s="95"/>
      <c r="K5073" s="69"/>
      <c r="L5073" s="65"/>
      <c r="M5073" s="302"/>
      <c r="N5073" s="366"/>
      <c r="O5073" s="367"/>
      <c r="P5073" s="368"/>
      <c r="Q5073" s="366"/>
      <c r="R5073" s="369"/>
      <c r="S5073" s="304"/>
      <c r="T5073" s="304"/>
      <c r="U5073" s="140"/>
      <c r="V5073" s="140"/>
      <c r="W5073" s="140"/>
      <c r="X5073" s="306"/>
      <c r="Y5073" s="290"/>
      <c r="Z5073" s="355"/>
      <c r="AA5073" s="356" t="s">
        <v>20</v>
      </c>
      <c r="AB5073" s="357" t="s">
        <v>21</v>
      </c>
      <c r="AC5073" s="363">
        <v>0.85</v>
      </c>
      <c r="AD5073" s="87"/>
      <c r="AE5073" s="313"/>
      <c r="AF5073" s="349"/>
      <c r="AG5073" s="45">
        <v>216.0</v>
      </c>
      <c r="AH5073" s="79"/>
      <c r="AI5073" s="80"/>
      <c r="AJ5073" s="80"/>
      <c r="AK5073" s="80"/>
      <c r="AL5073" s="14"/>
      <c r="AM5073" s="16" t="str">
        <f t="shared" si="232"/>
        <v>{s:'63F127', v:216 , c:'放デイ３０・有資格１６・責欠２・開減１・評減・拘減・'},</v>
      </c>
      <c r="AN5073" s="16"/>
    </row>
    <row r="5074" ht="16.5" customHeight="1">
      <c r="A5074" s="29">
        <v>63.0</v>
      </c>
      <c r="B5074" s="30" t="s">
        <v>7214</v>
      </c>
      <c r="C5074" s="31">
        <v>5072.0</v>
      </c>
      <c r="D5074" s="32" t="s">
        <v>7215</v>
      </c>
      <c r="E5074" s="139"/>
      <c r="F5074" s="139"/>
      <c r="G5074" s="94"/>
      <c r="H5074" s="140"/>
      <c r="I5074" s="140"/>
      <c r="J5074" s="95"/>
      <c r="K5074" s="69"/>
      <c r="L5074" s="65"/>
      <c r="M5074" s="302"/>
      <c r="N5074" s="366"/>
      <c r="O5074" s="367"/>
      <c r="P5074" s="368"/>
      <c r="Q5074" s="366"/>
      <c r="R5074" s="369"/>
      <c r="S5074" s="304"/>
      <c r="T5074" s="304"/>
      <c r="U5074" s="140"/>
      <c r="V5074" s="140"/>
      <c r="W5074" s="140"/>
      <c r="X5074" s="305" t="s">
        <v>329</v>
      </c>
      <c r="Y5074" s="302" t="s">
        <v>21</v>
      </c>
      <c r="Z5074" s="349">
        <v>0.85</v>
      </c>
      <c r="AA5074" s="435"/>
      <c r="AB5074" s="292"/>
      <c r="AC5074" s="355"/>
      <c r="AD5074" s="87"/>
      <c r="AE5074" s="313"/>
      <c r="AF5074" s="349"/>
      <c r="AG5074" s="45">
        <v>310.0</v>
      </c>
      <c r="AH5074" s="79"/>
      <c r="AI5074" s="80"/>
      <c r="AJ5074" s="80"/>
      <c r="AK5074" s="80"/>
      <c r="AL5074" s="14"/>
      <c r="AM5074" s="16" t="str">
        <f t="shared" si="232"/>
        <v>{s:'63F128', v:310 , c:'放デイ３０・有資格１６・責欠２・開減２・拘減・'},</v>
      </c>
      <c r="AN5074" s="16"/>
    </row>
    <row r="5075" ht="16.5" customHeight="1">
      <c r="A5075" s="29">
        <v>63.0</v>
      </c>
      <c r="B5075" s="30" t="s">
        <v>7216</v>
      </c>
      <c r="C5075" s="31">
        <v>5073.0</v>
      </c>
      <c r="D5075" s="32" t="s">
        <v>7217</v>
      </c>
      <c r="E5075" s="139"/>
      <c r="F5075" s="139"/>
      <c r="G5075" s="94"/>
      <c r="H5075" s="140"/>
      <c r="I5075" s="140"/>
      <c r="J5075" s="95"/>
      <c r="K5075" s="69"/>
      <c r="L5075" s="65"/>
      <c r="M5075" s="302"/>
      <c r="N5075" s="366"/>
      <c r="O5075" s="367"/>
      <c r="P5075" s="368"/>
      <c r="Q5075" s="366"/>
      <c r="R5075" s="369"/>
      <c r="S5075" s="304"/>
      <c r="T5075" s="304"/>
      <c r="U5075" s="140"/>
      <c r="V5075" s="140"/>
      <c r="W5075" s="140"/>
      <c r="X5075" s="306"/>
      <c r="Y5075" s="290"/>
      <c r="Z5075" s="355"/>
      <c r="AA5075" s="356" t="s">
        <v>20</v>
      </c>
      <c r="AB5075" s="357" t="s">
        <v>21</v>
      </c>
      <c r="AC5075" s="363">
        <v>0.85</v>
      </c>
      <c r="AD5075" s="93"/>
      <c r="AE5075" s="292"/>
      <c r="AF5075" s="355"/>
      <c r="AG5075" s="45">
        <v>263.0</v>
      </c>
      <c r="AH5075" s="79"/>
      <c r="AI5075" s="80"/>
      <c r="AJ5075" s="80"/>
      <c r="AK5075" s="80"/>
      <c r="AL5075" s="14"/>
      <c r="AM5075" s="16" t="str">
        <f t="shared" si="232"/>
        <v>{s:'63F129', v:263 , c:'放デイ３０・有資格１６・責欠２・開減２・評減・拘減・'},</v>
      </c>
      <c r="AN5075" s="16"/>
    </row>
    <row r="5076" ht="16.5" customHeight="1">
      <c r="A5076" s="403">
        <v>63.0</v>
      </c>
      <c r="B5076" s="404" t="s">
        <v>7218</v>
      </c>
      <c r="C5076" s="31">
        <v>5074.0</v>
      </c>
      <c r="D5076" s="405" t="s">
        <v>7219</v>
      </c>
      <c r="E5076" s="139"/>
      <c r="F5076" s="139"/>
      <c r="G5076" s="307"/>
      <c r="H5076" s="352"/>
      <c r="I5076" s="140"/>
      <c r="J5076" s="95"/>
      <c r="K5076" s="69"/>
      <c r="L5076" s="65"/>
      <c r="M5076" s="65"/>
      <c r="N5076" s="366"/>
      <c r="O5076" s="367"/>
      <c r="P5076" s="368"/>
      <c r="Q5076" s="366"/>
      <c r="R5076" s="369"/>
      <c r="S5076" s="406" t="s">
        <v>23</v>
      </c>
      <c r="T5076" s="436" t="s">
        <v>24</v>
      </c>
      <c r="U5076" s="408"/>
      <c r="V5076" s="408"/>
      <c r="W5076" s="437"/>
      <c r="X5076" s="438"/>
      <c r="Y5076" s="409"/>
      <c r="Z5076" s="439"/>
      <c r="AA5076" s="411"/>
      <c r="AB5076" s="412"/>
      <c r="AC5076" s="412"/>
      <c r="AD5076" s="412"/>
      <c r="AE5076" s="412"/>
      <c r="AF5076" s="413"/>
      <c r="AG5076" s="414">
        <v>260.0</v>
      </c>
      <c r="AH5076" s="79"/>
      <c r="AI5076" s="80"/>
      <c r="AJ5076" s="80"/>
      <c r="AK5076" s="80"/>
      <c r="AL5076" s="14"/>
      <c r="AM5076" s="16" t="str">
        <f t="shared" ref="AM5076:AM5099" si="233">"{s:'"&amp;A5076&amp;B5076&amp;"'},"</f>
        <v>{s:'63F130'},</v>
      </c>
      <c r="AN5076" s="16"/>
    </row>
    <row r="5077" ht="16.5" customHeight="1">
      <c r="A5077" s="403">
        <v>63.0</v>
      </c>
      <c r="B5077" s="404" t="s">
        <v>7220</v>
      </c>
      <c r="C5077" s="31">
        <v>5075.0</v>
      </c>
      <c r="D5077" s="405" t="s">
        <v>7221</v>
      </c>
      <c r="E5077" s="139"/>
      <c r="F5077" s="139"/>
      <c r="G5077" s="307"/>
      <c r="H5077" s="352"/>
      <c r="I5077" s="140"/>
      <c r="J5077" s="95"/>
      <c r="K5077" s="69"/>
      <c r="L5077" s="302"/>
      <c r="M5077" s="63"/>
      <c r="N5077" s="366"/>
      <c r="O5077" s="367"/>
      <c r="P5077" s="368"/>
      <c r="Q5077" s="366"/>
      <c r="R5077" s="369"/>
      <c r="S5077" s="440"/>
      <c r="T5077" s="441"/>
      <c r="U5077" s="442" t="s">
        <v>21</v>
      </c>
      <c r="V5077" s="443">
        <v>0.7</v>
      </c>
      <c r="W5077" s="444"/>
      <c r="X5077" s="445"/>
      <c r="Y5077" s="418"/>
      <c r="Z5077" s="446"/>
      <c r="AA5077" s="438" t="s">
        <v>20</v>
      </c>
      <c r="AB5077" s="409" t="s">
        <v>21</v>
      </c>
      <c r="AC5077" s="447">
        <v>0.85</v>
      </c>
      <c r="AD5077" s="412"/>
      <c r="AE5077" s="412"/>
      <c r="AF5077" s="413"/>
      <c r="AG5077" s="414">
        <v>221.0</v>
      </c>
      <c r="AH5077" s="79"/>
      <c r="AI5077" s="80"/>
      <c r="AJ5077" s="80"/>
      <c r="AK5077" s="80"/>
      <c r="AL5077" s="14"/>
      <c r="AM5077" s="16" t="str">
        <f t="shared" si="233"/>
        <v>{s:'63F131'},</v>
      </c>
      <c r="AN5077" s="16"/>
    </row>
    <row r="5078" ht="16.5" customHeight="1">
      <c r="A5078" s="403">
        <v>63.0</v>
      </c>
      <c r="B5078" s="404" t="s">
        <v>7222</v>
      </c>
      <c r="C5078" s="31">
        <v>5076.0</v>
      </c>
      <c r="D5078" s="405" t="s">
        <v>7223</v>
      </c>
      <c r="E5078" s="94"/>
      <c r="F5078" s="94"/>
      <c r="G5078" s="103"/>
      <c r="H5078" s="140"/>
      <c r="I5078" s="140"/>
      <c r="J5078" s="95"/>
      <c r="K5078" s="69"/>
      <c r="L5078" s="65"/>
      <c r="M5078" s="65"/>
      <c r="N5078" s="302"/>
      <c r="O5078" s="382"/>
      <c r="P5078" s="383"/>
      <c r="Q5078" s="302"/>
      <c r="R5078" s="384"/>
      <c r="S5078" s="440"/>
      <c r="T5078" s="441"/>
      <c r="U5078" s="442"/>
      <c r="V5078" s="443"/>
      <c r="W5078" s="448"/>
      <c r="X5078" s="449" t="s">
        <v>326</v>
      </c>
      <c r="Y5078" s="409" t="s">
        <v>21</v>
      </c>
      <c r="Z5078" s="410" t="str">
        <f>$Z$653</f>
        <v/>
      </c>
      <c r="AA5078" s="426"/>
      <c r="AB5078" s="427"/>
      <c r="AC5078" s="427"/>
      <c r="AD5078" s="427"/>
      <c r="AE5078" s="427"/>
      <c r="AF5078" s="428"/>
      <c r="AG5078" s="414">
        <v>182.0</v>
      </c>
      <c r="AH5078" s="79"/>
      <c r="AI5078" s="80"/>
      <c r="AJ5078" s="80"/>
      <c r="AK5078" s="80"/>
      <c r="AL5078" s="14"/>
      <c r="AM5078" s="16" t="str">
        <f t="shared" si="233"/>
        <v>{s:'63F132'},</v>
      </c>
      <c r="AN5078" s="16"/>
    </row>
    <row r="5079" ht="16.5" customHeight="1">
      <c r="A5079" s="403">
        <v>63.0</v>
      </c>
      <c r="B5079" s="404" t="s">
        <v>7224</v>
      </c>
      <c r="C5079" s="31">
        <v>5077.0</v>
      </c>
      <c r="D5079" s="405" t="s">
        <v>7225</v>
      </c>
      <c r="E5079" s="94"/>
      <c r="F5079" s="94"/>
      <c r="G5079" s="103"/>
      <c r="H5079" s="140"/>
      <c r="I5079" s="140"/>
      <c r="J5079" s="95"/>
      <c r="K5079" s="69"/>
      <c r="L5079" s="65"/>
      <c r="M5079" s="65"/>
      <c r="N5079" s="302"/>
      <c r="O5079" s="382"/>
      <c r="P5079" s="383"/>
      <c r="Q5079" s="302"/>
      <c r="R5079" s="384"/>
      <c r="S5079" s="440"/>
      <c r="T5079" s="441"/>
      <c r="U5079" s="442"/>
      <c r="V5079" s="443"/>
      <c r="W5079" s="448"/>
      <c r="X5079" s="450"/>
      <c r="Y5079" s="418"/>
      <c r="Z5079" s="419"/>
      <c r="AA5079" s="420" t="s">
        <v>20</v>
      </c>
      <c r="AB5079" s="421" t="s">
        <v>21</v>
      </c>
      <c r="AC5079" s="422">
        <v>0.85</v>
      </c>
      <c r="AD5079" s="412"/>
      <c r="AE5079" s="412"/>
      <c r="AF5079" s="413"/>
      <c r="AG5079" s="414">
        <v>155.0</v>
      </c>
      <c r="AH5079" s="79"/>
      <c r="AI5079" s="80"/>
      <c r="AJ5079" s="80"/>
      <c r="AK5079" s="80"/>
      <c r="AL5079" s="14"/>
      <c r="AM5079" s="16" t="str">
        <f t="shared" si="233"/>
        <v>{s:'63F133'},</v>
      </c>
      <c r="AN5079" s="16"/>
    </row>
    <row r="5080" ht="16.5" customHeight="1">
      <c r="A5080" s="403">
        <v>63.0</v>
      </c>
      <c r="B5080" s="404" t="s">
        <v>7226</v>
      </c>
      <c r="C5080" s="31">
        <v>5078.0</v>
      </c>
      <c r="D5080" s="405" t="s">
        <v>7227</v>
      </c>
      <c r="E5080" s="94"/>
      <c r="F5080" s="94"/>
      <c r="G5080" s="103"/>
      <c r="H5080" s="140"/>
      <c r="I5080" s="140"/>
      <c r="J5080" s="95"/>
      <c r="K5080" s="69"/>
      <c r="L5080" s="65"/>
      <c r="M5080" s="65"/>
      <c r="N5080" s="302"/>
      <c r="O5080" s="382"/>
      <c r="P5080" s="383"/>
      <c r="Q5080" s="302"/>
      <c r="R5080" s="384"/>
      <c r="S5080" s="440"/>
      <c r="T5080" s="441"/>
      <c r="U5080" s="442"/>
      <c r="V5080" s="443"/>
      <c r="W5080" s="448"/>
      <c r="X5080" s="449" t="s">
        <v>329</v>
      </c>
      <c r="Y5080" s="409" t="s">
        <v>21</v>
      </c>
      <c r="Z5080" s="410" t="str">
        <f>$Z$655</f>
        <v/>
      </c>
      <c r="AA5080" s="423"/>
      <c r="AB5080" s="424"/>
      <c r="AC5080" s="424"/>
      <c r="AD5080" s="424"/>
      <c r="AE5080" s="424"/>
      <c r="AF5080" s="419"/>
      <c r="AG5080" s="414">
        <v>221.0</v>
      </c>
      <c r="AH5080" s="79"/>
      <c r="AI5080" s="80"/>
      <c r="AJ5080" s="80"/>
      <c r="AK5080" s="80"/>
      <c r="AL5080" s="14"/>
      <c r="AM5080" s="16" t="str">
        <f t="shared" si="233"/>
        <v>{s:'63F134'},</v>
      </c>
      <c r="AN5080" s="16"/>
    </row>
    <row r="5081" ht="16.5" customHeight="1">
      <c r="A5081" s="403">
        <v>63.0</v>
      </c>
      <c r="B5081" s="404" t="s">
        <v>7228</v>
      </c>
      <c r="C5081" s="31">
        <v>5079.0</v>
      </c>
      <c r="D5081" s="405" t="s">
        <v>7229</v>
      </c>
      <c r="E5081" s="94"/>
      <c r="F5081" s="94"/>
      <c r="G5081" s="103"/>
      <c r="H5081" s="140"/>
      <c r="I5081" s="140"/>
      <c r="J5081" s="95"/>
      <c r="K5081" s="69"/>
      <c r="L5081" s="65"/>
      <c r="M5081" s="65"/>
      <c r="N5081" s="302"/>
      <c r="O5081" s="382"/>
      <c r="P5081" s="383"/>
      <c r="Q5081" s="302"/>
      <c r="R5081" s="384"/>
      <c r="S5081" s="440"/>
      <c r="T5081" s="441"/>
      <c r="U5081" s="442"/>
      <c r="V5081" s="443"/>
      <c r="W5081" s="448"/>
      <c r="X5081" s="450"/>
      <c r="Y5081" s="418"/>
      <c r="Z5081" s="419"/>
      <c r="AA5081" s="420" t="s">
        <v>20</v>
      </c>
      <c r="AB5081" s="421" t="s">
        <v>21</v>
      </c>
      <c r="AC5081" s="422">
        <v>0.85</v>
      </c>
      <c r="AD5081" s="412"/>
      <c r="AE5081" s="412"/>
      <c r="AF5081" s="413"/>
      <c r="AG5081" s="414">
        <v>188.0</v>
      </c>
      <c r="AH5081" s="79"/>
      <c r="AI5081" s="80"/>
      <c r="AJ5081" s="80"/>
      <c r="AK5081" s="80"/>
      <c r="AL5081" s="14"/>
      <c r="AM5081" s="16" t="str">
        <f t="shared" si="233"/>
        <v>{s:'63F135'},</v>
      </c>
      <c r="AN5081" s="16"/>
    </row>
    <row r="5082" ht="16.5" customHeight="1">
      <c r="A5082" s="403">
        <v>63.0</v>
      </c>
      <c r="B5082" s="404" t="s">
        <v>7230</v>
      </c>
      <c r="C5082" s="31">
        <v>5080.0</v>
      </c>
      <c r="D5082" s="405" t="s">
        <v>7231</v>
      </c>
      <c r="E5082" s="94"/>
      <c r="F5082" s="94"/>
      <c r="G5082" s="103"/>
      <c r="H5082" s="140"/>
      <c r="I5082" s="140"/>
      <c r="J5082" s="95"/>
      <c r="K5082" s="69"/>
      <c r="L5082" s="65"/>
      <c r="M5082" s="65"/>
      <c r="N5082" s="302"/>
      <c r="O5082" s="382"/>
      <c r="P5082" s="383"/>
      <c r="Q5082" s="302"/>
      <c r="R5082" s="384"/>
      <c r="S5082" s="440"/>
      <c r="T5082" s="441"/>
      <c r="U5082" s="442"/>
      <c r="V5082" s="443"/>
      <c r="W5082" s="448"/>
      <c r="X5082" s="438"/>
      <c r="Y5082" s="409"/>
      <c r="Z5082" s="439"/>
      <c r="AA5082" s="411"/>
      <c r="AB5082" s="412"/>
      <c r="AC5082" s="413"/>
      <c r="AD5082" s="451" t="s">
        <v>30</v>
      </c>
      <c r="AE5082" s="442">
        <v>5.0</v>
      </c>
      <c r="AF5082" s="452" t="s">
        <v>31</v>
      </c>
      <c r="AG5082" s="414">
        <v>255.0</v>
      </c>
      <c r="AH5082" s="79"/>
      <c r="AI5082" s="80"/>
      <c r="AJ5082" s="80"/>
      <c r="AK5082" s="80"/>
      <c r="AL5082" s="14"/>
      <c r="AM5082" s="16" t="str">
        <f t="shared" si="233"/>
        <v>{s:'63F136'},</v>
      </c>
      <c r="AN5082" s="16"/>
    </row>
    <row r="5083" ht="16.5" customHeight="1">
      <c r="A5083" s="403">
        <v>63.0</v>
      </c>
      <c r="B5083" s="404" t="s">
        <v>7232</v>
      </c>
      <c r="C5083" s="31">
        <v>5081.0</v>
      </c>
      <c r="D5083" s="405" t="s">
        <v>7233</v>
      </c>
      <c r="E5083" s="94"/>
      <c r="F5083" s="94"/>
      <c r="G5083" s="103"/>
      <c r="H5083" s="140"/>
      <c r="I5083" s="140"/>
      <c r="J5083" s="95"/>
      <c r="K5083" s="69"/>
      <c r="L5083" s="65"/>
      <c r="M5083" s="65"/>
      <c r="N5083" s="302"/>
      <c r="O5083" s="382"/>
      <c r="P5083" s="383"/>
      <c r="Q5083" s="302"/>
      <c r="R5083" s="384"/>
      <c r="S5083" s="440"/>
      <c r="T5083" s="455"/>
      <c r="U5083" s="442"/>
      <c r="V5083" s="443"/>
      <c r="W5083" s="448"/>
      <c r="X5083" s="445"/>
      <c r="Y5083" s="418"/>
      <c r="Z5083" s="446"/>
      <c r="AA5083" s="438" t="s">
        <v>20</v>
      </c>
      <c r="AB5083" s="409" t="s">
        <v>21</v>
      </c>
      <c r="AC5083" s="454">
        <v>0.85</v>
      </c>
      <c r="AD5083" s="441"/>
      <c r="AE5083" s="442"/>
      <c r="AF5083" s="452"/>
      <c r="AG5083" s="414">
        <v>216.0</v>
      </c>
      <c r="AH5083" s="79"/>
      <c r="AI5083" s="80"/>
      <c r="AJ5083" s="80"/>
      <c r="AK5083" s="80"/>
      <c r="AL5083" s="14"/>
      <c r="AM5083" s="16" t="str">
        <f t="shared" si="233"/>
        <v>{s:'63F137'},</v>
      </c>
      <c r="AN5083" s="16"/>
    </row>
    <row r="5084" ht="16.5" customHeight="1">
      <c r="A5084" s="403">
        <v>63.0</v>
      </c>
      <c r="B5084" s="404" t="s">
        <v>7234</v>
      </c>
      <c r="C5084" s="31">
        <v>5082.0</v>
      </c>
      <c r="D5084" s="405" t="s">
        <v>7235</v>
      </c>
      <c r="E5084" s="94"/>
      <c r="F5084" s="94"/>
      <c r="G5084" s="103"/>
      <c r="H5084" s="140"/>
      <c r="I5084" s="140"/>
      <c r="J5084" s="95"/>
      <c r="K5084" s="69"/>
      <c r="L5084" s="65"/>
      <c r="M5084" s="65"/>
      <c r="N5084" s="302"/>
      <c r="O5084" s="382"/>
      <c r="P5084" s="383"/>
      <c r="Q5084" s="302"/>
      <c r="R5084" s="384"/>
      <c r="S5084" s="440"/>
      <c r="T5084" s="455"/>
      <c r="U5084" s="442"/>
      <c r="V5084" s="443"/>
      <c r="W5084" s="448"/>
      <c r="X5084" s="449" t="s">
        <v>326</v>
      </c>
      <c r="Y5084" s="442" t="s">
        <v>21</v>
      </c>
      <c r="Z5084" s="448" t="str">
        <f>$Z$653</f>
        <v/>
      </c>
      <c r="AA5084" s="426"/>
      <c r="AB5084" s="427"/>
      <c r="AC5084" s="428"/>
      <c r="AD5084" s="441"/>
      <c r="AE5084" s="443"/>
      <c r="AF5084" s="448"/>
      <c r="AG5084" s="414">
        <v>177.0</v>
      </c>
      <c r="AH5084" s="79"/>
      <c r="AI5084" s="80"/>
      <c r="AJ5084" s="80"/>
      <c r="AK5084" s="80"/>
      <c r="AL5084" s="14"/>
      <c r="AM5084" s="16" t="str">
        <f t="shared" si="233"/>
        <v>{s:'63F138'},</v>
      </c>
      <c r="AN5084" s="16"/>
    </row>
    <row r="5085" ht="16.5" customHeight="1">
      <c r="A5085" s="403">
        <v>63.0</v>
      </c>
      <c r="B5085" s="404" t="s">
        <v>7236</v>
      </c>
      <c r="C5085" s="31">
        <v>5083.0</v>
      </c>
      <c r="D5085" s="405" t="s">
        <v>7237</v>
      </c>
      <c r="E5085" s="94"/>
      <c r="F5085" s="94"/>
      <c r="G5085" s="103"/>
      <c r="H5085" s="140"/>
      <c r="I5085" s="140"/>
      <c r="J5085" s="95"/>
      <c r="K5085" s="69"/>
      <c r="L5085" s="65"/>
      <c r="M5085" s="65"/>
      <c r="N5085" s="302"/>
      <c r="O5085" s="382"/>
      <c r="P5085" s="383"/>
      <c r="Q5085" s="302"/>
      <c r="R5085" s="384"/>
      <c r="S5085" s="440"/>
      <c r="T5085" s="455"/>
      <c r="U5085" s="442"/>
      <c r="V5085" s="443"/>
      <c r="W5085" s="448"/>
      <c r="X5085" s="450"/>
      <c r="Y5085" s="418"/>
      <c r="Z5085" s="419"/>
      <c r="AA5085" s="420" t="s">
        <v>20</v>
      </c>
      <c r="AB5085" s="421" t="s">
        <v>21</v>
      </c>
      <c r="AC5085" s="430">
        <v>0.85</v>
      </c>
      <c r="AD5085" s="441"/>
      <c r="AE5085" s="443"/>
      <c r="AF5085" s="448"/>
      <c r="AG5085" s="414">
        <v>150.0</v>
      </c>
      <c r="AH5085" s="79"/>
      <c r="AI5085" s="80"/>
      <c r="AJ5085" s="80"/>
      <c r="AK5085" s="80"/>
      <c r="AL5085" s="14"/>
      <c r="AM5085" s="16" t="str">
        <f t="shared" si="233"/>
        <v>{s:'63F139'},</v>
      </c>
      <c r="AN5085" s="16"/>
    </row>
    <row r="5086" ht="16.5" customHeight="1">
      <c r="A5086" s="403">
        <v>63.0</v>
      </c>
      <c r="B5086" s="404" t="s">
        <v>7238</v>
      </c>
      <c r="C5086" s="31">
        <v>5084.0</v>
      </c>
      <c r="D5086" s="405" t="s">
        <v>7239</v>
      </c>
      <c r="E5086" s="94"/>
      <c r="F5086" s="94"/>
      <c r="G5086" s="103"/>
      <c r="H5086" s="140"/>
      <c r="I5086" s="140"/>
      <c r="J5086" s="95"/>
      <c r="K5086" s="69"/>
      <c r="L5086" s="65"/>
      <c r="M5086" s="65"/>
      <c r="N5086" s="302"/>
      <c r="O5086" s="382"/>
      <c r="P5086" s="383"/>
      <c r="Q5086" s="302"/>
      <c r="R5086" s="384"/>
      <c r="S5086" s="440"/>
      <c r="T5086" s="455"/>
      <c r="U5086" s="442"/>
      <c r="V5086" s="443"/>
      <c r="W5086" s="448"/>
      <c r="X5086" s="449" t="s">
        <v>329</v>
      </c>
      <c r="Y5086" s="442" t="s">
        <v>21</v>
      </c>
      <c r="Z5086" s="448" t="str">
        <f>$Z$655</f>
        <v/>
      </c>
      <c r="AA5086" s="423"/>
      <c r="AB5086" s="424"/>
      <c r="AC5086" s="419"/>
      <c r="AD5086" s="441"/>
      <c r="AE5086" s="443"/>
      <c r="AF5086" s="448"/>
      <c r="AG5086" s="414">
        <v>216.0</v>
      </c>
      <c r="AH5086" s="79"/>
      <c r="AI5086" s="80"/>
      <c r="AJ5086" s="80"/>
      <c r="AK5086" s="80"/>
      <c r="AL5086" s="14"/>
      <c r="AM5086" s="16" t="str">
        <f t="shared" si="233"/>
        <v>{s:'63F140'},</v>
      </c>
      <c r="AN5086" s="16"/>
    </row>
    <row r="5087" ht="16.5" customHeight="1">
      <c r="A5087" s="403">
        <v>63.0</v>
      </c>
      <c r="B5087" s="404" t="s">
        <v>7240</v>
      </c>
      <c r="C5087" s="31">
        <v>5085.0</v>
      </c>
      <c r="D5087" s="405" t="s">
        <v>7241</v>
      </c>
      <c r="E5087" s="94"/>
      <c r="F5087" s="94"/>
      <c r="G5087" s="103"/>
      <c r="H5087" s="140"/>
      <c r="I5087" s="140"/>
      <c r="J5087" s="95"/>
      <c r="K5087" s="69"/>
      <c r="L5087" s="65"/>
      <c r="M5087" s="65"/>
      <c r="N5087" s="302"/>
      <c r="O5087" s="382"/>
      <c r="P5087" s="383"/>
      <c r="Q5087" s="302"/>
      <c r="R5087" s="384"/>
      <c r="S5087" s="458"/>
      <c r="T5087" s="455"/>
      <c r="U5087" s="442"/>
      <c r="V5087" s="443"/>
      <c r="W5087" s="448"/>
      <c r="X5087" s="450"/>
      <c r="Y5087" s="418"/>
      <c r="Z5087" s="419"/>
      <c r="AA5087" s="420" t="s">
        <v>20</v>
      </c>
      <c r="AB5087" s="421" t="s">
        <v>21</v>
      </c>
      <c r="AC5087" s="430">
        <v>0.85</v>
      </c>
      <c r="AD5087" s="456"/>
      <c r="AE5087" s="424"/>
      <c r="AF5087" s="419"/>
      <c r="AG5087" s="414">
        <v>183.0</v>
      </c>
      <c r="AH5087" s="79"/>
      <c r="AI5087" s="80"/>
      <c r="AJ5087" s="80"/>
      <c r="AK5087" s="80"/>
      <c r="AL5087" s="14"/>
      <c r="AM5087" s="16" t="str">
        <f t="shared" si="233"/>
        <v>{s:'63F141'},</v>
      </c>
      <c r="AN5087" s="16"/>
    </row>
    <row r="5088" ht="16.5" customHeight="1">
      <c r="A5088" s="403">
        <v>63.0</v>
      </c>
      <c r="B5088" s="404" t="s">
        <v>7242</v>
      </c>
      <c r="C5088" s="31">
        <v>5086.0</v>
      </c>
      <c r="D5088" s="405" t="s">
        <v>7243</v>
      </c>
      <c r="E5088" s="94"/>
      <c r="F5088" s="94"/>
      <c r="G5088" s="103"/>
      <c r="H5088" s="140"/>
      <c r="I5088" s="140"/>
      <c r="J5088" s="95"/>
      <c r="K5088" s="69"/>
      <c r="L5088" s="65"/>
      <c r="M5088" s="65"/>
      <c r="N5088" s="302"/>
      <c r="O5088" s="382"/>
      <c r="P5088" s="383"/>
      <c r="Q5088" s="302"/>
      <c r="R5088" s="384"/>
      <c r="S5088" s="458"/>
      <c r="T5088" s="436" t="s">
        <v>27</v>
      </c>
      <c r="U5088" s="409"/>
      <c r="V5088" s="457"/>
      <c r="W5088" s="410"/>
      <c r="X5088" s="438"/>
      <c r="Y5088" s="409"/>
      <c r="Z5088" s="439"/>
      <c r="AA5088" s="411"/>
      <c r="AB5088" s="412"/>
      <c r="AC5088" s="412"/>
      <c r="AD5088" s="412"/>
      <c r="AE5088" s="412"/>
      <c r="AF5088" s="413"/>
      <c r="AG5088" s="414">
        <v>186.0</v>
      </c>
      <c r="AH5088" s="79"/>
      <c r="AI5088" s="80"/>
      <c r="AJ5088" s="80"/>
      <c r="AK5088" s="80"/>
      <c r="AL5088" s="14"/>
      <c r="AM5088" s="16" t="str">
        <f t="shared" si="233"/>
        <v>{s:'63F142'},</v>
      </c>
      <c r="AN5088" s="16"/>
    </row>
    <row r="5089" ht="16.5" customHeight="1">
      <c r="A5089" s="403">
        <v>63.0</v>
      </c>
      <c r="B5089" s="404" t="s">
        <v>7244</v>
      </c>
      <c r="C5089" s="31">
        <v>5087.0</v>
      </c>
      <c r="D5089" s="405" t="s">
        <v>7245</v>
      </c>
      <c r="E5089" s="94"/>
      <c r="F5089" s="94"/>
      <c r="G5089" s="103"/>
      <c r="H5089" s="140"/>
      <c r="I5089" s="140"/>
      <c r="J5089" s="95"/>
      <c r="K5089" s="69"/>
      <c r="L5089" s="65"/>
      <c r="M5089" s="65"/>
      <c r="N5089" s="302"/>
      <c r="O5089" s="382"/>
      <c r="P5089" s="383"/>
      <c r="Q5089" s="302"/>
      <c r="R5089" s="384"/>
      <c r="S5089" s="458"/>
      <c r="T5089" s="441"/>
      <c r="U5089" s="442" t="s">
        <v>21</v>
      </c>
      <c r="V5089" s="443">
        <v>0.5</v>
      </c>
      <c r="W5089" s="448"/>
      <c r="X5089" s="445"/>
      <c r="Y5089" s="418"/>
      <c r="Z5089" s="446"/>
      <c r="AA5089" s="438" t="s">
        <v>20</v>
      </c>
      <c r="AB5089" s="409" t="s">
        <v>21</v>
      </c>
      <c r="AC5089" s="447">
        <v>0.85</v>
      </c>
      <c r="AD5089" s="412"/>
      <c r="AE5089" s="412"/>
      <c r="AF5089" s="413"/>
      <c r="AG5089" s="414">
        <v>158.0</v>
      </c>
      <c r="AH5089" s="79"/>
      <c r="AI5089" s="80"/>
      <c r="AJ5089" s="80"/>
      <c r="AK5089" s="80"/>
      <c r="AL5089" s="14"/>
      <c r="AM5089" s="16" t="str">
        <f t="shared" si="233"/>
        <v>{s:'63F143'},</v>
      </c>
      <c r="AN5089" s="16"/>
    </row>
    <row r="5090" ht="16.5" customHeight="1">
      <c r="A5090" s="403">
        <v>63.0</v>
      </c>
      <c r="B5090" s="404" t="s">
        <v>7246</v>
      </c>
      <c r="C5090" s="31">
        <v>5088.0</v>
      </c>
      <c r="D5090" s="405" t="s">
        <v>7247</v>
      </c>
      <c r="E5090" s="94"/>
      <c r="F5090" s="94"/>
      <c r="G5090" s="103"/>
      <c r="H5090" s="140"/>
      <c r="I5090" s="140"/>
      <c r="J5090" s="95"/>
      <c r="K5090" s="69"/>
      <c r="L5090" s="65"/>
      <c r="M5090" s="65"/>
      <c r="N5090" s="302"/>
      <c r="O5090" s="382"/>
      <c r="P5090" s="383"/>
      <c r="Q5090" s="302"/>
      <c r="R5090" s="384"/>
      <c r="S5090" s="458"/>
      <c r="T5090" s="441"/>
      <c r="U5090" s="442"/>
      <c r="V5090" s="443"/>
      <c r="W5090" s="448"/>
      <c r="X5090" s="449" t="s">
        <v>326</v>
      </c>
      <c r="Y5090" s="409" t="s">
        <v>21</v>
      </c>
      <c r="Z5090" s="410" t="str">
        <f>$Z$653</f>
        <v/>
      </c>
      <c r="AA5090" s="426"/>
      <c r="AB5090" s="427"/>
      <c r="AC5090" s="427"/>
      <c r="AD5090" s="427"/>
      <c r="AE5090" s="427"/>
      <c r="AF5090" s="428"/>
      <c r="AG5090" s="414">
        <v>130.0</v>
      </c>
      <c r="AH5090" s="79"/>
      <c r="AI5090" s="80"/>
      <c r="AJ5090" s="80"/>
      <c r="AK5090" s="80"/>
      <c r="AL5090" s="14"/>
      <c r="AM5090" s="16" t="str">
        <f t="shared" si="233"/>
        <v>{s:'63F144'},</v>
      </c>
      <c r="AN5090" s="16"/>
    </row>
    <row r="5091" ht="16.5" customHeight="1">
      <c r="A5091" s="403">
        <v>63.0</v>
      </c>
      <c r="B5091" s="404" t="s">
        <v>7248</v>
      </c>
      <c r="C5091" s="31">
        <v>5089.0</v>
      </c>
      <c r="D5091" s="405" t="s">
        <v>7249</v>
      </c>
      <c r="E5091" s="94"/>
      <c r="F5091" s="94"/>
      <c r="G5091" s="103"/>
      <c r="H5091" s="140"/>
      <c r="I5091" s="140"/>
      <c r="J5091" s="95"/>
      <c r="K5091" s="69"/>
      <c r="L5091" s="65"/>
      <c r="M5091" s="65"/>
      <c r="N5091" s="302"/>
      <c r="O5091" s="382"/>
      <c r="P5091" s="383"/>
      <c r="Q5091" s="302"/>
      <c r="R5091" s="384"/>
      <c r="S5091" s="458"/>
      <c r="T5091" s="441"/>
      <c r="U5091" s="442"/>
      <c r="V5091" s="443"/>
      <c r="W5091" s="448"/>
      <c r="X5091" s="450"/>
      <c r="Y5091" s="418"/>
      <c r="Z5091" s="419"/>
      <c r="AA5091" s="420" t="s">
        <v>20</v>
      </c>
      <c r="AB5091" s="421" t="s">
        <v>21</v>
      </c>
      <c r="AC5091" s="422">
        <v>0.85</v>
      </c>
      <c r="AD5091" s="412"/>
      <c r="AE5091" s="412"/>
      <c r="AF5091" s="413"/>
      <c r="AG5091" s="414">
        <v>111.0</v>
      </c>
      <c r="AH5091" s="79"/>
      <c r="AI5091" s="80"/>
      <c r="AJ5091" s="80"/>
      <c r="AK5091" s="80"/>
      <c r="AL5091" s="14"/>
      <c r="AM5091" s="16" t="str">
        <f t="shared" si="233"/>
        <v>{s:'63F145'},</v>
      </c>
      <c r="AN5091" s="16"/>
    </row>
    <row r="5092" ht="16.5" customHeight="1">
      <c r="A5092" s="403">
        <v>63.0</v>
      </c>
      <c r="B5092" s="404" t="s">
        <v>7250</v>
      </c>
      <c r="C5092" s="31">
        <v>5090.0</v>
      </c>
      <c r="D5092" s="405" t="s">
        <v>7251</v>
      </c>
      <c r="E5092" s="94"/>
      <c r="F5092" s="94"/>
      <c r="G5092" s="103"/>
      <c r="H5092" s="140"/>
      <c r="I5092" s="140"/>
      <c r="J5092" s="95"/>
      <c r="K5092" s="69"/>
      <c r="L5092" s="65"/>
      <c r="M5092" s="65"/>
      <c r="N5092" s="302"/>
      <c r="O5092" s="382"/>
      <c r="P5092" s="383"/>
      <c r="Q5092" s="302"/>
      <c r="R5092" s="384"/>
      <c r="S5092" s="458"/>
      <c r="T5092" s="441"/>
      <c r="U5092" s="442"/>
      <c r="V5092" s="443"/>
      <c r="W5092" s="448"/>
      <c r="X5092" s="449" t="s">
        <v>329</v>
      </c>
      <c r="Y5092" s="409" t="s">
        <v>21</v>
      </c>
      <c r="Z5092" s="410" t="str">
        <f>$Z$655</f>
        <v/>
      </c>
      <c r="AA5092" s="423"/>
      <c r="AB5092" s="424"/>
      <c r="AC5092" s="424"/>
      <c r="AD5092" s="424"/>
      <c r="AE5092" s="424"/>
      <c r="AF5092" s="419"/>
      <c r="AG5092" s="414">
        <v>158.0</v>
      </c>
      <c r="AH5092" s="79"/>
      <c r="AI5092" s="80"/>
      <c r="AJ5092" s="80"/>
      <c r="AK5092" s="80"/>
      <c r="AL5092" s="14"/>
      <c r="AM5092" s="16" t="str">
        <f t="shared" si="233"/>
        <v>{s:'63F146'},</v>
      </c>
      <c r="AN5092" s="16"/>
    </row>
    <row r="5093" ht="16.5" customHeight="1">
      <c r="A5093" s="403">
        <v>63.0</v>
      </c>
      <c r="B5093" s="404" t="s">
        <v>7252</v>
      </c>
      <c r="C5093" s="31">
        <v>5091.0</v>
      </c>
      <c r="D5093" s="405" t="s">
        <v>7253</v>
      </c>
      <c r="E5093" s="94"/>
      <c r="F5093" s="94"/>
      <c r="G5093" s="103"/>
      <c r="H5093" s="140"/>
      <c r="I5093" s="140"/>
      <c r="J5093" s="95"/>
      <c r="K5093" s="69"/>
      <c r="L5093" s="65"/>
      <c r="M5093" s="65"/>
      <c r="N5093" s="302"/>
      <c r="O5093" s="382"/>
      <c r="P5093" s="383"/>
      <c r="Q5093" s="302"/>
      <c r="R5093" s="384"/>
      <c r="S5093" s="458"/>
      <c r="T5093" s="441"/>
      <c r="U5093" s="442"/>
      <c r="V5093" s="443"/>
      <c r="W5093" s="448"/>
      <c r="X5093" s="450"/>
      <c r="Y5093" s="418"/>
      <c r="Z5093" s="419"/>
      <c r="AA5093" s="420" t="s">
        <v>20</v>
      </c>
      <c r="AB5093" s="421" t="s">
        <v>21</v>
      </c>
      <c r="AC5093" s="422">
        <v>0.85</v>
      </c>
      <c r="AD5093" s="412"/>
      <c r="AE5093" s="412"/>
      <c r="AF5093" s="413"/>
      <c r="AG5093" s="414">
        <v>134.0</v>
      </c>
      <c r="AH5093" s="79"/>
      <c r="AI5093" s="80"/>
      <c r="AJ5093" s="80"/>
      <c r="AK5093" s="80"/>
      <c r="AL5093" s="14"/>
      <c r="AM5093" s="16" t="str">
        <f t="shared" si="233"/>
        <v>{s:'63F147'},</v>
      </c>
      <c r="AN5093" s="16"/>
    </row>
    <row r="5094" ht="16.5" customHeight="1">
      <c r="A5094" s="403">
        <v>63.0</v>
      </c>
      <c r="B5094" s="404" t="s">
        <v>7254</v>
      </c>
      <c r="C5094" s="31">
        <v>5092.0</v>
      </c>
      <c r="D5094" s="405" t="s">
        <v>7255</v>
      </c>
      <c r="E5094" s="94"/>
      <c r="F5094" s="94"/>
      <c r="G5094" s="103"/>
      <c r="H5094" s="140"/>
      <c r="I5094" s="140"/>
      <c r="J5094" s="95"/>
      <c r="K5094" s="69"/>
      <c r="L5094" s="65"/>
      <c r="M5094" s="65"/>
      <c r="N5094" s="302"/>
      <c r="O5094" s="382"/>
      <c r="P5094" s="383"/>
      <c r="Q5094" s="302"/>
      <c r="R5094" s="384"/>
      <c r="S5094" s="458"/>
      <c r="T5094" s="455"/>
      <c r="U5094" s="442"/>
      <c r="V5094" s="443"/>
      <c r="W5094" s="448"/>
      <c r="X5094" s="438"/>
      <c r="Y5094" s="409"/>
      <c r="Z5094" s="439"/>
      <c r="AA5094" s="411"/>
      <c r="AB5094" s="412"/>
      <c r="AC5094" s="413"/>
      <c r="AD5094" s="451" t="s">
        <v>30</v>
      </c>
      <c r="AE5094" s="442">
        <v>5.0</v>
      </c>
      <c r="AF5094" s="452" t="s">
        <v>31</v>
      </c>
      <c r="AG5094" s="414">
        <v>181.0</v>
      </c>
      <c r="AH5094" s="79"/>
      <c r="AI5094" s="80"/>
      <c r="AJ5094" s="80"/>
      <c r="AK5094" s="80"/>
      <c r="AL5094" s="14"/>
      <c r="AM5094" s="16" t="str">
        <f t="shared" si="233"/>
        <v>{s:'63F148'},</v>
      </c>
      <c r="AN5094" s="16"/>
    </row>
    <row r="5095" ht="16.5" customHeight="1">
      <c r="A5095" s="403">
        <v>63.0</v>
      </c>
      <c r="B5095" s="404" t="s">
        <v>7256</v>
      </c>
      <c r="C5095" s="31">
        <v>5093.0</v>
      </c>
      <c r="D5095" s="405" t="s">
        <v>7257</v>
      </c>
      <c r="E5095" s="94"/>
      <c r="F5095" s="94"/>
      <c r="G5095" s="103"/>
      <c r="H5095" s="140"/>
      <c r="I5095" s="140"/>
      <c r="J5095" s="95"/>
      <c r="K5095" s="69"/>
      <c r="L5095" s="65"/>
      <c r="M5095" s="65"/>
      <c r="N5095" s="302"/>
      <c r="O5095" s="382"/>
      <c r="P5095" s="383"/>
      <c r="Q5095" s="302"/>
      <c r="R5095" s="384"/>
      <c r="S5095" s="458"/>
      <c r="T5095" s="455"/>
      <c r="U5095" s="442"/>
      <c r="V5095" s="443"/>
      <c r="W5095" s="443"/>
      <c r="X5095" s="445"/>
      <c r="Y5095" s="418"/>
      <c r="Z5095" s="446"/>
      <c r="AA5095" s="438" t="s">
        <v>20</v>
      </c>
      <c r="AB5095" s="409" t="s">
        <v>21</v>
      </c>
      <c r="AC5095" s="454">
        <v>0.85</v>
      </c>
      <c r="AD5095" s="441"/>
      <c r="AE5095" s="442"/>
      <c r="AF5095" s="452"/>
      <c r="AG5095" s="414">
        <v>153.0</v>
      </c>
      <c r="AH5095" s="79"/>
      <c r="AI5095" s="80"/>
      <c r="AJ5095" s="80"/>
      <c r="AK5095" s="80"/>
      <c r="AL5095" s="14"/>
      <c r="AM5095" s="16" t="str">
        <f t="shared" si="233"/>
        <v>{s:'63F149'},</v>
      </c>
      <c r="AN5095" s="16"/>
    </row>
    <row r="5096" ht="16.5" customHeight="1">
      <c r="A5096" s="403">
        <v>63.0</v>
      </c>
      <c r="B5096" s="404" t="s">
        <v>7258</v>
      </c>
      <c r="C5096" s="31">
        <v>5094.0</v>
      </c>
      <c r="D5096" s="405" t="s">
        <v>7259</v>
      </c>
      <c r="E5096" s="94"/>
      <c r="F5096" s="94"/>
      <c r="G5096" s="103"/>
      <c r="H5096" s="140"/>
      <c r="I5096" s="140"/>
      <c r="J5096" s="95"/>
      <c r="K5096" s="69"/>
      <c r="L5096" s="65"/>
      <c r="M5096" s="65"/>
      <c r="N5096" s="302"/>
      <c r="O5096" s="382"/>
      <c r="P5096" s="383"/>
      <c r="Q5096" s="302"/>
      <c r="R5096" s="384"/>
      <c r="S5096" s="458"/>
      <c r="T5096" s="455"/>
      <c r="U5096" s="442"/>
      <c r="V5096" s="443"/>
      <c r="W5096" s="443"/>
      <c r="X5096" s="449" t="s">
        <v>326</v>
      </c>
      <c r="Y5096" s="442" t="s">
        <v>21</v>
      </c>
      <c r="Z5096" s="448" t="str">
        <f>$Z$653</f>
        <v/>
      </c>
      <c r="AA5096" s="426"/>
      <c r="AB5096" s="427"/>
      <c r="AC5096" s="428"/>
      <c r="AD5096" s="441"/>
      <c r="AE5096" s="443"/>
      <c r="AF5096" s="448"/>
      <c r="AG5096" s="414">
        <v>125.0</v>
      </c>
      <c r="AH5096" s="79"/>
      <c r="AI5096" s="80"/>
      <c r="AJ5096" s="80"/>
      <c r="AK5096" s="80"/>
      <c r="AL5096" s="14"/>
      <c r="AM5096" s="16" t="str">
        <f t="shared" si="233"/>
        <v>{s:'63F150'},</v>
      </c>
      <c r="AN5096" s="16"/>
    </row>
    <row r="5097" ht="16.5" customHeight="1">
      <c r="A5097" s="403">
        <v>63.0</v>
      </c>
      <c r="B5097" s="404" t="s">
        <v>7260</v>
      </c>
      <c r="C5097" s="31">
        <v>5095.0</v>
      </c>
      <c r="D5097" s="405" t="s">
        <v>7261</v>
      </c>
      <c r="E5097" s="94"/>
      <c r="F5097" s="94"/>
      <c r="G5097" s="103"/>
      <c r="H5097" s="140"/>
      <c r="I5097" s="140"/>
      <c r="J5097" s="95"/>
      <c r="K5097" s="69"/>
      <c r="L5097" s="65"/>
      <c r="M5097" s="65"/>
      <c r="N5097" s="302"/>
      <c r="O5097" s="382"/>
      <c r="P5097" s="383"/>
      <c r="Q5097" s="302"/>
      <c r="R5097" s="384"/>
      <c r="S5097" s="458"/>
      <c r="T5097" s="455"/>
      <c r="U5097" s="442"/>
      <c r="V5097" s="443"/>
      <c r="W5097" s="443"/>
      <c r="X5097" s="450"/>
      <c r="Y5097" s="418"/>
      <c r="Z5097" s="419"/>
      <c r="AA5097" s="420" t="s">
        <v>20</v>
      </c>
      <c r="AB5097" s="421" t="s">
        <v>21</v>
      </c>
      <c r="AC5097" s="430">
        <v>0.85</v>
      </c>
      <c r="AD5097" s="441"/>
      <c r="AE5097" s="443"/>
      <c r="AF5097" s="448"/>
      <c r="AG5097" s="414">
        <v>106.0</v>
      </c>
      <c r="AH5097" s="79"/>
      <c r="AI5097" s="80"/>
      <c r="AJ5097" s="80"/>
      <c r="AK5097" s="80"/>
      <c r="AL5097" s="14"/>
      <c r="AM5097" s="16" t="str">
        <f t="shared" si="233"/>
        <v>{s:'63F151'},</v>
      </c>
      <c r="AN5097" s="16"/>
    </row>
    <row r="5098" ht="16.5" customHeight="1">
      <c r="A5098" s="403">
        <v>63.0</v>
      </c>
      <c r="B5098" s="404" t="s">
        <v>7262</v>
      </c>
      <c r="C5098" s="31">
        <v>5096.0</v>
      </c>
      <c r="D5098" s="405" t="s">
        <v>7263</v>
      </c>
      <c r="E5098" s="94"/>
      <c r="F5098" s="94"/>
      <c r="G5098" s="103"/>
      <c r="H5098" s="140"/>
      <c r="I5098" s="140"/>
      <c r="J5098" s="95"/>
      <c r="K5098" s="69"/>
      <c r="L5098" s="65"/>
      <c r="M5098" s="65"/>
      <c r="N5098" s="302"/>
      <c r="O5098" s="382"/>
      <c r="P5098" s="383"/>
      <c r="Q5098" s="302"/>
      <c r="R5098" s="384"/>
      <c r="S5098" s="453"/>
      <c r="T5098" s="458"/>
      <c r="U5098" s="442"/>
      <c r="V5098" s="443"/>
      <c r="W5098" s="443"/>
      <c r="X5098" s="449" t="s">
        <v>329</v>
      </c>
      <c r="Y5098" s="442" t="s">
        <v>21</v>
      </c>
      <c r="Z5098" s="448" t="str">
        <f>$Z$655</f>
        <v/>
      </c>
      <c r="AA5098" s="423"/>
      <c r="AB5098" s="424"/>
      <c r="AC5098" s="419"/>
      <c r="AD5098" s="441"/>
      <c r="AE5098" s="443"/>
      <c r="AF5098" s="448"/>
      <c r="AG5098" s="414">
        <v>153.0</v>
      </c>
      <c r="AH5098" s="79"/>
      <c r="AI5098" s="80"/>
      <c r="AJ5098" s="80"/>
      <c r="AK5098" s="80"/>
      <c r="AL5098" s="14"/>
      <c r="AM5098" s="16" t="str">
        <f t="shared" si="233"/>
        <v>{s:'63F152'},</v>
      </c>
      <c r="AN5098" s="16"/>
    </row>
    <row r="5099" ht="16.5" customHeight="1">
      <c r="A5099" s="403">
        <v>63.0</v>
      </c>
      <c r="B5099" s="404" t="s">
        <v>7264</v>
      </c>
      <c r="C5099" s="31">
        <v>5097.0</v>
      </c>
      <c r="D5099" s="405" t="s">
        <v>7265</v>
      </c>
      <c r="E5099" s="94"/>
      <c r="F5099" s="94"/>
      <c r="G5099" s="103"/>
      <c r="H5099" s="140"/>
      <c r="I5099" s="140"/>
      <c r="J5099" s="95"/>
      <c r="K5099" s="69"/>
      <c r="L5099" s="65"/>
      <c r="M5099" s="65"/>
      <c r="N5099" s="302"/>
      <c r="O5099" s="382"/>
      <c r="P5099" s="387"/>
      <c r="Q5099" s="302"/>
      <c r="R5099" s="384"/>
      <c r="S5099" s="460"/>
      <c r="T5099" s="458"/>
      <c r="U5099" s="442"/>
      <c r="V5099" s="443"/>
      <c r="W5099" s="443"/>
      <c r="X5099" s="450"/>
      <c r="Y5099" s="418"/>
      <c r="Z5099" s="419"/>
      <c r="AA5099" s="420" t="s">
        <v>20</v>
      </c>
      <c r="AB5099" s="421" t="s">
        <v>21</v>
      </c>
      <c r="AC5099" s="430">
        <v>0.85</v>
      </c>
      <c r="AD5099" s="456"/>
      <c r="AE5099" s="424"/>
      <c r="AF5099" s="419"/>
      <c r="AG5099" s="414">
        <v>129.0</v>
      </c>
      <c r="AH5099" s="79"/>
      <c r="AI5099" s="80"/>
      <c r="AJ5099" s="80"/>
      <c r="AK5099" s="80"/>
      <c r="AL5099" s="14"/>
      <c r="AM5099" s="16" t="str">
        <f t="shared" si="233"/>
        <v>{s:'63F153'},</v>
      </c>
      <c r="AN5099" s="16"/>
    </row>
    <row r="5100" ht="16.5" customHeight="1">
      <c r="A5100" s="29">
        <v>63.0</v>
      </c>
      <c r="B5100" s="30" t="s">
        <v>7266</v>
      </c>
      <c r="C5100" s="31">
        <v>5098.0</v>
      </c>
      <c r="D5100" s="32" t="s">
        <v>7267</v>
      </c>
      <c r="E5100" s="94"/>
      <c r="F5100" s="94"/>
      <c r="G5100" s="102" t="s">
        <v>52</v>
      </c>
      <c r="H5100" s="35"/>
      <c r="I5100" s="35"/>
      <c r="J5100" s="36"/>
      <c r="K5100" s="168"/>
      <c r="L5100" s="152"/>
      <c r="M5100" s="344"/>
      <c r="N5100" s="152"/>
      <c r="O5100" s="241" t="s">
        <v>4961</v>
      </c>
      <c r="P5100" s="82" t="s">
        <v>4962</v>
      </c>
      <c r="Q5100" s="152"/>
      <c r="R5100" s="153"/>
      <c r="S5100" s="287"/>
      <c r="T5100" s="287"/>
      <c r="U5100" s="152"/>
      <c r="V5100" s="152"/>
      <c r="W5100" s="152"/>
      <c r="X5100" s="299"/>
      <c r="Y5100" s="287"/>
      <c r="Z5100" s="345"/>
      <c r="AA5100" s="398"/>
      <c r="AB5100" s="288"/>
      <c r="AC5100" s="288"/>
      <c r="AD5100" s="288"/>
      <c r="AE5100" s="288"/>
      <c r="AF5100" s="346"/>
      <c r="AG5100" s="45">
        <v>340.0</v>
      </c>
      <c r="AH5100" s="79"/>
      <c r="AI5100" s="80"/>
      <c r="AJ5100" s="80"/>
      <c r="AK5100" s="80"/>
      <c r="AL5100" s="14"/>
      <c r="AM5100" s="16" t="str">
        <f t="shared" ref="AM5100:AM5111" si="234">"{s:'"&amp;A5100&amp;B5100&amp;"', v:"&amp;AG5100&amp;" , c:'"&amp;D5100&amp;"・'},"</f>
        <v>{s:'63F154', v:340 , c:'放デイ３１・責欠・'},</v>
      </c>
      <c r="AN5100" s="16"/>
    </row>
    <row r="5101" ht="16.5" customHeight="1">
      <c r="A5101" s="29">
        <v>63.0</v>
      </c>
      <c r="B5101" s="30" t="s">
        <v>7268</v>
      </c>
      <c r="C5101" s="31">
        <v>5099.0</v>
      </c>
      <c r="D5101" s="32" t="s">
        <v>7269</v>
      </c>
      <c r="E5101" s="94"/>
      <c r="F5101" s="94"/>
      <c r="G5101" s="104"/>
      <c r="H5101" s="347" t="str">
        <f>'30放課後等デイ(基本１)'!G4541</f>
        <v/>
      </c>
      <c r="I5101" s="140" t="s">
        <v>9</v>
      </c>
      <c r="J5101" s="51"/>
      <c r="K5101" s="94"/>
      <c r="L5101" s="140"/>
      <c r="M5101" s="348"/>
      <c r="N5101" s="140"/>
      <c r="O5101" s="131"/>
      <c r="P5101" s="87"/>
      <c r="Q5101" s="302" t="s">
        <v>21</v>
      </c>
      <c r="R5101" s="349">
        <v>0.7</v>
      </c>
      <c r="S5101" s="302"/>
      <c r="T5101" s="302"/>
      <c r="U5101" s="140"/>
      <c r="V5101" s="140"/>
      <c r="W5101" s="140"/>
      <c r="X5101" s="303"/>
      <c r="Y5101" s="290"/>
      <c r="Z5101" s="350"/>
      <c r="AA5101" s="299" t="s">
        <v>20</v>
      </c>
      <c r="AB5101" s="287" t="s">
        <v>21</v>
      </c>
      <c r="AC5101" s="351">
        <v>0.85</v>
      </c>
      <c r="AD5101" s="288"/>
      <c r="AE5101" s="288"/>
      <c r="AF5101" s="346"/>
      <c r="AG5101" s="45">
        <v>289.0</v>
      </c>
      <c r="AH5101" s="79"/>
      <c r="AI5101" s="80"/>
      <c r="AJ5101" s="80"/>
      <c r="AK5101" s="80"/>
      <c r="AL5101" s="14"/>
      <c r="AM5101" s="16" t="str">
        <f t="shared" si="234"/>
        <v>{s:'63F155', v:289 , c:'放デイ３１・責欠・評減・'},</v>
      </c>
      <c r="AN5101" s="16"/>
    </row>
    <row r="5102" ht="16.5" customHeight="1">
      <c r="A5102" s="29">
        <v>63.0</v>
      </c>
      <c r="B5102" s="30" t="s">
        <v>7270</v>
      </c>
      <c r="C5102" s="31">
        <v>5100.0</v>
      </c>
      <c r="D5102" s="32" t="s">
        <v>7271</v>
      </c>
      <c r="E5102" s="94"/>
      <c r="F5102" s="94"/>
      <c r="G5102" s="104"/>
      <c r="H5102" s="63"/>
      <c r="I5102" s="63"/>
      <c r="J5102" s="51"/>
      <c r="K5102" s="94"/>
      <c r="L5102" s="140"/>
      <c r="M5102" s="348"/>
      <c r="N5102" s="304"/>
      <c r="O5102" s="131"/>
      <c r="P5102" s="87"/>
      <c r="Q5102" s="304"/>
      <c r="R5102" s="380"/>
      <c r="S5102" s="304"/>
      <c r="T5102" s="304"/>
      <c r="U5102" s="140"/>
      <c r="V5102" s="140"/>
      <c r="W5102" s="140"/>
      <c r="X5102" s="305" t="s">
        <v>326</v>
      </c>
      <c r="Y5102" s="287" t="s">
        <v>21</v>
      </c>
      <c r="Z5102" s="354" t="str">
        <f>$Z$653</f>
        <v/>
      </c>
      <c r="AA5102" s="434"/>
      <c r="AB5102" s="297"/>
      <c r="AC5102" s="297"/>
      <c r="AD5102" s="297"/>
      <c r="AE5102" s="297"/>
      <c r="AF5102" s="362"/>
      <c r="AG5102" s="45">
        <v>238.0</v>
      </c>
      <c r="AH5102" s="79"/>
      <c r="AI5102" s="80"/>
      <c r="AJ5102" s="80"/>
      <c r="AK5102" s="80"/>
      <c r="AL5102" s="14"/>
      <c r="AM5102" s="16" t="str">
        <f t="shared" si="234"/>
        <v>{s:'63F156', v:238 , c:'放デイ３１・責欠・開減１・'},</v>
      </c>
      <c r="AN5102" s="16"/>
    </row>
    <row r="5103" ht="16.5" customHeight="1">
      <c r="A5103" s="29">
        <v>63.0</v>
      </c>
      <c r="B5103" s="30" t="s">
        <v>7272</v>
      </c>
      <c r="C5103" s="31">
        <v>5101.0</v>
      </c>
      <c r="D5103" s="32" t="s">
        <v>7273</v>
      </c>
      <c r="E5103" s="94"/>
      <c r="F5103" s="94"/>
      <c r="G5103" s="104"/>
      <c r="H5103" s="63"/>
      <c r="I5103" s="63"/>
      <c r="J5103" s="51"/>
      <c r="K5103" s="94"/>
      <c r="L5103" s="140"/>
      <c r="M5103" s="348"/>
      <c r="N5103" s="304"/>
      <c r="O5103" s="131"/>
      <c r="P5103" s="87"/>
      <c r="Q5103" s="304"/>
      <c r="R5103" s="380"/>
      <c r="S5103" s="304"/>
      <c r="T5103" s="304"/>
      <c r="U5103" s="140"/>
      <c r="V5103" s="140"/>
      <c r="W5103" s="140"/>
      <c r="X5103" s="306"/>
      <c r="Y5103" s="290"/>
      <c r="Z5103" s="355"/>
      <c r="AA5103" s="356" t="s">
        <v>20</v>
      </c>
      <c r="AB5103" s="357" t="s">
        <v>21</v>
      </c>
      <c r="AC5103" s="358">
        <v>0.85</v>
      </c>
      <c r="AD5103" s="288"/>
      <c r="AE5103" s="288"/>
      <c r="AF5103" s="346"/>
      <c r="AG5103" s="45">
        <v>202.0</v>
      </c>
      <c r="AH5103" s="79"/>
      <c r="AI5103" s="80"/>
      <c r="AJ5103" s="80"/>
      <c r="AK5103" s="80"/>
      <c r="AL5103" s="14"/>
      <c r="AM5103" s="16" t="str">
        <f t="shared" si="234"/>
        <v>{s:'63F157', v:202 , c:'放デイ３１・責欠・開減１・評減・'},</v>
      </c>
      <c r="AN5103" s="16"/>
    </row>
    <row r="5104" ht="16.5" customHeight="1">
      <c r="A5104" s="29">
        <v>63.0</v>
      </c>
      <c r="B5104" s="30" t="s">
        <v>7274</v>
      </c>
      <c r="C5104" s="31">
        <v>5102.0</v>
      </c>
      <c r="D5104" s="32" t="s">
        <v>7275</v>
      </c>
      <c r="E5104" s="94"/>
      <c r="F5104" s="94"/>
      <c r="G5104" s="104"/>
      <c r="H5104" s="63"/>
      <c r="I5104" s="63"/>
      <c r="J5104" s="51"/>
      <c r="K5104" s="94"/>
      <c r="L5104" s="140"/>
      <c r="M5104" s="348"/>
      <c r="N5104" s="304"/>
      <c r="O5104" s="131"/>
      <c r="P5104" s="87"/>
      <c r="Q5104" s="304"/>
      <c r="R5104" s="380"/>
      <c r="S5104" s="304"/>
      <c r="T5104" s="304"/>
      <c r="U5104" s="140"/>
      <c r="V5104" s="140"/>
      <c r="W5104" s="140"/>
      <c r="X5104" s="305" t="s">
        <v>329</v>
      </c>
      <c r="Y5104" s="287" t="s">
        <v>21</v>
      </c>
      <c r="Z5104" s="354" t="str">
        <f>$Z$655</f>
        <v/>
      </c>
      <c r="AA5104" s="435"/>
      <c r="AB5104" s="292"/>
      <c r="AC5104" s="292"/>
      <c r="AD5104" s="292"/>
      <c r="AE5104" s="292"/>
      <c r="AF5104" s="355"/>
      <c r="AG5104" s="45">
        <v>289.0</v>
      </c>
      <c r="AH5104" s="79"/>
      <c r="AI5104" s="80"/>
      <c r="AJ5104" s="80"/>
      <c r="AK5104" s="80"/>
      <c r="AL5104" s="14"/>
      <c r="AM5104" s="16" t="str">
        <f t="shared" si="234"/>
        <v>{s:'63F158', v:289 , c:'放デイ３１・責欠・開減２・'},</v>
      </c>
      <c r="AN5104" s="16"/>
    </row>
    <row r="5105" ht="16.5" customHeight="1">
      <c r="A5105" s="29">
        <v>63.0</v>
      </c>
      <c r="B5105" s="30" t="s">
        <v>7276</v>
      </c>
      <c r="C5105" s="31">
        <v>5103.0</v>
      </c>
      <c r="D5105" s="32" t="s">
        <v>7277</v>
      </c>
      <c r="E5105" s="94"/>
      <c r="F5105" s="94"/>
      <c r="G5105" s="104"/>
      <c r="H5105" s="63"/>
      <c r="I5105" s="63"/>
      <c r="J5105" s="51"/>
      <c r="K5105" s="94"/>
      <c r="L5105" s="140"/>
      <c r="M5105" s="348"/>
      <c r="N5105" s="304"/>
      <c r="O5105" s="131"/>
      <c r="P5105" s="87"/>
      <c r="Q5105" s="304"/>
      <c r="R5105" s="380"/>
      <c r="S5105" s="304"/>
      <c r="T5105" s="304"/>
      <c r="U5105" s="140"/>
      <c r="V5105" s="140"/>
      <c r="W5105" s="140"/>
      <c r="X5105" s="306"/>
      <c r="Y5105" s="290"/>
      <c r="Z5105" s="355"/>
      <c r="AA5105" s="356" t="s">
        <v>20</v>
      </c>
      <c r="AB5105" s="357" t="s">
        <v>21</v>
      </c>
      <c r="AC5105" s="358">
        <v>0.85</v>
      </c>
      <c r="AD5105" s="288"/>
      <c r="AE5105" s="288"/>
      <c r="AF5105" s="346"/>
      <c r="AG5105" s="45">
        <v>246.0</v>
      </c>
      <c r="AH5105" s="79"/>
      <c r="AI5105" s="80"/>
      <c r="AJ5105" s="80"/>
      <c r="AK5105" s="80"/>
      <c r="AL5105" s="14"/>
      <c r="AM5105" s="16" t="str">
        <f t="shared" si="234"/>
        <v>{s:'63F159', v:246 , c:'放デイ３１・責欠・開減２・評減・'},</v>
      </c>
      <c r="AN5105" s="16"/>
    </row>
    <row r="5106" ht="16.5" customHeight="1">
      <c r="A5106" s="29">
        <v>63.0</v>
      </c>
      <c r="B5106" s="30" t="s">
        <v>7278</v>
      </c>
      <c r="C5106" s="31">
        <v>5104.0</v>
      </c>
      <c r="D5106" s="32" t="s">
        <v>7279</v>
      </c>
      <c r="E5106" s="94"/>
      <c r="F5106" s="94"/>
      <c r="G5106" s="104"/>
      <c r="H5106" s="63"/>
      <c r="I5106" s="63"/>
      <c r="J5106" s="51"/>
      <c r="K5106" s="94"/>
      <c r="L5106" s="140"/>
      <c r="M5106" s="348"/>
      <c r="N5106" s="304"/>
      <c r="O5106" s="131"/>
      <c r="P5106" s="87"/>
      <c r="Q5106" s="304"/>
      <c r="R5106" s="380"/>
      <c r="S5106" s="304"/>
      <c r="T5106" s="304"/>
      <c r="U5106" s="140"/>
      <c r="V5106" s="140"/>
      <c r="W5106" s="140"/>
      <c r="X5106" s="299"/>
      <c r="Y5106" s="287"/>
      <c r="Z5106" s="345"/>
      <c r="AA5106" s="398"/>
      <c r="AB5106" s="288"/>
      <c r="AC5106" s="346"/>
      <c r="AD5106" s="82" t="s">
        <v>30</v>
      </c>
      <c r="AE5106" s="302">
        <v>5.0</v>
      </c>
      <c r="AF5106" s="360" t="s">
        <v>31</v>
      </c>
      <c r="AG5106" s="45">
        <v>335.0</v>
      </c>
      <c r="AH5106" s="79"/>
      <c r="AI5106" s="80"/>
      <c r="AJ5106" s="80"/>
      <c r="AK5106" s="80"/>
      <c r="AL5106" s="14"/>
      <c r="AM5106" s="16" t="str">
        <f t="shared" si="234"/>
        <v>{s:'63F160', v:335 , c:'放デイ３１・責欠・拘減・'},</v>
      </c>
      <c r="AN5106" s="16"/>
    </row>
    <row r="5107" ht="16.5" customHeight="1">
      <c r="A5107" s="29">
        <v>63.0</v>
      </c>
      <c r="B5107" s="30" t="s">
        <v>7280</v>
      </c>
      <c r="C5107" s="31">
        <v>5105.0</v>
      </c>
      <c r="D5107" s="32" t="s">
        <v>7281</v>
      </c>
      <c r="E5107" s="94"/>
      <c r="F5107" s="94"/>
      <c r="G5107" s="76"/>
      <c r="H5107" s="63"/>
      <c r="I5107" s="63"/>
      <c r="J5107" s="51"/>
      <c r="K5107" s="94"/>
      <c r="L5107" s="140"/>
      <c r="M5107" s="348"/>
      <c r="N5107" s="304"/>
      <c r="O5107" s="381"/>
      <c r="P5107" s="307"/>
      <c r="Q5107" s="304"/>
      <c r="R5107" s="380"/>
      <c r="S5107" s="304"/>
      <c r="T5107" s="304"/>
      <c r="U5107" s="140"/>
      <c r="V5107" s="140"/>
      <c r="W5107" s="140"/>
      <c r="X5107" s="303"/>
      <c r="Y5107" s="290"/>
      <c r="Z5107" s="350"/>
      <c r="AA5107" s="299" t="s">
        <v>20</v>
      </c>
      <c r="AB5107" s="287" t="s">
        <v>21</v>
      </c>
      <c r="AC5107" s="361">
        <v>0.85</v>
      </c>
      <c r="AD5107" s="87"/>
      <c r="AE5107" s="302"/>
      <c r="AF5107" s="360"/>
      <c r="AG5107" s="45">
        <v>284.0</v>
      </c>
      <c r="AH5107" s="79"/>
      <c r="AI5107" s="80"/>
      <c r="AJ5107" s="80"/>
      <c r="AK5107" s="80"/>
      <c r="AL5107" s="14"/>
      <c r="AM5107" s="16" t="str">
        <f t="shared" si="234"/>
        <v>{s:'63F161', v:284 , c:'放デイ３１・責欠・評減・拘減・'},</v>
      </c>
      <c r="AN5107" s="16"/>
    </row>
    <row r="5108" ht="16.5" customHeight="1">
      <c r="A5108" s="29">
        <v>63.0</v>
      </c>
      <c r="B5108" s="30" t="s">
        <v>7282</v>
      </c>
      <c r="C5108" s="31">
        <v>5106.0</v>
      </c>
      <c r="D5108" s="32" t="s">
        <v>7283</v>
      </c>
      <c r="E5108" s="94"/>
      <c r="F5108" s="94"/>
      <c r="G5108" s="76"/>
      <c r="H5108" s="63"/>
      <c r="I5108" s="63"/>
      <c r="J5108" s="51"/>
      <c r="K5108" s="94"/>
      <c r="L5108" s="140"/>
      <c r="M5108" s="348"/>
      <c r="N5108" s="304"/>
      <c r="O5108" s="381"/>
      <c r="P5108" s="307"/>
      <c r="Q5108" s="304"/>
      <c r="R5108" s="380"/>
      <c r="S5108" s="304"/>
      <c r="T5108" s="304"/>
      <c r="U5108" s="140"/>
      <c r="V5108" s="140"/>
      <c r="W5108" s="140"/>
      <c r="X5108" s="305" t="s">
        <v>326</v>
      </c>
      <c r="Y5108" s="302" t="s">
        <v>21</v>
      </c>
      <c r="Z5108" s="349">
        <v>0.7</v>
      </c>
      <c r="AA5108" s="434"/>
      <c r="AB5108" s="297"/>
      <c r="AC5108" s="362"/>
      <c r="AD5108" s="87"/>
      <c r="AE5108" s="313"/>
      <c r="AF5108" s="349"/>
      <c r="AG5108" s="45">
        <v>233.0</v>
      </c>
      <c r="AH5108" s="79"/>
      <c r="AI5108" s="80"/>
      <c r="AJ5108" s="80"/>
      <c r="AK5108" s="80"/>
      <c r="AL5108" s="14"/>
      <c r="AM5108" s="16" t="str">
        <f t="shared" si="234"/>
        <v>{s:'63F162', v:233 , c:'放デイ３１・責欠・開減１・拘減・'},</v>
      </c>
      <c r="AN5108" s="16"/>
    </row>
    <row r="5109" ht="16.5" customHeight="1">
      <c r="A5109" s="29">
        <v>63.0</v>
      </c>
      <c r="B5109" s="30" t="s">
        <v>7284</v>
      </c>
      <c r="C5109" s="31">
        <v>5107.0</v>
      </c>
      <c r="D5109" s="32" t="s">
        <v>7285</v>
      </c>
      <c r="E5109" s="94"/>
      <c r="F5109" s="94"/>
      <c r="G5109" s="76"/>
      <c r="H5109" s="63"/>
      <c r="I5109" s="63"/>
      <c r="J5109" s="51"/>
      <c r="K5109" s="94"/>
      <c r="L5109" s="140"/>
      <c r="M5109" s="348"/>
      <c r="N5109" s="304"/>
      <c r="O5109" s="381"/>
      <c r="P5109" s="307"/>
      <c r="Q5109" s="304"/>
      <c r="R5109" s="380"/>
      <c r="S5109" s="304"/>
      <c r="T5109" s="304"/>
      <c r="U5109" s="140"/>
      <c r="V5109" s="140"/>
      <c r="W5109" s="140"/>
      <c r="X5109" s="306"/>
      <c r="Y5109" s="290"/>
      <c r="Z5109" s="355"/>
      <c r="AA5109" s="356" t="s">
        <v>20</v>
      </c>
      <c r="AB5109" s="357" t="s">
        <v>21</v>
      </c>
      <c r="AC5109" s="363">
        <v>0.85</v>
      </c>
      <c r="AD5109" s="87"/>
      <c r="AE5109" s="313"/>
      <c r="AF5109" s="349"/>
      <c r="AG5109" s="45">
        <v>197.0</v>
      </c>
      <c r="AH5109" s="79"/>
      <c r="AI5109" s="80"/>
      <c r="AJ5109" s="80"/>
      <c r="AK5109" s="80"/>
      <c r="AL5109" s="14"/>
      <c r="AM5109" s="16" t="str">
        <f t="shared" si="234"/>
        <v>{s:'63F163', v:197 , c:'放デイ３１・責欠・開減１・評減・拘減・'},</v>
      </c>
      <c r="AN5109" s="16"/>
    </row>
    <row r="5110" ht="16.5" customHeight="1">
      <c r="A5110" s="29">
        <v>63.0</v>
      </c>
      <c r="B5110" s="30" t="s">
        <v>7286</v>
      </c>
      <c r="C5110" s="31">
        <v>5108.0</v>
      </c>
      <c r="D5110" s="32" t="s">
        <v>7287</v>
      </c>
      <c r="E5110" s="94"/>
      <c r="F5110" s="94"/>
      <c r="G5110" s="76"/>
      <c r="H5110" s="63"/>
      <c r="I5110" s="63"/>
      <c r="J5110" s="51"/>
      <c r="K5110" s="94"/>
      <c r="L5110" s="140"/>
      <c r="M5110" s="348"/>
      <c r="N5110" s="304"/>
      <c r="O5110" s="381"/>
      <c r="P5110" s="307"/>
      <c r="Q5110" s="304"/>
      <c r="R5110" s="380"/>
      <c r="S5110" s="304"/>
      <c r="T5110" s="304"/>
      <c r="U5110" s="140"/>
      <c r="V5110" s="140"/>
      <c r="W5110" s="140"/>
      <c r="X5110" s="305" t="s">
        <v>329</v>
      </c>
      <c r="Y5110" s="302" t="s">
        <v>21</v>
      </c>
      <c r="Z5110" s="349">
        <v>0.85</v>
      </c>
      <c r="AA5110" s="435"/>
      <c r="AB5110" s="292"/>
      <c r="AC5110" s="355"/>
      <c r="AD5110" s="87"/>
      <c r="AE5110" s="313"/>
      <c r="AF5110" s="349"/>
      <c r="AG5110" s="45">
        <v>284.0</v>
      </c>
      <c r="AH5110" s="79"/>
      <c r="AI5110" s="80"/>
      <c r="AJ5110" s="80"/>
      <c r="AK5110" s="80"/>
      <c r="AL5110" s="14"/>
      <c r="AM5110" s="16" t="str">
        <f t="shared" si="234"/>
        <v>{s:'63F164', v:284 , c:'放デイ３１・責欠・開減２・拘減・'},</v>
      </c>
      <c r="AN5110" s="16"/>
    </row>
    <row r="5111" ht="16.5" customHeight="1">
      <c r="A5111" s="29">
        <v>63.0</v>
      </c>
      <c r="B5111" s="30" t="s">
        <v>7288</v>
      </c>
      <c r="C5111" s="31">
        <v>5109.0</v>
      </c>
      <c r="D5111" s="32" t="s">
        <v>7289</v>
      </c>
      <c r="E5111" s="94"/>
      <c r="F5111" s="94"/>
      <c r="G5111" s="76"/>
      <c r="H5111" s="63"/>
      <c r="I5111" s="63"/>
      <c r="J5111" s="51"/>
      <c r="K5111" s="94"/>
      <c r="L5111" s="140"/>
      <c r="M5111" s="348"/>
      <c r="N5111" s="304"/>
      <c r="O5111" s="381"/>
      <c r="P5111" s="307"/>
      <c r="Q5111" s="304"/>
      <c r="R5111" s="380"/>
      <c r="S5111" s="304"/>
      <c r="T5111" s="304"/>
      <c r="U5111" s="140"/>
      <c r="V5111" s="140"/>
      <c r="W5111" s="140"/>
      <c r="X5111" s="306"/>
      <c r="Y5111" s="290"/>
      <c r="Z5111" s="355"/>
      <c r="AA5111" s="356" t="s">
        <v>20</v>
      </c>
      <c r="AB5111" s="357" t="s">
        <v>21</v>
      </c>
      <c r="AC5111" s="363">
        <v>0.85</v>
      </c>
      <c r="AD5111" s="93"/>
      <c r="AE5111" s="292"/>
      <c r="AF5111" s="355"/>
      <c r="AG5111" s="45">
        <v>241.0</v>
      </c>
      <c r="AH5111" s="79"/>
      <c r="AI5111" s="80"/>
      <c r="AJ5111" s="80"/>
      <c r="AK5111" s="80"/>
      <c r="AL5111" s="14"/>
      <c r="AM5111" s="16" t="str">
        <f t="shared" si="234"/>
        <v>{s:'63F165', v:241 , c:'放デイ３１・責欠・開減２・評減・拘減・'},</v>
      </c>
      <c r="AN5111" s="16"/>
    </row>
    <row r="5112" ht="16.5" customHeight="1">
      <c r="A5112" s="403">
        <v>63.0</v>
      </c>
      <c r="B5112" s="404" t="s">
        <v>7290</v>
      </c>
      <c r="C5112" s="31">
        <v>5110.0</v>
      </c>
      <c r="D5112" s="405" t="s">
        <v>7291</v>
      </c>
      <c r="E5112" s="94"/>
      <c r="F5112" s="94"/>
      <c r="G5112" s="307"/>
      <c r="H5112" s="63"/>
      <c r="I5112" s="63"/>
      <c r="J5112" s="95"/>
      <c r="K5112" s="94"/>
      <c r="L5112" s="65"/>
      <c r="M5112" s="65"/>
      <c r="N5112" s="140"/>
      <c r="O5112" s="105"/>
      <c r="P5112" s="94"/>
      <c r="Q5112" s="140"/>
      <c r="R5112" s="95"/>
      <c r="S5112" s="406" t="s">
        <v>23</v>
      </c>
      <c r="T5112" s="436" t="s">
        <v>24</v>
      </c>
      <c r="U5112" s="408"/>
      <c r="V5112" s="408"/>
      <c r="W5112" s="437"/>
      <c r="X5112" s="438"/>
      <c r="Y5112" s="409"/>
      <c r="Z5112" s="439"/>
      <c r="AA5112" s="411"/>
      <c r="AB5112" s="412"/>
      <c r="AC5112" s="412"/>
      <c r="AD5112" s="412"/>
      <c r="AE5112" s="412"/>
      <c r="AF5112" s="413"/>
      <c r="AG5112" s="414">
        <v>238.0</v>
      </c>
      <c r="AH5112" s="79"/>
      <c r="AI5112" s="80"/>
      <c r="AJ5112" s="80"/>
      <c r="AK5112" s="80"/>
      <c r="AL5112" s="14"/>
      <c r="AM5112" s="16" t="str">
        <f t="shared" ref="AM5112:AM5135" si="235">"{s:'"&amp;A5112&amp;B5112&amp;"'},"</f>
        <v>{s:'63F166'},</v>
      </c>
      <c r="AN5112" s="16"/>
    </row>
    <row r="5113" ht="16.5" customHeight="1">
      <c r="A5113" s="403">
        <v>63.0</v>
      </c>
      <c r="B5113" s="404" t="s">
        <v>7292</v>
      </c>
      <c r="C5113" s="31">
        <v>5111.0</v>
      </c>
      <c r="D5113" s="405" t="s">
        <v>7293</v>
      </c>
      <c r="E5113" s="94"/>
      <c r="F5113" s="94"/>
      <c r="G5113" s="307"/>
      <c r="H5113" s="373"/>
      <c r="I5113" s="140"/>
      <c r="J5113" s="95"/>
      <c r="K5113" s="94"/>
      <c r="L5113" s="65"/>
      <c r="M5113" s="65"/>
      <c r="N5113" s="140"/>
      <c r="O5113" s="105"/>
      <c r="P5113" s="94"/>
      <c r="Q5113" s="140"/>
      <c r="R5113" s="95"/>
      <c r="S5113" s="440"/>
      <c r="T5113" s="441"/>
      <c r="U5113" s="442" t="s">
        <v>21</v>
      </c>
      <c r="V5113" s="443">
        <v>0.7</v>
      </c>
      <c r="W5113" s="444"/>
      <c r="X5113" s="445"/>
      <c r="Y5113" s="418"/>
      <c r="Z5113" s="446"/>
      <c r="AA5113" s="438" t="s">
        <v>20</v>
      </c>
      <c r="AB5113" s="409" t="s">
        <v>21</v>
      </c>
      <c r="AC5113" s="447">
        <v>0.85</v>
      </c>
      <c r="AD5113" s="412"/>
      <c r="AE5113" s="412"/>
      <c r="AF5113" s="413"/>
      <c r="AG5113" s="414">
        <v>202.0</v>
      </c>
      <c r="AH5113" s="79"/>
      <c r="AI5113" s="80"/>
      <c r="AJ5113" s="80"/>
      <c r="AK5113" s="80"/>
      <c r="AL5113" s="14"/>
      <c r="AM5113" s="16" t="str">
        <f t="shared" si="235"/>
        <v>{s:'63F167'},</v>
      </c>
      <c r="AN5113" s="16"/>
    </row>
    <row r="5114" ht="16.5" customHeight="1">
      <c r="A5114" s="403">
        <v>63.0</v>
      </c>
      <c r="B5114" s="404" t="s">
        <v>7294</v>
      </c>
      <c r="C5114" s="31">
        <v>5112.0</v>
      </c>
      <c r="D5114" s="405" t="s">
        <v>7295</v>
      </c>
      <c r="E5114" s="94"/>
      <c r="F5114" s="94"/>
      <c r="G5114" s="103"/>
      <c r="H5114" s="140"/>
      <c r="I5114" s="140"/>
      <c r="J5114" s="95"/>
      <c r="K5114" s="69"/>
      <c r="L5114" s="65"/>
      <c r="M5114" s="65"/>
      <c r="N5114" s="302"/>
      <c r="O5114" s="382"/>
      <c r="P5114" s="383"/>
      <c r="Q5114" s="302"/>
      <c r="R5114" s="384"/>
      <c r="S5114" s="440"/>
      <c r="T5114" s="441"/>
      <c r="U5114" s="442"/>
      <c r="V5114" s="443"/>
      <c r="W5114" s="448"/>
      <c r="X5114" s="449" t="s">
        <v>326</v>
      </c>
      <c r="Y5114" s="409" t="s">
        <v>21</v>
      </c>
      <c r="Z5114" s="410" t="str">
        <f>$Z$653</f>
        <v/>
      </c>
      <c r="AA5114" s="426"/>
      <c r="AB5114" s="427"/>
      <c r="AC5114" s="427"/>
      <c r="AD5114" s="427"/>
      <c r="AE5114" s="427"/>
      <c r="AF5114" s="428"/>
      <c r="AG5114" s="414">
        <v>167.0</v>
      </c>
      <c r="AH5114" s="79"/>
      <c r="AI5114" s="80"/>
      <c r="AJ5114" s="80"/>
      <c r="AK5114" s="80"/>
      <c r="AL5114" s="14"/>
      <c r="AM5114" s="16" t="str">
        <f t="shared" si="235"/>
        <v>{s:'63F168'},</v>
      </c>
      <c r="AN5114" s="16"/>
    </row>
    <row r="5115" ht="16.5" customHeight="1">
      <c r="A5115" s="403">
        <v>63.0</v>
      </c>
      <c r="B5115" s="404" t="s">
        <v>7296</v>
      </c>
      <c r="C5115" s="31">
        <v>5113.0</v>
      </c>
      <c r="D5115" s="405" t="s">
        <v>7297</v>
      </c>
      <c r="E5115" s="94"/>
      <c r="F5115" s="94"/>
      <c r="G5115" s="103"/>
      <c r="H5115" s="140"/>
      <c r="I5115" s="140"/>
      <c r="J5115" s="95"/>
      <c r="K5115" s="69"/>
      <c r="L5115" s="65"/>
      <c r="M5115" s="65"/>
      <c r="N5115" s="302"/>
      <c r="O5115" s="382"/>
      <c r="P5115" s="383"/>
      <c r="Q5115" s="302"/>
      <c r="R5115" s="384"/>
      <c r="S5115" s="440"/>
      <c r="T5115" s="441"/>
      <c r="U5115" s="442"/>
      <c r="V5115" s="443"/>
      <c r="W5115" s="448"/>
      <c r="X5115" s="450"/>
      <c r="Y5115" s="418"/>
      <c r="Z5115" s="419"/>
      <c r="AA5115" s="420" t="s">
        <v>20</v>
      </c>
      <c r="AB5115" s="421" t="s">
        <v>21</v>
      </c>
      <c r="AC5115" s="422">
        <v>0.85</v>
      </c>
      <c r="AD5115" s="412"/>
      <c r="AE5115" s="412"/>
      <c r="AF5115" s="413"/>
      <c r="AG5115" s="414">
        <v>142.0</v>
      </c>
      <c r="AH5115" s="79"/>
      <c r="AI5115" s="80"/>
      <c r="AJ5115" s="80"/>
      <c r="AK5115" s="80"/>
      <c r="AL5115" s="14"/>
      <c r="AM5115" s="16" t="str">
        <f t="shared" si="235"/>
        <v>{s:'63F169'},</v>
      </c>
      <c r="AN5115" s="16"/>
    </row>
    <row r="5116" ht="16.5" customHeight="1">
      <c r="A5116" s="403">
        <v>63.0</v>
      </c>
      <c r="B5116" s="404" t="s">
        <v>7298</v>
      </c>
      <c r="C5116" s="31">
        <v>5114.0</v>
      </c>
      <c r="D5116" s="405" t="s">
        <v>7299</v>
      </c>
      <c r="E5116" s="94"/>
      <c r="F5116" s="94"/>
      <c r="G5116" s="103"/>
      <c r="H5116" s="140"/>
      <c r="I5116" s="140"/>
      <c r="J5116" s="95"/>
      <c r="K5116" s="69"/>
      <c r="L5116" s="65"/>
      <c r="M5116" s="65"/>
      <c r="N5116" s="302"/>
      <c r="O5116" s="382"/>
      <c r="P5116" s="383"/>
      <c r="Q5116" s="302"/>
      <c r="R5116" s="384"/>
      <c r="S5116" s="440"/>
      <c r="T5116" s="441"/>
      <c r="U5116" s="442"/>
      <c r="V5116" s="443"/>
      <c r="W5116" s="448"/>
      <c r="X5116" s="449" t="s">
        <v>329</v>
      </c>
      <c r="Y5116" s="409" t="s">
        <v>21</v>
      </c>
      <c r="Z5116" s="410" t="str">
        <f>$Z$655</f>
        <v/>
      </c>
      <c r="AA5116" s="423"/>
      <c r="AB5116" s="424"/>
      <c r="AC5116" s="424"/>
      <c r="AD5116" s="424"/>
      <c r="AE5116" s="424"/>
      <c r="AF5116" s="419"/>
      <c r="AG5116" s="414">
        <v>202.0</v>
      </c>
      <c r="AH5116" s="79"/>
      <c r="AI5116" s="80"/>
      <c r="AJ5116" s="80"/>
      <c r="AK5116" s="80"/>
      <c r="AL5116" s="14"/>
      <c r="AM5116" s="16" t="str">
        <f t="shared" si="235"/>
        <v>{s:'63F170'},</v>
      </c>
      <c r="AN5116" s="16"/>
    </row>
    <row r="5117" ht="16.5" customHeight="1">
      <c r="A5117" s="403">
        <v>63.0</v>
      </c>
      <c r="B5117" s="404" t="s">
        <v>7300</v>
      </c>
      <c r="C5117" s="31">
        <v>5115.0</v>
      </c>
      <c r="D5117" s="405" t="s">
        <v>7301</v>
      </c>
      <c r="E5117" s="94"/>
      <c r="F5117" s="94"/>
      <c r="G5117" s="103"/>
      <c r="H5117" s="140"/>
      <c r="I5117" s="140"/>
      <c r="J5117" s="95"/>
      <c r="K5117" s="69"/>
      <c r="L5117" s="65"/>
      <c r="M5117" s="65"/>
      <c r="N5117" s="302"/>
      <c r="O5117" s="382"/>
      <c r="P5117" s="383"/>
      <c r="Q5117" s="302"/>
      <c r="R5117" s="384"/>
      <c r="S5117" s="440"/>
      <c r="T5117" s="441"/>
      <c r="U5117" s="442"/>
      <c r="V5117" s="443"/>
      <c r="W5117" s="448"/>
      <c r="X5117" s="450"/>
      <c r="Y5117" s="418"/>
      <c r="Z5117" s="419"/>
      <c r="AA5117" s="420" t="s">
        <v>20</v>
      </c>
      <c r="AB5117" s="421" t="s">
        <v>21</v>
      </c>
      <c r="AC5117" s="422">
        <v>0.85</v>
      </c>
      <c r="AD5117" s="412"/>
      <c r="AE5117" s="412"/>
      <c r="AF5117" s="413"/>
      <c r="AG5117" s="414">
        <v>172.0</v>
      </c>
      <c r="AH5117" s="79"/>
      <c r="AI5117" s="80"/>
      <c r="AJ5117" s="80"/>
      <c r="AK5117" s="80"/>
      <c r="AL5117" s="14"/>
      <c r="AM5117" s="16" t="str">
        <f t="shared" si="235"/>
        <v>{s:'63F171'},</v>
      </c>
      <c r="AN5117" s="16"/>
    </row>
    <row r="5118" ht="16.5" customHeight="1">
      <c r="A5118" s="403">
        <v>63.0</v>
      </c>
      <c r="B5118" s="404" t="s">
        <v>7302</v>
      </c>
      <c r="C5118" s="31">
        <v>5116.0</v>
      </c>
      <c r="D5118" s="405" t="s">
        <v>7303</v>
      </c>
      <c r="E5118" s="94"/>
      <c r="F5118" s="94"/>
      <c r="G5118" s="103"/>
      <c r="H5118" s="140"/>
      <c r="I5118" s="140"/>
      <c r="J5118" s="95"/>
      <c r="K5118" s="69"/>
      <c r="L5118" s="65"/>
      <c r="M5118" s="65"/>
      <c r="N5118" s="302"/>
      <c r="O5118" s="382"/>
      <c r="P5118" s="383"/>
      <c r="Q5118" s="302"/>
      <c r="R5118" s="384"/>
      <c r="S5118" s="440"/>
      <c r="T5118" s="441"/>
      <c r="U5118" s="442"/>
      <c r="V5118" s="443"/>
      <c r="W5118" s="448"/>
      <c r="X5118" s="438"/>
      <c r="Y5118" s="409"/>
      <c r="Z5118" s="439"/>
      <c r="AA5118" s="411"/>
      <c r="AB5118" s="412"/>
      <c r="AC5118" s="413"/>
      <c r="AD5118" s="451" t="s">
        <v>30</v>
      </c>
      <c r="AE5118" s="442">
        <v>5.0</v>
      </c>
      <c r="AF5118" s="452" t="s">
        <v>31</v>
      </c>
      <c r="AG5118" s="414">
        <v>233.0</v>
      </c>
      <c r="AH5118" s="79"/>
      <c r="AI5118" s="80"/>
      <c r="AJ5118" s="80"/>
      <c r="AK5118" s="80"/>
      <c r="AL5118" s="14"/>
      <c r="AM5118" s="16" t="str">
        <f t="shared" si="235"/>
        <v>{s:'63F172'},</v>
      </c>
      <c r="AN5118" s="16"/>
    </row>
    <row r="5119" ht="16.5" customHeight="1">
      <c r="A5119" s="403">
        <v>63.0</v>
      </c>
      <c r="B5119" s="404" t="s">
        <v>7304</v>
      </c>
      <c r="C5119" s="31">
        <v>5117.0</v>
      </c>
      <c r="D5119" s="405" t="s">
        <v>7305</v>
      </c>
      <c r="E5119" s="94"/>
      <c r="F5119" s="94"/>
      <c r="G5119" s="103"/>
      <c r="H5119" s="140"/>
      <c r="I5119" s="140"/>
      <c r="J5119" s="95"/>
      <c r="K5119" s="69"/>
      <c r="L5119" s="65"/>
      <c r="M5119" s="65"/>
      <c r="N5119" s="302"/>
      <c r="O5119" s="382"/>
      <c r="P5119" s="383"/>
      <c r="Q5119" s="302"/>
      <c r="R5119" s="384"/>
      <c r="S5119" s="440"/>
      <c r="T5119" s="441"/>
      <c r="U5119" s="442"/>
      <c r="V5119" s="443"/>
      <c r="W5119" s="448"/>
      <c r="X5119" s="445"/>
      <c r="Y5119" s="418"/>
      <c r="Z5119" s="446"/>
      <c r="AA5119" s="438" t="s">
        <v>20</v>
      </c>
      <c r="AB5119" s="409" t="s">
        <v>21</v>
      </c>
      <c r="AC5119" s="454">
        <v>0.85</v>
      </c>
      <c r="AD5119" s="441"/>
      <c r="AE5119" s="442"/>
      <c r="AF5119" s="452"/>
      <c r="AG5119" s="414">
        <v>197.0</v>
      </c>
      <c r="AH5119" s="79"/>
      <c r="AI5119" s="80"/>
      <c r="AJ5119" s="80"/>
      <c r="AK5119" s="80"/>
      <c r="AL5119" s="14"/>
      <c r="AM5119" s="16" t="str">
        <f t="shared" si="235"/>
        <v>{s:'63F173'},</v>
      </c>
      <c r="AN5119" s="16"/>
    </row>
    <row r="5120" ht="16.5" customHeight="1">
      <c r="A5120" s="403">
        <v>63.0</v>
      </c>
      <c r="B5120" s="404" t="s">
        <v>7306</v>
      </c>
      <c r="C5120" s="31">
        <v>5118.0</v>
      </c>
      <c r="D5120" s="405" t="s">
        <v>7307</v>
      </c>
      <c r="E5120" s="94"/>
      <c r="F5120" s="94"/>
      <c r="G5120" s="103"/>
      <c r="H5120" s="140"/>
      <c r="I5120" s="140"/>
      <c r="J5120" s="95"/>
      <c r="K5120" s="69"/>
      <c r="L5120" s="65"/>
      <c r="M5120" s="65"/>
      <c r="N5120" s="302"/>
      <c r="O5120" s="382"/>
      <c r="P5120" s="383"/>
      <c r="Q5120" s="302"/>
      <c r="R5120" s="384"/>
      <c r="S5120" s="440"/>
      <c r="T5120" s="441"/>
      <c r="U5120" s="442"/>
      <c r="V5120" s="443"/>
      <c r="W5120" s="448"/>
      <c r="X5120" s="449" t="s">
        <v>326</v>
      </c>
      <c r="Y5120" s="442" t="s">
        <v>21</v>
      </c>
      <c r="Z5120" s="448" t="str">
        <f>$Z$653</f>
        <v/>
      </c>
      <c r="AA5120" s="426"/>
      <c r="AB5120" s="427"/>
      <c r="AC5120" s="428"/>
      <c r="AD5120" s="441"/>
      <c r="AE5120" s="443"/>
      <c r="AF5120" s="448"/>
      <c r="AG5120" s="414">
        <v>162.0</v>
      </c>
      <c r="AH5120" s="79"/>
      <c r="AI5120" s="80"/>
      <c r="AJ5120" s="80"/>
      <c r="AK5120" s="80"/>
      <c r="AL5120" s="14"/>
      <c r="AM5120" s="16" t="str">
        <f t="shared" si="235"/>
        <v>{s:'63F174'},</v>
      </c>
      <c r="AN5120" s="16"/>
    </row>
    <row r="5121" ht="16.5" customHeight="1">
      <c r="A5121" s="403">
        <v>63.0</v>
      </c>
      <c r="B5121" s="404" t="s">
        <v>7308</v>
      </c>
      <c r="C5121" s="31">
        <v>5119.0</v>
      </c>
      <c r="D5121" s="405" t="s">
        <v>7309</v>
      </c>
      <c r="E5121" s="94"/>
      <c r="F5121" s="94"/>
      <c r="G5121" s="103"/>
      <c r="H5121" s="140"/>
      <c r="I5121" s="140"/>
      <c r="J5121" s="95"/>
      <c r="K5121" s="69"/>
      <c r="L5121" s="65"/>
      <c r="M5121" s="65"/>
      <c r="N5121" s="302"/>
      <c r="O5121" s="382"/>
      <c r="P5121" s="383"/>
      <c r="Q5121" s="302"/>
      <c r="R5121" s="384"/>
      <c r="S5121" s="440"/>
      <c r="T5121" s="441"/>
      <c r="U5121" s="442"/>
      <c r="V5121" s="443"/>
      <c r="W5121" s="448"/>
      <c r="X5121" s="450"/>
      <c r="Y5121" s="418"/>
      <c r="Z5121" s="419"/>
      <c r="AA5121" s="420" t="s">
        <v>20</v>
      </c>
      <c r="AB5121" s="421" t="s">
        <v>21</v>
      </c>
      <c r="AC5121" s="430">
        <v>0.85</v>
      </c>
      <c r="AD5121" s="441"/>
      <c r="AE5121" s="443"/>
      <c r="AF5121" s="448"/>
      <c r="AG5121" s="414">
        <v>137.0</v>
      </c>
      <c r="AH5121" s="79"/>
      <c r="AI5121" s="80"/>
      <c r="AJ5121" s="80"/>
      <c r="AK5121" s="80"/>
      <c r="AL5121" s="14"/>
      <c r="AM5121" s="16" t="str">
        <f t="shared" si="235"/>
        <v>{s:'63F175'},</v>
      </c>
      <c r="AN5121" s="16"/>
    </row>
    <row r="5122" ht="16.5" customHeight="1">
      <c r="A5122" s="403">
        <v>63.0</v>
      </c>
      <c r="B5122" s="404" t="s">
        <v>7310</v>
      </c>
      <c r="C5122" s="31">
        <v>5120.0</v>
      </c>
      <c r="D5122" s="405" t="s">
        <v>7311</v>
      </c>
      <c r="E5122" s="94"/>
      <c r="F5122" s="94"/>
      <c r="G5122" s="103"/>
      <c r="H5122" s="140"/>
      <c r="I5122" s="140"/>
      <c r="J5122" s="95"/>
      <c r="K5122" s="69"/>
      <c r="L5122" s="65"/>
      <c r="M5122" s="65"/>
      <c r="N5122" s="302"/>
      <c r="O5122" s="382"/>
      <c r="P5122" s="383"/>
      <c r="Q5122" s="302"/>
      <c r="R5122" s="384"/>
      <c r="S5122" s="440"/>
      <c r="T5122" s="455"/>
      <c r="U5122" s="442"/>
      <c r="V5122" s="443"/>
      <c r="W5122" s="448"/>
      <c r="X5122" s="449" t="s">
        <v>329</v>
      </c>
      <c r="Y5122" s="442" t="s">
        <v>21</v>
      </c>
      <c r="Z5122" s="448" t="str">
        <f>$Z$655</f>
        <v/>
      </c>
      <c r="AA5122" s="423"/>
      <c r="AB5122" s="424"/>
      <c r="AC5122" s="419"/>
      <c r="AD5122" s="441"/>
      <c r="AE5122" s="443"/>
      <c r="AF5122" s="448"/>
      <c r="AG5122" s="414">
        <v>197.0</v>
      </c>
      <c r="AH5122" s="79"/>
      <c r="AI5122" s="80"/>
      <c r="AJ5122" s="80"/>
      <c r="AK5122" s="80"/>
      <c r="AL5122" s="14"/>
      <c r="AM5122" s="16" t="str">
        <f t="shared" si="235"/>
        <v>{s:'63F176'},</v>
      </c>
      <c r="AN5122" s="16"/>
    </row>
    <row r="5123" ht="16.5" customHeight="1">
      <c r="A5123" s="403">
        <v>63.0</v>
      </c>
      <c r="B5123" s="404" t="s">
        <v>7312</v>
      </c>
      <c r="C5123" s="31">
        <v>5121.0</v>
      </c>
      <c r="D5123" s="405" t="s">
        <v>7313</v>
      </c>
      <c r="E5123" s="94"/>
      <c r="F5123" s="94"/>
      <c r="G5123" s="103"/>
      <c r="H5123" s="140"/>
      <c r="I5123" s="140"/>
      <c r="J5123" s="95"/>
      <c r="K5123" s="69"/>
      <c r="L5123" s="65"/>
      <c r="M5123" s="65"/>
      <c r="N5123" s="302"/>
      <c r="O5123" s="382"/>
      <c r="P5123" s="383"/>
      <c r="Q5123" s="302"/>
      <c r="R5123" s="384"/>
      <c r="S5123" s="458"/>
      <c r="T5123" s="455"/>
      <c r="U5123" s="442"/>
      <c r="V5123" s="443"/>
      <c r="W5123" s="448"/>
      <c r="X5123" s="450"/>
      <c r="Y5123" s="418"/>
      <c r="Z5123" s="419"/>
      <c r="AA5123" s="420" t="s">
        <v>20</v>
      </c>
      <c r="AB5123" s="421" t="s">
        <v>21</v>
      </c>
      <c r="AC5123" s="430">
        <v>0.85</v>
      </c>
      <c r="AD5123" s="456"/>
      <c r="AE5123" s="424"/>
      <c r="AF5123" s="419"/>
      <c r="AG5123" s="414">
        <v>167.0</v>
      </c>
      <c r="AH5123" s="79"/>
      <c r="AI5123" s="80"/>
      <c r="AJ5123" s="80"/>
      <c r="AK5123" s="80"/>
      <c r="AL5123" s="14"/>
      <c r="AM5123" s="16" t="str">
        <f t="shared" si="235"/>
        <v>{s:'63F177'},</v>
      </c>
      <c r="AN5123" s="16"/>
    </row>
    <row r="5124" ht="16.5" customHeight="1">
      <c r="A5124" s="403">
        <v>63.0</v>
      </c>
      <c r="B5124" s="404" t="s">
        <v>7314</v>
      </c>
      <c r="C5124" s="31">
        <v>5122.0</v>
      </c>
      <c r="D5124" s="405" t="s">
        <v>7315</v>
      </c>
      <c r="E5124" s="94"/>
      <c r="F5124" s="94"/>
      <c r="G5124" s="103"/>
      <c r="H5124" s="140"/>
      <c r="I5124" s="140"/>
      <c r="J5124" s="95"/>
      <c r="K5124" s="69"/>
      <c r="L5124" s="65"/>
      <c r="M5124" s="65"/>
      <c r="N5124" s="302"/>
      <c r="O5124" s="382"/>
      <c r="P5124" s="383"/>
      <c r="Q5124" s="302"/>
      <c r="R5124" s="384"/>
      <c r="S5124" s="458"/>
      <c r="T5124" s="436" t="s">
        <v>27</v>
      </c>
      <c r="U5124" s="409"/>
      <c r="V5124" s="457"/>
      <c r="W5124" s="410"/>
      <c r="X5124" s="438"/>
      <c r="Y5124" s="409"/>
      <c r="Z5124" s="439"/>
      <c r="AA5124" s="411"/>
      <c r="AB5124" s="412"/>
      <c r="AC5124" s="412"/>
      <c r="AD5124" s="412"/>
      <c r="AE5124" s="412"/>
      <c r="AF5124" s="413"/>
      <c r="AG5124" s="414">
        <v>170.0</v>
      </c>
      <c r="AH5124" s="79"/>
      <c r="AI5124" s="80"/>
      <c r="AJ5124" s="80"/>
      <c r="AK5124" s="80"/>
      <c r="AL5124" s="14"/>
      <c r="AM5124" s="16" t="str">
        <f t="shared" si="235"/>
        <v>{s:'63F178'},</v>
      </c>
      <c r="AN5124" s="16"/>
    </row>
    <row r="5125" ht="16.5" customHeight="1">
      <c r="A5125" s="403">
        <v>63.0</v>
      </c>
      <c r="B5125" s="404" t="s">
        <v>7316</v>
      </c>
      <c r="C5125" s="31">
        <v>5123.0</v>
      </c>
      <c r="D5125" s="405" t="s">
        <v>7317</v>
      </c>
      <c r="E5125" s="94"/>
      <c r="F5125" s="94"/>
      <c r="G5125" s="103"/>
      <c r="H5125" s="140"/>
      <c r="I5125" s="140"/>
      <c r="J5125" s="95"/>
      <c r="K5125" s="69"/>
      <c r="L5125" s="65"/>
      <c r="M5125" s="65"/>
      <c r="N5125" s="302"/>
      <c r="O5125" s="382"/>
      <c r="P5125" s="383"/>
      <c r="Q5125" s="302"/>
      <c r="R5125" s="384"/>
      <c r="S5125" s="458"/>
      <c r="T5125" s="441"/>
      <c r="U5125" s="442" t="s">
        <v>21</v>
      </c>
      <c r="V5125" s="443">
        <v>0.5</v>
      </c>
      <c r="W5125" s="448"/>
      <c r="X5125" s="445"/>
      <c r="Y5125" s="418"/>
      <c r="Z5125" s="446"/>
      <c r="AA5125" s="438" t="s">
        <v>20</v>
      </c>
      <c r="AB5125" s="409" t="s">
        <v>21</v>
      </c>
      <c r="AC5125" s="447">
        <v>0.85</v>
      </c>
      <c r="AD5125" s="412"/>
      <c r="AE5125" s="412"/>
      <c r="AF5125" s="413"/>
      <c r="AG5125" s="414">
        <v>145.0</v>
      </c>
      <c r="AH5125" s="79"/>
      <c r="AI5125" s="80"/>
      <c r="AJ5125" s="80"/>
      <c r="AK5125" s="80"/>
      <c r="AL5125" s="14"/>
      <c r="AM5125" s="16" t="str">
        <f t="shared" si="235"/>
        <v>{s:'63F179'},</v>
      </c>
      <c r="AN5125" s="16"/>
    </row>
    <row r="5126" ht="16.5" customHeight="1">
      <c r="A5126" s="403">
        <v>63.0</v>
      </c>
      <c r="B5126" s="404" t="s">
        <v>7318</v>
      </c>
      <c r="C5126" s="31">
        <v>5124.0</v>
      </c>
      <c r="D5126" s="405" t="s">
        <v>7319</v>
      </c>
      <c r="E5126" s="94"/>
      <c r="F5126" s="94"/>
      <c r="G5126" s="103"/>
      <c r="H5126" s="140"/>
      <c r="I5126" s="140"/>
      <c r="J5126" s="95"/>
      <c r="K5126" s="69"/>
      <c r="L5126" s="65"/>
      <c r="M5126" s="65"/>
      <c r="N5126" s="302"/>
      <c r="O5126" s="382"/>
      <c r="P5126" s="383"/>
      <c r="Q5126" s="302"/>
      <c r="R5126" s="384"/>
      <c r="S5126" s="458"/>
      <c r="T5126" s="441"/>
      <c r="U5126" s="442"/>
      <c r="V5126" s="443"/>
      <c r="W5126" s="448"/>
      <c r="X5126" s="449" t="s">
        <v>326</v>
      </c>
      <c r="Y5126" s="409" t="s">
        <v>21</v>
      </c>
      <c r="Z5126" s="410" t="str">
        <f>$Z$653</f>
        <v/>
      </c>
      <c r="AA5126" s="426"/>
      <c r="AB5126" s="427"/>
      <c r="AC5126" s="427"/>
      <c r="AD5126" s="427"/>
      <c r="AE5126" s="427"/>
      <c r="AF5126" s="428"/>
      <c r="AG5126" s="414">
        <v>119.0</v>
      </c>
      <c r="AH5126" s="79"/>
      <c r="AI5126" s="80"/>
      <c r="AJ5126" s="80"/>
      <c r="AK5126" s="80"/>
      <c r="AL5126" s="14"/>
      <c r="AM5126" s="16" t="str">
        <f t="shared" si="235"/>
        <v>{s:'63F180'},</v>
      </c>
      <c r="AN5126" s="16"/>
    </row>
    <row r="5127" ht="16.5" customHeight="1">
      <c r="A5127" s="403">
        <v>63.0</v>
      </c>
      <c r="B5127" s="404" t="s">
        <v>7320</v>
      </c>
      <c r="C5127" s="31">
        <v>5125.0</v>
      </c>
      <c r="D5127" s="405" t="s">
        <v>7321</v>
      </c>
      <c r="E5127" s="94"/>
      <c r="F5127" s="94"/>
      <c r="G5127" s="103"/>
      <c r="H5127" s="140"/>
      <c r="I5127" s="140"/>
      <c r="J5127" s="95"/>
      <c r="K5127" s="69"/>
      <c r="L5127" s="65"/>
      <c r="M5127" s="65"/>
      <c r="N5127" s="302"/>
      <c r="O5127" s="382"/>
      <c r="P5127" s="383"/>
      <c r="Q5127" s="302"/>
      <c r="R5127" s="384"/>
      <c r="S5127" s="458"/>
      <c r="T5127" s="441"/>
      <c r="U5127" s="442"/>
      <c r="V5127" s="443"/>
      <c r="W5127" s="448"/>
      <c r="X5127" s="450"/>
      <c r="Y5127" s="418"/>
      <c r="Z5127" s="419"/>
      <c r="AA5127" s="420" t="s">
        <v>20</v>
      </c>
      <c r="AB5127" s="421" t="s">
        <v>21</v>
      </c>
      <c r="AC5127" s="422">
        <v>0.85</v>
      </c>
      <c r="AD5127" s="412"/>
      <c r="AE5127" s="412"/>
      <c r="AF5127" s="413"/>
      <c r="AG5127" s="414">
        <v>101.0</v>
      </c>
      <c r="AH5127" s="79"/>
      <c r="AI5127" s="80"/>
      <c r="AJ5127" s="80"/>
      <c r="AK5127" s="80"/>
      <c r="AL5127" s="14"/>
      <c r="AM5127" s="16" t="str">
        <f t="shared" si="235"/>
        <v>{s:'63F181'},</v>
      </c>
      <c r="AN5127" s="16"/>
    </row>
    <row r="5128" ht="16.5" customHeight="1">
      <c r="A5128" s="403">
        <v>63.0</v>
      </c>
      <c r="B5128" s="404" t="s">
        <v>7322</v>
      </c>
      <c r="C5128" s="31">
        <v>5126.0</v>
      </c>
      <c r="D5128" s="405" t="s">
        <v>7323</v>
      </c>
      <c r="E5128" s="94"/>
      <c r="F5128" s="94"/>
      <c r="G5128" s="103"/>
      <c r="H5128" s="140"/>
      <c r="I5128" s="140"/>
      <c r="J5128" s="95"/>
      <c r="K5128" s="69"/>
      <c r="L5128" s="65"/>
      <c r="M5128" s="65"/>
      <c r="N5128" s="302"/>
      <c r="O5128" s="382"/>
      <c r="P5128" s="383"/>
      <c r="Q5128" s="302"/>
      <c r="R5128" s="384"/>
      <c r="S5128" s="458"/>
      <c r="T5128" s="441"/>
      <c r="U5128" s="442"/>
      <c r="V5128" s="443"/>
      <c r="W5128" s="448"/>
      <c r="X5128" s="449" t="s">
        <v>329</v>
      </c>
      <c r="Y5128" s="409" t="s">
        <v>21</v>
      </c>
      <c r="Z5128" s="410" t="str">
        <f>$Z$655</f>
        <v/>
      </c>
      <c r="AA5128" s="423"/>
      <c r="AB5128" s="424"/>
      <c r="AC5128" s="424"/>
      <c r="AD5128" s="424"/>
      <c r="AE5128" s="424"/>
      <c r="AF5128" s="419"/>
      <c r="AG5128" s="414">
        <v>145.0</v>
      </c>
      <c r="AH5128" s="79"/>
      <c r="AI5128" s="80"/>
      <c r="AJ5128" s="80"/>
      <c r="AK5128" s="80"/>
      <c r="AL5128" s="14"/>
      <c r="AM5128" s="16" t="str">
        <f t="shared" si="235"/>
        <v>{s:'63F182'},</v>
      </c>
      <c r="AN5128" s="16"/>
    </row>
    <row r="5129" ht="16.5" customHeight="1">
      <c r="A5129" s="403">
        <v>63.0</v>
      </c>
      <c r="B5129" s="404" t="s">
        <v>7324</v>
      </c>
      <c r="C5129" s="31">
        <v>5127.0</v>
      </c>
      <c r="D5129" s="405" t="s">
        <v>7325</v>
      </c>
      <c r="E5129" s="94"/>
      <c r="F5129" s="94"/>
      <c r="G5129" s="103"/>
      <c r="H5129" s="140"/>
      <c r="I5129" s="140"/>
      <c r="J5129" s="95"/>
      <c r="K5129" s="69"/>
      <c r="L5129" s="65"/>
      <c r="M5129" s="65"/>
      <c r="N5129" s="302"/>
      <c r="O5129" s="382"/>
      <c r="P5129" s="383"/>
      <c r="Q5129" s="302"/>
      <c r="R5129" s="384"/>
      <c r="S5129" s="458"/>
      <c r="T5129" s="441"/>
      <c r="U5129" s="442"/>
      <c r="V5129" s="443"/>
      <c r="W5129" s="448"/>
      <c r="X5129" s="450"/>
      <c r="Y5129" s="418"/>
      <c r="Z5129" s="419"/>
      <c r="AA5129" s="420" t="s">
        <v>20</v>
      </c>
      <c r="AB5129" s="421" t="s">
        <v>21</v>
      </c>
      <c r="AC5129" s="422">
        <v>0.85</v>
      </c>
      <c r="AD5129" s="412"/>
      <c r="AE5129" s="412"/>
      <c r="AF5129" s="413"/>
      <c r="AG5129" s="414">
        <v>123.0</v>
      </c>
      <c r="AH5129" s="79"/>
      <c r="AI5129" s="80"/>
      <c r="AJ5129" s="80"/>
      <c r="AK5129" s="80"/>
      <c r="AL5129" s="14"/>
      <c r="AM5129" s="16" t="str">
        <f t="shared" si="235"/>
        <v>{s:'63F183'},</v>
      </c>
      <c r="AN5129" s="16"/>
    </row>
    <row r="5130" ht="16.5" customHeight="1">
      <c r="A5130" s="403">
        <v>63.0</v>
      </c>
      <c r="B5130" s="404" t="s">
        <v>7326</v>
      </c>
      <c r="C5130" s="31">
        <v>5128.0</v>
      </c>
      <c r="D5130" s="405" t="s">
        <v>7327</v>
      </c>
      <c r="E5130" s="94"/>
      <c r="F5130" s="94"/>
      <c r="G5130" s="103"/>
      <c r="H5130" s="140"/>
      <c r="I5130" s="140"/>
      <c r="J5130" s="95"/>
      <c r="K5130" s="69"/>
      <c r="L5130" s="65"/>
      <c r="M5130" s="65"/>
      <c r="N5130" s="302"/>
      <c r="O5130" s="382"/>
      <c r="P5130" s="383"/>
      <c r="Q5130" s="302"/>
      <c r="R5130" s="384"/>
      <c r="S5130" s="458"/>
      <c r="T5130" s="441"/>
      <c r="U5130" s="442"/>
      <c r="V5130" s="443"/>
      <c r="W5130" s="448"/>
      <c r="X5130" s="438"/>
      <c r="Y5130" s="409"/>
      <c r="Z5130" s="439"/>
      <c r="AA5130" s="411"/>
      <c r="AB5130" s="412"/>
      <c r="AC5130" s="413"/>
      <c r="AD5130" s="451" t="s">
        <v>30</v>
      </c>
      <c r="AE5130" s="442">
        <v>5.0</v>
      </c>
      <c r="AF5130" s="452" t="s">
        <v>31</v>
      </c>
      <c r="AG5130" s="414">
        <v>165.0</v>
      </c>
      <c r="AH5130" s="79"/>
      <c r="AI5130" s="80"/>
      <c r="AJ5130" s="80"/>
      <c r="AK5130" s="80"/>
      <c r="AL5130" s="14"/>
      <c r="AM5130" s="16" t="str">
        <f t="shared" si="235"/>
        <v>{s:'63F184'},</v>
      </c>
      <c r="AN5130" s="16"/>
    </row>
    <row r="5131" ht="16.5" customHeight="1">
      <c r="A5131" s="403">
        <v>63.0</v>
      </c>
      <c r="B5131" s="404" t="s">
        <v>7328</v>
      </c>
      <c r="C5131" s="31">
        <v>5129.0</v>
      </c>
      <c r="D5131" s="405" t="s">
        <v>7329</v>
      </c>
      <c r="E5131" s="94"/>
      <c r="F5131" s="94"/>
      <c r="G5131" s="103"/>
      <c r="H5131" s="140"/>
      <c r="I5131" s="140"/>
      <c r="J5131" s="95"/>
      <c r="K5131" s="69"/>
      <c r="L5131" s="65"/>
      <c r="M5131" s="65"/>
      <c r="N5131" s="302"/>
      <c r="O5131" s="382"/>
      <c r="P5131" s="383"/>
      <c r="Q5131" s="302"/>
      <c r="R5131" s="384"/>
      <c r="S5131" s="458"/>
      <c r="T5131" s="455"/>
      <c r="U5131" s="442"/>
      <c r="V5131" s="443"/>
      <c r="W5131" s="443"/>
      <c r="X5131" s="445"/>
      <c r="Y5131" s="418"/>
      <c r="Z5131" s="446"/>
      <c r="AA5131" s="438" t="s">
        <v>20</v>
      </c>
      <c r="AB5131" s="409" t="s">
        <v>21</v>
      </c>
      <c r="AC5131" s="454">
        <v>0.85</v>
      </c>
      <c r="AD5131" s="441"/>
      <c r="AE5131" s="442"/>
      <c r="AF5131" s="452"/>
      <c r="AG5131" s="414">
        <v>140.0</v>
      </c>
      <c r="AH5131" s="79"/>
      <c r="AI5131" s="80"/>
      <c r="AJ5131" s="80"/>
      <c r="AK5131" s="80"/>
      <c r="AL5131" s="14"/>
      <c r="AM5131" s="16" t="str">
        <f t="shared" si="235"/>
        <v>{s:'63F185'},</v>
      </c>
      <c r="AN5131" s="16"/>
    </row>
    <row r="5132" ht="16.5" customHeight="1">
      <c r="A5132" s="403">
        <v>63.0</v>
      </c>
      <c r="B5132" s="404" t="s">
        <v>7330</v>
      </c>
      <c r="C5132" s="31">
        <v>5130.0</v>
      </c>
      <c r="D5132" s="405" t="s">
        <v>7331</v>
      </c>
      <c r="E5132" s="94"/>
      <c r="F5132" s="94"/>
      <c r="G5132" s="103"/>
      <c r="H5132" s="140"/>
      <c r="I5132" s="140"/>
      <c r="J5132" s="95"/>
      <c r="K5132" s="69"/>
      <c r="L5132" s="65"/>
      <c r="M5132" s="65"/>
      <c r="N5132" s="302"/>
      <c r="O5132" s="382"/>
      <c r="P5132" s="383"/>
      <c r="Q5132" s="302"/>
      <c r="R5132" s="384"/>
      <c r="S5132" s="458"/>
      <c r="T5132" s="455"/>
      <c r="U5132" s="442"/>
      <c r="V5132" s="443"/>
      <c r="W5132" s="443"/>
      <c r="X5132" s="449" t="s">
        <v>326</v>
      </c>
      <c r="Y5132" s="442" t="s">
        <v>21</v>
      </c>
      <c r="Z5132" s="448" t="str">
        <f>$Z$653</f>
        <v/>
      </c>
      <c r="AA5132" s="426"/>
      <c r="AB5132" s="427"/>
      <c r="AC5132" s="428"/>
      <c r="AD5132" s="441"/>
      <c r="AE5132" s="443"/>
      <c r="AF5132" s="448"/>
      <c r="AG5132" s="414">
        <v>114.0</v>
      </c>
      <c r="AH5132" s="79"/>
      <c r="AI5132" s="80"/>
      <c r="AJ5132" s="80"/>
      <c r="AK5132" s="80"/>
      <c r="AL5132" s="14"/>
      <c r="AM5132" s="16" t="str">
        <f t="shared" si="235"/>
        <v>{s:'63F186'},</v>
      </c>
      <c r="AN5132" s="16"/>
    </row>
    <row r="5133" ht="16.5" customHeight="1">
      <c r="A5133" s="403">
        <v>63.0</v>
      </c>
      <c r="B5133" s="404" t="s">
        <v>7332</v>
      </c>
      <c r="C5133" s="31">
        <v>5131.0</v>
      </c>
      <c r="D5133" s="405" t="s">
        <v>7333</v>
      </c>
      <c r="E5133" s="94"/>
      <c r="F5133" s="94"/>
      <c r="G5133" s="103"/>
      <c r="H5133" s="140"/>
      <c r="I5133" s="140"/>
      <c r="J5133" s="95"/>
      <c r="K5133" s="69"/>
      <c r="L5133" s="65"/>
      <c r="M5133" s="65"/>
      <c r="N5133" s="302"/>
      <c r="O5133" s="382"/>
      <c r="P5133" s="383"/>
      <c r="Q5133" s="302"/>
      <c r="R5133" s="384"/>
      <c r="S5133" s="458"/>
      <c r="T5133" s="455"/>
      <c r="U5133" s="442"/>
      <c r="V5133" s="443"/>
      <c r="W5133" s="443"/>
      <c r="X5133" s="450"/>
      <c r="Y5133" s="418"/>
      <c r="Z5133" s="419"/>
      <c r="AA5133" s="420" t="s">
        <v>20</v>
      </c>
      <c r="AB5133" s="421" t="s">
        <v>21</v>
      </c>
      <c r="AC5133" s="430">
        <v>0.85</v>
      </c>
      <c r="AD5133" s="441"/>
      <c r="AE5133" s="443"/>
      <c r="AF5133" s="448"/>
      <c r="AG5133" s="414">
        <v>96.0</v>
      </c>
      <c r="AH5133" s="79"/>
      <c r="AI5133" s="80"/>
      <c r="AJ5133" s="80"/>
      <c r="AK5133" s="80"/>
      <c r="AL5133" s="14"/>
      <c r="AM5133" s="16" t="str">
        <f t="shared" si="235"/>
        <v>{s:'63F187'},</v>
      </c>
      <c r="AN5133" s="16"/>
    </row>
    <row r="5134" ht="16.5" customHeight="1">
      <c r="A5134" s="403">
        <v>63.0</v>
      </c>
      <c r="B5134" s="404" t="s">
        <v>7334</v>
      </c>
      <c r="C5134" s="31">
        <v>5132.0</v>
      </c>
      <c r="D5134" s="405" t="s">
        <v>7335</v>
      </c>
      <c r="E5134" s="94"/>
      <c r="F5134" s="94"/>
      <c r="G5134" s="103"/>
      <c r="H5134" s="140"/>
      <c r="I5134" s="140"/>
      <c r="J5134" s="95"/>
      <c r="K5134" s="69"/>
      <c r="L5134" s="65"/>
      <c r="M5134" s="65"/>
      <c r="N5134" s="302"/>
      <c r="O5134" s="382"/>
      <c r="P5134" s="383"/>
      <c r="Q5134" s="302"/>
      <c r="R5134" s="384"/>
      <c r="S5134" s="453"/>
      <c r="T5134" s="458"/>
      <c r="U5134" s="442"/>
      <c r="V5134" s="443"/>
      <c r="W5134" s="443"/>
      <c r="X5134" s="449" t="s">
        <v>329</v>
      </c>
      <c r="Y5134" s="442" t="s">
        <v>21</v>
      </c>
      <c r="Z5134" s="448" t="str">
        <f>$Z$655</f>
        <v/>
      </c>
      <c r="AA5134" s="423"/>
      <c r="AB5134" s="424"/>
      <c r="AC5134" s="419"/>
      <c r="AD5134" s="441"/>
      <c r="AE5134" s="443"/>
      <c r="AF5134" s="448"/>
      <c r="AG5134" s="414">
        <v>140.0</v>
      </c>
      <c r="AH5134" s="79"/>
      <c r="AI5134" s="80"/>
      <c r="AJ5134" s="80"/>
      <c r="AK5134" s="80"/>
      <c r="AL5134" s="14"/>
      <c r="AM5134" s="16" t="str">
        <f t="shared" si="235"/>
        <v>{s:'63F188'},</v>
      </c>
      <c r="AN5134" s="16"/>
    </row>
    <row r="5135" ht="16.5" customHeight="1">
      <c r="A5135" s="403">
        <v>63.0</v>
      </c>
      <c r="B5135" s="404" t="s">
        <v>7336</v>
      </c>
      <c r="C5135" s="31">
        <v>5133.0</v>
      </c>
      <c r="D5135" s="405" t="s">
        <v>7337</v>
      </c>
      <c r="E5135" s="94"/>
      <c r="F5135" s="94"/>
      <c r="G5135" s="103"/>
      <c r="H5135" s="140"/>
      <c r="I5135" s="140"/>
      <c r="J5135" s="95"/>
      <c r="K5135" s="69"/>
      <c r="L5135" s="65"/>
      <c r="M5135" s="65"/>
      <c r="N5135" s="302"/>
      <c r="O5135" s="382"/>
      <c r="P5135" s="383"/>
      <c r="Q5135" s="302"/>
      <c r="R5135" s="384"/>
      <c r="S5135" s="460"/>
      <c r="T5135" s="458"/>
      <c r="U5135" s="442"/>
      <c r="V5135" s="443"/>
      <c r="W5135" s="443"/>
      <c r="X5135" s="450"/>
      <c r="Y5135" s="418"/>
      <c r="Z5135" s="419"/>
      <c r="AA5135" s="420" t="s">
        <v>20</v>
      </c>
      <c r="AB5135" s="421" t="s">
        <v>21</v>
      </c>
      <c r="AC5135" s="430">
        <v>0.85</v>
      </c>
      <c r="AD5135" s="456"/>
      <c r="AE5135" s="424"/>
      <c r="AF5135" s="419"/>
      <c r="AG5135" s="414">
        <v>118.0</v>
      </c>
      <c r="AH5135" s="79"/>
      <c r="AI5135" s="80"/>
      <c r="AJ5135" s="80"/>
      <c r="AK5135" s="80"/>
      <c r="AL5135" s="14"/>
      <c r="AM5135" s="16" t="str">
        <f t="shared" si="235"/>
        <v>{s:'63F189'},</v>
      </c>
      <c r="AN5135" s="16"/>
    </row>
    <row r="5136" ht="16.5" customHeight="1">
      <c r="A5136" s="29">
        <v>63.0</v>
      </c>
      <c r="B5136" s="30" t="s">
        <v>7338</v>
      </c>
      <c r="C5136" s="31">
        <v>5134.0</v>
      </c>
      <c r="D5136" s="32" t="s">
        <v>7339</v>
      </c>
      <c r="E5136" s="94"/>
      <c r="F5136" s="94"/>
      <c r="G5136" s="94"/>
      <c r="H5136" s="140"/>
      <c r="I5136" s="140"/>
      <c r="J5136" s="95"/>
      <c r="K5136" s="82" t="s">
        <v>38</v>
      </c>
      <c r="L5136" s="96"/>
      <c r="M5136" s="96"/>
      <c r="N5136" s="152"/>
      <c r="O5136" s="105"/>
      <c r="P5136" s="94"/>
      <c r="Q5136" s="140"/>
      <c r="R5136" s="95"/>
      <c r="S5136" s="287"/>
      <c r="T5136" s="287"/>
      <c r="U5136" s="152"/>
      <c r="V5136" s="152"/>
      <c r="W5136" s="152"/>
      <c r="X5136" s="299"/>
      <c r="Y5136" s="287"/>
      <c r="Z5136" s="345"/>
      <c r="AA5136" s="398"/>
      <c r="AB5136" s="288"/>
      <c r="AC5136" s="288"/>
      <c r="AD5136" s="288"/>
      <c r="AE5136" s="288"/>
      <c r="AF5136" s="346"/>
      <c r="AG5136" s="45">
        <v>346.0</v>
      </c>
      <c r="AH5136" s="79"/>
      <c r="AI5136" s="80"/>
      <c r="AJ5136" s="80"/>
      <c r="AK5136" s="80"/>
      <c r="AL5136" s="14"/>
      <c r="AM5136" s="16" t="str">
        <f t="shared" ref="AM5136:AM5147" si="236">"{s:'"&amp;A5136&amp;B5136&amp;"', v:"&amp;AG5136&amp;" , c:'"&amp;D5136&amp;"・'},"</f>
        <v>{s:'63F190', v:346 , c:'放デイ３１・有資格１７・責欠・'},</v>
      </c>
      <c r="AN5136" s="16"/>
    </row>
    <row r="5137" ht="16.5" customHeight="1">
      <c r="A5137" s="29">
        <v>63.0</v>
      </c>
      <c r="B5137" s="30" t="s">
        <v>7340</v>
      </c>
      <c r="C5137" s="31">
        <v>5135.0</v>
      </c>
      <c r="D5137" s="32" t="s">
        <v>7341</v>
      </c>
      <c r="E5137" s="94"/>
      <c r="F5137" s="94"/>
      <c r="G5137" s="94"/>
      <c r="H5137" s="140"/>
      <c r="I5137" s="140"/>
      <c r="J5137" s="95"/>
      <c r="K5137" s="87"/>
      <c r="L5137" s="302">
        <v>8.0</v>
      </c>
      <c r="M5137" s="63" t="s">
        <v>40</v>
      </c>
      <c r="N5137" s="140"/>
      <c r="O5137" s="105"/>
      <c r="P5137" s="94"/>
      <c r="Q5137" s="140"/>
      <c r="R5137" s="95"/>
      <c r="S5137" s="302"/>
      <c r="T5137" s="302"/>
      <c r="U5137" s="140"/>
      <c r="V5137" s="140"/>
      <c r="W5137" s="140"/>
      <c r="X5137" s="303"/>
      <c r="Y5137" s="290"/>
      <c r="Z5137" s="350"/>
      <c r="AA5137" s="299" t="s">
        <v>20</v>
      </c>
      <c r="AB5137" s="287" t="s">
        <v>21</v>
      </c>
      <c r="AC5137" s="351">
        <v>0.85</v>
      </c>
      <c r="AD5137" s="288"/>
      <c r="AE5137" s="288"/>
      <c r="AF5137" s="346"/>
      <c r="AG5137" s="45">
        <v>294.0</v>
      </c>
      <c r="AH5137" s="79"/>
      <c r="AI5137" s="80"/>
      <c r="AJ5137" s="80"/>
      <c r="AK5137" s="80"/>
      <c r="AL5137" s="14"/>
      <c r="AM5137" s="16" t="str">
        <f t="shared" si="236"/>
        <v>{s:'63F191', v:294 , c:'放デイ３１・有資格１７・責欠・評減・'},</v>
      </c>
      <c r="AN5137" s="16"/>
    </row>
    <row r="5138" ht="16.5" customHeight="1">
      <c r="A5138" s="29">
        <v>63.0</v>
      </c>
      <c r="B5138" s="30" t="s">
        <v>7342</v>
      </c>
      <c r="C5138" s="31">
        <v>5136.0</v>
      </c>
      <c r="D5138" s="32" t="s">
        <v>7343</v>
      </c>
      <c r="E5138" s="94"/>
      <c r="F5138" s="94"/>
      <c r="G5138" s="94"/>
      <c r="H5138" s="140"/>
      <c r="I5138" s="140"/>
      <c r="J5138" s="95"/>
      <c r="K5138" s="87"/>
      <c r="L5138" s="65"/>
      <c r="M5138" s="302"/>
      <c r="N5138" s="366"/>
      <c r="O5138" s="367"/>
      <c r="P5138" s="368"/>
      <c r="Q5138" s="366"/>
      <c r="R5138" s="369"/>
      <c r="S5138" s="304"/>
      <c r="T5138" s="304"/>
      <c r="U5138" s="140"/>
      <c r="V5138" s="140"/>
      <c r="W5138" s="140"/>
      <c r="X5138" s="305" t="s">
        <v>326</v>
      </c>
      <c r="Y5138" s="287" t="s">
        <v>21</v>
      </c>
      <c r="Z5138" s="354" t="str">
        <f>$Z$653</f>
        <v/>
      </c>
      <c r="AA5138" s="434"/>
      <c r="AB5138" s="297"/>
      <c r="AC5138" s="297"/>
      <c r="AD5138" s="297"/>
      <c r="AE5138" s="297"/>
      <c r="AF5138" s="362"/>
      <c r="AG5138" s="45">
        <v>242.0</v>
      </c>
      <c r="AH5138" s="79"/>
      <c r="AI5138" s="80"/>
      <c r="AJ5138" s="80"/>
      <c r="AK5138" s="80"/>
      <c r="AL5138" s="14"/>
      <c r="AM5138" s="16" t="str">
        <f t="shared" si="236"/>
        <v>{s:'63F192', v:242 , c:'放デイ３１・有資格１７・責欠・開減１・'},</v>
      </c>
      <c r="AN5138" s="16"/>
    </row>
    <row r="5139" ht="16.5" customHeight="1">
      <c r="A5139" s="29">
        <v>63.0</v>
      </c>
      <c r="B5139" s="30" t="s">
        <v>7344</v>
      </c>
      <c r="C5139" s="31">
        <v>5137.0</v>
      </c>
      <c r="D5139" s="32" t="s">
        <v>7345</v>
      </c>
      <c r="E5139" s="94"/>
      <c r="F5139" s="94"/>
      <c r="G5139" s="94"/>
      <c r="H5139" s="140"/>
      <c r="I5139" s="140"/>
      <c r="J5139" s="95"/>
      <c r="K5139" s="87"/>
      <c r="L5139" s="65"/>
      <c r="M5139" s="302"/>
      <c r="N5139" s="366"/>
      <c r="O5139" s="367"/>
      <c r="P5139" s="368"/>
      <c r="Q5139" s="366"/>
      <c r="R5139" s="369"/>
      <c r="S5139" s="304"/>
      <c r="T5139" s="304"/>
      <c r="U5139" s="140"/>
      <c r="V5139" s="140"/>
      <c r="W5139" s="140"/>
      <c r="X5139" s="306"/>
      <c r="Y5139" s="290"/>
      <c r="Z5139" s="355"/>
      <c r="AA5139" s="356" t="s">
        <v>20</v>
      </c>
      <c r="AB5139" s="357" t="s">
        <v>21</v>
      </c>
      <c r="AC5139" s="358">
        <v>0.85</v>
      </c>
      <c r="AD5139" s="288"/>
      <c r="AE5139" s="288"/>
      <c r="AF5139" s="346"/>
      <c r="AG5139" s="45">
        <v>206.0</v>
      </c>
      <c r="AH5139" s="79"/>
      <c r="AI5139" s="80"/>
      <c r="AJ5139" s="80"/>
      <c r="AK5139" s="80"/>
      <c r="AL5139" s="14"/>
      <c r="AM5139" s="16" t="str">
        <f t="shared" si="236"/>
        <v>{s:'63F193', v:206 , c:'放デイ３１・有資格１７・責欠・開減１・評減・'},</v>
      </c>
      <c r="AN5139" s="16"/>
    </row>
    <row r="5140" ht="16.5" customHeight="1">
      <c r="A5140" s="29">
        <v>63.0</v>
      </c>
      <c r="B5140" s="30" t="s">
        <v>7346</v>
      </c>
      <c r="C5140" s="31">
        <v>5138.0</v>
      </c>
      <c r="D5140" s="32" t="s">
        <v>7347</v>
      </c>
      <c r="E5140" s="94"/>
      <c r="F5140" s="94"/>
      <c r="G5140" s="94"/>
      <c r="H5140" s="140"/>
      <c r="I5140" s="140"/>
      <c r="J5140" s="95"/>
      <c r="K5140" s="69"/>
      <c r="L5140" s="65"/>
      <c r="M5140" s="302"/>
      <c r="N5140" s="366"/>
      <c r="O5140" s="367"/>
      <c r="P5140" s="368"/>
      <c r="Q5140" s="366"/>
      <c r="R5140" s="369"/>
      <c r="S5140" s="304"/>
      <c r="T5140" s="304"/>
      <c r="U5140" s="140"/>
      <c r="V5140" s="140"/>
      <c r="W5140" s="140"/>
      <c r="X5140" s="305" t="s">
        <v>329</v>
      </c>
      <c r="Y5140" s="287" t="s">
        <v>21</v>
      </c>
      <c r="Z5140" s="354" t="str">
        <f>$Z$655</f>
        <v/>
      </c>
      <c r="AA5140" s="435"/>
      <c r="AB5140" s="292"/>
      <c r="AC5140" s="292"/>
      <c r="AD5140" s="292"/>
      <c r="AE5140" s="292"/>
      <c r="AF5140" s="355"/>
      <c r="AG5140" s="45">
        <v>294.0</v>
      </c>
      <c r="AH5140" s="79"/>
      <c r="AI5140" s="80"/>
      <c r="AJ5140" s="80"/>
      <c r="AK5140" s="80"/>
      <c r="AL5140" s="14"/>
      <c r="AM5140" s="16" t="str">
        <f t="shared" si="236"/>
        <v>{s:'63F194', v:294 , c:'放デイ３１・有資格１７・責欠・開減２・'},</v>
      </c>
      <c r="AN5140" s="16"/>
    </row>
    <row r="5141" ht="16.5" customHeight="1">
      <c r="A5141" s="29">
        <v>63.0</v>
      </c>
      <c r="B5141" s="30" t="s">
        <v>7348</v>
      </c>
      <c r="C5141" s="31">
        <v>5139.0</v>
      </c>
      <c r="D5141" s="32" t="s">
        <v>7349</v>
      </c>
      <c r="E5141" s="94"/>
      <c r="F5141" s="94"/>
      <c r="G5141" s="94"/>
      <c r="H5141" s="140"/>
      <c r="I5141" s="140"/>
      <c r="J5141" s="95"/>
      <c r="K5141" s="69"/>
      <c r="L5141" s="65"/>
      <c r="M5141" s="302"/>
      <c r="N5141" s="366"/>
      <c r="O5141" s="367"/>
      <c r="P5141" s="368"/>
      <c r="Q5141" s="366"/>
      <c r="R5141" s="369"/>
      <c r="S5141" s="304"/>
      <c r="T5141" s="304"/>
      <c r="U5141" s="140"/>
      <c r="V5141" s="140"/>
      <c r="W5141" s="140"/>
      <c r="X5141" s="306"/>
      <c r="Y5141" s="290"/>
      <c r="Z5141" s="355"/>
      <c r="AA5141" s="356" t="s">
        <v>20</v>
      </c>
      <c r="AB5141" s="357" t="s">
        <v>21</v>
      </c>
      <c r="AC5141" s="358">
        <v>0.85</v>
      </c>
      <c r="AD5141" s="288"/>
      <c r="AE5141" s="288"/>
      <c r="AF5141" s="346"/>
      <c r="AG5141" s="45">
        <v>250.0</v>
      </c>
      <c r="AH5141" s="79"/>
      <c r="AI5141" s="80"/>
      <c r="AJ5141" s="80"/>
      <c r="AK5141" s="80"/>
      <c r="AL5141" s="14"/>
      <c r="AM5141" s="16" t="str">
        <f t="shared" si="236"/>
        <v>{s:'63F195', v:250 , c:'放デイ３１・有資格１７・責欠・開減２・評減・'},</v>
      </c>
      <c r="AN5141" s="16"/>
    </row>
    <row r="5142" ht="16.5" customHeight="1">
      <c r="A5142" s="29">
        <v>63.0</v>
      </c>
      <c r="B5142" s="30" t="s">
        <v>7350</v>
      </c>
      <c r="C5142" s="31">
        <v>5140.0</v>
      </c>
      <c r="D5142" s="32" t="s">
        <v>7351</v>
      </c>
      <c r="E5142" s="94"/>
      <c r="F5142" s="94"/>
      <c r="G5142" s="94"/>
      <c r="H5142" s="140"/>
      <c r="I5142" s="140"/>
      <c r="J5142" s="95"/>
      <c r="K5142" s="69"/>
      <c r="L5142" s="65"/>
      <c r="M5142" s="302"/>
      <c r="N5142" s="366"/>
      <c r="O5142" s="367"/>
      <c r="P5142" s="368"/>
      <c r="Q5142" s="366"/>
      <c r="R5142" s="369"/>
      <c r="S5142" s="304"/>
      <c r="T5142" s="304"/>
      <c r="U5142" s="140"/>
      <c r="V5142" s="140"/>
      <c r="W5142" s="140"/>
      <c r="X5142" s="299"/>
      <c r="Y5142" s="287"/>
      <c r="Z5142" s="345"/>
      <c r="AA5142" s="398"/>
      <c r="AB5142" s="288"/>
      <c r="AC5142" s="346"/>
      <c r="AD5142" s="82" t="s">
        <v>30</v>
      </c>
      <c r="AE5142" s="302">
        <v>5.0</v>
      </c>
      <c r="AF5142" s="360" t="s">
        <v>31</v>
      </c>
      <c r="AG5142" s="45">
        <v>341.0</v>
      </c>
      <c r="AH5142" s="79"/>
      <c r="AI5142" s="80"/>
      <c r="AJ5142" s="80"/>
      <c r="AK5142" s="80"/>
      <c r="AL5142" s="14"/>
      <c r="AM5142" s="16" t="str">
        <f t="shared" si="236"/>
        <v>{s:'63F196', v:341 , c:'放デイ３１・有資格１７・責欠・拘減・'},</v>
      </c>
      <c r="AN5142" s="16"/>
    </row>
    <row r="5143" ht="16.5" customHeight="1">
      <c r="A5143" s="29">
        <v>63.0</v>
      </c>
      <c r="B5143" s="30" t="s">
        <v>7352</v>
      </c>
      <c r="C5143" s="31">
        <v>5141.0</v>
      </c>
      <c r="D5143" s="32" t="s">
        <v>7353</v>
      </c>
      <c r="E5143" s="94"/>
      <c r="F5143" s="94"/>
      <c r="G5143" s="94"/>
      <c r="H5143" s="140"/>
      <c r="I5143" s="140"/>
      <c r="J5143" s="95"/>
      <c r="K5143" s="69"/>
      <c r="L5143" s="65"/>
      <c r="M5143" s="302"/>
      <c r="N5143" s="366"/>
      <c r="O5143" s="367"/>
      <c r="P5143" s="368"/>
      <c r="Q5143" s="366"/>
      <c r="R5143" s="369"/>
      <c r="S5143" s="304"/>
      <c r="T5143" s="304"/>
      <c r="U5143" s="140"/>
      <c r="V5143" s="140"/>
      <c r="W5143" s="140"/>
      <c r="X5143" s="303"/>
      <c r="Y5143" s="290"/>
      <c r="Z5143" s="350"/>
      <c r="AA5143" s="299" t="s">
        <v>20</v>
      </c>
      <c r="AB5143" s="287" t="s">
        <v>21</v>
      </c>
      <c r="AC5143" s="361">
        <v>0.85</v>
      </c>
      <c r="AD5143" s="87"/>
      <c r="AE5143" s="302"/>
      <c r="AF5143" s="360"/>
      <c r="AG5143" s="45">
        <v>289.0</v>
      </c>
      <c r="AH5143" s="79"/>
      <c r="AI5143" s="80"/>
      <c r="AJ5143" s="80"/>
      <c r="AK5143" s="80"/>
      <c r="AL5143" s="14"/>
      <c r="AM5143" s="16" t="str">
        <f t="shared" si="236"/>
        <v>{s:'63F197', v:289 , c:'放デイ３１・有資格１７・責欠・評減・拘減・'},</v>
      </c>
      <c r="AN5143" s="16"/>
    </row>
    <row r="5144" ht="16.5" customHeight="1">
      <c r="A5144" s="29">
        <v>63.0</v>
      </c>
      <c r="B5144" s="30" t="s">
        <v>7354</v>
      </c>
      <c r="C5144" s="31">
        <v>5142.0</v>
      </c>
      <c r="D5144" s="32" t="s">
        <v>7355</v>
      </c>
      <c r="E5144" s="94"/>
      <c r="F5144" s="94"/>
      <c r="G5144" s="94"/>
      <c r="H5144" s="140"/>
      <c r="I5144" s="140"/>
      <c r="J5144" s="95"/>
      <c r="K5144" s="69"/>
      <c r="L5144" s="65"/>
      <c r="M5144" s="302"/>
      <c r="N5144" s="366"/>
      <c r="O5144" s="367"/>
      <c r="P5144" s="368"/>
      <c r="Q5144" s="366"/>
      <c r="R5144" s="369"/>
      <c r="S5144" s="304"/>
      <c r="T5144" s="304"/>
      <c r="U5144" s="140"/>
      <c r="V5144" s="140"/>
      <c r="W5144" s="140"/>
      <c r="X5144" s="305" t="s">
        <v>326</v>
      </c>
      <c r="Y5144" s="302" t="s">
        <v>21</v>
      </c>
      <c r="Z5144" s="349">
        <v>0.7</v>
      </c>
      <c r="AA5144" s="434"/>
      <c r="AB5144" s="297"/>
      <c r="AC5144" s="362"/>
      <c r="AD5144" s="87"/>
      <c r="AE5144" s="313"/>
      <c r="AF5144" s="349"/>
      <c r="AG5144" s="45">
        <v>237.0</v>
      </c>
      <c r="AH5144" s="79"/>
      <c r="AI5144" s="80"/>
      <c r="AJ5144" s="80"/>
      <c r="AK5144" s="80"/>
      <c r="AL5144" s="14"/>
      <c r="AM5144" s="16" t="str">
        <f t="shared" si="236"/>
        <v>{s:'63F198', v:237 , c:'放デイ３１・有資格１７・責欠・開減１・拘減・'},</v>
      </c>
      <c r="AN5144" s="16"/>
    </row>
    <row r="5145" ht="16.5" customHeight="1">
      <c r="A5145" s="29">
        <v>63.0</v>
      </c>
      <c r="B5145" s="30" t="s">
        <v>7356</v>
      </c>
      <c r="C5145" s="31">
        <v>5143.0</v>
      </c>
      <c r="D5145" s="32" t="s">
        <v>7357</v>
      </c>
      <c r="E5145" s="94"/>
      <c r="F5145" s="94"/>
      <c r="G5145" s="94"/>
      <c r="H5145" s="140"/>
      <c r="I5145" s="140"/>
      <c r="J5145" s="95"/>
      <c r="K5145" s="69"/>
      <c r="L5145" s="65"/>
      <c r="M5145" s="302"/>
      <c r="N5145" s="366"/>
      <c r="O5145" s="367"/>
      <c r="P5145" s="368"/>
      <c r="Q5145" s="366"/>
      <c r="R5145" s="369"/>
      <c r="S5145" s="304"/>
      <c r="T5145" s="304"/>
      <c r="U5145" s="140"/>
      <c r="V5145" s="140"/>
      <c r="W5145" s="140"/>
      <c r="X5145" s="306"/>
      <c r="Y5145" s="290"/>
      <c r="Z5145" s="355"/>
      <c r="AA5145" s="356" t="s">
        <v>20</v>
      </c>
      <c r="AB5145" s="357" t="s">
        <v>21</v>
      </c>
      <c r="AC5145" s="363">
        <v>0.85</v>
      </c>
      <c r="AD5145" s="87"/>
      <c r="AE5145" s="313"/>
      <c r="AF5145" s="349"/>
      <c r="AG5145" s="45">
        <v>201.0</v>
      </c>
      <c r="AH5145" s="79"/>
      <c r="AI5145" s="80"/>
      <c r="AJ5145" s="80"/>
      <c r="AK5145" s="80"/>
      <c r="AL5145" s="14"/>
      <c r="AM5145" s="16" t="str">
        <f t="shared" si="236"/>
        <v>{s:'63F199', v:201 , c:'放デイ３１・有資格１７・責欠・開減１・評減・拘減・'},</v>
      </c>
      <c r="AN5145" s="16"/>
    </row>
    <row r="5146" ht="16.5" customHeight="1">
      <c r="A5146" s="29">
        <v>63.0</v>
      </c>
      <c r="B5146" s="30" t="s">
        <v>7358</v>
      </c>
      <c r="C5146" s="31">
        <v>5144.0</v>
      </c>
      <c r="D5146" s="32" t="s">
        <v>7359</v>
      </c>
      <c r="E5146" s="94"/>
      <c r="F5146" s="94"/>
      <c r="G5146" s="94"/>
      <c r="H5146" s="140"/>
      <c r="I5146" s="140"/>
      <c r="J5146" s="95"/>
      <c r="K5146" s="69"/>
      <c r="L5146" s="65"/>
      <c r="M5146" s="302"/>
      <c r="N5146" s="366"/>
      <c r="O5146" s="367"/>
      <c r="P5146" s="368"/>
      <c r="Q5146" s="366"/>
      <c r="R5146" s="369"/>
      <c r="S5146" s="304"/>
      <c r="T5146" s="304"/>
      <c r="U5146" s="140"/>
      <c r="V5146" s="140"/>
      <c r="W5146" s="140"/>
      <c r="X5146" s="305" t="s">
        <v>329</v>
      </c>
      <c r="Y5146" s="302" t="s">
        <v>21</v>
      </c>
      <c r="Z5146" s="349">
        <v>0.85</v>
      </c>
      <c r="AA5146" s="435"/>
      <c r="AB5146" s="292"/>
      <c r="AC5146" s="355"/>
      <c r="AD5146" s="87"/>
      <c r="AE5146" s="313"/>
      <c r="AF5146" s="349"/>
      <c r="AG5146" s="45">
        <v>289.0</v>
      </c>
      <c r="AH5146" s="79"/>
      <c r="AI5146" s="80"/>
      <c r="AJ5146" s="80"/>
      <c r="AK5146" s="80"/>
      <c r="AL5146" s="14"/>
      <c r="AM5146" s="16" t="str">
        <f t="shared" si="236"/>
        <v>{s:'63F200', v:289 , c:'放デイ３１・有資格１７・責欠・開減２・拘減・'},</v>
      </c>
      <c r="AN5146" s="16"/>
    </row>
    <row r="5147" ht="16.5" customHeight="1">
      <c r="A5147" s="29">
        <v>63.0</v>
      </c>
      <c r="B5147" s="30" t="s">
        <v>7360</v>
      </c>
      <c r="C5147" s="31">
        <v>5145.0</v>
      </c>
      <c r="D5147" s="32" t="s">
        <v>7361</v>
      </c>
      <c r="E5147" s="94"/>
      <c r="F5147" s="94"/>
      <c r="G5147" s="94"/>
      <c r="H5147" s="140"/>
      <c r="I5147" s="140"/>
      <c r="J5147" s="95"/>
      <c r="K5147" s="69"/>
      <c r="L5147" s="65"/>
      <c r="M5147" s="302"/>
      <c r="N5147" s="366"/>
      <c r="O5147" s="367"/>
      <c r="P5147" s="368"/>
      <c r="Q5147" s="366"/>
      <c r="R5147" s="369"/>
      <c r="S5147" s="304"/>
      <c r="T5147" s="304"/>
      <c r="U5147" s="140"/>
      <c r="V5147" s="140"/>
      <c r="W5147" s="140"/>
      <c r="X5147" s="306"/>
      <c r="Y5147" s="290"/>
      <c r="Z5147" s="355"/>
      <c r="AA5147" s="356" t="s">
        <v>20</v>
      </c>
      <c r="AB5147" s="357" t="s">
        <v>21</v>
      </c>
      <c r="AC5147" s="363">
        <v>0.85</v>
      </c>
      <c r="AD5147" s="93"/>
      <c r="AE5147" s="292"/>
      <c r="AF5147" s="355"/>
      <c r="AG5147" s="45">
        <v>245.0</v>
      </c>
      <c r="AH5147" s="79"/>
      <c r="AI5147" s="80"/>
      <c r="AJ5147" s="80"/>
      <c r="AK5147" s="80"/>
      <c r="AL5147" s="14"/>
      <c r="AM5147" s="16" t="str">
        <f t="shared" si="236"/>
        <v>{s:'63F201', v:245 , c:'放デイ３１・有資格１７・責欠・開減２・評減・拘減・'},</v>
      </c>
      <c r="AN5147" s="16"/>
    </row>
    <row r="5148" ht="16.5" customHeight="1">
      <c r="A5148" s="403">
        <v>63.0</v>
      </c>
      <c r="B5148" s="404" t="s">
        <v>7362</v>
      </c>
      <c r="C5148" s="31">
        <v>5146.0</v>
      </c>
      <c r="D5148" s="405" t="s">
        <v>7363</v>
      </c>
      <c r="E5148" s="94"/>
      <c r="F5148" s="94"/>
      <c r="G5148" s="307"/>
      <c r="H5148" s="352"/>
      <c r="I5148" s="140"/>
      <c r="J5148" s="95"/>
      <c r="K5148" s="69"/>
      <c r="L5148" s="65"/>
      <c r="M5148" s="302"/>
      <c r="N5148" s="366"/>
      <c r="O5148" s="367"/>
      <c r="P5148" s="368"/>
      <c r="Q5148" s="366"/>
      <c r="R5148" s="369"/>
      <c r="S5148" s="406" t="s">
        <v>23</v>
      </c>
      <c r="T5148" s="436" t="s">
        <v>24</v>
      </c>
      <c r="U5148" s="408"/>
      <c r="V5148" s="408"/>
      <c r="W5148" s="437"/>
      <c r="X5148" s="438"/>
      <c r="Y5148" s="409"/>
      <c r="Z5148" s="439"/>
      <c r="AA5148" s="411"/>
      <c r="AB5148" s="412"/>
      <c r="AC5148" s="412"/>
      <c r="AD5148" s="412"/>
      <c r="AE5148" s="412"/>
      <c r="AF5148" s="413"/>
      <c r="AG5148" s="414">
        <v>242.0</v>
      </c>
      <c r="AH5148" s="79"/>
      <c r="AI5148" s="80"/>
      <c r="AJ5148" s="80"/>
      <c r="AK5148" s="80"/>
      <c r="AL5148" s="14"/>
      <c r="AM5148" s="16" t="str">
        <f t="shared" ref="AM5148:AM5171" si="237">"{s:'"&amp;A5148&amp;B5148&amp;"'},"</f>
        <v>{s:'63F202'},</v>
      </c>
      <c r="AN5148" s="16"/>
    </row>
    <row r="5149" ht="16.5" customHeight="1">
      <c r="A5149" s="403">
        <v>63.0</v>
      </c>
      <c r="B5149" s="404" t="s">
        <v>7364</v>
      </c>
      <c r="C5149" s="31">
        <v>5147.0</v>
      </c>
      <c r="D5149" s="405" t="s">
        <v>7365</v>
      </c>
      <c r="E5149" s="94"/>
      <c r="F5149" s="94"/>
      <c r="G5149" s="307"/>
      <c r="H5149" s="352"/>
      <c r="I5149" s="140"/>
      <c r="J5149" s="95"/>
      <c r="K5149" s="69"/>
      <c r="L5149" s="302"/>
      <c r="M5149" s="63"/>
      <c r="N5149" s="366"/>
      <c r="O5149" s="367"/>
      <c r="P5149" s="368"/>
      <c r="Q5149" s="366"/>
      <c r="R5149" s="369"/>
      <c r="S5149" s="440"/>
      <c r="T5149" s="441"/>
      <c r="U5149" s="442" t="s">
        <v>21</v>
      </c>
      <c r="V5149" s="443">
        <v>0.7</v>
      </c>
      <c r="W5149" s="444"/>
      <c r="X5149" s="445"/>
      <c r="Y5149" s="418"/>
      <c r="Z5149" s="446"/>
      <c r="AA5149" s="438" t="s">
        <v>20</v>
      </c>
      <c r="AB5149" s="409" t="s">
        <v>21</v>
      </c>
      <c r="AC5149" s="447">
        <v>0.85</v>
      </c>
      <c r="AD5149" s="412"/>
      <c r="AE5149" s="412"/>
      <c r="AF5149" s="413"/>
      <c r="AG5149" s="414">
        <v>206.0</v>
      </c>
      <c r="AH5149" s="79"/>
      <c r="AI5149" s="80"/>
      <c r="AJ5149" s="80"/>
      <c r="AK5149" s="80"/>
      <c r="AL5149" s="14"/>
      <c r="AM5149" s="16" t="str">
        <f t="shared" si="237"/>
        <v>{s:'63F203'},</v>
      </c>
      <c r="AN5149" s="16"/>
    </row>
    <row r="5150" ht="16.5" customHeight="1">
      <c r="A5150" s="403">
        <v>63.0</v>
      </c>
      <c r="B5150" s="404" t="s">
        <v>7366</v>
      </c>
      <c r="C5150" s="31">
        <v>5148.0</v>
      </c>
      <c r="D5150" s="405" t="s">
        <v>7367</v>
      </c>
      <c r="E5150" s="94"/>
      <c r="F5150" s="94"/>
      <c r="G5150" s="103"/>
      <c r="H5150" s="140"/>
      <c r="I5150" s="140"/>
      <c r="J5150" s="95"/>
      <c r="K5150" s="69"/>
      <c r="L5150" s="65"/>
      <c r="M5150" s="65"/>
      <c r="N5150" s="302"/>
      <c r="O5150" s="382"/>
      <c r="P5150" s="383"/>
      <c r="Q5150" s="302"/>
      <c r="R5150" s="384"/>
      <c r="S5150" s="440"/>
      <c r="T5150" s="441"/>
      <c r="U5150" s="442"/>
      <c r="V5150" s="443"/>
      <c r="W5150" s="448"/>
      <c r="X5150" s="449" t="s">
        <v>326</v>
      </c>
      <c r="Y5150" s="409" t="s">
        <v>21</v>
      </c>
      <c r="Z5150" s="410" t="str">
        <f>$Z$653</f>
        <v/>
      </c>
      <c r="AA5150" s="426"/>
      <c r="AB5150" s="427"/>
      <c r="AC5150" s="427"/>
      <c r="AD5150" s="427"/>
      <c r="AE5150" s="427"/>
      <c r="AF5150" s="428"/>
      <c r="AG5150" s="414">
        <v>169.0</v>
      </c>
      <c r="AH5150" s="79"/>
      <c r="AI5150" s="80"/>
      <c r="AJ5150" s="80"/>
      <c r="AK5150" s="80"/>
      <c r="AL5150" s="14"/>
      <c r="AM5150" s="16" t="str">
        <f t="shared" si="237"/>
        <v>{s:'63F204'},</v>
      </c>
      <c r="AN5150" s="16"/>
    </row>
    <row r="5151" ht="16.5" customHeight="1">
      <c r="A5151" s="403">
        <v>63.0</v>
      </c>
      <c r="B5151" s="404" t="s">
        <v>7368</v>
      </c>
      <c r="C5151" s="31">
        <v>5149.0</v>
      </c>
      <c r="D5151" s="405" t="s">
        <v>7369</v>
      </c>
      <c r="E5151" s="94"/>
      <c r="F5151" s="94"/>
      <c r="G5151" s="103"/>
      <c r="H5151" s="140"/>
      <c r="I5151" s="140"/>
      <c r="J5151" s="95"/>
      <c r="K5151" s="69"/>
      <c r="L5151" s="65"/>
      <c r="M5151" s="65"/>
      <c r="N5151" s="302"/>
      <c r="O5151" s="382"/>
      <c r="P5151" s="383"/>
      <c r="Q5151" s="302"/>
      <c r="R5151" s="384"/>
      <c r="S5151" s="440"/>
      <c r="T5151" s="441"/>
      <c r="U5151" s="442"/>
      <c r="V5151" s="443"/>
      <c r="W5151" s="448"/>
      <c r="X5151" s="450"/>
      <c r="Y5151" s="418"/>
      <c r="Z5151" s="419"/>
      <c r="AA5151" s="420" t="s">
        <v>20</v>
      </c>
      <c r="AB5151" s="421" t="s">
        <v>21</v>
      </c>
      <c r="AC5151" s="422">
        <v>0.85</v>
      </c>
      <c r="AD5151" s="412"/>
      <c r="AE5151" s="412"/>
      <c r="AF5151" s="413"/>
      <c r="AG5151" s="414">
        <v>144.0</v>
      </c>
      <c r="AH5151" s="79"/>
      <c r="AI5151" s="80"/>
      <c r="AJ5151" s="80"/>
      <c r="AK5151" s="80"/>
      <c r="AL5151" s="14"/>
      <c r="AM5151" s="16" t="str">
        <f t="shared" si="237"/>
        <v>{s:'63F205'},</v>
      </c>
      <c r="AN5151" s="16"/>
    </row>
    <row r="5152" ht="16.5" customHeight="1">
      <c r="A5152" s="403">
        <v>63.0</v>
      </c>
      <c r="B5152" s="404" t="s">
        <v>7370</v>
      </c>
      <c r="C5152" s="31">
        <v>5150.0</v>
      </c>
      <c r="D5152" s="405" t="s">
        <v>7371</v>
      </c>
      <c r="E5152" s="94"/>
      <c r="F5152" s="94"/>
      <c r="G5152" s="103"/>
      <c r="H5152" s="140"/>
      <c r="I5152" s="140"/>
      <c r="J5152" s="95"/>
      <c r="K5152" s="69"/>
      <c r="L5152" s="65"/>
      <c r="M5152" s="65"/>
      <c r="N5152" s="302"/>
      <c r="O5152" s="382"/>
      <c r="P5152" s="383"/>
      <c r="Q5152" s="302"/>
      <c r="R5152" s="384"/>
      <c r="S5152" s="440"/>
      <c r="T5152" s="441"/>
      <c r="U5152" s="442"/>
      <c r="V5152" s="443"/>
      <c r="W5152" s="448"/>
      <c r="X5152" s="449" t="s">
        <v>329</v>
      </c>
      <c r="Y5152" s="409" t="s">
        <v>21</v>
      </c>
      <c r="Z5152" s="410" t="str">
        <f>$Z$655</f>
        <v/>
      </c>
      <c r="AA5152" s="423"/>
      <c r="AB5152" s="424"/>
      <c r="AC5152" s="424"/>
      <c r="AD5152" s="424"/>
      <c r="AE5152" s="424"/>
      <c r="AF5152" s="419"/>
      <c r="AG5152" s="414">
        <v>206.0</v>
      </c>
      <c r="AH5152" s="79"/>
      <c r="AI5152" s="80"/>
      <c r="AJ5152" s="80"/>
      <c r="AK5152" s="80"/>
      <c r="AL5152" s="14"/>
      <c r="AM5152" s="16" t="str">
        <f t="shared" si="237"/>
        <v>{s:'63F206'},</v>
      </c>
      <c r="AN5152" s="16"/>
    </row>
    <row r="5153" ht="16.5" customHeight="1">
      <c r="A5153" s="403">
        <v>63.0</v>
      </c>
      <c r="B5153" s="404" t="s">
        <v>7372</v>
      </c>
      <c r="C5153" s="31">
        <v>5151.0</v>
      </c>
      <c r="D5153" s="405" t="s">
        <v>7373</v>
      </c>
      <c r="E5153" s="94"/>
      <c r="F5153" s="94"/>
      <c r="G5153" s="103"/>
      <c r="H5153" s="140"/>
      <c r="I5153" s="140"/>
      <c r="J5153" s="95"/>
      <c r="K5153" s="65"/>
      <c r="L5153" s="65"/>
      <c r="M5153" s="65"/>
      <c r="N5153" s="302"/>
      <c r="O5153" s="382"/>
      <c r="P5153" s="383"/>
      <c r="Q5153" s="302"/>
      <c r="R5153" s="384"/>
      <c r="S5153" s="440"/>
      <c r="T5153" s="441"/>
      <c r="U5153" s="442"/>
      <c r="V5153" s="443"/>
      <c r="W5153" s="448"/>
      <c r="X5153" s="450"/>
      <c r="Y5153" s="418"/>
      <c r="Z5153" s="419"/>
      <c r="AA5153" s="420" t="s">
        <v>20</v>
      </c>
      <c r="AB5153" s="421" t="s">
        <v>21</v>
      </c>
      <c r="AC5153" s="422">
        <v>0.85</v>
      </c>
      <c r="AD5153" s="412"/>
      <c r="AE5153" s="412"/>
      <c r="AF5153" s="413"/>
      <c r="AG5153" s="414">
        <v>175.0</v>
      </c>
      <c r="AH5153" s="79"/>
      <c r="AI5153" s="80"/>
      <c r="AJ5153" s="80"/>
      <c r="AK5153" s="80"/>
      <c r="AL5153" s="14"/>
      <c r="AM5153" s="16" t="str">
        <f t="shared" si="237"/>
        <v>{s:'63F207'},</v>
      </c>
      <c r="AN5153" s="16"/>
    </row>
    <row r="5154" ht="16.5" customHeight="1">
      <c r="A5154" s="403">
        <v>63.0</v>
      </c>
      <c r="B5154" s="404" t="s">
        <v>7374</v>
      </c>
      <c r="C5154" s="31">
        <v>5152.0</v>
      </c>
      <c r="D5154" s="405" t="s">
        <v>7375</v>
      </c>
      <c r="E5154" s="94"/>
      <c r="F5154" s="94"/>
      <c r="G5154" s="103"/>
      <c r="H5154" s="140"/>
      <c r="I5154" s="140"/>
      <c r="J5154" s="95"/>
      <c r="K5154" s="65"/>
      <c r="L5154" s="65"/>
      <c r="M5154" s="65"/>
      <c r="N5154" s="302"/>
      <c r="O5154" s="382"/>
      <c r="P5154" s="383"/>
      <c r="Q5154" s="302"/>
      <c r="R5154" s="384"/>
      <c r="S5154" s="440"/>
      <c r="T5154" s="455"/>
      <c r="U5154" s="442"/>
      <c r="V5154" s="443"/>
      <c r="W5154" s="448"/>
      <c r="X5154" s="438"/>
      <c r="Y5154" s="409"/>
      <c r="Z5154" s="439"/>
      <c r="AA5154" s="411"/>
      <c r="AB5154" s="412"/>
      <c r="AC5154" s="413"/>
      <c r="AD5154" s="451" t="s">
        <v>30</v>
      </c>
      <c r="AE5154" s="442">
        <v>5.0</v>
      </c>
      <c r="AF5154" s="452" t="s">
        <v>31</v>
      </c>
      <c r="AG5154" s="414">
        <v>237.0</v>
      </c>
      <c r="AH5154" s="79"/>
      <c r="AI5154" s="80"/>
      <c r="AJ5154" s="80"/>
      <c r="AK5154" s="80"/>
      <c r="AL5154" s="14"/>
      <c r="AM5154" s="16" t="str">
        <f t="shared" si="237"/>
        <v>{s:'63F208'},</v>
      </c>
      <c r="AN5154" s="16"/>
    </row>
    <row r="5155" ht="16.5" customHeight="1">
      <c r="A5155" s="403">
        <v>63.0</v>
      </c>
      <c r="B5155" s="404" t="s">
        <v>7376</v>
      </c>
      <c r="C5155" s="31">
        <v>5153.0</v>
      </c>
      <c r="D5155" s="405" t="s">
        <v>7377</v>
      </c>
      <c r="E5155" s="94"/>
      <c r="F5155" s="94"/>
      <c r="G5155" s="103"/>
      <c r="H5155" s="140"/>
      <c r="I5155" s="140"/>
      <c r="J5155" s="95"/>
      <c r="K5155" s="65"/>
      <c r="L5155" s="65"/>
      <c r="M5155" s="65"/>
      <c r="N5155" s="302"/>
      <c r="O5155" s="382"/>
      <c r="P5155" s="383"/>
      <c r="Q5155" s="302"/>
      <c r="R5155" s="384"/>
      <c r="S5155" s="458"/>
      <c r="T5155" s="455"/>
      <c r="U5155" s="442"/>
      <c r="V5155" s="443"/>
      <c r="W5155" s="448"/>
      <c r="X5155" s="445"/>
      <c r="Y5155" s="418"/>
      <c r="Z5155" s="446"/>
      <c r="AA5155" s="438" t="s">
        <v>20</v>
      </c>
      <c r="AB5155" s="409" t="s">
        <v>21</v>
      </c>
      <c r="AC5155" s="454">
        <v>0.85</v>
      </c>
      <c r="AD5155" s="441"/>
      <c r="AE5155" s="442"/>
      <c r="AF5155" s="452"/>
      <c r="AG5155" s="414">
        <v>201.0</v>
      </c>
      <c r="AH5155" s="79"/>
      <c r="AI5155" s="80"/>
      <c r="AJ5155" s="80"/>
      <c r="AK5155" s="80"/>
      <c r="AL5155" s="14"/>
      <c r="AM5155" s="16" t="str">
        <f t="shared" si="237"/>
        <v>{s:'63F209'},</v>
      </c>
      <c r="AN5155" s="16"/>
    </row>
    <row r="5156" ht="16.5" customHeight="1">
      <c r="A5156" s="403">
        <v>63.0</v>
      </c>
      <c r="B5156" s="404" t="s">
        <v>7378</v>
      </c>
      <c r="C5156" s="31">
        <v>5154.0</v>
      </c>
      <c r="D5156" s="405" t="s">
        <v>7379</v>
      </c>
      <c r="E5156" s="94"/>
      <c r="F5156" s="94"/>
      <c r="G5156" s="103"/>
      <c r="H5156" s="140"/>
      <c r="I5156" s="140"/>
      <c r="J5156" s="95"/>
      <c r="K5156" s="65"/>
      <c r="L5156" s="65"/>
      <c r="M5156" s="65"/>
      <c r="N5156" s="302"/>
      <c r="O5156" s="382"/>
      <c r="P5156" s="383"/>
      <c r="Q5156" s="302"/>
      <c r="R5156" s="384"/>
      <c r="S5156" s="458"/>
      <c r="T5156" s="455"/>
      <c r="U5156" s="442"/>
      <c r="V5156" s="443"/>
      <c r="W5156" s="448"/>
      <c r="X5156" s="449" t="s">
        <v>326</v>
      </c>
      <c r="Y5156" s="442" t="s">
        <v>21</v>
      </c>
      <c r="Z5156" s="448" t="str">
        <f>$Z$653</f>
        <v/>
      </c>
      <c r="AA5156" s="426"/>
      <c r="AB5156" s="427"/>
      <c r="AC5156" s="428"/>
      <c r="AD5156" s="441"/>
      <c r="AE5156" s="443"/>
      <c r="AF5156" s="448"/>
      <c r="AG5156" s="414">
        <v>164.0</v>
      </c>
      <c r="AH5156" s="79"/>
      <c r="AI5156" s="80"/>
      <c r="AJ5156" s="80"/>
      <c r="AK5156" s="80"/>
      <c r="AL5156" s="14"/>
      <c r="AM5156" s="16" t="str">
        <f t="shared" si="237"/>
        <v>{s:'63F210'},</v>
      </c>
      <c r="AN5156" s="16"/>
    </row>
    <row r="5157" ht="16.5" customHeight="1">
      <c r="A5157" s="403">
        <v>63.0</v>
      </c>
      <c r="B5157" s="404" t="s">
        <v>7380</v>
      </c>
      <c r="C5157" s="31">
        <v>5155.0</v>
      </c>
      <c r="D5157" s="405" t="s">
        <v>7381</v>
      </c>
      <c r="E5157" s="94"/>
      <c r="F5157" s="94"/>
      <c r="G5157" s="103"/>
      <c r="H5157" s="140"/>
      <c r="I5157" s="140"/>
      <c r="J5157" s="95"/>
      <c r="K5157" s="65"/>
      <c r="L5157" s="65"/>
      <c r="M5157" s="65"/>
      <c r="N5157" s="302"/>
      <c r="O5157" s="382"/>
      <c r="P5157" s="383"/>
      <c r="Q5157" s="302"/>
      <c r="R5157" s="384"/>
      <c r="S5157" s="458"/>
      <c r="T5157" s="455"/>
      <c r="U5157" s="442"/>
      <c r="V5157" s="443"/>
      <c r="W5157" s="448"/>
      <c r="X5157" s="450"/>
      <c r="Y5157" s="418"/>
      <c r="Z5157" s="419"/>
      <c r="AA5157" s="420" t="s">
        <v>20</v>
      </c>
      <c r="AB5157" s="421" t="s">
        <v>21</v>
      </c>
      <c r="AC5157" s="430">
        <v>0.85</v>
      </c>
      <c r="AD5157" s="441"/>
      <c r="AE5157" s="443"/>
      <c r="AF5157" s="448"/>
      <c r="AG5157" s="414">
        <v>139.0</v>
      </c>
      <c r="AH5157" s="79"/>
      <c r="AI5157" s="80"/>
      <c r="AJ5157" s="80"/>
      <c r="AK5157" s="80"/>
      <c r="AL5157" s="14"/>
      <c r="AM5157" s="16" t="str">
        <f t="shared" si="237"/>
        <v>{s:'63F211'},</v>
      </c>
      <c r="AN5157" s="16"/>
    </row>
    <row r="5158" ht="16.5" customHeight="1">
      <c r="A5158" s="403">
        <v>63.0</v>
      </c>
      <c r="B5158" s="404" t="s">
        <v>7382</v>
      </c>
      <c r="C5158" s="31">
        <v>5156.0</v>
      </c>
      <c r="D5158" s="405" t="s">
        <v>7383</v>
      </c>
      <c r="E5158" s="94"/>
      <c r="F5158" s="94"/>
      <c r="G5158" s="103"/>
      <c r="H5158" s="140"/>
      <c r="I5158" s="140"/>
      <c r="J5158" s="95"/>
      <c r="K5158" s="65"/>
      <c r="L5158" s="65"/>
      <c r="M5158" s="65"/>
      <c r="N5158" s="302"/>
      <c r="O5158" s="382"/>
      <c r="P5158" s="383"/>
      <c r="Q5158" s="302"/>
      <c r="R5158" s="384"/>
      <c r="S5158" s="458"/>
      <c r="T5158" s="455"/>
      <c r="U5158" s="442"/>
      <c r="V5158" s="443"/>
      <c r="W5158" s="448"/>
      <c r="X5158" s="449" t="s">
        <v>329</v>
      </c>
      <c r="Y5158" s="442" t="s">
        <v>21</v>
      </c>
      <c r="Z5158" s="448" t="str">
        <f>$Z$655</f>
        <v/>
      </c>
      <c r="AA5158" s="423"/>
      <c r="AB5158" s="424"/>
      <c r="AC5158" s="419"/>
      <c r="AD5158" s="441"/>
      <c r="AE5158" s="443"/>
      <c r="AF5158" s="448"/>
      <c r="AG5158" s="414">
        <v>201.0</v>
      </c>
      <c r="AH5158" s="79"/>
      <c r="AI5158" s="80"/>
      <c r="AJ5158" s="80"/>
      <c r="AK5158" s="80"/>
      <c r="AL5158" s="14"/>
      <c r="AM5158" s="16" t="str">
        <f t="shared" si="237"/>
        <v>{s:'63F212'},</v>
      </c>
      <c r="AN5158" s="16"/>
    </row>
    <row r="5159" ht="16.5" customHeight="1">
      <c r="A5159" s="403">
        <v>63.0</v>
      </c>
      <c r="B5159" s="404" t="s">
        <v>7384</v>
      </c>
      <c r="C5159" s="31">
        <v>5157.0</v>
      </c>
      <c r="D5159" s="405" t="s">
        <v>7385</v>
      </c>
      <c r="E5159" s="94"/>
      <c r="F5159" s="94"/>
      <c r="G5159" s="103"/>
      <c r="H5159" s="140"/>
      <c r="I5159" s="140"/>
      <c r="J5159" s="95"/>
      <c r="K5159" s="65"/>
      <c r="L5159" s="65"/>
      <c r="M5159" s="65"/>
      <c r="N5159" s="302"/>
      <c r="O5159" s="382"/>
      <c r="P5159" s="383"/>
      <c r="Q5159" s="302"/>
      <c r="R5159" s="384"/>
      <c r="S5159" s="458"/>
      <c r="T5159" s="455"/>
      <c r="U5159" s="442"/>
      <c r="V5159" s="443"/>
      <c r="W5159" s="448"/>
      <c r="X5159" s="450"/>
      <c r="Y5159" s="418"/>
      <c r="Z5159" s="419"/>
      <c r="AA5159" s="420" t="s">
        <v>20</v>
      </c>
      <c r="AB5159" s="421" t="s">
        <v>21</v>
      </c>
      <c r="AC5159" s="430">
        <v>0.85</v>
      </c>
      <c r="AD5159" s="456"/>
      <c r="AE5159" s="424"/>
      <c r="AF5159" s="419"/>
      <c r="AG5159" s="414">
        <v>170.0</v>
      </c>
      <c r="AH5159" s="79"/>
      <c r="AI5159" s="80"/>
      <c r="AJ5159" s="80"/>
      <c r="AK5159" s="80"/>
      <c r="AL5159" s="14"/>
      <c r="AM5159" s="16" t="str">
        <f t="shared" si="237"/>
        <v>{s:'63F213'},</v>
      </c>
      <c r="AN5159" s="16"/>
    </row>
    <row r="5160" ht="16.5" customHeight="1">
      <c r="A5160" s="403">
        <v>63.0</v>
      </c>
      <c r="B5160" s="404" t="s">
        <v>7386</v>
      </c>
      <c r="C5160" s="31">
        <v>5158.0</v>
      </c>
      <c r="D5160" s="405" t="s">
        <v>7387</v>
      </c>
      <c r="E5160" s="94"/>
      <c r="F5160" s="94"/>
      <c r="G5160" s="103"/>
      <c r="H5160" s="140"/>
      <c r="I5160" s="140"/>
      <c r="J5160" s="95"/>
      <c r="K5160" s="65"/>
      <c r="L5160" s="65"/>
      <c r="M5160" s="65"/>
      <c r="N5160" s="302"/>
      <c r="O5160" s="382"/>
      <c r="P5160" s="383"/>
      <c r="Q5160" s="302"/>
      <c r="R5160" s="384"/>
      <c r="S5160" s="458"/>
      <c r="T5160" s="436" t="s">
        <v>27</v>
      </c>
      <c r="U5160" s="409"/>
      <c r="V5160" s="457"/>
      <c r="W5160" s="410"/>
      <c r="X5160" s="438"/>
      <c r="Y5160" s="409"/>
      <c r="Z5160" s="439"/>
      <c r="AA5160" s="411"/>
      <c r="AB5160" s="412"/>
      <c r="AC5160" s="412"/>
      <c r="AD5160" s="412"/>
      <c r="AE5160" s="412"/>
      <c r="AF5160" s="413"/>
      <c r="AG5160" s="414">
        <v>173.0</v>
      </c>
      <c r="AH5160" s="79"/>
      <c r="AI5160" s="80"/>
      <c r="AJ5160" s="80"/>
      <c r="AK5160" s="80"/>
      <c r="AL5160" s="14"/>
      <c r="AM5160" s="16" t="str">
        <f t="shared" si="237"/>
        <v>{s:'63F214'},</v>
      </c>
      <c r="AN5160" s="16"/>
    </row>
    <row r="5161" ht="16.5" customHeight="1">
      <c r="A5161" s="403">
        <v>63.0</v>
      </c>
      <c r="B5161" s="404" t="s">
        <v>7388</v>
      </c>
      <c r="C5161" s="31">
        <v>5159.0</v>
      </c>
      <c r="D5161" s="405" t="s">
        <v>7389</v>
      </c>
      <c r="E5161" s="94"/>
      <c r="F5161" s="94"/>
      <c r="G5161" s="103"/>
      <c r="H5161" s="140"/>
      <c r="I5161" s="140"/>
      <c r="J5161" s="95"/>
      <c r="K5161" s="65"/>
      <c r="L5161" s="65"/>
      <c r="M5161" s="65"/>
      <c r="N5161" s="302"/>
      <c r="O5161" s="382"/>
      <c r="P5161" s="383"/>
      <c r="Q5161" s="302"/>
      <c r="R5161" s="384"/>
      <c r="S5161" s="458"/>
      <c r="T5161" s="441"/>
      <c r="U5161" s="442" t="s">
        <v>21</v>
      </c>
      <c r="V5161" s="443">
        <v>0.5</v>
      </c>
      <c r="W5161" s="448"/>
      <c r="X5161" s="445"/>
      <c r="Y5161" s="418"/>
      <c r="Z5161" s="446"/>
      <c r="AA5161" s="438" t="s">
        <v>20</v>
      </c>
      <c r="AB5161" s="409" t="s">
        <v>21</v>
      </c>
      <c r="AC5161" s="447">
        <v>0.85</v>
      </c>
      <c r="AD5161" s="412"/>
      <c r="AE5161" s="412"/>
      <c r="AF5161" s="413"/>
      <c r="AG5161" s="414">
        <v>147.0</v>
      </c>
      <c r="AH5161" s="79"/>
      <c r="AI5161" s="80"/>
      <c r="AJ5161" s="80"/>
      <c r="AK5161" s="80"/>
      <c r="AL5161" s="14"/>
      <c r="AM5161" s="16" t="str">
        <f t="shared" si="237"/>
        <v>{s:'63F215'},</v>
      </c>
      <c r="AN5161" s="16"/>
    </row>
    <row r="5162" ht="16.5" customHeight="1">
      <c r="A5162" s="403">
        <v>63.0</v>
      </c>
      <c r="B5162" s="404" t="s">
        <v>7390</v>
      </c>
      <c r="C5162" s="31">
        <v>5160.0</v>
      </c>
      <c r="D5162" s="405" t="s">
        <v>7391</v>
      </c>
      <c r="E5162" s="94"/>
      <c r="F5162" s="94"/>
      <c r="G5162" s="103"/>
      <c r="H5162" s="140"/>
      <c r="I5162" s="140"/>
      <c r="J5162" s="95"/>
      <c r="K5162" s="65"/>
      <c r="L5162" s="65"/>
      <c r="M5162" s="65"/>
      <c r="N5162" s="302"/>
      <c r="O5162" s="382"/>
      <c r="P5162" s="383"/>
      <c r="Q5162" s="302"/>
      <c r="R5162" s="384"/>
      <c r="S5162" s="458"/>
      <c r="T5162" s="441"/>
      <c r="U5162" s="442"/>
      <c r="V5162" s="443"/>
      <c r="W5162" s="448"/>
      <c r="X5162" s="449" t="s">
        <v>326</v>
      </c>
      <c r="Y5162" s="409" t="s">
        <v>21</v>
      </c>
      <c r="Z5162" s="410" t="str">
        <f>$Z$653</f>
        <v/>
      </c>
      <c r="AA5162" s="426"/>
      <c r="AB5162" s="427"/>
      <c r="AC5162" s="427"/>
      <c r="AD5162" s="427"/>
      <c r="AE5162" s="427"/>
      <c r="AF5162" s="428"/>
      <c r="AG5162" s="414">
        <v>121.0</v>
      </c>
      <c r="AH5162" s="79"/>
      <c r="AI5162" s="80"/>
      <c r="AJ5162" s="80"/>
      <c r="AK5162" s="80"/>
      <c r="AL5162" s="14"/>
      <c r="AM5162" s="16" t="str">
        <f t="shared" si="237"/>
        <v>{s:'63F216'},</v>
      </c>
      <c r="AN5162" s="16"/>
    </row>
    <row r="5163" ht="16.5" customHeight="1">
      <c r="A5163" s="403">
        <v>63.0</v>
      </c>
      <c r="B5163" s="404" t="s">
        <v>7392</v>
      </c>
      <c r="C5163" s="31">
        <v>5161.0</v>
      </c>
      <c r="D5163" s="405" t="s">
        <v>7393</v>
      </c>
      <c r="E5163" s="94"/>
      <c r="F5163" s="94"/>
      <c r="G5163" s="103"/>
      <c r="H5163" s="140"/>
      <c r="I5163" s="140"/>
      <c r="J5163" s="95"/>
      <c r="K5163" s="65"/>
      <c r="L5163" s="65"/>
      <c r="M5163" s="65"/>
      <c r="N5163" s="302"/>
      <c r="O5163" s="382"/>
      <c r="P5163" s="383"/>
      <c r="Q5163" s="302"/>
      <c r="R5163" s="384"/>
      <c r="S5163" s="458"/>
      <c r="T5163" s="441"/>
      <c r="U5163" s="442"/>
      <c r="V5163" s="443"/>
      <c r="W5163" s="448"/>
      <c r="X5163" s="450"/>
      <c r="Y5163" s="418"/>
      <c r="Z5163" s="419"/>
      <c r="AA5163" s="420" t="s">
        <v>20</v>
      </c>
      <c r="AB5163" s="421" t="s">
        <v>21</v>
      </c>
      <c r="AC5163" s="422">
        <v>0.85</v>
      </c>
      <c r="AD5163" s="412"/>
      <c r="AE5163" s="412"/>
      <c r="AF5163" s="413"/>
      <c r="AG5163" s="414">
        <v>103.0</v>
      </c>
      <c r="AH5163" s="79"/>
      <c r="AI5163" s="80"/>
      <c r="AJ5163" s="80"/>
      <c r="AK5163" s="80"/>
      <c r="AL5163" s="14"/>
      <c r="AM5163" s="16" t="str">
        <f t="shared" si="237"/>
        <v>{s:'63F217'},</v>
      </c>
      <c r="AN5163" s="16"/>
    </row>
    <row r="5164" ht="16.5" customHeight="1">
      <c r="A5164" s="403">
        <v>63.0</v>
      </c>
      <c r="B5164" s="404" t="s">
        <v>7394</v>
      </c>
      <c r="C5164" s="31">
        <v>5162.0</v>
      </c>
      <c r="D5164" s="405" t="s">
        <v>7395</v>
      </c>
      <c r="E5164" s="94"/>
      <c r="F5164" s="94"/>
      <c r="G5164" s="103"/>
      <c r="H5164" s="140"/>
      <c r="I5164" s="140"/>
      <c r="J5164" s="95"/>
      <c r="K5164" s="65"/>
      <c r="L5164" s="65"/>
      <c r="M5164" s="65"/>
      <c r="N5164" s="302"/>
      <c r="O5164" s="382"/>
      <c r="P5164" s="383"/>
      <c r="Q5164" s="302"/>
      <c r="R5164" s="384"/>
      <c r="S5164" s="458"/>
      <c r="T5164" s="441"/>
      <c r="U5164" s="442"/>
      <c r="V5164" s="443"/>
      <c r="W5164" s="448"/>
      <c r="X5164" s="449" t="s">
        <v>329</v>
      </c>
      <c r="Y5164" s="409" t="s">
        <v>21</v>
      </c>
      <c r="Z5164" s="410" t="str">
        <f>$Z$655</f>
        <v/>
      </c>
      <c r="AA5164" s="423"/>
      <c r="AB5164" s="424"/>
      <c r="AC5164" s="424"/>
      <c r="AD5164" s="424"/>
      <c r="AE5164" s="424"/>
      <c r="AF5164" s="419"/>
      <c r="AG5164" s="414">
        <v>147.0</v>
      </c>
      <c r="AH5164" s="79"/>
      <c r="AI5164" s="80"/>
      <c r="AJ5164" s="80"/>
      <c r="AK5164" s="80"/>
      <c r="AL5164" s="14"/>
      <c r="AM5164" s="16" t="str">
        <f t="shared" si="237"/>
        <v>{s:'63F218'},</v>
      </c>
      <c r="AN5164" s="16"/>
    </row>
    <row r="5165" ht="16.5" customHeight="1">
      <c r="A5165" s="403">
        <v>63.0</v>
      </c>
      <c r="B5165" s="404" t="s">
        <v>7396</v>
      </c>
      <c r="C5165" s="31">
        <v>5163.0</v>
      </c>
      <c r="D5165" s="405" t="s">
        <v>7397</v>
      </c>
      <c r="E5165" s="94"/>
      <c r="F5165" s="94"/>
      <c r="G5165" s="103"/>
      <c r="H5165" s="140"/>
      <c r="I5165" s="140"/>
      <c r="J5165" s="95"/>
      <c r="K5165" s="65"/>
      <c r="L5165" s="65"/>
      <c r="M5165" s="65"/>
      <c r="N5165" s="302"/>
      <c r="O5165" s="382"/>
      <c r="P5165" s="383"/>
      <c r="Q5165" s="302"/>
      <c r="R5165" s="384"/>
      <c r="S5165" s="458"/>
      <c r="T5165" s="441"/>
      <c r="U5165" s="442"/>
      <c r="V5165" s="443"/>
      <c r="W5165" s="448"/>
      <c r="X5165" s="450"/>
      <c r="Y5165" s="418"/>
      <c r="Z5165" s="419"/>
      <c r="AA5165" s="420" t="s">
        <v>20</v>
      </c>
      <c r="AB5165" s="421" t="s">
        <v>21</v>
      </c>
      <c r="AC5165" s="422">
        <v>0.85</v>
      </c>
      <c r="AD5165" s="412"/>
      <c r="AE5165" s="412"/>
      <c r="AF5165" s="413"/>
      <c r="AG5165" s="414">
        <v>125.0</v>
      </c>
      <c r="AH5165" s="79"/>
      <c r="AI5165" s="80"/>
      <c r="AJ5165" s="80"/>
      <c r="AK5165" s="80"/>
      <c r="AL5165" s="14"/>
      <c r="AM5165" s="16" t="str">
        <f t="shared" si="237"/>
        <v>{s:'63F219'},</v>
      </c>
      <c r="AN5165" s="16"/>
    </row>
    <row r="5166" ht="16.5" customHeight="1">
      <c r="A5166" s="403">
        <v>63.0</v>
      </c>
      <c r="B5166" s="404" t="s">
        <v>7398</v>
      </c>
      <c r="C5166" s="31">
        <v>5164.0</v>
      </c>
      <c r="D5166" s="405" t="s">
        <v>7399</v>
      </c>
      <c r="E5166" s="94"/>
      <c r="F5166" s="94"/>
      <c r="G5166" s="103"/>
      <c r="H5166" s="140"/>
      <c r="I5166" s="140"/>
      <c r="J5166" s="95"/>
      <c r="K5166" s="65"/>
      <c r="L5166" s="65"/>
      <c r="M5166" s="65"/>
      <c r="N5166" s="302"/>
      <c r="O5166" s="382"/>
      <c r="P5166" s="383"/>
      <c r="Q5166" s="302"/>
      <c r="R5166" s="384"/>
      <c r="S5166" s="458"/>
      <c r="T5166" s="441"/>
      <c r="U5166" s="442"/>
      <c r="V5166" s="443"/>
      <c r="W5166" s="448"/>
      <c r="X5166" s="438"/>
      <c r="Y5166" s="409"/>
      <c r="Z5166" s="439"/>
      <c r="AA5166" s="411"/>
      <c r="AB5166" s="412"/>
      <c r="AC5166" s="413"/>
      <c r="AD5166" s="451" t="s">
        <v>30</v>
      </c>
      <c r="AE5166" s="442">
        <v>5.0</v>
      </c>
      <c r="AF5166" s="452" t="s">
        <v>31</v>
      </c>
      <c r="AG5166" s="414">
        <v>168.0</v>
      </c>
      <c r="AH5166" s="79"/>
      <c r="AI5166" s="80"/>
      <c r="AJ5166" s="80"/>
      <c r="AK5166" s="80"/>
      <c r="AL5166" s="14"/>
      <c r="AM5166" s="16" t="str">
        <f t="shared" si="237"/>
        <v>{s:'63F220'},</v>
      </c>
      <c r="AN5166" s="16"/>
    </row>
    <row r="5167" ht="16.5" customHeight="1">
      <c r="A5167" s="403">
        <v>63.0</v>
      </c>
      <c r="B5167" s="404" t="s">
        <v>7400</v>
      </c>
      <c r="C5167" s="31">
        <v>5165.0</v>
      </c>
      <c r="D5167" s="405" t="s">
        <v>7401</v>
      </c>
      <c r="E5167" s="94"/>
      <c r="F5167" s="94"/>
      <c r="G5167" s="103"/>
      <c r="H5167" s="140"/>
      <c r="I5167" s="140"/>
      <c r="J5167" s="95"/>
      <c r="K5167" s="65"/>
      <c r="L5167" s="65"/>
      <c r="M5167" s="65"/>
      <c r="N5167" s="302"/>
      <c r="O5167" s="382"/>
      <c r="P5167" s="383"/>
      <c r="Q5167" s="302"/>
      <c r="R5167" s="384"/>
      <c r="S5167" s="458"/>
      <c r="T5167" s="441"/>
      <c r="U5167" s="442"/>
      <c r="V5167" s="443"/>
      <c r="W5167" s="443"/>
      <c r="X5167" s="445"/>
      <c r="Y5167" s="418"/>
      <c r="Z5167" s="446"/>
      <c r="AA5167" s="438" t="s">
        <v>20</v>
      </c>
      <c r="AB5167" s="409" t="s">
        <v>21</v>
      </c>
      <c r="AC5167" s="454">
        <v>0.85</v>
      </c>
      <c r="AD5167" s="441"/>
      <c r="AE5167" s="442"/>
      <c r="AF5167" s="452"/>
      <c r="AG5167" s="414">
        <v>142.0</v>
      </c>
      <c r="AH5167" s="79"/>
      <c r="AI5167" s="80"/>
      <c r="AJ5167" s="80"/>
      <c r="AK5167" s="80"/>
      <c r="AL5167" s="14"/>
      <c r="AM5167" s="16" t="str">
        <f t="shared" si="237"/>
        <v>{s:'63F221'},</v>
      </c>
      <c r="AN5167" s="16"/>
    </row>
    <row r="5168" ht="16.5" customHeight="1">
      <c r="A5168" s="403">
        <v>63.0</v>
      </c>
      <c r="B5168" s="404" t="s">
        <v>7402</v>
      </c>
      <c r="C5168" s="31">
        <v>5166.0</v>
      </c>
      <c r="D5168" s="405" t="s">
        <v>7403</v>
      </c>
      <c r="E5168" s="94"/>
      <c r="F5168" s="94"/>
      <c r="G5168" s="103"/>
      <c r="H5168" s="140"/>
      <c r="I5168" s="140"/>
      <c r="J5168" s="95"/>
      <c r="K5168" s="65"/>
      <c r="L5168" s="65"/>
      <c r="M5168" s="65"/>
      <c r="N5168" s="302"/>
      <c r="O5168" s="382"/>
      <c r="P5168" s="383"/>
      <c r="Q5168" s="302"/>
      <c r="R5168" s="384"/>
      <c r="S5168" s="458"/>
      <c r="T5168" s="441"/>
      <c r="U5168" s="442"/>
      <c r="V5168" s="443"/>
      <c r="W5168" s="443"/>
      <c r="X5168" s="449" t="s">
        <v>326</v>
      </c>
      <c r="Y5168" s="442" t="s">
        <v>21</v>
      </c>
      <c r="Z5168" s="448" t="str">
        <f>$Z$653</f>
        <v/>
      </c>
      <c r="AA5168" s="426"/>
      <c r="AB5168" s="427"/>
      <c r="AC5168" s="428"/>
      <c r="AD5168" s="441"/>
      <c r="AE5168" s="443"/>
      <c r="AF5168" s="448"/>
      <c r="AG5168" s="414">
        <v>116.0</v>
      </c>
      <c r="AH5168" s="79"/>
      <c r="AI5168" s="80"/>
      <c r="AJ5168" s="80"/>
      <c r="AK5168" s="80"/>
      <c r="AL5168" s="14"/>
      <c r="AM5168" s="16" t="str">
        <f t="shared" si="237"/>
        <v>{s:'63F222'},</v>
      </c>
      <c r="AN5168" s="16"/>
    </row>
    <row r="5169" ht="16.5" customHeight="1">
      <c r="A5169" s="403">
        <v>63.0</v>
      </c>
      <c r="B5169" s="404" t="s">
        <v>7404</v>
      </c>
      <c r="C5169" s="31">
        <v>5167.0</v>
      </c>
      <c r="D5169" s="405" t="s">
        <v>7405</v>
      </c>
      <c r="E5169" s="94"/>
      <c r="F5169" s="94"/>
      <c r="G5169" s="103"/>
      <c r="H5169" s="140"/>
      <c r="I5169" s="140"/>
      <c r="J5169" s="95"/>
      <c r="K5169" s="65"/>
      <c r="L5169" s="65"/>
      <c r="M5169" s="65"/>
      <c r="N5169" s="302"/>
      <c r="O5169" s="382"/>
      <c r="P5169" s="383"/>
      <c r="Q5169" s="302"/>
      <c r="R5169" s="384"/>
      <c r="S5169" s="458"/>
      <c r="T5169" s="441"/>
      <c r="U5169" s="442"/>
      <c r="V5169" s="443"/>
      <c r="W5169" s="443"/>
      <c r="X5169" s="450"/>
      <c r="Y5169" s="418"/>
      <c r="Z5169" s="419"/>
      <c r="AA5169" s="420" t="s">
        <v>20</v>
      </c>
      <c r="AB5169" s="421" t="s">
        <v>21</v>
      </c>
      <c r="AC5169" s="430">
        <v>0.85</v>
      </c>
      <c r="AD5169" s="441"/>
      <c r="AE5169" s="443"/>
      <c r="AF5169" s="448"/>
      <c r="AG5169" s="414">
        <v>98.0</v>
      </c>
      <c r="AH5169" s="79"/>
      <c r="AI5169" s="80"/>
      <c r="AJ5169" s="80"/>
      <c r="AK5169" s="80"/>
      <c r="AL5169" s="14"/>
      <c r="AM5169" s="16" t="str">
        <f t="shared" si="237"/>
        <v>{s:'63F223'},</v>
      </c>
      <c r="AN5169" s="16"/>
    </row>
    <row r="5170" ht="16.5" customHeight="1">
      <c r="A5170" s="403">
        <v>63.0</v>
      </c>
      <c r="B5170" s="404" t="s">
        <v>7406</v>
      </c>
      <c r="C5170" s="31">
        <v>5168.0</v>
      </c>
      <c r="D5170" s="405" t="s">
        <v>7407</v>
      </c>
      <c r="E5170" s="94"/>
      <c r="F5170" s="94"/>
      <c r="G5170" s="103"/>
      <c r="H5170" s="140"/>
      <c r="I5170" s="140"/>
      <c r="J5170" s="95"/>
      <c r="K5170" s="65"/>
      <c r="L5170" s="65"/>
      <c r="M5170" s="65"/>
      <c r="N5170" s="302"/>
      <c r="O5170" s="382"/>
      <c r="P5170" s="383"/>
      <c r="Q5170" s="302"/>
      <c r="R5170" s="384"/>
      <c r="S5170" s="453"/>
      <c r="T5170" s="441"/>
      <c r="U5170" s="442"/>
      <c r="V5170" s="443"/>
      <c r="W5170" s="443"/>
      <c r="X5170" s="449" t="s">
        <v>329</v>
      </c>
      <c r="Y5170" s="442" t="s">
        <v>21</v>
      </c>
      <c r="Z5170" s="448" t="str">
        <f>$Z$655</f>
        <v/>
      </c>
      <c r="AA5170" s="423"/>
      <c r="AB5170" s="424"/>
      <c r="AC5170" s="419"/>
      <c r="AD5170" s="441"/>
      <c r="AE5170" s="443"/>
      <c r="AF5170" s="448"/>
      <c r="AG5170" s="414">
        <v>142.0</v>
      </c>
      <c r="AH5170" s="79"/>
      <c r="AI5170" s="80"/>
      <c r="AJ5170" s="80"/>
      <c r="AK5170" s="80"/>
      <c r="AL5170" s="14"/>
      <c r="AM5170" s="16" t="str">
        <f t="shared" si="237"/>
        <v>{s:'63F224'},</v>
      </c>
      <c r="AN5170" s="16"/>
    </row>
    <row r="5171" ht="16.5" customHeight="1">
      <c r="A5171" s="403">
        <v>63.0</v>
      </c>
      <c r="B5171" s="404" t="s">
        <v>7408</v>
      </c>
      <c r="C5171" s="31">
        <v>5169.0</v>
      </c>
      <c r="D5171" s="405" t="s">
        <v>7409</v>
      </c>
      <c r="E5171" s="94"/>
      <c r="F5171" s="94"/>
      <c r="G5171" s="76"/>
      <c r="H5171" s="63"/>
      <c r="I5171" s="63"/>
      <c r="J5171" s="51"/>
      <c r="K5171" s="107"/>
      <c r="L5171" s="291"/>
      <c r="M5171" s="390"/>
      <c r="N5171" s="386"/>
      <c r="O5171" s="382"/>
      <c r="P5171" s="387"/>
      <c r="Q5171" s="290"/>
      <c r="R5171" s="386"/>
      <c r="S5171" s="460"/>
      <c r="T5171" s="456"/>
      <c r="U5171" s="418"/>
      <c r="V5171" s="424"/>
      <c r="W5171" s="424"/>
      <c r="X5171" s="450"/>
      <c r="Y5171" s="418"/>
      <c r="Z5171" s="419"/>
      <c r="AA5171" s="420" t="s">
        <v>20</v>
      </c>
      <c r="AB5171" s="421" t="s">
        <v>21</v>
      </c>
      <c r="AC5171" s="430">
        <v>0.85</v>
      </c>
      <c r="AD5171" s="456"/>
      <c r="AE5171" s="424"/>
      <c r="AF5171" s="419"/>
      <c r="AG5171" s="414">
        <v>120.0</v>
      </c>
      <c r="AH5171" s="79"/>
      <c r="AI5171" s="80"/>
      <c r="AJ5171" s="80"/>
      <c r="AK5171" s="80"/>
      <c r="AL5171" s="14"/>
      <c r="AM5171" s="16" t="str">
        <f t="shared" si="237"/>
        <v>{s:'63F225'},</v>
      </c>
      <c r="AN5171" s="16"/>
    </row>
    <row r="5172" ht="16.5" customHeight="1">
      <c r="A5172" s="29">
        <v>63.0</v>
      </c>
      <c r="B5172" s="30" t="s">
        <v>7410</v>
      </c>
      <c r="C5172" s="31">
        <v>5170.0</v>
      </c>
      <c r="D5172" s="32" t="s">
        <v>7411</v>
      </c>
      <c r="E5172" s="94"/>
      <c r="F5172" s="94"/>
      <c r="G5172" s="76"/>
      <c r="H5172" s="63"/>
      <c r="I5172" s="63"/>
      <c r="J5172" s="51"/>
      <c r="K5172" s="94"/>
      <c r="L5172" s="140"/>
      <c r="M5172" s="348"/>
      <c r="N5172" s="302"/>
      <c r="O5172" s="367"/>
      <c r="P5172" s="82" t="s">
        <v>5011</v>
      </c>
      <c r="Q5172" s="140"/>
      <c r="R5172" s="95"/>
      <c r="S5172" s="287"/>
      <c r="T5172" s="287"/>
      <c r="U5172" s="152"/>
      <c r="V5172" s="152"/>
      <c r="W5172" s="152"/>
      <c r="X5172" s="299"/>
      <c r="Y5172" s="287"/>
      <c r="Z5172" s="345"/>
      <c r="AA5172" s="398"/>
      <c r="AB5172" s="288"/>
      <c r="AC5172" s="288"/>
      <c r="AD5172" s="288"/>
      <c r="AE5172" s="288"/>
      <c r="AF5172" s="346"/>
      <c r="AG5172" s="45">
        <v>243.0</v>
      </c>
      <c r="AH5172" s="79"/>
      <c r="AI5172" s="80"/>
      <c r="AJ5172" s="80"/>
      <c r="AK5172" s="80"/>
      <c r="AL5172" s="14"/>
      <c r="AM5172" s="16" t="str">
        <f t="shared" ref="AM5172:AM5183" si="238">"{s:'"&amp;A5172&amp;B5172&amp;"', v:"&amp;AG5172&amp;" , c:'"&amp;D5172&amp;"・'},"</f>
        <v>{s:'63F226', v:243 , c:'放デイ３１・責欠２・'},</v>
      </c>
      <c r="AN5172" s="16"/>
    </row>
    <row r="5173" ht="16.5" customHeight="1">
      <c r="A5173" s="29">
        <v>63.0</v>
      </c>
      <c r="B5173" s="30" t="s">
        <v>7412</v>
      </c>
      <c r="C5173" s="31">
        <v>5171.0</v>
      </c>
      <c r="D5173" s="32" t="s">
        <v>7413</v>
      </c>
      <c r="E5173" s="94"/>
      <c r="F5173" s="94"/>
      <c r="G5173" s="76"/>
      <c r="H5173" s="63"/>
      <c r="I5173" s="63"/>
      <c r="J5173" s="51"/>
      <c r="K5173" s="94"/>
      <c r="L5173" s="140"/>
      <c r="M5173" s="348"/>
      <c r="N5173" s="140"/>
      <c r="O5173" s="105"/>
      <c r="P5173" s="87"/>
      <c r="Q5173" s="302" t="s">
        <v>21</v>
      </c>
      <c r="R5173" s="349">
        <v>0.5</v>
      </c>
      <c r="S5173" s="302"/>
      <c r="T5173" s="302"/>
      <c r="U5173" s="140"/>
      <c r="V5173" s="140"/>
      <c r="W5173" s="140"/>
      <c r="X5173" s="303"/>
      <c r="Y5173" s="290"/>
      <c r="Z5173" s="350"/>
      <c r="AA5173" s="299" t="s">
        <v>20</v>
      </c>
      <c r="AB5173" s="287" t="s">
        <v>21</v>
      </c>
      <c r="AC5173" s="351">
        <v>0.85</v>
      </c>
      <c r="AD5173" s="288"/>
      <c r="AE5173" s="288"/>
      <c r="AF5173" s="346"/>
      <c r="AG5173" s="45">
        <v>207.0</v>
      </c>
      <c r="AH5173" s="79"/>
      <c r="AI5173" s="80"/>
      <c r="AJ5173" s="80"/>
      <c r="AK5173" s="80"/>
      <c r="AL5173" s="14"/>
      <c r="AM5173" s="16" t="str">
        <f t="shared" si="238"/>
        <v>{s:'63F227', v:207 , c:'放デイ３１・責欠２・評減・'},</v>
      </c>
      <c r="AN5173" s="16"/>
    </row>
    <row r="5174" ht="16.5" customHeight="1">
      <c r="A5174" s="29">
        <v>63.0</v>
      </c>
      <c r="B5174" s="30" t="s">
        <v>7414</v>
      </c>
      <c r="C5174" s="31">
        <v>5172.0</v>
      </c>
      <c r="D5174" s="32" t="s">
        <v>7415</v>
      </c>
      <c r="E5174" s="94"/>
      <c r="F5174" s="94"/>
      <c r="G5174" s="76"/>
      <c r="H5174" s="63"/>
      <c r="I5174" s="63"/>
      <c r="J5174" s="51"/>
      <c r="K5174" s="94"/>
      <c r="L5174" s="140"/>
      <c r="M5174" s="348"/>
      <c r="N5174" s="304"/>
      <c r="O5174" s="381"/>
      <c r="P5174" s="87"/>
      <c r="Q5174" s="304"/>
      <c r="R5174" s="380"/>
      <c r="S5174" s="304"/>
      <c r="T5174" s="304"/>
      <c r="U5174" s="140"/>
      <c r="V5174" s="140"/>
      <c r="W5174" s="140"/>
      <c r="X5174" s="305" t="s">
        <v>326</v>
      </c>
      <c r="Y5174" s="287" t="s">
        <v>21</v>
      </c>
      <c r="Z5174" s="354" t="str">
        <f>$Z$653</f>
        <v/>
      </c>
      <c r="AA5174" s="434"/>
      <c r="AB5174" s="297"/>
      <c r="AC5174" s="297"/>
      <c r="AD5174" s="297"/>
      <c r="AE5174" s="297"/>
      <c r="AF5174" s="362"/>
      <c r="AG5174" s="45">
        <v>170.0</v>
      </c>
      <c r="AH5174" s="79"/>
      <c r="AI5174" s="80"/>
      <c r="AJ5174" s="80"/>
      <c r="AK5174" s="80"/>
      <c r="AL5174" s="14"/>
      <c r="AM5174" s="16" t="str">
        <f t="shared" si="238"/>
        <v>{s:'63F228', v:170 , c:'放デイ３１・責欠２・開減１・'},</v>
      </c>
      <c r="AN5174" s="16"/>
    </row>
    <row r="5175" ht="16.5" customHeight="1">
      <c r="A5175" s="29">
        <v>63.0</v>
      </c>
      <c r="B5175" s="30" t="s">
        <v>7416</v>
      </c>
      <c r="C5175" s="31">
        <v>5173.0</v>
      </c>
      <c r="D5175" s="32" t="s">
        <v>7417</v>
      </c>
      <c r="E5175" s="94"/>
      <c r="F5175" s="94"/>
      <c r="G5175" s="76"/>
      <c r="H5175" s="63"/>
      <c r="I5175" s="63"/>
      <c r="J5175" s="51"/>
      <c r="K5175" s="94"/>
      <c r="L5175" s="140"/>
      <c r="M5175" s="348"/>
      <c r="N5175" s="304"/>
      <c r="O5175" s="381"/>
      <c r="P5175" s="87"/>
      <c r="Q5175" s="304"/>
      <c r="R5175" s="380"/>
      <c r="S5175" s="304"/>
      <c r="T5175" s="304"/>
      <c r="U5175" s="140"/>
      <c r="V5175" s="140"/>
      <c r="W5175" s="140"/>
      <c r="X5175" s="306"/>
      <c r="Y5175" s="290"/>
      <c r="Z5175" s="355"/>
      <c r="AA5175" s="356" t="s">
        <v>20</v>
      </c>
      <c r="AB5175" s="357" t="s">
        <v>21</v>
      </c>
      <c r="AC5175" s="358">
        <v>0.85</v>
      </c>
      <c r="AD5175" s="288"/>
      <c r="AE5175" s="288"/>
      <c r="AF5175" s="346"/>
      <c r="AG5175" s="45">
        <v>145.0</v>
      </c>
      <c r="AH5175" s="79"/>
      <c r="AI5175" s="80"/>
      <c r="AJ5175" s="80"/>
      <c r="AK5175" s="80"/>
      <c r="AL5175" s="14"/>
      <c r="AM5175" s="16" t="str">
        <f t="shared" si="238"/>
        <v>{s:'63F229', v:145 , c:'放デイ３１・責欠２・開減１・評減・'},</v>
      </c>
      <c r="AN5175" s="16"/>
    </row>
    <row r="5176" ht="16.5" customHeight="1">
      <c r="A5176" s="29">
        <v>63.0</v>
      </c>
      <c r="B5176" s="30" t="s">
        <v>7418</v>
      </c>
      <c r="C5176" s="31">
        <v>5174.0</v>
      </c>
      <c r="D5176" s="32" t="s">
        <v>7419</v>
      </c>
      <c r="E5176" s="94"/>
      <c r="F5176" s="94"/>
      <c r="G5176" s="76"/>
      <c r="H5176" s="63"/>
      <c r="I5176" s="63"/>
      <c r="J5176" s="51"/>
      <c r="K5176" s="94"/>
      <c r="L5176" s="140"/>
      <c r="M5176" s="348"/>
      <c r="N5176" s="304"/>
      <c r="O5176" s="381"/>
      <c r="P5176" s="87"/>
      <c r="Q5176" s="304"/>
      <c r="R5176" s="380"/>
      <c r="S5176" s="304"/>
      <c r="T5176" s="304"/>
      <c r="U5176" s="140"/>
      <c r="V5176" s="140"/>
      <c r="W5176" s="140"/>
      <c r="X5176" s="305" t="s">
        <v>329</v>
      </c>
      <c r="Y5176" s="287" t="s">
        <v>21</v>
      </c>
      <c r="Z5176" s="354" t="str">
        <f>$Z$655</f>
        <v/>
      </c>
      <c r="AA5176" s="435"/>
      <c r="AB5176" s="292"/>
      <c r="AC5176" s="292"/>
      <c r="AD5176" s="292"/>
      <c r="AE5176" s="292"/>
      <c r="AF5176" s="355"/>
      <c r="AG5176" s="45">
        <v>207.0</v>
      </c>
      <c r="AH5176" s="79"/>
      <c r="AI5176" s="80"/>
      <c r="AJ5176" s="80"/>
      <c r="AK5176" s="80"/>
      <c r="AL5176" s="14"/>
      <c r="AM5176" s="16" t="str">
        <f t="shared" si="238"/>
        <v>{s:'63F230', v:207 , c:'放デイ３１・責欠２・開減２・'},</v>
      </c>
      <c r="AN5176" s="16"/>
    </row>
    <row r="5177" ht="16.5" customHeight="1">
      <c r="A5177" s="29">
        <v>63.0</v>
      </c>
      <c r="B5177" s="30" t="s">
        <v>7420</v>
      </c>
      <c r="C5177" s="31">
        <v>5175.0</v>
      </c>
      <c r="D5177" s="32" t="s">
        <v>7421</v>
      </c>
      <c r="E5177" s="94"/>
      <c r="F5177" s="94"/>
      <c r="G5177" s="76"/>
      <c r="H5177" s="63"/>
      <c r="I5177" s="63"/>
      <c r="J5177" s="51"/>
      <c r="K5177" s="94"/>
      <c r="L5177" s="140"/>
      <c r="M5177" s="348"/>
      <c r="N5177" s="304"/>
      <c r="O5177" s="381"/>
      <c r="P5177" s="87"/>
      <c r="Q5177" s="304"/>
      <c r="R5177" s="380"/>
      <c r="S5177" s="304"/>
      <c r="T5177" s="304"/>
      <c r="U5177" s="140"/>
      <c r="V5177" s="140"/>
      <c r="W5177" s="140"/>
      <c r="X5177" s="306"/>
      <c r="Y5177" s="290"/>
      <c r="Z5177" s="355"/>
      <c r="AA5177" s="356" t="s">
        <v>20</v>
      </c>
      <c r="AB5177" s="357" t="s">
        <v>21</v>
      </c>
      <c r="AC5177" s="358">
        <v>0.85</v>
      </c>
      <c r="AD5177" s="288"/>
      <c r="AE5177" s="288"/>
      <c r="AF5177" s="346"/>
      <c r="AG5177" s="45">
        <v>176.0</v>
      </c>
      <c r="AH5177" s="79"/>
      <c r="AI5177" s="80"/>
      <c r="AJ5177" s="80"/>
      <c r="AK5177" s="80"/>
      <c r="AL5177" s="14"/>
      <c r="AM5177" s="16" t="str">
        <f t="shared" si="238"/>
        <v>{s:'63F231', v:176 , c:'放デイ３１・責欠２・開減２・評減・'},</v>
      </c>
      <c r="AN5177" s="16"/>
    </row>
    <row r="5178" ht="16.5" customHeight="1">
      <c r="A5178" s="29">
        <v>63.0</v>
      </c>
      <c r="B5178" s="30" t="s">
        <v>7422</v>
      </c>
      <c r="C5178" s="31">
        <v>5176.0</v>
      </c>
      <c r="D5178" s="32" t="s">
        <v>7423</v>
      </c>
      <c r="E5178" s="94"/>
      <c r="F5178" s="94"/>
      <c r="G5178" s="76"/>
      <c r="H5178" s="63"/>
      <c r="I5178" s="63"/>
      <c r="J5178" s="51"/>
      <c r="K5178" s="94"/>
      <c r="L5178" s="140"/>
      <c r="M5178" s="348"/>
      <c r="N5178" s="304"/>
      <c r="O5178" s="381"/>
      <c r="P5178" s="307"/>
      <c r="Q5178" s="304"/>
      <c r="R5178" s="380"/>
      <c r="S5178" s="304"/>
      <c r="T5178" s="304"/>
      <c r="U5178" s="140"/>
      <c r="V5178" s="140"/>
      <c r="W5178" s="140"/>
      <c r="X5178" s="299"/>
      <c r="Y5178" s="287"/>
      <c r="Z5178" s="345"/>
      <c r="AA5178" s="398"/>
      <c r="AB5178" s="288"/>
      <c r="AC5178" s="346"/>
      <c r="AD5178" s="82" t="s">
        <v>30</v>
      </c>
      <c r="AE5178" s="302">
        <v>5.0</v>
      </c>
      <c r="AF5178" s="360" t="s">
        <v>31</v>
      </c>
      <c r="AG5178" s="45">
        <v>238.0</v>
      </c>
      <c r="AH5178" s="79"/>
      <c r="AI5178" s="80"/>
      <c r="AJ5178" s="80"/>
      <c r="AK5178" s="80"/>
      <c r="AL5178" s="14"/>
      <c r="AM5178" s="16" t="str">
        <f t="shared" si="238"/>
        <v>{s:'63F232', v:238 , c:'放デイ３１・責欠２・拘減・'},</v>
      </c>
      <c r="AN5178" s="16"/>
    </row>
    <row r="5179" ht="16.5" customHeight="1">
      <c r="A5179" s="29">
        <v>63.0</v>
      </c>
      <c r="B5179" s="30" t="s">
        <v>7424</v>
      </c>
      <c r="C5179" s="31">
        <v>5177.0</v>
      </c>
      <c r="D5179" s="32" t="s">
        <v>7425</v>
      </c>
      <c r="E5179" s="94"/>
      <c r="F5179" s="94"/>
      <c r="G5179" s="76"/>
      <c r="H5179" s="63"/>
      <c r="I5179" s="63"/>
      <c r="J5179" s="51"/>
      <c r="K5179" s="94"/>
      <c r="L5179" s="140"/>
      <c r="M5179" s="348"/>
      <c r="N5179" s="304"/>
      <c r="O5179" s="381"/>
      <c r="P5179" s="307"/>
      <c r="Q5179" s="304"/>
      <c r="R5179" s="380"/>
      <c r="S5179" s="304"/>
      <c r="T5179" s="304"/>
      <c r="U5179" s="140"/>
      <c r="V5179" s="140"/>
      <c r="W5179" s="140"/>
      <c r="X5179" s="303"/>
      <c r="Y5179" s="290"/>
      <c r="Z5179" s="350"/>
      <c r="AA5179" s="299" t="s">
        <v>20</v>
      </c>
      <c r="AB5179" s="287" t="s">
        <v>21</v>
      </c>
      <c r="AC5179" s="361">
        <v>0.85</v>
      </c>
      <c r="AD5179" s="87"/>
      <c r="AE5179" s="302"/>
      <c r="AF5179" s="360"/>
      <c r="AG5179" s="45">
        <v>202.0</v>
      </c>
      <c r="AH5179" s="79"/>
      <c r="AI5179" s="80"/>
      <c r="AJ5179" s="80"/>
      <c r="AK5179" s="80"/>
      <c r="AL5179" s="14"/>
      <c r="AM5179" s="16" t="str">
        <f t="shared" si="238"/>
        <v>{s:'63F233', v:202 , c:'放デイ３１・責欠２・評減・拘減・'},</v>
      </c>
      <c r="AN5179" s="16"/>
    </row>
    <row r="5180" ht="16.5" customHeight="1">
      <c r="A5180" s="29">
        <v>63.0</v>
      </c>
      <c r="B5180" s="30" t="s">
        <v>7426</v>
      </c>
      <c r="C5180" s="31">
        <v>5178.0</v>
      </c>
      <c r="D5180" s="32" t="s">
        <v>7427</v>
      </c>
      <c r="E5180" s="94"/>
      <c r="F5180" s="94"/>
      <c r="G5180" s="76"/>
      <c r="H5180" s="63"/>
      <c r="I5180" s="63"/>
      <c r="J5180" s="51"/>
      <c r="K5180" s="94"/>
      <c r="L5180" s="140"/>
      <c r="M5180" s="348"/>
      <c r="N5180" s="304"/>
      <c r="O5180" s="381"/>
      <c r="P5180" s="307"/>
      <c r="Q5180" s="304"/>
      <c r="R5180" s="380"/>
      <c r="S5180" s="304"/>
      <c r="T5180" s="304"/>
      <c r="U5180" s="140"/>
      <c r="V5180" s="140"/>
      <c r="W5180" s="140"/>
      <c r="X5180" s="305" t="s">
        <v>326</v>
      </c>
      <c r="Y5180" s="302" t="s">
        <v>21</v>
      </c>
      <c r="Z5180" s="349">
        <v>0.7</v>
      </c>
      <c r="AA5180" s="434"/>
      <c r="AB5180" s="297"/>
      <c r="AC5180" s="362"/>
      <c r="AD5180" s="87"/>
      <c r="AE5180" s="313"/>
      <c r="AF5180" s="349"/>
      <c r="AG5180" s="45">
        <v>165.0</v>
      </c>
      <c r="AH5180" s="79"/>
      <c r="AI5180" s="80"/>
      <c r="AJ5180" s="80"/>
      <c r="AK5180" s="80"/>
      <c r="AL5180" s="14"/>
      <c r="AM5180" s="16" t="str">
        <f t="shared" si="238"/>
        <v>{s:'63F234', v:165 , c:'放デイ３１・責欠２・開減１・拘減・'},</v>
      </c>
      <c r="AN5180" s="16"/>
    </row>
    <row r="5181" ht="16.5" customHeight="1">
      <c r="A5181" s="29">
        <v>63.0</v>
      </c>
      <c r="B5181" s="30" t="s">
        <v>7428</v>
      </c>
      <c r="C5181" s="31">
        <v>5179.0</v>
      </c>
      <c r="D5181" s="32" t="s">
        <v>7429</v>
      </c>
      <c r="E5181" s="94"/>
      <c r="F5181" s="94"/>
      <c r="G5181" s="76"/>
      <c r="H5181" s="63"/>
      <c r="I5181" s="63"/>
      <c r="J5181" s="51"/>
      <c r="K5181" s="94"/>
      <c r="L5181" s="140"/>
      <c r="M5181" s="348"/>
      <c r="N5181" s="304"/>
      <c r="O5181" s="381"/>
      <c r="P5181" s="307"/>
      <c r="Q5181" s="304"/>
      <c r="R5181" s="380"/>
      <c r="S5181" s="304"/>
      <c r="T5181" s="304"/>
      <c r="U5181" s="140"/>
      <c r="V5181" s="140"/>
      <c r="W5181" s="140"/>
      <c r="X5181" s="306"/>
      <c r="Y5181" s="290"/>
      <c r="Z5181" s="355"/>
      <c r="AA5181" s="356" t="s">
        <v>20</v>
      </c>
      <c r="AB5181" s="357" t="s">
        <v>21</v>
      </c>
      <c r="AC5181" s="363">
        <v>0.85</v>
      </c>
      <c r="AD5181" s="87"/>
      <c r="AE5181" s="313"/>
      <c r="AF5181" s="349"/>
      <c r="AG5181" s="45">
        <v>140.0</v>
      </c>
      <c r="AH5181" s="79"/>
      <c r="AI5181" s="80"/>
      <c r="AJ5181" s="80"/>
      <c r="AK5181" s="80"/>
      <c r="AL5181" s="14"/>
      <c r="AM5181" s="16" t="str">
        <f t="shared" si="238"/>
        <v>{s:'63F235', v:140 , c:'放デイ３１・責欠２・開減１・評減・拘減・'},</v>
      </c>
      <c r="AN5181" s="16"/>
    </row>
    <row r="5182" ht="16.5" customHeight="1">
      <c r="A5182" s="29">
        <v>63.0</v>
      </c>
      <c r="B5182" s="30" t="s">
        <v>7430</v>
      </c>
      <c r="C5182" s="31">
        <v>5180.0</v>
      </c>
      <c r="D5182" s="32" t="s">
        <v>7431</v>
      </c>
      <c r="E5182" s="94"/>
      <c r="F5182" s="94"/>
      <c r="G5182" s="76"/>
      <c r="H5182" s="63"/>
      <c r="I5182" s="63"/>
      <c r="J5182" s="51"/>
      <c r="K5182" s="94"/>
      <c r="L5182" s="140"/>
      <c r="M5182" s="348"/>
      <c r="N5182" s="304"/>
      <c r="O5182" s="381"/>
      <c r="P5182" s="307"/>
      <c r="Q5182" s="304"/>
      <c r="R5182" s="380"/>
      <c r="S5182" s="304"/>
      <c r="T5182" s="304"/>
      <c r="U5182" s="140"/>
      <c r="V5182" s="140"/>
      <c r="W5182" s="140"/>
      <c r="X5182" s="305" t="s">
        <v>329</v>
      </c>
      <c r="Y5182" s="302" t="s">
        <v>21</v>
      </c>
      <c r="Z5182" s="349">
        <v>0.85</v>
      </c>
      <c r="AA5182" s="435"/>
      <c r="AB5182" s="292"/>
      <c r="AC5182" s="355"/>
      <c r="AD5182" s="87"/>
      <c r="AE5182" s="313"/>
      <c r="AF5182" s="349"/>
      <c r="AG5182" s="45">
        <v>202.0</v>
      </c>
      <c r="AH5182" s="79"/>
      <c r="AI5182" s="80"/>
      <c r="AJ5182" s="80"/>
      <c r="AK5182" s="80"/>
      <c r="AL5182" s="14"/>
      <c r="AM5182" s="16" t="str">
        <f t="shared" si="238"/>
        <v>{s:'63F236', v:202 , c:'放デイ３１・責欠２・開減２・拘減・'},</v>
      </c>
      <c r="AN5182" s="16"/>
    </row>
    <row r="5183" ht="16.5" customHeight="1">
      <c r="A5183" s="29">
        <v>63.0</v>
      </c>
      <c r="B5183" s="30" t="s">
        <v>7432</v>
      </c>
      <c r="C5183" s="31">
        <v>5181.0</v>
      </c>
      <c r="D5183" s="32" t="s">
        <v>7433</v>
      </c>
      <c r="E5183" s="94"/>
      <c r="F5183" s="94"/>
      <c r="G5183" s="76"/>
      <c r="H5183" s="63"/>
      <c r="I5183" s="63"/>
      <c r="J5183" s="51"/>
      <c r="K5183" s="94"/>
      <c r="L5183" s="140"/>
      <c r="M5183" s="348"/>
      <c r="N5183" s="304"/>
      <c r="O5183" s="381"/>
      <c r="P5183" s="307"/>
      <c r="Q5183" s="304"/>
      <c r="R5183" s="380"/>
      <c r="S5183" s="304"/>
      <c r="T5183" s="304"/>
      <c r="U5183" s="140"/>
      <c r="V5183" s="140"/>
      <c r="W5183" s="140"/>
      <c r="X5183" s="306"/>
      <c r="Y5183" s="290"/>
      <c r="Z5183" s="355"/>
      <c r="AA5183" s="356" t="s">
        <v>20</v>
      </c>
      <c r="AB5183" s="357" t="s">
        <v>21</v>
      </c>
      <c r="AC5183" s="363">
        <v>0.85</v>
      </c>
      <c r="AD5183" s="93"/>
      <c r="AE5183" s="292"/>
      <c r="AF5183" s="355"/>
      <c r="AG5183" s="45">
        <v>171.0</v>
      </c>
      <c r="AH5183" s="79"/>
      <c r="AI5183" s="80"/>
      <c r="AJ5183" s="80"/>
      <c r="AK5183" s="80"/>
      <c r="AL5183" s="14"/>
      <c r="AM5183" s="16" t="str">
        <f t="shared" si="238"/>
        <v>{s:'63F237', v:171 , c:'放デイ３１・責欠２・開減２・評減・拘減・'},</v>
      </c>
      <c r="AN5183" s="16"/>
    </row>
    <row r="5184" ht="16.5" customHeight="1">
      <c r="A5184" s="403">
        <v>63.0</v>
      </c>
      <c r="B5184" s="404" t="s">
        <v>7434</v>
      </c>
      <c r="C5184" s="31">
        <v>5182.0</v>
      </c>
      <c r="D5184" s="405" t="s">
        <v>7435</v>
      </c>
      <c r="E5184" s="94"/>
      <c r="F5184" s="94"/>
      <c r="G5184" s="307"/>
      <c r="H5184" s="63"/>
      <c r="I5184" s="63"/>
      <c r="J5184" s="95"/>
      <c r="K5184" s="94"/>
      <c r="L5184" s="65"/>
      <c r="M5184" s="65"/>
      <c r="N5184" s="140"/>
      <c r="O5184" s="105"/>
      <c r="P5184" s="94"/>
      <c r="Q5184" s="140"/>
      <c r="R5184" s="95"/>
      <c r="S5184" s="406" t="s">
        <v>23</v>
      </c>
      <c r="T5184" s="436" t="s">
        <v>24</v>
      </c>
      <c r="U5184" s="408"/>
      <c r="V5184" s="408"/>
      <c r="W5184" s="437"/>
      <c r="X5184" s="438"/>
      <c r="Y5184" s="409"/>
      <c r="Z5184" s="439"/>
      <c r="AA5184" s="411"/>
      <c r="AB5184" s="412"/>
      <c r="AC5184" s="412"/>
      <c r="AD5184" s="412"/>
      <c r="AE5184" s="412"/>
      <c r="AF5184" s="413"/>
      <c r="AG5184" s="414">
        <v>170.0</v>
      </c>
      <c r="AH5184" s="79"/>
      <c r="AI5184" s="80"/>
      <c r="AJ5184" s="80"/>
      <c r="AK5184" s="80"/>
      <c r="AL5184" s="14"/>
      <c r="AM5184" s="16" t="str">
        <f t="shared" ref="AM5184:AM5207" si="239">"{s:'"&amp;A5184&amp;B5184&amp;"'},"</f>
        <v>{s:'63F238'},</v>
      </c>
      <c r="AN5184" s="16"/>
    </row>
    <row r="5185" ht="16.5" customHeight="1">
      <c r="A5185" s="403">
        <v>63.0</v>
      </c>
      <c r="B5185" s="404" t="s">
        <v>7436</v>
      </c>
      <c r="C5185" s="31">
        <v>5183.0</v>
      </c>
      <c r="D5185" s="405" t="s">
        <v>7437</v>
      </c>
      <c r="E5185" s="94"/>
      <c r="F5185" s="94"/>
      <c r="G5185" s="307"/>
      <c r="H5185" s="373"/>
      <c r="I5185" s="140"/>
      <c r="J5185" s="95"/>
      <c r="K5185" s="94"/>
      <c r="L5185" s="65"/>
      <c r="M5185" s="65"/>
      <c r="N5185" s="140"/>
      <c r="O5185" s="105"/>
      <c r="P5185" s="94"/>
      <c r="Q5185" s="140"/>
      <c r="R5185" s="95"/>
      <c r="S5185" s="440"/>
      <c r="T5185" s="441"/>
      <c r="U5185" s="442" t="s">
        <v>21</v>
      </c>
      <c r="V5185" s="443">
        <v>0.7</v>
      </c>
      <c r="W5185" s="444"/>
      <c r="X5185" s="445"/>
      <c r="Y5185" s="418"/>
      <c r="Z5185" s="446"/>
      <c r="AA5185" s="438" t="s">
        <v>20</v>
      </c>
      <c r="AB5185" s="409" t="s">
        <v>21</v>
      </c>
      <c r="AC5185" s="447">
        <v>0.85</v>
      </c>
      <c r="AD5185" s="412"/>
      <c r="AE5185" s="412"/>
      <c r="AF5185" s="413"/>
      <c r="AG5185" s="414">
        <v>145.0</v>
      </c>
      <c r="AH5185" s="79"/>
      <c r="AI5185" s="80"/>
      <c r="AJ5185" s="80"/>
      <c r="AK5185" s="80"/>
      <c r="AL5185" s="14"/>
      <c r="AM5185" s="16" t="str">
        <f t="shared" si="239"/>
        <v>{s:'63F239'},</v>
      </c>
      <c r="AN5185" s="16"/>
    </row>
    <row r="5186" ht="16.5" customHeight="1">
      <c r="A5186" s="403">
        <v>63.0</v>
      </c>
      <c r="B5186" s="404" t="s">
        <v>7438</v>
      </c>
      <c r="C5186" s="31">
        <v>5184.0</v>
      </c>
      <c r="D5186" s="405" t="s">
        <v>7439</v>
      </c>
      <c r="E5186" s="94"/>
      <c r="F5186" s="94"/>
      <c r="G5186" s="103"/>
      <c r="H5186" s="140"/>
      <c r="I5186" s="140"/>
      <c r="J5186" s="95"/>
      <c r="K5186" s="69"/>
      <c r="L5186" s="65"/>
      <c r="M5186" s="65"/>
      <c r="N5186" s="302"/>
      <c r="O5186" s="382"/>
      <c r="P5186" s="383"/>
      <c r="Q5186" s="302"/>
      <c r="R5186" s="384"/>
      <c r="S5186" s="440"/>
      <c r="T5186" s="441"/>
      <c r="U5186" s="442"/>
      <c r="V5186" s="443"/>
      <c r="W5186" s="448"/>
      <c r="X5186" s="449" t="s">
        <v>326</v>
      </c>
      <c r="Y5186" s="409" t="s">
        <v>21</v>
      </c>
      <c r="Z5186" s="410" t="str">
        <f>$Z$653</f>
        <v/>
      </c>
      <c r="AA5186" s="426"/>
      <c r="AB5186" s="427"/>
      <c r="AC5186" s="427"/>
      <c r="AD5186" s="427"/>
      <c r="AE5186" s="427"/>
      <c r="AF5186" s="428"/>
      <c r="AG5186" s="414">
        <v>119.0</v>
      </c>
      <c r="AH5186" s="79"/>
      <c r="AI5186" s="80"/>
      <c r="AJ5186" s="80"/>
      <c r="AK5186" s="80"/>
      <c r="AL5186" s="14"/>
      <c r="AM5186" s="16" t="str">
        <f t="shared" si="239"/>
        <v>{s:'63F240'},</v>
      </c>
      <c r="AN5186" s="16"/>
    </row>
    <row r="5187" ht="16.5" customHeight="1">
      <c r="A5187" s="403">
        <v>63.0</v>
      </c>
      <c r="B5187" s="404" t="s">
        <v>7440</v>
      </c>
      <c r="C5187" s="31">
        <v>5185.0</v>
      </c>
      <c r="D5187" s="405" t="s">
        <v>7441</v>
      </c>
      <c r="E5187" s="94"/>
      <c r="F5187" s="94"/>
      <c r="G5187" s="103"/>
      <c r="H5187" s="140"/>
      <c r="I5187" s="140"/>
      <c r="J5187" s="95"/>
      <c r="K5187" s="69"/>
      <c r="L5187" s="65"/>
      <c r="M5187" s="65"/>
      <c r="N5187" s="302"/>
      <c r="O5187" s="382"/>
      <c r="P5187" s="383"/>
      <c r="Q5187" s="302"/>
      <c r="R5187" s="384"/>
      <c r="S5187" s="440"/>
      <c r="T5187" s="441"/>
      <c r="U5187" s="442"/>
      <c r="V5187" s="443"/>
      <c r="W5187" s="448"/>
      <c r="X5187" s="450"/>
      <c r="Y5187" s="418"/>
      <c r="Z5187" s="419"/>
      <c r="AA5187" s="420" t="s">
        <v>20</v>
      </c>
      <c r="AB5187" s="421" t="s">
        <v>21</v>
      </c>
      <c r="AC5187" s="422">
        <v>0.85</v>
      </c>
      <c r="AD5187" s="412"/>
      <c r="AE5187" s="412"/>
      <c r="AF5187" s="413"/>
      <c r="AG5187" s="414">
        <v>101.0</v>
      </c>
      <c r="AH5187" s="79"/>
      <c r="AI5187" s="80"/>
      <c r="AJ5187" s="80"/>
      <c r="AK5187" s="80"/>
      <c r="AL5187" s="14"/>
      <c r="AM5187" s="16" t="str">
        <f t="shared" si="239"/>
        <v>{s:'63F241'},</v>
      </c>
      <c r="AN5187" s="16"/>
    </row>
    <row r="5188" ht="16.5" customHeight="1">
      <c r="A5188" s="403">
        <v>63.0</v>
      </c>
      <c r="B5188" s="404" t="s">
        <v>7442</v>
      </c>
      <c r="C5188" s="31">
        <v>5186.0</v>
      </c>
      <c r="D5188" s="405" t="s">
        <v>7443</v>
      </c>
      <c r="E5188" s="94"/>
      <c r="F5188" s="94"/>
      <c r="G5188" s="103"/>
      <c r="H5188" s="140"/>
      <c r="I5188" s="140"/>
      <c r="J5188" s="95"/>
      <c r="K5188" s="69"/>
      <c r="L5188" s="65"/>
      <c r="M5188" s="65"/>
      <c r="N5188" s="302"/>
      <c r="O5188" s="382"/>
      <c r="P5188" s="383"/>
      <c r="Q5188" s="302"/>
      <c r="R5188" s="384"/>
      <c r="S5188" s="440"/>
      <c r="T5188" s="441"/>
      <c r="U5188" s="442"/>
      <c r="V5188" s="443"/>
      <c r="W5188" s="448"/>
      <c r="X5188" s="449" t="s">
        <v>329</v>
      </c>
      <c r="Y5188" s="409" t="s">
        <v>21</v>
      </c>
      <c r="Z5188" s="410" t="str">
        <f>$Z$655</f>
        <v/>
      </c>
      <c r="AA5188" s="423"/>
      <c r="AB5188" s="424"/>
      <c r="AC5188" s="424"/>
      <c r="AD5188" s="424"/>
      <c r="AE5188" s="424"/>
      <c r="AF5188" s="419"/>
      <c r="AG5188" s="414">
        <v>145.0</v>
      </c>
      <c r="AH5188" s="79"/>
      <c r="AI5188" s="80"/>
      <c r="AJ5188" s="80"/>
      <c r="AK5188" s="80"/>
      <c r="AL5188" s="14"/>
      <c r="AM5188" s="16" t="str">
        <f t="shared" si="239"/>
        <v>{s:'63F242'},</v>
      </c>
      <c r="AN5188" s="16"/>
    </row>
    <row r="5189" ht="16.5" customHeight="1">
      <c r="A5189" s="403">
        <v>63.0</v>
      </c>
      <c r="B5189" s="404" t="s">
        <v>7444</v>
      </c>
      <c r="C5189" s="31">
        <v>5187.0</v>
      </c>
      <c r="D5189" s="405" t="s">
        <v>7445</v>
      </c>
      <c r="E5189" s="94"/>
      <c r="F5189" s="94"/>
      <c r="G5189" s="103"/>
      <c r="H5189" s="140"/>
      <c r="I5189" s="140"/>
      <c r="J5189" s="95"/>
      <c r="K5189" s="69"/>
      <c r="L5189" s="65"/>
      <c r="M5189" s="65"/>
      <c r="N5189" s="302"/>
      <c r="O5189" s="382"/>
      <c r="P5189" s="383"/>
      <c r="Q5189" s="302"/>
      <c r="R5189" s="384"/>
      <c r="S5189" s="440"/>
      <c r="T5189" s="441"/>
      <c r="U5189" s="442"/>
      <c r="V5189" s="443"/>
      <c r="W5189" s="448"/>
      <c r="X5189" s="450"/>
      <c r="Y5189" s="418"/>
      <c r="Z5189" s="419"/>
      <c r="AA5189" s="420" t="s">
        <v>20</v>
      </c>
      <c r="AB5189" s="421" t="s">
        <v>21</v>
      </c>
      <c r="AC5189" s="422">
        <v>0.85</v>
      </c>
      <c r="AD5189" s="412"/>
      <c r="AE5189" s="412"/>
      <c r="AF5189" s="413"/>
      <c r="AG5189" s="414">
        <v>123.0</v>
      </c>
      <c r="AH5189" s="79"/>
      <c r="AI5189" s="80"/>
      <c r="AJ5189" s="80"/>
      <c r="AK5189" s="80"/>
      <c r="AL5189" s="14"/>
      <c r="AM5189" s="16" t="str">
        <f t="shared" si="239"/>
        <v>{s:'63F243'},</v>
      </c>
      <c r="AN5189" s="16"/>
    </row>
    <row r="5190" ht="16.5" customHeight="1">
      <c r="A5190" s="403">
        <v>63.0</v>
      </c>
      <c r="B5190" s="404" t="s">
        <v>7446</v>
      </c>
      <c r="C5190" s="31">
        <v>5188.0</v>
      </c>
      <c r="D5190" s="405" t="s">
        <v>7447</v>
      </c>
      <c r="E5190" s="94"/>
      <c r="F5190" s="94"/>
      <c r="G5190" s="103"/>
      <c r="H5190" s="140"/>
      <c r="I5190" s="140"/>
      <c r="J5190" s="95"/>
      <c r="K5190" s="69"/>
      <c r="L5190" s="65"/>
      <c r="M5190" s="65"/>
      <c r="N5190" s="302"/>
      <c r="O5190" s="382"/>
      <c r="P5190" s="383"/>
      <c r="Q5190" s="302"/>
      <c r="R5190" s="384"/>
      <c r="S5190" s="440"/>
      <c r="T5190" s="441"/>
      <c r="U5190" s="442"/>
      <c r="V5190" s="443"/>
      <c r="W5190" s="448"/>
      <c r="X5190" s="438"/>
      <c r="Y5190" s="409"/>
      <c r="Z5190" s="439"/>
      <c r="AA5190" s="411"/>
      <c r="AB5190" s="412"/>
      <c r="AC5190" s="413"/>
      <c r="AD5190" s="451" t="s">
        <v>30</v>
      </c>
      <c r="AE5190" s="442">
        <v>5.0</v>
      </c>
      <c r="AF5190" s="452" t="s">
        <v>31</v>
      </c>
      <c r="AG5190" s="414">
        <v>165.0</v>
      </c>
      <c r="AH5190" s="79"/>
      <c r="AI5190" s="80"/>
      <c r="AJ5190" s="80"/>
      <c r="AK5190" s="80"/>
      <c r="AL5190" s="14"/>
      <c r="AM5190" s="16" t="str">
        <f t="shared" si="239"/>
        <v>{s:'63F244'},</v>
      </c>
      <c r="AN5190" s="16"/>
    </row>
    <row r="5191" ht="16.5" customHeight="1">
      <c r="A5191" s="403">
        <v>63.0</v>
      </c>
      <c r="B5191" s="404" t="s">
        <v>7448</v>
      </c>
      <c r="C5191" s="31">
        <v>5189.0</v>
      </c>
      <c r="D5191" s="405" t="s">
        <v>7449</v>
      </c>
      <c r="E5191" s="94"/>
      <c r="F5191" s="94"/>
      <c r="G5191" s="103"/>
      <c r="H5191" s="140"/>
      <c r="I5191" s="140"/>
      <c r="J5191" s="95"/>
      <c r="K5191" s="69"/>
      <c r="L5191" s="65"/>
      <c r="M5191" s="65"/>
      <c r="N5191" s="302"/>
      <c r="O5191" s="382"/>
      <c r="P5191" s="383"/>
      <c r="Q5191" s="302"/>
      <c r="R5191" s="384"/>
      <c r="S5191" s="440"/>
      <c r="T5191" s="455"/>
      <c r="U5191" s="442"/>
      <c r="V5191" s="443"/>
      <c r="W5191" s="448"/>
      <c r="X5191" s="445"/>
      <c r="Y5191" s="418"/>
      <c r="Z5191" s="446"/>
      <c r="AA5191" s="438" t="s">
        <v>20</v>
      </c>
      <c r="AB5191" s="409" t="s">
        <v>21</v>
      </c>
      <c r="AC5191" s="454">
        <v>0.85</v>
      </c>
      <c r="AD5191" s="441"/>
      <c r="AE5191" s="442"/>
      <c r="AF5191" s="452"/>
      <c r="AG5191" s="414">
        <v>140.0</v>
      </c>
      <c r="AH5191" s="79"/>
      <c r="AI5191" s="80"/>
      <c r="AJ5191" s="80"/>
      <c r="AK5191" s="80"/>
      <c r="AL5191" s="14"/>
      <c r="AM5191" s="16" t="str">
        <f t="shared" si="239"/>
        <v>{s:'63F245'},</v>
      </c>
      <c r="AN5191" s="16"/>
    </row>
    <row r="5192" ht="16.5" customHeight="1">
      <c r="A5192" s="403">
        <v>63.0</v>
      </c>
      <c r="B5192" s="404" t="s">
        <v>7450</v>
      </c>
      <c r="C5192" s="31">
        <v>5190.0</v>
      </c>
      <c r="D5192" s="405" t="s">
        <v>7451</v>
      </c>
      <c r="E5192" s="94"/>
      <c r="F5192" s="94"/>
      <c r="G5192" s="103"/>
      <c r="H5192" s="140"/>
      <c r="I5192" s="140"/>
      <c r="J5192" s="95"/>
      <c r="K5192" s="69"/>
      <c r="L5192" s="65"/>
      <c r="M5192" s="65"/>
      <c r="N5192" s="302"/>
      <c r="O5192" s="382"/>
      <c r="P5192" s="383"/>
      <c r="Q5192" s="302"/>
      <c r="R5192" s="384"/>
      <c r="S5192" s="440"/>
      <c r="T5192" s="455"/>
      <c r="U5192" s="442"/>
      <c r="V5192" s="443"/>
      <c r="W5192" s="448"/>
      <c r="X5192" s="449" t="s">
        <v>326</v>
      </c>
      <c r="Y5192" s="442" t="s">
        <v>21</v>
      </c>
      <c r="Z5192" s="448" t="str">
        <f>$Z$653</f>
        <v/>
      </c>
      <c r="AA5192" s="426"/>
      <c r="AB5192" s="427"/>
      <c r="AC5192" s="428"/>
      <c r="AD5192" s="441"/>
      <c r="AE5192" s="443"/>
      <c r="AF5192" s="448"/>
      <c r="AG5192" s="414">
        <v>114.0</v>
      </c>
      <c r="AH5192" s="79"/>
      <c r="AI5192" s="80"/>
      <c r="AJ5192" s="80"/>
      <c r="AK5192" s="80"/>
      <c r="AL5192" s="14"/>
      <c r="AM5192" s="16" t="str">
        <f t="shared" si="239"/>
        <v>{s:'63F246'},</v>
      </c>
      <c r="AN5192" s="16"/>
    </row>
    <row r="5193" ht="16.5" customHeight="1">
      <c r="A5193" s="403">
        <v>63.0</v>
      </c>
      <c r="B5193" s="404" t="s">
        <v>7452</v>
      </c>
      <c r="C5193" s="31">
        <v>5191.0</v>
      </c>
      <c r="D5193" s="405" t="s">
        <v>7453</v>
      </c>
      <c r="E5193" s="94"/>
      <c r="F5193" s="94"/>
      <c r="G5193" s="103"/>
      <c r="H5193" s="140"/>
      <c r="I5193" s="140"/>
      <c r="J5193" s="95"/>
      <c r="K5193" s="69"/>
      <c r="L5193" s="65"/>
      <c r="M5193" s="65"/>
      <c r="N5193" s="302"/>
      <c r="O5193" s="382"/>
      <c r="P5193" s="383"/>
      <c r="Q5193" s="302"/>
      <c r="R5193" s="384"/>
      <c r="S5193" s="458"/>
      <c r="T5193" s="455"/>
      <c r="U5193" s="442"/>
      <c r="V5193" s="443"/>
      <c r="W5193" s="448"/>
      <c r="X5193" s="450"/>
      <c r="Y5193" s="418"/>
      <c r="Z5193" s="419"/>
      <c r="AA5193" s="420" t="s">
        <v>20</v>
      </c>
      <c r="AB5193" s="421" t="s">
        <v>21</v>
      </c>
      <c r="AC5193" s="430">
        <v>0.85</v>
      </c>
      <c r="AD5193" s="441"/>
      <c r="AE5193" s="443"/>
      <c r="AF5193" s="448"/>
      <c r="AG5193" s="414">
        <v>96.0</v>
      </c>
      <c r="AH5193" s="79"/>
      <c r="AI5193" s="80"/>
      <c r="AJ5193" s="80"/>
      <c r="AK5193" s="80"/>
      <c r="AL5193" s="14"/>
      <c r="AM5193" s="16" t="str">
        <f t="shared" si="239"/>
        <v>{s:'63F247'},</v>
      </c>
      <c r="AN5193" s="16"/>
    </row>
    <row r="5194" ht="16.5" customHeight="1">
      <c r="A5194" s="403">
        <v>63.0</v>
      </c>
      <c r="B5194" s="404" t="s">
        <v>7454</v>
      </c>
      <c r="C5194" s="31">
        <v>5192.0</v>
      </c>
      <c r="D5194" s="405" t="s">
        <v>7455</v>
      </c>
      <c r="E5194" s="94"/>
      <c r="F5194" s="94"/>
      <c r="G5194" s="103"/>
      <c r="H5194" s="140"/>
      <c r="I5194" s="140"/>
      <c r="J5194" s="95"/>
      <c r="K5194" s="69"/>
      <c r="L5194" s="65"/>
      <c r="M5194" s="65"/>
      <c r="N5194" s="302"/>
      <c r="O5194" s="382"/>
      <c r="P5194" s="383"/>
      <c r="Q5194" s="302"/>
      <c r="R5194" s="384"/>
      <c r="S5194" s="458"/>
      <c r="T5194" s="455"/>
      <c r="U5194" s="442"/>
      <c r="V5194" s="443"/>
      <c r="W5194" s="448"/>
      <c r="X5194" s="449" t="s">
        <v>329</v>
      </c>
      <c r="Y5194" s="442" t="s">
        <v>21</v>
      </c>
      <c r="Z5194" s="448" t="str">
        <f>$Z$655</f>
        <v/>
      </c>
      <c r="AA5194" s="423"/>
      <c r="AB5194" s="424"/>
      <c r="AC5194" s="419"/>
      <c r="AD5194" s="441"/>
      <c r="AE5194" s="443"/>
      <c r="AF5194" s="448"/>
      <c r="AG5194" s="414">
        <v>140.0</v>
      </c>
      <c r="AH5194" s="79"/>
      <c r="AI5194" s="80"/>
      <c r="AJ5194" s="80"/>
      <c r="AK5194" s="80"/>
      <c r="AL5194" s="14"/>
      <c r="AM5194" s="16" t="str">
        <f t="shared" si="239"/>
        <v>{s:'63F248'},</v>
      </c>
      <c r="AN5194" s="16"/>
    </row>
    <row r="5195" ht="16.5" customHeight="1">
      <c r="A5195" s="403">
        <v>63.0</v>
      </c>
      <c r="B5195" s="404" t="s">
        <v>7456</v>
      </c>
      <c r="C5195" s="31">
        <v>5193.0</v>
      </c>
      <c r="D5195" s="405" t="s">
        <v>7457</v>
      </c>
      <c r="E5195" s="94"/>
      <c r="F5195" s="94"/>
      <c r="G5195" s="103"/>
      <c r="H5195" s="140"/>
      <c r="I5195" s="140"/>
      <c r="J5195" s="95"/>
      <c r="K5195" s="69"/>
      <c r="L5195" s="65"/>
      <c r="M5195" s="65"/>
      <c r="N5195" s="302"/>
      <c r="O5195" s="382"/>
      <c r="P5195" s="383"/>
      <c r="Q5195" s="302"/>
      <c r="R5195" s="384"/>
      <c r="S5195" s="458"/>
      <c r="T5195" s="455"/>
      <c r="U5195" s="442"/>
      <c r="V5195" s="443"/>
      <c r="W5195" s="448"/>
      <c r="X5195" s="450"/>
      <c r="Y5195" s="418"/>
      <c r="Z5195" s="419"/>
      <c r="AA5195" s="420" t="s">
        <v>20</v>
      </c>
      <c r="AB5195" s="421" t="s">
        <v>21</v>
      </c>
      <c r="AC5195" s="430">
        <v>0.85</v>
      </c>
      <c r="AD5195" s="456"/>
      <c r="AE5195" s="424"/>
      <c r="AF5195" s="419"/>
      <c r="AG5195" s="414">
        <v>118.0</v>
      </c>
      <c r="AH5195" s="79"/>
      <c r="AI5195" s="80"/>
      <c r="AJ5195" s="80"/>
      <c r="AK5195" s="80"/>
      <c r="AL5195" s="14"/>
      <c r="AM5195" s="16" t="str">
        <f t="shared" si="239"/>
        <v>{s:'63F249'},</v>
      </c>
      <c r="AN5195" s="16"/>
    </row>
    <row r="5196" ht="16.5" customHeight="1">
      <c r="A5196" s="403">
        <v>63.0</v>
      </c>
      <c r="B5196" s="404" t="s">
        <v>7458</v>
      </c>
      <c r="C5196" s="31">
        <v>5194.0</v>
      </c>
      <c r="D5196" s="405" t="s">
        <v>7459</v>
      </c>
      <c r="E5196" s="94"/>
      <c r="F5196" s="94"/>
      <c r="G5196" s="103"/>
      <c r="H5196" s="140"/>
      <c r="I5196" s="140"/>
      <c r="J5196" s="95"/>
      <c r="K5196" s="69"/>
      <c r="L5196" s="65"/>
      <c r="M5196" s="65"/>
      <c r="N5196" s="302"/>
      <c r="O5196" s="382"/>
      <c r="P5196" s="383"/>
      <c r="Q5196" s="302"/>
      <c r="R5196" s="384"/>
      <c r="S5196" s="458"/>
      <c r="T5196" s="436" t="s">
        <v>27</v>
      </c>
      <c r="U5196" s="409"/>
      <c r="V5196" s="457"/>
      <c r="W5196" s="410"/>
      <c r="X5196" s="438"/>
      <c r="Y5196" s="409"/>
      <c r="Z5196" s="439"/>
      <c r="AA5196" s="411"/>
      <c r="AB5196" s="412"/>
      <c r="AC5196" s="412"/>
      <c r="AD5196" s="412"/>
      <c r="AE5196" s="412"/>
      <c r="AF5196" s="413"/>
      <c r="AG5196" s="414">
        <v>122.0</v>
      </c>
      <c r="AH5196" s="79"/>
      <c r="AI5196" s="80"/>
      <c r="AJ5196" s="80"/>
      <c r="AK5196" s="80"/>
      <c r="AL5196" s="14"/>
      <c r="AM5196" s="16" t="str">
        <f t="shared" si="239"/>
        <v>{s:'63F250'},</v>
      </c>
      <c r="AN5196" s="16"/>
    </row>
    <row r="5197" ht="16.5" customHeight="1">
      <c r="A5197" s="403">
        <v>63.0</v>
      </c>
      <c r="B5197" s="404" t="s">
        <v>7460</v>
      </c>
      <c r="C5197" s="31">
        <v>5195.0</v>
      </c>
      <c r="D5197" s="405" t="s">
        <v>7461</v>
      </c>
      <c r="E5197" s="94"/>
      <c r="F5197" s="94"/>
      <c r="G5197" s="103"/>
      <c r="H5197" s="140"/>
      <c r="I5197" s="140"/>
      <c r="J5197" s="95"/>
      <c r="K5197" s="69"/>
      <c r="L5197" s="65"/>
      <c r="M5197" s="65"/>
      <c r="N5197" s="302"/>
      <c r="O5197" s="382"/>
      <c r="P5197" s="383"/>
      <c r="Q5197" s="302"/>
      <c r="R5197" s="384"/>
      <c r="S5197" s="458"/>
      <c r="T5197" s="441"/>
      <c r="U5197" s="442" t="s">
        <v>21</v>
      </c>
      <c r="V5197" s="443">
        <v>0.5</v>
      </c>
      <c r="W5197" s="448"/>
      <c r="X5197" s="445"/>
      <c r="Y5197" s="418"/>
      <c r="Z5197" s="446"/>
      <c r="AA5197" s="438" t="s">
        <v>20</v>
      </c>
      <c r="AB5197" s="409" t="s">
        <v>21</v>
      </c>
      <c r="AC5197" s="447">
        <v>0.85</v>
      </c>
      <c r="AD5197" s="412"/>
      <c r="AE5197" s="412"/>
      <c r="AF5197" s="413"/>
      <c r="AG5197" s="414">
        <v>104.0</v>
      </c>
      <c r="AH5197" s="79"/>
      <c r="AI5197" s="80"/>
      <c r="AJ5197" s="80"/>
      <c r="AK5197" s="80"/>
      <c r="AL5197" s="14"/>
      <c r="AM5197" s="16" t="str">
        <f t="shared" si="239"/>
        <v>{s:'63F251'},</v>
      </c>
      <c r="AN5197" s="16"/>
    </row>
    <row r="5198" ht="16.5" customHeight="1">
      <c r="A5198" s="403">
        <v>63.0</v>
      </c>
      <c r="B5198" s="404" t="s">
        <v>7462</v>
      </c>
      <c r="C5198" s="31">
        <v>5196.0</v>
      </c>
      <c r="D5198" s="405" t="s">
        <v>7463</v>
      </c>
      <c r="E5198" s="94"/>
      <c r="F5198" s="94"/>
      <c r="G5198" s="103"/>
      <c r="H5198" s="140"/>
      <c r="I5198" s="140"/>
      <c r="J5198" s="95"/>
      <c r="K5198" s="69"/>
      <c r="L5198" s="65"/>
      <c r="M5198" s="65"/>
      <c r="N5198" s="302"/>
      <c r="O5198" s="382"/>
      <c r="P5198" s="383"/>
      <c r="Q5198" s="302"/>
      <c r="R5198" s="384"/>
      <c r="S5198" s="458"/>
      <c r="T5198" s="441"/>
      <c r="U5198" s="442"/>
      <c r="V5198" s="443"/>
      <c r="W5198" s="448"/>
      <c r="X5198" s="449" t="s">
        <v>326</v>
      </c>
      <c r="Y5198" s="409" t="s">
        <v>21</v>
      </c>
      <c r="Z5198" s="410" t="str">
        <f>$Z$653</f>
        <v/>
      </c>
      <c r="AA5198" s="426"/>
      <c r="AB5198" s="427"/>
      <c r="AC5198" s="427"/>
      <c r="AD5198" s="427"/>
      <c r="AE5198" s="427"/>
      <c r="AF5198" s="428"/>
      <c r="AG5198" s="414">
        <v>85.0</v>
      </c>
      <c r="AH5198" s="79"/>
      <c r="AI5198" s="80"/>
      <c r="AJ5198" s="80"/>
      <c r="AK5198" s="80"/>
      <c r="AL5198" s="14"/>
      <c r="AM5198" s="16" t="str">
        <f t="shared" si="239"/>
        <v>{s:'63F252'},</v>
      </c>
      <c r="AN5198" s="16"/>
    </row>
    <row r="5199" ht="16.5" customHeight="1">
      <c r="A5199" s="403">
        <v>63.0</v>
      </c>
      <c r="B5199" s="404" t="s">
        <v>7464</v>
      </c>
      <c r="C5199" s="31">
        <v>5197.0</v>
      </c>
      <c r="D5199" s="405" t="s">
        <v>7465</v>
      </c>
      <c r="E5199" s="94"/>
      <c r="F5199" s="94"/>
      <c r="G5199" s="103"/>
      <c r="H5199" s="140"/>
      <c r="I5199" s="140"/>
      <c r="J5199" s="95"/>
      <c r="K5199" s="69"/>
      <c r="L5199" s="65"/>
      <c r="M5199" s="65"/>
      <c r="N5199" s="302"/>
      <c r="O5199" s="382"/>
      <c r="P5199" s="383"/>
      <c r="Q5199" s="302"/>
      <c r="R5199" s="384"/>
      <c r="S5199" s="458"/>
      <c r="T5199" s="441"/>
      <c r="U5199" s="442"/>
      <c r="V5199" s="443"/>
      <c r="W5199" s="448"/>
      <c r="X5199" s="450"/>
      <c r="Y5199" s="418"/>
      <c r="Z5199" s="419"/>
      <c r="AA5199" s="420" t="s">
        <v>20</v>
      </c>
      <c r="AB5199" s="421" t="s">
        <v>21</v>
      </c>
      <c r="AC5199" s="422">
        <v>0.85</v>
      </c>
      <c r="AD5199" s="412"/>
      <c r="AE5199" s="412"/>
      <c r="AF5199" s="413"/>
      <c r="AG5199" s="414">
        <v>72.0</v>
      </c>
      <c r="AH5199" s="79"/>
      <c r="AI5199" s="80"/>
      <c r="AJ5199" s="80"/>
      <c r="AK5199" s="80"/>
      <c r="AL5199" s="14"/>
      <c r="AM5199" s="16" t="str">
        <f t="shared" si="239"/>
        <v>{s:'63F253'},</v>
      </c>
      <c r="AN5199" s="16"/>
    </row>
    <row r="5200" ht="16.5" customHeight="1">
      <c r="A5200" s="403">
        <v>63.0</v>
      </c>
      <c r="B5200" s="404" t="s">
        <v>7466</v>
      </c>
      <c r="C5200" s="31">
        <v>5198.0</v>
      </c>
      <c r="D5200" s="405" t="s">
        <v>7467</v>
      </c>
      <c r="E5200" s="94"/>
      <c r="F5200" s="94"/>
      <c r="G5200" s="103"/>
      <c r="H5200" s="140"/>
      <c r="I5200" s="140"/>
      <c r="J5200" s="95"/>
      <c r="K5200" s="69"/>
      <c r="L5200" s="65"/>
      <c r="M5200" s="65"/>
      <c r="N5200" s="302"/>
      <c r="O5200" s="382"/>
      <c r="P5200" s="383"/>
      <c r="Q5200" s="302"/>
      <c r="R5200" s="384"/>
      <c r="S5200" s="458"/>
      <c r="T5200" s="441"/>
      <c r="U5200" s="442"/>
      <c r="V5200" s="443"/>
      <c r="W5200" s="448"/>
      <c r="X5200" s="449" t="s">
        <v>329</v>
      </c>
      <c r="Y5200" s="409" t="s">
        <v>21</v>
      </c>
      <c r="Z5200" s="410" t="str">
        <f>$Z$655</f>
        <v/>
      </c>
      <c r="AA5200" s="423"/>
      <c r="AB5200" s="424"/>
      <c r="AC5200" s="424"/>
      <c r="AD5200" s="424"/>
      <c r="AE5200" s="424"/>
      <c r="AF5200" s="419"/>
      <c r="AG5200" s="414">
        <v>104.0</v>
      </c>
      <c r="AH5200" s="79"/>
      <c r="AI5200" s="80"/>
      <c r="AJ5200" s="80"/>
      <c r="AK5200" s="80"/>
      <c r="AL5200" s="14"/>
      <c r="AM5200" s="16" t="str">
        <f t="shared" si="239"/>
        <v>{s:'63F254'},</v>
      </c>
      <c r="AN5200" s="16"/>
    </row>
    <row r="5201" ht="16.5" customHeight="1">
      <c r="A5201" s="403">
        <v>63.0</v>
      </c>
      <c r="B5201" s="404" t="s">
        <v>7468</v>
      </c>
      <c r="C5201" s="31">
        <v>5199.0</v>
      </c>
      <c r="D5201" s="405" t="s">
        <v>7469</v>
      </c>
      <c r="E5201" s="94"/>
      <c r="F5201" s="94"/>
      <c r="G5201" s="103"/>
      <c r="H5201" s="140"/>
      <c r="I5201" s="140"/>
      <c r="J5201" s="95"/>
      <c r="K5201" s="69"/>
      <c r="L5201" s="65"/>
      <c r="M5201" s="65"/>
      <c r="N5201" s="302"/>
      <c r="O5201" s="382"/>
      <c r="P5201" s="383"/>
      <c r="Q5201" s="302"/>
      <c r="R5201" s="384"/>
      <c r="S5201" s="458"/>
      <c r="T5201" s="441"/>
      <c r="U5201" s="442"/>
      <c r="V5201" s="443"/>
      <c r="W5201" s="448"/>
      <c r="X5201" s="450"/>
      <c r="Y5201" s="418"/>
      <c r="Z5201" s="419"/>
      <c r="AA5201" s="420" t="s">
        <v>20</v>
      </c>
      <c r="AB5201" s="421" t="s">
        <v>21</v>
      </c>
      <c r="AC5201" s="422">
        <v>0.85</v>
      </c>
      <c r="AD5201" s="412"/>
      <c r="AE5201" s="412"/>
      <c r="AF5201" s="413"/>
      <c r="AG5201" s="414">
        <v>88.0</v>
      </c>
      <c r="AH5201" s="79"/>
      <c r="AI5201" s="80"/>
      <c r="AJ5201" s="80"/>
      <c r="AK5201" s="80"/>
      <c r="AL5201" s="14"/>
      <c r="AM5201" s="16" t="str">
        <f t="shared" si="239"/>
        <v>{s:'63F255'},</v>
      </c>
      <c r="AN5201" s="16"/>
    </row>
    <row r="5202" ht="16.5" customHeight="1">
      <c r="A5202" s="403">
        <v>63.0</v>
      </c>
      <c r="B5202" s="404" t="s">
        <v>7470</v>
      </c>
      <c r="C5202" s="31">
        <v>5200.0</v>
      </c>
      <c r="D5202" s="405" t="s">
        <v>7471</v>
      </c>
      <c r="E5202" s="94"/>
      <c r="F5202" s="94"/>
      <c r="G5202" s="103"/>
      <c r="H5202" s="140"/>
      <c r="I5202" s="140"/>
      <c r="J5202" s="95"/>
      <c r="K5202" s="69"/>
      <c r="L5202" s="65"/>
      <c r="M5202" s="65"/>
      <c r="N5202" s="302"/>
      <c r="O5202" s="382"/>
      <c r="P5202" s="383"/>
      <c r="Q5202" s="302"/>
      <c r="R5202" s="384"/>
      <c r="S5202" s="458"/>
      <c r="T5202" s="441"/>
      <c r="U5202" s="442"/>
      <c r="V5202" s="443"/>
      <c r="W5202" s="448"/>
      <c r="X5202" s="438"/>
      <c r="Y5202" s="409"/>
      <c r="Z5202" s="439"/>
      <c r="AA5202" s="411"/>
      <c r="AB5202" s="412"/>
      <c r="AC5202" s="413"/>
      <c r="AD5202" s="451" t="s">
        <v>30</v>
      </c>
      <c r="AE5202" s="442">
        <v>5.0</v>
      </c>
      <c r="AF5202" s="452" t="s">
        <v>31</v>
      </c>
      <c r="AG5202" s="414">
        <v>117.0</v>
      </c>
      <c r="AH5202" s="79"/>
      <c r="AI5202" s="80"/>
      <c r="AJ5202" s="80"/>
      <c r="AK5202" s="80"/>
      <c r="AL5202" s="14"/>
      <c r="AM5202" s="16" t="str">
        <f t="shared" si="239"/>
        <v>{s:'63F256'},</v>
      </c>
      <c r="AN5202" s="16"/>
    </row>
    <row r="5203" ht="16.5" customHeight="1">
      <c r="A5203" s="403">
        <v>63.0</v>
      </c>
      <c r="B5203" s="404" t="s">
        <v>7472</v>
      </c>
      <c r="C5203" s="31">
        <v>5201.0</v>
      </c>
      <c r="D5203" s="405" t="s">
        <v>7473</v>
      </c>
      <c r="E5203" s="94"/>
      <c r="F5203" s="94"/>
      <c r="G5203" s="103"/>
      <c r="H5203" s="140"/>
      <c r="I5203" s="140"/>
      <c r="J5203" s="95"/>
      <c r="K5203" s="69"/>
      <c r="L5203" s="65"/>
      <c r="M5203" s="65"/>
      <c r="N5203" s="302"/>
      <c r="O5203" s="382"/>
      <c r="P5203" s="383"/>
      <c r="Q5203" s="302"/>
      <c r="R5203" s="384"/>
      <c r="S5203" s="458"/>
      <c r="T5203" s="441"/>
      <c r="U5203" s="442"/>
      <c r="V5203" s="443"/>
      <c r="W5203" s="443"/>
      <c r="X5203" s="445"/>
      <c r="Y5203" s="418"/>
      <c r="Z5203" s="446"/>
      <c r="AA5203" s="438" t="s">
        <v>20</v>
      </c>
      <c r="AB5203" s="409" t="s">
        <v>21</v>
      </c>
      <c r="AC5203" s="454">
        <v>0.85</v>
      </c>
      <c r="AD5203" s="441"/>
      <c r="AE5203" s="442"/>
      <c r="AF5203" s="452"/>
      <c r="AG5203" s="414">
        <v>99.0</v>
      </c>
      <c r="AH5203" s="79"/>
      <c r="AI5203" s="80"/>
      <c r="AJ5203" s="80"/>
      <c r="AK5203" s="80"/>
      <c r="AL5203" s="14"/>
      <c r="AM5203" s="16" t="str">
        <f t="shared" si="239"/>
        <v>{s:'63F257'},</v>
      </c>
      <c r="AN5203" s="16"/>
    </row>
    <row r="5204" ht="16.5" customHeight="1">
      <c r="A5204" s="403">
        <v>63.0</v>
      </c>
      <c r="B5204" s="404" t="s">
        <v>7474</v>
      </c>
      <c r="C5204" s="31">
        <v>5202.0</v>
      </c>
      <c r="D5204" s="405" t="s">
        <v>7475</v>
      </c>
      <c r="E5204" s="94"/>
      <c r="F5204" s="94"/>
      <c r="G5204" s="103"/>
      <c r="H5204" s="140"/>
      <c r="I5204" s="140"/>
      <c r="J5204" s="95"/>
      <c r="K5204" s="69"/>
      <c r="L5204" s="65"/>
      <c r="M5204" s="65"/>
      <c r="N5204" s="302"/>
      <c r="O5204" s="382"/>
      <c r="P5204" s="383"/>
      <c r="Q5204" s="302"/>
      <c r="R5204" s="384"/>
      <c r="S5204" s="458"/>
      <c r="T5204" s="441"/>
      <c r="U5204" s="442"/>
      <c r="V5204" s="443"/>
      <c r="W5204" s="443"/>
      <c r="X5204" s="449" t="s">
        <v>326</v>
      </c>
      <c r="Y5204" s="442" t="s">
        <v>21</v>
      </c>
      <c r="Z5204" s="448" t="str">
        <f>$Z$653</f>
        <v/>
      </c>
      <c r="AA5204" s="426"/>
      <c r="AB5204" s="427"/>
      <c r="AC5204" s="428"/>
      <c r="AD5204" s="441"/>
      <c r="AE5204" s="443"/>
      <c r="AF5204" s="448"/>
      <c r="AG5204" s="414">
        <v>80.0</v>
      </c>
      <c r="AH5204" s="79"/>
      <c r="AI5204" s="80"/>
      <c r="AJ5204" s="80"/>
      <c r="AK5204" s="80"/>
      <c r="AL5204" s="14"/>
      <c r="AM5204" s="16" t="str">
        <f t="shared" si="239"/>
        <v>{s:'63F258'},</v>
      </c>
      <c r="AN5204" s="16"/>
    </row>
    <row r="5205" ht="16.5" customHeight="1">
      <c r="A5205" s="403">
        <v>63.0</v>
      </c>
      <c r="B5205" s="404" t="s">
        <v>7476</v>
      </c>
      <c r="C5205" s="31">
        <v>5203.0</v>
      </c>
      <c r="D5205" s="405" t="s">
        <v>7477</v>
      </c>
      <c r="E5205" s="94"/>
      <c r="F5205" s="94"/>
      <c r="G5205" s="103"/>
      <c r="H5205" s="140"/>
      <c r="I5205" s="140"/>
      <c r="J5205" s="95"/>
      <c r="K5205" s="69"/>
      <c r="L5205" s="65"/>
      <c r="M5205" s="65"/>
      <c r="N5205" s="302"/>
      <c r="O5205" s="382"/>
      <c r="P5205" s="383"/>
      <c r="Q5205" s="302"/>
      <c r="R5205" s="384"/>
      <c r="S5205" s="458"/>
      <c r="T5205" s="441"/>
      <c r="U5205" s="442"/>
      <c r="V5205" s="443"/>
      <c r="W5205" s="443"/>
      <c r="X5205" s="450"/>
      <c r="Y5205" s="418"/>
      <c r="Z5205" s="419"/>
      <c r="AA5205" s="420" t="s">
        <v>20</v>
      </c>
      <c r="AB5205" s="421" t="s">
        <v>21</v>
      </c>
      <c r="AC5205" s="430">
        <v>0.85</v>
      </c>
      <c r="AD5205" s="441"/>
      <c r="AE5205" s="443"/>
      <c r="AF5205" s="448"/>
      <c r="AG5205" s="414">
        <v>67.0</v>
      </c>
      <c r="AH5205" s="79"/>
      <c r="AI5205" s="80"/>
      <c r="AJ5205" s="80"/>
      <c r="AK5205" s="80"/>
      <c r="AL5205" s="14"/>
      <c r="AM5205" s="16" t="str">
        <f t="shared" si="239"/>
        <v>{s:'63F259'},</v>
      </c>
      <c r="AN5205" s="16"/>
    </row>
    <row r="5206" ht="16.5" customHeight="1">
      <c r="A5206" s="403">
        <v>63.0</v>
      </c>
      <c r="B5206" s="404" t="s">
        <v>7478</v>
      </c>
      <c r="C5206" s="31">
        <v>5204.0</v>
      </c>
      <c r="D5206" s="405" t="s">
        <v>7479</v>
      </c>
      <c r="E5206" s="94"/>
      <c r="F5206" s="94"/>
      <c r="G5206" s="103"/>
      <c r="H5206" s="140"/>
      <c r="I5206" s="140"/>
      <c r="J5206" s="95"/>
      <c r="K5206" s="69"/>
      <c r="L5206" s="65"/>
      <c r="M5206" s="65"/>
      <c r="N5206" s="302"/>
      <c r="O5206" s="382"/>
      <c r="P5206" s="383"/>
      <c r="Q5206" s="302"/>
      <c r="R5206" s="384"/>
      <c r="S5206" s="453"/>
      <c r="T5206" s="441"/>
      <c r="U5206" s="442"/>
      <c r="V5206" s="443"/>
      <c r="W5206" s="443"/>
      <c r="X5206" s="449" t="s">
        <v>329</v>
      </c>
      <c r="Y5206" s="442" t="s">
        <v>21</v>
      </c>
      <c r="Z5206" s="448" t="str">
        <f>$Z$655</f>
        <v/>
      </c>
      <c r="AA5206" s="423"/>
      <c r="AB5206" s="424"/>
      <c r="AC5206" s="419"/>
      <c r="AD5206" s="441"/>
      <c r="AE5206" s="443"/>
      <c r="AF5206" s="448"/>
      <c r="AG5206" s="414">
        <v>99.0</v>
      </c>
      <c r="AH5206" s="79"/>
      <c r="AI5206" s="80"/>
      <c r="AJ5206" s="80"/>
      <c r="AK5206" s="80"/>
      <c r="AL5206" s="14"/>
      <c r="AM5206" s="16" t="str">
        <f t="shared" si="239"/>
        <v>{s:'63F260'},</v>
      </c>
      <c r="AN5206" s="16"/>
    </row>
    <row r="5207" ht="16.5" customHeight="1">
      <c r="A5207" s="403">
        <v>63.0</v>
      </c>
      <c r="B5207" s="404" t="s">
        <v>7480</v>
      </c>
      <c r="C5207" s="31">
        <v>5205.0</v>
      </c>
      <c r="D5207" s="405" t="s">
        <v>7481</v>
      </c>
      <c r="E5207" s="94"/>
      <c r="F5207" s="94"/>
      <c r="G5207" s="103"/>
      <c r="H5207" s="140"/>
      <c r="I5207" s="140"/>
      <c r="J5207" s="95"/>
      <c r="K5207" s="69"/>
      <c r="L5207" s="65"/>
      <c r="M5207" s="65"/>
      <c r="N5207" s="302"/>
      <c r="O5207" s="382"/>
      <c r="P5207" s="383"/>
      <c r="Q5207" s="302"/>
      <c r="R5207" s="384"/>
      <c r="S5207" s="460"/>
      <c r="T5207" s="456"/>
      <c r="U5207" s="442"/>
      <c r="V5207" s="443"/>
      <c r="W5207" s="443"/>
      <c r="X5207" s="450"/>
      <c r="Y5207" s="418"/>
      <c r="Z5207" s="419"/>
      <c r="AA5207" s="420" t="s">
        <v>20</v>
      </c>
      <c r="AB5207" s="421" t="s">
        <v>21</v>
      </c>
      <c r="AC5207" s="430">
        <v>0.85</v>
      </c>
      <c r="AD5207" s="456"/>
      <c r="AE5207" s="424"/>
      <c r="AF5207" s="419"/>
      <c r="AG5207" s="414">
        <v>83.0</v>
      </c>
      <c r="AH5207" s="79"/>
      <c r="AI5207" s="80"/>
      <c r="AJ5207" s="80"/>
      <c r="AK5207" s="80"/>
      <c r="AL5207" s="14"/>
      <c r="AM5207" s="16" t="str">
        <f t="shared" si="239"/>
        <v>{s:'63F261'},</v>
      </c>
      <c r="AN5207" s="16"/>
    </row>
    <row r="5208" ht="16.5" customHeight="1">
      <c r="A5208" s="29">
        <v>63.0</v>
      </c>
      <c r="B5208" s="30" t="s">
        <v>7482</v>
      </c>
      <c r="C5208" s="31">
        <v>5206.0</v>
      </c>
      <c r="D5208" s="32" t="s">
        <v>7483</v>
      </c>
      <c r="E5208" s="94"/>
      <c r="F5208" s="94"/>
      <c r="G5208" s="94"/>
      <c r="H5208" s="140"/>
      <c r="I5208" s="140"/>
      <c r="J5208" s="95"/>
      <c r="K5208" s="82" t="s">
        <v>38</v>
      </c>
      <c r="L5208" s="96"/>
      <c r="M5208" s="96"/>
      <c r="N5208" s="152"/>
      <c r="O5208" s="105"/>
      <c r="P5208" s="94"/>
      <c r="Q5208" s="140"/>
      <c r="R5208" s="95"/>
      <c r="S5208" s="287"/>
      <c r="T5208" s="287"/>
      <c r="U5208" s="152"/>
      <c r="V5208" s="152"/>
      <c r="W5208" s="152"/>
      <c r="X5208" s="299"/>
      <c r="Y5208" s="287"/>
      <c r="Z5208" s="345"/>
      <c r="AA5208" s="398"/>
      <c r="AB5208" s="288"/>
      <c r="AC5208" s="288"/>
      <c r="AD5208" s="288"/>
      <c r="AE5208" s="288"/>
      <c r="AF5208" s="346"/>
      <c r="AG5208" s="45">
        <v>247.0</v>
      </c>
      <c r="AH5208" s="79"/>
      <c r="AI5208" s="80"/>
      <c r="AJ5208" s="80"/>
      <c r="AK5208" s="80"/>
      <c r="AL5208" s="14"/>
      <c r="AM5208" s="16" t="str">
        <f t="shared" ref="AM5208:AM5219" si="240">"{s:'"&amp;A5208&amp;B5208&amp;"', v:"&amp;AG5208&amp;" , c:'"&amp;D5208&amp;"・'},"</f>
        <v>{s:'63F262', v:247 , c:'放デイ３１・有資格１７・責欠２・'},</v>
      </c>
      <c r="AN5208" s="16"/>
    </row>
    <row r="5209" ht="16.5" customHeight="1">
      <c r="A5209" s="29">
        <v>63.0</v>
      </c>
      <c r="B5209" s="30" t="s">
        <v>7484</v>
      </c>
      <c r="C5209" s="31">
        <v>5207.0</v>
      </c>
      <c r="D5209" s="32" t="s">
        <v>7485</v>
      </c>
      <c r="E5209" s="94"/>
      <c r="F5209" s="94"/>
      <c r="G5209" s="94"/>
      <c r="H5209" s="140"/>
      <c r="I5209" s="140"/>
      <c r="J5209" s="95"/>
      <c r="K5209" s="87"/>
      <c r="L5209" s="302">
        <v>8.0</v>
      </c>
      <c r="M5209" s="63" t="s">
        <v>40</v>
      </c>
      <c r="N5209" s="140"/>
      <c r="O5209" s="105"/>
      <c r="P5209" s="94"/>
      <c r="Q5209" s="140"/>
      <c r="R5209" s="95"/>
      <c r="S5209" s="302"/>
      <c r="T5209" s="302"/>
      <c r="U5209" s="140"/>
      <c r="V5209" s="140"/>
      <c r="W5209" s="140"/>
      <c r="X5209" s="303"/>
      <c r="Y5209" s="290"/>
      <c r="Z5209" s="350"/>
      <c r="AA5209" s="299" t="s">
        <v>20</v>
      </c>
      <c r="AB5209" s="287" t="s">
        <v>21</v>
      </c>
      <c r="AC5209" s="351">
        <v>0.85</v>
      </c>
      <c r="AD5209" s="288"/>
      <c r="AE5209" s="288"/>
      <c r="AF5209" s="346"/>
      <c r="AG5209" s="45">
        <v>210.0</v>
      </c>
      <c r="AH5209" s="79"/>
      <c r="AI5209" s="80"/>
      <c r="AJ5209" s="80"/>
      <c r="AK5209" s="80"/>
      <c r="AL5209" s="14"/>
      <c r="AM5209" s="16" t="str">
        <f t="shared" si="240"/>
        <v>{s:'63F263', v:210 , c:'放デイ３１・有資格１７・責欠２・評減・'},</v>
      </c>
      <c r="AN5209" s="16"/>
    </row>
    <row r="5210" ht="16.5" customHeight="1">
      <c r="A5210" s="29">
        <v>63.0</v>
      </c>
      <c r="B5210" s="30" t="s">
        <v>7486</v>
      </c>
      <c r="C5210" s="31">
        <v>5208.0</v>
      </c>
      <c r="D5210" s="32" t="s">
        <v>7487</v>
      </c>
      <c r="E5210" s="94"/>
      <c r="F5210" s="94"/>
      <c r="G5210" s="94"/>
      <c r="H5210" s="140"/>
      <c r="I5210" s="140"/>
      <c r="J5210" s="95"/>
      <c r="K5210" s="87"/>
      <c r="L5210" s="65"/>
      <c r="M5210" s="302"/>
      <c r="N5210" s="366"/>
      <c r="O5210" s="367"/>
      <c r="P5210" s="368"/>
      <c r="Q5210" s="366"/>
      <c r="R5210" s="369"/>
      <c r="S5210" s="304"/>
      <c r="T5210" s="304"/>
      <c r="U5210" s="140"/>
      <c r="V5210" s="140"/>
      <c r="W5210" s="140"/>
      <c r="X5210" s="305" t="s">
        <v>326</v>
      </c>
      <c r="Y5210" s="287" t="s">
        <v>21</v>
      </c>
      <c r="Z5210" s="354" t="str">
        <f>$Z$653</f>
        <v/>
      </c>
      <c r="AA5210" s="434"/>
      <c r="AB5210" s="297"/>
      <c r="AC5210" s="297"/>
      <c r="AD5210" s="297"/>
      <c r="AE5210" s="297"/>
      <c r="AF5210" s="362"/>
      <c r="AG5210" s="45">
        <v>173.0</v>
      </c>
      <c r="AH5210" s="79"/>
      <c r="AI5210" s="80"/>
      <c r="AJ5210" s="80"/>
      <c r="AK5210" s="80"/>
      <c r="AL5210" s="14"/>
      <c r="AM5210" s="16" t="str">
        <f t="shared" si="240"/>
        <v>{s:'63F264', v:173 , c:'放デイ３１・有資格１７・責欠２・開減１・'},</v>
      </c>
      <c r="AN5210" s="16"/>
    </row>
    <row r="5211" ht="16.5" customHeight="1">
      <c r="A5211" s="29">
        <v>63.0</v>
      </c>
      <c r="B5211" s="30" t="s">
        <v>7488</v>
      </c>
      <c r="C5211" s="31">
        <v>5209.0</v>
      </c>
      <c r="D5211" s="32" t="s">
        <v>7489</v>
      </c>
      <c r="E5211" s="94"/>
      <c r="F5211" s="94"/>
      <c r="G5211" s="94"/>
      <c r="H5211" s="140"/>
      <c r="I5211" s="140"/>
      <c r="J5211" s="95"/>
      <c r="K5211" s="87"/>
      <c r="L5211" s="65"/>
      <c r="M5211" s="302"/>
      <c r="N5211" s="366"/>
      <c r="O5211" s="367"/>
      <c r="P5211" s="368"/>
      <c r="Q5211" s="366"/>
      <c r="R5211" s="369"/>
      <c r="S5211" s="304"/>
      <c r="T5211" s="304"/>
      <c r="U5211" s="140"/>
      <c r="V5211" s="140"/>
      <c r="W5211" s="140"/>
      <c r="X5211" s="306"/>
      <c r="Y5211" s="290"/>
      <c r="Z5211" s="355"/>
      <c r="AA5211" s="356" t="s">
        <v>20</v>
      </c>
      <c r="AB5211" s="357" t="s">
        <v>21</v>
      </c>
      <c r="AC5211" s="358">
        <v>0.85</v>
      </c>
      <c r="AD5211" s="288"/>
      <c r="AE5211" s="288"/>
      <c r="AF5211" s="346"/>
      <c r="AG5211" s="45">
        <v>147.0</v>
      </c>
      <c r="AH5211" s="79"/>
      <c r="AI5211" s="80"/>
      <c r="AJ5211" s="80"/>
      <c r="AK5211" s="80"/>
      <c r="AL5211" s="14"/>
      <c r="AM5211" s="16" t="str">
        <f t="shared" si="240"/>
        <v>{s:'63F265', v:147 , c:'放デイ３１・有資格１７・責欠２・開減１・評減・'},</v>
      </c>
      <c r="AN5211" s="16"/>
    </row>
    <row r="5212" ht="16.5" customHeight="1">
      <c r="A5212" s="29">
        <v>63.0</v>
      </c>
      <c r="B5212" s="30" t="s">
        <v>7490</v>
      </c>
      <c r="C5212" s="31">
        <v>5210.0</v>
      </c>
      <c r="D5212" s="32" t="s">
        <v>7491</v>
      </c>
      <c r="E5212" s="94"/>
      <c r="F5212" s="94"/>
      <c r="G5212" s="94"/>
      <c r="H5212" s="140"/>
      <c r="I5212" s="140"/>
      <c r="J5212" s="95"/>
      <c r="K5212" s="87"/>
      <c r="L5212" s="65"/>
      <c r="M5212" s="302"/>
      <c r="N5212" s="366"/>
      <c r="O5212" s="367"/>
      <c r="P5212" s="368"/>
      <c r="Q5212" s="366"/>
      <c r="R5212" s="369"/>
      <c r="S5212" s="304"/>
      <c r="T5212" s="304"/>
      <c r="U5212" s="140"/>
      <c r="V5212" s="140"/>
      <c r="W5212" s="140"/>
      <c r="X5212" s="305" t="s">
        <v>329</v>
      </c>
      <c r="Y5212" s="287" t="s">
        <v>21</v>
      </c>
      <c r="Z5212" s="354" t="str">
        <f>$Z$655</f>
        <v/>
      </c>
      <c r="AA5212" s="435"/>
      <c r="AB5212" s="292"/>
      <c r="AC5212" s="292"/>
      <c r="AD5212" s="292"/>
      <c r="AE5212" s="292"/>
      <c r="AF5212" s="355"/>
      <c r="AG5212" s="45">
        <v>210.0</v>
      </c>
      <c r="AH5212" s="79"/>
      <c r="AI5212" s="80"/>
      <c r="AJ5212" s="80"/>
      <c r="AK5212" s="80"/>
      <c r="AL5212" s="14"/>
      <c r="AM5212" s="16" t="str">
        <f t="shared" si="240"/>
        <v>{s:'63F266', v:210 , c:'放デイ３１・有資格１７・責欠２・開減２・'},</v>
      </c>
      <c r="AN5212" s="16"/>
    </row>
    <row r="5213" ht="16.5" customHeight="1">
      <c r="A5213" s="29">
        <v>63.0</v>
      </c>
      <c r="B5213" s="30" t="s">
        <v>7492</v>
      </c>
      <c r="C5213" s="31">
        <v>5211.0</v>
      </c>
      <c r="D5213" s="32" t="s">
        <v>7493</v>
      </c>
      <c r="E5213" s="94"/>
      <c r="F5213" s="94"/>
      <c r="G5213" s="94"/>
      <c r="H5213" s="140"/>
      <c r="I5213" s="140"/>
      <c r="J5213" s="95"/>
      <c r="K5213" s="87"/>
      <c r="L5213" s="65"/>
      <c r="M5213" s="302"/>
      <c r="N5213" s="366"/>
      <c r="O5213" s="367"/>
      <c r="P5213" s="368"/>
      <c r="Q5213" s="366"/>
      <c r="R5213" s="369"/>
      <c r="S5213" s="304"/>
      <c r="T5213" s="304"/>
      <c r="U5213" s="140"/>
      <c r="V5213" s="140"/>
      <c r="W5213" s="140"/>
      <c r="X5213" s="306"/>
      <c r="Y5213" s="290"/>
      <c r="Z5213" s="355"/>
      <c r="AA5213" s="356" t="s">
        <v>20</v>
      </c>
      <c r="AB5213" s="357" t="s">
        <v>21</v>
      </c>
      <c r="AC5213" s="358">
        <v>0.85</v>
      </c>
      <c r="AD5213" s="288"/>
      <c r="AE5213" s="288"/>
      <c r="AF5213" s="346"/>
      <c r="AG5213" s="45">
        <v>179.0</v>
      </c>
      <c r="AH5213" s="79"/>
      <c r="AI5213" s="80"/>
      <c r="AJ5213" s="80"/>
      <c r="AK5213" s="80"/>
      <c r="AL5213" s="14"/>
      <c r="AM5213" s="16" t="str">
        <f t="shared" si="240"/>
        <v>{s:'63F267', v:179 , c:'放デイ３１・有資格１７・責欠２・開減２・評減・'},</v>
      </c>
      <c r="AN5213" s="16"/>
    </row>
    <row r="5214" ht="16.5" customHeight="1">
      <c r="A5214" s="29">
        <v>63.0</v>
      </c>
      <c r="B5214" s="30" t="s">
        <v>7494</v>
      </c>
      <c r="C5214" s="31">
        <v>5212.0</v>
      </c>
      <c r="D5214" s="32" t="s">
        <v>7495</v>
      </c>
      <c r="E5214" s="94"/>
      <c r="F5214" s="94"/>
      <c r="G5214" s="94"/>
      <c r="H5214" s="140"/>
      <c r="I5214" s="140"/>
      <c r="J5214" s="95"/>
      <c r="K5214" s="87"/>
      <c r="L5214" s="65"/>
      <c r="M5214" s="302"/>
      <c r="N5214" s="366"/>
      <c r="O5214" s="367"/>
      <c r="P5214" s="368"/>
      <c r="Q5214" s="366"/>
      <c r="R5214" s="369"/>
      <c r="S5214" s="304"/>
      <c r="T5214" s="304"/>
      <c r="U5214" s="140"/>
      <c r="V5214" s="140"/>
      <c r="W5214" s="140"/>
      <c r="X5214" s="299"/>
      <c r="Y5214" s="287"/>
      <c r="Z5214" s="345"/>
      <c r="AA5214" s="398"/>
      <c r="AB5214" s="288"/>
      <c r="AC5214" s="346"/>
      <c r="AD5214" s="82" t="s">
        <v>30</v>
      </c>
      <c r="AE5214" s="302">
        <v>5.0</v>
      </c>
      <c r="AF5214" s="360" t="s">
        <v>31</v>
      </c>
      <c r="AG5214" s="45">
        <v>242.0</v>
      </c>
      <c r="AH5214" s="79"/>
      <c r="AI5214" s="80"/>
      <c r="AJ5214" s="80"/>
      <c r="AK5214" s="80"/>
      <c r="AL5214" s="14"/>
      <c r="AM5214" s="16" t="str">
        <f t="shared" si="240"/>
        <v>{s:'63F268', v:242 , c:'放デイ３１・有資格１７・責欠２・拘減・'},</v>
      </c>
      <c r="AN5214" s="16"/>
    </row>
    <row r="5215" ht="16.5" customHeight="1">
      <c r="A5215" s="29">
        <v>63.0</v>
      </c>
      <c r="B5215" s="30" t="s">
        <v>7496</v>
      </c>
      <c r="C5215" s="31">
        <v>5213.0</v>
      </c>
      <c r="D5215" s="32" t="s">
        <v>7497</v>
      </c>
      <c r="E5215" s="94"/>
      <c r="F5215" s="94"/>
      <c r="G5215" s="94"/>
      <c r="H5215" s="140"/>
      <c r="I5215" s="140"/>
      <c r="J5215" s="95"/>
      <c r="K5215" s="69"/>
      <c r="L5215" s="65"/>
      <c r="M5215" s="302"/>
      <c r="N5215" s="366"/>
      <c r="O5215" s="367"/>
      <c r="P5215" s="368"/>
      <c r="Q5215" s="366"/>
      <c r="R5215" s="369"/>
      <c r="S5215" s="304"/>
      <c r="T5215" s="304"/>
      <c r="U5215" s="140"/>
      <c r="V5215" s="140"/>
      <c r="W5215" s="140"/>
      <c r="X5215" s="303"/>
      <c r="Y5215" s="290"/>
      <c r="Z5215" s="350"/>
      <c r="AA5215" s="299" t="s">
        <v>20</v>
      </c>
      <c r="AB5215" s="287" t="s">
        <v>21</v>
      </c>
      <c r="AC5215" s="361">
        <v>0.85</v>
      </c>
      <c r="AD5215" s="87"/>
      <c r="AE5215" s="302"/>
      <c r="AF5215" s="360"/>
      <c r="AG5215" s="45">
        <v>205.0</v>
      </c>
      <c r="AH5215" s="79"/>
      <c r="AI5215" s="80"/>
      <c r="AJ5215" s="80"/>
      <c r="AK5215" s="80"/>
      <c r="AL5215" s="14"/>
      <c r="AM5215" s="16" t="str">
        <f t="shared" si="240"/>
        <v>{s:'63F269', v:205 , c:'放デイ３１・有資格１７・責欠２・評減・拘減・'},</v>
      </c>
      <c r="AN5215" s="16"/>
    </row>
    <row r="5216" ht="16.5" customHeight="1">
      <c r="A5216" s="29">
        <v>63.0</v>
      </c>
      <c r="B5216" s="30" t="s">
        <v>7498</v>
      </c>
      <c r="C5216" s="31">
        <v>5214.0</v>
      </c>
      <c r="D5216" s="32" t="s">
        <v>7499</v>
      </c>
      <c r="E5216" s="94"/>
      <c r="F5216" s="94"/>
      <c r="G5216" s="94"/>
      <c r="H5216" s="140"/>
      <c r="I5216" s="140"/>
      <c r="J5216" s="95"/>
      <c r="K5216" s="69"/>
      <c r="L5216" s="65"/>
      <c r="M5216" s="302"/>
      <c r="N5216" s="366"/>
      <c r="O5216" s="367"/>
      <c r="P5216" s="368"/>
      <c r="Q5216" s="366"/>
      <c r="R5216" s="369"/>
      <c r="S5216" s="304"/>
      <c r="T5216" s="304"/>
      <c r="U5216" s="140"/>
      <c r="V5216" s="140"/>
      <c r="W5216" s="140"/>
      <c r="X5216" s="305" t="s">
        <v>326</v>
      </c>
      <c r="Y5216" s="302" t="s">
        <v>21</v>
      </c>
      <c r="Z5216" s="349">
        <v>0.7</v>
      </c>
      <c r="AA5216" s="434"/>
      <c r="AB5216" s="297"/>
      <c r="AC5216" s="362"/>
      <c r="AD5216" s="87"/>
      <c r="AE5216" s="313"/>
      <c r="AF5216" s="349"/>
      <c r="AG5216" s="45">
        <v>168.0</v>
      </c>
      <c r="AH5216" s="79"/>
      <c r="AI5216" s="80"/>
      <c r="AJ5216" s="80"/>
      <c r="AK5216" s="80"/>
      <c r="AL5216" s="14"/>
      <c r="AM5216" s="16" t="str">
        <f t="shared" si="240"/>
        <v>{s:'63F270', v:168 , c:'放デイ３１・有資格１７・責欠２・開減１・拘減・'},</v>
      </c>
      <c r="AN5216" s="16"/>
    </row>
    <row r="5217" ht="16.5" customHeight="1">
      <c r="A5217" s="29">
        <v>63.0</v>
      </c>
      <c r="B5217" s="30" t="s">
        <v>7500</v>
      </c>
      <c r="C5217" s="31">
        <v>5215.0</v>
      </c>
      <c r="D5217" s="32" t="s">
        <v>7501</v>
      </c>
      <c r="E5217" s="94"/>
      <c r="F5217" s="94"/>
      <c r="G5217" s="94"/>
      <c r="H5217" s="140"/>
      <c r="I5217" s="140"/>
      <c r="J5217" s="95"/>
      <c r="K5217" s="69"/>
      <c r="L5217" s="65"/>
      <c r="M5217" s="302"/>
      <c r="N5217" s="366"/>
      <c r="O5217" s="367"/>
      <c r="P5217" s="368"/>
      <c r="Q5217" s="366"/>
      <c r="R5217" s="369"/>
      <c r="S5217" s="304"/>
      <c r="T5217" s="304"/>
      <c r="U5217" s="140"/>
      <c r="V5217" s="140"/>
      <c r="W5217" s="140"/>
      <c r="X5217" s="306"/>
      <c r="Y5217" s="290"/>
      <c r="Z5217" s="355"/>
      <c r="AA5217" s="356" t="s">
        <v>20</v>
      </c>
      <c r="AB5217" s="357" t="s">
        <v>21</v>
      </c>
      <c r="AC5217" s="363">
        <v>0.85</v>
      </c>
      <c r="AD5217" s="87"/>
      <c r="AE5217" s="313"/>
      <c r="AF5217" s="349"/>
      <c r="AG5217" s="45">
        <v>142.0</v>
      </c>
      <c r="AH5217" s="79"/>
      <c r="AI5217" s="80"/>
      <c r="AJ5217" s="80"/>
      <c r="AK5217" s="80"/>
      <c r="AL5217" s="14"/>
      <c r="AM5217" s="16" t="str">
        <f t="shared" si="240"/>
        <v>{s:'63F271', v:142 , c:'放デイ３１・有資格１７・責欠２・開減１・評減・拘減・'},</v>
      </c>
      <c r="AN5217" s="16"/>
    </row>
    <row r="5218" ht="16.5" customHeight="1">
      <c r="A5218" s="29">
        <v>63.0</v>
      </c>
      <c r="B5218" s="30" t="s">
        <v>7502</v>
      </c>
      <c r="C5218" s="31">
        <v>5216.0</v>
      </c>
      <c r="D5218" s="32" t="s">
        <v>7503</v>
      </c>
      <c r="E5218" s="94"/>
      <c r="F5218" s="94"/>
      <c r="G5218" s="94"/>
      <c r="H5218" s="140"/>
      <c r="I5218" s="140"/>
      <c r="J5218" s="95"/>
      <c r="K5218" s="69"/>
      <c r="L5218" s="65"/>
      <c r="M5218" s="302"/>
      <c r="N5218" s="366"/>
      <c r="O5218" s="367"/>
      <c r="P5218" s="368"/>
      <c r="Q5218" s="366"/>
      <c r="R5218" s="369"/>
      <c r="S5218" s="304"/>
      <c r="T5218" s="304"/>
      <c r="U5218" s="140"/>
      <c r="V5218" s="140"/>
      <c r="W5218" s="140"/>
      <c r="X5218" s="305" t="s">
        <v>329</v>
      </c>
      <c r="Y5218" s="302" t="s">
        <v>21</v>
      </c>
      <c r="Z5218" s="349">
        <v>0.85</v>
      </c>
      <c r="AA5218" s="435"/>
      <c r="AB5218" s="292"/>
      <c r="AC5218" s="355"/>
      <c r="AD5218" s="87"/>
      <c r="AE5218" s="313"/>
      <c r="AF5218" s="349"/>
      <c r="AG5218" s="45">
        <v>205.0</v>
      </c>
      <c r="AH5218" s="79"/>
      <c r="AI5218" s="80"/>
      <c r="AJ5218" s="80"/>
      <c r="AK5218" s="80"/>
      <c r="AL5218" s="14"/>
      <c r="AM5218" s="16" t="str">
        <f t="shared" si="240"/>
        <v>{s:'63F272', v:205 , c:'放デイ３１・有資格１７・責欠２・開減２・拘減・'},</v>
      </c>
      <c r="AN5218" s="16"/>
    </row>
    <row r="5219" ht="16.5" customHeight="1">
      <c r="A5219" s="29">
        <v>63.0</v>
      </c>
      <c r="B5219" s="30" t="s">
        <v>7504</v>
      </c>
      <c r="C5219" s="31">
        <v>5217.0</v>
      </c>
      <c r="D5219" s="32" t="s">
        <v>7505</v>
      </c>
      <c r="E5219" s="94"/>
      <c r="F5219" s="94"/>
      <c r="G5219" s="94"/>
      <c r="H5219" s="140"/>
      <c r="I5219" s="140"/>
      <c r="J5219" s="95"/>
      <c r="K5219" s="69"/>
      <c r="L5219" s="65"/>
      <c r="M5219" s="302"/>
      <c r="N5219" s="366"/>
      <c r="O5219" s="367"/>
      <c r="P5219" s="368"/>
      <c r="Q5219" s="366"/>
      <c r="R5219" s="369"/>
      <c r="S5219" s="304"/>
      <c r="T5219" s="304"/>
      <c r="U5219" s="140"/>
      <c r="V5219" s="140"/>
      <c r="W5219" s="140"/>
      <c r="X5219" s="306"/>
      <c r="Y5219" s="290"/>
      <c r="Z5219" s="355"/>
      <c r="AA5219" s="356" t="s">
        <v>20</v>
      </c>
      <c r="AB5219" s="357" t="s">
        <v>21</v>
      </c>
      <c r="AC5219" s="363">
        <v>0.85</v>
      </c>
      <c r="AD5219" s="93"/>
      <c r="AE5219" s="292"/>
      <c r="AF5219" s="355"/>
      <c r="AG5219" s="45">
        <v>174.0</v>
      </c>
      <c r="AH5219" s="79"/>
      <c r="AI5219" s="80"/>
      <c r="AJ5219" s="80"/>
      <c r="AK5219" s="80"/>
      <c r="AL5219" s="14"/>
      <c r="AM5219" s="16" t="str">
        <f t="shared" si="240"/>
        <v>{s:'63F273', v:174 , c:'放デイ３１・有資格１７・責欠２・開減２・評減・拘減・'},</v>
      </c>
      <c r="AN5219" s="16"/>
    </row>
    <row r="5220" ht="16.5" customHeight="1">
      <c r="A5220" s="403">
        <v>63.0</v>
      </c>
      <c r="B5220" s="404" t="s">
        <v>7506</v>
      </c>
      <c r="C5220" s="31">
        <v>5218.0</v>
      </c>
      <c r="D5220" s="405" t="s">
        <v>7507</v>
      </c>
      <c r="E5220" s="94"/>
      <c r="F5220" s="94"/>
      <c r="G5220" s="307"/>
      <c r="H5220" s="352"/>
      <c r="I5220" s="140"/>
      <c r="J5220" s="95"/>
      <c r="K5220" s="69"/>
      <c r="L5220" s="65"/>
      <c r="M5220" s="302"/>
      <c r="N5220" s="366"/>
      <c r="O5220" s="367"/>
      <c r="P5220" s="368"/>
      <c r="Q5220" s="366"/>
      <c r="R5220" s="369"/>
      <c r="S5220" s="406" t="s">
        <v>23</v>
      </c>
      <c r="T5220" s="436" t="s">
        <v>24</v>
      </c>
      <c r="U5220" s="408"/>
      <c r="V5220" s="408"/>
      <c r="W5220" s="437"/>
      <c r="X5220" s="438"/>
      <c r="Y5220" s="409"/>
      <c r="Z5220" s="439"/>
      <c r="AA5220" s="411"/>
      <c r="AB5220" s="412"/>
      <c r="AC5220" s="412"/>
      <c r="AD5220" s="412"/>
      <c r="AE5220" s="412"/>
      <c r="AF5220" s="413"/>
      <c r="AG5220" s="414">
        <v>173.0</v>
      </c>
      <c r="AH5220" s="79"/>
      <c r="AI5220" s="80"/>
      <c r="AJ5220" s="80"/>
      <c r="AK5220" s="80"/>
      <c r="AL5220" s="14"/>
      <c r="AM5220" s="16" t="str">
        <f t="shared" ref="AM5220:AM5243" si="241">"{s:'"&amp;A5220&amp;B5220&amp;"'},"</f>
        <v>{s:'63F274'},</v>
      </c>
      <c r="AN5220" s="16"/>
    </row>
    <row r="5221" ht="16.5" customHeight="1">
      <c r="A5221" s="403">
        <v>63.0</v>
      </c>
      <c r="B5221" s="404" t="s">
        <v>7508</v>
      </c>
      <c r="C5221" s="31">
        <v>5219.0</v>
      </c>
      <c r="D5221" s="405" t="s">
        <v>7509</v>
      </c>
      <c r="E5221" s="94"/>
      <c r="F5221" s="94"/>
      <c r="G5221" s="307"/>
      <c r="H5221" s="352"/>
      <c r="I5221" s="140"/>
      <c r="J5221" s="95"/>
      <c r="K5221" s="69"/>
      <c r="L5221" s="302"/>
      <c r="M5221" s="63"/>
      <c r="N5221" s="366"/>
      <c r="O5221" s="367"/>
      <c r="P5221" s="368"/>
      <c r="Q5221" s="366"/>
      <c r="R5221" s="369"/>
      <c r="S5221" s="440"/>
      <c r="T5221" s="441"/>
      <c r="U5221" s="442" t="s">
        <v>21</v>
      </c>
      <c r="V5221" s="443">
        <v>0.7</v>
      </c>
      <c r="W5221" s="444"/>
      <c r="X5221" s="445"/>
      <c r="Y5221" s="418"/>
      <c r="Z5221" s="446"/>
      <c r="AA5221" s="438" t="s">
        <v>20</v>
      </c>
      <c r="AB5221" s="409" t="s">
        <v>21</v>
      </c>
      <c r="AC5221" s="447">
        <v>0.85</v>
      </c>
      <c r="AD5221" s="412"/>
      <c r="AE5221" s="412"/>
      <c r="AF5221" s="413"/>
      <c r="AG5221" s="414">
        <v>147.0</v>
      </c>
      <c r="AH5221" s="79"/>
      <c r="AI5221" s="80"/>
      <c r="AJ5221" s="80"/>
      <c r="AK5221" s="80"/>
      <c r="AL5221" s="14"/>
      <c r="AM5221" s="16" t="str">
        <f t="shared" si="241"/>
        <v>{s:'63F275'},</v>
      </c>
      <c r="AN5221" s="16"/>
    </row>
    <row r="5222" ht="16.5" customHeight="1">
      <c r="A5222" s="403">
        <v>63.0</v>
      </c>
      <c r="B5222" s="404" t="s">
        <v>7510</v>
      </c>
      <c r="C5222" s="31">
        <v>5220.0</v>
      </c>
      <c r="D5222" s="405" t="s">
        <v>7511</v>
      </c>
      <c r="E5222" s="94"/>
      <c r="F5222" s="94"/>
      <c r="G5222" s="103"/>
      <c r="H5222" s="140"/>
      <c r="I5222" s="140"/>
      <c r="J5222" s="95"/>
      <c r="K5222" s="69"/>
      <c r="L5222" s="65"/>
      <c r="M5222" s="65"/>
      <c r="N5222" s="302"/>
      <c r="O5222" s="382"/>
      <c r="P5222" s="383"/>
      <c r="Q5222" s="302"/>
      <c r="R5222" s="384"/>
      <c r="S5222" s="440"/>
      <c r="T5222" s="441"/>
      <c r="U5222" s="442"/>
      <c r="V5222" s="443"/>
      <c r="W5222" s="448"/>
      <c r="X5222" s="449" t="s">
        <v>326</v>
      </c>
      <c r="Y5222" s="409" t="s">
        <v>21</v>
      </c>
      <c r="Z5222" s="410" t="str">
        <f>$Z$653</f>
        <v/>
      </c>
      <c r="AA5222" s="426"/>
      <c r="AB5222" s="427"/>
      <c r="AC5222" s="427"/>
      <c r="AD5222" s="427"/>
      <c r="AE5222" s="427"/>
      <c r="AF5222" s="428"/>
      <c r="AG5222" s="414">
        <v>121.0</v>
      </c>
      <c r="AH5222" s="79"/>
      <c r="AI5222" s="80"/>
      <c r="AJ5222" s="80"/>
      <c r="AK5222" s="80"/>
      <c r="AL5222" s="14"/>
      <c r="AM5222" s="16" t="str">
        <f t="shared" si="241"/>
        <v>{s:'63F276'},</v>
      </c>
      <c r="AN5222" s="16"/>
    </row>
    <row r="5223" ht="16.5" customHeight="1">
      <c r="A5223" s="403">
        <v>63.0</v>
      </c>
      <c r="B5223" s="404" t="s">
        <v>7512</v>
      </c>
      <c r="C5223" s="31">
        <v>5221.0</v>
      </c>
      <c r="D5223" s="405" t="s">
        <v>7513</v>
      </c>
      <c r="E5223" s="94"/>
      <c r="F5223" s="94"/>
      <c r="G5223" s="103"/>
      <c r="H5223" s="140"/>
      <c r="I5223" s="140"/>
      <c r="J5223" s="95"/>
      <c r="K5223" s="69"/>
      <c r="L5223" s="65"/>
      <c r="M5223" s="65"/>
      <c r="N5223" s="302"/>
      <c r="O5223" s="382"/>
      <c r="P5223" s="383"/>
      <c r="Q5223" s="302"/>
      <c r="R5223" s="384"/>
      <c r="S5223" s="440"/>
      <c r="T5223" s="441"/>
      <c r="U5223" s="442"/>
      <c r="V5223" s="443"/>
      <c r="W5223" s="448"/>
      <c r="X5223" s="450"/>
      <c r="Y5223" s="418"/>
      <c r="Z5223" s="419"/>
      <c r="AA5223" s="420" t="s">
        <v>20</v>
      </c>
      <c r="AB5223" s="421" t="s">
        <v>21</v>
      </c>
      <c r="AC5223" s="422">
        <v>0.85</v>
      </c>
      <c r="AD5223" s="412"/>
      <c r="AE5223" s="412"/>
      <c r="AF5223" s="413"/>
      <c r="AG5223" s="414">
        <v>103.0</v>
      </c>
      <c r="AH5223" s="79"/>
      <c r="AI5223" s="80"/>
      <c r="AJ5223" s="80"/>
      <c r="AK5223" s="80"/>
      <c r="AL5223" s="14"/>
      <c r="AM5223" s="16" t="str">
        <f t="shared" si="241"/>
        <v>{s:'63F277'},</v>
      </c>
      <c r="AN5223" s="16"/>
    </row>
    <row r="5224" ht="16.5" customHeight="1">
      <c r="A5224" s="403">
        <v>63.0</v>
      </c>
      <c r="B5224" s="404" t="s">
        <v>7514</v>
      </c>
      <c r="C5224" s="31">
        <v>5222.0</v>
      </c>
      <c r="D5224" s="405" t="s">
        <v>7515</v>
      </c>
      <c r="E5224" s="94"/>
      <c r="F5224" s="94"/>
      <c r="G5224" s="103"/>
      <c r="H5224" s="140"/>
      <c r="I5224" s="140"/>
      <c r="J5224" s="95"/>
      <c r="K5224" s="69"/>
      <c r="L5224" s="65"/>
      <c r="M5224" s="65"/>
      <c r="N5224" s="302"/>
      <c r="O5224" s="382"/>
      <c r="P5224" s="383"/>
      <c r="Q5224" s="302"/>
      <c r="R5224" s="384"/>
      <c r="S5224" s="440"/>
      <c r="T5224" s="441"/>
      <c r="U5224" s="442"/>
      <c r="V5224" s="443"/>
      <c r="W5224" s="448"/>
      <c r="X5224" s="449" t="s">
        <v>329</v>
      </c>
      <c r="Y5224" s="409" t="s">
        <v>21</v>
      </c>
      <c r="Z5224" s="410" t="str">
        <f>$Z$655</f>
        <v/>
      </c>
      <c r="AA5224" s="423"/>
      <c r="AB5224" s="424"/>
      <c r="AC5224" s="424"/>
      <c r="AD5224" s="424"/>
      <c r="AE5224" s="424"/>
      <c r="AF5224" s="419"/>
      <c r="AG5224" s="414">
        <v>147.0</v>
      </c>
      <c r="AH5224" s="79"/>
      <c r="AI5224" s="80"/>
      <c r="AJ5224" s="80"/>
      <c r="AK5224" s="80"/>
      <c r="AL5224" s="14"/>
      <c r="AM5224" s="16" t="str">
        <f t="shared" si="241"/>
        <v>{s:'63F278'},</v>
      </c>
      <c r="AN5224" s="16"/>
    </row>
    <row r="5225" ht="16.5" customHeight="1">
      <c r="A5225" s="403">
        <v>63.0</v>
      </c>
      <c r="B5225" s="404" t="s">
        <v>7516</v>
      </c>
      <c r="C5225" s="31">
        <v>5223.0</v>
      </c>
      <c r="D5225" s="405" t="s">
        <v>7517</v>
      </c>
      <c r="E5225" s="94"/>
      <c r="F5225" s="94"/>
      <c r="G5225" s="103"/>
      <c r="H5225" s="140"/>
      <c r="I5225" s="140"/>
      <c r="J5225" s="95"/>
      <c r="K5225" s="65"/>
      <c r="L5225" s="65"/>
      <c r="M5225" s="65"/>
      <c r="N5225" s="302"/>
      <c r="O5225" s="382"/>
      <c r="P5225" s="383"/>
      <c r="Q5225" s="302"/>
      <c r="R5225" s="384"/>
      <c r="S5225" s="440"/>
      <c r="T5225" s="441"/>
      <c r="U5225" s="442"/>
      <c r="V5225" s="443"/>
      <c r="W5225" s="448"/>
      <c r="X5225" s="450"/>
      <c r="Y5225" s="418"/>
      <c r="Z5225" s="419"/>
      <c r="AA5225" s="420" t="s">
        <v>20</v>
      </c>
      <c r="AB5225" s="421" t="s">
        <v>21</v>
      </c>
      <c r="AC5225" s="422">
        <v>0.85</v>
      </c>
      <c r="AD5225" s="412"/>
      <c r="AE5225" s="412"/>
      <c r="AF5225" s="413"/>
      <c r="AG5225" s="414">
        <v>125.0</v>
      </c>
      <c r="AH5225" s="79"/>
      <c r="AI5225" s="80"/>
      <c r="AJ5225" s="80"/>
      <c r="AK5225" s="80"/>
      <c r="AL5225" s="14"/>
      <c r="AM5225" s="16" t="str">
        <f t="shared" si="241"/>
        <v>{s:'63F279'},</v>
      </c>
      <c r="AN5225" s="16"/>
    </row>
    <row r="5226" ht="16.5" customHeight="1">
      <c r="A5226" s="403">
        <v>63.0</v>
      </c>
      <c r="B5226" s="404" t="s">
        <v>7518</v>
      </c>
      <c r="C5226" s="31">
        <v>5224.0</v>
      </c>
      <c r="D5226" s="405" t="s">
        <v>7519</v>
      </c>
      <c r="E5226" s="94"/>
      <c r="F5226" s="94"/>
      <c r="G5226" s="103"/>
      <c r="H5226" s="140"/>
      <c r="I5226" s="140"/>
      <c r="J5226" s="95"/>
      <c r="K5226" s="65"/>
      <c r="L5226" s="65"/>
      <c r="M5226" s="65"/>
      <c r="N5226" s="302"/>
      <c r="O5226" s="382"/>
      <c r="P5226" s="383"/>
      <c r="Q5226" s="302"/>
      <c r="R5226" s="384"/>
      <c r="S5226" s="440"/>
      <c r="T5226" s="441"/>
      <c r="U5226" s="442"/>
      <c r="V5226" s="443"/>
      <c r="W5226" s="448"/>
      <c r="X5226" s="438"/>
      <c r="Y5226" s="409"/>
      <c r="Z5226" s="439"/>
      <c r="AA5226" s="411"/>
      <c r="AB5226" s="412"/>
      <c r="AC5226" s="413"/>
      <c r="AD5226" s="451" t="s">
        <v>30</v>
      </c>
      <c r="AE5226" s="442">
        <v>5.0</v>
      </c>
      <c r="AF5226" s="452" t="s">
        <v>31</v>
      </c>
      <c r="AG5226" s="414">
        <v>168.0</v>
      </c>
      <c r="AH5226" s="79"/>
      <c r="AI5226" s="80"/>
      <c r="AJ5226" s="80"/>
      <c r="AK5226" s="80"/>
      <c r="AL5226" s="14"/>
      <c r="AM5226" s="16" t="str">
        <f t="shared" si="241"/>
        <v>{s:'63F280'},</v>
      </c>
      <c r="AN5226" s="16"/>
    </row>
    <row r="5227" ht="16.5" customHeight="1">
      <c r="A5227" s="403">
        <v>63.0</v>
      </c>
      <c r="B5227" s="404" t="s">
        <v>7520</v>
      </c>
      <c r="C5227" s="31">
        <v>5225.0</v>
      </c>
      <c r="D5227" s="405" t="s">
        <v>7521</v>
      </c>
      <c r="E5227" s="94"/>
      <c r="F5227" s="94"/>
      <c r="G5227" s="103"/>
      <c r="H5227" s="140"/>
      <c r="I5227" s="140"/>
      <c r="J5227" s="95"/>
      <c r="K5227" s="65"/>
      <c r="L5227" s="65"/>
      <c r="M5227" s="65"/>
      <c r="N5227" s="302"/>
      <c r="O5227" s="382"/>
      <c r="P5227" s="383"/>
      <c r="Q5227" s="302"/>
      <c r="R5227" s="384"/>
      <c r="S5227" s="440"/>
      <c r="T5227" s="441"/>
      <c r="U5227" s="442"/>
      <c r="V5227" s="443"/>
      <c r="W5227" s="448"/>
      <c r="X5227" s="445"/>
      <c r="Y5227" s="418"/>
      <c r="Z5227" s="446"/>
      <c r="AA5227" s="438" t="s">
        <v>20</v>
      </c>
      <c r="AB5227" s="409" t="s">
        <v>21</v>
      </c>
      <c r="AC5227" s="454">
        <v>0.85</v>
      </c>
      <c r="AD5227" s="441"/>
      <c r="AE5227" s="442"/>
      <c r="AF5227" s="452"/>
      <c r="AG5227" s="414">
        <v>142.0</v>
      </c>
      <c r="AH5227" s="79"/>
      <c r="AI5227" s="80"/>
      <c r="AJ5227" s="80"/>
      <c r="AK5227" s="80"/>
      <c r="AL5227" s="14"/>
      <c r="AM5227" s="16" t="str">
        <f t="shared" si="241"/>
        <v>{s:'63F281'},</v>
      </c>
      <c r="AN5227" s="16"/>
    </row>
    <row r="5228" ht="16.5" customHeight="1">
      <c r="A5228" s="403">
        <v>63.0</v>
      </c>
      <c r="B5228" s="404" t="s">
        <v>7522</v>
      </c>
      <c r="C5228" s="31">
        <v>5226.0</v>
      </c>
      <c r="D5228" s="405" t="s">
        <v>7523</v>
      </c>
      <c r="E5228" s="94"/>
      <c r="F5228" s="94"/>
      <c r="G5228" s="103"/>
      <c r="H5228" s="140"/>
      <c r="I5228" s="140"/>
      <c r="J5228" s="95"/>
      <c r="K5228" s="65"/>
      <c r="L5228" s="65"/>
      <c r="M5228" s="65"/>
      <c r="N5228" s="302"/>
      <c r="O5228" s="382"/>
      <c r="P5228" s="383"/>
      <c r="Q5228" s="302"/>
      <c r="R5228" s="384"/>
      <c r="S5228" s="440"/>
      <c r="T5228" s="455"/>
      <c r="U5228" s="442"/>
      <c r="V5228" s="443"/>
      <c r="W5228" s="448"/>
      <c r="X5228" s="449" t="s">
        <v>326</v>
      </c>
      <c r="Y5228" s="442" t="s">
        <v>21</v>
      </c>
      <c r="Z5228" s="448" t="str">
        <f>$Z$653</f>
        <v/>
      </c>
      <c r="AA5228" s="426"/>
      <c r="AB5228" s="427"/>
      <c r="AC5228" s="428"/>
      <c r="AD5228" s="441"/>
      <c r="AE5228" s="443"/>
      <c r="AF5228" s="448"/>
      <c r="AG5228" s="414">
        <v>116.0</v>
      </c>
      <c r="AH5228" s="79"/>
      <c r="AI5228" s="80"/>
      <c r="AJ5228" s="80"/>
      <c r="AK5228" s="80"/>
      <c r="AL5228" s="14"/>
      <c r="AM5228" s="16" t="str">
        <f t="shared" si="241"/>
        <v>{s:'63F282'},</v>
      </c>
      <c r="AN5228" s="16"/>
    </row>
    <row r="5229" ht="16.5" customHeight="1">
      <c r="A5229" s="403">
        <v>63.0</v>
      </c>
      <c r="B5229" s="404" t="s">
        <v>7524</v>
      </c>
      <c r="C5229" s="31">
        <v>5227.0</v>
      </c>
      <c r="D5229" s="405" t="s">
        <v>7525</v>
      </c>
      <c r="E5229" s="94"/>
      <c r="F5229" s="94"/>
      <c r="G5229" s="103"/>
      <c r="H5229" s="140"/>
      <c r="I5229" s="140"/>
      <c r="J5229" s="95"/>
      <c r="K5229" s="65"/>
      <c r="L5229" s="65"/>
      <c r="M5229" s="65"/>
      <c r="N5229" s="302"/>
      <c r="O5229" s="382"/>
      <c r="P5229" s="383"/>
      <c r="Q5229" s="302"/>
      <c r="R5229" s="384"/>
      <c r="S5229" s="458"/>
      <c r="T5229" s="455"/>
      <c r="U5229" s="442"/>
      <c r="V5229" s="443"/>
      <c r="W5229" s="448"/>
      <c r="X5229" s="450"/>
      <c r="Y5229" s="418"/>
      <c r="Z5229" s="419"/>
      <c r="AA5229" s="420" t="s">
        <v>20</v>
      </c>
      <c r="AB5229" s="421" t="s">
        <v>21</v>
      </c>
      <c r="AC5229" s="430">
        <v>0.85</v>
      </c>
      <c r="AD5229" s="441"/>
      <c r="AE5229" s="443"/>
      <c r="AF5229" s="448"/>
      <c r="AG5229" s="414">
        <v>98.0</v>
      </c>
      <c r="AH5229" s="79"/>
      <c r="AI5229" s="80"/>
      <c r="AJ5229" s="80"/>
      <c r="AK5229" s="80"/>
      <c r="AL5229" s="14"/>
      <c r="AM5229" s="16" t="str">
        <f t="shared" si="241"/>
        <v>{s:'63F283'},</v>
      </c>
      <c r="AN5229" s="16"/>
    </row>
    <row r="5230" ht="16.5" customHeight="1">
      <c r="A5230" s="403">
        <v>63.0</v>
      </c>
      <c r="B5230" s="404" t="s">
        <v>7526</v>
      </c>
      <c r="C5230" s="31">
        <v>5228.0</v>
      </c>
      <c r="D5230" s="405" t="s">
        <v>7527</v>
      </c>
      <c r="E5230" s="94"/>
      <c r="F5230" s="94"/>
      <c r="G5230" s="103"/>
      <c r="H5230" s="140"/>
      <c r="I5230" s="140"/>
      <c r="J5230" s="95"/>
      <c r="K5230" s="65"/>
      <c r="L5230" s="65"/>
      <c r="M5230" s="65"/>
      <c r="N5230" s="302"/>
      <c r="O5230" s="382"/>
      <c r="P5230" s="383"/>
      <c r="Q5230" s="302"/>
      <c r="R5230" s="384"/>
      <c r="S5230" s="458"/>
      <c r="T5230" s="455"/>
      <c r="U5230" s="442"/>
      <c r="V5230" s="443"/>
      <c r="W5230" s="448"/>
      <c r="X5230" s="449" t="s">
        <v>329</v>
      </c>
      <c r="Y5230" s="442" t="s">
        <v>21</v>
      </c>
      <c r="Z5230" s="448" t="str">
        <f>$Z$655</f>
        <v/>
      </c>
      <c r="AA5230" s="423"/>
      <c r="AB5230" s="424"/>
      <c r="AC5230" s="419"/>
      <c r="AD5230" s="441"/>
      <c r="AE5230" s="443"/>
      <c r="AF5230" s="448"/>
      <c r="AG5230" s="414">
        <v>142.0</v>
      </c>
      <c r="AH5230" s="79"/>
      <c r="AI5230" s="80"/>
      <c r="AJ5230" s="80"/>
      <c r="AK5230" s="80"/>
      <c r="AL5230" s="14"/>
      <c r="AM5230" s="16" t="str">
        <f t="shared" si="241"/>
        <v>{s:'63F284'},</v>
      </c>
      <c r="AN5230" s="16"/>
    </row>
    <row r="5231" ht="16.5" customHeight="1">
      <c r="A5231" s="403">
        <v>63.0</v>
      </c>
      <c r="B5231" s="404" t="s">
        <v>7528</v>
      </c>
      <c r="C5231" s="31">
        <v>5229.0</v>
      </c>
      <c r="D5231" s="405" t="s">
        <v>7529</v>
      </c>
      <c r="E5231" s="94"/>
      <c r="F5231" s="94"/>
      <c r="G5231" s="103"/>
      <c r="H5231" s="140"/>
      <c r="I5231" s="140"/>
      <c r="J5231" s="95"/>
      <c r="K5231" s="65"/>
      <c r="L5231" s="65"/>
      <c r="M5231" s="65"/>
      <c r="N5231" s="302"/>
      <c r="O5231" s="382"/>
      <c r="P5231" s="383"/>
      <c r="Q5231" s="302"/>
      <c r="R5231" s="384"/>
      <c r="S5231" s="458"/>
      <c r="T5231" s="455"/>
      <c r="U5231" s="442"/>
      <c r="V5231" s="443"/>
      <c r="W5231" s="448"/>
      <c r="X5231" s="450"/>
      <c r="Y5231" s="418"/>
      <c r="Z5231" s="419"/>
      <c r="AA5231" s="420" t="s">
        <v>20</v>
      </c>
      <c r="AB5231" s="421" t="s">
        <v>21</v>
      </c>
      <c r="AC5231" s="430">
        <v>0.85</v>
      </c>
      <c r="AD5231" s="456"/>
      <c r="AE5231" s="424"/>
      <c r="AF5231" s="419"/>
      <c r="AG5231" s="414">
        <v>120.0</v>
      </c>
      <c r="AH5231" s="79"/>
      <c r="AI5231" s="80"/>
      <c r="AJ5231" s="80"/>
      <c r="AK5231" s="80"/>
      <c r="AL5231" s="14"/>
      <c r="AM5231" s="16" t="str">
        <f t="shared" si="241"/>
        <v>{s:'63F285'},</v>
      </c>
      <c r="AN5231" s="16"/>
    </row>
    <row r="5232" ht="16.5" customHeight="1">
      <c r="A5232" s="403">
        <v>63.0</v>
      </c>
      <c r="B5232" s="404" t="s">
        <v>7530</v>
      </c>
      <c r="C5232" s="31">
        <v>5230.0</v>
      </c>
      <c r="D5232" s="405" t="s">
        <v>7531</v>
      </c>
      <c r="E5232" s="94"/>
      <c r="F5232" s="94"/>
      <c r="G5232" s="103"/>
      <c r="H5232" s="140"/>
      <c r="I5232" s="140"/>
      <c r="J5232" s="95"/>
      <c r="K5232" s="65"/>
      <c r="L5232" s="65"/>
      <c r="M5232" s="65"/>
      <c r="N5232" s="302"/>
      <c r="O5232" s="382"/>
      <c r="P5232" s="383"/>
      <c r="Q5232" s="302"/>
      <c r="R5232" s="384"/>
      <c r="S5232" s="458"/>
      <c r="T5232" s="436" t="s">
        <v>27</v>
      </c>
      <c r="U5232" s="409"/>
      <c r="V5232" s="457"/>
      <c r="W5232" s="410"/>
      <c r="X5232" s="438"/>
      <c r="Y5232" s="409"/>
      <c r="Z5232" s="439"/>
      <c r="AA5232" s="411"/>
      <c r="AB5232" s="412"/>
      <c r="AC5232" s="412"/>
      <c r="AD5232" s="412"/>
      <c r="AE5232" s="412"/>
      <c r="AF5232" s="413"/>
      <c r="AG5232" s="414">
        <v>124.0</v>
      </c>
      <c r="AH5232" s="79"/>
      <c r="AI5232" s="80"/>
      <c r="AJ5232" s="80"/>
      <c r="AK5232" s="80"/>
      <c r="AL5232" s="14"/>
      <c r="AM5232" s="16" t="str">
        <f t="shared" si="241"/>
        <v>{s:'63F286'},</v>
      </c>
      <c r="AN5232" s="16"/>
    </row>
    <row r="5233" ht="16.5" customHeight="1">
      <c r="A5233" s="403">
        <v>63.0</v>
      </c>
      <c r="B5233" s="404" t="s">
        <v>7532</v>
      </c>
      <c r="C5233" s="31">
        <v>5231.0</v>
      </c>
      <c r="D5233" s="405" t="s">
        <v>7533</v>
      </c>
      <c r="E5233" s="94"/>
      <c r="F5233" s="94"/>
      <c r="G5233" s="103"/>
      <c r="H5233" s="140"/>
      <c r="I5233" s="140"/>
      <c r="J5233" s="95"/>
      <c r="K5233" s="65"/>
      <c r="L5233" s="65"/>
      <c r="M5233" s="65"/>
      <c r="N5233" s="302"/>
      <c r="O5233" s="382"/>
      <c r="P5233" s="383"/>
      <c r="Q5233" s="302"/>
      <c r="R5233" s="384"/>
      <c r="S5233" s="458"/>
      <c r="T5233" s="441"/>
      <c r="U5233" s="442" t="s">
        <v>21</v>
      </c>
      <c r="V5233" s="443">
        <v>0.5</v>
      </c>
      <c r="W5233" s="448"/>
      <c r="X5233" s="445"/>
      <c r="Y5233" s="418"/>
      <c r="Z5233" s="446"/>
      <c r="AA5233" s="438" t="s">
        <v>20</v>
      </c>
      <c r="AB5233" s="409" t="s">
        <v>21</v>
      </c>
      <c r="AC5233" s="447">
        <v>0.85</v>
      </c>
      <c r="AD5233" s="412"/>
      <c r="AE5233" s="412"/>
      <c r="AF5233" s="413"/>
      <c r="AG5233" s="414">
        <v>105.0</v>
      </c>
      <c r="AH5233" s="79"/>
      <c r="AI5233" s="80"/>
      <c r="AJ5233" s="80"/>
      <c r="AK5233" s="80"/>
      <c r="AL5233" s="14"/>
      <c r="AM5233" s="16" t="str">
        <f t="shared" si="241"/>
        <v>{s:'63F287'},</v>
      </c>
      <c r="AN5233" s="16"/>
    </row>
    <row r="5234" ht="16.5" customHeight="1">
      <c r="A5234" s="403">
        <v>63.0</v>
      </c>
      <c r="B5234" s="404" t="s">
        <v>7534</v>
      </c>
      <c r="C5234" s="31">
        <v>5232.0</v>
      </c>
      <c r="D5234" s="405" t="s">
        <v>7535</v>
      </c>
      <c r="E5234" s="94"/>
      <c r="F5234" s="94"/>
      <c r="G5234" s="103"/>
      <c r="H5234" s="140"/>
      <c r="I5234" s="140"/>
      <c r="J5234" s="95"/>
      <c r="K5234" s="65"/>
      <c r="L5234" s="65"/>
      <c r="M5234" s="65"/>
      <c r="N5234" s="302"/>
      <c r="O5234" s="382"/>
      <c r="P5234" s="383"/>
      <c r="Q5234" s="302"/>
      <c r="R5234" s="384"/>
      <c r="S5234" s="458"/>
      <c r="T5234" s="441"/>
      <c r="U5234" s="442"/>
      <c r="V5234" s="443"/>
      <c r="W5234" s="448"/>
      <c r="X5234" s="466" t="s">
        <v>326</v>
      </c>
      <c r="Y5234" s="409" t="s">
        <v>21</v>
      </c>
      <c r="Z5234" s="410" t="str">
        <f>$Z$653</f>
        <v/>
      </c>
      <c r="AA5234" s="426"/>
      <c r="AB5234" s="427"/>
      <c r="AC5234" s="427"/>
      <c r="AD5234" s="427"/>
      <c r="AE5234" s="427"/>
      <c r="AF5234" s="428"/>
      <c r="AG5234" s="414">
        <v>87.0</v>
      </c>
      <c r="AH5234" s="79"/>
      <c r="AI5234" s="80"/>
      <c r="AJ5234" s="80"/>
      <c r="AK5234" s="80"/>
      <c r="AL5234" s="14"/>
      <c r="AM5234" s="16" t="str">
        <f t="shared" si="241"/>
        <v>{s:'63F288'},</v>
      </c>
      <c r="AN5234" s="16"/>
    </row>
    <row r="5235" ht="16.5" customHeight="1">
      <c r="A5235" s="403">
        <v>63.0</v>
      </c>
      <c r="B5235" s="404" t="s">
        <v>7536</v>
      </c>
      <c r="C5235" s="31">
        <v>5233.0</v>
      </c>
      <c r="D5235" s="405" t="s">
        <v>7537</v>
      </c>
      <c r="E5235" s="94"/>
      <c r="F5235" s="94"/>
      <c r="G5235" s="103"/>
      <c r="H5235" s="140"/>
      <c r="I5235" s="140"/>
      <c r="J5235" s="95"/>
      <c r="K5235" s="65"/>
      <c r="L5235" s="65"/>
      <c r="M5235" s="65"/>
      <c r="N5235" s="302"/>
      <c r="O5235" s="382"/>
      <c r="P5235" s="383"/>
      <c r="Q5235" s="302"/>
      <c r="R5235" s="384"/>
      <c r="S5235" s="458"/>
      <c r="T5235" s="441"/>
      <c r="U5235" s="442"/>
      <c r="V5235" s="443"/>
      <c r="W5235" s="448"/>
      <c r="X5235" s="467"/>
      <c r="Y5235" s="418"/>
      <c r="Z5235" s="419"/>
      <c r="AA5235" s="420" t="s">
        <v>20</v>
      </c>
      <c r="AB5235" s="421" t="s">
        <v>21</v>
      </c>
      <c r="AC5235" s="422">
        <v>0.85</v>
      </c>
      <c r="AD5235" s="412"/>
      <c r="AE5235" s="412"/>
      <c r="AF5235" s="413"/>
      <c r="AG5235" s="414">
        <v>74.0</v>
      </c>
      <c r="AH5235" s="79"/>
      <c r="AI5235" s="80"/>
      <c r="AJ5235" s="80"/>
      <c r="AK5235" s="80"/>
      <c r="AL5235" s="14"/>
      <c r="AM5235" s="16" t="str">
        <f t="shared" si="241"/>
        <v>{s:'63F289'},</v>
      </c>
      <c r="AN5235" s="16"/>
    </row>
    <row r="5236" ht="16.5" customHeight="1">
      <c r="A5236" s="403">
        <v>63.0</v>
      </c>
      <c r="B5236" s="404" t="s">
        <v>7538</v>
      </c>
      <c r="C5236" s="31">
        <v>5234.0</v>
      </c>
      <c r="D5236" s="405" t="s">
        <v>7539</v>
      </c>
      <c r="E5236" s="94"/>
      <c r="F5236" s="94"/>
      <c r="G5236" s="103"/>
      <c r="H5236" s="140"/>
      <c r="I5236" s="140"/>
      <c r="J5236" s="95"/>
      <c r="K5236" s="65"/>
      <c r="L5236" s="65"/>
      <c r="M5236" s="65"/>
      <c r="N5236" s="302"/>
      <c r="O5236" s="382"/>
      <c r="P5236" s="383"/>
      <c r="Q5236" s="302"/>
      <c r="R5236" s="384"/>
      <c r="S5236" s="458"/>
      <c r="T5236" s="441"/>
      <c r="U5236" s="442"/>
      <c r="V5236" s="443"/>
      <c r="W5236" s="448"/>
      <c r="X5236" s="466" t="s">
        <v>329</v>
      </c>
      <c r="Y5236" s="409" t="s">
        <v>21</v>
      </c>
      <c r="Z5236" s="410" t="str">
        <f>$Z$655</f>
        <v/>
      </c>
      <c r="AA5236" s="423"/>
      <c r="AB5236" s="424"/>
      <c r="AC5236" s="424"/>
      <c r="AD5236" s="424"/>
      <c r="AE5236" s="424"/>
      <c r="AF5236" s="419"/>
      <c r="AG5236" s="414">
        <v>105.0</v>
      </c>
      <c r="AH5236" s="79"/>
      <c r="AI5236" s="80"/>
      <c r="AJ5236" s="80"/>
      <c r="AK5236" s="80"/>
      <c r="AL5236" s="14"/>
      <c r="AM5236" s="16" t="str">
        <f t="shared" si="241"/>
        <v>{s:'63F290'},</v>
      </c>
      <c r="AN5236" s="16"/>
    </row>
    <row r="5237" ht="16.5" customHeight="1">
      <c r="A5237" s="403">
        <v>63.0</v>
      </c>
      <c r="B5237" s="404" t="s">
        <v>7540</v>
      </c>
      <c r="C5237" s="31">
        <v>5235.0</v>
      </c>
      <c r="D5237" s="405" t="s">
        <v>7541</v>
      </c>
      <c r="E5237" s="94"/>
      <c r="F5237" s="94"/>
      <c r="G5237" s="103"/>
      <c r="H5237" s="140"/>
      <c r="I5237" s="140"/>
      <c r="J5237" s="95"/>
      <c r="K5237" s="65"/>
      <c r="L5237" s="65"/>
      <c r="M5237" s="65"/>
      <c r="N5237" s="302"/>
      <c r="O5237" s="382"/>
      <c r="P5237" s="383"/>
      <c r="Q5237" s="302"/>
      <c r="R5237" s="384"/>
      <c r="S5237" s="458"/>
      <c r="T5237" s="441"/>
      <c r="U5237" s="442"/>
      <c r="V5237" s="443"/>
      <c r="W5237" s="448"/>
      <c r="X5237" s="467"/>
      <c r="Y5237" s="418"/>
      <c r="Z5237" s="419"/>
      <c r="AA5237" s="420" t="s">
        <v>20</v>
      </c>
      <c r="AB5237" s="421" t="s">
        <v>21</v>
      </c>
      <c r="AC5237" s="422">
        <v>0.85</v>
      </c>
      <c r="AD5237" s="412"/>
      <c r="AE5237" s="412"/>
      <c r="AF5237" s="413"/>
      <c r="AG5237" s="414">
        <v>89.0</v>
      </c>
      <c r="AH5237" s="79"/>
      <c r="AI5237" s="80"/>
      <c r="AJ5237" s="80"/>
      <c r="AK5237" s="80"/>
      <c r="AL5237" s="14"/>
      <c r="AM5237" s="16" t="str">
        <f t="shared" si="241"/>
        <v>{s:'63F291'},</v>
      </c>
      <c r="AN5237" s="16"/>
    </row>
    <row r="5238" ht="16.5" customHeight="1">
      <c r="A5238" s="403">
        <v>63.0</v>
      </c>
      <c r="B5238" s="404" t="s">
        <v>7542</v>
      </c>
      <c r="C5238" s="31">
        <v>5236.0</v>
      </c>
      <c r="D5238" s="405" t="s">
        <v>7543</v>
      </c>
      <c r="E5238" s="94"/>
      <c r="F5238" s="94"/>
      <c r="G5238" s="103"/>
      <c r="H5238" s="140"/>
      <c r="I5238" s="140"/>
      <c r="J5238" s="95"/>
      <c r="K5238" s="65"/>
      <c r="L5238" s="65"/>
      <c r="M5238" s="65"/>
      <c r="N5238" s="302"/>
      <c r="O5238" s="382"/>
      <c r="P5238" s="383"/>
      <c r="Q5238" s="302"/>
      <c r="R5238" s="384"/>
      <c r="S5238" s="458"/>
      <c r="T5238" s="441"/>
      <c r="U5238" s="442"/>
      <c r="V5238" s="443"/>
      <c r="W5238" s="448"/>
      <c r="X5238" s="438"/>
      <c r="Y5238" s="409"/>
      <c r="Z5238" s="439"/>
      <c r="AA5238" s="411"/>
      <c r="AB5238" s="412"/>
      <c r="AC5238" s="413"/>
      <c r="AD5238" s="451" t="s">
        <v>30</v>
      </c>
      <c r="AE5238" s="442">
        <v>5.0</v>
      </c>
      <c r="AF5238" s="452" t="s">
        <v>31</v>
      </c>
      <c r="AG5238" s="414">
        <v>119.0</v>
      </c>
      <c r="AH5238" s="79"/>
      <c r="AI5238" s="80"/>
      <c r="AJ5238" s="80"/>
      <c r="AK5238" s="80"/>
      <c r="AL5238" s="14"/>
      <c r="AM5238" s="16" t="str">
        <f t="shared" si="241"/>
        <v>{s:'63F292'},</v>
      </c>
      <c r="AN5238" s="16"/>
    </row>
    <row r="5239" ht="16.5" customHeight="1">
      <c r="A5239" s="403">
        <v>63.0</v>
      </c>
      <c r="B5239" s="404" t="s">
        <v>7544</v>
      </c>
      <c r="C5239" s="31">
        <v>5237.0</v>
      </c>
      <c r="D5239" s="405" t="s">
        <v>7545</v>
      </c>
      <c r="E5239" s="94"/>
      <c r="F5239" s="94"/>
      <c r="G5239" s="103"/>
      <c r="H5239" s="140"/>
      <c r="I5239" s="140"/>
      <c r="J5239" s="95"/>
      <c r="K5239" s="65"/>
      <c r="L5239" s="65"/>
      <c r="M5239" s="65"/>
      <c r="N5239" s="302"/>
      <c r="O5239" s="382"/>
      <c r="P5239" s="383"/>
      <c r="Q5239" s="302"/>
      <c r="R5239" s="384"/>
      <c r="S5239" s="458"/>
      <c r="T5239" s="441"/>
      <c r="U5239" s="442"/>
      <c r="V5239" s="443"/>
      <c r="W5239" s="443"/>
      <c r="X5239" s="445"/>
      <c r="Y5239" s="418"/>
      <c r="Z5239" s="446"/>
      <c r="AA5239" s="438" t="s">
        <v>20</v>
      </c>
      <c r="AB5239" s="409" t="s">
        <v>21</v>
      </c>
      <c r="AC5239" s="454">
        <v>0.85</v>
      </c>
      <c r="AD5239" s="441"/>
      <c r="AE5239" s="442"/>
      <c r="AF5239" s="452"/>
      <c r="AG5239" s="414">
        <v>100.0</v>
      </c>
      <c r="AH5239" s="79"/>
      <c r="AI5239" s="80"/>
      <c r="AJ5239" s="80"/>
      <c r="AK5239" s="80"/>
      <c r="AL5239" s="14"/>
      <c r="AM5239" s="16" t="str">
        <f t="shared" si="241"/>
        <v>{s:'63F293'},</v>
      </c>
      <c r="AN5239" s="16"/>
    </row>
    <row r="5240" ht="16.5" customHeight="1">
      <c r="A5240" s="403">
        <v>63.0</v>
      </c>
      <c r="B5240" s="404" t="s">
        <v>7546</v>
      </c>
      <c r="C5240" s="31">
        <v>5238.0</v>
      </c>
      <c r="D5240" s="405" t="s">
        <v>7547</v>
      </c>
      <c r="E5240" s="94"/>
      <c r="F5240" s="94"/>
      <c r="G5240" s="103"/>
      <c r="H5240" s="140"/>
      <c r="I5240" s="140"/>
      <c r="J5240" s="95"/>
      <c r="K5240" s="65"/>
      <c r="L5240" s="65"/>
      <c r="M5240" s="65"/>
      <c r="N5240" s="302"/>
      <c r="O5240" s="382"/>
      <c r="P5240" s="383"/>
      <c r="Q5240" s="302"/>
      <c r="R5240" s="384"/>
      <c r="S5240" s="458"/>
      <c r="T5240" s="441"/>
      <c r="U5240" s="442"/>
      <c r="V5240" s="443"/>
      <c r="W5240" s="443"/>
      <c r="X5240" s="466" t="s">
        <v>326</v>
      </c>
      <c r="Y5240" s="442" t="s">
        <v>21</v>
      </c>
      <c r="Z5240" s="448" t="str">
        <f>$Z$653</f>
        <v/>
      </c>
      <c r="AA5240" s="426"/>
      <c r="AB5240" s="427"/>
      <c r="AC5240" s="428"/>
      <c r="AD5240" s="441"/>
      <c r="AE5240" s="443"/>
      <c r="AF5240" s="448"/>
      <c r="AG5240" s="414">
        <v>82.0</v>
      </c>
      <c r="AH5240" s="79"/>
      <c r="AI5240" s="80"/>
      <c r="AJ5240" s="80"/>
      <c r="AK5240" s="80"/>
      <c r="AL5240" s="14"/>
      <c r="AM5240" s="16" t="str">
        <f t="shared" si="241"/>
        <v>{s:'63F294'},</v>
      </c>
      <c r="AN5240" s="16"/>
    </row>
    <row r="5241" ht="16.5" customHeight="1">
      <c r="A5241" s="403">
        <v>63.0</v>
      </c>
      <c r="B5241" s="404" t="s">
        <v>7548</v>
      </c>
      <c r="C5241" s="31">
        <v>5239.0</v>
      </c>
      <c r="D5241" s="405" t="s">
        <v>7549</v>
      </c>
      <c r="E5241" s="94"/>
      <c r="F5241" s="94"/>
      <c r="G5241" s="103"/>
      <c r="H5241" s="140"/>
      <c r="I5241" s="140"/>
      <c r="J5241" s="95"/>
      <c r="K5241" s="65"/>
      <c r="L5241" s="65"/>
      <c r="M5241" s="65"/>
      <c r="N5241" s="302"/>
      <c r="O5241" s="382"/>
      <c r="P5241" s="383"/>
      <c r="Q5241" s="302"/>
      <c r="R5241" s="384"/>
      <c r="S5241" s="458"/>
      <c r="T5241" s="441"/>
      <c r="U5241" s="442"/>
      <c r="V5241" s="443"/>
      <c r="W5241" s="443"/>
      <c r="X5241" s="467"/>
      <c r="Y5241" s="418"/>
      <c r="Z5241" s="419"/>
      <c r="AA5241" s="420" t="s">
        <v>20</v>
      </c>
      <c r="AB5241" s="421" t="s">
        <v>21</v>
      </c>
      <c r="AC5241" s="430">
        <v>0.85</v>
      </c>
      <c r="AD5241" s="441"/>
      <c r="AE5241" s="443"/>
      <c r="AF5241" s="448"/>
      <c r="AG5241" s="414">
        <v>69.0</v>
      </c>
      <c r="AH5241" s="79"/>
      <c r="AI5241" s="80"/>
      <c r="AJ5241" s="80"/>
      <c r="AK5241" s="80"/>
      <c r="AL5241" s="14"/>
      <c r="AM5241" s="16" t="str">
        <f t="shared" si="241"/>
        <v>{s:'63F295'},</v>
      </c>
      <c r="AN5241" s="16"/>
    </row>
    <row r="5242" ht="16.5" customHeight="1">
      <c r="A5242" s="403">
        <v>63.0</v>
      </c>
      <c r="B5242" s="404" t="s">
        <v>7550</v>
      </c>
      <c r="C5242" s="31">
        <v>5240.0</v>
      </c>
      <c r="D5242" s="405" t="s">
        <v>7551</v>
      </c>
      <c r="E5242" s="94"/>
      <c r="F5242" s="94"/>
      <c r="G5242" s="103"/>
      <c r="H5242" s="140"/>
      <c r="I5242" s="140"/>
      <c r="J5242" s="95"/>
      <c r="K5242" s="65"/>
      <c r="L5242" s="65"/>
      <c r="M5242" s="65"/>
      <c r="N5242" s="302"/>
      <c r="O5242" s="382"/>
      <c r="P5242" s="383"/>
      <c r="Q5242" s="302"/>
      <c r="R5242" s="384"/>
      <c r="S5242" s="453"/>
      <c r="T5242" s="441"/>
      <c r="U5242" s="442"/>
      <c r="V5242" s="443"/>
      <c r="W5242" s="443"/>
      <c r="X5242" s="466" t="s">
        <v>329</v>
      </c>
      <c r="Y5242" s="442" t="s">
        <v>21</v>
      </c>
      <c r="Z5242" s="448" t="str">
        <f>$Z$655</f>
        <v/>
      </c>
      <c r="AA5242" s="423"/>
      <c r="AB5242" s="424"/>
      <c r="AC5242" s="419"/>
      <c r="AD5242" s="441"/>
      <c r="AE5242" s="443"/>
      <c r="AF5242" s="448"/>
      <c r="AG5242" s="414">
        <v>100.0</v>
      </c>
      <c r="AH5242" s="79"/>
      <c r="AI5242" s="80"/>
      <c r="AJ5242" s="80"/>
      <c r="AK5242" s="80"/>
      <c r="AL5242" s="14"/>
      <c r="AM5242" s="16" t="str">
        <f t="shared" si="241"/>
        <v>{s:'63F296'},</v>
      </c>
      <c r="AN5242" s="16"/>
    </row>
    <row r="5243" ht="16.5" customHeight="1">
      <c r="A5243" s="403">
        <v>63.0</v>
      </c>
      <c r="B5243" s="404" t="s">
        <v>7552</v>
      </c>
      <c r="C5243" s="31">
        <v>5241.0</v>
      </c>
      <c r="D5243" s="405" t="s">
        <v>7553</v>
      </c>
      <c r="E5243" s="94"/>
      <c r="F5243" s="94"/>
      <c r="G5243" s="103"/>
      <c r="H5243" s="140"/>
      <c r="I5243" s="140"/>
      <c r="J5243" s="95"/>
      <c r="K5243" s="65"/>
      <c r="L5243" s="65"/>
      <c r="M5243" s="65"/>
      <c r="N5243" s="302"/>
      <c r="O5243" s="382"/>
      <c r="P5243" s="387"/>
      <c r="Q5243" s="302"/>
      <c r="R5243" s="384"/>
      <c r="S5243" s="460"/>
      <c r="T5243" s="456"/>
      <c r="U5243" s="442"/>
      <c r="V5243" s="443"/>
      <c r="W5243" s="443"/>
      <c r="X5243" s="467"/>
      <c r="Y5243" s="418"/>
      <c r="Z5243" s="419"/>
      <c r="AA5243" s="420" t="s">
        <v>20</v>
      </c>
      <c r="AB5243" s="421" t="s">
        <v>21</v>
      </c>
      <c r="AC5243" s="430">
        <v>0.85</v>
      </c>
      <c r="AD5243" s="456"/>
      <c r="AE5243" s="424"/>
      <c r="AF5243" s="419"/>
      <c r="AG5243" s="414">
        <v>84.0</v>
      </c>
      <c r="AH5243" s="79"/>
      <c r="AI5243" s="80"/>
      <c r="AJ5243" s="80"/>
      <c r="AK5243" s="80"/>
      <c r="AL5243" s="14"/>
      <c r="AM5243" s="16" t="str">
        <f t="shared" si="241"/>
        <v>{s:'63F297'},</v>
      </c>
      <c r="AN5243" s="16"/>
    </row>
    <row r="5244" ht="16.5" customHeight="1">
      <c r="A5244" s="29">
        <v>63.0</v>
      </c>
      <c r="B5244" s="30" t="s">
        <v>7554</v>
      </c>
      <c r="C5244" s="31">
        <v>5242.0</v>
      </c>
      <c r="D5244" s="32" t="s">
        <v>7555</v>
      </c>
      <c r="E5244" s="94"/>
      <c r="F5244" s="94"/>
      <c r="G5244" s="102" t="s">
        <v>77</v>
      </c>
      <c r="H5244" s="35"/>
      <c r="I5244" s="35"/>
      <c r="J5244" s="36"/>
      <c r="K5244" s="152"/>
      <c r="L5244" s="152"/>
      <c r="M5244" s="344"/>
      <c r="N5244" s="152"/>
      <c r="O5244" s="241" t="s">
        <v>4961</v>
      </c>
      <c r="P5244" s="82" t="s">
        <v>4962</v>
      </c>
      <c r="Q5244" s="152"/>
      <c r="R5244" s="153"/>
      <c r="S5244" s="287"/>
      <c r="T5244" s="287"/>
      <c r="U5244" s="152"/>
      <c r="V5244" s="152"/>
      <c r="W5244" s="152"/>
      <c r="X5244" s="299"/>
      <c r="Y5244" s="287"/>
      <c r="Z5244" s="345"/>
      <c r="AA5244" s="398"/>
      <c r="AB5244" s="288"/>
      <c r="AC5244" s="288"/>
      <c r="AD5244" s="288"/>
      <c r="AE5244" s="288"/>
      <c r="AF5244" s="346"/>
      <c r="AG5244" s="45">
        <v>263.0</v>
      </c>
      <c r="AH5244" s="79"/>
      <c r="AI5244" s="80"/>
      <c r="AJ5244" s="80"/>
      <c r="AK5244" s="80"/>
      <c r="AL5244" s="14"/>
      <c r="AM5244" s="16" t="str">
        <f t="shared" ref="AM5244:AM5255" si="242">"{s:'"&amp;A5244&amp;B5244&amp;"', v:"&amp;AG5244&amp;" , c:'"&amp;D5244&amp;"・'},"</f>
        <v>{s:'63F298', v:263 , c:'放デイ３２・責欠・'},</v>
      </c>
      <c r="AN5244" s="16"/>
    </row>
    <row r="5245" ht="16.5" customHeight="1">
      <c r="A5245" s="29">
        <v>63.0</v>
      </c>
      <c r="B5245" s="30" t="s">
        <v>7556</v>
      </c>
      <c r="C5245" s="31">
        <v>5243.0</v>
      </c>
      <c r="D5245" s="32" t="s">
        <v>7557</v>
      </c>
      <c r="E5245" s="94"/>
      <c r="F5245" s="94"/>
      <c r="G5245" s="104"/>
      <c r="H5245" s="347" t="str">
        <f>'30放課後等デイ(基本１)'!G4613</f>
        <v/>
      </c>
      <c r="I5245" s="140" t="s">
        <v>9</v>
      </c>
      <c r="J5245" s="51"/>
      <c r="K5245" s="140"/>
      <c r="L5245" s="140"/>
      <c r="M5245" s="348"/>
      <c r="N5245" s="140"/>
      <c r="O5245" s="131"/>
      <c r="P5245" s="87"/>
      <c r="Q5245" s="302" t="s">
        <v>21</v>
      </c>
      <c r="R5245" s="349">
        <v>0.7</v>
      </c>
      <c r="S5245" s="302"/>
      <c r="T5245" s="302"/>
      <c r="U5245" s="140"/>
      <c r="V5245" s="140"/>
      <c r="W5245" s="140"/>
      <c r="X5245" s="303"/>
      <c r="Y5245" s="290"/>
      <c r="Z5245" s="350"/>
      <c r="AA5245" s="299" t="s">
        <v>20</v>
      </c>
      <c r="AB5245" s="287" t="s">
        <v>21</v>
      </c>
      <c r="AC5245" s="351">
        <v>0.85</v>
      </c>
      <c r="AD5245" s="288"/>
      <c r="AE5245" s="288"/>
      <c r="AF5245" s="346"/>
      <c r="AG5245" s="45">
        <v>224.0</v>
      </c>
      <c r="AH5245" s="79"/>
      <c r="AI5245" s="80"/>
      <c r="AJ5245" s="80"/>
      <c r="AK5245" s="80"/>
      <c r="AL5245" s="14"/>
      <c r="AM5245" s="16" t="str">
        <f t="shared" si="242"/>
        <v>{s:'63F299', v:224 , c:'放デイ３２・責欠・評減・'},</v>
      </c>
      <c r="AN5245" s="16"/>
    </row>
    <row r="5246" ht="16.5" customHeight="1">
      <c r="A5246" s="29">
        <v>63.0</v>
      </c>
      <c r="B5246" s="30" t="s">
        <v>7558</v>
      </c>
      <c r="C5246" s="31">
        <v>5244.0</v>
      </c>
      <c r="D5246" s="32" t="s">
        <v>7559</v>
      </c>
      <c r="E5246" s="94"/>
      <c r="F5246" s="94"/>
      <c r="G5246" s="104"/>
      <c r="H5246" s="63"/>
      <c r="I5246" s="63"/>
      <c r="J5246" s="51"/>
      <c r="K5246" s="94"/>
      <c r="L5246" s="140"/>
      <c r="M5246" s="348"/>
      <c r="N5246" s="304"/>
      <c r="O5246" s="131"/>
      <c r="P5246" s="87"/>
      <c r="Q5246" s="304"/>
      <c r="R5246" s="380"/>
      <c r="S5246" s="304"/>
      <c r="T5246" s="304"/>
      <c r="U5246" s="140"/>
      <c r="V5246" s="140"/>
      <c r="W5246" s="140"/>
      <c r="X5246" s="305" t="s">
        <v>326</v>
      </c>
      <c r="Y5246" s="287" t="s">
        <v>21</v>
      </c>
      <c r="Z5246" s="354" t="str">
        <f>$Z$653</f>
        <v/>
      </c>
      <c r="AA5246" s="434"/>
      <c r="AB5246" s="297"/>
      <c r="AC5246" s="297"/>
      <c r="AD5246" s="297"/>
      <c r="AE5246" s="297"/>
      <c r="AF5246" s="362"/>
      <c r="AG5246" s="45">
        <v>184.0</v>
      </c>
      <c r="AH5246" s="79"/>
      <c r="AI5246" s="80"/>
      <c r="AJ5246" s="80"/>
      <c r="AK5246" s="80"/>
      <c r="AL5246" s="14"/>
      <c r="AM5246" s="16" t="str">
        <f t="shared" si="242"/>
        <v>{s:'63F300', v:184 , c:'放デイ３２・責欠・開減１・'},</v>
      </c>
      <c r="AN5246" s="16"/>
    </row>
    <row r="5247" ht="16.5" customHeight="1">
      <c r="A5247" s="29">
        <v>63.0</v>
      </c>
      <c r="B5247" s="30" t="s">
        <v>7560</v>
      </c>
      <c r="C5247" s="31">
        <v>5245.0</v>
      </c>
      <c r="D5247" s="32" t="s">
        <v>7561</v>
      </c>
      <c r="E5247" s="94"/>
      <c r="F5247" s="94"/>
      <c r="G5247" s="104"/>
      <c r="H5247" s="63"/>
      <c r="I5247" s="63"/>
      <c r="J5247" s="51"/>
      <c r="K5247" s="94"/>
      <c r="L5247" s="140"/>
      <c r="M5247" s="348"/>
      <c r="N5247" s="304"/>
      <c r="O5247" s="131"/>
      <c r="P5247" s="87"/>
      <c r="Q5247" s="304"/>
      <c r="R5247" s="380"/>
      <c r="S5247" s="304"/>
      <c r="T5247" s="304"/>
      <c r="U5247" s="140"/>
      <c r="V5247" s="140"/>
      <c r="W5247" s="140"/>
      <c r="X5247" s="306"/>
      <c r="Y5247" s="290"/>
      <c r="Z5247" s="355"/>
      <c r="AA5247" s="356" t="s">
        <v>20</v>
      </c>
      <c r="AB5247" s="357" t="s">
        <v>21</v>
      </c>
      <c r="AC5247" s="358">
        <v>0.85</v>
      </c>
      <c r="AD5247" s="288"/>
      <c r="AE5247" s="288"/>
      <c r="AF5247" s="346"/>
      <c r="AG5247" s="114">
        <v>156.0</v>
      </c>
      <c r="AH5247" s="79"/>
      <c r="AI5247" s="80"/>
      <c r="AJ5247" s="80"/>
      <c r="AK5247" s="80"/>
      <c r="AL5247" s="14"/>
      <c r="AM5247" s="16" t="str">
        <f t="shared" si="242"/>
        <v>{s:'63F301', v:156 , c:'放デイ３２・責欠・開減１・評減・'},</v>
      </c>
      <c r="AN5247" s="16"/>
    </row>
    <row r="5248" ht="16.5" customHeight="1">
      <c r="A5248" s="29">
        <v>63.0</v>
      </c>
      <c r="B5248" s="30" t="s">
        <v>7562</v>
      </c>
      <c r="C5248" s="31">
        <v>5246.0</v>
      </c>
      <c r="D5248" s="32" t="s">
        <v>7563</v>
      </c>
      <c r="E5248" s="94"/>
      <c r="F5248" s="94"/>
      <c r="G5248" s="104"/>
      <c r="H5248" s="63"/>
      <c r="I5248" s="63"/>
      <c r="J5248" s="51"/>
      <c r="K5248" s="94"/>
      <c r="L5248" s="140"/>
      <c r="M5248" s="348"/>
      <c r="N5248" s="304"/>
      <c r="O5248" s="131"/>
      <c r="P5248" s="87"/>
      <c r="Q5248" s="304"/>
      <c r="R5248" s="380"/>
      <c r="S5248" s="304"/>
      <c r="T5248" s="304"/>
      <c r="U5248" s="140"/>
      <c r="V5248" s="140"/>
      <c r="W5248" s="140"/>
      <c r="X5248" s="305" t="s">
        <v>329</v>
      </c>
      <c r="Y5248" s="287" t="s">
        <v>21</v>
      </c>
      <c r="Z5248" s="354" t="str">
        <f>$Z$655</f>
        <v/>
      </c>
      <c r="AA5248" s="435"/>
      <c r="AB5248" s="292"/>
      <c r="AC5248" s="292"/>
      <c r="AD5248" s="292"/>
      <c r="AE5248" s="292"/>
      <c r="AF5248" s="355"/>
      <c r="AG5248" s="45">
        <v>224.0</v>
      </c>
      <c r="AH5248" s="79"/>
      <c r="AI5248" s="80"/>
      <c r="AJ5248" s="80"/>
      <c r="AK5248" s="80"/>
      <c r="AL5248" s="14"/>
      <c r="AM5248" s="16" t="str">
        <f t="shared" si="242"/>
        <v>{s:'63F302', v:224 , c:'放デイ３２・責欠・開減２・'},</v>
      </c>
      <c r="AN5248" s="16"/>
    </row>
    <row r="5249" ht="16.5" customHeight="1">
      <c r="A5249" s="29">
        <v>63.0</v>
      </c>
      <c r="B5249" s="30" t="s">
        <v>7564</v>
      </c>
      <c r="C5249" s="31">
        <v>5247.0</v>
      </c>
      <c r="D5249" s="32" t="s">
        <v>7565</v>
      </c>
      <c r="E5249" s="94"/>
      <c r="F5249" s="94"/>
      <c r="G5249" s="104"/>
      <c r="H5249" s="63"/>
      <c r="I5249" s="63"/>
      <c r="J5249" s="51"/>
      <c r="K5249" s="94"/>
      <c r="L5249" s="140"/>
      <c r="M5249" s="348"/>
      <c r="N5249" s="304"/>
      <c r="O5249" s="131"/>
      <c r="P5249" s="87"/>
      <c r="Q5249" s="304"/>
      <c r="R5249" s="380"/>
      <c r="S5249" s="304"/>
      <c r="T5249" s="304"/>
      <c r="U5249" s="140"/>
      <c r="V5249" s="140"/>
      <c r="W5249" s="140"/>
      <c r="X5249" s="306"/>
      <c r="Y5249" s="290"/>
      <c r="Z5249" s="355"/>
      <c r="AA5249" s="356" t="s">
        <v>20</v>
      </c>
      <c r="AB5249" s="357" t="s">
        <v>21</v>
      </c>
      <c r="AC5249" s="358">
        <v>0.85</v>
      </c>
      <c r="AD5249" s="288"/>
      <c r="AE5249" s="288"/>
      <c r="AF5249" s="346"/>
      <c r="AG5249" s="114">
        <v>190.0</v>
      </c>
      <c r="AH5249" s="79"/>
      <c r="AI5249" s="80"/>
      <c r="AJ5249" s="80"/>
      <c r="AK5249" s="80"/>
      <c r="AL5249" s="14"/>
      <c r="AM5249" s="16" t="str">
        <f t="shared" si="242"/>
        <v>{s:'63F303', v:190 , c:'放デイ３２・責欠・開減２・評減・'},</v>
      </c>
      <c r="AN5249" s="16"/>
    </row>
    <row r="5250" ht="16.5" customHeight="1">
      <c r="A5250" s="29">
        <v>63.0</v>
      </c>
      <c r="B5250" s="30" t="s">
        <v>7566</v>
      </c>
      <c r="C5250" s="31">
        <v>5248.0</v>
      </c>
      <c r="D5250" s="32" t="s">
        <v>7567</v>
      </c>
      <c r="E5250" s="94"/>
      <c r="F5250" s="94"/>
      <c r="G5250" s="104"/>
      <c r="H5250" s="63"/>
      <c r="I5250" s="63"/>
      <c r="J5250" s="51"/>
      <c r="K5250" s="94"/>
      <c r="L5250" s="140"/>
      <c r="M5250" s="348"/>
      <c r="N5250" s="304"/>
      <c r="O5250" s="131"/>
      <c r="P5250" s="87"/>
      <c r="Q5250" s="304"/>
      <c r="R5250" s="380"/>
      <c r="S5250" s="304"/>
      <c r="T5250" s="304"/>
      <c r="U5250" s="140"/>
      <c r="V5250" s="140"/>
      <c r="W5250" s="140"/>
      <c r="X5250" s="299"/>
      <c r="Y5250" s="287"/>
      <c r="Z5250" s="345"/>
      <c r="AA5250" s="398"/>
      <c r="AB5250" s="288"/>
      <c r="AC5250" s="346"/>
      <c r="AD5250" s="82" t="s">
        <v>30</v>
      </c>
      <c r="AE5250" s="302">
        <v>5.0</v>
      </c>
      <c r="AF5250" s="360" t="s">
        <v>31</v>
      </c>
      <c r="AG5250" s="45">
        <v>258.0</v>
      </c>
      <c r="AH5250" s="79"/>
      <c r="AI5250" s="80"/>
      <c r="AJ5250" s="80"/>
      <c r="AK5250" s="80"/>
      <c r="AL5250" s="14"/>
      <c r="AM5250" s="16" t="str">
        <f t="shared" si="242"/>
        <v>{s:'63F304', v:258 , c:'放デイ３２・責欠・拘減・'},</v>
      </c>
      <c r="AN5250" s="16"/>
    </row>
    <row r="5251" ht="16.5" customHeight="1">
      <c r="A5251" s="29">
        <v>63.0</v>
      </c>
      <c r="B5251" s="30" t="s">
        <v>7568</v>
      </c>
      <c r="C5251" s="31">
        <v>5249.0</v>
      </c>
      <c r="D5251" s="32" t="s">
        <v>7569</v>
      </c>
      <c r="E5251" s="94"/>
      <c r="F5251" s="94"/>
      <c r="G5251" s="104"/>
      <c r="H5251" s="63"/>
      <c r="I5251" s="63"/>
      <c r="J5251" s="51"/>
      <c r="K5251" s="94"/>
      <c r="L5251" s="140"/>
      <c r="M5251" s="348"/>
      <c r="N5251" s="304"/>
      <c r="O5251" s="131"/>
      <c r="P5251" s="87"/>
      <c r="Q5251" s="304"/>
      <c r="R5251" s="380"/>
      <c r="S5251" s="304"/>
      <c r="T5251" s="304"/>
      <c r="U5251" s="140"/>
      <c r="V5251" s="140"/>
      <c r="W5251" s="140"/>
      <c r="X5251" s="303"/>
      <c r="Y5251" s="290"/>
      <c r="Z5251" s="350"/>
      <c r="AA5251" s="299" t="s">
        <v>20</v>
      </c>
      <c r="AB5251" s="287" t="s">
        <v>21</v>
      </c>
      <c r="AC5251" s="361">
        <v>0.85</v>
      </c>
      <c r="AD5251" s="87"/>
      <c r="AE5251" s="302"/>
      <c r="AF5251" s="360"/>
      <c r="AG5251" s="45">
        <v>219.0</v>
      </c>
      <c r="AH5251" s="79"/>
      <c r="AI5251" s="80"/>
      <c r="AJ5251" s="80"/>
      <c r="AK5251" s="80"/>
      <c r="AL5251" s="14"/>
      <c r="AM5251" s="16" t="str">
        <f t="shared" si="242"/>
        <v>{s:'63F305', v:219 , c:'放デイ３２・責欠・評減・拘減・'},</v>
      </c>
      <c r="AN5251" s="16"/>
    </row>
    <row r="5252" ht="16.5" customHeight="1">
      <c r="A5252" s="29">
        <v>63.0</v>
      </c>
      <c r="B5252" s="30" t="s">
        <v>7570</v>
      </c>
      <c r="C5252" s="31">
        <v>5250.0</v>
      </c>
      <c r="D5252" s="32" t="s">
        <v>7571</v>
      </c>
      <c r="E5252" s="94"/>
      <c r="F5252" s="94"/>
      <c r="G5252" s="104"/>
      <c r="H5252" s="63"/>
      <c r="I5252" s="63"/>
      <c r="J5252" s="51"/>
      <c r="K5252" s="94"/>
      <c r="L5252" s="140"/>
      <c r="M5252" s="348"/>
      <c r="N5252" s="304"/>
      <c r="O5252" s="131"/>
      <c r="P5252" s="307"/>
      <c r="Q5252" s="304"/>
      <c r="R5252" s="380"/>
      <c r="S5252" s="304"/>
      <c r="T5252" s="304"/>
      <c r="U5252" s="140"/>
      <c r="V5252" s="140"/>
      <c r="W5252" s="140"/>
      <c r="X5252" s="305" t="s">
        <v>326</v>
      </c>
      <c r="Y5252" s="302" t="s">
        <v>21</v>
      </c>
      <c r="Z5252" s="349">
        <v>0.7</v>
      </c>
      <c r="AA5252" s="434"/>
      <c r="AB5252" s="297"/>
      <c r="AC5252" s="362"/>
      <c r="AD5252" s="87"/>
      <c r="AE5252" s="313"/>
      <c r="AF5252" s="349"/>
      <c r="AG5252" s="45">
        <v>179.0</v>
      </c>
      <c r="AH5252" s="79"/>
      <c r="AI5252" s="80"/>
      <c r="AJ5252" s="80"/>
      <c r="AK5252" s="80"/>
      <c r="AL5252" s="14"/>
      <c r="AM5252" s="16" t="str">
        <f t="shared" si="242"/>
        <v>{s:'63F306', v:179 , c:'放デイ３２・責欠・開減１・拘減・'},</v>
      </c>
      <c r="AN5252" s="16"/>
    </row>
    <row r="5253" ht="16.5" customHeight="1">
      <c r="A5253" s="29">
        <v>63.0</v>
      </c>
      <c r="B5253" s="30" t="s">
        <v>7572</v>
      </c>
      <c r="C5253" s="31">
        <v>5251.0</v>
      </c>
      <c r="D5253" s="32" t="s">
        <v>7573</v>
      </c>
      <c r="E5253" s="94"/>
      <c r="F5253" s="94"/>
      <c r="G5253" s="104"/>
      <c r="H5253" s="63"/>
      <c r="I5253" s="63"/>
      <c r="J5253" s="51"/>
      <c r="K5253" s="94"/>
      <c r="L5253" s="140"/>
      <c r="M5253" s="348"/>
      <c r="N5253" s="304"/>
      <c r="O5253" s="131"/>
      <c r="P5253" s="307"/>
      <c r="Q5253" s="304"/>
      <c r="R5253" s="380"/>
      <c r="S5253" s="304"/>
      <c r="T5253" s="304"/>
      <c r="U5253" s="140"/>
      <c r="V5253" s="140"/>
      <c r="W5253" s="140"/>
      <c r="X5253" s="306"/>
      <c r="Y5253" s="290"/>
      <c r="Z5253" s="355"/>
      <c r="AA5253" s="356" t="s">
        <v>20</v>
      </c>
      <c r="AB5253" s="357" t="s">
        <v>21</v>
      </c>
      <c r="AC5253" s="363">
        <v>0.85</v>
      </c>
      <c r="AD5253" s="87"/>
      <c r="AE5253" s="313"/>
      <c r="AF5253" s="349"/>
      <c r="AG5253" s="114">
        <v>151.0</v>
      </c>
      <c r="AH5253" s="79"/>
      <c r="AI5253" s="80"/>
      <c r="AJ5253" s="80"/>
      <c r="AK5253" s="80"/>
      <c r="AL5253" s="14"/>
      <c r="AM5253" s="16" t="str">
        <f t="shared" si="242"/>
        <v>{s:'63F307', v:151 , c:'放デイ３２・責欠・開減１・評減・拘減・'},</v>
      </c>
      <c r="AN5253" s="16"/>
    </row>
    <row r="5254" ht="16.5" customHeight="1">
      <c r="A5254" s="29">
        <v>63.0</v>
      </c>
      <c r="B5254" s="30" t="s">
        <v>7574</v>
      </c>
      <c r="C5254" s="31">
        <v>5252.0</v>
      </c>
      <c r="D5254" s="32" t="s">
        <v>7575</v>
      </c>
      <c r="E5254" s="94"/>
      <c r="F5254" s="94"/>
      <c r="G5254" s="76"/>
      <c r="H5254" s="63"/>
      <c r="I5254" s="63"/>
      <c r="J5254" s="51"/>
      <c r="K5254" s="94"/>
      <c r="L5254" s="140"/>
      <c r="M5254" s="348"/>
      <c r="N5254" s="304"/>
      <c r="O5254" s="381"/>
      <c r="P5254" s="307"/>
      <c r="Q5254" s="304"/>
      <c r="R5254" s="380"/>
      <c r="S5254" s="304"/>
      <c r="T5254" s="304"/>
      <c r="U5254" s="140"/>
      <c r="V5254" s="140"/>
      <c r="W5254" s="140"/>
      <c r="X5254" s="305" t="s">
        <v>329</v>
      </c>
      <c r="Y5254" s="302" t="s">
        <v>21</v>
      </c>
      <c r="Z5254" s="349">
        <v>0.85</v>
      </c>
      <c r="AA5254" s="435"/>
      <c r="AB5254" s="292"/>
      <c r="AC5254" s="355"/>
      <c r="AD5254" s="87"/>
      <c r="AE5254" s="313"/>
      <c r="AF5254" s="349"/>
      <c r="AG5254" s="45">
        <v>219.0</v>
      </c>
      <c r="AH5254" s="79"/>
      <c r="AI5254" s="80"/>
      <c r="AJ5254" s="80"/>
      <c r="AK5254" s="80"/>
      <c r="AL5254" s="14"/>
      <c r="AM5254" s="16" t="str">
        <f t="shared" si="242"/>
        <v>{s:'63F308', v:219 , c:'放デイ３２・責欠・開減２・拘減・'},</v>
      </c>
      <c r="AN5254" s="16"/>
    </row>
    <row r="5255" ht="16.5" customHeight="1">
      <c r="A5255" s="29">
        <v>63.0</v>
      </c>
      <c r="B5255" s="30" t="s">
        <v>7576</v>
      </c>
      <c r="C5255" s="31">
        <v>5253.0</v>
      </c>
      <c r="D5255" s="32" t="s">
        <v>7577</v>
      </c>
      <c r="E5255" s="94"/>
      <c r="F5255" s="94"/>
      <c r="G5255" s="76"/>
      <c r="H5255" s="63"/>
      <c r="I5255" s="63"/>
      <c r="J5255" s="51"/>
      <c r="K5255" s="94"/>
      <c r="L5255" s="140"/>
      <c r="M5255" s="348"/>
      <c r="N5255" s="304"/>
      <c r="O5255" s="381"/>
      <c r="P5255" s="307"/>
      <c r="Q5255" s="304"/>
      <c r="R5255" s="380"/>
      <c r="S5255" s="304"/>
      <c r="T5255" s="304"/>
      <c r="U5255" s="140"/>
      <c r="V5255" s="140"/>
      <c r="W5255" s="140"/>
      <c r="X5255" s="306"/>
      <c r="Y5255" s="290"/>
      <c r="Z5255" s="355"/>
      <c r="AA5255" s="356" t="s">
        <v>20</v>
      </c>
      <c r="AB5255" s="357" t="s">
        <v>21</v>
      </c>
      <c r="AC5255" s="363">
        <v>0.85</v>
      </c>
      <c r="AD5255" s="93"/>
      <c r="AE5255" s="292"/>
      <c r="AF5255" s="355"/>
      <c r="AG5255" s="114">
        <v>185.0</v>
      </c>
      <c r="AH5255" s="79"/>
      <c r="AI5255" s="80"/>
      <c r="AJ5255" s="80"/>
      <c r="AK5255" s="80"/>
      <c r="AL5255" s="14"/>
      <c r="AM5255" s="16" t="str">
        <f t="shared" si="242"/>
        <v>{s:'63F309', v:185 , c:'放デイ３２・責欠・開減２・評減・拘減・'},</v>
      </c>
      <c r="AN5255" s="16"/>
    </row>
    <row r="5256" ht="16.5" customHeight="1">
      <c r="A5256" s="403">
        <v>63.0</v>
      </c>
      <c r="B5256" s="404" t="s">
        <v>7578</v>
      </c>
      <c r="C5256" s="31">
        <v>5254.0</v>
      </c>
      <c r="D5256" s="405" t="s">
        <v>7579</v>
      </c>
      <c r="E5256" s="94"/>
      <c r="F5256" s="94"/>
      <c r="G5256" s="307"/>
      <c r="H5256" s="63"/>
      <c r="I5256" s="63"/>
      <c r="J5256" s="95"/>
      <c r="K5256" s="69"/>
      <c r="L5256" s="65"/>
      <c r="M5256" s="65"/>
      <c r="N5256" s="140"/>
      <c r="O5256" s="105"/>
      <c r="P5256" s="94"/>
      <c r="Q5256" s="140"/>
      <c r="R5256" s="95"/>
      <c r="S5256" s="406" t="s">
        <v>23</v>
      </c>
      <c r="T5256" s="436" t="s">
        <v>24</v>
      </c>
      <c r="U5256" s="408"/>
      <c r="V5256" s="408"/>
      <c r="W5256" s="437"/>
      <c r="X5256" s="438"/>
      <c r="Y5256" s="409"/>
      <c r="Z5256" s="439"/>
      <c r="AA5256" s="411"/>
      <c r="AB5256" s="412"/>
      <c r="AC5256" s="412"/>
      <c r="AD5256" s="412"/>
      <c r="AE5256" s="412"/>
      <c r="AF5256" s="413"/>
      <c r="AG5256" s="414">
        <v>184.0</v>
      </c>
      <c r="AH5256" s="79"/>
      <c r="AI5256" s="80"/>
      <c r="AJ5256" s="80"/>
      <c r="AK5256" s="80"/>
      <c r="AL5256" s="14"/>
      <c r="AM5256" s="16" t="str">
        <f t="shared" ref="AM5256:AM5279" si="243">"{s:'"&amp;A5256&amp;B5256&amp;"'},"</f>
        <v>{s:'63F310'},</v>
      </c>
      <c r="AN5256" s="16"/>
    </row>
    <row r="5257" ht="16.5" customHeight="1">
      <c r="A5257" s="403">
        <v>63.0</v>
      </c>
      <c r="B5257" s="404" t="s">
        <v>7580</v>
      </c>
      <c r="C5257" s="31">
        <v>5255.0</v>
      </c>
      <c r="D5257" s="405" t="s">
        <v>7581</v>
      </c>
      <c r="E5257" s="94"/>
      <c r="F5257" s="94"/>
      <c r="G5257" s="307"/>
      <c r="H5257" s="373"/>
      <c r="I5257" s="140"/>
      <c r="J5257" s="95"/>
      <c r="K5257" s="69"/>
      <c r="L5257" s="65"/>
      <c r="M5257" s="65"/>
      <c r="N5257" s="140"/>
      <c r="O5257" s="105"/>
      <c r="P5257" s="94"/>
      <c r="Q5257" s="140"/>
      <c r="R5257" s="95"/>
      <c r="S5257" s="440"/>
      <c r="T5257" s="464"/>
      <c r="U5257" s="442" t="s">
        <v>21</v>
      </c>
      <c r="V5257" s="443">
        <v>0.7</v>
      </c>
      <c r="W5257" s="444"/>
      <c r="X5257" s="445"/>
      <c r="Y5257" s="418"/>
      <c r="Z5257" s="446"/>
      <c r="AA5257" s="438" t="s">
        <v>20</v>
      </c>
      <c r="AB5257" s="409" t="s">
        <v>21</v>
      </c>
      <c r="AC5257" s="447">
        <v>0.85</v>
      </c>
      <c r="AD5257" s="412"/>
      <c r="AE5257" s="412"/>
      <c r="AF5257" s="413"/>
      <c r="AG5257" s="414">
        <v>156.0</v>
      </c>
      <c r="AH5257" s="79"/>
      <c r="AI5257" s="80"/>
      <c r="AJ5257" s="80"/>
      <c r="AK5257" s="80"/>
      <c r="AL5257" s="14"/>
      <c r="AM5257" s="16" t="str">
        <f t="shared" si="243"/>
        <v>{s:'63F311'},</v>
      </c>
      <c r="AN5257" s="16"/>
    </row>
    <row r="5258" ht="16.5" customHeight="1">
      <c r="A5258" s="403">
        <v>63.0</v>
      </c>
      <c r="B5258" s="404" t="s">
        <v>7582</v>
      </c>
      <c r="C5258" s="31">
        <v>5256.0</v>
      </c>
      <c r="D5258" s="405" t="s">
        <v>7583</v>
      </c>
      <c r="E5258" s="94"/>
      <c r="F5258" s="94"/>
      <c r="G5258" s="103"/>
      <c r="H5258" s="140"/>
      <c r="I5258" s="140"/>
      <c r="J5258" s="95"/>
      <c r="K5258" s="69"/>
      <c r="L5258" s="65"/>
      <c r="M5258" s="65"/>
      <c r="N5258" s="302"/>
      <c r="O5258" s="382"/>
      <c r="P5258" s="383"/>
      <c r="Q5258" s="302"/>
      <c r="R5258" s="384"/>
      <c r="S5258" s="440"/>
      <c r="T5258" s="464"/>
      <c r="U5258" s="442"/>
      <c r="V5258" s="443"/>
      <c r="W5258" s="448"/>
      <c r="X5258" s="449" t="s">
        <v>326</v>
      </c>
      <c r="Y5258" s="409" t="s">
        <v>21</v>
      </c>
      <c r="Z5258" s="410" t="str">
        <f>$Z$653</f>
        <v/>
      </c>
      <c r="AA5258" s="426"/>
      <c r="AB5258" s="427"/>
      <c r="AC5258" s="427"/>
      <c r="AD5258" s="427"/>
      <c r="AE5258" s="427"/>
      <c r="AF5258" s="428"/>
      <c r="AG5258" s="414">
        <v>129.0</v>
      </c>
      <c r="AH5258" s="79"/>
      <c r="AI5258" s="80"/>
      <c r="AJ5258" s="80"/>
      <c r="AK5258" s="80"/>
      <c r="AL5258" s="14"/>
      <c r="AM5258" s="16" t="str">
        <f t="shared" si="243"/>
        <v>{s:'63F312'},</v>
      </c>
      <c r="AN5258" s="16"/>
    </row>
    <row r="5259" ht="16.5" customHeight="1">
      <c r="A5259" s="403">
        <v>63.0</v>
      </c>
      <c r="B5259" s="404" t="s">
        <v>7584</v>
      </c>
      <c r="C5259" s="31">
        <v>5257.0</v>
      </c>
      <c r="D5259" s="405" t="s">
        <v>7585</v>
      </c>
      <c r="E5259" s="94"/>
      <c r="F5259" s="94"/>
      <c r="G5259" s="103"/>
      <c r="H5259" s="140"/>
      <c r="I5259" s="140"/>
      <c r="J5259" s="95"/>
      <c r="K5259" s="69"/>
      <c r="L5259" s="65"/>
      <c r="M5259" s="65"/>
      <c r="N5259" s="302"/>
      <c r="O5259" s="382"/>
      <c r="P5259" s="383"/>
      <c r="Q5259" s="302"/>
      <c r="R5259" s="384"/>
      <c r="S5259" s="440"/>
      <c r="T5259" s="464"/>
      <c r="U5259" s="442"/>
      <c r="V5259" s="443"/>
      <c r="W5259" s="448"/>
      <c r="X5259" s="450"/>
      <c r="Y5259" s="418"/>
      <c r="Z5259" s="419"/>
      <c r="AA5259" s="420" t="s">
        <v>20</v>
      </c>
      <c r="AB5259" s="421" t="s">
        <v>21</v>
      </c>
      <c r="AC5259" s="422">
        <v>0.85</v>
      </c>
      <c r="AD5259" s="412"/>
      <c r="AE5259" s="412"/>
      <c r="AF5259" s="413"/>
      <c r="AG5259" s="414">
        <v>110.0</v>
      </c>
      <c r="AH5259" s="79"/>
      <c r="AI5259" s="80"/>
      <c r="AJ5259" s="80"/>
      <c r="AK5259" s="80"/>
      <c r="AL5259" s="14"/>
      <c r="AM5259" s="16" t="str">
        <f t="shared" si="243"/>
        <v>{s:'63F313'},</v>
      </c>
      <c r="AN5259" s="16"/>
    </row>
    <row r="5260" ht="16.5" customHeight="1">
      <c r="A5260" s="403">
        <v>63.0</v>
      </c>
      <c r="B5260" s="404" t="s">
        <v>7586</v>
      </c>
      <c r="C5260" s="31">
        <v>5258.0</v>
      </c>
      <c r="D5260" s="405" t="s">
        <v>7587</v>
      </c>
      <c r="E5260" s="94"/>
      <c r="F5260" s="94"/>
      <c r="G5260" s="103"/>
      <c r="H5260" s="140"/>
      <c r="I5260" s="140"/>
      <c r="J5260" s="95"/>
      <c r="K5260" s="69"/>
      <c r="L5260" s="65"/>
      <c r="M5260" s="65"/>
      <c r="N5260" s="302"/>
      <c r="O5260" s="382"/>
      <c r="P5260" s="383"/>
      <c r="Q5260" s="302"/>
      <c r="R5260" s="384"/>
      <c r="S5260" s="440"/>
      <c r="T5260" s="464"/>
      <c r="U5260" s="442"/>
      <c r="V5260" s="443"/>
      <c r="W5260" s="448"/>
      <c r="X5260" s="449" t="s">
        <v>329</v>
      </c>
      <c r="Y5260" s="409" t="s">
        <v>21</v>
      </c>
      <c r="Z5260" s="410" t="str">
        <f>$Z$655</f>
        <v/>
      </c>
      <c r="AA5260" s="423"/>
      <c r="AB5260" s="424"/>
      <c r="AC5260" s="424"/>
      <c r="AD5260" s="424"/>
      <c r="AE5260" s="424"/>
      <c r="AF5260" s="419"/>
      <c r="AG5260" s="414">
        <v>156.0</v>
      </c>
      <c r="AH5260" s="79"/>
      <c r="AI5260" s="80"/>
      <c r="AJ5260" s="80"/>
      <c r="AK5260" s="80"/>
      <c r="AL5260" s="14"/>
      <c r="AM5260" s="16" t="str">
        <f t="shared" si="243"/>
        <v>{s:'63F314'},</v>
      </c>
      <c r="AN5260" s="16"/>
    </row>
    <row r="5261" ht="16.5" customHeight="1">
      <c r="A5261" s="403">
        <v>63.0</v>
      </c>
      <c r="B5261" s="404" t="s">
        <v>7588</v>
      </c>
      <c r="C5261" s="31">
        <v>5259.0</v>
      </c>
      <c r="D5261" s="405" t="s">
        <v>7589</v>
      </c>
      <c r="E5261" s="94"/>
      <c r="F5261" s="94"/>
      <c r="G5261" s="103"/>
      <c r="H5261" s="140"/>
      <c r="I5261" s="140"/>
      <c r="J5261" s="95"/>
      <c r="K5261" s="69"/>
      <c r="L5261" s="65"/>
      <c r="M5261" s="65"/>
      <c r="N5261" s="302"/>
      <c r="O5261" s="382"/>
      <c r="P5261" s="383"/>
      <c r="Q5261" s="302"/>
      <c r="R5261" s="384"/>
      <c r="S5261" s="440"/>
      <c r="T5261" s="464"/>
      <c r="U5261" s="442"/>
      <c r="V5261" s="443"/>
      <c r="W5261" s="448"/>
      <c r="X5261" s="450"/>
      <c r="Y5261" s="418"/>
      <c r="Z5261" s="419"/>
      <c r="AA5261" s="420" t="s">
        <v>20</v>
      </c>
      <c r="AB5261" s="421" t="s">
        <v>21</v>
      </c>
      <c r="AC5261" s="422">
        <v>0.85</v>
      </c>
      <c r="AD5261" s="412"/>
      <c r="AE5261" s="412"/>
      <c r="AF5261" s="413"/>
      <c r="AG5261" s="414">
        <v>133.0</v>
      </c>
      <c r="AH5261" s="79"/>
      <c r="AI5261" s="80"/>
      <c r="AJ5261" s="80"/>
      <c r="AK5261" s="80"/>
      <c r="AL5261" s="14"/>
      <c r="AM5261" s="16" t="str">
        <f t="shared" si="243"/>
        <v>{s:'63F315'},</v>
      </c>
      <c r="AN5261" s="16"/>
    </row>
    <row r="5262" ht="16.5" customHeight="1">
      <c r="A5262" s="403">
        <v>63.0</v>
      </c>
      <c r="B5262" s="404" t="s">
        <v>7590</v>
      </c>
      <c r="C5262" s="31">
        <v>5260.0</v>
      </c>
      <c r="D5262" s="405" t="s">
        <v>7591</v>
      </c>
      <c r="E5262" s="94"/>
      <c r="F5262" s="94"/>
      <c r="G5262" s="103"/>
      <c r="H5262" s="140"/>
      <c r="I5262" s="140"/>
      <c r="J5262" s="95"/>
      <c r="K5262" s="69"/>
      <c r="L5262" s="65"/>
      <c r="M5262" s="65"/>
      <c r="N5262" s="302"/>
      <c r="O5262" s="382"/>
      <c r="P5262" s="383"/>
      <c r="Q5262" s="302"/>
      <c r="R5262" s="384"/>
      <c r="S5262" s="440"/>
      <c r="T5262" s="464"/>
      <c r="U5262" s="442"/>
      <c r="V5262" s="443"/>
      <c r="W5262" s="448"/>
      <c r="X5262" s="438"/>
      <c r="Y5262" s="409"/>
      <c r="Z5262" s="439"/>
      <c r="AA5262" s="411"/>
      <c r="AB5262" s="412"/>
      <c r="AC5262" s="413"/>
      <c r="AD5262" s="451" t="s">
        <v>30</v>
      </c>
      <c r="AE5262" s="442">
        <v>5.0</v>
      </c>
      <c r="AF5262" s="452" t="s">
        <v>31</v>
      </c>
      <c r="AG5262" s="414">
        <v>179.0</v>
      </c>
      <c r="AH5262" s="79"/>
      <c r="AI5262" s="80"/>
      <c r="AJ5262" s="80"/>
      <c r="AK5262" s="80"/>
      <c r="AL5262" s="14"/>
      <c r="AM5262" s="16" t="str">
        <f t="shared" si="243"/>
        <v>{s:'63F316'},</v>
      </c>
      <c r="AN5262" s="16"/>
    </row>
    <row r="5263" ht="16.5" customHeight="1">
      <c r="A5263" s="403">
        <v>63.0</v>
      </c>
      <c r="B5263" s="404" t="s">
        <v>7592</v>
      </c>
      <c r="C5263" s="31">
        <v>5261.0</v>
      </c>
      <c r="D5263" s="405" t="s">
        <v>7593</v>
      </c>
      <c r="E5263" s="94"/>
      <c r="F5263" s="94"/>
      <c r="G5263" s="103"/>
      <c r="H5263" s="140"/>
      <c r="I5263" s="140"/>
      <c r="J5263" s="95"/>
      <c r="K5263" s="69"/>
      <c r="L5263" s="65"/>
      <c r="M5263" s="65"/>
      <c r="N5263" s="302"/>
      <c r="O5263" s="382"/>
      <c r="P5263" s="383"/>
      <c r="Q5263" s="302"/>
      <c r="R5263" s="384"/>
      <c r="S5263" s="440"/>
      <c r="T5263" s="464"/>
      <c r="U5263" s="442"/>
      <c r="V5263" s="443"/>
      <c r="W5263" s="448"/>
      <c r="X5263" s="445"/>
      <c r="Y5263" s="418"/>
      <c r="Z5263" s="446"/>
      <c r="AA5263" s="438" t="s">
        <v>20</v>
      </c>
      <c r="AB5263" s="409" t="s">
        <v>21</v>
      </c>
      <c r="AC5263" s="454">
        <v>0.85</v>
      </c>
      <c r="AD5263" s="441"/>
      <c r="AE5263" s="442"/>
      <c r="AF5263" s="452"/>
      <c r="AG5263" s="414">
        <v>151.0</v>
      </c>
      <c r="AH5263" s="79"/>
      <c r="AI5263" s="80"/>
      <c r="AJ5263" s="80"/>
      <c r="AK5263" s="80"/>
      <c r="AL5263" s="14"/>
      <c r="AM5263" s="16" t="str">
        <f t="shared" si="243"/>
        <v>{s:'63F317'},</v>
      </c>
      <c r="AN5263" s="16"/>
    </row>
    <row r="5264" ht="16.5" customHeight="1">
      <c r="A5264" s="403">
        <v>63.0</v>
      </c>
      <c r="B5264" s="404" t="s">
        <v>7594</v>
      </c>
      <c r="C5264" s="31">
        <v>5262.0</v>
      </c>
      <c r="D5264" s="405" t="s">
        <v>7595</v>
      </c>
      <c r="E5264" s="94"/>
      <c r="F5264" s="94"/>
      <c r="G5264" s="103"/>
      <c r="H5264" s="140"/>
      <c r="I5264" s="140"/>
      <c r="J5264" s="95"/>
      <c r="K5264" s="69"/>
      <c r="L5264" s="65"/>
      <c r="M5264" s="65"/>
      <c r="N5264" s="302"/>
      <c r="O5264" s="382"/>
      <c r="P5264" s="383"/>
      <c r="Q5264" s="302"/>
      <c r="R5264" s="384"/>
      <c r="S5264" s="440"/>
      <c r="T5264" s="464"/>
      <c r="U5264" s="442"/>
      <c r="V5264" s="443"/>
      <c r="W5264" s="448"/>
      <c r="X5264" s="449" t="s">
        <v>326</v>
      </c>
      <c r="Y5264" s="442" t="s">
        <v>21</v>
      </c>
      <c r="Z5264" s="448" t="str">
        <f>$Z$653</f>
        <v/>
      </c>
      <c r="AA5264" s="426"/>
      <c r="AB5264" s="427"/>
      <c r="AC5264" s="428"/>
      <c r="AD5264" s="441"/>
      <c r="AE5264" s="443"/>
      <c r="AF5264" s="448"/>
      <c r="AG5264" s="414">
        <v>124.0</v>
      </c>
      <c r="AH5264" s="79"/>
      <c r="AI5264" s="80"/>
      <c r="AJ5264" s="80"/>
      <c r="AK5264" s="80"/>
      <c r="AL5264" s="14"/>
      <c r="AM5264" s="16" t="str">
        <f t="shared" si="243"/>
        <v>{s:'63F318'},</v>
      </c>
      <c r="AN5264" s="16"/>
    </row>
    <row r="5265" ht="16.5" customHeight="1">
      <c r="A5265" s="403">
        <v>63.0</v>
      </c>
      <c r="B5265" s="404" t="s">
        <v>7596</v>
      </c>
      <c r="C5265" s="31">
        <v>5263.0</v>
      </c>
      <c r="D5265" s="405" t="s">
        <v>7597</v>
      </c>
      <c r="E5265" s="94"/>
      <c r="F5265" s="94"/>
      <c r="G5265" s="103"/>
      <c r="H5265" s="140"/>
      <c r="I5265" s="140"/>
      <c r="J5265" s="95"/>
      <c r="K5265" s="69"/>
      <c r="L5265" s="65"/>
      <c r="M5265" s="65"/>
      <c r="N5265" s="302"/>
      <c r="O5265" s="382"/>
      <c r="P5265" s="383"/>
      <c r="Q5265" s="302"/>
      <c r="R5265" s="384"/>
      <c r="S5265" s="440"/>
      <c r="T5265" s="464"/>
      <c r="U5265" s="442"/>
      <c r="V5265" s="443"/>
      <c r="W5265" s="448"/>
      <c r="X5265" s="450"/>
      <c r="Y5265" s="418"/>
      <c r="Z5265" s="419"/>
      <c r="AA5265" s="420" t="s">
        <v>20</v>
      </c>
      <c r="AB5265" s="421" t="s">
        <v>21</v>
      </c>
      <c r="AC5265" s="430">
        <v>0.85</v>
      </c>
      <c r="AD5265" s="441"/>
      <c r="AE5265" s="443"/>
      <c r="AF5265" s="448"/>
      <c r="AG5265" s="414">
        <v>105.0</v>
      </c>
      <c r="AH5265" s="79"/>
      <c r="AI5265" s="80"/>
      <c r="AJ5265" s="80"/>
      <c r="AK5265" s="80"/>
      <c r="AL5265" s="14"/>
      <c r="AM5265" s="16" t="str">
        <f t="shared" si="243"/>
        <v>{s:'63F319'},</v>
      </c>
      <c r="AN5265" s="16"/>
    </row>
    <row r="5266" ht="16.5" customHeight="1">
      <c r="A5266" s="403">
        <v>63.0</v>
      </c>
      <c r="B5266" s="404" t="s">
        <v>7598</v>
      </c>
      <c r="C5266" s="31">
        <v>5264.0</v>
      </c>
      <c r="D5266" s="405" t="s">
        <v>7599</v>
      </c>
      <c r="E5266" s="94"/>
      <c r="F5266" s="94"/>
      <c r="G5266" s="103"/>
      <c r="H5266" s="140"/>
      <c r="I5266" s="140"/>
      <c r="J5266" s="95"/>
      <c r="K5266" s="69"/>
      <c r="L5266" s="65"/>
      <c r="M5266" s="65"/>
      <c r="N5266" s="302"/>
      <c r="O5266" s="382"/>
      <c r="P5266" s="383"/>
      <c r="Q5266" s="302"/>
      <c r="R5266" s="384"/>
      <c r="S5266" s="440"/>
      <c r="T5266" s="464"/>
      <c r="U5266" s="442"/>
      <c r="V5266" s="443"/>
      <c r="W5266" s="448"/>
      <c r="X5266" s="449" t="s">
        <v>329</v>
      </c>
      <c r="Y5266" s="442" t="s">
        <v>21</v>
      </c>
      <c r="Z5266" s="448" t="str">
        <f>$Z$655</f>
        <v/>
      </c>
      <c r="AA5266" s="423"/>
      <c r="AB5266" s="424"/>
      <c r="AC5266" s="419"/>
      <c r="AD5266" s="441"/>
      <c r="AE5266" s="443"/>
      <c r="AF5266" s="448"/>
      <c r="AG5266" s="414">
        <v>151.0</v>
      </c>
      <c r="AH5266" s="79"/>
      <c r="AI5266" s="80"/>
      <c r="AJ5266" s="80"/>
      <c r="AK5266" s="80"/>
      <c r="AL5266" s="14"/>
      <c r="AM5266" s="16" t="str">
        <f t="shared" si="243"/>
        <v>{s:'63F320'},</v>
      </c>
      <c r="AN5266" s="16"/>
    </row>
    <row r="5267" ht="16.5" customHeight="1">
      <c r="A5267" s="403">
        <v>63.0</v>
      </c>
      <c r="B5267" s="404" t="s">
        <v>7600</v>
      </c>
      <c r="C5267" s="31">
        <v>5265.0</v>
      </c>
      <c r="D5267" s="405" t="s">
        <v>7601</v>
      </c>
      <c r="E5267" s="94"/>
      <c r="F5267" s="94"/>
      <c r="G5267" s="103"/>
      <c r="H5267" s="140"/>
      <c r="I5267" s="140"/>
      <c r="J5267" s="95"/>
      <c r="K5267" s="69"/>
      <c r="L5267" s="65"/>
      <c r="M5267" s="65"/>
      <c r="N5267" s="302"/>
      <c r="O5267" s="382"/>
      <c r="P5267" s="383"/>
      <c r="Q5267" s="302"/>
      <c r="R5267" s="384"/>
      <c r="S5267" s="458"/>
      <c r="T5267" s="465"/>
      <c r="U5267" s="442"/>
      <c r="V5267" s="443"/>
      <c r="W5267" s="448"/>
      <c r="X5267" s="450"/>
      <c r="Y5267" s="418"/>
      <c r="Z5267" s="419"/>
      <c r="AA5267" s="420" t="s">
        <v>20</v>
      </c>
      <c r="AB5267" s="421" t="s">
        <v>21</v>
      </c>
      <c r="AC5267" s="430">
        <v>0.85</v>
      </c>
      <c r="AD5267" s="456"/>
      <c r="AE5267" s="424"/>
      <c r="AF5267" s="419"/>
      <c r="AG5267" s="414">
        <v>128.0</v>
      </c>
      <c r="AH5267" s="79"/>
      <c r="AI5267" s="80"/>
      <c r="AJ5267" s="80"/>
      <c r="AK5267" s="80"/>
      <c r="AL5267" s="14"/>
      <c r="AM5267" s="16" t="str">
        <f t="shared" si="243"/>
        <v>{s:'63F321'},</v>
      </c>
      <c r="AN5267" s="16"/>
    </row>
    <row r="5268" ht="16.5" customHeight="1">
      <c r="A5268" s="403">
        <v>63.0</v>
      </c>
      <c r="B5268" s="404" t="s">
        <v>7602</v>
      </c>
      <c r="C5268" s="31">
        <v>5266.0</v>
      </c>
      <c r="D5268" s="405" t="s">
        <v>7603</v>
      </c>
      <c r="E5268" s="94"/>
      <c r="F5268" s="94"/>
      <c r="G5268" s="103"/>
      <c r="H5268" s="140"/>
      <c r="I5268" s="140"/>
      <c r="J5268" s="95"/>
      <c r="K5268" s="69"/>
      <c r="L5268" s="65"/>
      <c r="M5268" s="65"/>
      <c r="N5268" s="302"/>
      <c r="O5268" s="382"/>
      <c r="P5268" s="383"/>
      <c r="Q5268" s="302"/>
      <c r="R5268" s="384"/>
      <c r="S5268" s="455"/>
      <c r="T5268" s="436" t="s">
        <v>27</v>
      </c>
      <c r="U5268" s="409"/>
      <c r="V5268" s="457"/>
      <c r="W5268" s="410"/>
      <c r="X5268" s="438"/>
      <c r="Y5268" s="409"/>
      <c r="Z5268" s="439"/>
      <c r="AA5268" s="411"/>
      <c r="AB5268" s="412"/>
      <c r="AC5268" s="412"/>
      <c r="AD5268" s="412"/>
      <c r="AE5268" s="412"/>
      <c r="AF5268" s="413"/>
      <c r="AG5268" s="414">
        <v>132.0</v>
      </c>
      <c r="AH5268" s="79"/>
      <c r="AI5268" s="80"/>
      <c r="AJ5268" s="80"/>
      <c r="AK5268" s="80"/>
      <c r="AL5268" s="14"/>
      <c r="AM5268" s="16" t="str">
        <f t="shared" si="243"/>
        <v>{s:'63F322'},</v>
      </c>
      <c r="AN5268" s="16"/>
    </row>
    <row r="5269" ht="16.5" customHeight="1">
      <c r="A5269" s="403">
        <v>63.0</v>
      </c>
      <c r="B5269" s="404" t="s">
        <v>7604</v>
      </c>
      <c r="C5269" s="31">
        <v>5267.0</v>
      </c>
      <c r="D5269" s="405" t="s">
        <v>7605</v>
      </c>
      <c r="E5269" s="94"/>
      <c r="F5269" s="94"/>
      <c r="G5269" s="103"/>
      <c r="H5269" s="140"/>
      <c r="I5269" s="140"/>
      <c r="J5269" s="95"/>
      <c r="K5269" s="69"/>
      <c r="L5269" s="65"/>
      <c r="M5269" s="65"/>
      <c r="N5269" s="302"/>
      <c r="O5269" s="382"/>
      <c r="P5269" s="383"/>
      <c r="Q5269" s="302"/>
      <c r="R5269" s="384"/>
      <c r="S5269" s="455"/>
      <c r="T5269" s="441"/>
      <c r="U5269" s="442" t="s">
        <v>21</v>
      </c>
      <c r="V5269" s="443">
        <v>0.5</v>
      </c>
      <c r="W5269" s="448"/>
      <c r="X5269" s="445"/>
      <c r="Y5269" s="418"/>
      <c r="Z5269" s="446"/>
      <c r="AA5269" s="438" t="s">
        <v>20</v>
      </c>
      <c r="AB5269" s="409" t="s">
        <v>21</v>
      </c>
      <c r="AC5269" s="447">
        <v>0.85</v>
      </c>
      <c r="AD5269" s="412"/>
      <c r="AE5269" s="412"/>
      <c r="AF5269" s="413"/>
      <c r="AG5269" s="414">
        <v>112.0</v>
      </c>
      <c r="AH5269" s="79"/>
      <c r="AI5269" s="80"/>
      <c r="AJ5269" s="80"/>
      <c r="AK5269" s="80"/>
      <c r="AL5269" s="14"/>
      <c r="AM5269" s="16" t="str">
        <f t="shared" si="243"/>
        <v>{s:'63F323'},</v>
      </c>
      <c r="AN5269" s="16"/>
    </row>
    <row r="5270" ht="16.5" customHeight="1">
      <c r="A5270" s="403">
        <v>63.0</v>
      </c>
      <c r="B5270" s="404" t="s">
        <v>7606</v>
      </c>
      <c r="C5270" s="31">
        <v>5268.0</v>
      </c>
      <c r="D5270" s="405" t="s">
        <v>7607</v>
      </c>
      <c r="E5270" s="94"/>
      <c r="F5270" s="94"/>
      <c r="G5270" s="103"/>
      <c r="H5270" s="140"/>
      <c r="I5270" s="140"/>
      <c r="J5270" s="95"/>
      <c r="K5270" s="69"/>
      <c r="L5270" s="65"/>
      <c r="M5270" s="65"/>
      <c r="N5270" s="302"/>
      <c r="O5270" s="382"/>
      <c r="P5270" s="383"/>
      <c r="Q5270" s="302"/>
      <c r="R5270" s="384"/>
      <c r="S5270" s="455"/>
      <c r="T5270" s="441"/>
      <c r="U5270" s="442"/>
      <c r="V5270" s="443"/>
      <c r="W5270" s="448"/>
      <c r="X5270" s="449" t="s">
        <v>326</v>
      </c>
      <c r="Y5270" s="409" t="s">
        <v>21</v>
      </c>
      <c r="Z5270" s="410" t="str">
        <f>$Z$653</f>
        <v/>
      </c>
      <c r="AA5270" s="426"/>
      <c r="AB5270" s="427"/>
      <c r="AC5270" s="427"/>
      <c r="AD5270" s="427"/>
      <c r="AE5270" s="427"/>
      <c r="AF5270" s="428"/>
      <c r="AG5270" s="414">
        <v>92.0</v>
      </c>
      <c r="AH5270" s="79"/>
      <c r="AI5270" s="80"/>
      <c r="AJ5270" s="80"/>
      <c r="AK5270" s="80"/>
      <c r="AL5270" s="14"/>
      <c r="AM5270" s="16" t="str">
        <f t="shared" si="243"/>
        <v>{s:'63F324'},</v>
      </c>
      <c r="AN5270" s="16"/>
    </row>
    <row r="5271" ht="16.5" customHeight="1">
      <c r="A5271" s="403">
        <v>63.0</v>
      </c>
      <c r="B5271" s="404" t="s">
        <v>7608</v>
      </c>
      <c r="C5271" s="31">
        <v>5269.0</v>
      </c>
      <c r="D5271" s="405" t="s">
        <v>7609</v>
      </c>
      <c r="E5271" s="94"/>
      <c r="F5271" s="94"/>
      <c r="G5271" s="103"/>
      <c r="H5271" s="140"/>
      <c r="I5271" s="140"/>
      <c r="J5271" s="95"/>
      <c r="K5271" s="69"/>
      <c r="L5271" s="65"/>
      <c r="M5271" s="65"/>
      <c r="N5271" s="302"/>
      <c r="O5271" s="382"/>
      <c r="P5271" s="383"/>
      <c r="Q5271" s="302"/>
      <c r="R5271" s="384"/>
      <c r="S5271" s="455"/>
      <c r="T5271" s="441"/>
      <c r="U5271" s="442"/>
      <c r="V5271" s="443"/>
      <c r="W5271" s="448"/>
      <c r="X5271" s="450"/>
      <c r="Y5271" s="418"/>
      <c r="Z5271" s="419"/>
      <c r="AA5271" s="420" t="s">
        <v>20</v>
      </c>
      <c r="AB5271" s="421" t="s">
        <v>21</v>
      </c>
      <c r="AC5271" s="422">
        <v>0.85</v>
      </c>
      <c r="AD5271" s="412"/>
      <c r="AE5271" s="412"/>
      <c r="AF5271" s="413"/>
      <c r="AG5271" s="414">
        <v>78.0</v>
      </c>
      <c r="AH5271" s="79"/>
      <c r="AI5271" s="80"/>
      <c r="AJ5271" s="80"/>
      <c r="AK5271" s="80"/>
      <c r="AL5271" s="14"/>
      <c r="AM5271" s="16" t="str">
        <f t="shared" si="243"/>
        <v>{s:'63F325'},</v>
      </c>
      <c r="AN5271" s="16"/>
    </row>
    <row r="5272" ht="16.5" customHeight="1">
      <c r="A5272" s="403">
        <v>63.0</v>
      </c>
      <c r="B5272" s="404" t="s">
        <v>7610</v>
      </c>
      <c r="C5272" s="31">
        <v>5270.0</v>
      </c>
      <c r="D5272" s="405" t="s">
        <v>7611</v>
      </c>
      <c r="E5272" s="94"/>
      <c r="F5272" s="94"/>
      <c r="G5272" s="103"/>
      <c r="H5272" s="140"/>
      <c r="I5272" s="140"/>
      <c r="J5272" s="95"/>
      <c r="K5272" s="69"/>
      <c r="L5272" s="65"/>
      <c r="M5272" s="65"/>
      <c r="N5272" s="302"/>
      <c r="O5272" s="382"/>
      <c r="P5272" s="383"/>
      <c r="Q5272" s="302"/>
      <c r="R5272" s="384"/>
      <c r="S5272" s="455"/>
      <c r="T5272" s="441"/>
      <c r="U5272" s="442"/>
      <c r="V5272" s="443"/>
      <c r="W5272" s="448"/>
      <c r="X5272" s="449" t="s">
        <v>329</v>
      </c>
      <c r="Y5272" s="409" t="s">
        <v>21</v>
      </c>
      <c r="Z5272" s="410" t="str">
        <f>$Z$655</f>
        <v/>
      </c>
      <c r="AA5272" s="423"/>
      <c r="AB5272" s="424"/>
      <c r="AC5272" s="424"/>
      <c r="AD5272" s="424"/>
      <c r="AE5272" s="424"/>
      <c r="AF5272" s="419"/>
      <c r="AG5272" s="414">
        <v>112.0</v>
      </c>
      <c r="AH5272" s="79"/>
      <c r="AI5272" s="80"/>
      <c r="AJ5272" s="80"/>
      <c r="AK5272" s="80"/>
      <c r="AL5272" s="14"/>
      <c r="AM5272" s="16" t="str">
        <f t="shared" si="243"/>
        <v>{s:'63F326'},</v>
      </c>
      <c r="AN5272" s="16"/>
    </row>
    <row r="5273" ht="16.5" customHeight="1">
      <c r="A5273" s="403">
        <v>63.0</v>
      </c>
      <c r="B5273" s="404" t="s">
        <v>7612</v>
      </c>
      <c r="C5273" s="31">
        <v>5271.0</v>
      </c>
      <c r="D5273" s="405" t="s">
        <v>7613</v>
      </c>
      <c r="E5273" s="94"/>
      <c r="F5273" s="94"/>
      <c r="G5273" s="103"/>
      <c r="H5273" s="140"/>
      <c r="I5273" s="140"/>
      <c r="J5273" s="95"/>
      <c r="K5273" s="69"/>
      <c r="L5273" s="65"/>
      <c r="M5273" s="65"/>
      <c r="N5273" s="302"/>
      <c r="O5273" s="382"/>
      <c r="P5273" s="383"/>
      <c r="Q5273" s="302"/>
      <c r="R5273" s="384"/>
      <c r="S5273" s="455"/>
      <c r="T5273" s="441"/>
      <c r="U5273" s="442"/>
      <c r="V5273" s="443"/>
      <c r="W5273" s="448"/>
      <c r="X5273" s="450"/>
      <c r="Y5273" s="418"/>
      <c r="Z5273" s="419"/>
      <c r="AA5273" s="420" t="s">
        <v>20</v>
      </c>
      <c r="AB5273" s="421" t="s">
        <v>21</v>
      </c>
      <c r="AC5273" s="422">
        <v>0.85</v>
      </c>
      <c r="AD5273" s="412"/>
      <c r="AE5273" s="412"/>
      <c r="AF5273" s="413"/>
      <c r="AG5273" s="414">
        <v>95.0</v>
      </c>
      <c r="AH5273" s="79"/>
      <c r="AI5273" s="80"/>
      <c r="AJ5273" s="80"/>
      <c r="AK5273" s="80"/>
      <c r="AL5273" s="14"/>
      <c r="AM5273" s="16" t="str">
        <f t="shared" si="243"/>
        <v>{s:'63F327'},</v>
      </c>
      <c r="AN5273" s="16"/>
    </row>
    <row r="5274" ht="16.5" customHeight="1">
      <c r="A5274" s="403">
        <v>63.0</v>
      </c>
      <c r="B5274" s="404" t="s">
        <v>7614</v>
      </c>
      <c r="C5274" s="31">
        <v>5272.0</v>
      </c>
      <c r="D5274" s="405" t="s">
        <v>7615</v>
      </c>
      <c r="E5274" s="94"/>
      <c r="F5274" s="94"/>
      <c r="G5274" s="103"/>
      <c r="H5274" s="140"/>
      <c r="I5274" s="140"/>
      <c r="J5274" s="95"/>
      <c r="K5274" s="69"/>
      <c r="L5274" s="65"/>
      <c r="M5274" s="65"/>
      <c r="N5274" s="302"/>
      <c r="O5274" s="382"/>
      <c r="P5274" s="383"/>
      <c r="Q5274" s="302"/>
      <c r="R5274" s="384"/>
      <c r="S5274" s="455"/>
      <c r="T5274" s="441"/>
      <c r="U5274" s="442"/>
      <c r="V5274" s="443"/>
      <c r="W5274" s="448"/>
      <c r="X5274" s="438"/>
      <c r="Y5274" s="409"/>
      <c r="Z5274" s="439"/>
      <c r="AA5274" s="411"/>
      <c r="AB5274" s="412"/>
      <c r="AC5274" s="413"/>
      <c r="AD5274" s="451" t="s">
        <v>30</v>
      </c>
      <c r="AE5274" s="442">
        <v>5.0</v>
      </c>
      <c r="AF5274" s="452" t="s">
        <v>31</v>
      </c>
      <c r="AG5274" s="414">
        <v>127.0</v>
      </c>
      <c r="AH5274" s="79"/>
      <c r="AI5274" s="80"/>
      <c r="AJ5274" s="80"/>
      <c r="AK5274" s="80"/>
      <c r="AL5274" s="14"/>
      <c r="AM5274" s="16" t="str">
        <f t="shared" si="243"/>
        <v>{s:'63F328'},</v>
      </c>
      <c r="AN5274" s="16"/>
    </row>
    <row r="5275" ht="16.5" customHeight="1">
      <c r="A5275" s="403">
        <v>63.0</v>
      </c>
      <c r="B5275" s="404" t="s">
        <v>7616</v>
      </c>
      <c r="C5275" s="31">
        <v>5273.0</v>
      </c>
      <c r="D5275" s="405" t="s">
        <v>7617</v>
      </c>
      <c r="E5275" s="94"/>
      <c r="F5275" s="94"/>
      <c r="G5275" s="103"/>
      <c r="H5275" s="140"/>
      <c r="I5275" s="140"/>
      <c r="J5275" s="95"/>
      <c r="K5275" s="69"/>
      <c r="L5275" s="65"/>
      <c r="M5275" s="65"/>
      <c r="N5275" s="302"/>
      <c r="O5275" s="382"/>
      <c r="P5275" s="383"/>
      <c r="Q5275" s="302"/>
      <c r="R5275" s="384"/>
      <c r="S5275" s="455"/>
      <c r="T5275" s="441"/>
      <c r="U5275" s="442"/>
      <c r="V5275" s="443"/>
      <c r="W5275" s="443"/>
      <c r="X5275" s="445"/>
      <c r="Y5275" s="418"/>
      <c r="Z5275" s="446"/>
      <c r="AA5275" s="438" t="s">
        <v>20</v>
      </c>
      <c r="AB5275" s="409" t="s">
        <v>21</v>
      </c>
      <c r="AC5275" s="454">
        <v>0.85</v>
      </c>
      <c r="AD5275" s="441"/>
      <c r="AE5275" s="442"/>
      <c r="AF5275" s="452"/>
      <c r="AG5275" s="414">
        <v>107.0</v>
      </c>
      <c r="AH5275" s="79"/>
      <c r="AI5275" s="80"/>
      <c r="AJ5275" s="80"/>
      <c r="AK5275" s="80"/>
      <c r="AL5275" s="14"/>
      <c r="AM5275" s="16" t="str">
        <f t="shared" si="243"/>
        <v>{s:'63F329'},</v>
      </c>
      <c r="AN5275" s="16"/>
    </row>
    <row r="5276" ht="16.5" customHeight="1">
      <c r="A5276" s="403">
        <v>63.0</v>
      </c>
      <c r="B5276" s="404" t="s">
        <v>7618</v>
      </c>
      <c r="C5276" s="31">
        <v>5274.0</v>
      </c>
      <c r="D5276" s="405" t="s">
        <v>7619</v>
      </c>
      <c r="E5276" s="94"/>
      <c r="F5276" s="94"/>
      <c r="G5276" s="103"/>
      <c r="H5276" s="140"/>
      <c r="I5276" s="140"/>
      <c r="J5276" s="95"/>
      <c r="K5276" s="69"/>
      <c r="L5276" s="65"/>
      <c r="M5276" s="65"/>
      <c r="N5276" s="302"/>
      <c r="O5276" s="382"/>
      <c r="P5276" s="383"/>
      <c r="Q5276" s="302"/>
      <c r="R5276" s="384"/>
      <c r="S5276" s="455"/>
      <c r="T5276" s="441"/>
      <c r="U5276" s="442"/>
      <c r="V5276" s="443"/>
      <c r="W5276" s="443"/>
      <c r="X5276" s="449" t="s">
        <v>326</v>
      </c>
      <c r="Y5276" s="442" t="s">
        <v>21</v>
      </c>
      <c r="Z5276" s="448" t="str">
        <f>$Z$653</f>
        <v/>
      </c>
      <c r="AA5276" s="426"/>
      <c r="AB5276" s="427"/>
      <c r="AC5276" s="428"/>
      <c r="AD5276" s="441"/>
      <c r="AE5276" s="443"/>
      <c r="AF5276" s="448"/>
      <c r="AG5276" s="414">
        <v>87.0</v>
      </c>
      <c r="AH5276" s="79"/>
      <c r="AI5276" s="80"/>
      <c r="AJ5276" s="80"/>
      <c r="AK5276" s="80"/>
      <c r="AL5276" s="14"/>
      <c r="AM5276" s="16" t="str">
        <f t="shared" si="243"/>
        <v>{s:'63F330'},</v>
      </c>
      <c r="AN5276" s="16"/>
    </row>
    <row r="5277" ht="16.5" customHeight="1">
      <c r="A5277" s="403">
        <v>63.0</v>
      </c>
      <c r="B5277" s="404" t="s">
        <v>7620</v>
      </c>
      <c r="C5277" s="31">
        <v>5275.0</v>
      </c>
      <c r="D5277" s="405" t="s">
        <v>7621</v>
      </c>
      <c r="E5277" s="94"/>
      <c r="F5277" s="94"/>
      <c r="G5277" s="103"/>
      <c r="H5277" s="140"/>
      <c r="I5277" s="140"/>
      <c r="J5277" s="95"/>
      <c r="K5277" s="69"/>
      <c r="L5277" s="65"/>
      <c r="M5277" s="65"/>
      <c r="N5277" s="302"/>
      <c r="O5277" s="382"/>
      <c r="P5277" s="383"/>
      <c r="Q5277" s="302"/>
      <c r="R5277" s="384"/>
      <c r="S5277" s="455"/>
      <c r="T5277" s="441"/>
      <c r="U5277" s="442"/>
      <c r="V5277" s="443"/>
      <c r="W5277" s="443"/>
      <c r="X5277" s="450"/>
      <c r="Y5277" s="418"/>
      <c r="Z5277" s="419"/>
      <c r="AA5277" s="420" t="s">
        <v>20</v>
      </c>
      <c r="AB5277" s="421" t="s">
        <v>21</v>
      </c>
      <c r="AC5277" s="430">
        <v>0.85</v>
      </c>
      <c r="AD5277" s="441"/>
      <c r="AE5277" s="443"/>
      <c r="AF5277" s="448"/>
      <c r="AG5277" s="414">
        <v>73.0</v>
      </c>
      <c r="AH5277" s="79"/>
      <c r="AI5277" s="80"/>
      <c r="AJ5277" s="80"/>
      <c r="AK5277" s="80"/>
      <c r="AL5277" s="14"/>
      <c r="AM5277" s="16" t="str">
        <f t="shared" si="243"/>
        <v>{s:'63F331'},</v>
      </c>
      <c r="AN5277" s="16"/>
    </row>
    <row r="5278" ht="16.5" customHeight="1">
      <c r="A5278" s="403">
        <v>63.0</v>
      </c>
      <c r="B5278" s="404" t="s">
        <v>7622</v>
      </c>
      <c r="C5278" s="31">
        <v>5276.0</v>
      </c>
      <c r="D5278" s="405" t="s">
        <v>7623</v>
      </c>
      <c r="E5278" s="94"/>
      <c r="F5278" s="94"/>
      <c r="G5278" s="103"/>
      <c r="H5278" s="140"/>
      <c r="I5278" s="140"/>
      <c r="J5278" s="95"/>
      <c r="K5278" s="69"/>
      <c r="L5278" s="65"/>
      <c r="M5278" s="65"/>
      <c r="N5278" s="302"/>
      <c r="O5278" s="382"/>
      <c r="P5278" s="383"/>
      <c r="Q5278" s="302"/>
      <c r="R5278" s="384"/>
      <c r="S5278" s="461"/>
      <c r="T5278" s="441"/>
      <c r="U5278" s="442"/>
      <c r="V5278" s="443"/>
      <c r="W5278" s="443"/>
      <c r="X5278" s="449" t="s">
        <v>329</v>
      </c>
      <c r="Y5278" s="442" t="s">
        <v>21</v>
      </c>
      <c r="Z5278" s="448" t="str">
        <f>$Z$655</f>
        <v/>
      </c>
      <c r="AA5278" s="423"/>
      <c r="AB5278" s="424"/>
      <c r="AC5278" s="419"/>
      <c r="AD5278" s="441"/>
      <c r="AE5278" s="443"/>
      <c r="AF5278" s="448"/>
      <c r="AG5278" s="414">
        <v>107.0</v>
      </c>
      <c r="AH5278" s="79"/>
      <c r="AI5278" s="80"/>
      <c r="AJ5278" s="80"/>
      <c r="AK5278" s="80"/>
      <c r="AL5278" s="14"/>
      <c r="AM5278" s="16" t="str">
        <f t="shared" si="243"/>
        <v>{s:'63F332'},</v>
      </c>
      <c r="AN5278" s="16"/>
    </row>
    <row r="5279" ht="16.5" customHeight="1">
      <c r="A5279" s="403">
        <v>63.0</v>
      </c>
      <c r="B5279" s="404" t="s">
        <v>7624</v>
      </c>
      <c r="C5279" s="31">
        <v>5277.0</v>
      </c>
      <c r="D5279" s="405" t="s">
        <v>7625</v>
      </c>
      <c r="E5279" s="94"/>
      <c r="F5279" s="94"/>
      <c r="G5279" s="103"/>
      <c r="H5279" s="140"/>
      <c r="I5279" s="140"/>
      <c r="J5279" s="95"/>
      <c r="K5279" s="110"/>
      <c r="L5279" s="115"/>
      <c r="M5279" s="115"/>
      <c r="N5279" s="386"/>
      <c r="O5279" s="382"/>
      <c r="P5279" s="383"/>
      <c r="Q5279" s="302"/>
      <c r="R5279" s="384"/>
      <c r="S5279" s="459"/>
      <c r="T5279" s="456"/>
      <c r="U5279" s="418"/>
      <c r="V5279" s="424"/>
      <c r="W5279" s="424"/>
      <c r="X5279" s="450"/>
      <c r="Y5279" s="418"/>
      <c r="Z5279" s="419"/>
      <c r="AA5279" s="420" t="s">
        <v>20</v>
      </c>
      <c r="AB5279" s="421" t="s">
        <v>21</v>
      </c>
      <c r="AC5279" s="430">
        <v>0.85</v>
      </c>
      <c r="AD5279" s="456"/>
      <c r="AE5279" s="424"/>
      <c r="AF5279" s="419"/>
      <c r="AG5279" s="414">
        <v>90.0</v>
      </c>
      <c r="AH5279" s="79"/>
      <c r="AI5279" s="80"/>
      <c r="AJ5279" s="80"/>
      <c r="AK5279" s="80"/>
      <c r="AL5279" s="14"/>
      <c r="AM5279" s="16" t="str">
        <f t="shared" si="243"/>
        <v>{s:'63F333'},</v>
      </c>
      <c r="AN5279" s="16"/>
    </row>
    <row r="5280" ht="16.5" customHeight="1">
      <c r="A5280" s="29">
        <v>63.0</v>
      </c>
      <c r="B5280" s="30" t="s">
        <v>7626</v>
      </c>
      <c r="C5280" s="31">
        <v>5278.0</v>
      </c>
      <c r="D5280" s="32" t="s">
        <v>7627</v>
      </c>
      <c r="E5280" s="94"/>
      <c r="F5280" s="94"/>
      <c r="G5280" s="94"/>
      <c r="H5280" s="140"/>
      <c r="I5280" s="140"/>
      <c r="J5280" s="95"/>
      <c r="K5280" s="82" t="s">
        <v>38</v>
      </c>
      <c r="L5280" s="96"/>
      <c r="M5280" s="96"/>
      <c r="N5280" s="152"/>
      <c r="O5280" s="105"/>
      <c r="P5280" s="94"/>
      <c r="Q5280" s="140"/>
      <c r="R5280" s="95"/>
      <c r="S5280" s="287"/>
      <c r="T5280" s="287"/>
      <c r="U5280" s="152"/>
      <c r="V5280" s="152"/>
      <c r="W5280" s="152"/>
      <c r="X5280" s="299"/>
      <c r="Y5280" s="287"/>
      <c r="Z5280" s="345"/>
      <c r="AA5280" s="398"/>
      <c r="AB5280" s="288"/>
      <c r="AC5280" s="288"/>
      <c r="AD5280" s="288"/>
      <c r="AE5280" s="288"/>
      <c r="AF5280" s="346"/>
      <c r="AG5280" s="45">
        <v>267.0</v>
      </c>
      <c r="AH5280" s="79"/>
      <c r="AI5280" s="80"/>
      <c r="AJ5280" s="80"/>
      <c r="AK5280" s="80"/>
      <c r="AL5280" s="14"/>
      <c r="AM5280" s="16" t="str">
        <f t="shared" ref="AM5280:AM5291" si="244">"{s:'"&amp;A5280&amp;B5280&amp;"', v:"&amp;AG5280&amp;" , c:'"&amp;D5280&amp;"・'},"</f>
        <v>{s:'63F334', v:267 , c:'放デイ３２・有資格１８・責欠・'},</v>
      </c>
      <c r="AN5280" s="16"/>
    </row>
    <row r="5281" ht="16.5" customHeight="1">
      <c r="A5281" s="29">
        <v>63.0</v>
      </c>
      <c r="B5281" s="30" t="s">
        <v>7628</v>
      </c>
      <c r="C5281" s="31">
        <v>5279.0</v>
      </c>
      <c r="D5281" s="32" t="s">
        <v>7629</v>
      </c>
      <c r="E5281" s="94"/>
      <c r="F5281" s="94"/>
      <c r="G5281" s="94"/>
      <c r="H5281" s="140"/>
      <c r="I5281" s="140"/>
      <c r="J5281" s="95"/>
      <c r="K5281" s="87"/>
      <c r="L5281" s="302">
        <v>6.0</v>
      </c>
      <c r="M5281" s="63" t="s">
        <v>40</v>
      </c>
      <c r="N5281" s="140"/>
      <c r="O5281" s="105"/>
      <c r="P5281" s="94"/>
      <c r="Q5281" s="140"/>
      <c r="R5281" s="95"/>
      <c r="S5281" s="302"/>
      <c r="T5281" s="302"/>
      <c r="U5281" s="140"/>
      <c r="V5281" s="140"/>
      <c r="W5281" s="140"/>
      <c r="X5281" s="303"/>
      <c r="Y5281" s="290"/>
      <c r="Z5281" s="350"/>
      <c r="AA5281" s="299" t="s">
        <v>20</v>
      </c>
      <c r="AB5281" s="287" t="s">
        <v>21</v>
      </c>
      <c r="AC5281" s="351">
        <v>0.85</v>
      </c>
      <c r="AD5281" s="288"/>
      <c r="AE5281" s="288"/>
      <c r="AF5281" s="346"/>
      <c r="AG5281" s="45">
        <v>227.0</v>
      </c>
      <c r="AH5281" s="79"/>
      <c r="AI5281" s="80"/>
      <c r="AJ5281" s="80"/>
      <c r="AK5281" s="80"/>
      <c r="AL5281" s="14"/>
      <c r="AM5281" s="16" t="str">
        <f t="shared" si="244"/>
        <v>{s:'63F335', v:227 , c:'放デイ３２・有資格１８・責欠・評減・'},</v>
      </c>
      <c r="AN5281" s="16"/>
    </row>
    <row r="5282" ht="16.5" customHeight="1">
      <c r="A5282" s="29">
        <v>63.0</v>
      </c>
      <c r="B5282" s="30" t="s">
        <v>7630</v>
      </c>
      <c r="C5282" s="31">
        <v>5280.0</v>
      </c>
      <c r="D5282" s="32" t="s">
        <v>7631</v>
      </c>
      <c r="E5282" s="94"/>
      <c r="F5282" s="94"/>
      <c r="G5282" s="94"/>
      <c r="H5282" s="140"/>
      <c r="I5282" s="140"/>
      <c r="J5282" s="95"/>
      <c r="K5282" s="87"/>
      <c r="L5282" s="65"/>
      <c r="M5282" s="302"/>
      <c r="N5282" s="366"/>
      <c r="O5282" s="367"/>
      <c r="P5282" s="368"/>
      <c r="Q5282" s="366"/>
      <c r="R5282" s="369"/>
      <c r="S5282" s="304"/>
      <c r="T5282" s="304"/>
      <c r="U5282" s="140"/>
      <c r="V5282" s="140"/>
      <c r="W5282" s="140"/>
      <c r="X5282" s="305" t="s">
        <v>326</v>
      </c>
      <c r="Y5282" s="287" t="s">
        <v>21</v>
      </c>
      <c r="Z5282" s="354" t="str">
        <f>$Z$653</f>
        <v/>
      </c>
      <c r="AA5282" s="434"/>
      <c r="AB5282" s="297"/>
      <c r="AC5282" s="297"/>
      <c r="AD5282" s="297"/>
      <c r="AE5282" s="297"/>
      <c r="AF5282" s="362"/>
      <c r="AG5282" s="45">
        <v>187.0</v>
      </c>
      <c r="AH5282" s="79"/>
      <c r="AI5282" s="80"/>
      <c r="AJ5282" s="80"/>
      <c r="AK5282" s="80"/>
      <c r="AL5282" s="14"/>
      <c r="AM5282" s="16" t="str">
        <f t="shared" si="244"/>
        <v>{s:'63F336', v:187 , c:'放デイ３２・有資格１８・責欠・開減１・'},</v>
      </c>
      <c r="AN5282" s="16"/>
    </row>
    <row r="5283" ht="16.5" customHeight="1">
      <c r="A5283" s="29">
        <v>63.0</v>
      </c>
      <c r="B5283" s="30" t="s">
        <v>7632</v>
      </c>
      <c r="C5283" s="31">
        <v>5281.0</v>
      </c>
      <c r="D5283" s="32" t="s">
        <v>7633</v>
      </c>
      <c r="E5283" s="94"/>
      <c r="F5283" s="94"/>
      <c r="G5283" s="94"/>
      <c r="H5283" s="140"/>
      <c r="I5283" s="140"/>
      <c r="J5283" s="95"/>
      <c r="K5283" s="87"/>
      <c r="L5283" s="65"/>
      <c r="M5283" s="302"/>
      <c r="N5283" s="366"/>
      <c r="O5283" s="367"/>
      <c r="P5283" s="368"/>
      <c r="Q5283" s="366"/>
      <c r="R5283" s="369"/>
      <c r="S5283" s="304"/>
      <c r="T5283" s="304"/>
      <c r="U5283" s="140"/>
      <c r="V5283" s="140"/>
      <c r="W5283" s="140"/>
      <c r="X5283" s="306"/>
      <c r="Y5283" s="290"/>
      <c r="Z5283" s="355"/>
      <c r="AA5283" s="356" t="s">
        <v>20</v>
      </c>
      <c r="AB5283" s="357" t="s">
        <v>21</v>
      </c>
      <c r="AC5283" s="358">
        <v>0.85</v>
      </c>
      <c r="AD5283" s="288"/>
      <c r="AE5283" s="288"/>
      <c r="AF5283" s="346"/>
      <c r="AG5283" s="45">
        <v>159.0</v>
      </c>
      <c r="AH5283" s="79"/>
      <c r="AI5283" s="80"/>
      <c r="AJ5283" s="80"/>
      <c r="AK5283" s="80"/>
      <c r="AL5283" s="14"/>
      <c r="AM5283" s="16" t="str">
        <f t="shared" si="244"/>
        <v>{s:'63F337', v:159 , c:'放デイ３２・有資格１８・責欠・開減１・評減・'},</v>
      </c>
      <c r="AN5283" s="16"/>
    </row>
    <row r="5284" ht="16.5" customHeight="1">
      <c r="A5284" s="29">
        <v>63.0</v>
      </c>
      <c r="B5284" s="30" t="s">
        <v>7634</v>
      </c>
      <c r="C5284" s="31">
        <v>5282.0</v>
      </c>
      <c r="D5284" s="32" t="s">
        <v>7635</v>
      </c>
      <c r="E5284" s="94"/>
      <c r="F5284" s="94"/>
      <c r="G5284" s="94"/>
      <c r="H5284" s="140"/>
      <c r="I5284" s="140"/>
      <c r="J5284" s="95"/>
      <c r="K5284" s="87"/>
      <c r="L5284" s="65"/>
      <c r="M5284" s="302"/>
      <c r="N5284" s="366"/>
      <c r="O5284" s="367"/>
      <c r="P5284" s="368"/>
      <c r="Q5284" s="366"/>
      <c r="R5284" s="369"/>
      <c r="S5284" s="304"/>
      <c r="T5284" s="304"/>
      <c r="U5284" s="140"/>
      <c r="V5284" s="140"/>
      <c r="W5284" s="140"/>
      <c r="X5284" s="305" t="s">
        <v>329</v>
      </c>
      <c r="Y5284" s="287" t="s">
        <v>21</v>
      </c>
      <c r="Z5284" s="354" t="str">
        <f>$Z$655</f>
        <v/>
      </c>
      <c r="AA5284" s="435"/>
      <c r="AB5284" s="292"/>
      <c r="AC5284" s="292"/>
      <c r="AD5284" s="292"/>
      <c r="AE5284" s="292"/>
      <c r="AF5284" s="355"/>
      <c r="AG5284" s="45">
        <v>227.0</v>
      </c>
      <c r="AH5284" s="79"/>
      <c r="AI5284" s="80"/>
      <c r="AJ5284" s="80"/>
      <c r="AK5284" s="80"/>
      <c r="AL5284" s="14"/>
      <c r="AM5284" s="16" t="str">
        <f t="shared" si="244"/>
        <v>{s:'63F338', v:227 , c:'放デイ３２・有資格１８・責欠・開減２・'},</v>
      </c>
      <c r="AN5284" s="16"/>
    </row>
    <row r="5285" ht="16.5" customHeight="1">
      <c r="A5285" s="29">
        <v>63.0</v>
      </c>
      <c r="B5285" s="30" t="s">
        <v>7636</v>
      </c>
      <c r="C5285" s="31">
        <v>5283.0</v>
      </c>
      <c r="D5285" s="32" t="s">
        <v>7637</v>
      </c>
      <c r="E5285" s="94"/>
      <c r="F5285" s="94"/>
      <c r="G5285" s="94"/>
      <c r="H5285" s="140"/>
      <c r="I5285" s="140"/>
      <c r="J5285" s="95"/>
      <c r="K5285" s="87"/>
      <c r="L5285" s="65"/>
      <c r="M5285" s="302"/>
      <c r="N5285" s="366"/>
      <c r="O5285" s="367"/>
      <c r="P5285" s="368"/>
      <c r="Q5285" s="366"/>
      <c r="R5285" s="369"/>
      <c r="S5285" s="304"/>
      <c r="T5285" s="304"/>
      <c r="U5285" s="140"/>
      <c r="V5285" s="140"/>
      <c r="W5285" s="140"/>
      <c r="X5285" s="306"/>
      <c r="Y5285" s="290"/>
      <c r="Z5285" s="355"/>
      <c r="AA5285" s="356" t="s">
        <v>20</v>
      </c>
      <c r="AB5285" s="357" t="s">
        <v>21</v>
      </c>
      <c r="AC5285" s="358">
        <v>0.85</v>
      </c>
      <c r="AD5285" s="288"/>
      <c r="AE5285" s="288"/>
      <c r="AF5285" s="346"/>
      <c r="AG5285" s="45">
        <v>193.0</v>
      </c>
      <c r="AH5285" s="79"/>
      <c r="AI5285" s="80"/>
      <c r="AJ5285" s="80"/>
      <c r="AK5285" s="80"/>
      <c r="AL5285" s="14"/>
      <c r="AM5285" s="16" t="str">
        <f t="shared" si="244"/>
        <v>{s:'63F339', v:193 , c:'放デイ３２・有資格１８・責欠・開減２・評減・'},</v>
      </c>
      <c r="AN5285" s="16"/>
    </row>
    <row r="5286" ht="16.5" customHeight="1">
      <c r="A5286" s="29">
        <v>63.0</v>
      </c>
      <c r="B5286" s="30" t="s">
        <v>7638</v>
      </c>
      <c r="C5286" s="31">
        <v>5284.0</v>
      </c>
      <c r="D5286" s="32" t="s">
        <v>7639</v>
      </c>
      <c r="E5286" s="94"/>
      <c r="F5286" s="94"/>
      <c r="G5286" s="94"/>
      <c r="H5286" s="140"/>
      <c r="I5286" s="140"/>
      <c r="J5286" s="95"/>
      <c r="K5286" s="69"/>
      <c r="L5286" s="65"/>
      <c r="M5286" s="302"/>
      <c r="N5286" s="366"/>
      <c r="O5286" s="367"/>
      <c r="P5286" s="368"/>
      <c r="Q5286" s="366"/>
      <c r="R5286" s="369"/>
      <c r="S5286" s="304"/>
      <c r="T5286" s="304"/>
      <c r="U5286" s="140"/>
      <c r="V5286" s="140"/>
      <c r="W5286" s="140"/>
      <c r="X5286" s="299"/>
      <c r="Y5286" s="287"/>
      <c r="Z5286" s="345"/>
      <c r="AA5286" s="398"/>
      <c r="AB5286" s="288"/>
      <c r="AC5286" s="346"/>
      <c r="AD5286" s="82" t="s">
        <v>30</v>
      </c>
      <c r="AE5286" s="302">
        <v>5.0</v>
      </c>
      <c r="AF5286" s="360" t="s">
        <v>31</v>
      </c>
      <c r="AG5286" s="45">
        <v>262.0</v>
      </c>
      <c r="AH5286" s="79"/>
      <c r="AI5286" s="80"/>
      <c r="AJ5286" s="80"/>
      <c r="AK5286" s="80"/>
      <c r="AL5286" s="14"/>
      <c r="AM5286" s="16" t="str">
        <f t="shared" si="244"/>
        <v>{s:'63F340', v:262 , c:'放デイ３２・有資格１８・責欠・拘減・'},</v>
      </c>
      <c r="AN5286" s="16"/>
    </row>
    <row r="5287" ht="16.5" customHeight="1">
      <c r="A5287" s="29">
        <v>63.0</v>
      </c>
      <c r="B5287" s="30" t="s">
        <v>7640</v>
      </c>
      <c r="C5287" s="31">
        <v>5285.0</v>
      </c>
      <c r="D5287" s="32" t="s">
        <v>7641</v>
      </c>
      <c r="E5287" s="94"/>
      <c r="F5287" s="94"/>
      <c r="G5287" s="94"/>
      <c r="H5287" s="140"/>
      <c r="I5287" s="140"/>
      <c r="J5287" s="95"/>
      <c r="K5287" s="69"/>
      <c r="L5287" s="65"/>
      <c r="M5287" s="302"/>
      <c r="N5287" s="366"/>
      <c r="O5287" s="367"/>
      <c r="P5287" s="368"/>
      <c r="Q5287" s="366"/>
      <c r="R5287" s="369"/>
      <c r="S5287" s="304"/>
      <c r="T5287" s="304"/>
      <c r="U5287" s="140"/>
      <c r="V5287" s="140"/>
      <c r="W5287" s="140"/>
      <c r="X5287" s="303"/>
      <c r="Y5287" s="290"/>
      <c r="Z5287" s="350"/>
      <c r="AA5287" s="299" t="s">
        <v>20</v>
      </c>
      <c r="AB5287" s="287" t="s">
        <v>21</v>
      </c>
      <c r="AC5287" s="361">
        <v>0.85</v>
      </c>
      <c r="AD5287" s="87"/>
      <c r="AE5287" s="302"/>
      <c r="AF5287" s="360"/>
      <c r="AG5287" s="45">
        <v>222.0</v>
      </c>
      <c r="AH5287" s="79"/>
      <c r="AI5287" s="80"/>
      <c r="AJ5287" s="80"/>
      <c r="AK5287" s="80"/>
      <c r="AL5287" s="14"/>
      <c r="AM5287" s="16" t="str">
        <f t="shared" si="244"/>
        <v>{s:'63F341', v:222 , c:'放デイ３２・有資格１８・責欠・評減・拘減・'},</v>
      </c>
      <c r="AN5287" s="16"/>
    </row>
    <row r="5288" ht="16.5" customHeight="1">
      <c r="A5288" s="29">
        <v>63.0</v>
      </c>
      <c r="B5288" s="30" t="s">
        <v>7642</v>
      </c>
      <c r="C5288" s="31">
        <v>5286.0</v>
      </c>
      <c r="D5288" s="32" t="s">
        <v>7643</v>
      </c>
      <c r="E5288" s="94"/>
      <c r="F5288" s="94"/>
      <c r="G5288" s="94"/>
      <c r="H5288" s="140"/>
      <c r="I5288" s="140"/>
      <c r="J5288" s="95"/>
      <c r="K5288" s="69"/>
      <c r="L5288" s="65"/>
      <c r="M5288" s="302"/>
      <c r="N5288" s="366"/>
      <c r="O5288" s="367"/>
      <c r="P5288" s="368"/>
      <c r="Q5288" s="366"/>
      <c r="R5288" s="369"/>
      <c r="S5288" s="304"/>
      <c r="T5288" s="304"/>
      <c r="U5288" s="140"/>
      <c r="V5288" s="140"/>
      <c r="W5288" s="140"/>
      <c r="X5288" s="305" t="s">
        <v>326</v>
      </c>
      <c r="Y5288" s="302" t="s">
        <v>21</v>
      </c>
      <c r="Z5288" s="349">
        <v>0.7</v>
      </c>
      <c r="AA5288" s="434"/>
      <c r="AB5288" s="297"/>
      <c r="AC5288" s="362"/>
      <c r="AD5288" s="87"/>
      <c r="AE5288" s="313"/>
      <c r="AF5288" s="349"/>
      <c r="AG5288" s="45">
        <v>182.0</v>
      </c>
      <c r="AH5288" s="79"/>
      <c r="AI5288" s="80"/>
      <c r="AJ5288" s="80"/>
      <c r="AK5288" s="80"/>
      <c r="AL5288" s="14"/>
      <c r="AM5288" s="16" t="str">
        <f t="shared" si="244"/>
        <v>{s:'63F342', v:182 , c:'放デイ３２・有資格１８・責欠・開減１・拘減・'},</v>
      </c>
      <c r="AN5288" s="16"/>
    </row>
    <row r="5289" ht="16.5" customHeight="1">
      <c r="A5289" s="29">
        <v>63.0</v>
      </c>
      <c r="B5289" s="30" t="s">
        <v>7644</v>
      </c>
      <c r="C5289" s="31">
        <v>5287.0</v>
      </c>
      <c r="D5289" s="32" t="s">
        <v>7645</v>
      </c>
      <c r="E5289" s="94"/>
      <c r="F5289" s="94"/>
      <c r="G5289" s="94"/>
      <c r="H5289" s="140"/>
      <c r="I5289" s="140"/>
      <c r="J5289" s="95"/>
      <c r="K5289" s="69"/>
      <c r="L5289" s="65"/>
      <c r="M5289" s="302"/>
      <c r="N5289" s="366"/>
      <c r="O5289" s="367"/>
      <c r="P5289" s="368"/>
      <c r="Q5289" s="366"/>
      <c r="R5289" s="369"/>
      <c r="S5289" s="304"/>
      <c r="T5289" s="304"/>
      <c r="U5289" s="140"/>
      <c r="V5289" s="140"/>
      <c r="W5289" s="140"/>
      <c r="X5289" s="306"/>
      <c r="Y5289" s="290"/>
      <c r="Z5289" s="355"/>
      <c r="AA5289" s="356" t="s">
        <v>20</v>
      </c>
      <c r="AB5289" s="357" t="s">
        <v>21</v>
      </c>
      <c r="AC5289" s="363">
        <v>0.85</v>
      </c>
      <c r="AD5289" s="87"/>
      <c r="AE5289" s="313"/>
      <c r="AF5289" s="349"/>
      <c r="AG5289" s="45">
        <v>154.0</v>
      </c>
      <c r="AH5289" s="79"/>
      <c r="AI5289" s="80"/>
      <c r="AJ5289" s="80"/>
      <c r="AK5289" s="80"/>
      <c r="AL5289" s="14"/>
      <c r="AM5289" s="16" t="str">
        <f t="shared" si="244"/>
        <v>{s:'63F343', v:154 , c:'放デイ３２・有資格１８・責欠・開減１・評減・拘減・'},</v>
      </c>
      <c r="AN5289" s="16"/>
    </row>
    <row r="5290" ht="16.5" customHeight="1">
      <c r="A5290" s="29">
        <v>63.0</v>
      </c>
      <c r="B5290" s="30" t="s">
        <v>7646</v>
      </c>
      <c r="C5290" s="31">
        <v>5288.0</v>
      </c>
      <c r="D5290" s="32" t="s">
        <v>7647</v>
      </c>
      <c r="E5290" s="94"/>
      <c r="F5290" s="94"/>
      <c r="G5290" s="94"/>
      <c r="H5290" s="140"/>
      <c r="I5290" s="140"/>
      <c r="J5290" s="95"/>
      <c r="K5290" s="69"/>
      <c r="L5290" s="65"/>
      <c r="M5290" s="302"/>
      <c r="N5290" s="366"/>
      <c r="O5290" s="367"/>
      <c r="P5290" s="368"/>
      <c r="Q5290" s="366"/>
      <c r="R5290" s="369"/>
      <c r="S5290" s="304"/>
      <c r="T5290" s="304"/>
      <c r="U5290" s="140"/>
      <c r="V5290" s="140"/>
      <c r="W5290" s="140"/>
      <c r="X5290" s="305" t="s">
        <v>329</v>
      </c>
      <c r="Y5290" s="302" t="s">
        <v>21</v>
      </c>
      <c r="Z5290" s="349">
        <v>0.85</v>
      </c>
      <c r="AA5290" s="435"/>
      <c r="AB5290" s="292"/>
      <c r="AC5290" s="355"/>
      <c r="AD5290" s="87"/>
      <c r="AE5290" s="313"/>
      <c r="AF5290" s="349"/>
      <c r="AG5290" s="45">
        <v>222.0</v>
      </c>
      <c r="AH5290" s="79"/>
      <c r="AI5290" s="80"/>
      <c r="AJ5290" s="80"/>
      <c r="AK5290" s="80"/>
      <c r="AL5290" s="14"/>
      <c r="AM5290" s="16" t="str">
        <f t="shared" si="244"/>
        <v>{s:'63F344', v:222 , c:'放デイ３２・有資格１８・責欠・開減２・拘減・'},</v>
      </c>
      <c r="AN5290" s="16"/>
    </row>
    <row r="5291" ht="16.5" customHeight="1">
      <c r="A5291" s="29">
        <v>63.0</v>
      </c>
      <c r="B5291" s="30" t="s">
        <v>7648</v>
      </c>
      <c r="C5291" s="31">
        <v>5289.0</v>
      </c>
      <c r="D5291" s="32" t="s">
        <v>7649</v>
      </c>
      <c r="E5291" s="94"/>
      <c r="F5291" s="94"/>
      <c r="G5291" s="94"/>
      <c r="H5291" s="140"/>
      <c r="I5291" s="140"/>
      <c r="J5291" s="95"/>
      <c r="K5291" s="69"/>
      <c r="L5291" s="65"/>
      <c r="M5291" s="302"/>
      <c r="N5291" s="366"/>
      <c r="O5291" s="367"/>
      <c r="P5291" s="368"/>
      <c r="Q5291" s="366"/>
      <c r="R5291" s="369"/>
      <c r="S5291" s="304"/>
      <c r="T5291" s="304"/>
      <c r="U5291" s="140"/>
      <c r="V5291" s="140"/>
      <c r="W5291" s="140"/>
      <c r="X5291" s="306"/>
      <c r="Y5291" s="290"/>
      <c r="Z5291" s="355"/>
      <c r="AA5291" s="356" t="s">
        <v>20</v>
      </c>
      <c r="AB5291" s="357" t="s">
        <v>21</v>
      </c>
      <c r="AC5291" s="363">
        <v>0.85</v>
      </c>
      <c r="AD5291" s="93"/>
      <c r="AE5291" s="292"/>
      <c r="AF5291" s="355"/>
      <c r="AG5291" s="45">
        <v>188.0</v>
      </c>
      <c r="AH5291" s="79"/>
      <c r="AI5291" s="80"/>
      <c r="AJ5291" s="80"/>
      <c r="AK5291" s="80"/>
      <c r="AL5291" s="14"/>
      <c r="AM5291" s="16" t="str">
        <f t="shared" si="244"/>
        <v>{s:'63F345', v:188 , c:'放デイ３２・有資格１８・責欠・開減２・評減・拘減・'},</v>
      </c>
      <c r="AN5291" s="16"/>
    </row>
    <row r="5292" ht="16.5" customHeight="1">
      <c r="A5292" s="403">
        <v>63.0</v>
      </c>
      <c r="B5292" s="404" t="s">
        <v>7650</v>
      </c>
      <c r="C5292" s="31">
        <v>5290.0</v>
      </c>
      <c r="D5292" s="405" t="s">
        <v>7651</v>
      </c>
      <c r="E5292" s="94"/>
      <c r="F5292" s="94"/>
      <c r="G5292" s="307"/>
      <c r="H5292" s="352"/>
      <c r="I5292" s="140"/>
      <c r="J5292" s="95"/>
      <c r="K5292" s="69"/>
      <c r="L5292" s="65"/>
      <c r="M5292" s="302"/>
      <c r="N5292" s="366"/>
      <c r="O5292" s="367"/>
      <c r="P5292" s="368"/>
      <c r="Q5292" s="366"/>
      <c r="R5292" s="369"/>
      <c r="S5292" s="406" t="s">
        <v>23</v>
      </c>
      <c r="T5292" s="436" t="s">
        <v>24</v>
      </c>
      <c r="U5292" s="408"/>
      <c r="V5292" s="408"/>
      <c r="W5292" s="437"/>
      <c r="X5292" s="438"/>
      <c r="Y5292" s="409"/>
      <c r="Z5292" s="439"/>
      <c r="AA5292" s="411"/>
      <c r="AB5292" s="412"/>
      <c r="AC5292" s="412"/>
      <c r="AD5292" s="412"/>
      <c r="AE5292" s="412"/>
      <c r="AF5292" s="413"/>
      <c r="AG5292" s="414">
        <v>187.0</v>
      </c>
      <c r="AH5292" s="79"/>
      <c r="AI5292" s="80"/>
      <c r="AJ5292" s="80"/>
      <c r="AK5292" s="80"/>
      <c r="AL5292" s="14"/>
      <c r="AM5292" s="16" t="str">
        <f t="shared" ref="AM5292:AM5315" si="245">"{s:'"&amp;A5292&amp;B5292&amp;"'},"</f>
        <v>{s:'63F346'},</v>
      </c>
      <c r="AN5292" s="16"/>
    </row>
    <row r="5293" ht="16.5" customHeight="1">
      <c r="A5293" s="403">
        <v>63.0</v>
      </c>
      <c r="B5293" s="404" t="s">
        <v>7652</v>
      </c>
      <c r="C5293" s="31">
        <v>5291.0</v>
      </c>
      <c r="D5293" s="405" t="s">
        <v>7653</v>
      </c>
      <c r="E5293" s="94"/>
      <c r="F5293" s="94"/>
      <c r="G5293" s="307"/>
      <c r="H5293" s="352"/>
      <c r="I5293" s="140"/>
      <c r="J5293" s="95"/>
      <c r="K5293" s="69"/>
      <c r="L5293" s="302"/>
      <c r="M5293" s="63"/>
      <c r="N5293" s="366"/>
      <c r="O5293" s="367"/>
      <c r="P5293" s="368"/>
      <c r="Q5293" s="366"/>
      <c r="R5293" s="369"/>
      <c r="S5293" s="440"/>
      <c r="T5293" s="441"/>
      <c r="U5293" s="442" t="s">
        <v>21</v>
      </c>
      <c r="V5293" s="443">
        <v>0.7</v>
      </c>
      <c r="W5293" s="444"/>
      <c r="X5293" s="445"/>
      <c r="Y5293" s="418"/>
      <c r="Z5293" s="446"/>
      <c r="AA5293" s="438" t="s">
        <v>20</v>
      </c>
      <c r="AB5293" s="409" t="s">
        <v>21</v>
      </c>
      <c r="AC5293" s="447">
        <v>0.85</v>
      </c>
      <c r="AD5293" s="412"/>
      <c r="AE5293" s="412"/>
      <c r="AF5293" s="413"/>
      <c r="AG5293" s="414">
        <v>159.0</v>
      </c>
      <c r="AH5293" s="79"/>
      <c r="AI5293" s="80"/>
      <c r="AJ5293" s="80"/>
      <c r="AK5293" s="80"/>
      <c r="AL5293" s="14"/>
      <c r="AM5293" s="16" t="str">
        <f t="shared" si="245"/>
        <v>{s:'63F347'},</v>
      </c>
      <c r="AN5293" s="16"/>
    </row>
    <row r="5294" ht="16.5" customHeight="1">
      <c r="A5294" s="403">
        <v>63.0</v>
      </c>
      <c r="B5294" s="404" t="s">
        <v>7654</v>
      </c>
      <c r="C5294" s="31">
        <v>5292.0</v>
      </c>
      <c r="D5294" s="405" t="s">
        <v>7655</v>
      </c>
      <c r="E5294" s="94"/>
      <c r="F5294" s="94"/>
      <c r="G5294" s="103"/>
      <c r="H5294" s="140"/>
      <c r="I5294" s="140"/>
      <c r="J5294" s="95"/>
      <c r="K5294" s="69"/>
      <c r="L5294" s="65"/>
      <c r="M5294" s="65"/>
      <c r="N5294" s="302"/>
      <c r="O5294" s="382"/>
      <c r="P5294" s="383"/>
      <c r="Q5294" s="302"/>
      <c r="R5294" s="384"/>
      <c r="S5294" s="440"/>
      <c r="T5294" s="441"/>
      <c r="U5294" s="442"/>
      <c r="V5294" s="443"/>
      <c r="W5294" s="448"/>
      <c r="X5294" s="449" t="s">
        <v>326</v>
      </c>
      <c r="Y5294" s="409" t="s">
        <v>21</v>
      </c>
      <c r="Z5294" s="410" t="str">
        <f>$Z$653</f>
        <v/>
      </c>
      <c r="AA5294" s="426"/>
      <c r="AB5294" s="427"/>
      <c r="AC5294" s="427"/>
      <c r="AD5294" s="427"/>
      <c r="AE5294" s="427"/>
      <c r="AF5294" s="428"/>
      <c r="AG5294" s="414">
        <v>131.0</v>
      </c>
      <c r="AH5294" s="79"/>
      <c r="AI5294" s="80"/>
      <c r="AJ5294" s="80"/>
      <c r="AK5294" s="80"/>
      <c r="AL5294" s="14"/>
      <c r="AM5294" s="16" t="str">
        <f t="shared" si="245"/>
        <v>{s:'63F348'},</v>
      </c>
      <c r="AN5294" s="16"/>
    </row>
    <row r="5295" ht="16.5" customHeight="1">
      <c r="A5295" s="403">
        <v>63.0</v>
      </c>
      <c r="B5295" s="404" t="s">
        <v>7656</v>
      </c>
      <c r="C5295" s="31">
        <v>5293.0</v>
      </c>
      <c r="D5295" s="405" t="s">
        <v>7657</v>
      </c>
      <c r="E5295" s="94"/>
      <c r="F5295" s="94"/>
      <c r="G5295" s="103"/>
      <c r="H5295" s="140"/>
      <c r="I5295" s="140"/>
      <c r="J5295" s="95"/>
      <c r="K5295" s="69"/>
      <c r="L5295" s="65"/>
      <c r="M5295" s="65"/>
      <c r="N5295" s="302"/>
      <c r="O5295" s="382"/>
      <c r="P5295" s="383"/>
      <c r="Q5295" s="302"/>
      <c r="R5295" s="384"/>
      <c r="S5295" s="440"/>
      <c r="T5295" s="441"/>
      <c r="U5295" s="442"/>
      <c r="V5295" s="443"/>
      <c r="W5295" s="448"/>
      <c r="X5295" s="450"/>
      <c r="Y5295" s="418"/>
      <c r="Z5295" s="419"/>
      <c r="AA5295" s="420" t="s">
        <v>20</v>
      </c>
      <c r="AB5295" s="421" t="s">
        <v>21</v>
      </c>
      <c r="AC5295" s="422">
        <v>0.85</v>
      </c>
      <c r="AD5295" s="412"/>
      <c r="AE5295" s="412"/>
      <c r="AF5295" s="413"/>
      <c r="AG5295" s="414">
        <v>111.0</v>
      </c>
      <c r="AH5295" s="79"/>
      <c r="AI5295" s="80"/>
      <c r="AJ5295" s="80"/>
      <c r="AK5295" s="80"/>
      <c r="AL5295" s="14"/>
      <c r="AM5295" s="16" t="str">
        <f t="shared" si="245"/>
        <v>{s:'63F349'},</v>
      </c>
      <c r="AN5295" s="16"/>
    </row>
    <row r="5296" ht="16.5" customHeight="1">
      <c r="A5296" s="403">
        <v>63.0</v>
      </c>
      <c r="B5296" s="404" t="s">
        <v>7658</v>
      </c>
      <c r="C5296" s="31">
        <v>5294.0</v>
      </c>
      <c r="D5296" s="405" t="s">
        <v>7659</v>
      </c>
      <c r="E5296" s="94"/>
      <c r="F5296" s="94"/>
      <c r="G5296" s="103"/>
      <c r="H5296" s="140"/>
      <c r="I5296" s="140"/>
      <c r="J5296" s="95"/>
      <c r="K5296" s="69"/>
      <c r="L5296" s="65"/>
      <c r="M5296" s="65"/>
      <c r="N5296" s="302"/>
      <c r="O5296" s="382"/>
      <c r="P5296" s="383"/>
      <c r="Q5296" s="302"/>
      <c r="R5296" s="384"/>
      <c r="S5296" s="440"/>
      <c r="T5296" s="441"/>
      <c r="U5296" s="442"/>
      <c r="V5296" s="443"/>
      <c r="W5296" s="448"/>
      <c r="X5296" s="449" t="s">
        <v>329</v>
      </c>
      <c r="Y5296" s="409" t="s">
        <v>21</v>
      </c>
      <c r="Z5296" s="410" t="str">
        <f>$Z$655</f>
        <v/>
      </c>
      <c r="AA5296" s="423"/>
      <c r="AB5296" s="424"/>
      <c r="AC5296" s="424"/>
      <c r="AD5296" s="424"/>
      <c r="AE5296" s="424"/>
      <c r="AF5296" s="419"/>
      <c r="AG5296" s="414">
        <v>159.0</v>
      </c>
      <c r="AH5296" s="79"/>
      <c r="AI5296" s="80"/>
      <c r="AJ5296" s="80"/>
      <c r="AK5296" s="80"/>
      <c r="AL5296" s="14"/>
      <c r="AM5296" s="16" t="str">
        <f t="shared" si="245"/>
        <v>{s:'63F350'},</v>
      </c>
      <c r="AN5296" s="16"/>
    </row>
    <row r="5297" ht="16.5" customHeight="1">
      <c r="A5297" s="403">
        <v>63.0</v>
      </c>
      <c r="B5297" s="404" t="s">
        <v>7660</v>
      </c>
      <c r="C5297" s="31">
        <v>5295.0</v>
      </c>
      <c r="D5297" s="405" t="s">
        <v>7661</v>
      </c>
      <c r="E5297" s="94"/>
      <c r="F5297" s="94"/>
      <c r="G5297" s="103"/>
      <c r="H5297" s="140"/>
      <c r="I5297" s="140"/>
      <c r="J5297" s="95"/>
      <c r="K5297" s="69"/>
      <c r="L5297" s="65"/>
      <c r="M5297" s="65"/>
      <c r="N5297" s="302"/>
      <c r="O5297" s="382"/>
      <c r="P5297" s="383"/>
      <c r="Q5297" s="302"/>
      <c r="R5297" s="384"/>
      <c r="S5297" s="440"/>
      <c r="T5297" s="441"/>
      <c r="U5297" s="442"/>
      <c r="V5297" s="443"/>
      <c r="W5297" s="448"/>
      <c r="X5297" s="450"/>
      <c r="Y5297" s="418"/>
      <c r="Z5297" s="419"/>
      <c r="AA5297" s="420" t="s">
        <v>20</v>
      </c>
      <c r="AB5297" s="421" t="s">
        <v>21</v>
      </c>
      <c r="AC5297" s="422">
        <v>0.85</v>
      </c>
      <c r="AD5297" s="412"/>
      <c r="AE5297" s="412"/>
      <c r="AF5297" s="413"/>
      <c r="AG5297" s="414">
        <v>135.0</v>
      </c>
      <c r="AH5297" s="79"/>
      <c r="AI5297" s="80"/>
      <c r="AJ5297" s="80"/>
      <c r="AK5297" s="80"/>
      <c r="AL5297" s="14"/>
      <c r="AM5297" s="16" t="str">
        <f t="shared" si="245"/>
        <v>{s:'63F351'},</v>
      </c>
      <c r="AN5297" s="16"/>
    </row>
    <row r="5298" ht="16.5" customHeight="1">
      <c r="A5298" s="403">
        <v>63.0</v>
      </c>
      <c r="B5298" s="404" t="s">
        <v>7662</v>
      </c>
      <c r="C5298" s="31">
        <v>5296.0</v>
      </c>
      <c r="D5298" s="405" t="s">
        <v>7663</v>
      </c>
      <c r="E5298" s="94"/>
      <c r="F5298" s="94"/>
      <c r="G5298" s="103"/>
      <c r="H5298" s="140"/>
      <c r="I5298" s="140"/>
      <c r="J5298" s="95"/>
      <c r="K5298" s="69"/>
      <c r="L5298" s="65"/>
      <c r="M5298" s="65"/>
      <c r="N5298" s="302"/>
      <c r="O5298" s="382"/>
      <c r="P5298" s="383"/>
      <c r="Q5298" s="302"/>
      <c r="R5298" s="384"/>
      <c r="S5298" s="440"/>
      <c r="T5298" s="441"/>
      <c r="U5298" s="442"/>
      <c r="V5298" s="443"/>
      <c r="W5298" s="448"/>
      <c r="X5298" s="438"/>
      <c r="Y5298" s="409"/>
      <c r="Z5298" s="439"/>
      <c r="AA5298" s="411"/>
      <c r="AB5298" s="412"/>
      <c r="AC5298" s="413"/>
      <c r="AD5298" s="451" t="s">
        <v>30</v>
      </c>
      <c r="AE5298" s="442">
        <v>5.0</v>
      </c>
      <c r="AF5298" s="452" t="s">
        <v>31</v>
      </c>
      <c r="AG5298" s="414">
        <v>182.0</v>
      </c>
      <c r="AH5298" s="79"/>
      <c r="AI5298" s="80"/>
      <c r="AJ5298" s="80"/>
      <c r="AK5298" s="80"/>
      <c r="AL5298" s="14"/>
      <c r="AM5298" s="16" t="str">
        <f t="shared" si="245"/>
        <v>{s:'63F352'},</v>
      </c>
      <c r="AN5298" s="16"/>
    </row>
    <row r="5299" ht="16.5" customHeight="1">
      <c r="A5299" s="403">
        <v>63.0</v>
      </c>
      <c r="B5299" s="404" t="s">
        <v>7664</v>
      </c>
      <c r="C5299" s="31">
        <v>5297.0</v>
      </c>
      <c r="D5299" s="405" t="s">
        <v>7665</v>
      </c>
      <c r="E5299" s="94"/>
      <c r="F5299" s="94"/>
      <c r="G5299" s="103"/>
      <c r="H5299" s="140"/>
      <c r="I5299" s="140"/>
      <c r="J5299" s="95"/>
      <c r="K5299" s="69"/>
      <c r="L5299" s="65"/>
      <c r="M5299" s="65"/>
      <c r="N5299" s="302"/>
      <c r="O5299" s="382"/>
      <c r="P5299" s="383"/>
      <c r="Q5299" s="302"/>
      <c r="R5299" s="384"/>
      <c r="S5299" s="440"/>
      <c r="T5299" s="441"/>
      <c r="U5299" s="442"/>
      <c r="V5299" s="443"/>
      <c r="W5299" s="448"/>
      <c r="X5299" s="445"/>
      <c r="Y5299" s="418"/>
      <c r="Z5299" s="446"/>
      <c r="AA5299" s="438" t="s">
        <v>20</v>
      </c>
      <c r="AB5299" s="409" t="s">
        <v>21</v>
      </c>
      <c r="AC5299" s="454">
        <v>0.85</v>
      </c>
      <c r="AD5299" s="441"/>
      <c r="AE5299" s="442"/>
      <c r="AF5299" s="452"/>
      <c r="AG5299" s="414">
        <v>154.0</v>
      </c>
      <c r="AH5299" s="79"/>
      <c r="AI5299" s="80"/>
      <c r="AJ5299" s="80"/>
      <c r="AK5299" s="80"/>
      <c r="AL5299" s="14"/>
      <c r="AM5299" s="16" t="str">
        <f t="shared" si="245"/>
        <v>{s:'63F353'},</v>
      </c>
      <c r="AN5299" s="16"/>
    </row>
    <row r="5300" ht="16.5" customHeight="1">
      <c r="A5300" s="403">
        <v>63.0</v>
      </c>
      <c r="B5300" s="404" t="s">
        <v>7666</v>
      </c>
      <c r="C5300" s="31">
        <v>5298.0</v>
      </c>
      <c r="D5300" s="405" t="s">
        <v>7667</v>
      </c>
      <c r="E5300" s="94"/>
      <c r="F5300" s="94"/>
      <c r="G5300" s="103"/>
      <c r="H5300" s="140"/>
      <c r="I5300" s="140"/>
      <c r="J5300" s="95"/>
      <c r="K5300" s="69"/>
      <c r="L5300" s="65"/>
      <c r="M5300" s="65"/>
      <c r="N5300" s="302"/>
      <c r="O5300" s="382"/>
      <c r="P5300" s="383"/>
      <c r="Q5300" s="302"/>
      <c r="R5300" s="384"/>
      <c r="S5300" s="458"/>
      <c r="T5300" s="441"/>
      <c r="U5300" s="442"/>
      <c r="V5300" s="443"/>
      <c r="W5300" s="448"/>
      <c r="X5300" s="449" t="s">
        <v>326</v>
      </c>
      <c r="Y5300" s="442" t="s">
        <v>21</v>
      </c>
      <c r="Z5300" s="448" t="str">
        <f>$Z$653</f>
        <v/>
      </c>
      <c r="AA5300" s="426"/>
      <c r="AB5300" s="427"/>
      <c r="AC5300" s="428"/>
      <c r="AD5300" s="441"/>
      <c r="AE5300" s="443"/>
      <c r="AF5300" s="448"/>
      <c r="AG5300" s="414">
        <v>126.0</v>
      </c>
      <c r="AH5300" s="79"/>
      <c r="AI5300" s="80"/>
      <c r="AJ5300" s="80"/>
      <c r="AK5300" s="80"/>
      <c r="AL5300" s="14"/>
      <c r="AM5300" s="16" t="str">
        <f t="shared" si="245"/>
        <v>{s:'63F354'},</v>
      </c>
      <c r="AN5300" s="16"/>
    </row>
    <row r="5301" ht="16.5" customHeight="1">
      <c r="A5301" s="403">
        <v>63.0</v>
      </c>
      <c r="B5301" s="404" t="s">
        <v>7668</v>
      </c>
      <c r="C5301" s="31">
        <v>5299.0</v>
      </c>
      <c r="D5301" s="405" t="s">
        <v>7669</v>
      </c>
      <c r="E5301" s="94"/>
      <c r="F5301" s="94"/>
      <c r="G5301" s="103"/>
      <c r="H5301" s="140"/>
      <c r="I5301" s="140"/>
      <c r="J5301" s="95"/>
      <c r="K5301" s="69"/>
      <c r="L5301" s="65"/>
      <c r="M5301" s="65"/>
      <c r="N5301" s="302"/>
      <c r="O5301" s="382"/>
      <c r="P5301" s="383"/>
      <c r="Q5301" s="302"/>
      <c r="R5301" s="384"/>
      <c r="S5301" s="458"/>
      <c r="T5301" s="455"/>
      <c r="U5301" s="442"/>
      <c r="V5301" s="443"/>
      <c r="W5301" s="448"/>
      <c r="X5301" s="450"/>
      <c r="Y5301" s="418"/>
      <c r="Z5301" s="419"/>
      <c r="AA5301" s="420" t="s">
        <v>20</v>
      </c>
      <c r="AB5301" s="421" t="s">
        <v>21</v>
      </c>
      <c r="AC5301" s="430">
        <v>0.85</v>
      </c>
      <c r="AD5301" s="441"/>
      <c r="AE5301" s="443"/>
      <c r="AF5301" s="448"/>
      <c r="AG5301" s="414">
        <v>106.0</v>
      </c>
      <c r="AH5301" s="79"/>
      <c r="AI5301" s="80"/>
      <c r="AJ5301" s="80"/>
      <c r="AK5301" s="80"/>
      <c r="AL5301" s="14"/>
      <c r="AM5301" s="16" t="str">
        <f t="shared" si="245"/>
        <v>{s:'63F355'},</v>
      </c>
      <c r="AN5301" s="16"/>
    </row>
    <row r="5302" ht="16.5" customHeight="1">
      <c r="A5302" s="403">
        <v>63.0</v>
      </c>
      <c r="B5302" s="404" t="s">
        <v>7670</v>
      </c>
      <c r="C5302" s="31">
        <v>5300.0</v>
      </c>
      <c r="D5302" s="405" t="s">
        <v>7671</v>
      </c>
      <c r="E5302" s="94"/>
      <c r="F5302" s="94"/>
      <c r="G5302" s="103"/>
      <c r="H5302" s="140"/>
      <c r="I5302" s="140"/>
      <c r="J5302" s="95"/>
      <c r="K5302" s="69"/>
      <c r="L5302" s="65"/>
      <c r="M5302" s="65"/>
      <c r="N5302" s="302"/>
      <c r="O5302" s="382"/>
      <c r="P5302" s="383"/>
      <c r="Q5302" s="302"/>
      <c r="R5302" s="384"/>
      <c r="S5302" s="458"/>
      <c r="T5302" s="455"/>
      <c r="U5302" s="442"/>
      <c r="V5302" s="443"/>
      <c r="W5302" s="448"/>
      <c r="X5302" s="449" t="s">
        <v>329</v>
      </c>
      <c r="Y5302" s="442" t="s">
        <v>21</v>
      </c>
      <c r="Z5302" s="448" t="str">
        <f>$Z$655</f>
        <v/>
      </c>
      <c r="AA5302" s="423"/>
      <c r="AB5302" s="424"/>
      <c r="AC5302" s="419"/>
      <c r="AD5302" s="441"/>
      <c r="AE5302" s="443"/>
      <c r="AF5302" s="448"/>
      <c r="AG5302" s="414">
        <v>154.0</v>
      </c>
      <c r="AH5302" s="79"/>
      <c r="AI5302" s="80"/>
      <c r="AJ5302" s="80"/>
      <c r="AK5302" s="80"/>
      <c r="AL5302" s="14"/>
      <c r="AM5302" s="16" t="str">
        <f t="shared" si="245"/>
        <v>{s:'63F356'},</v>
      </c>
      <c r="AN5302" s="16"/>
    </row>
    <row r="5303" ht="16.5" customHeight="1">
      <c r="A5303" s="403">
        <v>63.0</v>
      </c>
      <c r="B5303" s="404" t="s">
        <v>7672</v>
      </c>
      <c r="C5303" s="31">
        <v>5301.0</v>
      </c>
      <c r="D5303" s="405" t="s">
        <v>7673</v>
      </c>
      <c r="E5303" s="94"/>
      <c r="F5303" s="94"/>
      <c r="G5303" s="103"/>
      <c r="H5303" s="140"/>
      <c r="I5303" s="140"/>
      <c r="J5303" s="95"/>
      <c r="K5303" s="69"/>
      <c r="L5303" s="65"/>
      <c r="M5303" s="65"/>
      <c r="N5303" s="302"/>
      <c r="O5303" s="382"/>
      <c r="P5303" s="383"/>
      <c r="Q5303" s="302"/>
      <c r="R5303" s="384"/>
      <c r="S5303" s="458"/>
      <c r="T5303" s="455"/>
      <c r="U5303" s="442"/>
      <c r="V5303" s="443"/>
      <c r="W5303" s="448"/>
      <c r="X5303" s="450"/>
      <c r="Y5303" s="418"/>
      <c r="Z5303" s="419"/>
      <c r="AA5303" s="420" t="s">
        <v>20</v>
      </c>
      <c r="AB5303" s="421" t="s">
        <v>21</v>
      </c>
      <c r="AC5303" s="430">
        <v>0.85</v>
      </c>
      <c r="AD5303" s="456"/>
      <c r="AE5303" s="424"/>
      <c r="AF5303" s="419"/>
      <c r="AG5303" s="414">
        <v>130.0</v>
      </c>
      <c r="AH5303" s="79"/>
      <c r="AI5303" s="80"/>
      <c r="AJ5303" s="80"/>
      <c r="AK5303" s="80"/>
      <c r="AL5303" s="14"/>
      <c r="AM5303" s="16" t="str">
        <f t="shared" si="245"/>
        <v>{s:'63F357'},</v>
      </c>
      <c r="AN5303" s="16"/>
    </row>
    <row r="5304" ht="16.5" customHeight="1">
      <c r="A5304" s="403">
        <v>63.0</v>
      </c>
      <c r="B5304" s="404" t="s">
        <v>7674</v>
      </c>
      <c r="C5304" s="31">
        <v>5302.0</v>
      </c>
      <c r="D5304" s="405" t="s">
        <v>7675</v>
      </c>
      <c r="E5304" s="94"/>
      <c r="F5304" s="94"/>
      <c r="G5304" s="103"/>
      <c r="H5304" s="140"/>
      <c r="I5304" s="140"/>
      <c r="J5304" s="95"/>
      <c r="K5304" s="69"/>
      <c r="L5304" s="65"/>
      <c r="M5304" s="65"/>
      <c r="N5304" s="302"/>
      <c r="O5304" s="382"/>
      <c r="P5304" s="383"/>
      <c r="Q5304" s="302"/>
      <c r="R5304" s="384"/>
      <c r="S5304" s="458"/>
      <c r="T5304" s="436" t="s">
        <v>27</v>
      </c>
      <c r="U5304" s="409"/>
      <c r="V5304" s="457"/>
      <c r="W5304" s="410"/>
      <c r="X5304" s="438"/>
      <c r="Y5304" s="409"/>
      <c r="Z5304" s="439"/>
      <c r="AA5304" s="411"/>
      <c r="AB5304" s="412"/>
      <c r="AC5304" s="412"/>
      <c r="AD5304" s="412"/>
      <c r="AE5304" s="412"/>
      <c r="AF5304" s="413"/>
      <c r="AG5304" s="414">
        <v>134.0</v>
      </c>
      <c r="AH5304" s="79"/>
      <c r="AI5304" s="80"/>
      <c r="AJ5304" s="80"/>
      <c r="AK5304" s="80"/>
      <c r="AL5304" s="14"/>
      <c r="AM5304" s="16" t="str">
        <f t="shared" si="245"/>
        <v>{s:'63F358'},</v>
      </c>
      <c r="AN5304" s="16"/>
    </row>
    <row r="5305" ht="16.5" customHeight="1">
      <c r="A5305" s="403">
        <v>63.0</v>
      </c>
      <c r="B5305" s="404" t="s">
        <v>7676</v>
      </c>
      <c r="C5305" s="31">
        <v>5303.0</v>
      </c>
      <c r="D5305" s="405" t="s">
        <v>7677</v>
      </c>
      <c r="E5305" s="94"/>
      <c r="F5305" s="94"/>
      <c r="G5305" s="103"/>
      <c r="H5305" s="140"/>
      <c r="I5305" s="140"/>
      <c r="J5305" s="95"/>
      <c r="K5305" s="69"/>
      <c r="L5305" s="65"/>
      <c r="M5305" s="65"/>
      <c r="N5305" s="302"/>
      <c r="O5305" s="382"/>
      <c r="P5305" s="383"/>
      <c r="Q5305" s="302"/>
      <c r="R5305" s="384"/>
      <c r="S5305" s="458"/>
      <c r="T5305" s="441"/>
      <c r="U5305" s="442" t="s">
        <v>21</v>
      </c>
      <c r="V5305" s="443">
        <v>0.5</v>
      </c>
      <c r="W5305" s="448"/>
      <c r="X5305" s="445"/>
      <c r="Y5305" s="418"/>
      <c r="Z5305" s="446"/>
      <c r="AA5305" s="438" t="s">
        <v>20</v>
      </c>
      <c r="AB5305" s="409" t="s">
        <v>21</v>
      </c>
      <c r="AC5305" s="447">
        <v>0.85</v>
      </c>
      <c r="AD5305" s="412"/>
      <c r="AE5305" s="412"/>
      <c r="AF5305" s="413"/>
      <c r="AG5305" s="414">
        <v>114.0</v>
      </c>
      <c r="AH5305" s="79"/>
      <c r="AI5305" s="80"/>
      <c r="AJ5305" s="80"/>
      <c r="AK5305" s="80"/>
      <c r="AL5305" s="14"/>
      <c r="AM5305" s="16" t="str">
        <f t="shared" si="245"/>
        <v>{s:'63F359'},</v>
      </c>
      <c r="AN5305" s="16"/>
    </row>
    <row r="5306" ht="16.5" customHeight="1">
      <c r="A5306" s="403">
        <v>63.0</v>
      </c>
      <c r="B5306" s="404" t="s">
        <v>7678</v>
      </c>
      <c r="C5306" s="31">
        <v>5304.0</v>
      </c>
      <c r="D5306" s="405" t="s">
        <v>7679</v>
      </c>
      <c r="E5306" s="94"/>
      <c r="F5306" s="94"/>
      <c r="G5306" s="103"/>
      <c r="H5306" s="140"/>
      <c r="I5306" s="140"/>
      <c r="J5306" s="95"/>
      <c r="K5306" s="69"/>
      <c r="L5306" s="65"/>
      <c r="M5306" s="65"/>
      <c r="N5306" s="302"/>
      <c r="O5306" s="382"/>
      <c r="P5306" s="383"/>
      <c r="Q5306" s="302"/>
      <c r="R5306" s="384"/>
      <c r="S5306" s="458"/>
      <c r="T5306" s="441"/>
      <c r="U5306" s="442"/>
      <c r="V5306" s="443"/>
      <c r="W5306" s="448"/>
      <c r="X5306" s="449" t="s">
        <v>326</v>
      </c>
      <c r="Y5306" s="409" t="s">
        <v>21</v>
      </c>
      <c r="Z5306" s="410" t="str">
        <f>$Z$653</f>
        <v/>
      </c>
      <c r="AA5306" s="426"/>
      <c r="AB5306" s="427"/>
      <c r="AC5306" s="427"/>
      <c r="AD5306" s="427"/>
      <c r="AE5306" s="427"/>
      <c r="AF5306" s="428"/>
      <c r="AG5306" s="414">
        <v>94.0</v>
      </c>
      <c r="AH5306" s="79"/>
      <c r="AI5306" s="80"/>
      <c r="AJ5306" s="80"/>
      <c r="AK5306" s="80"/>
      <c r="AL5306" s="14"/>
      <c r="AM5306" s="16" t="str">
        <f t="shared" si="245"/>
        <v>{s:'63F360'},</v>
      </c>
      <c r="AN5306" s="16"/>
    </row>
    <row r="5307" ht="16.5" customHeight="1">
      <c r="A5307" s="403">
        <v>63.0</v>
      </c>
      <c r="B5307" s="404" t="s">
        <v>7680</v>
      </c>
      <c r="C5307" s="31">
        <v>5305.0</v>
      </c>
      <c r="D5307" s="405" t="s">
        <v>7681</v>
      </c>
      <c r="E5307" s="94"/>
      <c r="F5307" s="94"/>
      <c r="G5307" s="103"/>
      <c r="H5307" s="140"/>
      <c r="I5307" s="140"/>
      <c r="J5307" s="95"/>
      <c r="K5307" s="69"/>
      <c r="L5307" s="65"/>
      <c r="M5307" s="65"/>
      <c r="N5307" s="302"/>
      <c r="O5307" s="382"/>
      <c r="P5307" s="383"/>
      <c r="Q5307" s="302"/>
      <c r="R5307" s="384"/>
      <c r="S5307" s="458"/>
      <c r="T5307" s="441"/>
      <c r="U5307" s="442"/>
      <c r="V5307" s="443"/>
      <c r="W5307" s="448"/>
      <c r="X5307" s="450"/>
      <c r="Y5307" s="418"/>
      <c r="Z5307" s="419"/>
      <c r="AA5307" s="420" t="s">
        <v>20</v>
      </c>
      <c r="AB5307" s="421" t="s">
        <v>21</v>
      </c>
      <c r="AC5307" s="422">
        <v>0.85</v>
      </c>
      <c r="AD5307" s="412"/>
      <c r="AE5307" s="412"/>
      <c r="AF5307" s="413"/>
      <c r="AG5307" s="414">
        <v>80.0</v>
      </c>
      <c r="AH5307" s="79"/>
      <c r="AI5307" s="80"/>
      <c r="AJ5307" s="80"/>
      <c r="AK5307" s="80"/>
      <c r="AL5307" s="14"/>
      <c r="AM5307" s="16" t="str">
        <f t="shared" si="245"/>
        <v>{s:'63F361'},</v>
      </c>
      <c r="AN5307" s="16"/>
    </row>
    <row r="5308" ht="16.5" customHeight="1">
      <c r="A5308" s="403">
        <v>63.0</v>
      </c>
      <c r="B5308" s="404" t="s">
        <v>7682</v>
      </c>
      <c r="C5308" s="31">
        <v>5306.0</v>
      </c>
      <c r="D5308" s="405" t="s">
        <v>7683</v>
      </c>
      <c r="E5308" s="94"/>
      <c r="F5308" s="94"/>
      <c r="G5308" s="103"/>
      <c r="H5308" s="140"/>
      <c r="I5308" s="140"/>
      <c r="J5308" s="95"/>
      <c r="K5308" s="69"/>
      <c r="L5308" s="65"/>
      <c r="M5308" s="65"/>
      <c r="N5308" s="302"/>
      <c r="O5308" s="382"/>
      <c r="P5308" s="383"/>
      <c r="Q5308" s="302"/>
      <c r="R5308" s="384"/>
      <c r="S5308" s="458"/>
      <c r="T5308" s="441"/>
      <c r="U5308" s="442"/>
      <c r="V5308" s="443"/>
      <c r="W5308" s="448"/>
      <c r="X5308" s="449" t="s">
        <v>329</v>
      </c>
      <c r="Y5308" s="409" t="s">
        <v>21</v>
      </c>
      <c r="Z5308" s="410" t="str">
        <f>$Z$655</f>
        <v/>
      </c>
      <c r="AA5308" s="423"/>
      <c r="AB5308" s="424"/>
      <c r="AC5308" s="424"/>
      <c r="AD5308" s="424"/>
      <c r="AE5308" s="424"/>
      <c r="AF5308" s="419"/>
      <c r="AG5308" s="414">
        <v>114.0</v>
      </c>
      <c r="AH5308" s="79"/>
      <c r="AI5308" s="80"/>
      <c r="AJ5308" s="80"/>
      <c r="AK5308" s="80"/>
      <c r="AL5308" s="14"/>
      <c r="AM5308" s="16" t="str">
        <f t="shared" si="245"/>
        <v>{s:'63F362'},</v>
      </c>
      <c r="AN5308" s="16"/>
    </row>
    <row r="5309" ht="16.5" customHeight="1">
      <c r="A5309" s="403">
        <v>63.0</v>
      </c>
      <c r="B5309" s="404" t="s">
        <v>7684</v>
      </c>
      <c r="C5309" s="31">
        <v>5307.0</v>
      </c>
      <c r="D5309" s="405" t="s">
        <v>7685</v>
      </c>
      <c r="E5309" s="94"/>
      <c r="F5309" s="94"/>
      <c r="G5309" s="103"/>
      <c r="H5309" s="140"/>
      <c r="I5309" s="140"/>
      <c r="J5309" s="95"/>
      <c r="K5309" s="69"/>
      <c r="L5309" s="65"/>
      <c r="M5309" s="65"/>
      <c r="N5309" s="302"/>
      <c r="O5309" s="382"/>
      <c r="P5309" s="383"/>
      <c r="Q5309" s="302"/>
      <c r="R5309" s="384"/>
      <c r="S5309" s="458"/>
      <c r="T5309" s="441"/>
      <c r="U5309" s="442"/>
      <c r="V5309" s="443"/>
      <c r="W5309" s="448"/>
      <c r="X5309" s="450"/>
      <c r="Y5309" s="418"/>
      <c r="Z5309" s="419"/>
      <c r="AA5309" s="420" t="s">
        <v>20</v>
      </c>
      <c r="AB5309" s="421" t="s">
        <v>21</v>
      </c>
      <c r="AC5309" s="422">
        <v>0.85</v>
      </c>
      <c r="AD5309" s="412"/>
      <c r="AE5309" s="412"/>
      <c r="AF5309" s="413"/>
      <c r="AG5309" s="414">
        <v>97.0</v>
      </c>
      <c r="AH5309" s="79"/>
      <c r="AI5309" s="80"/>
      <c r="AJ5309" s="80"/>
      <c r="AK5309" s="80"/>
      <c r="AL5309" s="14"/>
      <c r="AM5309" s="16" t="str">
        <f t="shared" si="245"/>
        <v>{s:'63F363'},</v>
      </c>
      <c r="AN5309" s="16"/>
    </row>
    <row r="5310" ht="16.5" customHeight="1">
      <c r="A5310" s="403">
        <v>63.0</v>
      </c>
      <c r="B5310" s="404" t="s">
        <v>7686</v>
      </c>
      <c r="C5310" s="31">
        <v>5308.0</v>
      </c>
      <c r="D5310" s="405" t="s">
        <v>7687</v>
      </c>
      <c r="E5310" s="94"/>
      <c r="F5310" s="94"/>
      <c r="G5310" s="103"/>
      <c r="H5310" s="140"/>
      <c r="I5310" s="140"/>
      <c r="J5310" s="95"/>
      <c r="K5310" s="69"/>
      <c r="L5310" s="65"/>
      <c r="M5310" s="65"/>
      <c r="N5310" s="302"/>
      <c r="O5310" s="382"/>
      <c r="P5310" s="383"/>
      <c r="Q5310" s="302"/>
      <c r="R5310" s="384"/>
      <c r="S5310" s="458"/>
      <c r="T5310" s="455"/>
      <c r="U5310" s="442"/>
      <c r="V5310" s="443"/>
      <c r="W5310" s="448"/>
      <c r="X5310" s="438"/>
      <c r="Y5310" s="409"/>
      <c r="Z5310" s="439"/>
      <c r="AA5310" s="411"/>
      <c r="AB5310" s="412"/>
      <c r="AC5310" s="413"/>
      <c r="AD5310" s="451" t="s">
        <v>30</v>
      </c>
      <c r="AE5310" s="442">
        <v>5.0</v>
      </c>
      <c r="AF5310" s="452" t="s">
        <v>31</v>
      </c>
      <c r="AG5310" s="414">
        <v>129.0</v>
      </c>
      <c r="AH5310" s="79"/>
      <c r="AI5310" s="80"/>
      <c r="AJ5310" s="80"/>
      <c r="AK5310" s="80"/>
      <c r="AL5310" s="14"/>
      <c r="AM5310" s="16" t="str">
        <f t="shared" si="245"/>
        <v>{s:'63F364'},</v>
      </c>
      <c r="AN5310" s="16"/>
    </row>
    <row r="5311" ht="16.5" customHeight="1">
      <c r="A5311" s="403">
        <v>63.0</v>
      </c>
      <c r="B5311" s="404" t="s">
        <v>7688</v>
      </c>
      <c r="C5311" s="31">
        <v>5309.0</v>
      </c>
      <c r="D5311" s="405" t="s">
        <v>7689</v>
      </c>
      <c r="E5311" s="94"/>
      <c r="F5311" s="94"/>
      <c r="G5311" s="103"/>
      <c r="H5311" s="140"/>
      <c r="I5311" s="140"/>
      <c r="J5311" s="95"/>
      <c r="K5311" s="69"/>
      <c r="L5311" s="65"/>
      <c r="M5311" s="65"/>
      <c r="N5311" s="302"/>
      <c r="O5311" s="382"/>
      <c r="P5311" s="383"/>
      <c r="Q5311" s="302"/>
      <c r="R5311" s="384"/>
      <c r="S5311" s="458"/>
      <c r="T5311" s="455"/>
      <c r="U5311" s="442"/>
      <c r="V5311" s="443"/>
      <c r="W5311" s="443"/>
      <c r="X5311" s="445"/>
      <c r="Y5311" s="418"/>
      <c r="Z5311" s="446"/>
      <c r="AA5311" s="438" t="s">
        <v>20</v>
      </c>
      <c r="AB5311" s="409" t="s">
        <v>21</v>
      </c>
      <c r="AC5311" s="454">
        <v>0.85</v>
      </c>
      <c r="AD5311" s="441"/>
      <c r="AE5311" s="442"/>
      <c r="AF5311" s="452"/>
      <c r="AG5311" s="414">
        <v>109.0</v>
      </c>
      <c r="AH5311" s="79"/>
      <c r="AI5311" s="80"/>
      <c r="AJ5311" s="80"/>
      <c r="AK5311" s="80"/>
      <c r="AL5311" s="14"/>
      <c r="AM5311" s="16" t="str">
        <f t="shared" si="245"/>
        <v>{s:'63F365'},</v>
      </c>
      <c r="AN5311" s="16"/>
    </row>
    <row r="5312" ht="16.5" customHeight="1">
      <c r="A5312" s="403">
        <v>63.0</v>
      </c>
      <c r="B5312" s="404" t="s">
        <v>7690</v>
      </c>
      <c r="C5312" s="31">
        <v>5310.0</v>
      </c>
      <c r="D5312" s="405" t="s">
        <v>7691</v>
      </c>
      <c r="E5312" s="94"/>
      <c r="F5312" s="94"/>
      <c r="G5312" s="103"/>
      <c r="H5312" s="140"/>
      <c r="I5312" s="140"/>
      <c r="J5312" s="95"/>
      <c r="K5312" s="69"/>
      <c r="L5312" s="65"/>
      <c r="M5312" s="65"/>
      <c r="N5312" s="302"/>
      <c r="O5312" s="382"/>
      <c r="P5312" s="383"/>
      <c r="Q5312" s="302"/>
      <c r="R5312" s="384"/>
      <c r="S5312" s="458"/>
      <c r="T5312" s="455"/>
      <c r="U5312" s="442"/>
      <c r="V5312" s="443"/>
      <c r="W5312" s="443"/>
      <c r="X5312" s="449" t="s">
        <v>326</v>
      </c>
      <c r="Y5312" s="442" t="s">
        <v>21</v>
      </c>
      <c r="Z5312" s="448" t="str">
        <f>$Z$653</f>
        <v/>
      </c>
      <c r="AA5312" s="426"/>
      <c r="AB5312" s="427"/>
      <c r="AC5312" s="428"/>
      <c r="AD5312" s="441"/>
      <c r="AE5312" s="443"/>
      <c r="AF5312" s="448"/>
      <c r="AG5312" s="414">
        <v>89.0</v>
      </c>
      <c r="AH5312" s="79"/>
      <c r="AI5312" s="80"/>
      <c r="AJ5312" s="80"/>
      <c r="AK5312" s="80"/>
      <c r="AL5312" s="14"/>
      <c r="AM5312" s="16" t="str">
        <f t="shared" si="245"/>
        <v>{s:'63F366'},</v>
      </c>
      <c r="AN5312" s="16"/>
    </row>
    <row r="5313" ht="16.5" customHeight="1">
      <c r="A5313" s="403">
        <v>63.0</v>
      </c>
      <c r="B5313" s="404" t="s">
        <v>7692</v>
      </c>
      <c r="C5313" s="31">
        <v>5311.0</v>
      </c>
      <c r="D5313" s="405" t="s">
        <v>7693</v>
      </c>
      <c r="E5313" s="94"/>
      <c r="F5313" s="94"/>
      <c r="G5313" s="103"/>
      <c r="H5313" s="140"/>
      <c r="I5313" s="140"/>
      <c r="J5313" s="95"/>
      <c r="K5313" s="69"/>
      <c r="L5313" s="65"/>
      <c r="M5313" s="65"/>
      <c r="N5313" s="302"/>
      <c r="O5313" s="382"/>
      <c r="P5313" s="383"/>
      <c r="Q5313" s="302"/>
      <c r="R5313" s="384"/>
      <c r="S5313" s="458"/>
      <c r="T5313" s="455"/>
      <c r="U5313" s="442"/>
      <c r="V5313" s="443"/>
      <c r="W5313" s="443"/>
      <c r="X5313" s="450"/>
      <c r="Y5313" s="418"/>
      <c r="Z5313" s="419"/>
      <c r="AA5313" s="420" t="s">
        <v>20</v>
      </c>
      <c r="AB5313" s="421" t="s">
        <v>21</v>
      </c>
      <c r="AC5313" s="430">
        <v>0.85</v>
      </c>
      <c r="AD5313" s="441"/>
      <c r="AE5313" s="443"/>
      <c r="AF5313" s="448"/>
      <c r="AG5313" s="414">
        <v>75.0</v>
      </c>
      <c r="AH5313" s="79"/>
      <c r="AI5313" s="80"/>
      <c r="AJ5313" s="80"/>
      <c r="AK5313" s="80"/>
      <c r="AL5313" s="14"/>
      <c r="AM5313" s="16" t="str">
        <f t="shared" si="245"/>
        <v>{s:'63F367'},</v>
      </c>
      <c r="AN5313" s="16"/>
    </row>
    <row r="5314" ht="16.5" customHeight="1">
      <c r="A5314" s="403">
        <v>63.0</v>
      </c>
      <c r="B5314" s="404" t="s">
        <v>7694</v>
      </c>
      <c r="C5314" s="31">
        <v>5312.0</v>
      </c>
      <c r="D5314" s="405" t="s">
        <v>7695</v>
      </c>
      <c r="E5314" s="94"/>
      <c r="F5314" s="94"/>
      <c r="G5314" s="103"/>
      <c r="H5314" s="140"/>
      <c r="I5314" s="140"/>
      <c r="J5314" s="95"/>
      <c r="K5314" s="69"/>
      <c r="L5314" s="65"/>
      <c r="M5314" s="65"/>
      <c r="N5314" s="302"/>
      <c r="O5314" s="382"/>
      <c r="P5314" s="383"/>
      <c r="Q5314" s="302"/>
      <c r="R5314" s="384"/>
      <c r="S5314" s="453"/>
      <c r="T5314" s="458"/>
      <c r="U5314" s="442"/>
      <c r="V5314" s="443"/>
      <c r="W5314" s="443"/>
      <c r="X5314" s="449" t="s">
        <v>329</v>
      </c>
      <c r="Y5314" s="442" t="s">
        <v>21</v>
      </c>
      <c r="Z5314" s="448" t="str">
        <f>$Z$655</f>
        <v/>
      </c>
      <c r="AA5314" s="423"/>
      <c r="AB5314" s="424"/>
      <c r="AC5314" s="419"/>
      <c r="AD5314" s="441"/>
      <c r="AE5314" s="443"/>
      <c r="AF5314" s="448"/>
      <c r="AG5314" s="414">
        <v>109.0</v>
      </c>
      <c r="AH5314" s="79"/>
      <c r="AI5314" s="80"/>
      <c r="AJ5314" s="80"/>
      <c r="AK5314" s="80"/>
      <c r="AL5314" s="14"/>
      <c r="AM5314" s="16" t="str">
        <f t="shared" si="245"/>
        <v>{s:'63F368'},</v>
      </c>
      <c r="AN5314" s="16"/>
    </row>
    <row r="5315" ht="16.5" customHeight="1">
      <c r="A5315" s="403">
        <v>63.0</v>
      </c>
      <c r="B5315" s="404" t="s">
        <v>7696</v>
      </c>
      <c r="C5315" s="31">
        <v>5313.0</v>
      </c>
      <c r="D5315" s="405" t="s">
        <v>7697</v>
      </c>
      <c r="E5315" s="94"/>
      <c r="F5315" s="94"/>
      <c r="G5315" s="103"/>
      <c r="H5315" s="140"/>
      <c r="I5315" s="140"/>
      <c r="J5315" s="95"/>
      <c r="K5315" s="69"/>
      <c r="L5315" s="65"/>
      <c r="M5315" s="65"/>
      <c r="N5315" s="302"/>
      <c r="O5315" s="382"/>
      <c r="P5315" s="387"/>
      <c r="Q5315" s="290"/>
      <c r="R5315" s="386"/>
      <c r="S5315" s="460"/>
      <c r="T5315" s="458"/>
      <c r="U5315" s="442"/>
      <c r="V5315" s="443"/>
      <c r="W5315" s="419"/>
      <c r="X5315" s="450"/>
      <c r="Y5315" s="418"/>
      <c r="Z5315" s="419"/>
      <c r="AA5315" s="420" t="s">
        <v>20</v>
      </c>
      <c r="AB5315" s="421" t="s">
        <v>21</v>
      </c>
      <c r="AC5315" s="430">
        <v>0.85</v>
      </c>
      <c r="AD5315" s="456"/>
      <c r="AE5315" s="424"/>
      <c r="AF5315" s="419"/>
      <c r="AG5315" s="414">
        <v>92.0</v>
      </c>
      <c r="AH5315" s="79"/>
      <c r="AI5315" s="80"/>
      <c r="AJ5315" s="80"/>
      <c r="AK5315" s="80"/>
      <c r="AL5315" s="14"/>
      <c r="AM5315" s="16" t="str">
        <f t="shared" si="245"/>
        <v>{s:'63F369'},</v>
      </c>
      <c r="AN5315" s="16"/>
    </row>
    <row r="5316" ht="16.5" customHeight="1">
      <c r="A5316" s="29">
        <v>63.0</v>
      </c>
      <c r="B5316" s="30" t="s">
        <v>7698</v>
      </c>
      <c r="C5316" s="31">
        <v>5314.0</v>
      </c>
      <c r="D5316" s="32" t="s">
        <v>7699</v>
      </c>
      <c r="E5316" s="94"/>
      <c r="F5316" s="94"/>
      <c r="G5316" s="103"/>
      <c r="H5316" s="140"/>
      <c r="I5316" s="140"/>
      <c r="J5316" s="95"/>
      <c r="K5316" s="152"/>
      <c r="L5316" s="152"/>
      <c r="M5316" s="344"/>
      <c r="N5316" s="152"/>
      <c r="O5316" s="367"/>
      <c r="P5316" s="82" t="s">
        <v>5011</v>
      </c>
      <c r="Q5316" s="140"/>
      <c r="R5316" s="95"/>
      <c r="S5316" s="287"/>
      <c r="T5316" s="287"/>
      <c r="U5316" s="152"/>
      <c r="V5316" s="152"/>
      <c r="W5316" s="152"/>
      <c r="X5316" s="299"/>
      <c r="Y5316" s="287"/>
      <c r="Z5316" s="345"/>
      <c r="AA5316" s="398"/>
      <c r="AB5316" s="288"/>
      <c r="AC5316" s="288"/>
      <c r="AD5316" s="288"/>
      <c r="AE5316" s="288"/>
      <c r="AF5316" s="346"/>
      <c r="AG5316" s="45">
        <v>188.0</v>
      </c>
      <c r="AH5316" s="79"/>
      <c r="AI5316" s="80"/>
      <c r="AJ5316" s="80"/>
      <c r="AK5316" s="80"/>
      <c r="AL5316" s="14"/>
      <c r="AM5316" s="16" t="str">
        <f t="shared" ref="AM5316:AM5327" si="246">"{s:'"&amp;A5316&amp;B5316&amp;"', v:"&amp;AG5316&amp;" , c:'"&amp;D5316&amp;"・'},"</f>
        <v>{s:'63F370', v:188 , c:'放デイ３２・責欠２・'},</v>
      </c>
      <c r="AN5316" s="16"/>
    </row>
    <row r="5317" ht="16.5" customHeight="1">
      <c r="A5317" s="29">
        <v>63.0</v>
      </c>
      <c r="B5317" s="30" t="s">
        <v>7700</v>
      </c>
      <c r="C5317" s="31">
        <v>5315.0</v>
      </c>
      <c r="D5317" s="32" t="s">
        <v>7701</v>
      </c>
      <c r="E5317" s="94"/>
      <c r="F5317" s="94"/>
      <c r="G5317" s="103"/>
      <c r="H5317" s="140"/>
      <c r="I5317" s="140"/>
      <c r="J5317" s="95"/>
      <c r="K5317" s="140"/>
      <c r="L5317" s="140"/>
      <c r="M5317" s="348"/>
      <c r="N5317" s="140"/>
      <c r="O5317" s="105"/>
      <c r="P5317" s="87"/>
      <c r="Q5317" s="302" t="s">
        <v>21</v>
      </c>
      <c r="R5317" s="349">
        <v>0.5</v>
      </c>
      <c r="S5317" s="302"/>
      <c r="T5317" s="302"/>
      <c r="U5317" s="140"/>
      <c r="V5317" s="140"/>
      <c r="W5317" s="140"/>
      <c r="X5317" s="303"/>
      <c r="Y5317" s="290"/>
      <c r="Z5317" s="350"/>
      <c r="AA5317" s="299" t="s">
        <v>20</v>
      </c>
      <c r="AB5317" s="287" t="s">
        <v>21</v>
      </c>
      <c r="AC5317" s="351">
        <v>0.85</v>
      </c>
      <c r="AD5317" s="288"/>
      <c r="AE5317" s="288"/>
      <c r="AF5317" s="346"/>
      <c r="AG5317" s="45">
        <v>160.0</v>
      </c>
      <c r="AH5317" s="79"/>
      <c r="AI5317" s="80"/>
      <c r="AJ5317" s="80"/>
      <c r="AK5317" s="80"/>
      <c r="AL5317" s="14"/>
      <c r="AM5317" s="16" t="str">
        <f t="shared" si="246"/>
        <v>{s:'63F371', v:160 , c:'放デイ３２・責欠２・評減・'},</v>
      </c>
      <c r="AN5317" s="16"/>
    </row>
    <row r="5318" ht="16.5" customHeight="1">
      <c r="A5318" s="29">
        <v>63.0</v>
      </c>
      <c r="B5318" s="30" t="s">
        <v>7702</v>
      </c>
      <c r="C5318" s="31">
        <v>5316.0</v>
      </c>
      <c r="D5318" s="32" t="s">
        <v>7703</v>
      </c>
      <c r="E5318" s="94"/>
      <c r="F5318" s="94"/>
      <c r="G5318" s="76"/>
      <c r="H5318" s="63"/>
      <c r="I5318" s="63"/>
      <c r="J5318" s="51"/>
      <c r="K5318" s="94"/>
      <c r="L5318" s="140"/>
      <c r="M5318" s="348"/>
      <c r="N5318" s="304"/>
      <c r="O5318" s="381"/>
      <c r="P5318" s="87"/>
      <c r="Q5318" s="304"/>
      <c r="R5318" s="380"/>
      <c r="S5318" s="304"/>
      <c r="T5318" s="304"/>
      <c r="U5318" s="140"/>
      <c r="V5318" s="140"/>
      <c r="W5318" s="140"/>
      <c r="X5318" s="305" t="s">
        <v>326</v>
      </c>
      <c r="Y5318" s="287" t="s">
        <v>21</v>
      </c>
      <c r="Z5318" s="354" t="str">
        <f>$Z$653</f>
        <v/>
      </c>
      <c r="AA5318" s="434"/>
      <c r="AB5318" s="297"/>
      <c r="AC5318" s="297"/>
      <c r="AD5318" s="297"/>
      <c r="AE5318" s="297"/>
      <c r="AF5318" s="362"/>
      <c r="AG5318" s="45">
        <v>132.0</v>
      </c>
      <c r="AH5318" s="79"/>
      <c r="AI5318" s="80"/>
      <c r="AJ5318" s="80"/>
      <c r="AK5318" s="80"/>
      <c r="AL5318" s="14"/>
      <c r="AM5318" s="16" t="str">
        <f t="shared" si="246"/>
        <v>{s:'63F372', v:132 , c:'放デイ３２・責欠２・開減１・'},</v>
      </c>
      <c r="AN5318" s="16"/>
    </row>
    <row r="5319" ht="16.5" customHeight="1">
      <c r="A5319" s="29">
        <v>63.0</v>
      </c>
      <c r="B5319" s="30" t="s">
        <v>7704</v>
      </c>
      <c r="C5319" s="31">
        <v>5317.0</v>
      </c>
      <c r="D5319" s="32" t="s">
        <v>7705</v>
      </c>
      <c r="E5319" s="94"/>
      <c r="F5319" s="94"/>
      <c r="G5319" s="76"/>
      <c r="H5319" s="63"/>
      <c r="I5319" s="63"/>
      <c r="J5319" s="51"/>
      <c r="K5319" s="94"/>
      <c r="L5319" s="140"/>
      <c r="M5319" s="348"/>
      <c r="N5319" s="304"/>
      <c r="O5319" s="381"/>
      <c r="P5319" s="87"/>
      <c r="Q5319" s="304"/>
      <c r="R5319" s="380"/>
      <c r="S5319" s="304"/>
      <c r="T5319" s="304"/>
      <c r="U5319" s="140"/>
      <c r="V5319" s="140"/>
      <c r="W5319" s="140"/>
      <c r="X5319" s="306"/>
      <c r="Y5319" s="290"/>
      <c r="Z5319" s="355"/>
      <c r="AA5319" s="356" t="s">
        <v>20</v>
      </c>
      <c r="AB5319" s="357" t="s">
        <v>21</v>
      </c>
      <c r="AC5319" s="358">
        <v>0.85</v>
      </c>
      <c r="AD5319" s="288"/>
      <c r="AE5319" s="288"/>
      <c r="AF5319" s="346"/>
      <c r="AG5319" s="45">
        <v>112.0</v>
      </c>
      <c r="AH5319" s="79"/>
      <c r="AI5319" s="80"/>
      <c r="AJ5319" s="80"/>
      <c r="AK5319" s="80"/>
      <c r="AL5319" s="14"/>
      <c r="AM5319" s="16" t="str">
        <f t="shared" si="246"/>
        <v>{s:'63F373', v:112 , c:'放デイ３２・責欠２・開減１・評減・'},</v>
      </c>
      <c r="AN5319" s="16"/>
    </row>
    <row r="5320" ht="16.5" customHeight="1">
      <c r="A5320" s="29">
        <v>63.0</v>
      </c>
      <c r="B5320" s="30" t="s">
        <v>7706</v>
      </c>
      <c r="C5320" s="31">
        <v>5318.0</v>
      </c>
      <c r="D5320" s="32" t="s">
        <v>7707</v>
      </c>
      <c r="E5320" s="94"/>
      <c r="F5320" s="94"/>
      <c r="G5320" s="76"/>
      <c r="H5320" s="63"/>
      <c r="I5320" s="63"/>
      <c r="J5320" s="51"/>
      <c r="K5320" s="94"/>
      <c r="L5320" s="140"/>
      <c r="M5320" s="348"/>
      <c r="N5320" s="304"/>
      <c r="O5320" s="381"/>
      <c r="P5320" s="87"/>
      <c r="Q5320" s="304"/>
      <c r="R5320" s="380"/>
      <c r="S5320" s="304"/>
      <c r="T5320" s="304"/>
      <c r="U5320" s="140"/>
      <c r="V5320" s="140"/>
      <c r="W5320" s="140"/>
      <c r="X5320" s="305" t="s">
        <v>329</v>
      </c>
      <c r="Y5320" s="287" t="s">
        <v>21</v>
      </c>
      <c r="Z5320" s="354" t="str">
        <f>$Z$655</f>
        <v/>
      </c>
      <c r="AA5320" s="435"/>
      <c r="AB5320" s="292"/>
      <c r="AC5320" s="292"/>
      <c r="AD5320" s="292"/>
      <c r="AE5320" s="292"/>
      <c r="AF5320" s="355"/>
      <c r="AG5320" s="45">
        <v>160.0</v>
      </c>
      <c r="AH5320" s="79"/>
      <c r="AI5320" s="80"/>
      <c r="AJ5320" s="80"/>
      <c r="AK5320" s="80"/>
      <c r="AL5320" s="14"/>
      <c r="AM5320" s="16" t="str">
        <f t="shared" si="246"/>
        <v>{s:'63F374', v:160 , c:'放デイ３２・責欠２・開減２・'},</v>
      </c>
      <c r="AN5320" s="16"/>
    </row>
    <row r="5321" ht="16.5" customHeight="1">
      <c r="A5321" s="29">
        <v>63.0</v>
      </c>
      <c r="B5321" s="30" t="s">
        <v>7708</v>
      </c>
      <c r="C5321" s="31">
        <v>5319.0</v>
      </c>
      <c r="D5321" s="32" t="s">
        <v>7709</v>
      </c>
      <c r="E5321" s="94"/>
      <c r="F5321" s="94"/>
      <c r="G5321" s="76"/>
      <c r="H5321" s="63"/>
      <c r="I5321" s="63"/>
      <c r="J5321" s="51"/>
      <c r="K5321" s="94"/>
      <c r="L5321" s="140"/>
      <c r="M5321" s="348"/>
      <c r="N5321" s="304"/>
      <c r="O5321" s="381"/>
      <c r="P5321" s="87"/>
      <c r="Q5321" s="304"/>
      <c r="R5321" s="380"/>
      <c r="S5321" s="304"/>
      <c r="T5321" s="304"/>
      <c r="U5321" s="140"/>
      <c r="V5321" s="140"/>
      <c r="W5321" s="140"/>
      <c r="X5321" s="306"/>
      <c r="Y5321" s="290"/>
      <c r="Z5321" s="355"/>
      <c r="AA5321" s="356" t="s">
        <v>20</v>
      </c>
      <c r="AB5321" s="357" t="s">
        <v>21</v>
      </c>
      <c r="AC5321" s="358">
        <v>0.85</v>
      </c>
      <c r="AD5321" s="288"/>
      <c r="AE5321" s="288"/>
      <c r="AF5321" s="346"/>
      <c r="AG5321" s="45">
        <v>136.0</v>
      </c>
      <c r="AH5321" s="79"/>
      <c r="AI5321" s="80"/>
      <c r="AJ5321" s="80"/>
      <c r="AK5321" s="80"/>
      <c r="AL5321" s="14"/>
      <c r="AM5321" s="16" t="str">
        <f t="shared" si="246"/>
        <v>{s:'63F375', v:136 , c:'放デイ３２・責欠２・開減２・評減・'},</v>
      </c>
      <c r="AN5321" s="16"/>
    </row>
    <row r="5322" ht="16.5" customHeight="1">
      <c r="A5322" s="29">
        <v>63.0</v>
      </c>
      <c r="B5322" s="30" t="s">
        <v>7710</v>
      </c>
      <c r="C5322" s="31">
        <v>5320.0</v>
      </c>
      <c r="D5322" s="32" t="s">
        <v>7711</v>
      </c>
      <c r="E5322" s="94"/>
      <c r="F5322" s="94"/>
      <c r="G5322" s="76"/>
      <c r="H5322" s="63"/>
      <c r="I5322" s="63"/>
      <c r="J5322" s="51"/>
      <c r="K5322" s="94"/>
      <c r="L5322" s="140"/>
      <c r="M5322" s="348"/>
      <c r="N5322" s="304"/>
      <c r="O5322" s="381"/>
      <c r="P5322" s="87"/>
      <c r="Q5322" s="304"/>
      <c r="R5322" s="380"/>
      <c r="S5322" s="304"/>
      <c r="T5322" s="304"/>
      <c r="U5322" s="140"/>
      <c r="V5322" s="140"/>
      <c r="W5322" s="140"/>
      <c r="X5322" s="299"/>
      <c r="Y5322" s="287"/>
      <c r="Z5322" s="345"/>
      <c r="AA5322" s="398"/>
      <c r="AB5322" s="288"/>
      <c r="AC5322" s="346"/>
      <c r="AD5322" s="82" t="s">
        <v>30</v>
      </c>
      <c r="AE5322" s="302">
        <v>5.0</v>
      </c>
      <c r="AF5322" s="360" t="s">
        <v>31</v>
      </c>
      <c r="AG5322" s="45">
        <v>183.0</v>
      </c>
      <c r="AH5322" s="79"/>
      <c r="AI5322" s="80"/>
      <c r="AJ5322" s="80"/>
      <c r="AK5322" s="80"/>
      <c r="AL5322" s="14"/>
      <c r="AM5322" s="16" t="str">
        <f t="shared" si="246"/>
        <v>{s:'63F376', v:183 , c:'放デイ３２・責欠２・拘減・'},</v>
      </c>
      <c r="AN5322" s="16"/>
    </row>
    <row r="5323" ht="16.5" customHeight="1">
      <c r="A5323" s="29">
        <v>63.0</v>
      </c>
      <c r="B5323" s="30" t="s">
        <v>7712</v>
      </c>
      <c r="C5323" s="31">
        <v>5321.0</v>
      </c>
      <c r="D5323" s="32" t="s">
        <v>7713</v>
      </c>
      <c r="E5323" s="94"/>
      <c r="F5323" s="94"/>
      <c r="G5323" s="76"/>
      <c r="H5323" s="63"/>
      <c r="I5323" s="63"/>
      <c r="J5323" s="51"/>
      <c r="K5323" s="94"/>
      <c r="L5323" s="140"/>
      <c r="M5323" s="348"/>
      <c r="N5323" s="304"/>
      <c r="O5323" s="381"/>
      <c r="P5323" s="87"/>
      <c r="Q5323" s="304"/>
      <c r="R5323" s="380"/>
      <c r="S5323" s="304"/>
      <c r="T5323" s="304"/>
      <c r="U5323" s="140"/>
      <c r="V5323" s="140"/>
      <c r="W5323" s="140"/>
      <c r="X5323" s="303"/>
      <c r="Y5323" s="290"/>
      <c r="Z5323" s="350"/>
      <c r="AA5323" s="299" t="s">
        <v>20</v>
      </c>
      <c r="AB5323" s="287" t="s">
        <v>21</v>
      </c>
      <c r="AC5323" s="361">
        <v>0.85</v>
      </c>
      <c r="AD5323" s="87"/>
      <c r="AE5323" s="302"/>
      <c r="AF5323" s="360"/>
      <c r="AG5323" s="45">
        <v>155.0</v>
      </c>
      <c r="AH5323" s="79"/>
      <c r="AI5323" s="80"/>
      <c r="AJ5323" s="80"/>
      <c r="AK5323" s="80"/>
      <c r="AL5323" s="14"/>
      <c r="AM5323" s="16" t="str">
        <f t="shared" si="246"/>
        <v>{s:'63F377', v:155 , c:'放デイ３２・責欠２・評減・拘減・'},</v>
      </c>
      <c r="AN5323" s="16"/>
    </row>
    <row r="5324" ht="16.5" customHeight="1">
      <c r="A5324" s="29">
        <v>63.0</v>
      </c>
      <c r="B5324" s="30" t="s">
        <v>7714</v>
      </c>
      <c r="C5324" s="31">
        <v>5322.0</v>
      </c>
      <c r="D5324" s="32" t="s">
        <v>7715</v>
      </c>
      <c r="E5324" s="94"/>
      <c r="F5324" s="94"/>
      <c r="G5324" s="76"/>
      <c r="H5324" s="63"/>
      <c r="I5324" s="63"/>
      <c r="J5324" s="51"/>
      <c r="K5324" s="94"/>
      <c r="L5324" s="140"/>
      <c r="M5324" s="348"/>
      <c r="N5324" s="304"/>
      <c r="O5324" s="381"/>
      <c r="P5324" s="307"/>
      <c r="Q5324" s="304"/>
      <c r="R5324" s="380"/>
      <c r="S5324" s="304"/>
      <c r="T5324" s="304"/>
      <c r="U5324" s="140"/>
      <c r="V5324" s="140"/>
      <c r="W5324" s="140"/>
      <c r="X5324" s="305" t="s">
        <v>326</v>
      </c>
      <c r="Y5324" s="302" t="s">
        <v>21</v>
      </c>
      <c r="Z5324" s="349">
        <v>0.7</v>
      </c>
      <c r="AA5324" s="434"/>
      <c r="AB5324" s="297"/>
      <c r="AC5324" s="362"/>
      <c r="AD5324" s="87"/>
      <c r="AE5324" s="313"/>
      <c r="AF5324" s="349"/>
      <c r="AG5324" s="45">
        <v>127.0</v>
      </c>
      <c r="AH5324" s="79"/>
      <c r="AI5324" s="80"/>
      <c r="AJ5324" s="80"/>
      <c r="AK5324" s="80"/>
      <c r="AL5324" s="14"/>
      <c r="AM5324" s="16" t="str">
        <f t="shared" si="246"/>
        <v>{s:'63F378', v:127 , c:'放デイ３２・責欠２・開減１・拘減・'},</v>
      </c>
      <c r="AN5324" s="16"/>
    </row>
    <row r="5325" ht="16.5" customHeight="1">
      <c r="A5325" s="29">
        <v>63.0</v>
      </c>
      <c r="B5325" s="30" t="s">
        <v>7716</v>
      </c>
      <c r="C5325" s="31">
        <v>5323.0</v>
      </c>
      <c r="D5325" s="32" t="s">
        <v>7717</v>
      </c>
      <c r="E5325" s="94"/>
      <c r="F5325" s="94"/>
      <c r="G5325" s="76"/>
      <c r="H5325" s="63"/>
      <c r="I5325" s="63"/>
      <c r="J5325" s="51"/>
      <c r="K5325" s="94"/>
      <c r="L5325" s="140"/>
      <c r="M5325" s="348"/>
      <c r="N5325" s="304"/>
      <c r="O5325" s="381"/>
      <c r="P5325" s="307"/>
      <c r="Q5325" s="304"/>
      <c r="R5325" s="380"/>
      <c r="S5325" s="304"/>
      <c r="T5325" s="304"/>
      <c r="U5325" s="140"/>
      <c r="V5325" s="140"/>
      <c r="W5325" s="140"/>
      <c r="X5325" s="306"/>
      <c r="Y5325" s="290"/>
      <c r="Z5325" s="355"/>
      <c r="AA5325" s="356" t="s">
        <v>20</v>
      </c>
      <c r="AB5325" s="357" t="s">
        <v>21</v>
      </c>
      <c r="AC5325" s="363">
        <v>0.85</v>
      </c>
      <c r="AD5325" s="87"/>
      <c r="AE5325" s="313"/>
      <c r="AF5325" s="349"/>
      <c r="AG5325" s="45">
        <v>107.0</v>
      </c>
      <c r="AH5325" s="79"/>
      <c r="AI5325" s="80"/>
      <c r="AJ5325" s="80"/>
      <c r="AK5325" s="80"/>
      <c r="AL5325" s="14"/>
      <c r="AM5325" s="16" t="str">
        <f t="shared" si="246"/>
        <v>{s:'63F379', v:107 , c:'放デイ３２・責欠２・開減１・評減・拘減・'},</v>
      </c>
      <c r="AN5325" s="16"/>
    </row>
    <row r="5326" ht="16.5" customHeight="1">
      <c r="A5326" s="29">
        <v>63.0</v>
      </c>
      <c r="B5326" s="30" t="s">
        <v>7718</v>
      </c>
      <c r="C5326" s="31">
        <v>5324.0</v>
      </c>
      <c r="D5326" s="32" t="s">
        <v>7719</v>
      </c>
      <c r="E5326" s="94"/>
      <c r="F5326" s="94"/>
      <c r="G5326" s="76"/>
      <c r="H5326" s="63"/>
      <c r="I5326" s="63"/>
      <c r="J5326" s="51"/>
      <c r="K5326" s="94"/>
      <c r="L5326" s="140"/>
      <c r="M5326" s="348"/>
      <c r="N5326" s="304"/>
      <c r="O5326" s="381"/>
      <c r="P5326" s="307"/>
      <c r="Q5326" s="304"/>
      <c r="R5326" s="380"/>
      <c r="S5326" s="304"/>
      <c r="T5326" s="304"/>
      <c r="U5326" s="140"/>
      <c r="V5326" s="140"/>
      <c r="W5326" s="140"/>
      <c r="X5326" s="305" t="s">
        <v>329</v>
      </c>
      <c r="Y5326" s="302" t="s">
        <v>21</v>
      </c>
      <c r="Z5326" s="349">
        <v>0.85</v>
      </c>
      <c r="AA5326" s="435"/>
      <c r="AB5326" s="292"/>
      <c r="AC5326" s="355"/>
      <c r="AD5326" s="87"/>
      <c r="AE5326" s="313"/>
      <c r="AF5326" s="349"/>
      <c r="AG5326" s="45">
        <v>155.0</v>
      </c>
      <c r="AH5326" s="79"/>
      <c r="AI5326" s="80"/>
      <c r="AJ5326" s="80"/>
      <c r="AK5326" s="80"/>
      <c r="AL5326" s="14"/>
      <c r="AM5326" s="16" t="str">
        <f t="shared" si="246"/>
        <v>{s:'63F380', v:155 , c:'放デイ３２・責欠２・開減２・拘減・'},</v>
      </c>
      <c r="AN5326" s="16"/>
    </row>
    <row r="5327" ht="16.5" customHeight="1">
      <c r="A5327" s="29">
        <v>63.0</v>
      </c>
      <c r="B5327" s="30" t="s">
        <v>7720</v>
      </c>
      <c r="C5327" s="31">
        <v>5325.0</v>
      </c>
      <c r="D5327" s="32" t="s">
        <v>7721</v>
      </c>
      <c r="E5327" s="94"/>
      <c r="F5327" s="94"/>
      <c r="G5327" s="76"/>
      <c r="H5327" s="63"/>
      <c r="I5327" s="63"/>
      <c r="J5327" s="51"/>
      <c r="K5327" s="94"/>
      <c r="L5327" s="140"/>
      <c r="M5327" s="348"/>
      <c r="N5327" s="304"/>
      <c r="O5327" s="381"/>
      <c r="P5327" s="307"/>
      <c r="Q5327" s="304"/>
      <c r="R5327" s="380"/>
      <c r="S5327" s="304"/>
      <c r="T5327" s="304"/>
      <c r="U5327" s="140"/>
      <c r="V5327" s="140"/>
      <c r="W5327" s="140"/>
      <c r="X5327" s="306"/>
      <c r="Y5327" s="290"/>
      <c r="Z5327" s="355"/>
      <c r="AA5327" s="356" t="s">
        <v>20</v>
      </c>
      <c r="AB5327" s="357" t="s">
        <v>21</v>
      </c>
      <c r="AC5327" s="363">
        <v>0.85</v>
      </c>
      <c r="AD5327" s="93"/>
      <c r="AE5327" s="292"/>
      <c r="AF5327" s="355"/>
      <c r="AG5327" s="45">
        <v>131.0</v>
      </c>
      <c r="AH5327" s="79"/>
      <c r="AI5327" s="80"/>
      <c r="AJ5327" s="80"/>
      <c r="AK5327" s="80"/>
      <c r="AL5327" s="14"/>
      <c r="AM5327" s="16" t="str">
        <f t="shared" si="246"/>
        <v>{s:'63F381', v:131 , c:'放デイ３２・責欠２・開減２・評減・拘減・'},</v>
      </c>
      <c r="AN5327" s="16"/>
    </row>
    <row r="5328" ht="16.5" customHeight="1">
      <c r="A5328" s="403">
        <v>63.0</v>
      </c>
      <c r="B5328" s="404" t="s">
        <v>7722</v>
      </c>
      <c r="C5328" s="31">
        <v>5326.0</v>
      </c>
      <c r="D5328" s="405" t="s">
        <v>7723</v>
      </c>
      <c r="E5328" s="94"/>
      <c r="F5328" s="94"/>
      <c r="G5328" s="307"/>
      <c r="H5328" s="63"/>
      <c r="I5328" s="63"/>
      <c r="J5328" s="95"/>
      <c r="K5328" s="69"/>
      <c r="L5328" s="65"/>
      <c r="M5328" s="65"/>
      <c r="N5328" s="140"/>
      <c r="O5328" s="105"/>
      <c r="P5328" s="94"/>
      <c r="Q5328" s="140"/>
      <c r="R5328" s="95"/>
      <c r="S5328" s="406" t="s">
        <v>23</v>
      </c>
      <c r="T5328" s="436" t="s">
        <v>24</v>
      </c>
      <c r="U5328" s="408"/>
      <c r="V5328" s="408"/>
      <c r="W5328" s="437"/>
      <c r="X5328" s="438"/>
      <c r="Y5328" s="409"/>
      <c r="Z5328" s="439"/>
      <c r="AA5328" s="411"/>
      <c r="AB5328" s="412"/>
      <c r="AC5328" s="412"/>
      <c r="AD5328" s="412"/>
      <c r="AE5328" s="412"/>
      <c r="AF5328" s="413"/>
      <c r="AG5328" s="414">
        <v>132.0</v>
      </c>
      <c r="AH5328" s="79"/>
      <c r="AI5328" s="80"/>
      <c r="AJ5328" s="80"/>
      <c r="AK5328" s="80"/>
      <c r="AL5328" s="14"/>
      <c r="AM5328" s="16" t="str">
        <f t="shared" ref="AM5328:AM5351" si="247">"{s:'"&amp;A5328&amp;B5328&amp;"'},"</f>
        <v>{s:'63F382'},</v>
      </c>
      <c r="AN5328" s="16"/>
    </row>
    <row r="5329" ht="16.5" customHeight="1">
      <c r="A5329" s="403">
        <v>63.0</v>
      </c>
      <c r="B5329" s="404" t="s">
        <v>7724</v>
      </c>
      <c r="C5329" s="31">
        <v>5327.0</v>
      </c>
      <c r="D5329" s="405" t="s">
        <v>7725</v>
      </c>
      <c r="E5329" s="94"/>
      <c r="F5329" s="94"/>
      <c r="G5329" s="307"/>
      <c r="H5329" s="373"/>
      <c r="I5329" s="140"/>
      <c r="J5329" s="95"/>
      <c r="K5329" s="69"/>
      <c r="L5329" s="65"/>
      <c r="M5329" s="65"/>
      <c r="N5329" s="140"/>
      <c r="O5329" s="105"/>
      <c r="P5329" s="94"/>
      <c r="Q5329" s="140"/>
      <c r="R5329" s="95"/>
      <c r="S5329" s="440"/>
      <c r="T5329" s="441"/>
      <c r="U5329" s="442" t="s">
        <v>21</v>
      </c>
      <c r="V5329" s="443">
        <v>0.7</v>
      </c>
      <c r="W5329" s="444"/>
      <c r="X5329" s="445"/>
      <c r="Y5329" s="418"/>
      <c r="Z5329" s="446"/>
      <c r="AA5329" s="438" t="s">
        <v>20</v>
      </c>
      <c r="AB5329" s="409" t="s">
        <v>21</v>
      </c>
      <c r="AC5329" s="447">
        <v>0.85</v>
      </c>
      <c r="AD5329" s="412"/>
      <c r="AE5329" s="412"/>
      <c r="AF5329" s="413"/>
      <c r="AG5329" s="414">
        <v>112.0</v>
      </c>
      <c r="AH5329" s="79"/>
      <c r="AI5329" s="80"/>
      <c r="AJ5329" s="80"/>
      <c r="AK5329" s="80"/>
      <c r="AL5329" s="14"/>
      <c r="AM5329" s="16" t="str">
        <f t="shared" si="247"/>
        <v>{s:'63F383'},</v>
      </c>
      <c r="AN5329" s="16"/>
    </row>
    <row r="5330" ht="16.5" customHeight="1">
      <c r="A5330" s="403">
        <v>63.0</v>
      </c>
      <c r="B5330" s="404" t="s">
        <v>7726</v>
      </c>
      <c r="C5330" s="31">
        <v>5328.0</v>
      </c>
      <c r="D5330" s="405" t="s">
        <v>7727</v>
      </c>
      <c r="E5330" s="94"/>
      <c r="F5330" s="94"/>
      <c r="G5330" s="103"/>
      <c r="H5330" s="140"/>
      <c r="I5330" s="140"/>
      <c r="J5330" s="95"/>
      <c r="K5330" s="69"/>
      <c r="L5330" s="65"/>
      <c r="M5330" s="65"/>
      <c r="N5330" s="302"/>
      <c r="O5330" s="382"/>
      <c r="P5330" s="383"/>
      <c r="Q5330" s="302"/>
      <c r="R5330" s="384"/>
      <c r="S5330" s="440"/>
      <c r="T5330" s="441"/>
      <c r="U5330" s="442"/>
      <c r="V5330" s="443"/>
      <c r="W5330" s="448"/>
      <c r="X5330" s="449" t="s">
        <v>326</v>
      </c>
      <c r="Y5330" s="409" t="s">
        <v>21</v>
      </c>
      <c r="Z5330" s="410" t="str">
        <f>$Z$653</f>
        <v/>
      </c>
      <c r="AA5330" s="426"/>
      <c r="AB5330" s="427"/>
      <c r="AC5330" s="427"/>
      <c r="AD5330" s="427"/>
      <c r="AE5330" s="427"/>
      <c r="AF5330" s="428"/>
      <c r="AG5330" s="414">
        <v>92.0</v>
      </c>
      <c r="AH5330" s="79"/>
      <c r="AI5330" s="80"/>
      <c r="AJ5330" s="80"/>
      <c r="AK5330" s="80"/>
      <c r="AL5330" s="14"/>
      <c r="AM5330" s="16" t="str">
        <f t="shared" si="247"/>
        <v>{s:'63F384'},</v>
      </c>
      <c r="AN5330" s="16"/>
    </row>
    <row r="5331" ht="16.5" customHeight="1">
      <c r="A5331" s="403">
        <v>63.0</v>
      </c>
      <c r="B5331" s="404" t="s">
        <v>7728</v>
      </c>
      <c r="C5331" s="31">
        <v>5329.0</v>
      </c>
      <c r="D5331" s="405" t="s">
        <v>7729</v>
      </c>
      <c r="E5331" s="94"/>
      <c r="F5331" s="94"/>
      <c r="G5331" s="103"/>
      <c r="H5331" s="140"/>
      <c r="I5331" s="140"/>
      <c r="J5331" s="95"/>
      <c r="K5331" s="69"/>
      <c r="L5331" s="65"/>
      <c r="M5331" s="65"/>
      <c r="N5331" s="302"/>
      <c r="O5331" s="382"/>
      <c r="P5331" s="383"/>
      <c r="Q5331" s="302"/>
      <c r="R5331" s="384"/>
      <c r="S5331" s="440"/>
      <c r="T5331" s="441"/>
      <c r="U5331" s="442"/>
      <c r="V5331" s="443"/>
      <c r="W5331" s="448"/>
      <c r="X5331" s="450"/>
      <c r="Y5331" s="418"/>
      <c r="Z5331" s="419"/>
      <c r="AA5331" s="420" t="s">
        <v>20</v>
      </c>
      <c r="AB5331" s="421" t="s">
        <v>21</v>
      </c>
      <c r="AC5331" s="422">
        <v>0.85</v>
      </c>
      <c r="AD5331" s="412"/>
      <c r="AE5331" s="412"/>
      <c r="AF5331" s="413"/>
      <c r="AG5331" s="414">
        <v>78.0</v>
      </c>
      <c r="AH5331" s="79"/>
      <c r="AI5331" s="80"/>
      <c r="AJ5331" s="80"/>
      <c r="AK5331" s="80"/>
      <c r="AL5331" s="14"/>
      <c r="AM5331" s="16" t="str">
        <f t="shared" si="247"/>
        <v>{s:'63F385'},</v>
      </c>
      <c r="AN5331" s="16"/>
    </row>
    <row r="5332" ht="16.5" customHeight="1">
      <c r="A5332" s="403">
        <v>63.0</v>
      </c>
      <c r="B5332" s="404" t="s">
        <v>7730</v>
      </c>
      <c r="C5332" s="31">
        <v>5330.0</v>
      </c>
      <c r="D5332" s="405" t="s">
        <v>7731</v>
      </c>
      <c r="E5332" s="94"/>
      <c r="F5332" s="94"/>
      <c r="G5332" s="103"/>
      <c r="H5332" s="140"/>
      <c r="I5332" s="140"/>
      <c r="J5332" s="95"/>
      <c r="K5332" s="69"/>
      <c r="L5332" s="65"/>
      <c r="M5332" s="65"/>
      <c r="N5332" s="302"/>
      <c r="O5332" s="382"/>
      <c r="P5332" s="383"/>
      <c r="Q5332" s="302"/>
      <c r="R5332" s="384"/>
      <c r="S5332" s="440"/>
      <c r="T5332" s="441"/>
      <c r="U5332" s="442"/>
      <c r="V5332" s="443"/>
      <c r="W5332" s="448"/>
      <c r="X5332" s="449" t="s">
        <v>329</v>
      </c>
      <c r="Y5332" s="409" t="s">
        <v>21</v>
      </c>
      <c r="Z5332" s="410" t="str">
        <f>$Z$655</f>
        <v/>
      </c>
      <c r="AA5332" s="423"/>
      <c r="AB5332" s="424"/>
      <c r="AC5332" s="424"/>
      <c r="AD5332" s="424"/>
      <c r="AE5332" s="424"/>
      <c r="AF5332" s="419"/>
      <c r="AG5332" s="414">
        <v>112.0</v>
      </c>
      <c r="AH5332" s="79"/>
      <c r="AI5332" s="80"/>
      <c r="AJ5332" s="80"/>
      <c r="AK5332" s="80"/>
      <c r="AL5332" s="14"/>
      <c r="AM5332" s="16" t="str">
        <f t="shared" si="247"/>
        <v>{s:'63F386'},</v>
      </c>
      <c r="AN5332" s="16"/>
    </row>
    <row r="5333" ht="16.5" customHeight="1">
      <c r="A5333" s="403">
        <v>63.0</v>
      </c>
      <c r="B5333" s="404" t="s">
        <v>7732</v>
      </c>
      <c r="C5333" s="31">
        <v>5331.0</v>
      </c>
      <c r="D5333" s="405" t="s">
        <v>7733</v>
      </c>
      <c r="E5333" s="94"/>
      <c r="F5333" s="94"/>
      <c r="G5333" s="103"/>
      <c r="H5333" s="140"/>
      <c r="I5333" s="140"/>
      <c r="J5333" s="95"/>
      <c r="K5333" s="69"/>
      <c r="L5333" s="65"/>
      <c r="M5333" s="65"/>
      <c r="N5333" s="302"/>
      <c r="O5333" s="382"/>
      <c r="P5333" s="383"/>
      <c r="Q5333" s="302"/>
      <c r="R5333" s="384"/>
      <c r="S5333" s="440"/>
      <c r="T5333" s="441"/>
      <c r="U5333" s="442"/>
      <c r="V5333" s="443"/>
      <c r="W5333" s="448"/>
      <c r="X5333" s="450"/>
      <c r="Y5333" s="418"/>
      <c r="Z5333" s="419"/>
      <c r="AA5333" s="420" t="s">
        <v>20</v>
      </c>
      <c r="AB5333" s="421" t="s">
        <v>21</v>
      </c>
      <c r="AC5333" s="422">
        <v>0.85</v>
      </c>
      <c r="AD5333" s="412"/>
      <c r="AE5333" s="412"/>
      <c r="AF5333" s="413"/>
      <c r="AG5333" s="414">
        <v>95.0</v>
      </c>
      <c r="AH5333" s="79"/>
      <c r="AI5333" s="80"/>
      <c r="AJ5333" s="80"/>
      <c r="AK5333" s="80"/>
      <c r="AL5333" s="14"/>
      <c r="AM5333" s="16" t="str">
        <f t="shared" si="247"/>
        <v>{s:'63F387'},</v>
      </c>
      <c r="AN5333" s="16"/>
    </row>
    <row r="5334" ht="16.5" customHeight="1">
      <c r="A5334" s="403">
        <v>63.0</v>
      </c>
      <c r="B5334" s="404" t="s">
        <v>7734</v>
      </c>
      <c r="C5334" s="31">
        <v>5332.0</v>
      </c>
      <c r="D5334" s="405" t="s">
        <v>7735</v>
      </c>
      <c r="E5334" s="94"/>
      <c r="F5334" s="94"/>
      <c r="G5334" s="103"/>
      <c r="H5334" s="140"/>
      <c r="I5334" s="140"/>
      <c r="J5334" s="95"/>
      <c r="K5334" s="69"/>
      <c r="L5334" s="65"/>
      <c r="M5334" s="65"/>
      <c r="N5334" s="302"/>
      <c r="O5334" s="382"/>
      <c r="P5334" s="383"/>
      <c r="Q5334" s="302"/>
      <c r="R5334" s="384"/>
      <c r="S5334" s="440"/>
      <c r="T5334" s="441"/>
      <c r="U5334" s="442"/>
      <c r="V5334" s="443"/>
      <c r="W5334" s="448"/>
      <c r="X5334" s="438"/>
      <c r="Y5334" s="409"/>
      <c r="Z5334" s="439"/>
      <c r="AA5334" s="411"/>
      <c r="AB5334" s="412"/>
      <c r="AC5334" s="413"/>
      <c r="AD5334" s="451" t="s">
        <v>30</v>
      </c>
      <c r="AE5334" s="442">
        <v>5.0</v>
      </c>
      <c r="AF5334" s="452" t="s">
        <v>31</v>
      </c>
      <c r="AG5334" s="414">
        <v>127.0</v>
      </c>
      <c r="AH5334" s="79"/>
      <c r="AI5334" s="80"/>
      <c r="AJ5334" s="80"/>
      <c r="AK5334" s="80"/>
      <c r="AL5334" s="14"/>
      <c r="AM5334" s="16" t="str">
        <f t="shared" si="247"/>
        <v>{s:'63F388'},</v>
      </c>
      <c r="AN5334" s="16"/>
    </row>
    <row r="5335" ht="16.5" customHeight="1">
      <c r="A5335" s="403">
        <v>63.0</v>
      </c>
      <c r="B5335" s="404" t="s">
        <v>7736</v>
      </c>
      <c r="C5335" s="31">
        <v>5333.0</v>
      </c>
      <c r="D5335" s="405" t="s">
        <v>7737</v>
      </c>
      <c r="E5335" s="94"/>
      <c r="F5335" s="94"/>
      <c r="G5335" s="103"/>
      <c r="H5335" s="140"/>
      <c r="I5335" s="140"/>
      <c r="J5335" s="95"/>
      <c r="K5335" s="69"/>
      <c r="L5335" s="65"/>
      <c r="M5335" s="65"/>
      <c r="N5335" s="302"/>
      <c r="O5335" s="382"/>
      <c r="P5335" s="383"/>
      <c r="Q5335" s="302"/>
      <c r="R5335" s="384"/>
      <c r="S5335" s="440"/>
      <c r="T5335" s="441"/>
      <c r="U5335" s="442"/>
      <c r="V5335" s="443"/>
      <c r="W5335" s="448"/>
      <c r="X5335" s="445"/>
      <c r="Y5335" s="418"/>
      <c r="Z5335" s="446"/>
      <c r="AA5335" s="438" t="s">
        <v>20</v>
      </c>
      <c r="AB5335" s="409" t="s">
        <v>21</v>
      </c>
      <c r="AC5335" s="454">
        <v>0.85</v>
      </c>
      <c r="AD5335" s="441"/>
      <c r="AE5335" s="442"/>
      <c r="AF5335" s="452"/>
      <c r="AG5335" s="414">
        <v>107.0</v>
      </c>
      <c r="AH5335" s="79"/>
      <c r="AI5335" s="80"/>
      <c r="AJ5335" s="80"/>
      <c r="AK5335" s="80"/>
      <c r="AL5335" s="14"/>
      <c r="AM5335" s="16" t="str">
        <f t="shared" si="247"/>
        <v>{s:'63F389'},</v>
      </c>
      <c r="AN5335" s="16"/>
    </row>
    <row r="5336" ht="16.5" customHeight="1">
      <c r="A5336" s="403">
        <v>63.0</v>
      </c>
      <c r="B5336" s="404" t="s">
        <v>7738</v>
      </c>
      <c r="C5336" s="31">
        <v>5334.0</v>
      </c>
      <c r="D5336" s="405" t="s">
        <v>7739</v>
      </c>
      <c r="E5336" s="94"/>
      <c r="F5336" s="94"/>
      <c r="G5336" s="103"/>
      <c r="H5336" s="140"/>
      <c r="I5336" s="140"/>
      <c r="J5336" s="95"/>
      <c r="K5336" s="69"/>
      <c r="L5336" s="65"/>
      <c r="M5336" s="65"/>
      <c r="N5336" s="302"/>
      <c r="O5336" s="382"/>
      <c r="P5336" s="383"/>
      <c r="Q5336" s="302"/>
      <c r="R5336" s="384"/>
      <c r="S5336" s="440"/>
      <c r="T5336" s="441"/>
      <c r="U5336" s="442"/>
      <c r="V5336" s="443"/>
      <c r="W5336" s="448"/>
      <c r="X5336" s="449" t="s">
        <v>326</v>
      </c>
      <c r="Y5336" s="442" t="s">
        <v>21</v>
      </c>
      <c r="Z5336" s="448" t="str">
        <f>$Z$653</f>
        <v/>
      </c>
      <c r="AA5336" s="426"/>
      <c r="AB5336" s="427"/>
      <c r="AC5336" s="428"/>
      <c r="AD5336" s="441"/>
      <c r="AE5336" s="443"/>
      <c r="AF5336" s="448"/>
      <c r="AG5336" s="414">
        <v>87.0</v>
      </c>
      <c r="AH5336" s="79"/>
      <c r="AI5336" s="80"/>
      <c r="AJ5336" s="80"/>
      <c r="AK5336" s="80"/>
      <c r="AL5336" s="14"/>
      <c r="AM5336" s="16" t="str">
        <f t="shared" si="247"/>
        <v>{s:'63F390'},</v>
      </c>
      <c r="AN5336" s="16"/>
    </row>
    <row r="5337" ht="16.5" customHeight="1">
      <c r="A5337" s="403">
        <v>63.0</v>
      </c>
      <c r="B5337" s="404" t="s">
        <v>7740</v>
      </c>
      <c r="C5337" s="31">
        <v>5335.0</v>
      </c>
      <c r="D5337" s="405" t="s">
        <v>7741</v>
      </c>
      <c r="E5337" s="94"/>
      <c r="F5337" s="94"/>
      <c r="G5337" s="103"/>
      <c r="H5337" s="140"/>
      <c r="I5337" s="140"/>
      <c r="J5337" s="95"/>
      <c r="K5337" s="69"/>
      <c r="L5337" s="65"/>
      <c r="M5337" s="65"/>
      <c r="N5337" s="302"/>
      <c r="O5337" s="382"/>
      <c r="P5337" s="383"/>
      <c r="Q5337" s="302"/>
      <c r="R5337" s="384"/>
      <c r="S5337" s="440"/>
      <c r="T5337" s="441"/>
      <c r="U5337" s="442"/>
      <c r="V5337" s="443"/>
      <c r="W5337" s="448"/>
      <c r="X5337" s="450"/>
      <c r="Y5337" s="418"/>
      <c r="Z5337" s="419"/>
      <c r="AA5337" s="420" t="s">
        <v>20</v>
      </c>
      <c r="AB5337" s="421" t="s">
        <v>21</v>
      </c>
      <c r="AC5337" s="430">
        <v>0.85</v>
      </c>
      <c r="AD5337" s="441"/>
      <c r="AE5337" s="443"/>
      <c r="AF5337" s="448"/>
      <c r="AG5337" s="414">
        <v>73.0</v>
      </c>
      <c r="AH5337" s="79"/>
      <c r="AI5337" s="80"/>
      <c r="AJ5337" s="80"/>
      <c r="AK5337" s="80"/>
      <c r="AL5337" s="14"/>
      <c r="AM5337" s="16" t="str">
        <f t="shared" si="247"/>
        <v>{s:'63F391'},</v>
      </c>
      <c r="AN5337" s="16"/>
    </row>
    <row r="5338" ht="16.5" customHeight="1">
      <c r="A5338" s="403">
        <v>63.0</v>
      </c>
      <c r="B5338" s="404" t="s">
        <v>7742</v>
      </c>
      <c r="C5338" s="31">
        <v>5336.0</v>
      </c>
      <c r="D5338" s="405" t="s">
        <v>7743</v>
      </c>
      <c r="E5338" s="94"/>
      <c r="F5338" s="94"/>
      <c r="G5338" s="103"/>
      <c r="H5338" s="140"/>
      <c r="I5338" s="140"/>
      <c r="J5338" s="95"/>
      <c r="K5338" s="69"/>
      <c r="L5338" s="65"/>
      <c r="M5338" s="65"/>
      <c r="N5338" s="302"/>
      <c r="O5338" s="382"/>
      <c r="P5338" s="383"/>
      <c r="Q5338" s="302"/>
      <c r="R5338" s="384"/>
      <c r="S5338" s="440"/>
      <c r="T5338" s="441"/>
      <c r="U5338" s="442"/>
      <c r="V5338" s="443"/>
      <c r="W5338" s="448"/>
      <c r="X5338" s="449" t="s">
        <v>329</v>
      </c>
      <c r="Y5338" s="442" t="s">
        <v>21</v>
      </c>
      <c r="Z5338" s="448" t="str">
        <f>$Z$655</f>
        <v/>
      </c>
      <c r="AA5338" s="423"/>
      <c r="AB5338" s="424"/>
      <c r="AC5338" s="419"/>
      <c r="AD5338" s="441"/>
      <c r="AE5338" s="443"/>
      <c r="AF5338" s="448"/>
      <c r="AG5338" s="414">
        <v>107.0</v>
      </c>
      <c r="AH5338" s="79"/>
      <c r="AI5338" s="80"/>
      <c r="AJ5338" s="80"/>
      <c r="AK5338" s="80"/>
      <c r="AL5338" s="14"/>
      <c r="AM5338" s="16" t="str">
        <f t="shared" si="247"/>
        <v>{s:'63F392'},</v>
      </c>
      <c r="AN5338" s="16"/>
    </row>
    <row r="5339" ht="16.5" customHeight="1">
      <c r="A5339" s="403">
        <v>63.0</v>
      </c>
      <c r="B5339" s="404" t="s">
        <v>7744</v>
      </c>
      <c r="C5339" s="31">
        <v>5337.0</v>
      </c>
      <c r="D5339" s="405" t="s">
        <v>7745</v>
      </c>
      <c r="E5339" s="94"/>
      <c r="F5339" s="94"/>
      <c r="G5339" s="103"/>
      <c r="H5339" s="140"/>
      <c r="I5339" s="140"/>
      <c r="J5339" s="95"/>
      <c r="K5339" s="69"/>
      <c r="L5339" s="65"/>
      <c r="M5339" s="65"/>
      <c r="N5339" s="302"/>
      <c r="O5339" s="382"/>
      <c r="P5339" s="383"/>
      <c r="Q5339" s="302"/>
      <c r="R5339" s="384"/>
      <c r="S5339" s="440"/>
      <c r="T5339" s="456"/>
      <c r="U5339" s="442"/>
      <c r="V5339" s="443"/>
      <c r="W5339" s="448"/>
      <c r="X5339" s="450"/>
      <c r="Y5339" s="418"/>
      <c r="Z5339" s="419"/>
      <c r="AA5339" s="420" t="s">
        <v>20</v>
      </c>
      <c r="AB5339" s="421" t="s">
        <v>21</v>
      </c>
      <c r="AC5339" s="430">
        <v>0.85</v>
      </c>
      <c r="AD5339" s="456"/>
      <c r="AE5339" s="424"/>
      <c r="AF5339" s="419"/>
      <c r="AG5339" s="414">
        <v>90.0</v>
      </c>
      <c r="AH5339" s="79"/>
      <c r="AI5339" s="80"/>
      <c r="AJ5339" s="80"/>
      <c r="AK5339" s="80"/>
      <c r="AL5339" s="14"/>
      <c r="AM5339" s="16" t="str">
        <f t="shared" si="247"/>
        <v>{s:'63F393'},</v>
      </c>
      <c r="AN5339" s="16"/>
    </row>
    <row r="5340" ht="16.5" customHeight="1">
      <c r="A5340" s="403">
        <v>63.0</v>
      </c>
      <c r="B5340" s="404" t="s">
        <v>7746</v>
      </c>
      <c r="C5340" s="31">
        <v>5338.0</v>
      </c>
      <c r="D5340" s="405" t="s">
        <v>7747</v>
      </c>
      <c r="E5340" s="94"/>
      <c r="F5340" s="94"/>
      <c r="G5340" s="103"/>
      <c r="H5340" s="140"/>
      <c r="I5340" s="140"/>
      <c r="J5340" s="95"/>
      <c r="K5340" s="69"/>
      <c r="L5340" s="65"/>
      <c r="M5340" s="65"/>
      <c r="N5340" s="302"/>
      <c r="O5340" s="382"/>
      <c r="P5340" s="383"/>
      <c r="Q5340" s="302"/>
      <c r="R5340" s="384"/>
      <c r="S5340" s="440"/>
      <c r="T5340" s="436" t="s">
        <v>27</v>
      </c>
      <c r="U5340" s="409"/>
      <c r="V5340" s="457"/>
      <c r="W5340" s="410"/>
      <c r="X5340" s="438"/>
      <c r="Y5340" s="409"/>
      <c r="Z5340" s="439"/>
      <c r="AA5340" s="411"/>
      <c r="AB5340" s="412"/>
      <c r="AC5340" s="412"/>
      <c r="AD5340" s="412"/>
      <c r="AE5340" s="412"/>
      <c r="AF5340" s="413"/>
      <c r="AG5340" s="414">
        <v>94.0</v>
      </c>
      <c r="AH5340" s="79"/>
      <c r="AI5340" s="80"/>
      <c r="AJ5340" s="80"/>
      <c r="AK5340" s="80"/>
      <c r="AL5340" s="14"/>
      <c r="AM5340" s="16" t="str">
        <f t="shared" si="247"/>
        <v>{s:'63F394'},</v>
      </c>
      <c r="AN5340" s="16"/>
    </row>
    <row r="5341" ht="16.5" customHeight="1">
      <c r="A5341" s="403">
        <v>63.0</v>
      </c>
      <c r="B5341" s="404" t="s">
        <v>7748</v>
      </c>
      <c r="C5341" s="31">
        <v>5339.0</v>
      </c>
      <c r="D5341" s="405" t="s">
        <v>7749</v>
      </c>
      <c r="E5341" s="94"/>
      <c r="F5341" s="94"/>
      <c r="G5341" s="103"/>
      <c r="H5341" s="140"/>
      <c r="I5341" s="140"/>
      <c r="J5341" s="95"/>
      <c r="K5341" s="69"/>
      <c r="L5341" s="65"/>
      <c r="M5341" s="65"/>
      <c r="N5341" s="302"/>
      <c r="O5341" s="382"/>
      <c r="P5341" s="383"/>
      <c r="Q5341" s="302"/>
      <c r="R5341" s="384"/>
      <c r="S5341" s="440"/>
      <c r="T5341" s="441"/>
      <c r="U5341" s="442" t="s">
        <v>21</v>
      </c>
      <c r="V5341" s="443">
        <v>0.5</v>
      </c>
      <c r="W5341" s="448"/>
      <c r="X5341" s="445"/>
      <c r="Y5341" s="418"/>
      <c r="Z5341" s="446"/>
      <c r="AA5341" s="438" t="s">
        <v>20</v>
      </c>
      <c r="AB5341" s="409" t="s">
        <v>21</v>
      </c>
      <c r="AC5341" s="447">
        <v>0.85</v>
      </c>
      <c r="AD5341" s="412"/>
      <c r="AE5341" s="412"/>
      <c r="AF5341" s="413"/>
      <c r="AG5341" s="414">
        <v>80.0</v>
      </c>
      <c r="AH5341" s="79"/>
      <c r="AI5341" s="80"/>
      <c r="AJ5341" s="80"/>
      <c r="AK5341" s="80"/>
      <c r="AL5341" s="14"/>
      <c r="AM5341" s="16" t="str">
        <f t="shared" si="247"/>
        <v>{s:'63F395'},</v>
      </c>
      <c r="AN5341" s="16"/>
    </row>
    <row r="5342" ht="16.5" customHeight="1">
      <c r="A5342" s="403">
        <v>63.0</v>
      </c>
      <c r="B5342" s="404" t="s">
        <v>7750</v>
      </c>
      <c r="C5342" s="31">
        <v>5340.0</v>
      </c>
      <c r="D5342" s="405" t="s">
        <v>7751</v>
      </c>
      <c r="E5342" s="94"/>
      <c r="F5342" s="94"/>
      <c r="G5342" s="103"/>
      <c r="H5342" s="140"/>
      <c r="I5342" s="140"/>
      <c r="J5342" s="95"/>
      <c r="K5342" s="69"/>
      <c r="L5342" s="65"/>
      <c r="M5342" s="65"/>
      <c r="N5342" s="302"/>
      <c r="O5342" s="382"/>
      <c r="P5342" s="383"/>
      <c r="Q5342" s="302"/>
      <c r="R5342" s="384"/>
      <c r="S5342" s="458"/>
      <c r="T5342" s="441"/>
      <c r="U5342" s="442"/>
      <c r="V5342" s="443"/>
      <c r="W5342" s="448"/>
      <c r="X5342" s="449" t="s">
        <v>326</v>
      </c>
      <c r="Y5342" s="409" t="s">
        <v>21</v>
      </c>
      <c r="Z5342" s="410" t="str">
        <f>$Z$653</f>
        <v/>
      </c>
      <c r="AA5342" s="426"/>
      <c r="AB5342" s="427"/>
      <c r="AC5342" s="427"/>
      <c r="AD5342" s="427"/>
      <c r="AE5342" s="427"/>
      <c r="AF5342" s="428"/>
      <c r="AG5342" s="414">
        <v>66.0</v>
      </c>
      <c r="AH5342" s="79"/>
      <c r="AI5342" s="80"/>
      <c r="AJ5342" s="80"/>
      <c r="AK5342" s="80"/>
      <c r="AL5342" s="14"/>
      <c r="AM5342" s="16" t="str">
        <f t="shared" si="247"/>
        <v>{s:'63F396'},</v>
      </c>
      <c r="AN5342" s="16"/>
    </row>
    <row r="5343" ht="16.5" customHeight="1">
      <c r="A5343" s="403">
        <v>63.0</v>
      </c>
      <c r="B5343" s="404" t="s">
        <v>7752</v>
      </c>
      <c r="C5343" s="31">
        <v>5341.0</v>
      </c>
      <c r="D5343" s="405" t="s">
        <v>7753</v>
      </c>
      <c r="E5343" s="94"/>
      <c r="F5343" s="94"/>
      <c r="G5343" s="103"/>
      <c r="H5343" s="140"/>
      <c r="I5343" s="140"/>
      <c r="J5343" s="95"/>
      <c r="K5343" s="69"/>
      <c r="L5343" s="65"/>
      <c r="M5343" s="65"/>
      <c r="N5343" s="302"/>
      <c r="O5343" s="382"/>
      <c r="P5343" s="383"/>
      <c r="Q5343" s="302"/>
      <c r="R5343" s="384"/>
      <c r="S5343" s="458"/>
      <c r="T5343" s="441"/>
      <c r="U5343" s="442"/>
      <c r="V5343" s="443"/>
      <c r="W5343" s="448"/>
      <c r="X5343" s="450"/>
      <c r="Y5343" s="418"/>
      <c r="Z5343" s="419"/>
      <c r="AA5343" s="420" t="s">
        <v>20</v>
      </c>
      <c r="AB5343" s="421" t="s">
        <v>21</v>
      </c>
      <c r="AC5343" s="422">
        <v>0.85</v>
      </c>
      <c r="AD5343" s="412"/>
      <c r="AE5343" s="412"/>
      <c r="AF5343" s="413"/>
      <c r="AG5343" s="414">
        <v>56.0</v>
      </c>
      <c r="AH5343" s="79"/>
      <c r="AI5343" s="80"/>
      <c r="AJ5343" s="80"/>
      <c r="AK5343" s="80"/>
      <c r="AL5343" s="14"/>
      <c r="AM5343" s="16" t="str">
        <f t="shared" si="247"/>
        <v>{s:'63F397'},</v>
      </c>
      <c r="AN5343" s="16"/>
    </row>
    <row r="5344" ht="16.5" customHeight="1">
      <c r="A5344" s="403">
        <v>63.0</v>
      </c>
      <c r="B5344" s="404" t="s">
        <v>7754</v>
      </c>
      <c r="C5344" s="31">
        <v>5342.0</v>
      </c>
      <c r="D5344" s="405" t="s">
        <v>7755</v>
      </c>
      <c r="E5344" s="94"/>
      <c r="F5344" s="94"/>
      <c r="G5344" s="103"/>
      <c r="H5344" s="140"/>
      <c r="I5344" s="140"/>
      <c r="J5344" s="95"/>
      <c r="K5344" s="69"/>
      <c r="L5344" s="65"/>
      <c r="M5344" s="65"/>
      <c r="N5344" s="302"/>
      <c r="O5344" s="382"/>
      <c r="P5344" s="383"/>
      <c r="Q5344" s="302"/>
      <c r="R5344" s="384"/>
      <c r="S5344" s="458"/>
      <c r="T5344" s="441"/>
      <c r="U5344" s="442"/>
      <c r="V5344" s="443"/>
      <c r="W5344" s="448"/>
      <c r="X5344" s="449" t="s">
        <v>329</v>
      </c>
      <c r="Y5344" s="409" t="s">
        <v>21</v>
      </c>
      <c r="Z5344" s="410" t="str">
        <f>$Z$655</f>
        <v/>
      </c>
      <c r="AA5344" s="423"/>
      <c r="AB5344" s="424"/>
      <c r="AC5344" s="424"/>
      <c r="AD5344" s="424"/>
      <c r="AE5344" s="424"/>
      <c r="AF5344" s="419"/>
      <c r="AG5344" s="414">
        <v>80.0</v>
      </c>
      <c r="AH5344" s="79"/>
      <c r="AI5344" s="80"/>
      <c r="AJ5344" s="80"/>
      <c r="AK5344" s="80"/>
      <c r="AL5344" s="14"/>
      <c r="AM5344" s="16" t="str">
        <f t="shared" si="247"/>
        <v>{s:'63F398'},</v>
      </c>
      <c r="AN5344" s="16"/>
    </row>
    <row r="5345" ht="16.5" customHeight="1">
      <c r="A5345" s="403">
        <v>63.0</v>
      </c>
      <c r="B5345" s="404" t="s">
        <v>7756</v>
      </c>
      <c r="C5345" s="31">
        <v>5343.0</v>
      </c>
      <c r="D5345" s="405" t="s">
        <v>7757</v>
      </c>
      <c r="E5345" s="94"/>
      <c r="F5345" s="94"/>
      <c r="G5345" s="103"/>
      <c r="H5345" s="140"/>
      <c r="I5345" s="140"/>
      <c r="J5345" s="95"/>
      <c r="K5345" s="69"/>
      <c r="L5345" s="65"/>
      <c r="M5345" s="65"/>
      <c r="N5345" s="302"/>
      <c r="O5345" s="382"/>
      <c r="P5345" s="383"/>
      <c r="Q5345" s="302"/>
      <c r="R5345" s="384"/>
      <c r="S5345" s="458"/>
      <c r="T5345" s="441"/>
      <c r="U5345" s="442"/>
      <c r="V5345" s="443"/>
      <c r="W5345" s="448"/>
      <c r="X5345" s="450"/>
      <c r="Y5345" s="418"/>
      <c r="Z5345" s="419"/>
      <c r="AA5345" s="420" t="s">
        <v>20</v>
      </c>
      <c r="AB5345" s="421" t="s">
        <v>21</v>
      </c>
      <c r="AC5345" s="422">
        <v>0.85</v>
      </c>
      <c r="AD5345" s="412"/>
      <c r="AE5345" s="412"/>
      <c r="AF5345" s="413"/>
      <c r="AG5345" s="414">
        <v>68.0</v>
      </c>
      <c r="AH5345" s="79"/>
      <c r="AI5345" s="80"/>
      <c r="AJ5345" s="80"/>
      <c r="AK5345" s="80"/>
      <c r="AL5345" s="14"/>
      <c r="AM5345" s="16" t="str">
        <f t="shared" si="247"/>
        <v>{s:'63F399'},</v>
      </c>
      <c r="AN5345" s="16"/>
    </row>
    <row r="5346" ht="16.5" customHeight="1">
      <c r="A5346" s="403">
        <v>63.0</v>
      </c>
      <c r="B5346" s="404" t="s">
        <v>7758</v>
      </c>
      <c r="C5346" s="31">
        <v>5344.0</v>
      </c>
      <c r="D5346" s="405" t="s">
        <v>7759</v>
      </c>
      <c r="E5346" s="94"/>
      <c r="F5346" s="94"/>
      <c r="G5346" s="103"/>
      <c r="H5346" s="140"/>
      <c r="I5346" s="140"/>
      <c r="J5346" s="95"/>
      <c r="K5346" s="69"/>
      <c r="L5346" s="65"/>
      <c r="M5346" s="65"/>
      <c r="N5346" s="302"/>
      <c r="O5346" s="382"/>
      <c r="P5346" s="383"/>
      <c r="Q5346" s="302"/>
      <c r="R5346" s="384"/>
      <c r="S5346" s="458"/>
      <c r="T5346" s="441"/>
      <c r="U5346" s="442"/>
      <c r="V5346" s="443"/>
      <c r="W5346" s="448"/>
      <c r="X5346" s="438"/>
      <c r="Y5346" s="409"/>
      <c r="Z5346" s="439"/>
      <c r="AA5346" s="411"/>
      <c r="AB5346" s="412"/>
      <c r="AC5346" s="413"/>
      <c r="AD5346" s="451" t="s">
        <v>30</v>
      </c>
      <c r="AE5346" s="442">
        <v>5.0</v>
      </c>
      <c r="AF5346" s="452" t="s">
        <v>31</v>
      </c>
      <c r="AG5346" s="414">
        <v>89.0</v>
      </c>
      <c r="AH5346" s="79"/>
      <c r="AI5346" s="80"/>
      <c r="AJ5346" s="80"/>
      <c r="AK5346" s="80"/>
      <c r="AL5346" s="14"/>
      <c r="AM5346" s="16" t="str">
        <f t="shared" si="247"/>
        <v>{s:'63F400'},</v>
      </c>
      <c r="AN5346" s="16"/>
    </row>
    <row r="5347" ht="16.5" customHeight="1">
      <c r="A5347" s="403">
        <v>63.0</v>
      </c>
      <c r="B5347" s="404" t="s">
        <v>7760</v>
      </c>
      <c r="C5347" s="31">
        <v>5345.0</v>
      </c>
      <c r="D5347" s="405" t="s">
        <v>7761</v>
      </c>
      <c r="E5347" s="94"/>
      <c r="F5347" s="94"/>
      <c r="G5347" s="103"/>
      <c r="H5347" s="140"/>
      <c r="I5347" s="140"/>
      <c r="J5347" s="95"/>
      <c r="K5347" s="69"/>
      <c r="L5347" s="65"/>
      <c r="M5347" s="65"/>
      <c r="N5347" s="302"/>
      <c r="O5347" s="382"/>
      <c r="P5347" s="383"/>
      <c r="Q5347" s="302"/>
      <c r="R5347" s="384"/>
      <c r="S5347" s="458"/>
      <c r="T5347" s="441"/>
      <c r="U5347" s="442"/>
      <c r="V5347" s="443"/>
      <c r="W5347" s="443"/>
      <c r="X5347" s="445"/>
      <c r="Y5347" s="418"/>
      <c r="Z5347" s="446"/>
      <c r="AA5347" s="438" t="s">
        <v>20</v>
      </c>
      <c r="AB5347" s="409" t="s">
        <v>21</v>
      </c>
      <c r="AC5347" s="454">
        <v>0.85</v>
      </c>
      <c r="AD5347" s="441"/>
      <c r="AE5347" s="442"/>
      <c r="AF5347" s="452"/>
      <c r="AG5347" s="414">
        <v>75.0</v>
      </c>
      <c r="AH5347" s="79"/>
      <c r="AI5347" s="80"/>
      <c r="AJ5347" s="80"/>
      <c r="AK5347" s="80"/>
      <c r="AL5347" s="14"/>
      <c r="AM5347" s="16" t="str">
        <f t="shared" si="247"/>
        <v>{s:'63F401'},</v>
      </c>
      <c r="AN5347" s="16"/>
    </row>
    <row r="5348" ht="16.5" customHeight="1">
      <c r="A5348" s="403">
        <v>63.0</v>
      </c>
      <c r="B5348" s="404" t="s">
        <v>7762</v>
      </c>
      <c r="C5348" s="31">
        <v>5346.0</v>
      </c>
      <c r="D5348" s="405" t="s">
        <v>7763</v>
      </c>
      <c r="E5348" s="94"/>
      <c r="F5348" s="94"/>
      <c r="G5348" s="103"/>
      <c r="H5348" s="140"/>
      <c r="I5348" s="140"/>
      <c r="J5348" s="95"/>
      <c r="K5348" s="69"/>
      <c r="L5348" s="65"/>
      <c r="M5348" s="65"/>
      <c r="N5348" s="302"/>
      <c r="O5348" s="382"/>
      <c r="P5348" s="383"/>
      <c r="Q5348" s="302"/>
      <c r="R5348" s="384"/>
      <c r="S5348" s="458"/>
      <c r="T5348" s="441"/>
      <c r="U5348" s="442"/>
      <c r="V5348" s="443"/>
      <c r="W5348" s="443"/>
      <c r="X5348" s="449" t="s">
        <v>326</v>
      </c>
      <c r="Y5348" s="442" t="s">
        <v>21</v>
      </c>
      <c r="Z5348" s="448" t="str">
        <f>$Z$653</f>
        <v/>
      </c>
      <c r="AA5348" s="426"/>
      <c r="AB5348" s="427"/>
      <c r="AC5348" s="428"/>
      <c r="AD5348" s="441"/>
      <c r="AE5348" s="443"/>
      <c r="AF5348" s="448"/>
      <c r="AG5348" s="414">
        <v>61.0</v>
      </c>
      <c r="AH5348" s="79"/>
      <c r="AI5348" s="80"/>
      <c r="AJ5348" s="80"/>
      <c r="AK5348" s="80"/>
      <c r="AL5348" s="14"/>
      <c r="AM5348" s="16" t="str">
        <f t="shared" si="247"/>
        <v>{s:'63F402'},</v>
      </c>
      <c r="AN5348" s="16"/>
    </row>
    <row r="5349" ht="16.5" customHeight="1">
      <c r="A5349" s="403">
        <v>63.0</v>
      </c>
      <c r="B5349" s="404" t="s">
        <v>7764</v>
      </c>
      <c r="C5349" s="31">
        <v>5347.0</v>
      </c>
      <c r="D5349" s="405" t="s">
        <v>7765</v>
      </c>
      <c r="E5349" s="94"/>
      <c r="F5349" s="94"/>
      <c r="G5349" s="103"/>
      <c r="H5349" s="140"/>
      <c r="I5349" s="140"/>
      <c r="J5349" s="95"/>
      <c r="K5349" s="69"/>
      <c r="L5349" s="65"/>
      <c r="M5349" s="65"/>
      <c r="N5349" s="302"/>
      <c r="O5349" s="382"/>
      <c r="P5349" s="383"/>
      <c r="Q5349" s="302"/>
      <c r="R5349" s="384"/>
      <c r="S5349" s="458"/>
      <c r="T5349" s="441"/>
      <c r="U5349" s="442"/>
      <c r="V5349" s="443"/>
      <c r="W5349" s="443"/>
      <c r="X5349" s="450"/>
      <c r="Y5349" s="418"/>
      <c r="Z5349" s="419"/>
      <c r="AA5349" s="420" t="s">
        <v>20</v>
      </c>
      <c r="AB5349" s="421" t="s">
        <v>21</v>
      </c>
      <c r="AC5349" s="430">
        <v>0.85</v>
      </c>
      <c r="AD5349" s="441"/>
      <c r="AE5349" s="443"/>
      <c r="AF5349" s="448"/>
      <c r="AG5349" s="414">
        <v>51.0</v>
      </c>
      <c r="AH5349" s="79"/>
      <c r="AI5349" s="80"/>
      <c r="AJ5349" s="80"/>
      <c r="AK5349" s="80"/>
      <c r="AL5349" s="14"/>
      <c r="AM5349" s="16" t="str">
        <f t="shared" si="247"/>
        <v>{s:'63F403'},</v>
      </c>
      <c r="AN5349" s="16"/>
    </row>
    <row r="5350" ht="16.5" customHeight="1">
      <c r="A5350" s="403">
        <v>63.0</v>
      </c>
      <c r="B5350" s="404" t="s">
        <v>7766</v>
      </c>
      <c r="C5350" s="31">
        <v>5348.0</v>
      </c>
      <c r="D5350" s="405" t="s">
        <v>7767</v>
      </c>
      <c r="E5350" s="94"/>
      <c r="F5350" s="94"/>
      <c r="G5350" s="103"/>
      <c r="H5350" s="140"/>
      <c r="I5350" s="140"/>
      <c r="J5350" s="95"/>
      <c r="K5350" s="69"/>
      <c r="L5350" s="65"/>
      <c r="M5350" s="65"/>
      <c r="N5350" s="302"/>
      <c r="O5350" s="382"/>
      <c r="P5350" s="383"/>
      <c r="Q5350" s="302"/>
      <c r="R5350" s="384"/>
      <c r="S5350" s="453"/>
      <c r="T5350" s="441"/>
      <c r="U5350" s="442"/>
      <c r="V5350" s="443"/>
      <c r="W5350" s="443"/>
      <c r="X5350" s="449" t="s">
        <v>329</v>
      </c>
      <c r="Y5350" s="442" t="s">
        <v>21</v>
      </c>
      <c r="Z5350" s="448" t="str">
        <f>$Z$655</f>
        <v/>
      </c>
      <c r="AA5350" s="423"/>
      <c r="AB5350" s="424"/>
      <c r="AC5350" s="419"/>
      <c r="AD5350" s="441"/>
      <c r="AE5350" s="443"/>
      <c r="AF5350" s="448"/>
      <c r="AG5350" s="414">
        <v>75.0</v>
      </c>
      <c r="AH5350" s="79"/>
      <c r="AI5350" s="80"/>
      <c r="AJ5350" s="80"/>
      <c r="AK5350" s="80"/>
      <c r="AL5350" s="14"/>
      <c r="AM5350" s="16" t="str">
        <f t="shared" si="247"/>
        <v>{s:'63F404'},</v>
      </c>
      <c r="AN5350" s="16"/>
    </row>
    <row r="5351" ht="16.5" customHeight="1">
      <c r="A5351" s="403">
        <v>63.0</v>
      </c>
      <c r="B5351" s="404" t="s">
        <v>7768</v>
      </c>
      <c r="C5351" s="31">
        <v>5349.0</v>
      </c>
      <c r="D5351" s="405" t="s">
        <v>7769</v>
      </c>
      <c r="E5351" s="94"/>
      <c r="F5351" s="94"/>
      <c r="G5351" s="103"/>
      <c r="H5351" s="140"/>
      <c r="I5351" s="140"/>
      <c r="J5351" s="95"/>
      <c r="K5351" s="69"/>
      <c r="L5351" s="65"/>
      <c r="M5351" s="65"/>
      <c r="N5351" s="302"/>
      <c r="O5351" s="382"/>
      <c r="P5351" s="383"/>
      <c r="Q5351" s="302"/>
      <c r="R5351" s="384"/>
      <c r="S5351" s="460"/>
      <c r="T5351" s="456"/>
      <c r="U5351" s="442"/>
      <c r="V5351" s="443"/>
      <c r="W5351" s="443"/>
      <c r="X5351" s="450"/>
      <c r="Y5351" s="418"/>
      <c r="Z5351" s="419"/>
      <c r="AA5351" s="420" t="s">
        <v>20</v>
      </c>
      <c r="AB5351" s="421" t="s">
        <v>21</v>
      </c>
      <c r="AC5351" s="430">
        <v>0.85</v>
      </c>
      <c r="AD5351" s="456"/>
      <c r="AE5351" s="424"/>
      <c r="AF5351" s="419"/>
      <c r="AG5351" s="414">
        <v>63.0</v>
      </c>
      <c r="AH5351" s="79"/>
      <c r="AI5351" s="80"/>
      <c r="AJ5351" s="80"/>
      <c r="AK5351" s="80"/>
      <c r="AL5351" s="14"/>
      <c r="AM5351" s="16" t="str">
        <f t="shared" si="247"/>
        <v>{s:'63F405'},</v>
      </c>
      <c r="AN5351" s="16"/>
    </row>
    <row r="5352" ht="16.5" customHeight="1">
      <c r="A5352" s="29">
        <v>63.0</v>
      </c>
      <c r="B5352" s="30" t="s">
        <v>7770</v>
      </c>
      <c r="C5352" s="31">
        <v>5350.0</v>
      </c>
      <c r="D5352" s="32" t="s">
        <v>7771</v>
      </c>
      <c r="E5352" s="94"/>
      <c r="F5352" s="94"/>
      <c r="G5352" s="94"/>
      <c r="H5352" s="140"/>
      <c r="I5352" s="140"/>
      <c r="J5352" s="95"/>
      <c r="K5352" s="82" t="s">
        <v>38</v>
      </c>
      <c r="L5352" s="96"/>
      <c r="M5352" s="96"/>
      <c r="N5352" s="152"/>
      <c r="O5352" s="105"/>
      <c r="P5352" s="94"/>
      <c r="Q5352" s="140"/>
      <c r="R5352" s="95"/>
      <c r="S5352" s="287"/>
      <c r="T5352" s="287"/>
      <c r="U5352" s="152"/>
      <c r="V5352" s="152"/>
      <c r="W5352" s="152"/>
      <c r="X5352" s="299"/>
      <c r="Y5352" s="287"/>
      <c r="Z5352" s="345"/>
      <c r="AA5352" s="398"/>
      <c r="AB5352" s="288"/>
      <c r="AC5352" s="288"/>
      <c r="AD5352" s="288"/>
      <c r="AE5352" s="288"/>
      <c r="AF5352" s="346"/>
      <c r="AG5352" s="45">
        <v>191.0</v>
      </c>
      <c r="AH5352" s="79"/>
      <c r="AI5352" s="80"/>
      <c r="AJ5352" s="80"/>
      <c r="AK5352" s="80"/>
      <c r="AL5352" s="14"/>
      <c r="AM5352" s="16" t="str">
        <f t="shared" ref="AM5352:AM5363" si="248">"{s:'"&amp;A5352&amp;B5352&amp;"', v:"&amp;AG5352&amp;" , c:'"&amp;D5352&amp;"・'},"</f>
        <v>{s:'63F406', v:191 , c:'放デイ３２・有資格１８・責欠２・'},</v>
      </c>
      <c r="AN5352" s="16"/>
    </row>
    <row r="5353" ht="16.5" customHeight="1">
      <c r="A5353" s="29">
        <v>63.0</v>
      </c>
      <c r="B5353" s="30" t="s">
        <v>7772</v>
      </c>
      <c r="C5353" s="31">
        <v>5351.0</v>
      </c>
      <c r="D5353" s="32" t="s">
        <v>7773</v>
      </c>
      <c r="E5353" s="94"/>
      <c r="F5353" s="94"/>
      <c r="G5353" s="94"/>
      <c r="H5353" s="140"/>
      <c r="I5353" s="140"/>
      <c r="J5353" s="95"/>
      <c r="K5353" s="87"/>
      <c r="L5353" s="302">
        <v>6.0</v>
      </c>
      <c r="M5353" s="63" t="s">
        <v>40</v>
      </c>
      <c r="N5353" s="140"/>
      <c r="O5353" s="105"/>
      <c r="P5353" s="94"/>
      <c r="Q5353" s="140"/>
      <c r="R5353" s="95"/>
      <c r="S5353" s="302"/>
      <c r="T5353" s="302"/>
      <c r="U5353" s="140"/>
      <c r="V5353" s="140"/>
      <c r="W5353" s="140"/>
      <c r="X5353" s="303"/>
      <c r="Y5353" s="290"/>
      <c r="Z5353" s="350"/>
      <c r="AA5353" s="299" t="s">
        <v>20</v>
      </c>
      <c r="AB5353" s="287" t="s">
        <v>21</v>
      </c>
      <c r="AC5353" s="351">
        <v>0.85</v>
      </c>
      <c r="AD5353" s="288"/>
      <c r="AE5353" s="288"/>
      <c r="AF5353" s="346"/>
      <c r="AG5353" s="114">
        <v>162.0</v>
      </c>
      <c r="AH5353" s="79"/>
      <c r="AI5353" s="80"/>
      <c r="AJ5353" s="80"/>
      <c r="AK5353" s="80"/>
      <c r="AL5353" s="14"/>
      <c r="AM5353" s="16" t="str">
        <f t="shared" si="248"/>
        <v>{s:'63F407', v:162 , c:'放デイ３２・有資格１８・責欠２・評減・'},</v>
      </c>
      <c r="AN5353" s="16"/>
    </row>
    <row r="5354" ht="16.5" customHeight="1">
      <c r="A5354" s="29">
        <v>63.0</v>
      </c>
      <c r="B5354" s="30" t="s">
        <v>7774</v>
      </c>
      <c r="C5354" s="31">
        <v>5352.0</v>
      </c>
      <c r="D5354" s="32" t="s">
        <v>7775</v>
      </c>
      <c r="E5354" s="94"/>
      <c r="F5354" s="94"/>
      <c r="G5354" s="94"/>
      <c r="H5354" s="140"/>
      <c r="I5354" s="140"/>
      <c r="J5354" s="95"/>
      <c r="K5354" s="87"/>
      <c r="L5354" s="65"/>
      <c r="M5354" s="302"/>
      <c r="N5354" s="366"/>
      <c r="O5354" s="367"/>
      <c r="P5354" s="368"/>
      <c r="Q5354" s="366"/>
      <c r="R5354" s="369"/>
      <c r="S5354" s="304"/>
      <c r="T5354" s="304"/>
      <c r="U5354" s="140"/>
      <c r="V5354" s="140"/>
      <c r="W5354" s="140"/>
      <c r="X5354" s="305" t="s">
        <v>326</v>
      </c>
      <c r="Y5354" s="287" t="s">
        <v>21</v>
      </c>
      <c r="Z5354" s="354" t="str">
        <f>$Z$653</f>
        <v/>
      </c>
      <c r="AA5354" s="434"/>
      <c r="AB5354" s="297"/>
      <c r="AC5354" s="297"/>
      <c r="AD5354" s="297"/>
      <c r="AE5354" s="297"/>
      <c r="AF5354" s="362"/>
      <c r="AG5354" s="45">
        <v>134.0</v>
      </c>
      <c r="AH5354" s="79"/>
      <c r="AI5354" s="80"/>
      <c r="AJ5354" s="80"/>
      <c r="AK5354" s="80"/>
      <c r="AL5354" s="14"/>
      <c r="AM5354" s="16" t="str">
        <f t="shared" si="248"/>
        <v>{s:'63F408', v:134 , c:'放デイ３２・有資格１８・責欠２・開減１・'},</v>
      </c>
      <c r="AN5354" s="16"/>
    </row>
    <row r="5355" ht="16.5" customHeight="1">
      <c r="A5355" s="29">
        <v>63.0</v>
      </c>
      <c r="B5355" s="30" t="s">
        <v>7776</v>
      </c>
      <c r="C5355" s="31">
        <v>5353.0</v>
      </c>
      <c r="D5355" s="32" t="s">
        <v>7777</v>
      </c>
      <c r="E5355" s="94"/>
      <c r="F5355" s="94"/>
      <c r="G5355" s="94"/>
      <c r="H5355" s="140"/>
      <c r="I5355" s="140"/>
      <c r="J5355" s="95"/>
      <c r="K5355" s="87"/>
      <c r="L5355" s="65"/>
      <c r="M5355" s="302"/>
      <c r="N5355" s="366"/>
      <c r="O5355" s="367"/>
      <c r="P5355" s="368"/>
      <c r="Q5355" s="366"/>
      <c r="R5355" s="369"/>
      <c r="S5355" s="304"/>
      <c r="T5355" s="304"/>
      <c r="U5355" s="140"/>
      <c r="V5355" s="140"/>
      <c r="W5355" s="140"/>
      <c r="X5355" s="306"/>
      <c r="Y5355" s="290"/>
      <c r="Z5355" s="355"/>
      <c r="AA5355" s="356" t="s">
        <v>20</v>
      </c>
      <c r="AB5355" s="357" t="s">
        <v>21</v>
      </c>
      <c r="AC5355" s="358">
        <v>0.85</v>
      </c>
      <c r="AD5355" s="288"/>
      <c r="AE5355" s="288"/>
      <c r="AF5355" s="346"/>
      <c r="AG5355" s="45">
        <v>114.0</v>
      </c>
      <c r="AH5355" s="79"/>
      <c r="AI5355" s="80"/>
      <c r="AJ5355" s="80"/>
      <c r="AK5355" s="80"/>
      <c r="AL5355" s="14"/>
      <c r="AM5355" s="16" t="str">
        <f t="shared" si="248"/>
        <v>{s:'63F409', v:114 , c:'放デイ３２・有資格１８・責欠２・開減１・評減・'},</v>
      </c>
      <c r="AN5355" s="16"/>
    </row>
    <row r="5356" ht="16.5" customHeight="1">
      <c r="A5356" s="29">
        <v>63.0</v>
      </c>
      <c r="B5356" s="30" t="s">
        <v>7778</v>
      </c>
      <c r="C5356" s="31">
        <v>5354.0</v>
      </c>
      <c r="D5356" s="32" t="s">
        <v>7779</v>
      </c>
      <c r="E5356" s="94"/>
      <c r="F5356" s="94"/>
      <c r="G5356" s="94"/>
      <c r="H5356" s="140"/>
      <c r="I5356" s="140"/>
      <c r="J5356" s="95"/>
      <c r="K5356" s="87"/>
      <c r="L5356" s="65"/>
      <c r="M5356" s="302"/>
      <c r="N5356" s="366"/>
      <c r="O5356" s="367"/>
      <c r="P5356" s="368"/>
      <c r="Q5356" s="366"/>
      <c r="R5356" s="369"/>
      <c r="S5356" s="304"/>
      <c r="T5356" s="304"/>
      <c r="U5356" s="140"/>
      <c r="V5356" s="140"/>
      <c r="W5356" s="140"/>
      <c r="X5356" s="305" t="s">
        <v>329</v>
      </c>
      <c r="Y5356" s="287" t="s">
        <v>21</v>
      </c>
      <c r="Z5356" s="354" t="str">
        <f>$Z$655</f>
        <v/>
      </c>
      <c r="AA5356" s="435"/>
      <c r="AB5356" s="292"/>
      <c r="AC5356" s="292"/>
      <c r="AD5356" s="292"/>
      <c r="AE5356" s="292"/>
      <c r="AF5356" s="355"/>
      <c r="AG5356" s="114">
        <v>162.0</v>
      </c>
      <c r="AH5356" s="79"/>
      <c r="AI5356" s="80"/>
      <c r="AJ5356" s="80"/>
      <c r="AK5356" s="80"/>
      <c r="AL5356" s="14"/>
      <c r="AM5356" s="16" t="str">
        <f t="shared" si="248"/>
        <v>{s:'63F410', v:162 , c:'放デイ３２・有資格１８・責欠２・開減２・'},</v>
      </c>
      <c r="AN5356" s="16"/>
    </row>
    <row r="5357" ht="16.5" customHeight="1">
      <c r="A5357" s="29">
        <v>63.0</v>
      </c>
      <c r="B5357" s="30" t="s">
        <v>7780</v>
      </c>
      <c r="C5357" s="31">
        <v>5355.0</v>
      </c>
      <c r="D5357" s="32" t="s">
        <v>7781</v>
      </c>
      <c r="E5357" s="94"/>
      <c r="F5357" s="94"/>
      <c r="G5357" s="94"/>
      <c r="H5357" s="140"/>
      <c r="I5357" s="140"/>
      <c r="J5357" s="95"/>
      <c r="K5357" s="87"/>
      <c r="L5357" s="65"/>
      <c r="M5357" s="302"/>
      <c r="N5357" s="366"/>
      <c r="O5357" s="367"/>
      <c r="P5357" s="368"/>
      <c r="Q5357" s="366"/>
      <c r="R5357" s="369"/>
      <c r="S5357" s="304"/>
      <c r="T5357" s="304"/>
      <c r="U5357" s="140"/>
      <c r="V5357" s="140"/>
      <c r="W5357" s="140"/>
      <c r="X5357" s="306"/>
      <c r="Y5357" s="290"/>
      <c r="Z5357" s="355"/>
      <c r="AA5357" s="356" t="s">
        <v>20</v>
      </c>
      <c r="AB5357" s="357" t="s">
        <v>21</v>
      </c>
      <c r="AC5357" s="358">
        <v>0.85</v>
      </c>
      <c r="AD5357" s="288"/>
      <c r="AE5357" s="288"/>
      <c r="AF5357" s="346"/>
      <c r="AG5357" s="114">
        <v>138.0</v>
      </c>
      <c r="AH5357" s="79"/>
      <c r="AI5357" s="80"/>
      <c r="AJ5357" s="80"/>
      <c r="AK5357" s="80"/>
      <c r="AL5357" s="14"/>
      <c r="AM5357" s="16" t="str">
        <f t="shared" si="248"/>
        <v>{s:'63F411', v:138 , c:'放デイ３２・有資格１８・責欠２・開減２・評減・'},</v>
      </c>
      <c r="AN5357" s="16"/>
    </row>
    <row r="5358" ht="16.5" customHeight="1">
      <c r="A5358" s="29">
        <v>63.0</v>
      </c>
      <c r="B5358" s="30" t="s">
        <v>7782</v>
      </c>
      <c r="C5358" s="31">
        <v>5356.0</v>
      </c>
      <c r="D5358" s="32" t="s">
        <v>7783</v>
      </c>
      <c r="E5358" s="94"/>
      <c r="F5358" s="94"/>
      <c r="G5358" s="94"/>
      <c r="H5358" s="140"/>
      <c r="I5358" s="140"/>
      <c r="J5358" s="95"/>
      <c r="K5358" s="87"/>
      <c r="L5358" s="65"/>
      <c r="M5358" s="302"/>
      <c r="N5358" s="366"/>
      <c r="O5358" s="367"/>
      <c r="P5358" s="368"/>
      <c r="Q5358" s="366"/>
      <c r="R5358" s="369"/>
      <c r="S5358" s="304"/>
      <c r="T5358" s="304"/>
      <c r="U5358" s="140"/>
      <c r="V5358" s="140"/>
      <c r="W5358" s="140"/>
      <c r="X5358" s="299"/>
      <c r="Y5358" s="287"/>
      <c r="Z5358" s="345"/>
      <c r="AA5358" s="398"/>
      <c r="AB5358" s="288"/>
      <c r="AC5358" s="346"/>
      <c r="AD5358" s="82" t="s">
        <v>30</v>
      </c>
      <c r="AE5358" s="302">
        <v>5.0</v>
      </c>
      <c r="AF5358" s="360" t="s">
        <v>31</v>
      </c>
      <c r="AG5358" s="45">
        <v>186.0</v>
      </c>
      <c r="AH5358" s="79"/>
      <c r="AI5358" s="80"/>
      <c r="AJ5358" s="80"/>
      <c r="AK5358" s="80"/>
      <c r="AL5358" s="14"/>
      <c r="AM5358" s="16" t="str">
        <f t="shared" si="248"/>
        <v>{s:'63F412', v:186 , c:'放デイ３２・有資格１８・責欠２・拘減・'},</v>
      </c>
      <c r="AN5358" s="16"/>
    </row>
    <row r="5359" ht="16.5" customHeight="1">
      <c r="A5359" s="29">
        <v>63.0</v>
      </c>
      <c r="B5359" s="30" t="s">
        <v>7784</v>
      </c>
      <c r="C5359" s="31">
        <v>5357.0</v>
      </c>
      <c r="D5359" s="32" t="s">
        <v>7785</v>
      </c>
      <c r="E5359" s="94"/>
      <c r="F5359" s="94"/>
      <c r="G5359" s="94"/>
      <c r="H5359" s="140"/>
      <c r="I5359" s="140"/>
      <c r="J5359" s="95"/>
      <c r="K5359" s="69"/>
      <c r="L5359" s="65"/>
      <c r="M5359" s="302"/>
      <c r="N5359" s="366"/>
      <c r="O5359" s="367"/>
      <c r="P5359" s="368"/>
      <c r="Q5359" s="366"/>
      <c r="R5359" s="369"/>
      <c r="S5359" s="304"/>
      <c r="T5359" s="304"/>
      <c r="U5359" s="140"/>
      <c r="V5359" s="140"/>
      <c r="W5359" s="140"/>
      <c r="X5359" s="303"/>
      <c r="Y5359" s="290"/>
      <c r="Z5359" s="350"/>
      <c r="AA5359" s="299" t="s">
        <v>20</v>
      </c>
      <c r="AB5359" s="287" t="s">
        <v>21</v>
      </c>
      <c r="AC5359" s="361">
        <v>0.85</v>
      </c>
      <c r="AD5359" s="87"/>
      <c r="AE5359" s="302"/>
      <c r="AF5359" s="360"/>
      <c r="AG5359" s="114">
        <v>157.0</v>
      </c>
      <c r="AH5359" s="79"/>
      <c r="AI5359" s="80"/>
      <c r="AJ5359" s="80"/>
      <c r="AK5359" s="80"/>
      <c r="AL5359" s="14"/>
      <c r="AM5359" s="16" t="str">
        <f t="shared" si="248"/>
        <v>{s:'63F413', v:157 , c:'放デイ３２・有資格１８・責欠２・評減・拘減・'},</v>
      </c>
      <c r="AN5359" s="16"/>
    </row>
    <row r="5360" ht="16.5" customHeight="1">
      <c r="A5360" s="29">
        <v>63.0</v>
      </c>
      <c r="B5360" s="30" t="s">
        <v>7786</v>
      </c>
      <c r="C5360" s="31">
        <v>5358.0</v>
      </c>
      <c r="D5360" s="32" t="s">
        <v>7787</v>
      </c>
      <c r="E5360" s="94"/>
      <c r="F5360" s="94"/>
      <c r="G5360" s="94"/>
      <c r="H5360" s="140"/>
      <c r="I5360" s="140"/>
      <c r="J5360" s="95"/>
      <c r="K5360" s="69"/>
      <c r="L5360" s="65"/>
      <c r="M5360" s="302"/>
      <c r="N5360" s="366"/>
      <c r="O5360" s="367"/>
      <c r="P5360" s="368"/>
      <c r="Q5360" s="366"/>
      <c r="R5360" s="369"/>
      <c r="S5360" s="304"/>
      <c r="T5360" s="304"/>
      <c r="U5360" s="140"/>
      <c r="V5360" s="140"/>
      <c r="W5360" s="140"/>
      <c r="X5360" s="305" t="s">
        <v>326</v>
      </c>
      <c r="Y5360" s="302" t="s">
        <v>21</v>
      </c>
      <c r="Z5360" s="349">
        <v>0.7</v>
      </c>
      <c r="AA5360" s="434"/>
      <c r="AB5360" s="297"/>
      <c r="AC5360" s="362"/>
      <c r="AD5360" s="87"/>
      <c r="AE5360" s="313"/>
      <c r="AF5360" s="349"/>
      <c r="AG5360" s="45">
        <v>129.0</v>
      </c>
      <c r="AH5360" s="79"/>
      <c r="AI5360" s="80"/>
      <c r="AJ5360" s="80"/>
      <c r="AK5360" s="80"/>
      <c r="AL5360" s="14"/>
      <c r="AM5360" s="16" t="str">
        <f t="shared" si="248"/>
        <v>{s:'63F414', v:129 , c:'放デイ３２・有資格１８・責欠２・開減１・拘減・'},</v>
      </c>
      <c r="AN5360" s="16"/>
    </row>
    <row r="5361" ht="16.5" customHeight="1">
      <c r="A5361" s="29">
        <v>63.0</v>
      </c>
      <c r="B5361" s="30" t="s">
        <v>7788</v>
      </c>
      <c r="C5361" s="31">
        <v>5359.0</v>
      </c>
      <c r="D5361" s="32" t="s">
        <v>7789</v>
      </c>
      <c r="E5361" s="94"/>
      <c r="F5361" s="94"/>
      <c r="G5361" s="94"/>
      <c r="H5361" s="140"/>
      <c r="I5361" s="140"/>
      <c r="J5361" s="95"/>
      <c r="K5361" s="69"/>
      <c r="L5361" s="65"/>
      <c r="M5361" s="302"/>
      <c r="N5361" s="366"/>
      <c r="O5361" s="367"/>
      <c r="P5361" s="368"/>
      <c r="Q5361" s="366"/>
      <c r="R5361" s="369"/>
      <c r="S5361" s="304"/>
      <c r="T5361" s="304"/>
      <c r="U5361" s="140"/>
      <c r="V5361" s="140"/>
      <c r="W5361" s="140"/>
      <c r="X5361" s="306"/>
      <c r="Y5361" s="290"/>
      <c r="Z5361" s="355"/>
      <c r="AA5361" s="356" t="s">
        <v>20</v>
      </c>
      <c r="AB5361" s="357" t="s">
        <v>21</v>
      </c>
      <c r="AC5361" s="363">
        <v>0.85</v>
      </c>
      <c r="AD5361" s="87"/>
      <c r="AE5361" s="313"/>
      <c r="AF5361" s="349"/>
      <c r="AG5361" s="45">
        <v>109.0</v>
      </c>
      <c r="AH5361" s="79"/>
      <c r="AI5361" s="80"/>
      <c r="AJ5361" s="80"/>
      <c r="AK5361" s="80"/>
      <c r="AL5361" s="14"/>
      <c r="AM5361" s="16" t="str">
        <f t="shared" si="248"/>
        <v>{s:'63F415', v:109 , c:'放デイ３２・有資格１８・責欠２・開減１・評減・拘減・'},</v>
      </c>
      <c r="AN5361" s="16"/>
    </row>
    <row r="5362" ht="16.5" customHeight="1">
      <c r="A5362" s="29">
        <v>63.0</v>
      </c>
      <c r="B5362" s="30" t="s">
        <v>7790</v>
      </c>
      <c r="C5362" s="31">
        <v>5360.0</v>
      </c>
      <c r="D5362" s="32" t="s">
        <v>7791</v>
      </c>
      <c r="E5362" s="94"/>
      <c r="F5362" s="94"/>
      <c r="G5362" s="94"/>
      <c r="H5362" s="140"/>
      <c r="I5362" s="140"/>
      <c r="J5362" s="95"/>
      <c r="K5362" s="69"/>
      <c r="L5362" s="65"/>
      <c r="M5362" s="302"/>
      <c r="N5362" s="366"/>
      <c r="O5362" s="367"/>
      <c r="P5362" s="368"/>
      <c r="Q5362" s="366"/>
      <c r="R5362" s="369"/>
      <c r="S5362" s="304"/>
      <c r="T5362" s="304"/>
      <c r="U5362" s="140"/>
      <c r="V5362" s="140"/>
      <c r="W5362" s="140"/>
      <c r="X5362" s="305" t="s">
        <v>329</v>
      </c>
      <c r="Y5362" s="302" t="s">
        <v>21</v>
      </c>
      <c r="Z5362" s="349">
        <v>0.85</v>
      </c>
      <c r="AA5362" s="435"/>
      <c r="AB5362" s="292"/>
      <c r="AC5362" s="355"/>
      <c r="AD5362" s="87"/>
      <c r="AE5362" s="313"/>
      <c r="AF5362" s="349"/>
      <c r="AG5362" s="114">
        <v>157.0</v>
      </c>
      <c r="AH5362" s="79"/>
      <c r="AI5362" s="80"/>
      <c r="AJ5362" s="80"/>
      <c r="AK5362" s="80"/>
      <c r="AL5362" s="14"/>
      <c r="AM5362" s="16" t="str">
        <f t="shared" si="248"/>
        <v>{s:'63F416', v:157 , c:'放デイ３２・有資格１８・責欠２・開減２・拘減・'},</v>
      </c>
      <c r="AN5362" s="16"/>
    </row>
    <row r="5363" ht="16.5" customHeight="1">
      <c r="A5363" s="29">
        <v>63.0</v>
      </c>
      <c r="B5363" s="30" t="s">
        <v>7792</v>
      </c>
      <c r="C5363" s="31">
        <v>5361.0</v>
      </c>
      <c r="D5363" s="32" t="s">
        <v>7793</v>
      </c>
      <c r="E5363" s="94"/>
      <c r="F5363" s="94"/>
      <c r="G5363" s="94"/>
      <c r="H5363" s="140"/>
      <c r="I5363" s="140"/>
      <c r="J5363" s="95"/>
      <c r="K5363" s="69"/>
      <c r="L5363" s="65"/>
      <c r="M5363" s="302"/>
      <c r="N5363" s="366"/>
      <c r="O5363" s="367"/>
      <c r="P5363" s="368"/>
      <c r="Q5363" s="366"/>
      <c r="R5363" s="369"/>
      <c r="S5363" s="304"/>
      <c r="T5363" s="304"/>
      <c r="U5363" s="140"/>
      <c r="V5363" s="140"/>
      <c r="W5363" s="140"/>
      <c r="X5363" s="306"/>
      <c r="Y5363" s="290"/>
      <c r="Z5363" s="355"/>
      <c r="AA5363" s="356" t="s">
        <v>20</v>
      </c>
      <c r="AB5363" s="357" t="s">
        <v>21</v>
      </c>
      <c r="AC5363" s="363">
        <v>0.85</v>
      </c>
      <c r="AD5363" s="93"/>
      <c r="AE5363" s="292"/>
      <c r="AF5363" s="355"/>
      <c r="AG5363" s="114">
        <v>133.0</v>
      </c>
      <c r="AH5363" s="79"/>
      <c r="AI5363" s="80"/>
      <c r="AJ5363" s="80"/>
      <c r="AK5363" s="80"/>
      <c r="AL5363" s="14"/>
      <c r="AM5363" s="16" t="str">
        <f t="shared" si="248"/>
        <v>{s:'63F417', v:133 , c:'放デイ３２・有資格１８・責欠２・開減２・評減・拘減・'},</v>
      </c>
      <c r="AN5363" s="16"/>
    </row>
    <row r="5364" ht="16.5" customHeight="1">
      <c r="A5364" s="403">
        <v>63.0</v>
      </c>
      <c r="B5364" s="404" t="s">
        <v>7794</v>
      </c>
      <c r="C5364" s="31">
        <v>5362.0</v>
      </c>
      <c r="D5364" s="405" t="s">
        <v>7795</v>
      </c>
      <c r="E5364" s="94"/>
      <c r="F5364" s="94"/>
      <c r="G5364" s="307"/>
      <c r="H5364" s="352"/>
      <c r="I5364" s="140"/>
      <c r="J5364" s="95"/>
      <c r="K5364" s="69"/>
      <c r="L5364" s="65"/>
      <c r="M5364" s="302"/>
      <c r="N5364" s="366"/>
      <c r="O5364" s="367"/>
      <c r="P5364" s="368"/>
      <c r="Q5364" s="366"/>
      <c r="R5364" s="369"/>
      <c r="S5364" s="406" t="s">
        <v>23</v>
      </c>
      <c r="T5364" s="436" t="s">
        <v>24</v>
      </c>
      <c r="U5364" s="408"/>
      <c r="V5364" s="408"/>
      <c r="W5364" s="437"/>
      <c r="X5364" s="438"/>
      <c r="Y5364" s="409"/>
      <c r="Z5364" s="439"/>
      <c r="AA5364" s="411"/>
      <c r="AB5364" s="412"/>
      <c r="AC5364" s="412"/>
      <c r="AD5364" s="412"/>
      <c r="AE5364" s="412"/>
      <c r="AF5364" s="413"/>
      <c r="AG5364" s="414">
        <v>134.0</v>
      </c>
      <c r="AH5364" s="79"/>
      <c r="AI5364" s="80"/>
      <c r="AJ5364" s="80"/>
      <c r="AK5364" s="80"/>
      <c r="AL5364" s="14"/>
      <c r="AM5364" s="16" t="str">
        <f t="shared" ref="AM5364:AM5387" si="249">"{s:'"&amp;A5364&amp;B5364&amp;"'},"</f>
        <v>{s:'63F418'},</v>
      </c>
      <c r="AN5364" s="16"/>
    </row>
    <row r="5365" ht="16.5" customHeight="1">
      <c r="A5365" s="403">
        <v>63.0</v>
      </c>
      <c r="B5365" s="404" t="s">
        <v>7796</v>
      </c>
      <c r="C5365" s="31">
        <v>5363.0</v>
      </c>
      <c r="D5365" s="405" t="s">
        <v>7797</v>
      </c>
      <c r="E5365" s="94"/>
      <c r="F5365" s="94"/>
      <c r="G5365" s="307"/>
      <c r="H5365" s="352"/>
      <c r="I5365" s="140"/>
      <c r="J5365" s="95"/>
      <c r="K5365" s="69"/>
      <c r="L5365" s="302"/>
      <c r="M5365" s="63"/>
      <c r="N5365" s="366"/>
      <c r="O5365" s="367"/>
      <c r="P5365" s="368"/>
      <c r="Q5365" s="366"/>
      <c r="R5365" s="369"/>
      <c r="S5365" s="440"/>
      <c r="T5365" s="441"/>
      <c r="U5365" s="442" t="s">
        <v>21</v>
      </c>
      <c r="V5365" s="443">
        <v>0.7</v>
      </c>
      <c r="W5365" s="444"/>
      <c r="X5365" s="445"/>
      <c r="Y5365" s="418"/>
      <c r="Z5365" s="446"/>
      <c r="AA5365" s="438" t="s">
        <v>20</v>
      </c>
      <c r="AB5365" s="409" t="s">
        <v>21</v>
      </c>
      <c r="AC5365" s="447">
        <v>0.85</v>
      </c>
      <c r="AD5365" s="412"/>
      <c r="AE5365" s="412"/>
      <c r="AF5365" s="413"/>
      <c r="AG5365" s="414">
        <v>114.0</v>
      </c>
      <c r="AH5365" s="79"/>
      <c r="AI5365" s="80"/>
      <c r="AJ5365" s="80"/>
      <c r="AK5365" s="80"/>
      <c r="AL5365" s="14"/>
      <c r="AM5365" s="16" t="str">
        <f t="shared" si="249"/>
        <v>{s:'63F419'},</v>
      </c>
      <c r="AN5365" s="16"/>
    </row>
    <row r="5366" ht="16.5" customHeight="1">
      <c r="A5366" s="403">
        <v>63.0</v>
      </c>
      <c r="B5366" s="404" t="s">
        <v>7798</v>
      </c>
      <c r="C5366" s="31">
        <v>5364.0</v>
      </c>
      <c r="D5366" s="405" t="s">
        <v>7799</v>
      </c>
      <c r="E5366" s="94"/>
      <c r="F5366" s="94"/>
      <c r="G5366" s="103"/>
      <c r="H5366" s="140"/>
      <c r="I5366" s="140"/>
      <c r="J5366" s="95"/>
      <c r="K5366" s="69"/>
      <c r="L5366" s="65"/>
      <c r="M5366" s="65"/>
      <c r="N5366" s="302"/>
      <c r="O5366" s="382"/>
      <c r="P5366" s="383"/>
      <c r="Q5366" s="302"/>
      <c r="R5366" s="384"/>
      <c r="S5366" s="440"/>
      <c r="T5366" s="441"/>
      <c r="U5366" s="442"/>
      <c r="V5366" s="443"/>
      <c r="W5366" s="448"/>
      <c r="X5366" s="449" t="s">
        <v>326</v>
      </c>
      <c r="Y5366" s="409" t="s">
        <v>21</v>
      </c>
      <c r="Z5366" s="410" t="str">
        <f>$Z$653</f>
        <v/>
      </c>
      <c r="AA5366" s="426"/>
      <c r="AB5366" s="427"/>
      <c r="AC5366" s="427"/>
      <c r="AD5366" s="427"/>
      <c r="AE5366" s="427"/>
      <c r="AF5366" s="428"/>
      <c r="AG5366" s="414">
        <v>94.0</v>
      </c>
      <c r="AH5366" s="79"/>
      <c r="AI5366" s="80"/>
      <c r="AJ5366" s="80"/>
      <c r="AK5366" s="80"/>
      <c r="AL5366" s="14"/>
      <c r="AM5366" s="16" t="str">
        <f t="shared" si="249"/>
        <v>{s:'63F420'},</v>
      </c>
      <c r="AN5366" s="16"/>
    </row>
    <row r="5367" ht="16.5" customHeight="1">
      <c r="A5367" s="403">
        <v>63.0</v>
      </c>
      <c r="B5367" s="404" t="s">
        <v>7800</v>
      </c>
      <c r="C5367" s="31">
        <v>5365.0</v>
      </c>
      <c r="D5367" s="405" t="s">
        <v>7801</v>
      </c>
      <c r="E5367" s="94"/>
      <c r="F5367" s="94"/>
      <c r="G5367" s="103"/>
      <c r="H5367" s="140"/>
      <c r="I5367" s="140"/>
      <c r="J5367" s="95"/>
      <c r="K5367" s="69"/>
      <c r="L5367" s="65"/>
      <c r="M5367" s="65"/>
      <c r="N5367" s="302"/>
      <c r="O5367" s="382"/>
      <c r="P5367" s="383"/>
      <c r="Q5367" s="302"/>
      <c r="R5367" s="384"/>
      <c r="S5367" s="440"/>
      <c r="T5367" s="441"/>
      <c r="U5367" s="442"/>
      <c r="V5367" s="443"/>
      <c r="W5367" s="448"/>
      <c r="X5367" s="450"/>
      <c r="Y5367" s="418"/>
      <c r="Z5367" s="419"/>
      <c r="AA5367" s="420" t="s">
        <v>20</v>
      </c>
      <c r="AB5367" s="421" t="s">
        <v>21</v>
      </c>
      <c r="AC5367" s="422">
        <v>0.85</v>
      </c>
      <c r="AD5367" s="412"/>
      <c r="AE5367" s="412"/>
      <c r="AF5367" s="413"/>
      <c r="AG5367" s="414">
        <v>80.0</v>
      </c>
      <c r="AH5367" s="79"/>
      <c r="AI5367" s="80"/>
      <c r="AJ5367" s="80"/>
      <c r="AK5367" s="80"/>
      <c r="AL5367" s="14"/>
      <c r="AM5367" s="16" t="str">
        <f t="shared" si="249"/>
        <v>{s:'63F421'},</v>
      </c>
      <c r="AN5367" s="16"/>
    </row>
    <row r="5368" ht="16.5" customHeight="1">
      <c r="A5368" s="403">
        <v>63.0</v>
      </c>
      <c r="B5368" s="404" t="s">
        <v>7802</v>
      </c>
      <c r="C5368" s="31">
        <v>5366.0</v>
      </c>
      <c r="D5368" s="405" t="s">
        <v>7803</v>
      </c>
      <c r="E5368" s="94"/>
      <c r="F5368" s="94"/>
      <c r="G5368" s="103"/>
      <c r="H5368" s="140"/>
      <c r="I5368" s="140"/>
      <c r="J5368" s="95"/>
      <c r="K5368" s="69"/>
      <c r="L5368" s="65"/>
      <c r="M5368" s="65"/>
      <c r="N5368" s="302"/>
      <c r="O5368" s="382"/>
      <c r="P5368" s="383"/>
      <c r="Q5368" s="302"/>
      <c r="R5368" s="384"/>
      <c r="S5368" s="440"/>
      <c r="T5368" s="441"/>
      <c r="U5368" s="442"/>
      <c r="V5368" s="443"/>
      <c r="W5368" s="448"/>
      <c r="X5368" s="449" t="s">
        <v>329</v>
      </c>
      <c r="Y5368" s="409" t="s">
        <v>21</v>
      </c>
      <c r="Z5368" s="410" t="str">
        <f>$Z$655</f>
        <v/>
      </c>
      <c r="AA5368" s="423"/>
      <c r="AB5368" s="424"/>
      <c r="AC5368" s="424"/>
      <c r="AD5368" s="424"/>
      <c r="AE5368" s="424"/>
      <c r="AF5368" s="419"/>
      <c r="AG5368" s="414">
        <v>114.0</v>
      </c>
      <c r="AH5368" s="79"/>
      <c r="AI5368" s="80"/>
      <c r="AJ5368" s="80"/>
      <c r="AK5368" s="80"/>
      <c r="AL5368" s="14"/>
      <c r="AM5368" s="16" t="str">
        <f t="shared" si="249"/>
        <v>{s:'63F422'},</v>
      </c>
      <c r="AN5368" s="16"/>
    </row>
    <row r="5369" ht="16.5" customHeight="1">
      <c r="A5369" s="403">
        <v>63.0</v>
      </c>
      <c r="B5369" s="404" t="s">
        <v>7804</v>
      </c>
      <c r="C5369" s="31">
        <v>5367.0</v>
      </c>
      <c r="D5369" s="405" t="s">
        <v>7805</v>
      </c>
      <c r="E5369" s="94"/>
      <c r="F5369" s="94"/>
      <c r="G5369" s="103"/>
      <c r="H5369" s="140"/>
      <c r="I5369" s="140"/>
      <c r="J5369" s="95"/>
      <c r="K5369" s="69"/>
      <c r="L5369" s="65"/>
      <c r="M5369" s="65"/>
      <c r="N5369" s="302"/>
      <c r="O5369" s="382"/>
      <c r="P5369" s="383"/>
      <c r="Q5369" s="302"/>
      <c r="R5369" s="384"/>
      <c r="S5369" s="440"/>
      <c r="T5369" s="441"/>
      <c r="U5369" s="442"/>
      <c r="V5369" s="443"/>
      <c r="W5369" s="448"/>
      <c r="X5369" s="450"/>
      <c r="Y5369" s="418"/>
      <c r="Z5369" s="419"/>
      <c r="AA5369" s="420" t="s">
        <v>20</v>
      </c>
      <c r="AB5369" s="421" t="s">
        <v>21</v>
      </c>
      <c r="AC5369" s="422">
        <v>0.85</v>
      </c>
      <c r="AD5369" s="412"/>
      <c r="AE5369" s="412"/>
      <c r="AF5369" s="413"/>
      <c r="AG5369" s="414">
        <v>97.0</v>
      </c>
      <c r="AH5369" s="79"/>
      <c r="AI5369" s="80"/>
      <c r="AJ5369" s="80"/>
      <c r="AK5369" s="80"/>
      <c r="AL5369" s="14"/>
      <c r="AM5369" s="16" t="str">
        <f t="shared" si="249"/>
        <v>{s:'63F423'},</v>
      </c>
      <c r="AN5369" s="16"/>
    </row>
    <row r="5370" ht="16.5" customHeight="1">
      <c r="A5370" s="403">
        <v>63.0</v>
      </c>
      <c r="B5370" s="404" t="s">
        <v>7806</v>
      </c>
      <c r="C5370" s="31">
        <v>5368.0</v>
      </c>
      <c r="D5370" s="405" t="s">
        <v>7807</v>
      </c>
      <c r="E5370" s="94"/>
      <c r="F5370" s="94"/>
      <c r="G5370" s="103"/>
      <c r="H5370" s="140"/>
      <c r="I5370" s="140"/>
      <c r="J5370" s="95"/>
      <c r="K5370" s="69"/>
      <c r="L5370" s="65"/>
      <c r="M5370" s="65"/>
      <c r="N5370" s="302"/>
      <c r="O5370" s="382"/>
      <c r="P5370" s="383"/>
      <c r="Q5370" s="302"/>
      <c r="R5370" s="384"/>
      <c r="S5370" s="440"/>
      <c r="T5370" s="441"/>
      <c r="U5370" s="442"/>
      <c r="V5370" s="443"/>
      <c r="W5370" s="448"/>
      <c r="X5370" s="438"/>
      <c r="Y5370" s="409"/>
      <c r="Z5370" s="439"/>
      <c r="AA5370" s="411"/>
      <c r="AB5370" s="412"/>
      <c r="AC5370" s="413"/>
      <c r="AD5370" s="451" t="s">
        <v>30</v>
      </c>
      <c r="AE5370" s="442">
        <v>5.0</v>
      </c>
      <c r="AF5370" s="452" t="s">
        <v>31</v>
      </c>
      <c r="AG5370" s="414">
        <v>129.0</v>
      </c>
      <c r="AH5370" s="79"/>
      <c r="AI5370" s="80"/>
      <c r="AJ5370" s="80"/>
      <c r="AK5370" s="80"/>
      <c r="AL5370" s="14"/>
      <c r="AM5370" s="16" t="str">
        <f t="shared" si="249"/>
        <v>{s:'63F424'},</v>
      </c>
      <c r="AN5370" s="16"/>
    </row>
    <row r="5371" ht="16.5" customHeight="1">
      <c r="A5371" s="403">
        <v>63.0</v>
      </c>
      <c r="B5371" s="404" t="s">
        <v>7808</v>
      </c>
      <c r="C5371" s="31">
        <v>5369.0</v>
      </c>
      <c r="D5371" s="405" t="s">
        <v>7809</v>
      </c>
      <c r="E5371" s="94"/>
      <c r="F5371" s="94"/>
      <c r="G5371" s="103"/>
      <c r="H5371" s="140"/>
      <c r="I5371" s="140"/>
      <c r="J5371" s="95"/>
      <c r="K5371" s="69"/>
      <c r="L5371" s="65"/>
      <c r="M5371" s="65"/>
      <c r="N5371" s="302"/>
      <c r="O5371" s="382"/>
      <c r="P5371" s="383"/>
      <c r="Q5371" s="302"/>
      <c r="R5371" s="384"/>
      <c r="S5371" s="440"/>
      <c r="T5371" s="441"/>
      <c r="U5371" s="442"/>
      <c r="V5371" s="443"/>
      <c r="W5371" s="448"/>
      <c r="X5371" s="445"/>
      <c r="Y5371" s="418"/>
      <c r="Z5371" s="446"/>
      <c r="AA5371" s="438" t="s">
        <v>20</v>
      </c>
      <c r="AB5371" s="409" t="s">
        <v>21</v>
      </c>
      <c r="AC5371" s="454">
        <v>0.85</v>
      </c>
      <c r="AD5371" s="441"/>
      <c r="AE5371" s="442"/>
      <c r="AF5371" s="452"/>
      <c r="AG5371" s="414">
        <v>109.0</v>
      </c>
      <c r="AH5371" s="79"/>
      <c r="AI5371" s="80"/>
      <c r="AJ5371" s="80"/>
      <c r="AK5371" s="80"/>
      <c r="AL5371" s="14"/>
      <c r="AM5371" s="16" t="str">
        <f t="shared" si="249"/>
        <v>{s:'63F425'},</v>
      </c>
      <c r="AN5371" s="16"/>
    </row>
    <row r="5372" ht="16.5" customHeight="1">
      <c r="A5372" s="403">
        <v>63.0</v>
      </c>
      <c r="B5372" s="404" t="s">
        <v>7810</v>
      </c>
      <c r="C5372" s="31">
        <v>5370.0</v>
      </c>
      <c r="D5372" s="405" t="s">
        <v>7811</v>
      </c>
      <c r="E5372" s="94"/>
      <c r="F5372" s="94"/>
      <c r="G5372" s="103"/>
      <c r="H5372" s="140"/>
      <c r="I5372" s="140"/>
      <c r="J5372" s="95"/>
      <c r="K5372" s="69"/>
      <c r="L5372" s="65"/>
      <c r="M5372" s="65"/>
      <c r="N5372" s="302"/>
      <c r="O5372" s="382"/>
      <c r="P5372" s="383"/>
      <c r="Q5372" s="302"/>
      <c r="R5372" s="384"/>
      <c r="S5372" s="440"/>
      <c r="T5372" s="441"/>
      <c r="U5372" s="442"/>
      <c r="V5372" s="443"/>
      <c r="W5372" s="448"/>
      <c r="X5372" s="449" t="s">
        <v>326</v>
      </c>
      <c r="Y5372" s="442" t="s">
        <v>21</v>
      </c>
      <c r="Z5372" s="448" t="str">
        <f>$Z$653</f>
        <v/>
      </c>
      <c r="AA5372" s="426"/>
      <c r="AB5372" s="427"/>
      <c r="AC5372" s="428"/>
      <c r="AD5372" s="441"/>
      <c r="AE5372" s="443"/>
      <c r="AF5372" s="448"/>
      <c r="AG5372" s="414">
        <v>89.0</v>
      </c>
      <c r="AH5372" s="79"/>
      <c r="AI5372" s="80"/>
      <c r="AJ5372" s="80"/>
      <c r="AK5372" s="80"/>
      <c r="AL5372" s="14"/>
      <c r="AM5372" s="16" t="str">
        <f t="shared" si="249"/>
        <v>{s:'63F426'},</v>
      </c>
      <c r="AN5372" s="16"/>
    </row>
    <row r="5373" ht="16.5" customHeight="1">
      <c r="A5373" s="403">
        <v>63.0</v>
      </c>
      <c r="B5373" s="404" t="s">
        <v>7812</v>
      </c>
      <c r="C5373" s="31">
        <v>5371.0</v>
      </c>
      <c r="D5373" s="405" t="s">
        <v>7813</v>
      </c>
      <c r="E5373" s="94"/>
      <c r="F5373" s="94"/>
      <c r="G5373" s="103"/>
      <c r="H5373" s="140"/>
      <c r="I5373" s="140"/>
      <c r="J5373" s="95"/>
      <c r="K5373" s="69"/>
      <c r="L5373" s="65"/>
      <c r="M5373" s="65"/>
      <c r="N5373" s="302"/>
      <c r="O5373" s="382"/>
      <c r="P5373" s="383"/>
      <c r="Q5373" s="302"/>
      <c r="R5373" s="384"/>
      <c r="S5373" s="440"/>
      <c r="T5373" s="441"/>
      <c r="U5373" s="442"/>
      <c r="V5373" s="443"/>
      <c r="W5373" s="448"/>
      <c r="X5373" s="450"/>
      <c r="Y5373" s="418"/>
      <c r="Z5373" s="419"/>
      <c r="AA5373" s="420" t="s">
        <v>20</v>
      </c>
      <c r="AB5373" s="421" t="s">
        <v>21</v>
      </c>
      <c r="AC5373" s="430">
        <v>0.85</v>
      </c>
      <c r="AD5373" s="441"/>
      <c r="AE5373" s="443"/>
      <c r="AF5373" s="448"/>
      <c r="AG5373" s="414">
        <v>75.0</v>
      </c>
      <c r="AH5373" s="79"/>
      <c r="AI5373" s="80"/>
      <c r="AJ5373" s="80"/>
      <c r="AK5373" s="80"/>
      <c r="AL5373" s="14"/>
      <c r="AM5373" s="16" t="str">
        <f t="shared" si="249"/>
        <v>{s:'63F427'},</v>
      </c>
      <c r="AN5373" s="16"/>
    </row>
    <row r="5374" ht="16.5" customHeight="1">
      <c r="A5374" s="403">
        <v>63.0</v>
      </c>
      <c r="B5374" s="404" t="s">
        <v>7814</v>
      </c>
      <c r="C5374" s="31">
        <v>5372.0</v>
      </c>
      <c r="D5374" s="405" t="s">
        <v>7815</v>
      </c>
      <c r="E5374" s="94"/>
      <c r="F5374" s="94"/>
      <c r="G5374" s="103"/>
      <c r="H5374" s="140"/>
      <c r="I5374" s="140"/>
      <c r="J5374" s="95"/>
      <c r="K5374" s="69"/>
      <c r="L5374" s="65"/>
      <c r="M5374" s="65"/>
      <c r="N5374" s="302"/>
      <c r="O5374" s="382"/>
      <c r="P5374" s="383"/>
      <c r="Q5374" s="302"/>
      <c r="R5374" s="384"/>
      <c r="S5374" s="458"/>
      <c r="T5374" s="441"/>
      <c r="U5374" s="442"/>
      <c r="V5374" s="443"/>
      <c r="W5374" s="448"/>
      <c r="X5374" s="449" t="s">
        <v>329</v>
      </c>
      <c r="Y5374" s="442" t="s">
        <v>21</v>
      </c>
      <c r="Z5374" s="448" t="str">
        <f>$Z$655</f>
        <v/>
      </c>
      <c r="AA5374" s="423"/>
      <c r="AB5374" s="424"/>
      <c r="AC5374" s="419"/>
      <c r="AD5374" s="441"/>
      <c r="AE5374" s="443"/>
      <c r="AF5374" s="448"/>
      <c r="AG5374" s="414">
        <v>109.0</v>
      </c>
      <c r="AH5374" s="79"/>
      <c r="AI5374" s="80"/>
      <c r="AJ5374" s="80"/>
      <c r="AK5374" s="80"/>
      <c r="AL5374" s="14"/>
      <c r="AM5374" s="16" t="str">
        <f t="shared" si="249"/>
        <v>{s:'63F428'},</v>
      </c>
      <c r="AN5374" s="16"/>
    </row>
    <row r="5375" ht="16.5" customHeight="1">
      <c r="A5375" s="403">
        <v>63.0</v>
      </c>
      <c r="B5375" s="404" t="s">
        <v>7816</v>
      </c>
      <c r="C5375" s="31">
        <v>5373.0</v>
      </c>
      <c r="D5375" s="405" t="s">
        <v>7817</v>
      </c>
      <c r="E5375" s="94"/>
      <c r="F5375" s="94"/>
      <c r="G5375" s="103"/>
      <c r="H5375" s="140"/>
      <c r="I5375" s="140"/>
      <c r="J5375" s="95"/>
      <c r="K5375" s="69"/>
      <c r="L5375" s="65"/>
      <c r="M5375" s="65"/>
      <c r="N5375" s="302"/>
      <c r="O5375" s="382"/>
      <c r="P5375" s="383"/>
      <c r="Q5375" s="302"/>
      <c r="R5375" s="384"/>
      <c r="S5375" s="458"/>
      <c r="T5375" s="456"/>
      <c r="U5375" s="442"/>
      <c r="V5375" s="443"/>
      <c r="W5375" s="448"/>
      <c r="X5375" s="450"/>
      <c r="Y5375" s="418"/>
      <c r="Z5375" s="419"/>
      <c r="AA5375" s="420" t="s">
        <v>20</v>
      </c>
      <c r="AB5375" s="421" t="s">
        <v>21</v>
      </c>
      <c r="AC5375" s="430">
        <v>0.85</v>
      </c>
      <c r="AD5375" s="456"/>
      <c r="AE5375" s="424"/>
      <c r="AF5375" s="419"/>
      <c r="AG5375" s="414">
        <v>92.0</v>
      </c>
      <c r="AH5375" s="79"/>
      <c r="AI5375" s="80"/>
      <c r="AJ5375" s="80"/>
      <c r="AK5375" s="80"/>
      <c r="AL5375" s="14"/>
      <c r="AM5375" s="16" t="str">
        <f t="shared" si="249"/>
        <v>{s:'63F429'},</v>
      </c>
      <c r="AN5375" s="16"/>
    </row>
    <row r="5376" ht="16.5" customHeight="1">
      <c r="A5376" s="403">
        <v>63.0</v>
      </c>
      <c r="B5376" s="404" t="s">
        <v>7818</v>
      </c>
      <c r="C5376" s="31">
        <v>5374.0</v>
      </c>
      <c r="D5376" s="405" t="s">
        <v>7819</v>
      </c>
      <c r="E5376" s="94"/>
      <c r="F5376" s="94"/>
      <c r="G5376" s="103"/>
      <c r="H5376" s="140"/>
      <c r="I5376" s="140"/>
      <c r="J5376" s="95"/>
      <c r="K5376" s="69"/>
      <c r="L5376" s="65"/>
      <c r="M5376" s="65"/>
      <c r="N5376" s="302"/>
      <c r="O5376" s="382"/>
      <c r="P5376" s="383"/>
      <c r="Q5376" s="302"/>
      <c r="R5376" s="384"/>
      <c r="S5376" s="458"/>
      <c r="T5376" s="436" t="s">
        <v>27</v>
      </c>
      <c r="U5376" s="409"/>
      <c r="V5376" s="457"/>
      <c r="W5376" s="410"/>
      <c r="X5376" s="438"/>
      <c r="Y5376" s="409"/>
      <c r="Z5376" s="439"/>
      <c r="AA5376" s="411"/>
      <c r="AB5376" s="412"/>
      <c r="AC5376" s="412"/>
      <c r="AD5376" s="412"/>
      <c r="AE5376" s="412"/>
      <c r="AF5376" s="413"/>
      <c r="AG5376" s="414">
        <v>96.0</v>
      </c>
      <c r="AH5376" s="79"/>
      <c r="AI5376" s="80"/>
      <c r="AJ5376" s="80"/>
      <c r="AK5376" s="80"/>
      <c r="AL5376" s="14"/>
      <c r="AM5376" s="16" t="str">
        <f t="shared" si="249"/>
        <v>{s:'63F430'},</v>
      </c>
      <c r="AN5376" s="16"/>
    </row>
    <row r="5377" ht="16.5" customHeight="1">
      <c r="A5377" s="403">
        <v>63.0</v>
      </c>
      <c r="B5377" s="404" t="s">
        <v>7820</v>
      </c>
      <c r="C5377" s="31">
        <v>5375.0</v>
      </c>
      <c r="D5377" s="405" t="s">
        <v>7821</v>
      </c>
      <c r="E5377" s="94"/>
      <c r="F5377" s="94"/>
      <c r="G5377" s="103"/>
      <c r="H5377" s="140"/>
      <c r="I5377" s="140"/>
      <c r="J5377" s="95"/>
      <c r="K5377" s="69"/>
      <c r="L5377" s="65"/>
      <c r="M5377" s="65"/>
      <c r="N5377" s="302"/>
      <c r="O5377" s="382"/>
      <c r="P5377" s="383"/>
      <c r="Q5377" s="302"/>
      <c r="R5377" s="384"/>
      <c r="S5377" s="458"/>
      <c r="T5377" s="441"/>
      <c r="U5377" s="442" t="s">
        <v>21</v>
      </c>
      <c r="V5377" s="443">
        <v>0.5</v>
      </c>
      <c r="W5377" s="448"/>
      <c r="X5377" s="445"/>
      <c r="Y5377" s="418"/>
      <c r="Z5377" s="446"/>
      <c r="AA5377" s="438" t="s">
        <v>20</v>
      </c>
      <c r="AB5377" s="409" t="s">
        <v>21</v>
      </c>
      <c r="AC5377" s="447">
        <v>0.85</v>
      </c>
      <c r="AD5377" s="412"/>
      <c r="AE5377" s="412"/>
      <c r="AF5377" s="413"/>
      <c r="AG5377" s="414">
        <v>82.0</v>
      </c>
      <c r="AH5377" s="79"/>
      <c r="AI5377" s="80"/>
      <c r="AJ5377" s="80"/>
      <c r="AK5377" s="80"/>
      <c r="AL5377" s="14"/>
      <c r="AM5377" s="16" t="str">
        <f t="shared" si="249"/>
        <v>{s:'63F431'},</v>
      </c>
      <c r="AN5377" s="16"/>
    </row>
    <row r="5378" ht="16.5" customHeight="1">
      <c r="A5378" s="403">
        <v>63.0</v>
      </c>
      <c r="B5378" s="404" t="s">
        <v>7822</v>
      </c>
      <c r="C5378" s="31">
        <v>5376.0</v>
      </c>
      <c r="D5378" s="405" t="s">
        <v>7823</v>
      </c>
      <c r="E5378" s="94"/>
      <c r="F5378" s="94"/>
      <c r="G5378" s="103"/>
      <c r="H5378" s="140"/>
      <c r="I5378" s="140"/>
      <c r="J5378" s="95"/>
      <c r="K5378" s="69"/>
      <c r="L5378" s="65"/>
      <c r="M5378" s="65"/>
      <c r="N5378" s="302"/>
      <c r="O5378" s="382"/>
      <c r="P5378" s="383"/>
      <c r="Q5378" s="302"/>
      <c r="R5378" s="384"/>
      <c r="S5378" s="458"/>
      <c r="T5378" s="441"/>
      <c r="U5378" s="442"/>
      <c r="V5378" s="443"/>
      <c r="W5378" s="448"/>
      <c r="X5378" s="449" t="s">
        <v>326</v>
      </c>
      <c r="Y5378" s="409" t="s">
        <v>21</v>
      </c>
      <c r="Z5378" s="410" t="str">
        <f>$Z$653</f>
        <v/>
      </c>
      <c r="AA5378" s="426"/>
      <c r="AB5378" s="427"/>
      <c r="AC5378" s="427"/>
      <c r="AD5378" s="427"/>
      <c r="AE5378" s="427"/>
      <c r="AF5378" s="428"/>
      <c r="AG5378" s="414">
        <v>67.0</v>
      </c>
      <c r="AH5378" s="79"/>
      <c r="AI5378" s="80"/>
      <c r="AJ5378" s="80"/>
      <c r="AK5378" s="80"/>
      <c r="AL5378" s="14"/>
      <c r="AM5378" s="16" t="str">
        <f t="shared" si="249"/>
        <v>{s:'63F432'},</v>
      </c>
      <c r="AN5378" s="16"/>
    </row>
    <row r="5379" ht="16.5" customHeight="1">
      <c r="A5379" s="403">
        <v>63.0</v>
      </c>
      <c r="B5379" s="404" t="s">
        <v>7824</v>
      </c>
      <c r="C5379" s="31">
        <v>5377.0</v>
      </c>
      <c r="D5379" s="405" t="s">
        <v>7825</v>
      </c>
      <c r="E5379" s="94"/>
      <c r="F5379" s="94"/>
      <c r="G5379" s="103"/>
      <c r="H5379" s="140"/>
      <c r="I5379" s="140"/>
      <c r="J5379" s="95"/>
      <c r="K5379" s="69"/>
      <c r="L5379" s="65"/>
      <c r="M5379" s="65"/>
      <c r="N5379" s="302"/>
      <c r="O5379" s="382"/>
      <c r="P5379" s="383"/>
      <c r="Q5379" s="302"/>
      <c r="R5379" s="384"/>
      <c r="S5379" s="458"/>
      <c r="T5379" s="441"/>
      <c r="U5379" s="442"/>
      <c r="V5379" s="443"/>
      <c r="W5379" s="448"/>
      <c r="X5379" s="450"/>
      <c r="Y5379" s="418"/>
      <c r="Z5379" s="419"/>
      <c r="AA5379" s="420" t="s">
        <v>20</v>
      </c>
      <c r="AB5379" s="421" t="s">
        <v>21</v>
      </c>
      <c r="AC5379" s="422">
        <v>0.85</v>
      </c>
      <c r="AD5379" s="412"/>
      <c r="AE5379" s="412"/>
      <c r="AF5379" s="413"/>
      <c r="AG5379" s="414">
        <v>57.0</v>
      </c>
      <c r="AH5379" s="79"/>
      <c r="AI5379" s="80"/>
      <c r="AJ5379" s="80"/>
      <c r="AK5379" s="80"/>
      <c r="AL5379" s="14"/>
      <c r="AM5379" s="16" t="str">
        <f t="shared" si="249"/>
        <v>{s:'63F433'},</v>
      </c>
      <c r="AN5379" s="16"/>
    </row>
    <row r="5380" ht="16.5" customHeight="1">
      <c r="A5380" s="403">
        <v>63.0</v>
      </c>
      <c r="B5380" s="404" t="s">
        <v>7826</v>
      </c>
      <c r="C5380" s="31">
        <v>5378.0</v>
      </c>
      <c r="D5380" s="405" t="s">
        <v>7827</v>
      </c>
      <c r="E5380" s="94"/>
      <c r="F5380" s="94"/>
      <c r="G5380" s="103"/>
      <c r="H5380" s="140"/>
      <c r="I5380" s="140"/>
      <c r="J5380" s="95"/>
      <c r="K5380" s="69"/>
      <c r="L5380" s="65"/>
      <c r="M5380" s="65"/>
      <c r="N5380" s="302"/>
      <c r="O5380" s="382"/>
      <c r="P5380" s="383"/>
      <c r="Q5380" s="302"/>
      <c r="R5380" s="384"/>
      <c r="S5380" s="458"/>
      <c r="T5380" s="441"/>
      <c r="U5380" s="442"/>
      <c r="V5380" s="443"/>
      <c r="W5380" s="448"/>
      <c r="X5380" s="449" t="s">
        <v>329</v>
      </c>
      <c r="Y5380" s="409" t="s">
        <v>21</v>
      </c>
      <c r="Z5380" s="410" t="str">
        <f>$Z$655</f>
        <v/>
      </c>
      <c r="AA5380" s="423"/>
      <c r="AB5380" s="424"/>
      <c r="AC5380" s="424"/>
      <c r="AD5380" s="424"/>
      <c r="AE5380" s="424"/>
      <c r="AF5380" s="419"/>
      <c r="AG5380" s="414">
        <v>82.0</v>
      </c>
      <c r="AH5380" s="79"/>
      <c r="AI5380" s="80"/>
      <c r="AJ5380" s="80"/>
      <c r="AK5380" s="80"/>
      <c r="AL5380" s="14"/>
      <c r="AM5380" s="16" t="str">
        <f t="shared" si="249"/>
        <v>{s:'63F434'},</v>
      </c>
      <c r="AN5380" s="16"/>
    </row>
    <row r="5381" ht="16.5" customHeight="1">
      <c r="A5381" s="403">
        <v>63.0</v>
      </c>
      <c r="B5381" s="404" t="s">
        <v>7828</v>
      </c>
      <c r="C5381" s="31">
        <v>5379.0</v>
      </c>
      <c r="D5381" s="405" t="s">
        <v>7829</v>
      </c>
      <c r="E5381" s="94"/>
      <c r="F5381" s="94"/>
      <c r="G5381" s="103"/>
      <c r="H5381" s="140"/>
      <c r="I5381" s="140"/>
      <c r="J5381" s="95"/>
      <c r="K5381" s="69"/>
      <c r="L5381" s="65"/>
      <c r="M5381" s="65"/>
      <c r="N5381" s="302"/>
      <c r="O5381" s="382"/>
      <c r="P5381" s="383"/>
      <c r="Q5381" s="302"/>
      <c r="R5381" s="384"/>
      <c r="S5381" s="458"/>
      <c r="T5381" s="441"/>
      <c r="U5381" s="442"/>
      <c r="V5381" s="443"/>
      <c r="W5381" s="448"/>
      <c r="X5381" s="450"/>
      <c r="Y5381" s="418"/>
      <c r="Z5381" s="419"/>
      <c r="AA5381" s="420" t="s">
        <v>20</v>
      </c>
      <c r="AB5381" s="421" t="s">
        <v>21</v>
      </c>
      <c r="AC5381" s="422">
        <v>0.85</v>
      </c>
      <c r="AD5381" s="412"/>
      <c r="AE5381" s="412"/>
      <c r="AF5381" s="413"/>
      <c r="AG5381" s="414">
        <v>70.0</v>
      </c>
      <c r="AH5381" s="79"/>
      <c r="AI5381" s="80"/>
      <c r="AJ5381" s="80"/>
      <c r="AK5381" s="80"/>
      <c r="AL5381" s="14"/>
      <c r="AM5381" s="16" t="str">
        <f t="shared" si="249"/>
        <v>{s:'63F435'},</v>
      </c>
      <c r="AN5381" s="16"/>
    </row>
    <row r="5382" ht="16.5" customHeight="1">
      <c r="A5382" s="403">
        <v>63.0</v>
      </c>
      <c r="B5382" s="404" t="s">
        <v>7830</v>
      </c>
      <c r="C5382" s="31">
        <v>5380.0</v>
      </c>
      <c r="D5382" s="405" t="s">
        <v>7831</v>
      </c>
      <c r="E5382" s="94"/>
      <c r="F5382" s="94"/>
      <c r="G5382" s="103"/>
      <c r="H5382" s="140"/>
      <c r="I5382" s="140"/>
      <c r="J5382" s="95"/>
      <c r="K5382" s="69"/>
      <c r="L5382" s="65"/>
      <c r="M5382" s="65"/>
      <c r="N5382" s="302"/>
      <c r="O5382" s="382"/>
      <c r="P5382" s="383"/>
      <c r="Q5382" s="302"/>
      <c r="R5382" s="384"/>
      <c r="S5382" s="458"/>
      <c r="T5382" s="441"/>
      <c r="U5382" s="442"/>
      <c r="V5382" s="443"/>
      <c r="W5382" s="448"/>
      <c r="X5382" s="438"/>
      <c r="Y5382" s="409"/>
      <c r="Z5382" s="439"/>
      <c r="AA5382" s="411"/>
      <c r="AB5382" s="412"/>
      <c r="AC5382" s="413"/>
      <c r="AD5382" s="451" t="s">
        <v>30</v>
      </c>
      <c r="AE5382" s="442">
        <v>5.0</v>
      </c>
      <c r="AF5382" s="452" t="s">
        <v>31</v>
      </c>
      <c r="AG5382" s="414">
        <v>91.0</v>
      </c>
      <c r="AH5382" s="79"/>
      <c r="AI5382" s="80"/>
      <c r="AJ5382" s="80"/>
      <c r="AK5382" s="80"/>
      <c r="AL5382" s="14"/>
      <c r="AM5382" s="16" t="str">
        <f t="shared" si="249"/>
        <v>{s:'63F436'},</v>
      </c>
      <c r="AN5382" s="16"/>
    </row>
    <row r="5383" ht="16.5" customHeight="1">
      <c r="A5383" s="403">
        <v>63.0</v>
      </c>
      <c r="B5383" s="404" t="s">
        <v>7832</v>
      </c>
      <c r="C5383" s="31">
        <v>5381.0</v>
      </c>
      <c r="D5383" s="405" t="s">
        <v>7833</v>
      </c>
      <c r="E5383" s="94"/>
      <c r="F5383" s="94"/>
      <c r="G5383" s="103"/>
      <c r="H5383" s="140"/>
      <c r="I5383" s="140"/>
      <c r="J5383" s="95"/>
      <c r="K5383" s="69"/>
      <c r="L5383" s="65"/>
      <c r="M5383" s="65"/>
      <c r="N5383" s="302"/>
      <c r="O5383" s="382"/>
      <c r="P5383" s="383"/>
      <c r="Q5383" s="302"/>
      <c r="R5383" s="384"/>
      <c r="S5383" s="458"/>
      <c r="T5383" s="441"/>
      <c r="U5383" s="442"/>
      <c r="V5383" s="443"/>
      <c r="W5383" s="443"/>
      <c r="X5383" s="445"/>
      <c r="Y5383" s="418"/>
      <c r="Z5383" s="446"/>
      <c r="AA5383" s="438" t="s">
        <v>20</v>
      </c>
      <c r="AB5383" s="409" t="s">
        <v>21</v>
      </c>
      <c r="AC5383" s="454">
        <v>0.85</v>
      </c>
      <c r="AD5383" s="441"/>
      <c r="AE5383" s="442"/>
      <c r="AF5383" s="452"/>
      <c r="AG5383" s="414">
        <v>77.0</v>
      </c>
      <c r="AH5383" s="79"/>
      <c r="AI5383" s="80"/>
      <c r="AJ5383" s="80"/>
      <c r="AK5383" s="80"/>
      <c r="AL5383" s="14"/>
      <c r="AM5383" s="16" t="str">
        <f t="shared" si="249"/>
        <v>{s:'63F437'},</v>
      </c>
      <c r="AN5383" s="16"/>
    </row>
    <row r="5384" ht="16.5" customHeight="1">
      <c r="A5384" s="403">
        <v>63.0</v>
      </c>
      <c r="B5384" s="404" t="s">
        <v>7834</v>
      </c>
      <c r="C5384" s="31">
        <v>5382.0</v>
      </c>
      <c r="D5384" s="405" t="s">
        <v>7835</v>
      </c>
      <c r="E5384" s="94"/>
      <c r="F5384" s="94"/>
      <c r="G5384" s="103"/>
      <c r="H5384" s="140"/>
      <c r="I5384" s="140"/>
      <c r="J5384" s="95"/>
      <c r="K5384" s="69"/>
      <c r="L5384" s="65"/>
      <c r="M5384" s="65"/>
      <c r="N5384" s="302"/>
      <c r="O5384" s="382"/>
      <c r="P5384" s="383"/>
      <c r="Q5384" s="302"/>
      <c r="R5384" s="384"/>
      <c r="S5384" s="458"/>
      <c r="T5384" s="441"/>
      <c r="U5384" s="442"/>
      <c r="V5384" s="443"/>
      <c r="W5384" s="443"/>
      <c r="X5384" s="449" t="s">
        <v>326</v>
      </c>
      <c r="Y5384" s="442" t="s">
        <v>21</v>
      </c>
      <c r="Z5384" s="448" t="str">
        <f>$Z$653</f>
        <v/>
      </c>
      <c r="AA5384" s="426"/>
      <c r="AB5384" s="427"/>
      <c r="AC5384" s="428"/>
      <c r="AD5384" s="441"/>
      <c r="AE5384" s="443"/>
      <c r="AF5384" s="448"/>
      <c r="AG5384" s="414">
        <v>62.0</v>
      </c>
      <c r="AH5384" s="79"/>
      <c r="AI5384" s="80"/>
      <c r="AJ5384" s="80"/>
      <c r="AK5384" s="80"/>
      <c r="AL5384" s="14"/>
      <c r="AM5384" s="16" t="str">
        <f t="shared" si="249"/>
        <v>{s:'63F438'},</v>
      </c>
      <c r="AN5384" s="16"/>
    </row>
    <row r="5385" ht="16.5" customHeight="1">
      <c r="A5385" s="403">
        <v>63.0</v>
      </c>
      <c r="B5385" s="404" t="s">
        <v>7836</v>
      </c>
      <c r="C5385" s="31">
        <v>5383.0</v>
      </c>
      <c r="D5385" s="405" t="s">
        <v>7837</v>
      </c>
      <c r="E5385" s="94"/>
      <c r="F5385" s="94"/>
      <c r="G5385" s="103"/>
      <c r="H5385" s="140"/>
      <c r="I5385" s="140"/>
      <c r="J5385" s="95"/>
      <c r="K5385" s="69"/>
      <c r="L5385" s="65"/>
      <c r="M5385" s="65"/>
      <c r="N5385" s="302"/>
      <c r="O5385" s="382"/>
      <c r="P5385" s="383"/>
      <c r="Q5385" s="302"/>
      <c r="R5385" s="384"/>
      <c r="S5385" s="458"/>
      <c r="T5385" s="441"/>
      <c r="U5385" s="442"/>
      <c r="V5385" s="443"/>
      <c r="W5385" s="443"/>
      <c r="X5385" s="450"/>
      <c r="Y5385" s="418"/>
      <c r="Z5385" s="419"/>
      <c r="AA5385" s="420" t="s">
        <v>20</v>
      </c>
      <c r="AB5385" s="421" t="s">
        <v>21</v>
      </c>
      <c r="AC5385" s="430">
        <v>0.85</v>
      </c>
      <c r="AD5385" s="441"/>
      <c r="AE5385" s="443"/>
      <c r="AF5385" s="448"/>
      <c r="AG5385" s="414">
        <v>52.0</v>
      </c>
      <c r="AH5385" s="79"/>
      <c r="AI5385" s="80"/>
      <c r="AJ5385" s="80"/>
      <c r="AK5385" s="80"/>
      <c r="AL5385" s="14"/>
      <c r="AM5385" s="16" t="str">
        <f t="shared" si="249"/>
        <v>{s:'63F439'},</v>
      </c>
      <c r="AN5385" s="16"/>
    </row>
    <row r="5386" ht="16.5" customHeight="1">
      <c r="A5386" s="403">
        <v>63.0</v>
      </c>
      <c r="B5386" s="404" t="s">
        <v>7838</v>
      </c>
      <c r="C5386" s="31">
        <v>5384.0</v>
      </c>
      <c r="D5386" s="405" t="s">
        <v>7839</v>
      </c>
      <c r="E5386" s="94"/>
      <c r="F5386" s="94"/>
      <c r="G5386" s="103"/>
      <c r="H5386" s="140"/>
      <c r="I5386" s="140"/>
      <c r="J5386" s="95"/>
      <c r="K5386" s="69"/>
      <c r="L5386" s="65"/>
      <c r="M5386" s="65"/>
      <c r="N5386" s="302"/>
      <c r="O5386" s="382"/>
      <c r="P5386" s="383"/>
      <c r="Q5386" s="302"/>
      <c r="R5386" s="384"/>
      <c r="S5386" s="453"/>
      <c r="T5386" s="441"/>
      <c r="U5386" s="442"/>
      <c r="V5386" s="443"/>
      <c r="W5386" s="443"/>
      <c r="X5386" s="449" t="s">
        <v>329</v>
      </c>
      <c r="Y5386" s="442" t="s">
        <v>21</v>
      </c>
      <c r="Z5386" s="448" t="str">
        <f>$Z$655</f>
        <v/>
      </c>
      <c r="AA5386" s="423"/>
      <c r="AB5386" s="424"/>
      <c r="AC5386" s="419"/>
      <c r="AD5386" s="441"/>
      <c r="AE5386" s="443"/>
      <c r="AF5386" s="448"/>
      <c r="AG5386" s="414">
        <v>77.0</v>
      </c>
      <c r="AH5386" s="79"/>
      <c r="AI5386" s="80"/>
      <c r="AJ5386" s="80"/>
      <c r="AK5386" s="80"/>
      <c r="AL5386" s="14"/>
      <c r="AM5386" s="16" t="str">
        <f t="shared" si="249"/>
        <v>{s:'63F440'},</v>
      </c>
      <c r="AN5386" s="16"/>
    </row>
    <row r="5387" ht="16.5" customHeight="1">
      <c r="A5387" s="403">
        <v>63.0</v>
      </c>
      <c r="B5387" s="404" t="s">
        <v>7840</v>
      </c>
      <c r="C5387" s="31">
        <v>5385.0</v>
      </c>
      <c r="D5387" s="405" t="s">
        <v>7841</v>
      </c>
      <c r="E5387" s="106"/>
      <c r="F5387" s="291"/>
      <c r="G5387" s="136"/>
      <c r="H5387" s="291"/>
      <c r="I5387" s="291"/>
      <c r="J5387" s="188"/>
      <c r="K5387" s="110"/>
      <c r="L5387" s="115"/>
      <c r="M5387" s="115"/>
      <c r="N5387" s="290"/>
      <c r="O5387" s="388"/>
      <c r="P5387" s="387"/>
      <c r="Q5387" s="290"/>
      <c r="R5387" s="386"/>
      <c r="S5387" s="460"/>
      <c r="T5387" s="456"/>
      <c r="U5387" s="418"/>
      <c r="V5387" s="424"/>
      <c r="W5387" s="419"/>
      <c r="X5387" s="450"/>
      <c r="Y5387" s="418"/>
      <c r="Z5387" s="419"/>
      <c r="AA5387" s="420" t="s">
        <v>20</v>
      </c>
      <c r="AB5387" s="421" t="s">
        <v>21</v>
      </c>
      <c r="AC5387" s="430">
        <v>0.85</v>
      </c>
      <c r="AD5387" s="456"/>
      <c r="AE5387" s="424"/>
      <c r="AF5387" s="419"/>
      <c r="AG5387" s="414">
        <v>65.0</v>
      </c>
      <c r="AH5387" s="79"/>
      <c r="AI5387" s="80"/>
      <c r="AJ5387" s="80"/>
      <c r="AK5387" s="80"/>
      <c r="AL5387" s="14"/>
      <c r="AM5387" s="16" t="str">
        <f t="shared" si="249"/>
        <v>{s:'63F441'},</v>
      </c>
      <c r="AN5387" s="16"/>
    </row>
    <row r="5388" ht="16.5" customHeight="1">
      <c r="A5388" s="29">
        <v>63.0</v>
      </c>
      <c r="B5388" s="30" t="s">
        <v>7842</v>
      </c>
      <c r="C5388" s="31">
        <v>5386.0</v>
      </c>
      <c r="D5388" s="32" t="s">
        <v>7843</v>
      </c>
      <c r="E5388" s="33" t="s">
        <v>1123</v>
      </c>
      <c r="F5388" s="33" t="s">
        <v>1124</v>
      </c>
      <c r="G5388" s="102" t="s">
        <v>1105</v>
      </c>
      <c r="H5388" s="35"/>
      <c r="I5388" s="35"/>
      <c r="J5388" s="35"/>
      <c r="K5388" s="152"/>
      <c r="L5388" s="152"/>
      <c r="M5388" s="344"/>
      <c r="N5388" s="152"/>
      <c r="O5388" s="206" t="s">
        <v>4961</v>
      </c>
      <c r="P5388" s="82" t="s">
        <v>4962</v>
      </c>
      <c r="Q5388" s="152"/>
      <c r="R5388" s="153"/>
      <c r="S5388" s="332"/>
      <c r="T5388" s="332"/>
      <c r="U5388" s="152"/>
      <c r="V5388" s="152"/>
      <c r="W5388" s="152"/>
      <c r="X5388" s="327"/>
      <c r="Y5388" s="287"/>
      <c r="Z5388" s="391"/>
      <c r="AA5388" s="435"/>
      <c r="AB5388" s="292"/>
      <c r="AC5388" s="292"/>
      <c r="AD5388" s="337"/>
      <c r="AE5388" s="337"/>
      <c r="AF5388" s="392"/>
      <c r="AG5388" s="45">
        <v>373.0</v>
      </c>
      <c r="AH5388" s="79"/>
      <c r="AI5388" s="80"/>
      <c r="AJ5388" s="80"/>
      <c r="AK5388" s="80"/>
      <c r="AL5388" s="14"/>
      <c r="AM5388" s="16" t="str">
        <f t="shared" ref="AM5388:AM5389" si="250">"{s:'"&amp;A5388&amp;B5388&amp;"', v:"&amp;AG5388&amp;" , c:'"&amp;D5388&amp;"・'},"</f>
        <v>{s:'63F442', v:373 , c:'基準該当放デイⅠ１・責欠・'},</v>
      </c>
      <c r="AN5388" s="16"/>
    </row>
    <row r="5389" ht="16.5" customHeight="1">
      <c r="A5389" s="29">
        <v>63.0</v>
      </c>
      <c r="B5389" s="30" t="s">
        <v>7844</v>
      </c>
      <c r="C5389" s="31">
        <v>5387.0</v>
      </c>
      <c r="D5389" s="32" t="s">
        <v>7845</v>
      </c>
      <c r="E5389" s="131"/>
      <c r="F5389" s="131"/>
      <c r="G5389" s="87"/>
      <c r="H5389" s="347" t="str">
        <f>'30放課後等デイ(基本１)'!J5037</f>
        <v/>
      </c>
      <c r="I5389" s="140" t="s">
        <v>9</v>
      </c>
      <c r="J5389" s="63"/>
      <c r="K5389" s="140"/>
      <c r="L5389" s="140"/>
      <c r="M5389" s="348"/>
      <c r="N5389" s="140"/>
      <c r="O5389" s="70"/>
      <c r="P5389" s="87"/>
      <c r="Q5389" s="302" t="s">
        <v>21</v>
      </c>
      <c r="R5389" s="349">
        <v>0.7</v>
      </c>
      <c r="S5389" s="338"/>
      <c r="T5389" s="338"/>
      <c r="U5389" s="291"/>
      <c r="V5389" s="291"/>
      <c r="W5389" s="291"/>
      <c r="X5389" s="330"/>
      <c r="Y5389" s="290"/>
      <c r="Z5389" s="393"/>
      <c r="AA5389" s="356" t="s">
        <v>20</v>
      </c>
      <c r="AB5389" s="357" t="s">
        <v>21</v>
      </c>
      <c r="AC5389" s="358">
        <v>0.85</v>
      </c>
      <c r="AD5389" s="337"/>
      <c r="AE5389" s="337"/>
      <c r="AF5389" s="392"/>
      <c r="AG5389" s="45">
        <v>317.0</v>
      </c>
      <c r="AH5389" s="79"/>
      <c r="AI5389" s="80"/>
      <c r="AJ5389" s="80"/>
      <c r="AK5389" s="80"/>
      <c r="AL5389" s="14"/>
      <c r="AM5389" s="16" t="str">
        <f t="shared" si="250"/>
        <v>{s:'63F443', v:317 , c:'基準該当放デイⅠ１・責欠・評減・'},</v>
      </c>
      <c r="AN5389" s="16"/>
    </row>
    <row r="5390" ht="16.5" customHeight="1">
      <c r="A5390" s="403">
        <v>63.0</v>
      </c>
      <c r="B5390" s="404" t="s">
        <v>7846</v>
      </c>
      <c r="C5390" s="31">
        <v>5388.0</v>
      </c>
      <c r="D5390" s="405" t="s">
        <v>7847</v>
      </c>
      <c r="E5390" s="131"/>
      <c r="F5390" s="131"/>
      <c r="G5390" s="87"/>
      <c r="H5390" s="140"/>
      <c r="I5390" s="140"/>
      <c r="J5390" s="140"/>
      <c r="K5390" s="65"/>
      <c r="L5390" s="65"/>
      <c r="M5390" s="65"/>
      <c r="N5390" s="140"/>
      <c r="O5390" s="70"/>
      <c r="P5390" s="87"/>
      <c r="Q5390" s="140"/>
      <c r="R5390" s="95"/>
      <c r="S5390" s="406" t="s">
        <v>23</v>
      </c>
      <c r="T5390" s="468" t="s">
        <v>24</v>
      </c>
      <c r="U5390" s="409" t="s">
        <v>21</v>
      </c>
      <c r="V5390" s="457">
        <v>0.7</v>
      </c>
      <c r="W5390" s="408"/>
      <c r="X5390" s="469"/>
      <c r="Y5390" s="409"/>
      <c r="Z5390" s="470"/>
      <c r="AA5390" s="411"/>
      <c r="AB5390" s="412"/>
      <c r="AC5390" s="412"/>
      <c r="AD5390" s="471"/>
      <c r="AE5390" s="471"/>
      <c r="AF5390" s="472"/>
      <c r="AG5390" s="414">
        <v>261.0</v>
      </c>
      <c r="AH5390" s="79"/>
      <c r="AI5390" s="80"/>
      <c r="AJ5390" s="80"/>
      <c r="AK5390" s="80"/>
      <c r="AL5390" s="14"/>
      <c r="AM5390" s="16" t="str">
        <f t="shared" ref="AM5390:AM5393" si="251">"{s:'"&amp;A5390&amp;B5390&amp;"'},"</f>
        <v>{s:'63F444'},</v>
      </c>
      <c r="AN5390" s="16"/>
    </row>
    <row r="5391" ht="16.5" customHeight="1">
      <c r="A5391" s="403">
        <v>63.0</v>
      </c>
      <c r="B5391" s="404" t="s">
        <v>7848</v>
      </c>
      <c r="C5391" s="31">
        <v>5389.0</v>
      </c>
      <c r="D5391" s="405" t="s">
        <v>7849</v>
      </c>
      <c r="E5391" s="131"/>
      <c r="F5391" s="131"/>
      <c r="G5391" s="87"/>
      <c r="H5391" s="373"/>
      <c r="I5391" s="140"/>
      <c r="J5391" s="140"/>
      <c r="K5391" s="65"/>
      <c r="L5391" s="65"/>
      <c r="M5391" s="65"/>
      <c r="N5391" s="140"/>
      <c r="O5391" s="70"/>
      <c r="P5391" s="87"/>
      <c r="Q5391" s="140"/>
      <c r="R5391" s="95"/>
      <c r="S5391" s="440"/>
      <c r="T5391" s="473"/>
      <c r="U5391" s="418"/>
      <c r="V5391" s="424"/>
      <c r="W5391" s="417"/>
      <c r="X5391" s="474"/>
      <c r="Y5391" s="418"/>
      <c r="Z5391" s="475"/>
      <c r="AA5391" s="438" t="s">
        <v>20</v>
      </c>
      <c r="AB5391" s="409" t="s">
        <v>21</v>
      </c>
      <c r="AC5391" s="447">
        <v>0.85</v>
      </c>
      <c r="AD5391" s="471"/>
      <c r="AE5391" s="471"/>
      <c r="AF5391" s="472"/>
      <c r="AG5391" s="414">
        <v>222.0</v>
      </c>
      <c r="AH5391" s="79"/>
      <c r="AI5391" s="80"/>
      <c r="AJ5391" s="80"/>
      <c r="AK5391" s="80"/>
      <c r="AL5391" s="14"/>
      <c r="AM5391" s="16" t="str">
        <f t="shared" si="251"/>
        <v>{s:'63F445'},</v>
      </c>
      <c r="AN5391" s="16"/>
    </row>
    <row r="5392" ht="16.5" customHeight="1">
      <c r="A5392" s="403">
        <v>63.0</v>
      </c>
      <c r="B5392" s="404" t="s">
        <v>7850</v>
      </c>
      <c r="C5392" s="31">
        <v>5390.0</v>
      </c>
      <c r="D5392" s="405" t="s">
        <v>7851</v>
      </c>
      <c r="E5392" s="131"/>
      <c r="F5392" s="131"/>
      <c r="G5392" s="87"/>
      <c r="H5392" s="140"/>
      <c r="I5392" s="140"/>
      <c r="J5392" s="140"/>
      <c r="K5392" s="65"/>
      <c r="L5392" s="65"/>
      <c r="M5392" s="65"/>
      <c r="N5392" s="302"/>
      <c r="O5392" s="70"/>
      <c r="P5392" s="87"/>
      <c r="Q5392" s="302"/>
      <c r="R5392" s="384"/>
      <c r="S5392" s="440"/>
      <c r="T5392" s="436" t="s">
        <v>27</v>
      </c>
      <c r="U5392" s="409" t="s">
        <v>21</v>
      </c>
      <c r="V5392" s="457">
        <v>0.5</v>
      </c>
      <c r="W5392" s="457"/>
      <c r="X5392" s="469"/>
      <c r="Y5392" s="409"/>
      <c r="Z5392" s="470"/>
      <c r="AA5392" s="426"/>
      <c r="AB5392" s="427"/>
      <c r="AC5392" s="427"/>
      <c r="AD5392" s="471"/>
      <c r="AE5392" s="471"/>
      <c r="AF5392" s="472"/>
      <c r="AG5392" s="414">
        <v>187.0</v>
      </c>
      <c r="AH5392" s="79"/>
      <c r="AI5392" s="80"/>
      <c r="AJ5392" s="80"/>
      <c r="AK5392" s="80"/>
      <c r="AL5392" s="14"/>
      <c r="AM5392" s="16" t="str">
        <f t="shared" si="251"/>
        <v>{s:'63F446'},</v>
      </c>
      <c r="AN5392" s="16"/>
    </row>
    <row r="5393" ht="16.5" customHeight="1">
      <c r="A5393" s="403">
        <v>63.0</v>
      </c>
      <c r="B5393" s="404" t="s">
        <v>7852</v>
      </c>
      <c r="C5393" s="31">
        <v>5391.0</v>
      </c>
      <c r="D5393" s="405" t="s">
        <v>7853</v>
      </c>
      <c r="E5393" s="131"/>
      <c r="F5393" s="131"/>
      <c r="G5393" s="87"/>
      <c r="H5393" s="373"/>
      <c r="I5393" s="140"/>
      <c r="J5393" s="140"/>
      <c r="K5393" s="65"/>
      <c r="L5393" s="65"/>
      <c r="M5393" s="65"/>
      <c r="N5393" s="140"/>
      <c r="O5393" s="70"/>
      <c r="P5393" s="93"/>
      <c r="Q5393" s="290"/>
      <c r="R5393" s="386"/>
      <c r="S5393" s="476"/>
      <c r="T5393" s="477"/>
      <c r="U5393" s="418"/>
      <c r="V5393" s="424"/>
      <c r="W5393" s="424"/>
      <c r="X5393" s="474"/>
      <c r="Y5393" s="418"/>
      <c r="Z5393" s="475"/>
      <c r="AA5393" s="420" t="s">
        <v>20</v>
      </c>
      <c r="AB5393" s="421" t="s">
        <v>21</v>
      </c>
      <c r="AC5393" s="422">
        <v>0.85</v>
      </c>
      <c r="AD5393" s="471"/>
      <c r="AE5393" s="471"/>
      <c r="AF5393" s="472"/>
      <c r="AG5393" s="414">
        <v>159.0</v>
      </c>
      <c r="AH5393" s="79"/>
      <c r="AI5393" s="80"/>
      <c r="AJ5393" s="80"/>
      <c r="AK5393" s="80"/>
      <c r="AL5393" s="14"/>
      <c r="AM5393" s="16" t="str">
        <f t="shared" si="251"/>
        <v>{s:'63F447'},</v>
      </c>
      <c r="AN5393" s="16"/>
    </row>
    <row r="5394" ht="16.5" customHeight="1">
      <c r="A5394" s="29">
        <v>63.0</v>
      </c>
      <c r="B5394" s="30" t="s">
        <v>7854</v>
      </c>
      <c r="C5394" s="31">
        <v>5392.0</v>
      </c>
      <c r="D5394" s="32" t="s">
        <v>7855</v>
      </c>
      <c r="E5394" s="131"/>
      <c r="F5394" s="131"/>
      <c r="G5394" s="307"/>
      <c r="H5394" s="373"/>
      <c r="I5394" s="140"/>
      <c r="J5394" s="140"/>
      <c r="K5394" s="65"/>
      <c r="L5394" s="65"/>
      <c r="M5394" s="65"/>
      <c r="N5394" s="140"/>
      <c r="O5394" s="70"/>
      <c r="P5394" s="82" t="s">
        <v>5011</v>
      </c>
      <c r="Q5394" s="140"/>
      <c r="R5394" s="95"/>
      <c r="S5394" s="332"/>
      <c r="T5394" s="332"/>
      <c r="U5394" s="152"/>
      <c r="V5394" s="152"/>
      <c r="W5394" s="152"/>
      <c r="X5394" s="327"/>
      <c r="Y5394" s="287"/>
      <c r="Z5394" s="391"/>
      <c r="AA5394" s="435"/>
      <c r="AB5394" s="292"/>
      <c r="AC5394" s="292"/>
      <c r="AD5394" s="337"/>
      <c r="AE5394" s="337"/>
      <c r="AF5394" s="392"/>
      <c r="AG5394" s="45">
        <v>267.0</v>
      </c>
      <c r="AH5394" s="79"/>
      <c r="AI5394" s="80"/>
      <c r="AJ5394" s="80"/>
      <c r="AK5394" s="80"/>
      <c r="AL5394" s="14"/>
      <c r="AM5394" s="16" t="str">
        <f t="shared" ref="AM5394:AM5395" si="252">"{s:'"&amp;A5394&amp;B5394&amp;"', v:"&amp;AG5394&amp;" , c:'"&amp;D5394&amp;"・'},"</f>
        <v>{s:'63F448', v:267 , c:'基準該当放デイⅠ１・責欠２・'},</v>
      </c>
      <c r="AN5394" s="16"/>
    </row>
    <row r="5395" ht="16.5" customHeight="1">
      <c r="A5395" s="29">
        <v>63.0</v>
      </c>
      <c r="B5395" s="30" t="s">
        <v>7856</v>
      </c>
      <c r="C5395" s="31">
        <v>5393.0</v>
      </c>
      <c r="D5395" s="32" t="s">
        <v>7857</v>
      </c>
      <c r="E5395" s="131"/>
      <c r="F5395" s="131"/>
      <c r="G5395" s="307"/>
      <c r="H5395" s="373"/>
      <c r="I5395" s="140"/>
      <c r="J5395" s="140"/>
      <c r="K5395" s="65"/>
      <c r="L5395" s="65"/>
      <c r="M5395" s="65"/>
      <c r="N5395" s="140"/>
      <c r="O5395" s="70"/>
      <c r="P5395" s="87"/>
      <c r="Q5395" s="302" t="s">
        <v>21</v>
      </c>
      <c r="R5395" s="349">
        <v>0.5</v>
      </c>
      <c r="S5395" s="338"/>
      <c r="T5395" s="338"/>
      <c r="U5395" s="291"/>
      <c r="V5395" s="291"/>
      <c r="W5395" s="291"/>
      <c r="X5395" s="330"/>
      <c r="Y5395" s="290"/>
      <c r="Z5395" s="393"/>
      <c r="AA5395" s="356" t="s">
        <v>20</v>
      </c>
      <c r="AB5395" s="357" t="s">
        <v>21</v>
      </c>
      <c r="AC5395" s="358">
        <v>0.85</v>
      </c>
      <c r="AD5395" s="337"/>
      <c r="AE5395" s="337"/>
      <c r="AF5395" s="392"/>
      <c r="AG5395" s="45">
        <v>227.0</v>
      </c>
      <c r="AH5395" s="79"/>
      <c r="AI5395" s="80"/>
      <c r="AJ5395" s="80"/>
      <c r="AK5395" s="80"/>
      <c r="AL5395" s="14"/>
      <c r="AM5395" s="16" t="str">
        <f t="shared" si="252"/>
        <v>{s:'63F449', v:227 , c:'基準該当放デイⅠ１・責欠２・評減・'},</v>
      </c>
      <c r="AN5395" s="16"/>
    </row>
    <row r="5396" ht="16.5" customHeight="1">
      <c r="A5396" s="403">
        <v>63.0</v>
      </c>
      <c r="B5396" s="404" t="s">
        <v>7858</v>
      </c>
      <c r="C5396" s="31">
        <v>5394.0</v>
      </c>
      <c r="D5396" s="405" t="s">
        <v>7859</v>
      </c>
      <c r="E5396" s="131"/>
      <c r="F5396" s="112"/>
      <c r="G5396" s="307"/>
      <c r="H5396" s="140"/>
      <c r="I5396" s="140"/>
      <c r="J5396" s="140"/>
      <c r="K5396" s="65"/>
      <c r="L5396" s="65"/>
      <c r="M5396" s="65"/>
      <c r="N5396" s="140"/>
      <c r="O5396" s="70"/>
      <c r="P5396" s="87"/>
      <c r="Q5396" s="140"/>
      <c r="R5396" s="95"/>
      <c r="S5396" s="406" t="s">
        <v>23</v>
      </c>
      <c r="T5396" s="468" t="s">
        <v>24</v>
      </c>
      <c r="U5396" s="409" t="s">
        <v>21</v>
      </c>
      <c r="V5396" s="457">
        <v>0.7</v>
      </c>
      <c r="W5396" s="408"/>
      <c r="X5396" s="469"/>
      <c r="Y5396" s="409"/>
      <c r="Z5396" s="470"/>
      <c r="AA5396" s="411"/>
      <c r="AB5396" s="412"/>
      <c r="AC5396" s="412"/>
      <c r="AD5396" s="471"/>
      <c r="AE5396" s="471"/>
      <c r="AF5396" s="472"/>
      <c r="AG5396" s="414">
        <v>187.0</v>
      </c>
      <c r="AH5396" s="79"/>
      <c r="AI5396" s="80"/>
      <c r="AJ5396" s="80"/>
      <c r="AK5396" s="80"/>
      <c r="AL5396" s="14"/>
      <c r="AM5396" s="16" t="str">
        <f t="shared" ref="AM5396:AM5399" si="253">"{s:'"&amp;A5396&amp;B5396&amp;"'},"</f>
        <v>{s:'63F450'},</v>
      </c>
      <c r="AN5396" s="16"/>
    </row>
    <row r="5397" ht="16.5" customHeight="1">
      <c r="A5397" s="403">
        <v>63.0</v>
      </c>
      <c r="B5397" s="404" t="s">
        <v>7860</v>
      </c>
      <c r="C5397" s="31">
        <v>5395.0</v>
      </c>
      <c r="D5397" s="405" t="s">
        <v>7861</v>
      </c>
      <c r="E5397" s="131"/>
      <c r="F5397" s="112"/>
      <c r="G5397" s="307"/>
      <c r="H5397" s="373"/>
      <c r="I5397" s="140"/>
      <c r="J5397" s="140"/>
      <c r="K5397" s="65"/>
      <c r="L5397" s="65"/>
      <c r="M5397" s="65"/>
      <c r="N5397" s="140"/>
      <c r="O5397" s="70"/>
      <c r="P5397" s="87"/>
      <c r="Q5397" s="140"/>
      <c r="R5397" s="95"/>
      <c r="S5397" s="440"/>
      <c r="T5397" s="473"/>
      <c r="U5397" s="418"/>
      <c r="V5397" s="424"/>
      <c r="W5397" s="417"/>
      <c r="X5397" s="474"/>
      <c r="Y5397" s="418"/>
      <c r="Z5397" s="475"/>
      <c r="AA5397" s="438" t="s">
        <v>20</v>
      </c>
      <c r="AB5397" s="409" t="s">
        <v>21</v>
      </c>
      <c r="AC5397" s="447">
        <v>0.85</v>
      </c>
      <c r="AD5397" s="471"/>
      <c r="AE5397" s="471"/>
      <c r="AF5397" s="472"/>
      <c r="AG5397" s="414">
        <v>159.0</v>
      </c>
      <c r="AH5397" s="79"/>
      <c r="AI5397" s="80"/>
      <c r="AJ5397" s="80"/>
      <c r="AK5397" s="80"/>
      <c r="AL5397" s="14"/>
      <c r="AM5397" s="16" t="str">
        <f t="shared" si="253"/>
        <v>{s:'63F451'},</v>
      </c>
      <c r="AN5397" s="16"/>
    </row>
    <row r="5398" ht="16.5" customHeight="1">
      <c r="A5398" s="403">
        <v>63.0</v>
      </c>
      <c r="B5398" s="404" t="s">
        <v>7862</v>
      </c>
      <c r="C5398" s="31">
        <v>5396.0</v>
      </c>
      <c r="D5398" s="405" t="s">
        <v>7863</v>
      </c>
      <c r="E5398" s="94"/>
      <c r="F5398" s="105"/>
      <c r="G5398" s="103"/>
      <c r="H5398" s="140"/>
      <c r="I5398" s="140"/>
      <c r="J5398" s="140"/>
      <c r="K5398" s="65"/>
      <c r="L5398" s="65"/>
      <c r="M5398" s="65"/>
      <c r="N5398" s="302"/>
      <c r="O5398" s="70"/>
      <c r="P5398" s="87"/>
      <c r="Q5398" s="140"/>
      <c r="R5398" s="95"/>
      <c r="S5398" s="440"/>
      <c r="T5398" s="436" t="s">
        <v>27</v>
      </c>
      <c r="U5398" s="409" t="s">
        <v>21</v>
      </c>
      <c r="V5398" s="457">
        <v>0.5</v>
      </c>
      <c r="W5398" s="457"/>
      <c r="X5398" s="469"/>
      <c r="Y5398" s="409"/>
      <c r="Z5398" s="470"/>
      <c r="AA5398" s="426"/>
      <c r="AB5398" s="427"/>
      <c r="AC5398" s="427"/>
      <c r="AD5398" s="471"/>
      <c r="AE5398" s="471"/>
      <c r="AF5398" s="472"/>
      <c r="AG5398" s="414">
        <v>134.0</v>
      </c>
      <c r="AH5398" s="79"/>
      <c r="AI5398" s="80"/>
      <c r="AJ5398" s="80"/>
      <c r="AK5398" s="80"/>
      <c r="AL5398" s="14"/>
      <c r="AM5398" s="16" t="str">
        <f t="shared" si="253"/>
        <v>{s:'63F452'},</v>
      </c>
      <c r="AN5398" s="16"/>
    </row>
    <row r="5399" ht="16.5" customHeight="1">
      <c r="A5399" s="403">
        <v>63.0</v>
      </c>
      <c r="B5399" s="404" t="s">
        <v>7864</v>
      </c>
      <c r="C5399" s="31">
        <v>5397.0</v>
      </c>
      <c r="D5399" s="405" t="s">
        <v>7865</v>
      </c>
      <c r="E5399" s="94"/>
      <c r="F5399" s="105"/>
      <c r="G5399" s="136"/>
      <c r="H5399" s="291"/>
      <c r="I5399" s="291"/>
      <c r="J5399" s="291"/>
      <c r="K5399" s="115"/>
      <c r="L5399" s="115"/>
      <c r="M5399" s="115"/>
      <c r="N5399" s="290"/>
      <c r="O5399" s="78"/>
      <c r="P5399" s="93"/>
      <c r="Q5399" s="302"/>
      <c r="R5399" s="384"/>
      <c r="S5399" s="476"/>
      <c r="T5399" s="465"/>
      <c r="U5399" s="418"/>
      <c r="V5399" s="424"/>
      <c r="W5399" s="424"/>
      <c r="X5399" s="474"/>
      <c r="Y5399" s="418"/>
      <c r="Z5399" s="475"/>
      <c r="AA5399" s="420" t="s">
        <v>20</v>
      </c>
      <c r="AB5399" s="421" t="s">
        <v>21</v>
      </c>
      <c r="AC5399" s="422">
        <v>0.85</v>
      </c>
      <c r="AD5399" s="471"/>
      <c r="AE5399" s="471"/>
      <c r="AF5399" s="472"/>
      <c r="AG5399" s="414">
        <v>114.0</v>
      </c>
      <c r="AH5399" s="79"/>
      <c r="AI5399" s="80"/>
      <c r="AJ5399" s="80"/>
      <c r="AK5399" s="80"/>
      <c r="AL5399" s="14"/>
      <c r="AM5399" s="16" t="str">
        <f t="shared" si="253"/>
        <v>{s:'63F453'},</v>
      </c>
      <c r="AN5399" s="16"/>
    </row>
    <row r="5400" ht="16.5" customHeight="1">
      <c r="A5400" s="29">
        <v>63.0</v>
      </c>
      <c r="B5400" s="30" t="s">
        <v>7866</v>
      </c>
      <c r="C5400" s="31">
        <v>5398.0</v>
      </c>
      <c r="D5400" s="32" t="s">
        <v>7867</v>
      </c>
      <c r="E5400" s="112"/>
      <c r="F5400" s="112"/>
      <c r="G5400" s="183" t="s">
        <v>1110</v>
      </c>
      <c r="H5400" s="63"/>
      <c r="I5400" s="63"/>
      <c r="J5400" s="63"/>
      <c r="K5400" s="140"/>
      <c r="L5400" s="140"/>
      <c r="M5400" s="348"/>
      <c r="N5400" s="140"/>
      <c r="O5400" s="206" t="s">
        <v>4961</v>
      </c>
      <c r="P5400" s="82" t="s">
        <v>4962</v>
      </c>
      <c r="Q5400" s="152"/>
      <c r="R5400" s="153"/>
      <c r="S5400" s="332"/>
      <c r="T5400" s="332"/>
      <c r="U5400" s="152"/>
      <c r="V5400" s="152"/>
      <c r="W5400" s="152"/>
      <c r="X5400" s="299"/>
      <c r="Y5400" s="287"/>
      <c r="Z5400" s="345"/>
      <c r="AA5400" s="435"/>
      <c r="AB5400" s="292"/>
      <c r="AC5400" s="292"/>
      <c r="AD5400" s="337"/>
      <c r="AE5400" s="337"/>
      <c r="AF5400" s="392"/>
      <c r="AG5400" s="45">
        <v>461.0</v>
      </c>
      <c r="AH5400" s="79"/>
      <c r="AI5400" s="80"/>
      <c r="AJ5400" s="80"/>
      <c r="AK5400" s="80"/>
      <c r="AL5400" s="14"/>
      <c r="AM5400" s="16" t="str">
        <f t="shared" ref="AM5400:AM5405" si="254">"{s:'"&amp;A5400&amp;B5400&amp;"', v:"&amp;AG5400&amp;" , c:'"&amp;D5400&amp;"・'},"</f>
        <v>{s:'63F454', v:461 , c:'基準該当放デイⅠ２・責欠・'},</v>
      </c>
      <c r="AN5400" s="16"/>
    </row>
    <row r="5401" ht="16.5" customHeight="1">
      <c r="A5401" s="29">
        <v>63.0</v>
      </c>
      <c r="B5401" s="30" t="s">
        <v>7868</v>
      </c>
      <c r="C5401" s="31">
        <v>5399.0</v>
      </c>
      <c r="D5401" s="32" t="s">
        <v>7869</v>
      </c>
      <c r="E5401" s="69"/>
      <c r="F5401" s="112"/>
      <c r="G5401" s="87"/>
      <c r="H5401" s="347" t="str">
        <f>'30放課後等デイ(基本１)'!J5043</f>
        <v/>
      </c>
      <c r="I5401" s="140" t="s">
        <v>9</v>
      </c>
      <c r="J5401" s="63"/>
      <c r="K5401" s="140"/>
      <c r="L5401" s="140"/>
      <c r="M5401" s="348"/>
      <c r="N5401" s="140"/>
      <c r="O5401" s="231"/>
      <c r="P5401" s="87"/>
      <c r="Q5401" s="302" t="s">
        <v>21</v>
      </c>
      <c r="R5401" s="349">
        <v>0.7</v>
      </c>
      <c r="S5401" s="333"/>
      <c r="T5401" s="333"/>
      <c r="U5401" s="140"/>
      <c r="V5401" s="140"/>
      <c r="W5401" s="140"/>
      <c r="X5401" s="303"/>
      <c r="Y5401" s="290"/>
      <c r="Z5401" s="350"/>
      <c r="AA5401" s="356" t="s">
        <v>20</v>
      </c>
      <c r="AB5401" s="357" t="s">
        <v>21</v>
      </c>
      <c r="AC5401" s="358">
        <v>0.85</v>
      </c>
      <c r="AD5401" s="337"/>
      <c r="AE5401" s="337"/>
      <c r="AF5401" s="392"/>
      <c r="AG5401" s="45">
        <v>392.0</v>
      </c>
      <c r="AH5401" s="79"/>
      <c r="AI5401" s="80"/>
      <c r="AJ5401" s="80"/>
      <c r="AK5401" s="80"/>
      <c r="AL5401" s="14"/>
      <c r="AM5401" s="16" t="str">
        <f t="shared" si="254"/>
        <v>{s:'63F455', v:392 , c:'基準該当放デイⅠ２・責欠・評減・'},</v>
      </c>
      <c r="AN5401" s="16"/>
    </row>
    <row r="5402" ht="16.5" customHeight="1">
      <c r="A5402" s="29">
        <v>63.0</v>
      </c>
      <c r="B5402" s="30" t="s">
        <v>7870</v>
      </c>
      <c r="C5402" s="31">
        <v>5400.0</v>
      </c>
      <c r="D5402" s="32" t="s">
        <v>7871</v>
      </c>
      <c r="E5402" s="69"/>
      <c r="F5402" s="112"/>
      <c r="G5402" s="87"/>
      <c r="H5402" s="63"/>
      <c r="I5402" s="63"/>
      <c r="J5402" s="63"/>
      <c r="K5402" s="140"/>
      <c r="L5402" s="140"/>
      <c r="M5402" s="348"/>
      <c r="N5402" s="304"/>
      <c r="O5402" s="231"/>
      <c r="P5402" s="87"/>
      <c r="Q5402" s="304"/>
      <c r="R5402" s="380"/>
      <c r="S5402" s="334"/>
      <c r="T5402" s="334"/>
      <c r="U5402" s="140"/>
      <c r="V5402" s="140"/>
      <c r="W5402" s="140"/>
      <c r="X5402" s="305" t="s">
        <v>326</v>
      </c>
      <c r="Y5402" s="302" t="s">
        <v>21</v>
      </c>
      <c r="Z5402" s="349" t="str">
        <f>$Z$653</f>
        <v/>
      </c>
      <c r="AA5402" s="398"/>
      <c r="AB5402" s="288"/>
      <c r="AC5402" s="288"/>
      <c r="AD5402" s="297"/>
      <c r="AE5402" s="297"/>
      <c r="AF5402" s="362"/>
      <c r="AG5402" s="45">
        <v>323.0</v>
      </c>
      <c r="AH5402" s="79"/>
      <c r="AI5402" s="80"/>
      <c r="AJ5402" s="80"/>
      <c r="AK5402" s="80"/>
      <c r="AL5402" s="14"/>
      <c r="AM5402" s="16" t="str">
        <f t="shared" si="254"/>
        <v>{s:'63F456', v:323 , c:'基準該当放デイⅠ２・責欠・開減１・'},</v>
      </c>
      <c r="AN5402" s="16"/>
    </row>
    <row r="5403" ht="16.5" customHeight="1">
      <c r="A5403" s="29">
        <v>63.0</v>
      </c>
      <c r="B5403" s="30" t="s">
        <v>7872</v>
      </c>
      <c r="C5403" s="31">
        <v>5401.0</v>
      </c>
      <c r="D5403" s="32" t="s">
        <v>7873</v>
      </c>
      <c r="E5403" s="69"/>
      <c r="F5403" s="112"/>
      <c r="G5403" s="76"/>
      <c r="H5403" s="63"/>
      <c r="I5403" s="63"/>
      <c r="J5403" s="63"/>
      <c r="K5403" s="140"/>
      <c r="L5403" s="140"/>
      <c r="M5403" s="348"/>
      <c r="N5403" s="304"/>
      <c r="O5403" s="231"/>
      <c r="P5403" s="87"/>
      <c r="Q5403" s="304"/>
      <c r="R5403" s="380"/>
      <c r="S5403" s="334"/>
      <c r="T5403" s="334"/>
      <c r="U5403" s="140"/>
      <c r="V5403" s="140"/>
      <c r="W5403" s="140"/>
      <c r="X5403" s="306"/>
      <c r="Y5403" s="290"/>
      <c r="Z5403" s="355"/>
      <c r="AA5403" s="299" t="s">
        <v>20</v>
      </c>
      <c r="AB5403" s="287" t="s">
        <v>21</v>
      </c>
      <c r="AC5403" s="351">
        <v>0.85</v>
      </c>
      <c r="AD5403" s="297"/>
      <c r="AE5403" s="297"/>
      <c r="AF5403" s="362"/>
      <c r="AG5403" s="45">
        <v>275.0</v>
      </c>
      <c r="AH5403" s="79"/>
      <c r="AI5403" s="80"/>
      <c r="AJ5403" s="80"/>
      <c r="AK5403" s="80"/>
      <c r="AL5403" s="14"/>
      <c r="AM5403" s="16" t="str">
        <f t="shared" si="254"/>
        <v>{s:'63F457', v:275 , c:'基準該当放デイⅠ２・責欠・開減１・評減・'},</v>
      </c>
      <c r="AN5403" s="16"/>
    </row>
    <row r="5404" ht="16.5" customHeight="1">
      <c r="A5404" s="29">
        <v>63.0</v>
      </c>
      <c r="B5404" s="30" t="s">
        <v>7874</v>
      </c>
      <c r="C5404" s="31">
        <v>5402.0</v>
      </c>
      <c r="D5404" s="32" t="s">
        <v>7875</v>
      </c>
      <c r="E5404" s="69"/>
      <c r="F5404" s="112"/>
      <c r="G5404" s="76"/>
      <c r="H5404" s="63"/>
      <c r="I5404" s="63"/>
      <c r="J5404" s="63"/>
      <c r="K5404" s="140"/>
      <c r="L5404" s="140"/>
      <c r="M5404" s="348"/>
      <c r="N5404" s="304"/>
      <c r="O5404" s="231"/>
      <c r="P5404" s="87"/>
      <c r="Q5404" s="304"/>
      <c r="R5404" s="380"/>
      <c r="S5404" s="334"/>
      <c r="T5404" s="334"/>
      <c r="U5404" s="140"/>
      <c r="V5404" s="140"/>
      <c r="W5404" s="95"/>
      <c r="X5404" s="305" t="s">
        <v>329</v>
      </c>
      <c r="Y5404" s="302" t="s">
        <v>21</v>
      </c>
      <c r="Z5404" s="349" t="str">
        <f>$Z$655</f>
        <v/>
      </c>
      <c r="AA5404" s="434"/>
      <c r="AB5404" s="297"/>
      <c r="AC5404" s="297"/>
      <c r="AD5404" s="297"/>
      <c r="AE5404" s="297"/>
      <c r="AF5404" s="362"/>
      <c r="AG5404" s="45">
        <v>392.0</v>
      </c>
      <c r="AH5404" s="79"/>
      <c r="AI5404" s="80"/>
      <c r="AJ5404" s="80"/>
      <c r="AK5404" s="80"/>
      <c r="AL5404" s="14"/>
      <c r="AM5404" s="16" t="str">
        <f t="shared" si="254"/>
        <v>{s:'63F458', v:392 , c:'基準該当放デイⅠ２・責欠・開減２・'},</v>
      </c>
      <c r="AN5404" s="16"/>
    </row>
    <row r="5405" ht="16.5" customHeight="1">
      <c r="A5405" s="29">
        <v>63.0</v>
      </c>
      <c r="B5405" s="30" t="s">
        <v>7876</v>
      </c>
      <c r="C5405" s="31">
        <v>5403.0</v>
      </c>
      <c r="D5405" s="32" t="s">
        <v>7877</v>
      </c>
      <c r="E5405" s="69"/>
      <c r="F5405" s="112"/>
      <c r="G5405" s="76"/>
      <c r="H5405" s="63"/>
      <c r="I5405" s="63"/>
      <c r="J5405" s="63"/>
      <c r="K5405" s="140"/>
      <c r="L5405" s="140"/>
      <c r="M5405" s="348"/>
      <c r="N5405" s="304"/>
      <c r="O5405" s="231"/>
      <c r="P5405" s="307"/>
      <c r="Q5405" s="304"/>
      <c r="R5405" s="380"/>
      <c r="S5405" s="334"/>
      <c r="T5405" s="334"/>
      <c r="U5405" s="140"/>
      <c r="V5405" s="140"/>
      <c r="W5405" s="95"/>
      <c r="X5405" s="306"/>
      <c r="Y5405" s="290"/>
      <c r="Z5405" s="355"/>
      <c r="AA5405" s="356" t="s">
        <v>20</v>
      </c>
      <c r="AB5405" s="357" t="s">
        <v>21</v>
      </c>
      <c r="AC5405" s="358">
        <v>0.85</v>
      </c>
      <c r="AD5405" s="297"/>
      <c r="AE5405" s="297"/>
      <c r="AF5405" s="362"/>
      <c r="AG5405" s="45">
        <v>333.0</v>
      </c>
      <c r="AH5405" s="79"/>
      <c r="AI5405" s="80"/>
      <c r="AJ5405" s="80"/>
      <c r="AK5405" s="80"/>
      <c r="AL5405" s="14"/>
      <c r="AM5405" s="16" t="str">
        <f t="shared" si="254"/>
        <v>{s:'63F459', v:333 , c:'基準該当放デイⅠ２・責欠・開減２・評減・'},</v>
      </c>
      <c r="AN5405" s="16"/>
    </row>
    <row r="5406" ht="16.5" customHeight="1">
      <c r="A5406" s="403">
        <v>63.0</v>
      </c>
      <c r="B5406" s="404" t="s">
        <v>7878</v>
      </c>
      <c r="C5406" s="31">
        <v>5404.0</v>
      </c>
      <c r="D5406" s="405" t="s">
        <v>7879</v>
      </c>
      <c r="E5406" s="69"/>
      <c r="F5406" s="112"/>
      <c r="G5406" s="307"/>
      <c r="H5406" s="140"/>
      <c r="I5406" s="140"/>
      <c r="J5406" s="140"/>
      <c r="K5406" s="65"/>
      <c r="L5406" s="65"/>
      <c r="M5406" s="65"/>
      <c r="N5406" s="140"/>
      <c r="O5406" s="231"/>
      <c r="P5406" s="94"/>
      <c r="Q5406" s="140"/>
      <c r="R5406" s="95"/>
      <c r="S5406" s="406" t="s">
        <v>23</v>
      </c>
      <c r="T5406" s="436" t="s">
        <v>24</v>
      </c>
      <c r="U5406" s="408"/>
      <c r="V5406" s="408"/>
      <c r="W5406" s="437"/>
      <c r="X5406" s="438"/>
      <c r="Y5406" s="409"/>
      <c r="Z5406" s="439"/>
      <c r="AA5406" s="423"/>
      <c r="AB5406" s="424"/>
      <c r="AC5406" s="424"/>
      <c r="AD5406" s="471"/>
      <c r="AE5406" s="471"/>
      <c r="AF5406" s="472"/>
      <c r="AG5406" s="414">
        <v>323.0</v>
      </c>
      <c r="AH5406" s="79"/>
      <c r="AI5406" s="80"/>
      <c r="AJ5406" s="80"/>
      <c r="AK5406" s="80"/>
      <c r="AL5406" s="14"/>
      <c r="AM5406" s="16" t="str">
        <f t="shared" ref="AM5406:AM5417" si="255">"{s:'"&amp;A5406&amp;B5406&amp;"'},"</f>
        <v>{s:'63F460'},</v>
      </c>
      <c r="AN5406" s="16"/>
    </row>
    <row r="5407" ht="16.5" customHeight="1">
      <c r="A5407" s="403">
        <v>63.0</v>
      </c>
      <c r="B5407" s="404" t="s">
        <v>7880</v>
      </c>
      <c r="C5407" s="31">
        <v>5405.0</v>
      </c>
      <c r="D5407" s="405" t="s">
        <v>7881</v>
      </c>
      <c r="E5407" s="69"/>
      <c r="F5407" s="112"/>
      <c r="G5407" s="307"/>
      <c r="H5407" s="373"/>
      <c r="I5407" s="140"/>
      <c r="J5407" s="140"/>
      <c r="K5407" s="65"/>
      <c r="L5407" s="65"/>
      <c r="M5407" s="65"/>
      <c r="N5407" s="140"/>
      <c r="O5407" s="231"/>
      <c r="P5407" s="94"/>
      <c r="Q5407" s="140"/>
      <c r="R5407" s="95"/>
      <c r="S5407" s="440"/>
      <c r="T5407" s="441"/>
      <c r="U5407" s="442" t="s">
        <v>21</v>
      </c>
      <c r="V5407" s="443">
        <v>0.7</v>
      </c>
      <c r="W5407" s="444"/>
      <c r="X5407" s="445"/>
      <c r="Y5407" s="418"/>
      <c r="Z5407" s="446"/>
      <c r="AA5407" s="420" t="s">
        <v>20</v>
      </c>
      <c r="AB5407" s="421" t="s">
        <v>21</v>
      </c>
      <c r="AC5407" s="422">
        <v>0.85</v>
      </c>
      <c r="AD5407" s="471"/>
      <c r="AE5407" s="471"/>
      <c r="AF5407" s="472"/>
      <c r="AG5407" s="414">
        <v>275.0</v>
      </c>
      <c r="AH5407" s="79"/>
      <c r="AI5407" s="80"/>
      <c r="AJ5407" s="80"/>
      <c r="AK5407" s="80"/>
      <c r="AL5407" s="14"/>
      <c r="AM5407" s="16" t="str">
        <f t="shared" si="255"/>
        <v>{s:'63F461'},</v>
      </c>
      <c r="AN5407" s="16"/>
    </row>
    <row r="5408" ht="16.5" customHeight="1">
      <c r="A5408" s="403">
        <v>63.0</v>
      </c>
      <c r="B5408" s="404" t="s">
        <v>7882</v>
      </c>
      <c r="C5408" s="31">
        <v>5406.0</v>
      </c>
      <c r="D5408" s="405" t="s">
        <v>7883</v>
      </c>
      <c r="E5408" s="94"/>
      <c r="F5408" s="105"/>
      <c r="G5408" s="103"/>
      <c r="H5408" s="140"/>
      <c r="I5408" s="140"/>
      <c r="J5408" s="140"/>
      <c r="K5408" s="65"/>
      <c r="L5408" s="65"/>
      <c r="M5408" s="65"/>
      <c r="N5408" s="302"/>
      <c r="O5408" s="231"/>
      <c r="P5408" s="383"/>
      <c r="Q5408" s="302"/>
      <c r="R5408" s="384"/>
      <c r="S5408" s="440"/>
      <c r="T5408" s="441"/>
      <c r="U5408" s="442"/>
      <c r="V5408" s="443"/>
      <c r="W5408" s="448"/>
      <c r="X5408" s="449" t="s">
        <v>326</v>
      </c>
      <c r="Y5408" s="442" t="s">
        <v>21</v>
      </c>
      <c r="Z5408" s="448" t="str">
        <f>$Z$653</f>
        <v/>
      </c>
      <c r="AA5408" s="411"/>
      <c r="AB5408" s="412"/>
      <c r="AC5408" s="412"/>
      <c r="AD5408" s="427"/>
      <c r="AE5408" s="427"/>
      <c r="AF5408" s="428"/>
      <c r="AG5408" s="414">
        <v>226.0</v>
      </c>
      <c r="AH5408" s="79"/>
      <c r="AI5408" s="80"/>
      <c r="AJ5408" s="80"/>
      <c r="AK5408" s="80"/>
      <c r="AL5408" s="14"/>
      <c r="AM5408" s="16" t="str">
        <f t="shared" si="255"/>
        <v>{s:'63F462'},</v>
      </c>
      <c r="AN5408" s="16"/>
    </row>
    <row r="5409" ht="16.5" customHeight="1">
      <c r="A5409" s="403">
        <v>63.0</v>
      </c>
      <c r="B5409" s="404" t="s">
        <v>7884</v>
      </c>
      <c r="C5409" s="31">
        <v>5407.0</v>
      </c>
      <c r="D5409" s="405" t="s">
        <v>7885</v>
      </c>
      <c r="E5409" s="94"/>
      <c r="F5409" s="105"/>
      <c r="G5409" s="103"/>
      <c r="H5409" s="140"/>
      <c r="I5409" s="140"/>
      <c r="J5409" s="140"/>
      <c r="K5409" s="65"/>
      <c r="L5409" s="65"/>
      <c r="M5409" s="65"/>
      <c r="N5409" s="302"/>
      <c r="O5409" s="231"/>
      <c r="P5409" s="383"/>
      <c r="Q5409" s="302"/>
      <c r="R5409" s="384"/>
      <c r="S5409" s="440"/>
      <c r="T5409" s="441"/>
      <c r="U5409" s="442"/>
      <c r="V5409" s="443"/>
      <c r="W5409" s="448"/>
      <c r="X5409" s="450"/>
      <c r="Y5409" s="418"/>
      <c r="Z5409" s="419"/>
      <c r="AA5409" s="438" t="s">
        <v>20</v>
      </c>
      <c r="AB5409" s="409" t="s">
        <v>21</v>
      </c>
      <c r="AC5409" s="447">
        <v>0.85</v>
      </c>
      <c r="AD5409" s="427"/>
      <c r="AE5409" s="427"/>
      <c r="AF5409" s="428"/>
      <c r="AG5409" s="414">
        <v>192.0</v>
      </c>
      <c r="AH5409" s="79"/>
      <c r="AI5409" s="80"/>
      <c r="AJ5409" s="80"/>
      <c r="AK5409" s="80"/>
      <c r="AL5409" s="14"/>
      <c r="AM5409" s="16" t="str">
        <f t="shared" si="255"/>
        <v>{s:'63F463'},</v>
      </c>
      <c r="AN5409" s="16"/>
    </row>
    <row r="5410" ht="16.5" customHeight="1">
      <c r="A5410" s="403">
        <v>63.0</v>
      </c>
      <c r="B5410" s="404" t="s">
        <v>7886</v>
      </c>
      <c r="C5410" s="31">
        <v>5408.0</v>
      </c>
      <c r="D5410" s="405" t="s">
        <v>7887</v>
      </c>
      <c r="E5410" s="94"/>
      <c r="F5410" s="105"/>
      <c r="G5410" s="103"/>
      <c r="H5410" s="140"/>
      <c r="I5410" s="140"/>
      <c r="J5410" s="140"/>
      <c r="K5410" s="65"/>
      <c r="L5410" s="65"/>
      <c r="M5410" s="65"/>
      <c r="N5410" s="302"/>
      <c r="O5410" s="382"/>
      <c r="P5410" s="383"/>
      <c r="Q5410" s="302"/>
      <c r="R5410" s="384"/>
      <c r="S5410" s="440"/>
      <c r="T5410" s="441"/>
      <c r="U5410" s="442"/>
      <c r="V5410" s="443"/>
      <c r="W5410" s="448"/>
      <c r="X5410" s="449" t="s">
        <v>329</v>
      </c>
      <c r="Y5410" s="442" t="s">
        <v>21</v>
      </c>
      <c r="Z5410" s="448" t="str">
        <f>$Z$655</f>
        <v/>
      </c>
      <c r="AA5410" s="426"/>
      <c r="AB5410" s="427"/>
      <c r="AC5410" s="427"/>
      <c r="AD5410" s="427"/>
      <c r="AE5410" s="427"/>
      <c r="AF5410" s="428"/>
      <c r="AG5410" s="414">
        <v>275.0</v>
      </c>
      <c r="AH5410" s="79"/>
      <c r="AI5410" s="80"/>
      <c r="AJ5410" s="80"/>
      <c r="AK5410" s="80"/>
      <c r="AL5410" s="14"/>
      <c r="AM5410" s="16" t="str">
        <f t="shared" si="255"/>
        <v>{s:'63F464'},</v>
      </c>
      <c r="AN5410" s="16"/>
    </row>
    <row r="5411" ht="16.5" customHeight="1">
      <c r="A5411" s="403">
        <v>63.0</v>
      </c>
      <c r="B5411" s="404" t="s">
        <v>7888</v>
      </c>
      <c r="C5411" s="31">
        <v>5409.0</v>
      </c>
      <c r="D5411" s="405" t="s">
        <v>7889</v>
      </c>
      <c r="E5411" s="94"/>
      <c r="F5411" s="105"/>
      <c r="G5411" s="103"/>
      <c r="H5411" s="140"/>
      <c r="I5411" s="140"/>
      <c r="J5411" s="140"/>
      <c r="K5411" s="65"/>
      <c r="L5411" s="65"/>
      <c r="M5411" s="65"/>
      <c r="N5411" s="302"/>
      <c r="O5411" s="382"/>
      <c r="P5411" s="383"/>
      <c r="Q5411" s="302"/>
      <c r="R5411" s="384"/>
      <c r="S5411" s="440"/>
      <c r="T5411" s="456"/>
      <c r="U5411" s="442"/>
      <c r="V5411" s="443"/>
      <c r="W5411" s="448"/>
      <c r="X5411" s="450"/>
      <c r="Y5411" s="418"/>
      <c r="Z5411" s="419"/>
      <c r="AA5411" s="420" t="s">
        <v>20</v>
      </c>
      <c r="AB5411" s="421" t="s">
        <v>21</v>
      </c>
      <c r="AC5411" s="422">
        <v>0.85</v>
      </c>
      <c r="AD5411" s="427"/>
      <c r="AE5411" s="427"/>
      <c r="AF5411" s="428"/>
      <c r="AG5411" s="414">
        <v>234.0</v>
      </c>
      <c r="AH5411" s="79"/>
      <c r="AI5411" s="80"/>
      <c r="AJ5411" s="80"/>
      <c r="AK5411" s="80"/>
      <c r="AL5411" s="14"/>
      <c r="AM5411" s="16" t="str">
        <f t="shared" si="255"/>
        <v>{s:'63F465'},</v>
      </c>
      <c r="AN5411" s="16"/>
    </row>
    <row r="5412" ht="16.5" customHeight="1">
      <c r="A5412" s="403">
        <v>63.0</v>
      </c>
      <c r="B5412" s="404" t="s">
        <v>7890</v>
      </c>
      <c r="C5412" s="31">
        <v>5410.0</v>
      </c>
      <c r="D5412" s="405" t="s">
        <v>7891</v>
      </c>
      <c r="E5412" s="94"/>
      <c r="F5412" s="105"/>
      <c r="G5412" s="103"/>
      <c r="H5412" s="140"/>
      <c r="I5412" s="140"/>
      <c r="J5412" s="140"/>
      <c r="K5412" s="65"/>
      <c r="L5412" s="65"/>
      <c r="M5412" s="65"/>
      <c r="N5412" s="302"/>
      <c r="O5412" s="382"/>
      <c r="P5412" s="383"/>
      <c r="Q5412" s="302"/>
      <c r="R5412" s="384"/>
      <c r="S5412" s="440"/>
      <c r="T5412" s="436" t="s">
        <v>27</v>
      </c>
      <c r="U5412" s="409"/>
      <c r="V5412" s="457"/>
      <c r="W5412" s="410"/>
      <c r="X5412" s="438"/>
      <c r="Y5412" s="409"/>
      <c r="Z5412" s="439"/>
      <c r="AA5412" s="423"/>
      <c r="AB5412" s="424"/>
      <c r="AC5412" s="424"/>
      <c r="AD5412" s="471"/>
      <c r="AE5412" s="471"/>
      <c r="AF5412" s="472"/>
      <c r="AG5412" s="414">
        <v>231.0</v>
      </c>
      <c r="AH5412" s="79"/>
      <c r="AI5412" s="80"/>
      <c r="AJ5412" s="80"/>
      <c r="AK5412" s="80"/>
      <c r="AL5412" s="14"/>
      <c r="AM5412" s="16" t="str">
        <f t="shared" si="255"/>
        <v>{s:'63F466'},</v>
      </c>
      <c r="AN5412" s="16"/>
    </row>
    <row r="5413" ht="16.5" customHeight="1">
      <c r="A5413" s="403">
        <v>63.0</v>
      </c>
      <c r="B5413" s="404" t="s">
        <v>7892</v>
      </c>
      <c r="C5413" s="31">
        <v>5411.0</v>
      </c>
      <c r="D5413" s="405" t="s">
        <v>7893</v>
      </c>
      <c r="E5413" s="94"/>
      <c r="F5413" s="105"/>
      <c r="G5413" s="103"/>
      <c r="H5413" s="140"/>
      <c r="I5413" s="140"/>
      <c r="J5413" s="140"/>
      <c r="K5413" s="65"/>
      <c r="L5413" s="65"/>
      <c r="M5413" s="65"/>
      <c r="N5413" s="302"/>
      <c r="O5413" s="382"/>
      <c r="P5413" s="383"/>
      <c r="Q5413" s="302"/>
      <c r="R5413" s="384"/>
      <c r="S5413" s="440"/>
      <c r="T5413" s="441"/>
      <c r="U5413" s="442" t="s">
        <v>21</v>
      </c>
      <c r="V5413" s="443">
        <v>0.5</v>
      </c>
      <c r="W5413" s="448"/>
      <c r="X5413" s="445"/>
      <c r="Y5413" s="418"/>
      <c r="Z5413" s="446"/>
      <c r="AA5413" s="420" t="s">
        <v>20</v>
      </c>
      <c r="AB5413" s="421" t="s">
        <v>21</v>
      </c>
      <c r="AC5413" s="422">
        <v>0.85</v>
      </c>
      <c r="AD5413" s="471"/>
      <c r="AE5413" s="471"/>
      <c r="AF5413" s="472"/>
      <c r="AG5413" s="414">
        <v>196.0</v>
      </c>
      <c r="AH5413" s="79"/>
      <c r="AI5413" s="80"/>
      <c r="AJ5413" s="80"/>
      <c r="AK5413" s="80"/>
      <c r="AL5413" s="14"/>
      <c r="AM5413" s="16" t="str">
        <f t="shared" si="255"/>
        <v>{s:'63F467'},</v>
      </c>
      <c r="AN5413" s="16"/>
    </row>
    <row r="5414" ht="16.5" customHeight="1">
      <c r="A5414" s="403">
        <v>63.0</v>
      </c>
      <c r="B5414" s="404" t="s">
        <v>7894</v>
      </c>
      <c r="C5414" s="31">
        <v>5412.0</v>
      </c>
      <c r="D5414" s="405" t="s">
        <v>7895</v>
      </c>
      <c r="E5414" s="94"/>
      <c r="F5414" s="105"/>
      <c r="G5414" s="103"/>
      <c r="H5414" s="140"/>
      <c r="I5414" s="140"/>
      <c r="J5414" s="140"/>
      <c r="K5414" s="65"/>
      <c r="L5414" s="65"/>
      <c r="M5414" s="65"/>
      <c r="N5414" s="302"/>
      <c r="O5414" s="382"/>
      <c r="P5414" s="383"/>
      <c r="Q5414" s="302"/>
      <c r="R5414" s="384"/>
      <c r="S5414" s="458"/>
      <c r="T5414" s="441"/>
      <c r="U5414" s="478"/>
      <c r="V5414" s="478"/>
      <c r="W5414" s="448"/>
      <c r="X5414" s="449" t="s">
        <v>326</v>
      </c>
      <c r="Y5414" s="442" t="s">
        <v>21</v>
      </c>
      <c r="Z5414" s="448" t="str">
        <f>$Z$653</f>
        <v/>
      </c>
      <c r="AA5414" s="411"/>
      <c r="AB5414" s="412"/>
      <c r="AC5414" s="412"/>
      <c r="AD5414" s="427"/>
      <c r="AE5414" s="427"/>
      <c r="AF5414" s="428"/>
      <c r="AG5414" s="414">
        <v>162.0</v>
      </c>
      <c r="AH5414" s="79"/>
      <c r="AI5414" s="80"/>
      <c r="AJ5414" s="80"/>
      <c r="AK5414" s="80"/>
      <c r="AL5414" s="14"/>
      <c r="AM5414" s="16" t="str">
        <f t="shared" si="255"/>
        <v>{s:'63F468'},</v>
      </c>
      <c r="AN5414" s="16"/>
    </row>
    <row r="5415" ht="16.5" customHeight="1">
      <c r="A5415" s="403">
        <v>63.0</v>
      </c>
      <c r="B5415" s="404" t="s">
        <v>7896</v>
      </c>
      <c r="C5415" s="31">
        <v>5413.0</v>
      </c>
      <c r="D5415" s="405" t="s">
        <v>7897</v>
      </c>
      <c r="E5415" s="94"/>
      <c r="F5415" s="105"/>
      <c r="G5415" s="103"/>
      <c r="H5415" s="140"/>
      <c r="I5415" s="140"/>
      <c r="J5415" s="140"/>
      <c r="K5415" s="65"/>
      <c r="L5415" s="65"/>
      <c r="M5415" s="65"/>
      <c r="N5415" s="302"/>
      <c r="O5415" s="382"/>
      <c r="P5415" s="383"/>
      <c r="Q5415" s="302"/>
      <c r="R5415" s="384"/>
      <c r="S5415" s="458"/>
      <c r="T5415" s="441"/>
      <c r="U5415" s="442"/>
      <c r="V5415" s="443"/>
      <c r="W5415" s="448"/>
      <c r="X5415" s="450"/>
      <c r="Y5415" s="418"/>
      <c r="Z5415" s="419"/>
      <c r="AA5415" s="438" t="s">
        <v>20</v>
      </c>
      <c r="AB5415" s="409" t="s">
        <v>21</v>
      </c>
      <c r="AC5415" s="447">
        <v>0.85</v>
      </c>
      <c r="AD5415" s="427"/>
      <c r="AE5415" s="427"/>
      <c r="AF5415" s="428"/>
      <c r="AG5415" s="414">
        <v>138.0</v>
      </c>
      <c r="AH5415" s="79"/>
      <c r="AI5415" s="80"/>
      <c r="AJ5415" s="80"/>
      <c r="AK5415" s="80"/>
      <c r="AL5415" s="14"/>
      <c r="AM5415" s="16" t="str">
        <f t="shared" si="255"/>
        <v>{s:'63F469'},</v>
      </c>
      <c r="AN5415" s="16"/>
    </row>
    <row r="5416" ht="16.5" customHeight="1">
      <c r="A5416" s="403">
        <v>63.0</v>
      </c>
      <c r="B5416" s="404" t="s">
        <v>7898</v>
      </c>
      <c r="C5416" s="31">
        <v>5414.0</v>
      </c>
      <c r="D5416" s="405" t="s">
        <v>7899</v>
      </c>
      <c r="E5416" s="105"/>
      <c r="F5416" s="105"/>
      <c r="G5416" s="103"/>
      <c r="H5416" s="140"/>
      <c r="I5416" s="140"/>
      <c r="J5416" s="140"/>
      <c r="K5416" s="65"/>
      <c r="L5416" s="65"/>
      <c r="M5416" s="65"/>
      <c r="N5416" s="302"/>
      <c r="O5416" s="382"/>
      <c r="P5416" s="383"/>
      <c r="Q5416" s="302"/>
      <c r="R5416" s="384"/>
      <c r="S5416" s="458"/>
      <c r="T5416" s="441"/>
      <c r="U5416" s="442"/>
      <c r="V5416" s="443"/>
      <c r="W5416" s="448"/>
      <c r="X5416" s="449" t="s">
        <v>329</v>
      </c>
      <c r="Y5416" s="442" t="s">
        <v>21</v>
      </c>
      <c r="Z5416" s="448" t="str">
        <f>$Z$655</f>
        <v/>
      </c>
      <c r="AA5416" s="426"/>
      <c r="AB5416" s="427"/>
      <c r="AC5416" s="427"/>
      <c r="AD5416" s="427"/>
      <c r="AE5416" s="427"/>
      <c r="AF5416" s="428"/>
      <c r="AG5416" s="414">
        <v>196.0</v>
      </c>
      <c r="AH5416" s="79"/>
      <c r="AI5416" s="80"/>
      <c r="AJ5416" s="80"/>
      <c r="AK5416" s="80"/>
      <c r="AL5416" s="14"/>
      <c r="AM5416" s="16" t="str">
        <f t="shared" si="255"/>
        <v>{s:'63F470'},</v>
      </c>
      <c r="AN5416" s="16"/>
    </row>
    <row r="5417" ht="16.5" customHeight="1">
      <c r="A5417" s="403">
        <v>63.0</v>
      </c>
      <c r="B5417" s="404" t="s">
        <v>7900</v>
      </c>
      <c r="C5417" s="31">
        <v>5415.0</v>
      </c>
      <c r="D5417" s="405" t="s">
        <v>7901</v>
      </c>
      <c r="E5417" s="94"/>
      <c r="F5417" s="105"/>
      <c r="G5417" s="103"/>
      <c r="H5417" s="140"/>
      <c r="I5417" s="140"/>
      <c r="J5417" s="140"/>
      <c r="K5417" s="65"/>
      <c r="L5417" s="65"/>
      <c r="M5417" s="65"/>
      <c r="N5417" s="302"/>
      <c r="O5417" s="382"/>
      <c r="P5417" s="387"/>
      <c r="Q5417" s="290"/>
      <c r="R5417" s="386"/>
      <c r="S5417" s="460"/>
      <c r="T5417" s="456"/>
      <c r="U5417" s="418"/>
      <c r="V5417" s="424"/>
      <c r="W5417" s="419"/>
      <c r="X5417" s="450"/>
      <c r="Y5417" s="418"/>
      <c r="Z5417" s="419"/>
      <c r="AA5417" s="420" t="s">
        <v>20</v>
      </c>
      <c r="AB5417" s="421" t="s">
        <v>21</v>
      </c>
      <c r="AC5417" s="422">
        <v>0.85</v>
      </c>
      <c r="AD5417" s="427"/>
      <c r="AE5417" s="427"/>
      <c r="AF5417" s="428"/>
      <c r="AG5417" s="414">
        <v>167.0</v>
      </c>
      <c r="AH5417" s="79"/>
      <c r="AI5417" s="80"/>
      <c r="AJ5417" s="80"/>
      <c r="AK5417" s="80"/>
      <c r="AL5417" s="14"/>
      <c r="AM5417" s="16" t="str">
        <f t="shared" si="255"/>
        <v>{s:'63F471'},</v>
      </c>
      <c r="AN5417" s="16"/>
    </row>
    <row r="5418" ht="16.5" customHeight="1">
      <c r="A5418" s="29">
        <v>63.0</v>
      </c>
      <c r="B5418" s="30" t="s">
        <v>7902</v>
      </c>
      <c r="C5418" s="31">
        <v>5416.0</v>
      </c>
      <c r="D5418" s="32" t="s">
        <v>7903</v>
      </c>
      <c r="E5418" s="94"/>
      <c r="F5418" s="105"/>
      <c r="G5418" s="103"/>
      <c r="H5418" s="140"/>
      <c r="I5418" s="140"/>
      <c r="J5418" s="140"/>
      <c r="K5418" s="65"/>
      <c r="L5418" s="65"/>
      <c r="M5418" s="65"/>
      <c r="N5418" s="302"/>
      <c r="O5418" s="367"/>
      <c r="P5418" s="82" t="s">
        <v>5011</v>
      </c>
      <c r="Q5418" s="140"/>
      <c r="R5418" s="95"/>
      <c r="S5418" s="332"/>
      <c r="T5418" s="332"/>
      <c r="U5418" s="152"/>
      <c r="V5418" s="152"/>
      <c r="W5418" s="152"/>
      <c r="X5418" s="299"/>
      <c r="Y5418" s="287"/>
      <c r="Z5418" s="345"/>
      <c r="AA5418" s="435"/>
      <c r="AB5418" s="292"/>
      <c r="AC5418" s="292"/>
      <c r="AD5418" s="337"/>
      <c r="AE5418" s="337"/>
      <c r="AF5418" s="392"/>
      <c r="AG5418" s="45">
        <v>329.0</v>
      </c>
      <c r="AH5418" s="79"/>
      <c r="AI5418" s="80"/>
      <c r="AJ5418" s="80"/>
      <c r="AK5418" s="80"/>
      <c r="AL5418" s="14"/>
      <c r="AM5418" s="16" t="str">
        <f t="shared" ref="AM5418:AM5423" si="256">"{s:'"&amp;A5418&amp;B5418&amp;"', v:"&amp;AG5418&amp;" , c:'"&amp;D5418&amp;"・'},"</f>
        <v>{s:'63F472', v:329 , c:'基準該当放デイⅠ２・責欠２・'},</v>
      </c>
      <c r="AN5418" s="16"/>
    </row>
    <row r="5419" ht="16.5" customHeight="1">
      <c r="A5419" s="29">
        <v>63.0</v>
      </c>
      <c r="B5419" s="30" t="s">
        <v>7904</v>
      </c>
      <c r="C5419" s="31">
        <v>5417.0</v>
      </c>
      <c r="D5419" s="32" t="s">
        <v>7905</v>
      </c>
      <c r="E5419" s="94"/>
      <c r="F5419" s="105"/>
      <c r="G5419" s="103"/>
      <c r="H5419" s="140"/>
      <c r="I5419" s="140"/>
      <c r="J5419" s="140"/>
      <c r="K5419" s="65"/>
      <c r="L5419" s="65"/>
      <c r="M5419" s="65"/>
      <c r="N5419" s="302"/>
      <c r="O5419" s="105"/>
      <c r="P5419" s="87"/>
      <c r="Q5419" s="302" t="s">
        <v>21</v>
      </c>
      <c r="R5419" s="349">
        <v>0.5</v>
      </c>
      <c r="S5419" s="333"/>
      <c r="T5419" s="333"/>
      <c r="U5419" s="140"/>
      <c r="V5419" s="140"/>
      <c r="W5419" s="140"/>
      <c r="X5419" s="303"/>
      <c r="Y5419" s="290"/>
      <c r="Z5419" s="350"/>
      <c r="AA5419" s="356" t="s">
        <v>20</v>
      </c>
      <c r="AB5419" s="357" t="s">
        <v>21</v>
      </c>
      <c r="AC5419" s="358">
        <v>0.85</v>
      </c>
      <c r="AD5419" s="337"/>
      <c r="AE5419" s="337"/>
      <c r="AF5419" s="392"/>
      <c r="AG5419" s="45">
        <v>280.0</v>
      </c>
      <c r="AH5419" s="79"/>
      <c r="AI5419" s="80"/>
      <c r="AJ5419" s="80"/>
      <c r="AK5419" s="80"/>
      <c r="AL5419" s="14"/>
      <c r="AM5419" s="16" t="str">
        <f t="shared" si="256"/>
        <v>{s:'63F473', v:280 , c:'基準該当放デイⅠ２・責欠２・評減・'},</v>
      </c>
      <c r="AN5419" s="16"/>
    </row>
    <row r="5420" ht="16.5" customHeight="1">
      <c r="A5420" s="29">
        <v>63.0</v>
      </c>
      <c r="B5420" s="30" t="s">
        <v>7906</v>
      </c>
      <c r="C5420" s="31">
        <v>5418.0</v>
      </c>
      <c r="D5420" s="32" t="s">
        <v>7907</v>
      </c>
      <c r="E5420" s="94"/>
      <c r="F5420" s="105"/>
      <c r="G5420" s="103"/>
      <c r="H5420" s="140"/>
      <c r="I5420" s="140"/>
      <c r="J5420" s="140"/>
      <c r="K5420" s="65"/>
      <c r="L5420" s="65"/>
      <c r="M5420" s="65"/>
      <c r="N5420" s="302"/>
      <c r="O5420" s="381"/>
      <c r="P5420" s="87"/>
      <c r="Q5420" s="304"/>
      <c r="R5420" s="380"/>
      <c r="S5420" s="334"/>
      <c r="T5420" s="334"/>
      <c r="U5420" s="140"/>
      <c r="V5420" s="140"/>
      <c r="W5420" s="140"/>
      <c r="X5420" s="305" t="s">
        <v>326</v>
      </c>
      <c r="Y5420" s="302" t="s">
        <v>21</v>
      </c>
      <c r="Z5420" s="349" t="str">
        <f>$Z$653</f>
        <v/>
      </c>
      <c r="AA5420" s="398"/>
      <c r="AB5420" s="288"/>
      <c r="AC5420" s="288"/>
      <c r="AD5420" s="297"/>
      <c r="AE5420" s="297"/>
      <c r="AF5420" s="362"/>
      <c r="AG5420" s="45">
        <v>230.0</v>
      </c>
      <c r="AH5420" s="79"/>
      <c r="AI5420" s="80"/>
      <c r="AJ5420" s="80"/>
      <c r="AK5420" s="80"/>
      <c r="AL5420" s="14"/>
      <c r="AM5420" s="16" t="str">
        <f t="shared" si="256"/>
        <v>{s:'63F474', v:230 , c:'基準該当放デイⅠ２・責欠２・開減１・'},</v>
      </c>
      <c r="AN5420" s="16"/>
    </row>
    <row r="5421" ht="16.5" customHeight="1">
      <c r="A5421" s="29">
        <v>63.0</v>
      </c>
      <c r="B5421" s="30" t="s">
        <v>7908</v>
      </c>
      <c r="C5421" s="31">
        <v>5419.0</v>
      </c>
      <c r="D5421" s="32" t="s">
        <v>7909</v>
      </c>
      <c r="E5421" s="69"/>
      <c r="F5421" s="112"/>
      <c r="G5421" s="76"/>
      <c r="H5421" s="63"/>
      <c r="I5421" s="63"/>
      <c r="J5421" s="63"/>
      <c r="K5421" s="140"/>
      <c r="L5421" s="140"/>
      <c r="M5421" s="348"/>
      <c r="N5421" s="304"/>
      <c r="O5421" s="381"/>
      <c r="P5421" s="87"/>
      <c r="Q5421" s="304"/>
      <c r="R5421" s="380"/>
      <c r="S5421" s="334"/>
      <c r="T5421" s="334"/>
      <c r="U5421" s="140"/>
      <c r="V5421" s="140"/>
      <c r="W5421" s="140"/>
      <c r="X5421" s="306"/>
      <c r="Y5421" s="290"/>
      <c r="Z5421" s="355"/>
      <c r="AA5421" s="299" t="s">
        <v>20</v>
      </c>
      <c r="AB5421" s="287" t="s">
        <v>21</v>
      </c>
      <c r="AC5421" s="351">
        <v>0.85</v>
      </c>
      <c r="AD5421" s="297"/>
      <c r="AE5421" s="297"/>
      <c r="AF5421" s="362"/>
      <c r="AG5421" s="45">
        <v>196.0</v>
      </c>
      <c r="AH5421" s="79"/>
      <c r="AI5421" s="80"/>
      <c r="AJ5421" s="80"/>
      <c r="AK5421" s="80"/>
      <c r="AL5421" s="14"/>
      <c r="AM5421" s="16" t="str">
        <f t="shared" si="256"/>
        <v>{s:'63F475', v:196 , c:'基準該当放デイⅠ２・責欠２・開減１・評減・'},</v>
      </c>
      <c r="AN5421" s="16"/>
    </row>
    <row r="5422" ht="16.5" customHeight="1">
      <c r="A5422" s="29">
        <v>63.0</v>
      </c>
      <c r="B5422" s="30" t="s">
        <v>7910</v>
      </c>
      <c r="C5422" s="31">
        <v>5420.0</v>
      </c>
      <c r="D5422" s="32" t="s">
        <v>7911</v>
      </c>
      <c r="E5422" s="69"/>
      <c r="F5422" s="112"/>
      <c r="G5422" s="76"/>
      <c r="H5422" s="63"/>
      <c r="I5422" s="63"/>
      <c r="J5422" s="63"/>
      <c r="K5422" s="140"/>
      <c r="L5422" s="140"/>
      <c r="M5422" s="348"/>
      <c r="N5422" s="304"/>
      <c r="O5422" s="381"/>
      <c r="P5422" s="87"/>
      <c r="Q5422" s="304"/>
      <c r="R5422" s="380"/>
      <c r="S5422" s="334"/>
      <c r="T5422" s="334"/>
      <c r="U5422" s="140"/>
      <c r="V5422" s="140"/>
      <c r="W5422" s="95"/>
      <c r="X5422" s="305" t="s">
        <v>329</v>
      </c>
      <c r="Y5422" s="302" t="s">
        <v>21</v>
      </c>
      <c r="Z5422" s="349" t="str">
        <f>$Z$655</f>
        <v/>
      </c>
      <c r="AA5422" s="434"/>
      <c r="AB5422" s="297"/>
      <c r="AC5422" s="297"/>
      <c r="AD5422" s="297"/>
      <c r="AE5422" s="297"/>
      <c r="AF5422" s="362"/>
      <c r="AG5422" s="45">
        <v>280.0</v>
      </c>
      <c r="AH5422" s="79"/>
      <c r="AI5422" s="80"/>
      <c r="AJ5422" s="80"/>
      <c r="AK5422" s="80"/>
      <c r="AL5422" s="14"/>
      <c r="AM5422" s="16" t="str">
        <f t="shared" si="256"/>
        <v>{s:'63F476', v:280 , c:'基準該当放デイⅠ２・責欠２・開減２・'},</v>
      </c>
      <c r="AN5422" s="16"/>
    </row>
    <row r="5423" ht="16.5" customHeight="1">
      <c r="A5423" s="29">
        <v>63.0</v>
      </c>
      <c r="B5423" s="30" t="s">
        <v>7912</v>
      </c>
      <c r="C5423" s="31">
        <v>5421.0</v>
      </c>
      <c r="D5423" s="32" t="s">
        <v>7913</v>
      </c>
      <c r="E5423" s="69"/>
      <c r="F5423" s="112"/>
      <c r="G5423" s="76"/>
      <c r="H5423" s="63"/>
      <c r="I5423" s="63"/>
      <c r="J5423" s="63"/>
      <c r="K5423" s="140"/>
      <c r="L5423" s="140"/>
      <c r="M5423" s="348"/>
      <c r="N5423" s="304"/>
      <c r="O5423" s="381"/>
      <c r="P5423" s="87"/>
      <c r="Q5423" s="304"/>
      <c r="R5423" s="380"/>
      <c r="S5423" s="334"/>
      <c r="T5423" s="334"/>
      <c r="U5423" s="140"/>
      <c r="V5423" s="140"/>
      <c r="W5423" s="95"/>
      <c r="X5423" s="306"/>
      <c r="Y5423" s="290"/>
      <c r="Z5423" s="355"/>
      <c r="AA5423" s="356" t="s">
        <v>20</v>
      </c>
      <c r="AB5423" s="357" t="s">
        <v>21</v>
      </c>
      <c r="AC5423" s="358">
        <v>0.85</v>
      </c>
      <c r="AD5423" s="297"/>
      <c r="AE5423" s="297"/>
      <c r="AF5423" s="362"/>
      <c r="AG5423" s="45">
        <v>238.0</v>
      </c>
      <c r="AH5423" s="79"/>
      <c r="AI5423" s="80"/>
      <c r="AJ5423" s="80"/>
      <c r="AK5423" s="80"/>
      <c r="AL5423" s="14"/>
      <c r="AM5423" s="16" t="str">
        <f t="shared" si="256"/>
        <v>{s:'63F477', v:238 , c:'基準該当放デイⅠ２・責欠２・開減２・評減・'},</v>
      </c>
      <c r="AN5423" s="16"/>
    </row>
    <row r="5424" ht="16.5" customHeight="1">
      <c r="A5424" s="403">
        <v>63.0</v>
      </c>
      <c r="B5424" s="404" t="s">
        <v>7914</v>
      </c>
      <c r="C5424" s="31">
        <v>5422.0</v>
      </c>
      <c r="D5424" s="405" t="s">
        <v>7915</v>
      </c>
      <c r="E5424" s="69"/>
      <c r="F5424" s="112"/>
      <c r="G5424" s="307"/>
      <c r="H5424" s="140"/>
      <c r="I5424" s="140"/>
      <c r="J5424" s="140"/>
      <c r="K5424" s="65"/>
      <c r="L5424" s="65"/>
      <c r="M5424" s="65"/>
      <c r="N5424" s="140"/>
      <c r="O5424" s="105"/>
      <c r="P5424" s="87"/>
      <c r="Q5424" s="140"/>
      <c r="R5424" s="95"/>
      <c r="S5424" s="406" t="s">
        <v>23</v>
      </c>
      <c r="T5424" s="436" t="s">
        <v>24</v>
      </c>
      <c r="U5424" s="408"/>
      <c r="V5424" s="408"/>
      <c r="W5424" s="437"/>
      <c r="X5424" s="438"/>
      <c r="Y5424" s="409"/>
      <c r="Z5424" s="439"/>
      <c r="AA5424" s="423"/>
      <c r="AB5424" s="424"/>
      <c r="AC5424" s="424"/>
      <c r="AD5424" s="471"/>
      <c r="AE5424" s="471"/>
      <c r="AF5424" s="472"/>
      <c r="AG5424" s="414">
        <v>230.0</v>
      </c>
      <c r="AH5424" s="79"/>
      <c r="AI5424" s="80"/>
      <c r="AJ5424" s="80"/>
      <c r="AK5424" s="80"/>
      <c r="AL5424" s="14"/>
      <c r="AM5424" s="16" t="str">
        <f t="shared" ref="AM5424:AM5435" si="257">"{s:'"&amp;A5424&amp;B5424&amp;"'},"</f>
        <v>{s:'63F478'},</v>
      </c>
      <c r="AN5424" s="16"/>
    </row>
    <row r="5425" ht="16.5" customHeight="1">
      <c r="A5425" s="403">
        <v>63.0</v>
      </c>
      <c r="B5425" s="404" t="s">
        <v>7916</v>
      </c>
      <c r="C5425" s="31">
        <v>5423.0</v>
      </c>
      <c r="D5425" s="405" t="s">
        <v>7917</v>
      </c>
      <c r="E5425" s="69"/>
      <c r="F5425" s="112"/>
      <c r="G5425" s="307"/>
      <c r="H5425" s="373"/>
      <c r="I5425" s="140"/>
      <c r="J5425" s="140"/>
      <c r="K5425" s="65"/>
      <c r="L5425" s="65"/>
      <c r="M5425" s="65"/>
      <c r="N5425" s="140"/>
      <c r="O5425" s="105"/>
      <c r="P5425" s="87"/>
      <c r="Q5425" s="140"/>
      <c r="R5425" s="95"/>
      <c r="S5425" s="440"/>
      <c r="T5425" s="441"/>
      <c r="U5425" s="442" t="s">
        <v>21</v>
      </c>
      <c r="V5425" s="443">
        <v>0.7</v>
      </c>
      <c r="W5425" s="444"/>
      <c r="X5425" s="445"/>
      <c r="Y5425" s="418"/>
      <c r="Z5425" s="446"/>
      <c r="AA5425" s="420" t="s">
        <v>20</v>
      </c>
      <c r="AB5425" s="421" t="s">
        <v>21</v>
      </c>
      <c r="AC5425" s="422">
        <v>0.85</v>
      </c>
      <c r="AD5425" s="471"/>
      <c r="AE5425" s="471"/>
      <c r="AF5425" s="472"/>
      <c r="AG5425" s="414">
        <v>196.0</v>
      </c>
      <c r="AH5425" s="79"/>
      <c r="AI5425" s="80"/>
      <c r="AJ5425" s="80"/>
      <c r="AK5425" s="80"/>
      <c r="AL5425" s="14"/>
      <c r="AM5425" s="16" t="str">
        <f t="shared" si="257"/>
        <v>{s:'63F479'},</v>
      </c>
      <c r="AN5425" s="16"/>
    </row>
    <row r="5426" ht="16.5" customHeight="1">
      <c r="A5426" s="403">
        <v>63.0</v>
      </c>
      <c r="B5426" s="404" t="s">
        <v>7918</v>
      </c>
      <c r="C5426" s="31">
        <v>5424.0</v>
      </c>
      <c r="D5426" s="405" t="s">
        <v>7919</v>
      </c>
      <c r="E5426" s="94"/>
      <c r="F5426" s="105"/>
      <c r="G5426" s="103"/>
      <c r="H5426" s="140"/>
      <c r="I5426" s="140"/>
      <c r="J5426" s="140"/>
      <c r="K5426" s="65"/>
      <c r="L5426" s="65"/>
      <c r="M5426" s="65"/>
      <c r="N5426" s="302"/>
      <c r="O5426" s="382"/>
      <c r="P5426" s="383"/>
      <c r="Q5426" s="302"/>
      <c r="R5426" s="384"/>
      <c r="S5426" s="440"/>
      <c r="T5426" s="441"/>
      <c r="U5426" s="442"/>
      <c r="V5426" s="443"/>
      <c r="W5426" s="448"/>
      <c r="X5426" s="449" t="s">
        <v>326</v>
      </c>
      <c r="Y5426" s="442" t="s">
        <v>21</v>
      </c>
      <c r="Z5426" s="448" t="str">
        <f>$Z$653</f>
        <v/>
      </c>
      <c r="AA5426" s="411"/>
      <c r="AB5426" s="412"/>
      <c r="AC5426" s="412"/>
      <c r="AD5426" s="427"/>
      <c r="AE5426" s="427"/>
      <c r="AF5426" s="428"/>
      <c r="AG5426" s="414">
        <v>161.0</v>
      </c>
      <c r="AH5426" s="79"/>
      <c r="AI5426" s="80"/>
      <c r="AJ5426" s="80"/>
      <c r="AK5426" s="80"/>
      <c r="AL5426" s="14"/>
      <c r="AM5426" s="16" t="str">
        <f t="shared" si="257"/>
        <v>{s:'63F480'},</v>
      </c>
      <c r="AN5426" s="16"/>
    </row>
    <row r="5427" ht="16.5" customHeight="1">
      <c r="A5427" s="403">
        <v>63.0</v>
      </c>
      <c r="B5427" s="404" t="s">
        <v>7920</v>
      </c>
      <c r="C5427" s="31">
        <v>5425.0</v>
      </c>
      <c r="D5427" s="405" t="s">
        <v>7921</v>
      </c>
      <c r="E5427" s="94"/>
      <c r="F5427" s="105"/>
      <c r="G5427" s="103"/>
      <c r="H5427" s="140"/>
      <c r="I5427" s="140"/>
      <c r="J5427" s="140"/>
      <c r="K5427" s="65"/>
      <c r="L5427" s="65"/>
      <c r="M5427" s="65"/>
      <c r="N5427" s="302"/>
      <c r="O5427" s="382"/>
      <c r="P5427" s="383"/>
      <c r="Q5427" s="302"/>
      <c r="R5427" s="384"/>
      <c r="S5427" s="440"/>
      <c r="T5427" s="441"/>
      <c r="U5427" s="442"/>
      <c r="V5427" s="443"/>
      <c r="W5427" s="448"/>
      <c r="X5427" s="450"/>
      <c r="Y5427" s="418"/>
      <c r="Z5427" s="419"/>
      <c r="AA5427" s="438" t="s">
        <v>20</v>
      </c>
      <c r="AB5427" s="409" t="s">
        <v>21</v>
      </c>
      <c r="AC5427" s="447">
        <v>0.85</v>
      </c>
      <c r="AD5427" s="427"/>
      <c r="AE5427" s="427"/>
      <c r="AF5427" s="428"/>
      <c r="AG5427" s="414">
        <v>137.0</v>
      </c>
      <c r="AH5427" s="79"/>
      <c r="AI5427" s="80"/>
      <c r="AJ5427" s="80"/>
      <c r="AK5427" s="80"/>
      <c r="AL5427" s="14"/>
      <c r="AM5427" s="16" t="str">
        <f t="shared" si="257"/>
        <v>{s:'63F481'},</v>
      </c>
      <c r="AN5427" s="16"/>
    </row>
    <row r="5428" ht="16.5" customHeight="1">
      <c r="A5428" s="403">
        <v>63.0</v>
      </c>
      <c r="B5428" s="404" t="s">
        <v>7922</v>
      </c>
      <c r="C5428" s="31">
        <v>5426.0</v>
      </c>
      <c r="D5428" s="405" t="s">
        <v>7923</v>
      </c>
      <c r="E5428" s="94"/>
      <c r="F5428" s="105"/>
      <c r="G5428" s="103"/>
      <c r="H5428" s="140"/>
      <c r="I5428" s="140"/>
      <c r="J5428" s="140"/>
      <c r="K5428" s="65"/>
      <c r="L5428" s="65"/>
      <c r="M5428" s="65"/>
      <c r="N5428" s="302"/>
      <c r="O5428" s="382"/>
      <c r="P5428" s="383"/>
      <c r="Q5428" s="302"/>
      <c r="R5428" s="384"/>
      <c r="S5428" s="440"/>
      <c r="T5428" s="441"/>
      <c r="U5428" s="442"/>
      <c r="V5428" s="443"/>
      <c r="W5428" s="448"/>
      <c r="X5428" s="449" t="s">
        <v>329</v>
      </c>
      <c r="Y5428" s="442" t="s">
        <v>21</v>
      </c>
      <c r="Z5428" s="448" t="str">
        <f>$Z$655</f>
        <v/>
      </c>
      <c r="AA5428" s="426"/>
      <c r="AB5428" s="427"/>
      <c r="AC5428" s="427"/>
      <c r="AD5428" s="427"/>
      <c r="AE5428" s="427"/>
      <c r="AF5428" s="428"/>
      <c r="AG5428" s="414">
        <v>196.0</v>
      </c>
      <c r="AH5428" s="79"/>
      <c r="AI5428" s="80"/>
      <c r="AJ5428" s="80"/>
      <c r="AK5428" s="80"/>
      <c r="AL5428" s="14"/>
      <c r="AM5428" s="16" t="str">
        <f t="shared" si="257"/>
        <v>{s:'63F482'},</v>
      </c>
      <c r="AN5428" s="16"/>
    </row>
    <row r="5429" ht="16.5" customHeight="1">
      <c r="A5429" s="403">
        <v>63.0</v>
      </c>
      <c r="B5429" s="404" t="s">
        <v>7924</v>
      </c>
      <c r="C5429" s="31">
        <v>5427.0</v>
      </c>
      <c r="D5429" s="405" t="s">
        <v>7925</v>
      </c>
      <c r="E5429" s="94"/>
      <c r="F5429" s="105"/>
      <c r="G5429" s="103"/>
      <c r="H5429" s="140"/>
      <c r="I5429" s="140"/>
      <c r="J5429" s="140"/>
      <c r="K5429" s="65"/>
      <c r="L5429" s="65"/>
      <c r="M5429" s="65"/>
      <c r="N5429" s="302"/>
      <c r="O5429" s="382"/>
      <c r="P5429" s="383"/>
      <c r="Q5429" s="302"/>
      <c r="R5429" s="384"/>
      <c r="S5429" s="440"/>
      <c r="T5429" s="456"/>
      <c r="U5429" s="442"/>
      <c r="V5429" s="443"/>
      <c r="W5429" s="448"/>
      <c r="X5429" s="450"/>
      <c r="Y5429" s="418"/>
      <c r="Z5429" s="419"/>
      <c r="AA5429" s="420" t="s">
        <v>20</v>
      </c>
      <c r="AB5429" s="421" t="s">
        <v>21</v>
      </c>
      <c r="AC5429" s="422">
        <v>0.85</v>
      </c>
      <c r="AD5429" s="427"/>
      <c r="AE5429" s="427"/>
      <c r="AF5429" s="428"/>
      <c r="AG5429" s="414">
        <v>167.0</v>
      </c>
      <c r="AH5429" s="79"/>
      <c r="AI5429" s="80"/>
      <c r="AJ5429" s="80"/>
      <c r="AK5429" s="80"/>
      <c r="AL5429" s="14"/>
      <c r="AM5429" s="16" t="str">
        <f t="shared" si="257"/>
        <v>{s:'63F483'},</v>
      </c>
      <c r="AN5429" s="16"/>
    </row>
    <row r="5430" ht="16.5" customHeight="1">
      <c r="A5430" s="403">
        <v>63.0</v>
      </c>
      <c r="B5430" s="404" t="s">
        <v>7926</v>
      </c>
      <c r="C5430" s="31">
        <v>5428.0</v>
      </c>
      <c r="D5430" s="405" t="s">
        <v>7927</v>
      </c>
      <c r="E5430" s="94"/>
      <c r="F5430" s="105"/>
      <c r="G5430" s="103"/>
      <c r="H5430" s="140"/>
      <c r="I5430" s="140"/>
      <c r="J5430" s="140"/>
      <c r="K5430" s="65"/>
      <c r="L5430" s="65"/>
      <c r="M5430" s="65"/>
      <c r="N5430" s="302"/>
      <c r="O5430" s="382"/>
      <c r="P5430" s="383"/>
      <c r="Q5430" s="302"/>
      <c r="R5430" s="384"/>
      <c r="S5430" s="458"/>
      <c r="T5430" s="436" t="s">
        <v>27</v>
      </c>
      <c r="U5430" s="409"/>
      <c r="V5430" s="457"/>
      <c r="W5430" s="410"/>
      <c r="X5430" s="438"/>
      <c r="Y5430" s="409"/>
      <c r="Z5430" s="439"/>
      <c r="AA5430" s="423"/>
      <c r="AB5430" s="424"/>
      <c r="AC5430" s="424"/>
      <c r="AD5430" s="471"/>
      <c r="AE5430" s="471"/>
      <c r="AF5430" s="472"/>
      <c r="AG5430" s="414">
        <v>165.0</v>
      </c>
      <c r="AH5430" s="79"/>
      <c r="AI5430" s="80"/>
      <c r="AJ5430" s="80"/>
      <c r="AK5430" s="80"/>
      <c r="AL5430" s="14"/>
      <c r="AM5430" s="16" t="str">
        <f t="shared" si="257"/>
        <v>{s:'63F484'},</v>
      </c>
      <c r="AN5430" s="16"/>
    </row>
    <row r="5431" ht="16.5" customHeight="1">
      <c r="A5431" s="403">
        <v>63.0</v>
      </c>
      <c r="B5431" s="404" t="s">
        <v>7928</v>
      </c>
      <c r="C5431" s="31">
        <v>5429.0</v>
      </c>
      <c r="D5431" s="405" t="s">
        <v>7929</v>
      </c>
      <c r="E5431" s="94"/>
      <c r="F5431" s="105"/>
      <c r="G5431" s="103"/>
      <c r="H5431" s="140"/>
      <c r="I5431" s="140"/>
      <c r="J5431" s="140"/>
      <c r="K5431" s="65"/>
      <c r="L5431" s="65"/>
      <c r="M5431" s="65"/>
      <c r="N5431" s="302"/>
      <c r="O5431" s="382"/>
      <c r="P5431" s="383"/>
      <c r="Q5431" s="302"/>
      <c r="R5431" s="384"/>
      <c r="S5431" s="458"/>
      <c r="T5431" s="441"/>
      <c r="U5431" s="442" t="s">
        <v>21</v>
      </c>
      <c r="V5431" s="443">
        <v>0.5</v>
      </c>
      <c r="W5431" s="448"/>
      <c r="X5431" s="445"/>
      <c r="Y5431" s="418"/>
      <c r="Z5431" s="446"/>
      <c r="AA5431" s="420" t="s">
        <v>20</v>
      </c>
      <c r="AB5431" s="421" t="s">
        <v>21</v>
      </c>
      <c r="AC5431" s="422">
        <v>0.85</v>
      </c>
      <c r="AD5431" s="471"/>
      <c r="AE5431" s="471"/>
      <c r="AF5431" s="472"/>
      <c r="AG5431" s="414">
        <v>140.0</v>
      </c>
      <c r="AH5431" s="79"/>
      <c r="AI5431" s="80"/>
      <c r="AJ5431" s="80"/>
      <c r="AK5431" s="80"/>
      <c r="AL5431" s="14"/>
      <c r="AM5431" s="16" t="str">
        <f t="shared" si="257"/>
        <v>{s:'63F485'},</v>
      </c>
      <c r="AN5431" s="16"/>
    </row>
    <row r="5432" ht="16.5" customHeight="1">
      <c r="A5432" s="403">
        <v>63.0</v>
      </c>
      <c r="B5432" s="404" t="s">
        <v>7930</v>
      </c>
      <c r="C5432" s="31">
        <v>5430.0</v>
      </c>
      <c r="D5432" s="405" t="s">
        <v>7931</v>
      </c>
      <c r="E5432" s="94"/>
      <c r="F5432" s="105"/>
      <c r="G5432" s="103"/>
      <c r="H5432" s="140"/>
      <c r="I5432" s="140"/>
      <c r="J5432" s="140"/>
      <c r="K5432" s="65"/>
      <c r="L5432" s="65"/>
      <c r="M5432" s="65"/>
      <c r="N5432" s="302"/>
      <c r="O5432" s="382"/>
      <c r="P5432" s="383"/>
      <c r="Q5432" s="302"/>
      <c r="R5432" s="384"/>
      <c r="S5432" s="458"/>
      <c r="T5432" s="441"/>
      <c r="U5432" s="478"/>
      <c r="V5432" s="478"/>
      <c r="W5432" s="448"/>
      <c r="X5432" s="449" t="s">
        <v>326</v>
      </c>
      <c r="Y5432" s="442" t="s">
        <v>21</v>
      </c>
      <c r="Z5432" s="448" t="str">
        <f>$Z$653</f>
        <v/>
      </c>
      <c r="AA5432" s="411"/>
      <c r="AB5432" s="412"/>
      <c r="AC5432" s="412"/>
      <c r="AD5432" s="427"/>
      <c r="AE5432" s="427"/>
      <c r="AF5432" s="428"/>
      <c r="AG5432" s="414">
        <v>116.0</v>
      </c>
      <c r="AH5432" s="79"/>
      <c r="AI5432" s="80"/>
      <c r="AJ5432" s="80"/>
      <c r="AK5432" s="80"/>
      <c r="AL5432" s="14"/>
      <c r="AM5432" s="16" t="str">
        <f t="shared" si="257"/>
        <v>{s:'63F486'},</v>
      </c>
      <c r="AN5432" s="16"/>
    </row>
    <row r="5433" ht="16.5" customHeight="1">
      <c r="A5433" s="403">
        <v>63.0</v>
      </c>
      <c r="B5433" s="404" t="s">
        <v>7932</v>
      </c>
      <c r="C5433" s="31">
        <v>5431.0</v>
      </c>
      <c r="D5433" s="405" t="s">
        <v>7933</v>
      </c>
      <c r="E5433" s="94"/>
      <c r="F5433" s="105"/>
      <c r="G5433" s="103"/>
      <c r="H5433" s="140"/>
      <c r="I5433" s="140"/>
      <c r="J5433" s="140"/>
      <c r="K5433" s="65"/>
      <c r="L5433" s="65"/>
      <c r="M5433" s="65"/>
      <c r="N5433" s="302"/>
      <c r="O5433" s="382"/>
      <c r="P5433" s="383"/>
      <c r="Q5433" s="302"/>
      <c r="R5433" s="384"/>
      <c r="S5433" s="458"/>
      <c r="T5433" s="441"/>
      <c r="U5433" s="442"/>
      <c r="V5433" s="443"/>
      <c r="W5433" s="448"/>
      <c r="X5433" s="450"/>
      <c r="Y5433" s="418"/>
      <c r="Z5433" s="419"/>
      <c r="AA5433" s="438" t="s">
        <v>20</v>
      </c>
      <c r="AB5433" s="409" t="s">
        <v>21</v>
      </c>
      <c r="AC5433" s="447">
        <v>0.85</v>
      </c>
      <c r="AD5433" s="427"/>
      <c r="AE5433" s="427"/>
      <c r="AF5433" s="428"/>
      <c r="AG5433" s="414">
        <v>99.0</v>
      </c>
      <c r="AH5433" s="79"/>
      <c r="AI5433" s="80"/>
      <c r="AJ5433" s="80"/>
      <c r="AK5433" s="80"/>
      <c r="AL5433" s="14"/>
      <c r="AM5433" s="16" t="str">
        <f t="shared" si="257"/>
        <v>{s:'63F487'},</v>
      </c>
      <c r="AN5433" s="16"/>
    </row>
    <row r="5434" ht="16.5" customHeight="1">
      <c r="A5434" s="403">
        <v>63.0</v>
      </c>
      <c r="B5434" s="404" t="s">
        <v>7934</v>
      </c>
      <c r="C5434" s="31">
        <v>5432.0</v>
      </c>
      <c r="D5434" s="405" t="s">
        <v>7935</v>
      </c>
      <c r="E5434" s="105"/>
      <c r="F5434" s="105"/>
      <c r="G5434" s="103"/>
      <c r="H5434" s="140"/>
      <c r="I5434" s="140"/>
      <c r="J5434" s="140"/>
      <c r="K5434" s="65"/>
      <c r="L5434" s="65"/>
      <c r="M5434" s="65"/>
      <c r="N5434" s="302"/>
      <c r="O5434" s="382"/>
      <c r="P5434" s="383"/>
      <c r="Q5434" s="302"/>
      <c r="R5434" s="384"/>
      <c r="S5434" s="458"/>
      <c r="T5434" s="441"/>
      <c r="U5434" s="442"/>
      <c r="V5434" s="443"/>
      <c r="W5434" s="448"/>
      <c r="X5434" s="449" t="s">
        <v>329</v>
      </c>
      <c r="Y5434" s="442" t="s">
        <v>21</v>
      </c>
      <c r="Z5434" s="448" t="str">
        <f>$Z$655</f>
        <v/>
      </c>
      <c r="AA5434" s="426"/>
      <c r="AB5434" s="427"/>
      <c r="AC5434" s="427"/>
      <c r="AD5434" s="427"/>
      <c r="AE5434" s="427"/>
      <c r="AF5434" s="428"/>
      <c r="AG5434" s="414">
        <v>140.0</v>
      </c>
      <c r="AH5434" s="79"/>
      <c r="AI5434" s="80"/>
      <c r="AJ5434" s="80"/>
      <c r="AK5434" s="80"/>
      <c r="AL5434" s="14"/>
      <c r="AM5434" s="16" t="str">
        <f t="shared" si="257"/>
        <v>{s:'63F488'},</v>
      </c>
      <c r="AN5434" s="16"/>
    </row>
    <row r="5435" ht="16.5" customHeight="1">
      <c r="A5435" s="403">
        <v>63.0</v>
      </c>
      <c r="B5435" s="404" t="s">
        <v>7936</v>
      </c>
      <c r="C5435" s="31">
        <v>5433.0</v>
      </c>
      <c r="D5435" s="405" t="s">
        <v>7937</v>
      </c>
      <c r="E5435" s="106"/>
      <c r="F5435" s="106"/>
      <c r="G5435" s="136"/>
      <c r="H5435" s="291"/>
      <c r="I5435" s="291"/>
      <c r="J5435" s="291"/>
      <c r="K5435" s="115"/>
      <c r="L5435" s="115"/>
      <c r="M5435" s="115"/>
      <c r="N5435" s="290"/>
      <c r="O5435" s="388"/>
      <c r="P5435" s="387"/>
      <c r="Q5435" s="290"/>
      <c r="R5435" s="386"/>
      <c r="S5435" s="460"/>
      <c r="T5435" s="456"/>
      <c r="U5435" s="418"/>
      <c r="V5435" s="424"/>
      <c r="W5435" s="419"/>
      <c r="X5435" s="450"/>
      <c r="Y5435" s="418"/>
      <c r="Z5435" s="419"/>
      <c r="AA5435" s="420" t="s">
        <v>20</v>
      </c>
      <c r="AB5435" s="421" t="s">
        <v>21</v>
      </c>
      <c r="AC5435" s="422">
        <v>0.85</v>
      </c>
      <c r="AD5435" s="427"/>
      <c r="AE5435" s="427"/>
      <c r="AF5435" s="428"/>
      <c r="AG5435" s="414">
        <v>119.0</v>
      </c>
      <c r="AH5435" s="202"/>
      <c r="AI5435" s="80"/>
      <c r="AJ5435" s="80"/>
      <c r="AK5435" s="80"/>
      <c r="AL5435" s="14"/>
      <c r="AM5435" s="16" t="str">
        <f t="shared" si="257"/>
        <v>{s:'63F489'},</v>
      </c>
      <c r="AN5435" s="16"/>
    </row>
  </sheetData>
  <autoFilter ref="$A$2:$AM$5435"/>
  <mergeCells count="239">
    <mergeCell ref="A1:B1"/>
    <mergeCell ref="J1107:K1107"/>
    <mergeCell ref="J1108:K1108"/>
    <mergeCell ref="J1109:K1109"/>
    <mergeCell ref="J1110:K1110"/>
    <mergeCell ref="J1111:K1111"/>
    <mergeCell ref="J1112:K1112"/>
    <mergeCell ref="J1113:K1113"/>
    <mergeCell ref="J1114:K1114"/>
    <mergeCell ref="J1115:K1115"/>
    <mergeCell ref="J1116:K1116"/>
    <mergeCell ref="J1117:K1117"/>
    <mergeCell ref="J1118:K1118"/>
    <mergeCell ref="J1119:K1119"/>
    <mergeCell ref="J1120:K1120"/>
    <mergeCell ref="J1121:K1121"/>
    <mergeCell ref="J1122:K1122"/>
    <mergeCell ref="J1123:K1123"/>
    <mergeCell ref="J1124:K1124"/>
    <mergeCell ref="J1125:K1125"/>
    <mergeCell ref="J1126:K1126"/>
    <mergeCell ref="J1127:K1127"/>
    <mergeCell ref="J1128:K1128"/>
    <mergeCell ref="J1129:K1129"/>
    <mergeCell ref="J1130:K1130"/>
    <mergeCell ref="J1131:K1131"/>
    <mergeCell ref="J1132:K1132"/>
    <mergeCell ref="J1133:K1133"/>
    <mergeCell ref="J1134:K1134"/>
    <mergeCell ref="J1135:K1135"/>
    <mergeCell ref="J1136:K1136"/>
    <mergeCell ref="J1137:K1137"/>
    <mergeCell ref="J1138:K1138"/>
    <mergeCell ref="J1139:K1139"/>
    <mergeCell ref="J1140:K1140"/>
    <mergeCell ref="J1141:K1141"/>
    <mergeCell ref="J1142:K1142"/>
    <mergeCell ref="J1143:K1143"/>
    <mergeCell ref="J1144:K1144"/>
    <mergeCell ref="J1145:K1145"/>
    <mergeCell ref="J1146:K1146"/>
    <mergeCell ref="J1147:K1147"/>
    <mergeCell ref="J1148:K1148"/>
    <mergeCell ref="J1149:K1149"/>
    <mergeCell ref="J1150:K1150"/>
    <mergeCell ref="J1151:K1151"/>
    <mergeCell ref="J1152:K1152"/>
    <mergeCell ref="J1153:K1153"/>
    <mergeCell ref="J1154:K1154"/>
    <mergeCell ref="J1155:K1155"/>
    <mergeCell ref="J1156:K1156"/>
    <mergeCell ref="J1157:K1157"/>
    <mergeCell ref="J1158:K1158"/>
    <mergeCell ref="J1159:K1159"/>
    <mergeCell ref="J1160:K1160"/>
    <mergeCell ref="J1161:K1161"/>
    <mergeCell ref="J1162:K1162"/>
    <mergeCell ref="J1163:K1163"/>
    <mergeCell ref="J1164:K1164"/>
    <mergeCell ref="J1165:K1165"/>
    <mergeCell ref="J1166:K1166"/>
    <mergeCell ref="J1167:K1167"/>
    <mergeCell ref="J1168:K1168"/>
    <mergeCell ref="J1169:K1169"/>
    <mergeCell ref="J1170:K1170"/>
    <mergeCell ref="J1171:K1171"/>
    <mergeCell ref="J1172:K1172"/>
    <mergeCell ref="J1173:K1173"/>
    <mergeCell ref="J1174:K1174"/>
    <mergeCell ref="J1175:K1175"/>
    <mergeCell ref="J1176:K1176"/>
    <mergeCell ref="J1177:K1177"/>
    <mergeCell ref="J1178:K1178"/>
    <mergeCell ref="J1179:K1179"/>
    <mergeCell ref="J1180:K1180"/>
    <mergeCell ref="J1181:K1181"/>
    <mergeCell ref="J1182:K1182"/>
    <mergeCell ref="J1183:K1183"/>
    <mergeCell ref="J1184:K1184"/>
    <mergeCell ref="J1185:K1185"/>
    <mergeCell ref="J1186:K1186"/>
    <mergeCell ref="J1187:K1187"/>
    <mergeCell ref="J1188:K1188"/>
    <mergeCell ref="J1189:K1189"/>
    <mergeCell ref="J1190:K1190"/>
    <mergeCell ref="J1191:K1191"/>
    <mergeCell ref="J1192:K1192"/>
    <mergeCell ref="J1193:K1193"/>
    <mergeCell ref="J1194:K1194"/>
    <mergeCell ref="J1195:K1195"/>
    <mergeCell ref="J1196:K1196"/>
    <mergeCell ref="J1197:K1197"/>
    <mergeCell ref="J1198:K1198"/>
    <mergeCell ref="J1199:K1199"/>
    <mergeCell ref="J1200:K1200"/>
    <mergeCell ref="J1201:K1201"/>
    <mergeCell ref="J1202:K1202"/>
    <mergeCell ref="J1203:K1203"/>
    <mergeCell ref="J1204:K1204"/>
    <mergeCell ref="J1205:K1205"/>
    <mergeCell ref="J1206:K1206"/>
    <mergeCell ref="J1207:K1207"/>
    <mergeCell ref="J1208:K1208"/>
    <mergeCell ref="J1209:K1209"/>
    <mergeCell ref="J1210:K1210"/>
    <mergeCell ref="J1211:K1211"/>
    <mergeCell ref="J1212:K1212"/>
    <mergeCell ref="J1213:K1213"/>
    <mergeCell ref="J1214:K1214"/>
    <mergeCell ref="J1215:K1215"/>
    <mergeCell ref="J1216:K1216"/>
    <mergeCell ref="J1217:K1217"/>
    <mergeCell ref="J1218:K1218"/>
    <mergeCell ref="J1219:K1219"/>
    <mergeCell ref="J1220:K1220"/>
    <mergeCell ref="J1221:K1221"/>
    <mergeCell ref="J1222:K1222"/>
    <mergeCell ref="J1223:K1223"/>
    <mergeCell ref="J1224:K1224"/>
    <mergeCell ref="J1225:K1225"/>
    <mergeCell ref="J1226:K1226"/>
    <mergeCell ref="J1227:K1227"/>
    <mergeCell ref="J1228:K1228"/>
    <mergeCell ref="J1229:K1229"/>
    <mergeCell ref="J1230:K1230"/>
    <mergeCell ref="J1231:K1231"/>
    <mergeCell ref="J1232:K1232"/>
    <mergeCell ref="J1233:K1233"/>
    <mergeCell ref="J1234:K1234"/>
    <mergeCell ref="J1235:K1235"/>
    <mergeCell ref="J1236:K1236"/>
    <mergeCell ref="J1237:K1237"/>
    <mergeCell ref="J1238:K1238"/>
    <mergeCell ref="J1239:K1239"/>
    <mergeCell ref="J1240:K1240"/>
    <mergeCell ref="J1241:K1241"/>
    <mergeCell ref="J1242:K1242"/>
    <mergeCell ref="J1243:K1243"/>
    <mergeCell ref="J1244:K1244"/>
    <mergeCell ref="J1245:K1245"/>
    <mergeCell ref="J1246:K1246"/>
    <mergeCell ref="J1247:K1247"/>
    <mergeCell ref="J1248:K1248"/>
    <mergeCell ref="J1249:K1249"/>
    <mergeCell ref="J1250:K1250"/>
    <mergeCell ref="J1251:K1251"/>
    <mergeCell ref="J1252:K1252"/>
    <mergeCell ref="J1302:K1302"/>
    <mergeCell ref="J1303:K1303"/>
    <mergeCell ref="J1304:K1304"/>
    <mergeCell ref="J1305:K1305"/>
    <mergeCell ref="J1306:K1306"/>
    <mergeCell ref="J1307:K1307"/>
    <mergeCell ref="J1308:K1308"/>
    <mergeCell ref="J1309:K1309"/>
    <mergeCell ref="J1310:K1310"/>
    <mergeCell ref="J1311:K1311"/>
    <mergeCell ref="J1312:K1312"/>
    <mergeCell ref="J1313:K1313"/>
    <mergeCell ref="J1314:K1314"/>
    <mergeCell ref="J1315:K1315"/>
    <mergeCell ref="J1316:K1316"/>
    <mergeCell ref="J1317:K1317"/>
    <mergeCell ref="J1318:K1318"/>
    <mergeCell ref="J1319:K1319"/>
    <mergeCell ref="J1320:K1320"/>
    <mergeCell ref="J1321:K1321"/>
    <mergeCell ref="J1322:K1322"/>
    <mergeCell ref="J1323:K1323"/>
    <mergeCell ref="J1324:K1324"/>
    <mergeCell ref="J1325:K1325"/>
    <mergeCell ref="J1326:K1326"/>
    <mergeCell ref="J1327:K1327"/>
    <mergeCell ref="J1328:K1328"/>
    <mergeCell ref="J1329:K1329"/>
    <mergeCell ref="J1340:K1340"/>
    <mergeCell ref="J1341:K1341"/>
    <mergeCell ref="J1342:K1342"/>
    <mergeCell ref="J1343:K1343"/>
    <mergeCell ref="J1344:K1344"/>
    <mergeCell ref="J1345:K1345"/>
    <mergeCell ref="J1346:K1346"/>
    <mergeCell ref="J1347:K1347"/>
    <mergeCell ref="J1331:K1331"/>
    <mergeCell ref="J1332:K1332"/>
    <mergeCell ref="J1333:K1333"/>
    <mergeCell ref="J1334:K1334"/>
    <mergeCell ref="J1336:K1336"/>
    <mergeCell ref="J1338:K1338"/>
    <mergeCell ref="J1339:K1339"/>
    <mergeCell ref="J1253:K1253"/>
    <mergeCell ref="J1254:K1254"/>
    <mergeCell ref="J1255:K1255"/>
    <mergeCell ref="J1256:K1256"/>
    <mergeCell ref="J1257:K1257"/>
    <mergeCell ref="J1258:K1258"/>
    <mergeCell ref="J1259:K1259"/>
    <mergeCell ref="J1260:K1260"/>
    <mergeCell ref="J1261:K1261"/>
    <mergeCell ref="J1262:K1262"/>
    <mergeCell ref="J1263:K1263"/>
    <mergeCell ref="J1264:K1264"/>
    <mergeCell ref="J1265:K1265"/>
    <mergeCell ref="J1266:K1266"/>
    <mergeCell ref="J1267:K1267"/>
    <mergeCell ref="J1268:K1268"/>
    <mergeCell ref="J1269:K1269"/>
    <mergeCell ref="J1270:K1270"/>
    <mergeCell ref="J1271:K1271"/>
    <mergeCell ref="J1272:K1272"/>
    <mergeCell ref="J1273:K1273"/>
    <mergeCell ref="J1274:K1274"/>
    <mergeCell ref="J1275:K1275"/>
    <mergeCell ref="J1276:K1276"/>
    <mergeCell ref="J1277:K1277"/>
    <mergeCell ref="J1278:K1278"/>
    <mergeCell ref="J1279:K1279"/>
    <mergeCell ref="J1280:K1280"/>
    <mergeCell ref="J1281:K1281"/>
    <mergeCell ref="J1282:K1282"/>
    <mergeCell ref="J1283:K1283"/>
    <mergeCell ref="J1284:K1284"/>
    <mergeCell ref="J1285:K1285"/>
    <mergeCell ref="J1286:K1286"/>
    <mergeCell ref="J1287:K1287"/>
    <mergeCell ref="J1288:K1288"/>
    <mergeCell ref="J1289:K1289"/>
    <mergeCell ref="J1290:K1290"/>
    <mergeCell ref="J1291:K1291"/>
    <mergeCell ref="J1292:K1292"/>
    <mergeCell ref="J1293:K1293"/>
    <mergeCell ref="J1294:K1294"/>
    <mergeCell ref="J1295:K1295"/>
    <mergeCell ref="J1296:K1296"/>
    <mergeCell ref="J1297:K1297"/>
    <mergeCell ref="J1298:K1298"/>
    <mergeCell ref="J1299:K1299"/>
    <mergeCell ref="J1300:K1300"/>
    <mergeCell ref="J1301:K1301"/>
  </mergeCells>
  <printOptions horizontalCentered="1"/>
  <pageMargins bottom="0.3937007874015748" footer="0.0" header="0.0" left="0.3937007874015748" right="0.3937007874015748" top="0.6299212598425197"/>
  <pageSetup fitToHeight="0" paperSize="9" orientation="portrait"/>
  <headerFooter>
    <oddHeader>&amp;R放課後等デイ</oddHeader>
    <oddFooter>&amp;C&amp;P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showGridLines="0" workbookViewId="0"/>
  </sheetViews>
  <sheetFormatPr customHeight="1" defaultColWidth="12.63" defaultRowHeight="15.0"/>
  <cols>
    <col customWidth="1" min="1" max="1" width="4.0"/>
    <col customWidth="1" min="2" max="2" width="6.25"/>
    <col customWidth="1" min="3" max="3" width="34.25"/>
    <col customWidth="1" min="4" max="4" width="7.5"/>
    <col customWidth="1" min="5" max="5" width="8.63"/>
    <col customWidth="1" min="6" max="6" width="5.75"/>
    <col customWidth="1" min="7" max="7" width="5.13"/>
    <col customWidth="1" min="8" max="8" width="4.38"/>
    <col customWidth="1" min="9" max="9" width="2.13"/>
    <col customWidth="1" min="10" max="10" width="5.75"/>
    <col customWidth="1" min="11" max="11" width="2.25"/>
    <col customWidth="1" min="12" max="12" width="6.25"/>
    <col customWidth="1" min="13" max="13" width="2.13"/>
    <col customWidth="1" min="14" max="14" width="7.5"/>
    <col customWidth="1" min="15" max="15" width="7.0"/>
    <col customWidth="1" min="16" max="16" width="3.0"/>
    <col customWidth="1" min="17" max="17" width="4.0"/>
    <col customWidth="1" min="18" max="18" width="2.13"/>
    <col customWidth="1" min="19" max="19" width="8.38"/>
    <col customWidth="1" min="20" max="20" width="2.63"/>
    <col customWidth="1" min="21" max="21" width="3.38"/>
    <col customWidth="1" min="22" max="22" width="15.88"/>
    <col customWidth="1" min="23" max="23" width="2.13"/>
    <col customWidth="1" min="24" max="24" width="3.63"/>
    <col customWidth="1" min="25" max="25" width="7.5"/>
    <col customWidth="1" min="26" max="26" width="2.25"/>
    <col customWidth="1" min="27" max="27" width="4.75"/>
    <col customWidth="1" min="28" max="28" width="5.38"/>
    <col customWidth="1" min="29" max="29" width="7.5"/>
  </cols>
  <sheetData>
    <row r="1" ht="16.5" customHeight="1">
      <c r="A1" s="479"/>
      <c r="B1" s="14"/>
      <c r="C1" s="8"/>
      <c r="D1" s="14"/>
      <c r="E1" s="14"/>
      <c r="F1" s="14"/>
      <c r="G1" s="8"/>
      <c r="H1" s="8"/>
      <c r="I1" s="8"/>
      <c r="J1" s="8"/>
      <c r="K1" s="14"/>
      <c r="L1" s="99"/>
      <c r="M1" s="14"/>
      <c r="N1" s="99"/>
      <c r="O1" s="99"/>
      <c r="P1" s="14"/>
      <c r="Q1" s="14"/>
      <c r="R1" s="14"/>
      <c r="S1" s="480"/>
      <c r="T1" s="14"/>
      <c r="U1" s="99"/>
      <c r="V1" s="99"/>
      <c r="W1" s="99"/>
      <c r="X1" s="99"/>
      <c r="Y1" s="99"/>
      <c r="Z1" s="99"/>
      <c r="AA1" s="99"/>
      <c r="AB1" s="14"/>
      <c r="AC1" s="14"/>
    </row>
    <row r="2" ht="16.5" customHeight="1">
      <c r="A2" s="479" t="s">
        <v>7938</v>
      </c>
      <c r="B2" s="14"/>
      <c r="C2" s="8"/>
      <c r="D2" s="14"/>
      <c r="E2" s="14"/>
      <c r="F2" s="14"/>
      <c r="G2" s="8"/>
      <c r="H2" s="8"/>
      <c r="I2" s="8"/>
      <c r="J2" s="8"/>
      <c r="K2" s="14"/>
      <c r="L2" s="99"/>
      <c r="M2" s="14"/>
      <c r="N2" s="99"/>
      <c r="O2" s="99"/>
      <c r="P2" s="14"/>
      <c r="Q2" s="14"/>
      <c r="R2" s="14"/>
      <c r="S2" s="480"/>
      <c r="T2" s="14"/>
      <c r="U2" s="99"/>
      <c r="V2" s="99"/>
      <c r="W2" s="99"/>
      <c r="X2" s="99"/>
      <c r="Y2" s="99"/>
      <c r="Z2" s="99"/>
      <c r="AA2" s="99"/>
      <c r="AB2" s="14"/>
      <c r="AC2" s="14"/>
    </row>
    <row r="3" ht="16.5" customHeight="1">
      <c r="A3" s="479"/>
      <c r="B3" s="14"/>
      <c r="C3" s="8"/>
      <c r="D3" s="14"/>
      <c r="E3" s="14"/>
      <c r="F3" s="14"/>
      <c r="G3" s="8"/>
      <c r="H3" s="8"/>
      <c r="I3" s="8"/>
      <c r="J3" s="8"/>
      <c r="K3" s="14"/>
      <c r="L3" s="99"/>
      <c r="M3" s="14"/>
      <c r="N3" s="99"/>
      <c r="O3" s="99"/>
      <c r="P3" s="14"/>
      <c r="Q3" s="14"/>
      <c r="R3" s="14"/>
      <c r="S3" s="480"/>
      <c r="T3" s="14"/>
      <c r="U3" s="99"/>
      <c r="V3" s="99"/>
      <c r="W3" s="99"/>
      <c r="X3" s="99"/>
      <c r="Y3" s="99"/>
      <c r="Z3" s="99"/>
      <c r="AA3" s="99"/>
      <c r="AB3" s="14"/>
      <c r="AC3" s="14"/>
    </row>
    <row r="4" ht="16.5" customHeight="1">
      <c r="A4" s="479"/>
      <c r="B4" s="479"/>
      <c r="C4" s="8"/>
      <c r="D4" s="14"/>
      <c r="E4" s="14"/>
      <c r="F4" s="14"/>
      <c r="G4" s="8"/>
      <c r="H4" s="8"/>
      <c r="I4" s="8"/>
      <c r="J4" s="8"/>
      <c r="K4" s="14"/>
      <c r="L4" s="99"/>
      <c r="M4" s="14"/>
      <c r="N4" s="99"/>
      <c r="O4" s="99"/>
      <c r="P4" s="14"/>
      <c r="Q4" s="14"/>
      <c r="R4" s="14"/>
      <c r="S4" s="480"/>
      <c r="T4" s="14"/>
      <c r="U4" s="99"/>
      <c r="V4" s="99"/>
      <c r="W4" s="99"/>
      <c r="X4" s="99"/>
      <c r="Y4" s="99"/>
      <c r="Z4" s="99"/>
      <c r="AA4" s="99"/>
      <c r="AB4" s="14"/>
      <c r="AC4" s="14"/>
    </row>
    <row r="5" ht="16.5" customHeight="1">
      <c r="A5" s="1" t="s">
        <v>0</v>
      </c>
      <c r="B5" s="2"/>
      <c r="C5" s="4" t="s">
        <v>6</v>
      </c>
      <c r="D5" s="5"/>
      <c r="E5" s="6"/>
      <c r="F5" s="6"/>
      <c r="G5" s="7"/>
      <c r="H5" s="7"/>
      <c r="I5" s="7"/>
      <c r="J5" s="23" t="s">
        <v>7</v>
      </c>
      <c r="K5" s="6"/>
      <c r="L5" s="9"/>
      <c r="M5" s="6"/>
      <c r="N5" s="9"/>
      <c r="O5" s="9"/>
      <c r="P5" s="6"/>
      <c r="Q5" s="6"/>
      <c r="R5" s="6"/>
      <c r="S5" s="10"/>
      <c r="T5" s="6"/>
      <c r="U5" s="9"/>
      <c r="V5" s="9"/>
      <c r="W5" s="9"/>
      <c r="X5" s="9"/>
      <c r="Y5" s="9"/>
      <c r="Z5" s="9"/>
      <c r="AA5" s="11"/>
      <c r="AB5" s="12" t="s">
        <v>1</v>
      </c>
      <c r="AC5" s="12" t="s">
        <v>2</v>
      </c>
    </row>
    <row r="6" ht="16.5" customHeight="1">
      <c r="A6" s="17" t="s">
        <v>3</v>
      </c>
      <c r="B6" s="18" t="s">
        <v>4</v>
      </c>
      <c r="C6" s="109"/>
      <c r="D6" s="20"/>
      <c r="E6" s="21"/>
      <c r="F6" s="21"/>
      <c r="G6" s="22"/>
      <c r="H6" s="22"/>
      <c r="I6" s="22"/>
      <c r="J6" s="22"/>
      <c r="K6" s="21"/>
      <c r="L6" s="24"/>
      <c r="M6" s="21"/>
      <c r="N6" s="24"/>
      <c r="O6" s="24"/>
      <c r="P6" s="21"/>
      <c r="Q6" s="21"/>
      <c r="R6" s="21"/>
      <c r="S6" s="25"/>
      <c r="T6" s="21"/>
      <c r="U6" s="24"/>
      <c r="V6" s="24"/>
      <c r="W6" s="24"/>
      <c r="X6" s="24"/>
      <c r="Y6" s="24"/>
      <c r="Z6" s="24"/>
      <c r="AA6" s="26"/>
      <c r="AB6" s="27" t="s">
        <v>8</v>
      </c>
      <c r="AC6" s="27" t="s">
        <v>9</v>
      </c>
    </row>
    <row r="7" ht="16.5" customHeight="1">
      <c r="A7" s="29">
        <v>63.0</v>
      </c>
      <c r="B7" s="30">
        <v>1111.0</v>
      </c>
      <c r="C7" s="32" t="s">
        <v>14</v>
      </c>
      <c r="D7" s="33" t="s">
        <v>15</v>
      </c>
      <c r="E7" s="33" t="s">
        <v>16</v>
      </c>
      <c r="F7" s="34" t="s">
        <v>17</v>
      </c>
      <c r="G7" s="35"/>
      <c r="H7" s="35"/>
      <c r="I7" s="36"/>
      <c r="J7" s="37"/>
      <c r="K7" s="7"/>
      <c r="L7" s="38"/>
      <c r="M7" s="39"/>
      <c r="N7" s="40"/>
      <c r="O7" s="41"/>
      <c r="P7" s="7"/>
      <c r="Q7" s="7"/>
      <c r="R7" s="7"/>
      <c r="S7" s="35"/>
      <c r="T7" s="41"/>
      <c r="U7" s="42"/>
      <c r="V7" s="43"/>
      <c r="W7" s="43"/>
      <c r="X7" s="43"/>
      <c r="Y7" s="43"/>
      <c r="Z7" s="43"/>
      <c r="AA7" s="44"/>
      <c r="AB7" s="45">
        <f>ROUND(G8,0)</f>
        <v>660</v>
      </c>
      <c r="AC7" s="46" t="s">
        <v>18</v>
      </c>
    </row>
    <row r="8" ht="16.5" customHeight="1">
      <c r="A8" s="29">
        <v>63.0</v>
      </c>
      <c r="B8" s="30">
        <v>1135.0</v>
      </c>
      <c r="C8" s="32" t="s">
        <v>19</v>
      </c>
      <c r="D8" s="481"/>
      <c r="E8" s="481"/>
      <c r="F8" s="482"/>
      <c r="G8" s="50">
        <v>660.0</v>
      </c>
      <c r="H8" s="8" t="s">
        <v>9</v>
      </c>
      <c r="I8" s="51"/>
      <c r="J8" s="52"/>
      <c r="K8" s="8"/>
      <c r="L8" s="53"/>
      <c r="M8" s="54"/>
      <c r="N8" s="55"/>
      <c r="O8" s="56"/>
      <c r="P8" s="22"/>
      <c r="Q8" s="22"/>
      <c r="R8" s="22"/>
      <c r="S8" s="57"/>
      <c r="T8" s="56"/>
      <c r="U8" s="58"/>
      <c r="V8" s="59" t="s">
        <v>20</v>
      </c>
      <c r="W8" s="41" t="s">
        <v>21</v>
      </c>
      <c r="X8" s="60">
        <v>0.85</v>
      </c>
      <c r="Y8" s="43"/>
      <c r="Z8" s="43"/>
      <c r="AA8" s="44"/>
      <c r="AB8" s="45">
        <f>ROUND(G8*X8,0)</f>
        <v>561</v>
      </c>
      <c r="AC8" s="481"/>
    </row>
    <row r="9" ht="16.5" customHeight="1">
      <c r="A9" s="29">
        <v>63.0</v>
      </c>
      <c r="B9" s="30">
        <v>1112.0</v>
      </c>
      <c r="C9" s="32" t="s">
        <v>22</v>
      </c>
      <c r="D9" s="481"/>
      <c r="E9" s="481"/>
      <c r="F9" s="482"/>
      <c r="G9" s="63"/>
      <c r="H9" s="63"/>
      <c r="I9" s="51"/>
      <c r="J9" s="64"/>
      <c r="K9" s="65"/>
      <c r="L9" s="65"/>
      <c r="M9" s="66"/>
      <c r="N9" s="33" t="s">
        <v>23</v>
      </c>
      <c r="O9" s="67" t="s">
        <v>24</v>
      </c>
      <c r="P9" s="7"/>
      <c r="Q9" s="7"/>
      <c r="R9" s="7"/>
      <c r="S9" s="35"/>
      <c r="T9" s="41" t="s">
        <v>21</v>
      </c>
      <c r="U9" s="68">
        <v>0.7</v>
      </c>
      <c r="V9" s="43"/>
      <c r="W9" s="43"/>
      <c r="X9" s="43"/>
      <c r="Y9" s="43"/>
      <c r="Z9" s="43"/>
      <c r="AA9" s="44"/>
      <c r="AB9" s="45">
        <f>ROUND(G8*U9,0)</f>
        <v>462</v>
      </c>
      <c r="AC9" s="481"/>
    </row>
    <row r="10" ht="16.5" customHeight="1">
      <c r="A10" s="29">
        <v>63.0</v>
      </c>
      <c r="B10" s="30">
        <v>1136.0</v>
      </c>
      <c r="C10" s="32" t="s">
        <v>25</v>
      </c>
      <c r="D10" s="481"/>
      <c r="E10" s="69"/>
      <c r="F10" s="482"/>
      <c r="G10" s="63"/>
      <c r="H10" s="63"/>
      <c r="I10" s="51"/>
      <c r="J10" s="64"/>
      <c r="K10" s="65"/>
      <c r="L10" s="65"/>
      <c r="M10" s="66"/>
      <c r="N10" s="481"/>
      <c r="O10" s="71"/>
      <c r="P10" s="22"/>
      <c r="Q10" s="22"/>
      <c r="R10" s="22"/>
      <c r="S10" s="57"/>
      <c r="T10" s="56"/>
      <c r="U10" s="72"/>
      <c r="V10" s="73" t="s">
        <v>20</v>
      </c>
      <c r="W10" s="74" t="s">
        <v>21</v>
      </c>
      <c r="X10" s="75">
        <v>0.85</v>
      </c>
      <c r="Y10" s="43"/>
      <c r="Z10" s="43"/>
      <c r="AA10" s="44"/>
      <c r="AB10" s="45">
        <f>ROUND(ROUND(G8*U9,0)*X10,0)</f>
        <v>393</v>
      </c>
      <c r="AC10" s="481"/>
    </row>
    <row r="11" ht="16.5" customHeight="1">
      <c r="A11" s="29">
        <v>63.0</v>
      </c>
      <c r="B11" s="30">
        <v>1137.0</v>
      </c>
      <c r="C11" s="32" t="s">
        <v>26</v>
      </c>
      <c r="D11" s="481"/>
      <c r="E11" s="69"/>
      <c r="F11" s="76"/>
      <c r="G11" s="63"/>
      <c r="H11" s="63"/>
      <c r="I11" s="51"/>
      <c r="J11" s="64"/>
      <c r="K11" s="65"/>
      <c r="L11" s="65"/>
      <c r="M11" s="66"/>
      <c r="N11" s="481"/>
      <c r="O11" s="67" t="s">
        <v>27</v>
      </c>
      <c r="P11" s="7"/>
      <c r="Q11" s="7"/>
      <c r="R11" s="7"/>
      <c r="S11" s="35"/>
      <c r="T11" s="41" t="s">
        <v>21</v>
      </c>
      <c r="U11" s="68">
        <v>0.5</v>
      </c>
      <c r="V11" s="77"/>
      <c r="W11" s="77"/>
      <c r="X11" s="77"/>
      <c r="Y11" s="77"/>
      <c r="Z11" s="77"/>
      <c r="AA11" s="72"/>
      <c r="AB11" s="45">
        <f>ROUND(G8*U11,0)</f>
        <v>330</v>
      </c>
      <c r="AC11" s="481"/>
    </row>
    <row r="12" ht="16.5" customHeight="1">
      <c r="A12" s="29">
        <v>63.0</v>
      </c>
      <c r="B12" s="30">
        <v>1138.0</v>
      </c>
      <c r="C12" s="32" t="s">
        <v>28</v>
      </c>
      <c r="D12" s="69"/>
      <c r="E12" s="69"/>
      <c r="F12" s="76"/>
      <c r="G12" s="63"/>
      <c r="H12" s="63"/>
      <c r="I12" s="51"/>
      <c r="J12" s="64"/>
      <c r="K12" s="65"/>
      <c r="L12" s="65"/>
      <c r="M12" s="66"/>
      <c r="N12" s="483"/>
      <c r="O12" s="71"/>
      <c r="P12" s="22"/>
      <c r="Q12" s="22"/>
      <c r="R12" s="22"/>
      <c r="S12" s="57"/>
      <c r="T12" s="56"/>
      <c r="U12" s="72"/>
      <c r="V12" s="73" t="s">
        <v>20</v>
      </c>
      <c r="W12" s="74" t="s">
        <v>21</v>
      </c>
      <c r="X12" s="75">
        <v>0.85</v>
      </c>
      <c r="Y12" s="43"/>
      <c r="Z12" s="43"/>
      <c r="AA12" s="44"/>
      <c r="AB12" s="45">
        <f>ROUND(ROUND(G8*U11,0)*X12,0)</f>
        <v>281</v>
      </c>
      <c r="AC12" s="79"/>
    </row>
    <row r="13" ht="16.5" customHeight="1">
      <c r="A13" s="29">
        <v>63.0</v>
      </c>
      <c r="B13" s="30">
        <v>1139.0</v>
      </c>
      <c r="C13" s="32" t="s">
        <v>29</v>
      </c>
      <c r="D13" s="69"/>
      <c r="E13" s="69"/>
      <c r="F13" s="76"/>
      <c r="G13" s="63"/>
      <c r="H13" s="63"/>
      <c r="I13" s="51"/>
      <c r="J13" s="64"/>
      <c r="K13" s="65"/>
      <c r="L13" s="65"/>
      <c r="M13" s="66"/>
      <c r="N13" s="67"/>
      <c r="O13" s="81"/>
      <c r="P13" s="7"/>
      <c r="Q13" s="7"/>
      <c r="R13" s="7"/>
      <c r="S13" s="35"/>
      <c r="T13" s="41"/>
      <c r="U13" s="68"/>
      <c r="V13" s="43"/>
      <c r="W13" s="43"/>
      <c r="X13" s="44"/>
      <c r="Y13" s="82" t="s">
        <v>30</v>
      </c>
      <c r="Z13" s="83">
        <v>5.0</v>
      </c>
      <c r="AA13" s="84" t="s">
        <v>31</v>
      </c>
      <c r="AB13" s="45">
        <f>ROUND(G8-Z13,0)</f>
        <v>655</v>
      </c>
      <c r="AC13" s="79"/>
    </row>
    <row r="14" ht="16.5" customHeight="1">
      <c r="A14" s="29">
        <v>63.0</v>
      </c>
      <c r="B14" s="30">
        <v>1140.0</v>
      </c>
      <c r="C14" s="32" t="s">
        <v>32</v>
      </c>
      <c r="D14" s="69"/>
      <c r="E14" s="69"/>
      <c r="F14" s="76"/>
      <c r="G14" s="63"/>
      <c r="H14" s="63"/>
      <c r="I14" s="51"/>
      <c r="J14" s="64"/>
      <c r="K14" s="65"/>
      <c r="L14" s="65"/>
      <c r="M14" s="66"/>
      <c r="N14" s="71"/>
      <c r="O14" s="85"/>
      <c r="P14" s="22"/>
      <c r="Q14" s="22"/>
      <c r="R14" s="22"/>
      <c r="S14" s="57"/>
      <c r="T14" s="56"/>
      <c r="U14" s="72"/>
      <c r="V14" s="59" t="s">
        <v>20</v>
      </c>
      <c r="W14" s="41" t="s">
        <v>21</v>
      </c>
      <c r="X14" s="86">
        <v>0.85</v>
      </c>
      <c r="Y14" s="482"/>
      <c r="Z14" s="83"/>
      <c r="AA14" s="84"/>
      <c r="AB14" s="45">
        <f>ROUND(ROUND(G8*X14,0)-Z13,0)</f>
        <v>556</v>
      </c>
      <c r="AC14" s="79"/>
    </row>
    <row r="15" ht="16.5" customHeight="1">
      <c r="A15" s="29">
        <v>63.0</v>
      </c>
      <c r="B15" s="30">
        <v>1141.0</v>
      </c>
      <c r="C15" s="32" t="s">
        <v>33</v>
      </c>
      <c r="D15" s="69"/>
      <c r="E15" s="69"/>
      <c r="F15" s="76"/>
      <c r="G15" s="63"/>
      <c r="H15" s="63"/>
      <c r="I15" s="51"/>
      <c r="J15" s="64"/>
      <c r="K15" s="65"/>
      <c r="L15" s="65"/>
      <c r="M15" s="66"/>
      <c r="N15" s="33" t="s">
        <v>23</v>
      </c>
      <c r="O15" s="67" t="s">
        <v>24</v>
      </c>
      <c r="P15" s="7"/>
      <c r="Q15" s="7"/>
      <c r="R15" s="7"/>
      <c r="S15" s="35"/>
      <c r="T15" s="41" t="s">
        <v>21</v>
      </c>
      <c r="U15" s="68">
        <v>0.7</v>
      </c>
      <c r="V15" s="88"/>
      <c r="W15" s="88"/>
      <c r="X15" s="89"/>
      <c r="Y15" s="482"/>
      <c r="Z15" s="90"/>
      <c r="AA15" s="91"/>
      <c r="AB15" s="45">
        <f>ROUND(ROUND(G8*U15,0)-Z13,0)</f>
        <v>457</v>
      </c>
      <c r="AC15" s="79"/>
    </row>
    <row r="16" ht="16.5" customHeight="1">
      <c r="A16" s="29">
        <v>63.0</v>
      </c>
      <c r="B16" s="30">
        <v>1142.0</v>
      </c>
      <c r="C16" s="32" t="s">
        <v>34</v>
      </c>
      <c r="D16" s="69"/>
      <c r="E16" s="69"/>
      <c r="F16" s="76"/>
      <c r="G16" s="63"/>
      <c r="H16" s="63"/>
      <c r="I16" s="51"/>
      <c r="J16" s="64"/>
      <c r="K16" s="65"/>
      <c r="L16" s="65"/>
      <c r="M16" s="66"/>
      <c r="N16" s="481"/>
      <c r="O16" s="71"/>
      <c r="P16" s="22"/>
      <c r="Q16" s="22"/>
      <c r="R16" s="22"/>
      <c r="S16" s="57"/>
      <c r="T16" s="56"/>
      <c r="U16" s="72"/>
      <c r="V16" s="73" t="s">
        <v>20</v>
      </c>
      <c r="W16" s="74" t="s">
        <v>21</v>
      </c>
      <c r="X16" s="92">
        <v>0.85</v>
      </c>
      <c r="Y16" s="482"/>
      <c r="Z16" s="90"/>
      <c r="AA16" s="91"/>
      <c r="AB16" s="45">
        <f>ROUND(ROUND(ROUND(G8*U15,0)*X16,0)-Z13,0)</f>
        <v>388</v>
      </c>
      <c r="AC16" s="79"/>
    </row>
    <row r="17" ht="16.5" customHeight="1">
      <c r="A17" s="29">
        <v>63.0</v>
      </c>
      <c r="B17" s="30">
        <v>1143.0</v>
      </c>
      <c r="C17" s="32" t="s">
        <v>35</v>
      </c>
      <c r="D17" s="69"/>
      <c r="E17" s="69"/>
      <c r="F17" s="76"/>
      <c r="G17" s="63"/>
      <c r="H17" s="63"/>
      <c r="I17" s="51"/>
      <c r="J17" s="64"/>
      <c r="K17" s="65"/>
      <c r="L17" s="65"/>
      <c r="M17" s="66"/>
      <c r="N17" s="481"/>
      <c r="O17" s="81" t="s">
        <v>27</v>
      </c>
      <c r="P17" s="7"/>
      <c r="Q17" s="7"/>
      <c r="R17" s="7"/>
      <c r="S17" s="35"/>
      <c r="T17" s="41" t="s">
        <v>21</v>
      </c>
      <c r="U17" s="68">
        <v>0.5</v>
      </c>
      <c r="V17" s="77"/>
      <c r="W17" s="77"/>
      <c r="X17" s="72"/>
      <c r="Y17" s="482"/>
      <c r="Z17" s="90"/>
      <c r="AA17" s="91"/>
      <c r="AB17" s="45">
        <f>ROUND(ROUND(G8*U17,0)-Z13,0)</f>
        <v>325</v>
      </c>
      <c r="AC17" s="79"/>
    </row>
    <row r="18" ht="16.5" customHeight="1">
      <c r="A18" s="29">
        <v>63.0</v>
      </c>
      <c r="B18" s="30">
        <v>1144.0</v>
      </c>
      <c r="C18" s="32" t="s">
        <v>36</v>
      </c>
      <c r="D18" s="69"/>
      <c r="E18" s="69"/>
      <c r="F18" s="76"/>
      <c r="G18" s="63"/>
      <c r="H18" s="63"/>
      <c r="I18" s="51"/>
      <c r="J18" s="64"/>
      <c r="K18" s="65"/>
      <c r="L18" s="65"/>
      <c r="M18" s="66"/>
      <c r="N18" s="483"/>
      <c r="O18" s="85"/>
      <c r="P18" s="22"/>
      <c r="Q18" s="22"/>
      <c r="R18" s="22"/>
      <c r="S18" s="57"/>
      <c r="T18" s="56"/>
      <c r="U18" s="72"/>
      <c r="V18" s="73" t="s">
        <v>20</v>
      </c>
      <c r="W18" s="74" t="s">
        <v>21</v>
      </c>
      <c r="X18" s="92">
        <v>0.85</v>
      </c>
      <c r="Y18" s="484"/>
      <c r="Z18" s="77"/>
      <c r="AA18" s="72"/>
      <c r="AB18" s="45">
        <f>ROUND(ROUND(ROUND(G8*U17,0)*X18,0)-Z13,0)</f>
        <v>276</v>
      </c>
      <c r="AC18" s="79"/>
    </row>
    <row r="19" ht="16.5" customHeight="1">
      <c r="A19" s="29">
        <v>63.0</v>
      </c>
      <c r="B19" s="30">
        <v>1113.0</v>
      </c>
      <c r="C19" s="32" t="s">
        <v>37</v>
      </c>
      <c r="D19" s="69"/>
      <c r="E19" s="69"/>
      <c r="F19" s="94"/>
      <c r="G19" s="8"/>
      <c r="H19" s="8"/>
      <c r="I19" s="95"/>
      <c r="J19" s="82" t="s">
        <v>38</v>
      </c>
      <c r="K19" s="96"/>
      <c r="L19" s="96"/>
      <c r="M19" s="39"/>
      <c r="N19" s="40"/>
      <c r="O19" s="41"/>
      <c r="P19" s="7"/>
      <c r="Q19" s="7"/>
      <c r="R19" s="7"/>
      <c r="S19" s="35"/>
      <c r="T19" s="41"/>
      <c r="U19" s="42"/>
      <c r="V19" s="43"/>
      <c r="W19" s="43"/>
      <c r="X19" s="43"/>
      <c r="Y19" s="43"/>
      <c r="Z19" s="43"/>
      <c r="AA19" s="44"/>
      <c r="AB19" s="45">
        <f>ROUND(G8+K20,0)</f>
        <v>669</v>
      </c>
      <c r="AC19" s="79"/>
    </row>
    <row r="20" ht="16.5" customHeight="1">
      <c r="A20" s="29">
        <v>63.0</v>
      </c>
      <c r="B20" s="30">
        <v>1145.0</v>
      </c>
      <c r="C20" s="32" t="s">
        <v>39</v>
      </c>
      <c r="D20" s="69"/>
      <c r="E20" s="69"/>
      <c r="F20" s="94"/>
      <c r="G20" s="63"/>
      <c r="H20" s="8"/>
      <c r="I20" s="95"/>
      <c r="J20" s="482"/>
      <c r="K20" s="83">
        <v>9.0</v>
      </c>
      <c r="L20" s="97" t="s">
        <v>40</v>
      </c>
      <c r="M20" s="54"/>
      <c r="N20" s="55"/>
      <c r="O20" s="56"/>
      <c r="P20" s="22"/>
      <c r="Q20" s="22"/>
      <c r="R20" s="22"/>
      <c r="S20" s="57"/>
      <c r="T20" s="56"/>
      <c r="U20" s="58"/>
      <c r="V20" s="59" t="s">
        <v>20</v>
      </c>
      <c r="W20" s="41" t="s">
        <v>21</v>
      </c>
      <c r="X20" s="60">
        <v>0.85</v>
      </c>
      <c r="Y20" s="43"/>
      <c r="Z20" s="43"/>
      <c r="AA20" s="44"/>
      <c r="AB20" s="45">
        <f>ROUND(ROUND(G8+K20,0)*X20,0)</f>
        <v>569</v>
      </c>
      <c r="AC20" s="79"/>
    </row>
    <row r="21" ht="16.5" customHeight="1">
      <c r="A21" s="29">
        <v>63.0</v>
      </c>
      <c r="B21" s="30">
        <v>1114.0</v>
      </c>
      <c r="C21" s="32" t="s">
        <v>41</v>
      </c>
      <c r="D21" s="69"/>
      <c r="E21" s="69"/>
      <c r="F21" s="94"/>
      <c r="G21" s="98"/>
      <c r="H21" s="8"/>
      <c r="I21" s="54"/>
      <c r="J21" s="482"/>
      <c r="K21" s="14"/>
      <c r="L21" s="99"/>
      <c r="M21" s="100"/>
      <c r="N21" s="33" t="s">
        <v>23</v>
      </c>
      <c r="O21" s="67" t="s">
        <v>24</v>
      </c>
      <c r="P21" s="7"/>
      <c r="Q21" s="7"/>
      <c r="R21" s="7"/>
      <c r="S21" s="35"/>
      <c r="T21" s="41" t="s">
        <v>21</v>
      </c>
      <c r="U21" s="68">
        <v>0.7</v>
      </c>
      <c r="V21" s="43"/>
      <c r="W21" s="43"/>
      <c r="X21" s="43"/>
      <c r="Y21" s="43"/>
      <c r="Z21" s="43"/>
      <c r="AA21" s="44"/>
      <c r="AB21" s="45">
        <f>ROUND(ROUND(G8+K20,0)*U21,0)</f>
        <v>468</v>
      </c>
      <c r="AC21" s="79"/>
    </row>
    <row r="22" ht="16.5" customHeight="1">
      <c r="A22" s="29">
        <v>63.0</v>
      </c>
      <c r="B22" s="30">
        <v>1146.0</v>
      </c>
      <c r="C22" s="32" t="s">
        <v>42</v>
      </c>
      <c r="D22" s="69"/>
      <c r="E22" s="69"/>
      <c r="F22" s="94"/>
      <c r="G22" s="98"/>
      <c r="H22" s="8"/>
      <c r="I22" s="54"/>
      <c r="J22" s="69"/>
      <c r="K22" s="83"/>
      <c r="L22" s="97"/>
      <c r="M22" s="100"/>
      <c r="N22" s="481"/>
      <c r="O22" s="71"/>
      <c r="P22" s="22"/>
      <c r="Q22" s="22"/>
      <c r="R22" s="22"/>
      <c r="S22" s="57"/>
      <c r="T22" s="56"/>
      <c r="U22" s="72"/>
      <c r="V22" s="73" t="s">
        <v>20</v>
      </c>
      <c r="W22" s="74" t="s">
        <v>21</v>
      </c>
      <c r="X22" s="75">
        <v>0.85</v>
      </c>
      <c r="Y22" s="43"/>
      <c r="Z22" s="43"/>
      <c r="AA22" s="44"/>
      <c r="AB22" s="45">
        <f>ROUND(ROUND(ROUND(G8+K20,0)*U21,0)*X22,0)</f>
        <v>398</v>
      </c>
      <c r="AC22" s="79"/>
    </row>
    <row r="23" ht="16.5" customHeight="1">
      <c r="A23" s="29">
        <v>63.0</v>
      </c>
      <c r="B23" s="30">
        <v>1147.0</v>
      </c>
      <c r="C23" s="32" t="s">
        <v>43</v>
      </c>
      <c r="D23" s="69"/>
      <c r="E23" s="69"/>
      <c r="F23" s="94"/>
      <c r="G23" s="98"/>
      <c r="H23" s="8"/>
      <c r="I23" s="54"/>
      <c r="J23" s="69"/>
      <c r="K23" s="83"/>
      <c r="L23" s="97"/>
      <c r="M23" s="100"/>
      <c r="N23" s="481"/>
      <c r="O23" s="67" t="s">
        <v>27</v>
      </c>
      <c r="P23" s="7"/>
      <c r="Q23" s="7"/>
      <c r="R23" s="7"/>
      <c r="S23" s="35"/>
      <c r="T23" s="41" t="s">
        <v>21</v>
      </c>
      <c r="U23" s="68">
        <v>0.5</v>
      </c>
      <c r="V23" s="77"/>
      <c r="W23" s="77"/>
      <c r="X23" s="77"/>
      <c r="Y23" s="77"/>
      <c r="Z23" s="77"/>
      <c r="AA23" s="72"/>
      <c r="AB23" s="45">
        <f>ROUND(ROUND(G8+K20,0)*U23,0)</f>
        <v>335</v>
      </c>
      <c r="AC23" s="79"/>
    </row>
    <row r="24" ht="16.5" customHeight="1">
      <c r="A24" s="29">
        <v>63.0</v>
      </c>
      <c r="B24" s="30">
        <v>1148.0</v>
      </c>
      <c r="C24" s="32" t="s">
        <v>44</v>
      </c>
      <c r="D24" s="69"/>
      <c r="E24" s="69"/>
      <c r="F24" s="94"/>
      <c r="G24" s="98"/>
      <c r="H24" s="8"/>
      <c r="I24" s="54"/>
      <c r="J24" s="69"/>
      <c r="K24" s="83"/>
      <c r="L24" s="97"/>
      <c r="M24" s="100"/>
      <c r="N24" s="483"/>
      <c r="O24" s="71"/>
      <c r="P24" s="22"/>
      <c r="Q24" s="22"/>
      <c r="R24" s="22"/>
      <c r="S24" s="57"/>
      <c r="T24" s="56"/>
      <c r="U24" s="72"/>
      <c r="V24" s="73" t="s">
        <v>20</v>
      </c>
      <c r="W24" s="74" t="s">
        <v>21</v>
      </c>
      <c r="X24" s="75">
        <v>0.85</v>
      </c>
      <c r="Y24" s="43"/>
      <c r="Z24" s="43"/>
      <c r="AA24" s="44"/>
      <c r="AB24" s="45">
        <f>ROUND(ROUND(ROUND(G8+K20,0)*U23,0)*X24,0)</f>
        <v>285</v>
      </c>
      <c r="AC24" s="79"/>
    </row>
    <row r="25" ht="16.5" customHeight="1">
      <c r="A25" s="29">
        <v>63.0</v>
      </c>
      <c r="B25" s="30">
        <v>1149.0</v>
      </c>
      <c r="C25" s="32" t="s">
        <v>45</v>
      </c>
      <c r="D25" s="69"/>
      <c r="E25" s="69"/>
      <c r="F25" s="94"/>
      <c r="G25" s="98"/>
      <c r="H25" s="8"/>
      <c r="I25" s="54"/>
      <c r="J25" s="69"/>
      <c r="K25" s="83"/>
      <c r="L25" s="97"/>
      <c r="M25" s="100"/>
      <c r="N25" s="67"/>
      <c r="O25" s="81"/>
      <c r="P25" s="7"/>
      <c r="Q25" s="7"/>
      <c r="R25" s="7"/>
      <c r="S25" s="35"/>
      <c r="T25" s="41"/>
      <c r="U25" s="68"/>
      <c r="V25" s="43"/>
      <c r="W25" s="43"/>
      <c r="X25" s="44"/>
      <c r="Y25" s="82" t="s">
        <v>30</v>
      </c>
      <c r="Z25" s="83">
        <v>5.0</v>
      </c>
      <c r="AA25" s="84" t="s">
        <v>31</v>
      </c>
      <c r="AB25" s="45">
        <f>ROUND(ROUND(G8+K20,0)-Z25,0)</f>
        <v>664</v>
      </c>
      <c r="AC25" s="79"/>
    </row>
    <row r="26" ht="16.5" customHeight="1">
      <c r="A26" s="29">
        <v>63.0</v>
      </c>
      <c r="B26" s="30">
        <v>1150.0</v>
      </c>
      <c r="C26" s="32" t="s">
        <v>46</v>
      </c>
      <c r="D26" s="69"/>
      <c r="E26" s="69"/>
      <c r="F26" s="94"/>
      <c r="G26" s="98"/>
      <c r="H26" s="8"/>
      <c r="I26" s="54"/>
      <c r="J26" s="69"/>
      <c r="K26" s="83"/>
      <c r="L26" s="97"/>
      <c r="M26" s="100"/>
      <c r="N26" s="71"/>
      <c r="O26" s="85"/>
      <c r="P26" s="22"/>
      <c r="Q26" s="22"/>
      <c r="R26" s="22"/>
      <c r="S26" s="57"/>
      <c r="T26" s="56"/>
      <c r="U26" s="72"/>
      <c r="V26" s="59" t="s">
        <v>20</v>
      </c>
      <c r="W26" s="41" t="s">
        <v>21</v>
      </c>
      <c r="X26" s="86">
        <v>0.85</v>
      </c>
      <c r="Y26" s="482"/>
      <c r="Z26" s="83"/>
      <c r="AA26" s="84"/>
      <c r="AB26" s="45">
        <f>ROUND(ROUND(ROUND(G8+K20,0)*X26,0)-Z25,0)</f>
        <v>564</v>
      </c>
      <c r="AC26" s="79"/>
    </row>
    <row r="27" ht="16.5" customHeight="1">
      <c r="A27" s="29">
        <v>63.0</v>
      </c>
      <c r="B27" s="30">
        <v>1151.0</v>
      </c>
      <c r="C27" s="32" t="s">
        <v>47</v>
      </c>
      <c r="D27" s="69"/>
      <c r="E27" s="69"/>
      <c r="F27" s="94"/>
      <c r="G27" s="98"/>
      <c r="H27" s="8"/>
      <c r="I27" s="54"/>
      <c r="J27" s="69"/>
      <c r="K27" s="83"/>
      <c r="L27" s="97"/>
      <c r="M27" s="100"/>
      <c r="N27" s="33" t="s">
        <v>23</v>
      </c>
      <c r="O27" s="67" t="s">
        <v>24</v>
      </c>
      <c r="P27" s="7"/>
      <c r="Q27" s="7"/>
      <c r="R27" s="7"/>
      <c r="S27" s="35"/>
      <c r="T27" s="41" t="s">
        <v>21</v>
      </c>
      <c r="U27" s="68">
        <v>0.7</v>
      </c>
      <c r="V27" s="88"/>
      <c r="W27" s="88"/>
      <c r="X27" s="89"/>
      <c r="Y27" s="482"/>
      <c r="Z27" s="90"/>
      <c r="AA27" s="91"/>
      <c r="AB27" s="45">
        <f>ROUND(ROUND(ROUND(G8+K20,0)*U27,0)-Z25,0)</f>
        <v>463</v>
      </c>
      <c r="AC27" s="79"/>
    </row>
    <row r="28" ht="16.5" customHeight="1">
      <c r="A28" s="29">
        <v>63.0</v>
      </c>
      <c r="B28" s="30">
        <v>1152.0</v>
      </c>
      <c r="C28" s="32" t="s">
        <v>48</v>
      </c>
      <c r="D28" s="69"/>
      <c r="E28" s="69"/>
      <c r="F28" s="94"/>
      <c r="G28" s="98"/>
      <c r="H28" s="8"/>
      <c r="I28" s="54"/>
      <c r="J28" s="69"/>
      <c r="K28" s="83"/>
      <c r="L28" s="97"/>
      <c r="M28" s="100"/>
      <c r="N28" s="481"/>
      <c r="O28" s="71"/>
      <c r="P28" s="22"/>
      <c r="Q28" s="22"/>
      <c r="R28" s="22"/>
      <c r="S28" s="57"/>
      <c r="T28" s="56"/>
      <c r="U28" s="72"/>
      <c r="V28" s="73" t="s">
        <v>20</v>
      </c>
      <c r="W28" s="74" t="s">
        <v>21</v>
      </c>
      <c r="X28" s="92">
        <v>0.85</v>
      </c>
      <c r="Y28" s="482"/>
      <c r="Z28" s="90"/>
      <c r="AA28" s="91"/>
      <c r="AB28" s="45">
        <f>ROUND(ROUND(ROUND(ROUND(G8+K20,0)*U27,0)*X28,0)-Z25,0)</f>
        <v>393</v>
      </c>
      <c r="AC28" s="79"/>
    </row>
    <row r="29" ht="16.5" customHeight="1">
      <c r="A29" s="29">
        <v>63.0</v>
      </c>
      <c r="B29" s="30">
        <v>1153.0</v>
      </c>
      <c r="C29" s="32" t="s">
        <v>49</v>
      </c>
      <c r="D29" s="69"/>
      <c r="E29" s="69"/>
      <c r="F29" s="94"/>
      <c r="G29" s="98"/>
      <c r="H29" s="8"/>
      <c r="I29" s="54"/>
      <c r="J29" s="69"/>
      <c r="K29" s="83"/>
      <c r="L29" s="97"/>
      <c r="M29" s="100"/>
      <c r="N29" s="481"/>
      <c r="O29" s="81" t="s">
        <v>27</v>
      </c>
      <c r="P29" s="7"/>
      <c r="Q29" s="7"/>
      <c r="R29" s="7"/>
      <c r="S29" s="35"/>
      <c r="T29" s="41" t="s">
        <v>21</v>
      </c>
      <c r="U29" s="68">
        <v>0.5</v>
      </c>
      <c r="V29" s="77"/>
      <c r="W29" s="77"/>
      <c r="X29" s="72"/>
      <c r="Y29" s="101"/>
      <c r="Z29" s="90"/>
      <c r="AA29" s="91"/>
      <c r="AB29" s="45">
        <f>ROUND(ROUND(ROUND(G8+K20,0)*U29,0)-Z25,0)</f>
        <v>330</v>
      </c>
      <c r="AC29" s="79"/>
    </row>
    <row r="30" ht="16.5" customHeight="1">
      <c r="A30" s="29">
        <v>63.0</v>
      </c>
      <c r="B30" s="30">
        <v>1154.0</v>
      </c>
      <c r="C30" s="32" t="s">
        <v>50</v>
      </c>
      <c r="D30" s="69"/>
      <c r="E30" s="69"/>
      <c r="F30" s="94"/>
      <c r="G30" s="98"/>
      <c r="H30" s="8"/>
      <c r="I30" s="54"/>
      <c r="J30" s="69"/>
      <c r="K30" s="83"/>
      <c r="L30" s="97"/>
      <c r="M30" s="100"/>
      <c r="N30" s="483"/>
      <c r="O30" s="85"/>
      <c r="P30" s="22"/>
      <c r="Q30" s="22"/>
      <c r="R30" s="22"/>
      <c r="S30" s="57"/>
      <c r="T30" s="56"/>
      <c r="U30" s="72"/>
      <c r="V30" s="73" t="s">
        <v>20</v>
      </c>
      <c r="W30" s="74" t="s">
        <v>21</v>
      </c>
      <c r="X30" s="92">
        <v>0.85</v>
      </c>
      <c r="Y30" s="77"/>
      <c r="Z30" s="77"/>
      <c r="AA30" s="72"/>
      <c r="AB30" s="45">
        <f>ROUND(ROUND(ROUND(ROUND(G8+K20,0)*U29,0)*X30,0)-Z25,0)</f>
        <v>280</v>
      </c>
      <c r="AC30" s="79"/>
    </row>
    <row r="31" ht="16.5" customHeight="1">
      <c r="A31" s="29">
        <v>63.0</v>
      </c>
      <c r="B31" s="30">
        <v>1121.0</v>
      </c>
      <c r="C31" s="32" t="s">
        <v>51</v>
      </c>
      <c r="D31" s="69"/>
      <c r="E31" s="69"/>
      <c r="F31" s="102" t="s">
        <v>52</v>
      </c>
      <c r="G31" s="35"/>
      <c r="H31" s="35"/>
      <c r="I31" s="36"/>
      <c r="J31" s="37"/>
      <c r="K31" s="7"/>
      <c r="L31" s="38"/>
      <c r="M31" s="39"/>
      <c r="N31" s="40"/>
      <c r="O31" s="41"/>
      <c r="P31" s="7"/>
      <c r="Q31" s="7"/>
      <c r="R31" s="7"/>
      <c r="S31" s="35"/>
      <c r="T31" s="41"/>
      <c r="U31" s="42"/>
      <c r="V31" s="43"/>
      <c r="W31" s="43"/>
      <c r="X31" s="43"/>
      <c r="Y31" s="43"/>
      <c r="Z31" s="43"/>
      <c r="AA31" s="44"/>
      <c r="AB31" s="45">
        <f>ROUND(G32,0)</f>
        <v>443</v>
      </c>
      <c r="AC31" s="79"/>
    </row>
    <row r="32" ht="16.5" customHeight="1">
      <c r="A32" s="29">
        <v>63.0</v>
      </c>
      <c r="B32" s="30">
        <v>1155.0</v>
      </c>
      <c r="C32" s="32" t="s">
        <v>53</v>
      </c>
      <c r="D32" s="69"/>
      <c r="E32" s="69"/>
      <c r="F32" s="482"/>
      <c r="G32" s="50">
        <v>443.0</v>
      </c>
      <c r="H32" s="8" t="s">
        <v>9</v>
      </c>
      <c r="I32" s="51"/>
      <c r="J32" s="52"/>
      <c r="K32" s="8"/>
      <c r="L32" s="53"/>
      <c r="M32" s="54"/>
      <c r="N32" s="55"/>
      <c r="O32" s="56"/>
      <c r="P32" s="22"/>
      <c r="Q32" s="22"/>
      <c r="R32" s="22"/>
      <c r="S32" s="57"/>
      <c r="T32" s="56"/>
      <c r="U32" s="58"/>
      <c r="V32" s="59" t="s">
        <v>20</v>
      </c>
      <c r="W32" s="41" t="s">
        <v>21</v>
      </c>
      <c r="X32" s="60">
        <v>0.85</v>
      </c>
      <c r="Y32" s="43"/>
      <c r="Z32" s="43"/>
      <c r="AA32" s="44"/>
      <c r="AB32" s="45">
        <f>ROUND(G32*X32,0)</f>
        <v>377</v>
      </c>
      <c r="AC32" s="79"/>
    </row>
    <row r="33" ht="16.5" customHeight="1">
      <c r="A33" s="29">
        <v>63.0</v>
      </c>
      <c r="B33" s="30">
        <v>1122.0</v>
      </c>
      <c r="C33" s="32" t="s">
        <v>54</v>
      </c>
      <c r="D33" s="94"/>
      <c r="E33" s="94"/>
      <c r="F33" s="482"/>
      <c r="G33" s="8"/>
      <c r="H33" s="8"/>
      <c r="I33" s="51"/>
      <c r="J33" s="64"/>
      <c r="K33" s="65"/>
      <c r="L33" s="65"/>
      <c r="M33" s="66"/>
      <c r="N33" s="33" t="s">
        <v>23</v>
      </c>
      <c r="O33" s="67" t="s">
        <v>24</v>
      </c>
      <c r="P33" s="7"/>
      <c r="Q33" s="7"/>
      <c r="R33" s="7"/>
      <c r="S33" s="35"/>
      <c r="T33" s="41" t="s">
        <v>21</v>
      </c>
      <c r="U33" s="68">
        <v>0.7</v>
      </c>
      <c r="V33" s="43"/>
      <c r="W33" s="43"/>
      <c r="X33" s="43"/>
      <c r="Y33" s="43"/>
      <c r="Z33" s="43"/>
      <c r="AA33" s="44"/>
      <c r="AB33" s="45">
        <f>ROUND(G32*U33,0)</f>
        <v>310</v>
      </c>
      <c r="AC33" s="79"/>
    </row>
    <row r="34" ht="16.5" customHeight="1">
      <c r="A34" s="29">
        <v>63.0</v>
      </c>
      <c r="B34" s="30">
        <v>1156.0</v>
      </c>
      <c r="C34" s="32" t="s">
        <v>55</v>
      </c>
      <c r="D34" s="94"/>
      <c r="E34" s="94"/>
      <c r="F34" s="482"/>
      <c r="G34" s="63"/>
      <c r="H34" s="63"/>
      <c r="I34" s="51"/>
      <c r="J34" s="64"/>
      <c r="K34" s="65"/>
      <c r="L34" s="65"/>
      <c r="M34" s="66"/>
      <c r="N34" s="481"/>
      <c r="O34" s="71"/>
      <c r="P34" s="22"/>
      <c r="Q34" s="22"/>
      <c r="R34" s="22"/>
      <c r="S34" s="57"/>
      <c r="T34" s="56"/>
      <c r="U34" s="72"/>
      <c r="V34" s="73" t="s">
        <v>20</v>
      </c>
      <c r="W34" s="74" t="s">
        <v>21</v>
      </c>
      <c r="X34" s="75">
        <v>0.85</v>
      </c>
      <c r="Y34" s="43"/>
      <c r="Z34" s="43"/>
      <c r="AA34" s="44"/>
      <c r="AB34" s="45">
        <f>ROUND(ROUND(G32*U33,0)*X34,0)</f>
        <v>264</v>
      </c>
      <c r="AC34" s="79"/>
    </row>
    <row r="35" ht="16.5" customHeight="1">
      <c r="A35" s="29">
        <v>63.0</v>
      </c>
      <c r="B35" s="30">
        <v>1157.0</v>
      </c>
      <c r="C35" s="32" t="s">
        <v>56</v>
      </c>
      <c r="D35" s="94"/>
      <c r="E35" s="94"/>
      <c r="F35" s="76"/>
      <c r="G35" s="63"/>
      <c r="H35" s="63"/>
      <c r="I35" s="51"/>
      <c r="J35" s="64"/>
      <c r="K35" s="65"/>
      <c r="L35" s="65"/>
      <c r="M35" s="66"/>
      <c r="N35" s="481"/>
      <c r="O35" s="67" t="s">
        <v>27</v>
      </c>
      <c r="P35" s="7"/>
      <c r="Q35" s="7"/>
      <c r="R35" s="7"/>
      <c r="S35" s="35"/>
      <c r="T35" s="41" t="s">
        <v>21</v>
      </c>
      <c r="U35" s="68">
        <v>0.5</v>
      </c>
      <c r="V35" s="77"/>
      <c r="W35" s="77"/>
      <c r="X35" s="77"/>
      <c r="Y35" s="77"/>
      <c r="Z35" s="77"/>
      <c r="AA35" s="72"/>
      <c r="AB35" s="45">
        <f>ROUND(G32*U35,0)</f>
        <v>222</v>
      </c>
      <c r="AC35" s="79"/>
    </row>
    <row r="36" ht="16.5" customHeight="1">
      <c r="A36" s="29">
        <v>63.0</v>
      </c>
      <c r="B36" s="30">
        <v>1158.0</v>
      </c>
      <c r="C36" s="32" t="s">
        <v>57</v>
      </c>
      <c r="D36" s="94"/>
      <c r="E36" s="94"/>
      <c r="F36" s="76"/>
      <c r="G36" s="63"/>
      <c r="H36" s="63"/>
      <c r="I36" s="51"/>
      <c r="J36" s="64"/>
      <c r="K36" s="65"/>
      <c r="L36" s="65"/>
      <c r="M36" s="66"/>
      <c r="N36" s="483"/>
      <c r="O36" s="71"/>
      <c r="P36" s="22"/>
      <c r="Q36" s="22"/>
      <c r="R36" s="22"/>
      <c r="S36" s="57"/>
      <c r="T36" s="56"/>
      <c r="U36" s="72"/>
      <c r="V36" s="73" t="s">
        <v>20</v>
      </c>
      <c r="W36" s="74" t="s">
        <v>21</v>
      </c>
      <c r="X36" s="75">
        <v>0.85</v>
      </c>
      <c r="Y36" s="43"/>
      <c r="Z36" s="43"/>
      <c r="AA36" s="44"/>
      <c r="AB36" s="45">
        <f>ROUND(ROUND(G32*U35,0)*X36,0)</f>
        <v>189</v>
      </c>
      <c r="AC36" s="79"/>
    </row>
    <row r="37" ht="16.5" customHeight="1">
      <c r="A37" s="29">
        <v>63.0</v>
      </c>
      <c r="B37" s="30">
        <v>1159.0</v>
      </c>
      <c r="C37" s="32" t="s">
        <v>58</v>
      </c>
      <c r="D37" s="94"/>
      <c r="E37" s="94"/>
      <c r="F37" s="76"/>
      <c r="G37" s="63"/>
      <c r="H37" s="63"/>
      <c r="I37" s="51"/>
      <c r="J37" s="64"/>
      <c r="K37" s="65"/>
      <c r="L37" s="65"/>
      <c r="M37" s="66"/>
      <c r="N37" s="67"/>
      <c r="O37" s="81"/>
      <c r="P37" s="7"/>
      <c r="Q37" s="7"/>
      <c r="R37" s="7"/>
      <c r="S37" s="35"/>
      <c r="T37" s="41"/>
      <c r="U37" s="68"/>
      <c r="V37" s="43"/>
      <c r="W37" s="43"/>
      <c r="X37" s="44"/>
      <c r="Y37" s="82" t="s">
        <v>30</v>
      </c>
      <c r="Z37" s="83">
        <v>5.0</v>
      </c>
      <c r="AA37" s="84" t="s">
        <v>31</v>
      </c>
      <c r="AB37" s="45">
        <f>ROUND(G32-Z37,0)</f>
        <v>438</v>
      </c>
      <c r="AC37" s="79"/>
    </row>
    <row r="38" ht="16.5" customHeight="1">
      <c r="A38" s="29">
        <v>63.0</v>
      </c>
      <c r="B38" s="30">
        <v>1160.0</v>
      </c>
      <c r="C38" s="32" t="s">
        <v>59</v>
      </c>
      <c r="D38" s="94"/>
      <c r="E38" s="94"/>
      <c r="F38" s="76"/>
      <c r="G38" s="63"/>
      <c r="H38" s="63"/>
      <c r="I38" s="51"/>
      <c r="J38" s="64"/>
      <c r="K38" s="65"/>
      <c r="L38" s="65"/>
      <c r="M38" s="66"/>
      <c r="N38" s="71"/>
      <c r="O38" s="85"/>
      <c r="P38" s="22"/>
      <c r="Q38" s="22"/>
      <c r="R38" s="22"/>
      <c r="S38" s="57"/>
      <c r="T38" s="56"/>
      <c r="U38" s="72"/>
      <c r="V38" s="59" t="s">
        <v>20</v>
      </c>
      <c r="W38" s="41" t="s">
        <v>21</v>
      </c>
      <c r="X38" s="86">
        <v>0.85</v>
      </c>
      <c r="Y38" s="482"/>
      <c r="Z38" s="83"/>
      <c r="AA38" s="84"/>
      <c r="AB38" s="45">
        <f>ROUND(ROUND(G32*X38,0)-Z37,0)</f>
        <v>372</v>
      </c>
      <c r="AC38" s="79"/>
    </row>
    <row r="39" ht="16.5" customHeight="1">
      <c r="A39" s="29">
        <v>63.0</v>
      </c>
      <c r="B39" s="30">
        <v>1161.0</v>
      </c>
      <c r="C39" s="32" t="s">
        <v>60</v>
      </c>
      <c r="D39" s="94"/>
      <c r="E39" s="94"/>
      <c r="F39" s="76"/>
      <c r="G39" s="63"/>
      <c r="H39" s="63"/>
      <c r="I39" s="51"/>
      <c r="J39" s="64"/>
      <c r="K39" s="65"/>
      <c r="L39" s="65"/>
      <c r="M39" s="66"/>
      <c r="N39" s="33" t="s">
        <v>23</v>
      </c>
      <c r="O39" s="67" t="s">
        <v>24</v>
      </c>
      <c r="P39" s="7"/>
      <c r="Q39" s="7"/>
      <c r="R39" s="7"/>
      <c r="S39" s="35"/>
      <c r="T39" s="41" t="s">
        <v>21</v>
      </c>
      <c r="U39" s="68">
        <v>0.7</v>
      </c>
      <c r="V39" s="88"/>
      <c r="W39" s="88"/>
      <c r="X39" s="89"/>
      <c r="Y39" s="482"/>
      <c r="Z39" s="90"/>
      <c r="AA39" s="91"/>
      <c r="AB39" s="45">
        <f>ROUND(ROUND(G32*U39,0)-Z37,0)</f>
        <v>305</v>
      </c>
      <c r="AC39" s="79"/>
    </row>
    <row r="40" ht="16.5" customHeight="1">
      <c r="A40" s="29">
        <v>63.0</v>
      </c>
      <c r="B40" s="30">
        <v>1162.0</v>
      </c>
      <c r="C40" s="32" t="s">
        <v>61</v>
      </c>
      <c r="D40" s="94"/>
      <c r="E40" s="94"/>
      <c r="F40" s="76"/>
      <c r="G40" s="63"/>
      <c r="H40" s="63"/>
      <c r="I40" s="51"/>
      <c r="J40" s="64"/>
      <c r="K40" s="65"/>
      <c r="L40" s="65"/>
      <c r="M40" s="66"/>
      <c r="N40" s="481"/>
      <c r="O40" s="71"/>
      <c r="P40" s="22"/>
      <c r="Q40" s="22"/>
      <c r="R40" s="22"/>
      <c r="S40" s="57"/>
      <c r="T40" s="56"/>
      <c r="U40" s="72"/>
      <c r="V40" s="73" t="s">
        <v>20</v>
      </c>
      <c r="W40" s="74" t="s">
        <v>21</v>
      </c>
      <c r="X40" s="92">
        <v>0.85</v>
      </c>
      <c r="Y40" s="482"/>
      <c r="Z40" s="90"/>
      <c r="AA40" s="91"/>
      <c r="AB40" s="45">
        <f>ROUND(ROUND(ROUND(G32*U39,0)*X40,0)-Z37,0)</f>
        <v>259</v>
      </c>
      <c r="AC40" s="79"/>
    </row>
    <row r="41" ht="16.5" customHeight="1">
      <c r="A41" s="29">
        <v>63.0</v>
      </c>
      <c r="B41" s="30">
        <v>1163.0</v>
      </c>
      <c r="C41" s="32" t="s">
        <v>62</v>
      </c>
      <c r="D41" s="94"/>
      <c r="E41" s="94"/>
      <c r="F41" s="76"/>
      <c r="G41" s="63"/>
      <c r="H41" s="63"/>
      <c r="I41" s="51"/>
      <c r="J41" s="64"/>
      <c r="K41" s="65"/>
      <c r="L41" s="65"/>
      <c r="M41" s="66"/>
      <c r="N41" s="481"/>
      <c r="O41" s="81" t="s">
        <v>27</v>
      </c>
      <c r="P41" s="7"/>
      <c r="Q41" s="7"/>
      <c r="R41" s="7"/>
      <c r="S41" s="35"/>
      <c r="T41" s="41" t="s">
        <v>21</v>
      </c>
      <c r="U41" s="68">
        <v>0.5</v>
      </c>
      <c r="V41" s="77"/>
      <c r="W41" s="77"/>
      <c r="X41" s="72"/>
      <c r="Y41" s="101"/>
      <c r="Z41" s="90"/>
      <c r="AA41" s="91"/>
      <c r="AB41" s="45">
        <f>ROUND(ROUND(G32*U41,0)-Z37,0)</f>
        <v>217</v>
      </c>
      <c r="AC41" s="79"/>
    </row>
    <row r="42" ht="16.5" customHeight="1">
      <c r="A42" s="29">
        <v>63.0</v>
      </c>
      <c r="B42" s="30">
        <v>1164.0</v>
      </c>
      <c r="C42" s="32" t="s">
        <v>63</v>
      </c>
      <c r="D42" s="94"/>
      <c r="E42" s="94"/>
      <c r="F42" s="76"/>
      <c r="G42" s="63"/>
      <c r="H42" s="63"/>
      <c r="I42" s="51"/>
      <c r="J42" s="64"/>
      <c r="K42" s="65"/>
      <c r="L42" s="65"/>
      <c r="M42" s="66"/>
      <c r="N42" s="483"/>
      <c r="O42" s="85"/>
      <c r="P42" s="22"/>
      <c r="Q42" s="22"/>
      <c r="R42" s="22"/>
      <c r="S42" s="57"/>
      <c r="T42" s="56"/>
      <c r="U42" s="72"/>
      <c r="V42" s="73" t="s">
        <v>20</v>
      </c>
      <c r="W42" s="74" t="s">
        <v>21</v>
      </c>
      <c r="X42" s="92">
        <v>0.85</v>
      </c>
      <c r="Y42" s="77"/>
      <c r="Z42" s="77"/>
      <c r="AA42" s="72"/>
      <c r="AB42" s="45">
        <f>ROUND(ROUND(ROUND(G32*U41,0)*X42,0)-Z37,0)</f>
        <v>184</v>
      </c>
      <c r="AC42" s="79"/>
    </row>
    <row r="43" ht="16.5" customHeight="1">
      <c r="A43" s="29">
        <v>63.0</v>
      </c>
      <c r="B43" s="30">
        <v>1123.0</v>
      </c>
      <c r="C43" s="32" t="s">
        <v>64</v>
      </c>
      <c r="D43" s="94"/>
      <c r="E43" s="94"/>
      <c r="F43" s="94"/>
      <c r="G43" s="8"/>
      <c r="H43" s="8"/>
      <c r="I43" s="95"/>
      <c r="J43" s="82" t="s">
        <v>38</v>
      </c>
      <c r="K43" s="96"/>
      <c r="L43" s="96"/>
      <c r="M43" s="39"/>
      <c r="N43" s="40"/>
      <c r="O43" s="41"/>
      <c r="P43" s="7"/>
      <c r="Q43" s="7"/>
      <c r="R43" s="7"/>
      <c r="S43" s="35"/>
      <c r="T43" s="41"/>
      <c r="U43" s="42"/>
      <c r="V43" s="43"/>
      <c r="W43" s="43"/>
      <c r="X43" s="43"/>
      <c r="Y43" s="43"/>
      <c r="Z43" s="43"/>
      <c r="AA43" s="44"/>
      <c r="AB43" s="45">
        <f>ROUND(G32+K44,0)</f>
        <v>449</v>
      </c>
      <c r="AC43" s="79"/>
    </row>
    <row r="44" ht="16.5" customHeight="1">
      <c r="A44" s="29">
        <v>63.0</v>
      </c>
      <c r="B44" s="30">
        <v>1165.0</v>
      </c>
      <c r="C44" s="32" t="s">
        <v>65</v>
      </c>
      <c r="D44" s="94"/>
      <c r="E44" s="94"/>
      <c r="F44" s="94"/>
      <c r="G44" s="63"/>
      <c r="H44" s="8"/>
      <c r="I44" s="95"/>
      <c r="J44" s="482"/>
      <c r="K44" s="83">
        <v>6.0</v>
      </c>
      <c r="L44" s="97" t="s">
        <v>40</v>
      </c>
      <c r="M44" s="54"/>
      <c r="N44" s="55"/>
      <c r="O44" s="56"/>
      <c r="P44" s="22"/>
      <c r="Q44" s="22"/>
      <c r="R44" s="22"/>
      <c r="S44" s="57"/>
      <c r="T44" s="56"/>
      <c r="U44" s="58"/>
      <c r="V44" s="59" t="s">
        <v>20</v>
      </c>
      <c r="W44" s="41" t="s">
        <v>21</v>
      </c>
      <c r="X44" s="60">
        <v>0.85</v>
      </c>
      <c r="Y44" s="43"/>
      <c r="Z44" s="43"/>
      <c r="AA44" s="44"/>
      <c r="AB44" s="45">
        <f>ROUND(ROUND(G32+K44,0)*X44,0)</f>
        <v>382</v>
      </c>
      <c r="AC44" s="79"/>
    </row>
    <row r="45" ht="16.5" customHeight="1">
      <c r="A45" s="29">
        <v>63.0</v>
      </c>
      <c r="B45" s="30">
        <v>1124.0</v>
      </c>
      <c r="C45" s="32" t="s">
        <v>66</v>
      </c>
      <c r="D45" s="94"/>
      <c r="E45" s="94"/>
      <c r="F45" s="94"/>
      <c r="G45" s="98"/>
      <c r="H45" s="8"/>
      <c r="I45" s="54"/>
      <c r="J45" s="482"/>
      <c r="K45" s="14"/>
      <c r="L45" s="99"/>
      <c r="M45" s="100"/>
      <c r="N45" s="33" t="s">
        <v>23</v>
      </c>
      <c r="O45" s="67" t="s">
        <v>24</v>
      </c>
      <c r="P45" s="7"/>
      <c r="Q45" s="7"/>
      <c r="R45" s="7"/>
      <c r="S45" s="35"/>
      <c r="T45" s="41" t="s">
        <v>21</v>
      </c>
      <c r="U45" s="68">
        <v>0.7</v>
      </c>
      <c r="V45" s="43"/>
      <c r="W45" s="43"/>
      <c r="X45" s="43"/>
      <c r="Y45" s="43"/>
      <c r="Z45" s="43"/>
      <c r="AA45" s="44"/>
      <c r="AB45" s="45">
        <f>ROUND(ROUND(G32+K44,0)*U45,0)</f>
        <v>314</v>
      </c>
      <c r="AC45" s="79"/>
    </row>
    <row r="46" ht="16.5" customHeight="1">
      <c r="A46" s="29">
        <v>63.0</v>
      </c>
      <c r="B46" s="30">
        <v>1166.0</v>
      </c>
      <c r="C46" s="32" t="s">
        <v>67</v>
      </c>
      <c r="D46" s="94"/>
      <c r="E46" s="94"/>
      <c r="F46" s="94"/>
      <c r="G46" s="98"/>
      <c r="H46" s="8"/>
      <c r="I46" s="54"/>
      <c r="J46" s="482"/>
      <c r="K46" s="83"/>
      <c r="L46" s="97"/>
      <c r="M46" s="100"/>
      <c r="N46" s="481"/>
      <c r="O46" s="71"/>
      <c r="P46" s="22"/>
      <c r="Q46" s="22"/>
      <c r="R46" s="22"/>
      <c r="S46" s="57"/>
      <c r="T46" s="56"/>
      <c r="U46" s="72"/>
      <c r="V46" s="73" t="s">
        <v>20</v>
      </c>
      <c r="W46" s="74" t="s">
        <v>21</v>
      </c>
      <c r="X46" s="75">
        <v>0.85</v>
      </c>
      <c r="Y46" s="43"/>
      <c r="Z46" s="43"/>
      <c r="AA46" s="44"/>
      <c r="AB46" s="45">
        <f>ROUND(ROUND(ROUND(G32+K44,0)*U45,0)*X46,0)</f>
        <v>267</v>
      </c>
      <c r="AC46" s="79"/>
    </row>
    <row r="47" ht="16.5" customHeight="1">
      <c r="A47" s="29">
        <v>63.0</v>
      </c>
      <c r="B47" s="30">
        <v>1167.0</v>
      </c>
      <c r="C47" s="32" t="s">
        <v>68</v>
      </c>
      <c r="D47" s="94"/>
      <c r="E47" s="94"/>
      <c r="F47" s="94"/>
      <c r="G47" s="98"/>
      <c r="H47" s="8"/>
      <c r="I47" s="54"/>
      <c r="J47" s="69"/>
      <c r="K47" s="83"/>
      <c r="L47" s="97"/>
      <c r="M47" s="100"/>
      <c r="N47" s="481"/>
      <c r="O47" s="67" t="s">
        <v>27</v>
      </c>
      <c r="P47" s="7"/>
      <c r="Q47" s="7"/>
      <c r="R47" s="7"/>
      <c r="S47" s="35"/>
      <c r="T47" s="41" t="s">
        <v>21</v>
      </c>
      <c r="U47" s="68">
        <v>0.5</v>
      </c>
      <c r="V47" s="77"/>
      <c r="W47" s="77"/>
      <c r="X47" s="77"/>
      <c r="Y47" s="77"/>
      <c r="Z47" s="77"/>
      <c r="AA47" s="72"/>
      <c r="AB47" s="45">
        <f>ROUND(ROUND(G32+K44,0)*U47,0)</f>
        <v>225</v>
      </c>
      <c r="AC47" s="79"/>
    </row>
    <row r="48" ht="16.5" customHeight="1">
      <c r="A48" s="29">
        <v>63.0</v>
      </c>
      <c r="B48" s="30">
        <v>1168.0</v>
      </c>
      <c r="C48" s="32" t="s">
        <v>69</v>
      </c>
      <c r="D48" s="94"/>
      <c r="E48" s="94"/>
      <c r="F48" s="94"/>
      <c r="G48" s="98"/>
      <c r="H48" s="8"/>
      <c r="I48" s="54"/>
      <c r="J48" s="69"/>
      <c r="K48" s="83"/>
      <c r="L48" s="97"/>
      <c r="M48" s="100"/>
      <c r="N48" s="483"/>
      <c r="O48" s="71"/>
      <c r="P48" s="22"/>
      <c r="Q48" s="22"/>
      <c r="R48" s="22"/>
      <c r="S48" s="57"/>
      <c r="T48" s="56"/>
      <c r="U48" s="72"/>
      <c r="V48" s="73" t="s">
        <v>20</v>
      </c>
      <c r="W48" s="74" t="s">
        <v>21</v>
      </c>
      <c r="X48" s="75">
        <v>0.85</v>
      </c>
      <c r="Y48" s="43"/>
      <c r="Z48" s="43"/>
      <c r="AA48" s="44"/>
      <c r="AB48" s="45">
        <f>ROUND(ROUND(ROUND(G32+K44,0)*U47,0)*X48,0)</f>
        <v>191</v>
      </c>
      <c r="AC48" s="79"/>
    </row>
    <row r="49" ht="16.5" customHeight="1">
      <c r="A49" s="29">
        <v>63.0</v>
      </c>
      <c r="B49" s="30">
        <v>1169.0</v>
      </c>
      <c r="C49" s="32" t="s">
        <v>70</v>
      </c>
      <c r="D49" s="94"/>
      <c r="E49" s="94"/>
      <c r="F49" s="94"/>
      <c r="G49" s="98"/>
      <c r="H49" s="8"/>
      <c r="I49" s="54"/>
      <c r="J49" s="69"/>
      <c r="K49" s="83"/>
      <c r="L49" s="97"/>
      <c r="M49" s="100"/>
      <c r="N49" s="67"/>
      <c r="O49" s="81"/>
      <c r="P49" s="7"/>
      <c r="Q49" s="7"/>
      <c r="R49" s="7"/>
      <c r="S49" s="35"/>
      <c r="T49" s="41"/>
      <c r="U49" s="68"/>
      <c r="V49" s="43"/>
      <c r="W49" s="43"/>
      <c r="X49" s="44"/>
      <c r="Y49" s="82" t="s">
        <v>30</v>
      </c>
      <c r="Z49" s="83">
        <v>5.0</v>
      </c>
      <c r="AA49" s="84" t="s">
        <v>31</v>
      </c>
      <c r="AB49" s="45">
        <f>ROUND(ROUND(G32+K44,0)-Z49,0)</f>
        <v>444</v>
      </c>
      <c r="AC49" s="79"/>
    </row>
    <row r="50" ht="16.5" customHeight="1">
      <c r="A50" s="29">
        <v>63.0</v>
      </c>
      <c r="B50" s="30">
        <v>1170.0</v>
      </c>
      <c r="C50" s="32" t="s">
        <v>71</v>
      </c>
      <c r="D50" s="94"/>
      <c r="E50" s="94"/>
      <c r="F50" s="94"/>
      <c r="G50" s="98"/>
      <c r="H50" s="8"/>
      <c r="I50" s="54"/>
      <c r="J50" s="69"/>
      <c r="K50" s="83"/>
      <c r="L50" s="97"/>
      <c r="M50" s="100"/>
      <c r="N50" s="71"/>
      <c r="O50" s="85"/>
      <c r="P50" s="22"/>
      <c r="Q50" s="22"/>
      <c r="R50" s="22"/>
      <c r="S50" s="57"/>
      <c r="T50" s="56"/>
      <c r="U50" s="72"/>
      <c r="V50" s="59" t="s">
        <v>20</v>
      </c>
      <c r="W50" s="41" t="s">
        <v>21</v>
      </c>
      <c r="X50" s="86">
        <v>0.85</v>
      </c>
      <c r="Y50" s="482"/>
      <c r="Z50" s="83"/>
      <c r="AA50" s="84"/>
      <c r="AB50" s="45">
        <f>ROUND(ROUND(ROUND(G32+K44,0)*X50,0)-Z49,0)</f>
        <v>377</v>
      </c>
      <c r="AC50" s="79"/>
    </row>
    <row r="51" ht="16.5" customHeight="1">
      <c r="A51" s="29">
        <v>63.0</v>
      </c>
      <c r="B51" s="30">
        <v>1171.0</v>
      </c>
      <c r="C51" s="32" t="s">
        <v>72</v>
      </c>
      <c r="D51" s="94"/>
      <c r="E51" s="94"/>
      <c r="F51" s="94"/>
      <c r="G51" s="98"/>
      <c r="H51" s="8"/>
      <c r="I51" s="54"/>
      <c r="J51" s="69"/>
      <c r="K51" s="83"/>
      <c r="L51" s="97"/>
      <c r="M51" s="100"/>
      <c r="N51" s="33" t="s">
        <v>23</v>
      </c>
      <c r="O51" s="67" t="s">
        <v>24</v>
      </c>
      <c r="P51" s="7"/>
      <c r="Q51" s="7"/>
      <c r="R51" s="7"/>
      <c r="S51" s="35"/>
      <c r="T51" s="41" t="s">
        <v>21</v>
      </c>
      <c r="U51" s="68">
        <v>0.7</v>
      </c>
      <c r="V51" s="88"/>
      <c r="W51" s="88"/>
      <c r="X51" s="89"/>
      <c r="Y51" s="482"/>
      <c r="Z51" s="90"/>
      <c r="AA51" s="91"/>
      <c r="AB51" s="45">
        <f>ROUND(ROUND(ROUND(G32+K44,0)*U51,0)-Z49,0)</f>
        <v>309</v>
      </c>
      <c r="AC51" s="79"/>
    </row>
    <row r="52" ht="16.5" customHeight="1">
      <c r="A52" s="29">
        <v>63.0</v>
      </c>
      <c r="B52" s="30">
        <v>1172.0</v>
      </c>
      <c r="C52" s="32" t="s">
        <v>73</v>
      </c>
      <c r="D52" s="94"/>
      <c r="E52" s="94"/>
      <c r="F52" s="94"/>
      <c r="G52" s="98"/>
      <c r="H52" s="8"/>
      <c r="I52" s="54"/>
      <c r="J52" s="69"/>
      <c r="K52" s="83"/>
      <c r="L52" s="97"/>
      <c r="M52" s="100"/>
      <c r="N52" s="481"/>
      <c r="O52" s="71"/>
      <c r="P52" s="22"/>
      <c r="Q52" s="22"/>
      <c r="R52" s="22"/>
      <c r="S52" s="57"/>
      <c r="T52" s="56"/>
      <c r="U52" s="72"/>
      <c r="V52" s="73" t="s">
        <v>20</v>
      </c>
      <c r="W52" s="74" t="s">
        <v>21</v>
      </c>
      <c r="X52" s="92">
        <v>0.85</v>
      </c>
      <c r="Y52" s="482"/>
      <c r="Z52" s="90"/>
      <c r="AA52" s="91"/>
      <c r="AB52" s="45">
        <f>ROUND(ROUND(ROUND(ROUND(G32+K44,0)*U51,0)*X52,0)-Z49,0)</f>
        <v>262</v>
      </c>
      <c r="AC52" s="79"/>
    </row>
    <row r="53" ht="16.5" customHeight="1">
      <c r="A53" s="29">
        <v>63.0</v>
      </c>
      <c r="B53" s="30">
        <v>1173.0</v>
      </c>
      <c r="C53" s="32" t="s">
        <v>74</v>
      </c>
      <c r="D53" s="94"/>
      <c r="E53" s="94"/>
      <c r="F53" s="94"/>
      <c r="G53" s="98"/>
      <c r="H53" s="8"/>
      <c r="I53" s="54"/>
      <c r="J53" s="69"/>
      <c r="K53" s="83"/>
      <c r="L53" s="97"/>
      <c r="M53" s="100"/>
      <c r="N53" s="481"/>
      <c r="O53" s="81" t="s">
        <v>27</v>
      </c>
      <c r="P53" s="7"/>
      <c r="Q53" s="7"/>
      <c r="R53" s="7"/>
      <c r="S53" s="35"/>
      <c r="T53" s="41" t="s">
        <v>21</v>
      </c>
      <c r="U53" s="68">
        <v>0.5</v>
      </c>
      <c r="V53" s="77"/>
      <c r="W53" s="77"/>
      <c r="X53" s="72"/>
      <c r="Y53" s="482"/>
      <c r="Z53" s="90"/>
      <c r="AA53" s="91"/>
      <c r="AB53" s="45">
        <f>ROUND(ROUND(ROUND(G32+K44,0)*U53,0)-Z49,0)</f>
        <v>220</v>
      </c>
      <c r="AC53" s="79"/>
    </row>
    <row r="54" ht="16.5" customHeight="1">
      <c r="A54" s="29">
        <v>63.0</v>
      </c>
      <c r="B54" s="30">
        <v>1174.0</v>
      </c>
      <c r="C54" s="32" t="s">
        <v>75</v>
      </c>
      <c r="D54" s="94"/>
      <c r="E54" s="94"/>
      <c r="F54" s="94"/>
      <c r="G54" s="98"/>
      <c r="H54" s="8"/>
      <c r="I54" s="54"/>
      <c r="J54" s="69"/>
      <c r="K54" s="83"/>
      <c r="L54" s="97"/>
      <c r="M54" s="100"/>
      <c r="N54" s="483"/>
      <c r="O54" s="85"/>
      <c r="P54" s="22"/>
      <c r="Q54" s="22"/>
      <c r="R54" s="22"/>
      <c r="S54" s="57"/>
      <c r="T54" s="56"/>
      <c r="U54" s="72"/>
      <c r="V54" s="73" t="s">
        <v>20</v>
      </c>
      <c r="W54" s="74" t="s">
        <v>21</v>
      </c>
      <c r="X54" s="92">
        <v>0.85</v>
      </c>
      <c r="Y54" s="484"/>
      <c r="Z54" s="77"/>
      <c r="AA54" s="72"/>
      <c r="AB54" s="45">
        <f>ROUND(ROUND(ROUND(ROUND(G32+K44,0)*U53,0)*X54,0)-Z49,0)</f>
        <v>186</v>
      </c>
      <c r="AC54" s="79"/>
    </row>
    <row r="55" ht="16.5" customHeight="1">
      <c r="A55" s="29">
        <v>63.0</v>
      </c>
      <c r="B55" s="30">
        <v>1131.0</v>
      </c>
      <c r="C55" s="32" t="s">
        <v>76</v>
      </c>
      <c r="D55" s="94"/>
      <c r="E55" s="94"/>
      <c r="F55" s="102" t="s">
        <v>77</v>
      </c>
      <c r="G55" s="35"/>
      <c r="H55" s="35"/>
      <c r="I55" s="36"/>
      <c r="J55" s="37"/>
      <c r="K55" s="96"/>
      <c r="L55" s="96"/>
      <c r="M55" s="39"/>
      <c r="N55" s="40"/>
      <c r="O55" s="41"/>
      <c r="P55" s="7"/>
      <c r="Q55" s="7"/>
      <c r="R55" s="7"/>
      <c r="S55" s="35"/>
      <c r="T55" s="41"/>
      <c r="U55" s="42"/>
      <c r="V55" s="43"/>
      <c r="W55" s="43"/>
      <c r="X55" s="43"/>
      <c r="Y55" s="43"/>
      <c r="Z55" s="43"/>
      <c r="AA55" s="44"/>
      <c r="AB55" s="45">
        <f>ROUND(G56,0)</f>
        <v>333</v>
      </c>
      <c r="AC55" s="79"/>
    </row>
    <row r="56" ht="16.5" customHeight="1">
      <c r="A56" s="29">
        <v>63.0</v>
      </c>
      <c r="B56" s="30">
        <v>1175.0</v>
      </c>
      <c r="C56" s="32" t="s">
        <v>78</v>
      </c>
      <c r="D56" s="94"/>
      <c r="E56" s="94"/>
      <c r="F56" s="482"/>
      <c r="G56" s="50">
        <v>333.0</v>
      </c>
      <c r="H56" s="8" t="s">
        <v>9</v>
      </c>
      <c r="I56" s="51"/>
      <c r="J56" s="52"/>
      <c r="K56" s="83"/>
      <c r="L56" s="97"/>
      <c r="M56" s="54"/>
      <c r="N56" s="55"/>
      <c r="O56" s="56"/>
      <c r="P56" s="22"/>
      <c r="Q56" s="22"/>
      <c r="R56" s="22"/>
      <c r="S56" s="57"/>
      <c r="T56" s="56"/>
      <c r="U56" s="58"/>
      <c r="V56" s="59" t="s">
        <v>20</v>
      </c>
      <c r="W56" s="41" t="s">
        <v>21</v>
      </c>
      <c r="X56" s="60">
        <v>0.85</v>
      </c>
      <c r="Y56" s="43"/>
      <c r="Z56" s="43"/>
      <c r="AA56" s="44"/>
      <c r="AB56" s="45">
        <f>ROUND(G56*X56,0)</f>
        <v>283</v>
      </c>
      <c r="AC56" s="79"/>
    </row>
    <row r="57" ht="16.5" customHeight="1">
      <c r="A57" s="29">
        <v>63.0</v>
      </c>
      <c r="B57" s="30">
        <v>1132.0</v>
      </c>
      <c r="C57" s="32" t="s">
        <v>79</v>
      </c>
      <c r="D57" s="94"/>
      <c r="E57" s="94"/>
      <c r="F57" s="482"/>
      <c r="G57" s="63"/>
      <c r="H57" s="63"/>
      <c r="I57" s="51"/>
      <c r="J57" s="69"/>
      <c r="K57" s="14"/>
      <c r="L57" s="99"/>
      <c r="M57" s="100"/>
      <c r="N57" s="33" t="s">
        <v>23</v>
      </c>
      <c r="O57" s="67" t="s">
        <v>24</v>
      </c>
      <c r="P57" s="7"/>
      <c r="Q57" s="7"/>
      <c r="R57" s="7"/>
      <c r="S57" s="35"/>
      <c r="T57" s="41" t="s">
        <v>21</v>
      </c>
      <c r="U57" s="68">
        <v>0.7</v>
      </c>
      <c r="V57" s="43"/>
      <c r="W57" s="43"/>
      <c r="X57" s="43"/>
      <c r="Y57" s="43"/>
      <c r="Z57" s="43"/>
      <c r="AA57" s="44"/>
      <c r="AB57" s="45">
        <f>ROUND(G56*U57,0)</f>
        <v>233</v>
      </c>
      <c r="AC57" s="79"/>
    </row>
    <row r="58" ht="16.5" customHeight="1">
      <c r="A58" s="29">
        <v>63.0</v>
      </c>
      <c r="B58" s="30">
        <v>1176.0</v>
      </c>
      <c r="C58" s="32" t="s">
        <v>80</v>
      </c>
      <c r="D58" s="94"/>
      <c r="E58" s="94"/>
      <c r="F58" s="482"/>
      <c r="G58" s="63"/>
      <c r="H58" s="63"/>
      <c r="I58" s="51"/>
      <c r="J58" s="69"/>
      <c r="K58" s="83"/>
      <c r="L58" s="97"/>
      <c r="M58" s="100"/>
      <c r="N58" s="481"/>
      <c r="O58" s="71"/>
      <c r="P58" s="22"/>
      <c r="Q58" s="22"/>
      <c r="R58" s="22"/>
      <c r="S58" s="57"/>
      <c r="T58" s="56"/>
      <c r="U58" s="72"/>
      <c r="V58" s="73" t="s">
        <v>20</v>
      </c>
      <c r="W58" s="74" t="s">
        <v>21</v>
      </c>
      <c r="X58" s="75">
        <v>0.85</v>
      </c>
      <c r="Y58" s="43"/>
      <c r="Z58" s="43"/>
      <c r="AA58" s="44"/>
      <c r="AB58" s="45">
        <f>ROUND(ROUND(G56*U57,0)*X58,0)</f>
        <v>198</v>
      </c>
      <c r="AC58" s="79"/>
    </row>
    <row r="59" ht="16.5" customHeight="1">
      <c r="A59" s="29">
        <v>63.0</v>
      </c>
      <c r="B59" s="30">
        <v>1177.0</v>
      </c>
      <c r="C59" s="32" t="s">
        <v>81</v>
      </c>
      <c r="D59" s="94"/>
      <c r="E59" s="94"/>
      <c r="F59" s="76"/>
      <c r="G59" s="63"/>
      <c r="H59" s="63"/>
      <c r="I59" s="51"/>
      <c r="J59" s="69"/>
      <c r="K59" s="83"/>
      <c r="L59" s="97"/>
      <c r="M59" s="100"/>
      <c r="N59" s="481"/>
      <c r="O59" s="67" t="s">
        <v>27</v>
      </c>
      <c r="P59" s="7"/>
      <c r="Q59" s="7"/>
      <c r="R59" s="7"/>
      <c r="S59" s="35"/>
      <c r="T59" s="41" t="s">
        <v>21</v>
      </c>
      <c r="U59" s="68">
        <v>0.5</v>
      </c>
      <c r="V59" s="77"/>
      <c r="W59" s="77"/>
      <c r="X59" s="77"/>
      <c r="Y59" s="77"/>
      <c r="Z59" s="77"/>
      <c r="AA59" s="72"/>
      <c r="AB59" s="45">
        <f>ROUND(G56*U59,0)</f>
        <v>167</v>
      </c>
      <c r="AC59" s="79"/>
    </row>
    <row r="60" ht="16.5" customHeight="1">
      <c r="A60" s="29">
        <v>63.0</v>
      </c>
      <c r="B60" s="30">
        <v>1178.0</v>
      </c>
      <c r="C60" s="32" t="s">
        <v>82</v>
      </c>
      <c r="D60" s="94"/>
      <c r="E60" s="94"/>
      <c r="F60" s="76"/>
      <c r="G60" s="63"/>
      <c r="H60" s="63"/>
      <c r="I60" s="51"/>
      <c r="J60" s="69"/>
      <c r="K60" s="83"/>
      <c r="L60" s="97"/>
      <c r="M60" s="100"/>
      <c r="N60" s="483"/>
      <c r="O60" s="71"/>
      <c r="P60" s="22"/>
      <c r="Q60" s="22"/>
      <c r="R60" s="22"/>
      <c r="S60" s="57"/>
      <c r="T60" s="56"/>
      <c r="U60" s="72"/>
      <c r="V60" s="73" t="s">
        <v>20</v>
      </c>
      <c r="W60" s="74" t="s">
        <v>21</v>
      </c>
      <c r="X60" s="75">
        <v>0.85</v>
      </c>
      <c r="Y60" s="43"/>
      <c r="Z60" s="43"/>
      <c r="AA60" s="44"/>
      <c r="AB60" s="45">
        <f>ROUND(ROUND(G56*U59,0)*X60,0)</f>
        <v>142</v>
      </c>
      <c r="AC60" s="79"/>
    </row>
    <row r="61" ht="16.5" customHeight="1">
      <c r="A61" s="29">
        <v>63.0</v>
      </c>
      <c r="B61" s="30">
        <v>1179.0</v>
      </c>
      <c r="C61" s="32" t="s">
        <v>83</v>
      </c>
      <c r="D61" s="94"/>
      <c r="E61" s="94"/>
      <c r="F61" s="76"/>
      <c r="G61" s="63"/>
      <c r="H61" s="63"/>
      <c r="I61" s="51"/>
      <c r="J61" s="69"/>
      <c r="K61" s="83"/>
      <c r="L61" s="97"/>
      <c r="M61" s="100"/>
      <c r="N61" s="67"/>
      <c r="O61" s="81"/>
      <c r="P61" s="7"/>
      <c r="Q61" s="7"/>
      <c r="R61" s="7"/>
      <c r="S61" s="35"/>
      <c r="T61" s="41"/>
      <c r="U61" s="68"/>
      <c r="V61" s="43"/>
      <c r="W61" s="43"/>
      <c r="X61" s="44"/>
      <c r="Y61" s="82" t="s">
        <v>30</v>
      </c>
      <c r="Z61" s="83">
        <v>5.0</v>
      </c>
      <c r="AA61" s="84" t="s">
        <v>31</v>
      </c>
      <c r="AB61" s="45">
        <f>ROUND(G56-Z61,0)</f>
        <v>328</v>
      </c>
      <c r="AC61" s="79"/>
    </row>
    <row r="62" ht="16.5" customHeight="1">
      <c r="A62" s="29">
        <v>63.0</v>
      </c>
      <c r="B62" s="30">
        <v>1180.0</v>
      </c>
      <c r="C62" s="32" t="s">
        <v>84</v>
      </c>
      <c r="D62" s="94"/>
      <c r="E62" s="94"/>
      <c r="F62" s="76"/>
      <c r="G62" s="63"/>
      <c r="H62" s="63"/>
      <c r="I62" s="51"/>
      <c r="J62" s="69"/>
      <c r="K62" s="83"/>
      <c r="L62" s="97"/>
      <c r="M62" s="100"/>
      <c r="N62" s="71"/>
      <c r="O62" s="85"/>
      <c r="P62" s="22"/>
      <c r="Q62" s="22"/>
      <c r="R62" s="22"/>
      <c r="S62" s="57"/>
      <c r="T62" s="56"/>
      <c r="U62" s="72"/>
      <c r="V62" s="59" t="s">
        <v>20</v>
      </c>
      <c r="W62" s="41" t="s">
        <v>21</v>
      </c>
      <c r="X62" s="86">
        <v>0.85</v>
      </c>
      <c r="Y62" s="482"/>
      <c r="Z62" s="83"/>
      <c r="AA62" s="84"/>
      <c r="AB62" s="45">
        <f>ROUND(ROUND(G56*X62,0)-Z61,0)</f>
        <v>278</v>
      </c>
      <c r="AC62" s="79"/>
    </row>
    <row r="63" ht="16.5" customHeight="1">
      <c r="A63" s="29">
        <v>63.0</v>
      </c>
      <c r="B63" s="30">
        <v>1181.0</v>
      </c>
      <c r="C63" s="32" t="s">
        <v>85</v>
      </c>
      <c r="D63" s="94"/>
      <c r="E63" s="94"/>
      <c r="F63" s="76"/>
      <c r="G63" s="63"/>
      <c r="H63" s="63"/>
      <c r="I63" s="51"/>
      <c r="J63" s="69"/>
      <c r="K63" s="83"/>
      <c r="L63" s="97"/>
      <c r="M63" s="100"/>
      <c r="N63" s="33" t="s">
        <v>23</v>
      </c>
      <c r="O63" s="67" t="s">
        <v>24</v>
      </c>
      <c r="P63" s="7"/>
      <c r="Q63" s="7"/>
      <c r="R63" s="7"/>
      <c r="S63" s="35"/>
      <c r="T63" s="41" t="s">
        <v>21</v>
      </c>
      <c r="U63" s="68">
        <v>0.7</v>
      </c>
      <c r="V63" s="88"/>
      <c r="W63" s="88"/>
      <c r="X63" s="89"/>
      <c r="Y63" s="482"/>
      <c r="Z63" s="90"/>
      <c r="AA63" s="91"/>
      <c r="AB63" s="45">
        <f>ROUND(ROUND(G56*U63,0)-Z61,0)</f>
        <v>228</v>
      </c>
      <c r="AC63" s="79"/>
    </row>
    <row r="64" ht="16.5" customHeight="1">
      <c r="A64" s="29">
        <v>63.0</v>
      </c>
      <c r="B64" s="30">
        <v>1182.0</v>
      </c>
      <c r="C64" s="32" t="s">
        <v>86</v>
      </c>
      <c r="D64" s="94"/>
      <c r="E64" s="94"/>
      <c r="F64" s="76"/>
      <c r="G64" s="63"/>
      <c r="H64" s="63"/>
      <c r="I64" s="51"/>
      <c r="J64" s="69"/>
      <c r="K64" s="83"/>
      <c r="L64" s="97"/>
      <c r="M64" s="100"/>
      <c r="N64" s="481"/>
      <c r="O64" s="71"/>
      <c r="P64" s="22"/>
      <c r="Q64" s="22"/>
      <c r="R64" s="22"/>
      <c r="S64" s="57"/>
      <c r="T64" s="56"/>
      <c r="U64" s="72"/>
      <c r="V64" s="73" t="s">
        <v>20</v>
      </c>
      <c r="W64" s="74" t="s">
        <v>21</v>
      </c>
      <c r="X64" s="92">
        <v>0.85</v>
      </c>
      <c r="Y64" s="482"/>
      <c r="Z64" s="90"/>
      <c r="AA64" s="91"/>
      <c r="AB64" s="45">
        <f>ROUND(ROUND(ROUND(G56*U63,0)*X64,0)-Z61,0)</f>
        <v>193</v>
      </c>
      <c r="AC64" s="79"/>
    </row>
    <row r="65" ht="16.5" customHeight="1">
      <c r="A65" s="29">
        <v>63.0</v>
      </c>
      <c r="B65" s="30">
        <v>1183.0</v>
      </c>
      <c r="C65" s="32" t="s">
        <v>87</v>
      </c>
      <c r="D65" s="94"/>
      <c r="E65" s="94"/>
      <c r="F65" s="76"/>
      <c r="G65" s="63"/>
      <c r="H65" s="63"/>
      <c r="I65" s="51"/>
      <c r="J65" s="69"/>
      <c r="K65" s="83"/>
      <c r="L65" s="97"/>
      <c r="M65" s="100"/>
      <c r="N65" s="481"/>
      <c r="O65" s="81" t="s">
        <v>27</v>
      </c>
      <c r="P65" s="7"/>
      <c r="Q65" s="7"/>
      <c r="R65" s="7"/>
      <c r="S65" s="35"/>
      <c r="T65" s="41" t="s">
        <v>21</v>
      </c>
      <c r="U65" s="68">
        <v>0.5</v>
      </c>
      <c r="V65" s="77"/>
      <c r="W65" s="77"/>
      <c r="X65" s="72"/>
      <c r="Y65" s="101"/>
      <c r="Z65" s="90"/>
      <c r="AA65" s="91"/>
      <c r="AB65" s="45">
        <f>ROUND(ROUND(G56*U65,0)-Z61,0)</f>
        <v>162</v>
      </c>
      <c r="AC65" s="79"/>
    </row>
    <row r="66" ht="16.5" customHeight="1">
      <c r="A66" s="29">
        <v>63.0</v>
      </c>
      <c r="B66" s="30">
        <v>1184.0</v>
      </c>
      <c r="C66" s="32" t="s">
        <v>88</v>
      </c>
      <c r="D66" s="94"/>
      <c r="E66" s="94"/>
      <c r="F66" s="76"/>
      <c r="G66" s="63"/>
      <c r="H66" s="63"/>
      <c r="I66" s="51"/>
      <c r="J66" s="69"/>
      <c r="K66" s="83"/>
      <c r="L66" s="97"/>
      <c r="M66" s="100"/>
      <c r="N66" s="483"/>
      <c r="O66" s="85"/>
      <c r="P66" s="22"/>
      <c r="Q66" s="22"/>
      <c r="R66" s="22"/>
      <c r="S66" s="57"/>
      <c r="T66" s="56"/>
      <c r="U66" s="72"/>
      <c r="V66" s="73" t="s">
        <v>20</v>
      </c>
      <c r="W66" s="74" t="s">
        <v>21</v>
      </c>
      <c r="X66" s="92">
        <v>0.85</v>
      </c>
      <c r="Y66" s="77"/>
      <c r="Z66" s="77"/>
      <c r="AA66" s="72"/>
      <c r="AB66" s="45">
        <f>ROUND(ROUND(ROUND(G56*U65,0)*X66,0)-Z61,0)</f>
        <v>137</v>
      </c>
      <c r="AC66" s="79"/>
    </row>
    <row r="67" ht="16.5" customHeight="1">
      <c r="A67" s="29">
        <v>63.0</v>
      </c>
      <c r="B67" s="30">
        <v>1133.0</v>
      </c>
      <c r="C67" s="32" t="s">
        <v>89</v>
      </c>
      <c r="D67" s="94"/>
      <c r="E67" s="94"/>
      <c r="F67" s="94"/>
      <c r="G67" s="8"/>
      <c r="H67" s="8"/>
      <c r="I67" s="95"/>
      <c r="J67" s="82" t="s">
        <v>38</v>
      </c>
      <c r="K67" s="96"/>
      <c r="L67" s="96"/>
      <c r="M67" s="39"/>
      <c r="N67" s="40"/>
      <c r="O67" s="41"/>
      <c r="P67" s="7"/>
      <c r="Q67" s="7"/>
      <c r="R67" s="7"/>
      <c r="S67" s="35"/>
      <c r="T67" s="41"/>
      <c r="U67" s="42"/>
      <c r="V67" s="43"/>
      <c r="W67" s="43"/>
      <c r="X67" s="43"/>
      <c r="Y67" s="43"/>
      <c r="Z67" s="43"/>
      <c r="AA67" s="44"/>
      <c r="AB67" s="45">
        <f>ROUND(G56+K68,0)</f>
        <v>337</v>
      </c>
      <c r="AC67" s="79"/>
    </row>
    <row r="68" ht="16.5" customHeight="1">
      <c r="A68" s="29">
        <v>63.0</v>
      </c>
      <c r="B68" s="30">
        <v>1185.0</v>
      </c>
      <c r="C68" s="32" t="s">
        <v>90</v>
      </c>
      <c r="D68" s="94"/>
      <c r="E68" s="94"/>
      <c r="F68" s="94"/>
      <c r="G68" s="63"/>
      <c r="H68" s="8"/>
      <c r="I68" s="95"/>
      <c r="J68" s="482"/>
      <c r="K68" s="83">
        <v>4.0</v>
      </c>
      <c r="L68" s="97" t="s">
        <v>40</v>
      </c>
      <c r="M68" s="54"/>
      <c r="N68" s="55"/>
      <c r="O68" s="56"/>
      <c r="P68" s="22"/>
      <c r="Q68" s="22"/>
      <c r="R68" s="22"/>
      <c r="S68" s="57"/>
      <c r="T68" s="56"/>
      <c r="U68" s="58"/>
      <c r="V68" s="59" t="s">
        <v>20</v>
      </c>
      <c r="W68" s="41" t="s">
        <v>21</v>
      </c>
      <c r="X68" s="60">
        <v>0.85</v>
      </c>
      <c r="Y68" s="43"/>
      <c r="Z68" s="43"/>
      <c r="AA68" s="44"/>
      <c r="AB68" s="45">
        <f>ROUND(ROUND(G56+K68,0)*X68,0)</f>
        <v>286</v>
      </c>
      <c r="AC68" s="79"/>
    </row>
    <row r="69" ht="16.5" customHeight="1">
      <c r="A69" s="29">
        <v>63.0</v>
      </c>
      <c r="B69" s="30">
        <v>1134.0</v>
      </c>
      <c r="C69" s="32" t="s">
        <v>91</v>
      </c>
      <c r="D69" s="94"/>
      <c r="E69" s="94"/>
      <c r="F69" s="94"/>
      <c r="G69" s="98"/>
      <c r="H69" s="8"/>
      <c r="I69" s="54"/>
      <c r="J69" s="482"/>
      <c r="K69" s="14"/>
      <c r="L69" s="99"/>
      <c r="M69" s="100"/>
      <c r="N69" s="33" t="s">
        <v>23</v>
      </c>
      <c r="O69" s="67" t="s">
        <v>24</v>
      </c>
      <c r="P69" s="7"/>
      <c r="Q69" s="7"/>
      <c r="R69" s="7"/>
      <c r="S69" s="35"/>
      <c r="T69" s="41" t="s">
        <v>21</v>
      </c>
      <c r="U69" s="68">
        <v>0.7</v>
      </c>
      <c r="V69" s="43"/>
      <c r="W69" s="43"/>
      <c r="X69" s="43"/>
      <c r="Y69" s="43"/>
      <c r="Z69" s="43"/>
      <c r="AA69" s="44"/>
      <c r="AB69" s="45">
        <f>ROUND(ROUND(G56+K68,0)*U69,0)</f>
        <v>236</v>
      </c>
      <c r="AC69" s="79"/>
    </row>
    <row r="70" ht="16.5" customHeight="1">
      <c r="A70" s="29">
        <v>63.0</v>
      </c>
      <c r="B70" s="30">
        <v>1186.0</v>
      </c>
      <c r="C70" s="32" t="s">
        <v>92</v>
      </c>
      <c r="D70" s="94"/>
      <c r="E70" s="94"/>
      <c r="F70" s="94"/>
      <c r="G70" s="98"/>
      <c r="H70" s="8"/>
      <c r="I70" s="54"/>
      <c r="J70" s="69"/>
      <c r="K70" s="83"/>
      <c r="L70" s="97"/>
      <c r="M70" s="100"/>
      <c r="N70" s="481"/>
      <c r="O70" s="71"/>
      <c r="P70" s="22"/>
      <c r="Q70" s="22"/>
      <c r="R70" s="22"/>
      <c r="S70" s="57"/>
      <c r="T70" s="56"/>
      <c r="U70" s="72"/>
      <c r="V70" s="73" t="s">
        <v>20</v>
      </c>
      <c r="W70" s="74" t="s">
        <v>21</v>
      </c>
      <c r="X70" s="75">
        <v>0.85</v>
      </c>
      <c r="Y70" s="43"/>
      <c r="Z70" s="43"/>
      <c r="AA70" s="44"/>
      <c r="AB70" s="45">
        <f>ROUND(ROUND(ROUND(G56+K68,0)*U69,0)*X70,0)</f>
        <v>201</v>
      </c>
      <c r="AC70" s="79"/>
    </row>
    <row r="71" ht="16.5" customHeight="1">
      <c r="A71" s="29">
        <v>63.0</v>
      </c>
      <c r="B71" s="30">
        <v>1187.0</v>
      </c>
      <c r="C71" s="32" t="s">
        <v>93</v>
      </c>
      <c r="D71" s="94"/>
      <c r="E71" s="94"/>
      <c r="F71" s="94"/>
      <c r="G71" s="98"/>
      <c r="H71" s="8"/>
      <c r="I71" s="54"/>
      <c r="J71" s="69"/>
      <c r="K71" s="83"/>
      <c r="L71" s="97"/>
      <c r="M71" s="100"/>
      <c r="N71" s="481"/>
      <c r="O71" s="67" t="s">
        <v>27</v>
      </c>
      <c r="P71" s="7"/>
      <c r="Q71" s="7"/>
      <c r="R71" s="7"/>
      <c r="S71" s="35"/>
      <c r="T71" s="41" t="s">
        <v>21</v>
      </c>
      <c r="U71" s="68">
        <v>0.5</v>
      </c>
      <c r="V71" s="77"/>
      <c r="W71" s="77"/>
      <c r="X71" s="77"/>
      <c r="Y71" s="77"/>
      <c r="Z71" s="77"/>
      <c r="AA71" s="72"/>
      <c r="AB71" s="45">
        <f>ROUND(ROUND(G56+K68,0)*U71,0)</f>
        <v>169</v>
      </c>
      <c r="AC71" s="79"/>
    </row>
    <row r="72" ht="16.5" customHeight="1">
      <c r="A72" s="29">
        <v>63.0</v>
      </c>
      <c r="B72" s="30">
        <v>1188.0</v>
      </c>
      <c r="C72" s="32" t="s">
        <v>94</v>
      </c>
      <c r="D72" s="94"/>
      <c r="E72" s="94"/>
      <c r="F72" s="94"/>
      <c r="G72" s="98"/>
      <c r="H72" s="8"/>
      <c r="I72" s="54"/>
      <c r="J72" s="69"/>
      <c r="K72" s="83"/>
      <c r="L72" s="97"/>
      <c r="M72" s="100"/>
      <c r="N72" s="483"/>
      <c r="O72" s="71"/>
      <c r="P72" s="22"/>
      <c r="Q72" s="22"/>
      <c r="R72" s="22"/>
      <c r="S72" s="57"/>
      <c r="T72" s="56"/>
      <c r="U72" s="72"/>
      <c r="V72" s="73" t="s">
        <v>20</v>
      </c>
      <c r="W72" s="74" t="s">
        <v>21</v>
      </c>
      <c r="X72" s="75">
        <v>0.85</v>
      </c>
      <c r="Y72" s="43"/>
      <c r="Z72" s="43"/>
      <c r="AA72" s="44"/>
      <c r="AB72" s="45">
        <f>ROUND(ROUND(ROUND(G56+K68,0)*U71,0)*X72,0)</f>
        <v>144</v>
      </c>
      <c r="AC72" s="79"/>
    </row>
    <row r="73" ht="16.5" customHeight="1">
      <c r="A73" s="29">
        <v>63.0</v>
      </c>
      <c r="B73" s="30">
        <v>1189.0</v>
      </c>
      <c r="C73" s="32" t="s">
        <v>95</v>
      </c>
      <c r="D73" s="94"/>
      <c r="E73" s="94"/>
      <c r="F73" s="94"/>
      <c r="G73" s="98"/>
      <c r="H73" s="8"/>
      <c r="I73" s="54"/>
      <c r="J73" s="69"/>
      <c r="K73" s="83"/>
      <c r="L73" s="97"/>
      <c r="M73" s="100"/>
      <c r="N73" s="67"/>
      <c r="O73" s="81"/>
      <c r="P73" s="7"/>
      <c r="Q73" s="7"/>
      <c r="R73" s="7"/>
      <c r="S73" s="35"/>
      <c r="T73" s="41"/>
      <c r="U73" s="68"/>
      <c r="V73" s="43"/>
      <c r="W73" s="43"/>
      <c r="X73" s="44"/>
      <c r="Y73" s="82" t="s">
        <v>30</v>
      </c>
      <c r="Z73" s="83">
        <v>5.0</v>
      </c>
      <c r="AA73" s="84" t="s">
        <v>31</v>
      </c>
      <c r="AB73" s="45">
        <f>ROUND(ROUND(G56+K68,0)-Z73,0)</f>
        <v>332</v>
      </c>
      <c r="AC73" s="79"/>
    </row>
    <row r="74" ht="16.5" customHeight="1">
      <c r="A74" s="29">
        <v>63.0</v>
      </c>
      <c r="B74" s="30">
        <v>1190.0</v>
      </c>
      <c r="C74" s="32" t="s">
        <v>96</v>
      </c>
      <c r="D74" s="94"/>
      <c r="E74" s="94"/>
      <c r="F74" s="94"/>
      <c r="G74" s="98"/>
      <c r="H74" s="8"/>
      <c r="I74" s="54"/>
      <c r="J74" s="69"/>
      <c r="K74" s="83"/>
      <c r="L74" s="97"/>
      <c r="M74" s="100"/>
      <c r="N74" s="71"/>
      <c r="O74" s="85"/>
      <c r="P74" s="22"/>
      <c r="Q74" s="22"/>
      <c r="R74" s="22"/>
      <c r="S74" s="57"/>
      <c r="T74" s="56"/>
      <c r="U74" s="72"/>
      <c r="V74" s="59" t="s">
        <v>20</v>
      </c>
      <c r="W74" s="41" t="s">
        <v>21</v>
      </c>
      <c r="X74" s="86">
        <v>0.85</v>
      </c>
      <c r="Y74" s="482"/>
      <c r="Z74" s="83"/>
      <c r="AA74" s="84"/>
      <c r="AB74" s="45">
        <f>ROUND(ROUND(ROUND(G56+K68,0)*X74,0)-Z73,0)</f>
        <v>281</v>
      </c>
      <c r="AC74" s="79"/>
    </row>
    <row r="75" ht="16.5" customHeight="1">
      <c r="A75" s="29">
        <v>63.0</v>
      </c>
      <c r="B75" s="30">
        <v>1191.0</v>
      </c>
      <c r="C75" s="32" t="s">
        <v>97</v>
      </c>
      <c r="D75" s="94"/>
      <c r="E75" s="94"/>
      <c r="F75" s="94"/>
      <c r="G75" s="98"/>
      <c r="H75" s="8"/>
      <c r="I75" s="54"/>
      <c r="J75" s="69"/>
      <c r="K75" s="83"/>
      <c r="L75" s="97"/>
      <c r="M75" s="100"/>
      <c r="N75" s="33" t="s">
        <v>23</v>
      </c>
      <c r="O75" s="67" t="s">
        <v>24</v>
      </c>
      <c r="P75" s="7"/>
      <c r="Q75" s="7"/>
      <c r="R75" s="7"/>
      <c r="S75" s="35"/>
      <c r="T75" s="41" t="s">
        <v>21</v>
      </c>
      <c r="U75" s="68">
        <v>0.7</v>
      </c>
      <c r="V75" s="88"/>
      <c r="W75" s="88"/>
      <c r="X75" s="89"/>
      <c r="Y75" s="482"/>
      <c r="Z75" s="90"/>
      <c r="AA75" s="91"/>
      <c r="AB75" s="45">
        <f>ROUND(ROUND(ROUND(G56+K68,0)*U75,0)-Z73,0)</f>
        <v>231</v>
      </c>
      <c r="AC75" s="79"/>
    </row>
    <row r="76" ht="16.5" customHeight="1">
      <c r="A76" s="29">
        <v>63.0</v>
      </c>
      <c r="B76" s="30">
        <v>1192.0</v>
      </c>
      <c r="C76" s="32" t="s">
        <v>98</v>
      </c>
      <c r="D76" s="94"/>
      <c r="E76" s="94"/>
      <c r="F76" s="94"/>
      <c r="G76" s="98"/>
      <c r="H76" s="8"/>
      <c r="I76" s="54"/>
      <c r="J76" s="69"/>
      <c r="K76" s="83"/>
      <c r="L76" s="97"/>
      <c r="M76" s="100"/>
      <c r="N76" s="481"/>
      <c r="O76" s="71"/>
      <c r="P76" s="22"/>
      <c r="Q76" s="22"/>
      <c r="R76" s="22"/>
      <c r="S76" s="57"/>
      <c r="T76" s="56"/>
      <c r="U76" s="72"/>
      <c r="V76" s="73" t="s">
        <v>20</v>
      </c>
      <c r="W76" s="74" t="s">
        <v>21</v>
      </c>
      <c r="X76" s="92">
        <v>0.85</v>
      </c>
      <c r="Y76" s="482"/>
      <c r="Z76" s="90"/>
      <c r="AA76" s="91"/>
      <c r="AB76" s="45">
        <f>ROUND(ROUND(ROUND(ROUND(G56+K68,0)*U75,0)*X76,0)-Z73,0)</f>
        <v>196</v>
      </c>
      <c r="AC76" s="79"/>
    </row>
    <row r="77" ht="16.5" customHeight="1">
      <c r="A77" s="29">
        <v>63.0</v>
      </c>
      <c r="B77" s="30">
        <v>1193.0</v>
      </c>
      <c r="C77" s="32" t="s">
        <v>99</v>
      </c>
      <c r="D77" s="105"/>
      <c r="E77" s="94"/>
      <c r="F77" s="94"/>
      <c r="G77" s="98"/>
      <c r="H77" s="8"/>
      <c r="I77" s="54"/>
      <c r="J77" s="69"/>
      <c r="K77" s="83"/>
      <c r="L77" s="97"/>
      <c r="M77" s="100"/>
      <c r="N77" s="481"/>
      <c r="O77" s="81" t="s">
        <v>27</v>
      </c>
      <c r="P77" s="7"/>
      <c r="Q77" s="7"/>
      <c r="R77" s="7"/>
      <c r="S77" s="35"/>
      <c r="T77" s="41" t="s">
        <v>21</v>
      </c>
      <c r="U77" s="68">
        <v>0.5</v>
      </c>
      <c r="V77" s="77"/>
      <c r="W77" s="77"/>
      <c r="X77" s="72"/>
      <c r="Y77" s="482"/>
      <c r="Z77" s="90"/>
      <c r="AA77" s="91"/>
      <c r="AB77" s="45">
        <f>ROUND(ROUND(ROUND(G56+K68,0)*U77,0)-Z73,0)</f>
        <v>164</v>
      </c>
      <c r="AC77" s="79"/>
    </row>
    <row r="78" ht="16.5" customHeight="1">
      <c r="A78" s="29">
        <v>63.0</v>
      </c>
      <c r="B78" s="30">
        <v>1194.0</v>
      </c>
      <c r="C78" s="32" t="s">
        <v>100</v>
      </c>
      <c r="D78" s="105"/>
      <c r="E78" s="106"/>
      <c r="F78" s="107"/>
      <c r="G78" s="108"/>
      <c r="H78" s="22"/>
      <c r="I78" s="109"/>
      <c r="J78" s="110"/>
      <c r="K78" s="56"/>
      <c r="L78" s="111"/>
      <c r="M78" s="58"/>
      <c r="N78" s="483"/>
      <c r="O78" s="85"/>
      <c r="P78" s="22"/>
      <c r="Q78" s="22"/>
      <c r="R78" s="22"/>
      <c r="S78" s="57"/>
      <c r="T78" s="56"/>
      <c r="U78" s="72"/>
      <c r="V78" s="73" t="s">
        <v>20</v>
      </c>
      <c r="W78" s="74" t="s">
        <v>21</v>
      </c>
      <c r="X78" s="92">
        <v>0.85</v>
      </c>
      <c r="Y78" s="484"/>
      <c r="Z78" s="77"/>
      <c r="AA78" s="72"/>
      <c r="AB78" s="45">
        <f>ROUND(ROUND(ROUND(ROUND(G56+K68,0)*U77,0)*X78,0)-Z73,0)</f>
        <v>139</v>
      </c>
      <c r="AC78" s="79"/>
    </row>
    <row r="79" ht="16.5" customHeight="1">
      <c r="A79" s="29">
        <v>63.0</v>
      </c>
      <c r="B79" s="30">
        <v>1271.0</v>
      </c>
      <c r="C79" s="32" t="s">
        <v>101</v>
      </c>
      <c r="D79" s="112"/>
      <c r="E79" s="33" t="s">
        <v>102</v>
      </c>
      <c r="F79" s="102" t="s">
        <v>103</v>
      </c>
      <c r="G79" s="35"/>
      <c r="H79" s="35"/>
      <c r="I79" s="36"/>
      <c r="J79" s="37"/>
      <c r="K79" s="96"/>
      <c r="L79" s="96"/>
      <c r="M79" s="39"/>
      <c r="N79" s="40"/>
      <c r="O79" s="41"/>
      <c r="P79" s="7"/>
      <c r="Q79" s="7"/>
      <c r="R79" s="7"/>
      <c r="S79" s="35"/>
      <c r="T79" s="41"/>
      <c r="U79" s="42"/>
      <c r="V79" s="43"/>
      <c r="W79" s="43"/>
      <c r="X79" s="43"/>
      <c r="Y79" s="43"/>
      <c r="Z79" s="43"/>
      <c r="AA79" s="44"/>
      <c r="AB79" s="45">
        <f>ROUND(G80,0)</f>
        <v>649</v>
      </c>
      <c r="AC79" s="79"/>
    </row>
    <row r="80" ht="16.5" customHeight="1">
      <c r="A80" s="29">
        <v>63.0</v>
      </c>
      <c r="B80" s="30">
        <v>1272.0</v>
      </c>
      <c r="C80" s="32" t="s">
        <v>104</v>
      </c>
      <c r="D80" s="69"/>
      <c r="E80" s="481"/>
      <c r="F80" s="482"/>
      <c r="G80" s="50">
        <v>649.0</v>
      </c>
      <c r="H80" s="8" t="s">
        <v>9</v>
      </c>
      <c r="I80" s="51"/>
      <c r="J80" s="52"/>
      <c r="K80" s="83"/>
      <c r="L80" s="97"/>
      <c r="M80" s="54"/>
      <c r="N80" s="55"/>
      <c r="O80" s="56"/>
      <c r="P80" s="22"/>
      <c r="Q80" s="22"/>
      <c r="R80" s="22"/>
      <c r="S80" s="57"/>
      <c r="T80" s="56"/>
      <c r="U80" s="58"/>
      <c r="V80" s="59" t="s">
        <v>20</v>
      </c>
      <c r="W80" s="41" t="s">
        <v>21</v>
      </c>
      <c r="X80" s="60">
        <v>0.85</v>
      </c>
      <c r="Y80" s="43"/>
      <c r="Z80" s="43"/>
      <c r="AA80" s="44"/>
      <c r="AB80" s="45">
        <f>ROUND(G80*X80,0)</f>
        <v>552</v>
      </c>
      <c r="AC80" s="79"/>
    </row>
    <row r="81" ht="16.5" customHeight="1">
      <c r="A81" s="29">
        <v>63.0</v>
      </c>
      <c r="B81" s="30">
        <v>1273.0</v>
      </c>
      <c r="C81" s="32" t="s">
        <v>105</v>
      </c>
      <c r="D81" s="69"/>
      <c r="E81" s="481"/>
      <c r="F81" s="482"/>
      <c r="G81" s="63"/>
      <c r="H81" s="63"/>
      <c r="I81" s="51"/>
      <c r="J81" s="69"/>
      <c r="K81" s="14"/>
      <c r="L81" s="99"/>
      <c r="M81" s="100"/>
      <c r="N81" s="33" t="s">
        <v>23</v>
      </c>
      <c r="O81" s="67" t="s">
        <v>24</v>
      </c>
      <c r="P81" s="7"/>
      <c r="Q81" s="7"/>
      <c r="R81" s="7"/>
      <c r="S81" s="35"/>
      <c r="T81" s="41" t="s">
        <v>21</v>
      </c>
      <c r="U81" s="68">
        <v>0.7</v>
      </c>
      <c r="V81" s="88"/>
      <c r="W81" s="88"/>
      <c r="X81" s="88"/>
      <c r="Y81" s="88"/>
      <c r="Z81" s="88"/>
      <c r="AA81" s="89"/>
      <c r="AB81" s="45">
        <f>ROUND(G80*U81,0)</f>
        <v>454</v>
      </c>
      <c r="AC81" s="79"/>
    </row>
    <row r="82" ht="16.5" customHeight="1">
      <c r="A82" s="29">
        <v>63.0</v>
      </c>
      <c r="B82" s="30">
        <v>1274.0</v>
      </c>
      <c r="C82" s="32" t="s">
        <v>106</v>
      </c>
      <c r="D82" s="69"/>
      <c r="E82" s="69"/>
      <c r="F82" s="482"/>
      <c r="G82" s="63"/>
      <c r="H82" s="63"/>
      <c r="I82" s="51"/>
      <c r="J82" s="69"/>
      <c r="K82" s="83"/>
      <c r="L82" s="97"/>
      <c r="M82" s="100"/>
      <c r="N82" s="481"/>
      <c r="O82" s="71"/>
      <c r="P82" s="22"/>
      <c r="Q82" s="22"/>
      <c r="R82" s="22"/>
      <c r="S82" s="57"/>
      <c r="T82" s="56"/>
      <c r="U82" s="72"/>
      <c r="V82" s="73" t="s">
        <v>20</v>
      </c>
      <c r="W82" s="74" t="s">
        <v>21</v>
      </c>
      <c r="X82" s="75">
        <v>0.85</v>
      </c>
      <c r="Y82" s="43"/>
      <c r="Z82" s="43"/>
      <c r="AA82" s="44"/>
      <c r="AB82" s="45">
        <f>ROUND(ROUND(G80*U81,0)*X82,0)</f>
        <v>386</v>
      </c>
      <c r="AC82" s="79"/>
    </row>
    <row r="83" ht="16.5" customHeight="1">
      <c r="A83" s="29">
        <v>63.0</v>
      </c>
      <c r="B83" s="30">
        <v>1275.0</v>
      </c>
      <c r="C83" s="32" t="s">
        <v>107</v>
      </c>
      <c r="D83" s="69"/>
      <c r="E83" s="69"/>
      <c r="F83" s="76"/>
      <c r="G83" s="63"/>
      <c r="H83" s="63"/>
      <c r="I83" s="51"/>
      <c r="J83" s="69"/>
      <c r="K83" s="83"/>
      <c r="L83" s="97"/>
      <c r="M83" s="100"/>
      <c r="N83" s="481"/>
      <c r="O83" s="67" t="s">
        <v>27</v>
      </c>
      <c r="P83" s="7"/>
      <c r="Q83" s="7"/>
      <c r="R83" s="7"/>
      <c r="S83" s="35"/>
      <c r="T83" s="41" t="s">
        <v>21</v>
      </c>
      <c r="U83" s="68">
        <v>0.5</v>
      </c>
      <c r="V83" s="77"/>
      <c r="W83" s="77"/>
      <c r="X83" s="77"/>
      <c r="Y83" s="77"/>
      <c r="Z83" s="77"/>
      <c r="AA83" s="72"/>
      <c r="AB83" s="45">
        <f>ROUND(G80*U83,0)</f>
        <v>325</v>
      </c>
      <c r="AC83" s="79"/>
    </row>
    <row r="84" ht="16.5" customHeight="1">
      <c r="A84" s="29">
        <v>63.0</v>
      </c>
      <c r="B84" s="30">
        <v>1276.0</v>
      </c>
      <c r="C84" s="32" t="s">
        <v>108</v>
      </c>
      <c r="D84" s="69"/>
      <c r="E84" s="69"/>
      <c r="F84" s="76"/>
      <c r="G84" s="63"/>
      <c r="H84" s="63"/>
      <c r="I84" s="51"/>
      <c r="J84" s="69"/>
      <c r="K84" s="83"/>
      <c r="L84" s="97"/>
      <c r="M84" s="100"/>
      <c r="N84" s="483"/>
      <c r="O84" s="71"/>
      <c r="P84" s="22"/>
      <c r="Q84" s="22"/>
      <c r="R84" s="22"/>
      <c r="S84" s="57"/>
      <c r="T84" s="56"/>
      <c r="U84" s="72"/>
      <c r="V84" s="73" t="s">
        <v>20</v>
      </c>
      <c r="W84" s="74" t="s">
        <v>21</v>
      </c>
      <c r="X84" s="75">
        <v>0.85</v>
      </c>
      <c r="Y84" s="43"/>
      <c r="Z84" s="43"/>
      <c r="AA84" s="44"/>
      <c r="AB84" s="45">
        <f>ROUND(ROUND(G80*U83,0)*X84,0)</f>
        <v>276</v>
      </c>
      <c r="AC84" s="79"/>
    </row>
    <row r="85" ht="16.5" customHeight="1">
      <c r="A85" s="29">
        <v>63.0</v>
      </c>
      <c r="B85" s="30">
        <v>1277.0</v>
      </c>
      <c r="C85" s="32" t="s">
        <v>109</v>
      </c>
      <c r="D85" s="69"/>
      <c r="E85" s="69"/>
      <c r="F85" s="76"/>
      <c r="G85" s="63"/>
      <c r="H85" s="63"/>
      <c r="I85" s="51"/>
      <c r="J85" s="69"/>
      <c r="K85" s="83"/>
      <c r="L85" s="97"/>
      <c r="M85" s="100"/>
      <c r="N85" s="67"/>
      <c r="O85" s="81"/>
      <c r="P85" s="7"/>
      <c r="Q85" s="7"/>
      <c r="R85" s="7"/>
      <c r="S85" s="35"/>
      <c r="T85" s="41"/>
      <c r="U85" s="68"/>
      <c r="V85" s="43"/>
      <c r="W85" s="43"/>
      <c r="X85" s="44"/>
      <c r="Y85" s="82" t="s">
        <v>30</v>
      </c>
      <c r="Z85" s="83">
        <v>5.0</v>
      </c>
      <c r="AA85" s="84" t="s">
        <v>31</v>
      </c>
      <c r="AB85" s="45">
        <f>ROUND(G80-Z85,0)</f>
        <v>644</v>
      </c>
      <c r="AC85" s="79"/>
    </row>
    <row r="86" ht="16.5" customHeight="1">
      <c r="A86" s="29">
        <v>63.0</v>
      </c>
      <c r="B86" s="30">
        <v>1278.0</v>
      </c>
      <c r="C86" s="32" t="s">
        <v>110</v>
      </c>
      <c r="D86" s="69"/>
      <c r="E86" s="69"/>
      <c r="F86" s="76"/>
      <c r="G86" s="63"/>
      <c r="H86" s="63"/>
      <c r="I86" s="51"/>
      <c r="J86" s="69"/>
      <c r="K86" s="83"/>
      <c r="L86" s="97"/>
      <c r="M86" s="100"/>
      <c r="N86" s="71"/>
      <c r="O86" s="85"/>
      <c r="P86" s="22"/>
      <c r="Q86" s="22"/>
      <c r="R86" s="22"/>
      <c r="S86" s="57"/>
      <c r="T86" s="56"/>
      <c r="U86" s="72"/>
      <c r="V86" s="59" t="s">
        <v>20</v>
      </c>
      <c r="W86" s="41" t="s">
        <v>21</v>
      </c>
      <c r="X86" s="86">
        <v>0.85</v>
      </c>
      <c r="Y86" s="482"/>
      <c r="Z86" s="83"/>
      <c r="AA86" s="84"/>
      <c r="AB86" s="45">
        <f>ROUND(ROUND(G80*X86,0)-Z85,0)</f>
        <v>547</v>
      </c>
      <c r="AC86" s="79"/>
    </row>
    <row r="87" ht="16.5" customHeight="1">
      <c r="A87" s="29">
        <v>63.0</v>
      </c>
      <c r="B87" s="30">
        <v>1279.0</v>
      </c>
      <c r="C87" s="32" t="s">
        <v>111</v>
      </c>
      <c r="D87" s="69"/>
      <c r="E87" s="69"/>
      <c r="F87" s="76"/>
      <c r="G87" s="63"/>
      <c r="H87" s="63"/>
      <c r="I87" s="51"/>
      <c r="J87" s="69"/>
      <c r="K87" s="83"/>
      <c r="L87" s="97"/>
      <c r="M87" s="100"/>
      <c r="N87" s="33" t="s">
        <v>23</v>
      </c>
      <c r="O87" s="67" t="s">
        <v>24</v>
      </c>
      <c r="P87" s="7"/>
      <c r="Q87" s="7"/>
      <c r="R87" s="7"/>
      <c r="S87" s="35"/>
      <c r="T87" s="41" t="s">
        <v>21</v>
      </c>
      <c r="U87" s="68">
        <v>0.7</v>
      </c>
      <c r="V87" s="88"/>
      <c r="W87" s="88"/>
      <c r="X87" s="89"/>
      <c r="Y87" s="482"/>
      <c r="Z87" s="90"/>
      <c r="AA87" s="91"/>
      <c r="AB87" s="45">
        <f>ROUND(ROUND(G80*U87,0)-Z85,0)</f>
        <v>449</v>
      </c>
      <c r="AC87" s="79"/>
    </row>
    <row r="88" ht="16.5" customHeight="1">
      <c r="A88" s="29">
        <v>63.0</v>
      </c>
      <c r="B88" s="30">
        <v>1280.0</v>
      </c>
      <c r="C88" s="32" t="s">
        <v>112</v>
      </c>
      <c r="D88" s="69"/>
      <c r="E88" s="69"/>
      <c r="F88" s="76"/>
      <c r="G88" s="63"/>
      <c r="H88" s="63"/>
      <c r="I88" s="51"/>
      <c r="J88" s="69"/>
      <c r="K88" s="83"/>
      <c r="L88" s="97"/>
      <c r="M88" s="100"/>
      <c r="N88" s="481"/>
      <c r="O88" s="71"/>
      <c r="P88" s="22"/>
      <c r="Q88" s="22"/>
      <c r="R88" s="22"/>
      <c r="S88" s="57"/>
      <c r="T88" s="56"/>
      <c r="U88" s="72"/>
      <c r="V88" s="73" t="s">
        <v>20</v>
      </c>
      <c r="W88" s="74" t="s">
        <v>21</v>
      </c>
      <c r="X88" s="92">
        <v>0.85</v>
      </c>
      <c r="Y88" s="482"/>
      <c r="Z88" s="90"/>
      <c r="AA88" s="91"/>
      <c r="AB88" s="45">
        <f>ROUND(ROUND(ROUND(G80*U87,0)*X88,0)-Z85,0)</f>
        <v>381</v>
      </c>
      <c r="AC88" s="79"/>
    </row>
    <row r="89" ht="16.5" customHeight="1">
      <c r="A89" s="29">
        <v>63.0</v>
      </c>
      <c r="B89" s="30">
        <v>1281.0</v>
      </c>
      <c r="C89" s="32" t="s">
        <v>113</v>
      </c>
      <c r="D89" s="69"/>
      <c r="E89" s="69"/>
      <c r="F89" s="76"/>
      <c r="G89" s="63"/>
      <c r="H89" s="63"/>
      <c r="I89" s="51"/>
      <c r="J89" s="69"/>
      <c r="K89" s="83"/>
      <c r="L89" s="97"/>
      <c r="M89" s="100"/>
      <c r="N89" s="481"/>
      <c r="O89" s="81" t="s">
        <v>27</v>
      </c>
      <c r="P89" s="7"/>
      <c r="Q89" s="7"/>
      <c r="R89" s="7"/>
      <c r="S89" s="35"/>
      <c r="T89" s="41" t="s">
        <v>21</v>
      </c>
      <c r="U89" s="68">
        <v>0.5</v>
      </c>
      <c r="V89" s="77"/>
      <c r="W89" s="77"/>
      <c r="X89" s="72"/>
      <c r="Y89" s="482"/>
      <c r="Z89" s="90"/>
      <c r="AA89" s="91"/>
      <c r="AB89" s="45">
        <f>ROUND(ROUND(G80*U89,0)-Z85,0)</f>
        <v>320</v>
      </c>
      <c r="AC89" s="79"/>
    </row>
    <row r="90" ht="16.5" customHeight="1">
      <c r="A90" s="29">
        <v>63.0</v>
      </c>
      <c r="B90" s="30">
        <v>1282.0</v>
      </c>
      <c r="C90" s="32" t="s">
        <v>114</v>
      </c>
      <c r="D90" s="69"/>
      <c r="E90" s="69"/>
      <c r="F90" s="76"/>
      <c r="G90" s="63"/>
      <c r="H90" s="63"/>
      <c r="I90" s="51"/>
      <c r="J90" s="69"/>
      <c r="K90" s="83"/>
      <c r="L90" s="97"/>
      <c r="M90" s="100"/>
      <c r="N90" s="483"/>
      <c r="O90" s="85"/>
      <c r="P90" s="22"/>
      <c r="Q90" s="22"/>
      <c r="R90" s="22"/>
      <c r="S90" s="57"/>
      <c r="T90" s="56"/>
      <c r="U90" s="72"/>
      <c r="V90" s="73" t="s">
        <v>20</v>
      </c>
      <c r="W90" s="74" t="s">
        <v>21</v>
      </c>
      <c r="X90" s="92">
        <v>0.85</v>
      </c>
      <c r="Y90" s="484"/>
      <c r="Z90" s="77"/>
      <c r="AA90" s="72"/>
      <c r="AB90" s="45">
        <f>ROUND(ROUND(ROUND(G80*U89,0)*X90,0)-Z85,0)</f>
        <v>271</v>
      </c>
      <c r="AC90" s="79"/>
    </row>
    <row r="91" ht="16.5" customHeight="1">
      <c r="A91" s="29">
        <v>63.0</v>
      </c>
      <c r="B91" s="30">
        <v>1283.0</v>
      </c>
      <c r="C91" s="32" t="s">
        <v>115</v>
      </c>
      <c r="D91" s="69"/>
      <c r="E91" s="69"/>
      <c r="F91" s="94"/>
      <c r="G91" s="8"/>
      <c r="H91" s="8"/>
      <c r="I91" s="95"/>
      <c r="J91" s="82" t="s">
        <v>38</v>
      </c>
      <c r="K91" s="96"/>
      <c r="L91" s="96"/>
      <c r="M91" s="39"/>
      <c r="N91" s="40"/>
      <c r="O91" s="41"/>
      <c r="P91" s="7"/>
      <c r="Q91" s="7"/>
      <c r="R91" s="7"/>
      <c r="S91" s="35"/>
      <c r="T91" s="41"/>
      <c r="U91" s="42"/>
      <c r="V91" s="43"/>
      <c r="W91" s="43"/>
      <c r="X91" s="43"/>
      <c r="Y91" s="43"/>
      <c r="Z91" s="43"/>
      <c r="AA91" s="44"/>
      <c r="AB91" s="45">
        <f>ROUND(G80+K92,0)</f>
        <v>658</v>
      </c>
      <c r="AC91" s="79"/>
    </row>
    <row r="92" ht="16.5" customHeight="1">
      <c r="A92" s="29">
        <v>63.0</v>
      </c>
      <c r="B92" s="30">
        <v>1284.0</v>
      </c>
      <c r="C92" s="32" t="s">
        <v>116</v>
      </c>
      <c r="D92" s="69"/>
      <c r="E92" s="69"/>
      <c r="F92" s="94"/>
      <c r="G92" s="113"/>
      <c r="H92" s="8"/>
      <c r="I92" s="95"/>
      <c r="J92" s="482"/>
      <c r="K92" s="83">
        <v>9.0</v>
      </c>
      <c r="L92" s="97" t="s">
        <v>40</v>
      </c>
      <c r="M92" s="54"/>
      <c r="N92" s="55"/>
      <c r="O92" s="56"/>
      <c r="P92" s="22"/>
      <c r="Q92" s="22"/>
      <c r="R92" s="22"/>
      <c r="S92" s="57"/>
      <c r="T92" s="56"/>
      <c r="U92" s="58"/>
      <c r="V92" s="59" t="s">
        <v>20</v>
      </c>
      <c r="W92" s="41" t="s">
        <v>21</v>
      </c>
      <c r="X92" s="60">
        <v>0.85</v>
      </c>
      <c r="Y92" s="43"/>
      <c r="Z92" s="43"/>
      <c r="AA92" s="44"/>
      <c r="AB92" s="45">
        <f>ROUND(ROUND(G80+K92,0)*X92,0)</f>
        <v>559</v>
      </c>
      <c r="AC92" s="79"/>
    </row>
    <row r="93" ht="16.5" customHeight="1">
      <c r="A93" s="29">
        <v>63.0</v>
      </c>
      <c r="B93" s="30">
        <v>1285.0</v>
      </c>
      <c r="C93" s="32" t="s">
        <v>117</v>
      </c>
      <c r="D93" s="69"/>
      <c r="E93" s="69"/>
      <c r="F93" s="94"/>
      <c r="G93" s="98"/>
      <c r="H93" s="8"/>
      <c r="I93" s="54"/>
      <c r="J93" s="482"/>
      <c r="K93" s="14"/>
      <c r="L93" s="99"/>
      <c r="M93" s="100"/>
      <c r="N93" s="33" t="s">
        <v>23</v>
      </c>
      <c r="O93" s="67" t="s">
        <v>24</v>
      </c>
      <c r="P93" s="7"/>
      <c r="Q93" s="7"/>
      <c r="R93" s="7"/>
      <c r="S93" s="35"/>
      <c r="T93" s="41" t="s">
        <v>21</v>
      </c>
      <c r="U93" s="68">
        <v>0.7</v>
      </c>
      <c r="V93" s="88"/>
      <c r="W93" s="88"/>
      <c r="X93" s="88"/>
      <c r="Y93" s="88"/>
      <c r="Z93" s="88"/>
      <c r="AA93" s="89"/>
      <c r="AB93" s="45">
        <f>ROUND(ROUND(G80+K92,0)*U93,0)</f>
        <v>461</v>
      </c>
      <c r="AC93" s="79"/>
    </row>
    <row r="94" ht="16.5" customHeight="1">
      <c r="A94" s="29">
        <v>63.0</v>
      </c>
      <c r="B94" s="30">
        <v>1286.0</v>
      </c>
      <c r="C94" s="32" t="s">
        <v>118</v>
      </c>
      <c r="D94" s="69"/>
      <c r="E94" s="69"/>
      <c r="F94" s="94"/>
      <c r="G94" s="98"/>
      <c r="H94" s="8"/>
      <c r="I94" s="54"/>
      <c r="J94" s="482"/>
      <c r="K94" s="83"/>
      <c r="L94" s="97"/>
      <c r="M94" s="100"/>
      <c r="N94" s="481"/>
      <c r="O94" s="71"/>
      <c r="P94" s="22"/>
      <c r="Q94" s="22"/>
      <c r="R94" s="22"/>
      <c r="S94" s="57"/>
      <c r="T94" s="56"/>
      <c r="U94" s="72"/>
      <c r="V94" s="73" t="s">
        <v>20</v>
      </c>
      <c r="W94" s="74" t="s">
        <v>21</v>
      </c>
      <c r="X94" s="75">
        <v>0.85</v>
      </c>
      <c r="Y94" s="43"/>
      <c r="Z94" s="43"/>
      <c r="AA94" s="44"/>
      <c r="AB94" s="45">
        <f>ROUND(ROUND(ROUND(G80+K92,0)*U93,0)*X94,0)</f>
        <v>392</v>
      </c>
      <c r="AC94" s="79"/>
    </row>
    <row r="95" ht="16.5" customHeight="1">
      <c r="A95" s="29">
        <v>63.0</v>
      </c>
      <c r="B95" s="30">
        <v>1287.0</v>
      </c>
      <c r="C95" s="32" t="s">
        <v>119</v>
      </c>
      <c r="D95" s="69"/>
      <c r="E95" s="69"/>
      <c r="F95" s="94"/>
      <c r="G95" s="98"/>
      <c r="H95" s="8"/>
      <c r="I95" s="54"/>
      <c r="J95" s="482"/>
      <c r="K95" s="83"/>
      <c r="L95" s="97"/>
      <c r="M95" s="100"/>
      <c r="N95" s="481"/>
      <c r="O95" s="67" t="s">
        <v>27</v>
      </c>
      <c r="P95" s="7"/>
      <c r="Q95" s="7"/>
      <c r="R95" s="7"/>
      <c r="S95" s="35"/>
      <c r="T95" s="41" t="s">
        <v>21</v>
      </c>
      <c r="U95" s="68">
        <v>0.5</v>
      </c>
      <c r="V95" s="77"/>
      <c r="W95" s="77"/>
      <c r="X95" s="77"/>
      <c r="Y95" s="77"/>
      <c r="Z95" s="77"/>
      <c r="AA95" s="72"/>
      <c r="AB95" s="45">
        <f>ROUND(ROUND(G80+K92,0)*U95,0)</f>
        <v>329</v>
      </c>
      <c r="AC95" s="79"/>
    </row>
    <row r="96" ht="16.5" customHeight="1">
      <c r="A96" s="29">
        <v>63.0</v>
      </c>
      <c r="B96" s="30">
        <v>1288.0</v>
      </c>
      <c r="C96" s="32" t="s">
        <v>120</v>
      </c>
      <c r="D96" s="69"/>
      <c r="E96" s="69"/>
      <c r="F96" s="94"/>
      <c r="G96" s="98"/>
      <c r="H96" s="8"/>
      <c r="I96" s="54"/>
      <c r="J96" s="482"/>
      <c r="K96" s="83"/>
      <c r="L96" s="97"/>
      <c r="M96" s="100"/>
      <c r="N96" s="483"/>
      <c r="O96" s="71"/>
      <c r="P96" s="22"/>
      <c r="Q96" s="22"/>
      <c r="R96" s="22"/>
      <c r="S96" s="57"/>
      <c r="T96" s="56"/>
      <c r="U96" s="72"/>
      <c r="V96" s="73" t="s">
        <v>20</v>
      </c>
      <c r="W96" s="74" t="s">
        <v>21</v>
      </c>
      <c r="X96" s="75">
        <v>0.85</v>
      </c>
      <c r="Y96" s="43"/>
      <c r="Z96" s="43"/>
      <c r="AA96" s="44"/>
      <c r="AB96" s="45">
        <f>ROUND(ROUND(ROUND(G80+K92,0)*U95,0)*X96,0)</f>
        <v>280</v>
      </c>
      <c r="AC96" s="79"/>
    </row>
    <row r="97" ht="16.5" customHeight="1">
      <c r="A97" s="29">
        <v>63.0</v>
      </c>
      <c r="B97" s="30">
        <v>1289.0</v>
      </c>
      <c r="C97" s="32" t="s">
        <v>121</v>
      </c>
      <c r="D97" s="69"/>
      <c r="E97" s="69"/>
      <c r="F97" s="94"/>
      <c r="G97" s="98"/>
      <c r="H97" s="8"/>
      <c r="I97" s="54"/>
      <c r="J97" s="69"/>
      <c r="K97" s="83"/>
      <c r="L97" s="97"/>
      <c r="M97" s="100"/>
      <c r="N97" s="67"/>
      <c r="O97" s="81"/>
      <c r="P97" s="7"/>
      <c r="Q97" s="7"/>
      <c r="R97" s="7"/>
      <c r="S97" s="35"/>
      <c r="T97" s="41"/>
      <c r="U97" s="68"/>
      <c r="V97" s="43"/>
      <c r="W97" s="43"/>
      <c r="X97" s="44"/>
      <c r="Y97" s="82" t="s">
        <v>30</v>
      </c>
      <c r="Z97" s="83">
        <v>5.0</v>
      </c>
      <c r="AA97" s="84" t="s">
        <v>31</v>
      </c>
      <c r="AB97" s="45">
        <f>ROUND(ROUND(G80+K92,0)-Z97,0)</f>
        <v>653</v>
      </c>
      <c r="AC97" s="79"/>
    </row>
    <row r="98" ht="16.5" customHeight="1">
      <c r="A98" s="29">
        <v>63.0</v>
      </c>
      <c r="B98" s="30">
        <v>1290.0</v>
      </c>
      <c r="C98" s="32" t="s">
        <v>122</v>
      </c>
      <c r="D98" s="69"/>
      <c r="E98" s="69"/>
      <c r="F98" s="94"/>
      <c r="G98" s="98"/>
      <c r="H98" s="8"/>
      <c r="I98" s="54"/>
      <c r="J98" s="69"/>
      <c r="K98" s="83"/>
      <c r="L98" s="97"/>
      <c r="M98" s="100"/>
      <c r="N98" s="71"/>
      <c r="O98" s="85"/>
      <c r="P98" s="22"/>
      <c r="Q98" s="22"/>
      <c r="R98" s="22"/>
      <c r="S98" s="57"/>
      <c r="T98" s="56"/>
      <c r="U98" s="72"/>
      <c r="V98" s="59" t="s">
        <v>20</v>
      </c>
      <c r="W98" s="41" t="s">
        <v>21</v>
      </c>
      <c r="X98" s="86">
        <v>0.85</v>
      </c>
      <c r="Y98" s="482"/>
      <c r="Z98" s="83"/>
      <c r="AA98" s="84"/>
      <c r="AB98" s="45">
        <f>ROUND(ROUND(ROUND(G80+K92,0)*X98,0)-Z97,0)</f>
        <v>554</v>
      </c>
      <c r="AC98" s="79"/>
    </row>
    <row r="99" ht="16.5" customHeight="1">
      <c r="A99" s="29">
        <v>63.0</v>
      </c>
      <c r="B99" s="30">
        <v>1291.0</v>
      </c>
      <c r="C99" s="32" t="s">
        <v>123</v>
      </c>
      <c r="D99" s="69"/>
      <c r="E99" s="69"/>
      <c r="F99" s="94"/>
      <c r="G99" s="98"/>
      <c r="H99" s="8"/>
      <c r="I99" s="54"/>
      <c r="J99" s="69"/>
      <c r="K99" s="83"/>
      <c r="L99" s="97"/>
      <c r="M99" s="100"/>
      <c r="N99" s="33" t="s">
        <v>23</v>
      </c>
      <c r="O99" s="67" t="s">
        <v>24</v>
      </c>
      <c r="P99" s="7"/>
      <c r="Q99" s="7"/>
      <c r="R99" s="7"/>
      <c r="S99" s="35"/>
      <c r="T99" s="41" t="s">
        <v>21</v>
      </c>
      <c r="U99" s="68">
        <v>0.7</v>
      </c>
      <c r="V99" s="88"/>
      <c r="W99" s="88"/>
      <c r="X99" s="89"/>
      <c r="Y99" s="482"/>
      <c r="Z99" s="90"/>
      <c r="AA99" s="91"/>
      <c r="AB99" s="45">
        <f>ROUND(ROUND(ROUND(G80+K92,0)*U99,0)-Z97,0)</f>
        <v>456</v>
      </c>
      <c r="AC99" s="79"/>
    </row>
    <row r="100" ht="16.5" customHeight="1">
      <c r="A100" s="29">
        <v>63.0</v>
      </c>
      <c r="B100" s="30">
        <v>1292.0</v>
      </c>
      <c r="C100" s="32" t="s">
        <v>124</v>
      </c>
      <c r="D100" s="69"/>
      <c r="E100" s="69"/>
      <c r="F100" s="94"/>
      <c r="G100" s="98"/>
      <c r="H100" s="8"/>
      <c r="I100" s="54"/>
      <c r="J100" s="69"/>
      <c r="K100" s="83"/>
      <c r="L100" s="97"/>
      <c r="M100" s="100"/>
      <c r="N100" s="481"/>
      <c r="O100" s="71"/>
      <c r="P100" s="22"/>
      <c r="Q100" s="22"/>
      <c r="R100" s="22"/>
      <c r="S100" s="57"/>
      <c r="T100" s="56"/>
      <c r="U100" s="72"/>
      <c r="V100" s="73" t="s">
        <v>20</v>
      </c>
      <c r="W100" s="74" t="s">
        <v>21</v>
      </c>
      <c r="X100" s="92">
        <v>0.85</v>
      </c>
      <c r="Y100" s="482"/>
      <c r="Z100" s="90"/>
      <c r="AA100" s="91"/>
      <c r="AB100" s="45">
        <f>ROUND(ROUND(ROUND(ROUND(G80+K92,0)*U99,0)*X100,0)-Z97,0)</f>
        <v>387</v>
      </c>
      <c r="AC100" s="79"/>
    </row>
    <row r="101" ht="16.5" customHeight="1">
      <c r="A101" s="29">
        <v>63.0</v>
      </c>
      <c r="B101" s="30">
        <v>1293.0</v>
      </c>
      <c r="C101" s="32" t="s">
        <v>125</v>
      </c>
      <c r="D101" s="69"/>
      <c r="E101" s="69"/>
      <c r="F101" s="94"/>
      <c r="G101" s="98"/>
      <c r="H101" s="8"/>
      <c r="I101" s="54"/>
      <c r="J101" s="69"/>
      <c r="K101" s="83"/>
      <c r="L101" s="97"/>
      <c r="M101" s="100"/>
      <c r="N101" s="481"/>
      <c r="O101" s="81" t="s">
        <v>27</v>
      </c>
      <c r="P101" s="7"/>
      <c r="Q101" s="7"/>
      <c r="R101" s="7"/>
      <c r="S101" s="35"/>
      <c r="T101" s="41" t="s">
        <v>21</v>
      </c>
      <c r="U101" s="68">
        <v>0.5</v>
      </c>
      <c r="V101" s="77"/>
      <c r="W101" s="77"/>
      <c r="X101" s="72"/>
      <c r="Y101" s="482"/>
      <c r="Z101" s="90"/>
      <c r="AA101" s="91"/>
      <c r="AB101" s="45">
        <f>ROUND(ROUND(ROUND(G80+K92,0)*U101,0)-Z97,0)</f>
        <v>324</v>
      </c>
      <c r="AC101" s="79"/>
    </row>
    <row r="102" ht="16.5" customHeight="1">
      <c r="A102" s="29">
        <v>63.0</v>
      </c>
      <c r="B102" s="30">
        <v>1294.0</v>
      </c>
      <c r="C102" s="32" t="s">
        <v>126</v>
      </c>
      <c r="D102" s="69"/>
      <c r="E102" s="69"/>
      <c r="F102" s="107"/>
      <c r="G102" s="108"/>
      <c r="H102" s="22"/>
      <c r="I102" s="109"/>
      <c r="J102" s="110"/>
      <c r="K102" s="56"/>
      <c r="L102" s="111"/>
      <c r="M102" s="58"/>
      <c r="N102" s="483"/>
      <c r="O102" s="85"/>
      <c r="P102" s="22"/>
      <c r="Q102" s="22"/>
      <c r="R102" s="22"/>
      <c r="S102" s="57"/>
      <c r="T102" s="56"/>
      <c r="U102" s="72"/>
      <c r="V102" s="73" t="s">
        <v>20</v>
      </c>
      <c r="W102" s="74" t="s">
        <v>21</v>
      </c>
      <c r="X102" s="92">
        <v>0.85</v>
      </c>
      <c r="Y102" s="484"/>
      <c r="Z102" s="77"/>
      <c r="AA102" s="72"/>
      <c r="AB102" s="45">
        <f>ROUND(ROUND(ROUND(ROUND(G80+K92,0)*U101,0)*X102,0)-Z97,0)</f>
        <v>275</v>
      </c>
      <c r="AC102" s="79"/>
    </row>
    <row r="103" ht="16.5" customHeight="1">
      <c r="A103" s="29">
        <v>63.0</v>
      </c>
      <c r="B103" s="30">
        <v>1381.0</v>
      </c>
      <c r="C103" s="32" t="s">
        <v>127</v>
      </c>
      <c r="D103" s="69"/>
      <c r="E103" s="69"/>
      <c r="F103" s="102" t="s">
        <v>52</v>
      </c>
      <c r="G103" s="35"/>
      <c r="H103" s="35"/>
      <c r="I103" s="36"/>
      <c r="J103" s="37"/>
      <c r="K103" s="7"/>
      <c r="L103" s="38"/>
      <c r="M103" s="39"/>
      <c r="N103" s="40"/>
      <c r="O103" s="41"/>
      <c r="P103" s="7"/>
      <c r="Q103" s="7"/>
      <c r="R103" s="7"/>
      <c r="S103" s="35"/>
      <c r="T103" s="41"/>
      <c r="U103" s="42"/>
      <c r="V103" s="43"/>
      <c r="W103" s="43"/>
      <c r="X103" s="43"/>
      <c r="Y103" s="43"/>
      <c r="Z103" s="43"/>
      <c r="AA103" s="44"/>
      <c r="AB103" s="45">
        <f>ROUND(G104,0)</f>
        <v>433</v>
      </c>
      <c r="AC103" s="79"/>
    </row>
    <row r="104" ht="16.5" customHeight="1">
      <c r="A104" s="29">
        <v>63.0</v>
      </c>
      <c r="B104" s="30">
        <v>1382.0</v>
      </c>
      <c r="C104" s="32" t="s">
        <v>128</v>
      </c>
      <c r="D104" s="69"/>
      <c r="E104" s="69"/>
      <c r="F104" s="482"/>
      <c r="G104" s="50">
        <v>433.0</v>
      </c>
      <c r="H104" s="8" t="s">
        <v>9</v>
      </c>
      <c r="I104" s="51"/>
      <c r="J104" s="52"/>
      <c r="K104" s="8"/>
      <c r="L104" s="53"/>
      <c r="M104" s="54"/>
      <c r="N104" s="55"/>
      <c r="O104" s="56"/>
      <c r="P104" s="22"/>
      <c r="Q104" s="22"/>
      <c r="R104" s="22"/>
      <c r="S104" s="57"/>
      <c r="T104" s="56"/>
      <c r="U104" s="58"/>
      <c r="V104" s="59" t="s">
        <v>20</v>
      </c>
      <c r="W104" s="41" t="s">
        <v>21</v>
      </c>
      <c r="X104" s="60">
        <v>0.85</v>
      </c>
      <c r="Y104" s="43"/>
      <c r="Z104" s="43"/>
      <c r="AA104" s="44"/>
      <c r="AB104" s="45">
        <f>ROUND(G104*X104,0)</f>
        <v>368</v>
      </c>
      <c r="AC104" s="79"/>
    </row>
    <row r="105" ht="16.5" customHeight="1">
      <c r="A105" s="29">
        <v>63.0</v>
      </c>
      <c r="B105" s="30">
        <v>1383.0</v>
      </c>
      <c r="C105" s="32" t="s">
        <v>129</v>
      </c>
      <c r="D105" s="94"/>
      <c r="E105" s="94"/>
      <c r="F105" s="482"/>
      <c r="G105" s="63"/>
      <c r="H105" s="63"/>
      <c r="I105" s="51"/>
      <c r="J105" s="64"/>
      <c r="K105" s="65"/>
      <c r="L105" s="65"/>
      <c r="M105" s="66"/>
      <c r="N105" s="33" t="s">
        <v>23</v>
      </c>
      <c r="O105" s="67" t="s">
        <v>24</v>
      </c>
      <c r="P105" s="7"/>
      <c r="Q105" s="7"/>
      <c r="R105" s="7"/>
      <c r="S105" s="35"/>
      <c r="T105" s="41" t="s">
        <v>21</v>
      </c>
      <c r="U105" s="68">
        <v>0.7</v>
      </c>
      <c r="V105" s="88"/>
      <c r="W105" s="88"/>
      <c r="X105" s="88"/>
      <c r="Y105" s="88"/>
      <c r="Z105" s="88"/>
      <c r="AA105" s="89"/>
      <c r="AB105" s="45">
        <f>ROUND(G104*U105,0)</f>
        <v>303</v>
      </c>
      <c r="AC105" s="79"/>
    </row>
    <row r="106" ht="16.5" customHeight="1">
      <c r="A106" s="29">
        <v>63.0</v>
      </c>
      <c r="B106" s="30">
        <v>1384.0</v>
      </c>
      <c r="C106" s="32" t="s">
        <v>130</v>
      </c>
      <c r="D106" s="94"/>
      <c r="E106" s="94"/>
      <c r="F106" s="482"/>
      <c r="G106" s="63"/>
      <c r="H106" s="63"/>
      <c r="I106" s="51"/>
      <c r="J106" s="64"/>
      <c r="K106" s="65"/>
      <c r="L106" s="65"/>
      <c r="M106" s="66"/>
      <c r="N106" s="481"/>
      <c r="O106" s="71"/>
      <c r="P106" s="22"/>
      <c r="Q106" s="22"/>
      <c r="R106" s="22"/>
      <c r="S106" s="57"/>
      <c r="T106" s="56"/>
      <c r="U106" s="72"/>
      <c r="V106" s="73" t="s">
        <v>20</v>
      </c>
      <c r="W106" s="74" t="s">
        <v>21</v>
      </c>
      <c r="X106" s="75">
        <v>0.85</v>
      </c>
      <c r="Y106" s="43"/>
      <c r="Z106" s="43"/>
      <c r="AA106" s="44"/>
      <c r="AB106" s="45">
        <f>ROUND(ROUND(G104*U105,0)*X106,0)</f>
        <v>258</v>
      </c>
      <c r="AC106" s="79"/>
    </row>
    <row r="107" ht="16.5" customHeight="1">
      <c r="A107" s="29">
        <v>63.0</v>
      </c>
      <c r="B107" s="30">
        <v>1385.0</v>
      </c>
      <c r="C107" s="32" t="s">
        <v>131</v>
      </c>
      <c r="D107" s="94"/>
      <c r="E107" s="94"/>
      <c r="F107" s="482"/>
      <c r="G107" s="63"/>
      <c r="H107" s="63"/>
      <c r="I107" s="51"/>
      <c r="J107" s="64"/>
      <c r="K107" s="65"/>
      <c r="L107" s="65"/>
      <c r="M107" s="66"/>
      <c r="N107" s="481"/>
      <c r="O107" s="67" t="s">
        <v>27</v>
      </c>
      <c r="P107" s="7"/>
      <c r="Q107" s="7"/>
      <c r="R107" s="7"/>
      <c r="S107" s="35"/>
      <c r="T107" s="41" t="s">
        <v>21</v>
      </c>
      <c r="U107" s="68">
        <v>0.5</v>
      </c>
      <c r="V107" s="77"/>
      <c r="W107" s="77"/>
      <c r="X107" s="77"/>
      <c r="Y107" s="77"/>
      <c r="Z107" s="77"/>
      <c r="AA107" s="72"/>
      <c r="AB107" s="45">
        <f>ROUND(G104*U107,0)</f>
        <v>217</v>
      </c>
      <c r="AC107" s="79"/>
    </row>
    <row r="108" ht="16.5" customHeight="1">
      <c r="A108" s="29">
        <v>63.0</v>
      </c>
      <c r="B108" s="30">
        <v>1386.0</v>
      </c>
      <c r="C108" s="32" t="s">
        <v>132</v>
      </c>
      <c r="D108" s="94"/>
      <c r="E108" s="94"/>
      <c r="F108" s="482"/>
      <c r="G108" s="63"/>
      <c r="H108" s="63"/>
      <c r="I108" s="51"/>
      <c r="J108" s="64"/>
      <c r="K108" s="65"/>
      <c r="L108" s="65"/>
      <c r="M108" s="66"/>
      <c r="N108" s="483"/>
      <c r="O108" s="71"/>
      <c r="P108" s="22"/>
      <c r="Q108" s="22"/>
      <c r="R108" s="22"/>
      <c r="S108" s="57"/>
      <c r="T108" s="56"/>
      <c r="U108" s="72"/>
      <c r="V108" s="73" t="s">
        <v>20</v>
      </c>
      <c r="W108" s="74" t="s">
        <v>21</v>
      </c>
      <c r="X108" s="75">
        <v>0.85</v>
      </c>
      <c r="Y108" s="43"/>
      <c r="Z108" s="43"/>
      <c r="AA108" s="44"/>
      <c r="AB108" s="114">
        <f>ROUND(ROUND(G104*U107,0)*X108,0)</f>
        <v>184</v>
      </c>
      <c r="AC108" s="79"/>
    </row>
    <row r="109" ht="16.5" customHeight="1">
      <c r="A109" s="29">
        <v>63.0</v>
      </c>
      <c r="B109" s="30">
        <v>1387.0</v>
      </c>
      <c r="C109" s="32" t="s">
        <v>133</v>
      </c>
      <c r="D109" s="94"/>
      <c r="E109" s="94"/>
      <c r="F109" s="482"/>
      <c r="G109" s="63"/>
      <c r="H109" s="63"/>
      <c r="I109" s="51"/>
      <c r="J109" s="64"/>
      <c r="K109" s="65"/>
      <c r="L109" s="65"/>
      <c r="M109" s="66"/>
      <c r="N109" s="67"/>
      <c r="O109" s="81"/>
      <c r="P109" s="7"/>
      <c r="Q109" s="7"/>
      <c r="R109" s="7"/>
      <c r="S109" s="35"/>
      <c r="T109" s="41"/>
      <c r="U109" s="68"/>
      <c r="V109" s="43"/>
      <c r="W109" s="43"/>
      <c r="X109" s="44"/>
      <c r="Y109" s="82" t="s">
        <v>30</v>
      </c>
      <c r="Z109" s="83">
        <v>5.0</v>
      </c>
      <c r="AA109" s="84" t="s">
        <v>31</v>
      </c>
      <c r="AB109" s="45">
        <f>ROUND(G104-Z109,0)</f>
        <v>428</v>
      </c>
      <c r="AC109" s="79"/>
    </row>
    <row r="110" ht="16.5" customHeight="1">
      <c r="A110" s="29">
        <v>63.0</v>
      </c>
      <c r="B110" s="30">
        <v>1388.0</v>
      </c>
      <c r="C110" s="32" t="s">
        <v>134</v>
      </c>
      <c r="D110" s="94"/>
      <c r="E110" s="94"/>
      <c r="F110" s="482"/>
      <c r="G110" s="63"/>
      <c r="H110" s="63"/>
      <c r="I110" s="51"/>
      <c r="J110" s="64"/>
      <c r="K110" s="65"/>
      <c r="L110" s="65"/>
      <c r="M110" s="66"/>
      <c r="N110" s="71"/>
      <c r="O110" s="85"/>
      <c r="P110" s="22"/>
      <c r="Q110" s="22"/>
      <c r="R110" s="22"/>
      <c r="S110" s="57"/>
      <c r="T110" s="56"/>
      <c r="U110" s="72"/>
      <c r="V110" s="59" t="s">
        <v>20</v>
      </c>
      <c r="W110" s="41" t="s">
        <v>21</v>
      </c>
      <c r="X110" s="86">
        <v>0.85</v>
      </c>
      <c r="Y110" s="482"/>
      <c r="Z110" s="83"/>
      <c r="AA110" s="84"/>
      <c r="AB110" s="45">
        <f>ROUND(ROUND(G104*X110,0)-Z109,0)</f>
        <v>363</v>
      </c>
      <c r="AC110" s="79"/>
    </row>
    <row r="111" ht="16.5" customHeight="1">
      <c r="A111" s="29">
        <v>63.0</v>
      </c>
      <c r="B111" s="30">
        <v>1389.0</v>
      </c>
      <c r="C111" s="32" t="s">
        <v>135</v>
      </c>
      <c r="D111" s="94"/>
      <c r="E111" s="94"/>
      <c r="F111" s="482"/>
      <c r="G111" s="63"/>
      <c r="H111" s="63"/>
      <c r="I111" s="51"/>
      <c r="J111" s="64"/>
      <c r="K111" s="65"/>
      <c r="L111" s="65"/>
      <c r="M111" s="66"/>
      <c r="N111" s="33" t="s">
        <v>23</v>
      </c>
      <c r="O111" s="67" t="s">
        <v>24</v>
      </c>
      <c r="P111" s="7"/>
      <c r="Q111" s="7"/>
      <c r="R111" s="7"/>
      <c r="S111" s="35"/>
      <c r="T111" s="41" t="s">
        <v>21</v>
      </c>
      <c r="U111" s="68">
        <v>0.7</v>
      </c>
      <c r="V111" s="88"/>
      <c r="W111" s="88"/>
      <c r="X111" s="89"/>
      <c r="Y111" s="482"/>
      <c r="Z111" s="90"/>
      <c r="AA111" s="91"/>
      <c r="AB111" s="45">
        <f>ROUND(ROUND(G104*U111,0)-Z109,0)</f>
        <v>298</v>
      </c>
      <c r="AC111" s="79"/>
    </row>
    <row r="112" ht="16.5" customHeight="1">
      <c r="A112" s="29">
        <v>63.0</v>
      </c>
      <c r="B112" s="30">
        <v>1390.0</v>
      </c>
      <c r="C112" s="32" t="s">
        <v>136</v>
      </c>
      <c r="D112" s="94"/>
      <c r="E112" s="94"/>
      <c r="F112" s="76"/>
      <c r="G112" s="63"/>
      <c r="H112" s="63"/>
      <c r="I112" s="51"/>
      <c r="J112" s="64"/>
      <c r="K112" s="65"/>
      <c r="L112" s="65"/>
      <c r="M112" s="66"/>
      <c r="N112" s="481"/>
      <c r="O112" s="71"/>
      <c r="P112" s="22"/>
      <c r="Q112" s="22"/>
      <c r="R112" s="22"/>
      <c r="S112" s="57"/>
      <c r="T112" s="56"/>
      <c r="U112" s="72"/>
      <c r="V112" s="73" t="s">
        <v>20</v>
      </c>
      <c r="W112" s="74" t="s">
        <v>21</v>
      </c>
      <c r="X112" s="92">
        <v>0.85</v>
      </c>
      <c r="Y112" s="482"/>
      <c r="Z112" s="90"/>
      <c r="AA112" s="91"/>
      <c r="AB112" s="45">
        <f>ROUND(ROUND(ROUND(G104*U111,0)*X112,0)-Z109,0)</f>
        <v>253</v>
      </c>
      <c r="AC112" s="79"/>
    </row>
    <row r="113" ht="16.5" customHeight="1">
      <c r="A113" s="29">
        <v>63.0</v>
      </c>
      <c r="B113" s="30">
        <v>1391.0</v>
      </c>
      <c r="C113" s="32" t="s">
        <v>137</v>
      </c>
      <c r="D113" s="94"/>
      <c r="E113" s="94"/>
      <c r="F113" s="76"/>
      <c r="G113" s="63"/>
      <c r="H113" s="63"/>
      <c r="I113" s="51"/>
      <c r="J113" s="64"/>
      <c r="K113" s="65"/>
      <c r="L113" s="65"/>
      <c r="M113" s="66"/>
      <c r="N113" s="481"/>
      <c r="O113" s="81" t="s">
        <v>27</v>
      </c>
      <c r="P113" s="7"/>
      <c r="Q113" s="7"/>
      <c r="R113" s="7"/>
      <c r="S113" s="35"/>
      <c r="T113" s="41" t="s">
        <v>21</v>
      </c>
      <c r="U113" s="68">
        <v>0.5</v>
      </c>
      <c r="V113" s="77"/>
      <c r="W113" s="77"/>
      <c r="X113" s="72"/>
      <c r="Y113" s="482"/>
      <c r="Z113" s="90"/>
      <c r="AA113" s="91"/>
      <c r="AB113" s="45">
        <f>ROUND(ROUND(G104*U113,0)-Z109,0)</f>
        <v>212</v>
      </c>
      <c r="AC113" s="79"/>
    </row>
    <row r="114" ht="16.5" customHeight="1">
      <c r="A114" s="29">
        <v>63.0</v>
      </c>
      <c r="B114" s="30">
        <v>1392.0</v>
      </c>
      <c r="C114" s="32" t="s">
        <v>138</v>
      </c>
      <c r="D114" s="94"/>
      <c r="E114" s="94"/>
      <c r="F114" s="76"/>
      <c r="G114" s="63"/>
      <c r="H114" s="63"/>
      <c r="I114" s="51"/>
      <c r="J114" s="64"/>
      <c r="K114" s="65"/>
      <c r="L114" s="65"/>
      <c r="M114" s="66"/>
      <c r="N114" s="483"/>
      <c r="O114" s="85"/>
      <c r="P114" s="22"/>
      <c r="Q114" s="22"/>
      <c r="R114" s="22"/>
      <c r="S114" s="57"/>
      <c r="T114" s="56"/>
      <c r="U114" s="72"/>
      <c r="V114" s="73" t="s">
        <v>20</v>
      </c>
      <c r="W114" s="74" t="s">
        <v>21</v>
      </c>
      <c r="X114" s="92">
        <v>0.85</v>
      </c>
      <c r="Y114" s="484"/>
      <c r="Z114" s="77"/>
      <c r="AA114" s="72"/>
      <c r="AB114" s="114">
        <f>ROUND(ROUND(ROUND(G104*U113,0)*X114,0)-Z109,0)</f>
        <v>179</v>
      </c>
      <c r="AC114" s="79"/>
    </row>
    <row r="115" ht="16.5" customHeight="1">
      <c r="A115" s="29">
        <v>63.0</v>
      </c>
      <c r="B115" s="30">
        <v>1393.0</v>
      </c>
      <c r="C115" s="32" t="s">
        <v>139</v>
      </c>
      <c r="D115" s="94"/>
      <c r="E115" s="94"/>
      <c r="F115" s="94"/>
      <c r="G115" s="63"/>
      <c r="H115" s="63"/>
      <c r="I115" s="95"/>
      <c r="J115" s="82" t="s">
        <v>38</v>
      </c>
      <c r="K115" s="7"/>
      <c r="L115" s="38"/>
      <c r="M115" s="39"/>
      <c r="N115" s="40"/>
      <c r="O115" s="41"/>
      <c r="P115" s="7"/>
      <c r="Q115" s="7"/>
      <c r="R115" s="7"/>
      <c r="S115" s="35"/>
      <c r="T115" s="41"/>
      <c r="U115" s="42"/>
      <c r="V115" s="43"/>
      <c r="W115" s="43"/>
      <c r="X115" s="43"/>
      <c r="Y115" s="43"/>
      <c r="Z115" s="43"/>
      <c r="AA115" s="44"/>
      <c r="AB115" s="45">
        <f>ROUND(G104+K116,0)</f>
        <v>439</v>
      </c>
      <c r="AC115" s="79"/>
    </row>
    <row r="116" ht="16.5" customHeight="1">
      <c r="A116" s="29">
        <v>63.0</v>
      </c>
      <c r="B116" s="30">
        <v>1394.0</v>
      </c>
      <c r="C116" s="32" t="s">
        <v>140</v>
      </c>
      <c r="D116" s="94"/>
      <c r="E116" s="94"/>
      <c r="F116" s="94"/>
      <c r="G116" s="113"/>
      <c r="H116" s="8"/>
      <c r="I116" s="95"/>
      <c r="J116" s="482"/>
      <c r="K116" s="8">
        <v>6.0</v>
      </c>
      <c r="L116" s="53" t="s">
        <v>40</v>
      </c>
      <c r="M116" s="54"/>
      <c r="N116" s="55"/>
      <c r="O116" s="56"/>
      <c r="P116" s="22"/>
      <c r="Q116" s="22"/>
      <c r="R116" s="22"/>
      <c r="S116" s="57"/>
      <c r="T116" s="56"/>
      <c r="U116" s="58"/>
      <c r="V116" s="59" t="s">
        <v>20</v>
      </c>
      <c r="W116" s="41" t="s">
        <v>21</v>
      </c>
      <c r="X116" s="60">
        <v>0.85</v>
      </c>
      <c r="Y116" s="43"/>
      <c r="Z116" s="43"/>
      <c r="AA116" s="44"/>
      <c r="AB116" s="45">
        <f>ROUND(ROUND(G104+K116,0)*X116,0)</f>
        <v>373</v>
      </c>
      <c r="AC116" s="79"/>
    </row>
    <row r="117" ht="16.5" customHeight="1">
      <c r="A117" s="29">
        <v>63.0</v>
      </c>
      <c r="B117" s="30">
        <v>1395.0</v>
      </c>
      <c r="C117" s="32" t="s">
        <v>141</v>
      </c>
      <c r="D117" s="94"/>
      <c r="E117" s="94"/>
      <c r="F117" s="94"/>
      <c r="G117" s="98"/>
      <c r="H117" s="8"/>
      <c r="I117" s="54"/>
      <c r="J117" s="482"/>
      <c r="K117" s="65"/>
      <c r="L117" s="65"/>
      <c r="M117" s="66"/>
      <c r="N117" s="33" t="s">
        <v>23</v>
      </c>
      <c r="O117" s="67" t="s">
        <v>24</v>
      </c>
      <c r="P117" s="7"/>
      <c r="Q117" s="7"/>
      <c r="R117" s="7"/>
      <c r="S117" s="35"/>
      <c r="T117" s="41" t="s">
        <v>21</v>
      </c>
      <c r="U117" s="68">
        <v>0.7</v>
      </c>
      <c r="V117" s="88"/>
      <c r="W117" s="88"/>
      <c r="X117" s="88"/>
      <c r="Y117" s="88"/>
      <c r="Z117" s="88"/>
      <c r="AA117" s="89"/>
      <c r="AB117" s="45">
        <f>ROUND(ROUND(G104+K116,0)*U117,0)</f>
        <v>307</v>
      </c>
      <c r="AC117" s="79"/>
    </row>
    <row r="118" ht="16.5" customHeight="1">
      <c r="A118" s="29">
        <v>63.0</v>
      </c>
      <c r="B118" s="30">
        <v>1396.0</v>
      </c>
      <c r="C118" s="32" t="s">
        <v>142</v>
      </c>
      <c r="D118" s="94"/>
      <c r="E118" s="94"/>
      <c r="F118" s="94"/>
      <c r="G118" s="98"/>
      <c r="H118" s="8"/>
      <c r="I118" s="54"/>
      <c r="J118" s="482"/>
      <c r="K118" s="65"/>
      <c r="L118" s="65"/>
      <c r="M118" s="66"/>
      <c r="N118" s="481"/>
      <c r="O118" s="71"/>
      <c r="P118" s="22"/>
      <c r="Q118" s="22"/>
      <c r="R118" s="22"/>
      <c r="S118" s="57"/>
      <c r="T118" s="56"/>
      <c r="U118" s="72"/>
      <c r="V118" s="73" t="s">
        <v>20</v>
      </c>
      <c r="W118" s="74" t="s">
        <v>21</v>
      </c>
      <c r="X118" s="75">
        <v>0.85</v>
      </c>
      <c r="Y118" s="43"/>
      <c r="Z118" s="43"/>
      <c r="AA118" s="44"/>
      <c r="AB118" s="45">
        <f>ROUND(ROUND(ROUND(G104+K116,0)*U117,0)*X118,0)</f>
        <v>261</v>
      </c>
      <c r="AC118" s="79"/>
    </row>
    <row r="119" ht="16.5" customHeight="1">
      <c r="A119" s="29">
        <v>63.0</v>
      </c>
      <c r="B119" s="30">
        <v>1397.0</v>
      </c>
      <c r="C119" s="32" t="s">
        <v>143</v>
      </c>
      <c r="D119" s="94"/>
      <c r="E119" s="94"/>
      <c r="F119" s="94"/>
      <c r="G119" s="98"/>
      <c r="H119" s="8"/>
      <c r="I119" s="54"/>
      <c r="J119" s="482"/>
      <c r="K119" s="65"/>
      <c r="L119" s="65"/>
      <c r="M119" s="66"/>
      <c r="N119" s="481"/>
      <c r="O119" s="67" t="s">
        <v>27</v>
      </c>
      <c r="P119" s="7"/>
      <c r="Q119" s="7"/>
      <c r="R119" s="7"/>
      <c r="S119" s="35"/>
      <c r="T119" s="41" t="s">
        <v>21</v>
      </c>
      <c r="U119" s="68">
        <v>0.5</v>
      </c>
      <c r="V119" s="77"/>
      <c r="W119" s="77"/>
      <c r="X119" s="77"/>
      <c r="Y119" s="77"/>
      <c r="Z119" s="77"/>
      <c r="AA119" s="72"/>
      <c r="AB119" s="45">
        <f>ROUND(ROUND(G104+K116,0)*U119,0)</f>
        <v>220</v>
      </c>
      <c r="AC119" s="79"/>
    </row>
    <row r="120" ht="16.5" customHeight="1">
      <c r="A120" s="29">
        <v>63.0</v>
      </c>
      <c r="B120" s="30">
        <v>1398.0</v>
      </c>
      <c r="C120" s="32" t="s">
        <v>144</v>
      </c>
      <c r="D120" s="94"/>
      <c r="E120" s="94"/>
      <c r="F120" s="94"/>
      <c r="G120" s="98"/>
      <c r="H120" s="8"/>
      <c r="I120" s="54"/>
      <c r="J120" s="64"/>
      <c r="K120" s="65"/>
      <c r="L120" s="65"/>
      <c r="M120" s="66"/>
      <c r="N120" s="483"/>
      <c r="O120" s="71"/>
      <c r="P120" s="22"/>
      <c r="Q120" s="22"/>
      <c r="R120" s="22"/>
      <c r="S120" s="57"/>
      <c r="T120" s="56"/>
      <c r="U120" s="72"/>
      <c r="V120" s="73" t="s">
        <v>20</v>
      </c>
      <c r="W120" s="74" t="s">
        <v>21</v>
      </c>
      <c r="X120" s="75">
        <v>0.85</v>
      </c>
      <c r="Y120" s="43"/>
      <c r="Z120" s="43"/>
      <c r="AA120" s="44"/>
      <c r="AB120" s="45">
        <f>ROUND(ROUND(ROUND(G104+K116,0)*U119,0)*X120,0)</f>
        <v>187</v>
      </c>
      <c r="AC120" s="79"/>
    </row>
    <row r="121" ht="16.5" customHeight="1">
      <c r="A121" s="29">
        <v>63.0</v>
      </c>
      <c r="B121" s="30">
        <v>1399.0</v>
      </c>
      <c r="C121" s="32" t="s">
        <v>145</v>
      </c>
      <c r="D121" s="94"/>
      <c r="E121" s="94"/>
      <c r="F121" s="94"/>
      <c r="G121" s="98"/>
      <c r="H121" s="8"/>
      <c r="I121" s="54"/>
      <c r="J121" s="64"/>
      <c r="K121" s="65"/>
      <c r="L121" s="65"/>
      <c r="M121" s="66"/>
      <c r="N121" s="67"/>
      <c r="O121" s="81"/>
      <c r="P121" s="7"/>
      <c r="Q121" s="7"/>
      <c r="R121" s="7"/>
      <c r="S121" s="35"/>
      <c r="T121" s="41"/>
      <c r="U121" s="68"/>
      <c r="V121" s="43"/>
      <c r="W121" s="43"/>
      <c r="X121" s="44"/>
      <c r="Y121" s="82" t="s">
        <v>30</v>
      </c>
      <c r="Z121" s="83">
        <v>5.0</v>
      </c>
      <c r="AA121" s="84" t="s">
        <v>31</v>
      </c>
      <c r="AB121" s="45">
        <f>ROUND(ROUND(G104+K116,0)-Z121,0)</f>
        <v>434</v>
      </c>
      <c r="AC121" s="79"/>
    </row>
    <row r="122" ht="16.5" customHeight="1">
      <c r="A122" s="29">
        <v>63.0</v>
      </c>
      <c r="B122" s="30">
        <v>1400.0</v>
      </c>
      <c r="C122" s="32" t="s">
        <v>146</v>
      </c>
      <c r="D122" s="94"/>
      <c r="E122" s="94"/>
      <c r="F122" s="94"/>
      <c r="G122" s="98"/>
      <c r="H122" s="8"/>
      <c r="I122" s="54"/>
      <c r="J122" s="64"/>
      <c r="K122" s="65"/>
      <c r="L122" s="65"/>
      <c r="M122" s="66"/>
      <c r="N122" s="71"/>
      <c r="O122" s="85"/>
      <c r="P122" s="22"/>
      <c r="Q122" s="22"/>
      <c r="R122" s="22"/>
      <c r="S122" s="57"/>
      <c r="T122" s="56"/>
      <c r="U122" s="72"/>
      <c r="V122" s="59" t="s">
        <v>20</v>
      </c>
      <c r="W122" s="41" t="s">
        <v>21</v>
      </c>
      <c r="X122" s="86">
        <v>0.85</v>
      </c>
      <c r="Y122" s="482"/>
      <c r="Z122" s="83"/>
      <c r="AA122" s="84"/>
      <c r="AB122" s="45">
        <f>ROUND(ROUND(ROUND(G104+K116,0)*X122,0)-Z121,0)</f>
        <v>368</v>
      </c>
      <c r="AC122" s="79"/>
    </row>
    <row r="123" ht="16.5" customHeight="1">
      <c r="A123" s="29">
        <v>63.0</v>
      </c>
      <c r="B123" s="30">
        <v>1401.0</v>
      </c>
      <c r="C123" s="32" t="s">
        <v>147</v>
      </c>
      <c r="D123" s="94"/>
      <c r="E123" s="94"/>
      <c r="F123" s="94"/>
      <c r="G123" s="98"/>
      <c r="H123" s="8"/>
      <c r="I123" s="54"/>
      <c r="J123" s="64"/>
      <c r="K123" s="65"/>
      <c r="L123" s="65"/>
      <c r="M123" s="66"/>
      <c r="N123" s="33" t="s">
        <v>23</v>
      </c>
      <c r="O123" s="67" t="s">
        <v>24</v>
      </c>
      <c r="P123" s="7"/>
      <c r="Q123" s="7"/>
      <c r="R123" s="7"/>
      <c r="S123" s="35"/>
      <c r="T123" s="41" t="s">
        <v>21</v>
      </c>
      <c r="U123" s="68">
        <v>0.7</v>
      </c>
      <c r="V123" s="88"/>
      <c r="W123" s="88"/>
      <c r="X123" s="89"/>
      <c r="Y123" s="482"/>
      <c r="Z123" s="90"/>
      <c r="AA123" s="91"/>
      <c r="AB123" s="45">
        <f>ROUND(ROUND(ROUND(G104+K116,0)*U123,0)-Z121,0)</f>
        <v>302</v>
      </c>
      <c r="AC123" s="79"/>
    </row>
    <row r="124" ht="16.5" customHeight="1">
      <c r="A124" s="29">
        <v>63.0</v>
      </c>
      <c r="B124" s="30">
        <v>1402.0</v>
      </c>
      <c r="C124" s="32" t="s">
        <v>148</v>
      </c>
      <c r="D124" s="94"/>
      <c r="E124" s="94"/>
      <c r="F124" s="94"/>
      <c r="G124" s="98"/>
      <c r="H124" s="8"/>
      <c r="I124" s="54"/>
      <c r="J124" s="64"/>
      <c r="K124" s="65"/>
      <c r="L124" s="65"/>
      <c r="M124" s="66"/>
      <c r="N124" s="481"/>
      <c r="O124" s="71"/>
      <c r="P124" s="22"/>
      <c r="Q124" s="22"/>
      <c r="R124" s="22"/>
      <c r="S124" s="57"/>
      <c r="T124" s="56"/>
      <c r="U124" s="72"/>
      <c r="V124" s="73" t="s">
        <v>20</v>
      </c>
      <c r="W124" s="74" t="s">
        <v>21</v>
      </c>
      <c r="X124" s="92">
        <v>0.85</v>
      </c>
      <c r="Y124" s="482"/>
      <c r="Z124" s="90"/>
      <c r="AA124" s="91"/>
      <c r="AB124" s="45">
        <f>ROUND(ROUND(ROUND(ROUND(G104+K116,0)*U123,0)*X124,0)-Z121,0)</f>
        <v>256</v>
      </c>
      <c r="AC124" s="79"/>
    </row>
    <row r="125" ht="16.5" customHeight="1">
      <c r="A125" s="29">
        <v>63.0</v>
      </c>
      <c r="B125" s="30">
        <v>1403.0</v>
      </c>
      <c r="C125" s="32" t="s">
        <v>149</v>
      </c>
      <c r="D125" s="94"/>
      <c r="E125" s="94"/>
      <c r="F125" s="94"/>
      <c r="G125" s="98"/>
      <c r="H125" s="8"/>
      <c r="I125" s="54"/>
      <c r="J125" s="64"/>
      <c r="K125" s="65"/>
      <c r="L125" s="65"/>
      <c r="M125" s="66"/>
      <c r="N125" s="481"/>
      <c r="O125" s="81" t="s">
        <v>27</v>
      </c>
      <c r="P125" s="7"/>
      <c r="Q125" s="7"/>
      <c r="R125" s="7"/>
      <c r="S125" s="35"/>
      <c r="T125" s="41" t="s">
        <v>21</v>
      </c>
      <c r="U125" s="68">
        <v>0.5</v>
      </c>
      <c r="V125" s="77"/>
      <c r="W125" s="77"/>
      <c r="X125" s="72"/>
      <c r="Y125" s="482"/>
      <c r="Z125" s="90"/>
      <c r="AA125" s="91"/>
      <c r="AB125" s="45">
        <f>ROUND(ROUND(ROUND(G104+K116,0)*U125,0)-Z121,0)</f>
        <v>215</v>
      </c>
      <c r="AC125" s="79"/>
    </row>
    <row r="126" ht="16.5" customHeight="1">
      <c r="A126" s="29">
        <v>63.0</v>
      </c>
      <c r="B126" s="30">
        <v>1404.0</v>
      </c>
      <c r="C126" s="32" t="s">
        <v>150</v>
      </c>
      <c r="D126" s="94"/>
      <c r="E126" s="94"/>
      <c r="F126" s="107"/>
      <c r="G126" s="108"/>
      <c r="H126" s="22"/>
      <c r="I126" s="109"/>
      <c r="J126" s="64"/>
      <c r="K126" s="65"/>
      <c r="L126" s="65"/>
      <c r="M126" s="66"/>
      <c r="N126" s="483"/>
      <c r="O126" s="85"/>
      <c r="P126" s="22"/>
      <c r="Q126" s="22"/>
      <c r="R126" s="22"/>
      <c r="S126" s="57"/>
      <c r="T126" s="56"/>
      <c r="U126" s="72"/>
      <c r="V126" s="73" t="s">
        <v>20</v>
      </c>
      <c r="W126" s="74" t="s">
        <v>21</v>
      </c>
      <c r="X126" s="92">
        <v>0.85</v>
      </c>
      <c r="Y126" s="484"/>
      <c r="Z126" s="77"/>
      <c r="AA126" s="72"/>
      <c r="AB126" s="45">
        <f>ROUND(ROUND(ROUND(ROUND(G104+K116,0)*U125,0)*X126,0)-Z121,0)</f>
        <v>182</v>
      </c>
      <c r="AC126" s="79"/>
    </row>
    <row r="127" ht="16.5" customHeight="1">
      <c r="A127" s="29">
        <v>63.0</v>
      </c>
      <c r="B127" s="30">
        <v>1481.0</v>
      </c>
      <c r="C127" s="32" t="s">
        <v>151</v>
      </c>
      <c r="D127" s="94"/>
      <c r="E127" s="94"/>
      <c r="F127" s="102" t="s">
        <v>77</v>
      </c>
      <c r="G127" s="35"/>
      <c r="H127" s="35"/>
      <c r="I127" s="36"/>
      <c r="J127" s="37"/>
      <c r="K127" s="7"/>
      <c r="L127" s="38"/>
      <c r="M127" s="39"/>
      <c r="N127" s="40"/>
      <c r="O127" s="41"/>
      <c r="P127" s="7"/>
      <c r="Q127" s="7"/>
      <c r="R127" s="7"/>
      <c r="S127" s="35"/>
      <c r="T127" s="41"/>
      <c r="U127" s="42"/>
      <c r="V127" s="43"/>
      <c r="W127" s="43"/>
      <c r="X127" s="43"/>
      <c r="Y127" s="43"/>
      <c r="Z127" s="43"/>
      <c r="AA127" s="44"/>
      <c r="AB127" s="45">
        <f>ROUND(G128,0)</f>
        <v>326</v>
      </c>
      <c r="AC127" s="79"/>
    </row>
    <row r="128" ht="16.5" customHeight="1">
      <c r="A128" s="29">
        <v>63.0</v>
      </c>
      <c r="B128" s="30">
        <v>1482.0</v>
      </c>
      <c r="C128" s="32" t="s">
        <v>152</v>
      </c>
      <c r="D128" s="94"/>
      <c r="E128" s="94"/>
      <c r="F128" s="482"/>
      <c r="G128" s="50">
        <v>326.0</v>
      </c>
      <c r="H128" s="8" t="s">
        <v>9</v>
      </c>
      <c r="I128" s="51"/>
      <c r="J128" s="52"/>
      <c r="K128" s="8"/>
      <c r="L128" s="53"/>
      <c r="M128" s="54"/>
      <c r="N128" s="55"/>
      <c r="O128" s="56"/>
      <c r="P128" s="22"/>
      <c r="Q128" s="22"/>
      <c r="R128" s="22"/>
      <c r="S128" s="57"/>
      <c r="T128" s="56"/>
      <c r="U128" s="58"/>
      <c r="V128" s="59" t="s">
        <v>20</v>
      </c>
      <c r="W128" s="41" t="s">
        <v>21</v>
      </c>
      <c r="X128" s="60">
        <v>0.85</v>
      </c>
      <c r="Y128" s="43"/>
      <c r="Z128" s="43"/>
      <c r="AA128" s="44"/>
      <c r="AB128" s="45">
        <f>ROUND(G128*X128,0)</f>
        <v>277</v>
      </c>
      <c r="AC128" s="79"/>
    </row>
    <row r="129" ht="16.5" customHeight="1">
      <c r="A129" s="29">
        <v>63.0</v>
      </c>
      <c r="B129" s="30">
        <v>1483.0</v>
      </c>
      <c r="C129" s="32" t="s">
        <v>153</v>
      </c>
      <c r="D129" s="94"/>
      <c r="E129" s="94"/>
      <c r="F129" s="482"/>
      <c r="G129" s="63"/>
      <c r="H129" s="63"/>
      <c r="I129" s="51"/>
      <c r="J129" s="64"/>
      <c r="K129" s="65"/>
      <c r="L129" s="65"/>
      <c r="M129" s="66"/>
      <c r="N129" s="33" t="s">
        <v>23</v>
      </c>
      <c r="O129" s="67" t="s">
        <v>24</v>
      </c>
      <c r="P129" s="7"/>
      <c r="Q129" s="7"/>
      <c r="R129" s="7"/>
      <c r="S129" s="35"/>
      <c r="T129" s="41" t="s">
        <v>21</v>
      </c>
      <c r="U129" s="68">
        <v>0.7</v>
      </c>
      <c r="V129" s="88"/>
      <c r="W129" s="88"/>
      <c r="X129" s="88"/>
      <c r="Y129" s="88"/>
      <c r="Z129" s="88"/>
      <c r="AA129" s="89"/>
      <c r="AB129" s="45">
        <f>ROUND(G128*U129,0)</f>
        <v>228</v>
      </c>
      <c r="AC129" s="79"/>
    </row>
    <row r="130" ht="16.5" customHeight="1">
      <c r="A130" s="29">
        <v>63.0</v>
      </c>
      <c r="B130" s="30">
        <v>1484.0</v>
      </c>
      <c r="C130" s="32" t="s">
        <v>154</v>
      </c>
      <c r="D130" s="94"/>
      <c r="E130" s="94"/>
      <c r="F130" s="482"/>
      <c r="G130" s="63"/>
      <c r="H130" s="63"/>
      <c r="I130" s="51"/>
      <c r="J130" s="64"/>
      <c r="K130" s="65"/>
      <c r="L130" s="65"/>
      <c r="M130" s="66"/>
      <c r="N130" s="481"/>
      <c r="O130" s="71"/>
      <c r="P130" s="22"/>
      <c r="Q130" s="22"/>
      <c r="R130" s="22"/>
      <c r="S130" s="57"/>
      <c r="T130" s="56"/>
      <c r="U130" s="72"/>
      <c r="V130" s="73" t="s">
        <v>20</v>
      </c>
      <c r="W130" s="74" t="s">
        <v>21</v>
      </c>
      <c r="X130" s="75">
        <v>0.85</v>
      </c>
      <c r="Y130" s="43"/>
      <c r="Z130" s="43"/>
      <c r="AA130" s="44"/>
      <c r="AB130" s="45">
        <f>ROUND(ROUND(G128*U129,0)*X130,0)</f>
        <v>194</v>
      </c>
      <c r="AC130" s="79"/>
    </row>
    <row r="131" ht="16.5" customHeight="1">
      <c r="A131" s="29">
        <v>63.0</v>
      </c>
      <c r="B131" s="30">
        <v>1485.0</v>
      </c>
      <c r="C131" s="32" t="s">
        <v>155</v>
      </c>
      <c r="D131" s="94"/>
      <c r="E131" s="94"/>
      <c r="F131" s="76"/>
      <c r="G131" s="63"/>
      <c r="H131" s="63"/>
      <c r="I131" s="51"/>
      <c r="J131" s="64"/>
      <c r="K131" s="65"/>
      <c r="L131" s="65"/>
      <c r="M131" s="66"/>
      <c r="N131" s="481"/>
      <c r="O131" s="67" t="s">
        <v>27</v>
      </c>
      <c r="P131" s="7"/>
      <c r="Q131" s="7"/>
      <c r="R131" s="7"/>
      <c r="S131" s="35"/>
      <c r="T131" s="41" t="s">
        <v>21</v>
      </c>
      <c r="U131" s="68">
        <v>0.5</v>
      </c>
      <c r="V131" s="77"/>
      <c r="W131" s="77"/>
      <c r="X131" s="77"/>
      <c r="Y131" s="77"/>
      <c r="Z131" s="77"/>
      <c r="AA131" s="72"/>
      <c r="AB131" s="45">
        <f>ROUND(G128*U131,0)</f>
        <v>163</v>
      </c>
      <c r="AC131" s="79"/>
    </row>
    <row r="132" ht="16.5" customHeight="1">
      <c r="A132" s="29">
        <v>63.0</v>
      </c>
      <c r="B132" s="30">
        <v>1486.0</v>
      </c>
      <c r="C132" s="32" t="s">
        <v>156</v>
      </c>
      <c r="D132" s="94"/>
      <c r="E132" s="94"/>
      <c r="F132" s="76"/>
      <c r="G132" s="63"/>
      <c r="H132" s="63"/>
      <c r="I132" s="51"/>
      <c r="J132" s="64"/>
      <c r="K132" s="65"/>
      <c r="L132" s="65"/>
      <c r="M132" s="66"/>
      <c r="N132" s="483"/>
      <c r="O132" s="71"/>
      <c r="P132" s="22"/>
      <c r="Q132" s="22"/>
      <c r="R132" s="22"/>
      <c r="S132" s="57"/>
      <c r="T132" s="56"/>
      <c r="U132" s="72"/>
      <c r="V132" s="73" t="s">
        <v>20</v>
      </c>
      <c r="W132" s="74" t="s">
        <v>21</v>
      </c>
      <c r="X132" s="75">
        <v>0.85</v>
      </c>
      <c r="Y132" s="43"/>
      <c r="Z132" s="43"/>
      <c r="AA132" s="44"/>
      <c r="AB132" s="45">
        <f>ROUND(ROUND(G128*U131,0)*X132,0)</f>
        <v>139</v>
      </c>
      <c r="AC132" s="79"/>
    </row>
    <row r="133" ht="16.5" customHeight="1">
      <c r="A133" s="29">
        <v>63.0</v>
      </c>
      <c r="B133" s="30">
        <v>1487.0</v>
      </c>
      <c r="C133" s="32" t="s">
        <v>157</v>
      </c>
      <c r="D133" s="94"/>
      <c r="E133" s="94"/>
      <c r="F133" s="76"/>
      <c r="G133" s="63"/>
      <c r="H133" s="63"/>
      <c r="I133" s="51"/>
      <c r="J133" s="64"/>
      <c r="K133" s="65"/>
      <c r="L133" s="65"/>
      <c r="M133" s="66"/>
      <c r="N133" s="67"/>
      <c r="O133" s="81"/>
      <c r="P133" s="7"/>
      <c r="Q133" s="7"/>
      <c r="R133" s="7"/>
      <c r="S133" s="35"/>
      <c r="T133" s="41"/>
      <c r="U133" s="68"/>
      <c r="V133" s="43"/>
      <c r="W133" s="43"/>
      <c r="X133" s="44"/>
      <c r="Y133" s="82" t="s">
        <v>30</v>
      </c>
      <c r="Z133" s="83">
        <v>5.0</v>
      </c>
      <c r="AA133" s="84" t="s">
        <v>31</v>
      </c>
      <c r="AB133" s="45">
        <f>ROUND(G128-Z133,0)</f>
        <v>321</v>
      </c>
      <c r="AC133" s="79"/>
    </row>
    <row r="134" ht="16.5" customHeight="1">
      <c r="A134" s="29">
        <v>63.0</v>
      </c>
      <c r="B134" s="30">
        <v>1488.0</v>
      </c>
      <c r="C134" s="32" t="s">
        <v>158</v>
      </c>
      <c r="D134" s="94"/>
      <c r="E134" s="94"/>
      <c r="F134" s="76"/>
      <c r="G134" s="63"/>
      <c r="H134" s="63"/>
      <c r="I134" s="51"/>
      <c r="J134" s="64"/>
      <c r="K134" s="65"/>
      <c r="L134" s="65"/>
      <c r="M134" s="66"/>
      <c r="N134" s="71"/>
      <c r="O134" s="85"/>
      <c r="P134" s="22"/>
      <c r="Q134" s="22"/>
      <c r="R134" s="22"/>
      <c r="S134" s="57"/>
      <c r="T134" s="56"/>
      <c r="U134" s="72"/>
      <c r="V134" s="59" t="s">
        <v>20</v>
      </c>
      <c r="W134" s="41" t="s">
        <v>21</v>
      </c>
      <c r="X134" s="86">
        <v>0.85</v>
      </c>
      <c r="Y134" s="482"/>
      <c r="Z134" s="83"/>
      <c r="AA134" s="84"/>
      <c r="AB134" s="45">
        <f>ROUND(ROUND(G128*X134,0)-Z133,0)</f>
        <v>272</v>
      </c>
      <c r="AC134" s="79"/>
    </row>
    <row r="135" ht="16.5" customHeight="1">
      <c r="A135" s="29">
        <v>63.0</v>
      </c>
      <c r="B135" s="30">
        <v>1489.0</v>
      </c>
      <c r="C135" s="32" t="s">
        <v>159</v>
      </c>
      <c r="D135" s="94"/>
      <c r="E135" s="94"/>
      <c r="F135" s="76"/>
      <c r="G135" s="63"/>
      <c r="H135" s="63"/>
      <c r="I135" s="51"/>
      <c r="J135" s="64"/>
      <c r="K135" s="65"/>
      <c r="L135" s="65"/>
      <c r="M135" s="66"/>
      <c r="N135" s="33" t="s">
        <v>23</v>
      </c>
      <c r="O135" s="67" t="s">
        <v>24</v>
      </c>
      <c r="P135" s="7"/>
      <c r="Q135" s="7"/>
      <c r="R135" s="7"/>
      <c r="S135" s="35"/>
      <c r="T135" s="41" t="s">
        <v>21</v>
      </c>
      <c r="U135" s="68">
        <v>0.7</v>
      </c>
      <c r="V135" s="88"/>
      <c r="W135" s="88"/>
      <c r="X135" s="89"/>
      <c r="Y135" s="482"/>
      <c r="Z135" s="90"/>
      <c r="AA135" s="91"/>
      <c r="AB135" s="45">
        <f>ROUND(ROUND(G128*U135,0)-Z133,0)</f>
        <v>223</v>
      </c>
      <c r="AC135" s="79"/>
    </row>
    <row r="136" ht="16.5" customHeight="1">
      <c r="A136" s="29">
        <v>63.0</v>
      </c>
      <c r="B136" s="30">
        <v>1490.0</v>
      </c>
      <c r="C136" s="32" t="s">
        <v>160</v>
      </c>
      <c r="D136" s="94"/>
      <c r="E136" s="94"/>
      <c r="F136" s="76"/>
      <c r="G136" s="63"/>
      <c r="H136" s="63"/>
      <c r="I136" s="51"/>
      <c r="J136" s="64"/>
      <c r="K136" s="65"/>
      <c r="L136" s="65"/>
      <c r="M136" s="66"/>
      <c r="N136" s="481"/>
      <c r="O136" s="71"/>
      <c r="P136" s="22"/>
      <c r="Q136" s="22"/>
      <c r="R136" s="22"/>
      <c r="S136" s="57"/>
      <c r="T136" s="56"/>
      <c r="U136" s="72"/>
      <c r="V136" s="73" t="s">
        <v>20</v>
      </c>
      <c r="W136" s="74" t="s">
        <v>21</v>
      </c>
      <c r="X136" s="92">
        <v>0.85</v>
      </c>
      <c r="Y136" s="482"/>
      <c r="Z136" s="90"/>
      <c r="AA136" s="91"/>
      <c r="AB136" s="45">
        <f>ROUND(ROUND(ROUND(G128*U135,0)*X136,0)-Z133,0)</f>
        <v>189</v>
      </c>
      <c r="AC136" s="79"/>
    </row>
    <row r="137" ht="16.5" customHeight="1">
      <c r="A137" s="29">
        <v>63.0</v>
      </c>
      <c r="B137" s="30">
        <v>1491.0</v>
      </c>
      <c r="C137" s="32" t="s">
        <v>161</v>
      </c>
      <c r="D137" s="94"/>
      <c r="E137" s="94"/>
      <c r="F137" s="76"/>
      <c r="G137" s="63"/>
      <c r="H137" s="63"/>
      <c r="I137" s="51"/>
      <c r="J137" s="64"/>
      <c r="K137" s="65"/>
      <c r="L137" s="65"/>
      <c r="M137" s="66"/>
      <c r="N137" s="481"/>
      <c r="O137" s="81" t="s">
        <v>27</v>
      </c>
      <c r="P137" s="7"/>
      <c r="Q137" s="7"/>
      <c r="R137" s="7"/>
      <c r="S137" s="35"/>
      <c r="T137" s="41" t="s">
        <v>21</v>
      </c>
      <c r="U137" s="68">
        <v>0.5</v>
      </c>
      <c r="V137" s="77"/>
      <c r="W137" s="77"/>
      <c r="X137" s="72"/>
      <c r="Y137" s="482"/>
      <c r="Z137" s="90"/>
      <c r="AA137" s="91"/>
      <c r="AB137" s="45">
        <f>ROUND(ROUND(G128*U137,0)-Z133,0)</f>
        <v>158</v>
      </c>
      <c r="AC137" s="79"/>
    </row>
    <row r="138" ht="16.5" customHeight="1">
      <c r="A138" s="29">
        <v>63.0</v>
      </c>
      <c r="B138" s="30">
        <v>1492.0</v>
      </c>
      <c r="C138" s="32" t="s">
        <v>162</v>
      </c>
      <c r="D138" s="94"/>
      <c r="E138" s="94"/>
      <c r="F138" s="76"/>
      <c r="G138" s="63"/>
      <c r="H138" s="63"/>
      <c r="I138" s="51"/>
      <c r="J138" s="64"/>
      <c r="K138" s="65"/>
      <c r="L138" s="65"/>
      <c r="M138" s="66"/>
      <c r="N138" s="483"/>
      <c r="O138" s="85"/>
      <c r="P138" s="22"/>
      <c r="Q138" s="22"/>
      <c r="R138" s="22"/>
      <c r="S138" s="57"/>
      <c r="T138" s="56"/>
      <c r="U138" s="72"/>
      <c r="V138" s="73" t="s">
        <v>20</v>
      </c>
      <c r="W138" s="74" t="s">
        <v>21</v>
      </c>
      <c r="X138" s="92">
        <v>0.85</v>
      </c>
      <c r="Y138" s="484"/>
      <c r="Z138" s="77"/>
      <c r="AA138" s="72"/>
      <c r="AB138" s="45">
        <f>ROUND(ROUND(ROUND(G128*U137,0)*X138,0)-Z133,0)</f>
        <v>134</v>
      </c>
      <c r="AC138" s="79"/>
    </row>
    <row r="139" ht="16.5" customHeight="1">
      <c r="A139" s="29">
        <v>63.0</v>
      </c>
      <c r="B139" s="30">
        <v>1493.0</v>
      </c>
      <c r="C139" s="32" t="s">
        <v>163</v>
      </c>
      <c r="D139" s="94"/>
      <c r="E139" s="94"/>
      <c r="F139" s="94"/>
      <c r="G139" s="63"/>
      <c r="H139" s="63"/>
      <c r="I139" s="95"/>
      <c r="J139" s="82" t="s">
        <v>38</v>
      </c>
      <c r="K139" s="7"/>
      <c r="L139" s="38"/>
      <c r="M139" s="39"/>
      <c r="N139" s="40"/>
      <c r="O139" s="41"/>
      <c r="P139" s="7"/>
      <c r="Q139" s="7"/>
      <c r="R139" s="7"/>
      <c r="S139" s="35"/>
      <c r="T139" s="41"/>
      <c r="U139" s="42"/>
      <c r="V139" s="43"/>
      <c r="W139" s="43"/>
      <c r="X139" s="43"/>
      <c r="Y139" s="43"/>
      <c r="Z139" s="43"/>
      <c r="AA139" s="44"/>
      <c r="AB139" s="45">
        <f>ROUND(G128+K140,0)</f>
        <v>330</v>
      </c>
      <c r="AC139" s="79"/>
    </row>
    <row r="140" ht="16.5" customHeight="1">
      <c r="A140" s="29">
        <v>63.0</v>
      </c>
      <c r="B140" s="30">
        <v>1494.0</v>
      </c>
      <c r="C140" s="32" t="s">
        <v>164</v>
      </c>
      <c r="D140" s="94"/>
      <c r="E140" s="94"/>
      <c r="F140" s="94"/>
      <c r="G140" s="113"/>
      <c r="H140" s="8"/>
      <c r="I140" s="95"/>
      <c r="J140" s="482"/>
      <c r="K140" s="8">
        <v>4.0</v>
      </c>
      <c r="L140" s="53" t="s">
        <v>40</v>
      </c>
      <c r="M140" s="54"/>
      <c r="N140" s="55"/>
      <c r="O140" s="56"/>
      <c r="P140" s="22"/>
      <c r="Q140" s="22"/>
      <c r="R140" s="22"/>
      <c r="S140" s="57"/>
      <c r="T140" s="56"/>
      <c r="U140" s="58"/>
      <c r="V140" s="59" t="s">
        <v>20</v>
      </c>
      <c r="W140" s="41" t="s">
        <v>21</v>
      </c>
      <c r="X140" s="60">
        <v>0.85</v>
      </c>
      <c r="Y140" s="43"/>
      <c r="Z140" s="43"/>
      <c r="AA140" s="44"/>
      <c r="AB140" s="45">
        <f>ROUND(ROUND(G128+K140,0)*X140,0)</f>
        <v>281</v>
      </c>
      <c r="AC140" s="79"/>
    </row>
    <row r="141" ht="16.5" customHeight="1">
      <c r="A141" s="29">
        <v>63.0</v>
      </c>
      <c r="B141" s="30">
        <v>1495.0</v>
      </c>
      <c r="C141" s="32" t="s">
        <v>165</v>
      </c>
      <c r="D141" s="94"/>
      <c r="E141" s="94"/>
      <c r="F141" s="94"/>
      <c r="G141" s="98"/>
      <c r="H141" s="8"/>
      <c r="I141" s="54"/>
      <c r="J141" s="482"/>
      <c r="K141" s="65"/>
      <c r="L141" s="65"/>
      <c r="M141" s="66"/>
      <c r="N141" s="33" t="s">
        <v>23</v>
      </c>
      <c r="O141" s="67" t="s">
        <v>24</v>
      </c>
      <c r="P141" s="7"/>
      <c r="Q141" s="7"/>
      <c r="R141" s="7"/>
      <c r="S141" s="35"/>
      <c r="T141" s="41" t="s">
        <v>21</v>
      </c>
      <c r="U141" s="68">
        <v>0.7</v>
      </c>
      <c r="V141" s="88"/>
      <c r="W141" s="88"/>
      <c r="X141" s="88"/>
      <c r="Y141" s="88"/>
      <c r="Z141" s="88"/>
      <c r="AA141" s="89"/>
      <c r="AB141" s="45">
        <f>ROUND(ROUND(G128+K140,0)*U141,0)</f>
        <v>231</v>
      </c>
      <c r="AC141" s="79"/>
    </row>
    <row r="142" ht="16.5" customHeight="1">
      <c r="A142" s="29">
        <v>63.0</v>
      </c>
      <c r="B142" s="30">
        <v>1496.0</v>
      </c>
      <c r="C142" s="32" t="s">
        <v>166</v>
      </c>
      <c r="D142" s="94"/>
      <c r="E142" s="94"/>
      <c r="F142" s="94"/>
      <c r="G142" s="98"/>
      <c r="H142" s="8"/>
      <c r="I142" s="54"/>
      <c r="J142" s="482"/>
      <c r="K142" s="65"/>
      <c r="L142" s="65"/>
      <c r="M142" s="66"/>
      <c r="N142" s="481"/>
      <c r="O142" s="71"/>
      <c r="P142" s="22"/>
      <c r="Q142" s="22"/>
      <c r="R142" s="22"/>
      <c r="S142" s="57"/>
      <c r="T142" s="56"/>
      <c r="U142" s="72"/>
      <c r="V142" s="73" t="s">
        <v>20</v>
      </c>
      <c r="W142" s="74" t="s">
        <v>21</v>
      </c>
      <c r="X142" s="75">
        <v>0.85</v>
      </c>
      <c r="Y142" s="43"/>
      <c r="Z142" s="43"/>
      <c r="AA142" s="44"/>
      <c r="AB142" s="114">
        <f>ROUND(ROUND(ROUND(G128+K140,0)*U141,0)*X142,0)</f>
        <v>196</v>
      </c>
      <c r="AC142" s="79"/>
    </row>
    <row r="143" ht="16.5" customHeight="1">
      <c r="A143" s="29">
        <v>63.0</v>
      </c>
      <c r="B143" s="30">
        <v>1497.0</v>
      </c>
      <c r="C143" s="32" t="s">
        <v>167</v>
      </c>
      <c r="D143" s="94"/>
      <c r="E143" s="94"/>
      <c r="F143" s="94"/>
      <c r="G143" s="98"/>
      <c r="H143" s="8"/>
      <c r="I143" s="54"/>
      <c r="J143" s="482"/>
      <c r="K143" s="65"/>
      <c r="L143" s="65"/>
      <c r="M143" s="66"/>
      <c r="N143" s="481"/>
      <c r="O143" s="67" t="s">
        <v>27</v>
      </c>
      <c r="P143" s="7"/>
      <c r="Q143" s="7"/>
      <c r="R143" s="7"/>
      <c r="S143" s="35"/>
      <c r="T143" s="41" t="s">
        <v>21</v>
      </c>
      <c r="U143" s="68">
        <v>0.5</v>
      </c>
      <c r="V143" s="77"/>
      <c r="W143" s="77"/>
      <c r="X143" s="77"/>
      <c r="Y143" s="77"/>
      <c r="Z143" s="77"/>
      <c r="AA143" s="72"/>
      <c r="AB143" s="45">
        <f>ROUND(ROUND(G128+K140,0)*U143,0)</f>
        <v>165</v>
      </c>
      <c r="AC143" s="79"/>
    </row>
    <row r="144" ht="16.5" customHeight="1">
      <c r="A144" s="29">
        <v>63.0</v>
      </c>
      <c r="B144" s="30">
        <v>1498.0</v>
      </c>
      <c r="C144" s="32" t="s">
        <v>168</v>
      </c>
      <c r="D144" s="94"/>
      <c r="E144" s="94"/>
      <c r="F144" s="94"/>
      <c r="G144" s="98"/>
      <c r="H144" s="8"/>
      <c r="I144" s="54"/>
      <c r="J144" s="64"/>
      <c r="K144" s="65"/>
      <c r="L144" s="65"/>
      <c r="M144" s="66"/>
      <c r="N144" s="483"/>
      <c r="O144" s="71"/>
      <c r="P144" s="22"/>
      <c r="Q144" s="22"/>
      <c r="R144" s="22"/>
      <c r="S144" s="57"/>
      <c r="T144" s="56"/>
      <c r="U144" s="72"/>
      <c r="V144" s="73" t="s">
        <v>20</v>
      </c>
      <c r="W144" s="74" t="s">
        <v>21</v>
      </c>
      <c r="X144" s="75">
        <v>0.85</v>
      </c>
      <c r="Y144" s="43"/>
      <c r="Z144" s="43"/>
      <c r="AA144" s="44"/>
      <c r="AB144" s="45">
        <f>ROUND(ROUND(ROUND(G128+K140,0)*U143,0)*X144,0)</f>
        <v>140</v>
      </c>
      <c r="AC144" s="79"/>
    </row>
    <row r="145" ht="16.5" customHeight="1">
      <c r="A145" s="29">
        <v>63.0</v>
      </c>
      <c r="B145" s="30">
        <v>1499.0</v>
      </c>
      <c r="C145" s="32" t="s">
        <v>169</v>
      </c>
      <c r="D145" s="94"/>
      <c r="E145" s="94"/>
      <c r="F145" s="94"/>
      <c r="G145" s="98"/>
      <c r="H145" s="8"/>
      <c r="I145" s="54"/>
      <c r="J145" s="64"/>
      <c r="K145" s="65"/>
      <c r="L145" s="65"/>
      <c r="M145" s="66"/>
      <c r="N145" s="67"/>
      <c r="O145" s="81"/>
      <c r="P145" s="7"/>
      <c r="Q145" s="7"/>
      <c r="R145" s="7"/>
      <c r="S145" s="35"/>
      <c r="T145" s="41"/>
      <c r="U145" s="68"/>
      <c r="V145" s="43"/>
      <c r="W145" s="43"/>
      <c r="X145" s="44"/>
      <c r="Y145" s="82" t="s">
        <v>30</v>
      </c>
      <c r="Z145" s="83">
        <v>5.0</v>
      </c>
      <c r="AA145" s="84" t="s">
        <v>31</v>
      </c>
      <c r="AB145" s="45">
        <f>ROUND(ROUND(G128+K140,0)-Z145,0)</f>
        <v>325</v>
      </c>
      <c r="AC145" s="79"/>
    </row>
    <row r="146" ht="16.5" customHeight="1">
      <c r="A146" s="29">
        <v>63.0</v>
      </c>
      <c r="B146" s="30">
        <v>1500.0</v>
      </c>
      <c r="C146" s="32" t="s">
        <v>170</v>
      </c>
      <c r="D146" s="94"/>
      <c r="E146" s="94"/>
      <c r="F146" s="94"/>
      <c r="G146" s="98"/>
      <c r="H146" s="8"/>
      <c r="I146" s="54"/>
      <c r="J146" s="64"/>
      <c r="K146" s="65"/>
      <c r="L146" s="65"/>
      <c r="M146" s="66"/>
      <c r="N146" s="71"/>
      <c r="O146" s="85"/>
      <c r="P146" s="22"/>
      <c r="Q146" s="22"/>
      <c r="R146" s="22"/>
      <c r="S146" s="57"/>
      <c r="T146" s="56"/>
      <c r="U146" s="72"/>
      <c r="V146" s="59" t="s">
        <v>20</v>
      </c>
      <c r="W146" s="41" t="s">
        <v>21</v>
      </c>
      <c r="X146" s="86">
        <v>0.85</v>
      </c>
      <c r="Y146" s="482"/>
      <c r="Z146" s="83"/>
      <c r="AA146" s="84"/>
      <c r="AB146" s="45">
        <f>ROUND(ROUND(ROUND(G128+K140,0)*X146,0)-Z145,0)</f>
        <v>276</v>
      </c>
      <c r="AC146" s="79"/>
    </row>
    <row r="147" ht="16.5" customHeight="1">
      <c r="A147" s="29">
        <v>63.0</v>
      </c>
      <c r="B147" s="30">
        <v>1501.0</v>
      </c>
      <c r="C147" s="32" t="s">
        <v>171</v>
      </c>
      <c r="D147" s="94"/>
      <c r="E147" s="94"/>
      <c r="F147" s="94"/>
      <c r="G147" s="98"/>
      <c r="H147" s="8"/>
      <c r="I147" s="54"/>
      <c r="J147" s="64"/>
      <c r="K147" s="65"/>
      <c r="L147" s="65"/>
      <c r="M147" s="66"/>
      <c r="N147" s="33" t="s">
        <v>23</v>
      </c>
      <c r="O147" s="67" t="s">
        <v>24</v>
      </c>
      <c r="P147" s="7"/>
      <c r="Q147" s="7"/>
      <c r="R147" s="7"/>
      <c r="S147" s="35"/>
      <c r="T147" s="41" t="s">
        <v>21</v>
      </c>
      <c r="U147" s="68">
        <v>0.7</v>
      </c>
      <c r="V147" s="88"/>
      <c r="W147" s="88"/>
      <c r="X147" s="89"/>
      <c r="Y147" s="482"/>
      <c r="Z147" s="90"/>
      <c r="AA147" s="91"/>
      <c r="AB147" s="45">
        <f>ROUND(ROUND(ROUND(G128+K140,0)*U147,0)-Z145,0)</f>
        <v>226</v>
      </c>
      <c r="AC147" s="79"/>
    </row>
    <row r="148" ht="16.5" customHeight="1">
      <c r="A148" s="29">
        <v>63.0</v>
      </c>
      <c r="B148" s="30">
        <v>1502.0</v>
      </c>
      <c r="C148" s="32" t="s">
        <v>172</v>
      </c>
      <c r="D148" s="94"/>
      <c r="E148" s="94"/>
      <c r="F148" s="94"/>
      <c r="G148" s="98"/>
      <c r="H148" s="8"/>
      <c r="I148" s="54"/>
      <c r="J148" s="64"/>
      <c r="K148" s="65"/>
      <c r="L148" s="65"/>
      <c r="M148" s="66"/>
      <c r="N148" s="481"/>
      <c r="O148" s="71"/>
      <c r="P148" s="22"/>
      <c r="Q148" s="22"/>
      <c r="R148" s="22"/>
      <c r="S148" s="57"/>
      <c r="T148" s="56"/>
      <c r="U148" s="72"/>
      <c r="V148" s="73" t="s">
        <v>20</v>
      </c>
      <c r="W148" s="74" t="s">
        <v>21</v>
      </c>
      <c r="X148" s="92">
        <v>0.85</v>
      </c>
      <c r="Y148" s="482"/>
      <c r="Z148" s="90"/>
      <c r="AA148" s="91"/>
      <c r="AB148" s="114">
        <f>ROUND(ROUND(ROUND(ROUND(G128+K140,0)*U147,0)*X148,0)-Z145,0)</f>
        <v>191</v>
      </c>
      <c r="AC148" s="79"/>
    </row>
    <row r="149" ht="16.5" customHeight="1">
      <c r="A149" s="29">
        <v>63.0</v>
      </c>
      <c r="B149" s="30">
        <v>1503.0</v>
      </c>
      <c r="C149" s="32" t="s">
        <v>173</v>
      </c>
      <c r="D149" s="94"/>
      <c r="E149" s="105"/>
      <c r="F149" s="94"/>
      <c r="G149" s="98"/>
      <c r="H149" s="8"/>
      <c r="I149" s="54"/>
      <c r="J149" s="64"/>
      <c r="K149" s="65"/>
      <c r="L149" s="65"/>
      <c r="M149" s="66"/>
      <c r="N149" s="481"/>
      <c r="O149" s="81" t="s">
        <v>27</v>
      </c>
      <c r="P149" s="7"/>
      <c r="Q149" s="7"/>
      <c r="R149" s="7"/>
      <c r="S149" s="35"/>
      <c r="T149" s="41" t="s">
        <v>21</v>
      </c>
      <c r="U149" s="68">
        <v>0.5</v>
      </c>
      <c r="V149" s="77"/>
      <c r="W149" s="77"/>
      <c r="X149" s="72"/>
      <c r="Y149" s="482"/>
      <c r="Z149" s="90"/>
      <c r="AA149" s="91"/>
      <c r="AB149" s="45">
        <f>ROUND(ROUND(ROUND(G128+K140,0)*U149,0)-Z145,0)</f>
        <v>160</v>
      </c>
      <c r="AC149" s="79"/>
    </row>
    <row r="150" ht="16.5" customHeight="1">
      <c r="A150" s="29">
        <v>63.0</v>
      </c>
      <c r="B150" s="30">
        <v>1504.0</v>
      </c>
      <c r="C150" s="32" t="s">
        <v>174</v>
      </c>
      <c r="D150" s="94"/>
      <c r="E150" s="106"/>
      <c r="F150" s="94"/>
      <c r="G150" s="98"/>
      <c r="H150" s="8"/>
      <c r="I150" s="54"/>
      <c r="J150" s="64"/>
      <c r="K150" s="65"/>
      <c r="L150" s="65"/>
      <c r="M150" s="66"/>
      <c r="N150" s="483"/>
      <c r="O150" s="85"/>
      <c r="P150" s="22"/>
      <c r="Q150" s="22"/>
      <c r="R150" s="22"/>
      <c r="S150" s="57"/>
      <c r="T150" s="56"/>
      <c r="U150" s="72"/>
      <c r="V150" s="73" t="s">
        <v>20</v>
      </c>
      <c r="W150" s="74" t="s">
        <v>21</v>
      </c>
      <c r="X150" s="92">
        <v>0.85</v>
      </c>
      <c r="Y150" s="484"/>
      <c r="Z150" s="77"/>
      <c r="AA150" s="72"/>
      <c r="AB150" s="45">
        <f>ROUND(ROUND(ROUND(ROUND(G128+K140,0)*U149,0)*X150,0)-Z145,0)</f>
        <v>135</v>
      </c>
      <c r="AC150" s="79"/>
    </row>
    <row r="151" ht="16.5" customHeight="1">
      <c r="A151" s="29">
        <v>63.0</v>
      </c>
      <c r="B151" s="30">
        <v>1511.0</v>
      </c>
      <c r="C151" s="32" t="s">
        <v>175</v>
      </c>
      <c r="D151" s="112"/>
      <c r="E151" s="33" t="s">
        <v>176</v>
      </c>
      <c r="F151" s="102" t="s">
        <v>103</v>
      </c>
      <c r="G151" s="35"/>
      <c r="H151" s="35"/>
      <c r="I151" s="36"/>
      <c r="J151" s="37"/>
      <c r="K151" s="7"/>
      <c r="L151" s="38"/>
      <c r="M151" s="39"/>
      <c r="N151" s="40"/>
      <c r="O151" s="41"/>
      <c r="P151" s="7"/>
      <c r="Q151" s="7"/>
      <c r="R151" s="7"/>
      <c r="S151" s="35"/>
      <c r="T151" s="41"/>
      <c r="U151" s="42"/>
      <c r="V151" s="43"/>
      <c r="W151" s="43"/>
      <c r="X151" s="43"/>
      <c r="Y151" s="43"/>
      <c r="Z151" s="43"/>
      <c r="AA151" s="44"/>
      <c r="AB151" s="45">
        <f>ROUND(G152,0)</f>
        <v>612</v>
      </c>
      <c r="AC151" s="79"/>
    </row>
    <row r="152" ht="16.5" customHeight="1">
      <c r="A152" s="29">
        <v>63.0</v>
      </c>
      <c r="B152" s="30">
        <v>1512.0</v>
      </c>
      <c r="C152" s="32" t="s">
        <v>177</v>
      </c>
      <c r="D152" s="69"/>
      <c r="E152" s="481"/>
      <c r="F152" s="482"/>
      <c r="G152" s="50">
        <v>612.0</v>
      </c>
      <c r="H152" s="8" t="s">
        <v>9</v>
      </c>
      <c r="I152" s="51"/>
      <c r="J152" s="52"/>
      <c r="K152" s="8"/>
      <c r="L152" s="53"/>
      <c r="M152" s="54"/>
      <c r="N152" s="55"/>
      <c r="O152" s="56"/>
      <c r="P152" s="22"/>
      <c r="Q152" s="22"/>
      <c r="R152" s="22"/>
      <c r="S152" s="57"/>
      <c r="T152" s="56"/>
      <c r="U152" s="58"/>
      <c r="V152" s="59" t="s">
        <v>20</v>
      </c>
      <c r="W152" s="41" t="s">
        <v>21</v>
      </c>
      <c r="X152" s="60">
        <v>0.85</v>
      </c>
      <c r="Y152" s="43"/>
      <c r="Z152" s="43"/>
      <c r="AA152" s="44"/>
      <c r="AB152" s="45">
        <f>ROUND(G152*X152,0)</f>
        <v>520</v>
      </c>
      <c r="AC152" s="79"/>
    </row>
    <row r="153" ht="16.5" customHeight="1">
      <c r="A153" s="29">
        <v>63.0</v>
      </c>
      <c r="B153" s="30">
        <v>1513.0</v>
      </c>
      <c r="C153" s="32" t="s">
        <v>178</v>
      </c>
      <c r="D153" s="69"/>
      <c r="E153" s="481"/>
      <c r="F153" s="482"/>
      <c r="G153" s="63"/>
      <c r="H153" s="63"/>
      <c r="I153" s="51"/>
      <c r="J153" s="64"/>
      <c r="K153" s="65"/>
      <c r="L153" s="65"/>
      <c r="M153" s="66"/>
      <c r="N153" s="33" t="s">
        <v>23</v>
      </c>
      <c r="O153" s="67" t="s">
        <v>24</v>
      </c>
      <c r="P153" s="7"/>
      <c r="Q153" s="7"/>
      <c r="R153" s="7"/>
      <c r="S153" s="35"/>
      <c r="T153" s="41" t="s">
        <v>21</v>
      </c>
      <c r="U153" s="68">
        <v>0.7</v>
      </c>
      <c r="V153" s="88"/>
      <c r="W153" s="88"/>
      <c r="X153" s="88"/>
      <c r="Y153" s="88"/>
      <c r="Z153" s="88"/>
      <c r="AA153" s="89"/>
      <c r="AB153" s="45">
        <f>ROUND(G152*U153,0)</f>
        <v>428</v>
      </c>
      <c r="AC153" s="79"/>
    </row>
    <row r="154" ht="16.5" customHeight="1">
      <c r="A154" s="29">
        <v>63.0</v>
      </c>
      <c r="B154" s="30">
        <v>1514.0</v>
      </c>
      <c r="C154" s="32" t="s">
        <v>179</v>
      </c>
      <c r="D154" s="69"/>
      <c r="E154" s="69"/>
      <c r="F154" s="482"/>
      <c r="G154" s="63"/>
      <c r="H154" s="63"/>
      <c r="I154" s="51"/>
      <c r="J154" s="64"/>
      <c r="K154" s="65"/>
      <c r="L154" s="65"/>
      <c r="M154" s="66"/>
      <c r="N154" s="481"/>
      <c r="O154" s="71"/>
      <c r="P154" s="22"/>
      <c r="Q154" s="22"/>
      <c r="R154" s="22"/>
      <c r="S154" s="57"/>
      <c r="T154" s="56"/>
      <c r="U154" s="72"/>
      <c r="V154" s="73" t="s">
        <v>20</v>
      </c>
      <c r="W154" s="74" t="s">
        <v>21</v>
      </c>
      <c r="X154" s="75">
        <v>0.85</v>
      </c>
      <c r="Y154" s="43"/>
      <c r="Z154" s="43"/>
      <c r="AA154" s="44"/>
      <c r="AB154" s="45">
        <f>ROUND(ROUND(G152*U153,0)*X154,0)</f>
        <v>364</v>
      </c>
      <c r="AC154" s="79"/>
    </row>
    <row r="155" ht="16.5" customHeight="1">
      <c r="A155" s="29">
        <v>63.0</v>
      </c>
      <c r="B155" s="30">
        <v>1515.0</v>
      </c>
      <c r="C155" s="32" t="s">
        <v>180</v>
      </c>
      <c r="D155" s="69"/>
      <c r="E155" s="69"/>
      <c r="F155" s="76"/>
      <c r="G155" s="63"/>
      <c r="H155" s="63"/>
      <c r="I155" s="51"/>
      <c r="J155" s="64"/>
      <c r="K155" s="65"/>
      <c r="L155" s="65"/>
      <c r="M155" s="66"/>
      <c r="N155" s="481"/>
      <c r="O155" s="67" t="s">
        <v>27</v>
      </c>
      <c r="P155" s="7"/>
      <c r="Q155" s="7"/>
      <c r="R155" s="7"/>
      <c r="S155" s="35"/>
      <c r="T155" s="41" t="s">
        <v>21</v>
      </c>
      <c r="U155" s="68">
        <v>0.5</v>
      </c>
      <c r="V155" s="77"/>
      <c r="W155" s="77"/>
      <c r="X155" s="77"/>
      <c r="Y155" s="77"/>
      <c r="Z155" s="77"/>
      <c r="AA155" s="72"/>
      <c r="AB155" s="45">
        <f>ROUND(G152*U155,0)</f>
        <v>306</v>
      </c>
      <c r="AC155" s="79"/>
    </row>
    <row r="156" ht="16.5" customHeight="1">
      <c r="A156" s="29">
        <v>63.0</v>
      </c>
      <c r="B156" s="30">
        <v>1516.0</v>
      </c>
      <c r="C156" s="32" t="s">
        <v>181</v>
      </c>
      <c r="D156" s="69"/>
      <c r="E156" s="69"/>
      <c r="F156" s="76"/>
      <c r="G156" s="63"/>
      <c r="H156" s="63"/>
      <c r="I156" s="51"/>
      <c r="J156" s="64"/>
      <c r="K156" s="65"/>
      <c r="L156" s="65"/>
      <c r="M156" s="66"/>
      <c r="N156" s="483"/>
      <c r="O156" s="71"/>
      <c r="P156" s="22"/>
      <c r="Q156" s="22"/>
      <c r="R156" s="22"/>
      <c r="S156" s="57"/>
      <c r="T156" s="56"/>
      <c r="U156" s="72"/>
      <c r="V156" s="73" t="s">
        <v>20</v>
      </c>
      <c r="W156" s="74" t="s">
        <v>21</v>
      </c>
      <c r="X156" s="75">
        <v>0.85</v>
      </c>
      <c r="Y156" s="43"/>
      <c r="Z156" s="43"/>
      <c r="AA156" s="44"/>
      <c r="AB156" s="45">
        <f>ROUND(ROUND(G152*U155,0)*X156,0)</f>
        <v>260</v>
      </c>
      <c r="AC156" s="79"/>
    </row>
    <row r="157" ht="16.5" customHeight="1">
      <c r="A157" s="29">
        <v>63.0</v>
      </c>
      <c r="B157" s="30">
        <v>1517.0</v>
      </c>
      <c r="C157" s="32" t="s">
        <v>182</v>
      </c>
      <c r="D157" s="69"/>
      <c r="E157" s="69"/>
      <c r="F157" s="76"/>
      <c r="G157" s="63"/>
      <c r="H157" s="63"/>
      <c r="I157" s="51"/>
      <c r="J157" s="64"/>
      <c r="K157" s="65"/>
      <c r="L157" s="65"/>
      <c r="M157" s="66"/>
      <c r="N157" s="67"/>
      <c r="O157" s="81"/>
      <c r="P157" s="7"/>
      <c r="Q157" s="7"/>
      <c r="R157" s="7"/>
      <c r="S157" s="35"/>
      <c r="T157" s="41"/>
      <c r="U157" s="68"/>
      <c r="V157" s="43"/>
      <c r="W157" s="43"/>
      <c r="X157" s="44"/>
      <c r="Y157" s="82" t="s">
        <v>30</v>
      </c>
      <c r="Z157" s="83">
        <v>5.0</v>
      </c>
      <c r="AA157" s="84" t="s">
        <v>31</v>
      </c>
      <c r="AB157" s="45">
        <f>ROUND(G152-Z157,0)</f>
        <v>607</v>
      </c>
      <c r="AC157" s="79"/>
    </row>
    <row r="158" ht="16.5" customHeight="1">
      <c r="A158" s="29">
        <v>63.0</v>
      </c>
      <c r="B158" s="30">
        <v>1518.0</v>
      </c>
      <c r="C158" s="32" t="s">
        <v>183</v>
      </c>
      <c r="D158" s="69"/>
      <c r="E158" s="69"/>
      <c r="F158" s="76"/>
      <c r="G158" s="63"/>
      <c r="H158" s="63"/>
      <c r="I158" s="51"/>
      <c r="J158" s="64"/>
      <c r="K158" s="65"/>
      <c r="L158" s="65"/>
      <c r="M158" s="66"/>
      <c r="N158" s="71"/>
      <c r="O158" s="85"/>
      <c r="P158" s="22"/>
      <c r="Q158" s="22"/>
      <c r="R158" s="22"/>
      <c r="S158" s="57"/>
      <c r="T158" s="56"/>
      <c r="U158" s="72"/>
      <c r="V158" s="59" t="s">
        <v>20</v>
      </c>
      <c r="W158" s="41" t="s">
        <v>21</v>
      </c>
      <c r="X158" s="86">
        <v>0.85</v>
      </c>
      <c r="Y158" s="482"/>
      <c r="Z158" s="83"/>
      <c r="AA158" s="84"/>
      <c r="AB158" s="45">
        <f>ROUND(ROUND(G152*X158,0)-Z157,0)</f>
        <v>515</v>
      </c>
      <c r="AC158" s="79"/>
    </row>
    <row r="159" ht="16.5" customHeight="1">
      <c r="A159" s="29">
        <v>63.0</v>
      </c>
      <c r="B159" s="30">
        <v>1519.0</v>
      </c>
      <c r="C159" s="32" t="s">
        <v>184</v>
      </c>
      <c r="D159" s="69"/>
      <c r="E159" s="69"/>
      <c r="F159" s="76"/>
      <c r="G159" s="63"/>
      <c r="H159" s="63"/>
      <c r="I159" s="51"/>
      <c r="J159" s="64"/>
      <c r="K159" s="65"/>
      <c r="L159" s="65"/>
      <c r="M159" s="66"/>
      <c r="N159" s="33" t="s">
        <v>23</v>
      </c>
      <c r="O159" s="67" t="s">
        <v>24</v>
      </c>
      <c r="P159" s="7"/>
      <c r="Q159" s="7"/>
      <c r="R159" s="7"/>
      <c r="S159" s="35"/>
      <c r="T159" s="41" t="s">
        <v>21</v>
      </c>
      <c r="U159" s="68">
        <v>0.7</v>
      </c>
      <c r="V159" s="88"/>
      <c r="W159" s="88"/>
      <c r="X159" s="89"/>
      <c r="Y159" s="482"/>
      <c r="Z159" s="90"/>
      <c r="AA159" s="91"/>
      <c r="AB159" s="45">
        <f>ROUND(ROUND(G152*U159,0)-Z157,0)</f>
        <v>423</v>
      </c>
      <c r="AC159" s="79"/>
    </row>
    <row r="160" ht="16.5" customHeight="1">
      <c r="A160" s="29">
        <v>63.0</v>
      </c>
      <c r="B160" s="30">
        <v>1520.0</v>
      </c>
      <c r="C160" s="32" t="s">
        <v>185</v>
      </c>
      <c r="D160" s="69"/>
      <c r="E160" s="69"/>
      <c r="F160" s="76"/>
      <c r="G160" s="63"/>
      <c r="H160" s="63"/>
      <c r="I160" s="51"/>
      <c r="J160" s="64"/>
      <c r="K160" s="65"/>
      <c r="L160" s="65"/>
      <c r="M160" s="66"/>
      <c r="N160" s="481"/>
      <c r="O160" s="71"/>
      <c r="P160" s="22"/>
      <c r="Q160" s="22"/>
      <c r="R160" s="22"/>
      <c r="S160" s="57"/>
      <c r="T160" s="56"/>
      <c r="U160" s="72"/>
      <c r="V160" s="73" t="s">
        <v>20</v>
      </c>
      <c r="W160" s="74" t="s">
        <v>21</v>
      </c>
      <c r="X160" s="92">
        <v>0.85</v>
      </c>
      <c r="Y160" s="482"/>
      <c r="Z160" s="90"/>
      <c r="AA160" s="91"/>
      <c r="AB160" s="45">
        <f>ROUND(ROUND(ROUND(G152*U159,0)*X160,0)-Z157,0)</f>
        <v>359</v>
      </c>
      <c r="AC160" s="79"/>
    </row>
    <row r="161" ht="16.5" customHeight="1">
      <c r="A161" s="29">
        <v>63.0</v>
      </c>
      <c r="B161" s="30">
        <v>1521.0</v>
      </c>
      <c r="C161" s="32" t="s">
        <v>186</v>
      </c>
      <c r="D161" s="69"/>
      <c r="E161" s="69"/>
      <c r="F161" s="76"/>
      <c r="G161" s="63"/>
      <c r="H161" s="63"/>
      <c r="I161" s="51"/>
      <c r="J161" s="64"/>
      <c r="K161" s="65"/>
      <c r="L161" s="65"/>
      <c r="M161" s="66"/>
      <c r="N161" s="481"/>
      <c r="O161" s="81" t="s">
        <v>27</v>
      </c>
      <c r="P161" s="7"/>
      <c r="Q161" s="7"/>
      <c r="R161" s="7"/>
      <c r="S161" s="35"/>
      <c r="T161" s="41" t="s">
        <v>21</v>
      </c>
      <c r="U161" s="68">
        <v>0.5</v>
      </c>
      <c r="V161" s="77"/>
      <c r="W161" s="77"/>
      <c r="X161" s="72"/>
      <c r="Y161" s="482"/>
      <c r="Z161" s="90"/>
      <c r="AA161" s="91"/>
      <c r="AB161" s="45">
        <f>ROUND(ROUND(G152*U161,0)-Z157,0)</f>
        <v>301</v>
      </c>
      <c r="AC161" s="79"/>
    </row>
    <row r="162" ht="16.5" customHeight="1">
      <c r="A162" s="29">
        <v>63.0</v>
      </c>
      <c r="B162" s="30">
        <v>1522.0</v>
      </c>
      <c r="C162" s="32" t="s">
        <v>187</v>
      </c>
      <c r="D162" s="69"/>
      <c r="E162" s="69"/>
      <c r="F162" s="76"/>
      <c r="G162" s="63"/>
      <c r="H162" s="63"/>
      <c r="I162" s="51"/>
      <c r="J162" s="64"/>
      <c r="K162" s="65"/>
      <c r="L162" s="65"/>
      <c r="M162" s="66"/>
      <c r="N162" s="483"/>
      <c r="O162" s="85"/>
      <c r="P162" s="22"/>
      <c r="Q162" s="22"/>
      <c r="R162" s="22"/>
      <c r="S162" s="57"/>
      <c r="T162" s="56"/>
      <c r="U162" s="72"/>
      <c r="V162" s="73" t="s">
        <v>20</v>
      </c>
      <c r="W162" s="74" t="s">
        <v>21</v>
      </c>
      <c r="X162" s="92">
        <v>0.85</v>
      </c>
      <c r="Y162" s="484"/>
      <c r="Z162" s="77"/>
      <c r="AA162" s="72"/>
      <c r="AB162" s="45">
        <f>ROUND(ROUND(ROUND(G152*U161,0)*X162,0)-Z157,0)</f>
        <v>255</v>
      </c>
      <c r="AC162" s="79"/>
    </row>
    <row r="163" ht="16.5" customHeight="1">
      <c r="A163" s="29">
        <v>63.0</v>
      </c>
      <c r="B163" s="30">
        <v>1523.0</v>
      </c>
      <c r="C163" s="32" t="s">
        <v>188</v>
      </c>
      <c r="D163" s="69"/>
      <c r="E163" s="69"/>
      <c r="F163" s="94"/>
      <c r="G163" s="63"/>
      <c r="H163" s="63"/>
      <c r="I163" s="95"/>
      <c r="J163" s="82" t="s">
        <v>38</v>
      </c>
      <c r="K163" s="7"/>
      <c r="L163" s="38"/>
      <c r="M163" s="39"/>
      <c r="N163" s="40"/>
      <c r="O163" s="41"/>
      <c r="P163" s="7"/>
      <c r="Q163" s="7"/>
      <c r="R163" s="7"/>
      <c r="S163" s="35"/>
      <c r="T163" s="41"/>
      <c r="U163" s="42"/>
      <c r="V163" s="43"/>
      <c r="W163" s="43"/>
      <c r="X163" s="43"/>
      <c r="Y163" s="43"/>
      <c r="Z163" s="43"/>
      <c r="AA163" s="44"/>
      <c r="AB163" s="45">
        <f>ROUND(G152+K164,0)</f>
        <v>621</v>
      </c>
      <c r="AC163" s="79"/>
    </row>
    <row r="164" ht="16.5" customHeight="1">
      <c r="A164" s="29">
        <v>63.0</v>
      </c>
      <c r="B164" s="30">
        <v>1524.0</v>
      </c>
      <c r="C164" s="32" t="s">
        <v>189</v>
      </c>
      <c r="D164" s="69"/>
      <c r="E164" s="69"/>
      <c r="F164" s="94"/>
      <c r="G164" s="113"/>
      <c r="H164" s="8"/>
      <c r="I164" s="95"/>
      <c r="J164" s="482"/>
      <c r="K164" s="8">
        <v>9.0</v>
      </c>
      <c r="L164" s="53" t="s">
        <v>40</v>
      </c>
      <c r="M164" s="54"/>
      <c r="N164" s="55"/>
      <c r="O164" s="56"/>
      <c r="P164" s="22"/>
      <c r="Q164" s="22"/>
      <c r="R164" s="22"/>
      <c r="S164" s="57"/>
      <c r="T164" s="56"/>
      <c r="U164" s="58"/>
      <c r="V164" s="59" t="s">
        <v>20</v>
      </c>
      <c r="W164" s="41" t="s">
        <v>21</v>
      </c>
      <c r="X164" s="60">
        <v>0.85</v>
      </c>
      <c r="Y164" s="43"/>
      <c r="Z164" s="43"/>
      <c r="AA164" s="44"/>
      <c r="AB164" s="45">
        <f>ROUND(ROUND(G152+K164,0)*X164,0)</f>
        <v>528</v>
      </c>
      <c r="AC164" s="79"/>
    </row>
    <row r="165" ht="16.5" customHeight="1">
      <c r="A165" s="29">
        <v>63.0</v>
      </c>
      <c r="B165" s="30">
        <v>1525.0</v>
      </c>
      <c r="C165" s="32" t="s">
        <v>190</v>
      </c>
      <c r="D165" s="69"/>
      <c r="E165" s="69"/>
      <c r="F165" s="94"/>
      <c r="G165" s="98"/>
      <c r="H165" s="8"/>
      <c r="I165" s="54"/>
      <c r="J165" s="482"/>
      <c r="K165" s="65"/>
      <c r="L165" s="65"/>
      <c r="M165" s="66"/>
      <c r="N165" s="33" t="s">
        <v>23</v>
      </c>
      <c r="O165" s="67" t="s">
        <v>24</v>
      </c>
      <c r="P165" s="7"/>
      <c r="Q165" s="7"/>
      <c r="R165" s="7"/>
      <c r="S165" s="35"/>
      <c r="T165" s="41" t="s">
        <v>21</v>
      </c>
      <c r="U165" s="68">
        <v>0.7</v>
      </c>
      <c r="V165" s="88"/>
      <c r="W165" s="88"/>
      <c r="X165" s="88"/>
      <c r="Y165" s="88"/>
      <c r="Z165" s="88"/>
      <c r="AA165" s="89"/>
      <c r="AB165" s="45">
        <f>ROUND(ROUND(G152+K164,0)*U165,0)</f>
        <v>435</v>
      </c>
      <c r="AC165" s="79"/>
    </row>
    <row r="166" ht="16.5" customHeight="1">
      <c r="A166" s="29">
        <v>63.0</v>
      </c>
      <c r="B166" s="30">
        <v>1526.0</v>
      </c>
      <c r="C166" s="32" t="s">
        <v>191</v>
      </c>
      <c r="D166" s="69"/>
      <c r="E166" s="69"/>
      <c r="F166" s="94"/>
      <c r="G166" s="98"/>
      <c r="H166" s="8"/>
      <c r="I166" s="54"/>
      <c r="J166" s="482"/>
      <c r="K166" s="65"/>
      <c r="L166" s="65"/>
      <c r="M166" s="66"/>
      <c r="N166" s="481"/>
      <c r="O166" s="71"/>
      <c r="P166" s="22"/>
      <c r="Q166" s="22"/>
      <c r="R166" s="22"/>
      <c r="S166" s="57"/>
      <c r="T166" s="56"/>
      <c r="U166" s="72"/>
      <c r="V166" s="73" t="s">
        <v>20</v>
      </c>
      <c r="W166" s="74" t="s">
        <v>21</v>
      </c>
      <c r="X166" s="75">
        <v>0.85</v>
      </c>
      <c r="Y166" s="43"/>
      <c r="Z166" s="43"/>
      <c r="AA166" s="44"/>
      <c r="AB166" s="45">
        <f>ROUND(ROUND(ROUND(G152+K164,0)*U165,0)*X166,0)</f>
        <v>370</v>
      </c>
      <c r="AC166" s="79"/>
    </row>
    <row r="167" ht="16.5" customHeight="1">
      <c r="A167" s="29">
        <v>63.0</v>
      </c>
      <c r="B167" s="30">
        <v>1527.0</v>
      </c>
      <c r="C167" s="32" t="s">
        <v>192</v>
      </c>
      <c r="D167" s="69"/>
      <c r="E167" s="69"/>
      <c r="F167" s="94"/>
      <c r="G167" s="98"/>
      <c r="H167" s="8"/>
      <c r="I167" s="54"/>
      <c r="J167" s="482"/>
      <c r="K167" s="65"/>
      <c r="L167" s="65"/>
      <c r="M167" s="66"/>
      <c r="N167" s="481"/>
      <c r="O167" s="67" t="s">
        <v>27</v>
      </c>
      <c r="P167" s="7"/>
      <c r="Q167" s="7"/>
      <c r="R167" s="7"/>
      <c r="S167" s="35"/>
      <c r="T167" s="41" t="s">
        <v>21</v>
      </c>
      <c r="U167" s="68">
        <v>0.5</v>
      </c>
      <c r="V167" s="77"/>
      <c r="W167" s="77"/>
      <c r="X167" s="77"/>
      <c r="Y167" s="77"/>
      <c r="Z167" s="77"/>
      <c r="AA167" s="72"/>
      <c r="AB167" s="45">
        <f>ROUND(ROUND(G152+K164,0)*U167,0)</f>
        <v>311</v>
      </c>
      <c r="AC167" s="79"/>
    </row>
    <row r="168" ht="16.5" customHeight="1">
      <c r="A168" s="29">
        <v>63.0</v>
      </c>
      <c r="B168" s="30">
        <v>1528.0</v>
      </c>
      <c r="C168" s="32" t="s">
        <v>193</v>
      </c>
      <c r="D168" s="69"/>
      <c r="E168" s="69"/>
      <c r="F168" s="94"/>
      <c r="G168" s="98"/>
      <c r="H168" s="8"/>
      <c r="I168" s="54"/>
      <c r="J168" s="64"/>
      <c r="K168" s="65"/>
      <c r="L168" s="65"/>
      <c r="M168" s="66"/>
      <c r="N168" s="483"/>
      <c r="O168" s="71"/>
      <c r="P168" s="22"/>
      <c r="Q168" s="22"/>
      <c r="R168" s="22"/>
      <c r="S168" s="57"/>
      <c r="T168" s="56"/>
      <c r="U168" s="72"/>
      <c r="V168" s="73" t="s">
        <v>20</v>
      </c>
      <c r="W168" s="74" t="s">
        <v>21</v>
      </c>
      <c r="X168" s="75">
        <v>0.85</v>
      </c>
      <c r="Y168" s="43"/>
      <c r="Z168" s="43"/>
      <c r="AA168" s="44"/>
      <c r="AB168" s="45">
        <f>ROUND(ROUND(ROUND(G152+K164,0)*U167,0)*X168,0)</f>
        <v>264</v>
      </c>
      <c r="AC168" s="79"/>
    </row>
    <row r="169" ht="16.5" customHeight="1">
      <c r="A169" s="29">
        <v>63.0</v>
      </c>
      <c r="B169" s="30">
        <v>1529.0</v>
      </c>
      <c r="C169" s="32" t="s">
        <v>194</v>
      </c>
      <c r="D169" s="69"/>
      <c r="E169" s="69"/>
      <c r="F169" s="94"/>
      <c r="G169" s="98"/>
      <c r="H169" s="8"/>
      <c r="I169" s="54"/>
      <c r="J169" s="64"/>
      <c r="K169" s="65"/>
      <c r="L169" s="65"/>
      <c r="M169" s="66"/>
      <c r="N169" s="67"/>
      <c r="O169" s="81"/>
      <c r="P169" s="7"/>
      <c r="Q169" s="7"/>
      <c r="R169" s="7"/>
      <c r="S169" s="35"/>
      <c r="T169" s="41"/>
      <c r="U169" s="68"/>
      <c r="V169" s="43"/>
      <c r="W169" s="43"/>
      <c r="X169" s="44"/>
      <c r="Y169" s="82" t="s">
        <v>30</v>
      </c>
      <c r="Z169" s="83">
        <v>5.0</v>
      </c>
      <c r="AA169" s="84" t="s">
        <v>31</v>
      </c>
      <c r="AB169" s="45">
        <f>ROUND(ROUND(G152+K164,0)-Z169,0)</f>
        <v>616</v>
      </c>
      <c r="AC169" s="79"/>
    </row>
    <row r="170" ht="16.5" customHeight="1">
      <c r="A170" s="29">
        <v>63.0</v>
      </c>
      <c r="B170" s="30">
        <v>1530.0</v>
      </c>
      <c r="C170" s="32" t="s">
        <v>195</v>
      </c>
      <c r="D170" s="69"/>
      <c r="E170" s="69"/>
      <c r="F170" s="94"/>
      <c r="G170" s="98"/>
      <c r="H170" s="8"/>
      <c r="I170" s="54"/>
      <c r="J170" s="64"/>
      <c r="K170" s="65"/>
      <c r="L170" s="65"/>
      <c r="M170" s="66"/>
      <c r="N170" s="71"/>
      <c r="O170" s="85"/>
      <c r="P170" s="22"/>
      <c r="Q170" s="22"/>
      <c r="R170" s="22"/>
      <c r="S170" s="57"/>
      <c r="T170" s="56"/>
      <c r="U170" s="72"/>
      <c r="V170" s="59" t="s">
        <v>20</v>
      </c>
      <c r="W170" s="41" t="s">
        <v>21</v>
      </c>
      <c r="X170" s="86">
        <v>0.85</v>
      </c>
      <c r="Y170" s="482"/>
      <c r="Z170" s="83"/>
      <c r="AA170" s="84"/>
      <c r="AB170" s="45">
        <f>ROUND(ROUND(ROUND(G152+K164,0)*X170,0)-Z169,0)</f>
        <v>523</v>
      </c>
      <c r="AC170" s="79"/>
    </row>
    <row r="171" ht="16.5" customHeight="1">
      <c r="A171" s="29">
        <v>63.0</v>
      </c>
      <c r="B171" s="30">
        <v>1531.0</v>
      </c>
      <c r="C171" s="32" t="s">
        <v>196</v>
      </c>
      <c r="D171" s="69"/>
      <c r="E171" s="69"/>
      <c r="F171" s="94"/>
      <c r="G171" s="98"/>
      <c r="H171" s="8"/>
      <c r="I171" s="54"/>
      <c r="J171" s="64"/>
      <c r="K171" s="65"/>
      <c r="L171" s="65"/>
      <c r="M171" s="66"/>
      <c r="N171" s="33" t="s">
        <v>23</v>
      </c>
      <c r="O171" s="67" t="s">
        <v>24</v>
      </c>
      <c r="P171" s="7"/>
      <c r="Q171" s="7"/>
      <c r="R171" s="7"/>
      <c r="S171" s="35"/>
      <c r="T171" s="41" t="s">
        <v>21</v>
      </c>
      <c r="U171" s="68">
        <v>0.7</v>
      </c>
      <c r="V171" s="88"/>
      <c r="W171" s="88"/>
      <c r="X171" s="89"/>
      <c r="Y171" s="482"/>
      <c r="Z171" s="90"/>
      <c r="AA171" s="91"/>
      <c r="AB171" s="45">
        <f>ROUND(ROUND(ROUND(G152+K164,0)*U171,0)-Z169,0)</f>
        <v>430</v>
      </c>
      <c r="AC171" s="79"/>
    </row>
    <row r="172" ht="16.5" customHeight="1">
      <c r="A172" s="29">
        <v>63.0</v>
      </c>
      <c r="B172" s="30">
        <v>1532.0</v>
      </c>
      <c r="C172" s="32" t="s">
        <v>197</v>
      </c>
      <c r="D172" s="69"/>
      <c r="E172" s="69"/>
      <c r="F172" s="94"/>
      <c r="G172" s="98"/>
      <c r="H172" s="8"/>
      <c r="I172" s="54"/>
      <c r="J172" s="64"/>
      <c r="K172" s="65"/>
      <c r="L172" s="65"/>
      <c r="M172" s="66"/>
      <c r="N172" s="481"/>
      <c r="O172" s="71"/>
      <c r="P172" s="22"/>
      <c r="Q172" s="22"/>
      <c r="R172" s="22"/>
      <c r="S172" s="57"/>
      <c r="T172" s="56"/>
      <c r="U172" s="72"/>
      <c r="V172" s="73" t="s">
        <v>20</v>
      </c>
      <c r="W172" s="74" t="s">
        <v>21</v>
      </c>
      <c r="X172" s="92">
        <v>0.85</v>
      </c>
      <c r="Y172" s="482"/>
      <c r="Z172" s="90"/>
      <c r="AA172" s="91"/>
      <c r="AB172" s="45">
        <f>ROUND(ROUND(ROUND(ROUND(G152+K164,0)*U171,0)*X172,0)-Z169,0)</f>
        <v>365</v>
      </c>
      <c r="AC172" s="79"/>
    </row>
    <row r="173" ht="16.5" customHeight="1">
      <c r="A173" s="29">
        <v>63.0</v>
      </c>
      <c r="B173" s="30">
        <v>1533.0</v>
      </c>
      <c r="C173" s="32" t="s">
        <v>198</v>
      </c>
      <c r="D173" s="69"/>
      <c r="E173" s="69"/>
      <c r="F173" s="94"/>
      <c r="G173" s="98"/>
      <c r="H173" s="8"/>
      <c r="I173" s="54"/>
      <c r="J173" s="64"/>
      <c r="K173" s="65"/>
      <c r="L173" s="65"/>
      <c r="M173" s="66"/>
      <c r="N173" s="481"/>
      <c r="O173" s="81" t="s">
        <v>27</v>
      </c>
      <c r="P173" s="7"/>
      <c r="Q173" s="7"/>
      <c r="R173" s="7"/>
      <c r="S173" s="35"/>
      <c r="T173" s="41" t="s">
        <v>21</v>
      </c>
      <c r="U173" s="68">
        <v>0.5</v>
      </c>
      <c r="V173" s="77"/>
      <c r="W173" s="77"/>
      <c r="X173" s="72"/>
      <c r="Y173" s="482"/>
      <c r="Z173" s="90"/>
      <c r="AA173" s="91"/>
      <c r="AB173" s="45">
        <f>ROUND(ROUND(ROUND(G152+K164,0)*U173,0)-Z169,0)</f>
        <v>306</v>
      </c>
      <c r="AC173" s="79"/>
    </row>
    <row r="174" ht="16.5" customHeight="1">
      <c r="A174" s="29">
        <v>63.0</v>
      </c>
      <c r="B174" s="30">
        <v>1534.0</v>
      </c>
      <c r="C174" s="32" t="s">
        <v>199</v>
      </c>
      <c r="D174" s="69"/>
      <c r="E174" s="69"/>
      <c r="F174" s="107"/>
      <c r="G174" s="108"/>
      <c r="H174" s="22"/>
      <c r="I174" s="109"/>
      <c r="J174" s="71"/>
      <c r="K174" s="115"/>
      <c r="L174" s="115"/>
      <c r="M174" s="116"/>
      <c r="N174" s="483"/>
      <c r="O174" s="85"/>
      <c r="P174" s="22"/>
      <c r="Q174" s="22"/>
      <c r="R174" s="22"/>
      <c r="S174" s="57"/>
      <c r="T174" s="56"/>
      <c r="U174" s="72"/>
      <c r="V174" s="73" t="s">
        <v>20</v>
      </c>
      <c r="W174" s="74" t="s">
        <v>21</v>
      </c>
      <c r="X174" s="92">
        <v>0.85</v>
      </c>
      <c r="Y174" s="484"/>
      <c r="Z174" s="77"/>
      <c r="AA174" s="72"/>
      <c r="AB174" s="45">
        <f>ROUND(ROUND(ROUND(ROUND(G152+K164,0)*U173,0)*X174,0)-Z169,0)</f>
        <v>259</v>
      </c>
      <c r="AC174" s="79"/>
    </row>
    <row r="175" ht="16.5" customHeight="1">
      <c r="A175" s="29">
        <v>63.0</v>
      </c>
      <c r="B175" s="30">
        <v>1541.0</v>
      </c>
      <c r="C175" s="32" t="s">
        <v>200</v>
      </c>
      <c r="D175" s="69"/>
      <c r="E175" s="69"/>
      <c r="F175" s="102" t="s">
        <v>52</v>
      </c>
      <c r="G175" s="35"/>
      <c r="H175" s="35"/>
      <c r="I175" s="36"/>
      <c r="J175" s="37"/>
      <c r="K175" s="7"/>
      <c r="L175" s="38"/>
      <c r="M175" s="39"/>
      <c r="N175" s="40"/>
      <c r="O175" s="41"/>
      <c r="P175" s="7"/>
      <c r="Q175" s="7"/>
      <c r="R175" s="7"/>
      <c r="S175" s="35"/>
      <c r="T175" s="41"/>
      <c r="U175" s="42"/>
      <c r="V175" s="43"/>
      <c r="W175" s="43"/>
      <c r="X175" s="43"/>
      <c r="Y175" s="43"/>
      <c r="Z175" s="43"/>
      <c r="AA175" s="44"/>
      <c r="AB175" s="45">
        <f>ROUND(G176,0)</f>
        <v>407</v>
      </c>
      <c r="AC175" s="79"/>
    </row>
    <row r="176" ht="16.5" customHeight="1">
      <c r="A176" s="29">
        <v>63.0</v>
      </c>
      <c r="B176" s="30">
        <v>1542.0</v>
      </c>
      <c r="C176" s="32" t="s">
        <v>201</v>
      </c>
      <c r="D176" s="69"/>
      <c r="E176" s="69"/>
      <c r="F176" s="482"/>
      <c r="G176" s="50">
        <v>407.0</v>
      </c>
      <c r="H176" s="8" t="s">
        <v>9</v>
      </c>
      <c r="I176" s="51"/>
      <c r="J176" s="52"/>
      <c r="K176" s="8"/>
      <c r="L176" s="53"/>
      <c r="M176" s="54"/>
      <c r="N176" s="55"/>
      <c r="O176" s="56"/>
      <c r="P176" s="22"/>
      <c r="Q176" s="22"/>
      <c r="R176" s="22"/>
      <c r="S176" s="57"/>
      <c r="T176" s="56"/>
      <c r="U176" s="58"/>
      <c r="V176" s="59" t="s">
        <v>20</v>
      </c>
      <c r="W176" s="41" t="s">
        <v>21</v>
      </c>
      <c r="X176" s="60">
        <v>0.85</v>
      </c>
      <c r="Y176" s="43"/>
      <c r="Z176" s="43"/>
      <c r="AA176" s="44"/>
      <c r="AB176" s="45">
        <f>ROUND(G176*X176,0)</f>
        <v>346</v>
      </c>
      <c r="AC176" s="79"/>
    </row>
    <row r="177" ht="16.5" customHeight="1">
      <c r="A177" s="29">
        <v>63.0</v>
      </c>
      <c r="B177" s="30">
        <v>1543.0</v>
      </c>
      <c r="C177" s="32" t="s">
        <v>202</v>
      </c>
      <c r="D177" s="94"/>
      <c r="E177" s="94"/>
      <c r="F177" s="482"/>
      <c r="G177" s="63"/>
      <c r="H177" s="63"/>
      <c r="I177" s="51"/>
      <c r="J177" s="64"/>
      <c r="K177" s="65"/>
      <c r="L177" s="65"/>
      <c r="M177" s="66"/>
      <c r="N177" s="33" t="s">
        <v>23</v>
      </c>
      <c r="O177" s="67" t="s">
        <v>24</v>
      </c>
      <c r="P177" s="7"/>
      <c r="Q177" s="7"/>
      <c r="R177" s="7"/>
      <c r="S177" s="35"/>
      <c r="T177" s="41" t="s">
        <v>21</v>
      </c>
      <c r="U177" s="68">
        <v>0.7</v>
      </c>
      <c r="V177" s="88"/>
      <c r="W177" s="88"/>
      <c r="X177" s="88"/>
      <c r="Y177" s="88"/>
      <c r="Z177" s="88"/>
      <c r="AA177" s="89"/>
      <c r="AB177" s="45">
        <f>ROUND(G176*U177,0)</f>
        <v>285</v>
      </c>
      <c r="AC177" s="79"/>
    </row>
    <row r="178" ht="16.5" customHeight="1">
      <c r="A178" s="29">
        <v>63.0</v>
      </c>
      <c r="B178" s="30">
        <v>1544.0</v>
      </c>
      <c r="C178" s="32" t="s">
        <v>203</v>
      </c>
      <c r="D178" s="94"/>
      <c r="E178" s="94"/>
      <c r="F178" s="482"/>
      <c r="G178" s="63"/>
      <c r="H178" s="63"/>
      <c r="I178" s="51"/>
      <c r="J178" s="64"/>
      <c r="K178" s="65"/>
      <c r="L178" s="65"/>
      <c r="M178" s="66"/>
      <c r="N178" s="481"/>
      <c r="O178" s="71"/>
      <c r="P178" s="22"/>
      <c r="Q178" s="22"/>
      <c r="R178" s="22"/>
      <c r="S178" s="57"/>
      <c r="T178" s="56"/>
      <c r="U178" s="72"/>
      <c r="V178" s="73" t="s">
        <v>20</v>
      </c>
      <c r="W178" s="74" t="s">
        <v>21</v>
      </c>
      <c r="X178" s="75">
        <v>0.85</v>
      </c>
      <c r="Y178" s="43"/>
      <c r="Z178" s="43"/>
      <c r="AA178" s="44"/>
      <c r="AB178" s="45">
        <f>ROUND(ROUND(G176*U177,0)*X178,0)</f>
        <v>242</v>
      </c>
      <c r="AC178" s="79"/>
    </row>
    <row r="179" ht="16.5" customHeight="1">
      <c r="A179" s="29">
        <v>63.0</v>
      </c>
      <c r="B179" s="30">
        <v>1545.0</v>
      </c>
      <c r="C179" s="32" t="s">
        <v>204</v>
      </c>
      <c r="D179" s="94"/>
      <c r="E179" s="94"/>
      <c r="F179" s="482"/>
      <c r="G179" s="63"/>
      <c r="H179" s="63"/>
      <c r="I179" s="51"/>
      <c r="J179" s="64"/>
      <c r="K179" s="65"/>
      <c r="L179" s="65"/>
      <c r="M179" s="66"/>
      <c r="N179" s="481"/>
      <c r="O179" s="67" t="s">
        <v>27</v>
      </c>
      <c r="P179" s="7"/>
      <c r="Q179" s="7"/>
      <c r="R179" s="7"/>
      <c r="S179" s="35"/>
      <c r="T179" s="41" t="s">
        <v>21</v>
      </c>
      <c r="U179" s="68">
        <v>0.5</v>
      </c>
      <c r="V179" s="77"/>
      <c r="W179" s="77"/>
      <c r="X179" s="77"/>
      <c r="Y179" s="77"/>
      <c r="Z179" s="77"/>
      <c r="AA179" s="72"/>
      <c r="AB179" s="45">
        <f>ROUND(G176*U179,0)</f>
        <v>204</v>
      </c>
      <c r="AC179" s="79"/>
    </row>
    <row r="180" ht="16.5" customHeight="1">
      <c r="A180" s="29">
        <v>63.0</v>
      </c>
      <c r="B180" s="30">
        <v>1546.0</v>
      </c>
      <c r="C180" s="32" t="s">
        <v>205</v>
      </c>
      <c r="D180" s="94"/>
      <c r="E180" s="94"/>
      <c r="F180" s="76"/>
      <c r="G180" s="63"/>
      <c r="H180" s="63"/>
      <c r="I180" s="51"/>
      <c r="J180" s="64"/>
      <c r="K180" s="65"/>
      <c r="L180" s="65"/>
      <c r="M180" s="66"/>
      <c r="N180" s="483"/>
      <c r="O180" s="71"/>
      <c r="P180" s="22"/>
      <c r="Q180" s="22"/>
      <c r="R180" s="22"/>
      <c r="S180" s="57"/>
      <c r="T180" s="56"/>
      <c r="U180" s="72"/>
      <c r="V180" s="73" t="s">
        <v>20</v>
      </c>
      <c r="W180" s="74" t="s">
        <v>21</v>
      </c>
      <c r="X180" s="75">
        <v>0.85</v>
      </c>
      <c r="Y180" s="43"/>
      <c r="Z180" s="43"/>
      <c r="AA180" s="44"/>
      <c r="AB180" s="114">
        <f>ROUND(ROUND(G176*U179,0)*X180,0)</f>
        <v>173</v>
      </c>
      <c r="AC180" s="79"/>
    </row>
    <row r="181" ht="16.5" customHeight="1">
      <c r="A181" s="29">
        <v>63.0</v>
      </c>
      <c r="B181" s="30">
        <v>1547.0</v>
      </c>
      <c r="C181" s="32" t="s">
        <v>206</v>
      </c>
      <c r="D181" s="94"/>
      <c r="E181" s="94"/>
      <c r="F181" s="76"/>
      <c r="G181" s="63"/>
      <c r="H181" s="63"/>
      <c r="I181" s="51"/>
      <c r="J181" s="64"/>
      <c r="K181" s="65"/>
      <c r="L181" s="65"/>
      <c r="M181" s="66"/>
      <c r="N181" s="67"/>
      <c r="O181" s="81"/>
      <c r="P181" s="7"/>
      <c r="Q181" s="7"/>
      <c r="R181" s="7"/>
      <c r="S181" s="35"/>
      <c r="T181" s="41"/>
      <c r="U181" s="68"/>
      <c r="V181" s="43"/>
      <c r="W181" s="43"/>
      <c r="X181" s="44"/>
      <c r="Y181" s="82" t="s">
        <v>30</v>
      </c>
      <c r="Z181" s="83">
        <v>5.0</v>
      </c>
      <c r="AA181" s="84" t="s">
        <v>31</v>
      </c>
      <c r="AB181" s="45">
        <f>ROUND(G176-Z181,0)</f>
        <v>402</v>
      </c>
      <c r="AC181" s="79"/>
    </row>
    <row r="182" ht="16.5" customHeight="1">
      <c r="A182" s="29">
        <v>63.0</v>
      </c>
      <c r="B182" s="30">
        <v>1548.0</v>
      </c>
      <c r="C182" s="32" t="s">
        <v>207</v>
      </c>
      <c r="D182" s="94"/>
      <c r="E182" s="94"/>
      <c r="F182" s="76"/>
      <c r="G182" s="63"/>
      <c r="H182" s="63"/>
      <c r="I182" s="51"/>
      <c r="J182" s="64"/>
      <c r="K182" s="65"/>
      <c r="L182" s="65"/>
      <c r="M182" s="66"/>
      <c r="N182" s="71"/>
      <c r="O182" s="85"/>
      <c r="P182" s="22"/>
      <c r="Q182" s="22"/>
      <c r="R182" s="22"/>
      <c r="S182" s="57"/>
      <c r="T182" s="56"/>
      <c r="U182" s="72"/>
      <c r="V182" s="59" t="s">
        <v>20</v>
      </c>
      <c r="W182" s="41" t="s">
        <v>21</v>
      </c>
      <c r="X182" s="86">
        <v>0.85</v>
      </c>
      <c r="Y182" s="482"/>
      <c r="Z182" s="83"/>
      <c r="AA182" s="84"/>
      <c r="AB182" s="45">
        <f>ROUND(ROUND(G176*X182,0)-Z181,0)</f>
        <v>341</v>
      </c>
      <c r="AC182" s="79"/>
    </row>
    <row r="183" ht="16.5" customHeight="1">
      <c r="A183" s="29">
        <v>63.0</v>
      </c>
      <c r="B183" s="30">
        <v>1549.0</v>
      </c>
      <c r="C183" s="32" t="s">
        <v>208</v>
      </c>
      <c r="D183" s="94"/>
      <c r="E183" s="94"/>
      <c r="F183" s="76"/>
      <c r="G183" s="63"/>
      <c r="H183" s="63"/>
      <c r="I183" s="51"/>
      <c r="J183" s="64"/>
      <c r="K183" s="65"/>
      <c r="L183" s="65"/>
      <c r="M183" s="66"/>
      <c r="N183" s="33" t="s">
        <v>23</v>
      </c>
      <c r="O183" s="67" t="s">
        <v>24</v>
      </c>
      <c r="P183" s="7"/>
      <c r="Q183" s="7"/>
      <c r="R183" s="7"/>
      <c r="S183" s="35"/>
      <c r="T183" s="41" t="s">
        <v>21</v>
      </c>
      <c r="U183" s="68">
        <v>0.7</v>
      </c>
      <c r="V183" s="88"/>
      <c r="W183" s="88"/>
      <c r="X183" s="89"/>
      <c r="Y183" s="482"/>
      <c r="Z183" s="90"/>
      <c r="AA183" s="91"/>
      <c r="AB183" s="45">
        <f>ROUND(ROUND(G176*U183,0)-Z181,0)</f>
        <v>280</v>
      </c>
      <c r="AC183" s="79"/>
    </row>
    <row r="184" ht="16.5" customHeight="1">
      <c r="A184" s="29">
        <v>63.0</v>
      </c>
      <c r="B184" s="30">
        <v>1550.0</v>
      </c>
      <c r="C184" s="32" t="s">
        <v>209</v>
      </c>
      <c r="D184" s="94"/>
      <c r="E184" s="94"/>
      <c r="F184" s="76"/>
      <c r="G184" s="63"/>
      <c r="H184" s="63"/>
      <c r="I184" s="51"/>
      <c r="J184" s="64"/>
      <c r="K184" s="65"/>
      <c r="L184" s="65"/>
      <c r="M184" s="66"/>
      <c r="N184" s="481"/>
      <c r="O184" s="71"/>
      <c r="P184" s="22"/>
      <c r="Q184" s="22"/>
      <c r="R184" s="22"/>
      <c r="S184" s="57"/>
      <c r="T184" s="56"/>
      <c r="U184" s="72"/>
      <c r="V184" s="73" t="s">
        <v>20</v>
      </c>
      <c r="W184" s="74" t="s">
        <v>21</v>
      </c>
      <c r="X184" s="92">
        <v>0.85</v>
      </c>
      <c r="Y184" s="482"/>
      <c r="Z184" s="90"/>
      <c r="AA184" s="91"/>
      <c r="AB184" s="45">
        <f>ROUND(ROUND(ROUND(G176*U183,0)*X184,0)-Z181,0)</f>
        <v>237</v>
      </c>
      <c r="AC184" s="79"/>
    </row>
    <row r="185" ht="16.5" customHeight="1">
      <c r="A185" s="29">
        <v>63.0</v>
      </c>
      <c r="B185" s="30">
        <v>1551.0</v>
      </c>
      <c r="C185" s="32" t="s">
        <v>210</v>
      </c>
      <c r="D185" s="94"/>
      <c r="E185" s="94"/>
      <c r="F185" s="76"/>
      <c r="G185" s="63"/>
      <c r="H185" s="63"/>
      <c r="I185" s="51"/>
      <c r="J185" s="64"/>
      <c r="K185" s="65"/>
      <c r="L185" s="65"/>
      <c r="M185" s="66"/>
      <c r="N185" s="481"/>
      <c r="O185" s="81" t="s">
        <v>27</v>
      </c>
      <c r="P185" s="7"/>
      <c r="Q185" s="7"/>
      <c r="R185" s="7"/>
      <c r="S185" s="35"/>
      <c r="T185" s="41" t="s">
        <v>21</v>
      </c>
      <c r="U185" s="68">
        <v>0.5</v>
      </c>
      <c r="V185" s="77"/>
      <c r="W185" s="77"/>
      <c r="X185" s="72"/>
      <c r="Y185" s="482"/>
      <c r="Z185" s="90"/>
      <c r="AA185" s="91"/>
      <c r="AB185" s="45">
        <f>ROUND(ROUND(G176*U185,0)-Z181,0)</f>
        <v>199</v>
      </c>
      <c r="AC185" s="79"/>
    </row>
    <row r="186" ht="16.5" customHeight="1">
      <c r="A186" s="29">
        <v>63.0</v>
      </c>
      <c r="B186" s="30">
        <v>1552.0</v>
      </c>
      <c r="C186" s="32" t="s">
        <v>211</v>
      </c>
      <c r="D186" s="94"/>
      <c r="E186" s="94"/>
      <c r="F186" s="76"/>
      <c r="G186" s="63"/>
      <c r="H186" s="63"/>
      <c r="I186" s="51"/>
      <c r="J186" s="64"/>
      <c r="K186" s="65"/>
      <c r="L186" s="65"/>
      <c r="M186" s="66"/>
      <c r="N186" s="483"/>
      <c r="O186" s="85"/>
      <c r="P186" s="22"/>
      <c r="Q186" s="22"/>
      <c r="R186" s="22"/>
      <c r="S186" s="57"/>
      <c r="T186" s="56"/>
      <c r="U186" s="72"/>
      <c r="V186" s="73" t="s">
        <v>20</v>
      </c>
      <c r="W186" s="74" t="s">
        <v>21</v>
      </c>
      <c r="X186" s="92">
        <v>0.85</v>
      </c>
      <c r="Y186" s="484"/>
      <c r="Z186" s="77"/>
      <c r="AA186" s="72"/>
      <c r="AB186" s="114">
        <f>ROUND(ROUND(ROUND(G176*U185,0)*X186,0)-Z181,0)</f>
        <v>168</v>
      </c>
      <c r="AC186" s="79"/>
    </row>
    <row r="187" ht="16.5" customHeight="1">
      <c r="A187" s="29">
        <v>63.0</v>
      </c>
      <c r="B187" s="30">
        <v>1553.0</v>
      </c>
      <c r="C187" s="32" t="s">
        <v>212</v>
      </c>
      <c r="D187" s="94"/>
      <c r="E187" s="94"/>
      <c r="F187" s="94"/>
      <c r="G187" s="63"/>
      <c r="H187" s="63"/>
      <c r="I187" s="95"/>
      <c r="J187" s="102" t="s">
        <v>38</v>
      </c>
      <c r="K187" s="7"/>
      <c r="L187" s="38"/>
      <c r="M187" s="39"/>
      <c r="N187" s="40"/>
      <c r="O187" s="41"/>
      <c r="P187" s="7"/>
      <c r="Q187" s="7"/>
      <c r="R187" s="7"/>
      <c r="S187" s="35"/>
      <c r="T187" s="41"/>
      <c r="U187" s="42"/>
      <c r="V187" s="43"/>
      <c r="W187" s="43"/>
      <c r="X187" s="43"/>
      <c r="Y187" s="43"/>
      <c r="Z187" s="43"/>
      <c r="AA187" s="44"/>
      <c r="AB187" s="45">
        <f>ROUND(G176+K188,0)</f>
        <v>413</v>
      </c>
      <c r="AC187" s="79"/>
    </row>
    <row r="188" ht="16.5" customHeight="1">
      <c r="A188" s="29">
        <v>63.0</v>
      </c>
      <c r="B188" s="30">
        <v>1554.0</v>
      </c>
      <c r="C188" s="32" t="s">
        <v>213</v>
      </c>
      <c r="D188" s="94"/>
      <c r="E188" s="94"/>
      <c r="F188" s="94"/>
      <c r="G188" s="113"/>
      <c r="H188" s="8"/>
      <c r="I188" s="95"/>
      <c r="J188" s="482"/>
      <c r="K188" s="8">
        <v>6.0</v>
      </c>
      <c r="L188" s="53" t="s">
        <v>40</v>
      </c>
      <c r="M188" s="54"/>
      <c r="N188" s="55"/>
      <c r="O188" s="56"/>
      <c r="P188" s="22"/>
      <c r="Q188" s="22"/>
      <c r="R188" s="22"/>
      <c r="S188" s="57"/>
      <c r="T188" s="56"/>
      <c r="U188" s="58"/>
      <c r="V188" s="59" t="s">
        <v>20</v>
      </c>
      <c r="W188" s="41" t="s">
        <v>21</v>
      </c>
      <c r="X188" s="60">
        <v>0.85</v>
      </c>
      <c r="Y188" s="43"/>
      <c r="Z188" s="43"/>
      <c r="AA188" s="44"/>
      <c r="AB188" s="45">
        <f>ROUND(ROUND(G176+K188,0)*X188,0)</f>
        <v>351</v>
      </c>
      <c r="AC188" s="79"/>
    </row>
    <row r="189" ht="16.5" customHeight="1">
      <c r="A189" s="29">
        <v>63.0</v>
      </c>
      <c r="B189" s="30">
        <v>1555.0</v>
      </c>
      <c r="C189" s="32" t="s">
        <v>214</v>
      </c>
      <c r="D189" s="94"/>
      <c r="E189" s="94"/>
      <c r="F189" s="94"/>
      <c r="G189" s="98"/>
      <c r="H189" s="8"/>
      <c r="I189" s="54"/>
      <c r="J189" s="482"/>
      <c r="K189" s="65"/>
      <c r="L189" s="65"/>
      <c r="M189" s="66"/>
      <c r="N189" s="33" t="s">
        <v>23</v>
      </c>
      <c r="O189" s="67" t="s">
        <v>24</v>
      </c>
      <c r="P189" s="7"/>
      <c r="Q189" s="7"/>
      <c r="R189" s="7"/>
      <c r="S189" s="35"/>
      <c r="T189" s="41" t="s">
        <v>21</v>
      </c>
      <c r="U189" s="68">
        <v>0.7</v>
      </c>
      <c r="V189" s="88"/>
      <c r="W189" s="88"/>
      <c r="X189" s="88"/>
      <c r="Y189" s="88"/>
      <c r="Z189" s="88"/>
      <c r="AA189" s="89"/>
      <c r="AB189" s="45">
        <f>ROUND(ROUND(G176+K188,0)*U189,0)</f>
        <v>289</v>
      </c>
      <c r="AC189" s="79"/>
    </row>
    <row r="190" ht="16.5" customHeight="1">
      <c r="A190" s="29">
        <v>63.0</v>
      </c>
      <c r="B190" s="30">
        <v>1556.0</v>
      </c>
      <c r="C190" s="32" t="s">
        <v>215</v>
      </c>
      <c r="D190" s="94"/>
      <c r="E190" s="94"/>
      <c r="F190" s="94"/>
      <c r="G190" s="98"/>
      <c r="H190" s="8"/>
      <c r="I190" s="54"/>
      <c r="J190" s="482"/>
      <c r="K190" s="65"/>
      <c r="L190" s="65"/>
      <c r="M190" s="66"/>
      <c r="N190" s="481"/>
      <c r="O190" s="71"/>
      <c r="P190" s="22"/>
      <c r="Q190" s="22"/>
      <c r="R190" s="22"/>
      <c r="S190" s="57"/>
      <c r="T190" s="56"/>
      <c r="U190" s="72"/>
      <c r="V190" s="73" t="s">
        <v>20</v>
      </c>
      <c r="W190" s="74" t="s">
        <v>21</v>
      </c>
      <c r="X190" s="75">
        <v>0.85</v>
      </c>
      <c r="Y190" s="43"/>
      <c r="Z190" s="43"/>
      <c r="AA190" s="44"/>
      <c r="AB190" s="45">
        <f>ROUND(ROUND(ROUND(G176+K188,0)*U189,0)*X190,0)</f>
        <v>246</v>
      </c>
      <c r="AC190" s="79"/>
    </row>
    <row r="191" ht="16.5" customHeight="1">
      <c r="A191" s="29">
        <v>63.0</v>
      </c>
      <c r="B191" s="30">
        <v>1557.0</v>
      </c>
      <c r="C191" s="32" t="s">
        <v>216</v>
      </c>
      <c r="D191" s="94"/>
      <c r="E191" s="94"/>
      <c r="F191" s="94"/>
      <c r="G191" s="98"/>
      <c r="H191" s="8"/>
      <c r="I191" s="54"/>
      <c r="J191" s="482"/>
      <c r="K191" s="65"/>
      <c r="L191" s="65"/>
      <c r="M191" s="66"/>
      <c r="N191" s="481"/>
      <c r="O191" s="67" t="s">
        <v>27</v>
      </c>
      <c r="P191" s="7"/>
      <c r="Q191" s="7"/>
      <c r="R191" s="7"/>
      <c r="S191" s="35"/>
      <c r="T191" s="41" t="s">
        <v>21</v>
      </c>
      <c r="U191" s="68">
        <v>0.5</v>
      </c>
      <c r="V191" s="77"/>
      <c r="W191" s="77"/>
      <c r="X191" s="77"/>
      <c r="Y191" s="77"/>
      <c r="Z191" s="77"/>
      <c r="AA191" s="72"/>
      <c r="AB191" s="45">
        <f>ROUND(ROUND(G176+K188,0)*U191,0)</f>
        <v>207</v>
      </c>
      <c r="AC191" s="79"/>
    </row>
    <row r="192" ht="16.5" customHeight="1">
      <c r="A192" s="29">
        <v>63.0</v>
      </c>
      <c r="B192" s="30">
        <v>1558.0</v>
      </c>
      <c r="C192" s="32" t="s">
        <v>217</v>
      </c>
      <c r="D192" s="94"/>
      <c r="E192" s="94"/>
      <c r="F192" s="94"/>
      <c r="G192" s="98"/>
      <c r="H192" s="8"/>
      <c r="I192" s="54"/>
      <c r="J192" s="64"/>
      <c r="K192" s="65"/>
      <c r="L192" s="65"/>
      <c r="M192" s="66"/>
      <c r="N192" s="483"/>
      <c r="O192" s="71"/>
      <c r="P192" s="22"/>
      <c r="Q192" s="22"/>
      <c r="R192" s="22"/>
      <c r="S192" s="57"/>
      <c r="T192" s="56"/>
      <c r="U192" s="72"/>
      <c r="V192" s="73" t="s">
        <v>20</v>
      </c>
      <c r="W192" s="74" t="s">
        <v>21</v>
      </c>
      <c r="X192" s="75">
        <v>0.85</v>
      </c>
      <c r="Y192" s="43"/>
      <c r="Z192" s="43"/>
      <c r="AA192" s="44"/>
      <c r="AB192" s="45">
        <f>ROUND(ROUND(ROUND(G176+K188,0)*U191,0)*X192,0)</f>
        <v>176</v>
      </c>
      <c r="AC192" s="79"/>
    </row>
    <row r="193" ht="16.5" customHeight="1">
      <c r="A193" s="29">
        <v>63.0</v>
      </c>
      <c r="B193" s="30">
        <v>1559.0</v>
      </c>
      <c r="C193" s="32" t="s">
        <v>218</v>
      </c>
      <c r="D193" s="94"/>
      <c r="E193" s="94"/>
      <c r="F193" s="94"/>
      <c r="G193" s="98"/>
      <c r="H193" s="8"/>
      <c r="I193" s="54"/>
      <c r="J193" s="64"/>
      <c r="K193" s="65"/>
      <c r="L193" s="65"/>
      <c r="M193" s="66"/>
      <c r="N193" s="67"/>
      <c r="O193" s="81"/>
      <c r="P193" s="7"/>
      <c r="Q193" s="7"/>
      <c r="R193" s="7"/>
      <c r="S193" s="35"/>
      <c r="T193" s="41"/>
      <c r="U193" s="68"/>
      <c r="V193" s="43"/>
      <c r="W193" s="43"/>
      <c r="X193" s="44"/>
      <c r="Y193" s="8" t="s">
        <v>30</v>
      </c>
      <c r="Z193" s="83">
        <v>5.0</v>
      </c>
      <c r="AA193" s="84" t="s">
        <v>31</v>
      </c>
      <c r="AB193" s="45">
        <f>ROUND(ROUND(G176+K188,0)-Z193,0)</f>
        <v>408</v>
      </c>
      <c r="AC193" s="79"/>
    </row>
    <row r="194" ht="16.5" customHeight="1">
      <c r="A194" s="29">
        <v>63.0</v>
      </c>
      <c r="B194" s="30">
        <v>1560.0</v>
      </c>
      <c r="C194" s="32" t="s">
        <v>219</v>
      </c>
      <c r="D194" s="94"/>
      <c r="E194" s="94"/>
      <c r="F194" s="94"/>
      <c r="G194" s="98"/>
      <c r="H194" s="8"/>
      <c r="I194" s="54"/>
      <c r="J194" s="64"/>
      <c r="K194" s="65"/>
      <c r="L194" s="65"/>
      <c r="M194" s="66"/>
      <c r="N194" s="71"/>
      <c r="O194" s="85"/>
      <c r="P194" s="22"/>
      <c r="Q194" s="22"/>
      <c r="R194" s="22"/>
      <c r="S194" s="57"/>
      <c r="T194" s="56"/>
      <c r="U194" s="72"/>
      <c r="V194" s="59" t="s">
        <v>20</v>
      </c>
      <c r="W194" s="41" t="s">
        <v>21</v>
      </c>
      <c r="X194" s="86">
        <v>0.85</v>
      </c>
      <c r="Y194" s="8"/>
      <c r="Z194" s="83"/>
      <c r="AA194" s="84"/>
      <c r="AB194" s="45">
        <f>ROUND(ROUND(ROUND(G176+K188,0)*X194,0)-Z193,0)</f>
        <v>346</v>
      </c>
      <c r="AC194" s="79"/>
    </row>
    <row r="195" ht="16.5" customHeight="1">
      <c r="A195" s="29">
        <v>63.0</v>
      </c>
      <c r="B195" s="30">
        <v>1561.0</v>
      </c>
      <c r="C195" s="32" t="s">
        <v>220</v>
      </c>
      <c r="D195" s="94"/>
      <c r="E195" s="94"/>
      <c r="F195" s="94"/>
      <c r="G195" s="98"/>
      <c r="H195" s="8"/>
      <c r="I195" s="54"/>
      <c r="J195" s="64"/>
      <c r="K195" s="65"/>
      <c r="L195" s="65"/>
      <c r="M195" s="66"/>
      <c r="N195" s="33" t="s">
        <v>23</v>
      </c>
      <c r="O195" s="67" t="s">
        <v>24</v>
      </c>
      <c r="P195" s="7"/>
      <c r="Q195" s="7"/>
      <c r="R195" s="7"/>
      <c r="S195" s="35"/>
      <c r="T195" s="41" t="s">
        <v>21</v>
      </c>
      <c r="U195" s="68">
        <v>0.7</v>
      </c>
      <c r="V195" s="88"/>
      <c r="W195" s="88"/>
      <c r="X195" s="89"/>
      <c r="Y195" s="90"/>
      <c r="Z195" s="90"/>
      <c r="AA195" s="91"/>
      <c r="AB195" s="45">
        <f>ROUND(ROUND(ROUND(G176+K188,0)*U195,0)-Z193,0)</f>
        <v>284</v>
      </c>
      <c r="AC195" s="79"/>
    </row>
    <row r="196" ht="16.5" customHeight="1">
      <c r="A196" s="29">
        <v>63.0</v>
      </c>
      <c r="B196" s="30">
        <v>1562.0</v>
      </c>
      <c r="C196" s="32" t="s">
        <v>221</v>
      </c>
      <c r="D196" s="94"/>
      <c r="E196" s="94"/>
      <c r="F196" s="94"/>
      <c r="G196" s="98"/>
      <c r="H196" s="8"/>
      <c r="I196" s="54"/>
      <c r="J196" s="64"/>
      <c r="K196" s="65"/>
      <c r="L196" s="65"/>
      <c r="M196" s="66"/>
      <c r="N196" s="481"/>
      <c r="O196" s="71"/>
      <c r="P196" s="22"/>
      <c r="Q196" s="22"/>
      <c r="R196" s="22"/>
      <c r="S196" s="57"/>
      <c r="T196" s="56"/>
      <c r="U196" s="72"/>
      <c r="V196" s="73" t="s">
        <v>20</v>
      </c>
      <c r="W196" s="74" t="s">
        <v>21</v>
      </c>
      <c r="X196" s="92">
        <v>0.85</v>
      </c>
      <c r="Y196" s="90"/>
      <c r="Z196" s="90"/>
      <c r="AA196" s="91"/>
      <c r="AB196" s="45">
        <f>ROUND(ROUND(ROUND(ROUND(G176+K188,0)*U195,0)*X196,0)-Z193,0)</f>
        <v>241</v>
      </c>
      <c r="AC196" s="79"/>
    </row>
    <row r="197" ht="16.5" customHeight="1">
      <c r="A197" s="29">
        <v>63.0</v>
      </c>
      <c r="B197" s="30">
        <v>1563.0</v>
      </c>
      <c r="C197" s="32" t="s">
        <v>222</v>
      </c>
      <c r="D197" s="94"/>
      <c r="E197" s="94"/>
      <c r="F197" s="94"/>
      <c r="G197" s="98"/>
      <c r="H197" s="8"/>
      <c r="I197" s="54"/>
      <c r="J197" s="64"/>
      <c r="K197" s="65"/>
      <c r="L197" s="65"/>
      <c r="M197" s="66"/>
      <c r="N197" s="481"/>
      <c r="O197" s="81" t="s">
        <v>27</v>
      </c>
      <c r="P197" s="7"/>
      <c r="Q197" s="7"/>
      <c r="R197" s="7"/>
      <c r="S197" s="35"/>
      <c r="T197" s="41" t="s">
        <v>21</v>
      </c>
      <c r="U197" s="68">
        <v>0.5</v>
      </c>
      <c r="V197" s="77"/>
      <c r="W197" s="77"/>
      <c r="X197" s="72"/>
      <c r="Y197" s="101"/>
      <c r="Z197" s="90"/>
      <c r="AA197" s="91"/>
      <c r="AB197" s="45">
        <f>ROUND(ROUND(ROUND(G176+K188,0)*U197,0)-Z193,0)</f>
        <v>202</v>
      </c>
      <c r="AC197" s="79"/>
    </row>
    <row r="198" ht="16.5" customHeight="1">
      <c r="A198" s="29">
        <v>63.0</v>
      </c>
      <c r="B198" s="30">
        <v>1564.0</v>
      </c>
      <c r="C198" s="32" t="s">
        <v>223</v>
      </c>
      <c r="D198" s="94"/>
      <c r="E198" s="94"/>
      <c r="F198" s="94"/>
      <c r="G198" s="98"/>
      <c r="H198" s="8"/>
      <c r="I198" s="54"/>
      <c r="J198" s="64"/>
      <c r="K198" s="65"/>
      <c r="L198" s="65"/>
      <c r="M198" s="66"/>
      <c r="N198" s="483"/>
      <c r="O198" s="85"/>
      <c r="P198" s="22"/>
      <c r="Q198" s="22"/>
      <c r="R198" s="22"/>
      <c r="S198" s="57"/>
      <c r="T198" s="56"/>
      <c r="U198" s="72"/>
      <c r="V198" s="73" t="s">
        <v>20</v>
      </c>
      <c r="W198" s="74" t="s">
        <v>21</v>
      </c>
      <c r="X198" s="92">
        <v>0.85</v>
      </c>
      <c r="Y198" s="77"/>
      <c r="Z198" s="77"/>
      <c r="AA198" s="72"/>
      <c r="AB198" s="45">
        <f>ROUND(ROUND(ROUND(ROUND(G176+K188,0)*U197,0)*X198,0)-Z193,0)</f>
        <v>171</v>
      </c>
      <c r="AC198" s="79"/>
    </row>
    <row r="199" ht="16.5" customHeight="1">
      <c r="A199" s="29">
        <v>63.0</v>
      </c>
      <c r="B199" s="30">
        <v>1571.0</v>
      </c>
      <c r="C199" s="32" t="s">
        <v>224</v>
      </c>
      <c r="D199" s="94"/>
      <c r="E199" s="94"/>
      <c r="F199" s="102" t="s">
        <v>77</v>
      </c>
      <c r="G199" s="35"/>
      <c r="H199" s="35"/>
      <c r="I199" s="36"/>
      <c r="J199" s="37"/>
      <c r="K199" s="7"/>
      <c r="L199" s="38"/>
      <c r="M199" s="39"/>
      <c r="N199" s="40"/>
      <c r="O199" s="41"/>
      <c r="P199" s="7"/>
      <c r="Q199" s="7"/>
      <c r="R199" s="7"/>
      <c r="S199" s="35"/>
      <c r="T199" s="41"/>
      <c r="U199" s="42"/>
      <c r="V199" s="43"/>
      <c r="W199" s="43"/>
      <c r="X199" s="43"/>
      <c r="Y199" s="43"/>
      <c r="Z199" s="43"/>
      <c r="AA199" s="44"/>
      <c r="AB199" s="45">
        <f>ROUND(G200,0)</f>
        <v>306</v>
      </c>
      <c r="AC199" s="79"/>
    </row>
    <row r="200" ht="16.5" customHeight="1">
      <c r="A200" s="29">
        <v>63.0</v>
      </c>
      <c r="B200" s="30">
        <v>1572.0</v>
      </c>
      <c r="C200" s="32" t="s">
        <v>225</v>
      </c>
      <c r="D200" s="94"/>
      <c r="E200" s="94"/>
      <c r="F200" s="482"/>
      <c r="G200" s="50">
        <v>306.0</v>
      </c>
      <c r="H200" s="8" t="s">
        <v>9</v>
      </c>
      <c r="I200" s="51"/>
      <c r="J200" s="52"/>
      <c r="K200" s="8"/>
      <c r="L200" s="53"/>
      <c r="M200" s="54"/>
      <c r="N200" s="55"/>
      <c r="O200" s="56"/>
      <c r="P200" s="22"/>
      <c r="Q200" s="22"/>
      <c r="R200" s="22"/>
      <c r="S200" s="57"/>
      <c r="T200" s="56"/>
      <c r="U200" s="58"/>
      <c r="V200" s="59" t="s">
        <v>20</v>
      </c>
      <c r="W200" s="41" t="s">
        <v>21</v>
      </c>
      <c r="X200" s="60">
        <v>0.85</v>
      </c>
      <c r="Y200" s="43"/>
      <c r="Z200" s="43"/>
      <c r="AA200" s="44"/>
      <c r="AB200" s="45">
        <f>ROUND(G200*X200,0)</f>
        <v>260</v>
      </c>
      <c r="AC200" s="79"/>
    </row>
    <row r="201" ht="16.5" customHeight="1">
      <c r="A201" s="29">
        <v>63.0</v>
      </c>
      <c r="B201" s="30">
        <v>1573.0</v>
      </c>
      <c r="C201" s="32" t="s">
        <v>226</v>
      </c>
      <c r="D201" s="94"/>
      <c r="E201" s="94"/>
      <c r="F201" s="76"/>
      <c r="G201" s="63"/>
      <c r="H201" s="63"/>
      <c r="I201" s="51"/>
      <c r="J201" s="64"/>
      <c r="K201" s="65"/>
      <c r="L201" s="65"/>
      <c r="M201" s="66"/>
      <c r="N201" s="33" t="s">
        <v>23</v>
      </c>
      <c r="O201" s="67" t="s">
        <v>24</v>
      </c>
      <c r="P201" s="7"/>
      <c r="Q201" s="7"/>
      <c r="R201" s="7"/>
      <c r="S201" s="35"/>
      <c r="T201" s="41" t="s">
        <v>21</v>
      </c>
      <c r="U201" s="68">
        <v>0.7</v>
      </c>
      <c r="V201" s="88"/>
      <c r="W201" s="88"/>
      <c r="X201" s="88"/>
      <c r="Y201" s="88"/>
      <c r="Z201" s="88"/>
      <c r="AA201" s="89"/>
      <c r="AB201" s="45">
        <f>ROUND(G200*U201,0)</f>
        <v>214</v>
      </c>
      <c r="AC201" s="79"/>
    </row>
    <row r="202" ht="16.5" customHeight="1">
      <c r="A202" s="29">
        <v>63.0</v>
      </c>
      <c r="B202" s="30">
        <v>1574.0</v>
      </c>
      <c r="C202" s="32" t="s">
        <v>227</v>
      </c>
      <c r="D202" s="94"/>
      <c r="E202" s="94"/>
      <c r="F202" s="76"/>
      <c r="G202" s="63"/>
      <c r="H202" s="63"/>
      <c r="I202" s="51"/>
      <c r="J202" s="64"/>
      <c r="K202" s="65"/>
      <c r="L202" s="65"/>
      <c r="M202" s="66"/>
      <c r="N202" s="481"/>
      <c r="O202" s="71"/>
      <c r="P202" s="22"/>
      <c r="Q202" s="22"/>
      <c r="R202" s="22"/>
      <c r="S202" s="57"/>
      <c r="T202" s="56"/>
      <c r="U202" s="72"/>
      <c r="V202" s="73" t="s">
        <v>20</v>
      </c>
      <c r="W202" s="74" t="s">
        <v>21</v>
      </c>
      <c r="X202" s="75">
        <v>0.85</v>
      </c>
      <c r="Y202" s="43"/>
      <c r="Z202" s="43"/>
      <c r="AA202" s="44"/>
      <c r="AB202" s="45">
        <f>ROUND(ROUND(G200*U201,0)*X202,0)</f>
        <v>182</v>
      </c>
      <c r="AC202" s="79"/>
    </row>
    <row r="203" ht="16.5" customHeight="1">
      <c r="A203" s="29">
        <v>63.0</v>
      </c>
      <c r="B203" s="30">
        <v>1575.0</v>
      </c>
      <c r="C203" s="32" t="s">
        <v>228</v>
      </c>
      <c r="D203" s="94"/>
      <c r="E203" s="94"/>
      <c r="F203" s="76"/>
      <c r="G203" s="63"/>
      <c r="H203" s="63"/>
      <c r="I203" s="51"/>
      <c r="J203" s="64"/>
      <c r="K203" s="65"/>
      <c r="L203" s="65"/>
      <c r="M203" s="66"/>
      <c r="N203" s="481"/>
      <c r="O203" s="67" t="s">
        <v>27</v>
      </c>
      <c r="P203" s="7"/>
      <c r="Q203" s="7"/>
      <c r="R203" s="7"/>
      <c r="S203" s="35"/>
      <c r="T203" s="41" t="s">
        <v>21</v>
      </c>
      <c r="U203" s="68">
        <v>0.5</v>
      </c>
      <c r="V203" s="77"/>
      <c r="W203" s="77"/>
      <c r="X203" s="77"/>
      <c r="Y203" s="77"/>
      <c r="Z203" s="77"/>
      <c r="AA203" s="72"/>
      <c r="AB203" s="45">
        <f>ROUND(G200*U203,0)</f>
        <v>153</v>
      </c>
      <c r="AC203" s="79"/>
    </row>
    <row r="204" ht="16.5" customHeight="1">
      <c r="A204" s="29">
        <v>63.0</v>
      </c>
      <c r="B204" s="30">
        <v>1576.0</v>
      </c>
      <c r="C204" s="32" t="s">
        <v>229</v>
      </c>
      <c r="D204" s="94"/>
      <c r="E204" s="94"/>
      <c r="F204" s="76"/>
      <c r="G204" s="63"/>
      <c r="H204" s="63"/>
      <c r="I204" s="51"/>
      <c r="J204" s="64"/>
      <c r="K204" s="65"/>
      <c r="L204" s="65"/>
      <c r="M204" s="66"/>
      <c r="N204" s="483"/>
      <c r="O204" s="71"/>
      <c r="P204" s="22"/>
      <c r="Q204" s="22"/>
      <c r="R204" s="22"/>
      <c r="S204" s="57"/>
      <c r="T204" s="56"/>
      <c r="U204" s="72"/>
      <c r="V204" s="73" t="s">
        <v>20</v>
      </c>
      <c r="W204" s="74" t="s">
        <v>21</v>
      </c>
      <c r="X204" s="75">
        <v>0.85</v>
      </c>
      <c r="Y204" s="43"/>
      <c r="Z204" s="43"/>
      <c r="AA204" s="44"/>
      <c r="AB204" s="45">
        <f>ROUND(ROUND(G200*U203,0)*X204,0)</f>
        <v>130</v>
      </c>
      <c r="AC204" s="79"/>
    </row>
    <row r="205" ht="16.5" customHeight="1">
      <c r="A205" s="29">
        <v>63.0</v>
      </c>
      <c r="B205" s="30">
        <v>1577.0</v>
      </c>
      <c r="C205" s="32" t="s">
        <v>230</v>
      </c>
      <c r="D205" s="94"/>
      <c r="E205" s="94"/>
      <c r="F205" s="76"/>
      <c r="G205" s="63"/>
      <c r="H205" s="63"/>
      <c r="I205" s="51"/>
      <c r="J205" s="64"/>
      <c r="K205" s="65"/>
      <c r="L205" s="65"/>
      <c r="M205" s="66"/>
      <c r="N205" s="67"/>
      <c r="O205" s="81"/>
      <c r="P205" s="7"/>
      <c r="Q205" s="7"/>
      <c r="R205" s="7"/>
      <c r="S205" s="35"/>
      <c r="T205" s="41"/>
      <c r="U205" s="68"/>
      <c r="V205" s="43"/>
      <c r="W205" s="43"/>
      <c r="X205" s="44"/>
      <c r="Y205" s="82" t="s">
        <v>30</v>
      </c>
      <c r="Z205" s="83">
        <v>5.0</v>
      </c>
      <c r="AA205" s="84" t="s">
        <v>31</v>
      </c>
      <c r="AB205" s="45">
        <f>ROUND(G200-Z205,0)</f>
        <v>301</v>
      </c>
      <c r="AC205" s="79"/>
    </row>
    <row r="206" ht="16.5" customHeight="1">
      <c r="A206" s="29">
        <v>63.0</v>
      </c>
      <c r="B206" s="30">
        <v>1578.0</v>
      </c>
      <c r="C206" s="32" t="s">
        <v>231</v>
      </c>
      <c r="D206" s="94"/>
      <c r="E206" s="94"/>
      <c r="F206" s="76"/>
      <c r="G206" s="63"/>
      <c r="H206" s="63"/>
      <c r="I206" s="51"/>
      <c r="J206" s="64"/>
      <c r="K206" s="65"/>
      <c r="L206" s="65"/>
      <c r="M206" s="66"/>
      <c r="N206" s="71"/>
      <c r="O206" s="85"/>
      <c r="P206" s="22"/>
      <c r="Q206" s="22"/>
      <c r="R206" s="22"/>
      <c r="S206" s="57"/>
      <c r="T206" s="56"/>
      <c r="U206" s="72"/>
      <c r="V206" s="59" t="s">
        <v>20</v>
      </c>
      <c r="W206" s="41" t="s">
        <v>21</v>
      </c>
      <c r="X206" s="86">
        <v>0.85</v>
      </c>
      <c r="Y206" s="482"/>
      <c r="Z206" s="83"/>
      <c r="AA206" s="84"/>
      <c r="AB206" s="45">
        <f>ROUND(ROUND(G200*X206,0)-Z205,0)</f>
        <v>255</v>
      </c>
      <c r="AC206" s="79"/>
    </row>
    <row r="207" ht="16.5" customHeight="1">
      <c r="A207" s="29">
        <v>63.0</v>
      </c>
      <c r="B207" s="30">
        <v>1579.0</v>
      </c>
      <c r="C207" s="32" t="s">
        <v>232</v>
      </c>
      <c r="D207" s="94"/>
      <c r="E207" s="94"/>
      <c r="F207" s="76"/>
      <c r="G207" s="63"/>
      <c r="H207" s="63"/>
      <c r="I207" s="51"/>
      <c r="J207" s="64"/>
      <c r="K207" s="65"/>
      <c r="L207" s="65"/>
      <c r="M207" s="66"/>
      <c r="N207" s="33" t="s">
        <v>23</v>
      </c>
      <c r="O207" s="67" t="s">
        <v>24</v>
      </c>
      <c r="P207" s="7"/>
      <c r="Q207" s="7"/>
      <c r="R207" s="7"/>
      <c r="S207" s="35"/>
      <c r="T207" s="41" t="s">
        <v>21</v>
      </c>
      <c r="U207" s="68">
        <v>0.7</v>
      </c>
      <c r="V207" s="88"/>
      <c r="W207" s="88"/>
      <c r="X207" s="89"/>
      <c r="Y207" s="482"/>
      <c r="Z207" s="90"/>
      <c r="AA207" s="91"/>
      <c r="AB207" s="45">
        <f>ROUND(ROUND(G200*U207,0)-Z205,0)</f>
        <v>209</v>
      </c>
      <c r="AC207" s="79"/>
    </row>
    <row r="208" ht="16.5" customHeight="1">
      <c r="A208" s="29">
        <v>63.0</v>
      </c>
      <c r="B208" s="30">
        <v>1580.0</v>
      </c>
      <c r="C208" s="32" t="s">
        <v>233</v>
      </c>
      <c r="D208" s="94"/>
      <c r="E208" s="94"/>
      <c r="F208" s="76"/>
      <c r="G208" s="63"/>
      <c r="H208" s="63"/>
      <c r="I208" s="51"/>
      <c r="J208" s="64"/>
      <c r="K208" s="65"/>
      <c r="L208" s="65"/>
      <c r="M208" s="66"/>
      <c r="N208" s="481"/>
      <c r="O208" s="71"/>
      <c r="P208" s="22"/>
      <c r="Q208" s="22"/>
      <c r="R208" s="22"/>
      <c r="S208" s="57"/>
      <c r="T208" s="56"/>
      <c r="U208" s="72"/>
      <c r="V208" s="73" t="s">
        <v>20</v>
      </c>
      <c r="W208" s="74" t="s">
        <v>21</v>
      </c>
      <c r="X208" s="92">
        <v>0.85</v>
      </c>
      <c r="Y208" s="482"/>
      <c r="Z208" s="90"/>
      <c r="AA208" s="91"/>
      <c r="AB208" s="45">
        <f>ROUND(ROUND(ROUND(G200*U207,0)*X208,0)-Z205,0)</f>
        <v>177</v>
      </c>
      <c r="AC208" s="79"/>
    </row>
    <row r="209" ht="16.5" customHeight="1">
      <c r="A209" s="29">
        <v>63.0</v>
      </c>
      <c r="B209" s="30">
        <v>1581.0</v>
      </c>
      <c r="C209" s="32" t="s">
        <v>234</v>
      </c>
      <c r="D209" s="94"/>
      <c r="E209" s="94"/>
      <c r="F209" s="76"/>
      <c r="G209" s="63"/>
      <c r="H209" s="63"/>
      <c r="I209" s="51"/>
      <c r="J209" s="64"/>
      <c r="K209" s="65"/>
      <c r="L209" s="65"/>
      <c r="M209" s="66"/>
      <c r="N209" s="481"/>
      <c r="O209" s="81" t="s">
        <v>27</v>
      </c>
      <c r="P209" s="7"/>
      <c r="Q209" s="7"/>
      <c r="R209" s="7"/>
      <c r="S209" s="35"/>
      <c r="T209" s="41" t="s">
        <v>21</v>
      </c>
      <c r="U209" s="68">
        <v>0.5</v>
      </c>
      <c r="V209" s="77"/>
      <c r="W209" s="77"/>
      <c r="X209" s="72"/>
      <c r="Y209" s="482"/>
      <c r="Z209" s="90"/>
      <c r="AA209" s="91"/>
      <c r="AB209" s="45">
        <f>ROUND(ROUND(G200*U209,0)-Z205,0)</f>
        <v>148</v>
      </c>
      <c r="AC209" s="79"/>
    </row>
    <row r="210" ht="16.5" customHeight="1">
      <c r="A210" s="29">
        <v>63.0</v>
      </c>
      <c r="B210" s="30">
        <v>1582.0</v>
      </c>
      <c r="C210" s="32" t="s">
        <v>235</v>
      </c>
      <c r="D210" s="94"/>
      <c r="E210" s="94"/>
      <c r="F210" s="76"/>
      <c r="G210" s="63"/>
      <c r="H210" s="63"/>
      <c r="I210" s="51"/>
      <c r="J210" s="71"/>
      <c r="K210" s="115"/>
      <c r="L210" s="115"/>
      <c r="M210" s="116"/>
      <c r="N210" s="483"/>
      <c r="O210" s="85"/>
      <c r="P210" s="22"/>
      <c r="Q210" s="22"/>
      <c r="R210" s="22"/>
      <c r="S210" s="57"/>
      <c r="T210" s="56"/>
      <c r="U210" s="72"/>
      <c r="V210" s="73" t="s">
        <v>20</v>
      </c>
      <c r="W210" s="74" t="s">
        <v>21</v>
      </c>
      <c r="X210" s="92">
        <v>0.85</v>
      </c>
      <c r="Y210" s="484"/>
      <c r="Z210" s="77"/>
      <c r="AA210" s="72"/>
      <c r="AB210" s="45">
        <f>ROUND(ROUND(ROUND(G200*U209,0)*X210,0)-Z205,0)</f>
        <v>125</v>
      </c>
      <c r="AC210" s="79"/>
    </row>
    <row r="211" ht="16.5" customHeight="1">
      <c r="A211" s="29">
        <v>63.0</v>
      </c>
      <c r="B211" s="30">
        <v>1583.0</v>
      </c>
      <c r="C211" s="32" t="s">
        <v>236</v>
      </c>
      <c r="D211" s="94"/>
      <c r="E211" s="94"/>
      <c r="F211" s="94"/>
      <c r="G211" s="98"/>
      <c r="H211" s="8"/>
      <c r="I211" s="95"/>
      <c r="J211" s="82" t="s">
        <v>38</v>
      </c>
      <c r="K211" s="7"/>
      <c r="L211" s="38"/>
      <c r="M211" s="39"/>
      <c r="N211" s="40"/>
      <c r="O211" s="41"/>
      <c r="P211" s="7"/>
      <c r="Q211" s="7"/>
      <c r="R211" s="7"/>
      <c r="S211" s="35"/>
      <c r="T211" s="41"/>
      <c r="U211" s="42"/>
      <c r="V211" s="43"/>
      <c r="W211" s="43"/>
      <c r="X211" s="43"/>
      <c r="Y211" s="43"/>
      <c r="Z211" s="43"/>
      <c r="AA211" s="44"/>
      <c r="AB211" s="45">
        <f>ROUND(G200+K212,0)</f>
        <v>310</v>
      </c>
      <c r="AC211" s="79"/>
    </row>
    <row r="212" ht="16.5" customHeight="1">
      <c r="A212" s="29">
        <v>63.0</v>
      </c>
      <c r="B212" s="30">
        <v>1584.0</v>
      </c>
      <c r="C212" s="32" t="s">
        <v>237</v>
      </c>
      <c r="D212" s="94"/>
      <c r="E212" s="94"/>
      <c r="F212" s="94"/>
      <c r="G212" s="98"/>
      <c r="H212" s="8"/>
      <c r="I212" s="95"/>
      <c r="J212" s="482"/>
      <c r="K212" s="8">
        <v>4.0</v>
      </c>
      <c r="L212" s="53" t="s">
        <v>40</v>
      </c>
      <c r="M212" s="54"/>
      <c r="N212" s="55"/>
      <c r="O212" s="56"/>
      <c r="P212" s="22"/>
      <c r="Q212" s="22"/>
      <c r="R212" s="22"/>
      <c r="S212" s="57"/>
      <c r="T212" s="56"/>
      <c r="U212" s="58"/>
      <c r="V212" s="59" t="s">
        <v>20</v>
      </c>
      <c r="W212" s="41" t="s">
        <v>21</v>
      </c>
      <c r="X212" s="60">
        <v>0.85</v>
      </c>
      <c r="Y212" s="43"/>
      <c r="Z212" s="43"/>
      <c r="AA212" s="44"/>
      <c r="AB212" s="45">
        <f>ROUND(ROUND(G200+K212,0)*X212,0)</f>
        <v>264</v>
      </c>
      <c r="AC212" s="79"/>
    </row>
    <row r="213" ht="16.5" customHeight="1">
      <c r="A213" s="29">
        <v>63.0</v>
      </c>
      <c r="B213" s="30">
        <v>1585.0</v>
      </c>
      <c r="C213" s="32" t="s">
        <v>238</v>
      </c>
      <c r="D213" s="94"/>
      <c r="E213" s="94"/>
      <c r="F213" s="94"/>
      <c r="G213" s="98"/>
      <c r="H213" s="8"/>
      <c r="I213" s="54"/>
      <c r="J213" s="482"/>
      <c r="K213" s="65"/>
      <c r="L213" s="65"/>
      <c r="M213" s="66"/>
      <c r="N213" s="33" t="s">
        <v>23</v>
      </c>
      <c r="O213" s="67" t="s">
        <v>24</v>
      </c>
      <c r="P213" s="7"/>
      <c r="Q213" s="7"/>
      <c r="R213" s="7"/>
      <c r="S213" s="35"/>
      <c r="T213" s="41" t="s">
        <v>21</v>
      </c>
      <c r="U213" s="68">
        <v>0.7</v>
      </c>
      <c r="V213" s="88"/>
      <c r="W213" s="88"/>
      <c r="X213" s="88"/>
      <c r="Y213" s="88"/>
      <c r="Z213" s="88"/>
      <c r="AA213" s="89"/>
      <c r="AB213" s="45">
        <f>ROUND(ROUND(G200+K212,0)*U213,0)</f>
        <v>217</v>
      </c>
      <c r="AC213" s="79"/>
    </row>
    <row r="214" ht="16.5" customHeight="1">
      <c r="A214" s="29">
        <v>63.0</v>
      </c>
      <c r="B214" s="30">
        <v>1586.0</v>
      </c>
      <c r="C214" s="32" t="s">
        <v>239</v>
      </c>
      <c r="D214" s="94"/>
      <c r="E214" s="94"/>
      <c r="F214" s="94"/>
      <c r="G214" s="98"/>
      <c r="H214" s="8"/>
      <c r="I214" s="54"/>
      <c r="J214" s="482"/>
      <c r="K214" s="65"/>
      <c r="L214" s="65"/>
      <c r="M214" s="66"/>
      <c r="N214" s="481"/>
      <c r="O214" s="71"/>
      <c r="P214" s="22"/>
      <c r="Q214" s="22"/>
      <c r="R214" s="22"/>
      <c r="S214" s="57"/>
      <c r="T214" s="56"/>
      <c r="U214" s="72"/>
      <c r="V214" s="73" t="s">
        <v>20</v>
      </c>
      <c r="W214" s="74" t="s">
        <v>21</v>
      </c>
      <c r="X214" s="75">
        <v>0.85</v>
      </c>
      <c r="Y214" s="43"/>
      <c r="Z214" s="43"/>
      <c r="AA214" s="44"/>
      <c r="AB214" s="114">
        <f>ROUND(ROUND(ROUND(G200+K212,0)*U213,0)*X214,0)</f>
        <v>184</v>
      </c>
      <c r="AC214" s="79"/>
    </row>
    <row r="215" ht="16.5" customHeight="1">
      <c r="A215" s="29">
        <v>63.0</v>
      </c>
      <c r="B215" s="30">
        <v>1587.0</v>
      </c>
      <c r="C215" s="32" t="s">
        <v>240</v>
      </c>
      <c r="D215" s="94"/>
      <c r="E215" s="94"/>
      <c r="F215" s="94"/>
      <c r="G215" s="98"/>
      <c r="H215" s="8"/>
      <c r="I215" s="54"/>
      <c r="J215" s="482"/>
      <c r="K215" s="65"/>
      <c r="L215" s="65"/>
      <c r="M215" s="66"/>
      <c r="N215" s="481"/>
      <c r="O215" s="67" t="s">
        <v>27</v>
      </c>
      <c r="P215" s="7"/>
      <c r="Q215" s="7"/>
      <c r="R215" s="7"/>
      <c r="S215" s="35"/>
      <c r="T215" s="41" t="s">
        <v>21</v>
      </c>
      <c r="U215" s="68">
        <v>0.5</v>
      </c>
      <c r="V215" s="77"/>
      <c r="W215" s="77"/>
      <c r="X215" s="77"/>
      <c r="Y215" s="77"/>
      <c r="Z215" s="77"/>
      <c r="AA215" s="72"/>
      <c r="AB215" s="45">
        <f>ROUND(ROUND(G200+K212,0)*U215,0)</f>
        <v>155</v>
      </c>
      <c r="AC215" s="79"/>
    </row>
    <row r="216" ht="16.5" customHeight="1">
      <c r="A216" s="29">
        <v>63.0</v>
      </c>
      <c r="B216" s="30">
        <v>1588.0</v>
      </c>
      <c r="C216" s="32" t="s">
        <v>241</v>
      </c>
      <c r="D216" s="94"/>
      <c r="E216" s="94"/>
      <c r="F216" s="94"/>
      <c r="G216" s="98"/>
      <c r="H216" s="8"/>
      <c r="I216" s="54"/>
      <c r="J216" s="482"/>
      <c r="K216" s="65"/>
      <c r="L216" s="65"/>
      <c r="M216" s="66"/>
      <c r="N216" s="483"/>
      <c r="O216" s="71"/>
      <c r="P216" s="22"/>
      <c r="Q216" s="22"/>
      <c r="R216" s="22"/>
      <c r="S216" s="57"/>
      <c r="T216" s="56"/>
      <c r="U216" s="72"/>
      <c r="V216" s="73" t="s">
        <v>20</v>
      </c>
      <c r="W216" s="74" t="s">
        <v>21</v>
      </c>
      <c r="X216" s="75">
        <v>0.85</v>
      </c>
      <c r="Y216" s="43"/>
      <c r="Z216" s="43"/>
      <c r="AA216" s="44"/>
      <c r="AB216" s="45">
        <f>ROUND(ROUND(ROUND(G200+K212,0)*U215,0)*X216,0)</f>
        <v>132</v>
      </c>
      <c r="AC216" s="79"/>
    </row>
    <row r="217" ht="16.5" customHeight="1">
      <c r="A217" s="29">
        <v>63.0</v>
      </c>
      <c r="B217" s="30">
        <v>1589.0</v>
      </c>
      <c r="C217" s="32" t="s">
        <v>242</v>
      </c>
      <c r="D217" s="94"/>
      <c r="E217" s="94"/>
      <c r="F217" s="94"/>
      <c r="G217" s="98"/>
      <c r="H217" s="8"/>
      <c r="I217" s="54"/>
      <c r="J217" s="482"/>
      <c r="K217" s="65"/>
      <c r="L217" s="65"/>
      <c r="M217" s="66"/>
      <c r="N217" s="67"/>
      <c r="O217" s="81"/>
      <c r="P217" s="7"/>
      <c r="Q217" s="7"/>
      <c r="R217" s="7"/>
      <c r="S217" s="35"/>
      <c r="T217" s="41"/>
      <c r="U217" s="68"/>
      <c r="V217" s="43"/>
      <c r="W217" s="43"/>
      <c r="X217" s="44"/>
      <c r="Y217" s="82" t="s">
        <v>30</v>
      </c>
      <c r="Z217" s="83">
        <v>5.0</v>
      </c>
      <c r="AA217" s="84" t="s">
        <v>31</v>
      </c>
      <c r="AB217" s="45">
        <f>ROUND(ROUND(G200+K212,0)-Z217,0)</f>
        <v>305</v>
      </c>
      <c r="AC217" s="79"/>
    </row>
    <row r="218" ht="16.5" customHeight="1">
      <c r="A218" s="29">
        <v>63.0</v>
      </c>
      <c r="B218" s="30">
        <v>1590.0</v>
      </c>
      <c r="C218" s="32" t="s">
        <v>243</v>
      </c>
      <c r="D218" s="94"/>
      <c r="E218" s="94"/>
      <c r="F218" s="94"/>
      <c r="G218" s="98"/>
      <c r="H218" s="8"/>
      <c r="I218" s="54"/>
      <c r="J218" s="64"/>
      <c r="K218" s="65"/>
      <c r="L218" s="65"/>
      <c r="M218" s="66"/>
      <c r="N218" s="71"/>
      <c r="O218" s="85"/>
      <c r="P218" s="22"/>
      <c r="Q218" s="22"/>
      <c r="R218" s="22"/>
      <c r="S218" s="57"/>
      <c r="T218" s="56"/>
      <c r="U218" s="72"/>
      <c r="V218" s="59" t="s">
        <v>20</v>
      </c>
      <c r="W218" s="41" t="s">
        <v>21</v>
      </c>
      <c r="X218" s="86">
        <v>0.85</v>
      </c>
      <c r="Y218" s="482"/>
      <c r="Z218" s="83"/>
      <c r="AA218" s="84"/>
      <c r="AB218" s="45">
        <f>ROUND(ROUND(ROUND(G200+K212,0)*X218,0)-Z217,0)</f>
        <v>259</v>
      </c>
      <c r="AC218" s="79"/>
    </row>
    <row r="219" ht="16.5" customHeight="1">
      <c r="A219" s="29">
        <v>63.0</v>
      </c>
      <c r="B219" s="30">
        <v>1591.0</v>
      </c>
      <c r="C219" s="32" t="s">
        <v>244</v>
      </c>
      <c r="D219" s="94"/>
      <c r="E219" s="94"/>
      <c r="F219" s="94"/>
      <c r="G219" s="98"/>
      <c r="H219" s="8"/>
      <c r="I219" s="54"/>
      <c r="J219" s="64"/>
      <c r="K219" s="65"/>
      <c r="L219" s="65"/>
      <c r="M219" s="66"/>
      <c r="N219" s="33" t="s">
        <v>23</v>
      </c>
      <c r="O219" s="67" t="s">
        <v>24</v>
      </c>
      <c r="P219" s="7"/>
      <c r="Q219" s="7"/>
      <c r="R219" s="7"/>
      <c r="S219" s="35"/>
      <c r="T219" s="41" t="s">
        <v>21</v>
      </c>
      <c r="U219" s="68">
        <v>0.7</v>
      </c>
      <c r="V219" s="88"/>
      <c r="W219" s="88"/>
      <c r="X219" s="89"/>
      <c r="Y219" s="482"/>
      <c r="Z219" s="90"/>
      <c r="AA219" s="91"/>
      <c r="AB219" s="45">
        <f>ROUND(ROUND(ROUND(G200+K212,0)*U219,0)-Z217,0)</f>
        <v>212</v>
      </c>
      <c r="AC219" s="79"/>
    </row>
    <row r="220" ht="16.5" customHeight="1">
      <c r="A220" s="29">
        <v>63.0</v>
      </c>
      <c r="B220" s="30">
        <v>1592.0</v>
      </c>
      <c r="C220" s="32" t="s">
        <v>245</v>
      </c>
      <c r="D220" s="94"/>
      <c r="E220" s="94"/>
      <c r="F220" s="94"/>
      <c r="G220" s="98"/>
      <c r="H220" s="8"/>
      <c r="I220" s="54"/>
      <c r="J220" s="64"/>
      <c r="K220" s="65"/>
      <c r="L220" s="65"/>
      <c r="M220" s="66"/>
      <c r="N220" s="481"/>
      <c r="O220" s="71"/>
      <c r="P220" s="22"/>
      <c r="Q220" s="22"/>
      <c r="R220" s="22"/>
      <c r="S220" s="57"/>
      <c r="T220" s="56"/>
      <c r="U220" s="72"/>
      <c r="V220" s="73" t="s">
        <v>20</v>
      </c>
      <c r="W220" s="74" t="s">
        <v>21</v>
      </c>
      <c r="X220" s="92">
        <v>0.85</v>
      </c>
      <c r="Y220" s="482"/>
      <c r="Z220" s="90"/>
      <c r="AA220" s="91"/>
      <c r="AB220" s="114">
        <f>ROUND(ROUND(ROUND(ROUND(G200+K212,0)*U219,0)*X220,0)-Z217,0)</f>
        <v>179</v>
      </c>
      <c r="AC220" s="79"/>
    </row>
    <row r="221" ht="16.5" customHeight="1">
      <c r="A221" s="29">
        <v>63.0</v>
      </c>
      <c r="B221" s="30">
        <v>1593.0</v>
      </c>
      <c r="C221" s="32" t="s">
        <v>246</v>
      </c>
      <c r="D221" s="94"/>
      <c r="E221" s="105"/>
      <c r="F221" s="94"/>
      <c r="G221" s="98"/>
      <c r="H221" s="8"/>
      <c r="I221" s="54"/>
      <c r="J221" s="64"/>
      <c r="K221" s="65"/>
      <c r="L221" s="65"/>
      <c r="M221" s="66"/>
      <c r="N221" s="481"/>
      <c r="O221" s="81" t="s">
        <v>27</v>
      </c>
      <c r="P221" s="7"/>
      <c r="Q221" s="7"/>
      <c r="R221" s="7"/>
      <c r="S221" s="35"/>
      <c r="T221" s="41" t="s">
        <v>21</v>
      </c>
      <c r="U221" s="68">
        <v>0.5</v>
      </c>
      <c r="V221" s="77"/>
      <c r="W221" s="77"/>
      <c r="X221" s="72"/>
      <c r="Y221" s="482"/>
      <c r="Z221" s="90"/>
      <c r="AA221" s="91"/>
      <c r="AB221" s="45">
        <f>ROUND(ROUND(ROUND(G200+K212,0)*U221,0)-Z217,0)</f>
        <v>150</v>
      </c>
      <c r="AC221" s="79"/>
    </row>
    <row r="222" ht="16.5" customHeight="1">
      <c r="A222" s="29">
        <v>63.0</v>
      </c>
      <c r="B222" s="30">
        <v>1594.0</v>
      </c>
      <c r="C222" s="32" t="s">
        <v>247</v>
      </c>
      <c r="D222" s="94"/>
      <c r="E222" s="106"/>
      <c r="F222" s="94"/>
      <c r="G222" s="98"/>
      <c r="H222" s="8"/>
      <c r="I222" s="54"/>
      <c r="J222" s="64"/>
      <c r="K222" s="65"/>
      <c r="L222" s="65"/>
      <c r="M222" s="66"/>
      <c r="N222" s="483"/>
      <c r="O222" s="85"/>
      <c r="P222" s="22"/>
      <c r="Q222" s="22"/>
      <c r="R222" s="22"/>
      <c r="S222" s="57"/>
      <c r="T222" s="56"/>
      <c r="U222" s="72"/>
      <c r="V222" s="73" t="s">
        <v>20</v>
      </c>
      <c r="W222" s="74" t="s">
        <v>21</v>
      </c>
      <c r="X222" s="92">
        <v>0.85</v>
      </c>
      <c r="Y222" s="484"/>
      <c r="Z222" s="77"/>
      <c r="AA222" s="72"/>
      <c r="AB222" s="45">
        <f>ROUND(ROUND(ROUND(ROUND(G200+K212,0)*U221,0)*X222,0)-Z217,0)</f>
        <v>127</v>
      </c>
      <c r="AC222" s="79"/>
    </row>
    <row r="223" ht="16.5" customHeight="1">
      <c r="A223" s="29">
        <v>63.0</v>
      </c>
      <c r="B223" s="30">
        <v>1601.0</v>
      </c>
      <c r="C223" s="32" t="s">
        <v>248</v>
      </c>
      <c r="D223" s="112"/>
      <c r="E223" s="33" t="s">
        <v>249</v>
      </c>
      <c r="F223" s="102" t="s">
        <v>103</v>
      </c>
      <c r="G223" s="35"/>
      <c r="H223" s="35"/>
      <c r="I223" s="36"/>
      <c r="J223" s="37"/>
      <c r="K223" s="7"/>
      <c r="L223" s="38"/>
      <c r="M223" s="39"/>
      <c r="N223" s="40"/>
      <c r="O223" s="41"/>
      <c r="P223" s="7"/>
      <c r="Q223" s="7"/>
      <c r="R223" s="7"/>
      <c r="S223" s="35"/>
      <c r="T223" s="41"/>
      <c r="U223" s="42"/>
      <c r="V223" s="43"/>
      <c r="W223" s="43"/>
      <c r="X223" s="43"/>
      <c r="Y223" s="43"/>
      <c r="Z223" s="43"/>
      <c r="AA223" s="44"/>
      <c r="AB223" s="45">
        <f>ROUND(G224,0)</f>
        <v>599</v>
      </c>
      <c r="AC223" s="79"/>
    </row>
    <row r="224" ht="16.5" customHeight="1">
      <c r="A224" s="29">
        <v>63.0</v>
      </c>
      <c r="B224" s="30">
        <v>1602.0</v>
      </c>
      <c r="C224" s="32" t="s">
        <v>250</v>
      </c>
      <c r="D224" s="69"/>
      <c r="E224" s="481"/>
      <c r="F224" s="482"/>
      <c r="G224" s="50">
        <v>599.0</v>
      </c>
      <c r="H224" s="8" t="s">
        <v>9</v>
      </c>
      <c r="I224" s="51"/>
      <c r="J224" s="52"/>
      <c r="K224" s="8"/>
      <c r="L224" s="53"/>
      <c r="M224" s="54"/>
      <c r="N224" s="55"/>
      <c r="O224" s="56"/>
      <c r="P224" s="22"/>
      <c r="Q224" s="22"/>
      <c r="R224" s="22"/>
      <c r="S224" s="57"/>
      <c r="T224" s="56"/>
      <c r="U224" s="58"/>
      <c r="V224" s="59" t="s">
        <v>20</v>
      </c>
      <c r="W224" s="41" t="s">
        <v>21</v>
      </c>
      <c r="X224" s="60">
        <v>0.85</v>
      </c>
      <c r="Y224" s="43"/>
      <c r="Z224" s="43"/>
      <c r="AA224" s="44"/>
      <c r="AB224" s="45">
        <f>ROUND(G224*X224,0)</f>
        <v>509</v>
      </c>
      <c r="AC224" s="79"/>
    </row>
    <row r="225" ht="16.5" customHeight="1">
      <c r="A225" s="29">
        <v>63.0</v>
      </c>
      <c r="B225" s="30">
        <v>1603.0</v>
      </c>
      <c r="C225" s="32" t="s">
        <v>251</v>
      </c>
      <c r="D225" s="69"/>
      <c r="E225" s="481"/>
      <c r="F225" s="482"/>
      <c r="G225" s="63"/>
      <c r="H225" s="63"/>
      <c r="I225" s="51"/>
      <c r="J225" s="64"/>
      <c r="K225" s="65"/>
      <c r="L225" s="65"/>
      <c r="M225" s="66"/>
      <c r="N225" s="33" t="s">
        <v>23</v>
      </c>
      <c r="O225" s="67" t="s">
        <v>24</v>
      </c>
      <c r="P225" s="7"/>
      <c r="Q225" s="7"/>
      <c r="R225" s="7"/>
      <c r="S225" s="35"/>
      <c r="T225" s="41" t="s">
        <v>21</v>
      </c>
      <c r="U225" s="68">
        <v>0.7</v>
      </c>
      <c r="V225" s="88"/>
      <c r="W225" s="88"/>
      <c r="X225" s="88"/>
      <c r="Y225" s="88"/>
      <c r="Z225" s="88"/>
      <c r="AA225" s="89"/>
      <c r="AB225" s="45">
        <f>ROUND(G224*U225,0)</f>
        <v>419</v>
      </c>
      <c r="AC225" s="79"/>
    </row>
    <row r="226" ht="16.5" customHeight="1">
      <c r="A226" s="29">
        <v>63.0</v>
      </c>
      <c r="B226" s="30">
        <v>1604.0</v>
      </c>
      <c r="C226" s="32" t="s">
        <v>252</v>
      </c>
      <c r="D226" s="69"/>
      <c r="E226" s="481"/>
      <c r="F226" s="482"/>
      <c r="G226" s="63"/>
      <c r="H226" s="63"/>
      <c r="I226" s="51"/>
      <c r="J226" s="64"/>
      <c r="K226" s="65"/>
      <c r="L226" s="65"/>
      <c r="M226" s="66"/>
      <c r="N226" s="481"/>
      <c r="O226" s="71"/>
      <c r="P226" s="22"/>
      <c r="Q226" s="22"/>
      <c r="R226" s="22"/>
      <c r="S226" s="57"/>
      <c r="T226" s="56"/>
      <c r="U226" s="72"/>
      <c r="V226" s="73" t="s">
        <v>20</v>
      </c>
      <c r="W226" s="74" t="s">
        <v>21</v>
      </c>
      <c r="X226" s="75">
        <v>0.85</v>
      </c>
      <c r="Y226" s="43"/>
      <c r="Z226" s="43"/>
      <c r="AA226" s="44"/>
      <c r="AB226" s="45">
        <f>ROUND(ROUND(G224*U225,0)*X226,0)</f>
        <v>356</v>
      </c>
      <c r="AC226" s="79"/>
    </row>
    <row r="227" ht="16.5" customHeight="1">
      <c r="A227" s="29">
        <v>63.0</v>
      </c>
      <c r="B227" s="30">
        <v>1605.0</v>
      </c>
      <c r="C227" s="32" t="s">
        <v>253</v>
      </c>
      <c r="D227" s="69"/>
      <c r="E227" s="69"/>
      <c r="F227" s="482"/>
      <c r="G227" s="63"/>
      <c r="H227" s="63"/>
      <c r="I227" s="51"/>
      <c r="J227" s="64"/>
      <c r="K227" s="65"/>
      <c r="L227" s="65"/>
      <c r="M227" s="66"/>
      <c r="N227" s="481"/>
      <c r="O227" s="67" t="s">
        <v>27</v>
      </c>
      <c r="P227" s="7"/>
      <c r="Q227" s="7"/>
      <c r="R227" s="7"/>
      <c r="S227" s="35"/>
      <c r="T227" s="41" t="s">
        <v>21</v>
      </c>
      <c r="U227" s="68">
        <v>0.5</v>
      </c>
      <c r="V227" s="77"/>
      <c r="W227" s="77"/>
      <c r="X227" s="77"/>
      <c r="Y227" s="77"/>
      <c r="Z227" s="77"/>
      <c r="AA227" s="72"/>
      <c r="AB227" s="45">
        <f>ROUND(G224*U227,0)</f>
        <v>300</v>
      </c>
      <c r="AC227" s="79"/>
    </row>
    <row r="228" ht="16.5" customHeight="1">
      <c r="A228" s="29">
        <v>63.0</v>
      </c>
      <c r="B228" s="30">
        <v>1606.0</v>
      </c>
      <c r="C228" s="32" t="s">
        <v>254</v>
      </c>
      <c r="D228" s="69"/>
      <c r="E228" s="69"/>
      <c r="F228" s="76"/>
      <c r="G228" s="63"/>
      <c r="H228" s="63"/>
      <c r="I228" s="51"/>
      <c r="J228" s="64"/>
      <c r="K228" s="65"/>
      <c r="L228" s="65"/>
      <c r="M228" s="66"/>
      <c r="N228" s="483"/>
      <c r="O228" s="71"/>
      <c r="P228" s="22"/>
      <c r="Q228" s="22"/>
      <c r="R228" s="22"/>
      <c r="S228" s="57"/>
      <c r="T228" s="56"/>
      <c r="U228" s="72"/>
      <c r="V228" s="73" t="s">
        <v>20</v>
      </c>
      <c r="W228" s="74" t="s">
        <v>21</v>
      </c>
      <c r="X228" s="75">
        <v>0.85</v>
      </c>
      <c r="Y228" s="43"/>
      <c r="Z228" s="43"/>
      <c r="AA228" s="44"/>
      <c r="AB228" s="45">
        <f>ROUND(ROUND(G224*U227,0)*X228,0)</f>
        <v>255</v>
      </c>
      <c r="AC228" s="79"/>
    </row>
    <row r="229" ht="16.5" customHeight="1">
      <c r="A229" s="29">
        <v>63.0</v>
      </c>
      <c r="B229" s="30">
        <v>1607.0</v>
      </c>
      <c r="C229" s="32" t="s">
        <v>255</v>
      </c>
      <c r="D229" s="69"/>
      <c r="E229" s="69"/>
      <c r="F229" s="76"/>
      <c r="G229" s="63"/>
      <c r="H229" s="63"/>
      <c r="I229" s="51"/>
      <c r="J229" s="64"/>
      <c r="K229" s="65"/>
      <c r="L229" s="65"/>
      <c r="M229" s="66"/>
      <c r="N229" s="67"/>
      <c r="O229" s="81"/>
      <c r="P229" s="7"/>
      <c r="Q229" s="7"/>
      <c r="R229" s="7"/>
      <c r="S229" s="35"/>
      <c r="T229" s="41"/>
      <c r="U229" s="68"/>
      <c r="V229" s="43"/>
      <c r="W229" s="43"/>
      <c r="X229" s="44"/>
      <c r="Y229" s="82" t="s">
        <v>30</v>
      </c>
      <c r="Z229" s="83">
        <v>5.0</v>
      </c>
      <c r="AA229" s="84" t="s">
        <v>31</v>
      </c>
      <c r="AB229" s="45">
        <f>ROUND(G224-Z229,0)</f>
        <v>594</v>
      </c>
      <c r="AC229" s="79"/>
    </row>
    <row r="230" ht="16.5" customHeight="1">
      <c r="A230" s="29">
        <v>63.0</v>
      </c>
      <c r="B230" s="30">
        <v>1608.0</v>
      </c>
      <c r="C230" s="32" t="s">
        <v>256</v>
      </c>
      <c r="D230" s="69"/>
      <c r="E230" s="69"/>
      <c r="F230" s="76"/>
      <c r="G230" s="63"/>
      <c r="H230" s="63"/>
      <c r="I230" s="51"/>
      <c r="J230" s="64"/>
      <c r="K230" s="65"/>
      <c r="L230" s="65"/>
      <c r="M230" s="66"/>
      <c r="N230" s="71"/>
      <c r="O230" s="85"/>
      <c r="P230" s="22"/>
      <c r="Q230" s="22"/>
      <c r="R230" s="22"/>
      <c r="S230" s="57"/>
      <c r="T230" s="56"/>
      <c r="U230" s="72"/>
      <c r="V230" s="59" t="s">
        <v>20</v>
      </c>
      <c r="W230" s="41" t="s">
        <v>21</v>
      </c>
      <c r="X230" s="86">
        <v>0.85</v>
      </c>
      <c r="Y230" s="482"/>
      <c r="Z230" s="83"/>
      <c r="AA230" s="84"/>
      <c r="AB230" s="45">
        <f>ROUND(ROUND(G224*X230,0)-Z229,0)</f>
        <v>504</v>
      </c>
      <c r="AC230" s="79"/>
    </row>
    <row r="231" ht="16.5" customHeight="1">
      <c r="A231" s="29">
        <v>63.0</v>
      </c>
      <c r="B231" s="30">
        <v>1609.0</v>
      </c>
      <c r="C231" s="32" t="s">
        <v>257</v>
      </c>
      <c r="D231" s="69"/>
      <c r="E231" s="69"/>
      <c r="F231" s="76"/>
      <c r="G231" s="63"/>
      <c r="H231" s="63"/>
      <c r="I231" s="51"/>
      <c r="J231" s="64"/>
      <c r="K231" s="65"/>
      <c r="L231" s="65"/>
      <c r="M231" s="66"/>
      <c r="N231" s="33" t="s">
        <v>23</v>
      </c>
      <c r="O231" s="67" t="s">
        <v>24</v>
      </c>
      <c r="P231" s="7"/>
      <c r="Q231" s="7"/>
      <c r="R231" s="7"/>
      <c r="S231" s="35"/>
      <c r="T231" s="41" t="s">
        <v>21</v>
      </c>
      <c r="U231" s="68">
        <v>0.7</v>
      </c>
      <c r="V231" s="88"/>
      <c r="W231" s="88"/>
      <c r="X231" s="89"/>
      <c r="Y231" s="482"/>
      <c r="Z231" s="90"/>
      <c r="AA231" s="91"/>
      <c r="AB231" s="45">
        <f>ROUND(ROUND(G224*U231,0)-Z229,0)</f>
        <v>414</v>
      </c>
      <c r="AC231" s="79"/>
    </row>
    <row r="232" ht="16.5" customHeight="1">
      <c r="A232" s="29">
        <v>63.0</v>
      </c>
      <c r="B232" s="30">
        <v>1610.0</v>
      </c>
      <c r="C232" s="32" t="s">
        <v>258</v>
      </c>
      <c r="D232" s="69"/>
      <c r="E232" s="69"/>
      <c r="F232" s="76"/>
      <c r="G232" s="63"/>
      <c r="H232" s="63"/>
      <c r="I232" s="51"/>
      <c r="J232" s="64"/>
      <c r="K232" s="65"/>
      <c r="L232" s="65"/>
      <c r="M232" s="66"/>
      <c r="N232" s="481"/>
      <c r="O232" s="71"/>
      <c r="P232" s="22"/>
      <c r="Q232" s="22"/>
      <c r="R232" s="22"/>
      <c r="S232" s="57"/>
      <c r="T232" s="56"/>
      <c r="U232" s="72"/>
      <c r="V232" s="73" t="s">
        <v>20</v>
      </c>
      <c r="W232" s="74" t="s">
        <v>21</v>
      </c>
      <c r="X232" s="92">
        <v>0.85</v>
      </c>
      <c r="Y232" s="482"/>
      <c r="Z232" s="90"/>
      <c r="AA232" s="91"/>
      <c r="AB232" s="45">
        <f>ROUND(ROUND(ROUND(G224*U231,0)*X232,0)-Z229,0)</f>
        <v>351</v>
      </c>
      <c r="AC232" s="79"/>
    </row>
    <row r="233" ht="16.5" customHeight="1">
      <c r="A233" s="29">
        <v>63.0</v>
      </c>
      <c r="B233" s="30">
        <v>1611.0</v>
      </c>
      <c r="C233" s="32" t="s">
        <v>259</v>
      </c>
      <c r="D233" s="69"/>
      <c r="E233" s="69"/>
      <c r="F233" s="76"/>
      <c r="G233" s="63"/>
      <c r="H233" s="63"/>
      <c r="I233" s="51"/>
      <c r="J233" s="64"/>
      <c r="K233" s="65"/>
      <c r="L233" s="65"/>
      <c r="M233" s="66"/>
      <c r="N233" s="481"/>
      <c r="O233" s="81" t="s">
        <v>27</v>
      </c>
      <c r="P233" s="7"/>
      <c r="Q233" s="7"/>
      <c r="R233" s="7"/>
      <c r="S233" s="35"/>
      <c r="T233" s="41" t="s">
        <v>21</v>
      </c>
      <c r="U233" s="68">
        <v>0.5</v>
      </c>
      <c r="V233" s="77"/>
      <c r="W233" s="77"/>
      <c r="X233" s="72"/>
      <c r="Y233" s="482"/>
      <c r="Z233" s="90"/>
      <c r="AA233" s="91"/>
      <c r="AB233" s="45">
        <f>ROUND(ROUND(G224*U233,0)-Z229,0)</f>
        <v>295</v>
      </c>
      <c r="AC233" s="79"/>
    </row>
    <row r="234" ht="16.5" customHeight="1">
      <c r="A234" s="29">
        <v>63.0</v>
      </c>
      <c r="B234" s="30">
        <v>1612.0</v>
      </c>
      <c r="C234" s="32" t="s">
        <v>260</v>
      </c>
      <c r="D234" s="69"/>
      <c r="E234" s="69"/>
      <c r="F234" s="76"/>
      <c r="G234" s="63"/>
      <c r="H234" s="63"/>
      <c r="I234" s="51"/>
      <c r="J234" s="64"/>
      <c r="K234" s="65"/>
      <c r="L234" s="65"/>
      <c r="M234" s="66"/>
      <c r="N234" s="483"/>
      <c r="O234" s="85"/>
      <c r="P234" s="22"/>
      <c r="Q234" s="22"/>
      <c r="R234" s="22"/>
      <c r="S234" s="57"/>
      <c r="T234" s="56"/>
      <c r="U234" s="72"/>
      <c r="V234" s="73" t="s">
        <v>20</v>
      </c>
      <c r="W234" s="74" t="s">
        <v>21</v>
      </c>
      <c r="X234" s="92">
        <v>0.85</v>
      </c>
      <c r="Y234" s="484"/>
      <c r="Z234" s="77"/>
      <c r="AA234" s="72"/>
      <c r="AB234" s="45">
        <f>ROUND(ROUND(ROUND(G224*U233,0)*X234,0)-Z229,0)</f>
        <v>250</v>
      </c>
      <c r="AC234" s="79"/>
    </row>
    <row r="235" ht="16.5" customHeight="1">
      <c r="A235" s="29">
        <v>63.0</v>
      </c>
      <c r="B235" s="30">
        <v>1613.0</v>
      </c>
      <c r="C235" s="32" t="s">
        <v>261</v>
      </c>
      <c r="D235" s="69"/>
      <c r="E235" s="69"/>
      <c r="F235" s="94"/>
      <c r="G235" s="98"/>
      <c r="H235" s="8"/>
      <c r="I235" s="95"/>
      <c r="J235" s="82" t="s">
        <v>38</v>
      </c>
      <c r="K235" s="7"/>
      <c r="L235" s="38"/>
      <c r="M235" s="39"/>
      <c r="N235" s="40"/>
      <c r="O235" s="41"/>
      <c r="P235" s="7"/>
      <c r="Q235" s="7"/>
      <c r="R235" s="7"/>
      <c r="S235" s="35"/>
      <c r="T235" s="41"/>
      <c r="U235" s="42"/>
      <c r="V235" s="43"/>
      <c r="W235" s="43"/>
      <c r="X235" s="43"/>
      <c r="Y235" s="43"/>
      <c r="Z235" s="43"/>
      <c r="AA235" s="44"/>
      <c r="AB235" s="45">
        <f>ROUND(G224+K236,0)</f>
        <v>608</v>
      </c>
      <c r="AC235" s="79"/>
    </row>
    <row r="236" ht="16.5" customHeight="1">
      <c r="A236" s="29">
        <v>63.0</v>
      </c>
      <c r="B236" s="30">
        <v>1614.0</v>
      </c>
      <c r="C236" s="32" t="s">
        <v>262</v>
      </c>
      <c r="D236" s="69"/>
      <c r="E236" s="69"/>
      <c r="F236" s="94"/>
      <c r="G236" s="113"/>
      <c r="H236" s="8"/>
      <c r="I236" s="95"/>
      <c r="J236" s="482"/>
      <c r="K236" s="8">
        <v>9.0</v>
      </c>
      <c r="L236" s="53" t="s">
        <v>40</v>
      </c>
      <c r="M236" s="54"/>
      <c r="N236" s="55"/>
      <c r="O236" s="56"/>
      <c r="P236" s="22"/>
      <c r="Q236" s="22"/>
      <c r="R236" s="22"/>
      <c r="S236" s="57"/>
      <c r="T236" s="56"/>
      <c r="U236" s="58"/>
      <c r="V236" s="59" t="s">
        <v>20</v>
      </c>
      <c r="W236" s="41" t="s">
        <v>21</v>
      </c>
      <c r="X236" s="60">
        <v>0.85</v>
      </c>
      <c r="Y236" s="43"/>
      <c r="Z236" s="43"/>
      <c r="AA236" s="44"/>
      <c r="AB236" s="45">
        <f>ROUND(ROUND(G224+K236,0)*X236,0)</f>
        <v>517</v>
      </c>
      <c r="AC236" s="79"/>
    </row>
    <row r="237" ht="16.5" customHeight="1">
      <c r="A237" s="29">
        <v>63.0</v>
      </c>
      <c r="B237" s="30">
        <v>1615.0</v>
      </c>
      <c r="C237" s="32" t="s">
        <v>263</v>
      </c>
      <c r="D237" s="69"/>
      <c r="E237" s="69"/>
      <c r="F237" s="94"/>
      <c r="G237" s="98"/>
      <c r="H237" s="8"/>
      <c r="I237" s="54"/>
      <c r="J237" s="482"/>
      <c r="K237" s="65"/>
      <c r="L237" s="65"/>
      <c r="M237" s="66"/>
      <c r="N237" s="33" t="s">
        <v>23</v>
      </c>
      <c r="O237" s="67" t="s">
        <v>24</v>
      </c>
      <c r="P237" s="7"/>
      <c r="Q237" s="7"/>
      <c r="R237" s="7"/>
      <c r="S237" s="35"/>
      <c r="T237" s="41" t="s">
        <v>21</v>
      </c>
      <c r="U237" s="68">
        <v>0.7</v>
      </c>
      <c r="V237" s="88"/>
      <c r="W237" s="88"/>
      <c r="X237" s="88"/>
      <c r="Y237" s="88"/>
      <c r="Z237" s="88"/>
      <c r="AA237" s="89"/>
      <c r="AB237" s="45">
        <f>ROUND(ROUND(G224+K236,0)*U237,0)</f>
        <v>426</v>
      </c>
      <c r="AC237" s="79"/>
    </row>
    <row r="238" ht="16.5" customHeight="1">
      <c r="A238" s="29">
        <v>63.0</v>
      </c>
      <c r="B238" s="30">
        <v>1616.0</v>
      </c>
      <c r="C238" s="32" t="s">
        <v>264</v>
      </c>
      <c r="D238" s="69"/>
      <c r="E238" s="69"/>
      <c r="F238" s="94"/>
      <c r="G238" s="98"/>
      <c r="H238" s="8"/>
      <c r="I238" s="54"/>
      <c r="J238" s="482"/>
      <c r="K238" s="65"/>
      <c r="L238" s="65"/>
      <c r="M238" s="66"/>
      <c r="N238" s="481"/>
      <c r="O238" s="71"/>
      <c r="P238" s="22"/>
      <c r="Q238" s="22"/>
      <c r="R238" s="22"/>
      <c r="S238" s="57"/>
      <c r="T238" s="56"/>
      <c r="U238" s="72"/>
      <c r="V238" s="73" t="s">
        <v>20</v>
      </c>
      <c r="W238" s="74" t="s">
        <v>21</v>
      </c>
      <c r="X238" s="75">
        <v>0.85</v>
      </c>
      <c r="Y238" s="43"/>
      <c r="Z238" s="43"/>
      <c r="AA238" s="44"/>
      <c r="AB238" s="45">
        <f>ROUND(ROUND(ROUND(G224+K236,0)*U237,0)*X238,0)</f>
        <v>362</v>
      </c>
      <c r="AC238" s="79"/>
    </row>
    <row r="239" ht="16.5" customHeight="1">
      <c r="A239" s="29">
        <v>63.0</v>
      </c>
      <c r="B239" s="30">
        <v>1617.0</v>
      </c>
      <c r="C239" s="32" t="s">
        <v>265</v>
      </c>
      <c r="D239" s="69"/>
      <c r="E239" s="69"/>
      <c r="F239" s="94"/>
      <c r="G239" s="98"/>
      <c r="H239" s="8"/>
      <c r="I239" s="54"/>
      <c r="J239" s="482"/>
      <c r="K239" s="65"/>
      <c r="L239" s="65"/>
      <c r="M239" s="66"/>
      <c r="N239" s="481"/>
      <c r="O239" s="67" t="s">
        <v>27</v>
      </c>
      <c r="P239" s="7"/>
      <c r="Q239" s="7"/>
      <c r="R239" s="7"/>
      <c r="S239" s="35"/>
      <c r="T239" s="41" t="s">
        <v>21</v>
      </c>
      <c r="U239" s="68">
        <v>0.5</v>
      </c>
      <c r="V239" s="77"/>
      <c r="W239" s="77"/>
      <c r="X239" s="77"/>
      <c r="Y239" s="77"/>
      <c r="Z239" s="77"/>
      <c r="AA239" s="72"/>
      <c r="AB239" s="45">
        <f>ROUND(ROUND(G224+K236,0)*U239,0)</f>
        <v>304</v>
      </c>
      <c r="AC239" s="79"/>
    </row>
    <row r="240" ht="16.5" customHeight="1">
      <c r="A240" s="29">
        <v>63.0</v>
      </c>
      <c r="B240" s="30">
        <v>1618.0</v>
      </c>
      <c r="C240" s="32" t="s">
        <v>266</v>
      </c>
      <c r="D240" s="69"/>
      <c r="E240" s="69"/>
      <c r="F240" s="94"/>
      <c r="G240" s="98"/>
      <c r="H240" s="8"/>
      <c r="I240" s="54"/>
      <c r="J240" s="64"/>
      <c r="K240" s="65"/>
      <c r="L240" s="65"/>
      <c r="M240" s="66"/>
      <c r="N240" s="483"/>
      <c r="O240" s="71"/>
      <c r="P240" s="22"/>
      <c r="Q240" s="22"/>
      <c r="R240" s="22"/>
      <c r="S240" s="57"/>
      <c r="T240" s="56"/>
      <c r="U240" s="72"/>
      <c r="V240" s="73" t="s">
        <v>20</v>
      </c>
      <c r="W240" s="74" t="s">
        <v>21</v>
      </c>
      <c r="X240" s="75">
        <v>0.85</v>
      </c>
      <c r="Y240" s="43"/>
      <c r="Z240" s="43"/>
      <c r="AA240" s="44"/>
      <c r="AB240" s="114">
        <f>ROUND(ROUND(ROUND(G224+K236,0)*U239,0)*X240,0)</f>
        <v>258</v>
      </c>
      <c r="AC240" s="79"/>
    </row>
    <row r="241" ht="16.5" customHeight="1">
      <c r="A241" s="29">
        <v>63.0</v>
      </c>
      <c r="B241" s="30">
        <v>1619.0</v>
      </c>
      <c r="C241" s="32" t="s">
        <v>267</v>
      </c>
      <c r="D241" s="69"/>
      <c r="E241" s="69"/>
      <c r="F241" s="94"/>
      <c r="G241" s="98"/>
      <c r="H241" s="8"/>
      <c r="I241" s="54"/>
      <c r="J241" s="64"/>
      <c r="K241" s="65"/>
      <c r="L241" s="65"/>
      <c r="M241" s="66"/>
      <c r="N241" s="67"/>
      <c r="O241" s="81"/>
      <c r="P241" s="7"/>
      <c r="Q241" s="7"/>
      <c r="R241" s="7"/>
      <c r="S241" s="35"/>
      <c r="T241" s="41"/>
      <c r="U241" s="68"/>
      <c r="V241" s="43"/>
      <c r="W241" s="43"/>
      <c r="X241" s="44"/>
      <c r="Y241" s="8" t="s">
        <v>30</v>
      </c>
      <c r="Z241" s="83">
        <v>5.0</v>
      </c>
      <c r="AA241" s="84" t="s">
        <v>31</v>
      </c>
      <c r="AB241" s="45">
        <f>ROUND(ROUND(G224+K236,0)-Z241,0)</f>
        <v>603</v>
      </c>
      <c r="AC241" s="79"/>
    </row>
    <row r="242" ht="16.5" customHeight="1">
      <c r="A242" s="29">
        <v>63.0</v>
      </c>
      <c r="B242" s="30">
        <v>1620.0</v>
      </c>
      <c r="C242" s="32" t="s">
        <v>268</v>
      </c>
      <c r="D242" s="69"/>
      <c r="E242" s="69"/>
      <c r="F242" s="94"/>
      <c r="G242" s="98"/>
      <c r="H242" s="8"/>
      <c r="I242" s="54"/>
      <c r="J242" s="64"/>
      <c r="K242" s="65"/>
      <c r="L242" s="65"/>
      <c r="M242" s="66"/>
      <c r="N242" s="71"/>
      <c r="O242" s="85"/>
      <c r="P242" s="22"/>
      <c r="Q242" s="22"/>
      <c r="R242" s="22"/>
      <c r="S242" s="57"/>
      <c r="T242" s="56"/>
      <c r="U242" s="72"/>
      <c r="V242" s="59" t="s">
        <v>20</v>
      </c>
      <c r="W242" s="41" t="s">
        <v>21</v>
      </c>
      <c r="X242" s="86">
        <v>0.85</v>
      </c>
      <c r="Y242" s="8"/>
      <c r="Z242" s="83"/>
      <c r="AA242" s="84"/>
      <c r="AB242" s="45">
        <f>ROUND(ROUND(ROUND(G224+K236,0)*X242,0)-Z241,0)</f>
        <v>512</v>
      </c>
      <c r="AC242" s="79"/>
    </row>
    <row r="243" ht="16.5" customHeight="1">
      <c r="A243" s="29">
        <v>63.0</v>
      </c>
      <c r="B243" s="30">
        <v>1621.0</v>
      </c>
      <c r="C243" s="32" t="s">
        <v>269</v>
      </c>
      <c r="D243" s="69"/>
      <c r="E243" s="69"/>
      <c r="F243" s="94"/>
      <c r="G243" s="98"/>
      <c r="H243" s="8"/>
      <c r="I243" s="54"/>
      <c r="J243" s="64"/>
      <c r="K243" s="65"/>
      <c r="L243" s="65"/>
      <c r="M243" s="66"/>
      <c r="N243" s="33" t="s">
        <v>23</v>
      </c>
      <c r="O243" s="67" t="s">
        <v>24</v>
      </c>
      <c r="P243" s="7"/>
      <c r="Q243" s="7"/>
      <c r="R243" s="7"/>
      <c r="S243" s="35"/>
      <c r="T243" s="41" t="s">
        <v>21</v>
      </c>
      <c r="U243" s="68">
        <v>0.7</v>
      </c>
      <c r="V243" s="88"/>
      <c r="W243" s="88"/>
      <c r="X243" s="89"/>
      <c r="Y243" s="90"/>
      <c r="Z243" s="90"/>
      <c r="AA243" s="91"/>
      <c r="AB243" s="45">
        <f>ROUND(ROUND(ROUND(G224+K236,0)*U243,0)-Z241,0)</f>
        <v>421</v>
      </c>
      <c r="AC243" s="79"/>
    </row>
    <row r="244" ht="16.5" customHeight="1">
      <c r="A244" s="29">
        <v>63.0</v>
      </c>
      <c r="B244" s="30">
        <v>1622.0</v>
      </c>
      <c r="C244" s="32" t="s">
        <v>270</v>
      </c>
      <c r="D244" s="69"/>
      <c r="E244" s="69"/>
      <c r="F244" s="94"/>
      <c r="G244" s="98"/>
      <c r="H244" s="8"/>
      <c r="I244" s="54"/>
      <c r="J244" s="64"/>
      <c r="K244" s="65"/>
      <c r="L244" s="65"/>
      <c r="M244" s="66"/>
      <c r="N244" s="481"/>
      <c r="O244" s="71"/>
      <c r="P244" s="22"/>
      <c r="Q244" s="22"/>
      <c r="R244" s="22"/>
      <c r="S244" s="57"/>
      <c r="T244" s="56"/>
      <c r="U244" s="72"/>
      <c r="V244" s="73" t="s">
        <v>20</v>
      </c>
      <c r="W244" s="74" t="s">
        <v>21</v>
      </c>
      <c r="X244" s="92">
        <v>0.85</v>
      </c>
      <c r="Y244" s="90"/>
      <c r="Z244" s="90"/>
      <c r="AA244" s="91"/>
      <c r="AB244" s="45">
        <f>ROUND(ROUND(ROUND(ROUND(G224+K236,0)*U243,0)*X244,0)-Z241,0)</f>
        <v>357</v>
      </c>
      <c r="AC244" s="79"/>
    </row>
    <row r="245" ht="16.5" customHeight="1">
      <c r="A245" s="29">
        <v>63.0</v>
      </c>
      <c r="B245" s="30">
        <v>1623.0</v>
      </c>
      <c r="C245" s="32" t="s">
        <v>271</v>
      </c>
      <c r="D245" s="69"/>
      <c r="E245" s="69"/>
      <c r="F245" s="94"/>
      <c r="G245" s="98"/>
      <c r="H245" s="8"/>
      <c r="I245" s="54"/>
      <c r="J245" s="64"/>
      <c r="K245" s="65"/>
      <c r="L245" s="65"/>
      <c r="M245" s="66"/>
      <c r="N245" s="481"/>
      <c r="O245" s="81" t="s">
        <v>27</v>
      </c>
      <c r="P245" s="7"/>
      <c r="Q245" s="7"/>
      <c r="R245" s="7"/>
      <c r="S245" s="35"/>
      <c r="T245" s="41" t="s">
        <v>21</v>
      </c>
      <c r="U245" s="68">
        <v>0.5</v>
      </c>
      <c r="V245" s="77"/>
      <c r="W245" s="77"/>
      <c r="X245" s="72"/>
      <c r="Y245" s="101"/>
      <c r="Z245" s="90"/>
      <c r="AA245" s="91"/>
      <c r="AB245" s="45">
        <f>ROUND(ROUND(ROUND(G224+K236,0)*U245,0)-Z241,0)</f>
        <v>299</v>
      </c>
      <c r="AC245" s="79"/>
    </row>
    <row r="246" ht="16.5" customHeight="1">
      <c r="A246" s="29">
        <v>63.0</v>
      </c>
      <c r="B246" s="30">
        <v>1624.0</v>
      </c>
      <c r="C246" s="32" t="s">
        <v>272</v>
      </c>
      <c r="D246" s="69"/>
      <c r="E246" s="69"/>
      <c r="F246" s="94"/>
      <c r="G246" s="98"/>
      <c r="H246" s="8"/>
      <c r="I246" s="54"/>
      <c r="J246" s="64"/>
      <c r="K246" s="65"/>
      <c r="L246" s="65"/>
      <c r="M246" s="66"/>
      <c r="N246" s="483"/>
      <c r="O246" s="85"/>
      <c r="P246" s="22"/>
      <c r="Q246" s="22"/>
      <c r="R246" s="22"/>
      <c r="S246" s="57"/>
      <c r="T246" s="56"/>
      <c r="U246" s="72"/>
      <c r="V246" s="73" t="s">
        <v>20</v>
      </c>
      <c r="W246" s="74" t="s">
        <v>21</v>
      </c>
      <c r="X246" s="92">
        <v>0.85</v>
      </c>
      <c r="Y246" s="77"/>
      <c r="Z246" s="77"/>
      <c r="AA246" s="72"/>
      <c r="AB246" s="114">
        <f>ROUND(ROUND(ROUND(ROUND(G224+K236,0)*U245,0)*X246,0)-Z241,0)</f>
        <v>253</v>
      </c>
      <c r="AC246" s="79"/>
    </row>
    <row r="247" ht="16.5" customHeight="1">
      <c r="A247" s="29">
        <v>63.0</v>
      </c>
      <c r="B247" s="30">
        <v>1631.0</v>
      </c>
      <c r="C247" s="32" t="s">
        <v>273</v>
      </c>
      <c r="D247" s="69"/>
      <c r="E247" s="69"/>
      <c r="F247" s="118" t="s">
        <v>52</v>
      </c>
      <c r="G247" s="35"/>
      <c r="H247" s="35"/>
      <c r="I247" s="36"/>
      <c r="J247" s="37"/>
      <c r="K247" s="7"/>
      <c r="L247" s="38"/>
      <c r="M247" s="39"/>
      <c r="N247" s="40"/>
      <c r="O247" s="41"/>
      <c r="P247" s="7"/>
      <c r="Q247" s="7"/>
      <c r="R247" s="7"/>
      <c r="S247" s="35"/>
      <c r="T247" s="41"/>
      <c r="U247" s="42"/>
      <c r="V247" s="43"/>
      <c r="W247" s="43"/>
      <c r="X247" s="43"/>
      <c r="Y247" s="43"/>
      <c r="Z247" s="43"/>
      <c r="AA247" s="44"/>
      <c r="AB247" s="45">
        <f>ROUND(G248,0)</f>
        <v>398</v>
      </c>
      <c r="AC247" s="79"/>
    </row>
    <row r="248" ht="16.5" customHeight="1">
      <c r="A248" s="29">
        <v>63.0</v>
      </c>
      <c r="B248" s="30">
        <v>1632.0</v>
      </c>
      <c r="C248" s="32" t="s">
        <v>274</v>
      </c>
      <c r="D248" s="69"/>
      <c r="E248" s="69"/>
      <c r="F248" s="76"/>
      <c r="G248" s="50">
        <v>398.0</v>
      </c>
      <c r="H248" s="8" t="s">
        <v>9</v>
      </c>
      <c r="I248" s="51"/>
      <c r="J248" s="52"/>
      <c r="K248" s="8"/>
      <c r="L248" s="53"/>
      <c r="M248" s="54"/>
      <c r="N248" s="55"/>
      <c r="O248" s="56"/>
      <c r="P248" s="22"/>
      <c r="Q248" s="22"/>
      <c r="R248" s="22"/>
      <c r="S248" s="57"/>
      <c r="T248" s="56"/>
      <c r="U248" s="58"/>
      <c r="V248" s="59" t="s">
        <v>20</v>
      </c>
      <c r="W248" s="41" t="s">
        <v>21</v>
      </c>
      <c r="X248" s="60">
        <v>0.85</v>
      </c>
      <c r="Y248" s="43"/>
      <c r="Z248" s="43"/>
      <c r="AA248" s="44"/>
      <c r="AB248" s="45">
        <f>ROUND(G248*X248,0)</f>
        <v>338</v>
      </c>
      <c r="AC248" s="79"/>
    </row>
    <row r="249" ht="16.5" customHeight="1">
      <c r="A249" s="29">
        <v>63.0</v>
      </c>
      <c r="B249" s="30">
        <v>1633.0</v>
      </c>
      <c r="C249" s="32" t="s">
        <v>275</v>
      </c>
      <c r="D249" s="94"/>
      <c r="E249" s="94"/>
      <c r="F249" s="76"/>
      <c r="G249" s="63"/>
      <c r="H249" s="63"/>
      <c r="I249" s="51"/>
      <c r="J249" s="64"/>
      <c r="K249" s="65"/>
      <c r="L249" s="65"/>
      <c r="M249" s="66"/>
      <c r="N249" s="33" t="s">
        <v>23</v>
      </c>
      <c r="O249" s="67" t="s">
        <v>24</v>
      </c>
      <c r="P249" s="7"/>
      <c r="Q249" s="7"/>
      <c r="R249" s="7"/>
      <c r="S249" s="35"/>
      <c r="T249" s="41" t="s">
        <v>21</v>
      </c>
      <c r="U249" s="68">
        <v>0.7</v>
      </c>
      <c r="V249" s="88"/>
      <c r="W249" s="88"/>
      <c r="X249" s="88"/>
      <c r="Y249" s="88"/>
      <c r="Z249" s="88"/>
      <c r="AA249" s="89"/>
      <c r="AB249" s="45">
        <f>ROUND(G248*U249,0)</f>
        <v>279</v>
      </c>
      <c r="AC249" s="79"/>
    </row>
    <row r="250" ht="16.5" customHeight="1">
      <c r="A250" s="29">
        <v>63.0</v>
      </c>
      <c r="B250" s="30">
        <v>1634.0</v>
      </c>
      <c r="C250" s="32" t="s">
        <v>276</v>
      </c>
      <c r="D250" s="94"/>
      <c r="E250" s="94"/>
      <c r="F250" s="76"/>
      <c r="G250" s="63"/>
      <c r="H250" s="63"/>
      <c r="I250" s="51"/>
      <c r="J250" s="64"/>
      <c r="K250" s="65"/>
      <c r="L250" s="65"/>
      <c r="M250" s="66"/>
      <c r="N250" s="481"/>
      <c r="O250" s="71"/>
      <c r="P250" s="22"/>
      <c r="Q250" s="22"/>
      <c r="R250" s="22"/>
      <c r="S250" s="57"/>
      <c r="T250" s="56"/>
      <c r="U250" s="72"/>
      <c r="V250" s="73" t="s">
        <v>20</v>
      </c>
      <c r="W250" s="74" t="s">
        <v>21</v>
      </c>
      <c r="X250" s="75">
        <v>0.85</v>
      </c>
      <c r="Y250" s="43"/>
      <c r="Z250" s="43"/>
      <c r="AA250" s="44"/>
      <c r="AB250" s="45">
        <f>ROUND(ROUND(G248*U249,0)*X250,0)</f>
        <v>237</v>
      </c>
      <c r="AC250" s="79"/>
    </row>
    <row r="251" ht="16.5" customHeight="1">
      <c r="A251" s="29">
        <v>63.0</v>
      </c>
      <c r="B251" s="30">
        <v>1635.0</v>
      </c>
      <c r="C251" s="32" t="s">
        <v>277</v>
      </c>
      <c r="D251" s="94"/>
      <c r="E251" s="94"/>
      <c r="F251" s="76"/>
      <c r="G251" s="63"/>
      <c r="H251" s="63"/>
      <c r="I251" s="51"/>
      <c r="J251" s="64"/>
      <c r="K251" s="65"/>
      <c r="L251" s="65"/>
      <c r="M251" s="66"/>
      <c r="N251" s="481"/>
      <c r="O251" s="67" t="s">
        <v>27</v>
      </c>
      <c r="P251" s="7"/>
      <c r="Q251" s="7"/>
      <c r="R251" s="7"/>
      <c r="S251" s="35"/>
      <c r="T251" s="41" t="s">
        <v>21</v>
      </c>
      <c r="U251" s="68">
        <v>0.5</v>
      </c>
      <c r="V251" s="77"/>
      <c r="W251" s="77"/>
      <c r="X251" s="77"/>
      <c r="Y251" s="77"/>
      <c r="Z251" s="77"/>
      <c r="AA251" s="72"/>
      <c r="AB251" s="45">
        <f>ROUND(G248*U251,0)</f>
        <v>199</v>
      </c>
      <c r="AC251" s="79"/>
    </row>
    <row r="252" ht="16.5" customHeight="1">
      <c r="A252" s="29">
        <v>63.0</v>
      </c>
      <c r="B252" s="30">
        <v>1636.0</v>
      </c>
      <c r="C252" s="32" t="s">
        <v>278</v>
      </c>
      <c r="D252" s="94"/>
      <c r="E252" s="94"/>
      <c r="F252" s="76"/>
      <c r="G252" s="63"/>
      <c r="H252" s="63"/>
      <c r="I252" s="51"/>
      <c r="J252" s="64"/>
      <c r="K252" s="65"/>
      <c r="L252" s="65"/>
      <c r="M252" s="66"/>
      <c r="N252" s="483"/>
      <c r="O252" s="71"/>
      <c r="P252" s="22"/>
      <c r="Q252" s="22"/>
      <c r="R252" s="22"/>
      <c r="S252" s="57"/>
      <c r="T252" s="56"/>
      <c r="U252" s="72"/>
      <c r="V252" s="73" t="s">
        <v>20</v>
      </c>
      <c r="W252" s="74" t="s">
        <v>21</v>
      </c>
      <c r="X252" s="75">
        <v>0.85</v>
      </c>
      <c r="Y252" s="43"/>
      <c r="Z252" s="43"/>
      <c r="AA252" s="44"/>
      <c r="AB252" s="45">
        <f>ROUND(ROUND(G248*U251,0)*X252,0)</f>
        <v>169</v>
      </c>
      <c r="AC252" s="79"/>
    </row>
    <row r="253" ht="16.5" customHeight="1">
      <c r="A253" s="29">
        <v>63.0</v>
      </c>
      <c r="B253" s="30">
        <v>1637.0</v>
      </c>
      <c r="C253" s="32" t="s">
        <v>279</v>
      </c>
      <c r="D253" s="94"/>
      <c r="E253" s="94"/>
      <c r="F253" s="76"/>
      <c r="G253" s="63"/>
      <c r="H253" s="63"/>
      <c r="I253" s="51"/>
      <c r="J253" s="64"/>
      <c r="K253" s="65"/>
      <c r="L253" s="65"/>
      <c r="M253" s="66"/>
      <c r="N253" s="67"/>
      <c r="O253" s="81"/>
      <c r="P253" s="7"/>
      <c r="Q253" s="7"/>
      <c r="R253" s="7"/>
      <c r="S253" s="35"/>
      <c r="T253" s="41"/>
      <c r="U253" s="68"/>
      <c r="V253" s="43"/>
      <c r="W253" s="43"/>
      <c r="X253" s="44"/>
      <c r="Y253" s="82" t="s">
        <v>30</v>
      </c>
      <c r="Z253" s="83">
        <v>5.0</v>
      </c>
      <c r="AA253" s="84" t="s">
        <v>31</v>
      </c>
      <c r="AB253" s="45">
        <f>ROUND(G248-Z253,0)</f>
        <v>393</v>
      </c>
      <c r="AC253" s="79"/>
    </row>
    <row r="254" ht="16.5" customHeight="1">
      <c r="A254" s="29">
        <v>63.0</v>
      </c>
      <c r="B254" s="30">
        <v>1638.0</v>
      </c>
      <c r="C254" s="32" t="s">
        <v>280</v>
      </c>
      <c r="D254" s="94"/>
      <c r="E254" s="94"/>
      <c r="F254" s="76"/>
      <c r="G254" s="63"/>
      <c r="H254" s="63"/>
      <c r="I254" s="51"/>
      <c r="J254" s="64"/>
      <c r="K254" s="65"/>
      <c r="L254" s="65"/>
      <c r="M254" s="66"/>
      <c r="N254" s="71"/>
      <c r="O254" s="85"/>
      <c r="P254" s="22"/>
      <c r="Q254" s="22"/>
      <c r="R254" s="22"/>
      <c r="S254" s="57"/>
      <c r="T254" s="56"/>
      <c r="U254" s="72"/>
      <c r="V254" s="59" t="s">
        <v>20</v>
      </c>
      <c r="W254" s="41" t="s">
        <v>21</v>
      </c>
      <c r="X254" s="86">
        <v>0.85</v>
      </c>
      <c r="Y254" s="482"/>
      <c r="Z254" s="83"/>
      <c r="AA254" s="84"/>
      <c r="AB254" s="45">
        <f>ROUND(ROUND(G248*X254,0)-Z253,0)</f>
        <v>333</v>
      </c>
      <c r="AC254" s="79"/>
    </row>
    <row r="255" ht="16.5" customHeight="1">
      <c r="A255" s="29">
        <v>63.0</v>
      </c>
      <c r="B255" s="30">
        <v>1639.0</v>
      </c>
      <c r="C255" s="32" t="s">
        <v>281</v>
      </c>
      <c r="D255" s="94"/>
      <c r="E255" s="94"/>
      <c r="F255" s="76"/>
      <c r="G255" s="63"/>
      <c r="H255" s="63"/>
      <c r="I255" s="51"/>
      <c r="J255" s="64"/>
      <c r="K255" s="65"/>
      <c r="L255" s="65"/>
      <c r="M255" s="66"/>
      <c r="N255" s="119" t="s">
        <v>23</v>
      </c>
      <c r="O255" s="67" t="s">
        <v>24</v>
      </c>
      <c r="P255" s="7"/>
      <c r="Q255" s="7"/>
      <c r="R255" s="7"/>
      <c r="S255" s="35"/>
      <c r="T255" s="41" t="s">
        <v>21</v>
      </c>
      <c r="U255" s="68">
        <v>0.7</v>
      </c>
      <c r="V255" s="88"/>
      <c r="W255" s="88"/>
      <c r="X255" s="89"/>
      <c r="Y255" s="482"/>
      <c r="Z255" s="90"/>
      <c r="AA255" s="91"/>
      <c r="AB255" s="45">
        <f>ROUND(ROUND(G248*U255,0)-Z253,0)</f>
        <v>274</v>
      </c>
      <c r="AC255" s="79"/>
    </row>
    <row r="256" ht="16.5" customHeight="1">
      <c r="A256" s="29">
        <v>63.0</v>
      </c>
      <c r="B256" s="30">
        <v>1640.0</v>
      </c>
      <c r="C256" s="32" t="s">
        <v>282</v>
      </c>
      <c r="D256" s="94"/>
      <c r="E256" s="94"/>
      <c r="F256" s="76"/>
      <c r="G256" s="63"/>
      <c r="H256" s="63"/>
      <c r="I256" s="51"/>
      <c r="J256" s="64"/>
      <c r="K256" s="65"/>
      <c r="L256" s="65"/>
      <c r="M256" s="66"/>
      <c r="N256" s="481"/>
      <c r="O256" s="71"/>
      <c r="P256" s="22"/>
      <c r="Q256" s="22"/>
      <c r="R256" s="22"/>
      <c r="S256" s="57"/>
      <c r="T256" s="56"/>
      <c r="U256" s="72"/>
      <c r="V256" s="73" t="s">
        <v>20</v>
      </c>
      <c r="W256" s="74" t="s">
        <v>21</v>
      </c>
      <c r="X256" s="92">
        <v>0.85</v>
      </c>
      <c r="Y256" s="482"/>
      <c r="Z256" s="90"/>
      <c r="AA256" s="91"/>
      <c r="AB256" s="45">
        <f>ROUND(ROUND(ROUND(G248*U255,0)*X256,0)-Z253,0)</f>
        <v>232</v>
      </c>
      <c r="AC256" s="79"/>
    </row>
    <row r="257" ht="16.5" customHeight="1">
      <c r="A257" s="29">
        <v>63.0</v>
      </c>
      <c r="B257" s="30">
        <v>1641.0</v>
      </c>
      <c r="C257" s="32" t="s">
        <v>283</v>
      </c>
      <c r="D257" s="94"/>
      <c r="E257" s="94"/>
      <c r="F257" s="76"/>
      <c r="G257" s="63"/>
      <c r="H257" s="63"/>
      <c r="I257" s="51"/>
      <c r="J257" s="64"/>
      <c r="K257" s="65"/>
      <c r="L257" s="65"/>
      <c r="M257" s="66"/>
      <c r="N257" s="481"/>
      <c r="O257" s="81" t="s">
        <v>27</v>
      </c>
      <c r="P257" s="7"/>
      <c r="Q257" s="7"/>
      <c r="R257" s="7"/>
      <c r="S257" s="35"/>
      <c r="T257" s="41" t="s">
        <v>21</v>
      </c>
      <c r="U257" s="68">
        <v>0.5</v>
      </c>
      <c r="V257" s="77"/>
      <c r="W257" s="77"/>
      <c r="X257" s="72"/>
      <c r="Y257" s="101"/>
      <c r="Z257" s="90"/>
      <c r="AA257" s="91"/>
      <c r="AB257" s="45">
        <f>ROUND(ROUND(G248*U257,0)-Z253,0)</f>
        <v>194</v>
      </c>
      <c r="AC257" s="79"/>
    </row>
    <row r="258" ht="16.5" customHeight="1">
      <c r="A258" s="29">
        <v>63.0</v>
      </c>
      <c r="B258" s="30">
        <v>1642.0</v>
      </c>
      <c r="C258" s="32" t="s">
        <v>284</v>
      </c>
      <c r="D258" s="94"/>
      <c r="E258" s="94"/>
      <c r="F258" s="76"/>
      <c r="G258" s="63"/>
      <c r="H258" s="63"/>
      <c r="I258" s="51"/>
      <c r="J258" s="64"/>
      <c r="K258" s="65"/>
      <c r="L258" s="65"/>
      <c r="M258" s="66"/>
      <c r="N258" s="483"/>
      <c r="O258" s="85"/>
      <c r="P258" s="22"/>
      <c r="Q258" s="22"/>
      <c r="R258" s="22"/>
      <c r="S258" s="57"/>
      <c r="T258" s="56"/>
      <c r="U258" s="72"/>
      <c r="V258" s="73" t="s">
        <v>20</v>
      </c>
      <c r="W258" s="74" t="s">
        <v>21</v>
      </c>
      <c r="X258" s="92">
        <v>0.85</v>
      </c>
      <c r="Y258" s="77"/>
      <c r="Z258" s="77"/>
      <c r="AA258" s="72"/>
      <c r="AB258" s="45">
        <f>ROUND(ROUND(ROUND(G248*U257,0)*X258,0)-Z253,0)</f>
        <v>164</v>
      </c>
      <c r="AC258" s="79"/>
    </row>
    <row r="259" ht="16.5" customHeight="1">
      <c r="A259" s="29">
        <v>63.0</v>
      </c>
      <c r="B259" s="30">
        <v>1643.0</v>
      </c>
      <c r="C259" s="32" t="s">
        <v>285</v>
      </c>
      <c r="D259" s="94"/>
      <c r="E259" s="94"/>
      <c r="F259" s="94"/>
      <c r="G259" s="98"/>
      <c r="H259" s="8"/>
      <c r="I259" s="95"/>
      <c r="J259" s="82" t="s">
        <v>38</v>
      </c>
      <c r="K259" s="7"/>
      <c r="L259" s="38"/>
      <c r="M259" s="39"/>
      <c r="N259" s="40"/>
      <c r="O259" s="41"/>
      <c r="P259" s="7"/>
      <c r="Q259" s="7"/>
      <c r="R259" s="7"/>
      <c r="S259" s="35"/>
      <c r="T259" s="41"/>
      <c r="U259" s="42"/>
      <c r="V259" s="43"/>
      <c r="W259" s="43"/>
      <c r="X259" s="43"/>
      <c r="Y259" s="43"/>
      <c r="Z259" s="43"/>
      <c r="AA259" s="44"/>
      <c r="AB259" s="45">
        <f>ROUND(G248+K260,0)</f>
        <v>404</v>
      </c>
      <c r="AC259" s="79"/>
    </row>
    <row r="260" ht="16.5" customHeight="1">
      <c r="A260" s="29">
        <v>63.0</v>
      </c>
      <c r="B260" s="30">
        <v>1644.0</v>
      </c>
      <c r="C260" s="32" t="s">
        <v>286</v>
      </c>
      <c r="D260" s="94"/>
      <c r="E260" s="94"/>
      <c r="F260" s="94"/>
      <c r="G260" s="113"/>
      <c r="H260" s="8"/>
      <c r="I260" s="95"/>
      <c r="J260" s="482"/>
      <c r="K260" s="8">
        <v>6.0</v>
      </c>
      <c r="L260" s="53" t="s">
        <v>40</v>
      </c>
      <c r="M260" s="54"/>
      <c r="N260" s="55"/>
      <c r="O260" s="56"/>
      <c r="P260" s="22"/>
      <c r="Q260" s="22"/>
      <c r="R260" s="22"/>
      <c r="S260" s="57"/>
      <c r="T260" s="56"/>
      <c r="U260" s="58"/>
      <c r="V260" s="59" t="s">
        <v>20</v>
      </c>
      <c r="W260" s="41" t="s">
        <v>21</v>
      </c>
      <c r="X260" s="60">
        <v>0.85</v>
      </c>
      <c r="Y260" s="43"/>
      <c r="Z260" s="43"/>
      <c r="AA260" s="44"/>
      <c r="AB260" s="45">
        <f>ROUND(ROUND(G248+K260,0)*X260,0)</f>
        <v>343</v>
      </c>
      <c r="AC260" s="79"/>
    </row>
    <row r="261" ht="16.5" customHeight="1">
      <c r="A261" s="29">
        <v>63.0</v>
      </c>
      <c r="B261" s="30">
        <v>1645.0</v>
      </c>
      <c r="C261" s="32" t="s">
        <v>287</v>
      </c>
      <c r="D261" s="94"/>
      <c r="E261" s="94"/>
      <c r="F261" s="94"/>
      <c r="G261" s="98"/>
      <c r="H261" s="8"/>
      <c r="I261" s="54"/>
      <c r="J261" s="482"/>
      <c r="K261" s="65"/>
      <c r="L261" s="65"/>
      <c r="M261" s="66"/>
      <c r="N261" s="33" t="s">
        <v>23</v>
      </c>
      <c r="O261" s="67" t="s">
        <v>24</v>
      </c>
      <c r="P261" s="7"/>
      <c r="Q261" s="7"/>
      <c r="R261" s="7"/>
      <c r="S261" s="35"/>
      <c r="T261" s="41" t="s">
        <v>21</v>
      </c>
      <c r="U261" s="68">
        <v>0.7</v>
      </c>
      <c r="V261" s="88"/>
      <c r="W261" s="88"/>
      <c r="X261" s="88"/>
      <c r="Y261" s="88"/>
      <c r="Z261" s="88"/>
      <c r="AA261" s="89"/>
      <c r="AB261" s="45">
        <f>ROUND(ROUND(G248+K260,0)*U261,0)</f>
        <v>283</v>
      </c>
      <c r="AC261" s="79"/>
    </row>
    <row r="262" ht="16.5" customHeight="1">
      <c r="A262" s="29">
        <v>63.0</v>
      </c>
      <c r="B262" s="30">
        <v>1646.0</v>
      </c>
      <c r="C262" s="32" t="s">
        <v>288</v>
      </c>
      <c r="D262" s="94"/>
      <c r="E262" s="94"/>
      <c r="F262" s="94"/>
      <c r="G262" s="98"/>
      <c r="H262" s="8"/>
      <c r="I262" s="54"/>
      <c r="J262" s="482"/>
      <c r="K262" s="65"/>
      <c r="L262" s="65"/>
      <c r="M262" s="66"/>
      <c r="N262" s="481"/>
      <c r="O262" s="71"/>
      <c r="P262" s="22"/>
      <c r="Q262" s="22"/>
      <c r="R262" s="22"/>
      <c r="S262" s="57"/>
      <c r="T262" s="56"/>
      <c r="U262" s="72"/>
      <c r="V262" s="73" t="s">
        <v>20</v>
      </c>
      <c r="W262" s="74" t="s">
        <v>21</v>
      </c>
      <c r="X262" s="75">
        <v>0.85</v>
      </c>
      <c r="Y262" s="43"/>
      <c r="Z262" s="43"/>
      <c r="AA262" s="44"/>
      <c r="AB262" s="45">
        <f>ROUND(ROUND(ROUND(G248+K260,0)*U261,0)*X262,0)</f>
        <v>241</v>
      </c>
      <c r="AC262" s="79"/>
    </row>
    <row r="263" ht="16.5" customHeight="1">
      <c r="A263" s="29">
        <v>63.0</v>
      </c>
      <c r="B263" s="30">
        <v>1647.0</v>
      </c>
      <c r="C263" s="32" t="s">
        <v>289</v>
      </c>
      <c r="D263" s="94"/>
      <c r="E263" s="94"/>
      <c r="F263" s="94"/>
      <c r="G263" s="98"/>
      <c r="H263" s="8"/>
      <c r="I263" s="54"/>
      <c r="J263" s="482"/>
      <c r="K263" s="65"/>
      <c r="L263" s="65"/>
      <c r="M263" s="66"/>
      <c r="N263" s="481"/>
      <c r="O263" s="67" t="s">
        <v>27</v>
      </c>
      <c r="P263" s="7"/>
      <c r="Q263" s="7"/>
      <c r="R263" s="7"/>
      <c r="S263" s="35"/>
      <c r="T263" s="41" t="s">
        <v>21</v>
      </c>
      <c r="U263" s="68">
        <v>0.5</v>
      </c>
      <c r="V263" s="77"/>
      <c r="W263" s="77"/>
      <c r="X263" s="77"/>
      <c r="Y263" s="77"/>
      <c r="Z263" s="77"/>
      <c r="AA263" s="72"/>
      <c r="AB263" s="45">
        <f>ROUND(ROUND(G248+K260,0)*U263,0)</f>
        <v>202</v>
      </c>
      <c r="AC263" s="79"/>
    </row>
    <row r="264" ht="16.5" customHeight="1">
      <c r="A264" s="29">
        <v>63.0</v>
      </c>
      <c r="B264" s="30">
        <v>1648.0</v>
      </c>
      <c r="C264" s="32" t="s">
        <v>290</v>
      </c>
      <c r="D264" s="94"/>
      <c r="E264" s="94"/>
      <c r="F264" s="94"/>
      <c r="G264" s="98"/>
      <c r="H264" s="8"/>
      <c r="I264" s="54"/>
      <c r="J264" s="482"/>
      <c r="K264" s="65"/>
      <c r="L264" s="65"/>
      <c r="M264" s="66"/>
      <c r="N264" s="483"/>
      <c r="O264" s="71"/>
      <c r="P264" s="22"/>
      <c r="Q264" s="22"/>
      <c r="R264" s="22"/>
      <c r="S264" s="57"/>
      <c r="T264" s="56"/>
      <c r="U264" s="72"/>
      <c r="V264" s="73" t="s">
        <v>20</v>
      </c>
      <c r="W264" s="74" t="s">
        <v>21</v>
      </c>
      <c r="X264" s="75">
        <v>0.85</v>
      </c>
      <c r="Y264" s="43"/>
      <c r="Z264" s="43"/>
      <c r="AA264" s="44"/>
      <c r="AB264" s="45">
        <f>ROUND(ROUND(ROUND(G248+K260,0)*U263,0)*X264,0)</f>
        <v>172</v>
      </c>
      <c r="AC264" s="79"/>
    </row>
    <row r="265" ht="16.5" customHeight="1">
      <c r="A265" s="29">
        <v>63.0</v>
      </c>
      <c r="B265" s="30">
        <v>1649.0</v>
      </c>
      <c r="C265" s="32" t="s">
        <v>291</v>
      </c>
      <c r="D265" s="94"/>
      <c r="E265" s="94"/>
      <c r="F265" s="94"/>
      <c r="G265" s="98"/>
      <c r="H265" s="8"/>
      <c r="I265" s="54"/>
      <c r="J265" s="64"/>
      <c r="K265" s="65"/>
      <c r="L265" s="65"/>
      <c r="M265" s="66"/>
      <c r="N265" s="67"/>
      <c r="O265" s="81"/>
      <c r="P265" s="7"/>
      <c r="Q265" s="7"/>
      <c r="R265" s="7"/>
      <c r="S265" s="35"/>
      <c r="T265" s="41"/>
      <c r="U265" s="68"/>
      <c r="V265" s="43"/>
      <c r="W265" s="43"/>
      <c r="X265" s="44"/>
      <c r="Y265" s="82" t="s">
        <v>30</v>
      </c>
      <c r="Z265" s="83">
        <v>5.0</v>
      </c>
      <c r="AA265" s="84" t="s">
        <v>31</v>
      </c>
      <c r="AB265" s="45">
        <f>ROUND(ROUND(G248+K260,0)-Z265,0)</f>
        <v>399</v>
      </c>
      <c r="AC265" s="79"/>
    </row>
    <row r="266" ht="16.5" customHeight="1">
      <c r="A266" s="29">
        <v>63.0</v>
      </c>
      <c r="B266" s="30">
        <v>1650.0</v>
      </c>
      <c r="C266" s="32" t="s">
        <v>292</v>
      </c>
      <c r="D266" s="94"/>
      <c r="E266" s="94"/>
      <c r="F266" s="94"/>
      <c r="G266" s="98"/>
      <c r="H266" s="8"/>
      <c r="I266" s="54"/>
      <c r="J266" s="64"/>
      <c r="K266" s="65"/>
      <c r="L266" s="65"/>
      <c r="M266" s="66"/>
      <c r="N266" s="71"/>
      <c r="O266" s="85"/>
      <c r="P266" s="22"/>
      <c r="Q266" s="22"/>
      <c r="R266" s="22"/>
      <c r="S266" s="57"/>
      <c r="T266" s="56"/>
      <c r="U266" s="72"/>
      <c r="V266" s="59" t="s">
        <v>20</v>
      </c>
      <c r="W266" s="41" t="s">
        <v>21</v>
      </c>
      <c r="X266" s="86">
        <v>0.85</v>
      </c>
      <c r="Y266" s="482"/>
      <c r="Z266" s="83"/>
      <c r="AA266" s="84"/>
      <c r="AB266" s="45">
        <f>ROUND(ROUND(ROUND(G248+K260,0)*X266,0)-Z265,0)</f>
        <v>338</v>
      </c>
      <c r="AC266" s="79"/>
    </row>
    <row r="267" ht="16.5" customHeight="1">
      <c r="A267" s="29">
        <v>63.0</v>
      </c>
      <c r="B267" s="30">
        <v>1651.0</v>
      </c>
      <c r="C267" s="32" t="s">
        <v>293</v>
      </c>
      <c r="D267" s="94"/>
      <c r="E267" s="94"/>
      <c r="F267" s="94"/>
      <c r="G267" s="98"/>
      <c r="H267" s="8"/>
      <c r="I267" s="54"/>
      <c r="J267" s="64"/>
      <c r="K267" s="65"/>
      <c r="L267" s="65"/>
      <c r="M267" s="66"/>
      <c r="N267" s="33" t="s">
        <v>23</v>
      </c>
      <c r="O267" s="67" t="s">
        <v>24</v>
      </c>
      <c r="P267" s="7"/>
      <c r="Q267" s="7"/>
      <c r="R267" s="7"/>
      <c r="S267" s="35"/>
      <c r="T267" s="41" t="s">
        <v>21</v>
      </c>
      <c r="U267" s="68">
        <v>0.7</v>
      </c>
      <c r="V267" s="88"/>
      <c r="W267" s="88"/>
      <c r="X267" s="89"/>
      <c r="Y267" s="482"/>
      <c r="Z267" s="90"/>
      <c r="AA267" s="91"/>
      <c r="AB267" s="45">
        <f>ROUND(ROUND(ROUND(G248+K260,0)*U267,0)-Z265,0)</f>
        <v>278</v>
      </c>
      <c r="AC267" s="79"/>
    </row>
    <row r="268" ht="16.5" customHeight="1">
      <c r="A268" s="29">
        <v>63.0</v>
      </c>
      <c r="B268" s="30">
        <v>1652.0</v>
      </c>
      <c r="C268" s="32" t="s">
        <v>294</v>
      </c>
      <c r="D268" s="94"/>
      <c r="E268" s="94"/>
      <c r="F268" s="94"/>
      <c r="G268" s="98"/>
      <c r="H268" s="8"/>
      <c r="I268" s="54"/>
      <c r="J268" s="64"/>
      <c r="K268" s="65"/>
      <c r="L268" s="65"/>
      <c r="M268" s="66"/>
      <c r="N268" s="481"/>
      <c r="O268" s="71"/>
      <c r="P268" s="22"/>
      <c r="Q268" s="22"/>
      <c r="R268" s="22"/>
      <c r="S268" s="57"/>
      <c r="T268" s="56"/>
      <c r="U268" s="72"/>
      <c r="V268" s="73" t="s">
        <v>20</v>
      </c>
      <c r="W268" s="74" t="s">
        <v>21</v>
      </c>
      <c r="X268" s="92">
        <v>0.85</v>
      </c>
      <c r="Y268" s="482"/>
      <c r="Z268" s="90"/>
      <c r="AA268" s="91"/>
      <c r="AB268" s="45">
        <f>ROUND(ROUND(ROUND(ROUND(G248+K260,0)*U267,0)*X268,0)-Z265,0)</f>
        <v>236</v>
      </c>
      <c r="AC268" s="79"/>
    </row>
    <row r="269" ht="16.5" customHeight="1">
      <c r="A269" s="29">
        <v>63.0</v>
      </c>
      <c r="B269" s="30">
        <v>1653.0</v>
      </c>
      <c r="C269" s="32" t="s">
        <v>295</v>
      </c>
      <c r="D269" s="94"/>
      <c r="E269" s="94"/>
      <c r="F269" s="94"/>
      <c r="G269" s="98"/>
      <c r="H269" s="8"/>
      <c r="I269" s="54"/>
      <c r="J269" s="64"/>
      <c r="K269" s="65"/>
      <c r="L269" s="65"/>
      <c r="M269" s="66"/>
      <c r="N269" s="481"/>
      <c r="O269" s="81" t="s">
        <v>27</v>
      </c>
      <c r="P269" s="7"/>
      <c r="Q269" s="7"/>
      <c r="R269" s="7"/>
      <c r="S269" s="35"/>
      <c r="T269" s="41" t="s">
        <v>21</v>
      </c>
      <c r="U269" s="68">
        <v>0.5</v>
      </c>
      <c r="V269" s="77"/>
      <c r="W269" s="77"/>
      <c r="X269" s="72"/>
      <c r="Y269" s="482"/>
      <c r="Z269" s="90"/>
      <c r="AA269" s="91"/>
      <c r="AB269" s="45">
        <f>ROUND(ROUND(ROUND(G248+K260,0)*U269,0)-Z265,0)</f>
        <v>197</v>
      </c>
      <c r="AC269" s="79"/>
    </row>
    <row r="270" ht="16.5" customHeight="1">
      <c r="A270" s="29">
        <v>63.0</v>
      </c>
      <c r="B270" s="30">
        <v>1654.0</v>
      </c>
      <c r="C270" s="32" t="s">
        <v>296</v>
      </c>
      <c r="D270" s="94"/>
      <c r="E270" s="94"/>
      <c r="F270" s="107"/>
      <c r="G270" s="108"/>
      <c r="H270" s="22"/>
      <c r="I270" s="109"/>
      <c r="J270" s="71"/>
      <c r="K270" s="115"/>
      <c r="L270" s="115"/>
      <c r="M270" s="116"/>
      <c r="N270" s="483"/>
      <c r="O270" s="85"/>
      <c r="P270" s="22"/>
      <c r="Q270" s="22"/>
      <c r="R270" s="22"/>
      <c r="S270" s="57"/>
      <c r="T270" s="56"/>
      <c r="U270" s="72"/>
      <c r="V270" s="73" t="s">
        <v>20</v>
      </c>
      <c r="W270" s="74" t="s">
        <v>21</v>
      </c>
      <c r="X270" s="92">
        <v>0.85</v>
      </c>
      <c r="Y270" s="484"/>
      <c r="Z270" s="77"/>
      <c r="AA270" s="72"/>
      <c r="AB270" s="45">
        <f>ROUND(ROUND(ROUND(ROUND(G248+K260,0)*U269,0)*X270,0)-Z265,0)</f>
        <v>167</v>
      </c>
      <c r="AC270" s="79"/>
    </row>
    <row r="271" ht="16.5" customHeight="1">
      <c r="A271" s="29">
        <v>63.0</v>
      </c>
      <c r="B271" s="30">
        <v>1661.0</v>
      </c>
      <c r="C271" s="32" t="s">
        <v>297</v>
      </c>
      <c r="D271" s="94"/>
      <c r="E271" s="94"/>
      <c r="F271" s="102" t="s">
        <v>77</v>
      </c>
      <c r="G271" s="35"/>
      <c r="H271" s="35"/>
      <c r="I271" s="36"/>
      <c r="J271" s="37"/>
      <c r="K271" s="7"/>
      <c r="L271" s="38"/>
      <c r="M271" s="39"/>
      <c r="N271" s="40"/>
      <c r="O271" s="41"/>
      <c r="P271" s="7"/>
      <c r="Q271" s="7"/>
      <c r="R271" s="7"/>
      <c r="S271" s="35"/>
      <c r="T271" s="41"/>
      <c r="U271" s="42"/>
      <c r="V271" s="43"/>
      <c r="W271" s="43"/>
      <c r="X271" s="43"/>
      <c r="Y271" s="43"/>
      <c r="Z271" s="43"/>
      <c r="AA271" s="44"/>
      <c r="AB271" s="45">
        <f>ROUND(G272,0)</f>
        <v>299</v>
      </c>
      <c r="AC271" s="79"/>
    </row>
    <row r="272" ht="16.5" customHeight="1">
      <c r="A272" s="29">
        <v>63.0</v>
      </c>
      <c r="B272" s="30">
        <v>1662.0</v>
      </c>
      <c r="C272" s="32" t="s">
        <v>298</v>
      </c>
      <c r="D272" s="94"/>
      <c r="E272" s="94"/>
      <c r="F272" s="482"/>
      <c r="G272" s="50">
        <v>299.0</v>
      </c>
      <c r="H272" s="8" t="s">
        <v>9</v>
      </c>
      <c r="I272" s="51"/>
      <c r="J272" s="52"/>
      <c r="K272" s="8"/>
      <c r="L272" s="53"/>
      <c r="M272" s="54"/>
      <c r="N272" s="55"/>
      <c r="O272" s="56"/>
      <c r="P272" s="22"/>
      <c r="Q272" s="22"/>
      <c r="R272" s="22"/>
      <c r="S272" s="57"/>
      <c r="T272" s="56"/>
      <c r="U272" s="58"/>
      <c r="V272" s="59" t="s">
        <v>20</v>
      </c>
      <c r="W272" s="41" t="s">
        <v>21</v>
      </c>
      <c r="X272" s="60">
        <v>0.85</v>
      </c>
      <c r="Y272" s="43"/>
      <c r="Z272" s="43"/>
      <c r="AA272" s="44"/>
      <c r="AB272" s="45">
        <f>ROUND(G272*X272,0)</f>
        <v>254</v>
      </c>
      <c r="AC272" s="79"/>
    </row>
    <row r="273" ht="16.5" customHeight="1">
      <c r="A273" s="29">
        <v>63.0</v>
      </c>
      <c r="B273" s="30">
        <v>1663.0</v>
      </c>
      <c r="C273" s="32" t="s">
        <v>299</v>
      </c>
      <c r="D273" s="94"/>
      <c r="E273" s="94"/>
      <c r="F273" s="482"/>
      <c r="G273" s="63"/>
      <c r="H273" s="63"/>
      <c r="I273" s="51"/>
      <c r="J273" s="64"/>
      <c r="K273" s="65"/>
      <c r="L273" s="65"/>
      <c r="M273" s="66"/>
      <c r="N273" s="33" t="s">
        <v>23</v>
      </c>
      <c r="O273" s="67" t="s">
        <v>24</v>
      </c>
      <c r="P273" s="7"/>
      <c r="Q273" s="7"/>
      <c r="R273" s="7"/>
      <c r="S273" s="35"/>
      <c r="T273" s="41" t="s">
        <v>21</v>
      </c>
      <c r="U273" s="68">
        <v>0.7</v>
      </c>
      <c r="V273" s="88"/>
      <c r="W273" s="88"/>
      <c r="X273" s="88"/>
      <c r="Y273" s="88"/>
      <c r="Z273" s="88"/>
      <c r="AA273" s="89"/>
      <c r="AB273" s="45">
        <f>ROUND(G272*U273,0)</f>
        <v>209</v>
      </c>
      <c r="AC273" s="79"/>
    </row>
    <row r="274" ht="16.5" customHeight="1">
      <c r="A274" s="29">
        <v>63.0</v>
      </c>
      <c r="B274" s="30">
        <v>1664.0</v>
      </c>
      <c r="C274" s="32" t="s">
        <v>300</v>
      </c>
      <c r="D274" s="94"/>
      <c r="E274" s="94"/>
      <c r="F274" s="482"/>
      <c r="G274" s="63"/>
      <c r="H274" s="63"/>
      <c r="I274" s="51"/>
      <c r="J274" s="64"/>
      <c r="K274" s="65"/>
      <c r="L274" s="65"/>
      <c r="M274" s="66"/>
      <c r="N274" s="481"/>
      <c r="O274" s="71"/>
      <c r="P274" s="22"/>
      <c r="Q274" s="22"/>
      <c r="R274" s="22"/>
      <c r="S274" s="57"/>
      <c r="T274" s="56"/>
      <c r="U274" s="72"/>
      <c r="V274" s="73" t="s">
        <v>20</v>
      </c>
      <c r="W274" s="74" t="s">
        <v>21</v>
      </c>
      <c r="X274" s="75">
        <v>0.85</v>
      </c>
      <c r="Y274" s="43"/>
      <c r="Z274" s="43"/>
      <c r="AA274" s="44"/>
      <c r="AB274" s="45">
        <f>ROUND(ROUND(G272*U273,0)*X274,0)</f>
        <v>178</v>
      </c>
      <c r="AC274" s="79"/>
    </row>
    <row r="275" ht="16.5" customHeight="1">
      <c r="A275" s="29">
        <v>63.0</v>
      </c>
      <c r="B275" s="30">
        <v>1665.0</v>
      </c>
      <c r="C275" s="32" t="s">
        <v>301</v>
      </c>
      <c r="D275" s="94"/>
      <c r="E275" s="94"/>
      <c r="F275" s="76"/>
      <c r="G275" s="63"/>
      <c r="H275" s="63"/>
      <c r="I275" s="51"/>
      <c r="J275" s="64"/>
      <c r="K275" s="65"/>
      <c r="L275" s="65"/>
      <c r="M275" s="66"/>
      <c r="N275" s="481"/>
      <c r="O275" s="67" t="s">
        <v>27</v>
      </c>
      <c r="P275" s="7"/>
      <c r="Q275" s="7"/>
      <c r="R275" s="7"/>
      <c r="S275" s="35"/>
      <c r="T275" s="41" t="s">
        <v>21</v>
      </c>
      <c r="U275" s="68">
        <v>0.5</v>
      </c>
      <c r="V275" s="77"/>
      <c r="W275" s="77"/>
      <c r="X275" s="77"/>
      <c r="Y275" s="77"/>
      <c r="Z275" s="77"/>
      <c r="AA275" s="72"/>
      <c r="AB275" s="45">
        <f>ROUND(G272*U275,0)</f>
        <v>150</v>
      </c>
      <c r="AC275" s="79"/>
    </row>
    <row r="276" ht="16.5" customHeight="1">
      <c r="A276" s="29">
        <v>63.0</v>
      </c>
      <c r="B276" s="30">
        <v>1666.0</v>
      </c>
      <c r="C276" s="32" t="s">
        <v>302</v>
      </c>
      <c r="D276" s="94"/>
      <c r="E276" s="94"/>
      <c r="F276" s="76"/>
      <c r="G276" s="63"/>
      <c r="H276" s="63"/>
      <c r="I276" s="51"/>
      <c r="J276" s="64"/>
      <c r="K276" s="65"/>
      <c r="L276" s="65"/>
      <c r="M276" s="66"/>
      <c r="N276" s="483"/>
      <c r="O276" s="71"/>
      <c r="P276" s="22"/>
      <c r="Q276" s="22"/>
      <c r="R276" s="22"/>
      <c r="S276" s="57"/>
      <c r="T276" s="56"/>
      <c r="U276" s="72"/>
      <c r="V276" s="73" t="s">
        <v>20</v>
      </c>
      <c r="W276" s="74" t="s">
        <v>21</v>
      </c>
      <c r="X276" s="75">
        <v>0.85</v>
      </c>
      <c r="Y276" s="43"/>
      <c r="Z276" s="43"/>
      <c r="AA276" s="44"/>
      <c r="AB276" s="45">
        <f>ROUND(ROUND(G272*U275,0)*X276,0)</f>
        <v>128</v>
      </c>
      <c r="AC276" s="79"/>
    </row>
    <row r="277" ht="16.5" customHeight="1">
      <c r="A277" s="29">
        <v>63.0</v>
      </c>
      <c r="B277" s="30">
        <v>1667.0</v>
      </c>
      <c r="C277" s="32" t="s">
        <v>303</v>
      </c>
      <c r="D277" s="94"/>
      <c r="E277" s="94"/>
      <c r="F277" s="76"/>
      <c r="G277" s="63"/>
      <c r="H277" s="63"/>
      <c r="I277" s="51"/>
      <c r="J277" s="64"/>
      <c r="K277" s="65"/>
      <c r="L277" s="65"/>
      <c r="M277" s="66"/>
      <c r="N277" s="67"/>
      <c r="O277" s="81"/>
      <c r="P277" s="7"/>
      <c r="Q277" s="7"/>
      <c r="R277" s="7"/>
      <c r="S277" s="35"/>
      <c r="T277" s="41"/>
      <c r="U277" s="68"/>
      <c r="V277" s="43"/>
      <c r="W277" s="43"/>
      <c r="X277" s="44"/>
      <c r="Y277" s="82" t="s">
        <v>30</v>
      </c>
      <c r="Z277" s="83">
        <v>5.0</v>
      </c>
      <c r="AA277" s="84" t="s">
        <v>31</v>
      </c>
      <c r="AB277" s="45">
        <f>ROUND(G272-Z277,0)</f>
        <v>294</v>
      </c>
      <c r="AC277" s="79"/>
    </row>
    <row r="278" ht="16.5" customHeight="1">
      <c r="A278" s="29">
        <v>63.0</v>
      </c>
      <c r="B278" s="30">
        <v>1668.0</v>
      </c>
      <c r="C278" s="32" t="s">
        <v>304</v>
      </c>
      <c r="D278" s="94"/>
      <c r="E278" s="94"/>
      <c r="F278" s="76"/>
      <c r="G278" s="63"/>
      <c r="H278" s="63"/>
      <c r="I278" s="51"/>
      <c r="J278" s="64"/>
      <c r="K278" s="65"/>
      <c r="L278" s="65"/>
      <c r="M278" s="66"/>
      <c r="N278" s="71"/>
      <c r="O278" s="85"/>
      <c r="P278" s="22"/>
      <c r="Q278" s="22"/>
      <c r="R278" s="22"/>
      <c r="S278" s="57"/>
      <c r="T278" s="56"/>
      <c r="U278" s="72"/>
      <c r="V278" s="59" t="s">
        <v>20</v>
      </c>
      <c r="W278" s="41" t="s">
        <v>21</v>
      </c>
      <c r="X278" s="86">
        <v>0.85</v>
      </c>
      <c r="Y278" s="482"/>
      <c r="Z278" s="83"/>
      <c r="AA278" s="84"/>
      <c r="AB278" s="45">
        <f>ROUND(ROUND(G272*X278,0)-Z277,0)</f>
        <v>249</v>
      </c>
      <c r="AC278" s="79"/>
    </row>
    <row r="279" ht="16.5" customHeight="1">
      <c r="A279" s="29">
        <v>63.0</v>
      </c>
      <c r="B279" s="30">
        <v>1669.0</v>
      </c>
      <c r="C279" s="32" t="s">
        <v>305</v>
      </c>
      <c r="D279" s="94"/>
      <c r="E279" s="94"/>
      <c r="F279" s="76"/>
      <c r="G279" s="63"/>
      <c r="H279" s="63"/>
      <c r="I279" s="51"/>
      <c r="J279" s="64"/>
      <c r="K279" s="65"/>
      <c r="L279" s="65"/>
      <c r="M279" s="66"/>
      <c r="N279" s="33" t="s">
        <v>23</v>
      </c>
      <c r="O279" s="67" t="s">
        <v>24</v>
      </c>
      <c r="P279" s="7"/>
      <c r="Q279" s="7"/>
      <c r="R279" s="7"/>
      <c r="S279" s="35"/>
      <c r="T279" s="41" t="s">
        <v>21</v>
      </c>
      <c r="U279" s="68">
        <v>0.7</v>
      </c>
      <c r="V279" s="88"/>
      <c r="W279" s="88"/>
      <c r="X279" s="89"/>
      <c r="Y279" s="482"/>
      <c r="Z279" s="90"/>
      <c r="AA279" s="91"/>
      <c r="AB279" s="45">
        <f>ROUND(ROUND(G272*U279,0)-Z277,0)</f>
        <v>204</v>
      </c>
      <c r="AC279" s="79"/>
    </row>
    <row r="280" ht="16.5" customHeight="1">
      <c r="A280" s="29">
        <v>63.0</v>
      </c>
      <c r="B280" s="30">
        <v>1670.0</v>
      </c>
      <c r="C280" s="32" t="s">
        <v>306</v>
      </c>
      <c r="D280" s="94"/>
      <c r="E280" s="94"/>
      <c r="F280" s="76"/>
      <c r="G280" s="63"/>
      <c r="H280" s="63"/>
      <c r="I280" s="51"/>
      <c r="J280" s="64"/>
      <c r="K280" s="65"/>
      <c r="L280" s="65"/>
      <c r="M280" s="66"/>
      <c r="N280" s="481"/>
      <c r="O280" s="71"/>
      <c r="P280" s="22"/>
      <c r="Q280" s="22"/>
      <c r="R280" s="22"/>
      <c r="S280" s="57"/>
      <c r="T280" s="56"/>
      <c r="U280" s="72"/>
      <c r="V280" s="73" t="s">
        <v>20</v>
      </c>
      <c r="W280" s="74" t="s">
        <v>21</v>
      </c>
      <c r="X280" s="92">
        <v>0.85</v>
      </c>
      <c r="Y280" s="482"/>
      <c r="Z280" s="90"/>
      <c r="AA280" s="91"/>
      <c r="AB280" s="45">
        <f>ROUND(ROUND(ROUND(G272*U279,0)*X280,0)-Z277,0)</f>
        <v>173</v>
      </c>
      <c r="AC280" s="79"/>
    </row>
    <row r="281" ht="16.5" customHeight="1">
      <c r="A281" s="29">
        <v>63.0</v>
      </c>
      <c r="B281" s="30">
        <v>1671.0</v>
      </c>
      <c r="C281" s="32" t="s">
        <v>307</v>
      </c>
      <c r="D281" s="94"/>
      <c r="E281" s="94"/>
      <c r="F281" s="76"/>
      <c r="G281" s="63"/>
      <c r="H281" s="63"/>
      <c r="I281" s="51"/>
      <c r="J281" s="64"/>
      <c r="K281" s="65"/>
      <c r="L281" s="65"/>
      <c r="M281" s="66"/>
      <c r="N281" s="481"/>
      <c r="O281" s="81" t="s">
        <v>27</v>
      </c>
      <c r="P281" s="7"/>
      <c r="Q281" s="7"/>
      <c r="R281" s="7"/>
      <c r="S281" s="35"/>
      <c r="T281" s="41" t="s">
        <v>21</v>
      </c>
      <c r="U281" s="68">
        <v>0.5</v>
      </c>
      <c r="V281" s="77"/>
      <c r="W281" s="77"/>
      <c r="X281" s="72"/>
      <c r="Y281" s="482"/>
      <c r="Z281" s="90"/>
      <c r="AA281" s="91"/>
      <c r="AB281" s="45">
        <f>ROUND(ROUND(G272*U281,0)-Z277,0)</f>
        <v>145</v>
      </c>
      <c r="AC281" s="79"/>
    </row>
    <row r="282" ht="16.5" customHeight="1">
      <c r="A282" s="29">
        <v>63.0</v>
      </c>
      <c r="B282" s="30">
        <v>1672.0</v>
      </c>
      <c r="C282" s="32" t="s">
        <v>308</v>
      </c>
      <c r="D282" s="94"/>
      <c r="E282" s="94"/>
      <c r="F282" s="76"/>
      <c r="G282" s="63"/>
      <c r="H282" s="63"/>
      <c r="I282" s="51"/>
      <c r="J282" s="64"/>
      <c r="K282" s="65"/>
      <c r="L282" s="65"/>
      <c r="M282" s="66"/>
      <c r="N282" s="483"/>
      <c r="O282" s="85"/>
      <c r="P282" s="22"/>
      <c r="Q282" s="22"/>
      <c r="R282" s="22"/>
      <c r="S282" s="57"/>
      <c r="T282" s="56"/>
      <c r="U282" s="72"/>
      <c r="V282" s="73" t="s">
        <v>20</v>
      </c>
      <c r="W282" s="74" t="s">
        <v>21</v>
      </c>
      <c r="X282" s="92">
        <v>0.85</v>
      </c>
      <c r="Y282" s="77"/>
      <c r="Z282" s="77"/>
      <c r="AA282" s="72"/>
      <c r="AB282" s="45">
        <f>ROUND(ROUND(ROUND(G272*U281,0)*X282,0)-Z277,0)</f>
        <v>123</v>
      </c>
      <c r="AC282" s="79"/>
    </row>
    <row r="283" ht="16.5" customHeight="1">
      <c r="A283" s="29">
        <v>63.0</v>
      </c>
      <c r="B283" s="30">
        <v>1673.0</v>
      </c>
      <c r="C283" s="32" t="s">
        <v>309</v>
      </c>
      <c r="D283" s="94"/>
      <c r="E283" s="94"/>
      <c r="F283" s="94"/>
      <c r="G283" s="63"/>
      <c r="H283" s="63"/>
      <c r="I283" s="95"/>
      <c r="J283" s="122" t="s">
        <v>38</v>
      </c>
      <c r="K283" s="7"/>
      <c r="L283" s="38"/>
      <c r="M283" s="39"/>
      <c r="N283" s="40"/>
      <c r="O283" s="41"/>
      <c r="P283" s="7"/>
      <c r="Q283" s="7"/>
      <c r="R283" s="7"/>
      <c r="S283" s="35"/>
      <c r="T283" s="41"/>
      <c r="U283" s="42"/>
      <c r="V283" s="43"/>
      <c r="W283" s="43"/>
      <c r="X283" s="43"/>
      <c r="Y283" s="43"/>
      <c r="Z283" s="43"/>
      <c r="AA283" s="44"/>
      <c r="AB283" s="45">
        <f>ROUND(G272+K284,0)</f>
        <v>303</v>
      </c>
      <c r="AC283" s="79"/>
    </row>
    <row r="284" ht="16.5" customHeight="1">
      <c r="A284" s="29">
        <v>63.0</v>
      </c>
      <c r="B284" s="30">
        <v>1674.0</v>
      </c>
      <c r="C284" s="32" t="s">
        <v>310</v>
      </c>
      <c r="D284" s="94"/>
      <c r="E284" s="94"/>
      <c r="F284" s="94"/>
      <c r="G284" s="113"/>
      <c r="H284" s="8"/>
      <c r="I284" s="95"/>
      <c r="J284" s="482"/>
      <c r="K284" s="8">
        <v>4.0</v>
      </c>
      <c r="L284" s="53" t="s">
        <v>40</v>
      </c>
      <c r="M284" s="54"/>
      <c r="N284" s="55"/>
      <c r="O284" s="56"/>
      <c r="P284" s="22"/>
      <c r="Q284" s="22"/>
      <c r="R284" s="22"/>
      <c r="S284" s="57"/>
      <c r="T284" s="56"/>
      <c r="U284" s="58"/>
      <c r="V284" s="59" t="s">
        <v>20</v>
      </c>
      <c r="W284" s="41" t="s">
        <v>21</v>
      </c>
      <c r="X284" s="60">
        <v>0.85</v>
      </c>
      <c r="Y284" s="43"/>
      <c r="Z284" s="43"/>
      <c r="AA284" s="44"/>
      <c r="AB284" s="45">
        <f>ROUND(ROUND(G272+K284,0)*X284,0)</f>
        <v>258</v>
      </c>
      <c r="AC284" s="79"/>
    </row>
    <row r="285" ht="16.5" customHeight="1">
      <c r="A285" s="29">
        <v>63.0</v>
      </c>
      <c r="B285" s="30">
        <v>1675.0</v>
      </c>
      <c r="C285" s="32" t="s">
        <v>311</v>
      </c>
      <c r="D285" s="94"/>
      <c r="E285" s="94"/>
      <c r="F285" s="94"/>
      <c r="G285" s="98"/>
      <c r="H285" s="8"/>
      <c r="I285" s="54"/>
      <c r="J285" s="482"/>
      <c r="K285" s="65"/>
      <c r="L285" s="65"/>
      <c r="M285" s="66"/>
      <c r="N285" s="33" t="s">
        <v>23</v>
      </c>
      <c r="O285" s="67" t="s">
        <v>24</v>
      </c>
      <c r="P285" s="7"/>
      <c r="Q285" s="7"/>
      <c r="R285" s="7"/>
      <c r="S285" s="35"/>
      <c r="T285" s="41" t="s">
        <v>21</v>
      </c>
      <c r="U285" s="68">
        <v>0.7</v>
      </c>
      <c r="V285" s="88"/>
      <c r="W285" s="88"/>
      <c r="X285" s="88"/>
      <c r="Y285" s="88"/>
      <c r="Z285" s="88"/>
      <c r="AA285" s="89"/>
      <c r="AB285" s="45">
        <f>ROUND(ROUND(G272+K284,0)*U285,0)</f>
        <v>212</v>
      </c>
      <c r="AC285" s="79"/>
    </row>
    <row r="286" ht="16.5" customHeight="1">
      <c r="A286" s="29">
        <v>63.0</v>
      </c>
      <c r="B286" s="30">
        <v>1676.0</v>
      </c>
      <c r="C286" s="32" t="s">
        <v>312</v>
      </c>
      <c r="D286" s="94"/>
      <c r="E286" s="94"/>
      <c r="F286" s="94"/>
      <c r="G286" s="98"/>
      <c r="H286" s="8"/>
      <c r="I286" s="54"/>
      <c r="J286" s="482"/>
      <c r="K286" s="65"/>
      <c r="L286" s="65"/>
      <c r="M286" s="66"/>
      <c r="N286" s="481"/>
      <c r="O286" s="71"/>
      <c r="P286" s="22"/>
      <c r="Q286" s="22"/>
      <c r="R286" s="22"/>
      <c r="S286" s="57"/>
      <c r="T286" s="56"/>
      <c r="U286" s="72"/>
      <c r="V286" s="73" t="s">
        <v>20</v>
      </c>
      <c r="W286" s="74" t="s">
        <v>21</v>
      </c>
      <c r="X286" s="75">
        <v>0.85</v>
      </c>
      <c r="Y286" s="43"/>
      <c r="Z286" s="43"/>
      <c r="AA286" s="44"/>
      <c r="AB286" s="45">
        <f>ROUND(ROUND(ROUND(G272+K284,0)*U285,0)*X286,0)</f>
        <v>180</v>
      </c>
      <c r="AC286" s="79"/>
    </row>
    <row r="287" ht="16.5" customHeight="1">
      <c r="A287" s="29">
        <v>63.0</v>
      </c>
      <c r="B287" s="30">
        <v>1677.0</v>
      </c>
      <c r="C287" s="32" t="s">
        <v>313</v>
      </c>
      <c r="D287" s="94"/>
      <c r="E287" s="94"/>
      <c r="F287" s="94"/>
      <c r="G287" s="98"/>
      <c r="H287" s="8"/>
      <c r="I287" s="54"/>
      <c r="J287" s="482"/>
      <c r="K287" s="65"/>
      <c r="L287" s="65"/>
      <c r="M287" s="66"/>
      <c r="N287" s="481"/>
      <c r="O287" s="67" t="s">
        <v>27</v>
      </c>
      <c r="P287" s="7"/>
      <c r="Q287" s="7"/>
      <c r="R287" s="7"/>
      <c r="S287" s="35"/>
      <c r="T287" s="41" t="s">
        <v>21</v>
      </c>
      <c r="U287" s="68">
        <v>0.5</v>
      </c>
      <c r="V287" s="77"/>
      <c r="W287" s="77"/>
      <c r="X287" s="77"/>
      <c r="Y287" s="77"/>
      <c r="Z287" s="77"/>
      <c r="AA287" s="72"/>
      <c r="AB287" s="45">
        <f>ROUND(ROUND(G272+K284,0)*U287,0)</f>
        <v>152</v>
      </c>
      <c r="AC287" s="79"/>
    </row>
    <row r="288" ht="16.5" customHeight="1">
      <c r="A288" s="29">
        <v>63.0</v>
      </c>
      <c r="B288" s="30">
        <v>1678.0</v>
      </c>
      <c r="C288" s="32" t="s">
        <v>314</v>
      </c>
      <c r="D288" s="94"/>
      <c r="E288" s="94"/>
      <c r="F288" s="94"/>
      <c r="G288" s="98"/>
      <c r="H288" s="8"/>
      <c r="I288" s="54"/>
      <c r="J288" s="64"/>
      <c r="K288" s="65"/>
      <c r="L288" s="65"/>
      <c r="M288" s="66"/>
      <c r="N288" s="483"/>
      <c r="O288" s="71"/>
      <c r="P288" s="22"/>
      <c r="Q288" s="22"/>
      <c r="R288" s="22"/>
      <c r="S288" s="57"/>
      <c r="T288" s="56"/>
      <c r="U288" s="72"/>
      <c r="V288" s="73" t="s">
        <v>20</v>
      </c>
      <c r="W288" s="74" t="s">
        <v>21</v>
      </c>
      <c r="X288" s="75">
        <v>0.85</v>
      </c>
      <c r="Y288" s="43"/>
      <c r="Z288" s="43"/>
      <c r="AA288" s="44"/>
      <c r="AB288" s="45">
        <f>ROUND(ROUND(ROUND(G272+K284,0)*U287,0)*X288,0)</f>
        <v>129</v>
      </c>
      <c r="AC288" s="79"/>
    </row>
    <row r="289" ht="16.5" customHeight="1">
      <c r="A289" s="29">
        <v>63.0</v>
      </c>
      <c r="B289" s="30">
        <v>1679.0</v>
      </c>
      <c r="C289" s="32" t="s">
        <v>315</v>
      </c>
      <c r="D289" s="94"/>
      <c r="E289" s="94"/>
      <c r="F289" s="94"/>
      <c r="G289" s="98"/>
      <c r="H289" s="8"/>
      <c r="I289" s="54"/>
      <c r="J289" s="64"/>
      <c r="K289" s="65"/>
      <c r="L289" s="65"/>
      <c r="M289" s="66"/>
      <c r="N289" s="67"/>
      <c r="O289" s="81"/>
      <c r="P289" s="7"/>
      <c r="Q289" s="7"/>
      <c r="R289" s="7"/>
      <c r="S289" s="35"/>
      <c r="T289" s="41"/>
      <c r="U289" s="68"/>
      <c r="V289" s="43"/>
      <c r="W289" s="43"/>
      <c r="X289" s="44"/>
      <c r="Y289" s="82" t="s">
        <v>30</v>
      </c>
      <c r="Z289" s="83">
        <v>5.0</v>
      </c>
      <c r="AA289" s="84" t="s">
        <v>31</v>
      </c>
      <c r="AB289" s="45">
        <f>ROUND(ROUND(G272+K284,0)-Z289,0)</f>
        <v>298</v>
      </c>
      <c r="AC289" s="79"/>
    </row>
    <row r="290" ht="16.5" customHeight="1">
      <c r="A290" s="29">
        <v>63.0</v>
      </c>
      <c r="B290" s="30">
        <v>1680.0</v>
      </c>
      <c r="C290" s="32" t="s">
        <v>316</v>
      </c>
      <c r="D290" s="94"/>
      <c r="E290" s="94"/>
      <c r="F290" s="94"/>
      <c r="G290" s="98"/>
      <c r="H290" s="8"/>
      <c r="I290" s="54"/>
      <c r="J290" s="64"/>
      <c r="K290" s="65"/>
      <c r="L290" s="65"/>
      <c r="M290" s="66"/>
      <c r="N290" s="71"/>
      <c r="O290" s="85"/>
      <c r="P290" s="22"/>
      <c r="Q290" s="22"/>
      <c r="R290" s="22"/>
      <c r="S290" s="57"/>
      <c r="T290" s="56"/>
      <c r="U290" s="72"/>
      <c r="V290" s="59" t="s">
        <v>20</v>
      </c>
      <c r="W290" s="41" t="s">
        <v>21</v>
      </c>
      <c r="X290" s="86">
        <v>0.85</v>
      </c>
      <c r="Y290" s="482"/>
      <c r="Z290" s="83"/>
      <c r="AA290" s="84"/>
      <c r="AB290" s="45">
        <f>ROUND(ROUND(ROUND(G272+K284,0)*X290,0)-Z289,0)</f>
        <v>253</v>
      </c>
      <c r="AC290" s="79"/>
    </row>
    <row r="291" ht="16.5" customHeight="1">
      <c r="A291" s="29">
        <v>63.0</v>
      </c>
      <c r="B291" s="30">
        <v>1681.0</v>
      </c>
      <c r="C291" s="32" t="s">
        <v>317</v>
      </c>
      <c r="D291" s="94"/>
      <c r="E291" s="94"/>
      <c r="F291" s="94"/>
      <c r="G291" s="98"/>
      <c r="H291" s="8"/>
      <c r="I291" s="54"/>
      <c r="J291" s="64"/>
      <c r="K291" s="65"/>
      <c r="L291" s="65"/>
      <c r="M291" s="66"/>
      <c r="N291" s="33" t="s">
        <v>23</v>
      </c>
      <c r="O291" s="67" t="s">
        <v>24</v>
      </c>
      <c r="P291" s="7"/>
      <c r="Q291" s="7"/>
      <c r="R291" s="7"/>
      <c r="S291" s="35"/>
      <c r="T291" s="41" t="s">
        <v>21</v>
      </c>
      <c r="U291" s="68">
        <v>0.7</v>
      </c>
      <c r="V291" s="88"/>
      <c r="W291" s="88"/>
      <c r="X291" s="89"/>
      <c r="Y291" s="482"/>
      <c r="Z291" s="90"/>
      <c r="AA291" s="91"/>
      <c r="AB291" s="45">
        <f>ROUND(ROUND(ROUND(G272+K284,0)*U291,0)-Z289,0)</f>
        <v>207</v>
      </c>
      <c r="AC291" s="79"/>
    </row>
    <row r="292" ht="16.5" customHeight="1">
      <c r="A292" s="29">
        <v>63.0</v>
      </c>
      <c r="B292" s="30">
        <v>1682.0</v>
      </c>
      <c r="C292" s="32" t="s">
        <v>318</v>
      </c>
      <c r="D292" s="94"/>
      <c r="E292" s="94"/>
      <c r="F292" s="94"/>
      <c r="G292" s="98"/>
      <c r="H292" s="8"/>
      <c r="I292" s="54"/>
      <c r="J292" s="64"/>
      <c r="K292" s="65"/>
      <c r="L292" s="65"/>
      <c r="M292" s="66"/>
      <c r="N292" s="481"/>
      <c r="O292" s="71"/>
      <c r="P292" s="22"/>
      <c r="Q292" s="22"/>
      <c r="R292" s="22"/>
      <c r="S292" s="57"/>
      <c r="T292" s="56"/>
      <c r="U292" s="72"/>
      <c r="V292" s="73" t="s">
        <v>20</v>
      </c>
      <c r="W292" s="74" t="s">
        <v>21</v>
      </c>
      <c r="X292" s="92">
        <v>0.85</v>
      </c>
      <c r="Y292" s="482"/>
      <c r="Z292" s="90"/>
      <c r="AA292" s="91"/>
      <c r="AB292" s="45">
        <f>ROUND(ROUND(ROUND(ROUND(G272+K284,0)*U291,0)*X292,0)-Z289,0)</f>
        <v>175</v>
      </c>
      <c r="AC292" s="79"/>
    </row>
    <row r="293" ht="16.5" customHeight="1">
      <c r="A293" s="29">
        <v>63.0</v>
      </c>
      <c r="B293" s="30">
        <v>1683.0</v>
      </c>
      <c r="C293" s="32" t="s">
        <v>319</v>
      </c>
      <c r="D293" s="94"/>
      <c r="E293" s="94"/>
      <c r="F293" s="94"/>
      <c r="G293" s="98"/>
      <c r="H293" s="8"/>
      <c r="I293" s="54"/>
      <c r="J293" s="64"/>
      <c r="K293" s="65"/>
      <c r="L293" s="65"/>
      <c r="M293" s="66"/>
      <c r="N293" s="481"/>
      <c r="O293" s="81" t="s">
        <v>27</v>
      </c>
      <c r="P293" s="7"/>
      <c r="Q293" s="7"/>
      <c r="R293" s="7"/>
      <c r="S293" s="35"/>
      <c r="T293" s="41" t="s">
        <v>21</v>
      </c>
      <c r="U293" s="68">
        <v>0.5</v>
      </c>
      <c r="V293" s="77"/>
      <c r="W293" s="77"/>
      <c r="X293" s="72"/>
      <c r="Y293" s="482"/>
      <c r="Z293" s="90"/>
      <c r="AA293" s="91"/>
      <c r="AB293" s="45">
        <f>ROUND(ROUND(ROUND(G272+K284,0)*U293,0)-Z289,0)</f>
        <v>147</v>
      </c>
      <c r="AC293" s="79"/>
    </row>
    <row r="294" ht="16.5" customHeight="1">
      <c r="A294" s="29">
        <v>63.0</v>
      </c>
      <c r="B294" s="30">
        <v>1684.0</v>
      </c>
      <c r="C294" s="32" t="s">
        <v>320</v>
      </c>
      <c r="D294" s="107"/>
      <c r="E294" s="107"/>
      <c r="F294" s="107"/>
      <c r="G294" s="108"/>
      <c r="H294" s="22"/>
      <c r="I294" s="109"/>
      <c r="J294" s="71"/>
      <c r="K294" s="115"/>
      <c r="L294" s="115"/>
      <c r="M294" s="116"/>
      <c r="N294" s="483"/>
      <c r="O294" s="85"/>
      <c r="P294" s="22"/>
      <c r="Q294" s="22"/>
      <c r="R294" s="22"/>
      <c r="S294" s="57"/>
      <c r="T294" s="56"/>
      <c r="U294" s="72"/>
      <c r="V294" s="73" t="s">
        <v>20</v>
      </c>
      <c r="W294" s="74" t="s">
        <v>21</v>
      </c>
      <c r="X294" s="92">
        <v>0.85</v>
      </c>
      <c r="Y294" s="484"/>
      <c r="Z294" s="77"/>
      <c r="AA294" s="72"/>
      <c r="AB294" s="45">
        <f>ROUND(ROUND(ROUND(ROUND(G272+K284,0)*U293,0)*X294,0)-Z289,0)</f>
        <v>124</v>
      </c>
      <c r="AC294" s="79"/>
    </row>
    <row r="295" ht="16.5" customHeight="1">
      <c r="A295" s="29">
        <v>63.0</v>
      </c>
      <c r="B295" s="30">
        <v>1211.0</v>
      </c>
      <c r="C295" s="32" t="s">
        <v>321</v>
      </c>
      <c r="D295" s="33" t="s">
        <v>322</v>
      </c>
      <c r="E295" s="124" t="s">
        <v>323</v>
      </c>
      <c r="F295" s="102" t="s">
        <v>103</v>
      </c>
      <c r="G295" s="35"/>
      <c r="H295" s="35"/>
      <c r="I295" s="36"/>
      <c r="J295" s="7"/>
      <c r="K295" s="7"/>
      <c r="L295" s="38"/>
      <c r="M295" s="7"/>
      <c r="N295" s="40"/>
      <c r="O295" s="41"/>
      <c r="P295" s="7"/>
      <c r="Q295" s="7"/>
      <c r="R295" s="39"/>
      <c r="S295" s="118"/>
      <c r="T295" s="41"/>
      <c r="U295" s="42"/>
      <c r="V295" s="43"/>
      <c r="W295" s="43"/>
      <c r="X295" s="43"/>
      <c r="Y295" s="43"/>
      <c r="Z295" s="43"/>
      <c r="AA295" s="44"/>
      <c r="AB295" s="45">
        <f>ROUND(G296,0)</f>
        <v>792</v>
      </c>
      <c r="AC295" s="79"/>
    </row>
    <row r="296" ht="16.5" customHeight="1">
      <c r="A296" s="29">
        <v>63.0</v>
      </c>
      <c r="B296" s="30">
        <v>1701.0</v>
      </c>
      <c r="C296" s="32" t="s">
        <v>324</v>
      </c>
      <c r="D296" s="481"/>
      <c r="E296" s="69"/>
      <c r="F296" s="482"/>
      <c r="G296" s="50">
        <v>792.0</v>
      </c>
      <c r="H296" s="8" t="s">
        <v>9</v>
      </c>
      <c r="I296" s="51"/>
      <c r="J296" s="8"/>
      <c r="K296" s="8"/>
      <c r="L296" s="53"/>
      <c r="M296" s="8"/>
      <c r="N296" s="125"/>
      <c r="O296" s="83"/>
      <c r="P296" s="8"/>
      <c r="Q296" s="8"/>
      <c r="R296" s="54"/>
      <c r="S296" s="126"/>
      <c r="T296" s="56"/>
      <c r="U296" s="58"/>
      <c r="V296" s="59" t="s">
        <v>20</v>
      </c>
      <c r="W296" s="41" t="s">
        <v>21</v>
      </c>
      <c r="X296" s="60">
        <v>0.85</v>
      </c>
      <c r="Y296" s="43"/>
      <c r="Z296" s="43"/>
      <c r="AA296" s="44"/>
      <c r="AB296" s="45">
        <f>ROUND(G296*X296,0)</f>
        <v>673</v>
      </c>
      <c r="AC296" s="79"/>
    </row>
    <row r="297" ht="16.5" customHeight="1">
      <c r="A297" s="29">
        <v>63.0</v>
      </c>
      <c r="B297" s="30">
        <v>1212.0</v>
      </c>
      <c r="C297" s="32" t="s">
        <v>325</v>
      </c>
      <c r="D297" s="481"/>
      <c r="E297" s="69"/>
      <c r="F297" s="482"/>
      <c r="G297" s="63"/>
      <c r="H297" s="63"/>
      <c r="I297" s="51"/>
      <c r="J297" s="52"/>
      <c r="K297" s="8"/>
      <c r="L297" s="53"/>
      <c r="M297" s="14"/>
      <c r="N297" s="127"/>
      <c r="O297" s="14"/>
      <c r="P297" s="8"/>
      <c r="Q297" s="8"/>
      <c r="R297" s="54"/>
      <c r="S297" s="128" t="s">
        <v>326</v>
      </c>
      <c r="T297" s="41" t="s">
        <v>21</v>
      </c>
      <c r="U297" s="68">
        <v>0.7</v>
      </c>
      <c r="V297" s="88"/>
      <c r="W297" s="88"/>
      <c r="X297" s="88"/>
      <c r="Y297" s="88"/>
      <c r="Z297" s="88"/>
      <c r="AA297" s="89"/>
      <c r="AB297" s="45">
        <f>ROUND(G296*U297,0)</f>
        <v>554</v>
      </c>
      <c r="AC297" s="79"/>
    </row>
    <row r="298" ht="16.5" customHeight="1">
      <c r="A298" s="29">
        <v>63.0</v>
      </c>
      <c r="B298" s="30">
        <v>1702.0</v>
      </c>
      <c r="C298" s="32" t="s">
        <v>327</v>
      </c>
      <c r="D298" s="481"/>
      <c r="E298" s="69"/>
      <c r="F298" s="76"/>
      <c r="G298" s="63"/>
      <c r="H298" s="63"/>
      <c r="I298" s="51"/>
      <c r="J298" s="52"/>
      <c r="K298" s="8"/>
      <c r="L298" s="53"/>
      <c r="M298" s="14"/>
      <c r="N298" s="127"/>
      <c r="O298" s="14"/>
      <c r="P298" s="8"/>
      <c r="Q298" s="8"/>
      <c r="R298" s="54"/>
      <c r="S298" s="484"/>
      <c r="T298" s="56"/>
      <c r="U298" s="72"/>
      <c r="V298" s="73" t="s">
        <v>20</v>
      </c>
      <c r="W298" s="74" t="s">
        <v>21</v>
      </c>
      <c r="X298" s="75">
        <v>0.85</v>
      </c>
      <c r="Y298" s="43"/>
      <c r="Z298" s="43"/>
      <c r="AA298" s="44"/>
      <c r="AB298" s="45">
        <f>ROUND(ROUND(G296*U297,0)*X298,0)</f>
        <v>471</v>
      </c>
      <c r="AC298" s="79"/>
    </row>
    <row r="299" ht="16.5" customHeight="1">
      <c r="A299" s="29">
        <v>63.0</v>
      </c>
      <c r="B299" s="30">
        <v>1215.0</v>
      </c>
      <c r="C299" s="32" t="s">
        <v>328</v>
      </c>
      <c r="D299" s="69"/>
      <c r="E299" s="69"/>
      <c r="F299" s="76"/>
      <c r="G299" s="63"/>
      <c r="H299" s="63"/>
      <c r="I299" s="51"/>
      <c r="J299" s="52"/>
      <c r="K299" s="8"/>
      <c r="L299" s="53"/>
      <c r="M299" s="14"/>
      <c r="N299" s="127"/>
      <c r="O299" s="14"/>
      <c r="P299" s="8"/>
      <c r="Q299" s="8"/>
      <c r="R299" s="54"/>
      <c r="S299" s="128" t="s">
        <v>329</v>
      </c>
      <c r="T299" s="41" t="s">
        <v>21</v>
      </c>
      <c r="U299" s="68">
        <v>0.85</v>
      </c>
      <c r="V299" s="77"/>
      <c r="W299" s="77"/>
      <c r="X299" s="77"/>
      <c r="Y299" s="77"/>
      <c r="Z299" s="77"/>
      <c r="AA299" s="72"/>
      <c r="AB299" s="45">
        <f>ROUND(G296*U299,0)</f>
        <v>673</v>
      </c>
      <c r="AC299" s="79"/>
    </row>
    <row r="300" ht="16.5" customHeight="1">
      <c r="A300" s="29">
        <v>63.0</v>
      </c>
      <c r="B300" s="30">
        <v>1703.0</v>
      </c>
      <c r="C300" s="32" t="s">
        <v>330</v>
      </c>
      <c r="D300" s="69"/>
      <c r="E300" s="69"/>
      <c r="F300" s="76"/>
      <c r="G300" s="63"/>
      <c r="H300" s="63"/>
      <c r="I300" s="51"/>
      <c r="J300" s="52"/>
      <c r="K300" s="8"/>
      <c r="L300" s="53"/>
      <c r="M300" s="14"/>
      <c r="N300" s="127"/>
      <c r="O300" s="14"/>
      <c r="P300" s="8"/>
      <c r="Q300" s="8"/>
      <c r="R300" s="54"/>
      <c r="S300" s="484"/>
      <c r="T300" s="56"/>
      <c r="U300" s="72"/>
      <c r="V300" s="73" t="s">
        <v>20</v>
      </c>
      <c r="W300" s="74" t="s">
        <v>21</v>
      </c>
      <c r="X300" s="75">
        <v>0.85</v>
      </c>
      <c r="Y300" s="43"/>
      <c r="Z300" s="43"/>
      <c r="AA300" s="44"/>
      <c r="AB300" s="45">
        <f>ROUND(ROUND(G296*U299,0)*X300,0)</f>
        <v>572</v>
      </c>
      <c r="AC300" s="79"/>
    </row>
    <row r="301" ht="16.5" customHeight="1">
      <c r="A301" s="29">
        <v>63.0</v>
      </c>
      <c r="B301" s="30">
        <v>1704.0</v>
      </c>
      <c r="C301" s="32" t="s">
        <v>331</v>
      </c>
      <c r="D301" s="69"/>
      <c r="E301" s="69"/>
      <c r="F301" s="76"/>
      <c r="G301" s="63"/>
      <c r="H301" s="63"/>
      <c r="I301" s="51"/>
      <c r="J301" s="52"/>
      <c r="K301" s="8"/>
      <c r="L301" s="53"/>
      <c r="M301" s="14"/>
      <c r="N301" s="127"/>
      <c r="O301" s="14"/>
      <c r="P301" s="8"/>
      <c r="Q301" s="8"/>
      <c r="R301" s="54"/>
      <c r="S301" s="118"/>
      <c r="T301" s="41"/>
      <c r="U301" s="42"/>
      <c r="V301" s="43"/>
      <c r="W301" s="43"/>
      <c r="X301" s="44"/>
      <c r="Y301" s="82" t="s">
        <v>30</v>
      </c>
      <c r="Z301" s="83">
        <v>5.0</v>
      </c>
      <c r="AA301" s="84" t="s">
        <v>31</v>
      </c>
      <c r="AB301" s="45">
        <f>ROUND(G296-Z301,0)</f>
        <v>787</v>
      </c>
      <c r="AC301" s="79"/>
    </row>
    <row r="302" ht="16.5" customHeight="1">
      <c r="A302" s="29">
        <v>63.0</v>
      </c>
      <c r="B302" s="30">
        <v>1705.0</v>
      </c>
      <c r="C302" s="32" t="s">
        <v>332</v>
      </c>
      <c r="D302" s="69"/>
      <c r="E302" s="69"/>
      <c r="F302" s="76"/>
      <c r="G302" s="63"/>
      <c r="H302" s="63"/>
      <c r="I302" s="51"/>
      <c r="J302" s="52"/>
      <c r="K302" s="8"/>
      <c r="L302" s="53"/>
      <c r="M302" s="14"/>
      <c r="N302" s="127"/>
      <c r="O302" s="14"/>
      <c r="P302" s="8"/>
      <c r="Q302" s="8"/>
      <c r="R302" s="54"/>
      <c r="S302" s="126"/>
      <c r="T302" s="56"/>
      <c r="U302" s="58"/>
      <c r="V302" s="59" t="s">
        <v>20</v>
      </c>
      <c r="W302" s="41" t="s">
        <v>21</v>
      </c>
      <c r="X302" s="86">
        <v>0.85</v>
      </c>
      <c r="Y302" s="482"/>
      <c r="Z302" s="83"/>
      <c r="AA302" s="84"/>
      <c r="AB302" s="45">
        <f>ROUND(ROUND(G296*X302,0)-Z301,0)</f>
        <v>668</v>
      </c>
      <c r="AC302" s="79"/>
    </row>
    <row r="303" ht="16.5" customHeight="1">
      <c r="A303" s="29">
        <v>63.0</v>
      </c>
      <c r="B303" s="30">
        <v>1706.0</v>
      </c>
      <c r="C303" s="32" t="s">
        <v>333</v>
      </c>
      <c r="D303" s="69"/>
      <c r="E303" s="69"/>
      <c r="F303" s="76"/>
      <c r="G303" s="63"/>
      <c r="H303" s="63"/>
      <c r="I303" s="51"/>
      <c r="J303" s="52"/>
      <c r="K303" s="8"/>
      <c r="L303" s="53"/>
      <c r="M303" s="14"/>
      <c r="N303" s="127"/>
      <c r="O303" s="14"/>
      <c r="P303" s="8"/>
      <c r="Q303" s="8"/>
      <c r="R303" s="54"/>
      <c r="S303" s="128" t="s">
        <v>326</v>
      </c>
      <c r="T303" s="83" t="s">
        <v>21</v>
      </c>
      <c r="U303" s="91">
        <v>0.7</v>
      </c>
      <c r="V303" s="88"/>
      <c r="W303" s="88"/>
      <c r="X303" s="89"/>
      <c r="Y303" s="482"/>
      <c r="Z303" s="90"/>
      <c r="AA303" s="91"/>
      <c r="AB303" s="45">
        <f>ROUND(ROUND(G296*U303,0)-Z301,0)</f>
        <v>549</v>
      </c>
      <c r="AC303" s="79"/>
    </row>
    <row r="304" ht="16.5" customHeight="1">
      <c r="A304" s="29">
        <v>63.0</v>
      </c>
      <c r="B304" s="30">
        <v>1707.0</v>
      </c>
      <c r="C304" s="32" t="s">
        <v>334</v>
      </c>
      <c r="D304" s="69"/>
      <c r="E304" s="69"/>
      <c r="F304" s="76"/>
      <c r="G304" s="63"/>
      <c r="H304" s="63"/>
      <c r="I304" s="51"/>
      <c r="J304" s="52"/>
      <c r="K304" s="8"/>
      <c r="L304" s="53"/>
      <c r="M304" s="14"/>
      <c r="N304" s="127"/>
      <c r="O304" s="14"/>
      <c r="P304" s="8"/>
      <c r="Q304" s="8"/>
      <c r="R304" s="54"/>
      <c r="S304" s="484"/>
      <c r="T304" s="56"/>
      <c r="U304" s="72"/>
      <c r="V304" s="73" t="s">
        <v>20</v>
      </c>
      <c r="W304" s="74" t="s">
        <v>21</v>
      </c>
      <c r="X304" s="92">
        <v>0.85</v>
      </c>
      <c r="Y304" s="482"/>
      <c r="Z304" s="90"/>
      <c r="AA304" s="91"/>
      <c r="AB304" s="45">
        <f>ROUND(ROUND(ROUND(G296*U303,0)*X304,0)-Z301,0)</f>
        <v>466</v>
      </c>
      <c r="AC304" s="79"/>
    </row>
    <row r="305" ht="16.5" customHeight="1">
      <c r="A305" s="29">
        <v>63.0</v>
      </c>
      <c r="B305" s="30">
        <v>1708.0</v>
      </c>
      <c r="C305" s="32" t="s">
        <v>335</v>
      </c>
      <c r="D305" s="69"/>
      <c r="E305" s="69"/>
      <c r="F305" s="76"/>
      <c r="G305" s="63"/>
      <c r="H305" s="63"/>
      <c r="I305" s="51"/>
      <c r="J305" s="52"/>
      <c r="K305" s="8"/>
      <c r="L305" s="53"/>
      <c r="M305" s="14"/>
      <c r="N305" s="127"/>
      <c r="O305" s="14"/>
      <c r="P305" s="8"/>
      <c r="Q305" s="8"/>
      <c r="R305" s="54"/>
      <c r="S305" s="128" t="s">
        <v>329</v>
      </c>
      <c r="T305" s="83" t="s">
        <v>21</v>
      </c>
      <c r="U305" s="91">
        <v>0.85</v>
      </c>
      <c r="V305" s="77"/>
      <c r="W305" s="77"/>
      <c r="X305" s="72"/>
      <c r="Y305" s="482"/>
      <c r="Z305" s="90"/>
      <c r="AA305" s="91"/>
      <c r="AB305" s="45">
        <f>ROUND(ROUND(G296*U305,0)-Z301,0)</f>
        <v>668</v>
      </c>
      <c r="AC305" s="79"/>
    </row>
    <row r="306" ht="16.5" customHeight="1">
      <c r="A306" s="29">
        <v>63.0</v>
      </c>
      <c r="B306" s="30">
        <v>1709.0</v>
      </c>
      <c r="C306" s="32" t="s">
        <v>336</v>
      </c>
      <c r="D306" s="69"/>
      <c r="E306" s="69"/>
      <c r="F306" s="76"/>
      <c r="G306" s="63"/>
      <c r="H306" s="63"/>
      <c r="I306" s="51"/>
      <c r="J306" s="52"/>
      <c r="K306" s="8"/>
      <c r="L306" s="53"/>
      <c r="M306" s="14"/>
      <c r="N306" s="127"/>
      <c r="O306" s="14"/>
      <c r="P306" s="8"/>
      <c r="Q306" s="8"/>
      <c r="R306" s="54"/>
      <c r="S306" s="484"/>
      <c r="T306" s="56"/>
      <c r="U306" s="72"/>
      <c r="V306" s="73" t="s">
        <v>20</v>
      </c>
      <c r="W306" s="74" t="s">
        <v>21</v>
      </c>
      <c r="X306" s="92">
        <v>0.85</v>
      </c>
      <c r="Y306" s="484"/>
      <c r="Z306" s="77"/>
      <c r="AA306" s="72"/>
      <c r="AB306" s="45">
        <f>ROUND(ROUND(ROUND(G296*U305,0)*X306,0)-Z301,0)</f>
        <v>567</v>
      </c>
      <c r="AC306" s="79"/>
    </row>
    <row r="307" ht="16.5" customHeight="1">
      <c r="A307" s="29">
        <v>63.0</v>
      </c>
      <c r="B307" s="30">
        <v>1213.0</v>
      </c>
      <c r="C307" s="32" t="s">
        <v>337</v>
      </c>
      <c r="D307" s="69"/>
      <c r="E307" s="69"/>
      <c r="F307" s="127"/>
      <c r="G307" s="8"/>
      <c r="H307" s="8"/>
      <c r="I307" s="54"/>
      <c r="J307" s="69"/>
      <c r="K307" s="65"/>
      <c r="L307" s="65"/>
      <c r="M307" s="54"/>
      <c r="N307" s="33" t="s">
        <v>23</v>
      </c>
      <c r="O307" s="130" t="s">
        <v>24</v>
      </c>
      <c r="P307" s="7"/>
      <c r="Q307" s="7"/>
      <c r="R307" s="39"/>
      <c r="S307" s="118"/>
      <c r="T307" s="41"/>
      <c r="U307" s="42"/>
      <c r="V307" s="43"/>
      <c r="W307" s="43"/>
      <c r="X307" s="43"/>
      <c r="Y307" s="43"/>
      <c r="Z307" s="43"/>
      <c r="AA307" s="44"/>
      <c r="AB307" s="45">
        <f>ROUND(G296*Q308,0)</f>
        <v>554</v>
      </c>
      <c r="AC307" s="79"/>
    </row>
    <row r="308" ht="16.5" customHeight="1">
      <c r="A308" s="29">
        <v>63.0</v>
      </c>
      <c r="B308" s="30">
        <v>1710.0</v>
      </c>
      <c r="C308" s="32" t="s">
        <v>338</v>
      </c>
      <c r="D308" s="69"/>
      <c r="E308" s="69"/>
      <c r="F308" s="127"/>
      <c r="G308" s="63"/>
      <c r="H308" s="8"/>
      <c r="I308" s="54"/>
      <c r="J308" s="69"/>
      <c r="K308" s="65"/>
      <c r="L308" s="65"/>
      <c r="M308" s="54"/>
      <c r="N308" s="481"/>
      <c r="O308" s="482"/>
      <c r="P308" s="83" t="s">
        <v>21</v>
      </c>
      <c r="Q308" s="90">
        <v>0.7</v>
      </c>
      <c r="R308" s="54"/>
      <c r="S308" s="126"/>
      <c r="T308" s="56"/>
      <c r="U308" s="58"/>
      <c r="V308" s="59" t="s">
        <v>20</v>
      </c>
      <c r="W308" s="41" t="s">
        <v>21</v>
      </c>
      <c r="X308" s="60">
        <v>0.85</v>
      </c>
      <c r="Y308" s="43"/>
      <c r="Z308" s="43"/>
      <c r="AA308" s="44"/>
      <c r="AB308" s="45">
        <f>ROUND(ROUND(G296*Q308,0)*X308,0)</f>
        <v>471</v>
      </c>
      <c r="AC308" s="79"/>
    </row>
    <row r="309" ht="16.5" customHeight="1">
      <c r="A309" s="29">
        <v>63.0</v>
      </c>
      <c r="B309" s="30">
        <v>1214.0</v>
      </c>
      <c r="C309" s="32" t="s">
        <v>339</v>
      </c>
      <c r="D309" s="94"/>
      <c r="E309" s="94"/>
      <c r="F309" s="103"/>
      <c r="G309" s="8"/>
      <c r="H309" s="8"/>
      <c r="I309" s="54"/>
      <c r="J309" s="69"/>
      <c r="K309" s="65"/>
      <c r="L309" s="65"/>
      <c r="M309" s="132"/>
      <c r="N309" s="481"/>
      <c r="O309" s="482"/>
      <c r="P309" s="83"/>
      <c r="Q309" s="90"/>
      <c r="R309" s="91"/>
      <c r="S309" s="128" t="s">
        <v>326</v>
      </c>
      <c r="T309" s="41" t="s">
        <v>21</v>
      </c>
      <c r="U309" s="68">
        <f>$U$297</f>
        <v>0.7</v>
      </c>
      <c r="V309" s="88"/>
      <c r="W309" s="88"/>
      <c r="X309" s="88"/>
      <c r="Y309" s="88"/>
      <c r="Z309" s="88"/>
      <c r="AA309" s="89"/>
      <c r="AB309" s="45">
        <f>ROUND(ROUND(G296*Q308,0)*U309,0)</f>
        <v>388</v>
      </c>
      <c r="AC309" s="79"/>
    </row>
    <row r="310" ht="16.5" customHeight="1">
      <c r="A310" s="29">
        <v>63.0</v>
      </c>
      <c r="B310" s="30">
        <v>1711.0</v>
      </c>
      <c r="C310" s="32" t="s">
        <v>340</v>
      </c>
      <c r="D310" s="94"/>
      <c r="E310" s="94"/>
      <c r="F310" s="103"/>
      <c r="G310" s="8"/>
      <c r="H310" s="8"/>
      <c r="I310" s="54"/>
      <c r="J310" s="69"/>
      <c r="K310" s="65"/>
      <c r="L310" s="65"/>
      <c r="M310" s="132"/>
      <c r="N310" s="481"/>
      <c r="O310" s="482"/>
      <c r="P310" s="83"/>
      <c r="Q310" s="90"/>
      <c r="R310" s="91"/>
      <c r="S310" s="484"/>
      <c r="T310" s="56"/>
      <c r="U310" s="72"/>
      <c r="V310" s="73" t="s">
        <v>20</v>
      </c>
      <c r="W310" s="74" t="s">
        <v>21</v>
      </c>
      <c r="X310" s="75">
        <v>0.85</v>
      </c>
      <c r="Y310" s="43"/>
      <c r="Z310" s="43"/>
      <c r="AA310" s="44"/>
      <c r="AB310" s="45">
        <f>ROUND(ROUND(ROUND(G296*Q308,0)*U309,0)*X310,0)</f>
        <v>330</v>
      </c>
      <c r="AC310" s="79"/>
    </row>
    <row r="311" ht="16.5" customHeight="1">
      <c r="A311" s="29">
        <v>63.0</v>
      </c>
      <c r="B311" s="30">
        <v>1216.0</v>
      </c>
      <c r="C311" s="32" t="s">
        <v>341</v>
      </c>
      <c r="D311" s="94"/>
      <c r="E311" s="94"/>
      <c r="F311" s="103"/>
      <c r="G311" s="8"/>
      <c r="H311" s="8"/>
      <c r="I311" s="54"/>
      <c r="J311" s="69"/>
      <c r="K311" s="65"/>
      <c r="L311" s="65"/>
      <c r="M311" s="132"/>
      <c r="N311" s="133"/>
      <c r="O311" s="482"/>
      <c r="P311" s="83"/>
      <c r="Q311" s="90"/>
      <c r="R311" s="91"/>
      <c r="S311" s="128" t="s">
        <v>329</v>
      </c>
      <c r="T311" s="41" t="s">
        <v>21</v>
      </c>
      <c r="U311" s="68">
        <f>$U$299</f>
        <v>0.85</v>
      </c>
      <c r="V311" s="77"/>
      <c r="W311" s="77"/>
      <c r="X311" s="77"/>
      <c r="Y311" s="77"/>
      <c r="Z311" s="77"/>
      <c r="AA311" s="72"/>
      <c r="AB311" s="45">
        <f>ROUND(ROUND(G296*Q308,0)*U311,0)</f>
        <v>471</v>
      </c>
      <c r="AC311" s="79"/>
    </row>
    <row r="312" ht="16.5" customHeight="1">
      <c r="A312" s="29">
        <v>63.0</v>
      </c>
      <c r="B312" s="30">
        <v>1712.0</v>
      </c>
      <c r="C312" s="32" t="s">
        <v>342</v>
      </c>
      <c r="D312" s="94"/>
      <c r="E312" s="94"/>
      <c r="F312" s="103"/>
      <c r="G312" s="8"/>
      <c r="H312" s="8"/>
      <c r="I312" s="54"/>
      <c r="J312" s="69"/>
      <c r="K312" s="65"/>
      <c r="L312" s="65"/>
      <c r="M312" s="132"/>
      <c r="N312" s="133"/>
      <c r="O312" s="134"/>
      <c r="P312" s="83"/>
      <c r="Q312" s="90"/>
      <c r="R312" s="91"/>
      <c r="S312" s="484"/>
      <c r="T312" s="56"/>
      <c r="U312" s="72"/>
      <c r="V312" s="73" t="s">
        <v>20</v>
      </c>
      <c r="W312" s="74" t="s">
        <v>21</v>
      </c>
      <c r="X312" s="75">
        <v>0.85</v>
      </c>
      <c r="Y312" s="43"/>
      <c r="Z312" s="43"/>
      <c r="AA312" s="44"/>
      <c r="AB312" s="45">
        <f>ROUND(ROUND(ROUND(G296*Q308,0)*U311,0)*X312,0)</f>
        <v>400</v>
      </c>
      <c r="AC312" s="79"/>
    </row>
    <row r="313" ht="16.5" customHeight="1">
      <c r="A313" s="29">
        <v>63.0</v>
      </c>
      <c r="B313" s="30">
        <v>1713.0</v>
      </c>
      <c r="C313" s="32" t="s">
        <v>343</v>
      </c>
      <c r="D313" s="94"/>
      <c r="E313" s="94"/>
      <c r="F313" s="103"/>
      <c r="G313" s="8"/>
      <c r="H313" s="8"/>
      <c r="I313" s="54"/>
      <c r="J313" s="69"/>
      <c r="K313" s="65"/>
      <c r="L313" s="65"/>
      <c r="M313" s="132"/>
      <c r="N313" s="133"/>
      <c r="O313" s="134"/>
      <c r="P313" s="83"/>
      <c r="Q313" s="90"/>
      <c r="R313" s="91"/>
      <c r="S313" s="118"/>
      <c r="T313" s="41"/>
      <c r="U313" s="42"/>
      <c r="V313" s="43"/>
      <c r="W313" s="43"/>
      <c r="X313" s="44"/>
      <c r="Y313" s="82" t="s">
        <v>30</v>
      </c>
      <c r="Z313" s="83">
        <v>5.0</v>
      </c>
      <c r="AA313" s="84" t="s">
        <v>31</v>
      </c>
      <c r="AB313" s="45">
        <f>ROUND(ROUND(G296*Q308,0)-Z313,0)</f>
        <v>549</v>
      </c>
      <c r="AC313" s="79"/>
    </row>
    <row r="314" ht="16.5" customHeight="1">
      <c r="A314" s="29">
        <v>63.0</v>
      </c>
      <c r="B314" s="30">
        <v>1714.0</v>
      </c>
      <c r="C314" s="32" t="s">
        <v>344</v>
      </c>
      <c r="D314" s="94"/>
      <c r="E314" s="94"/>
      <c r="F314" s="103"/>
      <c r="G314" s="8"/>
      <c r="H314" s="8"/>
      <c r="I314" s="54"/>
      <c r="J314" s="69"/>
      <c r="K314" s="65"/>
      <c r="L314" s="65"/>
      <c r="M314" s="132"/>
      <c r="N314" s="133"/>
      <c r="O314" s="134"/>
      <c r="P314" s="83"/>
      <c r="Q314" s="90"/>
      <c r="R314" s="91"/>
      <c r="S314" s="126"/>
      <c r="T314" s="56"/>
      <c r="U314" s="58"/>
      <c r="V314" s="59" t="s">
        <v>20</v>
      </c>
      <c r="W314" s="41" t="s">
        <v>21</v>
      </c>
      <c r="X314" s="86">
        <v>0.85</v>
      </c>
      <c r="Y314" s="482"/>
      <c r="Z314" s="83"/>
      <c r="AA314" s="84"/>
      <c r="AB314" s="45">
        <f>ROUND(ROUND(ROUND(G296*Q308,0)*X314,0)-Z313,0)</f>
        <v>466</v>
      </c>
      <c r="AC314" s="79"/>
    </row>
    <row r="315" ht="16.5" customHeight="1">
      <c r="A315" s="29">
        <v>63.0</v>
      </c>
      <c r="B315" s="30">
        <v>1715.0</v>
      </c>
      <c r="C315" s="32" t="s">
        <v>345</v>
      </c>
      <c r="D315" s="94"/>
      <c r="E315" s="94"/>
      <c r="F315" s="103"/>
      <c r="G315" s="8"/>
      <c r="H315" s="8"/>
      <c r="I315" s="54"/>
      <c r="J315" s="69"/>
      <c r="K315" s="65"/>
      <c r="L315" s="65"/>
      <c r="M315" s="132"/>
      <c r="N315" s="133"/>
      <c r="O315" s="134"/>
      <c r="P315" s="83"/>
      <c r="Q315" s="90"/>
      <c r="R315" s="91"/>
      <c r="S315" s="128" t="s">
        <v>326</v>
      </c>
      <c r="T315" s="83" t="s">
        <v>21</v>
      </c>
      <c r="U315" s="91">
        <f>$U$297</f>
        <v>0.7</v>
      </c>
      <c r="V315" s="88"/>
      <c r="W315" s="88"/>
      <c r="X315" s="89"/>
      <c r="Y315" s="482"/>
      <c r="Z315" s="90"/>
      <c r="AA315" s="91"/>
      <c r="AB315" s="45">
        <f>ROUND(ROUND(ROUND(G296*Q308,0)*U315,0)-Z313,0)</f>
        <v>383</v>
      </c>
      <c r="AC315" s="79"/>
    </row>
    <row r="316" ht="16.5" customHeight="1">
      <c r="A316" s="29">
        <v>63.0</v>
      </c>
      <c r="B316" s="30">
        <v>1716.0</v>
      </c>
      <c r="C316" s="32" t="s">
        <v>346</v>
      </c>
      <c r="D316" s="94"/>
      <c r="E316" s="94"/>
      <c r="F316" s="103"/>
      <c r="G316" s="8"/>
      <c r="H316" s="8"/>
      <c r="I316" s="54"/>
      <c r="J316" s="69"/>
      <c r="K316" s="65"/>
      <c r="L316" s="65"/>
      <c r="M316" s="132"/>
      <c r="N316" s="133"/>
      <c r="O316" s="134"/>
      <c r="P316" s="83"/>
      <c r="Q316" s="90"/>
      <c r="R316" s="91"/>
      <c r="S316" s="484"/>
      <c r="T316" s="56"/>
      <c r="U316" s="72"/>
      <c r="V316" s="73" t="s">
        <v>20</v>
      </c>
      <c r="W316" s="74" t="s">
        <v>21</v>
      </c>
      <c r="X316" s="92">
        <v>0.85</v>
      </c>
      <c r="Y316" s="482"/>
      <c r="Z316" s="90"/>
      <c r="AA316" s="91"/>
      <c r="AB316" s="45">
        <f>ROUND(ROUND(ROUND(ROUND(G296*Q308,0)*U315,0)*X316,0)-Z313,0)</f>
        <v>325</v>
      </c>
      <c r="AC316" s="79"/>
    </row>
    <row r="317" ht="16.5" customHeight="1">
      <c r="A317" s="29">
        <v>63.0</v>
      </c>
      <c r="B317" s="30">
        <v>1717.0</v>
      </c>
      <c r="C317" s="32" t="s">
        <v>347</v>
      </c>
      <c r="D317" s="94"/>
      <c r="E317" s="94"/>
      <c r="F317" s="103"/>
      <c r="G317" s="8"/>
      <c r="H317" s="8"/>
      <c r="I317" s="54"/>
      <c r="J317" s="69"/>
      <c r="K317" s="65"/>
      <c r="L317" s="65"/>
      <c r="M317" s="132"/>
      <c r="N317" s="133"/>
      <c r="O317" s="134"/>
      <c r="P317" s="83"/>
      <c r="Q317" s="90"/>
      <c r="R317" s="91"/>
      <c r="S317" s="128" t="s">
        <v>329</v>
      </c>
      <c r="T317" s="83" t="s">
        <v>21</v>
      </c>
      <c r="U317" s="91">
        <f>$U$299</f>
        <v>0.85</v>
      </c>
      <c r="V317" s="77"/>
      <c r="W317" s="77"/>
      <c r="X317" s="72"/>
      <c r="Y317" s="482"/>
      <c r="Z317" s="90"/>
      <c r="AA317" s="91"/>
      <c r="AB317" s="45">
        <f>ROUND(ROUND(ROUND(G296*Q308,0)*U317,0)-Z313,0)</f>
        <v>466</v>
      </c>
      <c r="AC317" s="79"/>
    </row>
    <row r="318" ht="16.5" customHeight="1">
      <c r="A318" s="29">
        <v>63.0</v>
      </c>
      <c r="B318" s="30">
        <v>1718.0</v>
      </c>
      <c r="C318" s="32" t="s">
        <v>348</v>
      </c>
      <c r="D318" s="94"/>
      <c r="E318" s="94"/>
      <c r="F318" s="103"/>
      <c r="G318" s="8"/>
      <c r="H318" s="8"/>
      <c r="I318" s="54"/>
      <c r="J318" s="69"/>
      <c r="K318" s="65"/>
      <c r="L318" s="65"/>
      <c r="M318" s="132"/>
      <c r="N318" s="133"/>
      <c r="O318" s="134"/>
      <c r="P318" s="83"/>
      <c r="Q318" s="90"/>
      <c r="R318" s="91"/>
      <c r="S318" s="484"/>
      <c r="T318" s="56"/>
      <c r="U318" s="72"/>
      <c r="V318" s="73" t="s">
        <v>20</v>
      </c>
      <c r="W318" s="74" t="s">
        <v>21</v>
      </c>
      <c r="X318" s="92">
        <v>0.85</v>
      </c>
      <c r="Y318" s="484"/>
      <c r="Z318" s="77"/>
      <c r="AA318" s="72"/>
      <c r="AB318" s="45">
        <f>ROUND(ROUND(ROUND(ROUND(G296*Q308,0)*U317,0)*X318,0)-Z313,0)</f>
        <v>395</v>
      </c>
      <c r="AC318" s="79"/>
    </row>
    <row r="319" ht="16.5" customHeight="1">
      <c r="A319" s="29">
        <v>63.0</v>
      </c>
      <c r="B319" s="30">
        <v>1719.0</v>
      </c>
      <c r="C319" s="32" t="s">
        <v>349</v>
      </c>
      <c r="D319" s="94"/>
      <c r="E319" s="94"/>
      <c r="F319" s="103"/>
      <c r="G319" s="8"/>
      <c r="H319" s="8"/>
      <c r="I319" s="54"/>
      <c r="J319" s="69"/>
      <c r="K319" s="65"/>
      <c r="L319" s="65"/>
      <c r="M319" s="132"/>
      <c r="N319" s="133"/>
      <c r="O319" s="130" t="s">
        <v>27</v>
      </c>
      <c r="P319" s="41"/>
      <c r="Q319" s="135"/>
      <c r="R319" s="68"/>
      <c r="S319" s="118"/>
      <c r="T319" s="41"/>
      <c r="U319" s="42"/>
      <c r="V319" s="43"/>
      <c r="W319" s="43"/>
      <c r="X319" s="43"/>
      <c r="Y319" s="43"/>
      <c r="Z319" s="43"/>
      <c r="AA319" s="44"/>
      <c r="AB319" s="45">
        <f>ROUND(G296*Q320,0)</f>
        <v>396</v>
      </c>
      <c r="AC319" s="79"/>
    </row>
    <row r="320" ht="16.5" customHeight="1">
      <c r="A320" s="29">
        <v>63.0</v>
      </c>
      <c r="B320" s="30">
        <v>1720.0</v>
      </c>
      <c r="C320" s="32" t="s">
        <v>350</v>
      </c>
      <c r="D320" s="94"/>
      <c r="E320" s="94"/>
      <c r="F320" s="103"/>
      <c r="G320" s="8"/>
      <c r="H320" s="8"/>
      <c r="I320" s="54"/>
      <c r="J320" s="69"/>
      <c r="K320" s="65"/>
      <c r="L320" s="65"/>
      <c r="M320" s="132"/>
      <c r="N320" s="133"/>
      <c r="O320" s="482"/>
      <c r="P320" s="83" t="s">
        <v>21</v>
      </c>
      <c r="Q320" s="90">
        <v>0.5</v>
      </c>
      <c r="R320" s="91"/>
      <c r="S320" s="126"/>
      <c r="T320" s="56"/>
      <c r="U320" s="58"/>
      <c r="V320" s="59" t="s">
        <v>20</v>
      </c>
      <c r="W320" s="41" t="s">
        <v>21</v>
      </c>
      <c r="X320" s="60">
        <v>0.85</v>
      </c>
      <c r="Y320" s="43"/>
      <c r="Z320" s="43"/>
      <c r="AA320" s="44"/>
      <c r="AB320" s="45">
        <f>ROUND(ROUND(G296*Q320,0)*X320,0)</f>
        <v>337</v>
      </c>
      <c r="AC320" s="79"/>
    </row>
    <row r="321" ht="16.5" customHeight="1">
      <c r="A321" s="29">
        <v>63.0</v>
      </c>
      <c r="B321" s="30">
        <v>1721.0</v>
      </c>
      <c r="C321" s="32" t="s">
        <v>351</v>
      </c>
      <c r="D321" s="94"/>
      <c r="E321" s="94"/>
      <c r="F321" s="103"/>
      <c r="G321" s="8"/>
      <c r="H321" s="8"/>
      <c r="I321" s="54"/>
      <c r="J321" s="69"/>
      <c r="K321" s="65"/>
      <c r="L321" s="65"/>
      <c r="M321" s="132"/>
      <c r="N321" s="133"/>
      <c r="O321" s="482"/>
      <c r="P321" s="83"/>
      <c r="Q321" s="90"/>
      <c r="R321" s="91"/>
      <c r="S321" s="128" t="s">
        <v>326</v>
      </c>
      <c r="T321" s="41" t="s">
        <v>21</v>
      </c>
      <c r="U321" s="68">
        <f>$U$297</f>
        <v>0.7</v>
      </c>
      <c r="V321" s="88"/>
      <c r="W321" s="88"/>
      <c r="X321" s="88"/>
      <c r="Y321" s="88"/>
      <c r="Z321" s="88"/>
      <c r="AA321" s="89"/>
      <c r="AB321" s="45">
        <f>ROUND(ROUND(G296*Q320,0)*U321,0)</f>
        <v>277</v>
      </c>
      <c r="AC321" s="79"/>
    </row>
    <row r="322" ht="16.5" customHeight="1">
      <c r="A322" s="29">
        <v>63.0</v>
      </c>
      <c r="B322" s="30">
        <v>1722.0</v>
      </c>
      <c r="C322" s="32" t="s">
        <v>352</v>
      </c>
      <c r="D322" s="94"/>
      <c r="E322" s="94"/>
      <c r="F322" s="103"/>
      <c r="G322" s="8"/>
      <c r="H322" s="8"/>
      <c r="I322" s="54"/>
      <c r="J322" s="69"/>
      <c r="K322" s="65"/>
      <c r="L322" s="65"/>
      <c r="M322" s="132"/>
      <c r="N322" s="133"/>
      <c r="O322" s="482"/>
      <c r="P322" s="83"/>
      <c r="Q322" s="90"/>
      <c r="R322" s="91"/>
      <c r="S322" s="484"/>
      <c r="T322" s="56"/>
      <c r="U322" s="72"/>
      <c r="V322" s="73" t="s">
        <v>20</v>
      </c>
      <c r="W322" s="74" t="s">
        <v>21</v>
      </c>
      <c r="X322" s="75">
        <v>0.85</v>
      </c>
      <c r="Y322" s="43"/>
      <c r="Z322" s="43"/>
      <c r="AA322" s="44"/>
      <c r="AB322" s="114">
        <f>ROUND(ROUND(ROUND(G296*Q320,0)*U321,0)*X322,0)</f>
        <v>235</v>
      </c>
      <c r="AC322" s="79"/>
    </row>
    <row r="323" ht="16.5" customHeight="1">
      <c r="A323" s="29">
        <v>63.0</v>
      </c>
      <c r="B323" s="30">
        <v>1723.0</v>
      </c>
      <c r="C323" s="32" t="s">
        <v>353</v>
      </c>
      <c r="D323" s="94"/>
      <c r="E323" s="94"/>
      <c r="F323" s="103"/>
      <c r="G323" s="8"/>
      <c r="H323" s="8"/>
      <c r="I323" s="54"/>
      <c r="J323" s="69"/>
      <c r="K323" s="65"/>
      <c r="L323" s="65"/>
      <c r="M323" s="132"/>
      <c r="N323" s="133"/>
      <c r="O323" s="482"/>
      <c r="P323" s="83"/>
      <c r="Q323" s="90"/>
      <c r="R323" s="91"/>
      <c r="S323" s="128" t="s">
        <v>329</v>
      </c>
      <c r="T323" s="41" t="s">
        <v>21</v>
      </c>
      <c r="U323" s="68">
        <f>$U$299</f>
        <v>0.85</v>
      </c>
      <c r="V323" s="77"/>
      <c r="W323" s="77"/>
      <c r="X323" s="77"/>
      <c r="Y323" s="77"/>
      <c r="Z323" s="77"/>
      <c r="AA323" s="72"/>
      <c r="AB323" s="45">
        <f>ROUND(ROUND(G296*Q320,0)*U323,0)</f>
        <v>337</v>
      </c>
      <c r="AC323" s="79"/>
    </row>
    <row r="324" ht="16.5" customHeight="1">
      <c r="A324" s="29">
        <v>63.0</v>
      </c>
      <c r="B324" s="30">
        <v>1724.0</v>
      </c>
      <c r="C324" s="32" t="s">
        <v>354</v>
      </c>
      <c r="D324" s="94"/>
      <c r="E324" s="94"/>
      <c r="F324" s="103"/>
      <c r="G324" s="8"/>
      <c r="H324" s="8"/>
      <c r="I324" s="54"/>
      <c r="J324" s="69"/>
      <c r="K324" s="65"/>
      <c r="L324" s="65"/>
      <c r="M324" s="132"/>
      <c r="N324" s="133"/>
      <c r="O324" s="134"/>
      <c r="P324" s="83"/>
      <c r="Q324" s="90"/>
      <c r="R324" s="91"/>
      <c r="S324" s="484"/>
      <c r="T324" s="56"/>
      <c r="U324" s="72"/>
      <c r="V324" s="73" t="s">
        <v>20</v>
      </c>
      <c r="W324" s="74" t="s">
        <v>21</v>
      </c>
      <c r="X324" s="75">
        <v>0.85</v>
      </c>
      <c r="Y324" s="43"/>
      <c r="Z324" s="43"/>
      <c r="AA324" s="44"/>
      <c r="AB324" s="45">
        <f>ROUND(ROUND(ROUND(G296*Q320,0)*U323,0)*X324,0)</f>
        <v>286</v>
      </c>
      <c r="AC324" s="79"/>
    </row>
    <row r="325" ht="16.5" customHeight="1">
      <c r="A325" s="29">
        <v>63.0</v>
      </c>
      <c r="B325" s="30">
        <v>1725.0</v>
      </c>
      <c r="C325" s="32" t="s">
        <v>355</v>
      </c>
      <c r="D325" s="94"/>
      <c r="E325" s="94"/>
      <c r="F325" s="103"/>
      <c r="G325" s="8"/>
      <c r="H325" s="8"/>
      <c r="I325" s="54"/>
      <c r="J325" s="69"/>
      <c r="K325" s="65"/>
      <c r="L325" s="65"/>
      <c r="M325" s="132"/>
      <c r="N325" s="133"/>
      <c r="O325" s="134"/>
      <c r="P325" s="83"/>
      <c r="Q325" s="90"/>
      <c r="R325" s="91"/>
      <c r="S325" s="118"/>
      <c r="T325" s="41"/>
      <c r="U325" s="42"/>
      <c r="V325" s="43"/>
      <c r="W325" s="43"/>
      <c r="X325" s="44"/>
      <c r="Y325" s="82" t="s">
        <v>30</v>
      </c>
      <c r="Z325" s="83">
        <v>5.0</v>
      </c>
      <c r="AA325" s="84" t="s">
        <v>31</v>
      </c>
      <c r="AB325" s="45">
        <f>ROUND(ROUND(G296*Q320,0)-Z325,0)</f>
        <v>391</v>
      </c>
      <c r="AC325" s="79"/>
    </row>
    <row r="326" ht="16.5" customHeight="1">
      <c r="A326" s="29">
        <v>63.0</v>
      </c>
      <c r="B326" s="30">
        <v>1726.0</v>
      </c>
      <c r="C326" s="32" t="s">
        <v>356</v>
      </c>
      <c r="D326" s="94"/>
      <c r="E326" s="94"/>
      <c r="F326" s="103"/>
      <c r="G326" s="8"/>
      <c r="H326" s="8"/>
      <c r="I326" s="54"/>
      <c r="J326" s="69"/>
      <c r="K326" s="65"/>
      <c r="L326" s="65"/>
      <c r="M326" s="132"/>
      <c r="N326" s="133"/>
      <c r="O326" s="137"/>
      <c r="P326" s="83"/>
      <c r="Q326" s="90"/>
      <c r="R326" s="90"/>
      <c r="S326" s="126"/>
      <c r="T326" s="56"/>
      <c r="U326" s="58"/>
      <c r="V326" s="59" t="s">
        <v>20</v>
      </c>
      <c r="W326" s="41" t="s">
        <v>21</v>
      </c>
      <c r="X326" s="86">
        <v>0.85</v>
      </c>
      <c r="Y326" s="482"/>
      <c r="Z326" s="83"/>
      <c r="AA326" s="84"/>
      <c r="AB326" s="45">
        <f>ROUND(ROUND(ROUND(G296*Q320,0)*X326,0)-Z325,0)</f>
        <v>332</v>
      </c>
      <c r="AC326" s="79"/>
    </row>
    <row r="327" ht="16.5" customHeight="1">
      <c r="A327" s="29">
        <v>63.0</v>
      </c>
      <c r="B327" s="30">
        <v>1727.0</v>
      </c>
      <c r="C327" s="32" t="s">
        <v>357</v>
      </c>
      <c r="D327" s="94"/>
      <c r="E327" s="94"/>
      <c r="F327" s="103"/>
      <c r="G327" s="8"/>
      <c r="H327" s="8"/>
      <c r="I327" s="54"/>
      <c r="J327" s="69"/>
      <c r="K327" s="65"/>
      <c r="L327" s="65"/>
      <c r="M327" s="132"/>
      <c r="N327" s="133"/>
      <c r="O327" s="137"/>
      <c r="P327" s="83"/>
      <c r="Q327" s="90"/>
      <c r="R327" s="90"/>
      <c r="S327" s="128" t="s">
        <v>326</v>
      </c>
      <c r="T327" s="83" t="s">
        <v>21</v>
      </c>
      <c r="U327" s="91">
        <f>$U$297</f>
        <v>0.7</v>
      </c>
      <c r="V327" s="88"/>
      <c r="W327" s="88"/>
      <c r="X327" s="89"/>
      <c r="Y327" s="482"/>
      <c r="Z327" s="90"/>
      <c r="AA327" s="91"/>
      <c r="AB327" s="45">
        <f>ROUND(ROUND(ROUND(G296*Q320,0)*U327,0)-Z325,0)</f>
        <v>272</v>
      </c>
      <c r="AC327" s="79"/>
    </row>
    <row r="328" ht="16.5" customHeight="1">
      <c r="A328" s="29">
        <v>63.0</v>
      </c>
      <c r="B328" s="30">
        <v>1728.0</v>
      </c>
      <c r="C328" s="32" t="s">
        <v>358</v>
      </c>
      <c r="D328" s="94"/>
      <c r="E328" s="94"/>
      <c r="F328" s="103"/>
      <c r="G328" s="8"/>
      <c r="H328" s="8"/>
      <c r="I328" s="54"/>
      <c r="J328" s="69"/>
      <c r="K328" s="65"/>
      <c r="L328" s="65"/>
      <c r="M328" s="132"/>
      <c r="N328" s="133"/>
      <c r="O328" s="137"/>
      <c r="P328" s="83"/>
      <c r="Q328" s="90"/>
      <c r="R328" s="90"/>
      <c r="S328" s="484"/>
      <c r="T328" s="56"/>
      <c r="U328" s="72"/>
      <c r="V328" s="73" t="s">
        <v>20</v>
      </c>
      <c r="W328" s="74" t="s">
        <v>21</v>
      </c>
      <c r="X328" s="92">
        <v>0.85</v>
      </c>
      <c r="Y328" s="482"/>
      <c r="Z328" s="90"/>
      <c r="AA328" s="91"/>
      <c r="AB328" s="114">
        <f>ROUND(ROUND(ROUND(ROUND(G296*Q320,0)*U327,0)*X328,0)-Z325,0)</f>
        <v>230</v>
      </c>
      <c r="AC328" s="79"/>
    </row>
    <row r="329" ht="16.5" customHeight="1">
      <c r="A329" s="29">
        <v>63.0</v>
      </c>
      <c r="B329" s="30">
        <v>1729.0</v>
      </c>
      <c r="C329" s="32" t="s">
        <v>359</v>
      </c>
      <c r="D329" s="94"/>
      <c r="E329" s="94"/>
      <c r="F329" s="103"/>
      <c r="G329" s="8"/>
      <c r="H329" s="8"/>
      <c r="I329" s="54"/>
      <c r="J329" s="69"/>
      <c r="K329" s="65"/>
      <c r="L329" s="65"/>
      <c r="M329" s="132"/>
      <c r="N329" s="133"/>
      <c r="O329" s="137"/>
      <c r="P329" s="83"/>
      <c r="Q329" s="90"/>
      <c r="R329" s="90"/>
      <c r="S329" s="128" t="s">
        <v>329</v>
      </c>
      <c r="T329" s="83" t="s">
        <v>21</v>
      </c>
      <c r="U329" s="91">
        <f>$U$299</f>
        <v>0.85</v>
      </c>
      <c r="V329" s="77"/>
      <c r="W329" s="77"/>
      <c r="X329" s="72"/>
      <c r="Y329" s="482"/>
      <c r="Z329" s="90"/>
      <c r="AA329" s="91"/>
      <c r="AB329" s="45">
        <f>ROUND(ROUND(ROUND(G296*Q320,0)*U329,0)-Z325,0)</f>
        <v>332</v>
      </c>
      <c r="AC329" s="79"/>
    </row>
    <row r="330" ht="16.5" customHeight="1">
      <c r="A330" s="29">
        <v>63.0</v>
      </c>
      <c r="B330" s="30">
        <v>1730.0</v>
      </c>
      <c r="C330" s="32" t="s">
        <v>360</v>
      </c>
      <c r="D330" s="94"/>
      <c r="E330" s="94"/>
      <c r="F330" s="103"/>
      <c r="G330" s="8"/>
      <c r="H330" s="8"/>
      <c r="I330" s="54"/>
      <c r="J330" s="69"/>
      <c r="K330" s="65"/>
      <c r="L330" s="65"/>
      <c r="M330" s="132"/>
      <c r="N330" s="134"/>
      <c r="O330" s="138"/>
      <c r="P330" s="83"/>
      <c r="Q330" s="90"/>
      <c r="R330" s="90"/>
      <c r="S330" s="484"/>
      <c r="T330" s="56"/>
      <c r="U330" s="72"/>
      <c r="V330" s="73" t="s">
        <v>20</v>
      </c>
      <c r="W330" s="74" t="s">
        <v>21</v>
      </c>
      <c r="X330" s="92">
        <v>0.85</v>
      </c>
      <c r="Y330" s="484"/>
      <c r="Z330" s="77"/>
      <c r="AA330" s="72"/>
      <c r="AB330" s="45">
        <f>ROUND(ROUND(ROUND(ROUND(G296*Q320,0)*U329,0)*X330,0)-Z325,0)</f>
        <v>281</v>
      </c>
      <c r="AC330" s="79"/>
    </row>
    <row r="331" ht="16.5" customHeight="1">
      <c r="A331" s="29">
        <v>63.0</v>
      </c>
      <c r="B331" s="30">
        <v>1217.0</v>
      </c>
      <c r="C331" s="32" t="s">
        <v>361</v>
      </c>
      <c r="D331" s="139"/>
      <c r="E331" s="139"/>
      <c r="F331" s="94"/>
      <c r="G331" s="140"/>
      <c r="H331" s="140"/>
      <c r="I331" s="95"/>
      <c r="J331" s="82" t="s">
        <v>38</v>
      </c>
      <c r="K331" s="96"/>
      <c r="L331" s="96"/>
      <c r="M331" s="39"/>
      <c r="N331" s="40"/>
      <c r="O331" s="41"/>
      <c r="P331" s="7"/>
      <c r="Q331" s="7"/>
      <c r="R331" s="7"/>
      <c r="S331" s="118"/>
      <c r="T331" s="41"/>
      <c r="U331" s="42"/>
      <c r="V331" s="43"/>
      <c r="W331" s="43"/>
      <c r="X331" s="43"/>
      <c r="Y331" s="43"/>
      <c r="Z331" s="43"/>
      <c r="AA331" s="44"/>
      <c r="AB331" s="45">
        <f>ROUND(G296+K332,0)</f>
        <v>804</v>
      </c>
      <c r="AC331" s="79"/>
    </row>
    <row r="332" ht="16.5" customHeight="1">
      <c r="A332" s="29">
        <v>63.0</v>
      </c>
      <c r="B332" s="30">
        <v>1731.0</v>
      </c>
      <c r="C332" s="32" t="s">
        <v>362</v>
      </c>
      <c r="D332" s="139"/>
      <c r="E332" s="139"/>
      <c r="F332" s="94"/>
      <c r="G332" s="140"/>
      <c r="H332" s="140"/>
      <c r="I332" s="95"/>
      <c r="J332" s="482"/>
      <c r="K332" s="83">
        <v>12.0</v>
      </c>
      <c r="L332" s="97" t="s">
        <v>40</v>
      </c>
      <c r="M332" s="54"/>
      <c r="N332" s="125"/>
      <c r="O332" s="83"/>
      <c r="P332" s="8"/>
      <c r="Q332" s="8"/>
      <c r="R332" s="8"/>
      <c r="S332" s="126"/>
      <c r="T332" s="56"/>
      <c r="U332" s="58"/>
      <c r="V332" s="59" t="s">
        <v>20</v>
      </c>
      <c r="W332" s="41" t="s">
        <v>21</v>
      </c>
      <c r="X332" s="60">
        <v>0.85</v>
      </c>
      <c r="Y332" s="43"/>
      <c r="Z332" s="43"/>
      <c r="AA332" s="44"/>
      <c r="AB332" s="45">
        <f>ROUND(ROUND(G296+K332,0)*X332,0)</f>
        <v>683</v>
      </c>
      <c r="AC332" s="79"/>
    </row>
    <row r="333" ht="16.5" customHeight="1">
      <c r="A333" s="29">
        <v>63.0</v>
      </c>
      <c r="B333" s="30">
        <v>1218.0</v>
      </c>
      <c r="C333" s="32" t="s">
        <v>363</v>
      </c>
      <c r="D333" s="139"/>
      <c r="E333" s="139"/>
      <c r="F333" s="94"/>
      <c r="G333" s="140"/>
      <c r="H333" s="140"/>
      <c r="I333" s="95"/>
      <c r="J333" s="482"/>
      <c r="K333" s="65"/>
      <c r="L333" s="83"/>
      <c r="M333" s="100"/>
      <c r="N333" s="127"/>
      <c r="O333" s="14"/>
      <c r="P333" s="8"/>
      <c r="Q333" s="8"/>
      <c r="R333" s="8"/>
      <c r="S333" s="128" t="s">
        <v>326</v>
      </c>
      <c r="T333" s="41" t="s">
        <v>21</v>
      </c>
      <c r="U333" s="68">
        <f>$U$297</f>
        <v>0.7</v>
      </c>
      <c r="V333" s="88"/>
      <c r="W333" s="88"/>
      <c r="X333" s="88"/>
      <c r="Y333" s="88"/>
      <c r="Z333" s="88"/>
      <c r="AA333" s="89"/>
      <c r="AB333" s="45">
        <f>ROUND(ROUND(G296+K332,0)*U333,0)</f>
        <v>563</v>
      </c>
      <c r="AC333" s="79"/>
    </row>
    <row r="334" ht="16.5" customHeight="1">
      <c r="A334" s="29">
        <v>63.0</v>
      </c>
      <c r="B334" s="30">
        <v>1732.0</v>
      </c>
      <c r="C334" s="32" t="s">
        <v>364</v>
      </c>
      <c r="D334" s="139"/>
      <c r="E334" s="139"/>
      <c r="F334" s="94"/>
      <c r="G334" s="140"/>
      <c r="H334" s="140"/>
      <c r="I334" s="95"/>
      <c r="J334" s="482"/>
      <c r="K334" s="65"/>
      <c r="L334" s="83"/>
      <c r="M334" s="100"/>
      <c r="N334" s="127"/>
      <c r="O334" s="14"/>
      <c r="P334" s="8"/>
      <c r="Q334" s="8"/>
      <c r="R334" s="8"/>
      <c r="S334" s="484"/>
      <c r="T334" s="56"/>
      <c r="U334" s="72"/>
      <c r="V334" s="73" t="s">
        <v>20</v>
      </c>
      <c r="W334" s="74" t="s">
        <v>21</v>
      </c>
      <c r="X334" s="75">
        <v>0.85</v>
      </c>
      <c r="Y334" s="43"/>
      <c r="Z334" s="43"/>
      <c r="AA334" s="44"/>
      <c r="AB334" s="45">
        <f>ROUND(ROUND(ROUND(G296+K332,0)*U333,0)*X334,0)</f>
        <v>479</v>
      </c>
      <c r="AC334" s="79"/>
    </row>
    <row r="335" ht="16.5" customHeight="1">
      <c r="A335" s="29">
        <v>63.0</v>
      </c>
      <c r="B335" s="30">
        <v>1219.0</v>
      </c>
      <c r="C335" s="32" t="s">
        <v>365</v>
      </c>
      <c r="D335" s="139"/>
      <c r="E335" s="139"/>
      <c r="F335" s="94"/>
      <c r="G335" s="140"/>
      <c r="H335" s="140"/>
      <c r="I335" s="95"/>
      <c r="J335" s="482"/>
      <c r="K335" s="65"/>
      <c r="L335" s="83"/>
      <c r="M335" s="100"/>
      <c r="N335" s="127"/>
      <c r="O335" s="14"/>
      <c r="P335" s="8"/>
      <c r="Q335" s="8"/>
      <c r="R335" s="8"/>
      <c r="S335" s="128" t="s">
        <v>329</v>
      </c>
      <c r="T335" s="41" t="s">
        <v>21</v>
      </c>
      <c r="U335" s="68">
        <f>$U$299</f>
        <v>0.85</v>
      </c>
      <c r="V335" s="77"/>
      <c r="W335" s="77"/>
      <c r="X335" s="77"/>
      <c r="Y335" s="77"/>
      <c r="Z335" s="77"/>
      <c r="AA335" s="72"/>
      <c r="AB335" s="45">
        <f>ROUND(ROUND(G296+K332,0)*U335,0)</f>
        <v>683</v>
      </c>
      <c r="AC335" s="79"/>
    </row>
    <row r="336" ht="16.5" customHeight="1">
      <c r="A336" s="29">
        <v>63.0</v>
      </c>
      <c r="B336" s="30">
        <v>1733.0</v>
      </c>
      <c r="C336" s="32" t="s">
        <v>366</v>
      </c>
      <c r="D336" s="139"/>
      <c r="E336" s="139"/>
      <c r="F336" s="94"/>
      <c r="G336" s="140"/>
      <c r="H336" s="140"/>
      <c r="I336" s="95"/>
      <c r="J336" s="482"/>
      <c r="K336" s="65"/>
      <c r="L336" s="83"/>
      <c r="M336" s="100"/>
      <c r="N336" s="127"/>
      <c r="O336" s="14"/>
      <c r="P336" s="8"/>
      <c r="Q336" s="8"/>
      <c r="R336" s="8"/>
      <c r="S336" s="484"/>
      <c r="T336" s="56"/>
      <c r="U336" s="72"/>
      <c r="V336" s="73" t="s">
        <v>20</v>
      </c>
      <c r="W336" s="74" t="s">
        <v>21</v>
      </c>
      <c r="X336" s="75">
        <v>0.85</v>
      </c>
      <c r="Y336" s="43"/>
      <c r="Z336" s="43"/>
      <c r="AA336" s="44"/>
      <c r="AB336" s="45">
        <f>ROUND(ROUND(ROUND(G296+K332,0)*U335,0)*X336,0)</f>
        <v>581</v>
      </c>
      <c r="AC336" s="79"/>
    </row>
    <row r="337" ht="16.5" customHeight="1">
      <c r="A337" s="29">
        <v>63.0</v>
      </c>
      <c r="B337" s="30">
        <v>1734.0</v>
      </c>
      <c r="C337" s="32" t="s">
        <v>367</v>
      </c>
      <c r="D337" s="139"/>
      <c r="E337" s="139"/>
      <c r="F337" s="94"/>
      <c r="G337" s="140"/>
      <c r="H337" s="140"/>
      <c r="I337" s="95"/>
      <c r="J337" s="482"/>
      <c r="K337" s="65"/>
      <c r="L337" s="83"/>
      <c r="M337" s="100"/>
      <c r="N337" s="127"/>
      <c r="O337" s="14"/>
      <c r="P337" s="8"/>
      <c r="Q337" s="8"/>
      <c r="R337" s="8"/>
      <c r="S337" s="118"/>
      <c r="T337" s="41"/>
      <c r="U337" s="42"/>
      <c r="V337" s="43"/>
      <c r="W337" s="43"/>
      <c r="X337" s="44"/>
      <c r="Y337" s="82" t="s">
        <v>30</v>
      </c>
      <c r="Z337" s="83">
        <v>5.0</v>
      </c>
      <c r="AA337" s="84" t="s">
        <v>31</v>
      </c>
      <c r="AB337" s="45">
        <f>ROUND(ROUND(G296+K332,0)-Z337,0)</f>
        <v>799</v>
      </c>
      <c r="AC337" s="79"/>
    </row>
    <row r="338" ht="16.5" customHeight="1">
      <c r="A338" s="29">
        <v>63.0</v>
      </c>
      <c r="B338" s="30">
        <v>1735.0</v>
      </c>
      <c r="C338" s="32" t="s">
        <v>368</v>
      </c>
      <c r="D338" s="139"/>
      <c r="E338" s="139"/>
      <c r="F338" s="94"/>
      <c r="G338" s="140"/>
      <c r="H338" s="140"/>
      <c r="I338" s="95"/>
      <c r="J338" s="69"/>
      <c r="K338" s="65"/>
      <c r="L338" s="83"/>
      <c r="M338" s="100"/>
      <c r="N338" s="127"/>
      <c r="O338" s="14"/>
      <c r="P338" s="8"/>
      <c r="Q338" s="8"/>
      <c r="R338" s="8"/>
      <c r="S338" s="126"/>
      <c r="T338" s="56"/>
      <c r="U338" s="58"/>
      <c r="V338" s="59" t="s">
        <v>20</v>
      </c>
      <c r="W338" s="41" t="s">
        <v>21</v>
      </c>
      <c r="X338" s="86">
        <v>0.85</v>
      </c>
      <c r="Y338" s="482"/>
      <c r="Z338" s="83"/>
      <c r="AA338" s="84"/>
      <c r="AB338" s="45">
        <f>ROUND(ROUND(ROUND(G296+K332,0)*X338,0)-Z337,0)</f>
        <v>678</v>
      </c>
      <c r="AC338" s="79"/>
    </row>
    <row r="339" ht="16.5" customHeight="1">
      <c r="A339" s="29">
        <v>63.0</v>
      </c>
      <c r="B339" s="30">
        <v>1736.0</v>
      </c>
      <c r="C339" s="32" t="s">
        <v>369</v>
      </c>
      <c r="D339" s="139"/>
      <c r="E339" s="139"/>
      <c r="F339" s="94"/>
      <c r="G339" s="140"/>
      <c r="H339" s="140"/>
      <c r="I339" s="95"/>
      <c r="J339" s="69"/>
      <c r="K339" s="65"/>
      <c r="L339" s="83"/>
      <c r="M339" s="100"/>
      <c r="N339" s="127"/>
      <c r="O339" s="14"/>
      <c r="P339" s="8"/>
      <c r="Q339" s="8"/>
      <c r="R339" s="8"/>
      <c r="S339" s="128" t="s">
        <v>326</v>
      </c>
      <c r="T339" s="83" t="s">
        <v>21</v>
      </c>
      <c r="U339" s="91">
        <v>0.7</v>
      </c>
      <c r="V339" s="88"/>
      <c r="W339" s="88"/>
      <c r="X339" s="89"/>
      <c r="Y339" s="482"/>
      <c r="Z339" s="90"/>
      <c r="AA339" s="91"/>
      <c r="AB339" s="45">
        <f>ROUND(ROUND(ROUND(G296+K332,0)*U339,0)-Z337,0)</f>
        <v>558</v>
      </c>
      <c r="AC339" s="79"/>
    </row>
    <row r="340" ht="16.5" customHeight="1">
      <c r="A340" s="29">
        <v>63.0</v>
      </c>
      <c r="B340" s="30">
        <v>1737.0</v>
      </c>
      <c r="C340" s="32" t="s">
        <v>370</v>
      </c>
      <c r="D340" s="139"/>
      <c r="E340" s="139"/>
      <c r="F340" s="94"/>
      <c r="G340" s="140"/>
      <c r="H340" s="140"/>
      <c r="I340" s="95"/>
      <c r="J340" s="69"/>
      <c r="K340" s="65"/>
      <c r="L340" s="83"/>
      <c r="M340" s="100"/>
      <c r="N340" s="127"/>
      <c r="O340" s="14"/>
      <c r="P340" s="8"/>
      <c r="Q340" s="8"/>
      <c r="R340" s="8"/>
      <c r="S340" s="484"/>
      <c r="T340" s="56"/>
      <c r="U340" s="72"/>
      <c r="V340" s="73" t="s">
        <v>20</v>
      </c>
      <c r="W340" s="74" t="s">
        <v>21</v>
      </c>
      <c r="X340" s="92">
        <v>0.85</v>
      </c>
      <c r="Y340" s="482"/>
      <c r="Z340" s="90"/>
      <c r="AA340" s="91"/>
      <c r="AB340" s="45">
        <f>ROUND(ROUND(ROUND(ROUND(G296+K332,0)*U339,0)*X340,0)-Z337,0)</f>
        <v>474</v>
      </c>
      <c r="AC340" s="79"/>
    </row>
    <row r="341" ht="16.5" customHeight="1">
      <c r="A341" s="29">
        <v>63.0</v>
      </c>
      <c r="B341" s="30">
        <v>1738.0</v>
      </c>
      <c r="C341" s="32" t="s">
        <v>371</v>
      </c>
      <c r="D341" s="139"/>
      <c r="E341" s="139"/>
      <c r="F341" s="94"/>
      <c r="G341" s="140"/>
      <c r="H341" s="140"/>
      <c r="I341" s="95"/>
      <c r="J341" s="69"/>
      <c r="K341" s="65"/>
      <c r="L341" s="83"/>
      <c r="M341" s="100"/>
      <c r="N341" s="127"/>
      <c r="O341" s="14"/>
      <c r="P341" s="8"/>
      <c r="Q341" s="8"/>
      <c r="R341" s="8"/>
      <c r="S341" s="128" t="s">
        <v>329</v>
      </c>
      <c r="T341" s="83" t="s">
        <v>21</v>
      </c>
      <c r="U341" s="91">
        <v>0.85</v>
      </c>
      <c r="V341" s="77"/>
      <c r="W341" s="77"/>
      <c r="X341" s="72"/>
      <c r="Y341" s="482"/>
      <c r="Z341" s="90"/>
      <c r="AA341" s="91"/>
      <c r="AB341" s="45">
        <f>ROUND(ROUND(ROUND(G296+K332,0)*U341,0)-Z337,0)</f>
        <v>678</v>
      </c>
      <c r="AC341" s="79"/>
    </row>
    <row r="342" ht="16.5" customHeight="1">
      <c r="A342" s="29">
        <v>63.0</v>
      </c>
      <c r="B342" s="30">
        <v>1739.0</v>
      </c>
      <c r="C342" s="32" t="s">
        <v>372</v>
      </c>
      <c r="D342" s="139"/>
      <c r="E342" s="139"/>
      <c r="F342" s="94"/>
      <c r="G342" s="140"/>
      <c r="H342" s="140"/>
      <c r="I342" s="95"/>
      <c r="J342" s="69"/>
      <c r="K342" s="65"/>
      <c r="L342" s="83"/>
      <c r="M342" s="100"/>
      <c r="N342" s="127"/>
      <c r="O342" s="14"/>
      <c r="P342" s="8"/>
      <c r="Q342" s="8"/>
      <c r="R342" s="8"/>
      <c r="S342" s="484"/>
      <c r="T342" s="56"/>
      <c r="U342" s="72"/>
      <c r="V342" s="73" t="s">
        <v>20</v>
      </c>
      <c r="W342" s="74" t="s">
        <v>21</v>
      </c>
      <c r="X342" s="92">
        <v>0.85</v>
      </c>
      <c r="Y342" s="484"/>
      <c r="Z342" s="77"/>
      <c r="AA342" s="72"/>
      <c r="AB342" s="45">
        <f>ROUND(ROUND(ROUND(ROUND(G296+K332,0)*U341,0)*X342,0)-Z337,0)</f>
        <v>576</v>
      </c>
      <c r="AC342" s="79"/>
    </row>
    <row r="343" ht="16.5" customHeight="1">
      <c r="A343" s="29">
        <v>63.0</v>
      </c>
      <c r="B343" s="30">
        <v>1220.0</v>
      </c>
      <c r="C343" s="32" t="s">
        <v>373</v>
      </c>
      <c r="D343" s="139"/>
      <c r="E343" s="139"/>
      <c r="F343" s="127"/>
      <c r="G343" s="98"/>
      <c r="H343" s="8"/>
      <c r="I343" s="54"/>
      <c r="J343" s="69"/>
      <c r="K343" s="14"/>
      <c r="L343" s="99"/>
      <c r="M343" s="100"/>
      <c r="N343" s="33" t="s">
        <v>23</v>
      </c>
      <c r="O343" s="130" t="s">
        <v>24</v>
      </c>
      <c r="P343" s="7"/>
      <c r="Q343" s="7"/>
      <c r="R343" s="39"/>
      <c r="S343" s="118"/>
      <c r="T343" s="41"/>
      <c r="U343" s="42"/>
      <c r="V343" s="43"/>
      <c r="W343" s="43"/>
      <c r="X343" s="43"/>
      <c r="Y343" s="43"/>
      <c r="Z343" s="43"/>
      <c r="AA343" s="44"/>
      <c r="AB343" s="45">
        <f>ROUND(ROUND(G296+K332,0)*Q344,0)</f>
        <v>563</v>
      </c>
      <c r="AC343" s="79"/>
    </row>
    <row r="344" ht="16.5" customHeight="1">
      <c r="A344" s="29">
        <v>63.0</v>
      </c>
      <c r="B344" s="30">
        <v>1740.0</v>
      </c>
      <c r="C344" s="32" t="s">
        <v>374</v>
      </c>
      <c r="D344" s="139"/>
      <c r="E344" s="139"/>
      <c r="F344" s="127"/>
      <c r="G344" s="98"/>
      <c r="H344" s="8"/>
      <c r="I344" s="54"/>
      <c r="J344" s="69"/>
      <c r="K344" s="83"/>
      <c r="L344" s="97"/>
      <c r="M344" s="100"/>
      <c r="N344" s="481"/>
      <c r="O344" s="482"/>
      <c r="P344" s="83" t="s">
        <v>21</v>
      </c>
      <c r="Q344" s="90">
        <v>0.7</v>
      </c>
      <c r="R344" s="54"/>
      <c r="S344" s="126"/>
      <c r="T344" s="56"/>
      <c r="U344" s="58"/>
      <c r="V344" s="59" t="s">
        <v>20</v>
      </c>
      <c r="W344" s="41" t="s">
        <v>21</v>
      </c>
      <c r="X344" s="60">
        <v>0.85</v>
      </c>
      <c r="Y344" s="43"/>
      <c r="Z344" s="43"/>
      <c r="AA344" s="44"/>
      <c r="AB344" s="45">
        <f>ROUND(ROUND(ROUND(G296+K332,0)*Q344,0)*X344,0)</f>
        <v>479</v>
      </c>
      <c r="AC344" s="79"/>
    </row>
    <row r="345" ht="16.5" customHeight="1">
      <c r="A345" s="29">
        <v>63.0</v>
      </c>
      <c r="B345" s="30">
        <v>1241.0</v>
      </c>
      <c r="C345" s="32" t="s">
        <v>375</v>
      </c>
      <c r="D345" s="94"/>
      <c r="E345" s="94"/>
      <c r="F345" s="103"/>
      <c r="G345" s="8"/>
      <c r="H345" s="8"/>
      <c r="I345" s="54"/>
      <c r="J345" s="69"/>
      <c r="K345" s="65"/>
      <c r="L345" s="65"/>
      <c r="M345" s="132"/>
      <c r="N345" s="481"/>
      <c r="O345" s="482"/>
      <c r="P345" s="83"/>
      <c r="Q345" s="90"/>
      <c r="R345" s="91"/>
      <c r="S345" s="128" t="s">
        <v>326</v>
      </c>
      <c r="T345" s="41" t="s">
        <v>21</v>
      </c>
      <c r="U345" s="68">
        <f>$U$297</f>
        <v>0.7</v>
      </c>
      <c r="V345" s="88"/>
      <c r="W345" s="88"/>
      <c r="X345" s="88"/>
      <c r="Y345" s="88"/>
      <c r="Z345" s="88"/>
      <c r="AA345" s="89"/>
      <c r="AB345" s="45">
        <f>ROUND(ROUND(ROUND(G296+K332,0)*Q344,0)*U345,0)</f>
        <v>394</v>
      </c>
      <c r="AC345" s="79"/>
    </row>
    <row r="346" ht="16.5" customHeight="1">
      <c r="A346" s="29">
        <v>63.0</v>
      </c>
      <c r="B346" s="30">
        <v>1741.0</v>
      </c>
      <c r="C346" s="32" t="s">
        <v>376</v>
      </c>
      <c r="D346" s="94"/>
      <c r="E346" s="94"/>
      <c r="F346" s="103"/>
      <c r="G346" s="8"/>
      <c r="H346" s="8"/>
      <c r="I346" s="54"/>
      <c r="J346" s="69"/>
      <c r="K346" s="65"/>
      <c r="L346" s="65"/>
      <c r="M346" s="132"/>
      <c r="N346" s="481"/>
      <c r="O346" s="482"/>
      <c r="P346" s="83"/>
      <c r="Q346" s="90"/>
      <c r="R346" s="91"/>
      <c r="S346" s="484"/>
      <c r="T346" s="56"/>
      <c r="U346" s="72"/>
      <c r="V346" s="73" t="s">
        <v>20</v>
      </c>
      <c r="W346" s="74" t="s">
        <v>21</v>
      </c>
      <c r="X346" s="75">
        <v>0.85</v>
      </c>
      <c r="Y346" s="43"/>
      <c r="Z346" s="43"/>
      <c r="AA346" s="44"/>
      <c r="AB346" s="45">
        <f>ROUND(ROUND(ROUND(ROUND(G296+K332,0)*Q344,0)*U345,0)*X346,0)</f>
        <v>335</v>
      </c>
      <c r="AC346" s="79"/>
    </row>
    <row r="347" ht="16.5" customHeight="1">
      <c r="A347" s="29">
        <v>63.0</v>
      </c>
      <c r="B347" s="30">
        <v>1242.0</v>
      </c>
      <c r="C347" s="32" t="s">
        <v>377</v>
      </c>
      <c r="D347" s="94"/>
      <c r="E347" s="94"/>
      <c r="F347" s="103"/>
      <c r="G347" s="8"/>
      <c r="H347" s="8"/>
      <c r="I347" s="54"/>
      <c r="J347" s="69"/>
      <c r="K347" s="65"/>
      <c r="L347" s="65"/>
      <c r="M347" s="132"/>
      <c r="N347" s="481"/>
      <c r="O347" s="482"/>
      <c r="P347" s="83"/>
      <c r="Q347" s="90"/>
      <c r="R347" s="91"/>
      <c r="S347" s="128" t="s">
        <v>329</v>
      </c>
      <c r="T347" s="41" t="s">
        <v>21</v>
      </c>
      <c r="U347" s="68">
        <f>$U$299</f>
        <v>0.85</v>
      </c>
      <c r="V347" s="77"/>
      <c r="W347" s="77"/>
      <c r="X347" s="77"/>
      <c r="Y347" s="77"/>
      <c r="Z347" s="77"/>
      <c r="AA347" s="72"/>
      <c r="AB347" s="45">
        <f>ROUND(ROUND(ROUND(G296+K332,0)*Q344,0)*U347,0)</f>
        <v>479</v>
      </c>
      <c r="AC347" s="79"/>
    </row>
    <row r="348" ht="16.5" customHeight="1">
      <c r="A348" s="29">
        <v>63.0</v>
      </c>
      <c r="B348" s="30">
        <v>1742.0</v>
      </c>
      <c r="C348" s="32" t="s">
        <v>378</v>
      </c>
      <c r="D348" s="94"/>
      <c r="E348" s="94"/>
      <c r="F348" s="103"/>
      <c r="G348" s="8"/>
      <c r="H348" s="8"/>
      <c r="I348" s="54"/>
      <c r="J348" s="69"/>
      <c r="K348" s="65"/>
      <c r="L348" s="65"/>
      <c r="M348" s="132"/>
      <c r="N348" s="133"/>
      <c r="O348" s="482"/>
      <c r="P348" s="83"/>
      <c r="Q348" s="90"/>
      <c r="R348" s="91"/>
      <c r="S348" s="484"/>
      <c r="T348" s="56"/>
      <c r="U348" s="72"/>
      <c r="V348" s="73" t="s">
        <v>20</v>
      </c>
      <c r="W348" s="74" t="s">
        <v>21</v>
      </c>
      <c r="X348" s="75">
        <v>0.85</v>
      </c>
      <c r="Y348" s="43"/>
      <c r="Z348" s="43"/>
      <c r="AA348" s="44"/>
      <c r="AB348" s="45">
        <f>ROUND(ROUND(ROUND(ROUND(G296+K332,0)*Q344,0)*U347,0)*X348,0)</f>
        <v>407</v>
      </c>
      <c r="AC348" s="79"/>
    </row>
    <row r="349" ht="16.5" customHeight="1">
      <c r="A349" s="29">
        <v>63.0</v>
      </c>
      <c r="B349" s="30">
        <v>1743.0</v>
      </c>
      <c r="C349" s="32" t="s">
        <v>379</v>
      </c>
      <c r="D349" s="94"/>
      <c r="E349" s="94"/>
      <c r="F349" s="103"/>
      <c r="G349" s="8"/>
      <c r="H349" s="8"/>
      <c r="I349" s="54"/>
      <c r="J349" s="69"/>
      <c r="K349" s="65"/>
      <c r="L349" s="65"/>
      <c r="M349" s="132"/>
      <c r="N349" s="133"/>
      <c r="O349" s="134"/>
      <c r="P349" s="83"/>
      <c r="Q349" s="90"/>
      <c r="R349" s="91"/>
      <c r="S349" s="118"/>
      <c r="T349" s="41"/>
      <c r="U349" s="42"/>
      <c r="V349" s="43"/>
      <c r="W349" s="43"/>
      <c r="X349" s="44"/>
      <c r="Y349" s="82" t="s">
        <v>30</v>
      </c>
      <c r="Z349" s="83">
        <v>5.0</v>
      </c>
      <c r="AA349" s="84" t="s">
        <v>31</v>
      </c>
      <c r="AB349" s="45">
        <f>ROUND(ROUND(ROUND(G296+K332,0)*Q344,0)-Z349,0)</f>
        <v>558</v>
      </c>
      <c r="AC349" s="79"/>
    </row>
    <row r="350" ht="16.5" customHeight="1">
      <c r="A350" s="29">
        <v>63.0</v>
      </c>
      <c r="B350" s="30">
        <v>1744.0</v>
      </c>
      <c r="C350" s="32" t="s">
        <v>380</v>
      </c>
      <c r="D350" s="94"/>
      <c r="E350" s="94"/>
      <c r="F350" s="103"/>
      <c r="G350" s="8"/>
      <c r="H350" s="8"/>
      <c r="I350" s="54"/>
      <c r="J350" s="69"/>
      <c r="K350" s="65"/>
      <c r="L350" s="65"/>
      <c r="M350" s="132"/>
      <c r="N350" s="134"/>
      <c r="O350" s="134"/>
      <c r="P350" s="83"/>
      <c r="Q350" s="90"/>
      <c r="R350" s="91"/>
      <c r="S350" s="126"/>
      <c r="T350" s="56"/>
      <c r="U350" s="58"/>
      <c r="V350" s="59" t="s">
        <v>20</v>
      </c>
      <c r="W350" s="41" t="s">
        <v>21</v>
      </c>
      <c r="X350" s="86">
        <v>0.85</v>
      </c>
      <c r="Y350" s="482"/>
      <c r="Z350" s="83"/>
      <c r="AA350" s="84"/>
      <c r="AB350" s="45">
        <f>ROUND(ROUND(ROUND(ROUND(G296+K332,0)*Q344,0)*X350,0)-Z349,0)</f>
        <v>474</v>
      </c>
      <c r="AC350" s="79"/>
    </row>
    <row r="351" ht="16.5" customHeight="1">
      <c r="A351" s="29">
        <v>63.0</v>
      </c>
      <c r="B351" s="30">
        <v>1745.0</v>
      </c>
      <c r="C351" s="32" t="s">
        <v>381</v>
      </c>
      <c r="D351" s="94"/>
      <c r="E351" s="94"/>
      <c r="F351" s="103"/>
      <c r="G351" s="8"/>
      <c r="H351" s="8"/>
      <c r="I351" s="54"/>
      <c r="J351" s="69"/>
      <c r="K351" s="65"/>
      <c r="L351" s="65"/>
      <c r="M351" s="132"/>
      <c r="N351" s="134"/>
      <c r="O351" s="134"/>
      <c r="P351" s="83"/>
      <c r="Q351" s="90"/>
      <c r="R351" s="91"/>
      <c r="S351" s="128" t="s">
        <v>326</v>
      </c>
      <c r="T351" s="83" t="s">
        <v>21</v>
      </c>
      <c r="U351" s="91">
        <f>$U$297</f>
        <v>0.7</v>
      </c>
      <c r="V351" s="88"/>
      <c r="W351" s="88"/>
      <c r="X351" s="89"/>
      <c r="Y351" s="482"/>
      <c r="Z351" s="90"/>
      <c r="AA351" s="91"/>
      <c r="AB351" s="45">
        <f>ROUND(ROUND(ROUND(ROUND(G296+K332,0)*Q344,0)*U351,0)-Z349,0)</f>
        <v>389</v>
      </c>
      <c r="AC351" s="79"/>
    </row>
    <row r="352" ht="16.5" customHeight="1">
      <c r="A352" s="29">
        <v>63.0</v>
      </c>
      <c r="B352" s="30">
        <v>1746.0</v>
      </c>
      <c r="C352" s="32" t="s">
        <v>382</v>
      </c>
      <c r="D352" s="94"/>
      <c r="E352" s="94"/>
      <c r="F352" s="103"/>
      <c r="G352" s="8"/>
      <c r="H352" s="8"/>
      <c r="I352" s="54"/>
      <c r="J352" s="69"/>
      <c r="K352" s="65"/>
      <c r="L352" s="65"/>
      <c r="M352" s="132"/>
      <c r="N352" s="134"/>
      <c r="O352" s="134"/>
      <c r="P352" s="83"/>
      <c r="Q352" s="90"/>
      <c r="R352" s="91"/>
      <c r="S352" s="484"/>
      <c r="T352" s="56"/>
      <c r="U352" s="72"/>
      <c r="V352" s="73" t="s">
        <v>20</v>
      </c>
      <c r="W352" s="74" t="s">
        <v>21</v>
      </c>
      <c r="X352" s="92">
        <v>0.85</v>
      </c>
      <c r="Y352" s="482"/>
      <c r="Z352" s="90"/>
      <c r="AA352" s="91"/>
      <c r="AB352" s="45">
        <f>ROUND(ROUND(ROUND(ROUND(ROUND(G296+K332,0)*Q344,0)*U351,0)*X352,0)-Z349,0)</f>
        <v>330</v>
      </c>
      <c r="AC352" s="79"/>
    </row>
    <row r="353" ht="16.5" customHeight="1">
      <c r="A353" s="29">
        <v>63.0</v>
      </c>
      <c r="B353" s="30">
        <v>1747.0</v>
      </c>
      <c r="C353" s="32" t="s">
        <v>383</v>
      </c>
      <c r="D353" s="94"/>
      <c r="E353" s="94"/>
      <c r="F353" s="103"/>
      <c r="G353" s="8"/>
      <c r="H353" s="8"/>
      <c r="I353" s="54"/>
      <c r="J353" s="69"/>
      <c r="K353" s="65"/>
      <c r="L353" s="65"/>
      <c r="M353" s="132"/>
      <c r="N353" s="134"/>
      <c r="O353" s="134"/>
      <c r="P353" s="83"/>
      <c r="Q353" s="90"/>
      <c r="R353" s="91"/>
      <c r="S353" s="128" t="s">
        <v>329</v>
      </c>
      <c r="T353" s="83" t="s">
        <v>21</v>
      </c>
      <c r="U353" s="91">
        <f>$U$299</f>
        <v>0.85</v>
      </c>
      <c r="V353" s="77"/>
      <c r="W353" s="77"/>
      <c r="X353" s="72"/>
      <c r="Y353" s="482"/>
      <c r="Z353" s="90"/>
      <c r="AA353" s="91"/>
      <c r="AB353" s="45">
        <f>ROUND(ROUND(ROUND(ROUND(G296+K332,0)*Q344,0)*U353,0)-Z349,0)</f>
        <v>474</v>
      </c>
      <c r="AC353" s="79"/>
    </row>
    <row r="354" ht="16.5" customHeight="1">
      <c r="A354" s="29">
        <v>63.0</v>
      </c>
      <c r="B354" s="30">
        <v>1748.0</v>
      </c>
      <c r="C354" s="32" t="s">
        <v>384</v>
      </c>
      <c r="D354" s="94"/>
      <c r="E354" s="94"/>
      <c r="F354" s="103"/>
      <c r="G354" s="8"/>
      <c r="H354" s="8"/>
      <c r="I354" s="54"/>
      <c r="J354" s="69"/>
      <c r="K354" s="65"/>
      <c r="L354" s="65"/>
      <c r="M354" s="132"/>
      <c r="N354" s="134"/>
      <c r="O354" s="134"/>
      <c r="P354" s="83"/>
      <c r="Q354" s="90"/>
      <c r="R354" s="91"/>
      <c r="S354" s="484"/>
      <c r="T354" s="56"/>
      <c r="U354" s="72"/>
      <c r="V354" s="73" t="s">
        <v>20</v>
      </c>
      <c r="W354" s="74" t="s">
        <v>21</v>
      </c>
      <c r="X354" s="92">
        <v>0.85</v>
      </c>
      <c r="Y354" s="484"/>
      <c r="Z354" s="77"/>
      <c r="AA354" s="72"/>
      <c r="AB354" s="45">
        <f>ROUND(ROUND(ROUND(ROUND(ROUND(G296+K332,0)*Q344,0)*U353,0)*X354,0)-Z349,0)</f>
        <v>402</v>
      </c>
      <c r="AC354" s="79"/>
    </row>
    <row r="355" ht="16.5" customHeight="1">
      <c r="A355" s="29">
        <v>63.0</v>
      </c>
      <c r="B355" s="30">
        <v>1749.0</v>
      </c>
      <c r="C355" s="32" t="s">
        <v>385</v>
      </c>
      <c r="D355" s="94"/>
      <c r="E355" s="94"/>
      <c r="F355" s="103"/>
      <c r="G355" s="8"/>
      <c r="H355" s="8"/>
      <c r="I355" s="54"/>
      <c r="J355" s="69"/>
      <c r="K355" s="65"/>
      <c r="L355" s="65"/>
      <c r="M355" s="132"/>
      <c r="N355" s="134"/>
      <c r="O355" s="130" t="s">
        <v>27</v>
      </c>
      <c r="P355" s="41"/>
      <c r="Q355" s="135"/>
      <c r="R355" s="68"/>
      <c r="S355" s="118"/>
      <c r="T355" s="41"/>
      <c r="U355" s="42"/>
      <c r="V355" s="43"/>
      <c r="W355" s="43"/>
      <c r="X355" s="43"/>
      <c r="Y355" s="43"/>
      <c r="Z355" s="43"/>
      <c r="AA355" s="44"/>
      <c r="AB355" s="45">
        <f>ROUND(ROUND(G296+K332,0)*Q356,0)</f>
        <v>402</v>
      </c>
      <c r="AC355" s="79"/>
    </row>
    <row r="356" ht="16.5" customHeight="1">
      <c r="A356" s="29">
        <v>63.0</v>
      </c>
      <c r="B356" s="30">
        <v>1750.0</v>
      </c>
      <c r="C356" s="32" t="s">
        <v>386</v>
      </c>
      <c r="D356" s="94"/>
      <c r="E356" s="94"/>
      <c r="F356" s="103"/>
      <c r="G356" s="8"/>
      <c r="H356" s="8"/>
      <c r="I356" s="54"/>
      <c r="J356" s="69"/>
      <c r="K356" s="65"/>
      <c r="L356" s="65"/>
      <c r="M356" s="132"/>
      <c r="N356" s="134"/>
      <c r="O356" s="482"/>
      <c r="P356" s="83" t="s">
        <v>21</v>
      </c>
      <c r="Q356" s="90">
        <v>0.5</v>
      </c>
      <c r="R356" s="91"/>
      <c r="S356" s="126"/>
      <c r="T356" s="56"/>
      <c r="U356" s="58"/>
      <c r="V356" s="59" t="s">
        <v>20</v>
      </c>
      <c r="W356" s="41" t="s">
        <v>21</v>
      </c>
      <c r="X356" s="60">
        <v>0.85</v>
      </c>
      <c r="Y356" s="43"/>
      <c r="Z356" s="43"/>
      <c r="AA356" s="44"/>
      <c r="AB356" s="45">
        <f>ROUND(ROUND(ROUND(G296+K332,0)*Q356,0)*X356,0)</f>
        <v>342</v>
      </c>
      <c r="AC356" s="79"/>
    </row>
    <row r="357" ht="16.5" customHeight="1">
      <c r="A357" s="29">
        <v>63.0</v>
      </c>
      <c r="B357" s="30">
        <v>1751.0</v>
      </c>
      <c r="C357" s="32" t="s">
        <v>387</v>
      </c>
      <c r="D357" s="94"/>
      <c r="E357" s="94"/>
      <c r="F357" s="103"/>
      <c r="G357" s="8"/>
      <c r="H357" s="8"/>
      <c r="I357" s="54"/>
      <c r="J357" s="69"/>
      <c r="K357" s="65"/>
      <c r="L357" s="65"/>
      <c r="M357" s="132"/>
      <c r="N357" s="134"/>
      <c r="O357" s="482"/>
      <c r="P357" s="83"/>
      <c r="Q357" s="90"/>
      <c r="R357" s="91"/>
      <c r="S357" s="128" t="s">
        <v>326</v>
      </c>
      <c r="T357" s="41" t="s">
        <v>21</v>
      </c>
      <c r="U357" s="68">
        <f>$U$297</f>
        <v>0.7</v>
      </c>
      <c r="V357" s="88"/>
      <c r="W357" s="88"/>
      <c r="X357" s="88"/>
      <c r="Y357" s="88"/>
      <c r="Z357" s="88"/>
      <c r="AA357" s="89"/>
      <c r="AB357" s="45">
        <f>ROUND(ROUND(ROUND(G296+K332,0)*Q356,0)*U357,0)</f>
        <v>281</v>
      </c>
      <c r="AC357" s="79"/>
    </row>
    <row r="358" ht="16.5" customHeight="1">
      <c r="A358" s="29">
        <v>63.0</v>
      </c>
      <c r="B358" s="30">
        <v>1752.0</v>
      </c>
      <c r="C358" s="32" t="s">
        <v>388</v>
      </c>
      <c r="D358" s="94"/>
      <c r="E358" s="94"/>
      <c r="F358" s="103"/>
      <c r="G358" s="8"/>
      <c r="H358" s="8"/>
      <c r="I358" s="54"/>
      <c r="J358" s="69"/>
      <c r="K358" s="65"/>
      <c r="L358" s="65"/>
      <c r="M358" s="132"/>
      <c r="N358" s="134"/>
      <c r="O358" s="482"/>
      <c r="P358" s="83"/>
      <c r="Q358" s="90"/>
      <c r="R358" s="91"/>
      <c r="S358" s="484"/>
      <c r="T358" s="56"/>
      <c r="U358" s="72"/>
      <c r="V358" s="73" t="s">
        <v>20</v>
      </c>
      <c r="W358" s="74" t="s">
        <v>21</v>
      </c>
      <c r="X358" s="75">
        <v>0.85</v>
      </c>
      <c r="Y358" s="43"/>
      <c r="Z358" s="43"/>
      <c r="AA358" s="44"/>
      <c r="AB358" s="45">
        <f>ROUND(ROUND(ROUND(ROUND(G296+K332,0)*Q356,0)*U357,0)*X358,0)</f>
        <v>239</v>
      </c>
      <c r="AC358" s="79"/>
    </row>
    <row r="359" ht="16.5" customHeight="1">
      <c r="A359" s="29">
        <v>63.0</v>
      </c>
      <c r="B359" s="30">
        <v>1753.0</v>
      </c>
      <c r="C359" s="32" t="s">
        <v>389</v>
      </c>
      <c r="D359" s="94"/>
      <c r="E359" s="94"/>
      <c r="F359" s="103"/>
      <c r="G359" s="8"/>
      <c r="H359" s="8"/>
      <c r="I359" s="54"/>
      <c r="J359" s="69"/>
      <c r="K359" s="65"/>
      <c r="L359" s="65"/>
      <c r="M359" s="132"/>
      <c r="N359" s="134"/>
      <c r="O359" s="482"/>
      <c r="P359" s="83"/>
      <c r="Q359" s="90"/>
      <c r="R359" s="91"/>
      <c r="S359" s="128" t="s">
        <v>329</v>
      </c>
      <c r="T359" s="41" t="s">
        <v>21</v>
      </c>
      <c r="U359" s="68">
        <f>$U$299</f>
        <v>0.85</v>
      </c>
      <c r="V359" s="77"/>
      <c r="W359" s="77"/>
      <c r="X359" s="77"/>
      <c r="Y359" s="77"/>
      <c r="Z359" s="77"/>
      <c r="AA359" s="72"/>
      <c r="AB359" s="45">
        <f>ROUND(ROUND(ROUND(G296+K332,0)*Q356,0)*U359,0)</f>
        <v>342</v>
      </c>
      <c r="AC359" s="79"/>
    </row>
    <row r="360" ht="16.5" customHeight="1">
      <c r="A360" s="29">
        <v>63.0</v>
      </c>
      <c r="B360" s="30">
        <v>1754.0</v>
      </c>
      <c r="C360" s="32" t="s">
        <v>390</v>
      </c>
      <c r="D360" s="94"/>
      <c r="E360" s="94"/>
      <c r="F360" s="103"/>
      <c r="G360" s="8"/>
      <c r="H360" s="8"/>
      <c r="I360" s="54"/>
      <c r="J360" s="69"/>
      <c r="K360" s="65"/>
      <c r="L360" s="65"/>
      <c r="M360" s="132"/>
      <c r="N360" s="134"/>
      <c r="O360" s="482"/>
      <c r="P360" s="83"/>
      <c r="Q360" s="90"/>
      <c r="R360" s="91"/>
      <c r="S360" s="484"/>
      <c r="T360" s="56"/>
      <c r="U360" s="72"/>
      <c r="V360" s="73" t="s">
        <v>20</v>
      </c>
      <c r="W360" s="74" t="s">
        <v>21</v>
      </c>
      <c r="X360" s="75">
        <v>0.85</v>
      </c>
      <c r="Y360" s="43"/>
      <c r="Z360" s="43"/>
      <c r="AA360" s="44"/>
      <c r="AB360" s="45">
        <f>ROUND(ROUND(ROUND(ROUND(G296+K332,0)*Q356,0)*U359,0)*X360,0)</f>
        <v>291</v>
      </c>
      <c r="AC360" s="79"/>
    </row>
    <row r="361" ht="16.5" customHeight="1">
      <c r="A361" s="29">
        <v>63.0</v>
      </c>
      <c r="B361" s="30">
        <v>1755.0</v>
      </c>
      <c r="C361" s="32" t="s">
        <v>391</v>
      </c>
      <c r="D361" s="94"/>
      <c r="E361" s="94"/>
      <c r="F361" s="103"/>
      <c r="G361" s="8"/>
      <c r="H361" s="8"/>
      <c r="I361" s="54"/>
      <c r="J361" s="69"/>
      <c r="K361" s="65"/>
      <c r="L361" s="65"/>
      <c r="M361" s="132"/>
      <c r="N361" s="134"/>
      <c r="O361" s="134"/>
      <c r="P361" s="83"/>
      <c r="Q361" s="90"/>
      <c r="R361" s="91"/>
      <c r="S361" s="118"/>
      <c r="T361" s="41"/>
      <c r="U361" s="42"/>
      <c r="V361" s="43"/>
      <c r="W361" s="43"/>
      <c r="X361" s="44"/>
      <c r="Y361" s="82" t="s">
        <v>30</v>
      </c>
      <c r="Z361" s="83">
        <v>5.0</v>
      </c>
      <c r="AA361" s="84" t="s">
        <v>31</v>
      </c>
      <c r="AB361" s="45">
        <f>ROUND(ROUND(ROUND(G296+K332,0)*Q356,0)-Z361,0)</f>
        <v>397</v>
      </c>
      <c r="AC361" s="79"/>
    </row>
    <row r="362" ht="16.5" customHeight="1">
      <c r="A362" s="29">
        <v>63.0</v>
      </c>
      <c r="B362" s="30">
        <v>1756.0</v>
      </c>
      <c r="C362" s="32" t="s">
        <v>392</v>
      </c>
      <c r="D362" s="94"/>
      <c r="E362" s="94"/>
      <c r="F362" s="103"/>
      <c r="G362" s="8"/>
      <c r="H362" s="8"/>
      <c r="I362" s="54"/>
      <c r="J362" s="69"/>
      <c r="K362" s="65"/>
      <c r="L362" s="65"/>
      <c r="M362" s="132"/>
      <c r="N362" s="134"/>
      <c r="O362" s="134"/>
      <c r="P362" s="83"/>
      <c r="Q362" s="90"/>
      <c r="R362" s="90"/>
      <c r="S362" s="126"/>
      <c r="T362" s="56"/>
      <c r="U362" s="58"/>
      <c r="V362" s="59" t="s">
        <v>20</v>
      </c>
      <c r="W362" s="41" t="s">
        <v>21</v>
      </c>
      <c r="X362" s="86">
        <v>0.85</v>
      </c>
      <c r="Y362" s="482"/>
      <c r="Z362" s="83"/>
      <c r="AA362" s="84"/>
      <c r="AB362" s="45">
        <f>ROUND(ROUND(ROUND(ROUND(G296+K332,0)*Q356,0)*X362,0)-Z361,0)</f>
        <v>337</v>
      </c>
      <c r="AC362" s="79"/>
    </row>
    <row r="363" ht="16.5" customHeight="1">
      <c r="A363" s="29">
        <v>63.0</v>
      </c>
      <c r="B363" s="30">
        <v>1757.0</v>
      </c>
      <c r="C363" s="32" t="s">
        <v>393</v>
      </c>
      <c r="D363" s="94"/>
      <c r="E363" s="94"/>
      <c r="F363" s="103"/>
      <c r="G363" s="8"/>
      <c r="H363" s="8"/>
      <c r="I363" s="54"/>
      <c r="J363" s="69"/>
      <c r="K363" s="65"/>
      <c r="L363" s="65"/>
      <c r="M363" s="132"/>
      <c r="N363" s="134"/>
      <c r="O363" s="134"/>
      <c r="P363" s="83"/>
      <c r="Q363" s="90"/>
      <c r="R363" s="90"/>
      <c r="S363" s="128" t="s">
        <v>326</v>
      </c>
      <c r="T363" s="83" t="s">
        <v>21</v>
      </c>
      <c r="U363" s="91">
        <f>$U$297</f>
        <v>0.7</v>
      </c>
      <c r="V363" s="88"/>
      <c r="W363" s="88"/>
      <c r="X363" s="89"/>
      <c r="Y363" s="482"/>
      <c r="Z363" s="90"/>
      <c r="AA363" s="91"/>
      <c r="AB363" s="45">
        <f>ROUND(ROUND(ROUND(ROUND(G296+K332,0)*Q356,0)*U363,0)-Z361,0)</f>
        <v>276</v>
      </c>
      <c r="AC363" s="79"/>
    </row>
    <row r="364" ht="16.5" customHeight="1">
      <c r="A364" s="29">
        <v>63.0</v>
      </c>
      <c r="B364" s="30">
        <v>1758.0</v>
      </c>
      <c r="C364" s="32" t="s">
        <v>394</v>
      </c>
      <c r="D364" s="94"/>
      <c r="E364" s="94"/>
      <c r="F364" s="103"/>
      <c r="G364" s="8"/>
      <c r="H364" s="8"/>
      <c r="I364" s="54"/>
      <c r="J364" s="69"/>
      <c r="K364" s="65"/>
      <c r="L364" s="65"/>
      <c r="M364" s="132"/>
      <c r="N364" s="134"/>
      <c r="O364" s="134"/>
      <c r="P364" s="83"/>
      <c r="Q364" s="90"/>
      <c r="R364" s="90"/>
      <c r="S364" s="484"/>
      <c r="T364" s="56"/>
      <c r="U364" s="72"/>
      <c r="V364" s="73" t="s">
        <v>20</v>
      </c>
      <c r="W364" s="74" t="s">
        <v>21</v>
      </c>
      <c r="X364" s="92">
        <v>0.85</v>
      </c>
      <c r="Y364" s="482"/>
      <c r="Z364" s="90"/>
      <c r="AA364" s="91"/>
      <c r="AB364" s="45">
        <f>ROUND(ROUND(ROUND(ROUND(ROUND(G296+K332,0)*Q356,0)*U363,0)*X364,0)-Z361,0)</f>
        <v>234</v>
      </c>
      <c r="AC364" s="79"/>
    </row>
    <row r="365" ht="16.5" customHeight="1">
      <c r="A365" s="29">
        <v>63.0</v>
      </c>
      <c r="B365" s="30">
        <v>1759.0</v>
      </c>
      <c r="C365" s="32" t="s">
        <v>395</v>
      </c>
      <c r="D365" s="94"/>
      <c r="E365" s="94"/>
      <c r="F365" s="103"/>
      <c r="G365" s="8"/>
      <c r="H365" s="8"/>
      <c r="I365" s="54"/>
      <c r="J365" s="69"/>
      <c r="K365" s="65"/>
      <c r="L365" s="65"/>
      <c r="M365" s="132"/>
      <c r="N365" s="134"/>
      <c r="O365" s="134"/>
      <c r="P365" s="83"/>
      <c r="Q365" s="90"/>
      <c r="R365" s="90"/>
      <c r="S365" s="128" t="s">
        <v>329</v>
      </c>
      <c r="T365" s="83" t="s">
        <v>21</v>
      </c>
      <c r="U365" s="91">
        <f>$U$299</f>
        <v>0.85</v>
      </c>
      <c r="V365" s="77"/>
      <c r="W365" s="77"/>
      <c r="X365" s="72"/>
      <c r="Y365" s="482"/>
      <c r="Z365" s="90"/>
      <c r="AA365" s="91"/>
      <c r="AB365" s="45">
        <f>ROUND(ROUND(ROUND(ROUND(G296+K332,0)*Q356,0)*U365,0)-Z361,0)</f>
        <v>337</v>
      </c>
      <c r="AC365" s="79"/>
    </row>
    <row r="366" ht="16.5" customHeight="1">
      <c r="A366" s="29">
        <v>63.0</v>
      </c>
      <c r="B366" s="30">
        <v>1760.0</v>
      </c>
      <c r="C366" s="32" t="s">
        <v>396</v>
      </c>
      <c r="D366" s="94"/>
      <c r="E366" s="94"/>
      <c r="F366" s="136"/>
      <c r="G366" s="22"/>
      <c r="H366" s="22"/>
      <c r="I366" s="109"/>
      <c r="J366" s="110"/>
      <c r="K366" s="115"/>
      <c r="L366" s="115"/>
      <c r="M366" s="141"/>
      <c r="N366" s="142"/>
      <c r="O366" s="143"/>
      <c r="P366" s="56"/>
      <c r="Q366" s="77"/>
      <c r="R366" s="77"/>
      <c r="S366" s="484"/>
      <c r="T366" s="56"/>
      <c r="U366" s="72"/>
      <c r="V366" s="73" t="s">
        <v>20</v>
      </c>
      <c r="W366" s="74" t="s">
        <v>21</v>
      </c>
      <c r="X366" s="92">
        <v>0.85</v>
      </c>
      <c r="Y366" s="484"/>
      <c r="Z366" s="77"/>
      <c r="AA366" s="72"/>
      <c r="AB366" s="45">
        <f>ROUND(ROUND(ROUND(ROUND(ROUND(G296+K332,0)*Q356,0)*U365,0)*X366,0)-Z361,0)</f>
        <v>286</v>
      </c>
      <c r="AC366" s="79"/>
    </row>
    <row r="367" ht="16.5" customHeight="1">
      <c r="A367" s="29">
        <v>63.0</v>
      </c>
      <c r="B367" s="30">
        <v>1221.0</v>
      </c>
      <c r="C367" s="32" t="s">
        <v>397</v>
      </c>
      <c r="D367" s="94"/>
      <c r="E367" s="94"/>
      <c r="F367" s="102" t="s">
        <v>52</v>
      </c>
      <c r="G367" s="35"/>
      <c r="H367" s="35"/>
      <c r="I367" s="36"/>
      <c r="J367" s="37"/>
      <c r="K367" s="7"/>
      <c r="L367" s="38"/>
      <c r="M367" s="39"/>
      <c r="N367" s="40"/>
      <c r="O367" s="41"/>
      <c r="P367" s="7"/>
      <c r="Q367" s="7"/>
      <c r="R367" s="7"/>
      <c r="S367" s="118"/>
      <c r="T367" s="41"/>
      <c r="U367" s="42"/>
      <c r="V367" s="43"/>
      <c r="W367" s="43"/>
      <c r="X367" s="43"/>
      <c r="Y367" s="43"/>
      <c r="Z367" s="43"/>
      <c r="AA367" s="44"/>
      <c r="AB367" s="45">
        <f>ROUND(G368,0)</f>
        <v>532</v>
      </c>
      <c r="AC367" s="79"/>
    </row>
    <row r="368" ht="16.5" customHeight="1">
      <c r="A368" s="29">
        <v>63.0</v>
      </c>
      <c r="B368" s="30">
        <v>1771.0</v>
      </c>
      <c r="C368" s="32" t="s">
        <v>398</v>
      </c>
      <c r="D368" s="94"/>
      <c r="E368" s="94"/>
      <c r="F368" s="482"/>
      <c r="G368" s="50">
        <v>532.0</v>
      </c>
      <c r="H368" s="8" t="s">
        <v>9</v>
      </c>
      <c r="I368" s="51"/>
      <c r="J368" s="52"/>
      <c r="K368" s="8"/>
      <c r="L368" s="53"/>
      <c r="M368" s="54"/>
      <c r="N368" s="125"/>
      <c r="O368" s="83"/>
      <c r="P368" s="8"/>
      <c r="Q368" s="8"/>
      <c r="R368" s="8"/>
      <c r="S368" s="126"/>
      <c r="T368" s="56"/>
      <c r="U368" s="58"/>
      <c r="V368" s="59" t="s">
        <v>20</v>
      </c>
      <c r="W368" s="41" t="s">
        <v>21</v>
      </c>
      <c r="X368" s="60">
        <v>0.85</v>
      </c>
      <c r="Y368" s="43"/>
      <c r="Z368" s="43"/>
      <c r="AA368" s="44"/>
      <c r="AB368" s="45">
        <f>ROUND(G368*X368,0)</f>
        <v>452</v>
      </c>
      <c r="AC368" s="79"/>
    </row>
    <row r="369" ht="16.5" customHeight="1">
      <c r="A369" s="29">
        <v>63.0</v>
      </c>
      <c r="B369" s="30">
        <v>1222.0</v>
      </c>
      <c r="C369" s="32" t="s">
        <v>399</v>
      </c>
      <c r="D369" s="94"/>
      <c r="E369" s="94"/>
      <c r="F369" s="482"/>
      <c r="G369" s="63"/>
      <c r="H369" s="63"/>
      <c r="I369" s="51"/>
      <c r="J369" s="52"/>
      <c r="K369" s="8"/>
      <c r="L369" s="53"/>
      <c r="M369" s="144"/>
      <c r="N369" s="127"/>
      <c r="O369" s="14"/>
      <c r="P369" s="8"/>
      <c r="Q369" s="8"/>
      <c r="R369" s="8"/>
      <c r="S369" s="128" t="s">
        <v>326</v>
      </c>
      <c r="T369" s="41" t="s">
        <v>21</v>
      </c>
      <c r="U369" s="68">
        <f>$U$297</f>
        <v>0.7</v>
      </c>
      <c r="V369" s="88"/>
      <c r="W369" s="88"/>
      <c r="X369" s="88"/>
      <c r="Y369" s="88"/>
      <c r="Z369" s="88"/>
      <c r="AA369" s="89"/>
      <c r="AB369" s="45">
        <f>ROUND(G368*U369,0)</f>
        <v>372</v>
      </c>
      <c r="AC369" s="79"/>
    </row>
    <row r="370" ht="16.5" customHeight="1">
      <c r="A370" s="29">
        <v>63.0</v>
      </c>
      <c r="B370" s="30">
        <v>1772.0</v>
      </c>
      <c r="C370" s="32" t="s">
        <v>400</v>
      </c>
      <c r="D370" s="94"/>
      <c r="E370" s="94"/>
      <c r="F370" s="482"/>
      <c r="G370" s="63"/>
      <c r="H370" s="63"/>
      <c r="I370" s="51"/>
      <c r="J370" s="52"/>
      <c r="K370" s="8"/>
      <c r="L370" s="53"/>
      <c r="M370" s="144"/>
      <c r="N370" s="127"/>
      <c r="O370" s="14"/>
      <c r="P370" s="8"/>
      <c r="Q370" s="8"/>
      <c r="R370" s="8"/>
      <c r="S370" s="484"/>
      <c r="T370" s="56"/>
      <c r="U370" s="72"/>
      <c r="V370" s="73" t="s">
        <v>20</v>
      </c>
      <c r="W370" s="74" t="s">
        <v>21</v>
      </c>
      <c r="X370" s="75">
        <v>0.85</v>
      </c>
      <c r="Y370" s="43"/>
      <c r="Z370" s="43"/>
      <c r="AA370" s="44"/>
      <c r="AB370" s="45">
        <f>ROUND(ROUND(G368*U369,0)*X370,0)</f>
        <v>316</v>
      </c>
      <c r="AC370" s="79"/>
    </row>
    <row r="371" ht="16.5" customHeight="1">
      <c r="A371" s="29">
        <v>63.0</v>
      </c>
      <c r="B371" s="30">
        <v>1225.0</v>
      </c>
      <c r="C371" s="32" t="s">
        <v>401</v>
      </c>
      <c r="D371" s="94"/>
      <c r="E371" s="94"/>
      <c r="F371" s="482"/>
      <c r="G371" s="63"/>
      <c r="H371" s="63"/>
      <c r="I371" s="51"/>
      <c r="J371" s="52"/>
      <c r="K371" s="8"/>
      <c r="L371" s="53"/>
      <c r="M371" s="144"/>
      <c r="N371" s="127"/>
      <c r="O371" s="14"/>
      <c r="P371" s="8"/>
      <c r="Q371" s="8"/>
      <c r="R371" s="8"/>
      <c r="S371" s="128" t="s">
        <v>329</v>
      </c>
      <c r="T371" s="41" t="s">
        <v>21</v>
      </c>
      <c r="U371" s="68">
        <f>$U$299</f>
        <v>0.85</v>
      </c>
      <c r="V371" s="77"/>
      <c r="W371" s="77"/>
      <c r="X371" s="77"/>
      <c r="Y371" s="77"/>
      <c r="Z371" s="77"/>
      <c r="AA371" s="72"/>
      <c r="AB371" s="45">
        <f>ROUND(G368*U371,0)</f>
        <v>452</v>
      </c>
      <c r="AC371" s="79"/>
    </row>
    <row r="372" ht="16.5" customHeight="1">
      <c r="A372" s="29">
        <v>63.0</v>
      </c>
      <c r="B372" s="30">
        <v>1773.0</v>
      </c>
      <c r="C372" s="32" t="s">
        <v>402</v>
      </c>
      <c r="D372" s="94"/>
      <c r="E372" s="94"/>
      <c r="F372" s="76"/>
      <c r="G372" s="63"/>
      <c r="H372" s="63"/>
      <c r="I372" s="51"/>
      <c r="J372" s="52"/>
      <c r="K372" s="8"/>
      <c r="L372" s="53"/>
      <c r="M372" s="14"/>
      <c r="N372" s="127"/>
      <c r="O372" s="14"/>
      <c r="P372" s="8"/>
      <c r="Q372" s="8"/>
      <c r="R372" s="8"/>
      <c r="S372" s="484"/>
      <c r="T372" s="56"/>
      <c r="U372" s="72"/>
      <c r="V372" s="73" t="s">
        <v>20</v>
      </c>
      <c r="W372" s="74" t="s">
        <v>21</v>
      </c>
      <c r="X372" s="75">
        <v>0.85</v>
      </c>
      <c r="Y372" s="43"/>
      <c r="Z372" s="43"/>
      <c r="AA372" s="44"/>
      <c r="AB372" s="45">
        <f>ROUND(ROUND(G368*U371,0)*X372,0)</f>
        <v>384</v>
      </c>
      <c r="AC372" s="79"/>
    </row>
    <row r="373" ht="16.5" customHeight="1">
      <c r="A373" s="29">
        <v>63.0</v>
      </c>
      <c r="B373" s="30">
        <v>1774.0</v>
      </c>
      <c r="C373" s="32" t="s">
        <v>403</v>
      </c>
      <c r="D373" s="94"/>
      <c r="E373" s="94"/>
      <c r="F373" s="76"/>
      <c r="G373" s="63"/>
      <c r="H373" s="63"/>
      <c r="I373" s="51"/>
      <c r="J373" s="52"/>
      <c r="K373" s="8"/>
      <c r="L373" s="53"/>
      <c r="M373" s="14"/>
      <c r="N373" s="127"/>
      <c r="O373" s="14"/>
      <c r="P373" s="8"/>
      <c r="Q373" s="8"/>
      <c r="R373" s="8"/>
      <c r="S373" s="118"/>
      <c r="T373" s="41"/>
      <c r="U373" s="42"/>
      <c r="V373" s="43"/>
      <c r="W373" s="43"/>
      <c r="X373" s="44"/>
      <c r="Y373" s="82" t="s">
        <v>30</v>
      </c>
      <c r="Z373" s="83">
        <v>5.0</v>
      </c>
      <c r="AA373" s="84" t="s">
        <v>31</v>
      </c>
      <c r="AB373" s="45">
        <f>ROUND(G368-Z373,0)</f>
        <v>527</v>
      </c>
      <c r="AC373" s="79"/>
    </row>
    <row r="374" ht="16.5" customHeight="1">
      <c r="A374" s="29">
        <v>63.0</v>
      </c>
      <c r="B374" s="30">
        <v>1775.0</v>
      </c>
      <c r="C374" s="32" t="s">
        <v>404</v>
      </c>
      <c r="D374" s="94"/>
      <c r="E374" s="94"/>
      <c r="F374" s="76"/>
      <c r="G374" s="63"/>
      <c r="H374" s="63"/>
      <c r="I374" s="51"/>
      <c r="J374" s="52"/>
      <c r="K374" s="8"/>
      <c r="L374" s="53"/>
      <c r="M374" s="14"/>
      <c r="N374" s="127"/>
      <c r="O374" s="14"/>
      <c r="P374" s="8"/>
      <c r="Q374" s="8"/>
      <c r="R374" s="8"/>
      <c r="S374" s="126"/>
      <c r="T374" s="56"/>
      <c r="U374" s="58"/>
      <c r="V374" s="59" t="s">
        <v>20</v>
      </c>
      <c r="W374" s="41" t="s">
        <v>21</v>
      </c>
      <c r="X374" s="86">
        <v>0.85</v>
      </c>
      <c r="Y374" s="482"/>
      <c r="Z374" s="83"/>
      <c r="AA374" s="84"/>
      <c r="AB374" s="45">
        <f>ROUND(ROUND(G368*X374,0)-Z373,0)</f>
        <v>447</v>
      </c>
      <c r="AC374" s="79"/>
    </row>
    <row r="375" ht="16.5" customHeight="1">
      <c r="A375" s="29">
        <v>63.0</v>
      </c>
      <c r="B375" s="30">
        <v>1776.0</v>
      </c>
      <c r="C375" s="32" t="s">
        <v>405</v>
      </c>
      <c r="D375" s="94"/>
      <c r="E375" s="94"/>
      <c r="F375" s="76"/>
      <c r="G375" s="63"/>
      <c r="H375" s="63"/>
      <c r="I375" s="51"/>
      <c r="J375" s="52"/>
      <c r="K375" s="8"/>
      <c r="L375" s="53"/>
      <c r="M375" s="14"/>
      <c r="N375" s="127"/>
      <c r="O375" s="14"/>
      <c r="P375" s="8"/>
      <c r="Q375" s="8"/>
      <c r="R375" s="8"/>
      <c r="S375" s="128" t="s">
        <v>326</v>
      </c>
      <c r="T375" s="83" t="s">
        <v>21</v>
      </c>
      <c r="U375" s="91">
        <v>0.7</v>
      </c>
      <c r="V375" s="88"/>
      <c r="W375" s="88"/>
      <c r="X375" s="89"/>
      <c r="Y375" s="482"/>
      <c r="Z375" s="90"/>
      <c r="AA375" s="91"/>
      <c r="AB375" s="45">
        <f>ROUND(ROUND(G368*U375,0)-Z373,0)</f>
        <v>367</v>
      </c>
      <c r="AC375" s="79"/>
    </row>
    <row r="376" ht="16.5" customHeight="1">
      <c r="A376" s="29">
        <v>63.0</v>
      </c>
      <c r="B376" s="30">
        <v>1777.0</v>
      </c>
      <c r="C376" s="32" t="s">
        <v>406</v>
      </c>
      <c r="D376" s="94"/>
      <c r="E376" s="94"/>
      <c r="F376" s="76"/>
      <c r="G376" s="63"/>
      <c r="H376" s="63"/>
      <c r="I376" s="51"/>
      <c r="J376" s="52"/>
      <c r="K376" s="8"/>
      <c r="L376" s="53"/>
      <c r="M376" s="14"/>
      <c r="N376" s="127"/>
      <c r="O376" s="14"/>
      <c r="P376" s="8"/>
      <c r="Q376" s="8"/>
      <c r="R376" s="8"/>
      <c r="S376" s="484"/>
      <c r="T376" s="56"/>
      <c r="U376" s="72"/>
      <c r="V376" s="73" t="s">
        <v>20</v>
      </c>
      <c r="W376" s="74" t="s">
        <v>21</v>
      </c>
      <c r="X376" s="92">
        <v>0.85</v>
      </c>
      <c r="Y376" s="482"/>
      <c r="Z376" s="90"/>
      <c r="AA376" s="91"/>
      <c r="AB376" s="45">
        <f>ROUND(ROUND(ROUND(G368*U375,0)*X376,0)-Z373,0)</f>
        <v>311</v>
      </c>
      <c r="AC376" s="79"/>
    </row>
    <row r="377" ht="16.5" customHeight="1">
      <c r="A377" s="29">
        <v>63.0</v>
      </c>
      <c r="B377" s="30">
        <v>1778.0</v>
      </c>
      <c r="C377" s="32" t="s">
        <v>407</v>
      </c>
      <c r="D377" s="94"/>
      <c r="E377" s="94"/>
      <c r="F377" s="76"/>
      <c r="G377" s="63"/>
      <c r="H377" s="63"/>
      <c r="I377" s="51"/>
      <c r="J377" s="52"/>
      <c r="K377" s="8"/>
      <c r="L377" s="53"/>
      <c r="M377" s="14"/>
      <c r="N377" s="127"/>
      <c r="O377" s="14"/>
      <c r="P377" s="8"/>
      <c r="Q377" s="8"/>
      <c r="R377" s="8"/>
      <c r="S377" s="128" t="s">
        <v>329</v>
      </c>
      <c r="T377" s="83" t="s">
        <v>21</v>
      </c>
      <c r="U377" s="91">
        <v>0.85</v>
      </c>
      <c r="V377" s="77"/>
      <c r="W377" s="77"/>
      <c r="X377" s="72"/>
      <c r="Y377" s="482"/>
      <c r="Z377" s="90"/>
      <c r="AA377" s="91"/>
      <c r="AB377" s="45">
        <f>ROUND(ROUND(G368*U377,0)-Z373,0)</f>
        <v>447</v>
      </c>
      <c r="AC377" s="79"/>
    </row>
    <row r="378" ht="16.5" customHeight="1">
      <c r="A378" s="29">
        <v>63.0</v>
      </c>
      <c r="B378" s="30">
        <v>1779.0</v>
      </c>
      <c r="C378" s="32" t="s">
        <v>408</v>
      </c>
      <c r="D378" s="94"/>
      <c r="E378" s="94"/>
      <c r="F378" s="76"/>
      <c r="G378" s="63"/>
      <c r="H378" s="63"/>
      <c r="I378" s="51"/>
      <c r="J378" s="52"/>
      <c r="K378" s="8"/>
      <c r="L378" s="53"/>
      <c r="M378" s="14"/>
      <c r="N378" s="127"/>
      <c r="O378" s="14"/>
      <c r="P378" s="8"/>
      <c r="Q378" s="8"/>
      <c r="R378" s="8"/>
      <c r="S378" s="484"/>
      <c r="T378" s="56"/>
      <c r="U378" s="72"/>
      <c r="V378" s="73" t="s">
        <v>20</v>
      </c>
      <c r="W378" s="74" t="s">
        <v>21</v>
      </c>
      <c r="X378" s="92">
        <v>0.85</v>
      </c>
      <c r="Y378" s="484"/>
      <c r="Z378" s="77"/>
      <c r="AA378" s="72"/>
      <c r="AB378" s="45">
        <f>ROUND(ROUND(ROUND(G368*U377,0)*X378,0)-Z373,0)</f>
        <v>379</v>
      </c>
      <c r="AC378" s="79"/>
    </row>
    <row r="379" ht="16.5" customHeight="1">
      <c r="A379" s="29">
        <v>63.0</v>
      </c>
      <c r="B379" s="30">
        <v>1223.0</v>
      </c>
      <c r="C379" s="32" t="s">
        <v>409</v>
      </c>
      <c r="D379" s="94"/>
      <c r="E379" s="94"/>
      <c r="F379" s="127"/>
      <c r="G379" s="8"/>
      <c r="H379" s="8"/>
      <c r="I379" s="54"/>
      <c r="J379" s="52"/>
      <c r="K379" s="65"/>
      <c r="L379" s="65"/>
      <c r="M379" s="8"/>
      <c r="N379" s="33" t="s">
        <v>23</v>
      </c>
      <c r="O379" s="130" t="s">
        <v>24</v>
      </c>
      <c r="P379" s="7"/>
      <c r="Q379" s="7"/>
      <c r="R379" s="39"/>
      <c r="S379" s="118"/>
      <c r="T379" s="41"/>
      <c r="U379" s="42"/>
      <c r="V379" s="43"/>
      <c r="W379" s="43"/>
      <c r="X379" s="43"/>
      <c r="Y379" s="43"/>
      <c r="Z379" s="43"/>
      <c r="AA379" s="44"/>
      <c r="AB379" s="45">
        <f>ROUND(G368*Q380,0)</f>
        <v>372</v>
      </c>
      <c r="AC379" s="79"/>
    </row>
    <row r="380" ht="16.5" customHeight="1">
      <c r="A380" s="29">
        <v>63.0</v>
      </c>
      <c r="B380" s="30">
        <v>1780.0</v>
      </c>
      <c r="C380" s="32" t="s">
        <v>410</v>
      </c>
      <c r="D380" s="94"/>
      <c r="E380" s="94"/>
      <c r="F380" s="127"/>
      <c r="G380" s="63"/>
      <c r="H380" s="8"/>
      <c r="I380" s="54"/>
      <c r="J380" s="52"/>
      <c r="K380" s="65"/>
      <c r="L380" s="65"/>
      <c r="M380" s="8"/>
      <c r="N380" s="481"/>
      <c r="O380" s="482"/>
      <c r="P380" s="83" t="s">
        <v>21</v>
      </c>
      <c r="Q380" s="90">
        <v>0.7</v>
      </c>
      <c r="R380" s="54"/>
      <c r="S380" s="126"/>
      <c r="T380" s="56"/>
      <c r="U380" s="58"/>
      <c r="V380" s="59" t="s">
        <v>20</v>
      </c>
      <c r="W380" s="41" t="s">
        <v>21</v>
      </c>
      <c r="X380" s="60">
        <v>0.85</v>
      </c>
      <c r="Y380" s="43"/>
      <c r="Z380" s="43"/>
      <c r="AA380" s="44"/>
      <c r="AB380" s="45">
        <f>ROUND(ROUND(G368*Q380,0)*X380,0)</f>
        <v>316</v>
      </c>
      <c r="AC380" s="79"/>
    </row>
    <row r="381" ht="16.5" customHeight="1">
      <c r="A381" s="29">
        <v>63.0</v>
      </c>
      <c r="B381" s="30">
        <v>1224.0</v>
      </c>
      <c r="C381" s="32" t="s">
        <v>411</v>
      </c>
      <c r="D381" s="94"/>
      <c r="E381" s="94"/>
      <c r="F381" s="103"/>
      <c r="G381" s="8"/>
      <c r="H381" s="8"/>
      <c r="I381" s="54"/>
      <c r="J381" s="69"/>
      <c r="K381" s="65"/>
      <c r="L381" s="65"/>
      <c r="M381" s="83"/>
      <c r="N381" s="481"/>
      <c r="O381" s="482"/>
      <c r="P381" s="83"/>
      <c r="Q381" s="90"/>
      <c r="R381" s="91"/>
      <c r="S381" s="128" t="s">
        <v>326</v>
      </c>
      <c r="T381" s="41" t="s">
        <v>21</v>
      </c>
      <c r="U381" s="68">
        <f>$U$297</f>
        <v>0.7</v>
      </c>
      <c r="V381" s="88"/>
      <c r="W381" s="88"/>
      <c r="X381" s="88"/>
      <c r="Y381" s="88"/>
      <c r="Z381" s="88"/>
      <c r="AA381" s="89"/>
      <c r="AB381" s="45">
        <f>ROUND(ROUND(G368*Q380,0)*U381,0)</f>
        <v>260</v>
      </c>
      <c r="AC381" s="79"/>
    </row>
    <row r="382" ht="16.5" customHeight="1">
      <c r="A382" s="29">
        <v>63.0</v>
      </c>
      <c r="B382" s="30">
        <v>1781.0</v>
      </c>
      <c r="C382" s="32" t="s">
        <v>412</v>
      </c>
      <c r="D382" s="94"/>
      <c r="E382" s="94"/>
      <c r="F382" s="103"/>
      <c r="G382" s="8"/>
      <c r="H382" s="8"/>
      <c r="I382" s="54"/>
      <c r="J382" s="69"/>
      <c r="K382" s="65"/>
      <c r="L382" s="65"/>
      <c r="M382" s="83"/>
      <c r="N382" s="481"/>
      <c r="O382" s="482"/>
      <c r="P382" s="83"/>
      <c r="Q382" s="90"/>
      <c r="R382" s="91"/>
      <c r="S382" s="484"/>
      <c r="T382" s="56"/>
      <c r="U382" s="72"/>
      <c r="V382" s="73" t="s">
        <v>20</v>
      </c>
      <c r="W382" s="74" t="s">
        <v>21</v>
      </c>
      <c r="X382" s="75">
        <v>0.85</v>
      </c>
      <c r="Y382" s="43"/>
      <c r="Z382" s="43"/>
      <c r="AA382" s="44"/>
      <c r="AB382" s="45">
        <f>ROUND(ROUND(ROUND(G368*Q380,0)*U381,0)*X382,0)</f>
        <v>221</v>
      </c>
      <c r="AC382" s="79"/>
    </row>
    <row r="383" ht="16.5" customHeight="1">
      <c r="A383" s="29">
        <v>63.0</v>
      </c>
      <c r="B383" s="30">
        <v>1226.0</v>
      </c>
      <c r="C383" s="32" t="s">
        <v>413</v>
      </c>
      <c r="D383" s="94"/>
      <c r="E383" s="94"/>
      <c r="F383" s="103"/>
      <c r="G383" s="8"/>
      <c r="H383" s="8"/>
      <c r="I383" s="54"/>
      <c r="J383" s="69"/>
      <c r="K383" s="65"/>
      <c r="L383" s="65"/>
      <c r="M383" s="132"/>
      <c r="N383" s="133"/>
      <c r="O383" s="134"/>
      <c r="P383" s="83"/>
      <c r="Q383" s="90"/>
      <c r="R383" s="91"/>
      <c r="S383" s="128" t="s">
        <v>329</v>
      </c>
      <c r="T383" s="41" t="s">
        <v>21</v>
      </c>
      <c r="U383" s="68">
        <f>$U$299</f>
        <v>0.85</v>
      </c>
      <c r="V383" s="77"/>
      <c r="W383" s="77"/>
      <c r="X383" s="77"/>
      <c r="Y383" s="77"/>
      <c r="Z383" s="77"/>
      <c r="AA383" s="72"/>
      <c r="AB383" s="45">
        <f>ROUND(ROUND(G368*Q380,0)*U383,0)</f>
        <v>316</v>
      </c>
      <c r="AC383" s="79"/>
    </row>
    <row r="384" ht="16.5" customHeight="1">
      <c r="A384" s="29">
        <v>63.0</v>
      </c>
      <c r="B384" s="30">
        <v>1782.0</v>
      </c>
      <c r="C384" s="32" t="s">
        <v>414</v>
      </c>
      <c r="D384" s="94"/>
      <c r="E384" s="94"/>
      <c r="F384" s="103"/>
      <c r="G384" s="8"/>
      <c r="H384" s="8"/>
      <c r="I384" s="54"/>
      <c r="J384" s="69"/>
      <c r="K384" s="65"/>
      <c r="L384" s="65"/>
      <c r="M384" s="132"/>
      <c r="N384" s="133"/>
      <c r="O384" s="134"/>
      <c r="P384" s="83"/>
      <c r="Q384" s="90"/>
      <c r="R384" s="91"/>
      <c r="S384" s="484"/>
      <c r="T384" s="56"/>
      <c r="U384" s="72"/>
      <c r="V384" s="73" t="s">
        <v>20</v>
      </c>
      <c r="W384" s="74" t="s">
        <v>21</v>
      </c>
      <c r="X384" s="75">
        <v>0.85</v>
      </c>
      <c r="Y384" s="43"/>
      <c r="Z384" s="43"/>
      <c r="AA384" s="44"/>
      <c r="AB384" s="45">
        <f>ROUND(ROUND(ROUND(G368*Q380,0)*U383,0)*X384,0)</f>
        <v>269</v>
      </c>
      <c r="AC384" s="79"/>
    </row>
    <row r="385" ht="16.5" customHeight="1">
      <c r="A385" s="29">
        <v>63.0</v>
      </c>
      <c r="B385" s="30">
        <v>1783.0</v>
      </c>
      <c r="C385" s="32" t="s">
        <v>415</v>
      </c>
      <c r="D385" s="94"/>
      <c r="E385" s="94"/>
      <c r="F385" s="103"/>
      <c r="G385" s="8"/>
      <c r="H385" s="8"/>
      <c r="I385" s="54"/>
      <c r="J385" s="69"/>
      <c r="K385" s="65"/>
      <c r="L385" s="65"/>
      <c r="M385" s="132"/>
      <c r="N385" s="133"/>
      <c r="O385" s="134"/>
      <c r="P385" s="83"/>
      <c r="Q385" s="90"/>
      <c r="R385" s="91"/>
      <c r="S385" s="118"/>
      <c r="T385" s="41"/>
      <c r="U385" s="42"/>
      <c r="V385" s="43"/>
      <c r="W385" s="43"/>
      <c r="X385" s="44"/>
      <c r="Y385" s="82" t="s">
        <v>30</v>
      </c>
      <c r="Z385" s="83">
        <v>5.0</v>
      </c>
      <c r="AA385" s="84" t="s">
        <v>31</v>
      </c>
      <c r="AB385" s="45">
        <f>ROUND(ROUND(G368*Q380,0)-Z385,0)</f>
        <v>367</v>
      </c>
      <c r="AC385" s="79"/>
    </row>
    <row r="386" ht="16.5" customHeight="1">
      <c r="A386" s="29">
        <v>63.0</v>
      </c>
      <c r="B386" s="30">
        <v>1784.0</v>
      </c>
      <c r="C386" s="32" t="s">
        <v>416</v>
      </c>
      <c r="D386" s="94"/>
      <c r="E386" s="94"/>
      <c r="F386" s="103"/>
      <c r="G386" s="8"/>
      <c r="H386" s="8"/>
      <c r="I386" s="54"/>
      <c r="J386" s="69"/>
      <c r="K386" s="65"/>
      <c r="L386" s="65"/>
      <c r="M386" s="83"/>
      <c r="N386" s="134"/>
      <c r="O386" s="134"/>
      <c r="P386" s="83"/>
      <c r="Q386" s="90"/>
      <c r="R386" s="91"/>
      <c r="S386" s="126"/>
      <c r="T386" s="56"/>
      <c r="U386" s="58"/>
      <c r="V386" s="59" t="s">
        <v>20</v>
      </c>
      <c r="W386" s="41" t="s">
        <v>21</v>
      </c>
      <c r="X386" s="86">
        <v>0.85</v>
      </c>
      <c r="Y386" s="482"/>
      <c r="Z386" s="83"/>
      <c r="AA386" s="84"/>
      <c r="AB386" s="45">
        <f>ROUND(ROUND(ROUND(G368*Q380,0)*X386,0)-Z385,0)</f>
        <v>311</v>
      </c>
      <c r="AC386" s="79"/>
    </row>
    <row r="387" ht="16.5" customHeight="1">
      <c r="A387" s="29">
        <v>63.0</v>
      </c>
      <c r="B387" s="30">
        <v>1785.0</v>
      </c>
      <c r="C387" s="32" t="s">
        <v>417</v>
      </c>
      <c r="D387" s="94"/>
      <c r="E387" s="94"/>
      <c r="F387" s="103"/>
      <c r="G387" s="8"/>
      <c r="H387" s="8"/>
      <c r="I387" s="54"/>
      <c r="J387" s="69"/>
      <c r="K387" s="65"/>
      <c r="L387" s="65"/>
      <c r="M387" s="83"/>
      <c r="N387" s="134"/>
      <c r="O387" s="134"/>
      <c r="P387" s="83"/>
      <c r="Q387" s="90"/>
      <c r="R387" s="91"/>
      <c r="S387" s="128" t="s">
        <v>326</v>
      </c>
      <c r="T387" s="83" t="s">
        <v>21</v>
      </c>
      <c r="U387" s="91">
        <f>$U$297</f>
        <v>0.7</v>
      </c>
      <c r="V387" s="88"/>
      <c r="W387" s="88"/>
      <c r="X387" s="89"/>
      <c r="Y387" s="482"/>
      <c r="Z387" s="90"/>
      <c r="AA387" s="91"/>
      <c r="AB387" s="45">
        <f>ROUND(ROUND(ROUND(G368*Q380,0)*U387,0)-Z385,0)</f>
        <v>255</v>
      </c>
      <c r="AC387" s="79"/>
    </row>
    <row r="388" ht="16.5" customHeight="1">
      <c r="A388" s="29">
        <v>63.0</v>
      </c>
      <c r="B388" s="30">
        <v>1786.0</v>
      </c>
      <c r="C388" s="32" t="s">
        <v>418</v>
      </c>
      <c r="D388" s="94"/>
      <c r="E388" s="94"/>
      <c r="F388" s="103"/>
      <c r="G388" s="8"/>
      <c r="H388" s="8"/>
      <c r="I388" s="54"/>
      <c r="J388" s="69"/>
      <c r="K388" s="65"/>
      <c r="L388" s="65"/>
      <c r="M388" s="83"/>
      <c r="N388" s="134"/>
      <c r="O388" s="134"/>
      <c r="P388" s="83"/>
      <c r="Q388" s="90"/>
      <c r="R388" s="91"/>
      <c r="S388" s="484"/>
      <c r="T388" s="56"/>
      <c r="U388" s="72"/>
      <c r="V388" s="73" t="s">
        <v>20</v>
      </c>
      <c r="W388" s="74" t="s">
        <v>21</v>
      </c>
      <c r="X388" s="92">
        <v>0.85</v>
      </c>
      <c r="Y388" s="482"/>
      <c r="Z388" s="90"/>
      <c r="AA388" s="91"/>
      <c r="AB388" s="45">
        <f>ROUND(ROUND(ROUND(ROUND(G368*Q380,0)*U387,0)*X388,0)-Z385,0)</f>
        <v>216</v>
      </c>
      <c r="AC388" s="79"/>
    </row>
    <row r="389" ht="16.5" customHeight="1">
      <c r="A389" s="29">
        <v>63.0</v>
      </c>
      <c r="B389" s="30">
        <v>1787.0</v>
      </c>
      <c r="C389" s="32" t="s">
        <v>419</v>
      </c>
      <c r="D389" s="94"/>
      <c r="E389" s="94"/>
      <c r="F389" s="103"/>
      <c r="G389" s="8"/>
      <c r="H389" s="8"/>
      <c r="I389" s="54"/>
      <c r="J389" s="69"/>
      <c r="K389" s="65"/>
      <c r="L389" s="65"/>
      <c r="M389" s="83"/>
      <c r="N389" s="134"/>
      <c r="O389" s="134"/>
      <c r="P389" s="83"/>
      <c r="Q389" s="90"/>
      <c r="R389" s="91"/>
      <c r="S389" s="128" t="s">
        <v>329</v>
      </c>
      <c r="T389" s="83" t="s">
        <v>21</v>
      </c>
      <c r="U389" s="91">
        <f>$U$299</f>
        <v>0.85</v>
      </c>
      <c r="V389" s="77"/>
      <c r="W389" s="77"/>
      <c r="X389" s="72"/>
      <c r="Y389" s="482"/>
      <c r="Z389" s="90"/>
      <c r="AA389" s="91"/>
      <c r="AB389" s="45">
        <f>ROUND(ROUND(ROUND(G368*Q380,0)*U389,0)-Z385,0)</f>
        <v>311</v>
      </c>
      <c r="AC389" s="79"/>
    </row>
    <row r="390" ht="16.5" customHeight="1">
      <c r="A390" s="29">
        <v>63.0</v>
      </c>
      <c r="B390" s="30">
        <v>1788.0</v>
      </c>
      <c r="C390" s="32" t="s">
        <v>420</v>
      </c>
      <c r="D390" s="94"/>
      <c r="E390" s="94"/>
      <c r="F390" s="103"/>
      <c r="G390" s="8"/>
      <c r="H390" s="8"/>
      <c r="I390" s="54"/>
      <c r="J390" s="69"/>
      <c r="K390" s="65"/>
      <c r="L390" s="65"/>
      <c r="M390" s="83"/>
      <c r="N390" s="134"/>
      <c r="O390" s="134"/>
      <c r="P390" s="83"/>
      <c r="Q390" s="90"/>
      <c r="R390" s="91"/>
      <c r="S390" s="484"/>
      <c r="T390" s="56"/>
      <c r="U390" s="72"/>
      <c r="V390" s="73" t="s">
        <v>20</v>
      </c>
      <c r="W390" s="74" t="s">
        <v>21</v>
      </c>
      <c r="X390" s="92">
        <v>0.85</v>
      </c>
      <c r="Y390" s="484"/>
      <c r="Z390" s="77"/>
      <c r="AA390" s="72"/>
      <c r="AB390" s="45">
        <f>ROUND(ROUND(ROUND(ROUND(G368*Q380,0)*U389,0)*X390,0)-Z385,0)</f>
        <v>264</v>
      </c>
      <c r="AC390" s="79"/>
    </row>
    <row r="391" ht="16.5" customHeight="1">
      <c r="A391" s="29">
        <v>63.0</v>
      </c>
      <c r="B391" s="30">
        <v>1789.0</v>
      </c>
      <c r="C391" s="32" t="s">
        <v>421</v>
      </c>
      <c r="D391" s="94"/>
      <c r="E391" s="94"/>
      <c r="F391" s="103"/>
      <c r="G391" s="8"/>
      <c r="H391" s="8"/>
      <c r="I391" s="54"/>
      <c r="J391" s="69"/>
      <c r="K391" s="65"/>
      <c r="L391" s="65"/>
      <c r="M391" s="83"/>
      <c r="N391" s="134"/>
      <c r="O391" s="130" t="s">
        <v>27</v>
      </c>
      <c r="P391" s="41"/>
      <c r="Q391" s="135"/>
      <c r="R391" s="68"/>
      <c r="S391" s="118"/>
      <c r="T391" s="41"/>
      <c r="U391" s="42"/>
      <c r="V391" s="43"/>
      <c r="W391" s="43"/>
      <c r="X391" s="43"/>
      <c r="Y391" s="43"/>
      <c r="Z391" s="43"/>
      <c r="AA391" s="44"/>
      <c r="AB391" s="45">
        <f>ROUND(G368*Q392,0)</f>
        <v>266</v>
      </c>
      <c r="AC391" s="79"/>
    </row>
    <row r="392" ht="16.5" customHeight="1">
      <c r="A392" s="29">
        <v>63.0</v>
      </c>
      <c r="B392" s="30">
        <v>1790.0</v>
      </c>
      <c r="C392" s="32" t="s">
        <v>422</v>
      </c>
      <c r="D392" s="94"/>
      <c r="E392" s="94"/>
      <c r="F392" s="103"/>
      <c r="G392" s="8"/>
      <c r="H392" s="8"/>
      <c r="I392" s="54"/>
      <c r="J392" s="69"/>
      <c r="K392" s="65"/>
      <c r="L392" s="65"/>
      <c r="M392" s="83"/>
      <c r="N392" s="134"/>
      <c r="O392" s="482"/>
      <c r="P392" s="83" t="s">
        <v>21</v>
      </c>
      <c r="Q392" s="90">
        <v>0.5</v>
      </c>
      <c r="R392" s="91"/>
      <c r="S392" s="126"/>
      <c r="T392" s="56"/>
      <c r="U392" s="58"/>
      <c r="V392" s="59" t="s">
        <v>20</v>
      </c>
      <c r="W392" s="41" t="s">
        <v>21</v>
      </c>
      <c r="X392" s="60">
        <v>0.85</v>
      </c>
      <c r="Y392" s="43"/>
      <c r="Z392" s="43"/>
      <c r="AA392" s="44"/>
      <c r="AB392" s="45">
        <f>ROUND(ROUND(G368*Q392,0)*X392,0)</f>
        <v>226</v>
      </c>
      <c r="AC392" s="79"/>
    </row>
    <row r="393" ht="16.5" customHeight="1">
      <c r="A393" s="29">
        <v>63.0</v>
      </c>
      <c r="B393" s="30">
        <v>1791.0</v>
      </c>
      <c r="C393" s="32" t="s">
        <v>423</v>
      </c>
      <c r="D393" s="94"/>
      <c r="E393" s="94"/>
      <c r="F393" s="103"/>
      <c r="G393" s="8"/>
      <c r="H393" s="8"/>
      <c r="I393" s="54"/>
      <c r="J393" s="69"/>
      <c r="K393" s="65"/>
      <c r="L393" s="65"/>
      <c r="M393" s="83"/>
      <c r="N393" s="134"/>
      <c r="O393" s="482"/>
      <c r="P393" s="83"/>
      <c r="Q393" s="90"/>
      <c r="R393" s="91"/>
      <c r="S393" s="128" t="s">
        <v>326</v>
      </c>
      <c r="T393" s="41" t="s">
        <v>21</v>
      </c>
      <c r="U393" s="68">
        <f>$U$297</f>
        <v>0.7</v>
      </c>
      <c r="V393" s="88"/>
      <c r="W393" s="88"/>
      <c r="X393" s="88"/>
      <c r="Y393" s="88"/>
      <c r="Z393" s="88"/>
      <c r="AA393" s="89"/>
      <c r="AB393" s="114">
        <f>ROUND(ROUND(G368*Q392,0)*U393,0)</f>
        <v>186</v>
      </c>
      <c r="AC393" s="79"/>
    </row>
    <row r="394" ht="16.5" customHeight="1">
      <c r="A394" s="29">
        <v>63.0</v>
      </c>
      <c r="B394" s="30">
        <v>1792.0</v>
      </c>
      <c r="C394" s="32" t="s">
        <v>424</v>
      </c>
      <c r="D394" s="94"/>
      <c r="E394" s="94"/>
      <c r="F394" s="103"/>
      <c r="G394" s="8"/>
      <c r="H394" s="8"/>
      <c r="I394" s="54"/>
      <c r="J394" s="69"/>
      <c r="K394" s="65"/>
      <c r="L394" s="65"/>
      <c r="M394" s="83"/>
      <c r="N394" s="134"/>
      <c r="O394" s="482"/>
      <c r="P394" s="83"/>
      <c r="Q394" s="90"/>
      <c r="R394" s="91"/>
      <c r="S394" s="484"/>
      <c r="T394" s="56"/>
      <c r="U394" s="72"/>
      <c r="V394" s="73" t="s">
        <v>20</v>
      </c>
      <c r="W394" s="74" t="s">
        <v>21</v>
      </c>
      <c r="X394" s="75">
        <v>0.85</v>
      </c>
      <c r="Y394" s="43"/>
      <c r="Z394" s="43"/>
      <c r="AA394" s="44"/>
      <c r="AB394" s="114">
        <f>ROUND(ROUND(ROUND(G368*Q392,0)*U393,0)*X394,0)</f>
        <v>158</v>
      </c>
      <c r="AC394" s="79"/>
    </row>
    <row r="395" ht="16.5" customHeight="1">
      <c r="A395" s="29">
        <v>63.0</v>
      </c>
      <c r="B395" s="30">
        <v>1793.0</v>
      </c>
      <c r="C395" s="32" t="s">
        <v>425</v>
      </c>
      <c r="D395" s="94"/>
      <c r="E395" s="94"/>
      <c r="F395" s="103"/>
      <c r="G395" s="8"/>
      <c r="H395" s="8"/>
      <c r="I395" s="54"/>
      <c r="J395" s="69"/>
      <c r="K395" s="65"/>
      <c r="L395" s="65"/>
      <c r="M395" s="83"/>
      <c r="N395" s="134"/>
      <c r="O395" s="482"/>
      <c r="P395" s="83"/>
      <c r="Q395" s="90"/>
      <c r="R395" s="91"/>
      <c r="S395" s="128" t="s">
        <v>329</v>
      </c>
      <c r="T395" s="41" t="s">
        <v>21</v>
      </c>
      <c r="U395" s="68">
        <f>$U$299</f>
        <v>0.85</v>
      </c>
      <c r="V395" s="77"/>
      <c r="W395" s="77"/>
      <c r="X395" s="77"/>
      <c r="Y395" s="77"/>
      <c r="Z395" s="77"/>
      <c r="AA395" s="72"/>
      <c r="AB395" s="45">
        <f>ROUND(ROUND(G368*Q392,0)*U395,0)</f>
        <v>226</v>
      </c>
      <c r="AC395" s="79"/>
    </row>
    <row r="396" ht="16.5" customHeight="1">
      <c r="A396" s="29">
        <v>63.0</v>
      </c>
      <c r="B396" s="30">
        <v>1794.0</v>
      </c>
      <c r="C396" s="32" t="s">
        <v>426</v>
      </c>
      <c r="D396" s="94"/>
      <c r="E396" s="94"/>
      <c r="F396" s="103"/>
      <c r="G396" s="8"/>
      <c r="H396" s="8"/>
      <c r="I396" s="54"/>
      <c r="J396" s="69"/>
      <c r="K396" s="65"/>
      <c r="L396" s="65"/>
      <c r="M396" s="83"/>
      <c r="N396" s="134"/>
      <c r="O396" s="482"/>
      <c r="P396" s="83"/>
      <c r="Q396" s="90"/>
      <c r="R396" s="91"/>
      <c r="S396" s="484"/>
      <c r="T396" s="56"/>
      <c r="U396" s="72"/>
      <c r="V396" s="73" t="s">
        <v>20</v>
      </c>
      <c r="W396" s="74" t="s">
        <v>21</v>
      </c>
      <c r="X396" s="75">
        <v>0.85</v>
      </c>
      <c r="Y396" s="43"/>
      <c r="Z396" s="43"/>
      <c r="AA396" s="44"/>
      <c r="AB396" s="45">
        <f>ROUND(ROUND(ROUND(G368*Q392,0)*U395,0)*X396,0)</f>
        <v>192</v>
      </c>
      <c r="AC396" s="79"/>
    </row>
    <row r="397" ht="16.5" customHeight="1">
      <c r="A397" s="29">
        <v>63.0</v>
      </c>
      <c r="B397" s="30">
        <v>1795.0</v>
      </c>
      <c r="C397" s="32" t="s">
        <v>427</v>
      </c>
      <c r="D397" s="94"/>
      <c r="E397" s="94"/>
      <c r="F397" s="103"/>
      <c r="G397" s="8"/>
      <c r="H397" s="8"/>
      <c r="I397" s="54"/>
      <c r="J397" s="69"/>
      <c r="K397" s="65"/>
      <c r="L397" s="65"/>
      <c r="M397" s="83"/>
      <c r="N397" s="134"/>
      <c r="O397" s="482"/>
      <c r="P397" s="83"/>
      <c r="Q397" s="90"/>
      <c r="R397" s="91"/>
      <c r="S397" s="118"/>
      <c r="T397" s="41"/>
      <c r="U397" s="42"/>
      <c r="V397" s="43"/>
      <c r="W397" s="43"/>
      <c r="X397" s="44"/>
      <c r="Y397" s="82" t="s">
        <v>30</v>
      </c>
      <c r="Z397" s="83">
        <v>5.0</v>
      </c>
      <c r="AA397" s="84" t="s">
        <v>31</v>
      </c>
      <c r="AB397" s="45">
        <f>ROUND(ROUND(G368*Q392,0)-Z397,0)</f>
        <v>261</v>
      </c>
      <c r="AC397" s="79"/>
    </row>
    <row r="398" ht="16.5" customHeight="1">
      <c r="A398" s="29">
        <v>63.0</v>
      </c>
      <c r="B398" s="30">
        <v>1796.0</v>
      </c>
      <c r="C398" s="32" t="s">
        <v>428</v>
      </c>
      <c r="D398" s="94"/>
      <c r="E398" s="94"/>
      <c r="F398" s="103"/>
      <c r="G398" s="8"/>
      <c r="H398" s="8"/>
      <c r="I398" s="54"/>
      <c r="J398" s="69"/>
      <c r="K398" s="65"/>
      <c r="L398" s="65"/>
      <c r="M398" s="83"/>
      <c r="N398" s="134"/>
      <c r="O398" s="134"/>
      <c r="P398" s="83"/>
      <c r="Q398" s="90"/>
      <c r="R398" s="90"/>
      <c r="S398" s="126"/>
      <c r="T398" s="56"/>
      <c r="U398" s="58"/>
      <c r="V398" s="59" t="s">
        <v>20</v>
      </c>
      <c r="W398" s="41" t="s">
        <v>21</v>
      </c>
      <c r="X398" s="86">
        <v>0.85</v>
      </c>
      <c r="Y398" s="482"/>
      <c r="Z398" s="83"/>
      <c r="AA398" s="84"/>
      <c r="AB398" s="45">
        <f>ROUND(ROUND(ROUND(G368*Q392,0)*X398,0)-Z397,0)</f>
        <v>221</v>
      </c>
      <c r="AC398" s="79"/>
    </row>
    <row r="399" ht="16.5" customHeight="1">
      <c r="A399" s="29">
        <v>63.0</v>
      </c>
      <c r="B399" s="30">
        <v>1797.0</v>
      </c>
      <c r="C399" s="32" t="s">
        <v>429</v>
      </c>
      <c r="D399" s="94"/>
      <c r="E399" s="94"/>
      <c r="F399" s="103"/>
      <c r="G399" s="8"/>
      <c r="H399" s="8"/>
      <c r="I399" s="54"/>
      <c r="J399" s="69"/>
      <c r="K399" s="65"/>
      <c r="L399" s="65"/>
      <c r="M399" s="83"/>
      <c r="N399" s="134"/>
      <c r="O399" s="134"/>
      <c r="P399" s="83"/>
      <c r="Q399" s="90"/>
      <c r="R399" s="90"/>
      <c r="S399" s="128" t="s">
        <v>326</v>
      </c>
      <c r="T399" s="83" t="s">
        <v>21</v>
      </c>
      <c r="U399" s="91">
        <f>$U$297</f>
        <v>0.7</v>
      </c>
      <c r="V399" s="88"/>
      <c r="W399" s="88"/>
      <c r="X399" s="89"/>
      <c r="Y399" s="482"/>
      <c r="Z399" s="90"/>
      <c r="AA399" s="91"/>
      <c r="AB399" s="114">
        <f>ROUND(ROUND(ROUND(G368*Q392,0)*U399,0)-Z397,0)</f>
        <v>181</v>
      </c>
      <c r="AC399" s="79"/>
    </row>
    <row r="400" ht="16.5" customHeight="1">
      <c r="A400" s="29">
        <v>63.0</v>
      </c>
      <c r="B400" s="30">
        <v>1798.0</v>
      </c>
      <c r="C400" s="32" t="s">
        <v>430</v>
      </c>
      <c r="D400" s="94"/>
      <c r="E400" s="94"/>
      <c r="F400" s="103"/>
      <c r="G400" s="8"/>
      <c r="H400" s="8"/>
      <c r="I400" s="54"/>
      <c r="J400" s="69"/>
      <c r="K400" s="65"/>
      <c r="L400" s="65"/>
      <c r="M400" s="83"/>
      <c r="N400" s="134"/>
      <c r="O400" s="134"/>
      <c r="P400" s="83"/>
      <c r="Q400" s="90"/>
      <c r="R400" s="90"/>
      <c r="S400" s="484"/>
      <c r="T400" s="56"/>
      <c r="U400" s="72"/>
      <c r="V400" s="73" t="s">
        <v>20</v>
      </c>
      <c r="W400" s="74" t="s">
        <v>21</v>
      </c>
      <c r="X400" s="92">
        <v>0.85</v>
      </c>
      <c r="Y400" s="482"/>
      <c r="Z400" s="90"/>
      <c r="AA400" s="91"/>
      <c r="AB400" s="114">
        <f>ROUND(ROUND(ROUND(ROUND(G368*Q392,0)*U399,0)*X400,0)-Z397,0)</f>
        <v>153</v>
      </c>
      <c r="AC400" s="79"/>
    </row>
    <row r="401" ht="16.5" customHeight="1">
      <c r="A401" s="29">
        <v>63.0</v>
      </c>
      <c r="B401" s="30">
        <v>1799.0</v>
      </c>
      <c r="C401" s="32" t="s">
        <v>431</v>
      </c>
      <c r="D401" s="94"/>
      <c r="E401" s="94"/>
      <c r="F401" s="103"/>
      <c r="G401" s="8"/>
      <c r="H401" s="8"/>
      <c r="I401" s="54"/>
      <c r="J401" s="69"/>
      <c r="K401" s="65"/>
      <c r="L401" s="65"/>
      <c r="M401" s="83"/>
      <c r="N401" s="134"/>
      <c r="O401" s="134"/>
      <c r="P401" s="83"/>
      <c r="Q401" s="90"/>
      <c r="R401" s="91"/>
      <c r="S401" s="128" t="s">
        <v>329</v>
      </c>
      <c r="T401" s="83" t="s">
        <v>21</v>
      </c>
      <c r="U401" s="91">
        <f>$U$299</f>
        <v>0.85</v>
      </c>
      <c r="V401" s="77"/>
      <c r="W401" s="77"/>
      <c r="X401" s="72"/>
      <c r="Y401" s="482"/>
      <c r="Z401" s="90"/>
      <c r="AA401" s="91"/>
      <c r="AB401" s="45">
        <f>ROUND(ROUND(ROUND(G368*Q392,0)*U401,0)-Z397,0)</f>
        <v>221</v>
      </c>
      <c r="AC401" s="79"/>
    </row>
    <row r="402" ht="16.5" customHeight="1">
      <c r="A402" s="29">
        <v>63.0</v>
      </c>
      <c r="B402" s="30">
        <v>1800.0</v>
      </c>
      <c r="C402" s="32" t="s">
        <v>432</v>
      </c>
      <c r="D402" s="94"/>
      <c r="E402" s="94"/>
      <c r="F402" s="103"/>
      <c r="G402" s="8"/>
      <c r="H402" s="8"/>
      <c r="I402" s="54"/>
      <c r="J402" s="69"/>
      <c r="K402" s="65"/>
      <c r="L402" s="65"/>
      <c r="M402" s="83"/>
      <c r="N402" s="138"/>
      <c r="O402" s="138"/>
      <c r="P402" s="56"/>
      <c r="Q402" s="77"/>
      <c r="R402" s="72"/>
      <c r="S402" s="484"/>
      <c r="T402" s="56"/>
      <c r="U402" s="72"/>
      <c r="V402" s="73" t="s">
        <v>20</v>
      </c>
      <c r="W402" s="74" t="s">
        <v>21</v>
      </c>
      <c r="X402" s="92">
        <v>0.85</v>
      </c>
      <c r="Y402" s="484"/>
      <c r="Z402" s="77"/>
      <c r="AA402" s="72"/>
      <c r="AB402" s="45">
        <f>ROUND(ROUND(ROUND(ROUND(G368*Q392,0)*U401,0)*X402,0)-Z397,0)</f>
        <v>187</v>
      </c>
      <c r="AC402" s="79"/>
    </row>
    <row r="403" ht="16.5" customHeight="1">
      <c r="A403" s="29">
        <v>63.0</v>
      </c>
      <c r="B403" s="30">
        <v>1227.0</v>
      </c>
      <c r="C403" s="32" t="s">
        <v>433</v>
      </c>
      <c r="D403" s="94"/>
      <c r="E403" s="94"/>
      <c r="F403" s="94"/>
      <c r="G403" s="140"/>
      <c r="H403" s="140"/>
      <c r="I403" s="95"/>
      <c r="J403" s="82" t="s">
        <v>38</v>
      </c>
      <c r="K403" s="96"/>
      <c r="L403" s="96"/>
      <c r="M403" s="39"/>
      <c r="N403" s="40"/>
      <c r="O403" s="41"/>
      <c r="P403" s="7"/>
      <c r="Q403" s="7"/>
      <c r="R403" s="7"/>
      <c r="S403" s="118"/>
      <c r="T403" s="41"/>
      <c r="U403" s="42"/>
      <c r="V403" s="43"/>
      <c r="W403" s="43"/>
      <c r="X403" s="43"/>
      <c r="Y403" s="43"/>
      <c r="Z403" s="43"/>
      <c r="AA403" s="44"/>
      <c r="AB403" s="45">
        <f>ROUND(G368+K404,0)</f>
        <v>540</v>
      </c>
      <c r="AC403" s="79"/>
    </row>
    <row r="404" ht="16.5" customHeight="1">
      <c r="A404" s="29">
        <v>63.0</v>
      </c>
      <c r="B404" s="30">
        <v>1801.0</v>
      </c>
      <c r="C404" s="32" t="s">
        <v>434</v>
      </c>
      <c r="D404" s="94"/>
      <c r="E404" s="94"/>
      <c r="F404" s="94"/>
      <c r="G404" s="140"/>
      <c r="H404" s="140"/>
      <c r="I404" s="95"/>
      <c r="J404" s="482"/>
      <c r="K404" s="83">
        <v>8.0</v>
      </c>
      <c r="L404" s="97" t="s">
        <v>40</v>
      </c>
      <c r="M404" s="54"/>
      <c r="N404" s="125"/>
      <c r="O404" s="83"/>
      <c r="P404" s="8"/>
      <c r="Q404" s="8"/>
      <c r="R404" s="8"/>
      <c r="S404" s="126"/>
      <c r="T404" s="56"/>
      <c r="U404" s="58"/>
      <c r="V404" s="59" t="s">
        <v>20</v>
      </c>
      <c r="W404" s="41" t="s">
        <v>21</v>
      </c>
      <c r="X404" s="60">
        <v>0.85</v>
      </c>
      <c r="Y404" s="43"/>
      <c r="Z404" s="43"/>
      <c r="AA404" s="44"/>
      <c r="AB404" s="45">
        <f>ROUND(ROUND(G368+K404,0)*X404,0)</f>
        <v>459</v>
      </c>
      <c r="AC404" s="79"/>
    </row>
    <row r="405" ht="16.5" customHeight="1">
      <c r="A405" s="29">
        <v>63.0</v>
      </c>
      <c r="B405" s="30">
        <v>1228.0</v>
      </c>
      <c r="C405" s="32" t="s">
        <v>435</v>
      </c>
      <c r="D405" s="94"/>
      <c r="E405" s="94"/>
      <c r="F405" s="94"/>
      <c r="G405" s="140"/>
      <c r="H405" s="140"/>
      <c r="I405" s="95"/>
      <c r="J405" s="482"/>
      <c r="K405" s="65"/>
      <c r="L405" s="83"/>
      <c r="M405" s="100"/>
      <c r="N405" s="127"/>
      <c r="O405" s="14"/>
      <c r="P405" s="8"/>
      <c r="Q405" s="8"/>
      <c r="R405" s="8"/>
      <c r="S405" s="128" t="s">
        <v>326</v>
      </c>
      <c r="T405" s="41" t="s">
        <v>21</v>
      </c>
      <c r="U405" s="68">
        <f>$U$297</f>
        <v>0.7</v>
      </c>
      <c r="V405" s="88"/>
      <c r="W405" s="88"/>
      <c r="X405" s="88"/>
      <c r="Y405" s="88"/>
      <c r="Z405" s="88"/>
      <c r="AA405" s="89"/>
      <c r="AB405" s="45">
        <f>ROUND(ROUND(G368+K404,0)*U405,0)</f>
        <v>378</v>
      </c>
      <c r="AC405" s="79"/>
    </row>
    <row r="406" ht="16.5" customHeight="1">
      <c r="A406" s="29">
        <v>63.0</v>
      </c>
      <c r="B406" s="30">
        <v>1802.0</v>
      </c>
      <c r="C406" s="32" t="s">
        <v>436</v>
      </c>
      <c r="D406" s="94"/>
      <c r="E406" s="94"/>
      <c r="F406" s="94"/>
      <c r="G406" s="140"/>
      <c r="H406" s="140"/>
      <c r="I406" s="95"/>
      <c r="J406" s="482"/>
      <c r="K406" s="65"/>
      <c r="L406" s="83"/>
      <c r="M406" s="100"/>
      <c r="N406" s="127"/>
      <c r="O406" s="14"/>
      <c r="P406" s="8"/>
      <c r="Q406" s="8"/>
      <c r="R406" s="8"/>
      <c r="S406" s="484"/>
      <c r="T406" s="56"/>
      <c r="U406" s="72"/>
      <c r="V406" s="73" t="s">
        <v>20</v>
      </c>
      <c r="W406" s="74" t="s">
        <v>21</v>
      </c>
      <c r="X406" s="75">
        <v>0.85</v>
      </c>
      <c r="Y406" s="43"/>
      <c r="Z406" s="43"/>
      <c r="AA406" s="44"/>
      <c r="AB406" s="45">
        <f>ROUND(ROUND(ROUND(G368+K404,0)*U405,0)*X406,0)</f>
        <v>321</v>
      </c>
      <c r="AC406" s="79"/>
    </row>
    <row r="407" ht="16.5" customHeight="1">
      <c r="A407" s="29">
        <v>63.0</v>
      </c>
      <c r="B407" s="30">
        <v>1229.0</v>
      </c>
      <c r="C407" s="32" t="s">
        <v>437</v>
      </c>
      <c r="D407" s="94"/>
      <c r="E407" s="94"/>
      <c r="F407" s="94"/>
      <c r="G407" s="140"/>
      <c r="H407" s="140"/>
      <c r="I407" s="95"/>
      <c r="J407" s="482"/>
      <c r="K407" s="65"/>
      <c r="L407" s="83"/>
      <c r="M407" s="100"/>
      <c r="N407" s="127"/>
      <c r="O407" s="14"/>
      <c r="P407" s="8"/>
      <c r="Q407" s="8"/>
      <c r="R407" s="8"/>
      <c r="S407" s="128" t="s">
        <v>329</v>
      </c>
      <c r="T407" s="41" t="s">
        <v>21</v>
      </c>
      <c r="U407" s="68">
        <f>$U$299</f>
        <v>0.85</v>
      </c>
      <c r="V407" s="77"/>
      <c r="W407" s="77"/>
      <c r="X407" s="77"/>
      <c r="Y407" s="77"/>
      <c r="Z407" s="77"/>
      <c r="AA407" s="72"/>
      <c r="AB407" s="45">
        <f>ROUND(ROUND(G368+K404,0)*U407,0)</f>
        <v>459</v>
      </c>
      <c r="AC407" s="79"/>
    </row>
    <row r="408" ht="16.5" customHeight="1">
      <c r="A408" s="29">
        <v>63.0</v>
      </c>
      <c r="B408" s="30">
        <v>1803.0</v>
      </c>
      <c r="C408" s="32" t="s">
        <v>438</v>
      </c>
      <c r="D408" s="94"/>
      <c r="E408" s="94"/>
      <c r="F408" s="94"/>
      <c r="G408" s="140"/>
      <c r="H408" s="140"/>
      <c r="I408" s="95"/>
      <c r="J408" s="69"/>
      <c r="K408" s="65"/>
      <c r="L408" s="83"/>
      <c r="M408" s="100"/>
      <c r="N408" s="127"/>
      <c r="O408" s="14"/>
      <c r="P408" s="8"/>
      <c r="Q408" s="8"/>
      <c r="R408" s="8"/>
      <c r="S408" s="484"/>
      <c r="T408" s="56"/>
      <c r="U408" s="72"/>
      <c r="V408" s="73" t="s">
        <v>20</v>
      </c>
      <c r="W408" s="74" t="s">
        <v>21</v>
      </c>
      <c r="X408" s="75">
        <v>0.85</v>
      </c>
      <c r="Y408" s="43"/>
      <c r="Z408" s="43"/>
      <c r="AA408" s="44"/>
      <c r="AB408" s="45">
        <f>ROUND(ROUND(ROUND(G368+K404,0)*U407,0)*X408,0)</f>
        <v>390</v>
      </c>
      <c r="AC408" s="79"/>
    </row>
    <row r="409" ht="16.5" customHeight="1">
      <c r="A409" s="29">
        <v>63.0</v>
      </c>
      <c r="B409" s="30">
        <v>1804.0</v>
      </c>
      <c r="C409" s="32" t="s">
        <v>439</v>
      </c>
      <c r="D409" s="94"/>
      <c r="E409" s="94"/>
      <c r="F409" s="94"/>
      <c r="G409" s="140"/>
      <c r="H409" s="140"/>
      <c r="I409" s="95"/>
      <c r="J409" s="69"/>
      <c r="K409" s="65"/>
      <c r="L409" s="83"/>
      <c r="M409" s="100"/>
      <c r="N409" s="127"/>
      <c r="O409" s="14"/>
      <c r="P409" s="8"/>
      <c r="Q409" s="8"/>
      <c r="R409" s="8"/>
      <c r="S409" s="118"/>
      <c r="T409" s="41"/>
      <c r="U409" s="42"/>
      <c r="V409" s="43"/>
      <c r="W409" s="43"/>
      <c r="X409" s="44"/>
      <c r="Y409" s="82" t="s">
        <v>30</v>
      </c>
      <c r="Z409" s="83">
        <v>5.0</v>
      </c>
      <c r="AA409" s="84" t="s">
        <v>31</v>
      </c>
      <c r="AB409" s="45">
        <f>ROUND(ROUND(G368+K404,0)-Z409,0)</f>
        <v>535</v>
      </c>
      <c r="AC409" s="79"/>
    </row>
    <row r="410" ht="16.5" customHeight="1">
      <c r="A410" s="29">
        <v>63.0</v>
      </c>
      <c r="B410" s="30">
        <v>1805.0</v>
      </c>
      <c r="C410" s="32" t="s">
        <v>440</v>
      </c>
      <c r="D410" s="94"/>
      <c r="E410" s="94"/>
      <c r="F410" s="94"/>
      <c r="G410" s="140"/>
      <c r="H410" s="140"/>
      <c r="I410" s="95"/>
      <c r="J410" s="69"/>
      <c r="K410" s="65"/>
      <c r="L410" s="83"/>
      <c r="M410" s="100"/>
      <c r="N410" s="127"/>
      <c r="O410" s="14"/>
      <c r="P410" s="8"/>
      <c r="Q410" s="8"/>
      <c r="R410" s="8"/>
      <c r="S410" s="126"/>
      <c r="T410" s="56"/>
      <c r="U410" s="58"/>
      <c r="V410" s="59" t="s">
        <v>20</v>
      </c>
      <c r="W410" s="41" t="s">
        <v>21</v>
      </c>
      <c r="X410" s="86">
        <v>0.85</v>
      </c>
      <c r="Y410" s="482"/>
      <c r="Z410" s="83"/>
      <c r="AA410" s="84"/>
      <c r="AB410" s="45">
        <f>ROUND(ROUND(ROUND(G368+K404,0)*X410,0)-Z409,0)</f>
        <v>454</v>
      </c>
      <c r="AC410" s="79"/>
    </row>
    <row r="411" ht="16.5" customHeight="1">
      <c r="A411" s="29">
        <v>63.0</v>
      </c>
      <c r="B411" s="30">
        <v>1806.0</v>
      </c>
      <c r="C411" s="32" t="s">
        <v>441</v>
      </c>
      <c r="D411" s="94"/>
      <c r="E411" s="94"/>
      <c r="F411" s="94"/>
      <c r="G411" s="140"/>
      <c r="H411" s="140"/>
      <c r="I411" s="95"/>
      <c r="J411" s="69"/>
      <c r="K411" s="65"/>
      <c r="L411" s="83"/>
      <c r="M411" s="100"/>
      <c r="N411" s="127"/>
      <c r="O411" s="14"/>
      <c r="P411" s="8"/>
      <c r="Q411" s="8"/>
      <c r="R411" s="8"/>
      <c r="S411" s="128" t="s">
        <v>326</v>
      </c>
      <c r="T411" s="83" t="s">
        <v>21</v>
      </c>
      <c r="U411" s="91">
        <v>0.7</v>
      </c>
      <c r="V411" s="88"/>
      <c r="W411" s="88"/>
      <c r="X411" s="89"/>
      <c r="Y411" s="482"/>
      <c r="Z411" s="90"/>
      <c r="AA411" s="91"/>
      <c r="AB411" s="45">
        <f>ROUND(ROUND(ROUND(G368+K404,0)*U411,0)-Z409,0)</f>
        <v>373</v>
      </c>
      <c r="AC411" s="79"/>
    </row>
    <row r="412" ht="16.5" customHeight="1">
      <c r="A412" s="29">
        <v>63.0</v>
      </c>
      <c r="B412" s="30">
        <v>1807.0</v>
      </c>
      <c r="C412" s="32" t="s">
        <v>442</v>
      </c>
      <c r="D412" s="94"/>
      <c r="E412" s="94"/>
      <c r="F412" s="94"/>
      <c r="G412" s="140"/>
      <c r="H412" s="140"/>
      <c r="I412" s="95"/>
      <c r="J412" s="69"/>
      <c r="K412" s="65"/>
      <c r="L412" s="83"/>
      <c r="M412" s="100"/>
      <c r="N412" s="127"/>
      <c r="O412" s="14"/>
      <c r="P412" s="8"/>
      <c r="Q412" s="8"/>
      <c r="R412" s="8"/>
      <c r="S412" s="484"/>
      <c r="T412" s="56"/>
      <c r="U412" s="72"/>
      <c r="V412" s="73" t="s">
        <v>20</v>
      </c>
      <c r="W412" s="74" t="s">
        <v>21</v>
      </c>
      <c r="X412" s="92">
        <v>0.85</v>
      </c>
      <c r="Y412" s="482"/>
      <c r="Z412" s="90"/>
      <c r="AA412" s="91"/>
      <c r="AB412" s="45">
        <f>ROUND(ROUND(ROUND(ROUND(G368+K404,0)*U411,0)*X412,0)-Z409,0)</f>
        <v>316</v>
      </c>
      <c r="AC412" s="79"/>
    </row>
    <row r="413" ht="16.5" customHeight="1">
      <c r="A413" s="29">
        <v>63.0</v>
      </c>
      <c r="B413" s="30">
        <v>1808.0</v>
      </c>
      <c r="C413" s="32" t="s">
        <v>443</v>
      </c>
      <c r="D413" s="94"/>
      <c r="E413" s="94"/>
      <c r="F413" s="94"/>
      <c r="G413" s="140"/>
      <c r="H413" s="140"/>
      <c r="I413" s="95"/>
      <c r="J413" s="69"/>
      <c r="K413" s="65"/>
      <c r="L413" s="83"/>
      <c r="M413" s="100"/>
      <c r="N413" s="127"/>
      <c r="O413" s="14"/>
      <c r="P413" s="8"/>
      <c r="Q413" s="8"/>
      <c r="R413" s="8"/>
      <c r="S413" s="128" t="s">
        <v>329</v>
      </c>
      <c r="T413" s="83" t="s">
        <v>21</v>
      </c>
      <c r="U413" s="91">
        <v>0.85</v>
      </c>
      <c r="V413" s="77"/>
      <c r="W413" s="77"/>
      <c r="X413" s="72"/>
      <c r="Y413" s="482"/>
      <c r="Z413" s="90"/>
      <c r="AA413" s="91"/>
      <c r="AB413" s="45">
        <f>ROUND(ROUND(ROUND(G368+K404,0)*U413,0)-Z409,0)</f>
        <v>454</v>
      </c>
      <c r="AC413" s="79"/>
    </row>
    <row r="414" ht="16.5" customHeight="1">
      <c r="A414" s="29">
        <v>63.0</v>
      </c>
      <c r="B414" s="30">
        <v>1809.0</v>
      </c>
      <c r="C414" s="32" t="s">
        <v>444</v>
      </c>
      <c r="D414" s="94"/>
      <c r="E414" s="94"/>
      <c r="F414" s="94"/>
      <c r="G414" s="140"/>
      <c r="H414" s="140"/>
      <c r="I414" s="95"/>
      <c r="J414" s="69"/>
      <c r="K414" s="65"/>
      <c r="L414" s="83"/>
      <c r="M414" s="100"/>
      <c r="N414" s="127"/>
      <c r="O414" s="14"/>
      <c r="P414" s="8"/>
      <c r="Q414" s="8"/>
      <c r="R414" s="8"/>
      <c r="S414" s="484"/>
      <c r="T414" s="56"/>
      <c r="U414" s="72"/>
      <c r="V414" s="73" t="s">
        <v>20</v>
      </c>
      <c r="W414" s="74" t="s">
        <v>21</v>
      </c>
      <c r="X414" s="92">
        <v>0.85</v>
      </c>
      <c r="Y414" s="484"/>
      <c r="Z414" s="77"/>
      <c r="AA414" s="72"/>
      <c r="AB414" s="45">
        <f>ROUND(ROUND(ROUND(ROUND(G368+K404,0)*U413,0)*X414,0)-Z409,0)</f>
        <v>385</v>
      </c>
      <c r="AC414" s="79"/>
    </row>
    <row r="415" ht="16.5" customHeight="1">
      <c r="A415" s="29">
        <v>63.0</v>
      </c>
      <c r="B415" s="30">
        <v>1230.0</v>
      </c>
      <c r="C415" s="32" t="s">
        <v>445</v>
      </c>
      <c r="D415" s="94"/>
      <c r="E415" s="94"/>
      <c r="F415" s="127"/>
      <c r="G415" s="98"/>
      <c r="H415" s="8"/>
      <c r="I415" s="54"/>
      <c r="J415" s="69"/>
      <c r="K415" s="14"/>
      <c r="L415" s="99"/>
      <c r="M415" s="100"/>
      <c r="N415" s="33" t="s">
        <v>23</v>
      </c>
      <c r="O415" s="130" t="s">
        <v>24</v>
      </c>
      <c r="P415" s="7"/>
      <c r="Q415" s="7"/>
      <c r="R415" s="39"/>
      <c r="S415" s="118"/>
      <c r="T415" s="41"/>
      <c r="U415" s="42"/>
      <c r="V415" s="43"/>
      <c r="W415" s="43"/>
      <c r="X415" s="43"/>
      <c r="Y415" s="43"/>
      <c r="Z415" s="43"/>
      <c r="AA415" s="44"/>
      <c r="AB415" s="45">
        <f>ROUND(ROUND(G368+K404,0)*Q416,0)</f>
        <v>378</v>
      </c>
      <c r="AC415" s="79"/>
    </row>
    <row r="416" ht="16.5" customHeight="1">
      <c r="A416" s="29">
        <v>63.0</v>
      </c>
      <c r="B416" s="30">
        <v>1810.0</v>
      </c>
      <c r="C416" s="32" t="s">
        <v>446</v>
      </c>
      <c r="D416" s="94"/>
      <c r="E416" s="94"/>
      <c r="F416" s="127"/>
      <c r="G416" s="98"/>
      <c r="H416" s="8"/>
      <c r="I416" s="54"/>
      <c r="J416" s="69"/>
      <c r="K416" s="83"/>
      <c r="L416" s="97"/>
      <c r="M416" s="100"/>
      <c r="N416" s="481"/>
      <c r="O416" s="482"/>
      <c r="P416" s="83" t="s">
        <v>21</v>
      </c>
      <c r="Q416" s="90">
        <v>0.7</v>
      </c>
      <c r="R416" s="54"/>
      <c r="S416" s="126"/>
      <c r="T416" s="56"/>
      <c r="U416" s="58"/>
      <c r="V416" s="59" t="s">
        <v>20</v>
      </c>
      <c r="W416" s="41" t="s">
        <v>21</v>
      </c>
      <c r="X416" s="60">
        <v>0.85</v>
      </c>
      <c r="Y416" s="43"/>
      <c r="Z416" s="43"/>
      <c r="AA416" s="44"/>
      <c r="AB416" s="45">
        <f>ROUND(ROUND(ROUND(G368+K404,0)*Q416,0)*X416,0)</f>
        <v>321</v>
      </c>
      <c r="AC416" s="79"/>
    </row>
    <row r="417" ht="16.5" customHeight="1">
      <c r="A417" s="29">
        <v>63.0</v>
      </c>
      <c r="B417" s="30">
        <v>1251.0</v>
      </c>
      <c r="C417" s="32" t="s">
        <v>447</v>
      </c>
      <c r="D417" s="94"/>
      <c r="E417" s="94"/>
      <c r="F417" s="103"/>
      <c r="G417" s="8"/>
      <c r="H417" s="8"/>
      <c r="I417" s="54"/>
      <c r="J417" s="69"/>
      <c r="K417" s="65"/>
      <c r="L417" s="65"/>
      <c r="M417" s="132"/>
      <c r="N417" s="481"/>
      <c r="O417" s="482"/>
      <c r="P417" s="83"/>
      <c r="Q417" s="90"/>
      <c r="R417" s="91"/>
      <c r="S417" s="128" t="s">
        <v>326</v>
      </c>
      <c r="T417" s="41" t="s">
        <v>21</v>
      </c>
      <c r="U417" s="68">
        <f>$U$297</f>
        <v>0.7</v>
      </c>
      <c r="V417" s="88"/>
      <c r="W417" s="88"/>
      <c r="X417" s="88"/>
      <c r="Y417" s="88"/>
      <c r="Z417" s="88"/>
      <c r="AA417" s="89"/>
      <c r="AB417" s="45">
        <f>ROUND(ROUND(ROUND(G368+K404,0)*Q416,0)*U417,0)</f>
        <v>265</v>
      </c>
      <c r="AC417" s="79"/>
    </row>
    <row r="418" ht="16.5" customHeight="1">
      <c r="A418" s="29">
        <v>63.0</v>
      </c>
      <c r="B418" s="30">
        <v>1811.0</v>
      </c>
      <c r="C418" s="32" t="s">
        <v>448</v>
      </c>
      <c r="D418" s="94"/>
      <c r="E418" s="94"/>
      <c r="F418" s="103"/>
      <c r="G418" s="8"/>
      <c r="H418" s="8"/>
      <c r="I418" s="54"/>
      <c r="J418" s="69"/>
      <c r="K418" s="65"/>
      <c r="L418" s="65"/>
      <c r="M418" s="132"/>
      <c r="N418" s="481"/>
      <c r="O418" s="482"/>
      <c r="P418" s="83"/>
      <c r="Q418" s="90"/>
      <c r="R418" s="91"/>
      <c r="S418" s="484"/>
      <c r="T418" s="56"/>
      <c r="U418" s="72"/>
      <c r="V418" s="73" t="s">
        <v>20</v>
      </c>
      <c r="W418" s="74" t="s">
        <v>21</v>
      </c>
      <c r="X418" s="75">
        <v>0.85</v>
      </c>
      <c r="Y418" s="43"/>
      <c r="Z418" s="43"/>
      <c r="AA418" s="44"/>
      <c r="AB418" s="45">
        <f>ROUND(ROUND(ROUND(ROUND(G368+K404,0)*Q416,0)*U417,0)*X418,0)</f>
        <v>225</v>
      </c>
      <c r="AC418" s="79"/>
    </row>
    <row r="419" ht="16.5" customHeight="1">
      <c r="A419" s="29">
        <v>63.0</v>
      </c>
      <c r="B419" s="30">
        <v>1252.0</v>
      </c>
      <c r="C419" s="32" t="s">
        <v>449</v>
      </c>
      <c r="D419" s="94"/>
      <c r="E419" s="94"/>
      <c r="F419" s="103"/>
      <c r="G419" s="8"/>
      <c r="H419" s="8"/>
      <c r="I419" s="54"/>
      <c r="J419" s="69"/>
      <c r="K419" s="65"/>
      <c r="L419" s="65"/>
      <c r="M419" s="132"/>
      <c r="N419" s="481"/>
      <c r="O419" s="482"/>
      <c r="P419" s="83"/>
      <c r="Q419" s="90"/>
      <c r="R419" s="91"/>
      <c r="S419" s="128" t="s">
        <v>329</v>
      </c>
      <c r="T419" s="41" t="s">
        <v>21</v>
      </c>
      <c r="U419" s="68">
        <f>$U$299</f>
        <v>0.85</v>
      </c>
      <c r="V419" s="77"/>
      <c r="W419" s="77"/>
      <c r="X419" s="77"/>
      <c r="Y419" s="77"/>
      <c r="Z419" s="77"/>
      <c r="AA419" s="72"/>
      <c r="AB419" s="45">
        <f>ROUND(ROUND(ROUND(G368+K404,0)*Q416,0)*U419,0)</f>
        <v>321</v>
      </c>
      <c r="AC419" s="79"/>
    </row>
    <row r="420" ht="16.5" customHeight="1">
      <c r="A420" s="29">
        <v>63.0</v>
      </c>
      <c r="B420" s="30">
        <v>1812.0</v>
      </c>
      <c r="C420" s="32" t="s">
        <v>450</v>
      </c>
      <c r="D420" s="94"/>
      <c r="E420" s="94"/>
      <c r="F420" s="103"/>
      <c r="G420" s="8"/>
      <c r="H420" s="8"/>
      <c r="I420" s="54"/>
      <c r="J420" s="65"/>
      <c r="K420" s="65"/>
      <c r="L420" s="65"/>
      <c r="M420" s="132"/>
      <c r="N420" s="481"/>
      <c r="O420" s="482"/>
      <c r="P420" s="83"/>
      <c r="Q420" s="90"/>
      <c r="R420" s="91"/>
      <c r="S420" s="484"/>
      <c r="T420" s="56"/>
      <c r="U420" s="72"/>
      <c r="V420" s="73" t="s">
        <v>20</v>
      </c>
      <c r="W420" s="74" t="s">
        <v>21</v>
      </c>
      <c r="X420" s="75">
        <v>0.85</v>
      </c>
      <c r="Y420" s="43"/>
      <c r="Z420" s="43"/>
      <c r="AA420" s="44"/>
      <c r="AB420" s="45">
        <f>ROUND(ROUND(ROUND(ROUND(G368+K404,0)*Q416,0)*U419,0)*X420,0)</f>
        <v>273</v>
      </c>
      <c r="AC420" s="79"/>
    </row>
    <row r="421" ht="16.5" customHeight="1">
      <c r="A421" s="29">
        <v>63.0</v>
      </c>
      <c r="B421" s="30">
        <v>1813.0</v>
      </c>
      <c r="C421" s="32" t="s">
        <v>451</v>
      </c>
      <c r="D421" s="94"/>
      <c r="E421" s="94"/>
      <c r="F421" s="103"/>
      <c r="G421" s="8"/>
      <c r="H421" s="8"/>
      <c r="I421" s="54"/>
      <c r="J421" s="65"/>
      <c r="K421" s="65"/>
      <c r="L421" s="65"/>
      <c r="M421" s="132"/>
      <c r="N421" s="133"/>
      <c r="O421" s="134"/>
      <c r="P421" s="83"/>
      <c r="Q421" s="90"/>
      <c r="R421" s="91"/>
      <c r="S421" s="118"/>
      <c r="T421" s="41"/>
      <c r="U421" s="42"/>
      <c r="V421" s="43"/>
      <c r="W421" s="43"/>
      <c r="X421" s="44"/>
      <c r="Y421" s="82" t="s">
        <v>30</v>
      </c>
      <c r="Z421" s="83">
        <v>5.0</v>
      </c>
      <c r="AA421" s="84" t="s">
        <v>31</v>
      </c>
      <c r="AB421" s="45">
        <f>ROUND(ROUND(ROUND(G368+K404,0)*Q416,0)-Z421,0)</f>
        <v>373</v>
      </c>
      <c r="AC421" s="79"/>
    </row>
    <row r="422" ht="16.5" customHeight="1">
      <c r="A422" s="29">
        <v>63.0</v>
      </c>
      <c r="B422" s="30">
        <v>1814.0</v>
      </c>
      <c r="C422" s="32" t="s">
        <v>452</v>
      </c>
      <c r="D422" s="94"/>
      <c r="E422" s="94"/>
      <c r="F422" s="103"/>
      <c r="G422" s="8"/>
      <c r="H422" s="8"/>
      <c r="I422" s="54"/>
      <c r="J422" s="65"/>
      <c r="K422" s="65"/>
      <c r="L422" s="65"/>
      <c r="M422" s="83"/>
      <c r="N422" s="134"/>
      <c r="O422" s="134"/>
      <c r="P422" s="83"/>
      <c r="Q422" s="90"/>
      <c r="R422" s="91"/>
      <c r="S422" s="126"/>
      <c r="T422" s="56"/>
      <c r="U422" s="58"/>
      <c r="V422" s="59" t="s">
        <v>20</v>
      </c>
      <c r="W422" s="41" t="s">
        <v>21</v>
      </c>
      <c r="X422" s="86">
        <v>0.85</v>
      </c>
      <c r="Y422" s="482"/>
      <c r="Z422" s="83"/>
      <c r="AA422" s="84"/>
      <c r="AB422" s="45">
        <f>ROUND(ROUND(ROUND(ROUND(G368+K404,0)*Q416,0)*X422,0)-Z421,0)</f>
        <v>316</v>
      </c>
      <c r="AC422" s="79"/>
    </row>
    <row r="423" ht="16.5" customHeight="1">
      <c r="A423" s="29">
        <v>63.0</v>
      </c>
      <c r="B423" s="30">
        <v>1815.0</v>
      </c>
      <c r="C423" s="32" t="s">
        <v>453</v>
      </c>
      <c r="D423" s="94"/>
      <c r="E423" s="94"/>
      <c r="F423" s="103"/>
      <c r="G423" s="8"/>
      <c r="H423" s="8"/>
      <c r="I423" s="54"/>
      <c r="J423" s="65"/>
      <c r="K423" s="65"/>
      <c r="L423" s="65"/>
      <c r="M423" s="83"/>
      <c r="N423" s="134"/>
      <c r="O423" s="134"/>
      <c r="P423" s="83"/>
      <c r="Q423" s="90"/>
      <c r="R423" s="91"/>
      <c r="S423" s="128" t="s">
        <v>326</v>
      </c>
      <c r="T423" s="83" t="s">
        <v>21</v>
      </c>
      <c r="U423" s="91">
        <f>$U$297</f>
        <v>0.7</v>
      </c>
      <c r="V423" s="88"/>
      <c r="W423" s="88"/>
      <c r="X423" s="89"/>
      <c r="Y423" s="482"/>
      <c r="Z423" s="90"/>
      <c r="AA423" s="91"/>
      <c r="AB423" s="45">
        <f>ROUND(ROUND(ROUND(ROUND(G368+K404,0)*Q416,0)*U423,0)-Z421,0)</f>
        <v>260</v>
      </c>
      <c r="AC423" s="79"/>
    </row>
    <row r="424" ht="16.5" customHeight="1">
      <c r="A424" s="29">
        <v>63.0</v>
      </c>
      <c r="B424" s="30">
        <v>1816.0</v>
      </c>
      <c r="C424" s="32" t="s">
        <v>454</v>
      </c>
      <c r="D424" s="94"/>
      <c r="E424" s="94"/>
      <c r="F424" s="103"/>
      <c r="G424" s="8"/>
      <c r="H424" s="8"/>
      <c r="I424" s="54"/>
      <c r="J424" s="65"/>
      <c r="K424" s="65"/>
      <c r="L424" s="65"/>
      <c r="M424" s="83"/>
      <c r="N424" s="134"/>
      <c r="O424" s="134"/>
      <c r="P424" s="83"/>
      <c r="Q424" s="90"/>
      <c r="R424" s="91"/>
      <c r="S424" s="484"/>
      <c r="T424" s="56"/>
      <c r="U424" s="72"/>
      <c r="V424" s="73" t="s">
        <v>20</v>
      </c>
      <c r="W424" s="74" t="s">
        <v>21</v>
      </c>
      <c r="X424" s="92">
        <v>0.85</v>
      </c>
      <c r="Y424" s="482"/>
      <c r="Z424" s="90"/>
      <c r="AA424" s="91"/>
      <c r="AB424" s="45">
        <f>ROUND(ROUND(ROUND(ROUND(ROUND(G368+K404,0)*Q416,0)*U423,0)*X424,0)-Z421,0)</f>
        <v>220</v>
      </c>
      <c r="AC424" s="79"/>
    </row>
    <row r="425" ht="16.5" customHeight="1">
      <c r="A425" s="29">
        <v>63.0</v>
      </c>
      <c r="B425" s="30">
        <v>1817.0</v>
      </c>
      <c r="C425" s="32" t="s">
        <v>455</v>
      </c>
      <c r="D425" s="94"/>
      <c r="E425" s="94"/>
      <c r="F425" s="103"/>
      <c r="G425" s="8"/>
      <c r="H425" s="8"/>
      <c r="I425" s="54"/>
      <c r="J425" s="65"/>
      <c r="K425" s="65"/>
      <c r="L425" s="65"/>
      <c r="M425" s="83"/>
      <c r="N425" s="134"/>
      <c r="O425" s="134"/>
      <c r="P425" s="83"/>
      <c r="Q425" s="90"/>
      <c r="R425" s="91"/>
      <c r="S425" s="128" t="s">
        <v>329</v>
      </c>
      <c r="T425" s="83" t="s">
        <v>21</v>
      </c>
      <c r="U425" s="91">
        <f>$U$299</f>
        <v>0.85</v>
      </c>
      <c r="V425" s="77"/>
      <c r="W425" s="77"/>
      <c r="X425" s="72"/>
      <c r="Y425" s="482"/>
      <c r="Z425" s="90"/>
      <c r="AA425" s="91"/>
      <c r="AB425" s="45">
        <f>ROUND(ROUND(ROUND(ROUND(G368+K404,0)*Q416,0)*U425,0)-Z421,0)</f>
        <v>316</v>
      </c>
      <c r="AC425" s="79"/>
    </row>
    <row r="426" ht="16.5" customHeight="1">
      <c r="A426" s="29">
        <v>63.0</v>
      </c>
      <c r="B426" s="30">
        <v>1818.0</v>
      </c>
      <c r="C426" s="32" t="s">
        <v>456</v>
      </c>
      <c r="D426" s="94"/>
      <c r="E426" s="94"/>
      <c r="F426" s="103"/>
      <c r="G426" s="8"/>
      <c r="H426" s="8"/>
      <c r="I426" s="54"/>
      <c r="J426" s="65"/>
      <c r="K426" s="65"/>
      <c r="L426" s="65"/>
      <c r="M426" s="83"/>
      <c r="N426" s="134"/>
      <c r="O426" s="134"/>
      <c r="P426" s="83"/>
      <c r="Q426" s="90"/>
      <c r="R426" s="91"/>
      <c r="S426" s="484"/>
      <c r="T426" s="56"/>
      <c r="U426" s="72"/>
      <c r="V426" s="73" t="s">
        <v>20</v>
      </c>
      <c r="W426" s="74" t="s">
        <v>21</v>
      </c>
      <c r="X426" s="92">
        <v>0.85</v>
      </c>
      <c r="Y426" s="484"/>
      <c r="Z426" s="77"/>
      <c r="AA426" s="72"/>
      <c r="AB426" s="45">
        <f>ROUND(ROUND(ROUND(ROUND(ROUND(G368+K404,0)*Q416,0)*U425,0)*X426,0)-Z421,0)</f>
        <v>268</v>
      </c>
      <c r="AC426" s="79"/>
    </row>
    <row r="427" ht="16.5" customHeight="1">
      <c r="A427" s="29">
        <v>63.0</v>
      </c>
      <c r="B427" s="30">
        <v>1819.0</v>
      </c>
      <c r="C427" s="32" t="s">
        <v>457</v>
      </c>
      <c r="D427" s="94"/>
      <c r="E427" s="94"/>
      <c r="F427" s="103"/>
      <c r="G427" s="8"/>
      <c r="H427" s="8"/>
      <c r="I427" s="54"/>
      <c r="J427" s="65"/>
      <c r="K427" s="65"/>
      <c r="L427" s="65"/>
      <c r="M427" s="83"/>
      <c r="N427" s="134"/>
      <c r="O427" s="130" t="s">
        <v>27</v>
      </c>
      <c r="P427" s="41"/>
      <c r="Q427" s="135"/>
      <c r="R427" s="68"/>
      <c r="S427" s="118"/>
      <c r="T427" s="41"/>
      <c r="U427" s="42"/>
      <c r="V427" s="43"/>
      <c r="W427" s="43"/>
      <c r="X427" s="43"/>
      <c r="Y427" s="43"/>
      <c r="Z427" s="43"/>
      <c r="AA427" s="44"/>
      <c r="AB427" s="45">
        <f>ROUND(ROUND(G368+K404,0)*Q428,0)</f>
        <v>270</v>
      </c>
      <c r="AC427" s="79"/>
    </row>
    <row r="428" ht="16.5" customHeight="1">
      <c r="A428" s="29">
        <v>63.0</v>
      </c>
      <c r="B428" s="30">
        <v>1820.0</v>
      </c>
      <c r="C428" s="32" t="s">
        <v>458</v>
      </c>
      <c r="D428" s="94"/>
      <c r="E428" s="94"/>
      <c r="F428" s="103"/>
      <c r="G428" s="8"/>
      <c r="H428" s="8"/>
      <c r="I428" s="54"/>
      <c r="J428" s="65"/>
      <c r="K428" s="65"/>
      <c r="L428" s="65"/>
      <c r="M428" s="83"/>
      <c r="N428" s="134"/>
      <c r="O428" s="482"/>
      <c r="P428" s="83" t="s">
        <v>21</v>
      </c>
      <c r="Q428" s="90">
        <v>0.5</v>
      </c>
      <c r="R428" s="91"/>
      <c r="S428" s="126"/>
      <c r="T428" s="56"/>
      <c r="U428" s="58"/>
      <c r="V428" s="59" t="s">
        <v>20</v>
      </c>
      <c r="W428" s="41" t="s">
        <v>21</v>
      </c>
      <c r="X428" s="60">
        <v>0.85</v>
      </c>
      <c r="Y428" s="43"/>
      <c r="Z428" s="43"/>
      <c r="AA428" s="44"/>
      <c r="AB428" s="45">
        <f>ROUND(ROUND(ROUND(G368+K404,0)*Q428,0)*X428,0)</f>
        <v>230</v>
      </c>
      <c r="AC428" s="79"/>
    </row>
    <row r="429" ht="16.5" customHeight="1">
      <c r="A429" s="29">
        <v>63.0</v>
      </c>
      <c r="B429" s="30">
        <v>1821.0</v>
      </c>
      <c r="C429" s="32" t="s">
        <v>459</v>
      </c>
      <c r="D429" s="94"/>
      <c r="E429" s="94"/>
      <c r="F429" s="103"/>
      <c r="G429" s="8"/>
      <c r="H429" s="8"/>
      <c r="I429" s="54"/>
      <c r="J429" s="65"/>
      <c r="K429" s="65"/>
      <c r="L429" s="65"/>
      <c r="M429" s="83"/>
      <c r="N429" s="134"/>
      <c r="O429" s="482"/>
      <c r="P429" s="83"/>
      <c r="Q429" s="90"/>
      <c r="R429" s="91"/>
      <c r="S429" s="128" t="s">
        <v>326</v>
      </c>
      <c r="T429" s="41" t="s">
        <v>21</v>
      </c>
      <c r="U429" s="68">
        <f>$U$297</f>
        <v>0.7</v>
      </c>
      <c r="V429" s="88"/>
      <c r="W429" s="88"/>
      <c r="X429" s="88"/>
      <c r="Y429" s="88"/>
      <c r="Z429" s="88"/>
      <c r="AA429" s="89"/>
      <c r="AB429" s="45">
        <f>ROUND(ROUND(ROUND(G368+K404,0)*Q428,0)*U429,0)</f>
        <v>189</v>
      </c>
      <c r="AC429" s="79"/>
    </row>
    <row r="430" ht="16.5" customHeight="1">
      <c r="A430" s="29">
        <v>63.0</v>
      </c>
      <c r="B430" s="30">
        <v>1822.0</v>
      </c>
      <c r="C430" s="32" t="s">
        <v>460</v>
      </c>
      <c r="D430" s="94"/>
      <c r="E430" s="94"/>
      <c r="F430" s="103"/>
      <c r="G430" s="8"/>
      <c r="H430" s="8"/>
      <c r="I430" s="54"/>
      <c r="J430" s="65"/>
      <c r="K430" s="65"/>
      <c r="L430" s="65"/>
      <c r="M430" s="83"/>
      <c r="N430" s="134"/>
      <c r="O430" s="482"/>
      <c r="P430" s="83"/>
      <c r="Q430" s="90"/>
      <c r="R430" s="91"/>
      <c r="S430" s="484"/>
      <c r="T430" s="56"/>
      <c r="U430" s="72"/>
      <c r="V430" s="73" t="s">
        <v>20</v>
      </c>
      <c r="W430" s="74" t="s">
        <v>21</v>
      </c>
      <c r="X430" s="75">
        <v>0.85</v>
      </c>
      <c r="Y430" s="43"/>
      <c r="Z430" s="43"/>
      <c r="AA430" s="44"/>
      <c r="AB430" s="45">
        <f>ROUND(ROUND(ROUND(ROUND(G368+K404,0)*Q428,0)*U429,0)*X430,0)</f>
        <v>161</v>
      </c>
      <c r="AC430" s="79"/>
    </row>
    <row r="431" ht="16.5" customHeight="1">
      <c r="A431" s="29">
        <v>63.0</v>
      </c>
      <c r="B431" s="30">
        <v>1823.0</v>
      </c>
      <c r="C431" s="32" t="s">
        <v>461</v>
      </c>
      <c r="D431" s="94"/>
      <c r="E431" s="94"/>
      <c r="F431" s="103"/>
      <c r="G431" s="8"/>
      <c r="H431" s="8"/>
      <c r="I431" s="54"/>
      <c r="J431" s="65"/>
      <c r="K431" s="65"/>
      <c r="L431" s="65"/>
      <c r="M431" s="83"/>
      <c r="N431" s="134"/>
      <c r="O431" s="482"/>
      <c r="P431" s="83"/>
      <c r="Q431" s="90"/>
      <c r="R431" s="91"/>
      <c r="S431" s="128" t="s">
        <v>329</v>
      </c>
      <c r="T431" s="41" t="s">
        <v>21</v>
      </c>
      <c r="U431" s="68">
        <f>$U$299</f>
        <v>0.85</v>
      </c>
      <c r="V431" s="77"/>
      <c r="W431" s="77"/>
      <c r="X431" s="77"/>
      <c r="Y431" s="77"/>
      <c r="Z431" s="77"/>
      <c r="AA431" s="72"/>
      <c r="AB431" s="45">
        <f>ROUND(ROUND(ROUND(G368+K404,0)*Q428,0)*U431,0)</f>
        <v>230</v>
      </c>
      <c r="AC431" s="79"/>
    </row>
    <row r="432" ht="16.5" customHeight="1">
      <c r="A432" s="29">
        <v>63.0</v>
      </c>
      <c r="B432" s="30">
        <v>1824.0</v>
      </c>
      <c r="C432" s="32" t="s">
        <v>462</v>
      </c>
      <c r="D432" s="94"/>
      <c r="E432" s="94"/>
      <c r="F432" s="103"/>
      <c r="G432" s="8"/>
      <c r="H432" s="8"/>
      <c r="I432" s="54"/>
      <c r="J432" s="65"/>
      <c r="K432" s="65"/>
      <c r="L432" s="65"/>
      <c r="M432" s="83"/>
      <c r="N432" s="134"/>
      <c r="O432" s="134"/>
      <c r="P432" s="83"/>
      <c r="Q432" s="90"/>
      <c r="R432" s="91"/>
      <c r="S432" s="484"/>
      <c r="T432" s="56"/>
      <c r="U432" s="72"/>
      <c r="V432" s="73" t="s">
        <v>20</v>
      </c>
      <c r="W432" s="74" t="s">
        <v>21</v>
      </c>
      <c r="X432" s="75">
        <v>0.85</v>
      </c>
      <c r="Y432" s="43"/>
      <c r="Z432" s="43"/>
      <c r="AA432" s="44"/>
      <c r="AB432" s="45">
        <f>ROUND(ROUND(ROUND(ROUND(G368+K404,0)*Q428,0)*U431,0)*X432,0)</f>
        <v>196</v>
      </c>
      <c r="AC432" s="79"/>
    </row>
    <row r="433" ht="16.5" customHeight="1">
      <c r="A433" s="29">
        <v>63.0</v>
      </c>
      <c r="B433" s="30">
        <v>1825.0</v>
      </c>
      <c r="C433" s="32" t="s">
        <v>463</v>
      </c>
      <c r="D433" s="94"/>
      <c r="E433" s="94"/>
      <c r="F433" s="103"/>
      <c r="G433" s="8"/>
      <c r="H433" s="8"/>
      <c r="I433" s="54"/>
      <c r="J433" s="65"/>
      <c r="K433" s="65"/>
      <c r="L433" s="65"/>
      <c r="M433" s="83"/>
      <c r="N433" s="134"/>
      <c r="O433" s="134"/>
      <c r="P433" s="83"/>
      <c r="Q433" s="90"/>
      <c r="R433" s="91"/>
      <c r="S433" s="118"/>
      <c r="T433" s="41"/>
      <c r="U433" s="42"/>
      <c r="V433" s="43"/>
      <c r="W433" s="43"/>
      <c r="X433" s="44"/>
      <c r="Y433" s="82" t="s">
        <v>30</v>
      </c>
      <c r="Z433" s="83">
        <v>5.0</v>
      </c>
      <c r="AA433" s="84" t="s">
        <v>31</v>
      </c>
      <c r="AB433" s="45">
        <f>ROUND(ROUND(ROUND(G368+K404,0)*Q428,0)-Z433,0)</f>
        <v>265</v>
      </c>
      <c r="AC433" s="79"/>
    </row>
    <row r="434" ht="16.5" customHeight="1">
      <c r="A434" s="29">
        <v>63.0</v>
      </c>
      <c r="B434" s="30">
        <v>1826.0</v>
      </c>
      <c r="C434" s="32" t="s">
        <v>464</v>
      </c>
      <c r="D434" s="94"/>
      <c r="E434" s="94"/>
      <c r="F434" s="103"/>
      <c r="G434" s="8"/>
      <c r="H434" s="8"/>
      <c r="I434" s="54"/>
      <c r="J434" s="65"/>
      <c r="K434" s="65"/>
      <c r="L434" s="65"/>
      <c r="M434" s="83"/>
      <c r="N434" s="134"/>
      <c r="O434" s="134"/>
      <c r="P434" s="83"/>
      <c r="Q434" s="90"/>
      <c r="R434" s="90"/>
      <c r="S434" s="126"/>
      <c r="T434" s="56"/>
      <c r="U434" s="58"/>
      <c r="V434" s="59" t="s">
        <v>20</v>
      </c>
      <c r="W434" s="41" t="s">
        <v>21</v>
      </c>
      <c r="X434" s="86">
        <v>0.85</v>
      </c>
      <c r="Y434" s="482"/>
      <c r="Z434" s="83"/>
      <c r="AA434" s="84"/>
      <c r="AB434" s="45">
        <f>ROUND(ROUND(ROUND(ROUND(G368+K404,0)*Q428,0)*X434,0)-Z433,0)</f>
        <v>225</v>
      </c>
      <c r="AC434" s="79"/>
    </row>
    <row r="435" ht="16.5" customHeight="1">
      <c r="A435" s="29">
        <v>63.0</v>
      </c>
      <c r="B435" s="30">
        <v>1827.0</v>
      </c>
      <c r="C435" s="32" t="s">
        <v>465</v>
      </c>
      <c r="D435" s="94"/>
      <c r="E435" s="94"/>
      <c r="F435" s="103"/>
      <c r="G435" s="8"/>
      <c r="H435" s="8"/>
      <c r="I435" s="54"/>
      <c r="J435" s="65"/>
      <c r="K435" s="65"/>
      <c r="L435" s="65"/>
      <c r="M435" s="83"/>
      <c r="N435" s="134"/>
      <c r="O435" s="134"/>
      <c r="P435" s="83"/>
      <c r="Q435" s="90"/>
      <c r="R435" s="90"/>
      <c r="S435" s="128" t="s">
        <v>326</v>
      </c>
      <c r="T435" s="83" t="s">
        <v>21</v>
      </c>
      <c r="U435" s="91">
        <f>$U$297</f>
        <v>0.7</v>
      </c>
      <c r="V435" s="88"/>
      <c r="W435" s="88"/>
      <c r="X435" s="89"/>
      <c r="Y435" s="482"/>
      <c r="Z435" s="90"/>
      <c r="AA435" s="91"/>
      <c r="AB435" s="45">
        <f>ROUND(ROUND(ROUND(ROUND(G368+K404,0)*Q428,0)*U435,0)-Z433,0)</f>
        <v>184</v>
      </c>
      <c r="AC435" s="79"/>
    </row>
    <row r="436" ht="16.5" customHeight="1">
      <c r="A436" s="29">
        <v>63.0</v>
      </c>
      <c r="B436" s="30">
        <v>1828.0</v>
      </c>
      <c r="C436" s="32" t="s">
        <v>466</v>
      </c>
      <c r="D436" s="94"/>
      <c r="E436" s="94"/>
      <c r="F436" s="103"/>
      <c r="G436" s="8"/>
      <c r="H436" s="8"/>
      <c r="I436" s="54"/>
      <c r="J436" s="65"/>
      <c r="K436" s="65"/>
      <c r="L436" s="65"/>
      <c r="M436" s="83"/>
      <c r="N436" s="134"/>
      <c r="O436" s="134"/>
      <c r="P436" s="83"/>
      <c r="Q436" s="90"/>
      <c r="R436" s="90"/>
      <c r="S436" s="484"/>
      <c r="T436" s="56"/>
      <c r="U436" s="72"/>
      <c r="V436" s="73" t="s">
        <v>20</v>
      </c>
      <c r="W436" s="74" t="s">
        <v>21</v>
      </c>
      <c r="X436" s="92">
        <v>0.85</v>
      </c>
      <c r="Y436" s="482"/>
      <c r="Z436" s="90"/>
      <c r="AA436" s="91"/>
      <c r="AB436" s="45">
        <f>ROUND(ROUND(ROUND(ROUND(ROUND(G368+K404,0)*Q428,0)*U435,0)*X436,0)-Z433,0)</f>
        <v>156</v>
      </c>
      <c r="AC436" s="79"/>
    </row>
    <row r="437" ht="16.5" customHeight="1">
      <c r="A437" s="29">
        <v>63.0</v>
      </c>
      <c r="B437" s="30">
        <v>1829.0</v>
      </c>
      <c r="C437" s="32" t="s">
        <v>467</v>
      </c>
      <c r="D437" s="94"/>
      <c r="E437" s="94"/>
      <c r="F437" s="103"/>
      <c r="G437" s="8"/>
      <c r="H437" s="8"/>
      <c r="I437" s="54"/>
      <c r="J437" s="65"/>
      <c r="K437" s="65"/>
      <c r="L437" s="65"/>
      <c r="M437" s="83"/>
      <c r="N437" s="134"/>
      <c r="O437" s="134"/>
      <c r="P437" s="83"/>
      <c r="Q437" s="90"/>
      <c r="R437" s="91"/>
      <c r="S437" s="128" t="s">
        <v>329</v>
      </c>
      <c r="T437" s="83" t="s">
        <v>21</v>
      </c>
      <c r="U437" s="91">
        <f>$U$299</f>
        <v>0.85</v>
      </c>
      <c r="V437" s="77"/>
      <c r="W437" s="77"/>
      <c r="X437" s="72"/>
      <c r="Y437" s="482"/>
      <c r="Z437" s="90"/>
      <c r="AA437" s="91"/>
      <c r="AB437" s="45">
        <f>ROUND(ROUND(ROUND(ROUND(G368+K404,0)*Q428,0)*U437,0)-Z433,0)</f>
        <v>225</v>
      </c>
      <c r="AC437" s="79"/>
    </row>
    <row r="438" ht="16.5" customHeight="1">
      <c r="A438" s="29">
        <v>63.0</v>
      </c>
      <c r="B438" s="30">
        <v>1830.0</v>
      </c>
      <c r="C438" s="32" t="s">
        <v>468</v>
      </c>
      <c r="D438" s="94"/>
      <c r="E438" s="94"/>
      <c r="F438" s="136"/>
      <c r="G438" s="22"/>
      <c r="H438" s="22"/>
      <c r="I438" s="109"/>
      <c r="J438" s="115"/>
      <c r="K438" s="115"/>
      <c r="L438" s="115"/>
      <c r="M438" s="56"/>
      <c r="N438" s="138"/>
      <c r="O438" s="138"/>
      <c r="P438" s="56"/>
      <c r="Q438" s="77"/>
      <c r="R438" s="72"/>
      <c r="S438" s="484"/>
      <c r="T438" s="56"/>
      <c r="U438" s="72"/>
      <c r="V438" s="73" t="s">
        <v>20</v>
      </c>
      <c r="W438" s="74" t="s">
        <v>21</v>
      </c>
      <c r="X438" s="92">
        <v>0.85</v>
      </c>
      <c r="Y438" s="484"/>
      <c r="Z438" s="77"/>
      <c r="AA438" s="72"/>
      <c r="AB438" s="45">
        <f>ROUND(ROUND(ROUND(ROUND(ROUND(G368+K404,0)*Q428,0)*U437,0)*X438,0)-Z433,0)</f>
        <v>191</v>
      </c>
      <c r="AC438" s="79"/>
    </row>
    <row r="439" ht="16.5" customHeight="1">
      <c r="A439" s="29">
        <v>63.0</v>
      </c>
      <c r="B439" s="30">
        <v>1231.0</v>
      </c>
      <c r="C439" s="32" t="s">
        <v>469</v>
      </c>
      <c r="D439" s="94"/>
      <c r="E439" s="94"/>
      <c r="F439" s="102" t="s">
        <v>77</v>
      </c>
      <c r="G439" s="35"/>
      <c r="H439" s="35"/>
      <c r="I439" s="36"/>
      <c r="J439" s="7"/>
      <c r="K439" s="7"/>
      <c r="L439" s="38"/>
      <c r="M439" s="7"/>
      <c r="N439" s="40"/>
      <c r="O439" s="41"/>
      <c r="P439" s="7"/>
      <c r="Q439" s="7"/>
      <c r="R439" s="7"/>
      <c r="S439" s="118"/>
      <c r="T439" s="41"/>
      <c r="U439" s="42"/>
      <c r="V439" s="43"/>
      <c r="W439" s="43"/>
      <c r="X439" s="43"/>
      <c r="Y439" s="43"/>
      <c r="Z439" s="43"/>
      <c r="AA439" s="44"/>
      <c r="AB439" s="45">
        <f>ROUND(G440,0)</f>
        <v>412</v>
      </c>
      <c r="AC439" s="79"/>
    </row>
    <row r="440" ht="16.5" customHeight="1">
      <c r="A440" s="29">
        <v>63.0</v>
      </c>
      <c r="B440" s="30">
        <v>1841.0</v>
      </c>
      <c r="C440" s="32" t="s">
        <v>470</v>
      </c>
      <c r="D440" s="94"/>
      <c r="E440" s="94"/>
      <c r="F440" s="482"/>
      <c r="G440" s="50">
        <v>412.0</v>
      </c>
      <c r="H440" s="8" t="s">
        <v>9</v>
      </c>
      <c r="I440" s="51"/>
      <c r="J440" s="8"/>
      <c r="K440" s="8"/>
      <c r="L440" s="53"/>
      <c r="M440" s="8"/>
      <c r="N440" s="125"/>
      <c r="O440" s="83"/>
      <c r="P440" s="8"/>
      <c r="Q440" s="8"/>
      <c r="R440" s="8"/>
      <c r="S440" s="126"/>
      <c r="T440" s="56"/>
      <c r="U440" s="58"/>
      <c r="V440" s="59" t="s">
        <v>20</v>
      </c>
      <c r="W440" s="41" t="s">
        <v>21</v>
      </c>
      <c r="X440" s="60">
        <v>0.85</v>
      </c>
      <c r="Y440" s="43"/>
      <c r="Z440" s="43"/>
      <c r="AA440" s="44"/>
      <c r="AB440" s="45">
        <f>ROUND(G440*X440,0)</f>
        <v>350</v>
      </c>
      <c r="AC440" s="79"/>
    </row>
    <row r="441" ht="16.5" customHeight="1">
      <c r="A441" s="29">
        <v>63.0</v>
      </c>
      <c r="B441" s="30">
        <v>1232.0</v>
      </c>
      <c r="C441" s="32" t="s">
        <v>471</v>
      </c>
      <c r="D441" s="94"/>
      <c r="E441" s="94"/>
      <c r="F441" s="482"/>
      <c r="G441" s="63"/>
      <c r="H441" s="63"/>
      <c r="I441" s="51"/>
      <c r="J441" s="52"/>
      <c r="K441" s="8"/>
      <c r="L441" s="53"/>
      <c r="M441" s="144"/>
      <c r="N441" s="127"/>
      <c r="O441" s="14"/>
      <c r="P441" s="8"/>
      <c r="Q441" s="8"/>
      <c r="R441" s="8"/>
      <c r="S441" s="128" t="s">
        <v>326</v>
      </c>
      <c r="T441" s="41" t="s">
        <v>21</v>
      </c>
      <c r="U441" s="68">
        <f>$U$297</f>
        <v>0.7</v>
      </c>
      <c r="V441" s="88"/>
      <c r="W441" s="88"/>
      <c r="X441" s="88"/>
      <c r="Y441" s="88"/>
      <c r="Z441" s="88"/>
      <c r="AA441" s="89"/>
      <c r="AB441" s="45">
        <f>ROUND(G440*U441,0)</f>
        <v>288</v>
      </c>
      <c r="AC441" s="79"/>
    </row>
    <row r="442" ht="16.5" customHeight="1">
      <c r="A442" s="29">
        <v>63.0</v>
      </c>
      <c r="B442" s="30">
        <v>1842.0</v>
      </c>
      <c r="C442" s="32" t="s">
        <v>472</v>
      </c>
      <c r="D442" s="94"/>
      <c r="E442" s="94"/>
      <c r="F442" s="482"/>
      <c r="G442" s="63"/>
      <c r="H442" s="63"/>
      <c r="I442" s="51"/>
      <c r="J442" s="52"/>
      <c r="K442" s="8"/>
      <c r="L442" s="53"/>
      <c r="M442" s="144"/>
      <c r="N442" s="127"/>
      <c r="O442" s="14"/>
      <c r="P442" s="8"/>
      <c r="Q442" s="8"/>
      <c r="R442" s="8"/>
      <c r="S442" s="484"/>
      <c r="T442" s="56"/>
      <c r="U442" s="72"/>
      <c r="V442" s="73" t="s">
        <v>20</v>
      </c>
      <c r="W442" s="74" t="s">
        <v>21</v>
      </c>
      <c r="X442" s="75">
        <v>0.85</v>
      </c>
      <c r="Y442" s="43"/>
      <c r="Z442" s="43"/>
      <c r="AA442" s="44"/>
      <c r="AB442" s="45">
        <f>ROUND(ROUND(G440*U441,0)*X442,0)</f>
        <v>245</v>
      </c>
      <c r="AC442" s="79"/>
    </row>
    <row r="443" ht="16.5" customHeight="1">
      <c r="A443" s="29">
        <v>63.0</v>
      </c>
      <c r="B443" s="30">
        <v>1235.0</v>
      </c>
      <c r="C443" s="32" t="s">
        <v>473</v>
      </c>
      <c r="D443" s="94"/>
      <c r="E443" s="94"/>
      <c r="F443" s="482"/>
      <c r="G443" s="63"/>
      <c r="H443" s="63"/>
      <c r="I443" s="51"/>
      <c r="J443" s="52"/>
      <c r="K443" s="8"/>
      <c r="L443" s="53"/>
      <c r="M443" s="144"/>
      <c r="N443" s="127"/>
      <c r="O443" s="14"/>
      <c r="P443" s="8"/>
      <c r="Q443" s="8"/>
      <c r="R443" s="8"/>
      <c r="S443" s="128" t="s">
        <v>329</v>
      </c>
      <c r="T443" s="41" t="s">
        <v>21</v>
      </c>
      <c r="U443" s="68">
        <f>$U$299</f>
        <v>0.85</v>
      </c>
      <c r="V443" s="77"/>
      <c r="W443" s="77"/>
      <c r="X443" s="77"/>
      <c r="Y443" s="77"/>
      <c r="Z443" s="77"/>
      <c r="AA443" s="72"/>
      <c r="AB443" s="45">
        <f>ROUND(G440*U443,0)</f>
        <v>350</v>
      </c>
      <c r="AC443" s="79"/>
    </row>
    <row r="444" ht="16.5" customHeight="1">
      <c r="A444" s="29">
        <v>63.0</v>
      </c>
      <c r="B444" s="30">
        <v>1843.0</v>
      </c>
      <c r="C444" s="32" t="s">
        <v>474</v>
      </c>
      <c r="D444" s="94"/>
      <c r="E444" s="94"/>
      <c r="F444" s="482"/>
      <c r="G444" s="63"/>
      <c r="H444" s="63"/>
      <c r="I444" s="51"/>
      <c r="J444" s="52"/>
      <c r="K444" s="8"/>
      <c r="L444" s="53"/>
      <c r="M444" s="14"/>
      <c r="N444" s="127"/>
      <c r="O444" s="14"/>
      <c r="P444" s="8"/>
      <c r="Q444" s="8"/>
      <c r="R444" s="8"/>
      <c r="S444" s="484"/>
      <c r="T444" s="56"/>
      <c r="U444" s="72"/>
      <c r="V444" s="73" t="s">
        <v>20</v>
      </c>
      <c r="W444" s="74" t="s">
        <v>21</v>
      </c>
      <c r="X444" s="75">
        <v>0.85</v>
      </c>
      <c r="Y444" s="43"/>
      <c r="Z444" s="43"/>
      <c r="AA444" s="44"/>
      <c r="AB444" s="45">
        <f>ROUND(ROUND(G440*U443,0)*X444,0)</f>
        <v>298</v>
      </c>
      <c r="AC444" s="79"/>
    </row>
    <row r="445" ht="16.5" customHeight="1">
      <c r="A445" s="29">
        <v>63.0</v>
      </c>
      <c r="B445" s="30">
        <v>1844.0</v>
      </c>
      <c r="C445" s="32" t="s">
        <v>475</v>
      </c>
      <c r="D445" s="94"/>
      <c r="E445" s="94"/>
      <c r="F445" s="76"/>
      <c r="G445" s="63"/>
      <c r="H445" s="63"/>
      <c r="I445" s="51"/>
      <c r="J445" s="52"/>
      <c r="K445" s="8"/>
      <c r="L445" s="53"/>
      <c r="M445" s="14"/>
      <c r="N445" s="127"/>
      <c r="O445" s="14"/>
      <c r="P445" s="8"/>
      <c r="Q445" s="8"/>
      <c r="R445" s="8"/>
      <c r="S445" s="118"/>
      <c r="T445" s="41"/>
      <c r="U445" s="42"/>
      <c r="V445" s="43"/>
      <c r="W445" s="43"/>
      <c r="X445" s="44"/>
      <c r="Y445" s="82" t="s">
        <v>30</v>
      </c>
      <c r="Z445" s="83">
        <v>5.0</v>
      </c>
      <c r="AA445" s="84" t="s">
        <v>31</v>
      </c>
      <c r="AB445" s="45">
        <f>ROUND(G440-Z445,0)</f>
        <v>407</v>
      </c>
      <c r="AC445" s="79"/>
    </row>
    <row r="446" ht="16.5" customHeight="1">
      <c r="A446" s="29">
        <v>63.0</v>
      </c>
      <c r="B446" s="30">
        <v>1845.0</v>
      </c>
      <c r="C446" s="32" t="s">
        <v>476</v>
      </c>
      <c r="D446" s="94"/>
      <c r="E446" s="94"/>
      <c r="F446" s="76"/>
      <c r="G446" s="63"/>
      <c r="H446" s="63"/>
      <c r="I446" s="51"/>
      <c r="J446" s="52"/>
      <c r="K446" s="8"/>
      <c r="L446" s="53"/>
      <c r="M446" s="14"/>
      <c r="N446" s="127"/>
      <c r="O446" s="14"/>
      <c r="P446" s="8"/>
      <c r="Q446" s="8"/>
      <c r="R446" s="8"/>
      <c r="S446" s="126"/>
      <c r="T446" s="56"/>
      <c r="U446" s="58"/>
      <c r="V446" s="59" t="s">
        <v>20</v>
      </c>
      <c r="W446" s="41" t="s">
        <v>21</v>
      </c>
      <c r="X446" s="86">
        <v>0.85</v>
      </c>
      <c r="Y446" s="482"/>
      <c r="Z446" s="83"/>
      <c r="AA446" s="84"/>
      <c r="AB446" s="45">
        <f>ROUND(ROUND(G440*X446,0)-Z445,0)</f>
        <v>345</v>
      </c>
      <c r="AC446" s="79"/>
    </row>
    <row r="447" ht="16.5" customHeight="1">
      <c r="A447" s="29">
        <v>63.0</v>
      </c>
      <c r="B447" s="30">
        <v>1846.0</v>
      </c>
      <c r="C447" s="32" t="s">
        <v>477</v>
      </c>
      <c r="D447" s="94"/>
      <c r="E447" s="94"/>
      <c r="F447" s="76"/>
      <c r="G447" s="63"/>
      <c r="H447" s="63"/>
      <c r="I447" s="51"/>
      <c r="J447" s="52"/>
      <c r="K447" s="8"/>
      <c r="L447" s="53"/>
      <c r="M447" s="14"/>
      <c r="N447" s="127"/>
      <c r="O447" s="14"/>
      <c r="P447" s="8"/>
      <c r="Q447" s="8"/>
      <c r="R447" s="8"/>
      <c r="S447" s="128" t="s">
        <v>326</v>
      </c>
      <c r="T447" s="83" t="s">
        <v>21</v>
      </c>
      <c r="U447" s="91">
        <v>0.7</v>
      </c>
      <c r="V447" s="88"/>
      <c r="W447" s="88"/>
      <c r="X447" s="89"/>
      <c r="Y447" s="482"/>
      <c r="Z447" s="90"/>
      <c r="AA447" s="91"/>
      <c r="AB447" s="45">
        <f>ROUND(ROUND(G440*U447,0)-Z445,0)</f>
        <v>283</v>
      </c>
      <c r="AC447" s="79"/>
    </row>
    <row r="448" ht="16.5" customHeight="1">
      <c r="A448" s="29">
        <v>63.0</v>
      </c>
      <c r="B448" s="30">
        <v>1847.0</v>
      </c>
      <c r="C448" s="32" t="s">
        <v>478</v>
      </c>
      <c r="D448" s="94"/>
      <c r="E448" s="94"/>
      <c r="F448" s="76"/>
      <c r="G448" s="63"/>
      <c r="H448" s="63"/>
      <c r="I448" s="51"/>
      <c r="J448" s="52"/>
      <c r="K448" s="8"/>
      <c r="L448" s="53"/>
      <c r="M448" s="14"/>
      <c r="N448" s="127"/>
      <c r="O448" s="14"/>
      <c r="P448" s="8"/>
      <c r="Q448" s="8"/>
      <c r="R448" s="8"/>
      <c r="S448" s="484"/>
      <c r="T448" s="56"/>
      <c r="U448" s="72"/>
      <c r="V448" s="73" t="s">
        <v>20</v>
      </c>
      <c r="W448" s="74" t="s">
        <v>21</v>
      </c>
      <c r="X448" s="92">
        <v>0.85</v>
      </c>
      <c r="Y448" s="482"/>
      <c r="Z448" s="90"/>
      <c r="AA448" s="91"/>
      <c r="AB448" s="45">
        <f>ROUND(ROUND(ROUND(G440*U447,0)*X448,0)-Z445,0)</f>
        <v>240</v>
      </c>
      <c r="AC448" s="79"/>
    </row>
    <row r="449" ht="16.5" customHeight="1">
      <c r="A449" s="29">
        <v>63.0</v>
      </c>
      <c r="B449" s="30">
        <v>1848.0</v>
      </c>
      <c r="C449" s="32" t="s">
        <v>479</v>
      </c>
      <c r="D449" s="94"/>
      <c r="E449" s="94"/>
      <c r="F449" s="76"/>
      <c r="G449" s="63"/>
      <c r="H449" s="63"/>
      <c r="I449" s="51"/>
      <c r="J449" s="52"/>
      <c r="K449" s="8"/>
      <c r="L449" s="53"/>
      <c r="M449" s="14"/>
      <c r="N449" s="127"/>
      <c r="O449" s="14"/>
      <c r="P449" s="8"/>
      <c r="Q449" s="8"/>
      <c r="R449" s="8"/>
      <c r="S449" s="128" t="s">
        <v>329</v>
      </c>
      <c r="T449" s="83" t="s">
        <v>21</v>
      </c>
      <c r="U449" s="91">
        <v>0.85</v>
      </c>
      <c r="V449" s="77"/>
      <c r="W449" s="77"/>
      <c r="X449" s="72"/>
      <c r="Y449" s="482"/>
      <c r="Z449" s="90"/>
      <c r="AA449" s="91"/>
      <c r="AB449" s="45">
        <f>ROUND(ROUND(G440*U449,0)-Z445,0)</f>
        <v>345</v>
      </c>
      <c r="AC449" s="79"/>
    </row>
    <row r="450" ht="16.5" customHeight="1">
      <c r="A450" s="29">
        <v>63.0</v>
      </c>
      <c r="B450" s="30">
        <v>1849.0</v>
      </c>
      <c r="C450" s="32" t="s">
        <v>480</v>
      </c>
      <c r="D450" s="94"/>
      <c r="E450" s="94"/>
      <c r="F450" s="76"/>
      <c r="G450" s="63"/>
      <c r="H450" s="63"/>
      <c r="I450" s="51"/>
      <c r="J450" s="52"/>
      <c r="K450" s="8"/>
      <c r="L450" s="53"/>
      <c r="M450" s="14"/>
      <c r="N450" s="127"/>
      <c r="O450" s="14"/>
      <c r="P450" s="8"/>
      <c r="Q450" s="8"/>
      <c r="R450" s="8"/>
      <c r="S450" s="484"/>
      <c r="T450" s="56"/>
      <c r="U450" s="72"/>
      <c r="V450" s="73" t="s">
        <v>20</v>
      </c>
      <c r="W450" s="74" t="s">
        <v>21</v>
      </c>
      <c r="X450" s="92">
        <v>0.85</v>
      </c>
      <c r="Y450" s="484"/>
      <c r="Z450" s="77"/>
      <c r="AA450" s="72"/>
      <c r="AB450" s="45">
        <f>ROUND(ROUND(ROUND(G440*U449,0)*X450,0)-Z445,0)</f>
        <v>293</v>
      </c>
      <c r="AC450" s="79"/>
    </row>
    <row r="451" ht="16.5" customHeight="1">
      <c r="A451" s="29">
        <v>63.0</v>
      </c>
      <c r="B451" s="30">
        <v>1233.0</v>
      </c>
      <c r="C451" s="32" t="s">
        <v>481</v>
      </c>
      <c r="D451" s="94"/>
      <c r="E451" s="94"/>
      <c r="F451" s="127"/>
      <c r="G451" s="8"/>
      <c r="H451" s="8"/>
      <c r="I451" s="54"/>
      <c r="J451" s="69"/>
      <c r="K451" s="65"/>
      <c r="L451" s="65"/>
      <c r="M451" s="8"/>
      <c r="N451" s="33" t="s">
        <v>23</v>
      </c>
      <c r="O451" s="130" t="s">
        <v>24</v>
      </c>
      <c r="P451" s="7"/>
      <c r="Q451" s="7"/>
      <c r="R451" s="39"/>
      <c r="S451" s="118"/>
      <c r="T451" s="41"/>
      <c r="U451" s="42"/>
      <c r="V451" s="43"/>
      <c r="W451" s="43"/>
      <c r="X451" s="43"/>
      <c r="Y451" s="43"/>
      <c r="Z451" s="43"/>
      <c r="AA451" s="44"/>
      <c r="AB451" s="45">
        <f>ROUND(G440*Q452,0)</f>
        <v>288</v>
      </c>
      <c r="AC451" s="79"/>
    </row>
    <row r="452" ht="16.5" customHeight="1">
      <c r="A452" s="29">
        <v>63.0</v>
      </c>
      <c r="B452" s="30">
        <v>1850.0</v>
      </c>
      <c r="C452" s="32" t="s">
        <v>482</v>
      </c>
      <c r="D452" s="94"/>
      <c r="E452" s="94"/>
      <c r="F452" s="127"/>
      <c r="G452" s="63"/>
      <c r="H452" s="8"/>
      <c r="I452" s="54"/>
      <c r="J452" s="69"/>
      <c r="K452" s="65"/>
      <c r="L452" s="65"/>
      <c r="M452" s="8"/>
      <c r="N452" s="481"/>
      <c r="O452" s="482"/>
      <c r="P452" s="83" t="s">
        <v>21</v>
      </c>
      <c r="Q452" s="90">
        <v>0.7</v>
      </c>
      <c r="R452" s="54"/>
      <c r="S452" s="126"/>
      <c r="T452" s="56"/>
      <c r="U452" s="58"/>
      <c r="V452" s="59" t="s">
        <v>20</v>
      </c>
      <c r="W452" s="41" t="s">
        <v>21</v>
      </c>
      <c r="X452" s="60">
        <v>0.85</v>
      </c>
      <c r="Y452" s="43"/>
      <c r="Z452" s="43"/>
      <c r="AA452" s="44"/>
      <c r="AB452" s="45">
        <f>ROUND(ROUND(G440*Q452,0)*X452,0)</f>
        <v>245</v>
      </c>
      <c r="AC452" s="79"/>
    </row>
    <row r="453" ht="16.5" customHeight="1">
      <c r="A453" s="29">
        <v>63.0</v>
      </c>
      <c r="B453" s="30">
        <v>1234.0</v>
      </c>
      <c r="C453" s="32" t="s">
        <v>483</v>
      </c>
      <c r="D453" s="94"/>
      <c r="E453" s="94"/>
      <c r="F453" s="103"/>
      <c r="G453" s="8"/>
      <c r="H453" s="8"/>
      <c r="I453" s="54"/>
      <c r="J453" s="69"/>
      <c r="K453" s="65"/>
      <c r="L453" s="65"/>
      <c r="M453" s="83"/>
      <c r="N453" s="481"/>
      <c r="O453" s="482"/>
      <c r="P453" s="83"/>
      <c r="Q453" s="90"/>
      <c r="R453" s="91"/>
      <c r="S453" s="145" t="s">
        <v>326</v>
      </c>
      <c r="T453" s="41" t="s">
        <v>21</v>
      </c>
      <c r="U453" s="68">
        <f>$U$297</f>
        <v>0.7</v>
      </c>
      <c r="V453" s="88"/>
      <c r="W453" s="88"/>
      <c r="X453" s="88"/>
      <c r="Y453" s="88"/>
      <c r="Z453" s="88"/>
      <c r="AA453" s="89"/>
      <c r="AB453" s="45">
        <f>ROUND(ROUND(G440*Q452,0)*U453,0)</f>
        <v>202</v>
      </c>
      <c r="AC453" s="79"/>
    </row>
    <row r="454" ht="16.5" customHeight="1">
      <c r="A454" s="29">
        <v>63.0</v>
      </c>
      <c r="B454" s="30">
        <v>1851.0</v>
      </c>
      <c r="C454" s="32" t="s">
        <v>484</v>
      </c>
      <c r="D454" s="94"/>
      <c r="E454" s="94"/>
      <c r="F454" s="103"/>
      <c r="G454" s="8"/>
      <c r="H454" s="8"/>
      <c r="I454" s="54"/>
      <c r="J454" s="69"/>
      <c r="K454" s="65"/>
      <c r="L454" s="65"/>
      <c r="M454" s="83"/>
      <c r="N454" s="481"/>
      <c r="O454" s="482"/>
      <c r="P454" s="83"/>
      <c r="Q454" s="90"/>
      <c r="R454" s="91"/>
      <c r="S454" s="484"/>
      <c r="T454" s="56"/>
      <c r="U454" s="72"/>
      <c r="V454" s="73" t="s">
        <v>20</v>
      </c>
      <c r="W454" s="74" t="s">
        <v>21</v>
      </c>
      <c r="X454" s="75">
        <v>0.85</v>
      </c>
      <c r="Y454" s="43"/>
      <c r="Z454" s="43"/>
      <c r="AA454" s="44"/>
      <c r="AB454" s="45">
        <f>ROUND(ROUND(ROUND(G440*Q452,0)*U453,0)*X454,0)</f>
        <v>172</v>
      </c>
      <c r="AC454" s="79"/>
    </row>
    <row r="455" ht="16.5" customHeight="1">
      <c r="A455" s="29">
        <v>63.0</v>
      </c>
      <c r="B455" s="30">
        <v>1236.0</v>
      </c>
      <c r="C455" s="32" t="s">
        <v>485</v>
      </c>
      <c r="D455" s="94"/>
      <c r="E455" s="94"/>
      <c r="F455" s="103"/>
      <c r="G455" s="8"/>
      <c r="H455" s="8"/>
      <c r="I455" s="54"/>
      <c r="J455" s="69"/>
      <c r="K455" s="65"/>
      <c r="L455" s="65"/>
      <c r="M455" s="132"/>
      <c r="N455" s="481"/>
      <c r="O455" s="482"/>
      <c r="P455" s="83"/>
      <c r="Q455" s="90"/>
      <c r="R455" s="91"/>
      <c r="S455" s="128" t="s">
        <v>329</v>
      </c>
      <c r="T455" s="41" t="s">
        <v>21</v>
      </c>
      <c r="U455" s="68">
        <f>$U$299</f>
        <v>0.85</v>
      </c>
      <c r="V455" s="77"/>
      <c r="W455" s="77"/>
      <c r="X455" s="77"/>
      <c r="Y455" s="77"/>
      <c r="Z455" s="77"/>
      <c r="AA455" s="72"/>
      <c r="AB455" s="45">
        <f>ROUND(ROUND(G440*Q452,0)*U455,0)</f>
        <v>245</v>
      </c>
      <c r="AC455" s="79"/>
    </row>
    <row r="456" ht="16.5" customHeight="1">
      <c r="A456" s="29">
        <v>63.0</v>
      </c>
      <c r="B456" s="30">
        <v>1852.0</v>
      </c>
      <c r="C456" s="32" t="s">
        <v>486</v>
      </c>
      <c r="D456" s="94"/>
      <c r="E456" s="94"/>
      <c r="F456" s="103"/>
      <c r="G456" s="8"/>
      <c r="H456" s="8"/>
      <c r="I456" s="54"/>
      <c r="J456" s="69"/>
      <c r="K456" s="65"/>
      <c r="L456" s="65"/>
      <c r="M456" s="132"/>
      <c r="N456" s="481"/>
      <c r="O456" s="482"/>
      <c r="P456" s="83"/>
      <c r="Q456" s="90"/>
      <c r="R456" s="91"/>
      <c r="S456" s="484"/>
      <c r="T456" s="56"/>
      <c r="U456" s="72"/>
      <c r="V456" s="73" t="s">
        <v>20</v>
      </c>
      <c r="W456" s="74" t="s">
        <v>21</v>
      </c>
      <c r="X456" s="75">
        <v>0.85</v>
      </c>
      <c r="Y456" s="43"/>
      <c r="Z456" s="43"/>
      <c r="AA456" s="44"/>
      <c r="AB456" s="45">
        <f>ROUND(ROUND(ROUND(G440*Q452,0)*U455,0)*X456,0)</f>
        <v>208</v>
      </c>
      <c r="AC456" s="79"/>
    </row>
    <row r="457" ht="16.5" customHeight="1">
      <c r="A457" s="29">
        <v>63.0</v>
      </c>
      <c r="B457" s="30">
        <v>1853.0</v>
      </c>
      <c r="C457" s="32" t="s">
        <v>487</v>
      </c>
      <c r="D457" s="94"/>
      <c r="E457" s="94"/>
      <c r="F457" s="103"/>
      <c r="G457" s="8"/>
      <c r="H457" s="8"/>
      <c r="I457" s="54"/>
      <c r="J457" s="69"/>
      <c r="K457" s="65"/>
      <c r="L457" s="65"/>
      <c r="M457" s="132"/>
      <c r="N457" s="133"/>
      <c r="O457" s="482"/>
      <c r="P457" s="83"/>
      <c r="Q457" s="90"/>
      <c r="R457" s="91"/>
      <c r="S457" s="118"/>
      <c r="T457" s="41"/>
      <c r="U457" s="42"/>
      <c r="V457" s="43"/>
      <c r="W457" s="43"/>
      <c r="X457" s="44"/>
      <c r="Y457" s="82" t="s">
        <v>30</v>
      </c>
      <c r="Z457" s="83">
        <v>5.0</v>
      </c>
      <c r="AA457" s="84" t="s">
        <v>31</v>
      </c>
      <c r="AB457" s="45">
        <f>ROUND(ROUND(G440*Q452,0)-Z457,0)</f>
        <v>283</v>
      </c>
      <c r="AC457" s="79"/>
    </row>
    <row r="458" ht="16.5" customHeight="1">
      <c r="A458" s="29">
        <v>63.0</v>
      </c>
      <c r="B458" s="30">
        <v>1854.0</v>
      </c>
      <c r="C458" s="32" t="s">
        <v>488</v>
      </c>
      <c r="D458" s="94"/>
      <c r="E458" s="94"/>
      <c r="F458" s="103"/>
      <c r="G458" s="8"/>
      <c r="H458" s="8"/>
      <c r="I458" s="54"/>
      <c r="J458" s="69"/>
      <c r="K458" s="65"/>
      <c r="L458" s="65"/>
      <c r="M458" s="83"/>
      <c r="N458" s="134"/>
      <c r="O458" s="134"/>
      <c r="P458" s="83"/>
      <c r="Q458" s="90"/>
      <c r="R458" s="91"/>
      <c r="S458" s="126"/>
      <c r="T458" s="56"/>
      <c r="U458" s="58"/>
      <c r="V458" s="59" t="s">
        <v>20</v>
      </c>
      <c r="W458" s="41" t="s">
        <v>21</v>
      </c>
      <c r="X458" s="86">
        <v>0.85</v>
      </c>
      <c r="Y458" s="482"/>
      <c r="Z458" s="83"/>
      <c r="AA458" s="84"/>
      <c r="AB458" s="45">
        <f>ROUND(ROUND(ROUND(G440*Q452,0)*X458,0)-Z457,0)</f>
        <v>240</v>
      </c>
      <c r="AC458" s="79"/>
    </row>
    <row r="459" ht="16.5" customHeight="1">
      <c r="A459" s="29">
        <v>63.0</v>
      </c>
      <c r="B459" s="30">
        <v>1855.0</v>
      </c>
      <c r="C459" s="32" t="s">
        <v>489</v>
      </c>
      <c r="D459" s="94"/>
      <c r="E459" s="94"/>
      <c r="F459" s="103"/>
      <c r="G459" s="8"/>
      <c r="H459" s="8"/>
      <c r="I459" s="54"/>
      <c r="J459" s="69"/>
      <c r="K459" s="65"/>
      <c r="L459" s="65"/>
      <c r="M459" s="83"/>
      <c r="N459" s="134"/>
      <c r="O459" s="134"/>
      <c r="P459" s="83"/>
      <c r="Q459" s="90"/>
      <c r="R459" s="91"/>
      <c r="S459" s="128" t="s">
        <v>326</v>
      </c>
      <c r="T459" s="83" t="s">
        <v>21</v>
      </c>
      <c r="U459" s="91">
        <f>$U$297</f>
        <v>0.7</v>
      </c>
      <c r="V459" s="88"/>
      <c r="W459" s="88"/>
      <c r="X459" s="89"/>
      <c r="Y459" s="482"/>
      <c r="Z459" s="90"/>
      <c r="AA459" s="91"/>
      <c r="AB459" s="45">
        <f>ROUND(ROUND(ROUND(G440*Q452,0)*U459,0)-Z457,0)</f>
        <v>197</v>
      </c>
      <c r="AC459" s="79"/>
    </row>
    <row r="460" ht="16.5" customHeight="1">
      <c r="A460" s="29">
        <v>63.0</v>
      </c>
      <c r="B460" s="30">
        <v>1856.0</v>
      </c>
      <c r="C460" s="32" t="s">
        <v>490</v>
      </c>
      <c r="D460" s="94"/>
      <c r="E460" s="94"/>
      <c r="F460" s="103"/>
      <c r="G460" s="8"/>
      <c r="H460" s="8"/>
      <c r="I460" s="54"/>
      <c r="J460" s="69"/>
      <c r="K460" s="65"/>
      <c r="L460" s="65"/>
      <c r="M460" s="83"/>
      <c r="N460" s="134"/>
      <c r="O460" s="134"/>
      <c r="P460" s="83"/>
      <c r="Q460" s="90"/>
      <c r="R460" s="91"/>
      <c r="S460" s="484"/>
      <c r="T460" s="56"/>
      <c r="U460" s="72"/>
      <c r="V460" s="73" t="s">
        <v>20</v>
      </c>
      <c r="W460" s="74" t="s">
        <v>21</v>
      </c>
      <c r="X460" s="92">
        <v>0.85</v>
      </c>
      <c r="Y460" s="482"/>
      <c r="Z460" s="90"/>
      <c r="AA460" s="91"/>
      <c r="AB460" s="45">
        <f>ROUND(ROUND(ROUND(ROUND(G440*Q452,0)*U459,0)*X460,0)-Z457,0)</f>
        <v>167</v>
      </c>
      <c r="AC460" s="79"/>
    </row>
    <row r="461" ht="16.5" customHeight="1">
      <c r="A461" s="29">
        <v>63.0</v>
      </c>
      <c r="B461" s="30">
        <v>1857.0</v>
      </c>
      <c r="C461" s="32" t="s">
        <v>491</v>
      </c>
      <c r="D461" s="94"/>
      <c r="E461" s="94"/>
      <c r="F461" s="103"/>
      <c r="G461" s="8"/>
      <c r="H461" s="8"/>
      <c r="I461" s="54"/>
      <c r="J461" s="69"/>
      <c r="K461" s="65"/>
      <c r="L461" s="65"/>
      <c r="M461" s="83"/>
      <c r="N461" s="134"/>
      <c r="O461" s="134"/>
      <c r="P461" s="83"/>
      <c r="Q461" s="90"/>
      <c r="R461" s="91"/>
      <c r="S461" s="128" t="s">
        <v>329</v>
      </c>
      <c r="T461" s="83" t="s">
        <v>21</v>
      </c>
      <c r="U461" s="91">
        <f>$U$299</f>
        <v>0.85</v>
      </c>
      <c r="V461" s="77"/>
      <c r="W461" s="77"/>
      <c r="X461" s="72"/>
      <c r="Y461" s="482"/>
      <c r="Z461" s="90"/>
      <c r="AA461" s="91"/>
      <c r="AB461" s="45">
        <f>ROUND(ROUND(ROUND(G440*Q452,0)*U461,0)-Z457,0)</f>
        <v>240</v>
      </c>
      <c r="AC461" s="79"/>
    </row>
    <row r="462" ht="16.5" customHeight="1">
      <c r="A462" s="29">
        <v>63.0</v>
      </c>
      <c r="B462" s="30">
        <v>1858.0</v>
      </c>
      <c r="C462" s="32" t="s">
        <v>492</v>
      </c>
      <c r="D462" s="94"/>
      <c r="E462" s="94"/>
      <c r="F462" s="103"/>
      <c r="G462" s="8"/>
      <c r="H462" s="8"/>
      <c r="I462" s="54"/>
      <c r="J462" s="69"/>
      <c r="K462" s="65"/>
      <c r="L462" s="65"/>
      <c r="M462" s="83"/>
      <c r="N462" s="134"/>
      <c r="O462" s="134"/>
      <c r="P462" s="83"/>
      <c r="Q462" s="90"/>
      <c r="R462" s="91"/>
      <c r="S462" s="484"/>
      <c r="T462" s="56"/>
      <c r="U462" s="72"/>
      <c r="V462" s="73" t="s">
        <v>20</v>
      </c>
      <c r="W462" s="74" t="s">
        <v>21</v>
      </c>
      <c r="X462" s="92">
        <v>0.85</v>
      </c>
      <c r="Y462" s="484"/>
      <c r="Z462" s="77"/>
      <c r="AA462" s="72"/>
      <c r="AB462" s="45">
        <f>ROUND(ROUND(ROUND(ROUND(G440*Q452,0)*U461,0)*X462,0)-Z457,0)</f>
        <v>203</v>
      </c>
      <c r="AC462" s="79"/>
    </row>
    <row r="463" ht="16.5" customHeight="1">
      <c r="A463" s="29">
        <v>63.0</v>
      </c>
      <c r="B463" s="30">
        <v>1859.0</v>
      </c>
      <c r="C463" s="32" t="s">
        <v>493</v>
      </c>
      <c r="D463" s="94"/>
      <c r="E463" s="94"/>
      <c r="F463" s="103"/>
      <c r="G463" s="8"/>
      <c r="H463" s="8"/>
      <c r="I463" s="54"/>
      <c r="J463" s="69"/>
      <c r="K463" s="65"/>
      <c r="L463" s="65"/>
      <c r="M463" s="83"/>
      <c r="N463" s="134"/>
      <c r="O463" s="130" t="s">
        <v>27</v>
      </c>
      <c r="P463" s="41"/>
      <c r="Q463" s="135"/>
      <c r="R463" s="68"/>
      <c r="S463" s="118"/>
      <c r="T463" s="41"/>
      <c r="U463" s="42"/>
      <c r="V463" s="43"/>
      <c r="W463" s="43"/>
      <c r="X463" s="43"/>
      <c r="Y463" s="43"/>
      <c r="Z463" s="43"/>
      <c r="AA463" s="44"/>
      <c r="AB463" s="45">
        <f>ROUND(G440*Q464,0)</f>
        <v>206</v>
      </c>
      <c r="AC463" s="79"/>
    </row>
    <row r="464" ht="16.5" customHeight="1">
      <c r="A464" s="29">
        <v>63.0</v>
      </c>
      <c r="B464" s="30">
        <v>1860.0</v>
      </c>
      <c r="C464" s="32" t="s">
        <v>494</v>
      </c>
      <c r="D464" s="94"/>
      <c r="E464" s="94"/>
      <c r="F464" s="103"/>
      <c r="G464" s="8"/>
      <c r="H464" s="8"/>
      <c r="I464" s="54"/>
      <c r="J464" s="69"/>
      <c r="K464" s="65"/>
      <c r="L464" s="65"/>
      <c r="M464" s="83"/>
      <c r="N464" s="134"/>
      <c r="O464" s="482"/>
      <c r="P464" s="83" t="s">
        <v>21</v>
      </c>
      <c r="Q464" s="90">
        <v>0.5</v>
      </c>
      <c r="R464" s="91"/>
      <c r="S464" s="126"/>
      <c r="T464" s="56"/>
      <c r="U464" s="58"/>
      <c r="V464" s="59" t="s">
        <v>20</v>
      </c>
      <c r="W464" s="41" t="s">
        <v>21</v>
      </c>
      <c r="X464" s="60">
        <v>0.85</v>
      </c>
      <c r="Y464" s="43"/>
      <c r="Z464" s="43"/>
      <c r="AA464" s="44"/>
      <c r="AB464" s="45">
        <f>ROUND(ROUND(G440*Q464,0)*X464,0)</f>
        <v>175</v>
      </c>
      <c r="AC464" s="79"/>
    </row>
    <row r="465" ht="16.5" customHeight="1">
      <c r="A465" s="29">
        <v>63.0</v>
      </c>
      <c r="B465" s="30">
        <v>1861.0</v>
      </c>
      <c r="C465" s="32" t="s">
        <v>495</v>
      </c>
      <c r="D465" s="94"/>
      <c r="E465" s="94"/>
      <c r="F465" s="103"/>
      <c r="G465" s="8"/>
      <c r="H465" s="8"/>
      <c r="I465" s="54"/>
      <c r="J465" s="69"/>
      <c r="K465" s="65"/>
      <c r="L465" s="65"/>
      <c r="M465" s="83"/>
      <c r="N465" s="134"/>
      <c r="O465" s="482"/>
      <c r="P465" s="83"/>
      <c r="Q465" s="90"/>
      <c r="R465" s="91"/>
      <c r="S465" s="128" t="s">
        <v>326</v>
      </c>
      <c r="T465" s="41" t="s">
        <v>21</v>
      </c>
      <c r="U465" s="68">
        <f>$U$297</f>
        <v>0.7</v>
      </c>
      <c r="V465" s="88"/>
      <c r="W465" s="88"/>
      <c r="X465" s="88"/>
      <c r="Y465" s="88"/>
      <c r="Z465" s="88"/>
      <c r="AA465" s="89"/>
      <c r="AB465" s="114">
        <f>ROUND(ROUND(G440*Q464,0)*U465,0)</f>
        <v>144</v>
      </c>
      <c r="AC465" s="79"/>
    </row>
    <row r="466" ht="16.5" customHeight="1">
      <c r="A466" s="29">
        <v>63.0</v>
      </c>
      <c r="B466" s="30">
        <v>1862.0</v>
      </c>
      <c r="C466" s="32" t="s">
        <v>496</v>
      </c>
      <c r="D466" s="94"/>
      <c r="E466" s="94"/>
      <c r="F466" s="103"/>
      <c r="G466" s="8"/>
      <c r="H466" s="8"/>
      <c r="I466" s="54"/>
      <c r="J466" s="69"/>
      <c r="K466" s="65"/>
      <c r="L466" s="65"/>
      <c r="M466" s="83"/>
      <c r="N466" s="134"/>
      <c r="O466" s="482"/>
      <c r="P466" s="83"/>
      <c r="Q466" s="90"/>
      <c r="R466" s="91"/>
      <c r="S466" s="484"/>
      <c r="T466" s="56"/>
      <c r="U466" s="72"/>
      <c r="V466" s="73" t="s">
        <v>20</v>
      </c>
      <c r="W466" s="74" t="s">
        <v>21</v>
      </c>
      <c r="X466" s="75">
        <v>0.85</v>
      </c>
      <c r="Y466" s="43"/>
      <c r="Z466" s="43"/>
      <c r="AA466" s="44"/>
      <c r="AB466" s="114">
        <f>ROUND(ROUND(ROUND(G440*Q464,0)*U465,0)*X466,0)</f>
        <v>122</v>
      </c>
      <c r="AC466" s="79"/>
    </row>
    <row r="467" ht="16.5" customHeight="1">
      <c r="A467" s="29">
        <v>63.0</v>
      </c>
      <c r="B467" s="30">
        <v>1863.0</v>
      </c>
      <c r="C467" s="32" t="s">
        <v>497</v>
      </c>
      <c r="D467" s="94"/>
      <c r="E467" s="94"/>
      <c r="F467" s="103"/>
      <c r="G467" s="8"/>
      <c r="H467" s="8"/>
      <c r="I467" s="54"/>
      <c r="J467" s="69"/>
      <c r="K467" s="65"/>
      <c r="L467" s="65"/>
      <c r="M467" s="83"/>
      <c r="N467" s="134"/>
      <c r="O467" s="482"/>
      <c r="P467" s="83"/>
      <c r="Q467" s="90"/>
      <c r="R467" s="91"/>
      <c r="S467" s="128" t="s">
        <v>329</v>
      </c>
      <c r="T467" s="41" t="s">
        <v>21</v>
      </c>
      <c r="U467" s="68">
        <f>$U$299</f>
        <v>0.85</v>
      </c>
      <c r="V467" s="77"/>
      <c r="W467" s="77"/>
      <c r="X467" s="77"/>
      <c r="Y467" s="77"/>
      <c r="Z467" s="77"/>
      <c r="AA467" s="72"/>
      <c r="AB467" s="45">
        <f>ROUND(ROUND(G440*Q464,0)*U467,0)</f>
        <v>175</v>
      </c>
      <c r="AC467" s="79"/>
    </row>
    <row r="468" ht="16.5" customHeight="1">
      <c r="A468" s="29">
        <v>63.0</v>
      </c>
      <c r="B468" s="30">
        <v>1864.0</v>
      </c>
      <c r="C468" s="32" t="s">
        <v>498</v>
      </c>
      <c r="D468" s="94"/>
      <c r="E468" s="94"/>
      <c r="F468" s="103"/>
      <c r="G468" s="8"/>
      <c r="H468" s="8"/>
      <c r="I468" s="54"/>
      <c r="J468" s="69"/>
      <c r="K468" s="65"/>
      <c r="L468" s="65"/>
      <c r="M468" s="83"/>
      <c r="N468" s="134"/>
      <c r="O468" s="134"/>
      <c r="P468" s="83"/>
      <c r="Q468" s="90"/>
      <c r="R468" s="91"/>
      <c r="S468" s="484"/>
      <c r="T468" s="56"/>
      <c r="U468" s="72"/>
      <c r="V468" s="73" t="s">
        <v>20</v>
      </c>
      <c r="W468" s="74" t="s">
        <v>21</v>
      </c>
      <c r="X468" s="75">
        <v>0.85</v>
      </c>
      <c r="Y468" s="43"/>
      <c r="Z468" s="43"/>
      <c r="AA468" s="44"/>
      <c r="AB468" s="45">
        <f>ROUND(ROUND(ROUND(G440*Q464,0)*U467,0)*X468,0)</f>
        <v>149</v>
      </c>
      <c r="AC468" s="79"/>
    </row>
    <row r="469" ht="16.5" customHeight="1">
      <c r="A469" s="29">
        <v>63.0</v>
      </c>
      <c r="B469" s="30">
        <v>1865.0</v>
      </c>
      <c r="C469" s="32" t="s">
        <v>499</v>
      </c>
      <c r="D469" s="94"/>
      <c r="E469" s="94"/>
      <c r="F469" s="103"/>
      <c r="G469" s="8"/>
      <c r="H469" s="8"/>
      <c r="I469" s="54"/>
      <c r="J469" s="69"/>
      <c r="K469" s="65"/>
      <c r="L469" s="65"/>
      <c r="M469" s="83"/>
      <c r="N469" s="134"/>
      <c r="O469" s="134"/>
      <c r="P469" s="83"/>
      <c r="Q469" s="90"/>
      <c r="R469" s="91"/>
      <c r="S469" s="118"/>
      <c r="T469" s="41"/>
      <c r="U469" s="42"/>
      <c r="V469" s="43"/>
      <c r="W469" s="43"/>
      <c r="X469" s="44"/>
      <c r="Y469" s="82" t="s">
        <v>30</v>
      </c>
      <c r="Z469" s="83">
        <v>5.0</v>
      </c>
      <c r="AA469" s="84" t="s">
        <v>31</v>
      </c>
      <c r="AB469" s="45">
        <f>ROUND(ROUND(G440*Q464,0)-Z469,0)</f>
        <v>201</v>
      </c>
      <c r="AC469" s="79"/>
    </row>
    <row r="470" ht="16.5" customHeight="1">
      <c r="A470" s="29">
        <v>63.0</v>
      </c>
      <c r="B470" s="30">
        <v>1866.0</v>
      </c>
      <c r="C470" s="32" t="s">
        <v>500</v>
      </c>
      <c r="D470" s="94"/>
      <c r="E470" s="94"/>
      <c r="F470" s="103"/>
      <c r="G470" s="8"/>
      <c r="H470" s="8"/>
      <c r="I470" s="54"/>
      <c r="J470" s="69"/>
      <c r="K470" s="65"/>
      <c r="L470" s="65"/>
      <c r="M470" s="83"/>
      <c r="N470" s="134"/>
      <c r="O470" s="134"/>
      <c r="P470" s="83"/>
      <c r="Q470" s="90"/>
      <c r="R470" s="90"/>
      <c r="S470" s="126"/>
      <c r="T470" s="56"/>
      <c r="U470" s="58"/>
      <c r="V470" s="59" t="s">
        <v>20</v>
      </c>
      <c r="W470" s="41" t="s">
        <v>21</v>
      </c>
      <c r="X470" s="86">
        <v>0.85</v>
      </c>
      <c r="Y470" s="482"/>
      <c r="Z470" s="83"/>
      <c r="AA470" s="84"/>
      <c r="AB470" s="45">
        <f>ROUND(ROUND(ROUND(G440*Q464,0)*X470,0)-Z469,0)</f>
        <v>170</v>
      </c>
      <c r="AC470" s="79"/>
    </row>
    <row r="471" ht="16.5" customHeight="1">
      <c r="A471" s="29">
        <v>63.0</v>
      </c>
      <c r="B471" s="30">
        <v>1867.0</v>
      </c>
      <c r="C471" s="32" t="s">
        <v>501</v>
      </c>
      <c r="D471" s="94"/>
      <c r="E471" s="94"/>
      <c r="F471" s="103"/>
      <c r="G471" s="8"/>
      <c r="H471" s="8"/>
      <c r="I471" s="54"/>
      <c r="J471" s="69"/>
      <c r="K471" s="65"/>
      <c r="L471" s="65"/>
      <c r="M471" s="83"/>
      <c r="N471" s="134"/>
      <c r="O471" s="134"/>
      <c r="P471" s="83"/>
      <c r="Q471" s="90"/>
      <c r="R471" s="90"/>
      <c r="S471" s="128" t="s">
        <v>326</v>
      </c>
      <c r="T471" s="83" t="s">
        <v>21</v>
      </c>
      <c r="U471" s="91">
        <f>$U$297</f>
        <v>0.7</v>
      </c>
      <c r="V471" s="88"/>
      <c r="W471" s="88"/>
      <c r="X471" s="89"/>
      <c r="Y471" s="482"/>
      <c r="Z471" s="90"/>
      <c r="AA471" s="91"/>
      <c r="AB471" s="114">
        <f>ROUND(ROUND(ROUND(G440*Q464,0)*U471,0)-Z469,0)</f>
        <v>139</v>
      </c>
      <c r="AC471" s="79"/>
    </row>
    <row r="472" ht="16.5" customHeight="1">
      <c r="A472" s="29">
        <v>63.0</v>
      </c>
      <c r="B472" s="30">
        <v>1868.0</v>
      </c>
      <c r="C472" s="32" t="s">
        <v>502</v>
      </c>
      <c r="D472" s="94"/>
      <c r="E472" s="94"/>
      <c r="F472" s="103"/>
      <c r="G472" s="8"/>
      <c r="H472" s="8"/>
      <c r="I472" s="54"/>
      <c r="J472" s="69"/>
      <c r="K472" s="65"/>
      <c r="L472" s="65"/>
      <c r="M472" s="83"/>
      <c r="N472" s="134"/>
      <c r="O472" s="134"/>
      <c r="P472" s="83"/>
      <c r="Q472" s="90"/>
      <c r="R472" s="90"/>
      <c r="S472" s="484"/>
      <c r="T472" s="56"/>
      <c r="U472" s="72"/>
      <c r="V472" s="73" t="s">
        <v>20</v>
      </c>
      <c r="W472" s="74" t="s">
        <v>21</v>
      </c>
      <c r="X472" s="92">
        <v>0.85</v>
      </c>
      <c r="Y472" s="482"/>
      <c r="Z472" s="90"/>
      <c r="AA472" s="91"/>
      <c r="AB472" s="114">
        <f>ROUND(ROUND(ROUND(ROUND(G440*Q464,0)*U471,0)*X472,0)-Z469,0)</f>
        <v>117</v>
      </c>
      <c r="AC472" s="79"/>
    </row>
    <row r="473" ht="16.5" customHeight="1">
      <c r="A473" s="29">
        <v>63.0</v>
      </c>
      <c r="B473" s="30">
        <v>1869.0</v>
      </c>
      <c r="C473" s="32" t="s">
        <v>503</v>
      </c>
      <c r="D473" s="94"/>
      <c r="E473" s="94"/>
      <c r="F473" s="103"/>
      <c r="G473" s="8"/>
      <c r="H473" s="8"/>
      <c r="I473" s="54"/>
      <c r="J473" s="69"/>
      <c r="K473" s="65"/>
      <c r="L473" s="65"/>
      <c r="M473" s="83"/>
      <c r="N473" s="134"/>
      <c r="O473" s="134"/>
      <c r="P473" s="83"/>
      <c r="Q473" s="90"/>
      <c r="R473" s="91"/>
      <c r="S473" s="128" t="s">
        <v>329</v>
      </c>
      <c r="T473" s="83" t="s">
        <v>21</v>
      </c>
      <c r="U473" s="91">
        <f>$U$299</f>
        <v>0.85</v>
      </c>
      <c r="V473" s="77"/>
      <c r="W473" s="77"/>
      <c r="X473" s="72"/>
      <c r="Y473" s="482"/>
      <c r="Z473" s="90"/>
      <c r="AA473" s="91"/>
      <c r="AB473" s="45">
        <f>ROUND(ROUND(ROUND(G440*Q464,0)*U473,0)-Z469,0)</f>
        <v>170</v>
      </c>
      <c r="AC473" s="79"/>
    </row>
    <row r="474" ht="16.5" customHeight="1">
      <c r="A474" s="29">
        <v>63.0</v>
      </c>
      <c r="B474" s="30">
        <v>1870.0</v>
      </c>
      <c r="C474" s="32" t="s">
        <v>504</v>
      </c>
      <c r="D474" s="94"/>
      <c r="E474" s="94"/>
      <c r="F474" s="103"/>
      <c r="G474" s="8"/>
      <c r="H474" s="8"/>
      <c r="I474" s="54"/>
      <c r="J474" s="69"/>
      <c r="K474" s="65"/>
      <c r="L474" s="65"/>
      <c r="M474" s="83"/>
      <c r="N474" s="138"/>
      <c r="O474" s="138"/>
      <c r="P474" s="56"/>
      <c r="Q474" s="77"/>
      <c r="R474" s="72"/>
      <c r="S474" s="484"/>
      <c r="T474" s="56"/>
      <c r="U474" s="72"/>
      <c r="V474" s="73" t="s">
        <v>20</v>
      </c>
      <c r="W474" s="74" t="s">
        <v>21</v>
      </c>
      <c r="X474" s="92">
        <v>0.85</v>
      </c>
      <c r="Y474" s="484"/>
      <c r="Z474" s="77"/>
      <c r="AA474" s="72"/>
      <c r="AB474" s="45">
        <f>ROUND(ROUND(ROUND(ROUND(G440*Q464,0)*U473,0)*X474,0)-Z469,0)</f>
        <v>144</v>
      </c>
      <c r="AC474" s="79"/>
    </row>
    <row r="475" ht="16.5" customHeight="1">
      <c r="A475" s="29">
        <v>63.0</v>
      </c>
      <c r="B475" s="30">
        <v>1237.0</v>
      </c>
      <c r="C475" s="32" t="s">
        <v>505</v>
      </c>
      <c r="D475" s="94"/>
      <c r="E475" s="94"/>
      <c r="F475" s="94"/>
      <c r="G475" s="140"/>
      <c r="H475" s="140"/>
      <c r="I475" s="95"/>
      <c r="J475" s="82" t="s">
        <v>38</v>
      </c>
      <c r="K475" s="96"/>
      <c r="L475" s="96"/>
      <c r="M475" s="39"/>
      <c r="N475" s="40"/>
      <c r="O475" s="41"/>
      <c r="P475" s="7"/>
      <c r="Q475" s="7"/>
      <c r="R475" s="7"/>
      <c r="S475" s="118"/>
      <c r="T475" s="41"/>
      <c r="U475" s="42"/>
      <c r="V475" s="43"/>
      <c r="W475" s="43"/>
      <c r="X475" s="43"/>
      <c r="Y475" s="43"/>
      <c r="Z475" s="43"/>
      <c r="AA475" s="44"/>
      <c r="AB475" s="45">
        <f>ROUND(G440+K476,0)</f>
        <v>418</v>
      </c>
      <c r="AC475" s="79"/>
    </row>
    <row r="476" ht="16.5" customHeight="1">
      <c r="A476" s="29">
        <v>63.0</v>
      </c>
      <c r="B476" s="30">
        <v>1871.0</v>
      </c>
      <c r="C476" s="32" t="s">
        <v>506</v>
      </c>
      <c r="D476" s="94"/>
      <c r="E476" s="94"/>
      <c r="F476" s="94"/>
      <c r="G476" s="140"/>
      <c r="H476" s="140"/>
      <c r="I476" s="95"/>
      <c r="J476" s="482"/>
      <c r="K476" s="83">
        <v>6.0</v>
      </c>
      <c r="L476" s="97" t="s">
        <v>40</v>
      </c>
      <c r="M476" s="54"/>
      <c r="N476" s="125"/>
      <c r="O476" s="83"/>
      <c r="P476" s="8"/>
      <c r="Q476" s="8"/>
      <c r="R476" s="8"/>
      <c r="S476" s="126"/>
      <c r="T476" s="56"/>
      <c r="U476" s="58"/>
      <c r="V476" s="59" t="s">
        <v>20</v>
      </c>
      <c r="W476" s="41" t="s">
        <v>21</v>
      </c>
      <c r="X476" s="60">
        <v>0.85</v>
      </c>
      <c r="Y476" s="43"/>
      <c r="Z476" s="43"/>
      <c r="AA476" s="44"/>
      <c r="AB476" s="45">
        <f>ROUND(ROUND(G440+K476,0)*X476,0)</f>
        <v>355</v>
      </c>
      <c r="AC476" s="79"/>
    </row>
    <row r="477" ht="16.5" customHeight="1">
      <c r="A477" s="29">
        <v>63.0</v>
      </c>
      <c r="B477" s="30">
        <v>1238.0</v>
      </c>
      <c r="C477" s="32" t="s">
        <v>507</v>
      </c>
      <c r="D477" s="94"/>
      <c r="E477" s="94"/>
      <c r="F477" s="94"/>
      <c r="G477" s="140"/>
      <c r="H477" s="140"/>
      <c r="I477" s="95"/>
      <c r="J477" s="482"/>
      <c r="K477" s="65"/>
      <c r="L477" s="83"/>
      <c r="M477" s="100"/>
      <c r="N477" s="127"/>
      <c r="O477" s="14"/>
      <c r="P477" s="8"/>
      <c r="Q477" s="8"/>
      <c r="R477" s="8"/>
      <c r="S477" s="128" t="s">
        <v>326</v>
      </c>
      <c r="T477" s="41" t="s">
        <v>21</v>
      </c>
      <c r="U477" s="68">
        <f>$U$297</f>
        <v>0.7</v>
      </c>
      <c r="V477" s="88"/>
      <c r="W477" s="88"/>
      <c r="X477" s="88"/>
      <c r="Y477" s="88"/>
      <c r="Z477" s="88"/>
      <c r="AA477" s="89"/>
      <c r="AB477" s="45">
        <f>ROUND(ROUND(G440+K476,0)*U477,0)</f>
        <v>293</v>
      </c>
      <c r="AC477" s="79"/>
    </row>
    <row r="478" ht="16.5" customHeight="1">
      <c r="A478" s="29">
        <v>63.0</v>
      </c>
      <c r="B478" s="30">
        <v>1872.0</v>
      </c>
      <c r="C478" s="32" t="s">
        <v>508</v>
      </c>
      <c r="D478" s="94"/>
      <c r="E478" s="94"/>
      <c r="F478" s="94"/>
      <c r="G478" s="140"/>
      <c r="H478" s="140"/>
      <c r="I478" s="95"/>
      <c r="J478" s="482"/>
      <c r="K478" s="65"/>
      <c r="L478" s="83"/>
      <c r="M478" s="100"/>
      <c r="N478" s="127"/>
      <c r="O478" s="14"/>
      <c r="P478" s="8"/>
      <c r="Q478" s="8"/>
      <c r="R478" s="8"/>
      <c r="S478" s="484"/>
      <c r="T478" s="56"/>
      <c r="U478" s="72"/>
      <c r="V478" s="73" t="s">
        <v>20</v>
      </c>
      <c r="W478" s="74" t="s">
        <v>21</v>
      </c>
      <c r="X478" s="75">
        <v>0.85</v>
      </c>
      <c r="Y478" s="43"/>
      <c r="Z478" s="43"/>
      <c r="AA478" s="44"/>
      <c r="AB478" s="45">
        <f>ROUND(ROUND(ROUND(G440+K476,0)*U477,0)*X478,0)</f>
        <v>249</v>
      </c>
      <c r="AC478" s="79"/>
    </row>
    <row r="479" ht="16.5" customHeight="1">
      <c r="A479" s="29">
        <v>63.0</v>
      </c>
      <c r="B479" s="30">
        <v>1239.0</v>
      </c>
      <c r="C479" s="32" t="s">
        <v>509</v>
      </c>
      <c r="D479" s="94"/>
      <c r="E479" s="94"/>
      <c r="F479" s="94"/>
      <c r="G479" s="140"/>
      <c r="H479" s="140"/>
      <c r="I479" s="95"/>
      <c r="J479" s="482"/>
      <c r="K479" s="65"/>
      <c r="L479" s="83"/>
      <c r="M479" s="100"/>
      <c r="N479" s="127"/>
      <c r="O479" s="14"/>
      <c r="P479" s="8"/>
      <c r="Q479" s="8"/>
      <c r="R479" s="8"/>
      <c r="S479" s="128" t="s">
        <v>329</v>
      </c>
      <c r="T479" s="41" t="s">
        <v>21</v>
      </c>
      <c r="U479" s="68">
        <f>$U$299</f>
        <v>0.85</v>
      </c>
      <c r="V479" s="77"/>
      <c r="W479" s="77"/>
      <c r="X479" s="77"/>
      <c r="Y479" s="77"/>
      <c r="Z479" s="77"/>
      <c r="AA479" s="72"/>
      <c r="AB479" s="45">
        <f>ROUND(ROUND(G440+K476,0)*U479,0)</f>
        <v>355</v>
      </c>
      <c r="AC479" s="79"/>
    </row>
    <row r="480" ht="16.5" customHeight="1">
      <c r="A480" s="29">
        <v>63.0</v>
      </c>
      <c r="B480" s="30">
        <v>1873.0</v>
      </c>
      <c r="C480" s="32" t="s">
        <v>510</v>
      </c>
      <c r="D480" s="94"/>
      <c r="E480" s="94"/>
      <c r="F480" s="94"/>
      <c r="G480" s="140"/>
      <c r="H480" s="140"/>
      <c r="I480" s="95"/>
      <c r="J480" s="482"/>
      <c r="K480" s="65"/>
      <c r="L480" s="83"/>
      <c r="M480" s="100"/>
      <c r="N480" s="127"/>
      <c r="O480" s="14"/>
      <c r="P480" s="8"/>
      <c r="Q480" s="8"/>
      <c r="R480" s="8"/>
      <c r="S480" s="484"/>
      <c r="T480" s="56"/>
      <c r="U480" s="72"/>
      <c r="V480" s="73" t="s">
        <v>20</v>
      </c>
      <c r="W480" s="74" t="s">
        <v>21</v>
      </c>
      <c r="X480" s="75">
        <v>0.85</v>
      </c>
      <c r="Y480" s="43"/>
      <c r="Z480" s="43"/>
      <c r="AA480" s="44"/>
      <c r="AB480" s="45">
        <f>ROUND(ROUND(ROUND(G440+K476,0)*U479,0)*X480,0)</f>
        <v>302</v>
      </c>
      <c r="AC480" s="79"/>
    </row>
    <row r="481" ht="16.5" customHeight="1">
      <c r="A481" s="29">
        <v>63.0</v>
      </c>
      <c r="B481" s="30">
        <v>1874.0</v>
      </c>
      <c r="C481" s="32" t="s">
        <v>511</v>
      </c>
      <c r="D481" s="94"/>
      <c r="E481" s="94"/>
      <c r="F481" s="94"/>
      <c r="G481" s="140"/>
      <c r="H481" s="140"/>
      <c r="I481" s="95"/>
      <c r="J481" s="482"/>
      <c r="K481" s="65"/>
      <c r="L481" s="83"/>
      <c r="M481" s="100"/>
      <c r="N481" s="127"/>
      <c r="O481" s="14"/>
      <c r="P481" s="8"/>
      <c r="Q481" s="8"/>
      <c r="R481" s="8"/>
      <c r="S481" s="118"/>
      <c r="T481" s="41"/>
      <c r="U481" s="42"/>
      <c r="V481" s="43"/>
      <c r="W481" s="43"/>
      <c r="X481" s="44"/>
      <c r="Y481" s="82" t="s">
        <v>30</v>
      </c>
      <c r="Z481" s="83">
        <v>5.0</v>
      </c>
      <c r="AA481" s="84" t="s">
        <v>31</v>
      </c>
      <c r="AB481" s="45">
        <f>ROUND(ROUND(G440+K476,0)-Z481,0)</f>
        <v>413</v>
      </c>
      <c r="AC481" s="79"/>
    </row>
    <row r="482" ht="16.5" customHeight="1">
      <c r="A482" s="29">
        <v>63.0</v>
      </c>
      <c r="B482" s="30">
        <v>1875.0</v>
      </c>
      <c r="C482" s="32" t="s">
        <v>512</v>
      </c>
      <c r="D482" s="94"/>
      <c r="E482" s="94"/>
      <c r="F482" s="94"/>
      <c r="G482" s="140"/>
      <c r="H482" s="140"/>
      <c r="I482" s="95"/>
      <c r="J482" s="69"/>
      <c r="K482" s="65"/>
      <c r="L482" s="83"/>
      <c r="M482" s="100"/>
      <c r="N482" s="127"/>
      <c r="O482" s="14"/>
      <c r="P482" s="8"/>
      <c r="Q482" s="8"/>
      <c r="R482" s="8"/>
      <c r="S482" s="126"/>
      <c r="T482" s="56"/>
      <c r="U482" s="58"/>
      <c r="V482" s="59" t="s">
        <v>20</v>
      </c>
      <c r="W482" s="41" t="s">
        <v>21</v>
      </c>
      <c r="X482" s="86">
        <v>0.85</v>
      </c>
      <c r="Y482" s="482"/>
      <c r="Z482" s="83"/>
      <c r="AA482" s="84"/>
      <c r="AB482" s="45">
        <f>ROUND(ROUND(ROUND(G440+K476,0)*X482,0)-Z481,0)</f>
        <v>350</v>
      </c>
      <c r="AC482" s="79"/>
    </row>
    <row r="483" ht="16.5" customHeight="1">
      <c r="A483" s="29">
        <v>63.0</v>
      </c>
      <c r="B483" s="30">
        <v>1876.0</v>
      </c>
      <c r="C483" s="32" t="s">
        <v>513</v>
      </c>
      <c r="D483" s="94"/>
      <c r="E483" s="94"/>
      <c r="F483" s="94"/>
      <c r="G483" s="140"/>
      <c r="H483" s="140"/>
      <c r="I483" s="95"/>
      <c r="J483" s="69"/>
      <c r="K483" s="65"/>
      <c r="L483" s="83"/>
      <c r="M483" s="100"/>
      <c r="N483" s="127"/>
      <c r="O483" s="14"/>
      <c r="P483" s="8"/>
      <c r="Q483" s="8"/>
      <c r="R483" s="8"/>
      <c r="S483" s="128" t="s">
        <v>326</v>
      </c>
      <c r="T483" s="83" t="s">
        <v>21</v>
      </c>
      <c r="U483" s="91">
        <v>0.7</v>
      </c>
      <c r="V483" s="88"/>
      <c r="W483" s="88"/>
      <c r="X483" s="89"/>
      <c r="Y483" s="482"/>
      <c r="Z483" s="90"/>
      <c r="AA483" s="91"/>
      <c r="AB483" s="45">
        <f>ROUND(ROUND(ROUND(G440+K476,0)*U483,0)-Z481,0)</f>
        <v>288</v>
      </c>
      <c r="AC483" s="79"/>
    </row>
    <row r="484" ht="16.5" customHeight="1">
      <c r="A484" s="29">
        <v>63.0</v>
      </c>
      <c r="B484" s="30">
        <v>1877.0</v>
      </c>
      <c r="C484" s="32" t="s">
        <v>514</v>
      </c>
      <c r="D484" s="94"/>
      <c r="E484" s="94"/>
      <c r="F484" s="94"/>
      <c r="G484" s="140"/>
      <c r="H484" s="140"/>
      <c r="I484" s="95"/>
      <c r="J484" s="69"/>
      <c r="K484" s="65"/>
      <c r="L484" s="83"/>
      <c r="M484" s="100"/>
      <c r="N484" s="127"/>
      <c r="O484" s="14"/>
      <c r="P484" s="8"/>
      <c r="Q484" s="8"/>
      <c r="R484" s="8"/>
      <c r="S484" s="484"/>
      <c r="T484" s="56"/>
      <c r="U484" s="72"/>
      <c r="V484" s="73" t="s">
        <v>20</v>
      </c>
      <c r="W484" s="74" t="s">
        <v>21</v>
      </c>
      <c r="X484" s="92">
        <v>0.85</v>
      </c>
      <c r="Y484" s="482"/>
      <c r="Z484" s="90"/>
      <c r="AA484" s="91"/>
      <c r="AB484" s="45">
        <f>ROUND(ROUND(ROUND(ROUND(G440+K476,0)*U483,0)*X484,0)-Z481,0)</f>
        <v>244</v>
      </c>
      <c r="AC484" s="79"/>
    </row>
    <row r="485" ht="16.5" customHeight="1">
      <c r="A485" s="29">
        <v>63.0</v>
      </c>
      <c r="B485" s="30">
        <v>1878.0</v>
      </c>
      <c r="C485" s="32" t="s">
        <v>515</v>
      </c>
      <c r="D485" s="94"/>
      <c r="E485" s="94"/>
      <c r="F485" s="94"/>
      <c r="G485" s="140"/>
      <c r="H485" s="140"/>
      <c r="I485" s="95"/>
      <c r="J485" s="69"/>
      <c r="K485" s="65"/>
      <c r="L485" s="83"/>
      <c r="M485" s="100"/>
      <c r="N485" s="127"/>
      <c r="O485" s="14"/>
      <c r="P485" s="8"/>
      <c r="Q485" s="8"/>
      <c r="R485" s="8"/>
      <c r="S485" s="128" t="s">
        <v>329</v>
      </c>
      <c r="T485" s="83" t="s">
        <v>21</v>
      </c>
      <c r="U485" s="91">
        <v>0.85</v>
      </c>
      <c r="V485" s="77"/>
      <c r="W485" s="77"/>
      <c r="X485" s="72"/>
      <c r="Y485" s="482"/>
      <c r="Z485" s="90"/>
      <c r="AA485" s="91"/>
      <c r="AB485" s="45">
        <f>ROUND(ROUND(ROUND(G440+K476,0)*U485,0)-Z481,0)</f>
        <v>350</v>
      </c>
      <c r="AC485" s="79"/>
    </row>
    <row r="486" ht="16.5" customHeight="1">
      <c r="A486" s="29">
        <v>63.0</v>
      </c>
      <c r="B486" s="30">
        <v>1879.0</v>
      </c>
      <c r="C486" s="32" t="s">
        <v>516</v>
      </c>
      <c r="D486" s="94"/>
      <c r="E486" s="94"/>
      <c r="F486" s="94"/>
      <c r="G486" s="140"/>
      <c r="H486" s="140"/>
      <c r="I486" s="95"/>
      <c r="J486" s="69"/>
      <c r="K486" s="65"/>
      <c r="L486" s="83"/>
      <c r="M486" s="100"/>
      <c r="N486" s="127"/>
      <c r="O486" s="14"/>
      <c r="P486" s="8"/>
      <c r="Q486" s="8"/>
      <c r="R486" s="8"/>
      <c r="S486" s="484"/>
      <c r="T486" s="56"/>
      <c r="U486" s="72"/>
      <c r="V486" s="73" t="s">
        <v>20</v>
      </c>
      <c r="W486" s="74" t="s">
        <v>21</v>
      </c>
      <c r="X486" s="92">
        <v>0.85</v>
      </c>
      <c r="Y486" s="484"/>
      <c r="Z486" s="77"/>
      <c r="AA486" s="72"/>
      <c r="AB486" s="45">
        <f>ROUND(ROUND(ROUND(ROUND(G440+K476,0)*U485,0)*X486,0)-Z481,0)</f>
        <v>297</v>
      </c>
      <c r="AC486" s="79"/>
    </row>
    <row r="487" ht="16.5" customHeight="1">
      <c r="A487" s="29">
        <v>63.0</v>
      </c>
      <c r="B487" s="30">
        <v>1240.0</v>
      </c>
      <c r="C487" s="32" t="s">
        <v>517</v>
      </c>
      <c r="D487" s="94"/>
      <c r="E487" s="94"/>
      <c r="F487" s="127"/>
      <c r="G487" s="98"/>
      <c r="H487" s="8"/>
      <c r="I487" s="54"/>
      <c r="J487" s="69"/>
      <c r="K487" s="14"/>
      <c r="L487" s="99"/>
      <c r="M487" s="100"/>
      <c r="N487" s="33" t="s">
        <v>23</v>
      </c>
      <c r="O487" s="130" t="s">
        <v>24</v>
      </c>
      <c r="P487" s="7"/>
      <c r="Q487" s="7"/>
      <c r="R487" s="39"/>
      <c r="S487" s="118"/>
      <c r="T487" s="41"/>
      <c r="U487" s="42"/>
      <c r="V487" s="43"/>
      <c r="W487" s="43"/>
      <c r="X487" s="43"/>
      <c r="Y487" s="43"/>
      <c r="Z487" s="43"/>
      <c r="AA487" s="44"/>
      <c r="AB487" s="45">
        <f>ROUND(ROUND(G440+K476,0)*Q488,0)</f>
        <v>293</v>
      </c>
      <c r="AC487" s="79"/>
    </row>
    <row r="488" ht="16.5" customHeight="1">
      <c r="A488" s="29">
        <v>63.0</v>
      </c>
      <c r="B488" s="30">
        <v>1880.0</v>
      </c>
      <c r="C488" s="32" t="s">
        <v>518</v>
      </c>
      <c r="D488" s="94"/>
      <c r="E488" s="94"/>
      <c r="F488" s="127"/>
      <c r="G488" s="98"/>
      <c r="H488" s="8"/>
      <c r="I488" s="54"/>
      <c r="J488" s="69"/>
      <c r="K488" s="83"/>
      <c r="L488" s="97"/>
      <c r="M488" s="100"/>
      <c r="N488" s="481"/>
      <c r="O488" s="482"/>
      <c r="P488" s="83" t="s">
        <v>21</v>
      </c>
      <c r="Q488" s="90">
        <v>0.7</v>
      </c>
      <c r="R488" s="54"/>
      <c r="S488" s="126"/>
      <c r="T488" s="56"/>
      <c r="U488" s="58"/>
      <c r="V488" s="59" t="s">
        <v>20</v>
      </c>
      <c r="W488" s="41" t="s">
        <v>21</v>
      </c>
      <c r="X488" s="60">
        <v>0.85</v>
      </c>
      <c r="Y488" s="43"/>
      <c r="Z488" s="43"/>
      <c r="AA488" s="44"/>
      <c r="AB488" s="45">
        <f>ROUND(ROUND(ROUND(G440+K476,0)*Q488,0)*X488,0)</f>
        <v>249</v>
      </c>
      <c r="AC488" s="79"/>
    </row>
    <row r="489" ht="16.5" customHeight="1">
      <c r="A489" s="29">
        <v>63.0</v>
      </c>
      <c r="B489" s="30">
        <v>1261.0</v>
      </c>
      <c r="C489" s="32" t="s">
        <v>519</v>
      </c>
      <c r="D489" s="94"/>
      <c r="E489" s="94"/>
      <c r="F489" s="103"/>
      <c r="G489" s="8"/>
      <c r="H489" s="8"/>
      <c r="I489" s="54"/>
      <c r="J489" s="69"/>
      <c r="K489" s="65"/>
      <c r="L489" s="65"/>
      <c r="M489" s="132"/>
      <c r="N489" s="481"/>
      <c r="O489" s="482"/>
      <c r="P489" s="83"/>
      <c r="Q489" s="90"/>
      <c r="R489" s="91"/>
      <c r="S489" s="128" t="s">
        <v>326</v>
      </c>
      <c r="T489" s="41" t="s">
        <v>21</v>
      </c>
      <c r="U489" s="68">
        <f>$U$297</f>
        <v>0.7</v>
      </c>
      <c r="V489" s="88"/>
      <c r="W489" s="88"/>
      <c r="X489" s="88"/>
      <c r="Y489" s="88"/>
      <c r="Z489" s="88"/>
      <c r="AA489" s="89"/>
      <c r="AB489" s="45">
        <f>ROUND(ROUND(ROUND(G440+K476,0)*Q488,0)*U489,0)</f>
        <v>205</v>
      </c>
      <c r="AC489" s="79"/>
    </row>
    <row r="490" ht="16.5" customHeight="1">
      <c r="A490" s="29">
        <v>63.0</v>
      </c>
      <c r="B490" s="30">
        <v>1881.0</v>
      </c>
      <c r="C490" s="32" t="s">
        <v>520</v>
      </c>
      <c r="D490" s="94"/>
      <c r="E490" s="94"/>
      <c r="F490" s="103"/>
      <c r="G490" s="8"/>
      <c r="H490" s="8"/>
      <c r="I490" s="54"/>
      <c r="J490" s="69"/>
      <c r="K490" s="65"/>
      <c r="L490" s="65"/>
      <c r="M490" s="132"/>
      <c r="N490" s="481"/>
      <c r="O490" s="482"/>
      <c r="P490" s="83"/>
      <c r="Q490" s="90"/>
      <c r="R490" s="91"/>
      <c r="S490" s="484"/>
      <c r="T490" s="56"/>
      <c r="U490" s="72"/>
      <c r="V490" s="73" t="s">
        <v>20</v>
      </c>
      <c r="W490" s="74" t="s">
        <v>21</v>
      </c>
      <c r="X490" s="75">
        <v>0.85</v>
      </c>
      <c r="Y490" s="43"/>
      <c r="Z490" s="43"/>
      <c r="AA490" s="44"/>
      <c r="AB490" s="45">
        <f>ROUND(ROUND(ROUND(ROUND(G440+K476,0)*Q488,0)*U489,0)*X490,0)</f>
        <v>174</v>
      </c>
      <c r="AC490" s="79"/>
    </row>
    <row r="491" ht="16.5" customHeight="1">
      <c r="A491" s="29">
        <v>63.0</v>
      </c>
      <c r="B491" s="30">
        <v>1262.0</v>
      </c>
      <c r="C491" s="32" t="s">
        <v>521</v>
      </c>
      <c r="D491" s="94"/>
      <c r="E491" s="94"/>
      <c r="F491" s="103"/>
      <c r="G491" s="8"/>
      <c r="H491" s="8"/>
      <c r="I491" s="54"/>
      <c r="J491" s="69"/>
      <c r="K491" s="65"/>
      <c r="L491" s="65"/>
      <c r="M491" s="132"/>
      <c r="N491" s="133"/>
      <c r="O491" s="482"/>
      <c r="P491" s="83"/>
      <c r="Q491" s="90"/>
      <c r="R491" s="91"/>
      <c r="S491" s="128" t="s">
        <v>329</v>
      </c>
      <c r="T491" s="41" t="s">
        <v>21</v>
      </c>
      <c r="U491" s="68">
        <f>$U$299</f>
        <v>0.85</v>
      </c>
      <c r="V491" s="77"/>
      <c r="W491" s="77"/>
      <c r="X491" s="77"/>
      <c r="Y491" s="77"/>
      <c r="Z491" s="77"/>
      <c r="AA491" s="72"/>
      <c r="AB491" s="45">
        <f>ROUND(ROUND(ROUND(G440+K476,0)*Q488,0)*U491,0)</f>
        <v>249</v>
      </c>
      <c r="AC491" s="79"/>
    </row>
    <row r="492" ht="16.5" customHeight="1">
      <c r="A492" s="29">
        <v>63.0</v>
      </c>
      <c r="B492" s="30">
        <v>1882.0</v>
      </c>
      <c r="C492" s="32" t="s">
        <v>522</v>
      </c>
      <c r="D492" s="94"/>
      <c r="E492" s="94"/>
      <c r="F492" s="103"/>
      <c r="G492" s="8"/>
      <c r="H492" s="8"/>
      <c r="I492" s="54"/>
      <c r="J492" s="69"/>
      <c r="K492" s="65"/>
      <c r="L492" s="65"/>
      <c r="M492" s="132"/>
      <c r="N492" s="133"/>
      <c r="O492" s="482"/>
      <c r="P492" s="83"/>
      <c r="Q492" s="90"/>
      <c r="R492" s="91"/>
      <c r="S492" s="484"/>
      <c r="T492" s="56"/>
      <c r="U492" s="72"/>
      <c r="V492" s="73" t="s">
        <v>20</v>
      </c>
      <c r="W492" s="74" t="s">
        <v>21</v>
      </c>
      <c r="X492" s="75">
        <v>0.85</v>
      </c>
      <c r="Y492" s="43"/>
      <c r="Z492" s="43"/>
      <c r="AA492" s="44"/>
      <c r="AB492" s="45">
        <f>ROUND(ROUND(ROUND(ROUND(G440+K476,0)*Q488,0)*U491,0)*X492,0)</f>
        <v>212</v>
      </c>
      <c r="AC492" s="79"/>
    </row>
    <row r="493" ht="16.5" customHeight="1">
      <c r="A493" s="29">
        <v>63.0</v>
      </c>
      <c r="B493" s="30">
        <v>1883.0</v>
      </c>
      <c r="C493" s="32" t="s">
        <v>523</v>
      </c>
      <c r="D493" s="94"/>
      <c r="E493" s="94"/>
      <c r="F493" s="103"/>
      <c r="G493" s="8"/>
      <c r="H493" s="8"/>
      <c r="I493" s="54"/>
      <c r="J493" s="69"/>
      <c r="K493" s="65"/>
      <c r="L493" s="65"/>
      <c r="M493" s="132"/>
      <c r="N493" s="133"/>
      <c r="O493" s="134"/>
      <c r="P493" s="83"/>
      <c r="Q493" s="90"/>
      <c r="R493" s="91"/>
      <c r="S493" s="118"/>
      <c r="T493" s="41"/>
      <c r="U493" s="42"/>
      <c r="V493" s="43"/>
      <c r="W493" s="43"/>
      <c r="X493" s="44"/>
      <c r="Y493" s="82" t="s">
        <v>30</v>
      </c>
      <c r="Z493" s="83">
        <v>5.0</v>
      </c>
      <c r="AA493" s="84" t="s">
        <v>31</v>
      </c>
      <c r="AB493" s="45">
        <f>ROUND(ROUND(ROUND(G440+K476,0)*Q488,0)-Z493,0)</f>
        <v>288</v>
      </c>
      <c r="AC493" s="79"/>
    </row>
    <row r="494" ht="16.5" customHeight="1">
      <c r="A494" s="29">
        <v>63.0</v>
      </c>
      <c r="B494" s="30">
        <v>1884.0</v>
      </c>
      <c r="C494" s="32" t="s">
        <v>524</v>
      </c>
      <c r="D494" s="94"/>
      <c r="E494" s="94"/>
      <c r="F494" s="103"/>
      <c r="G494" s="8"/>
      <c r="H494" s="8"/>
      <c r="I494" s="54"/>
      <c r="J494" s="69"/>
      <c r="K494" s="65"/>
      <c r="L494" s="65"/>
      <c r="M494" s="132"/>
      <c r="N494" s="134"/>
      <c r="O494" s="134"/>
      <c r="P494" s="83"/>
      <c r="Q494" s="90"/>
      <c r="R494" s="91"/>
      <c r="S494" s="126"/>
      <c r="T494" s="56"/>
      <c r="U494" s="58"/>
      <c r="V494" s="59" t="s">
        <v>20</v>
      </c>
      <c r="W494" s="41" t="s">
        <v>21</v>
      </c>
      <c r="X494" s="86">
        <v>0.85</v>
      </c>
      <c r="Y494" s="482"/>
      <c r="Z494" s="83"/>
      <c r="AA494" s="84"/>
      <c r="AB494" s="45">
        <f>ROUND(ROUND(ROUND(ROUND(G440+K476,0)*Q488,0)*X494,0)-Z493,0)</f>
        <v>244</v>
      </c>
      <c r="AC494" s="79"/>
    </row>
    <row r="495" ht="16.5" customHeight="1">
      <c r="A495" s="29">
        <v>63.0</v>
      </c>
      <c r="B495" s="30">
        <v>1885.0</v>
      </c>
      <c r="C495" s="32" t="s">
        <v>525</v>
      </c>
      <c r="D495" s="94"/>
      <c r="E495" s="94"/>
      <c r="F495" s="103"/>
      <c r="G495" s="8"/>
      <c r="H495" s="8"/>
      <c r="I495" s="54"/>
      <c r="J495" s="69"/>
      <c r="K495" s="65"/>
      <c r="L495" s="65"/>
      <c r="M495" s="132"/>
      <c r="N495" s="134"/>
      <c r="O495" s="134"/>
      <c r="P495" s="83"/>
      <c r="Q495" s="90"/>
      <c r="R495" s="91"/>
      <c r="S495" s="128" t="s">
        <v>326</v>
      </c>
      <c r="T495" s="83" t="s">
        <v>21</v>
      </c>
      <c r="U495" s="91">
        <f>$U$297</f>
        <v>0.7</v>
      </c>
      <c r="V495" s="88"/>
      <c r="W495" s="88"/>
      <c r="X495" s="89"/>
      <c r="Y495" s="482"/>
      <c r="Z495" s="90"/>
      <c r="AA495" s="91"/>
      <c r="AB495" s="45">
        <f>ROUND(ROUND(ROUND(ROUND(G440+K476,0)*Q488,0)*U495,0)-Z493,0)</f>
        <v>200</v>
      </c>
      <c r="AC495" s="79"/>
    </row>
    <row r="496" ht="16.5" customHeight="1">
      <c r="A496" s="29">
        <v>63.0</v>
      </c>
      <c r="B496" s="30">
        <v>1886.0</v>
      </c>
      <c r="C496" s="32" t="s">
        <v>526</v>
      </c>
      <c r="D496" s="94"/>
      <c r="E496" s="94"/>
      <c r="F496" s="103"/>
      <c r="G496" s="8"/>
      <c r="H496" s="8"/>
      <c r="I496" s="54"/>
      <c r="J496" s="69"/>
      <c r="K496" s="65"/>
      <c r="L496" s="65"/>
      <c r="M496" s="132"/>
      <c r="N496" s="134"/>
      <c r="O496" s="134"/>
      <c r="P496" s="83"/>
      <c r="Q496" s="90"/>
      <c r="R496" s="91"/>
      <c r="S496" s="484"/>
      <c r="T496" s="56"/>
      <c r="U496" s="72"/>
      <c r="V496" s="73" t="s">
        <v>20</v>
      </c>
      <c r="W496" s="74" t="s">
        <v>21</v>
      </c>
      <c r="X496" s="92">
        <v>0.85</v>
      </c>
      <c r="Y496" s="482"/>
      <c r="Z496" s="90"/>
      <c r="AA496" s="91"/>
      <c r="AB496" s="45">
        <f>ROUND(ROUND(ROUND(ROUND(ROUND(G440+K476,0)*Q488,0)*U495,0)*X496,0)-Z493,0)</f>
        <v>169</v>
      </c>
      <c r="AC496" s="79"/>
    </row>
    <row r="497" ht="16.5" customHeight="1">
      <c r="A497" s="29">
        <v>63.0</v>
      </c>
      <c r="B497" s="30">
        <v>1887.0</v>
      </c>
      <c r="C497" s="32" t="s">
        <v>527</v>
      </c>
      <c r="D497" s="94"/>
      <c r="E497" s="94"/>
      <c r="F497" s="103"/>
      <c r="G497" s="8"/>
      <c r="H497" s="8"/>
      <c r="I497" s="54"/>
      <c r="J497" s="69"/>
      <c r="K497" s="65"/>
      <c r="L497" s="65"/>
      <c r="M497" s="132"/>
      <c r="N497" s="134"/>
      <c r="O497" s="134"/>
      <c r="P497" s="83"/>
      <c r="Q497" s="90"/>
      <c r="R497" s="91"/>
      <c r="S497" s="128" t="s">
        <v>329</v>
      </c>
      <c r="T497" s="83" t="s">
        <v>21</v>
      </c>
      <c r="U497" s="91">
        <f>$U$299</f>
        <v>0.85</v>
      </c>
      <c r="V497" s="77"/>
      <c r="W497" s="77"/>
      <c r="X497" s="72"/>
      <c r="Y497" s="482"/>
      <c r="Z497" s="90"/>
      <c r="AA497" s="91"/>
      <c r="AB497" s="45">
        <f>ROUND(ROUND(ROUND(ROUND(G440+K476,0)*Q488,0)*U497,0)-Z493,0)</f>
        <v>244</v>
      </c>
      <c r="AC497" s="79"/>
    </row>
    <row r="498" ht="16.5" customHeight="1">
      <c r="A498" s="29">
        <v>63.0</v>
      </c>
      <c r="B498" s="30">
        <v>1888.0</v>
      </c>
      <c r="C498" s="32" t="s">
        <v>528</v>
      </c>
      <c r="D498" s="94"/>
      <c r="E498" s="94"/>
      <c r="F498" s="103"/>
      <c r="G498" s="8"/>
      <c r="H498" s="8"/>
      <c r="I498" s="54"/>
      <c r="J498" s="69"/>
      <c r="K498" s="65"/>
      <c r="L498" s="65"/>
      <c r="M498" s="132"/>
      <c r="N498" s="134"/>
      <c r="O498" s="134"/>
      <c r="P498" s="83"/>
      <c r="Q498" s="90"/>
      <c r="R498" s="91"/>
      <c r="S498" s="484"/>
      <c r="T498" s="56"/>
      <c r="U498" s="72"/>
      <c r="V498" s="73" t="s">
        <v>20</v>
      </c>
      <c r="W498" s="74" t="s">
        <v>21</v>
      </c>
      <c r="X498" s="92">
        <v>0.85</v>
      </c>
      <c r="Y498" s="484"/>
      <c r="Z498" s="77"/>
      <c r="AA498" s="72"/>
      <c r="AB498" s="45">
        <f>ROUND(ROUND(ROUND(ROUND(ROUND(G440+K476,0)*Q488,0)*U497,0)*X498,0)-Z493,0)</f>
        <v>207</v>
      </c>
      <c r="AC498" s="79"/>
    </row>
    <row r="499" ht="16.5" customHeight="1">
      <c r="A499" s="29">
        <v>63.0</v>
      </c>
      <c r="B499" s="30">
        <v>1889.0</v>
      </c>
      <c r="C499" s="32" t="s">
        <v>529</v>
      </c>
      <c r="D499" s="94"/>
      <c r="E499" s="94"/>
      <c r="F499" s="103"/>
      <c r="G499" s="8"/>
      <c r="H499" s="8"/>
      <c r="I499" s="54"/>
      <c r="J499" s="69"/>
      <c r="K499" s="65"/>
      <c r="L499" s="65"/>
      <c r="M499" s="132"/>
      <c r="N499" s="134"/>
      <c r="O499" s="130" t="s">
        <v>27</v>
      </c>
      <c r="P499" s="41"/>
      <c r="Q499" s="135"/>
      <c r="R499" s="68"/>
      <c r="S499" s="118"/>
      <c r="T499" s="41"/>
      <c r="U499" s="42"/>
      <c r="V499" s="43"/>
      <c r="W499" s="43"/>
      <c r="X499" s="43"/>
      <c r="Y499" s="43"/>
      <c r="Z499" s="43"/>
      <c r="AA499" s="44"/>
      <c r="AB499" s="45">
        <f>ROUND(ROUND(G440+K476,0)*Q500,0)</f>
        <v>209</v>
      </c>
      <c r="AC499" s="79"/>
    </row>
    <row r="500" ht="16.5" customHeight="1">
      <c r="A500" s="29">
        <v>63.0</v>
      </c>
      <c r="B500" s="30">
        <v>1890.0</v>
      </c>
      <c r="C500" s="32" t="s">
        <v>530</v>
      </c>
      <c r="D500" s="94"/>
      <c r="E500" s="94"/>
      <c r="F500" s="103"/>
      <c r="G500" s="8"/>
      <c r="H500" s="8"/>
      <c r="I500" s="54"/>
      <c r="J500" s="69"/>
      <c r="K500" s="65"/>
      <c r="L500" s="65"/>
      <c r="M500" s="132"/>
      <c r="N500" s="134"/>
      <c r="O500" s="482"/>
      <c r="P500" s="83" t="s">
        <v>21</v>
      </c>
      <c r="Q500" s="90">
        <v>0.5</v>
      </c>
      <c r="R500" s="91"/>
      <c r="S500" s="126"/>
      <c r="T500" s="56"/>
      <c r="U500" s="58"/>
      <c r="V500" s="59" t="s">
        <v>20</v>
      </c>
      <c r="W500" s="41" t="s">
        <v>21</v>
      </c>
      <c r="X500" s="60">
        <v>0.85</v>
      </c>
      <c r="Y500" s="43"/>
      <c r="Z500" s="43"/>
      <c r="AA500" s="44"/>
      <c r="AB500" s="45">
        <f>ROUND(ROUND(ROUND(G440+K476,0)*Q500,0)*X500,0)</f>
        <v>178</v>
      </c>
      <c r="AC500" s="79"/>
    </row>
    <row r="501" ht="16.5" customHeight="1">
      <c r="A501" s="29">
        <v>63.0</v>
      </c>
      <c r="B501" s="30">
        <v>1891.0</v>
      </c>
      <c r="C501" s="32" t="s">
        <v>531</v>
      </c>
      <c r="D501" s="94"/>
      <c r="E501" s="94"/>
      <c r="F501" s="103"/>
      <c r="G501" s="8"/>
      <c r="H501" s="8"/>
      <c r="I501" s="54"/>
      <c r="J501" s="69"/>
      <c r="K501" s="65"/>
      <c r="L501" s="65"/>
      <c r="M501" s="132"/>
      <c r="N501" s="134"/>
      <c r="O501" s="482"/>
      <c r="P501" s="83"/>
      <c r="Q501" s="90"/>
      <c r="R501" s="91"/>
      <c r="S501" s="128" t="s">
        <v>326</v>
      </c>
      <c r="T501" s="41" t="s">
        <v>21</v>
      </c>
      <c r="U501" s="68">
        <f>$U$297</f>
        <v>0.7</v>
      </c>
      <c r="V501" s="88"/>
      <c r="W501" s="88"/>
      <c r="X501" s="88"/>
      <c r="Y501" s="88"/>
      <c r="Z501" s="88"/>
      <c r="AA501" s="89"/>
      <c r="AB501" s="114">
        <f>ROUND(ROUND(ROUND(G440+K476,0)*Q500,0)*U501,0)</f>
        <v>146</v>
      </c>
      <c r="AC501" s="79"/>
    </row>
    <row r="502" ht="16.5" customHeight="1">
      <c r="A502" s="29">
        <v>63.0</v>
      </c>
      <c r="B502" s="30">
        <v>1892.0</v>
      </c>
      <c r="C502" s="32" t="s">
        <v>532</v>
      </c>
      <c r="D502" s="94"/>
      <c r="E502" s="94"/>
      <c r="F502" s="103"/>
      <c r="G502" s="8"/>
      <c r="H502" s="8"/>
      <c r="I502" s="54"/>
      <c r="J502" s="69"/>
      <c r="K502" s="65"/>
      <c r="L502" s="65"/>
      <c r="M502" s="132"/>
      <c r="N502" s="134"/>
      <c r="O502" s="134"/>
      <c r="P502" s="83"/>
      <c r="Q502" s="90"/>
      <c r="R502" s="91"/>
      <c r="S502" s="484"/>
      <c r="T502" s="56"/>
      <c r="U502" s="72"/>
      <c r="V502" s="73" t="s">
        <v>20</v>
      </c>
      <c r="W502" s="74" t="s">
        <v>21</v>
      </c>
      <c r="X502" s="75">
        <v>0.85</v>
      </c>
      <c r="Y502" s="43"/>
      <c r="Z502" s="43"/>
      <c r="AA502" s="44"/>
      <c r="AB502" s="114">
        <f>ROUND(ROUND(ROUND(ROUND(G440+K476,0)*Q500,0)*U501,0)*X502,0)</f>
        <v>124</v>
      </c>
      <c r="AC502" s="79"/>
    </row>
    <row r="503" ht="16.5" customHeight="1">
      <c r="A503" s="29">
        <v>63.0</v>
      </c>
      <c r="B503" s="30">
        <v>1893.0</v>
      </c>
      <c r="C503" s="32" t="s">
        <v>533</v>
      </c>
      <c r="D503" s="94"/>
      <c r="E503" s="94"/>
      <c r="F503" s="103"/>
      <c r="G503" s="8"/>
      <c r="H503" s="8"/>
      <c r="I503" s="54"/>
      <c r="J503" s="69"/>
      <c r="K503" s="65"/>
      <c r="L503" s="65"/>
      <c r="M503" s="132"/>
      <c r="N503" s="134"/>
      <c r="O503" s="134"/>
      <c r="P503" s="83"/>
      <c r="Q503" s="90"/>
      <c r="R503" s="91"/>
      <c r="S503" s="128" t="s">
        <v>329</v>
      </c>
      <c r="T503" s="41" t="s">
        <v>21</v>
      </c>
      <c r="U503" s="68">
        <f>$U$299</f>
        <v>0.85</v>
      </c>
      <c r="V503" s="77"/>
      <c r="W503" s="77"/>
      <c r="X503" s="77"/>
      <c r="Y503" s="77"/>
      <c r="Z503" s="77"/>
      <c r="AA503" s="72"/>
      <c r="AB503" s="45">
        <f>ROUND(ROUND(ROUND(G440+K476,0)*Q500,0)*U503,0)</f>
        <v>178</v>
      </c>
      <c r="AC503" s="79"/>
    </row>
    <row r="504" ht="16.5" customHeight="1">
      <c r="A504" s="29">
        <v>63.0</v>
      </c>
      <c r="B504" s="30">
        <v>1894.0</v>
      </c>
      <c r="C504" s="32" t="s">
        <v>534</v>
      </c>
      <c r="D504" s="94"/>
      <c r="E504" s="94"/>
      <c r="F504" s="103"/>
      <c r="G504" s="8"/>
      <c r="H504" s="8"/>
      <c r="I504" s="54"/>
      <c r="J504" s="69"/>
      <c r="K504" s="65"/>
      <c r="L504" s="65"/>
      <c r="M504" s="132"/>
      <c r="N504" s="134"/>
      <c r="O504" s="134"/>
      <c r="P504" s="83"/>
      <c r="Q504" s="90"/>
      <c r="R504" s="91"/>
      <c r="S504" s="484"/>
      <c r="T504" s="56"/>
      <c r="U504" s="72"/>
      <c r="V504" s="73" t="s">
        <v>20</v>
      </c>
      <c r="W504" s="74" t="s">
        <v>21</v>
      </c>
      <c r="X504" s="75">
        <v>0.85</v>
      </c>
      <c r="Y504" s="43"/>
      <c r="Z504" s="43"/>
      <c r="AA504" s="44"/>
      <c r="AB504" s="45">
        <f>ROUND(ROUND(ROUND(ROUND(G440+K476,0)*Q500,0)*U503,0)*X504,0)</f>
        <v>151</v>
      </c>
      <c r="AC504" s="79"/>
    </row>
    <row r="505" ht="16.5" customHeight="1">
      <c r="A505" s="29">
        <v>63.0</v>
      </c>
      <c r="B505" s="30">
        <v>1895.0</v>
      </c>
      <c r="C505" s="32" t="s">
        <v>535</v>
      </c>
      <c r="D505" s="94"/>
      <c r="E505" s="94"/>
      <c r="F505" s="103"/>
      <c r="G505" s="8"/>
      <c r="H505" s="8"/>
      <c r="I505" s="54"/>
      <c r="J505" s="69"/>
      <c r="K505" s="65"/>
      <c r="L505" s="65"/>
      <c r="M505" s="132"/>
      <c r="N505" s="134"/>
      <c r="O505" s="134"/>
      <c r="P505" s="83"/>
      <c r="Q505" s="90"/>
      <c r="R505" s="91"/>
      <c r="S505" s="118"/>
      <c r="T505" s="41"/>
      <c r="U505" s="42"/>
      <c r="V505" s="43"/>
      <c r="W505" s="43"/>
      <c r="X505" s="44"/>
      <c r="Y505" s="82" t="s">
        <v>30</v>
      </c>
      <c r="Z505" s="83">
        <v>5.0</v>
      </c>
      <c r="AA505" s="84" t="s">
        <v>31</v>
      </c>
      <c r="AB505" s="45">
        <f>ROUND(ROUND(ROUND(G440+K476,0)*Q500,0)-Z505,0)</f>
        <v>204</v>
      </c>
      <c r="AC505" s="79"/>
    </row>
    <row r="506" ht="16.5" customHeight="1">
      <c r="A506" s="29">
        <v>63.0</v>
      </c>
      <c r="B506" s="30">
        <v>1896.0</v>
      </c>
      <c r="C506" s="32" t="s">
        <v>536</v>
      </c>
      <c r="D506" s="94"/>
      <c r="E506" s="94"/>
      <c r="F506" s="103"/>
      <c r="G506" s="8"/>
      <c r="H506" s="8"/>
      <c r="I506" s="54"/>
      <c r="J506" s="69"/>
      <c r="K506" s="65"/>
      <c r="L506" s="65"/>
      <c r="M506" s="132"/>
      <c r="N506" s="134"/>
      <c r="O506" s="134"/>
      <c r="P506" s="83"/>
      <c r="Q506" s="90"/>
      <c r="R506" s="90"/>
      <c r="S506" s="126"/>
      <c r="T506" s="56"/>
      <c r="U506" s="58"/>
      <c r="V506" s="59" t="s">
        <v>20</v>
      </c>
      <c r="W506" s="41" t="s">
        <v>21</v>
      </c>
      <c r="X506" s="86">
        <v>0.85</v>
      </c>
      <c r="Y506" s="482"/>
      <c r="Z506" s="83"/>
      <c r="AA506" s="84"/>
      <c r="AB506" s="45">
        <f>ROUND(ROUND(ROUND(ROUND(G440+K476,0)*Q500,0)*X506,0)-Z505,0)</f>
        <v>173</v>
      </c>
      <c r="AC506" s="79"/>
    </row>
    <row r="507" ht="16.5" customHeight="1">
      <c r="A507" s="29">
        <v>63.0</v>
      </c>
      <c r="B507" s="30">
        <v>1897.0</v>
      </c>
      <c r="C507" s="32" t="s">
        <v>537</v>
      </c>
      <c r="D507" s="94"/>
      <c r="E507" s="94"/>
      <c r="F507" s="103"/>
      <c r="G507" s="8"/>
      <c r="H507" s="8"/>
      <c r="I507" s="54"/>
      <c r="J507" s="69"/>
      <c r="K507" s="65"/>
      <c r="L507" s="65"/>
      <c r="M507" s="132"/>
      <c r="N507" s="134"/>
      <c r="O507" s="134"/>
      <c r="P507" s="83"/>
      <c r="Q507" s="90"/>
      <c r="R507" s="90"/>
      <c r="S507" s="128" t="s">
        <v>326</v>
      </c>
      <c r="T507" s="83" t="s">
        <v>21</v>
      </c>
      <c r="U507" s="91">
        <f>$U$297</f>
        <v>0.7</v>
      </c>
      <c r="V507" s="88"/>
      <c r="W507" s="88"/>
      <c r="X507" s="89"/>
      <c r="Y507" s="482"/>
      <c r="Z507" s="90"/>
      <c r="AA507" s="91"/>
      <c r="AB507" s="114">
        <f>ROUND(ROUND(ROUND(ROUND(G440+K476,0)*Q500,0)*U507,0)-Z505,0)</f>
        <v>141</v>
      </c>
      <c r="AC507" s="79"/>
    </row>
    <row r="508" ht="16.5" customHeight="1">
      <c r="A508" s="29">
        <v>63.0</v>
      </c>
      <c r="B508" s="30">
        <v>1898.0</v>
      </c>
      <c r="C508" s="32" t="s">
        <v>538</v>
      </c>
      <c r="D508" s="94"/>
      <c r="E508" s="94"/>
      <c r="F508" s="103"/>
      <c r="G508" s="8"/>
      <c r="H508" s="8"/>
      <c r="I508" s="54"/>
      <c r="J508" s="69"/>
      <c r="K508" s="65"/>
      <c r="L508" s="65"/>
      <c r="M508" s="132"/>
      <c r="N508" s="134"/>
      <c r="O508" s="134"/>
      <c r="P508" s="83"/>
      <c r="Q508" s="90"/>
      <c r="R508" s="90"/>
      <c r="S508" s="484"/>
      <c r="T508" s="56"/>
      <c r="U508" s="72"/>
      <c r="V508" s="73" t="s">
        <v>20</v>
      </c>
      <c r="W508" s="74" t="s">
        <v>21</v>
      </c>
      <c r="X508" s="92">
        <v>0.85</v>
      </c>
      <c r="Y508" s="482"/>
      <c r="Z508" s="90"/>
      <c r="AA508" s="91"/>
      <c r="AB508" s="114">
        <f>ROUND(ROUND(ROUND(ROUND(ROUND(G440+K476,0)*Q500,0)*U507,0)*X508,0)-Z505,0)</f>
        <v>119</v>
      </c>
      <c r="AC508" s="79"/>
    </row>
    <row r="509" ht="16.5" customHeight="1">
      <c r="A509" s="29">
        <v>63.0</v>
      </c>
      <c r="B509" s="30">
        <v>1899.0</v>
      </c>
      <c r="C509" s="32" t="s">
        <v>539</v>
      </c>
      <c r="D509" s="105"/>
      <c r="E509" s="94"/>
      <c r="F509" s="103"/>
      <c r="G509" s="8"/>
      <c r="H509" s="8"/>
      <c r="I509" s="54"/>
      <c r="J509" s="69"/>
      <c r="K509" s="65"/>
      <c r="L509" s="65"/>
      <c r="M509" s="132"/>
      <c r="N509" s="134"/>
      <c r="O509" s="134"/>
      <c r="P509" s="83"/>
      <c r="Q509" s="90"/>
      <c r="R509" s="91"/>
      <c r="S509" s="128" t="s">
        <v>329</v>
      </c>
      <c r="T509" s="83" t="s">
        <v>21</v>
      </c>
      <c r="U509" s="91">
        <f>$U$299</f>
        <v>0.85</v>
      </c>
      <c r="V509" s="77"/>
      <c r="W509" s="77"/>
      <c r="X509" s="72"/>
      <c r="Y509" s="482"/>
      <c r="Z509" s="90"/>
      <c r="AA509" s="91"/>
      <c r="AB509" s="45">
        <f>ROUND(ROUND(ROUND(ROUND(G440+K476,0)*Q500,0)*U509,0)-Z505,0)</f>
        <v>173</v>
      </c>
      <c r="AC509" s="79"/>
    </row>
    <row r="510" ht="16.5" customHeight="1">
      <c r="A510" s="29">
        <v>63.0</v>
      </c>
      <c r="B510" s="30">
        <v>1900.0</v>
      </c>
      <c r="C510" s="32" t="s">
        <v>540</v>
      </c>
      <c r="D510" s="105"/>
      <c r="E510" s="107"/>
      <c r="F510" s="136"/>
      <c r="G510" s="22"/>
      <c r="H510" s="22"/>
      <c r="I510" s="109"/>
      <c r="J510" s="115"/>
      <c r="K510" s="115"/>
      <c r="L510" s="115"/>
      <c r="M510" s="56"/>
      <c r="N510" s="138"/>
      <c r="O510" s="138"/>
      <c r="P510" s="56"/>
      <c r="Q510" s="77"/>
      <c r="R510" s="72"/>
      <c r="S510" s="484"/>
      <c r="T510" s="56"/>
      <c r="U510" s="72"/>
      <c r="V510" s="73" t="s">
        <v>20</v>
      </c>
      <c r="W510" s="74" t="s">
        <v>21</v>
      </c>
      <c r="X510" s="92">
        <v>0.85</v>
      </c>
      <c r="Y510" s="484"/>
      <c r="Z510" s="77"/>
      <c r="AA510" s="72"/>
      <c r="AB510" s="45">
        <f>ROUND(ROUND(ROUND(ROUND(ROUND(G440+K476,0)*Q500,0)*U509,0)*X510,0)-Z505,0)</f>
        <v>146</v>
      </c>
      <c r="AC510" s="79"/>
    </row>
    <row r="511" ht="16.5" customHeight="1">
      <c r="A511" s="29">
        <v>63.0</v>
      </c>
      <c r="B511" s="30">
        <v>1901.0</v>
      </c>
      <c r="C511" s="32" t="s">
        <v>541</v>
      </c>
      <c r="D511" s="112"/>
      <c r="E511" s="33" t="s">
        <v>542</v>
      </c>
      <c r="F511" s="102" t="s">
        <v>103</v>
      </c>
      <c r="G511" s="35"/>
      <c r="H511" s="35"/>
      <c r="I511" s="36"/>
      <c r="J511" s="7"/>
      <c r="K511" s="7"/>
      <c r="L511" s="38"/>
      <c r="M511" s="7"/>
      <c r="N511" s="40"/>
      <c r="O511" s="41"/>
      <c r="P511" s="7"/>
      <c r="Q511" s="7"/>
      <c r="R511" s="39"/>
      <c r="S511" s="118"/>
      <c r="T511" s="41"/>
      <c r="U511" s="42"/>
      <c r="V511" s="43"/>
      <c r="W511" s="43"/>
      <c r="X511" s="43"/>
      <c r="Y511" s="43"/>
      <c r="Z511" s="43"/>
      <c r="AA511" s="44"/>
      <c r="AB511" s="45">
        <f>ROUND(G512,0)</f>
        <v>730</v>
      </c>
      <c r="AC511" s="79"/>
    </row>
    <row r="512" ht="16.5" customHeight="1">
      <c r="A512" s="29">
        <v>63.0</v>
      </c>
      <c r="B512" s="30">
        <v>1902.0</v>
      </c>
      <c r="C512" s="32" t="s">
        <v>543</v>
      </c>
      <c r="D512" s="69"/>
      <c r="E512" s="481"/>
      <c r="F512" s="482"/>
      <c r="G512" s="50">
        <v>730.0</v>
      </c>
      <c r="H512" s="8" t="s">
        <v>9</v>
      </c>
      <c r="I512" s="51"/>
      <c r="J512" s="8"/>
      <c r="K512" s="8"/>
      <c r="L512" s="53"/>
      <c r="M512" s="8"/>
      <c r="N512" s="125"/>
      <c r="O512" s="83"/>
      <c r="P512" s="8"/>
      <c r="Q512" s="8"/>
      <c r="R512" s="54"/>
      <c r="S512" s="126"/>
      <c r="T512" s="56"/>
      <c r="U512" s="58"/>
      <c r="V512" s="59" t="s">
        <v>20</v>
      </c>
      <c r="W512" s="41" t="s">
        <v>21</v>
      </c>
      <c r="X512" s="60">
        <v>0.85</v>
      </c>
      <c r="Y512" s="43"/>
      <c r="Z512" s="43"/>
      <c r="AA512" s="44"/>
      <c r="AB512" s="45">
        <f>ROUND(G512*X512,0)</f>
        <v>621</v>
      </c>
      <c r="AC512" s="79"/>
    </row>
    <row r="513" ht="16.5" customHeight="1">
      <c r="A513" s="29">
        <v>63.0</v>
      </c>
      <c r="B513" s="30">
        <v>1903.0</v>
      </c>
      <c r="C513" s="32" t="s">
        <v>544</v>
      </c>
      <c r="D513" s="69"/>
      <c r="E513" s="69"/>
      <c r="F513" s="482"/>
      <c r="G513" s="63"/>
      <c r="H513" s="63"/>
      <c r="I513" s="51"/>
      <c r="J513" s="52"/>
      <c r="K513" s="8"/>
      <c r="L513" s="53"/>
      <c r="M513" s="14"/>
      <c r="N513" s="127"/>
      <c r="O513" s="14"/>
      <c r="P513" s="8"/>
      <c r="Q513" s="8"/>
      <c r="R513" s="54"/>
      <c r="S513" s="128" t="s">
        <v>326</v>
      </c>
      <c r="T513" s="41" t="s">
        <v>21</v>
      </c>
      <c r="U513" s="68">
        <v>0.7</v>
      </c>
      <c r="V513" s="88"/>
      <c r="W513" s="88"/>
      <c r="X513" s="88"/>
      <c r="Y513" s="88"/>
      <c r="Z513" s="88"/>
      <c r="AA513" s="89"/>
      <c r="AB513" s="45">
        <f>ROUND(G512*U513,0)</f>
        <v>511</v>
      </c>
      <c r="AC513" s="79"/>
    </row>
    <row r="514" ht="16.5" customHeight="1">
      <c r="A514" s="29">
        <v>63.0</v>
      </c>
      <c r="B514" s="30">
        <v>1904.0</v>
      </c>
      <c r="C514" s="32" t="s">
        <v>545</v>
      </c>
      <c r="D514" s="69"/>
      <c r="E514" s="69"/>
      <c r="F514" s="482"/>
      <c r="G514" s="63"/>
      <c r="H514" s="63"/>
      <c r="I514" s="51"/>
      <c r="J514" s="52"/>
      <c r="K514" s="8"/>
      <c r="L514" s="53"/>
      <c r="M514" s="14"/>
      <c r="N514" s="127"/>
      <c r="O514" s="14"/>
      <c r="P514" s="8"/>
      <c r="Q514" s="8"/>
      <c r="R514" s="54"/>
      <c r="S514" s="484"/>
      <c r="T514" s="56"/>
      <c r="U514" s="72"/>
      <c r="V514" s="73" t="s">
        <v>20</v>
      </c>
      <c r="W514" s="74" t="s">
        <v>21</v>
      </c>
      <c r="X514" s="75">
        <v>0.85</v>
      </c>
      <c r="Y514" s="43"/>
      <c r="Z514" s="43"/>
      <c r="AA514" s="44"/>
      <c r="AB514" s="45">
        <f>ROUND(ROUND(G512*U513,0)*X514,0)</f>
        <v>434</v>
      </c>
      <c r="AC514" s="79"/>
    </row>
    <row r="515" ht="16.5" customHeight="1">
      <c r="A515" s="29">
        <v>63.0</v>
      </c>
      <c r="B515" s="30">
        <v>1905.0</v>
      </c>
      <c r="C515" s="32" t="s">
        <v>546</v>
      </c>
      <c r="D515" s="69"/>
      <c r="E515" s="69"/>
      <c r="F515" s="76"/>
      <c r="G515" s="63"/>
      <c r="H515" s="63"/>
      <c r="I515" s="51"/>
      <c r="J515" s="52"/>
      <c r="K515" s="8"/>
      <c r="L515" s="53"/>
      <c r="M515" s="14"/>
      <c r="N515" s="127"/>
      <c r="O515" s="14"/>
      <c r="P515" s="8"/>
      <c r="Q515" s="8"/>
      <c r="R515" s="54"/>
      <c r="S515" s="128" t="s">
        <v>329</v>
      </c>
      <c r="T515" s="41" t="s">
        <v>21</v>
      </c>
      <c r="U515" s="68">
        <v>0.85</v>
      </c>
      <c r="V515" s="77"/>
      <c r="W515" s="77"/>
      <c r="X515" s="77"/>
      <c r="Y515" s="77"/>
      <c r="Z515" s="77"/>
      <c r="AA515" s="72"/>
      <c r="AB515" s="45">
        <f>ROUND(G512*U515,0)</f>
        <v>621</v>
      </c>
      <c r="AC515" s="79"/>
    </row>
    <row r="516" ht="16.5" customHeight="1">
      <c r="A516" s="29">
        <v>63.0</v>
      </c>
      <c r="B516" s="30">
        <v>1906.0</v>
      </c>
      <c r="C516" s="32" t="s">
        <v>547</v>
      </c>
      <c r="D516" s="69"/>
      <c r="E516" s="69"/>
      <c r="F516" s="76"/>
      <c r="G516" s="63"/>
      <c r="H516" s="63"/>
      <c r="I516" s="51"/>
      <c r="J516" s="52"/>
      <c r="K516" s="8"/>
      <c r="L516" s="53"/>
      <c r="M516" s="14"/>
      <c r="N516" s="127"/>
      <c r="O516" s="14"/>
      <c r="P516" s="8"/>
      <c r="Q516" s="8"/>
      <c r="R516" s="54"/>
      <c r="S516" s="484"/>
      <c r="T516" s="56"/>
      <c r="U516" s="72"/>
      <c r="V516" s="73" t="s">
        <v>20</v>
      </c>
      <c r="W516" s="74" t="s">
        <v>21</v>
      </c>
      <c r="X516" s="75">
        <v>0.85</v>
      </c>
      <c r="Y516" s="43"/>
      <c r="Z516" s="43"/>
      <c r="AA516" s="44"/>
      <c r="AB516" s="45">
        <f>ROUND(ROUND(G512*U515,0)*X516,0)</f>
        <v>528</v>
      </c>
      <c r="AC516" s="79"/>
    </row>
    <row r="517" ht="16.5" customHeight="1">
      <c r="A517" s="29">
        <v>63.0</v>
      </c>
      <c r="B517" s="30">
        <v>1907.0</v>
      </c>
      <c r="C517" s="32" t="s">
        <v>548</v>
      </c>
      <c r="D517" s="69"/>
      <c r="E517" s="69"/>
      <c r="F517" s="76"/>
      <c r="G517" s="63"/>
      <c r="H517" s="63"/>
      <c r="I517" s="51"/>
      <c r="J517" s="52"/>
      <c r="K517" s="8"/>
      <c r="L517" s="53"/>
      <c r="M517" s="14"/>
      <c r="N517" s="127"/>
      <c r="O517" s="14"/>
      <c r="P517" s="8"/>
      <c r="Q517" s="8"/>
      <c r="R517" s="54"/>
      <c r="S517" s="118"/>
      <c r="T517" s="41"/>
      <c r="U517" s="42"/>
      <c r="V517" s="43"/>
      <c r="W517" s="43"/>
      <c r="X517" s="44"/>
      <c r="Y517" s="82" t="s">
        <v>30</v>
      </c>
      <c r="Z517" s="83">
        <v>5.0</v>
      </c>
      <c r="AA517" s="84" t="s">
        <v>31</v>
      </c>
      <c r="AB517" s="45">
        <f>ROUND(G512-Z517,0)</f>
        <v>725</v>
      </c>
      <c r="AC517" s="79"/>
    </row>
    <row r="518" ht="16.5" customHeight="1">
      <c r="A518" s="29">
        <v>63.0</v>
      </c>
      <c r="B518" s="30">
        <v>1908.0</v>
      </c>
      <c r="C518" s="32" t="s">
        <v>549</v>
      </c>
      <c r="D518" s="69"/>
      <c r="E518" s="69"/>
      <c r="F518" s="76"/>
      <c r="G518" s="63"/>
      <c r="H518" s="63"/>
      <c r="I518" s="51"/>
      <c r="J518" s="52"/>
      <c r="K518" s="8"/>
      <c r="L518" s="53"/>
      <c r="M518" s="14"/>
      <c r="N518" s="127"/>
      <c r="O518" s="14"/>
      <c r="P518" s="8"/>
      <c r="Q518" s="8"/>
      <c r="R518" s="54"/>
      <c r="S518" s="126"/>
      <c r="T518" s="56"/>
      <c r="U518" s="58"/>
      <c r="V518" s="59" t="s">
        <v>20</v>
      </c>
      <c r="W518" s="41" t="s">
        <v>21</v>
      </c>
      <c r="X518" s="86">
        <v>0.85</v>
      </c>
      <c r="Y518" s="482"/>
      <c r="Z518" s="83"/>
      <c r="AA518" s="84"/>
      <c r="AB518" s="45">
        <f>ROUND(ROUND(G512*X518,0)-Z517,0)</f>
        <v>616</v>
      </c>
      <c r="AC518" s="79"/>
    </row>
    <row r="519" ht="16.5" customHeight="1">
      <c r="A519" s="29">
        <v>63.0</v>
      </c>
      <c r="B519" s="30">
        <v>1909.0</v>
      </c>
      <c r="C519" s="32" t="s">
        <v>550</v>
      </c>
      <c r="D519" s="69"/>
      <c r="E519" s="69"/>
      <c r="F519" s="76"/>
      <c r="G519" s="63"/>
      <c r="H519" s="63"/>
      <c r="I519" s="51"/>
      <c r="J519" s="52"/>
      <c r="K519" s="8"/>
      <c r="L519" s="53"/>
      <c r="M519" s="14"/>
      <c r="N519" s="127"/>
      <c r="O519" s="14"/>
      <c r="P519" s="8"/>
      <c r="Q519" s="8"/>
      <c r="R519" s="54"/>
      <c r="S519" s="128" t="s">
        <v>326</v>
      </c>
      <c r="T519" s="83" t="s">
        <v>21</v>
      </c>
      <c r="U519" s="91">
        <v>0.7</v>
      </c>
      <c r="V519" s="88"/>
      <c r="W519" s="88"/>
      <c r="X519" s="89"/>
      <c r="Y519" s="482"/>
      <c r="Z519" s="90"/>
      <c r="AA519" s="91"/>
      <c r="AB519" s="45">
        <f>ROUND(ROUND(G512*U519,0)-Z517,0)</f>
        <v>506</v>
      </c>
      <c r="AC519" s="79"/>
    </row>
    <row r="520" ht="16.5" customHeight="1">
      <c r="A520" s="29">
        <v>63.0</v>
      </c>
      <c r="B520" s="30">
        <v>1910.0</v>
      </c>
      <c r="C520" s="32" t="s">
        <v>551</v>
      </c>
      <c r="D520" s="69"/>
      <c r="E520" s="69"/>
      <c r="F520" s="76"/>
      <c r="G520" s="63"/>
      <c r="H520" s="63"/>
      <c r="I520" s="51"/>
      <c r="J520" s="52"/>
      <c r="K520" s="8"/>
      <c r="L520" s="53"/>
      <c r="M520" s="14"/>
      <c r="N520" s="127"/>
      <c r="O520" s="14"/>
      <c r="P520" s="8"/>
      <c r="Q520" s="8"/>
      <c r="R520" s="54"/>
      <c r="S520" s="484"/>
      <c r="T520" s="56"/>
      <c r="U520" s="72"/>
      <c r="V520" s="73" t="s">
        <v>20</v>
      </c>
      <c r="W520" s="74" t="s">
        <v>21</v>
      </c>
      <c r="X520" s="92">
        <v>0.85</v>
      </c>
      <c r="Y520" s="482"/>
      <c r="Z520" s="90"/>
      <c r="AA520" s="91"/>
      <c r="AB520" s="45">
        <f>ROUND(ROUND(ROUND(G512*U519,0)*X520,0)-Z517,0)</f>
        <v>429</v>
      </c>
      <c r="AC520" s="79"/>
    </row>
    <row r="521" ht="16.5" customHeight="1">
      <c r="A521" s="29">
        <v>63.0</v>
      </c>
      <c r="B521" s="30">
        <v>1911.0</v>
      </c>
      <c r="C521" s="32" t="s">
        <v>552</v>
      </c>
      <c r="D521" s="69"/>
      <c r="E521" s="69"/>
      <c r="F521" s="76"/>
      <c r="G521" s="63"/>
      <c r="H521" s="63"/>
      <c r="I521" s="51"/>
      <c r="J521" s="52"/>
      <c r="K521" s="8"/>
      <c r="L521" s="53"/>
      <c r="M521" s="14"/>
      <c r="N521" s="127"/>
      <c r="O521" s="14"/>
      <c r="P521" s="8"/>
      <c r="Q521" s="8"/>
      <c r="R521" s="54"/>
      <c r="S521" s="128" t="s">
        <v>329</v>
      </c>
      <c r="T521" s="83" t="s">
        <v>21</v>
      </c>
      <c r="U521" s="91">
        <v>0.85</v>
      </c>
      <c r="V521" s="77"/>
      <c r="W521" s="77"/>
      <c r="X521" s="72"/>
      <c r="Y521" s="482"/>
      <c r="Z521" s="90"/>
      <c r="AA521" s="91"/>
      <c r="AB521" s="45">
        <f>ROUND(ROUND(G512*U521,0)-Z517,0)</f>
        <v>616</v>
      </c>
      <c r="AC521" s="79"/>
    </row>
    <row r="522" ht="16.5" customHeight="1">
      <c r="A522" s="29">
        <v>63.0</v>
      </c>
      <c r="B522" s="30">
        <v>1912.0</v>
      </c>
      <c r="C522" s="32" t="s">
        <v>553</v>
      </c>
      <c r="D522" s="69"/>
      <c r="E522" s="69"/>
      <c r="F522" s="76"/>
      <c r="G522" s="63"/>
      <c r="H522" s="63"/>
      <c r="I522" s="51"/>
      <c r="J522" s="52"/>
      <c r="K522" s="8"/>
      <c r="L522" s="53"/>
      <c r="M522" s="14"/>
      <c r="N522" s="127"/>
      <c r="O522" s="14"/>
      <c r="P522" s="8"/>
      <c r="Q522" s="8"/>
      <c r="R522" s="54"/>
      <c r="S522" s="484"/>
      <c r="T522" s="56"/>
      <c r="U522" s="72"/>
      <c r="V522" s="73" t="s">
        <v>20</v>
      </c>
      <c r="W522" s="74" t="s">
        <v>21</v>
      </c>
      <c r="X522" s="92">
        <v>0.85</v>
      </c>
      <c r="Y522" s="484"/>
      <c r="Z522" s="77"/>
      <c r="AA522" s="72"/>
      <c r="AB522" s="45">
        <f>ROUND(ROUND(ROUND(G512*U521,0)*X522,0)-Z517,0)</f>
        <v>523</v>
      </c>
      <c r="AC522" s="79"/>
    </row>
    <row r="523" ht="16.5" customHeight="1">
      <c r="A523" s="29">
        <v>63.0</v>
      </c>
      <c r="B523" s="30">
        <v>1913.0</v>
      </c>
      <c r="C523" s="32" t="s">
        <v>554</v>
      </c>
      <c r="D523" s="69"/>
      <c r="E523" s="69"/>
      <c r="F523" s="127"/>
      <c r="G523" s="63"/>
      <c r="H523" s="63"/>
      <c r="I523" s="54"/>
      <c r="J523" s="69"/>
      <c r="K523" s="65"/>
      <c r="L523" s="65"/>
      <c r="M523" s="54"/>
      <c r="N523" s="33" t="s">
        <v>23</v>
      </c>
      <c r="O523" s="130" t="s">
        <v>24</v>
      </c>
      <c r="P523" s="7"/>
      <c r="Q523" s="7"/>
      <c r="R523" s="39"/>
      <c r="S523" s="118"/>
      <c r="T523" s="41"/>
      <c r="U523" s="42"/>
      <c r="V523" s="43"/>
      <c r="W523" s="43"/>
      <c r="X523" s="43"/>
      <c r="Y523" s="43"/>
      <c r="Z523" s="43"/>
      <c r="AA523" s="44"/>
      <c r="AB523" s="45">
        <f>ROUND(G512*Q524,0)</f>
        <v>511</v>
      </c>
      <c r="AC523" s="79"/>
    </row>
    <row r="524" ht="16.5" customHeight="1">
      <c r="A524" s="29">
        <v>63.0</v>
      </c>
      <c r="B524" s="30">
        <v>1914.0</v>
      </c>
      <c r="C524" s="32" t="s">
        <v>555</v>
      </c>
      <c r="D524" s="69"/>
      <c r="E524" s="69"/>
      <c r="F524" s="127"/>
      <c r="G524" s="113"/>
      <c r="H524" s="8"/>
      <c r="I524" s="54"/>
      <c r="J524" s="69"/>
      <c r="K524" s="65"/>
      <c r="L524" s="65"/>
      <c r="M524" s="54"/>
      <c r="N524" s="481"/>
      <c r="O524" s="482"/>
      <c r="P524" s="83" t="s">
        <v>21</v>
      </c>
      <c r="Q524" s="90">
        <v>0.7</v>
      </c>
      <c r="R524" s="54"/>
      <c r="S524" s="126"/>
      <c r="T524" s="56"/>
      <c r="U524" s="58"/>
      <c r="V524" s="59" t="s">
        <v>20</v>
      </c>
      <c r="W524" s="41" t="s">
        <v>21</v>
      </c>
      <c r="X524" s="60">
        <v>0.85</v>
      </c>
      <c r="Y524" s="43"/>
      <c r="Z524" s="43"/>
      <c r="AA524" s="44"/>
      <c r="AB524" s="45">
        <f>ROUND(ROUND(G512*Q524,0)*X524,0)</f>
        <v>434</v>
      </c>
      <c r="AC524" s="79"/>
    </row>
    <row r="525" ht="16.5" customHeight="1">
      <c r="A525" s="29">
        <v>63.0</v>
      </c>
      <c r="B525" s="30">
        <v>1915.0</v>
      </c>
      <c r="C525" s="32" t="s">
        <v>556</v>
      </c>
      <c r="D525" s="94"/>
      <c r="E525" s="94"/>
      <c r="F525" s="103"/>
      <c r="G525" s="8"/>
      <c r="H525" s="8"/>
      <c r="I525" s="54"/>
      <c r="J525" s="69"/>
      <c r="K525" s="65"/>
      <c r="L525" s="65"/>
      <c r="M525" s="132"/>
      <c r="N525" s="481"/>
      <c r="O525" s="482"/>
      <c r="P525" s="83"/>
      <c r="Q525" s="90"/>
      <c r="R525" s="91"/>
      <c r="S525" s="128" t="s">
        <v>326</v>
      </c>
      <c r="T525" s="41" t="s">
        <v>21</v>
      </c>
      <c r="U525" s="68">
        <f>$U$297</f>
        <v>0.7</v>
      </c>
      <c r="V525" s="88"/>
      <c r="W525" s="88"/>
      <c r="X525" s="88"/>
      <c r="Y525" s="88"/>
      <c r="Z525" s="88"/>
      <c r="AA525" s="89"/>
      <c r="AB525" s="45">
        <f>ROUND(ROUND(G512*Q524,0)*U525,0)</f>
        <v>358</v>
      </c>
      <c r="AC525" s="79"/>
    </row>
    <row r="526" ht="16.5" customHeight="1">
      <c r="A526" s="29">
        <v>63.0</v>
      </c>
      <c r="B526" s="30">
        <v>1916.0</v>
      </c>
      <c r="C526" s="32" t="s">
        <v>557</v>
      </c>
      <c r="D526" s="94"/>
      <c r="E526" s="94"/>
      <c r="F526" s="103"/>
      <c r="G526" s="8"/>
      <c r="H526" s="8"/>
      <c r="I526" s="54"/>
      <c r="J526" s="69"/>
      <c r="K526" s="65"/>
      <c r="L526" s="65"/>
      <c r="M526" s="132"/>
      <c r="N526" s="481"/>
      <c r="O526" s="482"/>
      <c r="P526" s="83"/>
      <c r="Q526" s="90"/>
      <c r="R526" s="91"/>
      <c r="S526" s="484"/>
      <c r="T526" s="56"/>
      <c r="U526" s="72"/>
      <c r="V526" s="73" t="s">
        <v>20</v>
      </c>
      <c r="W526" s="74" t="s">
        <v>21</v>
      </c>
      <c r="X526" s="75">
        <v>0.85</v>
      </c>
      <c r="Y526" s="43"/>
      <c r="Z526" s="43"/>
      <c r="AA526" s="44"/>
      <c r="AB526" s="45">
        <f>ROUND(ROUND(ROUND(G512*Q524,0)*U525,0)*X526,0)</f>
        <v>304</v>
      </c>
      <c r="AC526" s="79"/>
    </row>
    <row r="527" ht="16.5" customHeight="1">
      <c r="A527" s="29">
        <v>63.0</v>
      </c>
      <c r="B527" s="30">
        <v>1917.0</v>
      </c>
      <c r="C527" s="32" t="s">
        <v>558</v>
      </c>
      <c r="D527" s="94"/>
      <c r="E527" s="94"/>
      <c r="F527" s="103"/>
      <c r="G527" s="8"/>
      <c r="H527" s="8"/>
      <c r="I527" s="54"/>
      <c r="J527" s="69"/>
      <c r="K527" s="65"/>
      <c r="L527" s="65"/>
      <c r="M527" s="132"/>
      <c r="N527" s="481"/>
      <c r="O527" s="482"/>
      <c r="P527" s="83"/>
      <c r="Q527" s="90"/>
      <c r="R527" s="91"/>
      <c r="S527" s="128" t="s">
        <v>329</v>
      </c>
      <c r="T527" s="41" t="s">
        <v>21</v>
      </c>
      <c r="U527" s="68">
        <f>$U$299</f>
        <v>0.85</v>
      </c>
      <c r="V527" s="77"/>
      <c r="W527" s="77"/>
      <c r="X527" s="77"/>
      <c r="Y527" s="77"/>
      <c r="Z527" s="77"/>
      <c r="AA527" s="72"/>
      <c r="AB527" s="45">
        <f>ROUND(ROUND(G512*Q524,0)*U527,0)</f>
        <v>434</v>
      </c>
      <c r="AC527" s="79"/>
    </row>
    <row r="528" ht="16.5" customHeight="1">
      <c r="A528" s="29">
        <v>63.0</v>
      </c>
      <c r="B528" s="30">
        <v>1918.0</v>
      </c>
      <c r="C528" s="32" t="s">
        <v>559</v>
      </c>
      <c r="D528" s="94"/>
      <c r="E528" s="94"/>
      <c r="F528" s="103"/>
      <c r="G528" s="8"/>
      <c r="H528" s="8"/>
      <c r="I528" s="54"/>
      <c r="J528" s="69"/>
      <c r="K528" s="65"/>
      <c r="L528" s="65"/>
      <c r="M528" s="132"/>
      <c r="N528" s="133"/>
      <c r="O528" s="482"/>
      <c r="P528" s="83"/>
      <c r="Q528" s="90"/>
      <c r="R528" s="91"/>
      <c r="S528" s="484"/>
      <c r="T528" s="56"/>
      <c r="U528" s="72"/>
      <c r="V528" s="73" t="s">
        <v>20</v>
      </c>
      <c r="W528" s="74" t="s">
        <v>21</v>
      </c>
      <c r="X528" s="75">
        <v>0.85</v>
      </c>
      <c r="Y528" s="43"/>
      <c r="Z528" s="43"/>
      <c r="AA528" s="44"/>
      <c r="AB528" s="45">
        <f>ROUND(ROUND(ROUND(G512*Q524,0)*U527,0)*X528,0)</f>
        <v>369</v>
      </c>
      <c r="AC528" s="79"/>
    </row>
    <row r="529" ht="16.5" customHeight="1">
      <c r="A529" s="29">
        <v>63.0</v>
      </c>
      <c r="B529" s="30">
        <v>1919.0</v>
      </c>
      <c r="C529" s="32" t="s">
        <v>560</v>
      </c>
      <c r="D529" s="94"/>
      <c r="E529" s="94"/>
      <c r="F529" s="103"/>
      <c r="G529" s="8"/>
      <c r="H529" s="8"/>
      <c r="I529" s="54"/>
      <c r="J529" s="69"/>
      <c r="K529" s="65"/>
      <c r="L529" s="65"/>
      <c r="M529" s="132"/>
      <c r="N529" s="133"/>
      <c r="O529" s="134"/>
      <c r="P529" s="83"/>
      <c r="Q529" s="90"/>
      <c r="R529" s="91"/>
      <c r="S529" s="118"/>
      <c r="T529" s="41"/>
      <c r="U529" s="42"/>
      <c r="V529" s="43"/>
      <c r="W529" s="43"/>
      <c r="X529" s="44"/>
      <c r="Y529" s="82" t="s">
        <v>30</v>
      </c>
      <c r="Z529" s="83">
        <v>5.0</v>
      </c>
      <c r="AA529" s="84" t="s">
        <v>31</v>
      </c>
      <c r="AB529" s="45">
        <f>ROUND(ROUND(G512*Q524,0)-Z529,0)</f>
        <v>506</v>
      </c>
      <c r="AC529" s="79"/>
    </row>
    <row r="530" ht="16.5" customHeight="1">
      <c r="A530" s="29">
        <v>63.0</v>
      </c>
      <c r="B530" s="30">
        <v>1920.0</v>
      </c>
      <c r="C530" s="32" t="s">
        <v>561</v>
      </c>
      <c r="D530" s="94"/>
      <c r="E530" s="94"/>
      <c r="F530" s="103"/>
      <c r="G530" s="8"/>
      <c r="H530" s="8"/>
      <c r="I530" s="54"/>
      <c r="J530" s="69"/>
      <c r="K530" s="65"/>
      <c r="L530" s="65"/>
      <c r="M530" s="132"/>
      <c r="N530" s="133"/>
      <c r="O530" s="134"/>
      <c r="P530" s="83"/>
      <c r="Q530" s="90"/>
      <c r="R530" s="91"/>
      <c r="S530" s="126"/>
      <c r="T530" s="56"/>
      <c r="U530" s="58"/>
      <c r="V530" s="59" t="s">
        <v>20</v>
      </c>
      <c r="W530" s="41" t="s">
        <v>21</v>
      </c>
      <c r="X530" s="86">
        <v>0.85</v>
      </c>
      <c r="Y530" s="482"/>
      <c r="Z530" s="83"/>
      <c r="AA530" s="84"/>
      <c r="AB530" s="45">
        <f>ROUND(ROUND(ROUND(G512*Q524,0)*X530,0)-Z529,0)</f>
        <v>429</v>
      </c>
      <c r="AC530" s="79"/>
    </row>
    <row r="531" ht="16.5" customHeight="1">
      <c r="A531" s="29">
        <v>63.0</v>
      </c>
      <c r="B531" s="30">
        <v>1921.0</v>
      </c>
      <c r="C531" s="32" t="s">
        <v>562</v>
      </c>
      <c r="D531" s="94"/>
      <c r="E531" s="94"/>
      <c r="F531" s="103"/>
      <c r="G531" s="8"/>
      <c r="H531" s="8"/>
      <c r="I531" s="54"/>
      <c r="J531" s="69"/>
      <c r="K531" s="65"/>
      <c r="L531" s="65"/>
      <c r="M531" s="132"/>
      <c r="N531" s="133"/>
      <c r="O531" s="134"/>
      <c r="P531" s="83"/>
      <c r="Q531" s="90"/>
      <c r="R531" s="91"/>
      <c r="S531" s="128" t="s">
        <v>326</v>
      </c>
      <c r="T531" s="83" t="s">
        <v>21</v>
      </c>
      <c r="U531" s="91">
        <f>$U$297</f>
        <v>0.7</v>
      </c>
      <c r="V531" s="88"/>
      <c r="W531" s="88"/>
      <c r="X531" s="89"/>
      <c r="Y531" s="482"/>
      <c r="Z531" s="90"/>
      <c r="AA531" s="91"/>
      <c r="AB531" s="45">
        <f>ROUND(ROUND(ROUND(G512*Q524,0)*U531,0)-Z529,0)</f>
        <v>353</v>
      </c>
      <c r="AC531" s="79"/>
    </row>
    <row r="532" ht="16.5" customHeight="1">
      <c r="A532" s="29">
        <v>63.0</v>
      </c>
      <c r="B532" s="30">
        <v>1922.0</v>
      </c>
      <c r="C532" s="32" t="s">
        <v>563</v>
      </c>
      <c r="D532" s="94"/>
      <c r="E532" s="94"/>
      <c r="F532" s="103"/>
      <c r="G532" s="8"/>
      <c r="H532" s="8"/>
      <c r="I532" s="54"/>
      <c r="J532" s="69"/>
      <c r="K532" s="65"/>
      <c r="L532" s="65"/>
      <c r="M532" s="132"/>
      <c r="N532" s="133"/>
      <c r="O532" s="134"/>
      <c r="P532" s="83"/>
      <c r="Q532" s="90"/>
      <c r="R532" s="91"/>
      <c r="S532" s="484"/>
      <c r="T532" s="56"/>
      <c r="U532" s="72"/>
      <c r="V532" s="73" t="s">
        <v>20</v>
      </c>
      <c r="W532" s="74" t="s">
        <v>21</v>
      </c>
      <c r="X532" s="92">
        <v>0.85</v>
      </c>
      <c r="Y532" s="482"/>
      <c r="Z532" s="90"/>
      <c r="AA532" s="91"/>
      <c r="AB532" s="45">
        <f>ROUND(ROUND(ROUND(ROUND(G512*Q524,0)*U531,0)*X532,0)-Z529,0)</f>
        <v>299</v>
      </c>
      <c r="AC532" s="79"/>
    </row>
    <row r="533" ht="16.5" customHeight="1">
      <c r="A533" s="29">
        <v>63.0</v>
      </c>
      <c r="B533" s="30">
        <v>1923.0</v>
      </c>
      <c r="C533" s="32" t="s">
        <v>564</v>
      </c>
      <c r="D533" s="94"/>
      <c r="E533" s="94"/>
      <c r="F533" s="103"/>
      <c r="G533" s="8"/>
      <c r="H533" s="8"/>
      <c r="I533" s="54"/>
      <c r="J533" s="69"/>
      <c r="K533" s="65"/>
      <c r="L533" s="65"/>
      <c r="M533" s="132"/>
      <c r="N533" s="133"/>
      <c r="O533" s="134"/>
      <c r="P533" s="83"/>
      <c r="Q533" s="90"/>
      <c r="R533" s="91"/>
      <c r="S533" s="128" t="s">
        <v>329</v>
      </c>
      <c r="T533" s="83" t="s">
        <v>21</v>
      </c>
      <c r="U533" s="91">
        <f>$U$299</f>
        <v>0.85</v>
      </c>
      <c r="V533" s="77"/>
      <c r="W533" s="77"/>
      <c r="X533" s="72"/>
      <c r="Y533" s="482"/>
      <c r="Z533" s="90"/>
      <c r="AA533" s="91"/>
      <c r="AB533" s="45">
        <f>ROUND(ROUND(ROUND(G512*Q524,0)*U533,0)-Z529,0)</f>
        <v>429</v>
      </c>
      <c r="AC533" s="79"/>
    </row>
    <row r="534" ht="16.5" customHeight="1">
      <c r="A534" s="29">
        <v>63.0</v>
      </c>
      <c r="B534" s="30">
        <v>1924.0</v>
      </c>
      <c r="C534" s="32" t="s">
        <v>565</v>
      </c>
      <c r="D534" s="94"/>
      <c r="E534" s="94"/>
      <c r="F534" s="103"/>
      <c r="G534" s="8"/>
      <c r="H534" s="8"/>
      <c r="I534" s="54"/>
      <c r="J534" s="69"/>
      <c r="K534" s="65"/>
      <c r="L534" s="65"/>
      <c r="M534" s="132"/>
      <c r="N534" s="133"/>
      <c r="O534" s="138"/>
      <c r="P534" s="56"/>
      <c r="Q534" s="77"/>
      <c r="R534" s="72"/>
      <c r="S534" s="484"/>
      <c r="T534" s="56"/>
      <c r="U534" s="72"/>
      <c r="V534" s="73" t="s">
        <v>20</v>
      </c>
      <c r="W534" s="74" t="s">
        <v>21</v>
      </c>
      <c r="X534" s="92">
        <v>0.85</v>
      </c>
      <c r="Y534" s="484"/>
      <c r="Z534" s="77"/>
      <c r="AA534" s="72"/>
      <c r="AB534" s="45">
        <f>ROUND(ROUND(ROUND(ROUND(G512*Q524,0)*U533,0)*X534,0)-Z529,0)</f>
        <v>364</v>
      </c>
      <c r="AC534" s="79"/>
    </row>
    <row r="535" ht="16.5" customHeight="1">
      <c r="A535" s="29">
        <v>63.0</v>
      </c>
      <c r="B535" s="30">
        <v>1925.0</v>
      </c>
      <c r="C535" s="32" t="s">
        <v>566</v>
      </c>
      <c r="D535" s="94"/>
      <c r="E535" s="94"/>
      <c r="F535" s="103"/>
      <c r="G535" s="8"/>
      <c r="H535" s="8"/>
      <c r="I535" s="54"/>
      <c r="J535" s="69"/>
      <c r="K535" s="65"/>
      <c r="L535" s="65"/>
      <c r="M535" s="132"/>
      <c r="N535" s="133"/>
      <c r="O535" s="130" t="s">
        <v>27</v>
      </c>
      <c r="P535" s="41"/>
      <c r="Q535" s="135"/>
      <c r="R535" s="68"/>
      <c r="S535" s="118"/>
      <c r="T535" s="41"/>
      <c r="U535" s="42"/>
      <c r="V535" s="43"/>
      <c r="W535" s="43"/>
      <c r="X535" s="43"/>
      <c r="Y535" s="43"/>
      <c r="Z535" s="43"/>
      <c r="AA535" s="44"/>
      <c r="AB535" s="45">
        <f>ROUND(G512*Q536,0)</f>
        <v>365</v>
      </c>
      <c r="AC535" s="79"/>
    </row>
    <row r="536" ht="16.5" customHeight="1">
      <c r="A536" s="29">
        <v>63.0</v>
      </c>
      <c r="B536" s="30">
        <v>1926.0</v>
      </c>
      <c r="C536" s="32" t="s">
        <v>567</v>
      </c>
      <c r="D536" s="94"/>
      <c r="E536" s="94"/>
      <c r="F536" s="103"/>
      <c r="G536" s="8"/>
      <c r="H536" s="8"/>
      <c r="I536" s="54"/>
      <c r="J536" s="69"/>
      <c r="K536" s="65"/>
      <c r="L536" s="65"/>
      <c r="M536" s="132"/>
      <c r="N536" s="133"/>
      <c r="O536" s="482"/>
      <c r="P536" s="83" t="s">
        <v>21</v>
      </c>
      <c r="Q536" s="90">
        <v>0.5</v>
      </c>
      <c r="R536" s="91"/>
      <c r="S536" s="126"/>
      <c r="T536" s="56"/>
      <c r="U536" s="58"/>
      <c r="V536" s="59" t="s">
        <v>20</v>
      </c>
      <c r="W536" s="41" t="s">
        <v>21</v>
      </c>
      <c r="X536" s="60">
        <v>0.85</v>
      </c>
      <c r="Y536" s="43"/>
      <c r="Z536" s="43"/>
      <c r="AA536" s="44"/>
      <c r="AB536" s="45">
        <f>ROUND(ROUND(G512*Q536,0)*X536,0)</f>
        <v>310</v>
      </c>
      <c r="AC536" s="79"/>
    </row>
    <row r="537" ht="16.5" customHeight="1">
      <c r="A537" s="29">
        <v>63.0</v>
      </c>
      <c r="B537" s="30">
        <v>1927.0</v>
      </c>
      <c r="C537" s="32" t="s">
        <v>568</v>
      </c>
      <c r="D537" s="94"/>
      <c r="E537" s="94"/>
      <c r="F537" s="103"/>
      <c r="G537" s="8"/>
      <c r="H537" s="8"/>
      <c r="I537" s="54"/>
      <c r="J537" s="69"/>
      <c r="K537" s="65"/>
      <c r="L537" s="65"/>
      <c r="M537" s="132"/>
      <c r="N537" s="133"/>
      <c r="O537" s="482"/>
      <c r="P537" s="83"/>
      <c r="Q537" s="90"/>
      <c r="R537" s="91"/>
      <c r="S537" s="128" t="s">
        <v>326</v>
      </c>
      <c r="T537" s="41" t="s">
        <v>21</v>
      </c>
      <c r="U537" s="68">
        <f>$U$297</f>
        <v>0.7</v>
      </c>
      <c r="V537" s="88"/>
      <c r="W537" s="88"/>
      <c r="X537" s="88"/>
      <c r="Y537" s="88"/>
      <c r="Z537" s="88"/>
      <c r="AA537" s="89"/>
      <c r="AB537" s="45">
        <f>ROUND(ROUND(G512*Q536,0)*U537,0)</f>
        <v>256</v>
      </c>
      <c r="AC537" s="79"/>
    </row>
    <row r="538" ht="16.5" customHeight="1">
      <c r="A538" s="29">
        <v>63.0</v>
      </c>
      <c r="B538" s="30">
        <v>1928.0</v>
      </c>
      <c r="C538" s="32" t="s">
        <v>569</v>
      </c>
      <c r="D538" s="94"/>
      <c r="E538" s="94"/>
      <c r="F538" s="103"/>
      <c r="G538" s="8"/>
      <c r="H538" s="8"/>
      <c r="I538" s="54"/>
      <c r="J538" s="69"/>
      <c r="K538" s="65"/>
      <c r="L538" s="65"/>
      <c r="M538" s="132"/>
      <c r="N538" s="133"/>
      <c r="O538" s="482"/>
      <c r="P538" s="83"/>
      <c r="Q538" s="90"/>
      <c r="R538" s="91"/>
      <c r="S538" s="484"/>
      <c r="T538" s="56"/>
      <c r="U538" s="72"/>
      <c r="V538" s="73" t="s">
        <v>20</v>
      </c>
      <c r="W538" s="74" t="s">
        <v>21</v>
      </c>
      <c r="X538" s="75">
        <v>0.85</v>
      </c>
      <c r="Y538" s="43"/>
      <c r="Z538" s="43"/>
      <c r="AA538" s="44"/>
      <c r="AB538" s="45">
        <f>ROUND(ROUND(ROUND(G512*Q536,0)*U537,0)*X538,0)</f>
        <v>218</v>
      </c>
      <c r="AC538" s="79"/>
    </row>
    <row r="539" ht="16.5" customHeight="1">
      <c r="A539" s="29">
        <v>63.0</v>
      </c>
      <c r="B539" s="30">
        <v>1929.0</v>
      </c>
      <c r="C539" s="32" t="s">
        <v>570</v>
      </c>
      <c r="D539" s="94"/>
      <c r="E539" s="94"/>
      <c r="F539" s="103"/>
      <c r="G539" s="8"/>
      <c r="H539" s="8"/>
      <c r="I539" s="54"/>
      <c r="J539" s="69"/>
      <c r="K539" s="65"/>
      <c r="L539" s="65"/>
      <c r="M539" s="132"/>
      <c r="N539" s="133"/>
      <c r="O539" s="482"/>
      <c r="P539" s="83"/>
      <c r="Q539" s="90"/>
      <c r="R539" s="91"/>
      <c r="S539" s="128" t="s">
        <v>329</v>
      </c>
      <c r="T539" s="41" t="s">
        <v>21</v>
      </c>
      <c r="U539" s="68">
        <f>$U$299</f>
        <v>0.85</v>
      </c>
      <c r="V539" s="77"/>
      <c r="W539" s="77"/>
      <c r="X539" s="77"/>
      <c r="Y539" s="77"/>
      <c r="Z539" s="77"/>
      <c r="AA539" s="72"/>
      <c r="AB539" s="45">
        <f>ROUND(ROUND(G512*Q536,0)*U539,0)</f>
        <v>310</v>
      </c>
      <c r="AC539" s="79"/>
    </row>
    <row r="540" ht="16.5" customHeight="1">
      <c r="A540" s="29">
        <v>63.0</v>
      </c>
      <c r="B540" s="30">
        <v>1930.0</v>
      </c>
      <c r="C540" s="32" t="s">
        <v>571</v>
      </c>
      <c r="D540" s="94"/>
      <c r="E540" s="94"/>
      <c r="F540" s="103"/>
      <c r="G540" s="8"/>
      <c r="H540" s="8"/>
      <c r="I540" s="54"/>
      <c r="J540" s="69"/>
      <c r="K540" s="65"/>
      <c r="L540" s="65"/>
      <c r="M540" s="132"/>
      <c r="N540" s="133"/>
      <c r="O540" s="134"/>
      <c r="P540" s="83"/>
      <c r="Q540" s="90"/>
      <c r="R540" s="91"/>
      <c r="S540" s="484"/>
      <c r="T540" s="56"/>
      <c r="U540" s="72"/>
      <c r="V540" s="73" t="s">
        <v>20</v>
      </c>
      <c r="W540" s="74" t="s">
        <v>21</v>
      </c>
      <c r="X540" s="75">
        <v>0.85</v>
      </c>
      <c r="Y540" s="43"/>
      <c r="Z540" s="43"/>
      <c r="AA540" s="44"/>
      <c r="AB540" s="45">
        <f>ROUND(ROUND(ROUND(G512*Q536,0)*U539,0)*X540,0)</f>
        <v>264</v>
      </c>
      <c r="AC540" s="79"/>
    </row>
    <row r="541" ht="16.5" customHeight="1">
      <c r="A541" s="29">
        <v>63.0</v>
      </c>
      <c r="B541" s="30">
        <v>1931.0</v>
      </c>
      <c r="C541" s="32" t="s">
        <v>572</v>
      </c>
      <c r="D541" s="94"/>
      <c r="E541" s="94"/>
      <c r="F541" s="103"/>
      <c r="G541" s="8"/>
      <c r="H541" s="8"/>
      <c r="I541" s="54"/>
      <c r="J541" s="69"/>
      <c r="K541" s="65"/>
      <c r="L541" s="65"/>
      <c r="M541" s="132"/>
      <c r="N541" s="133"/>
      <c r="O541" s="134"/>
      <c r="P541" s="83"/>
      <c r="Q541" s="90"/>
      <c r="R541" s="91"/>
      <c r="S541" s="118"/>
      <c r="T541" s="41"/>
      <c r="U541" s="42"/>
      <c r="V541" s="43"/>
      <c r="W541" s="43"/>
      <c r="X541" s="44"/>
      <c r="Y541" s="82" t="s">
        <v>30</v>
      </c>
      <c r="Z541" s="83">
        <v>5.0</v>
      </c>
      <c r="AA541" s="84" t="s">
        <v>31</v>
      </c>
      <c r="AB541" s="45">
        <f>ROUND(ROUND(G512*Q536,0)-Z541,0)</f>
        <v>360</v>
      </c>
      <c r="AC541" s="79"/>
    </row>
    <row r="542" ht="16.5" customHeight="1">
      <c r="A542" s="29">
        <v>63.0</v>
      </c>
      <c r="B542" s="30">
        <v>1932.0</v>
      </c>
      <c r="C542" s="32" t="s">
        <v>573</v>
      </c>
      <c r="D542" s="94"/>
      <c r="E542" s="94"/>
      <c r="F542" s="103"/>
      <c r="G542" s="8"/>
      <c r="H542" s="8"/>
      <c r="I542" s="54"/>
      <c r="J542" s="69"/>
      <c r="K542" s="65"/>
      <c r="L542" s="65"/>
      <c r="M542" s="132"/>
      <c r="N542" s="133"/>
      <c r="O542" s="137"/>
      <c r="P542" s="83"/>
      <c r="Q542" s="90"/>
      <c r="R542" s="90"/>
      <c r="S542" s="126"/>
      <c r="T542" s="56"/>
      <c r="U542" s="58"/>
      <c r="V542" s="59" t="s">
        <v>20</v>
      </c>
      <c r="W542" s="41" t="s">
        <v>21</v>
      </c>
      <c r="X542" s="86">
        <v>0.85</v>
      </c>
      <c r="Y542" s="482"/>
      <c r="Z542" s="83"/>
      <c r="AA542" s="84"/>
      <c r="AB542" s="45">
        <f>ROUND(ROUND(ROUND(G512*Q536,0)*X542,0)-Z541,0)</f>
        <v>305</v>
      </c>
      <c r="AC542" s="79"/>
    </row>
    <row r="543" ht="16.5" customHeight="1">
      <c r="A543" s="29">
        <v>63.0</v>
      </c>
      <c r="B543" s="30">
        <v>1933.0</v>
      </c>
      <c r="C543" s="32" t="s">
        <v>574</v>
      </c>
      <c r="D543" s="94"/>
      <c r="E543" s="94"/>
      <c r="F543" s="103"/>
      <c r="G543" s="8"/>
      <c r="H543" s="8"/>
      <c r="I543" s="54"/>
      <c r="J543" s="69"/>
      <c r="K543" s="65"/>
      <c r="L543" s="65"/>
      <c r="M543" s="132"/>
      <c r="N543" s="133"/>
      <c r="O543" s="137"/>
      <c r="P543" s="83"/>
      <c r="Q543" s="90"/>
      <c r="R543" s="90"/>
      <c r="S543" s="128" t="s">
        <v>326</v>
      </c>
      <c r="T543" s="83" t="s">
        <v>21</v>
      </c>
      <c r="U543" s="91">
        <f>$U$297</f>
        <v>0.7</v>
      </c>
      <c r="V543" s="88"/>
      <c r="W543" s="88"/>
      <c r="X543" s="89"/>
      <c r="Y543" s="482"/>
      <c r="Z543" s="90"/>
      <c r="AA543" s="91"/>
      <c r="AB543" s="45">
        <f>ROUND(ROUND(ROUND(G512*Q536,0)*U543,0)-Z541,0)</f>
        <v>251</v>
      </c>
      <c r="AC543" s="79"/>
    </row>
    <row r="544" ht="16.5" customHeight="1">
      <c r="A544" s="29">
        <v>63.0</v>
      </c>
      <c r="B544" s="30">
        <v>1934.0</v>
      </c>
      <c r="C544" s="32" t="s">
        <v>575</v>
      </c>
      <c r="D544" s="94"/>
      <c r="E544" s="94"/>
      <c r="F544" s="103"/>
      <c r="G544" s="8"/>
      <c r="H544" s="8"/>
      <c r="I544" s="54"/>
      <c r="J544" s="69"/>
      <c r="K544" s="65"/>
      <c r="L544" s="65"/>
      <c r="M544" s="132"/>
      <c r="N544" s="133"/>
      <c r="O544" s="137"/>
      <c r="P544" s="83"/>
      <c r="Q544" s="90"/>
      <c r="R544" s="90"/>
      <c r="S544" s="484"/>
      <c r="T544" s="56"/>
      <c r="U544" s="72"/>
      <c r="V544" s="73" t="s">
        <v>20</v>
      </c>
      <c r="W544" s="74" t="s">
        <v>21</v>
      </c>
      <c r="X544" s="92">
        <v>0.85</v>
      </c>
      <c r="Y544" s="482"/>
      <c r="Z544" s="90"/>
      <c r="AA544" s="91"/>
      <c r="AB544" s="45">
        <f>ROUND(ROUND(ROUND(ROUND(G512*Q536,0)*U543,0)*X544,0)-Z541,0)</f>
        <v>213</v>
      </c>
      <c r="AC544" s="79"/>
    </row>
    <row r="545" ht="16.5" customHeight="1">
      <c r="A545" s="29">
        <v>63.0</v>
      </c>
      <c r="B545" s="30">
        <v>1935.0</v>
      </c>
      <c r="C545" s="32" t="s">
        <v>576</v>
      </c>
      <c r="D545" s="94"/>
      <c r="E545" s="94"/>
      <c r="F545" s="103"/>
      <c r="G545" s="8"/>
      <c r="H545" s="8"/>
      <c r="I545" s="54"/>
      <c r="J545" s="69"/>
      <c r="K545" s="65"/>
      <c r="L545" s="65"/>
      <c r="M545" s="132"/>
      <c r="N545" s="133"/>
      <c r="O545" s="137"/>
      <c r="P545" s="83"/>
      <c r="Q545" s="90"/>
      <c r="R545" s="90"/>
      <c r="S545" s="128" t="s">
        <v>329</v>
      </c>
      <c r="T545" s="83" t="s">
        <v>21</v>
      </c>
      <c r="U545" s="91">
        <f>$U$299</f>
        <v>0.85</v>
      </c>
      <c r="V545" s="77"/>
      <c r="W545" s="77"/>
      <c r="X545" s="72"/>
      <c r="Y545" s="482"/>
      <c r="Z545" s="90"/>
      <c r="AA545" s="91"/>
      <c r="AB545" s="45">
        <f>ROUND(ROUND(ROUND(G512*Q536,0)*U545,0)-Z541,0)</f>
        <v>305</v>
      </c>
      <c r="AC545" s="79"/>
    </row>
    <row r="546" ht="16.5" customHeight="1">
      <c r="A546" s="29">
        <v>63.0</v>
      </c>
      <c r="B546" s="30">
        <v>1936.0</v>
      </c>
      <c r="C546" s="32" t="s">
        <v>577</v>
      </c>
      <c r="D546" s="94"/>
      <c r="E546" s="94"/>
      <c r="F546" s="103"/>
      <c r="G546" s="8"/>
      <c r="H546" s="8"/>
      <c r="I546" s="54"/>
      <c r="J546" s="69"/>
      <c r="K546" s="65"/>
      <c r="L546" s="65"/>
      <c r="M546" s="132"/>
      <c r="N546" s="142"/>
      <c r="O546" s="137"/>
      <c r="P546" s="83"/>
      <c r="Q546" s="90"/>
      <c r="R546" s="90"/>
      <c r="S546" s="484"/>
      <c r="T546" s="56"/>
      <c r="U546" s="72"/>
      <c r="V546" s="73" t="s">
        <v>20</v>
      </c>
      <c r="W546" s="74" t="s">
        <v>21</v>
      </c>
      <c r="X546" s="92">
        <v>0.85</v>
      </c>
      <c r="Y546" s="484"/>
      <c r="Z546" s="77"/>
      <c r="AA546" s="72"/>
      <c r="AB546" s="45">
        <f>ROUND(ROUND(ROUND(ROUND(G512*Q536,0)*U545,0)*X546,0)-Z541,0)</f>
        <v>259</v>
      </c>
      <c r="AC546" s="79"/>
    </row>
    <row r="547" ht="16.5" customHeight="1">
      <c r="A547" s="29">
        <v>63.0</v>
      </c>
      <c r="B547" s="30">
        <v>1937.0</v>
      </c>
      <c r="C547" s="32" t="s">
        <v>578</v>
      </c>
      <c r="D547" s="139"/>
      <c r="E547" s="139"/>
      <c r="F547" s="94"/>
      <c r="G547" s="140"/>
      <c r="H547" s="140"/>
      <c r="I547" s="95"/>
      <c r="J547" s="82" t="s">
        <v>38</v>
      </c>
      <c r="K547" s="96"/>
      <c r="L547" s="96"/>
      <c r="M547" s="39"/>
      <c r="N547" s="40"/>
      <c r="O547" s="41"/>
      <c r="P547" s="7"/>
      <c r="Q547" s="7"/>
      <c r="R547" s="7"/>
      <c r="S547" s="118"/>
      <c r="T547" s="41"/>
      <c r="U547" s="42"/>
      <c r="V547" s="43"/>
      <c r="W547" s="43"/>
      <c r="X547" s="43"/>
      <c r="Y547" s="43"/>
      <c r="Z547" s="43"/>
      <c r="AA547" s="44"/>
      <c r="AB547" s="45">
        <f>ROUND(G512+K548,0)</f>
        <v>742</v>
      </c>
      <c r="AC547" s="79"/>
    </row>
    <row r="548" ht="16.5" customHeight="1">
      <c r="A548" s="29">
        <v>63.0</v>
      </c>
      <c r="B548" s="30">
        <v>1938.0</v>
      </c>
      <c r="C548" s="32" t="s">
        <v>579</v>
      </c>
      <c r="D548" s="139"/>
      <c r="E548" s="139"/>
      <c r="F548" s="94"/>
      <c r="G548" s="140"/>
      <c r="H548" s="140"/>
      <c r="I548" s="95"/>
      <c r="J548" s="482"/>
      <c r="K548" s="83">
        <v>12.0</v>
      </c>
      <c r="L548" s="97" t="s">
        <v>40</v>
      </c>
      <c r="M548" s="54"/>
      <c r="N548" s="125"/>
      <c r="O548" s="83"/>
      <c r="P548" s="8"/>
      <c r="Q548" s="8"/>
      <c r="R548" s="8"/>
      <c r="S548" s="126"/>
      <c r="T548" s="56"/>
      <c r="U548" s="58"/>
      <c r="V548" s="59" t="s">
        <v>20</v>
      </c>
      <c r="W548" s="41" t="s">
        <v>21</v>
      </c>
      <c r="X548" s="60">
        <v>0.85</v>
      </c>
      <c r="Y548" s="43"/>
      <c r="Z548" s="43"/>
      <c r="AA548" s="44"/>
      <c r="AB548" s="45">
        <f>ROUND(ROUND(G512+K548,0)*X548,0)</f>
        <v>631</v>
      </c>
      <c r="AC548" s="79"/>
    </row>
    <row r="549" ht="16.5" customHeight="1">
      <c r="A549" s="29">
        <v>63.0</v>
      </c>
      <c r="B549" s="30">
        <v>1939.0</v>
      </c>
      <c r="C549" s="32" t="s">
        <v>580</v>
      </c>
      <c r="D549" s="139"/>
      <c r="E549" s="139"/>
      <c r="F549" s="94"/>
      <c r="G549" s="140"/>
      <c r="H549" s="140"/>
      <c r="I549" s="95"/>
      <c r="J549" s="482"/>
      <c r="K549" s="65"/>
      <c r="L549" s="83"/>
      <c r="M549" s="100"/>
      <c r="N549" s="127"/>
      <c r="O549" s="14"/>
      <c r="P549" s="8"/>
      <c r="Q549" s="8"/>
      <c r="R549" s="8"/>
      <c r="S549" s="128" t="s">
        <v>326</v>
      </c>
      <c r="T549" s="41" t="s">
        <v>21</v>
      </c>
      <c r="U549" s="68">
        <f>$U$297</f>
        <v>0.7</v>
      </c>
      <c r="V549" s="88"/>
      <c r="W549" s="88"/>
      <c r="X549" s="88"/>
      <c r="Y549" s="88"/>
      <c r="Z549" s="88"/>
      <c r="AA549" s="89"/>
      <c r="AB549" s="45">
        <f>ROUND(ROUND(G512+K548,0)*U549,0)</f>
        <v>519</v>
      </c>
      <c r="AC549" s="79"/>
    </row>
    <row r="550" ht="16.5" customHeight="1">
      <c r="A550" s="29">
        <v>63.0</v>
      </c>
      <c r="B550" s="30">
        <v>1940.0</v>
      </c>
      <c r="C550" s="32" t="s">
        <v>581</v>
      </c>
      <c r="D550" s="139"/>
      <c r="E550" s="139"/>
      <c r="F550" s="94"/>
      <c r="G550" s="140"/>
      <c r="H550" s="140"/>
      <c r="I550" s="95"/>
      <c r="J550" s="482"/>
      <c r="K550" s="65"/>
      <c r="L550" s="83"/>
      <c r="M550" s="100"/>
      <c r="N550" s="127"/>
      <c r="O550" s="14"/>
      <c r="P550" s="8"/>
      <c r="Q550" s="8"/>
      <c r="R550" s="8"/>
      <c r="S550" s="484"/>
      <c r="T550" s="56"/>
      <c r="U550" s="72"/>
      <c r="V550" s="73" t="s">
        <v>20</v>
      </c>
      <c r="W550" s="74" t="s">
        <v>21</v>
      </c>
      <c r="X550" s="75">
        <v>0.85</v>
      </c>
      <c r="Y550" s="43"/>
      <c r="Z550" s="43"/>
      <c r="AA550" s="44"/>
      <c r="AB550" s="45">
        <f>ROUND(ROUND(ROUND(G512+K548,0)*U549,0)*X550,0)</f>
        <v>441</v>
      </c>
      <c r="AC550" s="79"/>
    </row>
    <row r="551" ht="16.5" customHeight="1">
      <c r="A551" s="29">
        <v>63.0</v>
      </c>
      <c r="B551" s="30">
        <v>1941.0</v>
      </c>
      <c r="C551" s="32" t="s">
        <v>582</v>
      </c>
      <c r="D551" s="139"/>
      <c r="E551" s="139"/>
      <c r="F551" s="94"/>
      <c r="G551" s="140"/>
      <c r="H551" s="140"/>
      <c r="I551" s="95"/>
      <c r="J551" s="482"/>
      <c r="K551" s="65"/>
      <c r="L551" s="83"/>
      <c r="M551" s="100"/>
      <c r="N551" s="127"/>
      <c r="O551" s="14"/>
      <c r="P551" s="8"/>
      <c r="Q551" s="8"/>
      <c r="R551" s="8"/>
      <c r="S551" s="128" t="s">
        <v>329</v>
      </c>
      <c r="T551" s="41" t="s">
        <v>21</v>
      </c>
      <c r="U551" s="68">
        <f>$U$299</f>
        <v>0.85</v>
      </c>
      <c r="V551" s="77"/>
      <c r="W551" s="77"/>
      <c r="X551" s="77"/>
      <c r="Y551" s="77"/>
      <c r="Z551" s="77"/>
      <c r="AA551" s="72"/>
      <c r="AB551" s="45">
        <f>ROUND(ROUND(G512+K548,0)*U551,0)</f>
        <v>631</v>
      </c>
      <c r="AC551" s="79"/>
    </row>
    <row r="552" ht="16.5" customHeight="1">
      <c r="A552" s="29">
        <v>63.0</v>
      </c>
      <c r="B552" s="30">
        <v>1942.0</v>
      </c>
      <c r="C552" s="32" t="s">
        <v>583</v>
      </c>
      <c r="D552" s="139"/>
      <c r="E552" s="139"/>
      <c r="F552" s="94"/>
      <c r="G552" s="140"/>
      <c r="H552" s="140"/>
      <c r="I552" s="95"/>
      <c r="J552" s="482"/>
      <c r="K552" s="65"/>
      <c r="L552" s="83"/>
      <c r="M552" s="100"/>
      <c r="N552" s="127"/>
      <c r="O552" s="14"/>
      <c r="P552" s="8"/>
      <c r="Q552" s="8"/>
      <c r="R552" s="8"/>
      <c r="S552" s="484"/>
      <c r="T552" s="56"/>
      <c r="U552" s="72"/>
      <c r="V552" s="73" t="s">
        <v>20</v>
      </c>
      <c r="W552" s="74" t="s">
        <v>21</v>
      </c>
      <c r="X552" s="75">
        <v>0.85</v>
      </c>
      <c r="Y552" s="43"/>
      <c r="Z552" s="43"/>
      <c r="AA552" s="44"/>
      <c r="AB552" s="45">
        <f>ROUND(ROUND(ROUND(G512+K548,0)*U551,0)*X552,0)</f>
        <v>536</v>
      </c>
      <c r="AC552" s="79"/>
    </row>
    <row r="553" ht="16.5" customHeight="1">
      <c r="A553" s="29">
        <v>63.0</v>
      </c>
      <c r="B553" s="30">
        <v>1943.0</v>
      </c>
      <c r="C553" s="32" t="s">
        <v>584</v>
      </c>
      <c r="D553" s="139"/>
      <c r="E553" s="139"/>
      <c r="F553" s="94"/>
      <c r="G553" s="140"/>
      <c r="H553" s="140"/>
      <c r="I553" s="95"/>
      <c r="J553" s="482"/>
      <c r="K553" s="65"/>
      <c r="L553" s="83"/>
      <c r="M553" s="100"/>
      <c r="N553" s="127"/>
      <c r="O553" s="14"/>
      <c r="P553" s="8"/>
      <c r="Q553" s="8"/>
      <c r="R553" s="8"/>
      <c r="S553" s="118"/>
      <c r="T553" s="41"/>
      <c r="U553" s="42"/>
      <c r="V553" s="43"/>
      <c r="W553" s="43"/>
      <c r="X553" s="44"/>
      <c r="Y553" s="82" t="s">
        <v>30</v>
      </c>
      <c r="Z553" s="83">
        <v>5.0</v>
      </c>
      <c r="AA553" s="84" t="s">
        <v>31</v>
      </c>
      <c r="AB553" s="45">
        <f>ROUND(ROUND(G512+K548,0)-Z553,0)</f>
        <v>737</v>
      </c>
      <c r="AC553" s="79"/>
    </row>
    <row r="554" ht="16.5" customHeight="1">
      <c r="A554" s="29">
        <v>63.0</v>
      </c>
      <c r="B554" s="30">
        <v>1944.0</v>
      </c>
      <c r="C554" s="32" t="s">
        <v>585</v>
      </c>
      <c r="D554" s="139"/>
      <c r="E554" s="139"/>
      <c r="F554" s="94"/>
      <c r="G554" s="140"/>
      <c r="H554" s="140"/>
      <c r="I554" s="95"/>
      <c r="J554" s="69"/>
      <c r="K554" s="65"/>
      <c r="L554" s="83"/>
      <c r="M554" s="100"/>
      <c r="N554" s="127"/>
      <c r="O554" s="14"/>
      <c r="P554" s="8"/>
      <c r="Q554" s="8"/>
      <c r="R554" s="8"/>
      <c r="S554" s="126"/>
      <c r="T554" s="56"/>
      <c r="U554" s="58"/>
      <c r="V554" s="59" t="s">
        <v>20</v>
      </c>
      <c r="W554" s="41" t="s">
        <v>21</v>
      </c>
      <c r="X554" s="86">
        <v>0.85</v>
      </c>
      <c r="Y554" s="482"/>
      <c r="Z554" s="83"/>
      <c r="AA554" s="84"/>
      <c r="AB554" s="45">
        <f>ROUND(ROUND(ROUND(G512+K548,0)*X554,0)-Z553,0)</f>
        <v>626</v>
      </c>
      <c r="AC554" s="79"/>
    </row>
    <row r="555" ht="16.5" customHeight="1">
      <c r="A555" s="29">
        <v>63.0</v>
      </c>
      <c r="B555" s="30">
        <v>1945.0</v>
      </c>
      <c r="C555" s="32" t="s">
        <v>586</v>
      </c>
      <c r="D555" s="139"/>
      <c r="E555" s="139"/>
      <c r="F555" s="94"/>
      <c r="G555" s="140"/>
      <c r="H555" s="140"/>
      <c r="I555" s="95"/>
      <c r="J555" s="69"/>
      <c r="K555" s="65"/>
      <c r="L555" s="83"/>
      <c r="M555" s="100"/>
      <c r="N555" s="127"/>
      <c r="O555" s="14"/>
      <c r="P555" s="8"/>
      <c r="Q555" s="8"/>
      <c r="R555" s="8"/>
      <c r="S555" s="128" t="s">
        <v>326</v>
      </c>
      <c r="T555" s="83" t="s">
        <v>21</v>
      </c>
      <c r="U555" s="91">
        <v>0.7</v>
      </c>
      <c r="V555" s="88"/>
      <c r="W555" s="88"/>
      <c r="X555" s="89"/>
      <c r="Y555" s="482"/>
      <c r="Z555" s="90"/>
      <c r="AA555" s="91"/>
      <c r="AB555" s="45">
        <f>ROUND(ROUND(ROUND(G512+K548,0)*U555,0)-Z553,0)</f>
        <v>514</v>
      </c>
      <c r="AC555" s="79"/>
    </row>
    <row r="556" ht="16.5" customHeight="1">
      <c r="A556" s="29">
        <v>63.0</v>
      </c>
      <c r="B556" s="30">
        <v>1946.0</v>
      </c>
      <c r="C556" s="32" t="s">
        <v>587</v>
      </c>
      <c r="D556" s="139"/>
      <c r="E556" s="139"/>
      <c r="F556" s="94"/>
      <c r="G556" s="140"/>
      <c r="H556" s="140"/>
      <c r="I556" s="95"/>
      <c r="J556" s="69"/>
      <c r="K556" s="65"/>
      <c r="L556" s="83"/>
      <c r="M556" s="100"/>
      <c r="N556" s="127"/>
      <c r="O556" s="14"/>
      <c r="P556" s="8"/>
      <c r="Q556" s="8"/>
      <c r="R556" s="8"/>
      <c r="S556" s="484"/>
      <c r="T556" s="56"/>
      <c r="U556" s="72"/>
      <c r="V556" s="73" t="s">
        <v>20</v>
      </c>
      <c r="W556" s="74" t="s">
        <v>21</v>
      </c>
      <c r="X556" s="92">
        <v>0.85</v>
      </c>
      <c r="Y556" s="482"/>
      <c r="Z556" s="90"/>
      <c r="AA556" s="91"/>
      <c r="AB556" s="45">
        <f>ROUND(ROUND(ROUND(ROUND(G512+K548,0)*U555,0)*X556,0)-Z553,0)</f>
        <v>436</v>
      </c>
      <c r="AC556" s="79"/>
    </row>
    <row r="557" ht="16.5" customHeight="1">
      <c r="A557" s="29">
        <v>63.0</v>
      </c>
      <c r="B557" s="30">
        <v>1947.0</v>
      </c>
      <c r="C557" s="32" t="s">
        <v>588</v>
      </c>
      <c r="D557" s="139"/>
      <c r="E557" s="139"/>
      <c r="F557" s="94"/>
      <c r="G557" s="140"/>
      <c r="H557" s="140"/>
      <c r="I557" s="95"/>
      <c r="J557" s="69"/>
      <c r="K557" s="65"/>
      <c r="L557" s="83"/>
      <c r="M557" s="100"/>
      <c r="N557" s="127"/>
      <c r="O557" s="14"/>
      <c r="P557" s="8"/>
      <c r="Q557" s="8"/>
      <c r="R557" s="8"/>
      <c r="S557" s="128" t="s">
        <v>329</v>
      </c>
      <c r="T557" s="83" t="s">
        <v>21</v>
      </c>
      <c r="U557" s="91">
        <v>0.85</v>
      </c>
      <c r="V557" s="77"/>
      <c r="W557" s="77"/>
      <c r="X557" s="72"/>
      <c r="Y557" s="482"/>
      <c r="Z557" s="90"/>
      <c r="AA557" s="91"/>
      <c r="AB557" s="45">
        <f>ROUND(ROUND(ROUND(G512+K548,0)*U557,0)-Z553,0)</f>
        <v>626</v>
      </c>
      <c r="AC557" s="79"/>
    </row>
    <row r="558" ht="16.5" customHeight="1">
      <c r="A558" s="29">
        <v>63.0</v>
      </c>
      <c r="B558" s="30">
        <v>1948.0</v>
      </c>
      <c r="C558" s="32" t="s">
        <v>589</v>
      </c>
      <c r="D558" s="139"/>
      <c r="E558" s="139"/>
      <c r="F558" s="94"/>
      <c r="G558" s="140"/>
      <c r="H558" s="140"/>
      <c r="I558" s="95"/>
      <c r="J558" s="69"/>
      <c r="K558" s="65"/>
      <c r="L558" s="83"/>
      <c r="M558" s="100"/>
      <c r="N558" s="127"/>
      <c r="O558" s="14"/>
      <c r="P558" s="8"/>
      <c r="Q558" s="8"/>
      <c r="R558" s="8"/>
      <c r="S558" s="484"/>
      <c r="T558" s="56"/>
      <c r="U558" s="72"/>
      <c r="V558" s="73" t="s">
        <v>20</v>
      </c>
      <c r="W558" s="74" t="s">
        <v>21</v>
      </c>
      <c r="X558" s="92">
        <v>0.85</v>
      </c>
      <c r="Y558" s="484"/>
      <c r="Z558" s="77"/>
      <c r="AA558" s="72"/>
      <c r="AB558" s="45">
        <f>ROUND(ROUND(ROUND(ROUND(G512+K548,0)*U557,0)*X558,0)-Z553,0)</f>
        <v>531</v>
      </c>
      <c r="AC558" s="79"/>
    </row>
    <row r="559" ht="16.5" customHeight="1">
      <c r="A559" s="29">
        <v>63.0</v>
      </c>
      <c r="B559" s="30">
        <v>1949.0</v>
      </c>
      <c r="C559" s="32" t="s">
        <v>590</v>
      </c>
      <c r="D559" s="139"/>
      <c r="E559" s="139"/>
      <c r="F559" s="127"/>
      <c r="G559" s="98"/>
      <c r="H559" s="8"/>
      <c r="I559" s="54"/>
      <c r="J559" s="69"/>
      <c r="K559" s="65"/>
      <c r="L559" s="65"/>
      <c r="M559" s="100"/>
      <c r="N559" s="33" t="s">
        <v>23</v>
      </c>
      <c r="O559" s="130" t="s">
        <v>24</v>
      </c>
      <c r="P559" s="7"/>
      <c r="Q559" s="7"/>
      <c r="R559" s="39"/>
      <c r="S559" s="118"/>
      <c r="T559" s="41"/>
      <c r="U559" s="42"/>
      <c r="V559" s="43"/>
      <c r="W559" s="43"/>
      <c r="X559" s="43"/>
      <c r="Y559" s="43"/>
      <c r="Z559" s="43"/>
      <c r="AA559" s="44"/>
      <c r="AB559" s="45">
        <f>ROUND(ROUND(G512+K548,0)*Q560,0)</f>
        <v>519</v>
      </c>
      <c r="AC559" s="79"/>
    </row>
    <row r="560" ht="16.5" customHeight="1">
      <c r="A560" s="29">
        <v>63.0</v>
      </c>
      <c r="B560" s="30">
        <v>1950.0</v>
      </c>
      <c r="C560" s="32" t="s">
        <v>591</v>
      </c>
      <c r="D560" s="139"/>
      <c r="E560" s="139"/>
      <c r="F560" s="127"/>
      <c r="G560" s="98"/>
      <c r="H560" s="8"/>
      <c r="I560" s="54"/>
      <c r="J560" s="69"/>
      <c r="K560" s="83"/>
      <c r="L560" s="97"/>
      <c r="M560" s="100"/>
      <c r="N560" s="481"/>
      <c r="O560" s="482"/>
      <c r="P560" s="83" t="s">
        <v>21</v>
      </c>
      <c r="Q560" s="90">
        <v>0.7</v>
      </c>
      <c r="R560" s="54"/>
      <c r="S560" s="126"/>
      <c r="T560" s="56"/>
      <c r="U560" s="58"/>
      <c r="V560" s="59" t="s">
        <v>20</v>
      </c>
      <c r="W560" s="41" t="s">
        <v>21</v>
      </c>
      <c r="X560" s="60">
        <v>0.85</v>
      </c>
      <c r="Y560" s="43"/>
      <c r="Z560" s="43"/>
      <c r="AA560" s="44"/>
      <c r="AB560" s="45">
        <f>ROUND(ROUND(ROUND(G512+K548,0)*Q560,0)*X560,0)</f>
        <v>441</v>
      </c>
      <c r="AC560" s="79"/>
    </row>
    <row r="561" ht="16.5" customHeight="1">
      <c r="A561" s="29">
        <v>63.0</v>
      </c>
      <c r="B561" s="30">
        <v>1951.0</v>
      </c>
      <c r="C561" s="32" t="s">
        <v>592</v>
      </c>
      <c r="D561" s="94"/>
      <c r="E561" s="94"/>
      <c r="F561" s="103"/>
      <c r="G561" s="8"/>
      <c r="H561" s="8"/>
      <c r="I561" s="54"/>
      <c r="J561" s="69"/>
      <c r="K561" s="65"/>
      <c r="L561" s="65"/>
      <c r="M561" s="132"/>
      <c r="N561" s="481"/>
      <c r="O561" s="482"/>
      <c r="P561" s="83"/>
      <c r="Q561" s="90"/>
      <c r="R561" s="91"/>
      <c r="S561" s="128" t="s">
        <v>326</v>
      </c>
      <c r="T561" s="41" t="s">
        <v>21</v>
      </c>
      <c r="U561" s="68">
        <f>$U$297</f>
        <v>0.7</v>
      </c>
      <c r="V561" s="88"/>
      <c r="W561" s="88"/>
      <c r="X561" s="88"/>
      <c r="Y561" s="88"/>
      <c r="Z561" s="88"/>
      <c r="AA561" s="89"/>
      <c r="AB561" s="45">
        <f>ROUND(ROUND(ROUND(G512+K548,0)*Q560,0)*U561,0)</f>
        <v>363</v>
      </c>
      <c r="AC561" s="79"/>
    </row>
    <row r="562" ht="16.5" customHeight="1">
      <c r="A562" s="29">
        <v>63.0</v>
      </c>
      <c r="B562" s="30">
        <v>1952.0</v>
      </c>
      <c r="C562" s="32" t="s">
        <v>593</v>
      </c>
      <c r="D562" s="94"/>
      <c r="E562" s="94"/>
      <c r="F562" s="103"/>
      <c r="G562" s="8"/>
      <c r="H562" s="8"/>
      <c r="I562" s="54"/>
      <c r="J562" s="69"/>
      <c r="K562" s="65"/>
      <c r="L562" s="65"/>
      <c r="M562" s="132"/>
      <c r="N562" s="481"/>
      <c r="O562" s="482"/>
      <c r="P562" s="83"/>
      <c r="Q562" s="90"/>
      <c r="R562" s="91"/>
      <c r="S562" s="484"/>
      <c r="T562" s="56"/>
      <c r="U562" s="72"/>
      <c r="V562" s="73" t="s">
        <v>20</v>
      </c>
      <c r="W562" s="74" t="s">
        <v>21</v>
      </c>
      <c r="X562" s="75">
        <v>0.85</v>
      </c>
      <c r="Y562" s="43"/>
      <c r="Z562" s="43"/>
      <c r="AA562" s="44"/>
      <c r="AB562" s="45">
        <f>ROUND(ROUND(ROUND(ROUND(G512+K548,0)*Q560,0)*U561,0)*X562,0)</f>
        <v>309</v>
      </c>
      <c r="AC562" s="79"/>
    </row>
    <row r="563" ht="16.5" customHeight="1">
      <c r="A563" s="29">
        <v>63.0</v>
      </c>
      <c r="B563" s="30">
        <v>1953.0</v>
      </c>
      <c r="C563" s="32" t="s">
        <v>594</v>
      </c>
      <c r="D563" s="94"/>
      <c r="E563" s="94"/>
      <c r="F563" s="103"/>
      <c r="G563" s="8"/>
      <c r="H563" s="8"/>
      <c r="I563" s="54"/>
      <c r="J563" s="69"/>
      <c r="K563" s="65"/>
      <c r="L563" s="65"/>
      <c r="M563" s="132"/>
      <c r="N563" s="133"/>
      <c r="O563" s="482"/>
      <c r="P563" s="83"/>
      <c r="Q563" s="90"/>
      <c r="R563" s="91"/>
      <c r="S563" s="128" t="s">
        <v>329</v>
      </c>
      <c r="T563" s="41" t="s">
        <v>21</v>
      </c>
      <c r="U563" s="68">
        <f>$U$299</f>
        <v>0.85</v>
      </c>
      <c r="V563" s="77"/>
      <c r="W563" s="77"/>
      <c r="X563" s="77"/>
      <c r="Y563" s="77"/>
      <c r="Z563" s="77"/>
      <c r="AA563" s="72"/>
      <c r="AB563" s="45">
        <f>ROUND(ROUND(ROUND(G512+K548,0)*Q560,0)*U563,0)</f>
        <v>441</v>
      </c>
      <c r="AC563" s="79"/>
    </row>
    <row r="564" ht="16.5" customHeight="1">
      <c r="A564" s="29">
        <v>63.0</v>
      </c>
      <c r="B564" s="30">
        <v>1954.0</v>
      </c>
      <c r="C564" s="32" t="s">
        <v>595</v>
      </c>
      <c r="D564" s="94"/>
      <c r="E564" s="94"/>
      <c r="F564" s="103"/>
      <c r="G564" s="8"/>
      <c r="H564" s="8"/>
      <c r="I564" s="54"/>
      <c r="J564" s="69"/>
      <c r="K564" s="65"/>
      <c r="L564" s="65"/>
      <c r="M564" s="132"/>
      <c r="N564" s="133"/>
      <c r="O564" s="134"/>
      <c r="P564" s="83"/>
      <c r="Q564" s="90"/>
      <c r="R564" s="91"/>
      <c r="S564" s="484"/>
      <c r="T564" s="56"/>
      <c r="U564" s="72"/>
      <c r="V564" s="73" t="s">
        <v>20</v>
      </c>
      <c r="W564" s="74" t="s">
        <v>21</v>
      </c>
      <c r="X564" s="75">
        <v>0.85</v>
      </c>
      <c r="Y564" s="43"/>
      <c r="Z564" s="43"/>
      <c r="AA564" s="44"/>
      <c r="AB564" s="45">
        <f>ROUND(ROUND(ROUND(ROUND(G512+K548,0)*Q560,0)*U563,0)*X564,0)</f>
        <v>375</v>
      </c>
      <c r="AC564" s="79"/>
    </row>
    <row r="565" ht="16.5" customHeight="1">
      <c r="A565" s="29">
        <v>63.0</v>
      </c>
      <c r="B565" s="30">
        <v>1955.0</v>
      </c>
      <c r="C565" s="32" t="s">
        <v>596</v>
      </c>
      <c r="D565" s="94"/>
      <c r="E565" s="94"/>
      <c r="F565" s="103"/>
      <c r="G565" s="8"/>
      <c r="H565" s="8"/>
      <c r="I565" s="54"/>
      <c r="J565" s="69"/>
      <c r="K565" s="65"/>
      <c r="L565" s="65"/>
      <c r="M565" s="132"/>
      <c r="N565" s="133"/>
      <c r="O565" s="134"/>
      <c r="P565" s="83"/>
      <c r="Q565" s="90"/>
      <c r="R565" s="91"/>
      <c r="S565" s="118"/>
      <c r="T565" s="41"/>
      <c r="U565" s="42"/>
      <c r="V565" s="43"/>
      <c r="W565" s="43"/>
      <c r="X565" s="44"/>
      <c r="Y565" s="82" t="s">
        <v>30</v>
      </c>
      <c r="Z565" s="83">
        <v>5.0</v>
      </c>
      <c r="AA565" s="84" t="s">
        <v>31</v>
      </c>
      <c r="AB565" s="45">
        <f>ROUND(ROUND(ROUND(G512+K548,0)*Q560,0)-Z565,0)</f>
        <v>514</v>
      </c>
      <c r="AC565" s="79"/>
    </row>
    <row r="566" ht="16.5" customHeight="1">
      <c r="A566" s="29">
        <v>63.0</v>
      </c>
      <c r="B566" s="30">
        <v>1956.0</v>
      </c>
      <c r="C566" s="32" t="s">
        <v>597</v>
      </c>
      <c r="D566" s="94"/>
      <c r="E566" s="94"/>
      <c r="F566" s="103"/>
      <c r="G566" s="8"/>
      <c r="H566" s="8"/>
      <c r="I566" s="54"/>
      <c r="J566" s="69"/>
      <c r="K566" s="65"/>
      <c r="L566" s="65"/>
      <c r="M566" s="132"/>
      <c r="N566" s="134"/>
      <c r="O566" s="134"/>
      <c r="P566" s="83"/>
      <c r="Q566" s="90"/>
      <c r="R566" s="91"/>
      <c r="S566" s="126"/>
      <c r="T566" s="56"/>
      <c r="U566" s="58"/>
      <c r="V566" s="59" t="s">
        <v>20</v>
      </c>
      <c r="W566" s="41" t="s">
        <v>21</v>
      </c>
      <c r="X566" s="86">
        <v>0.85</v>
      </c>
      <c r="Y566" s="482"/>
      <c r="Z566" s="83"/>
      <c r="AA566" s="84"/>
      <c r="AB566" s="45">
        <f>ROUND(ROUND(ROUND(ROUND(G512+K548,0)*Q560,0)*X566,0)-Z565,0)</f>
        <v>436</v>
      </c>
      <c r="AC566" s="79"/>
    </row>
    <row r="567" ht="16.5" customHeight="1">
      <c r="A567" s="29">
        <v>63.0</v>
      </c>
      <c r="B567" s="30">
        <v>1957.0</v>
      </c>
      <c r="C567" s="32" t="s">
        <v>598</v>
      </c>
      <c r="D567" s="94"/>
      <c r="E567" s="94"/>
      <c r="F567" s="103"/>
      <c r="G567" s="8"/>
      <c r="H567" s="8"/>
      <c r="I567" s="54"/>
      <c r="J567" s="69"/>
      <c r="K567" s="65"/>
      <c r="L567" s="65"/>
      <c r="M567" s="132"/>
      <c r="N567" s="134"/>
      <c r="O567" s="134"/>
      <c r="P567" s="83"/>
      <c r="Q567" s="90"/>
      <c r="R567" s="91"/>
      <c r="S567" s="128" t="s">
        <v>326</v>
      </c>
      <c r="T567" s="83" t="s">
        <v>21</v>
      </c>
      <c r="U567" s="91">
        <f>$U$297</f>
        <v>0.7</v>
      </c>
      <c r="V567" s="88"/>
      <c r="W567" s="88"/>
      <c r="X567" s="89"/>
      <c r="Y567" s="482"/>
      <c r="Z567" s="90"/>
      <c r="AA567" s="91"/>
      <c r="AB567" s="45">
        <f>ROUND(ROUND(ROUND(ROUND(G512+K548,0)*Q560,0)*U567,0)-Z565,0)</f>
        <v>358</v>
      </c>
      <c r="AC567" s="79"/>
    </row>
    <row r="568" ht="16.5" customHeight="1">
      <c r="A568" s="29">
        <v>63.0</v>
      </c>
      <c r="B568" s="30">
        <v>1958.0</v>
      </c>
      <c r="C568" s="32" t="s">
        <v>599</v>
      </c>
      <c r="D568" s="94"/>
      <c r="E568" s="94"/>
      <c r="F568" s="103"/>
      <c r="G568" s="8"/>
      <c r="H568" s="8"/>
      <c r="I568" s="54"/>
      <c r="J568" s="69"/>
      <c r="K568" s="65"/>
      <c r="L568" s="65"/>
      <c r="M568" s="132"/>
      <c r="N568" s="134"/>
      <c r="O568" s="134"/>
      <c r="P568" s="83"/>
      <c r="Q568" s="90"/>
      <c r="R568" s="91"/>
      <c r="S568" s="484"/>
      <c r="T568" s="56"/>
      <c r="U568" s="72"/>
      <c r="V568" s="73" t="s">
        <v>20</v>
      </c>
      <c r="W568" s="74" t="s">
        <v>21</v>
      </c>
      <c r="X568" s="92">
        <v>0.85</v>
      </c>
      <c r="Y568" s="482"/>
      <c r="Z568" s="90"/>
      <c r="AA568" s="91"/>
      <c r="AB568" s="45">
        <f>ROUND(ROUND(ROUND(ROUND(ROUND(G512+K548,0)*Q560,0)*U567,0)*X568,0)-Z565,0)</f>
        <v>304</v>
      </c>
      <c r="AC568" s="79"/>
    </row>
    <row r="569" ht="16.5" customHeight="1">
      <c r="A569" s="29">
        <v>63.0</v>
      </c>
      <c r="B569" s="30">
        <v>1959.0</v>
      </c>
      <c r="C569" s="32" t="s">
        <v>600</v>
      </c>
      <c r="D569" s="94"/>
      <c r="E569" s="94"/>
      <c r="F569" s="103"/>
      <c r="G569" s="8"/>
      <c r="H569" s="8"/>
      <c r="I569" s="54"/>
      <c r="J569" s="69"/>
      <c r="K569" s="65"/>
      <c r="L569" s="65"/>
      <c r="M569" s="132"/>
      <c r="N569" s="134"/>
      <c r="O569" s="134"/>
      <c r="P569" s="83"/>
      <c r="Q569" s="90"/>
      <c r="R569" s="91"/>
      <c r="S569" s="128" t="s">
        <v>329</v>
      </c>
      <c r="T569" s="83" t="s">
        <v>21</v>
      </c>
      <c r="U569" s="91">
        <f>$U$299</f>
        <v>0.85</v>
      </c>
      <c r="V569" s="77"/>
      <c r="W569" s="77"/>
      <c r="X569" s="72"/>
      <c r="Y569" s="482"/>
      <c r="Z569" s="90"/>
      <c r="AA569" s="91"/>
      <c r="AB569" s="45">
        <f>ROUND(ROUND(ROUND(ROUND(G512+K548,0)*Q560,0)*U569,0)-Z565,0)</f>
        <v>436</v>
      </c>
      <c r="AC569" s="79"/>
    </row>
    <row r="570" ht="16.5" customHeight="1">
      <c r="A570" s="29">
        <v>63.0</v>
      </c>
      <c r="B570" s="30">
        <v>1960.0</v>
      </c>
      <c r="C570" s="32" t="s">
        <v>601</v>
      </c>
      <c r="D570" s="94"/>
      <c r="E570" s="94"/>
      <c r="F570" s="103"/>
      <c r="G570" s="8"/>
      <c r="H570" s="8"/>
      <c r="I570" s="54"/>
      <c r="J570" s="69"/>
      <c r="K570" s="65"/>
      <c r="L570" s="65"/>
      <c r="M570" s="132"/>
      <c r="N570" s="134"/>
      <c r="O570" s="134"/>
      <c r="P570" s="83"/>
      <c r="Q570" s="90"/>
      <c r="R570" s="91"/>
      <c r="S570" s="484"/>
      <c r="T570" s="56"/>
      <c r="U570" s="72"/>
      <c r="V570" s="73" t="s">
        <v>20</v>
      </c>
      <c r="W570" s="74" t="s">
        <v>21</v>
      </c>
      <c r="X570" s="92">
        <v>0.85</v>
      </c>
      <c r="Y570" s="484"/>
      <c r="Z570" s="77"/>
      <c r="AA570" s="72"/>
      <c r="AB570" s="45">
        <f>ROUND(ROUND(ROUND(ROUND(ROUND(G512+K548,0)*Q560,0)*U569,0)*X570,0)-Z565,0)</f>
        <v>370</v>
      </c>
      <c r="AC570" s="79"/>
    </row>
    <row r="571" ht="16.5" customHeight="1">
      <c r="A571" s="29">
        <v>63.0</v>
      </c>
      <c r="B571" s="30">
        <v>1961.0</v>
      </c>
      <c r="C571" s="32" t="s">
        <v>602</v>
      </c>
      <c r="D571" s="94"/>
      <c r="E571" s="94"/>
      <c r="F571" s="103"/>
      <c r="G571" s="8"/>
      <c r="H571" s="8"/>
      <c r="I571" s="54"/>
      <c r="J571" s="69"/>
      <c r="K571" s="65"/>
      <c r="L571" s="65"/>
      <c r="M571" s="132"/>
      <c r="N571" s="134"/>
      <c r="O571" s="130" t="s">
        <v>27</v>
      </c>
      <c r="P571" s="41"/>
      <c r="Q571" s="135"/>
      <c r="R571" s="68"/>
      <c r="S571" s="118"/>
      <c r="T571" s="41"/>
      <c r="U571" s="42"/>
      <c r="V571" s="43"/>
      <c r="W571" s="43"/>
      <c r="X571" s="43"/>
      <c r="Y571" s="43"/>
      <c r="Z571" s="43"/>
      <c r="AA571" s="44"/>
      <c r="AB571" s="45">
        <f>ROUND(ROUND(G512+K548,0)*Q572,0)</f>
        <v>371</v>
      </c>
      <c r="AC571" s="79"/>
    </row>
    <row r="572" ht="16.5" customHeight="1">
      <c r="A572" s="29">
        <v>63.0</v>
      </c>
      <c r="B572" s="30">
        <v>1962.0</v>
      </c>
      <c r="C572" s="32" t="s">
        <v>603</v>
      </c>
      <c r="D572" s="94"/>
      <c r="E572" s="94"/>
      <c r="F572" s="103"/>
      <c r="G572" s="8"/>
      <c r="H572" s="8"/>
      <c r="I572" s="54"/>
      <c r="J572" s="69"/>
      <c r="K572" s="65"/>
      <c r="L572" s="65"/>
      <c r="M572" s="132"/>
      <c r="N572" s="134"/>
      <c r="O572" s="482"/>
      <c r="P572" s="83" t="s">
        <v>21</v>
      </c>
      <c r="Q572" s="90">
        <v>0.5</v>
      </c>
      <c r="R572" s="91"/>
      <c r="S572" s="126"/>
      <c r="T572" s="56"/>
      <c r="U572" s="58"/>
      <c r="V572" s="59" t="s">
        <v>20</v>
      </c>
      <c r="W572" s="41" t="s">
        <v>21</v>
      </c>
      <c r="X572" s="60">
        <v>0.85</v>
      </c>
      <c r="Y572" s="43"/>
      <c r="Z572" s="43"/>
      <c r="AA572" s="44"/>
      <c r="AB572" s="45">
        <f>ROUND(ROUND(ROUND(G512+K548,0)*Q572,0)*X572,0)</f>
        <v>315</v>
      </c>
      <c r="AC572" s="79"/>
    </row>
    <row r="573" ht="16.5" customHeight="1">
      <c r="A573" s="29">
        <v>63.0</v>
      </c>
      <c r="B573" s="30">
        <v>1963.0</v>
      </c>
      <c r="C573" s="32" t="s">
        <v>604</v>
      </c>
      <c r="D573" s="94"/>
      <c r="E573" s="94"/>
      <c r="F573" s="103"/>
      <c r="G573" s="8"/>
      <c r="H573" s="8"/>
      <c r="I573" s="54"/>
      <c r="J573" s="69"/>
      <c r="K573" s="65"/>
      <c r="L573" s="65"/>
      <c r="M573" s="132"/>
      <c r="N573" s="134"/>
      <c r="O573" s="482"/>
      <c r="P573" s="83"/>
      <c r="Q573" s="90"/>
      <c r="R573" s="91"/>
      <c r="S573" s="128" t="s">
        <v>326</v>
      </c>
      <c r="T573" s="41" t="s">
        <v>21</v>
      </c>
      <c r="U573" s="68">
        <f>$U$297</f>
        <v>0.7</v>
      </c>
      <c r="V573" s="88"/>
      <c r="W573" s="88"/>
      <c r="X573" s="88"/>
      <c r="Y573" s="88"/>
      <c r="Z573" s="88"/>
      <c r="AA573" s="89"/>
      <c r="AB573" s="45">
        <f>ROUND(ROUND(ROUND(G512+K548,0)*Q572,0)*U573,0)</f>
        <v>260</v>
      </c>
      <c r="AC573" s="79"/>
    </row>
    <row r="574" ht="16.5" customHeight="1">
      <c r="A574" s="29">
        <v>63.0</v>
      </c>
      <c r="B574" s="30">
        <v>1964.0</v>
      </c>
      <c r="C574" s="32" t="s">
        <v>605</v>
      </c>
      <c r="D574" s="94"/>
      <c r="E574" s="94"/>
      <c r="F574" s="103"/>
      <c r="G574" s="8"/>
      <c r="H574" s="8"/>
      <c r="I574" s="54"/>
      <c r="J574" s="69"/>
      <c r="K574" s="65"/>
      <c r="L574" s="65"/>
      <c r="M574" s="132"/>
      <c r="N574" s="134"/>
      <c r="O574" s="482"/>
      <c r="P574" s="83"/>
      <c r="Q574" s="90"/>
      <c r="R574" s="91"/>
      <c r="S574" s="484"/>
      <c r="T574" s="56"/>
      <c r="U574" s="72"/>
      <c r="V574" s="73" t="s">
        <v>20</v>
      </c>
      <c r="W574" s="74" t="s">
        <v>21</v>
      </c>
      <c r="X574" s="75">
        <v>0.85</v>
      </c>
      <c r="Y574" s="43"/>
      <c r="Z574" s="43"/>
      <c r="AA574" s="44"/>
      <c r="AB574" s="45">
        <f>ROUND(ROUND(ROUND(ROUND(G512+K548,0)*Q572,0)*U573,0)*X574,0)</f>
        <v>221</v>
      </c>
      <c r="AC574" s="79"/>
    </row>
    <row r="575" ht="16.5" customHeight="1">
      <c r="A575" s="29">
        <v>63.0</v>
      </c>
      <c r="B575" s="30">
        <v>1965.0</v>
      </c>
      <c r="C575" s="32" t="s">
        <v>606</v>
      </c>
      <c r="D575" s="94"/>
      <c r="E575" s="94"/>
      <c r="F575" s="103"/>
      <c r="G575" s="8"/>
      <c r="H575" s="8"/>
      <c r="I575" s="54"/>
      <c r="J575" s="69"/>
      <c r="K575" s="65"/>
      <c r="L575" s="65"/>
      <c r="M575" s="132"/>
      <c r="N575" s="134"/>
      <c r="O575" s="482"/>
      <c r="P575" s="83"/>
      <c r="Q575" s="90"/>
      <c r="R575" s="91"/>
      <c r="S575" s="128" t="s">
        <v>329</v>
      </c>
      <c r="T575" s="41" t="s">
        <v>21</v>
      </c>
      <c r="U575" s="68">
        <f>$U$299</f>
        <v>0.85</v>
      </c>
      <c r="V575" s="77"/>
      <c r="W575" s="77"/>
      <c r="X575" s="77"/>
      <c r="Y575" s="77"/>
      <c r="Z575" s="77"/>
      <c r="AA575" s="72"/>
      <c r="AB575" s="45">
        <f>ROUND(ROUND(ROUND(G512+K548,0)*Q572,0)*U575,0)</f>
        <v>315</v>
      </c>
      <c r="AC575" s="79"/>
    </row>
    <row r="576" ht="16.5" customHeight="1">
      <c r="A576" s="29">
        <v>63.0</v>
      </c>
      <c r="B576" s="30">
        <v>1966.0</v>
      </c>
      <c r="C576" s="32" t="s">
        <v>607</v>
      </c>
      <c r="D576" s="94"/>
      <c r="E576" s="94"/>
      <c r="F576" s="103"/>
      <c r="G576" s="8"/>
      <c r="H576" s="8"/>
      <c r="I576" s="54"/>
      <c r="J576" s="69"/>
      <c r="K576" s="65"/>
      <c r="L576" s="65"/>
      <c r="M576" s="132"/>
      <c r="N576" s="134"/>
      <c r="O576" s="482"/>
      <c r="P576" s="83"/>
      <c r="Q576" s="90"/>
      <c r="R576" s="91"/>
      <c r="S576" s="484"/>
      <c r="T576" s="56"/>
      <c r="U576" s="72"/>
      <c r="V576" s="73" t="s">
        <v>20</v>
      </c>
      <c r="W576" s="74" t="s">
        <v>21</v>
      </c>
      <c r="X576" s="75">
        <v>0.85</v>
      </c>
      <c r="Y576" s="43"/>
      <c r="Z576" s="43"/>
      <c r="AA576" s="44"/>
      <c r="AB576" s="45">
        <f>ROUND(ROUND(ROUND(ROUND(G512+K548,0)*Q572,0)*U575,0)*X576,0)</f>
        <v>268</v>
      </c>
      <c r="AC576" s="79"/>
    </row>
    <row r="577" ht="16.5" customHeight="1">
      <c r="A577" s="29">
        <v>63.0</v>
      </c>
      <c r="B577" s="30">
        <v>1967.0</v>
      </c>
      <c r="C577" s="32" t="s">
        <v>608</v>
      </c>
      <c r="D577" s="94"/>
      <c r="E577" s="94"/>
      <c r="F577" s="103"/>
      <c r="G577" s="8"/>
      <c r="H577" s="8"/>
      <c r="I577" s="54"/>
      <c r="J577" s="69"/>
      <c r="K577" s="65"/>
      <c r="L577" s="65"/>
      <c r="M577" s="132"/>
      <c r="N577" s="134"/>
      <c r="O577" s="134"/>
      <c r="P577" s="83"/>
      <c r="Q577" s="90"/>
      <c r="R577" s="91"/>
      <c r="S577" s="118"/>
      <c r="T577" s="41"/>
      <c r="U577" s="42"/>
      <c r="V577" s="43"/>
      <c r="W577" s="43"/>
      <c r="X577" s="44"/>
      <c r="Y577" s="82" t="s">
        <v>30</v>
      </c>
      <c r="Z577" s="83">
        <v>5.0</v>
      </c>
      <c r="AA577" s="84" t="s">
        <v>31</v>
      </c>
      <c r="AB577" s="45">
        <f>ROUND(ROUND(ROUND(G512+K548,0)*Q572,0)-Z577,0)</f>
        <v>366</v>
      </c>
      <c r="AC577" s="79"/>
    </row>
    <row r="578" ht="16.5" customHeight="1">
      <c r="A578" s="29">
        <v>63.0</v>
      </c>
      <c r="B578" s="30">
        <v>1968.0</v>
      </c>
      <c r="C578" s="32" t="s">
        <v>609</v>
      </c>
      <c r="D578" s="94"/>
      <c r="E578" s="94"/>
      <c r="F578" s="103"/>
      <c r="G578" s="8"/>
      <c r="H578" s="8"/>
      <c r="I578" s="54"/>
      <c r="J578" s="69"/>
      <c r="K578" s="65"/>
      <c r="L578" s="65"/>
      <c r="M578" s="132"/>
      <c r="N578" s="134"/>
      <c r="O578" s="134"/>
      <c r="P578" s="83"/>
      <c r="Q578" s="90"/>
      <c r="R578" s="90"/>
      <c r="S578" s="126"/>
      <c r="T578" s="56"/>
      <c r="U578" s="58"/>
      <c r="V578" s="59" t="s">
        <v>20</v>
      </c>
      <c r="W578" s="41" t="s">
        <v>21</v>
      </c>
      <c r="X578" s="86">
        <v>0.85</v>
      </c>
      <c r="Y578" s="482"/>
      <c r="Z578" s="83"/>
      <c r="AA578" s="84"/>
      <c r="AB578" s="45">
        <f>ROUND(ROUND(ROUND(ROUND(G512+K548,0)*Q572,0)*X578,0)-Z577,0)</f>
        <v>310</v>
      </c>
      <c r="AC578" s="79"/>
    </row>
    <row r="579" ht="16.5" customHeight="1">
      <c r="A579" s="29">
        <v>63.0</v>
      </c>
      <c r="B579" s="30">
        <v>1969.0</v>
      </c>
      <c r="C579" s="32" t="s">
        <v>610</v>
      </c>
      <c r="D579" s="94"/>
      <c r="E579" s="94"/>
      <c r="F579" s="103"/>
      <c r="G579" s="8"/>
      <c r="H579" s="8"/>
      <c r="I579" s="54"/>
      <c r="J579" s="69"/>
      <c r="K579" s="65"/>
      <c r="L579" s="65"/>
      <c r="M579" s="132"/>
      <c r="N579" s="134"/>
      <c r="O579" s="134"/>
      <c r="P579" s="83"/>
      <c r="Q579" s="90"/>
      <c r="R579" s="90"/>
      <c r="S579" s="128" t="s">
        <v>326</v>
      </c>
      <c r="T579" s="83" t="s">
        <v>21</v>
      </c>
      <c r="U579" s="91">
        <f>$U$297</f>
        <v>0.7</v>
      </c>
      <c r="V579" s="88"/>
      <c r="W579" s="88"/>
      <c r="X579" s="89"/>
      <c r="Y579" s="482"/>
      <c r="Z579" s="90"/>
      <c r="AA579" s="91"/>
      <c r="AB579" s="45">
        <f>ROUND(ROUND(ROUND(ROUND(G512+K548,0)*Q572,0)*U579,0)-Z577,0)</f>
        <v>255</v>
      </c>
      <c r="AC579" s="79"/>
    </row>
    <row r="580" ht="16.5" customHeight="1">
      <c r="A580" s="29">
        <v>63.0</v>
      </c>
      <c r="B580" s="30">
        <v>1970.0</v>
      </c>
      <c r="C580" s="32" t="s">
        <v>611</v>
      </c>
      <c r="D580" s="94"/>
      <c r="E580" s="94"/>
      <c r="F580" s="103"/>
      <c r="G580" s="8"/>
      <c r="H580" s="8"/>
      <c r="I580" s="54"/>
      <c r="J580" s="69"/>
      <c r="K580" s="65"/>
      <c r="L580" s="65"/>
      <c r="M580" s="132"/>
      <c r="N580" s="134"/>
      <c r="O580" s="134"/>
      <c r="P580" s="83"/>
      <c r="Q580" s="90"/>
      <c r="R580" s="90"/>
      <c r="S580" s="484"/>
      <c r="T580" s="56"/>
      <c r="U580" s="72"/>
      <c r="V580" s="73" t="s">
        <v>20</v>
      </c>
      <c r="W580" s="74" t="s">
        <v>21</v>
      </c>
      <c r="X580" s="92">
        <v>0.85</v>
      </c>
      <c r="Y580" s="482"/>
      <c r="Z580" s="90"/>
      <c r="AA580" s="91"/>
      <c r="AB580" s="45">
        <f>ROUND(ROUND(ROUND(ROUND(ROUND(G512+K548,0)*Q572,0)*U579,0)*X580,0)-Z577,0)</f>
        <v>216</v>
      </c>
      <c r="AC580" s="79"/>
    </row>
    <row r="581" ht="16.5" customHeight="1">
      <c r="A581" s="29">
        <v>63.0</v>
      </c>
      <c r="B581" s="30">
        <v>1971.0</v>
      </c>
      <c r="C581" s="32" t="s">
        <v>612</v>
      </c>
      <c r="D581" s="94"/>
      <c r="E581" s="94"/>
      <c r="F581" s="103"/>
      <c r="G581" s="8"/>
      <c r="H581" s="8"/>
      <c r="I581" s="54"/>
      <c r="J581" s="69"/>
      <c r="K581" s="65"/>
      <c r="L581" s="65"/>
      <c r="M581" s="132"/>
      <c r="N581" s="133"/>
      <c r="O581" s="137"/>
      <c r="P581" s="83"/>
      <c r="Q581" s="90"/>
      <c r="R581" s="90"/>
      <c r="S581" s="128" t="s">
        <v>329</v>
      </c>
      <c r="T581" s="83" t="s">
        <v>21</v>
      </c>
      <c r="U581" s="91">
        <f>$U$299</f>
        <v>0.85</v>
      </c>
      <c r="V581" s="77"/>
      <c r="W581" s="77"/>
      <c r="X581" s="72"/>
      <c r="Y581" s="482"/>
      <c r="Z581" s="90"/>
      <c r="AA581" s="91"/>
      <c r="AB581" s="45">
        <f>ROUND(ROUND(ROUND(ROUND(G512+K548,0)*Q572,0)*U581,0)-Z577,0)</f>
        <v>310</v>
      </c>
      <c r="AC581" s="79"/>
    </row>
    <row r="582" ht="16.5" customHeight="1">
      <c r="A582" s="29">
        <v>63.0</v>
      </c>
      <c r="B582" s="30">
        <v>1972.0</v>
      </c>
      <c r="C582" s="32" t="s">
        <v>613</v>
      </c>
      <c r="D582" s="94"/>
      <c r="E582" s="94"/>
      <c r="F582" s="136"/>
      <c r="G582" s="22"/>
      <c r="H582" s="22"/>
      <c r="I582" s="109"/>
      <c r="J582" s="110"/>
      <c r="K582" s="115"/>
      <c r="L582" s="115"/>
      <c r="M582" s="141"/>
      <c r="N582" s="142"/>
      <c r="O582" s="143"/>
      <c r="P582" s="56"/>
      <c r="Q582" s="77"/>
      <c r="R582" s="77"/>
      <c r="S582" s="484"/>
      <c r="T582" s="56"/>
      <c r="U582" s="72"/>
      <c r="V582" s="73" t="s">
        <v>20</v>
      </c>
      <c r="W582" s="74" t="s">
        <v>21</v>
      </c>
      <c r="X582" s="92">
        <v>0.85</v>
      </c>
      <c r="Y582" s="484"/>
      <c r="Z582" s="77"/>
      <c r="AA582" s="72"/>
      <c r="AB582" s="45">
        <f>ROUND(ROUND(ROUND(ROUND(ROUND(G512+K548,0)*Q572,0)*U581,0)*X582,0)-Z577,0)</f>
        <v>263</v>
      </c>
      <c r="AC582" s="79"/>
    </row>
    <row r="583" ht="16.5" customHeight="1">
      <c r="A583" s="29">
        <v>63.0</v>
      </c>
      <c r="B583" s="30">
        <v>1981.0</v>
      </c>
      <c r="C583" s="32" t="s">
        <v>614</v>
      </c>
      <c r="D583" s="94"/>
      <c r="E583" s="94"/>
      <c r="F583" s="102" t="s">
        <v>52</v>
      </c>
      <c r="G583" s="35"/>
      <c r="H583" s="35"/>
      <c r="I583" s="36"/>
      <c r="J583" s="37"/>
      <c r="K583" s="7"/>
      <c r="L583" s="38"/>
      <c r="M583" s="39"/>
      <c r="N583" s="40"/>
      <c r="O583" s="41"/>
      <c r="P583" s="7"/>
      <c r="Q583" s="7"/>
      <c r="R583" s="7"/>
      <c r="S583" s="118"/>
      <c r="T583" s="41"/>
      <c r="U583" s="42"/>
      <c r="V583" s="43"/>
      <c r="W583" s="43"/>
      <c r="X583" s="43"/>
      <c r="Y583" s="43"/>
      <c r="Z583" s="43"/>
      <c r="AA583" s="44"/>
      <c r="AB583" s="45">
        <f>ROUND(G584,0)</f>
        <v>486</v>
      </c>
      <c r="AC583" s="79"/>
    </row>
    <row r="584" ht="16.5" customHeight="1">
      <c r="A584" s="29">
        <v>63.0</v>
      </c>
      <c r="B584" s="30">
        <v>1982.0</v>
      </c>
      <c r="C584" s="32" t="s">
        <v>615</v>
      </c>
      <c r="D584" s="94"/>
      <c r="E584" s="94"/>
      <c r="F584" s="482"/>
      <c r="G584" s="50">
        <v>486.0</v>
      </c>
      <c r="H584" s="8" t="s">
        <v>9</v>
      </c>
      <c r="I584" s="51"/>
      <c r="J584" s="52"/>
      <c r="K584" s="8"/>
      <c r="L584" s="53"/>
      <c r="M584" s="54"/>
      <c r="N584" s="125"/>
      <c r="O584" s="83"/>
      <c r="P584" s="8"/>
      <c r="Q584" s="8"/>
      <c r="R584" s="8"/>
      <c r="S584" s="126"/>
      <c r="T584" s="56"/>
      <c r="U584" s="58"/>
      <c r="V584" s="59" t="s">
        <v>20</v>
      </c>
      <c r="W584" s="41" t="s">
        <v>21</v>
      </c>
      <c r="X584" s="60">
        <v>0.85</v>
      </c>
      <c r="Y584" s="43"/>
      <c r="Z584" s="43"/>
      <c r="AA584" s="44"/>
      <c r="AB584" s="45">
        <f>ROUND(G584*X584,0)</f>
        <v>413</v>
      </c>
      <c r="AC584" s="79"/>
    </row>
    <row r="585" ht="16.5" customHeight="1">
      <c r="A585" s="29">
        <v>63.0</v>
      </c>
      <c r="B585" s="30">
        <v>1983.0</v>
      </c>
      <c r="C585" s="32" t="s">
        <v>616</v>
      </c>
      <c r="D585" s="94"/>
      <c r="E585" s="94"/>
      <c r="F585" s="482"/>
      <c r="G585" s="63"/>
      <c r="H585" s="63"/>
      <c r="I585" s="51"/>
      <c r="J585" s="52"/>
      <c r="K585" s="8"/>
      <c r="L585" s="53"/>
      <c r="M585" s="144"/>
      <c r="N585" s="127"/>
      <c r="O585" s="14"/>
      <c r="P585" s="8"/>
      <c r="Q585" s="8"/>
      <c r="R585" s="8"/>
      <c r="S585" s="128" t="s">
        <v>326</v>
      </c>
      <c r="T585" s="41" t="s">
        <v>21</v>
      </c>
      <c r="U585" s="68">
        <f>$U$297</f>
        <v>0.7</v>
      </c>
      <c r="V585" s="88"/>
      <c r="W585" s="88"/>
      <c r="X585" s="88"/>
      <c r="Y585" s="88"/>
      <c r="Z585" s="88"/>
      <c r="AA585" s="89"/>
      <c r="AB585" s="45">
        <f>ROUND(G584*U585,0)</f>
        <v>340</v>
      </c>
      <c r="AC585" s="79"/>
    </row>
    <row r="586" ht="16.5" customHeight="1">
      <c r="A586" s="29">
        <v>63.0</v>
      </c>
      <c r="B586" s="30">
        <v>1984.0</v>
      </c>
      <c r="C586" s="32" t="s">
        <v>617</v>
      </c>
      <c r="D586" s="94"/>
      <c r="E586" s="94"/>
      <c r="F586" s="76"/>
      <c r="G586" s="63"/>
      <c r="H586" s="63"/>
      <c r="I586" s="51"/>
      <c r="J586" s="52"/>
      <c r="K586" s="8"/>
      <c r="L586" s="53"/>
      <c r="M586" s="144"/>
      <c r="N586" s="127"/>
      <c r="O586" s="14"/>
      <c r="P586" s="8"/>
      <c r="Q586" s="8"/>
      <c r="R586" s="8"/>
      <c r="S586" s="484"/>
      <c r="T586" s="56"/>
      <c r="U586" s="72"/>
      <c r="V586" s="73" t="s">
        <v>20</v>
      </c>
      <c r="W586" s="74" t="s">
        <v>21</v>
      </c>
      <c r="X586" s="75">
        <v>0.85</v>
      </c>
      <c r="Y586" s="43"/>
      <c r="Z586" s="43"/>
      <c r="AA586" s="44"/>
      <c r="AB586" s="45">
        <f>ROUND(ROUND(G584*U585,0)*X586,0)</f>
        <v>289</v>
      </c>
      <c r="AC586" s="79"/>
    </row>
    <row r="587" ht="16.5" customHeight="1">
      <c r="A587" s="29">
        <v>63.0</v>
      </c>
      <c r="B587" s="30">
        <v>1985.0</v>
      </c>
      <c r="C587" s="32" t="s">
        <v>618</v>
      </c>
      <c r="D587" s="94"/>
      <c r="E587" s="94"/>
      <c r="F587" s="76"/>
      <c r="G587" s="63"/>
      <c r="H587" s="63"/>
      <c r="I587" s="51"/>
      <c r="J587" s="52"/>
      <c r="K587" s="8"/>
      <c r="L587" s="53"/>
      <c r="M587" s="144"/>
      <c r="N587" s="127"/>
      <c r="O587" s="14"/>
      <c r="P587" s="8"/>
      <c r="Q587" s="8"/>
      <c r="R587" s="8"/>
      <c r="S587" s="128" t="s">
        <v>329</v>
      </c>
      <c r="T587" s="41" t="s">
        <v>21</v>
      </c>
      <c r="U587" s="68">
        <f>$U$299</f>
        <v>0.85</v>
      </c>
      <c r="V587" s="77"/>
      <c r="W587" s="77"/>
      <c r="X587" s="77"/>
      <c r="Y587" s="77"/>
      <c r="Z587" s="77"/>
      <c r="AA587" s="72"/>
      <c r="AB587" s="45">
        <f>ROUND(G584*U587,0)</f>
        <v>413</v>
      </c>
      <c r="AC587" s="79"/>
    </row>
    <row r="588" ht="16.5" customHeight="1">
      <c r="A588" s="29">
        <v>63.0</v>
      </c>
      <c r="B588" s="30">
        <v>1986.0</v>
      </c>
      <c r="C588" s="32" t="s">
        <v>619</v>
      </c>
      <c r="D588" s="94"/>
      <c r="E588" s="94"/>
      <c r="F588" s="76"/>
      <c r="G588" s="63"/>
      <c r="H588" s="63"/>
      <c r="I588" s="51"/>
      <c r="J588" s="52"/>
      <c r="K588" s="8"/>
      <c r="L588" s="53"/>
      <c r="M588" s="14"/>
      <c r="N588" s="127"/>
      <c r="O588" s="14"/>
      <c r="P588" s="8"/>
      <c r="Q588" s="8"/>
      <c r="R588" s="8"/>
      <c r="S588" s="484"/>
      <c r="T588" s="56"/>
      <c r="U588" s="72"/>
      <c r="V588" s="73" t="s">
        <v>20</v>
      </c>
      <c r="W588" s="74" t="s">
        <v>21</v>
      </c>
      <c r="X588" s="75">
        <v>0.85</v>
      </c>
      <c r="Y588" s="43"/>
      <c r="Z588" s="43"/>
      <c r="AA588" s="44"/>
      <c r="AB588" s="45">
        <f>ROUND(ROUND(G584*U587,0)*X588,0)</f>
        <v>351</v>
      </c>
      <c r="AC588" s="79"/>
    </row>
    <row r="589" ht="16.5" customHeight="1">
      <c r="A589" s="29">
        <v>63.0</v>
      </c>
      <c r="B589" s="30">
        <v>1987.0</v>
      </c>
      <c r="C589" s="32" t="s">
        <v>620</v>
      </c>
      <c r="D589" s="94"/>
      <c r="E589" s="94"/>
      <c r="F589" s="76"/>
      <c r="G589" s="63"/>
      <c r="H589" s="63"/>
      <c r="I589" s="51"/>
      <c r="J589" s="52"/>
      <c r="K589" s="8"/>
      <c r="L589" s="53"/>
      <c r="M589" s="14"/>
      <c r="N589" s="127"/>
      <c r="O589" s="14"/>
      <c r="P589" s="8"/>
      <c r="Q589" s="8"/>
      <c r="R589" s="8"/>
      <c r="S589" s="118"/>
      <c r="T589" s="41"/>
      <c r="U589" s="42"/>
      <c r="V589" s="43"/>
      <c r="W589" s="43"/>
      <c r="X589" s="44"/>
      <c r="Y589" s="82" t="s">
        <v>30</v>
      </c>
      <c r="Z589" s="83">
        <v>5.0</v>
      </c>
      <c r="AA589" s="84" t="s">
        <v>31</v>
      </c>
      <c r="AB589" s="45">
        <f>ROUND(G584-Z589,0)</f>
        <v>481</v>
      </c>
      <c r="AC589" s="79"/>
    </row>
    <row r="590" ht="16.5" customHeight="1">
      <c r="A590" s="29">
        <v>63.0</v>
      </c>
      <c r="B590" s="30">
        <v>1988.0</v>
      </c>
      <c r="C590" s="32" t="s">
        <v>621</v>
      </c>
      <c r="D590" s="94"/>
      <c r="E590" s="94"/>
      <c r="F590" s="76"/>
      <c r="G590" s="63"/>
      <c r="H590" s="63"/>
      <c r="I590" s="51"/>
      <c r="J590" s="52"/>
      <c r="K590" s="8"/>
      <c r="L590" s="53"/>
      <c r="M590" s="14"/>
      <c r="N590" s="127"/>
      <c r="O590" s="14"/>
      <c r="P590" s="8"/>
      <c r="Q590" s="8"/>
      <c r="R590" s="8"/>
      <c r="S590" s="126"/>
      <c r="T590" s="56"/>
      <c r="U590" s="58"/>
      <c r="V590" s="59" t="s">
        <v>20</v>
      </c>
      <c r="W590" s="41" t="s">
        <v>21</v>
      </c>
      <c r="X590" s="86">
        <v>0.85</v>
      </c>
      <c r="Y590" s="482"/>
      <c r="Z590" s="83"/>
      <c r="AA590" s="84"/>
      <c r="AB590" s="45">
        <f>ROUND(ROUND(G584*X590,0)-Z589,0)</f>
        <v>408</v>
      </c>
      <c r="AC590" s="79"/>
    </row>
    <row r="591" ht="16.5" customHeight="1">
      <c r="A591" s="29">
        <v>63.0</v>
      </c>
      <c r="B591" s="30">
        <v>1989.0</v>
      </c>
      <c r="C591" s="32" t="s">
        <v>622</v>
      </c>
      <c r="D591" s="94"/>
      <c r="E591" s="94"/>
      <c r="F591" s="76"/>
      <c r="G591" s="63"/>
      <c r="H591" s="63"/>
      <c r="I591" s="51"/>
      <c r="J591" s="52"/>
      <c r="K591" s="8"/>
      <c r="L591" s="53"/>
      <c r="M591" s="14"/>
      <c r="N591" s="127"/>
      <c r="O591" s="14"/>
      <c r="P591" s="8"/>
      <c r="Q591" s="8"/>
      <c r="R591" s="8"/>
      <c r="S591" s="128" t="s">
        <v>326</v>
      </c>
      <c r="T591" s="83" t="s">
        <v>21</v>
      </c>
      <c r="U591" s="91">
        <v>0.7</v>
      </c>
      <c r="V591" s="88"/>
      <c r="W591" s="88"/>
      <c r="X591" s="89"/>
      <c r="Y591" s="482"/>
      <c r="Z591" s="90"/>
      <c r="AA591" s="91"/>
      <c r="AB591" s="45">
        <f>ROUND(ROUND(G584*U591,0)-Z589,0)</f>
        <v>335</v>
      </c>
      <c r="AC591" s="79"/>
    </row>
    <row r="592" ht="16.5" customHeight="1">
      <c r="A592" s="29">
        <v>63.0</v>
      </c>
      <c r="B592" s="30">
        <v>1990.0</v>
      </c>
      <c r="C592" s="32" t="s">
        <v>623</v>
      </c>
      <c r="D592" s="94"/>
      <c r="E592" s="94"/>
      <c r="F592" s="76"/>
      <c r="G592" s="63"/>
      <c r="H592" s="63"/>
      <c r="I592" s="51"/>
      <c r="J592" s="52"/>
      <c r="K592" s="8"/>
      <c r="L592" s="53"/>
      <c r="M592" s="14"/>
      <c r="N592" s="127"/>
      <c r="O592" s="14"/>
      <c r="P592" s="8"/>
      <c r="Q592" s="8"/>
      <c r="R592" s="8"/>
      <c r="S592" s="484"/>
      <c r="T592" s="56"/>
      <c r="U592" s="72"/>
      <c r="V592" s="73" t="s">
        <v>20</v>
      </c>
      <c r="W592" s="74" t="s">
        <v>21</v>
      </c>
      <c r="X592" s="92">
        <v>0.85</v>
      </c>
      <c r="Y592" s="482"/>
      <c r="Z592" s="90"/>
      <c r="AA592" s="91"/>
      <c r="AB592" s="45">
        <f>ROUND(ROUND(ROUND(G584*U591,0)*X592,0)-Z589,0)</f>
        <v>284</v>
      </c>
      <c r="AC592" s="79"/>
    </row>
    <row r="593" ht="16.5" customHeight="1">
      <c r="A593" s="29">
        <v>63.0</v>
      </c>
      <c r="B593" s="30">
        <v>1991.0</v>
      </c>
      <c r="C593" s="32" t="s">
        <v>624</v>
      </c>
      <c r="D593" s="94"/>
      <c r="E593" s="94"/>
      <c r="F593" s="76"/>
      <c r="G593" s="63"/>
      <c r="H593" s="63"/>
      <c r="I593" s="51"/>
      <c r="J593" s="52"/>
      <c r="K593" s="8"/>
      <c r="L593" s="53"/>
      <c r="M593" s="14"/>
      <c r="N593" s="127"/>
      <c r="O593" s="14"/>
      <c r="P593" s="8"/>
      <c r="Q593" s="8"/>
      <c r="R593" s="8"/>
      <c r="S593" s="128" t="s">
        <v>329</v>
      </c>
      <c r="T593" s="83" t="s">
        <v>21</v>
      </c>
      <c r="U593" s="91">
        <v>0.85</v>
      </c>
      <c r="V593" s="77"/>
      <c r="W593" s="77"/>
      <c r="X593" s="72"/>
      <c r="Y593" s="482"/>
      <c r="Z593" s="90"/>
      <c r="AA593" s="91"/>
      <c r="AB593" s="45">
        <f>ROUND(ROUND(G584*U593,0)-Z589,0)</f>
        <v>408</v>
      </c>
      <c r="AC593" s="79"/>
    </row>
    <row r="594" ht="16.5" customHeight="1">
      <c r="A594" s="29">
        <v>63.0</v>
      </c>
      <c r="B594" s="30">
        <v>1992.0</v>
      </c>
      <c r="C594" s="32" t="s">
        <v>625</v>
      </c>
      <c r="D594" s="94"/>
      <c r="E594" s="94"/>
      <c r="F594" s="76"/>
      <c r="G594" s="63"/>
      <c r="H594" s="63"/>
      <c r="I594" s="51"/>
      <c r="J594" s="52"/>
      <c r="K594" s="8"/>
      <c r="L594" s="53"/>
      <c r="M594" s="14"/>
      <c r="N594" s="127"/>
      <c r="O594" s="14"/>
      <c r="P594" s="8"/>
      <c r="Q594" s="8"/>
      <c r="R594" s="8"/>
      <c r="S594" s="484"/>
      <c r="T594" s="56"/>
      <c r="U594" s="72"/>
      <c r="V594" s="73" t="s">
        <v>20</v>
      </c>
      <c r="W594" s="74" t="s">
        <v>21</v>
      </c>
      <c r="X594" s="92">
        <v>0.85</v>
      </c>
      <c r="Y594" s="484"/>
      <c r="Z594" s="77"/>
      <c r="AA594" s="72"/>
      <c r="AB594" s="45">
        <f>ROUND(ROUND(ROUND(G584*U593,0)*X594,0)-Z589,0)</f>
        <v>346</v>
      </c>
      <c r="AC594" s="79"/>
    </row>
    <row r="595" ht="16.5" customHeight="1">
      <c r="A595" s="29">
        <v>63.0</v>
      </c>
      <c r="B595" s="30">
        <v>1993.0</v>
      </c>
      <c r="C595" s="32" t="s">
        <v>626</v>
      </c>
      <c r="D595" s="94"/>
      <c r="E595" s="94"/>
      <c r="F595" s="127"/>
      <c r="G595" s="63"/>
      <c r="H595" s="63"/>
      <c r="I595" s="54"/>
      <c r="J595" s="52"/>
      <c r="K595" s="65"/>
      <c r="L595" s="65"/>
      <c r="M595" s="8"/>
      <c r="N595" s="33" t="s">
        <v>23</v>
      </c>
      <c r="O595" s="130" t="s">
        <v>24</v>
      </c>
      <c r="P595" s="7"/>
      <c r="Q595" s="7"/>
      <c r="R595" s="39"/>
      <c r="S595" s="118"/>
      <c r="T595" s="41"/>
      <c r="U595" s="42"/>
      <c r="V595" s="43"/>
      <c r="W595" s="43"/>
      <c r="X595" s="43"/>
      <c r="Y595" s="43"/>
      <c r="Z595" s="43"/>
      <c r="AA595" s="44"/>
      <c r="AB595" s="45">
        <f>ROUND(G584*Q596,0)</f>
        <v>340</v>
      </c>
      <c r="AC595" s="79"/>
    </row>
    <row r="596" ht="16.5" customHeight="1">
      <c r="A596" s="29">
        <v>63.0</v>
      </c>
      <c r="B596" s="30">
        <v>1994.0</v>
      </c>
      <c r="C596" s="32" t="s">
        <v>627</v>
      </c>
      <c r="D596" s="94"/>
      <c r="E596" s="94"/>
      <c r="F596" s="127"/>
      <c r="G596" s="113"/>
      <c r="H596" s="8"/>
      <c r="I596" s="54"/>
      <c r="J596" s="52"/>
      <c r="K596" s="65"/>
      <c r="L596" s="65"/>
      <c r="M596" s="8"/>
      <c r="N596" s="481"/>
      <c r="O596" s="482"/>
      <c r="P596" s="83" t="s">
        <v>21</v>
      </c>
      <c r="Q596" s="90">
        <v>0.7</v>
      </c>
      <c r="R596" s="54"/>
      <c r="S596" s="126"/>
      <c r="T596" s="56"/>
      <c r="U596" s="58"/>
      <c r="V596" s="59" t="s">
        <v>20</v>
      </c>
      <c r="W596" s="41" t="s">
        <v>21</v>
      </c>
      <c r="X596" s="60">
        <v>0.85</v>
      </c>
      <c r="Y596" s="43"/>
      <c r="Z596" s="43"/>
      <c r="AA596" s="44"/>
      <c r="AB596" s="45">
        <f>ROUND(ROUND(G584*Q596,0)*X596,0)</f>
        <v>289</v>
      </c>
      <c r="AC596" s="79"/>
    </row>
    <row r="597" ht="16.5" customHeight="1">
      <c r="A597" s="29">
        <v>63.0</v>
      </c>
      <c r="B597" s="30">
        <v>1995.0</v>
      </c>
      <c r="C597" s="32" t="s">
        <v>628</v>
      </c>
      <c r="D597" s="94"/>
      <c r="E597" s="94"/>
      <c r="F597" s="103"/>
      <c r="G597" s="8"/>
      <c r="H597" s="8"/>
      <c r="I597" s="54"/>
      <c r="J597" s="69"/>
      <c r="K597" s="65"/>
      <c r="L597" s="65"/>
      <c r="M597" s="83"/>
      <c r="N597" s="481"/>
      <c r="O597" s="482"/>
      <c r="P597" s="83"/>
      <c r="Q597" s="90"/>
      <c r="R597" s="91"/>
      <c r="S597" s="128" t="s">
        <v>326</v>
      </c>
      <c r="T597" s="41" t="s">
        <v>21</v>
      </c>
      <c r="U597" s="68">
        <f>$U$297</f>
        <v>0.7</v>
      </c>
      <c r="V597" s="88"/>
      <c r="W597" s="88"/>
      <c r="X597" s="88"/>
      <c r="Y597" s="88"/>
      <c r="Z597" s="88"/>
      <c r="AA597" s="89"/>
      <c r="AB597" s="45">
        <f>ROUND(ROUND(G584*Q596,0)*U597,0)</f>
        <v>238</v>
      </c>
      <c r="AC597" s="79"/>
    </row>
    <row r="598" ht="16.5" customHeight="1">
      <c r="A598" s="29">
        <v>63.0</v>
      </c>
      <c r="B598" s="30">
        <v>1996.0</v>
      </c>
      <c r="C598" s="32" t="s">
        <v>629</v>
      </c>
      <c r="D598" s="94"/>
      <c r="E598" s="94"/>
      <c r="F598" s="103"/>
      <c r="G598" s="8"/>
      <c r="H598" s="8"/>
      <c r="I598" s="54"/>
      <c r="J598" s="69"/>
      <c r="K598" s="65"/>
      <c r="L598" s="65"/>
      <c r="M598" s="83"/>
      <c r="N598" s="481"/>
      <c r="O598" s="482"/>
      <c r="P598" s="83"/>
      <c r="Q598" s="90"/>
      <c r="R598" s="91"/>
      <c r="S598" s="484"/>
      <c r="T598" s="56"/>
      <c r="U598" s="72"/>
      <c r="V598" s="73" t="s">
        <v>20</v>
      </c>
      <c r="W598" s="74" t="s">
        <v>21</v>
      </c>
      <c r="X598" s="75">
        <v>0.85</v>
      </c>
      <c r="Y598" s="43"/>
      <c r="Z598" s="43"/>
      <c r="AA598" s="44"/>
      <c r="AB598" s="45">
        <f>ROUND(ROUND(ROUND(G584*Q596,0)*U597,0)*X598,0)</f>
        <v>202</v>
      </c>
      <c r="AC598" s="79"/>
    </row>
    <row r="599" ht="16.5" customHeight="1">
      <c r="A599" s="29">
        <v>63.0</v>
      </c>
      <c r="B599" s="30">
        <v>1997.0</v>
      </c>
      <c r="C599" s="32" t="s">
        <v>630</v>
      </c>
      <c r="D599" s="94"/>
      <c r="E599" s="94"/>
      <c r="F599" s="103"/>
      <c r="G599" s="8"/>
      <c r="H599" s="8"/>
      <c r="I599" s="54"/>
      <c r="J599" s="69"/>
      <c r="K599" s="65"/>
      <c r="L599" s="65"/>
      <c r="M599" s="132"/>
      <c r="N599" s="133"/>
      <c r="O599" s="134"/>
      <c r="P599" s="83"/>
      <c r="Q599" s="90"/>
      <c r="R599" s="91"/>
      <c r="S599" s="128" t="s">
        <v>329</v>
      </c>
      <c r="T599" s="41" t="s">
        <v>21</v>
      </c>
      <c r="U599" s="68">
        <f>$U$299</f>
        <v>0.85</v>
      </c>
      <c r="V599" s="77"/>
      <c r="W599" s="77"/>
      <c r="X599" s="77"/>
      <c r="Y599" s="77"/>
      <c r="Z599" s="77"/>
      <c r="AA599" s="72"/>
      <c r="AB599" s="45">
        <f>ROUND(ROUND(G584*Q596,0)*U599,0)</f>
        <v>289</v>
      </c>
      <c r="AC599" s="79"/>
    </row>
    <row r="600" ht="16.5" customHeight="1">
      <c r="A600" s="29">
        <v>63.0</v>
      </c>
      <c r="B600" s="30">
        <v>1998.0</v>
      </c>
      <c r="C600" s="32" t="s">
        <v>631</v>
      </c>
      <c r="D600" s="94"/>
      <c r="E600" s="94"/>
      <c r="F600" s="103"/>
      <c r="G600" s="8"/>
      <c r="H600" s="8"/>
      <c r="I600" s="54"/>
      <c r="J600" s="69"/>
      <c r="K600" s="65"/>
      <c r="L600" s="65"/>
      <c r="M600" s="132"/>
      <c r="N600" s="133"/>
      <c r="O600" s="134"/>
      <c r="P600" s="83"/>
      <c r="Q600" s="90"/>
      <c r="R600" s="91"/>
      <c r="S600" s="484"/>
      <c r="T600" s="56"/>
      <c r="U600" s="72"/>
      <c r="V600" s="73" t="s">
        <v>20</v>
      </c>
      <c r="W600" s="74" t="s">
        <v>21</v>
      </c>
      <c r="X600" s="75">
        <v>0.85</v>
      </c>
      <c r="Y600" s="43"/>
      <c r="Z600" s="43"/>
      <c r="AA600" s="44"/>
      <c r="AB600" s="45">
        <f>ROUND(ROUND(ROUND(G584*Q596,0)*U599,0)*X600,0)</f>
        <v>246</v>
      </c>
      <c r="AC600" s="79"/>
    </row>
    <row r="601" ht="16.5" customHeight="1">
      <c r="A601" s="29">
        <v>63.0</v>
      </c>
      <c r="B601" s="30">
        <v>1999.0</v>
      </c>
      <c r="C601" s="32" t="s">
        <v>632</v>
      </c>
      <c r="D601" s="94"/>
      <c r="E601" s="94"/>
      <c r="F601" s="103"/>
      <c r="G601" s="8"/>
      <c r="H601" s="8"/>
      <c r="I601" s="54"/>
      <c r="J601" s="69"/>
      <c r="K601" s="65"/>
      <c r="L601" s="65"/>
      <c r="M601" s="132"/>
      <c r="N601" s="133"/>
      <c r="O601" s="134"/>
      <c r="P601" s="83"/>
      <c r="Q601" s="90"/>
      <c r="R601" s="91"/>
      <c r="S601" s="118"/>
      <c r="T601" s="41"/>
      <c r="U601" s="42"/>
      <c r="V601" s="43"/>
      <c r="W601" s="43"/>
      <c r="X601" s="44"/>
      <c r="Y601" s="82" t="s">
        <v>30</v>
      </c>
      <c r="Z601" s="83">
        <v>5.0</v>
      </c>
      <c r="AA601" s="84" t="s">
        <v>31</v>
      </c>
      <c r="AB601" s="45">
        <f>ROUND(ROUND(G584*Q596,0)-Z601,0)</f>
        <v>335</v>
      </c>
      <c r="AC601" s="79"/>
    </row>
    <row r="602" ht="16.5" customHeight="1">
      <c r="A602" s="29">
        <v>63.0</v>
      </c>
      <c r="B602" s="30">
        <v>2000.0</v>
      </c>
      <c r="C602" s="32" t="s">
        <v>633</v>
      </c>
      <c r="D602" s="94"/>
      <c r="E602" s="94"/>
      <c r="F602" s="103"/>
      <c r="G602" s="8"/>
      <c r="H602" s="8"/>
      <c r="I602" s="54"/>
      <c r="J602" s="69"/>
      <c r="K602" s="65"/>
      <c r="L602" s="65"/>
      <c r="M602" s="83"/>
      <c r="N602" s="134"/>
      <c r="O602" s="134"/>
      <c r="P602" s="83"/>
      <c r="Q602" s="90"/>
      <c r="R602" s="91"/>
      <c r="S602" s="126"/>
      <c r="T602" s="56"/>
      <c r="U602" s="58"/>
      <c r="V602" s="59" t="s">
        <v>20</v>
      </c>
      <c r="W602" s="41" t="s">
        <v>21</v>
      </c>
      <c r="X602" s="86">
        <v>0.85</v>
      </c>
      <c r="Y602" s="482"/>
      <c r="Z602" s="83"/>
      <c r="AA602" s="84"/>
      <c r="AB602" s="45">
        <f>ROUND(ROUND(ROUND(G584*Q596,0)*X602,0)-Z601,0)</f>
        <v>284</v>
      </c>
      <c r="AC602" s="79"/>
    </row>
    <row r="603" ht="16.5" customHeight="1">
      <c r="A603" s="29">
        <v>63.0</v>
      </c>
      <c r="B603" s="30">
        <v>2001.0</v>
      </c>
      <c r="C603" s="32" t="s">
        <v>634</v>
      </c>
      <c r="D603" s="94"/>
      <c r="E603" s="94"/>
      <c r="F603" s="103"/>
      <c r="G603" s="8"/>
      <c r="H603" s="8"/>
      <c r="I603" s="54"/>
      <c r="J603" s="69"/>
      <c r="K603" s="65"/>
      <c r="L603" s="65"/>
      <c r="M603" s="83"/>
      <c r="N603" s="134"/>
      <c r="O603" s="134"/>
      <c r="P603" s="83"/>
      <c r="Q603" s="90"/>
      <c r="R603" s="91"/>
      <c r="S603" s="128" t="s">
        <v>326</v>
      </c>
      <c r="T603" s="83" t="s">
        <v>21</v>
      </c>
      <c r="U603" s="91">
        <f>$U$297</f>
        <v>0.7</v>
      </c>
      <c r="V603" s="88"/>
      <c r="W603" s="88"/>
      <c r="X603" s="89"/>
      <c r="Y603" s="482"/>
      <c r="Z603" s="90"/>
      <c r="AA603" s="91"/>
      <c r="AB603" s="45">
        <f>ROUND(ROUND(ROUND(G584*Q596,0)*U603,0)-Z601,0)</f>
        <v>233</v>
      </c>
      <c r="AC603" s="79"/>
    </row>
    <row r="604" ht="16.5" customHeight="1">
      <c r="A604" s="29">
        <v>63.0</v>
      </c>
      <c r="B604" s="30">
        <v>2002.0</v>
      </c>
      <c r="C604" s="32" t="s">
        <v>635</v>
      </c>
      <c r="D604" s="94"/>
      <c r="E604" s="94"/>
      <c r="F604" s="103"/>
      <c r="G604" s="8"/>
      <c r="H604" s="8"/>
      <c r="I604" s="54"/>
      <c r="J604" s="69"/>
      <c r="K604" s="65"/>
      <c r="L604" s="65"/>
      <c r="M604" s="83"/>
      <c r="N604" s="134"/>
      <c r="O604" s="134"/>
      <c r="P604" s="83"/>
      <c r="Q604" s="90"/>
      <c r="R604" s="91"/>
      <c r="S604" s="484"/>
      <c r="T604" s="56"/>
      <c r="U604" s="72"/>
      <c r="V604" s="73" t="s">
        <v>20</v>
      </c>
      <c r="W604" s="74" t="s">
        <v>21</v>
      </c>
      <c r="X604" s="92">
        <v>0.85</v>
      </c>
      <c r="Y604" s="482"/>
      <c r="Z604" s="90"/>
      <c r="AA604" s="91"/>
      <c r="AB604" s="45">
        <f>ROUND(ROUND(ROUND(ROUND(G584*Q596,0)*U603,0)*X604,0)-Z601,0)</f>
        <v>197</v>
      </c>
      <c r="AC604" s="79"/>
    </row>
    <row r="605" ht="16.5" customHeight="1">
      <c r="A605" s="29">
        <v>63.0</v>
      </c>
      <c r="B605" s="30">
        <v>2003.0</v>
      </c>
      <c r="C605" s="32" t="s">
        <v>636</v>
      </c>
      <c r="D605" s="94"/>
      <c r="E605" s="94"/>
      <c r="F605" s="103"/>
      <c r="G605" s="8"/>
      <c r="H605" s="8"/>
      <c r="I605" s="54"/>
      <c r="J605" s="69"/>
      <c r="K605" s="65"/>
      <c r="L605" s="65"/>
      <c r="M605" s="83"/>
      <c r="N605" s="134"/>
      <c r="O605" s="134"/>
      <c r="P605" s="83"/>
      <c r="Q605" s="90"/>
      <c r="R605" s="91"/>
      <c r="S605" s="128" t="s">
        <v>329</v>
      </c>
      <c r="T605" s="83" t="s">
        <v>21</v>
      </c>
      <c r="U605" s="91">
        <f>$U$299</f>
        <v>0.85</v>
      </c>
      <c r="V605" s="77"/>
      <c r="W605" s="77"/>
      <c r="X605" s="72"/>
      <c r="Y605" s="101"/>
      <c r="Z605" s="90"/>
      <c r="AA605" s="91"/>
      <c r="AB605" s="45">
        <f>ROUND(ROUND(ROUND(G584*Q596,0)*U605,0)-Z601,0)</f>
        <v>284</v>
      </c>
      <c r="AC605" s="79"/>
    </row>
    <row r="606" ht="16.5" customHeight="1">
      <c r="A606" s="29">
        <v>63.0</v>
      </c>
      <c r="B606" s="30">
        <v>2004.0</v>
      </c>
      <c r="C606" s="32" t="s">
        <v>637</v>
      </c>
      <c r="D606" s="94"/>
      <c r="E606" s="94"/>
      <c r="F606" s="103"/>
      <c r="G606" s="8"/>
      <c r="H606" s="8"/>
      <c r="I606" s="54"/>
      <c r="J606" s="69"/>
      <c r="K606" s="65"/>
      <c r="L606" s="65"/>
      <c r="M606" s="83"/>
      <c r="N606" s="134"/>
      <c r="O606" s="134"/>
      <c r="P606" s="83"/>
      <c r="Q606" s="90"/>
      <c r="R606" s="91"/>
      <c r="S606" s="484"/>
      <c r="T606" s="56"/>
      <c r="U606" s="72"/>
      <c r="V606" s="73" t="s">
        <v>20</v>
      </c>
      <c r="W606" s="74" t="s">
        <v>21</v>
      </c>
      <c r="X606" s="92">
        <v>0.85</v>
      </c>
      <c r="Y606" s="77"/>
      <c r="Z606" s="77"/>
      <c r="AA606" s="72"/>
      <c r="AB606" s="45">
        <f>ROUND(ROUND(ROUND(ROUND(G584*Q596,0)*U605,0)*X606,0)-Z601,0)</f>
        <v>241</v>
      </c>
      <c r="AC606" s="79"/>
    </row>
    <row r="607" ht="16.5" customHeight="1">
      <c r="A607" s="29">
        <v>63.0</v>
      </c>
      <c r="B607" s="30">
        <v>2005.0</v>
      </c>
      <c r="C607" s="32" t="s">
        <v>638</v>
      </c>
      <c r="D607" s="94"/>
      <c r="E607" s="94"/>
      <c r="F607" s="103"/>
      <c r="G607" s="8"/>
      <c r="H607" s="8"/>
      <c r="I607" s="54"/>
      <c r="J607" s="69"/>
      <c r="K607" s="65"/>
      <c r="L607" s="65"/>
      <c r="M607" s="83"/>
      <c r="N607" s="134"/>
      <c r="O607" s="130" t="s">
        <v>27</v>
      </c>
      <c r="P607" s="41"/>
      <c r="Q607" s="135"/>
      <c r="R607" s="68"/>
      <c r="S607" s="118"/>
      <c r="T607" s="41"/>
      <c r="U607" s="42"/>
      <c r="V607" s="43"/>
      <c r="W607" s="43"/>
      <c r="X607" s="43"/>
      <c r="Y607" s="43"/>
      <c r="Z607" s="43"/>
      <c r="AA607" s="44"/>
      <c r="AB607" s="45">
        <f>ROUND(G584*Q608,0)</f>
        <v>243</v>
      </c>
      <c r="AC607" s="79"/>
    </row>
    <row r="608" ht="16.5" customHeight="1">
      <c r="A608" s="29">
        <v>63.0</v>
      </c>
      <c r="B608" s="30">
        <v>2006.0</v>
      </c>
      <c r="C608" s="32" t="s">
        <v>639</v>
      </c>
      <c r="D608" s="94"/>
      <c r="E608" s="94"/>
      <c r="F608" s="103"/>
      <c r="G608" s="8"/>
      <c r="H608" s="8"/>
      <c r="I608" s="54"/>
      <c r="J608" s="69"/>
      <c r="K608" s="65"/>
      <c r="L608" s="65"/>
      <c r="M608" s="83"/>
      <c r="N608" s="134"/>
      <c r="O608" s="482"/>
      <c r="P608" s="83" t="s">
        <v>21</v>
      </c>
      <c r="Q608" s="90">
        <v>0.5</v>
      </c>
      <c r="R608" s="91"/>
      <c r="S608" s="126"/>
      <c r="T608" s="56"/>
      <c r="U608" s="58"/>
      <c r="V608" s="59" t="s">
        <v>20</v>
      </c>
      <c r="W608" s="41" t="s">
        <v>21</v>
      </c>
      <c r="X608" s="60">
        <v>0.85</v>
      </c>
      <c r="Y608" s="43"/>
      <c r="Z608" s="43"/>
      <c r="AA608" s="44"/>
      <c r="AB608" s="45">
        <f>ROUND(ROUND(G584*Q608,0)*X608,0)</f>
        <v>207</v>
      </c>
      <c r="AC608" s="79"/>
    </row>
    <row r="609" ht="16.5" customHeight="1">
      <c r="A609" s="29">
        <v>63.0</v>
      </c>
      <c r="B609" s="30">
        <v>2007.0</v>
      </c>
      <c r="C609" s="32" t="s">
        <v>640</v>
      </c>
      <c r="D609" s="94"/>
      <c r="E609" s="94"/>
      <c r="F609" s="103"/>
      <c r="G609" s="8"/>
      <c r="H609" s="8"/>
      <c r="I609" s="54"/>
      <c r="J609" s="69"/>
      <c r="K609" s="65"/>
      <c r="L609" s="65"/>
      <c r="M609" s="83"/>
      <c r="N609" s="134"/>
      <c r="O609" s="482"/>
      <c r="P609" s="83"/>
      <c r="Q609" s="90"/>
      <c r="R609" s="91"/>
      <c r="S609" s="128" t="s">
        <v>326</v>
      </c>
      <c r="T609" s="41" t="s">
        <v>21</v>
      </c>
      <c r="U609" s="68">
        <f>$U$297</f>
        <v>0.7</v>
      </c>
      <c r="V609" s="88"/>
      <c r="W609" s="88"/>
      <c r="X609" s="88"/>
      <c r="Y609" s="88"/>
      <c r="Z609" s="88"/>
      <c r="AA609" s="89"/>
      <c r="AB609" s="45">
        <f>ROUND(ROUND(G584*Q608,0)*U609,0)</f>
        <v>170</v>
      </c>
      <c r="AC609" s="79"/>
    </row>
    <row r="610" ht="16.5" customHeight="1">
      <c r="A610" s="29">
        <v>63.0</v>
      </c>
      <c r="B610" s="30">
        <v>2008.0</v>
      </c>
      <c r="C610" s="32" t="s">
        <v>641</v>
      </c>
      <c r="D610" s="94"/>
      <c r="E610" s="94"/>
      <c r="F610" s="103"/>
      <c r="G610" s="8"/>
      <c r="H610" s="8"/>
      <c r="I610" s="54"/>
      <c r="J610" s="69"/>
      <c r="K610" s="65"/>
      <c r="L610" s="65"/>
      <c r="M610" s="83"/>
      <c r="N610" s="134"/>
      <c r="O610" s="482"/>
      <c r="P610" s="83"/>
      <c r="Q610" s="90"/>
      <c r="R610" s="91"/>
      <c r="S610" s="484"/>
      <c r="T610" s="56"/>
      <c r="U610" s="72"/>
      <c r="V610" s="73" t="s">
        <v>20</v>
      </c>
      <c r="W610" s="74" t="s">
        <v>21</v>
      </c>
      <c r="X610" s="75">
        <v>0.85</v>
      </c>
      <c r="Y610" s="43"/>
      <c r="Z610" s="43"/>
      <c r="AA610" s="44"/>
      <c r="AB610" s="45">
        <f>ROUND(ROUND(ROUND(G584*Q608,0)*U609,0)*X610,0)</f>
        <v>145</v>
      </c>
      <c r="AC610" s="79"/>
    </row>
    <row r="611" ht="16.5" customHeight="1">
      <c r="A611" s="29">
        <v>63.0</v>
      </c>
      <c r="B611" s="30">
        <v>2009.0</v>
      </c>
      <c r="C611" s="32" t="s">
        <v>642</v>
      </c>
      <c r="D611" s="94"/>
      <c r="E611" s="94"/>
      <c r="F611" s="103"/>
      <c r="G611" s="8"/>
      <c r="H611" s="8"/>
      <c r="I611" s="54"/>
      <c r="J611" s="69"/>
      <c r="K611" s="65"/>
      <c r="L611" s="65"/>
      <c r="M611" s="83"/>
      <c r="N611" s="134"/>
      <c r="O611" s="482"/>
      <c r="P611" s="83"/>
      <c r="Q611" s="90"/>
      <c r="R611" s="91"/>
      <c r="S611" s="128" t="s">
        <v>329</v>
      </c>
      <c r="T611" s="41" t="s">
        <v>21</v>
      </c>
      <c r="U611" s="68">
        <f>$U$299</f>
        <v>0.85</v>
      </c>
      <c r="V611" s="77"/>
      <c r="W611" s="77"/>
      <c r="X611" s="77"/>
      <c r="Y611" s="77"/>
      <c r="Z611" s="77"/>
      <c r="AA611" s="72"/>
      <c r="AB611" s="45">
        <f>ROUND(ROUND(G584*Q608,0)*U611,0)</f>
        <v>207</v>
      </c>
      <c r="AC611" s="79"/>
    </row>
    <row r="612" ht="16.5" customHeight="1">
      <c r="A612" s="29">
        <v>63.0</v>
      </c>
      <c r="B612" s="30">
        <v>2010.0</v>
      </c>
      <c r="C612" s="32" t="s">
        <v>643</v>
      </c>
      <c r="D612" s="94"/>
      <c r="E612" s="94"/>
      <c r="F612" s="103"/>
      <c r="G612" s="8"/>
      <c r="H612" s="8"/>
      <c r="I612" s="54"/>
      <c r="J612" s="69"/>
      <c r="K612" s="65"/>
      <c r="L612" s="65"/>
      <c r="M612" s="83"/>
      <c r="N612" s="134"/>
      <c r="O612" s="134"/>
      <c r="P612" s="83"/>
      <c r="Q612" s="90"/>
      <c r="R612" s="91"/>
      <c r="S612" s="484"/>
      <c r="T612" s="56"/>
      <c r="U612" s="72"/>
      <c r="V612" s="73" t="s">
        <v>20</v>
      </c>
      <c r="W612" s="74" t="s">
        <v>21</v>
      </c>
      <c r="X612" s="75">
        <v>0.85</v>
      </c>
      <c r="Y612" s="43"/>
      <c r="Z612" s="43"/>
      <c r="AA612" s="44"/>
      <c r="AB612" s="45">
        <f>ROUND(ROUND(ROUND(G584*Q608,0)*U611,0)*X612,0)</f>
        <v>176</v>
      </c>
      <c r="AC612" s="79"/>
    </row>
    <row r="613" ht="16.5" customHeight="1">
      <c r="A613" s="29">
        <v>63.0</v>
      </c>
      <c r="B613" s="30">
        <v>2011.0</v>
      </c>
      <c r="C613" s="32" t="s">
        <v>644</v>
      </c>
      <c r="D613" s="94"/>
      <c r="E613" s="94"/>
      <c r="F613" s="103"/>
      <c r="G613" s="8"/>
      <c r="H613" s="8"/>
      <c r="I613" s="54"/>
      <c r="J613" s="69"/>
      <c r="K613" s="65"/>
      <c r="L613" s="65"/>
      <c r="M613" s="83"/>
      <c r="N613" s="134"/>
      <c r="O613" s="134"/>
      <c r="P613" s="83"/>
      <c r="Q613" s="90"/>
      <c r="R613" s="91"/>
      <c r="S613" s="118"/>
      <c r="T613" s="41"/>
      <c r="U613" s="42"/>
      <c r="V613" s="43"/>
      <c r="W613" s="43"/>
      <c r="X613" s="44"/>
      <c r="Y613" s="82" t="s">
        <v>30</v>
      </c>
      <c r="Z613" s="83">
        <v>5.0</v>
      </c>
      <c r="AA613" s="84" t="s">
        <v>31</v>
      </c>
      <c r="AB613" s="45">
        <f>ROUND(ROUND(G584*Q608,0)-Z613,0)</f>
        <v>238</v>
      </c>
      <c r="AC613" s="79"/>
    </row>
    <row r="614" ht="16.5" customHeight="1">
      <c r="A614" s="29">
        <v>63.0</v>
      </c>
      <c r="B614" s="30">
        <v>2012.0</v>
      </c>
      <c r="C614" s="32" t="s">
        <v>645</v>
      </c>
      <c r="D614" s="94"/>
      <c r="E614" s="94"/>
      <c r="F614" s="103"/>
      <c r="G614" s="8"/>
      <c r="H614" s="8"/>
      <c r="I614" s="54"/>
      <c r="J614" s="69"/>
      <c r="K614" s="65"/>
      <c r="L614" s="65"/>
      <c r="M614" s="83"/>
      <c r="N614" s="134"/>
      <c r="O614" s="134"/>
      <c r="P614" s="83"/>
      <c r="Q614" s="90"/>
      <c r="R614" s="90"/>
      <c r="S614" s="126"/>
      <c r="T614" s="56"/>
      <c r="U614" s="58"/>
      <c r="V614" s="59" t="s">
        <v>20</v>
      </c>
      <c r="W614" s="41" t="s">
        <v>21</v>
      </c>
      <c r="X614" s="86">
        <v>0.85</v>
      </c>
      <c r="Y614" s="482"/>
      <c r="Z614" s="83"/>
      <c r="AA614" s="84"/>
      <c r="AB614" s="45">
        <f>ROUND(ROUND(ROUND(G584*Q608,0)*X614,0)-Z613,0)</f>
        <v>202</v>
      </c>
      <c r="AC614" s="79"/>
    </row>
    <row r="615" ht="16.5" customHeight="1">
      <c r="A615" s="29">
        <v>63.0</v>
      </c>
      <c r="B615" s="30">
        <v>2013.0</v>
      </c>
      <c r="C615" s="32" t="s">
        <v>646</v>
      </c>
      <c r="D615" s="94"/>
      <c r="E615" s="94"/>
      <c r="F615" s="103"/>
      <c r="G615" s="8"/>
      <c r="H615" s="8"/>
      <c r="I615" s="54"/>
      <c r="J615" s="69"/>
      <c r="K615" s="65"/>
      <c r="L615" s="65"/>
      <c r="M615" s="83"/>
      <c r="N615" s="134"/>
      <c r="O615" s="134"/>
      <c r="P615" s="83"/>
      <c r="Q615" s="90"/>
      <c r="R615" s="90"/>
      <c r="S615" s="128" t="s">
        <v>326</v>
      </c>
      <c r="T615" s="83" t="s">
        <v>21</v>
      </c>
      <c r="U615" s="91">
        <f>$U$297</f>
        <v>0.7</v>
      </c>
      <c r="V615" s="88"/>
      <c r="W615" s="88"/>
      <c r="X615" s="89"/>
      <c r="Y615" s="482"/>
      <c r="Z615" s="90"/>
      <c r="AA615" s="91"/>
      <c r="AB615" s="45">
        <f>ROUND(ROUND(ROUND(G584*Q608,0)*U615,0)-Z613,0)</f>
        <v>165</v>
      </c>
      <c r="AC615" s="79"/>
    </row>
    <row r="616" ht="16.5" customHeight="1">
      <c r="A616" s="29">
        <v>63.0</v>
      </c>
      <c r="B616" s="30">
        <v>2014.0</v>
      </c>
      <c r="C616" s="32" t="s">
        <v>647</v>
      </c>
      <c r="D616" s="94"/>
      <c r="E616" s="94"/>
      <c r="F616" s="103"/>
      <c r="G616" s="8"/>
      <c r="H616" s="8"/>
      <c r="I616" s="54"/>
      <c r="J616" s="69"/>
      <c r="K616" s="65"/>
      <c r="L616" s="65"/>
      <c r="M616" s="83"/>
      <c r="N616" s="134"/>
      <c r="O616" s="134"/>
      <c r="P616" s="83"/>
      <c r="Q616" s="90"/>
      <c r="R616" s="90"/>
      <c r="S616" s="484"/>
      <c r="T616" s="56"/>
      <c r="U616" s="72"/>
      <c r="V616" s="73" t="s">
        <v>20</v>
      </c>
      <c r="W616" s="74" t="s">
        <v>21</v>
      </c>
      <c r="X616" s="92">
        <v>0.85</v>
      </c>
      <c r="Y616" s="482"/>
      <c r="Z616" s="90"/>
      <c r="AA616" s="91"/>
      <c r="AB616" s="45">
        <f>ROUND(ROUND(ROUND(ROUND(G584*Q608,0)*U615,0)*X616,0)-Z613,0)</f>
        <v>140</v>
      </c>
      <c r="AC616" s="79"/>
    </row>
    <row r="617" ht="16.5" customHeight="1">
      <c r="A617" s="29">
        <v>63.0</v>
      </c>
      <c r="B617" s="30">
        <v>2015.0</v>
      </c>
      <c r="C617" s="32" t="s">
        <v>648</v>
      </c>
      <c r="D617" s="94"/>
      <c r="E617" s="94"/>
      <c r="F617" s="103"/>
      <c r="G617" s="8"/>
      <c r="H617" s="8"/>
      <c r="I617" s="54"/>
      <c r="J617" s="69"/>
      <c r="K617" s="65"/>
      <c r="L617" s="65"/>
      <c r="M617" s="83"/>
      <c r="N617" s="133"/>
      <c r="O617" s="137"/>
      <c r="P617" s="83"/>
      <c r="Q617" s="90"/>
      <c r="R617" s="90"/>
      <c r="S617" s="128" t="s">
        <v>329</v>
      </c>
      <c r="T617" s="83" t="s">
        <v>21</v>
      </c>
      <c r="U617" s="91">
        <f>$U$299</f>
        <v>0.85</v>
      </c>
      <c r="V617" s="77"/>
      <c r="W617" s="77"/>
      <c r="X617" s="72"/>
      <c r="Y617" s="482"/>
      <c r="Z617" s="90"/>
      <c r="AA617" s="91"/>
      <c r="AB617" s="45">
        <f>ROUND(ROUND(ROUND(G584*Q608,0)*U617,0)-Z613,0)</f>
        <v>202</v>
      </c>
      <c r="AC617" s="79"/>
    </row>
    <row r="618" ht="16.5" customHeight="1">
      <c r="A618" s="29">
        <v>63.0</v>
      </c>
      <c r="B618" s="30">
        <v>2016.0</v>
      </c>
      <c r="C618" s="32" t="s">
        <v>649</v>
      </c>
      <c r="D618" s="94"/>
      <c r="E618" s="94"/>
      <c r="F618" s="103"/>
      <c r="G618" s="8"/>
      <c r="H618" s="8"/>
      <c r="I618" s="54"/>
      <c r="J618" s="69"/>
      <c r="K618" s="65"/>
      <c r="L618" s="65"/>
      <c r="M618" s="83"/>
      <c r="N618" s="142"/>
      <c r="O618" s="137"/>
      <c r="P618" s="83"/>
      <c r="Q618" s="90"/>
      <c r="R618" s="90"/>
      <c r="S618" s="484"/>
      <c r="T618" s="56"/>
      <c r="U618" s="72"/>
      <c r="V618" s="73" t="s">
        <v>20</v>
      </c>
      <c r="W618" s="74" t="s">
        <v>21</v>
      </c>
      <c r="X618" s="92">
        <v>0.85</v>
      </c>
      <c r="Y618" s="484"/>
      <c r="Z618" s="77"/>
      <c r="AA618" s="72"/>
      <c r="AB618" s="45">
        <f>ROUND(ROUND(ROUND(ROUND(G584*Q608,0)*U617,0)*X618,0)-Z613,0)</f>
        <v>171</v>
      </c>
      <c r="AC618" s="79"/>
    </row>
    <row r="619" ht="16.5" customHeight="1">
      <c r="A619" s="29">
        <v>63.0</v>
      </c>
      <c r="B619" s="30">
        <v>2017.0</v>
      </c>
      <c r="C619" s="32" t="s">
        <v>650</v>
      </c>
      <c r="D619" s="94"/>
      <c r="E619" s="94"/>
      <c r="F619" s="94"/>
      <c r="G619" s="140"/>
      <c r="H619" s="140"/>
      <c r="I619" s="95"/>
      <c r="J619" s="82" t="s">
        <v>38</v>
      </c>
      <c r="K619" s="96"/>
      <c r="L619" s="96"/>
      <c r="M619" s="39"/>
      <c r="N619" s="40"/>
      <c r="O619" s="41"/>
      <c r="P619" s="7"/>
      <c r="Q619" s="7"/>
      <c r="R619" s="7"/>
      <c r="S619" s="118"/>
      <c r="T619" s="41"/>
      <c r="U619" s="42"/>
      <c r="V619" s="43"/>
      <c r="W619" s="43"/>
      <c r="X619" s="43"/>
      <c r="Y619" s="43"/>
      <c r="Z619" s="43"/>
      <c r="AA619" s="44"/>
      <c r="AB619" s="45">
        <f>ROUND(G584+K620,0)</f>
        <v>494</v>
      </c>
      <c r="AC619" s="79"/>
    </row>
    <row r="620" ht="16.5" customHeight="1">
      <c r="A620" s="29">
        <v>63.0</v>
      </c>
      <c r="B620" s="30">
        <v>2018.0</v>
      </c>
      <c r="C620" s="32" t="s">
        <v>651</v>
      </c>
      <c r="D620" s="94"/>
      <c r="E620" s="94"/>
      <c r="F620" s="94"/>
      <c r="G620" s="140"/>
      <c r="H620" s="140"/>
      <c r="I620" s="95"/>
      <c r="J620" s="482"/>
      <c r="K620" s="83">
        <v>8.0</v>
      </c>
      <c r="L620" s="97" t="s">
        <v>40</v>
      </c>
      <c r="M620" s="54"/>
      <c r="N620" s="125"/>
      <c r="O620" s="83"/>
      <c r="P620" s="8"/>
      <c r="Q620" s="8"/>
      <c r="R620" s="8"/>
      <c r="S620" s="126"/>
      <c r="T620" s="56"/>
      <c r="U620" s="58"/>
      <c r="V620" s="59" t="s">
        <v>20</v>
      </c>
      <c r="W620" s="41" t="s">
        <v>21</v>
      </c>
      <c r="X620" s="60">
        <v>0.85</v>
      </c>
      <c r="Y620" s="43"/>
      <c r="Z620" s="43"/>
      <c r="AA620" s="44"/>
      <c r="AB620" s="45">
        <f>ROUND(ROUND(G584+K620,0)*X620,0)</f>
        <v>420</v>
      </c>
      <c r="AC620" s="79"/>
    </row>
    <row r="621" ht="16.5" customHeight="1">
      <c r="A621" s="29">
        <v>63.0</v>
      </c>
      <c r="B621" s="30">
        <v>2019.0</v>
      </c>
      <c r="C621" s="32" t="s">
        <v>652</v>
      </c>
      <c r="D621" s="94"/>
      <c r="E621" s="94"/>
      <c r="F621" s="94"/>
      <c r="G621" s="140"/>
      <c r="H621" s="140"/>
      <c r="I621" s="95"/>
      <c r="J621" s="482"/>
      <c r="K621" s="65"/>
      <c r="L621" s="83"/>
      <c r="M621" s="100"/>
      <c r="N621" s="127"/>
      <c r="O621" s="14"/>
      <c r="P621" s="8"/>
      <c r="Q621" s="8"/>
      <c r="R621" s="8"/>
      <c r="S621" s="128" t="s">
        <v>326</v>
      </c>
      <c r="T621" s="41" t="s">
        <v>21</v>
      </c>
      <c r="U621" s="68">
        <f>$U$297</f>
        <v>0.7</v>
      </c>
      <c r="V621" s="88"/>
      <c r="W621" s="88"/>
      <c r="X621" s="88"/>
      <c r="Y621" s="88"/>
      <c r="Z621" s="88"/>
      <c r="AA621" s="89"/>
      <c r="AB621" s="45">
        <f>ROUND(ROUND(G584+K620,0)*U621,0)</f>
        <v>346</v>
      </c>
      <c r="AC621" s="79"/>
    </row>
    <row r="622" ht="16.5" customHeight="1">
      <c r="A622" s="29">
        <v>63.0</v>
      </c>
      <c r="B622" s="30">
        <v>2020.0</v>
      </c>
      <c r="C622" s="32" t="s">
        <v>653</v>
      </c>
      <c r="D622" s="94"/>
      <c r="E622" s="94"/>
      <c r="F622" s="94"/>
      <c r="G622" s="140"/>
      <c r="H622" s="140"/>
      <c r="I622" s="95"/>
      <c r="J622" s="482"/>
      <c r="K622" s="65"/>
      <c r="L622" s="83"/>
      <c r="M622" s="100"/>
      <c r="N622" s="127"/>
      <c r="O622" s="14"/>
      <c r="P622" s="8"/>
      <c r="Q622" s="8"/>
      <c r="R622" s="8"/>
      <c r="S622" s="484"/>
      <c r="T622" s="56"/>
      <c r="U622" s="72"/>
      <c r="V622" s="73" t="s">
        <v>20</v>
      </c>
      <c r="W622" s="74" t="s">
        <v>21</v>
      </c>
      <c r="X622" s="75">
        <v>0.85</v>
      </c>
      <c r="Y622" s="43"/>
      <c r="Z622" s="43"/>
      <c r="AA622" s="44"/>
      <c r="AB622" s="45">
        <f>ROUND(ROUND(ROUND(G584+K620,0)*U621,0)*X622,0)</f>
        <v>294</v>
      </c>
      <c r="AC622" s="79"/>
    </row>
    <row r="623" ht="16.5" customHeight="1">
      <c r="A623" s="29">
        <v>63.0</v>
      </c>
      <c r="B623" s="30">
        <v>2021.0</v>
      </c>
      <c r="C623" s="32" t="s">
        <v>654</v>
      </c>
      <c r="D623" s="94"/>
      <c r="E623" s="94"/>
      <c r="F623" s="94"/>
      <c r="G623" s="140"/>
      <c r="H623" s="140"/>
      <c r="I623" s="95"/>
      <c r="J623" s="482"/>
      <c r="K623" s="65"/>
      <c r="L623" s="83"/>
      <c r="M623" s="100"/>
      <c r="N623" s="127"/>
      <c r="O623" s="14"/>
      <c r="P623" s="8"/>
      <c r="Q623" s="8"/>
      <c r="R623" s="8"/>
      <c r="S623" s="128" t="s">
        <v>329</v>
      </c>
      <c r="T623" s="41" t="s">
        <v>21</v>
      </c>
      <c r="U623" s="68">
        <f>$U$299</f>
        <v>0.85</v>
      </c>
      <c r="V623" s="77"/>
      <c r="W623" s="77"/>
      <c r="X623" s="77"/>
      <c r="Y623" s="77"/>
      <c r="Z623" s="77"/>
      <c r="AA623" s="72"/>
      <c r="AB623" s="45">
        <f>ROUND(ROUND(G584+K620,0)*U623,0)</f>
        <v>420</v>
      </c>
      <c r="AC623" s="79"/>
    </row>
    <row r="624" ht="16.5" customHeight="1">
      <c r="A624" s="29">
        <v>63.0</v>
      </c>
      <c r="B624" s="30">
        <v>2022.0</v>
      </c>
      <c r="C624" s="32" t="s">
        <v>655</v>
      </c>
      <c r="D624" s="94"/>
      <c r="E624" s="94"/>
      <c r="F624" s="94"/>
      <c r="G624" s="140"/>
      <c r="H624" s="140"/>
      <c r="I624" s="95"/>
      <c r="J624" s="69"/>
      <c r="K624" s="65"/>
      <c r="L624" s="83"/>
      <c r="M624" s="100"/>
      <c r="N624" s="127"/>
      <c r="O624" s="14"/>
      <c r="P624" s="8"/>
      <c r="Q624" s="8"/>
      <c r="R624" s="8"/>
      <c r="S624" s="484"/>
      <c r="T624" s="56"/>
      <c r="U624" s="72"/>
      <c r="V624" s="73" t="s">
        <v>20</v>
      </c>
      <c r="W624" s="74" t="s">
        <v>21</v>
      </c>
      <c r="X624" s="75">
        <v>0.85</v>
      </c>
      <c r="Y624" s="43"/>
      <c r="Z624" s="43"/>
      <c r="AA624" s="44"/>
      <c r="AB624" s="45">
        <f>ROUND(ROUND(ROUND(G584+K620,0)*U623,0)*X624,0)</f>
        <v>357</v>
      </c>
      <c r="AC624" s="79"/>
    </row>
    <row r="625" ht="16.5" customHeight="1">
      <c r="A625" s="29">
        <v>63.0</v>
      </c>
      <c r="B625" s="30">
        <v>2023.0</v>
      </c>
      <c r="C625" s="32" t="s">
        <v>656</v>
      </c>
      <c r="D625" s="94"/>
      <c r="E625" s="94"/>
      <c r="F625" s="94"/>
      <c r="G625" s="140"/>
      <c r="H625" s="140"/>
      <c r="I625" s="95"/>
      <c r="J625" s="69"/>
      <c r="K625" s="65"/>
      <c r="L625" s="83"/>
      <c r="M625" s="100"/>
      <c r="N625" s="127"/>
      <c r="O625" s="14"/>
      <c r="P625" s="8"/>
      <c r="Q625" s="8"/>
      <c r="R625" s="8"/>
      <c r="S625" s="118"/>
      <c r="T625" s="41"/>
      <c r="U625" s="42"/>
      <c r="V625" s="43"/>
      <c r="W625" s="43"/>
      <c r="X625" s="44"/>
      <c r="Y625" s="82" t="s">
        <v>30</v>
      </c>
      <c r="Z625" s="83">
        <v>5.0</v>
      </c>
      <c r="AA625" s="84" t="s">
        <v>31</v>
      </c>
      <c r="AB625" s="45">
        <f>ROUND(ROUND(G584+K620,0)-Z625,0)</f>
        <v>489</v>
      </c>
      <c r="AC625" s="79"/>
    </row>
    <row r="626" ht="16.5" customHeight="1">
      <c r="A626" s="29">
        <v>63.0</v>
      </c>
      <c r="B626" s="30">
        <v>2024.0</v>
      </c>
      <c r="C626" s="32" t="s">
        <v>657</v>
      </c>
      <c r="D626" s="94"/>
      <c r="E626" s="94"/>
      <c r="F626" s="94"/>
      <c r="G626" s="140"/>
      <c r="H626" s="140"/>
      <c r="I626" s="95"/>
      <c r="J626" s="69"/>
      <c r="K626" s="65"/>
      <c r="L626" s="83"/>
      <c r="M626" s="100"/>
      <c r="N626" s="127"/>
      <c r="O626" s="14"/>
      <c r="P626" s="8"/>
      <c r="Q626" s="8"/>
      <c r="R626" s="8"/>
      <c r="S626" s="126"/>
      <c r="T626" s="56"/>
      <c r="U626" s="58"/>
      <c r="V626" s="59" t="s">
        <v>20</v>
      </c>
      <c r="W626" s="41" t="s">
        <v>21</v>
      </c>
      <c r="X626" s="86">
        <v>0.85</v>
      </c>
      <c r="Y626" s="482"/>
      <c r="Z626" s="83"/>
      <c r="AA626" s="84"/>
      <c r="AB626" s="45">
        <f>ROUND(ROUND(ROUND(G584+K620,0)*X626,0)-Z625,0)</f>
        <v>415</v>
      </c>
      <c r="AC626" s="79"/>
    </row>
    <row r="627" ht="16.5" customHeight="1">
      <c r="A627" s="29">
        <v>63.0</v>
      </c>
      <c r="B627" s="30">
        <v>2025.0</v>
      </c>
      <c r="C627" s="32" t="s">
        <v>658</v>
      </c>
      <c r="D627" s="94"/>
      <c r="E627" s="94"/>
      <c r="F627" s="94"/>
      <c r="G627" s="140"/>
      <c r="H627" s="140"/>
      <c r="I627" s="95"/>
      <c r="J627" s="69"/>
      <c r="K627" s="65"/>
      <c r="L627" s="83"/>
      <c r="M627" s="100"/>
      <c r="N627" s="127"/>
      <c r="O627" s="14"/>
      <c r="P627" s="8"/>
      <c r="Q627" s="8"/>
      <c r="R627" s="8"/>
      <c r="S627" s="128" t="s">
        <v>326</v>
      </c>
      <c r="T627" s="83" t="s">
        <v>21</v>
      </c>
      <c r="U627" s="91">
        <v>0.7</v>
      </c>
      <c r="V627" s="88"/>
      <c r="W627" s="88"/>
      <c r="X627" s="89"/>
      <c r="Y627" s="482"/>
      <c r="Z627" s="90"/>
      <c r="AA627" s="91"/>
      <c r="AB627" s="45">
        <f>ROUND(ROUND(ROUND(G584+K620,0)*U627,0)-Z625,0)</f>
        <v>341</v>
      </c>
      <c r="AC627" s="79"/>
    </row>
    <row r="628" ht="16.5" customHeight="1">
      <c r="A628" s="29">
        <v>63.0</v>
      </c>
      <c r="B628" s="30">
        <v>2026.0</v>
      </c>
      <c r="C628" s="32" t="s">
        <v>659</v>
      </c>
      <c r="D628" s="94"/>
      <c r="E628" s="94"/>
      <c r="F628" s="94"/>
      <c r="G628" s="140"/>
      <c r="H628" s="140"/>
      <c r="I628" s="95"/>
      <c r="J628" s="69"/>
      <c r="K628" s="65"/>
      <c r="L628" s="83"/>
      <c r="M628" s="100"/>
      <c r="N628" s="127"/>
      <c r="O628" s="14"/>
      <c r="P628" s="8"/>
      <c r="Q628" s="8"/>
      <c r="R628" s="8"/>
      <c r="S628" s="484"/>
      <c r="T628" s="56"/>
      <c r="U628" s="72"/>
      <c r="V628" s="73" t="s">
        <v>20</v>
      </c>
      <c r="W628" s="74" t="s">
        <v>21</v>
      </c>
      <c r="X628" s="92">
        <v>0.85</v>
      </c>
      <c r="Y628" s="482"/>
      <c r="Z628" s="90"/>
      <c r="AA628" s="91"/>
      <c r="AB628" s="45">
        <f>ROUND(ROUND(ROUND(ROUND(G584+K620,0)*U627,0)*X628,0)-Z625,0)</f>
        <v>289</v>
      </c>
      <c r="AC628" s="79"/>
    </row>
    <row r="629" ht="16.5" customHeight="1">
      <c r="A629" s="29">
        <v>63.0</v>
      </c>
      <c r="B629" s="30">
        <v>2027.0</v>
      </c>
      <c r="C629" s="32" t="s">
        <v>660</v>
      </c>
      <c r="D629" s="94"/>
      <c r="E629" s="94"/>
      <c r="F629" s="94"/>
      <c r="G629" s="140"/>
      <c r="H629" s="140"/>
      <c r="I629" s="95"/>
      <c r="J629" s="69"/>
      <c r="K629" s="65"/>
      <c r="L629" s="83"/>
      <c r="M629" s="100"/>
      <c r="N629" s="127"/>
      <c r="O629" s="14"/>
      <c r="P629" s="8"/>
      <c r="Q629" s="8"/>
      <c r="R629" s="8"/>
      <c r="S629" s="128" t="s">
        <v>329</v>
      </c>
      <c r="T629" s="83" t="s">
        <v>21</v>
      </c>
      <c r="U629" s="91">
        <v>0.85</v>
      </c>
      <c r="V629" s="77"/>
      <c r="W629" s="77"/>
      <c r="X629" s="72"/>
      <c r="Y629" s="482"/>
      <c r="Z629" s="90"/>
      <c r="AA629" s="91"/>
      <c r="AB629" s="45">
        <f>ROUND(ROUND(ROUND(G584+K620,0)*U629,0)-Z625,0)</f>
        <v>415</v>
      </c>
      <c r="AC629" s="79"/>
    </row>
    <row r="630" ht="16.5" customHeight="1">
      <c r="A630" s="29">
        <v>63.0</v>
      </c>
      <c r="B630" s="30">
        <v>2028.0</v>
      </c>
      <c r="C630" s="32" t="s">
        <v>661</v>
      </c>
      <c r="D630" s="94"/>
      <c r="E630" s="94"/>
      <c r="F630" s="94"/>
      <c r="G630" s="140"/>
      <c r="H630" s="140"/>
      <c r="I630" s="95"/>
      <c r="J630" s="69"/>
      <c r="K630" s="65"/>
      <c r="L630" s="83"/>
      <c r="M630" s="100"/>
      <c r="N630" s="127"/>
      <c r="O630" s="14"/>
      <c r="P630" s="8"/>
      <c r="Q630" s="8"/>
      <c r="R630" s="8"/>
      <c r="S630" s="484"/>
      <c r="T630" s="56"/>
      <c r="U630" s="72"/>
      <c r="V630" s="73" t="s">
        <v>20</v>
      </c>
      <c r="W630" s="74" t="s">
        <v>21</v>
      </c>
      <c r="X630" s="92">
        <v>0.85</v>
      </c>
      <c r="Y630" s="484"/>
      <c r="Z630" s="77"/>
      <c r="AA630" s="72"/>
      <c r="AB630" s="45">
        <f>ROUND(ROUND(ROUND(ROUND(G584+K620,0)*U629,0)*X630,0)-Z625,0)</f>
        <v>352</v>
      </c>
      <c r="AC630" s="79"/>
    </row>
    <row r="631" ht="16.5" customHeight="1">
      <c r="A631" s="29">
        <v>63.0</v>
      </c>
      <c r="B631" s="30">
        <v>2029.0</v>
      </c>
      <c r="C631" s="32" t="s">
        <v>662</v>
      </c>
      <c r="D631" s="94"/>
      <c r="E631" s="94"/>
      <c r="F631" s="127"/>
      <c r="G631" s="98"/>
      <c r="H631" s="8"/>
      <c r="I631" s="54"/>
      <c r="J631" s="69"/>
      <c r="K631" s="65"/>
      <c r="L631" s="83"/>
      <c r="M631" s="100"/>
      <c r="N631" s="33" t="s">
        <v>23</v>
      </c>
      <c r="O631" s="130" t="s">
        <v>24</v>
      </c>
      <c r="P631" s="7"/>
      <c r="Q631" s="7"/>
      <c r="R631" s="39"/>
      <c r="S631" s="118"/>
      <c r="T631" s="41"/>
      <c r="U631" s="42"/>
      <c r="V631" s="43"/>
      <c r="W631" s="43"/>
      <c r="X631" s="43"/>
      <c r="Y631" s="43"/>
      <c r="Z631" s="43"/>
      <c r="AA631" s="44"/>
      <c r="AB631" s="45">
        <f>ROUND(ROUND(G584+K620,0)*Q632,0)</f>
        <v>346</v>
      </c>
      <c r="AC631" s="79"/>
    </row>
    <row r="632" ht="16.5" customHeight="1">
      <c r="A632" s="29">
        <v>63.0</v>
      </c>
      <c r="B632" s="30">
        <v>2030.0</v>
      </c>
      <c r="C632" s="32" t="s">
        <v>663</v>
      </c>
      <c r="D632" s="94"/>
      <c r="E632" s="94"/>
      <c r="F632" s="127"/>
      <c r="G632" s="98"/>
      <c r="H632" s="8"/>
      <c r="I632" s="54"/>
      <c r="J632" s="69"/>
      <c r="K632" s="83"/>
      <c r="L632" s="97"/>
      <c r="M632" s="100"/>
      <c r="N632" s="481"/>
      <c r="O632" s="482"/>
      <c r="P632" s="83" t="s">
        <v>21</v>
      </c>
      <c r="Q632" s="90">
        <v>0.7</v>
      </c>
      <c r="R632" s="54"/>
      <c r="S632" s="126"/>
      <c r="T632" s="56"/>
      <c r="U632" s="58"/>
      <c r="V632" s="59" t="s">
        <v>20</v>
      </c>
      <c r="W632" s="41" t="s">
        <v>21</v>
      </c>
      <c r="X632" s="60">
        <v>0.85</v>
      </c>
      <c r="Y632" s="43"/>
      <c r="Z632" s="43"/>
      <c r="AA632" s="44"/>
      <c r="AB632" s="45">
        <f>ROUND(ROUND(ROUND(G584+K620,0)*Q632,0)*X632,0)</f>
        <v>294</v>
      </c>
      <c r="AC632" s="79"/>
    </row>
    <row r="633" ht="16.5" customHeight="1">
      <c r="A633" s="29">
        <v>63.0</v>
      </c>
      <c r="B633" s="30">
        <v>2031.0</v>
      </c>
      <c r="C633" s="32" t="s">
        <v>664</v>
      </c>
      <c r="D633" s="94"/>
      <c r="E633" s="94"/>
      <c r="F633" s="103"/>
      <c r="G633" s="8"/>
      <c r="H633" s="8"/>
      <c r="I633" s="54"/>
      <c r="J633" s="69"/>
      <c r="K633" s="65"/>
      <c r="L633" s="65"/>
      <c r="M633" s="132"/>
      <c r="N633" s="481"/>
      <c r="O633" s="482"/>
      <c r="P633" s="83"/>
      <c r="Q633" s="90"/>
      <c r="R633" s="91"/>
      <c r="S633" s="128" t="s">
        <v>326</v>
      </c>
      <c r="T633" s="41" t="s">
        <v>21</v>
      </c>
      <c r="U633" s="68">
        <f>$U$297</f>
        <v>0.7</v>
      </c>
      <c r="V633" s="88"/>
      <c r="W633" s="88"/>
      <c r="X633" s="88"/>
      <c r="Y633" s="88"/>
      <c r="Z633" s="88"/>
      <c r="AA633" s="89"/>
      <c r="AB633" s="45">
        <f>ROUND(ROUND(ROUND(G584+K620,0)*Q632,0)*U633,0)</f>
        <v>242</v>
      </c>
      <c r="AC633" s="79"/>
    </row>
    <row r="634" ht="16.5" customHeight="1">
      <c r="A634" s="29">
        <v>63.0</v>
      </c>
      <c r="B634" s="30">
        <v>2032.0</v>
      </c>
      <c r="C634" s="32" t="s">
        <v>665</v>
      </c>
      <c r="D634" s="94"/>
      <c r="E634" s="94"/>
      <c r="F634" s="103"/>
      <c r="G634" s="8"/>
      <c r="H634" s="8"/>
      <c r="I634" s="54"/>
      <c r="J634" s="69"/>
      <c r="K634" s="65"/>
      <c r="L634" s="65"/>
      <c r="M634" s="132"/>
      <c r="N634" s="481"/>
      <c r="O634" s="482"/>
      <c r="P634" s="83"/>
      <c r="Q634" s="90"/>
      <c r="R634" s="91"/>
      <c r="S634" s="484"/>
      <c r="T634" s="56"/>
      <c r="U634" s="72"/>
      <c r="V634" s="73" t="s">
        <v>20</v>
      </c>
      <c r="W634" s="74" t="s">
        <v>21</v>
      </c>
      <c r="X634" s="75">
        <v>0.85</v>
      </c>
      <c r="Y634" s="43"/>
      <c r="Z634" s="43"/>
      <c r="AA634" s="44"/>
      <c r="AB634" s="45">
        <f>ROUND(ROUND(ROUND(ROUND(G584+K620,0)*Q632,0)*U633,0)*X634,0)</f>
        <v>206</v>
      </c>
      <c r="AC634" s="79"/>
    </row>
    <row r="635" ht="16.5" customHeight="1">
      <c r="A635" s="29">
        <v>63.0</v>
      </c>
      <c r="B635" s="30">
        <v>2033.0</v>
      </c>
      <c r="C635" s="32" t="s">
        <v>666</v>
      </c>
      <c r="D635" s="94"/>
      <c r="E635" s="94"/>
      <c r="F635" s="103"/>
      <c r="G635" s="8"/>
      <c r="H635" s="8"/>
      <c r="I635" s="54"/>
      <c r="J635" s="69"/>
      <c r="K635" s="65"/>
      <c r="L635" s="65"/>
      <c r="M635" s="132"/>
      <c r="N635" s="481"/>
      <c r="O635" s="482"/>
      <c r="P635" s="83"/>
      <c r="Q635" s="90"/>
      <c r="R635" s="91"/>
      <c r="S635" s="128" t="s">
        <v>329</v>
      </c>
      <c r="T635" s="41" t="s">
        <v>21</v>
      </c>
      <c r="U635" s="68">
        <f>$U$299</f>
        <v>0.85</v>
      </c>
      <c r="V635" s="77"/>
      <c r="W635" s="77"/>
      <c r="X635" s="77"/>
      <c r="Y635" s="77"/>
      <c r="Z635" s="77"/>
      <c r="AA635" s="72"/>
      <c r="AB635" s="45">
        <f>ROUND(ROUND(ROUND(G584+K620,0)*Q632,0)*U635,0)</f>
        <v>294</v>
      </c>
      <c r="AC635" s="79"/>
    </row>
    <row r="636" ht="16.5" customHeight="1">
      <c r="A636" s="29">
        <v>63.0</v>
      </c>
      <c r="B636" s="30">
        <v>2034.0</v>
      </c>
      <c r="C636" s="32" t="s">
        <v>667</v>
      </c>
      <c r="D636" s="94"/>
      <c r="E636" s="94"/>
      <c r="F636" s="103"/>
      <c r="G636" s="8"/>
      <c r="H636" s="8"/>
      <c r="I636" s="54"/>
      <c r="J636" s="65"/>
      <c r="K636" s="65"/>
      <c r="L636" s="65"/>
      <c r="M636" s="132"/>
      <c r="N636" s="133"/>
      <c r="O636" s="482"/>
      <c r="P636" s="83"/>
      <c r="Q636" s="90"/>
      <c r="R636" s="91"/>
      <c r="S636" s="484"/>
      <c r="T636" s="56"/>
      <c r="U636" s="72"/>
      <c r="V636" s="73" t="s">
        <v>20</v>
      </c>
      <c r="W636" s="74" t="s">
        <v>21</v>
      </c>
      <c r="X636" s="75">
        <v>0.85</v>
      </c>
      <c r="Y636" s="43"/>
      <c r="Z636" s="43"/>
      <c r="AA636" s="44"/>
      <c r="AB636" s="45">
        <f>ROUND(ROUND(ROUND(ROUND(G584+K620,0)*Q632,0)*U635,0)*X636,0)</f>
        <v>250</v>
      </c>
      <c r="AC636" s="79"/>
    </row>
    <row r="637" ht="16.5" customHeight="1">
      <c r="A637" s="29">
        <v>63.0</v>
      </c>
      <c r="B637" s="30">
        <v>2035.0</v>
      </c>
      <c r="C637" s="32" t="s">
        <v>668</v>
      </c>
      <c r="D637" s="94"/>
      <c r="E637" s="94"/>
      <c r="F637" s="103"/>
      <c r="G637" s="8"/>
      <c r="H637" s="8"/>
      <c r="I637" s="54"/>
      <c r="J637" s="65"/>
      <c r="K637" s="65"/>
      <c r="L637" s="65"/>
      <c r="M637" s="132"/>
      <c r="N637" s="133"/>
      <c r="O637" s="134"/>
      <c r="P637" s="83"/>
      <c r="Q637" s="90"/>
      <c r="R637" s="91"/>
      <c r="S637" s="118"/>
      <c r="T637" s="41"/>
      <c r="U637" s="42"/>
      <c r="V637" s="43"/>
      <c r="W637" s="43"/>
      <c r="X637" s="44"/>
      <c r="Y637" s="82" t="s">
        <v>30</v>
      </c>
      <c r="Z637" s="83">
        <v>5.0</v>
      </c>
      <c r="AA637" s="84" t="s">
        <v>31</v>
      </c>
      <c r="AB637" s="45">
        <f>ROUND(ROUND(ROUND(G584+K620,0)*Q632,0)-Z637,0)</f>
        <v>341</v>
      </c>
      <c r="AC637" s="79"/>
    </row>
    <row r="638" ht="16.5" customHeight="1">
      <c r="A638" s="29">
        <v>63.0</v>
      </c>
      <c r="B638" s="30">
        <v>2036.0</v>
      </c>
      <c r="C638" s="32" t="s">
        <v>669</v>
      </c>
      <c r="D638" s="94"/>
      <c r="E638" s="94"/>
      <c r="F638" s="103"/>
      <c r="G638" s="8"/>
      <c r="H638" s="8"/>
      <c r="I638" s="54"/>
      <c r="J638" s="65"/>
      <c r="K638" s="65"/>
      <c r="L638" s="65"/>
      <c r="M638" s="83"/>
      <c r="N638" s="134"/>
      <c r="O638" s="134"/>
      <c r="P638" s="83"/>
      <c r="Q638" s="90"/>
      <c r="R638" s="91"/>
      <c r="S638" s="126"/>
      <c r="T638" s="56"/>
      <c r="U638" s="58"/>
      <c r="V638" s="59" t="s">
        <v>20</v>
      </c>
      <c r="W638" s="41" t="s">
        <v>21</v>
      </c>
      <c r="X638" s="86">
        <v>0.85</v>
      </c>
      <c r="Y638" s="482"/>
      <c r="Z638" s="83"/>
      <c r="AA638" s="84"/>
      <c r="AB638" s="45">
        <f>ROUND(ROUND(ROUND(ROUND(G584+K620,0)*Q632,0)*X638,0)-Z637,0)</f>
        <v>289</v>
      </c>
      <c r="AC638" s="79"/>
    </row>
    <row r="639" ht="16.5" customHeight="1">
      <c r="A639" s="29">
        <v>63.0</v>
      </c>
      <c r="B639" s="30">
        <v>2037.0</v>
      </c>
      <c r="C639" s="32" t="s">
        <v>670</v>
      </c>
      <c r="D639" s="94"/>
      <c r="E639" s="94"/>
      <c r="F639" s="103"/>
      <c r="G639" s="8"/>
      <c r="H639" s="8"/>
      <c r="I639" s="54"/>
      <c r="J639" s="65"/>
      <c r="K639" s="65"/>
      <c r="L639" s="65"/>
      <c r="M639" s="83"/>
      <c r="N639" s="134"/>
      <c r="O639" s="134"/>
      <c r="P639" s="83"/>
      <c r="Q639" s="90"/>
      <c r="R639" s="91"/>
      <c r="S639" s="128" t="s">
        <v>326</v>
      </c>
      <c r="T639" s="83" t="s">
        <v>21</v>
      </c>
      <c r="U639" s="91">
        <f>$U$297</f>
        <v>0.7</v>
      </c>
      <c r="V639" s="88"/>
      <c r="W639" s="88"/>
      <c r="X639" s="89"/>
      <c r="Y639" s="482"/>
      <c r="Z639" s="90"/>
      <c r="AA639" s="91"/>
      <c r="AB639" s="45">
        <f>ROUND(ROUND(ROUND(ROUND(G584+K620,0)*Q632,0)*U639,0)-Z637,0)</f>
        <v>237</v>
      </c>
      <c r="AC639" s="79"/>
    </row>
    <row r="640" ht="16.5" customHeight="1">
      <c r="A640" s="29">
        <v>63.0</v>
      </c>
      <c r="B640" s="30">
        <v>2038.0</v>
      </c>
      <c r="C640" s="32" t="s">
        <v>671</v>
      </c>
      <c r="D640" s="94"/>
      <c r="E640" s="94"/>
      <c r="F640" s="103"/>
      <c r="G640" s="8"/>
      <c r="H640" s="8"/>
      <c r="I640" s="54"/>
      <c r="J640" s="65"/>
      <c r="K640" s="65"/>
      <c r="L640" s="65"/>
      <c r="M640" s="83"/>
      <c r="N640" s="134"/>
      <c r="O640" s="134"/>
      <c r="P640" s="83"/>
      <c r="Q640" s="90"/>
      <c r="R640" s="91"/>
      <c r="S640" s="484"/>
      <c r="T640" s="56"/>
      <c r="U640" s="72"/>
      <c r="V640" s="73" t="s">
        <v>20</v>
      </c>
      <c r="W640" s="74" t="s">
        <v>21</v>
      </c>
      <c r="X640" s="92">
        <v>0.85</v>
      </c>
      <c r="Y640" s="482"/>
      <c r="Z640" s="90"/>
      <c r="AA640" s="91"/>
      <c r="AB640" s="45">
        <f>ROUND(ROUND(ROUND(ROUND(ROUND(G584+K620,0)*Q632,0)*U639,0)*X640,0)-Z637,0)</f>
        <v>201</v>
      </c>
      <c r="AC640" s="79"/>
    </row>
    <row r="641" ht="16.5" customHeight="1">
      <c r="A641" s="29">
        <v>63.0</v>
      </c>
      <c r="B641" s="30">
        <v>2039.0</v>
      </c>
      <c r="C641" s="32" t="s">
        <v>672</v>
      </c>
      <c r="D641" s="94"/>
      <c r="E641" s="94"/>
      <c r="F641" s="103"/>
      <c r="G641" s="8"/>
      <c r="H641" s="8"/>
      <c r="I641" s="54"/>
      <c r="J641" s="65"/>
      <c r="K641" s="65"/>
      <c r="L641" s="65"/>
      <c r="M641" s="83"/>
      <c r="N641" s="134"/>
      <c r="O641" s="134"/>
      <c r="P641" s="83"/>
      <c r="Q641" s="90"/>
      <c r="R641" s="91"/>
      <c r="S641" s="128" t="s">
        <v>329</v>
      </c>
      <c r="T641" s="83" t="s">
        <v>21</v>
      </c>
      <c r="U641" s="91">
        <f>$U$299</f>
        <v>0.85</v>
      </c>
      <c r="V641" s="77"/>
      <c r="W641" s="77"/>
      <c r="X641" s="72"/>
      <c r="Y641" s="482"/>
      <c r="Z641" s="90"/>
      <c r="AA641" s="91"/>
      <c r="AB641" s="45">
        <f>ROUND(ROUND(ROUND(ROUND(G584+K620,0)*Q632,0)*U641,0)-Z637,0)</f>
        <v>289</v>
      </c>
      <c r="AC641" s="79"/>
    </row>
    <row r="642" ht="16.5" customHeight="1">
      <c r="A642" s="29">
        <v>63.0</v>
      </c>
      <c r="B642" s="30">
        <v>2040.0</v>
      </c>
      <c r="C642" s="32" t="s">
        <v>673</v>
      </c>
      <c r="D642" s="94"/>
      <c r="E642" s="94"/>
      <c r="F642" s="103"/>
      <c r="G642" s="8"/>
      <c r="H642" s="8"/>
      <c r="I642" s="54"/>
      <c r="J642" s="65"/>
      <c r="K642" s="65"/>
      <c r="L642" s="65"/>
      <c r="M642" s="83"/>
      <c r="N642" s="134"/>
      <c r="O642" s="134"/>
      <c r="P642" s="83"/>
      <c r="Q642" s="90"/>
      <c r="R642" s="91"/>
      <c r="S642" s="484"/>
      <c r="T642" s="56"/>
      <c r="U642" s="72"/>
      <c r="V642" s="73" t="s">
        <v>20</v>
      </c>
      <c r="W642" s="74" t="s">
        <v>21</v>
      </c>
      <c r="X642" s="92">
        <v>0.85</v>
      </c>
      <c r="Y642" s="484"/>
      <c r="Z642" s="77"/>
      <c r="AA642" s="72"/>
      <c r="AB642" s="45">
        <f>ROUND(ROUND(ROUND(ROUND(ROUND(G584+K620,0)*Q632,0)*U641,0)*X642,0)-Z637,0)</f>
        <v>245</v>
      </c>
      <c r="AC642" s="79"/>
    </row>
    <row r="643" ht="16.5" customHeight="1">
      <c r="A643" s="29">
        <v>63.0</v>
      </c>
      <c r="B643" s="30">
        <v>2041.0</v>
      </c>
      <c r="C643" s="32" t="s">
        <v>674</v>
      </c>
      <c r="D643" s="94"/>
      <c r="E643" s="94"/>
      <c r="F643" s="103"/>
      <c r="G643" s="8"/>
      <c r="H643" s="8"/>
      <c r="I643" s="54"/>
      <c r="J643" s="65"/>
      <c r="K643" s="65"/>
      <c r="L643" s="65"/>
      <c r="M643" s="83"/>
      <c r="N643" s="134"/>
      <c r="O643" s="130" t="s">
        <v>27</v>
      </c>
      <c r="P643" s="41"/>
      <c r="Q643" s="135"/>
      <c r="R643" s="68"/>
      <c r="S643" s="118"/>
      <c r="T643" s="41"/>
      <c r="U643" s="42"/>
      <c r="V643" s="43"/>
      <c r="W643" s="43"/>
      <c r="X643" s="43"/>
      <c r="Y643" s="43"/>
      <c r="Z643" s="43"/>
      <c r="AA643" s="44"/>
      <c r="AB643" s="45">
        <f>ROUND(ROUND(G584+K620,0)*Q644,0)</f>
        <v>247</v>
      </c>
      <c r="AC643" s="79"/>
    </row>
    <row r="644" ht="16.5" customHeight="1">
      <c r="A644" s="29">
        <v>63.0</v>
      </c>
      <c r="B644" s="30">
        <v>2042.0</v>
      </c>
      <c r="C644" s="32" t="s">
        <v>675</v>
      </c>
      <c r="D644" s="94"/>
      <c r="E644" s="94"/>
      <c r="F644" s="103"/>
      <c r="G644" s="8"/>
      <c r="H644" s="8"/>
      <c r="I644" s="54"/>
      <c r="J644" s="65"/>
      <c r="K644" s="65"/>
      <c r="L644" s="65"/>
      <c r="M644" s="83"/>
      <c r="N644" s="134"/>
      <c r="O644" s="482"/>
      <c r="P644" s="83" t="s">
        <v>21</v>
      </c>
      <c r="Q644" s="90">
        <v>0.5</v>
      </c>
      <c r="R644" s="91"/>
      <c r="S644" s="126"/>
      <c r="T644" s="56"/>
      <c r="U644" s="58"/>
      <c r="V644" s="59" t="s">
        <v>20</v>
      </c>
      <c r="W644" s="41" t="s">
        <v>21</v>
      </c>
      <c r="X644" s="60">
        <v>0.85</v>
      </c>
      <c r="Y644" s="43"/>
      <c r="Z644" s="43"/>
      <c r="AA644" s="44"/>
      <c r="AB644" s="45">
        <f>ROUND(ROUND(ROUND(G584+K620,0)*Q644,0)*X644,0)</f>
        <v>210</v>
      </c>
      <c r="AC644" s="79"/>
    </row>
    <row r="645" ht="16.5" customHeight="1">
      <c r="A645" s="29">
        <v>63.0</v>
      </c>
      <c r="B645" s="30">
        <v>2043.0</v>
      </c>
      <c r="C645" s="32" t="s">
        <v>676</v>
      </c>
      <c r="D645" s="94"/>
      <c r="E645" s="94"/>
      <c r="F645" s="103"/>
      <c r="G645" s="8"/>
      <c r="H645" s="8"/>
      <c r="I645" s="54"/>
      <c r="J645" s="65"/>
      <c r="K645" s="65"/>
      <c r="L645" s="65"/>
      <c r="M645" s="83"/>
      <c r="N645" s="134"/>
      <c r="O645" s="482"/>
      <c r="P645" s="83"/>
      <c r="Q645" s="90"/>
      <c r="R645" s="91"/>
      <c r="S645" s="128" t="s">
        <v>326</v>
      </c>
      <c r="T645" s="41" t="s">
        <v>21</v>
      </c>
      <c r="U645" s="68">
        <f>$U$297</f>
        <v>0.7</v>
      </c>
      <c r="V645" s="88"/>
      <c r="W645" s="88"/>
      <c r="X645" s="88"/>
      <c r="Y645" s="88"/>
      <c r="Z645" s="88"/>
      <c r="AA645" s="89"/>
      <c r="AB645" s="45">
        <f>ROUND(ROUND(ROUND(G584+K620,0)*Q644,0)*U645,0)</f>
        <v>173</v>
      </c>
      <c r="AC645" s="79"/>
    </row>
    <row r="646" ht="16.5" customHeight="1">
      <c r="A646" s="29">
        <v>63.0</v>
      </c>
      <c r="B646" s="30">
        <v>2044.0</v>
      </c>
      <c r="C646" s="32" t="s">
        <v>677</v>
      </c>
      <c r="D646" s="94"/>
      <c r="E646" s="94"/>
      <c r="F646" s="103"/>
      <c r="G646" s="8"/>
      <c r="H646" s="8"/>
      <c r="I646" s="54"/>
      <c r="J646" s="65"/>
      <c r="K646" s="65"/>
      <c r="L646" s="65"/>
      <c r="M646" s="83"/>
      <c r="N646" s="134"/>
      <c r="O646" s="482"/>
      <c r="P646" s="83"/>
      <c r="Q646" s="90"/>
      <c r="R646" s="91"/>
      <c r="S646" s="484"/>
      <c r="T646" s="56"/>
      <c r="U646" s="72"/>
      <c r="V646" s="73" t="s">
        <v>20</v>
      </c>
      <c r="W646" s="74" t="s">
        <v>21</v>
      </c>
      <c r="X646" s="75">
        <v>0.85</v>
      </c>
      <c r="Y646" s="43"/>
      <c r="Z646" s="43"/>
      <c r="AA646" s="44"/>
      <c r="AB646" s="45">
        <f>ROUND(ROUND(ROUND(ROUND(G584+K620,0)*Q644,0)*U645,0)*X646,0)</f>
        <v>147</v>
      </c>
      <c r="AC646" s="79"/>
    </row>
    <row r="647" ht="16.5" customHeight="1">
      <c r="A647" s="29">
        <v>63.0</v>
      </c>
      <c r="B647" s="30">
        <v>2045.0</v>
      </c>
      <c r="C647" s="32" t="s">
        <v>678</v>
      </c>
      <c r="D647" s="94"/>
      <c r="E647" s="94"/>
      <c r="F647" s="103"/>
      <c r="G647" s="8"/>
      <c r="H647" s="8"/>
      <c r="I647" s="54"/>
      <c r="J647" s="65"/>
      <c r="K647" s="65"/>
      <c r="L647" s="65"/>
      <c r="M647" s="83"/>
      <c r="N647" s="134"/>
      <c r="O647" s="482"/>
      <c r="P647" s="83"/>
      <c r="Q647" s="90"/>
      <c r="R647" s="91"/>
      <c r="S647" s="128" t="s">
        <v>329</v>
      </c>
      <c r="T647" s="41" t="s">
        <v>21</v>
      </c>
      <c r="U647" s="68">
        <f>$U$299</f>
        <v>0.85</v>
      </c>
      <c r="V647" s="77"/>
      <c r="W647" s="77"/>
      <c r="X647" s="77"/>
      <c r="Y647" s="77"/>
      <c r="Z647" s="77"/>
      <c r="AA647" s="72"/>
      <c r="AB647" s="45">
        <f>ROUND(ROUND(ROUND(G584+K620,0)*Q644,0)*U647,0)</f>
        <v>210</v>
      </c>
      <c r="AC647" s="79"/>
    </row>
    <row r="648" ht="16.5" customHeight="1">
      <c r="A648" s="29">
        <v>63.0</v>
      </c>
      <c r="B648" s="30">
        <v>2046.0</v>
      </c>
      <c r="C648" s="32" t="s">
        <v>679</v>
      </c>
      <c r="D648" s="94"/>
      <c r="E648" s="94"/>
      <c r="F648" s="103"/>
      <c r="G648" s="8"/>
      <c r="H648" s="8"/>
      <c r="I648" s="54"/>
      <c r="J648" s="65"/>
      <c r="K648" s="65"/>
      <c r="L648" s="65"/>
      <c r="M648" s="83"/>
      <c r="N648" s="134"/>
      <c r="O648" s="482"/>
      <c r="P648" s="83"/>
      <c r="Q648" s="90"/>
      <c r="R648" s="91"/>
      <c r="S648" s="484"/>
      <c r="T648" s="56"/>
      <c r="U648" s="72"/>
      <c r="V648" s="73" t="s">
        <v>20</v>
      </c>
      <c r="W648" s="74" t="s">
        <v>21</v>
      </c>
      <c r="X648" s="75">
        <v>0.85</v>
      </c>
      <c r="Y648" s="43"/>
      <c r="Z648" s="43"/>
      <c r="AA648" s="44"/>
      <c r="AB648" s="45">
        <f>ROUND(ROUND(ROUND(ROUND(G584+K620,0)*Q644,0)*U647,0)*X648,0)</f>
        <v>179</v>
      </c>
      <c r="AC648" s="79"/>
    </row>
    <row r="649" ht="16.5" customHeight="1">
      <c r="A649" s="29">
        <v>63.0</v>
      </c>
      <c r="B649" s="30">
        <v>2047.0</v>
      </c>
      <c r="C649" s="32" t="s">
        <v>680</v>
      </c>
      <c r="D649" s="94"/>
      <c r="E649" s="94"/>
      <c r="F649" s="103"/>
      <c r="G649" s="8"/>
      <c r="H649" s="8"/>
      <c r="I649" s="54"/>
      <c r="J649" s="65"/>
      <c r="K649" s="65"/>
      <c r="L649" s="65"/>
      <c r="M649" s="83"/>
      <c r="N649" s="134"/>
      <c r="O649" s="482"/>
      <c r="P649" s="83"/>
      <c r="Q649" s="90"/>
      <c r="R649" s="91"/>
      <c r="S649" s="118"/>
      <c r="T649" s="41"/>
      <c r="U649" s="42"/>
      <c r="V649" s="43"/>
      <c r="W649" s="43"/>
      <c r="X649" s="44"/>
      <c r="Y649" s="82" t="s">
        <v>30</v>
      </c>
      <c r="Z649" s="83">
        <v>5.0</v>
      </c>
      <c r="AA649" s="84" t="s">
        <v>31</v>
      </c>
      <c r="AB649" s="45">
        <f>ROUND(ROUND(ROUND(G584+K620,0)*Q644,0)-Z649,0)</f>
        <v>242</v>
      </c>
      <c r="AC649" s="79"/>
    </row>
    <row r="650" ht="16.5" customHeight="1">
      <c r="A650" s="29">
        <v>63.0</v>
      </c>
      <c r="B650" s="30">
        <v>2048.0</v>
      </c>
      <c r="C650" s="32" t="s">
        <v>681</v>
      </c>
      <c r="D650" s="94"/>
      <c r="E650" s="94"/>
      <c r="F650" s="103"/>
      <c r="G650" s="8"/>
      <c r="H650" s="8"/>
      <c r="I650" s="54"/>
      <c r="J650" s="65"/>
      <c r="K650" s="65"/>
      <c r="L650" s="65"/>
      <c r="M650" s="83"/>
      <c r="N650" s="134"/>
      <c r="O650" s="134"/>
      <c r="P650" s="83"/>
      <c r="Q650" s="90"/>
      <c r="R650" s="90"/>
      <c r="S650" s="126"/>
      <c r="T650" s="56"/>
      <c r="U650" s="58"/>
      <c r="V650" s="59" t="s">
        <v>20</v>
      </c>
      <c r="W650" s="41" t="s">
        <v>21</v>
      </c>
      <c r="X650" s="86">
        <v>0.85</v>
      </c>
      <c r="Y650" s="482"/>
      <c r="Z650" s="83"/>
      <c r="AA650" s="84"/>
      <c r="AB650" s="45">
        <f>ROUND(ROUND(ROUND(ROUND(G584+K620,0)*Q644,0)*X650,0)-Z649,0)</f>
        <v>205</v>
      </c>
      <c r="AC650" s="79"/>
    </row>
    <row r="651" ht="16.5" customHeight="1">
      <c r="A651" s="29">
        <v>63.0</v>
      </c>
      <c r="B651" s="30">
        <v>2049.0</v>
      </c>
      <c r="C651" s="32" t="s">
        <v>682</v>
      </c>
      <c r="D651" s="94"/>
      <c r="E651" s="94"/>
      <c r="F651" s="103"/>
      <c r="G651" s="8"/>
      <c r="H651" s="8"/>
      <c r="I651" s="54"/>
      <c r="J651" s="65"/>
      <c r="K651" s="65"/>
      <c r="L651" s="65"/>
      <c r="M651" s="83"/>
      <c r="N651" s="134"/>
      <c r="O651" s="134"/>
      <c r="P651" s="83"/>
      <c r="Q651" s="90"/>
      <c r="R651" s="90"/>
      <c r="S651" s="128" t="s">
        <v>326</v>
      </c>
      <c r="T651" s="83" t="s">
        <v>21</v>
      </c>
      <c r="U651" s="91">
        <f>$U$297</f>
        <v>0.7</v>
      </c>
      <c r="V651" s="88"/>
      <c r="W651" s="88"/>
      <c r="X651" s="89"/>
      <c r="Y651" s="482"/>
      <c r="Z651" s="90"/>
      <c r="AA651" s="91"/>
      <c r="AB651" s="45">
        <f>ROUND(ROUND(ROUND(ROUND(G584+K620,0)*Q644,0)*U651,0)-Z649,0)</f>
        <v>168</v>
      </c>
      <c r="AC651" s="79"/>
    </row>
    <row r="652" ht="16.5" customHeight="1">
      <c r="A652" s="29">
        <v>63.0</v>
      </c>
      <c r="B652" s="30">
        <v>2050.0</v>
      </c>
      <c r="C652" s="32" t="s">
        <v>683</v>
      </c>
      <c r="D652" s="94"/>
      <c r="E652" s="94"/>
      <c r="F652" s="103"/>
      <c r="G652" s="8"/>
      <c r="H652" s="8"/>
      <c r="I652" s="54"/>
      <c r="J652" s="65"/>
      <c r="K652" s="65"/>
      <c r="L652" s="65"/>
      <c r="M652" s="83"/>
      <c r="N652" s="134"/>
      <c r="O652" s="134"/>
      <c r="P652" s="83"/>
      <c r="Q652" s="90"/>
      <c r="R652" s="90"/>
      <c r="S652" s="484"/>
      <c r="T652" s="56"/>
      <c r="U652" s="72"/>
      <c r="V652" s="73" t="s">
        <v>20</v>
      </c>
      <c r="W652" s="74" t="s">
        <v>21</v>
      </c>
      <c r="X652" s="92">
        <v>0.85</v>
      </c>
      <c r="Y652" s="482"/>
      <c r="Z652" s="90"/>
      <c r="AA652" s="91"/>
      <c r="AB652" s="45">
        <f>ROUND(ROUND(ROUND(ROUND(ROUND(G584+K620,0)*Q644,0)*U651,0)*X652,0)-Z649,0)</f>
        <v>142</v>
      </c>
      <c r="AC652" s="79"/>
    </row>
    <row r="653" ht="16.5" customHeight="1">
      <c r="A653" s="29">
        <v>63.0</v>
      </c>
      <c r="B653" s="30">
        <v>2051.0</v>
      </c>
      <c r="C653" s="32" t="s">
        <v>684</v>
      </c>
      <c r="D653" s="94"/>
      <c r="E653" s="94"/>
      <c r="F653" s="103"/>
      <c r="G653" s="8"/>
      <c r="H653" s="8"/>
      <c r="I653" s="54"/>
      <c r="J653" s="65"/>
      <c r="K653" s="65"/>
      <c r="L653" s="65"/>
      <c r="M653" s="83"/>
      <c r="N653" s="133"/>
      <c r="O653" s="137"/>
      <c r="P653" s="83"/>
      <c r="Q653" s="90"/>
      <c r="R653" s="90"/>
      <c r="S653" s="128" t="s">
        <v>329</v>
      </c>
      <c r="T653" s="83" t="s">
        <v>21</v>
      </c>
      <c r="U653" s="91">
        <f>$U$299</f>
        <v>0.85</v>
      </c>
      <c r="V653" s="77"/>
      <c r="W653" s="77"/>
      <c r="X653" s="72"/>
      <c r="Y653" s="482"/>
      <c r="Z653" s="90"/>
      <c r="AA653" s="91"/>
      <c r="AB653" s="45">
        <f>ROUND(ROUND(ROUND(ROUND(G584+K620,0)*Q644,0)*U653,0)-Z649,0)</f>
        <v>205</v>
      </c>
      <c r="AC653" s="79"/>
    </row>
    <row r="654" ht="16.5" customHeight="1">
      <c r="A654" s="29">
        <v>63.0</v>
      </c>
      <c r="B654" s="30">
        <v>2052.0</v>
      </c>
      <c r="C654" s="32" t="s">
        <v>685</v>
      </c>
      <c r="D654" s="94"/>
      <c r="E654" s="94"/>
      <c r="F654" s="136"/>
      <c r="G654" s="22"/>
      <c r="H654" s="22"/>
      <c r="I654" s="109"/>
      <c r="J654" s="115"/>
      <c r="K654" s="115"/>
      <c r="L654" s="115"/>
      <c r="M654" s="56"/>
      <c r="N654" s="142"/>
      <c r="O654" s="143"/>
      <c r="P654" s="56"/>
      <c r="Q654" s="77"/>
      <c r="R654" s="77"/>
      <c r="S654" s="484"/>
      <c r="T654" s="56"/>
      <c r="U654" s="72"/>
      <c r="V654" s="73" t="s">
        <v>20</v>
      </c>
      <c r="W654" s="74" t="s">
        <v>21</v>
      </c>
      <c r="X654" s="92">
        <v>0.85</v>
      </c>
      <c r="Y654" s="484"/>
      <c r="Z654" s="77"/>
      <c r="AA654" s="72"/>
      <c r="AB654" s="45">
        <f>ROUND(ROUND(ROUND(ROUND(ROUND(G584+K620,0)*Q644,0)*U653,0)*X654,0)-Z649,0)</f>
        <v>174</v>
      </c>
      <c r="AC654" s="79"/>
    </row>
    <row r="655" ht="16.5" customHeight="1">
      <c r="A655" s="29">
        <v>63.0</v>
      </c>
      <c r="B655" s="30">
        <v>2061.0</v>
      </c>
      <c r="C655" s="32" t="s">
        <v>686</v>
      </c>
      <c r="D655" s="94"/>
      <c r="E655" s="94"/>
      <c r="F655" s="102" t="s">
        <v>77</v>
      </c>
      <c r="G655" s="35"/>
      <c r="H655" s="35"/>
      <c r="I655" s="36"/>
      <c r="J655" s="7"/>
      <c r="K655" s="7"/>
      <c r="L655" s="38"/>
      <c r="M655" s="7"/>
      <c r="N655" s="40"/>
      <c r="O655" s="41"/>
      <c r="P655" s="7"/>
      <c r="Q655" s="7"/>
      <c r="R655" s="7"/>
      <c r="S655" s="118"/>
      <c r="T655" s="41"/>
      <c r="U655" s="42"/>
      <c r="V655" s="43"/>
      <c r="W655" s="43"/>
      <c r="X655" s="43"/>
      <c r="Y655" s="43"/>
      <c r="Z655" s="43"/>
      <c r="AA655" s="44"/>
      <c r="AB655" s="45">
        <f>ROUND(G656,0)</f>
        <v>376</v>
      </c>
      <c r="AC655" s="79"/>
    </row>
    <row r="656" ht="16.5" customHeight="1">
      <c r="A656" s="29">
        <v>63.0</v>
      </c>
      <c r="B656" s="30">
        <v>2062.0</v>
      </c>
      <c r="C656" s="32" t="s">
        <v>687</v>
      </c>
      <c r="D656" s="94"/>
      <c r="E656" s="94"/>
      <c r="F656" s="482"/>
      <c r="G656" s="50">
        <v>376.0</v>
      </c>
      <c r="H656" s="8" t="s">
        <v>9</v>
      </c>
      <c r="I656" s="51"/>
      <c r="J656" s="8"/>
      <c r="K656" s="8"/>
      <c r="L656" s="53"/>
      <c r="M656" s="8"/>
      <c r="N656" s="125"/>
      <c r="O656" s="83"/>
      <c r="P656" s="8"/>
      <c r="Q656" s="8"/>
      <c r="R656" s="8"/>
      <c r="S656" s="126"/>
      <c r="T656" s="56"/>
      <c r="U656" s="58"/>
      <c r="V656" s="59" t="s">
        <v>20</v>
      </c>
      <c r="W656" s="41" t="s">
        <v>21</v>
      </c>
      <c r="X656" s="60">
        <v>0.85</v>
      </c>
      <c r="Y656" s="43"/>
      <c r="Z656" s="43"/>
      <c r="AA656" s="44"/>
      <c r="AB656" s="45">
        <f>ROUND(G656*X656,0)</f>
        <v>320</v>
      </c>
      <c r="AC656" s="79"/>
    </row>
    <row r="657" ht="16.5" customHeight="1">
      <c r="A657" s="29">
        <v>63.0</v>
      </c>
      <c r="B657" s="30">
        <v>2063.0</v>
      </c>
      <c r="C657" s="32" t="s">
        <v>688</v>
      </c>
      <c r="D657" s="94"/>
      <c r="E657" s="94"/>
      <c r="F657" s="482"/>
      <c r="G657" s="63"/>
      <c r="H657" s="63"/>
      <c r="I657" s="51"/>
      <c r="J657" s="52"/>
      <c r="K657" s="8"/>
      <c r="L657" s="53"/>
      <c r="M657" s="144"/>
      <c r="N657" s="127"/>
      <c r="O657" s="14"/>
      <c r="P657" s="8"/>
      <c r="Q657" s="8"/>
      <c r="R657" s="8"/>
      <c r="S657" s="128" t="s">
        <v>326</v>
      </c>
      <c r="T657" s="41" t="s">
        <v>21</v>
      </c>
      <c r="U657" s="68">
        <f>$U$297</f>
        <v>0.7</v>
      </c>
      <c r="V657" s="88"/>
      <c r="W657" s="88"/>
      <c r="X657" s="88"/>
      <c r="Y657" s="88"/>
      <c r="Z657" s="88"/>
      <c r="AA657" s="89"/>
      <c r="AB657" s="45">
        <f>ROUND(G656*U657,0)</f>
        <v>263</v>
      </c>
      <c r="AC657" s="79"/>
    </row>
    <row r="658" ht="16.5" customHeight="1">
      <c r="A658" s="29">
        <v>63.0</v>
      </c>
      <c r="B658" s="30">
        <v>2064.0</v>
      </c>
      <c r="C658" s="32" t="s">
        <v>689</v>
      </c>
      <c r="D658" s="94"/>
      <c r="E658" s="94"/>
      <c r="F658" s="482"/>
      <c r="G658" s="63"/>
      <c r="H658" s="63"/>
      <c r="I658" s="51"/>
      <c r="J658" s="52"/>
      <c r="K658" s="8"/>
      <c r="L658" s="53"/>
      <c r="M658" s="144"/>
      <c r="N658" s="127"/>
      <c r="O658" s="14"/>
      <c r="P658" s="8"/>
      <c r="Q658" s="8"/>
      <c r="R658" s="8"/>
      <c r="S658" s="484"/>
      <c r="T658" s="56"/>
      <c r="U658" s="72"/>
      <c r="V658" s="73" t="s">
        <v>20</v>
      </c>
      <c r="W658" s="74" t="s">
        <v>21</v>
      </c>
      <c r="X658" s="75">
        <v>0.85</v>
      </c>
      <c r="Y658" s="43"/>
      <c r="Z658" s="43"/>
      <c r="AA658" s="44"/>
      <c r="AB658" s="45">
        <f>ROUND(ROUND(G656*U657,0)*X658,0)</f>
        <v>224</v>
      </c>
      <c r="AC658" s="79"/>
    </row>
    <row r="659" ht="16.5" customHeight="1">
      <c r="A659" s="29">
        <v>63.0</v>
      </c>
      <c r="B659" s="30">
        <v>2065.0</v>
      </c>
      <c r="C659" s="32" t="s">
        <v>690</v>
      </c>
      <c r="D659" s="94"/>
      <c r="E659" s="94"/>
      <c r="F659" s="482"/>
      <c r="G659" s="63"/>
      <c r="H659" s="63"/>
      <c r="I659" s="51"/>
      <c r="J659" s="52"/>
      <c r="K659" s="8"/>
      <c r="L659" s="53"/>
      <c r="M659" s="144"/>
      <c r="N659" s="127"/>
      <c r="O659" s="14"/>
      <c r="P659" s="8"/>
      <c r="Q659" s="8"/>
      <c r="R659" s="8"/>
      <c r="S659" s="128" t="s">
        <v>329</v>
      </c>
      <c r="T659" s="41" t="s">
        <v>21</v>
      </c>
      <c r="U659" s="68">
        <f>$U$299</f>
        <v>0.85</v>
      </c>
      <c r="V659" s="77"/>
      <c r="W659" s="77"/>
      <c r="X659" s="77"/>
      <c r="Y659" s="77"/>
      <c r="Z659" s="77"/>
      <c r="AA659" s="72"/>
      <c r="AB659" s="45">
        <f>ROUND(G656*U659,0)</f>
        <v>320</v>
      </c>
      <c r="AC659" s="79"/>
    </row>
    <row r="660" ht="16.5" customHeight="1">
      <c r="A660" s="29">
        <v>63.0</v>
      </c>
      <c r="B660" s="30">
        <v>2066.0</v>
      </c>
      <c r="C660" s="32" t="s">
        <v>691</v>
      </c>
      <c r="D660" s="94"/>
      <c r="E660" s="94"/>
      <c r="F660" s="76"/>
      <c r="G660" s="63"/>
      <c r="H660" s="63"/>
      <c r="I660" s="51"/>
      <c r="J660" s="52"/>
      <c r="K660" s="8"/>
      <c r="L660" s="53"/>
      <c r="M660" s="14"/>
      <c r="N660" s="127"/>
      <c r="O660" s="14"/>
      <c r="P660" s="8"/>
      <c r="Q660" s="8"/>
      <c r="R660" s="8"/>
      <c r="S660" s="484"/>
      <c r="T660" s="56"/>
      <c r="U660" s="72"/>
      <c r="V660" s="73" t="s">
        <v>20</v>
      </c>
      <c r="W660" s="74" t="s">
        <v>21</v>
      </c>
      <c r="X660" s="75">
        <v>0.85</v>
      </c>
      <c r="Y660" s="43"/>
      <c r="Z660" s="43"/>
      <c r="AA660" s="44"/>
      <c r="AB660" s="45">
        <f>ROUND(ROUND(G656*U659,0)*X660,0)</f>
        <v>272</v>
      </c>
      <c r="AC660" s="79"/>
    </row>
    <row r="661" ht="16.5" customHeight="1">
      <c r="A661" s="29">
        <v>63.0</v>
      </c>
      <c r="B661" s="30">
        <v>2067.0</v>
      </c>
      <c r="C661" s="32" t="s">
        <v>692</v>
      </c>
      <c r="D661" s="94"/>
      <c r="E661" s="94"/>
      <c r="F661" s="76"/>
      <c r="G661" s="63"/>
      <c r="H661" s="63"/>
      <c r="I661" s="51"/>
      <c r="J661" s="52"/>
      <c r="K661" s="8"/>
      <c r="L661" s="53"/>
      <c r="M661" s="14"/>
      <c r="N661" s="127"/>
      <c r="O661" s="14"/>
      <c r="P661" s="8"/>
      <c r="Q661" s="8"/>
      <c r="R661" s="8"/>
      <c r="S661" s="118"/>
      <c r="T661" s="41"/>
      <c r="U661" s="42"/>
      <c r="V661" s="43"/>
      <c r="W661" s="43"/>
      <c r="X661" s="44"/>
      <c r="Y661" s="82" t="s">
        <v>30</v>
      </c>
      <c r="Z661" s="83">
        <v>5.0</v>
      </c>
      <c r="AA661" s="84" t="s">
        <v>31</v>
      </c>
      <c r="AB661" s="45">
        <f>ROUND(G656-Z661,0)</f>
        <v>371</v>
      </c>
      <c r="AC661" s="79"/>
    </row>
    <row r="662" ht="16.5" customHeight="1">
      <c r="A662" s="29">
        <v>63.0</v>
      </c>
      <c r="B662" s="30">
        <v>2068.0</v>
      </c>
      <c r="C662" s="32" t="s">
        <v>693</v>
      </c>
      <c r="D662" s="94"/>
      <c r="E662" s="94"/>
      <c r="F662" s="76"/>
      <c r="G662" s="63"/>
      <c r="H662" s="63"/>
      <c r="I662" s="51"/>
      <c r="J662" s="52"/>
      <c r="K662" s="8"/>
      <c r="L662" s="53"/>
      <c r="M662" s="14"/>
      <c r="N662" s="127"/>
      <c r="O662" s="14"/>
      <c r="P662" s="8"/>
      <c r="Q662" s="8"/>
      <c r="R662" s="8"/>
      <c r="S662" s="126"/>
      <c r="T662" s="56"/>
      <c r="U662" s="58"/>
      <c r="V662" s="59" t="s">
        <v>20</v>
      </c>
      <c r="W662" s="41" t="s">
        <v>21</v>
      </c>
      <c r="X662" s="86">
        <v>0.85</v>
      </c>
      <c r="Y662" s="482"/>
      <c r="Z662" s="83"/>
      <c r="AA662" s="84"/>
      <c r="AB662" s="45">
        <f>ROUND(ROUND(G656*X662,0)-Z661,0)</f>
        <v>315</v>
      </c>
      <c r="AC662" s="79"/>
    </row>
    <row r="663" ht="16.5" customHeight="1">
      <c r="A663" s="29">
        <v>63.0</v>
      </c>
      <c r="B663" s="30">
        <v>2069.0</v>
      </c>
      <c r="C663" s="32" t="s">
        <v>694</v>
      </c>
      <c r="D663" s="94"/>
      <c r="E663" s="94"/>
      <c r="F663" s="76"/>
      <c r="G663" s="63"/>
      <c r="H663" s="63"/>
      <c r="I663" s="51"/>
      <c r="J663" s="52"/>
      <c r="K663" s="8"/>
      <c r="L663" s="53"/>
      <c r="M663" s="14"/>
      <c r="N663" s="127"/>
      <c r="O663" s="14"/>
      <c r="P663" s="8"/>
      <c r="Q663" s="8"/>
      <c r="R663" s="8"/>
      <c r="S663" s="128" t="s">
        <v>326</v>
      </c>
      <c r="T663" s="83" t="s">
        <v>21</v>
      </c>
      <c r="U663" s="91">
        <v>0.7</v>
      </c>
      <c r="V663" s="88"/>
      <c r="W663" s="88"/>
      <c r="X663" s="89"/>
      <c r="Y663" s="482"/>
      <c r="Z663" s="90"/>
      <c r="AA663" s="91"/>
      <c r="AB663" s="45">
        <f>ROUND(ROUND(G656*U663,0)-Z661,0)</f>
        <v>258</v>
      </c>
      <c r="AC663" s="79"/>
    </row>
    <row r="664" ht="16.5" customHeight="1">
      <c r="A664" s="29">
        <v>63.0</v>
      </c>
      <c r="B664" s="30">
        <v>2070.0</v>
      </c>
      <c r="C664" s="32" t="s">
        <v>695</v>
      </c>
      <c r="D664" s="94"/>
      <c r="E664" s="94"/>
      <c r="F664" s="76"/>
      <c r="G664" s="63"/>
      <c r="H664" s="63"/>
      <c r="I664" s="51"/>
      <c r="J664" s="52"/>
      <c r="K664" s="8"/>
      <c r="L664" s="53"/>
      <c r="M664" s="14"/>
      <c r="N664" s="127"/>
      <c r="O664" s="14"/>
      <c r="P664" s="8"/>
      <c r="Q664" s="8"/>
      <c r="R664" s="8"/>
      <c r="S664" s="484"/>
      <c r="T664" s="56"/>
      <c r="U664" s="72"/>
      <c r="V664" s="73" t="s">
        <v>20</v>
      </c>
      <c r="W664" s="74" t="s">
        <v>21</v>
      </c>
      <c r="X664" s="92">
        <v>0.85</v>
      </c>
      <c r="Y664" s="482"/>
      <c r="Z664" s="90"/>
      <c r="AA664" s="91"/>
      <c r="AB664" s="45">
        <f>ROUND(ROUND(ROUND(G656*U663,0)*X664,0)-Z661,0)</f>
        <v>219</v>
      </c>
      <c r="AC664" s="79"/>
    </row>
    <row r="665" ht="16.5" customHeight="1">
      <c r="A665" s="29">
        <v>63.0</v>
      </c>
      <c r="B665" s="30">
        <v>2071.0</v>
      </c>
      <c r="C665" s="32" t="s">
        <v>696</v>
      </c>
      <c r="D665" s="94"/>
      <c r="E665" s="94"/>
      <c r="F665" s="76"/>
      <c r="G665" s="63"/>
      <c r="H665" s="63"/>
      <c r="I665" s="51"/>
      <c r="J665" s="52"/>
      <c r="K665" s="8"/>
      <c r="L665" s="53"/>
      <c r="M665" s="14"/>
      <c r="N665" s="127"/>
      <c r="O665" s="14"/>
      <c r="P665" s="8"/>
      <c r="Q665" s="8"/>
      <c r="R665" s="8"/>
      <c r="S665" s="128" t="s">
        <v>329</v>
      </c>
      <c r="T665" s="83" t="s">
        <v>21</v>
      </c>
      <c r="U665" s="91">
        <v>0.85</v>
      </c>
      <c r="V665" s="77"/>
      <c r="W665" s="77"/>
      <c r="X665" s="72"/>
      <c r="Y665" s="482"/>
      <c r="Z665" s="90"/>
      <c r="AA665" s="91"/>
      <c r="AB665" s="45">
        <f>ROUND(ROUND(G656*U665,0)-Z661,0)</f>
        <v>315</v>
      </c>
      <c r="AC665" s="79"/>
    </row>
    <row r="666" ht="16.5" customHeight="1">
      <c r="A666" s="29">
        <v>63.0</v>
      </c>
      <c r="B666" s="30">
        <v>2072.0</v>
      </c>
      <c r="C666" s="32" t="s">
        <v>697</v>
      </c>
      <c r="D666" s="94"/>
      <c r="E666" s="94"/>
      <c r="F666" s="76"/>
      <c r="G666" s="63"/>
      <c r="H666" s="63"/>
      <c r="I666" s="51"/>
      <c r="J666" s="52"/>
      <c r="K666" s="8"/>
      <c r="L666" s="53"/>
      <c r="M666" s="14"/>
      <c r="N666" s="127"/>
      <c r="O666" s="14"/>
      <c r="P666" s="8"/>
      <c r="Q666" s="8"/>
      <c r="R666" s="8"/>
      <c r="S666" s="484"/>
      <c r="T666" s="56"/>
      <c r="U666" s="72"/>
      <c r="V666" s="73" t="s">
        <v>20</v>
      </c>
      <c r="W666" s="74" t="s">
        <v>21</v>
      </c>
      <c r="X666" s="92">
        <v>0.85</v>
      </c>
      <c r="Y666" s="484"/>
      <c r="Z666" s="77"/>
      <c r="AA666" s="72"/>
      <c r="AB666" s="45">
        <f>ROUND(ROUND(ROUND(G656*U665,0)*X666,0)-Z661,0)</f>
        <v>267</v>
      </c>
      <c r="AC666" s="79"/>
    </row>
    <row r="667" ht="16.5" customHeight="1">
      <c r="A667" s="29">
        <v>63.0</v>
      </c>
      <c r="B667" s="30">
        <v>2073.0</v>
      </c>
      <c r="C667" s="32" t="s">
        <v>698</v>
      </c>
      <c r="D667" s="94"/>
      <c r="E667" s="94"/>
      <c r="F667" s="127"/>
      <c r="G667" s="63"/>
      <c r="H667" s="63"/>
      <c r="I667" s="54"/>
      <c r="J667" s="69"/>
      <c r="K667" s="65"/>
      <c r="L667" s="65"/>
      <c r="M667" s="8"/>
      <c r="N667" s="33" t="s">
        <v>23</v>
      </c>
      <c r="O667" s="130" t="s">
        <v>24</v>
      </c>
      <c r="P667" s="7"/>
      <c r="Q667" s="7"/>
      <c r="R667" s="39"/>
      <c r="S667" s="118"/>
      <c r="T667" s="41"/>
      <c r="U667" s="42"/>
      <c r="V667" s="43"/>
      <c r="W667" s="43"/>
      <c r="X667" s="43"/>
      <c r="Y667" s="43"/>
      <c r="Z667" s="43"/>
      <c r="AA667" s="44"/>
      <c r="AB667" s="45">
        <f>ROUND(G656*Q668,0)</f>
        <v>263</v>
      </c>
      <c r="AC667" s="79"/>
    </row>
    <row r="668" ht="16.5" customHeight="1">
      <c r="A668" s="29">
        <v>63.0</v>
      </c>
      <c r="B668" s="30">
        <v>2074.0</v>
      </c>
      <c r="C668" s="32" t="s">
        <v>699</v>
      </c>
      <c r="D668" s="94"/>
      <c r="E668" s="94"/>
      <c r="F668" s="127"/>
      <c r="G668" s="113"/>
      <c r="H668" s="8"/>
      <c r="I668" s="54"/>
      <c r="J668" s="69"/>
      <c r="K668" s="65"/>
      <c r="L668" s="65"/>
      <c r="M668" s="8"/>
      <c r="N668" s="481"/>
      <c r="O668" s="482"/>
      <c r="P668" s="83" t="s">
        <v>21</v>
      </c>
      <c r="Q668" s="90">
        <v>0.7</v>
      </c>
      <c r="R668" s="54"/>
      <c r="S668" s="126"/>
      <c r="T668" s="56"/>
      <c r="U668" s="58"/>
      <c r="V668" s="59" t="s">
        <v>20</v>
      </c>
      <c r="W668" s="41" t="s">
        <v>21</v>
      </c>
      <c r="X668" s="60">
        <v>0.85</v>
      </c>
      <c r="Y668" s="43"/>
      <c r="Z668" s="43"/>
      <c r="AA668" s="44"/>
      <c r="AB668" s="45">
        <f>ROUND(ROUND(G656*Q668,0)*X668,0)</f>
        <v>224</v>
      </c>
      <c r="AC668" s="79"/>
    </row>
    <row r="669" ht="16.5" customHeight="1">
      <c r="A669" s="29">
        <v>63.0</v>
      </c>
      <c r="B669" s="30">
        <v>2075.0</v>
      </c>
      <c r="C669" s="32" t="s">
        <v>700</v>
      </c>
      <c r="D669" s="94"/>
      <c r="E669" s="94"/>
      <c r="F669" s="103"/>
      <c r="G669" s="8"/>
      <c r="H669" s="8"/>
      <c r="I669" s="54"/>
      <c r="J669" s="69"/>
      <c r="K669" s="65"/>
      <c r="L669" s="65"/>
      <c r="M669" s="83"/>
      <c r="N669" s="481"/>
      <c r="O669" s="482"/>
      <c r="P669" s="83"/>
      <c r="Q669" s="90"/>
      <c r="R669" s="91"/>
      <c r="S669" s="128" t="s">
        <v>326</v>
      </c>
      <c r="T669" s="41" t="s">
        <v>21</v>
      </c>
      <c r="U669" s="68">
        <f>$U$297</f>
        <v>0.7</v>
      </c>
      <c r="V669" s="88"/>
      <c r="W669" s="88"/>
      <c r="X669" s="88"/>
      <c r="Y669" s="88"/>
      <c r="Z669" s="88"/>
      <c r="AA669" s="89"/>
      <c r="AB669" s="45">
        <f>ROUND(ROUND(G656*Q668,0)*U669,0)</f>
        <v>184</v>
      </c>
      <c r="AC669" s="79"/>
    </row>
    <row r="670" ht="16.5" customHeight="1">
      <c r="A670" s="29">
        <v>63.0</v>
      </c>
      <c r="B670" s="30">
        <v>2076.0</v>
      </c>
      <c r="C670" s="32" t="s">
        <v>701</v>
      </c>
      <c r="D670" s="94"/>
      <c r="E670" s="94"/>
      <c r="F670" s="103"/>
      <c r="G670" s="8"/>
      <c r="H670" s="8"/>
      <c r="I670" s="54"/>
      <c r="J670" s="69"/>
      <c r="K670" s="65"/>
      <c r="L670" s="65"/>
      <c r="M670" s="83"/>
      <c r="N670" s="481"/>
      <c r="O670" s="482"/>
      <c r="P670" s="83"/>
      <c r="Q670" s="90"/>
      <c r="R670" s="91"/>
      <c r="S670" s="484"/>
      <c r="T670" s="56"/>
      <c r="U670" s="72"/>
      <c r="V670" s="73" t="s">
        <v>20</v>
      </c>
      <c r="W670" s="74" t="s">
        <v>21</v>
      </c>
      <c r="X670" s="75">
        <v>0.85</v>
      </c>
      <c r="Y670" s="43"/>
      <c r="Z670" s="43"/>
      <c r="AA670" s="44"/>
      <c r="AB670" s="114">
        <f>ROUND(ROUND(ROUND(G656*Q668,0)*U669,0)*X670,0)</f>
        <v>156</v>
      </c>
      <c r="AC670" s="79"/>
    </row>
    <row r="671" ht="16.5" customHeight="1">
      <c r="A671" s="29">
        <v>63.0</v>
      </c>
      <c r="B671" s="30">
        <v>2077.0</v>
      </c>
      <c r="C671" s="32" t="s">
        <v>702</v>
      </c>
      <c r="D671" s="94"/>
      <c r="E671" s="94"/>
      <c r="F671" s="103"/>
      <c r="G671" s="8"/>
      <c r="H671" s="8"/>
      <c r="I671" s="54"/>
      <c r="J671" s="69"/>
      <c r="K671" s="65"/>
      <c r="L671" s="65"/>
      <c r="M671" s="132"/>
      <c r="N671" s="133"/>
      <c r="O671" s="482"/>
      <c r="P671" s="83"/>
      <c r="Q671" s="90"/>
      <c r="R671" s="91"/>
      <c r="S671" s="128" t="s">
        <v>329</v>
      </c>
      <c r="T671" s="41" t="s">
        <v>21</v>
      </c>
      <c r="U671" s="68">
        <f>$U$299</f>
        <v>0.85</v>
      </c>
      <c r="V671" s="77"/>
      <c r="W671" s="77"/>
      <c r="X671" s="77"/>
      <c r="Y671" s="77"/>
      <c r="Z671" s="77"/>
      <c r="AA671" s="72"/>
      <c r="AB671" s="45">
        <f>ROUND(ROUND(G656*Q668,0)*U671,0)</f>
        <v>224</v>
      </c>
      <c r="AC671" s="79"/>
    </row>
    <row r="672" ht="16.5" customHeight="1">
      <c r="A672" s="29">
        <v>63.0</v>
      </c>
      <c r="B672" s="30">
        <v>2078.0</v>
      </c>
      <c r="C672" s="32" t="s">
        <v>703</v>
      </c>
      <c r="D672" s="94"/>
      <c r="E672" s="94"/>
      <c r="F672" s="103"/>
      <c r="G672" s="8"/>
      <c r="H672" s="8"/>
      <c r="I672" s="54"/>
      <c r="J672" s="69"/>
      <c r="K672" s="65"/>
      <c r="L672" s="65"/>
      <c r="M672" s="132"/>
      <c r="N672" s="133"/>
      <c r="O672" s="482"/>
      <c r="P672" s="83"/>
      <c r="Q672" s="90"/>
      <c r="R672" s="91"/>
      <c r="S672" s="484"/>
      <c r="T672" s="56"/>
      <c r="U672" s="72"/>
      <c r="V672" s="73" t="s">
        <v>20</v>
      </c>
      <c r="W672" s="74" t="s">
        <v>21</v>
      </c>
      <c r="X672" s="75">
        <v>0.85</v>
      </c>
      <c r="Y672" s="43"/>
      <c r="Z672" s="43"/>
      <c r="AA672" s="44"/>
      <c r="AB672" s="114">
        <f>ROUND(ROUND(ROUND(G656*Q668,0)*U671,0)*X672,0)</f>
        <v>190</v>
      </c>
      <c r="AC672" s="79"/>
    </row>
    <row r="673" ht="16.5" customHeight="1">
      <c r="A673" s="29">
        <v>63.0</v>
      </c>
      <c r="B673" s="30">
        <v>2079.0</v>
      </c>
      <c r="C673" s="32" t="s">
        <v>704</v>
      </c>
      <c r="D673" s="94"/>
      <c r="E673" s="94"/>
      <c r="F673" s="103"/>
      <c r="G673" s="8"/>
      <c r="H673" s="8"/>
      <c r="I673" s="54"/>
      <c r="J673" s="69"/>
      <c r="K673" s="65"/>
      <c r="L673" s="65"/>
      <c r="M673" s="132"/>
      <c r="N673" s="133"/>
      <c r="O673" s="134"/>
      <c r="P673" s="83"/>
      <c r="Q673" s="90"/>
      <c r="R673" s="91"/>
      <c r="S673" s="118"/>
      <c r="T673" s="41"/>
      <c r="U673" s="42"/>
      <c r="V673" s="43"/>
      <c r="W673" s="43"/>
      <c r="X673" s="44"/>
      <c r="Y673" s="82" t="s">
        <v>30</v>
      </c>
      <c r="Z673" s="83">
        <v>5.0</v>
      </c>
      <c r="AA673" s="84" t="s">
        <v>31</v>
      </c>
      <c r="AB673" s="45">
        <f>ROUND(ROUND(G656*Q668,0)-Z673,0)</f>
        <v>258</v>
      </c>
      <c r="AC673" s="79"/>
    </row>
    <row r="674" ht="16.5" customHeight="1">
      <c r="A674" s="29">
        <v>63.0</v>
      </c>
      <c r="B674" s="30">
        <v>2080.0</v>
      </c>
      <c r="C674" s="32" t="s">
        <v>705</v>
      </c>
      <c r="D674" s="94"/>
      <c r="E674" s="94"/>
      <c r="F674" s="103"/>
      <c r="G674" s="8"/>
      <c r="H674" s="8"/>
      <c r="I674" s="54"/>
      <c r="J674" s="69"/>
      <c r="K674" s="65"/>
      <c r="L674" s="65"/>
      <c r="M674" s="83"/>
      <c r="N674" s="134"/>
      <c r="O674" s="134"/>
      <c r="P674" s="83"/>
      <c r="Q674" s="90"/>
      <c r="R674" s="91"/>
      <c r="S674" s="126"/>
      <c r="T674" s="56"/>
      <c r="U674" s="58"/>
      <c r="V674" s="59" t="s">
        <v>20</v>
      </c>
      <c r="W674" s="41" t="s">
        <v>21</v>
      </c>
      <c r="X674" s="86">
        <v>0.85</v>
      </c>
      <c r="Y674" s="482"/>
      <c r="Z674" s="83"/>
      <c r="AA674" s="84"/>
      <c r="AB674" s="45">
        <f>ROUND(ROUND(ROUND(G656*Q668,0)*X674,0)-Z673,0)</f>
        <v>219</v>
      </c>
      <c r="AC674" s="79"/>
    </row>
    <row r="675" ht="16.5" customHeight="1">
      <c r="A675" s="29">
        <v>63.0</v>
      </c>
      <c r="B675" s="30">
        <v>2081.0</v>
      </c>
      <c r="C675" s="32" t="s">
        <v>706</v>
      </c>
      <c r="D675" s="94"/>
      <c r="E675" s="94"/>
      <c r="F675" s="103"/>
      <c r="G675" s="8"/>
      <c r="H675" s="8"/>
      <c r="I675" s="54"/>
      <c r="J675" s="69"/>
      <c r="K675" s="65"/>
      <c r="L675" s="65"/>
      <c r="M675" s="83"/>
      <c r="N675" s="134"/>
      <c r="O675" s="134"/>
      <c r="P675" s="83"/>
      <c r="Q675" s="90"/>
      <c r="R675" s="91"/>
      <c r="S675" s="128" t="s">
        <v>326</v>
      </c>
      <c r="T675" s="83" t="s">
        <v>21</v>
      </c>
      <c r="U675" s="91">
        <f>$U$297</f>
        <v>0.7</v>
      </c>
      <c r="V675" s="88"/>
      <c r="W675" s="88"/>
      <c r="X675" s="89"/>
      <c r="Y675" s="482"/>
      <c r="Z675" s="90"/>
      <c r="AA675" s="91"/>
      <c r="AB675" s="45">
        <f>ROUND(ROUND(ROUND(G656*Q668,0)*U675,0)-Z673,0)</f>
        <v>179</v>
      </c>
      <c r="AC675" s="79"/>
    </row>
    <row r="676" ht="16.5" customHeight="1">
      <c r="A676" s="29">
        <v>63.0</v>
      </c>
      <c r="B676" s="30">
        <v>2082.0</v>
      </c>
      <c r="C676" s="32" t="s">
        <v>707</v>
      </c>
      <c r="D676" s="94"/>
      <c r="E676" s="94"/>
      <c r="F676" s="103"/>
      <c r="G676" s="8"/>
      <c r="H676" s="8"/>
      <c r="I676" s="54"/>
      <c r="J676" s="69"/>
      <c r="K676" s="65"/>
      <c r="L676" s="65"/>
      <c r="M676" s="83"/>
      <c r="N676" s="134"/>
      <c r="O676" s="134"/>
      <c r="P676" s="83"/>
      <c r="Q676" s="90"/>
      <c r="R676" s="91"/>
      <c r="S676" s="484"/>
      <c r="T676" s="56"/>
      <c r="U676" s="72"/>
      <c r="V676" s="73" t="s">
        <v>20</v>
      </c>
      <c r="W676" s="74" t="s">
        <v>21</v>
      </c>
      <c r="X676" s="92">
        <v>0.85</v>
      </c>
      <c r="Y676" s="482"/>
      <c r="Z676" s="90"/>
      <c r="AA676" s="91"/>
      <c r="AB676" s="114">
        <f>ROUND(ROUND(ROUND(ROUND(G656*Q668,0)*U675,0)*X676,0)-Z673,0)</f>
        <v>151</v>
      </c>
      <c r="AC676" s="79"/>
    </row>
    <row r="677" ht="16.5" customHeight="1">
      <c r="A677" s="29">
        <v>63.0</v>
      </c>
      <c r="B677" s="30">
        <v>2083.0</v>
      </c>
      <c r="C677" s="32" t="s">
        <v>708</v>
      </c>
      <c r="D677" s="94"/>
      <c r="E677" s="94"/>
      <c r="F677" s="103"/>
      <c r="G677" s="8"/>
      <c r="H677" s="8"/>
      <c r="I677" s="54"/>
      <c r="J677" s="69"/>
      <c r="K677" s="65"/>
      <c r="L677" s="65"/>
      <c r="M677" s="83"/>
      <c r="N677" s="134"/>
      <c r="O677" s="134"/>
      <c r="P677" s="83"/>
      <c r="Q677" s="90"/>
      <c r="R677" s="91"/>
      <c r="S677" s="128" t="s">
        <v>329</v>
      </c>
      <c r="T677" s="83" t="s">
        <v>21</v>
      </c>
      <c r="U677" s="91">
        <f>$U$299</f>
        <v>0.85</v>
      </c>
      <c r="V677" s="77"/>
      <c r="W677" s="77"/>
      <c r="X677" s="72"/>
      <c r="Y677" s="482"/>
      <c r="Z677" s="90"/>
      <c r="AA677" s="91"/>
      <c r="AB677" s="45">
        <f>ROUND(ROUND(ROUND(G656*Q668,0)*U677,0)-Z673,0)</f>
        <v>219</v>
      </c>
      <c r="AC677" s="79"/>
    </row>
    <row r="678" ht="16.5" customHeight="1">
      <c r="A678" s="29">
        <v>63.0</v>
      </c>
      <c r="B678" s="30">
        <v>2084.0</v>
      </c>
      <c r="C678" s="32" t="s">
        <v>709</v>
      </c>
      <c r="D678" s="94"/>
      <c r="E678" s="94"/>
      <c r="F678" s="103"/>
      <c r="G678" s="8"/>
      <c r="H678" s="8"/>
      <c r="I678" s="54"/>
      <c r="J678" s="69"/>
      <c r="K678" s="65"/>
      <c r="L678" s="65"/>
      <c r="M678" s="83"/>
      <c r="N678" s="134"/>
      <c r="O678" s="134"/>
      <c r="P678" s="83"/>
      <c r="Q678" s="90"/>
      <c r="R678" s="91"/>
      <c r="S678" s="484"/>
      <c r="T678" s="56"/>
      <c r="U678" s="72"/>
      <c r="V678" s="73" t="s">
        <v>20</v>
      </c>
      <c r="W678" s="74" t="s">
        <v>21</v>
      </c>
      <c r="X678" s="92">
        <v>0.85</v>
      </c>
      <c r="Y678" s="484"/>
      <c r="Z678" s="77"/>
      <c r="AA678" s="72"/>
      <c r="AB678" s="114">
        <f>ROUND(ROUND(ROUND(ROUND(G656*Q668,0)*U677,0)*X678,0)-Z673,0)</f>
        <v>185</v>
      </c>
      <c r="AC678" s="79"/>
    </row>
    <row r="679" ht="16.5" customHeight="1">
      <c r="A679" s="29">
        <v>63.0</v>
      </c>
      <c r="B679" s="30">
        <v>2085.0</v>
      </c>
      <c r="C679" s="32" t="s">
        <v>710</v>
      </c>
      <c r="D679" s="94"/>
      <c r="E679" s="94"/>
      <c r="F679" s="103"/>
      <c r="G679" s="8"/>
      <c r="H679" s="8"/>
      <c r="I679" s="54"/>
      <c r="J679" s="69"/>
      <c r="K679" s="65"/>
      <c r="L679" s="65"/>
      <c r="M679" s="83"/>
      <c r="N679" s="134"/>
      <c r="O679" s="130" t="s">
        <v>27</v>
      </c>
      <c r="P679" s="41"/>
      <c r="Q679" s="135"/>
      <c r="R679" s="68"/>
      <c r="S679" s="118"/>
      <c r="T679" s="41"/>
      <c r="U679" s="42"/>
      <c r="V679" s="43"/>
      <c r="W679" s="43"/>
      <c r="X679" s="43"/>
      <c r="Y679" s="43"/>
      <c r="Z679" s="43"/>
      <c r="AA679" s="44"/>
      <c r="AB679" s="45">
        <f>ROUND(G656*Q680,0)</f>
        <v>188</v>
      </c>
      <c r="AC679" s="79"/>
    </row>
    <row r="680" ht="16.5" customHeight="1">
      <c r="A680" s="29">
        <v>63.0</v>
      </c>
      <c r="B680" s="30">
        <v>2086.0</v>
      </c>
      <c r="C680" s="32" t="s">
        <v>711</v>
      </c>
      <c r="D680" s="94"/>
      <c r="E680" s="94"/>
      <c r="F680" s="103"/>
      <c r="G680" s="8"/>
      <c r="H680" s="8"/>
      <c r="I680" s="54"/>
      <c r="J680" s="69"/>
      <c r="K680" s="65"/>
      <c r="L680" s="65"/>
      <c r="M680" s="83"/>
      <c r="N680" s="134"/>
      <c r="O680" s="482"/>
      <c r="P680" s="83" t="s">
        <v>21</v>
      </c>
      <c r="Q680" s="90">
        <v>0.5</v>
      </c>
      <c r="R680" s="91"/>
      <c r="S680" s="126"/>
      <c r="T680" s="56"/>
      <c r="U680" s="58"/>
      <c r="V680" s="59" t="s">
        <v>20</v>
      </c>
      <c r="W680" s="41" t="s">
        <v>21</v>
      </c>
      <c r="X680" s="60">
        <v>0.85</v>
      </c>
      <c r="Y680" s="43"/>
      <c r="Z680" s="43"/>
      <c r="AA680" s="44"/>
      <c r="AB680" s="45">
        <f>ROUND(ROUND(G656*Q680,0)*X680,0)</f>
        <v>160</v>
      </c>
      <c r="AC680" s="79"/>
    </row>
    <row r="681" ht="16.5" customHeight="1">
      <c r="A681" s="29">
        <v>63.0</v>
      </c>
      <c r="B681" s="30">
        <v>2087.0</v>
      </c>
      <c r="C681" s="32" t="s">
        <v>712</v>
      </c>
      <c r="D681" s="94"/>
      <c r="E681" s="94"/>
      <c r="F681" s="103"/>
      <c r="G681" s="8"/>
      <c r="H681" s="8"/>
      <c r="I681" s="54"/>
      <c r="J681" s="69"/>
      <c r="K681" s="65"/>
      <c r="L681" s="65"/>
      <c r="M681" s="83"/>
      <c r="N681" s="134"/>
      <c r="O681" s="482"/>
      <c r="P681" s="83"/>
      <c r="Q681" s="90"/>
      <c r="R681" s="91"/>
      <c r="S681" s="128" t="s">
        <v>326</v>
      </c>
      <c r="T681" s="41" t="s">
        <v>21</v>
      </c>
      <c r="U681" s="68">
        <f>$U$297</f>
        <v>0.7</v>
      </c>
      <c r="V681" s="88"/>
      <c r="W681" s="88"/>
      <c r="X681" s="88"/>
      <c r="Y681" s="88"/>
      <c r="Z681" s="88"/>
      <c r="AA681" s="89"/>
      <c r="AB681" s="45">
        <f>ROUND(ROUND(G656*Q680,0)*U681,0)</f>
        <v>132</v>
      </c>
      <c r="AC681" s="79"/>
    </row>
    <row r="682" ht="16.5" customHeight="1">
      <c r="A682" s="29">
        <v>63.0</v>
      </c>
      <c r="B682" s="30">
        <v>2088.0</v>
      </c>
      <c r="C682" s="32" t="s">
        <v>713</v>
      </c>
      <c r="D682" s="94"/>
      <c r="E682" s="94"/>
      <c r="F682" s="103"/>
      <c r="G682" s="8"/>
      <c r="H682" s="8"/>
      <c r="I682" s="54"/>
      <c r="J682" s="69"/>
      <c r="K682" s="65"/>
      <c r="L682" s="65"/>
      <c r="M682" s="83"/>
      <c r="N682" s="134"/>
      <c r="O682" s="482"/>
      <c r="P682" s="83"/>
      <c r="Q682" s="90"/>
      <c r="R682" s="91"/>
      <c r="S682" s="484"/>
      <c r="T682" s="56"/>
      <c r="U682" s="72"/>
      <c r="V682" s="73" t="s">
        <v>20</v>
      </c>
      <c r="W682" s="74" t="s">
        <v>21</v>
      </c>
      <c r="X682" s="75">
        <v>0.85</v>
      </c>
      <c r="Y682" s="43"/>
      <c r="Z682" s="43"/>
      <c r="AA682" s="44"/>
      <c r="AB682" s="45">
        <f>ROUND(ROUND(ROUND(G656*Q680,0)*U681,0)*X682,0)</f>
        <v>112</v>
      </c>
      <c r="AC682" s="79"/>
    </row>
    <row r="683" ht="16.5" customHeight="1">
      <c r="A683" s="29">
        <v>63.0</v>
      </c>
      <c r="B683" s="30">
        <v>2089.0</v>
      </c>
      <c r="C683" s="32" t="s">
        <v>714</v>
      </c>
      <c r="D683" s="94"/>
      <c r="E683" s="94"/>
      <c r="F683" s="103"/>
      <c r="G683" s="8"/>
      <c r="H683" s="8"/>
      <c r="I683" s="54"/>
      <c r="J683" s="69"/>
      <c r="K683" s="65"/>
      <c r="L683" s="65"/>
      <c r="M683" s="83"/>
      <c r="N683" s="134"/>
      <c r="O683" s="482"/>
      <c r="P683" s="83"/>
      <c r="Q683" s="90"/>
      <c r="R683" s="91"/>
      <c r="S683" s="128" t="s">
        <v>329</v>
      </c>
      <c r="T683" s="41" t="s">
        <v>21</v>
      </c>
      <c r="U683" s="68">
        <f>$U$299</f>
        <v>0.85</v>
      </c>
      <c r="V683" s="77"/>
      <c r="W683" s="77"/>
      <c r="X683" s="77"/>
      <c r="Y683" s="77"/>
      <c r="Z683" s="77"/>
      <c r="AA683" s="72"/>
      <c r="AB683" s="45">
        <f>ROUND(ROUND(G656*Q680,0)*U683,0)</f>
        <v>160</v>
      </c>
      <c r="AC683" s="79"/>
    </row>
    <row r="684" ht="16.5" customHeight="1">
      <c r="A684" s="29">
        <v>63.0</v>
      </c>
      <c r="B684" s="30">
        <v>2090.0</v>
      </c>
      <c r="C684" s="32" t="s">
        <v>715</v>
      </c>
      <c r="D684" s="94"/>
      <c r="E684" s="94"/>
      <c r="F684" s="103"/>
      <c r="G684" s="8"/>
      <c r="H684" s="8"/>
      <c r="I684" s="54"/>
      <c r="J684" s="69"/>
      <c r="K684" s="65"/>
      <c r="L684" s="65"/>
      <c r="M684" s="83"/>
      <c r="N684" s="134"/>
      <c r="O684" s="134"/>
      <c r="P684" s="83"/>
      <c r="Q684" s="90"/>
      <c r="R684" s="91"/>
      <c r="S684" s="484"/>
      <c r="T684" s="56"/>
      <c r="U684" s="72"/>
      <c r="V684" s="73" t="s">
        <v>20</v>
      </c>
      <c r="W684" s="74" t="s">
        <v>21</v>
      </c>
      <c r="X684" s="75">
        <v>0.85</v>
      </c>
      <c r="Y684" s="43"/>
      <c r="Z684" s="43"/>
      <c r="AA684" s="44"/>
      <c r="AB684" s="45">
        <f>ROUND(ROUND(ROUND(G656*Q680,0)*U683,0)*X684,0)</f>
        <v>136</v>
      </c>
      <c r="AC684" s="79"/>
    </row>
    <row r="685" ht="16.5" customHeight="1">
      <c r="A685" s="29">
        <v>63.0</v>
      </c>
      <c r="B685" s="30">
        <v>2091.0</v>
      </c>
      <c r="C685" s="32" t="s">
        <v>716</v>
      </c>
      <c r="D685" s="94"/>
      <c r="E685" s="94"/>
      <c r="F685" s="103"/>
      <c r="G685" s="8"/>
      <c r="H685" s="8"/>
      <c r="I685" s="54"/>
      <c r="J685" s="69"/>
      <c r="K685" s="65"/>
      <c r="L685" s="65"/>
      <c r="M685" s="83"/>
      <c r="N685" s="134"/>
      <c r="O685" s="134"/>
      <c r="P685" s="83"/>
      <c r="Q685" s="90"/>
      <c r="R685" s="91"/>
      <c r="S685" s="118"/>
      <c r="T685" s="41"/>
      <c r="U685" s="42"/>
      <c r="V685" s="43"/>
      <c r="W685" s="43"/>
      <c r="X685" s="44"/>
      <c r="Y685" s="82" t="s">
        <v>30</v>
      </c>
      <c r="Z685" s="83">
        <v>5.0</v>
      </c>
      <c r="AA685" s="84" t="s">
        <v>31</v>
      </c>
      <c r="AB685" s="45">
        <f>ROUND(ROUND(G656*Q680,0)-Z685,0)</f>
        <v>183</v>
      </c>
      <c r="AC685" s="79"/>
    </row>
    <row r="686" ht="16.5" customHeight="1">
      <c r="A686" s="29">
        <v>63.0</v>
      </c>
      <c r="B686" s="30">
        <v>2092.0</v>
      </c>
      <c r="C686" s="32" t="s">
        <v>717</v>
      </c>
      <c r="D686" s="94"/>
      <c r="E686" s="94"/>
      <c r="F686" s="103"/>
      <c r="G686" s="8"/>
      <c r="H686" s="8"/>
      <c r="I686" s="54"/>
      <c r="J686" s="69"/>
      <c r="K686" s="65"/>
      <c r="L686" s="65"/>
      <c r="M686" s="83"/>
      <c r="N686" s="134"/>
      <c r="O686" s="134"/>
      <c r="P686" s="83"/>
      <c r="Q686" s="90"/>
      <c r="R686" s="90"/>
      <c r="S686" s="126"/>
      <c r="T686" s="56"/>
      <c r="U686" s="58"/>
      <c r="V686" s="59" t="s">
        <v>20</v>
      </c>
      <c r="W686" s="41" t="s">
        <v>21</v>
      </c>
      <c r="X686" s="86">
        <v>0.85</v>
      </c>
      <c r="Y686" s="482"/>
      <c r="Z686" s="83"/>
      <c r="AA686" s="84"/>
      <c r="AB686" s="45">
        <f>ROUND(ROUND(ROUND(G656*Q680,0)*X686,0)-Z685,0)</f>
        <v>155</v>
      </c>
      <c r="AC686" s="79"/>
    </row>
    <row r="687" ht="16.5" customHeight="1">
      <c r="A687" s="29">
        <v>63.0</v>
      </c>
      <c r="B687" s="30">
        <v>2093.0</v>
      </c>
      <c r="C687" s="32" t="s">
        <v>718</v>
      </c>
      <c r="D687" s="94"/>
      <c r="E687" s="94"/>
      <c r="F687" s="103"/>
      <c r="G687" s="8"/>
      <c r="H687" s="8"/>
      <c r="I687" s="54"/>
      <c r="J687" s="69"/>
      <c r="K687" s="65"/>
      <c r="L687" s="65"/>
      <c r="M687" s="83"/>
      <c r="N687" s="134"/>
      <c r="O687" s="134"/>
      <c r="P687" s="83"/>
      <c r="Q687" s="90"/>
      <c r="R687" s="90"/>
      <c r="S687" s="128" t="s">
        <v>326</v>
      </c>
      <c r="T687" s="83" t="s">
        <v>21</v>
      </c>
      <c r="U687" s="91">
        <f>$U$297</f>
        <v>0.7</v>
      </c>
      <c r="V687" s="88"/>
      <c r="W687" s="88"/>
      <c r="X687" s="89"/>
      <c r="Y687" s="482"/>
      <c r="Z687" s="90"/>
      <c r="AA687" s="91"/>
      <c r="AB687" s="45">
        <f>ROUND(ROUND(ROUND(G656*Q680,0)*U687,0)-Z685,0)</f>
        <v>127</v>
      </c>
      <c r="AC687" s="79"/>
    </row>
    <row r="688" ht="16.5" customHeight="1">
      <c r="A688" s="29">
        <v>63.0</v>
      </c>
      <c r="B688" s="30">
        <v>2094.0</v>
      </c>
      <c r="C688" s="32" t="s">
        <v>719</v>
      </c>
      <c r="D688" s="94"/>
      <c r="E688" s="94"/>
      <c r="F688" s="103"/>
      <c r="G688" s="8"/>
      <c r="H688" s="8"/>
      <c r="I688" s="54"/>
      <c r="J688" s="69"/>
      <c r="K688" s="65"/>
      <c r="L688" s="65"/>
      <c r="M688" s="83"/>
      <c r="N688" s="134"/>
      <c r="O688" s="134"/>
      <c r="P688" s="83"/>
      <c r="Q688" s="90"/>
      <c r="R688" s="90"/>
      <c r="S688" s="484"/>
      <c r="T688" s="56"/>
      <c r="U688" s="72"/>
      <c r="V688" s="73" t="s">
        <v>20</v>
      </c>
      <c r="W688" s="74" t="s">
        <v>21</v>
      </c>
      <c r="X688" s="92">
        <v>0.85</v>
      </c>
      <c r="Y688" s="482"/>
      <c r="Z688" s="90"/>
      <c r="AA688" s="91"/>
      <c r="AB688" s="45">
        <f>ROUND(ROUND(ROUND(ROUND(G656*Q680,0)*U687,0)*X688,0)-Z685,0)</f>
        <v>107</v>
      </c>
      <c r="AC688" s="79"/>
    </row>
    <row r="689" ht="16.5" customHeight="1">
      <c r="A689" s="29">
        <v>63.0</v>
      </c>
      <c r="B689" s="30">
        <v>2095.0</v>
      </c>
      <c r="C689" s="32" t="s">
        <v>720</v>
      </c>
      <c r="D689" s="94"/>
      <c r="E689" s="94"/>
      <c r="F689" s="103"/>
      <c r="G689" s="8"/>
      <c r="H689" s="8"/>
      <c r="I689" s="54"/>
      <c r="J689" s="69"/>
      <c r="K689" s="65"/>
      <c r="L689" s="65"/>
      <c r="M689" s="83"/>
      <c r="N689" s="133"/>
      <c r="O689" s="137"/>
      <c r="P689" s="83"/>
      <c r="Q689" s="90"/>
      <c r="R689" s="90"/>
      <c r="S689" s="128" t="s">
        <v>329</v>
      </c>
      <c r="T689" s="83" t="s">
        <v>21</v>
      </c>
      <c r="U689" s="91">
        <f>$U$299</f>
        <v>0.85</v>
      </c>
      <c r="V689" s="77"/>
      <c r="W689" s="77"/>
      <c r="X689" s="72"/>
      <c r="Y689" s="482"/>
      <c r="Z689" s="90"/>
      <c r="AA689" s="91"/>
      <c r="AB689" s="45">
        <f>ROUND(ROUND(ROUND(G656*Q680,0)*U689,0)-Z685,0)</f>
        <v>155</v>
      </c>
      <c r="AC689" s="79"/>
    </row>
    <row r="690" ht="16.5" customHeight="1">
      <c r="A690" s="29">
        <v>63.0</v>
      </c>
      <c r="B690" s="30">
        <v>2096.0</v>
      </c>
      <c r="C690" s="32" t="s">
        <v>721</v>
      </c>
      <c r="D690" s="94"/>
      <c r="E690" s="94"/>
      <c r="F690" s="103"/>
      <c r="G690" s="8"/>
      <c r="H690" s="8"/>
      <c r="I690" s="54"/>
      <c r="J690" s="69"/>
      <c r="K690" s="65"/>
      <c r="L690" s="65"/>
      <c r="M690" s="83"/>
      <c r="N690" s="142"/>
      <c r="O690" s="137"/>
      <c r="P690" s="83"/>
      <c r="Q690" s="90"/>
      <c r="R690" s="90"/>
      <c r="S690" s="484"/>
      <c r="T690" s="56"/>
      <c r="U690" s="72"/>
      <c r="V690" s="73" t="s">
        <v>20</v>
      </c>
      <c r="W690" s="74" t="s">
        <v>21</v>
      </c>
      <c r="X690" s="92">
        <v>0.85</v>
      </c>
      <c r="Y690" s="484"/>
      <c r="Z690" s="77"/>
      <c r="AA690" s="72"/>
      <c r="AB690" s="45">
        <f>ROUND(ROUND(ROUND(ROUND(G656*Q680,0)*U689,0)*X690,0)-Z685,0)</f>
        <v>131</v>
      </c>
      <c r="AC690" s="79"/>
    </row>
    <row r="691" ht="16.5" customHeight="1">
      <c r="A691" s="29">
        <v>63.0</v>
      </c>
      <c r="B691" s="30">
        <v>2097.0</v>
      </c>
      <c r="C691" s="32" t="s">
        <v>722</v>
      </c>
      <c r="D691" s="94"/>
      <c r="E691" s="94"/>
      <c r="F691" s="94"/>
      <c r="G691" s="140"/>
      <c r="H691" s="140"/>
      <c r="I691" s="95"/>
      <c r="J691" s="82" t="s">
        <v>38</v>
      </c>
      <c r="K691" s="96"/>
      <c r="L691" s="96"/>
      <c r="M691" s="39"/>
      <c r="N691" s="40"/>
      <c r="O691" s="41"/>
      <c r="P691" s="7"/>
      <c r="Q691" s="7"/>
      <c r="R691" s="7"/>
      <c r="S691" s="118"/>
      <c r="T691" s="41"/>
      <c r="U691" s="42"/>
      <c r="V691" s="43"/>
      <c r="W691" s="43"/>
      <c r="X691" s="43"/>
      <c r="Y691" s="43"/>
      <c r="Z691" s="43"/>
      <c r="AA691" s="44"/>
      <c r="AB691" s="45">
        <f>ROUND(G656+K692,0)</f>
        <v>382</v>
      </c>
      <c r="AC691" s="79"/>
    </row>
    <row r="692" ht="16.5" customHeight="1">
      <c r="A692" s="29">
        <v>63.0</v>
      </c>
      <c r="B692" s="30">
        <v>2098.0</v>
      </c>
      <c r="C692" s="32" t="s">
        <v>723</v>
      </c>
      <c r="D692" s="94"/>
      <c r="E692" s="94"/>
      <c r="F692" s="94"/>
      <c r="G692" s="140"/>
      <c r="H692" s="140"/>
      <c r="I692" s="95"/>
      <c r="J692" s="482"/>
      <c r="K692" s="83">
        <v>6.0</v>
      </c>
      <c r="L692" s="97" t="s">
        <v>40</v>
      </c>
      <c r="M692" s="54"/>
      <c r="N692" s="125"/>
      <c r="O692" s="83"/>
      <c r="P692" s="8"/>
      <c r="Q692" s="8"/>
      <c r="R692" s="8"/>
      <c r="S692" s="126"/>
      <c r="T692" s="56"/>
      <c r="U692" s="58"/>
      <c r="V692" s="59" t="s">
        <v>20</v>
      </c>
      <c r="W692" s="41" t="s">
        <v>21</v>
      </c>
      <c r="X692" s="60">
        <v>0.85</v>
      </c>
      <c r="Y692" s="43"/>
      <c r="Z692" s="43"/>
      <c r="AA692" s="44"/>
      <c r="AB692" s="45">
        <f>ROUND(ROUND(G656+K692,0)*X692,0)</f>
        <v>325</v>
      </c>
      <c r="AC692" s="79"/>
    </row>
    <row r="693" ht="16.5" customHeight="1">
      <c r="A693" s="29">
        <v>63.0</v>
      </c>
      <c r="B693" s="30">
        <v>2099.0</v>
      </c>
      <c r="C693" s="32" t="s">
        <v>724</v>
      </c>
      <c r="D693" s="94"/>
      <c r="E693" s="94"/>
      <c r="F693" s="94"/>
      <c r="G693" s="140"/>
      <c r="H693" s="140"/>
      <c r="I693" s="95"/>
      <c r="J693" s="482"/>
      <c r="K693" s="65"/>
      <c r="L693" s="83"/>
      <c r="M693" s="100"/>
      <c r="N693" s="127"/>
      <c r="O693" s="14"/>
      <c r="P693" s="8"/>
      <c r="Q693" s="8"/>
      <c r="R693" s="8"/>
      <c r="S693" s="128" t="s">
        <v>326</v>
      </c>
      <c r="T693" s="41" t="s">
        <v>21</v>
      </c>
      <c r="U693" s="68">
        <f>$U$297</f>
        <v>0.7</v>
      </c>
      <c r="V693" s="88"/>
      <c r="W693" s="88"/>
      <c r="X693" s="88"/>
      <c r="Y693" s="88"/>
      <c r="Z693" s="88"/>
      <c r="AA693" s="89"/>
      <c r="AB693" s="45">
        <f>ROUND(ROUND(G656+K692,0)*U693,0)</f>
        <v>267</v>
      </c>
      <c r="AC693" s="79"/>
    </row>
    <row r="694" ht="16.5" customHeight="1">
      <c r="A694" s="29">
        <v>63.0</v>
      </c>
      <c r="B694" s="30">
        <v>2100.0</v>
      </c>
      <c r="C694" s="32" t="s">
        <v>725</v>
      </c>
      <c r="D694" s="94"/>
      <c r="E694" s="94"/>
      <c r="F694" s="94"/>
      <c r="G694" s="140"/>
      <c r="H694" s="140"/>
      <c r="I694" s="95"/>
      <c r="J694" s="482"/>
      <c r="K694" s="65"/>
      <c r="L694" s="83"/>
      <c r="M694" s="100"/>
      <c r="N694" s="127"/>
      <c r="O694" s="14"/>
      <c r="P694" s="8"/>
      <c r="Q694" s="8"/>
      <c r="R694" s="8"/>
      <c r="S694" s="484"/>
      <c r="T694" s="56"/>
      <c r="U694" s="72"/>
      <c r="V694" s="73" t="s">
        <v>20</v>
      </c>
      <c r="W694" s="74" t="s">
        <v>21</v>
      </c>
      <c r="X694" s="75">
        <v>0.85</v>
      </c>
      <c r="Y694" s="43"/>
      <c r="Z694" s="43"/>
      <c r="AA694" s="44"/>
      <c r="AB694" s="45">
        <f>ROUND(ROUND(ROUND(G656+K692,0)*U693,0)*X694,0)</f>
        <v>227</v>
      </c>
      <c r="AC694" s="79"/>
    </row>
    <row r="695" ht="16.5" customHeight="1">
      <c r="A695" s="29">
        <v>63.0</v>
      </c>
      <c r="B695" s="30">
        <v>2101.0</v>
      </c>
      <c r="C695" s="32" t="s">
        <v>726</v>
      </c>
      <c r="D695" s="94"/>
      <c r="E695" s="94"/>
      <c r="F695" s="94"/>
      <c r="G695" s="140"/>
      <c r="H695" s="140"/>
      <c r="I695" s="95"/>
      <c r="J695" s="482"/>
      <c r="K695" s="65"/>
      <c r="L695" s="83"/>
      <c r="M695" s="100"/>
      <c r="N695" s="127"/>
      <c r="O695" s="14"/>
      <c r="P695" s="8"/>
      <c r="Q695" s="8"/>
      <c r="R695" s="8"/>
      <c r="S695" s="128" t="s">
        <v>329</v>
      </c>
      <c r="T695" s="41" t="s">
        <v>21</v>
      </c>
      <c r="U695" s="68">
        <f>$U$299</f>
        <v>0.85</v>
      </c>
      <c r="V695" s="77"/>
      <c r="W695" s="77"/>
      <c r="X695" s="77"/>
      <c r="Y695" s="77"/>
      <c r="Z695" s="77"/>
      <c r="AA695" s="72"/>
      <c r="AB695" s="45">
        <f>ROUND(ROUND(G656+K692,0)*U695,0)</f>
        <v>325</v>
      </c>
      <c r="AC695" s="79"/>
    </row>
    <row r="696" ht="16.5" customHeight="1">
      <c r="A696" s="29">
        <v>63.0</v>
      </c>
      <c r="B696" s="30">
        <v>2102.0</v>
      </c>
      <c r="C696" s="32" t="s">
        <v>727</v>
      </c>
      <c r="D696" s="94"/>
      <c r="E696" s="94"/>
      <c r="F696" s="94"/>
      <c r="G696" s="140"/>
      <c r="H696" s="140"/>
      <c r="I696" s="95"/>
      <c r="J696" s="482"/>
      <c r="K696" s="65"/>
      <c r="L696" s="83"/>
      <c r="M696" s="100"/>
      <c r="N696" s="127"/>
      <c r="O696" s="14"/>
      <c r="P696" s="8"/>
      <c r="Q696" s="8"/>
      <c r="R696" s="8"/>
      <c r="S696" s="484"/>
      <c r="T696" s="56"/>
      <c r="U696" s="72"/>
      <c r="V696" s="73" t="s">
        <v>20</v>
      </c>
      <c r="W696" s="74" t="s">
        <v>21</v>
      </c>
      <c r="X696" s="75">
        <v>0.85</v>
      </c>
      <c r="Y696" s="43"/>
      <c r="Z696" s="43"/>
      <c r="AA696" s="44"/>
      <c r="AB696" s="45">
        <f>ROUND(ROUND(ROUND(G656+K692,0)*U695,0)*X696,0)</f>
        <v>276</v>
      </c>
      <c r="AC696" s="79"/>
    </row>
    <row r="697" ht="16.5" customHeight="1">
      <c r="A697" s="29">
        <v>63.0</v>
      </c>
      <c r="B697" s="30">
        <v>2103.0</v>
      </c>
      <c r="C697" s="32" t="s">
        <v>728</v>
      </c>
      <c r="D697" s="94"/>
      <c r="E697" s="94"/>
      <c r="F697" s="94"/>
      <c r="G697" s="140"/>
      <c r="H697" s="140"/>
      <c r="I697" s="95"/>
      <c r="J697" s="69"/>
      <c r="K697" s="65"/>
      <c r="L697" s="83"/>
      <c r="M697" s="100"/>
      <c r="N697" s="127"/>
      <c r="O697" s="14"/>
      <c r="P697" s="8"/>
      <c r="Q697" s="8"/>
      <c r="R697" s="8"/>
      <c r="S697" s="118"/>
      <c r="T697" s="41"/>
      <c r="U697" s="42"/>
      <c r="V697" s="43"/>
      <c r="W697" s="43"/>
      <c r="X697" s="44"/>
      <c r="Y697" s="82" t="s">
        <v>30</v>
      </c>
      <c r="Z697" s="83">
        <v>5.0</v>
      </c>
      <c r="AA697" s="84" t="s">
        <v>31</v>
      </c>
      <c r="AB697" s="45">
        <f>ROUND(ROUND(G656+K692,0)-Z697,0)</f>
        <v>377</v>
      </c>
      <c r="AC697" s="79"/>
    </row>
    <row r="698" ht="16.5" customHeight="1">
      <c r="A698" s="29">
        <v>63.0</v>
      </c>
      <c r="B698" s="30">
        <v>2104.0</v>
      </c>
      <c r="C698" s="32" t="s">
        <v>729</v>
      </c>
      <c r="D698" s="94"/>
      <c r="E698" s="94"/>
      <c r="F698" s="94"/>
      <c r="G698" s="140"/>
      <c r="H698" s="140"/>
      <c r="I698" s="95"/>
      <c r="J698" s="69"/>
      <c r="K698" s="65"/>
      <c r="L698" s="83"/>
      <c r="M698" s="100"/>
      <c r="N698" s="127"/>
      <c r="O698" s="14"/>
      <c r="P698" s="8"/>
      <c r="Q698" s="8"/>
      <c r="R698" s="8"/>
      <c r="S698" s="126"/>
      <c r="T698" s="56"/>
      <c r="U698" s="58"/>
      <c r="V698" s="59" t="s">
        <v>20</v>
      </c>
      <c r="W698" s="41" t="s">
        <v>21</v>
      </c>
      <c r="X698" s="86">
        <v>0.85</v>
      </c>
      <c r="Y698" s="482"/>
      <c r="Z698" s="83"/>
      <c r="AA698" s="84"/>
      <c r="AB698" s="45">
        <f>ROUND(ROUND(ROUND(G656+K692,0)*X698,0)-Z697,0)</f>
        <v>320</v>
      </c>
      <c r="AC698" s="79"/>
    </row>
    <row r="699" ht="16.5" customHeight="1">
      <c r="A699" s="29">
        <v>63.0</v>
      </c>
      <c r="B699" s="30">
        <v>2105.0</v>
      </c>
      <c r="C699" s="32" t="s">
        <v>730</v>
      </c>
      <c r="D699" s="94"/>
      <c r="E699" s="94"/>
      <c r="F699" s="94"/>
      <c r="G699" s="140"/>
      <c r="H699" s="140"/>
      <c r="I699" s="95"/>
      <c r="J699" s="69"/>
      <c r="K699" s="65"/>
      <c r="L699" s="83"/>
      <c r="M699" s="100"/>
      <c r="N699" s="127"/>
      <c r="O699" s="14"/>
      <c r="P699" s="8"/>
      <c r="Q699" s="8"/>
      <c r="R699" s="8"/>
      <c r="S699" s="128" t="s">
        <v>326</v>
      </c>
      <c r="T699" s="83" t="s">
        <v>21</v>
      </c>
      <c r="U699" s="91">
        <v>0.7</v>
      </c>
      <c r="V699" s="88"/>
      <c r="W699" s="88"/>
      <c r="X699" s="89"/>
      <c r="Y699" s="482"/>
      <c r="Z699" s="90"/>
      <c r="AA699" s="91"/>
      <c r="AB699" s="45">
        <f>ROUND(ROUND(ROUND(G656+K692,0)*U699,0)-Z697,0)</f>
        <v>262</v>
      </c>
      <c r="AC699" s="79"/>
    </row>
    <row r="700" ht="16.5" customHeight="1">
      <c r="A700" s="29">
        <v>63.0</v>
      </c>
      <c r="B700" s="30">
        <v>2106.0</v>
      </c>
      <c r="C700" s="32" t="s">
        <v>731</v>
      </c>
      <c r="D700" s="94"/>
      <c r="E700" s="94"/>
      <c r="F700" s="94"/>
      <c r="G700" s="140"/>
      <c r="H700" s="140"/>
      <c r="I700" s="95"/>
      <c r="J700" s="69"/>
      <c r="K700" s="65"/>
      <c r="L700" s="83"/>
      <c r="M700" s="100"/>
      <c r="N700" s="127"/>
      <c r="O700" s="14"/>
      <c r="P700" s="8"/>
      <c r="Q700" s="8"/>
      <c r="R700" s="8"/>
      <c r="S700" s="484"/>
      <c r="T700" s="56"/>
      <c r="U700" s="72"/>
      <c r="V700" s="73" t="s">
        <v>20</v>
      </c>
      <c r="W700" s="74" t="s">
        <v>21</v>
      </c>
      <c r="X700" s="92">
        <v>0.85</v>
      </c>
      <c r="Y700" s="482"/>
      <c r="Z700" s="90"/>
      <c r="AA700" s="91"/>
      <c r="AB700" s="45">
        <f>ROUND(ROUND(ROUND(ROUND(G656+K692,0)*U699,0)*X700,0)-Z697,0)</f>
        <v>222</v>
      </c>
      <c r="AC700" s="79"/>
    </row>
    <row r="701" ht="16.5" customHeight="1">
      <c r="A701" s="29">
        <v>63.0</v>
      </c>
      <c r="B701" s="30">
        <v>2107.0</v>
      </c>
      <c r="C701" s="32" t="s">
        <v>732</v>
      </c>
      <c r="D701" s="94"/>
      <c r="E701" s="94"/>
      <c r="F701" s="94"/>
      <c r="G701" s="140"/>
      <c r="H701" s="140"/>
      <c r="I701" s="95"/>
      <c r="J701" s="69"/>
      <c r="K701" s="65"/>
      <c r="L701" s="83"/>
      <c r="M701" s="100"/>
      <c r="N701" s="127"/>
      <c r="O701" s="14"/>
      <c r="P701" s="8"/>
      <c r="Q701" s="8"/>
      <c r="R701" s="8"/>
      <c r="S701" s="128" t="s">
        <v>329</v>
      </c>
      <c r="T701" s="83" t="s">
        <v>21</v>
      </c>
      <c r="U701" s="91">
        <v>0.85</v>
      </c>
      <c r="V701" s="77"/>
      <c r="W701" s="77"/>
      <c r="X701" s="72"/>
      <c r="Y701" s="482"/>
      <c r="Z701" s="90"/>
      <c r="AA701" s="91"/>
      <c r="AB701" s="45">
        <f>ROUND(ROUND(ROUND(G656+K692,0)*U701,0)-Z697,0)</f>
        <v>320</v>
      </c>
      <c r="AC701" s="79"/>
    </row>
    <row r="702" ht="16.5" customHeight="1">
      <c r="A702" s="29">
        <v>63.0</v>
      </c>
      <c r="B702" s="30">
        <v>2108.0</v>
      </c>
      <c r="C702" s="32" t="s">
        <v>733</v>
      </c>
      <c r="D702" s="94"/>
      <c r="E702" s="94"/>
      <c r="F702" s="94"/>
      <c r="G702" s="140"/>
      <c r="H702" s="140"/>
      <c r="I702" s="95"/>
      <c r="J702" s="69"/>
      <c r="K702" s="65"/>
      <c r="L702" s="83"/>
      <c r="M702" s="100"/>
      <c r="N702" s="127"/>
      <c r="O702" s="14"/>
      <c r="P702" s="8"/>
      <c r="Q702" s="8"/>
      <c r="R702" s="8"/>
      <c r="S702" s="484"/>
      <c r="T702" s="56"/>
      <c r="U702" s="72"/>
      <c r="V702" s="73" t="s">
        <v>20</v>
      </c>
      <c r="W702" s="74" t="s">
        <v>21</v>
      </c>
      <c r="X702" s="92">
        <v>0.85</v>
      </c>
      <c r="Y702" s="484"/>
      <c r="Z702" s="77"/>
      <c r="AA702" s="72"/>
      <c r="AB702" s="45">
        <f>ROUND(ROUND(ROUND(ROUND(G656+K692,0)*U701,0)*X702,0)-Z697,0)</f>
        <v>271</v>
      </c>
      <c r="AC702" s="79"/>
    </row>
    <row r="703" ht="16.5" customHeight="1">
      <c r="A703" s="29">
        <v>63.0</v>
      </c>
      <c r="B703" s="30">
        <v>2109.0</v>
      </c>
      <c r="C703" s="32" t="s">
        <v>734</v>
      </c>
      <c r="D703" s="94"/>
      <c r="E703" s="94"/>
      <c r="F703" s="127"/>
      <c r="G703" s="98"/>
      <c r="H703" s="8"/>
      <c r="I703" s="54"/>
      <c r="J703" s="69"/>
      <c r="K703" s="65"/>
      <c r="L703" s="83"/>
      <c r="M703" s="100"/>
      <c r="N703" s="33" t="s">
        <v>23</v>
      </c>
      <c r="O703" s="130" t="s">
        <v>24</v>
      </c>
      <c r="P703" s="7"/>
      <c r="Q703" s="7"/>
      <c r="R703" s="39"/>
      <c r="S703" s="118"/>
      <c r="T703" s="41"/>
      <c r="U703" s="42"/>
      <c r="V703" s="43"/>
      <c r="W703" s="43"/>
      <c r="X703" s="43"/>
      <c r="Y703" s="43"/>
      <c r="Z703" s="43"/>
      <c r="AA703" s="44"/>
      <c r="AB703" s="45">
        <f>ROUND(ROUND(G656+K692,0)*Q704,0)</f>
        <v>267</v>
      </c>
      <c r="AC703" s="79"/>
    </row>
    <row r="704" ht="16.5" customHeight="1">
      <c r="A704" s="29">
        <v>63.0</v>
      </c>
      <c r="B704" s="30">
        <v>2110.0</v>
      </c>
      <c r="C704" s="32" t="s">
        <v>735</v>
      </c>
      <c r="D704" s="94"/>
      <c r="E704" s="94"/>
      <c r="F704" s="127"/>
      <c r="G704" s="98"/>
      <c r="H704" s="8"/>
      <c r="I704" s="54"/>
      <c r="J704" s="69"/>
      <c r="K704" s="83"/>
      <c r="L704" s="97"/>
      <c r="M704" s="100"/>
      <c r="N704" s="481"/>
      <c r="O704" s="482"/>
      <c r="P704" s="83" t="s">
        <v>21</v>
      </c>
      <c r="Q704" s="90">
        <v>0.7</v>
      </c>
      <c r="R704" s="54"/>
      <c r="S704" s="126"/>
      <c r="T704" s="56"/>
      <c r="U704" s="58"/>
      <c r="V704" s="59" t="s">
        <v>20</v>
      </c>
      <c r="W704" s="41" t="s">
        <v>21</v>
      </c>
      <c r="X704" s="60">
        <v>0.85</v>
      </c>
      <c r="Y704" s="43"/>
      <c r="Z704" s="43"/>
      <c r="AA704" s="44"/>
      <c r="AB704" s="45">
        <f>ROUND(ROUND(ROUND(G656+K692,0)*Q704,0)*X704,0)</f>
        <v>227</v>
      </c>
      <c r="AC704" s="79"/>
    </row>
    <row r="705" ht="16.5" customHeight="1">
      <c r="A705" s="29">
        <v>63.0</v>
      </c>
      <c r="B705" s="30">
        <v>2111.0</v>
      </c>
      <c r="C705" s="32" t="s">
        <v>736</v>
      </c>
      <c r="D705" s="94"/>
      <c r="E705" s="94"/>
      <c r="F705" s="103"/>
      <c r="G705" s="8"/>
      <c r="H705" s="8"/>
      <c r="I705" s="54"/>
      <c r="J705" s="69"/>
      <c r="K705" s="65"/>
      <c r="L705" s="65"/>
      <c r="M705" s="132"/>
      <c r="N705" s="481"/>
      <c r="O705" s="482"/>
      <c r="P705" s="83"/>
      <c r="Q705" s="90"/>
      <c r="R705" s="91"/>
      <c r="S705" s="128" t="s">
        <v>326</v>
      </c>
      <c r="T705" s="41" t="s">
        <v>21</v>
      </c>
      <c r="U705" s="68">
        <f>$U$297</f>
        <v>0.7</v>
      </c>
      <c r="V705" s="88"/>
      <c r="W705" s="88"/>
      <c r="X705" s="88"/>
      <c r="Y705" s="88"/>
      <c r="Z705" s="88"/>
      <c r="AA705" s="89"/>
      <c r="AB705" s="45">
        <f>ROUND(ROUND(ROUND(G656+K692,0)*Q704,0)*U705,0)</f>
        <v>187</v>
      </c>
      <c r="AC705" s="79"/>
    </row>
    <row r="706" ht="16.5" customHeight="1">
      <c r="A706" s="29">
        <v>63.0</v>
      </c>
      <c r="B706" s="30">
        <v>2112.0</v>
      </c>
      <c r="C706" s="32" t="s">
        <v>737</v>
      </c>
      <c r="D706" s="94"/>
      <c r="E706" s="94"/>
      <c r="F706" s="103"/>
      <c r="G706" s="8"/>
      <c r="H706" s="8"/>
      <c r="I706" s="54"/>
      <c r="J706" s="69"/>
      <c r="K706" s="65"/>
      <c r="L706" s="65"/>
      <c r="M706" s="132"/>
      <c r="N706" s="481"/>
      <c r="O706" s="482"/>
      <c r="P706" s="83"/>
      <c r="Q706" s="90"/>
      <c r="R706" s="91"/>
      <c r="S706" s="484"/>
      <c r="T706" s="56"/>
      <c r="U706" s="72"/>
      <c r="V706" s="73" t="s">
        <v>20</v>
      </c>
      <c r="W706" s="74" t="s">
        <v>21</v>
      </c>
      <c r="X706" s="75">
        <v>0.85</v>
      </c>
      <c r="Y706" s="43"/>
      <c r="Z706" s="43"/>
      <c r="AA706" s="44"/>
      <c r="AB706" s="45">
        <f>ROUND(ROUND(ROUND(ROUND(G656+K692,0)*Q704,0)*U705,0)*X706,0)</f>
        <v>159</v>
      </c>
      <c r="AC706" s="79"/>
    </row>
    <row r="707" ht="16.5" customHeight="1">
      <c r="A707" s="29">
        <v>63.0</v>
      </c>
      <c r="B707" s="30">
        <v>2113.0</v>
      </c>
      <c r="C707" s="32" t="s">
        <v>738</v>
      </c>
      <c r="D707" s="94"/>
      <c r="E707" s="94"/>
      <c r="F707" s="103"/>
      <c r="G707" s="8"/>
      <c r="H707" s="8"/>
      <c r="I707" s="54"/>
      <c r="J707" s="69"/>
      <c r="K707" s="65"/>
      <c r="L707" s="65"/>
      <c r="M707" s="132"/>
      <c r="N707" s="481"/>
      <c r="O707" s="482"/>
      <c r="P707" s="83"/>
      <c r="Q707" s="90"/>
      <c r="R707" s="91"/>
      <c r="S707" s="128" t="s">
        <v>329</v>
      </c>
      <c r="T707" s="41" t="s">
        <v>21</v>
      </c>
      <c r="U707" s="68">
        <f>$U$299</f>
        <v>0.85</v>
      </c>
      <c r="V707" s="77"/>
      <c r="W707" s="77"/>
      <c r="X707" s="77"/>
      <c r="Y707" s="77"/>
      <c r="Z707" s="77"/>
      <c r="AA707" s="72"/>
      <c r="AB707" s="45">
        <f>ROUND(ROUND(ROUND(G656+K692,0)*Q704,0)*U707,0)</f>
        <v>227</v>
      </c>
      <c r="AC707" s="79"/>
    </row>
    <row r="708" ht="16.5" customHeight="1">
      <c r="A708" s="29">
        <v>63.0</v>
      </c>
      <c r="B708" s="30">
        <v>2114.0</v>
      </c>
      <c r="C708" s="32" t="s">
        <v>739</v>
      </c>
      <c r="D708" s="94"/>
      <c r="E708" s="94"/>
      <c r="F708" s="103"/>
      <c r="G708" s="8"/>
      <c r="H708" s="8"/>
      <c r="I708" s="54"/>
      <c r="J708" s="69"/>
      <c r="K708" s="65"/>
      <c r="L708" s="65"/>
      <c r="M708" s="132"/>
      <c r="N708" s="133"/>
      <c r="O708" s="482"/>
      <c r="P708" s="83"/>
      <c r="Q708" s="90"/>
      <c r="R708" s="91"/>
      <c r="S708" s="484"/>
      <c r="T708" s="56"/>
      <c r="U708" s="72"/>
      <c r="V708" s="73" t="s">
        <v>20</v>
      </c>
      <c r="W708" s="74" t="s">
        <v>21</v>
      </c>
      <c r="X708" s="75">
        <v>0.85</v>
      </c>
      <c r="Y708" s="43"/>
      <c r="Z708" s="43"/>
      <c r="AA708" s="44"/>
      <c r="AB708" s="45">
        <f>ROUND(ROUND(ROUND(ROUND(G656+K692,0)*Q704,0)*U707,0)*X708,0)</f>
        <v>193</v>
      </c>
      <c r="AC708" s="79"/>
    </row>
    <row r="709" ht="16.5" customHeight="1">
      <c r="A709" s="29">
        <v>63.0</v>
      </c>
      <c r="B709" s="30">
        <v>2115.0</v>
      </c>
      <c r="C709" s="32" t="s">
        <v>740</v>
      </c>
      <c r="D709" s="94"/>
      <c r="E709" s="94"/>
      <c r="F709" s="103"/>
      <c r="G709" s="8"/>
      <c r="H709" s="8"/>
      <c r="I709" s="54"/>
      <c r="J709" s="69"/>
      <c r="K709" s="65"/>
      <c r="L709" s="65"/>
      <c r="M709" s="132"/>
      <c r="N709" s="133"/>
      <c r="O709" s="134"/>
      <c r="P709" s="83"/>
      <c r="Q709" s="90"/>
      <c r="R709" s="91"/>
      <c r="S709" s="118"/>
      <c r="T709" s="41"/>
      <c r="U709" s="42"/>
      <c r="V709" s="43"/>
      <c r="W709" s="43"/>
      <c r="X709" s="44"/>
      <c r="Y709" s="82" t="s">
        <v>30</v>
      </c>
      <c r="Z709" s="83">
        <v>5.0</v>
      </c>
      <c r="AA709" s="84" t="s">
        <v>31</v>
      </c>
      <c r="AB709" s="45">
        <f>ROUND(ROUND(ROUND(G656+K692,0)*Q704,0)-Z709,0)</f>
        <v>262</v>
      </c>
      <c r="AC709" s="79"/>
    </row>
    <row r="710" ht="16.5" customHeight="1">
      <c r="A710" s="29">
        <v>63.0</v>
      </c>
      <c r="B710" s="30">
        <v>2116.0</v>
      </c>
      <c r="C710" s="32" t="s">
        <v>741</v>
      </c>
      <c r="D710" s="94"/>
      <c r="E710" s="94"/>
      <c r="F710" s="103"/>
      <c r="G710" s="8"/>
      <c r="H710" s="8"/>
      <c r="I710" s="54"/>
      <c r="J710" s="69"/>
      <c r="K710" s="65"/>
      <c r="L710" s="65"/>
      <c r="M710" s="132"/>
      <c r="N710" s="134"/>
      <c r="O710" s="134"/>
      <c r="P710" s="83"/>
      <c r="Q710" s="90"/>
      <c r="R710" s="91"/>
      <c r="S710" s="126"/>
      <c r="T710" s="56"/>
      <c r="U710" s="58"/>
      <c r="V710" s="59" t="s">
        <v>20</v>
      </c>
      <c r="W710" s="41" t="s">
        <v>21</v>
      </c>
      <c r="X710" s="86">
        <v>0.85</v>
      </c>
      <c r="Y710" s="482"/>
      <c r="Z710" s="83"/>
      <c r="AA710" s="84"/>
      <c r="AB710" s="45">
        <f>ROUND(ROUND(ROUND(ROUND(G656+K692,0)*Q704,0)*X710,0)-Z709,0)</f>
        <v>222</v>
      </c>
      <c r="AC710" s="79"/>
    </row>
    <row r="711" ht="16.5" customHeight="1">
      <c r="A711" s="29">
        <v>63.0</v>
      </c>
      <c r="B711" s="30">
        <v>2117.0</v>
      </c>
      <c r="C711" s="32" t="s">
        <v>742</v>
      </c>
      <c r="D711" s="94"/>
      <c r="E711" s="94"/>
      <c r="F711" s="103"/>
      <c r="G711" s="8"/>
      <c r="H711" s="8"/>
      <c r="I711" s="54"/>
      <c r="J711" s="69"/>
      <c r="K711" s="65"/>
      <c r="L711" s="65"/>
      <c r="M711" s="132"/>
      <c r="N711" s="134"/>
      <c r="O711" s="134"/>
      <c r="P711" s="83"/>
      <c r="Q711" s="90"/>
      <c r="R711" s="91"/>
      <c r="S711" s="128" t="s">
        <v>326</v>
      </c>
      <c r="T711" s="83" t="s">
        <v>21</v>
      </c>
      <c r="U711" s="91">
        <f>$U$297</f>
        <v>0.7</v>
      </c>
      <c r="V711" s="88"/>
      <c r="W711" s="88"/>
      <c r="X711" s="89"/>
      <c r="Y711" s="482"/>
      <c r="Z711" s="90"/>
      <c r="AA711" s="91"/>
      <c r="AB711" s="45">
        <f>ROUND(ROUND(ROUND(ROUND(G656+K692,0)*Q704,0)*U711,0)-Z709,0)</f>
        <v>182</v>
      </c>
      <c r="AC711" s="79"/>
    </row>
    <row r="712" ht="16.5" customHeight="1">
      <c r="A712" s="29">
        <v>63.0</v>
      </c>
      <c r="B712" s="30">
        <v>2118.0</v>
      </c>
      <c r="C712" s="32" t="s">
        <v>743</v>
      </c>
      <c r="D712" s="94"/>
      <c r="E712" s="94"/>
      <c r="F712" s="103"/>
      <c r="G712" s="8"/>
      <c r="H712" s="8"/>
      <c r="I712" s="54"/>
      <c r="J712" s="69"/>
      <c r="K712" s="65"/>
      <c r="L712" s="65"/>
      <c r="M712" s="132"/>
      <c r="N712" s="134"/>
      <c r="O712" s="134"/>
      <c r="P712" s="83"/>
      <c r="Q712" s="90"/>
      <c r="R712" s="91"/>
      <c r="S712" s="484"/>
      <c r="T712" s="56"/>
      <c r="U712" s="72"/>
      <c r="V712" s="73" t="s">
        <v>20</v>
      </c>
      <c r="W712" s="74" t="s">
        <v>21</v>
      </c>
      <c r="X712" s="92">
        <v>0.85</v>
      </c>
      <c r="Y712" s="482"/>
      <c r="Z712" s="90"/>
      <c r="AA712" s="91"/>
      <c r="AB712" s="45">
        <f>ROUND(ROUND(ROUND(ROUND(ROUND(G656+K692,0)*Q704,0)*U711,0)*X712,0)-Z709,0)</f>
        <v>154</v>
      </c>
      <c r="AC712" s="79"/>
    </row>
    <row r="713" ht="16.5" customHeight="1">
      <c r="A713" s="29">
        <v>63.0</v>
      </c>
      <c r="B713" s="30">
        <v>2119.0</v>
      </c>
      <c r="C713" s="32" t="s">
        <v>744</v>
      </c>
      <c r="D713" s="94"/>
      <c r="E713" s="94"/>
      <c r="F713" s="103"/>
      <c r="G713" s="8"/>
      <c r="H713" s="8"/>
      <c r="I713" s="54"/>
      <c r="J713" s="69"/>
      <c r="K713" s="65"/>
      <c r="L713" s="65"/>
      <c r="M713" s="132"/>
      <c r="N713" s="134"/>
      <c r="O713" s="134"/>
      <c r="P713" s="83"/>
      <c r="Q713" s="90"/>
      <c r="R713" s="91"/>
      <c r="S713" s="128" t="s">
        <v>329</v>
      </c>
      <c r="T713" s="83" t="s">
        <v>21</v>
      </c>
      <c r="U713" s="91">
        <f>$U$299</f>
        <v>0.85</v>
      </c>
      <c r="V713" s="77"/>
      <c r="W713" s="77"/>
      <c r="X713" s="72"/>
      <c r="Y713" s="482"/>
      <c r="Z713" s="90"/>
      <c r="AA713" s="91"/>
      <c r="AB713" s="45">
        <f>ROUND(ROUND(ROUND(ROUND(G656+K692,0)*Q704,0)*U713,0)-Z709,0)</f>
        <v>222</v>
      </c>
      <c r="AC713" s="79"/>
    </row>
    <row r="714" ht="16.5" customHeight="1">
      <c r="A714" s="29">
        <v>63.0</v>
      </c>
      <c r="B714" s="30">
        <v>2120.0</v>
      </c>
      <c r="C714" s="32" t="s">
        <v>745</v>
      </c>
      <c r="D714" s="94"/>
      <c r="E714" s="94"/>
      <c r="F714" s="103"/>
      <c r="G714" s="8"/>
      <c r="H714" s="8"/>
      <c r="I714" s="54"/>
      <c r="J714" s="69"/>
      <c r="K714" s="65"/>
      <c r="L714" s="65"/>
      <c r="M714" s="132"/>
      <c r="N714" s="134"/>
      <c r="O714" s="134"/>
      <c r="P714" s="83"/>
      <c r="Q714" s="90"/>
      <c r="R714" s="91"/>
      <c r="S714" s="484"/>
      <c r="T714" s="56"/>
      <c r="U714" s="72"/>
      <c r="V714" s="73" t="s">
        <v>20</v>
      </c>
      <c r="W714" s="74" t="s">
        <v>21</v>
      </c>
      <c r="X714" s="92">
        <v>0.85</v>
      </c>
      <c r="Y714" s="484"/>
      <c r="Z714" s="77"/>
      <c r="AA714" s="72"/>
      <c r="AB714" s="45">
        <f>ROUND(ROUND(ROUND(ROUND(ROUND(G656+K692,0)*Q704,0)*U713,0)*X714,0)-Z709,0)</f>
        <v>188</v>
      </c>
      <c r="AC714" s="79"/>
    </row>
    <row r="715" ht="16.5" customHeight="1">
      <c r="A715" s="29">
        <v>63.0</v>
      </c>
      <c r="B715" s="30">
        <v>2121.0</v>
      </c>
      <c r="C715" s="32" t="s">
        <v>746</v>
      </c>
      <c r="D715" s="94"/>
      <c r="E715" s="94"/>
      <c r="F715" s="103"/>
      <c r="G715" s="8"/>
      <c r="H715" s="8"/>
      <c r="I715" s="54"/>
      <c r="J715" s="69"/>
      <c r="K715" s="65"/>
      <c r="L715" s="65"/>
      <c r="M715" s="132"/>
      <c r="N715" s="134"/>
      <c r="O715" s="130" t="s">
        <v>27</v>
      </c>
      <c r="P715" s="41"/>
      <c r="Q715" s="135"/>
      <c r="R715" s="68"/>
      <c r="S715" s="118"/>
      <c r="T715" s="41"/>
      <c r="U715" s="42"/>
      <c r="V715" s="43"/>
      <c r="W715" s="43"/>
      <c r="X715" s="43"/>
      <c r="Y715" s="43"/>
      <c r="Z715" s="43"/>
      <c r="AA715" s="44"/>
      <c r="AB715" s="45">
        <f>ROUND(ROUND(G656+K692,0)*Q716,0)</f>
        <v>191</v>
      </c>
      <c r="AC715" s="79"/>
    </row>
    <row r="716" ht="16.5" customHeight="1">
      <c r="A716" s="29">
        <v>63.0</v>
      </c>
      <c r="B716" s="30">
        <v>2122.0</v>
      </c>
      <c r="C716" s="32" t="s">
        <v>747</v>
      </c>
      <c r="D716" s="94"/>
      <c r="E716" s="94"/>
      <c r="F716" s="103"/>
      <c r="G716" s="8"/>
      <c r="H716" s="8"/>
      <c r="I716" s="54"/>
      <c r="J716" s="69"/>
      <c r="K716" s="65"/>
      <c r="L716" s="65"/>
      <c r="M716" s="132"/>
      <c r="N716" s="134"/>
      <c r="O716" s="482"/>
      <c r="P716" s="83" t="s">
        <v>21</v>
      </c>
      <c r="Q716" s="90">
        <v>0.5</v>
      </c>
      <c r="R716" s="91"/>
      <c r="S716" s="126"/>
      <c r="T716" s="56"/>
      <c r="U716" s="58"/>
      <c r="V716" s="59" t="s">
        <v>20</v>
      </c>
      <c r="W716" s="41" t="s">
        <v>21</v>
      </c>
      <c r="X716" s="60">
        <v>0.85</v>
      </c>
      <c r="Y716" s="43"/>
      <c r="Z716" s="43"/>
      <c r="AA716" s="44"/>
      <c r="AB716" s="114">
        <f>ROUND(ROUND(ROUND(G656+K692,0)*Q716,0)*X716,0)</f>
        <v>162</v>
      </c>
      <c r="AC716" s="79"/>
    </row>
    <row r="717" ht="16.5" customHeight="1">
      <c r="A717" s="29">
        <v>63.0</v>
      </c>
      <c r="B717" s="30">
        <v>2123.0</v>
      </c>
      <c r="C717" s="32" t="s">
        <v>748</v>
      </c>
      <c r="D717" s="94"/>
      <c r="E717" s="94"/>
      <c r="F717" s="103"/>
      <c r="G717" s="8"/>
      <c r="H717" s="8"/>
      <c r="I717" s="54"/>
      <c r="J717" s="69"/>
      <c r="K717" s="65"/>
      <c r="L717" s="65"/>
      <c r="M717" s="132"/>
      <c r="N717" s="134"/>
      <c r="O717" s="482"/>
      <c r="P717" s="83"/>
      <c r="Q717" s="90"/>
      <c r="R717" s="91"/>
      <c r="S717" s="128" t="s">
        <v>326</v>
      </c>
      <c r="T717" s="41" t="s">
        <v>21</v>
      </c>
      <c r="U717" s="68">
        <f>$U$297</f>
        <v>0.7</v>
      </c>
      <c r="V717" s="88"/>
      <c r="W717" s="88"/>
      <c r="X717" s="88"/>
      <c r="Y717" s="88"/>
      <c r="Z717" s="88"/>
      <c r="AA717" s="89"/>
      <c r="AB717" s="45">
        <f>ROUND(ROUND(ROUND(G656+K692,0)*Q716,0)*U717,0)</f>
        <v>134</v>
      </c>
      <c r="AC717" s="79"/>
    </row>
    <row r="718" ht="16.5" customHeight="1">
      <c r="A718" s="29">
        <v>63.0</v>
      </c>
      <c r="B718" s="30">
        <v>2124.0</v>
      </c>
      <c r="C718" s="32" t="s">
        <v>749</v>
      </c>
      <c r="D718" s="94"/>
      <c r="E718" s="94"/>
      <c r="F718" s="103"/>
      <c r="G718" s="8"/>
      <c r="H718" s="8"/>
      <c r="I718" s="54"/>
      <c r="J718" s="69"/>
      <c r="K718" s="65"/>
      <c r="L718" s="65"/>
      <c r="M718" s="132"/>
      <c r="N718" s="134"/>
      <c r="O718" s="482"/>
      <c r="P718" s="83"/>
      <c r="Q718" s="90"/>
      <c r="R718" s="91"/>
      <c r="S718" s="484"/>
      <c r="T718" s="56"/>
      <c r="U718" s="72"/>
      <c r="V718" s="73" t="s">
        <v>20</v>
      </c>
      <c r="W718" s="74" t="s">
        <v>21</v>
      </c>
      <c r="X718" s="75">
        <v>0.85</v>
      </c>
      <c r="Y718" s="43"/>
      <c r="Z718" s="43"/>
      <c r="AA718" s="44"/>
      <c r="AB718" s="45">
        <f>ROUND(ROUND(ROUND(ROUND(G656+K692,0)*Q716,0)*U717,0)*X718,0)</f>
        <v>114</v>
      </c>
      <c r="AC718" s="79"/>
    </row>
    <row r="719" ht="16.5" customHeight="1">
      <c r="A719" s="29">
        <v>63.0</v>
      </c>
      <c r="B719" s="30">
        <v>2125.0</v>
      </c>
      <c r="C719" s="32" t="s">
        <v>750</v>
      </c>
      <c r="D719" s="94"/>
      <c r="E719" s="94"/>
      <c r="F719" s="103"/>
      <c r="G719" s="8"/>
      <c r="H719" s="8"/>
      <c r="I719" s="54"/>
      <c r="J719" s="69"/>
      <c r="K719" s="65"/>
      <c r="L719" s="65"/>
      <c r="M719" s="132"/>
      <c r="N719" s="134"/>
      <c r="O719" s="482"/>
      <c r="P719" s="83"/>
      <c r="Q719" s="90"/>
      <c r="R719" s="91"/>
      <c r="S719" s="128" t="s">
        <v>329</v>
      </c>
      <c r="T719" s="41" t="s">
        <v>21</v>
      </c>
      <c r="U719" s="68">
        <f>$U$299</f>
        <v>0.85</v>
      </c>
      <c r="V719" s="77"/>
      <c r="W719" s="77"/>
      <c r="X719" s="77"/>
      <c r="Y719" s="77"/>
      <c r="Z719" s="77"/>
      <c r="AA719" s="72"/>
      <c r="AB719" s="114">
        <f>ROUND(ROUND(ROUND(G656+K692,0)*Q716,0)*U719,0)</f>
        <v>162</v>
      </c>
      <c r="AC719" s="79"/>
    </row>
    <row r="720" ht="16.5" customHeight="1">
      <c r="A720" s="29">
        <v>63.0</v>
      </c>
      <c r="B720" s="30">
        <v>2126.0</v>
      </c>
      <c r="C720" s="32" t="s">
        <v>751</v>
      </c>
      <c r="D720" s="94"/>
      <c r="E720" s="94"/>
      <c r="F720" s="103"/>
      <c r="G720" s="8"/>
      <c r="H720" s="8"/>
      <c r="I720" s="54"/>
      <c r="J720" s="69"/>
      <c r="K720" s="65"/>
      <c r="L720" s="65"/>
      <c r="M720" s="132"/>
      <c r="N720" s="134"/>
      <c r="O720" s="134"/>
      <c r="P720" s="83"/>
      <c r="Q720" s="90"/>
      <c r="R720" s="91"/>
      <c r="S720" s="484"/>
      <c r="T720" s="56"/>
      <c r="U720" s="72"/>
      <c r="V720" s="73" t="s">
        <v>20</v>
      </c>
      <c r="W720" s="74" t="s">
        <v>21</v>
      </c>
      <c r="X720" s="75">
        <v>0.85</v>
      </c>
      <c r="Y720" s="43"/>
      <c r="Z720" s="43"/>
      <c r="AA720" s="44"/>
      <c r="AB720" s="114">
        <f>ROUND(ROUND(ROUND(ROUND(G656+K692,0)*Q716,0)*U719,0)*X720,0)</f>
        <v>138</v>
      </c>
      <c r="AC720" s="79"/>
    </row>
    <row r="721" ht="16.5" customHeight="1">
      <c r="A721" s="29">
        <v>63.0</v>
      </c>
      <c r="B721" s="30">
        <v>2127.0</v>
      </c>
      <c r="C721" s="32" t="s">
        <v>752</v>
      </c>
      <c r="D721" s="94"/>
      <c r="E721" s="94"/>
      <c r="F721" s="103"/>
      <c r="G721" s="8"/>
      <c r="H721" s="8"/>
      <c r="I721" s="54"/>
      <c r="J721" s="69"/>
      <c r="K721" s="65"/>
      <c r="L721" s="65"/>
      <c r="M721" s="132"/>
      <c r="N721" s="134"/>
      <c r="O721" s="134"/>
      <c r="P721" s="83"/>
      <c r="Q721" s="90"/>
      <c r="R721" s="91"/>
      <c r="S721" s="118"/>
      <c r="T721" s="41"/>
      <c r="U721" s="42"/>
      <c r="V721" s="43"/>
      <c r="W721" s="43"/>
      <c r="X721" s="44"/>
      <c r="Y721" s="82" t="s">
        <v>30</v>
      </c>
      <c r="Z721" s="83">
        <v>5.0</v>
      </c>
      <c r="AA721" s="84" t="s">
        <v>31</v>
      </c>
      <c r="AB721" s="45">
        <f>ROUND(ROUND(ROUND(G656+K692,0)*Q716,0)-Z721,0)</f>
        <v>186</v>
      </c>
      <c r="AC721" s="79"/>
    </row>
    <row r="722" ht="16.5" customHeight="1">
      <c r="A722" s="29">
        <v>63.0</v>
      </c>
      <c r="B722" s="30">
        <v>2128.0</v>
      </c>
      <c r="C722" s="32" t="s">
        <v>753</v>
      </c>
      <c r="D722" s="94"/>
      <c r="E722" s="94"/>
      <c r="F722" s="103"/>
      <c r="G722" s="8"/>
      <c r="H722" s="8"/>
      <c r="I722" s="54"/>
      <c r="J722" s="69"/>
      <c r="K722" s="65"/>
      <c r="L722" s="65"/>
      <c r="M722" s="132"/>
      <c r="N722" s="134"/>
      <c r="O722" s="134"/>
      <c r="P722" s="83"/>
      <c r="Q722" s="90"/>
      <c r="R722" s="90"/>
      <c r="S722" s="126"/>
      <c r="T722" s="56"/>
      <c r="U722" s="58"/>
      <c r="V722" s="59" t="s">
        <v>20</v>
      </c>
      <c r="W722" s="41" t="s">
        <v>21</v>
      </c>
      <c r="X722" s="86">
        <v>0.85</v>
      </c>
      <c r="Y722" s="482"/>
      <c r="Z722" s="83"/>
      <c r="AA722" s="84"/>
      <c r="AB722" s="114">
        <f>ROUND(ROUND(ROUND(ROUND(G656+K692,0)*Q716,0)*X722,0)-Z721,0)</f>
        <v>157</v>
      </c>
      <c r="AC722" s="79"/>
    </row>
    <row r="723" ht="16.5" customHeight="1">
      <c r="A723" s="29">
        <v>63.0</v>
      </c>
      <c r="B723" s="30">
        <v>2129.0</v>
      </c>
      <c r="C723" s="32" t="s">
        <v>754</v>
      </c>
      <c r="D723" s="94"/>
      <c r="E723" s="94"/>
      <c r="F723" s="103"/>
      <c r="G723" s="8"/>
      <c r="H723" s="8"/>
      <c r="I723" s="54"/>
      <c r="J723" s="69"/>
      <c r="K723" s="65"/>
      <c r="L723" s="65"/>
      <c r="M723" s="132"/>
      <c r="N723" s="134"/>
      <c r="O723" s="134"/>
      <c r="P723" s="83"/>
      <c r="Q723" s="90"/>
      <c r="R723" s="90"/>
      <c r="S723" s="128" t="s">
        <v>326</v>
      </c>
      <c r="T723" s="83" t="s">
        <v>21</v>
      </c>
      <c r="U723" s="91">
        <f>$U$297</f>
        <v>0.7</v>
      </c>
      <c r="V723" s="88"/>
      <c r="W723" s="88"/>
      <c r="X723" s="89"/>
      <c r="Y723" s="482"/>
      <c r="Z723" s="90"/>
      <c r="AA723" s="91"/>
      <c r="AB723" s="45">
        <f>ROUND(ROUND(ROUND(ROUND(G656+K692,0)*Q716,0)*U723,0)-Z721,0)</f>
        <v>129</v>
      </c>
      <c r="AC723" s="79"/>
    </row>
    <row r="724" ht="16.5" customHeight="1">
      <c r="A724" s="29">
        <v>63.0</v>
      </c>
      <c r="B724" s="30">
        <v>2130.0</v>
      </c>
      <c r="C724" s="32" t="s">
        <v>755</v>
      </c>
      <c r="D724" s="94"/>
      <c r="E724" s="94"/>
      <c r="F724" s="103"/>
      <c r="G724" s="8"/>
      <c r="H724" s="8"/>
      <c r="I724" s="54"/>
      <c r="J724" s="69"/>
      <c r="K724" s="65"/>
      <c r="L724" s="65"/>
      <c r="M724" s="132"/>
      <c r="N724" s="134"/>
      <c r="O724" s="134"/>
      <c r="P724" s="83"/>
      <c r="Q724" s="90"/>
      <c r="R724" s="90"/>
      <c r="S724" s="484"/>
      <c r="T724" s="56"/>
      <c r="U724" s="72"/>
      <c r="V724" s="73" t="s">
        <v>20</v>
      </c>
      <c r="W724" s="74" t="s">
        <v>21</v>
      </c>
      <c r="X724" s="92">
        <v>0.85</v>
      </c>
      <c r="Y724" s="482"/>
      <c r="Z724" s="90"/>
      <c r="AA724" s="91"/>
      <c r="AB724" s="45">
        <f>ROUND(ROUND(ROUND(ROUND(ROUND(G656+K692,0)*Q716,0)*U723,0)*X724,0)-Z721,0)</f>
        <v>109</v>
      </c>
      <c r="AC724" s="79"/>
    </row>
    <row r="725" ht="16.5" customHeight="1">
      <c r="A725" s="29">
        <v>63.0</v>
      </c>
      <c r="B725" s="30">
        <v>2131.0</v>
      </c>
      <c r="C725" s="32" t="s">
        <v>756</v>
      </c>
      <c r="D725" s="94"/>
      <c r="E725" s="94"/>
      <c r="F725" s="103"/>
      <c r="G725" s="8"/>
      <c r="H725" s="8"/>
      <c r="I725" s="54"/>
      <c r="J725" s="69"/>
      <c r="K725" s="65"/>
      <c r="L725" s="65"/>
      <c r="M725" s="132"/>
      <c r="N725" s="133"/>
      <c r="O725" s="137"/>
      <c r="P725" s="83"/>
      <c r="Q725" s="90"/>
      <c r="R725" s="90"/>
      <c r="S725" s="128" t="s">
        <v>329</v>
      </c>
      <c r="T725" s="83" t="s">
        <v>21</v>
      </c>
      <c r="U725" s="91">
        <f>$U$299</f>
        <v>0.85</v>
      </c>
      <c r="V725" s="77"/>
      <c r="W725" s="77"/>
      <c r="X725" s="72"/>
      <c r="Y725" s="482"/>
      <c r="Z725" s="90"/>
      <c r="AA725" s="91"/>
      <c r="AB725" s="114">
        <f>ROUND(ROUND(ROUND(ROUND(G656+K692,0)*Q716,0)*U725,0)-Z721,0)</f>
        <v>157</v>
      </c>
      <c r="AC725" s="79"/>
    </row>
    <row r="726" ht="16.5" customHeight="1">
      <c r="A726" s="29">
        <v>63.0</v>
      </c>
      <c r="B726" s="30">
        <v>2132.0</v>
      </c>
      <c r="C726" s="32" t="s">
        <v>757</v>
      </c>
      <c r="D726" s="106"/>
      <c r="E726" s="140"/>
      <c r="F726" s="103"/>
      <c r="G726" s="8"/>
      <c r="H726" s="8"/>
      <c r="I726" s="54"/>
      <c r="J726" s="69"/>
      <c r="K726" s="65"/>
      <c r="L726" s="65"/>
      <c r="M726" s="132"/>
      <c r="N726" s="142"/>
      <c r="O726" s="137"/>
      <c r="P726" s="83"/>
      <c r="Q726" s="90"/>
      <c r="R726" s="72"/>
      <c r="S726" s="484"/>
      <c r="T726" s="56"/>
      <c r="U726" s="72"/>
      <c r="V726" s="73" t="s">
        <v>20</v>
      </c>
      <c r="W726" s="74" t="s">
        <v>21</v>
      </c>
      <c r="X726" s="92">
        <v>0.85</v>
      </c>
      <c r="Y726" s="484"/>
      <c r="Z726" s="77"/>
      <c r="AA726" s="72"/>
      <c r="AB726" s="114">
        <f>ROUND(ROUND(ROUND(ROUND(ROUND(G656+K692,0)*Q716,0)*U725,0)*X726,0)-Z721,0)</f>
        <v>133</v>
      </c>
      <c r="AC726" s="79"/>
    </row>
    <row r="727" ht="16.5" customHeight="1">
      <c r="A727" s="29">
        <v>63.0</v>
      </c>
      <c r="B727" s="30">
        <v>1311.0</v>
      </c>
      <c r="C727" s="32" t="s">
        <v>758</v>
      </c>
      <c r="D727" s="130" t="s">
        <v>759</v>
      </c>
      <c r="E727" s="485"/>
      <c r="F727" s="102" t="s">
        <v>760</v>
      </c>
      <c r="G727" s="35"/>
      <c r="H727" s="35"/>
      <c r="I727" s="36"/>
      <c r="J727" s="37"/>
      <c r="K727" s="7"/>
      <c r="L727" s="38"/>
      <c r="M727" s="39"/>
      <c r="N727" s="40"/>
      <c r="O727" s="41"/>
      <c r="P727" s="7"/>
      <c r="Q727" s="7"/>
      <c r="R727" s="7"/>
      <c r="S727" s="35"/>
      <c r="T727" s="41"/>
      <c r="U727" s="42"/>
      <c r="V727" s="43"/>
      <c r="W727" s="43"/>
      <c r="X727" s="43"/>
      <c r="Y727" s="43"/>
      <c r="Z727" s="43"/>
      <c r="AA727" s="44"/>
      <c r="AB727" s="45">
        <f>ROUND(G728,0)</f>
        <v>1754</v>
      </c>
      <c r="AC727" s="79"/>
    </row>
    <row r="728" ht="16.5" customHeight="1">
      <c r="A728" s="29">
        <v>63.0</v>
      </c>
      <c r="B728" s="30">
        <v>2141.0</v>
      </c>
      <c r="C728" s="32" t="s">
        <v>761</v>
      </c>
      <c r="D728" s="482"/>
      <c r="E728" s="486"/>
      <c r="F728" s="482"/>
      <c r="G728" s="50">
        <v>1754.0</v>
      </c>
      <c r="H728" s="8" t="s">
        <v>9</v>
      </c>
      <c r="I728" s="51"/>
      <c r="J728" s="52"/>
      <c r="K728" s="8"/>
      <c r="L728" s="53"/>
      <c r="M728" s="54"/>
      <c r="N728" s="55"/>
      <c r="O728" s="56"/>
      <c r="P728" s="22"/>
      <c r="Q728" s="22"/>
      <c r="R728" s="22"/>
      <c r="S728" s="57"/>
      <c r="T728" s="56"/>
      <c r="U728" s="58"/>
      <c r="V728" s="59" t="s">
        <v>20</v>
      </c>
      <c r="W728" s="41" t="s">
        <v>21</v>
      </c>
      <c r="X728" s="60">
        <v>0.85</v>
      </c>
      <c r="Y728" s="43"/>
      <c r="Z728" s="43"/>
      <c r="AA728" s="44"/>
      <c r="AB728" s="45">
        <f>ROUND(G728*X728,0)</f>
        <v>1491</v>
      </c>
      <c r="AC728" s="79"/>
    </row>
    <row r="729" ht="16.5" customHeight="1">
      <c r="A729" s="29">
        <v>63.0</v>
      </c>
      <c r="B729" s="30">
        <v>1312.0</v>
      </c>
      <c r="C729" s="32" t="s">
        <v>762</v>
      </c>
      <c r="D729" s="69"/>
      <c r="E729" s="150"/>
      <c r="F729" s="94"/>
      <c r="G729" s="8"/>
      <c r="H729" s="8"/>
      <c r="I729" s="54"/>
      <c r="J729" s="64"/>
      <c r="K729" s="65"/>
      <c r="L729" s="65"/>
      <c r="M729" s="66"/>
      <c r="N729" s="33" t="s">
        <v>23</v>
      </c>
      <c r="O729" s="67" t="s">
        <v>24</v>
      </c>
      <c r="P729" s="7"/>
      <c r="Q729" s="7"/>
      <c r="R729" s="7"/>
      <c r="S729" s="35"/>
      <c r="T729" s="41" t="s">
        <v>21</v>
      </c>
      <c r="U729" s="68">
        <v>0.7</v>
      </c>
      <c r="V729" s="88"/>
      <c r="W729" s="88"/>
      <c r="X729" s="88"/>
      <c r="Y729" s="88"/>
      <c r="Z729" s="88"/>
      <c r="AA729" s="89"/>
      <c r="AB729" s="45">
        <f>ROUND(G728*U729,0)</f>
        <v>1228</v>
      </c>
      <c r="AC729" s="79"/>
    </row>
    <row r="730" ht="16.5" customHeight="1">
      <c r="A730" s="29">
        <v>63.0</v>
      </c>
      <c r="B730" s="30">
        <v>2142.0</v>
      </c>
      <c r="C730" s="32" t="s">
        <v>763</v>
      </c>
      <c r="D730" s="69"/>
      <c r="E730" s="150"/>
      <c r="F730" s="94"/>
      <c r="G730" s="113"/>
      <c r="H730" s="8"/>
      <c r="I730" s="54"/>
      <c r="J730" s="64"/>
      <c r="K730" s="65"/>
      <c r="L730" s="65"/>
      <c r="M730" s="66"/>
      <c r="N730" s="481"/>
      <c r="O730" s="71"/>
      <c r="P730" s="22"/>
      <c r="Q730" s="22"/>
      <c r="R730" s="22"/>
      <c r="S730" s="57"/>
      <c r="T730" s="56"/>
      <c r="U730" s="72"/>
      <c r="V730" s="73" t="s">
        <v>20</v>
      </c>
      <c r="W730" s="74" t="s">
        <v>21</v>
      </c>
      <c r="X730" s="75">
        <v>0.85</v>
      </c>
      <c r="Y730" s="43"/>
      <c r="Z730" s="43"/>
      <c r="AA730" s="44"/>
      <c r="AB730" s="45">
        <f>ROUND(ROUND(G728*U729,0)*X730,0)</f>
        <v>1044</v>
      </c>
      <c r="AC730" s="79"/>
    </row>
    <row r="731" ht="16.5" customHeight="1">
      <c r="A731" s="29">
        <v>63.0</v>
      </c>
      <c r="B731" s="30">
        <v>2143.0</v>
      </c>
      <c r="C731" s="32" t="s">
        <v>764</v>
      </c>
      <c r="D731" s="69"/>
      <c r="E731" s="150"/>
      <c r="F731" s="94"/>
      <c r="G731" s="113"/>
      <c r="H731" s="8"/>
      <c r="I731" s="54"/>
      <c r="J731" s="64"/>
      <c r="K731" s="65"/>
      <c r="L731" s="65"/>
      <c r="M731" s="66"/>
      <c r="N731" s="481"/>
      <c r="O731" s="67" t="s">
        <v>27</v>
      </c>
      <c r="P731" s="7"/>
      <c r="Q731" s="7"/>
      <c r="R731" s="7"/>
      <c r="S731" s="35"/>
      <c r="T731" s="41" t="s">
        <v>21</v>
      </c>
      <c r="U731" s="68">
        <v>0.5</v>
      </c>
      <c r="V731" s="77"/>
      <c r="W731" s="77"/>
      <c r="X731" s="77"/>
      <c r="Y731" s="77"/>
      <c r="Z731" s="77"/>
      <c r="AA731" s="72"/>
      <c r="AB731" s="45">
        <f>ROUND(G728*U731,0)</f>
        <v>877</v>
      </c>
      <c r="AC731" s="79"/>
    </row>
    <row r="732" ht="16.5" customHeight="1">
      <c r="A732" s="29">
        <v>63.0</v>
      </c>
      <c r="B732" s="30">
        <v>2144.0</v>
      </c>
      <c r="C732" s="32" t="s">
        <v>765</v>
      </c>
      <c r="D732" s="69"/>
      <c r="E732" s="150"/>
      <c r="F732" s="94"/>
      <c r="G732" s="113"/>
      <c r="H732" s="8"/>
      <c r="I732" s="54"/>
      <c r="J732" s="64"/>
      <c r="K732" s="65"/>
      <c r="L732" s="65"/>
      <c r="M732" s="66"/>
      <c r="N732" s="483"/>
      <c r="O732" s="71"/>
      <c r="P732" s="22"/>
      <c r="Q732" s="22"/>
      <c r="R732" s="22"/>
      <c r="S732" s="57"/>
      <c r="T732" s="56"/>
      <c r="U732" s="72"/>
      <c r="V732" s="73" t="s">
        <v>20</v>
      </c>
      <c r="W732" s="74" t="s">
        <v>21</v>
      </c>
      <c r="X732" s="75">
        <v>0.85</v>
      </c>
      <c r="Y732" s="43"/>
      <c r="Z732" s="43"/>
      <c r="AA732" s="44"/>
      <c r="AB732" s="45">
        <f>ROUND(ROUND(G728*U731,0)*X732,0)</f>
        <v>745</v>
      </c>
      <c r="AC732" s="79"/>
    </row>
    <row r="733" ht="16.5" customHeight="1">
      <c r="A733" s="29">
        <v>63.0</v>
      </c>
      <c r="B733" s="30">
        <v>2145.0</v>
      </c>
      <c r="C733" s="32" t="s">
        <v>766</v>
      </c>
      <c r="D733" s="69"/>
      <c r="E733" s="150"/>
      <c r="F733" s="94"/>
      <c r="G733" s="113"/>
      <c r="H733" s="8"/>
      <c r="I733" s="54"/>
      <c r="J733" s="64"/>
      <c r="K733" s="65"/>
      <c r="L733" s="65"/>
      <c r="M733" s="66"/>
      <c r="N733" s="67"/>
      <c r="O733" s="81"/>
      <c r="P733" s="7"/>
      <c r="Q733" s="7"/>
      <c r="R733" s="7"/>
      <c r="S733" s="35"/>
      <c r="T733" s="41"/>
      <c r="U733" s="68"/>
      <c r="V733" s="43"/>
      <c r="W733" s="43"/>
      <c r="X733" s="44"/>
      <c r="Y733" s="82" t="s">
        <v>30</v>
      </c>
      <c r="Z733" s="41">
        <v>5.0</v>
      </c>
      <c r="AA733" s="151" t="s">
        <v>31</v>
      </c>
      <c r="AB733" s="45">
        <f>ROUND(G728-Z733,0)</f>
        <v>1749</v>
      </c>
      <c r="AC733" s="79"/>
    </row>
    <row r="734" ht="16.5" customHeight="1">
      <c r="A734" s="29">
        <v>63.0</v>
      </c>
      <c r="B734" s="30">
        <v>2146.0</v>
      </c>
      <c r="C734" s="32" t="s">
        <v>767</v>
      </c>
      <c r="D734" s="69"/>
      <c r="E734" s="150"/>
      <c r="F734" s="94"/>
      <c r="G734" s="113"/>
      <c r="H734" s="8"/>
      <c r="I734" s="54"/>
      <c r="J734" s="64"/>
      <c r="K734" s="65"/>
      <c r="L734" s="65"/>
      <c r="M734" s="66"/>
      <c r="N734" s="71"/>
      <c r="O734" s="85"/>
      <c r="P734" s="22"/>
      <c r="Q734" s="22"/>
      <c r="R734" s="22"/>
      <c r="S734" s="57"/>
      <c r="T734" s="56"/>
      <c r="U734" s="72"/>
      <c r="V734" s="59" t="s">
        <v>20</v>
      </c>
      <c r="W734" s="41" t="s">
        <v>21</v>
      </c>
      <c r="X734" s="86">
        <v>0.85</v>
      </c>
      <c r="Y734" s="482"/>
      <c r="Z734" s="83"/>
      <c r="AA734" s="84"/>
      <c r="AB734" s="45">
        <f>ROUND(ROUND(G728*X734,0)-Z733,0)</f>
        <v>1486</v>
      </c>
      <c r="AC734" s="79"/>
    </row>
    <row r="735" ht="16.5" customHeight="1">
      <c r="A735" s="29">
        <v>63.0</v>
      </c>
      <c r="B735" s="30">
        <v>2147.0</v>
      </c>
      <c r="C735" s="32" t="s">
        <v>768</v>
      </c>
      <c r="D735" s="69"/>
      <c r="E735" s="150"/>
      <c r="F735" s="94"/>
      <c r="G735" s="113"/>
      <c r="H735" s="8"/>
      <c r="I735" s="54"/>
      <c r="J735" s="64"/>
      <c r="K735" s="65"/>
      <c r="L735" s="65"/>
      <c r="M735" s="66"/>
      <c r="N735" s="33" t="s">
        <v>23</v>
      </c>
      <c r="O735" s="67" t="s">
        <v>24</v>
      </c>
      <c r="P735" s="7"/>
      <c r="Q735" s="7"/>
      <c r="R735" s="7"/>
      <c r="S735" s="35"/>
      <c r="T735" s="41" t="s">
        <v>21</v>
      </c>
      <c r="U735" s="68">
        <v>0.7</v>
      </c>
      <c r="V735" s="88"/>
      <c r="W735" s="88"/>
      <c r="X735" s="89"/>
      <c r="Y735" s="482"/>
      <c r="Z735" s="90"/>
      <c r="AA735" s="91"/>
      <c r="AB735" s="45">
        <f>ROUND(ROUND(G728*U735,0)-Z733,0)</f>
        <v>1223</v>
      </c>
      <c r="AC735" s="79"/>
    </row>
    <row r="736" ht="16.5" customHeight="1">
      <c r="A736" s="29">
        <v>63.0</v>
      </c>
      <c r="B736" s="30">
        <v>2148.0</v>
      </c>
      <c r="C736" s="32" t="s">
        <v>769</v>
      </c>
      <c r="D736" s="69"/>
      <c r="E736" s="150"/>
      <c r="F736" s="94"/>
      <c r="G736" s="113"/>
      <c r="H736" s="8"/>
      <c r="I736" s="54"/>
      <c r="J736" s="64"/>
      <c r="K736" s="65"/>
      <c r="L736" s="65"/>
      <c r="M736" s="66"/>
      <c r="N736" s="481"/>
      <c r="O736" s="71"/>
      <c r="P736" s="22"/>
      <c r="Q736" s="22"/>
      <c r="R736" s="22"/>
      <c r="S736" s="57"/>
      <c r="T736" s="56"/>
      <c r="U736" s="72"/>
      <c r="V736" s="73" t="s">
        <v>20</v>
      </c>
      <c r="W736" s="74" t="s">
        <v>21</v>
      </c>
      <c r="X736" s="92">
        <v>0.85</v>
      </c>
      <c r="Y736" s="482"/>
      <c r="Z736" s="90"/>
      <c r="AA736" s="91"/>
      <c r="AB736" s="45">
        <f>ROUND(ROUND(ROUND(G728*U735,0)*X736,0)-Z733,0)</f>
        <v>1039</v>
      </c>
      <c r="AC736" s="79"/>
    </row>
    <row r="737" ht="16.5" customHeight="1">
      <c r="A737" s="29">
        <v>63.0</v>
      </c>
      <c r="B737" s="30">
        <v>2149.0</v>
      </c>
      <c r="C737" s="32" t="s">
        <v>770</v>
      </c>
      <c r="D737" s="69"/>
      <c r="E737" s="150"/>
      <c r="F737" s="94"/>
      <c r="G737" s="113"/>
      <c r="H737" s="8"/>
      <c r="I737" s="54"/>
      <c r="J737" s="64"/>
      <c r="K737" s="65"/>
      <c r="L737" s="65"/>
      <c r="M737" s="66"/>
      <c r="N737" s="481"/>
      <c r="O737" s="81" t="s">
        <v>27</v>
      </c>
      <c r="P737" s="7"/>
      <c r="Q737" s="7"/>
      <c r="R737" s="7"/>
      <c r="S737" s="35"/>
      <c r="T737" s="41" t="s">
        <v>21</v>
      </c>
      <c r="U737" s="68">
        <v>0.5</v>
      </c>
      <c r="V737" s="77"/>
      <c r="W737" s="77"/>
      <c r="X737" s="72"/>
      <c r="Y737" s="482"/>
      <c r="Z737" s="90"/>
      <c r="AA737" s="91"/>
      <c r="AB737" s="45">
        <f>ROUND(ROUND(G728*U737,0)-Z733,0)</f>
        <v>872</v>
      </c>
      <c r="AC737" s="79"/>
    </row>
    <row r="738" ht="16.5" customHeight="1">
      <c r="A738" s="29">
        <v>63.0</v>
      </c>
      <c r="B738" s="30">
        <v>2150.0</v>
      </c>
      <c r="C738" s="32" t="s">
        <v>771</v>
      </c>
      <c r="D738" s="69"/>
      <c r="E738" s="150"/>
      <c r="F738" s="94"/>
      <c r="G738" s="113"/>
      <c r="H738" s="8"/>
      <c r="I738" s="54"/>
      <c r="J738" s="64"/>
      <c r="K738" s="65"/>
      <c r="L738" s="65"/>
      <c r="M738" s="66"/>
      <c r="N738" s="483"/>
      <c r="O738" s="85"/>
      <c r="P738" s="22"/>
      <c r="Q738" s="22"/>
      <c r="R738" s="22"/>
      <c r="S738" s="57"/>
      <c r="T738" s="56"/>
      <c r="U738" s="72"/>
      <c r="V738" s="73" t="s">
        <v>20</v>
      </c>
      <c r="W738" s="74" t="s">
        <v>21</v>
      </c>
      <c r="X738" s="92">
        <v>0.85</v>
      </c>
      <c r="Y738" s="484"/>
      <c r="Z738" s="77"/>
      <c r="AA738" s="72"/>
      <c r="AB738" s="45">
        <f>ROUND(ROUND(ROUND(G728*U737,0)*X738,0)-Z733,0)</f>
        <v>740</v>
      </c>
      <c r="AC738" s="79"/>
    </row>
    <row r="739" ht="16.5" customHeight="1">
      <c r="A739" s="29">
        <v>63.0</v>
      </c>
      <c r="B739" s="30">
        <v>1341.0</v>
      </c>
      <c r="C739" s="32" t="s">
        <v>772</v>
      </c>
      <c r="D739" s="69"/>
      <c r="E739" s="150"/>
      <c r="F739" s="82" t="s">
        <v>773</v>
      </c>
      <c r="G739" s="152"/>
      <c r="H739" s="152"/>
      <c r="I739" s="153"/>
      <c r="J739" s="52"/>
      <c r="K739" s="8"/>
      <c r="L739" s="53"/>
      <c r="M739" s="54"/>
      <c r="N739" s="40"/>
      <c r="O739" s="41"/>
      <c r="P739" s="7"/>
      <c r="Q739" s="7"/>
      <c r="R739" s="7"/>
      <c r="S739" s="35"/>
      <c r="T739" s="41"/>
      <c r="U739" s="42"/>
      <c r="V739" s="43"/>
      <c r="W739" s="43"/>
      <c r="X739" s="43"/>
      <c r="Y739" s="43"/>
      <c r="Z739" s="43"/>
      <c r="AA739" s="44"/>
      <c r="AB739" s="45">
        <f>ROUND(G740,0)</f>
        <v>1466</v>
      </c>
      <c r="AC739" s="79"/>
    </row>
    <row r="740" ht="16.5" customHeight="1">
      <c r="A740" s="29">
        <v>63.0</v>
      </c>
      <c r="B740" s="30">
        <v>2151.0</v>
      </c>
      <c r="C740" s="32" t="s">
        <v>774</v>
      </c>
      <c r="D740" s="69"/>
      <c r="E740" s="150"/>
      <c r="F740" s="482"/>
      <c r="G740" s="50">
        <v>1466.0</v>
      </c>
      <c r="H740" s="8" t="s">
        <v>9</v>
      </c>
      <c r="I740" s="95"/>
      <c r="J740" s="52"/>
      <c r="K740" s="8"/>
      <c r="L740" s="53"/>
      <c r="M740" s="54"/>
      <c r="N740" s="55"/>
      <c r="O740" s="56"/>
      <c r="P740" s="22"/>
      <c r="Q740" s="22"/>
      <c r="R740" s="22"/>
      <c r="S740" s="57"/>
      <c r="T740" s="56"/>
      <c r="U740" s="58"/>
      <c r="V740" s="59" t="s">
        <v>20</v>
      </c>
      <c r="W740" s="41" t="s">
        <v>21</v>
      </c>
      <c r="X740" s="60">
        <v>0.85</v>
      </c>
      <c r="Y740" s="43"/>
      <c r="Z740" s="43"/>
      <c r="AA740" s="44"/>
      <c r="AB740" s="45">
        <f>ROUND(G740*X740,0)</f>
        <v>1246</v>
      </c>
      <c r="AC740" s="79"/>
    </row>
    <row r="741" ht="16.5" customHeight="1">
      <c r="A741" s="29">
        <v>63.0</v>
      </c>
      <c r="B741" s="30">
        <v>1342.0</v>
      </c>
      <c r="C741" s="32" t="s">
        <v>775</v>
      </c>
      <c r="D741" s="69"/>
      <c r="E741" s="150"/>
      <c r="F741" s="482"/>
      <c r="G741" s="8"/>
      <c r="H741" s="8"/>
      <c r="I741" s="54"/>
      <c r="J741" s="64"/>
      <c r="K741" s="65"/>
      <c r="L741" s="65"/>
      <c r="M741" s="66"/>
      <c r="N741" s="33" t="s">
        <v>23</v>
      </c>
      <c r="O741" s="67" t="s">
        <v>24</v>
      </c>
      <c r="P741" s="7"/>
      <c r="Q741" s="7"/>
      <c r="R741" s="7"/>
      <c r="S741" s="35"/>
      <c r="T741" s="41" t="s">
        <v>21</v>
      </c>
      <c r="U741" s="68">
        <v>0.7</v>
      </c>
      <c r="V741" s="88"/>
      <c r="W741" s="88"/>
      <c r="X741" s="88"/>
      <c r="Y741" s="88"/>
      <c r="Z741" s="88"/>
      <c r="AA741" s="89"/>
      <c r="AB741" s="45">
        <f>ROUND(G740*U741,0)</f>
        <v>1026</v>
      </c>
      <c r="AC741" s="79"/>
    </row>
    <row r="742" ht="16.5" customHeight="1">
      <c r="A742" s="29">
        <v>63.0</v>
      </c>
      <c r="B742" s="30">
        <v>2152.0</v>
      </c>
      <c r="C742" s="32" t="s">
        <v>776</v>
      </c>
      <c r="D742" s="69"/>
      <c r="E742" s="150"/>
      <c r="F742" s="94"/>
      <c r="G742" s="113"/>
      <c r="H742" s="8"/>
      <c r="I742" s="54"/>
      <c r="J742" s="64"/>
      <c r="K742" s="65"/>
      <c r="L742" s="65"/>
      <c r="M742" s="66"/>
      <c r="N742" s="481"/>
      <c r="O742" s="71"/>
      <c r="P742" s="22"/>
      <c r="Q742" s="22"/>
      <c r="R742" s="22"/>
      <c r="S742" s="57"/>
      <c r="T742" s="56"/>
      <c r="U742" s="72"/>
      <c r="V742" s="73" t="s">
        <v>20</v>
      </c>
      <c r="W742" s="74" t="s">
        <v>21</v>
      </c>
      <c r="X742" s="75">
        <v>0.85</v>
      </c>
      <c r="Y742" s="43"/>
      <c r="Z742" s="43"/>
      <c r="AA742" s="44"/>
      <c r="AB742" s="45">
        <f>ROUND(ROUND(G740*U741,0)*X742,0)</f>
        <v>872</v>
      </c>
      <c r="AC742" s="79"/>
    </row>
    <row r="743" ht="16.5" customHeight="1">
      <c r="A743" s="29">
        <v>63.0</v>
      </c>
      <c r="B743" s="30">
        <v>2153.0</v>
      </c>
      <c r="C743" s="32" t="s">
        <v>777</v>
      </c>
      <c r="D743" s="69"/>
      <c r="E743" s="150"/>
      <c r="F743" s="94"/>
      <c r="G743" s="113"/>
      <c r="H743" s="8"/>
      <c r="I743" s="54"/>
      <c r="J743" s="64"/>
      <c r="K743" s="65"/>
      <c r="L743" s="65"/>
      <c r="M743" s="66"/>
      <c r="N743" s="481"/>
      <c r="O743" s="67" t="s">
        <v>27</v>
      </c>
      <c r="P743" s="7"/>
      <c r="Q743" s="7"/>
      <c r="R743" s="7"/>
      <c r="S743" s="35"/>
      <c r="T743" s="41" t="s">
        <v>21</v>
      </c>
      <c r="U743" s="68">
        <v>0.5</v>
      </c>
      <c r="V743" s="77"/>
      <c r="W743" s="77"/>
      <c r="X743" s="77"/>
      <c r="Y743" s="77"/>
      <c r="Z743" s="77"/>
      <c r="AA743" s="72"/>
      <c r="AB743" s="45">
        <f>ROUND(G740*U743,0)</f>
        <v>733</v>
      </c>
      <c r="AC743" s="79"/>
    </row>
    <row r="744" ht="16.5" customHeight="1">
      <c r="A744" s="29">
        <v>63.0</v>
      </c>
      <c r="B744" s="30">
        <v>2154.0</v>
      </c>
      <c r="C744" s="32" t="s">
        <v>778</v>
      </c>
      <c r="D744" s="69"/>
      <c r="E744" s="150"/>
      <c r="F744" s="94"/>
      <c r="G744" s="113"/>
      <c r="H744" s="8"/>
      <c r="I744" s="54"/>
      <c r="J744" s="64"/>
      <c r="K744" s="65"/>
      <c r="L744" s="65"/>
      <c r="M744" s="66"/>
      <c r="N744" s="483"/>
      <c r="O744" s="71"/>
      <c r="P744" s="22"/>
      <c r="Q744" s="22"/>
      <c r="R744" s="22"/>
      <c r="S744" s="57"/>
      <c r="T744" s="56"/>
      <c r="U744" s="72"/>
      <c r="V744" s="73" t="s">
        <v>20</v>
      </c>
      <c r="W744" s="74" t="s">
        <v>21</v>
      </c>
      <c r="X744" s="75">
        <v>0.85</v>
      </c>
      <c r="Y744" s="43"/>
      <c r="Z744" s="43"/>
      <c r="AA744" s="44"/>
      <c r="AB744" s="45">
        <f>ROUND(ROUND(G740*U743,0)*X744,0)</f>
        <v>623</v>
      </c>
      <c r="AC744" s="79"/>
    </row>
    <row r="745" ht="16.5" customHeight="1">
      <c r="A745" s="29">
        <v>63.0</v>
      </c>
      <c r="B745" s="30">
        <v>2155.0</v>
      </c>
      <c r="C745" s="32" t="s">
        <v>779</v>
      </c>
      <c r="D745" s="69"/>
      <c r="E745" s="150"/>
      <c r="F745" s="94"/>
      <c r="G745" s="113"/>
      <c r="H745" s="8"/>
      <c r="I745" s="54"/>
      <c r="J745" s="64"/>
      <c r="K745" s="65"/>
      <c r="L745" s="65"/>
      <c r="M745" s="66"/>
      <c r="N745" s="67"/>
      <c r="O745" s="81"/>
      <c r="P745" s="7"/>
      <c r="Q745" s="7"/>
      <c r="R745" s="7"/>
      <c r="S745" s="35"/>
      <c r="T745" s="41"/>
      <c r="U745" s="68"/>
      <c r="V745" s="43"/>
      <c r="W745" s="43"/>
      <c r="X745" s="44"/>
      <c r="Y745" s="82" t="s">
        <v>30</v>
      </c>
      <c r="Z745" s="41">
        <v>5.0</v>
      </c>
      <c r="AA745" s="151" t="s">
        <v>31</v>
      </c>
      <c r="AB745" s="45">
        <f>ROUND(G740-Z745,0)</f>
        <v>1461</v>
      </c>
      <c r="AC745" s="79"/>
    </row>
    <row r="746" ht="16.5" customHeight="1">
      <c r="A746" s="29">
        <v>63.0</v>
      </c>
      <c r="B746" s="30">
        <v>2156.0</v>
      </c>
      <c r="C746" s="32" t="s">
        <v>780</v>
      </c>
      <c r="D746" s="69"/>
      <c r="E746" s="150"/>
      <c r="F746" s="94"/>
      <c r="G746" s="113"/>
      <c r="H746" s="8"/>
      <c r="I746" s="54"/>
      <c r="J746" s="64"/>
      <c r="K746" s="65"/>
      <c r="L746" s="65"/>
      <c r="M746" s="66"/>
      <c r="N746" s="71"/>
      <c r="O746" s="85"/>
      <c r="P746" s="22"/>
      <c r="Q746" s="22"/>
      <c r="R746" s="22"/>
      <c r="S746" s="57"/>
      <c r="T746" s="56"/>
      <c r="U746" s="72"/>
      <c r="V746" s="59" t="s">
        <v>20</v>
      </c>
      <c r="W746" s="41" t="s">
        <v>21</v>
      </c>
      <c r="X746" s="86">
        <v>0.85</v>
      </c>
      <c r="Y746" s="482"/>
      <c r="Z746" s="83"/>
      <c r="AA746" s="84"/>
      <c r="AB746" s="45">
        <f>ROUND(ROUND(G740*X746,0)-Z745,0)</f>
        <v>1241</v>
      </c>
      <c r="AC746" s="79"/>
    </row>
    <row r="747" ht="16.5" customHeight="1">
      <c r="A747" s="29">
        <v>63.0</v>
      </c>
      <c r="B747" s="30">
        <v>2157.0</v>
      </c>
      <c r="C747" s="32" t="s">
        <v>781</v>
      </c>
      <c r="D747" s="69"/>
      <c r="E747" s="150"/>
      <c r="F747" s="94"/>
      <c r="G747" s="113"/>
      <c r="H747" s="8"/>
      <c r="I747" s="54"/>
      <c r="J747" s="64"/>
      <c r="K747" s="65"/>
      <c r="L747" s="65"/>
      <c r="M747" s="66"/>
      <c r="N747" s="33" t="s">
        <v>23</v>
      </c>
      <c r="O747" s="67" t="s">
        <v>24</v>
      </c>
      <c r="P747" s="7"/>
      <c r="Q747" s="7"/>
      <c r="R747" s="7"/>
      <c r="S747" s="35"/>
      <c r="T747" s="41" t="s">
        <v>21</v>
      </c>
      <c r="U747" s="68">
        <v>0.7</v>
      </c>
      <c r="V747" s="88"/>
      <c r="W747" s="88"/>
      <c r="X747" s="89"/>
      <c r="Y747" s="482"/>
      <c r="Z747" s="90"/>
      <c r="AA747" s="91"/>
      <c r="AB747" s="45">
        <f>ROUND(ROUND(G740*U747,0)-Z745,0)</f>
        <v>1021</v>
      </c>
      <c r="AC747" s="79"/>
    </row>
    <row r="748" ht="16.5" customHeight="1">
      <c r="A748" s="29">
        <v>63.0</v>
      </c>
      <c r="B748" s="30">
        <v>2158.0</v>
      </c>
      <c r="C748" s="32" t="s">
        <v>782</v>
      </c>
      <c r="D748" s="69"/>
      <c r="E748" s="150"/>
      <c r="F748" s="94"/>
      <c r="G748" s="113"/>
      <c r="H748" s="8"/>
      <c r="I748" s="54"/>
      <c r="J748" s="64"/>
      <c r="K748" s="65"/>
      <c r="L748" s="65"/>
      <c r="M748" s="66"/>
      <c r="N748" s="481"/>
      <c r="O748" s="71"/>
      <c r="P748" s="22"/>
      <c r="Q748" s="22"/>
      <c r="R748" s="22"/>
      <c r="S748" s="57"/>
      <c r="T748" s="56"/>
      <c r="U748" s="72"/>
      <c r="V748" s="73" t="s">
        <v>20</v>
      </c>
      <c r="W748" s="74" t="s">
        <v>21</v>
      </c>
      <c r="X748" s="92">
        <v>0.85</v>
      </c>
      <c r="Y748" s="482"/>
      <c r="Z748" s="90"/>
      <c r="AA748" s="91"/>
      <c r="AB748" s="45">
        <f>ROUND(ROUND(ROUND(G740*U747,0)*X748,0)-Z745,0)</f>
        <v>867</v>
      </c>
      <c r="AC748" s="79"/>
    </row>
    <row r="749" ht="16.5" customHeight="1">
      <c r="A749" s="29">
        <v>63.0</v>
      </c>
      <c r="B749" s="30">
        <v>2159.0</v>
      </c>
      <c r="C749" s="32" t="s">
        <v>783</v>
      </c>
      <c r="D749" s="69"/>
      <c r="E749" s="150"/>
      <c r="F749" s="94"/>
      <c r="G749" s="113"/>
      <c r="H749" s="8"/>
      <c r="I749" s="54"/>
      <c r="J749" s="64"/>
      <c r="K749" s="65"/>
      <c r="L749" s="65"/>
      <c r="M749" s="66"/>
      <c r="N749" s="481"/>
      <c r="O749" s="81" t="s">
        <v>27</v>
      </c>
      <c r="P749" s="7"/>
      <c r="Q749" s="7"/>
      <c r="R749" s="7"/>
      <c r="S749" s="35"/>
      <c r="T749" s="41" t="s">
        <v>21</v>
      </c>
      <c r="U749" s="68">
        <v>0.5</v>
      </c>
      <c r="V749" s="77"/>
      <c r="W749" s="77"/>
      <c r="X749" s="72"/>
      <c r="Y749" s="482"/>
      <c r="Z749" s="90"/>
      <c r="AA749" s="91"/>
      <c r="AB749" s="45">
        <f>ROUND(ROUND(G740*U749,0)-Z745,0)</f>
        <v>728</v>
      </c>
      <c r="AC749" s="79"/>
    </row>
    <row r="750" ht="16.5" customHeight="1">
      <c r="A750" s="29">
        <v>63.0</v>
      </c>
      <c r="B750" s="30">
        <v>2160.0</v>
      </c>
      <c r="C750" s="32" t="s">
        <v>784</v>
      </c>
      <c r="D750" s="69"/>
      <c r="E750" s="150"/>
      <c r="F750" s="107"/>
      <c r="G750" s="154"/>
      <c r="H750" s="22"/>
      <c r="I750" s="109"/>
      <c r="J750" s="64"/>
      <c r="K750" s="65"/>
      <c r="L750" s="65"/>
      <c r="M750" s="66"/>
      <c r="N750" s="483"/>
      <c r="O750" s="85"/>
      <c r="P750" s="22"/>
      <c r="Q750" s="22"/>
      <c r="R750" s="22"/>
      <c r="S750" s="57"/>
      <c r="T750" s="56"/>
      <c r="U750" s="72"/>
      <c r="V750" s="73" t="s">
        <v>20</v>
      </c>
      <c r="W750" s="74" t="s">
        <v>21</v>
      </c>
      <c r="X750" s="92">
        <v>0.85</v>
      </c>
      <c r="Y750" s="484"/>
      <c r="Z750" s="77"/>
      <c r="AA750" s="72"/>
      <c r="AB750" s="45">
        <f>ROUND(ROUND(ROUND(G740*U749,0)*X750,0)-Z745,0)</f>
        <v>618</v>
      </c>
      <c r="AC750" s="79"/>
    </row>
    <row r="751" ht="16.5" customHeight="1">
      <c r="A751" s="29">
        <v>63.0</v>
      </c>
      <c r="B751" s="30">
        <v>1351.0</v>
      </c>
      <c r="C751" s="32" t="s">
        <v>785</v>
      </c>
      <c r="D751" s="69"/>
      <c r="E751" s="150"/>
      <c r="F751" s="82" t="s">
        <v>786</v>
      </c>
      <c r="G751" s="152"/>
      <c r="H751" s="152"/>
      <c r="I751" s="153"/>
      <c r="J751" s="52"/>
      <c r="K751" s="8"/>
      <c r="L751" s="53"/>
      <c r="M751" s="54"/>
      <c r="N751" s="40"/>
      <c r="O751" s="41"/>
      <c r="P751" s="7"/>
      <c r="Q751" s="7"/>
      <c r="R751" s="7"/>
      <c r="S751" s="35"/>
      <c r="T751" s="41"/>
      <c r="U751" s="42"/>
      <c r="V751" s="43"/>
      <c r="W751" s="43"/>
      <c r="X751" s="43"/>
      <c r="Y751" s="43"/>
      <c r="Z751" s="43"/>
      <c r="AA751" s="44"/>
      <c r="AB751" s="45">
        <f>ROUND(G752,0)</f>
        <v>1262</v>
      </c>
      <c r="AC751" s="79"/>
    </row>
    <row r="752" ht="16.5" customHeight="1">
      <c r="A752" s="29">
        <v>63.0</v>
      </c>
      <c r="B752" s="30">
        <v>2161.0</v>
      </c>
      <c r="C752" s="32" t="s">
        <v>787</v>
      </c>
      <c r="D752" s="69"/>
      <c r="E752" s="150"/>
      <c r="F752" s="482"/>
      <c r="G752" s="50">
        <v>1262.0</v>
      </c>
      <c r="H752" s="8" t="s">
        <v>9</v>
      </c>
      <c r="I752" s="95"/>
      <c r="J752" s="52"/>
      <c r="K752" s="8"/>
      <c r="L752" s="53"/>
      <c r="M752" s="54"/>
      <c r="N752" s="55"/>
      <c r="O752" s="56"/>
      <c r="P752" s="22"/>
      <c r="Q752" s="22"/>
      <c r="R752" s="22"/>
      <c r="S752" s="57"/>
      <c r="T752" s="56"/>
      <c r="U752" s="58"/>
      <c r="V752" s="59" t="s">
        <v>20</v>
      </c>
      <c r="W752" s="41" t="s">
        <v>21</v>
      </c>
      <c r="X752" s="60">
        <v>0.85</v>
      </c>
      <c r="Y752" s="43"/>
      <c r="Z752" s="43"/>
      <c r="AA752" s="44"/>
      <c r="AB752" s="45">
        <f>ROUND(G752*X752,0)</f>
        <v>1073</v>
      </c>
      <c r="AC752" s="79"/>
    </row>
    <row r="753" ht="16.5" customHeight="1">
      <c r="A753" s="29">
        <v>63.0</v>
      </c>
      <c r="B753" s="30">
        <v>1352.0</v>
      </c>
      <c r="C753" s="32" t="s">
        <v>788</v>
      </c>
      <c r="D753" s="69"/>
      <c r="E753" s="150"/>
      <c r="F753" s="94"/>
      <c r="G753" s="8"/>
      <c r="H753" s="8"/>
      <c r="I753" s="54"/>
      <c r="J753" s="64"/>
      <c r="K753" s="65"/>
      <c r="L753" s="65"/>
      <c r="M753" s="66"/>
      <c r="N753" s="33" t="s">
        <v>23</v>
      </c>
      <c r="O753" s="67" t="s">
        <v>24</v>
      </c>
      <c r="P753" s="7"/>
      <c r="Q753" s="7"/>
      <c r="R753" s="7"/>
      <c r="S753" s="35"/>
      <c r="T753" s="41" t="s">
        <v>21</v>
      </c>
      <c r="U753" s="68">
        <v>0.7</v>
      </c>
      <c r="V753" s="88"/>
      <c r="W753" s="88"/>
      <c r="X753" s="88"/>
      <c r="Y753" s="88"/>
      <c r="Z753" s="88"/>
      <c r="AA753" s="89"/>
      <c r="AB753" s="45">
        <f>ROUND(G752*U753,0)</f>
        <v>883</v>
      </c>
      <c r="AC753" s="79"/>
    </row>
    <row r="754" ht="16.5" customHeight="1">
      <c r="A754" s="29">
        <v>63.0</v>
      </c>
      <c r="B754" s="30">
        <v>2162.0</v>
      </c>
      <c r="C754" s="32" t="s">
        <v>789</v>
      </c>
      <c r="D754" s="69"/>
      <c r="E754" s="150"/>
      <c r="F754" s="94"/>
      <c r="G754" s="113"/>
      <c r="H754" s="8"/>
      <c r="I754" s="54"/>
      <c r="J754" s="64"/>
      <c r="K754" s="65"/>
      <c r="L754" s="65"/>
      <c r="M754" s="66"/>
      <c r="N754" s="481"/>
      <c r="O754" s="71"/>
      <c r="P754" s="22"/>
      <c r="Q754" s="22"/>
      <c r="R754" s="22"/>
      <c r="S754" s="57"/>
      <c r="T754" s="56"/>
      <c r="U754" s="72"/>
      <c r="V754" s="73" t="s">
        <v>20</v>
      </c>
      <c r="W754" s="74" t="s">
        <v>21</v>
      </c>
      <c r="X754" s="75">
        <v>0.85</v>
      </c>
      <c r="Y754" s="43"/>
      <c r="Z754" s="43"/>
      <c r="AA754" s="44"/>
      <c r="AB754" s="45">
        <f>ROUND(ROUND(G752*U753,0)*X754,0)</f>
        <v>751</v>
      </c>
      <c r="AC754" s="79"/>
    </row>
    <row r="755" ht="16.5" customHeight="1">
      <c r="A755" s="29">
        <v>63.0</v>
      </c>
      <c r="B755" s="30">
        <v>2163.0</v>
      </c>
      <c r="C755" s="32" t="s">
        <v>790</v>
      </c>
      <c r="D755" s="69"/>
      <c r="E755" s="150"/>
      <c r="F755" s="94"/>
      <c r="G755" s="113"/>
      <c r="H755" s="8"/>
      <c r="I755" s="54"/>
      <c r="J755" s="64"/>
      <c r="K755" s="65"/>
      <c r="L755" s="65"/>
      <c r="M755" s="66"/>
      <c r="N755" s="481"/>
      <c r="O755" s="67" t="s">
        <v>27</v>
      </c>
      <c r="P755" s="7"/>
      <c r="Q755" s="7"/>
      <c r="R755" s="7"/>
      <c r="S755" s="35"/>
      <c r="T755" s="41" t="s">
        <v>21</v>
      </c>
      <c r="U755" s="68">
        <v>0.5</v>
      </c>
      <c r="V755" s="77"/>
      <c r="W755" s="77"/>
      <c r="X755" s="77"/>
      <c r="Y755" s="77"/>
      <c r="Z755" s="77"/>
      <c r="AA755" s="72"/>
      <c r="AB755" s="45">
        <f>ROUND(G752*U755,0)</f>
        <v>631</v>
      </c>
      <c r="AC755" s="79"/>
    </row>
    <row r="756" ht="16.5" customHeight="1">
      <c r="A756" s="29">
        <v>63.0</v>
      </c>
      <c r="B756" s="30">
        <v>2164.0</v>
      </c>
      <c r="C756" s="32" t="s">
        <v>791</v>
      </c>
      <c r="D756" s="69"/>
      <c r="E756" s="150"/>
      <c r="F756" s="94"/>
      <c r="G756" s="113"/>
      <c r="H756" s="8"/>
      <c r="I756" s="54"/>
      <c r="J756" s="64"/>
      <c r="K756" s="65"/>
      <c r="L756" s="65"/>
      <c r="M756" s="66"/>
      <c r="N756" s="483"/>
      <c r="O756" s="71"/>
      <c r="P756" s="22"/>
      <c r="Q756" s="22"/>
      <c r="R756" s="22"/>
      <c r="S756" s="57"/>
      <c r="T756" s="56"/>
      <c r="U756" s="72"/>
      <c r="V756" s="73" t="s">
        <v>20</v>
      </c>
      <c r="W756" s="74" t="s">
        <v>21</v>
      </c>
      <c r="X756" s="75">
        <v>0.85</v>
      </c>
      <c r="Y756" s="43"/>
      <c r="Z756" s="43"/>
      <c r="AA756" s="44"/>
      <c r="AB756" s="45">
        <f>ROUND(ROUND(G752*U755,0)*X756,0)</f>
        <v>536</v>
      </c>
      <c r="AC756" s="79"/>
    </row>
    <row r="757" ht="16.5" customHeight="1">
      <c r="A757" s="29">
        <v>63.0</v>
      </c>
      <c r="B757" s="30">
        <v>2165.0</v>
      </c>
      <c r="C757" s="32" t="s">
        <v>792</v>
      </c>
      <c r="D757" s="69"/>
      <c r="E757" s="150"/>
      <c r="F757" s="94"/>
      <c r="G757" s="113"/>
      <c r="H757" s="8"/>
      <c r="I757" s="54"/>
      <c r="J757" s="64"/>
      <c r="K757" s="65"/>
      <c r="L757" s="65"/>
      <c r="M757" s="66"/>
      <c r="N757" s="67"/>
      <c r="O757" s="81"/>
      <c r="P757" s="7"/>
      <c r="Q757" s="7"/>
      <c r="R757" s="7"/>
      <c r="S757" s="35"/>
      <c r="T757" s="41"/>
      <c r="U757" s="68"/>
      <c r="V757" s="43"/>
      <c r="W757" s="43"/>
      <c r="X757" s="44"/>
      <c r="Y757" s="82" t="s">
        <v>30</v>
      </c>
      <c r="Z757" s="41">
        <v>5.0</v>
      </c>
      <c r="AA757" s="151" t="s">
        <v>31</v>
      </c>
      <c r="AB757" s="45">
        <f>ROUND(G752-Z757,0)</f>
        <v>1257</v>
      </c>
      <c r="AC757" s="79"/>
    </row>
    <row r="758" ht="16.5" customHeight="1">
      <c r="A758" s="29">
        <v>63.0</v>
      </c>
      <c r="B758" s="30">
        <v>2166.0</v>
      </c>
      <c r="C758" s="32" t="s">
        <v>793</v>
      </c>
      <c r="D758" s="69"/>
      <c r="E758" s="150"/>
      <c r="F758" s="94"/>
      <c r="G758" s="113"/>
      <c r="H758" s="8"/>
      <c r="I758" s="54"/>
      <c r="J758" s="64"/>
      <c r="K758" s="65"/>
      <c r="L758" s="65"/>
      <c r="M758" s="66"/>
      <c r="N758" s="71"/>
      <c r="O758" s="85"/>
      <c r="P758" s="22"/>
      <c r="Q758" s="22"/>
      <c r="R758" s="22"/>
      <c r="S758" s="57"/>
      <c r="T758" s="56"/>
      <c r="U758" s="72"/>
      <c r="V758" s="59" t="s">
        <v>20</v>
      </c>
      <c r="W758" s="41" t="s">
        <v>21</v>
      </c>
      <c r="X758" s="86">
        <v>0.85</v>
      </c>
      <c r="Y758" s="482"/>
      <c r="Z758" s="83"/>
      <c r="AA758" s="84"/>
      <c r="AB758" s="45">
        <f>ROUND(ROUND(G752*X758,0)-Z757,0)</f>
        <v>1068</v>
      </c>
      <c r="AC758" s="79"/>
    </row>
    <row r="759" ht="16.5" customHeight="1">
      <c r="A759" s="29">
        <v>63.0</v>
      </c>
      <c r="B759" s="30">
        <v>2167.0</v>
      </c>
      <c r="C759" s="32" t="s">
        <v>794</v>
      </c>
      <c r="D759" s="69"/>
      <c r="E759" s="150"/>
      <c r="F759" s="94"/>
      <c r="G759" s="113"/>
      <c r="H759" s="8"/>
      <c r="I759" s="54"/>
      <c r="J759" s="64"/>
      <c r="K759" s="65"/>
      <c r="L759" s="65"/>
      <c r="M759" s="66"/>
      <c r="N759" s="33" t="s">
        <v>23</v>
      </c>
      <c r="O759" s="67" t="s">
        <v>24</v>
      </c>
      <c r="P759" s="7"/>
      <c r="Q759" s="7"/>
      <c r="R759" s="7"/>
      <c r="S759" s="35"/>
      <c r="T759" s="41" t="s">
        <v>21</v>
      </c>
      <c r="U759" s="68">
        <v>0.7</v>
      </c>
      <c r="V759" s="88"/>
      <c r="W759" s="88"/>
      <c r="X759" s="89"/>
      <c r="Y759" s="482"/>
      <c r="Z759" s="90"/>
      <c r="AA759" s="91"/>
      <c r="AB759" s="45">
        <f>ROUND(ROUND(G752*U759,0)-Z757,0)</f>
        <v>878</v>
      </c>
      <c r="AC759" s="79"/>
    </row>
    <row r="760" ht="16.5" customHeight="1">
      <c r="A760" s="29">
        <v>63.0</v>
      </c>
      <c r="B760" s="30">
        <v>2168.0</v>
      </c>
      <c r="C760" s="32" t="s">
        <v>795</v>
      </c>
      <c r="D760" s="69"/>
      <c r="E760" s="150"/>
      <c r="F760" s="94"/>
      <c r="G760" s="113"/>
      <c r="H760" s="8"/>
      <c r="I760" s="54"/>
      <c r="J760" s="64"/>
      <c r="K760" s="65"/>
      <c r="L760" s="65"/>
      <c r="M760" s="66"/>
      <c r="N760" s="481"/>
      <c r="O760" s="71"/>
      <c r="P760" s="22"/>
      <c r="Q760" s="22"/>
      <c r="R760" s="22"/>
      <c r="S760" s="57"/>
      <c r="T760" s="56"/>
      <c r="U760" s="72"/>
      <c r="V760" s="73" t="s">
        <v>20</v>
      </c>
      <c r="W760" s="74" t="s">
        <v>21</v>
      </c>
      <c r="X760" s="92">
        <v>0.85</v>
      </c>
      <c r="Y760" s="482"/>
      <c r="Z760" s="90"/>
      <c r="AA760" s="91"/>
      <c r="AB760" s="45">
        <f>ROUND(ROUND(ROUND(G752*U759,0)*X760,0)-Z757,0)</f>
        <v>746</v>
      </c>
      <c r="AC760" s="79"/>
    </row>
    <row r="761" ht="16.5" customHeight="1">
      <c r="A761" s="29">
        <v>63.0</v>
      </c>
      <c r="B761" s="30">
        <v>2169.0</v>
      </c>
      <c r="C761" s="32" t="s">
        <v>796</v>
      </c>
      <c r="D761" s="69"/>
      <c r="E761" s="150"/>
      <c r="F761" s="94"/>
      <c r="G761" s="113"/>
      <c r="H761" s="8"/>
      <c r="I761" s="54"/>
      <c r="J761" s="64"/>
      <c r="K761" s="65"/>
      <c r="L761" s="65"/>
      <c r="M761" s="66"/>
      <c r="N761" s="481"/>
      <c r="O761" s="81" t="s">
        <v>27</v>
      </c>
      <c r="P761" s="7"/>
      <c r="Q761" s="7"/>
      <c r="R761" s="7"/>
      <c r="S761" s="35"/>
      <c r="T761" s="41" t="s">
        <v>21</v>
      </c>
      <c r="U761" s="68">
        <v>0.5</v>
      </c>
      <c r="V761" s="77"/>
      <c r="W761" s="77"/>
      <c r="X761" s="72"/>
      <c r="Y761" s="482"/>
      <c r="Z761" s="90"/>
      <c r="AA761" s="91"/>
      <c r="AB761" s="45">
        <f>ROUND(ROUND(G752*U761,0)-Z757,0)</f>
        <v>626</v>
      </c>
      <c r="AC761" s="79"/>
    </row>
    <row r="762" ht="16.5" customHeight="1">
      <c r="A762" s="29">
        <v>63.0</v>
      </c>
      <c r="B762" s="30">
        <v>2170.0</v>
      </c>
      <c r="C762" s="32" t="s">
        <v>797</v>
      </c>
      <c r="D762" s="69"/>
      <c r="E762" s="150"/>
      <c r="F762" s="107"/>
      <c r="G762" s="154"/>
      <c r="H762" s="22"/>
      <c r="I762" s="109"/>
      <c r="J762" s="64"/>
      <c r="K762" s="65"/>
      <c r="L762" s="65"/>
      <c r="M762" s="66"/>
      <c r="N762" s="483"/>
      <c r="O762" s="85"/>
      <c r="P762" s="22"/>
      <c r="Q762" s="22"/>
      <c r="R762" s="22"/>
      <c r="S762" s="57"/>
      <c r="T762" s="56"/>
      <c r="U762" s="72"/>
      <c r="V762" s="73" t="s">
        <v>20</v>
      </c>
      <c r="W762" s="74" t="s">
        <v>21</v>
      </c>
      <c r="X762" s="92">
        <v>0.85</v>
      </c>
      <c r="Y762" s="484"/>
      <c r="Z762" s="77"/>
      <c r="AA762" s="72"/>
      <c r="AB762" s="45">
        <f>ROUND(ROUND(ROUND(G752*U761,0)*X762,0)-Z757,0)</f>
        <v>531</v>
      </c>
      <c r="AC762" s="79"/>
    </row>
    <row r="763" ht="16.5" customHeight="1">
      <c r="A763" s="29">
        <v>63.0</v>
      </c>
      <c r="B763" s="30">
        <v>1361.0</v>
      </c>
      <c r="C763" s="32" t="s">
        <v>798</v>
      </c>
      <c r="D763" s="69"/>
      <c r="E763" s="150"/>
      <c r="F763" s="82" t="s">
        <v>799</v>
      </c>
      <c r="G763" s="140"/>
      <c r="H763" s="140"/>
      <c r="I763" s="95"/>
      <c r="J763" s="52"/>
      <c r="K763" s="8"/>
      <c r="L763" s="53"/>
      <c r="M763" s="54"/>
      <c r="N763" s="40"/>
      <c r="O763" s="41"/>
      <c r="P763" s="7"/>
      <c r="Q763" s="7"/>
      <c r="R763" s="7"/>
      <c r="S763" s="35"/>
      <c r="T763" s="41"/>
      <c r="U763" s="42"/>
      <c r="V763" s="43"/>
      <c r="W763" s="43"/>
      <c r="X763" s="43"/>
      <c r="Y763" s="43"/>
      <c r="Z763" s="43"/>
      <c r="AA763" s="44"/>
      <c r="AB763" s="45">
        <f>ROUND(G764,0)</f>
        <v>1107</v>
      </c>
      <c r="AC763" s="79"/>
    </row>
    <row r="764" ht="16.5" customHeight="1">
      <c r="A764" s="29">
        <v>63.0</v>
      </c>
      <c r="B764" s="30">
        <v>2171.0</v>
      </c>
      <c r="C764" s="32" t="s">
        <v>800</v>
      </c>
      <c r="D764" s="69"/>
      <c r="E764" s="150"/>
      <c r="F764" s="482"/>
      <c r="G764" s="50">
        <v>1107.0</v>
      </c>
      <c r="H764" s="8" t="s">
        <v>9</v>
      </c>
      <c r="I764" s="95"/>
      <c r="J764" s="52"/>
      <c r="K764" s="8"/>
      <c r="L764" s="53"/>
      <c r="M764" s="54"/>
      <c r="N764" s="55"/>
      <c r="O764" s="56"/>
      <c r="P764" s="22"/>
      <c r="Q764" s="22"/>
      <c r="R764" s="22"/>
      <c r="S764" s="57"/>
      <c r="T764" s="56"/>
      <c r="U764" s="58"/>
      <c r="V764" s="59" t="s">
        <v>20</v>
      </c>
      <c r="W764" s="41" t="s">
        <v>21</v>
      </c>
      <c r="X764" s="60">
        <v>0.85</v>
      </c>
      <c r="Y764" s="43"/>
      <c r="Z764" s="43"/>
      <c r="AA764" s="44"/>
      <c r="AB764" s="45">
        <f>ROUND(G764*X764,0)</f>
        <v>941</v>
      </c>
      <c r="AC764" s="79"/>
    </row>
    <row r="765" ht="16.5" customHeight="1">
      <c r="A765" s="29">
        <v>63.0</v>
      </c>
      <c r="B765" s="30">
        <v>1362.0</v>
      </c>
      <c r="C765" s="32" t="s">
        <v>801</v>
      </c>
      <c r="D765" s="69"/>
      <c r="E765" s="150"/>
      <c r="F765" s="94"/>
      <c r="G765" s="8"/>
      <c r="H765" s="8"/>
      <c r="I765" s="54"/>
      <c r="J765" s="64"/>
      <c r="K765" s="65"/>
      <c r="L765" s="65"/>
      <c r="M765" s="66"/>
      <c r="N765" s="33" t="s">
        <v>23</v>
      </c>
      <c r="O765" s="67" t="s">
        <v>24</v>
      </c>
      <c r="P765" s="7"/>
      <c r="Q765" s="7"/>
      <c r="R765" s="7"/>
      <c r="S765" s="35"/>
      <c r="T765" s="41" t="s">
        <v>21</v>
      </c>
      <c r="U765" s="68">
        <v>0.7</v>
      </c>
      <c r="V765" s="88"/>
      <c r="W765" s="88"/>
      <c r="X765" s="88"/>
      <c r="Y765" s="88"/>
      <c r="Z765" s="88"/>
      <c r="AA765" s="89"/>
      <c r="AB765" s="45">
        <f>ROUND(G764*U765,0)</f>
        <v>775</v>
      </c>
      <c r="AC765" s="79"/>
    </row>
    <row r="766" ht="16.5" customHeight="1">
      <c r="A766" s="29">
        <v>63.0</v>
      </c>
      <c r="B766" s="30">
        <v>2172.0</v>
      </c>
      <c r="C766" s="32" t="s">
        <v>802</v>
      </c>
      <c r="D766" s="69"/>
      <c r="E766" s="150"/>
      <c r="F766" s="94"/>
      <c r="G766" s="113"/>
      <c r="H766" s="8"/>
      <c r="I766" s="54"/>
      <c r="J766" s="64"/>
      <c r="K766" s="65"/>
      <c r="L766" s="65"/>
      <c r="M766" s="66"/>
      <c r="N766" s="481"/>
      <c r="O766" s="71"/>
      <c r="P766" s="22"/>
      <c r="Q766" s="22"/>
      <c r="R766" s="22"/>
      <c r="S766" s="57"/>
      <c r="T766" s="56"/>
      <c r="U766" s="72"/>
      <c r="V766" s="73" t="s">
        <v>20</v>
      </c>
      <c r="W766" s="74" t="s">
        <v>21</v>
      </c>
      <c r="X766" s="75">
        <v>0.85</v>
      </c>
      <c r="Y766" s="43"/>
      <c r="Z766" s="43"/>
      <c r="AA766" s="44"/>
      <c r="AB766" s="45">
        <f>ROUND(ROUND(G764*U765,0)*X766,0)</f>
        <v>659</v>
      </c>
      <c r="AC766" s="79"/>
    </row>
    <row r="767" ht="16.5" customHeight="1">
      <c r="A767" s="29">
        <v>63.0</v>
      </c>
      <c r="B767" s="30">
        <v>2173.0</v>
      </c>
      <c r="C767" s="32" t="s">
        <v>803</v>
      </c>
      <c r="D767" s="69"/>
      <c r="E767" s="150"/>
      <c r="F767" s="94"/>
      <c r="G767" s="113"/>
      <c r="H767" s="8"/>
      <c r="I767" s="54"/>
      <c r="J767" s="64"/>
      <c r="K767" s="65"/>
      <c r="L767" s="65"/>
      <c r="M767" s="66"/>
      <c r="N767" s="481"/>
      <c r="O767" s="67" t="s">
        <v>27</v>
      </c>
      <c r="P767" s="7"/>
      <c r="Q767" s="7"/>
      <c r="R767" s="7"/>
      <c r="S767" s="35"/>
      <c r="T767" s="41" t="s">
        <v>21</v>
      </c>
      <c r="U767" s="68">
        <v>0.5</v>
      </c>
      <c r="V767" s="77"/>
      <c r="W767" s="77"/>
      <c r="X767" s="77"/>
      <c r="Y767" s="77"/>
      <c r="Z767" s="77"/>
      <c r="AA767" s="72"/>
      <c r="AB767" s="45">
        <f>ROUND(G764*U767,0)</f>
        <v>554</v>
      </c>
      <c r="AC767" s="79"/>
    </row>
    <row r="768" ht="16.5" customHeight="1">
      <c r="A768" s="29">
        <v>63.0</v>
      </c>
      <c r="B768" s="30">
        <v>2174.0</v>
      </c>
      <c r="C768" s="32" t="s">
        <v>804</v>
      </c>
      <c r="D768" s="69"/>
      <c r="E768" s="150"/>
      <c r="F768" s="94"/>
      <c r="G768" s="113"/>
      <c r="H768" s="8"/>
      <c r="I768" s="54"/>
      <c r="J768" s="64"/>
      <c r="K768" s="65"/>
      <c r="L768" s="65"/>
      <c r="M768" s="66"/>
      <c r="N768" s="483"/>
      <c r="O768" s="71"/>
      <c r="P768" s="22"/>
      <c r="Q768" s="22"/>
      <c r="R768" s="22"/>
      <c r="S768" s="57"/>
      <c r="T768" s="56"/>
      <c r="U768" s="72"/>
      <c r="V768" s="73" t="s">
        <v>20</v>
      </c>
      <c r="W768" s="74" t="s">
        <v>21</v>
      </c>
      <c r="X768" s="75">
        <v>0.85</v>
      </c>
      <c r="Y768" s="43"/>
      <c r="Z768" s="43"/>
      <c r="AA768" s="44"/>
      <c r="AB768" s="45">
        <f>ROUND(ROUND(G764*U767,0)*X768,0)</f>
        <v>471</v>
      </c>
      <c r="AC768" s="79"/>
    </row>
    <row r="769" ht="16.5" customHeight="1">
      <c r="A769" s="29">
        <v>63.0</v>
      </c>
      <c r="B769" s="30">
        <v>2175.0</v>
      </c>
      <c r="C769" s="32" t="s">
        <v>805</v>
      </c>
      <c r="D769" s="69"/>
      <c r="E769" s="150"/>
      <c r="F769" s="94"/>
      <c r="G769" s="113"/>
      <c r="H769" s="8"/>
      <c r="I769" s="54"/>
      <c r="J769" s="64"/>
      <c r="K769" s="65"/>
      <c r="L769" s="65"/>
      <c r="M769" s="66"/>
      <c r="N769" s="67"/>
      <c r="O769" s="81"/>
      <c r="P769" s="7"/>
      <c r="Q769" s="7"/>
      <c r="R769" s="7"/>
      <c r="S769" s="35"/>
      <c r="T769" s="41"/>
      <c r="U769" s="68"/>
      <c r="V769" s="43"/>
      <c r="W769" s="43"/>
      <c r="X769" s="44"/>
      <c r="Y769" s="82" t="s">
        <v>30</v>
      </c>
      <c r="Z769" s="41">
        <v>5.0</v>
      </c>
      <c r="AA769" s="151" t="s">
        <v>31</v>
      </c>
      <c r="AB769" s="45">
        <f>ROUND(G764-Z769,0)</f>
        <v>1102</v>
      </c>
      <c r="AC769" s="79"/>
    </row>
    <row r="770" ht="16.5" customHeight="1">
      <c r="A770" s="29">
        <v>63.0</v>
      </c>
      <c r="B770" s="30">
        <v>2176.0</v>
      </c>
      <c r="C770" s="32" t="s">
        <v>806</v>
      </c>
      <c r="D770" s="69"/>
      <c r="E770" s="150"/>
      <c r="F770" s="94"/>
      <c r="G770" s="113"/>
      <c r="H770" s="8"/>
      <c r="I770" s="54"/>
      <c r="J770" s="64"/>
      <c r="K770" s="65"/>
      <c r="L770" s="65"/>
      <c r="M770" s="66"/>
      <c r="N770" s="71"/>
      <c r="O770" s="85"/>
      <c r="P770" s="22"/>
      <c r="Q770" s="22"/>
      <c r="R770" s="22"/>
      <c r="S770" s="57"/>
      <c r="T770" s="56"/>
      <c r="U770" s="72"/>
      <c r="V770" s="59" t="s">
        <v>20</v>
      </c>
      <c r="W770" s="41" t="s">
        <v>21</v>
      </c>
      <c r="X770" s="86">
        <v>0.85</v>
      </c>
      <c r="Y770" s="482"/>
      <c r="Z770" s="83"/>
      <c r="AA770" s="84"/>
      <c r="AB770" s="45">
        <f>ROUND(ROUND(G764*X770,0)-Z769,0)</f>
        <v>936</v>
      </c>
      <c r="AC770" s="79"/>
    </row>
    <row r="771" ht="16.5" customHeight="1">
      <c r="A771" s="29">
        <v>63.0</v>
      </c>
      <c r="B771" s="30">
        <v>2177.0</v>
      </c>
      <c r="C771" s="32" t="s">
        <v>807</v>
      </c>
      <c r="D771" s="69"/>
      <c r="E771" s="150"/>
      <c r="F771" s="94"/>
      <c r="G771" s="113"/>
      <c r="H771" s="8"/>
      <c r="I771" s="54"/>
      <c r="J771" s="64"/>
      <c r="K771" s="65"/>
      <c r="L771" s="65"/>
      <c r="M771" s="66"/>
      <c r="N771" s="33" t="s">
        <v>23</v>
      </c>
      <c r="O771" s="67" t="s">
        <v>24</v>
      </c>
      <c r="P771" s="7"/>
      <c r="Q771" s="7"/>
      <c r="R771" s="7"/>
      <c r="S771" s="35"/>
      <c r="T771" s="41" t="s">
        <v>21</v>
      </c>
      <c r="U771" s="68">
        <v>0.7</v>
      </c>
      <c r="V771" s="88"/>
      <c r="W771" s="88"/>
      <c r="X771" s="89"/>
      <c r="Y771" s="482"/>
      <c r="Z771" s="90"/>
      <c r="AA771" s="91"/>
      <c r="AB771" s="45">
        <f>ROUND(ROUND(G764*U771,0)-Z769,0)</f>
        <v>770</v>
      </c>
      <c r="AC771" s="79"/>
    </row>
    <row r="772" ht="16.5" customHeight="1">
      <c r="A772" s="29">
        <v>63.0</v>
      </c>
      <c r="B772" s="30">
        <v>2178.0</v>
      </c>
      <c r="C772" s="32" t="s">
        <v>808</v>
      </c>
      <c r="D772" s="69"/>
      <c r="E772" s="150"/>
      <c r="F772" s="94"/>
      <c r="G772" s="113"/>
      <c r="H772" s="8"/>
      <c r="I772" s="54"/>
      <c r="J772" s="64"/>
      <c r="K772" s="65"/>
      <c r="L772" s="65"/>
      <c r="M772" s="66"/>
      <c r="N772" s="481"/>
      <c r="O772" s="71"/>
      <c r="P772" s="22"/>
      <c r="Q772" s="22"/>
      <c r="R772" s="22"/>
      <c r="S772" s="57"/>
      <c r="T772" s="56"/>
      <c r="U772" s="72"/>
      <c r="V772" s="73" t="s">
        <v>20</v>
      </c>
      <c r="W772" s="74" t="s">
        <v>21</v>
      </c>
      <c r="X772" s="92">
        <v>0.85</v>
      </c>
      <c r="Y772" s="482"/>
      <c r="Z772" s="90"/>
      <c r="AA772" s="91"/>
      <c r="AB772" s="45">
        <f>ROUND(ROUND(ROUND(G764*U771,0)*X772,0)-Z769,0)</f>
        <v>654</v>
      </c>
      <c r="AC772" s="79"/>
    </row>
    <row r="773" ht="16.5" customHeight="1">
      <c r="A773" s="29">
        <v>63.0</v>
      </c>
      <c r="B773" s="30">
        <v>2179.0</v>
      </c>
      <c r="C773" s="32" t="s">
        <v>809</v>
      </c>
      <c r="D773" s="69"/>
      <c r="E773" s="150"/>
      <c r="F773" s="94"/>
      <c r="G773" s="113"/>
      <c r="H773" s="8"/>
      <c r="I773" s="54"/>
      <c r="J773" s="64"/>
      <c r="K773" s="65"/>
      <c r="L773" s="65"/>
      <c r="M773" s="66"/>
      <c r="N773" s="481"/>
      <c r="O773" s="81" t="s">
        <v>27</v>
      </c>
      <c r="P773" s="7"/>
      <c r="Q773" s="7"/>
      <c r="R773" s="7"/>
      <c r="S773" s="35"/>
      <c r="T773" s="41" t="s">
        <v>21</v>
      </c>
      <c r="U773" s="68">
        <v>0.5</v>
      </c>
      <c r="V773" s="77"/>
      <c r="W773" s="77"/>
      <c r="X773" s="72"/>
      <c r="Y773" s="482"/>
      <c r="Z773" s="90"/>
      <c r="AA773" s="91"/>
      <c r="AB773" s="45">
        <f>ROUND(ROUND(G764*U773,0)-Z769,0)</f>
        <v>549</v>
      </c>
      <c r="AC773" s="79"/>
    </row>
    <row r="774" ht="16.5" customHeight="1">
      <c r="A774" s="29">
        <v>63.0</v>
      </c>
      <c r="B774" s="30">
        <v>2180.0</v>
      </c>
      <c r="C774" s="32" t="s">
        <v>810</v>
      </c>
      <c r="D774" s="69"/>
      <c r="E774" s="150"/>
      <c r="F774" s="94"/>
      <c r="G774" s="113"/>
      <c r="H774" s="8"/>
      <c r="I774" s="54"/>
      <c r="J774" s="64"/>
      <c r="K774" s="65"/>
      <c r="L774" s="65"/>
      <c r="M774" s="66"/>
      <c r="N774" s="483"/>
      <c r="O774" s="85"/>
      <c r="P774" s="22"/>
      <c r="Q774" s="22"/>
      <c r="R774" s="22"/>
      <c r="S774" s="57"/>
      <c r="T774" s="56"/>
      <c r="U774" s="72"/>
      <c r="V774" s="73" t="s">
        <v>20</v>
      </c>
      <c r="W774" s="74" t="s">
        <v>21</v>
      </c>
      <c r="X774" s="92">
        <v>0.85</v>
      </c>
      <c r="Y774" s="484"/>
      <c r="Z774" s="77"/>
      <c r="AA774" s="72"/>
      <c r="AB774" s="45">
        <f>ROUND(ROUND(ROUND(G764*U773,0)*X774,0)-Z769,0)</f>
        <v>466</v>
      </c>
      <c r="AC774" s="79"/>
    </row>
    <row r="775" ht="16.5" customHeight="1">
      <c r="A775" s="29">
        <v>63.0</v>
      </c>
      <c r="B775" s="30">
        <v>1371.0</v>
      </c>
      <c r="C775" s="32" t="s">
        <v>811</v>
      </c>
      <c r="D775" s="69"/>
      <c r="E775" s="150"/>
      <c r="F775" s="82" t="s">
        <v>812</v>
      </c>
      <c r="G775" s="152"/>
      <c r="H775" s="152"/>
      <c r="I775" s="153"/>
      <c r="J775" s="52"/>
      <c r="K775" s="8"/>
      <c r="L775" s="53"/>
      <c r="M775" s="54"/>
      <c r="N775" s="40"/>
      <c r="O775" s="41"/>
      <c r="P775" s="7"/>
      <c r="Q775" s="7"/>
      <c r="R775" s="7"/>
      <c r="S775" s="35"/>
      <c r="T775" s="41"/>
      <c r="U775" s="42"/>
      <c r="V775" s="43"/>
      <c r="W775" s="43"/>
      <c r="X775" s="43"/>
      <c r="Y775" s="43"/>
      <c r="Z775" s="43"/>
      <c r="AA775" s="44"/>
      <c r="AB775" s="45">
        <f>ROUND(G776,0)</f>
        <v>988</v>
      </c>
      <c r="AC775" s="79"/>
    </row>
    <row r="776" ht="16.5" customHeight="1">
      <c r="A776" s="29">
        <v>63.0</v>
      </c>
      <c r="B776" s="30">
        <v>2181.0</v>
      </c>
      <c r="C776" s="32" t="s">
        <v>813</v>
      </c>
      <c r="D776" s="69"/>
      <c r="E776" s="150"/>
      <c r="F776" s="482"/>
      <c r="G776" s="50">
        <v>988.0</v>
      </c>
      <c r="H776" s="8" t="s">
        <v>9</v>
      </c>
      <c r="I776" s="95"/>
      <c r="J776" s="52"/>
      <c r="K776" s="8"/>
      <c r="L776" s="53"/>
      <c r="M776" s="54"/>
      <c r="N776" s="55"/>
      <c r="O776" s="56"/>
      <c r="P776" s="22"/>
      <c r="Q776" s="22"/>
      <c r="R776" s="22"/>
      <c r="S776" s="57"/>
      <c r="T776" s="56"/>
      <c r="U776" s="58"/>
      <c r="V776" s="59" t="s">
        <v>20</v>
      </c>
      <c r="W776" s="41" t="s">
        <v>21</v>
      </c>
      <c r="X776" s="60">
        <v>0.85</v>
      </c>
      <c r="Y776" s="43"/>
      <c r="Z776" s="43"/>
      <c r="AA776" s="44"/>
      <c r="AB776" s="45">
        <f>ROUND(G776*X776,0)</f>
        <v>840</v>
      </c>
      <c r="AC776" s="79"/>
    </row>
    <row r="777" ht="16.5" customHeight="1">
      <c r="A777" s="29">
        <v>63.0</v>
      </c>
      <c r="B777" s="30">
        <v>1372.0</v>
      </c>
      <c r="C777" s="32" t="s">
        <v>814</v>
      </c>
      <c r="D777" s="69"/>
      <c r="E777" s="150"/>
      <c r="F777" s="94"/>
      <c r="G777" s="8"/>
      <c r="H777" s="8"/>
      <c r="I777" s="54"/>
      <c r="J777" s="64"/>
      <c r="K777" s="65"/>
      <c r="L777" s="65"/>
      <c r="M777" s="66"/>
      <c r="N777" s="33" t="s">
        <v>23</v>
      </c>
      <c r="O777" s="67" t="s">
        <v>24</v>
      </c>
      <c r="P777" s="7"/>
      <c r="Q777" s="7"/>
      <c r="R777" s="7"/>
      <c r="S777" s="35"/>
      <c r="T777" s="41" t="s">
        <v>21</v>
      </c>
      <c r="U777" s="68">
        <v>0.7</v>
      </c>
      <c r="V777" s="88"/>
      <c r="W777" s="88"/>
      <c r="X777" s="88"/>
      <c r="Y777" s="88"/>
      <c r="Z777" s="88"/>
      <c r="AA777" s="89"/>
      <c r="AB777" s="45">
        <f>ROUND(G776*U777,0)</f>
        <v>692</v>
      </c>
      <c r="AC777" s="79"/>
    </row>
    <row r="778" ht="16.5" customHeight="1">
      <c r="A778" s="29">
        <v>63.0</v>
      </c>
      <c r="B778" s="30">
        <v>2182.0</v>
      </c>
      <c r="C778" s="32" t="s">
        <v>815</v>
      </c>
      <c r="D778" s="69"/>
      <c r="E778" s="150"/>
      <c r="F778" s="94"/>
      <c r="G778" s="113"/>
      <c r="H778" s="8"/>
      <c r="I778" s="54"/>
      <c r="J778" s="64"/>
      <c r="K778" s="65"/>
      <c r="L778" s="65"/>
      <c r="M778" s="66"/>
      <c r="N778" s="481"/>
      <c r="O778" s="71"/>
      <c r="P778" s="22"/>
      <c r="Q778" s="22"/>
      <c r="R778" s="22"/>
      <c r="S778" s="57"/>
      <c r="T778" s="56"/>
      <c r="U778" s="72"/>
      <c r="V778" s="73" t="s">
        <v>20</v>
      </c>
      <c r="W778" s="74" t="s">
        <v>21</v>
      </c>
      <c r="X778" s="75">
        <v>0.85</v>
      </c>
      <c r="Y778" s="43"/>
      <c r="Z778" s="43"/>
      <c r="AA778" s="44"/>
      <c r="AB778" s="45">
        <f>ROUND(ROUND(G776*U777,0)*X778,0)</f>
        <v>588</v>
      </c>
      <c r="AC778" s="79"/>
    </row>
    <row r="779" ht="16.5" customHeight="1">
      <c r="A779" s="29">
        <v>63.0</v>
      </c>
      <c r="B779" s="30">
        <v>2183.0</v>
      </c>
      <c r="C779" s="32" t="s">
        <v>816</v>
      </c>
      <c r="D779" s="69"/>
      <c r="E779" s="150"/>
      <c r="F779" s="94"/>
      <c r="G779" s="113"/>
      <c r="H779" s="8"/>
      <c r="I779" s="54"/>
      <c r="J779" s="64"/>
      <c r="K779" s="65"/>
      <c r="L779" s="65"/>
      <c r="M779" s="66"/>
      <c r="N779" s="481"/>
      <c r="O779" s="67" t="s">
        <v>27</v>
      </c>
      <c r="P779" s="7"/>
      <c r="Q779" s="7"/>
      <c r="R779" s="7"/>
      <c r="S779" s="35"/>
      <c r="T779" s="41" t="s">
        <v>21</v>
      </c>
      <c r="U779" s="68">
        <v>0.5</v>
      </c>
      <c r="V779" s="77"/>
      <c r="W779" s="77"/>
      <c r="X779" s="77"/>
      <c r="Y779" s="77"/>
      <c r="Z779" s="77"/>
      <c r="AA779" s="72"/>
      <c r="AB779" s="45">
        <f>ROUND(G776*U779,0)</f>
        <v>494</v>
      </c>
      <c r="AC779" s="79"/>
    </row>
    <row r="780" ht="16.5" customHeight="1">
      <c r="A780" s="29">
        <v>63.0</v>
      </c>
      <c r="B780" s="30">
        <v>2184.0</v>
      </c>
      <c r="C780" s="32" t="s">
        <v>817</v>
      </c>
      <c r="D780" s="69"/>
      <c r="E780" s="150"/>
      <c r="F780" s="94"/>
      <c r="G780" s="113"/>
      <c r="H780" s="8"/>
      <c r="I780" s="54"/>
      <c r="J780" s="64"/>
      <c r="K780" s="65"/>
      <c r="L780" s="65"/>
      <c r="M780" s="66"/>
      <c r="N780" s="483"/>
      <c r="O780" s="71"/>
      <c r="P780" s="22"/>
      <c r="Q780" s="22"/>
      <c r="R780" s="22"/>
      <c r="S780" s="57"/>
      <c r="T780" s="56"/>
      <c r="U780" s="72"/>
      <c r="V780" s="73" t="s">
        <v>20</v>
      </c>
      <c r="W780" s="74" t="s">
        <v>21</v>
      </c>
      <c r="X780" s="75">
        <v>0.85</v>
      </c>
      <c r="Y780" s="43"/>
      <c r="Z780" s="43"/>
      <c r="AA780" s="44"/>
      <c r="AB780" s="45">
        <f>ROUND(ROUND(G776*U779,0)*X780,0)</f>
        <v>420</v>
      </c>
      <c r="AC780" s="79"/>
    </row>
    <row r="781" ht="16.5" customHeight="1">
      <c r="A781" s="29">
        <v>63.0</v>
      </c>
      <c r="B781" s="30">
        <v>2185.0</v>
      </c>
      <c r="C781" s="32" t="s">
        <v>818</v>
      </c>
      <c r="D781" s="69"/>
      <c r="E781" s="150"/>
      <c r="F781" s="94"/>
      <c r="G781" s="113"/>
      <c r="H781" s="8"/>
      <c r="I781" s="54"/>
      <c r="J781" s="64"/>
      <c r="K781" s="65"/>
      <c r="L781" s="65"/>
      <c r="M781" s="66"/>
      <c r="N781" s="67"/>
      <c r="O781" s="81"/>
      <c r="P781" s="7"/>
      <c r="Q781" s="7"/>
      <c r="R781" s="7"/>
      <c r="S781" s="35"/>
      <c r="T781" s="41"/>
      <c r="U781" s="68"/>
      <c r="V781" s="43"/>
      <c r="W781" s="43"/>
      <c r="X781" s="44"/>
      <c r="Y781" s="82" t="s">
        <v>30</v>
      </c>
      <c r="Z781" s="41">
        <v>5.0</v>
      </c>
      <c r="AA781" s="151" t="s">
        <v>31</v>
      </c>
      <c r="AB781" s="45">
        <f>ROUND(G776-Z781,0)</f>
        <v>983</v>
      </c>
      <c r="AC781" s="79"/>
    </row>
    <row r="782" ht="16.5" customHeight="1">
      <c r="A782" s="29">
        <v>63.0</v>
      </c>
      <c r="B782" s="30">
        <v>2186.0</v>
      </c>
      <c r="C782" s="32" t="s">
        <v>819</v>
      </c>
      <c r="D782" s="69"/>
      <c r="E782" s="150"/>
      <c r="F782" s="94"/>
      <c r="G782" s="113"/>
      <c r="H782" s="8"/>
      <c r="I782" s="54"/>
      <c r="J782" s="64"/>
      <c r="K782" s="65"/>
      <c r="L782" s="65"/>
      <c r="M782" s="66"/>
      <c r="N782" s="71"/>
      <c r="O782" s="85"/>
      <c r="P782" s="22"/>
      <c r="Q782" s="22"/>
      <c r="R782" s="22"/>
      <c r="S782" s="57"/>
      <c r="T782" s="56"/>
      <c r="U782" s="72"/>
      <c r="V782" s="59" t="s">
        <v>20</v>
      </c>
      <c r="W782" s="41" t="s">
        <v>21</v>
      </c>
      <c r="X782" s="86">
        <v>0.85</v>
      </c>
      <c r="Y782" s="482"/>
      <c r="Z782" s="83"/>
      <c r="AA782" s="84"/>
      <c r="AB782" s="45">
        <f>ROUND(ROUND(G776*X782,0)-Z781,0)</f>
        <v>835</v>
      </c>
      <c r="AC782" s="79"/>
    </row>
    <row r="783" ht="16.5" customHeight="1">
      <c r="A783" s="29">
        <v>63.0</v>
      </c>
      <c r="B783" s="30">
        <v>2187.0</v>
      </c>
      <c r="C783" s="32" t="s">
        <v>820</v>
      </c>
      <c r="D783" s="69"/>
      <c r="E783" s="150"/>
      <c r="F783" s="94"/>
      <c r="G783" s="113"/>
      <c r="H783" s="8"/>
      <c r="I783" s="54"/>
      <c r="J783" s="64"/>
      <c r="K783" s="65"/>
      <c r="L783" s="65"/>
      <c r="M783" s="66"/>
      <c r="N783" s="33" t="s">
        <v>23</v>
      </c>
      <c r="O783" s="67" t="s">
        <v>24</v>
      </c>
      <c r="P783" s="7"/>
      <c r="Q783" s="7"/>
      <c r="R783" s="7"/>
      <c r="S783" s="35"/>
      <c r="T783" s="41" t="s">
        <v>21</v>
      </c>
      <c r="U783" s="68">
        <v>0.7</v>
      </c>
      <c r="V783" s="88"/>
      <c r="W783" s="88"/>
      <c r="X783" s="89"/>
      <c r="Y783" s="482"/>
      <c r="Z783" s="90"/>
      <c r="AA783" s="91"/>
      <c r="AB783" s="45">
        <f>ROUND(ROUND(G776*U783,0)-Z781,0)</f>
        <v>687</v>
      </c>
      <c r="AC783" s="79"/>
    </row>
    <row r="784" ht="16.5" customHeight="1">
      <c r="A784" s="29">
        <v>63.0</v>
      </c>
      <c r="B784" s="30">
        <v>2188.0</v>
      </c>
      <c r="C784" s="32" t="s">
        <v>821</v>
      </c>
      <c r="D784" s="69"/>
      <c r="E784" s="150"/>
      <c r="F784" s="94"/>
      <c r="G784" s="113"/>
      <c r="H784" s="8"/>
      <c r="I784" s="54"/>
      <c r="J784" s="64"/>
      <c r="K784" s="65"/>
      <c r="L784" s="65"/>
      <c r="M784" s="66"/>
      <c r="N784" s="481"/>
      <c r="O784" s="71"/>
      <c r="P784" s="22"/>
      <c r="Q784" s="22"/>
      <c r="R784" s="22"/>
      <c r="S784" s="57"/>
      <c r="T784" s="56"/>
      <c r="U784" s="72"/>
      <c r="V784" s="73" t="s">
        <v>20</v>
      </c>
      <c r="W784" s="74" t="s">
        <v>21</v>
      </c>
      <c r="X784" s="92">
        <v>0.85</v>
      </c>
      <c r="Y784" s="482"/>
      <c r="Z784" s="90"/>
      <c r="AA784" s="91"/>
      <c r="AB784" s="45">
        <f>ROUND(ROUND(ROUND(G776*U783,0)*X784,0)-Z781,0)</f>
        <v>583</v>
      </c>
      <c r="AC784" s="79"/>
    </row>
    <row r="785" ht="16.5" customHeight="1">
      <c r="A785" s="29">
        <v>63.0</v>
      </c>
      <c r="B785" s="30">
        <v>2189.0</v>
      </c>
      <c r="C785" s="32" t="s">
        <v>822</v>
      </c>
      <c r="D785" s="69"/>
      <c r="E785" s="150"/>
      <c r="F785" s="94"/>
      <c r="G785" s="113"/>
      <c r="H785" s="8"/>
      <c r="I785" s="54"/>
      <c r="J785" s="64"/>
      <c r="K785" s="65"/>
      <c r="L785" s="65"/>
      <c r="M785" s="66"/>
      <c r="N785" s="481"/>
      <c r="O785" s="81" t="s">
        <v>27</v>
      </c>
      <c r="P785" s="7"/>
      <c r="Q785" s="7"/>
      <c r="R785" s="7"/>
      <c r="S785" s="35"/>
      <c r="T785" s="41" t="s">
        <v>21</v>
      </c>
      <c r="U785" s="68">
        <v>0.5</v>
      </c>
      <c r="V785" s="77"/>
      <c r="W785" s="77"/>
      <c r="X785" s="72"/>
      <c r="Y785" s="482"/>
      <c r="Z785" s="90"/>
      <c r="AA785" s="91"/>
      <c r="AB785" s="45">
        <f>ROUND(ROUND(G776*U785,0)-Z781,0)</f>
        <v>489</v>
      </c>
      <c r="AC785" s="79"/>
    </row>
    <row r="786" ht="16.5" customHeight="1">
      <c r="A786" s="29">
        <v>63.0</v>
      </c>
      <c r="B786" s="30">
        <v>2190.0</v>
      </c>
      <c r="C786" s="32" t="s">
        <v>823</v>
      </c>
      <c r="D786" s="69"/>
      <c r="E786" s="150"/>
      <c r="F786" s="155"/>
      <c r="G786" s="154"/>
      <c r="H786" s="22"/>
      <c r="I786" s="109"/>
      <c r="J786" s="64"/>
      <c r="K786" s="65"/>
      <c r="L786" s="65"/>
      <c r="M786" s="66"/>
      <c r="N786" s="483"/>
      <c r="O786" s="85"/>
      <c r="P786" s="22"/>
      <c r="Q786" s="22"/>
      <c r="R786" s="22"/>
      <c r="S786" s="57"/>
      <c r="T786" s="56"/>
      <c r="U786" s="72"/>
      <c r="V786" s="73" t="s">
        <v>20</v>
      </c>
      <c r="W786" s="74" t="s">
        <v>21</v>
      </c>
      <c r="X786" s="92">
        <v>0.85</v>
      </c>
      <c r="Y786" s="484"/>
      <c r="Z786" s="77"/>
      <c r="AA786" s="72"/>
      <c r="AB786" s="45">
        <f>ROUND(ROUND(ROUND(G776*U785,0)*X786,0)-Z781,0)</f>
        <v>415</v>
      </c>
      <c r="AC786" s="79"/>
    </row>
    <row r="787" ht="16.5" customHeight="1">
      <c r="A787" s="29">
        <v>63.0</v>
      </c>
      <c r="B787" s="30">
        <v>1321.0</v>
      </c>
      <c r="C787" s="32" t="s">
        <v>824</v>
      </c>
      <c r="D787" s="69"/>
      <c r="E787" s="150"/>
      <c r="F787" s="156" t="s">
        <v>825</v>
      </c>
      <c r="G787" s="140"/>
      <c r="H787" s="140"/>
      <c r="I787" s="95"/>
      <c r="J787" s="52"/>
      <c r="K787" s="8"/>
      <c r="L787" s="53"/>
      <c r="M787" s="54"/>
      <c r="N787" s="40"/>
      <c r="O787" s="41"/>
      <c r="P787" s="7"/>
      <c r="Q787" s="7"/>
      <c r="R787" s="7"/>
      <c r="S787" s="35"/>
      <c r="T787" s="41"/>
      <c r="U787" s="42"/>
      <c r="V787" s="43"/>
      <c r="W787" s="43"/>
      <c r="X787" s="43"/>
      <c r="Y787" s="43"/>
      <c r="Z787" s="43"/>
      <c r="AA787" s="44"/>
      <c r="AB787" s="45">
        <f>ROUND(G788,0)</f>
        <v>892</v>
      </c>
      <c r="AC787" s="79"/>
    </row>
    <row r="788" ht="16.5" customHeight="1">
      <c r="A788" s="29">
        <v>63.0</v>
      </c>
      <c r="B788" s="30">
        <v>2191.0</v>
      </c>
      <c r="C788" s="32" t="s">
        <v>826</v>
      </c>
      <c r="D788" s="69"/>
      <c r="E788" s="150"/>
      <c r="F788" s="482"/>
      <c r="G788" s="50">
        <v>892.0</v>
      </c>
      <c r="H788" s="8" t="s">
        <v>9</v>
      </c>
      <c r="I788" s="95"/>
      <c r="J788" s="52"/>
      <c r="K788" s="8"/>
      <c r="L788" s="53"/>
      <c r="M788" s="54"/>
      <c r="N788" s="55"/>
      <c r="O788" s="56"/>
      <c r="P788" s="22"/>
      <c r="Q788" s="22"/>
      <c r="R788" s="22"/>
      <c r="S788" s="57"/>
      <c r="T788" s="56"/>
      <c r="U788" s="58"/>
      <c r="V788" s="59" t="s">
        <v>20</v>
      </c>
      <c r="W788" s="41" t="s">
        <v>21</v>
      </c>
      <c r="X788" s="60">
        <v>0.85</v>
      </c>
      <c r="Y788" s="43"/>
      <c r="Z788" s="43"/>
      <c r="AA788" s="44"/>
      <c r="AB788" s="45">
        <f>ROUND(G788*X788,0)</f>
        <v>758</v>
      </c>
      <c r="AC788" s="79"/>
    </row>
    <row r="789" ht="16.5" customHeight="1">
      <c r="A789" s="29">
        <v>63.0</v>
      </c>
      <c r="B789" s="30">
        <v>1322.0</v>
      </c>
      <c r="C789" s="32" t="s">
        <v>827</v>
      </c>
      <c r="D789" s="94"/>
      <c r="E789" s="95"/>
      <c r="F789" s="94"/>
      <c r="G789" s="8"/>
      <c r="H789" s="8"/>
      <c r="I789" s="54"/>
      <c r="J789" s="64"/>
      <c r="K789" s="65"/>
      <c r="L789" s="65"/>
      <c r="M789" s="66"/>
      <c r="N789" s="33" t="s">
        <v>23</v>
      </c>
      <c r="O789" s="67" t="s">
        <v>24</v>
      </c>
      <c r="P789" s="7"/>
      <c r="Q789" s="7"/>
      <c r="R789" s="7"/>
      <c r="S789" s="35"/>
      <c r="T789" s="41" t="s">
        <v>21</v>
      </c>
      <c r="U789" s="68">
        <v>0.7</v>
      </c>
      <c r="V789" s="88"/>
      <c r="W789" s="88"/>
      <c r="X789" s="88"/>
      <c r="Y789" s="88"/>
      <c r="Z789" s="88"/>
      <c r="AA789" s="89"/>
      <c r="AB789" s="45">
        <f>ROUND(G788*U789,0)</f>
        <v>624</v>
      </c>
      <c r="AC789" s="79"/>
    </row>
    <row r="790" ht="16.5" customHeight="1">
      <c r="A790" s="29">
        <v>63.0</v>
      </c>
      <c r="B790" s="30">
        <v>2192.0</v>
      </c>
      <c r="C790" s="32" t="s">
        <v>828</v>
      </c>
      <c r="D790" s="94"/>
      <c r="E790" s="95"/>
      <c r="F790" s="94"/>
      <c r="G790" s="113"/>
      <c r="H790" s="8"/>
      <c r="I790" s="54"/>
      <c r="J790" s="64"/>
      <c r="K790" s="65"/>
      <c r="L790" s="65"/>
      <c r="M790" s="66"/>
      <c r="N790" s="481"/>
      <c r="O790" s="71"/>
      <c r="P790" s="22"/>
      <c r="Q790" s="22"/>
      <c r="R790" s="22"/>
      <c r="S790" s="57"/>
      <c r="T790" s="56"/>
      <c r="U790" s="72"/>
      <c r="V790" s="73" t="s">
        <v>20</v>
      </c>
      <c r="W790" s="74" t="s">
        <v>21</v>
      </c>
      <c r="X790" s="75">
        <v>0.85</v>
      </c>
      <c r="Y790" s="43"/>
      <c r="Z790" s="43"/>
      <c r="AA790" s="44"/>
      <c r="AB790" s="45">
        <f>ROUND(ROUND(G788*U789,0)*X790,0)</f>
        <v>530</v>
      </c>
      <c r="AC790" s="79"/>
    </row>
    <row r="791" ht="16.5" customHeight="1">
      <c r="A791" s="29">
        <v>63.0</v>
      </c>
      <c r="B791" s="30">
        <v>2193.0</v>
      </c>
      <c r="C791" s="32" t="s">
        <v>829</v>
      </c>
      <c r="D791" s="94"/>
      <c r="E791" s="95"/>
      <c r="F791" s="94"/>
      <c r="G791" s="113"/>
      <c r="H791" s="8"/>
      <c r="I791" s="54"/>
      <c r="J791" s="64"/>
      <c r="K791" s="65"/>
      <c r="L791" s="65"/>
      <c r="M791" s="66"/>
      <c r="N791" s="481"/>
      <c r="O791" s="67" t="s">
        <v>27</v>
      </c>
      <c r="P791" s="7"/>
      <c r="Q791" s="7"/>
      <c r="R791" s="7"/>
      <c r="S791" s="35"/>
      <c r="T791" s="41" t="s">
        <v>21</v>
      </c>
      <c r="U791" s="68">
        <v>0.5</v>
      </c>
      <c r="V791" s="77"/>
      <c r="W791" s="77"/>
      <c r="X791" s="77"/>
      <c r="Y791" s="77"/>
      <c r="Z791" s="77"/>
      <c r="AA791" s="72"/>
      <c r="AB791" s="45">
        <f>ROUND(G788*U791,0)</f>
        <v>446</v>
      </c>
      <c r="AC791" s="79"/>
    </row>
    <row r="792" ht="16.5" customHeight="1">
      <c r="A792" s="29">
        <v>63.0</v>
      </c>
      <c r="B792" s="30">
        <v>2194.0</v>
      </c>
      <c r="C792" s="32" t="s">
        <v>830</v>
      </c>
      <c r="D792" s="94"/>
      <c r="E792" s="95"/>
      <c r="F792" s="94"/>
      <c r="G792" s="113"/>
      <c r="H792" s="8"/>
      <c r="I792" s="54"/>
      <c r="J792" s="64"/>
      <c r="K792" s="65"/>
      <c r="L792" s="65"/>
      <c r="M792" s="66"/>
      <c r="N792" s="483"/>
      <c r="O792" s="71"/>
      <c r="P792" s="22"/>
      <c r="Q792" s="22"/>
      <c r="R792" s="22"/>
      <c r="S792" s="57"/>
      <c r="T792" s="56"/>
      <c r="U792" s="72"/>
      <c r="V792" s="73" t="s">
        <v>20</v>
      </c>
      <c r="W792" s="74" t="s">
        <v>21</v>
      </c>
      <c r="X792" s="75">
        <v>0.85</v>
      </c>
      <c r="Y792" s="43"/>
      <c r="Z792" s="43"/>
      <c r="AA792" s="44"/>
      <c r="AB792" s="45">
        <f>ROUND(ROUND(G788*U791,0)*X792,0)</f>
        <v>379</v>
      </c>
      <c r="AC792" s="79"/>
    </row>
    <row r="793" ht="16.5" customHeight="1">
      <c r="A793" s="29">
        <v>63.0</v>
      </c>
      <c r="B793" s="30">
        <v>2195.0</v>
      </c>
      <c r="C793" s="32" t="s">
        <v>831</v>
      </c>
      <c r="D793" s="94"/>
      <c r="E793" s="95"/>
      <c r="F793" s="94"/>
      <c r="G793" s="113"/>
      <c r="H793" s="8"/>
      <c r="I793" s="54"/>
      <c r="J793" s="64"/>
      <c r="K793" s="65"/>
      <c r="L793" s="65"/>
      <c r="M793" s="66"/>
      <c r="N793" s="67"/>
      <c r="O793" s="81"/>
      <c r="P793" s="7"/>
      <c r="Q793" s="7"/>
      <c r="R793" s="7"/>
      <c r="S793" s="35"/>
      <c r="T793" s="41"/>
      <c r="U793" s="68"/>
      <c r="V793" s="43"/>
      <c r="W793" s="43"/>
      <c r="X793" s="44"/>
      <c r="Y793" s="82" t="s">
        <v>30</v>
      </c>
      <c r="Z793" s="41">
        <v>5.0</v>
      </c>
      <c r="AA793" s="151" t="s">
        <v>31</v>
      </c>
      <c r="AB793" s="45">
        <f>ROUND(G788-Z793,0)</f>
        <v>887</v>
      </c>
      <c r="AC793" s="79"/>
    </row>
    <row r="794" ht="16.5" customHeight="1">
      <c r="A794" s="29">
        <v>63.0</v>
      </c>
      <c r="B794" s="30">
        <v>2196.0</v>
      </c>
      <c r="C794" s="32" t="s">
        <v>832</v>
      </c>
      <c r="D794" s="94"/>
      <c r="E794" s="95"/>
      <c r="F794" s="94"/>
      <c r="G794" s="113"/>
      <c r="H794" s="8"/>
      <c r="I794" s="54"/>
      <c r="J794" s="64"/>
      <c r="K794" s="65"/>
      <c r="L794" s="65"/>
      <c r="M794" s="66"/>
      <c r="N794" s="71"/>
      <c r="O794" s="85"/>
      <c r="P794" s="22"/>
      <c r="Q794" s="22"/>
      <c r="R794" s="22"/>
      <c r="S794" s="57"/>
      <c r="T794" s="56"/>
      <c r="U794" s="72"/>
      <c r="V794" s="59" t="s">
        <v>20</v>
      </c>
      <c r="W794" s="41" t="s">
        <v>21</v>
      </c>
      <c r="X794" s="86">
        <v>0.85</v>
      </c>
      <c r="Y794" s="482"/>
      <c r="Z794" s="83"/>
      <c r="AA794" s="84"/>
      <c r="AB794" s="45">
        <f>ROUND(ROUND(G788*X794,0)-Z793,0)</f>
        <v>753</v>
      </c>
      <c r="AC794" s="79"/>
    </row>
    <row r="795" ht="16.5" customHeight="1">
      <c r="A795" s="29">
        <v>63.0</v>
      </c>
      <c r="B795" s="30">
        <v>2197.0</v>
      </c>
      <c r="C795" s="32" t="s">
        <v>833</v>
      </c>
      <c r="D795" s="94"/>
      <c r="E795" s="95"/>
      <c r="F795" s="94"/>
      <c r="G795" s="113"/>
      <c r="H795" s="8"/>
      <c r="I795" s="54"/>
      <c r="J795" s="64"/>
      <c r="K795" s="65"/>
      <c r="L795" s="65"/>
      <c r="M795" s="66"/>
      <c r="N795" s="33" t="s">
        <v>23</v>
      </c>
      <c r="O795" s="67" t="s">
        <v>24</v>
      </c>
      <c r="P795" s="7"/>
      <c r="Q795" s="7"/>
      <c r="R795" s="7"/>
      <c r="S795" s="35"/>
      <c r="T795" s="41" t="s">
        <v>21</v>
      </c>
      <c r="U795" s="68">
        <v>0.7</v>
      </c>
      <c r="V795" s="88"/>
      <c r="W795" s="88"/>
      <c r="X795" s="89"/>
      <c r="Y795" s="482"/>
      <c r="Z795" s="90"/>
      <c r="AA795" s="91"/>
      <c r="AB795" s="45">
        <f>ROUND(ROUND(G788*U795,0)-Z793,0)</f>
        <v>619</v>
      </c>
      <c r="AC795" s="79"/>
    </row>
    <row r="796" ht="16.5" customHeight="1">
      <c r="A796" s="29">
        <v>63.0</v>
      </c>
      <c r="B796" s="30">
        <v>2198.0</v>
      </c>
      <c r="C796" s="32" t="s">
        <v>834</v>
      </c>
      <c r="D796" s="94"/>
      <c r="E796" s="95"/>
      <c r="F796" s="94"/>
      <c r="G796" s="113"/>
      <c r="H796" s="8"/>
      <c r="I796" s="54"/>
      <c r="J796" s="64"/>
      <c r="K796" s="65"/>
      <c r="L796" s="65"/>
      <c r="M796" s="66"/>
      <c r="N796" s="481"/>
      <c r="O796" s="71"/>
      <c r="P796" s="22"/>
      <c r="Q796" s="22"/>
      <c r="R796" s="22"/>
      <c r="S796" s="57"/>
      <c r="T796" s="56"/>
      <c r="U796" s="72"/>
      <c r="V796" s="73" t="s">
        <v>20</v>
      </c>
      <c r="W796" s="74" t="s">
        <v>21</v>
      </c>
      <c r="X796" s="92">
        <v>0.85</v>
      </c>
      <c r="Y796" s="482"/>
      <c r="Z796" s="90"/>
      <c r="AA796" s="91"/>
      <c r="AB796" s="45">
        <f>ROUND(ROUND(ROUND(G788*U795,0)*X796,0)-Z793,0)</f>
        <v>525</v>
      </c>
      <c r="AC796" s="79"/>
    </row>
    <row r="797" ht="16.5" customHeight="1">
      <c r="A797" s="29">
        <v>63.0</v>
      </c>
      <c r="B797" s="30">
        <v>2199.0</v>
      </c>
      <c r="C797" s="32" t="s">
        <v>835</v>
      </c>
      <c r="D797" s="94"/>
      <c r="E797" s="95"/>
      <c r="F797" s="94"/>
      <c r="G797" s="113"/>
      <c r="H797" s="8"/>
      <c r="I797" s="54"/>
      <c r="J797" s="64"/>
      <c r="K797" s="65"/>
      <c r="L797" s="65"/>
      <c r="M797" s="66"/>
      <c r="N797" s="481"/>
      <c r="O797" s="81" t="s">
        <v>27</v>
      </c>
      <c r="P797" s="7"/>
      <c r="Q797" s="7"/>
      <c r="R797" s="7"/>
      <c r="S797" s="35"/>
      <c r="T797" s="41" t="s">
        <v>21</v>
      </c>
      <c r="U797" s="68">
        <v>0.5</v>
      </c>
      <c r="V797" s="77"/>
      <c r="W797" s="77"/>
      <c r="X797" s="72"/>
      <c r="Y797" s="482"/>
      <c r="Z797" s="90"/>
      <c r="AA797" s="91"/>
      <c r="AB797" s="45">
        <f>ROUND(ROUND(G788*U797,0)-Z793,0)</f>
        <v>441</v>
      </c>
      <c r="AC797" s="79"/>
    </row>
    <row r="798" ht="16.5" customHeight="1">
      <c r="A798" s="29">
        <v>63.0</v>
      </c>
      <c r="B798" s="30">
        <v>2200.0</v>
      </c>
      <c r="C798" s="32" t="s">
        <v>836</v>
      </c>
      <c r="D798" s="94"/>
      <c r="E798" s="95"/>
      <c r="F798" s="94"/>
      <c r="G798" s="113"/>
      <c r="H798" s="8"/>
      <c r="I798" s="54"/>
      <c r="J798" s="64"/>
      <c r="K798" s="65"/>
      <c r="L798" s="65"/>
      <c r="M798" s="66"/>
      <c r="N798" s="483"/>
      <c r="O798" s="85"/>
      <c r="P798" s="22"/>
      <c r="Q798" s="22"/>
      <c r="R798" s="22"/>
      <c r="S798" s="57"/>
      <c r="T798" s="56"/>
      <c r="U798" s="72"/>
      <c r="V798" s="73" t="s">
        <v>20</v>
      </c>
      <c r="W798" s="74" t="s">
        <v>21</v>
      </c>
      <c r="X798" s="92">
        <v>0.85</v>
      </c>
      <c r="Y798" s="484"/>
      <c r="Z798" s="77"/>
      <c r="AA798" s="72"/>
      <c r="AB798" s="45">
        <f>ROUND(ROUND(ROUND(G788*U797,0)*X798,0)-Z793,0)</f>
        <v>374</v>
      </c>
      <c r="AC798" s="79"/>
    </row>
    <row r="799" ht="16.5" customHeight="1">
      <c r="A799" s="29">
        <v>63.0</v>
      </c>
      <c r="B799" s="30">
        <v>1331.0</v>
      </c>
      <c r="C799" s="32" t="s">
        <v>837</v>
      </c>
      <c r="D799" s="94"/>
      <c r="E799" s="95"/>
      <c r="F799" s="82" t="s">
        <v>838</v>
      </c>
      <c r="G799" s="152"/>
      <c r="H799" s="152"/>
      <c r="I799" s="153"/>
      <c r="J799" s="52"/>
      <c r="K799" s="8"/>
      <c r="L799" s="53"/>
      <c r="M799" s="54"/>
      <c r="N799" s="40"/>
      <c r="O799" s="41"/>
      <c r="P799" s="7"/>
      <c r="Q799" s="7"/>
      <c r="R799" s="7"/>
      <c r="S799" s="35"/>
      <c r="T799" s="41"/>
      <c r="U799" s="42"/>
      <c r="V799" s="43"/>
      <c r="W799" s="43"/>
      <c r="X799" s="43"/>
      <c r="Y799" s="43"/>
      <c r="Z799" s="43"/>
      <c r="AA799" s="44"/>
      <c r="AB799" s="45">
        <f>ROUND(G800,0)</f>
        <v>685</v>
      </c>
      <c r="AC799" s="79"/>
    </row>
    <row r="800" ht="16.5" customHeight="1">
      <c r="A800" s="29">
        <v>63.0</v>
      </c>
      <c r="B800" s="30">
        <v>2201.0</v>
      </c>
      <c r="C800" s="32" t="s">
        <v>839</v>
      </c>
      <c r="D800" s="94"/>
      <c r="E800" s="95"/>
      <c r="F800" s="482"/>
      <c r="G800" s="50">
        <v>685.0</v>
      </c>
      <c r="H800" s="8" t="s">
        <v>9</v>
      </c>
      <c r="I800" s="95"/>
      <c r="J800" s="52"/>
      <c r="K800" s="8"/>
      <c r="L800" s="53"/>
      <c r="M800" s="54"/>
      <c r="N800" s="55"/>
      <c r="O800" s="56"/>
      <c r="P800" s="22"/>
      <c r="Q800" s="22"/>
      <c r="R800" s="22"/>
      <c r="S800" s="57"/>
      <c r="T800" s="56"/>
      <c r="U800" s="58"/>
      <c r="V800" s="59" t="s">
        <v>20</v>
      </c>
      <c r="W800" s="41" t="s">
        <v>21</v>
      </c>
      <c r="X800" s="60">
        <v>0.85</v>
      </c>
      <c r="Y800" s="43"/>
      <c r="Z800" s="43"/>
      <c r="AA800" s="44"/>
      <c r="AB800" s="45">
        <f>ROUND(G800*X800,0)</f>
        <v>582</v>
      </c>
      <c r="AC800" s="79"/>
    </row>
    <row r="801" ht="16.5" customHeight="1">
      <c r="A801" s="29">
        <v>63.0</v>
      </c>
      <c r="B801" s="30">
        <v>1332.0</v>
      </c>
      <c r="C801" s="32" t="s">
        <v>840</v>
      </c>
      <c r="D801" s="94"/>
      <c r="E801" s="95"/>
      <c r="F801" s="482"/>
      <c r="G801" s="8"/>
      <c r="H801" s="8"/>
      <c r="I801" s="54"/>
      <c r="J801" s="64"/>
      <c r="K801" s="65"/>
      <c r="L801" s="65"/>
      <c r="M801" s="66"/>
      <c r="N801" s="33" t="s">
        <v>23</v>
      </c>
      <c r="O801" s="67" t="s">
        <v>24</v>
      </c>
      <c r="P801" s="7"/>
      <c r="Q801" s="7"/>
      <c r="R801" s="7"/>
      <c r="S801" s="35"/>
      <c r="T801" s="41" t="s">
        <v>21</v>
      </c>
      <c r="U801" s="68">
        <v>0.7</v>
      </c>
      <c r="V801" s="88"/>
      <c r="W801" s="88"/>
      <c r="X801" s="88"/>
      <c r="Y801" s="88"/>
      <c r="Z801" s="88"/>
      <c r="AA801" s="89"/>
      <c r="AB801" s="45">
        <f>ROUND(G800*U801,0)</f>
        <v>480</v>
      </c>
      <c r="AC801" s="79"/>
    </row>
    <row r="802" ht="16.5" customHeight="1">
      <c r="A802" s="29">
        <v>63.0</v>
      </c>
      <c r="B802" s="30">
        <v>2202.0</v>
      </c>
      <c r="C802" s="32" t="s">
        <v>841</v>
      </c>
      <c r="D802" s="94"/>
      <c r="E802" s="95"/>
      <c r="F802" s="482"/>
      <c r="G802" s="113"/>
      <c r="H802" s="8"/>
      <c r="I802" s="54"/>
      <c r="J802" s="64"/>
      <c r="K802" s="65"/>
      <c r="L802" s="65"/>
      <c r="M802" s="66"/>
      <c r="N802" s="481"/>
      <c r="O802" s="71"/>
      <c r="P802" s="22"/>
      <c r="Q802" s="22"/>
      <c r="R802" s="22"/>
      <c r="S802" s="57"/>
      <c r="T802" s="56"/>
      <c r="U802" s="72"/>
      <c r="V802" s="73" t="s">
        <v>20</v>
      </c>
      <c r="W802" s="74" t="s">
        <v>21</v>
      </c>
      <c r="X802" s="75">
        <v>0.85</v>
      </c>
      <c r="Y802" s="43"/>
      <c r="Z802" s="43"/>
      <c r="AA802" s="44"/>
      <c r="AB802" s="45">
        <f>ROUND(ROUND(G800*U801,0)*X802,0)</f>
        <v>408</v>
      </c>
      <c r="AC802" s="79"/>
    </row>
    <row r="803" ht="16.5" customHeight="1">
      <c r="A803" s="29">
        <v>63.0</v>
      </c>
      <c r="B803" s="30">
        <v>2203.0</v>
      </c>
      <c r="C803" s="32" t="s">
        <v>842</v>
      </c>
      <c r="D803" s="94"/>
      <c r="E803" s="95"/>
      <c r="F803" s="94"/>
      <c r="G803" s="113"/>
      <c r="H803" s="8"/>
      <c r="I803" s="54"/>
      <c r="J803" s="64"/>
      <c r="K803" s="65"/>
      <c r="L803" s="65"/>
      <c r="M803" s="66"/>
      <c r="N803" s="481"/>
      <c r="O803" s="67" t="s">
        <v>27</v>
      </c>
      <c r="P803" s="7"/>
      <c r="Q803" s="7"/>
      <c r="R803" s="7"/>
      <c r="S803" s="35"/>
      <c r="T803" s="41" t="s">
        <v>21</v>
      </c>
      <c r="U803" s="68">
        <v>0.5</v>
      </c>
      <c r="V803" s="77"/>
      <c r="W803" s="77"/>
      <c r="X803" s="77"/>
      <c r="Y803" s="77"/>
      <c r="Z803" s="77"/>
      <c r="AA803" s="72"/>
      <c r="AB803" s="45">
        <f>ROUND(G800*U803,0)</f>
        <v>343</v>
      </c>
      <c r="AC803" s="79"/>
    </row>
    <row r="804" ht="16.5" customHeight="1">
      <c r="A804" s="29">
        <v>63.0</v>
      </c>
      <c r="B804" s="30">
        <v>2204.0</v>
      </c>
      <c r="C804" s="32" t="s">
        <v>843</v>
      </c>
      <c r="D804" s="94"/>
      <c r="E804" s="95"/>
      <c r="F804" s="94"/>
      <c r="G804" s="113"/>
      <c r="H804" s="8"/>
      <c r="I804" s="54"/>
      <c r="J804" s="64"/>
      <c r="K804" s="65"/>
      <c r="L804" s="65"/>
      <c r="M804" s="66"/>
      <c r="N804" s="483"/>
      <c r="O804" s="71"/>
      <c r="P804" s="22"/>
      <c r="Q804" s="22"/>
      <c r="R804" s="22"/>
      <c r="S804" s="57"/>
      <c r="T804" s="56"/>
      <c r="U804" s="72"/>
      <c r="V804" s="73" t="s">
        <v>20</v>
      </c>
      <c r="W804" s="74" t="s">
        <v>21</v>
      </c>
      <c r="X804" s="75">
        <v>0.85</v>
      </c>
      <c r="Y804" s="43"/>
      <c r="Z804" s="43"/>
      <c r="AA804" s="44"/>
      <c r="AB804" s="45">
        <f>ROUND(ROUND(G800*U803,0)*X804,0)</f>
        <v>292</v>
      </c>
      <c r="AC804" s="79"/>
    </row>
    <row r="805" ht="16.5" customHeight="1">
      <c r="A805" s="29">
        <v>63.0</v>
      </c>
      <c r="B805" s="30">
        <v>2205.0</v>
      </c>
      <c r="C805" s="32" t="s">
        <v>844</v>
      </c>
      <c r="D805" s="94"/>
      <c r="E805" s="95"/>
      <c r="F805" s="94"/>
      <c r="G805" s="113"/>
      <c r="H805" s="8"/>
      <c r="I805" s="54"/>
      <c r="J805" s="64"/>
      <c r="K805" s="65"/>
      <c r="L805" s="65"/>
      <c r="M805" s="66"/>
      <c r="N805" s="67"/>
      <c r="O805" s="81"/>
      <c r="P805" s="7"/>
      <c r="Q805" s="7"/>
      <c r="R805" s="7"/>
      <c r="S805" s="35"/>
      <c r="T805" s="41"/>
      <c r="U805" s="68"/>
      <c r="V805" s="43"/>
      <c r="W805" s="43"/>
      <c r="X805" s="44"/>
      <c r="Y805" s="82" t="s">
        <v>30</v>
      </c>
      <c r="Z805" s="41">
        <v>5.0</v>
      </c>
      <c r="AA805" s="151" t="s">
        <v>31</v>
      </c>
      <c r="AB805" s="45">
        <f>ROUND(G800-Z805,0)</f>
        <v>680</v>
      </c>
      <c r="AC805" s="79"/>
    </row>
    <row r="806" ht="16.5" customHeight="1">
      <c r="A806" s="29">
        <v>63.0</v>
      </c>
      <c r="B806" s="30">
        <v>2206.0</v>
      </c>
      <c r="C806" s="32" t="s">
        <v>845</v>
      </c>
      <c r="D806" s="94"/>
      <c r="E806" s="95"/>
      <c r="F806" s="94"/>
      <c r="G806" s="113"/>
      <c r="H806" s="8"/>
      <c r="I806" s="54"/>
      <c r="J806" s="64"/>
      <c r="K806" s="65"/>
      <c r="L806" s="65"/>
      <c r="M806" s="66"/>
      <c r="N806" s="71"/>
      <c r="O806" s="85"/>
      <c r="P806" s="22"/>
      <c r="Q806" s="22"/>
      <c r="R806" s="22"/>
      <c r="S806" s="57"/>
      <c r="T806" s="56"/>
      <c r="U806" s="72"/>
      <c r="V806" s="59" t="s">
        <v>20</v>
      </c>
      <c r="W806" s="41" t="s">
        <v>21</v>
      </c>
      <c r="X806" s="86">
        <v>0.85</v>
      </c>
      <c r="Y806" s="482"/>
      <c r="Z806" s="83"/>
      <c r="AA806" s="84"/>
      <c r="AB806" s="45">
        <f>ROUND(ROUND(G800*X806,0)-Z805,0)</f>
        <v>577</v>
      </c>
      <c r="AC806" s="79"/>
    </row>
    <row r="807" ht="16.5" customHeight="1">
      <c r="A807" s="29">
        <v>63.0</v>
      </c>
      <c r="B807" s="30">
        <v>2207.0</v>
      </c>
      <c r="C807" s="32" t="s">
        <v>846</v>
      </c>
      <c r="D807" s="94"/>
      <c r="E807" s="95"/>
      <c r="F807" s="94"/>
      <c r="G807" s="113"/>
      <c r="H807" s="8"/>
      <c r="I807" s="54"/>
      <c r="J807" s="64"/>
      <c r="K807" s="65"/>
      <c r="L807" s="65"/>
      <c r="M807" s="66"/>
      <c r="N807" s="33" t="s">
        <v>23</v>
      </c>
      <c r="O807" s="67" t="s">
        <v>24</v>
      </c>
      <c r="P807" s="7"/>
      <c r="Q807" s="7"/>
      <c r="R807" s="7"/>
      <c r="S807" s="35"/>
      <c r="T807" s="41" t="s">
        <v>21</v>
      </c>
      <c r="U807" s="68">
        <v>0.7</v>
      </c>
      <c r="V807" s="88"/>
      <c r="W807" s="88"/>
      <c r="X807" s="89"/>
      <c r="Y807" s="482"/>
      <c r="Z807" s="90"/>
      <c r="AA807" s="91"/>
      <c r="AB807" s="45">
        <f>ROUND(ROUND(G800*U807,0)-Z805,0)</f>
        <v>475</v>
      </c>
      <c r="AC807" s="79"/>
    </row>
    <row r="808" ht="16.5" customHeight="1">
      <c r="A808" s="29">
        <v>63.0</v>
      </c>
      <c r="B808" s="30">
        <v>2208.0</v>
      </c>
      <c r="C808" s="32" t="s">
        <v>847</v>
      </c>
      <c r="D808" s="94"/>
      <c r="E808" s="95"/>
      <c r="F808" s="94"/>
      <c r="G808" s="113"/>
      <c r="H808" s="8"/>
      <c r="I808" s="54"/>
      <c r="J808" s="64"/>
      <c r="K808" s="65"/>
      <c r="L808" s="65"/>
      <c r="M808" s="66"/>
      <c r="N808" s="481"/>
      <c r="O808" s="71"/>
      <c r="P808" s="22"/>
      <c r="Q808" s="22"/>
      <c r="R808" s="22"/>
      <c r="S808" s="57"/>
      <c r="T808" s="56"/>
      <c r="U808" s="72"/>
      <c r="V808" s="73" t="s">
        <v>20</v>
      </c>
      <c r="W808" s="74" t="s">
        <v>21</v>
      </c>
      <c r="X808" s="92">
        <v>0.85</v>
      </c>
      <c r="Y808" s="482"/>
      <c r="Z808" s="90"/>
      <c r="AA808" s="91"/>
      <c r="AB808" s="45">
        <f>ROUND(ROUND(ROUND(G800*U807,0)*X808,0)-Z805,0)</f>
        <v>403</v>
      </c>
      <c r="AC808" s="79"/>
    </row>
    <row r="809" ht="16.5" customHeight="1">
      <c r="A809" s="29">
        <v>63.0</v>
      </c>
      <c r="B809" s="30">
        <v>2209.0</v>
      </c>
      <c r="C809" s="32" t="s">
        <v>848</v>
      </c>
      <c r="D809" s="94"/>
      <c r="E809" s="95"/>
      <c r="F809" s="94"/>
      <c r="G809" s="113"/>
      <c r="H809" s="8"/>
      <c r="I809" s="54"/>
      <c r="J809" s="64"/>
      <c r="K809" s="65"/>
      <c r="L809" s="65"/>
      <c r="M809" s="66"/>
      <c r="N809" s="481"/>
      <c r="O809" s="81" t="s">
        <v>27</v>
      </c>
      <c r="P809" s="7"/>
      <c r="Q809" s="7"/>
      <c r="R809" s="7"/>
      <c r="S809" s="35"/>
      <c r="T809" s="41" t="s">
        <v>21</v>
      </c>
      <c r="U809" s="68">
        <v>0.5</v>
      </c>
      <c r="V809" s="77"/>
      <c r="W809" s="77"/>
      <c r="X809" s="72"/>
      <c r="Y809" s="482"/>
      <c r="Z809" s="90"/>
      <c r="AA809" s="91"/>
      <c r="AB809" s="45">
        <f>ROUND(ROUND(G800*U809,0)-Z805,0)</f>
        <v>338</v>
      </c>
      <c r="AC809" s="79"/>
    </row>
    <row r="810" ht="16.5" customHeight="1">
      <c r="A810" s="29">
        <v>63.0</v>
      </c>
      <c r="B810" s="30">
        <v>2210.0</v>
      </c>
      <c r="C810" s="32" t="s">
        <v>849</v>
      </c>
      <c r="D810" s="94"/>
      <c r="E810" s="95"/>
      <c r="F810" s="94"/>
      <c r="G810" s="113"/>
      <c r="H810" s="8"/>
      <c r="I810" s="54"/>
      <c r="J810" s="64"/>
      <c r="K810" s="65"/>
      <c r="L810" s="65"/>
      <c r="M810" s="66"/>
      <c r="N810" s="483"/>
      <c r="O810" s="85"/>
      <c r="P810" s="22"/>
      <c r="Q810" s="22"/>
      <c r="R810" s="22"/>
      <c r="S810" s="57"/>
      <c r="T810" s="56"/>
      <c r="U810" s="72"/>
      <c r="V810" s="73" t="s">
        <v>20</v>
      </c>
      <c r="W810" s="74" t="s">
        <v>21</v>
      </c>
      <c r="X810" s="92">
        <v>0.85</v>
      </c>
      <c r="Y810" s="484"/>
      <c r="Z810" s="77"/>
      <c r="AA810" s="72"/>
      <c r="AB810" s="45">
        <f>ROUND(ROUND(ROUND(G800*U809,0)*X810,0)-Z805,0)</f>
        <v>287</v>
      </c>
      <c r="AC810" s="79"/>
    </row>
    <row r="811" ht="16.5" customHeight="1">
      <c r="A811" s="29">
        <v>63.0</v>
      </c>
      <c r="B811" s="30">
        <v>1411.0</v>
      </c>
      <c r="C811" s="32" t="s">
        <v>850</v>
      </c>
      <c r="D811" s="130" t="s">
        <v>851</v>
      </c>
      <c r="E811" s="485"/>
      <c r="F811" s="102" t="s">
        <v>760</v>
      </c>
      <c r="G811" s="35"/>
      <c r="H811" s="35"/>
      <c r="I811" s="36"/>
      <c r="J811" s="37"/>
      <c r="K811" s="7"/>
      <c r="L811" s="38"/>
      <c r="M811" s="39"/>
      <c r="N811" s="157"/>
      <c r="O811" s="158"/>
      <c r="P811" s="7"/>
      <c r="Q811" s="7"/>
      <c r="R811" s="7"/>
      <c r="S811" s="118"/>
      <c r="T811" s="41"/>
      <c r="U811" s="42"/>
      <c r="V811" s="43"/>
      <c r="W811" s="43"/>
      <c r="X811" s="43"/>
      <c r="Y811" s="43"/>
      <c r="Z811" s="43"/>
      <c r="AA811" s="44"/>
      <c r="AB811" s="45">
        <f>ROUND(G812,0)</f>
        <v>2036</v>
      </c>
      <c r="AC811" s="79"/>
    </row>
    <row r="812" ht="16.5" customHeight="1">
      <c r="A812" s="29">
        <v>63.0</v>
      </c>
      <c r="B812" s="30">
        <v>2211.0</v>
      </c>
      <c r="C812" s="32" t="s">
        <v>852</v>
      </c>
      <c r="D812" s="482"/>
      <c r="E812" s="486"/>
      <c r="F812" s="482"/>
      <c r="G812" s="50">
        <v>2036.0</v>
      </c>
      <c r="H812" s="8" t="s">
        <v>9</v>
      </c>
      <c r="I812" s="51"/>
      <c r="J812" s="52"/>
      <c r="K812" s="8"/>
      <c r="L812" s="53"/>
      <c r="M812" s="54"/>
      <c r="N812" s="159"/>
      <c r="O812" s="160"/>
      <c r="P812" s="8"/>
      <c r="Q812" s="8"/>
      <c r="R812" s="8"/>
      <c r="S812" s="126"/>
      <c r="T812" s="56"/>
      <c r="U812" s="58"/>
      <c r="V812" s="59" t="s">
        <v>20</v>
      </c>
      <c r="W812" s="41" t="s">
        <v>21</v>
      </c>
      <c r="X812" s="60">
        <v>0.85</v>
      </c>
      <c r="Y812" s="43"/>
      <c r="Z812" s="43"/>
      <c r="AA812" s="44"/>
      <c r="AB812" s="45">
        <f>ROUND(G812*X812,0)</f>
        <v>1731</v>
      </c>
      <c r="AC812" s="79"/>
    </row>
    <row r="813" ht="16.5" customHeight="1">
      <c r="A813" s="29">
        <v>63.0</v>
      </c>
      <c r="B813" s="30">
        <v>1412.0</v>
      </c>
      <c r="C813" s="32" t="s">
        <v>853</v>
      </c>
      <c r="D813" s="69"/>
      <c r="E813" s="150"/>
      <c r="F813" s="482"/>
      <c r="G813" s="63"/>
      <c r="H813" s="63"/>
      <c r="I813" s="51"/>
      <c r="J813" s="52"/>
      <c r="K813" s="8"/>
      <c r="L813" s="53"/>
      <c r="M813" s="144"/>
      <c r="N813" s="161"/>
      <c r="O813" s="162"/>
      <c r="P813" s="8"/>
      <c r="Q813" s="8"/>
      <c r="R813" s="8"/>
      <c r="S813" s="128" t="s">
        <v>326</v>
      </c>
      <c r="T813" s="41" t="s">
        <v>21</v>
      </c>
      <c r="U813" s="68">
        <f>$U$297</f>
        <v>0.7</v>
      </c>
      <c r="V813" s="88"/>
      <c r="W813" s="88"/>
      <c r="X813" s="88"/>
      <c r="Y813" s="88"/>
      <c r="Z813" s="88"/>
      <c r="AA813" s="89"/>
      <c r="AB813" s="45">
        <f>ROUND(G812*U813,0)</f>
        <v>1425</v>
      </c>
      <c r="AC813" s="79"/>
    </row>
    <row r="814" ht="16.5" customHeight="1">
      <c r="A814" s="29">
        <v>63.0</v>
      </c>
      <c r="B814" s="30">
        <v>2212.0</v>
      </c>
      <c r="C814" s="32" t="s">
        <v>854</v>
      </c>
      <c r="D814" s="69"/>
      <c r="E814" s="150"/>
      <c r="F814" s="76"/>
      <c r="G814" s="63"/>
      <c r="H814" s="63"/>
      <c r="I814" s="51"/>
      <c r="J814" s="52"/>
      <c r="K814" s="8"/>
      <c r="L814" s="53"/>
      <c r="M814" s="144"/>
      <c r="N814" s="161"/>
      <c r="O814" s="162"/>
      <c r="P814" s="8"/>
      <c r="Q814" s="8"/>
      <c r="R814" s="8"/>
      <c r="S814" s="484"/>
      <c r="T814" s="56"/>
      <c r="U814" s="72"/>
      <c r="V814" s="73" t="s">
        <v>20</v>
      </c>
      <c r="W814" s="74" t="s">
        <v>21</v>
      </c>
      <c r="X814" s="75">
        <v>0.85</v>
      </c>
      <c r="Y814" s="43"/>
      <c r="Z814" s="43"/>
      <c r="AA814" s="44"/>
      <c r="AB814" s="45">
        <f>ROUND(ROUND(G812*U813,0)*X814,0)</f>
        <v>1211</v>
      </c>
      <c r="AC814" s="79"/>
    </row>
    <row r="815" ht="16.5" customHeight="1">
      <c r="A815" s="29">
        <v>63.0</v>
      </c>
      <c r="B815" s="30">
        <v>1415.0</v>
      </c>
      <c r="C815" s="32" t="s">
        <v>855</v>
      </c>
      <c r="D815" s="69"/>
      <c r="E815" s="150"/>
      <c r="F815" s="76"/>
      <c r="G815" s="63"/>
      <c r="H815" s="63"/>
      <c r="I815" s="51"/>
      <c r="J815" s="52"/>
      <c r="K815" s="8"/>
      <c r="L815" s="53"/>
      <c r="M815" s="144"/>
      <c r="N815" s="161"/>
      <c r="O815" s="162"/>
      <c r="P815" s="8"/>
      <c r="Q815" s="8"/>
      <c r="R815" s="54"/>
      <c r="S815" s="128" t="s">
        <v>329</v>
      </c>
      <c r="T815" s="41" t="s">
        <v>21</v>
      </c>
      <c r="U815" s="68">
        <f>$U$299</f>
        <v>0.85</v>
      </c>
      <c r="V815" s="77"/>
      <c r="W815" s="77"/>
      <c r="X815" s="77"/>
      <c r="Y815" s="77"/>
      <c r="Z815" s="77"/>
      <c r="AA815" s="72"/>
      <c r="AB815" s="45">
        <f>ROUND(G812*U815,0)</f>
        <v>1731</v>
      </c>
      <c r="AC815" s="79"/>
    </row>
    <row r="816" ht="16.5" customHeight="1">
      <c r="A816" s="29">
        <v>63.0</v>
      </c>
      <c r="B816" s="30">
        <v>2213.0</v>
      </c>
      <c r="C816" s="32" t="s">
        <v>856</v>
      </c>
      <c r="D816" s="69"/>
      <c r="E816" s="150"/>
      <c r="F816" s="76"/>
      <c r="G816" s="63"/>
      <c r="H816" s="63"/>
      <c r="I816" s="51"/>
      <c r="J816" s="52"/>
      <c r="K816" s="8"/>
      <c r="L816" s="53"/>
      <c r="M816" s="144"/>
      <c r="N816" s="161"/>
      <c r="O816" s="162"/>
      <c r="P816" s="8"/>
      <c r="Q816" s="8"/>
      <c r="R816" s="54"/>
      <c r="S816" s="484"/>
      <c r="T816" s="56"/>
      <c r="U816" s="72"/>
      <c r="V816" s="73" t="s">
        <v>20</v>
      </c>
      <c r="W816" s="74" t="s">
        <v>21</v>
      </c>
      <c r="X816" s="75">
        <v>0.85</v>
      </c>
      <c r="Y816" s="43"/>
      <c r="Z816" s="43"/>
      <c r="AA816" s="44"/>
      <c r="AB816" s="45">
        <f>ROUND(ROUND(G812*U815,0)*X816,0)</f>
        <v>1471</v>
      </c>
      <c r="AC816" s="79"/>
    </row>
    <row r="817" ht="16.5" customHeight="1">
      <c r="A817" s="29">
        <v>63.0</v>
      </c>
      <c r="B817" s="30">
        <v>2214.0</v>
      </c>
      <c r="C817" s="32" t="s">
        <v>857</v>
      </c>
      <c r="D817" s="69"/>
      <c r="E817" s="150"/>
      <c r="F817" s="76"/>
      <c r="G817" s="63"/>
      <c r="H817" s="63"/>
      <c r="I817" s="51"/>
      <c r="J817" s="52"/>
      <c r="K817" s="8"/>
      <c r="L817" s="53"/>
      <c r="M817" s="144"/>
      <c r="N817" s="161"/>
      <c r="O817" s="162"/>
      <c r="P817" s="8"/>
      <c r="Q817" s="8"/>
      <c r="R817" s="54"/>
      <c r="S817" s="118"/>
      <c r="T817" s="41"/>
      <c r="U817" s="42"/>
      <c r="V817" s="43"/>
      <c r="W817" s="43"/>
      <c r="X817" s="44"/>
      <c r="Y817" s="82" t="s">
        <v>30</v>
      </c>
      <c r="Z817" s="83">
        <v>5.0</v>
      </c>
      <c r="AA817" s="84" t="s">
        <v>31</v>
      </c>
      <c r="AB817" s="45">
        <f>ROUND(G812-Z817,0)</f>
        <v>2031</v>
      </c>
      <c r="AC817" s="79"/>
    </row>
    <row r="818" ht="16.5" customHeight="1">
      <c r="A818" s="29">
        <v>63.0</v>
      </c>
      <c r="B818" s="30">
        <v>2215.0</v>
      </c>
      <c r="C818" s="32" t="s">
        <v>858</v>
      </c>
      <c r="D818" s="69"/>
      <c r="E818" s="150"/>
      <c r="F818" s="76"/>
      <c r="G818" s="63"/>
      <c r="H818" s="63"/>
      <c r="I818" s="51"/>
      <c r="J818" s="52"/>
      <c r="K818" s="8"/>
      <c r="L818" s="53"/>
      <c r="M818" s="144"/>
      <c r="N818" s="161"/>
      <c r="O818" s="162"/>
      <c r="P818" s="8"/>
      <c r="Q818" s="8"/>
      <c r="R818" s="8"/>
      <c r="S818" s="126"/>
      <c r="T818" s="56"/>
      <c r="U818" s="58"/>
      <c r="V818" s="59" t="s">
        <v>20</v>
      </c>
      <c r="W818" s="41" t="s">
        <v>21</v>
      </c>
      <c r="X818" s="86">
        <v>0.85</v>
      </c>
      <c r="Y818" s="482"/>
      <c r="Z818" s="83"/>
      <c r="AA818" s="84"/>
      <c r="AB818" s="45">
        <f>ROUND(ROUND(G812*X818,0)-Z817,0)</f>
        <v>1726</v>
      </c>
      <c r="AC818" s="79"/>
    </row>
    <row r="819" ht="16.5" customHeight="1">
      <c r="A819" s="29">
        <v>63.0</v>
      </c>
      <c r="B819" s="30">
        <v>2216.0</v>
      </c>
      <c r="C819" s="32" t="s">
        <v>859</v>
      </c>
      <c r="D819" s="69"/>
      <c r="E819" s="150"/>
      <c r="F819" s="76"/>
      <c r="G819" s="63"/>
      <c r="H819" s="63"/>
      <c r="I819" s="51"/>
      <c r="J819" s="52"/>
      <c r="K819" s="8"/>
      <c r="L819" s="53"/>
      <c r="M819" s="144"/>
      <c r="N819" s="161"/>
      <c r="O819" s="162"/>
      <c r="P819" s="8"/>
      <c r="Q819" s="8"/>
      <c r="R819" s="8"/>
      <c r="S819" s="128" t="s">
        <v>326</v>
      </c>
      <c r="T819" s="83" t="s">
        <v>21</v>
      </c>
      <c r="U819" s="91">
        <f>$U$297</f>
        <v>0.7</v>
      </c>
      <c r="V819" s="88"/>
      <c r="W819" s="88"/>
      <c r="X819" s="89"/>
      <c r="Y819" s="482"/>
      <c r="Z819" s="90"/>
      <c r="AA819" s="91"/>
      <c r="AB819" s="45">
        <f>ROUND(ROUND(G812*U819,0)-Z817,0)</f>
        <v>1420</v>
      </c>
      <c r="AC819" s="79"/>
    </row>
    <row r="820" ht="16.5" customHeight="1">
      <c r="A820" s="29">
        <v>63.0</v>
      </c>
      <c r="B820" s="30">
        <v>2217.0</v>
      </c>
      <c r="C820" s="32" t="s">
        <v>860</v>
      </c>
      <c r="D820" s="69"/>
      <c r="E820" s="150"/>
      <c r="F820" s="76"/>
      <c r="G820" s="63"/>
      <c r="H820" s="63"/>
      <c r="I820" s="51"/>
      <c r="J820" s="52"/>
      <c r="K820" s="8"/>
      <c r="L820" s="53"/>
      <c r="M820" s="144"/>
      <c r="N820" s="161"/>
      <c r="O820" s="162"/>
      <c r="P820" s="8"/>
      <c r="Q820" s="8"/>
      <c r="R820" s="8"/>
      <c r="S820" s="484"/>
      <c r="T820" s="56"/>
      <c r="U820" s="72"/>
      <c r="V820" s="73" t="s">
        <v>20</v>
      </c>
      <c r="W820" s="74" t="s">
        <v>21</v>
      </c>
      <c r="X820" s="92">
        <v>0.85</v>
      </c>
      <c r="Y820" s="482"/>
      <c r="Z820" s="90"/>
      <c r="AA820" s="91"/>
      <c r="AB820" s="45">
        <f>ROUND(ROUND(ROUND(G812*U819,0)*X820,0)-Z817,0)</f>
        <v>1206</v>
      </c>
      <c r="AC820" s="79"/>
    </row>
    <row r="821" ht="16.5" customHeight="1">
      <c r="A821" s="29">
        <v>63.0</v>
      </c>
      <c r="B821" s="30">
        <v>2218.0</v>
      </c>
      <c r="C821" s="32" t="s">
        <v>861</v>
      </c>
      <c r="D821" s="69"/>
      <c r="E821" s="150"/>
      <c r="F821" s="76"/>
      <c r="G821" s="63"/>
      <c r="H821" s="63"/>
      <c r="I821" s="51"/>
      <c r="J821" s="52"/>
      <c r="K821" s="8"/>
      <c r="L821" s="53"/>
      <c r="M821" s="144"/>
      <c r="N821" s="161"/>
      <c r="O821" s="162"/>
      <c r="P821" s="8"/>
      <c r="Q821" s="8"/>
      <c r="R821" s="8"/>
      <c r="S821" s="128" t="s">
        <v>329</v>
      </c>
      <c r="T821" s="83" t="s">
        <v>21</v>
      </c>
      <c r="U821" s="91">
        <f>$U$299</f>
        <v>0.85</v>
      </c>
      <c r="V821" s="77"/>
      <c r="W821" s="77"/>
      <c r="X821" s="72"/>
      <c r="Y821" s="482"/>
      <c r="Z821" s="90"/>
      <c r="AA821" s="91"/>
      <c r="AB821" s="45">
        <f>ROUND(ROUND(G812*U821,0)-Z817,0)</f>
        <v>1726</v>
      </c>
      <c r="AC821" s="79"/>
    </row>
    <row r="822" ht="16.5" customHeight="1">
      <c r="A822" s="29">
        <v>63.0</v>
      </c>
      <c r="B822" s="30">
        <v>2219.0</v>
      </c>
      <c r="C822" s="32" t="s">
        <v>862</v>
      </c>
      <c r="D822" s="69"/>
      <c r="E822" s="150"/>
      <c r="F822" s="76"/>
      <c r="G822" s="63"/>
      <c r="H822" s="63"/>
      <c r="I822" s="51"/>
      <c r="J822" s="52"/>
      <c r="K822" s="8"/>
      <c r="L822" s="53"/>
      <c r="M822" s="144"/>
      <c r="N822" s="161"/>
      <c r="O822" s="162"/>
      <c r="P822" s="8"/>
      <c r="Q822" s="8"/>
      <c r="R822" s="8"/>
      <c r="S822" s="484"/>
      <c r="T822" s="56"/>
      <c r="U822" s="72"/>
      <c r="V822" s="73" t="s">
        <v>20</v>
      </c>
      <c r="W822" s="74" t="s">
        <v>21</v>
      </c>
      <c r="X822" s="92">
        <v>0.85</v>
      </c>
      <c r="Y822" s="484"/>
      <c r="Z822" s="77"/>
      <c r="AA822" s="72"/>
      <c r="AB822" s="45">
        <f>ROUND(ROUND(ROUND(G812*U821,0)*X822,0)-Z817,0)</f>
        <v>1466</v>
      </c>
      <c r="AC822" s="79"/>
    </row>
    <row r="823" ht="16.5" customHeight="1">
      <c r="A823" s="29">
        <v>63.0</v>
      </c>
      <c r="B823" s="30">
        <v>1413.0</v>
      </c>
      <c r="C823" s="32" t="s">
        <v>863</v>
      </c>
      <c r="D823" s="69"/>
      <c r="E823" s="150"/>
      <c r="F823" s="127"/>
      <c r="G823" s="8"/>
      <c r="H823" s="8"/>
      <c r="I823" s="54"/>
      <c r="J823" s="69"/>
      <c r="K823" s="65"/>
      <c r="L823" s="65"/>
      <c r="M823" s="54"/>
      <c r="N823" s="33" t="s">
        <v>23</v>
      </c>
      <c r="O823" s="130" t="s">
        <v>24</v>
      </c>
      <c r="P823" s="7"/>
      <c r="Q823" s="7"/>
      <c r="R823" s="39"/>
      <c r="S823" s="118"/>
      <c r="T823" s="41"/>
      <c r="U823" s="42"/>
      <c r="V823" s="43"/>
      <c r="W823" s="43"/>
      <c r="X823" s="43"/>
      <c r="Y823" s="43"/>
      <c r="Z823" s="43"/>
      <c r="AA823" s="44"/>
      <c r="AB823" s="45">
        <f>ROUND(G812*Q824,0)</f>
        <v>1425</v>
      </c>
      <c r="AC823" s="79"/>
    </row>
    <row r="824" ht="16.5" customHeight="1">
      <c r="A824" s="29">
        <v>63.0</v>
      </c>
      <c r="B824" s="30">
        <v>2220.0</v>
      </c>
      <c r="C824" s="32" t="s">
        <v>864</v>
      </c>
      <c r="D824" s="69"/>
      <c r="E824" s="150"/>
      <c r="F824" s="127"/>
      <c r="G824" s="63"/>
      <c r="H824" s="8"/>
      <c r="I824" s="54"/>
      <c r="J824" s="69"/>
      <c r="K824" s="65"/>
      <c r="L824" s="65"/>
      <c r="M824" s="54"/>
      <c r="N824" s="481"/>
      <c r="O824" s="482"/>
      <c r="P824" s="83" t="s">
        <v>21</v>
      </c>
      <c r="Q824" s="90">
        <v>0.7</v>
      </c>
      <c r="R824" s="54"/>
      <c r="S824" s="126"/>
      <c r="T824" s="56"/>
      <c r="U824" s="58"/>
      <c r="V824" s="59" t="s">
        <v>20</v>
      </c>
      <c r="W824" s="41" t="s">
        <v>21</v>
      </c>
      <c r="X824" s="60">
        <v>0.85</v>
      </c>
      <c r="Y824" s="43"/>
      <c r="Z824" s="43"/>
      <c r="AA824" s="44"/>
      <c r="AB824" s="45">
        <f>ROUND(ROUND(G812*Q824,0)*X824,0)</f>
        <v>1211</v>
      </c>
      <c r="AC824" s="79"/>
    </row>
    <row r="825" ht="16.5" customHeight="1">
      <c r="A825" s="29">
        <v>63.0</v>
      </c>
      <c r="B825" s="30">
        <v>1414.0</v>
      </c>
      <c r="C825" s="32" t="s">
        <v>865</v>
      </c>
      <c r="D825" s="94"/>
      <c r="E825" s="95"/>
      <c r="F825" s="103"/>
      <c r="G825" s="8"/>
      <c r="H825" s="8"/>
      <c r="I825" s="54"/>
      <c r="J825" s="69"/>
      <c r="K825" s="65"/>
      <c r="L825" s="65"/>
      <c r="M825" s="132"/>
      <c r="N825" s="481"/>
      <c r="O825" s="482"/>
      <c r="P825" s="83"/>
      <c r="Q825" s="90"/>
      <c r="R825" s="91"/>
      <c r="S825" s="128" t="s">
        <v>326</v>
      </c>
      <c r="T825" s="41" t="s">
        <v>21</v>
      </c>
      <c r="U825" s="68">
        <f>$U$297</f>
        <v>0.7</v>
      </c>
      <c r="V825" s="88"/>
      <c r="W825" s="88"/>
      <c r="X825" s="88"/>
      <c r="Y825" s="88"/>
      <c r="Z825" s="88"/>
      <c r="AA825" s="89"/>
      <c r="AB825" s="45">
        <f>ROUND(ROUND(G812*Q824,0)*U825,0)</f>
        <v>998</v>
      </c>
      <c r="AC825" s="79"/>
    </row>
    <row r="826" ht="16.5" customHeight="1">
      <c r="A826" s="29">
        <v>63.0</v>
      </c>
      <c r="B826" s="30">
        <v>2221.0</v>
      </c>
      <c r="C826" s="32" t="s">
        <v>866</v>
      </c>
      <c r="D826" s="94"/>
      <c r="E826" s="95"/>
      <c r="F826" s="103"/>
      <c r="G826" s="8"/>
      <c r="H826" s="8"/>
      <c r="I826" s="54"/>
      <c r="J826" s="69"/>
      <c r="K826" s="65"/>
      <c r="L826" s="65"/>
      <c r="M826" s="132"/>
      <c r="N826" s="481"/>
      <c r="O826" s="482"/>
      <c r="P826" s="83"/>
      <c r="Q826" s="90"/>
      <c r="R826" s="91"/>
      <c r="S826" s="484"/>
      <c r="T826" s="56"/>
      <c r="U826" s="72"/>
      <c r="V826" s="73" t="s">
        <v>20</v>
      </c>
      <c r="W826" s="74" t="s">
        <v>21</v>
      </c>
      <c r="X826" s="75">
        <v>0.85</v>
      </c>
      <c r="Y826" s="43"/>
      <c r="Z826" s="43"/>
      <c r="AA826" s="44"/>
      <c r="AB826" s="45">
        <f>ROUND(ROUND(ROUND(G812*Q824,0)*U825,0)*X826,0)</f>
        <v>848</v>
      </c>
      <c r="AC826" s="79"/>
    </row>
    <row r="827" ht="16.5" customHeight="1">
      <c r="A827" s="29">
        <v>63.0</v>
      </c>
      <c r="B827" s="30">
        <v>1416.0</v>
      </c>
      <c r="C827" s="32" t="s">
        <v>867</v>
      </c>
      <c r="D827" s="94"/>
      <c r="E827" s="95"/>
      <c r="F827" s="103"/>
      <c r="G827" s="8"/>
      <c r="H827" s="8"/>
      <c r="I827" s="54"/>
      <c r="J827" s="69"/>
      <c r="K827" s="65"/>
      <c r="L827" s="65"/>
      <c r="M827" s="132"/>
      <c r="N827" s="134"/>
      <c r="O827" s="134"/>
      <c r="P827" s="83"/>
      <c r="Q827" s="90"/>
      <c r="R827" s="91"/>
      <c r="S827" s="128" t="s">
        <v>329</v>
      </c>
      <c r="T827" s="41" t="s">
        <v>21</v>
      </c>
      <c r="U827" s="68">
        <f>$U$299</f>
        <v>0.85</v>
      </c>
      <c r="V827" s="77"/>
      <c r="W827" s="77"/>
      <c r="X827" s="77"/>
      <c r="Y827" s="77"/>
      <c r="Z827" s="77"/>
      <c r="AA827" s="72"/>
      <c r="AB827" s="45">
        <f>ROUND(ROUND(G812*Q824,0)*U827,0)</f>
        <v>1211</v>
      </c>
      <c r="AC827" s="79"/>
    </row>
    <row r="828" ht="16.5" customHeight="1">
      <c r="A828" s="29">
        <v>63.0</v>
      </c>
      <c r="B828" s="30">
        <v>2222.0</v>
      </c>
      <c r="C828" s="32" t="s">
        <v>868</v>
      </c>
      <c r="D828" s="94"/>
      <c r="E828" s="95"/>
      <c r="F828" s="103"/>
      <c r="G828" s="8"/>
      <c r="H828" s="8"/>
      <c r="I828" s="54"/>
      <c r="J828" s="69"/>
      <c r="K828" s="65"/>
      <c r="L828" s="65"/>
      <c r="M828" s="132"/>
      <c r="N828" s="134"/>
      <c r="O828" s="134"/>
      <c r="P828" s="83"/>
      <c r="Q828" s="90"/>
      <c r="R828" s="91"/>
      <c r="S828" s="484"/>
      <c r="T828" s="56"/>
      <c r="U828" s="72"/>
      <c r="V828" s="73" t="s">
        <v>20</v>
      </c>
      <c r="W828" s="74" t="s">
        <v>21</v>
      </c>
      <c r="X828" s="75">
        <v>0.85</v>
      </c>
      <c r="Y828" s="43"/>
      <c r="Z828" s="43"/>
      <c r="AA828" s="44"/>
      <c r="AB828" s="45">
        <f>ROUND(ROUND(ROUND(G812*Q824,0)*U827,0)*X828,0)</f>
        <v>1029</v>
      </c>
      <c r="AC828" s="79"/>
    </row>
    <row r="829" ht="16.5" customHeight="1">
      <c r="A829" s="29">
        <v>63.0</v>
      </c>
      <c r="B829" s="30">
        <v>2223.0</v>
      </c>
      <c r="C829" s="32" t="s">
        <v>869</v>
      </c>
      <c r="D829" s="94"/>
      <c r="E829" s="95"/>
      <c r="F829" s="103"/>
      <c r="G829" s="8"/>
      <c r="H829" s="8"/>
      <c r="I829" s="54"/>
      <c r="J829" s="69"/>
      <c r="K829" s="65"/>
      <c r="L829" s="65"/>
      <c r="M829" s="132"/>
      <c r="N829" s="134"/>
      <c r="O829" s="134"/>
      <c r="P829" s="83"/>
      <c r="Q829" s="90"/>
      <c r="R829" s="91"/>
      <c r="S829" s="118"/>
      <c r="T829" s="41"/>
      <c r="U829" s="42"/>
      <c r="V829" s="43"/>
      <c r="W829" s="43"/>
      <c r="X829" s="44"/>
      <c r="Y829" s="82" t="s">
        <v>30</v>
      </c>
      <c r="Z829" s="83">
        <v>5.0</v>
      </c>
      <c r="AA829" s="84" t="s">
        <v>31</v>
      </c>
      <c r="AB829" s="45">
        <f>ROUND(ROUND(G812*Q824,0)-Z829,0)</f>
        <v>1420</v>
      </c>
      <c r="AC829" s="79"/>
    </row>
    <row r="830" ht="16.5" customHeight="1">
      <c r="A830" s="29">
        <v>63.0</v>
      </c>
      <c r="B830" s="30">
        <v>2224.0</v>
      </c>
      <c r="C830" s="32" t="s">
        <v>870</v>
      </c>
      <c r="D830" s="94"/>
      <c r="E830" s="95"/>
      <c r="F830" s="103"/>
      <c r="G830" s="8"/>
      <c r="H830" s="8"/>
      <c r="I830" s="54"/>
      <c r="J830" s="69"/>
      <c r="K830" s="65"/>
      <c r="L830" s="65"/>
      <c r="M830" s="132"/>
      <c r="N830" s="134"/>
      <c r="O830" s="134"/>
      <c r="P830" s="83"/>
      <c r="Q830" s="90"/>
      <c r="R830" s="91"/>
      <c r="S830" s="126"/>
      <c r="T830" s="56"/>
      <c r="U830" s="58"/>
      <c r="V830" s="59" t="s">
        <v>20</v>
      </c>
      <c r="W830" s="41" t="s">
        <v>21</v>
      </c>
      <c r="X830" s="86">
        <v>0.85</v>
      </c>
      <c r="Y830" s="482"/>
      <c r="Z830" s="83"/>
      <c r="AA830" s="84"/>
      <c r="AB830" s="45">
        <f>ROUND(ROUND(ROUND(G812*Q824,0)*X830,0)-Z829,0)</f>
        <v>1206</v>
      </c>
      <c r="AC830" s="79"/>
    </row>
    <row r="831" ht="16.5" customHeight="1">
      <c r="A831" s="29">
        <v>63.0</v>
      </c>
      <c r="B831" s="30">
        <v>2225.0</v>
      </c>
      <c r="C831" s="32" t="s">
        <v>871</v>
      </c>
      <c r="D831" s="94"/>
      <c r="E831" s="95"/>
      <c r="F831" s="103"/>
      <c r="G831" s="8"/>
      <c r="H831" s="8"/>
      <c r="I831" s="54"/>
      <c r="J831" s="69"/>
      <c r="K831" s="65"/>
      <c r="L831" s="65"/>
      <c r="M831" s="132"/>
      <c r="N831" s="134"/>
      <c r="O831" s="134"/>
      <c r="P831" s="83"/>
      <c r="Q831" s="90"/>
      <c r="R831" s="91"/>
      <c r="S831" s="128" t="s">
        <v>326</v>
      </c>
      <c r="T831" s="83" t="s">
        <v>21</v>
      </c>
      <c r="U831" s="91">
        <f>$U$297</f>
        <v>0.7</v>
      </c>
      <c r="V831" s="88"/>
      <c r="W831" s="88"/>
      <c r="X831" s="89"/>
      <c r="Y831" s="482"/>
      <c r="Z831" s="90"/>
      <c r="AA831" s="91"/>
      <c r="AB831" s="45">
        <f>ROUND(ROUND(ROUND(G812*Q824,0)*U831,0)-Z829,0)</f>
        <v>993</v>
      </c>
      <c r="AC831" s="79"/>
    </row>
    <row r="832" ht="16.5" customHeight="1">
      <c r="A832" s="29">
        <v>63.0</v>
      </c>
      <c r="B832" s="30">
        <v>2226.0</v>
      </c>
      <c r="C832" s="32" t="s">
        <v>872</v>
      </c>
      <c r="D832" s="94"/>
      <c r="E832" s="95"/>
      <c r="F832" s="103"/>
      <c r="G832" s="8"/>
      <c r="H832" s="8"/>
      <c r="I832" s="54"/>
      <c r="J832" s="69"/>
      <c r="K832" s="65"/>
      <c r="L832" s="65"/>
      <c r="M832" s="132"/>
      <c r="N832" s="134"/>
      <c r="O832" s="134"/>
      <c r="P832" s="83"/>
      <c r="Q832" s="90"/>
      <c r="R832" s="91"/>
      <c r="S832" s="484"/>
      <c r="T832" s="56"/>
      <c r="U832" s="72"/>
      <c r="V832" s="73" t="s">
        <v>20</v>
      </c>
      <c r="W832" s="74" t="s">
        <v>21</v>
      </c>
      <c r="X832" s="92">
        <v>0.85</v>
      </c>
      <c r="Y832" s="482"/>
      <c r="Z832" s="90"/>
      <c r="AA832" s="91"/>
      <c r="AB832" s="45">
        <f>ROUND(ROUND(ROUND(ROUND(G812*Q824,0)*U831,0)*X832,0)-Z829,0)</f>
        <v>843</v>
      </c>
      <c r="AC832" s="79"/>
    </row>
    <row r="833" ht="16.5" customHeight="1">
      <c r="A833" s="29">
        <v>63.0</v>
      </c>
      <c r="B833" s="30">
        <v>2227.0</v>
      </c>
      <c r="C833" s="32" t="s">
        <v>873</v>
      </c>
      <c r="D833" s="94"/>
      <c r="E833" s="95"/>
      <c r="F833" s="103"/>
      <c r="G833" s="8"/>
      <c r="H833" s="8"/>
      <c r="I833" s="54"/>
      <c r="J833" s="69"/>
      <c r="K833" s="65"/>
      <c r="L833" s="65"/>
      <c r="M833" s="132"/>
      <c r="N833" s="134"/>
      <c r="O833" s="134"/>
      <c r="P833" s="83"/>
      <c r="Q833" s="90"/>
      <c r="R833" s="91"/>
      <c r="S833" s="128" t="s">
        <v>329</v>
      </c>
      <c r="T833" s="83" t="s">
        <v>21</v>
      </c>
      <c r="U833" s="91">
        <f>$U$299</f>
        <v>0.85</v>
      </c>
      <c r="V833" s="77"/>
      <c r="W833" s="77"/>
      <c r="X833" s="72"/>
      <c r="Y833" s="482"/>
      <c r="Z833" s="90"/>
      <c r="AA833" s="91"/>
      <c r="AB833" s="45">
        <f>ROUND(ROUND(ROUND(G812*Q824,0)*U833,0)-Z829,0)</f>
        <v>1206</v>
      </c>
      <c r="AC833" s="79"/>
    </row>
    <row r="834" ht="16.5" customHeight="1">
      <c r="A834" s="29">
        <v>63.0</v>
      </c>
      <c r="B834" s="30">
        <v>2228.0</v>
      </c>
      <c r="C834" s="32" t="s">
        <v>874</v>
      </c>
      <c r="D834" s="94"/>
      <c r="E834" s="95"/>
      <c r="F834" s="103"/>
      <c r="G834" s="8"/>
      <c r="H834" s="8"/>
      <c r="I834" s="54"/>
      <c r="J834" s="69"/>
      <c r="K834" s="65"/>
      <c r="L834" s="65"/>
      <c r="M834" s="132"/>
      <c r="N834" s="134"/>
      <c r="O834" s="134"/>
      <c r="P834" s="83"/>
      <c r="Q834" s="90"/>
      <c r="R834" s="91"/>
      <c r="S834" s="484"/>
      <c r="T834" s="56"/>
      <c r="U834" s="72"/>
      <c r="V834" s="73" t="s">
        <v>20</v>
      </c>
      <c r="W834" s="74" t="s">
        <v>21</v>
      </c>
      <c r="X834" s="92">
        <v>0.85</v>
      </c>
      <c r="Y834" s="484"/>
      <c r="Z834" s="77"/>
      <c r="AA834" s="72"/>
      <c r="AB834" s="45">
        <f>ROUND(ROUND(ROUND(ROUND(G812*Q824,0)*U833,0)*X834,0)-Z829,0)</f>
        <v>1024</v>
      </c>
      <c r="AC834" s="79"/>
    </row>
    <row r="835" ht="16.5" customHeight="1">
      <c r="A835" s="29">
        <v>63.0</v>
      </c>
      <c r="B835" s="30">
        <v>2229.0</v>
      </c>
      <c r="C835" s="32" t="s">
        <v>875</v>
      </c>
      <c r="D835" s="94"/>
      <c r="E835" s="95"/>
      <c r="F835" s="103"/>
      <c r="G835" s="8"/>
      <c r="H835" s="8"/>
      <c r="I835" s="54"/>
      <c r="J835" s="69"/>
      <c r="K835" s="65"/>
      <c r="L835" s="65"/>
      <c r="M835" s="132"/>
      <c r="N835" s="134"/>
      <c r="O835" s="130" t="s">
        <v>27</v>
      </c>
      <c r="P835" s="41"/>
      <c r="Q835" s="135"/>
      <c r="R835" s="68"/>
      <c r="S835" s="118"/>
      <c r="T835" s="41"/>
      <c r="U835" s="42"/>
      <c r="V835" s="43"/>
      <c r="W835" s="43"/>
      <c r="X835" s="43"/>
      <c r="Y835" s="43"/>
      <c r="Z835" s="43"/>
      <c r="AA835" s="44"/>
      <c r="AB835" s="45">
        <f>ROUND(G812*Q836,0)</f>
        <v>1018</v>
      </c>
      <c r="AC835" s="79"/>
    </row>
    <row r="836" ht="16.5" customHeight="1">
      <c r="A836" s="29">
        <v>63.0</v>
      </c>
      <c r="B836" s="30">
        <v>2230.0</v>
      </c>
      <c r="C836" s="32" t="s">
        <v>876</v>
      </c>
      <c r="D836" s="94"/>
      <c r="E836" s="95"/>
      <c r="F836" s="103"/>
      <c r="G836" s="8"/>
      <c r="H836" s="8"/>
      <c r="I836" s="54"/>
      <c r="J836" s="69"/>
      <c r="K836" s="65"/>
      <c r="L836" s="65"/>
      <c r="M836" s="132"/>
      <c r="N836" s="134"/>
      <c r="O836" s="482"/>
      <c r="P836" s="83" t="s">
        <v>21</v>
      </c>
      <c r="Q836" s="90">
        <v>0.5</v>
      </c>
      <c r="R836" s="91"/>
      <c r="S836" s="126"/>
      <c r="T836" s="56"/>
      <c r="U836" s="58"/>
      <c r="V836" s="59" t="s">
        <v>20</v>
      </c>
      <c r="W836" s="41" t="s">
        <v>21</v>
      </c>
      <c r="X836" s="60">
        <v>0.85</v>
      </c>
      <c r="Y836" s="43"/>
      <c r="Z836" s="43"/>
      <c r="AA836" s="44"/>
      <c r="AB836" s="45">
        <f>ROUND(ROUND(G812*Q836,0)*X836,0)</f>
        <v>865</v>
      </c>
      <c r="AC836" s="79"/>
    </row>
    <row r="837" ht="16.5" customHeight="1">
      <c r="A837" s="29">
        <v>63.0</v>
      </c>
      <c r="B837" s="30">
        <v>2231.0</v>
      </c>
      <c r="C837" s="32" t="s">
        <v>877</v>
      </c>
      <c r="D837" s="94"/>
      <c r="E837" s="95"/>
      <c r="F837" s="103"/>
      <c r="G837" s="8"/>
      <c r="H837" s="8"/>
      <c r="I837" s="54"/>
      <c r="J837" s="69"/>
      <c r="K837" s="65"/>
      <c r="L837" s="65"/>
      <c r="M837" s="132"/>
      <c r="N837" s="134"/>
      <c r="O837" s="482"/>
      <c r="P837" s="83"/>
      <c r="Q837" s="90"/>
      <c r="R837" s="91"/>
      <c r="S837" s="128" t="s">
        <v>326</v>
      </c>
      <c r="T837" s="41" t="s">
        <v>21</v>
      </c>
      <c r="U837" s="68">
        <f>$U$297</f>
        <v>0.7</v>
      </c>
      <c r="V837" s="88"/>
      <c r="W837" s="88"/>
      <c r="X837" s="88"/>
      <c r="Y837" s="88"/>
      <c r="Z837" s="88"/>
      <c r="AA837" s="89"/>
      <c r="AB837" s="45">
        <f>ROUND(ROUND(G812*Q836,0)*U837,0)</f>
        <v>713</v>
      </c>
      <c r="AC837" s="79"/>
    </row>
    <row r="838" ht="16.5" customHeight="1">
      <c r="A838" s="29">
        <v>63.0</v>
      </c>
      <c r="B838" s="30">
        <v>2232.0</v>
      </c>
      <c r="C838" s="32" t="s">
        <v>878</v>
      </c>
      <c r="D838" s="94"/>
      <c r="E838" s="95"/>
      <c r="F838" s="103"/>
      <c r="G838" s="8"/>
      <c r="H838" s="8"/>
      <c r="I838" s="54"/>
      <c r="J838" s="69"/>
      <c r="K838" s="65"/>
      <c r="L838" s="65"/>
      <c r="M838" s="132"/>
      <c r="N838" s="134"/>
      <c r="O838" s="482"/>
      <c r="P838" s="83"/>
      <c r="Q838" s="90"/>
      <c r="R838" s="91"/>
      <c r="S838" s="484"/>
      <c r="T838" s="56"/>
      <c r="U838" s="72"/>
      <c r="V838" s="73" t="s">
        <v>20</v>
      </c>
      <c r="W838" s="74" t="s">
        <v>21</v>
      </c>
      <c r="X838" s="75">
        <v>0.85</v>
      </c>
      <c r="Y838" s="43"/>
      <c r="Z838" s="43"/>
      <c r="AA838" s="44"/>
      <c r="AB838" s="45">
        <f>ROUND(ROUND(ROUND(G812*Q836,0)*U837,0)*X838,0)</f>
        <v>606</v>
      </c>
      <c r="AC838" s="79"/>
    </row>
    <row r="839" ht="16.5" customHeight="1">
      <c r="A839" s="29">
        <v>63.0</v>
      </c>
      <c r="B839" s="30">
        <v>2233.0</v>
      </c>
      <c r="C839" s="32" t="s">
        <v>879</v>
      </c>
      <c r="D839" s="94"/>
      <c r="E839" s="95"/>
      <c r="F839" s="103"/>
      <c r="G839" s="8"/>
      <c r="H839" s="8"/>
      <c r="I839" s="54"/>
      <c r="J839" s="69"/>
      <c r="K839" s="65"/>
      <c r="L839" s="65"/>
      <c r="M839" s="132"/>
      <c r="N839" s="134"/>
      <c r="O839" s="482"/>
      <c r="P839" s="83"/>
      <c r="Q839" s="90"/>
      <c r="R839" s="91"/>
      <c r="S839" s="128" t="s">
        <v>329</v>
      </c>
      <c r="T839" s="41" t="s">
        <v>21</v>
      </c>
      <c r="U839" s="68">
        <f>$U$299</f>
        <v>0.85</v>
      </c>
      <c r="V839" s="77"/>
      <c r="W839" s="77"/>
      <c r="X839" s="77"/>
      <c r="Y839" s="77"/>
      <c r="Z839" s="77"/>
      <c r="AA839" s="72"/>
      <c r="AB839" s="45">
        <f>ROUND(ROUND(G812*Q836,0)*U839,0)</f>
        <v>865</v>
      </c>
      <c r="AC839" s="79"/>
    </row>
    <row r="840" ht="16.5" customHeight="1">
      <c r="A840" s="29">
        <v>63.0</v>
      </c>
      <c r="B840" s="30">
        <v>2234.0</v>
      </c>
      <c r="C840" s="32" t="s">
        <v>880</v>
      </c>
      <c r="D840" s="94"/>
      <c r="E840" s="95"/>
      <c r="F840" s="103"/>
      <c r="G840" s="8"/>
      <c r="H840" s="8"/>
      <c r="I840" s="54"/>
      <c r="J840" s="69"/>
      <c r="K840" s="65"/>
      <c r="L840" s="65"/>
      <c r="M840" s="132"/>
      <c r="N840" s="134"/>
      <c r="O840" s="134"/>
      <c r="P840" s="83"/>
      <c r="Q840" s="90"/>
      <c r="R840" s="91"/>
      <c r="S840" s="484"/>
      <c r="T840" s="56"/>
      <c r="U840" s="72"/>
      <c r="V840" s="73" t="s">
        <v>20</v>
      </c>
      <c r="W840" s="74" t="s">
        <v>21</v>
      </c>
      <c r="X840" s="75">
        <v>0.85</v>
      </c>
      <c r="Y840" s="43"/>
      <c r="Z840" s="43"/>
      <c r="AA840" s="44"/>
      <c r="AB840" s="45">
        <f>ROUND(ROUND(ROUND(G812*Q836,0)*U839,0)*X840,0)</f>
        <v>735</v>
      </c>
      <c r="AC840" s="79"/>
    </row>
    <row r="841" ht="16.5" customHeight="1">
      <c r="A841" s="29">
        <v>63.0</v>
      </c>
      <c r="B841" s="30">
        <v>2235.0</v>
      </c>
      <c r="C841" s="32" t="s">
        <v>881</v>
      </c>
      <c r="D841" s="94"/>
      <c r="E841" s="95"/>
      <c r="F841" s="103"/>
      <c r="G841" s="8"/>
      <c r="H841" s="8"/>
      <c r="I841" s="54"/>
      <c r="J841" s="69"/>
      <c r="K841" s="65"/>
      <c r="L841" s="65"/>
      <c r="M841" s="132"/>
      <c r="N841" s="134"/>
      <c r="O841" s="134"/>
      <c r="P841" s="83"/>
      <c r="Q841" s="90"/>
      <c r="R841" s="91"/>
      <c r="S841" s="118"/>
      <c r="T841" s="41"/>
      <c r="U841" s="42"/>
      <c r="V841" s="43"/>
      <c r="W841" s="43"/>
      <c r="X841" s="44"/>
      <c r="Y841" s="82" t="s">
        <v>30</v>
      </c>
      <c r="Z841" s="83">
        <v>5.0</v>
      </c>
      <c r="AA841" s="84" t="s">
        <v>31</v>
      </c>
      <c r="AB841" s="45">
        <f>ROUND(ROUND(G812*Q836,0)-Z841,0)</f>
        <v>1013</v>
      </c>
      <c r="AC841" s="79"/>
    </row>
    <row r="842" ht="16.5" customHeight="1">
      <c r="A842" s="29">
        <v>63.0</v>
      </c>
      <c r="B842" s="30">
        <v>2236.0</v>
      </c>
      <c r="C842" s="32" t="s">
        <v>882</v>
      </c>
      <c r="D842" s="94"/>
      <c r="E842" s="95"/>
      <c r="F842" s="103"/>
      <c r="G842" s="8"/>
      <c r="H842" s="8"/>
      <c r="I842" s="54"/>
      <c r="J842" s="69"/>
      <c r="K842" s="65"/>
      <c r="L842" s="65"/>
      <c r="M842" s="132"/>
      <c r="N842" s="134"/>
      <c r="O842" s="134"/>
      <c r="P842" s="83"/>
      <c r="Q842" s="90"/>
      <c r="R842" s="91"/>
      <c r="S842" s="126"/>
      <c r="T842" s="56"/>
      <c r="U842" s="58"/>
      <c r="V842" s="59" t="s">
        <v>20</v>
      </c>
      <c r="W842" s="41" t="s">
        <v>21</v>
      </c>
      <c r="X842" s="86">
        <v>0.85</v>
      </c>
      <c r="Y842" s="482"/>
      <c r="Z842" s="83"/>
      <c r="AA842" s="84"/>
      <c r="AB842" s="45">
        <f>ROUND(ROUND(ROUND(G812*Q836,0)*X842,0)-Z841,0)</f>
        <v>860</v>
      </c>
      <c r="AC842" s="79"/>
    </row>
    <row r="843" ht="16.5" customHeight="1">
      <c r="A843" s="29">
        <v>63.0</v>
      </c>
      <c r="B843" s="30">
        <v>2237.0</v>
      </c>
      <c r="C843" s="32" t="s">
        <v>883</v>
      </c>
      <c r="D843" s="94"/>
      <c r="E843" s="95"/>
      <c r="F843" s="103"/>
      <c r="G843" s="8"/>
      <c r="H843" s="8"/>
      <c r="I843" s="54"/>
      <c r="J843" s="69"/>
      <c r="K843" s="65"/>
      <c r="L843" s="65"/>
      <c r="M843" s="132"/>
      <c r="N843" s="134"/>
      <c r="O843" s="134"/>
      <c r="P843" s="83"/>
      <c r="Q843" s="90"/>
      <c r="R843" s="91"/>
      <c r="S843" s="128" t="s">
        <v>326</v>
      </c>
      <c r="T843" s="83" t="s">
        <v>21</v>
      </c>
      <c r="U843" s="91">
        <f>$U$297</f>
        <v>0.7</v>
      </c>
      <c r="V843" s="88"/>
      <c r="W843" s="88"/>
      <c r="X843" s="89"/>
      <c r="Y843" s="482"/>
      <c r="Z843" s="90"/>
      <c r="AA843" s="91"/>
      <c r="AB843" s="45">
        <f>ROUND(ROUND(ROUND(G812*Q836,0)*U843,0)-Z841,0)</f>
        <v>708</v>
      </c>
      <c r="AC843" s="79"/>
    </row>
    <row r="844" ht="16.5" customHeight="1">
      <c r="A844" s="29">
        <v>63.0</v>
      </c>
      <c r="B844" s="30">
        <v>2238.0</v>
      </c>
      <c r="C844" s="32" t="s">
        <v>884</v>
      </c>
      <c r="D844" s="94"/>
      <c r="E844" s="95"/>
      <c r="F844" s="103"/>
      <c r="G844" s="8"/>
      <c r="H844" s="8"/>
      <c r="I844" s="54"/>
      <c r="J844" s="69"/>
      <c r="K844" s="65"/>
      <c r="L844" s="65"/>
      <c r="M844" s="132"/>
      <c r="N844" s="134"/>
      <c r="O844" s="134"/>
      <c r="P844" s="83"/>
      <c r="Q844" s="90"/>
      <c r="R844" s="91"/>
      <c r="S844" s="484"/>
      <c r="T844" s="56"/>
      <c r="U844" s="72"/>
      <c r="V844" s="73" t="s">
        <v>20</v>
      </c>
      <c r="W844" s="74" t="s">
        <v>21</v>
      </c>
      <c r="X844" s="92">
        <v>0.85</v>
      </c>
      <c r="Y844" s="482"/>
      <c r="Z844" s="90"/>
      <c r="AA844" s="91"/>
      <c r="AB844" s="45">
        <f>ROUND(ROUND(ROUND(ROUND(G812*Q836,0)*U843,0)*X844,0)-Z841,0)</f>
        <v>601</v>
      </c>
      <c r="AC844" s="79"/>
    </row>
    <row r="845" ht="16.5" customHeight="1">
      <c r="A845" s="29">
        <v>63.0</v>
      </c>
      <c r="B845" s="30">
        <v>2239.0</v>
      </c>
      <c r="C845" s="32" t="s">
        <v>885</v>
      </c>
      <c r="D845" s="94"/>
      <c r="E845" s="95"/>
      <c r="F845" s="103"/>
      <c r="G845" s="8"/>
      <c r="H845" s="8"/>
      <c r="I845" s="54"/>
      <c r="J845" s="69"/>
      <c r="K845" s="65"/>
      <c r="L845" s="65"/>
      <c r="M845" s="132"/>
      <c r="N845" s="134"/>
      <c r="O845" s="134"/>
      <c r="P845" s="83"/>
      <c r="Q845" s="90"/>
      <c r="R845" s="91"/>
      <c r="S845" s="128" t="s">
        <v>329</v>
      </c>
      <c r="T845" s="83" t="s">
        <v>21</v>
      </c>
      <c r="U845" s="91">
        <f>$U$299</f>
        <v>0.85</v>
      </c>
      <c r="V845" s="77"/>
      <c r="W845" s="77"/>
      <c r="X845" s="72"/>
      <c r="Y845" s="482"/>
      <c r="Z845" s="90"/>
      <c r="AA845" s="91"/>
      <c r="AB845" s="45">
        <f>ROUND(ROUND(ROUND(G812*Q836,0)*U845,0)-Z841,0)</f>
        <v>860</v>
      </c>
      <c r="AC845" s="79"/>
    </row>
    <row r="846" ht="16.5" customHeight="1">
      <c r="A846" s="29">
        <v>63.0</v>
      </c>
      <c r="B846" s="30">
        <v>2240.0</v>
      </c>
      <c r="C846" s="32" t="s">
        <v>886</v>
      </c>
      <c r="D846" s="94"/>
      <c r="E846" s="95"/>
      <c r="F846" s="136"/>
      <c r="G846" s="22"/>
      <c r="H846" s="22"/>
      <c r="I846" s="109"/>
      <c r="J846" s="69"/>
      <c r="K846" s="65"/>
      <c r="L846" s="65"/>
      <c r="M846" s="132"/>
      <c r="N846" s="138"/>
      <c r="O846" s="138"/>
      <c r="P846" s="56"/>
      <c r="Q846" s="77"/>
      <c r="R846" s="72"/>
      <c r="S846" s="484"/>
      <c r="T846" s="56"/>
      <c r="U846" s="72"/>
      <c r="V846" s="73" t="s">
        <v>20</v>
      </c>
      <c r="W846" s="74" t="s">
        <v>21</v>
      </c>
      <c r="X846" s="92">
        <v>0.85</v>
      </c>
      <c r="Y846" s="484"/>
      <c r="Z846" s="77"/>
      <c r="AA846" s="72"/>
      <c r="AB846" s="45">
        <f>ROUND(ROUND(ROUND(ROUND(G812*Q836,0)*U845,0)*X846,0)-Z841,0)</f>
        <v>730</v>
      </c>
      <c r="AC846" s="79"/>
    </row>
    <row r="847" ht="16.5" customHeight="1">
      <c r="A847" s="29">
        <v>63.0</v>
      </c>
      <c r="B847" s="30">
        <v>1441.0</v>
      </c>
      <c r="C847" s="32" t="s">
        <v>887</v>
      </c>
      <c r="D847" s="94"/>
      <c r="E847" s="95"/>
      <c r="F847" s="82" t="s">
        <v>773</v>
      </c>
      <c r="G847" s="152"/>
      <c r="H847" s="152"/>
      <c r="I847" s="153"/>
      <c r="J847" s="52"/>
      <c r="K847" s="8"/>
      <c r="L847" s="53"/>
      <c r="M847" s="54"/>
      <c r="N847" s="157"/>
      <c r="O847" s="158"/>
      <c r="P847" s="7"/>
      <c r="Q847" s="7"/>
      <c r="R847" s="7"/>
      <c r="S847" s="118"/>
      <c r="T847" s="41"/>
      <c r="U847" s="42"/>
      <c r="V847" s="43"/>
      <c r="W847" s="43"/>
      <c r="X847" s="43"/>
      <c r="Y847" s="43"/>
      <c r="Z847" s="43"/>
      <c r="AA847" s="44"/>
      <c r="AB847" s="45">
        <f>ROUND(G848,0)</f>
        <v>1704</v>
      </c>
      <c r="AC847" s="79"/>
    </row>
    <row r="848" ht="16.5" customHeight="1">
      <c r="A848" s="29">
        <v>63.0</v>
      </c>
      <c r="B848" s="30">
        <v>2241.0</v>
      </c>
      <c r="C848" s="32" t="s">
        <v>888</v>
      </c>
      <c r="D848" s="94"/>
      <c r="E848" s="95"/>
      <c r="F848" s="482"/>
      <c r="G848" s="50">
        <v>1704.0</v>
      </c>
      <c r="H848" s="8" t="s">
        <v>9</v>
      </c>
      <c r="I848" s="95"/>
      <c r="J848" s="52"/>
      <c r="K848" s="8"/>
      <c r="L848" s="53"/>
      <c r="M848" s="54"/>
      <c r="N848" s="159"/>
      <c r="O848" s="160"/>
      <c r="P848" s="8"/>
      <c r="Q848" s="8"/>
      <c r="R848" s="8"/>
      <c r="S848" s="126"/>
      <c r="T848" s="56"/>
      <c r="U848" s="58"/>
      <c r="V848" s="59" t="s">
        <v>20</v>
      </c>
      <c r="W848" s="41" t="s">
        <v>21</v>
      </c>
      <c r="X848" s="60">
        <v>0.85</v>
      </c>
      <c r="Y848" s="43"/>
      <c r="Z848" s="43"/>
      <c r="AA848" s="44"/>
      <c r="AB848" s="45">
        <f>ROUND(G848*X848,0)</f>
        <v>1448</v>
      </c>
      <c r="AC848" s="79"/>
    </row>
    <row r="849" ht="16.5" customHeight="1">
      <c r="A849" s="29">
        <v>63.0</v>
      </c>
      <c r="B849" s="30">
        <v>1442.0</v>
      </c>
      <c r="C849" s="32" t="s">
        <v>889</v>
      </c>
      <c r="D849" s="94"/>
      <c r="E849" s="95"/>
      <c r="F849" s="94"/>
      <c r="G849" s="140"/>
      <c r="H849" s="140"/>
      <c r="I849" s="95"/>
      <c r="J849" s="52"/>
      <c r="K849" s="8"/>
      <c r="L849" s="53"/>
      <c r="M849" s="144"/>
      <c r="N849" s="161"/>
      <c r="O849" s="162"/>
      <c r="P849" s="8"/>
      <c r="Q849" s="8"/>
      <c r="R849" s="8"/>
      <c r="S849" s="128" t="s">
        <v>326</v>
      </c>
      <c r="T849" s="41" t="s">
        <v>21</v>
      </c>
      <c r="U849" s="68">
        <f>$U$297</f>
        <v>0.7</v>
      </c>
      <c r="V849" s="88"/>
      <c r="W849" s="88"/>
      <c r="X849" s="88"/>
      <c r="Y849" s="88"/>
      <c r="Z849" s="88"/>
      <c r="AA849" s="89"/>
      <c r="AB849" s="45">
        <f>ROUND(G848*U849,0)</f>
        <v>1193</v>
      </c>
      <c r="AC849" s="79"/>
    </row>
    <row r="850" ht="16.5" customHeight="1">
      <c r="A850" s="29">
        <v>63.0</v>
      </c>
      <c r="B850" s="30">
        <v>2242.0</v>
      </c>
      <c r="C850" s="32" t="s">
        <v>890</v>
      </c>
      <c r="D850" s="94"/>
      <c r="E850" s="95"/>
      <c r="F850" s="94"/>
      <c r="G850" s="140"/>
      <c r="H850" s="140"/>
      <c r="I850" s="95"/>
      <c r="J850" s="52"/>
      <c r="K850" s="8"/>
      <c r="L850" s="53"/>
      <c r="M850" s="144"/>
      <c r="N850" s="161"/>
      <c r="O850" s="162"/>
      <c r="P850" s="8"/>
      <c r="Q850" s="8"/>
      <c r="R850" s="8"/>
      <c r="S850" s="484"/>
      <c r="T850" s="56"/>
      <c r="U850" s="72"/>
      <c r="V850" s="73" t="s">
        <v>20</v>
      </c>
      <c r="W850" s="74" t="s">
        <v>21</v>
      </c>
      <c r="X850" s="75">
        <v>0.85</v>
      </c>
      <c r="Y850" s="43"/>
      <c r="Z850" s="43"/>
      <c r="AA850" s="44"/>
      <c r="AB850" s="45">
        <f>ROUND(ROUND(G848*U849,0)*X850,0)</f>
        <v>1014</v>
      </c>
      <c r="AC850" s="79"/>
    </row>
    <row r="851" ht="16.5" customHeight="1">
      <c r="A851" s="29">
        <v>63.0</v>
      </c>
      <c r="B851" s="30">
        <v>1443.0</v>
      </c>
      <c r="C851" s="32" t="s">
        <v>891</v>
      </c>
      <c r="D851" s="94"/>
      <c r="E851" s="95"/>
      <c r="F851" s="94"/>
      <c r="G851" s="140"/>
      <c r="H851" s="140"/>
      <c r="I851" s="95"/>
      <c r="J851" s="52"/>
      <c r="K851" s="8"/>
      <c r="L851" s="53"/>
      <c r="M851" s="144"/>
      <c r="N851" s="161"/>
      <c r="O851" s="162"/>
      <c r="P851" s="8"/>
      <c r="Q851" s="8"/>
      <c r="R851" s="54"/>
      <c r="S851" s="128" t="s">
        <v>329</v>
      </c>
      <c r="T851" s="41" t="s">
        <v>21</v>
      </c>
      <c r="U851" s="68">
        <f>$U$299</f>
        <v>0.85</v>
      </c>
      <c r="V851" s="77"/>
      <c r="W851" s="77"/>
      <c r="X851" s="77"/>
      <c r="Y851" s="77"/>
      <c r="Z851" s="77"/>
      <c r="AA851" s="72"/>
      <c r="AB851" s="45">
        <f>ROUND(G848*U851,0)</f>
        <v>1448</v>
      </c>
      <c r="AC851" s="79"/>
    </row>
    <row r="852" ht="16.5" customHeight="1">
      <c r="A852" s="29">
        <v>63.0</v>
      </c>
      <c r="B852" s="30">
        <v>2243.0</v>
      </c>
      <c r="C852" s="32" t="s">
        <v>892</v>
      </c>
      <c r="D852" s="94"/>
      <c r="E852" s="95"/>
      <c r="F852" s="94"/>
      <c r="G852" s="140"/>
      <c r="H852" s="140"/>
      <c r="I852" s="95"/>
      <c r="J852" s="52"/>
      <c r="K852" s="8"/>
      <c r="L852" s="53"/>
      <c r="M852" s="144"/>
      <c r="N852" s="161"/>
      <c r="O852" s="162"/>
      <c r="P852" s="8"/>
      <c r="Q852" s="8"/>
      <c r="R852" s="54"/>
      <c r="S852" s="484"/>
      <c r="T852" s="56"/>
      <c r="U852" s="72"/>
      <c r="V852" s="73" t="s">
        <v>20</v>
      </c>
      <c r="W852" s="74" t="s">
        <v>21</v>
      </c>
      <c r="X852" s="75">
        <v>0.85</v>
      </c>
      <c r="Y852" s="43"/>
      <c r="Z852" s="43"/>
      <c r="AA852" s="44"/>
      <c r="AB852" s="45">
        <f>ROUND(ROUND(G848*U851,0)*X852,0)</f>
        <v>1231</v>
      </c>
      <c r="AC852" s="79"/>
    </row>
    <row r="853" ht="16.5" customHeight="1">
      <c r="A853" s="29">
        <v>63.0</v>
      </c>
      <c r="B853" s="30">
        <v>2244.0</v>
      </c>
      <c r="C853" s="32" t="s">
        <v>893</v>
      </c>
      <c r="D853" s="94"/>
      <c r="E853" s="95"/>
      <c r="F853" s="94"/>
      <c r="G853" s="140"/>
      <c r="H853" s="140"/>
      <c r="I853" s="95"/>
      <c r="J853" s="52"/>
      <c r="K853" s="8"/>
      <c r="L853" s="53"/>
      <c r="M853" s="144"/>
      <c r="N853" s="161"/>
      <c r="O853" s="162"/>
      <c r="P853" s="8"/>
      <c r="Q853" s="8"/>
      <c r="R853" s="54"/>
      <c r="S853" s="118"/>
      <c r="T853" s="41"/>
      <c r="U853" s="42"/>
      <c r="V853" s="43"/>
      <c r="W853" s="43"/>
      <c r="X853" s="44"/>
      <c r="Y853" s="82" t="s">
        <v>30</v>
      </c>
      <c r="Z853" s="83">
        <v>5.0</v>
      </c>
      <c r="AA853" s="84" t="s">
        <v>31</v>
      </c>
      <c r="AB853" s="45">
        <f>ROUND(G848-Z853,0)</f>
        <v>1699</v>
      </c>
      <c r="AC853" s="79"/>
    </row>
    <row r="854" ht="16.5" customHeight="1">
      <c r="A854" s="29">
        <v>63.0</v>
      </c>
      <c r="B854" s="30">
        <v>2245.0</v>
      </c>
      <c r="C854" s="32" t="s">
        <v>894</v>
      </c>
      <c r="D854" s="94"/>
      <c r="E854" s="95"/>
      <c r="F854" s="94"/>
      <c r="G854" s="140"/>
      <c r="H854" s="140"/>
      <c r="I854" s="95"/>
      <c r="J854" s="52"/>
      <c r="K854" s="8"/>
      <c r="L854" s="53"/>
      <c r="M854" s="144"/>
      <c r="N854" s="161"/>
      <c r="O854" s="162"/>
      <c r="P854" s="8"/>
      <c r="Q854" s="8"/>
      <c r="R854" s="8"/>
      <c r="S854" s="126"/>
      <c r="T854" s="56"/>
      <c r="U854" s="58"/>
      <c r="V854" s="59" t="s">
        <v>20</v>
      </c>
      <c r="W854" s="41" t="s">
        <v>21</v>
      </c>
      <c r="X854" s="86">
        <v>0.85</v>
      </c>
      <c r="Y854" s="482"/>
      <c r="Z854" s="83"/>
      <c r="AA854" s="84"/>
      <c r="AB854" s="45">
        <f>ROUND(ROUND(G848*X854,0)-Z853,0)</f>
        <v>1443</v>
      </c>
      <c r="AC854" s="79"/>
    </row>
    <row r="855" ht="16.5" customHeight="1">
      <c r="A855" s="29">
        <v>63.0</v>
      </c>
      <c r="B855" s="30">
        <v>2246.0</v>
      </c>
      <c r="C855" s="32" t="s">
        <v>895</v>
      </c>
      <c r="D855" s="94"/>
      <c r="E855" s="95"/>
      <c r="F855" s="94"/>
      <c r="G855" s="140"/>
      <c r="H855" s="140"/>
      <c r="I855" s="95"/>
      <c r="J855" s="52"/>
      <c r="K855" s="8"/>
      <c r="L855" s="53"/>
      <c r="M855" s="144"/>
      <c r="N855" s="161"/>
      <c r="O855" s="162"/>
      <c r="P855" s="8"/>
      <c r="Q855" s="8"/>
      <c r="R855" s="8"/>
      <c r="S855" s="128" t="s">
        <v>326</v>
      </c>
      <c r="T855" s="83" t="s">
        <v>21</v>
      </c>
      <c r="U855" s="91">
        <f>$U$297</f>
        <v>0.7</v>
      </c>
      <c r="V855" s="88"/>
      <c r="W855" s="88"/>
      <c r="X855" s="89"/>
      <c r="Y855" s="482"/>
      <c r="Z855" s="90"/>
      <c r="AA855" s="91"/>
      <c r="AB855" s="45">
        <f>ROUND(ROUND(G848*U855,0)-Z853,0)</f>
        <v>1188</v>
      </c>
      <c r="AC855" s="79"/>
    </row>
    <row r="856" ht="16.5" customHeight="1">
      <c r="A856" s="29">
        <v>63.0</v>
      </c>
      <c r="B856" s="30">
        <v>2247.0</v>
      </c>
      <c r="C856" s="32" t="s">
        <v>896</v>
      </c>
      <c r="D856" s="94"/>
      <c r="E856" s="95"/>
      <c r="F856" s="94"/>
      <c r="G856" s="140"/>
      <c r="H856" s="140"/>
      <c r="I856" s="95"/>
      <c r="J856" s="52"/>
      <c r="K856" s="8"/>
      <c r="L856" s="53"/>
      <c r="M856" s="144"/>
      <c r="N856" s="161"/>
      <c r="O856" s="162"/>
      <c r="P856" s="8"/>
      <c r="Q856" s="8"/>
      <c r="R856" s="8"/>
      <c r="S856" s="484"/>
      <c r="T856" s="56"/>
      <c r="U856" s="72"/>
      <c r="V856" s="73" t="s">
        <v>20</v>
      </c>
      <c r="W856" s="74" t="s">
        <v>21</v>
      </c>
      <c r="X856" s="92">
        <v>0.85</v>
      </c>
      <c r="Y856" s="482"/>
      <c r="Z856" s="90"/>
      <c r="AA856" s="91"/>
      <c r="AB856" s="45">
        <f>ROUND(ROUND(ROUND(G848*U855,0)*X856,0)-Z853,0)</f>
        <v>1009</v>
      </c>
      <c r="AC856" s="79"/>
    </row>
    <row r="857" ht="16.5" customHeight="1">
      <c r="A857" s="29">
        <v>63.0</v>
      </c>
      <c r="B857" s="30">
        <v>2248.0</v>
      </c>
      <c r="C857" s="32" t="s">
        <v>897</v>
      </c>
      <c r="D857" s="94"/>
      <c r="E857" s="95"/>
      <c r="F857" s="94"/>
      <c r="G857" s="140"/>
      <c r="H857" s="140"/>
      <c r="I857" s="95"/>
      <c r="J857" s="52"/>
      <c r="K857" s="8"/>
      <c r="L857" s="53"/>
      <c r="M857" s="144"/>
      <c r="N857" s="161"/>
      <c r="O857" s="162"/>
      <c r="P857" s="8"/>
      <c r="Q857" s="8"/>
      <c r="R857" s="8"/>
      <c r="S857" s="128" t="s">
        <v>329</v>
      </c>
      <c r="T857" s="83" t="s">
        <v>21</v>
      </c>
      <c r="U857" s="91">
        <f>$U$299</f>
        <v>0.85</v>
      </c>
      <c r="V857" s="77"/>
      <c r="W857" s="77"/>
      <c r="X857" s="72"/>
      <c r="Y857" s="482"/>
      <c r="Z857" s="90"/>
      <c r="AA857" s="91"/>
      <c r="AB857" s="45">
        <f>ROUND(ROUND(G848*U857,0)-Z853,0)</f>
        <v>1443</v>
      </c>
      <c r="AC857" s="79"/>
    </row>
    <row r="858" ht="16.5" customHeight="1">
      <c r="A858" s="29">
        <v>63.0</v>
      </c>
      <c r="B858" s="30">
        <v>2249.0</v>
      </c>
      <c r="C858" s="32" t="s">
        <v>898</v>
      </c>
      <c r="D858" s="94"/>
      <c r="E858" s="95"/>
      <c r="F858" s="94"/>
      <c r="G858" s="140"/>
      <c r="H858" s="140"/>
      <c r="I858" s="95"/>
      <c r="J858" s="52"/>
      <c r="K858" s="8"/>
      <c r="L858" s="53"/>
      <c r="M858" s="144"/>
      <c r="N858" s="161"/>
      <c r="O858" s="162"/>
      <c r="P858" s="8"/>
      <c r="Q858" s="8"/>
      <c r="R858" s="8"/>
      <c r="S858" s="484"/>
      <c r="T858" s="56"/>
      <c r="U858" s="72"/>
      <c r="V858" s="73" t="s">
        <v>20</v>
      </c>
      <c r="W858" s="74" t="s">
        <v>21</v>
      </c>
      <c r="X858" s="92">
        <v>0.85</v>
      </c>
      <c r="Y858" s="484"/>
      <c r="Z858" s="77"/>
      <c r="AA858" s="72"/>
      <c r="AB858" s="45">
        <f>ROUND(ROUND(ROUND(G848*U857,0)*X858,0)-Z853,0)</f>
        <v>1226</v>
      </c>
      <c r="AC858" s="79"/>
    </row>
    <row r="859" ht="16.5" customHeight="1">
      <c r="A859" s="29">
        <v>63.0</v>
      </c>
      <c r="B859" s="30">
        <v>1444.0</v>
      </c>
      <c r="C859" s="32" t="s">
        <v>899</v>
      </c>
      <c r="D859" s="94"/>
      <c r="E859" s="95"/>
      <c r="F859" s="127"/>
      <c r="G859" s="8"/>
      <c r="H859" s="8"/>
      <c r="I859" s="54"/>
      <c r="J859" s="69"/>
      <c r="K859" s="65"/>
      <c r="L859" s="65"/>
      <c r="M859" s="54"/>
      <c r="N859" s="33" t="s">
        <v>23</v>
      </c>
      <c r="O859" s="130" t="s">
        <v>24</v>
      </c>
      <c r="P859" s="7"/>
      <c r="Q859" s="7"/>
      <c r="R859" s="39"/>
      <c r="S859" s="118"/>
      <c r="T859" s="41"/>
      <c r="U859" s="42"/>
      <c r="V859" s="43"/>
      <c r="W859" s="43"/>
      <c r="X859" s="43"/>
      <c r="Y859" s="43"/>
      <c r="Z859" s="43"/>
      <c r="AA859" s="44"/>
      <c r="AB859" s="45">
        <f>ROUND(G848*Q860,0)</f>
        <v>1193</v>
      </c>
      <c r="AC859" s="79"/>
    </row>
    <row r="860" ht="16.5" customHeight="1">
      <c r="A860" s="29">
        <v>63.0</v>
      </c>
      <c r="B860" s="30">
        <v>2250.0</v>
      </c>
      <c r="C860" s="32" t="s">
        <v>900</v>
      </c>
      <c r="D860" s="94"/>
      <c r="E860" s="95"/>
      <c r="F860" s="127"/>
      <c r="G860" s="8"/>
      <c r="H860" s="8"/>
      <c r="I860" s="54"/>
      <c r="J860" s="69"/>
      <c r="K860" s="65"/>
      <c r="L860" s="65"/>
      <c r="M860" s="54"/>
      <c r="N860" s="481"/>
      <c r="O860" s="482"/>
      <c r="P860" s="83" t="s">
        <v>21</v>
      </c>
      <c r="Q860" s="90">
        <v>0.7</v>
      </c>
      <c r="R860" s="54"/>
      <c r="S860" s="126"/>
      <c r="T860" s="56"/>
      <c r="U860" s="58"/>
      <c r="V860" s="59" t="s">
        <v>20</v>
      </c>
      <c r="W860" s="41" t="s">
        <v>21</v>
      </c>
      <c r="X860" s="60">
        <v>0.85</v>
      </c>
      <c r="Y860" s="43"/>
      <c r="Z860" s="43"/>
      <c r="AA860" s="44"/>
      <c r="AB860" s="45">
        <f>ROUND(ROUND(G848*Q860,0)*X860,0)</f>
        <v>1014</v>
      </c>
      <c r="AC860" s="79"/>
    </row>
    <row r="861" ht="16.5" customHeight="1">
      <c r="A861" s="29">
        <v>63.0</v>
      </c>
      <c r="B861" s="30">
        <v>1445.0</v>
      </c>
      <c r="C861" s="32" t="s">
        <v>901</v>
      </c>
      <c r="D861" s="94"/>
      <c r="E861" s="95"/>
      <c r="F861" s="103"/>
      <c r="G861" s="8"/>
      <c r="H861" s="8"/>
      <c r="I861" s="54"/>
      <c r="J861" s="69"/>
      <c r="K861" s="65"/>
      <c r="L861" s="65"/>
      <c r="M861" s="132"/>
      <c r="N861" s="481"/>
      <c r="O861" s="482"/>
      <c r="P861" s="83"/>
      <c r="Q861" s="90"/>
      <c r="R861" s="91"/>
      <c r="S861" s="128" t="s">
        <v>326</v>
      </c>
      <c r="T861" s="41" t="s">
        <v>21</v>
      </c>
      <c r="U861" s="68">
        <f>$U$297</f>
        <v>0.7</v>
      </c>
      <c r="V861" s="88"/>
      <c r="W861" s="88"/>
      <c r="X861" s="88"/>
      <c r="Y861" s="88"/>
      <c r="Z861" s="88"/>
      <c r="AA861" s="89"/>
      <c r="AB861" s="45">
        <f>ROUND(ROUND(G848*Q860,0)*U861,0)</f>
        <v>835</v>
      </c>
      <c r="AC861" s="79"/>
    </row>
    <row r="862" ht="16.5" customHeight="1">
      <c r="A862" s="29">
        <v>63.0</v>
      </c>
      <c r="B862" s="30">
        <v>2251.0</v>
      </c>
      <c r="C862" s="32" t="s">
        <v>902</v>
      </c>
      <c r="D862" s="94"/>
      <c r="E862" s="95"/>
      <c r="F862" s="103"/>
      <c r="G862" s="8"/>
      <c r="H862" s="8"/>
      <c r="I862" s="54"/>
      <c r="J862" s="69"/>
      <c r="K862" s="65"/>
      <c r="L862" s="65"/>
      <c r="M862" s="132"/>
      <c r="N862" s="481"/>
      <c r="O862" s="482"/>
      <c r="P862" s="83"/>
      <c r="Q862" s="90"/>
      <c r="R862" s="91"/>
      <c r="S862" s="484"/>
      <c r="T862" s="56"/>
      <c r="U862" s="72"/>
      <c r="V862" s="73" t="s">
        <v>20</v>
      </c>
      <c r="W862" s="74" t="s">
        <v>21</v>
      </c>
      <c r="X862" s="75">
        <v>0.85</v>
      </c>
      <c r="Y862" s="43"/>
      <c r="Z862" s="43"/>
      <c r="AA862" s="44"/>
      <c r="AB862" s="45">
        <f>ROUND(ROUND(ROUND(G848*Q860,0)*U861,0)*X862,0)</f>
        <v>710</v>
      </c>
      <c r="AC862" s="79"/>
    </row>
    <row r="863" ht="16.5" customHeight="1">
      <c r="A863" s="29">
        <v>63.0</v>
      </c>
      <c r="B863" s="30">
        <v>1446.0</v>
      </c>
      <c r="C863" s="32" t="s">
        <v>903</v>
      </c>
      <c r="D863" s="94"/>
      <c r="E863" s="95"/>
      <c r="F863" s="103"/>
      <c r="G863" s="8"/>
      <c r="H863" s="8"/>
      <c r="I863" s="54"/>
      <c r="J863" s="69"/>
      <c r="K863" s="65"/>
      <c r="L863" s="65"/>
      <c r="M863" s="132"/>
      <c r="N863" s="134"/>
      <c r="O863" s="482"/>
      <c r="P863" s="83"/>
      <c r="Q863" s="90"/>
      <c r="R863" s="91"/>
      <c r="S863" s="128" t="s">
        <v>329</v>
      </c>
      <c r="T863" s="41" t="s">
        <v>21</v>
      </c>
      <c r="U863" s="68">
        <f>$U$299</f>
        <v>0.85</v>
      </c>
      <c r="V863" s="77"/>
      <c r="W863" s="77"/>
      <c r="X863" s="77"/>
      <c r="Y863" s="77"/>
      <c r="Z863" s="77"/>
      <c r="AA863" s="72"/>
      <c r="AB863" s="45">
        <f>ROUND(ROUND(G848*Q860,0)*U863,0)</f>
        <v>1014</v>
      </c>
      <c r="AC863" s="79"/>
    </row>
    <row r="864" ht="16.5" customHeight="1">
      <c r="A864" s="29">
        <v>63.0</v>
      </c>
      <c r="B864" s="30">
        <v>2252.0</v>
      </c>
      <c r="C864" s="32" t="s">
        <v>904</v>
      </c>
      <c r="D864" s="94"/>
      <c r="E864" s="95"/>
      <c r="F864" s="103"/>
      <c r="G864" s="8"/>
      <c r="H864" s="8"/>
      <c r="I864" s="54"/>
      <c r="J864" s="69"/>
      <c r="K864" s="65"/>
      <c r="L864" s="65"/>
      <c r="M864" s="132"/>
      <c r="N864" s="134"/>
      <c r="O864" s="134"/>
      <c r="P864" s="83"/>
      <c r="Q864" s="90"/>
      <c r="R864" s="91"/>
      <c r="S864" s="484"/>
      <c r="T864" s="56"/>
      <c r="U864" s="72"/>
      <c r="V864" s="73" t="s">
        <v>20</v>
      </c>
      <c r="W864" s="74" t="s">
        <v>21</v>
      </c>
      <c r="X864" s="75">
        <v>0.85</v>
      </c>
      <c r="Y864" s="43"/>
      <c r="Z864" s="43"/>
      <c r="AA864" s="44"/>
      <c r="AB864" s="45">
        <f>ROUND(ROUND(ROUND(G848*Q860,0)*U863,0)*X864,0)</f>
        <v>862</v>
      </c>
      <c r="AC864" s="79"/>
    </row>
    <row r="865" ht="16.5" customHeight="1">
      <c r="A865" s="29">
        <v>63.0</v>
      </c>
      <c r="B865" s="30">
        <v>2253.0</v>
      </c>
      <c r="C865" s="32" t="s">
        <v>905</v>
      </c>
      <c r="D865" s="94"/>
      <c r="E865" s="95"/>
      <c r="F865" s="103"/>
      <c r="G865" s="8"/>
      <c r="H865" s="8"/>
      <c r="I865" s="54"/>
      <c r="J865" s="69"/>
      <c r="K865" s="65"/>
      <c r="L865" s="65"/>
      <c r="M865" s="132"/>
      <c r="N865" s="134"/>
      <c r="O865" s="134"/>
      <c r="P865" s="83"/>
      <c r="Q865" s="90"/>
      <c r="R865" s="91"/>
      <c r="S865" s="118"/>
      <c r="T865" s="41"/>
      <c r="U865" s="42"/>
      <c r="V865" s="43"/>
      <c r="W865" s="43"/>
      <c r="X865" s="44"/>
      <c r="Y865" s="82" t="s">
        <v>30</v>
      </c>
      <c r="Z865" s="83">
        <v>5.0</v>
      </c>
      <c r="AA865" s="84" t="s">
        <v>31</v>
      </c>
      <c r="AB865" s="45">
        <f>ROUND(ROUND(G848*Q860,0)-Z865,0)</f>
        <v>1188</v>
      </c>
      <c r="AC865" s="79"/>
    </row>
    <row r="866" ht="16.5" customHeight="1">
      <c r="A866" s="29">
        <v>63.0</v>
      </c>
      <c r="B866" s="30">
        <v>2254.0</v>
      </c>
      <c r="C866" s="32" t="s">
        <v>906</v>
      </c>
      <c r="D866" s="94"/>
      <c r="E866" s="95"/>
      <c r="F866" s="103"/>
      <c r="G866" s="8"/>
      <c r="H866" s="8"/>
      <c r="I866" s="54"/>
      <c r="J866" s="69"/>
      <c r="K866" s="65"/>
      <c r="L866" s="65"/>
      <c r="M866" s="132"/>
      <c r="N866" s="134"/>
      <c r="O866" s="134"/>
      <c r="P866" s="83"/>
      <c r="Q866" s="90"/>
      <c r="R866" s="91"/>
      <c r="S866" s="126"/>
      <c r="T866" s="56"/>
      <c r="U866" s="58"/>
      <c r="V866" s="59" t="s">
        <v>20</v>
      </c>
      <c r="W866" s="41" t="s">
        <v>21</v>
      </c>
      <c r="X866" s="86">
        <v>0.85</v>
      </c>
      <c r="Y866" s="482"/>
      <c r="Z866" s="83"/>
      <c r="AA866" s="84"/>
      <c r="AB866" s="45">
        <f>ROUND(ROUND(ROUND(G848*Q860,0)*X866,0)-Z865,0)</f>
        <v>1009</v>
      </c>
      <c r="AC866" s="79"/>
    </row>
    <row r="867" ht="16.5" customHeight="1">
      <c r="A867" s="29">
        <v>63.0</v>
      </c>
      <c r="B867" s="30">
        <v>2255.0</v>
      </c>
      <c r="C867" s="32" t="s">
        <v>907</v>
      </c>
      <c r="D867" s="94"/>
      <c r="E867" s="95"/>
      <c r="F867" s="103"/>
      <c r="G867" s="8"/>
      <c r="H867" s="8"/>
      <c r="I867" s="54"/>
      <c r="J867" s="69"/>
      <c r="K867" s="65"/>
      <c r="L867" s="65"/>
      <c r="M867" s="132"/>
      <c r="N867" s="134"/>
      <c r="O867" s="134"/>
      <c r="P867" s="83"/>
      <c r="Q867" s="90"/>
      <c r="R867" s="91"/>
      <c r="S867" s="128" t="s">
        <v>326</v>
      </c>
      <c r="T867" s="83" t="s">
        <v>21</v>
      </c>
      <c r="U867" s="91">
        <f>$U$297</f>
        <v>0.7</v>
      </c>
      <c r="V867" s="88"/>
      <c r="W867" s="88"/>
      <c r="X867" s="89"/>
      <c r="Y867" s="482"/>
      <c r="Z867" s="90"/>
      <c r="AA867" s="91"/>
      <c r="AB867" s="45">
        <f>ROUND(ROUND(ROUND(G848*Q860,0)*U867,0)-Z865,0)</f>
        <v>830</v>
      </c>
      <c r="AC867" s="79"/>
    </row>
    <row r="868" ht="16.5" customHeight="1">
      <c r="A868" s="29">
        <v>63.0</v>
      </c>
      <c r="B868" s="30">
        <v>2256.0</v>
      </c>
      <c r="C868" s="32" t="s">
        <v>908</v>
      </c>
      <c r="D868" s="94"/>
      <c r="E868" s="95"/>
      <c r="F868" s="103"/>
      <c r="G868" s="8"/>
      <c r="H868" s="8"/>
      <c r="I868" s="54"/>
      <c r="J868" s="69"/>
      <c r="K868" s="65"/>
      <c r="L868" s="65"/>
      <c r="M868" s="132"/>
      <c r="N868" s="134"/>
      <c r="O868" s="134"/>
      <c r="P868" s="83"/>
      <c r="Q868" s="90"/>
      <c r="R868" s="91"/>
      <c r="S868" s="484"/>
      <c r="T868" s="56"/>
      <c r="U868" s="72"/>
      <c r="V868" s="73" t="s">
        <v>20</v>
      </c>
      <c r="W868" s="74" t="s">
        <v>21</v>
      </c>
      <c r="X868" s="92">
        <v>0.85</v>
      </c>
      <c r="Y868" s="482"/>
      <c r="Z868" s="90"/>
      <c r="AA868" s="91"/>
      <c r="AB868" s="45">
        <f>ROUND(ROUND(ROUND(ROUND(G848*Q860,0)*U867,0)*X868,0)-Z865,0)</f>
        <v>705</v>
      </c>
      <c r="AC868" s="79"/>
    </row>
    <row r="869" ht="16.5" customHeight="1">
      <c r="A869" s="29">
        <v>63.0</v>
      </c>
      <c r="B869" s="30">
        <v>2257.0</v>
      </c>
      <c r="C869" s="32" t="s">
        <v>909</v>
      </c>
      <c r="D869" s="94"/>
      <c r="E869" s="95"/>
      <c r="F869" s="103"/>
      <c r="G869" s="8"/>
      <c r="H869" s="8"/>
      <c r="I869" s="54"/>
      <c r="J869" s="69"/>
      <c r="K869" s="65"/>
      <c r="L869" s="65"/>
      <c r="M869" s="132"/>
      <c r="N869" s="134"/>
      <c r="O869" s="134"/>
      <c r="P869" s="83"/>
      <c r="Q869" s="90"/>
      <c r="R869" s="91"/>
      <c r="S869" s="128" t="s">
        <v>329</v>
      </c>
      <c r="T869" s="83" t="s">
        <v>21</v>
      </c>
      <c r="U869" s="91">
        <f>$U$299</f>
        <v>0.85</v>
      </c>
      <c r="V869" s="77"/>
      <c r="W869" s="77"/>
      <c r="X869" s="72"/>
      <c r="Y869" s="482"/>
      <c r="Z869" s="90"/>
      <c r="AA869" s="91"/>
      <c r="AB869" s="45">
        <f>ROUND(ROUND(ROUND(G848*Q860,0)*U869,0)-Z865,0)</f>
        <v>1009</v>
      </c>
      <c r="AC869" s="79"/>
    </row>
    <row r="870" ht="16.5" customHeight="1">
      <c r="A870" s="29">
        <v>63.0</v>
      </c>
      <c r="B870" s="30">
        <v>2258.0</v>
      </c>
      <c r="C870" s="32" t="s">
        <v>910</v>
      </c>
      <c r="D870" s="94"/>
      <c r="E870" s="95"/>
      <c r="F870" s="103"/>
      <c r="G870" s="8"/>
      <c r="H870" s="8"/>
      <c r="I870" s="54"/>
      <c r="J870" s="69"/>
      <c r="K870" s="65"/>
      <c r="L870" s="65"/>
      <c r="M870" s="132"/>
      <c r="N870" s="134"/>
      <c r="O870" s="134"/>
      <c r="P870" s="83"/>
      <c r="Q870" s="90"/>
      <c r="R870" s="91"/>
      <c r="S870" s="484"/>
      <c r="T870" s="56"/>
      <c r="U870" s="72"/>
      <c r="V870" s="73" t="s">
        <v>20</v>
      </c>
      <c r="W870" s="74" t="s">
        <v>21</v>
      </c>
      <c r="X870" s="92">
        <v>0.85</v>
      </c>
      <c r="Y870" s="484"/>
      <c r="Z870" s="77"/>
      <c r="AA870" s="72"/>
      <c r="AB870" s="45">
        <f>ROUND(ROUND(ROUND(ROUND(G848*Q860,0)*U869,0)*X870,0)-Z865,0)</f>
        <v>857</v>
      </c>
      <c r="AC870" s="79"/>
    </row>
    <row r="871" ht="16.5" customHeight="1">
      <c r="A871" s="29">
        <v>63.0</v>
      </c>
      <c r="B871" s="30">
        <v>2259.0</v>
      </c>
      <c r="C871" s="32" t="s">
        <v>911</v>
      </c>
      <c r="D871" s="94"/>
      <c r="E871" s="95"/>
      <c r="F871" s="103"/>
      <c r="G871" s="8"/>
      <c r="H871" s="8"/>
      <c r="I871" s="54"/>
      <c r="J871" s="69"/>
      <c r="K871" s="65"/>
      <c r="L871" s="65"/>
      <c r="M871" s="132"/>
      <c r="N871" s="134"/>
      <c r="O871" s="130" t="s">
        <v>27</v>
      </c>
      <c r="P871" s="41"/>
      <c r="Q871" s="135"/>
      <c r="R871" s="68"/>
      <c r="S871" s="118"/>
      <c r="T871" s="41"/>
      <c r="U871" s="42"/>
      <c r="V871" s="43"/>
      <c r="W871" s="43"/>
      <c r="X871" s="43"/>
      <c r="Y871" s="43"/>
      <c r="Z871" s="43"/>
      <c r="AA871" s="44"/>
      <c r="AB871" s="45">
        <f>ROUND(G848*Q872,0)</f>
        <v>852</v>
      </c>
      <c r="AC871" s="79"/>
    </row>
    <row r="872" ht="16.5" customHeight="1">
      <c r="A872" s="29">
        <v>63.0</v>
      </c>
      <c r="B872" s="30">
        <v>2260.0</v>
      </c>
      <c r="C872" s="32" t="s">
        <v>912</v>
      </c>
      <c r="D872" s="94"/>
      <c r="E872" s="95"/>
      <c r="F872" s="103"/>
      <c r="G872" s="8"/>
      <c r="H872" s="8"/>
      <c r="I872" s="54"/>
      <c r="J872" s="69"/>
      <c r="K872" s="65"/>
      <c r="L872" s="65"/>
      <c r="M872" s="132"/>
      <c r="N872" s="134"/>
      <c r="O872" s="482"/>
      <c r="P872" s="83" t="s">
        <v>21</v>
      </c>
      <c r="Q872" s="90">
        <v>0.5</v>
      </c>
      <c r="R872" s="91"/>
      <c r="S872" s="126"/>
      <c r="T872" s="56"/>
      <c r="U872" s="58"/>
      <c r="V872" s="59" t="s">
        <v>20</v>
      </c>
      <c r="W872" s="41" t="s">
        <v>21</v>
      </c>
      <c r="X872" s="60">
        <v>0.85</v>
      </c>
      <c r="Y872" s="43"/>
      <c r="Z872" s="43"/>
      <c r="AA872" s="44"/>
      <c r="AB872" s="45">
        <f>ROUND(ROUND(G848*Q872,0)*X872,0)</f>
        <v>724</v>
      </c>
      <c r="AC872" s="79"/>
    </row>
    <row r="873" ht="16.5" customHeight="1">
      <c r="A873" s="29">
        <v>63.0</v>
      </c>
      <c r="B873" s="30">
        <v>2261.0</v>
      </c>
      <c r="C873" s="32" t="s">
        <v>913</v>
      </c>
      <c r="D873" s="94"/>
      <c r="E873" s="95"/>
      <c r="F873" s="103"/>
      <c r="G873" s="8"/>
      <c r="H873" s="8"/>
      <c r="I873" s="54"/>
      <c r="J873" s="69"/>
      <c r="K873" s="65"/>
      <c r="L873" s="65"/>
      <c r="M873" s="132"/>
      <c r="N873" s="134"/>
      <c r="O873" s="482"/>
      <c r="P873" s="83"/>
      <c r="Q873" s="90"/>
      <c r="R873" s="91"/>
      <c r="S873" s="128" t="s">
        <v>326</v>
      </c>
      <c r="T873" s="41" t="s">
        <v>21</v>
      </c>
      <c r="U873" s="68">
        <f>$U$297</f>
        <v>0.7</v>
      </c>
      <c r="V873" s="88"/>
      <c r="W873" s="88"/>
      <c r="X873" s="88"/>
      <c r="Y873" s="88"/>
      <c r="Z873" s="88"/>
      <c r="AA873" s="89"/>
      <c r="AB873" s="45">
        <f>ROUND(ROUND(G848*Q872,0)*U873,0)</f>
        <v>596</v>
      </c>
      <c r="AC873" s="79"/>
    </row>
    <row r="874" ht="16.5" customHeight="1">
      <c r="A874" s="29">
        <v>63.0</v>
      </c>
      <c r="B874" s="30">
        <v>2262.0</v>
      </c>
      <c r="C874" s="32" t="s">
        <v>914</v>
      </c>
      <c r="D874" s="94"/>
      <c r="E874" s="95"/>
      <c r="F874" s="103"/>
      <c r="G874" s="8"/>
      <c r="H874" s="8"/>
      <c r="I874" s="54"/>
      <c r="J874" s="69"/>
      <c r="K874" s="65"/>
      <c r="L874" s="65"/>
      <c r="M874" s="132"/>
      <c r="N874" s="134"/>
      <c r="O874" s="482"/>
      <c r="P874" s="83"/>
      <c r="Q874" s="90"/>
      <c r="R874" s="91"/>
      <c r="S874" s="484"/>
      <c r="T874" s="56"/>
      <c r="U874" s="72"/>
      <c r="V874" s="73" t="s">
        <v>20</v>
      </c>
      <c r="W874" s="74" t="s">
        <v>21</v>
      </c>
      <c r="X874" s="75">
        <v>0.85</v>
      </c>
      <c r="Y874" s="43"/>
      <c r="Z874" s="43"/>
      <c r="AA874" s="44"/>
      <c r="AB874" s="45">
        <f>ROUND(ROUND(ROUND(G848*Q872,0)*U873,0)*X874,0)</f>
        <v>507</v>
      </c>
      <c r="AC874" s="79"/>
    </row>
    <row r="875" ht="16.5" customHeight="1">
      <c r="A875" s="29">
        <v>63.0</v>
      </c>
      <c r="B875" s="30">
        <v>2263.0</v>
      </c>
      <c r="C875" s="32" t="s">
        <v>915</v>
      </c>
      <c r="D875" s="94"/>
      <c r="E875" s="95"/>
      <c r="F875" s="103"/>
      <c r="G875" s="8"/>
      <c r="H875" s="8"/>
      <c r="I875" s="54"/>
      <c r="J875" s="69"/>
      <c r="K875" s="65"/>
      <c r="L875" s="65"/>
      <c r="M875" s="132"/>
      <c r="N875" s="134"/>
      <c r="O875" s="482"/>
      <c r="P875" s="83"/>
      <c r="Q875" s="90"/>
      <c r="R875" s="91"/>
      <c r="S875" s="128" t="s">
        <v>329</v>
      </c>
      <c r="T875" s="41" t="s">
        <v>21</v>
      </c>
      <c r="U875" s="68">
        <f>$U$299</f>
        <v>0.85</v>
      </c>
      <c r="V875" s="77"/>
      <c r="W875" s="77"/>
      <c r="X875" s="77"/>
      <c r="Y875" s="77"/>
      <c r="Z875" s="77"/>
      <c r="AA875" s="72"/>
      <c r="AB875" s="45">
        <f>ROUND(ROUND(G848*Q872,0)*U875,0)</f>
        <v>724</v>
      </c>
      <c r="AC875" s="79"/>
    </row>
    <row r="876" ht="16.5" customHeight="1">
      <c r="A876" s="29">
        <v>63.0</v>
      </c>
      <c r="B876" s="30">
        <v>2264.0</v>
      </c>
      <c r="C876" s="32" t="s">
        <v>916</v>
      </c>
      <c r="D876" s="94"/>
      <c r="E876" s="95"/>
      <c r="F876" s="103"/>
      <c r="G876" s="8"/>
      <c r="H876" s="8"/>
      <c r="I876" s="54"/>
      <c r="J876" s="69"/>
      <c r="K876" s="65"/>
      <c r="L876" s="65"/>
      <c r="M876" s="132"/>
      <c r="N876" s="134"/>
      <c r="O876" s="482"/>
      <c r="P876" s="83"/>
      <c r="Q876" s="90"/>
      <c r="R876" s="91"/>
      <c r="S876" s="484"/>
      <c r="T876" s="56"/>
      <c r="U876" s="72"/>
      <c r="V876" s="73" t="s">
        <v>20</v>
      </c>
      <c r="W876" s="74" t="s">
        <v>21</v>
      </c>
      <c r="X876" s="75">
        <v>0.85</v>
      </c>
      <c r="Y876" s="43"/>
      <c r="Z876" s="43"/>
      <c r="AA876" s="44"/>
      <c r="AB876" s="45">
        <f>ROUND(ROUND(ROUND(G848*Q872,0)*U875,0)*X876,0)</f>
        <v>615</v>
      </c>
      <c r="AC876" s="79"/>
    </row>
    <row r="877" ht="16.5" customHeight="1">
      <c r="A877" s="29">
        <v>63.0</v>
      </c>
      <c r="B877" s="30">
        <v>2265.0</v>
      </c>
      <c r="C877" s="32" t="s">
        <v>917</v>
      </c>
      <c r="D877" s="94"/>
      <c r="E877" s="95"/>
      <c r="F877" s="103"/>
      <c r="G877" s="8"/>
      <c r="H877" s="8"/>
      <c r="I877" s="54"/>
      <c r="J877" s="69"/>
      <c r="K877" s="65"/>
      <c r="L877" s="65"/>
      <c r="M877" s="132"/>
      <c r="N877" s="134"/>
      <c r="O877" s="482"/>
      <c r="P877" s="83"/>
      <c r="Q877" s="90"/>
      <c r="R877" s="91"/>
      <c r="S877" s="118"/>
      <c r="T877" s="41"/>
      <c r="U877" s="42"/>
      <c r="V877" s="43"/>
      <c r="W877" s="43"/>
      <c r="X877" s="44"/>
      <c r="Y877" s="82" t="s">
        <v>30</v>
      </c>
      <c r="Z877" s="83">
        <v>5.0</v>
      </c>
      <c r="AA877" s="84" t="s">
        <v>31</v>
      </c>
      <c r="AB877" s="45">
        <f>ROUND(ROUND(G848*Q872,0)-Z877,0)</f>
        <v>847</v>
      </c>
      <c r="AC877" s="79"/>
    </row>
    <row r="878" ht="16.5" customHeight="1">
      <c r="A878" s="29">
        <v>63.0</v>
      </c>
      <c r="B878" s="30">
        <v>2266.0</v>
      </c>
      <c r="C878" s="32" t="s">
        <v>918</v>
      </c>
      <c r="D878" s="94"/>
      <c r="E878" s="95"/>
      <c r="F878" s="103"/>
      <c r="G878" s="8"/>
      <c r="H878" s="8"/>
      <c r="I878" s="54"/>
      <c r="J878" s="69"/>
      <c r="K878" s="65"/>
      <c r="L878" s="65"/>
      <c r="M878" s="132"/>
      <c r="N878" s="134"/>
      <c r="O878" s="134"/>
      <c r="P878" s="83"/>
      <c r="Q878" s="90"/>
      <c r="R878" s="91"/>
      <c r="S878" s="126"/>
      <c r="T878" s="56"/>
      <c r="U878" s="58"/>
      <c r="V878" s="59" t="s">
        <v>20</v>
      </c>
      <c r="W878" s="41" t="s">
        <v>21</v>
      </c>
      <c r="X878" s="86">
        <v>0.85</v>
      </c>
      <c r="Y878" s="482"/>
      <c r="Z878" s="83"/>
      <c r="AA878" s="84"/>
      <c r="AB878" s="45">
        <f>ROUND(ROUND(ROUND(G848*Q872,0)*X878,0)-Z877,0)</f>
        <v>719</v>
      </c>
      <c r="AC878" s="79"/>
    </row>
    <row r="879" ht="16.5" customHeight="1">
      <c r="A879" s="29">
        <v>63.0</v>
      </c>
      <c r="B879" s="30">
        <v>2267.0</v>
      </c>
      <c r="C879" s="32" t="s">
        <v>919</v>
      </c>
      <c r="D879" s="94"/>
      <c r="E879" s="95"/>
      <c r="F879" s="103"/>
      <c r="G879" s="8"/>
      <c r="H879" s="8"/>
      <c r="I879" s="54"/>
      <c r="J879" s="69"/>
      <c r="K879" s="65"/>
      <c r="L879" s="65"/>
      <c r="M879" s="132"/>
      <c r="N879" s="134"/>
      <c r="O879" s="134"/>
      <c r="P879" s="83"/>
      <c r="Q879" s="90"/>
      <c r="R879" s="91"/>
      <c r="S879" s="128" t="s">
        <v>326</v>
      </c>
      <c r="T879" s="83" t="s">
        <v>21</v>
      </c>
      <c r="U879" s="91">
        <f>$U$297</f>
        <v>0.7</v>
      </c>
      <c r="V879" s="88"/>
      <c r="W879" s="88"/>
      <c r="X879" s="89"/>
      <c r="Y879" s="482"/>
      <c r="Z879" s="90"/>
      <c r="AA879" s="91"/>
      <c r="AB879" s="45">
        <f>ROUND(ROUND(ROUND(G848*Q872,0)*U879,0)-Z877,0)</f>
        <v>591</v>
      </c>
      <c r="AC879" s="79"/>
    </row>
    <row r="880" ht="16.5" customHeight="1">
      <c r="A880" s="29">
        <v>63.0</v>
      </c>
      <c r="B880" s="30">
        <v>2268.0</v>
      </c>
      <c r="C880" s="32" t="s">
        <v>920</v>
      </c>
      <c r="D880" s="94"/>
      <c r="E880" s="95"/>
      <c r="F880" s="103"/>
      <c r="G880" s="8"/>
      <c r="H880" s="8"/>
      <c r="I880" s="54"/>
      <c r="J880" s="69"/>
      <c r="K880" s="65"/>
      <c r="L880" s="65"/>
      <c r="M880" s="132"/>
      <c r="N880" s="134"/>
      <c r="O880" s="134"/>
      <c r="P880" s="83"/>
      <c r="Q880" s="90"/>
      <c r="R880" s="91"/>
      <c r="S880" s="484"/>
      <c r="T880" s="56"/>
      <c r="U880" s="72"/>
      <c r="V880" s="73" t="s">
        <v>20</v>
      </c>
      <c r="W880" s="74" t="s">
        <v>21</v>
      </c>
      <c r="X880" s="92">
        <v>0.85</v>
      </c>
      <c r="Y880" s="482"/>
      <c r="Z880" s="90"/>
      <c r="AA880" s="91"/>
      <c r="AB880" s="45">
        <f>ROUND(ROUND(ROUND(ROUND(G848*Q872,0)*U879,0)*X880,0)-Z877,0)</f>
        <v>502</v>
      </c>
      <c r="AC880" s="79"/>
    </row>
    <row r="881" ht="16.5" customHeight="1">
      <c r="A881" s="29">
        <v>63.0</v>
      </c>
      <c r="B881" s="30">
        <v>2269.0</v>
      </c>
      <c r="C881" s="32" t="s">
        <v>921</v>
      </c>
      <c r="D881" s="94"/>
      <c r="E881" s="95"/>
      <c r="F881" s="103"/>
      <c r="G881" s="8"/>
      <c r="H881" s="8"/>
      <c r="I881" s="54"/>
      <c r="J881" s="69"/>
      <c r="K881" s="65"/>
      <c r="L881" s="65"/>
      <c r="M881" s="132"/>
      <c r="N881" s="134"/>
      <c r="O881" s="134"/>
      <c r="P881" s="83"/>
      <c r="Q881" s="90"/>
      <c r="R881" s="91"/>
      <c r="S881" s="128" t="s">
        <v>329</v>
      </c>
      <c r="T881" s="83" t="s">
        <v>21</v>
      </c>
      <c r="U881" s="91">
        <f>$U$299</f>
        <v>0.85</v>
      </c>
      <c r="V881" s="77"/>
      <c r="W881" s="77"/>
      <c r="X881" s="72"/>
      <c r="Y881" s="482"/>
      <c r="Z881" s="90"/>
      <c r="AA881" s="91"/>
      <c r="AB881" s="45">
        <f>ROUND(ROUND(ROUND(G848*Q872,0)*U881,0)-Z877,0)</f>
        <v>719</v>
      </c>
      <c r="AC881" s="79"/>
    </row>
    <row r="882" ht="16.5" customHeight="1">
      <c r="A882" s="29">
        <v>63.0</v>
      </c>
      <c r="B882" s="30">
        <v>2270.0</v>
      </c>
      <c r="C882" s="32" t="s">
        <v>922</v>
      </c>
      <c r="D882" s="94"/>
      <c r="E882" s="95"/>
      <c r="F882" s="103"/>
      <c r="G882" s="8"/>
      <c r="H882" s="8"/>
      <c r="I882" s="54"/>
      <c r="J882" s="69"/>
      <c r="K882" s="65"/>
      <c r="L882" s="65"/>
      <c r="M882" s="132"/>
      <c r="N882" s="138"/>
      <c r="O882" s="138"/>
      <c r="P882" s="56"/>
      <c r="Q882" s="77"/>
      <c r="R882" s="72"/>
      <c r="S882" s="484"/>
      <c r="T882" s="56"/>
      <c r="U882" s="72"/>
      <c r="V882" s="73" t="s">
        <v>20</v>
      </c>
      <c r="W882" s="74" t="s">
        <v>21</v>
      </c>
      <c r="X882" s="92">
        <v>0.85</v>
      </c>
      <c r="Y882" s="484"/>
      <c r="Z882" s="77"/>
      <c r="AA882" s="72"/>
      <c r="AB882" s="45">
        <f>ROUND(ROUND(ROUND(ROUND(G848*Q872,0)*U881,0)*X882,0)-Z877,0)</f>
        <v>610</v>
      </c>
      <c r="AC882" s="79"/>
    </row>
    <row r="883" ht="16.5" customHeight="1">
      <c r="A883" s="29">
        <v>63.0</v>
      </c>
      <c r="B883" s="30">
        <v>1451.0</v>
      </c>
      <c r="C883" s="32" t="s">
        <v>923</v>
      </c>
      <c r="D883" s="94"/>
      <c r="E883" s="95"/>
      <c r="F883" s="82" t="s">
        <v>786</v>
      </c>
      <c r="G883" s="152"/>
      <c r="H883" s="152"/>
      <c r="I883" s="153"/>
      <c r="J883" s="52"/>
      <c r="K883" s="8"/>
      <c r="L883" s="53"/>
      <c r="M883" s="54"/>
      <c r="N883" s="157"/>
      <c r="O883" s="158"/>
      <c r="P883" s="7"/>
      <c r="Q883" s="7"/>
      <c r="R883" s="7"/>
      <c r="S883" s="118"/>
      <c r="T883" s="41"/>
      <c r="U883" s="42"/>
      <c r="V883" s="43"/>
      <c r="W883" s="43"/>
      <c r="X883" s="43"/>
      <c r="Y883" s="43"/>
      <c r="Z883" s="43"/>
      <c r="AA883" s="44"/>
      <c r="AB883" s="45">
        <f>ROUND(G884,0)</f>
        <v>1465</v>
      </c>
      <c r="AC883" s="79"/>
    </row>
    <row r="884" ht="16.5" customHeight="1">
      <c r="A884" s="29">
        <v>63.0</v>
      </c>
      <c r="B884" s="30">
        <v>2271.0</v>
      </c>
      <c r="C884" s="32" t="s">
        <v>924</v>
      </c>
      <c r="D884" s="94"/>
      <c r="E884" s="95"/>
      <c r="F884" s="482"/>
      <c r="G884" s="50">
        <v>1465.0</v>
      </c>
      <c r="H884" s="8" t="s">
        <v>9</v>
      </c>
      <c r="I884" s="95"/>
      <c r="J884" s="52"/>
      <c r="K884" s="8"/>
      <c r="L884" s="53"/>
      <c r="M884" s="54"/>
      <c r="N884" s="159"/>
      <c r="O884" s="160"/>
      <c r="P884" s="8"/>
      <c r="Q884" s="8"/>
      <c r="R884" s="8"/>
      <c r="S884" s="126"/>
      <c r="T884" s="56"/>
      <c r="U884" s="58"/>
      <c r="V884" s="59" t="s">
        <v>20</v>
      </c>
      <c r="W884" s="41" t="s">
        <v>21</v>
      </c>
      <c r="X884" s="60">
        <v>0.85</v>
      </c>
      <c r="Y884" s="43"/>
      <c r="Z884" s="43"/>
      <c r="AA884" s="44"/>
      <c r="AB884" s="45">
        <f>ROUND(G884*X884,0)</f>
        <v>1245</v>
      </c>
      <c r="AC884" s="79"/>
    </row>
    <row r="885" ht="16.5" customHeight="1">
      <c r="A885" s="29">
        <v>63.0</v>
      </c>
      <c r="B885" s="30">
        <v>1452.0</v>
      </c>
      <c r="C885" s="32" t="s">
        <v>925</v>
      </c>
      <c r="D885" s="94"/>
      <c r="E885" s="95"/>
      <c r="F885" s="94"/>
      <c r="G885" s="140"/>
      <c r="H885" s="140"/>
      <c r="I885" s="95"/>
      <c r="J885" s="52"/>
      <c r="K885" s="8"/>
      <c r="L885" s="53"/>
      <c r="M885" s="144"/>
      <c r="N885" s="161"/>
      <c r="O885" s="162"/>
      <c r="P885" s="8"/>
      <c r="Q885" s="8"/>
      <c r="R885" s="8"/>
      <c r="S885" s="128" t="s">
        <v>326</v>
      </c>
      <c r="T885" s="41" t="s">
        <v>21</v>
      </c>
      <c r="U885" s="68">
        <f>$U$297</f>
        <v>0.7</v>
      </c>
      <c r="V885" s="88"/>
      <c r="W885" s="88"/>
      <c r="X885" s="88"/>
      <c r="Y885" s="88"/>
      <c r="Z885" s="88"/>
      <c r="AA885" s="89"/>
      <c r="AB885" s="45">
        <f>ROUND(G884*U885,0)</f>
        <v>1026</v>
      </c>
      <c r="AC885" s="79"/>
    </row>
    <row r="886" ht="16.5" customHeight="1">
      <c r="A886" s="29">
        <v>63.0</v>
      </c>
      <c r="B886" s="30">
        <v>2272.0</v>
      </c>
      <c r="C886" s="32" t="s">
        <v>926</v>
      </c>
      <c r="D886" s="94"/>
      <c r="E886" s="95"/>
      <c r="F886" s="94"/>
      <c r="G886" s="140"/>
      <c r="H886" s="140"/>
      <c r="I886" s="95"/>
      <c r="J886" s="52"/>
      <c r="K886" s="8"/>
      <c r="L886" s="53"/>
      <c r="M886" s="144"/>
      <c r="N886" s="161"/>
      <c r="O886" s="162"/>
      <c r="P886" s="8"/>
      <c r="Q886" s="8"/>
      <c r="R886" s="8"/>
      <c r="S886" s="484"/>
      <c r="T886" s="56"/>
      <c r="U886" s="72"/>
      <c r="V886" s="73" t="s">
        <v>20</v>
      </c>
      <c r="W886" s="74" t="s">
        <v>21</v>
      </c>
      <c r="X886" s="75">
        <v>0.85</v>
      </c>
      <c r="Y886" s="43"/>
      <c r="Z886" s="43"/>
      <c r="AA886" s="44"/>
      <c r="AB886" s="45">
        <f>ROUND(ROUND(G884*U885,0)*X886,0)</f>
        <v>872</v>
      </c>
      <c r="AC886" s="79"/>
    </row>
    <row r="887" ht="16.5" customHeight="1">
      <c r="A887" s="29">
        <v>63.0</v>
      </c>
      <c r="B887" s="30">
        <v>1453.0</v>
      </c>
      <c r="C887" s="32" t="s">
        <v>927</v>
      </c>
      <c r="D887" s="94"/>
      <c r="E887" s="95"/>
      <c r="F887" s="94"/>
      <c r="G887" s="140"/>
      <c r="H887" s="140"/>
      <c r="I887" s="95"/>
      <c r="J887" s="52"/>
      <c r="K887" s="8"/>
      <c r="L887" s="53"/>
      <c r="M887" s="144"/>
      <c r="N887" s="161"/>
      <c r="O887" s="162"/>
      <c r="P887" s="8"/>
      <c r="Q887" s="8"/>
      <c r="R887" s="54"/>
      <c r="S887" s="128" t="s">
        <v>329</v>
      </c>
      <c r="T887" s="41" t="s">
        <v>21</v>
      </c>
      <c r="U887" s="68">
        <f>$U$299</f>
        <v>0.85</v>
      </c>
      <c r="V887" s="77"/>
      <c r="W887" s="77"/>
      <c r="X887" s="77"/>
      <c r="Y887" s="77"/>
      <c r="Z887" s="77"/>
      <c r="AA887" s="72"/>
      <c r="AB887" s="45">
        <f>ROUND(G884*U887,0)</f>
        <v>1245</v>
      </c>
      <c r="AC887" s="79"/>
    </row>
    <row r="888" ht="16.5" customHeight="1">
      <c r="A888" s="29">
        <v>63.0</v>
      </c>
      <c r="B888" s="30">
        <v>2273.0</v>
      </c>
      <c r="C888" s="32" t="s">
        <v>928</v>
      </c>
      <c r="D888" s="94"/>
      <c r="E888" s="95"/>
      <c r="F888" s="94"/>
      <c r="G888" s="140"/>
      <c r="H888" s="140"/>
      <c r="I888" s="95"/>
      <c r="J888" s="52"/>
      <c r="K888" s="8"/>
      <c r="L888" s="53"/>
      <c r="M888" s="144"/>
      <c r="N888" s="161"/>
      <c r="O888" s="162"/>
      <c r="P888" s="8"/>
      <c r="Q888" s="8"/>
      <c r="R888" s="54"/>
      <c r="S888" s="484"/>
      <c r="T888" s="56"/>
      <c r="U888" s="72"/>
      <c r="V888" s="73" t="s">
        <v>20</v>
      </c>
      <c r="W888" s="74" t="s">
        <v>21</v>
      </c>
      <c r="X888" s="75">
        <v>0.85</v>
      </c>
      <c r="Y888" s="43"/>
      <c r="Z888" s="43"/>
      <c r="AA888" s="44"/>
      <c r="AB888" s="45">
        <f>ROUND(ROUND(G884*U887,0)*X888,0)</f>
        <v>1058</v>
      </c>
      <c r="AC888" s="79"/>
    </row>
    <row r="889" ht="16.5" customHeight="1">
      <c r="A889" s="29">
        <v>63.0</v>
      </c>
      <c r="B889" s="30">
        <v>2274.0</v>
      </c>
      <c r="C889" s="32" t="s">
        <v>929</v>
      </c>
      <c r="D889" s="94"/>
      <c r="E889" s="95"/>
      <c r="F889" s="94"/>
      <c r="G889" s="140"/>
      <c r="H889" s="140"/>
      <c r="I889" s="95"/>
      <c r="J889" s="52"/>
      <c r="K889" s="8"/>
      <c r="L889" s="53"/>
      <c r="M889" s="144"/>
      <c r="N889" s="161"/>
      <c r="O889" s="162"/>
      <c r="P889" s="8"/>
      <c r="Q889" s="8"/>
      <c r="R889" s="54"/>
      <c r="S889" s="118"/>
      <c r="T889" s="41"/>
      <c r="U889" s="42"/>
      <c r="V889" s="43"/>
      <c r="W889" s="43"/>
      <c r="X889" s="44"/>
      <c r="Y889" s="82" t="s">
        <v>30</v>
      </c>
      <c r="Z889" s="83">
        <v>5.0</v>
      </c>
      <c r="AA889" s="84" t="s">
        <v>31</v>
      </c>
      <c r="AB889" s="45">
        <f>ROUND(G884-Z889,0)</f>
        <v>1460</v>
      </c>
      <c r="AC889" s="79"/>
    </row>
    <row r="890" ht="16.5" customHeight="1">
      <c r="A890" s="29">
        <v>63.0</v>
      </c>
      <c r="B890" s="30">
        <v>2275.0</v>
      </c>
      <c r="C890" s="32" t="s">
        <v>930</v>
      </c>
      <c r="D890" s="94"/>
      <c r="E890" s="95"/>
      <c r="F890" s="94"/>
      <c r="G890" s="140"/>
      <c r="H890" s="140"/>
      <c r="I890" s="95"/>
      <c r="J890" s="52"/>
      <c r="K890" s="8"/>
      <c r="L890" s="53"/>
      <c r="M890" s="144"/>
      <c r="N890" s="161"/>
      <c r="O890" s="162"/>
      <c r="P890" s="8"/>
      <c r="Q890" s="8"/>
      <c r="R890" s="8"/>
      <c r="S890" s="126"/>
      <c r="T890" s="56"/>
      <c r="U890" s="58"/>
      <c r="V890" s="59" t="s">
        <v>20</v>
      </c>
      <c r="W890" s="41" t="s">
        <v>21</v>
      </c>
      <c r="X890" s="86">
        <v>0.85</v>
      </c>
      <c r="Y890" s="482"/>
      <c r="Z890" s="83"/>
      <c r="AA890" s="84"/>
      <c r="AB890" s="45">
        <f>ROUND(ROUND(G884*X890,0)-Z889,0)</f>
        <v>1240</v>
      </c>
      <c r="AC890" s="79"/>
    </row>
    <row r="891" ht="16.5" customHeight="1">
      <c r="A891" s="29">
        <v>63.0</v>
      </c>
      <c r="B891" s="30">
        <v>2276.0</v>
      </c>
      <c r="C891" s="32" t="s">
        <v>931</v>
      </c>
      <c r="D891" s="94"/>
      <c r="E891" s="95"/>
      <c r="F891" s="94"/>
      <c r="G891" s="140"/>
      <c r="H891" s="140"/>
      <c r="I891" s="95"/>
      <c r="J891" s="52"/>
      <c r="K891" s="8"/>
      <c r="L891" s="53"/>
      <c r="M891" s="144"/>
      <c r="N891" s="161"/>
      <c r="O891" s="162"/>
      <c r="P891" s="8"/>
      <c r="Q891" s="8"/>
      <c r="R891" s="8"/>
      <c r="S891" s="128" t="s">
        <v>326</v>
      </c>
      <c r="T891" s="83" t="s">
        <v>21</v>
      </c>
      <c r="U891" s="91">
        <f>$U$297</f>
        <v>0.7</v>
      </c>
      <c r="V891" s="88"/>
      <c r="W891" s="88"/>
      <c r="X891" s="89"/>
      <c r="Y891" s="482"/>
      <c r="Z891" s="90"/>
      <c r="AA891" s="91"/>
      <c r="AB891" s="45">
        <f>ROUND(ROUND(G884*U891,0)-Z889,0)</f>
        <v>1021</v>
      </c>
      <c r="AC891" s="79"/>
    </row>
    <row r="892" ht="16.5" customHeight="1">
      <c r="A892" s="29">
        <v>63.0</v>
      </c>
      <c r="B892" s="30">
        <v>2277.0</v>
      </c>
      <c r="C892" s="32" t="s">
        <v>932</v>
      </c>
      <c r="D892" s="94"/>
      <c r="E892" s="95"/>
      <c r="F892" s="94"/>
      <c r="G892" s="140"/>
      <c r="H892" s="140"/>
      <c r="I892" s="95"/>
      <c r="J892" s="52"/>
      <c r="K892" s="8"/>
      <c r="L892" s="53"/>
      <c r="M892" s="144"/>
      <c r="N892" s="161"/>
      <c r="O892" s="162"/>
      <c r="P892" s="8"/>
      <c r="Q892" s="8"/>
      <c r="R892" s="8"/>
      <c r="S892" s="484"/>
      <c r="T892" s="56"/>
      <c r="U892" s="72"/>
      <c r="V892" s="73" t="s">
        <v>20</v>
      </c>
      <c r="W892" s="74" t="s">
        <v>21</v>
      </c>
      <c r="X892" s="92">
        <v>0.85</v>
      </c>
      <c r="Y892" s="482"/>
      <c r="Z892" s="90"/>
      <c r="AA892" s="91"/>
      <c r="AB892" s="45">
        <f>ROUND(ROUND(ROUND(G884*U891,0)*X892,0)-Z889,0)</f>
        <v>867</v>
      </c>
      <c r="AC892" s="79"/>
    </row>
    <row r="893" ht="16.5" customHeight="1">
      <c r="A893" s="29">
        <v>63.0</v>
      </c>
      <c r="B893" s="30">
        <v>2278.0</v>
      </c>
      <c r="C893" s="32" t="s">
        <v>933</v>
      </c>
      <c r="D893" s="94"/>
      <c r="E893" s="95"/>
      <c r="F893" s="94"/>
      <c r="G893" s="140"/>
      <c r="H893" s="140"/>
      <c r="I893" s="95"/>
      <c r="J893" s="52"/>
      <c r="K893" s="8"/>
      <c r="L893" s="53"/>
      <c r="M893" s="144"/>
      <c r="N893" s="161"/>
      <c r="O893" s="162"/>
      <c r="P893" s="8"/>
      <c r="Q893" s="8"/>
      <c r="R893" s="8"/>
      <c r="S893" s="128" t="s">
        <v>329</v>
      </c>
      <c r="T893" s="83" t="s">
        <v>21</v>
      </c>
      <c r="U893" s="91">
        <f>$U$299</f>
        <v>0.85</v>
      </c>
      <c r="V893" s="77"/>
      <c r="W893" s="77"/>
      <c r="X893" s="72"/>
      <c r="Y893" s="482"/>
      <c r="Z893" s="90"/>
      <c r="AA893" s="91"/>
      <c r="AB893" s="45">
        <f>ROUND(ROUND(G884*U893,0)-Z889,0)</f>
        <v>1240</v>
      </c>
      <c r="AC893" s="79"/>
    </row>
    <row r="894" ht="16.5" customHeight="1">
      <c r="A894" s="29">
        <v>63.0</v>
      </c>
      <c r="B894" s="30">
        <v>2279.0</v>
      </c>
      <c r="C894" s="32" t="s">
        <v>934</v>
      </c>
      <c r="D894" s="94"/>
      <c r="E894" s="95"/>
      <c r="F894" s="94"/>
      <c r="G894" s="140"/>
      <c r="H894" s="140"/>
      <c r="I894" s="95"/>
      <c r="J894" s="52"/>
      <c r="K894" s="8"/>
      <c r="L894" s="53"/>
      <c r="M894" s="144"/>
      <c r="N894" s="161"/>
      <c r="O894" s="162"/>
      <c r="P894" s="8"/>
      <c r="Q894" s="8"/>
      <c r="R894" s="8"/>
      <c r="S894" s="484"/>
      <c r="T894" s="56"/>
      <c r="U894" s="72"/>
      <c r="V894" s="73" t="s">
        <v>20</v>
      </c>
      <c r="W894" s="74" t="s">
        <v>21</v>
      </c>
      <c r="X894" s="92">
        <v>0.85</v>
      </c>
      <c r="Y894" s="484"/>
      <c r="Z894" s="77"/>
      <c r="AA894" s="72"/>
      <c r="AB894" s="45">
        <f>ROUND(ROUND(ROUND(G884*U893,0)*X894,0)-Z889,0)</f>
        <v>1053</v>
      </c>
      <c r="AC894" s="79"/>
    </row>
    <row r="895" ht="16.5" customHeight="1">
      <c r="A895" s="29">
        <v>63.0</v>
      </c>
      <c r="B895" s="30">
        <v>1454.0</v>
      </c>
      <c r="C895" s="32" t="s">
        <v>935</v>
      </c>
      <c r="D895" s="94"/>
      <c r="E895" s="95"/>
      <c r="F895" s="127"/>
      <c r="G895" s="8"/>
      <c r="H895" s="8"/>
      <c r="I895" s="54"/>
      <c r="J895" s="69"/>
      <c r="K895" s="65"/>
      <c r="L895" s="65"/>
      <c r="M895" s="54"/>
      <c r="N895" s="33" t="s">
        <v>23</v>
      </c>
      <c r="O895" s="130" t="s">
        <v>24</v>
      </c>
      <c r="P895" s="7"/>
      <c r="Q895" s="7"/>
      <c r="R895" s="39"/>
      <c r="S895" s="118"/>
      <c r="T895" s="41"/>
      <c r="U895" s="42"/>
      <c r="V895" s="43"/>
      <c r="W895" s="43"/>
      <c r="X895" s="43"/>
      <c r="Y895" s="43"/>
      <c r="Z895" s="43"/>
      <c r="AA895" s="44"/>
      <c r="AB895" s="45">
        <f>ROUND(G884*Q896,0)</f>
        <v>1026</v>
      </c>
      <c r="AC895" s="79"/>
    </row>
    <row r="896" ht="16.5" customHeight="1">
      <c r="A896" s="29">
        <v>63.0</v>
      </c>
      <c r="B896" s="30">
        <v>2280.0</v>
      </c>
      <c r="C896" s="32" t="s">
        <v>936</v>
      </c>
      <c r="D896" s="94"/>
      <c r="E896" s="95"/>
      <c r="F896" s="127"/>
      <c r="G896" s="140"/>
      <c r="H896" s="8"/>
      <c r="I896" s="54"/>
      <c r="J896" s="69"/>
      <c r="K896" s="65"/>
      <c r="L896" s="65"/>
      <c r="M896" s="54"/>
      <c r="N896" s="481"/>
      <c r="O896" s="482"/>
      <c r="P896" s="83" t="s">
        <v>21</v>
      </c>
      <c r="Q896" s="90">
        <v>0.7</v>
      </c>
      <c r="R896" s="54"/>
      <c r="S896" s="126"/>
      <c r="T896" s="56"/>
      <c r="U896" s="58"/>
      <c r="V896" s="59" t="s">
        <v>20</v>
      </c>
      <c r="W896" s="41" t="s">
        <v>21</v>
      </c>
      <c r="X896" s="60">
        <v>0.85</v>
      </c>
      <c r="Y896" s="43"/>
      <c r="Z896" s="43"/>
      <c r="AA896" s="44"/>
      <c r="AB896" s="45">
        <f>ROUND(ROUND(G884*Q896,0)*X896,0)</f>
        <v>872</v>
      </c>
      <c r="AC896" s="79"/>
    </row>
    <row r="897" ht="16.5" customHeight="1">
      <c r="A897" s="29">
        <v>63.0</v>
      </c>
      <c r="B897" s="30">
        <v>1455.0</v>
      </c>
      <c r="C897" s="32" t="s">
        <v>937</v>
      </c>
      <c r="D897" s="94"/>
      <c r="E897" s="95"/>
      <c r="F897" s="103"/>
      <c r="G897" s="8"/>
      <c r="H897" s="8"/>
      <c r="I897" s="54"/>
      <c r="J897" s="69"/>
      <c r="K897" s="65"/>
      <c r="L897" s="65"/>
      <c r="M897" s="132"/>
      <c r="N897" s="481"/>
      <c r="O897" s="482"/>
      <c r="P897" s="83"/>
      <c r="Q897" s="90"/>
      <c r="R897" s="91"/>
      <c r="S897" s="128" t="s">
        <v>326</v>
      </c>
      <c r="T897" s="41" t="s">
        <v>21</v>
      </c>
      <c r="U897" s="68">
        <f>$U$297</f>
        <v>0.7</v>
      </c>
      <c r="V897" s="88"/>
      <c r="W897" s="88"/>
      <c r="X897" s="88"/>
      <c r="Y897" s="88"/>
      <c r="Z897" s="88"/>
      <c r="AA897" s="89"/>
      <c r="AB897" s="45">
        <f>ROUND(ROUND(G884*Q896,0)*U897,0)</f>
        <v>718</v>
      </c>
      <c r="AC897" s="79"/>
    </row>
    <row r="898" ht="16.5" customHeight="1">
      <c r="A898" s="29">
        <v>63.0</v>
      </c>
      <c r="B898" s="30">
        <v>2281.0</v>
      </c>
      <c r="C898" s="32" t="s">
        <v>938</v>
      </c>
      <c r="D898" s="94"/>
      <c r="E898" s="95"/>
      <c r="F898" s="103"/>
      <c r="G898" s="8"/>
      <c r="H898" s="8"/>
      <c r="I898" s="54"/>
      <c r="J898" s="69"/>
      <c r="K898" s="65"/>
      <c r="L898" s="65"/>
      <c r="M898" s="132"/>
      <c r="N898" s="481"/>
      <c r="O898" s="482"/>
      <c r="P898" s="83"/>
      <c r="Q898" s="90"/>
      <c r="R898" s="91"/>
      <c r="S898" s="484"/>
      <c r="T898" s="56"/>
      <c r="U898" s="72"/>
      <c r="V898" s="73" t="s">
        <v>20</v>
      </c>
      <c r="W898" s="74" t="s">
        <v>21</v>
      </c>
      <c r="X898" s="75">
        <v>0.85</v>
      </c>
      <c r="Y898" s="43"/>
      <c r="Z898" s="43"/>
      <c r="AA898" s="44"/>
      <c r="AB898" s="45">
        <f>ROUND(ROUND(ROUND(G884*Q896,0)*U897,0)*X898,0)</f>
        <v>610</v>
      </c>
      <c r="AC898" s="79"/>
    </row>
    <row r="899" ht="16.5" customHeight="1">
      <c r="A899" s="29">
        <v>63.0</v>
      </c>
      <c r="B899" s="30">
        <v>1456.0</v>
      </c>
      <c r="C899" s="32" t="s">
        <v>939</v>
      </c>
      <c r="D899" s="94"/>
      <c r="E899" s="95"/>
      <c r="F899" s="103"/>
      <c r="G899" s="8"/>
      <c r="H899" s="8"/>
      <c r="I899" s="54"/>
      <c r="J899" s="69"/>
      <c r="K899" s="65"/>
      <c r="L899" s="65"/>
      <c r="M899" s="132"/>
      <c r="N899" s="134"/>
      <c r="O899" s="134"/>
      <c r="P899" s="83"/>
      <c r="Q899" s="90"/>
      <c r="R899" s="91"/>
      <c r="S899" s="128" t="s">
        <v>329</v>
      </c>
      <c r="T899" s="41" t="s">
        <v>21</v>
      </c>
      <c r="U899" s="68">
        <f>$U$299</f>
        <v>0.85</v>
      </c>
      <c r="V899" s="77"/>
      <c r="W899" s="77"/>
      <c r="X899" s="77"/>
      <c r="Y899" s="77"/>
      <c r="Z899" s="77"/>
      <c r="AA899" s="72"/>
      <c r="AB899" s="45">
        <f>ROUND(ROUND(G884*Q896,0)*U899,0)</f>
        <v>872</v>
      </c>
      <c r="AC899" s="79"/>
    </row>
    <row r="900" ht="16.5" customHeight="1">
      <c r="A900" s="29">
        <v>63.0</v>
      </c>
      <c r="B900" s="30">
        <v>2282.0</v>
      </c>
      <c r="C900" s="32" t="s">
        <v>940</v>
      </c>
      <c r="D900" s="94"/>
      <c r="E900" s="95"/>
      <c r="F900" s="103"/>
      <c r="G900" s="8"/>
      <c r="H900" s="8"/>
      <c r="I900" s="54"/>
      <c r="J900" s="69"/>
      <c r="K900" s="65"/>
      <c r="L900" s="65"/>
      <c r="M900" s="132"/>
      <c r="N900" s="134"/>
      <c r="O900" s="134"/>
      <c r="P900" s="83"/>
      <c r="Q900" s="90"/>
      <c r="R900" s="91"/>
      <c r="S900" s="484"/>
      <c r="T900" s="56"/>
      <c r="U900" s="72"/>
      <c r="V900" s="73" t="s">
        <v>20</v>
      </c>
      <c r="W900" s="74" t="s">
        <v>21</v>
      </c>
      <c r="X900" s="75">
        <v>0.85</v>
      </c>
      <c r="Y900" s="43"/>
      <c r="Z900" s="43"/>
      <c r="AA900" s="44"/>
      <c r="AB900" s="45">
        <f>ROUND(ROUND(ROUND(G884*Q896,0)*U899,0)*X900,0)</f>
        <v>741</v>
      </c>
      <c r="AC900" s="79"/>
    </row>
    <row r="901" ht="16.5" customHeight="1">
      <c r="A901" s="29">
        <v>63.0</v>
      </c>
      <c r="B901" s="30">
        <v>2283.0</v>
      </c>
      <c r="C901" s="32" t="s">
        <v>941</v>
      </c>
      <c r="D901" s="94"/>
      <c r="E901" s="95"/>
      <c r="F901" s="103"/>
      <c r="G901" s="8"/>
      <c r="H901" s="8"/>
      <c r="I901" s="54"/>
      <c r="J901" s="69"/>
      <c r="K901" s="65"/>
      <c r="L901" s="65"/>
      <c r="M901" s="132"/>
      <c r="N901" s="134"/>
      <c r="O901" s="134"/>
      <c r="P901" s="83"/>
      <c r="Q901" s="90"/>
      <c r="R901" s="91"/>
      <c r="S901" s="118"/>
      <c r="T901" s="41"/>
      <c r="U901" s="42"/>
      <c r="V901" s="43"/>
      <c r="W901" s="43"/>
      <c r="X901" s="44"/>
      <c r="Y901" s="82" t="s">
        <v>30</v>
      </c>
      <c r="Z901" s="83">
        <v>5.0</v>
      </c>
      <c r="AA901" s="84" t="s">
        <v>31</v>
      </c>
      <c r="AB901" s="45">
        <f>ROUND(ROUND(G884*Q896,0)-Z901,0)</f>
        <v>1021</v>
      </c>
      <c r="AC901" s="79"/>
    </row>
    <row r="902" ht="16.5" customHeight="1">
      <c r="A902" s="29">
        <v>63.0</v>
      </c>
      <c r="B902" s="30">
        <v>2284.0</v>
      </c>
      <c r="C902" s="32" t="s">
        <v>942</v>
      </c>
      <c r="D902" s="94"/>
      <c r="E902" s="95"/>
      <c r="F902" s="103"/>
      <c r="G902" s="8"/>
      <c r="H902" s="8"/>
      <c r="I902" s="54"/>
      <c r="J902" s="69"/>
      <c r="K902" s="65"/>
      <c r="L902" s="65"/>
      <c r="M902" s="132"/>
      <c r="N902" s="134"/>
      <c r="O902" s="134"/>
      <c r="P902" s="83"/>
      <c r="Q902" s="90"/>
      <c r="R902" s="91"/>
      <c r="S902" s="126"/>
      <c r="T902" s="56"/>
      <c r="U902" s="58"/>
      <c r="V902" s="59" t="s">
        <v>20</v>
      </c>
      <c r="W902" s="41" t="s">
        <v>21</v>
      </c>
      <c r="X902" s="86">
        <v>0.85</v>
      </c>
      <c r="Y902" s="482"/>
      <c r="Z902" s="83"/>
      <c r="AA902" s="84"/>
      <c r="AB902" s="45">
        <f>ROUND(ROUND(ROUND(G884*Q896,0)*X902,0)-Z901,0)</f>
        <v>867</v>
      </c>
      <c r="AC902" s="79"/>
    </row>
    <row r="903" ht="16.5" customHeight="1">
      <c r="A903" s="29">
        <v>63.0</v>
      </c>
      <c r="B903" s="30">
        <v>2285.0</v>
      </c>
      <c r="C903" s="32" t="s">
        <v>943</v>
      </c>
      <c r="D903" s="94"/>
      <c r="E903" s="95"/>
      <c r="F903" s="103"/>
      <c r="G903" s="8"/>
      <c r="H903" s="8"/>
      <c r="I903" s="54"/>
      <c r="J903" s="69"/>
      <c r="K903" s="65"/>
      <c r="L903" s="65"/>
      <c r="M903" s="132"/>
      <c r="N903" s="134"/>
      <c r="O903" s="134"/>
      <c r="P903" s="83"/>
      <c r="Q903" s="90"/>
      <c r="R903" s="91"/>
      <c r="S903" s="128" t="s">
        <v>326</v>
      </c>
      <c r="T903" s="83" t="s">
        <v>21</v>
      </c>
      <c r="U903" s="91">
        <f>$U$297</f>
        <v>0.7</v>
      </c>
      <c r="V903" s="88"/>
      <c r="W903" s="88"/>
      <c r="X903" s="89"/>
      <c r="Y903" s="482"/>
      <c r="Z903" s="90"/>
      <c r="AA903" s="91"/>
      <c r="AB903" s="45">
        <f>ROUND(ROUND(ROUND(G884*Q896,0)*U903,0)-Z901,0)</f>
        <v>713</v>
      </c>
      <c r="AC903" s="79"/>
    </row>
    <row r="904" ht="16.5" customHeight="1">
      <c r="A904" s="29">
        <v>63.0</v>
      </c>
      <c r="B904" s="30">
        <v>2286.0</v>
      </c>
      <c r="C904" s="32" t="s">
        <v>944</v>
      </c>
      <c r="D904" s="94"/>
      <c r="E904" s="95"/>
      <c r="F904" s="103"/>
      <c r="G904" s="8"/>
      <c r="H904" s="8"/>
      <c r="I904" s="54"/>
      <c r="J904" s="69"/>
      <c r="K904" s="65"/>
      <c r="L904" s="65"/>
      <c r="M904" s="132"/>
      <c r="N904" s="134"/>
      <c r="O904" s="134"/>
      <c r="P904" s="83"/>
      <c r="Q904" s="90"/>
      <c r="R904" s="91"/>
      <c r="S904" s="484"/>
      <c r="T904" s="56"/>
      <c r="U904" s="72"/>
      <c r="V904" s="73" t="s">
        <v>20</v>
      </c>
      <c r="W904" s="74" t="s">
        <v>21</v>
      </c>
      <c r="X904" s="92">
        <v>0.85</v>
      </c>
      <c r="Y904" s="482"/>
      <c r="Z904" s="90"/>
      <c r="AA904" s="91"/>
      <c r="AB904" s="45">
        <f>ROUND(ROUND(ROUND(ROUND(G884*Q896,0)*U903,0)*X904,0)-Z901,0)</f>
        <v>605</v>
      </c>
      <c r="AC904" s="79"/>
    </row>
    <row r="905" ht="16.5" customHeight="1">
      <c r="A905" s="29">
        <v>63.0</v>
      </c>
      <c r="B905" s="30">
        <v>2287.0</v>
      </c>
      <c r="C905" s="32" t="s">
        <v>945</v>
      </c>
      <c r="D905" s="94"/>
      <c r="E905" s="95"/>
      <c r="F905" s="103"/>
      <c r="G905" s="8"/>
      <c r="H905" s="8"/>
      <c r="I905" s="54"/>
      <c r="J905" s="69"/>
      <c r="K905" s="65"/>
      <c r="L905" s="65"/>
      <c r="M905" s="132"/>
      <c r="N905" s="134"/>
      <c r="O905" s="134"/>
      <c r="P905" s="83"/>
      <c r="Q905" s="90"/>
      <c r="R905" s="91"/>
      <c r="S905" s="128" t="s">
        <v>329</v>
      </c>
      <c r="T905" s="83" t="s">
        <v>21</v>
      </c>
      <c r="U905" s="91">
        <f>$U$299</f>
        <v>0.85</v>
      </c>
      <c r="V905" s="77"/>
      <c r="W905" s="77"/>
      <c r="X905" s="72"/>
      <c r="Y905" s="482"/>
      <c r="Z905" s="90"/>
      <c r="AA905" s="91"/>
      <c r="AB905" s="45">
        <f>ROUND(ROUND(ROUND(G884*Q896,0)*U905,0)-Z901,0)</f>
        <v>867</v>
      </c>
      <c r="AC905" s="79"/>
    </row>
    <row r="906" ht="16.5" customHeight="1">
      <c r="A906" s="29">
        <v>63.0</v>
      </c>
      <c r="B906" s="30">
        <v>2288.0</v>
      </c>
      <c r="C906" s="32" t="s">
        <v>946</v>
      </c>
      <c r="D906" s="94"/>
      <c r="E906" s="95"/>
      <c r="F906" s="103"/>
      <c r="G906" s="8"/>
      <c r="H906" s="8"/>
      <c r="I906" s="54"/>
      <c r="J906" s="69"/>
      <c r="K906" s="65"/>
      <c r="L906" s="65"/>
      <c r="M906" s="132"/>
      <c r="N906" s="134"/>
      <c r="O906" s="134"/>
      <c r="P906" s="83"/>
      <c r="Q906" s="90"/>
      <c r="R906" s="91"/>
      <c r="S906" s="484"/>
      <c r="T906" s="56"/>
      <c r="U906" s="72"/>
      <c r="V906" s="73" t="s">
        <v>20</v>
      </c>
      <c r="W906" s="74" t="s">
        <v>21</v>
      </c>
      <c r="X906" s="92">
        <v>0.85</v>
      </c>
      <c r="Y906" s="484"/>
      <c r="Z906" s="77"/>
      <c r="AA906" s="72"/>
      <c r="AB906" s="45">
        <f>ROUND(ROUND(ROUND(ROUND(G884*Q896,0)*U905,0)*X906,0)-Z901,0)</f>
        <v>736</v>
      </c>
      <c r="AC906" s="79"/>
    </row>
    <row r="907" ht="16.5" customHeight="1">
      <c r="A907" s="29">
        <v>63.0</v>
      </c>
      <c r="B907" s="30">
        <v>2289.0</v>
      </c>
      <c r="C907" s="32" t="s">
        <v>947</v>
      </c>
      <c r="D907" s="94"/>
      <c r="E907" s="95"/>
      <c r="F907" s="103"/>
      <c r="G907" s="8"/>
      <c r="H907" s="8"/>
      <c r="I907" s="54"/>
      <c r="J907" s="69"/>
      <c r="K907" s="65"/>
      <c r="L907" s="65"/>
      <c r="M907" s="132"/>
      <c r="N907" s="134"/>
      <c r="O907" s="163" t="s">
        <v>27</v>
      </c>
      <c r="P907" s="41"/>
      <c r="Q907" s="135"/>
      <c r="R907" s="68"/>
      <c r="S907" s="118"/>
      <c r="T907" s="41"/>
      <c r="U907" s="42"/>
      <c r="V907" s="43"/>
      <c r="W907" s="43"/>
      <c r="X907" s="43"/>
      <c r="Y907" s="43"/>
      <c r="Z907" s="43"/>
      <c r="AA907" s="44"/>
      <c r="AB907" s="45">
        <f>ROUND(G884*Q908,0)</f>
        <v>733</v>
      </c>
      <c r="AC907" s="79"/>
    </row>
    <row r="908" ht="16.5" customHeight="1">
      <c r="A908" s="29">
        <v>63.0</v>
      </c>
      <c r="B908" s="30">
        <v>2290.0</v>
      </c>
      <c r="C908" s="32" t="s">
        <v>948</v>
      </c>
      <c r="D908" s="94"/>
      <c r="E908" s="95"/>
      <c r="F908" s="103"/>
      <c r="G908" s="8"/>
      <c r="H908" s="8"/>
      <c r="I908" s="54"/>
      <c r="J908" s="69"/>
      <c r="K908" s="65"/>
      <c r="L908" s="65"/>
      <c r="M908" s="132"/>
      <c r="N908" s="134"/>
      <c r="O908" s="482"/>
      <c r="P908" s="83" t="s">
        <v>21</v>
      </c>
      <c r="Q908" s="90">
        <v>0.5</v>
      </c>
      <c r="R908" s="91"/>
      <c r="S908" s="126"/>
      <c r="T908" s="56"/>
      <c r="U908" s="58"/>
      <c r="V908" s="59" t="s">
        <v>20</v>
      </c>
      <c r="W908" s="41" t="s">
        <v>21</v>
      </c>
      <c r="X908" s="60">
        <v>0.85</v>
      </c>
      <c r="Y908" s="43"/>
      <c r="Z908" s="43"/>
      <c r="AA908" s="44"/>
      <c r="AB908" s="45">
        <f>ROUND(ROUND(G884*Q908,0)*X908,0)</f>
        <v>623</v>
      </c>
      <c r="AC908" s="79"/>
    </row>
    <row r="909" ht="16.5" customHeight="1">
      <c r="A909" s="29">
        <v>63.0</v>
      </c>
      <c r="B909" s="30">
        <v>2291.0</v>
      </c>
      <c r="C909" s="32" t="s">
        <v>949</v>
      </c>
      <c r="D909" s="94"/>
      <c r="E909" s="95"/>
      <c r="F909" s="103"/>
      <c r="G909" s="8"/>
      <c r="H909" s="8"/>
      <c r="I909" s="54"/>
      <c r="J909" s="69"/>
      <c r="K909" s="65"/>
      <c r="L909" s="65"/>
      <c r="M909" s="132"/>
      <c r="N909" s="134"/>
      <c r="O909" s="482"/>
      <c r="P909" s="83"/>
      <c r="Q909" s="90"/>
      <c r="R909" s="91"/>
      <c r="S909" s="128" t="s">
        <v>326</v>
      </c>
      <c r="T909" s="41" t="s">
        <v>21</v>
      </c>
      <c r="U909" s="68">
        <f>$U$297</f>
        <v>0.7</v>
      </c>
      <c r="V909" s="88"/>
      <c r="W909" s="88"/>
      <c r="X909" s="88"/>
      <c r="Y909" s="88"/>
      <c r="Z909" s="88"/>
      <c r="AA909" s="89"/>
      <c r="AB909" s="45">
        <f>ROUND(ROUND(G884*Q908,0)*U909,0)</f>
        <v>513</v>
      </c>
      <c r="AC909" s="79"/>
    </row>
    <row r="910" ht="16.5" customHeight="1">
      <c r="A910" s="29">
        <v>63.0</v>
      </c>
      <c r="B910" s="30">
        <v>2292.0</v>
      </c>
      <c r="C910" s="32" t="s">
        <v>950</v>
      </c>
      <c r="D910" s="94"/>
      <c r="E910" s="95"/>
      <c r="F910" s="103"/>
      <c r="G910" s="8"/>
      <c r="H910" s="8"/>
      <c r="I910" s="54"/>
      <c r="J910" s="69"/>
      <c r="K910" s="65"/>
      <c r="L910" s="65"/>
      <c r="M910" s="132"/>
      <c r="N910" s="134"/>
      <c r="O910" s="482"/>
      <c r="P910" s="83"/>
      <c r="Q910" s="90"/>
      <c r="R910" s="91"/>
      <c r="S910" s="484"/>
      <c r="T910" s="56"/>
      <c r="U910" s="72"/>
      <c r="V910" s="73" t="s">
        <v>20</v>
      </c>
      <c r="W910" s="74" t="s">
        <v>21</v>
      </c>
      <c r="X910" s="75">
        <v>0.85</v>
      </c>
      <c r="Y910" s="43"/>
      <c r="Z910" s="43"/>
      <c r="AA910" s="44"/>
      <c r="AB910" s="45">
        <f>ROUND(ROUND(ROUND(G884*Q908,0)*U909,0)*X910,0)</f>
        <v>436</v>
      </c>
      <c r="AC910" s="79"/>
    </row>
    <row r="911" ht="16.5" customHeight="1">
      <c r="A911" s="29">
        <v>63.0</v>
      </c>
      <c r="B911" s="30">
        <v>2293.0</v>
      </c>
      <c r="C911" s="32" t="s">
        <v>951</v>
      </c>
      <c r="D911" s="94"/>
      <c r="E911" s="95"/>
      <c r="F911" s="103"/>
      <c r="G911" s="8"/>
      <c r="H911" s="8"/>
      <c r="I911" s="54"/>
      <c r="J911" s="69"/>
      <c r="K911" s="65"/>
      <c r="L911" s="65"/>
      <c r="M911" s="132"/>
      <c r="N911" s="134"/>
      <c r="O911" s="482"/>
      <c r="P911" s="83"/>
      <c r="Q911" s="90"/>
      <c r="R911" s="91"/>
      <c r="S911" s="128" t="s">
        <v>329</v>
      </c>
      <c r="T911" s="41" t="s">
        <v>21</v>
      </c>
      <c r="U911" s="68">
        <f>$U$299</f>
        <v>0.85</v>
      </c>
      <c r="V911" s="77"/>
      <c r="W911" s="77"/>
      <c r="X911" s="77"/>
      <c r="Y911" s="77"/>
      <c r="Z911" s="77"/>
      <c r="AA911" s="72"/>
      <c r="AB911" s="45">
        <f>ROUND(ROUND(G884*Q908,0)*U911,0)</f>
        <v>623</v>
      </c>
      <c r="AC911" s="79"/>
    </row>
    <row r="912" ht="16.5" customHeight="1">
      <c r="A912" s="29">
        <v>63.0</v>
      </c>
      <c r="B912" s="30">
        <v>2294.0</v>
      </c>
      <c r="C912" s="32" t="s">
        <v>952</v>
      </c>
      <c r="D912" s="94"/>
      <c r="E912" s="95"/>
      <c r="F912" s="103"/>
      <c r="G912" s="8"/>
      <c r="H912" s="8"/>
      <c r="I912" s="54"/>
      <c r="J912" s="69"/>
      <c r="K912" s="65"/>
      <c r="L912" s="65"/>
      <c r="M912" s="132"/>
      <c r="N912" s="134"/>
      <c r="O912" s="134"/>
      <c r="P912" s="83"/>
      <c r="Q912" s="90"/>
      <c r="R912" s="91"/>
      <c r="S912" s="484"/>
      <c r="T912" s="56"/>
      <c r="U912" s="72"/>
      <c r="V912" s="73" t="s">
        <v>20</v>
      </c>
      <c r="W912" s="74" t="s">
        <v>21</v>
      </c>
      <c r="X912" s="75">
        <v>0.85</v>
      </c>
      <c r="Y912" s="43"/>
      <c r="Z912" s="43"/>
      <c r="AA912" s="44"/>
      <c r="AB912" s="45">
        <f>ROUND(ROUND(ROUND(G884*Q908,0)*U911,0)*X912,0)</f>
        <v>530</v>
      </c>
      <c r="AC912" s="79"/>
    </row>
    <row r="913" ht="16.5" customHeight="1">
      <c r="A913" s="29">
        <v>63.0</v>
      </c>
      <c r="B913" s="30">
        <v>2295.0</v>
      </c>
      <c r="C913" s="32" t="s">
        <v>953</v>
      </c>
      <c r="D913" s="94"/>
      <c r="E913" s="95"/>
      <c r="F913" s="103"/>
      <c r="G913" s="8"/>
      <c r="H913" s="8"/>
      <c r="I913" s="54"/>
      <c r="J913" s="69"/>
      <c r="K913" s="65"/>
      <c r="L913" s="65"/>
      <c r="M913" s="132"/>
      <c r="N913" s="134"/>
      <c r="O913" s="134"/>
      <c r="P913" s="83"/>
      <c r="Q913" s="90"/>
      <c r="R913" s="91"/>
      <c r="S913" s="118"/>
      <c r="T913" s="41"/>
      <c r="U913" s="42"/>
      <c r="V913" s="43"/>
      <c r="W913" s="43"/>
      <c r="X913" s="44"/>
      <c r="Y913" s="122" t="s">
        <v>30</v>
      </c>
      <c r="Z913" s="83">
        <v>5.0</v>
      </c>
      <c r="AA913" s="84" t="s">
        <v>31</v>
      </c>
      <c r="AB913" s="45">
        <f>ROUND(ROUND(G884*Q908,0)-Z913,0)</f>
        <v>728</v>
      </c>
      <c r="AC913" s="79"/>
    </row>
    <row r="914" ht="16.5" customHeight="1">
      <c r="A914" s="29">
        <v>63.0</v>
      </c>
      <c r="B914" s="30">
        <v>2296.0</v>
      </c>
      <c r="C914" s="32" t="s">
        <v>954</v>
      </c>
      <c r="D914" s="94"/>
      <c r="E914" s="95"/>
      <c r="F914" s="103"/>
      <c r="G914" s="8"/>
      <c r="H914" s="8"/>
      <c r="I914" s="54"/>
      <c r="J914" s="69"/>
      <c r="K914" s="65"/>
      <c r="L914" s="65"/>
      <c r="M914" s="132"/>
      <c r="N914" s="134"/>
      <c r="O914" s="134"/>
      <c r="P914" s="83"/>
      <c r="Q914" s="90"/>
      <c r="R914" s="91"/>
      <c r="S914" s="126"/>
      <c r="T914" s="56"/>
      <c r="U914" s="58"/>
      <c r="V914" s="59" t="s">
        <v>20</v>
      </c>
      <c r="W914" s="41" t="s">
        <v>21</v>
      </c>
      <c r="X914" s="86">
        <v>0.85</v>
      </c>
      <c r="Y914" s="482"/>
      <c r="Z914" s="83"/>
      <c r="AA914" s="84"/>
      <c r="AB914" s="45">
        <f>ROUND(ROUND(ROUND(G884*Q908,0)*X914,0)-Z913,0)</f>
        <v>618</v>
      </c>
      <c r="AC914" s="79"/>
    </row>
    <row r="915" ht="16.5" customHeight="1">
      <c r="A915" s="29">
        <v>63.0</v>
      </c>
      <c r="B915" s="30">
        <v>2297.0</v>
      </c>
      <c r="C915" s="32" t="s">
        <v>955</v>
      </c>
      <c r="D915" s="94"/>
      <c r="E915" s="95"/>
      <c r="F915" s="103"/>
      <c r="G915" s="8"/>
      <c r="H915" s="8"/>
      <c r="I915" s="54"/>
      <c r="J915" s="69"/>
      <c r="K915" s="65"/>
      <c r="L915" s="65"/>
      <c r="M915" s="132"/>
      <c r="N915" s="134"/>
      <c r="O915" s="134"/>
      <c r="P915" s="83"/>
      <c r="Q915" s="90"/>
      <c r="R915" s="91"/>
      <c r="S915" s="128" t="s">
        <v>326</v>
      </c>
      <c r="T915" s="83" t="s">
        <v>21</v>
      </c>
      <c r="U915" s="91">
        <f>$U$297</f>
        <v>0.7</v>
      </c>
      <c r="V915" s="88"/>
      <c r="W915" s="88"/>
      <c r="X915" s="89"/>
      <c r="Y915" s="482"/>
      <c r="Z915" s="90"/>
      <c r="AA915" s="91"/>
      <c r="AB915" s="45">
        <f>ROUND(ROUND(ROUND(G884*Q908,0)*U915,0)-Z913,0)</f>
        <v>508</v>
      </c>
      <c r="AC915" s="79"/>
    </row>
    <row r="916" ht="16.5" customHeight="1">
      <c r="A916" s="29">
        <v>63.0</v>
      </c>
      <c r="B916" s="30">
        <v>2298.0</v>
      </c>
      <c r="C916" s="32" t="s">
        <v>956</v>
      </c>
      <c r="D916" s="94"/>
      <c r="E916" s="95"/>
      <c r="F916" s="103"/>
      <c r="G916" s="8"/>
      <c r="H916" s="8"/>
      <c r="I916" s="54"/>
      <c r="J916" s="69"/>
      <c r="K916" s="65"/>
      <c r="L916" s="65"/>
      <c r="M916" s="132"/>
      <c r="N916" s="134"/>
      <c r="O916" s="134"/>
      <c r="P916" s="83"/>
      <c r="Q916" s="90"/>
      <c r="R916" s="91"/>
      <c r="S916" s="484"/>
      <c r="T916" s="56"/>
      <c r="U916" s="72"/>
      <c r="V916" s="73" t="s">
        <v>20</v>
      </c>
      <c r="W916" s="74" t="s">
        <v>21</v>
      </c>
      <c r="X916" s="92">
        <v>0.85</v>
      </c>
      <c r="Y916" s="482"/>
      <c r="Z916" s="90"/>
      <c r="AA916" s="91"/>
      <c r="AB916" s="45">
        <f>ROUND(ROUND(ROUND(ROUND(G884*Q908,0)*U915,0)*X916,0)-Z913,0)</f>
        <v>431</v>
      </c>
      <c r="AC916" s="79"/>
    </row>
    <row r="917" ht="16.5" customHeight="1">
      <c r="A917" s="29">
        <v>63.0</v>
      </c>
      <c r="B917" s="30">
        <v>2299.0</v>
      </c>
      <c r="C917" s="32" t="s">
        <v>957</v>
      </c>
      <c r="D917" s="94"/>
      <c r="E917" s="95"/>
      <c r="F917" s="103"/>
      <c r="G917" s="8"/>
      <c r="H917" s="8"/>
      <c r="I917" s="54"/>
      <c r="J917" s="69"/>
      <c r="K917" s="65"/>
      <c r="L917" s="65"/>
      <c r="M917" s="132"/>
      <c r="N917" s="134"/>
      <c r="O917" s="134"/>
      <c r="P917" s="83"/>
      <c r="Q917" s="90"/>
      <c r="R917" s="91"/>
      <c r="S917" s="128" t="s">
        <v>329</v>
      </c>
      <c r="T917" s="83" t="s">
        <v>21</v>
      </c>
      <c r="U917" s="91">
        <f>$U$299</f>
        <v>0.85</v>
      </c>
      <c r="V917" s="77"/>
      <c r="W917" s="77"/>
      <c r="X917" s="72"/>
      <c r="Y917" s="482"/>
      <c r="Z917" s="90"/>
      <c r="AA917" s="91"/>
      <c r="AB917" s="45">
        <f>ROUND(ROUND(ROUND(G884*Q908,0)*U917,0)-Z913,0)</f>
        <v>618</v>
      </c>
      <c r="AC917" s="79"/>
    </row>
    <row r="918" ht="16.5" customHeight="1">
      <c r="A918" s="29">
        <v>63.0</v>
      </c>
      <c r="B918" s="30">
        <v>2300.0</v>
      </c>
      <c r="C918" s="32" t="s">
        <v>958</v>
      </c>
      <c r="D918" s="94"/>
      <c r="E918" s="95"/>
      <c r="F918" s="136"/>
      <c r="G918" s="22"/>
      <c r="H918" s="22"/>
      <c r="I918" s="109"/>
      <c r="J918" s="69"/>
      <c r="K918" s="65"/>
      <c r="L918" s="65"/>
      <c r="M918" s="132"/>
      <c r="N918" s="138"/>
      <c r="O918" s="138"/>
      <c r="P918" s="56"/>
      <c r="Q918" s="77"/>
      <c r="R918" s="72"/>
      <c r="S918" s="484"/>
      <c r="T918" s="56"/>
      <c r="U918" s="72"/>
      <c r="V918" s="73" t="s">
        <v>20</v>
      </c>
      <c r="W918" s="74" t="s">
        <v>21</v>
      </c>
      <c r="X918" s="92">
        <v>0.85</v>
      </c>
      <c r="Y918" s="484"/>
      <c r="Z918" s="77"/>
      <c r="AA918" s="72"/>
      <c r="AB918" s="45">
        <f>ROUND(ROUND(ROUND(ROUND(G884*Q908,0)*U917,0)*X918,0)-Z913,0)</f>
        <v>525</v>
      </c>
      <c r="AC918" s="79"/>
    </row>
    <row r="919" ht="16.5" customHeight="1">
      <c r="A919" s="29">
        <v>63.0</v>
      </c>
      <c r="B919" s="30">
        <v>1461.0</v>
      </c>
      <c r="C919" s="32" t="s">
        <v>959</v>
      </c>
      <c r="D919" s="94"/>
      <c r="E919" s="95"/>
      <c r="F919" s="82" t="s">
        <v>799</v>
      </c>
      <c r="G919" s="152"/>
      <c r="H919" s="152"/>
      <c r="I919" s="153"/>
      <c r="J919" s="52"/>
      <c r="K919" s="8"/>
      <c r="L919" s="53"/>
      <c r="M919" s="54"/>
      <c r="N919" s="157"/>
      <c r="O919" s="158"/>
      <c r="P919" s="7"/>
      <c r="Q919" s="7"/>
      <c r="R919" s="7"/>
      <c r="S919" s="118"/>
      <c r="T919" s="41"/>
      <c r="U919" s="42"/>
      <c r="V919" s="43"/>
      <c r="W919" s="43"/>
      <c r="X919" s="43"/>
      <c r="Y919" s="43"/>
      <c r="Z919" s="43"/>
      <c r="AA919" s="44"/>
      <c r="AB919" s="45">
        <f>ROUND(G920,0)</f>
        <v>1287</v>
      </c>
      <c r="AC919" s="79"/>
    </row>
    <row r="920" ht="16.5" customHeight="1">
      <c r="A920" s="29">
        <v>63.0</v>
      </c>
      <c r="B920" s="30">
        <v>2301.0</v>
      </c>
      <c r="C920" s="32" t="s">
        <v>960</v>
      </c>
      <c r="D920" s="94"/>
      <c r="E920" s="95"/>
      <c r="F920" s="482"/>
      <c r="G920" s="50">
        <v>1287.0</v>
      </c>
      <c r="H920" s="8" t="s">
        <v>9</v>
      </c>
      <c r="I920" s="95"/>
      <c r="J920" s="52"/>
      <c r="K920" s="8"/>
      <c r="L920" s="53"/>
      <c r="M920" s="54"/>
      <c r="N920" s="159"/>
      <c r="O920" s="160"/>
      <c r="P920" s="8"/>
      <c r="Q920" s="8"/>
      <c r="R920" s="8"/>
      <c r="S920" s="126"/>
      <c r="T920" s="56"/>
      <c r="U920" s="58"/>
      <c r="V920" s="59" t="s">
        <v>20</v>
      </c>
      <c r="W920" s="41" t="s">
        <v>21</v>
      </c>
      <c r="X920" s="60">
        <v>0.85</v>
      </c>
      <c r="Y920" s="43"/>
      <c r="Z920" s="43"/>
      <c r="AA920" s="44"/>
      <c r="AB920" s="45">
        <f>ROUND(G920*X920,0)</f>
        <v>1094</v>
      </c>
      <c r="AC920" s="79"/>
    </row>
    <row r="921" ht="16.5" customHeight="1">
      <c r="A921" s="29">
        <v>63.0</v>
      </c>
      <c r="B921" s="30">
        <v>1462.0</v>
      </c>
      <c r="C921" s="32" t="s">
        <v>961</v>
      </c>
      <c r="D921" s="94"/>
      <c r="E921" s="95"/>
      <c r="F921" s="94"/>
      <c r="G921" s="140"/>
      <c r="H921" s="140"/>
      <c r="I921" s="95"/>
      <c r="J921" s="52"/>
      <c r="K921" s="8"/>
      <c r="L921" s="53"/>
      <c r="M921" s="144"/>
      <c r="N921" s="161"/>
      <c r="O921" s="162"/>
      <c r="P921" s="8"/>
      <c r="Q921" s="8"/>
      <c r="R921" s="8"/>
      <c r="S921" s="128" t="s">
        <v>326</v>
      </c>
      <c r="T921" s="41" t="s">
        <v>21</v>
      </c>
      <c r="U921" s="68">
        <f>$U$297</f>
        <v>0.7</v>
      </c>
      <c r="V921" s="88"/>
      <c r="W921" s="88"/>
      <c r="X921" s="88"/>
      <c r="Y921" s="88"/>
      <c r="Z921" s="88"/>
      <c r="AA921" s="89"/>
      <c r="AB921" s="45">
        <f>ROUND(G920*U921,0)</f>
        <v>901</v>
      </c>
      <c r="AC921" s="79"/>
    </row>
    <row r="922" ht="16.5" customHeight="1">
      <c r="A922" s="29">
        <v>63.0</v>
      </c>
      <c r="B922" s="30">
        <v>2302.0</v>
      </c>
      <c r="C922" s="32" t="s">
        <v>962</v>
      </c>
      <c r="D922" s="94"/>
      <c r="E922" s="95"/>
      <c r="F922" s="94"/>
      <c r="G922" s="140"/>
      <c r="H922" s="140"/>
      <c r="I922" s="95"/>
      <c r="J922" s="52"/>
      <c r="K922" s="8"/>
      <c r="L922" s="53"/>
      <c r="M922" s="144"/>
      <c r="N922" s="161"/>
      <c r="O922" s="162"/>
      <c r="P922" s="8"/>
      <c r="Q922" s="8"/>
      <c r="R922" s="8"/>
      <c r="S922" s="484"/>
      <c r="T922" s="56"/>
      <c r="U922" s="72"/>
      <c r="V922" s="73" t="s">
        <v>20</v>
      </c>
      <c r="W922" s="74" t="s">
        <v>21</v>
      </c>
      <c r="X922" s="75">
        <v>0.85</v>
      </c>
      <c r="Y922" s="43"/>
      <c r="Z922" s="43"/>
      <c r="AA922" s="44"/>
      <c r="AB922" s="45">
        <f>ROUND(ROUND(G920*U921,0)*X922,0)</f>
        <v>766</v>
      </c>
      <c r="AC922" s="79"/>
    </row>
    <row r="923" ht="16.5" customHeight="1">
      <c r="A923" s="29">
        <v>63.0</v>
      </c>
      <c r="B923" s="30">
        <v>1463.0</v>
      </c>
      <c r="C923" s="32" t="s">
        <v>963</v>
      </c>
      <c r="D923" s="94"/>
      <c r="E923" s="95"/>
      <c r="F923" s="94"/>
      <c r="G923" s="140"/>
      <c r="H923" s="140"/>
      <c r="I923" s="95"/>
      <c r="J923" s="52"/>
      <c r="K923" s="8"/>
      <c r="L923" s="53"/>
      <c r="M923" s="144"/>
      <c r="N923" s="161"/>
      <c r="O923" s="162"/>
      <c r="P923" s="8"/>
      <c r="Q923" s="8"/>
      <c r="R923" s="54"/>
      <c r="S923" s="128" t="s">
        <v>329</v>
      </c>
      <c r="T923" s="41" t="s">
        <v>21</v>
      </c>
      <c r="U923" s="68">
        <f>$U$299</f>
        <v>0.85</v>
      </c>
      <c r="V923" s="77"/>
      <c r="W923" s="77"/>
      <c r="X923" s="77"/>
      <c r="Y923" s="77"/>
      <c r="Z923" s="77"/>
      <c r="AA923" s="72"/>
      <c r="AB923" s="45">
        <f>ROUND(G920*U923,0)</f>
        <v>1094</v>
      </c>
      <c r="AC923" s="79"/>
    </row>
    <row r="924" ht="16.5" customHeight="1">
      <c r="A924" s="29">
        <v>63.0</v>
      </c>
      <c r="B924" s="30">
        <v>2303.0</v>
      </c>
      <c r="C924" s="32" t="s">
        <v>964</v>
      </c>
      <c r="D924" s="94"/>
      <c r="E924" s="95"/>
      <c r="F924" s="94"/>
      <c r="G924" s="140"/>
      <c r="H924" s="140"/>
      <c r="I924" s="95"/>
      <c r="J924" s="52"/>
      <c r="K924" s="8"/>
      <c r="L924" s="53"/>
      <c r="M924" s="144"/>
      <c r="N924" s="161"/>
      <c r="O924" s="162"/>
      <c r="P924" s="8"/>
      <c r="Q924" s="8"/>
      <c r="R924" s="54"/>
      <c r="S924" s="484"/>
      <c r="T924" s="56"/>
      <c r="U924" s="72"/>
      <c r="V924" s="73" t="s">
        <v>20</v>
      </c>
      <c r="W924" s="74" t="s">
        <v>21</v>
      </c>
      <c r="X924" s="75">
        <v>0.85</v>
      </c>
      <c r="Y924" s="43"/>
      <c r="Z924" s="43"/>
      <c r="AA924" s="44"/>
      <c r="AB924" s="45">
        <f>ROUND(ROUND(G920*U923,0)*X924,0)</f>
        <v>930</v>
      </c>
      <c r="AC924" s="79"/>
    </row>
    <row r="925" ht="16.5" customHeight="1">
      <c r="A925" s="29">
        <v>63.0</v>
      </c>
      <c r="B925" s="30">
        <v>2304.0</v>
      </c>
      <c r="C925" s="32" t="s">
        <v>965</v>
      </c>
      <c r="D925" s="94"/>
      <c r="E925" s="95"/>
      <c r="F925" s="94"/>
      <c r="G925" s="140"/>
      <c r="H925" s="140"/>
      <c r="I925" s="95"/>
      <c r="J925" s="52"/>
      <c r="K925" s="8"/>
      <c r="L925" s="53"/>
      <c r="M925" s="144"/>
      <c r="N925" s="161"/>
      <c r="O925" s="162"/>
      <c r="P925" s="8"/>
      <c r="Q925" s="8"/>
      <c r="R925" s="54"/>
      <c r="S925" s="118"/>
      <c r="T925" s="41"/>
      <c r="U925" s="42"/>
      <c r="V925" s="43"/>
      <c r="W925" s="43"/>
      <c r="X925" s="44"/>
      <c r="Y925" s="82" t="s">
        <v>30</v>
      </c>
      <c r="Z925" s="83">
        <v>5.0</v>
      </c>
      <c r="AA925" s="84" t="s">
        <v>31</v>
      </c>
      <c r="AB925" s="45">
        <f>ROUND(G920-Z925,0)</f>
        <v>1282</v>
      </c>
      <c r="AC925" s="79"/>
    </row>
    <row r="926" ht="16.5" customHeight="1">
      <c r="A926" s="29">
        <v>63.0</v>
      </c>
      <c r="B926" s="30">
        <v>2305.0</v>
      </c>
      <c r="C926" s="32" t="s">
        <v>966</v>
      </c>
      <c r="D926" s="94"/>
      <c r="E926" s="95"/>
      <c r="F926" s="94"/>
      <c r="G926" s="140"/>
      <c r="H926" s="140"/>
      <c r="I926" s="95"/>
      <c r="J926" s="52"/>
      <c r="K926" s="8"/>
      <c r="L926" s="53"/>
      <c r="M926" s="144"/>
      <c r="N926" s="161"/>
      <c r="O926" s="162"/>
      <c r="P926" s="8"/>
      <c r="Q926" s="8"/>
      <c r="R926" s="8"/>
      <c r="S926" s="126"/>
      <c r="T926" s="56"/>
      <c r="U926" s="58"/>
      <c r="V926" s="59" t="s">
        <v>20</v>
      </c>
      <c r="W926" s="41" t="s">
        <v>21</v>
      </c>
      <c r="X926" s="86">
        <v>0.85</v>
      </c>
      <c r="Y926" s="482"/>
      <c r="Z926" s="83"/>
      <c r="AA926" s="84"/>
      <c r="AB926" s="45">
        <f>ROUND(ROUND(G920*X926,0)-Z925,0)</f>
        <v>1089</v>
      </c>
      <c r="AC926" s="79"/>
    </row>
    <row r="927" ht="16.5" customHeight="1">
      <c r="A927" s="29">
        <v>63.0</v>
      </c>
      <c r="B927" s="30">
        <v>2306.0</v>
      </c>
      <c r="C927" s="32" t="s">
        <v>967</v>
      </c>
      <c r="D927" s="94"/>
      <c r="E927" s="95"/>
      <c r="F927" s="94"/>
      <c r="G927" s="140"/>
      <c r="H927" s="140"/>
      <c r="I927" s="95"/>
      <c r="J927" s="52"/>
      <c r="K927" s="8"/>
      <c r="L927" s="53"/>
      <c r="M927" s="144"/>
      <c r="N927" s="161"/>
      <c r="O927" s="162"/>
      <c r="P927" s="8"/>
      <c r="Q927" s="8"/>
      <c r="R927" s="8"/>
      <c r="S927" s="128" t="s">
        <v>326</v>
      </c>
      <c r="T927" s="83" t="s">
        <v>21</v>
      </c>
      <c r="U927" s="91">
        <f>$U$297</f>
        <v>0.7</v>
      </c>
      <c r="V927" s="88"/>
      <c r="W927" s="88"/>
      <c r="X927" s="89"/>
      <c r="Y927" s="482"/>
      <c r="Z927" s="90"/>
      <c r="AA927" s="91"/>
      <c r="AB927" s="45">
        <f>ROUND(ROUND(G920*U927,0)-Z925,0)</f>
        <v>896</v>
      </c>
      <c r="AC927" s="79"/>
    </row>
    <row r="928" ht="16.5" customHeight="1">
      <c r="A928" s="29">
        <v>63.0</v>
      </c>
      <c r="B928" s="30">
        <v>2307.0</v>
      </c>
      <c r="C928" s="32" t="s">
        <v>968</v>
      </c>
      <c r="D928" s="94"/>
      <c r="E928" s="95"/>
      <c r="F928" s="94"/>
      <c r="G928" s="140"/>
      <c r="H928" s="140"/>
      <c r="I928" s="95"/>
      <c r="J928" s="52"/>
      <c r="K928" s="8"/>
      <c r="L928" s="53"/>
      <c r="M928" s="144"/>
      <c r="N928" s="161"/>
      <c r="O928" s="162"/>
      <c r="P928" s="8"/>
      <c r="Q928" s="8"/>
      <c r="R928" s="8"/>
      <c r="S928" s="484"/>
      <c r="T928" s="56"/>
      <c r="U928" s="72"/>
      <c r="V928" s="73" t="s">
        <v>20</v>
      </c>
      <c r="W928" s="74" t="s">
        <v>21</v>
      </c>
      <c r="X928" s="92">
        <v>0.85</v>
      </c>
      <c r="Y928" s="482"/>
      <c r="Z928" s="90"/>
      <c r="AA928" s="91"/>
      <c r="AB928" s="45">
        <f>ROUND(ROUND(ROUND(G920*U927,0)*X928,0)-Z925,0)</f>
        <v>761</v>
      </c>
      <c r="AC928" s="79"/>
    </row>
    <row r="929" ht="16.5" customHeight="1">
      <c r="A929" s="29">
        <v>63.0</v>
      </c>
      <c r="B929" s="30">
        <v>2308.0</v>
      </c>
      <c r="C929" s="32" t="s">
        <v>969</v>
      </c>
      <c r="D929" s="94"/>
      <c r="E929" s="95"/>
      <c r="F929" s="94"/>
      <c r="G929" s="140"/>
      <c r="H929" s="140"/>
      <c r="I929" s="95"/>
      <c r="J929" s="52"/>
      <c r="K929" s="8"/>
      <c r="L929" s="53"/>
      <c r="M929" s="144"/>
      <c r="N929" s="161"/>
      <c r="O929" s="162"/>
      <c r="P929" s="8"/>
      <c r="Q929" s="8"/>
      <c r="R929" s="8"/>
      <c r="S929" s="128" t="s">
        <v>329</v>
      </c>
      <c r="T929" s="83" t="s">
        <v>21</v>
      </c>
      <c r="U929" s="91">
        <f>$U$299</f>
        <v>0.85</v>
      </c>
      <c r="V929" s="77"/>
      <c r="W929" s="77"/>
      <c r="X929" s="72"/>
      <c r="Y929" s="482"/>
      <c r="Z929" s="90"/>
      <c r="AA929" s="91"/>
      <c r="AB929" s="45">
        <f>ROUND(ROUND(G920*U929,0)-Z925,0)</f>
        <v>1089</v>
      </c>
      <c r="AC929" s="79"/>
    </row>
    <row r="930" ht="16.5" customHeight="1">
      <c r="A930" s="29">
        <v>63.0</v>
      </c>
      <c r="B930" s="30">
        <v>2309.0</v>
      </c>
      <c r="C930" s="32" t="s">
        <v>970</v>
      </c>
      <c r="D930" s="94"/>
      <c r="E930" s="95"/>
      <c r="F930" s="94"/>
      <c r="G930" s="140"/>
      <c r="H930" s="140"/>
      <c r="I930" s="95"/>
      <c r="J930" s="52"/>
      <c r="K930" s="8"/>
      <c r="L930" s="53"/>
      <c r="M930" s="144"/>
      <c r="N930" s="161"/>
      <c r="O930" s="162"/>
      <c r="P930" s="8"/>
      <c r="Q930" s="8"/>
      <c r="R930" s="8"/>
      <c r="S930" s="484"/>
      <c r="T930" s="56"/>
      <c r="U930" s="72"/>
      <c r="V930" s="73" t="s">
        <v>20</v>
      </c>
      <c r="W930" s="74" t="s">
        <v>21</v>
      </c>
      <c r="X930" s="92">
        <v>0.85</v>
      </c>
      <c r="Y930" s="484"/>
      <c r="Z930" s="77"/>
      <c r="AA930" s="72"/>
      <c r="AB930" s="45">
        <f>ROUND(ROUND(ROUND(G920*U929,0)*X930,0)-Z925,0)</f>
        <v>925</v>
      </c>
      <c r="AC930" s="79"/>
    </row>
    <row r="931" ht="16.5" customHeight="1">
      <c r="A931" s="29">
        <v>63.0</v>
      </c>
      <c r="B931" s="30">
        <v>1464.0</v>
      </c>
      <c r="C931" s="32" t="s">
        <v>971</v>
      </c>
      <c r="D931" s="94"/>
      <c r="E931" s="95"/>
      <c r="F931" s="127"/>
      <c r="G931" s="8"/>
      <c r="H931" s="8"/>
      <c r="I931" s="54"/>
      <c r="J931" s="69"/>
      <c r="K931" s="65"/>
      <c r="L931" s="65"/>
      <c r="M931" s="54"/>
      <c r="N931" s="33" t="s">
        <v>23</v>
      </c>
      <c r="O931" s="130" t="s">
        <v>24</v>
      </c>
      <c r="P931" s="7"/>
      <c r="Q931" s="7"/>
      <c r="R931" s="39"/>
      <c r="S931" s="118"/>
      <c r="T931" s="41"/>
      <c r="U931" s="42"/>
      <c r="V931" s="43"/>
      <c r="W931" s="43"/>
      <c r="X931" s="43"/>
      <c r="Y931" s="43"/>
      <c r="Z931" s="43"/>
      <c r="AA931" s="44"/>
      <c r="AB931" s="45">
        <f>ROUND(G920*Q932,0)</f>
        <v>901</v>
      </c>
      <c r="AC931" s="79"/>
    </row>
    <row r="932" ht="16.5" customHeight="1">
      <c r="A932" s="29">
        <v>63.0</v>
      </c>
      <c r="B932" s="30">
        <v>2310.0</v>
      </c>
      <c r="C932" s="32" t="s">
        <v>972</v>
      </c>
      <c r="D932" s="94"/>
      <c r="E932" s="95"/>
      <c r="F932" s="127"/>
      <c r="G932" s="140"/>
      <c r="H932" s="8"/>
      <c r="I932" s="54"/>
      <c r="J932" s="69"/>
      <c r="K932" s="65"/>
      <c r="L932" s="65"/>
      <c r="M932" s="54"/>
      <c r="N932" s="481"/>
      <c r="O932" s="482"/>
      <c r="P932" s="83" t="s">
        <v>21</v>
      </c>
      <c r="Q932" s="90">
        <v>0.7</v>
      </c>
      <c r="R932" s="54"/>
      <c r="S932" s="126"/>
      <c r="T932" s="56"/>
      <c r="U932" s="58"/>
      <c r="V932" s="59" t="s">
        <v>20</v>
      </c>
      <c r="W932" s="41" t="s">
        <v>21</v>
      </c>
      <c r="X932" s="60">
        <v>0.85</v>
      </c>
      <c r="Y932" s="43"/>
      <c r="Z932" s="43"/>
      <c r="AA932" s="44"/>
      <c r="AB932" s="45">
        <f>ROUND(ROUND(G920*Q932,0)*X932,0)</f>
        <v>766</v>
      </c>
      <c r="AC932" s="79"/>
    </row>
    <row r="933" ht="16.5" customHeight="1">
      <c r="A933" s="29">
        <v>63.0</v>
      </c>
      <c r="B933" s="30">
        <v>1465.0</v>
      </c>
      <c r="C933" s="32" t="s">
        <v>973</v>
      </c>
      <c r="D933" s="94"/>
      <c r="E933" s="95"/>
      <c r="F933" s="103"/>
      <c r="G933" s="8"/>
      <c r="H933" s="8"/>
      <c r="I933" s="54"/>
      <c r="J933" s="69"/>
      <c r="K933" s="65"/>
      <c r="L933" s="65"/>
      <c r="M933" s="132"/>
      <c r="N933" s="481"/>
      <c r="O933" s="482"/>
      <c r="P933" s="83"/>
      <c r="Q933" s="90"/>
      <c r="R933" s="91"/>
      <c r="S933" s="128" t="s">
        <v>326</v>
      </c>
      <c r="T933" s="41" t="s">
        <v>21</v>
      </c>
      <c r="U933" s="68">
        <f>$U$297</f>
        <v>0.7</v>
      </c>
      <c r="V933" s="88"/>
      <c r="W933" s="88"/>
      <c r="X933" s="88"/>
      <c r="Y933" s="88"/>
      <c r="Z933" s="88"/>
      <c r="AA933" s="89"/>
      <c r="AB933" s="45">
        <f>ROUND(ROUND(G920*Q932,0)*U933,0)</f>
        <v>631</v>
      </c>
      <c r="AC933" s="79"/>
    </row>
    <row r="934" ht="16.5" customHeight="1">
      <c r="A934" s="29">
        <v>63.0</v>
      </c>
      <c r="B934" s="30">
        <v>2311.0</v>
      </c>
      <c r="C934" s="32" t="s">
        <v>974</v>
      </c>
      <c r="D934" s="94"/>
      <c r="E934" s="95"/>
      <c r="F934" s="103"/>
      <c r="G934" s="8"/>
      <c r="H934" s="8"/>
      <c r="I934" s="54"/>
      <c r="J934" s="69"/>
      <c r="K934" s="65"/>
      <c r="L934" s="65"/>
      <c r="M934" s="132"/>
      <c r="N934" s="481"/>
      <c r="O934" s="482"/>
      <c r="P934" s="83"/>
      <c r="Q934" s="90"/>
      <c r="R934" s="91"/>
      <c r="S934" s="484"/>
      <c r="T934" s="56"/>
      <c r="U934" s="72"/>
      <c r="V934" s="73" t="s">
        <v>20</v>
      </c>
      <c r="W934" s="74" t="s">
        <v>21</v>
      </c>
      <c r="X934" s="75">
        <v>0.85</v>
      </c>
      <c r="Y934" s="43"/>
      <c r="Z934" s="43"/>
      <c r="AA934" s="44"/>
      <c r="AB934" s="45">
        <f>ROUND(ROUND(ROUND(G920*Q932,0)*U933,0)*X934,0)</f>
        <v>536</v>
      </c>
      <c r="AC934" s="79"/>
    </row>
    <row r="935" ht="16.5" customHeight="1">
      <c r="A935" s="29">
        <v>63.0</v>
      </c>
      <c r="B935" s="30">
        <v>1466.0</v>
      </c>
      <c r="C935" s="32" t="s">
        <v>975</v>
      </c>
      <c r="D935" s="94"/>
      <c r="E935" s="95"/>
      <c r="F935" s="103"/>
      <c r="G935" s="8"/>
      <c r="H935" s="8"/>
      <c r="I935" s="54"/>
      <c r="J935" s="69"/>
      <c r="K935" s="65"/>
      <c r="L935" s="65"/>
      <c r="M935" s="132"/>
      <c r="N935" s="134"/>
      <c r="O935" s="134"/>
      <c r="P935" s="83"/>
      <c r="Q935" s="90"/>
      <c r="R935" s="91"/>
      <c r="S935" s="128" t="s">
        <v>329</v>
      </c>
      <c r="T935" s="41" t="s">
        <v>21</v>
      </c>
      <c r="U935" s="68">
        <f>$U$299</f>
        <v>0.85</v>
      </c>
      <c r="V935" s="77"/>
      <c r="W935" s="77"/>
      <c r="X935" s="77"/>
      <c r="Y935" s="77"/>
      <c r="Z935" s="77"/>
      <c r="AA935" s="72"/>
      <c r="AB935" s="45">
        <f>ROUND(ROUND(G920*Q932,0)*U935,0)</f>
        <v>766</v>
      </c>
      <c r="AC935" s="79"/>
    </row>
    <row r="936" ht="16.5" customHeight="1">
      <c r="A936" s="29">
        <v>63.0</v>
      </c>
      <c r="B936" s="30">
        <v>2312.0</v>
      </c>
      <c r="C936" s="32" t="s">
        <v>976</v>
      </c>
      <c r="D936" s="94"/>
      <c r="E936" s="95"/>
      <c r="F936" s="103"/>
      <c r="G936" s="8"/>
      <c r="H936" s="8"/>
      <c r="I936" s="54"/>
      <c r="J936" s="69"/>
      <c r="K936" s="65"/>
      <c r="L936" s="65"/>
      <c r="M936" s="132"/>
      <c r="N936" s="134"/>
      <c r="O936" s="134"/>
      <c r="P936" s="83"/>
      <c r="Q936" s="90"/>
      <c r="R936" s="91"/>
      <c r="S936" s="484"/>
      <c r="T936" s="56"/>
      <c r="U936" s="72"/>
      <c r="V936" s="73" t="s">
        <v>20</v>
      </c>
      <c r="W936" s="74" t="s">
        <v>21</v>
      </c>
      <c r="X936" s="75">
        <v>0.85</v>
      </c>
      <c r="Y936" s="43"/>
      <c r="Z936" s="43"/>
      <c r="AA936" s="44"/>
      <c r="AB936" s="45">
        <f>ROUND(ROUND(ROUND(G920*Q932,0)*U935,0)*X936,0)</f>
        <v>651</v>
      </c>
      <c r="AC936" s="79"/>
    </row>
    <row r="937" ht="16.5" customHeight="1">
      <c r="A937" s="29">
        <v>63.0</v>
      </c>
      <c r="B937" s="30">
        <v>2313.0</v>
      </c>
      <c r="C937" s="32" t="s">
        <v>977</v>
      </c>
      <c r="D937" s="94"/>
      <c r="E937" s="95"/>
      <c r="F937" s="103"/>
      <c r="G937" s="8"/>
      <c r="H937" s="8"/>
      <c r="I937" s="54"/>
      <c r="J937" s="69"/>
      <c r="K937" s="65"/>
      <c r="L937" s="65"/>
      <c r="M937" s="132"/>
      <c r="N937" s="134"/>
      <c r="O937" s="134"/>
      <c r="P937" s="83"/>
      <c r="Q937" s="90"/>
      <c r="R937" s="91"/>
      <c r="S937" s="118"/>
      <c r="T937" s="41"/>
      <c r="U937" s="42"/>
      <c r="V937" s="43"/>
      <c r="W937" s="43"/>
      <c r="X937" s="44"/>
      <c r="Y937" s="82" t="s">
        <v>30</v>
      </c>
      <c r="Z937" s="83">
        <v>5.0</v>
      </c>
      <c r="AA937" s="84" t="s">
        <v>31</v>
      </c>
      <c r="AB937" s="45">
        <f>ROUND(ROUND(G920*Q932,0)-Z937,0)</f>
        <v>896</v>
      </c>
      <c r="AC937" s="79"/>
    </row>
    <row r="938" ht="16.5" customHeight="1">
      <c r="A938" s="29">
        <v>63.0</v>
      </c>
      <c r="B938" s="30">
        <v>2314.0</v>
      </c>
      <c r="C938" s="32" t="s">
        <v>978</v>
      </c>
      <c r="D938" s="94"/>
      <c r="E938" s="95"/>
      <c r="F938" s="103"/>
      <c r="G938" s="8"/>
      <c r="H938" s="8"/>
      <c r="I938" s="54"/>
      <c r="J938" s="69"/>
      <c r="K938" s="65"/>
      <c r="L938" s="65"/>
      <c r="M938" s="132"/>
      <c r="N938" s="134"/>
      <c r="O938" s="134"/>
      <c r="P938" s="83"/>
      <c r="Q938" s="90"/>
      <c r="R938" s="91"/>
      <c r="S938" s="126"/>
      <c r="T938" s="56"/>
      <c r="U938" s="58"/>
      <c r="V938" s="59" t="s">
        <v>20</v>
      </c>
      <c r="W938" s="41" t="s">
        <v>21</v>
      </c>
      <c r="X938" s="86">
        <v>0.85</v>
      </c>
      <c r="Y938" s="482"/>
      <c r="Z938" s="83"/>
      <c r="AA938" s="84"/>
      <c r="AB938" s="45">
        <f>ROUND(ROUND(ROUND(G920*Q932,0)*X938,0)-Z937,0)</f>
        <v>761</v>
      </c>
      <c r="AC938" s="79"/>
    </row>
    <row r="939" ht="16.5" customHeight="1">
      <c r="A939" s="29">
        <v>63.0</v>
      </c>
      <c r="B939" s="30">
        <v>2315.0</v>
      </c>
      <c r="C939" s="32" t="s">
        <v>979</v>
      </c>
      <c r="D939" s="94"/>
      <c r="E939" s="95"/>
      <c r="F939" s="103"/>
      <c r="G939" s="8"/>
      <c r="H939" s="8"/>
      <c r="I939" s="54"/>
      <c r="J939" s="69"/>
      <c r="K939" s="65"/>
      <c r="L939" s="65"/>
      <c r="M939" s="132"/>
      <c r="N939" s="134"/>
      <c r="O939" s="134"/>
      <c r="P939" s="83"/>
      <c r="Q939" s="90"/>
      <c r="R939" s="91"/>
      <c r="S939" s="128" t="s">
        <v>326</v>
      </c>
      <c r="T939" s="83" t="s">
        <v>21</v>
      </c>
      <c r="U939" s="91">
        <f>$U$297</f>
        <v>0.7</v>
      </c>
      <c r="V939" s="88"/>
      <c r="W939" s="88"/>
      <c r="X939" s="89"/>
      <c r="Y939" s="482"/>
      <c r="Z939" s="90"/>
      <c r="AA939" s="91"/>
      <c r="AB939" s="45">
        <f>ROUND(ROUND(ROUND(G920*Q932,0)*U939,0)-Z937,0)</f>
        <v>626</v>
      </c>
      <c r="AC939" s="79"/>
    </row>
    <row r="940" ht="16.5" customHeight="1">
      <c r="A940" s="29">
        <v>63.0</v>
      </c>
      <c r="B940" s="30">
        <v>2316.0</v>
      </c>
      <c r="C940" s="32" t="s">
        <v>980</v>
      </c>
      <c r="D940" s="94"/>
      <c r="E940" s="95"/>
      <c r="F940" s="103"/>
      <c r="G940" s="8"/>
      <c r="H940" s="8"/>
      <c r="I940" s="54"/>
      <c r="J940" s="69"/>
      <c r="K940" s="65"/>
      <c r="L940" s="65"/>
      <c r="M940" s="132"/>
      <c r="N940" s="134"/>
      <c r="O940" s="134"/>
      <c r="P940" s="83"/>
      <c r="Q940" s="90"/>
      <c r="R940" s="91"/>
      <c r="S940" s="484"/>
      <c r="T940" s="56"/>
      <c r="U940" s="72"/>
      <c r="V940" s="73" t="s">
        <v>20</v>
      </c>
      <c r="W940" s="74" t="s">
        <v>21</v>
      </c>
      <c r="X940" s="92">
        <v>0.85</v>
      </c>
      <c r="Y940" s="482"/>
      <c r="Z940" s="90"/>
      <c r="AA940" s="91"/>
      <c r="AB940" s="45">
        <f>ROUND(ROUND(ROUND(ROUND(G920*Q932,0)*U939,0)*X940,0)-Z937,0)</f>
        <v>531</v>
      </c>
      <c r="AC940" s="79"/>
    </row>
    <row r="941" ht="16.5" customHeight="1">
      <c r="A941" s="29">
        <v>63.0</v>
      </c>
      <c r="B941" s="30">
        <v>2317.0</v>
      </c>
      <c r="C941" s="32" t="s">
        <v>981</v>
      </c>
      <c r="D941" s="94"/>
      <c r="E941" s="95"/>
      <c r="F941" s="103"/>
      <c r="G941" s="8"/>
      <c r="H941" s="8"/>
      <c r="I941" s="54"/>
      <c r="J941" s="69"/>
      <c r="K941" s="65"/>
      <c r="L941" s="65"/>
      <c r="M941" s="132"/>
      <c r="N941" s="134"/>
      <c r="O941" s="134"/>
      <c r="P941" s="83"/>
      <c r="Q941" s="90"/>
      <c r="R941" s="91"/>
      <c r="S941" s="128" t="s">
        <v>329</v>
      </c>
      <c r="T941" s="83" t="s">
        <v>21</v>
      </c>
      <c r="U941" s="91">
        <f>$U$299</f>
        <v>0.85</v>
      </c>
      <c r="V941" s="77"/>
      <c r="W941" s="77"/>
      <c r="X941" s="72"/>
      <c r="Y941" s="101"/>
      <c r="Z941" s="90"/>
      <c r="AA941" s="91"/>
      <c r="AB941" s="45">
        <f>ROUND(ROUND(ROUND(G920*Q932,0)*U941,0)-Z937,0)</f>
        <v>761</v>
      </c>
      <c r="AC941" s="79"/>
    </row>
    <row r="942" ht="16.5" customHeight="1">
      <c r="A942" s="29">
        <v>63.0</v>
      </c>
      <c r="B942" s="30">
        <v>2318.0</v>
      </c>
      <c r="C942" s="32" t="s">
        <v>982</v>
      </c>
      <c r="D942" s="94"/>
      <c r="E942" s="95"/>
      <c r="F942" s="103"/>
      <c r="G942" s="8"/>
      <c r="H942" s="8"/>
      <c r="I942" s="54"/>
      <c r="J942" s="69"/>
      <c r="K942" s="65"/>
      <c r="L942" s="65"/>
      <c r="M942" s="132"/>
      <c r="N942" s="134"/>
      <c r="O942" s="134"/>
      <c r="P942" s="83"/>
      <c r="Q942" s="90"/>
      <c r="R942" s="91"/>
      <c r="S942" s="484"/>
      <c r="T942" s="56"/>
      <c r="U942" s="72"/>
      <c r="V942" s="73" t="s">
        <v>20</v>
      </c>
      <c r="W942" s="74" t="s">
        <v>21</v>
      </c>
      <c r="X942" s="92">
        <v>0.85</v>
      </c>
      <c r="Y942" s="77"/>
      <c r="Z942" s="77"/>
      <c r="AA942" s="72"/>
      <c r="AB942" s="45">
        <f>ROUND(ROUND(ROUND(ROUND(G920*Q932,0)*U941,0)*X942,0)-Z937,0)</f>
        <v>646</v>
      </c>
      <c r="AC942" s="79"/>
    </row>
    <row r="943" ht="16.5" customHeight="1">
      <c r="A943" s="29">
        <v>63.0</v>
      </c>
      <c r="B943" s="30">
        <v>2319.0</v>
      </c>
      <c r="C943" s="32" t="s">
        <v>983</v>
      </c>
      <c r="D943" s="94"/>
      <c r="E943" s="95"/>
      <c r="F943" s="103"/>
      <c r="G943" s="8"/>
      <c r="H943" s="8"/>
      <c r="I943" s="54"/>
      <c r="J943" s="69"/>
      <c r="K943" s="65"/>
      <c r="L943" s="65"/>
      <c r="M943" s="132"/>
      <c r="N943" s="134"/>
      <c r="O943" s="130" t="s">
        <v>27</v>
      </c>
      <c r="P943" s="41"/>
      <c r="Q943" s="135"/>
      <c r="R943" s="68"/>
      <c r="S943" s="118"/>
      <c r="T943" s="41"/>
      <c r="U943" s="42"/>
      <c r="V943" s="43"/>
      <c r="W943" s="43"/>
      <c r="X943" s="43"/>
      <c r="Y943" s="43"/>
      <c r="Z943" s="43"/>
      <c r="AA943" s="44"/>
      <c r="AB943" s="45">
        <f>ROUND(G920*Q944,0)</f>
        <v>644</v>
      </c>
      <c r="AC943" s="79"/>
    </row>
    <row r="944" ht="16.5" customHeight="1">
      <c r="A944" s="29">
        <v>63.0</v>
      </c>
      <c r="B944" s="30">
        <v>2320.0</v>
      </c>
      <c r="C944" s="32" t="s">
        <v>984</v>
      </c>
      <c r="D944" s="94"/>
      <c r="E944" s="95"/>
      <c r="F944" s="103"/>
      <c r="G944" s="8"/>
      <c r="H944" s="8"/>
      <c r="I944" s="54"/>
      <c r="J944" s="69"/>
      <c r="K944" s="65"/>
      <c r="L944" s="65"/>
      <c r="M944" s="132"/>
      <c r="N944" s="134"/>
      <c r="O944" s="482"/>
      <c r="P944" s="83" t="s">
        <v>21</v>
      </c>
      <c r="Q944" s="90">
        <v>0.5</v>
      </c>
      <c r="R944" s="91"/>
      <c r="S944" s="126"/>
      <c r="T944" s="56"/>
      <c r="U944" s="58"/>
      <c r="V944" s="59" t="s">
        <v>20</v>
      </c>
      <c r="W944" s="41" t="s">
        <v>21</v>
      </c>
      <c r="X944" s="60">
        <v>0.85</v>
      </c>
      <c r="Y944" s="43"/>
      <c r="Z944" s="43"/>
      <c r="AA944" s="44"/>
      <c r="AB944" s="45">
        <f>ROUND(ROUND(G920*Q944,0)*X944,0)</f>
        <v>547</v>
      </c>
      <c r="AC944" s="79"/>
    </row>
    <row r="945" ht="16.5" customHeight="1">
      <c r="A945" s="29">
        <v>63.0</v>
      </c>
      <c r="B945" s="30">
        <v>2321.0</v>
      </c>
      <c r="C945" s="32" t="s">
        <v>985</v>
      </c>
      <c r="D945" s="94"/>
      <c r="E945" s="95"/>
      <c r="F945" s="103"/>
      <c r="G945" s="8"/>
      <c r="H945" s="8"/>
      <c r="I945" s="54"/>
      <c r="J945" s="69"/>
      <c r="K945" s="65"/>
      <c r="L945" s="65"/>
      <c r="M945" s="132"/>
      <c r="N945" s="134"/>
      <c r="O945" s="482"/>
      <c r="P945" s="83"/>
      <c r="Q945" s="90"/>
      <c r="R945" s="91"/>
      <c r="S945" s="128" t="s">
        <v>326</v>
      </c>
      <c r="T945" s="41" t="s">
        <v>21</v>
      </c>
      <c r="U945" s="68">
        <f>$U$297</f>
        <v>0.7</v>
      </c>
      <c r="V945" s="88"/>
      <c r="W945" s="88"/>
      <c r="X945" s="88"/>
      <c r="Y945" s="88"/>
      <c r="Z945" s="88"/>
      <c r="AA945" s="89"/>
      <c r="AB945" s="45">
        <f>ROUND(ROUND(G920*Q944,0)*U945,0)</f>
        <v>451</v>
      </c>
      <c r="AC945" s="79"/>
    </row>
    <row r="946" ht="16.5" customHeight="1">
      <c r="A946" s="29">
        <v>63.0</v>
      </c>
      <c r="B946" s="30">
        <v>2322.0</v>
      </c>
      <c r="C946" s="32" t="s">
        <v>986</v>
      </c>
      <c r="D946" s="94"/>
      <c r="E946" s="95"/>
      <c r="F946" s="103"/>
      <c r="G946" s="8"/>
      <c r="H946" s="8"/>
      <c r="I946" s="54"/>
      <c r="J946" s="69"/>
      <c r="K946" s="65"/>
      <c r="L946" s="65"/>
      <c r="M946" s="132"/>
      <c r="N946" s="134"/>
      <c r="O946" s="482"/>
      <c r="P946" s="83"/>
      <c r="Q946" s="90"/>
      <c r="R946" s="91"/>
      <c r="S946" s="484"/>
      <c r="T946" s="56"/>
      <c r="U946" s="72"/>
      <c r="V946" s="73" t="s">
        <v>20</v>
      </c>
      <c r="W946" s="74" t="s">
        <v>21</v>
      </c>
      <c r="X946" s="75">
        <v>0.85</v>
      </c>
      <c r="Y946" s="43"/>
      <c r="Z946" s="43"/>
      <c r="AA946" s="44"/>
      <c r="AB946" s="45">
        <f>ROUND(ROUND(ROUND(G920*Q944,0)*U945,0)*X946,0)</f>
        <v>383</v>
      </c>
      <c r="AC946" s="79"/>
    </row>
    <row r="947" ht="16.5" customHeight="1">
      <c r="A947" s="29">
        <v>63.0</v>
      </c>
      <c r="B947" s="30">
        <v>2323.0</v>
      </c>
      <c r="C947" s="32" t="s">
        <v>987</v>
      </c>
      <c r="D947" s="94"/>
      <c r="E947" s="95"/>
      <c r="F947" s="103"/>
      <c r="G947" s="8"/>
      <c r="H947" s="8"/>
      <c r="I947" s="54"/>
      <c r="J947" s="69"/>
      <c r="K947" s="65"/>
      <c r="L947" s="65"/>
      <c r="M947" s="132"/>
      <c r="N947" s="134"/>
      <c r="O947" s="134"/>
      <c r="P947" s="83"/>
      <c r="Q947" s="90"/>
      <c r="R947" s="91"/>
      <c r="S947" s="128" t="s">
        <v>329</v>
      </c>
      <c r="T947" s="41" t="s">
        <v>21</v>
      </c>
      <c r="U947" s="68">
        <f>$U$299</f>
        <v>0.85</v>
      </c>
      <c r="V947" s="77"/>
      <c r="W947" s="77"/>
      <c r="X947" s="77"/>
      <c r="Y947" s="77"/>
      <c r="Z947" s="77"/>
      <c r="AA947" s="72"/>
      <c r="AB947" s="45">
        <f>ROUND(ROUND(G920*Q944,0)*U947,0)</f>
        <v>547</v>
      </c>
      <c r="AC947" s="79"/>
    </row>
    <row r="948" ht="16.5" customHeight="1">
      <c r="A948" s="29">
        <v>63.0</v>
      </c>
      <c r="B948" s="30">
        <v>2324.0</v>
      </c>
      <c r="C948" s="32" t="s">
        <v>988</v>
      </c>
      <c r="D948" s="94"/>
      <c r="E948" s="95"/>
      <c r="F948" s="103"/>
      <c r="G948" s="8"/>
      <c r="H948" s="8"/>
      <c r="I948" s="54"/>
      <c r="J948" s="69"/>
      <c r="K948" s="65"/>
      <c r="L948" s="65"/>
      <c r="M948" s="132"/>
      <c r="N948" s="134"/>
      <c r="O948" s="134"/>
      <c r="P948" s="83"/>
      <c r="Q948" s="90"/>
      <c r="R948" s="91"/>
      <c r="S948" s="484"/>
      <c r="T948" s="56"/>
      <c r="U948" s="72"/>
      <c r="V948" s="73" t="s">
        <v>20</v>
      </c>
      <c r="W948" s="74" t="s">
        <v>21</v>
      </c>
      <c r="X948" s="75">
        <v>0.85</v>
      </c>
      <c r="Y948" s="43"/>
      <c r="Z948" s="43"/>
      <c r="AA948" s="44"/>
      <c r="AB948" s="45">
        <f>ROUND(ROUND(ROUND(G920*Q944,0)*U947,0)*X948,0)</f>
        <v>465</v>
      </c>
      <c r="AC948" s="79"/>
    </row>
    <row r="949" ht="16.5" customHeight="1">
      <c r="A949" s="29">
        <v>63.0</v>
      </c>
      <c r="B949" s="30">
        <v>2325.0</v>
      </c>
      <c r="C949" s="32" t="s">
        <v>989</v>
      </c>
      <c r="D949" s="94"/>
      <c r="E949" s="95"/>
      <c r="F949" s="103"/>
      <c r="G949" s="8"/>
      <c r="H949" s="8"/>
      <c r="I949" s="54"/>
      <c r="J949" s="69"/>
      <c r="K949" s="65"/>
      <c r="L949" s="65"/>
      <c r="M949" s="132"/>
      <c r="N949" s="134"/>
      <c r="O949" s="134"/>
      <c r="P949" s="83"/>
      <c r="Q949" s="90"/>
      <c r="R949" s="91"/>
      <c r="S949" s="118"/>
      <c r="T949" s="41"/>
      <c r="U949" s="42"/>
      <c r="V949" s="43"/>
      <c r="W949" s="43"/>
      <c r="X949" s="44"/>
      <c r="Y949" s="82" t="s">
        <v>30</v>
      </c>
      <c r="Z949" s="83">
        <v>5.0</v>
      </c>
      <c r="AA949" s="84" t="s">
        <v>31</v>
      </c>
      <c r="AB949" s="45">
        <f>ROUND(ROUND(G920*Q944,0)-Z949,0)</f>
        <v>639</v>
      </c>
      <c r="AC949" s="79"/>
    </row>
    <row r="950" ht="16.5" customHeight="1">
      <c r="A950" s="29">
        <v>63.0</v>
      </c>
      <c r="B950" s="30">
        <v>2326.0</v>
      </c>
      <c r="C950" s="32" t="s">
        <v>990</v>
      </c>
      <c r="D950" s="94"/>
      <c r="E950" s="95"/>
      <c r="F950" s="103"/>
      <c r="G950" s="8"/>
      <c r="H950" s="8"/>
      <c r="I950" s="54"/>
      <c r="J950" s="69"/>
      <c r="K950" s="65"/>
      <c r="L950" s="65"/>
      <c r="M950" s="132"/>
      <c r="N950" s="134"/>
      <c r="O950" s="134"/>
      <c r="P950" s="83"/>
      <c r="Q950" s="90"/>
      <c r="R950" s="91"/>
      <c r="S950" s="126"/>
      <c r="T950" s="56"/>
      <c r="U950" s="58"/>
      <c r="V950" s="59" t="s">
        <v>20</v>
      </c>
      <c r="W950" s="41" t="s">
        <v>21</v>
      </c>
      <c r="X950" s="86">
        <v>0.85</v>
      </c>
      <c r="Y950" s="482"/>
      <c r="Z950" s="83"/>
      <c r="AA950" s="84"/>
      <c r="AB950" s="45">
        <f>ROUND(ROUND(ROUND(G920*Q944,0)*X950,0)-Z949,0)</f>
        <v>542</v>
      </c>
      <c r="AC950" s="79"/>
    </row>
    <row r="951" ht="16.5" customHeight="1">
      <c r="A951" s="29">
        <v>63.0</v>
      </c>
      <c r="B951" s="30">
        <v>2327.0</v>
      </c>
      <c r="C951" s="32" t="s">
        <v>991</v>
      </c>
      <c r="D951" s="94"/>
      <c r="E951" s="95"/>
      <c r="F951" s="103"/>
      <c r="G951" s="8"/>
      <c r="H951" s="8"/>
      <c r="I951" s="54"/>
      <c r="J951" s="69"/>
      <c r="K951" s="65"/>
      <c r="L951" s="65"/>
      <c r="M951" s="132"/>
      <c r="N951" s="134"/>
      <c r="O951" s="134"/>
      <c r="P951" s="83"/>
      <c r="Q951" s="90"/>
      <c r="R951" s="91"/>
      <c r="S951" s="128" t="s">
        <v>326</v>
      </c>
      <c r="T951" s="83" t="s">
        <v>21</v>
      </c>
      <c r="U951" s="91">
        <f>$U$297</f>
        <v>0.7</v>
      </c>
      <c r="V951" s="88"/>
      <c r="W951" s="88"/>
      <c r="X951" s="89"/>
      <c r="Y951" s="482"/>
      <c r="Z951" s="90"/>
      <c r="AA951" s="91"/>
      <c r="AB951" s="45">
        <f>ROUND(ROUND(ROUND(G920*Q944,0)*U951,0)-Z949,0)</f>
        <v>446</v>
      </c>
      <c r="AC951" s="79"/>
    </row>
    <row r="952" ht="16.5" customHeight="1">
      <c r="A952" s="29">
        <v>63.0</v>
      </c>
      <c r="B952" s="30">
        <v>2328.0</v>
      </c>
      <c r="C952" s="32" t="s">
        <v>992</v>
      </c>
      <c r="D952" s="94"/>
      <c r="E952" s="95"/>
      <c r="F952" s="103"/>
      <c r="G952" s="8"/>
      <c r="H952" s="8"/>
      <c r="I952" s="54"/>
      <c r="J952" s="69"/>
      <c r="K952" s="65"/>
      <c r="L952" s="65"/>
      <c r="M952" s="132"/>
      <c r="N952" s="134"/>
      <c r="O952" s="134"/>
      <c r="P952" s="83"/>
      <c r="Q952" s="90"/>
      <c r="R952" s="91"/>
      <c r="S952" s="484"/>
      <c r="T952" s="56"/>
      <c r="U952" s="72"/>
      <c r="V952" s="73" t="s">
        <v>20</v>
      </c>
      <c r="W952" s="74" t="s">
        <v>21</v>
      </c>
      <c r="X952" s="92">
        <v>0.85</v>
      </c>
      <c r="Y952" s="482"/>
      <c r="Z952" s="90"/>
      <c r="AA952" s="91"/>
      <c r="AB952" s="45">
        <f>ROUND(ROUND(ROUND(ROUND(G920*Q944,0)*U951,0)*X952,0)-Z949,0)</f>
        <v>378</v>
      </c>
      <c r="AC952" s="79"/>
    </row>
    <row r="953" ht="16.5" customHeight="1">
      <c r="A953" s="29">
        <v>63.0</v>
      </c>
      <c r="B953" s="30">
        <v>2329.0</v>
      </c>
      <c r="C953" s="32" t="s">
        <v>993</v>
      </c>
      <c r="D953" s="94"/>
      <c r="E953" s="95"/>
      <c r="F953" s="103"/>
      <c r="G953" s="8"/>
      <c r="H953" s="8"/>
      <c r="I953" s="54"/>
      <c r="J953" s="69"/>
      <c r="K953" s="65"/>
      <c r="L953" s="65"/>
      <c r="M953" s="132"/>
      <c r="N953" s="134"/>
      <c r="O953" s="134"/>
      <c r="P953" s="83"/>
      <c r="Q953" s="90"/>
      <c r="R953" s="91"/>
      <c r="S953" s="128" t="s">
        <v>329</v>
      </c>
      <c r="T953" s="83" t="s">
        <v>21</v>
      </c>
      <c r="U953" s="91">
        <f>$U$299</f>
        <v>0.85</v>
      </c>
      <c r="V953" s="77"/>
      <c r="W953" s="77"/>
      <c r="X953" s="72"/>
      <c r="Y953" s="482"/>
      <c r="Z953" s="90"/>
      <c r="AA953" s="91"/>
      <c r="AB953" s="45">
        <f>ROUND(ROUND(ROUND(G920*Q944,0)*U953,0)-Z949,0)</f>
        <v>542</v>
      </c>
      <c r="AC953" s="79"/>
    </row>
    <row r="954" ht="16.5" customHeight="1">
      <c r="A954" s="29">
        <v>63.0</v>
      </c>
      <c r="B954" s="30">
        <v>2330.0</v>
      </c>
      <c r="C954" s="32" t="s">
        <v>994</v>
      </c>
      <c r="D954" s="94"/>
      <c r="E954" s="95"/>
      <c r="F954" s="103"/>
      <c r="G954" s="8"/>
      <c r="H954" s="8"/>
      <c r="I954" s="54"/>
      <c r="J954" s="69"/>
      <c r="K954" s="65"/>
      <c r="L954" s="65"/>
      <c r="M954" s="132"/>
      <c r="N954" s="138"/>
      <c r="O954" s="138"/>
      <c r="P954" s="56"/>
      <c r="Q954" s="77"/>
      <c r="R954" s="72"/>
      <c r="S954" s="484"/>
      <c r="T954" s="56"/>
      <c r="U954" s="72"/>
      <c r="V954" s="73" t="s">
        <v>20</v>
      </c>
      <c r="W954" s="74" t="s">
        <v>21</v>
      </c>
      <c r="X954" s="92">
        <v>0.85</v>
      </c>
      <c r="Y954" s="484"/>
      <c r="Z954" s="77"/>
      <c r="AA954" s="72"/>
      <c r="AB954" s="45">
        <f>ROUND(ROUND(ROUND(ROUND(G920*Q944,0)*U953,0)*X954,0)-Z949,0)</f>
        <v>460</v>
      </c>
      <c r="AC954" s="79"/>
    </row>
    <row r="955" ht="16.5" customHeight="1">
      <c r="A955" s="29">
        <v>63.0</v>
      </c>
      <c r="B955" s="30">
        <v>1471.0</v>
      </c>
      <c r="C955" s="32" t="s">
        <v>995</v>
      </c>
      <c r="D955" s="94"/>
      <c r="E955" s="95"/>
      <c r="F955" s="82" t="s">
        <v>812</v>
      </c>
      <c r="G955" s="152"/>
      <c r="H955" s="152"/>
      <c r="I955" s="153"/>
      <c r="J955" s="52"/>
      <c r="K955" s="8"/>
      <c r="L955" s="53"/>
      <c r="M955" s="54"/>
      <c r="N955" s="157"/>
      <c r="O955" s="158"/>
      <c r="P955" s="7"/>
      <c r="Q955" s="7"/>
      <c r="R955" s="7"/>
      <c r="S955" s="118"/>
      <c r="T955" s="41"/>
      <c r="U955" s="42"/>
      <c r="V955" s="43"/>
      <c r="W955" s="43"/>
      <c r="X955" s="43"/>
      <c r="Y955" s="43"/>
      <c r="Z955" s="43"/>
      <c r="AA955" s="44"/>
      <c r="AB955" s="45">
        <f>ROUND(G956,0)</f>
        <v>1149</v>
      </c>
      <c r="AC955" s="79"/>
    </row>
    <row r="956" ht="16.5" customHeight="1">
      <c r="A956" s="29">
        <v>63.0</v>
      </c>
      <c r="B956" s="30">
        <v>2331.0</v>
      </c>
      <c r="C956" s="32" t="s">
        <v>996</v>
      </c>
      <c r="D956" s="94"/>
      <c r="E956" s="95"/>
      <c r="F956" s="482"/>
      <c r="G956" s="50">
        <v>1149.0</v>
      </c>
      <c r="H956" s="8" t="s">
        <v>9</v>
      </c>
      <c r="I956" s="95"/>
      <c r="J956" s="52"/>
      <c r="K956" s="8"/>
      <c r="L956" s="53"/>
      <c r="M956" s="54"/>
      <c r="N956" s="159"/>
      <c r="O956" s="160"/>
      <c r="P956" s="8"/>
      <c r="Q956" s="8"/>
      <c r="R956" s="8"/>
      <c r="S956" s="126"/>
      <c r="T956" s="56"/>
      <c r="U956" s="58"/>
      <c r="V956" s="59" t="s">
        <v>20</v>
      </c>
      <c r="W956" s="41" t="s">
        <v>21</v>
      </c>
      <c r="X956" s="60">
        <v>0.85</v>
      </c>
      <c r="Y956" s="43"/>
      <c r="Z956" s="43"/>
      <c r="AA956" s="44"/>
      <c r="AB956" s="45">
        <f>ROUND(G956*X956,0)</f>
        <v>977</v>
      </c>
      <c r="AC956" s="79"/>
    </row>
    <row r="957" ht="16.5" customHeight="1">
      <c r="A957" s="29">
        <v>63.0</v>
      </c>
      <c r="B957" s="30">
        <v>1472.0</v>
      </c>
      <c r="C957" s="32" t="s">
        <v>997</v>
      </c>
      <c r="D957" s="94"/>
      <c r="E957" s="95"/>
      <c r="F957" s="94"/>
      <c r="G957" s="140"/>
      <c r="H957" s="140"/>
      <c r="I957" s="95"/>
      <c r="J957" s="52"/>
      <c r="K957" s="8"/>
      <c r="L957" s="53"/>
      <c r="M957" s="144"/>
      <c r="N957" s="161"/>
      <c r="O957" s="162"/>
      <c r="P957" s="8"/>
      <c r="Q957" s="8"/>
      <c r="R957" s="8"/>
      <c r="S957" s="128" t="s">
        <v>326</v>
      </c>
      <c r="T957" s="41" t="s">
        <v>21</v>
      </c>
      <c r="U957" s="68">
        <f>$U$297</f>
        <v>0.7</v>
      </c>
      <c r="V957" s="88"/>
      <c r="W957" s="88"/>
      <c r="X957" s="88"/>
      <c r="Y957" s="88"/>
      <c r="Z957" s="88"/>
      <c r="AA957" s="89"/>
      <c r="AB957" s="45">
        <f>ROUND(G956*U957,0)</f>
        <v>804</v>
      </c>
      <c r="AC957" s="79"/>
    </row>
    <row r="958" ht="16.5" customHeight="1">
      <c r="A958" s="29">
        <v>63.0</v>
      </c>
      <c r="B958" s="30">
        <v>2332.0</v>
      </c>
      <c r="C958" s="32" t="s">
        <v>998</v>
      </c>
      <c r="D958" s="94"/>
      <c r="E958" s="95"/>
      <c r="F958" s="94"/>
      <c r="G958" s="140"/>
      <c r="H958" s="140"/>
      <c r="I958" s="95"/>
      <c r="J958" s="52"/>
      <c r="K958" s="8"/>
      <c r="L958" s="53"/>
      <c r="M958" s="144"/>
      <c r="N958" s="161"/>
      <c r="O958" s="162"/>
      <c r="P958" s="8"/>
      <c r="Q958" s="8"/>
      <c r="R958" s="8"/>
      <c r="S958" s="484"/>
      <c r="T958" s="56"/>
      <c r="U958" s="72"/>
      <c r="V958" s="73" t="s">
        <v>20</v>
      </c>
      <c r="W958" s="74" t="s">
        <v>21</v>
      </c>
      <c r="X958" s="75">
        <v>0.85</v>
      </c>
      <c r="Y958" s="43"/>
      <c r="Z958" s="43"/>
      <c r="AA958" s="44"/>
      <c r="AB958" s="45">
        <f>ROUND(ROUND(G956*U957,0)*X958,0)</f>
        <v>683</v>
      </c>
      <c r="AC958" s="79"/>
    </row>
    <row r="959" ht="16.5" customHeight="1">
      <c r="A959" s="29">
        <v>63.0</v>
      </c>
      <c r="B959" s="30">
        <v>1473.0</v>
      </c>
      <c r="C959" s="32" t="s">
        <v>999</v>
      </c>
      <c r="D959" s="94"/>
      <c r="E959" s="95"/>
      <c r="F959" s="94"/>
      <c r="G959" s="140"/>
      <c r="H959" s="140"/>
      <c r="I959" s="95"/>
      <c r="J959" s="52"/>
      <c r="K959" s="8"/>
      <c r="L959" s="53"/>
      <c r="M959" s="144"/>
      <c r="N959" s="161"/>
      <c r="O959" s="162"/>
      <c r="P959" s="8"/>
      <c r="Q959" s="8"/>
      <c r="R959" s="54"/>
      <c r="S959" s="128" t="s">
        <v>329</v>
      </c>
      <c r="T959" s="41" t="s">
        <v>21</v>
      </c>
      <c r="U959" s="68">
        <f>$U$299</f>
        <v>0.85</v>
      </c>
      <c r="V959" s="77"/>
      <c r="W959" s="77"/>
      <c r="X959" s="77"/>
      <c r="Y959" s="77"/>
      <c r="Z959" s="77"/>
      <c r="AA959" s="72"/>
      <c r="AB959" s="45">
        <f>ROUND(G956*U959,0)</f>
        <v>977</v>
      </c>
      <c r="AC959" s="79"/>
    </row>
    <row r="960" ht="16.5" customHeight="1">
      <c r="A960" s="29">
        <v>63.0</v>
      </c>
      <c r="B960" s="30">
        <v>2333.0</v>
      </c>
      <c r="C960" s="32" t="s">
        <v>1000</v>
      </c>
      <c r="D960" s="94"/>
      <c r="E960" s="95"/>
      <c r="F960" s="94"/>
      <c r="G960" s="140"/>
      <c r="H960" s="140"/>
      <c r="I960" s="95"/>
      <c r="J960" s="52"/>
      <c r="K960" s="8"/>
      <c r="L960" s="53"/>
      <c r="M960" s="144"/>
      <c r="N960" s="161"/>
      <c r="O960" s="162"/>
      <c r="P960" s="8"/>
      <c r="Q960" s="8"/>
      <c r="R960" s="54"/>
      <c r="S960" s="484"/>
      <c r="T960" s="56"/>
      <c r="U960" s="72"/>
      <c r="V960" s="73" t="s">
        <v>20</v>
      </c>
      <c r="W960" s="74" t="s">
        <v>21</v>
      </c>
      <c r="X960" s="75">
        <v>0.85</v>
      </c>
      <c r="Y960" s="43"/>
      <c r="Z960" s="43"/>
      <c r="AA960" s="44"/>
      <c r="AB960" s="45">
        <f>ROUND(ROUND(G956*U959,0)*X960,0)</f>
        <v>830</v>
      </c>
      <c r="AC960" s="79"/>
    </row>
    <row r="961" ht="16.5" customHeight="1">
      <c r="A961" s="29">
        <v>63.0</v>
      </c>
      <c r="B961" s="30">
        <v>2334.0</v>
      </c>
      <c r="C961" s="32" t="s">
        <v>1001</v>
      </c>
      <c r="D961" s="94"/>
      <c r="E961" s="95"/>
      <c r="F961" s="94"/>
      <c r="G961" s="140"/>
      <c r="H961" s="140"/>
      <c r="I961" s="95"/>
      <c r="J961" s="52"/>
      <c r="K961" s="8"/>
      <c r="L961" s="53"/>
      <c r="M961" s="144"/>
      <c r="N961" s="161"/>
      <c r="O961" s="162"/>
      <c r="P961" s="8"/>
      <c r="Q961" s="8"/>
      <c r="R961" s="54"/>
      <c r="S961" s="118"/>
      <c r="T961" s="41"/>
      <c r="U961" s="42"/>
      <c r="V961" s="43"/>
      <c r="W961" s="43"/>
      <c r="X961" s="44"/>
      <c r="Y961" s="82" t="s">
        <v>30</v>
      </c>
      <c r="Z961" s="83">
        <v>5.0</v>
      </c>
      <c r="AA961" s="84" t="s">
        <v>31</v>
      </c>
      <c r="AB961" s="45">
        <f>ROUND(G956-Z961,0)</f>
        <v>1144</v>
      </c>
      <c r="AC961" s="79"/>
    </row>
    <row r="962" ht="16.5" customHeight="1">
      <c r="A962" s="29">
        <v>63.0</v>
      </c>
      <c r="B962" s="30">
        <v>2335.0</v>
      </c>
      <c r="C962" s="32" t="s">
        <v>1002</v>
      </c>
      <c r="D962" s="94"/>
      <c r="E962" s="95"/>
      <c r="F962" s="94"/>
      <c r="G962" s="140"/>
      <c r="H962" s="140"/>
      <c r="I962" s="95"/>
      <c r="J962" s="52"/>
      <c r="K962" s="8"/>
      <c r="L962" s="53"/>
      <c r="M962" s="144"/>
      <c r="N962" s="161"/>
      <c r="O962" s="162"/>
      <c r="P962" s="8"/>
      <c r="Q962" s="8"/>
      <c r="R962" s="8"/>
      <c r="S962" s="126"/>
      <c r="T962" s="56"/>
      <c r="U962" s="58"/>
      <c r="V962" s="59" t="s">
        <v>20</v>
      </c>
      <c r="W962" s="41" t="s">
        <v>21</v>
      </c>
      <c r="X962" s="86">
        <v>0.85</v>
      </c>
      <c r="Y962" s="482"/>
      <c r="Z962" s="83"/>
      <c r="AA962" s="84"/>
      <c r="AB962" s="45">
        <f>ROUND(ROUND(G956*X962,0)-Z961,0)</f>
        <v>972</v>
      </c>
      <c r="AC962" s="79"/>
    </row>
    <row r="963" ht="16.5" customHeight="1">
      <c r="A963" s="29">
        <v>63.0</v>
      </c>
      <c r="B963" s="30">
        <v>2336.0</v>
      </c>
      <c r="C963" s="32" t="s">
        <v>1003</v>
      </c>
      <c r="D963" s="94"/>
      <c r="E963" s="95"/>
      <c r="F963" s="94"/>
      <c r="G963" s="140"/>
      <c r="H963" s="140"/>
      <c r="I963" s="95"/>
      <c r="J963" s="52"/>
      <c r="K963" s="8"/>
      <c r="L963" s="53"/>
      <c r="M963" s="144"/>
      <c r="N963" s="161"/>
      <c r="O963" s="162"/>
      <c r="P963" s="8"/>
      <c r="Q963" s="8"/>
      <c r="R963" s="8"/>
      <c r="S963" s="128" t="s">
        <v>326</v>
      </c>
      <c r="T963" s="83" t="s">
        <v>21</v>
      </c>
      <c r="U963" s="91">
        <f>$U$297</f>
        <v>0.7</v>
      </c>
      <c r="V963" s="88"/>
      <c r="W963" s="88"/>
      <c r="X963" s="89"/>
      <c r="Y963" s="482"/>
      <c r="Z963" s="90"/>
      <c r="AA963" s="91"/>
      <c r="AB963" s="45">
        <f>ROUND(ROUND(G956*U963,0)-Z961,0)</f>
        <v>799</v>
      </c>
      <c r="AC963" s="79"/>
    </row>
    <row r="964" ht="16.5" customHeight="1">
      <c r="A964" s="29">
        <v>63.0</v>
      </c>
      <c r="B964" s="30">
        <v>2337.0</v>
      </c>
      <c r="C964" s="32" t="s">
        <v>1004</v>
      </c>
      <c r="D964" s="94"/>
      <c r="E964" s="95"/>
      <c r="F964" s="94"/>
      <c r="G964" s="140"/>
      <c r="H964" s="140"/>
      <c r="I964" s="95"/>
      <c r="J964" s="52"/>
      <c r="K964" s="8"/>
      <c r="L964" s="53"/>
      <c r="M964" s="144"/>
      <c r="N964" s="161"/>
      <c r="O964" s="162"/>
      <c r="P964" s="8"/>
      <c r="Q964" s="8"/>
      <c r="R964" s="8"/>
      <c r="S964" s="484"/>
      <c r="T964" s="56"/>
      <c r="U964" s="72"/>
      <c r="V964" s="73" t="s">
        <v>20</v>
      </c>
      <c r="W964" s="74" t="s">
        <v>21</v>
      </c>
      <c r="X964" s="92">
        <v>0.85</v>
      </c>
      <c r="Y964" s="482"/>
      <c r="Z964" s="90"/>
      <c r="AA964" s="91"/>
      <c r="AB964" s="45">
        <f>ROUND(ROUND(ROUND(G956*U963,0)*X964,0)-Z961,0)</f>
        <v>678</v>
      </c>
      <c r="AC964" s="79"/>
    </row>
    <row r="965" ht="16.5" customHeight="1">
      <c r="A965" s="29">
        <v>63.0</v>
      </c>
      <c r="B965" s="30">
        <v>2338.0</v>
      </c>
      <c r="C965" s="32" t="s">
        <v>1005</v>
      </c>
      <c r="D965" s="94"/>
      <c r="E965" s="95"/>
      <c r="F965" s="94"/>
      <c r="G965" s="140"/>
      <c r="H965" s="140"/>
      <c r="I965" s="95"/>
      <c r="J965" s="52"/>
      <c r="K965" s="8"/>
      <c r="L965" s="53"/>
      <c r="M965" s="144"/>
      <c r="N965" s="161"/>
      <c r="O965" s="162"/>
      <c r="P965" s="8"/>
      <c r="Q965" s="8"/>
      <c r="R965" s="8"/>
      <c r="S965" s="128" t="s">
        <v>329</v>
      </c>
      <c r="T965" s="83" t="s">
        <v>21</v>
      </c>
      <c r="U965" s="91">
        <f>$U$299</f>
        <v>0.85</v>
      </c>
      <c r="V965" s="77"/>
      <c r="W965" s="77"/>
      <c r="X965" s="72"/>
      <c r="Y965" s="482"/>
      <c r="Z965" s="90"/>
      <c r="AA965" s="91"/>
      <c r="AB965" s="45">
        <f>ROUND(ROUND(G956*U965,0)-Z961,0)</f>
        <v>972</v>
      </c>
      <c r="AC965" s="79"/>
    </row>
    <row r="966" ht="16.5" customHeight="1">
      <c r="A966" s="29">
        <v>63.0</v>
      </c>
      <c r="B966" s="30">
        <v>2339.0</v>
      </c>
      <c r="C966" s="32" t="s">
        <v>1006</v>
      </c>
      <c r="D966" s="94"/>
      <c r="E966" s="95"/>
      <c r="F966" s="94"/>
      <c r="G966" s="140"/>
      <c r="H966" s="140"/>
      <c r="I966" s="95"/>
      <c r="J966" s="52"/>
      <c r="K966" s="8"/>
      <c r="L966" s="53"/>
      <c r="M966" s="144"/>
      <c r="N966" s="161"/>
      <c r="O966" s="162"/>
      <c r="P966" s="8"/>
      <c r="Q966" s="8"/>
      <c r="R966" s="8"/>
      <c r="S966" s="484"/>
      <c r="T966" s="56"/>
      <c r="U966" s="72"/>
      <c r="V966" s="73" t="s">
        <v>20</v>
      </c>
      <c r="W966" s="74" t="s">
        <v>21</v>
      </c>
      <c r="X966" s="92">
        <v>0.85</v>
      </c>
      <c r="Y966" s="484"/>
      <c r="Z966" s="77"/>
      <c r="AA966" s="72"/>
      <c r="AB966" s="45">
        <f>ROUND(ROUND(ROUND(G956*U965,0)*X966,0)-Z961,0)</f>
        <v>825</v>
      </c>
      <c r="AC966" s="79"/>
    </row>
    <row r="967" ht="16.5" customHeight="1">
      <c r="A967" s="29">
        <v>63.0</v>
      </c>
      <c r="B967" s="30">
        <v>1474.0</v>
      </c>
      <c r="C967" s="32" t="s">
        <v>1007</v>
      </c>
      <c r="D967" s="94"/>
      <c r="E967" s="95"/>
      <c r="F967" s="127"/>
      <c r="G967" s="8"/>
      <c r="H967" s="8"/>
      <c r="I967" s="54"/>
      <c r="J967" s="69"/>
      <c r="K967" s="65"/>
      <c r="L967" s="65"/>
      <c r="M967" s="54"/>
      <c r="N967" s="33" t="s">
        <v>23</v>
      </c>
      <c r="O967" s="130" t="s">
        <v>24</v>
      </c>
      <c r="P967" s="7"/>
      <c r="Q967" s="7"/>
      <c r="R967" s="39"/>
      <c r="S967" s="118"/>
      <c r="T967" s="41"/>
      <c r="U967" s="42"/>
      <c r="V967" s="43"/>
      <c r="W967" s="43"/>
      <c r="X967" s="43"/>
      <c r="Y967" s="43"/>
      <c r="Z967" s="43"/>
      <c r="AA967" s="44"/>
      <c r="AB967" s="45">
        <f>ROUND(G956*Q968,0)</f>
        <v>804</v>
      </c>
      <c r="AC967" s="79"/>
    </row>
    <row r="968" ht="16.5" customHeight="1">
      <c r="A968" s="29">
        <v>63.0</v>
      </c>
      <c r="B968" s="30">
        <v>2340.0</v>
      </c>
      <c r="C968" s="32" t="s">
        <v>1008</v>
      </c>
      <c r="D968" s="94"/>
      <c r="E968" s="95"/>
      <c r="F968" s="127"/>
      <c r="G968" s="140"/>
      <c r="H968" s="8"/>
      <c r="I968" s="54"/>
      <c r="J968" s="69"/>
      <c r="K968" s="65"/>
      <c r="L968" s="65"/>
      <c r="M968" s="54"/>
      <c r="N968" s="481"/>
      <c r="O968" s="482"/>
      <c r="P968" s="83" t="s">
        <v>21</v>
      </c>
      <c r="Q968" s="90">
        <v>0.7</v>
      </c>
      <c r="R968" s="54"/>
      <c r="S968" s="126"/>
      <c r="T968" s="56"/>
      <c r="U968" s="58"/>
      <c r="V968" s="59" t="s">
        <v>20</v>
      </c>
      <c r="W968" s="41" t="s">
        <v>21</v>
      </c>
      <c r="X968" s="60">
        <v>0.85</v>
      </c>
      <c r="Y968" s="43"/>
      <c r="Z968" s="43"/>
      <c r="AA968" s="44"/>
      <c r="AB968" s="45">
        <f>ROUND(ROUND(G956*Q968,0)*X968,0)</f>
        <v>683</v>
      </c>
      <c r="AC968" s="79"/>
    </row>
    <row r="969" ht="16.5" customHeight="1">
      <c r="A969" s="29">
        <v>63.0</v>
      </c>
      <c r="B969" s="30">
        <v>1475.0</v>
      </c>
      <c r="C969" s="32" t="s">
        <v>1009</v>
      </c>
      <c r="D969" s="94"/>
      <c r="E969" s="95"/>
      <c r="F969" s="103"/>
      <c r="G969" s="8"/>
      <c r="H969" s="8"/>
      <c r="I969" s="54"/>
      <c r="J969" s="69"/>
      <c r="K969" s="65"/>
      <c r="L969" s="65"/>
      <c r="M969" s="132"/>
      <c r="N969" s="481"/>
      <c r="O969" s="482"/>
      <c r="P969" s="83"/>
      <c r="Q969" s="90"/>
      <c r="R969" s="91"/>
      <c r="S969" s="128" t="s">
        <v>326</v>
      </c>
      <c r="T969" s="41" t="s">
        <v>21</v>
      </c>
      <c r="U969" s="68">
        <f>$U$297</f>
        <v>0.7</v>
      </c>
      <c r="V969" s="88"/>
      <c r="W969" s="88"/>
      <c r="X969" s="88"/>
      <c r="Y969" s="88"/>
      <c r="Z969" s="88"/>
      <c r="AA969" s="89"/>
      <c r="AB969" s="45">
        <f>ROUND(ROUND(G956*Q968,0)*U969,0)</f>
        <v>563</v>
      </c>
      <c r="AC969" s="79"/>
    </row>
    <row r="970" ht="16.5" customHeight="1">
      <c r="A970" s="29">
        <v>63.0</v>
      </c>
      <c r="B970" s="30">
        <v>2341.0</v>
      </c>
      <c r="C970" s="32" t="s">
        <v>1010</v>
      </c>
      <c r="D970" s="94"/>
      <c r="E970" s="95"/>
      <c r="F970" s="103"/>
      <c r="G970" s="8"/>
      <c r="H970" s="8"/>
      <c r="I970" s="54"/>
      <c r="J970" s="69"/>
      <c r="K970" s="65"/>
      <c r="L970" s="65"/>
      <c r="M970" s="132"/>
      <c r="N970" s="481"/>
      <c r="O970" s="134"/>
      <c r="P970" s="83"/>
      <c r="Q970" s="90"/>
      <c r="R970" s="91"/>
      <c r="S970" s="484"/>
      <c r="T970" s="56"/>
      <c r="U970" s="72"/>
      <c r="V970" s="73" t="s">
        <v>20</v>
      </c>
      <c r="W970" s="74" t="s">
        <v>21</v>
      </c>
      <c r="X970" s="75">
        <v>0.85</v>
      </c>
      <c r="Y970" s="43"/>
      <c r="Z970" s="43"/>
      <c r="AA970" s="44"/>
      <c r="AB970" s="45">
        <f>ROUND(ROUND(ROUND(G956*Q968,0)*U969,0)*X970,0)</f>
        <v>479</v>
      </c>
      <c r="AC970" s="79"/>
    </row>
    <row r="971" ht="16.5" customHeight="1">
      <c r="A971" s="29">
        <v>63.0</v>
      </c>
      <c r="B971" s="30">
        <v>1476.0</v>
      </c>
      <c r="C971" s="32" t="s">
        <v>1011</v>
      </c>
      <c r="D971" s="94"/>
      <c r="E971" s="95"/>
      <c r="F971" s="103"/>
      <c r="G971" s="8"/>
      <c r="H971" s="8"/>
      <c r="I971" s="54"/>
      <c r="J971" s="69"/>
      <c r="K971" s="65"/>
      <c r="L971" s="65"/>
      <c r="M971" s="132"/>
      <c r="N971" s="134"/>
      <c r="O971" s="134"/>
      <c r="P971" s="83"/>
      <c r="Q971" s="90"/>
      <c r="R971" s="91"/>
      <c r="S971" s="128" t="s">
        <v>329</v>
      </c>
      <c r="T971" s="41" t="s">
        <v>21</v>
      </c>
      <c r="U971" s="68">
        <f>$U$299</f>
        <v>0.85</v>
      </c>
      <c r="V971" s="77"/>
      <c r="W971" s="77"/>
      <c r="X971" s="77"/>
      <c r="Y971" s="77"/>
      <c r="Z971" s="77"/>
      <c r="AA971" s="72"/>
      <c r="AB971" s="45">
        <f>ROUND(ROUND(G956*Q968,0)*U971,0)</f>
        <v>683</v>
      </c>
      <c r="AC971" s="79"/>
    </row>
    <row r="972" ht="16.5" customHeight="1">
      <c r="A972" s="29">
        <v>63.0</v>
      </c>
      <c r="B972" s="165">
        <v>2342.0</v>
      </c>
      <c r="C972" s="32" t="s">
        <v>1012</v>
      </c>
      <c r="D972" s="94"/>
      <c r="E972" s="95"/>
      <c r="F972" s="103"/>
      <c r="G972" s="8"/>
      <c r="H972" s="8"/>
      <c r="I972" s="54"/>
      <c r="J972" s="69"/>
      <c r="K972" s="65"/>
      <c r="L972" s="65"/>
      <c r="M972" s="132"/>
      <c r="N972" s="134"/>
      <c r="O972" s="134"/>
      <c r="P972" s="83"/>
      <c r="Q972" s="90"/>
      <c r="R972" s="91"/>
      <c r="S972" s="484"/>
      <c r="T972" s="56"/>
      <c r="U972" s="72"/>
      <c r="V972" s="73" t="s">
        <v>20</v>
      </c>
      <c r="W972" s="74" t="s">
        <v>21</v>
      </c>
      <c r="X972" s="75">
        <v>0.85</v>
      </c>
      <c r="Y972" s="43"/>
      <c r="Z972" s="43"/>
      <c r="AA972" s="44"/>
      <c r="AB972" s="45">
        <f>ROUND(ROUND(ROUND(G956*Q968,0)*U971,0)*X972,0)</f>
        <v>581</v>
      </c>
      <c r="AC972" s="79"/>
    </row>
    <row r="973" ht="16.5" customHeight="1">
      <c r="A973" s="29">
        <v>63.0</v>
      </c>
      <c r="B973" s="165">
        <v>2343.0</v>
      </c>
      <c r="C973" s="32" t="s">
        <v>1013</v>
      </c>
      <c r="D973" s="94"/>
      <c r="E973" s="95"/>
      <c r="F973" s="103"/>
      <c r="G973" s="8"/>
      <c r="H973" s="8"/>
      <c r="I973" s="54"/>
      <c r="J973" s="69"/>
      <c r="K973" s="65"/>
      <c r="L973" s="65"/>
      <c r="M973" s="132"/>
      <c r="N973" s="134"/>
      <c r="O973" s="134"/>
      <c r="P973" s="83"/>
      <c r="Q973" s="90"/>
      <c r="R973" s="91"/>
      <c r="S973" s="118"/>
      <c r="T973" s="41"/>
      <c r="U973" s="42"/>
      <c r="V973" s="43"/>
      <c r="W973" s="43"/>
      <c r="X973" s="44"/>
      <c r="Y973" s="82" t="s">
        <v>30</v>
      </c>
      <c r="Z973" s="83">
        <v>5.0</v>
      </c>
      <c r="AA973" s="84" t="s">
        <v>31</v>
      </c>
      <c r="AB973" s="45">
        <f>ROUND(ROUND(G956*Q968,0)-Z973,0)</f>
        <v>799</v>
      </c>
      <c r="AC973" s="79"/>
    </row>
    <row r="974" ht="16.5" customHeight="1">
      <c r="A974" s="29">
        <v>63.0</v>
      </c>
      <c r="B974" s="165">
        <v>2344.0</v>
      </c>
      <c r="C974" s="32" t="s">
        <v>1014</v>
      </c>
      <c r="D974" s="94"/>
      <c r="E974" s="95"/>
      <c r="F974" s="103"/>
      <c r="G974" s="8"/>
      <c r="H974" s="8"/>
      <c r="I974" s="54"/>
      <c r="J974" s="69"/>
      <c r="K974" s="65"/>
      <c r="L974" s="65"/>
      <c r="M974" s="132"/>
      <c r="N974" s="134"/>
      <c r="O974" s="134"/>
      <c r="P974" s="83"/>
      <c r="Q974" s="90"/>
      <c r="R974" s="91"/>
      <c r="S974" s="126"/>
      <c r="T974" s="56"/>
      <c r="U974" s="58"/>
      <c r="V974" s="59" t="s">
        <v>20</v>
      </c>
      <c r="W974" s="41" t="s">
        <v>21</v>
      </c>
      <c r="X974" s="86">
        <v>0.85</v>
      </c>
      <c r="Y974" s="482"/>
      <c r="Z974" s="83"/>
      <c r="AA974" s="84"/>
      <c r="AB974" s="45">
        <f>ROUND(ROUND(ROUND(G956*Q968,0)*X974,0)-Z973,0)</f>
        <v>678</v>
      </c>
      <c r="AC974" s="79"/>
    </row>
    <row r="975" ht="16.5" customHeight="1">
      <c r="A975" s="29">
        <v>63.0</v>
      </c>
      <c r="B975" s="165">
        <v>2345.0</v>
      </c>
      <c r="C975" s="32" t="s">
        <v>1015</v>
      </c>
      <c r="D975" s="94"/>
      <c r="E975" s="95"/>
      <c r="F975" s="103"/>
      <c r="G975" s="8"/>
      <c r="H975" s="8"/>
      <c r="I975" s="54"/>
      <c r="J975" s="69"/>
      <c r="K975" s="65"/>
      <c r="L975" s="65"/>
      <c r="M975" s="132"/>
      <c r="N975" s="134"/>
      <c r="O975" s="134"/>
      <c r="P975" s="83"/>
      <c r="Q975" s="90"/>
      <c r="R975" s="91"/>
      <c r="S975" s="128" t="s">
        <v>326</v>
      </c>
      <c r="T975" s="83" t="s">
        <v>21</v>
      </c>
      <c r="U975" s="91">
        <f>$U$297</f>
        <v>0.7</v>
      </c>
      <c r="V975" s="88"/>
      <c r="W975" s="88"/>
      <c r="X975" s="89"/>
      <c r="Y975" s="482"/>
      <c r="Z975" s="90"/>
      <c r="AA975" s="91"/>
      <c r="AB975" s="45">
        <f>ROUND(ROUND(ROUND(G956*Q968,0)*U975,0)-Z973,0)</f>
        <v>558</v>
      </c>
      <c r="AC975" s="79"/>
    </row>
    <row r="976" ht="16.5" customHeight="1">
      <c r="A976" s="29">
        <v>63.0</v>
      </c>
      <c r="B976" s="165">
        <v>2346.0</v>
      </c>
      <c r="C976" s="32" t="s">
        <v>1016</v>
      </c>
      <c r="D976" s="94"/>
      <c r="E976" s="95"/>
      <c r="F976" s="103"/>
      <c r="G976" s="8"/>
      <c r="H976" s="8"/>
      <c r="I976" s="54"/>
      <c r="J976" s="69"/>
      <c r="K976" s="65"/>
      <c r="L976" s="65"/>
      <c r="M976" s="132"/>
      <c r="N976" s="134"/>
      <c r="O976" s="134"/>
      <c r="P976" s="83"/>
      <c r="Q976" s="90"/>
      <c r="R976" s="91"/>
      <c r="S976" s="484"/>
      <c r="T976" s="56"/>
      <c r="U976" s="72"/>
      <c r="V976" s="73" t="s">
        <v>20</v>
      </c>
      <c r="W976" s="74" t="s">
        <v>21</v>
      </c>
      <c r="X976" s="92">
        <v>0.85</v>
      </c>
      <c r="Y976" s="482"/>
      <c r="Z976" s="90"/>
      <c r="AA976" s="91"/>
      <c r="AB976" s="45">
        <f>ROUND(ROUND(ROUND(ROUND(G956*Q968,0)*U975,0)*X976,0)-Z973,0)</f>
        <v>474</v>
      </c>
      <c r="AC976" s="79"/>
    </row>
    <row r="977" ht="16.5" customHeight="1">
      <c r="A977" s="29">
        <v>63.0</v>
      </c>
      <c r="B977" s="165">
        <v>2347.0</v>
      </c>
      <c r="C977" s="32" t="s">
        <v>1017</v>
      </c>
      <c r="D977" s="94"/>
      <c r="E977" s="95"/>
      <c r="F977" s="103"/>
      <c r="G977" s="8"/>
      <c r="H977" s="8"/>
      <c r="I977" s="54"/>
      <c r="J977" s="69"/>
      <c r="K977" s="65"/>
      <c r="L977" s="65"/>
      <c r="M977" s="132"/>
      <c r="N977" s="134"/>
      <c r="O977" s="134"/>
      <c r="P977" s="83"/>
      <c r="Q977" s="90"/>
      <c r="R977" s="91"/>
      <c r="S977" s="128" t="s">
        <v>329</v>
      </c>
      <c r="T977" s="83" t="s">
        <v>21</v>
      </c>
      <c r="U977" s="91">
        <f>$U$299</f>
        <v>0.85</v>
      </c>
      <c r="V977" s="77"/>
      <c r="W977" s="77"/>
      <c r="X977" s="72"/>
      <c r="Y977" s="482"/>
      <c r="Z977" s="90"/>
      <c r="AA977" s="91"/>
      <c r="AB977" s="45">
        <f>ROUND(ROUND(ROUND(G956*Q968,0)*U977,0)-Z973,0)</f>
        <v>678</v>
      </c>
      <c r="AC977" s="79"/>
    </row>
    <row r="978" ht="16.5" customHeight="1">
      <c r="A978" s="29">
        <v>63.0</v>
      </c>
      <c r="B978" s="165">
        <v>2348.0</v>
      </c>
      <c r="C978" s="32" t="s">
        <v>1018</v>
      </c>
      <c r="D978" s="94"/>
      <c r="E978" s="95"/>
      <c r="F978" s="103"/>
      <c r="G978" s="8"/>
      <c r="H978" s="8"/>
      <c r="I978" s="54"/>
      <c r="J978" s="69"/>
      <c r="K978" s="65"/>
      <c r="L978" s="65"/>
      <c r="M978" s="132"/>
      <c r="N978" s="134"/>
      <c r="O978" s="134"/>
      <c r="P978" s="83"/>
      <c r="Q978" s="90"/>
      <c r="R978" s="91"/>
      <c r="S978" s="484"/>
      <c r="T978" s="56"/>
      <c r="U978" s="72"/>
      <c r="V978" s="73" t="s">
        <v>20</v>
      </c>
      <c r="W978" s="74" t="s">
        <v>21</v>
      </c>
      <c r="X978" s="92">
        <v>0.85</v>
      </c>
      <c r="Y978" s="484"/>
      <c r="Z978" s="77"/>
      <c r="AA978" s="72"/>
      <c r="AB978" s="45">
        <f>ROUND(ROUND(ROUND(ROUND(G956*Q968,0)*U977,0)*X978,0)-Z973,0)</f>
        <v>576</v>
      </c>
      <c r="AC978" s="79"/>
    </row>
    <row r="979" ht="16.5" customHeight="1">
      <c r="A979" s="29">
        <v>63.0</v>
      </c>
      <c r="B979" s="165">
        <v>2349.0</v>
      </c>
      <c r="C979" s="32" t="s">
        <v>1019</v>
      </c>
      <c r="D979" s="94"/>
      <c r="E979" s="95"/>
      <c r="F979" s="103"/>
      <c r="G979" s="8"/>
      <c r="H979" s="8"/>
      <c r="I979" s="54"/>
      <c r="J979" s="69"/>
      <c r="K979" s="65"/>
      <c r="L979" s="65"/>
      <c r="M979" s="132"/>
      <c r="N979" s="134"/>
      <c r="O979" s="130" t="s">
        <v>27</v>
      </c>
      <c r="P979" s="41"/>
      <c r="Q979" s="135"/>
      <c r="R979" s="68"/>
      <c r="S979" s="118"/>
      <c r="T979" s="41"/>
      <c r="U979" s="42"/>
      <c r="V979" s="43"/>
      <c r="W979" s="43"/>
      <c r="X979" s="43"/>
      <c r="Y979" s="43"/>
      <c r="Z979" s="43"/>
      <c r="AA979" s="44"/>
      <c r="AB979" s="45">
        <f>ROUND(G956*Q980,0)</f>
        <v>575</v>
      </c>
      <c r="AC979" s="79"/>
    </row>
    <row r="980" ht="16.5" customHeight="1">
      <c r="A980" s="29">
        <v>63.0</v>
      </c>
      <c r="B980" s="165">
        <v>2350.0</v>
      </c>
      <c r="C980" s="32" t="s">
        <v>1020</v>
      </c>
      <c r="D980" s="94"/>
      <c r="E980" s="95"/>
      <c r="F980" s="103"/>
      <c r="G980" s="8"/>
      <c r="H980" s="8"/>
      <c r="I980" s="54"/>
      <c r="J980" s="69"/>
      <c r="K980" s="65"/>
      <c r="L980" s="65"/>
      <c r="M980" s="132"/>
      <c r="N980" s="134"/>
      <c r="O980" s="482"/>
      <c r="P980" s="83" t="s">
        <v>21</v>
      </c>
      <c r="Q980" s="90">
        <v>0.5</v>
      </c>
      <c r="R980" s="91"/>
      <c r="S980" s="126"/>
      <c r="T980" s="56"/>
      <c r="U980" s="58"/>
      <c r="V980" s="59" t="s">
        <v>20</v>
      </c>
      <c r="W980" s="41" t="s">
        <v>21</v>
      </c>
      <c r="X980" s="60">
        <v>0.85</v>
      </c>
      <c r="Y980" s="43"/>
      <c r="Z980" s="43"/>
      <c r="AA980" s="44"/>
      <c r="AB980" s="45">
        <f>ROUND(ROUND(G956*Q980,0)*X980,0)</f>
        <v>489</v>
      </c>
      <c r="AC980" s="79"/>
    </row>
    <row r="981" ht="16.5" customHeight="1">
      <c r="A981" s="29">
        <v>63.0</v>
      </c>
      <c r="B981" s="165">
        <v>2351.0</v>
      </c>
      <c r="C981" s="32" t="s">
        <v>1021</v>
      </c>
      <c r="D981" s="94"/>
      <c r="E981" s="95"/>
      <c r="F981" s="103"/>
      <c r="G981" s="8"/>
      <c r="H981" s="8"/>
      <c r="I981" s="54"/>
      <c r="J981" s="69"/>
      <c r="K981" s="65"/>
      <c r="L981" s="65"/>
      <c r="M981" s="132"/>
      <c r="N981" s="134"/>
      <c r="O981" s="482"/>
      <c r="P981" s="83"/>
      <c r="Q981" s="90"/>
      <c r="R981" s="91"/>
      <c r="S981" s="128" t="s">
        <v>326</v>
      </c>
      <c r="T981" s="41" t="s">
        <v>21</v>
      </c>
      <c r="U981" s="68">
        <f>$U$297</f>
        <v>0.7</v>
      </c>
      <c r="V981" s="88"/>
      <c r="W981" s="88"/>
      <c r="X981" s="88"/>
      <c r="Y981" s="88"/>
      <c r="Z981" s="88"/>
      <c r="AA981" s="89"/>
      <c r="AB981" s="45">
        <f>ROUND(ROUND(G956*Q980,0)*U981,0)</f>
        <v>403</v>
      </c>
      <c r="AC981" s="79"/>
    </row>
    <row r="982" ht="16.5" customHeight="1">
      <c r="A982" s="29">
        <v>63.0</v>
      </c>
      <c r="B982" s="165">
        <v>2352.0</v>
      </c>
      <c r="C982" s="32" t="s">
        <v>1022</v>
      </c>
      <c r="D982" s="94"/>
      <c r="E982" s="95"/>
      <c r="F982" s="103"/>
      <c r="G982" s="8"/>
      <c r="H982" s="8"/>
      <c r="I982" s="54"/>
      <c r="J982" s="69"/>
      <c r="K982" s="65"/>
      <c r="L982" s="65"/>
      <c r="M982" s="132"/>
      <c r="N982" s="134"/>
      <c r="O982" s="482"/>
      <c r="P982" s="83"/>
      <c r="Q982" s="90"/>
      <c r="R982" s="91"/>
      <c r="S982" s="484"/>
      <c r="T982" s="56"/>
      <c r="U982" s="72"/>
      <c r="V982" s="73" t="s">
        <v>20</v>
      </c>
      <c r="W982" s="74" t="s">
        <v>21</v>
      </c>
      <c r="X982" s="75">
        <v>0.85</v>
      </c>
      <c r="Y982" s="43"/>
      <c r="Z982" s="43"/>
      <c r="AA982" s="44"/>
      <c r="AB982" s="45">
        <f>ROUND(ROUND(ROUND(G956*Q980,0)*U981,0)*X982,0)</f>
        <v>343</v>
      </c>
      <c r="AC982" s="79"/>
    </row>
    <row r="983" ht="16.5" customHeight="1">
      <c r="A983" s="29">
        <v>63.0</v>
      </c>
      <c r="B983" s="165">
        <v>2353.0</v>
      </c>
      <c r="C983" s="32" t="s">
        <v>1023</v>
      </c>
      <c r="D983" s="94"/>
      <c r="E983" s="95"/>
      <c r="F983" s="103"/>
      <c r="G983" s="8"/>
      <c r="H983" s="8"/>
      <c r="I983" s="54"/>
      <c r="J983" s="69"/>
      <c r="K983" s="65"/>
      <c r="L983" s="65"/>
      <c r="M983" s="132"/>
      <c r="N983" s="134"/>
      <c r="O983" s="134"/>
      <c r="P983" s="83"/>
      <c r="Q983" s="90"/>
      <c r="R983" s="91"/>
      <c r="S983" s="128" t="s">
        <v>329</v>
      </c>
      <c r="T983" s="41" t="s">
        <v>21</v>
      </c>
      <c r="U983" s="68">
        <f>$U$299</f>
        <v>0.85</v>
      </c>
      <c r="V983" s="77"/>
      <c r="W983" s="77"/>
      <c r="X983" s="77"/>
      <c r="Y983" s="77"/>
      <c r="Z983" s="77"/>
      <c r="AA983" s="72"/>
      <c r="AB983" s="45">
        <f>ROUND(ROUND(G956*Q980,0)*U983,0)</f>
        <v>489</v>
      </c>
      <c r="AC983" s="79"/>
    </row>
    <row r="984" ht="16.5" customHeight="1">
      <c r="A984" s="29">
        <v>63.0</v>
      </c>
      <c r="B984" s="165">
        <v>2354.0</v>
      </c>
      <c r="C984" s="32" t="s">
        <v>1024</v>
      </c>
      <c r="D984" s="94"/>
      <c r="E984" s="95"/>
      <c r="F984" s="103"/>
      <c r="G984" s="8"/>
      <c r="H984" s="8"/>
      <c r="I984" s="54"/>
      <c r="J984" s="69"/>
      <c r="K984" s="65"/>
      <c r="L984" s="65"/>
      <c r="M984" s="132"/>
      <c r="N984" s="134"/>
      <c r="O984" s="134"/>
      <c r="P984" s="83"/>
      <c r="Q984" s="90"/>
      <c r="R984" s="91"/>
      <c r="S984" s="484"/>
      <c r="T984" s="56"/>
      <c r="U984" s="72"/>
      <c r="V984" s="73" t="s">
        <v>20</v>
      </c>
      <c r="W984" s="74" t="s">
        <v>21</v>
      </c>
      <c r="X984" s="75">
        <v>0.85</v>
      </c>
      <c r="Y984" s="43"/>
      <c r="Z984" s="43"/>
      <c r="AA984" s="44"/>
      <c r="AB984" s="45">
        <f>ROUND(ROUND(ROUND(G956*Q980,0)*U983,0)*X984,0)</f>
        <v>416</v>
      </c>
      <c r="AC984" s="79"/>
    </row>
    <row r="985" ht="16.5" customHeight="1">
      <c r="A985" s="29">
        <v>63.0</v>
      </c>
      <c r="B985" s="165">
        <v>2355.0</v>
      </c>
      <c r="C985" s="32" t="s">
        <v>1025</v>
      </c>
      <c r="D985" s="94"/>
      <c r="E985" s="95"/>
      <c r="F985" s="103"/>
      <c r="G985" s="8"/>
      <c r="H985" s="8"/>
      <c r="I985" s="54"/>
      <c r="J985" s="69"/>
      <c r="K985" s="65"/>
      <c r="L985" s="65"/>
      <c r="M985" s="132"/>
      <c r="N985" s="134"/>
      <c r="O985" s="134"/>
      <c r="P985" s="83"/>
      <c r="Q985" s="90"/>
      <c r="R985" s="91"/>
      <c r="S985" s="118"/>
      <c r="T985" s="41"/>
      <c r="U985" s="42"/>
      <c r="V985" s="43"/>
      <c r="W985" s="43"/>
      <c r="X985" s="44"/>
      <c r="Y985" s="82" t="s">
        <v>30</v>
      </c>
      <c r="Z985" s="83">
        <v>5.0</v>
      </c>
      <c r="AA985" s="84" t="s">
        <v>31</v>
      </c>
      <c r="AB985" s="45">
        <f>ROUND(ROUND(G956*Q980,0)-Z985,0)</f>
        <v>570</v>
      </c>
      <c r="AC985" s="79"/>
    </row>
    <row r="986" ht="16.5" customHeight="1">
      <c r="A986" s="29">
        <v>63.0</v>
      </c>
      <c r="B986" s="165">
        <v>2356.0</v>
      </c>
      <c r="C986" s="32" t="s">
        <v>1026</v>
      </c>
      <c r="D986" s="94"/>
      <c r="E986" s="95"/>
      <c r="F986" s="103"/>
      <c r="G986" s="8"/>
      <c r="H986" s="8"/>
      <c r="I986" s="54"/>
      <c r="J986" s="69"/>
      <c r="K986" s="65"/>
      <c r="L986" s="65"/>
      <c r="M986" s="132"/>
      <c r="N986" s="134"/>
      <c r="O986" s="134"/>
      <c r="P986" s="83"/>
      <c r="Q986" s="90"/>
      <c r="R986" s="91"/>
      <c r="S986" s="126"/>
      <c r="T986" s="56"/>
      <c r="U986" s="58"/>
      <c r="V986" s="59" t="s">
        <v>20</v>
      </c>
      <c r="W986" s="41" t="s">
        <v>21</v>
      </c>
      <c r="X986" s="86">
        <v>0.85</v>
      </c>
      <c r="Y986" s="482"/>
      <c r="Z986" s="83"/>
      <c r="AA986" s="84"/>
      <c r="AB986" s="45">
        <f>ROUND(ROUND(ROUND(G956*Q980,0)*X986,0)-Z985,0)</f>
        <v>484</v>
      </c>
      <c r="AC986" s="79"/>
    </row>
    <row r="987" ht="16.5" customHeight="1">
      <c r="A987" s="29">
        <v>63.0</v>
      </c>
      <c r="B987" s="165">
        <v>2357.0</v>
      </c>
      <c r="C987" s="32" t="s">
        <v>1027</v>
      </c>
      <c r="D987" s="94"/>
      <c r="E987" s="95"/>
      <c r="F987" s="103"/>
      <c r="G987" s="8"/>
      <c r="H987" s="8"/>
      <c r="I987" s="54"/>
      <c r="J987" s="69"/>
      <c r="K987" s="65"/>
      <c r="L987" s="65"/>
      <c r="M987" s="132"/>
      <c r="N987" s="134"/>
      <c r="O987" s="134"/>
      <c r="P987" s="83"/>
      <c r="Q987" s="90"/>
      <c r="R987" s="91"/>
      <c r="S987" s="128" t="s">
        <v>326</v>
      </c>
      <c r="T987" s="83" t="s">
        <v>21</v>
      </c>
      <c r="U987" s="91">
        <f>$U$297</f>
        <v>0.7</v>
      </c>
      <c r="V987" s="88"/>
      <c r="W987" s="88"/>
      <c r="X987" s="89"/>
      <c r="Y987" s="482"/>
      <c r="Z987" s="90"/>
      <c r="AA987" s="91"/>
      <c r="AB987" s="45">
        <f>ROUND(ROUND(ROUND(G956*Q980,0)*U987,0)-Z985,0)</f>
        <v>398</v>
      </c>
      <c r="AC987" s="79"/>
    </row>
    <row r="988" ht="16.5" customHeight="1">
      <c r="A988" s="29">
        <v>63.0</v>
      </c>
      <c r="B988" s="165">
        <v>2358.0</v>
      </c>
      <c r="C988" s="32" t="s">
        <v>1028</v>
      </c>
      <c r="D988" s="94"/>
      <c r="E988" s="95"/>
      <c r="F988" s="103"/>
      <c r="G988" s="8"/>
      <c r="H988" s="8"/>
      <c r="I988" s="54"/>
      <c r="J988" s="69"/>
      <c r="K988" s="65"/>
      <c r="L988" s="65"/>
      <c r="M988" s="132"/>
      <c r="N988" s="134"/>
      <c r="O988" s="134"/>
      <c r="P988" s="83"/>
      <c r="Q988" s="90"/>
      <c r="R988" s="91"/>
      <c r="S988" s="484"/>
      <c r="T988" s="56"/>
      <c r="U988" s="72"/>
      <c r="V988" s="73" t="s">
        <v>20</v>
      </c>
      <c r="W988" s="74" t="s">
        <v>21</v>
      </c>
      <c r="X988" s="92">
        <v>0.85</v>
      </c>
      <c r="Y988" s="482"/>
      <c r="Z988" s="90"/>
      <c r="AA988" s="91"/>
      <c r="AB988" s="45">
        <f>ROUND(ROUND(ROUND(ROUND(G956*Q980,0)*U987,0)*X988,0)-Z985,0)</f>
        <v>338</v>
      </c>
      <c r="AC988" s="79"/>
    </row>
    <row r="989" ht="16.5" customHeight="1">
      <c r="A989" s="29">
        <v>63.0</v>
      </c>
      <c r="B989" s="165">
        <v>2359.0</v>
      </c>
      <c r="C989" s="32" t="s">
        <v>1029</v>
      </c>
      <c r="D989" s="94"/>
      <c r="E989" s="95"/>
      <c r="F989" s="103"/>
      <c r="G989" s="8"/>
      <c r="H989" s="8"/>
      <c r="I989" s="54"/>
      <c r="J989" s="69"/>
      <c r="K989" s="65"/>
      <c r="L989" s="65"/>
      <c r="M989" s="132"/>
      <c r="N989" s="134"/>
      <c r="O989" s="134"/>
      <c r="P989" s="83"/>
      <c r="Q989" s="90"/>
      <c r="R989" s="91"/>
      <c r="S989" s="128" t="s">
        <v>329</v>
      </c>
      <c r="T989" s="83" t="s">
        <v>21</v>
      </c>
      <c r="U989" s="91">
        <f>$U$299</f>
        <v>0.85</v>
      </c>
      <c r="V989" s="77"/>
      <c r="W989" s="77"/>
      <c r="X989" s="72"/>
      <c r="Y989" s="482"/>
      <c r="Z989" s="90"/>
      <c r="AA989" s="91"/>
      <c r="AB989" s="45">
        <f>ROUND(ROUND(ROUND(G956*Q980,0)*U989,0)-Z985,0)</f>
        <v>484</v>
      </c>
      <c r="AC989" s="79"/>
    </row>
    <row r="990" ht="16.5" customHeight="1">
      <c r="A990" s="166">
        <v>63.0</v>
      </c>
      <c r="B990" s="165">
        <v>2360.0</v>
      </c>
      <c r="C990" s="167" t="s">
        <v>1030</v>
      </c>
      <c r="D990" s="94"/>
      <c r="E990" s="95"/>
      <c r="F990" s="136"/>
      <c r="G990" s="22"/>
      <c r="H990" s="22"/>
      <c r="I990" s="109"/>
      <c r="J990" s="69"/>
      <c r="K990" s="65"/>
      <c r="L990" s="65"/>
      <c r="M990" s="132"/>
      <c r="N990" s="138"/>
      <c r="O990" s="138"/>
      <c r="P990" s="56"/>
      <c r="Q990" s="77"/>
      <c r="R990" s="72"/>
      <c r="S990" s="484"/>
      <c r="T990" s="56"/>
      <c r="U990" s="72"/>
      <c r="V990" s="73" t="s">
        <v>20</v>
      </c>
      <c r="W990" s="74" t="s">
        <v>21</v>
      </c>
      <c r="X990" s="92">
        <v>0.85</v>
      </c>
      <c r="Y990" s="484"/>
      <c r="Z990" s="77"/>
      <c r="AA990" s="72"/>
      <c r="AB990" s="45">
        <f>ROUND(ROUND(ROUND(ROUND(G956*Q980,0)*U989,0)*X990,0)-Z985,0)</f>
        <v>411</v>
      </c>
      <c r="AC990" s="79"/>
    </row>
    <row r="991" ht="16.5" customHeight="1">
      <c r="A991" s="166">
        <v>63.0</v>
      </c>
      <c r="B991" s="165">
        <v>1421.0</v>
      </c>
      <c r="C991" s="167" t="s">
        <v>1031</v>
      </c>
      <c r="D991" s="69"/>
      <c r="E991" s="150"/>
      <c r="F991" s="168" t="s">
        <v>825</v>
      </c>
      <c r="G991" s="152"/>
      <c r="H991" s="152"/>
      <c r="I991" s="153"/>
      <c r="J991" s="52"/>
      <c r="K991" s="8"/>
      <c r="L991" s="53"/>
      <c r="M991" s="54"/>
      <c r="N991" s="157"/>
      <c r="O991" s="158"/>
      <c r="P991" s="7"/>
      <c r="Q991" s="7"/>
      <c r="R991" s="7"/>
      <c r="S991" s="118"/>
      <c r="T991" s="41"/>
      <c r="U991" s="42"/>
      <c r="V991" s="43"/>
      <c r="W991" s="43"/>
      <c r="X991" s="43"/>
      <c r="Y991" s="43"/>
      <c r="Z991" s="43"/>
      <c r="AA991" s="44"/>
      <c r="AB991" s="45">
        <f>ROUND(G992,0)</f>
        <v>1038</v>
      </c>
      <c r="AC991" s="79"/>
    </row>
    <row r="992" ht="16.5" customHeight="1">
      <c r="A992" s="166">
        <v>63.0</v>
      </c>
      <c r="B992" s="165">
        <v>2361.0</v>
      </c>
      <c r="C992" s="167" t="s">
        <v>1032</v>
      </c>
      <c r="D992" s="69"/>
      <c r="E992" s="150"/>
      <c r="F992" s="94"/>
      <c r="G992" s="50">
        <v>1038.0</v>
      </c>
      <c r="H992" s="8" t="s">
        <v>9</v>
      </c>
      <c r="I992" s="95"/>
      <c r="J992" s="52"/>
      <c r="K992" s="8"/>
      <c r="L992" s="53"/>
      <c r="M992" s="54"/>
      <c r="N992" s="159"/>
      <c r="O992" s="160"/>
      <c r="P992" s="8"/>
      <c r="Q992" s="8"/>
      <c r="R992" s="8"/>
      <c r="S992" s="126"/>
      <c r="T992" s="56"/>
      <c r="U992" s="58"/>
      <c r="V992" s="59" t="s">
        <v>20</v>
      </c>
      <c r="W992" s="41" t="s">
        <v>21</v>
      </c>
      <c r="X992" s="60">
        <v>0.85</v>
      </c>
      <c r="Y992" s="43"/>
      <c r="Z992" s="43"/>
      <c r="AA992" s="44"/>
      <c r="AB992" s="45">
        <f>ROUND(G992*X992,0)</f>
        <v>882</v>
      </c>
      <c r="AC992" s="79"/>
    </row>
    <row r="993" ht="16.5" customHeight="1">
      <c r="A993" s="29">
        <v>63.0</v>
      </c>
      <c r="B993" s="30">
        <v>1422.0</v>
      </c>
      <c r="C993" s="32" t="s">
        <v>1033</v>
      </c>
      <c r="D993" s="69"/>
      <c r="E993" s="150"/>
      <c r="F993" s="94"/>
      <c r="G993" s="140"/>
      <c r="H993" s="140"/>
      <c r="I993" s="95"/>
      <c r="J993" s="52"/>
      <c r="K993" s="8"/>
      <c r="L993" s="53"/>
      <c r="M993" s="144"/>
      <c r="N993" s="161"/>
      <c r="O993" s="162"/>
      <c r="P993" s="8"/>
      <c r="Q993" s="8"/>
      <c r="R993" s="8"/>
      <c r="S993" s="128" t="s">
        <v>326</v>
      </c>
      <c r="T993" s="41" t="s">
        <v>21</v>
      </c>
      <c r="U993" s="68">
        <f>$U$297</f>
        <v>0.7</v>
      </c>
      <c r="V993" s="88"/>
      <c r="W993" s="88"/>
      <c r="X993" s="88"/>
      <c r="Y993" s="88"/>
      <c r="Z993" s="88"/>
      <c r="AA993" s="89"/>
      <c r="AB993" s="45">
        <f>ROUND(G992*U993,0)</f>
        <v>727</v>
      </c>
      <c r="AC993" s="79"/>
    </row>
    <row r="994" ht="16.5" customHeight="1">
      <c r="A994" s="29">
        <v>63.0</v>
      </c>
      <c r="B994" s="30">
        <v>2362.0</v>
      </c>
      <c r="C994" s="32" t="s">
        <v>1034</v>
      </c>
      <c r="D994" s="69"/>
      <c r="E994" s="150"/>
      <c r="F994" s="94"/>
      <c r="G994" s="140"/>
      <c r="H994" s="140"/>
      <c r="I994" s="95"/>
      <c r="J994" s="52"/>
      <c r="K994" s="8"/>
      <c r="L994" s="53"/>
      <c r="M994" s="144"/>
      <c r="N994" s="161"/>
      <c r="O994" s="162"/>
      <c r="P994" s="8"/>
      <c r="Q994" s="8"/>
      <c r="R994" s="8"/>
      <c r="S994" s="484"/>
      <c r="T994" s="56"/>
      <c r="U994" s="72"/>
      <c r="V994" s="73" t="s">
        <v>20</v>
      </c>
      <c r="W994" s="74" t="s">
        <v>21</v>
      </c>
      <c r="X994" s="75">
        <v>0.85</v>
      </c>
      <c r="Y994" s="43"/>
      <c r="Z994" s="43"/>
      <c r="AA994" s="44"/>
      <c r="AB994" s="45">
        <f>ROUND(ROUND(G992*U993,0)*X994,0)</f>
        <v>618</v>
      </c>
      <c r="AC994" s="79"/>
    </row>
    <row r="995" ht="16.5" customHeight="1">
      <c r="A995" s="29">
        <v>63.0</v>
      </c>
      <c r="B995" s="30">
        <v>1425.0</v>
      </c>
      <c r="C995" s="32" t="s">
        <v>1035</v>
      </c>
      <c r="D995" s="69"/>
      <c r="E995" s="150"/>
      <c r="F995" s="94"/>
      <c r="G995" s="140"/>
      <c r="H995" s="140"/>
      <c r="I995" s="95"/>
      <c r="J995" s="52"/>
      <c r="K995" s="8"/>
      <c r="L995" s="53"/>
      <c r="M995" s="144"/>
      <c r="N995" s="161"/>
      <c r="O995" s="162"/>
      <c r="P995" s="8"/>
      <c r="Q995" s="8"/>
      <c r="R995" s="54"/>
      <c r="S995" s="128" t="s">
        <v>329</v>
      </c>
      <c r="T995" s="41" t="s">
        <v>21</v>
      </c>
      <c r="U995" s="68">
        <f>$U$299</f>
        <v>0.85</v>
      </c>
      <c r="V995" s="77"/>
      <c r="W995" s="77"/>
      <c r="X995" s="77"/>
      <c r="Y995" s="77"/>
      <c r="Z995" s="77"/>
      <c r="AA995" s="72"/>
      <c r="AB995" s="45">
        <f>ROUND(G992*U995,0)</f>
        <v>882</v>
      </c>
      <c r="AC995" s="79"/>
    </row>
    <row r="996" ht="16.5" customHeight="1">
      <c r="A996" s="29">
        <v>63.0</v>
      </c>
      <c r="B996" s="30">
        <v>2363.0</v>
      </c>
      <c r="C996" s="167" t="s">
        <v>1036</v>
      </c>
      <c r="D996" s="69"/>
      <c r="E996" s="150"/>
      <c r="F996" s="94"/>
      <c r="G996" s="140"/>
      <c r="H996" s="140"/>
      <c r="I996" s="95"/>
      <c r="J996" s="52"/>
      <c r="K996" s="8"/>
      <c r="L996" s="53"/>
      <c r="M996" s="144"/>
      <c r="N996" s="161"/>
      <c r="O996" s="162"/>
      <c r="P996" s="8"/>
      <c r="Q996" s="8"/>
      <c r="R996" s="54"/>
      <c r="S996" s="484"/>
      <c r="T996" s="56"/>
      <c r="U996" s="72"/>
      <c r="V996" s="73" t="s">
        <v>20</v>
      </c>
      <c r="W996" s="74" t="s">
        <v>21</v>
      </c>
      <c r="X996" s="75">
        <v>0.85</v>
      </c>
      <c r="Y996" s="43"/>
      <c r="Z996" s="43"/>
      <c r="AA996" s="44"/>
      <c r="AB996" s="45">
        <f>ROUND(ROUND(G992*U995,0)*X996,0)</f>
        <v>750</v>
      </c>
      <c r="AC996" s="79"/>
    </row>
    <row r="997" ht="16.5" customHeight="1">
      <c r="A997" s="29">
        <v>63.0</v>
      </c>
      <c r="B997" s="30">
        <v>2364.0</v>
      </c>
      <c r="C997" s="167" t="s">
        <v>1037</v>
      </c>
      <c r="D997" s="69"/>
      <c r="E997" s="150"/>
      <c r="F997" s="94"/>
      <c r="G997" s="140"/>
      <c r="H997" s="140"/>
      <c r="I997" s="95"/>
      <c r="J997" s="52"/>
      <c r="K997" s="8"/>
      <c r="L997" s="53"/>
      <c r="M997" s="144"/>
      <c r="N997" s="161"/>
      <c r="O997" s="162"/>
      <c r="P997" s="8"/>
      <c r="Q997" s="8"/>
      <c r="R997" s="54"/>
      <c r="S997" s="118"/>
      <c r="T997" s="41"/>
      <c r="U997" s="42"/>
      <c r="V997" s="43"/>
      <c r="W997" s="43"/>
      <c r="X997" s="44"/>
      <c r="Y997" s="82" t="s">
        <v>30</v>
      </c>
      <c r="Z997" s="83">
        <v>5.0</v>
      </c>
      <c r="AA997" s="84" t="s">
        <v>31</v>
      </c>
      <c r="AB997" s="45">
        <f>ROUND(G992-Z997,0)</f>
        <v>1033</v>
      </c>
      <c r="AC997" s="79"/>
    </row>
    <row r="998" ht="16.5" customHeight="1">
      <c r="A998" s="29">
        <v>63.0</v>
      </c>
      <c r="B998" s="30">
        <v>2365.0</v>
      </c>
      <c r="C998" s="167" t="s">
        <v>1038</v>
      </c>
      <c r="D998" s="69"/>
      <c r="E998" s="150"/>
      <c r="F998" s="94"/>
      <c r="G998" s="140"/>
      <c r="H998" s="140"/>
      <c r="I998" s="95"/>
      <c r="J998" s="52"/>
      <c r="K998" s="8"/>
      <c r="L998" s="53"/>
      <c r="M998" s="144"/>
      <c r="N998" s="161"/>
      <c r="O998" s="162"/>
      <c r="P998" s="8"/>
      <c r="Q998" s="8"/>
      <c r="R998" s="8"/>
      <c r="S998" s="126"/>
      <c r="T998" s="56"/>
      <c r="U998" s="58"/>
      <c r="V998" s="59" t="s">
        <v>20</v>
      </c>
      <c r="W998" s="41" t="s">
        <v>21</v>
      </c>
      <c r="X998" s="86">
        <v>0.85</v>
      </c>
      <c r="Y998" s="482"/>
      <c r="Z998" s="83"/>
      <c r="AA998" s="84"/>
      <c r="AB998" s="45">
        <f>ROUND(ROUND(G992*X998,0)-Z997,0)</f>
        <v>877</v>
      </c>
      <c r="AC998" s="79"/>
    </row>
    <row r="999" ht="16.5" customHeight="1">
      <c r="A999" s="29">
        <v>63.0</v>
      </c>
      <c r="B999" s="30">
        <v>2366.0</v>
      </c>
      <c r="C999" s="32" t="s">
        <v>1039</v>
      </c>
      <c r="D999" s="69"/>
      <c r="E999" s="150"/>
      <c r="F999" s="94"/>
      <c r="G999" s="140"/>
      <c r="H999" s="140"/>
      <c r="I999" s="95"/>
      <c r="J999" s="52"/>
      <c r="K999" s="8"/>
      <c r="L999" s="53"/>
      <c r="M999" s="144"/>
      <c r="N999" s="161"/>
      <c r="O999" s="162"/>
      <c r="P999" s="8"/>
      <c r="Q999" s="8"/>
      <c r="R999" s="8"/>
      <c r="S999" s="128" t="s">
        <v>326</v>
      </c>
      <c r="T999" s="83" t="s">
        <v>21</v>
      </c>
      <c r="U999" s="91">
        <f>$U$297</f>
        <v>0.7</v>
      </c>
      <c r="V999" s="88"/>
      <c r="W999" s="88"/>
      <c r="X999" s="89"/>
      <c r="Y999" s="482"/>
      <c r="Z999" s="90"/>
      <c r="AA999" s="91"/>
      <c r="AB999" s="45">
        <f>ROUND(ROUND(G992*U999,0)-Z997,0)</f>
        <v>722</v>
      </c>
      <c r="AC999" s="79"/>
    </row>
    <row r="1000" ht="16.5" customHeight="1">
      <c r="A1000" s="29">
        <v>63.0</v>
      </c>
      <c r="B1000" s="30">
        <v>2367.0</v>
      </c>
      <c r="C1000" s="32" t="s">
        <v>1040</v>
      </c>
      <c r="D1000" s="69"/>
      <c r="E1000" s="150"/>
      <c r="F1000" s="94"/>
      <c r="G1000" s="140"/>
      <c r="H1000" s="140"/>
      <c r="I1000" s="95"/>
      <c r="J1000" s="52"/>
      <c r="K1000" s="8"/>
      <c r="L1000" s="53"/>
      <c r="M1000" s="144"/>
      <c r="N1000" s="161"/>
      <c r="O1000" s="162"/>
      <c r="P1000" s="8"/>
      <c r="Q1000" s="8"/>
      <c r="R1000" s="8"/>
      <c r="S1000" s="484"/>
      <c r="T1000" s="56"/>
      <c r="U1000" s="72"/>
      <c r="V1000" s="73" t="s">
        <v>20</v>
      </c>
      <c r="W1000" s="74" t="s">
        <v>21</v>
      </c>
      <c r="X1000" s="92">
        <v>0.85</v>
      </c>
      <c r="Y1000" s="482"/>
      <c r="Z1000" s="90"/>
      <c r="AA1000" s="91"/>
      <c r="AB1000" s="45">
        <f>ROUND(ROUND(ROUND(G992*U999,0)*X1000,0)-Z997,0)</f>
        <v>613</v>
      </c>
      <c r="AC1000" s="79"/>
    </row>
    <row r="1001" ht="16.5" customHeight="1">
      <c r="A1001" s="29">
        <v>63.0</v>
      </c>
      <c r="B1001" s="30">
        <v>2368.0</v>
      </c>
      <c r="C1001" s="32" t="s">
        <v>1041</v>
      </c>
      <c r="D1001" s="69"/>
      <c r="E1001" s="150"/>
      <c r="F1001" s="94"/>
      <c r="G1001" s="140"/>
      <c r="H1001" s="140"/>
      <c r="I1001" s="95"/>
      <c r="J1001" s="52"/>
      <c r="K1001" s="8"/>
      <c r="L1001" s="53"/>
      <c r="M1001" s="144"/>
      <c r="N1001" s="161"/>
      <c r="O1001" s="162"/>
      <c r="P1001" s="8"/>
      <c r="Q1001" s="8"/>
      <c r="R1001" s="8"/>
      <c r="S1001" s="128" t="s">
        <v>329</v>
      </c>
      <c r="T1001" s="83" t="s">
        <v>21</v>
      </c>
      <c r="U1001" s="91">
        <f>$U$299</f>
        <v>0.85</v>
      </c>
      <c r="V1001" s="77"/>
      <c r="W1001" s="77"/>
      <c r="X1001" s="72"/>
      <c r="Y1001" s="482"/>
      <c r="Z1001" s="90"/>
      <c r="AA1001" s="91"/>
      <c r="AB1001" s="45">
        <f>ROUND(ROUND(G992*U1001,0)-Z997,0)</f>
        <v>877</v>
      </c>
      <c r="AC1001" s="79"/>
    </row>
    <row r="1002" ht="16.5" customHeight="1">
      <c r="A1002" s="29">
        <v>63.0</v>
      </c>
      <c r="B1002" s="30">
        <v>2369.0</v>
      </c>
      <c r="C1002" s="32" t="s">
        <v>1042</v>
      </c>
      <c r="D1002" s="69"/>
      <c r="E1002" s="150"/>
      <c r="F1002" s="94"/>
      <c r="G1002" s="140"/>
      <c r="H1002" s="140"/>
      <c r="I1002" s="95"/>
      <c r="J1002" s="52"/>
      <c r="K1002" s="8"/>
      <c r="L1002" s="53"/>
      <c r="M1002" s="144"/>
      <c r="N1002" s="161"/>
      <c r="O1002" s="162"/>
      <c r="P1002" s="8"/>
      <c r="Q1002" s="8"/>
      <c r="R1002" s="8"/>
      <c r="S1002" s="484"/>
      <c r="T1002" s="56"/>
      <c r="U1002" s="72"/>
      <c r="V1002" s="73" t="s">
        <v>20</v>
      </c>
      <c r="W1002" s="74" t="s">
        <v>21</v>
      </c>
      <c r="X1002" s="92">
        <v>0.85</v>
      </c>
      <c r="Y1002" s="484"/>
      <c r="Z1002" s="77"/>
      <c r="AA1002" s="72"/>
      <c r="AB1002" s="45">
        <f>ROUND(ROUND(ROUND(G992*U1001,0)*X1002,0)-Z997,0)</f>
        <v>745</v>
      </c>
      <c r="AC1002" s="79"/>
    </row>
    <row r="1003" ht="16.5" customHeight="1">
      <c r="A1003" s="29">
        <v>63.0</v>
      </c>
      <c r="B1003" s="30">
        <v>1423.0</v>
      </c>
      <c r="C1003" s="32" t="s">
        <v>1043</v>
      </c>
      <c r="D1003" s="69"/>
      <c r="E1003" s="150"/>
      <c r="F1003" s="127"/>
      <c r="G1003" s="8"/>
      <c r="H1003" s="8"/>
      <c r="I1003" s="54"/>
      <c r="J1003" s="69"/>
      <c r="K1003" s="65"/>
      <c r="L1003" s="65"/>
      <c r="M1003" s="54"/>
      <c r="N1003" s="33" t="s">
        <v>23</v>
      </c>
      <c r="O1003" s="130" t="s">
        <v>24</v>
      </c>
      <c r="P1003" s="7"/>
      <c r="Q1003" s="7"/>
      <c r="R1003" s="39"/>
      <c r="S1003" s="118"/>
      <c r="T1003" s="41"/>
      <c r="U1003" s="42"/>
      <c r="V1003" s="43"/>
      <c r="W1003" s="43"/>
      <c r="X1003" s="43"/>
      <c r="Y1003" s="43"/>
      <c r="Z1003" s="43"/>
      <c r="AA1003" s="44"/>
      <c r="AB1003" s="45">
        <f>ROUND(G992*Q1004,0)</f>
        <v>727</v>
      </c>
      <c r="AC1003" s="79"/>
    </row>
    <row r="1004" ht="16.5" customHeight="1">
      <c r="A1004" s="29">
        <v>63.0</v>
      </c>
      <c r="B1004" s="30">
        <v>2370.0</v>
      </c>
      <c r="C1004" s="32" t="s">
        <v>1044</v>
      </c>
      <c r="D1004" s="69"/>
      <c r="E1004" s="150"/>
      <c r="F1004" s="127"/>
      <c r="G1004" s="140"/>
      <c r="H1004" s="8"/>
      <c r="I1004" s="54"/>
      <c r="J1004" s="69"/>
      <c r="K1004" s="65"/>
      <c r="L1004" s="65"/>
      <c r="M1004" s="54"/>
      <c r="N1004" s="481"/>
      <c r="O1004" s="482"/>
      <c r="P1004" s="83" t="s">
        <v>21</v>
      </c>
      <c r="Q1004" s="90">
        <v>0.7</v>
      </c>
      <c r="R1004" s="54"/>
      <c r="S1004" s="126"/>
      <c r="T1004" s="56"/>
      <c r="U1004" s="58"/>
      <c r="V1004" s="59" t="s">
        <v>20</v>
      </c>
      <c r="W1004" s="41" t="s">
        <v>21</v>
      </c>
      <c r="X1004" s="60">
        <v>0.85</v>
      </c>
      <c r="Y1004" s="43"/>
      <c r="Z1004" s="43"/>
      <c r="AA1004" s="44"/>
      <c r="AB1004" s="45">
        <f>ROUND(ROUND(G992*Q1004,0)*X1004,0)</f>
        <v>618</v>
      </c>
      <c r="AC1004" s="79"/>
    </row>
    <row r="1005" ht="16.5" customHeight="1">
      <c r="A1005" s="29">
        <v>63.0</v>
      </c>
      <c r="B1005" s="30">
        <v>1424.0</v>
      </c>
      <c r="C1005" s="32" t="s">
        <v>1045</v>
      </c>
      <c r="D1005" s="94"/>
      <c r="E1005" s="95"/>
      <c r="F1005" s="103"/>
      <c r="G1005" s="8"/>
      <c r="H1005" s="8"/>
      <c r="I1005" s="54"/>
      <c r="J1005" s="69"/>
      <c r="K1005" s="65"/>
      <c r="L1005" s="65"/>
      <c r="M1005" s="132"/>
      <c r="N1005" s="481"/>
      <c r="O1005" s="482"/>
      <c r="P1005" s="83"/>
      <c r="Q1005" s="90"/>
      <c r="R1005" s="91"/>
      <c r="S1005" s="128" t="s">
        <v>326</v>
      </c>
      <c r="T1005" s="41" t="s">
        <v>21</v>
      </c>
      <c r="U1005" s="68">
        <f>$U$297</f>
        <v>0.7</v>
      </c>
      <c r="V1005" s="88"/>
      <c r="W1005" s="88"/>
      <c r="X1005" s="88"/>
      <c r="Y1005" s="88"/>
      <c r="Z1005" s="88"/>
      <c r="AA1005" s="89"/>
      <c r="AB1005" s="45">
        <f>ROUND(ROUND(G992*Q1004,0)*U1005,0)</f>
        <v>509</v>
      </c>
      <c r="AC1005" s="79"/>
    </row>
    <row r="1006" ht="16.5" customHeight="1">
      <c r="A1006" s="29">
        <v>63.0</v>
      </c>
      <c r="B1006" s="30">
        <v>2371.0</v>
      </c>
      <c r="C1006" s="32" t="s">
        <v>1046</v>
      </c>
      <c r="D1006" s="94"/>
      <c r="E1006" s="95"/>
      <c r="F1006" s="103"/>
      <c r="G1006" s="8"/>
      <c r="H1006" s="8"/>
      <c r="I1006" s="54"/>
      <c r="J1006" s="69"/>
      <c r="K1006" s="65"/>
      <c r="L1006" s="65"/>
      <c r="M1006" s="132"/>
      <c r="N1006" s="481"/>
      <c r="O1006" s="482"/>
      <c r="P1006" s="83"/>
      <c r="Q1006" s="90"/>
      <c r="R1006" s="91"/>
      <c r="S1006" s="484"/>
      <c r="T1006" s="56"/>
      <c r="U1006" s="72"/>
      <c r="V1006" s="73" t="s">
        <v>20</v>
      </c>
      <c r="W1006" s="74" t="s">
        <v>21</v>
      </c>
      <c r="X1006" s="75">
        <v>0.85</v>
      </c>
      <c r="Y1006" s="43"/>
      <c r="Z1006" s="43"/>
      <c r="AA1006" s="44"/>
      <c r="AB1006" s="45">
        <f>ROUND(ROUND(ROUND(G992*Q1004,0)*U1005,0)*X1006,0)</f>
        <v>433</v>
      </c>
      <c r="AC1006" s="79"/>
    </row>
    <row r="1007" ht="16.5" customHeight="1">
      <c r="A1007" s="29">
        <v>63.0</v>
      </c>
      <c r="B1007" s="30">
        <v>1426.0</v>
      </c>
      <c r="C1007" s="32" t="s">
        <v>1047</v>
      </c>
      <c r="D1007" s="94"/>
      <c r="E1007" s="95"/>
      <c r="F1007" s="103"/>
      <c r="G1007" s="8"/>
      <c r="H1007" s="8"/>
      <c r="I1007" s="54"/>
      <c r="J1007" s="69"/>
      <c r="K1007" s="65"/>
      <c r="L1007" s="65"/>
      <c r="M1007" s="132"/>
      <c r="N1007" s="481"/>
      <c r="O1007" s="134"/>
      <c r="P1007" s="83"/>
      <c r="Q1007" s="90"/>
      <c r="R1007" s="91"/>
      <c r="S1007" s="128" t="s">
        <v>329</v>
      </c>
      <c r="T1007" s="41" t="s">
        <v>21</v>
      </c>
      <c r="U1007" s="68">
        <f>$U$299</f>
        <v>0.85</v>
      </c>
      <c r="V1007" s="77"/>
      <c r="W1007" s="77"/>
      <c r="X1007" s="77"/>
      <c r="Y1007" s="77"/>
      <c r="Z1007" s="77"/>
      <c r="AA1007" s="72"/>
      <c r="AB1007" s="45">
        <f>ROUND(ROUND(G992*Q1004,0)*U1007,0)</f>
        <v>618</v>
      </c>
      <c r="AC1007" s="79"/>
    </row>
    <row r="1008" ht="16.5" customHeight="1">
      <c r="A1008" s="29">
        <v>63.0</v>
      </c>
      <c r="B1008" s="30">
        <v>2372.0</v>
      </c>
      <c r="C1008" s="32" t="s">
        <v>1048</v>
      </c>
      <c r="D1008" s="94"/>
      <c r="E1008" s="95"/>
      <c r="F1008" s="103"/>
      <c r="G1008" s="8"/>
      <c r="H1008" s="8"/>
      <c r="I1008" s="54"/>
      <c r="J1008" s="69"/>
      <c r="K1008" s="65"/>
      <c r="L1008" s="65"/>
      <c r="M1008" s="132"/>
      <c r="N1008" s="134"/>
      <c r="O1008" s="134"/>
      <c r="P1008" s="83"/>
      <c r="Q1008" s="90"/>
      <c r="R1008" s="91"/>
      <c r="S1008" s="484"/>
      <c r="T1008" s="56"/>
      <c r="U1008" s="72"/>
      <c r="V1008" s="73" t="s">
        <v>20</v>
      </c>
      <c r="W1008" s="74" t="s">
        <v>21</v>
      </c>
      <c r="X1008" s="75">
        <v>0.85</v>
      </c>
      <c r="Y1008" s="43"/>
      <c r="Z1008" s="43"/>
      <c r="AA1008" s="44"/>
      <c r="AB1008" s="45">
        <f>ROUND(ROUND(ROUND(G992*Q1004,0)*U1007,0)*X1008,0)</f>
        <v>525</v>
      </c>
      <c r="AC1008" s="79"/>
    </row>
    <row r="1009" ht="16.5" customHeight="1">
      <c r="A1009" s="29">
        <v>63.0</v>
      </c>
      <c r="B1009" s="30">
        <v>2373.0</v>
      </c>
      <c r="C1009" s="32" t="s">
        <v>1049</v>
      </c>
      <c r="D1009" s="94"/>
      <c r="E1009" s="95"/>
      <c r="F1009" s="103"/>
      <c r="G1009" s="8"/>
      <c r="H1009" s="8"/>
      <c r="I1009" s="54"/>
      <c r="J1009" s="69"/>
      <c r="K1009" s="65"/>
      <c r="L1009" s="65"/>
      <c r="M1009" s="132"/>
      <c r="N1009" s="134"/>
      <c r="O1009" s="134"/>
      <c r="P1009" s="83"/>
      <c r="Q1009" s="90"/>
      <c r="R1009" s="91"/>
      <c r="S1009" s="118"/>
      <c r="T1009" s="41"/>
      <c r="U1009" s="42"/>
      <c r="V1009" s="43"/>
      <c r="W1009" s="43"/>
      <c r="X1009" s="44"/>
      <c r="Y1009" s="82" t="s">
        <v>30</v>
      </c>
      <c r="Z1009" s="83">
        <v>5.0</v>
      </c>
      <c r="AA1009" s="84" t="s">
        <v>31</v>
      </c>
      <c r="AB1009" s="45">
        <f>ROUND(ROUND(G992*Q1004,0)-Z1009,0)</f>
        <v>722</v>
      </c>
      <c r="AC1009" s="79"/>
    </row>
    <row r="1010" ht="16.5" customHeight="1">
      <c r="A1010" s="29">
        <v>63.0</v>
      </c>
      <c r="B1010" s="30">
        <v>2374.0</v>
      </c>
      <c r="C1010" s="32" t="s">
        <v>1050</v>
      </c>
      <c r="D1010" s="94"/>
      <c r="E1010" s="95"/>
      <c r="F1010" s="103"/>
      <c r="G1010" s="8"/>
      <c r="H1010" s="8"/>
      <c r="I1010" s="54"/>
      <c r="J1010" s="69"/>
      <c r="K1010" s="65"/>
      <c r="L1010" s="65"/>
      <c r="M1010" s="132"/>
      <c r="N1010" s="134"/>
      <c r="O1010" s="134"/>
      <c r="P1010" s="83"/>
      <c r="Q1010" s="90"/>
      <c r="R1010" s="91"/>
      <c r="S1010" s="126"/>
      <c r="T1010" s="56"/>
      <c r="U1010" s="58"/>
      <c r="V1010" s="59" t="s">
        <v>20</v>
      </c>
      <c r="W1010" s="41" t="s">
        <v>21</v>
      </c>
      <c r="X1010" s="86">
        <v>0.85</v>
      </c>
      <c r="Y1010" s="482"/>
      <c r="Z1010" s="83"/>
      <c r="AA1010" s="84"/>
      <c r="AB1010" s="45">
        <f>ROUND(ROUND(ROUND(G992*Q1004,0)*X1010,0)-Z1009,0)</f>
        <v>613</v>
      </c>
      <c r="AC1010" s="79"/>
    </row>
    <row r="1011" ht="16.5" customHeight="1">
      <c r="A1011" s="29">
        <v>63.0</v>
      </c>
      <c r="B1011" s="30">
        <v>2375.0</v>
      </c>
      <c r="C1011" s="32" t="s">
        <v>1051</v>
      </c>
      <c r="D1011" s="94"/>
      <c r="E1011" s="95"/>
      <c r="F1011" s="103"/>
      <c r="G1011" s="8"/>
      <c r="H1011" s="8"/>
      <c r="I1011" s="54"/>
      <c r="J1011" s="69"/>
      <c r="K1011" s="65"/>
      <c r="L1011" s="65"/>
      <c r="M1011" s="132"/>
      <c r="N1011" s="134"/>
      <c r="O1011" s="134"/>
      <c r="P1011" s="83"/>
      <c r="Q1011" s="90"/>
      <c r="R1011" s="91"/>
      <c r="S1011" s="128" t="s">
        <v>326</v>
      </c>
      <c r="T1011" s="83" t="s">
        <v>21</v>
      </c>
      <c r="U1011" s="91">
        <f>$U$297</f>
        <v>0.7</v>
      </c>
      <c r="V1011" s="88"/>
      <c r="W1011" s="88"/>
      <c r="X1011" s="89"/>
      <c r="Y1011" s="482"/>
      <c r="Z1011" s="90"/>
      <c r="AA1011" s="91"/>
      <c r="AB1011" s="45">
        <f>ROUND(ROUND(ROUND(G992*Q1004,0)*U1011,0)-Z1009,0)</f>
        <v>504</v>
      </c>
      <c r="AC1011" s="79"/>
    </row>
    <row r="1012" ht="16.5" customHeight="1">
      <c r="A1012" s="29">
        <v>63.0</v>
      </c>
      <c r="B1012" s="30">
        <v>2376.0</v>
      </c>
      <c r="C1012" s="32" t="s">
        <v>1052</v>
      </c>
      <c r="D1012" s="94"/>
      <c r="E1012" s="95"/>
      <c r="F1012" s="103"/>
      <c r="G1012" s="8"/>
      <c r="H1012" s="8"/>
      <c r="I1012" s="54"/>
      <c r="J1012" s="69"/>
      <c r="K1012" s="65"/>
      <c r="L1012" s="65"/>
      <c r="M1012" s="132"/>
      <c r="N1012" s="134"/>
      <c r="O1012" s="134"/>
      <c r="P1012" s="83"/>
      <c r="Q1012" s="90"/>
      <c r="R1012" s="91"/>
      <c r="S1012" s="484"/>
      <c r="T1012" s="56"/>
      <c r="U1012" s="72"/>
      <c r="V1012" s="73" t="s">
        <v>20</v>
      </c>
      <c r="W1012" s="74" t="s">
        <v>21</v>
      </c>
      <c r="X1012" s="92">
        <v>0.85</v>
      </c>
      <c r="Y1012" s="482"/>
      <c r="Z1012" s="90"/>
      <c r="AA1012" s="91"/>
      <c r="AB1012" s="45">
        <f>ROUND(ROUND(ROUND(ROUND(G992*Q1004,0)*U1011,0)*X1012,0)-Z1009,0)</f>
        <v>428</v>
      </c>
      <c r="AC1012" s="79"/>
    </row>
    <row r="1013" ht="16.5" customHeight="1">
      <c r="A1013" s="29">
        <v>63.0</v>
      </c>
      <c r="B1013" s="30">
        <v>2377.0</v>
      </c>
      <c r="C1013" s="32" t="s">
        <v>1053</v>
      </c>
      <c r="D1013" s="94"/>
      <c r="E1013" s="95"/>
      <c r="F1013" s="103"/>
      <c r="G1013" s="8"/>
      <c r="H1013" s="8"/>
      <c r="I1013" s="54"/>
      <c r="J1013" s="69"/>
      <c r="K1013" s="65"/>
      <c r="L1013" s="65"/>
      <c r="M1013" s="132"/>
      <c r="N1013" s="134"/>
      <c r="O1013" s="134"/>
      <c r="P1013" s="83"/>
      <c r="Q1013" s="90"/>
      <c r="R1013" s="91"/>
      <c r="S1013" s="128" t="s">
        <v>329</v>
      </c>
      <c r="T1013" s="83" t="s">
        <v>21</v>
      </c>
      <c r="U1013" s="91">
        <f>$U$299</f>
        <v>0.85</v>
      </c>
      <c r="V1013" s="77"/>
      <c r="W1013" s="77"/>
      <c r="X1013" s="72"/>
      <c r="Y1013" s="482"/>
      <c r="Z1013" s="90"/>
      <c r="AA1013" s="91"/>
      <c r="AB1013" s="45">
        <f>ROUND(ROUND(ROUND(G992*Q1004,0)*U1013,0)-Z1009,0)</f>
        <v>613</v>
      </c>
      <c r="AC1013" s="79"/>
    </row>
    <row r="1014" ht="16.5" customHeight="1">
      <c r="A1014" s="29">
        <v>63.0</v>
      </c>
      <c r="B1014" s="30">
        <v>2378.0</v>
      </c>
      <c r="C1014" s="32" t="s">
        <v>1054</v>
      </c>
      <c r="D1014" s="94"/>
      <c r="E1014" s="95"/>
      <c r="F1014" s="103"/>
      <c r="G1014" s="8"/>
      <c r="H1014" s="8"/>
      <c r="I1014" s="54"/>
      <c r="J1014" s="69"/>
      <c r="K1014" s="65"/>
      <c r="L1014" s="65"/>
      <c r="M1014" s="132"/>
      <c r="N1014" s="134"/>
      <c r="O1014" s="134"/>
      <c r="P1014" s="83"/>
      <c r="Q1014" s="90"/>
      <c r="R1014" s="91"/>
      <c r="S1014" s="484"/>
      <c r="T1014" s="56"/>
      <c r="U1014" s="72"/>
      <c r="V1014" s="73" t="s">
        <v>20</v>
      </c>
      <c r="W1014" s="74" t="s">
        <v>21</v>
      </c>
      <c r="X1014" s="92">
        <v>0.85</v>
      </c>
      <c r="Y1014" s="484"/>
      <c r="Z1014" s="77"/>
      <c r="AA1014" s="72"/>
      <c r="AB1014" s="45">
        <f>ROUND(ROUND(ROUND(ROUND(G992*Q1004,0)*U1013,0)*X1014,0)-Z1009,0)</f>
        <v>520</v>
      </c>
      <c r="AC1014" s="79"/>
    </row>
    <row r="1015" ht="16.5" customHeight="1">
      <c r="A1015" s="29">
        <v>63.0</v>
      </c>
      <c r="B1015" s="30">
        <v>2379.0</v>
      </c>
      <c r="C1015" s="32" t="s">
        <v>1055</v>
      </c>
      <c r="D1015" s="94"/>
      <c r="E1015" s="95"/>
      <c r="F1015" s="103"/>
      <c r="G1015" s="8"/>
      <c r="H1015" s="8"/>
      <c r="I1015" s="54"/>
      <c r="J1015" s="69"/>
      <c r="K1015" s="65"/>
      <c r="L1015" s="65"/>
      <c r="M1015" s="132"/>
      <c r="N1015" s="134"/>
      <c r="O1015" s="130" t="s">
        <v>27</v>
      </c>
      <c r="P1015" s="41"/>
      <c r="Q1015" s="135"/>
      <c r="R1015" s="68"/>
      <c r="S1015" s="118"/>
      <c r="T1015" s="41"/>
      <c r="U1015" s="42"/>
      <c r="V1015" s="43"/>
      <c r="W1015" s="43"/>
      <c r="X1015" s="43"/>
      <c r="Y1015" s="43"/>
      <c r="Z1015" s="43"/>
      <c r="AA1015" s="44"/>
      <c r="AB1015" s="45">
        <f>ROUND(G992*Q1016,0)</f>
        <v>519</v>
      </c>
      <c r="AC1015" s="79"/>
    </row>
    <row r="1016" ht="16.5" customHeight="1">
      <c r="A1016" s="29">
        <v>63.0</v>
      </c>
      <c r="B1016" s="30">
        <v>2380.0</v>
      </c>
      <c r="C1016" s="32" t="s">
        <v>1056</v>
      </c>
      <c r="D1016" s="94"/>
      <c r="E1016" s="95"/>
      <c r="F1016" s="103"/>
      <c r="G1016" s="8"/>
      <c r="H1016" s="8"/>
      <c r="I1016" s="54"/>
      <c r="J1016" s="69"/>
      <c r="K1016" s="65"/>
      <c r="L1016" s="65"/>
      <c r="M1016" s="132"/>
      <c r="N1016" s="134"/>
      <c r="O1016" s="482"/>
      <c r="P1016" s="83" t="s">
        <v>21</v>
      </c>
      <c r="Q1016" s="90">
        <v>0.5</v>
      </c>
      <c r="R1016" s="91"/>
      <c r="S1016" s="126"/>
      <c r="T1016" s="56"/>
      <c r="U1016" s="58"/>
      <c r="V1016" s="59" t="s">
        <v>20</v>
      </c>
      <c r="W1016" s="41" t="s">
        <v>21</v>
      </c>
      <c r="X1016" s="60">
        <v>0.85</v>
      </c>
      <c r="Y1016" s="43"/>
      <c r="Z1016" s="43"/>
      <c r="AA1016" s="44"/>
      <c r="AB1016" s="45">
        <f>ROUND(ROUND(G992*Q1016,0)*X1016,0)</f>
        <v>441</v>
      </c>
      <c r="AC1016" s="79"/>
    </row>
    <row r="1017" ht="16.5" customHeight="1">
      <c r="A1017" s="29">
        <v>63.0</v>
      </c>
      <c r="B1017" s="30">
        <v>2381.0</v>
      </c>
      <c r="C1017" s="32" t="s">
        <v>1057</v>
      </c>
      <c r="D1017" s="94"/>
      <c r="E1017" s="95"/>
      <c r="F1017" s="103"/>
      <c r="G1017" s="8"/>
      <c r="H1017" s="8"/>
      <c r="I1017" s="54"/>
      <c r="J1017" s="69"/>
      <c r="K1017" s="65"/>
      <c r="L1017" s="65"/>
      <c r="M1017" s="132"/>
      <c r="N1017" s="134"/>
      <c r="O1017" s="482"/>
      <c r="P1017" s="83"/>
      <c r="Q1017" s="90"/>
      <c r="R1017" s="91"/>
      <c r="S1017" s="128" t="s">
        <v>326</v>
      </c>
      <c r="T1017" s="41" t="s">
        <v>21</v>
      </c>
      <c r="U1017" s="68">
        <f>$U$297</f>
        <v>0.7</v>
      </c>
      <c r="V1017" s="88"/>
      <c r="W1017" s="88"/>
      <c r="X1017" s="88"/>
      <c r="Y1017" s="88"/>
      <c r="Z1017" s="88"/>
      <c r="AA1017" s="89"/>
      <c r="AB1017" s="45">
        <f>ROUND(ROUND(G992*Q1016,0)*U1017,0)</f>
        <v>363</v>
      </c>
      <c r="AC1017" s="79"/>
    </row>
    <row r="1018" ht="16.5" customHeight="1">
      <c r="A1018" s="29">
        <v>63.0</v>
      </c>
      <c r="B1018" s="30">
        <v>2382.0</v>
      </c>
      <c r="C1018" s="32" t="s">
        <v>1058</v>
      </c>
      <c r="D1018" s="94"/>
      <c r="E1018" s="95"/>
      <c r="F1018" s="103"/>
      <c r="G1018" s="8"/>
      <c r="H1018" s="8"/>
      <c r="I1018" s="54"/>
      <c r="J1018" s="69"/>
      <c r="K1018" s="65"/>
      <c r="L1018" s="65"/>
      <c r="M1018" s="132"/>
      <c r="N1018" s="134"/>
      <c r="O1018" s="134"/>
      <c r="P1018" s="83"/>
      <c r="Q1018" s="90"/>
      <c r="R1018" s="91"/>
      <c r="S1018" s="484"/>
      <c r="T1018" s="56"/>
      <c r="U1018" s="72"/>
      <c r="V1018" s="73" t="s">
        <v>20</v>
      </c>
      <c r="W1018" s="74" t="s">
        <v>21</v>
      </c>
      <c r="X1018" s="75">
        <v>0.85</v>
      </c>
      <c r="Y1018" s="43"/>
      <c r="Z1018" s="43"/>
      <c r="AA1018" s="44"/>
      <c r="AB1018" s="45">
        <f>ROUND(ROUND(ROUND(G992*Q1016,0)*U1017,0)*X1018,0)</f>
        <v>309</v>
      </c>
      <c r="AC1018" s="79"/>
    </row>
    <row r="1019" ht="16.5" customHeight="1">
      <c r="A1019" s="29">
        <v>63.0</v>
      </c>
      <c r="B1019" s="30">
        <v>2383.0</v>
      </c>
      <c r="C1019" s="32" t="s">
        <v>1059</v>
      </c>
      <c r="D1019" s="94"/>
      <c r="E1019" s="95"/>
      <c r="F1019" s="103"/>
      <c r="G1019" s="8"/>
      <c r="H1019" s="8"/>
      <c r="I1019" s="54"/>
      <c r="J1019" s="69"/>
      <c r="K1019" s="65"/>
      <c r="L1019" s="65"/>
      <c r="M1019" s="132"/>
      <c r="N1019" s="134"/>
      <c r="O1019" s="134"/>
      <c r="P1019" s="83"/>
      <c r="Q1019" s="90"/>
      <c r="R1019" s="91"/>
      <c r="S1019" s="128" t="s">
        <v>329</v>
      </c>
      <c r="T1019" s="41" t="s">
        <v>21</v>
      </c>
      <c r="U1019" s="68">
        <f>$U$299</f>
        <v>0.85</v>
      </c>
      <c r="V1019" s="77"/>
      <c r="W1019" s="77"/>
      <c r="X1019" s="77"/>
      <c r="Y1019" s="77"/>
      <c r="Z1019" s="77"/>
      <c r="AA1019" s="72"/>
      <c r="AB1019" s="45">
        <f>ROUND(ROUND(G992*Q1016,0)*U1019,0)</f>
        <v>441</v>
      </c>
      <c r="AC1019" s="79"/>
    </row>
    <row r="1020" ht="16.5" customHeight="1">
      <c r="A1020" s="29">
        <v>63.0</v>
      </c>
      <c r="B1020" s="30">
        <v>2384.0</v>
      </c>
      <c r="C1020" s="32" t="s">
        <v>1060</v>
      </c>
      <c r="D1020" s="94"/>
      <c r="E1020" s="95"/>
      <c r="F1020" s="103"/>
      <c r="G1020" s="8"/>
      <c r="H1020" s="8"/>
      <c r="I1020" s="54"/>
      <c r="J1020" s="69"/>
      <c r="K1020" s="65"/>
      <c r="L1020" s="65"/>
      <c r="M1020" s="132"/>
      <c r="N1020" s="134"/>
      <c r="O1020" s="134"/>
      <c r="P1020" s="83"/>
      <c r="Q1020" s="90"/>
      <c r="R1020" s="91"/>
      <c r="S1020" s="484"/>
      <c r="T1020" s="56"/>
      <c r="U1020" s="72"/>
      <c r="V1020" s="73" t="s">
        <v>20</v>
      </c>
      <c r="W1020" s="74" t="s">
        <v>21</v>
      </c>
      <c r="X1020" s="75">
        <v>0.85</v>
      </c>
      <c r="Y1020" s="43"/>
      <c r="Z1020" s="43"/>
      <c r="AA1020" s="44"/>
      <c r="AB1020" s="45">
        <f>ROUND(ROUND(ROUND(G992*Q1016,0)*U1019,0)*X1020,0)</f>
        <v>375</v>
      </c>
      <c r="AC1020" s="79"/>
    </row>
    <row r="1021" ht="16.5" customHeight="1">
      <c r="A1021" s="29">
        <v>63.0</v>
      </c>
      <c r="B1021" s="30">
        <v>2385.0</v>
      </c>
      <c r="C1021" s="32" t="s">
        <v>1061</v>
      </c>
      <c r="D1021" s="94"/>
      <c r="E1021" s="95"/>
      <c r="F1021" s="103"/>
      <c r="G1021" s="8"/>
      <c r="H1021" s="8"/>
      <c r="I1021" s="54"/>
      <c r="J1021" s="69"/>
      <c r="K1021" s="65"/>
      <c r="L1021" s="65"/>
      <c r="M1021" s="132"/>
      <c r="N1021" s="134"/>
      <c r="O1021" s="134"/>
      <c r="P1021" s="83"/>
      <c r="Q1021" s="90"/>
      <c r="R1021" s="91"/>
      <c r="S1021" s="118"/>
      <c r="T1021" s="41"/>
      <c r="U1021" s="42"/>
      <c r="V1021" s="43"/>
      <c r="W1021" s="43"/>
      <c r="X1021" s="44"/>
      <c r="Y1021" s="82" t="s">
        <v>30</v>
      </c>
      <c r="Z1021" s="83">
        <v>5.0</v>
      </c>
      <c r="AA1021" s="84" t="s">
        <v>31</v>
      </c>
      <c r="AB1021" s="45">
        <f>ROUND(ROUND(G992*Q1016,0)-Z1021,0)</f>
        <v>514</v>
      </c>
      <c r="AC1021" s="79"/>
    </row>
    <row r="1022" ht="16.5" customHeight="1">
      <c r="A1022" s="29">
        <v>63.0</v>
      </c>
      <c r="B1022" s="30">
        <v>2386.0</v>
      </c>
      <c r="C1022" s="32" t="s">
        <v>1062</v>
      </c>
      <c r="D1022" s="94"/>
      <c r="E1022" s="95"/>
      <c r="F1022" s="103"/>
      <c r="G1022" s="8"/>
      <c r="H1022" s="8"/>
      <c r="I1022" s="54"/>
      <c r="J1022" s="69"/>
      <c r="K1022" s="65"/>
      <c r="L1022" s="65"/>
      <c r="M1022" s="132"/>
      <c r="N1022" s="134"/>
      <c r="O1022" s="134"/>
      <c r="P1022" s="83"/>
      <c r="Q1022" s="90"/>
      <c r="R1022" s="91"/>
      <c r="S1022" s="126"/>
      <c r="T1022" s="56"/>
      <c r="U1022" s="58"/>
      <c r="V1022" s="59" t="s">
        <v>20</v>
      </c>
      <c r="W1022" s="41" t="s">
        <v>21</v>
      </c>
      <c r="X1022" s="86">
        <v>0.85</v>
      </c>
      <c r="Y1022" s="482"/>
      <c r="Z1022" s="83"/>
      <c r="AA1022" s="84"/>
      <c r="AB1022" s="45">
        <f>ROUND(ROUND(ROUND(G992*Q1016,0)*X1022,0)-Z1021,0)</f>
        <v>436</v>
      </c>
      <c r="AC1022" s="79"/>
    </row>
    <row r="1023" ht="16.5" customHeight="1">
      <c r="A1023" s="29">
        <v>63.0</v>
      </c>
      <c r="B1023" s="30">
        <v>2387.0</v>
      </c>
      <c r="C1023" s="32" t="s">
        <v>1063</v>
      </c>
      <c r="D1023" s="94"/>
      <c r="E1023" s="95"/>
      <c r="F1023" s="103"/>
      <c r="G1023" s="8"/>
      <c r="H1023" s="8"/>
      <c r="I1023" s="54"/>
      <c r="J1023" s="69"/>
      <c r="K1023" s="65"/>
      <c r="L1023" s="65"/>
      <c r="M1023" s="132"/>
      <c r="N1023" s="134"/>
      <c r="O1023" s="134"/>
      <c r="P1023" s="83"/>
      <c r="Q1023" s="90"/>
      <c r="R1023" s="91"/>
      <c r="S1023" s="128" t="s">
        <v>326</v>
      </c>
      <c r="T1023" s="83" t="s">
        <v>21</v>
      </c>
      <c r="U1023" s="91">
        <f>$U$297</f>
        <v>0.7</v>
      </c>
      <c r="V1023" s="88"/>
      <c r="W1023" s="88"/>
      <c r="X1023" s="89"/>
      <c r="Y1023" s="482"/>
      <c r="Z1023" s="90"/>
      <c r="AA1023" s="91"/>
      <c r="AB1023" s="45">
        <f>ROUND(ROUND(ROUND(G992*Q1016,0)*U1023,0)-Z1021,0)</f>
        <v>358</v>
      </c>
      <c r="AC1023" s="79"/>
    </row>
    <row r="1024" ht="16.5" customHeight="1">
      <c r="A1024" s="29">
        <v>63.0</v>
      </c>
      <c r="B1024" s="30">
        <v>2388.0</v>
      </c>
      <c r="C1024" s="32" t="s">
        <v>1064</v>
      </c>
      <c r="D1024" s="94"/>
      <c r="E1024" s="95"/>
      <c r="F1024" s="103"/>
      <c r="G1024" s="8"/>
      <c r="H1024" s="8"/>
      <c r="I1024" s="54"/>
      <c r="J1024" s="69"/>
      <c r="K1024" s="65"/>
      <c r="L1024" s="65"/>
      <c r="M1024" s="132"/>
      <c r="N1024" s="134"/>
      <c r="O1024" s="134"/>
      <c r="P1024" s="83"/>
      <c r="Q1024" s="90"/>
      <c r="R1024" s="91"/>
      <c r="S1024" s="484"/>
      <c r="T1024" s="56"/>
      <c r="U1024" s="72"/>
      <c r="V1024" s="73" t="s">
        <v>20</v>
      </c>
      <c r="W1024" s="74" t="s">
        <v>21</v>
      </c>
      <c r="X1024" s="92">
        <v>0.85</v>
      </c>
      <c r="Y1024" s="482"/>
      <c r="Z1024" s="90"/>
      <c r="AA1024" s="91"/>
      <c r="AB1024" s="45">
        <f>ROUND(ROUND(ROUND(ROUND(G992*Q1016,0)*U1023,0)*X1024,0)-Z1021,0)</f>
        <v>304</v>
      </c>
      <c r="AC1024" s="79"/>
    </row>
    <row r="1025" ht="16.5" customHeight="1">
      <c r="A1025" s="29">
        <v>63.0</v>
      </c>
      <c r="B1025" s="30">
        <v>2389.0</v>
      </c>
      <c r="C1025" s="32" t="s">
        <v>1065</v>
      </c>
      <c r="D1025" s="94"/>
      <c r="E1025" s="95"/>
      <c r="F1025" s="103"/>
      <c r="G1025" s="8"/>
      <c r="H1025" s="8"/>
      <c r="I1025" s="54"/>
      <c r="J1025" s="69"/>
      <c r="K1025" s="65"/>
      <c r="L1025" s="65"/>
      <c r="M1025" s="132"/>
      <c r="N1025" s="134"/>
      <c r="O1025" s="134"/>
      <c r="P1025" s="83"/>
      <c r="Q1025" s="90"/>
      <c r="R1025" s="91"/>
      <c r="S1025" s="128" t="s">
        <v>329</v>
      </c>
      <c r="T1025" s="83" t="s">
        <v>21</v>
      </c>
      <c r="U1025" s="91">
        <f>$U$299</f>
        <v>0.85</v>
      </c>
      <c r="V1025" s="77"/>
      <c r="W1025" s="77"/>
      <c r="X1025" s="72"/>
      <c r="Y1025" s="101"/>
      <c r="Z1025" s="90"/>
      <c r="AA1025" s="91"/>
      <c r="AB1025" s="45">
        <f>ROUND(ROUND(ROUND(G992*Q1016,0)*U1025,0)-Z1021,0)</f>
        <v>436</v>
      </c>
      <c r="AC1025" s="79"/>
    </row>
    <row r="1026" ht="16.5" customHeight="1">
      <c r="A1026" s="29">
        <v>63.0</v>
      </c>
      <c r="B1026" s="30">
        <v>2390.0</v>
      </c>
      <c r="C1026" s="32" t="s">
        <v>1066</v>
      </c>
      <c r="D1026" s="94"/>
      <c r="E1026" s="95"/>
      <c r="F1026" s="103"/>
      <c r="G1026" s="8"/>
      <c r="H1026" s="8"/>
      <c r="I1026" s="54"/>
      <c r="J1026" s="69"/>
      <c r="K1026" s="65"/>
      <c r="L1026" s="65"/>
      <c r="M1026" s="132"/>
      <c r="N1026" s="138"/>
      <c r="O1026" s="138"/>
      <c r="P1026" s="56"/>
      <c r="Q1026" s="77"/>
      <c r="R1026" s="72"/>
      <c r="S1026" s="484"/>
      <c r="T1026" s="56"/>
      <c r="U1026" s="72"/>
      <c r="V1026" s="73" t="s">
        <v>20</v>
      </c>
      <c r="W1026" s="74" t="s">
        <v>21</v>
      </c>
      <c r="X1026" s="92">
        <v>0.85</v>
      </c>
      <c r="Y1026" s="77"/>
      <c r="Z1026" s="77"/>
      <c r="AA1026" s="72"/>
      <c r="AB1026" s="45">
        <f>ROUND(ROUND(ROUND(ROUND(G992*Q1016,0)*U1025,0)*X1026,0)-Z1021,0)</f>
        <v>370</v>
      </c>
      <c r="AC1026" s="79"/>
    </row>
    <row r="1027" ht="16.5" customHeight="1">
      <c r="A1027" s="29">
        <v>63.0</v>
      </c>
      <c r="B1027" s="30">
        <v>1431.0</v>
      </c>
      <c r="C1027" s="32" t="s">
        <v>1067</v>
      </c>
      <c r="D1027" s="94"/>
      <c r="E1027" s="95"/>
      <c r="F1027" s="82" t="s">
        <v>838</v>
      </c>
      <c r="G1027" s="152"/>
      <c r="H1027" s="152"/>
      <c r="I1027" s="153"/>
      <c r="J1027" s="52"/>
      <c r="K1027" s="8"/>
      <c r="L1027" s="53"/>
      <c r="M1027" s="54"/>
      <c r="N1027" s="157"/>
      <c r="O1027" s="158"/>
      <c r="P1027" s="7"/>
      <c r="Q1027" s="7"/>
      <c r="R1027" s="7"/>
      <c r="S1027" s="118"/>
      <c r="T1027" s="41"/>
      <c r="U1027" s="42"/>
      <c r="V1027" s="43"/>
      <c r="W1027" s="43"/>
      <c r="X1027" s="43"/>
      <c r="Y1027" s="43"/>
      <c r="Z1027" s="43"/>
      <c r="AA1027" s="44"/>
      <c r="AB1027" s="45">
        <f>ROUND(G1028,0)</f>
        <v>809</v>
      </c>
      <c r="AC1027" s="79"/>
    </row>
    <row r="1028" ht="16.5" customHeight="1">
      <c r="A1028" s="29">
        <v>63.0</v>
      </c>
      <c r="B1028" s="30">
        <v>2391.0</v>
      </c>
      <c r="C1028" s="32" t="s">
        <v>1068</v>
      </c>
      <c r="D1028" s="94"/>
      <c r="E1028" s="95"/>
      <c r="F1028" s="482"/>
      <c r="G1028" s="50">
        <v>809.0</v>
      </c>
      <c r="H1028" s="8" t="s">
        <v>9</v>
      </c>
      <c r="I1028" s="95"/>
      <c r="J1028" s="52"/>
      <c r="K1028" s="8"/>
      <c r="L1028" s="53"/>
      <c r="M1028" s="54"/>
      <c r="N1028" s="159"/>
      <c r="O1028" s="160"/>
      <c r="P1028" s="8"/>
      <c r="Q1028" s="8"/>
      <c r="R1028" s="8"/>
      <c r="S1028" s="126"/>
      <c r="T1028" s="56"/>
      <c r="U1028" s="58"/>
      <c r="V1028" s="59" t="s">
        <v>20</v>
      </c>
      <c r="W1028" s="41" t="s">
        <v>21</v>
      </c>
      <c r="X1028" s="60">
        <v>0.85</v>
      </c>
      <c r="Y1028" s="43"/>
      <c r="Z1028" s="43"/>
      <c r="AA1028" s="44"/>
      <c r="AB1028" s="45">
        <f>ROUND(G1028*X1028,0)</f>
        <v>688</v>
      </c>
      <c r="AC1028" s="79"/>
    </row>
    <row r="1029" ht="16.5" customHeight="1">
      <c r="A1029" s="29">
        <v>63.0</v>
      </c>
      <c r="B1029" s="30">
        <v>1432.0</v>
      </c>
      <c r="C1029" s="32" t="s">
        <v>1069</v>
      </c>
      <c r="D1029" s="94"/>
      <c r="E1029" s="95"/>
      <c r="F1029" s="482"/>
      <c r="G1029" s="140"/>
      <c r="H1029" s="140"/>
      <c r="I1029" s="95"/>
      <c r="J1029" s="52"/>
      <c r="K1029" s="8"/>
      <c r="L1029" s="53"/>
      <c r="M1029" s="144"/>
      <c r="N1029" s="161"/>
      <c r="O1029" s="162"/>
      <c r="P1029" s="8"/>
      <c r="Q1029" s="8"/>
      <c r="R1029" s="8"/>
      <c r="S1029" s="128" t="s">
        <v>326</v>
      </c>
      <c r="T1029" s="41" t="s">
        <v>21</v>
      </c>
      <c r="U1029" s="68">
        <f>$U$297</f>
        <v>0.7</v>
      </c>
      <c r="V1029" s="88"/>
      <c r="W1029" s="88"/>
      <c r="X1029" s="88"/>
      <c r="Y1029" s="88"/>
      <c r="Z1029" s="88"/>
      <c r="AA1029" s="89"/>
      <c r="AB1029" s="45">
        <f>ROUND(G1028*U1029,0)</f>
        <v>566</v>
      </c>
      <c r="AC1029" s="79"/>
    </row>
    <row r="1030" ht="16.5" customHeight="1">
      <c r="A1030" s="29">
        <v>63.0</v>
      </c>
      <c r="B1030" s="30">
        <v>2392.0</v>
      </c>
      <c r="C1030" s="32" t="s">
        <v>1070</v>
      </c>
      <c r="D1030" s="94"/>
      <c r="E1030" s="95"/>
      <c r="F1030" s="482"/>
      <c r="G1030" s="140"/>
      <c r="H1030" s="140"/>
      <c r="I1030" s="95"/>
      <c r="J1030" s="52"/>
      <c r="K1030" s="8"/>
      <c r="L1030" s="53"/>
      <c r="M1030" s="144"/>
      <c r="N1030" s="161"/>
      <c r="O1030" s="162"/>
      <c r="P1030" s="8"/>
      <c r="Q1030" s="8"/>
      <c r="R1030" s="8"/>
      <c r="S1030" s="484"/>
      <c r="T1030" s="56"/>
      <c r="U1030" s="72"/>
      <c r="V1030" s="73" t="s">
        <v>20</v>
      </c>
      <c r="W1030" s="74" t="s">
        <v>21</v>
      </c>
      <c r="X1030" s="75">
        <v>0.85</v>
      </c>
      <c r="Y1030" s="43"/>
      <c r="Z1030" s="43"/>
      <c r="AA1030" s="44"/>
      <c r="AB1030" s="45">
        <f>ROUND(ROUND(G1028*U1029,0)*X1030,0)</f>
        <v>481</v>
      </c>
      <c r="AC1030" s="79"/>
    </row>
    <row r="1031" ht="16.5" customHeight="1">
      <c r="A1031" s="29">
        <v>63.0</v>
      </c>
      <c r="B1031" s="30">
        <v>1435.0</v>
      </c>
      <c r="C1031" s="32" t="s">
        <v>1071</v>
      </c>
      <c r="D1031" s="94"/>
      <c r="E1031" s="95"/>
      <c r="F1031" s="94"/>
      <c r="G1031" s="140"/>
      <c r="H1031" s="140"/>
      <c r="I1031" s="95"/>
      <c r="J1031" s="52"/>
      <c r="K1031" s="8"/>
      <c r="L1031" s="53"/>
      <c r="M1031" s="144"/>
      <c r="N1031" s="161"/>
      <c r="O1031" s="162"/>
      <c r="P1031" s="8"/>
      <c r="Q1031" s="8"/>
      <c r="R1031" s="54"/>
      <c r="S1031" s="128" t="s">
        <v>329</v>
      </c>
      <c r="T1031" s="41" t="s">
        <v>21</v>
      </c>
      <c r="U1031" s="68">
        <f>$U$299</f>
        <v>0.85</v>
      </c>
      <c r="V1031" s="77"/>
      <c r="W1031" s="77"/>
      <c r="X1031" s="77"/>
      <c r="Y1031" s="77"/>
      <c r="Z1031" s="77"/>
      <c r="AA1031" s="72"/>
      <c r="AB1031" s="45">
        <f>ROUND(G1028*U1031,0)</f>
        <v>688</v>
      </c>
      <c r="AC1031" s="79"/>
    </row>
    <row r="1032" ht="16.5" customHeight="1">
      <c r="A1032" s="29">
        <v>63.0</v>
      </c>
      <c r="B1032" s="30">
        <v>2393.0</v>
      </c>
      <c r="C1032" s="32" t="s">
        <v>1072</v>
      </c>
      <c r="D1032" s="94"/>
      <c r="E1032" s="95"/>
      <c r="F1032" s="94"/>
      <c r="G1032" s="140"/>
      <c r="H1032" s="140"/>
      <c r="I1032" s="95"/>
      <c r="J1032" s="52"/>
      <c r="K1032" s="8"/>
      <c r="L1032" s="53"/>
      <c r="M1032" s="144"/>
      <c r="N1032" s="161"/>
      <c r="O1032" s="162"/>
      <c r="P1032" s="8"/>
      <c r="Q1032" s="8"/>
      <c r="R1032" s="54"/>
      <c r="S1032" s="484"/>
      <c r="T1032" s="56"/>
      <c r="U1032" s="72"/>
      <c r="V1032" s="73" t="s">
        <v>20</v>
      </c>
      <c r="W1032" s="74" t="s">
        <v>21</v>
      </c>
      <c r="X1032" s="75">
        <v>0.85</v>
      </c>
      <c r="Y1032" s="43"/>
      <c r="Z1032" s="43"/>
      <c r="AA1032" s="44"/>
      <c r="AB1032" s="45">
        <f>ROUND(ROUND(G1028*U1031,0)*X1032,0)</f>
        <v>585</v>
      </c>
      <c r="AC1032" s="79"/>
    </row>
    <row r="1033" ht="16.5" customHeight="1">
      <c r="A1033" s="29">
        <v>63.0</v>
      </c>
      <c r="B1033" s="30">
        <v>2394.0</v>
      </c>
      <c r="C1033" s="32" t="s">
        <v>1073</v>
      </c>
      <c r="D1033" s="94"/>
      <c r="E1033" s="95"/>
      <c r="F1033" s="94"/>
      <c r="G1033" s="140"/>
      <c r="H1033" s="140"/>
      <c r="I1033" s="95"/>
      <c r="J1033" s="52"/>
      <c r="K1033" s="8"/>
      <c r="L1033" s="53"/>
      <c r="M1033" s="144"/>
      <c r="N1033" s="161"/>
      <c r="O1033" s="162"/>
      <c r="P1033" s="8"/>
      <c r="Q1033" s="8"/>
      <c r="R1033" s="54"/>
      <c r="S1033" s="118"/>
      <c r="T1033" s="41"/>
      <c r="U1033" s="42"/>
      <c r="V1033" s="43"/>
      <c r="W1033" s="43"/>
      <c r="X1033" s="44"/>
      <c r="Y1033" s="82" t="s">
        <v>30</v>
      </c>
      <c r="Z1033" s="83">
        <v>5.0</v>
      </c>
      <c r="AA1033" s="84" t="s">
        <v>31</v>
      </c>
      <c r="AB1033" s="45">
        <f>ROUND(G1028-Z1033,0)</f>
        <v>804</v>
      </c>
      <c r="AC1033" s="79"/>
    </row>
    <row r="1034" ht="16.5" customHeight="1">
      <c r="A1034" s="29">
        <v>63.0</v>
      </c>
      <c r="B1034" s="30">
        <v>2395.0</v>
      </c>
      <c r="C1034" s="32" t="s">
        <v>1074</v>
      </c>
      <c r="D1034" s="94"/>
      <c r="E1034" s="95"/>
      <c r="F1034" s="94"/>
      <c r="G1034" s="140"/>
      <c r="H1034" s="140"/>
      <c r="I1034" s="95"/>
      <c r="J1034" s="52"/>
      <c r="K1034" s="8"/>
      <c r="L1034" s="53"/>
      <c r="M1034" s="144"/>
      <c r="N1034" s="161"/>
      <c r="O1034" s="162"/>
      <c r="P1034" s="8"/>
      <c r="Q1034" s="8"/>
      <c r="R1034" s="8"/>
      <c r="S1034" s="126"/>
      <c r="T1034" s="56"/>
      <c r="U1034" s="58"/>
      <c r="V1034" s="59" t="s">
        <v>20</v>
      </c>
      <c r="W1034" s="41" t="s">
        <v>21</v>
      </c>
      <c r="X1034" s="86">
        <v>0.85</v>
      </c>
      <c r="Y1034" s="482"/>
      <c r="Z1034" s="83"/>
      <c r="AA1034" s="84"/>
      <c r="AB1034" s="45">
        <f>ROUND(ROUND(G1028*X1034,0)-Z1033,0)</f>
        <v>683</v>
      </c>
      <c r="AC1034" s="79"/>
    </row>
    <row r="1035" ht="16.5" customHeight="1">
      <c r="A1035" s="29">
        <v>63.0</v>
      </c>
      <c r="B1035" s="30">
        <v>2396.0</v>
      </c>
      <c r="C1035" s="32" t="s">
        <v>1075</v>
      </c>
      <c r="D1035" s="94"/>
      <c r="E1035" s="95"/>
      <c r="F1035" s="94"/>
      <c r="G1035" s="140"/>
      <c r="H1035" s="140"/>
      <c r="I1035" s="95"/>
      <c r="J1035" s="52"/>
      <c r="K1035" s="8"/>
      <c r="L1035" s="53"/>
      <c r="M1035" s="144"/>
      <c r="N1035" s="161"/>
      <c r="O1035" s="162"/>
      <c r="P1035" s="8"/>
      <c r="Q1035" s="8"/>
      <c r="R1035" s="8"/>
      <c r="S1035" s="128" t="s">
        <v>326</v>
      </c>
      <c r="T1035" s="83" t="s">
        <v>21</v>
      </c>
      <c r="U1035" s="91">
        <f>$U$297</f>
        <v>0.7</v>
      </c>
      <c r="V1035" s="88"/>
      <c r="W1035" s="88"/>
      <c r="X1035" s="89"/>
      <c r="Y1035" s="482"/>
      <c r="Z1035" s="90"/>
      <c r="AA1035" s="91"/>
      <c r="AB1035" s="45">
        <f>ROUND(ROUND(G1028*U1035,0)-Z1033,0)</f>
        <v>561</v>
      </c>
      <c r="AC1035" s="79"/>
    </row>
    <row r="1036" ht="16.5" customHeight="1">
      <c r="A1036" s="29">
        <v>63.0</v>
      </c>
      <c r="B1036" s="30">
        <v>2397.0</v>
      </c>
      <c r="C1036" s="32" t="s">
        <v>1076</v>
      </c>
      <c r="D1036" s="94"/>
      <c r="E1036" s="95"/>
      <c r="F1036" s="94"/>
      <c r="G1036" s="140"/>
      <c r="H1036" s="140"/>
      <c r="I1036" s="95"/>
      <c r="J1036" s="52"/>
      <c r="K1036" s="8"/>
      <c r="L1036" s="53"/>
      <c r="M1036" s="144"/>
      <c r="N1036" s="161"/>
      <c r="O1036" s="162"/>
      <c r="P1036" s="8"/>
      <c r="Q1036" s="8"/>
      <c r="R1036" s="8"/>
      <c r="S1036" s="484"/>
      <c r="T1036" s="56"/>
      <c r="U1036" s="72"/>
      <c r="V1036" s="73" t="s">
        <v>20</v>
      </c>
      <c r="W1036" s="74" t="s">
        <v>21</v>
      </c>
      <c r="X1036" s="92">
        <v>0.85</v>
      </c>
      <c r="Y1036" s="482"/>
      <c r="Z1036" s="90"/>
      <c r="AA1036" s="91"/>
      <c r="AB1036" s="45">
        <f>ROUND(ROUND(ROUND(G1028*U1035,0)*X1036,0)-Z1033,0)</f>
        <v>476</v>
      </c>
      <c r="AC1036" s="79"/>
    </row>
    <row r="1037" ht="16.5" customHeight="1">
      <c r="A1037" s="29">
        <v>63.0</v>
      </c>
      <c r="B1037" s="30">
        <v>2398.0</v>
      </c>
      <c r="C1037" s="32" t="s">
        <v>1077</v>
      </c>
      <c r="D1037" s="94"/>
      <c r="E1037" s="95"/>
      <c r="F1037" s="94"/>
      <c r="G1037" s="140"/>
      <c r="H1037" s="140"/>
      <c r="I1037" s="95"/>
      <c r="J1037" s="52"/>
      <c r="K1037" s="8"/>
      <c r="L1037" s="53"/>
      <c r="M1037" s="144"/>
      <c r="N1037" s="161"/>
      <c r="O1037" s="162"/>
      <c r="P1037" s="8"/>
      <c r="Q1037" s="8"/>
      <c r="R1037" s="8"/>
      <c r="S1037" s="128" t="s">
        <v>329</v>
      </c>
      <c r="T1037" s="83" t="s">
        <v>21</v>
      </c>
      <c r="U1037" s="91">
        <f>$U$299</f>
        <v>0.85</v>
      </c>
      <c r="V1037" s="77"/>
      <c r="W1037" s="77"/>
      <c r="X1037" s="72"/>
      <c r="Y1037" s="482"/>
      <c r="Z1037" s="90"/>
      <c r="AA1037" s="91"/>
      <c r="AB1037" s="45">
        <f>ROUND(ROUND(G1028*U1037,0)-Z1033,0)</f>
        <v>683</v>
      </c>
      <c r="AC1037" s="79"/>
    </row>
    <row r="1038" ht="16.5" customHeight="1">
      <c r="A1038" s="29">
        <v>63.0</v>
      </c>
      <c r="B1038" s="30">
        <v>2399.0</v>
      </c>
      <c r="C1038" s="32" t="s">
        <v>1078</v>
      </c>
      <c r="D1038" s="94"/>
      <c r="E1038" s="95"/>
      <c r="F1038" s="94"/>
      <c r="G1038" s="140"/>
      <c r="H1038" s="140"/>
      <c r="I1038" s="95"/>
      <c r="J1038" s="52"/>
      <c r="K1038" s="8"/>
      <c r="L1038" s="53"/>
      <c r="M1038" s="144"/>
      <c r="N1038" s="161"/>
      <c r="O1038" s="162"/>
      <c r="P1038" s="8"/>
      <c r="Q1038" s="8"/>
      <c r="R1038" s="8"/>
      <c r="S1038" s="484"/>
      <c r="T1038" s="56"/>
      <c r="U1038" s="72"/>
      <c r="V1038" s="73" t="s">
        <v>20</v>
      </c>
      <c r="W1038" s="74" t="s">
        <v>21</v>
      </c>
      <c r="X1038" s="92">
        <v>0.85</v>
      </c>
      <c r="Y1038" s="484"/>
      <c r="Z1038" s="77"/>
      <c r="AA1038" s="72"/>
      <c r="AB1038" s="45">
        <f>ROUND(ROUND(ROUND(G1028*U1037,0)*X1038,0)-Z1033,0)</f>
        <v>580</v>
      </c>
      <c r="AC1038" s="79"/>
    </row>
    <row r="1039" ht="16.5" customHeight="1">
      <c r="A1039" s="29">
        <v>63.0</v>
      </c>
      <c r="B1039" s="30">
        <v>1433.0</v>
      </c>
      <c r="C1039" s="32" t="s">
        <v>1079</v>
      </c>
      <c r="D1039" s="94"/>
      <c r="E1039" s="95"/>
      <c r="F1039" s="127"/>
      <c r="G1039" s="8"/>
      <c r="H1039" s="8"/>
      <c r="I1039" s="54"/>
      <c r="J1039" s="69"/>
      <c r="K1039" s="65"/>
      <c r="L1039" s="65"/>
      <c r="M1039" s="54"/>
      <c r="N1039" s="33" t="s">
        <v>23</v>
      </c>
      <c r="O1039" s="130" t="s">
        <v>24</v>
      </c>
      <c r="P1039" s="7"/>
      <c r="Q1039" s="7"/>
      <c r="R1039" s="39"/>
      <c r="S1039" s="118"/>
      <c r="T1039" s="41"/>
      <c r="U1039" s="42"/>
      <c r="V1039" s="43"/>
      <c r="W1039" s="43"/>
      <c r="X1039" s="43"/>
      <c r="Y1039" s="43"/>
      <c r="Z1039" s="43"/>
      <c r="AA1039" s="44"/>
      <c r="AB1039" s="45">
        <f>ROUND(G1028*Q1040,0)</f>
        <v>566</v>
      </c>
      <c r="AC1039" s="79"/>
    </row>
    <row r="1040" ht="16.5" customHeight="1">
      <c r="A1040" s="29">
        <v>63.0</v>
      </c>
      <c r="B1040" s="30">
        <v>2400.0</v>
      </c>
      <c r="C1040" s="32" t="s">
        <v>1080</v>
      </c>
      <c r="D1040" s="94"/>
      <c r="E1040" s="95"/>
      <c r="F1040" s="127"/>
      <c r="G1040" s="140"/>
      <c r="H1040" s="8"/>
      <c r="I1040" s="54"/>
      <c r="J1040" s="69"/>
      <c r="K1040" s="65"/>
      <c r="L1040" s="65"/>
      <c r="M1040" s="54"/>
      <c r="N1040" s="481"/>
      <c r="O1040" s="482"/>
      <c r="P1040" s="83" t="s">
        <v>21</v>
      </c>
      <c r="Q1040" s="90">
        <v>0.7</v>
      </c>
      <c r="R1040" s="54"/>
      <c r="S1040" s="126"/>
      <c r="T1040" s="56"/>
      <c r="U1040" s="58"/>
      <c r="V1040" s="59" t="s">
        <v>20</v>
      </c>
      <c r="W1040" s="41" t="s">
        <v>21</v>
      </c>
      <c r="X1040" s="60">
        <v>0.85</v>
      </c>
      <c r="Y1040" s="43"/>
      <c r="Z1040" s="43"/>
      <c r="AA1040" s="44"/>
      <c r="AB1040" s="45">
        <f>ROUND(ROUND(G1028*Q1040,0)*X1040,0)</f>
        <v>481</v>
      </c>
      <c r="AC1040" s="79"/>
    </row>
    <row r="1041" ht="16.5" customHeight="1">
      <c r="A1041" s="29">
        <v>63.0</v>
      </c>
      <c r="B1041" s="30">
        <v>1434.0</v>
      </c>
      <c r="C1041" s="32" t="s">
        <v>1081</v>
      </c>
      <c r="D1041" s="94"/>
      <c r="E1041" s="95"/>
      <c r="F1041" s="103"/>
      <c r="G1041" s="8"/>
      <c r="H1041" s="8"/>
      <c r="I1041" s="54"/>
      <c r="J1041" s="69"/>
      <c r="K1041" s="65"/>
      <c r="L1041" s="65"/>
      <c r="M1041" s="132"/>
      <c r="N1041" s="481"/>
      <c r="O1041" s="482"/>
      <c r="P1041" s="83"/>
      <c r="Q1041" s="90"/>
      <c r="R1041" s="91"/>
      <c r="S1041" s="128" t="s">
        <v>326</v>
      </c>
      <c r="T1041" s="41" t="s">
        <v>21</v>
      </c>
      <c r="U1041" s="68">
        <f>$U$297</f>
        <v>0.7</v>
      </c>
      <c r="V1041" s="88"/>
      <c r="W1041" s="88"/>
      <c r="X1041" s="88"/>
      <c r="Y1041" s="88"/>
      <c r="Z1041" s="88"/>
      <c r="AA1041" s="89"/>
      <c r="AB1041" s="45">
        <f>ROUND(ROUND(G1028*Q1040,0)*U1041,0)</f>
        <v>396</v>
      </c>
      <c r="AC1041" s="79"/>
    </row>
    <row r="1042" ht="16.5" customHeight="1">
      <c r="A1042" s="29">
        <v>63.0</v>
      </c>
      <c r="B1042" s="30">
        <v>2401.0</v>
      </c>
      <c r="C1042" s="32" t="s">
        <v>1082</v>
      </c>
      <c r="D1042" s="94"/>
      <c r="E1042" s="95"/>
      <c r="F1042" s="103"/>
      <c r="G1042" s="8"/>
      <c r="H1042" s="8"/>
      <c r="I1042" s="54"/>
      <c r="J1042" s="69"/>
      <c r="K1042" s="65"/>
      <c r="L1042" s="65"/>
      <c r="M1042" s="132"/>
      <c r="N1042" s="134"/>
      <c r="O1042" s="482"/>
      <c r="P1042" s="83"/>
      <c r="Q1042" s="90"/>
      <c r="R1042" s="91"/>
      <c r="S1042" s="484"/>
      <c r="T1042" s="56"/>
      <c r="U1042" s="72"/>
      <c r="V1042" s="73" t="s">
        <v>20</v>
      </c>
      <c r="W1042" s="74" t="s">
        <v>21</v>
      </c>
      <c r="X1042" s="75">
        <v>0.85</v>
      </c>
      <c r="Y1042" s="43"/>
      <c r="Z1042" s="43"/>
      <c r="AA1042" s="44"/>
      <c r="AB1042" s="45">
        <f>ROUND(ROUND(ROUND(G1028*Q1040,0)*U1041,0)*X1042,0)</f>
        <v>337</v>
      </c>
      <c r="AC1042" s="79"/>
    </row>
    <row r="1043" ht="16.5" customHeight="1">
      <c r="A1043" s="29">
        <v>63.0</v>
      </c>
      <c r="B1043" s="30">
        <v>1436.0</v>
      </c>
      <c r="C1043" s="32" t="s">
        <v>1083</v>
      </c>
      <c r="D1043" s="94"/>
      <c r="E1043" s="95"/>
      <c r="F1043" s="103"/>
      <c r="G1043" s="8"/>
      <c r="H1043" s="8"/>
      <c r="I1043" s="54"/>
      <c r="J1043" s="69"/>
      <c r="K1043" s="65"/>
      <c r="L1043" s="65"/>
      <c r="M1043" s="132"/>
      <c r="N1043" s="134"/>
      <c r="O1043" s="482"/>
      <c r="P1043" s="83"/>
      <c r="Q1043" s="90"/>
      <c r="R1043" s="91"/>
      <c r="S1043" s="128" t="s">
        <v>329</v>
      </c>
      <c r="T1043" s="41" t="s">
        <v>21</v>
      </c>
      <c r="U1043" s="68">
        <f>$U$299</f>
        <v>0.85</v>
      </c>
      <c r="V1043" s="77"/>
      <c r="W1043" s="77"/>
      <c r="X1043" s="77"/>
      <c r="Y1043" s="77"/>
      <c r="Z1043" s="77"/>
      <c r="AA1043" s="72"/>
      <c r="AB1043" s="45">
        <f>ROUND(ROUND(G1028*Q1040,0)*U1043,0)</f>
        <v>481</v>
      </c>
      <c r="AC1043" s="79"/>
    </row>
    <row r="1044" ht="16.5" customHeight="1">
      <c r="A1044" s="29">
        <v>63.0</v>
      </c>
      <c r="B1044" s="30">
        <v>2402.0</v>
      </c>
      <c r="C1044" s="32" t="s">
        <v>1084</v>
      </c>
      <c r="D1044" s="94"/>
      <c r="E1044" s="95"/>
      <c r="F1044" s="103"/>
      <c r="G1044" s="8"/>
      <c r="H1044" s="8"/>
      <c r="I1044" s="54"/>
      <c r="J1044" s="69"/>
      <c r="K1044" s="65"/>
      <c r="L1044" s="65"/>
      <c r="M1044" s="132"/>
      <c r="N1044" s="134"/>
      <c r="O1044" s="134"/>
      <c r="P1044" s="83"/>
      <c r="Q1044" s="90"/>
      <c r="R1044" s="91"/>
      <c r="S1044" s="484"/>
      <c r="T1044" s="56"/>
      <c r="U1044" s="72"/>
      <c r="V1044" s="73" t="s">
        <v>20</v>
      </c>
      <c r="W1044" s="74" t="s">
        <v>21</v>
      </c>
      <c r="X1044" s="75">
        <v>0.85</v>
      </c>
      <c r="Y1044" s="43"/>
      <c r="Z1044" s="43"/>
      <c r="AA1044" s="44"/>
      <c r="AB1044" s="45">
        <f>ROUND(ROUND(ROUND(G1028*Q1040,0)*U1043,0)*X1044,0)</f>
        <v>409</v>
      </c>
      <c r="AC1044" s="79"/>
    </row>
    <row r="1045" ht="16.5" customHeight="1">
      <c r="A1045" s="29">
        <v>63.0</v>
      </c>
      <c r="B1045" s="30">
        <v>2403.0</v>
      </c>
      <c r="C1045" s="32" t="s">
        <v>1085</v>
      </c>
      <c r="D1045" s="94"/>
      <c r="E1045" s="95"/>
      <c r="F1045" s="103"/>
      <c r="G1045" s="8"/>
      <c r="H1045" s="8"/>
      <c r="I1045" s="54"/>
      <c r="J1045" s="69"/>
      <c r="K1045" s="65"/>
      <c r="L1045" s="65"/>
      <c r="M1045" s="132"/>
      <c r="N1045" s="134"/>
      <c r="O1045" s="134"/>
      <c r="P1045" s="83"/>
      <c r="Q1045" s="90"/>
      <c r="R1045" s="91"/>
      <c r="S1045" s="118"/>
      <c r="T1045" s="41"/>
      <c r="U1045" s="42"/>
      <c r="V1045" s="43"/>
      <c r="W1045" s="43"/>
      <c r="X1045" s="44"/>
      <c r="Y1045" s="82" t="s">
        <v>30</v>
      </c>
      <c r="Z1045" s="83">
        <v>5.0</v>
      </c>
      <c r="AA1045" s="84" t="s">
        <v>31</v>
      </c>
      <c r="AB1045" s="45">
        <f>ROUND(ROUND(G1028*Q1040,0)-Z1045,0)</f>
        <v>561</v>
      </c>
      <c r="AC1045" s="79"/>
    </row>
    <row r="1046" ht="16.5" customHeight="1">
      <c r="A1046" s="29">
        <v>63.0</v>
      </c>
      <c r="B1046" s="30">
        <v>2404.0</v>
      </c>
      <c r="C1046" s="32" t="s">
        <v>1086</v>
      </c>
      <c r="D1046" s="94"/>
      <c r="E1046" s="95"/>
      <c r="F1046" s="103"/>
      <c r="G1046" s="8"/>
      <c r="H1046" s="8"/>
      <c r="I1046" s="54"/>
      <c r="J1046" s="69"/>
      <c r="K1046" s="65"/>
      <c r="L1046" s="65"/>
      <c r="M1046" s="132"/>
      <c r="N1046" s="134"/>
      <c r="O1046" s="134"/>
      <c r="P1046" s="83"/>
      <c r="Q1046" s="90"/>
      <c r="R1046" s="91"/>
      <c r="S1046" s="126"/>
      <c r="T1046" s="56"/>
      <c r="U1046" s="58"/>
      <c r="V1046" s="59" t="s">
        <v>20</v>
      </c>
      <c r="W1046" s="41" t="s">
        <v>21</v>
      </c>
      <c r="X1046" s="86">
        <v>0.85</v>
      </c>
      <c r="Y1046" s="482"/>
      <c r="Z1046" s="83"/>
      <c r="AA1046" s="84"/>
      <c r="AB1046" s="45">
        <f>ROUND(ROUND(ROUND(G1028*Q1040,0)*X1046,0)-Z1045,0)</f>
        <v>476</v>
      </c>
      <c r="AC1046" s="79"/>
    </row>
    <row r="1047" ht="16.5" customHeight="1">
      <c r="A1047" s="29">
        <v>63.0</v>
      </c>
      <c r="B1047" s="30">
        <v>2405.0</v>
      </c>
      <c r="C1047" s="32" t="s">
        <v>1087</v>
      </c>
      <c r="D1047" s="94"/>
      <c r="E1047" s="95"/>
      <c r="F1047" s="103"/>
      <c r="G1047" s="8"/>
      <c r="H1047" s="8"/>
      <c r="I1047" s="54"/>
      <c r="J1047" s="69"/>
      <c r="K1047" s="65"/>
      <c r="L1047" s="65"/>
      <c r="M1047" s="132"/>
      <c r="N1047" s="134"/>
      <c r="O1047" s="134"/>
      <c r="P1047" s="83"/>
      <c r="Q1047" s="90"/>
      <c r="R1047" s="91"/>
      <c r="S1047" s="128" t="s">
        <v>326</v>
      </c>
      <c r="T1047" s="83" t="s">
        <v>21</v>
      </c>
      <c r="U1047" s="91">
        <f>$U$297</f>
        <v>0.7</v>
      </c>
      <c r="V1047" s="88"/>
      <c r="W1047" s="88"/>
      <c r="X1047" s="89"/>
      <c r="Y1047" s="482"/>
      <c r="Z1047" s="90"/>
      <c r="AA1047" s="91"/>
      <c r="AB1047" s="45">
        <f>ROUND(ROUND(ROUND(G1028*Q1040,0)*U1047,0)-Z1045,0)</f>
        <v>391</v>
      </c>
      <c r="AC1047" s="79"/>
    </row>
    <row r="1048" ht="16.5" customHeight="1">
      <c r="A1048" s="29">
        <v>63.0</v>
      </c>
      <c r="B1048" s="30">
        <v>2406.0</v>
      </c>
      <c r="C1048" s="32" t="s">
        <v>1088</v>
      </c>
      <c r="D1048" s="94"/>
      <c r="E1048" s="95"/>
      <c r="F1048" s="103"/>
      <c r="G1048" s="8"/>
      <c r="H1048" s="8"/>
      <c r="I1048" s="54"/>
      <c r="J1048" s="69"/>
      <c r="K1048" s="65"/>
      <c r="L1048" s="65"/>
      <c r="M1048" s="132"/>
      <c r="N1048" s="134"/>
      <c r="O1048" s="134"/>
      <c r="P1048" s="83"/>
      <c r="Q1048" s="90"/>
      <c r="R1048" s="91"/>
      <c r="S1048" s="484"/>
      <c r="T1048" s="56"/>
      <c r="U1048" s="72"/>
      <c r="V1048" s="73" t="s">
        <v>20</v>
      </c>
      <c r="W1048" s="74" t="s">
        <v>21</v>
      </c>
      <c r="X1048" s="92">
        <v>0.85</v>
      </c>
      <c r="Y1048" s="482"/>
      <c r="Z1048" s="90"/>
      <c r="AA1048" s="91"/>
      <c r="AB1048" s="45">
        <f>ROUND(ROUND(ROUND(ROUND(G1028*Q1040,0)*U1047,0)*X1048,0)-Z1045,0)</f>
        <v>332</v>
      </c>
      <c r="AC1048" s="79"/>
    </row>
    <row r="1049" ht="16.5" customHeight="1">
      <c r="A1049" s="29">
        <v>63.0</v>
      </c>
      <c r="B1049" s="30">
        <v>2407.0</v>
      </c>
      <c r="C1049" s="32" t="s">
        <v>1089</v>
      </c>
      <c r="D1049" s="94"/>
      <c r="E1049" s="95"/>
      <c r="F1049" s="103"/>
      <c r="G1049" s="8"/>
      <c r="H1049" s="8"/>
      <c r="I1049" s="54"/>
      <c r="J1049" s="69"/>
      <c r="K1049" s="65"/>
      <c r="L1049" s="65"/>
      <c r="M1049" s="132"/>
      <c r="N1049" s="134"/>
      <c r="O1049" s="134"/>
      <c r="P1049" s="83"/>
      <c r="Q1049" s="90"/>
      <c r="R1049" s="91"/>
      <c r="S1049" s="128" t="s">
        <v>329</v>
      </c>
      <c r="T1049" s="83" t="s">
        <v>21</v>
      </c>
      <c r="U1049" s="91">
        <f>$U$299</f>
        <v>0.85</v>
      </c>
      <c r="V1049" s="77"/>
      <c r="W1049" s="77"/>
      <c r="X1049" s="72"/>
      <c r="Y1049" s="482"/>
      <c r="Z1049" s="90"/>
      <c r="AA1049" s="91"/>
      <c r="AB1049" s="45">
        <f>ROUND(ROUND(ROUND(G1028*Q1040,0)*U1049,0)-Z1045,0)</f>
        <v>476</v>
      </c>
      <c r="AC1049" s="79"/>
    </row>
    <row r="1050" ht="16.5" customHeight="1">
      <c r="A1050" s="29">
        <v>63.0</v>
      </c>
      <c r="B1050" s="30">
        <v>2408.0</v>
      </c>
      <c r="C1050" s="32" t="s">
        <v>1090</v>
      </c>
      <c r="D1050" s="94"/>
      <c r="E1050" s="95"/>
      <c r="F1050" s="103"/>
      <c r="G1050" s="8"/>
      <c r="H1050" s="8"/>
      <c r="I1050" s="54"/>
      <c r="J1050" s="69"/>
      <c r="K1050" s="65"/>
      <c r="L1050" s="65"/>
      <c r="M1050" s="132"/>
      <c r="N1050" s="134"/>
      <c r="O1050" s="134"/>
      <c r="P1050" s="83"/>
      <c r="Q1050" s="90"/>
      <c r="R1050" s="91"/>
      <c r="S1050" s="484"/>
      <c r="T1050" s="56"/>
      <c r="U1050" s="72"/>
      <c r="V1050" s="73" t="s">
        <v>20</v>
      </c>
      <c r="W1050" s="74" t="s">
        <v>21</v>
      </c>
      <c r="X1050" s="92">
        <v>0.85</v>
      </c>
      <c r="Y1050" s="484"/>
      <c r="Z1050" s="77"/>
      <c r="AA1050" s="72"/>
      <c r="AB1050" s="45">
        <f>ROUND(ROUND(ROUND(ROUND(G1028*Q1040,0)*U1049,0)*X1050,0)-Z1045,0)</f>
        <v>404</v>
      </c>
      <c r="AC1050" s="79"/>
    </row>
    <row r="1051" ht="16.5" customHeight="1">
      <c r="A1051" s="29">
        <v>63.0</v>
      </c>
      <c r="B1051" s="30">
        <v>2409.0</v>
      </c>
      <c r="C1051" s="32" t="s">
        <v>1091</v>
      </c>
      <c r="D1051" s="94"/>
      <c r="E1051" s="95"/>
      <c r="F1051" s="103"/>
      <c r="G1051" s="8"/>
      <c r="H1051" s="8"/>
      <c r="I1051" s="54"/>
      <c r="J1051" s="69"/>
      <c r="K1051" s="65"/>
      <c r="L1051" s="65"/>
      <c r="M1051" s="132"/>
      <c r="N1051" s="134"/>
      <c r="O1051" s="130" t="s">
        <v>27</v>
      </c>
      <c r="P1051" s="41"/>
      <c r="Q1051" s="135"/>
      <c r="R1051" s="68"/>
      <c r="S1051" s="118"/>
      <c r="T1051" s="41"/>
      <c r="U1051" s="42"/>
      <c r="V1051" s="43"/>
      <c r="W1051" s="43"/>
      <c r="X1051" s="43"/>
      <c r="Y1051" s="43"/>
      <c r="Z1051" s="43"/>
      <c r="AA1051" s="44"/>
      <c r="AB1051" s="45">
        <f>ROUND(G1028*Q1052,0)</f>
        <v>405</v>
      </c>
      <c r="AC1051" s="79"/>
    </row>
    <row r="1052" ht="16.5" customHeight="1">
      <c r="A1052" s="29">
        <v>63.0</v>
      </c>
      <c r="B1052" s="30">
        <v>2410.0</v>
      </c>
      <c r="C1052" s="32" t="s">
        <v>1092</v>
      </c>
      <c r="D1052" s="94"/>
      <c r="E1052" s="95"/>
      <c r="F1052" s="103"/>
      <c r="G1052" s="8"/>
      <c r="H1052" s="8"/>
      <c r="I1052" s="54"/>
      <c r="J1052" s="69"/>
      <c r="K1052" s="65"/>
      <c r="L1052" s="65"/>
      <c r="M1052" s="132"/>
      <c r="N1052" s="134"/>
      <c r="O1052" s="482"/>
      <c r="P1052" s="83" t="s">
        <v>21</v>
      </c>
      <c r="Q1052" s="90">
        <v>0.5</v>
      </c>
      <c r="R1052" s="91"/>
      <c r="S1052" s="126"/>
      <c r="T1052" s="56"/>
      <c r="U1052" s="58"/>
      <c r="V1052" s="59" t="s">
        <v>20</v>
      </c>
      <c r="W1052" s="41" t="s">
        <v>21</v>
      </c>
      <c r="X1052" s="60">
        <v>0.85</v>
      </c>
      <c r="Y1052" s="43"/>
      <c r="Z1052" s="43"/>
      <c r="AA1052" s="44"/>
      <c r="AB1052" s="45">
        <f>ROUND(ROUND(G1028*Q1052,0)*X1052,0)</f>
        <v>344</v>
      </c>
      <c r="AC1052" s="79"/>
    </row>
    <row r="1053" ht="16.5" customHeight="1">
      <c r="A1053" s="29">
        <v>63.0</v>
      </c>
      <c r="B1053" s="30">
        <v>2411.0</v>
      </c>
      <c r="C1053" s="32" t="s">
        <v>1093</v>
      </c>
      <c r="D1053" s="94"/>
      <c r="E1053" s="95"/>
      <c r="F1053" s="103"/>
      <c r="G1053" s="8"/>
      <c r="H1053" s="8"/>
      <c r="I1053" s="54"/>
      <c r="J1053" s="69"/>
      <c r="K1053" s="65"/>
      <c r="L1053" s="65"/>
      <c r="M1053" s="132"/>
      <c r="N1053" s="134"/>
      <c r="O1053" s="482"/>
      <c r="P1053" s="83"/>
      <c r="Q1053" s="90"/>
      <c r="R1053" s="91"/>
      <c r="S1053" s="128" t="s">
        <v>326</v>
      </c>
      <c r="T1053" s="41" t="s">
        <v>21</v>
      </c>
      <c r="U1053" s="68">
        <f>$U$297</f>
        <v>0.7</v>
      </c>
      <c r="V1053" s="88"/>
      <c r="W1053" s="88"/>
      <c r="X1053" s="88"/>
      <c r="Y1053" s="88"/>
      <c r="Z1053" s="88"/>
      <c r="AA1053" s="89"/>
      <c r="AB1053" s="45">
        <f>ROUND(ROUND(G1028*Q1052,0)*U1053,0)</f>
        <v>284</v>
      </c>
      <c r="AC1053" s="79"/>
    </row>
    <row r="1054" ht="16.5" customHeight="1">
      <c r="A1054" s="29">
        <v>63.0</v>
      </c>
      <c r="B1054" s="30">
        <v>2412.0</v>
      </c>
      <c r="C1054" s="32" t="s">
        <v>1094</v>
      </c>
      <c r="D1054" s="94"/>
      <c r="E1054" s="95"/>
      <c r="F1054" s="103"/>
      <c r="G1054" s="8"/>
      <c r="H1054" s="8"/>
      <c r="I1054" s="54"/>
      <c r="J1054" s="69"/>
      <c r="K1054" s="65"/>
      <c r="L1054" s="65"/>
      <c r="M1054" s="132"/>
      <c r="N1054" s="134"/>
      <c r="O1054" s="482"/>
      <c r="P1054" s="83"/>
      <c r="Q1054" s="90"/>
      <c r="R1054" s="91"/>
      <c r="S1054" s="484"/>
      <c r="T1054" s="56"/>
      <c r="U1054" s="72"/>
      <c r="V1054" s="73" t="s">
        <v>20</v>
      </c>
      <c r="W1054" s="74" t="s">
        <v>21</v>
      </c>
      <c r="X1054" s="75">
        <v>0.85</v>
      </c>
      <c r="Y1054" s="43"/>
      <c r="Z1054" s="43"/>
      <c r="AA1054" s="44"/>
      <c r="AB1054" s="45">
        <f>ROUND(ROUND(ROUND(G1028*Q1052,0)*U1053,0)*X1054,0)</f>
        <v>241</v>
      </c>
      <c r="AC1054" s="79"/>
    </row>
    <row r="1055" ht="16.5" customHeight="1">
      <c r="A1055" s="29">
        <v>63.0</v>
      </c>
      <c r="B1055" s="30">
        <v>2413.0</v>
      </c>
      <c r="C1055" s="32" t="s">
        <v>1095</v>
      </c>
      <c r="D1055" s="94"/>
      <c r="E1055" s="95"/>
      <c r="F1055" s="103"/>
      <c r="G1055" s="8"/>
      <c r="H1055" s="8"/>
      <c r="I1055" s="54"/>
      <c r="J1055" s="69"/>
      <c r="K1055" s="65"/>
      <c r="L1055" s="65"/>
      <c r="M1055" s="132"/>
      <c r="N1055" s="134"/>
      <c r="O1055" s="482"/>
      <c r="P1055" s="83"/>
      <c r="Q1055" s="90"/>
      <c r="R1055" s="91"/>
      <c r="S1055" s="128" t="s">
        <v>329</v>
      </c>
      <c r="T1055" s="41" t="s">
        <v>21</v>
      </c>
      <c r="U1055" s="68">
        <f>$U$299</f>
        <v>0.85</v>
      </c>
      <c r="V1055" s="77"/>
      <c r="W1055" s="77"/>
      <c r="X1055" s="77"/>
      <c r="Y1055" s="77"/>
      <c r="Z1055" s="77"/>
      <c r="AA1055" s="72"/>
      <c r="AB1055" s="45">
        <f>ROUND(ROUND(G1028*Q1052,0)*U1055,0)</f>
        <v>344</v>
      </c>
      <c r="AC1055" s="79"/>
    </row>
    <row r="1056" ht="16.5" customHeight="1">
      <c r="A1056" s="29">
        <v>63.0</v>
      </c>
      <c r="B1056" s="30">
        <v>2414.0</v>
      </c>
      <c r="C1056" s="32" t="s">
        <v>1096</v>
      </c>
      <c r="D1056" s="94"/>
      <c r="E1056" s="95"/>
      <c r="F1056" s="103"/>
      <c r="G1056" s="8"/>
      <c r="H1056" s="8"/>
      <c r="I1056" s="54"/>
      <c r="J1056" s="69"/>
      <c r="K1056" s="65"/>
      <c r="L1056" s="65"/>
      <c r="M1056" s="132"/>
      <c r="N1056" s="134"/>
      <c r="O1056" s="134"/>
      <c r="P1056" s="83"/>
      <c r="Q1056" s="90"/>
      <c r="R1056" s="91"/>
      <c r="S1056" s="484"/>
      <c r="T1056" s="56"/>
      <c r="U1056" s="72"/>
      <c r="V1056" s="73" t="s">
        <v>20</v>
      </c>
      <c r="W1056" s="74" t="s">
        <v>21</v>
      </c>
      <c r="X1056" s="75">
        <v>0.85</v>
      </c>
      <c r="Y1056" s="43"/>
      <c r="Z1056" s="43"/>
      <c r="AA1056" s="44"/>
      <c r="AB1056" s="45">
        <f>ROUND(ROUND(ROUND(G1028*Q1052,0)*U1055,0)*X1056,0)</f>
        <v>292</v>
      </c>
      <c r="AC1056" s="79"/>
    </row>
    <row r="1057" ht="16.5" customHeight="1">
      <c r="A1057" s="29">
        <v>63.0</v>
      </c>
      <c r="B1057" s="30">
        <v>2415.0</v>
      </c>
      <c r="C1057" s="32" t="s">
        <v>1097</v>
      </c>
      <c r="D1057" s="94"/>
      <c r="E1057" s="95"/>
      <c r="F1057" s="103"/>
      <c r="G1057" s="8"/>
      <c r="H1057" s="8"/>
      <c r="I1057" s="54"/>
      <c r="J1057" s="69"/>
      <c r="K1057" s="65"/>
      <c r="L1057" s="65"/>
      <c r="M1057" s="132"/>
      <c r="N1057" s="134"/>
      <c r="O1057" s="134"/>
      <c r="P1057" s="83"/>
      <c r="Q1057" s="90"/>
      <c r="R1057" s="91"/>
      <c r="S1057" s="118"/>
      <c r="T1057" s="41"/>
      <c r="U1057" s="42"/>
      <c r="V1057" s="43"/>
      <c r="W1057" s="43"/>
      <c r="X1057" s="44"/>
      <c r="Y1057" s="82" t="s">
        <v>30</v>
      </c>
      <c r="Z1057" s="83">
        <v>5.0</v>
      </c>
      <c r="AA1057" s="84" t="s">
        <v>31</v>
      </c>
      <c r="AB1057" s="45">
        <f>ROUND(ROUND(G1028*Q1052,0)-Z1057,0)</f>
        <v>400</v>
      </c>
      <c r="AC1057" s="79"/>
    </row>
    <row r="1058" ht="16.5" customHeight="1">
      <c r="A1058" s="29">
        <v>63.0</v>
      </c>
      <c r="B1058" s="30">
        <v>2416.0</v>
      </c>
      <c r="C1058" s="32" t="s">
        <v>1098</v>
      </c>
      <c r="D1058" s="94"/>
      <c r="E1058" s="95"/>
      <c r="F1058" s="103"/>
      <c r="G1058" s="8"/>
      <c r="H1058" s="8"/>
      <c r="I1058" s="54"/>
      <c r="J1058" s="69"/>
      <c r="K1058" s="65"/>
      <c r="L1058" s="65"/>
      <c r="M1058" s="132"/>
      <c r="N1058" s="134"/>
      <c r="O1058" s="134"/>
      <c r="P1058" s="83"/>
      <c r="Q1058" s="90"/>
      <c r="R1058" s="91"/>
      <c r="S1058" s="126"/>
      <c r="T1058" s="56"/>
      <c r="U1058" s="58"/>
      <c r="V1058" s="59" t="s">
        <v>20</v>
      </c>
      <c r="W1058" s="41" t="s">
        <v>21</v>
      </c>
      <c r="X1058" s="86">
        <v>0.85</v>
      </c>
      <c r="Y1058" s="482"/>
      <c r="Z1058" s="83"/>
      <c r="AA1058" s="84"/>
      <c r="AB1058" s="45">
        <f>ROUND(ROUND(ROUND(G1028*Q1052,0)*X1058,0)-Z1057,0)</f>
        <v>339</v>
      </c>
      <c r="AC1058" s="79"/>
    </row>
    <row r="1059" ht="16.5" customHeight="1">
      <c r="A1059" s="29">
        <v>63.0</v>
      </c>
      <c r="B1059" s="30">
        <v>2417.0</v>
      </c>
      <c r="C1059" s="32" t="s">
        <v>1099</v>
      </c>
      <c r="D1059" s="94"/>
      <c r="E1059" s="95"/>
      <c r="F1059" s="103"/>
      <c r="G1059" s="8"/>
      <c r="H1059" s="8"/>
      <c r="I1059" s="54"/>
      <c r="J1059" s="69"/>
      <c r="K1059" s="65"/>
      <c r="L1059" s="65"/>
      <c r="M1059" s="132"/>
      <c r="N1059" s="134"/>
      <c r="O1059" s="134"/>
      <c r="P1059" s="83"/>
      <c r="Q1059" s="90"/>
      <c r="R1059" s="91"/>
      <c r="S1059" s="128" t="s">
        <v>326</v>
      </c>
      <c r="T1059" s="83" t="s">
        <v>21</v>
      </c>
      <c r="U1059" s="91">
        <f>$U$297</f>
        <v>0.7</v>
      </c>
      <c r="V1059" s="88"/>
      <c r="W1059" s="88"/>
      <c r="X1059" s="89"/>
      <c r="Y1059" s="482"/>
      <c r="Z1059" s="90"/>
      <c r="AA1059" s="91"/>
      <c r="AB1059" s="45">
        <f>ROUND(ROUND(ROUND(G1028*Q1052,0)*U1059,0)-Z1057,0)</f>
        <v>279</v>
      </c>
      <c r="AC1059" s="79"/>
    </row>
    <row r="1060" ht="16.5" customHeight="1">
      <c r="A1060" s="29">
        <v>63.0</v>
      </c>
      <c r="B1060" s="30">
        <v>2418.0</v>
      </c>
      <c r="C1060" s="32" t="s">
        <v>1100</v>
      </c>
      <c r="D1060" s="94"/>
      <c r="E1060" s="95"/>
      <c r="F1060" s="103"/>
      <c r="G1060" s="8"/>
      <c r="H1060" s="8"/>
      <c r="I1060" s="54"/>
      <c r="J1060" s="69"/>
      <c r="K1060" s="65"/>
      <c r="L1060" s="65"/>
      <c r="M1060" s="132"/>
      <c r="N1060" s="134"/>
      <c r="O1060" s="134"/>
      <c r="P1060" s="83"/>
      <c r="Q1060" s="90"/>
      <c r="R1060" s="91"/>
      <c r="S1060" s="484"/>
      <c r="T1060" s="56"/>
      <c r="U1060" s="72"/>
      <c r="V1060" s="73" t="s">
        <v>20</v>
      </c>
      <c r="W1060" s="74" t="s">
        <v>21</v>
      </c>
      <c r="X1060" s="92">
        <v>0.85</v>
      </c>
      <c r="Y1060" s="482"/>
      <c r="Z1060" s="90"/>
      <c r="AA1060" s="91"/>
      <c r="AB1060" s="45">
        <f>ROUND(ROUND(ROUND(ROUND(G1028*Q1052,0)*U1059,0)*X1060,0)-Z1057,0)</f>
        <v>236</v>
      </c>
      <c r="AC1060" s="79"/>
    </row>
    <row r="1061" ht="16.5" customHeight="1">
      <c r="A1061" s="29">
        <v>63.0</v>
      </c>
      <c r="B1061" s="30">
        <v>2419.0</v>
      </c>
      <c r="C1061" s="32" t="s">
        <v>1101</v>
      </c>
      <c r="D1061" s="94"/>
      <c r="E1061" s="95"/>
      <c r="F1061" s="103"/>
      <c r="G1061" s="8"/>
      <c r="H1061" s="8"/>
      <c r="I1061" s="54"/>
      <c r="J1061" s="69"/>
      <c r="K1061" s="65"/>
      <c r="L1061" s="65"/>
      <c r="M1061" s="132"/>
      <c r="N1061" s="134"/>
      <c r="O1061" s="134"/>
      <c r="P1061" s="83"/>
      <c r="Q1061" s="90"/>
      <c r="R1061" s="91"/>
      <c r="S1061" s="128" t="s">
        <v>329</v>
      </c>
      <c r="T1061" s="83" t="s">
        <v>21</v>
      </c>
      <c r="U1061" s="91">
        <f>$U$299</f>
        <v>0.85</v>
      </c>
      <c r="V1061" s="77"/>
      <c r="W1061" s="77"/>
      <c r="X1061" s="72"/>
      <c r="Y1061" s="482"/>
      <c r="Z1061" s="90"/>
      <c r="AA1061" s="91"/>
      <c r="AB1061" s="45">
        <f>ROUND(ROUND(ROUND(G1028*Q1052,0)*U1061,0)-Z1057,0)</f>
        <v>339</v>
      </c>
      <c r="AC1061" s="79"/>
    </row>
    <row r="1062" ht="16.5" customHeight="1">
      <c r="A1062" s="29">
        <v>63.0</v>
      </c>
      <c r="B1062" s="30">
        <v>2420.0</v>
      </c>
      <c r="C1062" s="32" t="s">
        <v>1102</v>
      </c>
      <c r="D1062" s="94"/>
      <c r="E1062" s="95"/>
      <c r="F1062" s="103"/>
      <c r="G1062" s="8"/>
      <c r="H1062" s="8"/>
      <c r="I1062" s="109"/>
      <c r="J1062" s="65"/>
      <c r="K1062" s="65"/>
      <c r="L1062" s="65"/>
      <c r="M1062" s="141"/>
      <c r="N1062" s="142"/>
      <c r="O1062" s="137"/>
      <c r="P1062" s="83"/>
      <c r="Q1062" s="90"/>
      <c r="R1062" s="72"/>
      <c r="S1062" s="484"/>
      <c r="T1062" s="56"/>
      <c r="U1062" s="72"/>
      <c r="V1062" s="73" t="s">
        <v>20</v>
      </c>
      <c r="W1062" s="74" t="s">
        <v>21</v>
      </c>
      <c r="X1062" s="92">
        <v>0.85</v>
      </c>
      <c r="Y1062" s="484"/>
      <c r="Z1062" s="77"/>
      <c r="AA1062" s="72"/>
      <c r="AB1062" s="45">
        <f>ROUND(ROUND(ROUND(ROUND(G1028*Q1052,0)*U1061,0)*X1062,0)-Z1057,0)</f>
        <v>287</v>
      </c>
      <c r="AC1062" s="79"/>
    </row>
    <row r="1063" ht="16.5" customHeight="1">
      <c r="A1063" s="29">
        <v>63.0</v>
      </c>
      <c r="B1063" s="30">
        <v>2431.0</v>
      </c>
      <c r="C1063" s="32" t="s">
        <v>1103</v>
      </c>
      <c r="D1063" s="130" t="s">
        <v>1104</v>
      </c>
      <c r="E1063" s="485"/>
      <c r="F1063" s="102" t="s">
        <v>1105</v>
      </c>
      <c r="G1063" s="487"/>
      <c r="H1063" s="487"/>
      <c r="I1063" s="35"/>
      <c r="J1063" s="7"/>
      <c r="K1063" s="7"/>
      <c r="L1063" s="38"/>
      <c r="M1063" s="7"/>
      <c r="N1063" s="158"/>
      <c r="O1063" s="158"/>
      <c r="P1063" s="7"/>
      <c r="Q1063" s="7"/>
      <c r="R1063" s="7"/>
      <c r="S1063" s="35"/>
      <c r="T1063" s="41"/>
      <c r="U1063" s="170"/>
      <c r="V1063" s="43"/>
      <c r="W1063" s="43"/>
      <c r="X1063" s="77"/>
      <c r="Y1063" s="77"/>
      <c r="Z1063" s="171"/>
      <c r="AA1063" s="172"/>
      <c r="AB1063" s="45">
        <f>ROUND(J1064,0)</f>
        <v>429</v>
      </c>
      <c r="AC1063" s="79"/>
    </row>
    <row r="1064" ht="16.5" customHeight="1">
      <c r="A1064" s="29">
        <v>63.0</v>
      </c>
      <c r="B1064" s="30">
        <v>2432.0</v>
      </c>
      <c r="C1064" s="32" t="s">
        <v>1106</v>
      </c>
      <c r="D1064" s="482"/>
      <c r="E1064" s="486"/>
      <c r="F1064" s="482"/>
      <c r="I1064" s="63"/>
      <c r="J1064" s="50">
        <v>429.0</v>
      </c>
      <c r="K1064" s="8" t="s">
        <v>9</v>
      </c>
      <c r="L1064" s="53"/>
      <c r="M1064" s="8"/>
      <c r="N1064" s="160"/>
      <c r="O1064" s="160"/>
      <c r="P1064" s="8"/>
      <c r="Q1064" s="8"/>
      <c r="R1064" s="8"/>
      <c r="S1064" s="63"/>
      <c r="T1064" s="83"/>
      <c r="U1064" s="175"/>
      <c r="V1064" s="59" t="s">
        <v>20</v>
      </c>
      <c r="W1064" s="41" t="s">
        <v>21</v>
      </c>
      <c r="X1064" s="75">
        <v>0.85</v>
      </c>
      <c r="Y1064" s="43"/>
      <c r="Z1064" s="176"/>
      <c r="AA1064" s="170"/>
      <c r="AB1064" s="45">
        <f>ROUND(J1064*X1064,0)</f>
        <v>365</v>
      </c>
      <c r="AC1064" s="79"/>
    </row>
    <row r="1065" ht="16.5" customHeight="1">
      <c r="A1065" s="29">
        <v>63.0</v>
      </c>
      <c r="B1065" s="30">
        <v>2433.0</v>
      </c>
      <c r="C1065" s="32" t="s">
        <v>1107</v>
      </c>
      <c r="D1065" s="482"/>
      <c r="E1065" s="486"/>
      <c r="F1065" s="482"/>
      <c r="I1065" s="63"/>
      <c r="J1065" s="8"/>
      <c r="K1065" s="8"/>
      <c r="L1065" s="53"/>
      <c r="M1065" s="14"/>
      <c r="N1065" s="162"/>
      <c r="O1065" s="162"/>
      <c r="P1065" s="8"/>
      <c r="Q1065" s="8"/>
      <c r="R1065" s="8"/>
      <c r="S1065" s="177"/>
      <c r="T1065" s="83"/>
      <c r="U1065" s="91"/>
      <c r="V1065" s="88"/>
      <c r="W1065" s="88"/>
      <c r="X1065" s="89"/>
      <c r="Y1065" s="122" t="s">
        <v>30</v>
      </c>
      <c r="Z1065" s="41">
        <v>5.0</v>
      </c>
      <c r="AA1065" s="151" t="s">
        <v>31</v>
      </c>
      <c r="AB1065" s="45">
        <f>ROUND(J1064-Z1065,0)</f>
        <v>424</v>
      </c>
      <c r="AC1065" s="79"/>
    </row>
    <row r="1066" ht="16.5" customHeight="1">
      <c r="A1066" s="29">
        <v>63.0</v>
      </c>
      <c r="B1066" s="30">
        <v>2434.0</v>
      </c>
      <c r="C1066" s="32" t="s">
        <v>1108</v>
      </c>
      <c r="D1066" s="482"/>
      <c r="E1066" s="486"/>
      <c r="F1066" s="484"/>
      <c r="G1066" s="232"/>
      <c r="H1066" s="232"/>
      <c r="I1066" s="57"/>
      <c r="J1066" s="154"/>
      <c r="K1066" s="22"/>
      <c r="L1066" s="180"/>
      <c r="M1066" s="21"/>
      <c r="N1066" s="181"/>
      <c r="O1066" s="181"/>
      <c r="P1066" s="22"/>
      <c r="Q1066" s="22"/>
      <c r="R1066" s="22"/>
      <c r="S1066" s="182"/>
      <c r="T1066" s="56"/>
      <c r="U1066" s="72"/>
      <c r="V1066" s="73" t="s">
        <v>20</v>
      </c>
      <c r="W1066" s="74" t="s">
        <v>21</v>
      </c>
      <c r="X1066" s="92">
        <v>0.85</v>
      </c>
      <c r="Y1066" s="484"/>
      <c r="Z1066" s="83"/>
      <c r="AA1066" s="84"/>
      <c r="AB1066" s="45">
        <f>ROUND(ROUND(J1064*X1066,0)-Z1065,0)</f>
        <v>360</v>
      </c>
      <c r="AC1066" s="79"/>
    </row>
    <row r="1067" ht="16.5" customHeight="1">
      <c r="A1067" s="29">
        <v>63.0</v>
      </c>
      <c r="B1067" s="30">
        <v>2441.0</v>
      </c>
      <c r="C1067" s="32" t="s">
        <v>1109</v>
      </c>
      <c r="D1067" s="69"/>
      <c r="E1067" s="150"/>
      <c r="F1067" s="183" t="s">
        <v>1110</v>
      </c>
      <c r="G1067" s="487"/>
      <c r="H1067" s="487"/>
      <c r="I1067" s="487"/>
      <c r="J1067" s="113"/>
      <c r="K1067" s="8"/>
      <c r="L1067" s="96"/>
      <c r="M1067" s="7"/>
      <c r="N1067" s="96"/>
      <c r="O1067" s="81"/>
      <c r="P1067" s="7"/>
      <c r="Q1067" s="7"/>
      <c r="R1067" s="39"/>
      <c r="S1067" s="118"/>
      <c r="T1067" s="41"/>
      <c r="U1067" s="42"/>
      <c r="V1067" s="77"/>
      <c r="W1067" s="77"/>
      <c r="X1067" s="43"/>
      <c r="Y1067" s="43"/>
      <c r="Z1067" s="171"/>
      <c r="AA1067" s="172"/>
      <c r="AB1067" s="45">
        <f>ROUND(J1068,0)</f>
        <v>554</v>
      </c>
      <c r="AC1067" s="79"/>
    </row>
    <row r="1068" ht="16.5" customHeight="1">
      <c r="A1068" s="29">
        <v>63.0</v>
      </c>
      <c r="B1068" s="30">
        <v>2442.0</v>
      </c>
      <c r="C1068" s="32" t="s">
        <v>1111</v>
      </c>
      <c r="D1068" s="69"/>
      <c r="E1068" s="150"/>
      <c r="F1068" s="482"/>
      <c r="J1068" s="50">
        <v>554.0</v>
      </c>
      <c r="K1068" s="8" t="s">
        <v>9</v>
      </c>
      <c r="L1068" s="65"/>
      <c r="M1068" s="8"/>
      <c r="N1068" s="65"/>
      <c r="O1068" s="187"/>
      <c r="P1068" s="8"/>
      <c r="Q1068" s="8"/>
      <c r="R1068" s="54"/>
      <c r="S1068" s="126"/>
      <c r="T1068" s="56"/>
      <c r="U1068" s="58"/>
      <c r="V1068" s="73" t="s">
        <v>20</v>
      </c>
      <c r="W1068" s="74" t="s">
        <v>21</v>
      </c>
      <c r="X1068" s="60">
        <v>0.85</v>
      </c>
      <c r="Y1068" s="43"/>
      <c r="Z1068" s="171"/>
      <c r="AA1068" s="172"/>
      <c r="AB1068" s="45">
        <f>ROUND(J1068*X1068,0)</f>
        <v>471</v>
      </c>
      <c r="AC1068" s="79"/>
    </row>
    <row r="1069" ht="16.5" customHeight="1">
      <c r="A1069" s="29">
        <v>63.0</v>
      </c>
      <c r="B1069" s="30">
        <v>2443.0</v>
      </c>
      <c r="C1069" s="32" t="s">
        <v>1112</v>
      </c>
      <c r="D1069" s="94"/>
      <c r="E1069" s="95"/>
      <c r="F1069" s="482"/>
      <c r="J1069" s="65"/>
      <c r="K1069" s="65"/>
      <c r="L1069" s="65"/>
      <c r="M1069" s="83"/>
      <c r="N1069" s="137"/>
      <c r="O1069" s="137"/>
      <c r="P1069" s="83"/>
      <c r="Q1069" s="90"/>
      <c r="R1069" s="91"/>
      <c r="S1069" s="128" t="s">
        <v>326</v>
      </c>
      <c r="T1069" s="41" t="s">
        <v>21</v>
      </c>
      <c r="U1069" s="68">
        <f>$U$297</f>
        <v>0.7</v>
      </c>
      <c r="V1069" s="43"/>
      <c r="W1069" s="43"/>
      <c r="X1069" s="88"/>
      <c r="Y1069" s="88"/>
      <c r="Z1069" s="88"/>
      <c r="AA1069" s="89"/>
      <c r="AB1069" s="45">
        <f>ROUND(J1068*U1069,0)</f>
        <v>388</v>
      </c>
      <c r="AC1069" s="79"/>
    </row>
    <row r="1070" ht="16.5" customHeight="1">
      <c r="A1070" s="29">
        <v>63.0</v>
      </c>
      <c r="B1070" s="30">
        <v>2444.0</v>
      </c>
      <c r="C1070" s="32" t="s">
        <v>1113</v>
      </c>
      <c r="D1070" s="94"/>
      <c r="E1070" s="95"/>
      <c r="F1070" s="185"/>
      <c r="G1070" s="186"/>
      <c r="H1070" s="186"/>
      <c r="I1070" s="8"/>
      <c r="J1070" s="65"/>
      <c r="K1070" s="65"/>
      <c r="L1070" s="65"/>
      <c r="M1070" s="83"/>
      <c r="N1070" s="137"/>
      <c r="O1070" s="137"/>
      <c r="P1070" s="83"/>
      <c r="Q1070" s="90"/>
      <c r="R1070" s="91"/>
      <c r="S1070" s="484"/>
      <c r="T1070" s="56"/>
      <c r="U1070" s="72"/>
      <c r="V1070" s="59" t="s">
        <v>20</v>
      </c>
      <c r="W1070" s="41" t="s">
        <v>21</v>
      </c>
      <c r="X1070" s="75">
        <v>0.85</v>
      </c>
      <c r="Y1070" s="43"/>
      <c r="Z1070" s="88"/>
      <c r="AA1070" s="89"/>
      <c r="AB1070" s="45">
        <f>ROUND(ROUND(J1068*U1069,0)*X1070,0)</f>
        <v>330</v>
      </c>
      <c r="AC1070" s="79"/>
    </row>
    <row r="1071" ht="16.5" customHeight="1">
      <c r="A1071" s="29">
        <v>63.0</v>
      </c>
      <c r="B1071" s="30">
        <v>2445.0</v>
      </c>
      <c r="C1071" s="32" t="s">
        <v>1114</v>
      </c>
      <c r="D1071" s="94"/>
      <c r="E1071" s="95"/>
      <c r="F1071" s="103"/>
      <c r="G1071" s="8"/>
      <c r="H1071" s="8"/>
      <c r="I1071" s="8"/>
      <c r="J1071" s="65"/>
      <c r="K1071" s="65"/>
      <c r="L1071" s="65"/>
      <c r="M1071" s="83"/>
      <c r="N1071" s="137"/>
      <c r="O1071" s="137"/>
      <c r="P1071" s="83"/>
      <c r="Q1071" s="90"/>
      <c r="R1071" s="91"/>
      <c r="S1071" s="128" t="s">
        <v>329</v>
      </c>
      <c r="T1071" s="41" t="s">
        <v>21</v>
      </c>
      <c r="U1071" s="68">
        <f>$U$299</f>
        <v>0.85</v>
      </c>
      <c r="V1071" s="88"/>
      <c r="W1071" s="88"/>
      <c r="X1071" s="77"/>
      <c r="Y1071" s="77"/>
      <c r="Z1071" s="88"/>
      <c r="AA1071" s="89"/>
      <c r="AB1071" s="45">
        <f>ROUND(J1068*U1071,0)</f>
        <v>471</v>
      </c>
      <c r="AC1071" s="79"/>
    </row>
    <row r="1072" ht="16.5" customHeight="1">
      <c r="A1072" s="29">
        <v>63.0</v>
      </c>
      <c r="B1072" s="30">
        <v>2446.0</v>
      </c>
      <c r="C1072" s="32" t="s">
        <v>1115</v>
      </c>
      <c r="D1072" s="94"/>
      <c r="E1072" s="95"/>
      <c r="F1072" s="103"/>
      <c r="G1072" s="8"/>
      <c r="H1072" s="8"/>
      <c r="I1072" s="8"/>
      <c r="J1072" s="65"/>
      <c r="K1072" s="65"/>
      <c r="L1072" s="65"/>
      <c r="M1072" s="83"/>
      <c r="N1072" s="137"/>
      <c r="O1072" s="137"/>
      <c r="P1072" s="83"/>
      <c r="Q1072" s="90"/>
      <c r="R1072" s="91"/>
      <c r="S1072" s="484"/>
      <c r="T1072" s="56"/>
      <c r="U1072" s="72"/>
      <c r="V1072" s="73" t="s">
        <v>20</v>
      </c>
      <c r="W1072" s="74" t="s">
        <v>21</v>
      </c>
      <c r="X1072" s="75">
        <v>0.85</v>
      </c>
      <c r="Y1072" s="43"/>
      <c r="Z1072" s="135"/>
      <c r="AA1072" s="68"/>
      <c r="AB1072" s="45">
        <f>ROUND(ROUND(J1068*U1071,0)*X1072,0)</f>
        <v>400</v>
      </c>
      <c r="AC1072" s="79"/>
    </row>
    <row r="1073" ht="16.5" customHeight="1">
      <c r="A1073" s="29">
        <v>63.0</v>
      </c>
      <c r="B1073" s="30">
        <v>2447.0</v>
      </c>
      <c r="C1073" s="32" t="s">
        <v>1116</v>
      </c>
      <c r="D1073" s="94"/>
      <c r="E1073" s="95"/>
      <c r="F1073" s="103"/>
      <c r="G1073" s="8"/>
      <c r="H1073" s="8"/>
      <c r="I1073" s="8"/>
      <c r="J1073" s="65"/>
      <c r="K1073" s="65"/>
      <c r="L1073" s="65"/>
      <c r="M1073" s="83"/>
      <c r="N1073" s="137"/>
      <c r="O1073" s="137"/>
      <c r="P1073" s="83"/>
      <c r="Q1073" s="90"/>
      <c r="R1073" s="91"/>
      <c r="S1073" s="118"/>
      <c r="T1073" s="41"/>
      <c r="U1073" s="42"/>
      <c r="V1073" s="77"/>
      <c r="W1073" s="77"/>
      <c r="X1073" s="72"/>
      <c r="Y1073" s="82" t="s">
        <v>30</v>
      </c>
      <c r="Z1073" s="41">
        <v>5.0</v>
      </c>
      <c r="AA1073" s="151" t="s">
        <v>31</v>
      </c>
      <c r="AB1073" s="45">
        <f>ROUND(J1068-Z1073,0)</f>
        <v>549</v>
      </c>
      <c r="AC1073" s="79"/>
    </row>
    <row r="1074" ht="16.5" customHeight="1">
      <c r="A1074" s="29">
        <v>63.0</v>
      </c>
      <c r="B1074" s="30">
        <v>2448.0</v>
      </c>
      <c r="C1074" s="32" t="s">
        <v>1117</v>
      </c>
      <c r="D1074" s="94"/>
      <c r="E1074" s="95"/>
      <c r="F1074" s="103"/>
      <c r="G1074" s="8"/>
      <c r="H1074" s="8"/>
      <c r="I1074" s="8"/>
      <c r="J1074" s="65"/>
      <c r="K1074" s="65"/>
      <c r="L1074" s="65"/>
      <c r="M1074" s="83"/>
      <c r="N1074" s="137"/>
      <c r="O1074" s="137"/>
      <c r="P1074" s="83"/>
      <c r="Q1074" s="90"/>
      <c r="R1074" s="91"/>
      <c r="S1074" s="126"/>
      <c r="T1074" s="56"/>
      <c r="U1074" s="58"/>
      <c r="V1074" s="73" t="s">
        <v>20</v>
      </c>
      <c r="W1074" s="74" t="s">
        <v>21</v>
      </c>
      <c r="X1074" s="92">
        <v>0.85</v>
      </c>
      <c r="Y1074" s="482"/>
      <c r="Z1074" s="83"/>
      <c r="AA1074" s="84"/>
      <c r="AB1074" s="45">
        <f>ROUND(ROUND(J1068*X1074,0)-Z1073,0)</f>
        <v>466</v>
      </c>
      <c r="AC1074" s="79"/>
    </row>
    <row r="1075" ht="16.5" customHeight="1">
      <c r="A1075" s="29">
        <v>63.0</v>
      </c>
      <c r="B1075" s="30">
        <v>2449.0</v>
      </c>
      <c r="C1075" s="32" t="s">
        <v>1118</v>
      </c>
      <c r="D1075" s="94"/>
      <c r="E1075" s="95"/>
      <c r="F1075" s="103"/>
      <c r="G1075" s="8"/>
      <c r="H1075" s="8"/>
      <c r="I1075" s="8"/>
      <c r="J1075" s="65"/>
      <c r="K1075" s="65"/>
      <c r="L1075" s="65"/>
      <c r="M1075" s="83"/>
      <c r="N1075" s="137"/>
      <c r="O1075" s="137"/>
      <c r="P1075" s="83"/>
      <c r="Q1075" s="90"/>
      <c r="R1075" s="91"/>
      <c r="S1075" s="128" t="s">
        <v>326</v>
      </c>
      <c r="T1075" s="83" t="s">
        <v>21</v>
      </c>
      <c r="U1075" s="91">
        <f>$U$297</f>
        <v>0.7</v>
      </c>
      <c r="V1075" s="43"/>
      <c r="W1075" s="43"/>
      <c r="X1075" s="44"/>
      <c r="Y1075" s="482"/>
      <c r="Z1075" s="90"/>
      <c r="AA1075" s="91"/>
      <c r="AB1075" s="45">
        <f>ROUND(ROUND(J1068*U1075,0)-Z1073,0)</f>
        <v>383</v>
      </c>
      <c r="AC1075" s="79"/>
    </row>
    <row r="1076" ht="16.5" customHeight="1">
      <c r="A1076" s="29">
        <v>63.0</v>
      </c>
      <c r="B1076" s="30">
        <v>2450.0</v>
      </c>
      <c r="C1076" s="32" t="s">
        <v>1119</v>
      </c>
      <c r="D1076" s="94"/>
      <c r="E1076" s="95"/>
      <c r="F1076" s="103"/>
      <c r="G1076" s="8"/>
      <c r="H1076" s="8"/>
      <c r="I1076" s="8"/>
      <c r="J1076" s="65"/>
      <c r="K1076" s="65"/>
      <c r="L1076" s="65"/>
      <c r="M1076" s="83"/>
      <c r="N1076" s="137"/>
      <c r="O1076" s="137"/>
      <c r="P1076" s="83"/>
      <c r="Q1076" s="90"/>
      <c r="R1076" s="91"/>
      <c r="S1076" s="484"/>
      <c r="T1076" s="56"/>
      <c r="U1076" s="72"/>
      <c r="V1076" s="59" t="s">
        <v>20</v>
      </c>
      <c r="W1076" s="41" t="s">
        <v>21</v>
      </c>
      <c r="X1076" s="86">
        <v>0.85</v>
      </c>
      <c r="Y1076" s="482"/>
      <c r="Z1076" s="90"/>
      <c r="AA1076" s="91"/>
      <c r="AB1076" s="45">
        <f>ROUND(ROUND(ROUND(J1068*U1075,0)*X1076,0)-Z1073,0)</f>
        <v>325</v>
      </c>
      <c r="AC1076" s="79"/>
    </row>
    <row r="1077" ht="16.5" customHeight="1">
      <c r="A1077" s="29">
        <v>63.0</v>
      </c>
      <c r="B1077" s="30">
        <v>2451.0</v>
      </c>
      <c r="C1077" s="32" t="s">
        <v>1120</v>
      </c>
      <c r="D1077" s="94"/>
      <c r="E1077" s="95"/>
      <c r="F1077" s="103"/>
      <c r="G1077" s="8"/>
      <c r="H1077" s="8"/>
      <c r="I1077" s="8"/>
      <c r="J1077" s="65"/>
      <c r="K1077" s="65"/>
      <c r="L1077" s="65"/>
      <c r="M1077" s="83"/>
      <c r="N1077" s="137"/>
      <c r="O1077" s="137"/>
      <c r="P1077" s="83"/>
      <c r="Q1077" s="90"/>
      <c r="R1077" s="91"/>
      <c r="S1077" s="128" t="s">
        <v>329</v>
      </c>
      <c r="T1077" s="83" t="s">
        <v>21</v>
      </c>
      <c r="U1077" s="91">
        <f>$U$299</f>
        <v>0.85</v>
      </c>
      <c r="V1077" s="88"/>
      <c r="W1077" s="88"/>
      <c r="X1077" s="89"/>
      <c r="Y1077" s="482"/>
      <c r="Z1077" s="90"/>
      <c r="AA1077" s="91"/>
      <c r="AB1077" s="45">
        <f>ROUND(ROUND(J1068*U1077,0)-Z1073,0)</f>
        <v>466</v>
      </c>
      <c r="AC1077" s="79"/>
    </row>
    <row r="1078" ht="16.5" customHeight="1">
      <c r="A1078" s="29">
        <v>63.0</v>
      </c>
      <c r="B1078" s="30">
        <v>2452.0</v>
      </c>
      <c r="C1078" s="32" t="s">
        <v>1121</v>
      </c>
      <c r="D1078" s="107"/>
      <c r="E1078" s="188"/>
      <c r="F1078" s="136"/>
      <c r="G1078" s="22"/>
      <c r="H1078" s="22"/>
      <c r="I1078" s="22"/>
      <c r="J1078" s="115"/>
      <c r="K1078" s="115"/>
      <c r="L1078" s="115"/>
      <c r="M1078" s="56"/>
      <c r="N1078" s="143"/>
      <c r="O1078" s="143"/>
      <c r="P1078" s="56"/>
      <c r="Q1078" s="77"/>
      <c r="R1078" s="72"/>
      <c r="S1078" s="484"/>
      <c r="T1078" s="56"/>
      <c r="U1078" s="72"/>
      <c r="V1078" s="73" t="s">
        <v>20</v>
      </c>
      <c r="W1078" s="74" t="s">
        <v>21</v>
      </c>
      <c r="X1078" s="92">
        <v>0.85</v>
      </c>
      <c r="Y1078" s="484"/>
      <c r="Z1078" s="77"/>
      <c r="AA1078" s="72"/>
      <c r="AB1078" s="45">
        <f>ROUND(ROUND(ROUND(J1068*U1077,0)*X1078,0)-Z1073,0)</f>
        <v>395</v>
      </c>
      <c r="AC1078" s="79"/>
    </row>
    <row r="1079" ht="16.5" customHeight="1">
      <c r="A1079" s="29">
        <v>63.0</v>
      </c>
      <c r="B1079" s="30">
        <v>2461.0</v>
      </c>
      <c r="C1079" s="32" t="s">
        <v>1122</v>
      </c>
      <c r="D1079" s="33" t="s">
        <v>1123</v>
      </c>
      <c r="E1079" s="33" t="s">
        <v>1124</v>
      </c>
      <c r="F1079" s="102" t="s">
        <v>1105</v>
      </c>
      <c r="G1079" s="487"/>
      <c r="H1079" s="487"/>
      <c r="I1079" s="35"/>
      <c r="J1079" s="7"/>
      <c r="K1079" s="7"/>
      <c r="L1079" s="38"/>
      <c r="M1079" s="39"/>
      <c r="N1079" s="157"/>
      <c r="O1079" s="158"/>
      <c r="P1079" s="7"/>
      <c r="Q1079" s="7"/>
      <c r="R1079" s="7"/>
      <c r="S1079" s="35"/>
      <c r="T1079" s="41"/>
      <c r="U1079" s="170"/>
      <c r="V1079" s="77"/>
      <c r="W1079" s="77"/>
      <c r="X1079" s="77"/>
      <c r="Y1079" s="171"/>
      <c r="Z1079" s="171"/>
      <c r="AA1079" s="172"/>
      <c r="AB1079" s="45">
        <f>ROUND(J1080,0)</f>
        <v>533</v>
      </c>
      <c r="AC1079" s="79"/>
    </row>
    <row r="1080" ht="16.5" customHeight="1">
      <c r="A1080" s="29">
        <v>63.0</v>
      </c>
      <c r="B1080" s="30">
        <v>2462.0</v>
      </c>
      <c r="C1080" s="32" t="s">
        <v>1125</v>
      </c>
      <c r="D1080" s="481"/>
      <c r="E1080" s="481"/>
      <c r="F1080" s="482"/>
      <c r="I1080" s="63"/>
      <c r="J1080" s="50">
        <v>533.0</v>
      </c>
      <c r="K1080" s="8" t="s">
        <v>9</v>
      </c>
      <c r="L1080" s="53"/>
      <c r="M1080" s="54"/>
      <c r="N1080" s="189"/>
      <c r="O1080" s="190"/>
      <c r="P1080" s="22"/>
      <c r="Q1080" s="22"/>
      <c r="R1080" s="22"/>
      <c r="S1080" s="57"/>
      <c r="T1080" s="56"/>
      <c r="U1080" s="191"/>
      <c r="V1080" s="73" t="s">
        <v>20</v>
      </c>
      <c r="W1080" s="74" t="s">
        <v>21</v>
      </c>
      <c r="X1080" s="75">
        <v>0.85</v>
      </c>
      <c r="Y1080" s="171"/>
      <c r="Z1080" s="171"/>
      <c r="AA1080" s="172"/>
      <c r="AB1080" s="45">
        <f>ROUND(J1080*X1080,0)</f>
        <v>453</v>
      </c>
      <c r="AC1080" s="79"/>
    </row>
    <row r="1081" ht="16.5" customHeight="1">
      <c r="A1081" s="29">
        <v>63.0</v>
      </c>
      <c r="B1081" s="30">
        <v>2463.0</v>
      </c>
      <c r="C1081" s="32" t="s">
        <v>1126</v>
      </c>
      <c r="D1081" s="481"/>
      <c r="E1081" s="481"/>
      <c r="F1081" s="482"/>
      <c r="I1081" s="8"/>
      <c r="J1081" s="8"/>
      <c r="K1081" s="8"/>
      <c r="L1081" s="65"/>
      <c r="M1081" s="54"/>
      <c r="N1081" s="33" t="s">
        <v>23</v>
      </c>
      <c r="O1081" s="192" t="s">
        <v>24</v>
      </c>
      <c r="P1081" s="41" t="s">
        <v>21</v>
      </c>
      <c r="Q1081" s="135">
        <v>0.7</v>
      </c>
      <c r="R1081" s="7"/>
      <c r="S1081" s="35"/>
      <c r="T1081" s="41"/>
      <c r="U1081" s="170"/>
      <c r="V1081" s="43"/>
      <c r="W1081" s="43"/>
      <c r="X1081" s="43"/>
      <c r="Y1081" s="171"/>
      <c r="Z1081" s="171"/>
      <c r="AA1081" s="172"/>
      <c r="AB1081" s="45">
        <f>ROUND(J1080*Q1081,0)</f>
        <v>373</v>
      </c>
      <c r="AC1081" s="79"/>
    </row>
    <row r="1082" ht="16.5" customHeight="1">
      <c r="A1082" s="29">
        <v>63.0</v>
      </c>
      <c r="B1082" s="30">
        <v>2464.0</v>
      </c>
      <c r="C1082" s="32" t="s">
        <v>1127</v>
      </c>
      <c r="D1082" s="481"/>
      <c r="E1082" s="481"/>
      <c r="F1082" s="482"/>
      <c r="I1082" s="8"/>
      <c r="J1082" s="113"/>
      <c r="K1082" s="8"/>
      <c r="L1082" s="65"/>
      <c r="M1082" s="54"/>
      <c r="N1082" s="481"/>
      <c r="O1082" s="484"/>
      <c r="P1082" s="56"/>
      <c r="Q1082" s="77"/>
      <c r="R1082" s="22"/>
      <c r="S1082" s="57"/>
      <c r="T1082" s="56"/>
      <c r="U1082" s="191"/>
      <c r="V1082" s="59" t="s">
        <v>20</v>
      </c>
      <c r="W1082" s="41" t="s">
        <v>21</v>
      </c>
      <c r="X1082" s="60">
        <v>0.85</v>
      </c>
      <c r="Y1082" s="171"/>
      <c r="Z1082" s="171"/>
      <c r="AA1082" s="172"/>
      <c r="AB1082" s="45">
        <f>ROUND(ROUND(J1080*Q1081,0)*X1082,0)</f>
        <v>317</v>
      </c>
      <c r="AC1082" s="79"/>
    </row>
    <row r="1083" ht="16.5" customHeight="1">
      <c r="A1083" s="29">
        <v>63.0</v>
      </c>
      <c r="B1083" s="30">
        <v>2465.0</v>
      </c>
      <c r="C1083" s="32" t="s">
        <v>1128</v>
      </c>
      <c r="D1083" s="481"/>
      <c r="E1083" s="481"/>
      <c r="F1083" s="482"/>
      <c r="I1083" s="8"/>
      <c r="J1083" s="8"/>
      <c r="K1083" s="8"/>
      <c r="L1083" s="65"/>
      <c r="M1083" s="132"/>
      <c r="N1083" s="481"/>
      <c r="O1083" s="194" t="s">
        <v>27</v>
      </c>
      <c r="P1083" s="41" t="s">
        <v>21</v>
      </c>
      <c r="Q1083" s="135">
        <v>0.5</v>
      </c>
      <c r="R1083" s="135"/>
      <c r="S1083" s="35"/>
      <c r="T1083" s="41"/>
      <c r="U1083" s="170"/>
      <c r="V1083" s="88"/>
      <c r="W1083" s="88"/>
      <c r="X1083" s="88"/>
      <c r="Y1083" s="171"/>
      <c r="Z1083" s="171"/>
      <c r="AA1083" s="172"/>
      <c r="AB1083" s="45">
        <f>ROUND(J1080*Q1083,0)</f>
        <v>267</v>
      </c>
      <c r="AC1083" s="79"/>
    </row>
    <row r="1084" ht="16.5" customHeight="1">
      <c r="A1084" s="29">
        <v>63.0</v>
      </c>
      <c r="B1084" s="30">
        <v>2466.0</v>
      </c>
      <c r="C1084" s="32" t="s">
        <v>1129</v>
      </c>
      <c r="D1084" s="481"/>
      <c r="E1084" s="481"/>
      <c r="F1084" s="484"/>
      <c r="G1084" s="232"/>
      <c r="H1084" s="232"/>
      <c r="I1084" s="22"/>
      <c r="J1084" s="22"/>
      <c r="K1084" s="22"/>
      <c r="L1084" s="115"/>
      <c r="M1084" s="141"/>
      <c r="N1084" s="483"/>
      <c r="O1084" s="484"/>
      <c r="P1084" s="56"/>
      <c r="Q1084" s="77"/>
      <c r="R1084" s="77"/>
      <c r="S1084" s="57"/>
      <c r="T1084" s="56"/>
      <c r="U1084" s="191"/>
      <c r="V1084" s="73" t="s">
        <v>20</v>
      </c>
      <c r="W1084" s="74" t="s">
        <v>21</v>
      </c>
      <c r="X1084" s="75">
        <v>0.85</v>
      </c>
      <c r="Y1084" s="171"/>
      <c r="Z1084" s="171"/>
      <c r="AA1084" s="172"/>
      <c r="AB1084" s="45">
        <f>ROUND(ROUND(J1080*Q1083,0)*X1084,0)</f>
        <v>227</v>
      </c>
      <c r="AC1084" s="79"/>
    </row>
    <row r="1085" ht="16.5" customHeight="1">
      <c r="A1085" s="29">
        <v>63.0</v>
      </c>
      <c r="B1085" s="30">
        <v>2467.0</v>
      </c>
      <c r="C1085" s="32" t="s">
        <v>1130</v>
      </c>
      <c r="D1085" s="112"/>
      <c r="E1085" s="112"/>
      <c r="F1085" s="183" t="s">
        <v>1110</v>
      </c>
      <c r="G1085" s="487"/>
      <c r="H1085" s="487"/>
      <c r="I1085" s="63"/>
      <c r="J1085" s="63"/>
      <c r="K1085" s="63"/>
      <c r="L1085" s="53"/>
      <c r="M1085" s="54"/>
      <c r="N1085" s="157"/>
      <c r="O1085" s="158"/>
      <c r="P1085" s="7"/>
      <c r="Q1085" s="7"/>
      <c r="R1085" s="7"/>
      <c r="S1085" s="118"/>
      <c r="T1085" s="41"/>
      <c r="U1085" s="42"/>
      <c r="V1085" s="77"/>
      <c r="W1085" s="77"/>
      <c r="X1085" s="77"/>
      <c r="Y1085" s="171"/>
      <c r="Z1085" s="171"/>
      <c r="AA1085" s="172"/>
      <c r="AB1085" s="45">
        <f>ROUND(J1086,0)</f>
        <v>658</v>
      </c>
      <c r="AC1085" s="79"/>
    </row>
    <row r="1086" ht="16.5" customHeight="1">
      <c r="A1086" s="29">
        <v>63.0</v>
      </c>
      <c r="B1086" s="30">
        <v>2468.0</v>
      </c>
      <c r="C1086" s="32" t="s">
        <v>1131</v>
      </c>
      <c r="D1086" s="69"/>
      <c r="E1086" s="112"/>
      <c r="F1086" s="482"/>
      <c r="I1086" s="63"/>
      <c r="J1086" s="50">
        <v>658.0</v>
      </c>
      <c r="K1086" s="8" t="s">
        <v>9</v>
      </c>
      <c r="L1086" s="53"/>
      <c r="M1086" s="54"/>
      <c r="N1086" s="159"/>
      <c r="O1086" s="160"/>
      <c r="P1086" s="8"/>
      <c r="Q1086" s="8"/>
      <c r="R1086" s="8"/>
      <c r="S1086" s="126"/>
      <c r="T1086" s="56"/>
      <c r="U1086" s="58"/>
      <c r="V1086" s="73" t="s">
        <v>20</v>
      </c>
      <c r="W1086" s="74" t="s">
        <v>21</v>
      </c>
      <c r="X1086" s="75">
        <v>0.85</v>
      </c>
      <c r="Y1086" s="171"/>
      <c r="Z1086" s="171"/>
      <c r="AA1086" s="172"/>
      <c r="AB1086" s="45">
        <f>ROUND(J1086*X1086,0)</f>
        <v>559</v>
      </c>
      <c r="AC1086" s="79"/>
    </row>
    <row r="1087" ht="16.5" customHeight="1">
      <c r="A1087" s="29">
        <v>63.0</v>
      </c>
      <c r="B1087" s="30">
        <v>2469.0</v>
      </c>
      <c r="C1087" s="32" t="s">
        <v>1132</v>
      </c>
      <c r="D1087" s="69"/>
      <c r="E1087" s="112"/>
      <c r="F1087" s="482"/>
      <c r="I1087" s="63"/>
      <c r="J1087" s="63"/>
      <c r="K1087" s="63"/>
      <c r="L1087" s="53"/>
      <c r="M1087" s="144"/>
      <c r="N1087" s="161"/>
      <c r="O1087" s="162"/>
      <c r="P1087" s="8"/>
      <c r="Q1087" s="8"/>
      <c r="R1087" s="8"/>
      <c r="S1087" s="128" t="s">
        <v>326</v>
      </c>
      <c r="T1087" s="83" t="s">
        <v>21</v>
      </c>
      <c r="U1087" s="91">
        <f>$U$297</f>
        <v>0.7</v>
      </c>
      <c r="V1087" s="43"/>
      <c r="W1087" s="43"/>
      <c r="X1087" s="43"/>
      <c r="Y1087" s="88"/>
      <c r="Z1087" s="88"/>
      <c r="AA1087" s="89"/>
      <c r="AB1087" s="45">
        <f>ROUND(J1086*U1087,0)</f>
        <v>461</v>
      </c>
      <c r="AC1087" s="79"/>
    </row>
    <row r="1088" ht="16.5" customHeight="1">
      <c r="A1088" s="29">
        <v>63.0</v>
      </c>
      <c r="B1088" s="30">
        <v>2470.0</v>
      </c>
      <c r="C1088" s="32" t="s">
        <v>1133</v>
      </c>
      <c r="D1088" s="69"/>
      <c r="E1088" s="112"/>
      <c r="F1088" s="482"/>
      <c r="I1088" s="63"/>
      <c r="J1088" s="63"/>
      <c r="K1088" s="63"/>
      <c r="L1088" s="53"/>
      <c r="M1088" s="144"/>
      <c r="N1088" s="161"/>
      <c r="O1088" s="162"/>
      <c r="P1088" s="8"/>
      <c r="Q1088" s="8"/>
      <c r="R1088" s="8"/>
      <c r="S1088" s="484"/>
      <c r="T1088" s="56"/>
      <c r="U1088" s="72"/>
      <c r="V1088" s="59" t="s">
        <v>20</v>
      </c>
      <c r="W1088" s="41" t="s">
        <v>21</v>
      </c>
      <c r="X1088" s="60">
        <v>0.85</v>
      </c>
      <c r="Y1088" s="88"/>
      <c r="Z1088" s="88"/>
      <c r="AA1088" s="89"/>
      <c r="AB1088" s="45">
        <f>ROUND(ROUND(J1086*U1087,0)*X1088,0)</f>
        <v>392</v>
      </c>
      <c r="AC1088" s="79"/>
    </row>
    <row r="1089" ht="16.5" customHeight="1">
      <c r="A1089" s="29">
        <v>63.0</v>
      </c>
      <c r="B1089" s="30">
        <v>2471.0</v>
      </c>
      <c r="C1089" s="32" t="s">
        <v>1134</v>
      </c>
      <c r="D1089" s="69"/>
      <c r="E1089" s="112"/>
      <c r="F1089" s="76"/>
      <c r="G1089" s="8"/>
      <c r="H1089" s="8"/>
      <c r="I1089" s="63"/>
      <c r="J1089" s="63"/>
      <c r="K1089" s="63"/>
      <c r="L1089" s="53"/>
      <c r="M1089" s="144"/>
      <c r="N1089" s="161"/>
      <c r="O1089" s="162"/>
      <c r="P1089" s="8"/>
      <c r="Q1089" s="8"/>
      <c r="R1089" s="54"/>
      <c r="S1089" s="128" t="s">
        <v>329</v>
      </c>
      <c r="T1089" s="83" t="s">
        <v>21</v>
      </c>
      <c r="U1089" s="91">
        <f>$U$299</f>
        <v>0.85</v>
      </c>
      <c r="V1089" s="88"/>
      <c r="W1089" s="88"/>
      <c r="X1089" s="88"/>
      <c r="Y1089" s="88"/>
      <c r="Z1089" s="88"/>
      <c r="AA1089" s="89"/>
      <c r="AB1089" s="45">
        <f>ROUND(J1086*U1089,0)</f>
        <v>559</v>
      </c>
      <c r="AC1089" s="79"/>
    </row>
    <row r="1090" ht="16.5" customHeight="1">
      <c r="A1090" s="29">
        <v>63.0</v>
      </c>
      <c r="B1090" s="30">
        <v>2472.0</v>
      </c>
      <c r="C1090" s="32" t="s">
        <v>1135</v>
      </c>
      <c r="D1090" s="69"/>
      <c r="E1090" s="112"/>
      <c r="F1090" s="76"/>
      <c r="G1090" s="8"/>
      <c r="H1090" s="8"/>
      <c r="I1090" s="63"/>
      <c r="J1090" s="63"/>
      <c r="K1090" s="63"/>
      <c r="L1090" s="53"/>
      <c r="M1090" s="144"/>
      <c r="N1090" s="161"/>
      <c r="O1090" s="162"/>
      <c r="P1090" s="8"/>
      <c r="Q1090" s="8"/>
      <c r="R1090" s="54"/>
      <c r="S1090" s="484"/>
      <c r="T1090" s="56"/>
      <c r="U1090" s="72"/>
      <c r="V1090" s="73" t="s">
        <v>20</v>
      </c>
      <c r="W1090" s="74" t="s">
        <v>21</v>
      </c>
      <c r="X1090" s="75">
        <v>0.85</v>
      </c>
      <c r="Y1090" s="88"/>
      <c r="Z1090" s="88"/>
      <c r="AA1090" s="89"/>
      <c r="AB1090" s="45">
        <f>ROUND(ROUND(J1086*U1089,0)*X1090,0)</f>
        <v>475</v>
      </c>
      <c r="AC1090" s="79"/>
    </row>
    <row r="1091" ht="16.5" customHeight="1">
      <c r="A1091" s="29">
        <v>63.0</v>
      </c>
      <c r="B1091" s="30">
        <v>2473.0</v>
      </c>
      <c r="C1091" s="32" t="s">
        <v>1136</v>
      </c>
      <c r="D1091" s="69"/>
      <c r="E1091" s="112"/>
      <c r="F1091" s="127"/>
      <c r="G1091" s="8"/>
      <c r="H1091" s="8"/>
      <c r="I1091" s="8"/>
      <c r="J1091" s="8"/>
      <c r="K1091" s="8"/>
      <c r="L1091" s="65"/>
      <c r="M1091" s="54"/>
      <c r="N1091" s="33" t="s">
        <v>23</v>
      </c>
      <c r="O1091" s="130" t="s">
        <v>24</v>
      </c>
      <c r="P1091" s="7"/>
      <c r="Q1091" s="7"/>
      <c r="R1091" s="39"/>
      <c r="S1091" s="118"/>
      <c r="T1091" s="41"/>
      <c r="U1091" s="42"/>
      <c r="V1091" s="77"/>
      <c r="W1091" s="77"/>
      <c r="X1091" s="77"/>
      <c r="Y1091" s="171"/>
      <c r="Z1091" s="171"/>
      <c r="AA1091" s="172"/>
      <c r="AB1091" s="45">
        <f>ROUND(J1086*Q1092,0)</f>
        <v>461</v>
      </c>
      <c r="AC1091" s="79"/>
    </row>
    <row r="1092" ht="16.5" customHeight="1">
      <c r="A1092" s="29">
        <v>63.0</v>
      </c>
      <c r="B1092" s="30">
        <v>2474.0</v>
      </c>
      <c r="C1092" s="32" t="s">
        <v>1137</v>
      </c>
      <c r="D1092" s="69"/>
      <c r="E1092" s="112"/>
      <c r="F1092" s="127"/>
      <c r="G1092" s="8"/>
      <c r="H1092" s="8"/>
      <c r="I1092" s="8"/>
      <c r="J1092" s="113"/>
      <c r="K1092" s="8"/>
      <c r="L1092" s="65"/>
      <c r="M1092" s="54"/>
      <c r="N1092" s="481"/>
      <c r="O1092" s="482"/>
      <c r="P1092" s="83" t="s">
        <v>21</v>
      </c>
      <c r="Q1092" s="90">
        <v>0.7</v>
      </c>
      <c r="R1092" s="54"/>
      <c r="S1092" s="126"/>
      <c r="T1092" s="56"/>
      <c r="U1092" s="58"/>
      <c r="V1092" s="73" t="s">
        <v>20</v>
      </c>
      <c r="W1092" s="74" t="s">
        <v>21</v>
      </c>
      <c r="X1092" s="75">
        <v>0.85</v>
      </c>
      <c r="Y1092" s="171"/>
      <c r="Z1092" s="171"/>
      <c r="AA1092" s="172"/>
      <c r="AB1092" s="45">
        <f>ROUND(ROUND(J1086*Q1092,0)*X1092,0)</f>
        <v>392</v>
      </c>
      <c r="AC1092" s="79"/>
    </row>
    <row r="1093" ht="16.5" customHeight="1">
      <c r="A1093" s="29">
        <v>63.0</v>
      </c>
      <c r="B1093" s="30">
        <v>2475.0</v>
      </c>
      <c r="C1093" s="32" t="s">
        <v>1138</v>
      </c>
      <c r="D1093" s="94"/>
      <c r="E1093" s="105"/>
      <c r="F1093" s="103"/>
      <c r="G1093" s="8"/>
      <c r="H1093" s="8"/>
      <c r="I1093" s="8"/>
      <c r="J1093" s="8"/>
      <c r="K1093" s="8"/>
      <c r="L1093" s="65"/>
      <c r="M1093" s="132"/>
      <c r="N1093" s="481"/>
      <c r="O1093" s="482"/>
      <c r="P1093" s="83"/>
      <c r="Q1093" s="90"/>
      <c r="R1093" s="91"/>
      <c r="S1093" s="128" t="s">
        <v>326</v>
      </c>
      <c r="T1093" s="83" t="s">
        <v>21</v>
      </c>
      <c r="U1093" s="91">
        <f>$U$297</f>
        <v>0.7</v>
      </c>
      <c r="V1093" s="43"/>
      <c r="W1093" s="43"/>
      <c r="X1093" s="43"/>
      <c r="Y1093" s="88"/>
      <c r="Z1093" s="88"/>
      <c r="AA1093" s="89"/>
      <c r="AB1093" s="45">
        <f>ROUND(ROUND(J1086*Q1092,0)*U1093,0)</f>
        <v>323</v>
      </c>
      <c r="AC1093" s="79"/>
    </row>
    <row r="1094" ht="16.5" customHeight="1">
      <c r="A1094" s="29">
        <v>63.0</v>
      </c>
      <c r="B1094" s="30">
        <v>2476.0</v>
      </c>
      <c r="C1094" s="32" t="s">
        <v>1139</v>
      </c>
      <c r="D1094" s="94"/>
      <c r="E1094" s="105"/>
      <c r="F1094" s="103"/>
      <c r="G1094" s="8"/>
      <c r="H1094" s="8"/>
      <c r="I1094" s="8"/>
      <c r="J1094" s="8"/>
      <c r="K1094" s="8"/>
      <c r="L1094" s="65"/>
      <c r="M1094" s="132"/>
      <c r="N1094" s="481"/>
      <c r="O1094" s="482"/>
      <c r="P1094" s="83"/>
      <c r="Q1094" s="90"/>
      <c r="R1094" s="91"/>
      <c r="S1094" s="484"/>
      <c r="T1094" s="56"/>
      <c r="U1094" s="72"/>
      <c r="V1094" s="59" t="s">
        <v>20</v>
      </c>
      <c r="W1094" s="41" t="s">
        <v>21</v>
      </c>
      <c r="X1094" s="60">
        <v>0.85</v>
      </c>
      <c r="Y1094" s="88"/>
      <c r="Z1094" s="88"/>
      <c r="AA1094" s="89"/>
      <c r="AB1094" s="45">
        <f>ROUND(ROUND(ROUND(J1086*Q1092,0)*U1093,0)*X1094,0)</f>
        <v>275</v>
      </c>
      <c r="AC1094" s="79"/>
    </row>
    <row r="1095" ht="16.5" customHeight="1">
      <c r="A1095" s="29">
        <v>63.0</v>
      </c>
      <c r="B1095" s="30">
        <v>2477.0</v>
      </c>
      <c r="C1095" s="32" t="s">
        <v>1140</v>
      </c>
      <c r="D1095" s="94"/>
      <c r="E1095" s="105"/>
      <c r="F1095" s="103"/>
      <c r="G1095" s="8"/>
      <c r="H1095" s="8"/>
      <c r="I1095" s="8"/>
      <c r="J1095" s="8"/>
      <c r="K1095" s="8"/>
      <c r="L1095" s="65"/>
      <c r="M1095" s="132"/>
      <c r="N1095" s="481"/>
      <c r="O1095" s="134"/>
      <c r="P1095" s="83"/>
      <c r="Q1095" s="90"/>
      <c r="R1095" s="91"/>
      <c r="S1095" s="128" t="s">
        <v>329</v>
      </c>
      <c r="T1095" s="83" t="s">
        <v>21</v>
      </c>
      <c r="U1095" s="91">
        <f>$U$299</f>
        <v>0.85</v>
      </c>
      <c r="V1095" s="88"/>
      <c r="W1095" s="88"/>
      <c r="X1095" s="88"/>
      <c r="Y1095" s="88"/>
      <c r="Z1095" s="88"/>
      <c r="AA1095" s="89"/>
      <c r="AB1095" s="45">
        <f>ROUND(ROUND(J1086*Q1092,0)*U1095,0)</f>
        <v>392</v>
      </c>
      <c r="AC1095" s="79"/>
    </row>
    <row r="1096" ht="16.5" customHeight="1">
      <c r="A1096" s="29">
        <v>63.0</v>
      </c>
      <c r="B1096" s="30">
        <v>2478.0</v>
      </c>
      <c r="C1096" s="32" t="s">
        <v>1141</v>
      </c>
      <c r="D1096" s="94"/>
      <c r="E1096" s="105"/>
      <c r="F1096" s="103"/>
      <c r="G1096" s="8"/>
      <c r="H1096" s="8"/>
      <c r="I1096" s="8"/>
      <c r="J1096" s="8"/>
      <c r="K1096" s="8"/>
      <c r="L1096" s="65"/>
      <c r="M1096" s="132"/>
      <c r="N1096" s="134"/>
      <c r="O1096" s="134"/>
      <c r="P1096" s="83"/>
      <c r="Q1096" s="90"/>
      <c r="R1096" s="91"/>
      <c r="S1096" s="484"/>
      <c r="T1096" s="56"/>
      <c r="U1096" s="72"/>
      <c r="V1096" s="73" t="s">
        <v>20</v>
      </c>
      <c r="W1096" s="74" t="s">
        <v>21</v>
      </c>
      <c r="X1096" s="75">
        <v>0.85</v>
      </c>
      <c r="Y1096" s="88"/>
      <c r="Z1096" s="88"/>
      <c r="AA1096" s="89"/>
      <c r="AB1096" s="45">
        <f>ROUND(ROUND(ROUND(J1086*Q1092,0)*U1095,0)*X1096,0)</f>
        <v>333</v>
      </c>
      <c r="AC1096" s="79"/>
    </row>
    <row r="1097" ht="16.5" customHeight="1">
      <c r="A1097" s="29">
        <v>63.0</v>
      </c>
      <c r="B1097" s="30">
        <v>2479.0</v>
      </c>
      <c r="C1097" s="32" t="s">
        <v>1142</v>
      </c>
      <c r="D1097" s="94"/>
      <c r="E1097" s="105"/>
      <c r="F1097" s="103"/>
      <c r="G1097" s="8"/>
      <c r="H1097" s="8"/>
      <c r="I1097" s="8"/>
      <c r="J1097" s="8"/>
      <c r="K1097" s="8"/>
      <c r="L1097" s="65"/>
      <c r="M1097" s="132"/>
      <c r="N1097" s="134"/>
      <c r="O1097" s="130" t="s">
        <v>27</v>
      </c>
      <c r="P1097" s="41"/>
      <c r="Q1097" s="135"/>
      <c r="R1097" s="68"/>
      <c r="S1097" s="118"/>
      <c r="T1097" s="41"/>
      <c r="U1097" s="42"/>
      <c r="V1097" s="77"/>
      <c r="W1097" s="77"/>
      <c r="X1097" s="77"/>
      <c r="Y1097" s="171"/>
      <c r="Z1097" s="171"/>
      <c r="AA1097" s="172"/>
      <c r="AB1097" s="45">
        <f>ROUND(J1086*Q1098,0)</f>
        <v>329</v>
      </c>
      <c r="AC1097" s="79"/>
    </row>
    <row r="1098" ht="16.5" customHeight="1">
      <c r="A1098" s="29">
        <v>63.0</v>
      </c>
      <c r="B1098" s="30">
        <v>2480.0</v>
      </c>
      <c r="C1098" s="32" t="s">
        <v>1143</v>
      </c>
      <c r="D1098" s="94"/>
      <c r="E1098" s="105"/>
      <c r="F1098" s="103"/>
      <c r="G1098" s="8"/>
      <c r="H1098" s="8"/>
      <c r="I1098" s="8"/>
      <c r="J1098" s="8"/>
      <c r="K1098" s="8"/>
      <c r="L1098" s="65"/>
      <c r="M1098" s="132"/>
      <c r="N1098" s="134"/>
      <c r="O1098" s="482"/>
      <c r="P1098" s="83" t="s">
        <v>21</v>
      </c>
      <c r="Q1098" s="90">
        <v>0.5</v>
      </c>
      <c r="R1098" s="91"/>
      <c r="S1098" s="126"/>
      <c r="T1098" s="56"/>
      <c r="U1098" s="58"/>
      <c r="V1098" s="73" t="s">
        <v>20</v>
      </c>
      <c r="W1098" s="74" t="s">
        <v>21</v>
      </c>
      <c r="X1098" s="75">
        <v>0.85</v>
      </c>
      <c r="Y1098" s="171"/>
      <c r="Z1098" s="171"/>
      <c r="AA1098" s="172"/>
      <c r="AB1098" s="45">
        <f>ROUND(ROUND(J1086*Q1098,0)*X1098,0)</f>
        <v>280</v>
      </c>
      <c r="AC1098" s="79"/>
    </row>
    <row r="1099" ht="16.5" customHeight="1">
      <c r="A1099" s="29">
        <v>63.0</v>
      </c>
      <c r="B1099" s="30">
        <v>2481.0</v>
      </c>
      <c r="C1099" s="32" t="s">
        <v>1144</v>
      </c>
      <c r="D1099" s="94"/>
      <c r="E1099" s="105"/>
      <c r="F1099" s="103"/>
      <c r="G1099" s="8"/>
      <c r="H1099" s="8"/>
      <c r="I1099" s="8"/>
      <c r="J1099" s="8"/>
      <c r="K1099" s="8"/>
      <c r="L1099" s="65"/>
      <c r="M1099" s="132"/>
      <c r="N1099" s="134"/>
      <c r="O1099" s="482"/>
      <c r="P1099" s="14"/>
      <c r="Q1099" s="14"/>
      <c r="R1099" s="91"/>
      <c r="S1099" s="128" t="s">
        <v>326</v>
      </c>
      <c r="T1099" s="83" t="s">
        <v>21</v>
      </c>
      <c r="U1099" s="91">
        <f>$U$297</f>
        <v>0.7</v>
      </c>
      <c r="V1099" s="43"/>
      <c r="W1099" s="43"/>
      <c r="X1099" s="43"/>
      <c r="Y1099" s="88"/>
      <c r="Z1099" s="88"/>
      <c r="AA1099" s="89"/>
      <c r="AB1099" s="45">
        <f>ROUND(ROUND(J1086*Q1098,0)*U1099,0)</f>
        <v>230</v>
      </c>
      <c r="AC1099" s="79"/>
    </row>
    <row r="1100" ht="16.5" customHeight="1">
      <c r="A1100" s="29">
        <v>63.0</v>
      </c>
      <c r="B1100" s="30">
        <v>2482.0</v>
      </c>
      <c r="C1100" s="32" t="s">
        <v>1145</v>
      </c>
      <c r="D1100" s="94"/>
      <c r="E1100" s="105"/>
      <c r="F1100" s="103"/>
      <c r="G1100" s="8"/>
      <c r="H1100" s="8"/>
      <c r="I1100" s="8"/>
      <c r="J1100" s="8"/>
      <c r="K1100" s="8"/>
      <c r="L1100" s="65"/>
      <c r="M1100" s="132"/>
      <c r="N1100" s="134"/>
      <c r="O1100" s="482"/>
      <c r="P1100" s="83"/>
      <c r="Q1100" s="90"/>
      <c r="R1100" s="91"/>
      <c r="S1100" s="484"/>
      <c r="T1100" s="56"/>
      <c r="U1100" s="72"/>
      <c r="V1100" s="59" t="s">
        <v>20</v>
      </c>
      <c r="W1100" s="41" t="s">
        <v>21</v>
      </c>
      <c r="X1100" s="60">
        <v>0.85</v>
      </c>
      <c r="Y1100" s="88"/>
      <c r="Z1100" s="88"/>
      <c r="AA1100" s="89"/>
      <c r="AB1100" s="45">
        <f>ROUND(ROUND(ROUND(J1086*Q1098,0)*U1099,0)*X1100,0)</f>
        <v>196</v>
      </c>
      <c r="AC1100" s="79"/>
    </row>
    <row r="1101" ht="16.5" customHeight="1">
      <c r="A1101" s="29">
        <v>63.0</v>
      </c>
      <c r="B1101" s="30">
        <v>2483.0</v>
      </c>
      <c r="C1101" s="32" t="s">
        <v>1146</v>
      </c>
      <c r="D1101" s="105"/>
      <c r="E1101" s="105"/>
      <c r="F1101" s="103"/>
      <c r="G1101" s="8"/>
      <c r="H1101" s="8"/>
      <c r="I1101" s="8"/>
      <c r="J1101" s="8"/>
      <c r="K1101" s="8"/>
      <c r="L1101" s="65"/>
      <c r="M1101" s="132"/>
      <c r="N1101" s="134"/>
      <c r="O1101" s="482"/>
      <c r="P1101" s="83"/>
      <c r="Q1101" s="90"/>
      <c r="R1101" s="91"/>
      <c r="S1101" s="128" t="s">
        <v>329</v>
      </c>
      <c r="T1101" s="83" t="s">
        <v>21</v>
      </c>
      <c r="U1101" s="91">
        <f>$U$299</f>
        <v>0.85</v>
      </c>
      <c r="V1101" s="88"/>
      <c r="W1101" s="88"/>
      <c r="X1101" s="88"/>
      <c r="Y1101" s="88"/>
      <c r="Z1101" s="88"/>
      <c r="AA1101" s="89"/>
      <c r="AB1101" s="45">
        <f>ROUND(ROUND(J1086*Q1098,0)*U1101,0)</f>
        <v>280</v>
      </c>
      <c r="AC1101" s="79"/>
    </row>
    <row r="1102" ht="16.5" customHeight="1">
      <c r="A1102" s="29">
        <v>63.0</v>
      </c>
      <c r="B1102" s="30">
        <v>2484.0</v>
      </c>
      <c r="C1102" s="32" t="s">
        <v>1147</v>
      </c>
      <c r="D1102" s="105"/>
      <c r="E1102" s="106"/>
      <c r="F1102" s="136"/>
      <c r="G1102" s="22"/>
      <c r="H1102" s="22"/>
      <c r="I1102" s="22"/>
      <c r="J1102" s="22"/>
      <c r="K1102" s="22"/>
      <c r="L1102" s="115"/>
      <c r="M1102" s="141"/>
      <c r="N1102" s="142"/>
      <c r="O1102" s="484"/>
      <c r="P1102" s="56"/>
      <c r="Q1102" s="77"/>
      <c r="R1102" s="72"/>
      <c r="S1102" s="484"/>
      <c r="T1102" s="56"/>
      <c r="U1102" s="72"/>
      <c r="V1102" s="73" t="s">
        <v>20</v>
      </c>
      <c r="W1102" s="74" t="s">
        <v>21</v>
      </c>
      <c r="X1102" s="75">
        <v>0.85</v>
      </c>
      <c r="Y1102" s="88"/>
      <c r="Z1102" s="88"/>
      <c r="AA1102" s="89"/>
      <c r="AB1102" s="45">
        <f>ROUND(ROUND(ROUND(J1086*Q1098,0)*U1101,0)*X1102,0)</f>
        <v>238</v>
      </c>
      <c r="AC1102" s="79"/>
    </row>
    <row r="1103" ht="16.5" customHeight="1">
      <c r="A1103" s="29">
        <v>63.0</v>
      </c>
      <c r="B1103" s="30">
        <v>2491.0</v>
      </c>
      <c r="C1103" s="32" t="s">
        <v>1148</v>
      </c>
      <c r="D1103" s="112"/>
      <c r="E1103" s="33" t="s">
        <v>1149</v>
      </c>
      <c r="F1103" s="102" t="s">
        <v>1105</v>
      </c>
      <c r="G1103" s="487"/>
      <c r="H1103" s="487"/>
      <c r="I1103" s="63"/>
      <c r="J1103" s="197">
        <v>429.0</v>
      </c>
      <c r="K1103" s="7" t="s">
        <v>9</v>
      </c>
      <c r="L1103" s="38"/>
      <c r="M1103" s="7"/>
      <c r="N1103" s="158"/>
      <c r="O1103" s="158"/>
      <c r="P1103" s="7"/>
      <c r="Q1103" s="7"/>
      <c r="R1103" s="7"/>
      <c r="S1103" s="35"/>
      <c r="T1103" s="41"/>
      <c r="U1103" s="170"/>
      <c r="V1103" s="77"/>
      <c r="W1103" s="77"/>
      <c r="X1103" s="77"/>
      <c r="Y1103" s="171"/>
      <c r="Z1103" s="171"/>
      <c r="AA1103" s="172"/>
      <c r="AB1103" s="45">
        <f>ROUND(J1103,0)</f>
        <v>429</v>
      </c>
      <c r="AC1103" s="79"/>
    </row>
    <row r="1104" ht="16.5" customHeight="1">
      <c r="A1104" s="29">
        <v>63.0</v>
      </c>
      <c r="B1104" s="30">
        <v>2492.0</v>
      </c>
      <c r="C1104" s="32" t="s">
        <v>1150</v>
      </c>
      <c r="D1104" s="112"/>
      <c r="E1104" s="481"/>
      <c r="F1104" s="484"/>
      <c r="G1104" s="232"/>
      <c r="H1104" s="232"/>
      <c r="I1104" s="57"/>
      <c r="J1104" s="154"/>
      <c r="K1104" s="22"/>
      <c r="L1104" s="180"/>
      <c r="M1104" s="22"/>
      <c r="N1104" s="190"/>
      <c r="O1104" s="190"/>
      <c r="P1104" s="22"/>
      <c r="Q1104" s="22"/>
      <c r="R1104" s="22"/>
      <c r="S1104" s="57"/>
      <c r="T1104" s="56"/>
      <c r="U1104" s="191"/>
      <c r="V1104" s="73" t="s">
        <v>20</v>
      </c>
      <c r="W1104" s="74" t="s">
        <v>21</v>
      </c>
      <c r="X1104" s="75">
        <v>0.85</v>
      </c>
      <c r="Y1104" s="171"/>
      <c r="Z1104" s="171"/>
      <c r="AA1104" s="172"/>
      <c r="AB1104" s="45">
        <f>ROUND(J1103*X1104,0)</f>
        <v>365</v>
      </c>
      <c r="AC1104" s="79"/>
    </row>
    <row r="1105" ht="16.5" customHeight="1">
      <c r="A1105" s="29">
        <v>63.0</v>
      </c>
      <c r="B1105" s="30">
        <v>2493.0</v>
      </c>
      <c r="C1105" s="32" t="s">
        <v>1151</v>
      </c>
      <c r="D1105" s="112"/>
      <c r="E1105" s="481"/>
      <c r="F1105" s="183" t="s">
        <v>1110</v>
      </c>
      <c r="G1105" s="487"/>
      <c r="H1105" s="487"/>
      <c r="I1105" s="63"/>
      <c r="J1105" s="63"/>
      <c r="K1105" s="63"/>
      <c r="L1105" s="53"/>
      <c r="M1105" s="54"/>
      <c r="N1105" s="159"/>
      <c r="O1105" s="160"/>
      <c r="P1105" s="8"/>
      <c r="Q1105" s="8"/>
      <c r="R1105" s="8"/>
      <c r="S1105" s="76"/>
      <c r="T1105" s="83"/>
      <c r="U1105" s="100"/>
      <c r="V1105" s="43"/>
      <c r="W1105" s="43"/>
      <c r="X1105" s="43"/>
      <c r="Y1105" s="171"/>
      <c r="Z1105" s="171"/>
      <c r="AA1105" s="172"/>
      <c r="AB1105" s="45">
        <f>ROUND(J1106,0)</f>
        <v>554</v>
      </c>
      <c r="AC1105" s="79"/>
    </row>
    <row r="1106" ht="16.5" customHeight="1">
      <c r="A1106" s="29">
        <v>63.0</v>
      </c>
      <c r="B1106" s="30">
        <v>2494.0</v>
      </c>
      <c r="C1106" s="32" t="s">
        <v>1152</v>
      </c>
      <c r="D1106" s="69"/>
      <c r="E1106" s="481"/>
      <c r="F1106" s="482"/>
      <c r="I1106" s="63"/>
      <c r="J1106" s="50">
        <v>554.0</v>
      </c>
      <c r="K1106" s="8" t="s">
        <v>9</v>
      </c>
      <c r="L1106" s="53"/>
      <c r="M1106" s="54"/>
      <c r="N1106" s="159"/>
      <c r="O1106" s="160"/>
      <c r="P1106" s="8"/>
      <c r="Q1106" s="8"/>
      <c r="R1106" s="8"/>
      <c r="S1106" s="126"/>
      <c r="T1106" s="56"/>
      <c r="U1106" s="58"/>
      <c r="V1106" s="59" t="s">
        <v>20</v>
      </c>
      <c r="W1106" s="41" t="s">
        <v>21</v>
      </c>
      <c r="X1106" s="60">
        <v>0.85</v>
      </c>
      <c r="Y1106" s="171"/>
      <c r="Z1106" s="171"/>
      <c r="AA1106" s="172"/>
      <c r="AB1106" s="45">
        <f>ROUND(J1106*X1106,0)</f>
        <v>471</v>
      </c>
      <c r="AC1106" s="79"/>
    </row>
    <row r="1107" ht="16.5" customHeight="1">
      <c r="A1107" s="29">
        <v>63.0</v>
      </c>
      <c r="B1107" s="30">
        <v>2495.0</v>
      </c>
      <c r="C1107" s="32" t="s">
        <v>1153</v>
      </c>
      <c r="D1107" s="69"/>
      <c r="E1107" s="481"/>
      <c r="F1107" s="482"/>
      <c r="I1107" s="63"/>
      <c r="J1107" s="8"/>
      <c r="K1107" s="8"/>
      <c r="L1107" s="53"/>
      <c r="M1107" s="144"/>
      <c r="N1107" s="161"/>
      <c r="O1107" s="162"/>
      <c r="P1107" s="8"/>
      <c r="Q1107" s="8"/>
      <c r="R1107" s="8"/>
      <c r="S1107" s="128" t="s">
        <v>326</v>
      </c>
      <c r="T1107" s="83" t="s">
        <v>21</v>
      </c>
      <c r="U1107" s="91">
        <f>$U$297</f>
        <v>0.7</v>
      </c>
      <c r="V1107" s="88"/>
      <c r="W1107" s="88"/>
      <c r="X1107" s="88"/>
      <c r="Y1107" s="88"/>
      <c r="Z1107" s="88"/>
      <c r="AA1107" s="89"/>
      <c r="AB1107" s="45">
        <f>ROUND(J1106*U1107,0)</f>
        <v>388</v>
      </c>
      <c r="AC1107" s="79"/>
    </row>
    <row r="1108" ht="16.5" customHeight="1">
      <c r="A1108" s="29">
        <v>63.0</v>
      </c>
      <c r="B1108" s="30">
        <v>2496.0</v>
      </c>
      <c r="C1108" s="32" t="s">
        <v>1154</v>
      </c>
      <c r="D1108" s="69"/>
      <c r="E1108" s="481"/>
      <c r="F1108" s="482"/>
      <c r="I1108" s="63"/>
      <c r="J1108" s="8"/>
      <c r="K1108" s="8"/>
      <c r="L1108" s="53"/>
      <c r="M1108" s="144"/>
      <c r="N1108" s="161"/>
      <c r="O1108" s="162"/>
      <c r="P1108" s="8"/>
      <c r="Q1108" s="8"/>
      <c r="R1108" s="54"/>
      <c r="S1108" s="484"/>
      <c r="T1108" s="56"/>
      <c r="U1108" s="72"/>
      <c r="V1108" s="73" t="s">
        <v>20</v>
      </c>
      <c r="W1108" s="74" t="s">
        <v>21</v>
      </c>
      <c r="X1108" s="75">
        <v>0.85</v>
      </c>
      <c r="Y1108" s="88"/>
      <c r="Z1108" s="88"/>
      <c r="AA1108" s="89"/>
      <c r="AB1108" s="45">
        <f>ROUND(ROUND(J1106*U1107,0)*X1108,0)</f>
        <v>330</v>
      </c>
      <c r="AC1108" s="79"/>
    </row>
    <row r="1109" ht="16.5" customHeight="1">
      <c r="A1109" s="29">
        <v>63.0</v>
      </c>
      <c r="B1109" s="30">
        <v>2497.0</v>
      </c>
      <c r="C1109" s="32" t="s">
        <v>1155</v>
      </c>
      <c r="D1109" s="69"/>
      <c r="E1109" s="481"/>
      <c r="F1109" s="482"/>
      <c r="I1109" s="63"/>
      <c r="J1109" s="8"/>
      <c r="K1109" s="8"/>
      <c r="L1109" s="53"/>
      <c r="M1109" s="144"/>
      <c r="N1109" s="161"/>
      <c r="O1109" s="162"/>
      <c r="P1109" s="8"/>
      <c r="Q1109" s="8"/>
      <c r="R1109" s="54"/>
      <c r="S1109" s="128" t="s">
        <v>329</v>
      </c>
      <c r="T1109" s="83" t="s">
        <v>21</v>
      </c>
      <c r="U1109" s="91">
        <f>$U$299</f>
        <v>0.85</v>
      </c>
      <c r="V1109" s="77"/>
      <c r="W1109" s="77"/>
      <c r="X1109" s="77"/>
      <c r="Y1109" s="88"/>
      <c r="Z1109" s="88"/>
      <c r="AA1109" s="89"/>
      <c r="AB1109" s="45">
        <f>ROUND(J1106*U1109,0)</f>
        <v>471</v>
      </c>
      <c r="AC1109" s="79"/>
    </row>
    <row r="1110" ht="16.5" customHeight="1">
      <c r="A1110" s="29">
        <v>63.0</v>
      </c>
      <c r="B1110" s="30">
        <v>2498.0</v>
      </c>
      <c r="C1110" s="32" t="s">
        <v>1156</v>
      </c>
      <c r="D1110" s="110"/>
      <c r="E1110" s="483"/>
      <c r="F1110" s="484"/>
      <c r="G1110" s="232"/>
      <c r="H1110" s="232"/>
      <c r="I1110" s="57"/>
      <c r="J1110" s="22"/>
      <c r="K1110" s="22"/>
      <c r="L1110" s="180"/>
      <c r="M1110" s="200"/>
      <c r="N1110" s="201"/>
      <c r="O1110" s="181"/>
      <c r="P1110" s="22"/>
      <c r="Q1110" s="22"/>
      <c r="R1110" s="109"/>
      <c r="S1110" s="484"/>
      <c r="T1110" s="56"/>
      <c r="U1110" s="72"/>
      <c r="V1110" s="73" t="s">
        <v>20</v>
      </c>
      <c r="W1110" s="77" t="s">
        <v>21</v>
      </c>
      <c r="X1110" s="77">
        <v>0.85</v>
      </c>
      <c r="Y1110" s="88"/>
      <c r="Z1110" s="88"/>
      <c r="AA1110" s="89"/>
      <c r="AB1110" s="45">
        <f>ROUND(ROUND(J1106*U1109,0)*X1110,0)</f>
        <v>400</v>
      </c>
      <c r="AC1110" s="202"/>
    </row>
    <row r="1111" ht="16.5" customHeight="1">
      <c r="A1111" s="14"/>
      <c r="B1111" s="14"/>
      <c r="C1111" s="8"/>
      <c r="D1111" s="14"/>
      <c r="E1111" s="14"/>
      <c r="F1111" s="14"/>
      <c r="G1111" s="8"/>
      <c r="H1111" s="8"/>
      <c r="I1111" s="8"/>
      <c r="J1111" s="8"/>
      <c r="K1111" s="14"/>
      <c r="L1111" s="99"/>
      <c r="M1111" s="14"/>
      <c r="N1111" s="99"/>
      <c r="O1111" s="99"/>
      <c r="P1111" s="14"/>
      <c r="Q1111" s="22"/>
      <c r="R1111" s="14"/>
      <c r="S1111" s="480"/>
      <c r="T1111" s="14"/>
      <c r="U1111" s="99"/>
      <c r="V1111" s="99"/>
      <c r="W1111" s="99"/>
      <c r="X1111" s="99"/>
      <c r="Y1111" s="99"/>
      <c r="Z1111" s="99"/>
      <c r="AA1111" s="99"/>
      <c r="AB1111" s="14"/>
      <c r="AC1111" s="14"/>
    </row>
    <row r="1112" ht="16.5" customHeight="1">
      <c r="A1112" s="14"/>
      <c r="B1112" s="14"/>
      <c r="C1112" s="8"/>
      <c r="D1112" s="14"/>
      <c r="E1112" s="14"/>
      <c r="F1112" s="14"/>
      <c r="G1112" s="8"/>
      <c r="H1112" s="8"/>
      <c r="I1112" s="8"/>
      <c r="J1112" s="8"/>
      <c r="K1112" s="14"/>
      <c r="L1112" s="99"/>
      <c r="M1112" s="14"/>
      <c r="N1112" s="99"/>
      <c r="O1112" s="99"/>
      <c r="P1112" s="14"/>
      <c r="Q1112" s="22"/>
      <c r="R1112" s="14"/>
      <c r="S1112" s="480"/>
      <c r="T1112" s="14"/>
      <c r="U1112" s="99"/>
      <c r="V1112" s="99"/>
      <c r="W1112" s="99"/>
      <c r="X1112" s="99"/>
      <c r="Y1112" s="99"/>
      <c r="Z1112" s="99"/>
      <c r="AA1112" s="99"/>
      <c r="AB1112" s="14"/>
      <c r="AC1112" s="14"/>
    </row>
    <row r="1113" ht="16.5" customHeight="1">
      <c r="A1113" s="14"/>
      <c r="B1113" s="14"/>
      <c r="C1113" s="8"/>
      <c r="D1113" s="14"/>
      <c r="E1113" s="14"/>
      <c r="F1113" s="14"/>
      <c r="G1113" s="8"/>
      <c r="H1113" s="8"/>
      <c r="I1113" s="8"/>
      <c r="J1113" s="8"/>
      <c r="K1113" s="14"/>
      <c r="L1113" s="99"/>
      <c r="M1113" s="14"/>
      <c r="N1113" s="99"/>
      <c r="O1113" s="99"/>
      <c r="P1113" s="14"/>
      <c r="Q1113" s="14"/>
      <c r="R1113" s="14"/>
      <c r="S1113" s="480"/>
      <c r="T1113" s="14"/>
      <c r="U1113" s="99"/>
      <c r="V1113" s="99"/>
      <c r="W1113" s="99"/>
      <c r="X1113" s="99"/>
      <c r="Y1113" s="99"/>
      <c r="Z1113" s="99"/>
      <c r="AA1113" s="99"/>
      <c r="AB1113" s="14"/>
      <c r="AC1113" s="14"/>
    </row>
    <row r="1114" ht="16.5" customHeight="1">
      <c r="A1114" s="14"/>
      <c r="B1114" s="14"/>
      <c r="C1114" s="8"/>
      <c r="D1114" s="14"/>
      <c r="E1114" s="14"/>
      <c r="F1114" s="14"/>
      <c r="G1114" s="8"/>
      <c r="H1114" s="8"/>
      <c r="I1114" s="8"/>
      <c r="J1114" s="8"/>
      <c r="K1114" s="14"/>
      <c r="L1114" s="99"/>
      <c r="M1114" s="14"/>
      <c r="N1114" s="99"/>
      <c r="O1114" s="99"/>
      <c r="P1114" s="14"/>
      <c r="Q1114" s="14"/>
      <c r="R1114" s="14"/>
      <c r="S1114" s="480"/>
      <c r="T1114" s="14"/>
      <c r="U1114" s="99"/>
      <c r="V1114" s="99"/>
      <c r="W1114" s="99"/>
      <c r="X1114" s="99"/>
      <c r="Y1114" s="99"/>
      <c r="Z1114" s="99"/>
      <c r="AA1114" s="99"/>
      <c r="AB1114" s="14"/>
      <c r="AC1114" s="14"/>
    </row>
    <row r="1115" ht="16.5" customHeight="1">
      <c r="A1115" s="14"/>
      <c r="B1115" s="14"/>
      <c r="C1115" s="8"/>
      <c r="D1115" s="14"/>
      <c r="E1115" s="14"/>
      <c r="F1115" s="14"/>
      <c r="G1115" s="8"/>
      <c r="H1115" s="8"/>
      <c r="I1115" s="8"/>
      <c r="J1115" s="8"/>
      <c r="K1115" s="14"/>
      <c r="L1115" s="99"/>
      <c r="M1115" s="14"/>
      <c r="N1115" s="99"/>
      <c r="O1115" s="99"/>
      <c r="P1115" s="14"/>
      <c r="Q1115" s="14"/>
      <c r="R1115" s="14"/>
      <c r="S1115" s="480"/>
      <c r="T1115" s="14"/>
      <c r="U1115" s="99"/>
      <c r="V1115" s="99"/>
      <c r="W1115" s="99"/>
      <c r="X1115" s="99"/>
      <c r="Y1115" s="99"/>
      <c r="Z1115" s="99"/>
      <c r="AA1115" s="99"/>
      <c r="AB1115" s="14"/>
      <c r="AC1115" s="14"/>
    </row>
    <row r="1116" ht="16.5" customHeight="1">
      <c r="A1116" s="14"/>
      <c r="B1116" s="14"/>
      <c r="C1116" s="8"/>
      <c r="D1116" s="14"/>
      <c r="E1116" s="14"/>
      <c r="F1116" s="14"/>
      <c r="G1116" s="8"/>
      <c r="H1116" s="8"/>
      <c r="I1116" s="8"/>
      <c r="J1116" s="8"/>
      <c r="K1116" s="14"/>
      <c r="L1116" s="99"/>
      <c r="M1116" s="14"/>
      <c r="N1116" s="99"/>
      <c r="O1116" s="99"/>
      <c r="P1116" s="14"/>
      <c r="Q1116" s="14"/>
      <c r="R1116" s="14"/>
      <c r="S1116" s="480"/>
      <c r="T1116" s="14"/>
      <c r="U1116" s="99"/>
      <c r="V1116" s="99"/>
      <c r="W1116" s="99"/>
      <c r="X1116" s="99"/>
      <c r="Y1116" s="99"/>
      <c r="Z1116" s="99"/>
      <c r="AA1116" s="99"/>
      <c r="AB1116" s="14"/>
      <c r="AC1116" s="14"/>
    </row>
    <row r="1117" ht="16.5" customHeight="1">
      <c r="A1117" s="14"/>
      <c r="B1117" s="14"/>
      <c r="C1117" s="8"/>
      <c r="D1117" s="14"/>
      <c r="E1117" s="14"/>
      <c r="F1117" s="14"/>
      <c r="G1117" s="8"/>
      <c r="H1117" s="8"/>
      <c r="I1117" s="8"/>
      <c r="J1117" s="8"/>
      <c r="K1117" s="14"/>
      <c r="L1117" s="99"/>
      <c r="M1117" s="14"/>
      <c r="N1117" s="99"/>
      <c r="O1117" s="99"/>
      <c r="P1117" s="14"/>
      <c r="Q1117" s="14"/>
      <c r="R1117" s="14"/>
      <c r="S1117" s="480"/>
      <c r="T1117" s="14"/>
      <c r="U1117" s="99"/>
      <c r="V1117" s="99"/>
      <c r="W1117" s="99"/>
      <c r="X1117" s="99"/>
      <c r="Y1117" s="99"/>
      <c r="Z1117" s="99"/>
      <c r="AA1117" s="99"/>
      <c r="AB1117" s="14"/>
      <c r="AC1117" s="14"/>
    </row>
    <row r="1118" ht="16.5" customHeight="1">
      <c r="A1118" s="14"/>
      <c r="B1118" s="14"/>
      <c r="C1118" s="8"/>
      <c r="D1118" s="14"/>
      <c r="E1118" s="14"/>
      <c r="F1118" s="14"/>
      <c r="G1118" s="8"/>
      <c r="H1118" s="8"/>
      <c r="I1118" s="8"/>
      <c r="J1118" s="8"/>
      <c r="K1118" s="14"/>
      <c r="L1118" s="99"/>
      <c r="M1118" s="14"/>
      <c r="N1118" s="99"/>
      <c r="O1118" s="99"/>
      <c r="P1118" s="14"/>
      <c r="Q1118" s="14"/>
      <c r="R1118" s="14"/>
      <c r="S1118" s="480"/>
      <c r="T1118" s="14"/>
      <c r="U1118" s="99"/>
      <c r="V1118" s="99"/>
      <c r="W1118" s="99"/>
      <c r="X1118" s="99"/>
      <c r="Y1118" s="99"/>
      <c r="Z1118" s="99"/>
      <c r="AA1118" s="99"/>
      <c r="AB1118" s="14"/>
      <c r="AC1118" s="14"/>
    </row>
    <row r="1119" ht="16.5" customHeight="1">
      <c r="A1119" s="14"/>
      <c r="B1119" s="14"/>
      <c r="C1119" s="8"/>
      <c r="D1119" s="14"/>
      <c r="E1119" s="14"/>
      <c r="F1119" s="14"/>
      <c r="G1119" s="8"/>
      <c r="H1119" s="8"/>
      <c r="I1119" s="8"/>
      <c r="J1119" s="8"/>
      <c r="K1119" s="14"/>
      <c r="L1119" s="99"/>
      <c r="M1119" s="14"/>
      <c r="N1119" s="99"/>
      <c r="O1119" s="99"/>
      <c r="P1119" s="14"/>
      <c r="Q1119" s="14"/>
      <c r="R1119" s="14"/>
      <c r="S1119" s="480"/>
      <c r="T1119" s="14"/>
      <c r="U1119" s="99"/>
      <c r="V1119" s="99"/>
      <c r="W1119" s="99"/>
      <c r="X1119" s="99"/>
      <c r="Y1119" s="99"/>
      <c r="Z1119" s="99"/>
      <c r="AA1119" s="99"/>
      <c r="AB1119" s="14"/>
      <c r="AC1119" s="14"/>
    </row>
    <row r="1120" ht="16.5" customHeight="1">
      <c r="A1120" s="14"/>
      <c r="B1120" s="14"/>
      <c r="C1120" s="8"/>
      <c r="D1120" s="14"/>
      <c r="E1120" s="14"/>
      <c r="F1120" s="14"/>
      <c r="G1120" s="8"/>
      <c r="H1120" s="8"/>
      <c r="I1120" s="8"/>
      <c r="J1120" s="8"/>
      <c r="K1120" s="14"/>
      <c r="L1120" s="99"/>
      <c r="M1120" s="14"/>
      <c r="N1120" s="99"/>
      <c r="O1120" s="99"/>
      <c r="P1120" s="14"/>
      <c r="Q1120" s="14"/>
      <c r="R1120" s="14"/>
      <c r="S1120" s="480"/>
      <c r="T1120" s="14"/>
      <c r="U1120" s="99"/>
      <c r="V1120" s="99"/>
      <c r="W1120" s="99"/>
      <c r="X1120" s="99"/>
      <c r="Y1120" s="99"/>
      <c r="Z1120" s="99"/>
      <c r="AA1120" s="99"/>
      <c r="AB1120" s="14"/>
      <c r="AC1120" s="14"/>
    </row>
    <row r="1121" ht="16.5" customHeight="1">
      <c r="A1121" s="14"/>
      <c r="B1121" s="14"/>
      <c r="C1121" s="8"/>
      <c r="D1121" s="14"/>
      <c r="E1121" s="14"/>
      <c r="F1121" s="14"/>
      <c r="G1121" s="8"/>
      <c r="H1121" s="8"/>
      <c r="I1121" s="8"/>
      <c r="J1121" s="8"/>
      <c r="K1121" s="14"/>
      <c r="L1121" s="99"/>
      <c r="M1121" s="14"/>
      <c r="N1121" s="99"/>
      <c r="O1121" s="99"/>
      <c r="P1121" s="14"/>
      <c r="Q1121" s="14"/>
      <c r="R1121" s="14"/>
      <c r="S1121" s="480"/>
      <c r="T1121" s="14"/>
      <c r="U1121" s="99"/>
      <c r="V1121" s="99"/>
      <c r="W1121" s="99"/>
      <c r="X1121" s="99"/>
      <c r="Y1121" s="99"/>
      <c r="Z1121" s="99"/>
      <c r="AA1121" s="99"/>
      <c r="AB1121" s="14"/>
      <c r="AC1121" s="14"/>
    </row>
    <row r="1122" ht="16.5" customHeight="1">
      <c r="A1122" s="14"/>
      <c r="B1122" s="14"/>
      <c r="C1122" s="8"/>
      <c r="D1122" s="14"/>
      <c r="E1122" s="14"/>
      <c r="F1122" s="14"/>
      <c r="G1122" s="8"/>
      <c r="H1122" s="8"/>
      <c r="I1122" s="8"/>
      <c r="J1122" s="8"/>
      <c r="K1122" s="14"/>
      <c r="L1122" s="99"/>
      <c r="M1122" s="14"/>
      <c r="N1122" s="99"/>
      <c r="O1122" s="99"/>
      <c r="P1122" s="14"/>
      <c r="Q1122" s="14"/>
      <c r="R1122" s="14"/>
      <c r="S1122" s="480"/>
      <c r="T1122" s="14"/>
      <c r="U1122" s="99"/>
      <c r="V1122" s="99"/>
      <c r="W1122" s="99"/>
      <c r="X1122" s="99"/>
      <c r="Y1122" s="99"/>
      <c r="Z1122" s="99"/>
      <c r="AA1122" s="99"/>
      <c r="AB1122" s="14"/>
      <c r="AC1122" s="14"/>
    </row>
    <row r="1123" ht="16.5" customHeight="1">
      <c r="A1123" s="14"/>
      <c r="B1123" s="14"/>
      <c r="C1123" s="8"/>
      <c r="D1123" s="14"/>
      <c r="E1123" s="14"/>
      <c r="F1123" s="14"/>
      <c r="G1123" s="8"/>
      <c r="H1123" s="8"/>
      <c r="I1123" s="8"/>
      <c r="J1123" s="8"/>
      <c r="K1123" s="14"/>
      <c r="L1123" s="99"/>
      <c r="M1123" s="14"/>
      <c r="N1123" s="99"/>
      <c r="O1123" s="99"/>
      <c r="P1123" s="14"/>
      <c r="Q1123" s="14"/>
      <c r="R1123" s="14"/>
      <c r="S1123" s="480"/>
      <c r="T1123" s="14"/>
      <c r="U1123" s="99"/>
      <c r="V1123" s="99"/>
      <c r="W1123" s="99"/>
      <c r="X1123" s="99"/>
      <c r="Y1123" s="99"/>
      <c r="Z1123" s="99"/>
      <c r="AA1123" s="99"/>
      <c r="AB1123" s="14"/>
      <c r="AC1123" s="14"/>
    </row>
    <row r="1124" ht="16.5" customHeight="1">
      <c r="A1124" s="14"/>
      <c r="B1124" s="14"/>
      <c r="C1124" s="8"/>
      <c r="D1124" s="14"/>
      <c r="E1124" s="14"/>
      <c r="F1124" s="14"/>
      <c r="G1124" s="8"/>
      <c r="H1124" s="8"/>
      <c r="I1124" s="8"/>
      <c r="J1124" s="8"/>
      <c r="K1124" s="14"/>
      <c r="L1124" s="99"/>
      <c r="M1124" s="14"/>
      <c r="N1124" s="99"/>
      <c r="O1124" s="99"/>
      <c r="P1124" s="14"/>
      <c r="Q1124" s="14"/>
      <c r="R1124" s="14"/>
      <c r="S1124" s="480"/>
      <c r="T1124" s="14"/>
      <c r="U1124" s="99"/>
      <c r="V1124" s="99"/>
      <c r="W1124" s="99"/>
      <c r="X1124" s="99"/>
      <c r="Y1124" s="99"/>
      <c r="Z1124" s="99"/>
      <c r="AA1124" s="99"/>
      <c r="AB1124" s="14"/>
      <c r="AC1124" s="14"/>
    </row>
    <row r="1125" ht="16.5" customHeight="1">
      <c r="A1125" s="14"/>
      <c r="B1125" s="14"/>
      <c r="C1125" s="8"/>
      <c r="D1125" s="14"/>
      <c r="E1125" s="14"/>
      <c r="F1125" s="14"/>
      <c r="G1125" s="8"/>
      <c r="H1125" s="8"/>
      <c r="I1125" s="8"/>
      <c r="J1125" s="8"/>
      <c r="K1125" s="14"/>
      <c r="L1125" s="99"/>
      <c r="M1125" s="14"/>
      <c r="N1125" s="99"/>
      <c r="O1125" s="99"/>
      <c r="P1125" s="14"/>
      <c r="Q1125" s="14"/>
      <c r="R1125" s="14"/>
      <c r="S1125" s="480"/>
      <c r="T1125" s="14"/>
      <c r="U1125" s="99"/>
      <c r="V1125" s="99"/>
      <c r="W1125" s="99"/>
      <c r="X1125" s="99"/>
      <c r="Y1125" s="99"/>
      <c r="Z1125" s="99"/>
      <c r="AA1125" s="99"/>
      <c r="AB1125" s="14"/>
      <c r="AC1125" s="14"/>
    </row>
    <row r="1126" ht="16.5" customHeight="1">
      <c r="A1126" s="14"/>
      <c r="B1126" s="14"/>
      <c r="C1126" s="8"/>
      <c r="D1126" s="14"/>
      <c r="E1126" s="14"/>
      <c r="F1126" s="14"/>
      <c r="G1126" s="8"/>
      <c r="H1126" s="8"/>
      <c r="I1126" s="8"/>
      <c r="J1126" s="8"/>
      <c r="K1126" s="14"/>
      <c r="L1126" s="99"/>
      <c r="M1126" s="14"/>
      <c r="N1126" s="99"/>
      <c r="O1126" s="99"/>
      <c r="P1126" s="14"/>
      <c r="Q1126" s="14"/>
      <c r="R1126" s="14"/>
      <c r="S1126" s="480"/>
      <c r="T1126" s="14"/>
      <c r="U1126" s="99"/>
      <c r="V1126" s="99"/>
      <c r="W1126" s="99"/>
      <c r="X1126" s="99"/>
      <c r="Y1126" s="99"/>
      <c r="Z1126" s="99"/>
      <c r="AA1126" s="99"/>
      <c r="AB1126" s="14"/>
      <c r="AC1126" s="14"/>
    </row>
    <row r="1127" ht="16.5" customHeight="1">
      <c r="A1127" s="14"/>
      <c r="B1127" s="14"/>
      <c r="C1127" s="8"/>
      <c r="D1127" s="14"/>
      <c r="E1127" s="14"/>
      <c r="F1127" s="14"/>
      <c r="G1127" s="8"/>
      <c r="H1127" s="8"/>
      <c r="I1127" s="8"/>
      <c r="J1127" s="8"/>
      <c r="K1127" s="14"/>
      <c r="L1127" s="99"/>
      <c r="M1127" s="14"/>
      <c r="N1127" s="99"/>
      <c r="O1127" s="99"/>
      <c r="P1127" s="14"/>
      <c r="Q1127" s="14"/>
      <c r="R1127" s="14"/>
      <c r="S1127" s="480"/>
      <c r="T1127" s="14"/>
      <c r="U1127" s="99"/>
      <c r="V1127" s="99"/>
      <c r="W1127" s="99"/>
      <c r="X1127" s="99"/>
      <c r="Y1127" s="99"/>
      <c r="Z1127" s="99"/>
      <c r="AA1127" s="99"/>
      <c r="AB1127" s="14"/>
      <c r="AC1127" s="14"/>
    </row>
    <row r="1128" ht="16.5" customHeight="1">
      <c r="A1128" s="14"/>
      <c r="B1128" s="14"/>
      <c r="C1128" s="8"/>
      <c r="D1128" s="14"/>
      <c r="E1128" s="14"/>
      <c r="F1128" s="14"/>
      <c r="G1128" s="8"/>
      <c r="H1128" s="8"/>
      <c r="I1128" s="8"/>
      <c r="J1128" s="8"/>
      <c r="K1128" s="14"/>
      <c r="L1128" s="99"/>
      <c r="M1128" s="14"/>
      <c r="N1128" s="99"/>
      <c r="O1128" s="99"/>
      <c r="P1128" s="14"/>
      <c r="Q1128" s="14"/>
      <c r="R1128" s="14"/>
      <c r="S1128" s="480"/>
      <c r="T1128" s="14"/>
      <c r="U1128" s="99"/>
      <c r="V1128" s="99"/>
      <c r="W1128" s="99"/>
      <c r="X1128" s="99"/>
      <c r="Y1128" s="99"/>
      <c r="Z1128" s="99"/>
      <c r="AA1128" s="99"/>
      <c r="AB1128" s="14"/>
      <c r="AC1128" s="14"/>
    </row>
    <row r="1129" ht="16.5" customHeight="1">
      <c r="A1129" s="14"/>
      <c r="B1129" s="14"/>
      <c r="C1129" s="8"/>
      <c r="D1129" s="14"/>
      <c r="E1129" s="14"/>
      <c r="F1129" s="14"/>
      <c r="G1129" s="8"/>
      <c r="H1129" s="8"/>
      <c r="I1129" s="8"/>
      <c r="J1129" s="8"/>
      <c r="K1129" s="14"/>
      <c r="L1129" s="99"/>
      <c r="M1129" s="14"/>
      <c r="N1129" s="99"/>
      <c r="O1129" s="99"/>
      <c r="P1129" s="14"/>
      <c r="Q1129" s="14"/>
      <c r="R1129" s="14"/>
      <c r="S1129" s="480"/>
      <c r="T1129" s="14"/>
      <c r="U1129" s="99"/>
      <c r="V1129" s="99"/>
      <c r="W1129" s="99"/>
      <c r="X1129" s="99"/>
      <c r="Y1129" s="99"/>
      <c r="Z1129" s="99"/>
      <c r="AA1129" s="99"/>
      <c r="AB1129" s="14"/>
      <c r="AC1129" s="14"/>
    </row>
    <row r="1130" ht="16.5" customHeight="1">
      <c r="A1130" s="14"/>
      <c r="B1130" s="14"/>
      <c r="C1130" s="8"/>
      <c r="D1130" s="14"/>
      <c r="E1130" s="14"/>
      <c r="F1130" s="14"/>
      <c r="G1130" s="8"/>
      <c r="H1130" s="8"/>
      <c r="I1130" s="8"/>
      <c r="J1130" s="8"/>
      <c r="K1130" s="14"/>
      <c r="L1130" s="99"/>
      <c r="M1130" s="14"/>
      <c r="N1130" s="99"/>
      <c r="O1130" s="99"/>
      <c r="P1130" s="14"/>
      <c r="Q1130" s="14"/>
      <c r="R1130" s="14"/>
      <c r="S1130" s="480"/>
      <c r="T1130" s="14"/>
      <c r="U1130" s="99"/>
      <c r="V1130" s="99"/>
      <c r="W1130" s="99"/>
      <c r="X1130" s="99"/>
      <c r="Y1130" s="99"/>
      <c r="Z1130" s="99"/>
      <c r="AA1130" s="99"/>
      <c r="AB1130" s="14"/>
      <c r="AC1130" s="14"/>
    </row>
    <row r="1131" ht="16.5" customHeight="1">
      <c r="A1131" s="14"/>
      <c r="B1131" s="14"/>
      <c r="C1131" s="8"/>
      <c r="D1131" s="14"/>
      <c r="E1131" s="14"/>
      <c r="F1131" s="14"/>
      <c r="G1131" s="8"/>
      <c r="H1131" s="8"/>
      <c r="I1131" s="8"/>
      <c r="J1131" s="8"/>
      <c r="K1131" s="14"/>
      <c r="L1131" s="99"/>
      <c r="M1131" s="14"/>
      <c r="N1131" s="99"/>
      <c r="O1131" s="99"/>
      <c r="P1131" s="14"/>
      <c r="Q1131" s="14"/>
      <c r="R1131" s="14"/>
      <c r="S1131" s="480"/>
      <c r="T1131" s="14"/>
      <c r="U1131" s="99"/>
      <c r="V1131" s="99"/>
      <c r="W1131" s="99"/>
      <c r="X1131" s="99"/>
      <c r="Y1131" s="99"/>
      <c r="Z1131" s="99"/>
      <c r="AA1131" s="99"/>
      <c r="AB1131" s="14"/>
      <c r="AC1131" s="14"/>
    </row>
    <row r="1132" ht="16.5" customHeight="1">
      <c r="A1132" s="14"/>
      <c r="B1132" s="14"/>
      <c r="C1132" s="8"/>
      <c r="D1132" s="14"/>
      <c r="E1132" s="14"/>
      <c r="F1132" s="14"/>
      <c r="G1132" s="8"/>
      <c r="H1132" s="8"/>
      <c r="I1132" s="8"/>
      <c r="J1132" s="8"/>
      <c r="K1132" s="14"/>
      <c r="L1132" s="99"/>
      <c r="M1132" s="14"/>
      <c r="N1132" s="99"/>
      <c r="O1132" s="99"/>
      <c r="P1132" s="14"/>
      <c r="Q1132" s="14"/>
      <c r="R1132" s="14"/>
      <c r="S1132" s="480"/>
      <c r="T1132" s="14"/>
      <c r="U1132" s="99"/>
      <c r="V1132" s="99"/>
      <c r="W1132" s="99"/>
      <c r="X1132" s="99"/>
      <c r="Y1132" s="99"/>
      <c r="Z1132" s="99"/>
      <c r="AA1132" s="99"/>
      <c r="AB1132" s="14"/>
      <c r="AC1132" s="14"/>
    </row>
    <row r="1133" ht="16.5" customHeight="1">
      <c r="A1133" s="14"/>
      <c r="B1133" s="14"/>
      <c r="C1133" s="8"/>
      <c r="D1133" s="14"/>
      <c r="E1133" s="14"/>
      <c r="F1133" s="14"/>
      <c r="G1133" s="8"/>
      <c r="H1133" s="8"/>
      <c r="I1133" s="8"/>
      <c r="J1133" s="8"/>
      <c r="K1133" s="14"/>
      <c r="L1133" s="99"/>
      <c r="M1133" s="14"/>
      <c r="N1133" s="99"/>
      <c r="O1133" s="99"/>
      <c r="P1133" s="14"/>
      <c r="Q1133" s="14"/>
      <c r="R1133" s="14"/>
      <c r="S1133" s="480"/>
      <c r="T1133" s="14"/>
      <c r="U1133" s="99"/>
      <c r="V1133" s="99"/>
      <c r="W1133" s="99"/>
      <c r="X1133" s="99"/>
      <c r="Y1133" s="99"/>
      <c r="Z1133" s="99"/>
      <c r="AA1133" s="99"/>
      <c r="AB1133" s="14"/>
      <c r="AC1133" s="14"/>
    </row>
    <row r="1134" ht="16.5" customHeight="1">
      <c r="A1134" s="14"/>
      <c r="B1134" s="14"/>
      <c r="C1134" s="8"/>
      <c r="D1134" s="14"/>
      <c r="E1134" s="14"/>
      <c r="F1134" s="14"/>
      <c r="G1134" s="8"/>
      <c r="H1134" s="8"/>
      <c r="I1134" s="8"/>
      <c r="J1134" s="8"/>
      <c r="K1134" s="14"/>
      <c r="L1134" s="99"/>
      <c r="M1134" s="14"/>
      <c r="N1134" s="99"/>
      <c r="O1134" s="99"/>
      <c r="P1134" s="14"/>
      <c r="Q1134" s="14"/>
      <c r="R1134" s="14"/>
      <c r="S1134" s="480"/>
      <c r="T1134" s="14"/>
      <c r="U1134" s="99"/>
      <c r="V1134" s="99"/>
      <c r="W1134" s="99"/>
      <c r="X1134" s="99"/>
      <c r="Y1134" s="99"/>
      <c r="Z1134" s="99"/>
      <c r="AA1134" s="99"/>
      <c r="AB1134" s="14"/>
      <c r="AC1134" s="14"/>
    </row>
    <row r="1135" ht="16.5" customHeight="1">
      <c r="A1135" s="14"/>
      <c r="B1135" s="14"/>
      <c r="C1135" s="8"/>
      <c r="D1135" s="14"/>
      <c r="E1135" s="14"/>
      <c r="F1135" s="14"/>
      <c r="G1135" s="8"/>
      <c r="H1135" s="8"/>
      <c r="I1135" s="8"/>
      <c r="J1135" s="8"/>
      <c r="K1135" s="14"/>
      <c r="L1135" s="99"/>
      <c r="M1135" s="14"/>
      <c r="N1135" s="99"/>
      <c r="O1135" s="99"/>
      <c r="P1135" s="14"/>
      <c r="Q1135" s="14"/>
      <c r="R1135" s="14"/>
      <c r="S1135" s="480"/>
      <c r="T1135" s="14"/>
      <c r="U1135" s="99"/>
      <c r="V1135" s="99"/>
      <c r="W1135" s="99"/>
      <c r="X1135" s="99"/>
      <c r="Y1135" s="99"/>
      <c r="Z1135" s="99"/>
      <c r="AA1135" s="99"/>
      <c r="AB1135" s="14"/>
      <c r="AC1135" s="14"/>
    </row>
    <row r="1136" ht="16.5" customHeight="1">
      <c r="A1136" s="14"/>
      <c r="B1136" s="14"/>
      <c r="C1136" s="8"/>
      <c r="D1136" s="14"/>
      <c r="E1136" s="14"/>
      <c r="F1136" s="14"/>
      <c r="G1136" s="8"/>
      <c r="H1136" s="8"/>
      <c r="I1136" s="8"/>
      <c r="J1136" s="8"/>
      <c r="K1136" s="14"/>
      <c r="L1136" s="99"/>
      <c r="M1136" s="14"/>
      <c r="N1136" s="99"/>
      <c r="O1136" s="99"/>
      <c r="P1136" s="14"/>
      <c r="Q1136" s="14"/>
      <c r="R1136" s="14"/>
      <c r="S1136" s="480"/>
      <c r="T1136" s="14"/>
      <c r="U1136" s="99"/>
      <c r="V1136" s="99"/>
      <c r="W1136" s="99"/>
      <c r="X1136" s="99"/>
      <c r="Y1136" s="99"/>
      <c r="Z1136" s="99"/>
      <c r="AA1136" s="99"/>
      <c r="AB1136" s="14"/>
      <c r="AC1136" s="14"/>
    </row>
    <row r="1137" ht="16.5" customHeight="1">
      <c r="A1137" s="14"/>
      <c r="B1137" s="14"/>
      <c r="C1137" s="8"/>
      <c r="D1137" s="14"/>
      <c r="E1137" s="14"/>
      <c r="F1137" s="14"/>
      <c r="G1137" s="8"/>
      <c r="H1137" s="8"/>
      <c r="I1137" s="8"/>
      <c r="J1137" s="8"/>
      <c r="K1137" s="14"/>
      <c r="L1137" s="99"/>
      <c r="M1137" s="14"/>
      <c r="N1137" s="99"/>
      <c r="O1137" s="99"/>
      <c r="P1137" s="14"/>
      <c r="Q1137" s="14"/>
      <c r="R1137" s="14"/>
      <c r="S1137" s="480"/>
      <c r="T1137" s="14"/>
      <c r="U1137" s="99"/>
      <c r="V1137" s="99"/>
      <c r="W1137" s="99"/>
      <c r="X1137" s="99"/>
      <c r="Y1137" s="99"/>
      <c r="Z1137" s="99"/>
      <c r="AA1137" s="99"/>
      <c r="AB1137" s="14"/>
      <c r="AC1137" s="14"/>
    </row>
    <row r="1138" ht="16.5" customHeight="1">
      <c r="A1138" s="14"/>
      <c r="B1138" s="14"/>
      <c r="C1138" s="8"/>
      <c r="D1138" s="14"/>
      <c r="E1138" s="14"/>
      <c r="F1138" s="14"/>
      <c r="G1138" s="8"/>
      <c r="H1138" s="8"/>
      <c r="I1138" s="8"/>
      <c r="J1138" s="8"/>
      <c r="K1138" s="14"/>
      <c r="L1138" s="99"/>
      <c r="M1138" s="14"/>
      <c r="N1138" s="99"/>
      <c r="O1138" s="99"/>
      <c r="P1138" s="14"/>
      <c r="Q1138" s="14"/>
      <c r="R1138" s="14"/>
      <c r="S1138" s="480"/>
      <c r="T1138" s="14"/>
      <c r="U1138" s="99"/>
      <c r="V1138" s="99"/>
      <c r="W1138" s="99"/>
      <c r="X1138" s="99"/>
      <c r="Y1138" s="99"/>
      <c r="Z1138" s="99"/>
      <c r="AA1138" s="99"/>
      <c r="AB1138" s="14"/>
      <c r="AC1138" s="14"/>
    </row>
    <row r="1139" ht="16.5" customHeight="1">
      <c r="A1139" s="14"/>
      <c r="B1139" s="14"/>
      <c r="C1139" s="8"/>
      <c r="D1139" s="14"/>
      <c r="E1139" s="14"/>
      <c r="F1139" s="14"/>
      <c r="G1139" s="8"/>
      <c r="H1139" s="8"/>
      <c r="I1139" s="8"/>
      <c r="J1139" s="8"/>
      <c r="K1139" s="14"/>
      <c r="L1139" s="99"/>
      <c r="M1139" s="14"/>
      <c r="N1139" s="99"/>
      <c r="O1139" s="99"/>
      <c r="P1139" s="14"/>
      <c r="Q1139" s="8"/>
      <c r="R1139" s="14"/>
      <c r="S1139" s="480"/>
      <c r="T1139" s="14"/>
      <c r="U1139" s="99"/>
      <c r="V1139" s="99"/>
      <c r="W1139" s="99"/>
      <c r="X1139" s="99"/>
      <c r="Y1139" s="99"/>
      <c r="Z1139" s="99"/>
      <c r="AA1139" s="99"/>
      <c r="AB1139" s="14"/>
      <c r="AC1139" s="14"/>
    </row>
    <row r="1140" ht="16.5" customHeight="1">
      <c r="A1140" s="14"/>
      <c r="B1140" s="14"/>
      <c r="C1140" s="8"/>
      <c r="D1140" s="14"/>
      <c r="E1140" s="14"/>
      <c r="F1140" s="14"/>
      <c r="G1140" s="8"/>
      <c r="H1140" s="8"/>
      <c r="I1140" s="8"/>
      <c r="J1140" s="8"/>
      <c r="K1140" s="14"/>
      <c r="L1140" s="99"/>
      <c r="M1140" s="14"/>
      <c r="N1140" s="99"/>
      <c r="O1140" s="99"/>
      <c r="P1140" s="14"/>
      <c r="Q1140" s="8"/>
      <c r="R1140" s="14"/>
      <c r="S1140" s="480"/>
      <c r="T1140" s="14"/>
      <c r="U1140" s="99"/>
      <c r="V1140" s="99"/>
      <c r="W1140" s="99"/>
      <c r="X1140" s="99"/>
      <c r="Y1140" s="99"/>
      <c r="Z1140" s="99"/>
      <c r="AA1140" s="99"/>
      <c r="AB1140" s="14"/>
      <c r="AC1140" s="14"/>
    </row>
    <row r="1141" ht="16.5" customHeight="1">
      <c r="A1141" s="14"/>
      <c r="B1141" s="14"/>
      <c r="C1141" s="8"/>
      <c r="D1141" s="14"/>
      <c r="E1141" s="14"/>
      <c r="F1141" s="14"/>
      <c r="G1141" s="8"/>
      <c r="H1141" s="8"/>
      <c r="I1141" s="8"/>
      <c r="J1141" s="8"/>
      <c r="K1141" s="14"/>
      <c r="L1141" s="99"/>
      <c r="M1141" s="14"/>
      <c r="N1141" s="99"/>
      <c r="O1141" s="99"/>
      <c r="P1141" s="14"/>
      <c r="Q1141" s="8"/>
      <c r="R1141" s="14"/>
      <c r="S1141" s="480"/>
      <c r="T1141" s="14"/>
      <c r="U1141" s="99"/>
      <c r="V1141" s="99"/>
      <c r="W1141" s="99"/>
      <c r="X1141" s="99"/>
      <c r="Y1141" s="99"/>
      <c r="Z1141" s="99"/>
      <c r="AA1141" s="99"/>
      <c r="AB1141" s="14"/>
      <c r="AC1141" s="14"/>
    </row>
  </sheetData>
  <mergeCells count="522">
    <mergeCell ref="S483:S484"/>
    <mergeCell ref="S485:S486"/>
    <mergeCell ref="N487:N490"/>
    <mergeCell ref="S489:S490"/>
    <mergeCell ref="S491:S492"/>
    <mergeCell ref="S495:S496"/>
    <mergeCell ref="S497:S498"/>
    <mergeCell ref="O487:O492"/>
    <mergeCell ref="O499:O501"/>
    <mergeCell ref="O523:O528"/>
    <mergeCell ref="O535:O539"/>
    <mergeCell ref="J547:J553"/>
    <mergeCell ref="S549:S550"/>
    <mergeCell ref="S551:S552"/>
    <mergeCell ref="S429:S430"/>
    <mergeCell ref="S431:S432"/>
    <mergeCell ref="S435:S436"/>
    <mergeCell ref="S437:S438"/>
    <mergeCell ref="F439:F444"/>
    <mergeCell ref="S441:S442"/>
    <mergeCell ref="S443:S444"/>
    <mergeCell ref="O451:O457"/>
    <mergeCell ref="O463:O467"/>
    <mergeCell ref="S447:S448"/>
    <mergeCell ref="S449:S450"/>
    <mergeCell ref="N451:N456"/>
    <mergeCell ref="S453:S454"/>
    <mergeCell ref="S455:S456"/>
    <mergeCell ref="S459:S460"/>
    <mergeCell ref="S461:S462"/>
    <mergeCell ref="S465:S466"/>
    <mergeCell ref="S467:S468"/>
    <mergeCell ref="S471:S472"/>
    <mergeCell ref="S473:S474"/>
    <mergeCell ref="J475:J481"/>
    <mergeCell ref="S477:S478"/>
    <mergeCell ref="S479:S480"/>
    <mergeCell ref="S501:S502"/>
    <mergeCell ref="S503:S504"/>
    <mergeCell ref="S507:S508"/>
    <mergeCell ref="S509:S510"/>
    <mergeCell ref="E511:E512"/>
    <mergeCell ref="F511:F514"/>
    <mergeCell ref="S513:S514"/>
    <mergeCell ref="S561:S562"/>
    <mergeCell ref="S573:S574"/>
    <mergeCell ref="S575:S576"/>
    <mergeCell ref="F583:F585"/>
    <mergeCell ref="S597:S598"/>
    <mergeCell ref="S609:S610"/>
    <mergeCell ref="J619:J623"/>
    <mergeCell ref="S621:S622"/>
    <mergeCell ref="F655:F659"/>
    <mergeCell ref="J691:J696"/>
    <mergeCell ref="S905:S906"/>
    <mergeCell ref="S909:S910"/>
    <mergeCell ref="S885:S886"/>
    <mergeCell ref="S887:S888"/>
    <mergeCell ref="S891:S892"/>
    <mergeCell ref="S893:S894"/>
    <mergeCell ref="S897:S898"/>
    <mergeCell ref="S899:S900"/>
    <mergeCell ref="S903:S904"/>
    <mergeCell ref="N631:N635"/>
    <mergeCell ref="O631:O636"/>
    <mergeCell ref="S633:S634"/>
    <mergeCell ref="S635:S636"/>
    <mergeCell ref="S645:S646"/>
    <mergeCell ref="S647:S648"/>
    <mergeCell ref="S657:S658"/>
    <mergeCell ref="S693:S694"/>
    <mergeCell ref="S695:S696"/>
    <mergeCell ref="D727:E728"/>
    <mergeCell ref="F727:F728"/>
    <mergeCell ref="F739:F741"/>
    <mergeCell ref="F751:F752"/>
    <mergeCell ref="F763:F764"/>
    <mergeCell ref="F775:F776"/>
    <mergeCell ref="F787:F788"/>
    <mergeCell ref="F799:F802"/>
    <mergeCell ref="D811:E812"/>
    <mergeCell ref="F811:F813"/>
    <mergeCell ref="S813:S814"/>
    <mergeCell ref="S815:S816"/>
    <mergeCell ref="S839:S840"/>
    <mergeCell ref="S843:S844"/>
    <mergeCell ref="S845:S846"/>
    <mergeCell ref="F847:F848"/>
    <mergeCell ref="S819:S820"/>
    <mergeCell ref="S821:S822"/>
    <mergeCell ref="S825:S826"/>
    <mergeCell ref="S827:S828"/>
    <mergeCell ref="S831:S832"/>
    <mergeCell ref="S833:S834"/>
    <mergeCell ref="S837:S838"/>
    <mergeCell ref="S869:S870"/>
    <mergeCell ref="S873:S874"/>
    <mergeCell ref="S875:S876"/>
    <mergeCell ref="S879:S880"/>
    <mergeCell ref="S881:S882"/>
    <mergeCell ref="F883:F884"/>
    <mergeCell ref="S849:S850"/>
    <mergeCell ref="S851:S852"/>
    <mergeCell ref="S855:S856"/>
    <mergeCell ref="S857:S858"/>
    <mergeCell ref="S861:S862"/>
    <mergeCell ref="S863:S864"/>
    <mergeCell ref="S867:S868"/>
    <mergeCell ref="S681:S682"/>
    <mergeCell ref="S683:S684"/>
    <mergeCell ref="S687:S688"/>
    <mergeCell ref="S689:S690"/>
    <mergeCell ref="S699:S700"/>
    <mergeCell ref="S701:S702"/>
    <mergeCell ref="S705:S706"/>
    <mergeCell ref="S707:S708"/>
    <mergeCell ref="S711:S712"/>
    <mergeCell ref="S713:S714"/>
    <mergeCell ref="S717:S718"/>
    <mergeCell ref="S719:S720"/>
    <mergeCell ref="S723:S724"/>
    <mergeCell ref="S725:S726"/>
    <mergeCell ref="S959:S960"/>
    <mergeCell ref="S971:S972"/>
    <mergeCell ref="S983:S984"/>
    <mergeCell ref="S993:S994"/>
    <mergeCell ref="S995:S996"/>
    <mergeCell ref="S1007:S1008"/>
    <mergeCell ref="S1017:S1018"/>
    <mergeCell ref="S1087:S1088"/>
    <mergeCell ref="S1089:S1090"/>
    <mergeCell ref="S1093:S1094"/>
    <mergeCell ref="S1095:S1096"/>
    <mergeCell ref="S1099:S1100"/>
    <mergeCell ref="S1101:S1102"/>
    <mergeCell ref="S1107:S1108"/>
    <mergeCell ref="S1109:S1110"/>
    <mergeCell ref="S1019:S1020"/>
    <mergeCell ref="S1025:S1026"/>
    <mergeCell ref="S1031:S1032"/>
    <mergeCell ref="S1043:S1044"/>
    <mergeCell ref="S1055:S1056"/>
    <mergeCell ref="S1069:S1070"/>
    <mergeCell ref="S1071:S1072"/>
    <mergeCell ref="S515:S516"/>
    <mergeCell ref="S519:S520"/>
    <mergeCell ref="S521:S522"/>
    <mergeCell ref="S525:S526"/>
    <mergeCell ref="S527:S528"/>
    <mergeCell ref="S531:S532"/>
    <mergeCell ref="S533:S534"/>
    <mergeCell ref="S537:S538"/>
    <mergeCell ref="S539:S540"/>
    <mergeCell ref="S543:S544"/>
    <mergeCell ref="S545:S546"/>
    <mergeCell ref="S555:S556"/>
    <mergeCell ref="S557:S558"/>
    <mergeCell ref="S563:S564"/>
    <mergeCell ref="S567:S568"/>
    <mergeCell ref="S569:S570"/>
    <mergeCell ref="S579:S580"/>
    <mergeCell ref="S581:S582"/>
    <mergeCell ref="S585:S586"/>
    <mergeCell ref="S587:S588"/>
    <mergeCell ref="S591:S592"/>
    <mergeCell ref="S593:S594"/>
    <mergeCell ref="S599:S600"/>
    <mergeCell ref="S603:S604"/>
    <mergeCell ref="S605:S606"/>
    <mergeCell ref="S611:S612"/>
    <mergeCell ref="S615:S616"/>
    <mergeCell ref="S617:S618"/>
    <mergeCell ref="S623:S624"/>
    <mergeCell ref="S627:S628"/>
    <mergeCell ref="S629:S630"/>
    <mergeCell ref="S639:S640"/>
    <mergeCell ref="S641:S642"/>
    <mergeCell ref="S651:S652"/>
    <mergeCell ref="S653:S654"/>
    <mergeCell ref="S659:S660"/>
    <mergeCell ref="S663:S664"/>
    <mergeCell ref="S665:S666"/>
    <mergeCell ref="S669:S670"/>
    <mergeCell ref="S671:S672"/>
    <mergeCell ref="S675:S676"/>
    <mergeCell ref="S677:S678"/>
    <mergeCell ref="S911:S912"/>
    <mergeCell ref="S915:S916"/>
    <mergeCell ref="S917:S918"/>
    <mergeCell ref="S921:S922"/>
    <mergeCell ref="S923:S924"/>
    <mergeCell ref="S927:S928"/>
    <mergeCell ref="S929:S930"/>
    <mergeCell ref="N1003:N1007"/>
    <mergeCell ref="N1039:N1041"/>
    <mergeCell ref="O1039:O1043"/>
    <mergeCell ref="O1051:O1055"/>
    <mergeCell ref="O1003:O1006"/>
    <mergeCell ref="O1015:O1017"/>
    <mergeCell ref="F1027:F1030"/>
    <mergeCell ref="D1063:E1066"/>
    <mergeCell ref="F1063:H1066"/>
    <mergeCell ref="F1067:I1069"/>
    <mergeCell ref="D1079:D1084"/>
    <mergeCell ref="O1083:O1084"/>
    <mergeCell ref="N523:N527"/>
    <mergeCell ref="N559:N562"/>
    <mergeCell ref="O559:O563"/>
    <mergeCell ref="O571:O576"/>
    <mergeCell ref="N595:N598"/>
    <mergeCell ref="O595:O598"/>
    <mergeCell ref="O607:O611"/>
    <mergeCell ref="O643:O649"/>
    <mergeCell ref="N667:N670"/>
    <mergeCell ref="O667:O672"/>
    <mergeCell ref="O679:O683"/>
    <mergeCell ref="N703:N707"/>
    <mergeCell ref="O703:O708"/>
    <mergeCell ref="O715:O719"/>
    <mergeCell ref="O895:O898"/>
    <mergeCell ref="O907:O911"/>
    <mergeCell ref="F919:F920"/>
    <mergeCell ref="N931:N934"/>
    <mergeCell ref="O931:O934"/>
    <mergeCell ref="O943:O946"/>
    <mergeCell ref="F955:F956"/>
    <mergeCell ref="N967:N970"/>
    <mergeCell ref="O967:O969"/>
    <mergeCell ref="O979:O982"/>
    <mergeCell ref="N823:N826"/>
    <mergeCell ref="O823:O826"/>
    <mergeCell ref="O835:O839"/>
    <mergeCell ref="N859:N862"/>
    <mergeCell ref="O859:O863"/>
    <mergeCell ref="O871:O877"/>
    <mergeCell ref="N895:N898"/>
    <mergeCell ref="E1079:E1084"/>
    <mergeCell ref="F1079:H1084"/>
    <mergeCell ref="F1085:H1088"/>
    <mergeCell ref="E1103:E1110"/>
    <mergeCell ref="F1103:H1104"/>
    <mergeCell ref="F1105:H1110"/>
    <mergeCell ref="N1081:N1084"/>
    <mergeCell ref="O1081:O1082"/>
    <mergeCell ref="N1091:N1095"/>
    <mergeCell ref="O1091:O1094"/>
    <mergeCell ref="O1097:O1102"/>
    <mergeCell ref="A5:B5"/>
    <mergeCell ref="D7:D11"/>
    <mergeCell ref="E7:E9"/>
    <mergeCell ref="F7:F10"/>
    <mergeCell ref="AC7:AC11"/>
    <mergeCell ref="N9:N12"/>
    <mergeCell ref="Y13:Y18"/>
    <mergeCell ref="N15:N18"/>
    <mergeCell ref="J19:J21"/>
    <mergeCell ref="N21:N24"/>
    <mergeCell ref="Y25:Y28"/>
    <mergeCell ref="N27:N30"/>
    <mergeCell ref="F31:F34"/>
    <mergeCell ref="Y37:Y40"/>
    <mergeCell ref="J43:J46"/>
    <mergeCell ref="J67:J69"/>
    <mergeCell ref="J91:J96"/>
    <mergeCell ref="J115:J119"/>
    <mergeCell ref="J139:J143"/>
    <mergeCell ref="J163:J167"/>
    <mergeCell ref="J187:J191"/>
    <mergeCell ref="N33:N36"/>
    <mergeCell ref="N39:N42"/>
    <mergeCell ref="N45:N48"/>
    <mergeCell ref="N51:N54"/>
    <mergeCell ref="F55:F58"/>
    <mergeCell ref="N57:N60"/>
    <mergeCell ref="N63:N66"/>
    <mergeCell ref="F79:F82"/>
    <mergeCell ref="F103:F111"/>
    <mergeCell ref="F127:F130"/>
    <mergeCell ref="E151:E153"/>
    <mergeCell ref="F151:F154"/>
    <mergeCell ref="F175:F179"/>
    <mergeCell ref="F199:F200"/>
    <mergeCell ref="N69:N72"/>
    <mergeCell ref="N75:N78"/>
    <mergeCell ref="E79:E81"/>
    <mergeCell ref="N81:N84"/>
    <mergeCell ref="N87:N90"/>
    <mergeCell ref="N93:N96"/>
    <mergeCell ref="N99:N102"/>
    <mergeCell ref="N105:N108"/>
    <mergeCell ref="N111:N114"/>
    <mergeCell ref="N117:N120"/>
    <mergeCell ref="N123:N126"/>
    <mergeCell ref="N129:N132"/>
    <mergeCell ref="N135:N138"/>
    <mergeCell ref="N141:N144"/>
    <mergeCell ref="N147:N150"/>
    <mergeCell ref="N153:N156"/>
    <mergeCell ref="N159:N162"/>
    <mergeCell ref="N165:N168"/>
    <mergeCell ref="N171:N174"/>
    <mergeCell ref="N177:N180"/>
    <mergeCell ref="N183:N186"/>
    <mergeCell ref="E223:E226"/>
    <mergeCell ref="F223:F227"/>
    <mergeCell ref="F271:F274"/>
    <mergeCell ref="D295:D298"/>
    <mergeCell ref="F295:F297"/>
    <mergeCell ref="N189:N192"/>
    <mergeCell ref="N195:N198"/>
    <mergeCell ref="N201:N204"/>
    <mergeCell ref="N207:N210"/>
    <mergeCell ref="J211:J217"/>
    <mergeCell ref="N213:N216"/>
    <mergeCell ref="N219:N222"/>
    <mergeCell ref="N255:N258"/>
    <mergeCell ref="N261:N264"/>
    <mergeCell ref="N267:N270"/>
    <mergeCell ref="N273:N276"/>
    <mergeCell ref="N279:N282"/>
    <mergeCell ref="N291:N294"/>
    <mergeCell ref="N307:N310"/>
    <mergeCell ref="N343:N347"/>
    <mergeCell ref="N225:N228"/>
    <mergeCell ref="N231:N234"/>
    <mergeCell ref="J235:J239"/>
    <mergeCell ref="N237:N240"/>
    <mergeCell ref="N243:N246"/>
    <mergeCell ref="N249:N252"/>
    <mergeCell ref="J259:J264"/>
    <mergeCell ref="J283:J287"/>
    <mergeCell ref="N285:N288"/>
    <mergeCell ref="S297:S298"/>
    <mergeCell ref="S299:S300"/>
    <mergeCell ref="S303:S304"/>
    <mergeCell ref="S305:S306"/>
    <mergeCell ref="O307:O311"/>
    <mergeCell ref="S309:S310"/>
    <mergeCell ref="S311:S312"/>
    <mergeCell ref="S315:S316"/>
    <mergeCell ref="S317:S318"/>
    <mergeCell ref="O319:O323"/>
    <mergeCell ref="S321:S322"/>
    <mergeCell ref="S323:S324"/>
    <mergeCell ref="S327:S328"/>
    <mergeCell ref="S329:S330"/>
    <mergeCell ref="J331:J337"/>
    <mergeCell ref="S333:S334"/>
    <mergeCell ref="S335:S336"/>
    <mergeCell ref="S339:S340"/>
    <mergeCell ref="O343:O348"/>
    <mergeCell ref="S347:S348"/>
    <mergeCell ref="S341:S342"/>
    <mergeCell ref="S345:S346"/>
    <mergeCell ref="S351:S352"/>
    <mergeCell ref="S353:S354"/>
    <mergeCell ref="O355:O360"/>
    <mergeCell ref="S357:S358"/>
    <mergeCell ref="S359:S360"/>
    <mergeCell ref="S363:S364"/>
    <mergeCell ref="S365:S366"/>
    <mergeCell ref="F367:F371"/>
    <mergeCell ref="S369:S370"/>
    <mergeCell ref="S371:S372"/>
    <mergeCell ref="S375:S376"/>
    <mergeCell ref="S377:S378"/>
    <mergeCell ref="N379:N382"/>
    <mergeCell ref="O379:O382"/>
    <mergeCell ref="S381:S382"/>
    <mergeCell ref="S383:S384"/>
    <mergeCell ref="S387:S388"/>
    <mergeCell ref="S389:S390"/>
    <mergeCell ref="O391:O397"/>
    <mergeCell ref="S393:S394"/>
    <mergeCell ref="S395:S396"/>
    <mergeCell ref="S399:S400"/>
    <mergeCell ref="S401:S402"/>
    <mergeCell ref="J403:J407"/>
    <mergeCell ref="S405:S406"/>
    <mergeCell ref="S407:S408"/>
    <mergeCell ref="O415:O420"/>
    <mergeCell ref="O427:O431"/>
    <mergeCell ref="S411:S412"/>
    <mergeCell ref="S413:S414"/>
    <mergeCell ref="N415:N420"/>
    <mergeCell ref="S417:S418"/>
    <mergeCell ref="S419:S420"/>
    <mergeCell ref="S423:S424"/>
    <mergeCell ref="S425:S426"/>
    <mergeCell ref="Y661:Y666"/>
    <mergeCell ref="Y673:Y678"/>
    <mergeCell ref="Y685:Y690"/>
    <mergeCell ref="Y697:Y702"/>
    <mergeCell ref="Y709:Y714"/>
    <mergeCell ref="Y721:Y726"/>
    <mergeCell ref="Y733:Y738"/>
    <mergeCell ref="Y745:Y750"/>
    <mergeCell ref="Y757:Y762"/>
    <mergeCell ref="Y769:Y774"/>
    <mergeCell ref="Y781:Y786"/>
    <mergeCell ref="Y793:Y798"/>
    <mergeCell ref="Y805:Y810"/>
    <mergeCell ref="Y817:Y822"/>
    <mergeCell ref="Y829:Y834"/>
    <mergeCell ref="Y841:Y846"/>
    <mergeCell ref="Y853:Y858"/>
    <mergeCell ref="Y865:Y870"/>
    <mergeCell ref="Y877:Y882"/>
    <mergeCell ref="Y889:Y894"/>
    <mergeCell ref="Y901:Y906"/>
    <mergeCell ref="Y997:Y1002"/>
    <mergeCell ref="Y1009:Y1014"/>
    <mergeCell ref="Y1021:Y1024"/>
    <mergeCell ref="Y1033:Y1038"/>
    <mergeCell ref="Y1045:Y1050"/>
    <mergeCell ref="Y1057:Y1062"/>
    <mergeCell ref="Y1065:Y1066"/>
    <mergeCell ref="Y1073:Y1078"/>
    <mergeCell ref="Y913:Y918"/>
    <mergeCell ref="Y925:Y930"/>
    <mergeCell ref="Y937:Y940"/>
    <mergeCell ref="Y949:Y954"/>
    <mergeCell ref="Y961:Y966"/>
    <mergeCell ref="Y973:Y978"/>
    <mergeCell ref="Y985:Y990"/>
    <mergeCell ref="Y49:Y54"/>
    <mergeCell ref="Y61:Y64"/>
    <mergeCell ref="Y73:Y78"/>
    <mergeCell ref="Y85:Y90"/>
    <mergeCell ref="Y97:Y102"/>
    <mergeCell ref="Y109:Y114"/>
    <mergeCell ref="Y121:Y126"/>
    <mergeCell ref="Y133:Y138"/>
    <mergeCell ref="Y145:Y150"/>
    <mergeCell ref="Y157:Y162"/>
    <mergeCell ref="Y169:Y174"/>
    <mergeCell ref="Y181:Y186"/>
    <mergeCell ref="Y205:Y210"/>
    <mergeCell ref="Y217:Y222"/>
    <mergeCell ref="Y229:Y234"/>
    <mergeCell ref="Y253:Y256"/>
    <mergeCell ref="Y265:Y270"/>
    <mergeCell ref="Y277:Y281"/>
    <mergeCell ref="Y289:Y294"/>
    <mergeCell ref="Y301:Y306"/>
    <mergeCell ref="Y313:Y318"/>
    <mergeCell ref="Y325:Y330"/>
    <mergeCell ref="Y337:Y342"/>
    <mergeCell ref="Y349:Y354"/>
    <mergeCell ref="Y361:Y366"/>
    <mergeCell ref="Y373:Y378"/>
    <mergeCell ref="Y385:Y390"/>
    <mergeCell ref="Y397:Y402"/>
    <mergeCell ref="Y409:Y414"/>
    <mergeCell ref="Y421:Y426"/>
    <mergeCell ref="Y433:Y438"/>
    <mergeCell ref="Y445:Y450"/>
    <mergeCell ref="Y457:Y462"/>
    <mergeCell ref="Y469:Y474"/>
    <mergeCell ref="Y481:Y486"/>
    <mergeCell ref="Y493:Y498"/>
    <mergeCell ref="Y505:Y510"/>
    <mergeCell ref="Y517:Y522"/>
    <mergeCell ref="Y529:Y534"/>
    <mergeCell ref="Y541:Y546"/>
    <mergeCell ref="Y553:Y558"/>
    <mergeCell ref="Y565:Y570"/>
    <mergeCell ref="Y577:Y582"/>
    <mergeCell ref="Y589:Y594"/>
    <mergeCell ref="Y601:Y604"/>
    <mergeCell ref="Y613:Y618"/>
    <mergeCell ref="Y625:Y630"/>
    <mergeCell ref="Y637:Y642"/>
    <mergeCell ref="Y649:Y654"/>
    <mergeCell ref="S933:S934"/>
    <mergeCell ref="S935:S936"/>
    <mergeCell ref="S939:S940"/>
    <mergeCell ref="S941:S942"/>
    <mergeCell ref="S945:S946"/>
    <mergeCell ref="S947:S948"/>
    <mergeCell ref="S951:S952"/>
    <mergeCell ref="S953:S954"/>
    <mergeCell ref="S957:S958"/>
    <mergeCell ref="S963:S964"/>
    <mergeCell ref="S965:S966"/>
    <mergeCell ref="S969:S970"/>
    <mergeCell ref="S975:S976"/>
    <mergeCell ref="S977:S978"/>
    <mergeCell ref="S981:S982"/>
    <mergeCell ref="S987:S988"/>
    <mergeCell ref="S989:S990"/>
    <mergeCell ref="S999:S1000"/>
    <mergeCell ref="S1001:S1002"/>
    <mergeCell ref="S1005:S1006"/>
    <mergeCell ref="S1011:S1012"/>
    <mergeCell ref="S1049:S1050"/>
    <mergeCell ref="S1053:S1054"/>
    <mergeCell ref="S1059:S1060"/>
    <mergeCell ref="S1061:S1062"/>
    <mergeCell ref="S1075:S1076"/>
    <mergeCell ref="S1077:S1078"/>
    <mergeCell ref="S1013:S1014"/>
    <mergeCell ref="S1023:S1024"/>
    <mergeCell ref="S1029:S1030"/>
    <mergeCell ref="S1035:S1036"/>
    <mergeCell ref="S1037:S1038"/>
    <mergeCell ref="S1041:S1042"/>
    <mergeCell ref="S1047:S1048"/>
    <mergeCell ref="N729:N732"/>
    <mergeCell ref="N735:N738"/>
    <mergeCell ref="N741:N744"/>
    <mergeCell ref="N747:N750"/>
    <mergeCell ref="N753:N756"/>
    <mergeCell ref="N759:N762"/>
    <mergeCell ref="N765:N768"/>
    <mergeCell ref="N771:N774"/>
    <mergeCell ref="N777:N780"/>
    <mergeCell ref="N783:N786"/>
    <mergeCell ref="N789:N792"/>
    <mergeCell ref="N795:N798"/>
    <mergeCell ref="N801:N804"/>
    <mergeCell ref="N807:N810"/>
  </mergeCells>
  <printOptions horizontalCentered="1"/>
  <pageMargins bottom="0.3937007874015748" footer="0.0" header="0.0" left="0.3937007874015748" right="0.3937007874015748" top="0.6299212598425197"/>
  <pageSetup fitToHeight="0" paperSize="9" orientation="portrait"/>
  <headerFooter>
    <oddHeader>&amp;R放課後等デイ</oddHeader>
    <oddFooter>&amp;C&amp;P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" width="4.0"/>
    <col customWidth="1" min="2" max="2" width="6.0"/>
    <col customWidth="1" min="3" max="3" width="28.13"/>
    <col customWidth="1" min="4" max="4" width="6.0"/>
    <col customWidth="1" min="5" max="5" width="40.13"/>
    <col customWidth="1" min="6" max="6" width="27.0"/>
    <col customWidth="1" min="7" max="7" width="9.75"/>
    <col customWidth="1" min="8" max="8" width="18.5"/>
    <col customWidth="1" min="9" max="9" width="2.5"/>
    <col customWidth="1" min="10" max="10" width="2.13"/>
    <col customWidth="1" min="11" max="17" width="7.0"/>
    <col customWidth="1" min="18" max="28" width="2.0"/>
    <col customWidth="1" min="29" max="31" width="2.13"/>
    <col customWidth="1" min="32" max="33" width="7.5"/>
    <col customWidth="1" min="34" max="34" width="2.5"/>
    <col customWidth="1" min="35" max="41" width="7.88"/>
  </cols>
  <sheetData>
    <row r="1" ht="18.75" customHeight="1">
      <c r="A1" s="479"/>
      <c r="B1" s="14"/>
      <c r="C1" s="8"/>
      <c r="D1" s="14"/>
      <c r="E1" s="14"/>
      <c r="F1" s="14"/>
      <c r="G1" s="14"/>
      <c r="H1" s="14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  <c r="AA1" s="99"/>
      <c r="AB1" s="99"/>
      <c r="AC1" s="99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</row>
    <row r="2" ht="18.75" customHeight="1">
      <c r="A2" s="479"/>
      <c r="B2" s="14"/>
      <c r="C2" s="8"/>
      <c r="D2" s="14"/>
      <c r="E2" s="14"/>
      <c r="F2" s="14"/>
      <c r="G2" s="14"/>
      <c r="H2" s="14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</row>
    <row r="3" ht="18.75" customHeight="1">
      <c r="A3" s="479"/>
      <c r="B3" s="14"/>
      <c r="C3" s="8"/>
      <c r="D3" s="14"/>
      <c r="E3" s="14"/>
      <c r="F3" s="14"/>
      <c r="G3" s="14"/>
      <c r="H3" s="14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</row>
    <row r="4" ht="18.75" customHeight="1">
      <c r="A4" s="479"/>
      <c r="B4" s="488"/>
      <c r="C4" s="8"/>
      <c r="D4" s="14"/>
      <c r="E4" s="14"/>
      <c r="F4" s="14"/>
      <c r="G4" s="14"/>
      <c r="H4" s="14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</row>
    <row r="5" ht="18.75" customHeight="1">
      <c r="A5" s="489" t="s">
        <v>0</v>
      </c>
      <c r="B5" s="490"/>
      <c r="C5" s="4" t="s">
        <v>6</v>
      </c>
      <c r="D5" s="5"/>
      <c r="E5" s="6"/>
      <c r="F5" s="6"/>
      <c r="G5" s="6" t="s">
        <v>7</v>
      </c>
      <c r="H5" s="6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6"/>
      <c r="AE5" s="6"/>
      <c r="AF5" s="12" t="s">
        <v>1</v>
      </c>
      <c r="AG5" s="12" t="s">
        <v>2</v>
      </c>
      <c r="AH5" s="14"/>
      <c r="AI5" s="14"/>
      <c r="AJ5" s="14"/>
      <c r="AK5" s="14"/>
      <c r="AL5" s="14"/>
      <c r="AM5" s="14"/>
      <c r="AN5" s="14"/>
      <c r="AO5" s="14"/>
    </row>
    <row r="6" ht="18.75" customHeight="1">
      <c r="A6" s="17" t="s">
        <v>3</v>
      </c>
      <c r="B6" s="18" t="s">
        <v>4</v>
      </c>
      <c r="C6" s="109"/>
      <c r="D6" s="20"/>
      <c r="E6" s="21"/>
      <c r="F6" s="21"/>
      <c r="G6" s="21"/>
      <c r="H6" s="21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1"/>
      <c r="AE6" s="21"/>
      <c r="AF6" s="27" t="s">
        <v>8</v>
      </c>
      <c r="AG6" s="27" t="s">
        <v>9</v>
      </c>
      <c r="AH6" s="14"/>
      <c r="AI6" s="14"/>
      <c r="AJ6" s="14"/>
      <c r="AK6" s="14"/>
      <c r="AL6" s="14"/>
      <c r="AM6" s="14"/>
      <c r="AN6" s="14"/>
      <c r="AO6" s="14"/>
    </row>
    <row r="7" ht="18.75" customHeight="1">
      <c r="A7" s="29">
        <v>63.0</v>
      </c>
      <c r="B7" s="30">
        <v>4000.0</v>
      </c>
      <c r="C7" s="203" t="s">
        <v>1157</v>
      </c>
      <c r="D7" s="204" t="s">
        <v>1158</v>
      </c>
      <c r="E7" s="205" t="s">
        <v>1159</v>
      </c>
      <c r="F7" s="206" t="s">
        <v>15</v>
      </c>
      <c r="G7" s="63" t="s">
        <v>1160</v>
      </c>
      <c r="H7" s="207" t="s">
        <v>17</v>
      </c>
      <c r="I7" s="208">
        <v>209.0</v>
      </c>
      <c r="J7" s="209"/>
      <c r="K7" s="210" t="s">
        <v>40</v>
      </c>
      <c r="L7" s="210"/>
      <c r="M7" s="210"/>
      <c r="N7" s="210"/>
      <c r="O7" s="210"/>
      <c r="P7" s="210"/>
      <c r="Q7" s="210"/>
      <c r="R7" s="210"/>
      <c r="S7" s="210"/>
      <c r="T7" s="210"/>
      <c r="U7" s="210"/>
      <c r="V7" s="210"/>
      <c r="W7" s="210"/>
      <c r="X7" s="210"/>
      <c r="Y7" s="210"/>
      <c r="Z7" s="210"/>
      <c r="AA7" s="210"/>
      <c r="AB7" s="210"/>
      <c r="AC7" s="210"/>
      <c r="AD7" s="213"/>
      <c r="AE7" s="214"/>
      <c r="AF7" s="114">
        <f t="shared" ref="AF7:AF229" si="1">I7</f>
        <v>209</v>
      </c>
      <c r="AG7" s="79" t="s">
        <v>18</v>
      </c>
      <c r="AH7" s="14"/>
      <c r="AI7" s="14"/>
      <c r="AJ7" s="14"/>
      <c r="AK7" s="14"/>
      <c r="AL7" s="14"/>
      <c r="AM7" s="14"/>
      <c r="AN7" s="14"/>
      <c r="AO7" s="14"/>
    </row>
    <row r="8" ht="18.75" customHeight="1">
      <c r="A8" s="29">
        <v>63.0</v>
      </c>
      <c r="B8" s="30">
        <v>4001.0</v>
      </c>
      <c r="C8" s="203" t="s">
        <v>1164</v>
      </c>
      <c r="D8" s="481"/>
      <c r="E8" s="216"/>
      <c r="F8" s="481"/>
      <c r="G8" s="63"/>
      <c r="H8" s="207" t="s">
        <v>1165</v>
      </c>
      <c r="I8" s="208">
        <v>139.0</v>
      </c>
      <c r="J8" s="209"/>
      <c r="K8" s="210" t="s">
        <v>40</v>
      </c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3"/>
      <c r="AE8" s="214"/>
      <c r="AF8" s="114">
        <f t="shared" si="1"/>
        <v>139</v>
      </c>
      <c r="AG8" s="216"/>
      <c r="AH8" s="14"/>
      <c r="AI8" s="14"/>
      <c r="AJ8" s="14"/>
      <c r="AK8" s="14"/>
      <c r="AL8" s="14"/>
      <c r="AM8" s="14"/>
      <c r="AN8" s="14"/>
      <c r="AO8" s="14"/>
    </row>
    <row r="9" ht="18.75" customHeight="1">
      <c r="A9" s="29">
        <v>63.0</v>
      </c>
      <c r="B9" s="30">
        <v>4002.0</v>
      </c>
      <c r="C9" s="203" t="s">
        <v>1167</v>
      </c>
      <c r="D9" s="481"/>
      <c r="E9" s="216"/>
      <c r="F9" s="481"/>
      <c r="G9" s="140"/>
      <c r="H9" s="207" t="s">
        <v>1168</v>
      </c>
      <c r="I9" s="208">
        <v>84.0</v>
      </c>
      <c r="J9" s="209"/>
      <c r="K9" s="210" t="s">
        <v>40</v>
      </c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0"/>
      <c r="AB9" s="210"/>
      <c r="AC9" s="210"/>
      <c r="AD9" s="213"/>
      <c r="AE9" s="214"/>
      <c r="AF9" s="114">
        <f t="shared" si="1"/>
        <v>84</v>
      </c>
      <c r="AG9" s="216"/>
      <c r="AH9" s="14"/>
      <c r="AI9" s="14"/>
      <c r="AJ9" s="14"/>
      <c r="AK9" s="14"/>
      <c r="AL9" s="14"/>
      <c r="AM9" s="14"/>
      <c r="AN9" s="14"/>
      <c r="AO9" s="14"/>
    </row>
    <row r="10" ht="18.75" customHeight="1">
      <c r="A10" s="29">
        <v>63.0</v>
      </c>
      <c r="B10" s="30">
        <v>4003.0</v>
      </c>
      <c r="C10" s="203" t="s">
        <v>1170</v>
      </c>
      <c r="D10" s="481"/>
      <c r="E10" s="216"/>
      <c r="F10" s="481"/>
      <c r="G10" s="217" t="s">
        <v>1171</v>
      </c>
      <c r="H10" s="207" t="s">
        <v>17</v>
      </c>
      <c r="I10" s="208">
        <v>209.0</v>
      </c>
      <c r="J10" s="209"/>
      <c r="K10" s="210" t="s">
        <v>40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210"/>
      <c r="Z10" s="210"/>
      <c r="AA10" s="210"/>
      <c r="AB10" s="210"/>
      <c r="AC10" s="210"/>
      <c r="AD10" s="213"/>
      <c r="AE10" s="214"/>
      <c r="AF10" s="114">
        <f t="shared" si="1"/>
        <v>209</v>
      </c>
      <c r="AG10" s="216"/>
      <c r="AH10" s="14"/>
      <c r="AI10" s="14"/>
      <c r="AJ10" s="14"/>
      <c r="AK10" s="14"/>
      <c r="AL10" s="14"/>
      <c r="AM10" s="14"/>
      <c r="AN10" s="14"/>
      <c r="AO10" s="14"/>
    </row>
    <row r="11" ht="18.75" customHeight="1">
      <c r="A11" s="29">
        <v>63.0</v>
      </c>
      <c r="B11" s="30">
        <v>4004.0</v>
      </c>
      <c r="C11" s="203" t="s">
        <v>1172</v>
      </c>
      <c r="D11" s="216"/>
      <c r="E11" s="216"/>
      <c r="F11" s="481"/>
      <c r="G11" s="105"/>
      <c r="H11" s="207" t="s">
        <v>1165</v>
      </c>
      <c r="I11" s="208">
        <v>139.0</v>
      </c>
      <c r="J11" s="209"/>
      <c r="K11" s="210" t="s">
        <v>40</v>
      </c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3"/>
      <c r="AE11" s="214"/>
      <c r="AF11" s="114">
        <f t="shared" si="1"/>
        <v>139</v>
      </c>
      <c r="AG11" s="216"/>
      <c r="AH11" s="14"/>
      <c r="AI11" s="14"/>
      <c r="AJ11" s="14"/>
      <c r="AK11" s="14"/>
      <c r="AL11" s="14"/>
      <c r="AM11" s="14"/>
      <c r="AN11" s="14"/>
      <c r="AO11" s="14"/>
    </row>
    <row r="12" ht="18.75" customHeight="1">
      <c r="A12" s="29">
        <v>63.0</v>
      </c>
      <c r="B12" s="30">
        <v>4005.0</v>
      </c>
      <c r="C12" s="203" t="s">
        <v>1173</v>
      </c>
      <c r="D12" s="216"/>
      <c r="E12" s="216"/>
      <c r="F12" s="481"/>
      <c r="G12" s="218"/>
      <c r="H12" s="207" t="s">
        <v>1168</v>
      </c>
      <c r="I12" s="208">
        <v>84.0</v>
      </c>
      <c r="J12" s="209"/>
      <c r="K12" s="210" t="s">
        <v>40</v>
      </c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3"/>
      <c r="AE12" s="214"/>
      <c r="AF12" s="114">
        <f t="shared" si="1"/>
        <v>84</v>
      </c>
      <c r="AG12" s="216"/>
      <c r="AH12" s="14"/>
      <c r="AI12" s="14"/>
      <c r="AJ12" s="14"/>
      <c r="AK12" s="14"/>
      <c r="AL12" s="14"/>
      <c r="AM12" s="14"/>
      <c r="AN12" s="14"/>
      <c r="AO12" s="14"/>
    </row>
    <row r="13" ht="18.75" customHeight="1">
      <c r="A13" s="29">
        <v>63.0</v>
      </c>
      <c r="B13" s="30">
        <v>4006.0</v>
      </c>
      <c r="C13" s="203" t="s">
        <v>1174</v>
      </c>
      <c r="D13" s="216"/>
      <c r="E13" s="216"/>
      <c r="F13" s="481"/>
      <c r="G13" s="219" t="s">
        <v>1175</v>
      </c>
      <c r="H13" s="207" t="s">
        <v>17</v>
      </c>
      <c r="I13" s="208">
        <v>209.0</v>
      </c>
      <c r="J13" s="209"/>
      <c r="K13" s="210" t="s">
        <v>40</v>
      </c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3"/>
      <c r="AE13" s="214"/>
      <c r="AF13" s="114">
        <f t="shared" si="1"/>
        <v>209</v>
      </c>
      <c r="AG13" s="216"/>
      <c r="AH13" s="14"/>
      <c r="AI13" s="14"/>
      <c r="AJ13" s="14"/>
      <c r="AK13" s="14"/>
      <c r="AL13" s="14"/>
      <c r="AM13" s="14"/>
      <c r="AN13" s="14"/>
      <c r="AO13" s="14"/>
    </row>
    <row r="14" ht="18.75" customHeight="1">
      <c r="A14" s="29">
        <v>63.0</v>
      </c>
      <c r="B14" s="30">
        <v>4007.0</v>
      </c>
      <c r="C14" s="203" t="s">
        <v>1176</v>
      </c>
      <c r="D14" s="216"/>
      <c r="E14" s="216"/>
      <c r="F14" s="216"/>
      <c r="G14" s="14"/>
      <c r="H14" s="207" t="s">
        <v>1165</v>
      </c>
      <c r="I14" s="208">
        <v>139.0</v>
      </c>
      <c r="J14" s="209"/>
      <c r="K14" s="210" t="s">
        <v>40</v>
      </c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3"/>
      <c r="AE14" s="214"/>
      <c r="AF14" s="114">
        <f t="shared" si="1"/>
        <v>139</v>
      </c>
      <c r="AG14" s="216"/>
      <c r="AH14" s="14"/>
      <c r="AI14" s="14"/>
      <c r="AJ14" s="14"/>
      <c r="AK14" s="14"/>
      <c r="AL14" s="14"/>
      <c r="AM14" s="14"/>
      <c r="AN14" s="14"/>
      <c r="AO14" s="14"/>
    </row>
    <row r="15" ht="18.75" customHeight="1">
      <c r="A15" s="29">
        <v>63.0</v>
      </c>
      <c r="B15" s="30">
        <v>4008.0</v>
      </c>
      <c r="C15" s="203" t="s">
        <v>1177</v>
      </c>
      <c r="D15" s="216"/>
      <c r="E15" s="216"/>
      <c r="F15" s="216"/>
      <c r="G15" s="14"/>
      <c r="H15" s="207" t="s">
        <v>1168</v>
      </c>
      <c r="I15" s="208">
        <v>84.0</v>
      </c>
      <c r="J15" s="209"/>
      <c r="K15" s="210" t="s">
        <v>40</v>
      </c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3"/>
      <c r="AE15" s="214"/>
      <c r="AF15" s="114">
        <f t="shared" si="1"/>
        <v>84</v>
      </c>
      <c r="AG15" s="216"/>
      <c r="AH15" s="14"/>
      <c r="AI15" s="14"/>
      <c r="AJ15" s="14"/>
      <c r="AK15" s="14"/>
      <c r="AL15" s="14"/>
      <c r="AM15" s="14"/>
      <c r="AN15" s="14"/>
      <c r="AO15" s="14"/>
    </row>
    <row r="16" ht="18.75" customHeight="1">
      <c r="A16" s="29">
        <v>63.0</v>
      </c>
      <c r="B16" s="30">
        <v>4009.0</v>
      </c>
      <c r="C16" s="203" t="s">
        <v>1178</v>
      </c>
      <c r="D16" s="216"/>
      <c r="E16" s="216"/>
      <c r="F16" s="216"/>
      <c r="G16" s="220" t="s">
        <v>1179</v>
      </c>
      <c r="H16" s="207" t="s">
        <v>17</v>
      </c>
      <c r="I16" s="208">
        <v>209.0</v>
      </c>
      <c r="J16" s="209"/>
      <c r="K16" s="210" t="s">
        <v>40</v>
      </c>
      <c r="L16" s="210"/>
      <c r="M16" s="210"/>
      <c r="N16" s="210"/>
      <c r="O16" s="210"/>
      <c r="P16" s="210"/>
      <c r="Q16" s="210"/>
      <c r="R16" s="210"/>
      <c r="S16" s="210"/>
      <c r="T16" s="210"/>
      <c r="U16" s="210"/>
      <c r="V16" s="210"/>
      <c r="W16" s="210"/>
      <c r="X16" s="210"/>
      <c r="Y16" s="210"/>
      <c r="Z16" s="210"/>
      <c r="AA16" s="210"/>
      <c r="AB16" s="210"/>
      <c r="AC16" s="210"/>
      <c r="AD16" s="213"/>
      <c r="AE16" s="214"/>
      <c r="AF16" s="114">
        <f t="shared" si="1"/>
        <v>209</v>
      </c>
      <c r="AG16" s="216"/>
      <c r="AH16" s="14"/>
      <c r="AI16" s="14"/>
      <c r="AJ16" s="14"/>
      <c r="AK16" s="14"/>
      <c r="AL16" s="14"/>
      <c r="AM16" s="14"/>
      <c r="AN16" s="14"/>
      <c r="AO16" s="14"/>
    </row>
    <row r="17" ht="18.75" customHeight="1">
      <c r="A17" s="29">
        <v>63.0</v>
      </c>
      <c r="B17" s="30">
        <v>4010.0</v>
      </c>
      <c r="C17" s="203" t="s">
        <v>1180</v>
      </c>
      <c r="D17" s="216"/>
      <c r="E17" s="216"/>
      <c r="F17" s="216"/>
      <c r="G17" s="216"/>
      <c r="H17" s="207" t="s">
        <v>1165</v>
      </c>
      <c r="I17" s="208">
        <v>139.0</v>
      </c>
      <c r="J17" s="209"/>
      <c r="K17" s="210" t="s">
        <v>40</v>
      </c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210"/>
      <c r="Z17" s="210"/>
      <c r="AA17" s="210"/>
      <c r="AB17" s="210"/>
      <c r="AC17" s="210"/>
      <c r="AD17" s="213"/>
      <c r="AE17" s="214"/>
      <c r="AF17" s="114">
        <f t="shared" si="1"/>
        <v>139</v>
      </c>
      <c r="AG17" s="216"/>
      <c r="AH17" s="14"/>
      <c r="AI17" s="14"/>
      <c r="AJ17" s="14"/>
      <c r="AK17" s="14"/>
      <c r="AL17" s="14"/>
      <c r="AM17" s="14"/>
      <c r="AN17" s="14"/>
      <c r="AO17" s="14"/>
    </row>
    <row r="18" ht="18.75" customHeight="1">
      <c r="A18" s="29">
        <v>63.0</v>
      </c>
      <c r="B18" s="30">
        <v>4011.0</v>
      </c>
      <c r="C18" s="203" t="s">
        <v>1181</v>
      </c>
      <c r="D18" s="216"/>
      <c r="E18" s="216"/>
      <c r="F18" s="218"/>
      <c r="G18" s="218"/>
      <c r="H18" s="207" t="s">
        <v>1168</v>
      </c>
      <c r="I18" s="208">
        <v>84.0</v>
      </c>
      <c r="J18" s="209"/>
      <c r="K18" s="210" t="s">
        <v>40</v>
      </c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210"/>
      <c r="Z18" s="210"/>
      <c r="AA18" s="210"/>
      <c r="AB18" s="210"/>
      <c r="AC18" s="210"/>
      <c r="AD18" s="213"/>
      <c r="AE18" s="214"/>
      <c r="AF18" s="114">
        <f t="shared" si="1"/>
        <v>84</v>
      </c>
      <c r="AG18" s="216"/>
      <c r="AH18" s="14"/>
      <c r="AI18" s="14"/>
      <c r="AJ18" s="14"/>
      <c r="AK18" s="14"/>
      <c r="AL18" s="14"/>
      <c r="AM18" s="14"/>
      <c r="AN18" s="14"/>
      <c r="AO18" s="14"/>
    </row>
    <row r="19" ht="18.75" customHeight="1">
      <c r="A19" s="29">
        <v>63.0</v>
      </c>
      <c r="B19" s="30">
        <v>4012.0</v>
      </c>
      <c r="C19" s="203" t="s">
        <v>1182</v>
      </c>
      <c r="D19" s="216"/>
      <c r="E19" s="216"/>
      <c r="F19" s="221" t="s">
        <v>322</v>
      </c>
      <c r="G19" s="220" t="s">
        <v>323</v>
      </c>
      <c r="H19" s="207" t="s">
        <v>17</v>
      </c>
      <c r="I19" s="208">
        <v>209.0</v>
      </c>
      <c r="J19" s="209"/>
      <c r="K19" s="210" t="s">
        <v>40</v>
      </c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210"/>
      <c r="Z19" s="210"/>
      <c r="AA19" s="210"/>
      <c r="AB19" s="210"/>
      <c r="AC19" s="210"/>
      <c r="AD19" s="213"/>
      <c r="AE19" s="214"/>
      <c r="AF19" s="114">
        <f t="shared" si="1"/>
        <v>209</v>
      </c>
      <c r="AG19" s="216"/>
      <c r="AH19" s="14"/>
      <c r="AI19" s="14"/>
      <c r="AJ19" s="14"/>
      <c r="AK19" s="14"/>
      <c r="AL19" s="14"/>
      <c r="AM19" s="14"/>
      <c r="AN19" s="14"/>
      <c r="AO19" s="14"/>
    </row>
    <row r="20" ht="18.75" customHeight="1">
      <c r="A20" s="29">
        <v>63.0</v>
      </c>
      <c r="B20" s="30">
        <v>4013.0</v>
      </c>
      <c r="C20" s="203" t="s">
        <v>1185</v>
      </c>
      <c r="D20" s="216"/>
      <c r="E20" s="216"/>
      <c r="F20" s="481"/>
      <c r="G20" s="216"/>
      <c r="H20" s="207" t="s">
        <v>1165</v>
      </c>
      <c r="I20" s="208">
        <v>139.0</v>
      </c>
      <c r="J20" s="209"/>
      <c r="K20" s="210" t="s">
        <v>40</v>
      </c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210"/>
      <c r="Z20" s="210"/>
      <c r="AA20" s="210"/>
      <c r="AB20" s="210"/>
      <c r="AC20" s="210"/>
      <c r="AD20" s="213"/>
      <c r="AE20" s="214"/>
      <c r="AF20" s="114">
        <f t="shared" si="1"/>
        <v>139</v>
      </c>
      <c r="AG20" s="216"/>
      <c r="AH20" s="14"/>
      <c r="AI20" s="14"/>
      <c r="AJ20" s="14"/>
      <c r="AK20" s="14"/>
      <c r="AL20" s="14"/>
      <c r="AM20" s="14"/>
      <c r="AN20" s="14"/>
      <c r="AO20" s="14"/>
    </row>
    <row r="21" ht="18.75" customHeight="1">
      <c r="A21" s="29">
        <v>63.0</v>
      </c>
      <c r="B21" s="30">
        <v>4014.0</v>
      </c>
      <c r="C21" s="203" t="s">
        <v>1186</v>
      </c>
      <c r="D21" s="216"/>
      <c r="E21" s="216"/>
      <c r="F21" s="481"/>
      <c r="G21" s="218"/>
      <c r="H21" s="207" t="s">
        <v>1168</v>
      </c>
      <c r="I21" s="208">
        <v>84.0</v>
      </c>
      <c r="J21" s="209"/>
      <c r="K21" s="210" t="s">
        <v>40</v>
      </c>
      <c r="L21" s="210"/>
      <c r="M21" s="210"/>
      <c r="N21" s="210"/>
      <c r="O21" s="210"/>
      <c r="P21" s="210"/>
      <c r="Q21" s="210"/>
      <c r="R21" s="210"/>
      <c r="S21" s="210"/>
      <c r="T21" s="210"/>
      <c r="U21" s="210"/>
      <c r="V21" s="210"/>
      <c r="W21" s="210"/>
      <c r="X21" s="210"/>
      <c r="Y21" s="210"/>
      <c r="Z21" s="210"/>
      <c r="AA21" s="210"/>
      <c r="AB21" s="210"/>
      <c r="AC21" s="210"/>
      <c r="AD21" s="213"/>
      <c r="AE21" s="214"/>
      <c r="AF21" s="114">
        <f t="shared" si="1"/>
        <v>84</v>
      </c>
      <c r="AG21" s="216"/>
      <c r="AH21" s="14"/>
      <c r="AI21" s="14"/>
      <c r="AJ21" s="14"/>
      <c r="AK21" s="14"/>
      <c r="AL21" s="14"/>
      <c r="AM21" s="14"/>
      <c r="AN21" s="14"/>
      <c r="AO21" s="14"/>
    </row>
    <row r="22" ht="18.75" customHeight="1">
      <c r="A22" s="29">
        <v>63.0</v>
      </c>
      <c r="B22" s="30">
        <v>4015.0</v>
      </c>
      <c r="C22" s="203" t="s">
        <v>1187</v>
      </c>
      <c r="D22" s="216"/>
      <c r="E22" s="216"/>
      <c r="F22" s="481"/>
      <c r="G22" s="219" t="s">
        <v>542</v>
      </c>
      <c r="H22" s="207" t="s">
        <v>17</v>
      </c>
      <c r="I22" s="208">
        <v>209.0</v>
      </c>
      <c r="J22" s="209"/>
      <c r="K22" s="210" t="s">
        <v>40</v>
      </c>
      <c r="L22" s="210"/>
      <c r="M22" s="210"/>
      <c r="N22" s="210"/>
      <c r="O22" s="210"/>
      <c r="P22" s="210"/>
      <c r="Q22" s="210"/>
      <c r="R22" s="210"/>
      <c r="S22" s="210"/>
      <c r="T22" s="210"/>
      <c r="U22" s="210"/>
      <c r="V22" s="210"/>
      <c r="W22" s="210"/>
      <c r="X22" s="210"/>
      <c r="Y22" s="210"/>
      <c r="Z22" s="210"/>
      <c r="AA22" s="210"/>
      <c r="AB22" s="210"/>
      <c r="AC22" s="210"/>
      <c r="AD22" s="213"/>
      <c r="AE22" s="214"/>
      <c r="AF22" s="114">
        <f t="shared" si="1"/>
        <v>209</v>
      </c>
      <c r="AG22" s="216"/>
      <c r="AH22" s="14"/>
      <c r="AI22" s="14"/>
      <c r="AJ22" s="14"/>
      <c r="AK22" s="14"/>
      <c r="AL22" s="14"/>
      <c r="AM22" s="14"/>
      <c r="AN22" s="14"/>
      <c r="AO22" s="14"/>
    </row>
    <row r="23" ht="18.75" customHeight="1">
      <c r="A23" s="29">
        <v>63.0</v>
      </c>
      <c r="B23" s="30">
        <v>4016.0</v>
      </c>
      <c r="C23" s="203" t="s">
        <v>1189</v>
      </c>
      <c r="D23" s="216"/>
      <c r="E23" s="216"/>
      <c r="F23" s="481"/>
      <c r="G23" s="14"/>
      <c r="H23" s="207" t="s">
        <v>1165</v>
      </c>
      <c r="I23" s="208">
        <v>139.0</v>
      </c>
      <c r="J23" s="209"/>
      <c r="K23" s="210" t="s">
        <v>40</v>
      </c>
      <c r="L23" s="210"/>
      <c r="M23" s="210"/>
      <c r="N23" s="210"/>
      <c r="O23" s="210"/>
      <c r="P23" s="210"/>
      <c r="Q23" s="210"/>
      <c r="R23" s="210"/>
      <c r="S23" s="210"/>
      <c r="T23" s="210"/>
      <c r="U23" s="210"/>
      <c r="V23" s="210"/>
      <c r="W23" s="210"/>
      <c r="X23" s="210"/>
      <c r="Y23" s="210"/>
      <c r="Z23" s="210"/>
      <c r="AA23" s="210"/>
      <c r="AB23" s="210"/>
      <c r="AC23" s="210"/>
      <c r="AD23" s="213"/>
      <c r="AE23" s="214"/>
      <c r="AF23" s="114">
        <f t="shared" si="1"/>
        <v>139</v>
      </c>
      <c r="AG23" s="216"/>
      <c r="AH23" s="14"/>
      <c r="AI23" s="14"/>
      <c r="AJ23" s="14"/>
      <c r="AK23" s="14"/>
      <c r="AL23" s="14"/>
      <c r="AM23" s="14"/>
      <c r="AN23" s="14"/>
      <c r="AO23" s="14"/>
    </row>
    <row r="24" ht="18.75" customHeight="1">
      <c r="A24" s="29">
        <v>63.0</v>
      </c>
      <c r="B24" s="30">
        <v>4017.0</v>
      </c>
      <c r="C24" s="203" t="s">
        <v>1190</v>
      </c>
      <c r="D24" s="216"/>
      <c r="E24" s="216"/>
      <c r="F24" s="483"/>
      <c r="G24" s="14"/>
      <c r="H24" s="207" t="s">
        <v>1168</v>
      </c>
      <c r="I24" s="208">
        <v>84.0</v>
      </c>
      <c r="J24" s="209"/>
      <c r="K24" s="210" t="s">
        <v>40</v>
      </c>
      <c r="L24" s="210"/>
      <c r="M24" s="210"/>
      <c r="N24" s="210"/>
      <c r="O24" s="210"/>
      <c r="P24" s="210"/>
      <c r="Q24" s="210"/>
      <c r="R24" s="210"/>
      <c r="S24" s="210"/>
      <c r="T24" s="210"/>
      <c r="U24" s="210"/>
      <c r="V24" s="210"/>
      <c r="W24" s="210"/>
      <c r="X24" s="210"/>
      <c r="Y24" s="210"/>
      <c r="Z24" s="210"/>
      <c r="AA24" s="210"/>
      <c r="AB24" s="210"/>
      <c r="AC24" s="210"/>
      <c r="AD24" s="213"/>
      <c r="AE24" s="214"/>
      <c r="AF24" s="114">
        <f t="shared" si="1"/>
        <v>84</v>
      </c>
      <c r="AG24" s="216"/>
      <c r="AH24" s="14"/>
      <c r="AI24" s="14"/>
      <c r="AJ24" s="14"/>
      <c r="AK24" s="14"/>
      <c r="AL24" s="14"/>
      <c r="AM24" s="14"/>
      <c r="AN24" s="14"/>
      <c r="AO24" s="14"/>
    </row>
    <row r="25" ht="18.75" customHeight="1">
      <c r="A25" s="29">
        <v>63.0</v>
      </c>
      <c r="B25" s="30">
        <v>4018.0</v>
      </c>
      <c r="C25" s="203" t="s">
        <v>1191</v>
      </c>
      <c r="D25" s="216"/>
      <c r="E25" s="216"/>
      <c r="F25" s="224" t="s">
        <v>759</v>
      </c>
      <c r="G25" s="225"/>
      <c r="H25" s="207" t="s">
        <v>1192</v>
      </c>
      <c r="I25" s="208">
        <v>418.0</v>
      </c>
      <c r="J25" s="209"/>
      <c r="K25" s="210" t="s">
        <v>40</v>
      </c>
      <c r="L25" s="210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0"/>
      <c r="X25" s="210"/>
      <c r="Y25" s="210"/>
      <c r="Z25" s="210"/>
      <c r="AA25" s="210"/>
      <c r="AB25" s="210"/>
      <c r="AC25" s="210"/>
      <c r="AD25" s="213"/>
      <c r="AE25" s="214"/>
      <c r="AF25" s="114">
        <f t="shared" si="1"/>
        <v>418</v>
      </c>
      <c r="AG25" s="216"/>
      <c r="AH25" s="14"/>
      <c r="AI25" s="14"/>
      <c r="AJ25" s="14"/>
      <c r="AK25" s="14"/>
      <c r="AL25" s="14"/>
      <c r="AM25" s="14"/>
      <c r="AN25" s="14"/>
      <c r="AO25" s="14"/>
    </row>
    <row r="26" ht="18.75" customHeight="1">
      <c r="A26" s="29">
        <v>63.0</v>
      </c>
      <c r="B26" s="30">
        <v>4019.0</v>
      </c>
      <c r="C26" s="203" t="s">
        <v>1195</v>
      </c>
      <c r="D26" s="216"/>
      <c r="E26" s="216"/>
      <c r="F26" s="127"/>
      <c r="G26" s="144"/>
      <c r="H26" s="37" t="s">
        <v>1196</v>
      </c>
      <c r="I26" s="208">
        <v>348.0</v>
      </c>
      <c r="J26" s="209"/>
      <c r="K26" s="210" t="s">
        <v>40</v>
      </c>
      <c r="L26" s="210"/>
      <c r="M26" s="210"/>
      <c r="N26" s="210"/>
      <c r="O26" s="210"/>
      <c r="P26" s="210"/>
      <c r="Q26" s="210"/>
      <c r="R26" s="210"/>
      <c r="S26" s="210"/>
      <c r="T26" s="210"/>
      <c r="U26" s="210"/>
      <c r="V26" s="210"/>
      <c r="W26" s="210"/>
      <c r="X26" s="210"/>
      <c r="Y26" s="210"/>
      <c r="Z26" s="210"/>
      <c r="AA26" s="210"/>
      <c r="AB26" s="210"/>
      <c r="AC26" s="210"/>
      <c r="AD26" s="213"/>
      <c r="AE26" s="214"/>
      <c r="AF26" s="114">
        <f t="shared" si="1"/>
        <v>348</v>
      </c>
      <c r="AG26" s="216"/>
      <c r="AH26" s="14"/>
      <c r="AI26" s="14"/>
      <c r="AJ26" s="14"/>
      <c r="AK26" s="14"/>
      <c r="AL26" s="14"/>
      <c r="AM26" s="14"/>
      <c r="AN26" s="14"/>
      <c r="AO26" s="14"/>
    </row>
    <row r="27" ht="18.75" customHeight="1">
      <c r="A27" s="29">
        <v>63.0</v>
      </c>
      <c r="B27" s="30">
        <v>4020.0</v>
      </c>
      <c r="C27" s="203" t="s">
        <v>1198</v>
      </c>
      <c r="D27" s="216"/>
      <c r="E27" s="216"/>
      <c r="F27" s="127"/>
      <c r="G27" s="144"/>
      <c r="H27" s="37" t="s">
        <v>1199</v>
      </c>
      <c r="I27" s="208">
        <v>299.0</v>
      </c>
      <c r="J27" s="209"/>
      <c r="K27" s="210" t="s">
        <v>40</v>
      </c>
      <c r="L27" s="210"/>
      <c r="M27" s="210"/>
      <c r="N27" s="210"/>
      <c r="O27" s="210"/>
      <c r="P27" s="210"/>
      <c r="Q27" s="210"/>
      <c r="R27" s="210"/>
      <c r="S27" s="210"/>
      <c r="T27" s="210"/>
      <c r="U27" s="210"/>
      <c r="V27" s="210"/>
      <c r="W27" s="210"/>
      <c r="X27" s="210"/>
      <c r="Y27" s="210"/>
      <c r="Z27" s="210"/>
      <c r="AA27" s="210"/>
      <c r="AB27" s="210"/>
      <c r="AC27" s="210"/>
      <c r="AD27" s="213"/>
      <c r="AE27" s="214"/>
      <c r="AF27" s="114">
        <f t="shared" si="1"/>
        <v>299</v>
      </c>
      <c r="AG27" s="216"/>
      <c r="AH27" s="14"/>
      <c r="AI27" s="14"/>
      <c r="AJ27" s="14"/>
      <c r="AK27" s="14"/>
      <c r="AL27" s="14"/>
      <c r="AM27" s="14"/>
      <c r="AN27" s="14"/>
      <c r="AO27" s="14"/>
    </row>
    <row r="28" ht="18.75" customHeight="1">
      <c r="A28" s="29">
        <v>63.0</v>
      </c>
      <c r="B28" s="30">
        <v>4021.0</v>
      </c>
      <c r="C28" s="203" t="s">
        <v>1201</v>
      </c>
      <c r="D28" s="216"/>
      <c r="E28" s="216"/>
      <c r="F28" s="127"/>
      <c r="G28" s="144"/>
      <c r="H28" s="37" t="s">
        <v>1202</v>
      </c>
      <c r="I28" s="208">
        <v>261.0</v>
      </c>
      <c r="J28" s="209"/>
      <c r="K28" s="210" t="s">
        <v>40</v>
      </c>
      <c r="L28" s="210"/>
      <c r="M28" s="210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10"/>
      <c r="Z28" s="210"/>
      <c r="AA28" s="210"/>
      <c r="AB28" s="210"/>
      <c r="AC28" s="210"/>
      <c r="AD28" s="213"/>
      <c r="AE28" s="214"/>
      <c r="AF28" s="114">
        <f t="shared" si="1"/>
        <v>261</v>
      </c>
      <c r="AG28" s="216"/>
      <c r="AH28" s="14"/>
      <c r="AI28" s="14"/>
      <c r="AJ28" s="14"/>
      <c r="AK28" s="14"/>
      <c r="AL28" s="14"/>
      <c r="AM28" s="14"/>
      <c r="AN28" s="14"/>
      <c r="AO28" s="14"/>
    </row>
    <row r="29" ht="18.75" customHeight="1">
      <c r="A29" s="29">
        <v>63.0</v>
      </c>
      <c r="B29" s="30">
        <v>4022.0</v>
      </c>
      <c r="C29" s="203" t="s">
        <v>1204</v>
      </c>
      <c r="D29" s="216"/>
      <c r="E29" s="216"/>
      <c r="F29" s="127"/>
      <c r="G29" s="144"/>
      <c r="H29" s="37" t="s">
        <v>1205</v>
      </c>
      <c r="I29" s="208">
        <v>232.0</v>
      </c>
      <c r="J29" s="209"/>
      <c r="K29" s="210" t="s">
        <v>40</v>
      </c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10"/>
      <c r="Z29" s="210"/>
      <c r="AA29" s="210"/>
      <c r="AB29" s="210"/>
      <c r="AC29" s="210"/>
      <c r="AD29" s="213"/>
      <c r="AE29" s="214"/>
      <c r="AF29" s="114">
        <f t="shared" si="1"/>
        <v>232</v>
      </c>
      <c r="AG29" s="216"/>
      <c r="AH29" s="14"/>
      <c r="AI29" s="14"/>
      <c r="AJ29" s="14"/>
      <c r="AK29" s="14"/>
      <c r="AL29" s="14"/>
      <c r="AM29" s="14"/>
      <c r="AN29" s="14"/>
      <c r="AO29" s="14"/>
    </row>
    <row r="30" ht="18.75" customHeight="1">
      <c r="A30" s="29">
        <v>63.0</v>
      </c>
      <c r="B30" s="30">
        <v>4023.0</v>
      </c>
      <c r="C30" s="203" t="s">
        <v>1207</v>
      </c>
      <c r="D30" s="216"/>
      <c r="E30" s="216"/>
      <c r="F30" s="127"/>
      <c r="G30" s="144"/>
      <c r="H30" s="207" t="s">
        <v>1208</v>
      </c>
      <c r="I30" s="208">
        <v>209.0</v>
      </c>
      <c r="J30" s="209"/>
      <c r="K30" s="210" t="s">
        <v>40</v>
      </c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10"/>
      <c r="Z30" s="210"/>
      <c r="AA30" s="210"/>
      <c r="AB30" s="210"/>
      <c r="AC30" s="210"/>
      <c r="AD30" s="213"/>
      <c r="AE30" s="214"/>
      <c r="AF30" s="114">
        <f t="shared" si="1"/>
        <v>209</v>
      </c>
      <c r="AG30" s="216"/>
      <c r="AH30" s="14"/>
      <c r="AI30" s="14"/>
      <c r="AJ30" s="14"/>
      <c r="AK30" s="14"/>
      <c r="AL30" s="14"/>
      <c r="AM30" s="14"/>
      <c r="AN30" s="14"/>
      <c r="AO30" s="14"/>
    </row>
    <row r="31" ht="18.75" customHeight="1">
      <c r="A31" s="29">
        <v>63.0</v>
      </c>
      <c r="B31" s="30">
        <v>4024.0</v>
      </c>
      <c r="C31" s="203" t="s">
        <v>1210</v>
      </c>
      <c r="D31" s="216"/>
      <c r="E31" s="216"/>
      <c r="F31" s="20"/>
      <c r="G31" s="200"/>
      <c r="H31" s="207" t="s">
        <v>1211</v>
      </c>
      <c r="I31" s="208">
        <v>139.0</v>
      </c>
      <c r="J31" s="209"/>
      <c r="K31" s="210" t="s">
        <v>40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210"/>
      <c r="AB31" s="210"/>
      <c r="AC31" s="210"/>
      <c r="AD31" s="213"/>
      <c r="AE31" s="214"/>
      <c r="AF31" s="114">
        <f t="shared" si="1"/>
        <v>139</v>
      </c>
      <c r="AG31" s="216"/>
      <c r="AH31" s="14"/>
      <c r="AI31" s="14"/>
      <c r="AJ31" s="14"/>
      <c r="AK31" s="14"/>
      <c r="AL31" s="14"/>
      <c r="AM31" s="14"/>
      <c r="AN31" s="14"/>
      <c r="AO31" s="14"/>
    </row>
    <row r="32" ht="18.75" customHeight="1">
      <c r="A32" s="29">
        <v>63.0</v>
      </c>
      <c r="B32" s="30">
        <v>4025.0</v>
      </c>
      <c r="C32" s="203" t="s">
        <v>1213</v>
      </c>
      <c r="D32" s="216"/>
      <c r="E32" s="216"/>
      <c r="F32" s="224" t="s">
        <v>851</v>
      </c>
      <c r="G32" s="225"/>
      <c r="H32" s="227" t="s">
        <v>1192</v>
      </c>
      <c r="I32" s="208">
        <v>418.0</v>
      </c>
      <c r="J32" s="209"/>
      <c r="K32" s="210" t="s">
        <v>40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10"/>
      <c r="Z32" s="210"/>
      <c r="AA32" s="210"/>
      <c r="AB32" s="210"/>
      <c r="AC32" s="210"/>
      <c r="AD32" s="213"/>
      <c r="AE32" s="214"/>
      <c r="AF32" s="114">
        <f t="shared" si="1"/>
        <v>418</v>
      </c>
      <c r="AG32" s="216"/>
      <c r="AH32" s="14"/>
      <c r="AI32" s="14"/>
      <c r="AJ32" s="14"/>
      <c r="AK32" s="14"/>
      <c r="AL32" s="14"/>
      <c r="AM32" s="14"/>
      <c r="AN32" s="14"/>
      <c r="AO32" s="14"/>
    </row>
    <row r="33" ht="18.75" customHeight="1">
      <c r="A33" s="29">
        <v>63.0</v>
      </c>
      <c r="B33" s="30">
        <v>4026.0</v>
      </c>
      <c r="C33" s="203" t="s">
        <v>1214</v>
      </c>
      <c r="D33" s="216"/>
      <c r="E33" s="216"/>
      <c r="F33" s="127"/>
      <c r="G33" s="144"/>
      <c r="H33" s="37" t="s">
        <v>1196</v>
      </c>
      <c r="I33" s="208">
        <v>348.0</v>
      </c>
      <c r="J33" s="209"/>
      <c r="K33" s="210" t="s">
        <v>40</v>
      </c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210"/>
      <c r="AD33" s="213"/>
      <c r="AE33" s="214"/>
      <c r="AF33" s="114">
        <f t="shared" si="1"/>
        <v>348</v>
      </c>
      <c r="AG33" s="216"/>
      <c r="AH33" s="14"/>
      <c r="AI33" s="14"/>
      <c r="AJ33" s="14"/>
      <c r="AK33" s="14"/>
      <c r="AL33" s="14"/>
      <c r="AM33" s="14"/>
      <c r="AN33" s="14"/>
      <c r="AO33" s="14"/>
    </row>
    <row r="34" ht="18.75" customHeight="1">
      <c r="A34" s="29">
        <v>63.0</v>
      </c>
      <c r="B34" s="30">
        <v>4027.0</v>
      </c>
      <c r="C34" s="203" t="s">
        <v>1215</v>
      </c>
      <c r="D34" s="216"/>
      <c r="E34" s="216"/>
      <c r="F34" s="127"/>
      <c r="G34" s="144"/>
      <c r="H34" s="37" t="s">
        <v>1199</v>
      </c>
      <c r="I34" s="208">
        <v>299.0</v>
      </c>
      <c r="J34" s="209"/>
      <c r="K34" s="210" t="s">
        <v>40</v>
      </c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10"/>
      <c r="Z34" s="210"/>
      <c r="AA34" s="210"/>
      <c r="AB34" s="210"/>
      <c r="AC34" s="210"/>
      <c r="AD34" s="213"/>
      <c r="AE34" s="214"/>
      <c r="AF34" s="114">
        <f t="shared" si="1"/>
        <v>299</v>
      </c>
      <c r="AG34" s="216"/>
      <c r="AH34" s="14"/>
      <c r="AI34" s="14"/>
      <c r="AJ34" s="14"/>
      <c r="AK34" s="14"/>
      <c r="AL34" s="14"/>
      <c r="AM34" s="14"/>
      <c r="AN34" s="14"/>
      <c r="AO34" s="14"/>
    </row>
    <row r="35" ht="18.75" customHeight="1">
      <c r="A35" s="29">
        <v>63.0</v>
      </c>
      <c r="B35" s="30">
        <v>4028.0</v>
      </c>
      <c r="C35" s="203" t="s">
        <v>1216</v>
      </c>
      <c r="D35" s="216"/>
      <c r="E35" s="216"/>
      <c r="F35" s="127"/>
      <c r="G35" s="144"/>
      <c r="H35" s="37" t="s">
        <v>1202</v>
      </c>
      <c r="I35" s="208">
        <v>261.0</v>
      </c>
      <c r="J35" s="209"/>
      <c r="K35" s="210" t="s">
        <v>40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210"/>
      <c r="AB35" s="210"/>
      <c r="AC35" s="210"/>
      <c r="AD35" s="213"/>
      <c r="AE35" s="214"/>
      <c r="AF35" s="114">
        <f t="shared" si="1"/>
        <v>261</v>
      </c>
      <c r="AG35" s="216"/>
      <c r="AH35" s="14"/>
      <c r="AI35" s="14"/>
      <c r="AJ35" s="14"/>
      <c r="AK35" s="14"/>
      <c r="AL35" s="14"/>
      <c r="AM35" s="14"/>
      <c r="AN35" s="14"/>
      <c r="AO35" s="14"/>
    </row>
    <row r="36" ht="18.75" customHeight="1">
      <c r="A36" s="29">
        <v>63.0</v>
      </c>
      <c r="B36" s="30">
        <v>4029.0</v>
      </c>
      <c r="C36" s="203" t="s">
        <v>1217</v>
      </c>
      <c r="D36" s="216"/>
      <c r="E36" s="216"/>
      <c r="F36" s="127"/>
      <c r="G36" s="144"/>
      <c r="H36" s="37" t="s">
        <v>1205</v>
      </c>
      <c r="I36" s="208">
        <v>232.0</v>
      </c>
      <c r="J36" s="209"/>
      <c r="K36" s="210" t="s">
        <v>40</v>
      </c>
      <c r="L36" s="210"/>
      <c r="M36" s="210"/>
      <c r="N36" s="210"/>
      <c r="O36" s="210"/>
      <c r="P36" s="210"/>
      <c r="Q36" s="210"/>
      <c r="R36" s="210"/>
      <c r="S36" s="210"/>
      <c r="T36" s="210"/>
      <c r="U36" s="210"/>
      <c r="V36" s="210"/>
      <c r="W36" s="210"/>
      <c r="X36" s="210"/>
      <c r="Y36" s="210"/>
      <c r="Z36" s="210"/>
      <c r="AA36" s="210"/>
      <c r="AB36" s="210"/>
      <c r="AC36" s="210"/>
      <c r="AD36" s="213"/>
      <c r="AE36" s="214"/>
      <c r="AF36" s="114">
        <f t="shared" si="1"/>
        <v>232</v>
      </c>
      <c r="AG36" s="216"/>
      <c r="AH36" s="14"/>
      <c r="AI36" s="14"/>
      <c r="AJ36" s="14"/>
      <c r="AK36" s="14"/>
      <c r="AL36" s="14"/>
      <c r="AM36" s="14"/>
      <c r="AN36" s="14"/>
      <c r="AO36" s="14"/>
    </row>
    <row r="37" ht="18.75" customHeight="1">
      <c r="A37" s="29">
        <v>63.0</v>
      </c>
      <c r="B37" s="30">
        <v>4030.0</v>
      </c>
      <c r="C37" s="203" t="s">
        <v>1218</v>
      </c>
      <c r="D37" s="216"/>
      <c r="E37" s="216"/>
      <c r="F37" s="127"/>
      <c r="G37" s="144"/>
      <c r="H37" s="207" t="s">
        <v>1208</v>
      </c>
      <c r="I37" s="208">
        <v>209.0</v>
      </c>
      <c r="J37" s="209"/>
      <c r="K37" s="210" t="s">
        <v>40</v>
      </c>
      <c r="L37" s="210"/>
      <c r="M37" s="210"/>
      <c r="N37" s="210"/>
      <c r="O37" s="210"/>
      <c r="P37" s="210"/>
      <c r="Q37" s="210"/>
      <c r="R37" s="210"/>
      <c r="S37" s="210"/>
      <c r="T37" s="210"/>
      <c r="U37" s="210"/>
      <c r="V37" s="210"/>
      <c r="W37" s="210"/>
      <c r="X37" s="210"/>
      <c r="Y37" s="210"/>
      <c r="Z37" s="210"/>
      <c r="AA37" s="210"/>
      <c r="AB37" s="210"/>
      <c r="AC37" s="210"/>
      <c r="AD37" s="213"/>
      <c r="AE37" s="214"/>
      <c r="AF37" s="114">
        <f t="shared" si="1"/>
        <v>209</v>
      </c>
      <c r="AG37" s="216"/>
      <c r="AH37" s="14"/>
      <c r="AI37" s="14"/>
      <c r="AJ37" s="14"/>
      <c r="AK37" s="14"/>
      <c r="AL37" s="14"/>
      <c r="AM37" s="14"/>
      <c r="AN37" s="14"/>
      <c r="AO37" s="14"/>
    </row>
    <row r="38" ht="18.75" customHeight="1">
      <c r="A38" s="29">
        <v>63.0</v>
      </c>
      <c r="B38" s="30">
        <v>4031.0</v>
      </c>
      <c r="C38" s="203" t="s">
        <v>1219</v>
      </c>
      <c r="D38" s="216"/>
      <c r="E38" s="218"/>
      <c r="F38" s="20"/>
      <c r="G38" s="200"/>
      <c r="H38" s="207" t="s">
        <v>1211</v>
      </c>
      <c r="I38" s="208">
        <v>139.0</v>
      </c>
      <c r="J38" s="209"/>
      <c r="K38" s="210" t="s">
        <v>40</v>
      </c>
      <c r="L38" s="210"/>
      <c r="M38" s="210"/>
      <c r="N38" s="210"/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  <c r="Z38" s="210"/>
      <c r="AA38" s="210"/>
      <c r="AB38" s="210"/>
      <c r="AC38" s="210"/>
      <c r="AD38" s="213"/>
      <c r="AE38" s="214"/>
      <c r="AF38" s="114">
        <f t="shared" si="1"/>
        <v>139</v>
      </c>
      <c r="AG38" s="216"/>
      <c r="AH38" s="14"/>
      <c r="AI38" s="14"/>
      <c r="AJ38" s="14"/>
      <c r="AK38" s="14"/>
      <c r="AL38" s="14"/>
      <c r="AM38" s="14"/>
      <c r="AN38" s="14"/>
      <c r="AO38" s="14"/>
    </row>
    <row r="39" ht="18.75" customHeight="1">
      <c r="A39" s="29">
        <v>63.0</v>
      </c>
      <c r="B39" s="30">
        <v>4040.0</v>
      </c>
      <c r="C39" s="203" t="s">
        <v>1220</v>
      </c>
      <c r="D39" s="228"/>
      <c r="E39" s="205" t="s">
        <v>1221</v>
      </c>
      <c r="F39" s="206" t="s">
        <v>15</v>
      </c>
      <c r="G39" s="63" t="s">
        <v>1160</v>
      </c>
      <c r="H39" s="207" t="s">
        <v>17</v>
      </c>
      <c r="I39" s="208">
        <v>155.0</v>
      </c>
      <c r="J39" s="209"/>
      <c r="K39" s="210" t="s">
        <v>40</v>
      </c>
      <c r="L39" s="210"/>
      <c r="M39" s="210"/>
      <c r="N39" s="210"/>
      <c r="O39" s="210"/>
      <c r="P39" s="210"/>
      <c r="Q39" s="210"/>
      <c r="R39" s="210"/>
      <c r="S39" s="210"/>
      <c r="T39" s="210"/>
      <c r="U39" s="210"/>
      <c r="V39" s="210"/>
      <c r="W39" s="210"/>
      <c r="X39" s="210"/>
      <c r="Y39" s="210"/>
      <c r="Z39" s="210"/>
      <c r="AA39" s="210"/>
      <c r="AB39" s="210"/>
      <c r="AC39" s="210"/>
      <c r="AD39" s="213"/>
      <c r="AE39" s="214"/>
      <c r="AF39" s="114">
        <f t="shared" si="1"/>
        <v>155</v>
      </c>
      <c r="AG39" s="216"/>
      <c r="AH39" s="14"/>
      <c r="AI39" s="14"/>
      <c r="AJ39" s="14"/>
      <c r="AK39" s="14"/>
      <c r="AL39" s="14"/>
      <c r="AM39" s="14"/>
      <c r="AN39" s="14"/>
      <c r="AO39" s="14"/>
    </row>
    <row r="40" ht="18.75" customHeight="1">
      <c r="A40" s="29">
        <v>63.0</v>
      </c>
      <c r="B40" s="30">
        <v>4041.0</v>
      </c>
      <c r="C40" s="203" t="s">
        <v>1224</v>
      </c>
      <c r="D40" s="216"/>
      <c r="E40" s="216"/>
      <c r="F40" s="481"/>
      <c r="G40" s="63"/>
      <c r="H40" s="207" t="s">
        <v>1165</v>
      </c>
      <c r="I40" s="208">
        <v>103.0</v>
      </c>
      <c r="J40" s="209"/>
      <c r="K40" s="210" t="s">
        <v>40</v>
      </c>
      <c r="L40" s="210"/>
      <c r="M40" s="210"/>
      <c r="N40" s="210"/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210"/>
      <c r="Z40" s="210"/>
      <c r="AA40" s="210"/>
      <c r="AB40" s="210"/>
      <c r="AC40" s="210"/>
      <c r="AD40" s="213"/>
      <c r="AE40" s="214"/>
      <c r="AF40" s="114">
        <f t="shared" si="1"/>
        <v>103</v>
      </c>
      <c r="AG40" s="216"/>
      <c r="AH40" s="14"/>
      <c r="AI40" s="14"/>
      <c r="AJ40" s="14"/>
      <c r="AK40" s="14"/>
      <c r="AL40" s="14"/>
      <c r="AM40" s="14"/>
      <c r="AN40" s="14"/>
      <c r="AO40" s="14"/>
    </row>
    <row r="41" ht="18.75" customHeight="1">
      <c r="A41" s="29">
        <v>63.0</v>
      </c>
      <c r="B41" s="30">
        <v>4042.0</v>
      </c>
      <c r="C41" s="203" t="s">
        <v>1225</v>
      </c>
      <c r="D41" s="216"/>
      <c r="E41" s="216"/>
      <c r="F41" s="481"/>
      <c r="G41" s="140"/>
      <c r="H41" s="207" t="s">
        <v>1168</v>
      </c>
      <c r="I41" s="208">
        <v>62.0</v>
      </c>
      <c r="J41" s="209"/>
      <c r="K41" s="210" t="s">
        <v>40</v>
      </c>
      <c r="L41" s="210"/>
      <c r="M41" s="210"/>
      <c r="N41" s="210"/>
      <c r="O41" s="210"/>
      <c r="P41" s="210"/>
      <c r="Q41" s="210"/>
      <c r="R41" s="210"/>
      <c r="S41" s="210"/>
      <c r="T41" s="210"/>
      <c r="U41" s="210"/>
      <c r="V41" s="210"/>
      <c r="W41" s="210"/>
      <c r="X41" s="210"/>
      <c r="Y41" s="210"/>
      <c r="Z41" s="210"/>
      <c r="AA41" s="210"/>
      <c r="AB41" s="210"/>
      <c r="AC41" s="210"/>
      <c r="AD41" s="213"/>
      <c r="AE41" s="214"/>
      <c r="AF41" s="114">
        <f t="shared" si="1"/>
        <v>62</v>
      </c>
      <c r="AG41" s="216"/>
      <c r="AH41" s="14"/>
      <c r="AI41" s="14"/>
      <c r="AJ41" s="14"/>
      <c r="AK41" s="14"/>
      <c r="AL41" s="14"/>
      <c r="AM41" s="14"/>
      <c r="AN41" s="14"/>
      <c r="AO41" s="14"/>
    </row>
    <row r="42" ht="18.75" customHeight="1">
      <c r="A42" s="29">
        <v>63.0</v>
      </c>
      <c r="B42" s="30">
        <v>4043.0</v>
      </c>
      <c r="C42" s="203" t="s">
        <v>1226</v>
      </c>
      <c r="D42" s="216"/>
      <c r="E42" s="216"/>
      <c r="F42" s="105"/>
      <c r="G42" s="217" t="s">
        <v>1171</v>
      </c>
      <c r="H42" s="207" t="s">
        <v>17</v>
      </c>
      <c r="I42" s="208">
        <v>155.0</v>
      </c>
      <c r="J42" s="209"/>
      <c r="K42" s="210" t="s">
        <v>40</v>
      </c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210"/>
      <c r="Z42" s="210"/>
      <c r="AA42" s="210"/>
      <c r="AB42" s="210"/>
      <c r="AC42" s="210"/>
      <c r="AD42" s="213"/>
      <c r="AE42" s="214"/>
      <c r="AF42" s="114">
        <f t="shared" si="1"/>
        <v>155</v>
      </c>
      <c r="AG42" s="216"/>
      <c r="AH42" s="14"/>
      <c r="AI42" s="14"/>
      <c r="AJ42" s="14"/>
      <c r="AK42" s="14"/>
      <c r="AL42" s="14"/>
      <c r="AM42" s="14"/>
      <c r="AN42" s="14"/>
      <c r="AO42" s="14"/>
    </row>
    <row r="43" ht="18.75" customHeight="1">
      <c r="A43" s="29">
        <v>63.0</v>
      </c>
      <c r="B43" s="30">
        <v>4044.0</v>
      </c>
      <c r="C43" s="203" t="s">
        <v>1227</v>
      </c>
      <c r="D43" s="216"/>
      <c r="E43" s="216"/>
      <c r="F43" s="105"/>
      <c r="G43" s="105"/>
      <c r="H43" s="207" t="s">
        <v>1165</v>
      </c>
      <c r="I43" s="208">
        <v>103.0</v>
      </c>
      <c r="J43" s="209"/>
      <c r="K43" s="210" t="s">
        <v>40</v>
      </c>
      <c r="L43" s="210"/>
      <c r="M43" s="210"/>
      <c r="N43" s="210"/>
      <c r="O43" s="210"/>
      <c r="P43" s="210"/>
      <c r="Q43" s="210"/>
      <c r="R43" s="210"/>
      <c r="S43" s="210"/>
      <c r="T43" s="210"/>
      <c r="U43" s="210"/>
      <c r="V43" s="210"/>
      <c r="W43" s="210"/>
      <c r="X43" s="210"/>
      <c r="Y43" s="210"/>
      <c r="Z43" s="210"/>
      <c r="AA43" s="210"/>
      <c r="AB43" s="210"/>
      <c r="AC43" s="210"/>
      <c r="AD43" s="213"/>
      <c r="AE43" s="214"/>
      <c r="AF43" s="114">
        <f t="shared" si="1"/>
        <v>103</v>
      </c>
      <c r="AG43" s="216"/>
      <c r="AH43" s="14"/>
      <c r="AI43" s="14"/>
      <c r="AJ43" s="14"/>
      <c r="AK43" s="14"/>
      <c r="AL43" s="14"/>
      <c r="AM43" s="14"/>
      <c r="AN43" s="14"/>
      <c r="AO43" s="14"/>
    </row>
    <row r="44" ht="18.75" customHeight="1">
      <c r="A44" s="29">
        <v>63.0</v>
      </c>
      <c r="B44" s="30">
        <v>4045.0</v>
      </c>
      <c r="C44" s="203" t="s">
        <v>1228</v>
      </c>
      <c r="D44" s="216"/>
      <c r="E44" s="216"/>
      <c r="F44" s="216"/>
      <c r="G44" s="218"/>
      <c r="H44" s="207" t="s">
        <v>1168</v>
      </c>
      <c r="I44" s="208">
        <v>62.0</v>
      </c>
      <c r="J44" s="209"/>
      <c r="K44" s="210" t="s">
        <v>40</v>
      </c>
      <c r="L44" s="210"/>
      <c r="M44" s="210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210"/>
      <c r="Z44" s="210"/>
      <c r="AA44" s="210"/>
      <c r="AB44" s="210"/>
      <c r="AC44" s="210"/>
      <c r="AD44" s="213"/>
      <c r="AE44" s="214"/>
      <c r="AF44" s="114">
        <f t="shared" si="1"/>
        <v>62</v>
      </c>
      <c r="AG44" s="216"/>
      <c r="AH44" s="14"/>
      <c r="AI44" s="14"/>
      <c r="AJ44" s="14"/>
      <c r="AK44" s="14"/>
      <c r="AL44" s="14"/>
      <c r="AM44" s="14"/>
      <c r="AN44" s="14"/>
      <c r="AO44" s="14"/>
    </row>
    <row r="45" ht="18.75" customHeight="1">
      <c r="A45" s="29">
        <v>63.0</v>
      </c>
      <c r="B45" s="30">
        <v>4046.0</v>
      </c>
      <c r="C45" s="203" t="s">
        <v>1229</v>
      </c>
      <c r="D45" s="216"/>
      <c r="E45" s="216"/>
      <c r="F45" s="216"/>
      <c r="G45" s="219" t="s">
        <v>1175</v>
      </c>
      <c r="H45" s="207" t="s">
        <v>17</v>
      </c>
      <c r="I45" s="208">
        <v>155.0</v>
      </c>
      <c r="J45" s="209"/>
      <c r="K45" s="210" t="s">
        <v>40</v>
      </c>
      <c r="L45" s="210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3"/>
      <c r="AE45" s="214"/>
      <c r="AF45" s="114">
        <f t="shared" si="1"/>
        <v>155</v>
      </c>
      <c r="AG45" s="216"/>
      <c r="AH45" s="14"/>
      <c r="AI45" s="14"/>
      <c r="AJ45" s="14"/>
      <c r="AK45" s="14"/>
      <c r="AL45" s="14"/>
      <c r="AM45" s="14"/>
      <c r="AN45" s="14"/>
      <c r="AO45" s="14"/>
    </row>
    <row r="46" ht="18.75" customHeight="1">
      <c r="A46" s="29">
        <v>63.0</v>
      </c>
      <c r="B46" s="30">
        <v>4047.0</v>
      </c>
      <c r="C46" s="203" t="s">
        <v>1230</v>
      </c>
      <c r="D46" s="216"/>
      <c r="E46" s="216"/>
      <c r="F46" s="216"/>
      <c r="G46" s="14"/>
      <c r="H46" s="207" t="s">
        <v>1165</v>
      </c>
      <c r="I46" s="208">
        <v>103.0</v>
      </c>
      <c r="J46" s="209"/>
      <c r="K46" s="210" t="s">
        <v>40</v>
      </c>
      <c r="L46" s="210"/>
      <c r="M46" s="210"/>
      <c r="N46" s="210"/>
      <c r="O46" s="210"/>
      <c r="P46" s="210"/>
      <c r="Q46" s="210"/>
      <c r="R46" s="210"/>
      <c r="S46" s="210"/>
      <c r="T46" s="210"/>
      <c r="U46" s="210"/>
      <c r="V46" s="210"/>
      <c r="W46" s="210"/>
      <c r="X46" s="210"/>
      <c r="Y46" s="210"/>
      <c r="Z46" s="210"/>
      <c r="AA46" s="210"/>
      <c r="AB46" s="210"/>
      <c r="AC46" s="210"/>
      <c r="AD46" s="213"/>
      <c r="AE46" s="214"/>
      <c r="AF46" s="114">
        <f t="shared" si="1"/>
        <v>103</v>
      </c>
      <c r="AG46" s="216"/>
      <c r="AH46" s="14"/>
      <c r="AI46" s="14"/>
      <c r="AJ46" s="14"/>
      <c r="AK46" s="14"/>
      <c r="AL46" s="14"/>
      <c r="AM46" s="14"/>
      <c r="AN46" s="14"/>
      <c r="AO46" s="14"/>
    </row>
    <row r="47" ht="18.75" customHeight="1">
      <c r="A47" s="29">
        <v>63.0</v>
      </c>
      <c r="B47" s="30">
        <v>4048.0</v>
      </c>
      <c r="C47" s="203" t="s">
        <v>1231</v>
      </c>
      <c r="D47" s="216"/>
      <c r="E47" s="216"/>
      <c r="F47" s="216"/>
      <c r="G47" s="14"/>
      <c r="H47" s="207" t="s">
        <v>1168</v>
      </c>
      <c r="I47" s="208">
        <v>62.0</v>
      </c>
      <c r="J47" s="209"/>
      <c r="K47" s="210" t="s">
        <v>40</v>
      </c>
      <c r="L47" s="210"/>
      <c r="M47" s="210"/>
      <c r="N47" s="210"/>
      <c r="O47" s="210"/>
      <c r="P47" s="210"/>
      <c r="Q47" s="210"/>
      <c r="R47" s="210"/>
      <c r="S47" s="210"/>
      <c r="T47" s="210"/>
      <c r="U47" s="210"/>
      <c r="V47" s="210"/>
      <c r="W47" s="210"/>
      <c r="X47" s="210"/>
      <c r="Y47" s="210"/>
      <c r="Z47" s="210"/>
      <c r="AA47" s="210"/>
      <c r="AB47" s="210"/>
      <c r="AC47" s="210"/>
      <c r="AD47" s="213"/>
      <c r="AE47" s="214"/>
      <c r="AF47" s="114">
        <f t="shared" si="1"/>
        <v>62</v>
      </c>
      <c r="AG47" s="216"/>
      <c r="AH47" s="14"/>
      <c r="AI47" s="14"/>
      <c r="AJ47" s="14"/>
      <c r="AK47" s="14"/>
      <c r="AL47" s="14"/>
      <c r="AM47" s="14"/>
      <c r="AN47" s="14"/>
      <c r="AO47" s="14"/>
    </row>
    <row r="48" ht="18.75" customHeight="1">
      <c r="A48" s="29">
        <v>63.0</v>
      </c>
      <c r="B48" s="30">
        <v>4049.0</v>
      </c>
      <c r="C48" s="203" t="s">
        <v>1232</v>
      </c>
      <c r="D48" s="216"/>
      <c r="E48" s="216"/>
      <c r="F48" s="216"/>
      <c r="G48" s="220" t="s">
        <v>1179</v>
      </c>
      <c r="H48" s="207" t="s">
        <v>17</v>
      </c>
      <c r="I48" s="208">
        <v>155.0</v>
      </c>
      <c r="J48" s="209"/>
      <c r="K48" s="210" t="s">
        <v>40</v>
      </c>
      <c r="L48" s="210"/>
      <c r="M48" s="210"/>
      <c r="N48" s="210"/>
      <c r="O48" s="210"/>
      <c r="P48" s="210"/>
      <c r="Q48" s="210"/>
      <c r="R48" s="210"/>
      <c r="S48" s="210"/>
      <c r="T48" s="210"/>
      <c r="U48" s="210"/>
      <c r="V48" s="210"/>
      <c r="W48" s="210"/>
      <c r="X48" s="210"/>
      <c r="Y48" s="210"/>
      <c r="Z48" s="210"/>
      <c r="AA48" s="210"/>
      <c r="AB48" s="210"/>
      <c r="AC48" s="210"/>
      <c r="AD48" s="213"/>
      <c r="AE48" s="214"/>
      <c r="AF48" s="114">
        <f t="shared" si="1"/>
        <v>155</v>
      </c>
      <c r="AG48" s="216"/>
      <c r="AH48" s="14"/>
      <c r="AI48" s="14"/>
      <c r="AJ48" s="14"/>
      <c r="AK48" s="14"/>
      <c r="AL48" s="14"/>
      <c r="AM48" s="14"/>
      <c r="AN48" s="14"/>
      <c r="AO48" s="14"/>
    </row>
    <row r="49" ht="18.75" customHeight="1">
      <c r="A49" s="29">
        <v>63.0</v>
      </c>
      <c r="B49" s="30">
        <v>4050.0</v>
      </c>
      <c r="C49" s="203" t="s">
        <v>1233</v>
      </c>
      <c r="D49" s="216"/>
      <c r="E49" s="216"/>
      <c r="F49" s="216"/>
      <c r="G49" s="216"/>
      <c r="H49" s="207" t="s">
        <v>1165</v>
      </c>
      <c r="I49" s="208">
        <v>103.0</v>
      </c>
      <c r="J49" s="209"/>
      <c r="K49" s="210" t="s">
        <v>40</v>
      </c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10"/>
      <c r="Z49" s="210"/>
      <c r="AA49" s="210"/>
      <c r="AB49" s="210"/>
      <c r="AC49" s="210"/>
      <c r="AD49" s="213"/>
      <c r="AE49" s="214"/>
      <c r="AF49" s="114">
        <f t="shared" si="1"/>
        <v>103</v>
      </c>
      <c r="AG49" s="216"/>
      <c r="AH49" s="14"/>
      <c r="AI49" s="14"/>
      <c r="AJ49" s="14"/>
      <c r="AK49" s="14"/>
      <c r="AL49" s="14"/>
      <c r="AM49" s="14"/>
      <c r="AN49" s="14"/>
      <c r="AO49" s="14"/>
    </row>
    <row r="50" ht="18.75" customHeight="1">
      <c r="A50" s="29">
        <v>63.0</v>
      </c>
      <c r="B50" s="30">
        <v>4051.0</v>
      </c>
      <c r="C50" s="203" t="s">
        <v>1234</v>
      </c>
      <c r="D50" s="216"/>
      <c r="E50" s="216"/>
      <c r="F50" s="218"/>
      <c r="G50" s="218"/>
      <c r="H50" s="207" t="s">
        <v>1168</v>
      </c>
      <c r="I50" s="208">
        <v>62.0</v>
      </c>
      <c r="J50" s="209"/>
      <c r="K50" s="210" t="s">
        <v>40</v>
      </c>
      <c r="L50" s="210"/>
      <c r="M50" s="210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210"/>
      <c r="Z50" s="210"/>
      <c r="AA50" s="210"/>
      <c r="AB50" s="210"/>
      <c r="AC50" s="210"/>
      <c r="AD50" s="213"/>
      <c r="AE50" s="214"/>
      <c r="AF50" s="114">
        <f t="shared" si="1"/>
        <v>62</v>
      </c>
      <c r="AG50" s="216"/>
      <c r="AH50" s="14"/>
      <c r="AI50" s="14"/>
      <c r="AJ50" s="14"/>
      <c r="AK50" s="14"/>
      <c r="AL50" s="14"/>
      <c r="AM50" s="14"/>
      <c r="AN50" s="14"/>
      <c r="AO50" s="14"/>
    </row>
    <row r="51" ht="18.75" customHeight="1">
      <c r="A51" s="29">
        <v>63.0</v>
      </c>
      <c r="B51" s="30">
        <v>4052.0</v>
      </c>
      <c r="C51" s="203" t="s">
        <v>1235</v>
      </c>
      <c r="D51" s="216"/>
      <c r="E51" s="216"/>
      <c r="F51" s="221" t="s">
        <v>322</v>
      </c>
      <c r="G51" s="220" t="s">
        <v>323</v>
      </c>
      <c r="H51" s="207" t="s">
        <v>17</v>
      </c>
      <c r="I51" s="208">
        <v>155.0</v>
      </c>
      <c r="J51" s="209"/>
      <c r="K51" s="210" t="s">
        <v>40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210"/>
      <c r="Z51" s="210"/>
      <c r="AA51" s="210"/>
      <c r="AB51" s="210"/>
      <c r="AC51" s="210"/>
      <c r="AD51" s="213"/>
      <c r="AE51" s="214"/>
      <c r="AF51" s="114">
        <f t="shared" si="1"/>
        <v>155</v>
      </c>
      <c r="AG51" s="216"/>
      <c r="AH51" s="14"/>
      <c r="AI51" s="14"/>
      <c r="AJ51" s="14"/>
      <c r="AK51" s="14"/>
      <c r="AL51" s="14"/>
      <c r="AM51" s="14"/>
      <c r="AN51" s="14"/>
      <c r="AO51" s="14"/>
    </row>
    <row r="52" ht="18.75" customHeight="1">
      <c r="A52" s="29">
        <v>63.0</v>
      </c>
      <c r="B52" s="30">
        <v>4053.0</v>
      </c>
      <c r="C52" s="203" t="s">
        <v>1236</v>
      </c>
      <c r="D52" s="216"/>
      <c r="E52" s="216"/>
      <c r="F52" s="481"/>
      <c r="G52" s="216"/>
      <c r="H52" s="207" t="s">
        <v>1165</v>
      </c>
      <c r="I52" s="208">
        <v>103.0</v>
      </c>
      <c r="J52" s="209"/>
      <c r="K52" s="210" t="s">
        <v>40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210"/>
      <c r="AA52" s="210"/>
      <c r="AB52" s="210"/>
      <c r="AC52" s="210"/>
      <c r="AD52" s="213"/>
      <c r="AE52" s="214"/>
      <c r="AF52" s="114">
        <f t="shared" si="1"/>
        <v>103</v>
      </c>
      <c r="AG52" s="216"/>
      <c r="AH52" s="14"/>
      <c r="AI52" s="14"/>
      <c r="AJ52" s="14"/>
      <c r="AK52" s="14"/>
      <c r="AL52" s="14"/>
      <c r="AM52" s="14"/>
      <c r="AN52" s="14"/>
      <c r="AO52" s="14"/>
    </row>
    <row r="53" ht="18.75" customHeight="1">
      <c r="A53" s="29">
        <v>63.0</v>
      </c>
      <c r="B53" s="30">
        <v>4054.0</v>
      </c>
      <c r="C53" s="203" t="s">
        <v>1237</v>
      </c>
      <c r="D53" s="216"/>
      <c r="E53" s="216"/>
      <c r="F53" s="481"/>
      <c r="G53" s="218"/>
      <c r="H53" s="207" t="s">
        <v>1168</v>
      </c>
      <c r="I53" s="208">
        <v>62.0</v>
      </c>
      <c r="J53" s="209"/>
      <c r="K53" s="210" t="s">
        <v>40</v>
      </c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210"/>
      <c r="Z53" s="210"/>
      <c r="AA53" s="210"/>
      <c r="AB53" s="210"/>
      <c r="AC53" s="210"/>
      <c r="AD53" s="213"/>
      <c r="AE53" s="214"/>
      <c r="AF53" s="114">
        <f t="shared" si="1"/>
        <v>62</v>
      </c>
      <c r="AG53" s="216"/>
      <c r="AH53" s="14"/>
      <c r="AI53" s="14"/>
      <c r="AJ53" s="14"/>
      <c r="AK53" s="14"/>
      <c r="AL53" s="14"/>
      <c r="AM53" s="14"/>
      <c r="AN53" s="14"/>
      <c r="AO53" s="14"/>
    </row>
    <row r="54" ht="18.75" customHeight="1">
      <c r="A54" s="29">
        <v>63.0</v>
      </c>
      <c r="B54" s="30">
        <v>4055.0</v>
      </c>
      <c r="C54" s="203" t="s">
        <v>1238</v>
      </c>
      <c r="D54" s="216"/>
      <c r="E54" s="216"/>
      <c r="F54" s="481"/>
      <c r="G54" s="219" t="s">
        <v>542</v>
      </c>
      <c r="H54" s="207" t="s">
        <v>17</v>
      </c>
      <c r="I54" s="208">
        <v>155.0</v>
      </c>
      <c r="J54" s="209"/>
      <c r="K54" s="210" t="s">
        <v>40</v>
      </c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3"/>
      <c r="AE54" s="214"/>
      <c r="AF54" s="114">
        <f t="shared" si="1"/>
        <v>155</v>
      </c>
      <c r="AG54" s="216"/>
      <c r="AH54" s="14"/>
      <c r="AI54" s="14"/>
      <c r="AJ54" s="14"/>
      <c r="AK54" s="14"/>
      <c r="AL54" s="14"/>
      <c r="AM54" s="14"/>
      <c r="AN54" s="14"/>
      <c r="AO54" s="14"/>
    </row>
    <row r="55" ht="18.75" customHeight="1">
      <c r="A55" s="29">
        <v>63.0</v>
      </c>
      <c r="B55" s="30">
        <v>4056.0</v>
      </c>
      <c r="C55" s="203" t="s">
        <v>1239</v>
      </c>
      <c r="D55" s="216"/>
      <c r="E55" s="216"/>
      <c r="F55" s="481"/>
      <c r="G55" s="14"/>
      <c r="H55" s="207" t="s">
        <v>1165</v>
      </c>
      <c r="I55" s="208">
        <v>103.0</v>
      </c>
      <c r="J55" s="209"/>
      <c r="K55" s="210" t="s">
        <v>40</v>
      </c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210"/>
      <c r="Z55" s="210"/>
      <c r="AA55" s="210"/>
      <c r="AB55" s="210"/>
      <c r="AC55" s="210"/>
      <c r="AD55" s="213"/>
      <c r="AE55" s="214"/>
      <c r="AF55" s="114">
        <f t="shared" si="1"/>
        <v>103</v>
      </c>
      <c r="AG55" s="216"/>
      <c r="AH55" s="14"/>
      <c r="AI55" s="14"/>
      <c r="AJ55" s="14"/>
      <c r="AK55" s="14"/>
      <c r="AL55" s="14"/>
      <c r="AM55" s="14"/>
      <c r="AN55" s="14"/>
      <c r="AO55" s="14"/>
    </row>
    <row r="56" ht="18.75" customHeight="1">
      <c r="A56" s="29">
        <v>63.0</v>
      </c>
      <c r="B56" s="30">
        <v>4057.0</v>
      </c>
      <c r="C56" s="203" t="s">
        <v>1240</v>
      </c>
      <c r="D56" s="216"/>
      <c r="E56" s="216"/>
      <c r="F56" s="483"/>
      <c r="G56" s="14"/>
      <c r="H56" s="207" t="s">
        <v>1168</v>
      </c>
      <c r="I56" s="208">
        <v>62.0</v>
      </c>
      <c r="J56" s="209"/>
      <c r="K56" s="210" t="s">
        <v>40</v>
      </c>
      <c r="L56" s="210"/>
      <c r="M56" s="210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3"/>
      <c r="AE56" s="214"/>
      <c r="AF56" s="114">
        <f t="shared" si="1"/>
        <v>62</v>
      </c>
      <c r="AG56" s="216"/>
      <c r="AH56" s="14"/>
      <c r="AI56" s="14"/>
      <c r="AJ56" s="14"/>
      <c r="AK56" s="14"/>
      <c r="AL56" s="14"/>
      <c r="AM56" s="14"/>
      <c r="AN56" s="14"/>
      <c r="AO56" s="14"/>
    </row>
    <row r="57" ht="18.75" customHeight="1">
      <c r="A57" s="29">
        <v>63.0</v>
      </c>
      <c r="B57" s="30">
        <v>4058.0</v>
      </c>
      <c r="C57" s="203" t="s">
        <v>1241</v>
      </c>
      <c r="D57" s="216"/>
      <c r="E57" s="216"/>
      <c r="F57" s="224" t="s">
        <v>759</v>
      </c>
      <c r="G57" s="225"/>
      <c r="H57" s="207" t="s">
        <v>1192</v>
      </c>
      <c r="I57" s="208">
        <v>309.0</v>
      </c>
      <c r="J57" s="209"/>
      <c r="K57" s="210" t="s">
        <v>40</v>
      </c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3"/>
      <c r="AE57" s="214"/>
      <c r="AF57" s="114">
        <f t="shared" si="1"/>
        <v>309</v>
      </c>
      <c r="AG57" s="216"/>
      <c r="AH57" s="14"/>
      <c r="AI57" s="14"/>
      <c r="AJ57" s="14"/>
      <c r="AK57" s="14"/>
      <c r="AL57" s="14"/>
      <c r="AM57" s="14"/>
      <c r="AN57" s="14"/>
      <c r="AO57" s="14"/>
    </row>
    <row r="58" ht="18.75" customHeight="1">
      <c r="A58" s="29">
        <v>63.0</v>
      </c>
      <c r="B58" s="30">
        <v>4059.0</v>
      </c>
      <c r="C58" s="203" t="s">
        <v>1242</v>
      </c>
      <c r="D58" s="216"/>
      <c r="E58" s="216"/>
      <c r="F58" s="127"/>
      <c r="G58" s="144"/>
      <c r="H58" s="37" t="s">
        <v>1196</v>
      </c>
      <c r="I58" s="208">
        <v>258.0</v>
      </c>
      <c r="J58" s="209"/>
      <c r="K58" s="210" t="s">
        <v>40</v>
      </c>
      <c r="L58" s="210"/>
      <c r="M58" s="210"/>
      <c r="N58" s="210"/>
      <c r="O58" s="210"/>
      <c r="P58" s="210"/>
      <c r="Q58" s="210"/>
      <c r="R58" s="210"/>
      <c r="S58" s="210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3"/>
      <c r="AE58" s="214"/>
      <c r="AF58" s="114">
        <f t="shared" si="1"/>
        <v>258</v>
      </c>
      <c r="AG58" s="216"/>
      <c r="AH58" s="14"/>
      <c r="AI58" s="14"/>
      <c r="AJ58" s="14"/>
      <c r="AK58" s="14"/>
      <c r="AL58" s="14"/>
      <c r="AM58" s="14"/>
      <c r="AN58" s="14"/>
      <c r="AO58" s="14"/>
    </row>
    <row r="59" ht="18.75" customHeight="1">
      <c r="A59" s="29">
        <v>63.0</v>
      </c>
      <c r="B59" s="30">
        <v>4060.0</v>
      </c>
      <c r="C59" s="203" t="s">
        <v>1243</v>
      </c>
      <c r="D59" s="216"/>
      <c r="E59" s="216"/>
      <c r="F59" s="127"/>
      <c r="G59" s="144"/>
      <c r="H59" s="37" t="s">
        <v>1199</v>
      </c>
      <c r="I59" s="208">
        <v>221.0</v>
      </c>
      <c r="J59" s="209"/>
      <c r="K59" s="210" t="s">
        <v>40</v>
      </c>
      <c r="L59" s="210"/>
      <c r="M59" s="210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210"/>
      <c r="Z59" s="210"/>
      <c r="AA59" s="210"/>
      <c r="AB59" s="210"/>
      <c r="AC59" s="210"/>
      <c r="AD59" s="213"/>
      <c r="AE59" s="214"/>
      <c r="AF59" s="114">
        <f t="shared" si="1"/>
        <v>221</v>
      </c>
      <c r="AG59" s="216"/>
      <c r="AH59" s="14"/>
      <c r="AI59" s="14"/>
      <c r="AJ59" s="14"/>
      <c r="AK59" s="14"/>
      <c r="AL59" s="14"/>
      <c r="AM59" s="14"/>
      <c r="AN59" s="14"/>
      <c r="AO59" s="14"/>
    </row>
    <row r="60" ht="18.75" customHeight="1">
      <c r="A60" s="29">
        <v>63.0</v>
      </c>
      <c r="B60" s="30">
        <v>4061.0</v>
      </c>
      <c r="C60" s="203" t="s">
        <v>1244</v>
      </c>
      <c r="D60" s="216"/>
      <c r="E60" s="216"/>
      <c r="F60" s="127"/>
      <c r="G60" s="144"/>
      <c r="H60" s="37" t="s">
        <v>1202</v>
      </c>
      <c r="I60" s="208">
        <v>193.0</v>
      </c>
      <c r="J60" s="209"/>
      <c r="K60" s="210" t="s">
        <v>40</v>
      </c>
      <c r="L60" s="210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10"/>
      <c r="Z60" s="210"/>
      <c r="AA60" s="210"/>
      <c r="AB60" s="210"/>
      <c r="AC60" s="210"/>
      <c r="AD60" s="213"/>
      <c r="AE60" s="214"/>
      <c r="AF60" s="114">
        <f t="shared" si="1"/>
        <v>193</v>
      </c>
      <c r="AG60" s="216"/>
      <c r="AH60" s="14"/>
      <c r="AI60" s="14"/>
      <c r="AJ60" s="14"/>
      <c r="AK60" s="14"/>
      <c r="AL60" s="14"/>
      <c r="AM60" s="14"/>
      <c r="AN60" s="14"/>
      <c r="AO60" s="14"/>
    </row>
    <row r="61" ht="18.75" customHeight="1">
      <c r="A61" s="29">
        <v>63.0</v>
      </c>
      <c r="B61" s="30">
        <v>4062.0</v>
      </c>
      <c r="C61" s="203" t="s">
        <v>1245</v>
      </c>
      <c r="D61" s="216"/>
      <c r="E61" s="216"/>
      <c r="F61" s="127"/>
      <c r="G61" s="144"/>
      <c r="H61" s="37" t="s">
        <v>1205</v>
      </c>
      <c r="I61" s="208">
        <v>172.0</v>
      </c>
      <c r="J61" s="209"/>
      <c r="K61" s="210" t="s">
        <v>40</v>
      </c>
      <c r="L61" s="210"/>
      <c r="M61" s="210"/>
      <c r="N61" s="210"/>
      <c r="O61" s="210"/>
      <c r="P61" s="210"/>
      <c r="Q61" s="210"/>
      <c r="R61" s="210"/>
      <c r="S61" s="210"/>
      <c r="T61" s="210"/>
      <c r="U61" s="210"/>
      <c r="V61" s="210"/>
      <c r="W61" s="210"/>
      <c r="X61" s="210"/>
      <c r="Y61" s="210"/>
      <c r="Z61" s="210"/>
      <c r="AA61" s="210"/>
      <c r="AB61" s="210"/>
      <c r="AC61" s="210"/>
      <c r="AD61" s="213"/>
      <c r="AE61" s="214"/>
      <c r="AF61" s="114">
        <f t="shared" si="1"/>
        <v>172</v>
      </c>
      <c r="AG61" s="216"/>
      <c r="AH61" s="14"/>
      <c r="AI61" s="14"/>
      <c r="AJ61" s="14"/>
      <c r="AK61" s="14"/>
      <c r="AL61" s="14"/>
      <c r="AM61" s="14"/>
      <c r="AN61" s="14"/>
      <c r="AO61" s="14"/>
    </row>
    <row r="62" ht="18.75" customHeight="1">
      <c r="A62" s="29">
        <v>63.0</v>
      </c>
      <c r="B62" s="30">
        <v>4063.0</v>
      </c>
      <c r="C62" s="203" t="s">
        <v>1246</v>
      </c>
      <c r="D62" s="216"/>
      <c r="E62" s="216"/>
      <c r="F62" s="127"/>
      <c r="G62" s="144"/>
      <c r="H62" s="207" t="s">
        <v>1208</v>
      </c>
      <c r="I62" s="208">
        <v>155.0</v>
      </c>
      <c r="J62" s="209"/>
      <c r="K62" s="210" t="s">
        <v>40</v>
      </c>
      <c r="L62" s="210"/>
      <c r="M62" s="210"/>
      <c r="N62" s="210"/>
      <c r="O62" s="210"/>
      <c r="P62" s="210"/>
      <c r="Q62" s="210"/>
      <c r="R62" s="210"/>
      <c r="S62" s="210"/>
      <c r="T62" s="210"/>
      <c r="U62" s="210"/>
      <c r="V62" s="210"/>
      <c r="W62" s="210"/>
      <c r="X62" s="210"/>
      <c r="Y62" s="210"/>
      <c r="Z62" s="210"/>
      <c r="AA62" s="210"/>
      <c r="AB62" s="210"/>
      <c r="AC62" s="210"/>
      <c r="AD62" s="213"/>
      <c r="AE62" s="214"/>
      <c r="AF62" s="114">
        <f t="shared" si="1"/>
        <v>155</v>
      </c>
      <c r="AG62" s="216"/>
      <c r="AH62" s="14"/>
      <c r="AI62" s="14"/>
      <c r="AJ62" s="14"/>
      <c r="AK62" s="14"/>
      <c r="AL62" s="14"/>
      <c r="AM62" s="14"/>
      <c r="AN62" s="14"/>
      <c r="AO62" s="14"/>
    </row>
    <row r="63" ht="18.75" customHeight="1">
      <c r="A63" s="29">
        <v>63.0</v>
      </c>
      <c r="B63" s="30">
        <v>4064.0</v>
      </c>
      <c r="C63" s="203" t="s">
        <v>1247</v>
      </c>
      <c r="D63" s="216"/>
      <c r="E63" s="216"/>
      <c r="F63" s="20"/>
      <c r="G63" s="200"/>
      <c r="H63" s="207" t="s">
        <v>1211</v>
      </c>
      <c r="I63" s="208">
        <v>103.0</v>
      </c>
      <c r="J63" s="209"/>
      <c r="K63" s="210" t="s">
        <v>40</v>
      </c>
      <c r="L63" s="210"/>
      <c r="M63" s="210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10"/>
      <c r="Z63" s="210"/>
      <c r="AA63" s="210"/>
      <c r="AB63" s="210"/>
      <c r="AC63" s="210"/>
      <c r="AD63" s="213"/>
      <c r="AE63" s="214"/>
      <c r="AF63" s="114">
        <f t="shared" si="1"/>
        <v>103</v>
      </c>
      <c r="AG63" s="216"/>
      <c r="AH63" s="14"/>
      <c r="AI63" s="14"/>
      <c r="AJ63" s="14"/>
      <c r="AK63" s="14"/>
      <c r="AL63" s="14"/>
      <c r="AM63" s="14"/>
      <c r="AN63" s="14"/>
      <c r="AO63" s="14"/>
    </row>
    <row r="64" ht="18.75" customHeight="1">
      <c r="A64" s="29">
        <v>63.0</v>
      </c>
      <c r="B64" s="30">
        <v>4065.0</v>
      </c>
      <c r="C64" s="203" t="s">
        <v>1248</v>
      </c>
      <c r="D64" s="216"/>
      <c r="E64" s="216"/>
      <c r="F64" s="224" t="s">
        <v>851</v>
      </c>
      <c r="G64" s="225"/>
      <c r="H64" s="227" t="s">
        <v>1192</v>
      </c>
      <c r="I64" s="208">
        <v>309.0</v>
      </c>
      <c r="J64" s="209"/>
      <c r="K64" s="210" t="s">
        <v>40</v>
      </c>
      <c r="L64" s="210"/>
      <c r="M64" s="210"/>
      <c r="N64" s="210"/>
      <c r="O64" s="210"/>
      <c r="P64" s="210"/>
      <c r="Q64" s="210"/>
      <c r="R64" s="210"/>
      <c r="S64" s="210"/>
      <c r="T64" s="210"/>
      <c r="U64" s="210"/>
      <c r="V64" s="210"/>
      <c r="W64" s="210"/>
      <c r="X64" s="210"/>
      <c r="Y64" s="210"/>
      <c r="Z64" s="210"/>
      <c r="AA64" s="210"/>
      <c r="AB64" s="210"/>
      <c r="AC64" s="210"/>
      <c r="AD64" s="213"/>
      <c r="AE64" s="214"/>
      <c r="AF64" s="114">
        <f t="shared" si="1"/>
        <v>309</v>
      </c>
      <c r="AG64" s="216"/>
      <c r="AH64" s="14"/>
      <c r="AI64" s="14"/>
      <c r="AJ64" s="14"/>
      <c r="AK64" s="14"/>
      <c r="AL64" s="14"/>
      <c r="AM64" s="14"/>
      <c r="AN64" s="14"/>
      <c r="AO64" s="14"/>
    </row>
    <row r="65" ht="18.75" customHeight="1">
      <c r="A65" s="29">
        <v>63.0</v>
      </c>
      <c r="B65" s="30">
        <v>4066.0</v>
      </c>
      <c r="C65" s="203" t="s">
        <v>1249</v>
      </c>
      <c r="D65" s="216"/>
      <c r="E65" s="216"/>
      <c r="F65" s="127"/>
      <c r="G65" s="144"/>
      <c r="H65" s="37" t="s">
        <v>1196</v>
      </c>
      <c r="I65" s="208">
        <v>258.0</v>
      </c>
      <c r="J65" s="209"/>
      <c r="K65" s="210" t="s">
        <v>40</v>
      </c>
      <c r="L65" s="210"/>
      <c r="M65" s="210"/>
      <c r="N65" s="210"/>
      <c r="O65" s="210"/>
      <c r="P65" s="210"/>
      <c r="Q65" s="210"/>
      <c r="R65" s="210"/>
      <c r="S65" s="210"/>
      <c r="T65" s="210"/>
      <c r="U65" s="210"/>
      <c r="V65" s="210"/>
      <c r="W65" s="210"/>
      <c r="X65" s="210"/>
      <c r="Y65" s="210"/>
      <c r="Z65" s="210"/>
      <c r="AA65" s="210"/>
      <c r="AB65" s="210"/>
      <c r="AC65" s="210"/>
      <c r="AD65" s="213"/>
      <c r="AE65" s="214"/>
      <c r="AF65" s="114">
        <f t="shared" si="1"/>
        <v>258</v>
      </c>
      <c r="AG65" s="216"/>
      <c r="AH65" s="14"/>
      <c r="AI65" s="14"/>
      <c r="AJ65" s="14"/>
      <c r="AK65" s="14"/>
      <c r="AL65" s="14"/>
      <c r="AM65" s="14"/>
      <c r="AN65" s="14"/>
      <c r="AO65" s="14"/>
    </row>
    <row r="66" ht="18.75" customHeight="1">
      <c r="A66" s="29">
        <v>63.0</v>
      </c>
      <c r="B66" s="30">
        <v>4067.0</v>
      </c>
      <c r="C66" s="203" t="s">
        <v>1250</v>
      </c>
      <c r="D66" s="216"/>
      <c r="E66" s="216"/>
      <c r="F66" s="127"/>
      <c r="G66" s="144"/>
      <c r="H66" s="37" t="s">
        <v>1199</v>
      </c>
      <c r="I66" s="208">
        <v>221.0</v>
      </c>
      <c r="J66" s="209"/>
      <c r="K66" s="210" t="s">
        <v>40</v>
      </c>
      <c r="L66" s="210"/>
      <c r="M66" s="210"/>
      <c r="N66" s="210"/>
      <c r="O66" s="210"/>
      <c r="P66" s="210"/>
      <c r="Q66" s="210"/>
      <c r="R66" s="210"/>
      <c r="S66" s="210"/>
      <c r="T66" s="210"/>
      <c r="U66" s="210"/>
      <c r="V66" s="210"/>
      <c r="W66" s="210"/>
      <c r="X66" s="210"/>
      <c r="Y66" s="210"/>
      <c r="Z66" s="210"/>
      <c r="AA66" s="210"/>
      <c r="AB66" s="210"/>
      <c r="AC66" s="210"/>
      <c r="AD66" s="213"/>
      <c r="AE66" s="214"/>
      <c r="AF66" s="114">
        <f t="shared" si="1"/>
        <v>221</v>
      </c>
      <c r="AG66" s="216"/>
      <c r="AH66" s="14"/>
      <c r="AI66" s="14"/>
      <c r="AJ66" s="14"/>
      <c r="AK66" s="14"/>
      <c r="AL66" s="14"/>
      <c r="AM66" s="14"/>
      <c r="AN66" s="14"/>
      <c r="AO66" s="14"/>
    </row>
    <row r="67" ht="18.75" customHeight="1">
      <c r="A67" s="29">
        <v>63.0</v>
      </c>
      <c r="B67" s="30">
        <v>4068.0</v>
      </c>
      <c r="C67" s="203" t="s">
        <v>1251</v>
      </c>
      <c r="D67" s="216"/>
      <c r="E67" s="216"/>
      <c r="F67" s="127"/>
      <c r="G67" s="144"/>
      <c r="H67" s="37" t="s">
        <v>1202</v>
      </c>
      <c r="I67" s="208">
        <v>193.0</v>
      </c>
      <c r="J67" s="209"/>
      <c r="K67" s="210" t="s">
        <v>40</v>
      </c>
      <c r="L67" s="210"/>
      <c r="M67" s="210"/>
      <c r="N67" s="210"/>
      <c r="O67" s="210"/>
      <c r="P67" s="210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3"/>
      <c r="AE67" s="214"/>
      <c r="AF67" s="114">
        <f t="shared" si="1"/>
        <v>193</v>
      </c>
      <c r="AG67" s="216"/>
      <c r="AH67" s="14"/>
      <c r="AI67" s="14"/>
      <c r="AJ67" s="14"/>
      <c r="AK67" s="14"/>
      <c r="AL67" s="14"/>
      <c r="AM67" s="14"/>
      <c r="AN67" s="14"/>
      <c r="AO67" s="14"/>
    </row>
    <row r="68" ht="18.75" customHeight="1">
      <c r="A68" s="29">
        <v>63.0</v>
      </c>
      <c r="B68" s="30">
        <v>4069.0</v>
      </c>
      <c r="C68" s="203" t="s">
        <v>1252</v>
      </c>
      <c r="D68" s="216"/>
      <c r="E68" s="216"/>
      <c r="F68" s="127"/>
      <c r="G68" s="144"/>
      <c r="H68" s="37" t="s">
        <v>1205</v>
      </c>
      <c r="I68" s="208">
        <v>172.0</v>
      </c>
      <c r="J68" s="209"/>
      <c r="K68" s="210" t="s">
        <v>40</v>
      </c>
      <c r="L68" s="210"/>
      <c r="M68" s="210"/>
      <c r="N68" s="210"/>
      <c r="O68" s="210"/>
      <c r="P68" s="210"/>
      <c r="Q68" s="210"/>
      <c r="R68" s="210"/>
      <c r="S68" s="210"/>
      <c r="T68" s="210"/>
      <c r="U68" s="210"/>
      <c r="V68" s="210"/>
      <c r="W68" s="210"/>
      <c r="X68" s="210"/>
      <c r="Y68" s="210"/>
      <c r="Z68" s="210"/>
      <c r="AA68" s="210"/>
      <c r="AB68" s="210"/>
      <c r="AC68" s="210"/>
      <c r="AD68" s="213"/>
      <c r="AE68" s="214"/>
      <c r="AF68" s="114">
        <f t="shared" si="1"/>
        <v>172</v>
      </c>
      <c r="AG68" s="216"/>
      <c r="AH68" s="14"/>
      <c r="AI68" s="14"/>
      <c r="AJ68" s="14"/>
      <c r="AK68" s="14"/>
      <c r="AL68" s="14"/>
      <c r="AM68" s="14"/>
      <c r="AN68" s="14"/>
      <c r="AO68" s="14"/>
    </row>
    <row r="69" ht="18.75" customHeight="1">
      <c r="A69" s="29">
        <v>63.0</v>
      </c>
      <c r="B69" s="30">
        <v>4070.0</v>
      </c>
      <c r="C69" s="203" t="s">
        <v>1253</v>
      </c>
      <c r="D69" s="216"/>
      <c r="E69" s="216"/>
      <c r="F69" s="127"/>
      <c r="G69" s="144"/>
      <c r="H69" s="207" t="s">
        <v>1208</v>
      </c>
      <c r="I69" s="208">
        <v>155.0</v>
      </c>
      <c r="J69" s="209"/>
      <c r="K69" s="210" t="s">
        <v>40</v>
      </c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210"/>
      <c r="Z69" s="210"/>
      <c r="AA69" s="210"/>
      <c r="AB69" s="210"/>
      <c r="AC69" s="210"/>
      <c r="AD69" s="213"/>
      <c r="AE69" s="214"/>
      <c r="AF69" s="114">
        <f t="shared" si="1"/>
        <v>155</v>
      </c>
      <c r="AG69" s="216"/>
      <c r="AH69" s="14"/>
      <c r="AI69" s="14"/>
      <c r="AJ69" s="14"/>
      <c r="AK69" s="14"/>
      <c r="AL69" s="14"/>
      <c r="AM69" s="14"/>
      <c r="AN69" s="14"/>
      <c r="AO69" s="14"/>
    </row>
    <row r="70" ht="18.75" customHeight="1">
      <c r="A70" s="29">
        <v>63.0</v>
      </c>
      <c r="B70" s="30">
        <v>4071.0</v>
      </c>
      <c r="C70" s="203" t="s">
        <v>1254</v>
      </c>
      <c r="D70" s="216"/>
      <c r="E70" s="218"/>
      <c r="F70" s="20"/>
      <c r="G70" s="200"/>
      <c r="H70" s="207" t="s">
        <v>1211</v>
      </c>
      <c r="I70" s="208">
        <v>103.0</v>
      </c>
      <c r="J70" s="209"/>
      <c r="K70" s="210" t="s">
        <v>40</v>
      </c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210"/>
      <c r="Z70" s="210"/>
      <c r="AA70" s="210"/>
      <c r="AB70" s="210"/>
      <c r="AC70" s="210"/>
      <c r="AD70" s="213"/>
      <c r="AE70" s="214"/>
      <c r="AF70" s="114">
        <f t="shared" si="1"/>
        <v>103</v>
      </c>
      <c r="AG70" s="216"/>
      <c r="AH70" s="14"/>
      <c r="AI70" s="14"/>
      <c r="AJ70" s="14"/>
      <c r="AK70" s="14"/>
      <c r="AL70" s="14"/>
      <c r="AM70" s="14"/>
      <c r="AN70" s="14"/>
      <c r="AO70" s="14"/>
    </row>
    <row r="71" ht="18.75" customHeight="1">
      <c r="A71" s="29">
        <v>63.0</v>
      </c>
      <c r="B71" s="30">
        <v>4081.0</v>
      </c>
      <c r="C71" s="203" t="s">
        <v>1255</v>
      </c>
      <c r="D71" s="228"/>
      <c r="E71" s="205" t="s">
        <v>1256</v>
      </c>
      <c r="F71" s="206" t="s">
        <v>15</v>
      </c>
      <c r="G71" s="63" t="s">
        <v>16</v>
      </c>
      <c r="H71" s="207" t="s">
        <v>17</v>
      </c>
      <c r="I71" s="208">
        <v>91.0</v>
      </c>
      <c r="J71" s="209"/>
      <c r="K71" s="210" t="s">
        <v>40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3"/>
      <c r="AE71" s="214"/>
      <c r="AF71" s="114">
        <f t="shared" si="1"/>
        <v>91</v>
      </c>
      <c r="AG71" s="216"/>
      <c r="AH71" s="14"/>
      <c r="AI71" s="14"/>
      <c r="AJ71" s="14"/>
      <c r="AK71" s="14"/>
      <c r="AL71" s="14"/>
      <c r="AM71" s="14"/>
      <c r="AN71" s="14"/>
      <c r="AO71" s="14"/>
    </row>
    <row r="72" ht="18.75" customHeight="1">
      <c r="A72" s="29">
        <v>63.0</v>
      </c>
      <c r="B72" s="30">
        <v>4082.0</v>
      </c>
      <c r="C72" s="203" t="s">
        <v>1259</v>
      </c>
      <c r="D72" s="216"/>
      <c r="E72" s="216"/>
      <c r="F72" s="481"/>
      <c r="G72" s="63"/>
      <c r="H72" s="207" t="s">
        <v>1165</v>
      </c>
      <c r="I72" s="208">
        <v>61.0</v>
      </c>
      <c r="J72" s="209"/>
      <c r="K72" s="210" t="s">
        <v>40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  <c r="AA72" s="210"/>
      <c r="AB72" s="210"/>
      <c r="AC72" s="210"/>
      <c r="AD72" s="213"/>
      <c r="AE72" s="214"/>
      <c r="AF72" s="114">
        <f t="shared" si="1"/>
        <v>61</v>
      </c>
      <c r="AG72" s="216"/>
      <c r="AH72" s="14"/>
      <c r="AI72" s="14"/>
      <c r="AJ72" s="14"/>
      <c r="AK72" s="14"/>
      <c r="AL72" s="14"/>
      <c r="AM72" s="14"/>
      <c r="AN72" s="14"/>
      <c r="AO72" s="14"/>
    </row>
    <row r="73" ht="18.75" customHeight="1">
      <c r="A73" s="29">
        <v>63.0</v>
      </c>
      <c r="B73" s="30">
        <v>4083.0</v>
      </c>
      <c r="C73" s="203" t="s">
        <v>1260</v>
      </c>
      <c r="D73" s="216"/>
      <c r="E73" s="216"/>
      <c r="F73" s="481"/>
      <c r="G73" s="140"/>
      <c r="H73" s="207" t="s">
        <v>1168</v>
      </c>
      <c r="I73" s="208">
        <v>36.0</v>
      </c>
      <c r="J73" s="209"/>
      <c r="K73" s="210" t="s">
        <v>40</v>
      </c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3"/>
      <c r="AE73" s="214"/>
      <c r="AF73" s="114">
        <f t="shared" si="1"/>
        <v>36</v>
      </c>
      <c r="AG73" s="216"/>
      <c r="AH73" s="14"/>
      <c r="AI73" s="14"/>
      <c r="AJ73" s="14"/>
      <c r="AK73" s="14"/>
      <c r="AL73" s="14"/>
      <c r="AM73" s="14"/>
      <c r="AN73" s="14"/>
      <c r="AO73" s="14"/>
    </row>
    <row r="74" ht="18.75" customHeight="1">
      <c r="A74" s="29">
        <v>63.0</v>
      </c>
      <c r="B74" s="30">
        <v>4084.0</v>
      </c>
      <c r="C74" s="203" t="s">
        <v>1261</v>
      </c>
      <c r="D74" s="216"/>
      <c r="E74" s="216"/>
      <c r="F74" s="481"/>
      <c r="G74" s="217" t="s">
        <v>102</v>
      </c>
      <c r="H74" s="207" t="s">
        <v>17</v>
      </c>
      <c r="I74" s="208">
        <v>91.0</v>
      </c>
      <c r="J74" s="209"/>
      <c r="K74" s="210" t="s">
        <v>40</v>
      </c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210"/>
      <c r="Z74" s="210"/>
      <c r="AA74" s="210"/>
      <c r="AB74" s="210"/>
      <c r="AC74" s="210"/>
      <c r="AD74" s="213"/>
      <c r="AE74" s="214"/>
      <c r="AF74" s="114">
        <f t="shared" si="1"/>
        <v>91</v>
      </c>
      <c r="AG74" s="216"/>
      <c r="AH74" s="14"/>
      <c r="AI74" s="14"/>
      <c r="AJ74" s="14"/>
      <c r="AK74" s="14"/>
      <c r="AL74" s="14"/>
      <c r="AM74" s="14"/>
      <c r="AN74" s="14"/>
      <c r="AO74" s="14"/>
    </row>
    <row r="75" ht="18.75" customHeight="1">
      <c r="A75" s="29">
        <v>63.0</v>
      </c>
      <c r="B75" s="30">
        <v>4085.0</v>
      </c>
      <c r="C75" s="203" t="s">
        <v>1262</v>
      </c>
      <c r="D75" s="216"/>
      <c r="E75" s="216"/>
      <c r="F75" s="481"/>
      <c r="G75" s="105"/>
      <c r="H75" s="207" t="s">
        <v>1165</v>
      </c>
      <c r="I75" s="208">
        <v>61.0</v>
      </c>
      <c r="J75" s="209"/>
      <c r="K75" s="210" t="s">
        <v>40</v>
      </c>
      <c r="L75" s="210"/>
      <c r="M75" s="210"/>
      <c r="N75" s="210"/>
      <c r="O75" s="210"/>
      <c r="P75" s="210"/>
      <c r="Q75" s="210"/>
      <c r="R75" s="210"/>
      <c r="S75" s="210"/>
      <c r="T75" s="210"/>
      <c r="U75" s="210"/>
      <c r="V75" s="210"/>
      <c r="W75" s="210"/>
      <c r="X75" s="210"/>
      <c r="Y75" s="210"/>
      <c r="Z75" s="210"/>
      <c r="AA75" s="210"/>
      <c r="AB75" s="210"/>
      <c r="AC75" s="210"/>
      <c r="AD75" s="213"/>
      <c r="AE75" s="214"/>
      <c r="AF75" s="114">
        <f t="shared" si="1"/>
        <v>61</v>
      </c>
      <c r="AG75" s="216"/>
      <c r="AH75" s="14"/>
      <c r="AI75" s="14"/>
      <c r="AJ75" s="14"/>
      <c r="AK75" s="14"/>
      <c r="AL75" s="14"/>
      <c r="AM75" s="14"/>
      <c r="AN75" s="14"/>
      <c r="AO75" s="14"/>
    </row>
    <row r="76" ht="18.75" customHeight="1">
      <c r="A76" s="29">
        <v>63.0</v>
      </c>
      <c r="B76" s="30">
        <v>4086.0</v>
      </c>
      <c r="C76" s="203" t="s">
        <v>1263</v>
      </c>
      <c r="D76" s="216"/>
      <c r="E76" s="216"/>
      <c r="F76" s="481"/>
      <c r="G76" s="218"/>
      <c r="H76" s="207" t="s">
        <v>1168</v>
      </c>
      <c r="I76" s="208">
        <v>36.0</v>
      </c>
      <c r="J76" s="209"/>
      <c r="K76" s="210" t="s">
        <v>40</v>
      </c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10"/>
      <c r="Z76" s="210"/>
      <c r="AA76" s="210"/>
      <c r="AB76" s="210"/>
      <c r="AC76" s="210"/>
      <c r="AD76" s="213"/>
      <c r="AE76" s="214"/>
      <c r="AF76" s="114">
        <f t="shared" si="1"/>
        <v>36</v>
      </c>
      <c r="AG76" s="216"/>
      <c r="AH76" s="14"/>
      <c r="AI76" s="14"/>
      <c r="AJ76" s="14"/>
      <c r="AK76" s="14"/>
      <c r="AL76" s="14"/>
      <c r="AM76" s="14"/>
      <c r="AN76" s="14"/>
      <c r="AO76" s="14"/>
    </row>
    <row r="77" ht="18.75" customHeight="1">
      <c r="A77" s="29">
        <v>63.0</v>
      </c>
      <c r="B77" s="30">
        <v>4087.0</v>
      </c>
      <c r="C77" s="203" t="s">
        <v>1264</v>
      </c>
      <c r="D77" s="216"/>
      <c r="E77" s="216"/>
      <c r="F77" s="216"/>
      <c r="G77" s="219" t="s">
        <v>176</v>
      </c>
      <c r="H77" s="207" t="s">
        <v>17</v>
      </c>
      <c r="I77" s="208">
        <v>91.0</v>
      </c>
      <c r="J77" s="209"/>
      <c r="K77" s="210" t="s">
        <v>40</v>
      </c>
      <c r="L77" s="210"/>
      <c r="M77" s="210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210"/>
      <c r="Z77" s="210"/>
      <c r="AA77" s="210"/>
      <c r="AB77" s="210"/>
      <c r="AC77" s="210"/>
      <c r="AD77" s="213"/>
      <c r="AE77" s="214"/>
      <c r="AF77" s="114">
        <f t="shared" si="1"/>
        <v>91</v>
      </c>
      <c r="AG77" s="216"/>
      <c r="AH77" s="14"/>
      <c r="AI77" s="14"/>
      <c r="AJ77" s="14"/>
      <c r="AK77" s="14"/>
      <c r="AL77" s="14"/>
      <c r="AM77" s="14"/>
      <c r="AN77" s="14"/>
      <c r="AO77" s="14"/>
    </row>
    <row r="78" ht="18.75" customHeight="1">
      <c r="A78" s="29">
        <v>63.0</v>
      </c>
      <c r="B78" s="30">
        <v>4088.0</v>
      </c>
      <c r="C78" s="203" t="s">
        <v>1265</v>
      </c>
      <c r="D78" s="216"/>
      <c r="E78" s="216"/>
      <c r="F78" s="216"/>
      <c r="G78" s="14"/>
      <c r="H78" s="207" t="s">
        <v>1165</v>
      </c>
      <c r="I78" s="208">
        <v>61.0</v>
      </c>
      <c r="J78" s="209"/>
      <c r="K78" s="210" t="s">
        <v>40</v>
      </c>
      <c r="L78" s="210"/>
      <c r="M78" s="210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10"/>
      <c r="Z78" s="210"/>
      <c r="AA78" s="210"/>
      <c r="AB78" s="210"/>
      <c r="AC78" s="210"/>
      <c r="AD78" s="213"/>
      <c r="AE78" s="214"/>
      <c r="AF78" s="114">
        <f t="shared" si="1"/>
        <v>61</v>
      </c>
      <c r="AG78" s="216"/>
      <c r="AH78" s="14"/>
      <c r="AI78" s="14"/>
      <c r="AJ78" s="14"/>
      <c r="AK78" s="14"/>
      <c r="AL78" s="14"/>
      <c r="AM78" s="14"/>
      <c r="AN78" s="14"/>
      <c r="AO78" s="14"/>
    </row>
    <row r="79" ht="18.75" customHeight="1">
      <c r="A79" s="29">
        <v>63.0</v>
      </c>
      <c r="B79" s="30">
        <v>4089.0</v>
      </c>
      <c r="C79" s="203" t="s">
        <v>1266</v>
      </c>
      <c r="D79" s="216"/>
      <c r="E79" s="216"/>
      <c r="F79" s="216"/>
      <c r="G79" s="14"/>
      <c r="H79" s="207" t="s">
        <v>1168</v>
      </c>
      <c r="I79" s="208">
        <v>36.0</v>
      </c>
      <c r="J79" s="209"/>
      <c r="K79" s="210" t="s">
        <v>40</v>
      </c>
      <c r="L79" s="210"/>
      <c r="M79" s="210"/>
      <c r="N79" s="210"/>
      <c r="O79" s="210"/>
      <c r="P79" s="210"/>
      <c r="Q79" s="210"/>
      <c r="R79" s="210"/>
      <c r="S79" s="210"/>
      <c r="T79" s="210"/>
      <c r="U79" s="210"/>
      <c r="V79" s="210"/>
      <c r="W79" s="210"/>
      <c r="X79" s="210"/>
      <c r="Y79" s="210"/>
      <c r="Z79" s="210"/>
      <c r="AA79" s="210"/>
      <c r="AB79" s="210"/>
      <c r="AC79" s="210"/>
      <c r="AD79" s="213"/>
      <c r="AE79" s="214"/>
      <c r="AF79" s="114">
        <f t="shared" si="1"/>
        <v>36</v>
      </c>
      <c r="AG79" s="216"/>
      <c r="AH79" s="14"/>
      <c r="AI79" s="14"/>
      <c r="AJ79" s="14"/>
      <c r="AK79" s="14"/>
      <c r="AL79" s="14"/>
      <c r="AM79" s="14"/>
      <c r="AN79" s="14"/>
      <c r="AO79" s="14"/>
    </row>
    <row r="80" ht="18.75" customHeight="1">
      <c r="A80" s="29">
        <v>63.0</v>
      </c>
      <c r="B80" s="30">
        <v>4090.0</v>
      </c>
      <c r="C80" s="203" t="s">
        <v>1267</v>
      </c>
      <c r="D80" s="216"/>
      <c r="E80" s="216"/>
      <c r="F80" s="216"/>
      <c r="G80" s="220" t="s">
        <v>249</v>
      </c>
      <c r="H80" s="207" t="s">
        <v>17</v>
      </c>
      <c r="I80" s="208">
        <v>91.0</v>
      </c>
      <c r="J80" s="209"/>
      <c r="K80" s="210" t="s">
        <v>40</v>
      </c>
      <c r="L80" s="210"/>
      <c r="M80" s="210"/>
      <c r="N80" s="210"/>
      <c r="O80" s="210"/>
      <c r="P80" s="210"/>
      <c r="Q80" s="210"/>
      <c r="R80" s="210"/>
      <c r="S80" s="210"/>
      <c r="T80" s="210"/>
      <c r="U80" s="210"/>
      <c r="V80" s="210"/>
      <c r="W80" s="210"/>
      <c r="X80" s="210"/>
      <c r="Y80" s="210"/>
      <c r="Z80" s="210"/>
      <c r="AA80" s="210"/>
      <c r="AB80" s="210"/>
      <c r="AC80" s="210"/>
      <c r="AD80" s="213"/>
      <c r="AE80" s="214"/>
      <c r="AF80" s="114">
        <f t="shared" si="1"/>
        <v>91</v>
      </c>
      <c r="AG80" s="216"/>
      <c r="AH80" s="14"/>
      <c r="AI80" s="14"/>
      <c r="AJ80" s="14"/>
      <c r="AK80" s="14"/>
      <c r="AL80" s="14"/>
      <c r="AM80" s="14"/>
      <c r="AN80" s="14"/>
      <c r="AO80" s="14"/>
    </row>
    <row r="81" ht="18.75" customHeight="1">
      <c r="A81" s="29">
        <v>63.0</v>
      </c>
      <c r="B81" s="30">
        <v>4091.0</v>
      </c>
      <c r="C81" s="203" t="s">
        <v>1268</v>
      </c>
      <c r="D81" s="216"/>
      <c r="E81" s="216"/>
      <c r="F81" s="216"/>
      <c r="G81" s="216"/>
      <c r="H81" s="207" t="s">
        <v>1165</v>
      </c>
      <c r="I81" s="208">
        <v>61.0</v>
      </c>
      <c r="J81" s="209"/>
      <c r="K81" s="210" t="s">
        <v>40</v>
      </c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10"/>
      <c r="Z81" s="210"/>
      <c r="AA81" s="210"/>
      <c r="AB81" s="210"/>
      <c r="AC81" s="210"/>
      <c r="AD81" s="213"/>
      <c r="AE81" s="214"/>
      <c r="AF81" s="114">
        <f t="shared" si="1"/>
        <v>61</v>
      </c>
      <c r="AG81" s="216"/>
      <c r="AH81" s="14"/>
      <c r="AI81" s="14"/>
      <c r="AJ81" s="14"/>
      <c r="AK81" s="14"/>
      <c r="AL81" s="14"/>
      <c r="AM81" s="14"/>
      <c r="AN81" s="14"/>
      <c r="AO81" s="14"/>
    </row>
    <row r="82" ht="18.75" customHeight="1">
      <c r="A82" s="29">
        <v>63.0</v>
      </c>
      <c r="B82" s="30">
        <v>4092.0</v>
      </c>
      <c r="C82" s="203" t="s">
        <v>1269</v>
      </c>
      <c r="D82" s="216"/>
      <c r="E82" s="216"/>
      <c r="F82" s="218"/>
      <c r="G82" s="218"/>
      <c r="H82" s="207" t="s">
        <v>1168</v>
      </c>
      <c r="I82" s="208">
        <v>36.0</v>
      </c>
      <c r="J82" s="209"/>
      <c r="K82" s="210" t="s">
        <v>40</v>
      </c>
      <c r="L82" s="210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3"/>
      <c r="AE82" s="214"/>
      <c r="AF82" s="114">
        <f t="shared" si="1"/>
        <v>36</v>
      </c>
      <c r="AG82" s="216"/>
      <c r="AH82" s="14"/>
      <c r="AI82" s="14"/>
      <c r="AJ82" s="14"/>
      <c r="AK82" s="14"/>
      <c r="AL82" s="14"/>
      <c r="AM82" s="14"/>
      <c r="AN82" s="14"/>
      <c r="AO82" s="14"/>
    </row>
    <row r="83" ht="18.75" customHeight="1">
      <c r="A83" s="29">
        <v>63.0</v>
      </c>
      <c r="B83" s="30">
        <v>4093.0</v>
      </c>
      <c r="C83" s="203" t="s">
        <v>1270</v>
      </c>
      <c r="D83" s="216"/>
      <c r="E83" s="216"/>
      <c r="F83" s="221" t="s">
        <v>322</v>
      </c>
      <c r="G83" s="220" t="s">
        <v>1271</v>
      </c>
      <c r="H83" s="207" t="s">
        <v>17</v>
      </c>
      <c r="I83" s="208">
        <v>91.0</v>
      </c>
      <c r="J83" s="209"/>
      <c r="K83" s="210" t="s">
        <v>40</v>
      </c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210"/>
      <c r="Z83" s="210"/>
      <c r="AA83" s="210"/>
      <c r="AB83" s="210"/>
      <c r="AC83" s="210"/>
      <c r="AD83" s="213"/>
      <c r="AE83" s="214"/>
      <c r="AF83" s="114">
        <f t="shared" si="1"/>
        <v>91</v>
      </c>
      <c r="AG83" s="216"/>
      <c r="AH83" s="14"/>
      <c r="AI83" s="14"/>
      <c r="AJ83" s="14"/>
      <c r="AK83" s="14"/>
      <c r="AL83" s="14"/>
      <c r="AM83" s="14"/>
      <c r="AN83" s="14"/>
      <c r="AO83" s="14"/>
    </row>
    <row r="84" ht="18.75" customHeight="1">
      <c r="A84" s="29">
        <v>63.0</v>
      </c>
      <c r="B84" s="30">
        <v>4094.0</v>
      </c>
      <c r="C84" s="203" t="s">
        <v>1272</v>
      </c>
      <c r="D84" s="216"/>
      <c r="E84" s="216"/>
      <c r="F84" s="481"/>
      <c r="G84" s="216"/>
      <c r="H84" s="207" t="s">
        <v>1165</v>
      </c>
      <c r="I84" s="208">
        <v>61.0</v>
      </c>
      <c r="J84" s="209"/>
      <c r="K84" s="210" t="s">
        <v>40</v>
      </c>
      <c r="L84" s="210"/>
      <c r="M84" s="210"/>
      <c r="N84" s="210"/>
      <c r="O84" s="210"/>
      <c r="P84" s="210"/>
      <c r="Q84" s="210"/>
      <c r="R84" s="210"/>
      <c r="S84" s="210"/>
      <c r="T84" s="210"/>
      <c r="U84" s="210"/>
      <c r="V84" s="210"/>
      <c r="W84" s="210"/>
      <c r="X84" s="210"/>
      <c r="Y84" s="210"/>
      <c r="Z84" s="210"/>
      <c r="AA84" s="210"/>
      <c r="AB84" s="210"/>
      <c r="AC84" s="210"/>
      <c r="AD84" s="213"/>
      <c r="AE84" s="214"/>
      <c r="AF84" s="114">
        <f t="shared" si="1"/>
        <v>61</v>
      </c>
      <c r="AG84" s="216"/>
      <c r="AH84" s="14"/>
      <c r="AI84" s="14"/>
      <c r="AJ84" s="14"/>
      <c r="AK84" s="14"/>
      <c r="AL84" s="14"/>
      <c r="AM84" s="14"/>
      <c r="AN84" s="14"/>
      <c r="AO84" s="14"/>
    </row>
    <row r="85" ht="18.75" customHeight="1">
      <c r="A85" s="29">
        <v>63.0</v>
      </c>
      <c r="B85" s="30">
        <v>4095.0</v>
      </c>
      <c r="C85" s="203" t="s">
        <v>1273</v>
      </c>
      <c r="D85" s="216"/>
      <c r="E85" s="216"/>
      <c r="F85" s="481"/>
      <c r="G85" s="218"/>
      <c r="H85" s="207" t="s">
        <v>1168</v>
      </c>
      <c r="I85" s="208">
        <v>36.0</v>
      </c>
      <c r="J85" s="209"/>
      <c r="K85" s="210" t="s">
        <v>40</v>
      </c>
      <c r="L85" s="210"/>
      <c r="M85" s="210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210"/>
      <c r="Z85" s="210"/>
      <c r="AA85" s="210"/>
      <c r="AB85" s="210"/>
      <c r="AC85" s="210"/>
      <c r="AD85" s="213"/>
      <c r="AE85" s="214"/>
      <c r="AF85" s="114">
        <f t="shared" si="1"/>
        <v>36</v>
      </c>
      <c r="AG85" s="216"/>
      <c r="AH85" s="14"/>
      <c r="AI85" s="14"/>
      <c r="AJ85" s="14"/>
      <c r="AK85" s="14"/>
      <c r="AL85" s="14"/>
      <c r="AM85" s="14"/>
      <c r="AN85" s="14"/>
      <c r="AO85" s="14"/>
    </row>
    <row r="86" ht="18.75" customHeight="1">
      <c r="A86" s="29">
        <v>63.0</v>
      </c>
      <c r="B86" s="30">
        <v>4096.0</v>
      </c>
      <c r="C86" s="203" t="s">
        <v>1274</v>
      </c>
      <c r="D86" s="216"/>
      <c r="E86" s="216"/>
      <c r="F86" s="481"/>
      <c r="G86" s="219" t="s">
        <v>1275</v>
      </c>
      <c r="H86" s="207" t="s">
        <v>17</v>
      </c>
      <c r="I86" s="208">
        <v>91.0</v>
      </c>
      <c r="J86" s="209"/>
      <c r="K86" s="210" t="s">
        <v>40</v>
      </c>
      <c r="L86" s="210"/>
      <c r="M86" s="210"/>
      <c r="N86" s="210"/>
      <c r="O86" s="210"/>
      <c r="P86" s="210"/>
      <c r="Q86" s="210"/>
      <c r="R86" s="210"/>
      <c r="S86" s="210"/>
      <c r="T86" s="210"/>
      <c r="U86" s="210"/>
      <c r="V86" s="210"/>
      <c r="W86" s="210"/>
      <c r="X86" s="210"/>
      <c r="Y86" s="210"/>
      <c r="Z86" s="210"/>
      <c r="AA86" s="210"/>
      <c r="AB86" s="210"/>
      <c r="AC86" s="210"/>
      <c r="AD86" s="213"/>
      <c r="AE86" s="214"/>
      <c r="AF86" s="114">
        <f t="shared" si="1"/>
        <v>91</v>
      </c>
      <c r="AG86" s="216"/>
      <c r="AH86" s="14"/>
      <c r="AI86" s="14"/>
      <c r="AJ86" s="14"/>
      <c r="AK86" s="14"/>
      <c r="AL86" s="14"/>
      <c r="AM86" s="14"/>
      <c r="AN86" s="14"/>
      <c r="AO86" s="14"/>
    </row>
    <row r="87" ht="18.75" customHeight="1">
      <c r="A87" s="29">
        <v>63.0</v>
      </c>
      <c r="B87" s="30">
        <v>4097.0</v>
      </c>
      <c r="C87" s="203" t="s">
        <v>1276</v>
      </c>
      <c r="D87" s="216"/>
      <c r="E87" s="216"/>
      <c r="F87" s="481"/>
      <c r="G87" s="14"/>
      <c r="H87" s="207" t="s">
        <v>1165</v>
      </c>
      <c r="I87" s="208">
        <v>61.0</v>
      </c>
      <c r="J87" s="209"/>
      <c r="K87" s="210" t="s">
        <v>40</v>
      </c>
      <c r="L87" s="210"/>
      <c r="M87" s="210"/>
      <c r="N87" s="210"/>
      <c r="O87" s="210"/>
      <c r="P87" s="210"/>
      <c r="Q87" s="210"/>
      <c r="R87" s="210"/>
      <c r="S87" s="210"/>
      <c r="T87" s="210"/>
      <c r="U87" s="210"/>
      <c r="V87" s="210"/>
      <c r="W87" s="210"/>
      <c r="X87" s="210"/>
      <c r="Y87" s="210"/>
      <c r="Z87" s="210"/>
      <c r="AA87" s="210"/>
      <c r="AB87" s="210"/>
      <c r="AC87" s="210"/>
      <c r="AD87" s="213"/>
      <c r="AE87" s="214"/>
      <c r="AF87" s="114">
        <f t="shared" si="1"/>
        <v>61</v>
      </c>
      <c r="AG87" s="216"/>
      <c r="AH87" s="14"/>
      <c r="AI87" s="14"/>
      <c r="AJ87" s="14"/>
      <c r="AK87" s="14"/>
      <c r="AL87" s="14"/>
      <c r="AM87" s="14"/>
      <c r="AN87" s="14"/>
      <c r="AO87" s="14"/>
    </row>
    <row r="88" ht="18.75" customHeight="1">
      <c r="A88" s="29">
        <v>63.0</v>
      </c>
      <c r="B88" s="30">
        <v>4098.0</v>
      </c>
      <c r="C88" s="203" t="s">
        <v>1277</v>
      </c>
      <c r="D88" s="216"/>
      <c r="E88" s="216"/>
      <c r="F88" s="483"/>
      <c r="G88" s="14"/>
      <c r="H88" s="207" t="s">
        <v>1168</v>
      </c>
      <c r="I88" s="208">
        <v>36.0</v>
      </c>
      <c r="J88" s="209"/>
      <c r="K88" s="210" t="s">
        <v>40</v>
      </c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210"/>
      <c r="Z88" s="210"/>
      <c r="AA88" s="210"/>
      <c r="AB88" s="210"/>
      <c r="AC88" s="210"/>
      <c r="AD88" s="213"/>
      <c r="AE88" s="214"/>
      <c r="AF88" s="114">
        <f t="shared" si="1"/>
        <v>36</v>
      </c>
      <c r="AG88" s="216"/>
      <c r="AH88" s="14"/>
      <c r="AI88" s="14"/>
      <c r="AJ88" s="14"/>
      <c r="AK88" s="14"/>
      <c r="AL88" s="14"/>
      <c r="AM88" s="14"/>
      <c r="AN88" s="14"/>
      <c r="AO88" s="14"/>
    </row>
    <row r="89" ht="18.75" customHeight="1">
      <c r="A89" s="29">
        <v>63.0</v>
      </c>
      <c r="B89" s="30">
        <v>4099.0</v>
      </c>
      <c r="C89" s="203" t="s">
        <v>1278</v>
      </c>
      <c r="D89" s="216"/>
      <c r="E89" s="216"/>
      <c r="F89" s="224" t="s">
        <v>759</v>
      </c>
      <c r="G89" s="225"/>
      <c r="H89" s="207" t="s">
        <v>1192</v>
      </c>
      <c r="I89" s="208">
        <v>182.0</v>
      </c>
      <c r="J89" s="209"/>
      <c r="K89" s="210" t="s">
        <v>40</v>
      </c>
      <c r="L89" s="210"/>
      <c r="M89" s="210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10"/>
      <c r="Z89" s="210"/>
      <c r="AA89" s="210"/>
      <c r="AB89" s="210"/>
      <c r="AC89" s="210"/>
      <c r="AD89" s="213"/>
      <c r="AE89" s="214"/>
      <c r="AF89" s="114">
        <f t="shared" si="1"/>
        <v>182</v>
      </c>
      <c r="AG89" s="216"/>
      <c r="AH89" s="14"/>
      <c r="AI89" s="14"/>
      <c r="AJ89" s="14"/>
      <c r="AK89" s="14"/>
      <c r="AL89" s="14"/>
      <c r="AM89" s="14"/>
      <c r="AN89" s="14"/>
      <c r="AO89" s="14"/>
    </row>
    <row r="90" ht="18.75" customHeight="1">
      <c r="A90" s="29">
        <v>63.0</v>
      </c>
      <c r="B90" s="30">
        <v>4100.0</v>
      </c>
      <c r="C90" s="203" t="s">
        <v>1279</v>
      </c>
      <c r="D90" s="216"/>
      <c r="E90" s="216"/>
      <c r="F90" s="127"/>
      <c r="G90" s="144"/>
      <c r="H90" s="37" t="s">
        <v>1196</v>
      </c>
      <c r="I90" s="208">
        <v>152.0</v>
      </c>
      <c r="J90" s="209"/>
      <c r="K90" s="210" t="s">
        <v>40</v>
      </c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3"/>
      <c r="AE90" s="214"/>
      <c r="AF90" s="114">
        <f t="shared" si="1"/>
        <v>152</v>
      </c>
      <c r="AG90" s="216"/>
      <c r="AH90" s="14"/>
      <c r="AI90" s="14"/>
      <c r="AJ90" s="14"/>
      <c r="AK90" s="14"/>
      <c r="AL90" s="14"/>
      <c r="AM90" s="14"/>
      <c r="AN90" s="14"/>
      <c r="AO90" s="14"/>
    </row>
    <row r="91" ht="18.75" customHeight="1">
      <c r="A91" s="29">
        <v>63.0</v>
      </c>
      <c r="B91" s="30">
        <v>4101.0</v>
      </c>
      <c r="C91" s="203" t="s">
        <v>1280</v>
      </c>
      <c r="D91" s="216"/>
      <c r="E91" s="216"/>
      <c r="F91" s="127"/>
      <c r="G91" s="144"/>
      <c r="H91" s="37" t="s">
        <v>1199</v>
      </c>
      <c r="I91" s="208">
        <v>130.0</v>
      </c>
      <c r="J91" s="209"/>
      <c r="K91" s="210" t="s">
        <v>40</v>
      </c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210"/>
      <c r="AB91" s="210"/>
      <c r="AC91" s="210"/>
      <c r="AD91" s="213"/>
      <c r="AE91" s="214"/>
      <c r="AF91" s="114">
        <f t="shared" si="1"/>
        <v>130</v>
      </c>
      <c r="AG91" s="216"/>
      <c r="AH91" s="14"/>
      <c r="AI91" s="14"/>
      <c r="AJ91" s="14"/>
      <c r="AK91" s="14"/>
      <c r="AL91" s="14"/>
      <c r="AM91" s="14"/>
      <c r="AN91" s="14"/>
      <c r="AO91" s="14"/>
    </row>
    <row r="92" ht="18.75" customHeight="1">
      <c r="A92" s="29">
        <v>63.0</v>
      </c>
      <c r="B92" s="30">
        <v>4102.0</v>
      </c>
      <c r="C92" s="203" t="s">
        <v>1281</v>
      </c>
      <c r="D92" s="216"/>
      <c r="E92" s="216"/>
      <c r="F92" s="127"/>
      <c r="G92" s="144"/>
      <c r="H92" s="37" t="s">
        <v>1202</v>
      </c>
      <c r="I92" s="208">
        <v>114.0</v>
      </c>
      <c r="J92" s="209"/>
      <c r="K92" s="210" t="s">
        <v>40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10"/>
      <c r="Z92" s="210"/>
      <c r="AA92" s="210"/>
      <c r="AB92" s="210"/>
      <c r="AC92" s="210"/>
      <c r="AD92" s="213"/>
      <c r="AE92" s="214"/>
      <c r="AF92" s="114">
        <f t="shared" si="1"/>
        <v>114</v>
      </c>
      <c r="AG92" s="216"/>
      <c r="AH92" s="14"/>
      <c r="AI92" s="14"/>
      <c r="AJ92" s="14"/>
      <c r="AK92" s="14"/>
      <c r="AL92" s="14"/>
      <c r="AM92" s="14"/>
      <c r="AN92" s="14"/>
      <c r="AO92" s="14"/>
    </row>
    <row r="93" ht="18.75" customHeight="1">
      <c r="A93" s="29">
        <v>63.0</v>
      </c>
      <c r="B93" s="30">
        <v>4103.0</v>
      </c>
      <c r="C93" s="203" t="s">
        <v>1282</v>
      </c>
      <c r="D93" s="216"/>
      <c r="E93" s="216"/>
      <c r="F93" s="127"/>
      <c r="G93" s="144"/>
      <c r="H93" s="37" t="s">
        <v>1205</v>
      </c>
      <c r="I93" s="208">
        <v>101.0</v>
      </c>
      <c r="J93" s="209"/>
      <c r="K93" s="210" t="s">
        <v>40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210"/>
      <c r="AB93" s="210"/>
      <c r="AC93" s="210"/>
      <c r="AD93" s="213"/>
      <c r="AE93" s="214"/>
      <c r="AF93" s="114">
        <f t="shared" si="1"/>
        <v>101</v>
      </c>
      <c r="AG93" s="216"/>
      <c r="AH93" s="14"/>
      <c r="AI93" s="14"/>
      <c r="AJ93" s="14"/>
      <c r="AK93" s="14"/>
      <c r="AL93" s="14"/>
      <c r="AM93" s="14"/>
      <c r="AN93" s="14"/>
      <c r="AO93" s="14"/>
    </row>
    <row r="94" ht="18.75" customHeight="1">
      <c r="A94" s="29">
        <v>63.0</v>
      </c>
      <c r="B94" s="30">
        <v>4104.0</v>
      </c>
      <c r="C94" s="203" t="s">
        <v>1283</v>
      </c>
      <c r="D94" s="216"/>
      <c r="E94" s="216"/>
      <c r="F94" s="127"/>
      <c r="G94" s="144"/>
      <c r="H94" s="207" t="s">
        <v>1208</v>
      </c>
      <c r="I94" s="208">
        <v>91.0</v>
      </c>
      <c r="J94" s="209"/>
      <c r="K94" s="210" t="s">
        <v>40</v>
      </c>
      <c r="L94" s="210"/>
      <c r="M94" s="210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10"/>
      <c r="Z94" s="210"/>
      <c r="AA94" s="210"/>
      <c r="AB94" s="210"/>
      <c r="AC94" s="210"/>
      <c r="AD94" s="213"/>
      <c r="AE94" s="214"/>
      <c r="AF94" s="114">
        <f t="shared" si="1"/>
        <v>91</v>
      </c>
      <c r="AG94" s="216"/>
      <c r="AH94" s="14"/>
      <c r="AI94" s="14"/>
      <c r="AJ94" s="14"/>
      <c r="AK94" s="14"/>
      <c r="AL94" s="14"/>
      <c r="AM94" s="14"/>
      <c r="AN94" s="14"/>
      <c r="AO94" s="14"/>
    </row>
    <row r="95" ht="18.75" customHeight="1">
      <c r="A95" s="29">
        <v>63.0</v>
      </c>
      <c r="B95" s="30">
        <v>4105.0</v>
      </c>
      <c r="C95" s="203" t="s">
        <v>1284</v>
      </c>
      <c r="D95" s="216"/>
      <c r="E95" s="216"/>
      <c r="F95" s="20"/>
      <c r="G95" s="200"/>
      <c r="H95" s="207" t="s">
        <v>1211</v>
      </c>
      <c r="I95" s="208">
        <v>61.0</v>
      </c>
      <c r="J95" s="209"/>
      <c r="K95" s="210" t="s">
        <v>40</v>
      </c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3"/>
      <c r="AE95" s="214"/>
      <c r="AF95" s="114">
        <f t="shared" si="1"/>
        <v>61</v>
      </c>
      <c r="AG95" s="216"/>
      <c r="AH95" s="14"/>
      <c r="AI95" s="14"/>
      <c r="AJ95" s="14"/>
      <c r="AK95" s="14"/>
      <c r="AL95" s="14"/>
      <c r="AM95" s="14"/>
      <c r="AN95" s="14"/>
      <c r="AO95" s="14"/>
    </row>
    <row r="96" ht="18.75" customHeight="1">
      <c r="A96" s="29">
        <v>63.0</v>
      </c>
      <c r="B96" s="30">
        <v>4106.0</v>
      </c>
      <c r="C96" s="203" t="s">
        <v>1285</v>
      </c>
      <c r="D96" s="216"/>
      <c r="E96" s="216"/>
      <c r="F96" s="224" t="s">
        <v>851</v>
      </c>
      <c r="G96" s="225"/>
      <c r="H96" s="227" t="s">
        <v>1192</v>
      </c>
      <c r="I96" s="208">
        <v>182.0</v>
      </c>
      <c r="J96" s="209"/>
      <c r="K96" s="210" t="s">
        <v>40</v>
      </c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210"/>
      <c r="Z96" s="210"/>
      <c r="AA96" s="210"/>
      <c r="AB96" s="210"/>
      <c r="AC96" s="210"/>
      <c r="AD96" s="213"/>
      <c r="AE96" s="214"/>
      <c r="AF96" s="114">
        <f t="shared" si="1"/>
        <v>182</v>
      </c>
      <c r="AG96" s="216"/>
      <c r="AH96" s="14"/>
      <c r="AI96" s="14"/>
      <c r="AJ96" s="14"/>
      <c r="AK96" s="14"/>
      <c r="AL96" s="14"/>
      <c r="AM96" s="14"/>
      <c r="AN96" s="14"/>
      <c r="AO96" s="14"/>
    </row>
    <row r="97" ht="18.75" customHeight="1">
      <c r="A97" s="29">
        <v>63.0</v>
      </c>
      <c r="B97" s="30">
        <v>4107.0</v>
      </c>
      <c r="C97" s="203" t="s">
        <v>1286</v>
      </c>
      <c r="D97" s="216"/>
      <c r="E97" s="216"/>
      <c r="F97" s="127"/>
      <c r="G97" s="144"/>
      <c r="H97" s="37" t="s">
        <v>1196</v>
      </c>
      <c r="I97" s="208">
        <v>152.0</v>
      </c>
      <c r="J97" s="209"/>
      <c r="K97" s="210" t="s">
        <v>40</v>
      </c>
      <c r="L97" s="210"/>
      <c r="M97" s="210"/>
      <c r="N97" s="210"/>
      <c r="O97" s="210"/>
      <c r="P97" s="210"/>
      <c r="Q97" s="210"/>
      <c r="R97" s="210"/>
      <c r="S97" s="210"/>
      <c r="T97" s="210"/>
      <c r="U97" s="210"/>
      <c r="V97" s="210"/>
      <c r="W97" s="210"/>
      <c r="X97" s="210"/>
      <c r="Y97" s="210"/>
      <c r="Z97" s="210"/>
      <c r="AA97" s="210"/>
      <c r="AB97" s="210"/>
      <c r="AC97" s="210"/>
      <c r="AD97" s="213"/>
      <c r="AE97" s="214"/>
      <c r="AF97" s="114">
        <f t="shared" si="1"/>
        <v>152</v>
      </c>
      <c r="AG97" s="216"/>
      <c r="AH97" s="14"/>
      <c r="AI97" s="14"/>
      <c r="AJ97" s="14"/>
      <c r="AK97" s="14"/>
      <c r="AL97" s="14"/>
      <c r="AM97" s="14"/>
      <c r="AN97" s="14"/>
      <c r="AO97" s="14"/>
    </row>
    <row r="98" ht="18.75" customHeight="1">
      <c r="A98" s="29">
        <v>63.0</v>
      </c>
      <c r="B98" s="30">
        <v>4108.0</v>
      </c>
      <c r="C98" s="203" t="s">
        <v>1287</v>
      </c>
      <c r="D98" s="216"/>
      <c r="E98" s="216"/>
      <c r="F98" s="127"/>
      <c r="G98" s="144"/>
      <c r="H98" s="37" t="s">
        <v>1199</v>
      </c>
      <c r="I98" s="208">
        <v>130.0</v>
      </c>
      <c r="J98" s="209"/>
      <c r="K98" s="210" t="s">
        <v>40</v>
      </c>
      <c r="L98" s="210"/>
      <c r="M98" s="210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210"/>
      <c r="Z98" s="210"/>
      <c r="AA98" s="210"/>
      <c r="AB98" s="210"/>
      <c r="AC98" s="210"/>
      <c r="AD98" s="213"/>
      <c r="AE98" s="214"/>
      <c r="AF98" s="114">
        <f t="shared" si="1"/>
        <v>130</v>
      </c>
      <c r="AG98" s="216"/>
      <c r="AH98" s="14"/>
      <c r="AI98" s="14"/>
      <c r="AJ98" s="14"/>
      <c r="AK98" s="14"/>
      <c r="AL98" s="14"/>
      <c r="AM98" s="14"/>
      <c r="AN98" s="14"/>
      <c r="AO98" s="14"/>
    </row>
    <row r="99" ht="18.75" customHeight="1">
      <c r="A99" s="29">
        <v>63.0</v>
      </c>
      <c r="B99" s="30">
        <v>4109.0</v>
      </c>
      <c r="C99" s="203" t="s">
        <v>1288</v>
      </c>
      <c r="D99" s="216"/>
      <c r="E99" s="216"/>
      <c r="F99" s="127"/>
      <c r="G99" s="144"/>
      <c r="H99" s="37" t="s">
        <v>1202</v>
      </c>
      <c r="I99" s="208">
        <v>114.0</v>
      </c>
      <c r="J99" s="209"/>
      <c r="K99" s="210" t="s">
        <v>40</v>
      </c>
      <c r="L99" s="210"/>
      <c r="M99" s="210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210"/>
      <c r="Z99" s="210"/>
      <c r="AA99" s="210"/>
      <c r="AB99" s="210"/>
      <c r="AC99" s="210"/>
      <c r="AD99" s="213"/>
      <c r="AE99" s="214"/>
      <c r="AF99" s="114">
        <f t="shared" si="1"/>
        <v>114</v>
      </c>
      <c r="AG99" s="216"/>
      <c r="AH99" s="14"/>
      <c r="AI99" s="14"/>
      <c r="AJ99" s="14"/>
      <c r="AK99" s="14"/>
      <c r="AL99" s="14"/>
      <c r="AM99" s="14"/>
      <c r="AN99" s="14"/>
      <c r="AO99" s="14"/>
    </row>
    <row r="100" ht="18.75" customHeight="1">
      <c r="A100" s="29">
        <v>63.0</v>
      </c>
      <c r="B100" s="30">
        <v>4110.0</v>
      </c>
      <c r="C100" s="203" t="s">
        <v>1289</v>
      </c>
      <c r="D100" s="216"/>
      <c r="E100" s="216"/>
      <c r="F100" s="127"/>
      <c r="G100" s="144"/>
      <c r="H100" s="37" t="s">
        <v>1205</v>
      </c>
      <c r="I100" s="208">
        <v>101.0</v>
      </c>
      <c r="J100" s="209"/>
      <c r="K100" s="210" t="s">
        <v>40</v>
      </c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3"/>
      <c r="AE100" s="214"/>
      <c r="AF100" s="114">
        <f t="shared" si="1"/>
        <v>101</v>
      </c>
      <c r="AG100" s="216"/>
      <c r="AH100" s="14"/>
      <c r="AI100" s="14"/>
      <c r="AJ100" s="14"/>
      <c r="AK100" s="14"/>
      <c r="AL100" s="14"/>
      <c r="AM100" s="14"/>
      <c r="AN100" s="14"/>
      <c r="AO100" s="14"/>
    </row>
    <row r="101" ht="18.75" customHeight="1">
      <c r="A101" s="29">
        <v>63.0</v>
      </c>
      <c r="B101" s="30">
        <v>4111.0</v>
      </c>
      <c r="C101" s="203" t="s">
        <v>1290</v>
      </c>
      <c r="D101" s="216"/>
      <c r="E101" s="216"/>
      <c r="F101" s="127"/>
      <c r="G101" s="144"/>
      <c r="H101" s="207" t="s">
        <v>1208</v>
      </c>
      <c r="I101" s="208">
        <v>91.0</v>
      </c>
      <c r="J101" s="209"/>
      <c r="K101" s="210" t="s">
        <v>40</v>
      </c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  <c r="X101" s="210"/>
      <c r="Y101" s="210"/>
      <c r="Z101" s="210"/>
      <c r="AA101" s="210"/>
      <c r="AB101" s="210"/>
      <c r="AC101" s="210"/>
      <c r="AD101" s="213"/>
      <c r="AE101" s="214"/>
      <c r="AF101" s="114">
        <f t="shared" si="1"/>
        <v>91</v>
      </c>
      <c r="AG101" s="216"/>
      <c r="AH101" s="14"/>
      <c r="AI101" s="14"/>
      <c r="AJ101" s="14"/>
      <c r="AK101" s="14"/>
      <c r="AL101" s="14"/>
      <c r="AM101" s="14"/>
      <c r="AN101" s="14"/>
      <c r="AO101" s="14"/>
    </row>
    <row r="102" ht="18.75" customHeight="1">
      <c r="A102" s="29">
        <v>63.0</v>
      </c>
      <c r="B102" s="30">
        <v>4112.0</v>
      </c>
      <c r="C102" s="203" t="s">
        <v>1291</v>
      </c>
      <c r="D102" s="218"/>
      <c r="E102" s="218"/>
      <c r="F102" s="20"/>
      <c r="G102" s="200"/>
      <c r="H102" s="207" t="s">
        <v>1211</v>
      </c>
      <c r="I102" s="208">
        <v>61.0</v>
      </c>
      <c r="J102" s="209"/>
      <c r="K102" s="210" t="s">
        <v>40</v>
      </c>
      <c r="L102" s="210"/>
      <c r="M102" s="210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10"/>
      <c r="Z102" s="210"/>
      <c r="AA102" s="210"/>
      <c r="AB102" s="210"/>
      <c r="AC102" s="210"/>
      <c r="AD102" s="213"/>
      <c r="AE102" s="214"/>
      <c r="AF102" s="114">
        <f t="shared" si="1"/>
        <v>61</v>
      </c>
      <c r="AG102" s="216"/>
      <c r="AH102" s="14"/>
      <c r="AI102" s="14"/>
      <c r="AJ102" s="14"/>
      <c r="AK102" s="14"/>
      <c r="AL102" s="14"/>
      <c r="AM102" s="14"/>
      <c r="AN102" s="14"/>
      <c r="AO102" s="14"/>
    </row>
    <row r="103" ht="18.75" customHeight="1">
      <c r="A103" s="29">
        <v>63.0</v>
      </c>
      <c r="B103" s="30">
        <v>4120.0</v>
      </c>
      <c r="C103" s="203" t="s">
        <v>1292</v>
      </c>
      <c r="D103" s="204" t="s">
        <v>1293</v>
      </c>
      <c r="E103" s="205" t="s">
        <v>1159</v>
      </c>
      <c r="F103" s="206" t="s">
        <v>15</v>
      </c>
      <c r="G103" s="63" t="s">
        <v>16</v>
      </c>
      <c r="H103" s="207" t="s">
        <v>17</v>
      </c>
      <c r="I103" s="208">
        <v>209.0</v>
      </c>
      <c r="J103" s="209"/>
      <c r="K103" s="210" t="s">
        <v>40</v>
      </c>
      <c r="L103" s="210"/>
      <c r="M103" s="210"/>
      <c r="N103" s="210"/>
      <c r="O103" s="210"/>
      <c r="P103" s="210"/>
      <c r="Q103" s="210"/>
      <c r="R103" s="210"/>
      <c r="S103" s="210"/>
      <c r="T103" s="210"/>
      <c r="U103" s="210"/>
      <c r="V103" s="210"/>
      <c r="W103" s="210"/>
      <c r="X103" s="210"/>
      <c r="Y103" s="210"/>
      <c r="Z103" s="210"/>
      <c r="AA103" s="210"/>
      <c r="AB103" s="210"/>
      <c r="AC103" s="210"/>
      <c r="AD103" s="213"/>
      <c r="AE103" s="214"/>
      <c r="AF103" s="114">
        <f t="shared" si="1"/>
        <v>209</v>
      </c>
      <c r="AG103" s="216"/>
      <c r="AH103" s="14"/>
      <c r="AI103" s="14"/>
      <c r="AJ103" s="14"/>
      <c r="AK103" s="14"/>
      <c r="AL103" s="14"/>
      <c r="AM103" s="14"/>
      <c r="AN103" s="14"/>
      <c r="AO103" s="14"/>
    </row>
    <row r="104" ht="18.75" customHeight="1">
      <c r="A104" s="29">
        <v>63.0</v>
      </c>
      <c r="B104" s="30">
        <v>4121.0</v>
      </c>
      <c r="C104" s="203" t="s">
        <v>1294</v>
      </c>
      <c r="D104" s="481"/>
      <c r="E104" s="216"/>
      <c r="F104" s="481"/>
      <c r="G104" s="63"/>
      <c r="H104" s="207" t="s">
        <v>1165</v>
      </c>
      <c r="I104" s="208">
        <v>139.0</v>
      </c>
      <c r="J104" s="209"/>
      <c r="K104" s="210" t="s">
        <v>40</v>
      </c>
      <c r="L104" s="210"/>
      <c r="M104" s="210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10"/>
      <c r="Z104" s="210"/>
      <c r="AA104" s="210"/>
      <c r="AB104" s="210"/>
      <c r="AC104" s="210"/>
      <c r="AD104" s="213"/>
      <c r="AE104" s="214"/>
      <c r="AF104" s="114">
        <f t="shared" si="1"/>
        <v>139</v>
      </c>
      <c r="AG104" s="216"/>
      <c r="AH104" s="14"/>
      <c r="AI104" s="14"/>
      <c r="AJ104" s="14"/>
      <c r="AK104" s="14"/>
      <c r="AL104" s="14"/>
      <c r="AM104" s="14"/>
      <c r="AN104" s="14"/>
      <c r="AO104" s="14"/>
    </row>
    <row r="105" ht="18.75" customHeight="1">
      <c r="A105" s="29">
        <v>63.0</v>
      </c>
      <c r="B105" s="30">
        <v>4122.0</v>
      </c>
      <c r="C105" s="203" t="s">
        <v>1295</v>
      </c>
      <c r="D105" s="481"/>
      <c r="E105" s="216"/>
      <c r="F105" s="481"/>
      <c r="G105" s="140"/>
      <c r="H105" s="207" t="s">
        <v>1168</v>
      </c>
      <c r="I105" s="208">
        <v>84.0</v>
      </c>
      <c r="J105" s="209"/>
      <c r="K105" s="210" t="s">
        <v>40</v>
      </c>
      <c r="L105" s="210"/>
      <c r="M105" s="210"/>
      <c r="N105" s="210"/>
      <c r="O105" s="210"/>
      <c r="P105" s="210"/>
      <c r="Q105" s="210"/>
      <c r="R105" s="210"/>
      <c r="S105" s="210"/>
      <c r="T105" s="210"/>
      <c r="U105" s="210"/>
      <c r="V105" s="210"/>
      <c r="W105" s="210"/>
      <c r="X105" s="210"/>
      <c r="Y105" s="210"/>
      <c r="Z105" s="210"/>
      <c r="AA105" s="210"/>
      <c r="AB105" s="210"/>
      <c r="AC105" s="210"/>
      <c r="AD105" s="213"/>
      <c r="AE105" s="214"/>
      <c r="AF105" s="114">
        <f t="shared" si="1"/>
        <v>84</v>
      </c>
      <c r="AG105" s="216"/>
      <c r="AH105" s="14"/>
      <c r="AI105" s="14"/>
      <c r="AJ105" s="14"/>
      <c r="AK105" s="14"/>
      <c r="AL105" s="14"/>
      <c r="AM105" s="14"/>
      <c r="AN105" s="14"/>
      <c r="AO105" s="14"/>
    </row>
    <row r="106" ht="18.75" customHeight="1">
      <c r="A106" s="29">
        <v>63.0</v>
      </c>
      <c r="B106" s="30">
        <v>4123.0</v>
      </c>
      <c r="C106" s="203" t="s">
        <v>1296</v>
      </c>
      <c r="D106" s="481"/>
      <c r="E106" s="216"/>
      <c r="F106" s="481"/>
      <c r="G106" s="217" t="s">
        <v>102</v>
      </c>
      <c r="H106" s="207" t="s">
        <v>17</v>
      </c>
      <c r="I106" s="208">
        <v>209.0</v>
      </c>
      <c r="J106" s="209"/>
      <c r="K106" s="210" t="s">
        <v>40</v>
      </c>
      <c r="L106" s="210"/>
      <c r="M106" s="210"/>
      <c r="N106" s="210"/>
      <c r="O106" s="210"/>
      <c r="P106" s="210"/>
      <c r="Q106" s="210"/>
      <c r="R106" s="210"/>
      <c r="S106" s="210"/>
      <c r="T106" s="210"/>
      <c r="U106" s="210"/>
      <c r="V106" s="210"/>
      <c r="W106" s="210"/>
      <c r="X106" s="210"/>
      <c r="Y106" s="210"/>
      <c r="Z106" s="210"/>
      <c r="AA106" s="210"/>
      <c r="AB106" s="210"/>
      <c r="AC106" s="210"/>
      <c r="AD106" s="213"/>
      <c r="AE106" s="214"/>
      <c r="AF106" s="114">
        <f t="shared" si="1"/>
        <v>209</v>
      </c>
      <c r="AG106" s="216"/>
      <c r="AH106" s="14"/>
      <c r="AI106" s="14"/>
      <c r="AJ106" s="14"/>
      <c r="AK106" s="14"/>
      <c r="AL106" s="14"/>
      <c r="AM106" s="14"/>
      <c r="AN106" s="14"/>
      <c r="AO106" s="14"/>
    </row>
    <row r="107" ht="18.75" customHeight="1">
      <c r="A107" s="29">
        <v>63.0</v>
      </c>
      <c r="B107" s="30">
        <v>4124.0</v>
      </c>
      <c r="C107" s="203" t="s">
        <v>1297</v>
      </c>
      <c r="D107" s="216"/>
      <c r="E107" s="216"/>
      <c r="F107" s="481"/>
      <c r="G107" s="105"/>
      <c r="H107" s="207" t="s">
        <v>1165</v>
      </c>
      <c r="I107" s="208">
        <v>139.0</v>
      </c>
      <c r="J107" s="209"/>
      <c r="K107" s="210" t="s">
        <v>40</v>
      </c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3"/>
      <c r="AE107" s="214"/>
      <c r="AF107" s="114">
        <f t="shared" si="1"/>
        <v>139</v>
      </c>
      <c r="AG107" s="216"/>
      <c r="AH107" s="14"/>
      <c r="AI107" s="14"/>
      <c r="AJ107" s="14"/>
      <c r="AK107" s="14"/>
      <c r="AL107" s="14"/>
      <c r="AM107" s="14"/>
      <c r="AN107" s="14"/>
      <c r="AO107" s="14"/>
    </row>
    <row r="108" ht="18.75" customHeight="1">
      <c r="A108" s="29">
        <v>63.0</v>
      </c>
      <c r="B108" s="30">
        <v>4125.0</v>
      </c>
      <c r="C108" s="203" t="s">
        <v>1298</v>
      </c>
      <c r="D108" s="216"/>
      <c r="E108" s="216"/>
      <c r="F108" s="483"/>
      <c r="G108" s="218"/>
      <c r="H108" s="207" t="s">
        <v>1168</v>
      </c>
      <c r="I108" s="208">
        <v>84.0</v>
      </c>
      <c r="J108" s="209"/>
      <c r="K108" s="210" t="s">
        <v>40</v>
      </c>
      <c r="L108" s="210"/>
      <c r="M108" s="210"/>
      <c r="N108" s="210"/>
      <c r="O108" s="210"/>
      <c r="P108" s="210"/>
      <c r="Q108" s="210"/>
      <c r="R108" s="210"/>
      <c r="S108" s="210"/>
      <c r="T108" s="210"/>
      <c r="U108" s="210"/>
      <c r="V108" s="210"/>
      <c r="W108" s="210"/>
      <c r="X108" s="210"/>
      <c r="Y108" s="210"/>
      <c r="Z108" s="210"/>
      <c r="AA108" s="210"/>
      <c r="AB108" s="210"/>
      <c r="AC108" s="210"/>
      <c r="AD108" s="213"/>
      <c r="AE108" s="214"/>
      <c r="AF108" s="114">
        <f t="shared" si="1"/>
        <v>84</v>
      </c>
      <c r="AG108" s="216"/>
      <c r="AH108" s="14"/>
      <c r="AI108" s="14"/>
      <c r="AJ108" s="14"/>
      <c r="AK108" s="14"/>
      <c r="AL108" s="14"/>
      <c r="AM108" s="14"/>
      <c r="AN108" s="14"/>
      <c r="AO108" s="14"/>
    </row>
    <row r="109" ht="18.75" customHeight="1">
      <c r="A109" s="29">
        <v>63.0</v>
      </c>
      <c r="B109" s="30">
        <v>4126.0</v>
      </c>
      <c r="C109" s="203" t="s">
        <v>1299</v>
      </c>
      <c r="D109" s="216"/>
      <c r="E109" s="216"/>
      <c r="F109" s="221" t="s">
        <v>322</v>
      </c>
      <c r="G109" s="220" t="s">
        <v>1271</v>
      </c>
      <c r="H109" s="207" t="s">
        <v>17</v>
      </c>
      <c r="I109" s="208">
        <v>209.0</v>
      </c>
      <c r="J109" s="209"/>
      <c r="K109" s="210" t="s">
        <v>40</v>
      </c>
      <c r="L109" s="210"/>
      <c r="M109" s="210"/>
      <c r="N109" s="210"/>
      <c r="O109" s="210"/>
      <c r="P109" s="210"/>
      <c r="Q109" s="210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3"/>
      <c r="AE109" s="214"/>
      <c r="AF109" s="114">
        <f t="shared" si="1"/>
        <v>209</v>
      </c>
      <c r="AG109" s="216"/>
      <c r="AH109" s="14"/>
      <c r="AI109" s="14"/>
      <c r="AJ109" s="14"/>
      <c r="AK109" s="14"/>
      <c r="AL109" s="14"/>
      <c r="AM109" s="14"/>
      <c r="AN109" s="14"/>
      <c r="AO109" s="14"/>
    </row>
    <row r="110" ht="18.75" customHeight="1">
      <c r="A110" s="29">
        <v>63.0</v>
      </c>
      <c r="B110" s="30">
        <v>4127.0</v>
      </c>
      <c r="C110" s="203" t="s">
        <v>1300</v>
      </c>
      <c r="D110" s="216"/>
      <c r="E110" s="216"/>
      <c r="F110" s="481"/>
      <c r="G110" s="216"/>
      <c r="H110" s="207" t="s">
        <v>1165</v>
      </c>
      <c r="I110" s="208">
        <v>139.0</v>
      </c>
      <c r="J110" s="209"/>
      <c r="K110" s="210" t="s">
        <v>40</v>
      </c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  <c r="AA110" s="210"/>
      <c r="AB110" s="210"/>
      <c r="AC110" s="210"/>
      <c r="AD110" s="213"/>
      <c r="AE110" s="214"/>
      <c r="AF110" s="114">
        <f t="shared" si="1"/>
        <v>139</v>
      </c>
      <c r="AG110" s="216"/>
      <c r="AH110" s="14"/>
      <c r="AI110" s="14"/>
      <c r="AJ110" s="14"/>
      <c r="AK110" s="14"/>
      <c r="AL110" s="14"/>
      <c r="AM110" s="14"/>
      <c r="AN110" s="14"/>
      <c r="AO110" s="14"/>
    </row>
    <row r="111" ht="18.75" customHeight="1">
      <c r="A111" s="29">
        <v>63.0</v>
      </c>
      <c r="B111" s="30">
        <v>4128.0</v>
      </c>
      <c r="C111" s="203" t="s">
        <v>1301</v>
      </c>
      <c r="D111" s="216"/>
      <c r="E111" s="216"/>
      <c r="F111" s="483"/>
      <c r="G111" s="218"/>
      <c r="H111" s="207" t="s">
        <v>1168</v>
      </c>
      <c r="I111" s="208">
        <v>84.0</v>
      </c>
      <c r="J111" s="209"/>
      <c r="K111" s="210" t="s">
        <v>40</v>
      </c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3"/>
      <c r="AE111" s="214"/>
      <c r="AF111" s="114">
        <f t="shared" si="1"/>
        <v>84</v>
      </c>
      <c r="AG111" s="216"/>
      <c r="AH111" s="14"/>
      <c r="AI111" s="14"/>
      <c r="AJ111" s="14"/>
      <c r="AK111" s="14"/>
      <c r="AL111" s="14"/>
      <c r="AM111" s="14"/>
      <c r="AN111" s="14"/>
      <c r="AO111" s="14"/>
    </row>
    <row r="112" ht="18.75" customHeight="1">
      <c r="A112" s="29">
        <v>63.0</v>
      </c>
      <c r="B112" s="30">
        <v>4130.0</v>
      </c>
      <c r="C112" s="203" t="s">
        <v>1302</v>
      </c>
      <c r="D112" s="228"/>
      <c r="E112" s="205" t="s">
        <v>1221</v>
      </c>
      <c r="F112" s="206" t="s">
        <v>15</v>
      </c>
      <c r="G112" s="63" t="s">
        <v>16</v>
      </c>
      <c r="H112" s="207" t="s">
        <v>17</v>
      </c>
      <c r="I112" s="208">
        <v>155.0</v>
      </c>
      <c r="J112" s="209"/>
      <c r="K112" s="210" t="s">
        <v>40</v>
      </c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3"/>
      <c r="AE112" s="214"/>
      <c r="AF112" s="114">
        <f t="shared" si="1"/>
        <v>155</v>
      </c>
      <c r="AG112" s="216"/>
      <c r="AH112" s="14"/>
      <c r="AI112" s="14"/>
      <c r="AJ112" s="14"/>
      <c r="AK112" s="14"/>
      <c r="AL112" s="14"/>
      <c r="AM112" s="14"/>
      <c r="AN112" s="14"/>
      <c r="AO112" s="14"/>
    </row>
    <row r="113" ht="18.75" customHeight="1">
      <c r="A113" s="29">
        <v>63.0</v>
      </c>
      <c r="B113" s="30">
        <v>4131.0</v>
      </c>
      <c r="C113" s="203" t="s">
        <v>1303</v>
      </c>
      <c r="D113" s="216"/>
      <c r="E113" s="216"/>
      <c r="F113" s="481"/>
      <c r="G113" s="63"/>
      <c r="H113" s="207" t="s">
        <v>1165</v>
      </c>
      <c r="I113" s="208">
        <v>103.0</v>
      </c>
      <c r="J113" s="209"/>
      <c r="K113" s="210" t="s">
        <v>40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3"/>
      <c r="AE113" s="214"/>
      <c r="AF113" s="114">
        <f t="shared" si="1"/>
        <v>103</v>
      </c>
      <c r="AG113" s="216"/>
      <c r="AH113" s="14"/>
      <c r="AI113" s="14"/>
      <c r="AJ113" s="14"/>
      <c r="AK113" s="14"/>
      <c r="AL113" s="14"/>
      <c r="AM113" s="14"/>
      <c r="AN113" s="14"/>
      <c r="AO113" s="14"/>
    </row>
    <row r="114" ht="18.75" customHeight="1">
      <c r="A114" s="29">
        <v>63.0</v>
      </c>
      <c r="B114" s="30">
        <v>4132.0</v>
      </c>
      <c r="C114" s="203" t="s">
        <v>1304</v>
      </c>
      <c r="D114" s="216"/>
      <c r="E114" s="216"/>
      <c r="F114" s="481"/>
      <c r="G114" s="140"/>
      <c r="H114" s="207" t="s">
        <v>1168</v>
      </c>
      <c r="I114" s="208">
        <v>62.0</v>
      </c>
      <c r="J114" s="209"/>
      <c r="K114" s="210" t="s">
        <v>40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3"/>
      <c r="AE114" s="214"/>
      <c r="AF114" s="114">
        <f t="shared" si="1"/>
        <v>62</v>
      </c>
      <c r="AG114" s="216"/>
      <c r="AH114" s="14"/>
      <c r="AI114" s="14"/>
      <c r="AJ114" s="14"/>
      <c r="AK114" s="14"/>
      <c r="AL114" s="14"/>
      <c r="AM114" s="14"/>
      <c r="AN114" s="14"/>
      <c r="AO114" s="14"/>
    </row>
    <row r="115" ht="18.75" customHeight="1">
      <c r="A115" s="29">
        <v>63.0</v>
      </c>
      <c r="B115" s="30">
        <v>4133.0</v>
      </c>
      <c r="C115" s="203" t="s">
        <v>1305</v>
      </c>
      <c r="D115" s="216"/>
      <c r="E115" s="216"/>
      <c r="F115" s="481"/>
      <c r="G115" s="217" t="s">
        <v>102</v>
      </c>
      <c r="H115" s="207" t="s">
        <v>17</v>
      </c>
      <c r="I115" s="208">
        <v>155.0</v>
      </c>
      <c r="J115" s="209"/>
      <c r="K115" s="210" t="s">
        <v>40</v>
      </c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3"/>
      <c r="AE115" s="214"/>
      <c r="AF115" s="114">
        <f t="shared" si="1"/>
        <v>155</v>
      </c>
      <c r="AG115" s="216"/>
      <c r="AH115" s="14"/>
      <c r="AI115" s="14"/>
      <c r="AJ115" s="14"/>
      <c r="AK115" s="14"/>
      <c r="AL115" s="14"/>
      <c r="AM115" s="14"/>
      <c r="AN115" s="14"/>
      <c r="AO115" s="14"/>
    </row>
    <row r="116" ht="18.75" customHeight="1">
      <c r="A116" s="29">
        <v>63.0</v>
      </c>
      <c r="B116" s="30">
        <v>4134.0</v>
      </c>
      <c r="C116" s="203" t="s">
        <v>1306</v>
      </c>
      <c r="D116" s="216"/>
      <c r="E116" s="216"/>
      <c r="F116" s="481"/>
      <c r="G116" s="105"/>
      <c r="H116" s="207" t="s">
        <v>1165</v>
      </c>
      <c r="I116" s="208">
        <v>103.0</v>
      </c>
      <c r="J116" s="209"/>
      <c r="K116" s="210" t="s">
        <v>40</v>
      </c>
      <c r="L116" s="210"/>
      <c r="M116" s="210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3"/>
      <c r="AE116" s="214"/>
      <c r="AF116" s="114">
        <f t="shared" si="1"/>
        <v>103</v>
      </c>
      <c r="AG116" s="216"/>
      <c r="AH116" s="14"/>
      <c r="AI116" s="14"/>
      <c r="AJ116" s="14"/>
      <c r="AK116" s="14"/>
      <c r="AL116" s="14"/>
      <c r="AM116" s="14"/>
      <c r="AN116" s="14"/>
      <c r="AO116" s="14"/>
    </row>
    <row r="117" ht="18.75" customHeight="1">
      <c r="A117" s="29">
        <v>63.0</v>
      </c>
      <c r="B117" s="30">
        <v>4135.0</v>
      </c>
      <c r="C117" s="203" t="s">
        <v>1307</v>
      </c>
      <c r="D117" s="216"/>
      <c r="E117" s="216"/>
      <c r="F117" s="483"/>
      <c r="G117" s="218"/>
      <c r="H117" s="207" t="s">
        <v>1168</v>
      </c>
      <c r="I117" s="208">
        <v>62.0</v>
      </c>
      <c r="J117" s="209"/>
      <c r="K117" s="210" t="s">
        <v>40</v>
      </c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210"/>
      <c r="Z117" s="210"/>
      <c r="AA117" s="210"/>
      <c r="AB117" s="210"/>
      <c r="AC117" s="210"/>
      <c r="AD117" s="213"/>
      <c r="AE117" s="214"/>
      <c r="AF117" s="114">
        <f t="shared" si="1"/>
        <v>62</v>
      </c>
      <c r="AG117" s="216"/>
      <c r="AH117" s="14"/>
      <c r="AI117" s="14"/>
      <c r="AJ117" s="14"/>
      <c r="AK117" s="14"/>
      <c r="AL117" s="14"/>
      <c r="AM117" s="14"/>
      <c r="AN117" s="14"/>
      <c r="AO117" s="14"/>
    </row>
    <row r="118" ht="18.75" customHeight="1">
      <c r="A118" s="29">
        <v>63.0</v>
      </c>
      <c r="B118" s="30">
        <v>4136.0</v>
      </c>
      <c r="C118" s="203" t="s">
        <v>1308</v>
      </c>
      <c r="D118" s="216"/>
      <c r="E118" s="216"/>
      <c r="F118" s="221" t="s">
        <v>322</v>
      </c>
      <c r="G118" s="220" t="s">
        <v>1271</v>
      </c>
      <c r="H118" s="207" t="s">
        <v>17</v>
      </c>
      <c r="I118" s="208">
        <v>155.0</v>
      </c>
      <c r="J118" s="209"/>
      <c r="K118" s="210" t="s">
        <v>40</v>
      </c>
      <c r="L118" s="210"/>
      <c r="M118" s="210"/>
      <c r="N118" s="210"/>
      <c r="O118" s="210"/>
      <c r="P118" s="210"/>
      <c r="Q118" s="210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3"/>
      <c r="AE118" s="214"/>
      <c r="AF118" s="114">
        <f t="shared" si="1"/>
        <v>155</v>
      </c>
      <c r="AG118" s="216"/>
      <c r="AH118" s="14"/>
      <c r="AI118" s="14"/>
      <c r="AJ118" s="14"/>
      <c r="AK118" s="14"/>
      <c r="AL118" s="14"/>
      <c r="AM118" s="14"/>
      <c r="AN118" s="14"/>
      <c r="AO118" s="14"/>
    </row>
    <row r="119" ht="18.75" customHeight="1">
      <c r="A119" s="29">
        <v>63.0</v>
      </c>
      <c r="B119" s="30">
        <v>4137.0</v>
      </c>
      <c r="C119" s="203" t="s">
        <v>1309</v>
      </c>
      <c r="D119" s="216"/>
      <c r="E119" s="216"/>
      <c r="F119" s="481"/>
      <c r="G119" s="216"/>
      <c r="H119" s="207" t="s">
        <v>1165</v>
      </c>
      <c r="I119" s="208">
        <v>103.0</v>
      </c>
      <c r="J119" s="209"/>
      <c r="K119" s="210" t="s">
        <v>40</v>
      </c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3"/>
      <c r="AE119" s="214"/>
      <c r="AF119" s="114">
        <f t="shared" si="1"/>
        <v>103</v>
      </c>
      <c r="AG119" s="216"/>
      <c r="AH119" s="14"/>
      <c r="AI119" s="14"/>
      <c r="AJ119" s="14"/>
      <c r="AK119" s="14"/>
      <c r="AL119" s="14"/>
      <c r="AM119" s="14"/>
      <c r="AN119" s="14"/>
      <c r="AO119" s="14"/>
    </row>
    <row r="120" ht="18.75" customHeight="1">
      <c r="A120" s="29">
        <v>63.0</v>
      </c>
      <c r="B120" s="30">
        <v>4138.0</v>
      </c>
      <c r="C120" s="203" t="s">
        <v>1310</v>
      </c>
      <c r="D120" s="216"/>
      <c r="E120" s="216"/>
      <c r="F120" s="483"/>
      <c r="G120" s="218"/>
      <c r="H120" s="207" t="s">
        <v>1168</v>
      </c>
      <c r="I120" s="208">
        <v>62.0</v>
      </c>
      <c r="J120" s="209"/>
      <c r="K120" s="210" t="s">
        <v>40</v>
      </c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3"/>
      <c r="AE120" s="214"/>
      <c r="AF120" s="114">
        <f t="shared" si="1"/>
        <v>62</v>
      </c>
      <c r="AG120" s="216"/>
      <c r="AH120" s="14"/>
      <c r="AI120" s="14"/>
      <c r="AJ120" s="14"/>
      <c r="AK120" s="14"/>
      <c r="AL120" s="14"/>
      <c r="AM120" s="14"/>
      <c r="AN120" s="14"/>
      <c r="AO120" s="14"/>
    </row>
    <row r="121" ht="18.75" customHeight="1">
      <c r="A121" s="29">
        <v>63.0</v>
      </c>
      <c r="B121" s="30">
        <v>4140.0</v>
      </c>
      <c r="C121" s="203" t="s">
        <v>1311</v>
      </c>
      <c r="D121" s="228"/>
      <c r="E121" s="205" t="s">
        <v>1256</v>
      </c>
      <c r="F121" s="206" t="s">
        <v>15</v>
      </c>
      <c r="G121" s="63" t="s">
        <v>16</v>
      </c>
      <c r="H121" s="207" t="s">
        <v>17</v>
      </c>
      <c r="I121" s="208">
        <v>91.0</v>
      </c>
      <c r="J121" s="209"/>
      <c r="K121" s="210" t="s">
        <v>40</v>
      </c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3"/>
      <c r="AE121" s="214"/>
      <c r="AF121" s="114">
        <f t="shared" si="1"/>
        <v>91</v>
      </c>
      <c r="AG121" s="216"/>
      <c r="AH121" s="14"/>
      <c r="AI121" s="14"/>
      <c r="AJ121" s="14"/>
      <c r="AK121" s="14"/>
      <c r="AL121" s="14"/>
      <c r="AM121" s="14"/>
      <c r="AN121" s="14"/>
      <c r="AO121" s="14"/>
    </row>
    <row r="122" ht="18.75" customHeight="1">
      <c r="A122" s="29">
        <v>63.0</v>
      </c>
      <c r="B122" s="30">
        <v>4141.0</v>
      </c>
      <c r="C122" s="203" t="s">
        <v>1312</v>
      </c>
      <c r="D122" s="216"/>
      <c r="E122" s="216"/>
      <c r="F122" s="481"/>
      <c r="G122" s="63"/>
      <c r="H122" s="207" t="s">
        <v>1165</v>
      </c>
      <c r="I122" s="208">
        <v>61.0</v>
      </c>
      <c r="J122" s="209"/>
      <c r="K122" s="210" t="s">
        <v>40</v>
      </c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3"/>
      <c r="AE122" s="214"/>
      <c r="AF122" s="114">
        <f t="shared" si="1"/>
        <v>61</v>
      </c>
      <c r="AG122" s="216"/>
      <c r="AH122" s="14"/>
      <c r="AI122" s="14"/>
      <c r="AJ122" s="14"/>
      <c r="AK122" s="14"/>
      <c r="AL122" s="14"/>
      <c r="AM122" s="14"/>
      <c r="AN122" s="14"/>
      <c r="AO122" s="14"/>
    </row>
    <row r="123" ht="18.75" customHeight="1">
      <c r="A123" s="29">
        <v>63.0</v>
      </c>
      <c r="B123" s="30">
        <v>4142.0</v>
      </c>
      <c r="C123" s="203" t="s">
        <v>1313</v>
      </c>
      <c r="D123" s="216"/>
      <c r="E123" s="216"/>
      <c r="F123" s="481"/>
      <c r="G123" s="140"/>
      <c r="H123" s="207" t="s">
        <v>1168</v>
      </c>
      <c r="I123" s="208">
        <v>36.0</v>
      </c>
      <c r="J123" s="209"/>
      <c r="K123" s="210" t="s">
        <v>40</v>
      </c>
      <c r="L123" s="210"/>
      <c r="M123" s="210"/>
      <c r="N123" s="210"/>
      <c r="O123" s="210"/>
      <c r="P123" s="210"/>
      <c r="Q123" s="210"/>
      <c r="R123" s="210"/>
      <c r="S123" s="210"/>
      <c r="T123" s="210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3"/>
      <c r="AE123" s="214"/>
      <c r="AF123" s="114">
        <f t="shared" si="1"/>
        <v>36</v>
      </c>
      <c r="AG123" s="216"/>
      <c r="AH123" s="14"/>
      <c r="AI123" s="14"/>
      <c r="AJ123" s="14"/>
      <c r="AK123" s="14"/>
      <c r="AL123" s="14"/>
      <c r="AM123" s="14"/>
      <c r="AN123" s="14"/>
      <c r="AO123" s="14"/>
    </row>
    <row r="124" ht="18.75" customHeight="1">
      <c r="A124" s="29">
        <v>63.0</v>
      </c>
      <c r="B124" s="30">
        <v>4143.0</v>
      </c>
      <c r="C124" s="203" t="s">
        <v>1314</v>
      </c>
      <c r="D124" s="216"/>
      <c r="E124" s="216"/>
      <c r="F124" s="481"/>
      <c r="G124" s="217" t="s">
        <v>102</v>
      </c>
      <c r="H124" s="207" t="s">
        <v>17</v>
      </c>
      <c r="I124" s="208">
        <v>91.0</v>
      </c>
      <c r="J124" s="209"/>
      <c r="K124" s="210" t="s">
        <v>40</v>
      </c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3"/>
      <c r="AE124" s="214"/>
      <c r="AF124" s="114">
        <f t="shared" si="1"/>
        <v>91</v>
      </c>
      <c r="AG124" s="216"/>
      <c r="AH124" s="14"/>
      <c r="AI124" s="14"/>
      <c r="AJ124" s="14"/>
      <c r="AK124" s="14"/>
      <c r="AL124" s="14"/>
      <c r="AM124" s="14"/>
      <c r="AN124" s="14"/>
      <c r="AO124" s="14"/>
    </row>
    <row r="125" ht="18.75" customHeight="1">
      <c r="A125" s="29">
        <v>63.0</v>
      </c>
      <c r="B125" s="30">
        <v>4144.0</v>
      </c>
      <c r="C125" s="203" t="s">
        <v>1315</v>
      </c>
      <c r="D125" s="216"/>
      <c r="E125" s="216"/>
      <c r="F125" s="481"/>
      <c r="G125" s="105"/>
      <c r="H125" s="207" t="s">
        <v>1165</v>
      </c>
      <c r="I125" s="208">
        <v>61.0</v>
      </c>
      <c r="J125" s="209"/>
      <c r="K125" s="210" t="s">
        <v>40</v>
      </c>
      <c r="L125" s="210"/>
      <c r="M125" s="210"/>
      <c r="N125" s="210"/>
      <c r="O125" s="210"/>
      <c r="P125" s="210"/>
      <c r="Q125" s="210"/>
      <c r="R125" s="210"/>
      <c r="S125" s="210"/>
      <c r="T125" s="210"/>
      <c r="U125" s="210"/>
      <c r="V125" s="210"/>
      <c r="W125" s="210"/>
      <c r="X125" s="210"/>
      <c r="Y125" s="210"/>
      <c r="Z125" s="210"/>
      <c r="AA125" s="210"/>
      <c r="AB125" s="210"/>
      <c r="AC125" s="210"/>
      <c r="AD125" s="213"/>
      <c r="AE125" s="214"/>
      <c r="AF125" s="114">
        <f t="shared" si="1"/>
        <v>61</v>
      </c>
      <c r="AG125" s="216"/>
      <c r="AH125" s="14"/>
      <c r="AI125" s="14"/>
      <c r="AJ125" s="14"/>
      <c r="AK125" s="14"/>
      <c r="AL125" s="14"/>
      <c r="AM125" s="14"/>
      <c r="AN125" s="14"/>
      <c r="AO125" s="14"/>
    </row>
    <row r="126" ht="18.75" customHeight="1">
      <c r="A126" s="29">
        <v>63.0</v>
      </c>
      <c r="B126" s="30">
        <v>4145.0</v>
      </c>
      <c r="C126" s="203" t="s">
        <v>1316</v>
      </c>
      <c r="D126" s="216"/>
      <c r="E126" s="216"/>
      <c r="F126" s="483"/>
      <c r="G126" s="218"/>
      <c r="H126" s="207" t="s">
        <v>1168</v>
      </c>
      <c r="I126" s="208">
        <v>36.0</v>
      </c>
      <c r="J126" s="209"/>
      <c r="K126" s="210" t="s">
        <v>40</v>
      </c>
      <c r="L126" s="210"/>
      <c r="M126" s="210"/>
      <c r="N126" s="210"/>
      <c r="O126" s="210"/>
      <c r="P126" s="210"/>
      <c r="Q126" s="210"/>
      <c r="R126" s="210"/>
      <c r="S126" s="210"/>
      <c r="T126" s="210"/>
      <c r="U126" s="210"/>
      <c r="V126" s="210"/>
      <c r="W126" s="210"/>
      <c r="X126" s="210"/>
      <c r="Y126" s="210"/>
      <c r="Z126" s="210"/>
      <c r="AA126" s="210"/>
      <c r="AB126" s="210"/>
      <c r="AC126" s="210"/>
      <c r="AD126" s="213"/>
      <c r="AE126" s="214"/>
      <c r="AF126" s="114">
        <f t="shared" si="1"/>
        <v>36</v>
      </c>
      <c r="AG126" s="216"/>
      <c r="AH126" s="14"/>
      <c r="AI126" s="14"/>
      <c r="AJ126" s="14"/>
      <c r="AK126" s="14"/>
      <c r="AL126" s="14"/>
      <c r="AM126" s="14"/>
      <c r="AN126" s="14"/>
      <c r="AO126" s="14"/>
    </row>
    <row r="127" ht="18.75" customHeight="1">
      <c r="A127" s="29">
        <v>63.0</v>
      </c>
      <c r="B127" s="30">
        <v>4146.0</v>
      </c>
      <c r="C127" s="203" t="s">
        <v>1317</v>
      </c>
      <c r="D127" s="216"/>
      <c r="E127" s="216"/>
      <c r="F127" s="221" t="s">
        <v>322</v>
      </c>
      <c r="G127" s="220" t="s">
        <v>1271</v>
      </c>
      <c r="H127" s="207" t="s">
        <v>17</v>
      </c>
      <c r="I127" s="208">
        <v>91.0</v>
      </c>
      <c r="J127" s="209"/>
      <c r="K127" s="210" t="s">
        <v>40</v>
      </c>
      <c r="L127" s="210"/>
      <c r="M127" s="210"/>
      <c r="N127" s="210"/>
      <c r="O127" s="210"/>
      <c r="P127" s="210"/>
      <c r="Q127" s="210"/>
      <c r="R127" s="210"/>
      <c r="S127" s="210"/>
      <c r="T127" s="210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3"/>
      <c r="AE127" s="214"/>
      <c r="AF127" s="114">
        <f t="shared" si="1"/>
        <v>91</v>
      </c>
      <c r="AG127" s="216"/>
      <c r="AH127" s="14"/>
      <c r="AI127" s="14"/>
      <c r="AJ127" s="14"/>
      <c r="AK127" s="14"/>
      <c r="AL127" s="14"/>
      <c r="AM127" s="14"/>
      <c r="AN127" s="14"/>
      <c r="AO127" s="14"/>
    </row>
    <row r="128" ht="18.75" customHeight="1">
      <c r="A128" s="29">
        <v>63.0</v>
      </c>
      <c r="B128" s="30">
        <v>4147.0</v>
      </c>
      <c r="C128" s="203" t="s">
        <v>1318</v>
      </c>
      <c r="D128" s="216"/>
      <c r="E128" s="216"/>
      <c r="F128" s="481"/>
      <c r="G128" s="216"/>
      <c r="H128" s="207" t="s">
        <v>1165</v>
      </c>
      <c r="I128" s="208">
        <v>61.0</v>
      </c>
      <c r="J128" s="209"/>
      <c r="K128" s="210" t="s">
        <v>40</v>
      </c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3"/>
      <c r="AE128" s="214"/>
      <c r="AF128" s="114">
        <f t="shared" si="1"/>
        <v>61</v>
      </c>
      <c r="AG128" s="216"/>
      <c r="AH128" s="14"/>
      <c r="AI128" s="14"/>
      <c r="AJ128" s="14"/>
      <c r="AK128" s="14"/>
      <c r="AL128" s="14"/>
      <c r="AM128" s="14"/>
      <c r="AN128" s="14"/>
      <c r="AO128" s="14"/>
    </row>
    <row r="129" ht="18.75" customHeight="1">
      <c r="A129" s="29">
        <v>63.0</v>
      </c>
      <c r="B129" s="30">
        <v>4148.0</v>
      </c>
      <c r="C129" s="203" t="s">
        <v>1319</v>
      </c>
      <c r="D129" s="218"/>
      <c r="E129" s="218"/>
      <c r="F129" s="483"/>
      <c r="G129" s="218"/>
      <c r="H129" s="207" t="s">
        <v>1168</v>
      </c>
      <c r="I129" s="208">
        <v>36.0</v>
      </c>
      <c r="J129" s="209"/>
      <c r="K129" s="210" t="s">
        <v>40</v>
      </c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3"/>
      <c r="AE129" s="214"/>
      <c r="AF129" s="114">
        <f t="shared" si="1"/>
        <v>36</v>
      </c>
      <c r="AG129" s="216"/>
      <c r="AH129" s="14"/>
      <c r="AI129" s="14"/>
      <c r="AJ129" s="14"/>
      <c r="AK129" s="14"/>
      <c r="AL129" s="14"/>
      <c r="AM129" s="14"/>
      <c r="AN129" s="14"/>
      <c r="AO129" s="14"/>
    </row>
    <row r="130" ht="14.25" customHeight="1">
      <c r="A130" s="29">
        <v>63.0</v>
      </c>
      <c r="B130" s="165">
        <v>4200.0</v>
      </c>
      <c r="C130" s="167" t="s">
        <v>1320</v>
      </c>
      <c r="D130" s="206" t="s">
        <v>1321</v>
      </c>
      <c r="E130" s="118" t="s">
        <v>1322</v>
      </c>
      <c r="F130" s="206" t="s">
        <v>15</v>
      </c>
      <c r="G130" s="63" t="s">
        <v>16</v>
      </c>
      <c r="H130" s="207" t="s">
        <v>17</v>
      </c>
      <c r="I130" s="208">
        <v>200.0</v>
      </c>
      <c r="J130" s="209"/>
      <c r="K130" s="210" t="s">
        <v>40</v>
      </c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74"/>
      <c r="AD130" s="43"/>
      <c r="AE130" s="44"/>
      <c r="AF130" s="230">
        <f t="shared" si="1"/>
        <v>200</v>
      </c>
      <c r="AG130" s="79"/>
      <c r="AH130" s="14"/>
      <c r="AI130" s="14"/>
      <c r="AJ130" s="14"/>
      <c r="AK130" s="14"/>
      <c r="AL130" s="14"/>
      <c r="AM130" s="14"/>
      <c r="AN130" s="14"/>
      <c r="AO130" s="14"/>
    </row>
    <row r="131" ht="18.75" customHeight="1">
      <c r="A131" s="29">
        <v>63.0</v>
      </c>
      <c r="B131" s="165">
        <v>4201.0</v>
      </c>
      <c r="C131" s="167" t="s">
        <v>1324</v>
      </c>
      <c r="D131" s="481"/>
      <c r="E131" s="76"/>
      <c r="F131" s="481"/>
      <c r="G131" s="63"/>
      <c r="H131" s="207" t="s">
        <v>1165</v>
      </c>
      <c r="I131" s="208">
        <v>133.0</v>
      </c>
      <c r="J131" s="209"/>
      <c r="K131" s="210" t="s">
        <v>40</v>
      </c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3"/>
      <c r="AE131" s="214"/>
      <c r="AF131" s="114">
        <f t="shared" si="1"/>
        <v>133</v>
      </c>
      <c r="AG131" s="79"/>
      <c r="AH131" s="14"/>
      <c r="AI131" s="14"/>
      <c r="AJ131" s="14"/>
      <c r="AK131" s="14"/>
      <c r="AL131" s="14"/>
      <c r="AM131" s="14"/>
      <c r="AN131" s="14"/>
      <c r="AO131" s="14"/>
    </row>
    <row r="132" ht="18.75" customHeight="1">
      <c r="A132" s="29">
        <v>63.0</v>
      </c>
      <c r="B132" s="165">
        <v>4202.0</v>
      </c>
      <c r="C132" s="167" t="s">
        <v>1325</v>
      </c>
      <c r="D132" s="481"/>
      <c r="E132" s="94"/>
      <c r="F132" s="481"/>
      <c r="G132" s="140"/>
      <c r="H132" s="207" t="s">
        <v>1168</v>
      </c>
      <c r="I132" s="208">
        <v>80.0</v>
      </c>
      <c r="J132" s="209"/>
      <c r="K132" s="210" t="s">
        <v>40</v>
      </c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3"/>
      <c r="AE132" s="214"/>
      <c r="AF132" s="114">
        <f t="shared" si="1"/>
        <v>80</v>
      </c>
      <c r="AG132" s="79"/>
      <c r="AH132" s="14"/>
      <c r="AI132" s="14"/>
      <c r="AJ132" s="14"/>
      <c r="AK132" s="14"/>
      <c r="AL132" s="14"/>
      <c r="AM132" s="14"/>
      <c r="AN132" s="14"/>
      <c r="AO132" s="14"/>
    </row>
    <row r="133" ht="18.75" customHeight="1">
      <c r="A133" s="29">
        <v>63.0</v>
      </c>
      <c r="B133" s="165">
        <v>4203.0</v>
      </c>
      <c r="C133" s="167" t="s">
        <v>1326</v>
      </c>
      <c r="D133" s="481"/>
      <c r="E133" s="94"/>
      <c r="F133" s="481"/>
      <c r="G133" s="217" t="s">
        <v>102</v>
      </c>
      <c r="H133" s="207" t="s">
        <v>17</v>
      </c>
      <c r="I133" s="208">
        <v>200.0</v>
      </c>
      <c r="J133" s="209"/>
      <c r="K133" s="210" t="s">
        <v>40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0"/>
      <c r="AC133" s="210"/>
      <c r="AD133" s="213"/>
      <c r="AE133" s="214"/>
      <c r="AF133" s="114">
        <f t="shared" si="1"/>
        <v>200</v>
      </c>
      <c r="AG133" s="79"/>
      <c r="AH133" s="14"/>
      <c r="AI133" s="14"/>
      <c r="AJ133" s="14"/>
      <c r="AK133" s="14"/>
      <c r="AL133" s="14"/>
      <c r="AM133" s="14"/>
      <c r="AN133" s="14"/>
      <c r="AO133" s="14"/>
    </row>
    <row r="134" ht="18.75" customHeight="1">
      <c r="A134" s="29">
        <v>63.0</v>
      </c>
      <c r="B134" s="165">
        <v>4204.0</v>
      </c>
      <c r="C134" s="167" t="s">
        <v>1327</v>
      </c>
      <c r="D134" s="156"/>
      <c r="E134" s="94"/>
      <c r="F134" s="105"/>
      <c r="G134" s="105"/>
      <c r="H134" s="207" t="s">
        <v>1165</v>
      </c>
      <c r="I134" s="208">
        <v>133.0</v>
      </c>
      <c r="J134" s="209"/>
      <c r="K134" s="210" t="s">
        <v>40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3"/>
      <c r="AE134" s="214"/>
      <c r="AF134" s="114">
        <f t="shared" si="1"/>
        <v>133</v>
      </c>
      <c r="AG134" s="79"/>
      <c r="AH134" s="14"/>
      <c r="AI134" s="14"/>
      <c r="AJ134" s="14"/>
      <c r="AK134" s="14"/>
      <c r="AL134" s="14"/>
      <c r="AM134" s="14"/>
      <c r="AN134" s="14"/>
      <c r="AO134" s="14"/>
    </row>
    <row r="135" ht="18.75" customHeight="1">
      <c r="A135" s="29">
        <v>63.0</v>
      </c>
      <c r="B135" s="165">
        <v>4205.0</v>
      </c>
      <c r="C135" s="167" t="s">
        <v>1328</v>
      </c>
      <c r="D135" s="14"/>
      <c r="E135" s="127"/>
      <c r="F135" s="216"/>
      <c r="G135" s="218"/>
      <c r="H135" s="207" t="s">
        <v>1168</v>
      </c>
      <c r="I135" s="208">
        <v>80.0</v>
      </c>
      <c r="J135" s="209"/>
      <c r="K135" s="210" t="s">
        <v>40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0"/>
      <c r="AC135" s="210"/>
      <c r="AD135" s="213"/>
      <c r="AE135" s="214"/>
      <c r="AF135" s="114">
        <f t="shared" si="1"/>
        <v>80</v>
      </c>
      <c r="AG135" s="216"/>
      <c r="AH135" s="14"/>
      <c r="AI135" s="14"/>
      <c r="AJ135" s="14"/>
      <c r="AK135" s="14"/>
      <c r="AL135" s="14"/>
      <c r="AM135" s="14"/>
      <c r="AN135" s="14"/>
      <c r="AO135" s="14"/>
    </row>
    <row r="136" ht="18.75" customHeight="1">
      <c r="A136" s="29">
        <v>63.0</v>
      </c>
      <c r="B136" s="165">
        <v>4206.0</v>
      </c>
      <c r="C136" s="167" t="s">
        <v>1329</v>
      </c>
      <c r="D136" s="14"/>
      <c r="E136" s="127"/>
      <c r="F136" s="216"/>
      <c r="G136" s="219" t="s">
        <v>176</v>
      </c>
      <c r="H136" s="207" t="s">
        <v>17</v>
      </c>
      <c r="I136" s="208">
        <v>200.0</v>
      </c>
      <c r="J136" s="209"/>
      <c r="K136" s="210" t="s">
        <v>40</v>
      </c>
      <c r="L136" s="210"/>
      <c r="M136" s="210"/>
      <c r="N136" s="210"/>
      <c r="O136" s="210"/>
      <c r="P136" s="210"/>
      <c r="Q136" s="210"/>
      <c r="R136" s="210"/>
      <c r="S136" s="210"/>
      <c r="T136" s="210"/>
      <c r="U136" s="210"/>
      <c r="V136" s="210"/>
      <c r="W136" s="210"/>
      <c r="X136" s="210"/>
      <c r="Y136" s="210"/>
      <c r="Z136" s="210"/>
      <c r="AA136" s="210"/>
      <c r="AB136" s="210"/>
      <c r="AC136" s="210"/>
      <c r="AD136" s="213"/>
      <c r="AE136" s="214"/>
      <c r="AF136" s="114">
        <f t="shared" si="1"/>
        <v>200</v>
      </c>
      <c r="AG136" s="216"/>
      <c r="AH136" s="14"/>
      <c r="AI136" s="14"/>
      <c r="AJ136" s="14"/>
      <c r="AK136" s="14"/>
      <c r="AL136" s="14"/>
      <c r="AM136" s="14"/>
      <c r="AN136" s="14"/>
      <c r="AO136" s="14"/>
    </row>
    <row r="137" ht="18.75" customHeight="1">
      <c r="A137" s="29">
        <v>63.0</v>
      </c>
      <c r="B137" s="165">
        <v>4207.0</v>
      </c>
      <c r="C137" s="167" t="s">
        <v>1330</v>
      </c>
      <c r="D137" s="14"/>
      <c r="E137" s="127"/>
      <c r="F137" s="216"/>
      <c r="G137" s="14"/>
      <c r="H137" s="207" t="s">
        <v>1165</v>
      </c>
      <c r="I137" s="208">
        <v>133.0</v>
      </c>
      <c r="J137" s="209"/>
      <c r="K137" s="210" t="s">
        <v>40</v>
      </c>
      <c r="L137" s="210"/>
      <c r="M137" s="210"/>
      <c r="N137" s="210"/>
      <c r="O137" s="210"/>
      <c r="P137" s="210"/>
      <c r="Q137" s="210"/>
      <c r="R137" s="210"/>
      <c r="S137" s="210"/>
      <c r="T137" s="210"/>
      <c r="U137" s="210"/>
      <c r="V137" s="210"/>
      <c r="W137" s="210"/>
      <c r="X137" s="210"/>
      <c r="Y137" s="210"/>
      <c r="Z137" s="210"/>
      <c r="AA137" s="210"/>
      <c r="AB137" s="210"/>
      <c r="AC137" s="210"/>
      <c r="AD137" s="213"/>
      <c r="AE137" s="214"/>
      <c r="AF137" s="114">
        <f t="shared" si="1"/>
        <v>133</v>
      </c>
      <c r="AG137" s="216"/>
      <c r="AH137" s="14"/>
      <c r="AI137" s="14"/>
      <c r="AJ137" s="14"/>
      <c r="AK137" s="14"/>
      <c r="AL137" s="14"/>
      <c r="AM137" s="14"/>
      <c r="AN137" s="14"/>
      <c r="AO137" s="14"/>
    </row>
    <row r="138" ht="18.75" customHeight="1">
      <c r="A138" s="29">
        <v>63.0</v>
      </c>
      <c r="B138" s="165">
        <v>4208.0</v>
      </c>
      <c r="C138" s="167" t="s">
        <v>1331</v>
      </c>
      <c r="D138" s="14"/>
      <c r="E138" s="127"/>
      <c r="F138" s="216"/>
      <c r="G138" s="14"/>
      <c r="H138" s="207" t="s">
        <v>1168</v>
      </c>
      <c r="I138" s="208">
        <v>80.0</v>
      </c>
      <c r="J138" s="209"/>
      <c r="K138" s="210" t="s">
        <v>40</v>
      </c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210"/>
      <c r="Z138" s="210"/>
      <c r="AA138" s="210"/>
      <c r="AB138" s="210"/>
      <c r="AC138" s="210"/>
      <c r="AD138" s="213"/>
      <c r="AE138" s="214"/>
      <c r="AF138" s="114">
        <f t="shared" si="1"/>
        <v>80</v>
      </c>
      <c r="AG138" s="216"/>
      <c r="AH138" s="14"/>
      <c r="AI138" s="14"/>
      <c r="AJ138" s="14"/>
      <c r="AK138" s="14"/>
      <c r="AL138" s="14"/>
      <c r="AM138" s="14"/>
      <c r="AN138" s="14"/>
      <c r="AO138" s="14"/>
    </row>
    <row r="139" ht="18.75" customHeight="1">
      <c r="A139" s="29">
        <v>63.0</v>
      </c>
      <c r="B139" s="165">
        <v>4209.0</v>
      </c>
      <c r="C139" s="167" t="s">
        <v>1332</v>
      </c>
      <c r="D139" s="14"/>
      <c r="E139" s="127"/>
      <c r="F139" s="216"/>
      <c r="G139" s="220" t="s">
        <v>249</v>
      </c>
      <c r="H139" s="207" t="s">
        <v>17</v>
      </c>
      <c r="I139" s="208">
        <v>200.0</v>
      </c>
      <c r="J139" s="209"/>
      <c r="K139" s="210" t="s">
        <v>40</v>
      </c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3"/>
      <c r="AE139" s="214"/>
      <c r="AF139" s="114">
        <f t="shared" si="1"/>
        <v>200</v>
      </c>
      <c r="AG139" s="216"/>
      <c r="AH139" s="14"/>
      <c r="AI139" s="14"/>
      <c r="AJ139" s="14"/>
      <c r="AK139" s="14"/>
      <c r="AL139" s="14"/>
      <c r="AM139" s="14"/>
      <c r="AN139" s="14"/>
      <c r="AO139" s="14"/>
    </row>
    <row r="140" ht="18.75" customHeight="1">
      <c r="A140" s="29">
        <v>63.0</v>
      </c>
      <c r="B140" s="165">
        <v>4210.0</v>
      </c>
      <c r="C140" s="167" t="s">
        <v>1333</v>
      </c>
      <c r="D140" s="8"/>
      <c r="E140" s="52"/>
      <c r="F140" s="216"/>
      <c r="G140" s="216"/>
      <c r="H140" s="207" t="s">
        <v>1165</v>
      </c>
      <c r="I140" s="208">
        <v>133.0</v>
      </c>
      <c r="J140" s="209"/>
      <c r="K140" s="210" t="s">
        <v>40</v>
      </c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3"/>
      <c r="AE140" s="214"/>
      <c r="AF140" s="114">
        <f t="shared" si="1"/>
        <v>133</v>
      </c>
      <c r="AG140" s="216"/>
      <c r="AH140" s="14"/>
      <c r="AI140" s="14"/>
      <c r="AJ140" s="14"/>
      <c r="AK140" s="14"/>
      <c r="AL140" s="14"/>
      <c r="AM140" s="14"/>
      <c r="AN140" s="14"/>
      <c r="AO140" s="14"/>
    </row>
    <row r="141" ht="18.75" customHeight="1">
      <c r="A141" s="29">
        <v>63.0</v>
      </c>
      <c r="B141" s="165">
        <v>4211.0</v>
      </c>
      <c r="C141" s="167" t="s">
        <v>1334</v>
      </c>
      <c r="D141" s="8"/>
      <c r="E141" s="52"/>
      <c r="F141" s="218"/>
      <c r="G141" s="218"/>
      <c r="H141" s="207" t="s">
        <v>1168</v>
      </c>
      <c r="I141" s="208">
        <v>80.0</v>
      </c>
      <c r="J141" s="209"/>
      <c r="K141" s="210" t="s">
        <v>40</v>
      </c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3"/>
      <c r="AE141" s="214"/>
      <c r="AF141" s="114">
        <f t="shared" si="1"/>
        <v>80</v>
      </c>
      <c r="AG141" s="216"/>
      <c r="AH141" s="14"/>
      <c r="AI141" s="14"/>
      <c r="AJ141" s="14"/>
      <c r="AK141" s="14"/>
      <c r="AL141" s="14"/>
      <c r="AM141" s="14"/>
      <c r="AN141" s="14"/>
      <c r="AO141" s="14"/>
    </row>
    <row r="142" ht="18.75" customHeight="1">
      <c r="A142" s="29">
        <v>63.0</v>
      </c>
      <c r="B142" s="165">
        <v>4212.0</v>
      </c>
      <c r="C142" s="167" t="s">
        <v>1335</v>
      </c>
      <c r="D142" s="8"/>
      <c r="E142" s="52"/>
      <c r="F142" s="221" t="s">
        <v>322</v>
      </c>
      <c r="G142" s="220" t="s">
        <v>1271</v>
      </c>
      <c r="H142" s="207" t="s">
        <v>17</v>
      </c>
      <c r="I142" s="208">
        <v>200.0</v>
      </c>
      <c r="J142" s="209"/>
      <c r="K142" s="210" t="s">
        <v>40</v>
      </c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3"/>
      <c r="AE142" s="214"/>
      <c r="AF142" s="114">
        <f t="shared" si="1"/>
        <v>200</v>
      </c>
      <c r="AG142" s="216"/>
      <c r="AH142" s="14"/>
      <c r="AI142" s="14"/>
      <c r="AJ142" s="14"/>
      <c r="AK142" s="14"/>
      <c r="AL142" s="14"/>
      <c r="AM142" s="14"/>
      <c r="AN142" s="14"/>
      <c r="AO142" s="14"/>
    </row>
    <row r="143" ht="18.75" customHeight="1">
      <c r="A143" s="29">
        <v>63.0</v>
      </c>
      <c r="B143" s="165">
        <v>4213.0</v>
      </c>
      <c r="C143" s="167" t="s">
        <v>1336</v>
      </c>
      <c r="D143" s="8"/>
      <c r="E143" s="52"/>
      <c r="F143" s="481"/>
      <c r="G143" s="216"/>
      <c r="H143" s="207" t="s">
        <v>1165</v>
      </c>
      <c r="I143" s="208">
        <v>133.0</v>
      </c>
      <c r="J143" s="209"/>
      <c r="K143" s="210" t="s">
        <v>40</v>
      </c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3"/>
      <c r="AE143" s="214"/>
      <c r="AF143" s="114">
        <f t="shared" si="1"/>
        <v>133</v>
      </c>
      <c r="AG143" s="216"/>
      <c r="AH143" s="14"/>
      <c r="AI143" s="14"/>
      <c r="AJ143" s="14"/>
      <c r="AK143" s="14"/>
      <c r="AL143" s="14"/>
      <c r="AM143" s="14"/>
      <c r="AN143" s="14"/>
      <c r="AO143" s="14"/>
    </row>
    <row r="144" ht="18.75" customHeight="1">
      <c r="A144" s="29">
        <v>63.0</v>
      </c>
      <c r="B144" s="165">
        <v>4214.0</v>
      </c>
      <c r="C144" s="167" t="s">
        <v>1337</v>
      </c>
      <c r="D144" s="8"/>
      <c r="E144" s="52"/>
      <c r="F144" s="481"/>
      <c r="G144" s="218"/>
      <c r="H144" s="207" t="s">
        <v>1168</v>
      </c>
      <c r="I144" s="208">
        <v>80.0</v>
      </c>
      <c r="J144" s="209"/>
      <c r="K144" s="210" t="s">
        <v>40</v>
      </c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3"/>
      <c r="AE144" s="214"/>
      <c r="AF144" s="114">
        <f t="shared" si="1"/>
        <v>80</v>
      </c>
      <c r="AG144" s="216"/>
      <c r="AH144" s="14"/>
      <c r="AI144" s="14"/>
      <c r="AJ144" s="14"/>
      <c r="AK144" s="14"/>
      <c r="AL144" s="14"/>
      <c r="AM144" s="14"/>
      <c r="AN144" s="14"/>
      <c r="AO144" s="14"/>
    </row>
    <row r="145" ht="18.75" customHeight="1">
      <c r="A145" s="29">
        <v>63.0</v>
      </c>
      <c r="B145" s="165">
        <v>4215.0</v>
      </c>
      <c r="C145" s="167" t="s">
        <v>1338</v>
      </c>
      <c r="D145" s="8"/>
      <c r="E145" s="52"/>
      <c r="F145" s="481"/>
      <c r="G145" s="219" t="s">
        <v>1275</v>
      </c>
      <c r="H145" s="207" t="s">
        <v>17</v>
      </c>
      <c r="I145" s="208">
        <v>200.0</v>
      </c>
      <c r="J145" s="209"/>
      <c r="K145" s="210" t="s">
        <v>40</v>
      </c>
      <c r="L145" s="210"/>
      <c r="M145" s="210"/>
      <c r="N145" s="210"/>
      <c r="O145" s="210"/>
      <c r="P145" s="210"/>
      <c r="Q145" s="210"/>
      <c r="R145" s="210"/>
      <c r="S145" s="210"/>
      <c r="T145" s="210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3"/>
      <c r="AE145" s="214"/>
      <c r="AF145" s="114">
        <f t="shared" si="1"/>
        <v>200</v>
      </c>
      <c r="AG145" s="216"/>
      <c r="AH145" s="14"/>
      <c r="AI145" s="14"/>
      <c r="AJ145" s="14"/>
      <c r="AK145" s="14"/>
      <c r="AL145" s="14"/>
      <c r="AM145" s="14"/>
      <c r="AN145" s="14"/>
      <c r="AO145" s="14"/>
    </row>
    <row r="146" ht="18.75" customHeight="1">
      <c r="A146" s="29">
        <v>63.0</v>
      </c>
      <c r="B146" s="165">
        <v>4216.0</v>
      </c>
      <c r="C146" s="167" t="s">
        <v>1339</v>
      </c>
      <c r="D146" s="8"/>
      <c r="E146" s="52"/>
      <c r="F146" s="481"/>
      <c r="G146" s="14"/>
      <c r="H146" s="207" t="s">
        <v>1165</v>
      </c>
      <c r="I146" s="208">
        <v>133.0</v>
      </c>
      <c r="J146" s="209"/>
      <c r="K146" s="210" t="s">
        <v>40</v>
      </c>
      <c r="L146" s="210"/>
      <c r="M146" s="210"/>
      <c r="N146" s="210"/>
      <c r="O146" s="210"/>
      <c r="P146" s="210"/>
      <c r="Q146" s="210"/>
      <c r="R146" s="210"/>
      <c r="S146" s="210"/>
      <c r="T146" s="210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3"/>
      <c r="AE146" s="214"/>
      <c r="AF146" s="114">
        <f t="shared" si="1"/>
        <v>133</v>
      </c>
      <c r="AG146" s="216"/>
      <c r="AH146" s="14"/>
      <c r="AI146" s="14"/>
      <c r="AJ146" s="14"/>
      <c r="AK146" s="14"/>
      <c r="AL146" s="14"/>
      <c r="AM146" s="14"/>
      <c r="AN146" s="14"/>
      <c r="AO146" s="14"/>
    </row>
    <row r="147" ht="18.75" customHeight="1">
      <c r="A147" s="29">
        <v>63.0</v>
      </c>
      <c r="B147" s="165">
        <v>4217.0</v>
      </c>
      <c r="C147" s="167" t="s">
        <v>1340</v>
      </c>
      <c r="D147" s="8"/>
      <c r="E147" s="52"/>
      <c r="F147" s="483"/>
      <c r="G147" s="14"/>
      <c r="H147" s="207" t="s">
        <v>1168</v>
      </c>
      <c r="I147" s="208">
        <v>80.0</v>
      </c>
      <c r="J147" s="209"/>
      <c r="K147" s="210" t="s">
        <v>40</v>
      </c>
      <c r="L147" s="210"/>
      <c r="M147" s="210"/>
      <c r="N147" s="210"/>
      <c r="O147" s="210"/>
      <c r="P147" s="210"/>
      <c r="Q147" s="210"/>
      <c r="R147" s="210"/>
      <c r="S147" s="210"/>
      <c r="T147" s="210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3"/>
      <c r="AE147" s="214"/>
      <c r="AF147" s="114">
        <f t="shared" si="1"/>
        <v>80</v>
      </c>
      <c r="AG147" s="216"/>
      <c r="AH147" s="14"/>
      <c r="AI147" s="14"/>
      <c r="AJ147" s="14"/>
      <c r="AK147" s="14"/>
      <c r="AL147" s="14"/>
      <c r="AM147" s="14"/>
      <c r="AN147" s="14"/>
      <c r="AO147" s="14"/>
    </row>
    <row r="148" ht="18.75" customHeight="1">
      <c r="A148" s="29">
        <v>63.0</v>
      </c>
      <c r="B148" s="165">
        <v>4218.0</v>
      </c>
      <c r="C148" s="167" t="s">
        <v>1341</v>
      </c>
      <c r="D148" s="8"/>
      <c r="E148" s="52"/>
      <c r="F148" s="224" t="s">
        <v>759</v>
      </c>
      <c r="G148" s="225"/>
      <c r="H148" s="207" t="s">
        <v>1192</v>
      </c>
      <c r="I148" s="208">
        <v>400.0</v>
      </c>
      <c r="J148" s="209"/>
      <c r="K148" s="210" t="s">
        <v>40</v>
      </c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3"/>
      <c r="AE148" s="214"/>
      <c r="AF148" s="114">
        <f t="shared" si="1"/>
        <v>400</v>
      </c>
      <c r="AG148" s="216"/>
      <c r="AH148" s="14"/>
      <c r="AI148" s="14"/>
      <c r="AJ148" s="14"/>
      <c r="AK148" s="14"/>
      <c r="AL148" s="14"/>
      <c r="AM148" s="14"/>
      <c r="AN148" s="14"/>
      <c r="AO148" s="14"/>
    </row>
    <row r="149" ht="18.75" customHeight="1">
      <c r="A149" s="29">
        <v>63.0</v>
      </c>
      <c r="B149" s="165">
        <v>4219.0</v>
      </c>
      <c r="C149" s="167" t="s">
        <v>1342</v>
      </c>
      <c r="D149" s="8"/>
      <c r="E149" s="52"/>
      <c r="F149" s="127"/>
      <c r="G149" s="144"/>
      <c r="H149" s="37" t="s">
        <v>1196</v>
      </c>
      <c r="I149" s="208">
        <v>333.0</v>
      </c>
      <c r="J149" s="209"/>
      <c r="K149" s="210" t="s">
        <v>40</v>
      </c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210"/>
      <c r="Z149" s="210"/>
      <c r="AA149" s="210"/>
      <c r="AB149" s="210"/>
      <c r="AC149" s="210"/>
      <c r="AD149" s="213"/>
      <c r="AE149" s="214"/>
      <c r="AF149" s="114">
        <f t="shared" si="1"/>
        <v>333</v>
      </c>
      <c r="AG149" s="216"/>
      <c r="AH149" s="14"/>
      <c r="AI149" s="14"/>
      <c r="AJ149" s="14"/>
      <c r="AK149" s="14"/>
      <c r="AL149" s="14"/>
      <c r="AM149" s="14"/>
      <c r="AN149" s="14"/>
      <c r="AO149" s="14"/>
    </row>
    <row r="150" ht="18.75" customHeight="1">
      <c r="A150" s="29">
        <v>63.0</v>
      </c>
      <c r="B150" s="165">
        <v>4220.0</v>
      </c>
      <c r="C150" s="167" t="s">
        <v>1343</v>
      </c>
      <c r="D150" s="8"/>
      <c r="E150" s="52"/>
      <c r="F150" s="127"/>
      <c r="G150" s="144"/>
      <c r="H150" s="37" t="s">
        <v>1199</v>
      </c>
      <c r="I150" s="208">
        <v>286.0</v>
      </c>
      <c r="J150" s="209"/>
      <c r="K150" s="210" t="s">
        <v>40</v>
      </c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3"/>
      <c r="AE150" s="214"/>
      <c r="AF150" s="114">
        <f t="shared" si="1"/>
        <v>286</v>
      </c>
      <c r="AG150" s="216"/>
      <c r="AH150" s="14"/>
      <c r="AI150" s="14"/>
      <c r="AJ150" s="14"/>
      <c r="AK150" s="14"/>
      <c r="AL150" s="14"/>
      <c r="AM150" s="14"/>
      <c r="AN150" s="14"/>
      <c r="AO150" s="14"/>
    </row>
    <row r="151" ht="18.75" customHeight="1">
      <c r="A151" s="29">
        <v>63.0</v>
      </c>
      <c r="B151" s="165">
        <v>4221.0</v>
      </c>
      <c r="C151" s="167" t="s">
        <v>1344</v>
      </c>
      <c r="D151" s="14"/>
      <c r="E151" s="127"/>
      <c r="F151" s="127"/>
      <c r="G151" s="144"/>
      <c r="H151" s="37" t="s">
        <v>1202</v>
      </c>
      <c r="I151" s="180">
        <v>250.0</v>
      </c>
      <c r="J151" s="232"/>
      <c r="K151" s="233" t="s">
        <v>40</v>
      </c>
      <c r="L151" s="233"/>
      <c r="M151" s="233"/>
      <c r="N151" s="233"/>
      <c r="O151" s="233"/>
      <c r="P151" s="233"/>
      <c r="Q151" s="233"/>
      <c r="R151" s="233"/>
      <c r="S151" s="233"/>
      <c r="T151" s="233"/>
      <c r="U151" s="233"/>
      <c r="V151" s="233"/>
      <c r="W151" s="233"/>
      <c r="X151" s="233"/>
      <c r="Y151" s="233"/>
      <c r="Z151" s="233"/>
      <c r="AA151" s="233"/>
      <c r="AB151" s="233"/>
      <c r="AC151" s="233"/>
      <c r="AD151" s="22"/>
      <c r="AE151" s="109"/>
      <c r="AF151" s="114">
        <f t="shared" si="1"/>
        <v>250</v>
      </c>
      <c r="AG151" s="79"/>
      <c r="AH151" s="14"/>
      <c r="AI151" s="14"/>
      <c r="AJ151" s="14"/>
      <c r="AK151" s="14"/>
      <c r="AL151" s="14"/>
      <c r="AM151" s="14"/>
      <c r="AN151" s="14"/>
      <c r="AO151" s="14"/>
    </row>
    <row r="152" ht="18.75" customHeight="1">
      <c r="A152" s="29">
        <v>63.0</v>
      </c>
      <c r="B152" s="165">
        <v>4222.0</v>
      </c>
      <c r="C152" s="167" t="s">
        <v>1345</v>
      </c>
      <c r="D152" s="14"/>
      <c r="E152" s="127"/>
      <c r="F152" s="127"/>
      <c r="G152" s="144"/>
      <c r="H152" s="37" t="s">
        <v>1205</v>
      </c>
      <c r="I152" s="180">
        <v>222.0</v>
      </c>
      <c r="J152" s="232"/>
      <c r="K152" s="233" t="s">
        <v>40</v>
      </c>
      <c r="L152" s="233"/>
      <c r="M152" s="233"/>
      <c r="N152" s="233"/>
      <c r="O152" s="233"/>
      <c r="P152" s="233"/>
      <c r="Q152" s="233"/>
      <c r="R152" s="233"/>
      <c r="S152" s="233"/>
      <c r="T152" s="233"/>
      <c r="U152" s="233"/>
      <c r="V152" s="233"/>
      <c r="W152" s="233"/>
      <c r="X152" s="233"/>
      <c r="Y152" s="233"/>
      <c r="Z152" s="233"/>
      <c r="AA152" s="233"/>
      <c r="AB152" s="233"/>
      <c r="AC152" s="233"/>
      <c r="AD152" s="22"/>
      <c r="AE152" s="109"/>
      <c r="AF152" s="114">
        <f t="shared" si="1"/>
        <v>222</v>
      </c>
      <c r="AG152" s="79"/>
      <c r="AH152" s="14"/>
      <c r="AI152" s="14"/>
      <c r="AJ152" s="14"/>
      <c r="AK152" s="14"/>
      <c r="AL152" s="14"/>
      <c r="AM152" s="14"/>
      <c r="AN152" s="14"/>
      <c r="AO152" s="14"/>
    </row>
    <row r="153" ht="18.75" customHeight="1">
      <c r="A153" s="29">
        <v>63.0</v>
      </c>
      <c r="B153" s="165">
        <v>4223.0</v>
      </c>
      <c r="C153" s="167" t="s">
        <v>1346</v>
      </c>
      <c r="D153" s="14"/>
      <c r="E153" s="127"/>
      <c r="F153" s="127"/>
      <c r="G153" s="144"/>
      <c r="H153" s="207" t="s">
        <v>1208</v>
      </c>
      <c r="I153" s="180">
        <v>200.0</v>
      </c>
      <c r="J153" s="232"/>
      <c r="K153" s="233" t="s">
        <v>40</v>
      </c>
      <c r="L153" s="233"/>
      <c r="M153" s="233"/>
      <c r="N153" s="233"/>
      <c r="O153" s="233"/>
      <c r="P153" s="233"/>
      <c r="Q153" s="233"/>
      <c r="R153" s="233"/>
      <c r="S153" s="233"/>
      <c r="T153" s="233"/>
      <c r="U153" s="233"/>
      <c r="V153" s="233"/>
      <c r="W153" s="233"/>
      <c r="X153" s="233"/>
      <c r="Y153" s="233"/>
      <c r="Z153" s="233"/>
      <c r="AA153" s="233"/>
      <c r="AB153" s="233"/>
      <c r="AC153" s="233"/>
      <c r="AD153" s="22"/>
      <c r="AE153" s="109"/>
      <c r="AF153" s="114">
        <f t="shared" si="1"/>
        <v>200</v>
      </c>
      <c r="AG153" s="79"/>
      <c r="AH153" s="14"/>
      <c r="AI153" s="14"/>
      <c r="AJ153" s="14"/>
      <c r="AK153" s="14"/>
      <c r="AL153" s="14"/>
      <c r="AM153" s="14"/>
      <c r="AN153" s="14"/>
      <c r="AO153" s="14"/>
    </row>
    <row r="154" ht="18.75" customHeight="1">
      <c r="A154" s="29">
        <v>63.0</v>
      </c>
      <c r="B154" s="165">
        <v>4224.0</v>
      </c>
      <c r="C154" s="167" t="s">
        <v>1347</v>
      </c>
      <c r="D154" s="14"/>
      <c r="E154" s="127"/>
      <c r="F154" s="20"/>
      <c r="G154" s="200"/>
      <c r="H154" s="207" t="s">
        <v>1211</v>
      </c>
      <c r="I154" s="180">
        <v>133.0</v>
      </c>
      <c r="J154" s="232"/>
      <c r="K154" s="233" t="s">
        <v>40</v>
      </c>
      <c r="L154" s="233"/>
      <c r="M154" s="233"/>
      <c r="N154" s="233"/>
      <c r="O154" s="233"/>
      <c r="P154" s="233"/>
      <c r="Q154" s="233"/>
      <c r="R154" s="233"/>
      <c r="S154" s="233"/>
      <c r="T154" s="233"/>
      <c r="U154" s="233"/>
      <c r="V154" s="233"/>
      <c r="W154" s="233"/>
      <c r="X154" s="233"/>
      <c r="Y154" s="233"/>
      <c r="Z154" s="233"/>
      <c r="AA154" s="233"/>
      <c r="AB154" s="233"/>
      <c r="AC154" s="233"/>
      <c r="AD154" s="22"/>
      <c r="AE154" s="109"/>
      <c r="AF154" s="114">
        <f t="shared" si="1"/>
        <v>133</v>
      </c>
      <c r="AG154" s="79"/>
      <c r="AH154" s="14"/>
      <c r="AI154" s="14"/>
      <c r="AJ154" s="14"/>
      <c r="AK154" s="14"/>
      <c r="AL154" s="14"/>
      <c r="AM154" s="14"/>
      <c r="AN154" s="14"/>
      <c r="AO154" s="14"/>
    </row>
    <row r="155" ht="18.75" customHeight="1">
      <c r="A155" s="29">
        <v>63.0</v>
      </c>
      <c r="B155" s="165">
        <v>4225.0</v>
      </c>
      <c r="C155" s="167" t="s">
        <v>1348</v>
      </c>
      <c r="D155" s="14"/>
      <c r="E155" s="127"/>
      <c r="F155" s="224" t="s">
        <v>851</v>
      </c>
      <c r="G155" s="225"/>
      <c r="H155" s="227" t="s">
        <v>1192</v>
      </c>
      <c r="I155" s="180">
        <v>400.0</v>
      </c>
      <c r="J155" s="232"/>
      <c r="K155" s="233" t="s">
        <v>40</v>
      </c>
      <c r="L155" s="233"/>
      <c r="M155" s="233"/>
      <c r="N155" s="233"/>
      <c r="O155" s="233"/>
      <c r="P155" s="233"/>
      <c r="Q155" s="233"/>
      <c r="R155" s="233"/>
      <c r="S155" s="233"/>
      <c r="T155" s="233"/>
      <c r="U155" s="233"/>
      <c r="V155" s="233"/>
      <c r="W155" s="233"/>
      <c r="X155" s="233"/>
      <c r="Y155" s="233"/>
      <c r="Z155" s="233"/>
      <c r="AA155" s="233"/>
      <c r="AB155" s="233"/>
      <c r="AC155" s="233"/>
      <c r="AD155" s="22"/>
      <c r="AE155" s="109"/>
      <c r="AF155" s="114">
        <f t="shared" si="1"/>
        <v>400</v>
      </c>
      <c r="AG155" s="79"/>
      <c r="AH155" s="14"/>
      <c r="AI155" s="14"/>
      <c r="AJ155" s="14"/>
      <c r="AK155" s="14"/>
      <c r="AL155" s="14"/>
      <c r="AM155" s="14"/>
      <c r="AN155" s="14"/>
      <c r="AO155" s="14"/>
    </row>
    <row r="156" ht="18.75" customHeight="1">
      <c r="A156" s="29">
        <v>63.0</v>
      </c>
      <c r="B156" s="165">
        <v>4226.0</v>
      </c>
      <c r="C156" s="167" t="s">
        <v>1349</v>
      </c>
      <c r="D156" s="14"/>
      <c r="E156" s="127"/>
      <c r="F156" s="127"/>
      <c r="G156" s="144"/>
      <c r="H156" s="37" t="s">
        <v>1196</v>
      </c>
      <c r="I156" s="180">
        <v>333.0</v>
      </c>
      <c r="J156" s="232"/>
      <c r="K156" s="233" t="s">
        <v>40</v>
      </c>
      <c r="L156" s="233"/>
      <c r="M156" s="233"/>
      <c r="N156" s="233"/>
      <c r="O156" s="233"/>
      <c r="P156" s="233"/>
      <c r="Q156" s="233"/>
      <c r="R156" s="233"/>
      <c r="S156" s="233"/>
      <c r="T156" s="233"/>
      <c r="U156" s="233"/>
      <c r="V156" s="233"/>
      <c r="W156" s="233"/>
      <c r="X156" s="233"/>
      <c r="Y156" s="233"/>
      <c r="Z156" s="233"/>
      <c r="AA156" s="233"/>
      <c r="AB156" s="233"/>
      <c r="AC156" s="233"/>
      <c r="AD156" s="22"/>
      <c r="AE156" s="109"/>
      <c r="AF156" s="114">
        <f t="shared" si="1"/>
        <v>333</v>
      </c>
      <c r="AG156" s="79"/>
      <c r="AH156" s="14"/>
      <c r="AI156" s="14"/>
      <c r="AJ156" s="14"/>
      <c r="AK156" s="14"/>
      <c r="AL156" s="14"/>
      <c r="AM156" s="14"/>
      <c r="AN156" s="14"/>
      <c r="AO156" s="14"/>
    </row>
    <row r="157" ht="18.75" customHeight="1">
      <c r="A157" s="29">
        <v>63.0</v>
      </c>
      <c r="B157" s="165">
        <v>4227.0</v>
      </c>
      <c r="C157" s="167" t="s">
        <v>1350</v>
      </c>
      <c r="D157" s="14"/>
      <c r="E157" s="127"/>
      <c r="F157" s="127"/>
      <c r="G157" s="144"/>
      <c r="H157" s="37" t="s">
        <v>1199</v>
      </c>
      <c r="I157" s="180">
        <v>286.0</v>
      </c>
      <c r="J157" s="232"/>
      <c r="K157" s="233" t="s">
        <v>40</v>
      </c>
      <c r="L157" s="233"/>
      <c r="M157" s="233"/>
      <c r="N157" s="233"/>
      <c r="O157" s="233"/>
      <c r="P157" s="233"/>
      <c r="Q157" s="233"/>
      <c r="R157" s="233"/>
      <c r="S157" s="233"/>
      <c r="T157" s="233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2"/>
      <c r="AE157" s="109"/>
      <c r="AF157" s="114">
        <f t="shared" si="1"/>
        <v>286</v>
      </c>
      <c r="AG157" s="79"/>
      <c r="AH157" s="14"/>
      <c r="AI157" s="14"/>
      <c r="AJ157" s="14"/>
      <c r="AK157" s="14"/>
      <c r="AL157" s="14"/>
      <c r="AM157" s="14"/>
      <c r="AN157" s="14"/>
      <c r="AO157" s="14"/>
    </row>
    <row r="158" ht="18.75" customHeight="1">
      <c r="A158" s="29">
        <v>63.0</v>
      </c>
      <c r="B158" s="165">
        <v>4228.0</v>
      </c>
      <c r="C158" s="167" t="s">
        <v>1351</v>
      </c>
      <c r="D158" s="14"/>
      <c r="E158" s="127"/>
      <c r="F158" s="127"/>
      <c r="G158" s="144"/>
      <c r="H158" s="37" t="s">
        <v>1202</v>
      </c>
      <c r="I158" s="180">
        <v>250.0</v>
      </c>
      <c r="J158" s="232"/>
      <c r="K158" s="233" t="s">
        <v>40</v>
      </c>
      <c r="L158" s="233"/>
      <c r="M158" s="233"/>
      <c r="N158" s="233"/>
      <c r="O158" s="233"/>
      <c r="P158" s="233"/>
      <c r="Q158" s="233"/>
      <c r="R158" s="233"/>
      <c r="S158" s="233"/>
      <c r="T158" s="233"/>
      <c r="U158" s="233"/>
      <c r="V158" s="233"/>
      <c r="W158" s="233"/>
      <c r="X158" s="233"/>
      <c r="Y158" s="233"/>
      <c r="Z158" s="233"/>
      <c r="AA158" s="233"/>
      <c r="AB158" s="233"/>
      <c r="AC158" s="233"/>
      <c r="AD158" s="22"/>
      <c r="AE158" s="109"/>
      <c r="AF158" s="114">
        <f t="shared" si="1"/>
        <v>250</v>
      </c>
      <c r="AG158" s="79"/>
      <c r="AH158" s="14"/>
      <c r="AI158" s="14"/>
      <c r="AJ158" s="14"/>
      <c r="AK158" s="14"/>
      <c r="AL158" s="14"/>
      <c r="AM158" s="14"/>
      <c r="AN158" s="14"/>
      <c r="AO158" s="14"/>
    </row>
    <row r="159" ht="18.75" customHeight="1">
      <c r="A159" s="29">
        <v>63.0</v>
      </c>
      <c r="B159" s="165">
        <v>4229.0</v>
      </c>
      <c r="C159" s="167" t="s">
        <v>1352</v>
      </c>
      <c r="D159" s="14"/>
      <c r="E159" s="127"/>
      <c r="F159" s="127"/>
      <c r="G159" s="144"/>
      <c r="H159" s="37" t="s">
        <v>1205</v>
      </c>
      <c r="I159" s="180">
        <v>222.0</v>
      </c>
      <c r="J159" s="232"/>
      <c r="K159" s="233" t="s">
        <v>40</v>
      </c>
      <c r="L159" s="233"/>
      <c r="M159" s="233"/>
      <c r="N159" s="233"/>
      <c r="O159" s="233"/>
      <c r="P159" s="233"/>
      <c r="Q159" s="233"/>
      <c r="R159" s="233"/>
      <c r="S159" s="233"/>
      <c r="T159" s="233"/>
      <c r="U159" s="233"/>
      <c r="V159" s="233"/>
      <c r="W159" s="233"/>
      <c r="X159" s="233"/>
      <c r="Y159" s="233"/>
      <c r="Z159" s="233"/>
      <c r="AA159" s="233"/>
      <c r="AB159" s="233"/>
      <c r="AC159" s="233"/>
      <c r="AD159" s="22"/>
      <c r="AE159" s="109"/>
      <c r="AF159" s="114">
        <f t="shared" si="1"/>
        <v>222</v>
      </c>
      <c r="AG159" s="79"/>
      <c r="AH159" s="14"/>
      <c r="AI159" s="14"/>
      <c r="AJ159" s="14"/>
      <c r="AK159" s="14"/>
      <c r="AL159" s="14"/>
      <c r="AM159" s="14"/>
      <c r="AN159" s="14"/>
      <c r="AO159" s="14"/>
    </row>
    <row r="160" ht="18.75" customHeight="1">
      <c r="A160" s="29">
        <v>63.0</v>
      </c>
      <c r="B160" s="165">
        <v>4230.0</v>
      </c>
      <c r="C160" s="167" t="s">
        <v>1353</v>
      </c>
      <c r="D160" s="14"/>
      <c r="E160" s="127"/>
      <c r="F160" s="127"/>
      <c r="G160" s="144"/>
      <c r="H160" s="207" t="s">
        <v>1208</v>
      </c>
      <c r="I160" s="180">
        <v>200.0</v>
      </c>
      <c r="J160" s="232"/>
      <c r="K160" s="233" t="s">
        <v>40</v>
      </c>
      <c r="L160" s="233"/>
      <c r="M160" s="233"/>
      <c r="N160" s="233"/>
      <c r="O160" s="233"/>
      <c r="P160" s="233"/>
      <c r="Q160" s="233"/>
      <c r="R160" s="233"/>
      <c r="S160" s="233"/>
      <c r="T160" s="233"/>
      <c r="U160" s="233"/>
      <c r="V160" s="233"/>
      <c r="W160" s="233"/>
      <c r="X160" s="233"/>
      <c r="Y160" s="233"/>
      <c r="Z160" s="233"/>
      <c r="AA160" s="233"/>
      <c r="AB160" s="233"/>
      <c r="AC160" s="233"/>
      <c r="AD160" s="22"/>
      <c r="AE160" s="109"/>
      <c r="AF160" s="114">
        <f t="shared" si="1"/>
        <v>200</v>
      </c>
      <c r="AG160" s="79"/>
      <c r="AH160" s="14"/>
      <c r="AI160" s="14"/>
      <c r="AJ160" s="14"/>
      <c r="AK160" s="14"/>
      <c r="AL160" s="14"/>
      <c r="AM160" s="14"/>
      <c r="AN160" s="14"/>
      <c r="AO160" s="14"/>
    </row>
    <row r="161" ht="18.75" customHeight="1">
      <c r="A161" s="29">
        <v>63.0</v>
      </c>
      <c r="B161" s="165">
        <v>4231.0</v>
      </c>
      <c r="C161" s="167" t="s">
        <v>1354</v>
      </c>
      <c r="D161" s="216"/>
      <c r="E161" s="20"/>
      <c r="F161" s="20"/>
      <c r="G161" s="200"/>
      <c r="H161" s="207" t="s">
        <v>1211</v>
      </c>
      <c r="I161" s="180">
        <v>133.0</v>
      </c>
      <c r="J161" s="232"/>
      <c r="K161" s="233" t="s">
        <v>40</v>
      </c>
      <c r="L161" s="233"/>
      <c r="M161" s="233"/>
      <c r="N161" s="233"/>
      <c r="O161" s="233"/>
      <c r="P161" s="233"/>
      <c r="Q161" s="233"/>
      <c r="R161" s="233"/>
      <c r="S161" s="233"/>
      <c r="T161" s="233"/>
      <c r="U161" s="233"/>
      <c r="V161" s="233"/>
      <c r="W161" s="233"/>
      <c r="X161" s="233"/>
      <c r="Y161" s="233"/>
      <c r="Z161" s="233"/>
      <c r="AA161" s="233"/>
      <c r="AB161" s="233"/>
      <c r="AC161" s="233"/>
      <c r="AD161" s="22"/>
      <c r="AE161" s="109"/>
      <c r="AF161" s="114">
        <f t="shared" si="1"/>
        <v>133</v>
      </c>
      <c r="AG161" s="79"/>
      <c r="AH161" s="14"/>
      <c r="AI161" s="14"/>
      <c r="AJ161" s="14"/>
      <c r="AK161" s="14"/>
      <c r="AL161" s="14"/>
      <c r="AM161" s="14"/>
      <c r="AN161" s="14"/>
      <c r="AO161" s="14"/>
    </row>
    <row r="162" ht="18.75" customHeight="1">
      <c r="A162" s="29">
        <v>63.0</v>
      </c>
      <c r="B162" s="165">
        <v>4240.0</v>
      </c>
      <c r="C162" s="167" t="s">
        <v>1355</v>
      </c>
      <c r="D162" s="234"/>
      <c r="E162" s="118" t="s">
        <v>1356</v>
      </c>
      <c r="F162" s="206" t="s">
        <v>15</v>
      </c>
      <c r="G162" s="63" t="s">
        <v>16</v>
      </c>
      <c r="H162" s="207" t="s">
        <v>17</v>
      </c>
      <c r="I162" s="208">
        <v>400.0</v>
      </c>
      <c r="J162" s="209"/>
      <c r="K162" s="210" t="s">
        <v>40</v>
      </c>
      <c r="L162" s="210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74"/>
      <c r="AD162" s="43"/>
      <c r="AE162" s="44"/>
      <c r="AF162" s="230">
        <f t="shared" si="1"/>
        <v>400</v>
      </c>
      <c r="AG162" s="79"/>
      <c r="AH162" s="14"/>
      <c r="AI162" s="14"/>
      <c r="AJ162" s="14"/>
      <c r="AK162" s="14"/>
      <c r="AL162" s="14"/>
      <c r="AM162" s="14"/>
      <c r="AN162" s="14"/>
      <c r="AO162" s="14"/>
    </row>
    <row r="163" ht="18.75" customHeight="1">
      <c r="A163" s="29">
        <v>63.0</v>
      </c>
      <c r="B163" s="165">
        <v>4241.0</v>
      </c>
      <c r="C163" s="167" t="s">
        <v>1358</v>
      </c>
      <c r="D163" s="76"/>
      <c r="E163" s="76"/>
      <c r="F163" s="481"/>
      <c r="G163" s="63"/>
      <c r="H163" s="207" t="s">
        <v>1165</v>
      </c>
      <c r="I163" s="208">
        <v>266.0</v>
      </c>
      <c r="J163" s="209"/>
      <c r="K163" s="210" t="s">
        <v>40</v>
      </c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3"/>
      <c r="AE163" s="214"/>
      <c r="AF163" s="114">
        <f t="shared" si="1"/>
        <v>266</v>
      </c>
      <c r="AG163" s="79"/>
      <c r="AH163" s="14"/>
      <c r="AI163" s="14"/>
      <c r="AJ163" s="14"/>
      <c r="AK163" s="14"/>
      <c r="AL163" s="14"/>
      <c r="AM163" s="14"/>
      <c r="AN163" s="14"/>
      <c r="AO163" s="14"/>
    </row>
    <row r="164" ht="18.75" customHeight="1">
      <c r="A164" s="29">
        <v>63.0</v>
      </c>
      <c r="B164" s="165">
        <v>4242.0</v>
      </c>
      <c r="C164" s="167" t="s">
        <v>1359</v>
      </c>
      <c r="D164" s="94"/>
      <c r="E164" s="94"/>
      <c r="F164" s="481"/>
      <c r="G164" s="140"/>
      <c r="H164" s="207" t="s">
        <v>1168</v>
      </c>
      <c r="I164" s="208">
        <v>160.0</v>
      </c>
      <c r="J164" s="209"/>
      <c r="K164" s="210" t="s">
        <v>40</v>
      </c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3"/>
      <c r="AE164" s="214"/>
      <c r="AF164" s="114">
        <f t="shared" si="1"/>
        <v>160</v>
      </c>
      <c r="AG164" s="79"/>
      <c r="AH164" s="14"/>
      <c r="AI164" s="14"/>
      <c r="AJ164" s="14"/>
      <c r="AK164" s="14"/>
      <c r="AL164" s="14"/>
      <c r="AM164" s="14"/>
      <c r="AN164" s="14"/>
      <c r="AO164" s="14"/>
    </row>
    <row r="165" ht="18.75" customHeight="1">
      <c r="A165" s="29">
        <v>63.0</v>
      </c>
      <c r="B165" s="165">
        <v>4243.0</v>
      </c>
      <c r="C165" s="167" t="s">
        <v>1360</v>
      </c>
      <c r="D165" s="94"/>
      <c r="E165" s="94"/>
      <c r="F165" s="481"/>
      <c r="G165" s="217" t="s">
        <v>102</v>
      </c>
      <c r="H165" s="207" t="s">
        <v>17</v>
      </c>
      <c r="I165" s="208">
        <v>400.0</v>
      </c>
      <c r="J165" s="209"/>
      <c r="K165" s="210" t="s">
        <v>40</v>
      </c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210"/>
      <c r="Z165" s="210"/>
      <c r="AA165" s="210"/>
      <c r="AB165" s="210"/>
      <c r="AC165" s="210"/>
      <c r="AD165" s="213"/>
      <c r="AE165" s="214"/>
      <c r="AF165" s="114">
        <f t="shared" si="1"/>
        <v>400</v>
      </c>
      <c r="AG165" s="79"/>
      <c r="AH165" s="14"/>
      <c r="AI165" s="14"/>
      <c r="AJ165" s="14"/>
      <c r="AK165" s="14"/>
      <c r="AL165" s="14"/>
      <c r="AM165" s="14"/>
      <c r="AN165" s="14"/>
      <c r="AO165" s="14"/>
    </row>
    <row r="166" ht="18.75" customHeight="1">
      <c r="A166" s="29">
        <v>63.0</v>
      </c>
      <c r="B166" s="165">
        <v>4244.0</v>
      </c>
      <c r="C166" s="167" t="s">
        <v>1361</v>
      </c>
      <c r="D166" s="94"/>
      <c r="E166" s="94"/>
      <c r="F166" s="481"/>
      <c r="G166" s="105"/>
      <c r="H166" s="207" t="s">
        <v>1165</v>
      </c>
      <c r="I166" s="208">
        <v>266.0</v>
      </c>
      <c r="J166" s="209"/>
      <c r="K166" s="210" t="s">
        <v>40</v>
      </c>
      <c r="L166" s="210"/>
      <c r="M166" s="210"/>
      <c r="N166" s="210"/>
      <c r="O166" s="210"/>
      <c r="P166" s="210"/>
      <c r="Q166" s="210"/>
      <c r="R166" s="210"/>
      <c r="S166" s="210"/>
      <c r="T166" s="210"/>
      <c r="U166" s="210"/>
      <c r="V166" s="210"/>
      <c r="W166" s="210"/>
      <c r="X166" s="210"/>
      <c r="Y166" s="210"/>
      <c r="Z166" s="210"/>
      <c r="AA166" s="210"/>
      <c r="AB166" s="210"/>
      <c r="AC166" s="210"/>
      <c r="AD166" s="213"/>
      <c r="AE166" s="214"/>
      <c r="AF166" s="114">
        <f t="shared" si="1"/>
        <v>266</v>
      </c>
      <c r="AG166" s="79"/>
      <c r="AH166" s="14"/>
      <c r="AI166" s="14"/>
      <c r="AJ166" s="14"/>
      <c r="AK166" s="14"/>
      <c r="AL166" s="14"/>
      <c r="AM166" s="14"/>
      <c r="AN166" s="14"/>
      <c r="AO166" s="14"/>
    </row>
    <row r="167" ht="18.75" customHeight="1">
      <c r="A167" s="29">
        <v>63.0</v>
      </c>
      <c r="B167" s="165">
        <v>4245.0</v>
      </c>
      <c r="C167" s="167" t="s">
        <v>1362</v>
      </c>
      <c r="D167" s="14"/>
      <c r="E167" s="127"/>
      <c r="F167" s="481"/>
      <c r="G167" s="218"/>
      <c r="H167" s="207" t="s">
        <v>1168</v>
      </c>
      <c r="I167" s="208">
        <v>160.0</v>
      </c>
      <c r="J167" s="209"/>
      <c r="K167" s="210" t="s">
        <v>40</v>
      </c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210"/>
      <c r="Z167" s="210"/>
      <c r="AA167" s="210"/>
      <c r="AB167" s="210"/>
      <c r="AC167" s="210"/>
      <c r="AD167" s="213"/>
      <c r="AE167" s="214"/>
      <c r="AF167" s="114">
        <f t="shared" si="1"/>
        <v>160</v>
      </c>
      <c r="AG167" s="216"/>
      <c r="AH167" s="14"/>
      <c r="AI167" s="14"/>
      <c r="AJ167" s="14"/>
      <c r="AK167" s="14"/>
      <c r="AL167" s="14"/>
      <c r="AM167" s="14"/>
      <c r="AN167" s="14"/>
      <c r="AO167" s="14"/>
    </row>
    <row r="168" ht="18.75" customHeight="1">
      <c r="A168" s="29">
        <v>63.0</v>
      </c>
      <c r="B168" s="165">
        <v>4246.0</v>
      </c>
      <c r="C168" s="167" t="s">
        <v>1363</v>
      </c>
      <c r="D168" s="14"/>
      <c r="E168" s="127"/>
      <c r="F168" s="481"/>
      <c r="G168" s="219" t="s">
        <v>176</v>
      </c>
      <c r="H168" s="207" t="s">
        <v>17</v>
      </c>
      <c r="I168" s="208">
        <v>400.0</v>
      </c>
      <c r="J168" s="209"/>
      <c r="K168" s="210" t="s">
        <v>40</v>
      </c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3"/>
      <c r="AE168" s="214"/>
      <c r="AF168" s="114">
        <f t="shared" si="1"/>
        <v>400</v>
      </c>
      <c r="AG168" s="216"/>
      <c r="AH168" s="14"/>
      <c r="AI168" s="14"/>
      <c r="AJ168" s="14"/>
      <c r="AK168" s="14"/>
      <c r="AL168" s="14"/>
      <c r="AM168" s="14"/>
      <c r="AN168" s="14"/>
      <c r="AO168" s="14"/>
    </row>
    <row r="169" ht="18.75" customHeight="1">
      <c r="A169" s="29">
        <v>63.0</v>
      </c>
      <c r="B169" s="165">
        <v>4247.0</v>
      </c>
      <c r="C169" s="167" t="s">
        <v>1364</v>
      </c>
      <c r="D169" s="14"/>
      <c r="E169" s="127"/>
      <c r="F169" s="481"/>
      <c r="G169" s="14"/>
      <c r="H169" s="207" t="s">
        <v>1165</v>
      </c>
      <c r="I169" s="208">
        <v>266.0</v>
      </c>
      <c r="J169" s="209"/>
      <c r="K169" s="210" t="s">
        <v>40</v>
      </c>
      <c r="L169" s="210"/>
      <c r="M169" s="210"/>
      <c r="N169" s="210"/>
      <c r="O169" s="210"/>
      <c r="P169" s="210"/>
      <c r="Q169" s="210"/>
      <c r="R169" s="210"/>
      <c r="S169" s="210"/>
      <c r="T169" s="210"/>
      <c r="U169" s="210"/>
      <c r="V169" s="210"/>
      <c r="W169" s="210"/>
      <c r="X169" s="210"/>
      <c r="Y169" s="210"/>
      <c r="Z169" s="210"/>
      <c r="AA169" s="210"/>
      <c r="AB169" s="210"/>
      <c r="AC169" s="210"/>
      <c r="AD169" s="213"/>
      <c r="AE169" s="214"/>
      <c r="AF169" s="114">
        <f t="shared" si="1"/>
        <v>266</v>
      </c>
      <c r="AG169" s="216"/>
      <c r="AH169" s="14"/>
      <c r="AI169" s="14"/>
      <c r="AJ169" s="14"/>
      <c r="AK169" s="14"/>
      <c r="AL169" s="14"/>
      <c r="AM169" s="14"/>
      <c r="AN169" s="14"/>
      <c r="AO169" s="14"/>
    </row>
    <row r="170" ht="18.75" customHeight="1">
      <c r="A170" s="29">
        <v>63.0</v>
      </c>
      <c r="B170" s="165">
        <v>4248.0</v>
      </c>
      <c r="C170" s="167" t="s">
        <v>1365</v>
      </c>
      <c r="D170" s="14"/>
      <c r="E170" s="127"/>
      <c r="F170" s="216"/>
      <c r="G170" s="14"/>
      <c r="H170" s="207" t="s">
        <v>1168</v>
      </c>
      <c r="I170" s="208">
        <v>160.0</v>
      </c>
      <c r="J170" s="209"/>
      <c r="K170" s="210" t="s">
        <v>40</v>
      </c>
      <c r="L170" s="210"/>
      <c r="M170" s="210"/>
      <c r="N170" s="210"/>
      <c r="O170" s="210"/>
      <c r="P170" s="210"/>
      <c r="Q170" s="210"/>
      <c r="R170" s="210"/>
      <c r="S170" s="210"/>
      <c r="T170" s="210"/>
      <c r="U170" s="210"/>
      <c r="V170" s="210"/>
      <c r="W170" s="210"/>
      <c r="X170" s="210"/>
      <c r="Y170" s="210"/>
      <c r="Z170" s="210"/>
      <c r="AA170" s="210"/>
      <c r="AB170" s="210"/>
      <c r="AC170" s="210"/>
      <c r="AD170" s="213"/>
      <c r="AE170" s="214"/>
      <c r="AF170" s="114">
        <f t="shared" si="1"/>
        <v>160</v>
      </c>
      <c r="AG170" s="216"/>
      <c r="AH170" s="14"/>
      <c r="AI170" s="14"/>
      <c r="AJ170" s="14"/>
      <c r="AK170" s="14"/>
      <c r="AL170" s="14"/>
      <c r="AM170" s="14"/>
      <c r="AN170" s="14"/>
      <c r="AO170" s="14"/>
    </row>
    <row r="171" ht="18.75" customHeight="1">
      <c r="A171" s="29">
        <v>63.0</v>
      </c>
      <c r="B171" s="165">
        <v>4249.0</v>
      </c>
      <c r="C171" s="167" t="s">
        <v>1366</v>
      </c>
      <c r="D171" s="14"/>
      <c r="E171" s="127"/>
      <c r="F171" s="216"/>
      <c r="G171" s="220" t="s">
        <v>249</v>
      </c>
      <c r="H171" s="207" t="s">
        <v>17</v>
      </c>
      <c r="I171" s="208">
        <v>400.0</v>
      </c>
      <c r="J171" s="209"/>
      <c r="K171" s="210" t="s">
        <v>40</v>
      </c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0"/>
      <c r="AC171" s="210"/>
      <c r="AD171" s="213"/>
      <c r="AE171" s="214"/>
      <c r="AF171" s="114">
        <f t="shared" si="1"/>
        <v>400</v>
      </c>
      <c r="AG171" s="216"/>
      <c r="AH171" s="14"/>
      <c r="AI171" s="14"/>
      <c r="AJ171" s="14"/>
      <c r="AK171" s="14"/>
      <c r="AL171" s="14"/>
      <c r="AM171" s="14"/>
      <c r="AN171" s="14"/>
      <c r="AO171" s="14"/>
    </row>
    <row r="172" ht="18.75" customHeight="1">
      <c r="A172" s="29">
        <v>63.0</v>
      </c>
      <c r="B172" s="165">
        <v>4250.0</v>
      </c>
      <c r="C172" s="167" t="s">
        <v>1367</v>
      </c>
      <c r="D172" s="8"/>
      <c r="E172" s="52"/>
      <c r="F172" s="216"/>
      <c r="G172" s="216"/>
      <c r="H172" s="207" t="s">
        <v>1165</v>
      </c>
      <c r="I172" s="208">
        <v>266.0</v>
      </c>
      <c r="J172" s="209"/>
      <c r="K172" s="210" t="s">
        <v>40</v>
      </c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3"/>
      <c r="AE172" s="214"/>
      <c r="AF172" s="114">
        <f t="shared" si="1"/>
        <v>266</v>
      </c>
      <c r="AG172" s="216"/>
      <c r="AH172" s="14"/>
      <c r="AI172" s="14"/>
      <c r="AJ172" s="14"/>
      <c r="AK172" s="14"/>
      <c r="AL172" s="14"/>
      <c r="AM172" s="14"/>
      <c r="AN172" s="14"/>
      <c r="AO172" s="14"/>
    </row>
    <row r="173" ht="18.75" customHeight="1">
      <c r="A173" s="29">
        <v>63.0</v>
      </c>
      <c r="B173" s="165">
        <v>4251.0</v>
      </c>
      <c r="C173" s="167" t="s">
        <v>1368</v>
      </c>
      <c r="D173" s="8"/>
      <c r="E173" s="52"/>
      <c r="F173" s="218"/>
      <c r="G173" s="218"/>
      <c r="H173" s="207" t="s">
        <v>1168</v>
      </c>
      <c r="I173" s="208">
        <v>160.0</v>
      </c>
      <c r="J173" s="209"/>
      <c r="K173" s="210" t="s">
        <v>40</v>
      </c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210"/>
      <c r="Z173" s="210"/>
      <c r="AA173" s="210"/>
      <c r="AB173" s="210"/>
      <c r="AC173" s="210"/>
      <c r="AD173" s="213"/>
      <c r="AE173" s="214"/>
      <c r="AF173" s="114">
        <f t="shared" si="1"/>
        <v>160</v>
      </c>
      <c r="AG173" s="216"/>
      <c r="AH173" s="14"/>
      <c r="AI173" s="14"/>
      <c r="AJ173" s="14"/>
      <c r="AK173" s="14"/>
      <c r="AL173" s="14"/>
      <c r="AM173" s="14"/>
      <c r="AN173" s="14"/>
      <c r="AO173" s="14"/>
    </row>
    <row r="174" ht="18.75" customHeight="1">
      <c r="A174" s="29">
        <v>63.0</v>
      </c>
      <c r="B174" s="165">
        <v>4252.0</v>
      </c>
      <c r="C174" s="167" t="s">
        <v>1369</v>
      </c>
      <c r="D174" s="8"/>
      <c r="E174" s="52"/>
      <c r="F174" s="221" t="s">
        <v>322</v>
      </c>
      <c r="G174" s="220" t="s">
        <v>1271</v>
      </c>
      <c r="H174" s="207" t="s">
        <v>17</v>
      </c>
      <c r="I174" s="208">
        <v>400.0</v>
      </c>
      <c r="J174" s="209"/>
      <c r="K174" s="210" t="s">
        <v>40</v>
      </c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3"/>
      <c r="AE174" s="214"/>
      <c r="AF174" s="114">
        <f t="shared" si="1"/>
        <v>400</v>
      </c>
      <c r="AG174" s="216"/>
      <c r="AH174" s="14"/>
      <c r="AI174" s="14"/>
      <c r="AJ174" s="14"/>
      <c r="AK174" s="14"/>
      <c r="AL174" s="14"/>
      <c r="AM174" s="14"/>
      <c r="AN174" s="14"/>
      <c r="AO174" s="14"/>
    </row>
    <row r="175" ht="18.75" customHeight="1">
      <c r="A175" s="29">
        <v>63.0</v>
      </c>
      <c r="B175" s="165">
        <v>4253.0</v>
      </c>
      <c r="C175" s="167" t="s">
        <v>1370</v>
      </c>
      <c r="D175" s="8"/>
      <c r="E175" s="52"/>
      <c r="F175" s="481"/>
      <c r="G175" s="216"/>
      <c r="H175" s="207" t="s">
        <v>1165</v>
      </c>
      <c r="I175" s="208">
        <v>266.0</v>
      </c>
      <c r="J175" s="209"/>
      <c r="K175" s="210" t="s">
        <v>40</v>
      </c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3"/>
      <c r="AE175" s="214"/>
      <c r="AF175" s="114">
        <f t="shared" si="1"/>
        <v>266</v>
      </c>
      <c r="AG175" s="216"/>
      <c r="AH175" s="14"/>
      <c r="AI175" s="14"/>
      <c r="AJ175" s="14"/>
      <c r="AK175" s="14"/>
      <c r="AL175" s="14"/>
      <c r="AM175" s="14"/>
      <c r="AN175" s="14"/>
      <c r="AO175" s="14"/>
    </row>
    <row r="176" ht="18.75" customHeight="1">
      <c r="A176" s="29">
        <v>63.0</v>
      </c>
      <c r="B176" s="165">
        <v>4254.0</v>
      </c>
      <c r="C176" s="167" t="s">
        <v>1371</v>
      </c>
      <c r="D176" s="8"/>
      <c r="E176" s="52"/>
      <c r="F176" s="481"/>
      <c r="G176" s="218"/>
      <c r="H176" s="207" t="s">
        <v>1168</v>
      </c>
      <c r="I176" s="208">
        <v>160.0</v>
      </c>
      <c r="J176" s="209"/>
      <c r="K176" s="210" t="s">
        <v>40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3"/>
      <c r="AE176" s="214"/>
      <c r="AF176" s="114">
        <f t="shared" si="1"/>
        <v>160</v>
      </c>
      <c r="AG176" s="216"/>
      <c r="AH176" s="14"/>
      <c r="AI176" s="14"/>
      <c r="AJ176" s="14"/>
      <c r="AK176" s="14"/>
      <c r="AL176" s="14"/>
      <c r="AM176" s="14"/>
      <c r="AN176" s="14"/>
      <c r="AO176" s="14"/>
    </row>
    <row r="177" ht="18.75" customHeight="1">
      <c r="A177" s="29">
        <v>63.0</v>
      </c>
      <c r="B177" s="165">
        <v>4255.0</v>
      </c>
      <c r="C177" s="167" t="s">
        <v>1372</v>
      </c>
      <c r="D177" s="8"/>
      <c r="E177" s="52"/>
      <c r="F177" s="481"/>
      <c r="G177" s="219" t="s">
        <v>1275</v>
      </c>
      <c r="H177" s="207" t="s">
        <v>17</v>
      </c>
      <c r="I177" s="208">
        <v>400.0</v>
      </c>
      <c r="J177" s="209"/>
      <c r="K177" s="210" t="s">
        <v>40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210"/>
      <c r="Z177" s="210"/>
      <c r="AA177" s="210"/>
      <c r="AB177" s="210"/>
      <c r="AC177" s="210"/>
      <c r="AD177" s="213"/>
      <c r="AE177" s="214"/>
      <c r="AF177" s="114">
        <f t="shared" si="1"/>
        <v>400</v>
      </c>
      <c r="AG177" s="216"/>
      <c r="AH177" s="14"/>
      <c r="AI177" s="14"/>
      <c r="AJ177" s="14"/>
      <c r="AK177" s="14"/>
      <c r="AL177" s="14"/>
      <c r="AM177" s="14"/>
      <c r="AN177" s="14"/>
      <c r="AO177" s="14"/>
    </row>
    <row r="178" ht="18.75" customHeight="1">
      <c r="A178" s="29">
        <v>63.0</v>
      </c>
      <c r="B178" s="165">
        <v>4256.0</v>
      </c>
      <c r="C178" s="167" t="s">
        <v>1374</v>
      </c>
      <c r="D178" s="8"/>
      <c r="E178" s="52"/>
      <c r="F178" s="481"/>
      <c r="G178" s="14"/>
      <c r="H178" s="207" t="s">
        <v>1165</v>
      </c>
      <c r="I178" s="208">
        <v>266.0</v>
      </c>
      <c r="J178" s="209"/>
      <c r="K178" s="210" t="s">
        <v>40</v>
      </c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0"/>
      <c r="AC178" s="210"/>
      <c r="AD178" s="213"/>
      <c r="AE178" s="214"/>
      <c r="AF178" s="114">
        <f t="shared" si="1"/>
        <v>266</v>
      </c>
      <c r="AG178" s="216"/>
      <c r="AH178" s="14"/>
      <c r="AI178" s="14"/>
      <c r="AJ178" s="14"/>
      <c r="AK178" s="14"/>
      <c r="AL178" s="14"/>
      <c r="AM178" s="14"/>
      <c r="AN178" s="14"/>
      <c r="AO178" s="14"/>
    </row>
    <row r="179" ht="18.75" customHeight="1">
      <c r="A179" s="29">
        <v>63.0</v>
      </c>
      <c r="B179" s="165">
        <v>4257.0</v>
      </c>
      <c r="C179" s="167" t="s">
        <v>1375</v>
      </c>
      <c r="D179" s="8"/>
      <c r="E179" s="52"/>
      <c r="F179" s="218"/>
      <c r="G179" s="14"/>
      <c r="H179" s="207" t="s">
        <v>1168</v>
      </c>
      <c r="I179" s="208">
        <v>160.0</v>
      </c>
      <c r="J179" s="209"/>
      <c r="K179" s="210" t="s">
        <v>40</v>
      </c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10"/>
      <c r="W179" s="210"/>
      <c r="X179" s="210"/>
      <c r="Y179" s="210"/>
      <c r="Z179" s="210"/>
      <c r="AA179" s="210"/>
      <c r="AB179" s="210"/>
      <c r="AC179" s="210"/>
      <c r="AD179" s="213"/>
      <c r="AE179" s="214"/>
      <c r="AF179" s="114">
        <f t="shared" si="1"/>
        <v>160</v>
      </c>
      <c r="AG179" s="216"/>
      <c r="AH179" s="14"/>
      <c r="AI179" s="14"/>
      <c r="AJ179" s="14"/>
      <c r="AK179" s="14"/>
      <c r="AL179" s="14"/>
      <c r="AM179" s="14"/>
      <c r="AN179" s="14"/>
      <c r="AO179" s="14"/>
    </row>
    <row r="180" ht="18.75" customHeight="1">
      <c r="A180" s="29">
        <v>63.0</v>
      </c>
      <c r="B180" s="165">
        <v>4258.0</v>
      </c>
      <c r="C180" s="167" t="s">
        <v>1376</v>
      </c>
      <c r="D180" s="8"/>
      <c r="E180" s="52"/>
      <c r="F180" s="224" t="s">
        <v>759</v>
      </c>
      <c r="G180" s="225"/>
      <c r="H180" s="207" t="s">
        <v>1192</v>
      </c>
      <c r="I180" s="208">
        <v>800.0</v>
      </c>
      <c r="J180" s="209"/>
      <c r="K180" s="210" t="s">
        <v>40</v>
      </c>
      <c r="L180" s="210"/>
      <c r="M180" s="210"/>
      <c r="N180" s="210"/>
      <c r="O180" s="210"/>
      <c r="P180" s="210"/>
      <c r="Q180" s="210"/>
      <c r="R180" s="210"/>
      <c r="S180" s="210"/>
      <c r="T180" s="210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3"/>
      <c r="AE180" s="214"/>
      <c r="AF180" s="114">
        <f t="shared" si="1"/>
        <v>800</v>
      </c>
      <c r="AG180" s="216"/>
      <c r="AH180" s="14"/>
      <c r="AI180" s="14"/>
      <c r="AJ180" s="14"/>
      <c r="AK180" s="14"/>
      <c r="AL180" s="14"/>
      <c r="AM180" s="14"/>
      <c r="AN180" s="14"/>
      <c r="AO180" s="14"/>
    </row>
    <row r="181" ht="18.75" customHeight="1">
      <c r="A181" s="29">
        <v>63.0</v>
      </c>
      <c r="B181" s="165">
        <v>4259.0</v>
      </c>
      <c r="C181" s="167" t="s">
        <v>1377</v>
      </c>
      <c r="D181" s="8"/>
      <c r="E181" s="52"/>
      <c r="F181" s="127"/>
      <c r="G181" s="144"/>
      <c r="H181" s="37" t="s">
        <v>1196</v>
      </c>
      <c r="I181" s="208">
        <v>666.0</v>
      </c>
      <c r="J181" s="209"/>
      <c r="K181" s="210" t="s">
        <v>40</v>
      </c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3"/>
      <c r="AE181" s="214"/>
      <c r="AF181" s="114">
        <f t="shared" si="1"/>
        <v>666</v>
      </c>
      <c r="AG181" s="216"/>
      <c r="AH181" s="14"/>
      <c r="AI181" s="14"/>
      <c r="AJ181" s="14"/>
      <c r="AK181" s="14"/>
      <c r="AL181" s="14"/>
      <c r="AM181" s="14"/>
      <c r="AN181" s="14"/>
      <c r="AO181" s="14"/>
    </row>
    <row r="182" ht="18.75" customHeight="1">
      <c r="A182" s="29">
        <v>63.0</v>
      </c>
      <c r="B182" s="165">
        <v>4260.0</v>
      </c>
      <c r="C182" s="167" t="s">
        <v>1378</v>
      </c>
      <c r="D182" s="8"/>
      <c r="E182" s="52"/>
      <c r="F182" s="127"/>
      <c r="G182" s="144"/>
      <c r="H182" s="37" t="s">
        <v>1199</v>
      </c>
      <c r="I182" s="208">
        <v>572.0</v>
      </c>
      <c r="J182" s="209"/>
      <c r="K182" s="210" t="s">
        <v>40</v>
      </c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210"/>
      <c r="Z182" s="210"/>
      <c r="AA182" s="210"/>
      <c r="AB182" s="210"/>
      <c r="AC182" s="210"/>
      <c r="AD182" s="213"/>
      <c r="AE182" s="214"/>
      <c r="AF182" s="114">
        <f t="shared" si="1"/>
        <v>572</v>
      </c>
      <c r="AG182" s="216"/>
      <c r="AH182" s="14"/>
      <c r="AI182" s="14"/>
      <c r="AJ182" s="14"/>
      <c r="AK182" s="14"/>
      <c r="AL182" s="14"/>
      <c r="AM182" s="14"/>
      <c r="AN182" s="14"/>
      <c r="AO182" s="14"/>
    </row>
    <row r="183" ht="18.75" customHeight="1">
      <c r="A183" s="29">
        <v>63.0</v>
      </c>
      <c r="B183" s="165">
        <v>4261.0</v>
      </c>
      <c r="C183" s="167" t="s">
        <v>1379</v>
      </c>
      <c r="D183" s="14"/>
      <c r="E183" s="127"/>
      <c r="F183" s="127"/>
      <c r="G183" s="144"/>
      <c r="H183" s="37" t="s">
        <v>1202</v>
      </c>
      <c r="I183" s="180">
        <v>500.0</v>
      </c>
      <c r="J183" s="232"/>
      <c r="K183" s="233" t="s">
        <v>40</v>
      </c>
      <c r="L183" s="233"/>
      <c r="M183" s="233"/>
      <c r="N183" s="233"/>
      <c r="O183" s="233"/>
      <c r="P183" s="233"/>
      <c r="Q183" s="233"/>
      <c r="R183" s="233"/>
      <c r="S183" s="233"/>
      <c r="T183" s="233"/>
      <c r="U183" s="233"/>
      <c r="V183" s="233"/>
      <c r="W183" s="233"/>
      <c r="X183" s="233"/>
      <c r="Y183" s="233"/>
      <c r="Z183" s="233"/>
      <c r="AA183" s="233"/>
      <c r="AB183" s="233"/>
      <c r="AC183" s="233"/>
      <c r="AD183" s="22"/>
      <c r="AE183" s="109"/>
      <c r="AF183" s="114">
        <f t="shared" si="1"/>
        <v>500</v>
      </c>
      <c r="AG183" s="79"/>
      <c r="AH183" s="14"/>
      <c r="AI183" s="14"/>
      <c r="AJ183" s="14"/>
      <c r="AK183" s="14"/>
      <c r="AL183" s="14"/>
      <c r="AM183" s="14"/>
      <c r="AN183" s="14"/>
      <c r="AO183" s="14"/>
    </row>
    <row r="184" ht="18.75" customHeight="1">
      <c r="A184" s="29">
        <v>63.0</v>
      </c>
      <c r="B184" s="165">
        <v>4262.0</v>
      </c>
      <c r="C184" s="167" t="s">
        <v>1380</v>
      </c>
      <c r="D184" s="14"/>
      <c r="E184" s="127"/>
      <c r="F184" s="127"/>
      <c r="G184" s="144"/>
      <c r="H184" s="37" t="s">
        <v>1205</v>
      </c>
      <c r="I184" s="180">
        <v>444.0</v>
      </c>
      <c r="J184" s="232"/>
      <c r="K184" s="233" t="s">
        <v>40</v>
      </c>
      <c r="L184" s="233"/>
      <c r="M184" s="233"/>
      <c r="N184" s="233"/>
      <c r="O184" s="233"/>
      <c r="P184" s="233"/>
      <c r="Q184" s="233"/>
      <c r="R184" s="233"/>
      <c r="S184" s="233"/>
      <c r="T184" s="233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2"/>
      <c r="AE184" s="109"/>
      <c r="AF184" s="114">
        <f t="shared" si="1"/>
        <v>444</v>
      </c>
      <c r="AG184" s="79"/>
      <c r="AH184" s="14"/>
      <c r="AI184" s="14"/>
      <c r="AJ184" s="14"/>
      <c r="AK184" s="14"/>
      <c r="AL184" s="14"/>
      <c r="AM184" s="14"/>
      <c r="AN184" s="14"/>
      <c r="AO184" s="14"/>
    </row>
    <row r="185" ht="18.75" customHeight="1">
      <c r="A185" s="29">
        <v>63.0</v>
      </c>
      <c r="B185" s="165">
        <v>4263.0</v>
      </c>
      <c r="C185" s="167" t="s">
        <v>1381</v>
      </c>
      <c r="D185" s="14"/>
      <c r="E185" s="127"/>
      <c r="F185" s="127"/>
      <c r="G185" s="144"/>
      <c r="H185" s="207" t="s">
        <v>1208</v>
      </c>
      <c r="I185" s="180">
        <v>400.0</v>
      </c>
      <c r="J185" s="232"/>
      <c r="K185" s="233" t="s">
        <v>40</v>
      </c>
      <c r="L185" s="233"/>
      <c r="M185" s="233"/>
      <c r="N185" s="233"/>
      <c r="O185" s="233"/>
      <c r="P185" s="233"/>
      <c r="Q185" s="233"/>
      <c r="R185" s="233"/>
      <c r="S185" s="233"/>
      <c r="T185" s="233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2"/>
      <c r="AE185" s="109"/>
      <c r="AF185" s="114">
        <f t="shared" si="1"/>
        <v>400</v>
      </c>
      <c r="AG185" s="79"/>
      <c r="AH185" s="14"/>
      <c r="AI185" s="14"/>
      <c r="AJ185" s="14"/>
      <c r="AK185" s="14"/>
      <c r="AL185" s="14"/>
      <c r="AM185" s="14"/>
      <c r="AN185" s="14"/>
      <c r="AO185" s="14"/>
    </row>
    <row r="186" ht="18.75" customHeight="1">
      <c r="A186" s="29">
        <v>63.0</v>
      </c>
      <c r="B186" s="165">
        <v>4264.0</v>
      </c>
      <c r="C186" s="167" t="s">
        <v>1382</v>
      </c>
      <c r="D186" s="14"/>
      <c r="E186" s="127"/>
      <c r="F186" s="20"/>
      <c r="G186" s="200"/>
      <c r="H186" s="207" t="s">
        <v>1211</v>
      </c>
      <c r="I186" s="180">
        <v>266.0</v>
      </c>
      <c r="J186" s="232"/>
      <c r="K186" s="233" t="s">
        <v>40</v>
      </c>
      <c r="L186" s="233"/>
      <c r="M186" s="233"/>
      <c r="N186" s="233"/>
      <c r="O186" s="233"/>
      <c r="P186" s="233"/>
      <c r="Q186" s="233"/>
      <c r="R186" s="233"/>
      <c r="S186" s="233"/>
      <c r="T186" s="233"/>
      <c r="U186" s="233"/>
      <c r="V186" s="233"/>
      <c r="W186" s="233"/>
      <c r="X186" s="233"/>
      <c r="Y186" s="233"/>
      <c r="Z186" s="233"/>
      <c r="AA186" s="233"/>
      <c r="AB186" s="233"/>
      <c r="AC186" s="233"/>
      <c r="AD186" s="22"/>
      <c r="AE186" s="109"/>
      <c r="AF186" s="114">
        <f t="shared" si="1"/>
        <v>266</v>
      </c>
      <c r="AG186" s="79"/>
      <c r="AH186" s="14"/>
      <c r="AI186" s="14"/>
      <c r="AJ186" s="14"/>
      <c r="AK186" s="14"/>
      <c r="AL186" s="14"/>
      <c r="AM186" s="14"/>
      <c r="AN186" s="14"/>
      <c r="AO186" s="14"/>
    </row>
    <row r="187" ht="18.75" customHeight="1">
      <c r="A187" s="29">
        <v>63.0</v>
      </c>
      <c r="B187" s="165">
        <v>4265.0</v>
      </c>
      <c r="C187" s="167" t="s">
        <v>1383</v>
      </c>
      <c r="D187" s="14"/>
      <c r="E187" s="127"/>
      <c r="F187" s="224" t="s">
        <v>851</v>
      </c>
      <c r="G187" s="225"/>
      <c r="H187" s="227" t="s">
        <v>1192</v>
      </c>
      <c r="I187" s="180">
        <v>800.0</v>
      </c>
      <c r="J187" s="232"/>
      <c r="K187" s="233" t="s">
        <v>40</v>
      </c>
      <c r="L187" s="233"/>
      <c r="M187" s="233"/>
      <c r="N187" s="233"/>
      <c r="O187" s="233"/>
      <c r="P187" s="233"/>
      <c r="Q187" s="233"/>
      <c r="R187" s="233"/>
      <c r="S187" s="233"/>
      <c r="T187" s="233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2"/>
      <c r="AE187" s="109"/>
      <c r="AF187" s="114">
        <f t="shared" si="1"/>
        <v>800</v>
      </c>
      <c r="AG187" s="79"/>
      <c r="AH187" s="14"/>
      <c r="AI187" s="14"/>
      <c r="AJ187" s="14"/>
      <c r="AK187" s="14"/>
      <c r="AL187" s="14"/>
      <c r="AM187" s="14"/>
      <c r="AN187" s="14"/>
      <c r="AO187" s="14"/>
    </row>
    <row r="188" ht="18.75" customHeight="1">
      <c r="A188" s="29">
        <v>63.0</v>
      </c>
      <c r="B188" s="165">
        <v>4266.0</v>
      </c>
      <c r="C188" s="167" t="s">
        <v>1384</v>
      </c>
      <c r="D188" s="14"/>
      <c r="E188" s="127"/>
      <c r="F188" s="127"/>
      <c r="G188" s="144"/>
      <c r="H188" s="37" t="s">
        <v>1196</v>
      </c>
      <c r="I188" s="180">
        <v>666.0</v>
      </c>
      <c r="J188" s="232"/>
      <c r="K188" s="233" t="s">
        <v>40</v>
      </c>
      <c r="L188" s="233"/>
      <c r="M188" s="233"/>
      <c r="N188" s="233"/>
      <c r="O188" s="233"/>
      <c r="P188" s="233"/>
      <c r="Q188" s="233"/>
      <c r="R188" s="233"/>
      <c r="S188" s="233"/>
      <c r="T188" s="23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2"/>
      <c r="AE188" s="109"/>
      <c r="AF188" s="114">
        <f t="shared" si="1"/>
        <v>666</v>
      </c>
      <c r="AG188" s="79"/>
      <c r="AH188" s="14"/>
      <c r="AI188" s="14"/>
      <c r="AJ188" s="14"/>
      <c r="AK188" s="14"/>
      <c r="AL188" s="14"/>
      <c r="AM188" s="14"/>
      <c r="AN188" s="14"/>
      <c r="AO188" s="14"/>
    </row>
    <row r="189" ht="18.75" customHeight="1">
      <c r="A189" s="29">
        <v>63.0</v>
      </c>
      <c r="B189" s="165">
        <v>4267.0</v>
      </c>
      <c r="C189" s="167" t="s">
        <v>1385</v>
      </c>
      <c r="D189" s="14"/>
      <c r="E189" s="127"/>
      <c r="F189" s="127"/>
      <c r="G189" s="144"/>
      <c r="H189" s="37" t="s">
        <v>1199</v>
      </c>
      <c r="I189" s="180">
        <v>572.0</v>
      </c>
      <c r="J189" s="232"/>
      <c r="K189" s="233" t="s">
        <v>40</v>
      </c>
      <c r="L189" s="233"/>
      <c r="M189" s="233"/>
      <c r="N189" s="233"/>
      <c r="O189" s="233"/>
      <c r="P189" s="233"/>
      <c r="Q189" s="233"/>
      <c r="R189" s="233"/>
      <c r="S189" s="233"/>
      <c r="T189" s="233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2"/>
      <c r="AE189" s="109"/>
      <c r="AF189" s="114">
        <f t="shared" si="1"/>
        <v>572</v>
      </c>
      <c r="AG189" s="79"/>
      <c r="AH189" s="14"/>
      <c r="AI189" s="14"/>
      <c r="AJ189" s="14"/>
      <c r="AK189" s="14"/>
      <c r="AL189" s="14"/>
      <c r="AM189" s="14"/>
      <c r="AN189" s="14"/>
      <c r="AO189" s="14"/>
    </row>
    <row r="190" ht="18.75" customHeight="1">
      <c r="A190" s="29">
        <v>63.0</v>
      </c>
      <c r="B190" s="165">
        <v>4268.0</v>
      </c>
      <c r="C190" s="167" t="s">
        <v>1386</v>
      </c>
      <c r="D190" s="14"/>
      <c r="E190" s="127"/>
      <c r="F190" s="127"/>
      <c r="G190" s="144"/>
      <c r="H190" s="37" t="s">
        <v>1202</v>
      </c>
      <c r="I190" s="180">
        <v>500.0</v>
      </c>
      <c r="J190" s="232"/>
      <c r="K190" s="233" t="s">
        <v>40</v>
      </c>
      <c r="L190" s="233"/>
      <c r="M190" s="233"/>
      <c r="N190" s="233"/>
      <c r="O190" s="233"/>
      <c r="P190" s="233"/>
      <c r="Q190" s="233"/>
      <c r="R190" s="233"/>
      <c r="S190" s="233"/>
      <c r="T190" s="233"/>
      <c r="U190" s="233"/>
      <c r="V190" s="233"/>
      <c r="W190" s="233"/>
      <c r="X190" s="233"/>
      <c r="Y190" s="233"/>
      <c r="Z190" s="233"/>
      <c r="AA190" s="233"/>
      <c r="AB190" s="233"/>
      <c r="AC190" s="233"/>
      <c r="AD190" s="22"/>
      <c r="AE190" s="109"/>
      <c r="AF190" s="114">
        <f t="shared" si="1"/>
        <v>500</v>
      </c>
      <c r="AG190" s="79"/>
      <c r="AH190" s="14"/>
      <c r="AI190" s="14"/>
      <c r="AJ190" s="14"/>
      <c r="AK190" s="14"/>
      <c r="AL190" s="14"/>
      <c r="AM190" s="14"/>
      <c r="AN190" s="14"/>
      <c r="AO190" s="14"/>
    </row>
    <row r="191" ht="18.75" customHeight="1">
      <c r="A191" s="29">
        <v>63.0</v>
      </c>
      <c r="B191" s="165">
        <v>4269.0</v>
      </c>
      <c r="C191" s="167" t="s">
        <v>1387</v>
      </c>
      <c r="D191" s="14"/>
      <c r="E191" s="127"/>
      <c r="F191" s="127"/>
      <c r="G191" s="144"/>
      <c r="H191" s="37" t="s">
        <v>1205</v>
      </c>
      <c r="I191" s="180">
        <v>444.0</v>
      </c>
      <c r="J191" s="232"/>
      <c r="K191" s="233" t="s">
        <v>40</v>
      </c>
      <c r="L191" s="233"/>
      <c r="M191" s="233"/>
      <c r="N191" s="233"/>
      <c r="O191" s="233"/>
      <c r="P191" s="233"/>
      <c r="Q191" s="233"/>
      <c r="R191" s="233"/>
      <c r="S191" s="233"/>
      <c r="T191" s="233"/>
      <c r="U191" s="233"/>
      <c r="V191" s="233"/>
      <c r="W191" s="233"/>
      <c r="X191" s="233"/>
      <c r="Y191" s="233"/>
      <c r="Z191" s="233"/>
      <c r="AA191" s="233"/>
      <c r="AB191" s="233"/>
      <c r="AC191" s="233"/>
      <c r="AD191" s="22"/>
      <c r="AE191" s="109"/>
      <c r="AF191" s="114">
        <f t="shared" si="1"/>
        <v>444</v>
      </c>
      <c r="AG191" s="79"/>
      <c r="AH191" s="14"/>
      <c r="AI191" s="14"/>
      <c r="AJ191" s="14"/>
      <c r="AK191" s="14"/>
      <c r="AL191" s="14"/>
      <c r="AM191" s="14"/>
      <c r="AN191" s="14"/>
      <c r="AO191" s="14"/>
    </row>
    <row r="192" ht="18.75" customHeight="1">
      <c r="A192" s="29">
        <v>63.0</v>
      </c>
      <c r="B192" s="165">
        <v>4270.0</v>
      </c>
      <c r="C192" s="167" t="s">
        <v>1388</v>
      </c>
      <c r="D192" s="14"/>
      <c r="E192" s="127"/>
      <c r="F192" s="127"/>
      <c r="G192" s="144"/>
      <c r="H192" s="207" t="s">
        <v>1208</v>
      </c>
      <c r="I192" s="180">
        <v>400.0</v>
      </c>
      <c r="J192" s="232"/>
      <c r="K192" s="233" t="s">
        <v>40</v>
      </c>
      <c r="L192" s="233"/>
      <c r="M192" s="233"/>
      <c r="N192" s="233"/>
      <c r="O192" s="233"/>
      <c r="P192" s="233"/>
      <c r="Q192" s="233"/>
      <c r="R192" s="233"/>
      <c r="S192" s="233"/>
      <c r="T192" s="233"/>
      <c r="U192" s="233"/>
      <c r="V192" s="233"/>
      <c r="W192" s="233"/>
      <c r="X192" s="233"/>
      <c r="Y192" s="233"/>
      <c r="Z192" s="233"/>
      <c r="AA192" s="233"/>
      <c r="AB192" s="233"/>
      <c r="AC192" s="233"/>
      <c r="AD192" s="22"/>
      <c r="AE192" s="109"/>
      <c r="AF192" s="114">
        <f t="shared" si="1"/>
        <v>400</v>
      </c>
      <c r="AG192" s="79"/>
      <c r="AH192" s="14"/>
      <c r="AI192" s="14"/>
      <c r="AJ192" s="14"/>
      <c r="AK192" s="14"/>
      <c r="AL192" s="14"/>
      <c r="AM192" s="14"/>
      <c r="AN192" s="14"/>
      <c r="AO192" s="14"/>
    </row>
    <row r="193" ht="18.75" customHeight="1">
      <c r="A193" s="29">
        <v>63.0</v>
      </c>
      <c r="B193" s="165">
        <v>4271.0</v>
      </c>
      <c r="C193" s="167" t="s">
        <v>1389</v>
      </c>
      <c r="D193" s="216"/>
      <c r="E193" s="20"/>
      <c r="F193" s="20"/>
      <c r="G193" s="200"/>
      <c r="H193" s="207" t="s">
        <v>1211</v>
      </c>
      <c r="I193" s="180">
        <v>266.0</v>
      </c>
      <c r="J193" s="232"/>
      <c r="K193" s="233" t="s">
        <v>40</v>
      </c>
      <c r="L193" s="233"/>
      <c r="M193" s="233"/>
      <c r="N193" s="233"/>
      <c r="O193" s="233"/>
      <c r="P193" s="233"/>
      <c r="Q193" s="233"/>
      <c r="R193" s="233"/>
      <c r="S193" s="233"/>
      <c r="T193" s="233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2"/>
      <c r="AE193" s="109"/>
      <c r="AF193" s="114">
        <f t="shared" si="1"/>
        <v>266</v>
      </c>
      <c r="AG193" s="79"/>
      <c r="AH193" s="14"/>
      <c r="AI193" s="14"/>
      <c r="AJ193" s="14"/>
      <c r="AK193" s="14"/>
      <c r="AL193" s="14"/>
      <c r="AM193" s="14"/>
      <c r="AN193" s="14"/>
      <c r="AO193" s="14"/>
    </row>
    <row r="194" ht="18.75" customHeight="1">
      <c r="A194" s="29">
        <v>63.0</v>
      </c>
      <c r="B194" s="165">
        <v>4280.0</v>
      </c>
      <c r="C194" s="167" t="s">
        <v>1390</v>
      </c>
      <c r="D194" s="234"/>
      <c r="E194" s="118" t="s">
        <v>1391</v>
      </c>
      <c r="F194" s="235" t="s">
        <v>15</v>
      </c>
      <c r="G194" s="63" t="s">
        <v>16</v>
      </c>
      <c r="H194" s="207" t="s">
        <v>17</v>
      </c>
      <c r="I194" s="208">
        <v>600.0</v>
      </c>
      <c r="J194" s="209"/>
      <c r="K194" s="210" t="s">
        <v>40</v>
      </c>
      <c r="L194" s="210"/>
      <c r="M194" s="210"/>
      <c r="N194" s="210"/>
      <c r="O194" s="210"/>
      <c r="P194" s="210"/>
      <c r="Q194" s="210"/>
      <c r="R194" s="210"/>
      <c r="S194" s="210"/>
      <c r="T194" s="210"/>
      <c r="U194" s="210"/>
      <c r="V194" s="210"/>
      <c r="W194" s="210"/>
      <c r="X194" s="210"/>
      <c r="Y194" s="210"/>
      <c r="Z194" s="210"/>
      <c r="AA194" s="210"/>
      <c r="AB194" s="210"/>
      <c r="AC194" s="74"/>
      <c r="AD194" s="43"/>
      <c r="AE194" s="44"/>
      <c r="AF194" s="230">
        <f t="shared" si="1"/>
        <v>600</v>
      </c>
      <c r="AG194" s="79"/>
      <c r="AH194" s="14"/>
      <c r="AI194" s="14"/>
      <c r="AJ194" s="14"/>
      <c r="AK194" s="14"/>
      <c r="AL194" s="14"/>
      <c r="AM194" s="14"/>
      <c r="AN194" s="14"/>
      <c r="AO194" s="14"/>
    </row>
    <row r="195" ht="18.75" customHeight="1">
      <c r="A195" s="29">
        <v>63.0</v>
      </c>
      <c r="B195" s="165">
        <v>4281.0</v>
      </c>
      <c r="C195" s="167" t="s">
        <v>1393</v>
      </c>
      <c r="D195" s="76"/>
      <c r="E195" s="76"/>
      <c r="F195" s="481"/>
      <c r="G195" s="63"/>
      <c r="H195" s="207" t="s">
        <v>1165</v>
      </c>
      <c r="I195" s="208">
        <v>399.0</v>
      </c>
      <c r="J195" s="209"/>
      <c r="K195" s="210" t="s">
        <v>40</v>
      </c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210"/>
      <c r="Z195" s="210"/>
      <c r="AA195" s="210"/>
      <c r="AB195" s="210"/>
      <c r="AC195" s="210"/>
      <c r="AD195" s="213"/>
      <c r="AE195" s="214"/>
      <c r="AF195" s="114">
        <f t="shared" si="1"/>
        <v>399</v>
      </c>
      <c r="AG195" s="79"/>
      <c r="AH195" s="14"/>
      <c r="AI195" s="14"/>
      <c r="AJ195" s="14"/>
      <c r="AK195" s="14"/>
      <c r="AL195" s="14"/>
      <c r="AM195" s="14"/>
      <c r="AN195" s="14"/>
      <c r="AO195" s="14"/>
    </row>
    <row r="196" ht="18.75" customHeight="1">
      <c r="A196" s="29">
        <v>63.0</v>
      </c>
      <c r="B196" s="165">
        <v>4282.0</v>
      </c>
      <c r="C196" s="167" t="s">
        <v>1394</v>
      </c>
      <c r="D196" s="94"/>
      <c r="E196" s="94"/>
      <c r="F196" s="481"/>
      <c r="G196" s="140"/>
      <c r="H196" s="207" t="s">
        <v>1168</v>
      </c>
      <c r="I196" s="208">
        <v>240.0</v>
      </c>
      <c r="J196" s="209"/>
      <c r="K196" s="210" t="s">
        <v>40</v>
      </c>
      <c r="L196" s="210"/>
      <c r="M196" s="210"/>
      <c r="N196" s="210"/>
      <c r="O196" s="210"/>
      <c r="P196" s="210"/>
      <c r="Q196" s="210"/>
      <c r="R196" s="210"/>
      <c r="S196" s="210"/>
      <c r="T196" s="210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3"/>
      <c r="AE196" s="214"/>
      <c r="AF196" s="114">
        <f t="shared" si="1"/>
        <v>240</v>
      </c>
      <c r="AG196" s="79"/>
      <c r="AH196" s="14"/>
      <c r="AI196" s="14"/>
      <c r="AJ196" s="14"/>
      <c r="AK196" s="14"/>
      <c r="AL196" s="14"/>
      <c r="AM196" s="14"/>
      <c r="AN196" s="14"/>
      <c r="AO196" s="14"/>
    </row>
    <row r="197" ht="18.75" customHeight="1">
      <c r="A197" s="29">
        <v>63.0</v>
      </c>
      <c r="B197" s="165">
        <v>4283.0</v>
      </c>
      <c r="C197" s="167" t="s">
        <v>1395</v>
      </c>
      <c r="D197" s="94"/>
      <c r="E197" s="94"/>
      <c r="F197" s="481"/>
      <c r="G197" s="217" t="s">
        <v>102</v>
      </c>
      <c r="H197" s="207" t="s">
        <v>17</v>
      </c>
      <c r="I197" s="208">
        <v>600.0</v>
      </c>
      <c r="J197" s="209"/>
      <c r="K197" s="210" t="s">
        <v>40</v>
      </c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3"/>
      <c r="AE197" s="214"/>
      <c r="AF197" s="114">
        <f t="shared" si="1"/>
        <v>600</v>
      </c>
      <c r="AG197" s="79"/>
      <c r="AH197" s="14"/>
      <c r="AI197" s="14"/>
      <c r="AJ197" s="14"/>
      <c r="AK197" s="14"/>
      <c r="AL197" s="14"/>
      <c r="AM197" s="14"/>
      <c r="AN197" s="14"/>
      <c r="AO197" s="14"/>
    </row>
    <row r="198" ht="18.75" customHeight="1">
      <c r="A198" s="29">
        <v>63.0</v>
      </c>
      <c r="B198" s="165">
        <v>4284.0</v>
      </c>
      <c r="C198" s="167" t="s">
        <v>1396</v>
      </c>
      <c r="D198" s="94"/>
      <c r="E198" s="94"/>
      <c r="F198" s="481"/>
      <c r="G198" s="105"/>
      <c r="H198" s="207" t="s">
        <v>1165</v>
      </c>
      <c r="I198" s="208">
        <v>399.0</v>
      </c>
      <c r="J198" s="209"/>
      <c r="K198" s="210" t="s">
        <v>40</v>
      </c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210"/>
      <c r="Z198" s="210"/>
      <c r="AA198" s="210"/>
      <c r="AB198" s="210"/>
      <c r="AC198" s="210"/>
      <c r="AD198" s="213"/>
      <c r="AE198" s="214"/>
      <c r="AF198" s="114">
        <f t="shared" si="1"/>
        <v>399</v>
      </c>
      <c r="AG198" s="79"/>
      <c r="AH198" s="14"/>
      <c r="AI198" s="14"/>
      <c r="AJ198" s="14"/>
      <c r="AK198" s="14"/>
      <c r="AL198" s="14"/>
      <c r="AM198" s="14"/>
      <c r="AN198" s="14"/>
      <c r="AO198" s="14"/>
    </row>
    <row r="199" ht="18.75" customHeight="1">
      <c r="A199" s="29">
        <v>63.0</v>
      </c>
      <c r="B199" s="165">
        <v>4285.0</v>
      </c>
      <c r="C199" s="167" t="s">
        <v>1397</v>
      </c>
      <c r="D199" s="14"/>
      <c r="E199" s="127"/>
      <c r="F199" s="481"/>
      <c r="G199" s="218"/>
      <c r="H199" s="207" t="s">
        <v>1168</v>
      </c>
      <c r="I199" s="208">
        <v>240.0</v>
      </c>
      <c r="J199" s="209"/>
      <c r="K199" s="210" t="s">
        <v>40</v>
      </c>
      <c r="L199" s="210"/>
      <c r="M199" s="210"/>
      <c r="N199" s="210"/>
      <c r="O199" s="210"/>
      <c r="P199" s="210"/>
      <c r="Q199" s="210"/>
      <c r="R199" s="210"/>
      <c r="S199" s="210"/>
      <c r="T199" s="210"/>
      <c r="U199" s="210"/>
      <c r="V199" s="210"/>
      <c r="W199" s="210"/>
      <c r="X199" s="210"/>
      <c r="Y199" s="210"/>
      <c r="Z199" s="210"/>
      <c r="AA199" s="210"/>
      <c r="AB199" s="210"/>
      <c r="AC199" s="210"/>
      <c r="AD199" s="213"/>
      <c r="AE199" s="214"/>
      <c r="AF199" s="114">
        <f t="shared" si="1"/>
        <v>240</v>
      </c>
      <c r="AG199" s="216"/>
      <c r="AH199" s="14"/>
      <c r="AI199" s="14"/>
      <c r="AJ199" s="14"/>
      <c r="AK199" s="14"/>
      <c r="AL199" s="14"/>
      <c r="AM199" s="14"/>
      <c r="AN199" s="14"/>
      <c r="AO199" s="14"/>
    </row>
    <row r="200" ht="18.75" customHeight="1">
      <c r="A200" s="29">
        <v>63.0</v>
      </c>
      <c r="B200" s="165">
        <v>4286.0</v>
      </c>
      <c r="C200" s="167" t="s">
        <v>1398</v>
      </c>
      <c r="D200" s="14"/>
      <c r="E200" s="127"/>
      <c r="F200" s="481"/>
      <c r="G200" s="219" t="s">
        <v>176</v>
      </c>
      <c r="H200" s="207" t="s">
        <v>17</v>
      </c>
      <c r="I200" s="208">
        <v>600.0</v>
      </c>
      <c r="J200" s="209"/>
      <c r="K200" s="210" t="s">
        <v>40</v>
      </c>
      <c r="L200" s="210"/>
      <c r="M200" s="210"/>
      <c r="N200" s="210"/>
      <c r="O200" s="210"/>
      <c r="P200" s="210"/>
      <c r="Q200" s="210"/>
      <c r="R200" s="210"/>
      <c r="S200" s="210"/>
      <c r="T200" s="210"/>
      <c r="U200" s="210"/>
      <c r="V200" s="210"/>
      <c r="W200" s="210"/>
      <c r="X200" s="210"/>
      <c r="Y200" s="210"/>
      <c r="Z200" s="210"/>
      <c r="AA200" s="210"/>
      <c r="AB200" s="210"/>
      <c r="AC200" s="210"/>
      <c r="AD200" s="213"/>
      <c r="AE200" s="214"/>
      <c r="AF200" s="114">
        <f t="shared" si="1"/>
        <v>600</v>
      </c>
      <c r="AG200" s="216"/>
      <c r="AH200" s="14"/>
      <c r="AI200" s="14"/>
      <c r="AJ200" s="14"/>
      <c r="AK200" s="14"/>
      <c r="AL200" s="14"/>
      <c r="AM200" s="14"/>
      <c r="AN200" s="14"/>
      <c r="AO200" s="14"/>
    </row>
    <row r="201" ht="18.75" customHeight="1">
      <c r="A201" s="29">
        <v>63.0</v>
      </c>
      <c r="B201" s="165">
        <v>4287.0</v>
      </c>
      <c r="C201" s="167" t="s">
        <v>1399</v>
      </c>
      <c r="D201" s="14"/>
      <c r="E201" s="127"/>
      <c r="F201" s="481"/>
      <c r="G201" s="14"/>
      <c r="H201" s="207" t="s">
        <v>1165</v>
      </c>
      <c r="I201" s="208">
        <v>399.0</v>
      </c>
      <c r="J201" s="209"/>
      <c r="K201" s="210" t="s">
        <v>40</v>
      </c>
      <c r="L201" s="210"/>
      <c r="M201" s="210"/>
      <c r="N201" s="210"/>
      <c r="O201" s="210"/>
      <c r="P201" s="210"/>
      <c r="Q201" s="210"/>
      <c r="R201" s="210"/>
      <c r="S201" s="210"/>
      <c r="T201" s="210"/>
      <c r="U201" s="210"/>
      <c r="V201" s="210"/>
      <c r="W201" s="210"/>
      <c r="X201" s="210"/>
      <c r="Y201" s="210"/>
      <c r="Z201" s="210"/>
      <c r="AA201" s="210"/>
      <c r="AB201" s="210"/>
      <c r="AC201" s="210"/>
      <c r="AD201" s="213"/>
      <c r="AE201" s="214"/>
      <c r="AF201" s="114">
        <f t="shared" si="1"/>
        <v>399</v>
      </c>
      <c r="AG201" s="216"/>
      <c r="AH201" s="14"/>
      <c r="AI201" s="14"/>
      <c r="AJ201" s="14"/>
      <c r="AK201" s="14"/>
      <c r="AL201" s="14"/>
      <c r="AM201" s="14"/>
      <c r="AN201" s="14"/>
      <c r="AO201" s="14"/>
    </row>
    <row r="202" ht="18.75" customHeight="1">
      <c r="A202" s="29">
        <v>63.0</v>
      </c>
      <c r="B202" s="165">
        <v>4288.0</v>
      </c>
      <c r="C202" s="167" t="s">
        <v>1400</v>
      </c>
      <c r="D202" s="14"/>
      <c r="E202" s="127"/>
      <c r="F202" s="216"/>
      <c r="G202" s="14"/>
      <c r="H202" s="207" t="s">
        <v>1168</v>
      </c>
      <c r="I202" s="208">
        <v>240.0</v>
      </c>
      <c r="J202" s="209"/>
      <c r="K202" s="210" t="s">
        <v>40</v>
      </c>
      <c r="L202" s="210"/>
      <c r="M202" s="210"/>
      <c r="N202" s="210"/>
      <c r="O202" s="210"/>
      <c r="P202" s="210"/>
      <c r="Q202" s="210"/>
      <c r="R202" s="210"/>
      <c r="S202" s="210"/>
      <c r="T202" s="210"/>
      <c r="U202" s="210"/>
      <c r="V202" s="210"/>
      <c r="W202" s="210"/>
      <c r="X202" s="210"/>
      <c r="Y202" s="210"/>
      <c r="Z202" s="210"/>
      <c r="AA202" s="210"/>
      <c r="AB202" s="210"/>
      <c r="AC202" s="210"/>
      <c r="AD202" s="213"/>
      <c r="AE202" s="214"/>
      <c r="AF202" s="114">
        <f t="shared" si="1"/>
        <v>240</v>
      </c>
      <c r="AG202" s="216"/>
      <c r="AH202" s="14"/>
      <c r="AI202" s="14"/>
      <c r="AJ202" s="14"/>
      <c r="AK202" s="14"/>
      <c r="AL202" s="14"/>
      <c r="AM202" s="14"/>
      <c r="AN202" s="14"/>
      <c r="AO202" s="14"/>
    </row>
    <row r="203" ht="18.75" customHeight="1">
      <c r="A203" s="29">
        <v>63.0</v>
      </c>
      <c r="B203" s="165">
        <v>4289.0</v>
      </c>
      <c r="C203" s="167" t="s">
        <v>1401</v>
      </c>
      <c r="D203" s="14"/>
      <c r="E203" s="127"/>
      <c r="F203" s="216"/>
      <c r="G203" s="220" t="s">
        <v>249</v>
      </c>
      <c r="H203" s="207" t="s">
        <v>17</v>
      </c>
      <c r="I203" s="208">
        <v>600.0</v>
      </c>
      <c r="J203" s="209"/>
      <c r="K203" s="210" t="s">
        <v>40</v>
      </c>
      <c r="L203" s="210"/>
      <c r="M203" s="210"/>
      <c r="N203" s="210"/>
      <c r="O203" s="210"/>
      <c r="P203" s="210"/>
      <c r="Q203" s="210"/>
      <c r="R203" s="210"/>
      <c r="S203" s="210"/>
      <c r="T203" s="210"/>
      <c r="U203" s="210"/>
      <c r="V203" s="210"/>
      <c r="W203" s="210"/>
      <c r="X203" s="210"/>
      <c r="Y203" s="210"/>
      <c r="Z203" s="210"/>
      <c r="AA203" s="210"/>
      <c r="AB203" s="210"/>
      <c r="AC203" s="210"/>
      <c r="AD203" s="213"/>
      <c r="AE203" s="214"/>
      <c r="AF203" s="114">
        <f t="shared" si="1"/>
        <v>600</v>
      </c>
      <c r="AG203" s="216"/>
      <c r="AH203" s="14"/>
      <c r="AI203" s="14"/>
      <c r="AJ203" s="14"/>
      <c r="AK203" s="14"/>
      <c r="AL203" s="14"/>
      <c r="AM203" s="14"/>
      <c r="AN203" s="14"/>
      <c r="AO203" s="14"/>
    </row>
    <row r="204" ht="18.75" customHeight="1">
      <c r="A204" s="29">
        <v>63.0</v>
      </c>
      <c r="B204" s="165">
        <v>4290.0</v>
      </c>
      <c r="C204" s="167" t="s">
        <v>1402</v>
      </c>
      <c r="D204" s="8"/>
      <c r="E204" s="52"/>
      <c r="F204" s="216"/>
      <c r="G204" s="216"/>
      <c r="H204" s="207" t="s">
        <v>1165</v>
      </c>
      <c r="I204" s="208">
        <v>399.0</v>
      </c>
      <c r="J204" s="209"/>
      <c r="K204" s="210" t="s">
        <v>40</v>
      </c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3"/>
      <c r="AE204" s="214"/>
      <c r="AF204" s="114">
        <f t="shared" si="1"/>
        <v>399</v>
      </c>
      <c r="AG204" s="216"/>
      <c r="AH204" s="14"/>
      <c r="AI204" s="14"/>
      <c r="AJ204" s="14"/>
      <c r="AK204" s="14"/>
      <c r="AL204" s="14"/>
      <c r="AM204" s="14"/>
      <c r="AN204" s="14"/>
      <c r="AO204" s="14"/>
    </row>
    <row r="205" ht="18.75" customHeight="1">
      <c r="A205" s="29">
        <v>63.0</v>
      </c>
      <c r="B205" s="165">
        <v>4291.0</v>
      </c>
      <c r="C205" s="167" t="s">
        <v>1403</v>
      </c>
      <c r="D205" s="8"/>
      <c r="E205" s="52"/>
      <c r="F205" s="218"/>
      <c r="G205" s="218"/>
      <c r="H205" s="207" t="s">
        <v>1168</v>
      </c>
      <c r="I205" s="208">
        <v>240.0</v>
      </c>
      <c r="J205" s="209"/>
      <c r="K205" s="210" t="s">
        <v>40</v>
      </c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3"/>
      <c r="AE205" s="214"/>
      <c r="AF205" s="114">
        <f t="shared" si="1"/>
        <v>240</v>
      </c>
      <c r="AG205" s="216"/>
      <c r="AH205" s="14"/>
      <c r="AI205" s="14"/>
      <c r="AJ205" s="14"/>
      <c r="AK205" s="14"/>
      <c r="AL205" s="14"/>
      <c r="AM205" s="14"/>
      <c r="AN205" s="14"/>
      <c r="AO205" s="14"/>
    </row>
    <row r="206" ht="18.75" customHeight="1">
      <c r="A206" s="29">
        <v>63.0</v>
      </c>
      <c r="B206" s="165">
        <v>4292.0</v>
      </c>
      <c r="C206" s="167" t="s">
        <v>1404</v>
      </c>
      <c r="D206" s="8"/>
      <c r="E206" s="52"/>
      <c r="F206" s="221" t="s">
        <v>322</v>
      </c>
      <c r="G206" s="220" t="s">
        <v>1271</v>
      </c>
      <c r="H206" s="207" t="s">
        <v>17</v>
      </c>
      <c r="I206" s="208">
        <v>600.0</v>
      </c>
      <c r="J206" s="209"/>
      <c r="K206" s="210" t="s">
        <v>40</v>
      </c>
      <c r="L206" s="210"/>
      <c r="M206" s="210"/>
      <c r="N206" s="210"/>
      <c r="O206" s="210"/>
      <c r="P206" s="210"/>
      <c r="Q206" s="210"/>
      <c r="R206" s="210"/>
      <c r="S206" s="210"/>
      <c r="T206" s="210"/>
      <c r="U206" s="210"/>
      <c r="V206" s="210"/>
      <c r="W206" s="210"/>
      <c r="X206" s="210"/>
      <c r="Y206" s="210"/>
      <c r="Z206" s="210"/>
      <c r="AA206" s="210"/>
      <c r="AB206" s="210"/>
      <c r="AC206" s="210"/>
      <c r="AD206" s="213"/>
      <c r="AE206" s="214"/>
      <c r="AF206" s="114">
        <f t="shared" si="1"/>
        <v>600</v>
      </c>
      <c r="AG206" s="216"/>
      <c r="AH206" s="14"/>
      <c r="AI206" s="14"/>
      <c r="AJ206" s="14"/>
      <c r="AK206" s="14"/>
      <c r="AL206" s="14"/>
      <c r="AM206" s="14"/>
      <c r="AN206" s="14"/>
      <c r="AO206" s="14"/>
    </row>
    <row r="207" ht="18.75" customHeight="1">
      <c r="A207" s="29">
        <v>63.0</v>
      </c>
      <c r="B207" s="165">
        <v>4293.0</v>
      </c>
      <c r="C207" s="167" t="s">
        <v>1405</v>
      </c>
      <c r="D207" s="8"/>
      <c r="E207" s="52"/>
      <c r="F207" s="481"/>
      <c r="G207" s="216"/>
      <c r="H207" s="207" t="s">
        <v>1165</v>
      </c>
      <c r="I207" s="208">
        <v>399.0</v>
      </c>
      <c r="J207" s="209"/>
      <c r="K207" s="210" t="s">
        <v>40</v>
      </c>
      <c r="L207" s="210"/>
      <c r="M207" s="210"/>
      <c r="N207" s="210"/>
      <c r="O207" s="210"/>
      <c r="P207" s="210"/>
      <c r="Q207" s="210"/>
      <c r="R207" s="210"/>
      <c r="S207" s="210"/>
      <c r="T207" s="210"/>
      <c r="U207" s="210"/>
      <c r="V207" s="210"/>
      <c r="W207" s="210"/>
      <c r="X207" s="210"/>
      <c r="Y207" s="210"/>
      <c r="Z207" s="210"/>
      <c r="AA207" s="210"/>
      <c r="AB207" s="210"/>
      <c r="AC207" s="210"/>
      <c r="AD207" s="213"/>
      <c r="AE207" s="214"/>
      <c r="AF207" s="114">
        <f t="shared" si="1"/>
        <v>399</v>
      </c>
      <c r="AG207" s="216"/>
      <c r="AH207" s="14"/>
      <c r="AI207" s="14"/>
      <c r="AJ207" s="14"/>
      <c r="AK207" s="14"/>
      <c r="AL207" s="14"/>
      <c r="AM207" s="14"/>
      <c r="AN207" s="14"/>
      <c r="AO207" s="14"/>
    </row>
    <row r="208" ht="18.75" customHeight="1">
      <c r="A208" s="29">
        <v>63.0</v>
      </c>
      <c r="B208" s="165">
        <v>4294.0</v>
      </c>
      <c r="C208" s="167" t="s">
        <v>1406</v>
      </c>
      <c r="D208" s="8"/>
      <c r="E208" s="52"/>
      <c r="F208" s="481"/>
      <c r="G208" s="218"/>
      <c r="H208" s="207" t="s">
        <v>1168</v>
      </c>
      <c r="I208" s="208">
        <v>240.0</v>
      </c>
      <c r="J208" s="209"/>
      <c r="K208" s="210" t="s">
        <v>40</v>
      </c>
      <c r="L208" s="210"/>
      <c r="M208" s="210"/>
      <c r="N208" s="210"/>
      <c r="O208" s="210"/>
      <c r="P208" s="210"/>
      <c r="Q208" s="210"/>
      <c r="R208" s="210"/>
      <c r="S208" s="210"/>
      <c r="T208" s="210"/>
      <c r="U208" s="210"/>
      <c r="V208" s="210"/>
      <c r="W208" s="210"/>
      <c r="X208" s="210"/>
      <c r="Y208" s="210"/>
      <c r="Z208" s="210"/>
      <c r="AA208" s="210"/>
      <c r="AB208" s="210"/>
      <c r="AC208" s="210"/>
      <c r="AD208" s="213"/>
      <c r="AE208" s="214"/>
      <c r="AF208" s="114">
        <f t="shared" si="1"/>
        <v>240</v>
      </c>
      <c r="AG208" s="216"/>
      <c r="AH208" s="14"/>
      <c r="AI208" s="14"/>
      <c r="AJ208" s="14"/>
      <c r="AK208" s="14"/>
      <c r="AL208" s="14"/>
      <c r="AM208" s="14"/>
      <c r="AN208" s="14"/>
      <c r="AO208" s="14"/>
    </row>
    <row r="209" ht="18.75" customHeight="1">
      <c r="A209" s="29">
        <v>63.0</v>
      </c>
      <c r="B209" s="165">
        <v>4295.0</v>
      </c>
      <c r="C209" s="167" t="s">
        <v>1407</v>
      </c>
      <c r="D209" s="8"/>
      <c r="E209" s="52"/>
      <c r="F209" s="481"/>
      <c r="G209" s="219" t="s">
        <v>1275</v>
      </c>
      <c r="H209" s="207" t="s">
        <v>17</v>
      </c>
      <c r="I209" s="208">
        <v>600.0</v>
      </c>
      <c r="J209" s="209"/>
      <c r="K209" s="210" t="s">
        <v>40</v>
      </c>
      <c r="L209" s="210"/>
      <c r="M209" s="210"/>
      <c r="N209" s="210"/>
      <c r="O209" s="210"/>
      <c r="P209" s="210"/>
      <c r="Q209" s="210"/>
      <c r="R209" s="210"/>
      <c r="S209" s="210"/>
      <c r="T209" s="210"/>
      <c r="U209" s="210"/>
      <c r="V209" s="210"/>
      <c r="W209" s="210"/>
      <c r="X209" s="210"/>
      <c r="Y209" s="210"/>
      <c r="Z209" s="210"/>
      <c r="AA209" s="210"/>
      <c r="AB209" s="210"/>
      <c r="AC209" s="210"/>
      <c r="AD209" s="213"/>
      <c r="AE209" s="214"/>
      <c r="AF209" s="114">
        <f t="shared" si="1"/>
        <v>600</v>
      </c>
      <c r="AG209" s="216"/>
      <c r="AH209" s="14"/>
      <c r="AI209" s="14"/>
      <c r="AJ209" s="14"/>
      <c r="AK209" s="14"/>
      <c r="AL209" s="14"/>
      <c r="AM209" s="14"/>
      <c r="AN209" s="14"/>
      <c r="AO209" s="14"/>
    </row>
    <row r="210" ht="18.75" customHeight="1">
      <c r="A210" s="29">
        <v>63.0</v>
      </c>
      <c r="B210" s="165">
        <v>4296.0</v>
      </c>
      <c r="C210" s="167" t="s">
        <v>1408</v>
      </c>
      <c r="D210" s="8"/>
      <c r="E210" s="52"/>
      <c r="F210" s="481"/>
      <c r="G210" s="14"/>
      <c r="H210" s="207" t="s">
        <v>1165</v>
      </c>
      <c r="I210" s="208">
        <v>399.0</v>
      </c>
      <c r="J210" s="209"/>
      <c r="K210" s="210" t="s">
        <v>40</v>
      </c>
      <c r="L210" s="210"/>
      <c r="M210" s="210"/>
      <c r="N210" s="210"/>
      <c r="O210" s="210"/>
      <c r="P210" s="210"/>
      <c r="Q210" s="210"/>
      <c r="R210" s="210"/>
      <c r="S210" s="210"/>
      <c r="T210" s="210"/>
      <c r="U210" s="210"/>
      <c r="V210" s="210"/>
      <c r="W210" s="210"/>
      <c r="X210" s="210"/>
      <c r="Y210" s="210"/>
      <c r="Z210" s="210"/>
      <c r="AA210" s="210"/>
      <c r="AB210" s="210"/>
      <c r="AC210" s="210"/>
      <c r="AD210" s="213"/>
      <c r="AE210" s="214"/>
      <c r="AF210" s="114">
        <f t="shared" si="1"/>
        <v>399</v>
      </c>
      <c r="AG210" s="216"/>
      <c r="AH210" s="14"/>
      <c r="AI210" s="14"/>
      <c r="AJ210" s="14"/>
      <c r="AK210" s="14"/>
      <c r="AL210" s="14"/>
      <c r="AM210" s="14"/>
      <c r="AN210" s="14"/>
      <c r="AO210" s="14"/>
    </row>
    <row r="211" ht="18.75" customHeight="1">
      <c r="A211" s="29">
        <v>63.0</v>
      </c>
      <c r="B211" s="165">
        <v>4297.0</v>
      </c>
      <c r="C211" s="167" t="s">
        <v>1409</v>
      </c>
      <c r="D211" s="227"/>
      <c r="E211" s="227"/>
      <c r="F211" s="218"/>
      <c r="G211" s="21"/>
      <c r="H211" s="207" t="s">
        <v>1168</v>
      </c>
      <c r="I211" s="208">
        <v>240.0</v>
      </c>
      <c r="J211" s="209"/>
      <c r="K211" s="210" t="s">
        <v>40</v>
      </c>
      <c r="L211" s="210"/>
      <c r="M211" s="210"/>
      <c r="N211" s="210"/>
      <c r="O211" s="210"/>
      <c r="P211" s="210"/>
      <c r="Q211" s="210"/>
      <c r="R211" s="210"/>
      <c r="S211" s="210"/>
      <c r="T211" s="210"/>
      <c r="U211" s="210"/>
      <c r="V211" s="210"/>
      <c r="W211" s="210"/>
      <c r="X211" s="210"/>
      <c r="Y211" s="210"/>
      <c r="Z211" s="210"/>
      <c r="AA211" s="210"/>
      <c r="AB211" s="210"/>
      <c r="AC211" s="210"/>
      <c r="AD211" s="213"/>
      <c r="AE211" s="214"/>
      <c r="AF211" s="114">
        <f t="shared" si="1"/>
        <v>240</v>
      </c>
      <c r="AG211" s="216"/>
      <c r="AH211" s="14"/>
      <c r="AI211" s="14"/>
      <c r="AJ211" s="14"/>
      <c r="AK211" s="14"/>
      <c r="AL211" s="14"/>
      <c r="AM211" s="14"/>
      <c r="AN211" s="14"/>
      <c r="AO211" s="14"/>
    </row>
    <row r="212" ht="18.75" customHeight="1">
      <c r="A212" s="29">
        <v>63.0</v>
      </c>
      <c r="B212" s="165">
        <v>4300.0</v>
      </c>
      <c r="C212" s="203" t="s">
        <v>1410</v>
      </c>
      <c r="D212" s="236" t="s">
        <v>1411</v>
      </c>
      <c r="E212" s="237"/>
      <c r="F212" s="238" t="s">
        <v>1412</v>
      </c>
      <c r="G212" s="239"/>
      <c r="H212" s="240"/>
      <c r="I212" s="208">
        <v>181.0</v>
      </c>
      <c r="J212" s="209"/>
      <c r="K212" s="210" t="s">
        <v>40</v>
      </c>
      <c r="L212" s="210"/>
      <c r="M212" s="210"/>
      <c r="N212" s="210"/>
      <c r="O212" s="210"/>
      <c r="P212" s="210"/>
      <c r="Q212" s="210"/>
      <c r="R212" s="210"/>
      <c r="S212" s="210"/>
      <c r="T212" s="210"/>
      <c r="U212" s="210"/>
      <c r="V212" s="210"/>
      <c r="W212" s="210"/>
      <c r="X212" s="210"/>
      <c r="Y212" s="210"/>
      <c r="Z212" s="210"/>
      <c r="AA212" s="210"/>
      <c r="AB212" s="210"/>
      <c r="AC212" s="210"/>
      <c r="AD212" s="213"/>
      <c r="AE212" s="214"/>
      <c r="AF212" s="114">
        <f t="shared" si="1"/>
        <v>181</v>
      </c>
      <c r="AG212" s="216"/>
      <c r="AH212" s="14"/>
      <c r="AI212" s="14"/>
      <c r="AJ212" s="14"/>
      <c r="AK212" s="14"/>
      <c r="AL212" s="14"/>
      <c r="AM212" s="14"/>
      <c r="AN212" s="14"/>
      <c r="AO212" s="14"/>
    </row>
    <row r="213" ht="18.75" customHeight="1">
      <c r="A213" s="29">
        <v>63.0</v>
      </c>
      <c r="B213" s="30">
        <v>4301.0</v>
      </c>
      <c r="C213" s="203" t="s">
        <v>1414</v>
      </c>
      <c r="D213" s="127"/>
      <c r="E213" s="144"/>
      <c r="F213" s="238" t="s">
        <v>1415</v>
      </c>
      <c r="G213" s="239"/>
      <c r="H213" s="240"/>
      <c r="I213" s="208">
        <v>103.0</v>
      </c>
      <c r="J213" s="209"/>
      <c r="K213" s="210" t="s">
        <v>40</v>
      </c>
      <c r="L213" s="210"/>
      <c r="M213" s="210"/>
      <c r="N213" s="210"/>
      <c r="O213" s="210"/>
      <c r="P213" s="210"/>
      <c r="Q213" s="210"/>
      <c r="R213" s="210"/>
      <c r="S213" s="210"/>
      <c r="T213" s="210"/>
      <c r="U213" s="210"/>
      <c r="V213" s="210"/>
      <c r="W213" s="210"/>
      <c r="X213" s="210"/>
      <c r="Y213" s="210"/>
      <c r="Z213" s="210"/>
      <c r="AA213" s="210"/>
      <c r="AB213" s="210"/>
      <c r="AC213" s="210"/>
      <c r="AD213" s="213"/>
      <c r="AE213" s="214"/>
      <c r="AF213" s="114">
        <f t="shared" si="1"/>
        <v>103</v>
      </c>
      <c r="AG213" s="216"/>
      <c r="AH213" s="14"/>
      <c r="AI213" s="14"/>
      <c r="AJ213" s="14"/>
      <c r="AK213" s="14"/>
      <c r="AL213" s="14"/>
      <c r="AM213" s="14"/>
      <c r="AN213" s="14"/>
      <c r="AO213" s="14"/>
    </row>
    <row r="214" ht="18.75" customHeight="1">
      <c r="A214" s="29">
        <v>63.0</v>
      </c>
      <c r="B214" s="30">
        <v>4302.0</v>
      </c>
      <c r="C214" s="203" t="s">
        <v>1417</v>
      </c>
      <c r="D214" s="20"/>
      <c r="E214" s="200"/>
      <c r="F214" s="238" t="s">
        <v>1418</v>
      </c>
      <c r="G214" s="239"/>
      <c r="H214" s="240"/>
      <c r="I214" s="208">
        <v>78.0</v>
      </c>
      <c r="J214" s="209"/>
      <c r="K214" s="210" t="s">
        <v>40</v>
      </c>
      <c r="L214" s="210"/>
      <c r="M214" s="210"/>
      <c r="N214" s="210"/>
      <c r="O214" s="210"/>
      <c r="P214" s="210"/>
      <c r="Q214" s="210"/>
      <c r="R214" s="210"/>
      <c r="S214" s="210"/>
      <c r="T214" s="210"/>
      <c r="U214" s="210"/>
      <c r="V214" s="210"/>
      <c r="W214" s="210"/>
      <c r="X214" s="210"/>
      <c r="Y214" s="210"/>
      <c r="Z214" s="210"/>
      <c r="AA214" s="210"/>
      <c r="AB214" s="210"/>
      <c r="AC214" s="210"/>
      <c r="AD214" s="213"/>
      <c r="AE214" s="214"/>
      <c r="AF214" s="114">
        <f t="shared" si="1"/>
        <v>78</v>
      </c>
      <c r="AG214" s="218"/>
      <c r="AH214" s="14"/>
      <c r="AI214" s="14"/>
      <c r="AJ214" s="14"/>
      <c r="AK214" s="14"/>
      <c r="AL214" s="14"/>
      <c r="AM214" s="14"/>
      <c r="AN214" s="14"/>
      <c r="AO214" s="14"/>
    </row>
    <row r="215" ht="14.25" customHeight="1">
      <c r="A215" s="29">
        <v>63.0</v>
      </c>
      <c r="B215" s="29">
        <v>5350.0</v>
      </c>
      <c r="C215" s="32" t="s">
        <v>1420</v>
      </c>
      <c r="D215" s="241" t="s">
        <v>1421</v>
      </c>
      <c r="E215" s="207" t="s">
        <v>1422</v>
      </c>
      <c r="F215" s="213"/>
      <c r="G215" s="240"/>
      <c r="H215" s="240"/>
      <c r="I215" s="242">
        <v>187.0</v>
      </c>
      <c r="J215" s="209"/>
      <c r="K215" s="210" t="s">
        <v>40</v>
      </c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210"/>
      <c r="Z215" s="210"/>
      <c r="AA215" s="210"/>
      <c r="AB215" s="210"/>
      <c r="AC215" s="240"/>
      <c r="AD215" s="243"/>
      <c r="AE215" s="243"/>
      <c r="AF215" s="114">
        <f t="shared" si="1"/>
        <v>187</v>
      </c>
      <c r="AG215" s="244" t="s">
        <v>1424</v>
      </c>
      <c r="AH215" s="14"/>
      <c r="AI215" s="14"/>
      <c r="AJ215" s="14"/>
      <c r="AK215" s="14"/>
      <c r="AL215" s="14"/>
      <c r="AM215" s="14"/>
      <c r="AN215" s="14"/>
      <c r="AO215" s="14"/>
    </row>
    <row r="216" ht="14.25" customHeight="1">
      <c r="A216" s="29">
        <v>63.0</v>
      </c>
      <c r="B216" s="29">
        <v>5351.0</v>
      </c>
      <c r="C216" s="32" t="s">
        <v>1425</v>
      </c>
      <c r="D216" s="483"/>
      <c r="E216" s="207" t="s">
        <v>1426</v>
      </c>
      <c r="F216" s="213"/>
      <c r="G216" s="240"/>
      <c r="H216" s="240"/>
      <c r="I216" s="242">
        <v>280.0</v>
      </c>
      <c r="J216" s="209"/>
      <c r="K216" s="210" t="s">
        <v>40</v>
      </c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210"/>
      <c r="Z216" s="210"/>
      <c r="AA216" s="210"/>
      <c r="AB216" s="210"/>
      <c r="AC216" s="240"/>
      <c r="AD216" s="243"/>
      <c r="AE216" s="243"/>
      <c r="AF216" s="114">
        <f t="shared" si="1"/>
        <v>280</v>
      </c>
      <c r="AG216" s="79"/>
      <c r="AH216" s="14"/>
      <c r="AI216" s="14"/>
      <c r="AJ216" s="14"/>
      <c r="AK216" s="14"/>
      <c r="AL216" s="14"/>
      <c r="AM216" s="14"/>
      <c r="AN216" s="14"/>
      <c r="AO216" s="14"/>
    </row>
    <row r="217" ht="14.25" customHeight="1">
      <c r="A217" s="29">
        <v>63.0</v>
      </c>
      <c r="B217" s="29">
        <v>6805.0</v>
      </c>
      <c r="C217" s="32" t="s">
        <v>1428</v>
      </c>
      <c r="D217" s="213" t="s">
        <v>1429</v>
      </c>
      <c r="E217" s="245"/>
      <c r="F217" s="213"/>
      <c r="G217" s="240"/>
      <c r="H217" s="240"/>
      <c r="I217" s="242">
        <v>35.0</v>
      </c>
      <c r="J217" s="209"/>
      <c r="K217" s="210" t="s">
        <v>40</v>
      </c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40"/>
      <c r="AD217" s="243"/>
      <c r="AE217" s="243"/>
      <c r="AF217" s="114">
        <f t="shared" si="1"/>
        <v>35</v>
      </c>
      <c r="AG217" s="246" t="s">
        <v>1430</v>
      </c>
      <c r="AH217" s="14"/>
      <c r="AI217" s="14"/>
      <c r="AJ217" s="14"/>
      <c r="AK217" s="14"/>
      <c r="AL217" s="14"/>
      <c r="AM217" s="14"/>
      <c r="AN217" s="14"/>
      <c r="AO217" s="14"/>
    </row>
    <row r="218" ht="14.25" customHeight="1">
      <c r="A218" s="29">
        <v>63.0</v>
      </c>
      <c r="B218" s="29">
        <v>5360.0</v>
      </c>
      <c r="C218" s="32" t="s">
        <v>1431</v>
      </c>
      <c r="D218" s="248" t="s">
        <v>1432</v>
      </c>
      <c r="E218" s="207" t="s">
        <v>1422</v>
      </c>
      <c r="F218" s="213"/>
      <c r="G218" s="240"/>
      <c r="H218" s="240"/>
      <c r="I218" s="242">
        <v>187.0</v>
      </c>
      <c r="J218" s="209"/>
      <c r="K218" s="210" t="s">
        <v>40</v>
      </c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40"/>
      <c r="AD218" s="243"/>
      <c r="AE218" s="243"/>
      <c r="AF218" s="114">
        <f t="shared" si="1"/>
        <v>187</v>
      </c>
      <c r="AG218" s="244" t="s">
        <v>1424</v>
      </c>
      <c r="AH218" s="14"/>
      <c r="AI218" s="14"/>
      <c r="AJ218" s="14"/>
      <c r="AK218" s="14"/>
      <c r="AL218" s="14"/>
      <c r="AM218" s="14"/>
      <c r="AN218" s="14"/>
      <c r="AO218" s="14"/>
    </row>
    <row r="219" ht="14.25" customHeight="1">
      <c r="A219" s="29">
        <v>63.0</v>
      </c>
      <c r="B219" s="29">
        <v>5361.0</v>
      </c>
      <c r="C219" s="32" t="s">
        <v>1434</v>
      </c>
      <c r="D219" s="483"/>
      <c r="E219" s="207" t="s">
        <v>1426</v>
      </c>
      <c r="F219" s="213"/>
      <c r="G219" s="240"/>
      <c r="H219" s="240"/>
      <c r="I219" s="242">
        <v>280.0</v>
      </c>
      <c r="J219" s="209"/>
      <c r="K219" s="210" t="s">
        <v>40</v>
      </c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210"/>
      <c r="Z219" s="210"/>
      <c r="AA219" s="210"/>
      <c r="AB219" s="210"/>
      <c r="AC219" s="240"/>
      <c r="AD219" s="243"/>
      <c r="AE219" s="243"/>
      <c r="AF219" s="114">
        <f t="shared" si="1"/>
        <v>280</v>
      </c>
      <c r="AG219" s="79"/>
      <c r="AH219" s="14"/>
      <c r="AI219" s="14"/>
      <c r="AJ219" s="14"/>
      <c r="AK219" s="14"/>
      <c r="AL219" s="14"/>
      <c r="AM219" s="14"/>
      <c r="AN219" s="14"/>
      <c r="AO219" s="14"/>
    </row>
    <row r="220" ht="14.25" customHeight="1">
      <c r="A220" s="29">
        <v>63.0</v>
      </c>
      <c r="B220" s="29">
        <v>5370.0</v>
      </c>
      <c r="C220" s="32" t="s">
        <v>1436</v>
      </c>
      <c r="D220" s="213" t="s">
        <v>1437</v>
      </c>
      <c r="E220" s="245"/>
      <c r="F220" s="213"/>
      <c r="G220" s="240"/>
      <c r="H220" s="240"/>
      <c r="I220" s="242">
        <v>150.0</v>
      </c>
      <c r="J220" s="209"/>
      <c r="K220" s="210" t="s">
        <v>40</v>
      </c>
      <c r="L220" s="210"/>
      <c r="M220" s="210"/>
      <c r="N220" s="210"/>
      <c r="O220" s="210"/>
      <c r="P220" s="210"/>
      <c r="Q220" s="210"/>
      <c r="R220" s="210"/>
      <c r="S220" s="210"/>
      <c r="T220" s="210"/>
      <c r="U220" s="210"/>
      <c r="V220" s="210"/>
      <c r="W220" s="210"/>
      <c r="X220" s="210"/>
      <c r="Y220" s="210"/>
      <c r="Z220" s="210"/>
      <c r="AA220" s="210"/>
      <c r="AB220" s="210"/>
      <c r="AC220" s="240"/>
      <c r="AD220" s="243"/>
      <c r="AE220" s="243"/>
      <c r="AF220" s="114">
        <f t="shared" si="1"/>
        <v>150</v>
      </c>
      <c r="AG220" s="246" t="s">
        <v>1430</v>
      </c>
      <c r="AH220" s="14"/>
      <c r="AI220" s="14"/>
      <c r="AJ220" s="14"/>
      <c r="AK220" s="14"/>
      <c r="AL220" s="14"/>
      <c r="AM220" s="14"/>
      <c r="AN220" s="14"/>
      <c r="AO220" s="14"/>
    </row>
    <row r="221" ht="14.25" customHeight="1">
      <c r="A221" s="29">
        <v>63.0</v>
      </c>
      <c r="B221" s="29">
        <v>5492.0</v>
      </c>
      <c r="C221" s="250" t="s">
        <v>1439</v>
      </c>
      <c r="D221" s="251" t="s">
        <v>1440</v>
      </c>
      <c r="E221" s="207" t="s">
        <v>1441</v>
      </c>
      <c r="F221" s="213"/>
      <c r="G221" s="240"/>
      <c r="H221" s="240"/>
      <c r="I221" s="242">
        <v>15.0</v>
      </c>
      <c r="J221" s="209"/>
      <c r="K221" s="210" t="s">
        <v>40</v>
      </c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210"/>
      <c r="Z221" s="210"/>
      <c r="AA221" s="210"/>
      <c r="AB221" s="210"/>
      <c r="AC221" s="240"/>
      <c r="AD221" s="243"/>
      <c r="AE221" s="243"/>
      <c r="AF221" s="114">
        <f t="shared" si="1"/>
        <v>15</v>
      </c>
      <c r="AG221" s="244" t="s">
        <v>18</v>
      </c>
      <c r="AH221" s="14"/>
      <c r="AI221" s="14"/>
      <c r="AJ221" s="14"/>
      <c r="AK221" s="14"/>
      <c r="AL221" s="14"/>
      <c r="AM221" s="14"/>
      <c r="AN221" s="14"/>
      <c r="AO221" s="14"/>
    </row>
    <row r="222" ht="14.25" customHeight="1">
      <c r="A222" s="29">
        <v>63.0</v>
      </c>
      <c r="B222" s="29">
        <v>5490.0</v>
      </c>
      <c r="C222" s="250" t="s">
        <v>1443</v>
      </c>
      <c r="D222" s="481"/>
      <c r="E222" s="207" t="s">
        <v>1444</v>
      </c>
      <c r="F222" s="213"/>
      <c r="G222" s="240"/>
      <c r="H222" s="240"/>
      <c r="I222" s="242">
        <v>10.0</v>
      </c>
      <c r="J222" s="209"/>
      <c r="K222" s="210" t="s">
        <v>40</v>
      </c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210"/>
      <c r="Z222" s="210"/>
      <c r="AA222" s="210"/>
      <c r="AB222" s="210"/>
      <c r="AC222" s="240"/>
      <c r="AD222" s="243"/>
      <c r="AE222" s="243"/>
      <c r="AF222" s="114">
        <f t="shared" si="1"/>
        <v>10</v>
      </c>
      <c r="AG222" s="79"/>
      <c r="AH222" s="14"/>
      <c r="AI222" s="14"/>
      <c r="AJ222" s="14"/>
      <c r="AK222" s="14"/>
      <c r="AL222" s="14"/>
      <c r="AM222" s="14"/>
      <c r="AN222" s="14"/>
      <c r="AO222" s="14"/>
    </row>
    <row r="223" ht="14.25" customHeight="1">
      <c r="A223" s="29">
        <v>63.0</v>
      </c>
      <c r="B223" s="29">
        <v>5491.0</v>
      </c>
      <c r="C223" s="250" t="s">
        <v>1446</v>
      </c>
      <c r="D223" s="483"/>
      <c r="E223" s="207" t="s">
        <v>1447</v>
      </c>
      <c r="F223" s="213"/>
      <c r="G223" s="240"/>
      <c r="H223" s="240"/>
      <c r="I223" s="242">
        <v>6.0</v>
      </c>
      <c r="J223" s="209"/>
      <c r="K223" s="210" t="s">
        <v>40</v>
      </c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210"/>
      <c r="Z223" s="210"/>
      <c r="AA223" s="210"/>
      <c r="AB223" s="210"/>
      <c r="AC223" s="240"/>
      <c r="AD223" s="243"/>
      <c r="AE223" s="243"/>
      <c r="AF223" s="114">
        <f t="shared" si="1"/>
        <v>6</v>
      </c>
      <c r="AG223" s="254"/>
      <c r="AH223" s="14"/>
      <c r="AI223" s="14"/>
      <c r="AJ223" s="14"/>
      <c r="AK223" s="14"/>
      <c r="AL223" s="14"/>
      <c r="AM223" s="14"/>
      <c r="AN223" s="14"/>
      <c r="AO223" s="14"/>
    </row>
    <row r="224" ht="14.25" customHeight="1">
      <c r="A224" s="29">
        <v>63.0</v>
      </c>
      <c r="B224" s="29">
        <v>5495.0</v>
      </c>
      <c r="C224" s="32" t="s">
        <v>1449</v>
      </c>
      <c r="D224" s="251" t="s">
        <v>1450</v>
      </c>
      <c r="E224" s="213" t="s">
        <v>1450</v>
      </c>
      <c r="F224" s="213"/>
      <c r="G224" s="240"/>
      <c r="H224" s="240"/>
      <c r="I224" s="242">
        <v>94.0</v>
      </c>
      <c r="J224" s="209"/>
      <c r="K224" s="210" t="s">
        <v>40</v>
      </c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40"/>
      <c r="AD224" s="243"/>
      <c r="AE224" s="243"/>
      <c r="AF224" s="114">
        <f t="shared" si="1"/>
        <v>94</v>
      </c>
      <c r="AG224" s="244" t="s">
        <v>1451</v>
      </c>
      <c r="AH224" s="14"/>
      <c r="AI224" s="14"/>
      <c r="AJ224" s="14"/>
      <c r="AK224" s="14"/>
      <c r="AL224" s="14"/>
      <c r="AM224" s="14"/>
      <c r="AN224" s="14"/>
      <c r="AO224" s="14"/>
    </row>
    <row r="225" ht="14.25" customHeight="1">
      <c r="A225" s="29">
        <v>63.0</v>
      </c>
      <c r="B225" s="29">
        <v>5496.0</v>
      </c>
      <c r="C225" s="32" t="s">
        <v>1452</v>
      </c>
      <c r="D225" s="483"/>
      <c r="E225" s="245" t="s">
        <v>1453</v>
      </c>
      <c r="F225" s="213"/>
      <c r="G225" s="240"/>
      <c r="H225" s="240"/>
      <c r="I225" s="242">
        <v>94.0</v>
      </c>
      <c r="J225" s="209"/>
      <c r="K225" s="210" t="s">
        <v>40</v>
      </c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210"/>
      <c r="Z225" s="210"/>
      <c r="AA225" s="210"/>
      <c r="AB225" s="210"/>
      <c r="AC225" s="240"/>
      <c r="AD225" s="243"/>
      <c r="AE225" s="243"/>
      <c r="AF225" s="114">
        <f t="shared" si="1"/>
        <v>94</v>
      </c>
      <c r="AG225" s="256" t="s">
        <v>1455</v>
      </c>
      <c r="AH225" s="14"/>
      <c r="AI225" s="14"/>
      <c r="AJ225" s="14"/>
      <c r="AK225" s="14"/>
      <c r="AL225" s="14"/>
      <c r="AM225" s="14"/>
      <c r="AN225" s="14"/>
      <c r="AO225" s="14"/>
    </row>
    <row r="226" ht="14.25" customHeight="1">
      <c r="A226" s="29">
        <v>63.0</v>
      </c>
      <c r="B226" s="29">
        <v>6220.0</v>
      </c>
      <c r="C226" s="32" t="s">
        <v>1456</v>
      </c>
      <c r="D226" s="213" t="s">
        <v>1457</v>
      </c>
      <c r="E226" s="245"/>
      <c r="F226" s="213"/>
      <c r="G226" s="240"/>
      <c r="H226" s="240"/>
      <c r="I226" s="242">
        <v>54.0</v>
      </c>
      <c r="J226" s="209"/>
      <c r="K226" s="210" t="s">
        <v>40</v>
      </c>
      <c r="L226" s="210"/>
      <c r="M226" s="210"/>
      <c r="N226" s="210"/>
      <c r="O226" s="210"/>
      <c r="P226" s="210"/>
      <c r="Q226" s="210"/>
      <c r="R226" s="210"/>
      <c r="S226" s="210"/>
      <c r="T226" s="210"/>
      <c r="U226" s="210"/>
      <c r="V226" s="210"/>
      <c r="W226" s="210"/>
      <c r="X226" s="210"/>
      <c r="Y226" s="210"/>
      <c r="Z226" s="210"/>
      <c r="AA226" s="210"/>
      <c r="AB226" s="210"/>
      <c r="AC226" s="240"/>
      <c r="AD226" s="243"/>
      <c r="AE226" s="243"/>
      <c r="AF226" s="114">
        <f t="shared" si="1"/>
        <v>54</v>
      </c>
      <c r="AG226" s="244" t="s">
        <v>18</v>
      </c>
      <c r="AH226" s="14"/>
      <c r="AI226" s="14"/>
      <c r="AJ226" s="14"/>
      <c r="AK226" s="14"/>
      <c r="AL226" s="14"/>
      <c r="AM226" s="14"/>
      <c r="AN226" s="14"/>
      <c r="AO226" s="14"/>
    </row>
    <row r="227" ht="14.25" customHeight="1">
      <c r="A227" s="29">
        <v>63.0</v>
      </c>
      <c r="B227" s="29">
        <v>6225.0</v>
      </c>
      <c r="C227" s="32" t="s">
        <v>1458</v>
      </c>
      <c r="D227" s="213" t="s">
        <v>1459</v>
      </c>
      <c r="E227" s="245"/>
      <c r="F227" s="213"/>
      <c r="G227" s="240"/>
      <c r="H227" s="240"/>
      <c r="I227" s="242">
        <v>155.0</v>
      </c>
      <c r="J227" s="209"/>
      <c r="K227" s="210" t="s">
        <v>40</v>
      </c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210"/>
      <c r="Z227" s="210"/>
      <c r="AA227" s="210"/>
      <c r="AB227" s="210"/>
      <c r="AC227" s="240"/>
      <c r="AD227" s="243"/>
      <c r="AE227" s="243"/>
      <c r="AF227" s="114">
        <f t="shared" si="1"/>
        <v>155</v>
      </c>
      <c r="AG227" s="79"/>
      <c r="AH227" s="14"/>
      <c r="AI227" s="14"/>
      <c r="AJ227" s="14"/>
      <c r="AK227" s="14"/>
      <c r="AL227" s="14"/>
      <c r="AM227" s="14"/>
      <c r="AN227" s="14"/>
      <c r="AO227" s="14"/>
    </row>
    <row r="228" ht="14.25" customHeight="1">
      <c r="A228" s="29">
        <v>63.0</v>
      </c>
      <c r="B228" s="29">
        <v>6230.0</v>
      </c>
      <c r="C228" s="32" t="s">
        <v>1460</v>
      </c>
      <c r="D228" s="241" t="s">
        <v>1461</v>
      </c>
      <c r="E228" s="207" t="s">
        <v>1462</v>
      </c>
      <c r="F228" s="213"/>
      <c r="G228" s="240"/>
      <c r="H228" s="240"/>
      <c r="I228" s="242">
        <v>500.0</v>
      </c>
      <c r="J228" s="209"/>
      <c r="K228" s="210" t="s">
        <v>40</v>
      </c>
      <c r="L228" s="210"/>
      <c r="M228" s="210"/>
      <c r="N228" s="210"/>
      <c r="O228" s="210"/>
      <c r="P228" s="210"/>
      <c r="Q228" s="210"/>
      <c r="R228" s="210"/>
      <c r="S228" s="210"/>
      <c r="T228" s="210"/>
      <c r="U228" s="210"/>
      <c r="V228" s="210"/>
      <c r="W228" s="210"/>
      <c r="X228" s="210"/>
      <c r="Y228" s="210"/>
      <c r="Z228" s="210"/>
      <c r="AA228" s="210"/>
      <c r="AB228" s="210"/>
      <c r="AC228" s="240"/>
      <c r="AD228" s="243"/>
      <c r="AE228" s="243"/>
      <c r="AF228" s="114">
        <f t="shared" si="1"/>
        <v>500</v>
      </c>
      <c r="AG228" s="79"/>
      <c r="AH228" s="14"/>
      <c r="AI228" s="14"/>
      <c r="AJ228" s="14"/>
      <c r="AK228" s="14"/>
      <c r="AL228" s="14"/>
      <c r="AM228" s="14"/>
      <c r="AN228" s="14"/>
      <c r="AO228" s="14"/>
    </row>
    <row r="229" ht="14.25" customHeight="1">
      <c r="A229" s="29">
        <v>63.0</v>
      </c>
      <c r="B229" s="29">
        <v>6231.0</v>
      </c>
      <c r="C229" s="32" t="s">
        <v>1464</v>
      </c>
      <c r="D229" s="481"/>
      <c r="E229" s="207" t="s">
        <v>1465</v>
      </c>
      <c r="F229" s="213"/>
      <c r="G229" s="240"/>
      <c r="H229" s="240"/>
      <c r="I229" s="242">
        <v>250.0</v>
      </c>
      <c r="J229" s="209"/>
      <c r="K229" s="210" t="s">
        <v>40</v>
      </c>
      <c r="L229" s="210"/>
      <c r="M229" s="210"/>
      <c r="N229" s="210"/>
      <c r="O229" s="210"/>
      <c r="P229" s="210"/>
      <c r="Q229" s="210"/>
      <c r="R229" s="210"/>
      <c r="S229" s="210"/>
      <c r="T229" s="210"/>
      <c r="U229" s="210"/>
      <c r="V229" s="210"/>
      <c r="W229" s="210"/>
      <c r="X229" s="210"/>
      <c r="Y229" s="210"/>
      <c r="Z229" s="210"/>
      <c r="AA229" s="210"/>
      <c r="AB229" s="210"/>
      <c r="AC229" s="240"/>
      <c r="AD229" s="243"/>
      <c r="AE229" s="243"/>
      <c r="AF229" s="114">
        <f t="shared" si="1"/>
        <v>250</v>
      </c>
      <c r="AG229" s="79"/>
      <c r="AH229" s="14"/>
      <c r="AI229" s="14"/>
      <c r="AJ229" s="14"/>
      <c r="AK229" s="14"/>
      <c r="AL229" s="14"/>
      <c r="AM229" s="14"/>
      <c r="AN229" s="14"/>
      <c r="AO229" s="14"/>
    </row>
    <row r="230" ht="14.25" customHeight="1">
      <c r="A230" s="29">
        <v>63.0</v>
      </c>
      <c r="B230" s="29">
        <v>9992.0</v>
      </c>
      <c r="C230" s="32" t="s">
        <v>1467</v>
      </c>
      <c r="D230" s="481"/>
      <c r="E230" s="207" t="s">
        <v>1468</v>
      </c>
      <c r="F230" s="213" t="s">
        <v>1469</v>
      </c>
      <c r="G230" s="240"/>
      <c r="H230" s="240"/>
      <c r="I230" s="242"/>
      <c r="J230" s="242"/>
      <c r="K230" s="210" t="s">
        <v>40</v>
      </c>
      <c r="L230" s="210"/>
      <c r="M230" s="210"/>
      <c r="N230" s="210"/>
      <c r="O230" s="210"/>
      <c r="P230" s="210"/>
      <c r="Q230" s="210"/>
      <c r="R230" s="210"/>
      <c r="S230" s="210"/>
      <c r="T230" s="210"/>
      <c r="U230" s="210"/>
      <c r="V230" s="210"/>
      <c r="W230" s="210"/>
      <c r="X230" s="210"/>
      <c r="Y230" s="210"/>
      <c r="Z230" s="210"/>
      <c r="AA230" s="210"/>
      <c r="AB230" s="210"/>
      <c r="AC230" s="240"/>
      <c r="AD230" s="243"/>
      <c r="AE230" s="243"/>
      <c r="AF230" s="114"/>
      <c r="AG230" s="79"/>
      <c r="AH230" s="14"/>
      <c r="AI230" s="14"/>
      <c r="AJ230" s="14"/>
      <c r="AK230" s="14"/>
      <c r="AL230" s="14"/>
      <c r="AM230" s="14"/>
      <c r="AN230" s="14"/>
      <c r="AO230" s="14"/>
    </row>
    <row r="231" ht="14.25" customHeight="1">
      <c r="A231" s="29">
        <v>63.0</v>
      </c>
      <c r="B231" s="29">
        <v>6233.0</v>
      </c>
      <c r="C231" s="32" t="s">
        <v>1471</v>
      </c>
      <c r="D231" s="481"/>
      <c r="E231" s="207" t="s">
        <v>1472</v>
      </c>
      <c r="F231" s="213"/>
      <c r="G231" s="240"/>
      <c r="H231" s="240"/>
      <c r="I231" s="242">
        <v>100.0</v>
      </c>
      <c r="J231" s="209"/>
      <c r="K231" s="210" t="s">
        <v>40</v>
      </c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210"/>
      <c r="Z231" s="210"/>
      <c r="AA231" s="210"/>
      <c r="AB231" s="210"/>
      <c r="AC231" s="240"/>
      <c r="AD231" s="243"/>
      <c r="AE231" s="243"/>
      <c r="AF231" s="114">
        <f t="shared" ref="AF231:AF234" si="2">I231</f>
        <v>100</v>
      </c>
      <c r="AG231" s="79"/>
      <c r="AH231" s="14"/>
      <c r="AI231" s="14"/>
      <c r="AJ231" s="14"/>
      <c r="AK231" s="14"/>
      <c r="AL231" s="14"/>
      <c r="AM231" s="14"/>
      <c r="AN231" s="14"/>
      <c r="AO231" s="14"/>
    </row>
    <row r="232" ht="14.25" customHeight="1">
      <c r="A232" s="29">
        <v>63.0</v>
      </c>
      <c r="B232" s="29">
        <v>6234.0</v>
      </c>
      <c r="C232" s="32" t="s">
        <v>1474</v>
      </c>
      <c r="D232" s="481"/>
      <c r="E232" s="207" t="s">
        <v>1475</v>
      </c>
      <c r="F232" s="213"/>
      <c r="G232" s="240"/>
      <c r="H232" s="240"/>
      <c r="I232" s="242">
        <v>1000.0</v>
      </c>
      <c r="J232" s="209"/>
      <c r="K232" s="210" t="s">
        <v>40</v>
      </c>
      <c r="L232" s="210"/>
      <c r="M232" s="210"/>
      <c r="N232" s="210"/>
      <c r="O232" s="210"/>
      <c r="P232" s="210"/>
      <c r="Q232" s="210"/>
      <c r="R232" s="210"/>
      <c r="S232" s="210"/>
      <c r="T232" s="210"/>
      <c r="U232" s="210"/>
      <c r="V232" s="210"/>
      <c r="W232" s="210"/>
      <c r="X232" s="210"/>
      <c r="Y232" s="210"/>
      <c r="Z232" s="210"/>
      <c r="AA232" s="210"/>
      <c r="AB232" s="210"/>
      <c r="AC232" s="240"/>
      <c r="AD232" s="243"/>
      <c r="AE232" s="243"/>
      <c r="AF232" s="114">
        <f t="shared" si="2"/>
        <v>1000</v>
      </c>
      <c r="AG232" s="79"/>
      <c r="AH232" s="14"/>
      <c r="AI232" s="14"/>
      <c r="AJ232" s="14"/>
      <c r="AK232" s="14"/>
      <c r="AL232" s="14"/>
      <c r="AM232" s="14"/>
      <c r="AN232" s="14"/>
      <c r="AO232" s="14"/>
    </row>
    <row r="233" ht="14.25" customHeight="1">
      <c r="A233" s="29">
        <v>63.0</v>
      </c>
      <c r="B233" s="29">
        <v>6235.0</v>
      </c>
      <c r="C233" s="32" t="s">
        <v>1477</v>
      </c>
      <c r="D233" s="483"/>
      <c r="E233" s="207" t="s">
        <v>1478</v>
      </c>
      <c r="F233" s="213"/>
      <c r="G233" s="240"/>
      <c r="H233" s="240"/>
      <c r="I233" s="242">
        <v>500.0</v>
      </c>
      <c r="J233" s="209"/>
      <c r="K233" s="210" t="s">
        <v>40</v>
      </c>
      <c r="L233" s="210"/>
      <c r="M233" s="210"/>
      <c r="N233" s="210"/>
      <c r="O233" s="210"/>
      <c r="P233" s="210"/>
      <c r="Q233" s="210"/>
      <c r="R233" s="210"/>
      <c r="S233" s="210"/>
      <c r="T233" s="210"/>
      <c r="U233" s="210"/>
      <c r="V233" s="210"/>
      <c r="W233" s="210"/>
      <c r="X233" s="210"/>
      <c r="Y233" s="210"/>
      <c r="Z233" s="210"/>
      <c r="AA233" s="210"/>
      <c r="AB233" s="210"/>
      <c r="AC233" s="240"/>
      <c r="AD233" s="243"/>
      <c r="AE233" s="243"/>
      <c r="AF233" s="114">
        <f t="shared" si="2"/>
        <v>500</v>
      </c>
      <c r="AG233" s="202"/>
      <c r="AH233" s="14"/>
      <c r="AI233" s="14"/>
      <c r="AJ233" s="14"/>
      <c r="AK233" s="14"/>
      <c r="AL233" s="14"/>
      <c r="AM233" s="14"/>
      <c r="AN233" s="14"/>
      <c r="AO233" s="14"/>
    </row>
    <row r="234" ht="14.25" customHeight="1">
      <c r="A234" s="29">
        <v>63.0</v>
      </c>
      <c r="B234" s="29">
        <v>6240.0</v>
      </c>
      <c r="C234" s="32" t="s">
        <v>1480</v>
      </c>
      <c r="D234" s="257" t="s">
        <v>1481</v>
      </c>
      <c r="E234" s="7" t="s">
        <v>1482</v>
      </c>
      <c r="F234" s="7"/>
      <c r="G234" s="240"/>
      <c r="H234" s="240"/>
      <c r="I234" s="242">
        <v>54.0</v>
      </c>
      <c r="J234" s="209"/>
      <c r="K234" s="210" t="s">
        <v>40</v>
      </c>
      <c r="L234" s="210"/>
      <c r="M234" s="210"/>
      <c r="N234" s="210"/>
      <c r="O234" s="210"/>
      <c r="P234" s="210"/>
      <c r="Q234" s="210"/>
      <c r="R234" s="210"/>
      <c r="S234" s="210"/>
      <c r="T234" s="210"/>
      <c r="U234" s="210"/>
      <c r="V234" s="210"/>
      <c r="W234" s="210"/>
      <c r="X234" s="210"/>
      <c r="Y234" s="210"/>
      <c r="Z234" s="210"/>
      <c r="AA234" s="210"/>
      <c r="AB234" s="210"/>
      <c r="AC234" s="240"/>
      <c r="AD234" s="243"/>
      <c r="AE234" s="243"/>
      <c r="AF234" s="114">
        <f t="shared" si="2"/>
        <v>54</v>
      </c>
      <c r="AG234" s="244" t="s">
        <v>1484</v>
      </c>
      <c r="AH234" s="14"/>
      <c r="AI234" s="14"/>
      <c r="AJ234" s="14"/>
      <c r="AK234" s="14"/>
      <c r="AL234" s="14"/>
      <c r="AM234" s="14"/>
      <c r="AN234" s="14"/>
      <c r="AO234" s="14"/>
    </row>
    <row r="235" ht="14.25" customHeight="1">
      <c r="A235" s="29">
        <v>63.0</v>
      </c>
      <c r="B235" s="29">
        <v>6243.0</v>
      </c>
      <c r="C235" s="32" t="s">
        <v>1485</v>
      </c>
      <c r="D235" s="254"/>
      <c r="E235" s="22"/>
      <c r="F235" s="22"/>
      <c r="G235" s="258" t="s">
        <v>1486</v>
      </c>
      <c r="H235" s="259"/>
      <c r="I235" s="242"/>
      <c r="J235" s="74" t="s">
        <v>21</v>
      </c>
      <c r="K235" s="260">
        <v>0.7</v>
      </c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  <c r="AA235" s="260"/>
      <c r="AB235" s="260"/>
      <c r="AC235" s="240"/>
      <c r="AD235" s="243"/>
      <c r="AE235" s="243"/>
      <c r="AF235" s="114">
        <f>ROUND(I234*K235,0)</f>
        <v>38</v>
      </c>
      <c r="AG235" s="79"/>
      <c r="AH235" s="14"/>
      <c r="AI235" s="14"/>
      <c r="AJ235" s="14"/>
      <c r="AK235" s="14"/>
      <c r="AL235" s="14"/>
      <c r="AM235" s="14"/>
      <c r="AN235" s="14"/>
      <c r="AO235" s="14"/>
    </row>
    <row r="236" ht="14.25" customHeight="1">
      <c r="A236" s="29">
        <v>63.0</v>
      </c>
      <c r="B236" s="29">
        <v>6241.0</v>
      </c>
      <c r="C236" s="32" t="s">
        <v>1489</v>
      </c>
      <c r="D236" s="254"/>
      <c r="E236" s="7" t="s">
        <v>1490</v>
      </c>
      <c r="F236" s="7"/>
      <c r="G236" s="240"/>
      <c r="H236" s="240"/>
      <c r="I236" s="242">
        <v>37.0</v>
      </c>
      <c r="J236" s="209"/>
      <c r="K236" s="210" t="s">
        <v>40</v>
      </c>
      <c r="L236" s="210"/>
      <c r="M236" s="210"/>
      <c r="N236" s="210"/>
      <c r="O236" s="210"/>
      <c r="P236" s="210"/>
      <c r="Q236" s="210"/>
      <c r="R236" s="210"/>
      <c r="S236" s="210"/>
      <c r="T236" s="210"/>
      <c r="U236" s="210"/>
      <c r="V236" s="210"/>
      <c r="W236" s="210"/>
      <c r="X236" s="210"/>
      <c r="Y236" s="210"/>
      <c r="Z236" s="210"/>
      <c r="AA236" s="210"/>
      <c r="AB236" s="210"/>
      <c r="AC236" s="240"/>
      <c r="AD236" s="243"/>
      <c r="AE236" s="243"/>
      <c r="AF236" s="114">
        <f>I236</f>
        <v>37</v>
      </c>
      <c r="AG236" s="79"/>
      <c r="AH236" s="14"/>
      <c r="AI236" s="14"/>
      <c r="AJ236" s="14"/>
      <c r="AK236" s="14"/>
      <c r="AL236" s="14"/>
      <c r="AM236" s="14"/>
      <c r="AN236" s="14"/>
      <c r="AO236" s="14"/>
    </row>
    <row r="237" ht="14.25" customHeight="1">
      <c r="A237" s="29">
        <v>63.0</v>
      </c>
      <c r="B237" s="29">
        <v>6244.0</v>
      </c>
      <c r="C237" s="32" t="s">
        <v>1492</v>
      </c>
      <c r="D237" s="254"/>
      <c r="E237" s="22"/>
      <c r="F237" s="22"/>
      <c r="G237" s="258" t="s">
        <v>1486</v>
      </c>
      <c r="H237" s="259"/>
      <c r="I237" s="242"/>
      <c r="J237" s="74" t="s">
        <v>21</v>
      </c>
      <c r="K237" s="260">
        <v>0.7</v>
      </c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  <c r="AA237" s="260"/>
      <c r="AB237" s="260"/>
      <c r="AC237" s="240"/>
      <c r="AD237" s="243"/>
      <c r="AE237" s="243"/>
      <c r="AF237" s="114">
        <f>ROUND(I236*K237,0)</f>
        <v>26</v>
      </c>
      <c r="AG237" s="79"/>
      <c r="AH237" s="14"/>
      <c r="AI237" s="14"/>
      <c r="AJ237" s="14"/>
      <c r="AK237" s="14"/>
      <c r="AL237" s="14"/>
      <c r="AM237" s="14"/>
      <c r="AN237" s="14"/>
      <c r="AO237" s="14"/>
    </row>
    <row r="238" ht="14.25" customHeight="1">
      <c r="A238" s="29">
        <v>63.0</v>
      </c>
      <c r="B238" s="29">
        <v>6242.0</v>
      </c>
      <c r="C238" s="32" t="s">
        <v>1494</v>
      </c>
      <c r="D238" s="254"/>
      <c r="E238" s="7" t="s">
        <v>1495</v>
      </c>
      <c r="F238" s="7"/>
      <c r="G238" s="240"/>
      <c r="H238" s="240"/>
      <c r="I238" s="242">
        <v>37.0</v>
      </c>
      <c r="J238" s="209"/>
      <c r="K238" s="210" t="s">
        <v>40</v>
      </c>
      <c r="L238" s="210"/>
      <c r="M238" s="210"/>
      <c r="N238" s="210"/>
      <c r="O238" s="210"/>
      <c r="P238" s="210"/>
      <c r="Q238" s="210"/>
      <c r="R238" s="210"/>
      <c r="S238" s="210"/>
      <c r="T238" s="210"/>
      <c r="U238" s="210"/>
      <c r="V238" s="210"/>
      <c r="W238" s="210"/>
      <c r="X238" s="210"/>
      <c r="Y238" s="210"/>
      <c r="Z238" s="210"/>
      <c r="AA238" s="210"/>
      <c r="AB238" s="210"/>
      <c r="AC238" s="240"/>
      <c r="AD238" s="243"/>
      <c r="AE238" s="243"/>
      <c r="AF238" s="114">
        <f t="shared" ref="AF238:AF247" si="3">I238</f>
        <v>37</v>
      </c>
      <c r="AG238" s="79"/>
      <c r="AH238" s="14"/>
      <c r="AI238" s="14"/>
      <c r="AJ238" s="14"/>
      <c r="AK238" s="14"/>
      <c r="AL238" s="14"/>
      <c r="AM238" s="14"/>
      <c r="AN238" s="14"/>
      <c r="AO238" s="14"/>
    </row>
    <row r="239" ht="14.25" customHeight="1">
      <c r="A239" s="29">
        <v>63.0</v>
      </c>
      <c r="B239" s="29">
        <v>6250.0</v>
      </c>
      <c r="C239" s="32" t="s">
        <v>1497</v>
      </c>
      <c r="D239" s="241" t="s">
        <v>1498</v>
      </c>
      <c r="E239" s="118" t="s">
        <v>1482</v>
      </c>
      <c r="F239" s="207" t="s">
        <v>1499</v>
      </c>
      <c r="G239" s="240"/>
      <c r="H239" s="240"/>
      <c r="I239" s="242">
        <v>61.0</v>
      </c>
      <c r="J239" s="209"/>
      <c r="K239" s="210" t="s">
        <v>40</v>
      </c>
      <c r="L239" s="210"/>
      <c r="M239" s="210"/>
      <c r="N239" s="210"/>
      <c r="O239" s="210"/>
      <c r="P239" s="210"/>
      <c r="Q239" s="210"/>
      <c r="R239" s="210"/>
      <c r="S239" s="210"/>
      <c r="T239" s="210"/>
      <c r="U239" s="210"/>
      <c r="V239" s="210"/>
      <c r="W239" s="210"/>
      <c r="X239" s="210"/>
      <c r="Y239" s="210"/>
      <c r="Z239" s="210"/>
      <c r="AA239" s="210"/>
      <c r="AB239" s="210"/>
      <c r="AC239" s="240"/>
      <c r="AD239" s="243"/>
      <c r="AE239" s="243"/>
      <c r="AF239" s="114">
        <f t="shared" si="3"/>
        <v>61</v>
      </c>
      <c r="AG239" s="244" t="s">
        <v>18</v>
      </c>
      <c r="AH239" s="14"/>
      <c r="AI239" s="14"/>
      <c r="AJ239" s="14"/>
      <c r="AK239" s="14"/>
      <c r="AL239" s="14"/>
      <c r="AM239" s="14"/>
      <c r="AN239" s="14"/>
      <c r="AO239" s="14"/>
    </row>
    <row r="240" ht="14.25" customHeight="1">
      <c r="A240" s="29">
        <v>63.0</v>
      </c>
      <c r="B240" s="29">
        <v>6251.0</v>
      </c>
      <c r="C240" s="32" t="s">
        <v>1500</v>
      </c>
      <c r="D240" s="481"/>
      <c r="E240" s="76"/>
      <c r="F240" s="207" t="s">
        <v>1501</v>
      </c>
      <c r="G240" s="240"/>
      <c r="H240" s="240"/>
      <c r="I240" s="242">
        <v>92.0</v>
      </c>
      <c r="J240" s="209"/>
      <c r="K240" s="210" t="s">
        <v>40</v>
      </c>
      <c r="L240" s="210"/>
      <c r="M240" s="210"/>
      <c r="N240" s="210"/>
      <c r="O240" s="210"/>
      <c r="P240" s="210"/>
      <c r="Q240" s="210"/>
      <c r="R240" s="210"/>
      <c r="S240" s="210"/>
      <c r="T240" s="210"/>
      <c r="U240" s="210"/>
      <c r="V240" s="210"/>
      <c r="W240" s="210"/>
      <c r="X240" s="210"/>
      <c r="Y240" s="210"/>
      <c r="Z240" s="210"/>
      <c r="AA240" s="210"/>
      <c r="AB240" s="210"/>
      <c r="AC240" s="240"/>
      <c r="AD240" s="243"/>
      <c r="AE240" s="243"/>
      <c r="AF240" s="114">
        <f t="shared" si="3"/>
        <v>92</v>
      </c>
      <c r="AG240" s="254"/>
      <c r="AH240" s="14"/>
      <c r="AI240" s="14"/>
      <c r="AJ240" s="14"/>
      <c r="AK240" s="14"/>
      <c r="AL240" s="14"/>
      <c r="AM240" s="14"/>
      <c r="AN240" s="14"/>
      <c r="AO240" s="14"/>
    </row>
    <row r="241" ht="14.25" customHeight="1">
      <c r="A241" s="29">
        <v>63.0</v>
      </c>
      <c r="B241" s="29">
        <v>6252.0</v>
      </c>
      <c r="C241" s="32" t="s">
        <v>1503</v>
      </c>
      <c r="D241" s="481"/>
      <c r="E241" s="126"/>
      <c r="F241" s="207" t="s">
        <v>1504</v>
      </c>
      <c r="G241" s="240"/>
      <c r="H241" s="240"/>
      <c r="I241" s="242">
        <v>123.0</v>
      </c>
      <c r="J241" s="209"/>
      <c r="K241" s="210" t="s">
        <v>40</v>
      </c>
      <c r="L241" s="210"/>
      <c r="M241" s="210"/>
      <c r="N241" s="210"/>
      <c r="O241" s="210"/>
      <c r="P241" s="210"/>
      <c r="Q241" s="210"/>
      <c r="R241" s="210"/>
      <c r="S241" s="210"/>
      <c r="T241" s="210"/>
      <c r="U241" s="210"/>
      <c r="V241" s="210"/>
      <c r="W241" s="210"/>
      <c r="X241" s="210"/>
      <c r="Y241" s="210"/>
      <c r="Z241" s="210"/>
      <c r="AA241" s="210"/>
      <c r="AB241" s="210"/>
      <c r="AC241" s="240"/>
      <c r="AD241" s="243"/>
      <c r="AE241" s="243"/>
      <c r="AF241" s="114">
        <f t="shared" si="3"/>
        <v>123</v>
      </c>
      <c r="AG241" s="254"/>
      <c r="AH241" s="14"/>
      <c r="AI241" s="14"/>
      <c r="AJ241" s="14"/>
      <c r="AK241" s="14"/>
      <c r="AL241" s="14"/>
      <c r="AM241" s="14"/>
      <c r="AN241" s="14"/>
      <c r="AO241" s="14"/>
    </row>
    <row r="242" ht="14.25" customHeight="1">
      <c r="A242" s="29">
        <v>63.0</v>
      </c>
      <c r="B242" s="29">
        <v>6253.0</v>
      </c>
      <c r="C242" s="32" t="s">
        <v>1506</v>
      </c>
      <c r="D242" s="481"/>
      <c r="E242" s="118" t="s">
        <v>1490</v>
      </c>
      <c r="F242" s="207" t="s">
        <v>1499</v>
      </c>
      <c r="G242" s="240"/>
      <c r="H242" s="240"/>
      <c r="I242" s="242">
        <v>128.0</v>
      </c>
      <c r="J242" s="209"/>
      <c r="K242" s="210" t="s">
        <v>40</v>
      </c>
      <c r="L242" s="210"/>
      <c r="M242" s="210"/>
      <c r="N242" s="210"/>
      <c r="O242" s="210"/>
      <c r="P242" s="210"/>
      <c r="Q242" s="210"/>
      <c r="R242" s="210"/>
      <c r="S242" s="210"/>
      <c r="T242" s="210"/>
      <c r="U242" s="210"/>
      <c r="V242" s="210"/>
      <c r="W242" s="210"/>
      <c r="X242" s="210"/>
      <c r="Y242" s="210"/>
      <c r="Z242" s="210"/>
      <c r="AA242" s="210"/>
      <c r="AB242" s="210"/>
      <c r="AC242" s="240"/>
      <c r="AD242" s="243"/>
      <c r="AE242" s="243"/>
      <c r="AF242" s="114">
        <f t="shared" si="3"/>
        <v>128</v>
      </c>
      <c r="AG242" s="79"/>
      <c r="AH242" s="14"/>
      <c r="AI242" s="14"/>
      <c r="AJ242" s="14"/>
      <c r="AK242" s="14"/>
      <c r="AL242" s="14"/>
      <c r="AM242" s="14"/>
      <c r="AN242" s="14"/>
      <c r="AO242" s="14"/>
    </row>
    <row r="243" ht="14.25" customHeight="1">
      <c r="A243" s="29">
        <v>63.0</v>
      </c>
      <c r="B243" s="29">
        <v>6254.0</v>
      </c>
      <c r="C243" s="32" t="s">
        <v>1507</v>
      </c>
      <c r="D243" s="481"/>
      <c r="E243" s="76"/>
      <c r="F243" s="207" t="s">
        <v>1501</v>
      </c>
      <c r="G243" s="240"/>
      <c r="H243" s="240"/>
      <c r="I243" s="242">
        <v>192.0</v>
      </c>
      <c r="J243" s="209"/>
      <c r="K243" s="210" t="s">
        <v>40</v>
      </c>
      <c r="L243" s="210"/>
      <c r="M243" s="210"/>
      <c r="N243" s="210"/>
      <c r="O243" s="210"/>
      <c r="P243" s="210"/>
      <c r="Q243" s="210"/>
      <c r="R243" s="210"/>
      <c r="S243" s="210"/>
      <c r="T243" s="210"/>
      <c r="U243" s="210"/>
      <c r="V243" s="210"/>
      <c r="W243" s="210"/>
      <c r="X243" s="210"/>
      <c r="Y243" s="210"/>
      <c r="Z243" s="210"/>
      <c r="AA243" s="210"/>
      <c r="AB243" s="210"/>
      <c r="AC243" s="240"/>
      <c r="AD243" s="243"/>
      <c r="AE243" s="243"/>
      <c r="AF243" s="114">
        <f t="shared" si="3"/>
        <v>192</v>
      </c>
      <c r="AG243" s="254"/>
      <c r="AH243" s="14"/>
      <c r="AI243" s="14"/>
      <c r="AJ243" s="14"/>
      <c r="AK243" s="14"/>
      <c r="AL243" s="14"/>
      <c r="AM243" s="14"/>
      <c r="AN243" s="14"/>
      <c r="AO243" s="14"/>
    </row>
    <row r="244" ht="14.25" customHeight="1">
      <c r="A244" s="29">
        <v>63.0</v>
      </c>
      <c r="B244" s="29">
        <v>6255.0</v>
      </c>
      <c r="C244" s="32" t="s">
        <v>1508</v>
      </c>
      <c r="D244" s="483"/>
      <c r="E244" s="126"/>
      <c r="F244" s="207" t="s">
        <v>1504</v>
      </c>
      <c r="G244" s="240"/>
      <c r="H244" s="240"/>
      <c r="I244" s="242">
        <v>256.0</v>
      </c>
      <c r="J244" s="209"/>
      <c r="K244" s="210" t="s">
        <v>40</v>
      </c>
      <c r="L244" s="210"/>
      <c r="M244" s="210"/>
      <c r="N244" s="210"/>
      <c r="O244" s="210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0"/>
      <c r="AC244" s="240"/>
      <c r="AD244" s="243"/>
      <c r="AE244" s="243"/>
      <c r="AF244" s="114">
        <f t="shared" si="3"/>
        <v>256</v>
      </c>
      <c r="AG244" s="254"/>
      <c r="AH244" s="14"/>
      <c r="AI244" s="14"/>
      <c r="AJ244" s="14"/>
      <c r="AK244" s="14"/>
      <c r="AL244" s="14"/>
      <c r="AM244" s="14"/>
      <c r="AN244" s="14"/>
      <c r="AO244" s="14"/>
    </row>
    <row r="245" ht="14.25" customHeight="1">
      <c r="A245" s="29">
        <v>63.0</v>
      </c>
      <c r="B245" s="30">
        <v>6760.0</v>
      </c>
      <c r="C245" s="167" t="s">
        <v>1509</v>
      </c>
      <c r="D245" s="262" t="s">
        <v>1510</v>
      </c>
      <c r="E245" s="263" t="s">
        <v>1511</v>
      </c>
      <c r="F245" s="213"/>
      <c r="G245" s="208"/>
      <c r="H245" s="208"/>
      <c r="I245" s="242">
        <v>200.0</v>
      </c>
      <c r="J245" s="209"/>
      <c r="K245" s="210" t="s">
        <v>40</v>
      </c>
      <c r="L245" s="210"/>
      <c r="M245" s="210"/>
      <c r="N245" s="210"/>
      <c r="O245" s="210"/>
      <c r="P245" s="210"/>
      <c r="Q245" s="210"/>
      <c r="R245" s="210"/>
      <c r="S245" s="210"/>
      <c r="T245" s="210"/>
      <c r="U245" s="210"/>
      <c r="V245" s="210"/>
      <c r="W245" s="210"/>
      <c r="X245" s="210"/>
      <c r="Y245" s="210"/>
      <c r="Z245" s="210"/>
      <c r="AA245" s="210"/>
      <c r="AB245" s="210"/>
      <c r="AC245" s="210"/>
      <c r="AD245" s="75"/>
      <c r="AE245" s="75"/>
      <c r="AF245" s="114">
        <f t="shared" si="3"/>
        <v>200</v>
      </c>
      <c r="AG245" s="264"/>
      <c r="AH245" s="293"/>
      <c r="AI245" s="98"/>
      <c r="AJ245" s="491"/>
      <c r="AK245" s="491"/>
      <c r="AL245" s="8"/>
      <c r="AM245" s="8"/>
      <c r="AN245" s="265"/>
      <c r="AO245" s="80"/>
    </row>
    <row r="246" ht="14.25" customHeight="1">
      <c r="A246" s="29">
        <v>63.0</v>
      </c>
      <c r="B246" s="30">
        <v>6761.0</v>
      </c>
      <c r="C246" s="167" t="s">
        <v>1513</v>
      </c>
      <c r="D246" s="483"/>
      <c r="E246" s="263" t="s">
        <v>1514</v>
      </c>
      <c r="F246" s="213"/>
      <c r="G246" s="208"/>
      <c r="H246" s="208"/>
      <c r="I246" s="242">
        <v>200.0</v>
      </c>
      <c r="J246" s="209"/>
      <c r="K246" s="210" t="s">
        <v>40</v>
      </c>
      <c r="L246" s="210"/>
      <c r="M246" s="210"/>
      <c r="N246" s="210"/>
      <c r="O246" s="210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0"/>
      <c r="AC246" s="210"/>
      <c r="AD246" s="75"/>
      <c r="AE246" s="75"/>
      <c r="AF246" s="114">
        <f t="shared" si="3"/>
        <v>200</v>
      </c>
      <c r="AG246" s="230"/>
      <c r="AH246" s="293"/>
      <c r="AI246" s="98"/>
      <c r="AJ246" s="491"/>
      <c r="AK246" s="491"/>
      <c r="AL246" s="8"/>
      <c r="AM246" s="8"/>
      <c r="AN246" s="265"/>
      <c r="AO246" s="80"/>
    </row>
    <row r="247" ht="14.25" customHeight="1">
      <c r="A247" s="29">
        <v>63.0</v>
      </c>
      <c r="B247" s="29">
        <v>6765.0</v>
      </c>
      <c r="C247" s="32" t="s">
        <v>1516</v>
      </c>
      <c r="D247" s="213" t="s">
        <v>1517</v>
      </c>
      <c r="E247" s="245"/>
      <c r="F247" s="213"/>
      <c r="G247" s="240"/>
      <c r="H247" s="240"/>
      <c r="I247" s="242">
        <v>500.0</v>
      </c>
      <c r="J247" s="209"/>
      <c r="K247" s="210" t="s">
        <v>40</v>
      </c>
      <c r="L247" s="210"/>
      <c r="M247" s="210"/>
      <c r="N247" s="210"/>
      <c r="O247" s="210"/>
      <c r="P247" s="210"/>
      <c r="Q247" s="210"/>
      <c r="R247" s="210"/>
      <c r="S247" s="210"/>
      <c r="T247" s="210"/>
      <c r="U247" s="210"/>
      <c r="V247" s="210"/>
      <c r="W247" s="210"/>
      <c r="X247" s="210"/>
      <c r="Y247" s="210"/>
      <c r="Z247" s="210"/>
      <c r="AA247" s="210"/>
      <c r="AB247" s="210"/>
      <c r="AC247" s="240"/>
      <c r="AD247" s="243"/>
      <c r="AE247" s="243"/>
      <c r="AF247" s="114">
        <f t="shared" si="3"/>
        <v>500</v>
      </c>
      <c r="AG247" s="79" t="s">
        <v>1518</v>
      </c>
      <c r="AH247" s="14"/>
      <c r="AI247" s="14"/>
      <c r="AJ247" s="14"/>
      <c r="AK247" s="14"/>
      <c r="AL247" s="14"/>
      <c r="AM247" s="14"/>
      <c r="AN247" s="14"/>
      <c r="AO247" s="14"/>
    </row>
    <row r="248" ht="14.25" customHeight="1">
      <c r="A248" s="29">
        <v>63.0</v>
      </c>
      <c r="B248" s="30">
        <v>6621.0</v>
      </c>
      <c r="C248" s="167" t="s">
        <v>1519</v>
      </c>
      <c r="D248" s="241" t="s">
        <v>1520</v>
      </c>
      <c r="E248" s="238" t="s">
        <v>1521</v>
      </c>
      <c r="F248" s="267"/>
      <c r="G248" s="208"/>
      <c r="H248" s="208"/>
      <c r="I248" s="268"/>
      <c r="J248" s="242"/>
      <c r="K248" s="210" t="s">
        <v>40</v>
      </c>
      <c r="L248" s="210"/>
      <c r="M248" s="210"/>
      <c r="N248" s="210"/>
      <c r="O248" s="210"/>
      <c r="P248" s="210"/>
      <c r="Q248" s="210"/>
      <c r="R248" s="210"/>
      <c r="S248" s="210"/>
      <c r="T248" s="210"/>
      <c r="U248" s="210"/>
      <c r="V248" s="210"/>
      <c r="W248" s="210"/>
      <c r="X248" s="210"/>
      <c r="Y248" s="210"/>
      <c r="Z248" s="210"/>
      <c r="AA248" s="210"/>
      <c r="AB248" s="210"/>
      <c r="AC248" s="210"/>
      <c r="AD248" s="75"/>
      <c r="AE248" s="75"/>
      <c r="AF248" s="492"/>
      <c r="AG248" s="270" t="s">
        <v>1524</v>
      </c>
      <c r="AH248" s="293"/>
      <c r="AI248" s="98"/>
      <c r="AJ248" s="491"/>
      <c r="AK248" s="491"/>
      <c r="AL248" s="8"/>
      <c r="AM248" s="8"/>
      <c r="AN248" s="265"/>
      <c r="AO248" s="80"/>
    </row>
    <row r="249" ht="14.25" customHeight="1">
      <c r="A249" s="29">
        <v>63.0</v>
      </c>
      <c r="B249" s="30">
        <v>6616.0</v>
      </c>
      <c r="C249" s="167" t="s">
        <v>1525</v>
      </c>
      <c r="D249" s="481"/>
      <c r="E249" s="238" t="s">
        <v>1526</v>
      </c>
      <c r="F249" s="267"/>
      <c r="G249" s="208"/>
      <c r="H249" s="208"/>
      <c r="I249" s="268"/>
      <c r="J249" s="242"/>
      <c r="K249" s="210" t="s">
        <v>40</v>
      </c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210"/>
      <c r="Z249" s="210"/>
      <c r="AA249" s="210"/>
      <c r="AB249" s="210"/>
      <c r="AC249" s="210"/>
      <c r="AD249" s="75"/>
      <c r="AE249" s="75"/>
      <c r="AF249" s="492"/>
      <c r="AG249" s="271"/>
      <c r="AH249" s="293"/>
      <c r="AI249" s="98"/>
      <c r="AJ249" s="491"/>
      <c r="AK249" s="491"/>
      <c r="AL249" s="8"/>
      <c r="AM249" s="8"/>
      <c r="AN249" s="265"/>
      <c r="AO249" s="80"/>
    </row>
    <row r="250" ht="14.25" customHeight="1">
      <c r="A250" s="29">
        <v>63.0</v>
      </c>
      <c r="B250" s="29">
        <v>6596.0</v>
      </c>
      <c r="C250" s="167" t="s">
        <v>1528</v>
      </c>
      <c r="D250" s="481"/>
      <c r="E250" s="126" t="s">
        <v>1529</v>
      </c>
      <c r="F250" s="267"/>
      <c r="G250" s="208"/>
      <c r="H250" s="208"/>
      <c r="I250" s="268"/>
      <c r="J250" s="242"/>
      <c r="K250" s="210" t="s">
        <v>40</v>
      </c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210"/>
      <c r="Z250" s="210"/>
      <c r="AA250" s="210"/>
      <c r="AB250" s="210"/>
      <c r="AC250" s="210"/>
      <c r="AD250" s="75"/>
      <c r="AE250" s="75"/>
      <c r="AF250" s="492"/>
      <c r="AG250" s="264"/>
      <c r="AH250" s="293"/>
      <c r="AI250" s="98"/>
      <c r="AJ250" s="491"/>
      <c r="AK250" s="491"/>
      <c r="AL250" s="8"/>
      <c r="AM250" s="8"/>
      <c r="AN250" s="265"/>
      <c r="AO250" s="80"/>
    </row>
    <row r="251" ht="14.25" customHeight="1">
      <c r="A251" s="29">
        <v>63.0</v>
      </c>
      <c r="B251" s="29">
        <v>6601.0</v>
      </c>
      <c r="C251" s="167" t="s">
        <v>1531</v>
      </c>
      <c r="D251" s="481"/>
      <c r="E251" s="126" t="s">
        <v>1532</v>
      </c>
      <c r="F251" s="272"/>
      <c r="G251" s="208"/>
      <c r="H251" s="208"/>
      <c r="I251" s="268"/>
      <c r="J251" s="242"/>
      <c r="K251" s="210" t="s">
        <v>40</v>
      </c>
      <c r="L251" s="210"/>
      <c r="M251" s="210"/>
      <c r="N251" s="210"/>
      <c r="O251" s="210"/>
      <c r="P251" s="210"/>
      <c r="Q251" s="210"/>
      <c r="R251" s="210"/>
      <c r="S251" s="210"/>
      <c r="T251" s="210"/>
      <c r="U251" s="210"/>
      <c r="V251" s="210"/>
      <c r="W251" s="210"/>
      <c r="X251" s="210"/>
      <c r="Y251" s="210"/>
      <c r="Z251" s="210"/>
      <c r="AA251" s="210"/>
      <c r="AB251" s="210"/>
      <c r="AC251" s="210"/>
      <c r="AD251" s="75"/>
      <c r="AE251" s="75"/>
      <c r="AF251" s="492"/>
      <c r="AG251" s="264"/>
      <c r="AH251" s="293"/>
      <c r="AI251" s="98"/>
      <c r="AJ251" s="491"/>
      <c r="AK251" s="491"/>
      <c r="AL251" s="8"/>
      <c r="AM251" s="8"/>
      <c r="AN251" s="265"/>
      <c r="AO251" s="80"/>
    </row>
    <row r="252" ht="14.25" customHeight="1">
      <c r="A252" s="29">
        <v>63.0</v>
      </c>
      <c r="B252" s="30">
        <v>6606.0</v>
      </c>
      <c r="C252" s="167" t="s">
        <v>1535</v>
      </c>
      <c r="D252" s="483"/>
      <c r="E252" s="126" t="s">
        <v>1536</v>
      </c>
      <c r="F252" s="272"/>
      <c r="G252" s="208"/>
      <c r="H252" s="208"/>
      <c r="I252" s="268"/>
      <c r="J252" s="242"/>
      <c r="K252" s="210" t="s">
        <v>40</v>
      </c>
      <c r="L252" s="210"/>
      <c r="M252" s="210"/>
      <c r="N252" s="210"/>
      <c r="O252" s="210"/>
      <c r="P252" s="210"/>
      <c r="Q252" s="210"/>
      <c r="R252" s="210"/>
      <c r="S252" s="210"/>
      <c r="T252" s="210"/>
      <c r="U252" s="210"/>
      <c r="V252" s="210"/>
      <c r="W252" s="210"/>
      <c r="X252" s="210"/>
      <c r="Y252" s="210"/>
      <c r="Z252" s="210"/>
      <c r="AA252" s="210"/>
      <c r="AB252" s="210"/>
      <c r="AC252" s="210"/>
      <c r="AD252" s="75"/>
      <c r="AE252" s="75"/>
      <c r="AF252" s="492"/>
      <c r="AG252" s="264"/>
      <c r="AH252" s="293"/>
      <c r="AI252" s="98"/>
      <c r="AJ252" s="491"/>
      <c r="AK252" s="491"/>
      <c r="AL252" s="8"/>
      <c r="AM252" s="8"/>
      <c r="AN252" s="265"/>
      <c r="AO252" s="80"/>
    </row>
    <row r="253" ht="14.25" customHeight="1">
      <c r="A253" s="29">
        <v>63.0</v>
      </c>
      <c r="B253" s="30">
        <v>6611.0</v>
      </c>
      <c r="C253" s="167" t="s">
        <v>1539</v>
      </c>
      <c r="D253" s="263" t="s">
        <v>1540</v>
      </c>
      <c r="E253" s="213"/>
      <c r="F253" s="213"/>
      <c r="G253" s="208"/>
      <c r="H253" s="208"/>
      <c r="I253" s="268"/>
      <c r="J253" s="242"/>
      <c r="K253" s="210" t="s">
        <v>40</v>
      </c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210"/>
      <c r="Z253" s="210"/>
      <c r="AA253" s="210"/>
      <c r="AB253" s="210"/>
      <c r="AC253" s="210"/>
      <c r="AD253" s="75"/>
      <c r="AE253" s="75"/>
      <c r="AF253" s="492"/>
      <c r="AG253" s="264"/>
      <c r="AH253" s="293"/>
      <c r="AI253" s="98"/>
      <c r="AJ253" s="491"/>
      <c r="AK253" s="491"/>
      <c r="AL253" s="8"/>
      <c r="AM253" s="8"/>
      <c r="AN253" s="265"/>
      <c r="AO253" s="80"/>
    </row>
    <row r="254" ht="22.5" customHeight="1">
      <c r="A254" s="275">
        <v>63.0</v>
      </c>
      <c r="B254" s="276">
        <v>6772.0</v>
      </c>
      <c r="C254" s="277" t="s">
        <v>1541</v>
      </c>
      <c r="D254" s="493" t="s">
        <v>1542</v>
      </c>
      <c r="E254" s="279" t="s">
        <v>1543</v>
      </c>
      <c r="F254" s="280"/>
      <c r="G254" s="280"/>
      <c r="H254" s="280"/>
      <c r="I254" s="281"/>
      <c r="J254" s="282"/>
      <c r="K254" s="283" t="s">
        <v>40</v>
      </c>
      <c r="L254" s="283"/>
      <c r="M254" s="283"/>
      <c r="N254" s="283"/>
      <c r="O254" s="283"/>
      <c r="P254" s="283"/>
      <c r="Q254" s="283"/>
      <c r="R254" s="283"/>
      <c r="S254" s="283"/>
      <c r="T254" s="283"/>
      <c r="U254" s="283"/>
      <c r="V254" s="283"/>
      <c r="W254" s="283"/>
      <c r="X254" s="283"/>
      <c r="Y254" s="283"/>
      <c r="Z254" s="283"/>
      <c r="AA254" s="283"/>
      <c r="AB254" s="283"/>
      <c r="AC254" s="283"/>
      <c r="AD254" s="284"/>
      <c r="AE254" s="284"/>
      <c r="AF254" s="494"/>
      <c r="AG254" s="264"/>
      <c r="AH254" s="293"/>
      <c r="AI254" s="98"/>
      <c r="AJ254" s="491"/>
      <c r="AK254" s="491"/>
      <c r="AL254" s="8"/>
      <c r="AM254" s="8"/>
      <c r="AN254" s="265"/>
      <c r="AO254" s="80"/>
    </row>
    <row r="255" ht="22.5" customHeight="1">
      <c r="A255" s="275">
        <v>63.0</v>
      </c>
      <c r="B255" s="276">
        <v>6773.0</v>
      </c>
      <c r="C255" s="277" t="s">
        <v>1546</v>
      </c>
      <c r="D255" s="495"/>
      <c r="E255" s="279" t="s">
        <v>1547</v>
      </c>
      <c r="F255" s="280"/>
      <c r="G255" s="280"/>
      <c r="H255" s="280"/>
      <c r="I255" s="281"/>
      <c r="J255" s="282"/>
      <c r="K255" s="283" t="s">
        <v>40</v>
      </c>
      <c r="L255" s="283"/>
      <c r="M255" s="283"/>
      <c r="N255" s="283"/>
      <c r="O255" s="283"/>
      <c r="P255" s="283"/>
      <c r="Q255" s="283"/>
      <c r="R255" s="283"/>
      <c r="S255" s="283"/>
      <c r="T255" s="283"/>
      <c r="U255" s="283"/>
      <c r="V255" s="283"/>
      <c r="W255" s="283"/>
      <c r="X255" s="283"/>
      <c r="Y255" s="283"/>
      <c r="Z255" s="283"/>
      <c r="AA255" s="283"/>
      <c r="AB255" s="283"/>
      <c r="AC255" s="283"/>
      <c r="AD255" s="284"/>
      <c r="AE255" s="284"/>
      <c r="AF255" s="494"/>
      <c r="AG255" s="230"/>
      <c r="AH255" s="293"/>
      <c r="AI255" s="98"/>
      <c r="AJ255" s="491"/>
      <c r="AK255" s="491"/>
      <c r="AL255" s="8"/>
      <c r="AM255" s="8"/>
      <c r="AN255" s="265"/>
      <c r="AO255" s="80"/>
    </row>
    <row r="256" ht="18.75" customHeight="1">
      <c r="A256" s="14"/>
      <c r="B256" s="14"/>
      <c r="C256" s="8"/>
      <c r="D256" s="14"/>
      <c r="E256" s="14"/>
      <c r="F256" s="14"/>
      <c r="G256" s="14"/>
      <c r="H256" s="14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</row>
    <row r="257" ht="18.75" customHeight="1">
      <c r="A257" s="14"/>
      <c r="B257" s="14"/>
      <c r="C257" s="8"/>
      <c r="D257" s="14"/>
      <c r="E257" s="14"/>
      <c r="F257" s="14"/>
      <c r="G257" s="14"/>
      <c r="H257" s="14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</row>
    <row r="258" ht="18.75" customHeight="1">
      <c r="A258" s="14"/>
      <c r="B258" s="14"/>
      <c r="C258" s="8"/>
      <c r="D258" s="14"/>
      <c r="E258" s="14"/>
      <c r="F258" s="14"/>
      <c r="G258" s="14"/>
      <c r="H258" s="14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</row>
    <row r="259" ht="18.75" customHeight="1">
      <c r="A259" s="14"/>
      <c r="B259" s="14"/>
      <c r="C259" s="8"/>
      <c r="D259" s="14"/>
      <c r="E259" s="14"/>
      <c r="F259" s="14"/>
      <c r="G259" s="14"/>
      <c r="H259" s="14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</row>
    <row r="260" ht="18.75" customHeight="1">
      <c r="A260" s="14"/>
      <c r="B260" s="14"/>
      <c r="C260" s="8"/>
      <c r="D260" s="14"/>
      <c r="E260" s="14"/>
      <c r="F260" s="14"/>
      <c r="G260" s="14"/>
      <c r="H260" s="14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</row>
    <row r="261" ht="18.75" customHeight="1">
      <c r="A261" s="14"/>
      <c r="B261" s="14"/>
      <c r="C261" s="8"/>
      <c r="D261" s="14"/>
      <c r="E261" s="14"/>
      <c r="F261" s="14"/>
      <c r="G261" s="14"/>
      <c r="H261" s="14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</row>
    <row r="262" ht="18.75" customHeight="1">
      <c r="A262" s="14"/>
      <c r="B262" s="14"/>
      <c r="C262" s="8"/>
      <c r="D262" s="14"/>
      <c r="E262" s="14"/>
      <c r="F262" s="14"/>
      <c r="G262" s="14"/>
      <c r="H262" s="14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</row>
    <row r="263" ht="18.75" customHeight="1">
      <c r="A263" s="14"/>
      <c r="B263" s="14"/>
      <c r="C263" s="8"/>
      <c r="D263" s="14"/>
      <c r="E263" s="14"/>
      <c r="F263" s="14"/>
      <c r="G263" s="14"/>
      <c r="H263" s="14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</row>
    <row r="264" ht="18.75" customHeight="1">
      <c r="A264" s="14"/>
      <c r="B264" s="14"/>
      <c r="C264" s="8"/>
      <c r="D264" s="14"/>
      <c r="E264" s="14"/>
      <c r="F264" s="14"/>
      <c r="G264" s="14"/>
      <c r="H264" s="14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</row>
    <row r="265" ht="18.75" customHeight="1">
      <c r="A265" s="14"/>
      <c r="B265" s="14"/>
      <c r="C265" s="8"/>
      <c r="D265" s="14"/>
      <c r="E265" s="14"/>
      <c r="F265" s="14"/>
      <c r="G265" s="14"/>
      <c r="H265" s="14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</row>
    <row r="266" ht="18.75" customHeight="1">
      <c r="A266" s="14"/>
      <c r="B266" s="14"/>
      <c r="C266" s="8"/>
      <c r="D266" s="14"/>
      <c r="E266" s="14"/>
      <c r="F266" s="14"/>
      <c r="G266" s="14"/>
      <c r="H266" s="14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</row>
    <row r="267" ht="18.75" customHeight="1">
      <c r="A267" s="14"/>
      <c r="B267" s="14"/>
      <c r="C267" s="8"/>
      <c r="D267" s="14"/>
      <c r="E267" s="14"/>
      <c r="F267" s="14"/>
      <c r="G267" s="14"/>
      <c r="H267" s="14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</row>
    <row r="268" ht="18.75" customHeight="1">
      <c r="A268" s="14"/>
      <c r="B268" s="14"/>
      <c r="C268" s="8"/>
      <c r="D268" s="14"/>
      <c r="E268" s="14"/>
      <c r="F268" s="14"/>
      <c r="G268" s="14"/>
      <c r="H268" s="14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</row>
    <row r="269" ht="18.75" customHeight="1">
      <c r="A269" s="14"/>
      <c r="B269" s="14"/>
      <c r="C269" s="8"/>
      <c r="D269" s="14"/>
      <c r="E269" s="14"/>
      <c r="F269" s="14"/>
      <c r="G269" s="14"/>
      <c r="H269" s="14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</row>
    <row r="270" ht="18.75" customHeight="1">
      <c r="A270" s="14"/>
      <c r="B270" s="14"/>
      <c r="C270" s="8"/>
      <c r="D270" s="14"/>
      <c r="E270" s="14"/>
      <c r="F270" s="14"/>
      <c r="G270" s="14"/>
      <c r="H270" s="14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</row>
    <row r="271" ht="18.75" customHeight="1">
      <c r="A271" s="14"/>
      <c r="B271" s="14"/>
      <c r="C271" s="8"/>
      <c r="D271" s="14"/>
      <c r="E271" s="14"/>
      <c r="F271" s="14"/>
      <c r="G271" s="14"/>
      <c r="H271" s="14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</row>
    <row r="272" ht="18.75" customHeight="1">
      <c r="A272" s="14"/>
      <c r="B272" s="14"/>
      <c r="C272" s="8"/>
      <c r="D272" s="14"/>
      <c r="E272" s="14"/>
      <c r="F272" s="14"/>
      <c r="G272" s="14"/>
      <c r="H272" s="14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</row>
    <row r="273" ht="18.75" customHeight="1">
      <c r="A273" s="14"/>
      <c r="B273" s="14"/>
      <c r="C273" s="8"/>
      <c r="D273" s="14"/>
      <c r="E273" s="14"/>
      <c r="F273" s="14"/>
      <c r="G273" s="14"/>
      <c r="H273" s="14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</row>
    <row r="274" ht="18.75" customHeight="1">
      <c r="A274" s="14"/>
      <c r="B274" s="14"/>
      <c r="C274" s="8"/>
      <c r="D274" s="14"/>
      <c r="E274" s="14"/>
      <c r="F274" s="14"/>
      <c r="G274" s="14"/>
      <c r="H274" s="14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</row>
    <row r="275" ht="18.75" customHeight="1">
      <c r="A275" s="14"/>
      <c r="B275" s="14"/>
      <c r="C275" s="8"/>
      <c r="D275" s="14"/>
      <c r="E275" s="14"/>
      <c r="F275" s="14"/>
      <c r="G275" s="14"/>
      <c r="H275" s="14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</row>
    <row r="276" ht="18.75" customHeight="1">
      <c r="A276" s="14"/>
      <c r="B276" s="14"/>
      <c r="C276" s="8"/>
      <c r="D276" s="14"/>
      <c r="E276" s="14"/>
      <c r="F276" s="14"/>
      <c r="G276" s="14"/>
      <c r="H276" s="14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</row>
    <row r="277" ht="18.75" customHeight="1">
      <c r="A277" s="14"/>
      <c r="B277" s="14"/>
      <c r="C277" s="8"/>
      <c r="D277" s="14"/>
      <c r="E277" s="14"/>
      <c r="F277" s="14"/>
      <c r="G277" s="14"/>
      <c r="H277" s="14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</row>
    <row r="278" ht="18.75" customHeight="1">
      <c r="A278" s="14"/>
      <c r="B278" s="14"/>
      <c r="C278" s="8"/>
      <c r="D278" s="14"/>
      <c r="E278" s="14"/>
      <c r="F278" s="14"/>
      <c r="G278" s="14"/>
      <c r="H278" s="14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</row>
    <row r="279" ht="18.75" customHeight="1">
      <c r="A279" s="14"/>
      <c r="B279" s="14"/>
      <c r="C279" s="8"/>
      <c r="D279" s="14"/>
      <c r="E279" s="14"/>
      <c r="F279" s="14"/>
      <c r="G279" s="14"/>
      <c r="H279" s="14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</row>
    <row r="280" ht="18.75" customHeight="1">
      <c r="A280" s="14"/>
      <c r="B280" s="14"/>
      <c r="C280" s="8"/>
      <c r="D280" s="14"/>
      <c r="E280" s="14"/>
      <c r="F280" s="14"/>
      <c r="G280" s="14"/>
      <c r="H280" s="14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</row>
    <row r="281" ht="18.75" customHeight="1">
      <c r="A281" s="14"/>
      <c r="B281" s="14"/>
      <c r="C281" s="8"/>
      <c r="D281" s="14"/>
      <c r="E281" s="14"/>
      <c r="F281" s="14"/>
      <c r="G281" s="14"/>
      <c r="H281" s="14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</row>
    <row r="282" ht="18.75" customHeight="1">
      <c r="A282" s="14"/>
      <c r="B282" s="14"/>
      <c r="C282" s="8"/>
      <c r="D282" s="14"/>
      <c r="E282" s="14"/>
      <c r="F282" s="14"/>
      <c r="G282" s="14"/>
      <c r="H282" s="14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</row>
    <row r="283" ht="18.75" customHeight="1">
      <c r="A283" s="14"/>
      <c r="B283" s="14"/>
      <c r="C283" s="8"/>
      <c r="D283" s="14"/>
      <c r="E283" s="14"/>
      <c r="F283" s="14"/>
      <c r="G283" s="14"/>
      <c r="H283" s="14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</row>
    <row r="284" ht="18.75" customHeight="1">
      <c r="A284" s="14"/>
      <c r="B284" s="14"/>
      <c r="C284" s="8"/>
      <c r="D284" s="14"/>
      <c r="E284" s="14"/>
      <c r="F284" s="14"/>
      <c r="G284" s="14"/>
      <c r="H284" s="14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</row>
    <row r="285" ht="18.75" customHeight="1">
      <c r="A285" s="14"/>
      <c r="B285" s="14"/>
      <c r="C285" s="8"/>
      <c r="D285" s="14"/>
      <c r="E285" s="14"/>
      <c r="F285" s="14"/>
      <c r="G285" s="14"/>
      <c r="H285" s="14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</row>
    <row r="286" ht="18.75" customHeight="1">
      <c r="A286" s="14"/>
      <c r="B286" s="14"/>
      <c r="C286" s="8"/>
      <c r="D286" s="14"/>
      <c r="E286" s="14"/>
      <c r="F286" s="14"/>
      <c r="G286" s="14"/>
      <c r="H286" s="14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</row>
    <row r="287" ht="18.75" customHeight="1">
      <c r="A287" s="14"/>
      <c r="B287" s="14"/>
      <c r="C287" s="8"/>
      <c r="D287" s="14"/>
      <c r="E287" s="14"/>
      <c r="F287" s="14"/>
      <c r="G287" s="14"/>
      <c r="H287" s="14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</row>
    <row r="288" ht="18.75" customHeight="1">
      <c r="A288" s="14"/>
      <c r="B288" s="14"/>
      <c r="C288" s="8"/>
      <c r="D288" s="14"/>
      <c r="E288" s="14"/>
      <c r="F288" s="14"/>
      <c r="G288" s="14"/>
      <c r="H288" s="14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</row>
    <row r="289" ht="18.75" customHeight="1">
      <c r="A289" s="14"/>
      <c r="B289" s="14"/>
      <c r="C289" s="8"/>
      <c r="D289" s="14"/>
      <c r="E289" s="14"/>
      <c r="F289" s="14"/>
      <c r="G289" s="14"/>
      <c r="H289" s="14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</row>
    <row r="290" ht="18.75" customHeight="1">
      <c r="A290" s="14"/>
      <c r="B290" s="14"/>
      <c r="C290" s="8"/>
      <c r="D290" s="14"/>
      <c r="E290" s="14"/>
      <c r="F290" s="14"/>
      <c r="G290" s="14"/>
      <c r="H290" s="14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</row>
    <row r="291" ht="18.75" customHeight="1">
      <c r="A291" s="14"/>
      <c r="B291" s="14"/>
      <c r="C291" s="8"/>
      <c r="D291" s="14"/>
      <c r="E291" s="14"/>
      <c r="F291" s="14"/>
      <c r="G291" s="14"/>
      <c r="H291" s="14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</row>
    <row r="292" ht="18.75" customHeight="1">
      <c r="A292" s="14"/>
      <c r="B292" s="14"/>
      <c r="C292" s="8"/>
      <c r="D292" s="14"/>
      <c r="E292" s="14"/>
      <c r="F292" s="14"/>
      <c r="G292" s="14"/>
      <c r="H292" s="14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</row>
    <row r="293" ht="18.75" customHeight="1">
      <c r="A293" s="14"/>
      <c r="B293" s="14"/>
      <c r="C293" s="8"/>
      <c r="D293" s="14"/>
      <c r="E293" s="14"/>
      <c r="F293" s="14"/>
      <c r="G293" s="14"/>
      <c r="H293" s="14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</row>
    <row r="294" ht="18.75" customHeight="1">
      <c r="A294" s="14"/>
      <c r="B294" s="14"/>
      <c r="C294" s="8"/>
      <c r="D294" s="14"/>
      <c r="E294" s="14"/>
      <c r="F294" s="14"/>
      <c r="G294" s="14"/>
      <c r="H294" s="14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</row>
    <row r="295" ht="18.75" customHeight="1">
      <c r="A295" s="14"/>
      <c r="B295" s="14"/>
      <c r="C295" s="8"/>
      <c r="D295" s="14"/>
      <c r="E295" s="14"/>
      <c r="F295" s="14"/>
      <c r="G295" s="14"/>
      <c r="H295" s="14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</row>
    <row r="296" ht="18.75" customHeight="1">
      <c r="A296" s="14"/>
      <c r="B296" s="14"/>
      <c r="C296" s="8"/>
      <c r="D296" s="14"/>
      <c r="E296" s="14"/>
      <c r="F296" s="14"/>
      <c r="G296" s="14"/>
      <c r="H296" s="14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</row>
    <row r="297" ht="18.75" customHeight="1">
      <c r="A297" s="14"/>
      <c r="B297" s="14"/>
      <c r="C297" s="8"/>
      <c r="D297" s="14"/>
      <c r="E297" s="14"/>
      <c r="F297" s="14"/>
      <c r="G297" s="14"/>
      <c r="H297" s="14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</row>
    <row r="298" ht="18.75" customHeight="1">
      <c r="A298" s="14"/>
      <c r="B298" s="14"/>
      <c r="C298" s="8"/>
      <c r="D298" s="14"/>
      <c r="E298" s="14"/>
      <c r="F298" s="14"/>
      <c r="G298" s="14"/>
      <c r="H298" s="14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</row>
    <row r="299" ht="18.75" customHeight="1">
      <c r="A299" s="14"/>
      <c r="B299" s="14"/>
      <c r="C299" s="8"/>
      <c r="D299" s="14"/>
      <c r="E299" s="14"/>
      <c r="F299" s="14"/>
      <c r="G299" s="14"/>
      <c r="H299" s="14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</row>
    <row r="300" ht="18.75" customHeight="1">
      <c r="A300" s="14"/>
      <c r="B300" s="14"/>
      <c r="C300" s="8"/>
      <c r="D300" s="14"/>
      <c r="E300" s="14"/>
      <c r="F300" s="14"/>
      <c r="G300" s="14"/>
      <c r="H300" s="14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</row>
    <row r="301" ht="18.75" customHeight="1">
      <c r="A301" s="14"/>
      <c r="B301" s="14"/>
      <c r="C301" s="8"/>
      <c r="D301" s="14"/>
      <c r="E301" s="14"/>
      <c r="F301" s="14"/>
      <c r="G301" s="14"/>
      <c r="H301" s="14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</row>
    <row r="302" ht="18.75" customHeight="1">
      <c r="A302" s="14"/>
      <c r="B302" s="14"/>
      <c r="C302" s="8"/>
      <c r="D302" s="14"/>
      <c r="E302" s="14"/>
      <c r="F302" s="14"/>
      <c r="G302" s="14"/>
      <c r="H302" s="14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</row>
    <row r="303" ht="18.75" customHeight="1">
      <c r="A303" s="14"/>
      <c r="B303" s="14"/>
      <c r="C303" s="8"/>
      <c r="D303" s="14"/>
      <c r="E303" s="14"/>
      <c r="F303" s="14"/>
      <c r="G303" s="14"/>
      <c r="H303" s="14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</row>
    <row r="304" ht="18.75" customHeight="1">
      <c r="A304" s="14"/>
      <c r="B304" s="14"/>
      <c r="C304" s="8"/>
      <c r="D304" s="14"/>
      <c r="E304" s="14"/>
      <c r="F304" s="14"/>
      <c r="G304" s="14"/>
      <c r="H304" s="14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</row>
    <row r="305" ht="18.75" customHeight="1">
      <c r="A305" s="14"/>
      <c r="B305" s="14"/>
      <c r="C305" s="8"/>
      <c r="D305" s="14"/>
      <c r="E305" s="14"/>
      <c r="F305" s="14"/>
      <c r="G305" s="14"/>
      <c r="H305" s="14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</row>
    <row r="306" ht="18.75" customHeight="1">
      <c r="A306" s="14"/>
      <c r="B306" s="14"/>
      <c r="C306" s="8"/>
      <c r="D306" s="14"/>
      <c r="E306" s="14"/>
      <c r="F306" s="14"/>
      <c r="G306" s="14"/>
      <c r="H306" s="14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</row>
    <row r="307" ht="18.75" customHeight="1">
      <c r="A307" s="14"/>
      <c r="B307" s="14"/>
      <c r="C307" s="8"/>
      <c r="D307" s="14"/>
      <c r="E307" s="14"/>
      <c r="F307" s="14"/>
      <c r="G307" s="14"/>
      <c r="H307" s="14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</row>
    <row r="308" ht="18.75" customHeight="1">
      <c r="A308" s="14"/>
      <c r="B308" s="14"/>
      <c r="C308" s="8"/>
      <c r="D308" s="14"/>
      <c r="E308" s="14"/>
      <c r="F308" s="14"/>
      <c r="G308" s="14"/>
      <c r="H308" s="14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</row>
    <row r="309" ht="18.75" customHeight="1">
      <c r="A309" s="14"/>
      <c r="B309" s="14"/>
      <c r="C309" s="8"/>
      <c r="D309" s="14"/>
      <c r="E309" s="14"/>
      <c r="F309" s="14"/>
      <c r="G309" s="14"/>
      <c r="H309" s="14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</row>
    <row r="310" ht="18.75" customHeight="1">
      <c r="A310" s="14"/>
      <c r="B310" s="14"/>
      <c r="C310" s="8"/>
      <c r="D310" s="14"/>
      <c r="E310" s="14"/>
      <c r="F310" s="14"/>
      <c r="G310" s="14"/>
      <c r="H310" s="14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</row>
    <row r="311" ht="18.75" customHeight="1">
      <c r="A311" s="14"/>
      <c r="B311" s="14"/>
      <c r="C311" s="8"/>
      <c r="D311" s="14"/>
      <c r="E311" s="14"/>
      <c r="F311" s="14"/>
      <c r="G311" s="14"/>
      <c r="H311" s="14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</row>
    <row r="312" ht="18.75" customHeight="1">
      <c r="A312" s="14"/>
      <c r="B312" s="14"/>
      <c r="C312" s="8"/>
      <c r="D312" s="14"/>
      <c r="E312" s="14"/>
      <c r="F312" s="14"/>
      <c r="G312" s="14"/>
      <c r="H312" s="14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</row>
    <row r="313" ht="18.75" customHeight="1">
      <c r="A313" s="14"/>
      <c r="B313" s="14"/>
      <c r="C313" s="8"/>
      <c r="D313" s="14"/>
      <c r="E313" s="14"/>
      <c r="F313" s="14"/>
      <c r="G313" s="14"/>
      <c r="H313" s="14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</row>
    <row r="314" ht="18.75" customHeight="1">
      <c r="A314" s="14"/>
      <c r="B314" s="14"/>
      <c r="C314" s="8"/>
      <c r="D314" s="14"/>
      <c r="E314" s="14"/>
      <c r="F314" s="14"/>
      <c r="G314" s="14"/>
      <c r="H314" s="14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</row>
    <row r="315" ht="18.75" customHeight="1">
      <c r="A315" s="14"/>
      <c r="B315" s="14"/>
      <c r="C315" s="8"/>
      <c r="D315" s="14"/>
      <c r="E315" s="14"/>
      <c r="F315" s="14"/>
      <c r="G315" s="14"/>
      <c r="H315" s="14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</row>
    <row r="316" ht="18.75" customHeight="1">
      <c r="A316" s="14"/>
      <c r="B316" s="14"/>
      <c r="C316" s="8"/>
      <c r="D316" s="14"/>
      <c r="E316" s="14"/>
      <c r="F316" s="14"/>
      <c r="G316" s="14"/>
      <c r="H316" s="14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</row>
    <row r="317" ht="18.75" customHeight="1">
      <c r="A317" s="14"/>
      <c r="B317" s="14"/>
      <c r="C317" s="8"/>
      <c r="D317" s="14"/>
      <c r="E317" s="14"/>
      <c r="F317" s="14"/>
      <c r="G317" s="14"/>
      <c r="H317" s="14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</row>
    <row r="318" ht="18.75" customHeight="1">
      <c r="A318" s="14"/>
      <c r="B318" s="14"/>
      <c r="C318" s="8"/>
      <c r="D318" s="14"/>
      <c r="E318" s="14"/>
      <c r="F318" s="14"/>
      <c r="G318" s="14"/>
      <c r="H318" s="14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</row>
    <row r="319" ht="18.75" customHeight="1">
      <c r="A319" s="14"/>
      <c r="B319" s="14"/>
      <c r="C319" s="8"/>
      <c r="D319" s="14"/>
      <c r="E319" s="14"/>
      <c r="F319" s="14"/>
      <c r="G319" s="14"/>
      <c r="H319" s="14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</row>
    <row r="320" ht="18.75" customHeight="1">
      <c r="A320" s="14"/>
      <c r="B320" s="14"/>
      <c r="C320" s="8"/>
      <c r="D320" s="14"/>
      <c r="E320" s="14"/>
      <c r="F320" s="14"/>
      <c r="G320" s="14"/>
      <c r="H320" s="14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</row>
    <row r="321" ht="18.75" customHeight="1">
      <c r="A321" s="14"/>
      <c r="B321" s="14"/>
      <c r="C321" s="8"/>
      <c r="D321" s="14"/>
      <c r="E321" s="14"/>
      <c r="F321" s="14"/>
      <c r="G321" s="14"/>
      <c r="H321" s="14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</row>
    <row r="322" ht="18.75" customHeight="1">
      <c r="A322" s="14"/>
      <c r="B322" s="14"/>
      <c r="C322" s="8"/>
      <c r="D322" s="14"/>
      <c r="E322" s="14"/>
      <c r="F322" s="14"/>
      <c r="G322" s="14"/>
      <c r="H322" s="14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</row>
    <row r="323" ht="18.75" customHeight="1">
      <c r="A323" s="14"/>
      <c r="B323" s="14"/>
      <c r="C323" s="8"/>
      <c r="D323" s="14"/>
      <c r="E323" s="14"/>
      <c r="F323" s="14"/>
      <c r="G323" s="14"/>
      <c r="H323" s="14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</row>
    <row r="324" ht="18.75" customHeight="1">
      <c r="A324" s="14"/>
      <c r="B324" s="14"/>
      <c r="C324" s="8"/>
      <c r="D324" s="14"/>
      <c r="E324" s="14"/>
      <c r="F324" s="14"/>
      <c r="G324" s="14"/>
      <c r="H324" s="14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</row>
    <row r="325" ht="18.75" customHeight="1">
      <c r="A325" s="14"/>
      <c r="B325" s="14"/>
      <c r="C325" s="8"/>
      <c r="D325" s="14"/>
      <c r="E325" s="14"/>
      <c r="F325" s="14"/>
      <c r="G325" s="14"/>
      <c r="H325" s="14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</row>
    <row r="326" ht="18.75" customHeight="1">
      <c r="A326" s="14"/>
      <c r="B326" s="14"/>
      <c r="C326" s="8"/>
      <c r="D326" s="14"/>
      <c r="E326" s="14"/>
      <c r="F326" s="14"/>
      <c r="G326" s="14"/>
      <c r="H326" s="14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</row>
    <row r="327" ht="18.75" customHeight="1">
      <c r="A327" s="14"/>
      <c r="B327" s="14"/>
      <c r="C327" s="8"/>
      <c r="D327" s="14"/>
      <c r="E327" s="14"/>
      <c r="F327" s="14"/>
      <c r="G327" s="14"/>
      <c r="H327" s="14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</row>
    <row r="328" ht="18.75" customHeight="1">
      <c r="A328" s="14"/>
      <c r="B328" s="14"/>
      <c r="C328" s="8"/>
      <c r="D328" s="14"/>
      <c r="E328" s="14"/>
      <c r="F328" s="14"/>
      <c r="G328" s="14"/>
      <c r="H328" s="14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</row>
    <row r="329" ht="18.75" customHeight="1">
      <c r="A329" s="14"/>
      <c r="B329" s="14"/>
      <c r="C329" s="8"/>
      <c r="D329" s="14"/>
      <c r="E329" s="14"/>
      <c r="F329" s="14"/>
      <c r="G329" s="14"/>
      <c r="H329" s="14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</row>
    <row r="330" ht="18.75" customHeight="1">
      <c r="A330" s="14"/>
      <c r="B330" s="14"/>
      <c r="C330" s="8"/>
      <c r="D330" s="14"/>
      <c r="E330" s="14"/>
      <c r="F330" s="14"/>
      <c r="G330" s="14"/>
      <c r="H330" s="14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</row>
    <row r="331" ht="18.75" customHeight="1">
      <c r="A331" s="14"/>
      <c r="B331" s="14"/>
      <c r="C331" s="8"/>
      <c r="D331" s="14"/>
      <c r="E331" s="14"/>
      <c r="F331" s="14"/>
      <c r="G331" s="14"/>
      <c r="H331" s="14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</row>
    <row r="332" ht="18.75" customHeight="1">
      <c r="A332" s="14"/>
      <c r="B332" s="14"/>
      <c r="C332" s="8"/>
      <c r="D332" s="14"/>
      <c r="E332" s="14"/>
      <c r="F332" s="14"/>
      <c r="G332" s="14"/>
      <c r="H332" s="14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</row>
    <row r="333" ht="18.75" customHeight="1">
      <c r="A333" s="14"/>
      <c r="B333" s="14"/>
      <c r="C333" s="8"/>
      <c r="D333" s="14"/>
      <c r="E333" s="14"/>
      <c r="F333" s="14"/>
      <c r="G333" s="14"/>
      <c r="H333" s="14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</row>
    <row r="334" ht="18.75" customHeight="1">
      <c r="A334" s="14"/>
      <c r="B334" s="14"/>
      <c r="C334" s="8"/>
      <c r="D334" s="14"/>
      <c r="E334" s="14"/>
      <c r="F334" s="14"/>
      <c r="G334" s="14"/>
      <c r="H334" s="14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</row>
    <row r="335" ht="18.75" customHeight="1">
      <c r="A335" s="14"/>
      <c r="B335" s="14"/>
      <c r="C335" s="8"/>
      <c r="D335" s="14"/>
      <c r="E335" s="14"/>
      <c r="F335" s="14"/>
      <c r="G335" s="14"/>
      <c r="H335" s="14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</row>
    <row r="336" ht="18.75" customHeight="1">
      <c r="A336" s="14"/>
      <c r="B336" s="14"/>
      <c r="C336" s="8"/>
      <c r="D336" s="14"/>
      <c r="E336" s="14"/>
      <c r="F336" s="14"/>
      <c r="G336" s="14"/>
      <c r="H336" s="14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</row>
    <row r="337" ht="18.75" customHeight="1">
      <c r="A337" s="14"/>
      <c r="B337" s="14"/>
      <c r="C337" s="8"/>
      <c r="D337" s="14"/>
      <c r="E337" s="14"/>
      <c r="F337" s="14"/>
      <c r="G337" s="14"/>
      <c r="H337" s="14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</row>
    <row r="338" ht="18.75" customHeight="1">
      <c r="A338" s="14"/>
      <c r="B338" s="14"/>
      <c r="C338" s="8"/>
      <c r="D338" s="14"/>
      <c r="E338" s="14"/>
      <c r="F338" s="14"/>
      <c r="G338" s="14"/>
      <c r="H338" s="14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</row>
    <row r="339" ht="18.75" customHeight="1">
      <c r="A339" s="14"/>
      <c r="B339" s="14"/>
      <c r="C339" s="8"/>
      <c r="D339" s="14"/>
      <c r="E339" s="14"/>
      <c r="F339" s="14"/>
      <c r="G339" s="14"/>
      <c r="H339" s="14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</row>
    <row r="340" ht="18.75" customHeight="1">
      <c r="A340" s="14"/>
      <c r="B340" s="14"/>
      <c r="C340" s="8"/>
      <c r="D340" s="14"/>
      <c r="E340" s="14"/>
      <c r="F340" s="14"/>
      <c r="G340" s="14"/>
      <c r="H340" s="14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</row>
    <row r="341" ht="18.75" customHeight="1">
      <c r="A341" s="14"/>
      <c r="B341" s="14"/>
      <c r="C341" s="8"/>
      <c r="D341" s="14"/>
      <c r="E341" s="14"/>
      <c r="F341" s="14"/>
      <c r="G341" s="14"/>
      <c r="H341" s="14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</row>
    <row r="342" ht="18.75" customHeight="1">
      <c r="A342" s="14"/>
      <c r="B342" s="14"/>
      <c r="C342" s="8"/>
      <c r="D342" s="14"/>
      <c r="E342" s="14"/>
      <c r="F342" s="14"/>
      <c r="G342" s="14"/>
      <c r="H342" s="14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</row>
    <row r="343" ht="18.75" customHeight="1">
      <c r="A343" s="14"/>
      <c r="B343" s="14"/>
      <c r="C343" s="8"/>
      <c r="D343" s="14"/>
      <c r="E343" s="14"/>
      <c r="F343" s="14"/>
      <c r="G343" s="14"/>
      <c r="H343" s="14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</row>
    <row r="344" ht="18.75" customHeight="1">
      <c r="A344" s="14"/>
      <c r="B344" s="14"/>
      <c r="C344" s="8"/>
      <c r="D344" s="14"/>
      <c r="E344" s="14"/>
      <c r="F344" s="14"/>
      <c r="G344" s="14"/>
      <c r="H344" s="14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</row>
    <row r="345" ht="18.75" customHeight="1">
      <c r="A345" s="14"/>
      <c r="B345" s="14"/>
      <c r="C345" s="8"/>
      <c r="D345" s="14"/>
      <c r="E345" s="14"/>
      <c r="F345" s="14"/>
      <c r="G345" s="14"/>
      <c r="H345" s="14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</row>
    <row r="346" ht="18.75" customHeight="1">
      <c r="A346" s="14"/>
      <c r="B346" s="14"/>
      <c r="C346" s="8"/>
      <c r="D346" s="14"/>
      <c r="E346" s="14"/>
      <c r="F346" s="14"/>
      <c r="G346" s="14"/>
      <c r="H346" s="14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</row>
    <row r="347" ht="18.75" customHeight="1">
      <c r="A347" s="14"/>
      <c r="B347" s="14"/>
      <c r="C347" s="8"/>
      <c r="D347" s="14"/>
      <c r="E347" s="14"/>
      <c r="F347" s="14"/>
      <c r="G347" s="14"/>
      <c r="H347" s="14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</row>
    <row r="348" ht="18.75" customHeight="1">
      <c r="A348" s="14"/>
      <c r="B348" s="14"/>
      <c r="C348" s="8"/>
      <c r="D348" s="14"/>
      <c r="E348" s="14"/>
      <c r="F348" s="14"/>
      <c r="G348" s="14"/>
      <c r="H348" s="14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</row>
    <row r="349" ht="18.75" customHeight="1">
      <c r="A349" s="14"/>
      <c r="B349" s="14"/>
      <c r="C349" s="8"/>
      <c r="D349" s="14"/>
      <c r="E349" s="14"/>
      <c r="F349" s="14"/>
      <c r="G349" s="14"/>
      <c r="H349" s="14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</row>
    <row r="350" ht="18.75" customHeight="1">
      <c r="A350" s="14"/>
      <c r="B350" s="14"/>
      <c r="C350" s="8"/>
      <c r="D350" s="14"/>
      <c r="E350" s="14"/>
      <c r="F350" s="14"/>
      <c r="G350" s="14"/>
      <c r="H350" s="14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</row>
    <row r="351" ht="18.75" customHeight="1">
      <c r="A351" s="14"/>
      <c r="B351" s="14"/>
      <c r="C351" s="8"/>
      <c r="D351" s="14"/>
      <c r="E351" s="14"/>
      <c r="F351" s="14"/>
      <c r="G351" s="14"/>
      <c r="H351" s="14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</row>
    <row r="352" ht="18.75" customHeight="1">
      <c r="A352" s="14"/>
      <c r="B352" s="14"/>
      <c r="C352" s="8"/>
      <c r="D352" s="14"/>
      <c r="E352" s="14"/>
      <c r="F352" s="14"/>
      <c r="G352" s="14"/>
      <c r="H352" s="14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</row>
    <row r="353" ht="18.75" customHeight="1">
      <c r="A353" s="14"/>
      <c r="B353" s="14"/>
      <c r="C353" s="8"/>
      <c r="D353" s="14"/>
      <c r="E353" s="14"/>
      <c r="F353" s="14"/>
      <c r="G353" s="14"/>
      <c r="H353" s="14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</row>
    <row r="354" ht="18.75" customHeight="1">
      <c r="A354" s="14"/>
      <c r="B354" s="14"/>
      <c r="C354" s="8"/>
      <c r="D354" s="14"/>
      <c r="E354" s="14"/>
      <c r="F354" s="14"/>
      <c r="G354" s="14"/>
      <c r="H354" s="14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</row>
    <row r="355" ht="18.75" customHeight="1">
      <c r="A355" s="14"/>
      <c r="B355" s="14"/>
      <c r="C355" s="8"/>
      <c r="D355" s="14"/>
      <c r="E355" s="14"/>
      <c r="F355" s="14"/>
      <c r="G355" s="14"/>
      <c r="H355" s="14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</row>
    <row r="356" ht="18.75" customHeight="1">
      <c r="A356" s="14"/>
      <c r="B356" s="14"/>
      <c r="C356" s="8"/>
      <c r="D356" s="14"/>
      <c r="E356" s="14"/>
      <c r="F356" s="14"/>
      <c r="G356" s="14"/>
      <c r="H356" s="14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</row>
    <row r="357" ht="18.75" customHeight="1">
      <c r="A357" s="14"/>
      <c r="B357" s="14"/>
      <c r="C357" s="8"/>
      <c r="D357" s="14"/>
      <c r="E357" s="14"/>
      <c r="F357" s="14"/>
      <c r="G357" s="14"/>
      <c r="H357" s="14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</row>
    <row r="358" ht="18.75" customHeight="1">
      <c r="A358" s="14"/>
      <c r="B358" s="14"/>
      <c r="C358" s="8"/>
      <c r="D358" s="14"/>
      <c r="E358" s="14"/>
      <c r="F358" s="14"/>
      <c r="G358" s="14"/>
      <c r="H358" s="14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</row>
    <row r="359" ht="18.75" customHeight="1">
      <c r="A359" s="14"/>
      <c r="B359" s="14"/>
      <c r="C359" s="8"/>
      <c r="D359" s="14"/>
      <c r="E359" s="14"/>
      <c r="F359" s="14"/>
      <c r="G359" s="14"/>
      <c r="H359" s="14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</row>
    <row r="360" ht="18.75" customHeight="1">
      <c r="A360" s="14"/>
      <c r="B360" s="14"/>
      <c r="C360" s="8"/>
      <c r="D360" s="14"/>
      <c r="E360" s="14"/>
      <c r="F360" s="14"/>
      <c r="G360" s="14"/>
      <c r="H360" s="14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</row>
    <row r="361" ht="18.75" customHeight="1">
      <c r="A361" s="14"/>
      <c r="B361" s="14"/>
      <c r="C361" s="8"/>
      <c r="D361" s="14"/>
      <c r="E361" s="14"/>
      <c r="F361" s="14"/>
      <c r="G361" s="14"/>
      <c r="H361" s="14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</row>
    <row r="362" ht="18.75" customHeight="1">
      <c r="A362" s="14"/>
      <c r="B362" s="14"/>
      <c r="C362" s="8"/>
      <c r="D362" s="14"/>
      <c r="E362" s="14"/>
      <c r="F362" s="14"/>
      <c r="G362" s="14"/>
      <c r="H362" s="14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</row>
    <row r="363" ht="18.75" customHeight="1">
      <c r="A363" s="14"/>
      <c r="B363" s="14"/>
      <c r="C363" s="8"/>
      <c r="D363" s="14"/>
      <c r="E363" s="14"/>
      <c r="F363" s="14"/>
      <c r="G363" s="14"/>
      <c r="H363" s="14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</row>
    <row r="364" ht="18.75" customHeight="1">
      <c r="A364" s="14"/>
      <c r="B364" s="14"/>
      <c r="C364" s="8"/>
      <c r="D364" s="14"/>
      <c r="E364" s="14"/>
      <c r="F364" s="14"/>
      <c r="G364" s="14"/>
      <c r="H364" s="14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</row>
    <row r="365" ht="18.75" customHeight="1">
      <c r="A365" s="14"/>
      <c r="B365" s="14"/>
      <c r="C365" s="8"/>
      <c r="D365" s="14"/>
      <c r="E365" s="14"/>
      <c r="F365" s="14"/>
      <c r="G365" s="14"/>
      <c r="H365" s="14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</row>
    <row r="366" ht="18.75" customHeight="1">
      <c r="A366" s="14"/>
      <c r="B366" s="14"/>
      <c r="C366" s="8"/>
      <c r="D366" s="14"/>
      <c r="E366" s="14"/>
      <c r="F366" s="14"/>
      <c r="G366" s="14"/>
      <c r="H366" s="14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</row>
    <row r="367" ht="18.75" customHeight="1">
      <c r="A367" s="14"/>
      <c r="B367" s="14"/>
      <c r="C367" s="8"/>
      <c r="D367" s="14"/>
      <c r="E367" s="14"/>
      <c r="F367" s="14"/>
      <c r="G367" s="14"/>
      <c r="H367" s="14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</row>
    <row r="368" ht="18.75" customHeight="1">
      <c r="A368" s="14"/>
      <c r="B368" s="14"/>
      <c r="C368" s="8"/>
      <c r="D368" s="14"/>
      <c r="E368" s="14"/>
      <c r="F368" s="14"/>
      <c r="G368" s="14"/>
      <c r="H368" s="14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</row>
    <row r="369" ht="18.75" customHeight="1">
      <c r="A369" s="14"/>
      <c r="B369" s="14"/>
      <c r="C369" s="8"/>
      <c r="D369" s="14"/>
      <c r="E369" s="14"/>
      <c r="F369" s="14"/>
      <c r="G369" s="14"/>
      <c r="H369" s="14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</row>
    <row r="370" ht="18.75" customHeight="1">
      <c r="A370" s="14"/>
      <c r="B370" s="14"/>
      <c r="C370" s="8"/>
      <c r="D370" s="14"/>
      <c r="E370" s="14"/>
      <c r="F370" s="14"/>
      <c r="G370" s="14"/>
      <c r="H370" s="14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</row>
    <row r="371" ht="18.75" customHeight="1">
      <c r="A371" s="14"/>
      <c r="B371" s="14"/>
      <c r="C371" s="8"/>
      <c r="D371" s="14"/>
      <c r="E371" s="14"/>
      <c r="F371" s="14"/>
      <c r="G371" s="14"/>
      <c r="H371" s="14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</row>
    <row r="372" ht="18.75" customHeight="1">
      <c r="A372" s="14"/>
      <c r="B372" s="14"/>
      <c r="C372" s="8"/>
      <c r="D372" s="14"/>
      <c r="E372" s="14"/>
      <c r="F372" s="14"/>
      <c r="G372" s="14"/>
      <c r="H372" s="14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</row>
    <row r="373" ht="18.75" customHeight="1">
      <c r="A373" s="14"/>
      <c r="B373" s="14"/>
      <c r="C373" s="8"/>
      <c r="D373" s="14"/>
      <c r="E373" s="14"/>
      <c r="F373" s="14"/>
      <c r="G373" s="14"/>
      <c r="H373" s="14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</row>
    <row r="374" ht="18.75" customHeight="1">
      <c r="A374" s="14"/>
      <c r="B374" s="14"/>
      <c r="C374" s="8"/>
      <c r="D374" s="14"/>
      <c r="E374" s="14"/>
      <c r="F374" s="14"/>
      <c r="G374" s="14"/>
      <c r="H374" s="14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</row>
    <row r="375" ht="18.75" customHeight="1">
      <c r="A375" s="14"/>
      <c r="B375" s="14"/>
      <c r="C375" s="8"/>
      <c r="D375" s="14"/>
      <c r="E375" s="14"/>
      <c r="F375" s="14"/>
      <c r="G375" s="14"/>
      <c r="H375" s="14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</row>
    <row r="376" ht="18.75" customHeight="1">
      <c r="A376" s="14"/>
      <c r="B376" s="14"/>
      <c r="C376" s="8"/>
      <c r="D376" s="14"/>
      <c r="E376" s="14"/>
      <c r="F376" s="14"/>
      <c r="G376" s="14"/>
      <c r="H376" s="14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</row>
    <row r="377" ht="18.75" customHeight="1">
      <c r="A377" s="14"/>
      <c r="B377" s="14"/>
      <c r="C377" s="8"/>
      <c r="D377" s="14"/>
      <c r="E377" s="14"/>
      <c r="F377" s="14"/>
      <c r="G377" s="14"/>
      <c r="H377" s="14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</row>
    <row r="378" ht="18.75" customHeight="1">
      <c r="A378" s="14"/>
      <c r="B378" s="14"/>
      <c r="C378" s="8"/>
      <c r="D378" s="14"/>
      <c r="E378" s="14"/>
      <c r="F378" s="14"/>
      <c r="G378" s="14"/>
      <c r="H378" s="14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</row>
    <row r="379" ht="18.75" customHeight="1">
      <c r="A379" s="14"/>
      <c r="B379" s="14"/>
      <c r="C379" s="8"/>
      <c r="D379" s="14"/>
      <c r="E379" s="14"/>
      <c r="F379" s="14"/>
      <c r="G379" s="14"/>
      <c r="H379" s="14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</row>
    <row r="380" ht="18.75" customHeight="1">
      <c r="A380" s="14"/>
      <c r="B380" s="14"/>
      <c r="C380" s="8"/>
      <c r="D380" s="14"/>
      <c r="E380" s="14"/>
      <c r="F380" s="14"/>
      <c r="G380" s="14"/>
      <c r="H380" s="14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</row>
    <row r="381" ht="18.75" customHeight="1">
      <c r="A381" s="14"/>
      <c r="B381" s="14"/>
      <c r="C381" s="8"/>
      <c r="D381" s="14"/>
      <c r="E381" s="14"/>
      <c r="F381" s="14"/>
      <c r="G381" s="14"/>
      <c r="H381" s="14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</row>
    <row r="382" ht="18.75" customHeight="1">
      <c r="A382" s="14"/>
      <c r="B382" s="14"/>
      <c r="C382" s="8"/>
      <c r="D382" s="14"/>
      <c r="E382" s="14"/>
      <c r="F382" s="14"/>
      <c r="G382" s="14"/>
      <c r="H382" s="14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</row>
    <row r="383" ht="18.75" customHeight="1">
      <c r="A383" s="14"/>
      <c r="B383" s="14"/>
      <c r="C383" s="8"/>
      <c r="D383" s="14"/>
      <c r="E383" s="14"/>
      <c r="F383" s="14"/>
      <c r="G383" s="14"/>
      <c r="H383" s="14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</row>
    <row r="384" ht="18.75" customHeight="1">
      <c r="A384" s="14"/>
      <c r="B384" s="14"/>
      <c r="C384" s="8"/>
      <c r="D384" s="14"/>
      <c r="E384" s="14"/>
      <c r="F384" s="14"/>
      <c r="G384" s="14"/>
      <c r="H384" s="14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</row>
    <row r="385" ht="18.75" customHeight="1">
      <c r="A385" s="14"/>
      <c r="B385" s="14"/>
      <c r="C385" s="8"/>
      <c r="D385" s="14"/>
      <c r="E385" s="14"/>
      <c r="F385" s="14"/>
      <c r="G385" s="14"/>
      <c r="H385" s="14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</row>
    <row r="386" ht="18.75" customHeight="1">
      <c r="A386" s="14"/>
      <c r="B386" s="14"/>
      <c r="C386" s="8"/>
      <c r="D386" s="14"/>
      <c r="E386" s="14"/>
      <c r="F386" s="14"/>
      <c r="G386" s="14"/>
      <c r="H386" s="14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</row>
    <row r="387" ht="18.75" customHeight="1">
      <c r="A387" s="14"/>
      <c r="B387" s="14"/>
      <c r="C387" s="8"/>
      <c r="D387" s="14"/>
      <c r="E387" s="14"/>
      <c r="F387" s="14"/>
      <c r="G387" s="14"/>
      <c r="H387" s="14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</row>
    <row r="388" ht="18.75" customHeight="1">
      <c r="A388" s="14"/>
      <c r="B388" s="14"/>
      <c r="C388" s="8"/>
      <c r="D388" s="14"/>
      <c r="E388" s="14"/>
      <c r="F388" s="14"/>
      <c r="G388" s="14"/>
      <c r="H388" s="14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</row>
    <row r="389" ht="18.75" customHeight="1">
      <c r="A389" s="14"/>
      <c r="B389" s="14"/>
      <c r="C389" s="8"/>
      <c r="D389" s="14"/>
      <c r="E389" s="14"/>
      <c r="F389" s="14"/>
      <c r="G389" s="14"/>
      <c r="H389" s="14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</row>
    <row r="390" ht="18.75" customHeight="1">
      <c r="A390" s="14"/>
      <c r="B390" s="14"/>
      <c r="C390" s="8"/>
      <c r="D390" s="14"/>
      <c r="E390" s="14"/>
      <c r="F390" s="14"/>
      <c r="G390" s="14"/>
      <c r="H390" s="14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</row>
    <row r="391" ht="18.75" customHeight="1">
      <c r="A391" s="14"/>
      <c r="B391" s="14"/>
      <c r="C391" s="8"/>
      <c r="D391" s="14"/>
      <c r="E391" s="14"/>
      <c r="F391" s="14"/>
      <c r="G391" s="14"/>
      <c r="H391" s="14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</row>
    <row r="392" ht="18.75" customHeight="1">
      <c r="A392" s="14"/>
      <c r="B392" s="14"/>
      <c r="C392" s="8"/>
      <c r="D392" s="14"/>
      <c r="E392" s="14"/>
      <c r="F392" s="14"/>
      <c r="G392" s="14"/>
      <c r="H392" s="14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</row>
    <row r="393" ht="18.75" customHeight="1">
      <c r="A393" s="14"/>
      <c r="B393" s="14"/>
      <c r="C393" s="8"/>
      <c r="D393" s="14"/>
      <c r="E393" s="14"/>
      <c r="F393" s="14"/>
      <c r="G393" s="14"/>
      <c r="H393" s="14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</row>
    <row r="394" ht="18.75" customHeight="1">
      <c r="A394" s="14"/>
      <c r="B394" s="14"/>
      <c r="C394" s="8"/>
      <c r="D394" s="14"/>
      <c r="E394" s="14"/>
      <c r="F394" s="14"/>
      <c r="G394" s="14"/>
      <c r="H394" s="14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</row>
    <row r="395" ht="18.75" customHeight="1">
      <c r="A395" s="14"/>
      <c r="B395" s="14"/>
      <c r="C395" s="8"/>
      <c r="D395" s="14"/>
      <c r="E395" s="14"/>
      <c r="F395" s="14"/>
      <c r="G395" s="14"/>
      <c r="H395" s="14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</row>
    <row r="396" ht="18.75" customHeight="1">
      <c r="A396" s="14"/>
      <c r="B396" s="14"/>
      <c r="C396" s="8"/>
      <c r="D396" s="14"/>
      <c r="E396" s="14"/>
      <c r="F396" s="14"/>
      <c r="G396" s="14"/>
      <c r="H396" s="14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</row>
    <row r="397" ht="18.75" customHeight="1">
      <c r="A397" s="14"/>
      <c r="B397" s="14"/>
      <c r="C397" s="8"/>
      <c r="D397" s="14"/>
      <c r="E397" s="14"/>
      <c r="F397" s="14"/>
      <c r="G397" s="14"/>
      <c r="H397" s="14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</row>
    <row r="398" ht="18.75" customHeight="1">
      <c r="A398" s="14"/>
      <c r="B398" s="14"/>
      <c r="C398" s="8"/>
      <c r="D398" s="14"/>
      <c r="E398" s="14"/>
      <c r="F398" s="14"/>
      <c r="G398" s="14"/>
      <c r="H398" s="14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</row>
    <row r="399" ht="18.75" customHeight="1">
      <c r="A399" s="14"/>
      <c r="B399" s="14"/>
      <c r="C399" s="8"/>
      <c r="D399" s="14"/>
      <c r="E399" s="14"/>
      <c r="F399" s="14"/>
      <c r="G399" s="14"/>
      <c r="H399" s="14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</row>
    <row r="400" ht="18.75" customHeight="1">
      <c r="A400" s="14"/>
      <c r="B400" s="14"/>
      <c r="C400" s="8"/>
      <c r="D400" s="14"/>
      <c r="E400" s="14"/>
      <c r="F400" s="14"/>
      <c r="G400" s="14"/>
      <c r="H400" s="14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</row>
    <row r="401" ht="18.75" customHeight="1">
      <c r="A401" s="14"/>
      <c r="B401" s="14"/>
      <c r="C401" s="8"/>
      <c r="D401" s="14"/>
      <c r="E401" s="14"/>
      <c r="F401" s="14"/>
      <c r="G401" s="14"/>
      <c r="H401" s="14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</row>
    <row r="402" ht="18.75" customHeight="1">
      <c r="A402" s="14"/>
      <c r="B402" s="14"/>
      <c r="C402" s="8"/>
      <c r="D402" s="14"/>
      <c r="E402" s="14"/>
      <c r="F402" s="14"/>
      <c r="G402" s="14"/>
      <c r="H402" s="14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</row>
    <row r="403" ht="18.75" customHeight="1">
      <c r="A403" s="14"/>
      <c r="B403" s="14"/>
      <c r="C403" s="8"/>
      <c r="D403" s="14"/>
      <c r="E403" s="14"/>
      <c r="F403" s="14"/>
      <c r="G403" s="14"/>
      <c r="H403" s="14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</row>
    <row r="404" ht="18.75" customHeight="1">
      <c r="A404" s="14"/>
      <c r="B404" s="14"/>
      <c r="C404" s="8"/>
      <c r="D404" s="14"/>
      <c r="E404" s="14"/>
      <c r="F404" s="14"/>
      <c r="G404" s="14"/>
      <c r="H404" s="14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</row>
    <row r="405" ht="18.75" customHeight="1">
      <c r="A405" s="14"/>
      <c r="B405" s="14"/>
      <c r="C405" s="8"/>
      <c r="D405" s="14"/>
      <c r="E405" s="14"/>
      <c r="F405" s="14"/>
      <c r="G405" s="14"/>
      <c r="H405" s="14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</row>
    <row r="406" ht="18.75" customHeight="1">
      <c r="A406" s="14"/>
      <c r="B406" s="14"/>
      <c r="C406" s="8"/>
      <c r="D406" s="14"/>
      <c r="E406" s="14"/>
      <c r="F406" s="14"/>
      <c r="G406" s="14"/>
      <c r="H406" s="14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</row>
    <row r="407" ht="18.75" customHeight="1">
      <c r="A407" s="14"/>
      <c r="B407" s="14"/>
      <c r="C407" s="8"/>
      <c r="D407" s="14"/>
      <c r="E407" s="14"/>
      <c r="F407" s="14"/>
      <c r="G407" s="14"/>
      <c r="H407" s="14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</row>
    <row r="408" ht="18.75" customHeight="1">
      <c r="A408" s="14"/>
      <c r="B408" s="14"/>
      <c r="C408" s="8"/>
      <c r="D408" s="14"/>
      <c r="E408" s="14"/>
      <c r="F408" s="14"/>
      <c r="G408" s="14"/>
      <c r="H408" s="14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</row>
    <row r="409" ht="18.75" customHeight="1">
      <c r="A409" s="14"/>
      <c r="B409" s="14"/>
      <c r="C409" s="8"/>
      <c r="D409" s="14"/>
      <c r="E409" s="14"/>
      <c r="F409" s="14"/>
      <c r="G409" s="14"/>
      <c r="H409" s="14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</row>
    <row r="410" ht="18.75" customHeight="1">
      <c r="A410" s="14"/>
      <c r="B410" s="14"/>
      <c r="C410" s="8"/>
      <c r="D410" s="14"/>
      <c r="E410" s="14"/>
      <c r="F410" s="14"/>
      <c r="G410" s="14"/>
      <c r="H410" s="14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</row>
    <row r="411" ht="18.75" customHeight="1">
      <c r="A411" s="14"/>
      <c r="B411" s="14"/>
      <c r="C411" s="8"/>
      <c r="D411" s="14"/>
      <c r="E411" s="14"/>
      <c r="F411" s="14"/>
      <c r="G411" s="14"/>
      <c r="H411" s="14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</row>
    <row r="412" ht="18.75" customHeight="1">
      <c r="A412" s="14"/>
      <c r="B412" s="14"/>
      <c r="C412" s="8"/>
      <c r="D412" s="14"/>
      <c r="E412" s="14"/>
      <c r="F412" s="14"/>
      <c r="G412" s="14"/>
      <c r="H412" s="14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</row>
    <row r="413" ht="18.75" customHeight="1">
      <c r="A413" s="14"/>
      <c r="B413" s="14"/>
      <c r="C413" s="8"/>
      <c r="D413" s="14"/>
      <c r="E413" s="14"/>
      <c r="F413" s="14"/>
      <c r="G413" s="14"/>
      <c r="H413" s="14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</row>
    <row r="414" ht="18.75" customHeight="1">
      <c r="A414" s="14"/>
      <c r="B414" s="14"/>
      <c r="C414" s="8"/>
      <c r="D414" s="14"/>
      <c r="E414" s="14"/>
      <c r="F414" s="14"/>
      <c r="G414" s="14"/>
      <c r="H414" s="14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</row>
    <row r="415" ht="18.75" customHeight="1">
      <c r="A415" s="14"/>
      <c r="B415" s="14"/>
      <c r="C415" s="8"/>
      <c r="D415" s="14"/>
      <c r="E415" s="14"/>
      <c r="F415" s="14"/>
      <c r="G415" s="14"/>
      <c r="H415" s="14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</row>
    <row r="416" ht="18.75" customHeight="1">
      <c r="A416" s="14"/>
      <c r="B416" s="14"/>
      <c r="C416" s="8"/>
      <c r="D416" s="14"/>
      <c r="E416" s="14"/>
      <c r="F416" s="14"/>
      <c r="G416" s="14"/>
      <c r="H416" s="14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</row>
    <row r="417" ht="18.75" customHeight="1">
      <c r="A417" s="14"/>
      <c r="B417" s="14"/>
      <c r="C417" s="8"/>
      <c r="D417" s="14"/>
      <c r="E417" s="14"/>
      <c r="F417" s="14"/>
      <c r="G417" s="14"/>
      <c r="H417" s="14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</row>
    <row r="418" ht="18.75" customHeight="1">
      <c r="A418" s="14"/>
      <c r="B418" s="14"/>
      <c r="C418" s="8"/>
      <c r="D418" s="14"/>
      <c r="E418" s="14"/>
      <c r="F418" s="14"/>
      <c r="G418" s="14"/>
      <c r="H418" s="14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</row>
    <row r="419" ht="18.75" customHeight="1">
      <c r="A419" s="14"/>
      <c r="B419" s="14"/>
      <c r="C419" s="8"/>
      <c r="D419" s="14"/>
      <c r="E419" s="14"/>
      <c r="F419" s="14"/>
      <c r="G419" s="14"/>
      <c r="H419" s="14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</row>
    <row r="420" ht="18.75" customHeight="1">
      <c r="A420" s="14"/>
      <c r="B420" s="14"/>
      <c r="C420" s="8"/>
      <c r="D420" s="14"/>
      <c r="E420" s="14"/>
      <c r="F420" s="14"/>
      <c r="G420" s="14"/>
      <c r="H420" s="14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</row>
    <row r="421" ht="18.75" customHeight="1">
      <c r="A421" s="14"/>
      <c r="B421" s="14"/>
      <c r="C421" s="8"/>
      <c r="D421" s="14"/>
      <c r="E421" s="14"/>
      <c r="F421" s="14"/>
      <c r="G421" s="14"/>
      <c r="H421" s="14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</row>
    <row r="422" ht="18.75" customHeight="1">
      <c r="A422" s="14"/>
      <c r="B422" s="14"/>
      <c r="C422" s="8"/>
      <c r="D422" s="14"/>
      <c r="E422" s="14"/>
      <c r="F422" s="14"/>
      <c r="G422" s="14"/>
      <c r="H422" s="14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</row>
    <row r="423" ht="18.75" customHeight="1">
      <c r="A423" s="14"/>
      <c r="B423" s="14"/>
      <c r="C423" s="8"/>
      <c r="D423" s="14"/>
      <c r="E423" s="14"/>
      <c r="F423" s="14"/>
      <c r="G423" s="14"/>
      <c r="H423" s="14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</row>
    <row r="424" ht="18.75" customHeight="1">
      <c r="A424" s="14"/>
      <c r="B424" s="14"/>
      <c r="C424" s="8"/>
      <c r="D424" s="14"/>
      <c r="E424" s="14"/>
      <c r="F424" s="14"/>
      <c r="G424" s="14"/>
      <c r="H424" s="14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</row>
    <row r="425" ht="18.75" customHeight="1">
      <c r="A425" s="14"/>
      <c r="B425" s="14"/>
      <c r="C425" s="8"/>
      <c r="D425" s="14"/>
      <c r="E425" s="14"/>
      <c r="F425" s="14"/>
      <c r="G425" s="14"/>
      <c r="H425" s="14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</row>
    <row r="426" ht="18.75" customHeight="1">
      <c r="A426" s="14"/>
      <c r="B426" s="14"/>
      <c r="C426" s="8"/>
      <c r="D426" s="14"/>
      <c r="E426" s="14"/>
      <c r="F426" s="14"/>
      <c r="G426" s="14"/>
      <c r="H426" s="14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</row>
    <row r="427" ht="18.75" customHeight="1">
      <c r="A427" s="14"/>
      <c r="B427" s="14"/>
      <c r="C427" s="8"/>
      <c r="D427" s="14"/>
      <c r="E427" s="14"/>
      <c r="F427" s="14"/>
      <c r="G427" s="14"/>
      <c r="H427" s="14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</row>
    <row r="428" ht="18.75" customHeight="1">
      <c r="A428" s="14"/>
      <c r="B428" s="14"/>
      <c r="C428" s="8"/>
      <c r="D428" s="14"/>
      <c r="E428" s="14"/>
      <c r="F428" s="14"/>
      <c r="G428" s="14"/>
      <c r="H428" s="14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</row>
    <row r="429" ht="18.75" customHeight="1">
      <c r="A429" s="14"/>
      <c r="B429" s="14"/>
      <c r="C429" s="8"/>
      <c r="D429" s="14"/>
      <c r="E429" s="14"/>
      <c r="F429" s="14"/>
      <c r="G429" s="14"/>
      <c r="H429" s="14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</row>
    <row r="430" ht="18.75" customHeight="1">
      <c r="A430" s="14"/>
      <c r="B430" s="14"/>
      <c r="C430" s="8"/>
      <c r="D430" s="14"/>
      <c r="E430" s="14"/>
      <c r="F430" s="14"/>
      <c r="G430" s="14"/>
      <c r="H430" s="14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</row>
    <row r="431" ht="18.75" customHeight="1">
      <c r="A431" s="14"/>
      <c r="B431" s="14"/>
      <c r="C431" s="8"/>
      <c r="D431" s="14"/>
      <c r="E431" s="14"/>
      <c r="F431" s="14"/>
      <c r="G431" s="14"/>
      <c r="H431" s="14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</row>
    <row r="432" ht="18.75" customHeight="1">
      <c r="A432" s="14"/>
      <c r="B432" s="14"/>
      <c r="C432" s="8"/>
      <c r="D432" s="14"/>
      <c r="E432" s="14"/>
      <c r="F432" s="14"/>
      <c r="G432" s="14"/>
      <c r="H432" s="14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</row>
    <row r="433" ht="18.75" customHeight="1">
      <c r="A433" s="14"/>
      <c r="B433" s="14"/>
      <c r="C433" s="8"/>
      <c r="D433" s="14"/>
      <c r="E433" s="14"/>
      <c r="F433" s="14"/>
      <c r="G433" s="14"/>
      <c r="H433" s="14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</row>
    <row r="434" ht="18.75" customHeight="1">
      <c r="A434" s="14"/>
      <c r="B434" s="14"/>
      <c r="C434" s="8"/>
      <c r="D434" s="14"/>
      <c r="E434" s="14"/>
      <c r="F434" s="14"/>
      <c r="G434" s="14"/>
      <c r="H434" s="14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</row>
    <row r="435" ht="18.75" customHeight="1">
      <c r="A435" s="14"/>
      <c r="B435" s="14"/>
      <c r="C435" s="8"/>
      <c r="D435" s="14"/>
      <c r="E435" s="14"/>
      <c r="F435" s="14"/>
      <c r="G435" s="14"/>
      <c r="H435" s="14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</row>
    <row r="436" ht="18.75" customHeight="1">
      <c r="A436" s="14"/>
      <c r="B436" s="14"/>
      <c r="C436" s="8"/>
      <c r="D436" s="14"/>
      <c r="E436" s="14"/>
      <c r="F436" s="14"/>
      <c r="G436" s="14"/>
      <c r="H436" s="14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</row>
    <row r="437" ht="18.75" customHeight="1">
      <c r="A437" s="14"/>
      <c r="B437" s="14"/>
      <c r="C437" s="8"/>
      <c r="D437" s="14"/>
      <c r="E437" s="14"/>
      <c r="F437" s="14"/>
      <c r="G437" s="14"/>
      <c r="H437" s="14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</row>
    <row r="438" ht="18.75" customHeight="1">
      <c r="A438" s="14"/>
      <c r="B438" s="14"/>
      <c r="C438" s="8"/>
      <c r="D438" s="14"/>
      <c r="E438" s="14"/>
      <c r="F438" s="14"/>
      <c r="G438" s="14"/>
      <c r="H438" s="14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</row>
    <row r="439" ht="18.75" customHeight="1">
      <c r="A439" s="14"/>
      <c r="B439" s="14"/>
      <c r="C439" s="8"/>
      <c r="D439" s="14"/>
      <c r="E439" s="14"/>
      <c r="F439" s="14"/>
      <c r="G439" s="14"/>
      <c r="H439" s="14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</row>
    <row r="440" ht="18.75" customHeight="1">
      <c r="A440" s="14"/>
      <c r="B440" s="14"/>
      <c r="C440" s="8"/>
      <c r="D440" s="14"/>
      <c r="E440" s="14"/>
      <c r="F440" s="14"/>
      <c r="G440" s="14"/>
      <c r="H440" s="14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</row>
    <row r="441" ht="18.75" customHeight="1">
      <c r="A441" s="14"/>
      <c r="B441" s="14"/>
      <c r="C441" s="8"/>
      <c r="D441" s="14"/>
      <c r="E441" s="14"/>
      <c r="F441" s="14"/>
      <c r="G441" s="14"/>
      <c r="H441" s="14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</row>
    <row r="442" ht="18.75" customHeight="1">
      <c r="A442" s="14"/>
      <c r="B442" s="14"/>
      <c r="C442" s="8"/>
      <c r="D442" s="14"/>
      <c r="E442" s="14"/>
      <c r="F442" s="14"/>
      <c r="G442" s="14"/>
      <c r="H442" s="14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</row>
    <row r="443" ht="18.75" customHeight="1">
      <c r="A443" s="14"/>
      <c r="B443" s="14"/>
      <c r="C443" s="8"/>
      <c r="D443" s="14"/>
      <c r="E443" s="14"/>
      <c r="F443" s="14"/>
      <c r="G443" s="14"/>
      <c r="H443" s="14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</row>
    <row r="444" ht="18.75" customHeight="1">
      <c r="A444" s="14"/>
      <c r="B444" s="14"/>
      <c r="C444" s="8"/>
      <c r="D444" s="14"/>
      <c r="E444" s="14"/>
      <c r="F444" s="14"/>
      <c r="G444" s="14"/>
      <c r="H444" s="14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</row>
    <row r="445" ht="18.75" customHeight="1">
      <c r="A445" s="14"/>
      <c r="B445" s="14"/>
      <c r="C445" s="8"/>
      <c r="D445" s="14"/>
      <c r="E445" s="14"/>
      <c r="F445" s="14"/>
      <c r="G445" s="14"/>
      <c r="H445" s="14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</row>
    <row r="446" ht="18.75" customHeight="1">
      <c r="A446" s="14"/>
      <c r="B446" s="14"/>
      <c r="C446" s="8"/>
      <c r="D446" s="14"/>
      <c r="E446" s="14"/>
      <c r="F446" s="14"/>
      <c r="G446" s="14"/>
      <c r="H446" s="14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</row>
    <row r="447" ht="18.75" customHeight="1">
      <c r="A447" s="14"/>
      <c r="B447" s="14"/>
      <c r="C447" s="8"/>
      <c r="D447" s="14"/>
      <c r="E447" s="14"/>
      <c r="F447" s="14"/>
      <c r="G447" s="14"/>
      <c r="H447" s="14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</row>
    <row r="448" ht="18.75" customHeight="1">
      <c r="A448" s="14"/>
      <c r="B448" s="14"/>
      <c r="C448" s="8"/>
      <c r="D448" s="14"/>
      <c r="E448" s="14"/>
      <c r="F448" s="14"/>
      <c r="G448" s="14"/>
      <c r="H448" s="14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</row>
    <row r="449" ht="18.75" customHeight="1">
      <c r="A449" s="14"/>
      <c r="B449" s="14"/>
      <c r="C449" s="8"/>
      <c r="D449" s="14"/>
      <c r="E449" s="14"/>
      <c r="F449" s="14"/>
      <c r="G449" s="14"/>
      <c r="H449" s="14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</row>
    <row r="450" ht="18.75" customHeight="1">
      <c r="A450" s="14"/>
      <c r="B450" s="14"/>
      <c r="C450" s="8"/>
      <c r="D450" s="14"/>
      <c r="E450" s="14"/>
      <c r="F450" s="14"/>
      <c r="G450" s="14"/>
      <c r="H450" s="14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</row>
    <row r="451" ht="18.75" customHeight="1">
      <c r="A451" s="14"/>
      <c r="B451" s="14"/>
      <c r="C451" s="8"/>
      <c r="D451" s="14"/>
      <c r="E451" s="14"/>
      <c r="F451" s="14"/>
      <c r="G451" s="14"/>
      <c r="H451" s="14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</row>
    <row r="452" ht="18.75" customHeight="1">
      <c r="A452" s="14"/>
      <c r="B452" s="14"/>
      <c r="C452" s="8"/>
      <c r="D452" s="14"/>
      <c r="E452" s="14"/>
      <c r="F452" s="14"/>
      <c r="G452" s="14"/>
      <c r="H452" s="14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</row>
    <row r="453" ht="18.75" customHeight="1">
      <c r="A453" s="14"/>
      <c r="B453" s="14"/>
      <c r="C453" s="8"/>
      <c r="D453" s="14"/>
      <c r="E453" s="14"/>
      <c r="F453" s="14"/>
      <c r="G453" s="14"/>
      <c r="H453" s="14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</row>
    <row r="454" ht="18.75" customHeight="1">
      <c r="A454" s="14"/>
      <c r="B454" s="14"/>
      <c r="C454" s="8"/>
      <c r="D454" s="14"/>
      <c r="E454" s="14"/>
      <c r="F454" s="14"/>
      <c r="G454" s="14"/>
      <c r="H454" s="14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</row>
    <row r="455" ht="18.75" customHeight="1">
      <c r="A455" s="14"/>
      <c r="B455" s="14"/>
      <c r="C455" s="8"/>
      <c r="D455" s="14"/>
      <c r="E455" s="14"/>
      <c r="F455" s="14"/>
      <c r="G455" s="14"/>
      <c r="H455" s="14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</row>
    <row r="456" ht="18.75" customHeight="1">
      <c r="A456" s="14"/>
      <c r="B456" s="14"/>
      <c r="C456" s="8"/>
      <c r="D456" s="14"/>
      <c r="E456" s="14"/>
      <c r="F456" s="14"/>
      <c r="G456" s="14"/>
      <c r="H456" s="14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</row>
    <row r="457" ht="18.75" customHeight="1">
      <c r="A457" s="14"/>
      <c r="B457" s="14"/>
      <c r="C457" s="8"/>
      <c r="D457" s="14"/>
      <c r="E457" s="14"/>
      <c r="F457" s="14"/>
      <c r="G457" s="14"/>
      <c r="H457" s="14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</row>
    <row r="458" ht="18.75" customHeight="1">
      <c r="A458" s="14"/>
      <c r="B458" s="14"/>
      <c r="C458" s="8"/>
      <c r="D458" s="14"/>
      <c r="E458" s="14"/>
      <c r="F458" s="14"/>
      <c r="G458" s="14"/>
      <c r="H458" s="14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</row>
    <row r="459" ht="18.75" customHeight="1">
      <c r="A459" s="14"/>
      <c r="B459" s="14"/>
      <c r="C459" s="8"/>
      <c r="D459" s="14"/>
      <c r="E459" s="14"/>
      <c r="F459" s="14"/>
      <c r="G459" s="14"/>
      <c r="H459" s="14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</row>
    <row r="460" ht="18.75" customHeight="1">
      <c r="A460" s="14"/>
      <c r="B460" s="14"/>
      <c r="C460" s="8"/>
      <c r="D460" s="14"/>
      <c r="E460" s="14"/>
      <c r="F460" s="14"/>
      <c r="G460" s="14"/>
      <c r="H460" s="14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</row>
    <row r="461" ht="18.75" customHeight="1">
      <c r="A461" s="14"/>
      <c r="B461" s="14"/>
      <c r="C461" s="8"/>
      <c r="D461" s="14"/>
      <c r="E461" s="14"/>
      <c r="F461" s="14"/>
      <c r="G461" s="14"/>
      <c r="H461" s="14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</row>
    <row r="462" ht="18.75" customHeight="1">
      <c r="A462" s="14"/>
      <c r="B462" s="14"/>
      <c r="C462" s="8"/>
      <c r="D462" s="14"/>
      <c r="E462" s="14"/>
      <c r="F462" s="14"/>
      <c r="G462" s="14"/>
      <c r="H462" s="14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</row>
    <row r="463" ht="18.75" customHeight="1">
      <c r="A463" s="14"/>
      <c r="B463" s="14"/>
      <c r="C463" s="8"/>
      <c r="D463" s="14"/>
      <c r="E463" s="14"/>
      <c r="F463" s="14"/>
      <c r="G463" s="14"/>
      <c r="H463" s="14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</row>
    <row r="464" ht="18.75" customHeight="1">
      <c r="A464" s="14"/>
      <c r="B464" s="14"/>
      <c r="C464" s="8"/>
      <c r="D464" s="14"/>
      <c r="E464" s="14"/>
      <c r="F464" s="14"/>
      <c r="G464" s="14"/>
      <c r="H464" s="14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</row>
    <row r="465" ht="18.75" customHeight="1">
      <c r="A465" s="14"/>
      <c r="B465" s="14"/>
      <c r="C465" s="8"/>
      <c r="D465" s="14"/>
      <c r="E465" s="14"/>
      <c r="F465" s="14"/>
      <c r="G465" s="14"/>
      <c r="H465" s="14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</row>
    <row r="466" ht="18.75" customHeight="1">
      <c r="A466" s="14"/>
      <c r="B466" s="14"/>
      <c r="C466" s="8"/>
      <c r="D466" s="14"/>
      <c r="E466" s="14"/>
      <c r="F466" s="14"/>
      <c r="G466" s="14"/>
      <c r="H466" s="14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</row>
    <row r="467" ht="18.75" customHeight="1">
      <c r="A467" s="14"/>
      <c r="B467" s="14"/>
      <c r="C467" s="8"/>
      <c r="D467" s="14"/>
      <c r="E467" s="14"/>
      <c r="F467" s="14"/>
      <c r="G467" s="14"/>
      <c r="H467" s="14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</row>
    <row r="468" ht="18.75" customHeight="1">
      <c r="A468" s="14"/>
      <c r="B468" s="14"/>
      <c r="C468" s="8"/>
      <c r="D468" s="14"/>
      <c r="E468" s="14"/>
      <c r="F468" s="14"/>
      <c r="G468" s="14"/>
      <c r="H468" s="14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</row>
    <row r="469" ht="18.75" customHeight="1">
      <c r="A469" s="14"/>
      <c r="B469" s="14"/>
      <c r="C469" s="8"/>
      <c r="D469" s="14"/>
      <c r="E469" s="14"/>
      <c r="F469" s="14"/>
      <c r="G469" s="14"/>
      <c r="H469" s="14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</row>
    <row r="470" ht="18.75" customHeight="1">
      <c r="A470" s="14"/>
      <c r="B470" s="14"/>
      <c r="C470" s="8"/>
      <c r="D470" s="14"/>
      <c r="E470" s="14"/>
      <c r="F470" s="14"/>
      <c r="G470" s="14"/>
      <c r="H470" s="14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</row>
    <row r="471" ht="18.75" customHeight="1">
      <c r="A471" s="14"/>
      <c r="B471" s="14"/>
      <c r="C471" s="8"/>
      <c r="D471" s="14"/>
      <c r="E471" s="14"/>
      <c r="F471" s="14"/>
      <c r="G471" s="14"/>
      <c r="H471" s="14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</row>
    <row r="472" ht="18.75" customHeight="1">
      <c r="A472" s="14"/>
      <c r="B472" s="14"/>
      <c r="C472" s="8"/>
      <c r="D472" s="14"/>
      <c r="E472" s="14"/>
      <c r="F472" s="14"/>
      <c r="G472" s="14"/>
      <c r="H472" s="14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</row>
    <row r="473" ht="18.75" customHeight="1">
      <c r="A473" s="14"/>
      <c r="B473" s="14"/>
      <c r="C473" s="8"/>
      <c r="D473" s="14"/>
      <c r="E473" s="14"/>
      <c r="F473" s="14"/>
      <c r="G473" s="14"/>
      <c r="H473" s="14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</row>
    <row r="474" ht="18.75" customHeight="1">
      <c r="A474" s="14"/>
      <c r="B474" s="14"/>
      <c r="C474" s="8"/>
      <c r="D474" s="14"/>
      <c r="E474" s="14"/>
      <c r="F474" s="14"/>
      <c r="G474" s="14"/>
      <c r="H474" s="14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</row>
    <row r="475" ht="18.75" customHeight="1">
      <c r="A475" s="14"/>
      <c r="B475" s="14"/>
      <c r="C475" s="8"/>
      <c r="D475" s="14"/>
      <c r="E475" s="14"/>
      <c r="F475" s="14"/>
      <c r="G475" s="14"/>
      <c r="H475" s="14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</row>
    <row r="476" ht="18.75" customHeight="1">
      <c r="A476" s="14"/>
      <c r="B476" s="14"/>
      <c r="C476" s="8"/>
      <c r="D476" s="14"/>
      <c r="E476" s="14"/>
      <c r="F476" s="14"/>
      <c r="G476" s="14"/>
      <c r="H476" s="14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</row>
    <row r="477" ht="18.75" customHeight="1">
      <c r="A477" s="14"/>
      <c r="B477" s="14"/>
      <c r="C477" s="8"/>
      <c r="D477" s="14"/>
      <c r="E477" s="14"/>
      <c r="F477" s="14"/>
      <c r="G477" s="14"/>
      <c r="H477" s="14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</row>
    <row r="478" ht="18.75" customHeight="1">
      <c r="A478" s="14"/>
      <c r="B478" s="14"/>
      <c r="C478" s="8"/>
      <c r="D478" s="14"/>
      <c r="E478" s="14"/>
      <c r="F478" s="14"/>
      <c r="G478" s="14"/>
      <c r="H478" s="14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</row>
    <row r="479" ht="18.75" customHeight="1">
      <c r="A479" s="14"/>
      <c r="B479" s="14"/>
      <c r="C479" s="8"/>
      <c r="D479" s="14"/>
      <c r="E479" s="14"/>
      <c r="F479" s="14"/>
      <c r="G479" s="14"/>
      <c r="H479" s="14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</row>
    <row r="480" ht="18.75" customHeight="1">
      <c r="A480" s="14"/>
      <c r="B480" s="14"/>
      <c r="C480" s="8"/>
      <c r="D480" s="14"/>
      <c r="E480" s="14"/>
      <c r="F480" s="14"/>
      <c r="G480" s="14"/>
      <c r="H480" s="14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</row>
    <row r="481" ht="18.75" customHeight="1">
      <c r="A481" s="14"/>
      <c r="B481" s="14"/>
      <c r="C481" s="8"/>
      <c r="D481" s="14"/>
      <c r="E481" s="14"/>
      <c r="F481" s="14"/>
      <c r="G481" s="14"/>
      <c r="H481" s="14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</row>
    <row r="482" ht="18.75" customHeight="1">
      <c r="A482" s="14"/>
      <c r="B482" s="14"/>
      <c r="C482" s="8"/>
      <c r="D482" s="14"/>
      <c r="E482" s="14"/>
      <c r="F482" s="14"/>
      <c r="G482" s="14"/>
      <c r="H482" s="14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</row>
    <row r="483" ht="18.75" customHeight="1">
      <c r="A483" s="14"/>
      <c r="B483" s="14"/>
      <c r="C483" s="8"/>
      <c r="D483" s="14"/>
      <c r="E483" s="14"/>
      <c r="F483" s="14"/>
      <c r="G483" s="14"/>
      <c r="H483" s="14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</row>
    <row r="484" ht="18.75" customHeight="1">
      <c r="A484" s="14"/>
      <c r="B484" s="14"/>
      <c r="C484" s="8"/>
      <c r="D484" s="14"/>
      <c r="E484" s="14"/>
      <c r="F484" s="14"/>
      <c r="G484" s="14"/>
      <c r="H484" s="14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</row>
    <row r="485" ht="18.75" customHeight="1">
      <c r="A485" s="14"/>
      <c r="B485" s="14"/>
      <c r="C485" s="8"/>
      <c r="D485" s="14"/>
      <c r="E485" s="14"/>
      <c r="F485" s="14"/>
      <c r="G485" s="14"/>
      <c r="H485" s="14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</row>
    <row r="486" ht="18.75" customHeight="1">
      <c r="A486" s="14"/>
      <c r="B486" s="14"/>
      <c r="C486" s="8"/>
      <c r="D486" s="14"/>
      <c r="E486" s="14"/>
      <c r="F486" s="14"/>
      <c r="G486" s="14"/>
      <c r="H486" s="14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</row>
    <row r="487" ht="18.75" customHeight="1">
      <c r="A487" s="14"/>
      <c r="B487" s="14"/>
      <c r="C487" s="8"/>
      <c r="D487" s="14"/>
      <c r="E487" s="14"/>
      <c r="F487" s="14"/>
      <c r="G487" s="14"/>
      <c r="H487" s="14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</row>
    <row r="488" ht="18.75" customHeight="1">
      <c r="A488" s="14"/>
      <c r="B488" s="14"/>
      <c r="C488" s="8"/>
      <c r="D488" s="14"/>
      <c r="E488" s="14"/>
      <c r="F488" s="14"/>
      <c r="G488" s="14"/>
      <c r="H488" s="14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</row>
    <row r="489" ht="18.75" customHeight="1">
      <c r="A489" s="14"/>
      <c r="B489" s="14"/>
      <c r="C489" s="8"/>
      <c r="D489" s="14"/>
      <c r="E489" s="14"/>
      <c r="F489" s="14"/>
      <c r="G489" s="14"/>
      <c r="H489" s="14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</row>
    <row r="490" ht="18.75" customHeight="1">
      <c r="A490" s="14"/>
      <c r="B490" s="14"/>
      <c r="C490" s="8"/>
      <c r="D490" s="14"/>
      <c r="E490" s="14"/>
      <c r="F490" s="14"/>
      <c r="G490" s="14"/>
      <c r="H490" s="14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</row>
    <row r="491" ht="18.75" customHeight="1">
      <c r="A491" s="14"/>
      <c r="B491" s="14"/>
      <c r="C491" s="8"/>
      <c r="D491" s="14"/>
      <c r="E491" s="14"/>
      <c r="F491" s="14"/>
      <c r="G491" s="14"/>
      <c r="H491" s="14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</row>
    <row r="492" ht="18.75" customHeight="1">
      <c r="A492" s="14"/>
      <c r="B492" s="14"/>
      <c r="C492" s="8"/>
      <c r="D492" s="14"/>
      <c r="E492" s="14"/>
      <c r="F492" s="14"/>
      <c r="G492" s="14"/>
      <c r="H492" s="14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</row>
    <row r="493" ht="18.75" customHeight="1">
      <c r="A493" s="14"/>
      <c r="B493" s="14"/>
      <c r="C493" s="8"/>
      <c r="D493" s="14"/>
      <c r="E493" s="14"/>
      <c r="F493" s="14"/>
      <c r="G493" s="14"/>
      <c r="H493" s="14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</row>
    <row r="494" ht="18.75" customHeight="1">
      <c r="A494" s="14"/>
      <c r="B494" s="14"/>
      <c r="C494" s="8"/>
      <c r="D494" s="14"/>
      <c r="E494" s="14"/>
      <c r="F494" s="14"/>
      <c r="G494" s="14"/>
      <c r="H494" s="14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</row>
    <row r="495" ht="18.75" customHeight="1">
      <c r="A495" s="14"/>
      <c r="B495" s="14"/>
      <c r="C495" s="8"/>
      <c r="D495" s="14"/>
      <c r="E495" s="14"/>
      <c r="F495" s="14"/>
      <c r="G495" s="14"/>
      <c r="H495" s="14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</row>
    <row r="496" ht="18.75" customHeight="1">
      <c r="A496" s="14"/>
      <c r="B496" s="14"/>
      <c r="C496" s="8"/>
      <c r="D496" s="14"/>
      <c r="E496" s="14"/>
      <c r="F496" s="14"/>
      <c r="G496" s="14"/>
      <c r="H496" s="14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</row>
    <row r="497" ht="18.75" customHeight="1">
      <c r="A497" s="14"/>
      <c r="B497" s="14"/>
      <c r="C497" s="8"/>
      <c r="D497" s="14"/>
      <c r="E497" s="14"/>
      <c r="F497" s="14"/>
      <c r="G497" s="14"/>
      <c r="H497" s="14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</row>
    <row r="498" ht="18.75" customHeight="1">
      <c r="A498" s="14"/>
      <c r="B498" s="14"/>
      <c r="C498" s="8"/>
      <c r="D498" s="14"/>
      <c r="E498" s="14"/>
      <c r="F498" s="14"/>
      <c r="G498" s="14"/>
      <c r="H498" s="14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</row>
    <row r="499" ht="18.75" customHeight="1">
      <c r="A499" s="14"/>
      <c r="B499" s="14"/>
      <c r="C499" s="8"/>
      <c r="D499" s="14"/>
      <c r="E499" s="14"/>
      <c r="F499" s="14"/>
      <c r="G499" s="14"/>
      <c r="H499" s="14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</row>
    <row r="500" ht="18.75" customHeight="1">
      <c r="A500" s="14"/>
      <c r="B500" s="14"/>
      <c r="C500" s="8"/>
      <c r="D500" s="14"/>
      <c r="E500" s="14"/>
      <c r="F500" s="14"/>
      <c r="G500" s="14"/>
      <c r="H500" s="14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</row>
    <row r="501" ht="18.75" customHeight="1">
      <c r="A501" s="14"/>
      <c r="B501" s="14"/>
      <c r="C501" s="8"/>
      <c r="D501" s="14"/>
      <c r="E501" s="14"/>
      <c r="F501" s="14"/>
      <c r="G501" s="14"/>
      <c r="H501" s="14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</row>
    <row r="502" ht="18.75" customHeight="1">
      <c r="A502" s="14"/>
      <c r="B502" s="14"/>
      <c r="C502" s="8"/>
      <c r="D502" s="14"/>
      <c r="E502" s="14"/>
      <c r="F502" s="14"/>
      <c r="G502" s="14"/>
      <c r="H502" s="14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</row>
    <row r="503" ht="18.75" customHeight="1">
      <c r="A503" s="14"/>
      <c r="B503" s="14"/>
      <c r="C503" s="8"/>
      <c r="D503" s="14"/>
      <c r="E503" s="14"/>
      <c r="F503" s="14"/>
      <c r="G503" s="14"/>
      <c r="H503" s="14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</row>
    <row r="504" ht="18.75" customHeight="1">
      <c r="A504" s="14"/>
      <c r="B504" s="14"/>
      <c r="C504" s="8"/>
      <c r="D504" s="14"/>
      <c r="E504" s="14"/>
      <c r="F504" s="14"/>
      <c r="G504" s="14"/>
      <c r="H504" s="14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</row>
    <row r="505" ht="18.75" customHeight="1">
      <c r="A505" s="14"/>
      <c r="B505" s="14"/>
      <c r="C505" s="8"/>
      <c r="D505" s="14"/>
      <c r="E505" s="14"/>
      <c r="F505" s="14"/>
      <c r="G505" s="14"/>
      <c r="H505" s="14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</row>
    <row r="506" ht="18.75" customHeight="1">
      <c r="A506" s="14"/>
      <c r="B506" s="14"/>
      <c r="C506" s="8"/>
      <c r="D506" s="14"/>
      <c r="E506" s="14"/>
      <c r="F506" s="14"/>
      <c r="G506" s="14"/>
      <c r="H506" s="14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</row>
    <row r="507" ht="18.75" customHeight="1">
      <c r="A507" s="14"/>
      <c r="B507" s="14"/>
      <c r="C507" s="8"/>
      <c r="D507" s="14"/>
      <c r="E507" s="14"/>
      <c r="F507" s="14"/>
      <c r="G507" s="14"/>
      <c r="H507" s="14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</row>
    <row r="508" ht="18.75" customHeight="1">
      <c r="A508" s="14"/>
      <c r="B508" s="14"/>
      <c r="C508" s="8"/>
      <c r="D508" s="14"/>
      <c r="E508" s="14"/>
      <c r="F508" s="14"/>
      <c r="G508" s="14"/>
      <c r="H508" s="14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</row>
    <row r="509" ht="18.75" customHeight="1">
      <c r="A509" s="14"/>
      <c r="B509" s="14"/>
      <c r="C509" s="8"/>
      <c r="D509" s="14"/>
      <c r="E509" s="14"/>
      <c r="F509" s="14"/>
      <c r="G509" s="14"/>
      <c r="H509" s="14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</row>
    <row r="510" ht="18.75" customHeight="1">
      <c r="A510" s="14"/>
      <c r="B510" s="14"/>
      <c r="C510" s="8"/>
      <c r="D510" s="14"/>
      <c r="E510" s="14"/>
      <c r="F510" s="14"/>
      <c r="G510" s="14"/>
      <c r="H510" s="14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</row>
    <row r="511" ht="18.75" customHeight="1">
      <c r="A511" s="14"/>
      <c r="B511" s="14"/>
      <c r="C511" s="8"/>
      <c r="D511" s="14"/>
      <c r="E511" s="14"/>
      <c r="F511" s="14"/>
      <c r="G511" s="14"/>
      <c r="H511" s="14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</row>
    <row r="512" ht="18.75" customHeight="1">
      <c r="A512" s="14"/>
      <c r="B512" s="14"/>
      <c r="C512" s="8"/>
      <c r="D512" s="14"/>
      <c r="E512" s="14"/>
      <c r="F512" s="14"/>
      <c r="G512" s="14"/>
      <c r="H512" s="14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</row>
    <row r="513" ht="18.75" customHeight="1">
      <c r="A513" s="14"/>
      <c r="B513" s="14"/>
      <c r="C513" s="8"/>
      <c r="D513" s="14"/>
      <c r="E513" s="14"/>
      <c r="F513" s="14"/>
      <c r="G513" s="14"/>
      <c r="H513" s="14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</row>
    <row r="514" ht="18.75" customHeight="1">
      <c r="A514" s="14"/>
      <c r="B514" s="14"/>
      <c r="C514" s="8"/>
      <c r="D514" s="14"/>
      <c r="E514" s="14"/>
      <c r="F514" s="14"/>
      <c r="G514" s="14"/>
      <c r="H514" s="14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</row>
    <row r="515" ht="18.75" customHeight="1">
      <c r="A515" s="14"/>
      <c r="B515" s="14"/>
      <c r="C515" s="8"/>
      <c r="D515" s="14"/>
      <c r="E515" s="14"/>
      <c r="F515" s="14"/>
      <c r="G515" s="14"/>
      <c r="H515" s="14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</row>
    <row r="516" ht="18.75" customHeight="1">
      <c r="A516" s="14"/>
      <c r="B516" s="14"/>
      <c r="C516" s="8"/>
      <c r="D516" s="14"/>
      <c r="E516" s="14"/>
      <c r="F516" s="14"/>
      <c r="G516" s="14"/>
      <c r="H516" s="14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</row>
    <row r="517" ht="18.75" customHeight="1">
      <c r="A517" s="14"/>
      <c r="B517" s="14"/>
      <c r="C517" s="8"/>
      <c r="D517" s="14"/>
      <c r="E517" s="14"/>
      <c r="F517" s="14"/>
      <c r="G517" s="14"/>
      <c r="H517" s="14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</row>
    <row r="518" ht="18.75" customHeight="1">
      <c r="A518" s="14"/>
      <c r="B518" s="14"/>
      <c r="C518" s="8"/>
      <c r="D518" s="14"/>
      <c r="E518" s="14"/>
      <c r="F518" s="14"/>
      <c r="G518" s="14"/>
      <c r="H518" s="14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</row>
    <row r="519" ht="18.75" customHeight="1">
      <c r="A519" s="14"/>
      <c r="B519" s="14"/>
      <c r="C519" s="8"/>
      <c r="D519" s="14"/>
      <c r="E519" s="14"/>
      <c r="F519" s="14"/>
      <c r="G519" s="14"/>
      <c r="H519" s="14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</row>
    <row r="520" ht="18.75" customHeight="1">
      <c r="A520" s="14"/>
      <c r="B520" s="14"/>
      <c r="C520" s="8"/>
      <c r="D520" s="14"/>
      <c r="E520" s="14"/>
      <c r="F520" s="14"/>
      <c r="G520" s="14"/>
      <c r="H520" s="14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</row>
    <row r="521" ht="18.75" customHeight="1">
      <c r="A521" s="14"/>
      <c r="B521" s="14"/>
      <c r="C521" s="8"/>
      <c r="D521" s="14"/>
      <c r="E521" s="14"/>
      <c r="F521" s="14"/>
      <c r="G521" s="14"/>
      <c r="H521" s="14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</row>
    <row r="522" ht="18.75" customHeight="1">
      <c r="A522" s="14"/>
      <c r="B522" s="14"/>
      <c r="C522" s="8"/>
      <c r="D522" s="14"/>
      <c r="E522" s="14"/>
      <c r="F522" s="14"/>
      <c r="G522" s="14"/>
      <c r="H522" s="14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</row>
    <row r="523" ht="18.75" customHeight="1">
      <c r="A523" s="14"/>
      <c r="B523" s="14"/>
      <c r="C523" s="8"/>
      <c r="D523" s="14"/>
      <c r="E523" s="14"/>
      <c r="F523" s="14"/>
      <c r="G523" s="14"/>
      <c r="H523" s="14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</row>
    <row r="524" ht="18.75" customHeight="1">
      <c r="A524" s="14"/>
      <c r="B524" s="14"/>
      <c r="C524" s="8"/>
      <c r="D524" s="14"/>
      <c r="E524" s="14"/>
      <c r="F524" s="14"/>
      <c r="G524" s="14"/>
      <c r="H524" s="14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</row>
    <row r="525" ht="18.75" customHeight="1">
      <c r="A525" s="14"/>
      <c r="B525" s="14"/>
      <c r="C525" s="8"/>
      <c r="D525" s="14"/>
      <c r="E525" s="14"/>
      <c r="F525" s="14"/>
      <c r="G525" s="14"/>
      <c r="H525" s="14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</row>
    <row r="526" ht="18.75" customHeight="1">
      <c r="A526" s="14"/>
      <c r="B526" s="14"/>
      <c r="C526" s="8"/>
      <c r="D526" s="14"/>
      <c r="E526" s="14"/>
      <c r="F526" s="14"/>
      <c r="G526" s="14"/>
      <c r="H526" s="14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</row>
    <row r="527" ht="18.75" customHeight="1">
      <c r="A527" s="14"/>
      <c r="B527" s="14"/>
      <c r="C527" s="8"/>
      <c r="D527" s="14"/>
      <c r="E527" s="14"/>
      <c r="F527" s="14"/>
      <c r="G527" s="14"/>
      <c r="H527" s="14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</row>
    <row r="528" ht="18.75" customHeight="1">
      <c r="A528" s="14"/>
      <c r="B528" s="14"/>
      <c r="C528" s="8"/>
      <c r="D528" s="14"/>
      <c r="E528" s="14"/>
      <c r="F528" s="14"/>
      <c r="G528" s="14"/>
      <c r="H528" s="14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</row>
    <row r="529" ht="18.75" customHeight="1">
      <c r="A529" s="14"/>
      <c r="B529" s="14"/>
      <c r="C529" s="8"/>
      <c r="D529" s="14"/>
      <c r="E529" s="14"/>
      <c r="F529" s="14"/>
      <c r="G529" s="14"/>
      <c r="H529" s="14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</row>
    <row r="530" ht="18.75" customHeight="1">
      <c r="A530" s="14"/>
      <c r="B530" s="14"/>
      <c r="C530" s="8"/>
      <c r="D530" s="14"/>
      <c r="E530" s="14"/>
      <c r="F530" s="14"/>
      <c r="G530" s="14"/>
      <c r="H530" s="14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</row>
    <row r="531" ht="18.75" customHeight="1">
      <c r="A531" s="14"/>
      <c r="B531" s="14"/>
      <c r="C531" s="8"/>
      <c r="D531" s="14"/>
      <c r="E531" s="14"/>
      <c r="F531" s="14"/>
      <c r="G531" s="14"/>
      <c r="H531" s="14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</row>
    <row r="532" ht="18.75" customHeight="1">
      <c r="A532" s="14"/>
      <c r="B532" s="14"/>
      <c r="C532" s="8"/>
      <c r="D532" s="14"/>
      <c r="E532" s="14"/>
      <c r="F532" s="14"/>
      <c r="G532" s="14"/>
      <c r="H532" s="14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</row>
    <row r="533" ht="18.75" customHeight="1">
      <c r="A533" s="14"/>
      <c r="B533" s="14"/>
      <c r="C533" s="8"/>
      <c r="D533" s="14"/>
      <c r="E533" s="14"/>
      <c r="F533" s="14"/>
      <c r="G533" s="14"/>
      <c r="H533" s="14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</row>
    <row r="534" ht="18.75" customHeight="1">
      <c r="A534" s="14"/>
      <c r="B534" s="14"/>
      <c r="C534" s="8"/>
      <c r="D534" s="14"/>
      <c r="E534" s="14"/>
      <c r="F534" s="14"/>
      <c r="G534" s="14"/>
      <c r="H534" s="14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</row>
    <row r="535" ht="18.75" customHeight="1">
      <c r="A535" s="14"/>
      <c r="B535" s="14"/>
      <c r="C535" s="8"/>
      <c r="D535" s="14"/>
      <c r="E535" s="14"/>
      <c r="F535" s="14"/>
      <c r="G535" s="14"/>
      <c r="H535" s="14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</row>
    <row r="536" ht="18.75" customHeight="1">
      <c r="A536" s="14"/>
      <c r="B536" s="14"/>
      <c r="C536" s="8"/>
      <c r="D536" s="14"/>
      <c r="E536" s="14"/>
      <c r="F536" s="14"/>
      <c r="G536" s="14"/>
      <c r="H536" s="14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</row>
    <row r="537" ht="18.75" customHeight="1">
      <c r="A537" s="14"/>
      <c r="B537" s="14"/>
      <c r="C537" s="8"/>
      <c r="D537" s="14"/>
      <c r="E537" s="14"/>
      <c r="F537" s="14"/>
      <c r="G537" s="14"/>
      <c r="H537" s="14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</row>
    <row r="538" ht="18.75" customHeight="1">
      <c r="A538" s="14"/>
      <c r="B538" s="14"/>
      <c r="C538" s="8"/>
      <c r="D538" s="14"/>
      <c r="E538" s="14"/>
      <c r="F538" s="14"/>
      <c r="G538" s="14"/>
      <c r="H538" s="14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</row>
    <row r="539" ht="18.75" customHeight="1">
      <c r="A539" s="14"/>
      <c r="B539" s="14"/>
      <c r="C539" s="8"/>
      <c r="D539" s="14"/>
      <c r="E539" s="14"/>
      <c r="F539" s="14"/>
      <c r="G539" s="14"/>
      <c r="H539" s="14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</row>
    <row r="540" ht="18.75" customHeight="1">
      <c r="A540" s="14"/>
      <c r="B540" s="14"/>
      <c r="C540" s="8"/>
      <c r="D540" s="14"/>
      <c r="E540" s="14"/>
      <c r="F540" s="14"/>
      <c r="G540" s="14"/>
      <c r="H540" s="14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</row>
    <row r="541" ht="18.75" customHeight="1">
      <c r="A541" s="14"/>
      <c r="B541" s="14"/>
      <c r="C541" s="8"/>
      <c r="D541" s="14"/>
      <c r="E541" s="14"/>
      <c r="F541" s="14"/>
      <c r="G541" s="14"/>
      <c r="H541" s="14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</row>
    <row r="542" ht="18.75" customHeight="1">
      <c r="A542" s="14"/>
      <c r="B542" s="14"/>
      <c r="C542" s="8"/>
      <c r="D542" s="14"/>
      <c r="E542" s="14"/>
      <c r="F542" s="14"/>
      <c r="G542" s="14"/>
      <c r="H542" s="14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</row>
    <row r="543" ht="18.75" customHeight="1">
      <c r="A543" s="14"/>
      <c r="B543" s="14"/>
      <c r="C543" s="8"/>
      <c r="D543" s="14"/>
      <c r="E543" s="14"/>
      <c r="F543" s="14"/>
      <c r="G543" s="14"/>
      <c r="H543" s="14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</row>
    <row r="544" ht="18.75" customHeight="1">
      <c r="A544" s="14"/>
      <c r="B544" s="14"/>
      <c r="C544" s="8"/>
      <c r="D544" s="14"/>
      <c r="E544" s="14"/>
      <c r="F544" s="14"/>
      <c r="G544" s="14"/>
      <c r="H544" s="14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</row>
    <row r="545" ht="18.75" customHeight="1">
      <c r="A545" s="14"/>
      <c r="B545" s="14"/>
      <c r="C545" s="8"/>
      <c r="D545" s="14"/>
      <c r="E545" s="14"/>
      <c r="F545" s="14"/>
      <c r="G545" s="14"/>
      <c r="H545" s="14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</row>
    <row r="546" ht="18.75" customHeight="1">
      <c r="A546" s="14"/>
      <c r="B546" s="14"/>
      <c r="C546" s="8"/>
      <c r="D546" s="14"/>
      <c r="E546" s="14"/>
      <c r="F546" s="14"/>
      <c r="G546" s="14"/>
      <c r="H546" s="14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</row>
    <row r="547" ht="18.75" customHeight="1">
      <c r="A547" s="14"/>
      <c r="B547" s="14"/>
      <c r="C547" s="8"/>
      <c r="D547" s="14"/>
      <c r="E547" s="14"/>
      <c r="F547" s="14"/>
      <c r="G547" s="14"/>
      <c r="H547" s="14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</row>
    <row r="548" ht="18.75" customHeight="1">
      <c r="A548" s="14"/>
      <c r="B548" s="14"/>
      <c r="C548" s="8"/>
      <c r="D548" s="14"/>
      <c r="E548" s="14"/>
      <c r="F548" s="14"/>
      <c r="G548" s="14"/>
      <c r="H548" s="14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</row>
    <row r="549" ht="18.75" customHeight="1">
      <c r="A549" s="14"/>
      <c r="B549" s="14"/>
      <c r="C549" s="8"/>
      <c r="D549" s="14"/>
      <c r="E549" s="14"/>
      <c r="F549" s="14"/>
      <c r="G549" s="14"/>
      <c r="H549" s="14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</row>
    <row r="550" ht="18.75" customHeight="1">
      <c r="A550" s="14"/>
      <c r="B550" s="14"/>
      <c r="C550" s="8"/>
      <c r="D550" s="14"/>
      <c r="E550" s="14"/>
      <c r="F550" s="14"/>
      <c r="G550" s="14"/>
      <c r="H550" s="14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</row>
    <row r="551" ht="18.75" customHeight="1">
      <c r="A551" s="14"/>
      <c r="B551" s="14"/>
      <c r="C551" s="8"/>
      <c r="D551" s="14"/>
      <c r="E551" s="14"/>
      <c r="F551" s="14"/>
      <c r="G551" s="14"/>
      <c r="H551" s="14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</row>
    <row r="552" ht="18.75" customHeight="1">
      <c r="A552" s="14"/>
      <c r="B552" s="14"/>
      <c r="C552" s="8"/>
      <c r="D552" s="14"/>
      <c r="E552" s="14"/>
      <c r="F552" s="14"/>
      <c r="G552" s="14"/>
      <c r="H552" s="14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</row>
    <row r="553" ht="18.75" customHeight="1">
      <c r="A553" s="14"/>
      <c r="B553" s="14"/>
      <c r="C553" s="8"/>
      <c r="D553" s="14"/>
      <c r="E553" s="14"/>
      <c r="F553" s="14"/>
      <c r="G553" s="14"/>
      <c r="H553" s="14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</row>
    <row r="554" ht="18.75" customHeight="1">
      <c r="A554" s="14"/>
      <c r="B554" s="14"/>
      <c r="C554" s="8"/>
      <c r="D554" s="14"/>
      <c r="E554" s="14"/>
      <c r="F554" s="14"/>
      <c r="G554" s="14"/>
      <c r="H554" s="14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</row>
    <row r="555" ht="18.75" customHeight="1">
      <c r="A555" s="14"/>
      <c r="B555" s="14"/>
      <c r="C555" s="8"/>
      <c r="D555" s="14"/>
      <c r="E555" s="14"/>
      <c r="F555" s="14"/>
      <c r="G555" s="14"/>
      <c r="H555" s="14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</row>
    <row r="556" ht="18.75" customHeight="1">
      <c r="A556" s="14"/>
      <c r="B556" s="14"/>
      <c r="C556" s="8"/>
      <c r="D556" s="14"/>
      <c r="E556" s="14"/>
      <c r="F556" s="14"/>
      <c r="G556" s="14"/>
      <c r="H556" s="14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</row>
    <row r="557" ht="18.75" customHeight="1">
      <c r="A557" s="14"/>
      <c r="B557" s="14"/>
      <c r="C557" s="8"/>
      <c r="D557" s="14"/>
      <c r="E557" s="14"/>
      <c r="F557" s="14"/>
      <c r="G557" s="14"/>
      <c r="H557" s="14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</row>
    <row r="558" ht="18.75" customHeight="1">
      <c r="A558" s="14"/>
      <c r="B558" s="14"/>
      <c r="C558" s="8"/>
      <c r="D558" s="14"/>
      <c r="E558" s="14"/>
      <c r="F558" s="14"/>
      <c r="G558" s="14"/>
      <c r="H558" s="14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</row>
    <row r="559" ht="18.75" customHeight="1">
      <c r="A559" s="14"/>
      <c r="B559" s="14"/>
      <c r="C559" s="8"/>
      <c r="D559" s="14"/>
      <c r="E559" s="14"/>
      <c r="F559" s="14"/>
      <c r="G559" s="14"/>
      <c r="H559" s="14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</row>
    <row r="560" ht="18.75" customHeight="1">
      <c r="A560" s="14"/>
      <c r="B560" s="14"/>
      <c r="C560" s="8"/>
      <c r="D560" s="14"/>
      <c r="E560" s="14"/>
      <c r="F560" s="14"/>
      <c r="G560" s="14"/>
      <c r="H560" s="14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</row>
    <row r="561" ht="18.75" customHeight="1">
      <c r="A561" s="14"/>
      <c r="B561" s="14"/>
      <c r="C561" s="8"/>
      <c r="D561" s="14"/>
      <c r="E561" s="14"/>
      <c r="F561" s="14"/>
      <c r="G561" s="14"/>
      <c r="H561" s="14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</row>
    <row r="562" ht="18.75" customHeight="1">
      <c r="A562" s="14"/>
      <c r="B562" s="14"/>
      <c r="C562" s="8"/>
      <c r="D562" s="14"/>
      <c r="E562" s="14"/>
      <c r="F562" s="14"/>
      <c r="G562" s="14"/>
      <c r="H562" s="14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</row>
    <row r="563" ht="18.75" customHeight="1">
      <c r="A563" s="14"/>
      <c r="B563" s="14"/>
      <c r="C563" s="8"/>
      <c r="D563" s="14"/>
      <c r="E563" s="14"/>
      <c r="F563" s="14"/>
      <c r="G563" s="14"/>
      <c r="H563" s="14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</row>
    <row r="564" ht="18.75" customHeight="1">
      <c r="A564" s="14"/>
      <c r="B564" s="14"/>
      <c r="C564" s="8"/>
      <c r="D564" s="14"/>
      <c r="E564" s="14"/>
      <c r="F564" s="14"/>
      <c r="G564" s="14"/>
      <c r="H564" s="14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</row>
    <row r="565" ht="18.75" customHeight="1">
      <c r="A565" s="14"/>
      <c r="B565" s="14"/>
      <c r="C565" s="8"/>
      <c r="D565" s="14"/>
      <c r="E565" s="14"/>
      <c r="F565" s="14"/>
      <c r="G565" s="14"/>
      <c r="H565" s="14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</row>
    <row r="566" ht="18.75" customHeight="1">
      <c r="A566" s="14"/>
      <c r="B566" s="14"/>
      <c r="C566" s="8"/>
      <c r="D566" s="14"/>
      <c r="E566" s="14"/>
      <c r="F566" s="14"/>
      <c r="G566" s="14"/>
      <c r="H566" s="14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</row>
    <row r="567" ht="18.75" customHeight="1">
      <c r="A567" s="14"/>
      <c r="B567" s="14"/>
      <c r="C567" s="8"/>
      <c r="D567" s="14"/>
      <c r="E567" s="14"/>
      <c r="F567" s="14"/>
      <c r="G567" s="14"/>
      <c r="H567" s="14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</row>
    <row r="568" ht="18.75" customHeight="1">
      <c r="A568" s="14"/>
      <c r="B568" s="14"/>
      <c r="C568" s="8"/>
      <c r="D568" s="14"/>
      <c r="E568" s="14"/>
      <c r="F568" s="14"/>
      <c r="G568" s="14"/>
      <c r="H568" s="14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</row>
    <row r="569" ht="18.75" customHeight="1">
      <c r="A569" s="14"/>
      <c r="B569" s="14"/>
      <c r="C569" s="8"/>
      <c r="D569" s="14"/>
      <c r="E569" s="14"/>
      <c r="F569" s="14"/>
      <c r="G569" s="14"/>
      <c r="H569" s="14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</row>
    <row r="570" ht="18.75" customHeight="1">
      <c r="A570" s="14"/>
      <c r="B570" s="14"/>
      <c r="C570" s="8"/>
      <c r="D570" s="14"/>
      <c r="E570" s="14"/>
      <c r="F570" s="14"/>
      <c r="G570" s="14"/>
      <c r="H570" s="14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</row>
    <row r="571" ht="18.75" customHeight="1">
      <c r="A571" s="14"/>
      <c r="B571" s="14"/>
      <c r="C571" s="8"/>
      <c r="D571" s="14"/>
      <c r="E571" s="14"/>
      <c r="F571" s="14"/>
      <c r="G571" s="14"/>
      <c r="H571" s="14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</row>
    <row r="572" ht="18.75" customHeight="1">
      <c r="A572" s="14"/>
      <c r="B572" s="14"/>
      <c r="C572" s="8"/>
      <c r="D572" s="14"/>
      <c r="E572" s="14"/>
      <c r="F572" s="14"/>
      <c r="G572" s="14"/>
      <c r="H572" s="14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</row>
    <row r="573" ht="18.75" customHeight="1">
      <c r="A573" s="14"/>
      <c r="B573" s="14"/>
      <c r="C573" s="8"/>
      <c r="D573" s="14"/>
      <c r="E573" s="14"/>
      <c r="F573" s="14"/>
      <c r="G573" s="14"/>
      <c r="H573" s="14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</row>
    <row r="574" ht="18.75" customHeight="1">
      <c r="A574" s="14"/>
      <c r="B574" s="14"/>
      <c r="C574" s="8"/>
      <c r="D574" s="14"/>
      <c r="E574" s="14"/>
      <c r="F574" s="14"/>
      <c r="G574" s="14"/>
      <c r="H574" s="14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</row>
    <row r="575" ht="18.75" customHeight="1">
      <c r="A575" s="14"/>
      <c r="B575" s="14"/>
      <c r="C575" s="8"/>
      <c r="D575" s="14"/>
      <c r="E575" s="14"/>
      <c r="F575" s="14"/>
      <c r="G575" s="14"/>
      <c r="H575" s="14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</row>
    <row r="576" ht="18.75" customHeight="1">
      <c r="A576" s="14"/>
      <c r="B576" s="14"/>
      <c r="C576" s="8"/>
      <c r="D576" s="14"/>
      <c r="E576" s="14"/>
      <c r="F576" s="14"/>
      <c r="G576" s="14"/>
      <c r="H576" s="14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</row>
    <row r="577" ht="18.75" customHeight="1">
      <c r="A577" s="14"/>
      <c r="B577" s="14"/>
      <c r="C577" s="8"/>
      <c r="D577" s="14"/>
      <c r="E577" s="14"/>
      <c r="F577" s="14"/>
      <c r="G577" s="14"/>
      <c r="H577" s="14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</row>
    <row r="578" ht="18.75" customHeight="1">
      <c r="A578" s="14"/>
      <c r="B578" s="14"/>
      <c r="C578" s="8"/>
      <c r="D578" s="14"/>
      <c r="E578" s="14"/>
      <c r="F578" s="14"/>
      <c r="G578" s="14"/>
      <c r="H578" s="14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</row>
    <row r="579" ht="18.75" customHeight="1">
      <c r="A579" s="14"/>
      <c r="B579" s="14"/>
      <c r="C579" s="8"/>
      <c r="D579" s="14"/>
      <c r="E579" s="14"/>
      <c r="F579" s="14"/>
      <c r="G579" s="14"/>
      <c r="H579" s="14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</row>
    <row r="580" ht="18.75" customHeight="1">
      <c r="A580" s="14"/>
      <c r="B580" s="14"/>
      <c r="C580" s="8"/>
      <c r="D580" s="14"/>
      <c r="E580" s="14"/>
      <c r="F580" s="14"/>
      <c r="G580" s="14"/>
      <c r="H580" s="14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</row>
    <row r="581" ht="18.75" customHeight="1">
      <c r="A581" s="14"/>
      <c r="B581" s="14"/>
      <c r="C581" s="8"/>
      <c r="D581" s="14"/>
      <c r="E581" s="14"/>
      <c r="F581" s="14"/>
      <c r="G581" s="14"/>
      <c r="H581" s="14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</row>
    <row r="582" ht="18.75" customHeight="1">
      <c r="A582" s="14"/>
      <c r="B582" s="14"/>
      <c r="C582" s="8"/>
      <c r="D582" s="14"/>
      <c r="E582" s="14"/>
      <c r="F582" s="14"/>
      <c r="G582" s="14"/>
      <c r="H582" s="14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</row>
    <row r="583" ht="18.75" customHeight="1">
      <c r="A583" s="14"/>
      <c r="B583" s="14"/>
      <c r="C583" s="8"/>
      <c r="D583" s="14"/>
      <c r="E583" s="14"/>
      <c r="F583" s="14"/>
      <c r="G583" s="14"/>
      <c r="H583" s="14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</row>
    <row r="584" ht="18.75" customHeight="1">
      <c r="A584" s="14"/>
      <c r="B584" s="14"/>
      <c r="C584" s="8"/>
      <c r="D584" s="14"/>
      <c r="E584" s="14"/>
      <c r="F584" s="14"/>
      <c r="G584" s="14"/>
      <c r="H584" s="14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</row>
    <row r="585" ht="18.75" customHeight="1">
      <c r="A585" s="14"/>
      <c r="B585" s="14"/>
      <c r="C585" s="8"/>
      <c r="D585" s="14"/>
      <c r="E585" s="14"/>
      <c r="F585" s="14"/>
      <c r="G585" s="14"/>
      <c r="H585" s="14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</row>
    <row r="586" ht="18.75" customHeight="1">
      <c r="A586" s="14"/>
      <c r="B586" s="14"/>
      <c r="C586" s="8"/>
      <c r="D586" s="14"/>
      <c r="E586" s="14"/>
      <c r="F586" s="14"/>
      <c r="G586" s="14"/>
      <c r="H586" s="14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</row>
    <row r="587" ht="18.75" customHeight="1">
      <c r="A587" s="14"/>
      <c r="B587" s="14"/>
      <c r="C587" s="8"/>
      <c r="D587" s="14"/>
      <c r="E587" s="14"/>
      <c r="F587" s="14"/>
      <c r="G587" s="14"/>
      <c r="H587" s="14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</row>
    <row r="588" ht="18.75" customHeight="1">
      <c r="A588" s="14"/>
      <c r="B588" s="14"/>
      <c r="C588" s="8"/>
      <c r="D588" s="14"/>
      <c r="E588" s="14"/>
      <c r="F588" s="14"/>
      <c r="G588" s="14"/>
      <c r="H588" s="14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</row>
    <row r="589" ht="18.75" customHeight="1">
      <c r="A589" s="14"/>
      <c r="B589" s="14"/>
      <c r="C589" s="8"/>
      <c r="D589" s="14"/>
      <c r="E589" s="14"/>
      <c r="F589" s="14"/>
      <c r="G589" s="14"/>
      <c r="H589" s="14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</row>
    <row r="590" ht="18.75" customHeight="1">
      <c r="A590" s="14"/>
      <c r="B590" s="14"/>
      <c r="C590" s="8"/>
      <c r="D590" s="14"/>
      <c r="E590" s="14"/>
      <c r="F590" s="14"/>
      <c r="G590" s="14"/>
      <c r="H590" s="14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</row>
    <row r="591" ht="18.75" customHeight="1">
      <c r="A591" s="14"/>
      <c r="B591" s="14"/>
      <c r="C591" s="8"/>
      <c r="D591" s="14"/>
      <c r="E591" s="14"/>
      <c r="F591" s="14"/>
      <c r="G591" s="14"/>
      <c r="H591" s="14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</row>
    <row r="592" ht="18.75" customHeight="1">
      <c r="A592" s="14"/>
      <c r="B592" s="14"/>
      <c r="C592" s="8"/>
      <c r="D592" s="14"/>
      <c r="E592" s="14"/>
      <c r="F592" s="14"/>
      <c r="G592" s="14"/>
      <c r="H592" s="14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</row>
    <row r="593" ht="18.75" customHeight="1">
      <c r="A593" s="14"/>
      <c r="B593" s="14"/>
      <c r="C593" s="8"/>
      <c r="D593" s="14"/>
      <c r="E593" s="14"/>
      <c r="F593" s="14"/>
      <c r="G593" s="14"/>
      <c r="H593" s="14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</row>
    <row r="594" ht="18.75" customHeight="1">
      <c r="A594" s="14"/>
      <c r="B594" s="14"/>
      <c r="C594" s="8"/>
      <c r="D594" s="14"/>
      <c r="E594" s="14"/>
      <c r="F594" s="14"/>
      <c r="G594" s="14"/>
      <c r="H594" s="14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</row>
    <row r="595" ht="18.75" customHeight="1">
      <c r="A595" s="14"/>
      <c r="B595" s="14"/>
      <c r="C595" s="8"/>
      <c r="D595" s="14"/>
      <c r="E595" s="14"/>
      <c r="F595" s="14"/>
      <c r="G595" s="14"/>
      <c r="H595" s="14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</row>
    <row r="596" ht="18.75" customHeight="1">
      <c r="A596" s="14"/>
      <c r="B596" s="14"/>
      <c r="C596" s="8"/>
      <c r="D596" s="14"/>
      <c r="E596" s="14"/>
      <c r="F596" s="14"/>
      <c r="G596" s="14"/>
      <c r="H596" s="14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</row>
    <row r="597" ht="18.75" customHeight="1">
      <c r="A597" s="14"/>
      <c r="B597" s="14"/>
      <c r="C597" s="8"/>
      <c r="D597" s="14"/>
      <c r="E597" s="14"/>
      <c r="F597" s="14"/>
      <c r="G597" s="14"/>
      <c r="H597" s="14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</row>
    <row r="598" ht="18.75" customHeight="1">
      <c r="A598" s="14"/>
      <c r="B598" s="14"/>
      <c r="C598" s="8"/>
      <c r="D598" s="14"/>
      <c r="E598" s="14"/>
      <c r="F598" s="14"/>
      <c r="G598" s="14"/>
      <c r="H598" s="14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</row>
    <row r="599" ht="18.75" customHeight="1">
      <c r="A599" s="14"/>
      <c r="B599" s="14"/>
      <c r="C599" s="8"/>
      <c r="D599" s="14"/>
      <c r="E599" s="14"/>
      <c r="F599" s="14"/>
      <c r="G599" s="14"/>
      <c r="H599" s="14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</row>
    <row r="600" ht="18.75" customHeight="1">
      <c r="A600" s="14"/>
      <c r="B600" s="14"/>
      <c r="C600" s="8"/>
      <c r="D600" s="14"/>
      <c r="E600" s="14"/>
      <c r="F600" s="14"/>
      <c r="G600" s="14"/>
      <c r="H600" s="14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</row>
    <row r="601" ht="18.75" customHeight="1">
      <c r="A601" s="14"/>
      <c r="B601" s="14"/>
      <c r="C601" s="8"/>
      <c r="D601" s="14"/>
      <c r="E601" s="14"/>
      <c r="F601" s="14"/>
      <c r="G601" s="14"/>
      <c r="H601" s="14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</row>
    <row r="602" ht="18.75" customHeight="1">
      <c r="A602" s="14"/>
      <c r="B602" s="14"/>
      <c r="C602" s="8"/>
      <c r="D602" s="14"/>
      <c r="E602" s="14"/>
      <c r="F602" s="14"/>
      <c r="G602" s="14"/>
      <c r="H602" s="14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</row>
    <row r="603" ht="18.75" customHeight="1">
      <c r="A603" s="14"/>
      <c r="B603" s="14"/>
      <c r="C603" s="8"/>
      <c r="D603" s="14"/>
      <c r="E603" s="14"/>
      <c r="F603" s="14"/>
      <c r="G603" s="14"/>
      <c r="H603" s="14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</row>
    <row r="604" ht="18.75" customHeight="1">
      <c r="A604" s="14"/>
      <c r="B604" s="14"/>
      <c r="C604" s="8"/>
      <c r="D604" s="14"/>
      <c r="E604" s="14"/>
      <c r="F604" s="14"/>
      <c r="G604" s="14"/>
      <c r="H604" s="14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</row>
    <row r="605" ht="18.75" customHeight="1">
      <c r="A605" s="14"/>
      <c r="B605" s="14"/>
      <c r="C605" s="8"/>
      <c r="D605" s="14"/>
      <c r="E605" s="14"/>
      <c r="F605" s="14"/>
      <c r="G605" s="14"/>
      <c r="H605" s="14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</row>
    <row r="606" ht="18.75" customHeight="1">
      <c r="A606" s="14"/>
      <c r="B606" s="14"/>
      <c r="C606" s="8"/>
      <c r="D606" s="14"/>
      <c r="E606" s="14"/>
      <c r="F606" s="14"/>
      <c r="G606" s="14"/>
      <c r="H606" s="14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</row>
    <row r="607" ht="18.75" customHeight="1">
      <c r="A607" s="14"/>
      <c r="B607" s="14"/>
      <c r="C607" s="8"/>
      <c r="D607" s="14"/>
      <c r="E607" s="14"/>
      <c r="F607" s="14"/>
      <c r="G607" s="14"/>
      <c r="H607" s="14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</row>
    <row r="608" ht="18.75" customHeight="1">
      <c r="A608" s="14"/>
      <c r="B608" s="14"/>
      <c r="C608" s="8"/>
      <c r="D608" s="14"/>
      <c r="E608" s="14"/>
      <c r="F608" s="14"/>
      <c r="G608" s="14"/>
      <c r="H608" s="14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</row>
    <row r="609" ht="18.75" customHeight="1">
      <c r="A609" s="14"/>
      <c r="B609" s="14"/>
      <c r="C609" s="8"/>
      <c r="D609" s="14"/>
      <c r="E609" s="14"/>
      <c r="F609" s="14"/>
      <c r="G609" s="14"/>
      <c r="H609" s="14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</row>
    <row r="610" ht="18.75" customHeight="1">
      <c r="A610" s="14"/>
      <c r="B610" s="14"/>
      <c r="C610" s="8"/>
      <c r="D610" s="14"/>
      <c r="E610" s="14"/>
      <c r="F610" s="14"/>
      <c r="G610" s="14"/>
      <c r="H610" s="14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</row>
    <row r="611" ht="18.75" customHeight="1">
      <c r="A611" s="14"/>
      <c r="B611" s="14"/>
      <c r="C611" s="8"/>
      <c r="D611" s="14"/>
      <c r="E611" s="14"/>
      <c r="F611" s="14"/>
      <c r="G611" s="14"/>
      <c r="H611" s="14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</row>
    <row r="612" ht="18.75" customHeight="1">
      <c r="A612" s="14"/>
      <c r="B612" s="14"/>
      <c r="C612" s="8"/>
      <c r="D612" s="14"/>
      <c r="E612" s="14"/>
      <c r="F612" s="14"/>
      <c r="G612" s="14"/>
      <c r="H612" s="14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</row>
    <row r="613" ht="18.75" customHeight="1">
      <c r="A613" s="14"/>
      <c r="B613" s="14"/>
      <c r="C613" s="8"/>
      <c r="D613" s="14"/>
      <c r="E613" s="14"/>
      <c r="F613" s="14"/>
      <c r="G613" s="14"/>
      <c r="H613" s="14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</row>
    <row r="614" ht="18.75" customHeight="1">
      <c r="A614" s="14"/>
      <c r="B614" s="14"/>
      <c r="C614" s="8"/>
      <c r="D614" s="14"/>
      <c r="E614" s="14"/>
      <c r="F614" s="14"/>
      <c r="G614" s="14"/>
      <c r="H614" s="14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</row>
    <row r="615" ht="18.75" customHeight="1">
      <c r="A615" s="14"/>
      <c r="B615" s="14"/>
      <c r="C615" s="8"/>
      <c r="D615" s="14"/>
      <c r="E615" s="14"/>
      <c r="F615" s="14"/>
      <c r="G615" s="14"/>
      <c r="H615" s="14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</row>
    <row r="616" ht="18.75" customHeight="1">
      <c r="A616" s="14"/>
      <c r="B616" s="14"/>
      <c r="C616" s="8"/>
      <c r="D616" s="14"/>
      <c r="E616" s="14"/>
      <c r="F616" s="14"/>
      <c r="G616" s="14"/>
      <c r="H616" s="14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</row>
    <row r="617" ht="18.75" customHeight="1">
      <c r="A617" s="14"/>
      <c r="B617" s="14"/>
      <c r="C617" s="8"/>
      <c r="D617" s="14"/>
      <c r="E617" s="14"/>
      <c r="F617" s="14"/>
      <c r="G617" s="14"/>
      <c r="H617" s="14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</row>
    <row r="618" ht="18.75" customHeight="1">
      <c r="A618" s="14"/>
      <c r="B618" s="14"/>
      <c r="C618" s="8"/>
      <c r="D618" s="14"/>
      <c r="E618" s="14"/>
      <c r="F618" s="14"/>
      <c r="G618" s="14"/>
      <c r="H618" s="14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</row>
    <row r="619" ht="18.75" customHeight="1">
      <c r="A619" s="14"/>
      <c r="B619" s="14"/>
      <c r="C619" s="8"/>
      <c r="D619" s="14"/>
      <c r="E619" s="14"/>
      <c r="F619" s="14"/>
      <c r="G619" s="14"/>
      <c r="H619" s="14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</row>
    <row r="620" ht="18.75" customHeight="1">
      <c r="A620" s="14"/>
      <c r="B620" s="14"/>
      <c r="C620" s="8"/>
      <c r="D620" s="14"/>
      <c r="E620" s="14"/>
      <c r="F620" s="14"/>
      <c r="G620" s="14"/>
      <c r="H620" s="14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</row>
    <row r="621" ht="18.75" customHeight="1">
      <c r="A621" s="14"/>
      <c r="B621" s="14"/>
      <c r="C621" s="8"/>
      <c r="D621" s="14"/>
      <c r="E621" s="14"/>
      <c r="F621" s="14"/>
      <c r="G621" s="14"/>
      <c r="H621" s="14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</row>
    <row r="622" ht="18.75" customHeight="1">
      <c r="A622" s="14"/>
      <c r="B622" s="14"/>
      <c r="C622" s="8"/>
      <c r="D622" s="14"/>
      <c r="E622" s="14"/>
      <c r="F622" s="14"/>
      <c r="G622" s="14"/>
      <c r="H622" s="14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</row>
    <row r="623" ht="18.75" customHeight="1">
      <c r="A623" s="14"/>
      <c r="B623" s="14"/>
      <c r="C623" s="8"/>
      <c r="D623" s="14"/>
      <c r="E623" s="14"/>
      <c r="F623" s="14"/>
      <c r="G623" s="14"/>
      <c r="H623" s="14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</row>
    <row r="624" ht="18.75" customHeight="1">
      <c r="A624" s="14"/>
      <c r="B624" s="14"/>
      <c r="C624" s="8"/>
      <c r="D624" s="14"/>
      <c r="E624" s="14"/>
      <c r="F624" s="14"/>
      <c r="G624" s="14"/>
      <c r="H624" s="14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</row>
    <row r="625" ht="18.75" customHeight="1">
      <c r="A625" s="14"/>
      <c r="B625" s="14"/>
      <c r="C625" s="8"/>
      <c r="D625" s="14"/>
      <c r="E625" s="14"/>
      <c r="F625" s="14"/>
      <c r="G625" s="14"/>
      <c r="H625" s="14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</row>
    <row r="626" ht="18.75" customHeight="1">
      <c r="A626" s="14"/>
      <c r="B626" s="14"/>
      <c r="C626" s="8"/>
      <c r="D626" s="14"/>
      <c r="E626" s="14"/>
      <c r="F626" s="14"/>
      <c r="G626" s="14"/>
      <c r="H626" s="14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</row>
    <row r="627" ht="18.75" customHeight="1">
      <c r="A627" s="14"/>
      <c r="B627" s="14"/>
      <c r="C627" s="8"/>
      <c r="D627" s="14"/>
      <c r="E627" s="14"/>
      <c r="F627" s="14"/>
      <c r="G627" s="14"/>
      <c r="H627" s="14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</row>
    <row r="628" ht="18.75" customHeight="1">
      <c r="A628" s="14"/>
      <c r="B628" s="14"/>
      <c r="C628" s="8"/>
      <c r="D628" s="14"/>
      <c r="E628" s="14"/>
      <c r="F628" s="14"/>
      <c r="G628" s="14"/>
      <c r="H628" s="14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</row>
    <row r="629" ht="18.75" customHeight="1">
      <c r="A629" s="14"/>
      <c r="B629" s="14"/>
      <c r="C629" s="8"/>
      <c r="D629" s="14"/>
      <c r="E629" s="14"/>
      <c r="F629" s="14"/>
      <c r="G629" s="14"/>
      <c r="H629" s="14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</row>
    <row r="630" ht="18.75" customHeight="1">
      <c r="A630" s="14"/>
      <c r="B630" s="14"/>
      <c r="C630" s="8"/>
      <c r="D630" s="14"/>
      <c r="E630" s="14"/>
      <c r="F630" s="14"/>
      <c r="G630" s="14"/>
      <c r="H630" s="14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</row>
    <row r="631" ht="18.75" customHeight="1">
      <c r="A631" s="14"/>
      <c r="B631" s="14"/>
      <c r="C631" s="8"/>
      <c r="D631" s="14"/>
      <c r="E631" s="14"/>
      <c r="F631" s="14"/>
      <c r="G631" s="14"/>
      <c r="H631" s="14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</row>
    <row r="632" ht="18.75" customHeight="1">
      <c r="A632" s="14"/>
      <c r="B632" s="14"/>
      <c r="C632" s="8"/>
      <c r="D632" s="14"/>
      <c r="E632" s="14"/>
      <c r="F632" s="14"/>
      <c r="G632" s="14"/>
      <c r="H632" s="14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</row>
    <row r="633" ht="18.75" customHeight="1">
      <c r="A633" s="14"/>
      <c r="B633" s="14"/>
      <c r="C633" s="8"/>
      <c r="D633" s="14"/>
      <c r="E633" s="14"/>
      <c r="F633" s="14"/>
      <c r="G633" s="14"/>
      <c r="H633" s="14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</row>
    <row r="634" ht="18.75" customHeight="1">
      <c r="A634" s="14"/>
      <c r="B634" s="14"/>
      <c r="C634" s="8"/>
      <c r="D634" s="14"/>
      <c r="E634" s="14"/>
      <c r="F634" s="14"/>
      <c r="G634" s="14"/>
      <c r="H634" s="14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</row>
    <row r="635" ht="18.75" customHeight="1">
      <c r="A635" s="14"/>
      <c r="B635" s="14"/>
      <c r="C635" s="8"/>
      <c r="D635" s="14"/>
      <c r="E635" s="14"/>
      <c r="F635" s="14"/>
      <c r="G635" s="14"/>
      <c r="H635" s="14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</row>
    <row r="636" ht="18.75" customHeight="1">
      <c r="A636" s="14"/>
      <c r="B636" s="14"/>
      <c r="C636" s="8"/>
      <c r="D636" s="14"/>
      <c r="E636" s="14"/>
      <c r="F636" s="14"/>
      <c r="G636" s="14"/>
      <c r="H636" s="14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</row>
    <row r="637" ht="18.75" customHeight="1">
      <c r="A637" s="14"/>
      <c r="B637" s="14"/>
      <c r="C637" s="8"/>
      <c r="D637" s="14"/>
      <c r="E637" s="14"/>
      <c r="F637" s="14"/>
      <c r="G637" s="14"/>
      <c r="H637" s="14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</row>
    <row r="638" ht="18.75" customHeight="1">
      <c r="A638" s="14"/>
      <c r="B638" s="14"/>
      <c r="C638" s="8"/>
      <c r="D638" s="14"/>
      <c r="E638" s="14"/>
      <c r="F638" s="14"/>
      <c r="G638" s="14"/>
      <c r="H638" s="14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</row>
    <row r="639" ht="18.75" customHeight="1">
      <c r="A639" s="14"/>
      <c r="B639" s="14"/>
      <c r="C639" s="8"/>
      <c r="D639" s="14"/>
      <c r="E639" s="14"/>
      <c r="F639" s="14"/>
      <c r="G639" s="14"/>
      <c r="H639" s="14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</row>
    <row r="640" ht="18.75" customHeight="1">
      <c r="A640" s="14"/>
      <c r="B640" s="14"/>
      <c r="C640" s="8"/>
      <c r="D640" s="14"/>
      <c r="E640" s="14"/>
      <c r="F640" s="14"/>
      <c r="G640" s="14"/>
      <c r="H640" s="14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</row>
    <row r="641" ht="18.75" customHeight="1">
      <c r="A641" s="14"/>
      <c r="B641" s="14"/>
      <c r="C641" s="8"/>
      <c r="D641" s="14"/>
      <c r="E641" s="14"/>
      <c r="F641" s="14"/>
      <c r="G641" s="14"/>
      <c r="H641" s="14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</row>
    <row r="642" ht="18.75" customHeight="1">
      <c r="A642" s="14"/>
      <c r="B642" s="14"/>
      <c r="C642" s="8"/>
      <c r="D642" s="14"/>
      <c r="E642" s="14"/>
      <c r="F642" s="14"/>
      <c r="G642" s="14"/>
      <c r="H642" s="14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</row>
    <row r="643" ht="18.75" customHeight="1">
      <c r="A643" s="14"/>
      <c r="B643" s="14"/>
      <c r="C643" s="8"/>
      <c r="D643" s="14"/>
      <c r="E643" s="14"/>
      <c r="F643" s="14"/>
      <c r="G643" s="14"/>
      <c r="H643" s="14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</row>
    <row r="644" ht="18.75" customHeight="1">
      <c r="A644" s="14"/>
      <c r="B644" s="14"/>
      <c r="C644" s="8"/>
      <c r="D644" s="14"/>
      <c r="E644" s="14"/>
      <c r="F644" s="14"/>
      <c r="G644" s="14"/>
      <c r="H644" s="14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</row>
    <row r="645" ht="18.75" customHeight="1">
      <c r="A645" s="14"/>
      <c r="B645" s="14"/>
      <c r="C645" s="8"/>
      <c r="D645" s="14"/>
      <c r="E645" s="14"/>
      <c r="F645" s="14"/>
      <c r="G645" s="14"/>
      <c r="H645" s="14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</row>
    <row r="646" ht="18.75" customHeight="1">
      <c r="A646" s="14"/>
      <c r="B646" s="14"/>
      <c r="C646" s="8"/>
      <c r="D646" s="14"/>
      <c r="E646" s="14"/>
      <c r="F646" s="14"/>
      <c r="G646" s="14"/>
      <c r="H646" s="14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</row>
    <row r="647" ht="18.75" customHeight="1">
      <c r="A647" s="14"/>
      <c r="B647" s="14"/>
      <c r="C647" s="8"/>
      <c r="D647" s="14"/>
      <c r="E647" s="14"/>
      <c r="F647" s="14"/>
      <c r="G647" s="14"/>
      <c r="H647" s="14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</row>
    <row r="648" ht="18.75" customHeight="1">
      <c r="A648" s="14"/>
      <c r="B648" s="14"/>
      <c r="C648" s="8"/>
      <c r="D648" s="14"/>
      <c r="E648" s="14"/>
      <c r="F648" s="14"/>
      <c r="G648" s="14"/>
      <c r="H648" s="14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</row>
    <row r="649" ht="18.75" customHeight="1">
      <c r="A649" s="14"/>
      <c r="B649" s="14"/>
      <c r="C649" s="8"/>
      <c r="D649" s="14"/>
      <c r="E649" s="14"/>
      <c r="F649" s="14"/>
      <c r="G649" s="14"/>
      <c r="H649" s="14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</row>
    <row r="650" ht="18.75" customHeight="1">
      <c r="A650" s="14"/>
      <c r="B650" s="14"/>
      <c r="C650" s="8"/>
      <c r="D650" s="14"/>
      <c r="E650" s="14"/>
      <c r="F650" s="14"/>
      <c r="G650" s="14"/>
      <c r="H650" s="14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</row>
    <row r="651" ht="18.75" customHeight="1">
      <c r="A651" s="14"/>
      <c r="B651" s="14"/>
      <c r="C651" s="8"/>
      <c r="D651" s="14"/>
      <c r="E651" s="14"/>
      <c r="F651" s="14"/>
      <c r="G651" s="14"/>
      <c r="H651" s="14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</row>
    <row r="652" ht="18.75" customHeight="1">
      <c r="A652" s="14"/>
      <c r="B652" s="14"/>
      <c r="C652" s="8"/>
      <c r="D652" s="14"/>
      <c r="E652" s="14"/>
      <c r="F652" s="14"/>
      <c r="G652" s="14"/>
      <c r="H652" s="14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</row>
    <row r="653" ht="18.75" customHeight="1">
      <c r="A653" s="14"/>
      <c r="B653" s="14"/>
      <c r="C653" s="8"/>
      <c r="D653" s="14"/>
      <c r="E653" s="14"/>
      <c r="F653" s="14"/>
      <c r="G653" s="14"/>
      <c r="H653" s="14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</row>
    <row r="654" ht="18.75" customHeight="1">
      <c r="A654" s="14"/>
      <c r="B654" s="14"/>
      <c r="C654" s="8"/>
      <c r="D654" s="14"/>
      <c r="E654" s="14"/>
      <c r="F654" s="14"/>
      <c r="G654" s="14"/>
      <c r="H654" s="14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</row>
    <row r="655" ht="18.75" customHeight="1">
      <c r="A655" s="14"/>
      <c r="B655" s="14"/>
      <c r="C655" s="8"/>
      <c r="D655" s="14"/>
      <c r="E655" s="14"/>
      <c r="F655" s="14"/>
      <c r="G655" s="14"/>
      <c r="H655" s="14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</row>
    <row r="656" ht="18.75" customHeight="1">
      <c r="A656" s="14"/>
      <c r="B656" s="14"/>
      <c r="C656" s="8"/>
      <c r="D656" s="14"/>
      <c r="E656" s="14"/>
      <c r="F656" s="14"/>
      <c r="G656" s="14"/>
      <c r="H656" s="14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</row>
    <row r="657" ht="18.75" customHeight="1">
      <c r="A657" s="14"/>
      <c r="B657" s="14"/>
      <c r="C657" s="8"/>
      <c r="D657" s="14"/>
      <c r="E657" s="14"/>
      <c r="F657" s="14"/>
      <c r="G657" s="14"/>
      <c r="H657" s="14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</row>
    <row r="658" ht="18.75" customHeight="1">
      <c r="A658" s="14"/>
      <c r="B658" s="14"/>
      <c r="C658" s="8"/>
      <c r="D658" s="14"/>
      <c r="E658" s="14"/>
      <c r="F658" s="14"/>
      <c r="G658" s="14"/>
      <c r="H658" s="14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</row>
    <row r="659" ht="18.75" customHeight="1">
      <c r="A659" s="14"/>
      <c r="B659" s="14"/>
      <c r="C659" s="8"/>
      <c r="D659" s="14"/>
      <c r="E659" s="14"/>
      <c r="F659" s="14"/>
      <c r="G659" s="14"/>
      <c r="H659" s="14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</row>
    <row r="660" ht="18.75" customHeight="1">
      <c r="A660" s="14"/>
      <c r="B660" s="14"/>
      <c r="C660" s="8"/>
      <c r="D660" s="14"/>
      <c r="E660" s="14"/>
      <c r="F660" s="14"/>
      <c r="G660" s="14"/>
      <c r="H660" s="14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</row>
    <row r="661" ht="18.75" customHeight="1">
      <c r="A661" s="14"/>
      <c r="B661" s="14"/>
      <c r="C661" s="8"/>
      <c r="D661" s="14"/>
      <c r="E661" s="14"/>
      <c r="F661" s="14"/>
      <c r="G661" s="14"/>
      <c r="H661" s="14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</row>
    <row r="662" ht="18.75" customHeight="1">
      <c r="A662" s="14"/>
      <c r="B662" s="14"/>
      <c r="C662" s="8"/>
      <c r="D662" s="14"/>
      <c r="E662" s="14"/>
      <c r="F662" s="14"/>
      <c r="G662" s="14"/>
      <c r="H662" s="14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</row>
    <row r="663" ht="18.75" customHeight="1">
      <c r="A663" s="14"/>
      <c r="B663" s="14"/>
      <c r="C663" s="8"/>
      <c r="D663" s="14"/>
      <c r="E663" s="14"/>
      <c r="F663" s="14"/>
      <c r="G663" s="14"/>
      <c r="H663" s="14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</row>
    <row r="664" ht="18.75" customHeight="1">
      <c r="A664" s="14"/>
      <c r="B664" s="14"/>
      <c r="C664" s="8"/>
      <c r="D664" s="14"/>
      <c r="E664" s="14"/>
      <c r="F664" s="14"/>
      <c r="G664" s="14"/>
      <c r="H664" s="14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</row>
    <row r="665" ht="18.75" customHeight="1">
      <c r="A665" s="14"/>
      <c r="B665" s="14"/>
      <c r="C665" s="8"/>
      <c r="D665" s="14"/>
      <c r="E665" s="14"/>
      <c r="F665" s="14"/>
      <c r="G665" s="14"/>
      <c r="H665" s="14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</row>
    <row r="666" ht="18.75" customHeight="1">
      <c r="A666" s="14"/>
      <c r="B666" s="14"/>
      <c r="C666" s="8"/>
      <c r="D666" s="14"/>
      <c r="E666" s="14"/>
      <c r="F666" s="14"/>
      <c r="G666" s="14"/>
      <c r="H666" s="14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</row>
    <row r="667" ht="18.75" customHeight="1">
      <c r="A667" s="14"/>
      <c r="B667" s="14"/>
      <c r="C667" s="8"/>
      <c r="D667" s="14"/>
      <c r="E667" s="14"/>
      <c r="F667" s="14"/>
      <c r="G667" s="14"/>
      <c r="H667" s="14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</row>
    <row r="668" ht="18.75" customHeight="1">
      <c r="A668" s="14"/>
      <c r="B668" s="14"/>
      <c r="C668" s="8"/>
      <c r="D668" s="14"/>
      <c r="E668" s="14"/>
      <c r="F668" s="14"/>
      <c r="G668" s="14"/>
      <c r="H668" s="14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</row>
    <row r="669" ht="18.75" customHeight="1">
      <c r="A669" s="14"/>
      <c r="B669" s="14"/>
      <c r="C669" s="8"/>
      <c r="D669" s="14"/>
      <c r="E669" s="14"/>
      <c r="F669" s="14"/>
      <c r="G669" s="14"/>
      <c r="H669" s="14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</row>
    <row r="670" ht="18.75" customHeight="1">
      <c r="A670" s="14"/>
      <c r="B670" s="14"/>
      <c r="C670" s="8"/>
      <c r="D670" s="14"/>
      <c r="E670" s="14"/>
      <c r="F670" s="14"/>
      <c r="G670" s="14"/>
      <c r="H670" s="14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</row>
    <row r="671" ht="18.75" customHeight="1">
      <c r="A671" s="14"/>
      <c r="B671" s="14"/>
      <c r="C671" s="8"/>
      <c r="D671" s="14"/>
      <c r="E671" s="14"/>
      <c r="F671" s="14"/>
      <c r="G671" s="14"/>
      <c r="H671" s="14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</row>
    <row r="672" ht="18.75" customHeight="1">
      <c r="A672" s="14"/>
      <c r="B672" s="14"/>
      <c r="C672" s="8"/>
      <c r="D672" s="14"/>
      <c r="E672" s="14"/>
      <c r="F672" s="14"/>
      <c r="G672" s="14"/>
      <c r="H672" s="14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</row>
    <row r="673" ht="18.75" customHeight="1">
      <c r="A673" s="14"/>
      <c r="B673" s="14"/>
      <c r="C673" s="8"/>
      <c r="D673" s="14"/>
      <c r="E673" s="14"/>
      <c r="F673" s="14"/>
      <c r="G673" s="14"/>
      <c r="H673" s="14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</row>
    <row r="674" ht="18.75" customHeight="1">
      <c r="A674" s="14"/>
      <c r="B674" s="14"/>
      <c r="C674" s="8"/>
      <c r="D674" s="14"/>
      <c r="E674" s="14"/>
      <c r="F674" s="14"/>
      <c r="G674" s="14"/>
      <c r="H674" s="14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</row>
    <row r="675" ht="18.75" customHeight="1">
      <c r="A675" s="14"/>
      <c r="B675" s="14"/>
      <c r="C675" s="8"/>
      <c r="D675" s="14"/>
      <c r="E675" s="14"/>
      <c r="F675" s="14"/>
      <c r="G675" s="14"/>
      <c r="H675" s="14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</row>
    <row r="676" ht="18.75" customHeight="1">
      <c r="A676" s="14"/>
      <c r="B676" s="14"/>
      <c r="C676" s="8"/>
      <c r="D676" s="14"/>
      <c r="E676" s="14"/>
      <c r="F676" s="14"/>
      <c r="G676" s="14"/>
      <c r="H676" s="14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</row>
    <row r="677" ht="18.75" customHeight="1">
      <c r="A677" s="14"/>
      <c r="B677" s="14"/>
      <c r="C677" s="8"/>
      <c r="D677" s="14"/>
      <c r="E677" s="14"/>
      <c r="F677" s="14"/>
      <c r="G677" s="14"/>
      <c r="H677" s="14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</row>
    <row r="678" ht="18.75" customHeight="1">
      <c r="A678" s="14"/>
      <c r="B678" s="14"/>
      <c r="C678" s="8"/>
      <c r="D678" s="14"/>
      <c r="E678" s="14"/>
      <c r="F678" s="14"/>
      <c r="G678" s="14"/>
      <c r="H678" s="14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</row>
    <row r="679" ht="18.75" customHeight="1">
      <c r="A679" s="14"/>
      <c r="B679" s="14"/>
      <c r="C679" s="8"/>
      <c r="D679" s="14"/>
      <c r="E679" s="14"/>
      <c r="F679" s="14"/>
      <c r="G679" s="14"/>
      <c r="H679" s="14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</row>
    <row r="680" ht="18.75" customHeight="1">
      <c r="A680" s="14"/>
      <c r="B680" s="14"/>
      <c r="C680" s="8"/>
      <c r="D680" s="14"/>
      <c r="E680" s="14"/>
      <c r="F680" s="14"/>
      <c r="G680" s="14"/>
      <c r="H680" s="14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</row>
    <row r="681" ht="18.75" customHeight="1">
      <c r="A681" s="14"/>
      <c r="B681" s="14"/>
      <c r="C681" s="8"/>
      <c r="D681" s="14"/>
      <c r="E681" s="14"/>
      <c r="F681" s="14"/>
      <c r="G681" s="14"/>
      <c r="H681" s="14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</row>
    <row r="682" ht="18.75" customHeight="1">
      <c r="A682" s="14"/>
      <c r="B682" s="14"/>
      <c r="C682" s="8"/>
      <c r="D682" s="14"/>
      <c r="E682" s="14"/>
      <c r="F682" s="14"/>
      <c r="G682" s="14"/>
      <c r="H682" s="14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</row>
    <row r="683" ht="18.75" customHeight="1">
      <c r="A683" s="14"/>
      <c r="B683" s="14"/>
      <c r="C683" s="8"/>
      <c r="D683" s="14"/>
      <c r="E683" s="14"/>
      <c r="F683" s="14"/>
      <c r="G683" s="14"/>
      <c r="H683" s="14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</row>
    <row r="684" ht="18.75" customHeight="1">
      <c r="A684" s="14"/>
      <c r="B684" s="14"/>
      <c r="C684" s="8"/>
      <c r="D684" s="14"/>
      <c r="E684" s="14"/>
      <c r="F684" s="14"/>
      <c r="G684" s="14"/>
      <c r="H684" s="14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</row>
    <row r="685" ht="18.75" customHeight="1">
      <c r="A685" s="14"/>
      <c r="B685" s="14"/>
      <c r="C685" s="8"/>
      <c r="D685" s="14"/>
      <c r="E685" s="14"/>
      <c r="F685" s="14"/>
      <c r="G685" s="14"/>
      <c r="H685" s="14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</row>
    <row r="686" ht="18.75" customHeight="1">
      <c r="A686" s="14"/>
      <c r="B686" s="14"/>
      <c r="C686" s="8"/>
      <c r="D686" s="14"/>
      <c r="E686" s="14"/>
      <c r="F686" s="14"/>
      <c r="G686" s="14"/>
      <c r="H686" s="14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</row>
    <row r="687" ht="18.75" customHeight="1">
      <c r="A687" s="14"/>
      <c r="B687" s="14"/>
      <c r="C687" s="8"/>
      <c r="D687" s="14"/>
      <c r="E687" s="14"/>
      <c r="F687" s="14"/>
      <c r="G687" s="14"/>
      <c r="H687" s="14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</row>
    <row r="688" ht="18.75" customHeight="1">
      <c r="A688" s="14"/>
      <c r="B688" s="14"/>
      <c r="C688" s="8"/>
      <c r="D688" s="14"/>
      <c r="E688" s="14"/>
      <c r="F688" s="14"/>
      <c r="G688" s="14"/>
      <c r="H688" s="14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</row>
    <row r="689" ht="18.75" customHeight="1">
      <c r="A689" s="14"/>
      <c r="B689" s="14"/>
      <c r="C689" s="8"/>
      <c r="D689" s="14"/>
      <c r="E689" s="14"/>
      <c r="F689" s="14"/>
      <c r="G689" s="14"/>
      <c r="H689" s="14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</row>
    <row r="690" ht="18.75" customHeight="1">
      <c r="A690" s="14"/>
      <c r="B690" s="14"/>
      <c r="C690" s="8"/>
      <c r="D690" s="14"/>
      <c r="E690" s="14"/>
      <c r="F690" s="14"/>
      <c r="G690" s="14"/>
      <c r="H690" s="14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</row>
    <row r="691" ht="18.75" customHeight="1">
      <c r="A691" s="14"/>
      <c r="B691" s="14"/>
      <c r="C691" s="8"/>
      <c r="D691" s="14"/>
      <c r="E691" s="14"/>
      <c r="F691" s="14"/>
      <c r="G691" s="14"/>
      <c r="H691" s="14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</row>
    <row r="692" ht="18.75" customHeight="1">
      <c r="A692" s="14"/>
      <c r="B692" s="14"/>
      <c r="C692" s="8"/>
      <c r="D692" s="14"/>
      <c r="E692" s="14"/>
      <c r="F692" s="14"/>
      <c r="G692" s="14"/>
      <c r="H692" s="14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</row>
    <row r="693" ht="18.75" customHeight="1">
      <c r="A693" s="14"/>
      <c r="B693" s="14"/>
      <c r="C693" s="8"/>
      <c r="D693" s="14"/>
      <c r="E693" s="14"/>
      <c r="F693" s="14"/>
      <c r="G693" s="14"/>
      <c r="H693" s="14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</row>
    <row r="694" ht="18.75" customHeight="1">
      <c r="A694" s="14"/>
      <c r="B694" s="14"/>
      <c r="C694" s="8"/>
      <c r="D694" s="14"/>
      <c r="E694" s="14"/>
      <c r="F694" s="14"/>
      <c r="G694" s="14"/>
      <c r="H694" s="14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</row>
    <row r="695" ht="18.75" customHeight="1">
      <c r="A695" s="14"/>
      <c r="B695" s="14"/>
      <c r="C695" s="8"/>
      <c r="D695" s="14"/>
      <c r="E695" s="14"/>
      <c r="F695" s="14"/>
      <c r="G695" s="14"/>
      <c r="H695" s="14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</row>
    <row r="696" ht="18.75" customHeight="1">
      <c r="A696" s="14"/>
      <c r="B696" s="14"/>
      <c r="C696" s="8"/>
      <c r="D696" s="14"/>
      <c r="E696" s="14"/>
      <c r="F696" s="14"/>
      <c r="G696" s="14"/>
      <c r="H696" s="14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</row>
    <row r="697" ht="18.75" customHeight="1">
      <c r="A697" s="14"/>
      <c r="B697" s="14"/>
      <c r="C697" s="8"/>
      <c r="D697" s="14"/>
      <c r="E697" s="14"/>
      <c r="F697" s="14"/>
      <c r="G697" s="14"/>
      <c r="H697" s="14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</row>
    <row r="698" ht="18.75" customHeight="1">
      <c r="A698" s="14"/>
      <c r="B698" s="14"/>
      <c r="C698" s="8"/>
      <c r="D698" s="14"/>
      <c r="E698" s="14"/>
      <c r="F698" s="14"/>
      <c r="G698" s="14"/>
      <c r="H698" s="14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</row>
    <row r="699" ht="18.75" customHeight="1">
      <c r="A699" s="14"/>
      <c r="B699" s="14"/>
      <c r="C699" s="8"/>
      <c r="D699" s="14"/>
      <c r="E699" s="14"/>
      <c r="F699" s="14"/>
      <c r="G699" s="14"/>
      <c r="H699" s="14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</row>
    <row r="700" ht="18.75" customHeight="1">
      <c r="A700" s="14"/>
      <c r="B700" s="14"/>
      <c r="C700" s="8"/>
      <c r="D700" s="14"/>
      <c r="E700" s="14"/>
      <c r="F700" s="14"/>
      <c r="G700" s="14"/>
      <c r="H700" s="14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</row>
    <row r="701" ht="18.75" customHeight="1">
      <c r="A701" s="14"/>
      <c r="B701" s="14"/>
      <c r="C701" s="8"/>
      <c r="D701" s="14"/>
      <c r="E701" s="14"/>
      <c r="F701" s="14"/>
      <c r="G701" s="14"/>
      <c r="H701" s="14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</row>
    <row r="702" ht="18.75" customHeight="1">
      <c r="A702" s="14"/>
      <c r="B702" s="14"/>
      <c r="C702" s="8"/>
      <c r="D702" s="14"/>
      <c r="E702" s="14"/>
      <c r="F702" s="14"/>
      <c r="G702" s="14"/>
      <c r="H702" s="14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</row>
    <row r="703" ht="18.75" customHeight="1">
      <c r="A703" s="14"/>
      <c r="B703" s="14"/>
      <c r="C703" s="8"/>
      <c r="D703" s="14"/>
      <c r="E703" s="14"/>
      <c r="F703" s="14"/>
      <c r="G703" s="14"/>
      <c r="H703" s="14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</row>
    <row r="704" ht="18.75" customHeight="1">
      <c r="A704" s="14"/>
      <c r="B704" s="14"/>
      <c r="C704" s="8"/>
      <c r="D704" s="14"/>
      <c r="E704" s="14"/>
      <c r="F704" s="14"/>
      <c r="G704" s="14"/>
      <c r="H704" s="14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</row>
    <row r="705" ht="18.75" customHeight="1">
      <c r="A705" s="14"/>
      <c r="B705" s="14"/>
      <c r="C705" s="8"/>
      <c r="D705" s="14"/>
      <c r="E705" s="14"/>
      <c r="F705" s="14"/>
      <c r="G705" s="14"/>
      <c r="H705" s="14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</row>
    <row r="706" ht="18.75" customHeight="1">
      <c r="A706" s="14"/>
      <c r="B706" s="14"/>
      <c r="C706" s="8"/>
      <c r="D706" s="14"/>
      <c r="E706" s="14"/>
      <c r="F706" s="14"/>
      <c r="G706" s="14"/>
      <c r="H706" s="14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</row>
    <row r="707" ht="18.75" customHeight="1">
      <c r="A707" s="14"/>
      <c r="B707" s="14"/>
      <c r="C707" s="8"/>
      <c r="D707" s="14"/>
      <c r="E707" s="14"/>
      <c r="F707" s="14"/>
      <c r="G707" s="14"/>
      <c r="H707" s="14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</row>
    <row r="708" ht="18.75" customHeight="1">
      <c r="A708" s="14"/>
      <c r="B708" s="14"/>
      <c r="C708" s="8"/>
      <c r="D708" s="14"/>
      <c r="E708" s="14"/>
      <c r="F708" s="14"/>
      <c r="G708" s="14"/>
      <c r="H708" s="14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</row>
    <row r="709" ht="18.75" customHeight="1">
      <c r="A709" s="14"/>
      <c r="B709" s="14"/>
      <c r="C709" s="8"/>
      <c r="D709" s="14"/>
      <c r="E709" s="14"/>
      <c r="F709" s="14"/>
      <c r="G709" s="14"/>
      <c r="H709" s="14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</row>
    <row r="710" ht="18.75" customHeight="1">
      <c r="A710" s="14"/>
      <c r="B710" s="14"/>
      <c r="C710" s="8"/>
      <c r="D710" s="14"/>
      <c r="E710" s="14"/>
      <c r="F710" s="14"/>
      <c r="G710" s="14"/>
      <c r="H710" s="14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</row>
    <row r="711" ht="18.75" customHeight="1">
      <c r="A711" s="14"/>
      <c r="B711" s="14"/>
      <c r="C711" s="8"/>
      <c r="D711" s="14"/>
      <c r="E711" s="14"/>
      <c r="F711" s="14"/>
      <c r="G711" s="14"/>
      <c r="H711" s="14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</row>
    <row r="712" ht="18.75" customHeight="1">
      <c r="A712" s="14"/>
      <c r="B712" s="14"/>
      <c r="C712" s="8"/>
      <c r="D712" s="14"/>
      <c r="E712" s="14"/>
      <c r="F712" s="14"/>
      <c r="G712" s="14"/>
      <c r="H712" s="14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</row>
    <row r="713" ht="18.75" customHeight="1">
      <c r="A713" s="14"/>
      <c r="B713" s="14"/>
      <c r="C713" s="8"/>
      <c r="D713" s="14"/>
      <c r="E713" s="14"/>
      <c r="F713" s="14"/>
      <c r="G713" s="14"/>
      <c r="H713" s="14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</row>
    <row r="714" ht="18.75" customHeight="1">
      <c r="A714" s="14"/>
      <c r="B714" s="14"/>
      <c r="C714" s="8"/>
      <c r="D714" s="14"/>
      <c r="E714" s="14"/>
      <c r="F714" s="14"/>
      <c r="G714" s="14"/>
      <c r="H714" s="14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</row>
    <row r="715" ht="18.75" customHeight="1">
      <c r="A715" s="14"/>
      <c r="B715" s="14"/>
      <c r="C715" s="8"/>
      <c r="D715" s="14"/>
      <c r="E715" s="14"/>
      <c r="F715" s="14"/>
      <c r="G715" s="14"/>
      <c r="H715" s="14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</row>
    <row r="716" ht="18.75" customHeight="1">
      <c r="A716" s="14"/>
      <c r="B716" s="14"/>
      <c r="C716" s="8"/>
      <c r="D716" s="14"/>
      <c r="E716" s="14"/>
      <c r="F716" s="14"/>
      <c r="G716" s="14"/>
      <c r="H716" s="14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</row>
    <row r="717" ht="18.75" customHeight="1">
      <c r="A717" s="14"/>
      <c r="B717" s="14"/>
      <c r="C717" s="8"/>
      <c r="D717" s="14"/>
      <c r="E717" s="14"/>
      <c r="F717" s="14"/>
      <c r="G717" s="14"/>
      <c r="H717" s="14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</row>
    <row r="718" ht="18.75" customHeight="1">
      <c r="A718" s="14"/>
      <c r="B718" s="14"/>
      <c r="C718" s="8"/>
      <c r="D718" s="14"/>
      <c r="E718" s="14"/>
      <c r="F718" s="14"/>
      <c r="G718" s="14"/>
      <c r="H718" s="14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</row>
    <row r="719" ht="18.75" customHeight="1">
      <c r="A719" s="14"/>
      <c r="B719" s="14"/>
      <c r="C719" s="8"/>
      <c r="D719" s="14"/>
      <c r="E719" s="14"/>
      <c r="F719" s="14"/>
      <c r="G719" s="14"/>
      <c r="H719" s="14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</row>
    <row r="720" ht="18.75" customHeight="1">
      <c r="A720" s="14"/>
      <c r="B720" s="14"/>
      <c r="C720" s="8"/>
      <c r="D720" s="14"/>
      <c r="E720" s="14"/>
      <c r="F720" s="14"/>
      <c r="G720" s="14"/>
      <c r="H720" s="14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</row>
    <row r="721" ht="18.75" customHeight="1">
      <c r="A721" s="14"/>
      <c r="B721" s="14"/>
      <c r="C721" s="8"/>
      <c r="D721" s="14"/>
      <c r="E721" s="14"/>
      <c r="F721" s="14"/>
      <c r="G721" s="14"/>
      <c r="H721" s="14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</row>
    <row r="722" ht="18.75" customHeight="1">
      <c r="A722" s="14"/>
      <c r="B722" s="14"/>
      <c r="C722" s="8"/>
      <c r="D722" s="14"/>
      <c r="E722" s="14"/>
      <c r="F722" s="14"/>
      <c r="G722" s="14"/>
      <c r="H722" s="14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</row>
    <row r="723" ht="18.75" customHeight="1">
      <c r="A723" s="14"/>
      <c r="B723" s="14"/>
      <c r="C723" s="8"/>
      <c r="D723" s="14"/>
      <c r="E723" s="14"/>
      <c r="F723" s="14"/>
      <c r="G723" s="14"/>
      <c r="H723" s="14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</row>
    <row r="724" ht="18.75" customHeight="1">
      <c r="A724" s="14"/>
      <c r="B724" s="14"/>
      <c r="C724" s="8"/>
      <c r="D724" s="14"/>
      <c r="E724" s="14"/>
      <c r="F724" s="14"/>
      <c r="G724" s="14"/>
      <c r="H724" s="14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</row>
    <row r="725" ht="18.75" customHeight="1">
      <c r="A725" s="14"/>
      <c r="B725" s="14"/>
      <c r="C725" s="8"/>
      <c r="D725" s="14"/>
      <c r="E725" s="14"/>
      <c r="F725" s="14"/>
      <c r="G725" s="14"/>
      <c r="H725" s="14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</row>
    <row r="726" ht="18.75" customHeight="1">
      <c r="A726" s="14"/>
      <c r="B726" s="14"/>
      <c r="C726" s="8"/>
      <c r="D726" s="14"/>
      <c r="E726" s="14"/>
      <c r="F726" s="14"/>
      <c r="G726" s="14"/>
      <c r="H726" s="14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</row>
    <row r="727" ht="18.75" customHeight="1">
      <c r="A727" s="14"/>
      <c r="B727" s="14"/>
      <c r="C727" s="8"/>
      <c r="D727" s="14"/>
      <c r="E727" s="14"/>
      <c r="F727" s="14"/>
      <c r="G727" s="14"/>
      <c r="H727" s="14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</row>
    <row r="728" ht="18.75" customHeight="1">
      <c r="A728" s="14"/>
      <c r="B728" s="14"/>
      <c r="C728" s="8"/>
      <c r="D728" s="14"/>
      <c r="E728" s="14"/>
      <c r="F728" s="14"/>
      <c r="G728" s="14"/>
      <c r="H728" s="14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</row>
    <row r="729" ht="18.75" customHeight="1">
      <c r="A729" s="14"/>
      <c r="B729" s="14"/>
      <c r="C729" s="8"/>
      <c r="D729" s="14"/>
      <c r="E729" s="14"/>
      <c r="F729" s="14"/>
      <c r="G729" s="14"/>
      <c r="H729" s="14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</row>
    <row r="730" ht="18.75" customHeight="1">
      <c r="A730" s="14"/>
      <c r="B730" s="14"/>
      <c r="C730" s="8"/>
      <c r="D730" s="14"/>
      <c r="E730" s="14"/>
      <c r="F730" s="14"/>
      <c r="G730" s="14"/>
      <c r="H730" s="14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</row>
    <row r="731" ht="18.75" customHeight="1">
      <c r="A731" s="14"/>
      <c r="B731" s="14"/>
      <c r="C731" s="8"/>
      <c r="D731" s="14"/>
      <c r="E731" s="14"/>
      <c r="F731" s="14"/>
      <c r="G731" s="14"/>
      <c r="H731" s="14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</row>
    <row r="732" ht="18.75" customHeight="1">
      <c r="A732" s="14"/>
      <c r="B732" s="14"/>
      <c r="C732" s="8"/>
      <c r="D732" s="14"/>
      <c r="E732" s="14"/>
      <c r="F732" s="14"/>
      <c r="G732" s="14"/>
      <c r="H732" s="14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</row>
    <row r="733" ht="18.75" customHeight="1">
      <c r="A733" s="14"/>
      <c r="B733" s="14"/>
      <c r="C733" s="8"/>
      <c r="D733" s="14"/>
      <c r="E733" s="14"/>
      <c r="F733" s="14"/>
      <c r="G733" s="14"/>
      <c r="H733" s="14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</row>
    <row r="734" ht="18.75" customHeight="1">
      <c r="A734" s="14"/>
      <c r="B734" s="14"/>
      <c r="C734" s="8"/>
      <c r="D734" s="14"/>
      <c r="E734" s="14"/>
      <c r="F734" s="14"/>
      <c r="G734" s="14"/>
      <c r="H734" s="14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</row>
    <row r="735" ht="18.75" customHeight="1">
      <c r="A735" s="14"/>
      <c r="B735" s="14"/>
      <c r="C735" s="8"/>
      <c r="D735" s="14"/>
      <c r="E735" s="14"/>
      <c r="F735" s="14"/>
      <c r="G735" s="14"/>
      <c r="H735" s="14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</row>
    <row r="736" ht="18.75" customHeight="1">
      <c r="A736" s="14"/>
      <c r="B736" s="14"/>
      <c r="C736" s="8"/>
      <c r="D736" s="14"/>
      <c r="E736" s="14"/>
      <c r="F736" s="14"/>
      <c r="G736" s="14"/>
      <c r="H736" s="14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</row>
    <row r="737" ht="18.75" customHeight="1">
      <c r="A737" s="14"/>
      <c r="B737" s="14"/>
      <c r="C737" s="8"/>
      <c r="D737" s="14"/>
      <c r="E737" s="14"/>
      <c r="F737" s="14"/>
      <c r="G737" s="14"/>
      <c r="H737" s="14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</row>
    <row r="738" ht="18.75" customHeight="1">
      <c r="A738" s="14"/>
      <c r="B738" s="14"/>
      <c r="C738" s="8"/>
      <c r="D738" s="14"/>
      <c r="E738" s="14"/>
      <c r="F738" s="14"/>
      <c r="G738" s="14"/>
      <c r="H738" s="14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</row>
    <row r="739" ht="18.75" customHeight="1">
      <c r="A739" s="14"/>
      <c r="B739" s="14"/>
      <c r="C739" s="8"/>
      <c r="D739" s="14"/>
      <c r="E739" s="14"/>
      <c r="F739" s="14"/>
      <c r="G739" s="14"/>
      <c r="H739" s="14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</row>
    <row r="740" ht="18.75" customHeight="1">
      <c r="A740" s="14"/>
      <c r="B740" s="14"/>
      <c r="C740" s="8"/>
      <c r="D740" s="14"/>
      <c r="E740" s="14"/>
      <c r="F740" s="14"/>
      <c r="G740" s="14"/>
      <c r="H740" s="14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</row>
    <row r="741" ht="18.75" customHeight="1">
      <c r="A741" s="14"/>
      <c r="B741" s="14"/>
      <c r="C741" s="8"/>
      <c r="D741" s="14"/>
      <c r="E741" s="14"/>
      <c r="F741" s="14"/>
      <c r="G741" s="14"/>
      <c r="H741" s="14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</row>
    <row r="742" ht="18.75" customHeight="1">
      <c r="A742" s="14"/>
      <c r="B742" s="14"/>
      <c r="C742" s="8"/>
      <c r="D742" s="14"/>
      <c r="E742" s="14"/>
      <c r="F742" s="14"/>
      <c r="G742" s="14"/>
      <c r="H742" s="14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</row>
    <row r="743" ht="18.75" customHeight="1">
      <c r="A743" s="14"/>
      <c r="B743" s="14"/>
      <c r="C743" s="8"/>
      <c r="D743" s="14"/>
      <c r="E743" s="14"/>
      <c r="F743" s="14"/>
      <c r="G743" s="14"/>
      <c r="H743" s="14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</row>
    <row r="744" ht="18.75" customHeight="1">
      <c r="A744" s="14"/>
      <c r="B744" s="14"/>
      <c r="C744" s="8"/>
      <c r="D744" s="14"/>
      <c r="E744" s="14"/>
      <c r="F744" s="14"/>
      <c r="G744" s="14"/>
      <c r="H744" s="14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</row>
    <row r="745" ht="18.75" customHeight="1">
      <c r="A745" s="14"/>
      <c r="B745" s="14"/>
      <c r="C745" s="8"/>
      <c r="D745" s="14"/>
      <c r="E745" s="14"/>
      <c r="F745" s="14"/>
      <c r="G745" s="14"/>
      <c r="H745" s="14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</row>
    <row r="746" ht="18.75" customHeight="1">
      <c r="A746" s="14"/>
      <c r="B746" s="14"/>
      <c r="C746" s="8"/>
      <c r="D746" s="14"/>
      <c r="E746" s="14"/>
      <c r="F746" s="14"/>
      <c r="G746" s="14"/>
      <c r="H746" s="14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</row>
    <row r="747" ht="18.75" customHeight="1">
      <c r="A747" s="14"/>
      <c r="B747" s="14"/>
      <c r="C747" s="8"/>
      <c r="D747" s="14"/>
      <c r="E747" s="14"/>
      <c r="F747" s="14"/>
      <c r="G747" s="14"/>
      <c r="H747" s="14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</row>
    <row r="748" ht="18.75" customHeight="1">
      <c r="A748" s="14"/>
      <c r="B748" s="14"/>
      <c r="C748" s="8"/>
      <c r="D748" s="14"/>
      <c r="E748" s="14"/>
      <c r="F748" s="14"/>
      <c r="G748" s="14"/>
      <c r="H748" s="14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</row>
    <row r="749" ht="18.75" customHeight="1">
      <c r="A749" s="14"/>
      <c r="B749" s="14"/>
      <c r="C749" s="8"/>
      <c r="D749" s="14"/>
      <c r="E749" s="14"/>
      <c r="F749" s="14"/>
      <c r="G749" s="14"/>
      <c r="H749" s="14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</row>
    <row r="750" ht="18.75" customHeight="1">
      <c r="A750" s="14"/>
      <c r="B750" s="14"/>
      <c r="C750" s="8"/>
      <c r="D750" s="14"/>
      <c r="E750" s="14"/>
      <c r="F750" s="14"/>
      <c r="G750" s="14"/>
      <c r="H750" s="14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</row>
    <row r="751" ht="18.75" customHeight="1">
      <c r="A751" s="14"/>
      <c r="B751" s="14"/>
      <c r="C751" s="8"/>
      <c r="D751" s="14"/>
      <c r="E751" s="14"/>
      <c r="F751" s="14"/>
      <c r="G751" s="14"/>
      <c r="H751" s="14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</row>
    <row r="752" ht="18.75" customHeight="1">
      <c r="A752" s="14"/>
      <c r="B752" s="14"/>
      <c r="C752" s="8"/>
      <c r="D752" s="14"/>
      <c r="E752" s="14"/>
      <c r="F752" s="14"/>
      <c r="G752" s="14"/>
      <c r="H752" s="14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</row>
    <row r="753" ht="18.75" customHeight="1">
      <c r="A753" s="14"/>
      <c r="B753" s="14"/>
      <c r="C753" s="8"/>
      <c r="D753" s="14"/>
      <c r="E753" s="14"/>
      <c r="F753" s="14"/>
      <c r="G753" s="14"/>
      <c r="H753" s="14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</row>
    <row r="754" ht="18.75" customHeight="1">
      <c r="A754" s="14"/>
      <c r="B754" s="14"/>
      <c r="C754" s="8"/>
      <c r="D754" s="14"/>
      <c r="E754" s="14"/>
      <c r="F754" s="14"/>
      <c r="G754" s="14"/>
      <c r="H754" s="14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</row>
    <row r="755" ht="18.75" customHeight="1">
      <c r="A755" s="14"/>
      <c r="B755" s="14"/>
      <c r="C755" s="8"/>
      <c r="D755" s="14"/>
      <c r="E755" s="14"/>
      <c r="F755" s="14"/>
      <c r="G755" s="14"/>
      <c r="H755" s="14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</row>
    <row r="756" ht="18.75" customHeight="1">
      <c r="A756" s="14"/>
      <c r="B756" s="14"/>
      <c r="C756" s="8"/>
      <c r="D756" s="14"/>
      <c r="E756" s="14"/>
      <c r="F756" s="14"/>
      <c r="G756" s="14"/>
      <c r="H756" s="14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</row>
    <row r="757" ht="18.75" customHeight="1">
      <c r="A757" s="14"/>
      <c r="B757" s="14"/>
      <c r="C757" s="8"/>
      <c r="D757" s="14"/>
      <c r="E757" s="14"/>
      <c r="F757" s="14"/>
      <c r="G757" s="14"/>
      <c r="H757" s="14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</row>
    <row r="758" ht="18.75" customHeight="1">
      <c r="A758" s="14"/>
      <c r="B758" s="14"/>
      <c r="C758" s="8"/>
      <c r="D758" s="14"/>
      <c r="E758" s="14"/>
      <c r="F758" s="14"/>
      <c r="G758" s="14"/>
      <c r="H758" s="14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</row>
    <row r="759" ht="18.75" customHeight="1">
      <c r="A759" s="14"/>
      <c r="B759" s="14"/>
      <c r="C759" s="8"/>
      <c r="D759" s="14"/>
      <c r="E759" s="14"/>
      <c r="F759" s="14"/>
      <c r="G759" s="14"/>
      <c r="H759" s="14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</row>
    <row r="760" ht="18.75" customHeight="1">
      <c r="A760" s="14"/>
      <c r="B760" s="14"/>
      <c r="C760" s="8"/>
      <c r="D760" s="14"/>
      <c r="E760" s="14"/>
      <c r="F760" s="14"/>
      <c r="G760" s="14"/>
      <c r="H760" s="14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</row>
    <row r="761" ht="18.75" customHeight="1">
      <c r="A761" s="14"/>
      <c r="B761" s="14"/>
      <c r="C761" s="8"/>
      <c r="D761" s="14"/>
      <c r="E761" s="14"/>
      <c r="F761" s="14"/>
      <c r="G761" s="14"/>
      <c r="H761" s="14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</row>
    <row r="762" ht="18.75" customHeight="1">
      <c r="A762" s="14"/>
      <c r="B762" s="14"/>
      <c r="C762" s="8"/>
      <c r="D762" s="14"/>
      <c r="E762" s="14"/>
      <c r="F762" s="14"/>
      <c r="G762" s="14"/>
      <c r="H762" s="14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</row>
    <row r="763" ht="18.75" customHeight="1">
      <c r="A763" s="14"/>
      <c r="B763" s="14"/>
      <c r="C763" s="8"/>
      <c r="D763" s="14"/>
      <c r="E763" s="14"/>
      <c r="F763" s="14"/>
      <c r="G763" s="14"/>
      <c r="H763" s="14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</row>
    <row r="764" ht="18.75" customHeight="1">
      <c r="A764" s="14"/>
      <c r="B764" s="14"/>
      <c r="C764" s="8"/>
      <c r="D764" s="14"/>
      <c r="E764" s="14"/>
      <c r="F764" s="14"/>
      <c r="G764" s="14"/>
      <c r="H764" s="14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</row>
    <row r="765" ht="18.75" customHeight="1">
      <c r="A765" s="14"/>
      <c r="B765" s="14"/>
      <c r="C765" s="8"/>
      <c r="D765" s="14"/>
      <c r="E765" s="14"/>
      <c r="F765" s="14"/>
      <c r="G765" s="14"/>
      <c r="H765" s="14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</row>
    <row r="766" ht="18.75" customHeight="1">
      <c r="A766" s="14"/>
      <c r="B766" s="14"/>
      <c r="C766" s="8"/>
      <c r="D766" s="14"/>
      <c r="E766" s="14"/>
      <c r="F766" s="14"/>
      <c r="G766" s="14"/>
      <c r="H766" s="14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</row>
    <row r="767" ht="18.75" customHeight="1">
      <c r="A767" s="14"/>
      <c r="B767" s="14"/>
      <c r="C767" s="8"/>
      <c r="D767" s="14"/>
      <c r="E767" s="14"/>
      <c r="F767" s="14"/>
      <c r="G767" s="14"/>
      <c r="H767" s="14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</row>
    <row r="768" ht="18.75" customHeight="1">
      <c r="A768" s="14"/>
      <c r="B768" s="14"/>
      <c r="C768" s="8"/>
      <c r="D768" s="14"/>
      <c r="E768" s="14"/>
      <c r="F768" s="14"/>
      <c r="G768" s="14"/>
      <c r="H768" s="14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</row>
    <row r="769" ht="18.75" customHeight="1">
      <c r="A769" s="14"/>
      <c r="B769" s="14"/>
      <c r="C769" s="8"/>
      <c r="D769" s="14"/>
      <c r="E769" s="14"/>
      <c r="F769" s="14"/>
      <c r="G769" s="14"/>
      <c r="H769" s="14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</row>
    <row r="770" ht="18.75" customHeight="1">
      <c r="A770" s="14"/>
      <c r="B770" s="14"/>
      <c r="C770" s="8"/>
      <c r="D770" s="14"/>
      <c r="E770" s="14"/>
      <c r="F770" s="14"/>
      <c r="G770" s="14"/>
      <c r="H770" s="14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</row>
    <row r="771" ht="18.75" customHeight="1">
      <c r="A771" s="14"/>
      <c r="B771" s="14"/>
      <c r="C771" s="8"/>
      <c r="D771" s="14"/>
      <c r="E771" s="14"/>
      <c r="F771" s="14"/>
      <c r="G771" s="14"/>
      <c r="H771" s="14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</row>
    <row r="772" ht="18.75" customHeight="1">
      <c r="A772" s="14"/>
      <c r="B772" s="14"/>
      <c r="C772" s="8"/>
      <c r="D772" s="14"/>
      <c r="E772" s="14"/>
      <c r="F772" s="14"/>
      <c r="G772" s="14"/>
      <c r="H772" s="14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</row>
    <row r="773" ht="18.75" customHeight="1">
      <c r="A773" s="14"/>
      <c r="B773" s="14"/>
      <c r="C773" s="8"/>
      <c r="D773" s="14"/>
      <c r="E773" s="14"/>
      <c r="F773" s="14"/>
      <c r="G773" s="14"/>
      <c r="H773" s="14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</row>
    <row r="774" ht="18.75" customHeight="1">
      <c r="A774" s="14"/>
      <c r="B774" s="14"/>
      <c r="C774" s="8"/>
      <c r="D774" s="14"/>
      <c r="E774" s="14"/>
      <c r="F774" s="14"/>
      <c r="G774" s="14"/>
      <c r="H774" s="14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</row>
    <row r="775" ht="18.75" customHeight="1">
      <c r="A775" s="14"/>
      <c r="B775" s="14"/>
      <c r="C775" s="8"/>
      <c r="D775" s="14"/>
      <c r="E775" s="14"/>
      <c r="F775" s="14"/>
      <c r="G775" s="14"/>
      <c r="H775" s="14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</row>
    <row r="776" ht="18.75" customHeight="1">
      <c r="A776" s="14"/>
      <c r="B776" s="14"/>
      <c r="C776" s="8"/>
      <c r="D776" s="14"/>
      <c r="E776" s="14"/>
      <c r="F776" s="14"/>
      <c r="G776" s="14"/>
      <c r="H776" s="14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</row>
    <row r="777" ht="18.75" customHeight="1">
      <c r="A777" s="14"/>
      <c r="B777" s="14"/>
      <c r="C777" s="8"/>
      <c r="D777" s="14"/>
      <c r="E777" s="14"/>
      <c r="F777" s="14"/>
      <c r="G777" s="14"/>
      <c r="H777" s="14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</row>
    <row r="778" ht="18.75" customHeight="1">
      <c r="A778" s="14"/>
      <c r="B778" s="14"/>
      <c r="C778" s="8"/>
      <c r="D778" s="14"/>
      <c r="E778" s="14"/>
      <c r="F778" s="14"/>
      <c r="G778" s="14"/>
      <c r="H778" s="14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</row>
    <row r="779" ht="18.75" customHeight="1">
      <c r="A779" s="14"/>
      <c r="B779" s="14"/>
      <c r="C779" s="8"/>
      <c r="D779" s="14"/>
      <c r="E779" s="14"/>
      <c r="F779" s="14"/>
      <c r="G779" s="14"/>
      <c r="H779" s="14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</row>
    <row r="780" ht="18.75" customHeight="1">
      <c r="A780" s="14"/>
      <c r="B780" s="14"/>
      <c r="C780" s="8"/>
      <c r="D780" s="14"/>
      <c r="E780" s="14"/>
      <c r="F780" s="14"/>
      <c r="G780" s="14"/>
      <c r="H780" s="14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</row>
    <row r="781" ht="18.75" customHeight="1">
      <c r="A781" s="14"/>
      <c r="B781" s="14"/>
      <c r="C781" s="8"/>
      <c r="D781" s="14"/>
      <c r="E781" s="14"/>
      <c r="F781" s="14"/>
      <c r="G781" s="14"/>
      <c r="H781" s="14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</row>
    <row r="782" ht="18.75" customHeight="1">
      <c r="A782" s="14"/>
      <c r="B782" s="14"/>
      <c r="C782" s="8"/>
      <c r="D782" s="14"/>
      <c r="E782" s="14"/>
      <c r="F782" s="14"/>
      <c r="G782" s="14"/>
      <c r="H782" s="14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</row>
    <row r="783" ht="18.75" customHeight="1">
      <c r="A783" s="14"/>
      <c r="B783" s="14"/>
      <c r="C783" s="8"/>
      <c r="D783" s="14"/>
      <c r="E783" s="14"/>
      <c r="F783" s="14"/>
      <c r="G783" s="14"/>
      <c r="H783" s="14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</row>
    <row r="784" ht="18.75" customHeight="1">
      <c r="A784" s="14"/>
      <c r="B784" s="14"/>
      <c r="C784" s="8"/>
      <c r="D784" s="14"/>
      <c r="E784" s="14"/>
      <c r="F784" s="14"/>
      <c r="G784" s="14"/>
      <c r="H784" s="14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</row>
    <row r="785" ht="18.75" customHeight="1">
      <c r="A785" s="14"/>
      <c r="B785" s="14"/>
      <c r="C785" s="8"/>
      <c r="D785" s="14"/>
      <c r="E785" s="14"/>
      <c r="F785" s="14"/>
      <c r="G785" s="14"/>
      <c r="H785" s="14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</row>
    <row r="786" ht="18.75" customHeight="1">
      <c r="A786" s="14"/>
      <c r="B786" s="14"/>
      <c r="C786" s="8"/>
      <c r="D786" s="14"/>
      <c r="E786" s="14"/>
      <c r="F786" s="14"/>
      <c r="G786" s="14"/>
      <c r="H786" s="14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</row>
    <row r="787" ht="18.75" customHeight="1">
      <c r="A787" s="14"/>
      <c r="B787" s="14"/>
      <c r="C787" s="8"/>
      <c r="D787" s="14"/>
      <c r="E787" s="14"/>
      <c r="F787" s="14"/>
      <c r="G787" s="14"/>
      <c r="H787" s="14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</row>
    <row r="788" ht="18.75" customHeight="1">
      <c r="A788" s="14"/>
      <c r="B788" s="14"/>
      <c r="C788" s="8"/>
      <c r="D788" s="14"/>
      <c r="E788" s="14"/>
      <c r="F788" s="14"/>
      <c r="G788" s="14"/>
      <c r="H788" s="14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</row>
    <row r="789" ht="18.75" customHeight="1">
      <c r="A789" s="14"/>
      <c r="B789" s="14"/>
      <c r="C789" s="8"/>
      <c r="D789" s="14"/>
      <c r="E789" s="14"/>
      <c r="F789" s="14"/>
      <c r="G789" s="14"/>
      <c r="H789" s="14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</row>
    <row r="790" ht="18.75" customHeight="1">
      <c r="A790" s="14"/>
      <c r="B790" s="14"/>
      <c r="C790" s="8"/>
      <c r="D790" s="14"/>
      <c r="E790" s="14"/>
      <c r="F790" s="14"/>
      <c r="G790" s="14"/>
      <c r="H790" s="14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</row>
    <row r="791" ht="18.75" customHeight="1">
      <c r="A791" s="14"/>
      <c r="B791" s="14"/>
      <c r="C791" s="8"/>
      <c r="D791" s="14"/>
      <c r="E791" s="14"/>
      <c r="F791" s="14"/>
      <c r="G791" s="14"/>
      <c r="H791" s="14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</row>
    <row r="792" ht="18.75" customHeight="1">
      <c r="A792" s="14"/>
      <c r="B792" s="14"/>
      <c r="C792" s="8"/>
      <c r="D792" s="14"/>
      <c r="E792" s="14"/>
      <c r="F792" s="14"/>
      <c r="G792" s="14"/>
      <c r="H792" s="14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</row>
    <row r="793" ht="18.75" customHeight="1">
      <c r="A793" s="14"/>
      <c r="B793" s="14"/>
      <c r="C793" s="8"/>
      <c r="D793" s="14"/>
      <c r="E793" s="14"/>
      <c r="F793" s="14"/>
      <c r="G793" s="14"/>
      <c r="H793" s="14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</row>
    <row r="794" ht="18.75" customHeight="1">
      <c r="A794" s="14"/>
      <c r="B794" s="14"/>
      <c r="C794" s="8"/>
      <c r="D794" s="14"/>
      <c r="E794" s="14"/>
      <c r="F794" s="14"/>
      <c r="G794" s="14"/>
      <c r="H794" s="14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</row>
    <row r="795" ht="18.75" customHeight="1">
      <c r="A795" s="14"/>
      <c r="B795" s="14"/>
      <c r="C795" s="8"/>
      <c r="D795" s="14"/>
      <c r="E795" s="14"/>
      <c r="F795" s="14"/>
      <c r="G795" s="14"/>
      <c r="H795" s="14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</row>
    <row r="796" ht="18.75" customHeight="1">
      <c r="A796" s="14"/>
      <c r="B796" s="14"/>
      <c r="C796" s="8"/>
      <c r="D796" s="14"/>
      <c r="E796" s="14"/>
      <c r="F796" s="14"/>
      <c r="G796" s="14"/>
      <c r="H796" s="14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</row>
    <row r="797" ht="18.75" customHeight="1">
      <c r="A797" s="14"/>
      <c r="B797" s="14"/>
      <c r="C797" s="8"/>
      <c r="D797" s="14"/>
      <c r="E797" s="14"/>
      <c r="F797" s="14"/>
      <c r="G797" s="14"/>
      <c r="H797" s="14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</row>
    <row r="798" ht="18.75" customHeight="1">
      <c r="A798" s="14"/>
      <c r="B798" s="14"/>
      <c r="C798" s="8"/>
      <c r="D798" s="14"/>
      <c r="E798" s="14"/>
      <c r="F798" s="14"/>
      <c r="G798" s="14"/>
      <c r="H798" s="14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</row>
    <row r="799" ht="18.75" customHeight="1">
      <c r="A799" s="14"/>
      <c r="B799" s="14"/>
      <c r="C799" s="8"/>
      <c r="D799" s="14"/>
      <c r="E799" s="14"/>
      <c r="F799" s="14"/>
      <c r="G799" s="14"/>
      <c r="H799" s="14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</row>
    <row r="800" ht="18.75" customHeight="1">
      <c r="A800" s="14"/>
      <c r="B800" s="14"/>
      <c r="C800" s="8"/>
      <c r="D800" s="14"/>
      <c r="E800" s="14"/>
      <c r="F800" s="14"/>
      <c r="G800" s="14"/>
      <c r="H800" s="14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</row>
    <row r="801" ht="18.75" customHeight="1">
      <c r="A801" s="14"/>
      <c r="B801" s="14"/>
      <c r="C801" s="8"/>
      <c r="D801" s="14"/>
      <c r="E801" s="14"/>
      <c r="F801" s="14"/>
      <c r="G801" s="14"/>
      <c r="H801" s="14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</row>
    <row r="802" ht="18.75" customHeight="1">
      <c r="A802" s="14"/>
      <c r="B802" s="14"/>
      <c r="C802" s="8"/>
      <c r="D802" s="14"/>
      <c r="E802" s="14"/>
      <c r="F802" s="14"/>
      <c r="G802" s="14"/>
      <c r="H802" s="14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</row>
    <row r="803" ht="18.75" customHeight="1">
      <c r="A803" s="14"/>
      <c r="B803" s="14"/>
      <c r="C803" s="8"/>
      <c r="D803" s="14"/>
      <c r="E803" s="14"/>
      <c r="F803" s="14"/>
      <c r="G803" s="14"/>
      <c r="H803" s="14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</row>
    <row r="804" ht="18.75" customHeight="1">
      <c r="A804" s="14"/>
      <c r="B804" s="14"/>
      <c r="C804" s="8"/>
      <c r="D804" s="14"/>
      <c r="E804" s="14"/>
      <c r="F804" s="14"/>
      <c r="G804" s="14"/>
      <c r="H804" s="14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</row>
    <row r="805" ht="18.75" customHeight="1">
      <c r="A805" s="14"/>
      <c r="B805" s="14"/>
      <c r="C805" s="8"/>
      <c r="D805" s="14"/>
      <c r="E805" s="14"/>
      <c r="F805" s="14"/>
      <c r="G805" s="14"/>
      <c r="H805" s="14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</row>
    <row r="806" ht="18.75" customHeight="1">
      <c r="A806" s="14"/>
      <c r="B806" s="14"/>
      <c r="C806" s="8"/>
      <c r="D806" s="14"/>
      <c r="E806" s="14"/>
      <c r="F806" s="14"/>
      <c r="G806" s="14"/>
      <c r="H806" s="14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</row>
    <row r="807" ht="18.75" customHeight="1">
      <c r="A807" s="14"/>
      <c r="B807" s="14"/>
      <c r="C807" s="8"/>
      <c r="D807" s="14"/>
      <c r="E807" s="14"/>
      <c r="F807" s="14"/>
      <c r="G807" s="14"/>
      <c r="H807" s="14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</row>
    <row r="808" ht="18.75" customHeight="1">
      <c r="A808" s="14"/>
      <c r="B808" s="14"/>
      <c r="C808" s="8"/>
      <c r="D808" s="14"/>
      <c r="E808" s="14"/>
      <c r="F808" s="14"/>
      <c r="G808" s="14"/>
      <c r="H808" s="14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</row>
    <row r="809" ht="18.75" customHeight="1">
      <c r="A809" s="14"/>
      <c r="B809" s="14"/>
      <c r="C809" s="8"/>
      <c r="D809" s="14"/>
      <c r="E809" s="14"/>
      <c r="F809" s="14"/>
      <c r="G809" s="14"/>
      <c r="H809" s="14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</row>
    <row r="810" ht="18.75" customHeight="1">
      <c r="A810" s="14"/>
      <c r="B810" s="14"/>
      <c r="C810" s="8"/>
      <c r="D810" s="14"/>
      <c r="E810" s="14"/>
      <c r="F810" s="14"/>
      <c r="G810" s="14"/>
      <c r="H810" s="14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</row>
    <row r="811" ht="18.75" customHeight="1">
      <c r="A811" s="14"/>
      <c r="B811" s="14"/>
      <c r="C811" s="8"/>
      <c r="D811" s="14"/>
      <c r="E811" s="14"/>
      <c r="F811" s="14"/>
      <c r="G811" s="14"/>
      <c r="H811" s="14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</row>
    <row r="812" ht="18.75" customHeight="1">
      <c r="A812" s="14"/>
      <c r="B812" s="14"/>
      <c r="C812" s="8"/>
      <c r="D812" s="14"/>
      <c r="E812" s="14"/>
      <c r="F812" s="14"/>
      <c r="G812" s="14"/>
      <c r="H812" s="14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</row>
    <row r="813" ht="18.75" customHeight="1">
      <c r="A813" s="14"/>
      <c r="B813" s="14"/>
      <c r="C813" s="8"/>
      <c r="D813" s="14"/>
      <c r="E813" s="14"/>
      <c r="F813" s="14"/>
      <c r="G813" s="14"/>
      <c r="H813" s="14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</row>
    <row r="814" ht="18.75" customHeight="1">
      <c r="A814" s="14"/>
      <c r="B814" s="14"/>
      <c r="C814" s="8"/>
      <c r="D814" s="14"/>
      <c r="E814" s="14"/>
      <c r="F814" s="14"/>
      <c r="G814" s="14"/>
      <c r="H814" s="14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</row>
    <row r="815" ht="18.75" customHeight="1">
      <c r="A815" s="14"/>
      <c r="B815" s="14"/>
      <c r="C815" s="8"/>
      <c r="D815" s="14"/>
      <c r="E815" s="14"/>
      <c r="F815" s="14"/>
      <c r="G815" s="14"/>
      <c r="H815" s="14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</row>
    <row r="816" ht="18.75" customHeight="1">
      <c r="A816" s="14"/>
      <c r="B816" s="14"/>
      <c r="C816" s="8"/>
      <c r="D816" s="14"/>
      <c r="E816" s="14"/>
      <c r="F816" s="14"/>
      <c r="G816" s="14"/>
      <c r="H816" s="14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</row>
    <row r="817" ht="18.75" customHeight="1">
      <c r="A817" s="14"/>
      <c r="B817" s="14"/>
      <c r="C817" s="8"/>
      <c r="D817" s="14"/>
      <c r="E817" s="14"/>
      <c r="F817" s="14"/>
      <c r="G817" s="14"/>
      <c r="H817" s="14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</row>
    <row r="818" ht="18.75" customHeight="1">
      <c r="A818" s="14"/>
      <c r="B818" s="14"/>
      <c r="C818" s="8"/>
      <c r="D818" s="14"/>
      <c r="E818" s="14"/>
      <c r="F818" s="14"/>
      <c r="G818" s="14"/>
      <c r="H818" s="14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</row>
    <row r="819" ht="18.75" customHeight="1">
      <c r="A819" s="14"/>
      <c r="B819" s="14"/>
      <c r="C819" s="8"/>
      <c r="D819" s="14"/>
      <c r="E819" s="14"/>
      <c r="F819" s="14"/>
      <c r="G819" s="14"/>
      <c r="H819" s="14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</row>
    <row r="820" ht="18.75" customHeight="1">
      <c r="A820" s="14"/>
      <c r="B820" s="14"/>
      <c r="C820" s="8"/>
      <c r="D820" s="14"/>
      <c r="E820" s="14"/>
      <c r="F820" s="14"/>
      <c r="G820" s="14"/>
      <c r="H820" s="14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</row>
    <row r="821" ht="18.75" customHeight="1">
      <c r="A821" s="14"/>
      <c r="B821" s="14"/>
      <c r="C821" s="8"/>
      <c r="D821" s="14"/>
      <c r="E821" s="14"/>
      <c r="F821" s="14"/>
      <c r="G821" s="14"/>
      <c r="H821" s="14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</row>
    <row r="822" ht="18.75" customHeight="1">
      <c r="A822" s="14"/>
      <c r="B822" s="14"/>
      <c r="C822" s="8"/>
      <c r="D822" s="14"/>
      <c r="E822" s="14"/>
      <c r="F822" s="14"/>
      <c r="G822" s="14"/>
      <c r="H822" s="14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</row>
    <row r="823" ht="18.75" customHeight="1">
      <c r="A823" s="14"/>
      <c r="B823" s="14"/>
      <c r="C823" s="8"/>
      <c r="D823" s="14"/>
      <c r="E823" s="14"/>
      <c r="F823" s="14"/>
      <c r="G823" s="14"/>
      <c r="H823" s="14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</row>
    <row r="824" ht="18.75" customHeight="1">
      <c r="A824" s="14"/>
      <c r="B824" s="14"/>
      <c r="C824" s="8"/>
      <c r="D824" s="14"/>
      <c r="E824" s="14"/>
      <c r="F824" s="14"/>
      <c r="G824" s="14"/>
      <c r="H824" s="14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</row>
    <row r="825" ht="18.75" customHeight="1">
      <c r="A825" s="14"/>
      <c r="B825" s="14"/>
      <c r="C825" s="8"/>
      <c r="D825" s="14"/>
      <c r="E825" s="14"/>
      <c r="F825" s="14"/>
      <c r="G825" s="14"/>
      <c r="H825" s="14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</row>
    <row r="826" ht="18.75" customHeight="1">
      <c r="A826" s="14"/>
      <c r="B826" s="14"/>
      <c r="C826" s="8"/>
      <c r="D826" s="14"/>
      <c r="E826" s="14"/>
      <c r="F826" s="14"/>
      <c r="G826" s="14"/>
      <c r="H826" s="14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</row>
    <row r="827" ht="18.75" customHeight="1">
      <c r="A827" s="14"/>
      <c r="B827" s="14"/>
      <c r="C827" s="8"/>
      <c r="D827" s="14"/>
      <c r="E827" s="14"/>
      <c r="F827" s="14"/>
      <c r="G827" s="14"/>
      <c r="H827" s="14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</row>
    <row r="828" ht="18.75" customHeight="1">
      <c r="A828" s="14"/>
      <c r="B828" s="14"/>
      <c r="C828" s="8"/>
      <c r="D828" s="14"/>
      <c r="E828" s="14"/>
      <c r="F828" s="14"/>
      <c r="G828" s="14"/>
      <c r="H828" s="14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</row>
    <row r="829" ht="18.75" customHeight="1">
      <c r="A829" s="14"/>
      <c r="B829" s="14"/>
      <c r="C829" s="8"/>
      <c r="D829" s="14"/>
      <c r="E829" s="14"/>
      <c r="F829" s="14"/>
      <c r="G829" s="14"/>
      <c r="H829" s="14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</row>
    <row r="830" ht="18.75" customHeight="1">
      <c r="A830" s="14"/>
      <c r="B830" s="14"/>
      <c r="C830" s="8"/>
      <c r="D830" s="14"/>
      <c r="E830" s="14"/>
      <c r="F830" s="14"/>
      <c r="G830" s="14"/>
      <c r="H830" s="14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</row>
    <row r="831" ht="18.75" customHeight="1">
      <c r="A831" s="14"/>
      <c r="B831" s="14"/>
      <c r="C831" s="8"/>
      <c r="D831" s="14"/>
      <c r="E831" s="14"/>
      <c r="F831" s="14"/>
      <c r="G831" s="14"/>
      <c r="H831" s="14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</row>
    <row r="832" ht="18.75" customHeight="1">
      <c r="A832" s="14"/>
      <c r="B832" s="14"/>
      <c r="C832" s="8"/>
      <c r="D832" s="14"/>
      <c r="E832" s="14"/>
      <c r="F832" s="14"/>
      <c r="G832" s="14"/>
      <c r="H832" s="14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</row>
    <row r="833" ht="18.75" customHeight="1">
      <c r="A833" s="14"/>
      <c r="B833" s="14"/>
      <c r="C833" s="8"/>
      <c r="D833" s="14"/>
      <c r="E833" s="14"/>
      <c r="F833" s="14"/>
      <c r="G833" s="14"/>
      <c r="H833" s="14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</row>
    <row r="834" ht="18.75" customHeight="1">
      <c r="A834" s="14"/>
      <c r="B834" s="14"/>
      <c r="C834" s="8"/>
      <c r="D834" s="14"/>
      <c r="E834" s="14"/>
      <c r="F834" s="14"/>
      <c r="G834" s="14"/>
      <c r="H834" s="14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</row>
    <row r="835" ht="18.75" customHeight="1">
      <c r="A835" s="14"/>
      <c r="B835" s="14"/>
      <c r="C835" s="8"/>
      <c r="D835" s="14"/>
      <c r="E835" s="14"/>
      <c r="F835" s="14"/>
      <c r="G835" s="14"/>
      <c r="H835" s="14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</row>
    <row r="836" ht="18.75" customHeight="1">
      <c r="A836" s="14"/>
      <c r="B836" s="14"/>
      <c r="C836" s="8"/>
      <c r="D836" s="14"/>
      <c r="E836" s="14"/>
      <c r="F836" s="14"/>
      <c r="G836" s="14"/>
      <c r="H836" s="14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</row>
    <row r="837" ht="18.75" customHeight="1">
      <c r="A837" s="14"/>
      <c r="B837" s="14"/>
      <c r="C837" s="8"/>
      <c r="D837" s="14"/>
      <c r="E837" s="14"/>
      <c r="F837" s="14"/>
      <c r="G837" s="14"/>
      <c r="H837" s="14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</row>
    <row r="838" ht="18.75" customHeight="1">
      <c r="A838" s="14"/>
      <c r="B838" s="14"/>
      <c r="C838" s="8"/>
      <c r="D838" s="14"/>
      <c r="E838" s="14"/>
      <c r="F838" s="14"/>
      <c r="G838" s="14"/>
      <c r="H838" s="14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</row>
    <row r="839" ht="18.75" customHeight="1">
      <c r="A839" s="14"/>
      <c r="B839" s="14"/>
      <c r="C839" s="8"/>
      <c r="D839" s="14"/>
      <c r="E839" s="14"/>
      <c r="F839" s="14"/>
      <c r="G839" s="14"/>
      <c r="H839" s="14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</row>
    <row r="840" ht="18.75" customHeight="1">
      <c r="A840" s="14"/>
      <c r="B840" s="14"/>
      <c r="C840" s="8"/>
      <c r="D840" s="14"/>
      <c r="E840" s="14"/>
      <c r="F840" s="14"/>
      <c r="G840" s="14"/>
      <c r="H840" s="14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</row>
    <row r="841" ht="18.75" customHeight="1">
      <c r="A841" s="14"/>
      <c r="B841" s="14"/>
      <c r="C841" s="8"/>
      <c r="D841" s="14"/>
      <c r="E841" s="14"/>
      <c r="F841" s="14"/>
      <c r="G841" s="14"/>
      <c r="H841" s="14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</row>
    <row r="842" ht="18.75" customHeight="1">
      <c r="A842" s="14"/>
      <c r="B842" s="14"/>
      <c r="C842" s="8"/>
      <c r="D842" s="14"/>
      <c r="E842" s="14"/>
      <c r="F842" s="14"/>
      <c r="G842" s="14"/>
      <c r="H842" s="14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</row>
    <row r="843" ht="18.75" customHeight="1">
      <c r="A843" s="14"/>
      <c r="B843" s="14"/>
      <c r="C843" s="8"/>
      <c r="D843" s="14"/>
      <c r="E843" s="14"/>
      <c r="F843" s="14"/>
      <c r="G843" s="14"/>
      <c r="H843" s="14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</row>
    <row r="844" ht="18.75" customHeight="1">
      <c r="A844" s="14"/>
      <c r="B844" s="14"/>
      <c r="C844" s="8"/>
      <c r="D844" s="14"/>
      <c r="E844" s="14"/>
      <c r="F844" s="14"/>
      <c r="G844" s="14"/>
      <c r="H844" s="14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</row>
    <row r="845" ht="18.75" customHeight="1">
      <c r="A845" s="14"/>
      <c r="B845" s="14"/>
      <c r="C845" s="8"/>
      <c r="D845" s="14"/>
      <c r="E845" s="14"/>
      <c r="F845" s="14"/>
      <c r="G845" s="14"/>
      <c r="H845" s="14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</row>
    <row r="846" ht="18.75" customHeight="1">
      <c r="A846" s="14"/>
      <c r="B846" s="14"/>
      <c r="C846" s="8"/>
      <c r="D846" s="14"/>
      <c r="E846" s="14"/>
      <c r="F846" s="14"/>
      <c r="G846" s="14"/>
      <c r="H846" s="14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</row>
    <row r="847" ht="18.75" customHeight="1">
      <c r="A847" s="14"/>
      <c r="B847" s="14"/>
      <c r="C847" s="8"/>
      <c r="D847" s="14"/>
      <c r="E847" s="14"/>
      <c r="F847" s="14"/>
      <c r="G847" s="14"/>
      <c r="H847" s="14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</row>
    <row r="848" ht="18.75" customHeight="1">
      <c r="A848" s="14"/>
      <c r="B848" s="14"/>
      <c r="C848" s="8"/>
      <c r="D848" s="14"/>
      <c r="E848" s="14"/>
      <c r="F848" s="14"/>
      <c r="G848" s="14"/>
      <c r="H848" s="14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</row>
    <row r="849" ht="18.75" customHeight="1">
      <c r="A849" s="14"/>
      <c r="B849" s="14"/>
      <c r="C849" s="8"/>
      <c r="D849" s="14"/>
      <c r="E849" s="14"/>
      <c r="F849" s="14"/>
      <c r="G849" s="14"/>
      <c r="H849" s="14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</row>
    <row r="850" ht="18.75" customHeight="1">
      <c r="A850" s="14"/>
      <c r="B850" s="14"/>
      <c r="C850" s="8"/>
      <c r="D850" s="14"/>
      <c r="E850" s="14"/>
      <c r="F850" s="14"/>
      <c r="G850" s="14"/>
      <c r="H850" s="14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</row>
    <row r="851" ht="18.75" customHeight="1">
      <c r="A851" s="14"/>
      <c r="B851" s="14"/>
      <c r="C851" s="8"/>
      <c r="D851" s="14"/>
      <c r="E851" s="14"/>
      <c r="F851" s="14"/>
      <c r="G851" s="14"/>
      <c r="H851" s="14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</row>
    <row r="852" ht="18.75" customHeight="1">
      <c r="A852" s="14"/>
      <c r="B852" s="14"/>
      <c r="C852" s="8"/>
      <c r="D852" s="14"/>
      <c r="E852" s="14"/>
      <c r="F852" s="14"/>
      <c r="G852" s="14"/>
      <c r="H852" s="14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</row>
    <row r="853" ht="18.75" customHeight="1">
      <c r="A853" s="14"/>
      <c r="B853" s="14"/>
      <c r="C853" s="8"/>
      <c r="D853" s="14"/>
      <c r="E853" s="14"/>
      <c r="F853" s="14"/>
      <c r="G853" s="14"/>
      <c r="H853" s="14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</row>
    <row r="854" ht="18.75" customHeight="1">
      <c r="A854" s="14"/>
      <c r="B854" s="14"/>
      <c r="C854" s="8"/>
      <c r="D854" s="14"/>
      <c r="E854" s="14"/>
      <c r="F854" s="14"/>
      <c r="G854" s="14"/>
      <c r="H854" s="14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</row>
    <row r="855" ht="18.75" customHeight="1">
      <c r="A855" s="14"/>
      <c r="B855" s="14"/>
      <c r="C855" s="8"/>
      <c r="D855" s="14"/>
      <c r="E855" s="14"/>
      <c r="F855" s="14"/>
      <c r="G855" s="14"/>
      <c r="H855" s="14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</row>
    <row r="856" ht="18.75" customHeight="1">
      <c r="A856" s="14"/>
      <c r="B856" s="14"/>
      <c r="C856" s="8"/>
      <c r="D856" s="14"/>
      <c r="E856" s="14"/>
      <c r="F856" s="14"/>
      <c r="G856" s="14"/>
      <c r="H856" s="14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</row>
    <row r="857" ht="18.75" customHeight="1">
      <c r="A857" s="14"/>
      <c r="B857" s="14"/>
      <c r="C857" s="8"/>
      <c r="D857" s="14"/>
      <c r="E857" s="14"/>
      <c r="F857" s="14"/>
      <c r="G857" s="14"/>
      <c r="H857" s="14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</row>
    <row r="858" ht="18.75" customHeight="1">
      <c r="A858" s="14"/>
      <c r="B858" s="14"/>
      <c r="C858" s="8"/>
      <c r="D858" s="14"/>
      <c r="E858" s="14"/>
      <c r="F858" s="14"/>
      <c r="G858" s="14"/>
      <c r="H858" s="14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</row>
    <row r="859" ht="18.75" customHeight="1">
      <c r="A859" s="14"/>
      <c r="B859" s="14"/>
      <c r="C859" s="8"/>
      <c r="D859" s="14"/>
      <c r="E859" s="14"/>
      <c r="F859" s="14"/>
      <c r="G859" s="14"/>
      <c r="H859" s="14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</row>
    <row r="860" ht="18.75" customHeight="1">
      <c r="A860" s="14"/>
      <c r="B860" s="14"/>
      <c r="C860" s="8"/>
      <c r="D860" s="14"/>
      <c r="E860" s="14"/>
      <c r="F860" s="14"/>
      <c r="G860" s="14"/>
      <c r="H860" s="14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</row>
    <row r="861" ht="18.75" customHeight="1">
      <c r="A861" s="14"/>
      <c r="B861" s="14"/>
      <c r="C861" s="8"/>
      <c r="D861" s="14"/>
      <c r="E861" s="14"/>
      <c r="F861" s="14"/>
      <c r="G861" s="14"/>
      <c r="H861" s="14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</row>
    <row r="862" ht="18.75" customHeight="1">
      <c r="A862" s="14"/>
      <c r="B862" s="14"/>
      <c r="C862" s="8"/>
      <c r="D862" s="14"/>
      <c r="E862" s="14"/>
      <c r="F862" s="14"/>
      <c r="G862" s="14"/>
      <c r="H862" s="14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</row>
    <row r="863" ht="18.75" customHeight="1">
      <c r="A863" s="14"/>
      <c r="B863" s="14"/>
      <c r="C863" s="8"/>
      <c r="D863" s="14"/>
      <c r="E863" s="14"/>
      <c r="F863" s="14"/>
      <c r="G863" s="14"/>
      <c r="H863" s="14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</row>
    <row r="864" ht="18.75" customHeight="1">
      <c r="A864" s="14"/>
      <c r="B864" s="14"/>
      <c r="C864" s="8"/>
      <c r="D864" s="14"/>
      <c r="E864" s="14"/>
      <c r="F864" s="14"/>
      <c r="G864" s="14"/>
      <c r="H864" s="14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</row>
    <row r="865" ht="18.75" customHeight="1">
      <c r="A865" s="14"/>
      <c r="B865" s="14"/>
      <c r="C865" s="8"/>
      <c r="D865" s="14"/>
      <c r="E865" s="14"/>
      <c r="F865" s="14"/>
      <c r="G865" s="14"/>
      <c r="H865" s="14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</row>
    <row r="866" ht="18.75" customHeight="1">
      <c r="A866" s="14"/>
      <c r="B866" s="14"/>
      <c r="C866" s="8"/>
      <c r="D866" s="14"/>
      <c r="E866" s="14"/>
      <c r="F866" s="14"/>
      <c r="G866" s="14"/>
      <c r="H866" s="14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</row>
    <row r="867" ht="18.75" customHeight="1">
      <c r="A867" s="14"/>
      <c r="B867" s="14"/>
      <c r="C867" s="8"/>
      <c r="D867" s="14"/>
      <c r="E867" s="14"/>
      <c r="F867" s="14"/>
      <c r="G867" s="14"/>
      <c r="H867" s="14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</row>
    <row r="868" ht="18.75" customHeight="1">
      <c r="A868" s="14"/>
      <c r="B868" s="14"/>
      <c r="C868" s="8"/>
      <c r="D868" s="14"/>
      <c r="E868" s="14"/>
      <c r="F868" s="14"/>
      <c r="G868" s="14"/>
      <c r="H868" s="14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</row>
    <row r="869" ht="18.75" customHeight="1">
      <c r="A869" s="14"/>
      <c r="B869" s="14"/>
      <c r="C869" s="8"/>
      <c r="D869" s="14"/>
      <c r="E869" s="14"/>
      <c r="F869" s="14"/>
      <c r="G869" s="14"/>
      <c r="H869" s="14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</row>
    <row r="870" ht="18.75" customHeight="1">
      <c r="A870" s="14"/>
      <c r="B870" s="14"/>
      <c r="C870" s="8"/>
      <c r="D870" s="14"/>
      <c r="E870" s="14"/>
      <c r="F870" s="14"/>
      <c r="G870" s="14"/>
      <c r="H870" s="14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</row>
    <row r="871" ht="18.75" customHeight="1">
      <c r="A871" s="14"/>
      <c r="B871" s="14"/>
      <c r="C871" s="8"/>
      <c r="D871" s="14"/>
      <c r="E871" s="14"/>
      <c r="F871" s="14"/>
      <c r="G871" s="14"/>
      <c r="H871" s="14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</row>
    <row r="872" ht="18.75" customHeight="1">
      <c r="A872" s="14"/>
      <c r="B872" s="14"/>
      <c r="C872" s="8"/>
      <c r="D872" s="14"/>
      <c r="E872" s="14"/>
      <c r="F872" s="14"/>
      <c r="G872" s="14"/>
      <c r="H872" s="14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</row>
    <row r="873" ht="18.75" customHeight="1">
      <c r="A873" s="14"/>
      <c r="B873" s="14"/>
      <c r="C873" s="8"/>
      <c r="D873" s="14"/>
      <c r="E873" s="14"/>
      <c r="F873" s="14"/>
      <c r="G873" s="14"/>
      <c r="H873" s="14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</row>
    <row r="874" ht="18.75" customHeight="1">
      <c r="A874" s="14"/>
      <c r="B874" s="14"/>
      <c r="C874" s="8"/>
      <c r="D874" s="14"/>
      <c r="E874" s="14"/>
      <c r="F874" s="14"/>
      <c r="G874" s="14"/>
      <c r="H874" s="14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</row>
    <row r="875" ht="18.75" customHeight="1">
      <c r="A875" s="14"/>
      <c r="B875" s="14"/>
      <c r="C875" s="8"/>
      <c r="D875" s="14"/>
      <c r="E875" s="14"/>
      <c r="F875" s="14"/>
      <c r="G875" s="14"/>
      <c r="H875" s="14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</row>
    <row r="876" ht="18.75" customHeight="1">
      <c r="A876" s="14"/>
      <c r="B876" s="14"/>
      <c r="C876" s="8"/>
      <c r="D876" s="14"/>
      <c r="E876" s="14"/>
      <c r="F876" s="14"/>
      <c r="G876" s="14"/>
      <c r="H876" s="14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</row>
    <row r="877" ht="18.75" customHeight="1">
      <c r="A877" s="14"/>
      <c r="B877" s="14"/>
      <c r="C877" s="8"/>
      <c r="D877" s="14"/>
      <c r="E877" s="14"/>
      <c r="F877" s="14"/>
      <c r="G877" s="14"/>
      <c r="H877" s="14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</row>
    <row r="878" ht="18.75" customHeight="1">
      <c r="A878" s="14"/>
      <c r="B878" s="14"/>
      <c r="C878" s="8"/>
      <c r="D878" s="14"/>
      <c r="E878" s="14"/>
      <c r="F878" s="14"/>
      <c r="G878" s="14"/>
      <c r="H878" s="14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</row>
    <row r="879" ht="18.75" customHeight="1">
      <c r="A879" s="14"/>
      <c r="B879" s="14"/>
      <c r="C879" s="8"/>
      <c r="D879" s="14"/>
      <c r="E879" s="14"/>
      <c r="F879" s="14"/>
      <c r="G879" s="14"/>
      <c r="H879" s="14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</row>
    <row r="880" ht="18.75" customHeight="1">
      <c r="A880" s="14"/>
      <c r="B880" s="14"/>
      <c r="C880" s="8"/>
      <c r="D880" s="14"/>
      <c r="E880" s="14"/>
      <c r="F880" s="14"/>
      <c r="G880" s="14"/>
      <c r="H880" s="14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</row>
    <row r="881" ht="18.75" customHeight="1">
      <c r="A881" s="14"/>
      <c r="B881" s="14"/>
      <c r="C881" s="8"/>
      <c r="D881" s="14"/>
      <c r="E881" s="14"/>
      <c r="F881" s="14"/>
      <c r="G881" s="14"/>
      <c r="H881" s="14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</row>
    <row r="882" ht="18.75" customHeight="1">
      <c r="A882" s="14"/>
      <c r="B882" s="14"/>
      <c r="C882" s="8"/>
      <c r="D882" s="14"/>
      <c r="E882" s="14"/>
      <c r="F882" s="14"/>
      <c r="G882" s="14"/>
      <c r="H882" s="14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</row>
    <row r="883" ht="18.75" customHeight="1">
      <c r="A883" s="14"/>
      <c r="B883" s="14"/>
      <c r="C883" s="8"/>
      <c r="D883" s="14"/>
      <c r="E883" s="14"/>
      <c r="F883" s="14"/>
      <c r="G883" s="14"/>
      <c r="H883" s="14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</row>
    <row r="884" ht="18.75" customHeight="1">
      <c r="A884" s="14"/>
      <c r="B884" s="14"/>
      <c r="C884" s="8"/>
      <c r="D884" s="14"/>
      <c r="E884" s="14"/>
      <c r="F884" s="14"/>
      <c r="G884" s="14"/>
      <c r="H884" s="14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</row>
    <row r="885" ht="18.75" customHeight="1">
      <c r="A885" s="14"/>
      <c r="B885" s="14"/>
      <c r="C885" s="8"/>
      <c r="D885" s="14"/>
      <c r="E885" s="14"/>
      <c r="F885" s="14"/>
      <c r="G885" s="14"/>
      <c r="H885" s="14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</row>
    <row r="886" ht="18.75" customHeight="1">
      <c r="A886" s="14"/>
      <c r="B886" s="14"/>
      <c r="C886" s="8"/>
      <c r="D886" s="14"/>
      <c r="E886" s="14"/>
      <c r="F886" s="14"/>
      <c r="G886" s="14"/>
      <c r="H886" s="14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</row>
    <row r="887" ht="18.75" customHeight="1">
      <c r="A887" s="14"/>
      <c r="B887" s="14"/>
      <c r="C887" s="8"/>
      <c r="D887" s="14"/>
      <c r="E887" s="14"/>
      <c r="F887" s="14"/>
      <c r="G887" s="14"/>
      <c r="H887" s="14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</row>
    <row r="888" ht="18.75" customHeight="1">
      <c r="A888" s="14"/>
      <c r="B888" s="14"/>
      <c r="C888" s="8"/>
      <c r="D888" s="14"/>
      <c r="E888" s="14"/>
      <c r="F888" s="14"/>
      <c r="G888" s="14"/>
      <c r="H888" s="14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</row>
    <row r="889" ht="18.75" customHeight="1">
      <c r="A889" s="14"/>
      <c r="B889" s="14"/>
      <c r="C889" s="8"/>
      <c r="D889" s="14"/>
      <c r="E889" s="14"/>
      <c r="F889" s="14"/>
      <c r="G889" s="14"/>
      <c r="H889" s="14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</row>
    <row r="890" ht="18.75" customHeight="1">
      <c r="A890" s="14"/>
      <c r="B890" s="14"/>
      <c r="C890" s="8"/>
      <c r="D890" s="14"/>
      <c r="E890" s="14"/>
      <c r="F890" s="14"/>
      <c r="G890" s="14"/>
      <c r="H890" s="14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</row>
    <row r="891" ht="18.75" customHeight="1">
      <c r="A891" s="14"/>
      <c r="B891" s="14"/>
      <c r="C891" s="8"/>
      <c r="D891" s="14"/>
      <c r="E891" s="14"/>
      <c r="F891" s="14"/>
      <c r="G891" s="14"/>
      <c r="H891" s="14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</row>
    <row r="892" ht="18.75" customHeight="1">
      <c r="A892" s="14"/>
      <c r="B892" s="14"/>
      <c r="C892" s="8"/>
      <c r="D892" s="14"/>
      <c r="E892" s="14"/>
      <c r="F892" s="14"/>
      <c r="G892" s="14"/>
      <c r="H892" s="14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</row>
    <row r="893" ht="18.75" customHeight="1">
      <c r="A893" s="14"/>
      <c r="B893" s="14"/>
      <c r="C893" s="8"/>
      <c r="D893" s="14"/>
      <c r="E893" s="14"/>
      <c r="F893" s="14"/>
      <c r="G893" s="14"/>
      <c r="H893" s="14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</row>
    <row r="894" ht="18.75" customHeight="1">
      <c r="A894" s="14"/>
      <c r="B894" s="14"/>
      <c r="C894" s="8"/>
      <c r="D894" s="14"/>
      <c r="E894" s="14"/>
      <c r="F894" s="14"/>
      <c r="G894" s="14"/>
      <c r="H894" s="14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</row>
    <row r="895" ht="18.75" customHeight="1">
      <c r="A895" s="14"/>
      <c r="B895" s="14"/>
      <c r="C895" s="8"/>
      <c r="D895" s="14"/>
      <c r="E895" s="14"/>
      <c r="F895" s="14"/>
      <c r="G895" s="14"/>
      <c r="H895" s="14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</row>
    <row r="896" ht="18.75" customHeight="1">
      <c r="A896" s="14"/>
      <c r="B896" s="14"/>
      <c r="C896" s="8"/>
      <c r="D896" s="14"/>
      <c r="E896" s="14"/>
      <c r="F896" s="14"/>
      <c r="G896" s="14"/>
      <c r="H896" s="14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</row>
    <row r="897" ht="18.75" customHeight="1">
      <c r="A897" s="14"/>
      <c r="B897" s="14"/>
      <c r="C897" s="8"/>
      <c r="D897" s="14"/>
      <c r="E897" s="14"/>
      <c r="F897" s="14"/>
      <c r="G897" s="14"/>
      <c r="H897" s="14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</row>
    <row r="898" ht="18.75" customHeight="1">
      <c r="A898" s="14"/>
      <c r="B898" s="14"/>
      <c r="C898" s="8"/>
      <c r="D898" s="14"/>
      <c r="E898" s="14"/>
      <c r="F898" s="14"/>
      <c r="G898" s="14"/>
      <c r="H898" s="14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</row>
    <row r="899" ht="18.75" customHeight="1">
      <c r="A899" s="14"/>
      <c r="B899" s="14"/>
      <c r="C899" s="8"/>
      <c r="D899" s="14"/>
      <c r="E899" s="14"/>
      <c r="F899" s="14"/>
      <c r="G899" s="14"/>
      <c r="H899" s="14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</row>
    <row r="900" ht="18.75" customHeight="1">
      <c r="A900" s="14"/>
      <c r="B900" s="14"/>
      <c r="C900" s="8"/>
      <c r="D900" s="14"/>
      <c r="E900" s="14"/>
      <c r="F900" s="14"/>
      <c r="G900" s="14"/>
      <c r="H900" s="14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</row>
    <row r="901" ht="18.75" customHeight="1">
      <c r="A901" s="14"/>
      <c r="B901" s="14"/>
      <c r="C901" s="8"/>
      <c r="D901" s="14"/>
      <c r="E901" s="14"/>
      <c r="F901" s="14"/>
      <c r="G901" s="14"/>
      <c r="H901" s="14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</row>
    <row r="902" ht="18.75" customHeight="1">
      <c r="A902" s="14"/>
      <c r="B902" s="14"/>
      <c r="C902" s="8"/>
      <c r="D902" s="14"/>
      <c r="E902" s="14"/>
      <c r="F902" s="14"/>
      <c r="G902" s="14"/>
      <c r="H902" s="14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</row>
    <row r="903" ht="18.75" customHeight="1">
      <c r="A903" s="14"/>
      <c r="B903" s="14"/>
      <c r="C903" s="8"/>
      <c r="D903" s="14"/>
      <c r="E903" s="14"/>
      <c r="F903" s="14"/>
      <c r="G903" s="14"/>
      <c r="H903" s="14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</row>
    <row r="904" ht="18.75" customHeight="1">
      <c r="A904" s="14"/>
      <c r="B904" s="14"/>
      <c r="C904" s="8"/>
      <c r="D904" s="14"/>
      <c r="E904" s="14"/>
      <c r="F904" s="14"/>
      <c r="G904" s="14"/>
      <c r="H904" s="14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</row>
    <row r="905" ht="18.75" customHeight="1">
      <c r="A905" s="14"/>
      <c r="B905" s="14"/>
      <c r="C905" s="8"/>
      <c r="D905" s="14"/>
      <c r="E905" s="14"/>
      <c r="F905" s="14"/>
      <c r="G905" s="14"/>
      <c r="H905" s="14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</row>
    <row r="906" ht="18.75" customHeight="1">
      <c r="A906" s="14"/>
      <c r="B906" s="14"/>
      <c r="C906" s="8"/>
      <c r="D906" s="14"/>
      <c r="E906" s="14"/>
      <c r="F906" s="14"/>
      <c r="G906" s="14"/>
      <c r="H906" s="14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</row>
    <row r="907" ht="18.75" customHeight="1">
      <c r="A907" s="14"/>
      <c r="B907" s="14"/>
      <c r="C907" s="8"/>
      <c r="D907" s="14"/>
      <c r="E907" s="14"/>
      <c r="F907" s="14"/>
      <c r="G907" s="14"/>
      <c r="H907" s="14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</row>
    <row r="908" ht="18.75" customHeight="1">
      <c r="A908" s="14"/>
      <c r="B908" s="14"/>
      <c r="C908" s="8"/>
      <c r="D908" s="14"/>
      <c r="E908" s="14"/>
      <c r="F908" s="14"/>
      <c r="G908" s="14"/>
      <c r="H908" s="14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</row>
    <row r="909" ht="18.75" customHeight="1">
      <c r="A909" s="14"/>
      <c r="B909" s="14"/>
      <c r="C909" s="8"/>
      <c r="D909" s="14"/>
      <c r="E909" s="14"/>
      <c r="F909" s="14"/>
      <c r="G909" s="14"/>
      <c r="H909" s="14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</row>
    <row r="910" ht="18.75" customHeight="1">
      <c r="A910" s="14"/>
      <c r="B910" s="14"/>
      <c r="C910" s="8"/>
      <c r="D910" s="14"/>
      <c r="E910" s="14"/>
      <c r="F910" s="14"/>
      <c r="G910" s="14"/>
      <c r="H910" s="14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</row>
    <row r="911" ht="18.75" customHeight="1">
      <c r="A911" s="14"/>
      <c r="B911" s="14"/>
      <c r="C911" s="8"/>
      <c r="D911" s="14"/>
      <c r="E911" s="14"/>
      <c r="F911" s="14"/>
      <c r="G911" s="14"/>
      <c r="H911" s="14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</row>
    <row r="912" ht="18.75" customHeight="1">
      <c r="A912" s="14"/>
      <c r="B912" s="14"/>
      <c r="C912" s="8"/>
      <c r="D912" s="14"/>
      <c r="E912" s="14"/>
      <c r="F912" s="14"/>
      <c r="G912" s="14"/>
      <c r="H912" s="14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</row>
    <row r="913" ht="18.75" customHeight="1">
      <c r="A913" s="14"/>
      <c r="B913" s="14"/>
      <c r="C913" s="8"/>
      <c r="D913" s="14"/>
      <c r="E913" s="14"/>
      <c r="F913" s="14"/>
      <c r="G913" s="14"/>
      <c r="H913" s="14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</row>
    <row r="914" ht="18.75" customHeight="1">
      <c r="A914" s="14"/>
      <c r="B914" s="14"/>
      <c r="C914" s="8"/>
      <c r="D914" s="14"/>
      <c r="E914" s="14"/>
      <c r="F914" s="14"/>
      <c r="G914" s="14"/>
      <c r="H914" s="14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</row>
    <row r="915" ht="18.75" customHeight="1">
      <c r="A915" s="14"/>
      <c r="B915" s="14"/>
      <c r="C915" s="8"/>
      <c r="D915" s="14"/>
      <c r="E915" s="14"/>
      <c r="F915" s="14"/>
      <c r="G915" s="14"/>
      <c r="H915" s="14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</row>
    <row r="916" ht="18.75" customHeight="1">
      <c r="A916" s="14"/>
      <c r="B916" s="14"/>
      <c r="C916" s="8"/>
      <c r="D916" s="14"/>
      <c r="E916" s="14"/>
      <c r="F916" s="14"/>
      <c r="G916" s="14"/>
      <c r="H916" s="14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</row>
    <row r="917" ht="18.75" customHeight="1">
      <c r="A917" s="14"/>
      <c r="B917" s="14"/>
      <c r="C917" s="8"/>
      <c r="D917" s="14"/>
      <c r="E917" s="14"/>
      <c r="F917" s="14"/>
      <c r="G917" s="14"/>
      <c r="H917" s="14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</row>
    <row r="918" ht="18.75" customHeight="1">
      <c r="A918" s="14"/>
      <c r="B918" s="14"/>
      <c r="C918" s="8"/>
      <c r="D918" s="14"/>
      <c r="E918" s="14"/>
      <c r="F918" s="14"/>
      <c r="G918" s="14"/>
      <c r="H918" s="14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</row>
    <row r="919" ht="18.75" customHeight="1">
      <c r="A919" s="14"/>
      <c r="B919" s="14"/>
      <c r="C919" s="8"/>
      <c r="D919" s="14"/>
      <c r="E919" s="14"/>
      <c r="F919" s="14"/>
      <c r="G919" s="14"/>
      <c r="H919" s="14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</row>
    <row r="920" ht="18.75" customHeight="1">
      <c r="A920" s="14"/>
      <c r="B920" s="14"/>
      <c r="C920" s="8"/>
      <c r="D920" s="14"/>
      <c r="E920" s="14"/>
      <c r="F920" s="14"/>
      <c r="G920" s="14"/>
      <c r="H920" s="14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</row>
    <row r="921" ht="18.75" customHeight="1">
      <c r="A921" s="14"/>
      <c r="B921" s="14"/>
      <c r="C921" s="8"/>
      <c r="D921" s="14"/>
      <c r="E921" s="14"/>
      <c r="F921" s="14"/>
      <c r="G921" s="14"/>
      <c r="H921" s="14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</row>
    <row r="922" ht="18.75" customHeight="1">
      <c r="A922" s="14"/>
      <c r="B922" s="14"/>
      <c r="C922" s="8"/>
      <c r="D922" s="14"/>
      <c r="E922" s="14"/>
      <c r="F922" s="14"/>
      <c r="G922" s="14"/>
      <c r="H922" s="14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</row>
    <row r="923" ht="18.75" customHeight="1">
      <c r="A923" s="14"/>
      <c r="B923" s="14"/>
      <c r="C923" s="8"/>
      <c r="D923" s="14"/>
      <c r="E923" s="14"/>
      <c r="F923" s="14"/>
      <c r="G923" s="14"/>
      <c r="H923" s="14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</row>
    <row r="924" ht="18.75" customHeight="1">
      <c r="A924" s="14"/>
      <c r="B924" s="14"/>
      <c r="C924" s="8"/>
      <c r="D924" s="14"/>
      <c r="E924" s="14"/>
      <c r="F924" s="14"/>
      <c r="G924" s="14"/>
      <c r="H924" s="14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</row>
    <row r="925" ht="18.75" customHeight="1">
      <c r="A925" s="14"/>
      <c r="B925" s="14"/>
      <c r="C925" s="8"/>
      <c r="D925" s="14"/>
      <c r="E925" s="14"/>
      <c r="F925" s="14"/>
      <c r="G925" s="14"/>
      <c r="H925" s="14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</row>
    <row r="926" ht="18.75" customHeight="1">
      <c r="A926" s="14"/>
      <c r="B926" s="14"/>
      <c r="C926" s="8"/>
      <c r="D926" s="14"/>
      <c r="E926" s="14"/>
      <c r="F926" s="14"/>
      <c r="G926" s="14"/>
      <c r="H926" s="14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</row>
    <row r="927" ht="18.75" customHeight="1">
      <c r="A927" s="14"/>
      <c r="B927" s="14"/>
      <c r="C927" s="8"/>
      <c r="D927" s="14"/>
      <c r="E927" s="14"/>
      <c r="F927" s="14"/>
      <c r="G927" s="14"/>
      <c r="H927" s="14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</row>
    <row r="928" ht="18.75" customHeight="1">
      <c r="A928" s="14"/>
      <c r="B928" s="14"/>
      <c r="C928" s="8"/>
      <c r="D928" s="14"/>
      <c r="E928" s="14"/>
      <c r="F928" s="14"/>
      <c r="G928" s="14"/>
      <c r="H928" s="14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</row>
    <row r="929" ht="18.75" customHeight="1">
      <c r="A929" s="14"/>
      <c r="B929" s="14"/>
      <c r="C929" s="8"/>
      <c r="D929" s="14"/>
      <c r="E929" s="14"/>
      <c r="F929" s="14"/>
      <c r="G929" s="14"/>
      <c r="H929" s="14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</row>
    <row r="930" ht="18.75" customHeight="1">
      <c r="A930" s="14"/>
      <c r="B930" s="14"/>
      <c r="C930" s="8"/>
      <c r="D930" s="14"/>
      <c r="E930" s="14"/>
      <c r="F930" s="14"/>
      <c r="G930" s="14"/>
      <c r="H930" s="14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</row>
    <row r="931" ht="18.75" customHeight="1">
      <c r="A931" s="14"/>
      <c r="B931" s="14"/>
      <c r="C931" s="8"/>
      <c r="D931" s="14"/>
      <c r="E931" s="14"/>
      <c r="F931" s="14"/>
      <c r="G931" s="14"/>
      <c r="H931" s="14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</row>
    <row r="932" ht="18.75" customHeight="1">
      <c r="A932" s="14"/>
      <c r="B932" s="14"/>
      <c r="C932" s="8"/>
      <c r="D932" s="14"/>
      <c r="E932" s="14"/>
      <c r="F932" s="14"/>
      <c r="G932" s="14"/>
      <c r="H932" s="14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</row>
    <row r="933" ht="18.75" customHeight="1">
      <c r="A933" s="14"/>
      <c r="B933" s="14"/>
      <c r="C933" s="8"/>
      <c r="D933" s="14"/>
      <c r="E933" s="14"/>
      <c r="F933" s="14"/>
      <c r="G933" s="14"/>
      <c r="H933" s="14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</row>
    <row r="934" ht="18.75" customHeight="1">
      <c r="A934" s="14"/>
      <c r="B934" s="14"/>
      <c r="C934" s="8"/>
      <c r="D934" s="14"/>
      <c r="E934" s="14"/>
      <c r="F934" s="14"/>
      <c r="G934" s="14"/>
      <c r="H934" s="14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</row>
    <row r="935" ht="18.75" customHeight="1">
      <c r="A935" s="14"/>
      <c r="B935" s="14"/>
      <c r="C935" s="8"/>
      <c r="D935" s="14"/>
      <c r="E935" s="14"/>
      <c r="F935" s="14"/>
      <c r="G935" s="14"/>
      <c r="H935" s="14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</row>
    <row r="936" ht="18.75" customHeight="1">
      <c r="A936" s="14"/>
      <c r="B936" s="14"/>
      <c r="C936" s="8"/>
      <c r="D936" s="14"/>
      <c r="E936" s="14"/>
      <c r="F936" s="14"/>
      <c r="G936" s="14"/>
      <c r="H936" s="14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</row>
    <row r="937" ht="18.75" customHeight="1">
      <c r="A937" s="14"/>
      <c r="B937" s="14"/>
      <c r="C937" s="8"/>
      <c r="D937" s="14"/>
      <c r="E937" s="14"/>
      <c r="F937" s="14"/>
      <c r="G937" s="14"/>
      <c r="H937" s="14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</row>
    <row r="938" ht="18.75" customHeight="1">
      <c r="A938" s="14"/>
      <c r="B938" s="14"/>
      <c r="C938" s="8"/>
      <c r="D938" s="14"/>
      <c r="E938" s="14"/>
      <c r="F938" s="14"/>
      <c r="G938" s="14"/>
      <c r="H938" s="14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</row>
    <row r="939" ht="18.75" customHeight="1">
      <c r="A939" s="14"/>
      <c r="B939" s="14"/>
      <c r="C939" s="8"/>
      <c r="D939" s="14"/>
      <c r="E939" s="14"/>
      <c r="F939" s="14"/>
      <c r="G939" s="14"/>
      <c r="H939" s="14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</row>
    <row r="940" ht="18.75" customHeight="1">
      <c r="A940" s="14"/>
      <c r="B940" s="14"/>
      <c r="C940" s="8"/>
      <c r="D940" s="14"/>
      <c r="E940" s="14"/>
      <c r="F940" s="14"/>
      <c r="G940" s="14"/>
      <c r="H940" s="14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</row>
    <row r="941" ht="18.75" customHeight="1">
      <c r="A941" s="14"/>
      <c r="B941" s="14"/>
      <c r="C941" s="8"/>
      <c r="D941" s="14"/>
      <c r="E941" s="14"/>
      <c r="F941" s="14"/>
      <c r="G941" s="14"/>
      <c r="H941" s="14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</row>
    <row r="942" ht="18.75" customHeight="1">
      <c r="A942" s="14"/>
      <c r="B942" s="14"/>
      <c r="C942" s="8"/>
      <c r="D942" s="14"/>
      <c r="E942" s="14"/>
      <c r="F942" s="14"/>
      <c r="G942" s="14"/>
      <c r="H942" s="14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</row>
    <row r="943" ht="18.75" customHeight="1">
      <c r="A943" s="14"/>
      <c r="B943" s="14"/>
      <c r="C943" s="8"/>
      <c r="D943" s="14"/>
      <c r="E943" s="14"/>
      <c r="F943" s="14"/>
      <c r="G943" s="14"/>
      <c r="H943" s="14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</row>
    <row r="944" ht="18.75" customHeight="1">
      <c r="A944" s="14"/>
      <c r="B944" s="14"/>
      <c r="C944" s="8"/>
      <c r="D944" s="14"/>
      <c r="E944" s="14"/>
      <c r="F944" s="14"/>
      <c r="G944" s="14"/>
      <c r="H944" s="14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</row>
    <row r="945" ht="18.75" customHeight="1">
      <c r="A945" s="14"/>
      <c r="B945" s="14"/>
      <c r="C945" s="8"/>
      <c r="D945" s="14"/>
      <c r="E945" s="14"/>
      <c r="F945" s="14"/>
      <c r="G945" s="14"/>
      <c r="H945" s="14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</row>
    <row r="946" ht="18.75" customHeight="1">
      <c r="A946" s="14"/>
      <c r="B946" s="14"/>
      <c r="C946" s="8"/>
      <c r="D946" s="14"/>
      <c r="E946" s="14"/>
      <c r="F946" s="14"/>
      <c r="G946" s="14"/>
      <c r="H946" s="14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</row>
    <row r="947" ht="18.75" customHeight="1">
      <c r="A947" s="14"/>
      <c r="B947" s="14"/>
      <c r="C947" s="8"/>
      <c r="D947" s="14"/>
      <c r="E947" s="14"/>
      <c r="F947" s="14"/>
      <c r="G947" s="14"/>
      <c r="H947" s="14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</row>
    <row r="948" ht="18.75" customHeight="1">
      <c r="A948" s="14"/>
      <c r="B948" s="14"/>
      <c r="C948" s="8"/>
      <c r="D948" s="14"/>
      <c r="E948" s="14"/>
      <c r="F948" s="14"/>
      <c r="G948" s="14"/>
      <c r="H948" s="14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</row>
    <row r="949" ht="18.75" customHeight="1">
      <c r="A949" s="14"/>
      <c r="B949" s="14"/>
      <c r="C949" s="8"/>
      <c r="D949" s="14"/>
      <c r="E949" s="14"/>
      <c r="F949" s="14"/>
      <c r="G949" s="14"/>
      <c r="H949" s="14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</row>
    <row r="950" ht="18.75" customHeight="1">
      <c r="A950" s="14"/>
      <c r="B950" s="14"/>
      <c r="C950" s="8"/>
      <c r="D950" s="14"/>
      <c r="E950" s="14"/>
      <c r="F950" s="14"/>
      <c r="G950" s="14"/>
      <c r="H950" s="14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</row>
    <row r="951" ht="18.75" customHeight="1">
      <c r="A951" s="14"/>
      <c r="B951" s="14"/>
      <c r="C951" s="8"/>
      <c r="D951" s="14"/>
      <c r="E951" s="14"/>
      <c r="F951" s="14"/>
      <c r="G951" s="14"/>
      <c r="H951" s="14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</row>
    <row r="952" ht="18.75" customHeight="1">
      <c r="A952" s="14"/>
      <c r="B952" s="14"/>
      <c r="C952" s="8"/>
      <c r="D952" s="14"/>
      <c r="E952" s="14"/>
      <c r="F952" s="14"/>
      <c r="G952" s="14"/>
      <c r="H952" s="14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</row>
    <row r="953" ht="18.75" customHeight="1">
      <c r="A953" s="14"/>
      <c r="B953" s="14"/>
      <c r="C953" s="8"/>
      <c r="D953" s="14"/>
      <c r="E953" s="14"/>
      <c r="F953" s="14"/>
      <c r="G953" s="14"/>
      <c r="H953" s="14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</row>
    <row r="954" ht="18.75" customHeight="1">
      <c r="A954" s="14"/>
      <c r="B954" s="14"/>
      <c r="C954" s="8"/>
      <c r="D954" s="14"/>
      <c r="E954" s="14"/>
      <c r="F954" s="14"/>
      <c r="G954" s="14"/>
      <c r="H954" s="14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</row>
    <row r="955" ht="18.75" customHeight="1">
      <c r="A955" s="14"/>
      <c r="B955" s="14"/>
      <c r="C955" s="8"/>
      <c r="D955" s="14"/>
      <c r="E955" s="14"/>
      <c r="F955" s="14"/>
      <c r="G955" s="14"/>
      <c r="H955" s="14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</row>
    <row r="956" ht="18.75" customHeight="1">
      <c r="A956" s="14"/>
      <c r="B956" s="14"/>
      <c r="C956" s="8"/>
      <c r="D956" s="14"/>
      <c r="E956" s="14"/>
      <c r="F956" s="14"/>
      <c r="G956" s="14"/>
      <c r="H956" s="14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</row>
    <row r="957" ht="18.75" customHeight="1">
      <c r="A957" s="14"/>
      <c r="B957" s="14"/>
      <c r="C957" s="8"/>
      <c r="D957" s="14"/>
      <c r="E957" s="14"/>
      <c r="F957" s="14"/>
      <c r="G957" s="14"/>
      <c r="H957" s="14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</row>
    <row r="958" ht="18.75" customHeight="1">
      <c r="A958" s="14"/>
      <c r="B958" s="14"/>
      <c r="C958" s="8"/>
      <c r="D958" s="14"/>
      <c r="E958" s="14"/>
      <c r="F958" s="14"/>
      <c r="G958" s="14"/>
      <c r="H958" s="14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</row>
    <row r="959" ht="18.75" customHeight="1">
      <c r="A959" s="14"/>
      <c r="B959" s="14"/>
      <c r="C959" s="8"/>
      <c r="D959" s="14"/>
      <c r="E959" s="14"/>
      <c r="F959" s="14"/>
      <c r="G959" s="14"/>
      <c r="H959" s="14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</row>
    <row r="960" ht="18.75" customHeight="1">
      <c r="A960" s="14"/>
      <c r="B960" s="14"/>
      <c r="C960" s="8"/>
      <c r="D960" s="14"/>
      <c r="E960" s="14"/>
      <c r="F960" s="14"/>
      <c r="G960" s="14"/>
      <c r="H960" s="14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</row>
    <row r="961" ht="18.75" customHeight="1">
      <c r="A961" s="14"/>
      <c r="B961" s="14"/>
      <c r="C961" s="8"/>
      <c r="D961" s="14"/>
      <c r="E961" s="14"/>
      <c r="F961" s="14"/>
      <c r="G961" s="14"/>
      <c r="H961" s="14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</row>
    <row r="962" ht="18.75" customHeight="1">
      <c r="A962" s="14"/>
      <c r="B962" s="14"/>
      <c r="C962" s="8"/>
      <c r="D962" s="14"/>
      <c r="E962" s="14"/>
      <c r="F962" s="14"/>
      <c r="G962" s="14"/>
      <c r="H962" s="14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</row>
    <row r="963" ht="18.75" customHeight="1">
      <c r="A963" s="14"/>
      <c r="B963" s="14"/>
      <c r="C963" s="8"/>
      <c r="D963" s="14"/>
      <c r="E963" s="14"/>
      <c r="F963" s="14"/>
      <c r="G963" s="14"/>
      <c r="H963" s="14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</row>
    <row r="964" ht="18.75" customHeight="1">
      <c r="A964" s="14"/>
      <c r="B964" s="14"/>
      <c r="C964" s="8"/>
      <c r="D964" s="14"/>
      <c r="E964" s="14"/>
      <c r="F964" s="14"/>
      <c r="G964" s="14"/>
      <c r="H964" s="14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</row>
    <row r="965" ht="18.75" customHeight="1">
      <c r="A965" s="14"/>
      <c r="B965" s="14"/>
      <c r="C965" s="8"/>
      <c r="D965" s="14"/>
      <c r="E965" s="14"/>
      <c r="F965" s="14"/>
      <c r="G965" s="14"/>
      <c r="H965" s="14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</row>
    <row r="966" ht="18.75" customHeight="1">
      <c r="A966" s="14"/>
      <c r="B966" s="14"/>
      <c r="C966" s="8"/>
      <c r="D966" s="14"/>
      <c r="E966" s="14"/>
      <c r="F966" s="14"/>
      <c r="G966" s="14"/>
      <c r="H966" s="14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</row>
    <row r="967" ht="18.75" customHeight="1">
      <c r="A967" s="14"/>
      <c r="B967" s="14"/>
      <c r="C967" s="8"/>
      <c r="D967" s="14"/>
      <c r="E967" s="14"/>
      <c r="F967" s="14"/>
      <c r="G967" s="14"/>
      <c r="H967" s="14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</row>
    <row r="968" ht="18.75" customHeight="1">
      <c r="A968" s="14"/>
      <c r="B968" s="14"/>
      <c r="C968" s="8"/>
      <c r="D968" s="14"/>
      <c r="E968" s="14"/>
      <c r="F968" s="14"/>
      <c r="G968" s="14"/>
      <c r="H968" s="14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</row>
    <row r="969" ht="18.75" customHeight="1">
      <c r="A969" s="14"/>
      <c r="B969" s="14"/>
      <c r="C969" s="8"/>
      <c r="D969" s="14"/>
      <c r="E969" s="14"/>
      <c r="F969" s="14"/>
      <c r="G969" s="14"/>
      <c r="H969" s="14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</row>
    <row r="970" ht="18.75" customHeight="1">
      <c r="A970" s="14"/>
      <c r="B970" s="14"/>
      <c r="C970" s="8"/>
      <c r="D970" s="14"/>
      <c r="E970" s="14"/>
      <c r="F970" s="14"/>
      <c r="G970" s="14"/>
      <c r="H970" s="14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</row>
    <row r="971" ht="18.75" customHeight="1">
      <c r="A971" s="14"/>
      <c r="B971" s="14"/>
      <c r="C971" s="8"/>
      <c r="D971" s="14"/>
      <c r="E971" s="14"/>
      <c r="F971" s="14"/>
      <c r="G971" s="14"/>
      <c r="H971" s="14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</row>
    <row r="972" ht="18.75" customHeight="1">
      <c r="A972" s="14"/>
      <c r="B972" s="14"/>
      <c r="C972" s="8"/>
      <c r="D972" s="14"/>
      <c r="E972" s="14"/>
      <c r="F972" s="14"/>
      <c r="G972" s="14"/>
      <c r="H972" s="14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</row>
    <row r="973" ht="18.75" customHeight="1">
      <c r="A973" s="14"/>
      <c r="B973" s="14"/>
      <c r="C973" s="8"/>
      <c r="D973" s="14"/>
      <c r="E973" s="14"/>
      <c r="F973" s="14"/>
      <c r="G973" s="14"/>
      <c r="H973" s="14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</row>
    <row r="974" ht="18.75" customHeight="1">
      <c r="A974" s="14"/>
      <c r="B974" s="14"/>
      <c r="C974" s="8"/>
      <c r="D974" s="14"/>
      <c r="E974" s="14"/>
      <c r="F974" s="14"/>
      <c r="G974" s="14"/>
      <c r="H974" s="14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</row>
    <row r="975" ht="18.75" customHeight="1">
      <c r="A975" s="14"/>
      <c r="B975" s="14"/>
      <c r="C975" s="8"/>
      <c r="D975" s="14"/>
      <c r="E975" s="14"/>
      <c r="F975" s="14"/>
      <c r="G975" s="14"/>
      <c r="H975" s="14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</row>
    <row r="976" ht="18.75" customHeight="1">
      <c r="A976" s="14"/>
      <c r="B976" s="14"/>
      <c r="C976" s="8"/>
      <c r="D976" s="14"/>
      <c r="E976" s="14"/>
      <c r="F976" s="14"/>
      <c r="G976" s="14"/>
      <c r="H976" s="14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</row>
    <row r="977" ht="18.75" customHeight="1">
      <c r="A977" s="14"/>
      <c r="B977" s="14"/>
      <c r="C977" s="8"/>
      <c r="D977" s="14"/>
      <c r="E977" s="14"/>
      <c r="F977" s="14"/>
      <c r="G977" s="14"/>
      <c r="H977" s="14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</row>
    <row r="978" ht="18.75" customHeight="1">
      <c r="A978" s="14"/>
      <c r="B978" s="14"/>
      <c r="C978" s="8"/>
      <c r="D978" s="14"/>
      <c r="E978" s="14"/>
      <c r="F978" s="14"/>
      <c r="G978" s="14"/>
      <c r="H978" s="14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</row>
    <row r="979" ht="18.75" customHeight="1">
      <c r="A979" s="14"/>
      <c r="B979" s="14"/>
      <c r="C979" s="8"/>
      <c r="D979" s="14"/>
      <c r="E979" s="14"/>
      <c r="F979" s="14"/>
      <c r="G979" s="14"/>
      <c r="H979" s="14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</row>
    <row r="980" ht="18.75" customHeight="1">
      <c r="A980" s="14"/>
      <c r="B980" s="14"/>
      <c r="C980" s="8"/>
      <c r="D980" s="14"/>
      <c r="E980" s="14"/>
      <c r="F980" s="14"/>
      <c r="G980" s="14"/>
      <c r="H980" s="14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</row>
    <row r="981" ht="18.75" customHeight="1">
      <c r="A981" s="14"/>
      <c r="B981" s="14"/>
      <c r="C981" s="8"/>
      <c r="D981" s="14"/>
      <c r="E981" s="14"/>
      <c r="F981" s="14"/>
      <c r="G981" s="14"/>
      <c r="H981" s="14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</row>
    <row r="982" ht="18.75" customHeight="1">
      <c r="A982" s="14"/>
      <c r="B982" s="14"/>
      <c r="C982" s="8"/>
      <c r="D982" s="14"/>
      <c r="E982" s="14"/>
      <c r="F982" s="14"/>
      <c r="G982" s="14"/>
      <c r="H982" s="14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</row>
    <row r="983" ht="18.75" customHeight="1">
      <c r="A983" s="14"/>
      <c r="B983" s="14"/>
      <c r="C983" s="8"/>
      <c r="D983" s="14"/>
      <c r="E983" s="14"/>
      <c r="F983" s="14"/>
      <c r="G983" s="14"/>
      <c r="H983" s="14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</row>
    <row r="984" ht="18.75" customHeight="1">
      <c r="A984" s="14"/>
      <c r="B984" s="14"/>
      <c r="C984" s="8"/>
      <c r="D984" s="14"/>
      <c r="E984" s="14"/>
      <c r="F984" s="14"/>
      <c r="G984" s="14"/>
      <c r="H984" s="14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</row>
    <row r="985" ht="18.75" customHeight="1">
      <c r="A985" s="14"/>
      <c r="B985" s="14"/>
      <c r="C985" s="8"/>
      <c r="D985" s="14"/>
      <c r="E985" s="14"/>
      <c r="F985" s="14"/>
      <c r="G985" s="14"/>
      <c r="H985" s="14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</row>
    <row r="986" ht="18.75" customHeight="1">
      <c r="A986" s="14"/>
      <c r="B986" s="14"/>
      <c r="C986" s="8"/>
      <c r="D986" s="14"/>
      <c r="E986" s="14"/>
      <c r="F986" s="14"/>
      <c r="G986" s="14"/>
      <c r="H986" s="14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</row>
    <row r="987" ht="18.75" customHeight="1">
      <c r="A987" s="14"/>
      <c r="B987" s="14"/>
      <c r="C987" s="8"/>
      <c r="D987" s="14"/>
      <c r="E987" s="14"/>
      <c r="F987" s="14"/>
      <c r="G987" s="14"/>
      <c r="H987" s="14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</row>
    <row r="988" ht="18.75" customHeight="1">
      <c r="A988" s="14"/>
      <c r="B988" s="14"/>
      <c r="C988" s="8"/>
      <c r="D988" s="14"/>
      <c r="E988" s="14"/>
      <c r="F988" s="14"/>
      <c r="G988" s="14"/>
      <c r="H988" s="14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</row>
    <row r="989" ht="18.75" customHeight="1">
      <c r="A989" s="14"/>
      <c r="B989" s="14"/>
      <c r="C989" s="8"/>
      <c r="D989" s="14"/>
      <c r="E989" s="14"/>
      <c r="F989" s="14"/>
      <c r="G989" s="14"/>
      <c r="H989" s="14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</row>
    <row r="990" ht="18.75" customHeight="1">
      <c r="A990" s="14"/>
      <c r="B990" s="14"/>
      <c r="C990" s="8"/>
      <c r="D990" s="14"/>
      <c r="E990" s="14"/>
      <c r="F990" s="14"/>
      <c r="G990" s="14"/>
      <c r="H990" s="14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</row>
    <row r="991" ht="18.75" customHeight="1">
      <c r="A991" s="14"/>
      <c r="B991" s="14"/>
      <c r="C991" s="8"/>
      <c r="D991" s="14"/>
      <c r="E991" s="14"/>
      <c r="F991" s="14"/>
      <c r="G991" s="14"/>
      <c r="H991" s="14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</row>
    <row r="992" ht="18.75" customHeight="1">
      <c r="A992" s="14"/>
      <c r="B992" s="14"/>
      <c r="C992" s="8"/>
      <c r="D992" s="14"/>
      <c r="E992" s="14"/>
      <c r="F992" s="14"/>
      <c r="G992" s="14"/>
      <c r="H992" s="14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</row>
    <row r="993" ht="18.75" customHeight="1">
      <c r="A993" s="14"/>
      <c r="B993" s="14"/>
      <c r="C993" s="8"/>
      <c r="D993" s="14"/>
      <c r="E993" s="14"/>
      <c r="F993" s="14"/>
      <c r="G993" s="14"/>
      <c r="H993" s="14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</row>
    <row r="994" ht="18.75" customHeight="1">
      <c r="A994" s="14"/>
      <c r="B994" s="14"/>
      <c r="C994" s="8"/>
      <c r="D994" s="14"/>
      <c r="E994" s="14"/>
      <c r="F994" s="14"/>
      <c r="G994" s="14"/>
      <c r="H994" s="14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</row>
    <row r="995" ht="18.75" customHeight="1">
      <c r="A995" s="14"/>
      <c r="B995" s="14"/>
      <c r="C995" s="8"/>
      <c r="D995" s="14"/>
      <c r="E995" s="14"/>
      <c r="F995" s="14"/>
      <c r="G995" s="14"/>
      <c r="H995" s="14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</row>
    <row r="996" ht="18.75" customHeight="1">
      <c r="A996" s="14"/>
      <c r="B996" s="14"/>
      <c r="C996" s="8"/>
      <c r="D996" s="14"/>
      <c r="E996" s="14"/>
      <c r="F996" s="14"/>
      <c r="G996" s="14"/>
      <c r="H996" s="14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</row>
    <row r="997" ht="18.75" customHeight="1">
      <c r="A997" s="14"/>
      <c r="B997" s="14"/>
      <c r="C997" s="8"/>
      <c r="D997" s="14"/>
      <c r="E997" s="14"/>
      <c r="F997" s="14"/>
      <c r="G997" s="14"/>
      <c r="H997" s="14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</row>
    <row r="998" ht="18.75" customHeight="1">
      <c r="A998" s="14"/>
      <c r="B998" s="14"/>
      <c r="C998" s="8"/>
      <c r="D998" s="14"/>
      <c r="E998" s="14"/>
      <c r="F998" s="14"/>
      <c r="G998" s="14"/>
      <c r="H998" s="14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</row>
    <row r="999" ht="18.75" customHeight="1">
      <c r="A999" s="14"/>
      <c r="B999" s="14"/>
      <c r="C999" s="8"/>
      <c r="D999" s="14"/>
      <c r="E999" s="14"/>
      <c r="F999" s="14"/>
      <c r="G999" s="14"/>
      <c r="H999" s="14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</row>
    <row r="1000" ht="18.75" customHeight="1">
      <c r="A1000" s="14"/>
      <c r="B1000" s="14"/>
      <c r="C1000" s="8"/>
      <c r="D1000" s="14"/>
      <c r="E1000" s="14"/>
      <c r="F1000" s="14"/>
      <c r="G1000" s="14"/>
      <c r="H1000" s="14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</row>
  </sheetData>
  <mergeCells count="268">
    <mergeCell ref="I30:J30"/>
    <mergeCell ref="I31:J31"/>
    <mergeCell ref="I32:J32"/>
    <mergeCell ref="I33:J33"/>
    <mergeCell ref="I34:J34"/>
    <mergeCell ref="I35:J35"/>
    <mergeCell ref="I36:J36"/>
    <mergeCell ref="I43:J43"/>
    <mergeCell ref="I44:J44"/>
    <mergeCell ref="I45:J45"/>
    <mergeCell ref="I46:J46"/>
    <mergeCell ref="I47:J47"/>
    <mergeCell ref="I48:J48"/>
    <mergeCell ref="I49:J49"/>
    <mergeCell ref="D7:D10"/>
    <mergeCell ref="F7:F13"/>
    <mergeCell ref="I7:J7"/>
    <mergeCell ref="I8:J8"/>
    <mergeCell ref="I9:J9"/>
    <mergeCell ref="I10:J10"/>
    <mergeCell ref="I11:J11"/>
    <mergeCell ref="I18:J18"/>
    <mergeCell ref="I19:J19"/>
    <mergeCell ref="I20:J20"/>
    <mergeCell ref="I21:J21"/>
    <mergeCell ref="I12:J12"/>
    <mergeCell ref="I13:J13"/>
    <mergeCell ref="I14:J14"/>
    <mergeCell ref="I15:J15"/>
    <mergeCell ref="I16:J16"/>
    <mergeCell ref="I17:J17"/>
    <mergeCell ref="F19:F24"/>
    <mergeCell ref="I24:J24"/>
    <mergeCell ref="I22:J22"/>
    <mergeCell ref="I23:J23"/>
    <mergeCell ref="I25:J25"/>
    <mergeCell ref="I26:J26"/>
    <mergeCell ref="I27:J27"/>
    <mergeCell ref="I28:J28"/>
    <mergeCell ref="I29:J29"/>
    <mergeCell ref="I37:J37"/>
    <mergeCell ref="I38:J38"/>
    <mergeCell ref="F39:F41"/>
    <mergeCell ref="I39:J39"/>
    <mergeCell ref="I40:J40"/>
    <mergeCell ref="I41:J41"/>
    <mergeCell ref="I42:J42"/>
    <mergeCell ref="I50:J50"/>
    <mergeCell ref="F51:F56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F71:F76"/>
    <mergeCell ref="I71:J71"/>
    <mergeCell ref="I72:J72"/>
    <mergeCell ref="I73:J73"/>
    <mergeCell ref="I74:J74"/>
    <mergeCell ref="I75:J75"/>
    <mergeCell ref="I82:J82"/>
    <mergeCell ref="I83:J83"/>
    <mergeCell ref="I84:J84"/>
    <mergeCell ref="I85:J85"/>
    <mergeCell ref="I76:J76"/>
    <mergeCell ref="I77:J77"/>
    <mergeCell ref="I78:J78"/>
    <mergeCell ref="I79:J79"/>
    <mergeCell ref="I80:J80"/>
    <mergeCell ref="I81:J81"/>
    <mergeCell ref="F83:F88"/>
    <mergeCell ref="I88:J88"/>
    <mergeCell ref="I86:J86"/>
    <mergeCell ref="I87:J87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F103:F108"/>
    <mergeCell ref="F109:F111"/>
    <mergeCell ref="F112:F117"/>
    <mergeCell ref="F118:F120"/>
    <mergeCell ref="F121:F126"/>
    <mergeCell ref="F127:F129"/>
    <mergeCell ref="I101:J101"/>
    <mergeCell ref="I102:J102"/>
    <mergeCell ref="D103:D106"/>
    <mergeCell ref="I103:J103"/>
    <mergeCell ref="I104:J104"/>
    <mergeCell ref="I105:J105"/>
    <mergeCell ref="I108:J108"/>
    <mergeCell ref="I106:J106"/>
    <mergeCell ref="I107:J107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D130:D133"/>
    <mergeCell ref="F130:F133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F142:F147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6:J166"/>
    <mergeCell ref="I167:J167"/>
    <mergeCell ref="I174:J174"/>
    <mergeCell ref="I175:J175"/>
    <mergeCell ref="I176:J176"/>
    <mergeCell ref="I177:J177"/>
    <mergeCell ref="I160:J160"/>
    <mergeCell ref="I161:J161"/>
    <mergeCell ref="F162:F169"/>
    <mergeCell ref="I162:J162"/>
    <mergeCell ref="I163:J163"/>
    <mergeCell ref="I164:J164"/>
    <mergeCell ref="I165:J165"/>
    <mergeCell ref="I168:J168"/>
    <mergeCell ref="I169:J169"/>
    <mergeCell ref="I170:J170"/>
    <mergeCell ref="I171:J171"/>
    <mergeCell ref="I172:J172"/>
    <mergeCell ref="I173:J173"/>
    <mergeCell ref="F174:F178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8:J198"/>
    <mergeCell ref="I199:J199"/>
    <mergeCell ref="I206:J206"/>
    <mergeCell ref="I207:J207"/>
    <mergeCell ref="I208:J208"/>
    <mergeCell ref="I209:J209"/>
    <mergeCell ref="I242:J242"/>
    <mergeCell ref="I243:J243"/>
    <mergeCell ref="I233:J233"/>
    <mergeCell ref="I234:J234"/>
    <mergeCell ref="I236:J236"/>
    <mergeCell ref="I238:J238"/>
    <mergeCell ref="I239:J239"/>
    <mergeCell ref="I240:J240"/>
    <mergeCell ref="I241:J241"/>
    <mergeCell ref="I192:J192"/>
    <mergeCell ref="I193:J193"/>
    <mergeCell ref="F194:F201"/>
    <mergeCell ref="I194:J194"/>
    <mergeCell ref="I195:J195"/>
    <mergeCell ref="I196:J196"/>
    <mergeCell ref="I197:J197"/>
    <mergeCell ref="I200:J200"/>
    <mergeCell ref="I201:J201"/>
    <mergeCell ref="I202:J202"/>
    <mergeCell ref="I203:J203"/>
    <mergeCell ref="I204:J204"/>
    <mergeCell ref="I205:J205"/>
    <mergeCell ref="F206:F210"/>
    <mergeCell ref="I216:J216"/>
    <mergeCell ref="I217:J217"/>
    <mergeCell ref="D218:D219"/>
    <mergeCell ref="D221:D223"/>
    <mergeCell ref="D224:D225"/>
    <mergeCell ref="D228:D233"/>
    <mergeCell ref="D239:D244"/>
    <mergeCell ref="D245:D246"/>
    <mergeCell ref="D248:D252"/>
    <mergeCell ref="D254:D255"/>
    <mergeCell ref="I210:J210"/>
    <mergeCell ref="I211:J211"/>
    <mergeCell ref="I212:J212"/>
    <mergeCell ref="I213:J213"/>
    <mergeCell ref="I214:J214"/>
    <mergeCell ref="D215:D216"/>
    <mergeCell ref="I219:J219"/>
    <mergeCell ref="I215:J215"/>
    <mergeCell ref="I218:J218"/>
    <mergeCell ref="I220:J220"/>
    <mergeCell ref="I221:J221"/>
    <mergeCell ref="I222:J222"/>
    <mergeCell ref="I223:J223"/>
    <mergeCell ref="I224:J224"/>
    <mergeCell ref="I244:J244"/>
    <mergeCell ref="I245:J245"/>
    <mergeCell ref="I246:J246"/>
    <mergeCell ref="I247:J247"/>
    <mergeCell ref="I225:J225"/>
    <mergeCell ref="I226:J226"/>
    <mergeCell ref="I227:J227"/>
    <mergeCell ref="I228:J228"/>
    <mergeCell ref="I229:J229"/>
    <mergeCell ref="I231:J231"/>
    <mergeCell ref="I232:J232"/>
  </mergeCells>
  <printOptions horizontalCentered="1"/>
  <pageMargins bottom="0.3937007874015748" footer="0.0" header="0.0" left="0.3937007874015748" right="0.3937007874015748" top="0.6299212598425197"/>
  <pageSetup paperSize="9" orientation="portrait"/>
  <headerFooter>
    <oddHeader>&amp;R放課後等デイ</oddHeader>
    <oddFooter>&amp;C&amp;P</oddFooter>
  </headerFooter>
  <rowBreaks count="2" manualBreakCount="2">
    <brk id="193" man="1"/>
    <brk id="70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0"/>
  <cols>
    <col customWidth="1" min="1" max="1" width="4.0"/>
    <col customWidth="1" min="2" max="2" width="6.0"/>
    <col customWidth="1" min="3" max="3" width="30.75"/>
    <col customWidth="1" min="4" max="4" width="5.25"/>
    <col customWidth="1" min="5" max="5" width="7.13"/>
    <col customWidth="1" min="6" max="6" width="5.75"/>
    <col customWidth="1" min="7" max="7" width="4.88"/>
    <col customWidth="1" min="8" max="8" width="3.13"/>
    <col customWidth="1" min="9" max="9" width="2.13"/>
    <col customWidth="1" min="10" max="10" width="7.0"/>
    <col customWidth="1" min="11" max="11" width="2.25"/>
    <col customWidth="1" min="12" max="12" width="5.75"/>
    <col customWidth="1" min="13" max="13" width="2.13"/>
    <col customWidth="1" min="14" max="14" width="5.75"/>
    <col customWidth="1" min="15" max="15" width="2.13"/>
    <col customWidth="1" min="16" max="16" width="4.0"/>
    <col customWidth="1" min="17" max="18" width="5.75"/>
    <col customWidth="1" min="19" max="19" width="3.0"/>
    <col customWidth="1" min="20" max="20" width="4.0"/>
    <col customWidth="1" min="21" max="21" width="2.13"/>
    <col customWidth="1" min="22" max="22" width="7.88"/>
    <col customWidth="1" min="23" max="23" width="2.25"/>
    <col customWidth="1" min="24" max="24" width="3.38"/>
    <col customWidth="1" min="25" max="25" width="15.88"/>
    <col customWidth="1" min="26" max="26" width="2.13"/>
    <col customWidth="1" min="27" max="27" width="3.38"/>
    <col customWidth="1" min="28" max="28" width="5.75"/>
    <col customWidth="1" min="29" max="30" width="1.63"/>
    <col customWidth="1" min="31" max="31" width="4.75"/>
    <col customWidth="1" min="32" max="32" width="6.25"/>
    <col customWidth="1" min="33" max="33" width="7.5"/>
  </cols>
  <sheetData>
    <row r="1" ht="16.5" customHeight="1">
      <c r="A1" s="479"/>
      <c r="B1" s="14"/>
      <c r="C1" s="8"/>
      <c r="D1" s="14"/>
      <c r="E1" s="304"/>
      <c r="F1" s="304"/>
      <c r="G1" s="8"/>
      <c r="H1" s="8"/>
      <c r="I1" s="8"/>
      <c r="J1" s="140"/>
      <c r="K1" s="14"/>
      <c r="L1" s="99"/>
      <c r="M1" s="14"/>
      <c r="N1" s="14"/>
      <c r="O1" s="14"/>
      <c r="P1" s="14"/>
      <c r="Q1" s="365"/>
      <c r="R1" s="365"/>
      <c r="S1" s="14"/>
      <c r="T1" s="14"/>
      <c r="U1" s="14"/>
      <c r="V1" s="304"/>
      <c r="W1" s="14"/>
      <c r="X1" s="99"/>
      <c r="Y1" s="99"/>
      <c r="Z1" s="99"/>
      <c r="AA1" s="99"/>
      <c r="AB1" s="304"/>
      <c r="AC1" s="14"/>
      <c r="AD1" s="14"/>
      <c r="AE1" s="14"/>
      <c r="AF1" s="14"/>
      <c r="AG1" s="14"/>
    </row>
    <row r="2" ht="16.5" customHeight="1">
      <c r="A2" s="479"/>
      <c r="B2" s="14"/>
      <c r="C2" s="8"/>
      <c r="D2" s="14"/>
      <c r="E2" s="304"/>
      <c r="F2" s="304"/>
      <c r="G2" s="8"/>
      <c r="H2" s="8"/>
      <c r="I2" s="8"/>
      <c r="J2" s="140"/>
      <c r="K2" s="14"/>
      <c r="L2" s="99"/>
      <c r="M2" s="14"/>
      <c r="N2" s="14"/>
      <c r="O2" s="14"/>
      <c r="P2" s="14"/>
      <c r="Q2" s="365"/>
      <c r="R2" s="365"/>
      <c r="S2" s="14"/>
      <c r="T2" s="14"/>
      <c r="U2" s="14"/>
      <c r="V2" s="304"/>
      <c r="W2" s="14"/>
      <c r="X2" s="99"/>
      <c r="Y2" s="99"/>
      <c r="Z2" s="99"/>
      <c r="AA2" s="99"/>
      <c r="AB2" s="304"/>
      <c r="AC2" s="14"/>
      <c r="AD2" s="14"/>
      <c r="AE2" s="14"/>
      <c r="AF2" s="14"/>
      <c r="AG2" s="14"/>
    </row>
    <row r="3" ht="16.5" customHeight="1">
      <c r="A3" s="479"/>
      <c r="B3" s="14"/>
      <c r="C3" s="8"/>
      <c r="D3" s="14"/>
      <c r="E3" s="304"/>
      <c r="F3" s="304"/>
      <c r="G3" s="8"/>
      <c r="H3" s="8"/>
      <c r="I3" s="8"/>
      <c r="J3" s="140"/>
      <c r="K3" s="14"/>
      <c r="L3" s="99"/>
      <c r="M3" s="14"/>
      <c r="N3" s="14"/>
      <c r="O3" s="14"/>
      <c r="P3" s="14"/>
      <c r="Q3" s="365"/>
      <c r="R3" s="365"/>
      <c r="S3" s="14"/>
      <c r="T3" s="14"/>
      <c r="U3" s="14"/>
      <c r="V3" s="304"/>
      <c r="W3" s="14"/>
      <c r="X3" s="99"/>
      <c r="Y3" s="99"/>
      <c r="Z3" s="99"/>
      <c r="AA3" s="99"/>
      <c r="AB3" s="304"/>
      <c r="AC3" s="14"/>
      <c r="AD3" s="14"/>
      <c r="AE3" s="14"/>
      <c r="AF3" s="14"/>
      <c r="AG3" s="14"/>
    </row>
    <row r="4" ht="16.5" customHeight="1">
      <c r="A4" s="479"/>
      <c r="B4" s="479" t="s">
        <v>7939</v>
      </c>
      <c r="C4" s="8"/>
      <c r="D4" s="14"/>
      <c r="E4" s="304"/>
      <c r="F4" s="304"/>
      <c r="G4" s="8"/>
      <c r="H4" s="8"/>
      <c r="I4" s="8"/>
      <c r="J4" s="140"/>
      <c r="K4" s="14"/>
      <c r="L4" s="99"/>
      <c r="M4" s="14"/>
      <c r="N4" s="14"/>
      <c r="O4" s="14"/>
      <c r="P4" s="14"/>
      <c r="Q4" s="365"/>
      <c r="R4" s="365"/>
      <c r="S4" s="14"/>
      <c r="T4" s="14"/>
      <c r="U4" s="14"/>
      <c r="V4" s="304"/>
      <c r="W4" s="14"/>
      <c r="X4" s="99"/>
      <c r="Y4" s="99"/>
      <c r="Z4" s="99"/>
      <c r="AA4" s="99"/>
      <c r="AB4" s="304"/>
      <c r="AC4" s="14"/>
      <c r="AD4" s="14"/>
      <c r="AE4" s="14"/>
      <c r="AF4" s="14"/>
      <c r="AG4" s="14"/>
    </row>
    <row r="5" ht="16.5" customHeight="1">
      <c r="A5" s="1" t="s">
        <v>0</v>
      </c>
      <c r="B5" s="2"/>
      <c r="C5" s="4" t="s">
        <v>6</v>
      </c>
      <c r="D5" s="5"/>
      <c r="E5" s="496"/>
      <c r="F5" s="496"/>
      <c r="G5" s="7"/>
      <c r="H5" s="7"/>
      <c r="I5" s="7"/>
      <c r="J5" s="497" t="s">
        <v>7</v>
      </c>
      <c r="K5" s="6"/>
      <c r="L5" s="9"/>
      <c r="M5" s="6"/>
      <c r="N5" s="6"/>
      <c r="O5" s="6"/>
      <c r="P5" s="6"/>
      <c r="Q5" s="498"/>
      <c r="R5" s="498"/>
      <c r="S5" s="6"/>
      <c r="T5" s="6"/>
      <c r="U5" s="6"/>
      <c r="V5" s="496"/>
      <c r="W5" s="6"/>
      <c r="X5" s="9"/>
      <c r="Y5" s="9"/>
      <c r="Z5" s="9"/>
      <c r="AA5" s="9"/>
      <c r="AB5" s="498"/>
      <c r="AC5" s="9"/>
      <c r="AD5" s="9"/>
      <c r="AE5" s="11"/>
      <c r="AF5" s="12" t="s">
        <v>1</v>
      </c>
      <c r="AG5" s="12" t="s">
        <v>2</v>
      </c>
    </row>
    <row r="6" ht="16.5" customHeight="1">
      <c r="A6" s="17" t="s">
        <v>3</v>
      </c>
      <c r="B6" s="18" t="s">
        <v>4</v>
      </c>
      <c r="C6" s="109"/>
      <c r="D6" s="20"/>
      <c r="E6" s="319"/>
      <c r="F6" s="319"/>
      <c r="G6" s="22"/>
      <c r="H6" s="22"/>
      <c r="I6" s="22"/>
      <c r="J6" s="291"/>
      <c r="K6" s="21"/>
      <c r="L6" s="24"/>
      <c r="M6" s="21"/>
      <c r="N6" s="21"/>
      <c r="O6" s="21"/>
      <c r="P6" s="21"/>
      <c r="Q6" s="499"/>
      <c r="R6" s="499"/>
      <c r="S6" s="21"/>
      <c r="T6" s="21"/>
      <c r="U6" s="21"/>
      <c r="V6" s="319"/>
      <c r="W6" s="21"/>
      <c r="X6" s="24"/>
      <c r="Y6" s="24"/>
      <c r="Z6" s="24"/>
      <c r="AA6" s="24"/>
      <c r="AB6" s="499"/>
      <c r="AC6" s="24"/>
      <c r="AD6" s="24"/>
      <c r="AE6" s="26"/>
      <c r="AF6" s="500" t="s">
        <v>8</v>
      </c>
      <c r="AG6" s="27" t="s">
        <v>9</v>
      </c>
    </row>
    <row r="7" ht="16.5" customHeight="1">
      <c r="A7" s="29">
        <v>63.0</v>
      </c>
      <c r="B7" s="30">
        <v>8111.0</v>
      </c>
      <c r="C7" s="32" t="s">
        <v>1549</v>
      </c>
      <c r="D7" s="286" t="s">
        <v>15</v>
      </c>
      <c r="E7" s="33" t="s">
        <v>16</v>
      </c>
      <c r="F7" s="102" t="s">
        <v>103</v>
      </c>
      <c r="G7" s="35"/>
      <c r="H7" s="35"/>
      <c r="I7" s="36"/>
      <c r="J7" s="168"/>
      <c r="K7" s="7"/>
      <c r="L7" s="38"/>
      <c r="M7" s="7"/>
      <c r="N7" s="82" t="s">
        <v>1550</v>
      </c>
      <c r="O7" s="7"/>
      <c r="P7" s="39"/>
      <c r="Q7" s="287"/>
      <c r="R7" s="287"/>
      <c r="S7" s="7"/>
      <c r="T7" s="7"/>
      <c r="U7" s="7"/>
      <c r="V7" s="152"/>
      <c r="W7" s="41"/>
      <c r="X7" s="42"/>
      <c r="Y7" s="43"/>
      <c r="Z7" s="43"/>
      <c r="AA7" s="43"/>
      <c r="AB7" s="288"/>
      <c r="AC7" s="43"/>
      <c r="AD7" s="43"/>
      <c r="AE7" s="44"/>
      <c r="AF7" s="45">
        <f>ROUND(G8*P$8,0)</f>
        <v>462</v>
      </c>
      <c r="AG7" s="46" t="s">
        <v>18</v>
      </c>
    </row>
    <row r="8" ht="16.5" customHeight="1">
      <c r="A8" s="29">
        <v>63.0</v>
      </c>
      <c r="B8" s="30">
        <v>8135.0</v>
      </c>
      <c r="C8" s="32" t="s">
        <v>1551</v>
      </c>
      <c r="D8" s="481"/>
      <c r="E8" s="481"/>
      <c r="F8" s="482"/>
      <c r="G8" s="50">
        <f>'30放課後等デイ(基本１)'!G8</f>
        <v>660</v>
      </c>
      <c r="H8" s="8" t="s">
        <v>9</v>
      </c>
      <c r="I8" s="51"/>
      <c r="J8" s="94"/>
      <c r="K8" s="8"/>
      <c r="L8" s="53"/>
      <c r="M8" s="8"/>
      <c r="N8" s="482"/>
      <c r="O8" s="83" t="s">
        <v>21</v>
      </c>
      <c r="P8" s="91">
        <v>0.7</v>
      </c>
      <c r="Q8" s="290"/>
      <c r="R8" s="290"/>
      <c r="S8" s="22"/>
      <c r="T8" s="22"/>
      <c r="U8" s="22"/>
      <c r="V8" s="291"/>
      <c r="W8" s="56"/>
      <c r="X8" s="58"/>
      <c r="Y8" s="59" t="s">
        <v>20</v>
      </c>
      <c r="Z8" s="41" t="s">
        <v>21</v>
      </c>
      <c r="AA8" s="60">
        <v>0.85</v>
      </c>
      <c r="AB8" s="288"/>
      <c r="AC8" s="43"/>
      <c r="AD8" s="43"/>
      <c r="AE8" s="44"/>
      <c r="AF8" s="45">
        <f>ROUND(ROUND(G8*P$8,0)*AA8,0)</f>
        <v>393</v>
      </c>
      <c r="AG8" s="481"/>
    </row>
    <row r="9" ht="16.5" customHeight="1">
      <c r="A9" s="29">
        <v>63.0</v>
      </c>
      <c r="B9" s="30">
        <v>8112.0</v>
      </c>
      <c r="C9" s="32" t="s">
        <v>1552</v>
      </c>
      <c r="D9" s="481"/>
      <c r="E9" s="481"/>
      <c r="F9" s="482"/>
      <c r="G9" s="63"/>
      <c r="H9" s="63"/>
      <c r="I9" s="51"/>
      <c r="J9" s="69"/>
      <c r="K9" s="65"/>
      <c r="L9" s="65"/>
      <c r="M9" s="98"/>
      <c r="N9" s="482"/>
      <c r="O9" s="98"/>
      <c r="P9" s="66"/>
      <c r="Q9" s="33" t="s">
        <v>23</v>
      </c>
      <c r="R9" s="124" t="s">
        <v>24</v>
      </c>
      <c r="S9" s="7"/>
      <c r="T9" s="7"/>
      <c r="U9" s="7"/>
      <c r="V9" s="152"/>
      <c r="W9" s="41" t="s">
        <v>21</v>
      </c>
      <c r="X9" s="68">
        <v>0.7</v>
      </c>
      <c r="Y9" s="43"/>
      <c r="Z9" s="43"/>
      <c r="AA9" s="43"/>
      <c r="AB9" s="288"/>
      <c r="AC9" s="43"/>
      <c r="AD9" s="43"/>
      <c r="AE9" s="44"/>
      <c r="AF9" s="45">
        <f>ROUND(ROUND(G8*P$8,0)*X9,0)</f>
        <v>323</v>
      </c>
      <c r="AG9" s="481"/>
    </row>
    <row r="10" ht="16.5" customHeight="1">
      <c r="A10" s="29">
        <v>63.0</v>
      </c>
      <c r="B10" s="30">
        <v>8136.0</v>
      </c>
      <c r="C10" s="32" t="s">
        <v>1553</v>
      </c>
      <c r="D10" s="481"/>
      <c r="E10" s="69"/>
      <c r="F10" s="482"/>
      <c r="G10" s="63"/>
      <c r="H10" s="63"/>
      <c r="I10" s="51"/>
      <c r="J10" s="69"/>
      <c r="K10" s="65"/>
      <c r="L10" s="65"/>
      <c r="M10" s="98"/>
      <c r="N10" s="482"/>
      <c r="O10" s="98"/>
      <c r="P10" s="66"/>
      <c r="Q10" s="481"/>
      <c r="R10" s="110"/>
      <c r="S10" s="22"/>
      <c r="T10" s="22"/>
      <c r="U10" s="22"/>
      <c r="V10" s="291"/>
      <c r="W10" s="56"/>
      <c r="X10" s="72"/>
      <c r="Y10" s="73" t="s">
        <v>20</v>
      </c>
      <c r="Z10" s="74" t="s">
        <v>21</v>
      </c>
      <c r="AA10" s="75">
        <v>0.85</v>
      </c>
      <c r="AB10" s="288"/>
      <c r="AC10" s="43"/>
      <c r="AD10" s="43"/>
      <c r="AE10" s="44"/>
      <c r="AF10" s="45">
        <f>ROUND(ROUND(ROUND(G8*P$8,0)*X9,0)*AA10,0)</f>
        <v>275</v>
      </c>
      <c r="AG10" s="79"/>
    </row>
    <row r="11" ht="16.5" customHeight="1">
      <c r="A11" s="29">
        <v>63.0</v>
      </c>
      <c r="B11" s="30">
        <v>8137.0</v>
      </c>
      <c r="C11" s="32" t="s">
        <v>1554</v>
      </c>
      <c r="D11" s="481"/>
      <c r="E11" s="69"/>
      <c r="F11" s="76"/>
      <c r="G11" s="63"/>
      <c r="H11" s="63"/>
      <c r="I11" s="51"/>
      <c r="J11" s="69"/>
      <c r="K11" s="65"/>
      <c r="L11" s="65"/>
      <c r="M11" s="98"/>
      <c r="N11" s="482"/>
      <c r="O11" s="98"/>
      <c r="P11" s="66"/>
      <c r="Q11" s="481"/>
      <c r="R11" s="124" t="s">
        <v>27</v>
      </c>
      <c r="S11" s="7"/>
      <c r="T11" s="7"/>
      <c r="U11" s="7"/>
      <c r="V11" s="152"/>
      <c r="W11" s="41" t="s">
        <v>21</v>
      </c>
      <c r="X11" s="68">
        <v>0.5</v>
      </c>
      <c r="Y11" s="77"/>
      <c r="Z11" s="77"/>
      <c r="AA11" s="77"/>
      <c r="AB11" s="292"/>
      <c r="AC11" s="77"/>
      <c r="AD11" s="77"/>
      <c r="AE11" s="72"/>
      <c r="AF11" s="45">
        <f>ROUND(ROUND(G8*P$8,0)*X11,0)</f>
        <v>231</v>
      </c>
      <c r="AG11" s="79"/>
    </row>
    <row r="12" ht="16.5" customHeight="1">
      <c r="A12" s="29">
        <v>63.0</v>
      </c>
      <c r="B12" s="30">
        <v>8138.0</v>
      </c>
      <c r="C12" s="32" t="s">
        <v>1555</v>
      </c>
      <c r="D12" s="481"/>
      <c r="E12" s="69"/>
      <c r="F12" s="76"/>
      <c r="G12" s="63"/>
      <c r="H12" s="63"/>
      <c r="I12" s="51"/>
      <c r="J12" s="69"/>
      <c r="K12" s="65"/>
      <c r="L12" s="65"/>
      <c r="M12" s="98"/>
      <c r="N12" s="482"/>
      <c r="O12" s="98"/>
      <c r="P12" s="66"/>
      <c r="Q12" s="483"/>
      <c r="R12" s="110"/>
      <c r="S12" s="22"/>
      <c r="T12" s="22"/>
      <c r="U12" s="22"/>
      <c r="V12" s="291"/>
      <c r="W12" s="56"/>
      <c r="X12" s="72"/>
      <c r="Y12" s="73" t="s">
        <v>20</v>
      </c>
      <c r="Z12" s="74" t="s">
        <v>21</v>
      </c>
      <c r="AA12" s="75">
        <v>0.85</v>
      </c>
      <c r="AB12" s="288"/>
      <c r="AC12" s="43"/>
      <c r="AD12" s="43"/>
      <c r="AE12" s="44"/>
      <c r="AF12" s="114">
        <f>ROUND(ROUND(ROUND(G8*P$8,0)*X11,0)*AA12,0)</f>
        <v>196</v>
      </c>
      <c r="AG12" s="79"/>
    </row>
    <row r="13" ht="16.5" customHeight="1">
      <c r="A13" s="29">
        <v>63.0</v>
      </c>
      <c r="B13" s="30">
        <v>8139.0</v>
      </c>
      <c r="C13" s="32" t="s">
        <v>1556</v>
      </c>
      <c r="D13" s="481"/>
      <c r="E13" s="69"/>
      <c r="F13" s="76"/>
      <c r="G13" s="63"/>
      <c r="H13" s="63"/>
      <c r="I13" s="51"/>
      <c r="J13" s="69"/>
      <c r="K13" s="65"/>
      <c r="L13" s="65"/>
      <c r="M13" s="98"/>
      <c r="N13" s="293"/>
      <c r="O13" s="98"/>
      <c r="P13" s="66"/>
      <c r="Q13" s="96"/>
      <c r="R13" s="96"/>
      <c r="S13" s="7"/>
      <c r="T13" s="7"/>
      <c r="U13" s="7"/>
      <c r="V13" s="152"/>
      <c r="W13" s="41"/>
      <c r="X13" s="68"/>
      <c r="Y13" s="43"/>
      <c r="Z13" s="43"/>
      <c r="AA13" s="44"/>
      <c r="AB13" s="82" t="s">
        <v>30</v>
      </c>
      <c r="AC13" s="83">
        <v>5.0</v>
      </c>
      <c r="AD13" s="83"/>
      <c r="AE13" s="84" t="s">
        <v>31</v>
      </c>
      <c r="AF13" s="45">
        <f>ROUND(ROUND(G8*P$8,0)-AC13,0)</f>
        <v>457</v>
      </c>
      <c r="AG13" s="79"/>
    </row>
    <row r="14" ht="16.5" customHeight="1">
      <c r="A14" s="29">
        <v>63.0</v>
      </c>
      <c r="B14" s="30">
        <v>8140.0</v>
      </c>
      <c r="C14" s="32" t="s">
        <v>1557</v>
      </c>
      <c r="D14" s="481"/>
      <c r="E14" s="69"/>
      <c r="F14" s="76"/>
      <c r="G14" s="63"/>
      <c r="H14" s="63"/>
      <c r="I14" s="51"/>
      <c r="J14" s="69"/>
      <c r="K14" s="65"/>
      <c r="L14" s="65"/>
      <c r="M14" s="98"/>
      <c r="N14" s="293"/>
      <c r="O14" s="98"/>
      <c r="P14" s="66"/>
      <c r="Q14" s="115"/>
      <c r="R14" s="115"/>
      <c r="S14" s="22"/>
      <c r="T14" s="22"/>
      <c r="U14" s="22"/>
      <c r="V14" s="291"/>
      <c r="W14" s="56"/>
      <c r="X14" s="72"/>
      <c r="Y14" s="59" t="s">
        <v>20</v>
      </c>
      <c r="Z14" s="41" t="s">
        <v>21</v>
      </c>
      <c r="AA14" s="86">
        <v>0.85</v>
      </c>
      <c r="AB14" s="482"/>
      <c r="AC14" s="83"/>
      <c r="AD14" s="83"/>
      <c r="AE14" s="84"/>
      <c r="AF14" s="45">
        <f>ROUND(ROUND(ROUND(G8*P$8,0)*AA14,0)-AC13,0)</f>
        <v>388</v>
      </c>
      <c r="AG14" s="79"/>
    </row>
    <row r="15" ht="16.5" customHeight="1">
      <c r="A15" s="29">
        <v>63.0</v>
      </c>
      <c r="B15" s="30">
        <v>8141.0</v>
      </c>
      <c r="C15" s="32" t="s">
        <v>1558</v>
      </c>
      <c r="D15" s="69"/>
      <c r="E15" s="69"/>
      <c r="F15" s="76"/>
      <c r="G15" s="63"/>
      <c r="H15" s="63"/>
      <c r="I15" s="51"/>
      <c r="J15" s="69"/>
      <c r="K15" s="65"/>
      <c r="L15" s="65"/>
      <c r="M15" s="98"/>
      <c r="N15" s="293"/>
      <c r="O15" s="98"/>
      <c r="P15" s="66"/>
      <c r="Q15" s="33" t="s">
        <v>23</v>
      </c>
      <c r="R15" s="124" t="s">
        <v>24</v>
      </c>
      <c r="S15" s="7"/>
      <c r="T15" s="7"/>
      <c r="U15" s="7"/>
      <c r="V15" s="152"/>
      <c r="W15" s="41" t="s">
        <v>21</v>
      </c>
      <c r="X15" s="68">
        <v>0.7</v>
      </c>
      <c r="Y15" s="88"/>
      <c r="Z15" s="88"/>
      <c r="AA15" s="89"/>
      <c r="AB15" s="482"/>
      <c r="AC15" s="90"/>
      <c r="AD15" s="90"/>
      <c r="AE15" s="91"/>
      <c r="AF15" s="45">
        <f>ROUND(ROUND(ROUND(G8*P$8,0)*X15,0)-AC13,0)</f>
        <v>318</v>
      </c>
      <c r="AG15" s="79"/>
    </row>
    <row r="16" ht="16.5" customHeight="1">
      <c r="A16" s="29">
        <v>63.0</v>
      </c>
      <c r="B16" s="30">
        <v>8142.0</v>
      </c>
      <c r="C16" s="32" t="s">
        <v>1559</v>
      </c>
      <c r="D16" s="69"/>
      <c r="E16" s="69"/>
      <c r="F16" s="76"/>
      <c r="G16" s="63"/>
      <c r="H16" s="63"/>
      <c r="I16" s="51"/>
      <c r="J16" s="69"/>
      <c r="K16" s="65"/>
      <c r="L16" s="65"/>
      <c r="M16" s="98"/>
      <c r="N16" s="293"/>
      <c r="O16" s="98"/>
      <c r="P16" s="66"/>
      <c r="Q16" s="481"/>
      <c r="R16" s="110"/>
      <c r="S16" s="22"/>
      <c r="T16" s="22"/>
      <c r="U16" s="22"/>
      <c r="V16" s="291"/>
      <c r="W16" s="56"/>
      <c r="X16" s="72"/>
      <c r="Y16" s="73" t="s">
        <v>20</v>
      </c>
      <c r="Z16" s="74" t="s">
        <v>21</v>
      </c>
      <c r="AA16" s="92">
        <v>0.85</v>
      </c>
      <c r="AB16" s="482"/>
      <c r="AC16" s="90"/>
      <c r="AD16" s="90"/>
      <c r="AE16" s="91"/>
      <c r="AF16" s="45">
        <f>ROUND(ROUND(ROUND(ROUND(G8*P$8,0)*X15,0)*AA16,0)-AC13,0)</f>
        <v>270</v>
      </c>
      <c r="AG16" s="79"/>
    </row>
    <row r="17" ht="16.5" customHeight="1">
      <c r="A17" s="29">
        <v>63.0</v>
      </c>
      <c r="B17" s="30">
        <v>8143.0</v>
      </c>
      <c r="C17" s="32" t="s">
        <v>1560</v>
      </c>
      <c r="D17" s="69"/>
      <c r="E17" s="69"/>
      <c r="F17" s="76"/>
      <c r="G17" s="63"/>
      <c r="H17" s="63"/>
      <c r="I17" s="51"/>
      <c r="J17" s="69"/>
      <c r="K17" s="65"/>
      <c r="L17" s="65"/>
      <c r="M17" s="98"/>
      <c r="N17" s="293"/>
      <c r="O17" s="98"/>
      <c r="P17" s="66"/>
      <c r="Q17" s="481"/>
      <c r="R17" s="96" t="s">
        <v>27</v>
      </c>
      <c r="S17" s="7"/>
      <c r="T17" s="7"/>
      <c r="U17" s="7"/>
      <c r="V17" s="152"/>
      <c r="W17" s="41" t="s">
        <v>21</v>
      </c>
      <c r="X17" s="68">
        <v>0.5</v>
      </c>
      <c r="Y17" s="77"/>
      <c r="Z17" s="77"/>
      <c r="AA17" s="72"/>
      <c r="AB17" s="482"/>
      <c r="AC17" s="90"/>
      <c r="AD17" s="90"/>
      <c r="AE17" s="91"/>
      <c r="AF17" s="45">
        <f>ROUND(ROUND(ROUND(G8*P$8,0)*X17,0)-AC13,0)</f>
        <v>226</v>
      </c>
      <c r="AG17" s="79"/>
    </row>
    <row r="18" ht="16.5" customHeight="1">
      <c r="A18" s="29">
        <v>63.0</v>
      </c>
      <c r="B18" s="30">
        <v>8144.0</v>
      </c>
      <c r="C18" s="32" t="s">
        <v>1561</v>
      </c>
      <c r="D18" s="69"/>
      <c r="E18" s="69"/>
      <c r="F18" s="76"/>
      <c r="G18" s="63"/>
      <c r="H18" s="63"/>
      <c r="I18" s="51"/>
      <c r="J18" s="69"/>
      <c r="K18" s="65"/>
      <c r="L18" s="65"/>
      <c r="M18" s="98"/>
      <c r="N18" s="293"/>
      <c r="O18" s="98"/>
      <c r="P18" s="66"/>
      <c r="Q18" s="483"/>
      <c r="R18" s="115"/>
      <c r="S18" s="22"/>
      <c r="T18" s="22"/>
      <c r="U18" s="22"/>
      <c r="V18" s="291"/>
      <c r="W18" s="56"/>
      <c r="X18" s="72"/>
      <c r="Y18" s="73" t="s">
        <v>20</v>
      </c>
      <c r="Z18" s="74" t="s">
        <v>21</v>
      </c>
      <c r="AA18" s="92">
        <v>0.85</v>
      </c>
      <c r="AB18" s="484"/>
      <c r="AC18" s="77"/>
      <c r="AD18" s="77"/>
      <c r="AE18" s="72"/>
      <c r="AF18" s="114">
        <f>ROUND(ROUND(ROUND(ROUND(G8*P$8,0)*X17,0)*AA18,0)-AC13,0)</f>
        <v>191</v>
      </c>
      <c r="AG18" s="79"/>
    </row>
    <row r="19" ht="16.5" customHeight="1">
      <c r="A19" s="29">
        <v>63.0</v>
      </c>
      <c r="B19" s="30">
        <v>8113.0</v>
      </c>
      <c r="C19" s="32" t="s">
        <v>1562</v>
      </c>
      <c r="D19" s="69"/>
      <c r="E19" s="69"/>
      <c r="F19" s="94"/>
      <c r="G19" s="8"/>
      <c r="H19" s="8"/>
      <c r="I19" s="95"/>
      <c r="J19" s="82" t="s">
        <v>38</v>
      </c>
      <c r="K19" s="96"/>
      <c r="L19" s="96"/>
      <c r="M19" s="7"/>
      <c r="N19" s="52"/>
      <c r="O19" s="8"/>
      <c r="P19" s="54"/>
      <c r="Q19" s="287"/>
      <c r="R19" s="287"/>
      <c r="S19" s="7"/>
      <c r="T19" s="7"/>
      <c r="U19" s="7"/>
      <c r="V19" s="152"/>
      <c r="W19" s="41"/>
      <c r="X19" s="42"/>
      <c r="Y19" s="43"/>
      <c r="Z19" s="43"/>
      <c r="AA19" s="43"/>
      <c r="AB19" s="288"/>
      <c r="AC19" s="43"/>
      <c r="AD19" s="43"/>
      <c r="AE19" s="44"/>
      <c r="AF19" s="45">
        <f>ROUND(ROUND(G8+K20,0)*P$8,0)</f>
        <v>468</v>
      </c>
      <c r="AG19" s="79"/>
    </row>
    <row r="20" ht="16.5" customHeight="1">
      <c r="A20" s="29">
        <v>63.0</v>
      </c>
      <c r="B20" s="30">
        <v>8145.0</v>
      </c>
      <c r="C20" s="32" t="s">
        <v>1563</v>
      </c>
      <c r="D20" s="69"/>
      <c r="E20" s="69"/>
      <c r="F20" s="94"/>
      <c r="G20" s="63"/>
      <c r="H20" s="8"/>
      <c r="I20" s="95"/>
      <c r="J20" s="482"/>
      <c r="K20" s="83">
        <v>9.0</v>
      </c>
      <c r="L20" s="97" t="s">
        <v>40</v>
      </c>
      <c r="M20" s="8"/>
      <c r="N20" s="52"/>
      <c r="O20" s="8"/>
      <c r="P20" s="54"/>
      <c r="Q20" s="290"/>
      <c r="R20" s="290"/>
      <c r="S20" s="22"/>
      <c r="T20" s="22"/>
      <c r="U20" s="22"/>
      <c r="V20" s="291"/>
      <c r="W20" s="56"/>
      <c r="X20" s="58"/>
      <c r="Y20" s="59" t="s">
        <v>20</v>
      </c>
      <c r="Z20" s="41" t="s">
        <v>21</v>
      </c>
      <c r="AA20" s="60">
        <v>0.85</v>
      </c>
      <c r="AB20" s="288"/>
      <c r="AC20" s="43"/>
      <c r="AD20" s="43"/>
      <c r="AE20" s="44"/>
      <c r="AF20" s="45">
        <f>ROUND(ROUND(ROUND(G8+K20,0)*P$8,0)*AA20,0)</f>
        <v>398</v>
      </c>
      <c r="AG20" s="79"/>
    </row>
    <row r="21" ht="16.5" customHeight="1">
      <c r="A21" s="29">
        <v>63.0</v>
      </c>
      <c r="B21" s="30">
        <v>8114.0</v>
      </c>
      <c r="C21" s="32" t="s">
        <v>1564</v>
      </c>
      <c r="D21" s="69"/>
      <c r="E21" s="69"/>
      <c r="F21" s="94"/>
      <c r="G21" s="98"/>
      <c r="H21" s="8"/>
      <c r="I21" s="54"/>
      <c r="J21" s="482"/>
      <c r="K21" s="14"/>
      <c r="L21" s="99"/>
      <c r="M21" s="294"/>
      <c r="N21" s="295"/>
      <c r="O21" s="294"/>
      <c r="P21" s="100"/>
      <c r="Q21" s="33" t="s">
        <v>23</v>
      </c>
      <c r="R21" s="124" t="s">
        <v>24</v>
      </c>
      <c r="S21" s="7"/>
      <c r="T21" s="7"/>
      <c r="U21" s="7"/>
      <c r="V21" s="152"/>
      <c r="W21" s="41" t="s">
        <v>21</v>
      </c>
      <c r="X21" s="68">
        <v>0.7</v>
      </c>
      <c r="Y21" s="43"/>
      <c r="Z21" s="43"/>
      <c r="AA21" s="43"/>
      <c r="AB21" s="288"/>
      <c r="AC21" s="43"/>
      <c r="AD21" s="43"/>
      <c r="AE21" s="44"/>
      <c r="AF21" s="45">
        <f>ROUND(ROUND(ROUND(G8+K20,0)*P$8,0)*X21,0)</f>
        <v>328</v>
      </c>
      <c r="AG21" s="79"/>
    </row>
    <row r="22" ht="16.5" customHeight="1">
      <c r="A22" s="29">
        <v>63.0</v>
      </c>
      <c r="B22" s="30">
        <v>8146.0</v>
      </c>
      <c r="C22" s="32" t="s">
        <v>1565</v>
      </c>
      <c r="D22" s="69"/>
      <c r="E22" s="69"/>
      <c r="F22" s="94"/>
      <c r="G22" s="98"/>
      <c r="H22" s="8"/>
      <c r="I22" s="54"/>
      <c r="J22" s="482"/>
      <c r="K22" s="83"/>
      <c r="L22" s="97"/>
      <c r="M22" s="294"/>
      <c r="N22" s="295"/>
      <c r="O22" s="294"/>
      <c r="P22" s="100"/>
      <c r="Q22" s="481"/>
      <c r="R22" s="110"/>
      <c r="S22" s="22"/>
      <c r="T22" s="22"/>
      <c r="U22" s="22"/>
      <c r="V22" s="291"/>
      <c r="W22" s="56"/>
      <c r="X22" s="72"/>
      <c r="Y22" s="73" t="s">
        <v>20</v>
      </c>
      <c r="Z22" s="74" t="s">
        <v>21</v>
      </c>
      <c r="AA22" s="75">
        <v>0.85</v>
      </c>
      <c r="AB22" s="288"/>
      <c r="AC22" s="43"/>
      <c r="AD22" s="43"/>
      <c r="AE22" s="44"/>
      <c r="AF22" s="45">
        <f>ROUND(ROUND(ROUND(ROUND(G8+K20,0)*P$8,0)*X21,0)*AA22,0)</f>
        <v>279</v>
      </c>
      <c r="AG22" s="79"/>
    </row>
    <row r="23" ht="16.5" customHeight="1">
      <c r="A23" s="29">
        <v>63.0</v>
      </c>
      <c r="B23" s="30">
        <v>8147.0</v>
      </c>
      <c r="C23" s="32" t="s">
        <v>1566</v>
      </c>
      <c r="D23" s="69"/>
      <c r="E23" s="69"/>
      <c r="F23" s="94"/>
      <c r="G23" s="98"/>
      <c r="H23" s="8"/>
      <c r="I23" s="54"/>
      <c r="J23" s="69"/>
      <c r="K23" s="83"/>
      <c r="L23" s="97"/>
      <c r="M23" s="294"/>
      <c r="N23" s="295"/>
      <c r="O23" s="294"/>
      <c r="P23" s="100"/>
      <c r="Q23" s="481"/>
      <c r="R23" s="124" t="s">
        <v>27</v>
      </c>
      <c r="S23" s="7"/>
      <c r="T23" s="7"/>
      <c r="U23" s="7"/>
      <c r="V23" s="152"/>
      <c r="W23" s="41" t="s">
        <v>21</v>
      </c>
      <c r="X23" s="68">
        <v>0.5</v>
      </c>
      <c r="Y23" s="77"/>
      <c r="Z23" s="77"/>
      <c r="AA23" s="77"/>
      <c r="AB23" s="292"/>
      <c r="AC23" s="77"/>
      <c r="AD23" s="77"/>
      <c r="AE23" s="72"/>
      <c r="AF23" s="45">
        <f>ROUND(ROUND(ROUND(G8+K20,0)*P$8,0)*X23,0)</f>
        <v>234</v>
      </c>
      <c r="AG23" s="79"/>
    </row>
    <row r="24" ht="16.5" customHeight="1">
      <c r="A24" s="29">
        <v>63.0</v>
      </c>
      <c r="B24" s="30">
        <v>8148.0</v>
      </c>
      <c r="C24" s="32" t="s">
        <v>1567</v>
      </c>
      <c r="D24" s="69"/>
      <c r="E24" s="69"/>
      <c r="F24" s="94"/>
      <c r="G24" s="98"/>
      <c r="H24" s="8"/>
      <c r="I24" s="54"/>
      <c r="J24" s="69"/>
      <c r="K24" s="83"/>
      <c r="L24" s="97"/>
      <c r="M24" s="294"/>
      <c r="N24" s="295"/>
      <c r="O24" s="294"/>
      <c r="P24" s="100"/>
      <c r="Q24" s="483"/>
      <c r="R24" s="110"/>
      <c r="S24" s="22"/>
      <c r="T24" s="22"/>
      <c r="U24" s="22"/>
      <c r="V24" s="291"/>
      <c r="W24" s="56"/>
      <c r="X24" s="72"/>
      <c r="Y24" s="73" t="s">
        <v>20</v>
      </c>
      <c r="Z24" s="74" t="s">
        <v>21</v>
      </c>
      <c r="AA24" s="75">
        <v>0.85</v>
      </c>
      <c r="AB24" s="288"/>
      <c r="AC24" s="43"/>
      <c r="AD24" s="43"/>
      <c r="AE24" s="44"/>
      <c r="AF24" s="45">
        <f>ROUND(ROUND(ROUND(ROUND(G8+K20,0)*P$8,0)*X23,0)*AA24,0)</f>
        <v>199</v>
      </c>
      <c r="AG24" s="79"/>
    </row>
    <row r="25" ht="16.5" customHeight="1">
      <c r="A25" s="29">
        <v>63.0</v>
      </c>
      <c r="B25" s="30">
        <v>8149.0</v>
      </c>
      <c r="C25" s="32" t="s">
        <v>1568</v>
      </c>
      <c r="D25" s="69"/>
      <c r="E25" s="69"/>
      <c r="F25" s="94"/>
      <c r="G25" s="98"/>
      <c r="H25" s="8"/>
      <c r="I25" s="54"/>
      <c r="J25" s="69"/>
      <c r="K25" s="83"/>
      <c r="L25" s="97"/>
      <c r="M25" s="294"/>
      <c r="N25" s="295"/>
      <c r="O25" s="294"/>
      <c r="P25" s="100"/>
      <c r="Q25" s="96"/>
      <c r="R25" s="96"/>
      <c r="S25" s="7"/>
      <c r="T25" s="7"/>
      <c r="U25" s="7"/>
      <c r="V25" s="152"/>
      <c r="W25" s="41"/>
      <c r="X25" s="68"/>
      <c r="Y25" s="43"/>
      <c r="Z25" s="43"/>
      <c r="AA25" s="44"/>
      <c r="AB25" s="82" t="s">
        <v>30</v>
      </c>
      <c r="AC25" s="83">
        <v>5.0</v>
      </c>
      <c r="AD25" s="83"/>
      <c r="AE25" s="84" t="s">
        <v>31</v>
      </c>
      <c r="AF25" s="45">
        <f>ROUND(ROUND(ROUND(G8+K20,0)*P$8,0)-AC25,0)</f>
        <v>463</v>
      </c>
      <c r="AG25" s="79"/>
    </row>
    <row r="26" ht="16.5" customHeight="1">
      <c r="A26" s="29">
        <v>63.0</v>
      </c>
      <c r="B26" s="30">
        <v>8150.0</v>
      </c>
      <c r="C26" s="32" t="s">
        <v>1569</v>
      </c>
      <c r="D26" s="69"/>
      <c r="E26" s="69"/>
      <c r="F26" s="94"/>
      <c r="G26" s="98"/>
      <c r="H26" s="8"/>
      <c r="I26" s="54"/>
      <c r="J26" s="69"/>
      <c r="K26" s="83"/>
      <c r="L26" s="97"/>
      <c r="M26" s="294"/>
      <c r="N26" s="295"/>
      <c r="O26" s="294"/>
      <c r="P26" s="100"/>
      <c r="Q26" s="115"/>
      <c r="R26" s="115"/>
      <c r="S26" s="22"/>
      <c r="T26" s="22"/>
      <c r="U26" s="22"/>
      <c r="V26" s="291"/>
      <c r="W26" s="56"/>
      <c r="X26" s="72"/>
      <c r="Y26" s="59" t="s">
        <v>20</v>
      </c>
      <c r="Z26" s="41" t="s">
        <v>21</v>
      </c>
      <c r="AA26" s="86">
        <v>0.85</v>
      </c>
      <c r="AB26" s="482"/>
      <c r="AC26" s="83"/>
      <c r="AD26" s="83"/>
      <c r="AE26" s="84"/>
      <c r="AF26" s="45">
        <f>ROUND(ROUND(ROUND(ROUND(G8+K20,0)*P$8,0)*AA26,0)-AC25,0)</f>
        <v>393</v>
      </c>
      <c r="AG26" s="79"/>
    </row>
    <row r="27" ht="16.5" customHeight="1">
      <c r="A27" s="29">
        <v>63.0</v>
      </c>
      <c r="B27" s="30">
        <v>8151.0</v>
      </c>
      <c r="C27" s="32" t="s">
        <v>1570</v>
      </c>
      <c r="D27" s="69"/>
      <c r="E27" s="69"/>
      <c r="F27" s="94"/>
      <c r="G27" s="98"/>
      <c r="H27" s="8"/>
      <c r="I27" s="54"/>
      <c r="J27" s="69"/>
      <c r="K27" s="83"/>
      <c r="L27" s="97"/>
      <c r="M27" s="294"/>
      <c r="N27" s="295"/>
      <c r="O27" s="294"/>
      <c r="P27" s="100"/>
      <c r="Q27" s="33" t="s">
        <v>23</v>
      </c>
      <c r="R27" s="124" t="s">
        <v>24</v>
      </c>
      <c r="S27" s="7"/>
      <c r="T27" s="7"/>
      <c r="U27" s="7"/>
      <c r="V27" s="152"/>
      <c r="W27" s="41" t="s">
        <v>21</v>
      </c>
      <c r="X27" s="68">
        <v>0.7</v>
      </c>
      <c r="Y27" s="88"/>
      <c r="Z27" s="88"/>
      <c r="AA27" s="89"/>
      <c r="AB27" s="482"/>
      <c r="AC27" s="90"/>
      <c r="AD27" s="90"/>
      <c r="AE27" s="91"/>
      <c r="AF27" s="45">
        <f>ROUND(ROUND(ROUND(ROUND(G8+K20,0)*P$8,0)*X27,0)-AC25,0)</f>
        <v>323</v>
      </c>
      <c r="AG27" s="79"/>
    </row>
    <row r="28" ht="16.5" customHeight="1">
      <c r="A28" s="29">
        <v>63.0</v>
      </c>
      <c r="B28" s="30">
        <v>8152.0</v>
      </c>
      <c r="C28" s="32" t="s">
        <v>1571</v>
      </c>
      <c r="D28" s="69"/>
      <c r="E28" s="69"/>
      <c r="F28" s="94"/>
      <c r="G28" s="98"/>
      <c r="H28" s="8"/>
      <c r="I28" s="54"/>
      <c r="J28" s="69"/>
      <c r="K28" s="83"/>
      <c r="L28" s="97"/>
      <c r="M28" s="294"/>
      <c r="N28" s="295"/>
      <c r="O28" s="294"/>
      <c r="P28" s="100"/>
      <c r="Q28" s="481"/>
      <c r="R28" s="110"/>
      <c r="S28" s="22"/>
      <c r="T28" s="22"/>
      <c r="U28" s="22"/>
      <c r="V28" s="291"/>
      <c r="W28" s="56"/>
      <c r="X28" s="72"/>
      <c r="Y28" s="73" t="s">
        <v>20</v>
      </c>
      <c r="Z28" s="74" t="s">
        <v>21</v>
      </c>
      <c r="AA28" s="92">
        <v>0.85</v>
      </c>
      <c r="AB28" s="482"/>
      <c r="AC28" s="90"/>
      <c r="AD28" s="90"/>
      <c r="AE28" s="91"/>
      <c r="AF28" s="45">
        <f>ROUND(ROUND(ROUND(ROUND(ROUND(G8+K20,0)*P$8,0)*X27,0)*AA28,0)-AC25,0)</f>
        <v>274</v>
      </c>
      <c r="AG28" s="79"/>
    </row>
    <row r="29" ht="16.5" customHeight="1">
      <c r="A29" s="29">
        <v>63.0</v>
      </c>
      <c r="B29" s="30">
        <v>8153.0</v>
      </c>
      <c r="C29" s="32" t="s">
        <v>1572</v>
      </c>
      <c r="D29" s="69"/>
      <c r="E29" s="69"/>
      <c r="F29" s="94"/>
      <c r="G29" s="98"/>
      <c r="H29" s="8"/>
      <c r="I29" s="54"/>
      <c r="J29" s="69"/>
      <c r="K29" s="83"/>
      <c r="L29" s="97"/>
      <c r="M29" s="294"/>
      <c r="N29" s="295"/>
      <c r="O29" s="294"/>
      <c r="P29" s="100"/>
      <c r="Q29" s="481"/>
      <c r="R29" s="96" t="s">
        <v>27</v>
      </c>
      <c r="S29" s="7"/>
      <c r="T29" s="7"/>
      <c r="U29" s="7"/>
      <c r="V29" s="152"/>
      <c r="W29" s="41" t="s">
        <v>21</v>
      </c>
      <c r="X29" s="68">
        <v>0.5</v>
      </c>
      <c r="Y29" s="77"/>
      <c r="Z29" s="77"/>
      <c r="AA29" s="72"/>
      <c r="AB29" s="482"/>
      <c r="AC29" s="90"/>
      <c r="AD29" s="90"/>
      <c r="AE29" s="91"/>
      <c r="AF29" s="45">
        <f>ROUND(ROUND(ROUND(ROUND(G8+K20,0)*P$8,0)*X29,0)-AC25,0)</f>
        <v>229</v>
      </c>
      <c r="AG29" s="79"/>
    </row>
    <row r="30" ht="16.5" customHeight="1">
      <c r="A30" s="29">
        <v>63.0</v>
      </c>
      <c r="B30" s="30">
        <v>8154.0</v>
      </c>
      <c r="C30" s="32" t="s">
        <v>1573</v>
      </c>
      <c r="D30" s="69"/>
      <c r="E30" s="69"/>
      <c r="F30" s="94"/>
      <c r="G30" s="98"/>
      <c r="H30" s="8"/>
      <c r="I30" s="54"/>
      <c r="J30" s="69"/>
      <c r="K30" s="83"/>
      <c r="L30" s="97"/>
      <c r="M30" s="294"/>
      <c r="N30" s="295"/>
      <c r="O30" s="294"/>
      <c r="P30" s="100"/>
      <c r="Q30" s="483"/>
      <c r="R30" s="115"/>
      <c r="S30" s="22"/>
      <c r="T30" s="22"/>
      <c r="U30" s="22"/>
      <c r="V30" s="291"/>
      <c r="W30" s="56"/>
      <c r="X30" s="72"/>
      <c r="Y30" s="73" t="s">
        <v>20</v>
      </c>
      <c r="Z30" s="74" t="s">
        <v>21</v>
      </c>
      <c r="AA30" s="92">
        <v>0.85</v>
      </c>
      <c r="AB30" s="484"/>
      <c r="AC30" s="77"/>
      <c r="AD30" s="77"/>
      <c r="AE30" s="72"/>
      <c r="AF30" s="45">
        <f>ROUND(ROUND(ROUND(ROUND(ROUND(G8+K20,0)*P$8,0)*X29,0)*AA30,0)-AC25,0)</f>
        <v>194</v>
      </c>
      <c r="AG30" s="79"/>
    </row>
    <row r="31" ht="16.5" customHeight="1">
      <c r="A31" s="29">
        <v>63.0</v>
      </c>
      <c r="B31" s="30">
        <v>8121.0</v>
      </c>
      <c r="C31" s="32" t="s">
        <v>1574</v>
      </c>
      <c r="D31" s="69"/>
      <c r="E31" s="69"/>
      <c r="F31" s="102" t="s">
        <v>52</v>
      </c>
      <c r="G31" s="35"/>
      <c r="H31" s="35"/>
      <c r="I31" s="36"/>
      <c r="J31" s="168"/>
      <c r="K31" s="7"/>
      <c r="L31" s="38"/>
      <c r="M31" s="7"/>
      <c r="N31" s="52"/>
      <c r="O31" s="8"/>
      <c r="P31" s="54"/>
      <c r="Q31" s="287"/>
      <c r="R31" s="287"/>
      <c r="S31" s="7"/>
      <c r="T31" s="7"/>
      <c r="U31" s="7"/>
      <c r="V31" s="152"/>
      <c r="W31" s="41"/>
      <c r="X31" s="42"/>
      <c r="Y31" s="43"/>
      <c r="Z31" s="43"/>
      <c r="AA31" s="43"/>
      <c r="AB31" s="288"/>
      <c r="AC31" s="43"/>
      <c r="AD31" s="43"/>
      <c r="AE31" s="44"/>
      <c r="AF31" s="45">
        <f>ROUND(G32*P$8,0)</f>
        <v>310</v>
      </c>
      <c r="AG31" s="79"/>
    </row>
    <row r="32" ht="16.5" customHeight="1">
      <c r="A32" s="29">
        <v>63.0</v>
      </c>
      <c r="B32" s="30">
        <v>8155.0</v>
      </c>
      <c r="C32" s="32" t="s">
        <v>1575</v>
      </c>
      <c r="D32" s="69"/>
      <c r="E32" s="69"/>
      <c r="F32" s="482"/>
      <c r="G32" s="50">
        <f>'30放課後等デイ(基本１)'!G32</f>
        <v>443</v>
      </c>
      <c r="H32" s="8" t="s">
        <v>9</v>
      </c>
      <c r="I32" s="51"/>
      <c r="J32" s="94"/>
      <c r="K32" s="8"/>
      <c r="L32" s="53"/>
      <c r="M32" s="8"/>
      <c r="N32" s="52"/>
      <c r="O32" s="8"/>
      <c r="P32" s="54"/>
      <c r="Q32" s="290"/>
      <c r="R32" s="290"/>
      <c r="S32" s="22"/>
      <c r="T32" s="22"/>
      <c r="U32" s="22"/>
      <c r="V32" s="291"/>
      <c r="W32" s="56"/>
      <c r="X32" s="58"/>
      <c r="Y32" s="59" t="s">
        <v>20</v>
      </c>
      <c r="Z32" s="41" t="s">
        <v>21</v>
      </c>
      <c r="AA32" s="60">
        <v>0.85</v>
      </c>
      <c r="AB32" s="288"/>
      <c r="AC32" s="43"/>
      <c r="AD32" s="43"/>
      <c r="AE32" s="44"/>
      <c r="AF32" s="45">
        <f>ROUND(ROUND(G32*P$8,0)*AA32,0)</f>
        <v>264</v>
      </c>
      <c r="AG32" s="79"/>
    </row>
    <row r="33" ht="16.5" customHeight="1">
      <c r="A33" s="29">
        <v>63.0</v>
      </c>
      <c r="B33" s="30">
        <v>8122.0</v>
      </c>
      <c r="C33" s="32" t="s">
        <v>1576</v>
      </c>
      <c r="D33" s="94"/>
      <c r="E33" s="94"/>
      <c r="F33" s="482"/>
      <c r="G33" s="8"/>
      <c r="H33" s="8"/>
      <c r="I33" s="51"/>
      <c r="J33" s="69"/>
      <c r="K33" s="65"/>
      <c r="L33" s="65"/>
      <c r="M33" s="98"/>
      <c r="N33" s="293"/>
      <c r="O33" s="98"/>
      <c r="P33" s="66"/>
      <c r="Q33" s="33" t="s">
        <v>23</v>
      </c>
      <c r="R33" s="124" t="s">
        <v>24</v>
      </c>
      <c r="S33" s="7"/>
      <c r="T33" s="7"/>
      <c r="U33" s="7"/>
      <c r="V33" s="152"/>
      <c r="W33" s="41" t="s">
        <v>21</v>
      </c>
      <c r="X33" s="68">
        <v>0.7</v>
      </c>
      <c r="Y33" s="43"/>
      <c r="Z33" s="43"/>
      <c r="AA33" s="43"/>
      <c r="AB33" s="288"/>
      <c r="AC33" s="43"/>
      <c r="AD33" s="43"/>
      <c r="AE33" s="44"/>
      <c r="AF33" s="45">
        <f>ROUND(ROUND(G32*P$8,0)*X33,0)</f>
        <v>217</v>
      </c>
      <c r="AG33" s="79"/>
    </row>
    <row r="34" ht="16.5" customHeight="1">
      <c r="A34" s="29">
        <v>63.0</v>
      </c>
      <c r="B34" s="30">
        <v>8156.0</v>
      </c>
      <c r="C34" s="32" t="s">
        <v>1577</v>
      </c>
      <c r="D34" s="94"/>
      <c r="E34" s="94"/>
      <c r="F34" s="76"/>
      <c r="G34" s="63"/>
      <c r="H34" s="63"/>
      <c r="I34" s="51"/>
      <c r="J34" s="69"/>
      <c r="K34" s="65"/>
      <c r="L34" s="65"/>
      <c r="M34" s="98"/>
      <c r="N34" s="293"/>
      <c r="O34" s="98"/>
      <c r="P34" s="66"/>
      <c r="Q34" s="481"/>
      <c r="R34" s="110"/>
      <c r="S34" s="22"/>
      <c r="T34" s="22"/>
      <c r="U34" s="22"/>
      <c r="V34" s="291"/>
      <c r="W34" s="56"/>
      <c r="X34" s="72"/>
      <c r="Y34" s="73" t="s">
        <v>20</v>
      </c>
      <c r="Z34" s="74" t="s">
        <v>21</v>
      </c>
      <c r="AA34" s="75">
        <v>0.85</v>
      </c>
      <c r="AB34" s="288"/>
      <c r="AC34" s="43"/>
      <c r="AD34" s="43"/>
      <c r="AE34" s="44"/>
      <c r="AF34" s="114">
        <f>ROUND(ROUND(ROUND(G32*P$8,0)*X33,0)*AA34,0)</f>
        <v>184</v>
      </c>
      <c r="AG34" s="79"/>
    </row>
    <row r="35" ht="16.5" customHeight="1">
      <c r="A35" s="29">
        <v>63.0</v>
      </c>
      <c r="B35" s="30">
        <v>8157.0</v>
      </c>
      <c r="C35" s="32" t="s">
        <v>1578</v>
      </c>
      <c r="D35" s="94"/>
      <c r="E35" s="94"/>
      <c r="F35" s="76"/>
      <c r="G35" s="63"/>
      <c r="H35" s="63"/>
      <c r="I35" s="51"/>
      <c r="J35" s="69"/>
      <c r="K35" s="65"/>
      <c r="L35" s="65"/>
      <c r="M35" s="98"/>
      <c r="N35" s="293"/>
      <c r="O35" s="98"/>
      <c r="P35" s="66"/>
      <c r="Q35" s="481"/>
      <c r="R35" s="124" t="s">
        <v>27</v>
      </c>
      <c r="S35" s="7"/>
      <c r="T35" s="7"/>
      <c r="U35" s="7"/>
      <c r="V35" s="152"/>
      <c r="W35" s="41" t="s">
        <v>21</v>
      </c>
      <c r="X35" s="68">
        <v>0.5</v>
      </c>
      <c r="Y35" s="77"/>
      <c r="Z35" s="77"/>
      <c r="AA35" s="77"/>
      <c r="AB35" s="292"/>
      <c r="AC35" s="77"/>
      <c r="AD35" s="77"/>
      <c r="AE35" s="72"/>
      <c r="AF35" s="45">
        <f>ROUND(ROUND(G32*P$8,0)*X35,0)</f>
        <v>155</v>
      </c>
      <c r="AG35" s="79"/>
    </row>
    <row r="36" ht="16.5" customHeight="1">
      <c r="A36" s="29">
        <v>63.0</v>
      </c>
      <c r="B36" s="30">
        <v>8158.0</v>
      </c>
      <c r="C36" s="32" t="s">
        <v>1579</v>
      </c>
      <c r="D36" s="94"/>
      <c r="E36" s="94"/>
      <c r="F36" s="76"/>
      <c r="G36" s="63"/>
      <c r="H36" s="63"/>
      <c r="I36" s="51"/>
      <c r="J36" s="69"/>
      <c r="K36" s="65"/>
      <c r="L36" s="65"/>
      <c r="M36" s="98"/>
      <c r="N36" s="293"/>
      <c r="O36" s="98"/>
      <c r="P36" s="66"/>
      <c r="Q36" s="296"/>
      <c r="R36" s="110"/>
      <c r="S36" s="22"/>
      <c r="T36" s="22"/>
      <c r="U36" s="22"/>
      <c r="V36" s="291"/>
      <c r="W36" s="56"/>
      <c r="X36" s="72"/>
      <c r="Y36" s="73" t="s">
        <v>20</v>
      </c>
      <c r="Z36" s="74" t="s">
        <v>21</v>
      </c>
      <c r="AA36" s="75">
        <v>0.85</v>
      </c>
      <c r="AB36" s="288"/>
      <c r="AC36" s="43"/>
      <c r="AD36" s="43"/>
      <c r="AE36" s="44"/>
      <c r="AF36" s="45">
        <f>ROUND(ROUND(ROUND(G32*P$8,0)*X35,0)*AA36,0)</f>
        <v>132</v>
      </c>
      <c r="AG36" s="79"/>
    </row>
    <row r="37" ht="16.5" customHeight="1">
      <c r="A37" s="29">
        <v>63.0</v>
      </c>
      <c r="B37" s="30">
        <v>8159.0</v>
      </c>
      <c r="C37" s="32" t="s">
        <v>1580</v>
      </c>
      <c r="D37" s="94"/>
      <c r="E37" s="94"/>
      <c r="F37" s="76"/>
      <c r="G37" s="63"/>
      <c r="H37" s="63"/>
      <c r="I37" s="51"/>
      <c r="J37" s="69"/>
      <c r="K37" s="65"/>
      <c r="L37" s="65"/>
      <c r="M37" s="98"/>
      <c r="N37" s="293"/>
      <c r="O37" s="98"/>
      <c r="P37" s="66"/>
      <c r="Q37" s="96"/>
      <c r="R37" s="96"/>
      <c r="S37" s="7"/>
      <c r="T37" s="7"/>
      <c r="U37" s="7"/>
      <c r="V37" s="152"/>
      <c r="W37" s="41"/>
      <c r="X37" s="68"/>
      <c r="Y37" s="43"/>
      <c r="Z37" s="43"/>
      <c r="AA37" s="44"/>
      <c r="AB37" s="82" t="s">
        <v>30</v>
      </c>
      <c r="AC37" s="83">
        <v>5.0</v>
      </c>
      <c r="AD37" s="83"/>
      <c r="AE37" s="84" t="s">
        <v>31</v>
      </c>
      <c r="AF37" s="45">
        <f>ROUND(ROUND(G32*P$8,0)-AC37,0)</f>
        <v>305</v>
      </c>
      <c r="AG37" s="79"/>
    </row>
    <row r="38" ht="16.5" customHeight="1">
      <c r="A38" s="29">
        <v>63.0</v>
      </c>
      <c r="B38" s="30">
        <v>8160.0</v>
      </c>
      <c r="C38" s="32" t="s">
        <v>1581</v>
      </c>
      <c r="D38" s="94"/>
      <c r="E38" s="94"/>
      <c r="F38" s="76"/>
      <c r="G38" s="63"/>
      <c r="H38" s="63"/>
      <c r="I38" s="51"/>
      <c r="J38" s="69"/>
      <c r="K38" s="65"/>
      <c r="L38" s="65"/>
      <c r="M38" s="98"/>
      <c r="N38" s="293"/>
      <c r="O38" s="98"/>
      <c r="P38" s="66"/>
      <c r="Q38" s="115"/>
      <c r="R38" s="115"/>
      <c r="S38" s="22"/>
      <c r="T38" s="22"/>
      <c r="U38" s="22"/>
      <c r="V38" s="291"/>
      <c r="W38" s="56"/>
      <c r="X38" s="72"/>
      <c r="Y38" s="59" t="s">
        <v>20</v>
      </c>
      <c r="Z38" s="41" t="s">
        <v>21</v>
      </c>
      <c r="AA38" s="86">
        <v>0.85</v>
      </c>
      <c r="AB38" s="482"/>
      <c r="AC38" s="83"/>
      <c r="AD38" s="83"/>
      <c r="AE38" s="84"/>
      <c r="AF38" s="45">
        <f>ROUND(ROUND(ROUND(G32*P$8,0)*AA38,0)-AC37,0)</f>
        <v>259</v>
      </c>
      <c r="AG38" s="79"/>
    </row>
    <row r="39" ht="16.5" customHeight="1">
      <c r="A39" s="29">
        <v>63.0</v>
      </c>
      <c r="B39" s="30">
        <v>8161.0</v>
      </c>
      <c r="C39" s="32" t="s">
        <v>1582</v>
      </c>
      <c r="D39" s="94"/>
      <c r="E39" s="94"/>
      <c r="F39" s="76"/>
      <c r="G39" s="63"/>
      <c r="H39" s="63"/>
      <c r="I39" s="51"/>
      <c r="J39" s="69"/>
      <c r="K39" s="65"/>
      <c r="L39" s="65"/>
      <c r="M39" s="98"/>
      <c r="N39" s="293"/>
      <c r="O39" s="98"/>
      <c r="P39" s="66"/>
      <c r="Q39" s="33" t="s">
        <v>23</v>
      </c>
      <c r="R39" s="124" t="s">
        <v>24</v>
      </c>
      <c r="S39" s="7"/>
      <c r="T39" s="7"/>
      <c r="U39" s="7"/>
      <c r="V39" s="152"/>
      <c r="W39" s="41" t="s">
        <v>21</v>
      </c>
      <c r="X39" s="68">
        <v>0.7</v>
      </c>
      <c r="Y39" s="88"/>
      <c r="Z39" s="88"/>
      <c r="AA39" s="89"/>
      <c r="AB39" s="482"/>
      <c r="AC39" s="90"/>
      <c r="AD39" s="90"/>
      <c r="AE39" s="91"/>
      <c r="AF39" s="45">
        <f>ROUND(ROUND(ROUND(G32*P$8,0)*X39,0)-AC37,0)</f>
        <v>212</v>
      </c>
      <c r="AG39" s="79"/>
    </row>
    <row r="40" ht="16.5" customHeight="1">
      <c r="A40" s="29">
        <v>63.0</v>
      </c>
      <c r="B40" s="30">
        <v>8162.0</v>
      </c>
      <c r="C40" s="32" t="s">
        <v>1583</v>
      </c>
      <c r="D40" s="94"/>
      <c r="E40" s="94"/>
      <c r="F40" s="76"/>
      <c r="G40" s="63"/>
      <c r="H40" s="63"/>
      <c r="I40" s="51"/>
      <c r="J40" s="69"/>
      <c r="K40" s="65"/>
      <c r="L40" s="65"/>
      <c r="M40" s="98"/>
      <c r="N40" s="293"/>
      <c r="O40" s="98"/>
      <c r="P40" s="66"/>
      <c r="Q40" s="481"/>
      <c r="R40" s="110"/>
      <c r="S40" s="22"/>
      <c r="T40" s="22"/>
      <c r="U40" s="22"/>
      <c r="V40" s="291"/>
      <c r="W40" s="56"/>
      <c r="X40" s="72"/>
      <c r="Y40" s="73" t="s">
        <v>20</v>
      </c>
      <c r="Z40" s="74" t="s">
        <v>21</v>
      </c>
      <c r="AA40" s="92">
        <v>0.85</v>
      </c>
      <c r="AB40" s="482"/>
      <c r="AC40" s="90"/>
      <c r="AD40" s="90"/>
      <c r="AE40" s="91"/>
      <c r="AF40" s="114">
        <f>ROUND(ROUND(ROUND(ROUND(G32*P$8,0)*X39,0)*AA40,0)-AC37,0)</f>
        <v>179</v>
      </c>
      <c r="AG40" s="79"/>
    </row>
    <row r="41" ht="16.5" customHeight="1">
      <c r="A41" s="29">
        <v>63.0</v>
      </c>
      <c r="B41" s="30">
        <v>8163.0</v>
      </c>
      <c r="C41" s="32" t="s">
        <v>1584</v>
      </c>
      <c r="D41" s="94"/>
      <c r="E41" s="94"/>
      <c r="F41" s="76"/>
      <c r="G41" s="63"/>
      <c r="H41" s="63"/>
      <c r="I41" s="51"/>
      <c r="J41" s="69"/>
      <c r="K41" s="65"/>
      <c r="L41" s="65"/>
      <c r="M41" s="98"/>
      <c r="N41" s="293"/>
      <c r="O41" s="98"/>
      <c r="P41" s="66"/>
      <c r="Q41" s="481"/>
      <c r="R41" s="96" t="s">
        <v>27</v>
      </c>
      <c r="S41" s="7"/>
      <c r="T41" s="7"/>
      <c r="U41" s="7"/>
      <c r="V41" s="152"/>
      <c r="W41" s="41" t="s">
        <v>21</v>
      </c>
      <c r="X41" s="68">
        <v>0.5</v>
      </c>
      <c r="Y41" s="77"/>
      <c r="Z41" s="77"/>
      <c r="AA41" s="72"/>
      <c r="AB41" s="482"/>
      <c r="AC41" s="90"/>
      <c r="AD41" s="90"/>
      <c r="AE41" s="91"/>
      <c r="AF41" s="45">
        <f>ROUND(ROUND(ROUND(G32*P$8,0)*X41,0)-AC37,0)</f>
        <v>150</v>
      </c>
      <c r="AG41" s="79"/>
    </row>
    <row r="42" ht="16.5" customHeight="1">
      <c r="A42" s="29">
        <v>63.0</v>
      </c>
      <c r="B42" s="30">
        <v>8164.0</v>
      </c>
      <c r="C42" s="32" t="s">
        <v>1585</v>
      </c>
      <c r="D42" s="94"/>
      <c r="E42" s="94"/>
      <c r="F42" s="76"/>
      <c r="G42" s="63"/>
      <c r="H42" s="63"/>
      <c r="I42" s="51"/>
      <c r="J42" s="69"/>
      <c r="K42" s="65"/>
      <c r="L42" s="65"/>
      <c r="M42" s="98"/>
      <c r="N42" s="293"/>
      <c r="O42" s="98"/>
      <c r="P42" s="66"/>
      <c r="Q42" s="483"/>
      <c r="R42" s="115"/>
      <c r="S42" s="22"/>
      <c r="T42" s="22"/>
      <c r="U42" s="22"/>
      <c r="V42" s="291"/>
      <c r="W42" s="56"/>
      <c r="X42" s="72"/>
      <c r="Y42" s="73" t="s">
        <v>20</v>
      </c>
      <c r="Z42" s="74" t="s">
        <v>21</v>
      </c>
      <c r="AA42" s="92">
        <v>0.85</v>
      </c>
      <c r="AB42" s="484"/>
      <c r="AC42" s="77"/>
      <c r="AD42" s="77"/>
      <c r="AE42" s="72"/>
      <c r="AF42" s="45">
        <f>ROUND(ROUND(ROUND(ROUND(G32*P$8,0)*X41,0)*AA42,0)-AC37,0)</f>
        <v>127</v>
      </c>
      <c r="AG42" s="79"/>
    </row>
    <row r="43" ht="16.5" customHeight="1">
      <c r="A43" s="29">
        <v>63.0</v>
      </c>
      <c r="B43" s="30">
        <v>8123.0</v>
      </c>
      <c r="C43" s="32" t="s">
        <v>1586</v>
      </c>
      <c r="D43" s="94"/>
      <c r="E43" s="94"/>
      <c r="F43" s="94"/>
      <c r="G43" s="8"/>
      <c r="H43" s="8"/>
      <c r="I43" s="95"/>
      <c r="J43" s="82" t="s">
        <v>38</v>
      </c>
      <c r="K43" s="96"/>
      <c r="L43" s="96"/>
      <c r="M43" s="7"/>
      <c r="N43" s="52"/>
      <c r="O43" s="8"/>
      <c r="P43" s="54"/>
      <c r="Q43" s="287"/>
      <c r="R43" s="287"/>
      <c r="S43" s="7"/>
      <c r="T43" s="7"/>
      <c r="U43" s="7"/>
      <c r="V43" s="152"/>
      <c r="W43" s="41"/>
      <c r="X43" s="42"/>
      <c r="Y43" s="43"/>
      <c r="Z43" s="43"/>
      <c r="AA43" s="43"/>
      <c r="AB43" s="288"/>
      <c r="AC43" s="43"/>
      <c r="AD43" s="43"/>
      <c r="AE43" s="44"/>
      <c r="AF43" s="45">
        <f>ROUND(ROUND(G32+K44,0)*P$8,0)</f>
        <v>314</v>
      </c>
      <c r="AG43" s="79"/>
    </row>
    <row r="44" ht="16.5" customHeight="1">
      <c r="A44" s="29">
        <v>63.0</v>
      </c>
      <c r="B44" s="30">
        <v>8165.0</v>
      </c>
      <c r="C44" s="32" t="s">
        <v>1587</v>
      </c>
      <c r="D44" s="94"/>
      <c r="E44" s="94"/>
      <c r="F44" s="94"/>
      <c r="G44" s="63"/>
      <c r="H44" s="8"/>
      <c r="I44" s="95"/>
      <c r="J44" s="482"/>
      <c r="K44" s="83">
        <v>6.0</v>
      </c>
      <c r="L44" s="97" t="s">
        <v>40</v>
      </c>
      <c r="M44" s="8"/>
      <c r="N44" s="52"/>
      <c r="O44" s="8"/>
      <c r="P44" s="54"/>
      <c r="Q44" s="290"/>
      <c r="R44" s="290"/>
      <c r="S44" s="22"/>
      <c r="T44" s="22"/>
      <c r="U44" s="22"/>
      <c r="V44" s="291"/>
      <c r="W44" s="56"/>
      <c r="X44" s="58"/>
      <c r="Y44" s="59" t="s">
        <v>20</v>
      </c>
      <c r="Z44" s="41" t="s">
        <v>21</v>
      </c>
      <c r="AA44" s="60">
        <v>0.85</v>
      </c>
      <c r="AB44" s="288"/>
      <c r="AC44" s="43"/>
      <c r="AD44" s="43"/>
      <c r="AE44" s="44"/>
      <c r="AF44" s="45">
        <f>ROUND(ROUND(ROUND(G32+K44,0)*P$8,0)*AA44,0)</f>
        <v>267</v>
      </c>
      <c r="AG44" s="79"/>
    </row>
    <row r="45" ht="16.5" customHeight="1">
      <c r="A45" s="29">
        <v>63.0</v>
      </c>
      <c r="B45" s="30">
        <v>8124.0</v>
      </c>
      <c r="C45" s="32" t="s">
        <v>1588</v>
      </c>
      <c r="D45" s="94"/>
      <c r="E45" s="94"/>
      <c r="F45" s="94"/>
      <c r="G45" s="98"/>
      <c r="H45" s="8"/>
      <c r="I45" s="54"/>
      <c r="J45" s="482"/>
      <c r="K45" s="14"/>
      <c r="L45" s="99"/>
      <c r="M45" s="294"/>
      <c r="N45" s="295"/>
      <c r="O45" s="294"/>
      <c r="P45" s="100"/>
      <c r="Q45" s="33" t="s">
        <v>23</v>
      </c>
      <c r="R45" s="124" t="s">
        <v>24</v>
      </c>
      <c r="S45" s="7"/>
      <c r="T45" s="7"/>
      <c r="U45" s="7"/>
      <c r="V45" s="152"/>
      <c r="W45" s="41" t="s">
        <v>21</v>
      </c>
      <c r="X45" s="68">
        <v>0.7</v>
      </c>
      <c r="Y45" s="43"/>
      <c r="Z45" s="43"/>
      <c r="AA45" s="43"/>
      <c r="AB45" s="288"/>
      <c r="AC45" s="43"/>
      <c r="AD45" s="43"/>
      <c r="AE45" s="44"/>
      <c r="AF45" s="45">
        <f>ROUND(ROUND(ROUND(G32+K44,0)*P$8,0)*X45,0)</f>
        <v>220</v>
      </c>
      <c r="AG45" s="79"/>
    </row>
    <row r="46" ht="16.5" customHeight="1">
      <c r="A46" s="29">
        <v>63.0</v>
      </c>
      <c r="B46" s="30">
        <v>8166.0</v>
      </c>
      <c r="C46" s="32" t="s">
        <v>1589</v>
      </c>
      <c r="D46" s="94"/>
      <c r="E46" s="94"/>
      <c r="F46" s="94"/>
      <c r="G46" s="98"/>
      <c r="H46" s="8"/>
      <c r="I46" s="54"/>
      <c r="J46" s="482"/>
      <c r="K46" s="83"/>
      <c r="L46" s="97"/>
      <c r="M46" s="294"/>
      <c r="N46" s="295"/>
      <c r="O46" s="294"/>
      <c r="P46" s="100"/>
      <c r="Q46" s="481"/>
      <c r="R46" s="110"/>
      <c r="S46" s="22"/>
      <c r="T46" s="22"/>
      <c r="U46" s="22"/>
      <c r="V46" s="291"/>
      <c r="W46" s="56"/>
      <c r="X46" s="72"/>
      <c r="Y46" s="73" t="s">
        <v>20</v>
      </c>
      <c r="Z46" s="74" t="s">
        <v>21</v>
      </c>
      <c r="AA46" s="75">
        <v>0.85</v>
      </c>
      <c r="AB46" s="288"/>
      <c r="AC46" s="43"/>
      <c r="AD46" s="43"/>
      <c r="AE46" s="44"/>
      <c r="AF46" s="45">
        <f>ROUND(ROUND(ROUND(ROUND(G32+K44,0)*P$8,0)*X45,0)*AA46,0)</f>
        <v>187</v>
      </c>
      <c r="AG46" s="79"/>
    </row>
    <row r="47" ht="16.5" customHeight="1">
      <c r="A47" s="29">
        <v>63.0</v>
      </c>
      <c r="B47" s="30">
        <v>8167.0</v>
      </c>
      <c r="C47" s="32" t="s">
        <v>1590</v>
      </c>
      <c r="D47" s="94"/>
      <c r="E47" s="94"/>
      <c r="F47" s="94"/>
      <c r="G47" s="98"/>
      <c r="H47" s="8"/>
      <c r="I47" s="54"/>
      <c r="J47" s="482"/>
      <c r="K47" s="83"/>
      <c r="L47" s="97"/>
      <c r="M47" s="294"/>
      <c r="N47" s="295"/>
      <c r="O47" s="294"/>
      <c r="P47" s="100"/>
      <c r="Q47" s="481"/>
      <c r="R47" s="124" t="s">
        <v>27</v>
      </c>
      <c r="S47" s="7"/>
      <c r="T47" s="7"/>
      <c r="U47" s="7"/>
      <c r="V47" s="152"/>
      <c r="W47" s="41" t="s">
        <v>21</v>
      </c>
      <c r="X47" s="68">
        <v>0.5</v>
      </c>
      <c r="Y47" s="77"/>
      <c r="Z47" s="77"/>
      <c r="AA47" s="77"/>
      <c r="AB47" s="292"/>
      <c r="AC47" s="77"/>
      <c r="AD47" s="77"/>
      <c r="AE47" s="72"/>
      <c r="AF47" s="45">
        <f>ROUND(ROUND(ROUND(G32+K44,0)*P$8,0)*X47,0)</f>
        <v>157</v>
      </c>
      <c r="AG47" s="79"/>
    </row>
    <row r="48" ht="16.5" customHeight="1">
      <c r="A48" s="29">
        <v>63.0</v>
      </c>
      <c r="B48" s="30">
        <v>8168.0</v>
      </c>
      <c r="C48" s="32" t="s">
        <v>1591</v>
      </c>
      <c r="D48" s="94"/>
      <c r="E48" s="94"/>
      <c r="F48" s="94"/>
      <c r="G48" s="98"/>
      <c r="H48" s="8"/>
      <c r="I48" s="54"/>
      <c r="J48" s="69"/>
      <c r="K48" s="83"/>
      <c r="L48" s="97"/>
      <c r="M48" s="294"/>
      <c r="N48" s="295"/>
      <c r="O48" s="294"/>
      <c r="P48" s="100"/>
      <c r="Q48" s="483"/>
      <c r="R48" s="110"/>
      <c r="S48" s="22"/>
      <c r="T48" s="22"/>
      <c r="U48" s="22"/>
      <c r="V48" s="291"/>
      <c r="W48" s="56"/>
      <c r="X48" s="72"/>
      <c r="Y48" s="73" t="s">
        <v>20</v>
      </c>
      <c r="Z48" s="74" t="s">
        <v>21</v>
      </c>
      <c r="AA48" s="75">
        <v>0.85</v>
      </c>
      <c r="AB48" s="288"/>
      <c r="AC48" s="43"/>
      <c r="AD48" s="43"/>
      <c r="AE48" s="44"/>
      <c r="AF48" s="114">
        <f>ROUND(ROUND(ROUND(ROUND(G32+K44,0)*P$8,0)*X47,0)*AA48,0)</f>
        <v>133</v>
      </c>
      <c r="AG48" s="79"/>
    </row>
    <row r="49" ht="16.5" customHeight="1">
      <c r="A49" s="29">
        <v>63.0</v>
      </c>
      <c r="B49" s="30">
        <v>8169.0</v>
      </c>
      <c r="C49" s="32" t="s">
        <v>1592</v>
      </c>
      <c r="D49" s="94"/>
      <c r="E49" s="94"/>
      <c r="F49" s="94"/>
      <c r="G49" s="98"/>
      <c r="H49" s="8"/>
      <c r="I49" s="54"/>
      <c r="J49" s="69"/>
      <c r="K49" s="83"/>
      <c r="L49" s="97"/>
      <c r="M49" s="294"/>
      <c r="N49" s="295"/>
      <c r="O49" s="294"/>
      <c r="P49" s="100"/>
      <c r="Q49" s="96"/>
      <c r="R49" s="96"/>
      <c r="S49" s="7"/>
      <c r="T49" s="7"/>
      <c r="U49" s="7"/>
      <c r="V49" s="152"/>
      <c r="W49" s="41"/>
      <c r="X49" s="68"/>
      <c r="Y49" s="43"/>
      <c r="Z49" s="43"/>
      <c r="AA49" s="44"/>
      <c r="AB49" s="82" t="s">
        <v>30</v>
      </c>
      <c r="AC49" s="83">
        <v>5.0</v>
      </c>
      <c r="AD49" s="83"/>
      <c r="AE49" s="84" t="s">
        <v>31</v>
      </c>
      <c r="AF49" s="45">
        <f>ROUND(ROUND(ROUND(G32+K44,0)*P$8,0)-AC49,0)</f>
        <v>309</v>
      </c>
      <c r="AG49" s="79"/>
    </row>
    <row r="50" ht="16.5" customHeight="1">
      <c r="A50" s="29">
        <v>63.0</v>
      </c>
      <c r="B50" s="30">
        <v>8170.0</v>
      </c>
      <c r="C50" s="32" t="s">
        <v>1593</v>
      </c>
      <c r="D50" s="94"/>
      <c r="E50" s="94"/>
      <c r="F50" s="94"/>
      <c r="G50" s="98"/>
      <c r="H50" s="8"/>
      <c r="I50" s="54"/>
      <c r="J50" s="69"/>
      <c r="K50" s="83"/>
      <c r="L50" s="97"/>
      <c r="M50" s="294"/>
      <c r="N50" s="295"/>
      <c r="O50" s="294"/>
      <c r="P50" s="100"/>
      <c r="Q50" s="115"/>
      <c r="R50" s="115"/>
      <c r="S50" s="22"/>
      <c r="T50" s="22"/>
      <c r="U50" s="22"/>
      <c r="V50" s="291"/>
      <c r="W50" s="56"/>
      <c r="X50" s="72"/>
      <c r="Y50" s="59" t="s">
        <v>20</v>
      </c>
      <c r="Z50" s="41" t="s">
        <v>21</v>
      </c>
      <c r="AA50" s="86">
        <v>0.85</v>
      </c>
      <c r="AB50" s="482"/>
      <c r="AC50" s="83"/>
      <c r="AD50" s="83"/>
      <c r="AE50" s="84"/>
      <c r="AF50" s="45">
        <f>ROUND(ROUND(ROUND(ROUND(G32+K44,0)*P$8,0)*AA50,0)-AC49,0)</f>
        <v>262</v>
      </c>
      <c r="AG50" s="79"/>
    </row>
    <row r="51" ht="16.5" customHeight="1">
      <c r="A51" s="29">
        <v>63.0</v>
      </c>
      <c r="B51" s="30">
        <v>8171.0</v>
      </c>
      <c r="C51" s="32" t="s">
        <v>1594</v>
      </c>
      <c r="D51" s="94"/>
      <c r="E51" s="94"/>
      <c r="F51" s="94"/>
      <c r="G51" s="98"/>
      <c r="H51" s="8"/>
      <c r="I51" s="54"/>
      <c r="J51" s="69"/>
      <c r="K51" s="83"/>
      <c r="L51" s="97"/>
      <c r="M51" s="294"/>
      <c r="N51" s="295"/>
      <c r="O51" s="294"/>
      <c r="P51" s="100"/>
      <c r="Q51" s="33" t="s">
        <v>23</v>
      </c>
      <c r="R51" s="124" t="s">
        <v>24</v>
      </c>
      <c r="S51" s="7"/>
      <c r="T51" s="7"/>
      <c r="U51" s="7"/>
      <c r="V51" s="152"/>
      <c r="W51" s="41" t="s">
        <v>21</v>
      </c>
      <c r="X51" s="68">
        <v>0.7</v>
      </c>
      <c r="Y51" s="88"/>
      <c r="Z51" s="88"/>
      <c r="AA51" s="89"/>
      <c r="AB51" s="482"/>
      <c r="AC51" s="90"/>
      <c r="AD51" s="90"/>
      <c r="AE51" s="91"/>
      <c r="AF51" s="45">
        <f>ROUND(ROUND(ROUND(ROUND(G32+K44,0)*P$8,0)*X51,0)-AC49,0)</f>
        <v>215</v>
      </c>
      <c r="AG51" s="79"/>
    </row>
    <row r="52" ht="16.5" customHeight="1">
      <c r="A52" s="29">
        <v>63.0</v>
      </c>
      <c r="B52" s="30">
        <v>8172.0</v>
      </c>
      <c r="C52" s="32" t="s">
        <v>1595</v>
      </c>
      <c r="D52" s="94"/>
      <c r="E52" s="94"/>
      <c r="F52" s="94"/>
      <c r="G52" s="98"/>
      <c r="H52" s="8"/>
      <c r="I52" s="54"/>
      <c r="J52" s="69"/>
      <c r="K52" s="83"/>
      <c r="L52" s="97"/>
      <c r="M52" s="294"/>
      <c r="N52" s="295"/>
      <c r="O52" s="294"/>
      <c r="P52" s="100"/>
      <c r="Q52" s="481"/>
      <c r="R52" s="110"/>
      <c r="S52" s="22"/>
      <c r="T52" s="22"/>
      <c r="U52" s="22"/>
      <c r="V52" s="291"/>
      <c r="W52" s="56"/>
      <c r="X52" s="72"/>
      <c r="Y52" s="73" t="s">
        <v>20</v>
      </c>
      <c r="Z52" s="74" t="s">
        <v>21</v>
      </c>
      <c r="AA52" s="92">
        <v>0.85</v>
      </c>
      <c r="AB52" s="482"/>
      <c r="AC52" s="90"/>
      <c r="AD52" s="90"/>
      <c r="AE52" s="91"/>
      <c r="AF52" s="45">
        <f>ROUND(ROUND(ROUND(ROUND(ROUND(G32+K44,0)*P$8,0)*X51,0)*AA52,0)-AC49,0)</f>
        <v>182</v>
      </c>
      <c r="AG52" s="79"/>
    </row>
    <row r="53" ht="16.5" customHeight="1">
      <c r="A53" s="29">
        <v>63.0</v>
      </c>
      <c r="B53" s="30">
        <v>8173.0</v>
      </c>
      <c r="C53" s="32" t="s">
        <v>1596</v>
      </c>
      <c r="D53" s="94"/>
      <c r="E53" s="94"/>
      <c r="F53" s="94"/>
      <c r="G53" s="98"/>
      <c r="H53" s="8"/>
      <c r="I53" s="54"/>
      <c r="J53" s="69"/>
      <c r="K53" s="83"/>
      <c r="L53" s="97"/>
      <c r="M53" s="294"/>
      <c r="N53" s="295"/>
      <c r="O53" s="294"/>
      <c r="P53" s="100"/>
      <c r="Q53" s="481"/>
      <c r="R53" s="96" t="s">
        <v>27</v>
      </c>
      <c r="S53" s="7"/>
      <c r="T53" s="7"/>
      <c r="U53" s="7"/>
      <c r="V53" s="152"/>
      <c r="W53" s="41" t="s">
        <v>21</v>
      </c>
      <c r="X53" s="68">
        <v>0.5</v>
      </c>
      <c r="Y53" s="77"/>
      <c r="Z53" s="77"/>
      <c r="AA53" s="72"/>
      <c r="AB53" s="482"/>
      <c r="AC53" s="90"/>
      <c r="AD53" s="90"/>
      <c r="AE53" s="91"/>
      <c r="AF53" s="45">
        <f>ROUND(ROUND(ROUND(ROUND(G32+K44,0)*P$8,0)*X53,0)-AC49,0)</f>
        <v>152</v>
      </c>
      <c r="AG53" s="79"/>
    </row>
    <row r="54" ht="16.5" customHeight="1">
      <c r="A54" s="29">
        <v>63.0</v>
      </c>
      <c r="B54" s="30">
        <v>8174.0</v>
      </c>
      <c r="C54" s="32" t="s">
        <v>1597</v>
      </c>
      <c r="D54" s="94"/>
      <c r="E54" s="94"/>
      <c r="F54" s="94"/>
      <c r="G54" s="98"/>
      <c r="H54" s="8"/>
      <c r="I54" s="54"/>
      <c r="J54" s="69"/>
      <c r="K54" s="83"/>
      <c r="L54" s="97"/>
      <c r="M54" s="294"/>
      <c r="N54" s="295"/>
      <c r="O54" s="294"/>
      <c r="P54" s="100"/>
      <c r="Q54" s="483"/>
      <c r="R54" s="115"/>
      <c r="S54" s="22"/>
      <c r="T54" s="22"/>
      <c r="U54" s="22"/>
      <c r="V54" s="291"/>
      <c r="W54" s="56"/>
      <c r="X54" s="72"/>
      <c r="Y54" s="73" t="s">
        <v>20</v>
      </c>
      <c r="Z54" s="74" t="s">
        <v>21</v>
      </c>
      <c r="AA54" s="92">
        <v>0.85</v>
      </c>
      <c r="AB54" s="484"/>
      <c r="AC54" s="77"/>
      <c r="AD54" s="77"/>
      <c r="AE54" s="72"/>
      <c r="AF54" s="114">
        <f>ROUND(ROUND(ROUND(ROUND(ROUND(G32+K44,0)*P$8,0)*X53,0)*AA54,0)-AC49,0)</f>
        <v>128</v>
      </c>
      <c r="AG54" s="79"/>
    </row>
    <row r="55" ht="16.5" customHeight="1">
      <c r="A55" s="29">
        <v>63.0</v>
      </c>
      <c r="B55" s="30">
        <v>8131.0</v>
      </c>
      <c r="C55" s="32" t="s">
        <v>1598</v>
      </c>
      <c r="D55" s="94"/>
      <c r="E55" s="94"/>
      <c r="F55" s="102" t="s">
        <v>77</v>
      </c>
      <c r="G55" s="35"/>
      <c r="H55" s="35"/>
      <c r="I55" s="36"/>
      <c r="J55" s="168"/>
      <c r="K55" s="96"/>
      <c r="L55" s="96"/>
      <c r="M55" s="7"/>
      <c r="N55" s="52"/>
      <c r="O55" s="8"/>
      <c r="P55" s="54"/>
      <c r="Q55" s="287"/>
      <c r="R55" s="287"/>
      <c r="S55" s="7"/>
      <c r="T55" s="7"/>
      <c r="U55" s="7"/>
      <c r="V55" s="152"/>
      <c r="W55" s="41"/>
      <c r="X55" s="42"/>
      <c r="Y55" s="43"/>
      <c r="Z55" s="43"/>
      <c r="AA55" s="43"/>
      <c r="AB55" s="288"/>
      <c r="AC55" s="43"/>
      <c r="AD55" s="43"/>
      <c r="AE55" s="44"/>
      <c r="AF55" s="45">
        <f>ROUND(G56*P$8,0)</f>
        <v>233</v>
      </c>
      <c r="AG55" s="79"/>
    </row>
    <row r="56" ht="16.5" customHeight="1">
      <c r="A56" s="29">
        <v>63.0</v>
      </c>
      <c r="B56" s="30">
        <v>8175.0</v>
      </c>
      <c r="C56" s="32" t="s">
        <v>1599</v>
      </c>
      <c r="D56" s="94"/>
      <c r="E56" s="94"/>
      <c r="F56" s="482"/>
      <c r="G56" s="50">
        <f>'30放課後等デイ(基本１)'!G56</f>
        <v>333</v>
      </c>
      <c r="H56" s="8" t="s">
        <v>9</v>
      </c>
      <c r="I56" s="51"/>
      <c r="J56" s="94"/>
      <c r="K56" s="83"/>
      <c r="L56" s="97"/>
      <c r="M56" s="8"/>
      <c r="N56" s="52"/>
      <c r="O56" s="8"/>
      <c r="P56" s="54"/>
      <c r="Q56" s="290"/>
      <c r="R56" s="290"/>
      <c r="S56" s="22"/>
      <c r="T56" s="22"/>
      <c r="U56" s="22"/>
      <c r="V56" s="291"/>
      <c r="W56" s="56"/>
      <c r="X56" s="58"/>
      <c r="Y56" s="59" t="s">
        <v>20</v>
      </c>
      <c r="Z56" s="41" t="s">
        <v>21</v>
      </c>
      <c r="AA56" s="60">
        <v>0.85</v>
      </c>
      <c r="AB56" s="288"/>
      <c r="AC56" s="43"/>
      <c r="AD56" s="43"/>
      <c r="AE56" s="44"/>
      <c r="AF56" s="45">
        <f>ROUND(ROUND(G56*P$8,0)*AA56,0)</f>
        <v>198</v>
      </c>
      <c r="AG56" s="79"/>
    </row>
    <row r="57" ht="16.5" customHeight="1">
      <c r="A57" s="29">
        <v>63.0</v>
      </c>
      <c r="B57" s="30">
        <v>8132.0</v>
      </c>
      <c r="C57" s="32" t="s">
        <v>1600</v>
      </c>
      <c r="D57" s="94"/>
      <c r="E57" s="94"/>
      <c r="F57" s="482"/>
      <c r="G57" s="63"/>
      <c r="H57" s="63"/>
      <c r="I57" s="51"/>
      <c r="J57" s="69"/>
      <c r="K57" s="14"/>
      <c r="L57" s="99"/>
      <c r="M57" s="294"/>
      <c r="N57" s="295"/>
      <c r="O57" s="294"/>
      <c r="P57" s="100"/>
      <c r="Q57" s="33" t="s">
        <v>23</v>
      </c>
      <c r="R57" s="124" t="s">
        <v>24</v>
      </c>
      <c r="S57" s="7"/>
      <c r="T57" s="7"/>
      <c r="U57" s="7"/>
      <c r="V57" s="152"/>
      <c r="W57" s="41" t="s">
        <v>21</v>
      </c>
      <c r="X57" s="68">
        <v>0.7</v>
      </c>
      <c r="Y57" s="43"/>
      <c r="Z57" s="43"/>
      <c r="AA57" s="43"/>
      <c r="AB57" s="288"/>
      <c r="AC57" s="43"/>
      <c r="AD57" s="43"/>
      <c r="AE57" s="44"/>
      <c r="AF57" s="45">
        <f>ROUND(ROUND(G56*P$8,0)*X57,0)</f>
        <v>163</v>
      </c>
      <c r="AG57" s="79"/>
    </row>
    <row r="58" ht="16.5" customHeight="1">
      <c r="A58" s="29">
        <v>63.0</v>
      </c>
      <c r="B58" s="30">
        <v>8176.0</v>
      </c>
      <c r="C58" s="32" t="s">
        <v>1601</v>
      </c>
      <c r="D58" s="94"/>
      <c r="E58" s="94"/>
      <c r="F58" s="482"/>
      <c r="G58" s="63"/>
      <c r="H58" s="63"/>
      <c r="I58" s="51"/>
      <c r="J58" s="69"/>
      <c r="K58" s="83"/>
      <c r="L58" s="97"/>
      <c r="M58" s="294"/>
      <c r="N58" s="295"/>
      <c r="O58" s="294"/>
      <c r="P58" s="100"/>
      <c r="Q58" s="481"/>
      <c r="R58" s="110"/>
      <c r="S58" s="22"/>
      <c r="T58" s="22"/>
      <c r="U58" s="22"/>
      <c r="V58" s="291"/>
      <c r="W58" s="56"/>
      <c r="X58" s="72"/>
      <c r="Y58" s="73" t="s">
        <v>20</v>
      </c>
      <c r="Z58" s="74" t="s">
        <v>21</v>
      </c>
      <c r="AA58" s="75">
        <v>0.85</v>
      </c>
      <c r="AB58" s="288"/>
      <c r="AC58" s="43"/>
      <c r="AD58" s="43"/>
      <c r="AE58" s="44"/>
      <c r="AF58" s="45">
        <f>ROUND(ROUND(ROUND(G56*P$8,0)*X57,0)*AA58,0)</f>
        <v>139</v>
      </c>
      <c r="AG58" s="79"/>
    </row>
    <row r="59" ht="16.5" customHeight="1">
      <c r="A59" s="29">
        <v>63.0</v>
      </c>
      <c r="B59" s="30">
        <v>8177.0</v>
      </c>
      <c r="C59" s="32" t="s">
        <v>1602</v>
      </c>
      <c r="D59" s="94"/>
      <c r="E59" s="94"/>
      <c r="F59" s="76"/>
      <c r="G59" s="63"/>
      <c r="H59" s="63"/>
      <c r="I59" s="51"/>
      <c r="J59" s="69"/>
      <c r="K59" s="83"/>
      <c r="L59" s="97"/>
      <c r="M59" s="294"/>
      <c r="N59" s="295"/>
      <c r="O59" s="294"/>
      <c r="P59" s="100"/>
      <c r="Q59" s="481"/>
      <c r="R59" s="124" t="s">
        <v>27</v>
      </c>
      <c r="S59" s="7"/>
      <c r="T59" s="7"/>
      <c r="U59" s="7"/>
      <c r="V59" s="152"/>
      <c r="W59" s="41" t="s">
        <v>21</v>
      </c>
      <c r="X59" s="68">
        <v>0.5</v>
      </c>
      <c r="Y59" s="77"/>
      <c r="Z59" s="77"/>
      <c r="AA59" s="77"/>
      <c r="AB59" s="292"/>
      <c r="AC59" s="77"/>
      <c r="AD59" s="77"/>
      <c r="AE59" s="72"/>
      <c r="AF59" s="45">
        <f>ROUND(ROUND(G56*P$8,0)*X59,0)</f>
        <v>117</v>
      </c>
      <c r="AG59" s="79"/>
    </row>
    <row r="60" ht="16.5" customHeight="1">
      <c r="A60" s="29">
        <v>63.0</v>
      </c>
      <c r="B60" s="30">
        <v>8178.0</v>
      </c>
      <c r="C60" s="32" t="s">
        <v>1603</v>
      </c>
      <c r="D60" s="94"/>
      <c r="E60" s="94"/>
      <c r="F60" s="76"/>
      <c r="G60" s="63"/>
      <c r="H60" s="63"/>
      <c r="I60" s="51"/>
      <c r="J60" s="69"/>
      <c r="K60" s="83"/>
      <c r="L60" s="97"/>
      <c r="M60" s="294"/>
      <c r="N60" s="295"/>
      <c r="O60" s="294"/>
      <c r="P60" s="100"/>
      <c r="Q60" s="483"/>
      <c r="R60" s="110"/>
      <c r="S60" s="22"/>
      <c r="T60" s="22"/>
      <c r="U60" s="22"/>
      <c r="V60" s="291"/>
      <c r="W60" s="56"/>
      <c r="X60" s="72"/>
      <c r="Y60" s="73" t="s">
        <v>20</v>
      </c>
      <c r="Z60" s="74" t="s">
        <v>21</v>
      </c>
      <c r="AA60" s="75">
        <v>0.85</v>
      </c>
      <c r="AB60" s="288"/>
      <c r="AC60" s="43"/>
      <c r="AD60" s="43"/>
      <c r="AE60" s="44"/>
      <c r="AF60" s="114">
        <f>ROUND(ROUND(ROUND(G56*P$8,0)*X59,0)*AA60,0)</f>
        <v>99</v>
      </c>
      <c r="AG60" s="79"/>
    </row>
    <row r="61" ht="16.5" customHeight="1">
      <c r="A61" s="29">
        <v>63.0</v>
      </c>
      <c r="B61" s="30">
        <v>8179.0</v>
      </c>
      <c r="C61" s="32" t="s">
        <v>1604</v>
      </c>
      <c r="D61" s="94"/>
      <c r="E61" s="94"/>
      <c r="F61" s="76"/>
      <c r="G61" s="63"/>
      <c r="H61" s="63"/>
      <c r="I61" s="51"/>
      <c r="J61" s="69"/>
      <c r="K61" s="83"/>
      <c r="L61" s="97"/>
      <c r="M61" s="294"/>
      <c r="N61" s="295"/>
      <c r="O61" s="294"/>
      <c r="P61" s="100"/>
      <c r="Q61" s="96"/>
      <c r="R61" s="96"/>
      <c r="S61" s="7"/>
      <c r="T61" s="7"/>
      <c r="U61" s="7"/>
      <c r="V61" s="152"/>
      <c r="W61" s="41"/>
      <c r="X61" s="68"/>
      <c r="Y61" s="43"/>
      <c r="Z61" s="43"/>
      <c r="AA61" s="44"/>
      <c r="AB61" s="82" t="s">
        <v>30</v>
      </c>
      <c r="AC61" s="83">
        <v>5.0</v>
      </c>
      <c r="AD61" s="83"/>
      <c r="AE61" s="84" t="s">
        <v>31</v>
      </c>
      <c r="AF61" s="45">
        <f>ROUND(ROUND(G56*P$8,0)-AC61,0)</f>
        <v>228</v>
      </c>
      <c r="AG61" s="79"/>
    </row>
    <row r="62" ht="16.5" customHeight="1">
      <c r="A62" s="29">
        <v>63.0</v>
      </c>
      <c r="B62" s="30">
        <v>8180.0</v>
      </c>
      <c r="C62" s="32" t="s">
        <v>1605</v>
      </c>
      <c r="D62" s="94"/>
      <c r="E62" s="94"/>
      <c r="F62" s="76"/>
      <c r="G62" s="63"/>
      <c r="H62" s="63"/>
      <c r="I62" s="51"/>
      <c r="J62" s="69"/>
      <c r="K62" s="83"/>
      <c r="L62" s="97"/>
      <c r="M62" s="294"/>
      <c r="N62" s="295"/>
      <c r="O62" s="294"/>
      <c r="P62" s="100"/>
      <c r="Q62" s="115"/>
      <c r="R62" s="115"/>
      <c r="S62" s="22"/>
      <c r="T62" s="22"/>
      <c r="U62" s="22"/>
      <c r="V62" s="291"/>
      <c r="W62" s="56"/>
      <c r="X62" s="72"/>
      <c r="Y62" s="59" t="s">
        <v>20</v>
      </c>
      <c r="Z62" s="41" t="s">
        <v>21</v>
      </c>
      <c r="AA62" s="86">
        <v>0.85</v>
      </c>
      <c r="AB62" s="482"/>
      <c r="AC62" s="83"/>
      <c r="AD62" s="83"/>
      <c r="AE62" s="84"/>
      <c r="AF62" s="45">
        <f>ROUND(ROUND(ROUND(G56*P$8,0)*AA62,0)-AC61,0)</f>
        <v>193</v>
      </c>
      <c r="AG62" s="79"/>
    </row>
    <row r="63" ht="16.5" customHeight="1">
      <c r="A63" s="29">
        <v>63.0</v>
      </c>
      <c r="B63" s="30">
        <v>8181.0</v>
      </c>
      <c r="C63" s="32" t="s">
        <v>1606</v>
      </c>
      <c r="D63" s="94"/>
      <c r="E63" s="94"/>
      <c r="F63" s="76"/>
      <c r="G63" s="63"/>
      <c r="H63" s="63"/>
      <c r="I63" s="51"/>
      <c r="J63" s="69"/>
      <c r="K63" s="83"/>
      <c r="L63" s="97"/>
      <c r="M63" s="294"/>
      <c r="N63" s="295"/>
      <c r="O63" s="294"/>
      <c r="P63" s="100"/>
      <c r="Q63" s="33" t="s">
        <v>23</v>
      </c>
      <c r="R63" s="124" t="s">
        <v>24</v>
      </c>
      <c r="S63" s="7"/>
      <c r="T63" s="7"/>
      <c r="U63" s="7"/>
      <c r="V63" s="152"/>
      <c r="W63" s="41" t="s">
        <v>21</v>
      </c>
      <c r="X63" s="68">
        <v>0.7</v>
      </c>
      <c r="Y63" s="88"/>
      <c r="Z63" s="88"/>
      <c r="AA63" s="89"/>
      <c r="AB63" s="482"/>
      <c r="AC63" s="90"/>
      <c r="AD63" s="90"/>
      <c r="AE63" s="91"/>
      <c r="AF63" s="45">
        <f>ROUND(ROUND(ROUND(G56*P$8,0)*X63,0)-AC61,0)</f>
        <v>158</v>
      </c>
      <c r="AG63" s="79"/>
    </row>
    <row r="64" ht="16.5" customHeight="1">
      <c r="A64" s="29">
        <v>63.0</v>
      </c>
      <c r="B64" s="30">
        <v>8182.0</v>
      </c>
      <c r="C64" s="32" t="s">
        <v>1607</v>
      </c>
      <c r="D64" s="94"/>
      <c r="E64" s="94"/>
      <c r="F64" s="76"/>
      <c r="G64" s="63"/>
      <c r="H64" s="63"/>
      <c r="I64" s="51"/>
      <c r="J64" s="69"/>
      <c r="K64" s="83"/>
      <c r="L64" s="97"/>
      <c r="M64" s="294"/>
      <c r="N64" s="295"/>
      <c r="O64" s="294"/>
      <c r="P64" s="100"/>
      <c r="Q64" s="481"/>
      <c r="R64" s="110"/>
      <c r="S64" s="22"/>
      <c r="T64" s="22"/>
      <c r="U64" s="22"/>
      <c r="V64" s="291"/>
      <c r="W64" s="56"/>
      <c r="X64" s="72"/>
      <c r="Y64" s="73" t="s">
        <v>20</v>
      </c>
      <c r="Z64" s="74" t="s">
        <v>21</v>
      </c>
      <c r="AA64" s="92">
        <v>0.85</v>
      </c>
      <c r="AB64" s="482"/>
      <c r="AC64" s="90"/>
      <c r="AD64" s="90"/>
      <c r="AE64" s="91"/>
      <c r="AF64" s="45">
        <f>ROUND(ROUND(ROUND(ROUND(G56*P$8,0)*X63,0)*AA64,0)-AC61,0)</f>
        <v>134</v>
      </c>
      <c r="AG64" s="79"/>
    </row>
    <row r="65" ht="16.5" customHeight="1">
      <c r="A65" s="29">
        <v>63.0</v>
      </c>
      <c r="B65" s="30">
        <v>8183.0</v>
      </c>
      <c r="C65" s="32" t="s">
        <v>1608</v>
      </c>
      <c r="D65" s="94"/>
      <c r="E65" s="94"/>
      <c r="F65" s="76"/>
      <c r="G65" s="63"/>
      <c r="H65" s="63"/>
      <c r="I65" s="51"/>
      <c r="J65" s="69"/>
      <c r="K65" s="83"/>
      <c r="L65" s="97"/>
      <c r="M65" s="294"/>
      <c r="N65" s="295"/>
      <c r="O65" s="294"/>
      <c r="P65" s="100"/>
      <c r="Q65" s="481"/>
      <c r="R65" s="96" t="s">
        <v>27</v>
      </c>
      <c r="S65" s="7"/>
      <c r="T65" s="7"/>
      <c r="U65" s="7"/>
      <c r="V65" s="152"/>
      <c r="W65" s="41" t="s">
        <v>21</v>
      </c>
      <c r="X65" s="68">
        <v>0.5</v>
      </c>
      <c r="Y65" s="77"/>
      <c r="Z65" s="77"/>
      <c r="AA65" s="72"/>
      <c r="AB65" s="482"/>
      <c r="AC65" s="90"/>
      <c r="AD65" s="90"/>
      <c r="AE65" s="91"/>
      <c r="AF65" s="45">
        <f>ROUND(ROUND(ROUND(G56*P$8,0)*X65,0)-AC61,0)</f>
        <v>112</v>
      </c>
      <c r="AG65" s="79"/>
    </row>
    <row r="66" ht="16.5" customHeight="1">
      <c r="A66" s="29">
        <v>63.0</v>
      </c>
      <c r="B66" s="30">
        <v>8184.0</v>
      </c>
      <c r="C66" s="32" t="s">
        <v>1609</v>
      </c>
      <c r="D66" s="94"/>
      <c r="E66" s="94"/>
      <c r="F66" s="76"/>
      <c r="G66" s="63"/>
      <c r="H66" s="63"/>
      <c r="I66" s="51"/>
      <c r="J66" s="69"/>
      <c r="K66" s="83"/>
      <c r="L66" s="97"/>
      <c r="M66" s="294"/>
      <c r="N66" s="295"/>
      <c r="O66" s="294"/>
      <c r="P66" s="100"/>
      <c r="Q66" s="483"/>
      <c r="R66" s="115"/>
      <c r="S66" s="22"/>
      <c r="T66" s="22"/>
      <c r="U66" s="22"/>
      <c r="V66" s="291"/>
      <c r="W66" s="56"/>
      <c r="X66" s="72"/>
      <c r="Y66" s="73" t="s">
        <v>20</v>
      </c>
      <c r="Z66" s="74" t="s">
        <v>21</v>
      </c>
      <c r="AA66" s="92">
        <v>0.85</v>
      </c>
      <c r="AB66" s="484"/>
      <c r="AC66" s="77"/>
      <c r="AD66" s="77"/>
      <c r="AE66" s="72"/>
      <c r="AF66" s="114">
        <f>ROUND(ROUND(ROUND(ROUND(G56*P$8,0)*X65,0)*AA66,0)-AC61,0)</f>
        <v>94</v>
      </c>
      <c r="AG66" s="79"/>
    </row>
    <row r="67" ht="16.5" customHeight="1">
      <c r="A67" s="29">
        <v>63.0</v>
      </c>
      <c r="B67" s="30">
        <v>8133.0</v>
      </c>
      <c r="C67" s="32" t="s">
        <v>1610</v>
      </c>
      <c r="D67" s="94"/>
      <c r="E67" s="94"/>
      <c r="F67" s="94"/>
      <c r="G67" s="8"/>
      <c r="H67" s="8"/>
      <c r="I67" s="95"/>
      <c r="J67" s="82" t="s">
        <v>38</v>
      </c>
      <c r="K67" s="96"/>
      <c r="L67" s="96"/>
      <c r="M67" s="7"/>
      <c r="N67" s="52"/>
      <c r="O67" s="8"/>
      <c r="P67" s="54"/>
      <c r="Q67" s="287"/>
      <c r="R67" s="287"/>
      <c r="S67" s="7"/>
      <c r="T67" s="7"/>
      <c r="U67" s="7"/>
      <c r="V67" s="152"/>
      <c r="W67" s="41"/>
      <c r="X67" s="42"/>
      <c r="Y67" s="43"/>
      <c r="Z67" s="43"/>
      <c r="AA67" s="43"/>
      <c r="AB67" s="288"/>
      <c r="AC67" s="43"/>
      <c r="AD67" s="43"/>
      <c r="AE67" s="44"/>
      <c r="AF67" s="45">
        <f>ROUND(ROUND(G56+K68,0)*P$8,0)</f>
        <v>236</v>
      </c>
      <c r="AG67" s="79"/>
    </row>
    <row r="68" ht="16.5" customHeight="1">
      <c r="A68" s="29">
        <v>63.0</v>
      </c>
      <c r="B68" s="30">
        <v>8185.0</v>
      </c>
      <c r="C68" s="32" t="s">
        <v>1611</v>
      </c>
      <c r="D68" s="94"/>
      <c r="E68" s="94"/>
      <c r="F68" s="94"/>
      <c r="G68" s="63"/>
      <c r="H68" s="8"/>
      <c r="I68" s="95"/>
      <c r="J68" s="482"/>
      <c r="K68" s="83">
        <v>4.0</v>
      </c>
      <c r="L68" s="97" t="s">
        <v>40</v>
      </c>
      <c r="M68" s="8"/>
      <c r="N68" s="52"/>
      <c r="O68" s="8"/>
      <c r="P68" s="54"/>
      <c r="Q68" s="290"/>
      <c r="R68" s="290"/>
      <c r="S68" s="22"/>
      <c r="T68" s="22"/>
      <c r="U68" s="22"/>
      <c r="V68" s="291"/>
      <c r="W68" s="56"/>
      <c r="X68" s="58"/>
      <c r="Y68" s="59" t="s">
        <v>20</v>
      </c>
      <c r="Z68" s="41" t="s">
        <v>21</v>
      </c>
      <c r="AA68" s="60">
        <v>0.85</v>
      </c>
      <c r="AB68" s="288"/>
      <c r="AC68" s="43"/>
      <c r="AD68" s="43"/>
      <c r="AE68" s="44"/>
      <c r="AF68" s="45">
        <f>ROUND(ROUND(ROUND(G56+K68,0)*P$8,0)*AA68,0)</f>
        <v>201</v>
      </c>
      <c r="AG68" s="79"/>
    </row>
    <row r="69" ht="16.5" customHeight="1">
      <c r="A69" s="29">
        <v>63.0</v>
      </c>
      <c r="B69" s="30">
        <v>8134.0</v>
      </c>
      <c r="C69" s="32" t="s">
        <v>1612</v>
      </c>
      <c r="D69" s="94"/>
      <c r="E69" s="94"/>
      <c r="F69" s="94"/>
      <c r="G69" s="98"/>
      <c r="H69" s="8"/>
      <c r="I69" s="54"/>
      <c r="J69" s="482"/>
      <c r="K69" s="14"/>
      <c r="L69" s="99"/>
      <c r="M69" s="294"/>
      <c r="N69" s="295"/>
      <c r="O69" s="294"/>
      <c r="P69" s="100"/>
      <c r="Q69" s="33" t="s">
        <v>23</v>
      </c>
      <c r="R69" s="124" t="s">
        <v>24</v>
      </c>
      <c r="S69" s="7"/>
      <c r="T69" s="7"/>
      <c r="U69" s="7"/>
      <c r="V69" s="152"/>
      <c r="W69" s="41" t="s">
        <v>21</v>
      </c>
      <c r="X69" s="68">
        <v>0.7</v>
      </c>
      <c r="Y69" s="43"/>
      <c r="Z69" s="43"/>
      <c r="AA69" s="43"/>
      <c r="AB69" s="288"/>
      <c r="AC69" s="43"/>
      <c r="AD69" s="43"/>
      <c r="AE69" s="44"/>
      <c r="AF69" s="114">
        <f>ROUND(ROUND(ROUND(G56+K68,0)*P$8,0)*X69,0)</f>
        <v>165</v>
      </c>
      <c r="AG69" s="79"/>
    </row>
    <row r="70" ht="16.5" customHeight="1">
      <c r="A70" s="29">
        <v>63.0</v>
      </c>
      <c r="B70" s="30">
        <v>8186.0</v>
      </c>
      <c r="C70" s="32" t="s">
        <v>1613</v>
      </c>
      <c r="D70" s="94"/>
      <c r="E70" s="94"/>
      <c r="F70" s="94"/>
      <c r="G70" s="98"/>
      <c r="H70" s="8"/>
      <c r="I70" s="54"/>
      <c r="J70" s="482"/>
      <c r="K70" s="83"/>
      <c r="L70" s="97"/>
      <c r="M70" s="294"/>
      <c r="N70" s="295"/>
      <c r="O70" s="294"/>
      <c r="P70" s="100"/>
      <c r="Q70" s="481"/>
      <c r="R70" s="110"/>
      <c r="S70" s="22"/>
      <c r="T70" s="22"/>
      <c r="U70" s="22"/>
      <c r="V70" s="291"/>
      <c r="W70" s="56"/>
      <c r="X70" s="72"/>
      <c r="Y70" s="73" t="s">
        <v>20</v>
      </c>
      <c r="Z70" s="74" t="s">
        <v>21</v>
      </c>
      <c r="AA70" s="75">
        <v>0.85</v>
      </c>
      <c r="AB70" s="288"/>
      <c r="AC70" s="43"/>
      <c r="AD70" s="43"/>
      <c r="AE70" s="44"/>
      <c r="AF70" s="114">
        <f>ROUND(ROUND(ROUND(ROUND(G56+K68,0)*P$8,0)*X69,0)*AA70,0)</f>
        <v>140</v>
      </c>
      <c r="AG70" s="79"/>
    </row>
    <row r="71" ht="16.5" customHeight="1">
      <c r="A71" s="29">
        <v>63.0</v>
      </c>
      <c r="B71" s="30">
        <v>8187.0</v>
      </c>
      <c r="C71" s="32" t="s">
        <v>1614</v>
      </c>
      <c r="D71" s="94"/>
      <c r="E71" s="94"/>
      <c r="F71" s="94"/>
      <c r="G71" s="98"/>
      <c r="H71" s="8"/>
      <c r="I71" s="54"/>
      <c r="J71" s="69"/>
      <c r="K71" s="83"/>
      <c r="L71" s="97"/>
      <c r="M71" s="294"/>
      <c r="N71" s="295"/>
      <c r="O71" s="294"/>
      <c r="P71" s="100"/>
      <c r="Q71" s="481"/>
      <c r="R71" s="124" t="s">
        <v>27</v>
      </c>
      <c r="S71" s="7"/>
      <c r="T71" s="7"/>
      <c r="U71" s="7"/>
      <c r="V71" s="152"/>
      <c r="W71" s="41" t="s">
        <v>21</v>
      </c>
      <c r="X71" s="68">
        <v>0.5</v>
      </c>
      <c r="Y71" s="77"/>
      <c r="Z71" s="77"/>
      <c r="AA71" s="77"/>
      <c r="AB71" s="292"/>
      <c r="AC71" s="77"/>
      <c r="AD71" s="77"/>
      <c r="AE71" s="72"/>
      <c r="AF71" s="114">
        <f>ROUND(ROUND(ROUND(G56+K68,0)*P$8,0)*X71,0)</f>
        <v>118</v>
      </c>
      <c r="AG71" s="79"/>
    </row>
    <row r="72" ht="16.5" customHeight="1">
      <c r="A72" s="29">
        <v>63.0</v>
      </c>
      <c r="B72" s="30">
        <v>8188.0</v>
      </c>
      <c r="C72" s="32" t="s">
        <v>1615</v>
      </c>
      <c r="D72" s="94"/>
      <c r="E72" s="94"/>
      <c r="F72" s="94"/>
      <c r="G72" s="98"/>
      <c r="H72" s="8"/>
      <c r="I72" s="54"/>
      <c r="J72" s="69"/>
      <c r="K72" s="83"/>
      <c r="L72" s="97"/>
      <c r="M72" s="294"/>
      <c r="N72" s="295"/>
      <c r="O72" s="294"/>
      <c r="P72" s="100"/>
      <c r="Q72" s="483"/>
      <c r="R72" s="110"/>
      <c r="S72" s="22"/>
      <c r="T72" s="22"/>
      <c r="U72" s="22"/>
      <c r="V72" s="291"/>
      <c r="W72" s="56"/>
      <c r="X72" s="72"/>
      <c r="Y72" s="73" t="s">
        <v>20</v>
      </c>
      <c r="Z72" s="74" t="s">
        <v>21</v>
      </c>
      <c r="AA72" s="75">
        <v>0.85</v>
      </c>
      <c r="AB72" s="288"/>
      <c r="AC72" s="43"/>
      <c r="AD72" s="43"/>
      <c r="AE72" s="44"/>
      <c r="AF72" s="114">
        <f>ROUND(ROUND(ROUND(ROUND(G56+K68,0)*P$8,0)*X71,0)*AA72,0)</f>
        <v>100</v>
      </c>
      <c r="AG72" s="79"/>
    </row>
    <row r="73" ht="16.5" customHeight="1">
      <c r="A73" s="29">
        <v>63.0</v>
      </c>
      <c r="B73" s="30">
        <v>8189.0</v>
      </c>
      <c r="C73" s="32" t="s">
        <v>1616</v>
      </c>
      <c r="D73" s="94"/>
      <c r="E73" s="94"/>
      <c r="F73" s="94"/>
      <c r="G73" s="98"/>
      <c r="H73" s="8"/>
      <c r="I73" s="54"/>
      <c r="J73" s="69"/>
      <c r="K73" s="83"/>
      <c r="L73" s="97"/>
      <c r="M73" s="294"/>
      <c r="N73" s="295"/>
      <c r="O73" s="294"/>
      <c r="P73" s="100"/>
      <c r="Q73" s="96"/>
      <c r="R73" s="96"/>
      <c r="S73" s="7"/>
      <c r="T73" s="7"/>
      <c r="U73" s="7"/>
      <c r="V73" s="152"/>
      <c r="W73" s="41"/>
      <c r="X73" s="68"/>
      <c r="Y73" s="43"/>
      <c r="Z73" s="43"/>
      <c r="AA73" s="44"/>
      <c r="AB73" s="82" t="s">
        <v>30</v>
      </c>
      <c r="AC73" s="83">
        <v>5.0</v>
      </c>
      <c r="AD73" s="83"/>
      <c r="AE73" s="84" t="s">
        <v>31</v>
      </c>
      <c r="AF73" s="45">
        <f>ROUND(ROUND(ROUND(G56+K68,0)*P$8,0)-AC73,0)</f>
        <v>231</v>
      </c>
      <c r="AG73" s="79"/>
    </row>
    <row r="74" ht="16.5" customHeight="1">
      <c r="A74" s="29">
        <v>63.0</v>
      </c>
      <c r="B74" s="30">
        <v>8190.0</v>
      </c>
      <c r="C74" s="32" t="s">
        <v>1617</v>
      </c>
      <c r="D74" s="94"/>
      <c r="E74" s="94"/>
      <c r="F74" s="94"/>
      <c r="G74" s="98"/>
      <c r="H74" s="8"/>
      <c r="I74" s="54"/>
      <c r="J74" s="69"/>
      <c r="K74" s="83"/>
      <c r="L74" s="97"/>
      <c r="M74" s="294"/>
      <c r="N74" s="295"/>
      <c r="O74" s="294"/>
      <c r="P74" s="100"/>
      <c r="Q74" s="115"/>
      <c r="R74" s="115"/>
      <c r="S74" s="22"/>
      <c r="T74" s="22"/>
      <c r="U74" s="22"/>
      <c r="V74" s="291"/>
      <c r="W74" s="56"/>
      <c r="X74" s="72"/>
      <c r="Y74" s="59" t="s">
        <v>20</v>
      </c>
      <c r="Z74" s="41" t="s">
        <v>21</v>
      </c>
      <c r="AA74" s="86">
        <v>0.85</v>
      </c>
      <c r="AB74" s="482"/>
      <c r="AC74" s="83"/>
      <c r="AD74" s="83"/>
      <c r="AE74" s="84"/>
      <c r="AF74" s="45">
        <f>ROUND(ROUND(ROUND(ROUND(G56+K68,0)*P$8,0)*AA74,0)-AC73,0)</f>
        <v>196</v>
      </c>
      <c r="AG74" s="79"/>
    </row>
    <row r="75" ht="16.5" customHeight="1">
      <c r="A75" s="29">
        <v>63.0</v>
      </c>
      <c r="B75" s="30">
        <v>8191.0</v>
      </c>
      <c r="C75" s="32" t="s">
        <v>1618</v>
      </c>
      <c r="D75" s="94"/>
      <c r="E75" s="94"/>
      <c r="F75" s="94"/>
      <c r="G75" s="98"/>
      <c r="H75" s="8"/>
      <c r="I75" s="54"/>
      <c r="J75" s="69"/>
      <c r="K75" s="83"/>
      <c r="L75" s="97"/>
      <c r="M75" s="294"/>
      <c r="N75" s="295"/>
      <c r="O75" s="294"/>
      <c r="P75" s="100"/>
      <c r="Q75" s="33" t="s">
        <v>23</v>
      </c>
      <c r="R75" s="124" t="s">
        <v>24</v>
      </c>
      <c r="S75" s="7"/>
      <c r="T75" s="7"/>
      <c r="U75" s="7"/>
      <c r="V75" s="152"/>
      <c r="W75" s="41" t="s">
        <v>21</v>
      </c>
      <c r="X75" s="68">
        <v>0.7</v>
      </c>
      <c r="Y75" s="88"/>
      <c r="Z75" s="88"/>
      <c r="AA75" s="89"/>
      <c r="AB75" s="482"/>
      <c r="AC75" s="90"/>
      <c r="AD75" s="90"/>
      <c r="AE75" s="91"/>
      <c r="AF75" s="114">
        <f>ROUND(ROUND(ROUND(ROUND(G56+K68,0)*P$8,0)*X75,0)-AC73,0)</f>
        <v>160</v>
      </c>
      <c r="AG75" s="79"/>
    </row>
    <row r="76" ht="16.5" customHeight="1">
      <c r="A76" s="29">
        <v>63.0</v>
      </c>
      <c r="B76" s="30">
        <v>8192.0</v>
      </c>
      <c r="C76" s="32" t="s">
        <v>1619</v>
      </c>
      <c r="D76" s="94"/>
      <c r="E76" s="94"/>
      <c r="F76" s="94"/>
      <c r="G76" s="98"/>
      <c r="H76" s="8"/>
      <c r="I76" s="54"/>
      <c r="J76" s="69"/>
      <c r="K76" s="83"/>
      <c r="L76" s="97"/>
      <c r="M76" s="294"/>
      <c r="N76" s="295"/>
      <c r="O76" s="294"/>
      <c r="P76" s="100"/>
      <c r="Q76" s="481"/>
      <c r="R76" s="110"/>
      <c r="S76" s="22"/>
      <c r="T76" s="22"/>
      <c r="U76" s="22"/>
      <c r="V76" s="291"/>
      <c r="W76" s="56"/>
      <c r="X76" s="72"/>
      <c r="Y76" s="73" t="s">
        <v>20</v>
      </c>
      <c r="Z76" s="74" t="s">
        <v>21</v>
      </c>
      <c r="AA76" s="92">
        <v>0.85</v>
      </c>
      <c r="AB76" s="482"/>
      <c r="AC76" s="90"/>
      <c r="AD76" s="90"/>
      <c r="AE76" s="91"/>
      <c r="AF76" s="114">
        <f>ROUND(ROUND(ROUND(ROUND(ROUND(G56+K68,0)*P$8,0)*X75,0)*AA76,0)-AC73,0)</f>
        <v>135</v>
      </c>
      <c r="AG76" s="79"/>
    </row>
    <row r="77" ht="16.5" customHeight="1">
      <c r="A77" s="29">
        <v>63.0</v>
      </c>
      <c r="B77" s="30">
        <v>8193.0</v>
      </c>
      <c r="C77" s="32" t="s">
        <v>1620</v>
      </c>
      <c r="D77" s="105"/>
      <c r="E77" s="94"/>
      <c r="F77" s="94"/>
      <c r="G77" s="98"/>
      <c r="H77" s="8"/>
      <c r="I77" s="54"/>
      <c r="J77" s="69"/>
      <c r="K77" s="83"/>
      <c r="L77" s="97"/>
      <c r="M77" s="294"/>
      <c r="N77" s="295"/>
      <c r="O77" s="294"/>
      <c r="P77" s="100"/>
      <c r="Q77" s="481"/>
      <c r="R77" s="96" t="s">
        <v>27</v>
      </c>
      <c r="S77" s="7"/>
      <c r="T77" s="7"/>
      <c r="U77" s="7"/>
      <c r="V77" s="152"/>
      <c r="W77" s="41" t="s">
        <v>21</v>
      </c>
      <c r="X77" s="68">
        <v>0.5</v>
      </c>
      <c r="Y77" s="77"/>
      <c r="Z77" s="77"/>
      <c r="AA77" s="72"/>
      <c r="AB77" s="482"/>
      <c r="AC77" s="90"/>
      <c r="AD77" s="90"/>
      <c r="AE77" s="91"/>
      <c r="AF77" s="114">
        <f>ROUND(ROUND(ROUND(ROUND(G56+K68,0)*P$8,0)*X77,0)-AC73,0)</f>
        <v>113</v>
      </c>
      <c r="AG77" s="79"/>
    </row>
    <row r="78" ht="16.5" customHeight="1">
      <c r="A78" s="29">
        <v>63.0</v>
      </c>
      <c r="B78" s="30">
        <v>8194.0</v>
      </c>
      <c r="C78" s="32" t="s">
        <v>1621</v>
      </c>
      <c r="D78" s="105"/>
      <c r="E78" s="106"/>
      <c r="F78" s="94"/>
      <c r="G78" s="98"/>
      <c r="H78" s="8"/>
      <c r="I78" s="54"/>
      <c r="J78" s="69"/>
      <c r="K78" s="83"/>
      <c r="L78" s="97"/>
      <c r="M78" s="294"/>
      <c r="N78" s="295"/>
      <c r="O78" s="294"/>
      <c r="P78" s="100"/>
      <c r="Q78" s="483"/>
      <c r="R78" s="115"/>
      <c r="S78" s="22"/>
      <c r="T78" s="22"/>
      <c r="U78" s="22"/>
      <c r="V78" s="291"/>
      <c r="W78" s="56"/>
      <c r="X78" s="72"/>
      <c r="Y78" s="73" t="s">
        <v>20</v>
      </c>
      <c r="Z78" s="74" t="s">
        <v>21</v>
      </c>
      <c r="AA78" s="92">
        <v>0.85</v>
      </c>
      <c r="AB78" s="484"/>
      <c r="AC78" s="77"/>
      <c r="AD78" s="77"/>
      <c r="AE78" s="72"/>
      <c r="AF78" s="114">
        <f>ROUND(ROUND(ROUND(ROUND(ROUND(G56+K68,0)*P$8,0)*X77,0)*AA78,0)-AC73,0)</f>
        <v>95</v>
      </c>
      <c r="AG78" s="79"/>
    </row>
    <row r="79" ht="16.5" customHeight="1">
      <c r="A79" s="29">
        <v>63.0</v>
      </c>
      <c r="B79" s="30">
        <v>8271.0</v>
      </c>
      <c r="C79" s="32" t="s">
        <v>1622</v>
      </c>
      <c r="D79" s="112"/>
      <c r="E79" s="33" t="s">
        <v>102</v>
      </c>
      <c r="F79" s="118" t="s">
        <v>103</v>
      </c>
      <c r="G79" s="35"/>
      <c r="H79" s="35"/>
      <c r="I79" s="36"/>
      <c r="J79" s="168"/>
      <c r="K79" s="96"/>
      <c r="L79" s="96"/>
      <c r="M79" s="7"/>
      <c r="N79" s="52"/>
      <c r="O79" s="8"/>
      <c r="P79" s="54"/>
      <c r="Q79" s="287"/>
      <c r="R79" s="287"/>
      <c r="S79" s="7"/>
      <c r="T79" s="7"/>
      <c r="U79" s="7"/>
      <c r="V79" s="152"/>
      <c r="W79" s="41"/>
      <c r="X79" s="42"/>
      <c r="Y79" s="43"/>
      <c r="Z79" s="43"/>
      <c r="AA79" s="43"/>
      <c r="AB79" s="288"/>
      <c r="AC79" s="43"/>
      <c r="AD79" s="43"/>
      <c r="AE79" s="44"/>
      <c r="AF79" s="45">
        <f>ROUND(G80*P$8,0)</f>
        <v>454</v>
      </c>
      <c r="AG79" s="79"/>
    </row>
    <row r="80" ht="16.5" customHeight="1">
      <c r="A80" s="29">
        <v>63.0</v>
      </c>
      <c r="B80" s="30">
        <v>8272.0</v>
      </c>
      <c r="C80" s="32" t="s">
        <v>1623</v>
      </c>
      <c r="D80" s="69"/>
      <c r="E80" s="481"/>
      <c r="F80" s="76"/>
      <c r="G80" s="50">
        <f>'30放課後等デイ(基本１)'!G80</f>
        <v>649</v>
      </c>
      <c r="H80" s="8" t="s">
        <v>9</v>
      </c>
      <c r="I80" s="51"/>
      <c r="J80" s="94"/>
      <c r="K80" s="83"/>
      <c r="L80" s="97"/>
      <c r="M80" s="8"/>
      <c r="N80" s="52"/>
      <c r="O80" s="8"/>
      <c r="P80" s="54"/>
      <c r="Q80" s="290"/>
      <c r="R80" s="290"/>
      <c r="S80" s="22"/>
      <c r="T80" s="22"/>
      <c r="U80" s="22"/>
      <c r="V80" s="291"/>
      <c r="W80" s="56"/>
      <c r="X80" s="58"/>
      <c r="Y80" s="59" t="s">
        <v>20</v>
      </c>
      <c r="Z80" s="41" t="s">
        <v>21</v>
      </c>
      <c r="AA80" s="60">
        <v>0.85</v>
      </c>
      <c r="AB80" s="288"/>
      <c r="AC80" s="43"/>
      <c r="AD80" s="43"/>
      <c r="AE80" s="44"/>
      <c r="AF80" s="45">
        <f>ROUND(ROUND(G80*P$8,0)*AA80,0)</f>
        <v>386</v>
      </c>
      <c r="AG80" s="79"/>
    </row>
    <row r="81" ht="16.5" customHeight="1">
      <c r="A81" s="29">
        <v>63.0</v>
      </c>
      <c r="B81" s="30">
        <v>8273.0</v>
      </c>
      <c r="C81" s="32" t="s">
        <v>1624</v>
      </c>
      <c r="D81" s="69"/>
      <c r="E81" s="481"/>
      <c r="F81" s="76"/>
      <c r="G81" s="63"/>
      <c r="H81" s="63"/>
      <c r="I81" s="51"/>
      <c r="J81" s="69"/>
      <c r="K81" s="14"/>
      <c r="L81" s="99"/>
      <c r="M81" s="294"/>
      <c r="N81" s="295"/>
      <c r="O81" s="294"/>
      <c r="P81" s="100"/>
      <c r="Q81" s="33" t="s">
        <v>23</v>
      </c>
      <c r="R81" s="124" t="s">
        <v>24</v>
      </c>
      <c r="S81" s="7"/>
      <c r="T81" s="7"/>
      <c r="U81" s="7"/>
      <c r="V81" s="152"/>
      <c r="W81" s="41" t="s">
        <v>21</v>
      </c>
      <c r="X81" s="68">
        <v>0.7</v>
      </c>
      <c r="Y81" s="88"/>
      <c r="Z81" s="88"/>
      <c r="AA81" s="88"/>
      <c r="AB81" s="297"/>
      <c r="AC81" s="88"/>
      <c r="AD81" s="88"/>
      <c r="AE81" s="89"/>
      <c r="AF81" s="45">
        <f>ROUND(ROUND(G80*P$8,0)*X81,0)</f>
        <v>318</v>
      </c>
      <c r="AG81" s="79"/>
    </row>
    <row r="82" ht="16.5" customHeight="1">
      <c r="A82" s="29">
        <v>63.0</v>
      </c>
      <c r="B82" s="30">
        <v>8274.0</v>
      </c>
      <c r="C82" s="32" t="s">
        <v>1625</v>
      </c>
      <c r="D82" s="69"/>
      <c r="E82" s="481"/>
      <c r="F82" s="76"/>
      <c r="G82" s="63"/>
      <c r="H82" s="63"/>
      <c r="I82" s="51"/>
      <c r="J82" s="69"/>
      <c r="K82" s="83"/>
      <c r="L82" s="97"/>
      <c r="M82" s="294"/>
      <c r="N82" s="295"/>
      <c r="O82" s="294"/>
      <c r="P82" s="100"/>
      <c r="Q82" s="481"/>
      <c r="R82" s="110"/>
      <c r="S82" s="22"/>
      <c r="T82" s="22"/>
      <c r="U82" s="22"/>
      <c r="V82" s="291"/>
      <c r="W82" s="56"/>
      <c r="X82" s="72"/>
      <c r="Y82" s="73" t="s">
        <v>20</v>
      </c>
      <c r="Z82" s="74" t="s">
        <v>21</v>
      </c>
      <c r="AA82" s="75">
        <v>0.85</v>
      </c>
      <c r="AB82" s="288"/>
      <c r="AC82" s="43"/>
      <c r="AD82" s="43"/>
      <c r="AE82" s="44"/>
      <c r="AF82" s="45">
        <f>ROUND(ROUND(ROUND(G80*P$8,0)*X81,0)*AA82,0)</f>
        <v>270</v>
      </c>
      <c r="AG82" s="79"/>
    </row>
    <row r="83" ht="16.5" customHeight="1">
      <c r="A83" s="29">
        <v>63.0</v>
      </c>
      <c r="B83" s="30">
        <v>8275.0</v>
      </c>
      <c r="C83" s="32" t="s">
        <v>1626</v>
      </c>
      <c r="D83" s="69"/>
      <c r="E83" s="69"/>
      <c r="F83" s="76"/>
      <c r="G83" s="63"/>
      <c r="H83" s="63"/>
      <c r="I83" s="51"/>
      <c r="J83" s="69"/>
      <c r="K83" s="83"/>
      <c r="L83" s="97"/>
      <c r="M83" s="294"/>
      <c r="N83" s="295"/>
      <c r="O83" s="294"/>
      <c r="P83" s="100"/>
      <c r="Q83" s="481"/>
      <c r="R83" s="124" t="s">
        <v>27</v>
      </c>
      <c r="S83" s="7"/>
      <c r="T83" s="7"/>
      <c r="U83" s="7"/>
      <c r="V83" s="152"/>
      <c r="W83" s="41" t="s">
        <v>21</v>
      </c>
      <c r="X83" s="68">
        <v>0.5</v>
      </c>
      <c r="Y83" s="77"/>
      <c r="Z83" s="77"/>
      <c r="AA83" s="77"/>
      <c r="AB83" s="292"/>
      <c r="AC83" s="77"/>
      <c r="AD83" s="77"/>
      <c r="AE83" s="72"/>
      <c r="AF83" s="45">
        <f>ROUND(ROUND(G80*P$8,0)*X83,0)</f>
        <v>227</v>
      </c>
      <c r="AG83" s="79"/>
    </row>
    <row r="84" ht="16.5" customHeight="1">
      <c r="A84" s="29">
        <v>63.0</v>
      </c>
      <c r="B84" s="30">
        <v>8276.0</v>
      </c>
      <c r="C84" s="32" t="s">
        <v>1627</v>
      </c>
      <c r="D84" s="69"/>
      <c r="E84" s="69"/>
      <c r="F84" s="76"/>
      <c r="G84" s="63"/>
      <c r="H84" s="63"/>
      <c r="I84" s="51"/>
      <c r="J84" s="69"/>
      <c r="K84" s="83"/>
      <c r="L84" s="97"/>
      <c r="M84" s="294"/>
      <c r="N84" s="295"/>
      <c r="O84" s="294"/>
      <c r="P84" s="100"/>
      <c r="Q84" s="483"/>
      <c r="R84" s="110"/>
      <c r="S84" s="22"/>
      <c r="T84" s="22"/>
      <c r="U84" s="22"/>
      <c r="V84" s="291"/>
      <c r="W84" s="56"/>
      <c r="X84" s="72"/>
      <c r="Y84" s="73" t="s">
        <v>20</v>
      </c>
      <c r="Z84" s="74" t="s">
        <v>21</v>
      </c>
      <c r="AA84" s="75">
        <v>0.85</v>
      </c>
      <c r="AB84" s="288"/>
      <c r="AC84" s="43"/>
      <c r="AD84" s="43"/>
      <c r="AE84" s="44"/>
      <c r="AF84" s="45">
        <f>ROUND(ROUND(ROUND(G80*P$8,0)*X83,0)*AA84,0)</f>
        <v>193</v>
      </c>
      <c r="AG84" s="79"/>
    </row>
    <row r="85" ht="16.5" customHeight="1">
      <c r="A85" s="29">
        <v>63.0</v>
      </c>
      <c r="B85" s="30">
        <v>8277.0</v>
      </c>
      <c r="C85" s="32" t="s">
        <v>1628</v>
      </c>
      <c r="D85" s="69"/>
      <c r="E85" s="69"/>
      <c r="F85" s="76"/>
      <c r="G85" s="63"/>
      <c r="H85" s="63"/>
      <c r="I85" s="51"/>
      <c r="J85" s="69"/>
      <c r="K85" s="83"/>
      <c r="L85" s="97"/>
      <c r="M85" s="294"/>
      <c r="N85" s="295"/>
      <c r="O85" s="294"/>
      <c r="P85" s="100"/>
      <c r="Q85" s="96"/>
      <c r="R85" s="96"/>
      <c r="S85" s="7"/>
      <c r="T85" s="7"/>
      <c r="U85" s="7"/>
      <c r="V85" s="152"/>
      <c r="W85" s="41"/>
      <c r="X85" s="68"/>
      <c r="Y85" s="43"/>
      <c r="Z85" s="43"/>
      <c r="AA85" s="44"/>
      <c r="AB85" s="82" t="s">
        <v>30</v>
      </c>
      <c r="AC85" s="83">
        <v>5.0</v>
      </c>
      <c r="AD85" s="83"/>
      <c r="AE85" s="84" t="s">
        <v>31</v>
      </c>
      <c r="AF85" s="45">
        <f>ROUND(ROUND(G80*P$8,0)-AC85,0)</f>
        <v>449</v>
      </c>
      <c r="AG85" s="79"/>
    </row>
    <row r="86" ht="16.5" customHeight="1">
      <c r="A86" s="29">
        <v>63.0</v>
      </c>
      <c r="B86" s="30">
        <v>8278.0</v>
      </c>
      <c r="C86" s="32" t="s">
        <v>1629</v>
      </c>
      <c r="D86" s="69"/>
      <c r="E86" s="69"/>
      <c r="F86" s="76"/>
      <c r="G86" s="63"/>
      <c r="H86" s="63"/>
      <c r="I86" s="51"/>
      <c r="J86" s="69"/>
      <c r="K86" s="83"/>
      <c r="L86" s="97"/>
      <c r="M86" s="294"/>
      <c r="N86" s="295"/>
      <c r="O86" s="294"/>
      <c r="P86" s="100"/>
      <c r="Q86" s="115"/>
      <c r="R86" s="115"/>
      <c r="S86" s="22"/>
      <c r="T86" s="22"/>
      <c r="U86" s="22"/>
      <c r="V86" s="291"/>
      <c r="W86" s="56"/>
      <c r="X86" s="72"/>
      <c r="Y86" s="59" t="s">
        <v>20</v>
      </c>
      <c r="Z86" s="41" t="s">
        <v>21</v>
      </c>
      <c r="AA86" s="86">
        <v>0.85</v>
      </c>
      <c r="AB86" s="482"/>
      <c r="AC86" s="83"/>
      <c r="AD86" s="83"/>
      <c r="AE86" s="84"/>
      <c r="AF86" s="45">
        <f>ROUND(ROUND(ROUND(G80*P$8,0)*AA86,0)-AC85,0)</f>
        <v>381</v>
      </c>
      <c r="AG86" s="79"/>
    </row>
    <row r="87" ht="16.5" customHeight="1">
      <c r="A87" s="29">
        <v>63.0</v>
      </c>
      <c r="B87" s="30">
        <v>8279.0</v>
      </c>
      <c r="C87" s="32" t="s">
        <v>1630</v>
      </c>
      <c r="D87" s="69"/>
      <c r="E87" s="69"/>
      <c r="F87" s="76"/>
      <c r="G87" s="63"/>
      <c r="H87" s="63"/>
      <c r="I87" s="51"/>
      <c r="J87" s="69"/>
      <c r="K87" s="83"/>
      <c r="L87" s="97"/>
      <c r="M87" s="294"/>
      <c r="N87" s="295"/>
      <c r="O87" s="294"/>
      <c r="P87" s="100"/>
      <c r="Q87" s="33" t="s">
        <v>23</v>
      </c>
      <c r="R87" s="124" t="s">
        <v>24</v>
      </c>
      <c r="S87" s="7"/>
      <c r="T87" s="7"/>
      <c r="U87" s="7"/>
      <c r="V87" s="152"/>
      <c r="W87" s="41" t="s">
        <v>21</v>
      </c>
      <c r="X87" s="68">
        <v>0.7</v>
      </c>
      <c r="Y87" s="88"/>
      <c r="Z87" s="88"/>
      <c r="AA87" s="89"/>
      <c r="AB87" s="482"/>
      <c r="AC87" s="90"/>
      <c r="AD87" s="90"/>
      <c r="AE87" s="91"/>
      <c r="AF87" s="45">
        <f>ROUND(ROUND(ROUND(G80*P$8,0)*X87,0)-AC85,0)</f>
        <v>313</v>
      </c>
      <c r="AG87" s="79"/>
    </row>
    <row r="88" ht="16.5" customHeight="1">
      <c r="A88" s="29">
        <v>63.0</v>
      </c>
      <c r="B88" s="30">
        <v>8280.0</v>
      </c>
      <c r="C88" s="32" t="s">
        <v>1631</v>
      </c>
      <c r="D88" s="69"/>
      <c r="E88" s="69"/>
      <c r="F88" s="76"/>
      <c r="G88" s="63"/>
      <c r="H88" s="63"/>
      <c r="I88" s="51"/>
      <c r="J88" s="69"/>
      <c r="K88" s="83"/>
      <c r="L88" s="97"/>
      <c r="M88" s="294"/>
      <c r="N88" s="295"/>
      <c r="O88" s="294"/>
      <c r="P88" s="100"/>
      <c r="Q88" s="481"/>
      <c r="R88" s="110"/>
      <c r="S88" s="22"/>
      <c r="T88" s="22"/>
      <c r="U88" s="22"/>
      <c r="V88" s="291"/>
      <c r="W88" s="56"/>
      <c r="X88" s="72"/>
      <c r="Y88" s="73" t="s">
        <v>20</v>
      </c>
      <c r="Z88" s="74" t="s">
        <v>21</v>
      </c>
      <c r="AA88" s="92">
        <v>0.85</v>
      </c>
      <c r="AB88" s="482"/>
      <c r="AC88" s="90"/>
      <c r="AD88" s="90"/>
      <c r="AE88" s="91"/>
      <c r="AF88" s="45">
        <f>ROUND(ROUND(ROUND(ROUND(G80*P$8,0)*X87,0)*AA88,0)-AC85,0)</f>
        <v>265</v>
      </c>
      <c r="AG88" s="79"/>
    </row>
    <row r="89" ht="16.5" customHeight="1">
      <c r="A89" s="29">
        <v>63.0</v>
      </c>
      <c r="B89" s="30">
        <v>8281.0</v>
      </c>
      <c r="C89" s="32" t="s">
        <v>1632</v>
      </c>
      <c r="D89" s="69"/>
      <c r="E89" s="69"/>
      <c r="F89" s="76"/>
      <c r="G89" s="63"/>
      <c r="H89" s="63"/>
      <c r="I89" s="51"/>
      <c r="J89" s="69"/>
      <c r="K89" s="83"/>
      <c r="L89" s="97"/>
      <c r="M89" s="294"/>
      <c r="N89" s="295"/>
      <c r="O89" s="294"/>
      <c r="P89" s="100"/>
      <c r="Q89" s="481"/>
      <c r="R89" s="96" t="s">
        <v>27</v>
      </c>
      <c r="S89" s="7"/>
      <c r="T89" s="7"/>
      <c r="U89" s="7"/>
      <c r="V89" s="152"/>
      <c r="W89" s="41" t="s">
        <v>21</v>
      </c>
      <c r="X89" s="68">
        <v>0.5</v>
      </c>
      <c r="Y89" s="77"/>
      <c r="Z89" s="77"/>
      <c r="AA89" s="72"/>
      <c r="AB89" s="482"/>
      <c r="AC89" s="90"/>
      <c r="AD89" s="90"/>
      <c r="AE89" s="91"/>
      <c r="AF89" s="45">
        <f>ROUND(ROUND(ROUND(G80*P$8,0)*X89,0)-AC85,0)</f>
        <v>222</v>
      </c>
      <c r="AG89" s="79"/>
    </row>
    <row r="90" ht="16.5" customHeight="1">
      <c r="A90" s="29">
        <v>63.0</v>
      </c>
      <c r="B90" s="30">
        <v>8282.0</v>
      </c>
      <c r="C90" s="32" t="s">
        <v>1633</v>
      </c>
      <c r="D90" s="69"/>
      <c r="E90" s="69"/>
      <c r="F90" s="76"/>
      <c r="G90" s="63"/>
      <c r="H90" s="63"/>
      <c r="I90" s="51"/>
      <c r="J90" s="69"/>
      <c r="K90" s="83"/>
      <c r="L90" s="97"/>
      <c r="M90" s="294"/>
      <c r="N90" s="295"/>
      <c r="O90" s="294"/>
      <c r="P90" s="100"/>
      <c r="Q90" s="483"/>
      <c r="R90" s="115"/>
      <c r="S90" s="22"/>
      <c r="T90" s="22"/>
      <c r="U90" s="22"/>
      <c r="V90" s="291"/>
      <c r="W90" s="56"/>
      <c r="X90" s="72"/>
      <c r="Y90" s="73" t="s">
        <v>20</v>
      </c>
      <c r="Z90" s="74" t="s">
        <v>21</v>
      </c>
      <c r="AA90" s="92">
        <v>0.85</v>
      </c>
      <c r="AB90" s="484"/>
      <c r="AC90" s="77"/>
      <c r="AD90" s="77"/>
      <c r="AE90" s="72"/>
      <c r="AF90" s="45">
        <f>ROUND(ROUND(ROUND(ROUND(G80*P$8,0)*X89,0)*AA90,0)-AC85,0)</f>
        <v>188</v>
      </c>
      <c r="AG90" s="79"/>
    </row>
    <row r="91" ht="16.5" customHeight="1">
      <c r="A91" s="29">
        <v>63.0</v>
      </c>
      <c r="B91" s="30">
        <v>8283.0</v>
      </c>
      <c r="C91" s="32" t="s">
        <v>1634</v>
      </c>
      <c r="D91" s="69"/>
      <c r="E91" s="69"/>
      <c r="F91" s="94"/>
      <c r="G91" s="8"/>
      <c r="H91" s="8"/>
      <c r="I91" s="95"/>
      <c r="J91" s="82" t="s">
        <v>38</v>
      </c>
      <c r="K91" s="96"/>
      <c r="L91" s="96"/>
      <c r="M91" s="7"/>
      <c r="N91" s="52"/>
      <c r="O91" s="8"/>
      <c r="P91" s="54"/>
      <c r="Q91" s="287"/>
      <c r="R91" s="287"/>
      <c r="S91" s="7"/>
      <c r="T91" s="7"/>
      <c r="U91" s="7"/>
      <c r="V91" s="152"/>
      <c r="W91" s="41"/>
      <c r="X91" s="42"/>
      <c r="Y91" s="43"/>
      <c r="Z91" s="43"/>
      <c r="AA91" s="43"/>
      <c r="AB91" s="288"/>
      <c r="AC91" s="43"/>
      <c r="AD91" s="43"/>
      <c r="AE91" s="44"/>
      <c r="AF91" s="45">
        <f>ROUND(ROUND(G80+K92,0)*P$8,0)</f>
        <v>461</v>
      </c>
      <c r="AG91" s="79"/>
    </row>
    <row r="92" ht="16.5" customHeight="1">
      <c r="A92" s="29">
        <v>63.0</v>
      </c>
      <c r="B92" s="30">
        <v>8284.0</v>
      </c>
      <c r="C92" s="32" t="s">
        <v>1635</v>
      </c>
      <c r="D92" s="69"/>
      <c r="E92" s="69"/>
      <c r="F92" s="94"/>
      <c r="G92" s="113"/>
      <c r="H92" s="8"/>
      <c r="I92" s="95"/>
      <c r="J92" s="482"/>
      <c r="K92" s="83">
        <v>9.0</v>
      </c>
      <c r="L92" s="97" t="s">
        <v>40</v>
      </c>
      <c r="M92" s="8"/>
      <c r="N92" s="52"/>
      <c r="O92" s="8"/>
      <c r="P92" s="54"/>
      <c r="Q92" s="290"/>
      <c r="R92" s="290"/>
      <c r="S92" s="22"/>
      <c r="T92" s="22"/>
      <c r="U92" s="22"/>
      <c r="V92" s="291"/>
      <c r="W92" s="56"/>
      <c r="X92" s="58"/>
      <c r="Y92" s="59" t="s">
        <v>20</v>
      </c>
      <c r="Z92" s="41" t="s">
        <v>21</v>
      </c>
      <c r="AA92" s="60">
        <v>0.85</v>
      </c>
      <c r="AB92" s="288"/>
      <c r="AC92" s="43"/>
      <c r="AD92" s="43"/>
      <c r="AE92" s="44"/>
      <c r="AF92" s="45">
        <f>ROUND(ROUND(ROUND(G80+K92,0)*P$8,0)*AA92,0)</f>
        <v>392</v>
      </c>
      <c r="AG92" s="79"/>
    </row>
    <row r="93" ht="16.5" customHeight="1">
      <c r="A93" s="29">
        <v>63.0</v>
      </c>
      <c r="B93" s="30">
        <v>8285.0</v>
      </c>
      <c r="C93" s="32" t="s">
        <v>1636</v>
      </c>
      <c r="D93" s="69"/>
      <c r="E93" s="69"/>
      <c r="F93" s="94"/>
      <c r="G93" s="98"/>
      <c r="H93" s="8"/>
      <c r="I93" s="54"/>
      <c r="J93" s="482"/>
      <c r="K93" s="14"/>
      <c r="L93" s="99"/>
      <c r="M93" s="294"/>
      <c r="N93" s="295"/>
      <c r="O93" s="294"/>
      <c r="P93" s="100"/>
      <c r="Q93" s="33" t="s">
        <v>23</v>
      </c>
      <c r="R93" s="124" t="s">
        <v>24</v>
      </c>
      <c r="S93" s="7"/>
      <c r="T93" s="7"/>
      <c r="U93" s="7"/>
      <c r="V93" s="152"/>
      <c r="W93" s="41" t="s">
        <v>21</v>
      </c>
      <c r="X93" s="68">
        <v>0.7</v>
      </c>
      <c r="Y93" s="88"/>
      <c r="Z93" s="88"/>
      <c r="AA93" s="88"/>
      <c r="AB93" s="297"/>
      <c r="AC93" s="88"/>
      <c r="AD93" s="88"/>
      <c r="AE93" s="89"/>
      <c r="AF93" s="45">
        <f>ROUND(ROUND(ROUND(G80+K92,0)*P$8,0)*X93,0)</f>
        <v>323</v>
      </c>
      <c r="AG93" s="79"/>
    </row>
    <row r="94" ht="16.5" customHeight="1">
      <c r="A94" s="29">
        <v>63.0</v>
      </c>
      <c r="B94" s="30">
        <v>8286.0</v>
      </c>
      <c r="C94" s="32" t="s">
        <v>1637</v>
      </c>
      <c r="D94" s="69"/>
      <c r="E94" s="69"/>
      <c r="F94" s="94"/>
      <c r="G94" s="98"/>
      <c r="H94" s="8"/>
      <c r="I94" s="54"/>
      <c r="J94" s="482"/>
      <c r="K94" s="83"/>
      <c r="L94" s="97"/>
      <c r="M94" s="294"/>
      <c r="N94" s="295"/>
      <c r="O94" s="294"/>
      <c r="P94" s="100"/>
      <c r="Q94" s="481"/>
      <c r="R94" s="110"/>
      <c r="S94" s="22"/>
      <c r="T94" s="22"/>
      <c r="U94" s="22"/>
      <c r="V94" s="291"/>
      <c r="W94" s="56"/>
      <c r="X94" s="72"/>
      <c r="Y94" s="73" t="s">
        <v>20</v>
      </c>
      <c r="Z94" s="74" t="s">
        <v>21</v>
      </c>
      <c r="AA94" s="75">
        <v>0.85</v>
      </c>
      <c r="AB94" s="288"/>
      <c r="AC94" s="43"/>
      <c r="AD94" s="43"/>
      <c r="AE94" s="44"/>
      <c r="AF94" s="45">
        <f>ROUND(ROUND(ROUND(ROUND(G80+K92,0)*P$8,0)*X93,0)*AA94,0)</f>
        <v>275</v>
      </c>
      <c r="AG94" s="79"/>
    </row>
    <row r="95" ht="16.5" customHeight="1">
      <c r="A95" s="29">
        <v>63.0</v>
      </c>
      <c r="B95" s="30">
        <v>8287.0</v>
      </c>
      <c r="C95" s="32" t="s">
        <v>1638</v>
      </c>
      <c r="D95" s="69"/>
      <c r="E95" s="69"/>
      <c r="F95" s="94"/>
      <c r="G95" s="98"/>
      <c r="H95" s="8"/>
      <c r="I95" s="54"/>
      <c r="J95" s="482"/>
      <c r="K95" s="83"/>
      <c r="L95" s="97"/>
      <c r="M95" s="294"/>
      <c r="N95" s="295"/>
      <c r="O95" s="294"/>
      <c r="P95" s="100"/>
      <c r="Q95" s="481"/>
      <c r="R95" s="124" t="s">
        <v>27</v>
      </c>
      <c r="S95" s="7"/>
      <c r="T95" s="7"/>
      <c r="U95" s="7"/>
      <c r="V95" s="152"/>
      <c r="W95" s="41" t="s">
        <v>21</v>
      </c>
      <c r="X95" s="68">
        <v>0.5</v>
      </c>
      <c r="Y95" s="77"/>
      <c r="Z95" s="77"/>
      <c r="AA95" s="77"/>
      <c r="AB95" s="292"/>
      <c r="AC95" s="77"/>
      <c r="AD95" s="77"/>
      <c r="AE95" s="72"/>
      <c r="AF95" s="45">
        <f>ROUND(ROUND(ROUND(G80+K92,0)*P$8,0)*X95,0)</f>
        <v>231</v>
      </c>
      <c r="AG95" s="79"/>
    </row>
    <row r="96" ht="16.5" customHeight="1">
      <c r="A96" s="29">
        <v>63.0</v>
      </c>
      <c r="B96" s="30">
        <v>8288.0</v>
      </c>
      <c r="C96" s="32" t="s">
        <v>1639</v>
      </c>
      <c r="D96" s="69"/>
      <c r="E96" s="69"/>
      <c r="F96" s="94"/>
      <c r="G96" s="98"/>
      <c r="H96" s="8"/>
      <c r="I96" s="54"/>
      <c r="J96" s="69"/>
      <c r="K96" s="83"/>
      <c r="L96" s="97"/>
      <c r="M96" s="294"/>
      <c r="N96" s="295"/>
      <c r="O96" s="294"/>
      <c r="P96" s="100"/>
      <c r="Q96" s="483"/>
      <c r="R96" s="110"/>
      <c r="S96" s="22"/>
      <c r="T96" s="22"/>
      <c r="U96" s="22"/>
      <c r="V96" s="291"/>
      <c r="W96" s="56"/>
      <c r="X96" s="72"/>
      <c r="Y96" s="73" t="s">
        <v>20</v>
      </c>
      <c r="Z96" s="74" t="s">
        <v>21</v>
      </c>
      <c r="AA96" s="75">
        <v>0.85</v>
      </c>
      <c r="AB96" s="288"/>
      <c r="AC96" s="43"/>
      <c r="AD96" s="43"/>
      <c r="AE96" s="44"/>
      <c r="AF96" s="45">
        <f>ROUND(ROUND(ROUND(ROUND(G80+K92,0)*P$8,0)*X95,0)*AA96,0)</f>
        <v>196</v>
      </c>
      <c r="AG96" s="79"/>
    </row>
    <row r="97" ht="16.5" customHeight="1">
      <c r="A97" s="29">
        <v>63.0</v>
      </c>
      <c r="B97" s="30">
        <v>8289.0</v>
      </c>
      <c r="C97" s="32" t="s">
        <v>1640</v>
      </c>
      <c r="D97" s="69"/>
      <c r="E97" s="69"/>
      <c r="F97" s="94"/>
      <c r="G97" s="98"/>
      <c r="H97" s="8"/>
      <c r="I97" s="54"/>
      <c r="J97" s="69"/>
      <c r="K97" s="83"/>
      <c r="L97" s="97"/>
      <c r="M97" s="294"/>
      <c r="N97" s="295"/>
      <c r="O97" s="294"/>
      <c r="P97" s="100"/>
      <c r="Q97" s="124"/>
      <c r="R97" s="96"/>
      <c r="S97" s="7"/>
      <c r="T97" s="7"/>
      <c r="U97" s="7"/>
      <c r="V97" s="152"/>
      <c r="W97" s="41"/>
      <c r="X97" s="68"/>
      <c r="Y97" s="43"/>
      <c r="Z97" s="43"/>
      <c r="AA97" s="44"/>
      <c r="AB97" s="82" t="s">
        <v>30</v>
      </c>
      <c r="AC97" s="41">
        <v>5.0</v>
      </c>
      <c r="AD97" s="41"/>
      <c r="AE97" s="151" t="s">
        <v>31</v>
      </c>
      <c r="AF97" s="45">
        <f>ROUND(ROUND(ROUND(G80+K92,0)*P$8,0)-AC97,0)</f>
        <v>456</v>
      </c>
      <c r="AG97" s="79"/>
    </row>
    <row r="98" ht="16.5" customHeight="1">
      <c r="A98" s="29">
        <v>63.0</v>
      </c>
      <c r="B98" s="30">
        <v>8290.0</v>
      </c>
      <c r="C98" s="32" t="s">
        <v>1641</v>
      </c>
      <c r="D98" s="69"/>
      <c r="E98" s="69"/>
      <c r="F98" s="94"/>
      <c r="G98" s="98"/>
      <c r="H98" s="8"/>
      <c r="I98" s="54"/>
      <c r="J98" s="69"/>
      <c r="K98" s="83"/>
      <c r="L98" s="97"/>
      <c r="M98" s="294"/>
      <c r="N98" s="295"/>
      <c r="O98" s="294"/>
      <c r="P98" s="100"/>
      <c r="Q98" s="110"/>
      <c r="R98" s="115"/>
      <c r="S98" s="22"/>
      <c r="T98" s="22"/>
      <c r="U98" s="22"/>
      <c r="V98" s="291"/>
      <c r="W98" s="56"/>
      <c r="X98" s="72"/>
      <c r="Y98" s="59" t="s">
        <v>20</v>
      </c>
      <c r="Z98" s="41" t="s">
        <v>21</v>
      </c>
      <c r="AA98" s="86">
        <v>0.85</v>
      </c>
      <c r="AB98" s="482"/>
      <c r="AC98" s="83"/>
      <c r="AD98" s="83"/>
      <c r="AE98" s="84"/>
      <c r="AF98" s="45">
        <f>ROUND(ROUND(ROUND(ROUND(G80+K92,0)*P$8,0)*AA98,0)-AC97,0)</f>
        <v>387</v>
      </c>
      <c r="AG98" s="79"/>
    </row>
    <row r="99" ht="16.5" customHeight="1">
      <c r="A99" s="29">
        <v>63.0</v>
      </c>
      <c r="B99" s="30">
        <v>8291.0</v>
      </c>
      <c r="C99" s="32" t="s">
        <v>1642</v>
      </c>
      <c r="D99" s="69"/>
      <c r="E99" s="69"/>
      <c r="F99" s="94"/>
      <c r="G99" s="98"/>
      <c r="H99" s="8"/>
      <c r="I99" s="54"/>
      <c r="J99" s="69"/>
      <c r="K99" s="83"/>
      <c r="L99" s="97"/>
      <c r="M99" s="294"/>
      <c r="N99" s="295"/>
      <c r="O99" s="294"/>
      <c r="P99" s="100"/>
      <c r="Q99" s="33" t="s">
        <v>23</v>
      </c>
      <c r="R99" s="124" t="s">
        <v>24</v>
      </c>
      <c r="S99" s="7"/>
      <c r="T99" s="7"/>
      <c r="U99" s="7"/>
      <c r="V99" s="152"/>
      <c r="W99" s="41" t="s">
        <v>21</v>
      </c>
      <c r="X99" s="68">
        <v>0.7</v>
      </c>
      <c r="Y99" s="88"/>
      <c r="Z99" s="88"/>
      <c r="AA99" s="89"/>
      <c r="AB99" s="482"/>
      <c r="AC99" s="90"/>
      <c r="AD99" s="90"/>
      <c r="AE99" s="91"/>
      <c r="AF99" s="45">
        <f>ROUND(ROUND(ROUND(ROUND(G80+K92,0)*P$8,0)*X99,0)-AC97,0)</f>
        <v>318</v>
      </c>
      <c r="AG99" s="79"/>
    </row>
    <row r="100" ht="16.5" customHeight="1">
      <c r="A100" s="29">
        <v>63.0</v>
      </c>
      <c r="B100" s="30">
        <v>8292.0</v>
      </c>
      <c r="C100" s="32" t="s">
        <v>1643</v>
      </c>
      <c r="D100" s="69"/>
      <c r="E100" s="69"/>
      <c r="F100" s="94"/>
      <c r="G100" s="98"/>
      <c r="H100" s="8"/>
      <c r="I100" s="54"/>
      <c r="J100" s="69"/>
      <c r="K100" s="83"/>
      <c r="L100" s="97"/>
      <c r="M100" s="294"/>
      <c r="N100" s="295"/>
      <c r="O100" s="294"/>
      <c r="P100" s="100"/>
      <c r="Q100" s="481"/>
      <c r="R100" s="110"/>
      <c r="S100" s="22"/>
      <c r="T100" s="22"/>
      <c r="U100" s="22"/>
      <c r="V100" s="291"/>
      <c r="W100" s="56"/>
      <c r="X100" s="72"/>
      <c r="Y100" s="73" t="s">
        <v>20</v>
      </c>
      <c r="Z100" s="74" t="s">
        <v>21</v>
      </c>
      <c r="AA100" s="92">
        <v>0.85</v>
      </c>
      <c r="AB100" s="482"/>
      <c r="AC100" s="90"/>
      <c r="AD100" s="90"/>
      <c r="AE100" s="91"/>
      <c r="AF100" s="45">
        <f>ROUND(ROUND(ROUND(ROUND(ROUND(G80+K92,0)*P$8,0)*X99,0)*AA100,0)-AC97,0)</f>
        <v>270</v>
      </c>
      <c r="AG100" s="79"/>
    </row>
    <row r="101" ht="16.5" customHeight="1">
      <c r="A101" s="29">
        <v>63.0</v>
      </c>
      <c r="B101" s="30">
        <v>8293.0</v>
      </c>
      <c r="C101" s="32" t="s">
        <v>1644</v>
      </c>
      <c r="D101" s="69"/>
      <c r="E101" s="69"/>
      <c r="F101" s="94"/>
      <c r="G101" s="98"/>
      <c r="H101" s="8"/>
      <c r="I101" s="54"/>
      <c r="J101" s="69"/>
      <c r="K101" s="83"/>
      <c r="L101" s="97"/>
      <c r="M101" s="294"/>
      <c r="N101" s="295"/>
      <c r="O101" s="294"/>
      <c r="P101" s="100"/>
      <c r="Q101" s="481"/>
      <c r="R101" s="96" t="s">
        <v>27</v>
      </c>
      <c r="S101" s="7"/>
      <c r="T101" s="7"/>
      <c r="U101" s="7"/>
      <c r="V101" s="152"/>
      <c r="W101" s="41" t="s">
        <v>21</v>
      </c>
      <c r="X101" s="68">
        <v>0.5</v>
      </c>
      <c r="Y101" s="77"/>
      <c r="Z101" s="77"/>
      <c r="AA101" s="72"/>
      <c r="AB101" s="482"/>
      <c r="AC101" s="90"/>
      <c r="AD101" s="90"/>
      <c r="AE101" s="91"/>
      <c r="AF101" s="45">
        <f>ROUND(ROUND(ROUND(ROUND(G80+K92,0)*P$8,0)*X101,0)-AC97,0)</f>
        <v>226</v>
      </c>
      <c r="AG101" s="79"/>
    </row>
    <row r="102" ht="16.5" customHeight="1">
      <c r="A102" s="29">
        <v>63.0</v>
      </c>
      <c r="B102" s="30">
        <v>8294.0</v>
      </c>
      <c r="C102" s="32" t="s">
        <v>1645</v>
      </c>
      <c r="D102" s="69"/>
      <c r="E102" s="69"/>
      <c r="F102" s="107"/>
      <c r="G102" s="108"/>
      <c r="H102" s="22"/>
      <c r="I102" s="109"/>
      <c r="J102" s="110"/>
      <c r="K102" s="56"/>
      <c r="L102" s="111"/>
      <c r="M102" s="58"/>
      <c r="N102" s="295"/>
      <c r="O102" s="294"/>
      <c r="P102" s="100"/>
      <c r="Q102" s="483"/>
      <c r="R102" s="115"/>
      <c r="S102" s="22"/>
      <c r="T102" s="22"/>
      <c r="U102" s="22"/>
      <c r="V102" s="291"/>
      <c r="W102" s="56"/>
      <c r="X102" s="72"/>
      <c r="Y102" s="73" t="s">
        <v>20</v>
      </c>
      <c r="Z102" s="74" t="s">
        <v>21</v>
      </c>
      <c r="AA102" s="92">
        <v>0.85</v>
      </c>
      <c r="AB102" s="484"/>
      <c r="AC102" s="77"/>
      <c r="AD102" s="77"/>
      <c r="AE102" s="72"/>
      <c r="AF102" s="45">
        <f>ROUND(ROUND(ROUND(ROUND(ROUND(G80+K92,0)*P$8,0)*X101,0)*AA102,0)-AC97,0)</f>
        <v>191</v>
      </c>
      <c r="AG102" s="79"/>
    </row>
    <row r="103" ht="16.5" customHeight="1">
      <c r="A103" s="29">
        <v>63.0</v>
      </c>
      <c r="B103" s="30">
        <v>8381.0</v>
      </c>
      <c r="C103" s="32" t="s">
        <v>1646</v>
      </c>
      <c r="D103" s="69"/>
      <c r="E103" s="69"/>
      <c r="F103" s="102" t="s">
        <v>52</v>
      </c>
      <c r="G103" s="35"/>
      <c r="H103" s="35"/>
      <c r="I103" s="36"/>
      <c r="J103" s="168"/>
      <c r="K103" s="7"/>
      <c r="L103" s="38"/>
      <c r="M103" s="7"/>
      <c r="N103" s="52"/>
      <c r="O103" s="8"/>
      <c r="P103" s="54"/>
      <c r="Q103" s="287"/>
      <c r="R103" s="287"/>
      <c r="S103" s="7"/>
      <c r="T103" s="7"/>
      <c r="U103" s="7"/>
      <c r="V103" s="152"/>
      <c r="W103" s="41"/>
      <c r="X103" s="42"/>
      <c r="Y103" s="43"/>
      <c r="Z103" s="43"/>
      <c r="AA103" s="43"/>
      <c r="AB103" s="288"/>
      <c r="AC103" s="43"/>
      <c r="AD103" s="43"/>
      <c r="AE103" s="44"/>
      <c r="AF103" s="45">
        <f>ROUND(G104*P$8,0)</f>
        <v>303</v>
      </c>
      <c r="AG103" s="79"/>
    </row>
    <row r="104" ht="16.5" customHeight="1">
      <c r="A104" s="29">
        <v>63.0</v>
      </c>
      <c r="B104" s="30">
        <v>8382.0</v>
      </c>
      <c r="C104" s="32" t="s">
        <v>1647</v>
      </c>
      <c r="D104" s="69"/>
      <c r="E104" s="69"/>
      <c r="F104" s="482"/>
      <c r="G104" s="50">
        <f>'30放課後等デイ(基本１)'!G104</f>
        <v>433</v>
      </c>
      <c r="H104" s="8" t="s">
        <v>9</v>
      </c>
      <c r="I104" s="51"/>
      <c r="J104" s="94"/>
      <c r="K104" s="8"/>
      <c r="L104" s="53"/>
      <c r="M104" s="8"/>
      <c r="N104" s="52"/>
      <c r="O104" s="8"/>
      <c r="P104" s="54"/>
      <c r="Q104" s="290"/>
      <c r="R104" s="290"/>
      <c r="S104" s="22"/>
      <c r="T104" s="22"/>
      <c r="U104" s="22"/>
      <c r="V104" s="291"/>
      <c r="W104" s="56"/>
      <c r="X104" s="58"/>
      <c r="Y104" s="59" t="s">
        <v>20</v>
      </c>
      <c r="Z104" s="41" t="s">
        <v>21</v>
      </c>
      <c r="AA104" s="60">
        <v>0.85</v>
      </c>
      <c r="AB104" s="288"/>
      <c r="AC104" s="43"/>
      <c r="AD104" s="43"/>
      <c r="AE104" s="44"/>
      <c r="AF104" s="45">
        <f>ROUND(ROUND(G104*P$8,0)*AA104,0)</f>
        <v>258</v>
      </c>
      <c r="AG104" s="79"/>
    </row>
    <row r="105" ht="16.5" customHeight="1">
      <c r="A105" s="29">
        <v>63.0</v>
      </c>
      <c r="B105" s="30">
        <v>8383.0</v>
      </c>
      <c r="C105" s="32" t="s">
        <v>1648</v>
      </c>
      <c r="D105" s="94"/>
      <c r="E105" s="94"/>
      <c r="F105" s="482"/>
      <c r="G105" s="63"/>
      <c r="H105" s="63"/>
      <c r="I105" s="51"/>
      <c r="J105" s="69"/>
      <c r="K105" s="65"/>
      <c r="L105" s="65"/>
      <c r="M105" s="98"/>
      <c r="N105" s="293"/>
      <c r="O105" s="98"/>
      <c r="P105" s="66"/>
      <c r="Q105" s="33" t="s">
        <v>23</v>
      </c>
      <c r="R105" s="124" t="s">
        <v>24</v>
      </c>
      <c r="S105" s="7"/>
      <c r="T105" s="7"/>
      <c r="U105" s="7"/>
      <c r="V105" s="152"/>
      <c r="W105" s="41" t="s">
        <v>21</v>
      </c>
      <c r="X105" s="68">
        <v>0.7</v>
      </c>
      <c r="Y105" s="88"/>
      <c r="Z105" s="88"/>
      <c r="AA105" s="88"/>
      <c r="AB105" s="297"/>
      <c r="AC105" s="88"/>
      <c r="AD105" s="88"/>
      <c r="AE105" s="89"/>
      <c r="AF105" s="45">
        <f>ROUND(ROUND(G104*P$8,0)*X105,0)</f>
        <v>212</v>
      </c>
      <c r="AG105" s="79"/>
    </row>
    <row r="106" ht="16.5" customHeight="1">
      <c r="A106" s="29">
        <v>63.0</v>
      </c>
      <c r="B106" s="30">
        <v>8384.0</v>
      </c>
      <c r="C106" s="32" t="s">
        <v>1649</v>
      </c>
      <c r="D106" s="94"/>
      <c r="E106" s="94"/>
      <c r="F106" s="482"/>
      <c r="G106" s="63"/>
      <c r="H106" s="63"/>
      <c r="I106" s="51"/>
      <c r="J106" s="69"/>
      <c r="K106" s="65"/>
      <c r="L106" s="65"/>
      <c r="M106" s="98"/>
      <c r="N106" s="293"/>
      <c r="O106" s="98"/>
      <c r="P106" s="66"/>
      <c r="Q106" s="481"/>
      <c r="R106" s="110"/>
      <c r="S106" s="22"/>
      <c r="T106" s="22"/>
      <c r="U106" s="22"/>
      <c r="V106" s="291"/>
      <c r="W106" s="56"/>
      <c r="X106" s="72"/>
      <c r="Y106" s="73" t="s">
        <v>20</v>
      </c>
      <c r="Z106" s="74" t="s">
        <v>21</v>
      </c>
      <c r="AA106" s="75">
        <v>0.85</v>
      </c>
      <c r="AB106" s="288"/>
      <c r="AC106" s="43"/>
      <c r="AD106" s="43"/>
      <c r="AE106" s="44"/>
      <c r="AF106" s="45">
        <f>ROUND(ROUND(ROUND(G104*P$8,0)*X105,0)*AA106,0)</f>
        <v>180</v>
      </c>
      <c r="AG106" s="79"/>
    </row>
    <row r="107" ht="16.5" customHeight="1">
      <c r="A107" s="29">
        <v>63.0</v>
      </c>
      <c r="B107" s="30">
        <v>8385.0</v>
      </c>
      <c r="C107" s="32" t="s">
        <v>1650</v>
      </c>
      <c r="D107" s="94"/>
      <c r="E107" s="94"/>
      <c r="F107" s="482"/>
      <c r="G107" s="63"/>
      <c r="H107" s="63"/>
      <c r="I107" s="51"/>
      <c r="J107" s="69"/>
      <c r="K107" s="65"/>
      <c r="L107" s="65"/>
      <c r="M107" s="98"/>
      <c r="N107" s="293"/>
      <c r="O107" s="98"/>
      <c r="P107" s="66"/>
      <c r="Q107" s="481"/>
      <c r="R107" s="124" t="s">
        <v>27</v>
      </c>
      <c r="S107" s="7"/>
      <c r="T107" s="7"/>
      <c r="U107" s="7"/>
      <c r="V107" s="152"/>
      <c r="W107" s="41" t="s">
        <v>21</v>
      </c>
      <c r="X107" s="68">
        <v>0.5</v>
      </c>
      <c r="Y107" s="77"/>
      <c r="Z107" s="77"/>
      <c r="AA107" s="77"/>
      <c r="AB107" s="292"/>
      <c r="AC107" s="77"/>
      <c r="AD107" s="77"/>
      <c r="AE107" s="72"/>
      <c r="AF107" s="45">
        <f>ROUND(ROUND(G104*P$8,0)*X107,0)</f>
        <v>152</v>
      </c>
      <c r="AG107" s="79"/>
    </row>
    <row r="108" ht="16.5" customHeight="1">
      <c r="A108" s="29">
        <v>63.0</v>
      </c>
      <c r="B108" s="30">
        <v>8386.0</v>
      </c>
      <c r="C108" s="32" t="s">
        <v>1651</v>
      </c>
      <c r="D108" s="94"/>
      <c r="E108" s="94"/>
      <c r="F108" s="482"/>
      <c r="G108" s="63"/>
      <c r="H108" s="63"/>
      <c r="I108" s="51"/>
      <c r="J108" s="69"/>
      <c r="K108" s="65"/>
      <c r="L108" s="65"/>
      <c r="M108" s="98"/>
      <c r="N108" s="293"/>
      <c r="O108" s="98"/>
      <c r="P108" s="66"/>
      <c r="Q108" s="483"/>
      <c r="R108" s="110"/>
      <c r="S108" s="22"/>
      <c r="T108" s="22"/>
      <c r="U108" s="22"/>
      <c r="V108" s="291"/>
      <c r="W108" s="56"/>
      <c r="X108" s="72"/>
      <c r="Y108" s="73" t="s">
        <v>20</v>
      </c>
      <c r="Z108" s="74" t="s">
        <v>21</v>
      </c>
      <c r="AA108" s="75">
        <v>0.85</v>
      </c>
      <c r="AB108" s="288"/>
      <c r="AC108" s="43"/>
      <c r="AD108" s="43"/>
      <c r="AE108" s="44"/>
      <c r="AF108" s="45">
        <f>ROUND(ROUND(ROUND(G104*P$8,0)*X107,0)*AA108,0)</f>
        <v>129</v>
      </c>
      <c r="AG108" s="79"/>
    </row>
    <row r="109" ht="16.5" customHeight="1">
      <c r="A109" s="29">
        <v>63.0</v>
      </c>
      <c r="B109" s="30">
        <v>8387.0</v>
      </c>
      <c r="C109" s="32" t="s">
        <v>1652</v>
      </c>
      <c r="D109" s="94"/>
      <c r="E109" s="94"/>
      <c r="F109" s="76"/>
      <c r="G109" s="63"/>
      <c r="H109" s="63"/>
      <c r="I109" s="51"/>
      <c r="J109" s="69"/>
      <c r="K109" s="65"/>
      <c r="L109" s="65"/>
      <c r="M109" s="98"/>
      <c r="N109" s="293"/>
      <c r="O109" s="98"/>
      <c r="P109" s="66"/>
      <c r="Q109" s="96"/>
      <c r="R109" s="96"/>
      <c r="S109" s="7"/>
      <c r="T109" s="7"/>
      <c r="U109" s="7"/>
      <c r="V109" s="152"/>
      <c r="W109" s="41"/>
      <c r="X109" s="68"/>
      <c r="Y109" s="43"/>
      <c r="Z109" s="43"/>
      <c r="AA109" s="44"/>
      <c r="AB109" s="82" t="s">
        <v>30</v>
      </c>
      <c r="AC109" s="83">
        <v>5.0</v>
      </c>
      <c r="AD109" s="83"/>
      <c r="AE109" s="84" t="s">
        <v>31</v>
      </c>
      <c r="AF109" s="45">
        <f>ROUND(ROUND(G104*P$8,0)-AC109,0)</f>
        <v>298</v>
      </c>
      <c r="AG109" s="79"/>
    </row>
    <row r="110" ht="16.5" customHeight="1">
      <c r="A110" s="29">
        <v>63.0</v>
      </c>
      <c r="B110" s="30">
        <v>8388.0</v>
      </c>
      <c r="C110" s="32" t="s">
        <v>1653</v>
      </c>
      <c r="D110" s="94"/>
      <c r="E110" s="94"/>
      <c r="F110" s="76"/>
      <c r="G110" s="63"/>
      <c r="H110" s="63"/>
      <c r="I110" s="51"/>
      <c r="J110" s="69"/>
      <c r="K110" s="65"/>
      <c r="L110" s="65"/>
      <c r="M110" s="98"/>
      <c r="N110" s="293"/>
      <c r="O110" s="98"/>
      <c r="P110" s="66"/>
      <c r="Q110" s="115"/>
      <c r="R110" s="115"/>
      <c r="S110" s="22"/>
      <c r="T110" s="22"/>
      <c r="U110" s="22"/>
      <c r="V110" s="291"/>
      <c r="W110" s="56"/>
      <c r="X110" s="72"/>
      <c r="Y110" s="59" t="s">
        <v>20</v>
      </c>
      <c r="Z110" s="41" t="s">
        <v>21</v>
      </c>
      <c r="AA110" s="86">
        <v>0.85</v>
      </c>
      <c r="AB110" s="482"/>
      <c r="AC110" s="83"/>
      <c r="AD110" s="83"/>
      <c r="AE110" s="84"/>
      <c r="AF110" s="45">
        <f>ROUND(ROUND(ROUND(G104*P$8,0)*AA110,0)-AC109,0)</f>
        <v>253</v>
      </c>
      <c r="AG110" s="79"/>
    </row>
    <row r="111" ht="16.5" customHeight="1">
      <c r="A111" s="29">
        <v>63.0</v>
      </c>
      <c r="B111" s="30">
        <v>8389.0</v>
      </c>
      <c r="C111" s="32" t="s">
        <v>1654</v>
      </c>
      <c r="D111" s="94"/>
      <c r="E111" s="94"/>
      <c r="F111" s="76"/>
      <c r="G111" s="63"/>
      <c r="H111" s="63"/>
      <c r="I111" s="51"/>
      <c r="J111" s="69"/>
      <c r="K111" s="65"/>
      <c r="L111" s="65"/>
      <c r="M111" s="98"/>
      <c r="N111" s="293"/>
      <c r="O111" s="98"/>
      <c r="P111" s="66"/>
      <c r="Q111" s="33" t="s">
        <v>23</v>
      </c>
      <c r="R111" s="124" t="s">
        <v>24</v>
      </c>
      <c r="S111" s="7"/>
      <c r="T111" s="7"/>
      <c r="U111" s="7"/>
      <c r="V111" s="152"/>
      <c r="W111" s="41" t="s">
        <v>21</v>
      </c>
      <c r="X111" s="68">
        <v>0.7</v>
      </c>
      <c r="Y111" s="88"/>
      <c r="Z111" s="88"/>
      <c r="AA111" s="89"/>
      <c r="AB111" s="482"/>
      <c r="AC111" s="90"/>
      <c r="AD111" s="90"/>
      <c r="AE111" s="91"/>
      <c r="AF111" s="45">
        <f>ROUND(ROUND(ROUND(G104*P$8,0)*X111,0)-AC109,0)</f>
        <v>207</v>
      </c>
      <c r="AG111" s="79"/>
    </row>
    <row r="112" ht="16.5" customHeight="1">
      <c r="A112" s="29">
        <v>63.0</v>
      </c>
      <c r="B112" s="30">
        <v>8390.0</v>
      </c>
      <c r="C112" s="32" t="s">
        <v>1655</v>
      </c>
      <c r="D112" s="94"/>
      <c r="E112" s="94"/>
      <c r="F112" s="76"/>
      <c r="G112" s="63"/>
      <c r="H112" s="63"/>
      <c r="I112" s="51"/>
      <c r="J112" s="69"/>
      <c r="K112" s="65"/>
      <c r="L112" s="65"/>
      <c r="M112" s="98"/>
      <c r="N112" s="293"/>
      <c r="O112" s="98"/>
      <c r="P112" s="66"/>
      <c r="Q112" s="481"/>
      <c r="R112" s="110"/>
      <c r="S112" s="22"/>
      <c r="T112" s="22"/>
      <c r="U112" s="22"/>
      <c r="V112" s="291"/>
      <c r="W112" s="56"/>
      <c r="X112" s="72"/>
      <c r="Y112" s="73" t="s">
        <v>20</v>
      </c>
      <c r="Z112" s="74" t="s">
        <v>21</v>
      </c>
      <c r="AA112" s="92">
        <v>0.85</v>
      </c>
      <c r="AB112" s="482"/>
      <c r="AC112" s="90"/>
      <c r="AD112" s="90"/>
      <c r="AE112" s="91"/>
      <c r="AF112" s="45">
        <f>ROUND(ROUND(ROUND(ROUND(G104*P$8,0)*X111,0)*AA112,0)-AC109,0)</f>
        <v>175</v>
      </c>
      <c r="AG112" s="79"/>
    </row>
    <row r="113" ht="16.5" customHeight="1">
      <c r="A113" s="29">
        <v>63.0</v>
      </c>
      <c r="B113" s="30">
        <v>8391.0</v>
      </c>
      <c r="C113" s="32" t="s">
        <v>1656</v>
      </c>
      <c r="D113" s="94"/>
      <c r="E113" s="94"/>
      <c r="F113" s="76"/>
      <c r="G113" s="63"/>
      <c r="H113" s="63"/>
      <c r="I113" s="51"/>
      <c r="J113" s="69"/>
      <c r="K113" s="65"/>
      <c r="L113" s="65"/>
      <c r="M113" s="98"/>
      <c r="N113" s="293"/>
      <c r="O113" s="98"/>
      <c r="P113" s="66"/>
      <c r="Q113" s="481"/>
      <c r="R113" s="96" t="s">
        <v>27</v>
      </c>
      <c r="S113" s="7"/>
      <c r="T113" s="7"/>
      <c r="U113" s="7"/>
      <c r="V113" s="152"/>
      <c r="W113" s="41" t="s">
        <v>21</v>
      </c>
      <c r="X113" s="68">
        <v>0.5</v>
      </c>
      <c r="Y113" s="77"/>
      <c r="Z113" s="77"/>
      <c r="AA113" s="72"/>
      <c r="AB113" s="482"/>
      <c r="AC113" s="90"/>
      <c r="AD113" s="90"/>
      <c r="AE113" s="91"/>
      <c r="AF113" s="45">
        <f>ROUND(ROUND(ROUND(G104*P$8,0)*X113,0)-AC109,0)</f>
        <v>147</v>
      </c>
      <c r="AG113" s="79"/>
    </row>
    <row r="114" ht="16.5" customHeight="1">
      <c r="A114" s="29">
        <v>63.0</v>
      </c>
      <c r="B114" s="30">
        <v>8392.0</v>
      </c>
      <c r="C114" s="32" t="s">
        <v>1657</v>
      </c>
      <c r="D114" s="94"/>
      <c r="E114" s="94"/>
      <c r="F114" s="76"/>
      <c r="G114" s="63"/>
      <c r="H114" s="63"/>
      <c r="I114" s="51"/>
      <c r="J114" s="69"/>
      <c r="K114" s="65"/>
      <c r="L114" s="65"/>
      <c r="M114" s="98"/>
      <c r="N114" s="293"/>
      <c r="O114" s="98"/>
      <c r="P114" s="66"/>
      <c r="Q114" s="483"/>
      <c r="R114" s="115"/>
      <c r="S114" s="22"/>
      <c r="T114" s="22"/>
      <c r="U114" s="22"/>
      <c r="V114" s="291"/>
      <c r="W114" s="56"/>
      <c r="X114" s="72"/>
      <c r="Y114" s="73" t="s">
        <v>20</v>
      </c>
      <c r="Z114" s="74" t="s">
        <v>21</v>
      </c>
      <c r="AA114" s="92">
        <v>0.85</v>
      </c>
      <c r="AB114" s="484"/>
      <c r="AC114" s="77"/>
      <c r="AD114" s="77"/>
      <c r="AE114" s="72"/>
      <c r="AF114" s="45">
        <f>ROUND(ROUND(ROUND(ROUND(G104*P$8,0)*X113,0)*AA114,0)-AC109,0)</f>
        <v>124</v>
      </c>
      <c r="AG114" s="79"/>
    </row>
    <row r="115" ht="16.5" customHeight="1">
      <c r="A115" s="29">
        <v>63.0</v>
      </c>
      <c r="B115" s="30">
        <v>8393.0</v>
      </c>
      <c r="C115" s="32" t="s">
        <v>1658</v>
      </c>
      <c r="D115" s="94"/>
      <c r="E115" s="94"/>
      <c r="F115" s="94"/>
      <c r="G115" s="63"/>
      <c r="H115" s="63"/>
      <c r="I115" s="95"/>
      <c r="J115" s="82" t="s">
        <v>38</v>
      </c>
      <c r="K115" s="7"/>
      <c r="L115" s="38"/>
      <c r="M115" s="7"/>
      <c r="N115" s="52"/>
      <c r="O115" s="8"/>
      <c r="P115" s="54"/>
      <c r="Q115" s="287"/>
      <c r="R115" s="287"/>
      <c r="S115" s="7"/>
      <c r="T115" s="7"/>
      <c r="U115" s="7"/>
      <c r="V115" s="152"/>
      <c r="W115" s="41"/>
      <c r="X115" s="42"/>
      <c r="Y115" s="43"/>
      <c r="Z115" s="43"/>
      <c r="AA115" s="43"/>
      <c r="AB115" s="288"/>
      <c r="AC115" s="43"/>
      <c r="AD115" s="43"/>
      <c r="AE115" s="44"/>
      <c r="AF115" s="45">
        <f>ROUND(ROUND(G104+K116,0)*P$8,0)</f>
        <v>307</v>
      </c>
      <c r="AG115" s="79"/>
    </row>
    <row r="116" ht="16.5" customHeight="1">
      <c r="A116" s="29">
        <v>63.0</v>
      </c>
      <c r="B116" s="30">
        <v>8394.0</v>
      </c>
      <c r="C116" s="32" t="s">
        <v>1659</v>
      </c>
      <c r="D116" s="94"/>
      <c r="E116" s="94"/>
      <c r="F116" s="94"/>
      <c r="G116" s="113"/>
      <c r="H116" s="8"/>
      <c r="I116" s="95"/>
      <c r="J116" s="482"/>
      <c r="K116" s="8">
        <v>6.0</v>
      </c>
      <c r="L116" s="53" t="s">
        <v>40</v>
      </c>
      <c r="M116" s="8"/>
      <c r="N116" s="52"/>
      <c r="O116" s="8"/>
      <c r="P116" s="54"/>
      <c r="Q116" s="290"/>
      <c r="R116" s="290"/>
      <c r="S116" s="22"/>
      <c r="T116" s="22"/>
      <c r="U116" s="22"/>
      <c r="V116" s="291"/>
      <c r="W116" s="56"/>
      <c r="X116" s="58"/>
      <c r="Y116" s="59" t="s">
        <v>20</v>
      </c>
      <c r="Z116" s="41" t="s">
        <v>21</v>
      </c>
      <c r="AA116" s="60">
        <v>0.85</v>
      </c>
      <c r="AB116" s="288"/>
      <c r="AC116" s="43"/>
      <c r="AD116" s="43"/>
      <c r="AE116" s="44"/>
      <c r="AF116" s="45">
        <f>ROUND(ROUND(ROUND(G104+K116,0)*P$8,0)*AA116,0)</f>
        <v>261</v>
      </c>
      <c r="AG116" s="79"/>
    </row>
    <row r="117" ht="16.5" customHeight="1">
      <c r="A117" s="29">
        <v>63.0</v>
      </c>
      <c r="B117" s="30">
        <v>8395.0</v>
      </c>
      <c r="C117" s="32" t="s">
        <v>1660</v>
      </c>
      <c r="D117" s="94"/>
      <c r="E117" s="94"/>
      <c r="F117" s="94"/>
      <c r="G117" s="98"/>
      <c r="H117" s="8"/>
      <c r="I117" s="54"/>
      <c r="J117" s="482"/>
      <c r="K117" s="65"/>
      <c r="L117" s="65"/>
      <c r="M117" s="98"/>
      <c r="N117" s="293"/>
      <c r="O117" s="98"/>
      <c r="P117" s="66"/>
      <c r="Q117" s="33" t="s">
        <v>23</v>
      </c>
      <c r="R117" s="124" t="s">
        <v>24</v>
      </c>
      <c r="S117" s="7"/>
      <c r="T117" s="7"/>
      <c r="U117" s="7"/>
      <c r="V117" s="152"/>
      <c r="W117" s="41" t="s">
        <v>21</v>
      </c>
      <c r="X117" s="68">
        <v>0.7</v>
      </c>
      <c r="Y117" s="88"/>
      <c r="Z117" s="88"/>
      <c r="AA117" s="88"/>
      <c r="AB117" s="297"/>
      <c r="AC117" s="88"/>
      <c r="AD117" s="88"/>
      <c r="AE117" s="89"/>
      <c r="AF117" s="45">
        <f>ROUND(ROUND(ROUND(G104+K116,0)*P$8,0)*X117,0)</f>
        <v>215</v>
      </c>
      <c r="AG117" s="79"/>
    </row>
    <row r="118" ht="16.5" customHeight="1">
      <c r="A118" s="29">
        <v>63.0</v>
      </c>
      <c r="B118" s="30">
        <v>8396.0</v>
      </c>
      <c r="C118" s="32" t="s">
        <v>1661</v>
      </c>
      <c r="D118" s="94"/>
      <c r="E118" s="94"/>
      <c r="F118" s="94"/>
      <c r="G118" s="98"/>
      <c r="H118" s="8"/>
      <c r="I118" s="54"/>
      <c r="J118" s="482"/>
      <c r="K118" s="65"/>
      <c r="L118" s="65"/>
      <c r="M118" s="98"/>
      <c r="N118" s="293"/>
      <c r="O118" s="98"/>
      <c r="P118" s="66"/>
      <c r="Q118" s="481"/>
      <c r="R118" s="110"/>
      <c r="S118" s="22"/>
      <c r="T118" s="22"/>
      <c r="U118" s="22"/>
      <c r="V118" s="291"/>
      <c r="W118" s="56"/>
      <c r="X118" s="72"/>
      <c r="Y118" s="73" t="s">
        <v>20</v>
      </c>
      <c r="Z118" s="74" t="s">
        <v>21</v>
      </c>
      <c r="AA118" s="75">
        <v>0.85</v>
      </c>
      <c r="AB118" s="288"/>
      <c r="AC118" s="43"/>
      <c r="AD118" s="43"/>
      <c r="AE118" s="44"/>
      <c r="AF118" s="45">
        <f>ROUND(ROUND(ROUND(ROUND(G104+K116,0)*P$8,0)*X117,0)*AA118,0)</f>
        <v>183</v>
      </c>
      <c r="AG118" s="79"/>
    </row>
    <row r="119" ht="16.5" customHeight="1">
      <c r="A119" s="29">
        <v>63.0</v>
      </c>
      <c r="B119" s="30">
        <v>8397.0</v>
      </c>
      <c r="C119" s="32" t="s">
        <v>1662</v>
      </c>
      <c r="D119" s="94"/>
      <c r="E119" s="94"/>
      <c r="F119" s="94"/>
      <c r="G119" s="98"/>
      <c r="H119" s="8"/>
      <c r="I119" s="54"/>
      <c r="J119" s="482"/>
      <c r="K119" s="65"/>
      <c r="L119" s="65"/>
      <c r="M119" s="98"/>
      <c r="N119" s="293"/>
      <c r="O119" s="98"/>
      <c r="P119" s="66"/>
      <c r="Q119" s="481"/>
      <c r="R119" s="124" t="s">
        <v>27</v>
      </c>
      <c r="S119" s="7"/>
      <c r="T119" s="7"/>
      <c r="U119" s="7"/>
      <c r="V119" s="152"/>
      <c r="W119" s="41" t="s">
        <v>21</v>
      </c>
      <c r="X119" s="68">
        <v>0.5</v>
      </c>
      <c r="Y119" s="77"/>
      <c r="Z119" s="77"/>
      <c r="AA119" s="77"/>
      <c r="AB119" s="292"/>
      <c r="AC119" s="77"/>
      <c r="AD119" s="77"/>
      <c r="AE119" s="72"/>
      <c r="AF119" s="45">
        <f>ROUND(ROUND(ROUND(G104+K116,0)*P$8,0)*X119,0)</f>
        <v>154</v>
      </c>
      <c r="AG119" s="79"/>
    </row>
    <row r="120" ht="16.5" customHeight="1">
      <c r="A120" s="29">
        <v>63.0</v>
      </c>
      <c r="B120" s="30">
        <v>8398.0</v>
      </c>
      <c r="C120" s="32" t="s">
        <v>1663</v>
      </c>
      <c r="D120" s="94"/>
      <c r="E120" s="94"/>
      <c r="F120" s="94"/>
      <c r="G120" s="98"/>
      <c r="H120" s="8"/>
      <c r="I120" s="54"/>
      <c r="J120" s="69"/>
      <c r="K120" s="65"/>
      <c r="L120" s="65"/>
      <c r="M120" s="98"/>
      <c r="N120" s="293"/>
      <c r="O120" s="98"/>
      <c r="P120" s="66"/>
      <c r="Q120" s="483"/>
      <c r="R120" s="110"/>
      <c r="S120" s="22"/>
      <c r="T120" s="22"/>
      <c r="U120" s="22"/>
      <c r="V120" s="291"/>
      <c r="W120" s="56"/>
      <c r="X120" s="72"/>
      <c r="Y120" s="73" t="s">
        <v>20</v>
      </c>
      <c r="Z120" s="74" t="s">
        <v>21</v>
      </c>
      <c r="AA120" s="75">
        <v>0.85</v>
      </c>
      <c r="AB120" s="288"/>
      <c r="AC120" s="43"/>
      <c r="AD120" s="43"/>
      <c r="AE120" s="44"/>
      <c r="AF120" s="45">
        <f>ROUND(ROUND(ROUND(ROUND(G104+K116,0)*P$8,0)*X119,0)*AA120,0)</f>
        <v>131</v>
      </c>
      <c r="AG120" s="79"/>
    </row>
    <row r="121" ht="16.5" customHeight="1">
      <c r="A121" s="29">
        <v>63.0</v>
      </c>
      <c r="B121" s="30">
        <v>8399.0</v>
      </c>
      <c r="C121" s="32" t="s">
        <v>1664</v>
      </c>
      <c r="D121" s="94"/>
      <c r="E121" s="94"/>
      <c r="F121" s="94"/>
      <c r="G121" s="98"/>
      <c r="H121" s="8"/>
      <c r="I121" s="54"/>
      <c r="J121" s="69"/>
      <c r="K121" s="65"/>
      <c r="L121" s="65"/>
      <c r="M121" s="98"/>
      <c r="N121" s="293"/>
      <c r="O121" s="98"/>
      <c r="P121" s="66"/>
      <c r="Q121" s="96"/>
      <c r="R121" s="96"/>
      <c r="S121" s="7"/>
      <c r="T121" s="7"/>
      <c r="U121" s="7"/>
      <c r="V121" s="152"/>
      <c r="W121" s="41"/>
      <c r="X121" s="68"/>
      <c r="Y121" s="43"/>
      <c r="Z121" s="43"/>
      <c r="AA121" s="44"/>
      <c r="AB121" s="82" t="s">
        <v>30</v>
      </c>
      <c r="AC121" s="83">
        <v>5.0</v>
      </c>
      <c r="AD121" s="83"/>
      <c r="AE121" s="84" t="s">
        <v>31</v>
      </c>
      <c r="AF121" s="45">
        <f>ROUND(ROUND(ROUND(G104+K116,0)*P$8,0)-AC121,0)</f>
        <v>302</v>
      </c>
      <c r="AG121" s="79"/>
    </row>
    <row r="122" ht="16.5" customHeight="1">
      <c r="A122" s="29">
        <v>63.0</v>
      </c>
      <c r="B122" s="30">
        <v>8400.0</v>
      </c>
      <c r="C122" s="32" t="s">
        <v>1665</v>
      </c>
      <c r="D122" s="94"/>
      <c r="E122" s="94"/>
      <c r="F122" s="94"/>
      <c r="G122" s="98"/>
      <c r="H122" s="8"/>
      <c r="I122" s="54"/>
      <c r="J122" s="69"/>
      <c r="K122" s="65"/>
      <c r="L122" s="65"/>
      <c r="M122" s="98"/>
      <c r="N122" s="293"/>
      <c r="O122" s="98"/>
      <c r="P122" s="66"/>
      <c r="Q122" s="115"/>
      <c r="R122" s="115"/>
      <c r="S122" s="22"/>
      <c r="T122" s="22"/>
      <c r="U122" s="22"/>
      <c r="V122" s="291"/>
      <c r="W122" s="56"/>
      <c r="X122" s="72"/>
      <c r="Y122" s="59" t="s">
        <v>20</v>
      </c>
      <c r="Z122" s="41" t="s">
        <v>21</v>
      </c>
      <c r="AA122" s="86">
        <v>0.85</v>
      </c>
      <c r="AB122" s="482"/>
      <c r="AC122" s="83"/>
      <c r="AD122" s="83"/>
      <c r="AE122" s="84"/>
      <c r="AF122" s="45">
        <f>ROUND(ROUND(ROUND(ROUND(G104+K116,0)*P$8,0)*AA122,0)-AC121,0)</f>
        <v>256</v>
      </c>
      <c r="AG122" s="79"/>
    </row>
    <row r="123" ht="16.5" customHeight="1">
      <c r="A123" s="29">
        <v>63.0</v>
      </c>
      <c r="B123" s="30">
        <v>8401.0</v>
      </c>
      <c r="C123" s="32" t="s">
        <v>1666</v>
      </c>
      <c r="D123" s="94"/>
      <c r="E123" s="94"/>
      <c r="F123" s="94"/>
      <c r="G123" s="98"/>
      <c r="H123" s="8"/>
      <c r="I123" s="54"/>
      <c r="J123" s="69"/>
      <c r="K123" s="65"/>
      <c r="L123" s="65"/>
      <c r="M123" s="98"/>
      <c r="N123" s="293"/>
      <c r="O123" s="98"/>
      <c r="P123" s="66"/>
      <c r="Q123" s="33" t="s">
        <v>23</v>
      </c>
      <c r="R123" s="124" t="s">
        <v>24</v>
      </c>
      <c r="S123" s="7"/>
      <c r="T123" s="7"/>
      <c r="U123" s="7"/>
      <c r="V123" s="152"/>
      <c r="W123" s="41" t="s">
        <v>21</v>
      </c>
      <c r="X123" s="68">
        <v>0.7</v>
      </c>
      <c r="Y123" s="88"/>
      <c r="Z123" s="88"/>
      <c r="AA123" s="89"/>
      <c r="AB123" s="482"/>
      <c r="AC123" s="90"/>
      <c r="AD123" s="90"/>
      <c r="AE123" s="91"/>
      <c r="AF123" s="45">
        <f>ROUND(ROUND(ROUND(ROUND(G104+K116,0)*P$8,0)*X123,0)-AC121,0)</f>
        <v>210</v>
      </c>
      <c r="AG123" s="79"/>
    </row>
    <row r="124" ht="16.5" customHeight="1">
      <c r="A124" s="29">
        <v>63.0</v>
      </c>
      <c r="B124" s="30">
        <v>8402.0</v>
      </c>
      <c r="C124" s="32" t="s">
        <v>1667</v>
      </c>
      <c r="D124" s="94"/>
      <c r="E124" s="94"/>
      <c r="F124" s="94"/>
      <c r="G124" s="98"/>
      <c r="H124" s="8"/>
      <c r="I124" s="54"/>
      <c r="J124" s="69"/>
      <c r="K124" s="65"/>
      <c r="L124" s="65"/>
      <c r="M124" s="98"/>
      <c r="N124" s="293"/>
      <c r="O124" s="98"/>
      <c r="P124" s="66"/>
      <c r="Q124" s="481"/>
      <c r="R124" s="110"/>
      <c r="S124" s="22"/>
      <c r="T124" s="22"/>
      <c r="U124" s="22"/>
      <c r="V124" s="291"/>
      <c r="W124" s="56"/>
      <c r="X124" s="72"/>
      <c r="Y124" s="73" t="s">
        <v>20</v>
      </c>
      <c r="Z124" s="74" t="s">
        <v>21</v>
      </c>
      <c r="AA124" s="92">
        <v>0.85</v>
      </c>
      <c r="AB124" s="482"/>
      <c r="AC124" s="90"/>
      <c r="AD124" s="90"/>
      <c r="AE124" s="91"/>
      <c r="AF124" s="45">
        <f>ROUND(ROUND(ROUND(ROUND(ROUND(G104+K116,0)*P$8,0)*X123,0)*AA124,0)-AC121,0)</f>
        <v>178</v>
      </c>
      <c r="AG124" s="79"/>
    </row>
    <row r="125" ht="16.5" customHeight="1">
      <c r="A125" s="29">
        <v>63.0</v>
      </c>
      <c r="B125" s="30">
        <v>8403.0</v>
      </c>
      <c r="C125" s="32" t="s">
        <v>1668</v>
      </c>
      <c r="D125" s="94"/>
      <c r="E125" s="94"/>
      <c r="F125" s="94"/>
      <c r="G125" s="98"/>
      <c r="H125" s="8"/>
      <c r="I125" s="54"/>
      <c r="J125" s="69"/>
      <c r="K125" s="65"/>
      <c r="L125" s="65"/>
      <c r="M125" s="98"/>
      <c r="N125" s="293"/>
      <c r="O125" s="98"/>
      <c r="P125" s="66"/>
      <c r="Q125" s="481"/>
      <c r="R125" s="96" t="s">
        <v>27</v>
      </c>
      <c r="S125" s="7"/>
      <c r="T125" s="7"/>
      <c r="U125" s="7"/>
      <c r="V125" s="152"/>
      <c r="W125" s="41" t="s">
        <v>21</v>
      </c>
      <c r="X125" s="68">
        <v>0.5</v>
      </c>
      <c r="Y125" s="77"/>
      <c r="Z125" s="77"/>
      <c r="AA125" s="72"/>
      <c r="AB125" s="482"/>
      <c r="AC125" s="90"/>
      <c r="AD125" s="90"/>
      <c r="AE125" s="91"/>
      <c r="AF125" s="45">
        <f>ROUND(ROUND(ROUND(ROUND(G104+K116,0)*P$8,0)*X125,0)-AC121,0)</f>
        <v>149</v>
      </c>
      <c r="AG125" s="79"/>
    </row>
    <row r="126" ht="16.5" customHeight="1">
      <c r="A126" s="29">
        <v>63.0</v>
      </c>
      <c r="B126" s="30">
        <v>8404.0</v>
      </c>
      <c r="C126" s="32" t="s">
        <v>1669</v>
      </c>
      <c r="D126" s="94"/>
      <c r="E126" s="94"/>
      <c r="F126" s="107"/>
      <c r="G126" s="108"/>
      <c r="H126" s="22"/>
      <c r="I126" s="109"/>
      <c r="J126" s="69"/>
      <c r="K126" s="65"/>
      <c r="L126" s="65"/>
      <c r="M126" s="98"/>
      <c r="N126" s="293"/>
      <c r="O126" s="98"/>
      <c r="P126" s="66"/>
      <c r="Q126" s="483"/>
      <c r="R126" s="115"/>
      <c r="S126" s="22"/>
      <c r="T126" s="22"/>
      <c r="U126" s="22"/>
      <c r="V126" s="291"/>
      <c r="W126" s="56"/>
      <c r="X126" s="72"/>
      <c r="Y126" s="73" t="s">
        <v>20</v>
      </c>
      <c r="Z126" s="74" t="s">
        <v>21</v>
      </c>
      <c r="AA126" s="92">
        <v>0.85</v>
      </c>
      <c r="AB126" s="484"/>
      <c r="AC126" s="77"/>
      <c r="AD126" s="77"/>
      <c r="AE126" s="72"/>
      <c r="AF126" s="45">
        <f>ROUND(ROUND(ROUND(ROUND(ROUND(G104+K116,0)*P$8,0)*X125,0)*AA126,0)-AC121,0)</f>
        <v>126</v>
      </c>
      <c r="AG126" s="79"/>
    </row>
    <row r="127" ht="16.5" customHeight="1">
      <c r="A127" s="29">
        <v>63.0</v>
      </c>
      <c r="B127" s="30">
        <v>8481.0</v>
      </c>
      <c r="C127" s="32" t="s">
        <v>1670</v>
      </c>
      <c r="D127" s="94"/>
      <c r="E127" s="94"/>
      <c r="F127" s="102" t="s">
        <v>77</v>
      </c>
      <c r="G127" s="35"/>
      <c r="H127" s="35"/>
      <c r="I127" s="36"/>
      <c r="J127" s="168"/>
      <c r="K127" s="7"/>
      <c r="L127" s="38"/>
      <c r="M127" s="7"/>
      <c r="N127" s="52"/>
      <c r="O127" s="8"/>
      <c r="P127" s="54"/>
      <c r="Q127" s="287"/>
      <c r="R127" s="287"/>
      <c r="S127" s="7"/>
      <c r="T127" s="7"/>
      <c r="U127" s="7"/>
      <c r="V127" s="152"/>
      <c r="W127" s="41"/>
      <c r="X127" s="42"/>
      <c r="Y127" s="43"/>
      <c r="Z127" s="43"/>
      <c r="AA127" s="43"/>
      <c r="AB127" s="288"/>
      <c r="AC127" s="43"/>
      <c r="AD127" s="43"/>
      <c r="AE127" s="44"/>
      <c r="AF127" s="45">
        <f>ROUND(G128*P$8,0)</f>
        <v>228</v>
      </c>
      <c r="AG127" s="79"/>
    </row>
    <row r="128" ht="16.5" customHeight="1">
      <c r="A128" s="29">
        <v>63.0</v>
      </c>
      <c r="B128" s="30">
        <v>8482.0</v>
      </c>
      <c r="C128" s="32" t="s">
        <v>1671</v>
      </c>
      <c r="D128" s="94"/>
      <c r="E128" s="94"/>
      <c r="F128" s="482"/>
      <c r="G128" s="50">
        <f>'30放課後等デイ(基本１)'!G128</f>
        <v>326</v>
      </c>
      <c r="H128" s="8" t="s">
        <v>9</v>
      </c>
      <c r="I128" s="51"/>
      <c r="J128" s="94"/>
      <c r="K128" s="8"/>
      <c r="L128" s="53"/>
      <c r="M128" s="8"/>
      <c r="N128" s="52"/>
      <c r="O128" s="8"/>
      <c r="P128" s="54"/>
      <c r="Q128" s="290"/>
      <c r="R128" s="290"/>
      <c r="S128" s="22"/>
      <c r="T128" s="22"/>
      <c r="U128" s="22"/>
      <c r="V128" s="291"/>
      <c r="W128" s="56"/>
      <c r="X128" s="58"/>
      <c r="Y128" s="59" t="s">
        <v>20</v>
      </c>
      <c r="Z128" s="41" t="s">
        <v>21</v>
      </c>
      <c r="AA128" s="60">
        <v>0.85</v>
      </c>
      <c r="AB128" s="288"/>
      <c r="AC128" s="43"/>
      <c r="AD128" s="43"/>
      <c r="AE128" s="44"/>
      <c r="AF128" s="45">
        <f>ROUND(ROUND(G128*P$8,0)*AA128,0)</f>
        <v>194</v>
      </c>
      <c r="AG128" s="79"/>
    </row>
    <row r="129" ht="16.5" customHeight="1">
      <c r="A129" s="29">
        <v>63.0</v>
      </c>
      <c r="B129" s="30">
        <v>8483.0</v>
      </c>
      <c r="C129" s="32" t="s">
        <v>1672</v>
      </c>
      <c r="D129" s="94"/>
      <c r="E129" s="94"/>
      <c r="F129" s="482"/>
      <c r="G129" s="63"/>
      <c r="H129" s="63"/>
      <c r="I129" s="51"/>
      <c r="J129" s="69"/>
      <c r="K129" s="65"/>
      <c r="L129" s="65"/>
      <c r="M129" s="98"/>
      <c r="N129" s="293"/>
      <c r="O129" s="98"/>
      <c r="P129" s="66"/>
      <c r="Q129" s="33" t="s">
        <v>23</v>
      </c>
      <c r="R129" s="124" t="s">
        <v>24</v>
      </c>
      <c r="S129" s="7"/>
      <c r="T129" s="7"/>
      <c r="U129" s="7"/>
      <c r="V129" s="152"/>
      <c r="W129" s="41" t="s">
        <v>21</v>
      </c>
      <c r="X129" s="68">
        <v>0.7</v>
      </c>
      <c r="Y129" s="88"/>
      <c r="Z129" s="88"/>
      <c r="AA129" s="88"/>
      <c r="AB129" s="297"/>
      <c r="AC129" s="88"/>
      <c r="AD129" s="88"/>
      <c r="AE129" s="89"/>
      <c r="AF129" s="45">
        <f>ROUND(ROUND(G128*P$8,0)*X129,0)</f>
        <v>160</v>
      </c>
      <c r="AG129" s="79"/>
    </row>
    <row r="130" ht="16.5" customHeight="1">
      <c r="A130" s="29">
        <v>63.0</v>
      </c>
      <c r="B130" s="30">
        <v>8484.0</v>
      </c>
      <c r="C130" s="32" t="s">
        <v>1673</v>
      </c>
      <c r="D130" s="94"/>
      <c r="E130" s="94"/>
      <c r="F130" s="482"/>
      <c r="G130" s="63"/>
      <c r="H130" s="63"/>
      <c r="I130" s="51"/>
      <c r="J130" s="69"/>
      <c r="K130" s="65"/>
      <c r="L130" s="65"/>
      <c r="M130" s="98"/>
      <c r="N130" s="293"/>
      <c r="O130" s="98"/>
      <c r="P130" s="66"/>
      <c r="Q130" s="481"/>
      <c r="R130" s="110"/>
      <c r="S130" s="22"/>
      <c r="T130" s="22"/>
      <c r="U130" s="22"/>
      <c r="V130" s="291"/>
      <c r="W130" s="56"/>
      <c r="X130" s="72"/>
      <c r="Y130" s="73" t="s">
        <v>20</v>
      </c>
      <c r="Z130" s="74" t="s">
        <v>21</v>
      </c>
      <c r="AA130" s="75">
        <v>0.85</v>
      </c>
      <c r="AB130" s="288"/>
      <c r="AC130" s="43"/>
      <c r="AD130" s="43"/>
      <c r="AE130" s="44"/>
      <c r="AF130" s="45">
        <f>ROUND(ROUND(ROUND(G128*P$8,0)*X129,0)*AA130,0)</f>
        <v>136</v>
      </c>
      <c r="AG130" s="79"/>
    </row>
    <row r="131" ht="16.5" customHeight="1">
      <c r="A131" s="29">
        <v>63.0</v>
      </c>
      <c r="B131" s="30">
        <v>8485.0</v>
      </c>
      <c r="C131" s="32" t="s">
        <v>1674</v>
      </c>
      <c r="D131" s="94"/>
      <c r="E131" s="94"/>
      <c r="F131" s="482"/>
      <c r="G131" s="63"/>
      <c r="H131" s="63"/>
      <c r="I131" s="51"/>
      <c r="J131" s="69"/>
      <c r="K131" s="65"/>
      <c r="L131" s="65"/>
      <c r="M131" s="98"/>
      <c r="N131" s="293"/>
      <c r="O131" s="98"/>
      <c r="P131" s="66"/>
      <c r="Q131" s="481"/>
      <c r="R131" s="124" t="s">
        <v>27</v>
      </c>
      <c r="S131" s="7"/>
      <c r="T131" s="7"/>
      <c r="U131" s="7"/>
      <c r="V131" s="152"/>
      <c r="W131" s="41" t="s">
        <v>21</v>
      </c>
      <c r="X131" s="68">
        <v>0.5</v>
      </c>
      <c r="Y131" s="77"/>
      <c r="Z131" s="77"/>
      <c r="AA131" s="77"/>
      <c r="AB131" s="292"/>
      <c r="AC131" s="77"/>
      <c r="AD131" s="77"/>
      <c r="AE131" s="72"/>
      <c r="AF131" s="114">
        <f>ROUND(ROUND(G128*P$8,0)*X131,0)</f>
        <v>114</v>
      </c>
      <c r="AG131" s="79"/>
    </row>
    <row r="132" ht="16.5" customHeight="1">
      <c r="A132" s="29">
        <v>63.0</v>
      </c>
      <c r="B132" s="30">
        <v>8486.0</v>
      </c>
      <c r="C132" s="32" t="s">
        <v>1675</v>
      </c>
      <c r="D132" s="94"/>
      <c r="E132" s="94"/>
      <c r="F132" s="482"/>
      <c r="G132" s="63"/>
      <c r="H132" s="63"/>
      <c r="I132" s="51"/>
      <c r="J132" s="69"/>
      <c r="K132" s="65"/>
      <c r="L132" s="65"/>
      <c r="M132" s="98"/>
      <c r="N132" s="293"/>
      <c r="O132" s="98"/>
      <c r="P132" s="66"/>
      <c r="Q132" s="483"/>
      <c r="R132" s="110"/>
      <c r="S132" s="22"/>
      <c r="T132" s="22"/>
      <c r="U132" s="22"/>
      <c r="V132" s="291"/>
      <c r="W132" s="56"/>
      <c r="X132" s="72"/>
      <c r="Y132" s="73" t="s">
        <v>20</v>
      </c>
      <c r="Z132" s="74" t="s">
        <v>21</v>
      </c>
      <c r="AA132" s="75">
        <v>0.85</v>
      </c>
      <c r="AB132" s="288"/>
      <c r="AC132" s="43"/>
      <c r="AD132" s="43"/>
      <c r="AE132" s="44"/>
      <c r="AF132" s="114">
        <f>ROUND(ROUND(ROUND(G128*P$8,0)*X131,0)*AA132,0)</f>
        <v>97</v>
      </c>
      <c r="AG132" s="79"/>
    </row>
    <row r="133" ht="16.5" customHeight="1">
      <c r="A133" s="29">
        <v>63.0</v>
      </c>
      <c r="B133" s="30">
        <v>8487.0</v>
      </c>
      <c r="C133" s="32" t="s">
        <v>1676</v>
      </c>
      <c r="D133" s="94"/>
      <c r="E133" s="94"/>
      <c r="F133" s="482"/>
      <c r="G133" s="63"/>
      <c r="H133" s="63"/>
      <c r="I133" s="51"/>
      <c r="J133" s="69"/>
      <c r="K133" s="65"/>
      <c r="L133" s="65"/>
      <c r="M133" s="98"/>
      <c r="N133" s="293"/>
      <c r="O133" s="98"/>
      <c r="P133" s="66"/>
      <c r="Q133" s="96"/>
      <c r="R133" s="96"/>
      <c r="S133" s="7"/>
      <c r="T133" s="7"/>
      <c r="U133" s="7"/>
      <c r="V133" s="152"/>
      <c r="W133" s="41"/>
      <c r="X133" s="68"/>
      <c r="Y133" s="43"/>
      <c r="Z133" s="43"/>
      <c r="AA133" s="44"/>
      <c r="AB133" s="82" t="s">
        <v>30</v>
      </c>
      <c r="AC133" s="83">
        <v>5.0</v>
      </c>
      <c r="AD133" s="83"/>
      <c r="AE133" s="84" t="s">
        <v>31</v>
      </c>
      <c r="AF133" s="45">
        <f>ROUND(ROUND(G128*P$8,0)-AC133,0)</f>
        <v>223</v>
      </c>
      <c r="AG133" s="79"/>
    </row>
    <row r="134" ht="16.5" customHeight="1">
      <c r="A134" s="29">
        <v>63.0</v>
      </c>
      <c r="B134" s="30">
        <v>8488.0</v>
      </c>
      <c r="C134" s="32" t="s">
        <v>1677</v>
      </c>
      <c r="D134" s="94"/>
      <c r="E134" s="94"/>
      <c r="F134" s="482"/>
      <c r="G134" s="63"/>
      <c r="H134" s="63"/>
      <c r="I134" s="51"/>
      <c r="J134" s="69"/>
      <c r="K134" s="65"/>
      <c r="L134" s="65"/>
      <c r="M134" s="98"/>
      <c r="N134" s="293"/>
      <c r="O134" s="98"/>
      <c r="P134" s="66"/>
      <c r="Q134" s="115"/>
      <c r="R134" s="115"/>
      <c r="S134" s="22"/>
      <c r="T134" s="22"/>
      <c r="U134" s="22"/>
      <c r="V134" s="291"/>
      <c r="W134" s="56"/>
      <c r="X134" s="72"/>
      <c r="Y134" s="59" t="s">
        <v>20</v>
      </c>
      <c r="Z134" s="41" t="s">
        <v>21</v>
      </c>
      <c r="AA134" s="86">
        <v>0.85</v>
      </c>
      <c r="AB134" s="482"/>
      <c r="AC134" s="83"/>
      <c r="AD134" s="83"/>
      <c r="AE134" s="84"/>
      <c r="AF134" s="45">
        <f>ROUND(ROUND(ROUND(G128*P$8,0)*AA134,0)-AC133,0)</f>
        <v>189</v>
      </c>
      <c r="AG134" s="79"/>
    </row>
    <row r="135" ht="16.5" customHeight="1">
      <c r="A135" s="29">
        <v>63.0</v>
      </c>
      <c r="B135" s="30">
        <v>8489.0</v>
      </c>
      <c r="C135" s="32" t="s">
        <v>1678</v>
      </c>
      <c r="D135" s="94"/>
      <c r="E135" s="94"/>
      <c r="F135" s="76"/>
      <c r="G135" s="63"/>
      <c r="H135" s="63"/>
      <c r="I135" s="51"/>
      <c r="J135" s="69"/>
      <c r="K135" s="65"/>
      <c r="L135" s="65"/>
      <c r="M135" s="98"/>
      <c r="N135" s="293"/>
      <c r="O135" s="98"/>
      <c r="P135" s="66"/>
      <c r="Q135" s="33" t="s">
        <v>23</v>
      </c>
      <c r="R135" s="124" t="s">
        <v>24</v>
      </c>
      <c r="S135" s="7"/>
      <c r="T135" s="7"/>
      <c r="U135" s="7"/>
      <c r="V135" s="152"/>
      <c r="W135" s="41" t="s">
        <v>21</v>
      </c>
      <c r="X135" s="68">
        <v>0.7</v>
      </c>
      <c r="Y135" s="88"/>
      <c r="Z135" s="88"/>
      <c r="AA135" s="89"/>
      <c r="AB135" s="482"/>
      <c r="AC135" s="90"/>
      <c r="AD135" s="90"/>
      <c r="AE135" s="91"/>
      <c r="AF135" s="45">
        <f>ROUND(ROUND(ROUND(G128*P$8,0)*X135,0)-AC133,0)</f>
        <v>155</v>
      </c>
      <c r="AG135" s="79"/>
    </row>
    <row r="136" ht="16.5" customHeight="1">
      <c r="A136" s="29">
        <v>63.0</v>
      </c>
      <c r="B136" s="30">
        <v>8490.0</v>
      </c>
      <c r="C136" s="32" t="s">
        <v>1679</v>
      </c>
      <c r="D136" s="94"/>
      <c r="E136" s="94"/>
      <c r="F136" s="76"/>
      <c r="G136" s="63"/>
      <c r="H136" s="63"/>
      <c r="I136" s="51"/>
      <c r="J136" s="69"/>
      <c r="K136" s="65"/>
      <c r="L136" s="65"/>
      <c r="M136" s="98"/>
      <c r="N136" s="293"/>
      <c r="O136" s="98"/>
      <c r="P136" s="66"/>
      <c r="Q136" s="481"/>
      <c r="R136" s="110"/>
      <c r="S136" s="22"/>
      <c r="T136" s="22"/>
      <c r="U136" s="22"/>
      <c r="V136" s="291"/>
      <c r="W136" s="56"/>
      <c r="X136" s="72"/>
      <c r="Y136" s="73" t="s">
        <v>20</v>
      </c>
      <c r="Z136" s="74" t="s">
        <v>21</v>
      </c>
      <c r="AA136" s="92">
        <v>0.85</v>
      </c>
      <c r="AB136" s="482"/>
      <c r="AC136" s="90"/>
      <c r="AD136" s="90"/>
      <c r="AE136" s="91"/>
      <c r="AF136" s="45">
        <f>ROUND(ROUND(ROUND(ROUND(G128*P$8,0)*X135,0)*AA136,0)-AC133,0)</f>
        <v>131</v>
      </c>
      <c r="AG136" s="79"/>
    </row>
    <row r="137" ht="16.5" customHeight="1">
      <c r="A137" s="29">
        <v>63.0</v>
      </c>
      <c r="B137" s="30">
        <v>8491.0</v>
      </c>
      <c r="C137" s="32" t="s">
        <v>1680</v>
      </c>
      <c r="D137" s="94"/>
      <c r="E137" s="94"/>
      <c r="F137" s="76"/>
      <c r="G137" s="63"/>
      <c r="H137" s="63"/>
      <c r="I137" s="51"/>
      <c r="J137" s="69"/>
      <c r="K137" s="65"/>
      <c r="L137" s="65"/>
      <c r="M137" s="98"/>
      <c r="N137" s="293"/>
      <c r="O137" s="98"/>
      <c r="P137" s="66"/>
      <c r="Q137" s="481"/>
      <c r="R137" s="96" t="s">
        <v>27</v>
      </c>
      <c r="S137" s="7"/>
      <c r="T137" s="7"/>
      <c r="U137" s="7"/>
      <c r="V137" s="152"/>
      <c r="W137" s="41" t="s">
        <v>21</v>
      </c>
      <c r="X137" s="68">
        <v>0.5</v>
      </c>
      <c r="Y137" s="77"/>
      <c r="Z137" s="77"/>
      <c r="AA137" s="72"/>
      <c r="AB137" s="482"/>
      <c r="AC137" s="90"/>
      <c r="AD137" s="90"/>
      <c r="AE137" s="91"/>
      <c r="AF137" s="114">
        <f>ROUND(ROUND(ROUND(G128*P$8,0)*X137,0)-AC133,0)</f>
        <v>109</v>
      </c>
      <c r="AG137" s="79"/>
    </row>
    <row r="138" ht="16.5" customHeight="1">
      <c r="A138" s="29">
        <v>63.0</v>
      </c>
      <c r="B138" s="30">
        <v>8492.0</v>
      </c>
      <c r="C138" s="32" t="s">
        <v>1681</v>
      </c>
      <c r="D138" s="94"/>
      <c r="E138" s="94"/>
      <c r="F138" s="76"/>
      <c r="G138" s="63"/>
      <c r="H138" s="63"/>
      <c r="I138" s="51"/>
      <c r="J138" s="69"/>
      <c r="K138" s="65"/>
      <c r="L138" s="65"/>
      <c r="M138" s="98"/>
      <c r="N138" s="293"/>
      <c r="O138" s="98"/>
      <c r="P138" s="66"/>
      <c r="Q138" s="483"/>
      <c r="R138" s="115"/>
      <c r="S138" s="22"/>
      <c r="T138" s="22"/>
      <c r="U138" s="22"/>
      <c r="V138" s="291"/>
      <c r="W138" s="56"/>
      <c r="X138" s="72"/>
      <c r="Y138" s="73" t="s">
        <v>20</v>
      </c>
      <c r="Z138" s="74" t="s">
        <v>21</v>
      </c>
      <c r="AA138" s="92">
        <v>0.85</v>
      </c>
      <c r="AB138" s="484"/>
      <c r="AC138" s="77"/>
      <c r="AD138" s="77"/>
      <c r="AE138" s="72"/>
      <c r="AF138" s="114">
        <f>ROUND(ROUND(ROUND(ROUND(G128*P$8,0)*X137,0)*AA138,0)-AC133,0)</f>
        <v>92</v>
      </c>
      <c r="AG138" s="79"/>
    </row>
    <row r="139" ht="16.5" customHeight="1">
      <c r="A139" s="29">
        <v>63.0</v>
      </c>
      <c r="B139" s="30">
        <v>8493.0</v>
      </c>
      <c r="C139" s="32" t="s">
        <v>1682</v>
      </c>
      <c r="D139" s="94"/>
      <c r="E139" s="94"/>
      <c r="F139" s="94"/>
      <c r="G139" s="63"/>
      <c r="H139" s="63"/>
      <c r="I139" s="95"/>
      <c r="J139" s="82" t="s">
        <v>38</v>
      </c>
      <c r="K139" s="7"/>
      <c r="L139" s="38"/>
      <c r="M139" s="7"/>
      <c r="N139" s="52"/>
      <c r="O139" s="8"/>
      <c r="P139" s="54"/>
      <c r="Q139" s="287"/>
      <c r="R139" s="287"/>
      <c r="S139" s="7"/>
      <c r="T139" s="7"/>
      <c r="U139" s="7"/>
      <c r="V139" s="152"/>
      <c r="W139" s="41"/>
      <c r="X139" s="42"/>
      <c r="Y139" s="43"/>
      <c r="Z139" s="43"/>
      <c r="AA139" s="43"/>
      <c r="AB139" s="288"/>
      <c r="AC139" s="43"/>
      <c r="AD139" s="43"/>
      <c r="AE139" s="44"/>
      <c r="AF139" s="45">
        <f>ROUND(ROUND(G128+K140,0)*P$8,0)</f>
        <v>231</v>
      </c>
      <c r="AG139" s="79"/>
    </row>
    <row r="140" ht="16.5" customHeight="1">
      <c r="A140" s="29">
        <v>63.0</v>
      </c>
      <c r="B140" s="30">
        <v>8494.0</v>
      </c>
      <c r="C140" s="32" t="s">
        <v>1683</v>
      </c>
      <c r="D140" s="94"/>
      <c r="E140" s="94"/>
      <c r="F140" s="94"/>
      <c r="G140" s="113"/>
      <c r="H140" s="8"/>
      <c r="I140" s="95"/>
      <c r="J140" s="482"/>
      <c r="K140" s="8">
        <v>4.0</v>
      </c>
      <c r="L140" s="53" t="s">
        <v>40</v>
      </c>
      <c r="M140" s="8"/>
      <c r="N140" s="52"/>
      <c r="O140" s="8"/>
      <c r="P140" s="54"/>
      <c r="Q140" s="290"/>
      <c r="R140" s="290"/>
      <c r="S140" s="22"/>
      <c r="T140" s="22"/>
      <c r="U140" s="22"/>
      <c r="V140" s="291"/>
      <c r="W140" s="56"/>
      <c r="X140" s="58"/>
      <c r="Y140" s="59" t="s">
        <v>20</v>
      </c>
      <c r="Z140" s="41" t="s">
        <v>21</v>
      </c>
      <c r="AA140" s="60">
        <v>0.85</v>
      </c>
      <c r="AB140" s="288"/>
      <c r="AC140" s="43"/>
      <c r="AD140" s="43"/>
      <c r="AE140" s="44"/>
      <c r="AF140" s="114">
        <f>ROUND(ROUND(ROUND(G128+K140,0)*P$8,0)*AA140,0)</f>
        <v>196</v>
      </c>
      <c r="AG140" s="79"/>
    </row>
    <row r="141" ht="16.5" customHeight="1">
      <c r="A141" s="29">
        <v>63.0</v>
      </c>
      <c r="B141" s="30">
        <v>8495.0</v>
      </c>
      <c r="C141" s="32" t="s">
        <v>1684</v>
      </c>
      <c r="D141" s="94"/>
      <c r="E141" s="94"/>
      <c r="F141" s="94"/>
      <c r="G141" s="98"/>
      <c r="H141" s="8"/>
      <c r="I141" s="54"/>
      <c r="J141" s="482"/>
      <c r="K141" s="65"/>
      <c r="L141" s="65"/>
      <c r="M141" s="98"/>
      <c r="N141" s="293"/>
      <c r="O141" s="98"/>
      <c r="P141" s="66"/>
      <c r="Q141" s="33" t="s">
        <v>23</v>
      </c>
      <c r="R141" s="124" t="s">
        <v>24</v>
      </c>
      <c r="S141" s="7"/>
      <c r="T141" s="7"/>
      <c r="U141" s="7"/>
      <c r="V141" s="152"/>
      <c r="W141" s="41" t="s">
        <v>21</v>
      </c>
      <c r="X141" s="68">
        <v>0.7</v>
      </c>
      <c r="Y141" s="88"/>
      <c r="Z141" s="88"/>
      <c r="AA141" s="88"/>
      <c r="AB141" s="297"/>
      <c r="AC141" s="88"/>
      <c r="AD141" s="88"/>
      <c r="AE141" s="89"/>
      <c r="AF141" s="45">
        <f>ROUND(ROUND(ROUND(G128+K140,0)*P$8,0)*X141,0)</f>
        <v>162</v>
      </c>
      <c r="AG141" s="79"/>
    </row>
    <row r="142" ht="16.5" customHeight="1">
      <c r="A142" s="29">
        <v>63.0</v>
      </c>
      <c r="B142" s="30">
        <v>8496.0</v>
      </c>
      <c r="C142" s="32" t="s">
        <v>1685</v>
      </c>
      <c r="D142" s="94"/>
      <c r="E142" s="94"/>
      <c r="F142" s="94"/>
      <c r="G142" s="98"/>
      <c r="H142" s="8"/>
      <c r="I142" s="54"/>
      <c r="J142" s="482"/>
      <c r="K142" s="65"/>
      <c r="L142" s="65"/>
      <c r="M142" s="98"/>
      <c r="N142" s="293"/>
      <c r="O142" s="98"/>
      <c r="P142" s="66"/>
      <c r="Q142" s="481"/>
      <c r="R142" s="110"/>
      <c r="S142" s="22"/>
      <c r="T142" s="22"/>
      <c r="U142" s="22"/>
      <c r="V142" s="291"/>
      <c r="W142" s="56"/>
      <c r="X142" s="72"/>
      <c r="Y142" s="73" t="s">
        <v>20</v>
      </c>
      <c r="Z142" s="74" t="s">
        <v>21</v>
      </c>
      <c r="AA142" s="75">
        <v>0.85</v>
      </c>
      <c r="AB142" s="288"/>
      <c r="AC142" s="43"/>
      <c r="AD142" s="43"/>
      <c r="AE142" s="44"/>
      <c r="AF142" s="45">
        <f>ROUND(ROUND(ROUND(ROUND(G128+K140,0)*P$8,0)*X141,0)*AA142,0)</f>
        <v>138</v>
      </c>
      <c r="AG142" s="79"/>
    </row>
    <row r="143" ht="16.5" customHeight="1">
      <c r="A143" s="29">
        <v>63.0</v>
      </c>
      <c r="B143" s="30">
        <v>8497.0</v>
      </c>
      <c r="C143" s="32" t="s">
        <v>1686</v>
      </c>
      <c r="D143" s="94"/>
      <c r="E143" s="94"/>
      <c r="F143" s="94"/>
      <c r="G143" s="98"/>
      <c r="H143" s="8"/>
      <c r="I143" s="54"/>
      <c r="J143" s="482"/>
      <c r="K143" s="65"/>
      <c r="L143" s="65"/>
      <c r="M143" s="98"/>
      <c r="N143" s="293"/>
      <c r="O143" s="98"/>
      <c r="P143" s="66"/>
      <c r="Q143" s="481"/>
      <c r="R143" s="124" t="s">
        <v>27</v>
      </c>
      <c r="S143" s="7"/>
      <c r="T143" s="7"/>
      <c r="U143" s="7"/>
      <c r="V143" s="152"/>
      <c r="W143" s="41" t="s">
        <v>21</v>
      </c>
      <c r="X143" s="68">
        <v>0.5</v>
      </c>
      <c r="Y143" s="77"/>
      <c r="Z143" s="77"/>
      <c r="AA143" s="77"/>
      <c r="AB143" s="292"/>
      <c r="AC143" s="77"/>
      <c r="AD143" s="77"/>
      <c r="AE143" s="72"/>
      <c r="AF143" s="45">
        <f>ROUND(ROUND(ROUND(G128+K140,0)*P$8,0)*X143,0)</f>
        <v>116</v>
      </c>
      <c r="AG143" s="79"/>
    </row>
    <row r="144" ht="16.5" customHeight="1">
      <c r="A144" s="29">
        <v>63.0</v>
      </c>
      <c r="B144" s="30">
        <v>8498.0</v>
      </c>
      <c r="C144" s="32" t="s">
        <v>1687</v>
      </c>
      <c r="D144" s="94"/>
      <c r="E144" s="94"/>
      <c r="F144" s="94"/>
      <c r="G144" s="98"/>
      <c r="H144" s="8"/>
      <c r="I144" s="54"/>
      <c r="J144" s="482"/>
      <c r="K144" s="65"/>
      <c r="L144" s="65"/>
      <c r="M144" s="98"/>
      <c r="N144" s="293"/>
      <c r="O144" s="98"/>
      <c r="P144" s="66"/>
      <c r="Q144" s="483"/>
      <c r="R144" s="110"/>
      <c r="S144" s="22"/>
      <c r="T144" s="22"/>
      <c r="U144" s="22"/>
      <c r="V144" s="291"/>
      <c r="W144" s="56"/>
      <c r="X144" s="72"/>
      <c r="Y144" s="73" t="s">
        <v>20</v>
      </c>
      <c r="Z144" s="74" t="s">
        <v>21</v>
      </c>
      <c r="AA144" s="75">
        <v>0.85</v>
      </c>
      <c r="AB144" s="288"/>
      <c r="AC144" s="43"/>
      <c r="AD144" s="43"/>
      <c r="AE144" s="44"/>
      <c r="AF144" s="45">
        <f>ROUND(ROUND(ROUND(ROUND(G128+K140,0)*P$8,0)*X143,0)*AA144,0)</f>
        <v>99</v>
      </c>
      <c r="AG144" s="79"/>
    </row>
    <row r="145" ht="16.5" customHeight="1">
      <c r="A145" s="29">
        <v>63.0</v>
      </c>
      <c r="B145" s="30">
        <v>8499.0</v>
      </c>
      <c r="C145" s="32" t="s">
        <v>1688</v>
      </c>
      <c r="D145" s="94"/>
      <c r="E145" s="94"/>
      <c r="F145" s="94"/>
      <c r="G145" s="98"/>
      <c r="H145" s="8"/>
      <c r="I145" s="54"/>
      <c r="J145" s="69"/>
      <c r="K145" s="65"/>
      <c r="L145" s="65"/>
      <c r="M145" s="98"/>
      <c r="N145" s="293"/>
      <c r="O145" s="98"/>
      <c r="P145" s="66"/>
      <c r="Q145" s="96"/>
      <c r="R145" s="96"/>
      <c r="S145" s="7"/>
      <c r="T145" s="7"/>
      <c r="U145" s="7"/>
      <c r="V145" s="152"/>
      <c r="W145" s="41"/>
      <c r="X145" s="68"/>
      <c r="Y145" s="43"/>
      <c r="Z145" s="43"/>
      <c r="AA145" s="44"/>
      <c r="AB145" s="82" t="s">
        <v>30</v>
      </c>
      <c r="AC145" s="83">
        <v>5.0</v>
      </c>
      <c r="AD145" s="83"/>
      <c r="AE145" s="84" t="s">
        <v>31</v>
      </c>
      <c r="AF145" s="45">
        <f>ROUND(ROUND(ROUND(G128+K140,0)*P$8,0)-AC145,0)</f>
        <v>226</v>
      </c>
      <c r="AG145" s="79"/>
    </row>
    <row r="146" ht="16.5" customHeight="1">
      <c r="A146" s="29">
        <v>63.0</v>
      </c>
      <c r="B146" s="30">
        <v>8500.0</v>
      </c>
      <c r="C146" s="32" t="s">
        <v>1689</v>
      </c>
      <c r="D146" s="94"/>
      <c r="E146" s="94"/>
      <c r="F146" s="94"/>
      <c r="G146" s="98"/>
      <c r="H146" s="8"/>
      <c r="I146" s="54"/>
      <c r="J146" s="69"/>
      <c r="K146" s="65"/>
      <c r="L146" s="65"/>
      <c r="M146" s="98"/>
      <c r="N146" s="293"/>
      <c r="O146" s="98"/>
      <c r="P146" s="66"/>
      <c r="Q146" s="115"/>
      <c r="R146" s="115"/>
      <c r="S146" s="22"/>
      <c r="T146" s="22"/>
      <c r="U146" s="22"/>
      <c r="V146" s="291"/>
      <c r="W146" s="56"/>
      <c r="X146" s="72"/>
      <c r="Y146" s="59" t="s">
        <v>20</v>
      </c>
      <c r="Z146" s="41" t="s">
        <v>21</v>
      </c>
      <c r="AA146" s="86">
        <v>0.85</v>
      </c>
      <c r="AB146" s="482"/>
      <c r="AC146" s="83"/>
      <c r="AD146" s="83"/>
      <c r="AE146" s="84"/>
      <c r="AF146" s="114">
        <f>ROUND(ROUND(ROUND(ROUND(G128+K140,0)*P$8,0)*AA146,0)-AC145,0)</f>
        <v>191</v>
      </c>
      <c r="AG146" s="79"/>
    </row>
    <row r="147" ht="16.5" customHeight="1">
      <c r="A147" s="29">
        <v>63.0</v>
      </c>
      <c r="B147" s="30">
        <v>8501.0</v>
      </c>
      <c r="C147" s="32" t="s">
        <v>1690</v>
      </c>
      <c r="D147" s="94"/>
      <c r="E147" s="94"/>
      <c r="F147" s="94"/>
      <c r="G147" s="98"/>
      <c r="H147" s="8"/>
      <c r="I147" s="54"/>
      <c r="J147" s="69"/>
      <c r="K147" s="65"/>
      <c r="L147" s="65"/>
      <c r="M147" s="98"/>
      <c r="N147" s="293"/>
      <c r="O147" s="98"/>
      <c r="P147" s="66"/>
      <c r="Q147" s="33" t="s">
        <v>23</v>
      </c>
      <c r="R147" s="124" t="s">
        <v>24</v>
      </c>
      <c r="S147" s="7"/>
      <c r="T147" s="7"/>
      <c r="U147" s="7"/>
      <c r="V147" s="152"/>
      <c r="W147" s="41" t="s">
        <v>21</v>
      </c>
      <c r="X147" s="68">
        <v>0.7</v>
      </c>
      <c r="Y147" s="88"/>
      <c r="Z147" s="88"/>
      <c r="AA147" s="89"/>
      <c r="AB147" s="482"/>
      <c r="AC147" s="90"/>
      <c r="AD147" s="90"/>
      <c r="AE147" s="91"/>
      <c r="AF147" s="45">
        <f>ROUND(ROUND(ROUND(ROUND(G128+K140,0)*P$8,0)*X147,0)-AC145,0)</f>
        <v>157</v>
      </c>
      <c r="AG147" s="79"/>
    </row>
    <row r="148" ht="16.5" customHeight="1">
      <c r="A148" s="29">
        <v>63.0</v>
      </c>
      <c r="B148" s="30">
        <v>8502.0</v>
      </c>
      <c r="C148" s="32" t="s">
        <v>1691</v>
      </c>
      <c r="D148" s="94"/>
      <c r="E148" s="94"/>
      <c r="F148" s="94"/>
      <c r="G148" s="98"/>
      <c r="H148" s="8"/>
      <c r="I148" s="54"/>
      <c r="J148" s="69"/>
      <c r="K148" s="65"/>
      <c r="L148" s="65"/>
      <c r="M148" s="98"/>
      <c r="N148" s="293"/>
      <c r="O148" s="98"/>
      <c r="P148" s="66"/>
      <c r="Q148" s="481"/>
      <c r="R148" s="110"/>
      <c r="S148" s="22"/>
      <c r="T148" s="22"/>
      <c r="U148" s="22"/>
      <c r="V148" s="291"/>
      <c r="W148" s="56"/>
      <c r="X148" s="72"/>
      <c r="Y148" s="73" t="s">
        <v>20</v>
      </c>
      <c r="Z148" s="74" t="s">
        <v>21</v>
      </c>
      <c r="AA148" s="92">
        <v>0.85</v>
      </c>
      <c r="AB148" s="482"/>
      <c r="AC148" s="90"/>
      <c r="AD148" s="90"/>
      <c r="AE148" s="91"/>
      <c r="AF148" s="45">
        <f>ROUND(ROUND(ROUND(ROUND(ROUND(G128+K140,0)*P$8,0)*X147,0)*AA148,0)-AC145,0)</f>
        <v>133</v>
      </c>
      <c r="AG148" s="79"/>
    </row>
    <row r="149" ht="16.5" customHeight="1">
      <c r="A149" s="29">
        <v>63.0</v>
      </c>
      <c r="B149" s="30">
        <v>8503.0</v>
      </c>
      <c r="C149" s="32" t="s">
        <v>1692</v>
      </c>
      <c r="D149" s="94"/>
      <c r="E149" s="105"/>
      <c r="F149" s="94"/>
      <c r="G149" s="98"/>
      <c r="H149" s="8"/>
      <c r="I149" s="54"/>
      <c r="J149" s="69"/>
      <c r="K149" s="65"/>
      <c r="L149" s="65"/>
      <c r="M149" s="98"/>
      <c r="N149" s="293"/>
      <c r="O149" s="98"/>
      <c r="P149" s="66"/>
      <c r="Q149" s="481"/>
      <c r="R149" s="96" t="s">
        <v>27</v>
      </c>
      <c r="S149" s="7"/>
      <c r="T149" s="7"/>
      <c r="U149" s="7"/>
      <c r="V149" s="152"/>
      <c r="W149" s="41" t="s">
        <v>21</v>
      </c>
      <c r="X149" s="68">
        <v>0.5</v>
      </c>
      <c r="Y149" s="77"/>
      <c r="Z149" s="77"/>
      <c r="AA149" s="72"/>
      <c r="AB149" s="482"/>
      <c r="AC149" s="90"/>
      <c r="AD149" s="90"/>
      <c r="AE149" s="91"/>
      <c r="AF149" s="45">
        <f>ROUND(ROUND(ROUND(ROUND(G128+K140,0)*P$8,0)*X149,0)-AC145,0)</f>
        <v>111</v>
      </c>
      <c r="AG149" s="79"/>
    </row>
    <row r="150" ht="16.5" customHeight="1">
      <c r="A150" s="29">
        <v>63.0</v>
      </c>
      <c r="B150" s="30">
        <v>8504.0</v>
      </c>
      <c r="C150" s="32" t="s">
        <v>1693</v>
      </c>
      <c r="D150" s="94"/>
      <c r="E150" s="106"/>
      <c r="F150" s="94"/>
      <c r="G150" s="98"/>
      <c r="H150" s="8"/>
      <c r="I150" s="54"/>
      <c r="J150" s="69"/>
      <c r="K150" s="65"/>
      <c r="L150" s="65"/>
      <c r="M150" s="98"/>
      <c r="N150" s="293"/>
      <c r="O150" s="98"/>
      <c r="P150" s="66"/>
      <c r="Q150" s="483"/>
      <c r="R150" s="115"/>
      <c r="S150" s="22"/>
      <c r="T150" s="22"/>
      <c r="U150" s="22"/>
      <c r="V150" s="291"/>
      <c r="W150" s="56"/>
      <c r="X150" s="72"/>
      <c r="Y150" s="73" t="s">
        <v>20</v>
      </c>
      <c r="Z150" s="74" t="s">
        <v>21</v>
      </c>
      <c r="AA150" s="92">
        <v>0.85</v>
      </c>
      <c r="AB150" s="484"/>
      <c r="AC150" s="77"/>
      <c r="AD150" s="77"/>
      <c r="AE150" s="72"/>
      <c r="AF150" s="45">
        <f>ROUND(ROUND(ROUND(ROUND(ROUND(G128+K140,0)*P$8,0)*X149,0)*AA150,0)-AC145,0)</f>
        <v>94</v>
      </c>
      <c r="AG150" s="79"/>
    </row>
    <row r="151" ht="16.5" customHeight="1">
      <c r="A151" s="29">
        <v>63.0</v>
      </c>
      <c r="B151" s="30">
        <v>8511.0</v>
      </c>
      <c r="C151" s="32" t="s">
        <v>1694</v>
      </c>
      <c r="D151" s="112"/>
      <c r="E151" s="69" t="s">
        <v>176</v>
      </c>
      <c r="F151" s="102" t="s">
        <v>103</v>
      </c>
      <c r="G151" s="35"/>
      <c r="H151" s="35"/>
      <c r="I151" s="36"/>
      <c r="J151" s="168"/>
      <c r="K151" s="7"/>
      <c r="L151" s="38"/>
      <c r="M151" s="7"/>
      <c r="N151" s="52"/>
      <c r="O151" s="8"/>
      <c r="P151" s="54"/>
      <c r="Q151" s="287"/>
      <c r="R151" s="287"/>
      <c r="S151" s="7"/>
      <c r="T151" s="7"/>
      <c r="U151" s="7"/>
      <c r="V151" s="152"/>
      <c r="W151" s="41"/>
      <c r="X151" s="42"/>
      <c r="Y151" s="43"/>
      <c r="Z151" s="43"/>
      <c r="AA151" s="43"/>
      <c r="AB151" s="288"/>
      <c r="AC151" s="43"/>
      <c r="AD151" s="43"/>
      <c r="AE151" s="44"/>
      <c r="AF151" s="45">
        <f>ROUND(G152*P$8,0)</f>
        <v>428</v>
      </c>
      <c r="AG151" s="79"/>
    </row>
    <row r="152" ht="16.5" customHeight="1">
      <c r="A152" s="29">
        <v>63.0</v>
      </c>
      <c r="B152" s="30">
        <v>8512.0</v>
      </c>
      <c r="C152" s="32" t="s">
        <v>1695</v>
      </c>
      <c r="D152" s="69"/>
      <c r="E152" s="69"/>
      <c r="F152" s="482"/>
      <c r="G152" s="50">
        <f>'30放課後等デイ(基本１)'!G152</f>
        <v>612</v>
      </c>
      <c r="H152" s="8" t="s">
        <v>9</v>
      </c>
      <c r="I152" s="51"/>
      <c r="J152" s="94"/>
      <c r="K152" s="8"/>
      <c r="L152" s="53"/>
      <c r="M152" s="8"/>
      <c r="N152" s="52"/>
      <c r="O152" s="8"/>
      <c r="P152" s="54"/>
      <c r="Q152" s="290"/>
      <c r="R152" s="290"/>
      <c r="S152" s="22"/>
      <c r="T152" s="22"/>
      <c r="U152" s="22"/>
      <c r="V152" s="291"/>
      <c r="W152" s="56"/>
      <c r="X152" s="58"/>
      <c r="Y152" s="59" t="s">
        <v>20</v>
      </c>
      <c r="Z152" s="41" t="s">
        <v>21</v>
      </c>
      <c r="AA152" s="60">
        <v>0.85</v>
      </c>
      <c r="AB152" s="288"/>
      <c r="AC152" s="43"/>
      <c r="AD152" s="43"/>
      <c r="AE152" s="44"/>
      <c r="AF152" s="45">
        <f>ROUND(ROUND(G152*P$8,0)*AA152,0)</f>
        <v>364</v>
      </c>
      <c r="AG152" s="79"/>
    </row>
    <row r="153" ht="16.5" customHeight="1">
      <c r="A153" s="29">
        <v>63.0</v>
      </c>
      <c r="B153" s="30">
        <v>8513.0</v>
      </c>
      <c r="C153" s="32" t="s">
        <v>1696</v>
      </c>
      <c r="D153" s="69"/>
      <c r="E153" s="69"/>
      <c r="F153" s="482"/>
      <c r="G153" s="63"/>
      <c r="H153" s="63"/>
      <c r="I153" s="51"/>
      <c r="J153" s="69"/>
      <c r="K153" s="65"/>
      <c r="L153" s="65"/>
      <c r="M153" s="98"/>
      <c r="N153" s="293"/>
      <c r="O153" s="98"/>
      <c r="P153" s="66"/>
      <c r="Q153" s="33" t="s">
        <v>23</v>
      </c>
      <c r="R153" s="124" t="s">
        <v>24</v>
      </c>
      <c r="S153" s="7"/>
      <c r="T153" s="7"/>
      <c r="U153" s="7"/>
      <c r="V153" s="152"/>
      <c r="W153" s="41" t="s">
        <v>21</v>
      </c>
      <c r="X153" s="68">
        <v>0.7</v>
      </c>
      <c r="Y153" s="88"/>
      <c r="Z153" s="88"/>
      <c r="AA153" s="88"/>
      <c r="AB153" s="297"/>
      <c r="AC153" s="88"/>
      <c r="AD153" s="88"/>
      <c r="AE153" s="89"/>
      <c r="AF153" s="45">
        <f>ROUND(ROUND(G152*P$8,0)*X153,0)</f>
        <v>300</v>
      </c>
      <c r="AG153" s="79"/>
    </row>
    <row r="154" ht="16.5" customHeight="1">
      <c r="A154" s="29">
        <v>63.0</v>
      </c>
      <c r="B154" s="30">
        <v>8514.0</v>
      </c>
      <c r="C154" s="32" t="s">
        <v>1697</v>
      </c>
      <c r="D154" s="69"/>
      <c r="E154" s="69"/>
      <c r="F154" s="482"/>
      <c r="G154" s="63"/>
      <c r="H154" s="63"/>
      <c r="I154" s="51"/>
      <c r="J154" s="69"/>
      <c r="K154" s="65"/>
      <c r="L154" s="65"/>
      <c r="M154" s="98"/>
      <c r="N154" s="293"/>
      <c r="O154" s="98"/>
      <c r="P154" s="66"/>
      <c r="Q154" s="481"/>
      <c r="R154" s="110"/>
      <c r="S154" s="22"/>
      <c r="T154" s="22"/>
      <c r="U154" s="22"/>
      <c r="V154" s="291"/>
      <c r="W154" s="56"/>
      <c r="X154" s="72"/>
      <c r="Y154" s="73" t="s">
        <v>20</v>
      </c>
      <c r="Z154" s="74" t="s">
        <v>21</v>
      </c>
      <c r="AA154" s="75">
        <v>0.85</v>
      </c>
      <c r="AB154" s="288"/>
      <c r="AC154" s="43"/>
      <c r="AD154" s="43"/>
      <c r="AE154" s="44"/>
      <c r="AF154" s="45">
        <f>ROUND(ROUND(ROUND(G152*P$8,0)*X153,0)*AA154,0)</f>
        <v>255</v>
      </c>
      <c r="AG154" s="79"/>
    </row>
    <row r="155" ht="16.5" customHeight="1">
      <c r="A155" s="29">
        <v>63.0</v>
      </c>
      <c r="B155" s="30">
        <v>8515.0</v>
      </c>
      <c r="C155" s="32" t="s">
        <v>1698</v>
      </c>
      <c r="D155" s="69"/>
      <c r="E155" s="69"/>
      <c r="F155" s="482"/>
      <c r="G155" s="63"/>
      <c r="H155" s="63"/>
      <c r="I155" s="51"/>
      <c r="J155" s="69"/>
      <c r="K155" s="65"/>
      <c r="L155" s="65"/>
      <c r="M155" s="98"/>
      <c r="N155" s="293"/>
      <c r="O155" s="98"/>
      <c r="P155" s="66"/>
      <c r="Q155" s="481"/>
      <c r="R155" s="124" t="s">
        <v>27</v>
      </c>
      <c r="S155" s="7"/>
      <c r="T155" s="7"/>
      <c r="U155" s="7"/>
      <c r="V155" s="152"/>
      <c r="W155" s="41" t="s">
        <v>21</v>
      </c>
      <c r="X155" s="68">
        <v>0.5</v>
      </c>
      <c r="Y155" s="77"/>
      <c r="Z155" s="77"/>
      <c r="AA155" s="77"/>
      <c r="AB155" s="292"/>
      <c r="AC155" s="77"/>
      <c r="AD155" s="77"/>
      <c r="AE155" s="72"/>
      <c r="AF155" s="45">
        <f>ROUND(ROUND(G152*P$8,0)*X155,0)</f>
        <v>214</v>
      </c>
      <c r="AG155" s="79"/>
    </row>
    <row r="156" ht="16.5" customHeight="1">
      <c r="A156" s="29">
        <v>63.0</v>
      </c>
      <c r="B156" s="30">
        <v>8516.0</v>
      </c>
      <c r="C156" s="32" t="s">
        <v>1699</v>
      </c>
      <c r="D156" s="69"/>
      <c r="E156" s="69"/>
      <c r="F156" s="76"/>
      <c r="G156" s="63"/>
      <c r="H156" s="63"/>
      <c r="I156" s="51"/>
      <c r="J156" s="69"/>
      <c r="K156" s="65"/>
      <c r="L156" s="65"/>
      <c r="M156" s="98"/>
      <c r="N156" s="293"/>
      <c r="O156" s="98"/>
      <c r="P156" s="66"/>
      <c r="Q156" s="483"/>
      <c r="R156" s="110"/>
      <c r="S156" s="22"/>
      <c r="T156" s="22"/>
      <c r="U156" s="22"/>
      <c r="V156" s="291"/>
      <c r="W156" s="56"/>
      <c r="X156" s="72"/>
      <c r="Y156" s="73" t="s">
        <v>20</v>
      </c>
      <c r="Z156" s="74" t="s">
        <v>21</v>
      </c>
      <c r="AA156" s="75">
        <v>0.85</v>
      </c>
      <c r="AB156" s="288"/>
      <c r="AC156" s="43"/>
      <c r="AD156" s="43"/>
      <c r="AE156" s="44"/>
      <c r="AF156" s="45">
        <f>ROUND(ROUND(ROUND(G152*P$8,0)*X155,0)*AA156,0)</f>
        <v>182</v>
      </c>
      <c r="AG156" s="79"/>
    </row>
    <row r="157" ht="16.5" customHeight="1">
      <c r="A157" s="29">
        <v>63.0</v>
      </c>
      <c r="B157" s="30">
        <v>8517.0</v>
      </c>
      <c r="C157" s="32" t="s">
        <v>1700</v>
      </c>
      <c r="D157" s="69"/>
      <c r="E157" s="69"/>
      <c r="F157" s="76"/>
      <c r="G157" s="63"/>
      <c r="H157" s="63"/>
      <c r="I157" s="51"/>
      <c r="J157" s="69"/>
      <c r="K157" s="65"/>
      <c r="L157" s="65"/>
      <c r="M157" s="98"/>
      <c r="N157" s="293"/>
      <c r="O157" s="98"/>
      <c r="P157" s="66"/>
      <c r="Q157" s="96"/>
      <c r="R157" s="96"/>
      <c r="S157" s="7"/>
      <c r="T157" s="7"/>
      <c r="U157" s="7"/>
      <c r="V157" s="152"/>
      <c r="W157" s="41"/>
      <c r="X157" s="68"/>
      <c r="Y157" s="43"/>
      <c r="Z157" s="43"/>
      <c r="AA157" s="44"/>
      <c r="AB157" s="82" t="s">
        <v>30</v>
      </c>
      <c r="AC157" s="83">
        <v>5.0</v>
      </c>
      <c r="AD157" s="83"/>
      <c r="AE157" s="84" t="s">
        <v>31</v>
      </c>
      <c r="AF157" s="45">
        <f>ROUND(ROUND(G152*P$8,0)-AC157,0)</f>
        <v>423</v>
      </c>
      <c r="AG157" s="79"/>
    </row>
    <row r="158" ht="16.5" customHeight="1">
      <c r="A158" s="29">
        <v>63.0</v>
      </c>
      <c r="B158" s="30">
        <v>8518.0</v>
      </c>
      <c r="C158" s="32" t="s">
        <v>1701</v>
      </c>
      <c r="D158" s="69"/>
      <c r="E158" s="69"/>
      <c r="F158" s="76"/>
      <c r="G158" s="63"/>
      <c r="H158" s="63"/>
      <c r="I158" s="51"/>
      <c r="J158" s="69"/>
      <c r="K158" s="65"/>
      <c r="L158" s="65"/>
      <c r="M158" s="98"/>
      <c r="N158" s="293"/>
      <c r="O158" s="98"/>
      <c r="P158" s="66"/>
      <c r="Q158" s="115"/>
      <c r="R158" s="115"/>
      <c r="S158" s="22"/>
      <c r="T158" s="22"/>
      <c r="U158" s="22"/>
      <c r="V158" s="291"/>
      <c r="W158" s="56"/>
      <c r="X158" s="72"/>
      <c r="Y158" s="59" t="s">
        <v>20</v>
      </c>
      <c r="Z158" s="41" t="s">
        <v>21</v>
      </c>
      <c r="AA158" s="86">
        <v>0.85</v>
      </c>
      <c r="AB158" s="482"/>
      <c r="AC158" s="83"/>
      <c r="AD158" s="83"/>
      <c r="AE158" s="84"/>
      <c r="AF158" s="45">
        <f>ROUND(ROUND(ROUND(G152*P$8,0)*AA158,0)-AC157,0)</f>
        <v>359</v>
      </c>
      <c r="AG158" s="79"/>
    </row>
    <row r="159" ht="16.5" customHeight="1">
      <c r="A159" s="29">
        <v>63.0</v>
      </c>
      <c r="B159" s="30">
        <v>8519.0</v>
      </c>
      <c r="C159" s="32" t="s">
        <v>1702</v>
      </c>
      <c r="D159" s="69"/>
      <c r="E159" s="69"/>
      <c r="F159" s="76"/>
      <c r="G159" s="63"/>
      <c r="H159" s="63"/>
      <c r="I159" s="51"/>
      <c r="J159" s="69"/>
      <c r="K159" s="65"/>
      <c r="L159" s="65"/>
      <c r="M159" s="98"/>
      <c r="N159" s="293"/>
      <c r="O159" s="98"/>
      <c r="P159" s="66"/>
      <c r="Q159" s="33" t="s">
        <v>23</v>
      </c>
      <c r="R159" s="124" t="s">
        <v>24</v>
      </c>
      <c r="S159" s="7"/>
      <c r="T159" s="7"/>
      <c r="U159" s="7"/>
      <c r="V159" s="152"/>
      <c r="W159" s="41" t="s">
        <v>21</v>
      </c>
      <c r="X159" s="68">
        <v>0.7</v>
      </c>
      <c r="Y159" s="88"/>
      <c r="Z159" s="88"/>
      <c r="AA159" s="89"/>
      <c r="AB159" s="482"/>
      <c r="AC159" s="90"/>
      <c r="AD159" s="90"/>
      <c r="AE159" s="91"/>
      <c r="AF159" s="45">
        <f>ROUND(ROUND(ROUND(G152*P$8,0)*X159,0)-AC157,0)</f>
        <v>295</v>
      </c>
      <c r="AG159" s="79"/>
    </row>
    <row r="160" ht="16.5" customHeight="1">
      <c r="A160" s="29">
        <v>63.0</v>
      </c>
      <c r="B160" s="30">
        <v>8520.0</v>
      </c>
      <c r="C160" s="32" t="s">
        <v>1703</v>
      </c>
      <c r="D160" s="69"/>
      <c r="E160" s="69"/>
      <c r="F160" s="76"/>
      <c r="G160" s="63"/>
      <c r="H160" s="63"/>
      <c r="I160" s="51"/>
      <c r="J160" s="69"/>
      <c r="K160" s="65"/>
      <c r="L160" s="65"/>
      <c r="M160" s="98"/>
      <c r="N160" s="293"/>
      <c r="O160" s="98"/>
      <c r="P160" s="66"/>
      <c r="Q160" s="481"/>
      <c r="R160" s="110"/>
      <c r="S160" s="22"/>
      <c r="T160" s="22"/>
      <c r="U160" s="22"/>
      <c r="V160" s="291"/>
      <c r="W160" s="56"/>
      <c r="X160" s="72"/>
      <c r="Y160" s="73" t="s">
        <v>20</v>
      </c>
      <c r="Z160" s="74" t="s">
        <v>21</v>
      </c>
      <c r="AA160" s="92">
        <v>0.85</v>
      </c>
      <c r="AB160" s="482"/>
      <c r="AC160" s="90"/>
      <c r="AD160" s="90"/>
      <c r="AE160" s="91"/>
      <c r="AF160" s="45">
        <f>ROUND(ROUND(ROUND(ROUND(G152*P$8,0)*X159,0)*AA160,0)-AC157,0)</f>
        <v>250</v>
      </c>
      <c r="AG160" s="79"/>
    </row>
    <row r="161" ht="16.5" customHeight="1">
      <c r="A161" s="29">
        <v>63.0</v>
      </c>
      <c r="B161" s="30">
        <v>8521.0</v>
      </c>
      <c r="C161" s="32" t="s">
        <v>1704</v>
      </c>
      <c r="D161" s="69"/>
      <c r="E161" s="69"/>
      <c r="F161" s="76"/>
      <c r="G161" s="63"/>
      <c r="H161" s="63"/>
      <c r="I161" s="51"/>
      <c r="J161" s="69"/>
      <c r="K161" s="65"/>
      <c r="L161" s="65"/>
      <c r="M161" s="98"/>
      <c r="N161" s="293"/>
      <c r="O161" s="98"/>
      <c r="P161" s="66"/>
      <c r="Q161" s="481"/>
      <c r="R161" s="96" t="s">
        <v>27</v>
      </c>
      <c r="S161" s="7"/>
      <c r="T161" s="7"/>
      <c r="U161" s="7"/>
      <c r="V161" s="152"/>
      <c r="W161" s="41" t="s">
        <v>21</v>
      </c>
      <c r="X161" s="68">
        <v>0.5</v>
      </c>
      <c r="Y161" s="77"/>
      <c r="Z161" s="77"/>
      <c r="AA161" s="72"/>
      <c r="AB161" s="482"/>
      <c r="AC161" s="90"/>
      <c r="AD161" s="90"/>
      <c r="AE161" s="91"/>
      <c r="AF161" s="45">
        <f>ROUND(ROUND(ROUND(G152*P$8,0)*X161,0)-AC157,0)</f>
        <v>209</v>
      </c>
      <c r="AG161" s="79"/>
    </row>
    <row r="162" ht="16.5" customHeight="1">
      <c r="A162" s="29">
        <v>63.0</v>
      </c>
      <c r="B162" s="30">
        <v>8522.0</v>
      </c>
      <c r="C162" s="32" t="s">
        <v>1705</v>
      </c>
      <c r="D162" s="69"/>
      <c r="E162" s="69"/>
      <c r="F162" s="76"/>
      <c r="G162" s="63"/>
      <c r="H162" s="63"/>
      <c r="I162" s="51"/>
      <c r="J162" s="69"/>
      <c r="K162" s="65"/>
      <c r="L162" s="65"/>
      <c r="M162" s="98"/>
      <c r="N162" s="293"/>
      <c r="O162" s="98"/>
      <c r="P162" s="66"/>
      <c r="Q162" s="483"/>
      <c r="R162" s="115"/>
      <c r="S162" s="22"/>
      <c r="T162" s="22"/>
      <c r="U162" s="22"/>
      <c r="V162" s="291"/>
      <c r="W162" s="56"/>
      <c r="X162" s="72"/>
      <c r="Y162" s="73" t="s">
        <v>20</v>
      </c>
      <c r="Z162" s="74" t="s">
        <v>21</v>
      </c>
      <c r="AA162" s="92">
        <v>0.85</v>
      </c>
      <c r="AB162" s="484"/>
      <c r="AC162" s="77"/>
      <c r="AD162" s="77"/>
      <c r="AE162" s="72"/>
      <c r="AF162" s="45">
        <f>ROUND(ROUND(ROUND(ROUND(G152*P$8,0)*X161,0)*AA162,0)-AC157,0)</f>
        <v>177</v>
      </c>
      <c r="AG162" s="79"/>
    </row>
    <row r="163" ht="16.5" customHeight="1">
      <c r="A163" s="29">
        <v>63.0</v>
      </c>
      <c r="B163" s="30">
        <v>8523.0</v>
      </c>
      <c r="C163" s="32" t="s">
        <v>1706</v>
      </c>
      <c r="D163" s="69"/>
      <c r="E163" s="69"/>
      <c r="F163" s="94"/>
      <c r="G163" s="63"/>
      <c r="H163" s="63"/>
      <c r="I163" s="95"/>
      <c r="J163" s="82" t="s">
        <v>38</v>
      </c>
      <c r="K163" s="7"/>
      <c r="L163" s="38"/>
      <c r="M163" s="7"/>
      <c r="N163" s="52"/>
      <c r="O163" s="8"/>
      <c r="P163" s="54"/>
      <c r="Q163" s="287"/>
      <c r="R163" s="287"/>
      <c r="S163" s="7"/>
      <c r="T163" s="7"/>
      <c r="U163" s="7"/>
      <c r="V163" s="152"/>
      <c r="W163" s="41"/>
      <c r="X163" s="42"/>
      <c r="Y163" s="43"/>
      <c r="Z163" s="43"/>
      <c r="AA163" s="43"/>
      <c r="AB163" s="288"/>
      <c r="AC163" s="43"/>
      <c r="AD163" s="43"/>
      <c r="AE163" s="44"/>
      <c r="AF163" s="45">
        <f>ROUND(ROUND(G152+K164,0)*P$8,0)</f>
        <v>435</v>
      </c>
      <c r="AG163" s="79"/>
    </row>
    <row r="164" ht="16.5" customHeight="1">
      <c r="A164" s="29">
        <v>63.0</v>
      </c>
      <c r="B164" s="30">
        <v>8524.0</v>
      </c>
      <c r="C164" s="32" t="s">
        <v>1707</v>
      </c>
      <c r="D164" s="69"/>
      <c r="E164" s="69"/>
      <c r="F164" s="94"/>
      <c r="G164" s="113"/>
      <c r="H164" s="8"/>
      <c r="I164" s="95"/>
      <c r="J164" s="482"/>
      <c r="K164" s="8">
        <v>9.0</v>
      </c>
      <c r="L164" s="53" t="s">
        <v>40</v>
      </c>
      <c r="M164" s="8"/>
      <c r="N164" s="52"/>
      <c r="O164" s="8"/>
      <c r="P164" s="54"/>
      <c r="Q164" s="290"/>
      <c r="R164" s="290"/>
      <c r="S164" s="22"/>
      <c r="T164" s="22"/>
      <c r="U164" s="22"/>
      <c r="V164" s="291"/>
      <c r="W164" s="56"/>
      <c r="X164" s="58"/>
      <c r="Y164" s="59" t="s">
        <v>20</v>
      </c>
      <c r="Z164" s="41" t="s">
        <v>21</v>
      </c>
      <c r="AA164" s="60">
        <v>0.85</v>
      </c>
      <c r="AB164" s="288"/>
      <c r="AC164" s="43"/>
      <c r="AD164" s="43"/>
      <c r="AE164" s="44"/>
      <c r="AF164" s="45">
        <f>ROUND(ROUND(ROUND(G152+K164,0)*P$8,0)*AA164,0)</f>
        <v>370</v>
      </c>
      <c r="AG164" s="79"/>
    </row>
    <row r="165" ht="16.5" customHeight="1">
      <c r="A165" s="29">
        <v>63.0</v>
      </c>
      <c r="B165" s="30">
        <v>8525.0</v>
      </c>
      <c r="C165" s="32" t="s">
        <v>1708</v>
      </c>
      <c r="D165" s="69"/>
      <c r="E165" s="69"/>
      <c r="F165" s="94"/>
      <c r="G165" s="98"/>
      <c r="H165" s="8"/>
      <c r="I165" s="54"/>
      <c r="J165" s="482"/>
      <c r="K165" s="65"/>
      <c r="L165" s="65"/>
      <c r="M165" s="98"/>
      <c r="N165" s="293"/>
      <c r="O165" s="98"/>
      <c r="P165" s="66"/>
      <c r="Q165" s="33" t="s">
        <v>23</v>
      </c>
      <c r="R165" s="124" t="s">
        <v>24</v>
      </c>
      <c r="S165" s="7"/>
      <c r="T165" s="7"/>
      <c r="U165" s="7"/>
      <c r="V165" s="152"/>
      <c r="W165" s="41" t="s">
        <v>21</v>
      </c>
      <c r="X165" s="68">
        <v>0.7</v>
      </c>
      <c r="Y165" s="88"/>
      <c r="Z165" s="88"/>
      <c r="AA165" s="88"/>
      <c r="AB165" s="297"/>
      <c r="AC165" s="88"/>
      <c r="AD165" s="88"/>
      <c r="AE165" s="89"/>
      <c r="AF165" s="45">
        <f>ROUND(ROUND(ROUND(G152+K164,0)*P$8,0)*X165,0)</f>
        <v>305</v>
      </c>
      <c r="AG165" s="79"/>
    </row>
    <row r="166" ht="16.5" customHeight="1">
      <c r="A166" s="29">
        <v>63.0</v>
      </c>
      <c r="B166" s="30">
        <v>8526.0</v>
      </c>
      <c r="C166" s="32" t="s">
        <v>1709</v>
      </c>
      <c r="D166" s="69"/>
      <c r="E166" s="69"/>
      <c r="F166" s="94"/>
      <c r="G166" s="98"/>
      <c r="H166" s="8"/>
      <c r="I166" s="54"/>
      <c r="J166" s="482"/>
      <c r="K166" s="65"/>
      <c r="L166" s="65"/>
      <c r="M166" s="98"/>
      <c r="N166" s="293"/>
      <c r="O166" s="98"/>
      <c r="P166" s="66"/>
      <c r="Q166" s="481"/>
      <c r="R166" s="110"/>
      <c r="S166" s="22"/>
      <c r="T166" s="22"/>
      <c r="U166" s="22"/>
      <c r="V166" s="291"/>
      <c r="W166" s="56"/>
      <c r="X166" s="72"/>
      <c r="Y166" s="73" t="s">
        <v>20</v>
      </c>
      <c r="Z166" s="74" t="s">
        <v>21</v>
      </c>
      <c r="AA166" s="75">
        <v>0.85</v>
      </c>
      <c r="AB166" s="288"/>
      <c r="AC166" s="43"/>
      <c r="AD166" s="43"/>
      <c r="AE166" s="44"/>
      <c r="AF166" s="45">
        <f>ROUND(ROUND(ROUND(ROUND(G152+K164,0)*P$8,0)*X165,0)*AA166,0)</f>
        <v>259</v>
      </c>
      <c r="AG166" s="79"/>
    </row>
    <row r="167" ht="16.5" customHeight="1">
      <c r="A167" s="29">
        <v>63.0</v>
      </c>
      <c r="B167" s="30">
        <v>8527.0</v>
      </c>
      <c r="C167" s="32" t="s">
        <v>1710</v>
      </c>
      <c r="D167" s="69"/>
      <c r="E167" s="69"/>
      <c r="F167" s="94"/>
      <c r="G167" s="98"/>
      <c r="H167" s="8"/>
      <c r="I167" s="54"/>
      <c r="J167" s="69"/>
      <c r="K167" s="65"/>
      <c r="L167" s="65"/>
      <c r="M167" s="98"/>
      <c r="N167" s="293"/>
      <c r="O167" s="98"/>
      <c r="P167" s="66"/>
      <c r="Q167" s="481"/>
      <c r="R167" s="124" t="s">
        <v>27</v>
      </c>
      <c r="S167" s="7"/>
      <c r="T167" s="7"/>
      <c r="U167" s="7"/>
      <c r="V167" s="152"/>
      <c r="W167" s="41" t="s">
        <v>21</v>
      </c>
      <c r="X167" s="68">
        <v>0.5</v>
      </c>
      <c r="Y167" s="77"/>
      <c r="Z167" s="77"/>
      <c r="AA167" s="77"/>
      <c r="AB167" s="292"/>
      <c r="AC167" s="77"/>
      <c r="AD167" s="77"/>
      <c r="AE167" s="72"/>
      <c r="AF167" s="45">
        <f>ROUND(ROUND(ROUND(G152+K164,0)*P$8,0)*X167,0)</f>
        <v>218</v>
      </c>
      <c r="AG167" s="79"/>
    </row>
    <row r="168" ht="16.5" customHeight="1">
      <c r="A168" s="29">
        <v>63.0</v>
      </c>
      <c r="B168" s="30">
        <v>8528.0</v>
      </c>
      <c r="C168" s="32" t="s">
        <v>1711</v>
      </c>
      <c r="D168" s="69"/>
      <c r="E168" s="69"/>
      <c r="F168" s="94"/>
      <c r="G168" s="98"/>
      <c r="H168" s="8"/>
      <c r="I168" s="54"/>
      <c r="J168" s="69"/>
      <c r="K168" s="65"/>
      <c r="L168" s="65"/>
      <c r="M168" s="98"/>
      <c r="N168" s="293"/>
      <c r="O168" s="98"/>
      <c r="P168" s="66"/>
      <c r="Q168" s="483"/>
      <c r="R168" s="110"/>
      <c r="S168" s="22"/>
      <c r="T168" s="22"/>
      <c r="U168" s="22"/>
      <c r="V168" s="291"/>
      <c r="W168" s="56"/>
      <c r="X168" s="72"/>
      <c r="Y168" s="73" t="s">
        <v>20</v>
      </c>
      <c r="Z168" s="74" t="s">
        <v>21</v>
      </c>
      <c r="AA168" s="75">
        <v>0.85</v>
      </c>
      <c r="AB168" s="288"/>
      <c r="AC168" s="43"/>
      <c r="AD168" s="43"/>
      <c r="AE168" s="44"/>
      <c r="AF168" s="45">
        <f>ROUND(ROUND(ROUND(ROUND(G152+K164,0)*P$8,0)*X167,0)*AA168,0)</f>
        <v>185</v>
      </c>
      <c r="AG168" s="79"/>
    </row>
    <row r="169" ht="16.5" customHeight="1">
      <c r="A169" s="29">
        <v>63.0</v>
      </c>
      <c r="B169" s="30">
        <v>8529.0</v>
      </c>
      <c r="C169" s="32" t="s">
        <v>1712</v>
      </c>
      <c r="D169" s="69"/>
      <c r="E169" s="69"/>
      <c r="F169" s="94"/>
      <c r="G169" s="98"/>
      <c r="H169" s="8"/>
      <c r="I169" s="54"/>
      <c r="J169" s="69"/>
      <c r="K169" s="65"/>
      <c r="L169" s="65"/>
      <c r="M169" s="98"/>
      <c r="N169" s="293"/>
      <c r="O169" s="98"/>
      <c r="P169" s="66"/>
      <c r="Q169" s="96"/>
      <c r="R169" s="96"/>
      <c r="S169" s="7"/>
      <c r="T169" s="7"/>
      <c r="U169" s="7"/>
      <c r="V169" s="152"/>
      <c r="W169" s="41"/>
      <c r="X169" s="68"/>
      <c r="Y169" s="43"/>
      <c r="Z169" s="43"/>
      <c r="AA169" s="44"/>
      <c r="AB169" s="82" t="s">
        <v>30</v>
      </c>
      <c r="AC169" s="83">
        <v>5.0</v>
      </c>
      <c r="AD169" s="83"/>
      <c r="AE169" s="84" t="s">
        <v>31</v>
      </c>
      <c r="AF169" s="45">
        <f>ROUND(ROUND(ROUND(G152+K164,0)*P$8,0)-AC169,0)</f>
        <v>430</v>
      </c>
      <c r="AG169" s="79"/>
    </row>
    <row r="170" ht="16.5" customHeight="1">
      <c r="A170" s="29">
        <v>63.0</v>
      </c>
      <c r="B170" s="30">
        <v>8530.0</v>
      </c>
      <c r="C170" s="32" t="s">
        <v>1713</v>
      </c>
      <c r="D170" s="69"/>
      <c r="E170" s="69"/>
      <c r="F170" s="94"/>
      <c r="G170" s="98"/>
      <c r="H170" s="8"/>
      <c r="I170" s="54"/>
      <c r="J170" s="69"/>
      <c r="K170" s="65"/>
      <c r="L170" s="65"/>
      <c r="M170" s="98"/>
      <c r="N170" s="293"/>
      <c r="O170" s="98"/>
      <c r="P170" s="66"/>
      <c r="Q170" s="115"/>
      <c r="R170" s="115"/>
      <c r="S170" s="22"/>
      <c r="T170" s="22"/>
      <c r="U170" s="22"/>
      <c r="V170" s="291"/>
      <c r="W170" s="56"/>
      <c r="X170" s="72"/>
      <c r="Y170" s="59" t="s">
        <v>20</v>
      </c>
      <c r="Z170" s="41" t="s">
        <v>21</v>
      </c>
      <c r="AA170" s="86">
        <v>0.85</v>
      </c>
      <c r="AB170" s="482"/>
      <c r="AC170" s="83"/>
      <c r="AD170" s="83"/>
      <c r="AE170" s="84"/>
      <c r="AF170" s="45">
        <f>ROUND(ROUND(ROUND(ROUND(G152+K164,0)*P$8,0)*AA170,0)-AC169,0)</f>
        <v>365</v>
      </c>
      <c r="AG170" s="79"/>
    </row>
    <row r="171" ht="16.5" customHeight="1">
      <c r="A171" s="29">
        <v>63.0</v>
      </c>
      <c r="B171" s="30">
        <v>8531.0</v>
      </c>
      <c r="C171" s="32" t="s">
        <v>1714</v>
      </c>
      <c r="D171" s="69"/>
      <c r="E171" s="69"/>
      <c r="F171" s="94"/>
      <c r="G171" s="98"/>
      <c r="H171" s="8"/>
      <c r="I171" s="54"/>
      <c r="J171" s="69"/>
      <c r="K171" s="65"/>
      <c r="L171" s="65"/>
      <c r="M171" s="98"/>
      <c r="N171" s="293"/>
      <c r="O171" s="98"/>
      <c r="P171" s="66"/>
      <c r="Q171" s="33" t="s">
        <v>23</v>
      </c>
      <c r="R171" s="124" t="s">
        <v>24</v>
      </c>
      <c r="S171" s="7"/>
      <c r="T171" s="7"/>
      <c r="U171" s="7"/>
      <c r="V171" s="152"/>
      <c r="W171" s="41" t="s">
        <v>21</v>
      </c>
      <c r="X171" s="68">
        <v>0.7</v>
      </c>
      <c r="Y171" s="88"/>
      <c r="Z171" s="88"/>
      <c r="AA171" s="89"/>
      <c r="AB171" s="482"/>
      <c r="AC171" s="90"/>
      <c r="AD171" s="90"/>
      <c r="AE171" s="91"/>
      <c r="AF171" s="45">
        <f>ROUND(ROUND(ROUND(ROUND(G152+K164,0)*P$8,0)*X171,0)-AC169,0)</f>
        <v>300</v>
      </c>
      <c r="AG171" s="79"/>
    </row>
    <row r="172" ht="16.5" customHeight="1">
      <c r="A172" s="29">
        <v>63.0</v>
      </c>
      <c r="B172" s="30">
        <v>8532.0</v>
      </c>
      <c r="C172" s="32" t="s">
        <v>1715</v>
      </c>
      <c r="D172" s="69"/>
      <c r="E172" s="69"/>
      <c r="F172" s="94"/>
      <c r="G172" s="98"/>
      <c r="H172" s="8"/>
      <c r="I172" s="54"/>
      <c r="J172" s="69"/>
      <c r="K172" s="65"/>
      <c r="L172" s="65"/>
      <c r="M172" s="98"/>
      <c r="N172" s="293"/>
      <c r="O172" s="98"/>
      <c r="P172" s="66"/>
      <c r="Q172" s="481"/>
      <c r="R172" s="110"/>
      <c r="S172" s="22"/>
      <c r="T172" s="22"/>
      <c r="U172" s="22"/>
      <c r="V172" s="291"/>
      <c r="W172" s="56"/>
      <c r="X172" s="72"/>
      <c r="Y172" s="73" t="s">
        <v>20</v>
      </c>
      <c r="Z172" s="74" t="s">
        <v>21</v>
      </c>
      <c r="AA172" s="92">
        <v>0.85</v>
      </c>
      <c r="AB172" s="482"/>
      <c r="AC172" s="90"/>
      <c r="AD172" s="90"/>
      <c r="AE172" s="91"/>
      <c r="AF172" s="45">
        <f>ROUND(ROUND(ROUND(ROUND(ROUND(G152+K164,0)*P$8,0)*X171,0)*AA172,0)-AC169,0)</f>
        <v>254</v>
      </c>
      <c r="AG172" s="79"/>
    </row>
    <row r="173" ht="16.5" customHeight="1">
      <c r="A173" s="29">
        <v>63.0</v>
      </c>
      <c r="B173" s="30">
        <v>8533.0</v>
      </c>
      <c r="C173" s="32" t="s">
        <v>1716</v>
      </c>
      <c r="D173" s="69"/>
      <c r="E173" s="69"/>
      <c r="F173" s="94"/>
      <c r="G173" s="98"/>
      <c r="H173" s="8"/>
      <c r="I173" s="54"/>
      <c r="J173" s="69"/>
      <c r="K173" s="65"/>
      <c r="L173" s="65"/>
      <c r="M173" s="98"/>
      <c r="N173" s="293"/>
      <c r="O173" s="98"/>
      <c r="P173" s="66"/>
      <c r="Q173" s="481"/>
      <c r="R173" s="96" t="s">
        <v>27</v>
      </c>
      <c r="S173" s="7"/>
      <c r="T173" s="7"/>
      <c r="U173" s="7"/>
      <c r="V173" s="152"/>
      <c r="W173" s="41" t="s">
        <v>21</v>
      </c>
      <c r="X173" s="68">
        <v>0.5</v>
      </c>
      <c r="Y173" s="77"/>
      <c r="Z173" s="77"/>
      <c r="AA173" s="72"/>
      <c r="AB173" s="482"/>
      <c r="AC173" s="90"/>
      <c r="AD173" s="90"/>
      <c r="AE173" s="91"/>
      <c r="AF173" s="45">
        <f>ROUND(ROUND(ROUND(ROUND(G152+K164,0)*P$8,0)*X173,0)-AC169,0)</f>
        <v>213</v>
      </c>
      <c r="AG173" s="79"/>
    </row>
    <row r="174" ht="16.5" customHeight="1">
      <c r="A174" s="29">
        <v>63.0</v>
      </c>
      <c r="B174" s="30">
        <v>8534.0</v>
      </c>
      <c r="C174" s="32" t="s">
        <v>1717</v>
      </c>
      <c r="D174" s="69"/>
      <c r="E174" s="69"/>
      <c r="F174" s="94"/>
      <c r="G174" s="98"/>
      <c r="H174" s="8"/>
      <c r="I174" s="54"/>
      <c r="J174" s="69"/>
      <c r="K174" s="65"/>
      <c r="L174" s="65"/>
      <c r="M174" s="98"/>
      <c r="N174" s="293"/>
      <c r="O174" s="98"/>
      <c r="P174" s="66"/>
      <c r="Q174" s="483"/>
      <c r="R174" s="115"/>
      <c r="S174" s="22"/>
      <c r="T174" s="22"/>
      <c r="U174" s="22"/>
      <c r="V174" s="291"/>
      <c r="W174" s="56"/>
      <c r="X174" s="72"/>
      <c r="Y174" s="73" t="s">
        <v>20</v>
      </c>
      <c r="Z174" s="74" t="s">
        <v>21</v>
      </c>
      <c r="AA174" s="92">
        <v>0.85</v>
      </c>
      <c r="AB174" s="484"/>
      <c r="AC174" s="77"/>
      <c r="AD174" s="77"/>
      <c r="AE174" s="72"/>
      <c r="AF174" s="45">
        <f>ROUND(ROUND(ROUND(ROUND(ROUND(G152+K164,0)*P$8,0)*X173,0)*AA174,0)-AC169,0)</f>
        <v>180</v>
      </c>
      <c r="AG174" s="79"/>
    </row>
    <row r="175" ht="16.5" customHeight="1">
      <c r="A175" s="29">
        <v>63.0</v>
      </c>
      <c r="B175" s="30">
        <v>8541.0</v>
      </c>
      <c r="C175" s="32" t="s">
        <v>1718</v>
      </c>
      <c r="D175" s="69"/>
      <c r="E175" s="69"/>
      <c r="F175" s="102" t="s">
        <v>52</v>
      </c>
      <c r="G175" s="35"/>
      <c r="H175" s="35"/>
      <c r="I175" s="36"/>
      <c r="J175" s="168"/>
      <c r="K175" s="7"/>
      <c r="L175" s="38"/>
      <c r="M175" s="7"/>
      <c r="N175" s="52"/>
      <c r="O175" s="8"/>
      <c r="P175" s="54"/>
      <c r="Q175" s="287"/>
      <c r="R175" s="287"/>
      <c r="S175" s="7"/>
      <c r="T175" s="7"/>
      <c r="U175" s="7"/>
      <c r="V175" s="152"/>
      <c r="W175" s="41"/>
      <c r="X175" s="42"/>
      <c r="Y175" s="43"/>
      <c r="Z175" s="43"/>
      <c r="AA175" s="43"/>
      <c r="AB175" s="288"/>
      <c r="AC175" s="43"/>
      <c r="AD175" s="43"/>
      <c r="AE175" s="44"/>
      <c r="AF175" s="45">
        <f>ROUND(G176*P$8,0)</f>
        <v>285</v>
      </c>
      <c r="AG175" s="79"/>
    </row>
    <row r="176" ht="16.5" customHeight="1">
      <c r="A176" s="29">
        <v>63.0</v>
      </c>
      <c r="B176" s="30">
        <v>8542.0</v>
      </c>
      <c r="C176" s="32" t="s">
        <v>1719</v>
      </c>
      <c r="D176" s="69"/>
      <c r="E176" s="69"/>
      <c r="F176" s="482"/>
      <c r="G176" s="50">
        <f>'30放課後等デイ(基本１)'!G176</f>
        <v>407</v>
      </c>
      <c r="H176" s="8" t="s">
        <v>9</v>
      </c>
      <c r="I176" s="51"/>
      <c r="J176" s="94"/>
      <c r="K176" s="8"/>
      <c r="L176" s="53"/>
      <c r="M176" s="8"/>
      <c r="N176" s="52"/>
      <c r="O176" s="8"/>
      <c r="P176" s="54"/>
      <c r="Q176" s="290"/>
      <c r="R176" s="290"/>
      <c r="S176" s="22"/>
      <c r="T176" s="22"/>
      <c r="U176" s="22"/>
      <c r="V176" s="291"/>
      <c r="W176" s="56"/>
      <c r="X176" s="58"/>
      <c r="Y176" s="59" t="s">
        <v>20</v>
      </c>
      <c r="Z176" s="41" t="s">
        <v>21</v>
      </c>
      <c r="AA176" s="60">
        <v>0.85</v>
      </c>
      <c r="AB176" s="288"/>
      <c r="AC176" s="43"/>
      <c r="AD176" s="43"/>
      <c r="AE176" s="44"/>
      <c r="AF176" s="45">
        <f>ROUND(ROUND(G176*P$8,0)*AA176,0)</f>
        <v>242</v>
      </c>
      <c r="AG176" s="79"/>
    </row>
    <row r="177" ht="16.5" customHeight="1">
      <c r="A177" s="29">
        <v>63.0</v>
      </c>
      <c r="B177" s="30">
        <v>8543.0</v>
      </c>
      <c r="C177" s="32" t="s">
        <v>1720</v>
      </c>
      <c r="D177" s="94"/>
      <c r="E177" s="94"/>
      <c r="F177" s="482"/>
      <c r="G177" s="63"/>
      <c r="H177" s="63"/>
      <c r="I177" s="51"/>
      <c r="J177" s="69"/>
      <c r="K177" s="65"/>
      <c r="L177" s="65"/>
      <c r="M177" s="98"/>
      <c r="N177" s="293"/>
      <c r="O177" s="98"/>
      <c r="P177" s="66"/>
      <c r="Q177" s="33" t="s">
        <v>23</v>
      </c>
      <c r="R177" s="124" t="s">
        <v>24</v>
      </c>
      <c r="S177" s="7"/>
      <c r="T177" s="7"/>
      <c r="U177" s="7"/>
      <c r="V177" s="152"/>
      <c r="W177" s="41" t="s">
        <v>21</v>
      </c>
      <c r="X177" s="68">
        <v>0.7</v>
      </c>
      <c r="Y177" s="88"/>
      <c r="Z177" s="88"/>
      <c r="AA177" s="88"/>
      <c r="AB177" s="297"/>
      <c r="AC177" s="88"/>
      <c r="AD177" s="88"/>
      <c r="AE177" s="89"/>
      <c r="AF177" s="45">
        <f>ROUND(ROUND(G176*P$8,0)*X177,0)</f>
        <v>200</v>
      </c>
      <c r="AG177" s="79"/>
    </row>
    <row r="178" ht="16.5" customHeight="1">
      <c r="A178" s="29">
        <v>63.0</v>
      </c>
      <c r="B178" s="30">
        <v>8544.0</v>
      </c>
      <c r="C178" s="32" t="s">
        <v>1721</v>
      </c>
      <c r="D178" s="94"/>
      <c r="E178" s="94"/>
      <c r="F178" s="482"/>
      <c r="G178" s="63"/>
      <c r="H178" s="63"/>
      <c r="I178" s="51"/>
      <c r="J178" s="69"/>
      <c r="K178" s="65"/>
      <c r="L178" s="65"/>
      <c r="M178" s="98"/>
      <c r="N178" s="293"/>
      <c r="O178" s="98"/>
      <c r="P178" s="66"/>
      <c r="Q178" s="481"/>
      <c r="R178" s="110"/>
      <c r="S178" s="22"/>
      <c r="T178" s="22"/>
      <c r="U178" s="22"/>
      <c r="V178" s="291"/>
      <c r="W178" s="56"/>
      <c r="X178" s="72"/>
      <c r="Y178" s="73" t="s">
        <v>20</v>
      </c>
      <c r="Z178" s="74" t="s">
        <v>21</v>
      </c>
      <c r="AA178" s="75">
        <v>0.85</v>
      </c>
      <c r="AB178" s="288"/>
      <c r="AC178" s="43"/>
      <c r="AD178" s="43"/>
      <c r="AE178" s="44"/>
      <c r="AF178" s="45">
        <f>ROUND(ROUND(ROUND(G176*P$8,0)*X177,0)*AA178,0)</f>
        <v>170</v>
      </c>
      <c r="AG178" s="79"/>
    </row>
    <row r="179" ht="16.5" customHeight="1">
      <c r="A179" s="29">
        <v>63.0</v>
      </c>
      <c r="B179" s="30">
        <v>8545.0</v>
      </c>
      <c r="C179" s="32" t="s">
        <v>1722</v>
      </c>
      <c r="D179" s="94"/>
      <c r="E179" s="94"/>
      <c r="F179" s="482"/>
      <c r="G179" s="63"/>
      <c r="H179" s="63"/>
      <c r="I179" s="51"/>
      <c r="J179" s="69"/>
      <c r="K179" s="65"/>
      <c r="L179" s="65"/>
      <c r="M179" s="98"/>
      <c r="N179" s="293"/>
      <c r="O179" s="98"/>
      <c r="P179" s="66"/>
      <c r="Q179" s="481"/>
      <c r="R179" s="124" t="s">
        <v>27</v>
      </c>
      <c r="S179" s="7"/>
      <c r="T179" s="7"/>
      <c r="U179" s="7"/>
      <c r="V179" s="152"/>
      <c r="W179" s="41" t="s">
        <v>21</v>
      </c>
      <c r="X179" s="68">
        <v>0.5</v>
      </c>
      <c r="Y179" s="77"/>
      <c r="Z179" s="77"/>
      <c r="AA179" s="77"/>
      <c r="AB179" s="292"/>
      <c r="AC179" s="77"/>
      <c r="AD179" s="77"/>
      <c r="AE179" s="72"/>
      <c r="AF179" s="45">
        <f>ROUND(ROUND(G176*P$8,0)*X179,0)</f>
        <v>143</v>
      </c>
      <c r="AG179" s="79"/>
    </row>
    <row r="180" ht="16.5" customHeight="1">
      <c r="A180" s="29">
        <v>63.0</v>
      </c>
      <c r="B180" s="30">
        <v>8546.0</v>
      </c>
      <c r="C180" s="32" t="s">
        <v>1723</v>
      </c>
      <c r="D180" s="94"/>
      <c r="E180" s="94"/>
      <c r="F180" s="76"/>
      <c r="G180" s="63"/>
      <c r="H180" s="63"/>
      <c r="I180" s="51"/>
      <c r="J180" s="69"/>
      <c r="K180" s="65"/>
      <c r="L180" s="65"/>
      <c r="M180" s="98"/>
      <c r="N180" s="293"/>
      <c r="O180" s="98"/>
      <c r="P180" s="66"/>
      <c r="Q180" s="483"/>
      <c r="R180" s="110"/>
      <c r="S180" s="22"/>
      <c r="T180" s="22"/>
      <c r="U180" s="22"/>
      <c r="V180" s="291"/>
      <c r="W180" s="56"/>
      <c r="X180" s="72"/>
      <c r="Y180" s="73" t="s">
        <v>20</v>
      </c>
      <c r="Z180" s="74" t="s">
        <v>21</v>
      </c>
      <c r="AA180" s="75">
        <v>0.85</v>
      </c>
      <c r="AB180" s="288"/>
      <c r="AC180" s="43"/>
      <c r="AD180" s="43"/>
      <c r="AE180" s="44"/>
      <c r="AF180" s="45">
        <f>ROUND(ROUND(ROUND(G176*P$8,0)*X179,0)*AA180,0)</f>
        <v>122</v>
      </c>
      <c r="AG180" s="79"/>
    </row>
    <row r="181" ht="16.5" customHeight="1">
      <c r="A181" s="29">
        <v>63.0</v>
      </c>
      <c r="B181" s="30">
        <v>8547.0</v>
      </c>
      <c r="C181" s="32" t="s">
        <v>1724</v>
      </c>
      <c r="D181" s="94"/>
      <c r="E181" s="94"/>
      <c r="F181" s="76"/>
      <c r="G181" s="63"/>
      <c r="H181" s="63"/>
      <c r="I181" s="51"/>
      <c r="J181" s="69"/>
      <c r="K181" s="65"/>
      <c r="L181" s="65"/>
      <c r="M181" s="98"/>
      <c r="N181" s="293"/>
      <c r="O181" s="98"/>
      <c r="P181" s="66"/>
      <c r="Q181" s="96"/>
      <c r="R181" s="96"/>
      <c r="S181" s="7"/>
      <c r="T181" s="7"/>
      <c r="U181" s="7"/>
      <c r="V181" s="152"/>
      <c r="W181" s="41"/>
      <c r="X181" s="68"/>
      <c r="Y181" s="43"/>
      <c r="Z181" s="43"/>
      <c r="AA181" s="44"/>
      <c r="AB181" s="82" t="s">
        <v>30</v>
      </c>
      <c r="AC181" s="83">
        <v>5.0</v>
      </c>
      <c r="AD181" s="83"/>
      <c r="AE181" s="84" t="s">
        <v>31</v>
      </c>
      <c r="AF181" s="45">
        <f>ROUND(ROUND(G176*P$8,0)-AC181,0)</f>
        <v>280</v>
      </c>
      <c r="AG181" s="79"/>
    </row>
    <row r="182" ht="16.5" customHeight="1">
      <c r="A182" s="29">
        <v>63.0</v>
      </c>
      <c r="B182" s="30">
        <v>8548.0</v>
      </c>
      <c r="C182" s="32" t="s">
        <v>1725</v>
      </c>
      <c r="D182" s="94"/>
      <c r="E182" s="94"/>
      <c r="F182" s="76"/>
      <c r="G182" s="63"/>
      <c r="H182" s="63"/>
      <c r="I182" s="51"/>
      <c r="J182" s="69"/>
      <c r="K182" s="65"/>
      <c r="L182" s="65"/>
      <c r="M182" s="98"/>
      <c r="N182" s="293"/>
      <c r="O182" s="98"/>
      <c r="P182" s="66"/>
      <c r="Q182" s="115"/>
      <c r="R182" s="115"/>
      <c r="S182" s="22"/>
      <c r="T182" s="22"/>
      <c r="U182" s="22"/>
      <c r="V182" s="291"/>
      <c r="W182" s="56"/>
      <c r="X182" s="72"/>
      <c r="Y182" s="59" t="s">
        <v>20</v>
      </c>
      <c r="Z182" s="41" t="s">
        <v>21</v>
      </c>
      <c r="AA182" s="86">
        <v>0.85</v>
      </c>
      <c r="AB182" s="482"/>
      <c r="AC182" s="83"/>
      <c r="AD182" s="83"/>
      <c r="AE182" s="84"/>
      <c r="AF182" s="45">
        <f>ROUND(ROUND(ROUND(G176*P$8,0)*AA182,0)-AC181,0)</f>
        <v>237</v>
      </c>
      <c r="AG182" s="79"/>
    </row>
    <row r="183" ht="16.5" customHeight="1">
      <c r="A183" s="29">
        <v>63.0</v>
      </c>
      <c r="B183" s="30">
        <v>8549.0</v>
      </c>
      <c r="C183" s="32" t="s">
        <v>1726</v>
      </c>
      <c r="D183" s="94"/>
      <c r="E183" s="94"/>
      <c r="F183" s="76"/>
      <c r="G183" s="63"/>
      <c r="H183" s="63"/>
      <c r="I183" s="51"/>
      <c r="J183" s="69"/>
      <c r="K183" s="65"/>
      <c r="L183" s="65"/>
      <c r="M183" s="98"/>
      <c r="N183" s="293"/>
      <c r="O183" s="98"/>
      <c r="P183" s="66"/>
      <c r="Q183" s="33" t="s">
        <v>23</v>
      </c>
      <c r="R183" s="124" t="s">
        <v>24</v>
      </c>
      <c r="S183" s="7"/>
      <c r="T183" s="7"/>
      <c r="U183" s="7"/>
      <c r="V183" s="152"/>
      <c r="W183" s="41" t="s">
        <v>21</v>
      </c>
      <c r="X183" s="68">
        <v>0.7</v>
      </c>
      <c r="Y183" s="88"/>
      <c r="Z183" s="88"/>
      <c r="AA183" s="89"/>
      <c r="AB183" s="482"/>
      <c r="AC183" s="90"/>
      <c r="AD183" s="90"/>
      <c r="AE183" s="91"/>
      <c r="AF183" s="45">
        <f>ROUND(ROUND(ROUND(G176*P$8,0)*X183,0)-AC181,0)</f>
        <v>195</v>
      </c>
      <c r="AG183" s="79"/>
    </row>
    <row r="184" ht="16.5" customHeight="1">
      <c r="A184" s="29">
        <v>63.0</v>
      </c>
      <c r="B184" s="30">
        <v>8550.0</v>
      </c>
      <c r="C184" s="32" t="s">
        <v>1727</v>
      </c>
      <c r="D184" s="94"/>
      <c r="E184" s="94"/>
      <c r="F184" s="76"/>
      <c r="G184" s="63"/>
      <c r="H184" s="63"/>
      <c r="I184" s="51"/>
      <c r="J184" s="69"/>
      <c r="K184" s="65"/>
      <c r="L184" s="65"/>
      <c r="M184" s="98"/>
      <c r="N184" s="293"/>
      <c r="O184" s="98"/>
      <c r="P184" s="66"/>
      <c r="Q184" s="481"/>
      <c r="R184" s="110"/>
      <c r="S184" s="22"/>
      <c r="T184" s="22"/>
      <c r="U184" s="22"/>
      <c r="V184" s="291"/>
      <c r="W184" s="56"/>
      <c r="X184" s="72"/>
      <c r="Y184" s="73" t="s">
        <v>20</v>
      </c>
      <c r="Z184" s="74" t="s">
        <v>21</v>
      </c>
      <c r="AA184" s="92">
        <v>0.85</v>
      </c>
      <c r="AB184" s="482"/>
      <c r="AC184" s="90"/>
      <c r="AD184" s="90"/>
      <c r="AE184" s="91"/>
      <c r="AF184" s="45">
        <f>ROUND(ROUND(ROUND(ROUND(G176*P$8,0)*X183,0)*AA184,0)-AC181,0)</f>
        <v>165</v>
      </c>
      <c r="AG184" s="79"/>
    </row>
    <row r="185" ht="16.5" customHeight="1">
      <c r="A185" s="29">
        <v>63.0</v>
      </c>
      <c r="B185" s="30">
        <v>8551.0</v>
      </c>
      <c r="C185" s="32" t="s">
        <v>1728</v>
      </c>
      <c r="D185" s="94"/>
      <c r="E185" s="94"/>
      <c r="F185" s="76"/>
      <c r="G185" s="63"/>
      <c r="H185" s="63"/>
      <c r="I185" s="51"/>
      <c r="J185" s="69"/>
      <c r="K185" s="65"/>
      <c r="L185" s="65"/>
      <c r="M185" s="98"/>
      <c r="N185" s="293"/>
      <c r="O185" s="98"/>
      <c r="P185" s="66"/>
      <c r="Q185" s="481"/>
      <c r="R185" s="96" t="s">
        <v>27</v>
      </c>
      <c r="S185" s="7"/>
      <c r="T185" s="7"/>
      <c r="U185" s="7"/>
      <c r="V185" s="152"/>
      <c r="W185" s="41" t="s">
        <v>21</v>
      </c>
      <c r="X185" s="68">
        <v>0.5</v>
      </c>
      <c r="Y185" s="77"/>
      <c r="Z185" s="77"/>
      <c r="AA185" s="72"/>
      <c r="AB185" s="482"/>
      <c r="AC185" s="90"/>
      <c r="AD185" s="90"/>
      <c r="AE185" s="91"/>
      <c r="AF185" s="45">
        <f>ROUND(ROUND(ROUND(G176*P$8,0)*X185,0)-AC181,0)</f>
        <v>138</v>
      </c>
      <c r="AG185" s="79"/>
    </row>
    <row r="186" ht="16.5" customHeight="1">
      <c r="A186" s="29">
        <v>63.0</v>
      </c>
      <c r="B186" s="30">
        <v>8552.0</v>
      </c>
      <c r="C186" s="32" t="s">
        <v>1729</v>
      </c>
      <c r="D186" s="94"/>
      <c r="E186" s="94"/>
      <c r="F186" s="76"/>
      <c r="G186" s="63"/>
      <c r="H186" s="63"/>
      <c r="I186" s="51"/>
      <c r="J186" s="69"/>
      <c r="K186" s="65"/>
      <c r="L186" s="65"/>
      <c r="M186" s="98"/>
      <c r="N186" s="293"/>
      <c r="O186" s="98"/>
      <c r="P186" s="66"/>
      <c r="Q186" s="483"/>
      <c r="R186" s="115"/>
      <c r="S186" s="22"/>
      <c r="T186" s="22"/>
      <c r="U186" s="22"/>
      <c r="V186" s="291"/>
      <c r="W186" s="56"/>
      <c r="X186" s="72"/>
      <c r="Y186" s="73" t="s">
        <v>20</v>
      </c>
      <c r="Z186" s="74" t="s">
        <v>21</v>
      </c>
      <c r="AA186" s="92">
        <v>0.85</v>
      </c>
      <c r="AB186" s="484"/>
      <c r="AC186" s="77"/>
      <c r="AD186" s="77"/>
      <c r="AE186" s="72"/>
      <c r="AF186" s="45">
        <f>ROUND(ROUND(ROUND(ROUND(G176*P$8,0)*X185,0)*AA186,0)-AC181,0)</f>
        <v>117</v>
      </c>
      <c r="AG186" s="79"/>
    </row>
    <row r="187" ht="16.5" customHeight="1">
      <c r="A187" s="29">
        <v>63.0</v>
      </c>
      <c r="B187" s="30">
        <v>8553.0</v>
      </c>
      <c r="C187" s="32" t="s">
        <v>1730</v>
      </c>
      <c r="D187" s="94"/>
      <c r="E187" s="94"/>
      <c r="F187" s="94"/>
      <c r="G187" s="63"/>
      <c r="H187" s="63"/>
      <c r="I187" s="95"/>
      <c r="J187" s="82" t="s">
        <v>38</v>
      </c>
      <c r="K187" s="7"/>
      <c r="L187" s="38"/>
      <c r="M187" s="7"/>
      <c r="N187" s="52"/>
      <c r="O187" s="8"/>
      <c r="P187" s="54"/>
      <c r="Q187" s="287"/>
      <c r="R187" s="287"/>
      <c r="S187" s="7"/>
      <c r="T187" s="7"/>
      <c r="U187" s="7"/>
      <c r="V187" s="152"/>
      <c r="W187" s="41"/>
      <c r="X187" s="42"/>
      <c r="Y187" s="43"/>
      <c r="Z187" s="43"/>
      <c r="AA187" s="43"/>
      <c r="AB187" s="288"/>
      <c r="AC187" s="43"/>
      <c r="AD187" s="43"/>
      <c r="AE187" s="44"/>
      <c r="AF187" s="45">
        <f>ROUND(ROUND(G176+K188,0)*P$8,0)</f>
        <v>289</v>
      </c>
      <c r="AG187" s="79"/>
    </row>
    <row r="188" ht="16.5" customHeight="1">
      <c r="A188" s="29">
        <v>63.0</v>
      </c>
      <c r="B188" s="30">
        <v>8554.0</v>
      </c>
      <c r="C188" s="32" t="s">
        <v>1731</v>
      </c>
      <c r="D188" s="94"/>
      <c r="E188" s="94"/>
      <c r="F188" s="94"/>
      <c r="G188" s="113"/>
      <c r="H188" s="8"/>
      <c r="I188" s="95"/>
      <c r="J188" s="482"/>
      <c r="K188" s="8">
        <v>6.0</v>
      </c>
      <c r="L188" s="53" t="s">
        <v>40</v>
      </c>
      <c r="M188" s="8"/>
      <c r="N188" s="52"/>
      <c r="O188" s="8"/>
      <c r="P188" s="54"/>
      <c r="Q188" s="290"/>
      <c r="R188" s="290"/>
      <c r="S188" s="22"/>
      <c r="T188" s="22"/>
      <c r="U188" s="22"/>
      <c r="V188" s="291"/>
      <c r="W188" s="56"/>
      <c r="X188" s="58"/>
      <c r="Y188" s="59" t="s">
        <v>20</v>
      </c>
      <c r="Z188" s="41" t="s">
        <v>21</v>
      </c>
      <c r="AA188" s="60">
        <v>0.85</v>
      </c>
      <c r="AB188" s="288"/>
      <c r="AC188" s="43"/>
      <c r="AD188" s="43"/>
      <c r="AE188" s="44"/>
      <c r="AF188" s="45">
        <f>ROUND(ROUND(ROUND(G176+K188,0)*P$8,0)*AA188,0)</f>
        <v>246</v>
      </c>
      <c r="AG188" s="79"/>
    </row>
    <row r="189" ht="16.5" customHeight="1">
      <c r="A189" s="29">
        <v>63.0</v>
      </c>
      <c r="B189" s="30">
        <v>8555.0</v>
      </c>
      <c r="C189" s="32" t="s">
        <v>1732</v>
      </c>
      <c r="D189" s="94"/>
      <c r="E189" s="94"/>
      <c r="F189" s="94"/>
      <c r="G189" s="98"/>
      <c r="H189" s="8"/>
      <c r="I189" s="54"/>
      <c r="J189" s="482"/>
      <c r="K189" s="65"/>
      <c r="L189" s="65"/>
      <c r="M189" s="98"/>
      <c r="N189" s="293"/>
      <c r="O189" s="98"/>
      <c r="P189" s="66"/>
      <c r="Q189" s="33" t="s">
        <v>23</v>
      </c>
      <c r="R189" s="124" t="s">
        <v>24</v>
      </c>
      <c r="S189" s="7"/>
      <c r="T189" s="7"/>
      <c r="U189" s="7"/>
      <c r="V189" s="152"/>
      <c r="W189" s="41" t="s">
        <v>21</v>
      </c>
      <c r="X189" s="68">
        <v>0.7</v>
      </c>
      <c r="Y189" s="88"/>
      <c r="Z189" s="88"/>
      <c r="AA189" s="88"/>
      <c r="AB189" s="297"/>
      <c r="AC189" s="88"/>
      <c r="AD189" s="88"/>
      <c r="AE189" s="89"/>
      <c r="AF189" s="114">
        <f>ROUND(ROUND(ROUND(G176+K188,0)*P$8,0)*X189,0)</f>
        <v>202</v>
      </c>
      <c r="AG189" s="79"/>
    </row>
    <row r="190" ht="16.5" customHeight="1">
      <c r="A190" s="29">
        <v>63.0</v>
      </c>
      <c r="B190" s="30">
        <v>8556.0</v>
      </c>
      <c r="C190" s="32" t="s">
        <v>1733</v>
      </c>
      <c r="D190" s="94"/>
      <c r="E190" s="94"/>
      <c r="F190" s="94"/>
      <c r="G190" s="98"/>
      <c r="H190" s="8"/>
      <c r="I190" s="54"/>
      <c r="J190" s="482"/>
      <c r="K190" s="65"/>
      <c r="L190" s="65"/>
      <c r="M190" s="98"/>
      <c r="N190" s="293"/>
      <c r="O190" s="98"/>
      <c r="P190" s="66"/>
      <c r="Q190" s="481"/>
      <c r="R190" s="110"/>
      <c r="S190" s="22"/>
      <c r="T190" s="22"/>
      <c r="U190" s="22"/>
      <c r="V190" s="291"/>
      <c r="W190" s="56"/>
      <c r="X190" s="72"/>
      <c r="Y190" s="73" t="s">
        <v>20</v>
      </c>
      <c r="Z190" s="74" t="s">
        <v>21</v>
      </c>
      <c r="AA190" s="75">
        <v>0.85</v>
      </c>
      <c r="AB190" s="288"/>
      <c r="AC190" s="43"/>
      <c r="AD190" s="43"/>
      <c r="AE190" s="44"/>
      <c r="AF190" s="114">
        <f>ROUND(ROUND(ROUND(ROUND(G176+K188,0)*P$8,0)*X189,0)*AA190,0)</f>
        <v>172</v>
      </c>
      <c r="AG190" s="79"/>
    </row>
    <row r="191" ht="16.5" customHeight="1">
      <c r="A191" s="29">
        <v>63.0</v>
      </c>
      <c r="B191" s="30">
        <v>8557.0</v>
      </c>
      <c r="C191" s="32" t="s">
        <v>1734</v>
      </c>
      <c r="D191" s="94"/>
      <c r="E191" s="94"/>
      <c r="F191" s="94"/>
      <c r="G191" s="98"/>
      <c r="H191" s="8"/>
      <c r="I191" s="54"/>
      <c r="J191" s="482"/>
      <c r="K191" s="65"/>
      <c r="L191" s="65"/>
      <c r="M191" s="98"/>
      <c r="N191" s="293"/>
      <c r="O191" s="98"/>
      <c r="P191" s="66"/>
      <c r="Q191" s="481"/>
      <c r="R191" s="124" t="s">
        <v>27</v>
      </c>
      <c r="S191" s="7"/>
      <c r="T191" s="7"/>
      <c r="U191" s="7"/>
      <c r="V191" s="152"/>
      <c r="W191" s="41" t="s">
        <v>21</v>
      </c>
      <c r="X191" s="68">
        <v>0.5</v>
      </c>
      <c r="Y191" s="77"/>
      <c r="Z191" s="77"/>
      <c r="AA191" s="77"/>
      <c r="AB191" s="292"/>
      <c r="AC191" s="77"/>
      <c r="AD191" s="77"/>
      <c r="AE191" s="72"/>
      <c r="AF191" s="45">
        <f>ROUND(ROUND(ROUND(G176+K188,0)*P$8,0)*X191,0)</f>
        <v>145</v>
      </c>
      <c r="AG191" s="79"/>
    </row>
    <row r="192" ht="16.5" customHeight="1">
      <c r="A192" s="29">
        <v>63.0</v>
      </c>
      <c r="B192" s="30">
        <v>8558.0</v>
      </c>
      <c r="C192" s="32" t="s">
        <v>1735</v>
      </c>
      <c r="D192" s="94"/>
      <c r="E192" s="94"/>
      <c r="F192" s="94"/>
      <c r="G192" s="98"/>
      <c r="H192" s="8"/>
      <c r="I192" s="54"/>
      <c r="J192" s="482"/>
      <c r="K192" s="65"/>
      <c r="L192" s="65"/>
      <c r="M192" s="98"/>
      <c r="N192" s="293"/>
      <c r="O192" s="98"/>
      <c r="P192" s="66"/>
      <c r="Q192" s="483"/>
      <c r="R192" s="110"/>
      <c r="S192" s="22"/>
      <c r="T192" s="22"/>
      <c r="U192" s="22"/>
      <c r="V192" s="291"/>
      <c r="W192" s="56"/>
      <c r="X192" s="72"/>
      <c r="Y192" s="73" t="s">
        <v>20</v>
      </c>
      <c r="Z192" s="74" t="s">
        <v>21</v>
      </c>
      <c r="AA192" s="75">
        <v>0.85</v>
      </c>
      <c r="AB192" s="288"/>
      <c r="AC192" s="43"/>
      <c r="AD192" s="43"/>
      <c r="AE192" s="44"/>
      <c r="AF192" s="45">
        <f>ROUND(ROUND(ROUND(ROUND(G176+K188,0)*P$8,0)*X191,0)*AA192,0)</f>
        <v>123</v>
      </c>
      <c r="AG192" s="79"/>
    </row>
    <row r="193" ht="16.5" customHeight="1">
      <c r="A193" s="29">
        <v>63.0</v>
      </c>
      <c r="B193" s="30">
        <v>8559.0</v>
      </c>
      <c r="C193" s="32" t="s">
        <v>1736</v>
      </c>
      <c r="D193" s="94"/>
      <c r="E193" s="94"/>
      <c r="F193" s="94"/>
      <c r="G193" s="98"/>
      <c r="H193" s="8"/>
      <c r="I193" s="54"/>
      <c r="J193" s="69"/>
      <c r="K193" s="65"/>
      <c r="L193" s="65"/>
      <c r="M193" s="98"/>
      <c r="N193" s="293"/>
      <c r="O193" s="98"/>
      <c r="P193" s="66"/>
      <c r="Q193" s="124"/>
      <c r="R193" s="96"/>
      <c r="S193" s="7"/>
      <c r="T193" s="7"/>
      <c r="U193" s="7"/>
      <c r="V193" s="152"/>
      <c r="W193" s="41"/>
      <c r="X193" s="68"/>
      <c r="Y193" s="43"/>
      <c r="Z193" s="43"/>
      <c r="AA193" s="44"/>
      <c r="AB193" s="82" t="s">
        <v>30</v>
      </c>
      <c r="AC193" s="41">
        <v>5.0</v>
      </c>
      <c r="AD193" s="41"/>
      <c r="AE193" s="151" t="s">
        <v>31</v>
      </c>
      <c r="AF193" s="45">
        <f>ROUND(ROUND(ROUND(G176+K188,0)*P$8,0)-AC193,0)</f>
        <v>284</v>
      </c>
      <c r="AG193" s="79"/>
    </row>
    <row r="194" ht="16.5" customHeight="1">
      <c r="A194" s="29">
        <v>63.0</v>
      </c>
      <c r="B194" s="30">
        <v>8560.0</v>
      </c>
      <c r="C194" s="32" t="s">
        <v>1737</v>
      </c>
      <c r="D194" s="94"/>
      <c r="E194" s="94"/>
      <c r="F194" s="94"/>
      <c r="G194" s="98"/>
      <c r="H194" s="8"/>
      <c r="I194" s="54"/>
      <c r="J194" s="69"/>
      <c r="K194" s="65"/>
      <c r="L194" s="65"/>
      <c r="M194" s="98"/>
      <c r="N194" s="293"/>
      <c r="O194" s="98"/>
      <c r="P194" s="66"/>
      <c r="Q194" s="110"/>
      <c r="R194" s="115"/>
      <c r="S194" s="22"/>
      <c r="T194" s="22"/>
      <c r="U194" s="22"/>
      <c r="V194" s="291"/>
      <c r="W194" s="56"/>
      <c r="X194" s="72"/>
      <c r="Y194" s="59" t="s">
        <v>20</v>
      </c>
      <c r="Z194" s="41" t="s">
        <v>21</v>
      </c>
      <c r="AA194" s="86">
        <v>0.85</v>
      </c>
      <c r="AB194" s="482"/>
      <c r="AC194" s="83"/>
      <c r="AD194" s="83"/>
      <c r="AE194" s="84"/>
      <c r="AF194" s="45">
        <f>ROUND(ROUND(ROUND(ROUND(G176+K188,0)*P$8,0)*AA194,0)-AC193,0)</f>
        <v>241</v>
      </c>
      <c r="AG194" s="79"/>
    </row>
    <row r="195" ht="16.5" customHeight="1">
      <c r="A195" s="29">
        <v>63.0</v>
      </c>
      <c r="B195" s="30">
        <v>8561.0</v>
      </c>
      <c r="C195" s="32" t="s">
        <v>1738</v>
      </c>
      <c r="D195" s="94"/>
      <c r="E195" s="94"/>
      <c r="F195" s="94"/>
      <c r="G195" s="98"/>
      <c r="H195" s="8"/>
      <c r="I195" s="54"/>
      <c r="J195" s="69"/>
      <c r="K195" s="65"/>
      <c r="L195" s="65"/>
      <c r="M195" s="98"/>
      <c r="N195" s="293"/>
      <c r="O195" s="98"/>
      <c r="P195" s="66"/>
      <c r="Q195" s="33" t="s">
        <v>23</v>
      </c>
      <c r="R195" s="124" t="s">
        <v>24</v>
      </c>
      <c r="S195" s="7"/>
      <c r="T195" s="7"/>
      <c r="U195" s="7"/>
      <c r="V195" s="152"/>
      <c r="W195" s="41" t="s">
        <v>21</v>
      </c>
      <c r="X195" s="68">
        <v>0.7</v>
      </c>
      <c r="Y195" s="88"/>
      <c r="Z195" s="88"/>
      <c r="AA195" s="89"/>
      <c r="AB195" s="482"/>
      <c r="AC195" s="90"/>
      <c r="AD195" s="90"/>
      <c r="AE195" s="91"/>
      <c r="AF195" s="114">
        <f>ROUND(ROUND(ROUND(ROUND(G176+K188,0)*P$8,0)*X195,0)-AC193,0)</f>
        <v>197</v>
      </c>
      <c r="AG195" s="79"/>
    </row>
    <row r="196" ht="16.5" customHeight="1">
      <c r="A196" s="29">
        <v>63.0</v>
      </c>
      <c r="B196" s="30">
        <v>8562.0</v>
      </c>
      <c r="C196" s="32" t="s">
        <v>1739</v>
      </c>
      <c r="D196" s="94"/>
      <c r="E196" s="94"/>
      <c r="F196" s="94"/>
      <c r="G196" s="98"/>
      <c r="H196" s="8"/>
      <c r="I196" s="54"/>
      <c r="J196" s="69"/>
      <c r="K196" s="65"/>
      <c r="L196" s="65"/>
      <c r="M196" s="98"/>
      <c r="N196" s="293"/>
      <c r="O196" s="98"/>
      <c r="P196" s="66"/>
      <c r="Q196" s="481"/>
      <c r="R196" s="110"/>
      <c r="S196" s="22"/>
      <c r="T196" s="22"/>
      <c r="U196" s="22"/>
      <c r="V196" s="291"/>
      <c r="W196" s="56"/>
      <c r="X196" s="72"/>
      <c r="Y196" s="73" t="s">
        <v>20</v>
      </c>
      <c r="Z196" s="74" t="s">
        <v>21</v>
      </c>
      <c r="AA196" s="92">
        <v>0.85</v>
      </c>
      <c r="AB196" s="482"/>
      <c r="AC196" s="90"/>
      <c r="AD196" s="90"/>
      <c r="AE196" s="91"/>
      <c r="AF196" s="114">
        <f>ROUND(ROUND(ROUND(ROUND(ROUND(G176+K188,0)*P$8,0)*X195,0)*AA196,0)-AC193,0)</f>
        <v>167</v>
      </c>
      <c r="AG196" s="79"/>
    </row>
    <row r="197" ht="16.5" customHeight="1">
      <c r="A197" s="29">
        <v>63.0</v>
      </c>
      <c r="B197" s="30">
        <v>8563.0</v>
      </c>
      <c r="C197" s="32" t="s">
        <v>1740</v>
      </c>
      <c r="D197" s="94"/>
      <c r="E197" s="94"/>
      <c r="F197" s="94"/>
      <c r="G197" s="98"/>
      <c r="H197" s="8"/>
      <c r="I197" s="54"/>
      <c r="J197" s="69"/>
      <c r="K197" s="65"/>
      <c r="L197" s="65"/>
      <c r="M197" s="98"/>
      <c r="N197" s="293"/>
      <c r="O197" s="98"/>
      <c r="P197" s="66"/>
      <c r="Q197" s="481"/>
      <c r="R197" s="96" t="s">
        <v>27</v>
      </c>
      <c r="S197" s="7"/>
      <c r="T197" s="7"/>
      <c r="U197" s="7"/>
      <c r="V197" s="152"/>
      <c r="W197" s="41" t="s">
        <v>21</v>
      </c>
      <c r="X197" s="68">
        <v>0.5</v>
      </c>
      <c r="Y197" s="77"/>
      <c r="Z197" s="77"/>
      <c r="AA197" s="72"/>
      <c r="AB197" s="482"/>
      <c r="AC197" s="90"/>
      <c r="AD197" s="90"/>
      <c r="AE197" s="91"/>
      <c r="AF197" s="45">
        <f>ROUND(ROUND(ROUND(ROUND(G176+K188,0)*P$8,0)*X197,0)-AC193,0)</f>
        <v>140</v>
      </c>
      <c r="AG197" s="79"/>
    </row>
    <row r="198" ht="16.5" customHeight="1">
      <c r="A198" s="29">
        <v>63.0</v>
      </c>
      <c r="B198" s="30">
        <v>8564.0</v>
      </c>
      <c r="C198" s="32" t="s">
        <v>1741</v>
      </c>
      <c r="D198" s="94"/>
      <c r="E198" s="94"/>
      <c r="F198" s="107"/>
      <c r="G198" s="108"/>
      <c r="H198" s="22"/>
      <c r="I198" s="109"/>
      <c r="J198" s="110"/>
      <c r="K198" s="115"/>
      <c r="L198" s="115"/>
      <c r="M198" s="116"/>
      <c r="N198" s="293"/>
      <c r="O198" s="98"/>
      <c r="P198" s="66"/>
      <c r="Q198" s="483"/>
      <c r="R198" s="115"/>
      <c r="S198" s="22"/>
      <c r="T198" s="22"/>
      <c r="U198" s="22"/>
      <c r="V198" s="291"/>
      <c r="W198" s="56"/>
      <c r="X198" s="72"/>
      <c r="Y198" s="73" t="s">
        <v>20</v>
      </c>
      <c r="Z198" s="74" t="s">
        <v>21</v>
      </c>
      <c r="AA198" s="92">
        <v>0.85</v>
      </c>
      <c r="AB198" s="484"/>
      <c r="AC198" s="77"/>
      <c r="AD198" s="77"/>
      <c r="AE198" s="72"/>
      <c r="AF198" s="45">
        <f>ROUND(ROUND(ROUND(ROUND(ROUND(G176+K188,0)*P$8,0)*X197,0)*AA198,0)-AC193,0)</f>
        <v>118</v>
      </c>
      <c r="AG198" s="79"/>
    </row>
    <row r="199" ht="16.5" customHeight="1">
      <c r="A199" s="29">
        <v>63.0</v>
      </c>
      <c r="B199" s="30">
        <v>8571.0</v>
      </c>
      <c r="C199" s="32" t="s">
        <v>1742</v>
      </c>
      <c r="D199" s="94"/>
      <c r="E199" s="94"/>
      <c r="F199" s="102" t="s">
        <v>77</v>
      </c>
      <c r="G199" s="35"/>
      <c r="H199" s="35"/>
      <c r="I199" s="36"/>
      <c r="J199" s="168"/>
      <c r="K199" s="7"/>
      <c r="L199" s="38"/>
      <c r="M199" s="7"/>
      <c r="N199" s="52"/>
      <c r="O199" s="8"/>
      <c r="P199" s="54"/>
      <c r="Q199" s="287"/>
      <c r="R199" s="287"/>
      <c r="S199" s="7"/>
      <c r="T199" s="7"/>
      <c r="U199" s="7"/>
      <c r="V199" s="152"/>
      <c r="W199" s="41"/>
      <c r="X199" s="42"/>
      <c r="Y199" s="43"/>
      <c r="Z199" s="43"/>
      <c r="AA199" s="43"/>
      <c r="AB199" s="288"/>
      <c r="AC199" s="43"/>
      <c r="AD199" s="43"/>
      <c r="AE199" s="44"/>
      <c r="AF199" s="45">
        <f>ROUND(G200*P$8,0)</f>
        <v>214</v>
      </c>
      <c r="AG199" s="79"/>
    </row>
    <row r="200" ht="16.5" customHeight="1">
      <c r="A200" s="29">
        <v>63.0</v>
      </c>
      <c r="B200" s="30">
        <v>8572.0</v>
      </c>
      <c r="C200" s="32" t="s">
        <v>1743</v>
      </c>
      <c r="D200" s="94"/>
      <c r="E200" s="94"/>
      <c r="F200" s="482"/>
      <c r="G200" s="50">
        <f>'30放課後等デイ(基本１)'!G200</f>
        <v>306</v>
      </c>
      <c r="H200" s="8" t="s">
        <v>9</v>
      </c>
      <c r="I200" s="51"/>
      <c r="J200" s="94"/>
      <c r="K200" s="8"/>
      <c r="L200" s="53"/>
      <c r="M200" s="8"/>
      <c r="N200" s="52"/>
      <c r="O200" s="8"/>
      <c r="P200" s="54"/>
      <c r="Q200" s="290"/>
      <c r="R200" s="290"/>
      <c r="S200" s="22"/>
      <c r="T200" s="22"/>
      <c r="U200" s="22"/>
      <c r="V200" s="291"/>
      <c r="W200" s="56"/>
      <c r="X200" s="58"/>
      <c r="Y200" s="59" t="s">
        <v>20</v>
      </c>
      <c r="Z200" s="41" t="s">
        <v>21</v>
      </c>
      <c r="AA200" s="60">
        <v>0.85</v>
      </c>
      <c r="AB200" s="288"/>
      <c r="AC200" s="43"/>
      <c r="AD200" s="43"/>
      <c r="AE200" s="44"/>
      <c r="AF200" s="45">
        <f>ROUND(ROUND(G200*P$8,0)*AA200,0)</f>
        <v>182</v>
      </c>
      <c r="AG200" s="79"/>
    </row>
    <row r="201" ht="16.5" customHeight="1">
      <c r="A201" s="29">
        <v>63.0</v>
      </c>
      <c r="B201" s="30">
        <v>8573.0</v>
      </c>
      <c r="C201" s="32" t="s">
        <v>1744</v>
      </c>
      <c r="D201" s="94"/>
      <c r="E201" s="94"/>
      <c r="F201" s="482"/>
      <c r="G201" s="63"/>
      <c r="H201" s="63"/>
      <c r="I201" s="51"/>
      <c r="J201" s="69"/>
      <c r="K201" s="65"/>
      <c r="L201" s="65"/>
      <c r="M201" s="98"/>
      <c r="N201" s="293"/>
      <c r="O201" s="98"/>
      <c r="P201" s="66"/>
      <c r="Q201" s="33" t="s">
        <v>23</v>
      </c>
      <c r="R201" s="124" t="s">
        <v>24</v>
      </c>
      <c r="S201" s="7"/>
      <c r="T201" s="7"/>
      <c r="U201" s="7"/>
      <c r="V201" s="152"/>
      <c r="W201" s="41" t="s">
        <v>21</v>
      </c>
      <c r="X201" s="68">
        <v>0.7</v>
      </c>
      <c r="Y201" s="88"/>
      <c r="Z201" s="88"/>
      <c r="AA201" s="88"/>
      <c r="AB201" s="297"/>
      <c r="AC201" s="88"/>
      <c r="AD201" s="88"/>
      <c r="AE201" s="89"/>
      <c r="AF201" s="45">
        <f>ROUND(ROUND(G200*P$8,0)*X201,0)</f>
        <v>150</v>
      </c>
      <c r="AG201" s="79"/>
    </row>
    <row r="202" ht="16.5" customHeight="1">
      <c r="A202" s="29">
        <v>63.0</v>
      </c>
      <c r="B202" s="30">
        <v>8574.0</v>
      </c>
      <c r="C202" s="32" t="s">
        <v>1745</v>
      </c>
      <c r="D202" s="94"/>
      <c r="E202" s="94"/>
      <c r="F202" s="482"/>
      <c r="G202" s="63"/>
      <c r="H202" s="63"/>
      <c r="I202" s="51"/>
      <c r="J202" s="69"/>
      <c r="K202" s="65"/>
      <c r="L202" s="65"/>
      <c r="M202" s="98"/>
      <c r="N202" s="293"/>
      <c r="O202" s="98"/>
      <c r="P202" s="66"/>
      <c r="Q202" s="481"/>
      <c r="R202" s="110"/>
      <c r="S202" s="22"/>
      <c r="T202" s="22"/>
      <c r="U202" s="22"/>
      <c r="V202" s="291"/>
      <c r="W202" s="56"/>
      <c r="X202" s="72"/>
      <c r="Y202" s="73" t="s">
        <v>20</v>
      </c>
      <c r="Z202" s="74" t="s">
        <v>21</v>
      </c>
      <c r="AA202" s="75">
        <v>0.85</v>
      </c>
      <c r="AB202" s="288"/>
      <c r="AC202" s="43"/>
      <c r="AD202" s="43"/>
      <c r="AE202" s="44"/>
      <c r="AF202" s="45">
        <f>ROUND(ROUND(ROUND(G200*P$8,0)*X201,0)*AA202,0)</f>
        <v>128</v>
      </c>
      <c r="AG202" s="79"/>
    </row>
    <row r="203" ht="16.5" customHeight="1">
      <c r="A203" s="29">
        <v>63.0</v>
      </c>
      <c r="B203" s="30">
        <v>8575.0</v>
      </c>
      <c r="C203" s="32" t="s">
        <v>1746</v>
      </c>
      <c r="D203" s="94"/>
      <c r="E203" s="94"/>
      <c r="F203" s="482"/>
      <c r="G203" s="63"/>
      <c r="H203" s="63"/>
      <c r="I203" s="51"/>
      <c r="J203" s="69"/>
      <c r="K203" s="65"/>
      <c r="L203" s="65"/>
      <c r="M203" s="98"/>
      <c r="N203" s="293"/>
      <c r="O203" s="98"/>
      <c r="P203" s="66"/>
      <c r="Q203" s="481"/>
      <c r="R203" s="124" t="s">
        <v>27</v>
      </c>
      <c r="S203" s="7"/>
      <c r="T203" s="7"/>
      <c r="U203" s="7"/>
      <c r="V203" s="152"/>
      <c r="W203" s="41" t="s">
        <v>21</v>
      </c>
      <c r="X203" s="68">
        <v>0.5</v>
      </c>
      <c r="Y203" s="77"/>
      <c r="Z203" s="77"/>
      <c r="AA203" s="77"/>
      <c r="AB203" s="292"/>
      <c r="AC203" s="77"/>
      <c r="AD203" s="77"/>
      <c r="AE203" s="72"/>
      <c r="AF203" s="114">
        <f>ROUND(ROUND(G200*P$8,0)*X203,0)</f>
        <v>107</v>
      </c>
      <c r="AG203" s="79"/>
    </row>
    <row r="204" ht="16.5" customHeight="1">
      <c r="A204" s="29">
        <v>63.0</v>
      </c>
      <c r="B204" s="30">
        <v>8576.0</v>
      </c>
      <c r="C204" s="32" t="s">
        <v>1747</v>
      </c>
      <c r="D204" s="94"/>
      <c r="E204" s="94"/>
      <c r="F204" s="76"/>
      <c r="G204" s="63"/>
      <c r="H204" s="63"/>
      <c r="I204" s="51"/>
      <c r="J204" s="69"/>
      <c r="K204" s="65"/>
      <c r="L204" s="65"/>
      <c r="M204" s="98"/>
      <c r="N204" s="293"/>
      <c r="O204" s="98"/>
      <c r="P204" s="66"/>
      <c r="Q204" s="483"/>
      <c r="R204" s="110"/>
      <c r="S204" s="22"/>
      <c r="T204" s="22"/>
      <c r="U204" s="22"/>
      <c r="V204" s="291"/>
      <c r="W204" s="56"/>
      <c r="X204" s="72"/>
      <c r="Y204" s="73" t="s">
        <v>20</v>
      </c>
      <c r="Z204" s="74" t="s">
        <v>21</v>
      </c>
      <c r="AA204" s="75">
        <v>0.85</v>
      </c>
      <c r="AB204" s="288"/>
      <c r="AC204" s="43"/>
      <c r="AD204" s="43"/>
      <c r="AE204" s="44"/>
      <c r="AF204" s="114">
        <f>ROUND(ROUND(ROUND(G200*P$8,0)*X203,0)*AA204,0)</f>
        <v>91</v>
      </c>
      <c r="AG204" s="79"/>
    </row>
    <row r="205" ht="16.5" customHeight="1">
      <c r="A205" s="29">
        <v>63.0</v>
      </c>
      <c r="B205" s="30">
        <v>8577.0</v>
      </c>
      <c r="C205" s="32" t="s">
        <v>1748</v>
      </c>
      <c r="D205" s="94"/>
      <c r="E205" s="94"/>
      <c r="F205" s="76"/>
      <c r="G205" s="63"/>
      <c r="H205" s="63"/>
      <c r="I205" s="51"/>
      <c r="J205" s="69"/>
      <c r="K205" s="65"/>
      <c r="L205" s="65"/>
      <c r="M205" s="98"/>
      <c r="N205" s="293"/>
      <c r="O205" s="98"/>
      <c r="P205" s="66"/>
      <c r="Q205" s="96"/>
      <c r="R205" s="96"/>
      <c r="S205" s="7"/>
      <c r="T205" s="7"/>
      <c r="U205" s="7"/>
      <c r="V205" s="152"/>
      <c r="W205" s="41"/>
      <c r="X205" s="68"/>
      <c r="Y205" s="43"/>
      <c r="Z205" s="43"/>
      <c r="AA205" s="44"/>
      <c r="AB205" s="82" t="s">
        <v>30</v>
      </c>
      <c r="AC205" s="83">
        <v>5.0</v>
      </c>
      <c r="AD205" s="83"/>
      <c r="AE205" s="84" t="s">
        <v>31</v>
      </c>
      <c r="AF205" s="45">
        <f>ROUND(ROUND(G200*P$8,0)-AC205,0)</f>
        <v>209</v>
      </c>
      <c r="AG205" s="79"/>
    </row>
    <row r="206" ht="16.5" customHeight="1">
      <c r="A206" s="29">
        <v>63.0</v>
      </c>
      <c r="B206" s="30">
        <v>8578.0</v>
      </c>
      <c r="C206" s="32" t="s">
        <v>1749</v>
      </c>
      <c r="D206" s="94"/>
      <c r="E206" s="94"/>
      <c r="F206" s="76"/>
      <c r="G206" s="63"/>
      <c r="H206" s="63"/>
      <c r="I206" s="51"/>
      <c r="J206" s="69"/>
      <c r="K206" s="65"/>
      <c r="L206" s="65"/>
      <c r="M206" s="98"/>
      <c r="N206" s="293"/>
      <c r="O206" s="98"/>
      <c r="P206" s="66"/>
      <c r="Q206" s="115"/>
      <c r="R206" s="115"/>
      <c r="S206" s="22"/>
      <c r="T206" s="22"/>
      <c r="U206" s="22"/>
      <c r="V206" s="291"/>
      <c r="W206" s="56"/>
      <c r="X206" s="72"/>
      <c r="Y206" s="59" t="s">
        <v>20</v>
      </c>
      <c r="Z206" s="41" t="s">
        <v>21</v>
      </c>
      <c r="AA206" s="86">
        <v>0.85</v>
      </c>
      <c r="AB206" s="482"/>
      <c r="AC206" s="83"/>
      <c r="AD206" s="83"/>
      <c r="AE206" s="84"/>
      <c r="AF206" s="45">
        <f>ROUND(ROUND(ROUND(G200*P$8,0)*AA206,0)-AC205,0)</f>
        <v>177</v>
      </c>
      <c r="AG206" s="79"/>
    </row>
    <row r="207" ht="16.5" customHeight="1">
      <c r="A207" s="29">
        <v>63.0</v>
      </c>
      <c r="B207" s="30">
        <v>8579.0</v>
      </c>
      <c r="C207" s="32" t="s">
        <v>1750</v>
      </c>
      <c r="D207" s="94"/>
      <c r="E207" s="94"/>
      <c r="F207" s="76"/>
      <c r="G207" s="63"/>
      <c r="H207" s="63"/>
      <c r="I207" s="51"/>
      <c r="J207" s="69"/>
      <c r="K207" s="65"/>
      <c r="L207" s="65"/>
      <c r="M207" s="98"/>
      <c r="N207" s="293"/>
      <c r="O207" s="98"/>
      <c r="P207" s="66"/>
      <c r="Q207" s="33" t="s">
        <v>23</v>
      </c>
      <c r="R207" s="124" t="s">
        <v>24</v>
      </c>
      <c r="S207" s="7"/>
      <c r="T207" s="7"/>
      <c r="U207" s="7"/>
      <c r="V207" s="152"/>
      <c r="W207" s="41" t="s">
        <v>21</v>
      </c>
      <c r="X207" s="68">
        <v>0.7</v>
      </c>
      <c r="Y207" s="88"/>
      <c r="Z207" s="88"/>
      <c r="AA207" s="89"/>
      <c r="AB207" s="482"/>
      <c r="AC207" s="90"/>
      <c r="AD207" s="90"/>
      <c r="AE207" s="91"/>
      <c r="AF207" s="45">
        <f>ROUND(ROUND(ROUND(G200*P$8,0)*X207,0)-AC205,0)</f>
        <v>145</v>
      </c>
      <c r="AG207" s="79"/>
    </row>
    <row r="208" ht="16.5" customHeight="1">
      <c r="A208" s="29">
        <v>63.0</v>
      </c>
      <c r="B208" s="30">
        <v>8580.0</v>
      </c>
      <c r="C208" s="32" t="s">
        <v>1751</v>
      </c>
      <c r="D208" s="94"/>
      <c r="E208" s="94"/>
      <c r="F208" s="76"/>
      <c r="G208" s="63"/>
      <c r="H208" s="63"/>
      <c r="I208" s="51"/>
      <c r="J208" s="69"/>
      <c r="K208" s="65"/>
      <c r="L208" s="65"/>
      <c r="M208" s="98"/>
      <c r="N208" s="293"/>
      <c r="O208" s="98"/>
      <c r="P208" s="66"/>
      <c r="Q208" s="481"/>
      <c r="R208" s="110"/>
      <c r="S208" s="22"/>
      <c r="T208" s="22"/>
      <c r="U208" s="22"/>
      <c r="V208" s="291"/>
      <c r="W208" s="56"/>
      <c r="X208" s="72"/>
      <c r="Y208" s="73" t="s">
        <v>20</v>
      </c>
      <c r="Z208" s="74" t="s">
        <v>21</v>
      </c>
      <c r="AA208" s="92">
        <v>0.85</v>
      </c>
      <c r="AB208" s="482"/>
      <c r="AC208" s="90"/>
      <c r="AD208" s="90"/>
      <c r="AE208" s="91"/>
      <c r="AF208" s="45">
        <f>ROUND(ROUND(ROUND(ROUND(G200*P$8,0)*X207,0)*AA208,0)-AC205,0)</f>
        <v>123</v>
      </c>
      <c r="AG208" s="79"/>
    </row>
    <row r="209" ht="16.5" customHeight="1">
      <c r="A209" s="29">
        <v>63.0</v>
      </c>
      <c r="B209" s="30">
        <v>8581.0</v>
      </c>
      <c r="C209" s="32" t="s">
        <v>1752</v>
      </c>
      <c r="D209" s="94"/>
      <c r="E209" s="94"/>
      <c r="F209" s="76"/>
      <c r="G209" s="63"/>
      <c r="H209" s="63"/>
      <c r="I209" s="51"/>
      <c r="J209" s="69"/>
      <c r="K209" s="65"/>
      <c r="L209" s="65"/>
      <c r="M209" s="98"/>
      <c r="N209" s="293"/>
      <c r="O209" s="98"/>
      <c r="P209" s="66"/>
      <c r="Q209" s="481"/>
      <c r="R209" s="96" t="s">
        <v>27</v>
      </c>
      <c r="S209" s="7"/>
      <c r="T209" s="7"/>
      <c r="U209" s="7"/>
      <c r="V209" s="152"/>
      <c r="W209" s="41" t="s">
        <v>21</v>
      </c>
      <c r="X209" s="68">
        <v>0.5</v>
      </c>
      <c r="Y209" s="77"/>
      <c r="Z209" s="77"/>
      <c r="AA209" s="72"/>
      <c r="AB209" s="482"/>
      <c r="AC209" s="90"/>
      <c r="AD209" s="90"/>
      <c r="AE209" s="91"/>
      <c r="AF209" s="114">
        <f>ROUND(ROUND(ROUND(G200*P$8,0)*X209,0)-AC205,0)</f>
        <v>102</v>
      </c>
      <c r="AG209" s="79"/>
    </row>
    <row r="210" ht="16.5" customHeight="1">
      <c r="A210" s="29">
        <v>63.0</v>
      </c>
      <c r="B210" s="30">
        <v>8582.0</v>
      </c>
      <c r="C210" s="32" t="s">
        <v>1753</v>
      </c>
      <c r="D210" s="94"/>
      <c r="E210" s="94"/>
      <c r="F210" s="76"/>
      <c r="G210" s="63"/>
      <c r="H210" s="63"/>
      <c r="I210" s="51"/>
      <c r="J210" s="69"/>
      <c r="K210" s="65"/>
      <c r="L210" s="65"/>
      <c r="M210" s="98"/>
      <c r="N210" s="293"/>
      <c r="O210" s="98"/>
      <c r="P210" s="66"/>
      <c r="Q210" s="483"/>
      <c r="R210" s="115"/>
      <c r="S210" s="22"/>
      <c r="T210" s="22"/>
      <c r="U210" s="22"/>
      <c r="V210" s="291"/>
      <c r="W210" s="56"/>
      <c r="X210" s="72"/>
      <c r="Y210" s="73" t="s">
        <v>20</v>
      </c>
      <c r="Z210" s="74" t="s">
        <v>21</v>
      </c>
      <c r="AA210" s="92">
        <v>0.85</v>
      </c>
      <c r="AB210" s="292"/>
      <c r="AC210" s="77"/>
      <c r="AD210" s="77"/>
      <c r="AE210" s="72"/>
      <c r="AF210" s="114">
        <f>ROUND(ROUND(ROUND(ROUND(G200*P$8,0)*X209,0)*AA210,0)-AC205,0)</f>
        <v>86</v>
      </c>
      <c r="AG210" s="79"/>
    </row>
    <row r="211" ht="16.5" customHeight="1">
      <c r="A211" s="29">
        <v>63.0</v>
      </c>
      <c r="B211" s="30">
        <v>8583.0</v>
      </c>
      <c r="C211" s="32" t="s">
        <v>1754</v>
      </c>
      <c r="D211" s="94"/>
      <c r="E211" s="94"/>
      <c r="F211" s="94"/>
      <c r="G211" s="98"/>
      <c r="H211" s="8"/>
      <c r="I211" s="95"/>
      <c r="J211" s="82" t="s">
        <v>38</v>
      </c>
      <c r="K211" s="7"/>
      <c r="L211" s="38"/>
      <c r="M211" s="7"/>
      <c r="N211" s="52"/>
      <c r="O211" s="8"/>
      <c r="P211" s="54"/>
      <c r="Q211" s="287"/>
      <c r="R211" s="287"/>
      <c r="S211" s="7"/>
      <c r="T211" s="7"/>
      <c r="U211" s="7"/>
      <c r="V211" s="152"/>
      <c r="W211" s="41"/>
      <c r="X211" s="42"/>
      <c r="Y211" s="43"/>
      <c r="Z211" s="43"/>
      <c r="AA211" s="43"/>
      <c r="AB211" s="288"/>
      <c r="AC211" s="43"/>
      <c r="AD211" s="43"/>
      <c r="AE211" s="44"/>
      <c r="AF211" s="45">
        <f>ROUND(ROUND(G200+K212,0)*P$8,0)</f>
        <v>217</v>
      </c>
      <c r="AG211" s="79"/>
    </row>
    <row r="212" ht="16.5" customHeight="1">
      <c r="A212" s="29">
        <v>63.0</v>
      </c>
      <c r="B212" s="30">
        <v>8584.0</v>
      </c>
      <c r="C212" s="32" t="s">
        <v>1755</v>
      </c>
      <c r="D212" s="94"/>
      <c r="E212" s="94"/>
      <c r="F212" s="94"/>
      <c r="G212" s="98"/>
      <c r="H212" s="8"/>
      <c r="I212" s="95"/>
      <c r="J212" s="482"/>
      <c r="K212" s="8">
        <v>4.0</v>
      </c>
      <c r="L212" s="53" t="s">
        <v>40</v>
      </c>
      <c r="M212" s="8"/>
      <c r="N212" s="52"/>
      <c r="O212" s="8"/>
      <c r="P212" s="54"/>
      <c r="Q212" s="290"/>
      <c r="R212" s="290"/>
      <c r="S212" s="22"/>
      <c r="T212" s="22"/>
      <c r="U212" s="22"/>
      <c r="V212" s="291"/>
      <c r="W212" s="56"/>
      <c r="X212" s="58"/>
      <c r="Y212" s="59" t="s">
        <v>20</v>
      </c>
      <c r="Z212" s="41" t="s">
        <v>21</v>
      </c>
      <c r="AA212" s="60">
        <v>0.85</v>
      </c>
      <c r="AB212" s="288"/>
      <c r="AC212" s="43"/>
      <c r="AD212" s="43"/>
      <c r="AE212" s="44"/>
      <c r="AF212" s="114">
        <f>ROUND(ROUND(ROUND(G200+K212,0)*P$8,0)*AA212,0)</f>
        <v>184</v>
      </c>
      <c r="AG212" s="79"/>
    </row>
    <row r="213" ht="16.5" customHeight="1">
      <c r="A213" s="29">
        <v>63.0</v>
      </c>
      <c r="B213" s="30">
        <v>8585.0</v>
      </c>
      <c r="C213" s="32" t="s">
        <v>1756</v>
      </c>
      <c r="D213" s="94"/>
      <c r="E213" s="94"/>
      <c r="F213" s="94"/>
      <c r="G213" s="98"/>
      <c r="H213" s="8"/>
      <c r="I213" s="54"/>
      <c r="J213" s="482"/>
      <c r="K213" s="65"/>
      <c r="L213" s="65"/>
      <c r="M213" s="98"/>
      <c r="N213" s="293"/>
      <c r="O213" s="98"/>
      <c r="P213" s="66"/>
      <c r="Q213" s="33" t="s">
        <v>23</v>
      </c>
      <c r="R213" s="124" t="s">
        <v>24</v>
      </c>
      <c r="S213" s="7"/>
      <c r="T213" s="7"/>
      <c r="U213" s="7"/>
      <c r="V213" s="152"/>
      <c r="W213" s="41" t="s">
        <v>21</v>
      </c>
      <c r="X213" s="68">
        <v>0.7</v>
      </c>
      <c r="Y213" s="88"/>
      <c r="Z213" s="88"/>
      <c r="AA213" s="88"/>
      <c r="AB213" s="297"/>
      <c r="AC213" s="88"/>
      <c r="AD213" s="88"/>
      <c r="AE213" s="89"/>
      <c r="AF213" s="45">
        <f>ROUND(ROUND(ROUND(G200+K212,0)*P$8,0)*X213,0)</f>
        <v>152</v>
      </c>
      <c r="AG213" s="79"/>
    </row>
    <row r="214" ht="16.5" customHeight="1">
      <c r="A214" s="29">
        <v>63.0</v>
      </c>
      <c r="B214" s="30">
        <v>8586.0</v>
      </c>
      <c r="C214" s="32" t="s">
        <v>1757</v>
      </c>
      <c r="D214" s="94"/>
      <c r="E214" s="94"/>
      <c r="F214" s="94"/>
      <c r="G214" s="98"/>
      <c r="H214" s="8"/>
      <c r="I214" s="54"/>
      <c r="J214" s="482"/>
      <c r="K214" s="65"/>
      <c r="L214" s="65"/>
      <c r="M214" s="98"/>
      <c r="N214" s="293"/>
      <c r="O214" s="98"/>
      <c r="P214" s="66"/>
      <c r="Q214" s="481"/>
      <c r="R214" s="110"/>
      <c r="S214" s="22"/>
      <c r="T214" s="22"/>
      <c r="U214" s="22"/>
      <c r="V214" s="291"/>
      <c r="W214" s="56"/>
      <c r="X214" s="72"/>
      <c r="Y214" s="73" t="s">
        <v>20</v>
      </c>
      <c r="Z214" s="74" t="s">
        <v>21</v>
      </c>
      <c r="AA214" s="75">
        <v>0.85</v>
      </c>
      <c r="AB214" s="288"/>
      <c r="AC214" s="43"/>
      <c r="AD214" s="43"/>
      <c r="AE214" s="44"/>
      <c r="AF214" s="45">
        <f>ROUND(ROUND(ROUND(ROUND(G200+K212,0)*P$8,0)*X213,0)*AA214,0)</f>
        <v>129</v>
      </c>
      <c r="AG214" s="79"/>
    </row>
    <row r="215" ht="16.5" customHeight="1">
      <c r="A215" s="29">
        <v>63.0</v>
      </c>
      <c r="B215" s="30">
        <v>8587.0</v>
      </c>
      <c r="C215" s="32" t="s">
        <v>1758</v>
      </c>
      <c r="D215" s="94"/>
      <c r="E215" s="94"/>
      <c r="F215" s="94"/>
      <c r="G215" s="98"/>
      <c r="H215" s="8"/>
      <c r="I215" s="54"/>
      <c r="J215" s="482"/>
      <c r="K215" s="65"/>
      <c r="L215" s="65"/>
      <c r="M215" s="98"/>
      <c r="N215" s="293"/>
      <c r="O215" s="98"/>
      <c r="P215" s="66"/>
      <c r="Q215" s="481"/>
      <c r="R215" s="124" t="s">
        <v>27</v>
      </c>
      <c r="S215" s="7"/>
      <c r="T215" s="7"/>
      <c r="U215" s="7"/>
      <c r="V215" s="152"/>
      <c r="W215" s="41" t="s">
        <v>21</v>
      </c>
      <c r="X215" s="68">
        <v>0.5</v>
      </c>
      <c r="Y215" s="77"/>
      <c r="Z215" s="77"/>
      <c r="AA215" s="77"/>
      <c r="AB215" s="292"/>
      <c r="AC215" s="77"/>
      <c r="AD215" s="77"/>
      <c r="AE215" s="72"/>
      <c r="AF215" s="45">
        <f>ROUND(ROUND(ROUND(G200+K212,0)*P$8,0)*X215,0)</f>
        <v>109</v>
      </c>
      <c r="AG215" s="79"/>
    </row>
    <row r="216" ht="16.5" customHeight="1">
      <c r="A216" s="29">
        <v>63.0</v>
      </c>
      <c r="B216" s="30">
        <v>8588.0</v>
      </c>
      <c r="C216" s="32" t="s">
        <v>1759</v>
      </c>
      <c r="D216" s="94"/>
      <c r="E216" s="94"/>
      <c r="F216" s="94"/>
      <c r="G216" s="98"/>
      <c r="H216" s="8"/>
      <c r="I216" s="54"/>
      <c r="J216" s="482"/>
      <c r="K216" s="65"/>
      <c r="L216" s="65"/>
      <c r="M216" s="98"/>
      <c r="N216" s="293"/>
      <c r="O216" s="98"/>
      <c r="P216" s="66"/>
      <c r="Q216" s="483"/>
      <c r="R216" s="110"/>
      <c r="S216" s="22"/>
      <c r="T216" s="22"/>
      <c r="U216" s="22"/>
      <c r="V216" s="291"/>
      <c r="W216" s="56"/>
      <c r="X216" s="72"/>
      <c r="Y216" s="73" t="s">
        <v>20</v>
      </c>
      <c r="Z216" s="74" t="s">
        <v>21</v>
      </c>
      <c r="AA216" s="75">
        <v>0.85</v>
      </c>
      <c r="AB216" s="288"/>
      <c r="AC216" s="43"/>
      <c r="AD216" s="43"/>
      <c r="AE216" s="44"/>
      <c r="AF216" s="45">
        <f>ROUND(ROUND(ROUND(ROUND(G200+K212,0)*P$8,0)*X215,0)*AA216,0)</f>
        <v>93</v>
      </c>
      <c r="AG216" s="79"/>
    </row>
    <row r="217" ht="16.5" customHeight="1">
      <c r="A217" s="29">
        <v>63.0</v>
      </c>
      <c r="B217" s="30">
        <v>8589.0</v>
      </c>
      <c r="C217" s="32" t="s">
        <v>1760</v>
      </c>
      <c r="D217" s="94"/>
      <c r="E217" s="94"/>
      <c r="F217" s="94"/>
      <c r="G217" s="98"/>
      <c r="H217" s="8"/>
      <c r="I217" s="54"/>
      <c r="J217" s="69"/>
      <c r="K217" s="65"/>
      <c r="L217" s="65"/>
      <c r="M217" s="98"/>
      <c r="N217" s="293"/>
      <c r="O217" s="98"/>
      <c r="P217" s="66"/>
      <c r="Q217" s="96"/>
      <c r="R217" s="96"/>
      <c r="S217" s="7"/>
      <c r="T217" s="7"/>
      <c r="U217" s="7"/>
      <c r="V217" s="152"/>
      <c r="W217" s="41"/>
      <c r="X217" s="68"/>
      <c r="Y217" s="43"/>
      <c r="Z217" s="43"/>
      <c r="AA217" s="44"/>
      <c r="AB217" s="82" t="s">
        <v>30</v>
      </c>
      <c r="AC217" s="83">
        <v>5.0</v>
      </c>
      <c r="AD217" s="83"/>
      <c r="AE217" s="84" t="s">
        <v>31</v>
      </c>
      <c r="AF217" s="45">
        <f>ROUND(ROUND(ROUND(G200+K212,0)*P$8,0)-AC217,0)</f>
        <v>212</v>
      </c>
      <c r="AG217" s="79"/>
    </row>
    <row r="218" ht="16.5" customHeight="1">
      <c r="A218" s="29">
        <v>63.0</v>
      </c>
      <c r="B218" s="30">
        <v>8590.0</v>
      </c>
      <c r="C218" s="32" t="s">
        <v>1761</v>
      </c>
      <c r="D218" s="94"/>
      <c r="E218" s="94"/>
      <c r="F218" s="94"/>
      <c r="G218" s="98"/>
      <c r="H218" s="8"/>
      <c r="I218" s="54"/>
      <c r="J218" s="69"/>
      <c r="K218" s="65"/>
      <c r="L218" s="65"/>
      <c r="M218" s="98"/>
      <c r="N218" s="293"/>
      <c r="O218" s="98"/>
      <c r="P218" s="66"/>
      <c r="Q218" s="115"/>
      <c r="R218" s="115"/>
      <c r="S218" s="22"/>
      <c r="T218" s="22"/>
      <c r="U218" s="22"/>
      <c r="V218" s="291"/>
      <c r="W218" s="56"/>
      <c r="X218" s="72"/>
      <c r="Y218" s="59" t="s">
        <v>20</v>
      </c>
      <c r="Z218" s="41" t="s">
        <v>21</v>
      </c>
      <c r="AA218" s="86">
        <v>0.85</v>
      </c>
      <c r="AB218" s="482"/>
      <c r="AC218" s="83"/>
      <c r="AD218" s="83"/>
      <c r="AE218" s="84"/>
      <c r="AF218" s="114">
        <f>ROUND(ROUND(ROUND(ROUND(G200+K212,0)*P$8,0)*AA218,0)-AC217,0)</f>
        <v>179</v>
      </c>
      <c r="AG218" s="79"/>
    </row>
    <row r="219" ht="16.5" customHeight="1">
      <c r="A219" s="29">
        <v>63.0</v>
      </c>
      <c r="B219" s="30">
        <v>8591.0</v>
      </c>
      <c r="C219" s="32" t="s">
        <v>1762</v>
      </c>
      <c r="D219" s="94"/>
      <c r="E219" s="94"/>
      <c r="F219" s="94"/>
      <c r="G219" s="98"/>
      <c r="H219" s="8"/>
      <c r="I219" s="54"/>
      <c r="J219" s="69"/>
      <c r="K219" s="65"/>
      <c r="L219" s="65"/>
      <c r="M219" s="98"/>
      <c r="N219" s="293"/>
      <c r="O219" s="98"/>
      <c r="P219" s="66"/>
      <c r="Q219" s="33" t="s">
        <v>23</v>
      </c>
      <c r="R219" s="124" t="s">
        <v>24</v>
      </c>
      <c r="S219" s="7"/>
      <c r="T219" s="7"/>
      <c r="U219" s="7"/>
      <c r="V219" s="152"/>
      <c r="W219" s="41" t="s">
        <v>21</v>
      </c>
      <c r="X219" s="68">
        <v>0.7</v>
      </c>
      <c r="Y219" s="88"/>
      <c r="Z219" s="88"/>
      <c r="AA219" s="89"/>
      <c r="AB219" s="482"/>
      <c r="AC219" s="90"/>
      <c r="AD219" s="90"/>
      <c r="AE219" s="91"/>
      <c r="AF219" s="45">
        <f>ROUND(ROUND(ROUND(ROUND(G200+K212,0)*P$8,0)*X219,0)-AC217,0)</f>
        <v>147</v>
      </c>
      <c r="AG219" s="79"/>
    </row>
    <row r="220" ht="16.5" customHeight="1">
      <c r="A220" s="29">
        <v>63.0</v>
      </c>
      <c r="B220" s="30">
        <v>8592.0</v>
      </c>
      <c r="C220" s="32" t="s">
        <v>1763</v>
      </c>
      <c r="D220" s="94"/>
      <c r="E220" s="94"/>
      <c r="F220" s="94"/>
      <c r="G220" s="98"/>
      <c r="H220" s="8"/>
      <c r="I220" s="54"/>
      <c r="J220" s="69"/>
      <c r="K220" s="65"/>
      <c r="L220" s="65"/>
      <c r="M220" s="98"/>
      <c r="N220" s="293"/>
      <c r="O220" s="98"/>
      <c r="P220" s="66"/>
      <c r="Q220" s="481"/>
      <c r="R220" s="110"/>
      <c r="S220" s="22"/>
      <c r="T220" s="22"/>
      <c r="U220" s="22"/>
      <c r="V220" s="291"/>
      <c r="W220" s="56"/>
      <c r="X220" s="72"/>
      <c r="Y220" s="73" t="s">
        <v>20</v>
      </c>
      <c r="Z220" s="74" t="s">
        <v>21</v>
      </c>
      <c r="AA220" s="92">
        <v>0.85</v>
      </c>
      <c r="AB220" s="482"/>
      <c r="AC220" s="90"/>
      <c r="AD220" s="90"/>
      <c r="AE220" s="91"/>
      <c r="AF220" s="45">
        <f>ROUND(ROUND(ROUND(ROUND(ROUND(G200+K212,0)*P$8,0)*X219,0)*AA220,0)-AC217,0)</f>
        <v>124</v>
      </c>
      <c r="AG220" s="79"/>
    </row>
    <row r="221" ht="16.5" customHeight="1">
      <c r="A221" s="29">
        <v>63.0</v>
      </c>
      <c r="B221" s="30">
        <v>8593.0</v>
      </c>
      <c r="C221" s="32" t="s">
        <v>1764</v>
      </c>
      <c r="D221" s="94"/>
      <c r="E221" s="105"/>
      <c r="F221" s="94"/>
      <c r="G221" s="98"/>
      <c r="H221" s="8"/>
      <c r="I221" s="54"/>
      <c r="J221" s="69"/>
      <c r="K221" s="65"/>
      <c r="L221" s="65"/>
      <c r="M221" s="98"/>
      <c r="N221" s="293"/>
      <c r="O221" s="98"/>
      <c r="P221" s="66"/>
      <c r="Q221" s="481"/>
      <c r="R221" s="96" t="s">
        <v>27</v>
      </c>
      <c r="S221" s="7"/>
      <c r="T221" s="7"/>
      <c r="U221" s="7"/>
      <c r="V221" s="152"/>
      <c r="W221" s="41" t="s">
        <v>21</v>
      </c>
      <c r="X221" s="68">
        <v>0.5</v>
      </c>
      <c r="Y221" s="77"/>
      <c r="Z221" s="77"/>
      <c r="AA221" s="72"/>
      <c r="AB221" s="482"/>
      <c r="AC221" s="90"/>
      <c r="AD221" s="90"/>
      <c r="AE221" s="91"/>
      <c r="AF221" s="45">
        <f>ROUND(ROUND(ROUND(ROUND(G200+K212,0)*P$8,0)*X221,0)-AC217,0)</f>
        <v>104</v>
      </c>
      <c r="AG221" s="79"/>
    </row>
    <row r="222" ht="16.5" customHeight="1">
      <c r="A222" s="29">
        <v>63.0</v>
      </c>
      <c r="B222" s="30">
        <v>8594.0</v>
      </c>
      <c r="C222" s="32" t="s">
        <v>1765</v>
      </c>
      <c r="D222" s="94"/>
      <c r="E222" s="106"/>
      <c r="F222" s="94"/>
      <c r="G222" s="98"/>
      <c r="H222" s="8"/>
      <c r="I222" s="54"/>
      <c r="J222" s="69"/>
      <c r="K222" s="65"/>
      <c r="L222" s="65"/>
      <c r="M222" s="98"/>
      <c r="N222" s="293"/>
      <c r="O222" s="98"/>
      <c r="P222" s="66"/>
      <c r="Q222" s="483"/>
      <c r="R222" s="115"/>
      <c r="S222" s="22"/>
      <c r="T222" s="22"/>
      <c r="U222" s="22"/>
      <c r="V222" s="291"/>
      <c r="W222" s="56"/>
      <c r="X222" s="72"/>
      <c r="Y222" s="73" t="s">
        <v>20</v>
      </c>
      <c r="Z222" s="74" t="s">
        <v>21</v>
      </c>
      <c r="AA222" s="92">
        <v>0.85</v>
      </c>
      <c r="AB222" s="484"/>
      <c r="AC222" s="77"/>
      <c r="AD222" s="77"/>
      <c r="AE222" s="72"/>
      <c r="AF222" s="45">
        <f>ROUND(ROUND(ROUND(ROUND(ROUND(G200+K212,0)*P$8,0)*X221,0)*AA222,0)-AC217,0)</f>
        <v>88</v>
      </c>
      <c r="AG222" s="79"/>
    </row>
    <row r="223" ht="16.5" customHeight="1">
      <c r="A223" s="29">
        <v>63.0</v>
      </c>
      <c r="B223" s="30">
        <v>8601.0</v>
      </c>
      <c r="C223" s="32" t="s">
        <v>1766</v>
      </c>
      <c r="D223" s="112"/>
      <c r="E223" s="33" t="s">
        <v>249</v>
      </c>
      <c r="F223" s="102" t="s">
        <v>103</v>
      </c>
      <c r="G223" s="35"/>
      <c r="H223" s="35"/>
      <c r="I223" s="36"/>
      <c r="J223" s="168"/>
      <c r="K223" s="7"/>
      <c r="L223" s="38"/>
      <c r="M223" s="7"/>
      <c r="N223" s="52"/>
      <c r="O223" s="8"/>
      <c r="P223" s="54"/>
      <c r="Q223" s="287"/>
      <c r="R223" s="287"/>
      <c r="S223" s="7"/>
      <c r="T223" s="7"/>
      <c r="U223" s="7"/>
      <c r="V223" s="152"/>
      <c r="W223" s="41"/>
      <c r="X223" s="42"/>
      <c r="Y223" s="43"/>
      <c r="Z223" s="43"/>
      <c r="AA223" s="43"/>
      <c r="AB223" s="288"/>
      <c r="AC223" s="43"/>
      <c r="AD223" s="43"/>
      <c r="AE223" s="44"/>
      <c r="AF223" s="45">
        <f>ROUND(G224*P$8,0)</f>
        <v>419</v>
      </c>
      <c r="AG223" s="79"/>
    </row>
    <row r="224" ht="16.5" customHeight="1">
      <c r="A224" s="29">
        <v>63.0</v>
      </c>
      <c r="B224" s="30">
        <v>8602.0</v>
      </c>
      <c r="C224" s="32" t="s">
        <v>1767</v>
      </c>
      <c r="D224" s="69"/>
      <c r="E224" s="481"/>
      <c r="F224" s="482"/>
      <c r="G224" s="50">
        <f>'30放課後等デイ(基本１)'!G224</f>
        <v>599</v>
      </c>
      <c r="H224" s="8" t="s">
        <v>9</v>
      </c>
      <c r="I224" s="51"/>
      <c r="J224" s="94"/>
      <c r="K224" s="8"/>
      <c r="L224" s="53"/>
      <c r="M224" s="8"/>
      <c r="N224" s="52"/>
      <c r="O224" s="8"/>
      <c r="P224" s="54"/>
      <c r="Q224" s="290"/>
      <c r="R224" s="290"/>
      <c r="S224" s="22"/>
      <c r="T224" s="22"/>
      <c r="U224" s="22"/>
      <c r="V224" s="291"/>
      <c r="W224" s="56"/>
      <c r="X224" s="58"/>
      <c r="Y224" s="59" t="s">
        <v>20</v>
      </c>
      <c r="Z224" s="41" t="s">
        <v>21</v>
      </c>
      <c r="AA224" s="60">
        <v>0.85</v>
      </c>
      <c r="AB224" s="288"/>
      <c r="AC224" s="43"/>
      <c r="AD224" s="43"/>
      <c r="AE224" s="44"/>
      <c r="AF224" s="45">
        <f>ROUND(ROUND(G224*P$8,0)*AA224,0)</f>
        <v>356</v>
      </c>
      <c r="AG224" s="79"/>
    </row>
    <row r="225" ht="16.5" customHeight="1">
      <c r="A225" s="29">
        <v>63.0</v>
      </c>
      <c r="B225" s="30">
        <v>8603.0</v>
      </c>
      <c r="C225" s="32" t="s">
        <v>1768</v>
      </c>
      <c r="D225" s="69"/>
      <c r="E225" s="69"/>
      <c r="F225" s="482"/>
      <c r="G225" s="63"/>
      <c r="H225" s="63"/>
      <c r="I225" s="51"/>
      <c r="J225" s="69"/>
      <c r="K225" s="65"/>
      <c r="L225" s="65"/>
      <c r="M225" s="98"/>
      <c r="N225" s="293"/>
      <c r="O225" s="98"/>
      <c r="P225" s="66"/>
      <c r="Q225" s="33" t="s">
        <v>23</v>
      </c>
      <c r="R225" s="124" t="s">
        <v>24</v>
      </c>
      <c r="S225" s="7"/>
      <c r="T225" s="7"/>
      <c r="U225" s="7"/>
      <c r="V225" s="152"/>
      <c r="W225" s="41" t="s">
        <v>21</v>
      </c>
      <c r="X225" s="68">
        <v>0.7</v>
      </c>
      <c r="Y225" s="88"/>
      <c r="Z225" s="88"/>
      <c r="AA225" s="88"/>
      <c r="AB225" s="297"/>
      <c r="AC225" s="88"/>
      <c r="AD225" s="88"/>
      <c r="AE225" s="89"/>
      <c r="AF225" s="45">
        <f>ROUND(ROUND(G224*P$8,0)*X225,0)</f>
        <v>293</v>
      </c>
      <c r="AG225" s="79"/>
    </row>
    <row r="226" ht="16.5" customHeight="1">
      <c r="A226" s="29">
        <v>63.0</v>
      </c>
      <c r="B226" s="30">
        <v>8604.0</v>
      </c>
      <c r="C226" s="32" t="s">
        <v>1769</v>
      </c>
      <c r="D226" s="69"/>
      <c r="E226" s="69"/>
      <c r="F226" s="482"/>
      <c r="G226" s="63"/>
      <c r="H226" s="63"/>
      <c r="I226" s="51"/>
      <c r="J226" s="69"/>
      <c r="K226" s="65"/>
      <c r="L226" s="65"/>
      <c r="M226" s="98"/>
      <c r="N226" s="293"/>
      <c r="O226" s="98"/>
      <c r="P226" s="66"/>
      <c r="Q226" s="481"/>
      <c r="R226" s="110"/>
      <c r="S226" s="22"/>
      <c r="T226" s="22"/>
      <c r="U226" s="22"/>
      <c r="V226" s="291"/>
      <c r="W226" s="56"/>
      <c r="X226" s="72"/>
      <c r="Y226" s="73" t="s">
        <v>20</v>
      </c>
      <c r="Z226" s="74" t="s">
        <v>21</v>
      </c>
      <c r="AA226" s="75">
        <v>0.85</v>
      </c>
      <c r="AB226" s="288"/>
      <c r="AC226" s="43"/>
      <c r="AD226" s="43"/>
      <c r="AE226" s="44"/>
      <c r="AF226" s="45">
        <f>ROUND(ROUND(ROUND(G224*P$8,0)*X225,0)*AA226,0)</f>
        <v>249</v>
      </c>
      <c r="AG226" s="79"/>
    </row>
    <row r="227" ht="16.5" customHeight="1">
      <c r="A227" s="29">
        <v>63.0</v>
      </c>
      <c r="B227" s="30">
        <v>8605.0</v>
      </c>
      <c r="C227" s="32" t="s">
        <v>1770</v>
      </c>
      <c r="D227" s="69"/>
      <c r="E227" s="69"/>
      <c r="F227" s="76"/>
      <c r="G227" s="63"/>
      <c r="H227" s="63"/>
      <c r="I227" s="51"/>
      <c r="J227" s="69"/>
      <c r="K227" s="65"/>
      <c r="L227" s="65"/>
      <c r="M227" s="98"/>
      <c r="N227" s="293"/>
      <c r="O227" s="98"/>
      <c r="P227" s="66"/>
      <c r="Q227" s="481"/>
      <c r="R227" s="124" t="s">
        <v>27</v>
      </c>
      <c r="S227" s="7"/>
      <c r="T227" s="7"/>
      <c r="U227" s="7"/>
      <c r="V227" s="152"/>
      <c r="W227" s="41" t="s">
        <v>21</v>
      </c>
      <c r="X227" s="68">
        <v>0.5</v>
      </c>
      <c r="Y227" s="77"/>
      <c r="Z227" s="77"/>
      <c r="AA227" s="77"/>
      <c r="AB227" s="292"/>
      <c r="AC227" s="77"/>
      <c r="AD227" s="77"/>
      <c r="AE227" s="72"/>
      <c r="AF227" s="45">
        <f>ROUND(ROUND(G224*P$8,0)*X227,0)</f>
        <v>210</v>
      </c>
      <c r="AG227" s="79"/>
    </row>
    <row r="228" ht="16.5" customHeight="1">
      <c r="A228" s="29">
        <v>63.0</v>
      </c>
      <c r="B228" s="30">
        <v>8606.0</v>
      </c>
      <c r="C228" s="32" t="s">
        <v>1771</v>
      </c>
      <c r="D228" s="69"/>
      <c r="E228" s="69"/>
      <c r="F228" s="76"/>
      <c r="G228" s="63"/>
      <c r="H228" s="63"/>
      <c r="I228" s="51"/>
      <c r="J228" s="69"/>
      <c r="K228" s="65"/>
      <c r="L228" s="65"/>
      <c r="M228" s="98"/>
      <c r="N228" s="293"/>
      <c r="O228" s="98"/>
      <c r="P228" s="66"/>
      <c r="Q228" s="483"/>
      <c r="R228" s="110"/>
      <c r="S228" s="22"/>
      <c r="T228" s="22"/>
      <c r="U228" s="22"/>
      <c r="V228" s="291"/>
      <c r="W228" s="56"/>
      <c r="X228" s="72"/>
      <c r="Y228" s="73" t="s">
        <v>20</v>
      </c>
      <c r="Z228" s="74" t="s">
        <v>21</v>
      </c>
      <c r="AA228" s="75">
        <v>0.85</v>
      </c>
      <c r="AB228" s="288"/>
      <c r="AC228" s="43"/>
      <c r="AD228" s="43"/>
      <c r="AE228" s="44"/>
      <c r="AF228" s="45">
        <f>ROUND(ROUND(ROUND(G224*P$8,0)*X227,0)*AA228,0)</f>
        <v>179</v>
      </c>
      <c r="AG228" s="79"/>
    </row>
    <row r="229" ht="16.5" customHeight="1">
      <c r="A229" s="29">
        <v>63.0</v>
      </c>
      <c r="B229" s="30">
        <v>8607.0</v>
      </c>
      <c r="C229" s="32" t="s">
        <v>1772</v>
      </c>
      <c r="D229" s="69"/>
      <c r="E229" s="69"/>
      <c r="F229" s="76"/>
      <c r="G229" s="63"/>
      <c r="H229" s="63"/>
      <c r="I229" s="51"/>
      <c r="J229" s="69"/>
      <c r="K229" s="65"/>
      <c r="L229" s="65"/>
      <c r="M229" s="98"/>
      <c r="N229" s="293"/>
      <c r="O229" s="98"/>
      <c r="P229" s="66"/>
      <c r="Q229" s="96"/>
      <c r="R229" s="96"/>
      <c r="S229" s="7"/>
      <c r="T229" s="7"/>
      <c r="U229" s="7"/>
      <c r="V229" s="152"/>
      <c r="W229" s="41"/>
      <c r="X229" s="68"/>
      <c r="Y229" s="43"/>
      <c r="Z229" s="43"/>
      <c r="AA229" s="44"/>
      <c r="AB229" s="82" t="s">
        <v>30</v>
      </c>
      <c r="AC229" s="83">
        <v>5.0</v>
      </c>
      <c r="AD229" s="83"/>
      <c r="AE229" s="84" t="s">
        <v>31</v>
      </c>
      <c r="AF229" s="45">
        <f>ROUND(ROUND(G224*P$8,0)-AC229,0)</f>
        <v>414</v>
      </c>
      <c r="AG229" s="79"/>
    </row>
    <row r="230" ht="16.5" customHeight="1">
      <c r="A230" s="29">
        <v>63.0</v>
      </c>
      <c r="B230" s="30">
        <v>8608.0</v>
      </c>
      <c r="C230" s="32" t="s">
        <v>1773</v>
      </c>
      <c r="D230" s="69"/>
      <c r="E230" s="69"/>
      <c r="F230" s="76"/>
      <c r="G230" s="63"/>
      <c r="H230" s="63"/>
      <c r="I230" s="51"/>
      <c r="J230" s="69"/>
      <c r="K230" s="65"/>
      <c r="L230" s="65"/>
      <c r="M230" s="98"/>
      <c r="N230" s="293"/>
      <c r="O230" s="98"/>
      <c r="P230" s="66"/>
      <c r="Q230" s="115"/>
      <c r="R230" s="115"/>
      <c r="S230" s="22"/>
      <c r="T230" s="22"/>
      <c r="U230" s="22"/>
      <c r="V230" s="291"/>
      <c r="W230" s="56"/>
      <c r="X230" s="72"/>
      <c r="Y230" s="59" t="s">
        <v>20</v>
      </c>
      <c r="Z230" s="41" t="s">
        <v>21</v>
      </c>
      <c r="AA230" s="86">
        <v>0.85</v>
      </c>
      <c r="AB230" s="482"/>
      <c r="AC230" s="83"/>
      <c r="AD230" s="83"/>
      <c r="AE230" s="84"/>
      <c r="AF230" s="45">
        <f>ROUND(ROUND(ROUND(G224*P$8,0)*AA230,0)-AC229,0)</f>
        <v>351</v>
      </c>
      <c r="AG230" s="79"/>
    </row>
    <row r="231" ht="16.5" customHeight="1">
      <c r="A231" s="29">
        <v>63.0</v>
      </c>
      <c r="B231" s="30">
        <v>8609.0</v>
      </c>
      <c r="C231" s="32" t="s">
        <v>1774</v>
      </c>
      <c r="D231" s="69"/>
      <c r="E231" s="69"/>
      <c r="F231" s="76"/>
      <c r="G231" s="63"/>
      <c r="H231" s="63"/>
      <c r="I231" s="51"/>
      <c r="J231" s="69"/>
      <c r="K231" s="65"/>
      <c r="L231" s="65"/>
      <c r="M231" s="98"/>
      <c r="N231" s="293"/>
      <c r="O231" s="98"/>
      <c r="P231" s="66"/>
      <c r="Q231" s="33" t="s">
        <v>23</v>
      </c>
      <c r="R231" s="124" t="s">
        <v>24</v>
      </c>
      <c r="S231" s="7"/>
      <c r="T231" s="7"/>
      <c r="U231" s="7"/>
      <c r="V231" s="152"/>
      <c r="W231" s="41" t="s">
        <v>21</v>
      </c>
      <c r="X231" s="68">
        <v>0.7</v>
      </c>
      <c r="Y231" s="88"/>
      <c r="Z231" s="88"/>
      <c r="AA231" s="89"/>
      <c r="AB231" s="482"/>
      <c r="AC231" s="90"/>
      <c r="AD231" s="90"/>
      <c r="AE231" s="91"/>
      <c r="AF231" s="45">
        <f>ROUND(ROUND(ROUND(G224*P$8,0)*X231,0)-AC229,0)</f>
        <v>288</v>
      </c>
      <c r="AG231" s="79"/>
    </row>
    <row r="232" ht="16.5" customHeight="1">
      <c r="A232" s="29">
        <v>63.0</v>
      </c>
      <c r="B232" s="30">
        <v>8610.0</v>
      </c>
      <c r="C232" s="32" t="s">
        <v>1775</v>
      </c>
      <c r="D232" s="69"/>
      <c r="E232" s="69"/>
      <c r="F232" s="76"/>
      <c r="G232" s="63"/>
      <c r="H232" s="63"/>
      <c r="I232" s="51"/>
      <c r="J232" s="69"/>
      <c r="K232" s="65"/>
      <c r="L232" s="65"/>
      <c r="M232" s="98"/>
      <c r="N232" s="293"/>
      <c r="O232" s="98"/>
      <c r="P232" s="66"/>
      <c r="Q232" s="481"/>
      <c r="R232" s="110"/>
      <c r="S232" s="22"/>
      <c r="T232" s="22"/>
      <c r="U232" s="22"/>
      <c r="V232" s="291"/>
      <c r="W232" s="56"/>
      <c r="X232" s="72"/>
      <c r="Y232" s="73" t="s">
        <v>20</v>
      </c>
      <c r="Z232" s="74" t="s">
        <v>21</v>
      </c>
      <c r="AA232" s="92">
        <v>0.85</v>
      </c>
      <c r="AB232" s="482"/>
      <c r="AC232" s="90"/>
      <c r="AD232" s="90"/>
      <c r="AE232" s="91"/>
      <c r="AF232" s="45">
        <f>ROUND(ROUND(ROUND(ROUND(G224*P$8,0)*X231,0)*AA232,0)-AC229,0)</f>
        <v>244</v>
      </c>
      <c r="AG232" s="79"/>
    </row>
    <row r="233" ht="16.5" customHeight="1">
      <c r="A233" s="29">
        <v>63.0</v>
      </c>
      <c r="B233" s="30">
        <v>8611.0</v>
      </c>
      <c r="C233" s="32" t="s">
        <v>1776</v>
      </c>
      <c r="D233" s="69"/>
      <c r="E233" s="69"/>
      <c r="F233" s="76"/>
      <c r="G233" s="63"/>
      <c r="H233" s="63"/>
      <c r="I233" s="51"/>
      <c r="J233" s="69"/>
      <c r="K233" s="65"/>
      <c r="L233" s="65"/>
      <c r="M233" s="98"/>
      <c r="N233" s="293"/>
      <c r="O233" s="98"/>
      <c r="P233" s="66"/>
      <c r="Q233" s="481"/>
      <c r="R233" s="96" t="s">
        <v>27</v>
      </c>
      <c r="S233" s="7"/>
      <c r="T233" s="7"/>
      <c r="U233" s="7"/>
      <c r="V233" s="152"/>
      <c r="W233" s="41" t="s">
        <v>21</v>
      </c>
      <c r="X233" s="68">
        <v>0.5</v>
      </c>
      <c r="Y233" s="77"/>
      <c r="Z233" s="77"/>
      <c r="AA233" s="72"/>
      <c r="AB233" s="482"/>
      <c r="AC233" s="90"/>
      <c r="AD233" s="90"/>
      <c r="AE233" s="91"/>
      <c r="AF233" s="45">
        <f>ROUND(ROUND(ROUND(G224*P$8,0)*X233,0)-AC229,0)</f>
        <v>205</v>
      </c>
      <c r="AG233" s="79"/>
    </row>
    <row r="234" ht="16.5" customHeight="1">
      <c r="A234" s="29">
        <v>63.0</v>
      </c>
      <c r="B234" s="30">
        <v>8612.0</v>
      </c>
      <c r="C234" s="32" t="s">
        <v>1777</v>
      </c>
      <c r="D234" s="69"/>
      <c r="E234" s="69"/>
      <c r="F234" s="76"/>
      <c r="G234" s="63"/>
      <c r="H234" s="63"/>
      <c r="I234" s="51"/>
      <c r="J234" s="69"/>
      <c r="K234" s="65"/>
      <c r="L234" s="65"/>
      <c r="M234" s="98"/>
      <c r="N234" s="293"/>
      <c r="O234" s="98"/>
      <c r="P234" s="66"/>
      <c r="Q234" s="483"/>
      <c r="R234" s="115"/>
      <c r="S234" s="22"/>
      <c r="T234" s="22"/>
      <c r="U234" s="22"/>
      <c r="V234" s="291"/>
      <c r="W234" s="56"/>
      <c r="X234" s="72"/>
      <c r="Y234" s="73" t="s">
        <v>20</v>
      </c>
      <c r="Z234" s="74" t="s">
        <v>21</v>
      </c>
      <c r="AA234" s="92">
        <v>0.85</v>
      </c>
      <c r="AB234" s="484"/>
      <c r="AC234" s="77"/>
      <c r="AD234" s="77"/>
      <c r="AE234" s="72"/>
      <c r="AF234" s="45">
        <f>ROUND(ROUND(ROUND(ROUND(G224*P$8,0)*X233,0)*AA234,0)-AC229,0)</f>
        <v>174</v>
      </c>
      <c r="AG234" s="79"/>
    </row>
    <row r="235" ht="16.5" customHeight="1">
      <c r="A235" s="29">
        <v>63.0</v>
      </c>
      <c r="B235" s="30">
        <v>8613.0</v>
      </c>
      <c r="C235" s="32" t="s">
        <v>1778</v>
      </c>
      <c r="D235" s="69"/>
      <c r="E235" s="69"/>
      <c r="F235" s="94"/>
      <c r="G235" s="98"/>
      <c r="H235" s="8"/>
      <c r="I235" s="95"/>
      <c r="J235" s="82" t="s">
        <v>38</v>
      </c>
      <c r="K235" s="7"/>
      <c r="L235" s="38"/>
      <c r="M235" s="7"/>
      <c r="N235" s="52"/>
      <c r="O235" s="8"/>
      <c r="P235" s="54"/>
      <c r="Q235" s="287"/>
      <c r="R235" s="287"/>
      <c r="S235" s="7"/>
      <c r="T235" s="7"/>
      <c r="U235" s="7"/>
      <c r="V235" s="152"/>
      <c r="W235" s="41"/>
      <c r="X235" s="42"/>
      <c r="Y235" s="43"/>
      <c r="Z235" s="43"/>
      <c r="AA235" s="43"/>
      <c r="AB235" s="288"/>
      <c r="AC235" s="43"/>
      <c r="AD235" s="43"/>
      <c r="AE235" s="44"/>
      <c r="AF235" s="45">
        <f>ROUND(ROUND(G224+K236,0)*P$8,0)</f>
        <v>426</v>
      </c>
      <c r="AG235" s="79"/>
    </row>
    <row r="236" ht="16.5" customHeight="1">
      <c r="A236" s="29">
        <v>63.0</v>
      </c>
      <c r="B236" s="30">
        <v>8614.0</v>
      </c>
      <c r="C236" s="32" t="s">
        <v>1779</v>
      </c>
      <c r="D236" s="69"/>
      <c r="E236" s="69"/>
      <c r="F236" s="94"/>
      <c r="G236" s="113"/>
      <c r="H236" s="8"/>
      <c r="I236" s="95"/>
      <c r="J236" s="482"/>
      <c r="K236" s="8">
        <v>9.0</v>
      </c>
      <c r="L236" s="53" t="s">
        <v>40</v>
      </c>
      <c r="M236" s="8"/>
      <c r="N236" s="52"/>
      <c r="O236" s="8"/>
      <c r="P236" s="54"/>
      <c r="Q236" s="290"/>
      <c r="R236" s="290"/>
      <c r="S236" s="22"/>
      <c r="T236" s="22"/>
      <c r="U236" s="22"/>
      <c r="V236" s="291"/>
      <c r="W236" s="56"/>
      <c r="X236" s="58"/>
      <c r="Y236" s="59" t="s">
        <v>20</v>
      </c>
      <c r="Z236" s="41" t="s">
        <v>21</v>
      </c>
      <c r="AA236" s="60">
        <v>0.85</v>
      </c>
      <c r="AB236" s="288"/>
      <c r="AC236" s="43"/>
      <c r="AD236" s="43"/>
      <c r="AE236" s="44"/>
      <c r="AF236" s="45">
        <f>ROUND(ROUND(ROUND(G224+K236,0)*P$8,0)*AA236,0)</f>
        <v>362</v>
      </c>
      <c r="AG236" s="79"/>
    </row>
    <row r="237" ht="16.5" customHeight="1">
      <c r="A237" s="29">
        <v>63.0</v>
      </c>
      <c r="B237" s="30">
        <v>8615.0</v>
      </c>
      <c r="C237" s="32" t="s">
        <v>1780</v>
      </c>
      <c r="D237" s="69"/>
      <c r="E237" s="69"/>
      <c r="F237" s="94"/>
      <c r="G237" s="98"/>
      <c r="H237" s="8"/>
      <c r="I237" s="54"/>
      <c r="J237" s="482"/>
      <c r="K237" s="65"/>
      <c r="L237" s="65"/>
      <c r="M237" s="98"/>
      <c r="N237" s="293"/>
      <c r="O237" s="98"/>
      <c r="P237" s="66"/>
      <c r="Q237" s="33" t="s">
        <v>23</v>
      </c>
      <c r="R237" s="124" t="s">
        <v>24</v>
      </c>
      <c r="S237" s="7"/>
      <c r="T237" s="7"/>
      <c r="U237" s="7"/>
      <c r="V237" s="152"/>
      <c r="W237" s="41" t="s">
        <v>21</v>
      </c>
      <c r="X237" s="68">
        <v>0.7</v>
      </c>
      <c r="Y237" s="88"/>
      <c r="Z237" s="88"/>
      <c r="AA237" s="88"/>
      <c r="AB237" s="297"/>
      <c r="AC237" s="88"/>
      <c r="AD237" s="88"/>
      <c r="AE237" s="89"/>
      <c r="AF237" s="45">
        <f>ROUND(ROUND(ROUND(G224+K236,0)*P$8,0)*X237,0)</f>
        <v>298</v>
      </c>
      <c r="AG237" s="79"/>
    </row>
    <row r="238" ht="16.5" customHeight="1">
      <c r="A238" s="29">
        <v>63.0</v>
      </c>
      <c r="B238" s="30">
        <v>8616.0</v>
      </c>
      <c r="C238" s="32" t="s">
        <v>1781</v>
      </c>
      <c r="D238" s="69"/>
      <c r="E238" s="69"/>
      <c r="F238" s="94"/>
      <c r="G238" s="98"/>
      <c r="H238" s="8"/>
      <c r="I238" s="54"/>
      <c r="J238" s="482"/>
      <c r="K238" s="65"/>
      <c r="L238" s="65"/>
      <c r="M238" s="98"/>
      <c r="N238" s="293"/>
      <c r="O238" s="98"/>
      <c r="P238" s="66"/>
      <c r="Q238" s="481"/>
      <c r="R238" s="110"/>
      <c r="S238" s="22"/>
      <c r="T238" s="22"/>
      <c r="U238" s="22"/>
      <c r="V238" s="291"/>
      <c r="W238" s="56"/>
      <c r="X238" s="72"/>
      <c r="Y238" s="73" t="s">
        <v>20</v>
      </c>
      <c r="Z238" s="74" t="s">
        <v>21</v>
      </c>
      <c r="AA238" s="75">
        <v>0.85</v>
      </c>
      <c r="AB238" s="288"/>
      <c r="AC238" s="43"/>
      <c r="AD238" s="43"/>
      <c r="AE238" s="44"/>
      <c r="AF238" s="45">
        <f>ROUND(ROUND(ROUND(ROUND(G224+K236,0)*P$8,0)*X237,0)*AA238,0)</f>
        <v>253</v>
      </c>
      <c r="AG238" s="79"/>
    </row>
    <row r="239" ht="16.5" customHeight="1">
      <c r="A239" s="29">
        <v>63.0</v>
      </c>
      <c r="B239" s="30">
        <v>8617.0</v>
      </c>
      <c r="C239" s="32" t="s">
        <v>1782</v>
      </c>
      <c r="D239" s="69"/>
      <c r="E239" s="69"/>
      <c r="F239" s="94"/>
      <c r="G239" s="98"/>
      <c r="H239" s="8"/>
      <c r="I239" s="54"/>
      <c r="J239" s="482"/>
      <c r="K239" s="65"/>
      <c r="L239" s="65"/>
      <c r="M239" s="98"/>
      <c r="N239" s="293"/>
      <c r="O239" s="98"/>
      <c r="P239" s="66"/>
      <c r="Q239" s="481"/>
      <c r="R239" s="124" t="s">
        <v>27</v>
      </c>
      <c r="S239" s="7"/>
      <c r="T239" s="7"/>
      <c r="U239" s="7"/>
      <c r="V239" s="152"/>
      <c r="W239" s="41" t="s">
        <v>21</v>
      </c>
      <c r="X239" s="68">
        <v>0.5</v>
      </c>
      <c r="Y239" s="77"/>
      <c r="Z239" s="77"/>
      <c r="AA239" s="77"/>
      <c r="AB239" s="292"/>
      <c r="AC239" s="77"/>
      <c r="AD239" s="77"/>
      <c r="AE239" s="72"/>
      <c r="AF239" s="45">
        <f>ROUND(ROUND(ROUND(G224+K236,0)*P$8,0)*X239,0)</f>
        <v>213</v>
      </c>
      <c r="AG239" s="79"/>
    </row>
    <row r="240" ht="16.5" customHeight="1">
      <c r="A240" s="29">
        <v>63.0</v>
      </c>
      <c r="B240" s="30">
        <v>8618.0</v>
      </c>
      <c r="C240" s="32" t="s">
        <v>1783</v>
      </c>
      <c r="D240" s="69"/>
      <c r="E240" s="69"/>
      <c r="F240" s="94"/>
      <c r="G240" s="98"/>
      <c r="H240" s="8"/>
      <c r="I240" s="54"/>
      <c r="J240" s="69"/>
      <c r="K240" s="65"/>
      <c r="L240" s="65"/>
      <c r="M240" s="98"/>
      <c r="N240" s="293"/>
      <c r="O240" s="98"/>
      <c r="P240" s="66"/>
      <c r="Q240" s="483"/>
      <c r="R240" s="110"/>
      <c r="S240" s="22"/>
      <c r="T240" s="22"/>
      <c r="U240" s="22"/>
      <c r="V240" s="291"/>
      <c r="W240" s="56"/>
      <c r="X240" s="72"/>
      <c r="Y240" s="73" t="s">
        <v>20</v>
      </c>
      <c r="Z240" s="74" t="s">
        <v>21</v>
      </c>
      <c r="AA240" s="75">
        <v>0.85</v>
      </c>
      <c r="AB240" s="288"/>
      <c r="AC240" s="43"/>
      <c r="AD240" s="43"/>
      <c r="AE240" s="44"/>
      <c r="AF240" s="45">
        <f>ROUND(ROUND(ROUND(ROUND(G224+K236,0)*P$8,0)*X239,0)*AA240,0)</f>
        <v>181</v>
      </c>
      <c r="AG240" s="79"/>
    </row>
    <row r="241" ht="16.5" customHeight="1">
      <c r="A241" s="29">
        <v>63.0</v>
      </c>
      <c r="B241" s="30">
        <v>8619.0</v>
      </c>
      <c r="C241" s="32" t="s">
        <v>1784</v>
      </c>
      <c r="D241" s="69"/>
      <c r="E241" s="69"/>
      <c r="F241" s="94"/>
      <c r="G241" s="98"/>
      <c r="H241" s="8"/>
      <c r="I241" s="54"/>
      <c r="J241" s="69"/>
      <c r="K241" s="65"/>
      <c r="L241" s="65"/>
      <c r="M241" s="98"/>
      <c r="N241" s="293"/>
      <c r="O241" s="98"/>
      <c r="P241" s="66"/>
      <c r="Q241" s="96"/>
      <c r="R241" s="96"/>
      <c r="S241" s="7"/>
      <c r="T241" s="7"/>
      <c r="U241" s="7"/>
      <c r="V241" s="152"/>
      <c r="W241" s="41"/>
      <c r="X241" s="68"/>
      <c r="Y241" s="43"/>
      <c r="Z241" s="43"/>
      <c r="AA241" s="44"/>
      <c r="AB241" s="82" t="s">
        <v>30</v>
      </c>
      <c r="AC241" s="83">
        <v>5.0</v>
      </c>
      <c r="AD241" s="83"/>
      <c r="AE241" s="84" t="s">
        <v>31</v>
      </c>
      <c r="AF241" s="45">
        <f>ROUND(ROUND(ROUND(G224+K236,0)*P$8,0)-AC241,0)</f>
        <v>421</v>
      </c>
      <c r="AG241" s="79"/>
    </row>
    <row r="242" ht="16.5" customHeight="1">
      <c r="A242" s="29">
        <v>63.0</v>
      </c>
      <c r="B242" s="30">
        <v>8620.0</v>
      </c>
      <c r="C242" s="32" t="s">
        <v>1785</v>
      </c>
      <c r="D242" s="69"/>
      <c r="E242" s="69"/>
      <c r="F242" s="94"/>
      <c r="G242" s="98"/>
      <c r="H242" s="8"/>
      <c r="I242" s="54"/>
      <c r="J242" s="69"/>
      <c r="K242" s="65"/>
      <c r="L242" s="65"/>
      <c r="M242" s="98"/>
      <c r="N242" s="293"/>
      <c r="O242" s="98"/>
      <c r="P242" s="66"/>
      <c r="Q242" s="115"/>
      <c r="R242" s="115"/>
      <c r="S242" s="22"/>
      <c r="T242" s="22"/>
      <c r="U242" s="22"/>
      <c r="V242" s="291"/>
      <c r="W242" s="56"/>
      <c r="X242" s="72"/>
      <c r="Y242" s="59" t="s">
        <v>20</v>
      </c>
      <c r="Z242" s="41" t="s">
        <v>21</v>
      </c>
      <c r="AA242" s="86">
        <v>0.85</v>
      </c>
      <c r="AB242" s="482"/>
      <c r="AC242" s="83"/>
      <c r="AD242" s="83"/>
      <c r="AE242" s="84"/>
      <c r="AF242" s="45">
        <f>ROUND(ROUND(ROUND(ROUND(G224+K236,0)*P$8,0)*AA242,0)-AC241,0)</f>
        <v>357</v>
      </c>
      <c r="AG242" s="79"/>
    </row>
    <row r="243" ht="16.5" customHeight="1">
      <c r="A243" s="29">
        <v>63.0</v>
      </c>
      <c r="B243" s="30">
        <v>8621.0</v>
      </c>
      <c r="C243" s="32" t="s">
        <v>1786</v>
      </c>
      <c r="D243" s="69"/>
      <c r="E243" s="69"/>
      <c r="F243" s="94"/>
      <c r="G243" s="98"/>
      <c r="H243" s="8"/>
      <c r="I243" s="54"/>
      <c r="J243" s="69"/>
      <c r="K243" s="65"/>
      <c r="L243" s="65"/>
      <c r="M243" s="98"/>
      <c r="N243" s="293"/>
      <c r="O243" s="98"/>
      <c r="P243" s="66"/>
      <c r="Q243" s="33" t="s">
        <v>23</v>
      </c>
      <c r="R243" s="124" t="s">
        <v>24</v>
      </c>
      <c r="S243" s="7"/>
      <c r="T243" s="7"/>
      <c r="U243" s="7"/>
      <c r="V243" s="152"/>
      <c r="W243" s="41" t="s">
        <v>21</v>
      </c>
      <c r="X243" s="68">
        <v>0.7</v>
      </c>
      <c r="Y243" s="88"/>
      <c r="Z243" s="88"/>
      <c r="AA243" s="89"/>
      <c r="AB243" s="482"/>
      <c r="AC243" s="90"/>
      <c r="AD243" s="90"/>
      <c r="AE243" s="91"/>
      <c r="AF243" s="45">
        <f>ROUND(ROUND(ROUND(ROUND(G224+K236,0)*P$8,0)*X243,0)-AC241,0)</f>
        <v>293</v>
      </c>
      <c r="AG243" s="79"/>
    </row>
    <row r="244" ht="16.5" customHeight="1">
      <c r="A244" s="29">
        <v>63.0</v>
      </c>
      <c r="B244" s="30">
        <v>8622.0</v>
      </c>
      <c r="C244" s="32" t="s">
        <v>1787</v>
      </c>
      <c r="D244" s="69"/>
      <c r="E244" s="69"/>
      <c r="F244" s="94"/>
      <c r="G244" s="98"/>
      <c r="H244" s="8"/>
      <c r="I244" s="54"/>
      <c r="J244" s="69"/>
      <c r="K244" s="65"/>
      <c r="L244" s="65"/>
      <c r="M244" s="98"/>
      <c r="N244" s="293"/>
      <c r="O244" s="98"/>
      <c r="P244" s="66"/>
      <c r="Q244" s="481"/>
      <c r="R244" s="110"/>
      <c r="S244" s="22"/>
      <c r="T244" s="22"/>
      <c r="U244" s="22"/>
      <c r="V244" s="291"/>
      <c r="W244" s="56"/>
      <c r="X244" s="72"/>
      <c r="Y244" s="73" t="s">
        <v>20</v>
      </c>
      <c r="Z244" s="74" t="s">
        <v>21</v>
      </c>
      <c r="AA244" s="92">
        <v>0.85</v>
      </c>
      <c r="AB244" s="482"/>
      <c r="AC244" s="90"/>
      <c r="AD244" s="90"/>
      <c r="AE244" s="91"/>
      <c r="AF244" s="45">
        <f>ROUND(ROUND(ROUND(ROUND(ROUND(G224+K236,0)*P$8,0)*X243,0)*AA244,0)-AC241,0)</f>
        <v>248</v>
      </c>
      <c r="AG244" s="79"/>
    </row>
    <row r="245" ht="16.5" customHeight="1">
      <c r="A245" s="29">
        <v>63.0</v>
      </c>
      <c r="B245" s="30">
        <v>8623.0</v>
      </c>
      <c r="C245" s="32" t="s">
        <v>1788</v>
      </c>
      <c r="D245" s="69"/>
      <c r="E245" s="69"/>
      <c r="F245" s="94"/>
      <c r="G245" s="98"/>
      <c r="H245" s="8"/>
      <c r="I245" s="54"/>
      <c r="J245" s="69"/>
      <c r="K245" s="65"/>
      <c r="L245" s="65"/>
      <c r="M245" s="98"/>
      <c r="N245" s="293"/>
      <c r="O245" s="98"/>
      <c r="P245" s="66"/>
      <c r="Q245" s="481"/>
      <c r="R245" s="96" t="s">
        <v>27</v>
      </c>
      <c r="S245" s="7"/>
      <c r="T245" s="7"/>
      <c r="U245" s="7"/>
      <c r="V245" s="152"/>
      <c r="W245" s="41" t="s">
        <v>21</v>
      </c>
      <c r="X245" s="68">
        <v>0.5</v>
      </c>
      <c r="Y245" s="77"/>
      <c r="Z245" s="77"/>
      <c r="AA245" s="72"/>
      <c r="AB245" s="482"/>
      <c r="AC245" s="90"/>
      <c r="AD245" s="90"/>
      <c r="AE245" s="91"/>
      <c r="AF245" s="45">
        <f>ROUND(ROUND(ROUND(ROUND(G224+K236,0)*P$8,0)*X245,0)-AC241,0)</f>
        <v>208</v>
      </c>
      <c r="AG245" s="79"/>
    </row>
    <row r="246" ht="16.5" customHeight="1">
      <c r="A246" s="29">
        <v>63.0</v>
      </c>
      <c r="B246" s="30">
        <v>8624.0</v>
      </c>
      <c r="C246" s="32" t="s">
        <v>1789</v>
      </c>
      <c r="D246" s="69"/>
      <c r="E246" s="69"/>
      <c r="F246" s="94"/>
      <c r="G246" s="98"/>
      <c r="H246" s="8"/>
      <c r="I246" s="54"/>
      <c r="J246" s="69"/>
      <c r="K246" s="65"/>
      <c r="L246" s="65"/>
      <c r="M246" s="98"/>
      <c r="N246" s="293"/>
      <c r="O246" s="98"/>
      <c r="P246" s="66"/>
      <c r="Q246" s="483"/>
      <c r="R246" s="115"/>
      <c r="S246" s="22"/>
      <c r="T246" s="22"/>
      <c r="U246" s="22"/>
      <c r="V246" s="291"/>
      <c r="W246" s="56"/>
      <c r="X246" s="72"/>
      <c r="Y246" s="73" t="s">
        <v>20</v>
      </c>
      <c r="Z246" s="74" t="s">
        <v>21</v>
      </c>
      <c r="AA246" s="92">
        <v>0.85</v>
      </c>
      <c r="AB246" s="484"/>
      <c r="AC246" s="77"/>
      <c r="AD246" s="77"/>
      <c r="AE246" s="72"/>
      <c r="AF246" s="45">
        <f>ROUND(ROUND(ROUND(ROUND(ROUND(G224+K236,0)*P$8,0)*X245,0)*AA246,0)-AC241,0)</f>
        <v>176</v>
      </c>
      <c r="AG246" s="79"/>
    </row>
    <row r="247" ht="16.5" customHeight="1">
      <c r="A247" s="29">
        <v>63.0</v>
      </c>
      <c r="B247" s="30">
        <v>8631.0</v>
      </c>
      <c r="C247" s="32" t="s">
        <v>1790</v>
      </c>
      <c r="D247" s="69"/>
      <c r="E247" s="69"/>
      <c r="F247" s="102" t="s">
        <v>52</v>
      </c>
      <c r="G247" s="35"/>
      <c r="H247" s="35"/>
      <c r="I247" s="36"/>
      <c r="J247" s="168"/>
      <c r="K247" s="7"/>
      <c r="L247" s="38"/>
      <c r="M247" s="7"/>
      <c r="N247" s="52"/>
      <c r="O247" s="8"/>
      <c r="P247" s="54"/>
      <c r="Q247" s="287"/>
      <c r="R247" s="287"/>
      <c r="S247" s="7"/>
      <c r="T247" s="7"/>
      <c r="U247" s="7"/>
      <c r="V247" s="152"/>
      <c r="W247" s="41"/>
      <c r="X247" s="42"/>
      <c r="Y247" s="43"/>
      <c r="Z247" s="43"/>
      <c r="AA247" s="43"/>
      <c r="AB247" s="288"/>
      <c r="AC247" s="43"/>
      <c r="AD247" s="43"/>
      <c r="AE247" s="44"/>
      <c r="AF247" s="45">
        <f>ROUND(G248*P$8,0)</f>
        <v>279</v>
      </c>
      <c r="AG247" s="79"/>
    </row>
    <row r="248" ht="16.5" customHeight="1">
      <c r="A248" s="29">
        <v>63.0</v>
      </c>
      <c r="B248" s="30">
        <v>8632.0</v>
      </c>
      <c r="C248" s="32" t="s">
        <v>1791</v>
      </c>
      <c r="D248" s="69"/>
      <c r="E248" s="69"/>
      <c r="F248" s="482"/>
      <c r="G248" s="50">
        <f>'30放課後等デイ(基本１)'!G248</f>
        <v>398</v>
      </c>
      <c r="H248" s="8" t="s">
        <v>9</v>
      </c>
      <c r="I248" s="51"/>
      <c r="J248" s="94"/>
      <c r="K248" s="8"/>
      <c r="L248" s="53"/>
      <c r="M248" s="8"/>
      <c r="N248" s="52"/>
      <c r="O248" s="8"/>
      <c r="P248" s="54"/>
      <c r="Q248" s="290"/>
      <c r="R248" s="290"/>
      <c r="S248" s="22"/>
      <c r="T248" s="22"/>
      <c r="U248" s="22"/>
      <c r="V248" s="291"/>
      <c r="W248" s="56"/>
      <c r="X248" s="58"/>
      <c r="Y248" s="59" t="s">
        <v>20</v>
      </c>
      <c r="Z248" s="41" t="s">
        <v>21</v>
      </c>
      <c r="AA248" s="60">
        <v>0.85</v>
      </c>
      <c r="AB248" s="288"/>
      <c r="AC248" s="43"/>
      <c r="AD248" s="43"/>
      <c r="AE248" s="44"/>
      <c r="AF248" s="45">
        <f>ROUND(ROUND(G248*P$8,0)*AA248,0)</f>
        <v>237</v>
      </c>
      <c r="AG248" s="79"/>
    </row>
    <row r="249" ht="16.5" customHeight="1">
      <c r="A249" s="29">
        <v>63.0</v>
      </c>
      <c r="B249" s="30">
        <v>8633.0</v>
      </c>
      <c r="C249" s="32" t="s">
        <v>1792</v>
      </c>
      <c r="D249" s="94"/>
      <c r="E249" s="94"/>
      <c r="F249" s="482"/>
      <c r="G249" s="63"/>
      <c r="H249" s="63"/>
      <c r="I249" s="51"/>
      <c r="J249" s="69"/>
      <c r="K249" s="65"/>
      <c r="L249" s="65"/>
      <c r="M249" s="98"/>
      <c r="N249" s="293"/>
      <c r="O249" s="98"/>
      <c r="P249" s="66"/>
      <c r="Q249" s="33" t="s">
        <v>23</v>
      </c>
      <c r="R249" s="124" t="s">
        <v>24</v>
      </c>
      <c r="S249" s="7"/>
      <c r="T249" s="7"/>
      <c r="U249" s="7"/>
      <c r="V249" s="152"/>
      <c r="W249" s="41" t="s">
        <v>21</v>
      </c>
      <c r="X249" s="68">
        <v>0.7</v>
      </c>
      <c r="Y249" s="88"/>
      <c r="Z249" s="88"/>
      <c r="AA249" s="88"/>
      <c r="AB249" s="297"/>
      <c r="AC249" s="88"/>
      <c r="AD249" s="88"/>
      <c r="AE249" s="89"/>
      <c r="AF249" s="45">
        <f>ROUND(ROUND(G248*P$8,0)*X249,0)</f>
        <v>195</v>
      </c>
      <c r="AG249" s="79"/>
    </row>
    <row r="250" ht="16.5" customHeight="1">
      <c r="A250" s="29">
        <v>63.0</v>
      </c>
      <c r="B250" s="30">
        <v>8634.0</v>
      </c>
      <c r="C250" s="32" t="s">
        <v>1793</v>
      </c>
      <c r="D250" s="94"/>
      <c r="E250" s="94"/>
      <c r="F250" s="482"/>
      <c r="G250" s="63"/>
      <c r="H250" s="63"/>
      <c r="I250" s="51"/>
      <c r="J250" s="69"/>
      <c r="K250" s="65"/>
      <c r="L250" s="65"/>
      <c r="M250" s="98"/>
      <c r="N250" s="293"/>
      <c r="O250" s="98"/>
      <c r="P250" s="66"/>
      <c r="Q250" s="481"/>
      <c r="R250" s="110"/>
      <c r="S250" s="22"/>
      <c r="T250" s="22"/>
      <c r="U250" s="22"/>
      <c r="V250" s="291"/>
      <c r="W250" s="56"/>
      <c r="X250" s="72"/>
      <c r="Y250" s="73" t="s">
        <v>20</v>
      </c>
      <c r="Z250" s="74" t="s">
        <v>21</v>
      </c>
      <c r="AA250" s="75">
        <v>0.85</v>
      </c>
      <c r="AB250" s="288"/>
      <c r="AC250" s="43"/>
      <c r="AD250" s="43"/>
      <c r="AE250" s="44"/>
      <c r="AF250" s="45">
        <f>ROUND(ROUND(ROUND(G248*P$8,0)*X249,0)*AA250,0)</f>
        <v>166</v>
      </c>
      <c r="AG250" s="79"/>
    </row>
    <row r="251" ht="16.5" customHeight="1">
      <c r="A251" s="29">
        <v>63.0</v>
      </c>
      <c r="B251" s="30">
        <v>8635.0</v>
      </c>
      <c r="C251" s="32" t="s">
        <v>1794</v>
      </c>
      <c r="D251" s="94"/>
      <c r="E251" s="94"/>
      <c r="F251" s="482"/>
      <c r="G251" s="63"/>
      <c r="H251" s="63"/>
      <c r="I251" s="51"/>
      <c r="J251" s="69"/>
      <c r="K251" s="65"/>
      <c r="L251" s="65"/>
      <c r="M251" s="98"/>
      <c r="N251" s="293"/>
      <c r="O251" s="98"/>
      <c r="P251" s="66"/>
      <c r="Q251" s="481"/>
      <c r="R251" s="124" t="s">
        <v>27</v>
      </c>
      <c r="S251" s="7"/>
      <c r="T251" s="7"/>
      <c r="U251" s="7"/>
      <c r="V251" s="152"/>
      <c r="W251" s="41" t="s">
        <v>21</v>
      </c>
      <c r="X251" s="68">
        <v>0.5</v>
      </c>
      <c r="Y251" s="77"/>
      <c r="Z251" s="77"/>
      <c r="AA251" s="77"/>
      <c r="AB251" s="292"/>
      <c r="AC251" s="77"/>
      <c r="AD251" s="77"/>
      <c r="AE251" s="72"/>
      <c r="AF251" s="45">
        <f>ROUND(ROUND(G248*P$8,0)*X251,0)</f>
        <v>140</v>
      </c>
      <c r="AG251" s="79"/>
    </row>
    <row r="252" ht="16.5" customHeight="1">
      <c r="A252" s="29">
        <v>63.0</v>
      </c>
      <c r="B252" s="30">
        <v>8636.0</v>
      </c>
      <c r="C252" s="32" t="s">
        <v>1795</v>
      </c>
      <c r="D252" s="94"/>
      <c r="E252" s="94"/>
      <c r="F252" s="76"/>
      <c r="G252" s="63"/>
      <c r="H252" s="63"/>
      <c r="I252" s="51"/>
      <c r="J252" s="69"/>
      <c r="K252" s="65"/>
      <c r="L252" s="65"/>
      <c r="M252" s="98"/>
      <c r="N252" s="293"/>
      <c r="O252" s="98"/>
      <c r="P252" s="66"/>
      <c r="Q252" s="483"/>
      <c r="R252" s="110"/>
      <c r="S252" s="22"/>
      <c r="T252" s="22"/>
      <c r="U252" s="22"/>
      <c r="V252" s="291"/>
      <c r="W252" s="56"/>
      <c r="X252" s="72"/>
      <c r="Y252" s="73" t="s">
        <v>20</v>
      </c>
      <c r="Z252" s="74" t="s">
        <v>21</v>
      </c>
      <c r="AA252" s="75">
        <v>0.85</v>
      </c>
      <c r="AB252" s="288"/>
      <c r="AC252" s="43"/>
      <c r="AD252" s="43"/>
      <c r="AE252" s="44"/>
      <c r="AF252" s="45">
        <f>ROUND(ROUND(ROUND(G248*P$8,0)*X251,0)*AA252,0)</f>
        <v>119</v>
      </c>
      <c r="AG252" s="79"/>
    </row>
    <row r="253" ht="16.5" customHeight="1">
      <c r="A253" s="29">
        <v>63.0</v>
      </c>
      <c r="B253" s="30">
        <v>8637.0</v>
      </c>
      <c r="C253" s="32" t="s">
        <v>1796</v>
      </c>
      <c r="D253" s="94"/>
      <c r="E253" s="94"/>
      <c r="F253" s="76"/>
      <c r="G253" s="63"/>
      <c r="H253" s="63"/>
      <c r="I253" s="51"/>
      <c r="J253" s="69"/>
      <c r="K253" s="65"/>
      <c r="L253" s="65"/>
      <c r="M253" s="98"/>
      <c r="N253" s="293"/>
      <c r="O253" s="98"/>
      <c r="P253" s="66"/>
      <c r="Q253" s="96"/>
      <c r="R253" s="96"/>
      <c r="S253" s="7"/>
      <c r="T253" s="7"/>
      <c r="U253" s="7"/>
      <c r="V253" s="152"/>
      <c r="W253" s="41"/>
      <c r="X253" s="68"/>
      <c r="Y253" s="43"/>
      <c r="Z253" s="43"/>
      <c r="AA253" s="44"/>
      <c r="AB253" s="82" t="s">
        <v>30</v>
      </c>
      <c r="AC253" s="83">
        <v>5.0</v>
      </c>
      <c r="AD253" s="83"/>
      <c r="AE253" s="84" t="s">
        <v>31</v>
      </c>
      <c r="AF253" s="45">
        <f>ROUND(ROUND(G248*P$8,0)-AC253,0)</f>
        <v>274</v>
      </c>
      <c r="AG253" s="79"/>
    </row>
    <row r="254" ht="16.5" customHeight="1">
      <c r="A254" s="29">
        <v>63.0</v>
      </c>
      <c r="B254" s="30">
        <v>8638.0</v>
      </c>
      <c r="C254" s="32" t="s">
        <v>1797</v>
      </c>
      <c r="D254" s="94"/>
      <c r="E254" s="94"/>
      <c r="F254" s="76"/>
      <c r="G254" s="63"/>
      <c r="H254" s="63"/>
      <c r="I254" s="51"/>
      <c r="J254" s="69"/>
      <c r="K254" s="65"/>
      <c r="L254" s="65"/>
      <c r="M254" s="98"/>
      <c r="N254" s="293"/>
      <c r="O254" s="98"/>
      <c r="P254" s="66"/>
      <c r="Q254" s="115"/>
      <c r="R254" s="115"/>
      <c r="S254" s="22"/>
      <c r="T254" s="22"/>
      <c r="U254" s="22"/>
      <c r="V254" s="291"/>
      <c r="W254" s="56"/>
      <c r="X254" s="72"/>
      <c r="Y254" s="59" t="s">
        <v>20</v>
      </c>
      <c r="Z254" s="41" t="s">
        <v>21</v>
      </c>
      <c r="AA254" s="86">
        <v>0.85</v>
      </c>
      <c r="AB254" s="482"/>
      <c r="AC254" s="83"/>
      <c r="AD254" s="83"/>
      <c r="AE254" s="84"/>
      <c r="AF254" s="45">
        <f>ROUND(ROUND(ROUND(G248*P$8,0)*AA254,0)-AC253,0)</f>
        <v>232</v>
      </c>
      <c r="AG254" s="79"/>
    </row>
    <row r="255" ht="16.5" customHeight="1">
      <c r="A255" s="29">
        <v>63.0</v>
      </c>
      <c r="B255" s="30">
        <v>8639.0</v>
      </c>
      <c r="C255" s="32" t="s">
        <v>1798</v>
      </c>
      <c r="D255" s="94"/>
      <c r="E255" s="94"/>
      <c r="F255" s="76"/>
      <c r="G255" s="63"/>
      <c r="H255" s="63"/>
      <c r="I255" s="51"/>
      <c r="J255" s="69"/>
      <c r="K255" s="65"/>
      <c r="L255" s="65"/>
      <c r="M255" s="98"/>
      <c r="N255" s="293"/>
      <c r="O255" s="98"/>
      <c r="P255" s="66"/>
      <c r="Q255" s="33" t="s">
        <v>23</v>
      </c>
      <c r="R255" s="124" t="s">
        <v>24</v>
      </c>
      <c r="S255" s="7"/>
      <c r="T255" s="7"/>
      <c r="U255" s="7"/>
      <c r="V255" s="152"/>
      <c r="W255" s="41" t="s">
        <v>21</v>
      </c>
      <c r="X255" s="68">
        <v>0.7</v>
      </c>
      <c r="Y255" s="88"/>
      <c r="Z255" s="88"/>
      <c r="AA255" s="89"/>
      <c r="AB255" s="482"/>
      <c r="AC255" s="90"/>
      <c r="AD255" s="90"/>
      <c r="AE255" s="91"/>
      <c r="AF255" s="45">
        <f>ROUND(ROUND(ROUND(G248*P$8,0)*X255,0)-AC253,0)</f>
        <v>190</v>
      </c>
      <c r="AG255" s="79"/>
    </row>
    <row r="256" ht="16.5" customHeight="1">
      <c r="A256" s="29">
        <v>63.0</v>
      </c>
      <c r="B256" s="30">
        <v>8640.0</v>
      </c>
      <c r="C256" s="32" t="s">
        <v>1799</v>
      </c>
      <c r="D256" s="94"/>
      <c r="E256" s="94"/>
      <c r="F256" s="76"/>
      <c r="G256" s="63"/>
      <c r="H256" s="63"/>
      <c r="I256" s="51"/>
      <c r="J256" s="69"/>
      <c r="K256" s="65"/>
      <c r="L256" s="65"/>
      <c r="M256" s="98"/>
      <c r="N256" s="293"/>
      <c r="O256" s="98"/>
      <c r="P256" s="66"/>
      <c r="Q256" s="481"/>
      <c r="R256" s="110"/>
      <c r="S256" s="22"/>
      <c r="T256" s="22"/>
      <c r="U256" s="22"/>
      <c r="V256" s="291"/>
      <c r="W256" s="56"/>
      <c r="X256" s="72"/>
      <c r="Y256" s="73" t="s">
        <v>20</v>
      </c>
      <c r="Z256" s="74" t="s">
        <v>21</v>
      </c>
      <c r="AA256" s="92">
        <v>0.85</v>
      </c>
      <c r="AB256" s="482"/>
      <c r="AC256" s="90"/>
      <c r="AD256" s="90"/>
      <c r="AE256" s="91"/>
      <c r="AF256" s="45">
        <f>ROUND(ROUND(ROUND(ROUND(G248*P$8,0)*X255,0)*AA256,0)-AC253,0)</f>
        <v>161</v>
      </c>
      <c r="AG256" s="79"/>
    </row>
    <row r="257" ht="16.5" customHeight="1">
      <c r="A257" s="29">
        <v>63.0</v>
      </c>
      <c r="B257" s="30">
        <v>8641.0</v>
      </c>
      <c r="C257" s="32" t="s">
        <v>1800</v>
      </c>
      <c r="D257" s="94"/>
      <c r="E257" s="94"/>
      <c r="F257" s="76"/>
      <c r="G257" s="63"/>
      <c r="H257" s="63"/>
      <c r="I257" s="51"/>
      <c r="J257" s="69"/>
      <c r="K257" s="65"/>
      <c r="L257" s="65"/>
      <c r="M257" s="98"/>
      <c r="N257" s="293"/>
      <c r="O257" s="98"/>
      <c r="P257" s="66"/>
      <c r="Q257" s="481"/>
      <c r="R257" s="96" t="s">
        <v>27</v>
      </c>
      <c r="S257" s="7"/>
      <c r="T257" s="7"/>
      <c r="U257" s="7"/>
      <c r="V257" s="152"/>
      <c r="W257" s="41" t="s">
        <v>21</v>
      </c>
      <c r="X257" s="68">
        <v>0.5</v>
      </c>
      <c r="Y257" s="77"/>
      <c r="Z257" s="77"/>
      <c r="AA257" s="72"/>
      <c r="AB257" s="482"/>
      <c r="AC257" s="90"/>
      <c r="AD257" s="90"/>
      <c r="AE257" s="91"/>
      <c r="AF257" s="45">
        <f>ROUND(ROUND(ROUND(G248*P$8,0)*X257,0)-AC253,0)</f>
        <v>135</v>
      </c>
      <c r="AG257" s="79"/>
    </row>
    <row r="258" ht="16.5" customHeight="1">
      <c r="A258" s="29">
        <v>63.0</v>
      </c>
      <c r="B258" s="30">
        <v>8642.0</v>
      </c>
      <c r="C258" s="32" t="s">
        <v>1801</v>
      </c>
      <c r="D258" s="94"/>
      <c r="E258" s="94"/>
      <c r="F258" s="76"/>
      <c r="G258" s="63"/>
      <c r="H258" s="63"/>
      <c r="I258" s="51"/>
      <c r="J258" s="69"/>
      <c r="K258" s="65"/>
      <c r="L258" s="65"/>
      <c r="M258" s="98"/>
      <c r="N258" s="293"/>
      <c r="O258" s="98"/>
      <c r="P258" s="66"/>
      <c r="Q258" s="483"/>
      <c r="R258" s="115"/>
      <c r="S258" s="22"/>
      <c r="T258" s="22"/>
      <c r="U258" s="22"/>
      <c r="V258" s="291"/>
      <c r="W258" s="56"/>
      <c r="X258" s="72"/>
      <c r="Y258" s="73" t="s">
        <v>20</v>
      </c>
      <c r="Z258" s="74" t="s">
        <v>21</v>
      </c>
      <c r="AA258" s="92">
        <v>0.85</v>
      </c>
      <c r="AB258" s="484"/>
      <c r="AC258" s="77"/>
      <c r="AD258" s="77"/>
      <c r="AE258" s="72"/>
      <c r="AF258" s="45">
        <f>ROUND(ROUND(ROUND(ROUND(G248*P$8,0)*X257,0)*AA258,0)-AC253,0)</f>
        <v>114</v>
      </c>
      <c r="AG258" s="79"/>
    </row>
    <row r="259" ht="16.5" customHeight="1">
      <c r="A259" s="29">
        <v>63.0</v>
      </c>
      <c r="B259" s="30">
        <v>8643.0</v>
      </c>
      <c r="C259" s="32" t="s">
        <v>1802</v>
      </c>
      <c r="D259" s="94"/>
      <c r="E259" s="94"/>
      <c r="F259" s="94"/>
      <c r="G259" s="98"/>
      <c r="H259" s="8"/>
      <c r="I259" s="95"/>
      <c r="J259" s="82" t="s">
        <v>38</v>
      </c>
      <c r="K259" s="7"/>
      <c r="L259" s="38"/>
      <c r="M259" s="7"/>
      <c r="N259" s="52"/>
      <c r="O259" s="8"/>
      <c r="P259" s="54"/>
      <c r="Q259" s="287"/>
      <c r="R259" s="287"/>
      <c r="S259" s="7"/>
      <c r="T259" s="7"/>
      <c r="U259" s="7"/>
      <c r="V259" s="152"/>
      <c r="W259" s="41"/>
      <c r="X259" s="42"/>
      <c r="Y259" s="43"/>
      <c r="Z259" s="43"/>
      <c r="AA259" s="43"/>
      <c r="AB259" s="288"/>
      <c r="AC259" s="43"/>
      <c r="AD259" s="43"/>
      <c r="AE259" s="44"/>
      <c r="AF259" s="45">
        <f>ROUND(ROUND(G248+K260,0)*P$8,0)</f>
        <v>283</v>
      </c>
      <c r="AG259" s="79"/>
    </row>
    <row r="260" ht="16.5" customHeight="1">
      <c r="A260" s="29">
        <v>63.0</v>
      </c>
      <c r="B260" s="30">
        <v>8644.0</v>
      </c>
      <c r="C260" s="32" t="s">
        <v>1803</v>
      </c>
      <c r="D260" s="94"/>
      <c r="E260" s="94"/>
      <c r="F260" s="94"/>
      <c r="G260" s="113"/>
      <c r="H260" s="8"/>
      <c r="I260" s="95"/>
      <c r="J260" s="482"/>
      <c r="K260" s="8">
        <v>6.0</v>
      </c>
      <c r="L260" s="53" t="s">
        <v>40</v>
      </c>
      <c r="M260" s="8"/>
      <c r="N260" s="52"/>
      <c r="O260" s="8"/>
      <c r="P260" s="54"/>
      <c r="Q260" s="290"/>
      <c r="R260" s="290"/>
      <c r="S260" s="22"/>
      <c r="T260" s="22"/>
      <c r="U260" s="22"/>
      <c r="V260" s="291"/>
      <c r="W260" s="56"/>
      <c r="X260" s="58"/>
      <c r="Y260" s="59" t="s">
        <v>20</v>
      </c>
      <c r="Z260" s="41" t="s">
        <v>21</v>
      </c>
      <c r="AA260" s="60">
        <v>0.85</v>
      </c>
      <c r="AB260" s="288"/>
      <c r="AC260" s="43"/>
      <c r="AD260" s="43"/>
      <c r="AE260" s="44"/>
      <c r="AF260" s="45">
        <f>ROUND(ROUND(ROUND(G248+K260,0)*P$8,0)*AA260,0)</f>
        <v>241</v>
      </c>
      <c r="AG260" s="79"/>
    </row>
    <row r="261" ht="16.5" customHeight="1">
      <c r="A261" s="29">
        <v>63.0</v>
      </c>
      <c r="B261" s="30">
        <v>8645.0</v>
      </c>
      <c r="C261" s="32" t="s">
        <v>1804</v>
      </c>
      <c r="D261" s="94"/>
      <c r="E261" s="94"/>
      <c r="F261" s="94"/>
      <c r="G261" s="98"/>
      <c r="H261" s="8"/>
      <c r="I261" s="54"/>
      <c r="J261" s="482"/>
      <c r="K261" s="65"/>
      <c r="L261" s="65"/>
      <c r="M261" s="98"/>
      <c r="N261" s="293"/>
      <c r="O261" s="98"/>
      <c r="P261" s="66"/>
      <c r="Q261" s="33" t="s">
        <v>23</v>
      </c>
      <c r="R261" s="124" t="s">
        <v>24</v>
      </c>
      <c r="S261" s="7"/>
      <c r="T261" s="7"/>
      <c r="U261" s="7"/>
      <c r="V261" s="152"/>
      <c r="W261" s="41" t="s">
        <v>21</v>
      </c>
      <c r="X261" s="68">
        <v>0.7</v>
      </c>
      <c r="Y261" s="88"/>
      <c r="Z261" s="88"/>
      <c r="AA261" s="88"/>
      <c r="AB261" s="297"/>
      <c r="AC261" s="88"/>
      <c r="AD261" s="88"/>
      <c r="AE261" s="89"/>
      <c r="AF261" s="45">
        <f>ROUND(ROUND(ROUND(G248+K260,0)*P$8,0)*X261,0)</f>
        <v>198</v>
      </c>
      <c r="AG261" s="79"/>
    </row>
    <row r="262" ht="16.5" customHeight="1">
      <c r="A262" s="29">
        <v>63.0</v>
      </c>
      <c r="B262" s="30">
        <v>8646.0</v>
      </c>
      <c r="C262" s="32" t="s">
        <v>1805</v>
      </c>
      <c r="D262" s="94"/>
      <c r="E262" s="94"/>
      <c r="F262" s="94"/>
      <c r="G262" s="98"/>
      <c r="H262" s="8"/>
      <c r="I262" s="54"/>
      <c r="J262" s="482"/>
      <c r="K262" s="65"/>
      <c r="L262" s="65"/>
      <c r="M262" s="98"/>
      <c r="N262" s="293"/>
      <c r="O262" s="98"/>
      <c r="P262" s="66"/>
      <c r="Q262" s="481"/>
      <c r="R262" s="110"/>
      <c r="S262" s="22"/>
      <c r="T262" s="22"/>
      <c r="U262" s="22"/>
      <c r="V262" s="291"/>
      <c r="W262" s="56"/>
      <c r="X262" s="72"/>
      <c r="Y262" s="73" t="s">
        <v>20</v>
      </c>
      <c r="Z262" s="74" t="s">
        <v>21</v>
      </c>
      <c r="AA262" s="75">
        <v>0.85</v>
      </c>
      <c r="AB262" s="288"/>
      <c r="AC262" s="43"/>
      <c r="AD262" s="43"/>
      <c r="AE262" s="44"/>
      <c r="AF262" s="45">
        <f>ROUND(ROUND(ROUND(ROUND(G248+K260,0)*P$8,0)*X261,0)*AA262,0)</f>
        <v>168</v>
      </c>
      <c r="AG262" s="79"/>
    </row>
    <row r="263" ht="16.5" customHeight="1">
      <c r="A263" s="29">
        <v>63.0</v>
      </c>
      <c r="B263" s="30">
        <v>8647.0</v>
      </c>
      <c r="C263" s="32" t="s">
        <v>1806</v>
      </c>
      <c r="D263" s="94"/>
      <c r="E263" s="94"/>
      <c r="F263" s="94"/>
      <c r="G263" s="98"/>
      <c r="H263" s="8"/>
      <c r="I263" s="54"/>
      <c r="J263" s="482"/>
      <c r="K263" s="65"/>
      <c r="L263" s="65"/>
      <c r="M263" s="98"/>
      <c r="N263" s="293"/>
      <c r="O263" s="98"/>
      <c r="P263" s="66"/>
      <c r="Q263" s="481"/>
      <c r="R263" s="124" t="s">
        <v>27</v>
      </c>
      <c r="S263" s="7"/>
      <c r="T263" s="7"/>
      <c r="U263" s="7"/>
      <c r="V263" s="152"/>
      <c r="W263" s="41" t="s">
        <v>21</v>
      </c>
      <c r="X263" s="68">
        <v>0.5</v>
      </c>
      <c r="Y263" s="77"/>
      <c r="Z263" s="77"/>
      <c r="AA263" s="77"/>
      <c r="AB263" s="292"/>
      <c r="AC263" s="77"/>
      <c r="AD263" s="77"/>
      <c r="AE263" s="72"/>
      <c r="AF263" s="45">
        <f>ROUND(ROUND(ROUND(G248+K260,0)*P$8,0)*X263,0)</f>
        <v>142</v>
      </c>
      <c r="AG263" s="79"/>
    </row>
    <row r="264" ht="16.5" customHeight="1">
      <c r="A264" s="29">
        <v>63.0</v>
      </c>
      <c r="B264" s="30">
        <v>8648.0</v>
      </c>
      <c r="C264" s="32" t="s">
        <v>1807</v>
      </c>
      <c r="D264" s="94"/>
      <c r="E264" s="94"/>
      <c r="F264" s="94"/>
      <c r="G264" s="98"/>
      <c r="H264" s="8"/>
      <c r="I264" s="54"/>
      <c r="J264" s="482"/>
      <c r="K264" s="65"/>
      <c r="L264" s="65"/>
      <c r="M264" s="98"/>
      <c r="N264" s="293"/>
      <c r="O264" s="98"/>
      <c r="P264" s="66"/>
      <c r="Q264" s="483"/>
      <c r="R264" s="110"/>
      <c r="S264" s="22"/>
      <c r="T264" s="22"/>
      <c r="U264" s="22"/>
      <c r="V264" s="291"/>
      <c r="W264" s="56"/>
      <c r="X264" s="72"/>
      <c r="Y264" s="73" t="s">
        <v>20</v>
      </c>
      <c r="Z264" s="74" t="s">
        <v>21</v>
      </c>
      <c r="AA264" s="75">
        <v>0.85</v>
      </c>
      <c r="AB264" s="288"/>
      <c r="AC264" s="43"/>
      <c r="AD264" s="43"/>
      <c r="AE264" s="44"/>
      <c r="AF264" s="45">
        <f>ROUND(ROUND(ROUND(ROUND(G248+K260,0)*P$8,0)*X263,0)*AA264,0)</f>
        <v>121</v>
      </c>
      <c r="AG264" s="79"/>
    </row>
    <row r="265" ht="16.5" customHeight="1">
      <c r="A265" s="29">
        <v>63.0</v>
      </c>
      <c r="B265" s="30">
        <v>8649.0</v>
      </c>
      <c r="C265" s="32" t="s">
        <v>1808</v>
      </c>
      <c r="D265" s="94"/>
      <c r="E265" s="94"/>
      <c r="F265" s="94"/>
      <c r="G265" s="98"/>
      <c r="H265" s="8"/>
      <c r="I265" s="54"/>
      <c r="J265" s="69"/>
      <c r="K265" s="65"/>
      <c r="L265" s="65"/>
      <c r="M265" s="98"/>
      <c r="N265" s="293"/>
      <c r="O265" s="98"/>
      <c r="P265" s="66"/>
      <c r="Q265" s="96"/>
      <c r="R265" s="96"/>
      <c r="S265" s="7"/>
      <c r="T265" s="7"/>
      <c r="U265" s="7"/>
      <c r="V265" s="152"/>
      <c r="W265" s="41"/>
      <c r="X265" s="68"/>
      <c r="Y265" s="43"/>
      <c r="Z265" s="43"/>
      <c r="AA265" s="44"/>
      <c r="AB265" s="82" t="s">
        <v>30</v>
      </c>
      <c r="AC265" s="83">
        <v>5.0</v>
      </c>
      <c r="AD265" s="83"/>
      <c r="AE265" s="84" t="s">
        <v>31</v>
      </c>
      <c r="AF265" s="45">
        <f>ROUND(ROUND(ROUND(G248+K260,0)*P$8,0)-AC265,0)</f>
        <v>278</v>
      </c>
      <c r="AG265" s="79"/>
    </row>
    <row r="266" ht="16.5" customHeight="1">
      <c r="A266" s="29">
        <v>63.0</v>
      </c>
      <c r="B266" s="30">
        <v>8650.0</v>
      </c>
      <c r="C266" s="32" t="s">
        <v>1809</v>
      </c>
      <c r="D266" s="94"/>
      <c r="E266" s="94"/>
      <c r="F266" s="94"/>
      <c r="G266" s="98"/>
      <c r="H266" s="8"/>
      <c r="I266" s="54"/>
      <c r="J266" s="69"/>
      <c r="K266" s="65"/>
      <c r="L266" s="65"/>
      <c r="M266" s="98"/>
      <c r="N266" s="293"/>
      <c r="O266" s="98"/>
      <c r="P266" s="66"/>
      <c r="Q266" s="115"/>
      <c r="R266" s="115"/>
      <c r="S266" s="22"/>
      <c r="T266" s="22"/>
      <c r="U266" s="22"/>
      <c r="V266" s="291"/>
      <c r="W266" s="56"/>
      <c r="X266" s="72"/>
      <c r="Y266" s="59" t="s">
        <v>20</v>
      </c>
      <c r="Z266" s="41" t="s">
        <v>21</v>
      </c>
      <c r="AA266" s="86">
        <v>0.85</v>
      </c>
      <c r="AB266" s="482"/>
      <c r="AC266" s="83"/>
      <c r="AD266" s="83"/>
      <c r="AE266" s="84"/>
      <c r="AF266" s="45">
        <f>ROUND(ROUND(ROUND(ROUND(G248+K260,0)*P$8,0)*AA266,0)-AC265,0)</f>
        <v>236</v>
      </c>
      <c r="AG266" s="79"/>
    </row>
    <row r="267" ht="16.5" customHeight="1">
      <c r="A267" s="29">
        <v>63.0</v>
      </c>
      <c r="B267" s="30">
        <v>8651.0</v>
      </c>
      <c r="C267" s="32" t="s">
        <v>1810</v>
      </c>
      <c r="D267" s="94"/>
      <c r="E267" s="94"/>
      <c r="F267" s="94"/>
      <c r="G267" s="98"/>
      <c r="H267" s="8"/>
      <c r="I267" s="54"/>
      <c r="J267" s="69"/>
      <c r="K267" s="65"/>
      <c r="L267" s="65"/>
      <c r="M267" s="98"/>
      <c r="N267" s="293"/>
      <c r="O267" s="98"/>
      <c r="P267" s="66"/>
      <c r="Q267" s="33" t="s">
        <v>23</v>
      </c>
      <c r="R267" s="124" t="s">
        <v>24</v>
      </c>
      <c r="S267" s="7"/>
      <c r="T267" s="7"/>
      <c r="U267" s="7"/>
      <c r="V267" s="152"/>
      <c r="W267" s="41" t="s">
        <v>21</v>
      </c>
      <c r="X267" s="68">
        <v>0.7</v>
      </c>
      <c r="Y267" s="88"/>
      <c r="Z267" s="88"/>
      <c r="AA267" s="89"/>
      <c r="AB267" s="482"/>
      <c r="AC267" s="90"/>
      <c r="AD267" s="90"/>
      <c r="AE267" s="91"/>
      <c r="AF267" s="45">
        <f>ROUND(ROUND(ROUND(ROUND(G248+K260,0)*P$8,0)*X267,0)-AC265,0)</f>
        <v>193</v>
      </c>
      <c r="AG267" s="79"/>
    </row>
    <row r="268" ht="16.5" customHeight="1">
      <c r="A268" s="29">
        <v>63.0</v>
      </c>
      <c r="B268" s="30">
        <v>8652.0</v>
      </c>
      <c r="C268" s="32" t="s">
        <v>1811</v>
      </c>
      <c r="D268" s="94"/>
      <c r="E268" s="94"/>
      <c r="F268" s="94"/>
      <c r="G268" s="98"/>
      <c r="H268" s="8"/>
      <c r="I268" s="54"/>
      <c r="J268" s="69"/>
      <c r="K268" s="65"/>
      <c r="L268" s="65"/>
      <c r="M268" s="98"/>
      <c r="N268" s="293"/>
      <c r="O268" s="98"/>
      <c r="P268" s="66"/>
      <c r="Q268" s="481"/>
      <c r="R268" s="110"/>
      <c r="S268" s="22"/>
      <c r="T268" s="22"/>
      <c r="U268" s="22"/>
      <c r="V268" s="291"/>
      <c r="W268" s="56"/>
      <c r="X268" s="72"/>
      <c r="Y268" s="73" t="s">
        <v>20</v>
      </c>
      <c r="Z268" s="74" t="s">
        <v>21</v>
      </c>
      <c r="AA268" s="92">
        <v>0.85</v>
      </c>
      <c r="AB268" s="482"/>
      <c r="AC268" s="90"/>
      <c r="AD268" s="90"/>
      <c r="AE268" s="91"/>
      <c r="AF268" s="45">
        <f>ROUND(ROUND(ROUND(ROUND(ROUND(G248+K260,0)*P$8,0)*X267,0)*AA268,0)-AC265,0)</f>
        <v>163</v>
      </c>
      <c r="AG268" s="79"/>
    </row>
    <row r="269" ht="16.5" customHeight="1">
      <c r="A269" s="29">
        <v>63.0</v>
      </c>
      <c r="B269" s="30">
        <v>8653.0</v>
      </c>
      <c r="C269" s="32" t="s">
        <v>1812</v>
      </c>
      <c r="D269" s="94"/>
      <c r="E269" s="94"/>
      <c r="F269" s="94"/>
      <c r="G269" s="98"/>
      <c r="H269" s="8"/>
      <c r="I269" s="54"/>
      <c r="J269" s="69"/>
      <c r="K269" s="65"/>
      <c r="L269" s="65"/>
      <c r="M269" s="98"/>
      <c r="N269" s="293"/>
      <c r="O269" s="98"/>
      <c r="P269" s="66"/>
      <c r="Q269" s="481"/>
      <c r="R269" s="96" t="s">
        <v>27</v>
      </c>
      <c r="S269" s="7"/>
      <c r="T269" s="7"/>
      <c r="U269" s="7"/>
      <c r="V269" s="152"/>
      <c r="W269" s="41" t="s">
        <v>21</v>
      </c>
      <c r="X269" s="68">
        <v>0.5</v>
      </c>
      <c r="Y269" s="77"/>
      <c r="Z269" s="77"/>
      <c r="AA269" s="72"/>
      <c r="AB269" s="482"/>
      <c r="AC269" s="90"/>
      <c r="AD269" s="90"/>
      <c r="AE269" s="91"/>
      <c r="AF269" s="45">
        <f>ROUND(ROUND(ROUND(ROUND(G248+K260,0)*P$8,0)*X269,0)-AC265,0)</f>
        <v>137</v>
      </c>
      <c r="AG269" s="79"/>
    </row>
    <row r="270" ht="16.5" customHeight="1">
      <c r="A270" s="29">
        <v>63.0</v>
      </c>
      <c r="B270" s="30">
        <v>8654.0</v>
      </c>
      <c r="C270" s="32" t="s">
        <v>1813</v>
      </c>
      <c r="D270" s="94"/>
      <c r="E270" s="94"/>
      <c r="F270" s="94"/>
      <c r="G270" s="98"/>
      <c r="H270" s="8"/>
      <c r="I270" s="54"/>
      <c r="J270" s="69"/>
      <c r="K270" s="65"/>
      <c r="L270" s="65"/>
      <c r="M270" s="98"/>
      <c r="N270" s="293"/>
      <c r="O270" s="98"/>
      <c r="P270" s="66"/>
      <c r="Q270" s="483"/>
      <c r="R270" s="115"/>
      <c r="S270" s="22"/>
      <c r="T270" s="22"/>
      <c r="U270" s="22"/>
      <c r="V270" s="291"/>
      <c r="W270" s="56"/>
      <c r="X270" s="72"/>
      <c r="Y270" s="73" t="s">
        <v>20</v>
      </c>
      <c r="Z270" s="74" t="s">
        <v>21</v>
      </c>
      <c r="AA270" s="92">
        <v>0.85</v>
      </c>
      <c r="AB270" s="484"/>
      <c r="AC270" s="77"/>
      <c r="AD270" s="77"/>
      <c r="AE270" s="72"/>
      <c r="AF270" s="45">
        <f>ROUND(ROUND(ROUND(ROUND(ROUND(G248+K260,0)*P$8,0)*X269,0)*AA270,0)-AC265,0)</f>
        <v>116</v>
      </c>
      <c r="AG270" s="79"/>
    </row>
    <row r="271" ht="16.5" customHeight="1">
      <c r="A271" s="29">
        <v>63.0</v>
      </c>
      <c r="B271" s="30">
        <v>8661.0</v>
      </c>
      <c r="C271" s="32" t="s">
        <v>1814</v>
      </c>
      <c r="D271" s="94"/>
      <c r="E271" s="94"/>
      <c r="F271" s="102" t="s">
        <v>77</v>
      </c>
      <c r="G271" s="35"/>
      <c r="H271" s="35"/>
      <c r="I271" s="36"/>
      <c r="J271" s="168"/>
      <c r="K271" s="7"/>
      <c r="L271" s="38"/>
      <c r="M271" s="7"/>
      <c r="N271" s="52"/>
      <c r="O271" s="8"/>
      <c r="P271" s="54"/>
      <c r="Q271" s="287"/>
      <c r="R271" s="287"/>
      <c r="S271" s="7"/>
      <c r="T271" s="7"/>
      <c r="U271" s="7"/>
      <c r="V271" s="152"/>
      <c r="W271" s="41"/>
      <c r="X271" s="42"/>
      <c r="Y271" s="43"/>
      <c r="Z271" s="43"/>
      <c r="AA271" s="43"/>
      <c r="AB271" s="288"/>
      <c r="AC271" s="43"/>
      <c r="AD271" s="43"/>
      <c r="AE271" s="44"/>
      <c r="AF271" s="45">
        <f>ROUND(G272*P$8,0)</f>
        <v>209</v>
      </c>
      <c r="AG271" s="79"/>
    </row>
    <row r="272" ht="16.5" customHeight="1">
      <c r="A272" s="29">
        <v>63.0</v>
      </c>
      <c r="B272" s="30">
        <v>8662.0</v>
      </c>
      <c r="C272" s="32" t="s">
        <v>1815</v>
      </c>
      <c r="D272" s="94"/>
      <c r="E272" s="94"/>
      <c r="F272" s="482"/>
      <c r="G272" s="50">
        <f>'30放課後等デイ(基本１)'!G272</f>
        <v>299</v>
      </c>
      <c r="H272" s="8" t="s">
        <v>9</v>
      </c>
      <c r="I272" s="51"/>
      <c r="J272" s="94"/>
      <c r="K272" s="8"/>
      <c r="L272" s="53"/>
      <c r="M272" s="8"/>
      <c r="N272" s="52"/>
      <c r="O272" s="8"/>
      <c r="P272" s="54"/>
      <c r="Q272" s="290"/>
      <c r="R272" s="290"/>
      <c r="S272" s="22"/>
      <c r="T272" s="22"/>
      <c r="U272" s="22"/>
      <c r="V272" s="291"/>
      <c r="W272" s="56"/>
      <c r="X272" s="58"/>
      <c r="Y272" s="59" t="s">
        <v>20</v>
      </c>
      <c r="Z272" s="41" t="s">
        <v>21</v>
      </c>
      <c r="AA272" s="60">
        <v>0.85</v>
      </c>
      <c r="AB272" s="288"/>
      <c r="AC272" s="43"/>
      <c r="AD272" s="43"/>
      <c r="AE272" s="44"/>
      <c r="AF272" s="45">
        <f>ROUND(ROUND(G272*P$8,0)*AA272,0)</f>
        <v>178</v>
      </c>
      <c r="AG272" s="79"/>
    </row>
    <row r="273" ht="16.5" customHeight="1">
      <c r="A273" s="29">
        <v>63.0</v>
      </c>
      <c r="B273" s="30">
        <v>8663.0</v>
      </c>
      <c r="C273" s="32" t="s">
        <v>1816</v>
      </c>
      <c r="D273" s="94"/>
      <c r="E273" s="94"/>
      <c r="F273" s="482"/>
      <c r="G273" s="63"/>
      <c r="H273" s="63"/>
      <c r="I273" s="51"/>
      <c r="J273" s="69"/>
      <c r="K273" s="65"/>
      <c r="L273" s="65"/>
      <c r="M273" s="98"/>
      <c r="N273" s="293"/>
      <c r="O273" s="98"/>
      <c r="P273" s="66"/>
      <c r="Q273" s="33" t="s">
        <v>23</v>
      </c>
      <c r="R273" s="124" t="s">
        <v>24</v>
      </c>
      <c r="S273" s="7"/>
      <c r="T273" s="7"/>
      <c r="U273" s="7"/>
      <c r="V273" s="152"/>
      <c r="W273" s="41" t="s">
        <v>21</v>
      </c>
      <c r="X273" s="68">
        <v>0.7</v>
      </c>
      <c r="Y273" s="88"/>
      <c r="Z273" s="88"/>
      <c r="AA273" s="88"/>
      <c r="AB273" s="297"/>
      <c r="AC273" s="88"/>
      <c r="AD273" s="88"/>
      <c r="AE273" s="89"/>
      <c r="AF273" s="114">
        <f>ROUND(ROUND(G272*P$8,0)*X273,0)</f>
        <v>146</v>
      </c>
      <c r="AG273" s="79"/>
    </row>
    <row r="274" ht="16.5" customHeight="1">
      <c r="A274" s="29">
        <v>63.0</v>
      </c>
      <c r="B274" s="30">
        <v>8664.0</v>
      </c>
      <c r="C274" s="32" t="s">
        <v>1817</v>
      </c>
      <c r="D274" s="94"/>
      <c r="E274" s="94"/>
      <c r="F274" s="482"/>
      <c r="G274" s="63"/>
      <c r="H274" s="63"/>
      <c r="I274" s="51"/>
      <c r="J274" s="69"/>
      <c r="K274" s="65"/>
      <c r="L274" s="65"/>
      <c r="M274" s="98"/>
      <c r="N274" s="293"/>
      <c r="O274" s="98"/>
      <c r="P274" s="66"/>
      <c r="Q274" s="481"/>
      <c r="R274" s="110"/>
      <c r="S274" s="22"/>
      <c r="T274" s="22"/>
      <c r="U274" s="22"/>
      <c r="V274" s="291"/>
      <c r="W274" s="56"/>
      <c r="X274" s="72"/>
      <c r="Y274" s="73" t="s">
        <v>20</v>
      </c>
      <c r="Z274" s="74" t="s">
        <v>21</v>
      </c>
      <c r="AA274" s="75">
        <v>0.85</v>
      </c>
      <c r="AB274" s="288"/>
      <c r="AC274" s="43"/>
      <c r="AD274" s="43"/>
      <c r="AE274" s="44"/>
      <c r="AF274" s="114">
        <f>ROUND(ROUND(ROUND(G272*P$8,0)*X273,0)*AA274,0)</f>
        <v>124</v>
      </c>
      <c r="AG274" s="79"/>
    </row>
    <row r="275" ht="16.5" customHeight="1">
      <c r="A275" s="29">
        <v>63.0</v>
      </c>
      <c r="B275" s="30">
        <v>8665.0</v>
      </c>
      <c r="C275" s="32" t="s">
        <v>1818</v>
      </c>
      <c r="D275" s="94"/>
      <c r="E275" s="94"/>
      <c r="F275" s="482"/>
      <c r="G275" s="63"/>
      <c r="H275" s="63"/>
      <c r="I275" s="51"/>
      <c r="J275" s="69"/>
      <c r="K275" s="65"/>
      <c r="L275" s="65"/>
      <c r="M275" s="98"/>
      <c r="N275" s="293"/>
      <c r="O275" s="98"/>
      <c r="P275" s="66"/>
      <c r="Q275" s="481"/>
      <c r="R275" s="124" t="s">
        <v>27</v>
      </c>
      <c r="S275" s="7"/>
      <c r="T275" s="7"/>
      <c r="U275" s="7"/>
      <c r="V275" s="152"/>
      <c r="W275" s="41" t="s">
        <v>21</v>
      </c>
      <c r="X275" s="68">
        <v>0.5</v>
      </c>
      <c r="Y275" s="77"/>
      <c r="Z275" s="77"/>
      <c r="AA275" s="77"/>
      <c r="AB275" s="292"/>
      <c r="AC275" s="77"/>
      <c r="AD275" s="77"/>
      <c r="AE275" s="72"/>
      <c r="AF275" s="45">
        <f>ROUND(ROUND(G272*P$8,0)*X275,0)</f>
        <v>105</v>
      </c>
      <c r="AG275" s="79"/>
    </row>
    <row r="276" ht="16.5" customHeight="1">
      <c r="A276" s="29">
        <v>63.0</v>
      </c>
      <c r="B276" s="30">
        <v>8666.0</v>
      </c>
      <c r="C276" s="32" t="s">
        <v>1819</v>
      </c>
      <c r="D276" s="94"/>
      <c r="E276" s="94"/>
      <c r="F276" s="482"/>
      <c r="G276" s="63"/>
      <c r="H276" s="63"/>
      <c r="I276" s="51"/>
      <c r="J276" s="69"/>
      <c r="K276" s="65"/>
      <c r="L276" s="65"/>
      <c r="M276" s="98"/>
      <c r="N276" s="293"/>
      <c r="O276" s="98"/>
      <c r="P276" s="66"/>
      <c r="Q276" s="483"/>
      <c r="R276" s="110"/>
      <c r="S276" s="22"/>
      <c r="T276" s="22"/>
      <c r="U276" s="22"/>
      <c r="V276" s="291"/>
      <c r="W276" s="56"/>
      <c r="X276" s="72"/>
      <c r="Y276" s="73" t="s">
        <v>20</v>
      </c>
      <c r="Z276" s="74" t="s">
        <v>21</v>
      </c>
      <c r="AA276" s="75">
        <v>0.85</v>
      </c>
      <c r="AB276" s="288"/>
      <c r="AC276" s="43"/>
      <c r="AD276" s="43"/>
      <c r="AE276" s="44"/>
      <c r="AF276" s="45">
        <f>ROUND(ROUND(ROUND(G272*P$8,0)*X275,0)*AA276,0)</f>
        <v>89</v>
      </c>
      <c r="AG276" s="79"/>
    </row>
    <row r="277" ht="16.5" customHeight="1">
      <c r="A277" s="29">
        <v>63.0</v>
      </c>
      <c r="B277" s="30">
        <v>8667.0</v>
      </c>
      <c r="C277" s="32" t="s">
        <v>1820</v>
      </c>
      <c r="D277" s="94"/>
      <c r="E277" s="94"/>
      <c r="F277" s="76"/>
      <c r="G277" s="63"/>
      <c r="H277" s="63"/>
      <c r="I277" s="51"/>
      <c r="J277" s="69"/>
      <c r="K277" s="65"/>
      <c r="L277" s="65"/>
      <c r="M277" s="98"/>
      <c r="N277" s="293"/>
      <c r="O277" s="98"/>
      <c r="P277" s="66"/>
      <c r="Q277" s="96"/>
      <c r="R277" s="96"/>
      <c r="S277" s="7"/>
      <c r="T277" s="7"/>
      <c r="U277" s="7"/>
      <c r="V277" s="152"/>
      <c r="W277" s="41"/>
      <c r="X277" s="68"/>
      <c r="Y277" s="43"/>
      <c r="Z277" s="43"/>
      <c r="AA277" s="44"/>
      <c r="AB277" s="82" t="s">
        <v>30</v>
      </c>
      <c r="AC277" s="83">
        <v>5.0</v>
      </c>
      <c r="AD277" s="83"/>
      <c r="AE277" s="84" t="s">
        <v>31</v>
      </c>
      <c r="AF277" s="45">
        <f>ROUND(ROUND(G272*P$8,0)-AC277,0)</f>
        <v>204</v>
      </c>
      <c r="AG277" s="79"/>
    </row>
    <row r="278" ht="16.5" customHeight="1">
      <c r="A278" s="29">
        <v>63.0</v>
      </c>
      <c r="B278" s="30">
        <v>8668.0</v>
      </c>
      <c r="C278" s="32" t="s">
        <v>1821</v>
      </c>
      <c r="D278" s="94"/>
      <c r="E278" s="94"/>
      <c r="F278" s="76"/>
      <c r="G278" s="63"/>
      <c r="H278" s="63"/>
      <c r="I278" s="51"/>
      <c r="J278" s="69"/>
      <c r="K278" s="65"/>
      <c r="L278" s="65"/>
      <c r="M278" s="98"/>
      <c r="N278" s="293"/>
      <c r="O278" s="98"/>
      <c r="P278" s="66"/>
      <c r="Q278" s="115"/>
      <c r="R278" s="115"/>
      <c r="S278" s="22"/>
      <c r="T278" s="22"/>
      <c r="U278" s="22"/>
      <c r="V278" s="291"/>
      <c r="W278" s="56"/>
      <c r="X278" s="72"/>
      <c r="Y278" s="59" t="s">
        <v>20</v>
      </c>
      <c r="Z278" s="41" t="s">
        <v>21</v>
      </c>
      <c r="AA278" s="86">
        <v>0.85</v>
      </c>
      <c r="AB278" s="482"/>
      <c r="AC278" s="83"/>
      <c r="AD278" s="83"/>
      <c r="AE278" s="84"/>
      <c r="AF278" s="45">
        <f>ROUND(ROUND(ROUND(G272*P$8,0)*AA278,0)-AC277,0)</f>
        <v>173</v>
      </c>
      <c r="AG278" s="79"/>
    </row>
    <row r="279" ht="16.5" customHeight="1">
      <c r="A279" s="29">
        <v>63.0</v>
      </c>
      <c r="B279" s="30">
        <v>8669.0</v>
      </c>
      <c r="C279" s="32" t="s">
        <v>1822</v>
      </c>
      <c r="D279" s="94"/>
      <c r="E279" s="94"/>
      <c r="F279" s="76"/>
      <c r="G279" s="63"/>
      <c r="H279" s="63"/>
      <c r="I279" s="51"/>
      <c r="J279" s="69"/>
      <c r="K279" s="65"/>
      <c r="L279" s="65"/>
      <c r="M279" s="98"/>
      <c r="N279" s="293"/>
      <c r="O279" s="98"/>
      <c r="P279" s="66"/>
      <c r="Q279" s="33" t="s">
        <v>23</v>
      </c>
      <c r="R279" s="124" t="s">
        <v>24</v>
      </c>
      <c r="S279" s="7"/>
      <c r="T279" s="7"/>
      <c r="U279" s="7"/>
      <c r="V279" s="152"/>
      <c r="W279" s="41" t="s">
        <v>21</v>
      </c>
      <c r="X279" s="68">
        <v>0.7</v>
      </c>
      <c r="Y279" s="88"/>
      <c r="Z279" s="88"/>
      <c r="AA279" s="89"/>
      <c r="AB279" s="482"/>
      <c r="AC279" s="90"/>
      <c r="AD279" s="90"/>
      <c r="AE279" s="91"/>
      <c r="AF279" s="114">
        <f>ROUND(ROUND(ROUND(G272*P$8,0)*X279,0)-AC277,0)</f>
        <v>141</v>
      </c>
      <c r="AG279" s="79"/>
    </row>
    <row r="280" ht="16.5" customHeight="1">
      <c r="A280" s="29">
        <v>63.0</v>
      </c>
      <c r="B280" s="30">
        <v>8670.0</v>
      </c>
      <c r="C280" s="32" t="s">
        <v>1823</v>
      </c>
      <c r="D280" s="94"/>
      <c r="E280" s="94"/>
      <c r="F280" s="76"/>
      <c r="G280" s="63"/>
      <c r="H280" s="63"/>
      <c r="I280" s="51"/>
      <c r="J280" s="69"/>
      <c r="K280" s="65"/>
      <c r="L280" s="65"/>
      <c r="M280" s="98"/>
      <c r="N280" s="293"/>
      <c r="O280" s="98"/>
      <c r="P280" s="66"/>
      <c r="Q280" s="481"/>
      <c r="R280" s="110"/>
      <c r="S280" s="22"/>
      <c r="T280" s="22"/>
      <c r="U280" s="22"/>
      <c r="V280" s="291"/>
      <c r="W280" s="56"/>
      <c r="X280" s="72"/>
      <c r="Y280" s="73" t="s">
        <v>20</v>
      </c>
      <c r="Z280" s="74" t="s">
        <v>21</v>
      </c>
      <c r="AA280" s="92">
        <v>0.85</v>
      </c>
      <c r="AB280" s="482"/>
      <c r="AC280" s="90"/>
      <c r="AD280" s="90"/>
      <c r="AE280" s="91"/>
      <c r="AF280" s="114">
        <f>ROUND(ROUND(ROUND(ROUND(G272*P$8,0)*X279,0)*AA280,0)-AC277,0)</f>
        <v>119</v>
      </c>
      <c r="AG280" s="79"/>
    </row>
    <row r="281" ht="16.5" customHeight="1">
      <c r="A281" s="29">
        <v>63.0</v>
      </c>
      <c r="B281" s="30">
        <v>8671.0</v>
      </c>
      <c r="C281" s="32" t="s">
        <v>1824</v>
      </c>
      <c r="D281" s="94"/>
      <c r="E281" s="94"/>
      <c r="F281" s="76"/>
      <c r="G281" s="63"/>
      <c r="H281" s="63"/>
      <c r="I281" s="51"/>
      <c r="J281" s="69"/>
      <c r="K281" s="65"/>
      <c r="L281" s="65"/>
      <c r="M281" s="98"/>
      <c r="N281" s="293"/>
      <c r="O281" s="98"/>
      <c r="P281" s="66"/>
      <c r="Q281" s="481"/>
      <c r="R281" s="96" t="s">
        <v>27</v>
      </c>
      <c r="S281" s="7"/>
      <c r="T281" s="7"/>
      <c r="U281" s="7"/>
      <c r="V281" s="152"/>
      <c r="W281" s="41" t="s">
        <v>21</v>
      </c>
      <c r="X281" s="68">
        <v>0.5</v>
      </c>
      <c r="Y281" s="77"/>
      <c r="Z281" s="77"/>
      <c r="AA281" s="72"/>
      <c r="AB281" s="482"/>
      <c r="AC281" s="90"/>
      <c r="AD281" s="90"/>
      <c r="AE281" s="91"/>
      <c r="AF281" s="45">
        <f>ROUND(ROUND(ROUND(G272*P$8,0)*X281,0)-AC277,0)</f>
        <v>100</v>
      </c>
      <c r="AG281" s="79"/>
    </row>
    <row r="282" ht="16.5" customHeight="1">
      <c r="A282" s="29">
        <v>63.0</v>
      </c>
      <c r="B282" s="30">
        <v>8672.0</v>
      </c>
      <c r="C282" s="32" t="s">
        <v>1825</v>
      </c>
      <c r="D282" s="94"/>
      <c r="E282" s="94"/>
      <c r="F282" s="76"/>
      <c r="G282" s="63"/>
      <c r="H282" s="63"/>
      <c r="I282" s="51"/>
      <c r="J282" s="69"/>
      <c r="K282" s="65"/>
      <c r="L282" s="65"/>
      <c r="M282" s="98"/>
      <c r="N282" s="293"/>
      <c r="O282" s="98"/>
      <c r="P282" s="66"/>
      <c r="Q282" s="483"/>
      <c r="R282" s="115"/>
      <c r="S282" s="22"/>
      <c r="T282" s="22"/>
      <c r="U282" s="22"/>
      <c r="V282" s="291"/>
      <c r="W282" s="56"/>
      <c r="X282" s="72"/>
      <c r="Y282" s="73" t="s">
        <v>20</v>
      </c>
      <c r="Z282" s="74" t="s">
        <v>21</v>
      </c>
      <c r="AA282" s="92">
        <v>0.85</v>
      </c>
      <c r="AB282" s="484"/>
      <c r="AC282" s="77"/>
      <c r="AD282" s="77"/>
      <c r="AE282" s="72"/>
      <c r="AF282" s="45">
        <f>ROUND(ROUND(ROUND(ROUND(G272*P$8,0)*X281,0)*AA282,0)-AC277,0)</f>
        <v>84</v>
      </c>
      <c r="AG282" s="79"/>
    </row>
    <row r="283" ht="16.5" customHeight="1">
      <c r="A283" s="29">
        <v>63.0</v>
      </c>
      <c r="B283" s="30">
        <v>8673.0</v>
      </c>
      <c r="C283" s="32" t="s">
        <v>1826</v>
      </c>
      <c r="D283" s="94"/>
      <c r="E283" s="94"/>
      <c r="F283" s="94"/>
      <c r="G283" s="63"/>
      <c r="H283" s="63"/>
      <c r="I283" s="95"/>
      <c r="J283" s="82" t="s">
        <v>38</v>
      </c>
      <c r="K283" s="7"/>
      <c r="L283" s="38"/>
      <c r="M283" s="7"/>
      <c r="N283" s="52"/>
      <c r="O283" s="8"/>
      <c r="P283" s="54"/>
      <c r="Q283" s="287"/>
      <c r="R283" s="287"/>
      <c r="S283" s="7"/>
      <c r="T283" s="7"/>
      <c r="U283" s="7"/>
      <c r="V283" s="152"/>
      <c r="W283" s="41"/>
      <c r="X283" s="42"/>
      <c r="Y283" s="43"/>
      <c r="Z283" s="43"/>
      <c r="AA283" s="43"/>
      <c r="AB283" s="288"/>
      <c r="AC283" s="43"/>
      <c r="AD283" s="43"/>
      <c r="AE283" s="44"/>
      <c r="AF283" s="45">
        <f>ROUND(ROUND(G272+K284,0)*P$8,0)</f>
        <v>212</v>
      </c>
      <c r="AG283" s="79"/>
    </row>
    <row r="284" ht="16.5" customHeight="1">
      <c r="A284" s="29">
        <v>63.0</v>
      </c>
      <c r="B284" s="30">
        <v>8674.0</v>
      </c>
      <c r="C284" s="32" t="s">
        <v>1827</v>
      </c>
      <c r="D284" s="94"/>
      <c r="E284" s="94"/>
      <c r="F284" s="94"/>
      <c r="G284" s="113"/>
      <c r="H284" s="8"/>
      <c r="I284" s="95"/>
      <c r="J284" s="482"/>
      <c r="K284" s="8">
        <v>4.0</v>
      </c>
      <c r="L284" s="53" t="s">
        <v>40</v>
      </c>
      <c r="M284" s="8"/>
      <c r="N284" s="52"/>
      <c r="O284" s="8"/>
      <c r="P284" s="54"/>
      <c r="Q284" s="290"/>
      <c r="R284" s="290"/>
      <c r="S284" s="22"/>
      <c r="T284" s="22"/>
      <c r="U284" s="22"/>
      <c r="V284" s="291"/>
      <c r="W284" s="56"/>
      <c r="X284" s="58"/>
      <c r="Y284" s="59" t="s">
        <v>20</v>
      </c>
      <c r="Z284" s="41" t="s">
        <v>21</v>
      </c>
      <c r="AA284" s="60">
        <v>0.85</v>
      </c>
      <c r="AB284" s="288"/>
      <c r="AC284" s="43"/>
      <c r="AD284" s="43"/>
      <c r="AE284" s="44"/>
      <c r="AF284" s="45">
        <f>ROUND(ROUND(ROUND(G272+K284,0)*P$8,0)*AA284,0)</f>
        <v>180</v>
      </c>
      <c r="AG284" s="79"/>
    </row>
    <row r="285" ht="16.5" customHeight="1">
      <c r="A285" s="29">
        <v>63.0</v>
      </c>
      <c r="B285" s="30">
        <v>8675.0</v>
      </c>
      <c r="C285" s="32" t="s">
        <v>1828</v>
      </c>
      <c r="D285" s="94"/>
      <c r="E285" s="94"/>
      <c r="F285" s="94"/>
      <c r="G285" s="98"/>
      <c r="H285" s="8"/>
      <c r="I285" s="54"/>
      <c r="J285" s="482"/>
      <c r="K285" s="65"/>
      <c r="L285" s="65"/>
      <c r="M285" s="98"/>
      <c r="N285" s="293"/>
      <c r="O285" s="98"/>
      <c r="P285" s="66"/>
      <c r="Q285" s="33" t="s">
        <v>23</v>
      </c>
      <c r="R285" s="124" t="s">
        <v>24</v>
      </c>
      <c r="S285" s="7"/>
      <c r="T285" s="7"/>
      <c r="U285" s="7"/>
      <c r="V285" s="152"/>
      <c r="W285" s="41" t="s">
        <v>21</v>
      </c>
      <c r="X285" s="68">
        <v>0.7</v>
      </c>
      <c r="Y285" s="88"/>
      <c r="Z285" s="88"/>
      <c r="AA285" s="88"/>
      <c r="AB285" s="297"/>
      <c r="AC285" s="88"/>
      <c r="AD285" s="88"/>
      <c r="AE285" s="89"/>
      <c r="AF285" s="114">
        <f>ROUND(ROUND(ROUND(G272+K284,0)*P$8,0)*X285,0)</f>
        <v>148</v>
      </c>
      <c r="AG285" s="79"/>
    </row>
    <row r="286" ht="16.5" customHeight="1">
      <c r="A286" s="29">
        <v>63.0</v>
      </c>
      <c r="B286" s="30">
        <v>8676.0</v>
      </c>
      <c r="C286" s="32" t="s">
        <v>1829</v>
      </c>
      <c r="D286" s="94"/>
      <c r="E286" s="94"/>
      <c r="F286" s="94"/>
      <c r="G286" s="98"/>
      <c r="H286" s="8"/>
      <c r="I286" s="54"/>
      <c r="J286" s="482"/>
      <c r="K286" s="65"/>
      <c r="L286" s="65"/>
      <c r="M286" s="98"/>
      <c r="N286" s="293"/>
      <c r="O286" s="98"/>
      <c r="P286" s="66"/>
      <c r="Q286" s="481"/>
      <c r="R286" s="110"/>
      <c r="S286" s="22"/>
      <c r="T286" s="22"/>
      <c r="U286" s="22"/>
      <c r="V286" s="291"/>
      <c r="W286" s="56"/>
      <c r="X286" s="72"/>
      <c r="Y286" s="73" t="s">
        <v>20</v>
      </c>
      <c r="Z286" s="74" t="s">
        <v>21</v>
      </c>
      <c r="AA286" s="75">
        <v>0.85</v>
      </c>
      <c r="AB286" s="288"/>
      <c r="AC286" s="43"/>
      <c r="AD286" s="43"/>
      <c r="AE286" s="44"/>
      <c r="AF286" s="114">
        <f>ROUND(ROUND(ROUND(ROUND(G272+K284,0)*P$8,0)*X285,0)*AA286,0)</f>
        <v>126</v>
      </c>
      <c r="AG286" s="79"/>
    </row>
    <row r="287" ht="16.5" customHeight="1">
      <c r="A287" s="29">
        <v>63.0</v>
      </c>
      <c r="B287" s="30">
        <v>8677.0</v>
      </c>
      <c r="C287" s="32" t="s">
        <v>1830</v>
      </c>
      <c r="D287" s="94"/>
      <c r="E287" s="94"/>
      <c r="F287" s="94"/>
      <c r="G287" s="98"/>
      <c r="H287" s="8"/>
      <c r="I287" s="54"/>
      <c r="J287" s="482"/>
      <c r="K287" s="65"/>
      <c r="L287" s="65"/>
      <c r="M287" s="98"/>
      <c r="N287" s="293"/>
      <c r="O287" s="98"/>
      <c r="P287" s="66"/>
      <c r="Q287" s="481"/>
      <c r="R287" s="124" t="s">
        <v>27</v>
      </c>
      <c r="S287" s="7"/>
      <c r="T287" s="7"/>
      <c r="U287" s="7"/>
      <c r="V287" s="152"/>
      <c r="W287" s="41" t="s">
        <v>21</v>
      </c>
      <c r="X287" s="68">
        <v>0.5</v>
      </c>
      <c r="Y287" s="77"/>
      <c r="Z287" s="77"/>
      <c r="AA287" s="77"/>
      <c r="AB287" s="292"/>
      <c r="AC287" s="77"/>
      <c r="AD287" s="77"/>
      <c r="AE287" s="72"/>
      <c r="AF287" s="114">
        <f>ROUND(ROUND(ROUND(G272+K284,0)*P$8,0)*X287,0)</f>
        <v>106</v>
      </c>
      <c r="AG287" s="79"/>
    </row>
    <row r="288" ht="16.5" customHeight="1">
      <c r="A288" s="29">
        <v>63.0</v>
      </c>
      <c r="B288" s="30">
        <v>8678.0</v>
      </c>
      <c r="C288" s="32" t="s">
        <v>1831</v>
      </c>
      <c r="D288" s="94"/>
      <c r="E288" s="94"/>
      <c r="F288" s="94"/>
      <c r="G288" s="98"/>
      <c r="H288" s="8"/>
      <c r="I288" s="54"/>
      <c r="J288" s="482"/>
      <c r="K288" s="65"/>
      <c r="L288" s="65"/>
      <c r="M288" s="98"/>
      <c r="N288" s="293"/>
      <c r="O288" s="98"/>
      <c r="P288" s="66"/>
      <c r="Q288" s="483"/>
      <c r="R288" s="110"/>
      <c r="S288" s="22"/>
      <c r="T288" s="22"/>
      <c r="U288" s="22"/>
      <c r="V288" s="291"/>
      <c r="W288" s="56"/>
      <c r="X288" s="72"/>
      <c r="Y288" s="73" t="s">
        <v>20</v>
      </c>
      <c r="Z288" s="74" t="s">
        <v>21</v>
      </c>
      <c r="AA288" s="75">
        <v>0.85</v>
      </c>
      <c r="AB288" s="288"/>
      <c r="AC288" s="43"/>
      <c r="AD288" s="43"/>
      <c r="AE288" s="44"/>
      <c r="AF288" s="114">
        <f>ROUND(ROUND(ROUND(ROUND(G272+K284,0)*P$8,0)*X287,0)*AA288,0)</f>
        <v>90</v>
      </c>
      <c r="AG288" s="79"/>
    </row>
    <row r="289" ht="16.5" customHeight="1">
      <c r="A289" s="29">
        <v>63.0</v>
      </c>
      <c r="B289" s="30">
        <v>8679.0</v>
      </c>
      <c r="C289" s="32" t="s">
        <v>1832</v>
      </c>
      <c r="D289" s="94"/>
      <c r="E289" s="94"/>
      <c r="F289" s="94"/>
      <c r="G289" s="98"/>
      <c r="H289" s="8"/>
      <c r="I289" s="54"/>
      <c r="J289" s="482"/>
      <c r="K289" s="65"/>
      <c r="L289" s="65"/>
      <c r="M289" s="98"/>
      <c r="N289" s="293"/>
      <c r="O289" s="98"/>
      <c r="P289" s="66"/>
      <c r="Q289" s="124"/>
      <c r="R289" s="96"/>
      <c r="S289" s="7"/>
      <c r="T289" s="7"/>
      <c r="U289" s="7"/>
      <c r="V289" s="152"/>
      <c r="W289" s="41"/>
      <c r="X289" s="68"/>
      <c r="Y289" s="43"/>
      <c r="Z289" s="43"/>
      <c r="AA289" s="44"/>
      <c r="AB289" s="82" t="s">
        <v>30</v>
      </c>
      <c r="AC289" s="41">
        <v>5.0</v>
      </c>
      <c r="AD289" s="41"/>
      <c r="AE289" s="151" t="s">
        <v>31</v>
      </c>
      <c r="AF289" s="45">
        <f>ROUND(ROUND(ROUND(G272+K284,0)*P$8,0)-AC289,0)</f>
        <v>207</v>
      </c>
      <c r="AG289" s="79"/>
    </row>
    <row r="290" ht="16.5" customHeight="1">
      <c r="A290" s="29">
        <v>63.0</v>
      </c>
      <c r="B290" s="30">
        <v>8680.0</v>
      </c>
      <c r="C290" s="32" t="s">
        <v>1833</v>
      </c>
      <c r="D290" s="94"/>
      <c r="E290" s="94"/>
      <c r="F290" s="94"/>
      <c r="G290" s="98"/>
      <c r="H290" s="8"/>
      <c r="I290" s="54"/>
      <c r="J290" s="69"/>
      <c r="K290" s="65"/>
      <c r="L290" s="65"/>
      <c r="M290" s="98"/>
      <c r="N290" s="293"/>
      <c r="O290" s="98"/>
      <c r="P290" s="66"/>
      <c r="Q290" s="110"/>
      <c r="R290" s="115"/>
      <c r="S290" s="22"/>
      <c r="T290" s="22"/>
      <c r="U290" s="22"/>
      <c r="V290" s="291"/>
      <c r="W290" s="56"/>
      <c r="X290" s="72"/>
      <c r="Y290" s="59" t="s">
        <v>20</v>
      </c>
      <c r="Z290" s="41" t="s">
        <v>21</v>
      </c>
      <c r="AA290" s="86">
        <v>0.85</v>
      </c>
      <c r="AB290" s="482"/>
      <c r="AC290" s="83"/>
      <c r="AD290" s="83"/>
      <c r="AE290" s="84"/>
      <c r="AF290" s="45">
        <f>ROUND(ROUND(ROUND(ROUND(G272+K284,0)*P$8,0)*AA290,0)-AC289,0)</f>
        <v>175</v>
      </c>
      <c r="AG290" s="79"/>
    </row>
    <row r="291" ht="16.5" customHeight="1">
      <c r="A291" s="29">
        <v>63.0</v>
      </c>
      <c r="B291" s="30">
        <v>8681.0</v>
      </c>
      <c r="C291" s="32" t="s">
        <v>1834</v>
      </c>
      <c r="D291" s="94"/>
      <c r="E291" s="94"/>
      <c r="F291" s="94"/>
      <c r="G291" s="98"/>
      <c r="H291" s="8"/>
      <c r="I291" s="54"/>
      <c r="J291" s="69"/>
      <c r="K291" s="65"/>
      <c r="L291" s="65"/>
      <c r="M291" s="98"/>
      <c r="N291" s="293"/>
      <c r="O291" s="98"/>
      <c r="P291" s="66"/>
      <c r="Q291" s="33" t="s">
        <v>23</v>
      </c>
      <c r="R291" s="124" t="s">
        <v>24</v>
      </c>
      <c r="S291" s="7"/>
      <c r="T291" s="7"/>
      <c r="U291" s="7"/>
      <c r="V291" s="152"/>
      <c r="W291" s="41" t="s">
        <v>21</v>
      </c>
      <c r="X291" s="68">
        <v>0.7</v>
      </c>
      <c r="Y291" s="88"/>
      <c r="Z291" s="88"/>
      <c r="AA291" s="89"/>
      <c r="AB291" s="482"/>
      <c r="AC291" s="90"/>
      <c r="AD291" s="90"/>
      <c r="AE291" s="91"/>
      <c r="AF291" s="114">
        <f>ROUND(ROUND(ROUND(ROUND(G272+K284,0)*P$8,0)*X291,0)-AC289,0)</f>
        <v>143</v>
      </c>
      <c r="AG291" s="79"/>
    </row>
    <row r="292" ht="16.5" customHeight="1">
      <c r="A292" s="29">
        <v>63.0</v>
      </c>
      <c r="B292" s="30">
        <v>8682.0</v>
      </c>
      <c r="C292" s="32" t="s">
        <v>1835</v>
      </c>
      <c r="D292" s="94"/>
      <c r="E292" s="94"/>
      <c r="F292" s="94"/>
      <c r="G292" s="98"/>
      <c r="H292" s="8"/>
      <c r="I292" s="54"/>
      <c r="J292" s="69"/>
      <c r="K292" s="65"/>
      <c r="L292" s="65"/>
      <c r="M292" s="98"/>
      <c r="N292" s="293"/>
      <c r="O292" s="98"/>
      <c r="P292" s="66"/>
      <c r="Q292" s="481"/>
      <c r="R292" s="110"/>
      <c r="S292" s="22"/>
      <c r="T292" s="22"/>
      <c r="U292" s="22"/>
      <c r="V292" s="291"/>
      <c r="W292" s="56"/>
      <c r="X292" s="72"/>
      <c r="Y292" s="73" t="s">
        <v>20</v>
      </c>
      <c r="Z292" s="74" t="s">
        <v>21</v>
      </c>
      <c r="AA292" s="92">
        <v>0.85</v>
      </c>
      <c r="AB292" s="482"/>
      <c r="AC292" s="90"/>
      <c r="AD292" s="90"/>
      <c r="AE292" s="91"/>
      <c r="AF292" s="114">
        <f>ROUND(ROUND(ROUND(ROUND(ROUND(G272+K284,0)*P$8,0)*X291,0)*AA292,0)-AC289,0)</f>
        <v>121</v>
      </c>
      <c r="AG292" s="79"/>
    </row>
    <row r="293" ht="16.5" customHeight="1">
      <c r="A293" s="29">
        <v>63.0</v>
      </c>
      <c r="B293" s="30">
        <v>8683.0</v>
      </c>
      <c r="C293" s="32" t="s">
        <v>1836</v>
      </c>
      <c r="D293" s="94"/>
      <c r="E293" s="94"/>
      <c r="F293" s="94"/>
      <c r="G293" s="98"/>
      <c r="H293" s="8"/>
      <c r="I293" s="54"/>
      <c r="J293" s="69"/>
      <c r="K293" s="65"/>
      <c r="L293" s="65"/>
      <c r="M293" s="98"/>
      <c r="N293" s="293"/>
      <c r="O293" s="98"/>
      <c r="P293" s="66"/>
      <c r="Q293" s="481"/>
      <c r="R293" s="96" t="s">
        <v>27</v>
      </c>
      <c r="S293" s="7"/>
      <c r="T293" s="7"/>
      <c r="U293" s="7"/>
      <c r="V293" s="152"/>
      <c r="W293" s="41" t="s">
        <v>21</v>
      </c>
      <c r="X293" s="68">
        <v>0.5</v>
      </c>
      <c r="Y293" s="77"/>
      <c r="Z293" s="77"/>
      <c r="AA293" s="72"/>
      <c r="AB293" s="482"/>
      <c r="AC293" s="90"/>
      <c r="AD293" s="90"/>
      <c r="AE293" s="91"/>
      <c r="AF293" s="114">
        <f>ROUND(ROUND(ROUND(ROUND(G272+K284,0)*P$8,0)*X293,0)-AC289,0)</f>
        <v>101</v>
      </c>
      <c r="AG293" s="79"/>
    </row>
    <row r="294" ht="16.5" customHeight="1">
      <c r="A294" s="29">
        <v>63.0</v>
      </c>
      <c r="B294" s="30">
        <v>8684.0</v>
      </c>
      <c r="C294" s="32" t="s">
        <v>1837</v>
      </c>
      <c r="D294" s="107"/>
      <c r="E294" s="107"/>
      <c r="F294" s="107"/>
      <c r="G294" s="108"/>
      <c r="H294" s="22"/>
      <c r="I294" s="109"/>
      <c r="J294" s="110"/>
      <c r="K294" s="115"/>
      <c r="L294" s="115"/>
      <c r="M294" s="116"/>
      <c r="N294" s="293"/>
      <c r="O294" s="98"/>
      <c r="P294" s="66"/>
      <c r="Q294" s="483"/>
      <c r="R294" s="115"/>
      <c r="S294" s="22"/>
      <c r="T294" s="22"/>
      <c r="U294" s="22"/>
      <c r="V294" s="291"/>
      <c r="W294" s="56"/>
      <c r="X294" s="72"/>
      <c r="Y294" s="73" t="s">
        <v>20</v>
      </c>
      <c r="Z294" s="74" t="s">
        <v>21</v>
      </c>
      <c r="AA294" s="92">
        <v>0.85</v>
      </c>
      <c r="AB294" s="484"/>
      <c r="AC294" s="77"/>
      <c r="AD294" s="77"/>
      <c r="AE294" s="72"/>
      <c r="AF294" s="114">
        <f>ROUND(ROUND(ROUND(ROUND(ROUND(G272+K284,0)*P$8,0)*X293,0)*AA294,0)-AC289,0)</f>
        <v>85</v>
      </c>
      <c r="AG294" s="79"/>
    </row>
    <row r="295" ht="16.5" customHeight="1">
      <c r="A295" s="29">
        <v>63.0</v>
      </c>
      <c r="B295" s="30">
        <v>8211.0</v>
      </c>
      <c r="C295" s="32" t="s">
        <v>1838</v>
      </c>
      <c r="D295" s="298" t="s">
        <v>322</v>
      </c>
      <c r="E295" s="298" t="s">
        <v>323</v>
      </c>
      <c r="F295" s="102" t="s">
        <v>103</v>
      </c>
      <c r="G295" s="35"/>
      <c r="H295" s="35"/>
      <c r="I295" s="36"/>
      <c r="J295" s="152"/>
      <c r="K295" s="7"/>
      <c r="L295" s="38"/>
      <c r="M295" s="7"/>
      <c r="N295" s="52"/>
      <c r="O295" s="8"/>
      <c r="P295" s="54"/>
      <c r="Q295" s="287"/>
      <c r="R295" s="287"/>
      <c r="S295" s="7"/>
      <c r="T295" s="7"/>
      <c r="U295" s="39"/>
      <c r="V295" s="299"/>
      <c r="W295" s="41"/>
      <c r="X295" s="42"/>
      <c r="Y295" s="43"/>
      <c r="Z295" s="43"/>
      <c r="AA295" s="43"/>
      <c r="AB295" s="288"/>
      <c r="AC295" s="43"/>
      <c r="AD295" s="43"/>
      <c r="AE295" s="44"/>
      <c r="AF295" s="45">
        <f>ROUND(G296*P$8,0)</f>
        <v>554</v>
      </c>
      <c r="AG295" s="79"/>
    </row>
    <row r="296" ht="16.5" customHeight="1">
      <c r="A296" s="29">
        <v>63.0</v>
      </c>
      <c r="B296" s="30">
        <v>8701.0</v>
      </c>
      <c r="C296" s="32" t="s">
        <v>1839</v>
      </c>
      <c r="D296" s="481"/>
      <c r="E296" s="481"/>
      <c r="F296" s="482"/>
      <c r="G296" s="50">
        <f>'30放課後等デイ(基本１)'!G296</f>
        <v>792</v>
      </c>
      <c r="H296" s="8" t="s">
        <v>9</v>
      </c>
      <c r="I296" s="51"/>
      <c r="J296" s="140"/>
      <c r="K296" s="8"/>
      <c r="L296" s="53"/>
      <c r="M296" s="8"/>
      <c r="N296" s="52"/>
      <c r="O296" s="8"/>
      <c r="P296" s="54"/>
      <c r="Q296" s="302"/>
      <c r="R296" s="302"/>
      <c r="S296" s="8"/>
      <c r="T296" s="8"/>
      <c r="U296" s="54"/>
      <c r="V296" s="303"/>
      <c r="W296" s="56"/>
      <c r="X296" s="58"/>
      <c r="Y296" s="59" t="s">
        <v>20</v>
      </c>
      <c r="Z296" s="41" t="s">
        <v>21</v>
      </c>
      <c r="AA296" s="60">
        <v>0.85</v>
      </c>
      <c r="AB296" s="288"/>
      <c r="AC296" s="43"/>
      <c r="AD296" s="43"/>
      <c r="AE296" s="44"/>
      <c r="AF296" s="45">
        <f>ROUND(ROUND(G296*P$8,0)*AA296,0)</f>
        <v>471</v>
      </c>
      <c r="AG296" s="79"/>
    </row>
    <row r="297" ht="16.5" customHeight="1">
      <c r="A297" s="29">
        <v>63.0</v>
      </c>
      <c r="B297" s="30">
        <v>8212.0</v>
      </c>
      <c r="C297" s="32" t="s">
        <v>1840</v>
      </c>
      <c r="D297" s="481"/>
      <c r="E297" s="69"/>
      <c r="F297" s="482"/>
      <c r="G297" s="63"/>
      <c r="H297" s="63"/>
      <c r="I297" s="51"/>
      <c r="J297" s="94"/>
      <c r="K297" s="8"/>
      <c r="L297" s="53"/>
      <c r="M297" s="14"/>
      <c r="N297" s="127"/>
      <c r="O297" s="14"/>
      <c r="P297" s="144"/>
      <c r="Q297" s="304"/>
      <c r="R297" s="304"/>
      <c r="S297" s="8"/>
      <c r="T297" s="8"/>
      <c r="U297" s="54"/>
      <c r="V297" s="305" t="s">
        <v>326</v>
      </c>
      <c r="W297" s="41" t="s">
        <v>21</v>
      </c>
      <c r="X297" s="68">
        <v>0.7</v>
      </c>
      <c r="Y297" s="88"/>
      <c r="Z297" s="88"/>
      <c r="AA297" s="88"/>
      <c r="AB297" s="297"/>
      <c r="AC297" s="88"/>
      <c r="AD297" s="88"/>
      <c r="AE297" s="89"/>
      <c r="AF297" s="45">
        <f>ROUND(ROUND(G296*P$8,0)*X297,0)</f>
        <v>388</v>
      </c>
      <c r="AG297" s="79"/>
    </row>
    <row r="298" ht="16.5" customHeight="1">
      <c r="A298" s="29">
        <v>63.0</v>
      </c>
      <c r="B298" s="30">
        <v>8702.0</v>
      </c>
      <c r="C298" s="32" t="s">
        <v>1841</v>
      </c>
      <c r="D298" s="481"/>
      <c r="E298" s="69"/>
      <c r="F298" s="482"/>
      <c r="G298" s="63"/>
      <c r="H298" s="63"/>
      <c r="I298" s="51"/>
      <c r="J298" s="94"/>
      <c r="K298" s="8"/>
      <c r="L298" s="53"/>
      <c r="M298" s="14"/>
      <c r="N298" s="127"/>
      <c r="O298" s="14"/>
      <c r="P298" s="144"/>
      <c r="Q298" s="304"/>
      <c r="R298" s="304"/>
      <c r="S298" s="8"/>
      <c r="T298" s="8"/>
      <c r="U298" s="54"/>
      <c r="V298" s="484"/>
      <c r="W298" s="56"/>
      <c r="X298" s="72"/>
      <c r="Y298" s="73" t="s">
        <v>20</v>
      </c>
      <c r="Z298" s="74" t="s">
        <v>21</v>
      </c>
      <c r="AA298" s="75">
        <v>0.85</v>
      </c>
      <c r="AB298" s="288"/>
      <c r="AC298" s="43"/>
      <c r="AD298" s="43"/>
      <c r="AE298" s="44"/>
      <c r="AF298" s="45">
        <f>ROUND(ROUND(ROUND(G296*P$8,0)*X297,0)*AA298,0)</f>
        <v>330</v>
      </c>
      <c r="AG298" s="79"/>
    </row>
    <row r="299" ht="16.5" customHeight="1">
      <c r="A299" s="29">
        <v>63.0</v>
      </c>
      <c r="B299" s="30">
        <v>8215.0</v>
      </c>
      <c r="C299" s="32" t="s">
        <v>1842</v>
      </c>
      <c r="D299" s="481"/>
      <c r="E299" s="69"/>
      <c r="F299" s="76"/>
      <c r="G299" s="63"/>
      <c r="H299" s="63"/>
      <c r="I299" s="51"/>
      <c r="J299" s="94"/>
      <c r="K299" s="8"/>
      <c r="L299" s="53"/>
      <c r="M299" s="14"/>
      <c r="N299" s="127"/>
      <c r="O299" s="14"/>
      <c r="P299" s="144"/>
      <c r="Q299" s="304"/>
      <c r="R299" s="304"/>
      <c r="S299" s="8"/>
      <c r="T299" s="8"/>
      <c r="U299" s="54"/>
      <c r="V299" s="305" t="s">
        <v>329</v>
      </c>
      <c r="W299" s="41" t="s">
        <v>21</v>
      </c>
      <c r="X299" s="68">
        <v>0.85</v>
      </c>
      <c r="Y299" s="77"/>
      <c r="Z299" s="77"/>
      <c r="AA299" s="77"/>
      <c r="AB299" s="292"/>
      <c r="AC299" s="77"/>
      <c r="AD299" s="77"/>
      <c r="AE299" s="72"/>
      <c r="AF299" s="45">
        <f>ROUND(ROUND(G296*P$8,0)*X299,0)</f>
        <v>471</v>
      </c>
      <c r="AG299" s="79"/>
    </row>
    <row r="300" ht="16.5" customHeight="1">
      <c r="A300" s="29">
        <v>63.0</v>
      </c>
      <c r="B300" s="30">
        <v>8703.0</v>
      </c>
      <c r="C300" s="32" t="s">
        <v>1843</v>
      </c>
      <c r="D300" s="481"/>
      <c r="E300" s="69"/>
      <c r="F300" s="76"/>
      <c r="G300" s="63"/>
      <c r="H300" s="63"/>
      <c r="I300" s="51"/>
      <c r="J300" s="94"/>
      <c r="K300" s="8"/>
      <c r="L300" s="53"/>
      <c r="M300" s="14"/>
      <c r="N300" s="127"/>
      <c r="O300" s="14"/>
      <c r="P300" s="144"/>
      <c r="Q300" s="304"/>
      <c r="R300" s="304"/>
      <c r="S300" s="8"/>
      <c r="T300" s="8"/>
      <c r="U300" s="54"/>
      <c r="V300" s="484"/>
      <c r="W300" s="56"/>
      <c r="X300" s="72"/>
      <c r="Y300" s="73" t="s">
        <v>20</v>
      </c>
      <c r="Z300" s="74" t="s">
        <v>21</v>
      </c>
      <c r="AA300" s="75">
        <v>0.85</v>
      </c>
      <c r="AB300" s="288"/>
      <c r="AC300" s="43"/>
      <c r="AD300" s="43"/>
      <c r="AE300" s="44"/>
      <c r="AF300" s="45">
        <f>ROUND(ROUND(ROUND(G296*P$8,0)*X299,0)*AA300,0)</f>
        <v>400</v>
      </c>
      <c r="AG300" s="79"/>
    </row>
    <row r="301" ht="16.5" customHeight="1">
      <c r="A301" s="29">
        <v>63.0</v>
      </c>
      <c r="B301" s="30">
        <v>8704.0</v>
      </c>
      <c r="C301" s="32" t="s">
        <v>1844</v>
      </c>
      <c r="D301" s="481"/>
      <c r="E301" s="69"/>
      <c r="F301" s="76"/>
      <c r="G301" s="63"/>
      <c r="H301" s="63"/>
      <c r="I301" s="51"/>
      <c r="J301" s="94"/>
      <c r="K301" s="8"/>
      <c r="L301" s="53"/>
      <c r="M301" s="14"/>
      <c r="N301" s="127"/>
      <c r="O301" s="14"/>
      <c r="P301" s="144"/>
      <c r="Q301" s="304"/>
      <c r="R301" s="304"/>
      <c r="S301" s="8"/>
      <c r="T301" s="8"/>
      <c r="U301" s="54"/>
      <c r="V301" s="299"/>
      <c r="W301" s="41"/>
      <c r="X301" s="42"/>
      <c r="Y301" s="43"/>
      <c r="Z301" s="43"/>
      <c r="AA301" s="44"/>
      <c r="AB301" s="82" t="s">
        <v>30</v>
      </c>
      <c r="AC301" s="83">
        <v>5.0</v>
      </c>
      <c r="AD301" s="83"/>
      <c r="AE301" s="84" t="s">
        <v>31</v>
      </c>
      <c r="AF301" s="45">
        <f>ROUND(ROUND(G296*P$8,0)-AC301,0)</f>
        <v>549</v>
      </c>
      <c r="AG301" s="79"/>
    </row>
    <row r="302" ht="16.5" customHeight="1">
      <c r="A302" s="29">
        <v>63.0</v>
      </c>
      <c r="B302" s="30">
        <v>8705.0</v>
      </c>
      <c r="C302" s="32" t="s">
        <v>1845</v>
      </c>
      <c r="D302" s="69"/>
      <c r="E302" s="69"/>
      <c r="F302" s="76"/>
      <c r="G302" s="63"/>
      <c r="H302" s="63"/>
      <c r="I302" s="51"/>
      <c r="J302" s="94"/>
      <c r="K302" s="8"/>
      <c r="L302" s="53"/>
      <c r="M302" s="14"/>
      <c r="N302" s="127"/>
      <c r="O302" s="14"/>
      <c r="P302" s="144"/>
      <c r="Q302" s="304"/>
      <c r="R302" s="304"/>
      <c r="S302" s="8"/>
      <c r="T302" s="8"/>
      <c r="U302" s="54"/>
      <c r="V302" s="303"/>
      <c r="W302" s="56"/>
      <c r="X302" s="58"/>
      <c r="Y302" s="59" t="s">
        <v>20</v>
      </c>
      <c r="Z302" s="41" t="s">
        <v>21</v>
      </c>
      <c r="AA302" s="86">
        <v>0.85</v>
      </c>
      <c r="AB302" s="482"/>
      <c r="AC302" s="83"/>
      <c r="AD302" s="83"/>
      <c r="AE302" s="84"/>
      <c r="AF302" s="45">
        <f>ROUND(ROUND(ROUND(G296*P$8,0)*AA302,0)-AC301,0)</f>
        <v>466</v>
      </c>
      <c r="AG302" s="79"/>
    </row>
    <row r="303" ht="16.5" customHeight="1">
      <c r="A303" s="29">
        <v>63.0</v>
      </c>
      <c r="B303" s="30">
        <v>8706.0</v>
      </c>
      <c r="C303" s="32" t="s">
        <v>1846</v>
      </c>
      <c r="D303" s="69"/>
      <c r="E303" s="69"/>
      <c r="F303" s="76"/>
      <c r="G303" s="63"/>
      <c r="H303" s="63"/>
      <c r="I303" s="51"/>
      <c r="J303" s="94"/>
      <c r="K303" s="8"/>
      <c r="L303" s="53"/>
      <c r="M303" s="14"/>
      <c r="N303" s="127"/>
      <c r="O303" s="14"/>
      <c r="P303" s="144"/>
      <c r="Q303" s="304"/>
      <c r="R303" s="304"/>
      <c r="S303" s="8"/>
      <c r="T303" s="8"/>
      <c r="U303" s="54"/>
      <c r="V303" s="305" t="s">
        <v>326</v>
      </c>
      <c r="W303" s="83" t="s">
        <v>21</v>
      </c>
      <c r="X303" s="91">
        <v>0.7</v>
      </c>
      <c r="Y303" s="88"/>
      <c r="Z303" s="88"/>
      <c r="AA303" s="89"/>
      <c r="AB303" s="482"/>
      <c r="AC303" s="90"/>
      <c r="AD303" s="90"/>
      <c r="AE303" s="91"/>
      <c r="AF303" s="45">
        <f>ROUND(ROUND(ROUND(G296*P$8,0)*X303,0)-AC301,0)</f>
        <v>383</v>
      </c>
      <c r="AG303" s="79"/>
    </row>
    <row r="304" ht="16.5" customHeight="1">
      <c r="A304" s="29">
        <v>63.0</v>
      </c>
      <c r="B304" s="30">
        <v>8707.0</v>
      </c>
      <c r="C304" s="32" t="s">
        <v>1847</v>
      </c>
      <c r="D304" s="69"/>
      <c r="E304" s="69"/>
      <c r="F304" s="76"/>
      <c r="G304" s="63"/>
      <c r="H304" s="63"/>
      <c r="I304" s="51"/>
      <c r="J304" s="94"/>
      <c r="K304" s="8"/>
      <c r="L304" s="53"/>
      <c r="M304" s="14"/>
      <c r="N304" s="127"/>
      <c r="O304" s="14"/>
      <c r="P304" s="144"/>
      <c r="Q304" s="304"/>
      <c r="R304" s="304"/>
      <c r="S304" s="8"/>
      <c r="T304" s="8"/>
      <c r="U304" s="54"/>
      <c r="V304" s="484"/>
      <c r="W304" s="56"/>
      <c r="X304" s="72"/>
      <c r="Y304" s="73" t="s">
        <v>20</v>
      </c>
      <c r="Z304" s="74" t="s">
        <v>21</v>
      </c>
      <c r="AA304" s="92">
        <v>0.85</v>
      </c>
      <c r="AB304" s="482"/>
      <c r="AC304" s="90"/>
      <c r="AD304" s="90"/>
      <c r="AE304" s="91"/>
      <c r="AF304" s="45">
        <f>ROUND(ROUND(ROUND(ROUND(G296*P$8,0)*X303,0)*AA304,0)-AC301,0)</f>
        <v>325</v>
      </c>
      <c r="AG304" s="79"/>
    </row>
    <row r="305" ht="16.5" customHeight="1">
      <c r="A305" s="29">
        <v>63.0</v>
      </c>
      <c r="B305" s="30">
        <v>8708.0</v>
      </c>
      <c r="C305" s="32" t="s">
        <v>1848</v>
      </c>
      <c r="D305" s="69"/>
      <c r="E305" s="69"/>
      <c r="F305" s="76"/>
      <c r="G305" s="63"/>
      <c r="H305" s="63"/>
      <c r="I305" s="51"/>
      <c r="J305" s="94"/>
      <c r="K305" s="8"/>
      <c r="L305" s="53"/>
      <c r="M305" s="14"/>
      <c r="N305" s="127"/>
      <c r="O305" s="14"/>
      <c r="P305" s="144"/>
      <c r="Q305" s="304"/>
      <c r="R305" s="304"/>
      <c r="S305" s="8"/>
      <c r="T305" s="8"/>
      <c r="U305" s="54"/>
      <c r="V305" s="305" t="s">
        <v>329</v>
      </c>
      <c r="W305" s="83" t="s">
        <v>21</v>
      </c>
      <c r="X305" s="91">
        <v>0.85</v>
      </c>
      <c r="Y305" s="77"/>
      <c r="Z305" s="77"/>
      <c r="AA305" s="72"/>
      <c r="AB305" s="482"/>
      <c r="AC305" s="90"/>
      <c r="AD305" s="90"/>
      <c r="AE305" s="91"/>
      <c r="AF305" s="45">
        <f>ROUND(ROUND(ROUND(G296*P$8,0)*X305,0)-AC301,0)</f>
        <v>466</v>
      </c>
      <c r="AG305" s="79"/>
    </row>
    <row r="306" ht="16.5" customHeight="1">
      <c r="A306" s="29">
        <v>63.0</v>
      </c>
      <c r="B306" s="30">
        <v>8709.0</v>
      </c>
      <c r="C306" s="32" t="s">
        <v>1849</v>
      </c>
      <c r="D306" s="69"/>
      <c r="E306" s="69"/>
      <c r="F306" s="76"/>
      <c r="G306" s="63"/>
      <c r="H306" s="63"/>
      <c r="I306" s="51"/>
      <c r="J306" s="94"/>
      <c r="K306" s="8"/>
      <c r="L306" s="53"/>
      <c r="M306" s="14"/>
      <c r="N306" s="127"/>
      <c r="O306" s="14"/>
      <c r="P306" s="144"/>
      <c r="Q306" s="304"/>
      <c r="R306" s="304"/>
      <c r="S306" s="8"/>
      <c r="T306" s="8"/>
      <c r="U306" s="54"/>
      <c r="V306" s="484"/>
      <c r="W306" s="56"/>
      <c r="X306" s="72"/>
      <c r="Y306" s="73" t="s">
        <v>20</v>
      </c>
      <c r="Z306" s="74" t="s">
        <v>21</v>
      </c>
      <c r="AA306" s="92">
        <v>0.85</v>
      </c>
      <c r="AB306" s="484"/>
      <c r="AC306" s="77"/>
      <c r="AD306" s="77"/>
      <c r="AE306" s="72"/>
      <c r="AF306" s="45">
        <f>ROUND(ROUND(ROUND(ROUND(G296*P$8,0)*X305,0)*AA306,0)-AC301,0)</f>
        <v>395</v>
      </c>
      <c r="AG306" s="79"/>
    </row>
    <row r="307" ht="16.5" customHeight="1">
      <c r="A307" s="29">
        <v>63.0</v>
      </c>
      <c r="B307" s="30">
        <v>8213.0</v>
      </c>
      <c r="C307" s="32" t="s">
        <v>1850</v>
      </c>
      <c r="D307" s="69"/>
      <c r="E307" s="69"/>
      <c r="F307" s="307"/>
      <c r="G307" s="8"/>
      <c r="H307" s="8"/>
      <c r="I307" s="54"/>
      <c r="J307" s="69"/>
      <c r="K307" s="65"/>
      <c r="L307" s="65"/>
      <c r="M307" s="8"/>
      <c r="N307" s="52"/>
      <c r="O307" s="8"/>
      <c r="P307" s="54"/>
      <c r="Q307" s="33" t="s">
        <v>23</v>
      </c>
      <c r="R307" s="130" t="s">
        <v>24</v>
      </c>
      <c r="S307" s="7"/>
      <c r="T307" s="7"/>
      <c r="U307" s="39"/>
      <c r="V307" s="299"/>
      <c r="W307" s="41"/>
      <c r="X307" s="42"/>
      <c r="Y307" s="43"/>
      <c r="Z307" s="43"/>
      <c r="AA307" s="43"/>
      <c r="AB307" s="288"/>
      <c r="AC307" s="43"/>
      <c r="AD307" s="43"/>
      <c r="AE307" s="44"/>
      <c r="AF307" s="45">
        <f>ROUND(ROUND(G296*P$8,0)*T308,0)</f>
        <v>388</v>
      </c>
      <c r="AG307" s="79"/>
    </row>
    <row r="308" ht="16.5" customHeight="1">
      <c r="A308" s="29">
        <v>63.0</v>
      </c>
      <c r="B308" s="30">
        <v>8710.0</v>
      </c>
      <c r="C308" s="32" t="s">
        <v>1851</v>
      </c>
      <c r="D308" s="69"/>
      <c r="E308" s="69"/>
      <c r="F308" s="307"/>
      <c r="G308" s="63"/>
      <c r="H308" s="8"/>
      <c r="I308" s="54"/>
      <c r="J308" s="69"/>
      <c r="K308" s="65"/>
      <c r="L308" s="65"/>
      <c r="M308" s="8"/>
      <c r="N308" s="52"/>
      <c r="O308" s="8"/>
      <c r="P308" s="54"/>
      <c r="Q308" s="481"/>
      <c r="R308" s="482"/>
      <c r="S308" s="83" t="s">
        <v>21</v>
      </c>
      <c r="T308" s="90">
        <v>0.7</v>
      </c>
      <c r="U308" s="54"/>
      <c r="V308" s="303"/>
      <c r="W308" s="56"/>
      <c r="X308" s="58"/>
      <c r="Y308" s="59" t="s">
        <v>20</v>
      </c>
      <c r="Z308" s="41" t="s">
        <v>21</v>
      </c>
      <c r="AA308" s="60">
        <v>0.85</v>
      </c>
      <c r="AB308" s="288"/>
      <c r="AC308" s="43"/>
      <c r="AD308" s="43"/>
      <c r="AE308" s="44"/>
      <c r="AF308" s="45">
        <f>ROUND(ROUND(ROUND(G296*P$8,0)*T308,0)*AA308,0)</f>
        <v>330</v>
      </c>
      <c r="AG308" s="79"/>
    </row>
    <row r="309" ht="16.5" customHeight="1">
      <c r="A309" s="29">
        <v>63.0</v>
      </c>
      <c r="B309" s="30">
        <v>8214.0</v>
      </c>
      <c r="C309" s="32" t="s">
        <v>1852</v>
      </c>
      <c r="D309" s="94"/>
      <c r="E309" s="94"/>
      <c r="F309" s="103"/>
      <c r="G309" s="8"/>
      <c r="H309" s="8"/>
      <c r="I309" s="54"/>
      <c r="J309" s="69"/>
      <c r="K309" s="65"/>
      <c r="L309" s="65"/>
      <c r="M309" s="83"/>
      <c r="N309" s="125"/>
      <c r="O309" s="83"/>
      <c r="P309" s="132"/>
      <c r="Q309" s="481"/>
      <c r="R309" s="482"/>
      <c r="S309" s="83"/>
      <c r="T309" s="90"/>
      <c r="U309" s="91"/>
      <c r="V309" s="305" t="s">
        <v>326</v>
      </c>
      <c r="W309" s="41" t="s">
        <v>21</v>
      </c>
      <c r="X309" s="68">
        <f>$X$297</f>
        <v>0.7</v>
      </c>
      <c r="Y309" s="88"/>
      <c r="Z309" s="88"/>
      <c r="AA309" s="88"/>
      <c r="AB309" s="297"/>
      <c r="AC309" s="88"/>
      <c r="AD309" s="88"/>
      <c r="AE309" s="89"/>
      <c r="AF309" s="45">
        <f>ROUND(ROUND(ROUND(G296*P$8,0)*T308,0)*X309,0)</f>
        <v>272</v>
      </c>
      <c r="AG309" s="79"/>
    </row>
    <row r="310" ht="16.5" customHeight="1">
      <c r="A310" s="29">
        <v>63.0</v>
      </c>
      <c r="B310" s="30">
        <v>8711.0</v>
      </c>
      <c r="C310" s="32" t="s">
        <v>1853</v>
      </c>
      <c r="D310" s="94"/>
      <c r="E310" s="94"/>
      <c r="F310" s="103"/>
      <c r="G310" s="8"/>
      <c r="H310" s="8"/>
      <c r="I310" s="54"/>
      <c r="J310" s="69"/>
      <c r="K310" s="65"/>
      <c r="L310" s="65"/>
      <c r="M310" s="83"/>
      <c r="N310" s="125"/>
      <c r="O310" s="83"/>
      <c r="P310" s="132"/>
      <c r="Q310" s="481"/>
      <c r="R310" s="482"/>
      <c r="S310" s="83"/>
      <c r="T310" s="90"/>
      <c r="U310" s="91"/>
      <c r="V310" s="484"/>
      <c r="W310" s="56"/>
      <c r="X310" s="72"/>
      <c r="Y310" s="73" t="s">
        <v>20</v>
      </c>
      <c r="Z310" s="74" t="s">
        <v>21</v>
      </c>
      <c r="AA310" s="75">
        <v>0.85</v>
      </c>
      <c r="AB310" s="288"/>
      <c r="AC310" s="43"/>
      <c r="AD310" s="43"/>
      <c r="AE310" s="44"/>
      <c r="AF310" s="45">
        <f>ROUND(ROUND(ROUND(ROUND(G296*P$8,0)*T308,0)*X309,0)*AA310,0)</f>
        <v>231</v>
      </c>
      <c r="AG310" s="79"/>
    </row>
    <row r="311" ht="16.5" customHeight="1">
      <c r="A311" s="29">
        <v>63.0</v>
      </c>
      <c r="B311" s="30">
        <v>8216.0</v>
      </c>
      <c r="C311" s="32" t="s">
        <v>1854</v>
      </c>
      <c r="D311" s="94"/>
      <c r="E311" s="94"/>
      <c r="F311" s="103"/>
      <c r="G311" s="8"/>
      <c r="H311" s="8"/>
      <c r="I311" s="54"/>
      <c r="J311" s="69"/>
      <c r="K311" s="65"/>
      <c r="L311" s="65"/>
      <c r="M311" s="83"/>
      <c r="N311" s="125"/>
      <c r="O311" s="83"/>
      <c r="P311" s="132"/>
      <c r="Q311" s="308"/>
      <c r="R311" s="482"/>
      <c r="S311" s="83"/>
      <c r="T311" s="90"/>
      <c r="U311" s="91"/>
      <c r="V311" s="305" t="s">
        <v>329</v>
      </c>
      <c r="W311" s="41" t="s">
        <v>21</v>
      </c>
      <c r="X311" s="68">
        <f>$X$299</f>
        <v>0.85</v>
      </c>
      <c r="Y311" s="77"/>
      <c r="Z311" s="77"/>
      <c r="AA311" s="77"/>
      <c r="AB311" s="292"/>
      <c r="AC311" s="77"/>
      <c r="AD311" s="77"/>
      <c r="AE311" s="72"/>
      <c r="AF311" s="45">
        <f>ROUND(ROUND(ROUND(G296*P$8,0)*T308,0)*X311,0)</f>
        <v>330</v>
      </c>
      <c r="AG311" s="79"/>
    </row>
    <row r="312" ht="16.5" customHeight="1">
      <c r="A312" s="29">
        <v>63.0</v>
      </c>
      <c r="B312" s="30">
        <v>8712.0</v>
      </c>
      <c r="C312" s="32" t="s">
        <v>1855</v>
      </c>
      <c r="D312" s="94"/>
      <c r="E312" s="94"/>
      <c r="F312" s="103"/>
      <c r="G312" s="8"/>
      <c r="H312" s="8"/>
      <c r="I312" s="54"/>
      <c r="J312" s="69"/>
      <c r="K312" s="65"/>
      <c r="L312" s="65"/>
      <c r="M312" s="83"/>
      <c r="N312" s="125"/>
      <c r="O312" s="83"/>
      <c r="P312" s="132"/>
      <c r="Q312" s="308"/>
      <c r="R312" s="482"/>
      <c r="S312" s="83"/>
      <c r="T312" s="90"/>
      <c r="U312" s="91"/>
      <c r="V312" s="484"/>
      <c r="W312" s="56"/>
      <c r="X312" s="72"/>
      <c r="Y312" s="73" t="s">
        <v>20</v>
      </c>
      <c r="Z312" s="74" t="s">
        <v>21</v>
      </c>
      <c r="AA312" s="75">
        <v>0.85</v>
      </c>
      <c r="AB312" s="288"/>
      <c r="AC312" s="43"/>
      <c r="AD312" s="43"/>
      <c r="AE312" s="44"/>
      <c r="AF312" s="45">
        <f>ROUND(ROUND(ROUND(ROUND(G296*P$8,0)*T308,0)*X311,0)*AA312,0)</f>
        <v>281</v>
      </c>
      <c r="AG312" s="79"/>
    </row>
    <row r="313" ht="16.5" customHeight="1">
      <c r="A313" s="29">
        <v>63.0</v>
      </c>
      <c r="B313" s="30">
        <v>8713.0</v>
      </c>
      <c r="C313" s="32" t="s">
        <v>1856</v>
      </c>
      <c r="D313" s="94"/>
      <c r="E313" s="94"/>
      <c r="F313" s="103"/>
      <c r="G313" s="8"/>
      <c r="H313" s="8"/>
      <c r="I313" s="54"/>
      <c r="J313" s="69"/>
      <c r="K313" s="65"/>
      <c r="L313" s="65"/>
      <c r="M313" s="83"/>
      <c r="N313" s="125"/>
      <c r="O313" s="83"/>
      <c r="P313" s="132"/>
      <c r="Q313" s="308"/>
      <c r="R313" s="309"/>
      <c r="S313" s="83"/>
      <c r="T313" s="90"/>
      <c r="U313" s="91"/>
      <c r="V313" s="299"/>
      <c r="W313" s="41"/>
      <c r="X313" s="42"/>
      <c r="Y313" s="43"/>
      <c r="Z313" s="43"/>
      <c r="AA313" s="44"/>
      <c r="AB313" s="82" t="s">
        <v>30</v>
      </c>
      <c r="AC313" s="83">
        <v>5.0</v>
      </c>
      <c r="AD313" s="83"/>
      <c r="AE313" s="84" t="s">
        <v>31</v>
      </c>
      <c r="AF313" s="45">
        <f>ROUND(ROUND(ROUND(G296*P$8,0)*T308,0)-AC313,0)</f>
        <v>383</v>
      </c>
      <c r="AG313" s="79"/>
    </row>
    <row r="314" ht="16.5" customHeight="1">
      <c r="A314" s="29">
        <v>63.0</v>
      </c>
      <c r="B314" s="30">
        <v>8714.0</v>
      </c>
      <c r="C314" s="32" t="s">
        <v>1857</v>
      </c>
      <c r="D314" s="94"/>
      <c r="E314" s="94"/>
      <c r="F314" s="103"/>
      <c r="G314" s="8"/>
      <c r="H314" s="8"/>
      <c r="I314" s="54"/>
      <c r="J314" s="69"/>
      <c r="K314" s="65"/>
      <c r="L314" s="65"/>
      <c r="M314" s="83"/>
      <c r="N314" s="125"/>
      <c r="O314" s="83"/>
      <c r="P314" s="132"/>
      <c r="Q314" s="308"/>
      <c r="R314" s="309"/>
      <c r="S314" s="83"/>
      <c r="T314" s="90"/>
      <c r="U314" s="91"/>
      <c r="V314" s="303"/>
      <c r="W314" s="56"/>
      <c r="X314" s="58"/>
      <c r="Y314" s="59" t="s">
        <v>20</v>
      </c>
      <c r="Z314" s="41" t="s">
        <v>21</v>
      </c>
      <c r="AA314" s="86">
        <v>0.85</v>
      </c>
      <c r="AB314" s="482"/>
      <c r="AC314" s="83"/>
      <c r="AD314" s="83"/>
      <c r="AE314" s="84"/>
      <c r="AF314" s="45">
        <f>ROUND(ROUND(ROUND(ROUND(G296*P$8,0)*T308,0)*AA314,0)-AC313,0)</f>
        <v>325</v>
      </c>
      <c r="AG314" s="79"/>
    </row>
    <row r="315" ht="16.5" customHeight="1">
      <c r="A315" s="29">
        <v>63.0</v>
      </c>
      <c r="B315" s="30">
        <v>8715.0</v>
      </c>
      <c r="C315" s="32" t="s">
        <v>1858</v>
      </c>
      <c r="D315" s="94"/>
      <c r="E315" s="94"/>
      <c r="F315" s="103"/>
      <c r="G315" s="8"/>
      <c r="H315" s="8"/>
      <c r="I315" s="54"/>
      <c r="J315" s="69"/>
      <c r="K315" s="65"/>
      <c r="L315" s="65"/>
      <c r="M315" s="83"/>
      <c r="N315" s="125"/>
      <c r="O315" s="83"/>
      <c r="P315" s="132"/>
      <c r="Q315" s="308"/>
      <c r="R315" s="309"/>
      <c r="S315" s="83"/>
      <c r="T315" s="90"/>
      <c r="U315" s="91"/>
      <c r="V315" s="305" t="s">
        <v>326</v>
      </c>
      <c r="W315" s="83" t="s">
        <v>21</v>
      </c>
      <c r="X315" s="91">
        <f>$X$297</f>
        <v>0.7</v>
      </c>
      <c r="Y315" s="88"/>
      <c r="Z315" s="88"/>
      <c r="AA315" s="89"/>
      <c r="AB315" s="482"/>
      <c r="AC315" s="90"/>
      <c r="AD315" s="90"/>
      <c r="AE315" s="91"/>
      <c r="AF315" s="45">
        <f>ROUND(ROUND(ROUND(ROUND(G296*P$8,0)*T308,0)*X315,0)-AC313,0)</f>
        <v>267</v>
      </c>
      <c r="AG315" s="79"/>
    </row>
    <row r="316" ht="16.5" customHeight="1">
      <c r="A316" s="29">
        <v>63.0</v>
      </c>
      <c r="B316" s="30">
        <v>8716.0</v>
      </c>
      <c r="C316" s="32" t="s">
        <v>1859</v>
      </c>
      <c r="D316" s="94"/>
      <c r="E316" s="94"/>
      <c r="F316" s="103"/>
      <c r="G316" s="8"/>
      <c r="H316" s="8"/>
      <c r="I316" s="54"/>
      <c r="J316" s="69"/>
      <c r="K316" s="65"/>
      <c r="L316" s="65"/>
      <c r="M316" s="83"/>
      <c r="N316" s="125"/>
      <c r="O316" s="83"/>
      <c r="P316" s="132"/>
      <c r="Q316" s="308"/>
      <c r="R316" s="309"/>
      <c r="S316" s="83"/>
      <c r="T316" s="90"/>
      <c r="U316" s="91"/>
      <c r="V316" s="484"/>
      <c r="W316" s="56"/>
      <c r="X316" s="72"/>
      <c r="Y316" s="73" t="s">
        <v>20</v>
      </c>
      <c r="Z316" s="74" t="s">
        <v>21</v>
      </c>
      <c r="AA316" s="92">
        <v>0.85</v>
      </c>
      <c r="AB316" s="482"/>
      <c r="AC316" s="90"/>
      <c r="AD316" s="90"/>
      <c r="AE316" s="91"/>
      <c r="AF316" s="45">
        <f>ROUND(ROUND(ROUND(ROUND(ROUND(G296*P$8,0)*T308,0)*X315,0)*AA316,0)-AC313,0)</f>
        <v>226</v>
      </c>
      <c r="AG316" s="79"/>
    </row>
    <row r="317" ht="16.5" customHeight="1">
      <c r="A317" s="29">
        <v>63.0</v>
      </c>
      <c r="B317" s="30">
        <v>8717.0</v>
      </c>
      <c r="C317" s="32" t="s">
        <v>1860</v>
      </c>
      <c r="D317" s="94"/>
      <c r="E317" s="94"/>
      <c r="F317" s="103"/>
      <c r="G317" s="8"/>
      <c r="H317" s="8"/>
      <c r="I317" s="54"/>
      <c r="J317" s="69"/>
      <c r="K317" s="65"/>
      <c r="L317" s="65"/>
      <c r="M317" s="83"/>
      <c r="N317" s="125"/>
      <c r="O317" s="83"/>
      <c r="P317" s="132"/>
      <c r="Q317" s="308"/>
      <c r="R317" s="309"/>
      <c r="S317" s="83"/>
      <c r="T317" s="90"/>
      <c r="U317" s="91"/>
      <c r="V317" s="305" t="s">
        <v>329</v>
      </c>
      <c r="W317" s="83" t="s">
        <v>21</v>
      </c>
      <c r="X317" s="91">
        <f>$X$299</f>
        <v>0.85</v>
      </c>
      <c r="Y317" s="77"/>
      <c r="Z317" s="77"/>
      <c r="AA317" s="72"/>
      <c r="AB317" s="482"/>
      <c r="AC317" s="90"/>
      <c r="AD317" s="90"/>
      <c r="AE317" s="91"/>
      <c r="AF317" s="45">
        <f>ROUND(ROUND(ROUND(ROUND(G296*P$8,0)*T308,0)*X317,0)-AC313,0)</f>
        <v>325</v>
      </c>
      <c r="AG317" s="79"/>
    </row>
    <row r="318" ht="16.5" customHeight="1">
      <c r="A318" s="29">
        <v>63.0</v>
      </c>
      <c r="B318" s="30">
        <v>8718.0</v>
      </c>
      <c r="C318" s="32" t="s">
        <v>1861</v>
      </c>
      <c r="D318" s="94"/>
      <c r="E318" s="94"/>
      <c r="F318" s="103"/>
      <c r="G318" s="8"/>
      <c r="H318" s="8"/>
      <c r="I318" s="54"/>
      <c r="J318" s="69"/>
      <c r="K318" s="65"/>
      <c r="L318" s="65"/>
      <c r="M318" s="83"/>
      <c r="N318" s="125"/>
      <c r="O318" s="83"/>
      <c r="P318" s="132"/>
      <c r="Q318" s="308"/>
      <c r="R318" s="309"/>
      <c r="S318" s="83"/>
      <c r="T318" s="90"/>
      <c r="U318" s="91"/>
      <c r="V318" s="484"/>
      <c r="W318" s="56"/>
      <c r="X318" s="72"/>
      <c r="Y318" s="73" t="s">
        <v>20</v>
      </c>
      <c r="Z318" s="74" t="s">
        <v>21</v>
      </c>
      <c r="AA318" s="92">
        <v>0.85</v>
      </c>
      <c r="AB318" s="484"/>
      <c r="AC318" s="77"/>
      <c r="AD318" s="77"/>
      <c r="AE318" s="72"/>
      <c r="AF318" s="45">
        <f>ROUND(ROUND(ROUND(ROUND(ROUND(G296*P$8,0)*T308,0)*X317,0)*AA318,0)-AC313,0)</f>
        <v>276</v>
      </c>
      <c r="AG318" s="79"/>
    </row>
    <row r="319" ht="16.5" customHeight="1">
      <c r="A319" s="29">
        <v>63.0</v>
      </c>
      <c r="B319" s="30">
        <v>8719.0</v>
      </c>
      <c r="C319" s="32" t="s">
        <v>1862</v>
      </c>
      <c r="D319" s="94"/>
      <c r="E319" s="94"/>
      <c r="F319" s="103"/>
      <c r="G319" s="8"/>
      <c r="H319" s="8"/>
      <c r="I319" s="54"/>
      <c r="J319" s="69"/>
      <c r="K319" s="65"/>
      <c r="L319" s="65"/>
      <c r="M319" s="83"/>
      <c r="N319" s="125"/>
      <c r="O319" s="83"/>
      <c r="P319" s="132"/>
      <c r="Q319" s="308"/>
      <c r="R319" s="130" t="s">
        <v>27</v>
      </c>
      <c r="S319" s="41"/>
      <c r="T319" s="135"/>
      <c r="U319" s="68"/>
      <c r="V319" s="299"/>
      <c r="W319" s="41"/>
      <c r="X319" s="42"/>
      <c r="Y319" s="43"/>
      <c r="Z319" s="43"/>
      <c r="AA319" s="43"/>
      <c r="AB319" s="288"/>
      <c r="AC319" s="43"/>
      <c r="AD319" s="43"/>
      <c r="AE319" s="44"/>
      <c r="AF319" s="45">
        <f>ROUND(ROUND(G296*P$8,0)*T320,0)</f>
        <v>277</v>
      </c>
      <c r="AG319" s="79"/>
    </row>
    <row r="320" ht="16.5" customHeight="1">
      <c r="A320" s="29">
        <v>63.0</v>
      </c>
      <c r="B320" s="30">
        <v>8720.0</v>
      </c>
      <c r="C320" s="32" t="s">
        <v>1863</v>
      </c>
      <c r="D320" s="94"/>
      <c r="E320" s="94"/>
      <c r="F320" s="103"/>
      <c r="G320" s="8"/>
      <c r="H320" s="8"/>
      <c r="I320" s="54"/>
      <c r="J320" s="69"/>
      <c r="K320" s="65"/>
      <c r="L320" s="65"/>
      <c r="M320" s="83"/>
      <c r="N320" s="125"/>
      <c r="O320" s="83"/>
      <c r="P320" s="132"/>
      <c r="Q320" s="308"/>
      <c r="R320" s="482"/>
      <c r="S320" s="83" t="s">
        <v>21</v>
      </c>
      <c r="T320" s="90">
        <v>0.5</v>
      </c>
      <c r="U320" s="91"/>
      <c r="V320" s="303"/>
      <c r="W320" s="56"/>
      <c r="X320" s="58"/>
      <c r="Y320" s="59" t="s">
        <v>20</v>
      </c>
      <c r="Z320" s="41" t="s">
        <v>21</v>
      </c>
      <c r="AA320" s="60">
        <v>0.85</v>
      </c>
      <c r="AB320" s="288"/>
      <c r="AC320" s="43"/>
      <c r="AD320" s="43"/>
      <c r="AE320" s="44"/>
      <c r="AF320" s="114">
        <f>ROUND(ROUND(ROUND(G296*P$8,0)*T320,0)*AA320,0)</f>
        <v>235</v>
      </c>
      <c r="AG320" s="79"/>
    </row>
    <row r="321" ht="16.5" customHeight="1">
      <c r="A321" s="29">
        <v>63.0</v>
      </c>
      <c r="B321" s="30">
        <v>8721.0</v>
      </c>
      <c r="C321" s="32" t="s">
        <v>1864</v>
      </c>
      <c r="D321" s="94"/>
      <c r="E321" s="94"/>
      <c r="F321" s="103"/>
      <c r="G321" s="8"/>
      <c r="H321" s="8"/>
      <c r="I321" s="54"/>
      <c r="J321" s="69"/>
      <c r="K321" s="65"/>
      <c r="L321" s="65"/>
      <c r="M321" s="83"/>
      <c r="N321" s="125"/>
      <c r="O321" s="83"/>
      <c r="P321" s="132"/>
      <c r="Q321" s="308"/>
      <c r="R321" s="482"/>
      <c r="S321" s="83"/>
      <c r="T321" s="90"/>
      <c r="U321" s="91"/>
      <c r="V321" s="305" t="s">
        <v>326</v>
      </c>
      <c r="W321" s="41" t="s">
        <v>21</v>
      </c>
      <c r="X321" s="68">
        <f>$X$297</f>
        <v>0.7</v>
      </c>
      <c r="Y321" s="88"/>
      <c r="Z321" s="88"/>
      <c r="AA321" s="88"/>
      <c r="AB321" s="297"/>
      <c r="AC321" s="88"/>
      <c r="AD321" s="88"/>
      <c r="AE321" s="89"/>
      <c r="AF321" s="45">
        <f>ROUND(ROUND(ROUND(G296*P$8,0)*T320,0)*X321,0)</f>
        <v>194</v>
      </c>
      <c r="AG321" s="79"/>
    </row>
    <row r="322" ht="16.5" customHeight="1">
      <c r="A322" s="29">
        <v>63.0</v>
      </c>
      <c r="B322" s="30">
        <v>8722.0</v>
      </c>
      <c r="C322" s="32" t="s">
        <v>1865</v>
      </c>
      <c r="D322" s="94"/>
      <c r="E322" s="94"/>
      <c r="F322" s="103"/>
      <c r="G322" s="8"/>
      <c r="H322" s="8"/>
      <c r="I322" s="54"/>
      <c r="J322" s="69"/>
      <c r="K322" s="65"/>
      <c r="L322" s="65"/>
      <c r="M322" s="83"/>
      <c r="N322" s="125"/>
      <c r="O322" s="83"/>
      <c r="P322" s="132"/>
      <c r="Q322" s="308"/>
      <c r="R322" s="482"/>
      <c r="S322" s="83"/>
      <c r="T322" s="90"/>
      <c r="U322" s="91"/>
      <c r="V322" s="484"/>
      <c r="W322" s="56"/>
      <c r="X322" s="72"/>
      <c r="Y322" s="73" t="s">
        <v>20</v>
      </c>
      <c r="Z322" s="74" t="s">
        <v>21</v>
      </c>
      <c r="AA322" s="75">
        <v>0.85</v>
      </c>
      <c r="AB322" s="288"/>
      <c r="AC322" s="43"/>
      <c r="AD322" s="43"/>
      <c r="AE322" s="44"/>
      <c r="AF322" s="45">
        <f>ROUND(ROUND(ROUND(ROUND(G296*P$8,0)*T320,0)*X321,0)*AA322,0)</f>
        <v>165</v>
      </c>
      <c r="AG322" s="79"/>
    </row>
    <row r="323" ht="16.5" customHeight="1">
      <c r="A323" s="29">
        <v>63.0</v>
      </c>
      <c r="B323" s="30">
        <v>8723.0</v>
      </c>
      <c r="C323" s="32" t="s">
        <v>1866</v>
      </c>
      <c r="D323" s="94"/>
      <c r="E323" s="94"/>
      <c r="F323" s="103"/>
      <c r="G323" s="8"/>
      <c r="H323" s="8"/>
      <c r="I323" s="54"/>
      <c r="J323" s="69"/>
      <c r="K323" s="65"/>
      <c r="L323" s="65"/>
      <c r="M323" s="83"/>
      <c r="N323" s="125"/>
      <c r="O323" s="83"/>
      <c r="P323" s="132"/>
      <c r="Q323" s="308"/>
      <c r="R323" s="482"/>
      <c r="S323" s="83"/>
      <c r="T323" s="90"/>
      <c r="U323" s="91"/>
      <c r="V323" s="305" t="s">
        <v>329</v>
      </c>
      <c r="W323" s="41" t="s">
        <v>21</v>
      </c>
      <c r="X323" s="68">
        <f>$X$299</f>
        <v>0.85</v>
      </c>
      <c r="Y323" s="77"/>
      <c r="Z323" s="77"/>
      <c r="AA323" s="77"/>
      <c r="AB323" s="292"/>
      <c r="AC323" s="77"/>
      <c r="AD323" s="77"/>
      <c r="AE323" s="72"/>
      <c r="AF323" s="114">
        <f>ROUND(ROUND(ROUND(G296*P$8,0)*T320,0)*X323,0)</f>
        <v>235</v>
      </c>
      <c r="AG323" s="79"/>
    </row>
    <row r="324" ht="16.5" customHeight="1">
      <c r="A324" s="29">
        <v>63.0</v>
      </c>
      <c r="B324" s="30">
        <v>8724.0</v>
      </c>
      <c r="C324" s="32" t="s">
        <v>1867</v>
      </c>
      <c r="D324" s="94"/>
      <c r="E324" s="94"/>
      <c r="F324" s="103"/>
      <c r="G324" s="8"/>
      <c r="H324" s="8"/>
      <c r="I324" s="54"/>
      <c r="J324" s="69"/>
      <c r="K324" s="65"/>
      <c r="L324" s="65"/>
      <c r="M324" s="83"/>
      <c r="N324" s="125"/>
      <c r="O324" s="83"/>
      <c r="P324" s="132"/>
      <c r="Q324" s="308"/>
      <c r="R324" s="482"/>
      <c r="S324" s="83"/>
      <c r="T324" s="90"/>
      <c r="U324" s="91"/>
      <c r="V324" s="484"/>
      <c r="W324" s="56"/>
      <c r="X324" s="72"/>
      <c r="Y324" s="73" t="s">
        <v>20</v>
      </c>
      <c r="Z324" s="74" t="s">
        <v>21</v>
      </c>
      <c r="AA324" s="75">
        <v>0.85</v>
      </c>
      <c r="AB324" s="288"/>
      <c r="AC324" s="43"/>
      <c r="AD324" s="43"/>
      <c r="AE324" s="44"/>
      <c r="AF324" s="114">
        <f>ROUND(ROUND(ROUND(ROUND(G296*P$8,0)*T320,0)*X323,0)*AA324,0)</f>
        <v>200</v>
      </c>
      <c r="AG324" s="79"/>
    </row>
    <row r="325" ht="16.5" customHeight="1">
      <c r="A325" s="29">
        <v>63.0</v>
      </c>
      <c r="B325" s="30">
        <v>8725.0</v>
      </c>
      <c r="C325" s="32" t="s">
        <v>1868</v>
      </c>
      <c r="D325" s="94"/>
      <c r="E325" s="94"/>
      <c r="F325" s="103"/>
      <c r="G325" s="8"/>
      <c r="H325" s="8"/>
      <c r="I325" s="54"/>
      <c r="J325" s="69"/>
      <c r="K325" s="65"/>
      <c r="L325" s="65"/>
      <c r="M325" s="83"/>
      <c r="N325" s="125"/>
      <c r="O325" s="83"/>
      <c r="P325" s="132"/>
      <c r="Q325" s="308"/>
      <c r="R325" s="482"/>
      <c r="S325" s="83"/>
      <c r="T325" s="90"/>
      <c r="U325" s="91"/>
      <c r="V325" s="299"/>
      <c r="W325" s="41"/>
      <c r="X325" s="42"/>
      <c r="Y325" s="43"/>
      <c r="Z325" s="43"/>
      <c r="AA325" s="44"/>
      <c r="AB325" s="82" t="s">
        <v>30</v>
      </c>
      <c r="AC325" s="83">
        <v>5.0</v>
      </c>
      <c r="AD325" s="83"/>
      <c r="AE325" s="84" t="s">
        <v>31</v>
      </c>
      <c r="AF325" s="45">
        <f>ROUND(ROUND(ROUND(G296*P$8,0)*T320,0)-AC325,0)</f>
        <v>272</v>
      </c>
      <c r="AG325" s="79"/>
    </row>
    <row r="326" ht="16.5" customHeight="1">
      <c r="A326" s="29">
        <v>63.0</v>
      </c>
      <c r="B326" s="30">
        <v>8726.0</v>
      </c>
      <c r="C326" s="32" t="s">
        <v>1869</v>
      </c>
      <c r="D326" s="94"/>
      <c r="E326" s="94"/>
      <c r="F326" s="103"/>
      <c r="G326" s="8"/>
      <c r="H326" s="8"/>
      <c r="I326" s="54"/>
      <c r="J326" s="69"/>
      <c r="K326" s="65"/>
      <c r="L326" s="65"/>
      <c r="M326" s="83"/>
      <c r="N326" s="125"/>
      <c r="O326" s="83"/>
      <c r="P326" s="132"/>
      <c r="Q326" s="308"/>
      <c r="R326" s="310"/>
      <c r="S326" s="83"/>
      <c r="T326" s="90"/>
      <c r="U326" s="90"/>
      <c r="V326" s="303"/>
      <c r="W326" s="56"/>
      <c r="X326" s="58"/>
      <c r="Y326" s="59" t="s">
        <v>20</v>
      </c>
      <c r="Z326" s="41" t="s">
        <v>21</v>
      </c>
      <c r="AA326" s="86">
        <v>0.85</v>
      </c>
      <c r="AB326" s="482"/>
      <c r="AC326" s="83"/>
      <c r="AD326" s="83"/>
      <c r="AE326" s="84"/>
      <c r="AF326" s="114">
        <f>ROUND(ROUND(ROUND(ROUND(G296*P$8,0)*T320,0)*AA326,0)-AC325,0)</f>
        <v>230</v>
      </c>
      <c r="AG326" s="79"/>
    </row>
    <row r="327" ht="16.5" customHeight="1">
      <c r="A327" s="29">
        <v>63.0</v>
      </c>
      <c r="B327" s="30">
        <v>8727.0</v>
      </c>
      <c r="C327" s="32" t="s">
        <v>1870</v>
      </c>
      <c r="D327" s="94"/>
      <c r="E327" s="94"/>
      <c r="F327" s="103"/>
      <c r="G327" s="8"/>
      <c r="H327" s="8"/>
      <c r="I327" s="54"/>
      <c r="J327" s="69"/>
      <c r="K327" s="65"/>
      <c r="L327" s="65"/>
      <c r="M327" s="83"/>
      <c r="N327" s="125"/>
      <c r="O327" s="83"/>
      <c r="P327" s="132"/>
      <c r="Q327" s="308"/>
      <c r="R327" s="310"/>
      <c r="S327" s="83"/>
      <c r="T327" s="90"/>
      <c r="U327" s="90"/>
      <c r="V327" s="305" t="s">
        <v>326</v>
      </c>
      <c r="W327" s="83" t="s">
        <v>21</v>
      </c>
      <c r="X327" s="91">
        <f>$X$297</f>
        <v>0.7</v>
      </c>
      <c r="Y327" s="88"/>
      <c r="Z327" s="88"/>
      <c r="AA327" s="89"/>
      <c r="AB327" s="482"/>
      <c r="AC327" s="90"/>
      <c r="AD327" s="90"/>
      <c r="AE327" s="91"/>
      <c r="AF327" s="45">
        <f>ROUND(ROUND(ROUND(ROUND(G296*P$8,0)*T320,0)*X327,0)-AC325,0)</f>
        <v>189</v>
      </c>
      <c r="AG327" s="79"/>
    </row>
    <row r="328" ht="16.5" customHeight="1">
      <c r="A328" s="29">
        <v>63.0</v>
      </c>
      <c r="B328" s="30">
        <v>8728.0</v>
      </c>
      <c r="C328" s="32" t="s">
        <v>1871</v>
      </c>
      <c r="D328" s="94"/>
      <c r="E328" s="94"/>
      <c r="F328" s="103"/>
      <c r="G328" s="8"/>
      <c r="H328" s="8"/>
      <c r="I328" s="54"/>
      <c r="J328" s="69"/>
      <c r="K328" s="65"/>
      <c r="L328" s="65"/>
      <c r="M328" s="83"/>
      <c r="N328" s="125"/>
      <c r="O328" s="83"/>
      <c r="P328" s="132"/>
      <c r="Q328" s="308"/>
      <c r="R328" s="310"/>
      <c r="S328" s="83"/>
      <c r="T328" s="90"/>
      <c r="U328" s="90"/>
      <c r="V328" s="484"/>
      <c r="W328" s="56"/>
      <c r="X328" s="72"/>
      <c r="Y328" s="73" t="s">
        <v>20</v>
      </c>
      <c r="Z328" s="74" t="s">
        <v>21</v>
      </c>
      <c r="AA328" s="92">
        <v>0.85</v>
      </c>
      <c r="AB328" s="482"/>
      <c r="AC328" s="90"/>
      <c r="AD328" s="90"/>
      <c r="AE328" s="91"/>
      <c r="AF328" s="45">
        <f>ROUND(ROUND(ROUND(ROUND(ROUND(G296*P$8,0)*T320,0)*X327,0)*AA328,0)-AC325,0)</f>
        <v>160</v>
      </c>
      <c r="AG328" s="79"/>
    </row>
    <row r="329" ht="16.5" customHeight="1">
      <c r="A329" s="29">
        <v>63.0</v>
      </c>
      <c r="B329" s="30">
        <v>8729.0</v>
      </c>
      <c r="C329" s="32" t="s">
        <v>1872</v>
      </c>
      <c r="D329" s="94"/>
      <c r="E329" s="94"/>
      <c r="F329" s="103"/>
      <c r="G329" s="8"/>
      <c r="H329" s="8"/>
      <c r="I329" s="54"/>
      <c r="J329" s="69"/>
      <c r="K329" s="65"/>
      <c r="L329" s="65"/>
      <c r="M329" s="83"/>
      <c r="N329" s="125"/>
      <c r="O329" s="83"/>
      <c r="P329" s="132"/>
      <c r="Q329" s="308"/>
      <c r="R329" s="310"/>
      <c r="S329" s="83"/>
      <c r="T329" s="90"/>
      <c r="U329" s="90"/>
      <c r="V329" s="305" t="s">
        <v>329</v>
      </c>
      <c r="W329" s="83" t="s">
        <v>21</v>
      </c>
      <c r="X329" s="91">
        <f>$X$299</f>
        <v>0.85</v>
      </c>
      <c r="Y329" s="77"/>
      <c r="Z329" s="77"/>
      <c r="AA329" s="72"/>
      <c r="AB329" s="482"/>
      <c r="AC329" s="90"/>
      <c r="AD329" s="90"/>
      <c r="AE329" s="91"/>
      <c r="AF329" s="114">
        <f>ROUND(ROUND(ROUND(ROUND(G296*P$8,0)*T320,0)*X329,0)-AC325,0)</f>
        <v>230</v>
      </c>
      <c r="AG329" s="79"/>
    </row>
    <row r="330" ht="16.5" customHeight="1">
      <c r="A330" s="29">
        <v>63.0</v>
      </c>
      <c r="B330" s="30">
        <v>8730.0</v>
      </c>
      <c r="C330" s="32" t="s">
        <v>1873</v>
      </c>
      <c r="D330" s="94"/>
      <c r="E330" s="94"/>
      <c r="F330" s="103"/>
      <c r="G330" s="8"/>
      <c r="H330" s="8"/>
      <c r="I330" s="54"/>
      <c r="J330" s="69"/>
      <c r="K330" s="65"/>
      <c r="L330" s="65"/>
      <c r="M330" s="83"/>
      <c r="N330" s="125"/>
      <c r="O330" s="83"/>
      <c r="P330" s="132"/>
      <c r="Q330" s="310"/>
      <c r="R330" s="311"/>
      <c r="S330" s="83"/>
      <c r="T330" s="90"/>
      <c r="U330" s="90"/>
      <c r="V330" s="484"/>
      <c r="W330" s="56"/>
      <c r="X330" s="72"/>
      <c r="Y330" s="73" t="s">
        <v>20</v>
      </c>
      <c r="Z330" s="74" t="s">
        <v>21</v>
      </c>
      <c r="AA330" s="92">
        <v>0.85</v>
      </c>
      <c r="AB330" s="484"/>
      <c r="AC330" s="77"/>
      <c r="AD330" s="77"/>
      <c r="AE330" s="72"/>
      <c r="AF330" s="114">
        <f>ROUND(ROUND(ROUND(ROUND(ROUND(G296*P$8,0)*T320,0)*X329,0)*AA330,0)-AC325,0)</f>
        <v>195</v>
      </c>
      <c r="AG330" s="79"/>
    </row>
    <row r="331" ht="16.5" customHeight="1">
      <c r="A331" s="29">
        <v>63.0</v>
      </c>
      <c r="B331" s="30">
        <v>8217.0</v>
      </c>
      <c r="C331" s="32" t="s">
        <v>1874</v>
      </c>
      <c r="D331" s="139"/>
      <c r="E331" s="139"/>
      <c r="F331" s="94"/>
      <c r="G331" s="140"/>
      <c r="H331" s="140"/>
      <c r="I331" s="95"/>
      <c r="J331" s="82" t="s">
        <v>38</v>
      </c>
      <c r="K331" s="96"/>
      <c r="L331" s="96"/>
      <c r="M331" s="7"/>
      <c r="N331" s="52"/>
      <c r="O331" s="8"/>
      <c r="P331" s="54"/>
      <c r="Q331" s="287"/>
      <c r="R331" s="287"/>
      <c r="S331" s="7"/>
      <c r="T331" s="7"/>
      <c r="U331" s="7"/>
      <c r="V331" s="299"/>
      <c r="W331" s="41"/>
      <c r="X331" s="42"/>
      <c r="Y331" s="43"/>
      <c r="Z331" s="43"/>
      <c r="AA331" s="43"/>
      <c r="AB331" s="288"/>
      <c r="AC331" s="43"/>
      <c r="AD331" s="43"/>
      <c r="AE331" s="44"/>
      <c r="AF331" s="45">
        <f>ROUND(ROUND(G296+K332,0)*P$8,0)</f>
        <v>563</v>
      </c>
      <c r="AG331" s="79"/>
    </row>
    <row r="332" ht="16.5" customHeight="1">
      <c r="A332" s="29">
        <v>63.0</v>
      </c>
      <c r="B332" s="30">
        <v>8731.0</v>
      </c>
      <c r="C332" s="32" t="s">
        <v>1875</v>
      </c>
      <c r="D332" s="139"/>
      <c r="E332" s="139"/>
      <c r="F332" s="94"/>
      <c r="G332" s="140"/>
      <c r="H332" s="140"/>
      <c r="I332" s="95"/>
      <c r="J332" s="482"/>
      <c r="K332" s="83">
        <v>12.0</v>
      </c>
      <c r="L332" s="97" t="s">
        <v>40</v>
      </c>
      <c r="M332" s="8"/>
      <c r="N332" s="52"/>
      <c r="O332" s="8"/>
      <c r="P332" s="54"/>
      <c r="Q332" s="302"/>
      <c r="R332" s="302"/>
      <c r="S332" s="8"/>
      <c r="T332" s="8"/>
      <c r="U332" s="8"/>
      <c r="V332" s="303"/>
      <c r="W332" s="56"/>
      <c r="X332" s="58"/>
      <c r="Y332" s="59" t="s">
        <v>20</v>
      </c>
      <c r="Z332" s="41" t="s">
        <v>21</v>
      </c>
      <c r="AA332" s="60">
        <v>0.85</v>
      </c>
      <c r="AB332" s="288"/>
      <c r="AC332" s="43"/>
      <c r="AD332" s="43"/>
      <c r="AE332" s="44"/>
      <c r="AF332" s="45">
        <f>ROUND(ROUND(ROUND(G296+K332,0)*P$8,0)*AA332,0)</f>
        <v>479</v>
      </c>
      <c r="AG332" s="79"/>
    </row>
    <row r="333" ht="16.5" customHeight="1">
      <c r="A333" s="29">
        <v>63.0</v>
      </c>
      <c r="B333" s="30">
        <v>8218.0</v>
      </c>
      <c r="C333" s="32" t="s">
        <v>1876</v>
      </c>
      <c r="D333" s="139"/>
      <c r="E333" s="139"/>
      <c r="F333" s="94"/>
      <c r="G333" s="140"/>
      <c r="H333" s="140"/>
      <c r="I333" s="95"/>
      <c r="J333" s="482"/>
      <c r="K333" s="65"/>
      <c r="L333" s="83"/>
      <c r="M333" s="294"/>
      <c r="N333" s="295"/>
      <c r="O333" s="294"/>
      <c r="P333" s="100"/>
      <c r="Q333" s="304"/>
      <c r="R333" s="304"/>
      <c r="S333" s="8"/>
      <c r="T333" s="8"/>
      <c r="U333" s="8"/>
      <c r="V333" s="305" t="s">
        <v>326</v>
      </c>
      <c r="W333" s="41" t="s">
        <v>21</v>
      </c>
      <c r="X333" s="68">
        <f>$X$297</f>
        <v>0.7</v>
      </c>
      <c r="Y333" s="88"/>
      <c r="Z333" s="88"/>
      <c r="AA333" s="88"/>
      <c r="AB333" s="297"/>
      <c r="AC333" s="88"/>
      <c r="AD333" s="88"/>
      <c r="AE333" s="89"/>
      <c r="AF333" s="45">
        <f>ROUND(ROUND(ROUND(G296+K332,0)*P$8,0)*X333,0)</f>
        <v>394</v>
      </c>
      <c r="AG333" s="79"/>
    </row>
    <row r="334" ht="16.5" customHeight="1">
      <c r="A334" s="29">
        <v>63.0</v>
      </c>
      <c r="B334" s="30">
        <v>8732.0</v>
      </c>
      <c r="C334" s="32" t="s">
        <v>1877</v>
      </c>
      <c r="D334" s="139"/>
      <c r="E334" s="139"/>
      <c r="F334" s="94"/>
      <c r="G334" s="140"/>
      <c r="H334" s="140"/>
      <c r="I334" s="95"/>
      <c r="J334" s="482"/>
      <c r="K334" s="65"/>
      <c r="L334" s="83"/>
      <c r="M334" s="294"/>
      <c r="N334" s="295"/>
      <c r="O334" s="294"/>
      <c r="P334" s="100"/>
      <c r="Q334" s="304"/>
      <c r="R334" s="304"/>
      <c r="S334" s="8"/>
      <c r="T334" s="8"/>
      <c r="U334" s="8"/>
      <c r="V334" s="484"/>
      <c r="W334" s="56"/>
      <c r="X334" s="72"/>
      <c r="Y334" s="73" t="s">
        <v>20</v>
      </c>
      <c r="Z334" s="74" t="s">
        <v>21</v>
      </c>
      <c r="AA334" s="75">
        <v>0.85</v>
      </c>
      <c r="AB334" s="288"/>
      <c r="AC334" s="43"/>
      <c r="AD334" s="43"/>
      <c r="AE334" s="44"/>
      <c r="AF334" s="45">
        <f>ROUND(ROUND(ROUND(ROUND(G296+K332,0)*P$8,0)*X333,0)*AA334,0)</f>
        <v>335</v>
      </c>
      <c r="AG334" s="79"/>
    </row>
    <row r="335" ht="16.5" customHeight="1">
      <c r="A335" s="29">
        <v>63.0</v>
      </c>
      <c r="B335" s="30">
        <v>8219.0</v>
      </c>
      <c r="C335" s="32" t="s">
        <v>1878</v>
      </c>
      <c r="D335" s="139"/>
      <c r="E335" s="139"/>
      <c r="F335" s="94"/>
      <c r="G335" s="140"/>
      <c r="H335" s="140"/>
      <c r="I335" s="95"/>
      <c r="J335" s="482"/>
      <c r="K335" s="65"/>
      <c r="L335" s="83"/>
      <c r="M335" s="294"/>
      <c r="N335" s="295"/>
      <c r="O335" s="294"/>
      <c r="P335" s="100"/>
      <c r="Q335" s="304"/>
      <c r="R335" s="304"/>
      <c r="S335" s="8"/>
      <c r="T335" s="8"/>
      <c r="U335" s="8"/>
      <c r="V335" s="305" t="s">
        <v>329</v>
      </c>
      <c r="W335" s="41" t="s">
        <v>21</v>
      </c>
      <c r="X335" s="68">
        <f>$X$299</f>
        <v>0.85</v>
      </c>
      <c r="Y335" s="77"/>
      <c r="Z335" s="77"/>
      <c r="AA335" s="77"/>
      <c r="AB335" s="292"/>
      <c r="AC335" s="77"/>
      <c r="AD335" s="77"/>
      <c r="AE335" s="72"/>
      <c r="AF335" s="45">
        <f>ROUND(ROUND(ROUND(G296+K332,0)*P$8,0)*X335,0)</f>
        <v>479</v>
      </c>
      <c r="AG335" s="79"/>
    </row>
    <row r="336" ht="16.5" customHeight="1">
      <c r="A336" s="29">
        <v>63.0</v>
      </c>
      <c r="B336" s="30">
        <v>8733.0</v>
      </c>
      <c r="C336" s="32" t="s">
        <v>1879</v>
      </c>
      <c r="D336" s="139"/>
      <c r="E336" s="139"/>
      <c r="F336" s="94"/>
      <c r="G336" s="140"/>
      <c r="H336" s="140"/>
      <c r="I336" s="95"/>
      <c r="J336" s="69"/>
      <c r="K336" s="65"/>
      <c r="L336" s="83"/>
      <c r="M336" s="294"/>
      <c r="N336" s="295"/>
      <c r="O336" s="294"/>
      <c r="P336" s="100"/>
      <c r="Q336" s="304"/>
      <c r="R336" s="304"/>
      <c r="S336" s="8"/>
      <c r="T336" s="8"/>
      <c r="U336" s="8"/>
      <c r="V336" s="484"/>
      <c r="W336" s="56"/>
      <c r="X336" s="72"/>
      <c r="Y336" s="73" t="s">
        <v>20</v>
      </c>
      <c r="Z336" s="74" t="s">
        <v>21</v>
      </c>
      <c r="AA336" s="75">
        <v>0.85</v>
      </c>
      <c r="AB336" s="288"/>
      <c r="AC336" s="43"/>
      <c r="AD336" s="43"/>
      <c r="AE336" s="44"/>
      <c r="AF336" s="45">
        <f>ROUND(ROUND(ROUND(ROUND(G296+K332,0)*P$8,0)*X335,0)*AA336,0)</f>
        <v>407</v>
      </c>
      <c r="AG336" s="79"/>
    </row>
    <row r="337" ht="16.5" customHeight="1">
      <c r="A337" s="29">
        <v>63.0</v>
      </c>
      <c r="B337" s="30">
        <v>8734.0</v>
      </c>
      <c r="C337" s="32" t="s">
        <v>1880</v>
      </c>
      <c r="D337" s="139"/>
      <c r="E337" s="139"/>
      <c r="F337" s="94"/>
      <c r="G337" s="140"/>
      <c r="H337" s="140"/>
      <c r="I337" s="95"/>
      <c r="J337" s="69"/>
      <c r="K337" s="65"/>
      <c r="L337" s="83"/>
      <c r="M337" s="294"/>
      <c r="N337" s="295"/>
      <c r="O337" s="294"/>
      <c r="P337" s="100"/>
      <c r="Q337" s="304"/>
      <c r="R337" s="304"/>
      <c r="S337" s="8"/>
      <c r="T337" s="8"/>
      <c r="U337" s="8"/>
      <c r="V337" s="299"/>
      <c r="W337" s="41"/>
      <c r="X337" s="42"/>
      <c r="Y337" s="43"/>
      <c r="Z337" s="43"/>
      <c r="AA337" s="44"/>
      <c r="AB337" s="82" t="s">
        <v>30</v>
      </c>
      <c r="AC337" s="83">
        <v>5.0</v>
      </c>
      <c r="AD337" s="83"/>
      <c r="AE337" s="84" t="s">
        <v>31</v>
      </c>
      <c r="AF337" s="45">
        <f>ROUND(ROUND(ROUND(G296+K332,0)*P$8,0)-AC337,0)</f>
        <v>558</v>
      </c>
      <c r="AG337" s="79"/>
    </row>
    <row r="338" ht="16.5" customHeight="1">
      <c r="A338" s="29">
        <v>63.0</v>
      </c>
      <c r="B338" s="30">
        <v>8735.0</v>
      </c>
      <c r="C338" s="32" t="s">
        <v>1881</v>
      </c>
      <c r="D338" s="139"/>
      <c r="E338" s="139"/>
      <c r="F338" s="94"/>
      <c r="G338" s="140"/>
      <c r="H338" s="140"/>
      <c r="I338" s="95"/>
      <c r="J338" s="69"/>
      <c r="K338" s="65"/>
      <c r="L338" s="83"/>
      <c r="M338" s="294"/>
      <c r="N338" s="295"/>
      <c r="O338" s="294"/>
      <c r="P338" s="100"/>
      <c r="Q338" s="304"/>
      <c r="R338" s="304"/>
      <c r="S338" s="8"/>
      <c r="T338" s="8"/>
      <c r="U338" s="8"/>
      <c r="V338" s="303"/>
      <c r="W338" s="56"/>
      <c r="X338" s="58"/>
      <c r="Y338" s="59" t="s">
        <v>20</v>
      </c>
      <c r="Z338" s="41" t="s">
        <v>21</v>
      </c>
      <c r="AA338" s="86">
        <v>0.85</v>
      </c>
      <c r="AB338" s="482"/>
      <c r="AC338" s="83"/>
      <c r="AD338" s="83"/>
      <c r="AE338" s="84"/>
      <c r="AF338" s="45">
        <f>ROUND(ROUND(ROUND(ROUND(G296+K332,0)*P$8,0)*AA338,0)-AC337,0)</f>
        <v>474</v>
      </c>
      <c r="AG338" s="79"/>
    </row>
    <row r="339" ht="16.5" customHeight="1">
      <c r="A339" s="29">
        <v>63.0</v>
      </c>
      <c r="B339" s="30">
        <v>8736.0</v>
      </c>
      <c r="C339" s="32" t="s">
        <v>1882</v>
      </c>
      <c r="D339" s="139"/>
      <c r="E339" s="139"/>
      <c r="F339" s="94"/>
      <c r="G339" s="140"/>
      <c r="H339" s="140"/>
      <c r="I339" s="95"/>
      <c r="J339" s="69"/>
      <c r="K339" s="65"/>
      <c r="L339" s="83"/>
      <c r="M339" s="294"/>
      <c r="N339" s="295"/>
      <c r="O339" s="294"/>
      <c r="P339" s="100"/>
      <c r="Q339" s="304"/>
      <c r="R339" s="304"/>
      <c r="S339" s="8"/>
      <c r="T339" s="8"/>
      <c r="U339" s="8"/>
      <c r="V339" s="305" t="s">
        <v>326</v>
      </c>
      <c r="W339" s="83" t="s">
        <v>21</v>
      </c>
      <c r="X339" s="91">
        <v>0.7</v>
      </c>
      <c r="Y339" s="88"/>
      <c r="Z339" s="88"/>
      <c r="AA339" s="89"/>
      <c r="AB339" s="482"/>
      <c r="AC339" s="90"/>
      <c r="AD339" s="90"/>
      <c r="AE339" s="91"/>
      <c r="AF339" s="45">
        <f>ROUND(ROUND(ROUND(ROUND(G296+K332,0)*P$8,0)*X339,0)-AC337,0)</f>
        <v>389</v>
      </c>
      <c r="AG339" s="79"/>
    </row>
    <row r="340" ht="16.5" customHeight="1">
      <c r="A340" s="29">
        <v>63.0</v>
      </c>
      <c r="B340" s="30">
        <v>8737.0</v>
      </c>
      <c r="C340" s="32" t="s">
        <v>1883</v>
      </c>
      <c r="D340" s="139"/>
      <c r="E340" s="139"/>
      <c r="F340" s="94"/>
      <c r="G340" s="140"/>
      <c r="H340" s="140"/>
      <c r="I340" s="95"/>
      <c r="J340" s="69"/>
      <c r="K340" s="65"/>
      <c r="L340" s="83"/>
      <c r="M340" s="294"/>
      <c r="N340" s="295"/>
      <c r="O340" s="294"/>
      <c r="P340" s="100"/>
      <c r="Q340" s="304"/>
      <c r="R340" s="304"/>
      <c r="S340" s="8"/>
      <c r="T340" s="8"/>
      <c r="U340" s="8"/>
      <c r="V340" s="484"/>
      <c r="W340" s="56"/>
      <c r="X340" s="72"/>
      <c r="Y340" s="73" t="s">
        <v>20</v>
      </c>
      <c r="Z340" s="74" t="s">
        <v>21</v>
      </c>
      <c r="AA340" s="92">
        <v>0.85</v>
      </c>
      <c r="AB340" s="482"/>
      <c r="AC340" s="90"/>
      <c r="AD340" s="90"/>
      <c r="AE340" s="91"/>
      <c r="AF340" s="45">
        <f>ROUND(ROUND(ROUND(ROUND(ROUND(G296+K332,0)*P$8,0)*X339,0)*AA340,0)-AC337,0)</f>
        <v>330</v>
      </c>
      <c r="AG340" s="79"/>
    </row>
    <row r="341" ht="16.5" customHeight="1">
      <c r="A341" s="29">
        <v>63.0</v>
      </c>
      <c r="B341" s="30">
        <v>8738.0</v>
      </c>
      <c r="C341" s="32" t="s">
        <v>1884</v>
      </c>
      <c r="D341" s="139"/>
      <c r="E341" s="139"/>
      <c r="F341" s="94"/>
      <c r="G341" s="140"/>
      <c r="H341" s="140"/>
      <c r="I341" s="95"/>
      <c r="J341" s="69"/>
      <c r="K341" s="65"/>
      <c r="L341" s="83"/>
      <c r="M341" s="294"/>
      <c r="N341" s="295"/>
      <c r="O341" s="294"/>
      <c r="P341" s="100"/>
      <c r="Q341" s="304"/>
      <c r="R341" s="304"/>
      <c r="S341" s="8"/>
      <c r="T341" s="8"/>
      <c r="U341" s="8"/>
      <c r="V341" s="305" t="s">
        <v>329</v>
      </c>
      <c r="W341" s="83" t="s">
        <v>21</v>
      </c>
      <c r="X341" s="91">
        <v>0.85</v>
      </c>
      <c r="Y341" s="77"/>
      <c r="Z341" s="77"/>
      <c r="AA341" s="72"/>
      <c r="AB341" s="482"/>
      <c r="AC341" s="90"/>
      <c r="AD341" s="90"/>
      <c r="AE341" s="91"/>
      <c r="AF341" s="45">
        <f>ROUND(ROUND(ROUND(ROUND(G296+K332,0)*P$8,0)*X341,0)-AC337,0)</f>
        <v>474</v>
      </c>
      <c r="AG341" s="79"/>
    </row>
    <row r="342" ht="16.5" customHeight="1">
      <c r="A342" s="29">
        <v>63.0</v>
      </c>
      <c r="B342" s="30">
        <v>8739.0</v>
      </c>
      <c r="C342" s="32" t="s">
        <v>1885</v>
      </c>
      <c r="D342" s="139"/>
      <c r="E342" s="139"/>
      <c r="F342" s="94"/>
      <c r="G342" s="140"/>
      <c r="H342" s="140"/>
      <c r="I342" s="95"/>
      <c r="J342" s="69"/>
      <c r="K342" s="65"/>
      <c r="L342" s="83"/>
      <c r="M342" s="294"/>
      <c r="N342" s="295"/>
      <c r="O342" s="294"/>
      <c r="P342" s="100"/>
      <c r="Q342" s="304"/>
      <c r="R342" s="304"/>
      <c r="S342" s="8"/>
      <c r="T342" s="8"/>
      <c r="U342" s="8"/>
      <c r="V342" s="484"/>
      <c r="W342" s="56"/>
      <c r="X342" s="72"/>
      <c r="Y342" s="73" t="s">
        <v>20</v>
      </c>
      <c r="Z342" s="74" t="s">
        <v>21</v>
      </c>
      <c r="AA342" s="92">
        <v>0.85</v>
      </c>
      <c r="AB342" s="484"/>
      <c r="AC342" s="77"/>
      <c r="AD342" s="77"/>
      <c r="AE342" s="72"/>
      <c r="AF342" s="45">
        <f>ROUND(ROUND(ROUND(ROUND(ROUND(G296+K332,0)*P$8,0)*X341,0)*AA342,0)-AC337,0)</f>
        <v>402</v>
      </c>
      <c r="AG342" s="79"/>
    </row>
    <row r="343" ht="16.5" customHeight="1">
      <c r="A343" s="29">
        <v>63.0</v>
      </c>
      <c r="B343" s="30">
        <v>8220.0</v>
      </c>
      <c r="C343" s="32" t="s">
        <v>1886</v>
      </c>
      <c r="D343" s="139"/>
      <c r="E343" s="139"/>
      <c r="F343" s="307"/>
      <c r="G343" s="98"/>
      <c r="H343" s="8"/>
      <c r="I343" s="54"/>
      <c r="J343" s="69"/>
      <c r="K343" s="14"/>
      <c r="L343" s="99"/>
      <c r="M343" s="294"/>
      <c r="N343" s="295"/>
      <c r="O343" s="294"/>
      <c r="P343" s="100"/>
      <c r="Q343" s="33" t="s">
        <v>23</v>
      </c>
      <c r="R343" s="130" t="s">
        <v>24</v>
      </c>
      <c r="S343" s="7"/>
      <c r="T343" s="7"/>
      <c r="U343" s="39"/>
      <c r="V343" s="299"/>
      <c r="W343" s="41"/>
      <c r="X343" s="42"/>
      <c r="Y343" s="43"/>
      <c r="Z343" s="43"/>
      <c r="AA343" s="43"/>
      <c r="AB343" s="288"/>
      <c r="AC343" s="43"/>
      <c r="AD343" s="43"/>
      <c r="AE343" s="44"/>
      <c r="AF343" s="45">
        <f>ROUND(ROUND(ROUND(G296+K332,0)*P$8,0)*T344,0)</f>
        <v>394</v>
      </c>
      <c r="AG343" s="79"/>
    </row>
    <row r="344" ht="16.5" customHeight="1">
      <c r="A344" s="29">
        <v>63.0</v>
      </c>
      <c r="B344" s="30">
        <v>8740.0</v>
      </c>
      <c r="C344" s="32" t="s">
        <v>1887</v>
      </c>
      <c r="D344" s="139"/>
      <c r="E344" s="139"/>
      <c r="F344" s="307"/>
      <c r="G344" s="98"/>
      <c r="H344" s="8"/>
      <c r="I344" s="54"/>
      <c r="J344" s="69"/>
      <c r="K344" s="83"/>
      <c r="L344" s="97"/>
      <c r="M344" s="294"/>
      <c r="N344" s="295"/>
      <c r="O344" s="294"/>
      <c r="P344" s="100"/>
      <c r="Q344" s="481"/>
      <c r="R344" s="482"/>
      <c r="S344" s="83" t="s">
        <v>21</v>
      </c>
      <c r="T344" s="90">
        <v>0.7</v>
      </c>
      <c r="U344" s="54"/>
      <c r="V344" s="303"/>
      <c r="W344" s="56"/>
      <c r="X344" s="58"/>
      <c r="Y344" s="59" t="s">
        <v>20</v>
      </c>
      <c r="Z344" s="41" t="s">
        <v>21</v>
      </c>
      <c r="AA344" s="60">
        <v>0.85</v>
      </c>
      <c r="AB344" s="288"/>
      <c r="AC344" s="43"/>
      <c r="AD344" s="43"/>
      <c r="AE344" s="44"/>
      <c r="AF344" s="45">
        <f>ROUND(ROUND(ROUND(ROUND(G296+K332,0)*P$8,0)*T344,0)*AA344,0)</f>
        <v>335</v>
      </c>
      <c r="AG344" s="79"/>
    </row>
    <row r="345" ht="16.5" customHeight="1">
      <c r="A345" s="29">
        <v>63.0</v>
      </c>
      <c r="B345" s="30">
        <v>8241.0</v>
      </c>
      <c r="C345" s="32" t="s">
        <v>1888</v>
      </c>
      <c r="D345" s="94"/>
      <c r="E345" s="94"/>
      <c r="F345" s="103"/>
      <c r="G345" s="8"/>
      <c r="H345" s="8"/>
      <c r="I345" s="54"/>
      <c r="J345" s="69"/>
      <c r="K345" s="65"/>
      <c r="L345" s="65"/>
      <c r="M345" s="83"/>
      <c r="N345" s="125"/>
      <c r="O345" s="83"/>
      <c r="P345" s="132"/>
      <c r="Q345" s="481"/>
      <c r="R345" s="482"/>
      <c r="S345" s="83"/>
      <c r="T345" s="90"/>
      <c r="U345" s="91"/>
      <c r="V345" s="305" t="s">
        <v>326</v>
      </c>
      <c r="W345" s="41" t="s">
        <v>21</v>
      </c>
      <c r="X345" s="68">
        <f>$X$297</f>
        <v>0.7</v>
      </c>
      <c r="Y345" s="88"/>
      <c r="Z345" s="88"/>
      <c r="AA345" s="88"/>
      <c r="AB345" s="297"/>
      <c r="AC345" s="88"/>
      <c r="AD345" s="88"/>
      <c r="AE345" s="89"/>
      <c r="AF345" s="45">
        <f>ROUND(ROUND(ROUND(ROUND(G296+K332,0)*P$8,0)*T344,0)*X345,0)</f>
        <v>276</v>
      </c>
      <c r="AG345" s="79"/>
    </row>
    <row r="346" ht="16.5" customHeight="1">
      <c r="A346" s="29">
        <v>63.0</v>
      </c>
      <c r="B346" s="30">
        <v>8741.0</v>
      </c>
      <c r="C346" s="32" t="s">
        <v>1889</v>
      </c>
      <c r="D346" s="94"/>
      <c r="E346" s="94"/>
      <c r="F346" s="103"/>
      <c r="G346" s="8"/>
      <c r="H346" s="8"/>
      <c r="I346" s="54"/>
      <c r="J346" s="69"/>
      <c r="K346" s="65"/>
      <c r="L346" s="65"/>
      <c r="M346" s="83"/>
      <c r="N346" s="125"/>
      <c r="O346" s="83"/>
      <c r="P346" s="132"/>
      <c r="Q346" s="481"/>
      <c r="R346" s="482"/>
      <c r="S346" s="83"/>
      <c r="T346" s="90"/>
      <c r="U346" s="91"/>
      <c r="V346" s="484"/>
      <c r="W346" s="56"/>
      <c r="X346" s="72"/>
      <c r="Y346" s="73" t="s">
        <v>20</v>
      </c>
      <c r="Z346" s="74" t="s">
        <v>21</v>
      </c>
      <c r="AA346" s="75">
        <v>0.85</v>
      </c>
      <c r="AB346" s="288"/>
      <c r="AC346" s="43"/>
      <c r="AD346" s="43"/>
      <c r="AE346" s="44"/>
      <c r="AF346" s="45">
        <f>ROUND(ROUND(ROUND(ROUND(ROUND(G296+K332,0)*P$8,0)*T344,0)*X345,0)*AA346,0)</f>
        <v>235</v>
      </c>
      <c r="AG346" s="79"/>
    </row>
    <row r="347" ht="16.5" customHeight="1">
      <c r="A347" s="29">
        <v>63.0</v>
      </c>
      <c r="B347" s="30">
        <v>8242.0</v>
      </c>
      <c r="C347" s="32" t="s">
        <v>1890</v>
      </c>
      <c r="D347" s="94"/>
      <c r="E347" s="94"/>
      <c r="F347" s="103"/>
      <c r="G347" s="8"/>
      <c r="H347" s="8"/>
      <c r="I347" s="54"/>
      <c r="J347" s="69"/>
      <c r="K347" s="65"/>
      <c r="L347" s="65"/>
      <c r="M347" s="83"/>
      <c r="N347" s="125"/>
      <c r="O347" s="83"/>
      <c r="P347" s="132"/>
      <c r="Q347" s="481"/>
      <c r="R347" s="482"/>
      <c r="S347" s="83"/>
      <c r="T347" s="90"/>
      <c r="U347" s="91"/>
      <c r="V347" s="305" t="s">
        <v>329</v>
      </c>
      <c r="W347" s="41" t="s">
        <v>21</v>
      </c>
      <c r="X347" s="68">
        <f>$X$299</f>
        <v>0.85</v>
      </c>
      <c r="Y347" s="77"/>
      <c r="Z347" s="77"/>
      <c r="AA347" s="77"/>
      <c r="AB347" s="292"/>
      <c r="AC347" s="77"/>
      <c r="AD347" s="77"/>
      <c r="AE347" s="72"/>
      <c r="AF347" s="45">
        <f>ROUND(ROUND(ROUND(ROUND(G296+K332,0)*P$8,0)*T344,0)*X347,0)</f>
        <v>335</v>
      </c>
      <c r="AG347" s="79"/>
    </row>
    <row r="348" ht="16.5" customHeight="1">
      <c r="A348" s="29">
        <v>63.0</v>
      </c>
      <c r="B348" s="30">
        <v>8742.0</v>
      </c>
      <c r="C348" s="32" t="s">
        <v>1891</v>
      </c>
      <c r="D348" s="94"/>
      <c r="E348" s="94"/>
      <c r="F348" s="103"/>
      <c r="G348" s="8"/>
      <c r="H348" s="8"/>
      <c r="I348" s="54"/>
      <c r="J348" s="69"/>
      <c r="K348" s="65"/>
      <c r="L348" s="65"/>
      <c r="M348" s="83"/>
      <c r="N348" s="125"/>
      <c r="O348" s="83"/>
      <c r="P348" s="132"/>
      <c r="Q348" s="481"/>
      <c r="R348" s="309"/>
      <c r="S348" s="83"/>
      <c r="T348" s="90"/>
      <c r="U348" s="91"/>
      <c r="V348" s="484"/>
      <c r="W348" s="56"/>
      <c r="X348" s="72"/>
      <c r="Y348" s="73" t="s">
        <v>20</v>
      </c>
      <c r="Z348" s="74" t="s">
        <v>21</v>
      </c>
      <c r="AA348" s="75">
        <v>0.85</v>
      </c>
      <c r="AB348" s="288"/>
      <c r="AC348" s="43"/>
      <c r="AD348" s="43"/>
      <c r="AE348" s="44"/>
      <c r="AF348" s="45">
        <f>ROUND(ROUND(ROUND(ROUND(ROUND(G296+K332,0)*P$8,0)*T344,0)*X347,0)*AA348,0)</f>
        <v>285</v>
      </c>
      <c r="AG348" s="79"/>
    </row>
    <row r="349" ht="16.5" customHeight="1">
      <c r="A349" s="29">
        <v>63.0</v>
      </c>
      <c r="B349" s="30">
        <v>8743.0</v>
      </c>
      <c r="C349" s="32" t="s">
        <v>1892</v>
      </c>
      <c r="D349" s="94"/>
      <c r="E349" s="94"/>
      <c r="F349" s="103"/>
      <c r="G349" s="8"/>
      <c r="H349" s="8"/>
      <c r="I349" s="54"/>
      <c r="J349" s="69"/>
      <c r="K349" s="65"/>
      <c r="L349" s="65"/>
      <c r="M349" s="83"/>
      <c r="N349" s="125"/>
      <c r="O349" s="83"/>
      <c r="P349" s="132"/>
      <c r="Q349" s="481"/>
      <c r="R349" s="309"/>
      <c r="S349" s="83"/>
      <c r="T349" s="90"/>
      <c r="U349" s="91"/>
      <c r="V349" s="299"/>
      <c r="W349" s="41"/>
      <c r="X349" s="42"/>
      <c r="Y349" s="43"/>
      <c r="Z349" s="43"/>
      <c r="AA349" s="44"/>
      <c r="AB349" s="82" t="s">
        <v>30</v>
      </c>
      <c r="AC349" s="83">
        <v>5.0</v>
      </c>
      <c r="AD349" s="83"/>
      <c r="AE349" s="84" t="s">
        <v>31</v>
      </c>
      <c r="AF349" s="45">
        <f>ROUND(ROUND(ROUND(ROUND(G296+K332,0)*P$8,0)*T344,0)-AC349,0)</f>
        <v>389</v>
      </c>
      <c r="AG349" s="79"/>
    </row>
    <row r="350" ht="16.5" customHeight="1">
      <c r="A350" s="29">
        <v>63.0</v>
      </c>
      <c r="B350" s="30">
        <v>8744.0</v>
      </c>
      <c r="C350" s="32" t="s">
        <v>1893</v>
      </c>
      <c r="D350" s="94"/>
      <c r="E350" s="94"/>
      <c r="F350" s="103"/>
      <c r="G350" s="8"/>
      <c r="H350" s="8"/>
      <c r="I350" s="54"/>
      <c r="J350" s="69"/>
      <c r="K350" s="65"/>
      <c r="L350" s="65"/>
      <c r="M350" s="83"/>
      <c r="N350" s="125"/>
      <c r="O350" s="83"/>
      <c r="P350" s="132"/>
      <c r="Q350" s="481"/>
      <c r="R350" s="309"/>
      <c r="S350" s="83"/>
      <c r="T350" s="90"/>
      <c r="U350" s="91"/>
      <c r="V350" s="303"/>
      <c r="W350" s="56"/>
      <c r="X350" s="58"/>
      <c r="Y350" s="59" t="s">
        <v>20</v>
      </c>
      <c r="Z350" s="41" t="s">
        <v>21</v>
      </c>
      <c r="AA350" s="86">
        <v>0.85</v>
      </c>
      <c r="AB350" s="482"/>
      <c r="AC350" s="83"/>
      <c r="AD350" s="83"/>
      <c r="AE350" s="84"/>
      <c r="AF350" s="45">
        <f>ROUND(ROUND(ROUND(ROUND(ROUND(G296+K332,0)*P$8,0)*T344,0)*AA350,0)-AC349,0)</f>
        <v>330</v>
      </c>
      <c r="AG350" s="79"/>
    </row>
    <row r="351" ht="16.5" customHeight="1">
      <c r="A351" s="29">
        <v>63.0</v>
      </c>
      <c r="B351" s="30">
        <v>8745.0</v>
      </c>
      <c r="C351" s="32" t="s">
        <v>1894</v>
      </c>
      <c r="D351" s="94"/>
      <c r="E351" s="94"/>
      <c r="F351" s="103"/>
      <c r="G351" s="8"/>
      <c r="H351" s="8"/>
      <c r="I351" s="54"/>
      <c r="J351" s="69"/>
      <c r="K351" s="65"/>
      <c r="L351" s="65"/>
      <c r="M351" s="83"/>
      <c r="N351" s="125"/>
      <c r="O351" s="83"/>
      <c r="P351" s="132"/>
      <c r="Q351" s="310"/>
      <c r="R351" s="309"/>
      <c r="S351" s="83"/>
      <c r="T351" s="90"/>
      <c r="U351" s="91"/>
      <c r="V351" s="305" t="s">
        <v>326</v>
      </c>
      <c r="W351" s="83" t="s">
        <v>21</v>
      </c>
      <c r="X351" s="91">
        <f>$X$297</f>
        <v>0.7</v>
      </c>
      <c r="Y351" s="88"/>
      <c r="Z351" s="88"/>
      <c r="AA351" s="89"/>
      <c r="AB351" s="482"/>
      <c r="AC351" s="90"/>
      <c r="AD351" s="90"/>
      <c r="AE351" s="91"/>
      <c r="AF351" s="45">
        <f>ROUND(ROUND(ROUND(ROUND(ROUND(G296+K332,0)*P$8,0)*T344,0)*X351,0)-AC349,0)</f>
        <v>271</v>
      </c>
      <c r="AG351" s="79"/>
    </row>
    <row r="352" ht="16.5" customHeight="1">
      <c r="A352" s="29">
        <v>63.0</v>
      </c>
      <c r="B352" s="30">
        <v>8746.0</v>
      </c>
      <c r="C352" s="32" t="s">
        <v>1895</v>
      </c>
      <c r="D352" s="94"/>
      <c r="E352" s="94"/>
      <c r="F352" s="103"/>
      <c r="G352" s="8"/>
      <c r="H352" s="8"/>
      <c r="I352" s="54"/>
      <c r="J352" s="69"/>
      <c r="K352" s="65"/>
      <c r="L352" s="65"/>
      <c r="M352" s="83"/>
      <c r="N352" s="125"/>
      <c r="O352" s="83"/>
      <c r="P352" s="132"/>
      <c r="Q352" s="310"/>
      <c r="R352" s="309"/>
      <c r="S352" s="83"/>
      <c r="T352" s="90"/>
      <c r="U352" s="91"/>
      <c r="V352" s="484"/>
      <c r="W352" s="56"/>
      <c r="X352" s="72"/>
      <c r="Y352" s="73" t="s">
        <v>20</v>
      </c>
      <c r="Z352" s="74" t="s">
        <v>21</v>
      </c>
      <c r="AA352" s="92">
        <v>0.85</v>
      </c>
      <c r="AB352" s="482"/>
      <c r="AC352" s="90"/>
      <c r="AD352" s="90"/>
      <c r="AE352" s="91"/>
      <c r="AF352" s="45">
        <f>ROUND(ROUND(ROUND(ROUND(ROUND(ROUND(G296+K332,0)*P$8,0)*T344,0)*X351,0)*AA352,0)-AC349,0)</f>
        <v>230</v>
      </c>
      <c r="AG352" s="79"/>
    </row>
    <row r="353" ht="16.5" customHeight="1">
      <c r="A353" s="29">
        <v>63.0</v>
      </c>
      <c r="B353" s="30">
        <v>8747.0</v>
      </c>
      <c r="C353" s="32" t="s">
        <v>1896</v>
      </c>
      <c r="D353" s="94"/>
      <c r="E353" s="94"/>
      <c r="F353" s="103"/>
      <c r="G353" s="8"/>
      <c r="H353" s="8"/>
      <c r="I353" s="54"/>
      <c r="J353" s="69"/>
      <c r="K353" s="65"/>
      <c r="L353" s="65"/>
      <c r="M353" s="83"/>
      <c r="N353" s="125"/>
      <c r="O353" s="83"/>
      <c r="P353" s="132"/>
      <c r="Q353" s="310"/>
      <c r="R353" s="309"/>
      <c r="S353" s="83"/>
      <c r="T353" s="90"/>
      <c r="U353" s="91"/>
      <c r="V353" s="305" t="s">
        <v>329</v>
      </c>
      <c r="W353" s="83" t="s">
        <v>21</v>
      </c>
      <c r="X353" s="91">
        <f>$X$299</f>
        <v>0.85</v>
      </c>
      <c r="Y353" s="77"/>
      <c r="Z353" s="77"/>
      <c r="AA353" s="72"/>
      <c r="AB353" s="482"/>
      <c r="AC353" s="90"/>
      <c r="AD353" s="90"/>
      <c r="AE353" s="91"/>
      <c r="AF353" s="45">
        <f>ROUND(ROUND(ROUND(ROUND(ROUND(G296+K332,0)*P$8,0)*T344,0)*X353,0)-AC349,0)</f>
        <v>330</v>
      </c>
      <c r="AG353" s="79"/>
    </row>
    <row r="354" ht="16.5" customHeight="1">
      <c r="A354" s="29">
        <v>63.0</v>
      </c>
      <c r="B354" s="30">
        <v>8748.0</v>
      </c>
      <c r="C354" s="32" t="s">
        <v>1897</v>
      </c>
      <c r="D354" s="94"/>
      <c r="E354" s="94"/>
      <c r="F354" s="103"/>
      <c r="G354" s="8"/>
      <c r="H354" s="8"/>
      <c r="I354" s="54"/>
      <c r="J354" s="69"/>
      <c r="K354" s="65"/>
      <c r="L354" s="65"/>
      <c r="M354" s="83"/>
      <c r="N354" s="125"/>
      <c r="O354" s="83"/>
      <c r="P354" s="132"/>
      <c r="Q354" s="310"/>
      <c r="R354" s="309"/>
      <c r="S354" s="83"/>
      <c r="T354" s="90"/>
      <c r="U354" s="91"/>
      <c r="V354" s="484"/>
      <c r="W354" s="56"/>
      <c r="X354" s="72"/>
      <c r="Y354" s="73" t="s">
        <v>20</v>
      </c>
      <c r="Z354" s="74" t="s">
        <v>21</v>
      </c>
      <c r="AA354" s="92">
        <v>0.85</v>
      </c>
      <c r="AB354" s="484"/>
      <c r="AC354" s="77"/>
      <c r="AD354" s="77"/>
      <c r="AE354" s="72"/>
      <c r="AF354" s="45">
        <f>ROUND(ROUND(ROUND(ROUND(ROUND(ROUND(G296+K332,0)*P$8,0)*T344,0)*X353,0)*AA354,0)-AC349,0)</f>
        <v>280</v>
      </c>
      <c r="AG354" s="79"/>
    </row>
    <row r="355" ht="16.5" customHeight="1">
      <c r="A355" s="29">
        <v>63.0</v>
      </c>
      <c r="B355" s="30">
        <v>8749.0</v>
      </c>
      <c r="C355" s="32" t="s">
        <v>1898</v>
      </c>
      <c r="D355" s="94"/>
      <c r="E355" s="94"/>
      <c r="F355" s="103"/>
      <c r="G355" s="8"/>
      <c r="H355" s="8"/>
      <c r="I355" s="54"/>
      <c r="J355" s="69"/>
      <c r="K355" s="65"/>
      <c r="L355" s="65"/>
      <c r="M355" s="83"/>
      <c r="N355" s="125"/>
      <c r="O355" s="83"/>
      <c r="P355" s="132"/>
      <c r="Q355" s="310"/>
      <c r="R355" s="130" t="s">
        <v>27</v>
      </c>
      <c r="S355" s="41"/>
      <c r="T355" s="135"/>
      <c r="U355" s="68"/>
      <c r="V355" s="299"/>
      <c r="W355" s="41"/>
      <c r="X355" s="42"/>
      <c r="Y355" s="43"/>
      <c r="Z355" s="43"/>
      <c r="AA355" s="43"/>
      <c r="AB355" s="288"/>
      <c r="AC355" s="43"/>
      <c r="AD355" s="43"/>
      <c r="AE355" s="44"/>
      <c r="AF355" s="45">
        <f>ROUND(ROUND(ROUND(G296+K332,0)*P$8,0)*T356,0)</f>
        <v>282</v>
      </c>
      <c r="AG355" s="79"/>
    </row>
    <row r="356" ht="16.5" customHeight="1">
      <c r="A356" s="29">
        <v>63.0</v>
      </c>
      <c r="B356" s="30">
        <v>8750.0</v>
      </c>
      <c r="C356" s="32" t="s">
        <v>1899</v>
      </c>
      <c r="D356" s="94"/>
      <c r="E356" s="94"/>
      <c r="F356" s="103"/>
      <c r="G356" s="8"/>
      <c r="H356" s="8"/>
      <c r="I356" s="54"/>
      <c r="J356" s="69"/>
      <c r="K356" s="65"/>
      <c r="L356" s="65"/>
      <c r="M356" s="83"/>
      <c r="N356" s="125"/>
      <c r="O356" s="83"/>
      <c r="P356" s="132"/>
      <c r="Q356" s="310"/>
      <c r="R356" s="482"/>
      <c r="S356" s="83" t="s">
        <v>21</v>
      </c>
      <c r="T356" s="90">
        <v>0.5</v>
      </c>
      <c r="U356" s="91"/>
      <c r="V356" s="303"/>
      <c r="W356" s="56"/>
      <c r="X356" s="58"/>
      <c r="Y356" s="59" t="s">
        <v>20</v>
      </c>
      <c r="Z356" s="41" t="s">
        <v>21</v>
      </c>
      <c r="AA356" s="60">
        <v>0.85</v>
      </c>
      <c r="AB356" s="288"/>
      <c r="AC356" s="43"/>
      <c r="AD356" s="43"/>
      <c r="AE356" s="44"/>
      <c r="AF356" s="45">
        <f>ROUND(ROUND(ROUND(ROUND(G296+K332,0)*P$8,0)*T356,0)*AA356,0)</f>
        <v>240</v>
      </c>
      <c r="AG356" s="79"/>
    </row>
    <row r="357" ht="16.5" customHeight="1">
      <c r="A357" s="29">
        <v>63.0</v>
      </c>
      <c r="B357" s="30">
        <v>8751.0</v>
      </c>
      <c r="C357" s="32" t="s">
        <v>1900</v>
      </c>
      <c r="D357" s="94"/>
      <c r="E357" s="94"/>
      <c r="F357" s="103"/>
      <c r="G357" s="8"/>
      <c r="H357" s="8"/>
      <c r="I357" s="54"/>
      <c r="J357" s="69"/>
      <c r="K357" s="65"/>
      <c r="L357" s="65"/>
      <c r="M357" s="83"/>
      <c r="N357" s="125"/>
      <c r="O357" s="83"/>
      <c r="P357" s="132"/>
      <c r="Q357" s="310"/>
      <c r="R357" s="482"/>
      <c r="S357" s="83"/>
      <c r="T357" s="90"/>
      <c r="U357" s="91"/>
      <c r="V357" s="305" t="s">
        <v>326</v>
      </c>
      <c r="W357" s="41" t="s">
        <v>21</v>
      </c>
      <c r="X357" s="68">
        <f>$X$297</f>
        <v>0.7</v>
      </c>
      <c r="Y357" s="88"/>
      <c r="Z357" s="88"/>
      <c r="AA357" s="88"/>
      <c r="AB357" s="297"/>
      <c r="AC357" s="88"/>
      <c r="AD357" s="88"/>
      <c r="AE357" s="89"/>
      <c r="AF357" s="45">
        <f>ROUND(ROUND(ROUND(ROUND(G296+K332,0)*P$8,0)*T356,0)*X357,0)</f>
        <v>197</v>
      </c>
      <c r="AG357" s="79"/>
    </row>
    <row r="358" ht="16.5" customHeight="1">
      <c r="A358" s="29">
        <v>63.0</v>
      </c>
      <c r="B358" s="30">
        <v>8752.0</v>
      </c>
      <c r="C358" s="32" t="s">
        <v>1901</v>
      </c>
      <c r="D358" s="94"/>
      <c r="E358" s="94"/>
      <c r="F358" s="103"/>
      <c r="G358" s="8"/>
      <c r="H358" s="8"/>
      <c r="I358" s="54"/>
      <c r="J358" s="69"/>
      <c r="K358" s="65"/>
      <c r="L358" s="65"/>
      <c r="M358" s="83"/>
      <c r="N358" s="125"/>
      <c r="O358" s="83"/>
      <c r="P358" s="132"/>
      <c r="Q358" s="310"/>
      <c r="R358" s="482"/>
      <c r="S358" s="83"/>
      <c r="T358" s="90"/>
      <c r="U358" s="91"/>
      <c r="V358" s="484"/>
      <c r="W358" s="56"/>
      <c r="X358" s="72"/>
      <c r="Y358" s="73" t="s">
        <v>20</v>
      </c>
      <c r="Z358" s="74" t="s">
        <v>21</v>
      </c>
      <c r="AA358" s="75">
        <v>0.85</v>
      </c>
      <c r="AB358" s="288"/>
      <c r="AC358" s="43"/>
      <c r="AD358" s="43"/>
      <c r="AE358" s="44"/>
      <c r="AF358" s="114">
        <f>ROUND(ROUND(ROUND(ROUND(ROUND(G296+K332,0)*P$8,0)*T356,0)*X357,0)*AA358,0)</f>
        <v>167</v>
      </c>
      <c r="AG358" s="79"/>
    </row>
    <row r="359" ht="16.5" customHeight="1">
      <c r="A359" s="29">
        <v>63.0</v>
      </c>
      <c r="B359" s="30">
        <v>8753.0</v>
      </c>
      <c r="C359" s="32" t="s">
        <v>1902</v>
      </c>
      <c r="D359" s="94"/>
      <c r="E359" s="94"/>
      <c r="F359" s="103"/>
      <c r="G359" s="8"/>
      <c r="H359" s="8"/>
      <c r="I359" s="54"/>
      <c r="J359" s="69"/>
      <c r="K359" s="65"/>
      <c r="L359" s="65"/>
      <c r="M359" s="83"/>
      <c r="N359" s="125"/>
      <c r="O359" s="83"/>
      <c r="P359" s="132"/>
      <c r="Q359" s="310"/>
      <c r="R359" s="482"/>
      <c r="S359" s="83"/>
      <c r="T359" s="90"/>
      <c r="U359" s="91"/>
      <c r="V359" s="305" t="s">
        <v>329</v>
      </c>
      <c r="W359" s="41" t="s">
        <v>21</v>
      </c>
      <c r="X359" s="68">
        <f>$X$299</f>
        <v>0.85</v>
      </c>
      <c r="Y359" s="77"/>
      <c r="Z359" s="77"/>
      <c r="AA359" s="77"/>
      <c r="AB359" s="292"/>
      <c r="AC359" s="77"/>
      <c r="AD359" s="77"/>
      <c r="AE359" s="72"/>
      <c r="AF359" s="45">
        <f>ROUND(ROUND(ROUND(ROUND(G296+K332,0)*P$8,0)*T356,0)*X359,0)</f>
        <v>240</v>
      </c>
      <c r="AG359" s="79"/>
    </row>
    <row r="360" ht="16.5" customHeight="1">
      <c r="A360" s="29">
        <v>63.0</v>
      </c>
      <c r="B360" s="30">
        <v>8754.0</v>
      </c>
      <c r="C360" s="32" t="s">
        <v>1903</v>
      </c>
      <c r="D360" s="94"/>
      <c r="E360" s="94"/>
      <c r="F360" s="103"/>
      <c r="G360" s="8"/>
      <c r="H360" s="8"/>
      <c r="I360" s="54"/>
      <c r="J360" s="69"/>
      <c r="K360" s="65"/>
      <c r="L360" s="65"/>
      <c r="M360" s="83"/>
      <c r="N360" s="125"/>
      <c r="O360" s="83"/>
      <c r="P360" s="132"/>
      <c r="Q360" s="310"/>
      <c r="R360" s="482"/>
      <c r="S360" s="83"/>
      <c r="T360" s="90"/>
      <c r="U360" s="91"/>
      <c r="V360" s="484"/>
      <c r="W360" s="56"/>
      <c r="X360" s="72"/>
      <c r="Y360" s="73" t="s">
        <v>20</v>
      </c>
      <c r="Z360" s="74" t="s">
        <v>21</v>
      </c>
      <c r="AA360" s="75">
        <v>0.85</v>
      </c>
      <c r="AB360" s="288"/>
      <c r="AC360" s="43"/>
      <c r="AD360" s="43"/>
      <c r="AE360" s="44"/>
      <c r="AF360" s="45">
        <f>ROUND(ROUND(ROUND(ROUND(ROUND(G296+K332,0)*P$8,0)*T356,0)*X359,0)*AA360,0)</f>
        <v>204</v>
      </c>
      <c r="AG360" s="79"/>
    </row>
    <row r="361" ht="16.5" customHeight="1">
      <c r="A361" s="29">
        <v>63.0</v>
      </c>
      <c r="B361" s="30">
        <v>8755.0</v>
      </c>
      <c r="C361" s="32" t="s">
        <v>1904</v>
      </c>
      <c r="D361" s="94"/>
      <c r="E361" s="94"/>
      <c r="F361" s="103"/>
      <c r="G361" s="8"/>
      <c r="H361" s="8"/>
      <c r="I361" s="54"/>
      <c r="J361" s="69"/>
      <c r="K361" s="65"/>
      <c r="L361" s="65"/>
      <c r="M361" s="83"/>
      <c r="N361" s="125"/>
      <c r="O361" s="83"/>
      <c r="P361" s="132"/>
      <c r="Q361" s="310"/>
      <c r="R361" s="482"/>
      <c r="S361" s="83"/>
      <c r="T361" s="90"/>
      <c r="U361" s="91"/>
      <c r="V361" s="299"/>
      <c r="W361" s="41"/>
      <c r="X361" s="42"/>
      <c r="Y361" s="43"/>
      <c r="Z361" s="43"/>
      <c r="AA361" s="44"/>
      <c r="AB361" s="82" t="s">
        <v>30</v>
      </c>
      <c r="AC361" s="83">
        <v>5.0</v>
      </c>
      <c r="AD361" s="83"/>
      <c r="AE361" s="84" t="s">
        <v>31</v>
      </c>
      <c r="AF361" s="45">
        <f>ROUND(ROUND(ROUND(ROUND(G296+K332,0)*P$8,0)*T356,0)-AC361,0)</f>
        <v>277</v>
      </c>
      <c r="AG361" s="79"/>
    </row>
    <row r="362" ht="16.5" customHeight="1">
      <c r="A362" s="29">
        <v>63.0</v>
      </c>
      <c r="B362" s="30">
        <v>8756.0</v>
      </c>
      <c r="C362" s="32" t="s">
        <v>1905</v>
      </c>
      <c r="D362" s="94"/>
      <c r="E362" s="94"/>
      <c r="F362" s="103"/>
      <c r="G362" s="8"/>
      <c r="H362" s="8"/>
      <c r="I362" s="54"/>
      <c r="J362" s="69"/>
      <c r="K362" s="65"/>
      <c r="L362" s="65"/>
      <c r="M362" s="83"/>
      <c r="N362" s="125"/>
      <c r="O362" s="83"/>
      <c r="P362" s="132"/>
      <c r="Q362" s="310"/>
      <c r="R362" s="482"/>
      <c r="S362" s="83"/>
      <c r="T362" s="90"/>
      <c r="U362" s="90"/>
      <c r="V362" s="303"/>
      <c r="W362" s="56"/>
      <c r="X362" s="58"/>
      <c r="Y362" s="59" t="s">
        <v>20</v>
      </c>
      <c r="Z362" s="41" t="s">
        <v>21</v>
      </c>
      <c r="AA362" s="86">
        <v>0.85</v>
      </c>
      <c r="AB362" s="482"/>
      <c r="AC362" s="83"/>
      <c r="AD362" s="83"/>
      <c r="AE362" s="84"/>
      <c r="AF362" s="45">
        <f>ROUND(ROUND(ROUND(ROUND(ROUND(G296+K332,0)*P$8,0)*T356,0)*AA362,0)-AC361,0)</f>
        <v>235</v>
      </c>
      <c r="AG362" s="79"/>
    </row>
    <row r="363" ht="16.5" customHeight="1">
      <c r="A363" s="29">
        <v>63.0</v>
      </c>
      <c r="B363" s="30">
        <v>8757.0</v>
      </c>
      <c r="C363" s="32" t="s">
        <v>1906</v>
      </c>
      <c r="D363" s="94"/>
      <c r="E363" s="94"/>
      <c r="F363" s="103"/>
      <c r="G363" s="8"/>
      <c r="H363" s="8"/>
      <c r="I363" s="54"/>
      <c r="J363" s="69"/>
      <c r="K363" s="65"/>
      <c r="L363" s="65"/>
      <c r="M363" s="83"/>
      <c r="N363" s="125"/>
      <c r="O363" s="83"/>
      <c r="P363" s="132"/>
      <c r="Q363" s="310"/>
      <c r="R363" s="482"/>
      <c r="S363" s="83"/>
      <c r="T363" s="90"/>
      <c r="U363" s="90"/>
      <c r="V363" s="305" t="s">
        <v>326</v>
      </c>
      <c r="W363" s="83" t="s">
        <v>21</v>
      </c>
      <c r="X363" s="91">
        <f>$X$297</f>
        <v>0.7</v>
      </c>
      <c r="Y363" s="88"/>
      <c r="Z363" s="88"/>
      <c r="AA363" s="89"/>
      <c r="AB363" s="482"/>
      <c r="AC363" s="90"/>
      <c r="AD363" s="90"/>
      <c r="AE363" s="91"/>
      <c r="AF363" s="45">
        <f>ROUND(ROUND(ROUND(ROUND(ROUND(G296+K332,0)*P$8,0)*T356,0)*X363,0)-AC361,0)</f>
        <v>192</v>
      </c>
      <c r="AG363" s="79"/>
    </row>
    <row r="364" ht="16.5" customHeight="1">
      <c r="A364" s="29">
        <v>63.0</v>
      </c>
      <c r="B364" s="30">
        <v>8758.0</v>
      </c>
      <c r="C364" s="32" t="s">
        <v>1907</v>
      </c>
      <c r="D364" s="94"/>
      <c r="E364" s="94"/>
      <c r="F364" s="103"/>
      <c r="G364" s="8"/>
      <c r="H364" s="8"/>
      <c r="I364" s="54"/>
      <c r="J364" s="69"/>
      <c r="K364" s="65"/>
      <c r="L364" s="65"/>
      <c r="M364" s="83"/>
      <c r="N364" s="125"/>
      <c r="O364" s="83"/>
      <c r="P364" s="132"/>
      <c r="Q364" s="310"/>
      <c r="R364" s="482"/>
      <c r="S364" s="83"/>
      <c r="T364" s="90"/>
      <c r="U364" s="90"/>
      <c r="V364" s="484"/>
      <c r="W364" s="56"/>
      <c r="X364" s="72"/>
      <c r="Y364" s="73" t="s">
        <v>20</v>
      </c>
      <c r="Z364" s="74" t="s">
        <v>21</v>
      </c>
      <c r="AA364" s="92">
        <v>0.85</v>
      </c>
      <c r="AB364" s="482"/>
      <c r="AC364" s="90"/>
      <c r="AD364" s="90"/>
      <c r="AE364" s="91"/>
      <c r="AF364" s="114">
        <f>ROUND(ROUND(ROUND(ROUND(ROUND(ROUND(G296+K332,0)*P$8,0)*T356,0)*X363,0)*AA364,0)-AC361,0)</f>
        <v>162</v>
      </c>
      <c r="AG364" s="79"/>
    </row>
    <row r="365" ht="16.5" customHeight="1">
      <c r="A365" s="29">
        <v>63.0</v>
      </c>
      <c r="B365" s="30">
        <v>8759.0</v>
      </c>
      <c r="C365" s="32" t="s">
        <v>1908</v>
      </c>
      <c r="D365" s="94"/>
      <c r="E365" s="94"/>
      <c r="F365" s="103"/>
      <c r="G365" s="8"/>
      <c r="H365" s="8"/>
      <c r="I365" s="54"/>
      <c r="J365" s="69"/>
      <c r="K365" s="65"/>
      <c r="L365" s="65"/>
      <c r="M365" s="83"/>
      <c r="N365" s="125"/>
      <c r="O365" s="83"/>
      <c r="P365" s="132"/>
      <c r="Q365" s="310"/>
      <c r="R365" s="482"/>
      <c r="S365" s="83"/>
      <c r="T365" s="90"/>
      <c r="U365" s="90"/>
      <c r="V365" s="305" t="s">
        <v>329</v>
      </c>
      <c r="W365" s="83" t="s">
        <v>21</v>
      </c>
      <c r="X365" s="91">
        <f>$X$299</f>
        <v>0.85</v>
      </c>
      <c r="Y365" s="77"/>
      <c r="Z365" s="77"/>
      <c r="AA365" s="72"/>
      <c r="AB365" s="482"/>
      <c r="AC365" s="90"/>
      <c r="AD365" s="90"/>
      <c r="AE365" s="91"/>
      <c r="AF365" s="45">
        <f>ROUND(ROUND(ROUND(ROUND(ROUND(G296+K332,0)*P$8,0)*T356,0)*X365,0)-AC361,0)</f>
        <v>235</v>
      </c>
      <c r="AG365" s="79"/>
    </row>
    <row r="366" ht="16.5" customHeight="1">
      <c r="A366" s="29">
        <v>63.0</v>
      </c>
      <c r="B366" s="30">
        <v>8760.0</v>
      </c>
      <c r="C366" s="32" t="s">
        <v>1909</v>
      </c>
      <c r="D366" s="94"/>
      <c r="E366" s="94"/>
      <c r="F366" s="103"/>
      <c r="G366" s="8"/>
      <c r="H366" s="8"/>
      <c r="I366" s="54"/>
      <c r="J366" s="69"/>
      <c r="K366" s="65"/>
      <c r="L366" s="65"/>
      <c r="M366" s="83"/>
      <c r="N366" s="125"/>
      <c r="O366" s="83"/>
      <c r="P366" s="132"/>
      <c r="Q366" s="312"/>
      <c r="R366" s="484"/>
      <c r="S366" s="83"/>
      <c r="T366" s="90"/>
      <c r="U366" s="90"/>
      <c r="V366" s="484"/>
      <c r="W366" s="56"/>
      <c r="X366" s="72"/>
      <c r="Y366" s="73" t="s">
        <v>20</v>
      </c>
      <c r="Z366" s="74" t="s">
        <v>21</v>
      </c>
      <c r="AA366" s="92">
        <v>0.85</v>
      </c>
      <c r="AB366" s="484"/>
      <c r="AC366" s="77"/>
      <c r="AD366" s="77"/>
      <c r="AE366" s="72"/>
      <c r="AF366" s="45">
        <f>ROUND(ROUND(ROUND(ROUND(ROUND(ROUND(G296+K332,0)*P$8,0)*T356,0)*X365,0)*AA366,0)-AC361,0)</f>
        <v>199</v>
      </c>
      <c r="AG366" s="79"/>
    </row>
    <row r="367" ht="16.5" customHeight="1">
      <c r="A367" s="29">
        <v>63.0</v>
      </c>
      <c r="B367" s="30">
        <v>8221.0</v>
      </c>
      <c r="C367" s="32" t="s">
        <v>1910</v>
      </c>
      <c r="D367" s="94"/>
      <c r="E367" s="94"/>
      <c r="F367" s="102" t="s">
        <v>52</v>
      </c>
      <c r="G367" s="35"/>
      <c r="H367" s="35"/>
      <c r="I367" s="36"/>
      <c r="J367" s="168"/>
      <c r="K367" s="7"/>
      <c r="L367" s="38"/>
      <c r="M367" s="7"/>
      <c r="N367" s="52"/>
      <c r="O367" s="8"/>
      <c r="P367" s="54"/>
      <c r="Q367" s="287"/>
      <c r="R367" s="287"/>
      <c r="S367" s="7"/>
      <c r="T367" s="7"/>
      <c r="U367" s="7"/>
      <c r="V367" s="299"/>
      <c r="W367" s="41"/>
      <c r="X367" s="42"/>
      <c r="Y367" s="43"/>
      <c r="Z367" s="43"/>
      <c r="AA367" s="43"/>
      <c r="AB367" s="288"/>
      <c r="AC367" s="43"/>
      <c r="AD367" s="43"/>
      <c r="AE367" s="44"/>
      <c r="AF367" s="45">
        <f>ROUND(G368*P$8,0)</f>
        <v>372</v>
      </c>
      <c r="AG367" s="79"/>
    </row>
    <row r="368" ht="16.5" customHeight="1">
      <c r="A368" s="29">
        <v>63.0</v>
      </c>
      <c r="B368" s="30">
        <v>8771.0</v>
      </c>
      <c r="C368" s="32" t="s">
        <v>1911</v>
      </c>
      <c r="D368" s="94"/>
      <c r="E368" s="94"/>
      <c r="F368" s="482"/>
      <c r="G368" s="50">
        <f>'30放課後等デイ(基本１)'!G368</f>
        <v>532</v>
      </c>
      <c r="H368" s="8" t="s">
        <v>9</v>
      </c>
      <c r="I368" s="51"/>
      <c r="J368" s="94"/>
      <c r="K368" s="8"/>
      <c r="L368" s="53"/>
      <c r="M368" s="8"/>
      <c r="N368" s="52"/>
      <c r="O368" s="8"/>
      <c r="P368" s="54"/>
      <c r="Q368" s="302"/>
      <c r="R368" s="302"/>
      <c r="S368" s="8"/>
      <c r="T368" s="8"/>
      <c r="U368" s="8"/>
      <c r="V368" s="303"/>
      <c r="W368" s="56"/>
      <c r="X368" s="58"/>
      <c r="Y368" s="59" t="s">
        <v>20</v>
      </c>
      <c r="Z368" s="41" t="s">
        <v>21</v>
      </c>
      <c r="AA368" s="60">
        <v>0.85</v>
      </c>
      <c r="AB368" s="288"/>
      <c r="AC368" s="43"/>
      <c r="AD368" s="43"/>
      <c r="AE368" s="44"/>
      <c r="AF368" s="45">
        <f>ROUND(ROUND(G368*P$8,0)*AA368,0)</f>
        <v>316</v>
      </c>
      <c r="AG368" s="79"/>
    </row>
    <row r="369" ht="16.5" customHeight="1">
      <c r="A369" s="29">
        <v>63.0</v>
      </c>
      <c r="B369" s="30">
        <v>8222.0</v>
      </c>
      <c r="C369" s="32" t="s">
        <v>1912</v>
      </c>
      <c r="D369" s="94"/>
      <c r="E369" s="94"/>
      <c r="F369" s="482"/>
      <c r="G369" s="63"/>
      <c r="H369" s="63"/>
      <c r="I369" s="51"/>
      <c r="J369" s="94"/>
      <c r="K369" s="8"/>
      <c r="L369" s="53"/>
      <c r="M369" s="14"/>
      <c r="N369" s="127"/>
      <c r="O369" s="14"/>
      <c r="P369" s="144"/>
      <c r="Q369" s="304"/>
      <c r="R369" s="304"/>
      <c r="S369" s="8"/>
      <c r="T369" s="8"/>
      <c r="U369" s="8"/>
      <c r="V369" s="305" t="s">
        <v>326</v>
      </c>
      <c r="W369" s="41" t="s">
        <v>21</v>
      </c>
      <c r="X369" s="68">
        <f>$X$297</f>
        <v>0.7</v>
      </c>
      <c r="Y369" s="88"/>
      <c r="Z369" s="88"/>
      <c r="AA369" s="88"/>
      <c r="AB369" s="297"/>
      <c r="AC369" s="88"/>
      <c r="AD369" s="88"/>
      <c r="AE369" s="89"/>
      <c r="AF369" s="45">
        <f>ROUND(ROUND(G368*P$8,0)*X369,0)</f>
        <v>260</v>
      </c>
      <c r="AG369" s="79"/>
    </row>
    <row r="370" ht="16.5" customHeight="1">
      <c r="A370" s="29">
        <v>63.0</v>
      </c>
      <c r="B370" s="30">
        <v>8772.0</v>
      </c>
      <c r="C370" s="32" t="s">
        <v>1913</v>
      </c>
      <c r="D370" s="94"/>
      <c r="E370" s="94"/>
      <c r="F370" s="482"/>
      <c r="G370" s="63"/>
      <c r="H370" s="63"/>
      <c r="I370" s="51"/>
      <c r="J370" s="94"/>
      <c r="K370" s="8"/>
      <c r="L370" s="53"/>
      <c r="M370" s="14"/>
      <c r="N370" s="127"/>
      <c r="O370" s="14"/>
      <c r="P370" s="144"/>
      <c r="Q370" s="304"/>
      <c r="R370" s="304"/>
      <c r="S370" s="8"/>
      <c r="T370" s="8"/>
      <c r="U370" s="8"/>
      <c r="V370" s="484"/>
      <c r="W370" s="56"/>
      <c r="X370" s="72"/>
      <c r="Y370" s="73" t="s">
        <v>20</v>
      </c>
      <c r="Z370" s="74" t="s">
        <v>21</v>
      </c>
      <c r="AA370" s="75">
        <v>0.85</v>
      </c>
      <c r="AB370" s="288"/>
      <c r="AC370" s="43"/>
      <c r="AD370" s="43"/>
      <c r="AE370" s="44"/>
      <c r="AF370" s="45">
        <f>ROUND(ROUND(ROUND(G368*P$8,0)*X369,0)*AA370,0)</f>
        <v>221</v>
      </c>
      <c r="AG370" s="79"/>
    </row>
    <row r="371" ht="16.5" customHeight="1">
      <c r="A371" s="29">
        <v>63.0</v>
      </c>
      <c r="B371" s="30">
        <v>8225.0</v>
      </c>
      <c r="C371" s="32" t="s">
        <v>1914</v>
      </c>
      <c r="D371" s="94"/>
      <c r="E371" s="94"/>
      <c r="F371" s="482"/>
      <c r="G371" s="63"/>
      <c r="H371" s="63"/>
      <c r="I371" s="51"/>
      <c r="J371" s="94"/>
      <c r="K371" s="8"/>
      <c r="L371" s="53"/>
      <c r="M371" s="14"/>
      <c r="N371" s="127"/>
      <c r="O371" s="14"/>
      <c r="P371" s="144"/>
      <c r="Q371" s="304"/>
      <c r="R371" s="304"/>
      <c r="S371" s="8"/>
      <c r="T371" s="8"/>
      <c r="U371" s="8"/>
      <c r="V371" s="305" t="s">
        <v>329</v>
      </c>
      <c r="W371" s="41" t="s">
        <v>21</v>
      </c>
      <c r="X371" s="68">
        <f>$X$299</f>
        <v>0.85</v>
      </c>
      <c r="Y371" s="77"/>
      <c r="Z371" s="77"/>
      <c r="AA371" s="77"/>
      <c r="AB371" s="292"/>
      <c r="AC371" s="77"/>
      <c r="AD371" s="77"/>
      <c r="AE371" s="72"/>
      <c r="AF371" s="45">
        <f>ROUND(ROUND(G368*P$8,0)*X371,0)</f>
        <v>316</v>
      </c>
      <c r="AG371" s="79"/>
    </row>
    <row r="372" ht="16.5" customHeight="1">
      <c r="A372" s="29">
        <v>63.0</v>
      </c>
      <c r="B372" s="30">
        <v>8773.0</v>
      </c>
      <c r="C372" s="32" t="s">
        <v>1915</v>
      </c>
      <c r="D372" s="94"/>
      <c r="E372" s="94"/>
      <c r="F372" s="76"/>
      <c r="G372" s="63"/>
      <c r="H372" s="63"/>
      <c r="I372" s="51"/>
      <c r="J372" s="94"/>
      <c r="K372" s="8"/>
      <c r="L372" s="53"/>
      <c r="M372" s="14"/>
      <c r="N372" s="127"/>
      <c r="O372" s="14"/>
      <c r="P372" s="144"/>
      <c r="Q372" s="304"/>
      <c r="R372" s="304"/>
      <c r="S372" s="8"/>
      <c r="T372" s="8"/>
      <c r="U372" s="8"/>
      <c r="V372" s="484"/>
      <c r="W372" s="56"/>
      <c r="X372" s="72"/>
      <c r="Y372" s="73" t="s">
        <v>20</v>
      </c>
      <c r="Z372" s="74" t="s">
        <v>21</v>
      </c>
      <c r="AA372" s="75">
        <v>0.85</v>
      </c>
      <c r="AB372" s="288"/>
      <c r="AC372" s="43"/>
      <c r="AD372" s="43"/>
      <c r="AE372" s="44"/>
      <c r="AF372" s="45">
        <f>ROUND(ROUND(ROUND(G368*P$8,0)*X371,0)*AA372,0)</f>
        <v>269</v>
      </c>
      <c r="AG372" s="79"/>
    </row>
    <row r="373" ht="16.5" customHeight="1">
      <c r="A373" s="29">
        <v>63.0</v>
      </c>
      <c r="B373" s="30">
        <v>8774.0</v>
      </c>
      <c r="C373" s="32" t="s">
        <v>1916</v>
      </c>
      <c r="D373" s="94"/>
      <c r="E373" s="94"/>
      <c r="F373" s="76"/>
      <c r="G373" s="63"/>
      <c r="H373" s="63"/>
      <c r="I373" s="51"/>
      <c r="J373" s="94"/>
      <c r="K373" s="8"/>
      <c r="L373" s="53"/>
      <c r="M373" s="14"/>
      <c r="N373" s="127"/>
      <c r="O373" s="14"/>
      <c r="P373" s="144"/>
      <c r="Q373" s="304"/>
      <c r="R373" s="304"/>
      <c r="S373" s="8"/>
      <c r="T373" s="8"/>
      <c r="U373" s="8"/>
      <c r="V373" s="299"/>
      <c r="W373" s="41"/>
      <c r="X373" s="42"/>
      <c r="Y373" s="43"/>
      <c r="Z373" s="43"/>
      <c r="AA373" s="44"/>
      <c r="AB373" s="82" t="s">
        <v>30</v>
      </c>
      <c r="AC373" s="83">
        <v>5.0</v>
      </c>
      <c r="AD373" s="83"/>
      <c r="AE373" s="84" t="s">
        <v>31</v>
      </c>
      <c r="AF373" s="45">
        <f>ROUND(ROUND(G368*P$8,0)-AC373,0)</f>
        <v>367</v>
      </c>
      <c r="AG373" s="79"/>
    </row>
    <row r="374" ht="16.5" customHeight="1">
      <c r="A374" s="29">
        <v>63.0</v>
      </c>
      <c r="B374" s="30">
        <v>8775.0</v>
      </c>
      <c r="C374" s="32" t="s">
        <v>1917</v>
      </c>
      <c r="D374" s="94"/>
      <c r="E374" s="94"/>
      <c r="F374" s="76"/>
      <c r="G374" s="63"/>
      <c r="H374" s="63"/>
      <c r="I374" s="51"/>
      <c r="J374" s="94"/>
      <c r="K374" s="8"/>
      <c r="L374" s="53"/>
      <c r="M374" s="14"/>
      <c r="N374" s="127"/>
      <c r="O374" s="14"/>
      <c r="P374" s="144"/>
      <c r="Q374" s="304"/>
      <c r="R374" s="304"/>
      <c r="S374" s="8"/>
      <c r="T374" s="8"/>
      <c r="U374" s="8"/>
      <c r="V374" s="303"/>
      <c r="W374" s="56"/>
      <c r="X374" s="58"/>
      <c r="Y374" s="59" t="s">
        <v>20</v>
      </c>
      <c r="Z374" s="41" t="s">
        <v>21</v>
      </c>
      <c r="AA374" s="86">
        <v>0.85</v>
      </c>
      <c r="AB374" s="482"/>
      <c r="AC374" s="83"/>
      <c r="AD374" s="83"/>
      <c r="AE374" s="84"/>
      <c r="AF374" s="45">
        <f>ROUND(ROUND(ROUND(G368*P$8,0)*AA374,0)-AC373,0)</f>
        <v>311</v>
      </c>
      <c r="AG374" s="79"/>
    </row>
    <row r="375" ht="16.5" customHeight="1">
      <c r="A375" s="29">
        <v>63.0</v>
      </c>
      <c r="B375" s="30">
        <v>8776.0</v>
      </c>
      <c r="C375" s="32" t="s">
        <v>1918</v>
      </c>
      <c r="D375" s="94"/>
      <c r="E375" s="94"/>
      <c r="F375" s="76"/>
      <c r="G375" s="63"/>
      <c r="H375" s="63"/>
      <c r="I375" s="51"/>
      <c r="J375" s="94"/>
      <c r="K375" s="8"/>
      <c r="L375" s="53"/>
      <c r="M375" s="14"/>
      <c r="N375" s="127"/>
      <c r="O375" s="14"/>
      <c r="P375" s="144"/>
      <c r="Q375" s="304"/>
      <c r="R375" s="304"/>
      <c r="S375" s="8"/>
      <c r="T375" s="8"/>
      <c r="U375" s="8"/>
      <c r="V375" s="305" t="s">
        <v>326</v>
      </c>
      <c r="W375" s="83" t="s">
        <v>21</v>
      </c>
      <c r="X375" s="91">
        <v>0.7</v>
      </c>
      <c r="Y375" s="88"/>
      <c r="Z375" s="88"/>
      <c r="AA375" s="89"/>
      <c r="AB375" s="482"/>
      <c r="AC375" s="90"/>
      <c r="AD375" s="90"/>
      <c r="AE375" s="91"/>
      <c r="AF375" s="45">
        <f>ROUND(ROUND(ROUND(G368*P$8,0)*X375,0)-AC373,0)</f>
        <v>255</v>
      </c>
      <c r="AG375" s="79"/>
    </row>
    <row r="376" ht="16.5" customHeight="1">
      <c r="A376" s="29">
        <v>63.0</v>
      </c>
      <c r="B376" s="30">
        <v>8777.0</v>
      </c>
      <c r="C376" s="32" t="s">
        <v>1919</v>
      </c>
      <c r="D376" s="94"/>
      <c r="E376" s="94"/>
      <c r="F376" s="76"/>
      <c r="G376" s="63"/>
      <c r="H376" s="63"/>
      <c r="I376" s="51"/>
      <c r="J376" s="94"/>
      <c r="K376" s="8"/>
      <c r="L376" s="53"/>
      <c r="M376" s="14"/>
      <c r="N376" s="127"/>
      <c r="O376" s="14"/>
      <c r="P376" s="144"/>
      <c r="Q376" s="304"/>
      <c r="R376" s="304"/>
      <c r="S376" s="8"/>
      <c r="T376" s="8"/>
      <c r="U376" s="8"/>
      <c r="V376" s="484"/>
      <c r="W376" s="56"/>
      <c r="X376" s="72"/>
      <c r="Y376" s="73" t="s">
        <v>20</v>
      </c>
      <c r="Z376" s="74" t="s">
        <v>21</v>
      </c>
      <c r="AA376" s="92">
        <v>0.85</v>
      </c>
      <c r="AB376" s="313"/>
      <c r="AC376" s="90"/>
      <c r="AD376" s="90"/>
      <c r="AE376" s="91"/>
      <c r="AF376" s="45">
        <f>ROUND(ROUND(ROUND(ROUND(G368*P$8,0)*X375,0)*AA376,0)-AC373,0)</f>
        <v>216</v>
      </c>
      <c r="AG376" s="79"/>
    </row>
    <row r="377" ht="16.5" customHeight="1">
      <c r="A377" s="29">
        <v>63.0</v>
      </c>
      <c r="B377" s="30">
        <v>8778.0</v>
      </c>
      <c r="C377" s="32" t="s">
        <v>1920</v>
      </c>
      <c r="D377" s="94"/>
      <c r="E377" s="94"/>
      <c r="F377" s="76"/>
      <c r="G377" s="63"/>
      <c r="H377" s="63"/>
      <c r="I377" s="51"/>
      <c r="J377" s="94"/>
      <c r="K377" s="8"/>
      <c r="L377" s="53"/>
      <c r="M377" s="14"/>
      <c r="N377" s="127"/>
      <c r="O377" s="14"/>
      <c r="P377" s="144"/>
      <c r="Q377" s="304"/>
      <c r="R377" s="304"/>
      <c r="S377" s="8"/>
      <c r="T377" s="8"/>
      <c r="U377" s="8"/>
      <c r="V377" s="305" t="s">
        <v>329</v>
      </c>
      <c r="W377" s="83" t="s">
        <v>21</v>
      </c>
      <c r="X377" s="91">
        <v>0.85</v>
      </c>
      <c r="Y377" s="77"/>
      <c r="Z377" s="77"/>
      <c r="AA377" s="72"/>
      <c r="AB377" s="314"/>
      <c r="AC377" s="90"/>
      <c r="AD377" s="90"/>
      <c r="AE377" s="91"/>
      <c r="AF377" s="45">
        <f>ROUND(ROUND(ROUND(G368*P$8,0)*X377,0)-AC373,0)</f>
        <v>311</v>
      </c>
      <c r="AG377" s="79"/>
    </row>
    <row r="378" ht="16.5" customHeight="1">
      <c r="A378" s="29">
        <v>63.0</v>
      </c>
      <c r="B378" s="30">
        <v>8779.0</v>
      </c>
      <c r="C378" s="32" t="s">
        <v>1921</v>
      </c>
      <c r="D378" s="94"/>
      <c r="E378" s="94"/>
      <c r="F378" s="76"/>
      <c r="G378" s="63"/>
      <c r="H378" s="63"/>
      <c r="I378" s="51"/>
      <c r="J378" s="94"/>
      <c r="K378" s="8"/>
      <c r="L378" s="53"/>
      <c r="M378" s="14"/>
      <c r="N378" s="127"/>
      <c r="O378" s="14"/>
      <c r="P378" s="144"/>
      <c r="Q378" s="304"/>
      <c r="R378" s="304"/>
      <c r="S378" s="8"/>
      <c r="T378" s="8"/>
      <c r="U378" s="8"/>
      <c r="V378" s="484"/>
      <c r="W378" s="56"/>
      <c r="X378" s="72"/>
      <c r="Y378" s="73" t="s">
        <v>20</v>
      </c>
      <c r="Z378" s="74" t="s">
        <v>21</v>
      </c>
      <c r="AA378" s="92">
        <v>0.85</v>
      </c>
      <c r="AB378" s="292"/>
      <c r="AC378" s="77"/>
      <c r="AD378" s="77"/>
      <c r="AE378" s="72"/>
      <c r="AF378" s="45">
        <f>ROUND(ROUND(ROUND(ROUND(G368*P$8,0)*X377,0)*AA378,0)-AC373,0)</f>
        <v>264</v>
      </c>
      <c r="AG378" s="79"/>
    </row>
    <row r="379" ht="16.5" customHeight="1">
      <c r="A379" s="29">
        <v>63.0</v>
      </c>
      <c r="B379" s="30">
        <v>8223.0</v>
      </c>
      <c r="C379" s="32" t="s">
        <v>1922</v>
      </c>
      <c r="D379" s="94"/>
      <c r="E379" s="94"/>
      <c r="F379" s="307"/>
      <c r="G379" s="8"/>
      <c r="H379" s="8"/>
      <c r="I379" s="54"/>
      <c r="J379" s="94"/>
      <c r="K379" s="65"/>
      <c r="L379" s="65"/>
      <c r="M379" s="8"/>
      <c r="N379" s="52"/>
      <c r="O379" s="8"/>
      <c r="P379" s="54"/>
      <c r="Q379" s="33" t="s">
        <v>23</v>
      </c>
      <c r="R379" s="130" t="s">
        <v>24</v>
      </c>
      <c r="S379" s="7"/>
      <c r="T379" s="7"/>
      <c r="U379" s="39"/>
      <c r="V379" s="299"/>
      <c r="W379" s="41"/>
      <c r="X379" s="42"/>
      <c r="Y379" s="43"/>
      <c r="Z379" s="43"/>
      <c r="AA379" s="43"/>
      <c r="AB379" s="288"/>
      <c r="AC379" s="43"/>
      <c r="AD379" s="43"/>
      <c r="AE379" s="44"/>
      <c r="AF379" s="45">
        <f>ROUND(ROUND(G368*P$8,0)*T380,0)</f>
        <v>260</v>
      </c>
      <c r="AG379" s="79"/>
    </row>
    <row r="380" ht="16.5" customHeight="1">
      <c r="A380" s="29">
        <v>63.0</v>
      </c>
      <c r="B380" s="30">
        <v>8780.0</v>
      </c>
      <c r="C380" s="32" t="s">
        <v>1923</v>
      </c>
      <c r="D380" s="94"/>
      <c r="E380" s="94"/>
      <c r="F380" s="307"/>
      <c r="G380" s="63"/>
      <c r="H380" s="8"/>
      <c r="I380" s="54"/>
      <c r="J380" s="94"/>
      <c r="K380" s="65"/>
      <c r="L380" s="65"/>
      <c r="M380" s="8"/>
      <c r="N380" s="52"/>
      <c r="O380" s="8"/>
      <c r="P380" s="54"/>
      <c r="Q380" s="481"/>
      <c r="R380" s="482"/>
      <c r="S380" s="83" t="s">
        <v>21</v>
      </c>
      <c r="T380" s="90">
        <v>0.7</v>
      </c>
      <c r="U380" s="54"/>
      <c r="V380" s="303"/>
      <c r="W380" s="56"/>
      <c r="X380" s="58"/>
      <c r="Y380" s="59" t="s">
        <v>20</v>
      </c>
      <c r="Z380" s="41" t="s">
        <v>21</v>
      </c>
      <c r="AA380" s="60">
        <v>0.85</v>
      </c>
      <c r="AB380" s="288"/>
      <c r="AC380" s="43"/>
      <c r="AD380" s="43"/>
      <c r="AE380" s="44"/>
      <c r="AF380" s="45">
        <f>ROUND(ROUND(ROUND(G368*P$8,0)*T380,0)*AA380,0)</f>
        <v>221</v>
      </c>
      <c r="AG380" s="79"/>
    </row>
    <row r="381" ht="16.5" customHeight="1">
      <c r="A381" s="29">
        <v>63.0</v>
      </c>
      <c r="B381" s="30">
        <v>8224.0</v>
      </c>
      <c r="C381" s="32" t="s">
        <v>1924</v>
      </c>
      <c r="D381" s="94"/>
      <c r="E381" s="94"/>
      <c r="F381" s="103"/>
      <c r="G381" s="8"/>
      <c r="H381" s="8"/>
      <c r="I381" s="54"/>
      <c r="J381" s="69"/>
      <c r="K381" s="65"/>
      <c r="L381" s="65"/>
      <c r="M381" s="83"/>
      <c r="N381" s="125"/>
      <c r="O381" s="83"/>
      <c r="P381" s="132"/>
      <c r="Q381" s="481"/>
      <c r="R381" s="482"/>
      <c r="S381" s="83"/>
      <c r="T381" s="90"/>
      <c r="U381" s="91"/>
      <c r="V381" s="305" t="s">
        <v>326</v>
      </c>
      <c r="W381" s="41" t="s">
        <v>21</v>
      </c>
      <c r="X381" s="68">
        <f>$X$297</f>
        <v>0.7</v>
      </c>
      <c r="Y381" s="88"/>
      <c r="Z381" s="88"/>
      <c r="AA381" s="88"/>
      <c r="AB381" s="297"/>
      <c r="AC381" s="88"/>
      <c r="AD381" s="88"/>
      <c r="AE381" s="89"/>
      <c r="AF381" s="45">
        <f>ROUND(ROUND(ROUND(G368*P$8,0)*T380,0)*X381,0)</f>
        <v>182</v>
      </c>
      <c r="AG381" s="79"/>
    </row>
    <row r="382" ht="16.5" customHeight="1">
      <c r="A382" s="29">
        <v>63.0</v>
      </c>
      <c r="B382" s="30">
        <v>8781.0</v>
      </c>
      <c r="C382" s="32" t="s">
        <v>1925</v>
      </c>
      <c r="D382" s="94"/>
      <c r="E382" s="94"/>
      <c r="F382" s="103"/>
      <c r="G382" s="8"/>
      <c r="H382" s="8"/>
      <c r="I382" s="54"/>
      <c r="J382" s="69"/>
      <c r="K382" s="65"/>
      <c r="L382" s="65"/>
      <c r="M382" s="83"/>
      <c r="N382" s="125"/>
      <c r="O382" s="83"/>
      <c r="P382" s="132"/>
      <c r="Q382" s="481"/>
      <c r="R382" s="309"/>
      <c r="S382" s="83"/>
      <c r="T382" s="90"/>
      <c r="U382" s="91"/>
      <c r="V382" s="484"/>
      <c r="W382" s="56"/>
      <c r="X382" s="72"/>
      <c r="Y382" s="73" t="s">
        <v>20</v>
      </c>
      <c r="Z382" s="74" t="s">
        <v>21</v>
      </c>
      <c r="AA382" s="75">
        <v>0.85</v>
      </c>
      <c r="AB382" s="288"/>
      <c r="AC382" s="43"/>
      <c r="AD382" s="43"/>
      <c r="AE382" s="44"/>
      <c r="AF382" s="45">
        <f>ROUND(ROUND(ROUND(ROUND(G368*P$8,0)*T380,0)*X381,0)*AA382,0)</f>
        <v>155</v>
      </c>
      <c r="AG382" s="79"/>
    </row>
    <row r="383" ht="16.5" customHeight="1">
      <c r="A383" s="29">
        <v>63.0</v>
      </c>
      <c r="B383" s="30">
        <v>8226.0</v>
      </c>
      <c r="C383" s="32" t="s">
        <v>1926</v>
      </c>
      <c r="D383" s="94"/>
      <c r="E383" s="94"/>
      <c r="F383" s="103"/>
      <c r="G383" s="8"/>
      <c r="H383" s="8"/>
      <c r="I383" s="54"/>
      <c r="J383" s="69"/>
      <c r="K383" s="65"/>
      <c r="L383" s="65"/>
      <c r="M383" s="83"/>
      <c r="N383" s="125"/>
      <c r="O383" s="83"/>
      <c r="P383" s="132"/>
      <c r="Q383" s="308"/>
      <c r="R383" s="309"/>
      <c r="S383" s="83"/>
      <c r="T383" s="90"/>
      <c r="U383" s="91"/>
      <c r="V383" s="305" t="s">
        <v>329</v>
      </c>
      <c r="W383" s="41" t="s">
        <v>21</v>
      </c>
      <c r="X383" s="68">
        <f>$X$299</f>
        <v>0.85</v>
      </c>
      <c r="Y383" s="77"/>
      <c r="Z383" s="77"/>
      <c r="AA383" s="77"/>
      <c r="AB383" s="292"/>
      <c r="AC383" s="77"/>
      <c r="AD383" s="77"/>
      <c r="AE383" s="72"/>
      <c r="AF383" s="45">
        <f>ROUND(ROUND(ROUND(G368*P$8,0)*T380,0)*X383,0)</f>
        <v>221</v>
      </c>
      <c r="AG383" s="79"/>
    </row>
    <row r="384" ht="16.5" customHeight="1">
      <c r="A384" s="29">
        <v>63.0</v>
      </c>
      <c r="B384" s="30">
        <v>8782.0</v>
      </c>
      <c r="C384" s="32" t="s">
        <v>1927</v>
      </c>
      <c r="D384" s="94"/>
      <c r="E384" s="94"/>
      <c r="F384" s="103"/>
      <c r="G384" s="8"/>
      <c r="H384" s="8"/>
      <c r="I384" s="54"/>
      <c r="J384" s="69"/>
      <c r="K384" s="65"/>
      <c r="L384" s="65"/>
      <c r="M384" s="83"/>
      <c r="N384" s="125"/>
      <c r="O384" s="83"/>
      <c r="P384" s="132"/>
      <c r="Q384" s="308"/>
      <c r="R384" s="309"/>
      <c r="S384" s="83"/>
      <c r="T384" s="90"/>
      <c r="U384" s="91"/>
      <c r="V384" s="484"/>
      <c r="W384" s="56"/>
      <c r="X384" s="72"/>
      <c r="Y384" s="73" t="s">
        <v>20</v>
      </c>
      <c r="Z384" s="74" t="s">
        <v>21</v>
      </c>
      <c r="AA384" s="75">
        <v>0.85</v>
      </c>
      <c r="AB384" s="288"/>
      <c r="AC384" s="43"/>
      <c r="AD384" s="43"/>
      <c r="AE384" s="44"/>
      <c r="AF384" s="45">
        <f>ROUND(ROUND(ROUND(ROUND(G368*P$8,0)*T380,0)*X383,0)*AA384,0)</f>
        <v>188</v>
      </c>
      <c r="AG384" s="79"/>
    </row>
    <row r="385" ht="16.5" customHeight="1">
      <c r="A385" s="29">
        <v>63.0</v>
      </c>
      <c r="B385" s="30">
        <v>8783.0</v>
      </c>
      <c r="C385" s="32" t="s">
        <v>1928</v>
      </c>
      <c r="D385" s="94"/>
      <c r="E385" s="94"/>
      <c r="F385" s="103"/>
      <c r="G385" s="8"/>
      <c r="H385" s="8"/>
      <c r="I385" s="54"/>
      <c r="J385" s="69"/>
      <c r="K385" s="65"/>
      <c r="L385" s="65"/>
      <c r="M385" s="83"/>
      <c r="N385" s="125"/>
      <c r="O385" s="83"/>
      <c r="P385" s="132"/>
      <c r="Q385" s="308"/>
      <c r="R385" s="309"/>
      <c r="S385" s="83"/>
      <c r="T385" s="90"/>
      <c r="U385" s="91"/>
      <c r="V385" s="299"/>
      <c r="W385" s="41"/>
      <c r="X385" s="42"/>
      <c r="Y385" s="43"/>
      <c r="Z385" s="43"/>
      <c r="AA385" s="44"/>
      <c r="AB385" s="82" t="s">
        <v>30</v>
      </c>
      <c r="AC385" s="83">
        <v>5.0</v>
      </c>
      <c r="AD385" s="83"/>
      <c r="AE385" s="84" t="s">
        <v>31</v>
      </c>
      <c r="AF385" s="45">
        <f>ROUND(ROUND(ROUND(G368*P$8,0)*T380,0)-AC385,0)</f>
        <v>255</v>
      </c>
      <c r="AG385" s="79"/>
    </row>
    <row r="386" ht="16.5" customHeight="1">
      <c r="A386" s="29">
        <v>63.0</v>
      </c>
      <c r="B386" s="30">
        <v>8784.0</v>
      </c>
      <c r="C386" s="32" t="s">
        <v>1929</v>
      </c>
      <c r="D386" s="94"/>
      <c r="E386" s="94"/>
      <c r="F386" s="103"/>
      <c r="G386" s="8"/>
      <c r="H386" s="8"/>
      <c r="I386" s="54"/>
      <c r="J386" s="69"/>
      <c r="K386" s="65"/>
      <c r="L386" s="65"/>
      <c r="M386" s="83"/>
      <c r="N386" s="125"/>
      <c r="O386" s="83"/>
      <c r="P386" s="132"/>
      <c r="Q386" s="310"/>
      <c r="R386" s="309"/>
      <c r="S386" s="83"/>
      <c r="T386" s="90"/>
      <c r="U386" s="91"/>
      <c r="V386" s="303"/>
      <c r="W386" s="56"/>
      <c r="X386" s="58"/>
      <c r="Y386" s="59" t="s">
        <v>20</v>
      </c>
      <c r="Z386" s="41" t="s">
        <v>21</v>
      </c>
      <c r="AA386" s="86">
        <v>0.85</v>
      </c>
      <c r="AB386" s="482"/>
      <c r="AC386" s="83"/>
      <c r="AD386" s="83"/>
      <c r="AE386" s="84"/>
      <c r="AF386" s="45">
        <f>ROUND(ROUND(ROUND(ROUND(G368*P$8,0)*T380,0)*AA386,0)-AC385,0)</f>
        <v>216</v>
      </c>
      <c r="AG386" s="79"/>
    </row>
    <row r="387" ht="16.5" customHeight="1">
      <c r="A387" s="29">
        <v>63.0</v>
      </c>
      <c r="B387" s="30">
        <v>8785.0</v>
      </c>
      <c r="C387" s="32" t="s">
        <v>1930</v>
      </c>
      <c r="D387" s="94"/>
      <c r="E387" s="94"/>
      <c r="F387" s="103"/>
      <c r="G387" s="8"/>
      <c r="H387" s="8"/>
      <c r="I387" s="54"/>
      <c r="J387" s="69"/>
      <c r="K387" s="65"/>
      <c r="L387" s="65"/>
      <c r="M387" s="83"/>
      <c r="N387" s="125"/>
      <c r="O387" s="83"/>
      <c r="P387" s="132"/>
      <c r="Q387" s="310"/>
      <c r="R387" s="309"/>
      <c r="S387" s="83"/>
      <c r="T387" s="90"/>
      <c r="U387" s="91"/>
      <c r="V387" s="305" t="s">
        <v>326</v>
      </c>
      <c r="W387" s="83" t="s">
        <v>21</v>
      </c>
      <c r="X387" s="91">
        <f>$X$297</f>
        <v>0.7</v>
      </c>
      <c r="Y387" s="88"/>
      <c r="Z387" s="88"/>
      <c r="AA387" s="89"/>
      <c r="AB387" s="482"/>
      <c r="AC387" s="90"/>
      <c r="AD387" s="90"/>
      <c r="AE387" s="91"/>
      <c r="AF387" s="45">
        <f>ROUND(ROUND(ROUND(ROUND(G368*P$8,0)*T380,0)*X387,0)-AC385,0)</f>
        <v>177</v>
      </c>
      <c r="AG387" s="79"/>
    </row>
    <row r="388" ht="16.5" customHeight="1">
      <c r="A388" s="29">
        <v>63.0</v>
      </c>
      <c r="B388" s="30">
        <v>8786.0</v>
      </c>
      <c r="C388" s="32" t="s">
        <v>1931</v>
      </c>
      <c r="D388" s="94"/>
      <c r="E388" s="94"/>
      <c r="F388" s="103"/>
      <c r="G388" s="8"/>
      <c r="H388" s="8"/>
      <c r="I388" s="54"/>
      <c r="J388" s="69"/>
      <c r="K388" s="65"/>
      <c r="L388" s="65"/>
      <c r="M388" s="83"/>
      <c r="N388" s="125"/>
      <c r="O388" s="83"/>
      <c r="P388" s="132"/>
      <c r="Q388" s="310"/>
      <c r="R388" s="309"/>
      <c r="S388" s="83"/>
      <c r="T388" s="90"/>
      <c r="U388" s="91"/>
      <c r="V388" s="484"/>
      <c r="W388" s="56"/>
      <c r="X388" s="72"/>
      <c r="Y388" s="73" t="s">
        <v>20</v>
      </c>
      <c r="Z388" s="74" t="s">
        <v>21</v>
      </c>
      <c r="AA388" s="92">
        <v>0.85</v>
      </c>
      <c r="AB388" s="482"/>
      <c r="AC388" s="90"/>
      <c r="AD388" s="90"/>
      <c r="AE388" s="91"/>
      <c r="AF388" s="45">
        <f>ROUND(ROUND(ROUND(ROUND(ROUND(G368*P$8,0)*T380,0)*X387,0)*AA388,0)-AC385,0)</f>
        <v>150</v>
      </c>
      <c r="AG388" s="79"/>
    </row>
    <row r="389" ht="16.5" customHeight="1">
      <c r="A389" s="29">
        <v>63.0</v>
      </c>
      <c r="B389" s="30">
        <v>8787.0</v>
      </c>
      <c r="C389" s="32" t="s">
        <v>1932</v>
      </c>
      <c r="D389" s="94"/>
      <c r="E389" s="94"/>
      <c r="F389" s="103"/>
      <c r="G389" s="8"/>
      <c r="H389" s="8"/>
      <c r="I389" s="54"/>
      <c r="J389" s="69"/>
      <c r="K389" s="65"/>
      <c r="L389" s="65"/>
      <c r="M389" s="83"/>
      <c r="N389" s="125"/>
      <c r="O389" s="83"/>
      <c r="P389" s="132"/>
      <c r="Q389" s="310"/>
      <c r="R389" s="309"/>
      <c r="S389" s="83"/>
      <c r="T389" s="90"/>
      <c r="U389" s="91"/>
      <c r="V389" s="305" t="s">
        <v>329</v>
      </c>
      <c r="W389" s="83" t="s">
        <v>21</v>
      </c>
      <c r="X389" s="91">
        <f>$X$299</f>
        <v>0.85</v>
      </c>
      <c r="Y389" s="77"/>
      <c r="Z389" s="77"/>
      <c r="AA389" s="72"/>
      <c r="AB389" s="482"/>
      <c r="AC389" s="90"/>
      <c r="AD389" s="90"/>
      <c r="AE389" s="91"/>
      <c r="AF389" s="45">
        <f>ROUND(ROUND(ROUND(ROUND(G368*P$8,0)*T380,0)*X389,0)-AC385,0)</f>
        <v>216</v>
      </c>
      <c r="AG389" s="79"/>
    </row>
    <row r="390" ht="16.5" customHeight="1">
      <c r="A390" s="29">
        <v>63.0</v>
      </c>
      <c r="B390" s="30">
        <v>8788.0</v>
      </c>
      <c r="C390" s="32" t="s">
        <v>1933</v>
      </c>
      <c r="D390" s="94"/>
      <c r="E390" s="94"/>
      <c r="F390" s="103"/>
      <c r="G390" s="8"/>
      <c r="H390" s="8"/>
      <c r="I390" s="54"/>
      <c r="J390" s="69"/>
      <c r="K390" s="65"/>
      <c r="L390" s="65"/>
      <c r="M390" s="83"/>
      <c r="N390" s="125"/>
      <c r="O390" s="83"/>
      <c r="P390" s="132"/>
      <c r="Q390" s="310"/>
      <c r="R390" s="311"/>
      <c r="S390" s="56"/>
      <c r="T390" s="77"/>
      <c r="U390" s="72"/>
      <c r="V390" s="484"/>
      <c r="W390" s="56"/>
      <c r="X390" s="72"/>
      <c r="Y390" s="73" t="s">
        <v>20</v>
      </c>
      <c r="Z390" s="74" t="s">
        <v>21</v>
      </c>
      <c r="AA390" s="92">
        <v>0.85</v>
      </c>
      <c r="AB390" s="484"/>
      <c r="AC390" s="77"/>
      <c r="AD390" s="77"/>
      <c r="AE390" s="72"/>
      <c r="AF390" s="45">
        <f>ROUND(ROUND(ROUND(ROUND(ROUND(G368*P$8,0)*T380,0)*X389,0)*AA390,0)-AC385,0)</f>
        <v>183</v>
      </c>
      <c r="AG390" s="79"/>
    </row>
    <row r="391" ht="16.5" customHeight="1">
      <c r="A391" s="29">
        <v>63.0</v>
      </c>
      <c r="B391" s="30">
        <v>8789.0</v>
      </c>
      <c r="C391" s="32" t="s">
        <v>1934</v>
      </c>
      <c r="D391" s="94"/>
      <c r="E391" s="94"/>
      <c r="F391" s="103"/>
      <c r="G391" s="8"/>
      <c r="H391" s="8"/>
      <c r="I391" s="54"/>
      <c r="J391" s="69"/>
      <c r="K391" s="65"/>
      <c r="L391" s="65"/>
      <c r="M391" s="83"/>
      <c r="N391" s="125"/>
      <c r="O391" s="83"/>
      <c r="P391" s="132"/>
      <c r="Q391" s="310"/>
      <c r="R391" s="130" t="s">
        <v>27</v>
      </c>
      <c r="S391" s="41"/>
      <c r="T391" s="135"/>
      <c r="U391" s="68"/>
      <c r="V391" s="299"/>
      <c r="W391" s="41"/>
      <c r="X391" s="42"/>
      <c r="Y391" s="43"/>
      <c r="Z391" s="43"/>
      <c r="AA391" s="43"/>
      <c r="AB391" s="288"/>
      <c r="AC391" s="43"/>
      <c r="AD391" s="43"/>
      <c r="AE391" s="44"/>
      <c r="AF391" s="45">
        <f>ROUND(ROUND(G368*P$8,0)*T392,0)</f>
        <v>186</v>
      </c>
      <c r="AG391" s="79"/>
    </row>
    <row r="392" ht="16.5" customHeight="1">
      <c r="A392" s="29">
        <v>63.0</v>
      </c>
      <c r="B392" s="30">
        <v>8790.0</v>
      </c>
      <c r="C392" s="32" t="s">
        <v>1935</v>
      </c>
      <c r="D392" s="94"/>
      <c r="E392" s="94"/>
      <c r="F392" s="103"/>
      <c r="G392" s="8"/>
      <c r="H392" s="8"/>
      <c r="I392" s="54"/>
      <c r="J392" s="69"/>
      <c r="K392" s="65"/>
      <c r="L392" s="65"/>
      <c r="M392" s="83"/>
      <c r="N392" s="125"/>
      <c r="O392" s="83"/>
      <c r="P392" s="132"/>
      <c r="Q392" s="310"/>
      <c r="R392" s="482"/>
      <c r="S392" s="83" t="s">
        <v>21</v>
      </c>
      <c r="T392" s="90">
        <v>0.5</v>
      </c>
      <c r="U392" s="91"/>
      <c r="V392" s="303"/>
      <c r="W392" s="56"/>
      <c r="X392" s="58"/>
      <c r="Y392" s="59" t="s">
        <v>20</v>
      </c>
      <c r="Z392" s="41" t="s">
        <v>21</v>
      </c>
      <c r="AA392" s="60">
        <v>0.85</v>
      </c>
      <c r="AB392" s="288"/>
      <c r="AC392" s="43"/>
      <c r="AD392" s="43"/>
      <c r="AE392" s="44"/>
      <c r="AF392" s="45">
        <f>ROUND(ROUND(ROUND(G368*P$8,0)*T392,0)*AA392,0)</f>
        <v>158</v>
      </c>
      <c r="AG392" s="79"/>
    </row>
    <row r="393" ht="16.5" customHeight="1">
      <c r="A393" s="29">
        <v>63.0</v>
      </c>
      <c r="B393" s="30">
        <v>8791.0</v>
      </c>
      <c r="C393" s="32" t="s">
        <v>1936</v>
      </c>
      <c r="D393" s="94"/>
      <c r="E393" s="94"/>
      <c r="F393" s="103"/>
      <c r="G393" s="8"/>
      <c r="H393" s="8"/>
      <c r="I393" s="54"/>
      <c r="J393" s="69"/>
      <c r="K393" s="65"/>
      <c r="L393" s="65"/>
      <c r="M393" s="83"/>
      <c r="N393" s="125"/>
      <c r="O393" s="83"/>
      <c r="P393" s="132"/>
      <c r="Q393" s="310"/>
      <c r="R393" s="482"/>
      <c r="S393" s="83"/>
      <c r="T393" s="90"/>
      <c r="U393" s="91"/>
      <c r="V393" s="305" t="s">
        <v>326</v>
      </c>
      <c r="W393" s="41" t="s">
        <v>21</v>
      </c>
      <c r="X393" s="68">
        <f>$X$297</f>
        <v>0.7</v>
      </c>
      <c r="Y393" s="88"/>
      <c r="Z393" s="88"/>
      <c r="AA393" s="88"/>
      <c r="AB393" s="297"/>
      <c r="AC393" s="88"/>
      <c r="AD393" s="88"/>
      <c r="AE393" s="89"/>
      <c r="AF393" s="114">
        <f>ROUND(ROUND(ROUND(G368*P$8,0)*T392,0)*X393,0)</f>
        <v>130</v>
      </c>
      <c r="AG393" s="79"/>
    </row>
    <row r="394" ht="16.5" customHeight="1">
      <c r="A394" s="29">
        <v>63.0</v>
      </c>
      <c r="B394" s="30">
        <v>8792.0</v>
      </c>
      <c r="C394" s="32" t="s">
        <v>1937</v>
      </c>
      <c r="D394" s="94"/>
      <c r="E394" s="94"/>
      <c r="F394" s="103"/>
      <c r="G394" s="8"/>
      <c r="H394" s="8"/>
      <c r="I394" s="54"/>
      <c r="J394" s="69"/>
      <c r="K394" s="65"/>
      <c r="L394" s="65"/>
      <c r="M394" s="83"/>
      <c r="N394" s="125"/>
      <c r="O394" s="83"/>
      <c r="P394" s="132"/>
      <c r="Q394" s="310"/>
      <c r="R394" s="482"/>
      <c r="S394" s="83"/>
      <c r="T394" s="90"/>
      <c r="U394" s="91"/>
      <c r="V394" s="484"/>
      <c r="W394" s="56"/>
      <c r="X394" s="72"/>
      <c r="Y394" s="73" t="s">
        <v>20</v>
      </c>
      <c r="Z394" s="74" t="s">
        <v>21</v>
      </c>
      <c r="AA394" s="75">
        <v>0.85</v>
      </c>
      <c r="AB394" s="288"/>
      <c r="AC394" s="43"/>
      <c r="AD394" s="43"/>
      <c r="AE394" s="44"/>
      <c r="AF394" s="114">
        <f>ROUND(ROUND(ROUND(ROUND(G368*P$8,0)*T392,0)*X393,0)*AA394,0)</f>
        <v>111</v>
      </c>
      <c r="AG394" s="79"/>
    </row>
    <row r="395" ht="16.5" customHeight="1">
      <c r="A395" s="29">
        <v>63.0</v>
      </c>
      <c r="B395" s="30">
        <v>8793.0</v>
      </c>
      <c r="C395" s="32" t="s">
        <v>1938</v>
      </c>
      <c r="D395" s="94"/>
      <c r="E395" s="94"/>
      <c r="F395" s="103"/>
      <c r="G395" s="8"/>
      <c r="H395" s="8"/>
      <c r="I395" s="54"/>
      <c r="J395" s="69"/>
      <c r="K395" s="65"/>
      <c r="L395" s="65"/>
      <c r="M395" s="83"/>
      <c r="N395" s="125"/>
      <c r="O395" s="83"/>
      <c r="P395" s="132"/>
      <c r="Q395" s="310"/>
      <c r="R395" s="309"/>
      <c r="S395" s="83"/>
      <c r="T395" s="90"/>
      <c r="U395" s="91"/>
      <c r="V395" s="305" t="s">
        <v>329</v>
      </c>
      <c r="W395" s="41" t="s">
        <v>21</v>
      </c>
      <c r="X395" s="68">
        <f>$X$299</f>
        <v>0.85</v>
      </c>
      <c r="Y395" s="77"/>
      <c r="Z395" s="77"/>
      <c r="AA395" s="77"/>
      <c r="AB395" s="292"/>
      <c r="AC395" s="77"/>
      <c r="AD395" s="77"/>
      <c r="AE395" s="72"/>
      <c r="AF395" s="45">
        <f>ROUND(ROUND(ROUND(G368*P$8,0)*T392,0)*X395,0)</f>
        <v>158</v>
      </c>
      <c r="AG395" s="79"/>
    </row>
    <row r="396" ht="16.5" customHeight="1">
      <c r="A396" s="29">
        <v>63.0</v>
      </c>
      <c r="B396" s="30">
        <v>8794.0</v>
      </c>
      <c r="C396" s="32" t="s">
        <v>1939</v>
      </c>
      <c r="D396" s="94"/>
      <c r="E396" s="94"/>
      <c r="F396" s="103"/>
      <c r="G396" s="8"/>
      <c r="H396" s="8"/>
      <c r="I396" s="54"/>
      <c r="J396" s="69"/>
      <c r="K396" s="65"/>
      <c r="L396" s="65"/>
      <c r="M396" s="83"/>
      <c r="N396" s="125"/>
      <c r="O396" s="83"/>
      <c r="P396" s="132"/>
      <c r="Q396" s="310"/>
      <c r="R396" s="309"/>
      <c r="S396" s="83"/>
      <c r="T396" s="90"/>
      <c r="U396" s="91"/>
      <c r="V396" s="484"/>
      <c r="W396" s="56"/>
      <c r="X396" s="72"/>
      <c r="Y396" s="73" t="s">
        <v>20</v>
      </c>
      <c r="Z396" s="74" t="s">
        <v>21</v>
      </c>
      <c r="AA396" s="75">
        <v>0.85</v>
      </c>
      <c r="AB396" s="288"/>
      <c r="AC396" s="43"/>
      <c r="AD396" s="43"/>
      <c r="AE396" s="44"/>
      <c r="AF396" s="45">
        <f>ROUND(ROUND(ROUND(ROUND(G368*P$8,0)*T392,0)*X395,0)*AA396,0)</f>
        <v>134</v>
      </c>
      <c r="AG396" s="79"/>
    </row>
    <row r="397" ht="16.5" customHeight="1">
      <c r="A397" s="29">
        <v>63.0</v>
      </c>
      <c r="B397" s="30">
        <v>8795.0</v>
      </c>
      <c r="C397" s="32" t="s">
        <v>1940</v>
      </c>
      <c r="D397" s="94"/>
      <c r="E397" s="94"/>
      <c r="F397" s="103"/>
      <c r="G397" s="8"/>
      <c r="H397" s="8"/>
      <c r="I397" s="54"/>
      <c r="J397" s="69"/>
      <c r="K397" s="65"/>
      <c r="L397" s="65"/>
      <c r="M397" s="83"/>
      <c r="N397" s="125"/>
      <c r="O397" s="83"/>
      <c r="P397" s="132"/>
      <c r="Q397" s="310"/>
      <c r="R397" s="309"/>
      <c r="S397" s="83"/>
      <c r="T397" s="90"/>
      <c r="U397" s="91"/>
      <c r="V397" s="299"/>
      <c r="W397" s="41"/>
      <c r="X397" s="42"/>
      <c r="Y397" s="43"/>
      <c r="Z397" s="43"/>
      <c r="AA397" s="44"/>
      <c r="AB397" s="82" t="s">
        <v>30</v>
      </c>
      <c r="AC397" s="83">
        <v>5.0</v>
      </c>
      <c r="AD397" s="83"/>
      <c r="AE397" s="84" t="s">
        <v>31</v>
      </c>
      <c r="AF397" s="45">
        <f>ROUND(ROUND(ROUND(G368*P$8,0)*T392,0)-AC397,0)</f>
        <v>181</v>
      </c>
      <c r="AG397" s="79"/>
    </row>
    <row r="398" ht="16.5" customHeight="1">
      <c r="A398" s="29">
        <v>63.0</v>
      </c>
      <c r="B398" s="30">
        <v>8796.0</v>
      </c>
      <c r="C398" s="32" t="s">
        <v>1941</v>
      </c>
      <c r="D398" s="94"/>
      <c r="E398" s="94"/>
      <c r="F398" s="103"/>
      <c r="G398" s="8"/>
      <c r="H398" s="8"/>
      <c r="I398" s="54"/>
      <c r="J398" s="69"/>
      <c r="K398" s="65"/>
      <c r="L398" s="65"/>
      <c r="M398" s="83"/>
      <c r="N398" s="125"/>
      <c r="O398" s="83"/>
      <c r="P398" s="132"/>
      <c r="Q398" s="310"/>
      <c r="R398" s="309"/>
      <c r="S398" s="83"/>
      <c r="T398" s="90"/>
      <c r="U398" s="90"/>
      <c r="V398" s="303"/>
      <c r="W398" s="56"/>
      <c r="X398" s="58"/>
      <c r="Y398" s="59" t="s">
        <v>20</v>
      </c>
      <c r="Z398" s="41" t="s">
        <v>21</v>
      </c>
      <c r="AA398" s="86">
        <v>0.85</v>
      </c>
      <c r="AB398" s="482"/>
      <c r="AC398" s="83"/>
      <c r="AD398" s="83"/>
      <c r="AE398" s="84"/>
      <c r="AF398" s="45">
        <f>ROUND(ROUND(ROUND(ROUND(G368*P$8,0)*T392,0)*AA398,0)-AC397,0)</f>
        <v>153</v>
      </c>
      <c r="AG398" s="79"/>
    </row>
    <row r="399" ht="16.5" customHeight="1">
      <c r="A399" s="29">
        <v>63.0</v>
      </c>
      <c r="B399" s="30">
        <v>8797.0</v>
      </c>
      <c r="C399" s="32" t="s">
        <v>1942</v>
      </c>
      <c r="D399" s="94"/>
      <c r="E399" s="94"/>
      <c r="F399" s="103"/>
      <c r="G399" s="8"/>
      <c r="H399" s="8"/>
      <c r="I399" s="54"/>
      <c r="J399" s="69"/>
      <c r="K399" s="65"/>
      <c r="L399" s="65"/>
      <c r="M399" s="83"/>
      <c r="N399" s="125"/>
      <c r="O399" s="83"/>
      <c r="P399" s="132"/>
      <c r="Q399" s="310"/>
      <c r="R399" s="309"/>
      <c r="S399" s="83"/>
      <c r="T399" s="90"/>
      <c r="U399" s="90"/>
      <c r="V399" s="305" t="s">
        <v>326</v>
      </c>
      <c r="W399" s="83" t="s">
        <v>21</v>
      </c>
      <c r="X399" s="91">
        <f>$X$297</f>
        <v>0.7</v>
      </c>
      <c r="Y399" s="88"/>
      <c r="Z399" s="88"/>
      <c r="AA399" s="89"/>
      <c r="AB399" s="482"/>
      <c r="AC399" s="90"/>
      <c r="AD399" s="90"/>
      <c r="AE399" s="91"/>
      <c r="AF399" s="114">
        <f>ROUND(ROUND(ROUND(ROUND(G368*P$8,0)*T392,0)*X399,0)-AC397,0)</f>
        <v>125</v>
      </c>
      <c r="AG399" s="79"/>
    </row>
    <row r="400" ht="16.5" customHeight="1">
      <c r="A400" s="29">
        <v>63.0</v>
      </c>
      <c r="B400" s="30">
        <v>8798.0</v>
      </c>
      <c r="C400" s="32" t="s">
        <v>1943</v>
      </c>
      <c r="D400" s="94"/>
      <c r="E400" s="94"/>
      <c r="F400" s="103"/>
      <c r="G400" s="8"/>
      <c r="H400" s="8"/>
      <c r="I400" s="54"/>
      <c r="J400" s="69"/>
      <c r="K400" s="65"/>
      <c r="L400" s="65"/>
      <c r="M400" s="83"/>
      <c r="N400" s="125"/>
      <c r="O400" s="83"/>
      <c r="P400" s="132"/>
      <c r="Q400" s="310"/>
      <c r="R400" s="309"/>
      <c r="S400" s="83"/>
      <c r="T400" s="90"/>
      <c r="U400" s="90"/>
      <c r="V400" s="484"/>
      <c r="W400" s="56"/>
      <c r="X400" s="72"/>
      <c r="Y400" s="73" t="s">
        <v>20</v>
      </c>
      <c r="Z400" s="74" t="s">
        <v>21</v>
      </c>
      <c r="AA400" s="92">
        <v>0.85</v>
      </c>
      <c r="AB400" s="482"/>
      <c r="AC400" s="90"/>
      <c r="AD400" s="90"/>
      <c r="AE400" s="91"/>
      <c r="AF400" s="114">
        <f>ROUND(ROUND(ROUND(ROUND(ROUND(G368*P$8,0)*T392,0)*X399,0)*AA400,0)-AC397,0)</f>
        <v>106</v>
      </c>
      <c r="AG400" s="79"/>
    </row>
    <row r="401" ht="16.5" customHeight="1">
      <c r="A401" s="29">
        <v>63.0</v>
      </c>
      <c r="B401" s="30">
        <v>8799.0</v>
      </c>
      <c r="C401" s="32" t="s">
        <v>1944</v>
      </c>
      <c r="D401" s="94"/>
      <c r="E401" s="94"/>
      <c r="F401" s="103"/>
      <c r="G401" s="8"/>
      <c r="H401" s="8"/>
      <c r="I401" s="54"/>
      <c r="J401" s="69"/>
      <c r="K401" s="65"/>
      <c r="L401" s="65"/>
      <c r="M401" s="83"/>
      <c r="N401" s="125"/>
      <c r="O401" s="83"/>
      <c r="P401" s="132"/>
      <c r="Q401" s="310"/>
      <c r="R401" s="309"/>
      <c r="S401" s="83"/>
      <c r="T401" s="90"/>
      <c r="U401" s="91"/>
      <c r="V401" s="315" t="s">
        <v>329</v>
      </c>
      <c r="W401" s="83" t="s">
        <v>21</v>
      </c>
      <c r="X401" s="91">
        <f>$X$299</f>
        <v>0.85</v>
      </c>
      <c r="Y401" s="77"/>
      <c r="Z401" s="77"/>
      <c r="AA401" s="72"/>
      <c r="AB401" s="482"/>
      <c r="AC401" s="90"/>
      <c r="AD401" s="90"/>
      <c r="AE401" s="91"/>
      <c r="AF401" s="45">
        <f>ROUND(ROUND(ROUND(ROUND(G368*P$8,0)*T392,0)*X401,0)-AC397,0)</f>
        <v>153</v>
      </c>
      <c r="AG401" s="79"/>
    </row>
    <row r="402" ht="16.5" customHeight="1">
      <c r="A402" s="29">
        <v>63.0</v>
      </c>
      <c r="B402" s="30">
        <v>8800.0</v>
      </c>
      <c r="C402" s="32" t="s">
        <v>1945</v>
      </c>
      <c r="D402" s="94"/>
      <c r="E402" s="94"/>
      <c r="F402" s="103"/>
      <c r="G402" s="8"/>
      <c r="H402" s="8"/>
      <c r="I402" s="54"/>
      <c r="J402" s="69"/>
      <c r="K402" s="65"/>
      <c r="L402" s="65"/>
      <c r="M402" s="83"/>
      <c r="N402" s="125"/>
      <c r="O402" s="83"/>
      <c r="P402" s="132"/>
      <c r="Q402" s="316"/>
      <c r="R402" s="311"/>
      <c r="S402" s="56"/>
      <c r="T402" s="77"/>
      <c r="U402" s="72"/>
      <c r="V402" s="484"/>
      <c r="W402" s="56"/>
      <c r="X402" s="72"/>
      <c r="Y402" s="73" t="s">
        <v>20</v>
      </c>
      <c r="Z402" s="74" t="s">
        <v>21</v>
      </c>
      <c r="AA402" s="92">
        <v>0.85</v>
      </c>
      <c r="AB402" s="484"/>
      <c r="AC402" s="77"/>
      <c r="AD402" s="77"/>
      <c r="AE402" s="72"/>
      <c r="AF402" s="45">
        <f>ROUND(ROUND(ROUND(ROUND(ROUND(G368*P$8,0)*T392,0)*X401,0)*AA402,0)-AC397,0)</f>
        <v>129</v>
      </c>
      <c r="AG402" s="79"/>
    </row>
    <row r="403" ht="16.5" customHeight="1">
      <c r="A403" s="29">
        <v>63.0</v>
      </c>
      <c r="B403" s="30">
        <v>8227.0</v>
      </c>
      <c r="C403" s="32" t="s">
        <v>1946</v>
      </c>
      <c r="D403" s="94"/>
      <c r="E403" s="94"/>
      <c r="F403" s="94"/>
      <c r="G403" s="140"/>
      <c r="H403" s="140"/>
      <c r="I403" s="95"/>
      <c r="J403" s="82" t="s">
        <v>38</v>
      </c>
      <c r="K403" s="96"/>
      <c r="L403" s="96"/>
      <c r="M403" s="7"/>
      <c r="N403" s="52"/>
      <c r="O403" s="8"/>
      <c r="P403" s="54"/>
      <c r="Q403" s="287"/>
      <c r="R403" s="287"/>
      <c r="S403" s="7"/>
      <c r="T403" s="7"/>
      <c r="U403" s="7"/>
      <c r="V403" s="299"/>
      <c r="W403" s="41"/>
      <c r="X403" s="42"/>
      <c r="Y403" s="43"/>
      <c r="Z403" s="43"/>
      <c r="AA403" s="43"/>
      <c r="AB403" s="288"/>
      <c r="AC403" s="43"/>
      <c r="AD403" s="43"/>
      <c r="AE403" s="44"/>
      <c r="AF403" s="45">
        <f>ROUND(ROUND(G368+K404,0)*P$8,0)</f>
        <v>378</v>
      </c>
      <c r="AG403" s="79"/>
    </row>
    <row r="404" ht="16.5" customHeight="1">
      <c r="A404" s="29">
        <v>63.0</v>
      </c>
      <c r="B404" s="30">
        <v>8801.0</v>
      </c>
      <c r="C404" s="32" t="s">
        <v>1947</v>
      </c>
      <c r="D404" s="94"/>
      <c r="E404" s="94"/>
      <c r="F404" s="94"/>
      <c r="G404" s="140"/>
      <c r="H404" s="140"/>
      <c r="I404" s="95"/>
      <c r="J404" s="482"/>
      <c r="K404" s="83">
        <v>8.0</v>
      </c>
      <c r="L404" s="97" t="s">
        <v>40</v>
      </c>
      <c r="M404" s="8"/>
      <c r="N404" s="52"/>
      <c r="O404" s="8"/>
      <c r="P404" s="54"/>
      <c r="Q404" s="302"/>
      <c r="R404" s="302"/>
      <c r="S404" s="8"/>
      <c r="T404" s="8"/>
      <c r="U404" s="8"/>
      <c r="V404" s="303"/>
      <c r="W404" s="56"/>
      <c r="X404" s="58"/>
      <c r="Y404" s="59" t="s">
        <v>20</v>
      </c>
      <c r="Z404" s="41" t="s">
        <v>21</v>
      </c>
      <c r="AA404" s="60">
        <v>0.85</v>
      </c>
      <c r="AB404" s="288"/>
      <c r="AC404" s="43"/>
      <c r="AD404" s="43"/>
      <c r="AE404" s="44"/>
      <c r="AF404" s="45">
        <f>ROUND(ROUND(ROUND(G368+K404,0)*P$8,0)*AA404,0)</f>
        <v>321</v>
      </c>
      <c r="AG404" s="79"/>
    </row>
    <row r="405" ht="16.5" customHeight="1">
      <c r="A405" s="29">
        <v>63.0</v>
      </c>
      <c r="B405" s="30">
        <v>8228.0</v>
      </c>
      <c r="C405" s="32" t="s">
        <v>1948</v>
      </c>
      <c r="D405" s="94"/>
      <c r="E405" s="94"/>
      <c r="F405" s="94"/>
      <c r="G405" s="140"/>
      <c r="H405" s="140"/>
      <c r="I405" s="95"/>
      <c r="J405" s="482"/>
      <c r="K405" s="65"/>
      <c r="L405" s="83"/>
      <c r="M405" s="294"/>
      <c r="N405" s="295"/>
      <c r="O405" s="294"/>
      <c r="P405" s="100"/>
      <c r="Q405" s="304"/>
      <c r="R405" s="304"/>
      <c r="S405" s="8"/>
      <c r="T405" s="8"/>
      <c r="U405" s="8"/>
      <c r="V405" s="305" t="s">
        <v>326</v>
      </c>
      <c r="W405" s="41" t="s">
        <v>21</v>
      </c>
      <c r="X405" s="68">
        <f>$X$297</f>
        <v>0.7</v>
      </c>
      <c r="Y405" s="88"/>
      <c r="Z405" s="88"/>
      <c r="AA405" s="88"/>
      <c r="AB405" s="297"/>
      <c r="AC405" s="88"/>
      <c r="AD405" s="88"/>
      <c r="AE405" s="89"/>
      <c r="AF405" s="45">
        <f>ROUND(ROUND(ROUND(G368+K404,0)*P$8,0)*X405,0)</f>
        <v>265</v>
      </c>
      <c r="AG405" s="79"/>
    </row>
    <row r="406" ht="16.5" customHeight="1">
      <c r="A406" s="29">
        <v>63.0</v>
      </c>
      <c r="B406" s="30">
        <v>8802.0</v>
      </c>
      <c r="C406" s="32" t="s">
        <v>1949</v>
      </c>
      <c r="D406" s="94"/>
      <c r="E406" s="94"/>
      <c r="F406" s="94"/>
      <c r="G406" s="140"/>
      <c r="H406" s="140"/>
      <c r="I406" s="95"/>
      <c r="J406" s="482"/>
      <c r="K406" s="65"/>
      <c r="L406" s="83"/>
      <c r="M406" s="294"/>
      <c r="N406" s="295"/>
      <c r="O406" s="294"/>
      <c r="P406" s="100"/>
      <c r="Q406" s="304"/>
      <c r="R406" s="304"/>
      <c r="S406" s="8"/>
      <c r="T406" s="8"/>
      <c r="U406" s="8"/>
      <c r="V406" s="484"/>
      <c r="W406" s="56"/>
      <c r="X406" s="72"/>
      <c r="Y406" s="73" t="s">
        <v>20</v>
      </c>
      <c r="Z406" s="74" t="s">
        <v>21</v>
      </c>
      <c r="AA406" s="75">
        <v>0.85</v>
      </c>
      <c r="AB406" s="288"/>
      <c r="AC406" s="43"/>
      <c r="AD406" s="43"/>
      <c r="AE406" s="44"/>
      <c r="AF406" s="45">
        <f>ROUND(ROUND(ROUND(ROUND(G368+K404,0)*P$8,0)*X405,0)*AA406,0)</f>
        <v>225</v>
      </c>
      <c r="AG406" s="79"/>
    </row>
    <row r="407" ht="16.5" customHeight="1">
      <c r="A407" s="29">
        <v>63.0</v>
      </c>
      <c r="B407" s="30">
        <v>8229.0</v>
      </c>
      <c r="C407" s="32" t="s">
        <v>1950</v>
      </c>
      <c r="D407" s="94"/>
      <c r="E407" s="94"/>
      <c r="F407" s="94"/>
      <c r="G407" s="140"/>
      <c r="H407" s="140"/>
      <c r="I407" s="95"/>
      <c r="J407" s="69"/>
      <c r="K407" s="65"/>
      <c r="L407" s="83"/>
      <c r="M407" s="294"/>
      <c r="N407" s="295"/>
      <c r="O407" s="294"/>
      <c r="P407" s="100"/>
      <c r="Q407" s="304"/>
      <c r="R407" s="304"/>
      <c r="S407" s="8"/>
      <c r="T407" s="8"/>
      <c r="U407" s="8"/>
      <c r="V407" s="305" t="s">
        <v>329</v>
      </c>
      <c r="W407" s="41" t="s">
        <v>21</v>
      </c>
      <c r="X407" s="68">
        <f>$X$299</f>
        <v>0.85</v>
      </c>
      <c r="Y407" s="77"/>
      <c r="Z407" s="77"/>
      <c r="AA407" s="77"/>
      <c r="AB407" s="292"/>
      <c r="AC407" s="77"/>
      <c r="AD407" s="77"/>
      <c r="AE407" s="72"/>
      <c r="AF407" s="45">
        <f>ROUND(ROUND(ROUND(G368+K404,0)*P$8,0)*X407,0)</f>
        <v>321</v>
      </c>
      <c r="AG407" s="79"/>
    </row>
    <row r="408" ht="16.5" customHeight="1">
      <c r="A408" s="29">
        <v>63.0</v>
      </c>
      <c r="B408" s="30">
        <v>8803.0</v>
      </c>
      <c r="C408" s="32" t="s">
        <v>1951</v>
      </c>
      <c r="D408" s="94"/>
      <c r="E408" s="94"/>
      <c r="F408" s="94"/>
      <c r="G408" s="140"/>
      <c r="H408" s="140"/>
      <c r="I408" s="95"/>
      <c r="J408" s="69"/>
      <c r="K408" s="65"/>
      <c r="L408" s="83"/>
      <c r="M408" s="294"/>
      <c r="N408" s="295"/>
      <c r="O408" s="294"/>
      <c r="P408" s="100"/>
      <c r="Q408" s="304"/>
      <c r="R408" s="304"/>
      <c r="S408" s="8"/>
      <c r="T408" s="8"/>
      <c r="U408" s="8"/>
      <c r="V408" s="484"/>
      <c r="W408" s="56"/>
      <c r="X408" s="72"/>
      <c r="Y408" s="73" t="s">
        <v>20</v>
      </c>
      <c r="Z408" s="74" t="s">
        <v>21</v>
      </c>
      <c r="AA408" s="75">
        <v>0.85</v>
      </c>
      <c r="AB408" s="288"/>
      <c r="AC408" s="43"/>
      <c r="AD408" s="43"/>
      <c r="AE408" s="44"/>
      <c r="AF408" s="45">
        <f>ROUND(ROUND(ROUND(ROUND(G368+K404,0)*P$8,0)*X407,0)*AA408,0)</f>
        <v>273</v>
      </c>
      <c r="AG408" s="79"/>
    </row>
    <row r="409" ht="16.5" customHeight="1">
      <c r="A409" s="29">
        <v>63.0</v>
      </c>
      <c r="B409" s="30">
        <v>8804.0</v>
      </c>
      <c r="C409" s="32" t="s">
        <v>1952</v>
      </c>
      <c r="D409" s="94"/>
      <c r="E409" s="94"/>
      <c r="F409" s="94"/>
      <c r="G409" s="140"/>
      <c r="H409" s="140"/>
      <c r="I409" s="95"/>
      <c r="J409" s="69"/>
      <c r="K409" s="65"/>
      <c r="L409" s="83"/>
      <c r="M409" s="294"/>
      <c r="N409" s="295"/>
      <c r="O409" s="294"/>
      <c r="P409" s="100"/>
      <c r="Q409" s="304"/>
      <c r="R409" s="304"/>
      <c r="S409" s="8"/>
      <c r="T409" s="8"/>
      <c r="U409" s="8"/>
      <c r="V409" s="299"/>
      <c r="W409" s="41"/>
      <c r="X409" s="42"/>
      <c r="Y409" s="43"/>
      <c r="Z409" s="43"/>
      <c r="AA409" s="44"/>
      <c r="AB409" s="82" t="s">
        <v>30</v>
      </c>
      <c r="AC409" s="83">
        <v>5.0</v>
      </c>
      <c r="AD409" s="83"/>
      <c r="AE409" s="84" t="s">
        <v>31</v>
      </c>
      <c r="AF409" s="45">
        <f>ROUND(ROUND(ROUND(G368+K404,0)*P$8,0)-AC409,0)</f>
        <v>373</v>
      </c>
      <c r="AG409" s="79"/>
    </row>
    <row r="410" ht="16.5" customHeight="1">
      <c r="A410" s="29">
        <v>63.0</v>
      </c>
      <c r="B410" s="30">
        <v>8805.0</v>
      </c>
      <c r="C410" s="32" t="s">
        <v>1953</v>
      </c>
      <c r="D410" s="94"/>
      <c r="E410" s="94"/>
      <c r="F410" s="94"/>
      <c r="G410" s="140"/>
      <c r="H410" s="140"/>
      <c r="I410" s="95"/>
      <c r="J410" s="69"/>
      <c r="K410" s="65"/>
      <c r="L410" s="83"/>
      <c r="M410" s="294"/>
      <c r="N410" s="295"/>
      <c r="O410" s="294"/>
      <c r="P410" s="100"/>
      <c r="Q410" s="304"/>
      <c r="R410" s="304"/>
      <c r="S410" s="8"/>
      <c r="T410" s="8"/>
      <c r="U410" s="8"/>
      <c r="V410" s="303"/>
      <c r="W410" s="56"/>
      <c r="X410" s="58"/>
      <c r="Y410" s="59" t="s">
        <v>20</v>
      </c>
      <c r="Z410" s="41" t="s">
        <v>21</v>
      </c>
      <c r="AA410" s="86">
        <v>0.85</v>
      </c>
      <c r="AB410" s="482"/>
      <c r="AC410" s="83"/>
      <c r="AD410" s="83"/>
      <c r="AE410" s="84"/>
      <c r="AF410" s="45">
        <f>ROUND(ROUND(ROUND(ROUND(G368+K404,0)*P$8,0)*AA410,0)-AC409,0)</f>
        <v>316</v>
      </c>
      <c r="AG410" s="79"/>
    </row>
    <row r="411" ht="16.5" customHeight="1">
      <c r="A411" s="29">
        <v>63.0</v>
      </c>
      <c r="B411" s="30">
        <v>8806.0</v>
      </c>
      <c r="C411" s="32" t="s">
        <v>1954</v>
      </c>
      <c r="D411" s="94"/>
      <c r="E411" s="94"/>
      <c r="F411" s="94"/>
      <c r="G411" s="140"/>
      <c r="H411" s="140"/>
      <c r="I411" s="95"/>
      <c r="J411" s="69"/>
      <c r="K411" s="65"/>
      <c r="L411" s="83"/>
      <c r="M411" s="294"/>
      <c r="N411" s="295"/>
      <c r="O411" s="294"/>
      <c r="P411" s="100"/>
      <c r="Q411" s="304"/>
      <c r="R411" s="304"/>
      <c r="S411" s="8"/>
      <c r="T411" s="8"/>
      <c r="U411" s="8"/>
      <c r="V411" s="305" t="s">
        <v>326</v>
      </c>
      <c r="W411" s="83" t="s">
        <v>21</v>
      </c>
      <c r="X411" s="91">
        <v>0.7</v>
      </c>
      <c r="Y411" s="88"/>
      <c r="Z411" s="88"/>
      <c r="AA411" s="89"/>
      <c r="AB411" s="482"/>
      <c r="AC411" s="90"/>
      <c r="AD411" s="90"/>
      <c r="AE411" s="91"/>
      <c r="AF411" s="45">
        <f>ROUND(ROUND(ROUND(ROUND(G368+K404,0)*P$8,0)*X411,0)-AC409,0)</f>
        <v>260</v>
      </c>
      <c r="AG411" s="79"/>
    </row>
    <row r="412" ht="16.5" customHeight="1">
      <c r="A412" s="29">
        <v>63.0</v>
      </c>
      <c r="B412" s="30">
        <v>8807.0</v>
      </c>
      <c r="C412" s="32" t="s">
        <v>1955</v>
      </c>
      <c r="D412" s="94"/>
      <c r="E412" s="94"/>
      <c r="F412" s="94"/>
      <c r="G412" s="140"/>
      <c r="H412" s="140"/>
      <c r="I412" s="95"/>
      <c r="J412" s="69"/>
      <c r="K412" s="65"/>
      <c r="L412" s="83"/>
      <c r="M412" s="294"/>
      <c r="N412" s="295"/>
      <c r="O412" s="294"/>
      <c r="P412" s="100"/>
      <c r="Q412" s="304"/>
      <c r="R412" s="304"/>
      <c r="S412" s="8"/>
      <c r="T412" s="8"/>
      <c r="U412" s="8"/>
      <c r="V412" s="484"/>
      <c r="W412" s="56"/>
      <c r="X412" s="72"/>
      <c r="Y412" s="73" t="s">
        <v>20</v>
      </c>
      <c r="Z412" s="74" t="s">
        <v>21</v>
      </c>
      <c r="AA412" s="92">
        <v>0.85</v>
      </c>
      <c r="AB412" s="482"/>
      <c r="AC412" s="90"/>
      <c r="AD412" s="90"/>
      <c r="AE412" s="91"/>
      <c r="AF412" s="45">
        <f>ROUND(ROUND(ROUND(ROUND(ROUND(G368+K404,0)*P$8,0)*X411,0)*AA412,0)-AC409,0)</f>
        <v>220</v>
      </c>
      <c r="AG412" s="79"/>
    </row>
    <row r="413" ht="16.5" customHeight="1">
      <c r="A413" s="29">
        <v>63.0</v>
      </c>
      <c r="B413" s="30">
        <v>8808.0</v>
      </c>
      <c r="C413" s="32" t="s">
        <v>1956</v>
      </c>
      <c r="D413" s="94"/>
      <c r="E413" s="94"/>
      <c r="F413" s="94"/>
      <c r="G413" s="140"/>
      <c r="H413" s="140"/>
      <c r="I413" s="95"/>
      <c r="J413" s="69"/>
      <c r="K413" s="65"/>
      <c r="L413" s="83"/>
      <c r="M413" s="294"/>
      <c r="N413" s="295"/>
      <c r="O413" s="294"/>
      <c r="P413" s="100"/>
      <c r="Q413" s="304"/>
      <c r="R413" s="304"/>
      <c r="S413" s="8"/>
      <c r="T413" s="8"/>
      <c r="U413" s="8"/>
      <c r="V413" s="305" t="s">
        <v>329</v>
      </c>
      <c r="W413" s="83" t="s">
        <v>21</v>
      </c>
      <c r="X413" s="91">
        <v>0.85</v>
      </c>
      <c r="Y413" s="77"/>
      <c r="Z413" s="77"/>
      <c r="AA413" s="72"/>
      <c r="AB413" s="482"/>
      <c r="AC413" s="90"/>
      <c r="AD413" s="90"/>
      <c r="AE413" s="91"/>
      <c r="AF413" s="45">
        <f>ROUND(ROUND(ROUND(ROUND(G368+K404,0)*P$8,0)*X413,0)-AC409,0)</f>
        <v>316</v>
      </c>
      <c r="AG413" s="79"/>
    </row>
    <row r="414" ht="16.5" customHeight="1">
      <c r="A414" s="29">
        <v>63.0</v>
      </c>
      <c r="B414" s="30">
        <v>8809.0</v>
      </c>
      <c r="C414" s="32" t="s">
        <v>1957</v>
      </c>
      <c r="D414" s="94"/>
      <c r="E414" s="94"/>
      <c r="F414" s="94"/>
      <c r="G414" s="140"/>
      <c r="H414" s="140"/>
      <c r="I414" s="95"/>
      <c r="J414" s="69"/>
      <c r="K414" s="65"/>
      <c r="L414" s="83"/>
      <c r="M414" s="294"/>
      <c r="N414" s="295"/>
      <c r="O414" s="294"/>
      <c r="P414" s="100"/>
      <c r="Q414" s="304"/>
      <c r="R414" s="304"/>
      <c r="S414" s="8"/>
      <c r="T414" s="8"/>
      <c r="U414" s="8"/>
      <c r="V414" s="484"/>
      <c r="W414" s="56"/>
      <c r="X414" s="72"/>
      <c r="Y414" s="73" t="s">
        <v>20</v>
      </c>
      <c r="Z414" s="74" t="s">
        <v>21</v>
      </c>
      <c r="AA414" s="92">
        <v>0.85</v>
      </c>
      <c r="AB414" s="484"/>
      <c r="AC414" s="77"/>
      <c r="AD414" s="77"/>
      <c r="AE414" s="72"/>
      <c r="AF414" s="45">
        <f>ROUND(ROUND(ROUND(ROUND(ROUND(G368+K404,0)*P$8,0)*X413,0)*AA414,0)-AC409,0)</f>
        <v>268</v>
      </c>
      <c r="AG414" s="79"/>
    </row>
    <row r="415" ht="16.5" customHeight="1">
      <c r="A415" s="29">
        <v>63.0</v>
      </c>
      <c r="B415" s="30">
        <v>8230.0</v>
      </c>
      <c r="C415" s="32" t="s">
        <v>1958</v>
      </c>
      <c r="D415" s="94"/>
      <c r="E415" s="94"/>
      <c r="F415" s="307"/>
      <c r="G415" s="98"/>
      <c r="H415" s="8"/>
      <c r="I415" s="54"/>
      <c r="J415" s="69"/>
      <c r="K415" s="14"/>
      <c r="L415" s="99"/>
      <c r="M415" s="294"/>
      <c r="N415" s="295"/>
      <c r="O415" s="294"/>
      <c r="P415" s="100"/>
      <c r="Q415" s="33" t="s">
        <v>23</v>
      </c>
      <c r="R415" s="130" t="s">
        <v>24</v>
      </c>
      <c r="S415" s="7"/>
      <c r="T415" s="7"/>
      <c r="U415" s="39"/>
      <c r="V415" s="299"/>
      <c r="W415" s="41"/>
      <c r="X415" s="42"/>
      <c r="Y415" s="43"/>
      <c r="Z415" s="43"/>
      <c r="AA415" s="43"/>
      <c r="AB415" s="288"/>
      <c r="AC415" s="43"/>
      <c r="AD415" s="43"/>
      <c r="AE415" s="44"/>
      <c r="AF415" s="45">
        <f>ROUND(ROUND(ROUND(G368+K404,0)*P$8,0)*T416,0)</f>
        <v>265</v>
      </c>
      <c r="AG415" s="79"/>
    </row>
    <row r="416" ht="16.5" customHeight="1">
      <c r="A416" s="29">
        <v>63.0</v>
      </c>
      <c r="B416" s="30">
        <v>8810.0</v>
      </c>
      <c r="C416" s="32" t="s">
        <v>1959</v>
      </c>
      <c r="D416" s="94"/>
      <c r="E416" s="94"/>
      <c r="F416" s="307"/>
      <c r="G416" s="98"/>
      <c r="H416" s="8"/>
      <c r="I416" s="54"/>
      <c r="J416" s="69"/>
      <c r="K416" s="83"/>
      <c r="L416" s="97"/>
      <c r="M416" s="294"/>
      <c r="N416" s="295"/>
      <c r="O416" s="294"/>
      <c r="P416" s="100"/>
      <c r="Q416" s="481"/>
      <c r="R416" s="482"/>
      <c r="S416" s="83" t="s">
        <v>21</v>
      </c>
      <c r="T416" s="90">
        <v>0.7</v>
      </c>
      <c r="U416" s="54"/>
      <c r="V416" s="303"/>
      <c r="W416" s="56"/>
      <c r="X416" s="58"/>
      <c r="Y416" s="59" t="s">
        <v>20</v>
      </c>
      <c r="Z416" s="41" t="s">
        <v>21</v>
      </c>
      <c r="AA416" s="60">
        <v>0.85</v>
      </c>
      <c r="AB416" s="288"/>
      <c r="AC416" s="43"/>
      <c r="AD416" s="43"/>
      <c r="AE416" s="44"/>
      <c r="AF416" s="45">
        <f>ROUND(ROUND(ROUND(ROUND(G368+K404,0)*P$8,0)*T416,0)*AA416,0)</f>
        <v>225</v>
      </c>
      <c r="AG416" s="79"/>
    </row>
    <row r="417" ht="16.5" customHeight="1">
      <c r="A417" s="29">
        <v>63.0</v>
      </c>
      <c r="B417" s="30">
        <v>8251.0</v>
      </c>
      <c r="C417" s="32" t="s">
        <v>1960</v>
      </c>
      <c r="D417" s="94"/>
      <c r="E417" s="94"/>
      <c r="F417" s="103"/>
      <c r="G417" s="8"/>
      <c r="H417" s="8"/>
      <c r="I417" s="54"/>
      <c r="J417" s="69"/>
      <c r="K417" s="65"/>
      <c r="L417" s="65"/>
      <c r="M417" s="83"/>
      <c r="N417" s="125"/>
      <c r="O417" s="83"/>
      <c r="P417" s="132"/>
      <c r="Q417" s="481"/>
      <c r="R417" s="482"/>
      <c r="S417" s="83"/>
      <c r="T417" s="90"/>
      <c r="U417" s="91"/>
      <c r="V417" s="305" t="s">
        <v>326</v>
      </c>
      <c r="W417" s="41" t="s">
        <v>21</v>
      </c>
      <c r="X417" s="68">
        <f>$X$297</f>
        <v>0.7</v>
      </c>
      <c r="Y417" s="88"/>
      <c r="Z417" s="88"/>
      <c r="AA417" s="88"/>
      <c r="AB417" s="297"/>
      <c r="AC417" s="88"/>
      <c r="AD417" s="88"/>
      <c r="AE417" s="89"/>
      <c r="AF417" s="45">
        <f>ROUND(ROUND(ROUND(ROUND(G368+K404,0)*P$8,0)*T416,0)*X417,0)</f>
        <v>186</v>
      </c>
      <c r="AG417" s="79"/>
    </row>
    <row r="418" ht="16.5" customHeight="1">
      <c r="A418" s="29">
        <v>63.0</v>
      </c>
      <c r="B418" s="30">
        <v>8811.0</v>
      </c>
      <c r="C418" s="32" t="s">
        <v>1961</v>
      </c>
      <c r="D418" s="94"/>
      <c r="E418" s="94"/>
      <c r="F418" s="103"/>
      <c r="G418" s="8"/>
      <c r="H418" s="8"/>
      <c r="I418" s="54"/>
      <c r="J418" s="69"/>
      <c r="K418" s="65"/>
      <c r="L418" s="65"/>
      <c r="M418" s="83"/>
      <c r="N418" s="125"/>
      <c r="O418" s="83"/>
      <c r="P418" s="132"/>
      <c r="Q418" s="481"/>
      <c r="R418" s="482"/>
      <c r="S418" s="83"/>
      <c r="T418" s="90"/>
      <c r="U418" s="91"/>
      <c r="V418" s="484"/>
      <c r="W418" s="56"/>
      <c r="X418" s="72"/>
      <c r="Y418" s="73" t="s">
        <v>20</v>
      </c>
      <c r="Z418" s="74" t="s">
        <v>21</v>
      </c>
      <c r="AA418" s="75">
        <v>0.85</v>
      </c>
      <c r="AB418" s="288"/>
      <c r="AC418" s="43"/>
      <c r="AD418" s="43"/>
      <c r="AE418" s="44"/>
      <c r="AF418" s="45">
        <f>ROUND(ROUND(ROUND(ROUND(ROUND(G368+K404,0)*P$8,0)*T416,0)*X417,0)*AA418,0)</f>
        <v>158</v>
      </c>
      <c r="AG418" s="79"/>
    </row>
    <row r="419" ht="16.5" customHeight="1">
      <c r="A419" s="29">
        <v>63.0</v>
      </c>
      <c r="B419" s="30">
        <v>8252.0</v>
      </c>
      <c r="C419" s="32" t="s">
        <v>1962</v>
      </c>
      <c r="D419" s="94"/>
      <c r="E419" s="94"/>
      <c r="F419" s="103"/>
      <c r="G419" s="8"/>
      <c r="H419" s="8"/>
      <c r="I419" s="54"/>
      <c r="J419" s="69"/>
      <c r="K419" s="65"/>
      <c r="L419" s="65"/>
      <c r="M419" s="83"/>
      <c r="N419" s="125"/>
      <c r="O419" s="83"/>
      <c r="P419" s="132"/>
      <c r="Q419" s="481"/>
      <c r="R419" s="482"/>
      <c r="S419" s="83"/>
      <c r="T419" s="90"/>
      <c r="U419" s="91"/>
      <c r="V419" s="305" t="s">
        <v>329</v>
      </c>
      <c r="W419" s="41" t="s">
        <v>21</v>
      </c>
      <c r="X419" s="68">
        <f>$X$299</f>
        <v>0.85</v>
      </c>
      <c r="Y419" s="77"/>
      <c r="Z419" s="77"/>
      <c r="AA419" s="77"/>
      <c r="AB419" s="292"/>
      <c r="AC419" s="77"/>
      <c r="AD419" s="77"/>
      <c r="AE419" s="72"/>
      <c r="AF419" s="45">
        <f>ROUND(ROUND(ROUND(ROUND(G368+K404,0)*P$8,0)*T416,0)*X419,0)</f>
        <v>225</v>
      </c>
      <c r="AG419" s="79"/>
    </row>
    <row r="420" ht="16.5" customHeight="1">
      <c r="A420" s="29">
        <v>63.0</v>
      </c>
      <c r="B420" s="30">
        <v>8812.0</v>
      </c>
      <c r="C420" s="32" t="s">
        <v>1963</v>
      </c>
      <c r="D420" s="94"/>
      <c r="E420" s="94"/>
      <c r="F420" s="103"/>
      <c r="G420" s="8"/>
      <c r="H420" s="8"/>
      <c r="I420" s="54"/>
      <c r="J420" s="65"/>
      <c r="K420" s="65"/>
      <c r="L420" s="65"/>
      <c r="M420" s="83"/>
      <c r="N420" s="125"/>
      <c r="O420" s="83"/>
      <c r="P420" s="132"/>
      <c r="Q420" s="308"/>
      <c r="R420" s="482"/>
      <c r="S420" s="83"/>
      <c r="T420" s="90"/>
      <c r="U420" s="91"/>
      <c r="V420" s="484"/>
      <c r="W420" s="56"/>
      <c r="X420" s="72"/>
      <c r="Y420" s="73" t="s">
        <v>20</v>
      </c>
      <c r="Z420" s="74" t="s">
        <v>21</v>
      </c>
      <c r="AA420" s="75">
        <v>0.85</v>
      </c>
      <c r="AB420" s="288"/>
      <c r="AC420" s="43"/>
      <c r="AD420" s="43"/>
      <c r="AE420" s="44"/>
      <c r="AF420" s="45">
        <f>ROUND(ROUND(ROUND(ROUND(ROUND(G368+K404,0)*P$8,0)*T416,0)*X419,0)*AA420,0)</f>
        <v>191</v>
      </c>
      <c r="AG420" s="79"/>
    </row>
    <row r="421" ht="16.5" customHeight="1">
      <c r="A421" s="29">
        <v>63.0</v>
      </c>
      <c r="B421" s="30">
        <v>8813.0</v>
      </c>
      <c r="C421" s="32" t="s">
        <v>1964</v>
      </c>
      <c r="D421" s="94"/>
      <c r="E421" s="94"/>
      <c r="F421" s="103"/>
      <c r="G421" s="8"/>
      <c r="H421" s="8"/>
      <c r="I421" s="54"/>
      <c r="J421" s="65"/>
      <c r="K421" s="65"/>
      <c r="L421" s="65"/>
      <c r="M421" s="83"/>
      <c r="N421" s="125"/>
      <c r="O421" s="83"/>
      <c r="P421" s="132"/>
      <c r="Q421" s="308"/>
      <c r="R421" s="309"/>
      <c r="S421" s="83"/>
      <c r="T421" s="90"/>
      <c r="U421" s="91"/>
      <c r="V421" s="299"/>
      <c r="W421" s="41"/>
      <c r="X421" s="42"/>
      <c r="Y421" s="43"/>
      <c r="Z421" s="43"/>
      <c r="AA421" s="44"/>
      <c r="AB421" s="82" t="s">
        <v>30</v>
      </c>
      <c r="AC421" s="83">
        <v>5.0</v>
      </c>
      <c r="AD421" s="83"/>
      <c r="AE421" s="84" t="s">
        <v>31</v>
      </c>
      <c r="AF421" s="45">
        <f>ROUND(ROUND(ROUND(ROUND(G368+K404,0)*P$8,0)*T416,0)-AC421,0)</f>
        <v>260</v>
      </c>
      <c r="AG421" s="79"/>
    </row>
    <row r="422" ht="16.5" customHeight="1">
      <c r="A422" s="29">
        <v>63.0</v>
      </c>
      <c r="B422" s="30">
        <v>8814.0</v>
      </c>
      <c r="C422" s="32" t="s">
        <v>1965</v>
      </c>
      <c r="D422" s="94"/>
      <c r="E422" s="94"/>
      <c r="F422" s="103"/>
      <c r="G422" s="8"/>
      <c r="H422" s="8"/>
      <c r="I422" s="54"/>
      <c r="J422" s="65"/>
      <c r="K422" s="65"/>
      <c r="L422" s="65"/>
      <c r="M422" s="83"/>
      <c r="N422" s="125"/>
      <c r="O422" s="83"/>
      <c r="P422" s="132"/>
      <c r="Q422" s="310"/>
      <c r="R422" s="309"/>
      <c r="S422" s="83"/>
      <c r="T422" s="90"/>
      <c r="U422" s="91"/>
      <c r="V422" s="303"/>
      <c r="W422" s="56"/>
      <c r="X422" s="58"/>
      <c r="Y422" s="59" t="s">
        <v>20</v>
      </c>
      <c r="Z422" s="41" t="s">
        <v>21</v>
      </c>
      <c r="AA422" s="86">
        <v>0.85</v>
      </c>
      <c r="AB422" s="482"/>
      <c r="AC422" s="83"/>
      <c r="AD422" s="83"/>
      <c r="AE422" s="84"/>
      <c r="AF422" s="45">
        <f>ROUND(ROUND(ROUND(ROUND(ROUND(G368+K404,0)*P$8,0)*T416,0)*AA422,0)-AC421,0)</f>
        <v>220</v>
      </c>
      <c r="AG422" s="79"/>
    </row>
    <row r="423" ht="16.5" customHeight="1">
      <c r="A423" s="29">
        <v>63.0</v>
      </c>
      <c r="B423" s="30">
        <v>8815.0</v>
      </c>
      <c r="C423" s="32" t="s">
        <v>1966</v>
      </c>
      <c r="D423" s="94"/>
      <c r="E423" s="94"/>
      <c r="F423" s="103"/>
      <c r="G423" s="8"/>
      <c r="H423" s="8"/>
      <c r="I423" s="54"/>
      <c r="J423" s="65"/>
      <c r="K423" s="65"/>
      <c r="L423" s="65"/>
      <c r="M423" s="83"/>
      <c r="N423" s="125"/>
      <c r="O423" s="83"/>
      <c r="P423" s="132"/>
      <c r="Q423" s="310"/>
      <c r="R423" s="309"/>
      <c r="S423" s="83"/>
      <c r="T423" s="90"/>
      <c r="U423" s="91"/>
      <c r="V423" s="305" t="s">
        <v>326</v>
      </c>
      <c r="W423" s="83" t="s">
        <v>21</v>
      </c>
      <c r="X423" s="91">
        <f>$X$297</f>
        <v>0.7</v>
      </c>
      <c r="Y423" s="88"/>
      <c r="Z423" s="88"/>
      <c r="AA423" s="89"/>
      <c r="AB423" s="482"/>
      <c r="AC423" s="90"/>
      <c r="AD423" s="90"/>
      <c r="AE423" s="91"/>
      <c r="AF423" s="45">
        <f>ROUND(ROUND(ROUND(ROUND(ROUND(G368+K404,0)*P$8,0)*T416,0)*X423,0)-AC421,0)</f>
        <v>181</v>
      </c>
      <c r="AG423" s="79"/>
    </row>
    <row r="424" ht="16.5" customHeight="1">
      <c r="A424" s="29">
        <v>63.0</v>
      </c>
      <c r="B424" s="30">
        <v>8816.0</v>
      </c>
      <c r="C424" s="32" t="s">
        <v>1967</v>
      </c>
      <c r="D424" s="94"/>
      <c r="E424" s="94"/>
      <c r="F424" s="103"/>
      <c r="G424" s="8"/>
      <c r="H424" s="8"/>
      <c r="I424" s="54"/>
      <c r="J424" s="65"/>
      <c r="K424" s="65"/>
      <c r="L424" s="65"/>
      <c r="M424" s="83"/>
      <c r="N424" s="125"/>
      <c r="O424" s="83"/>
      <c r="P424" s="132"/>
      <c r="Q424" s="310"/>
      <c r="R424" s="309"/>
      <c r="S424" s="83"/>
      <c r="T424" s="90"/>
      <c r="U424" s="91"/>
      <c r="V424" s="484"/>
      <c r="W424" s="56"/>
      <c r="X424" s="72"/>
      <c r="Y424" s="73" t="s">
        <v>20</v>
      </c>
      <c r="Z424" s="74" t="s">
        <v>21</v>
      </c>
      <c r="AA424" s="92">
        <v>0.85</v>
      </c>
      <c r="AB424" s="482"/>
      <c r="AC424" s="90"/>
      <c r="AD424" s="90"/>
      <c r="AE424" s="91"/>
      <c r="AF424" s="45">
        <f>ROUND(ROUND(ROUND(ROUND(ROUND(ROUND(G368+K404,0)*P$8,0)*T416,0)*X423,0)*AA424,0)-AC421,0)</f>
        <v>153</v>
      </c>
      <c r="AG424" s="79"/>
    </row>
    <row r="425" ht="16.5" customHeight="1">
      <c r="A425" s="29">
        <v>63.0</v>
      </c>
      <c r="B425" s="30">
        <v>8817.0</v>
      </c>
      <c r="C425" s="32" t="s">
        <v>1968</v>
      </c>
      <c r="D425" s="94"/>
      <c r="E425" s="94"/>
      <c r="F425" s="103"/>
      <c r="G425" s="8"/>
      <c r="H425" s="8"/>
      <c r="I425" s="54"/>
      <c r="J425" s="65"/>
      <c r="K425" s="65"/>
      <c r="L425" s="65"/>
      <c r="M425" s="83"/>
      <c r="N425" s="125"/>
      <c r="O425" s="83"/>
      <c r="P425" s="132"/>
      <c r="Q425" s="310"/>
      <c r="R425" s="309"/>
      <c r="S425" s="83"/>
      <c r="T425" s="90"/>
      <c r="U425" s="91"/>
      <c r="V425" s="305" t="s">
        <v>329</v>
      </c>
      <c r="W425" s="83" t="s">
        <v>21</v>
      </c>
      <c r="X425" s="91">
        <f>$X$299</f>
        <v>0.85</v>
      </c>
      <c r="Y425" s="77"/>
      <c r="Z425" s="77"/>
      <c r="AA425" s="72"/>
      <c r="AB425" s="482"/>
      <c r="AC425" s="90"/>
      <c r="AD425" s="90"/>
      <c r="AE425" s="91"/>
      <c r="AF425" s="45">
        <f>ROUND(ROUND(ROUND(ROUND(ROUND(G368+K404,0)*P$8,0)*T416,0)*X425,0)-AC421,0)</f>
        <v>220</v>
      </c>
      <c r="AG425" s="79"/>
    </row>
    <row r="426" ht="16.5" customHeight="1">
      <c r="A426" s="29">
        <v>63.0</v>
      </c>
      <c r="B426" s="30">
        <v>8818.0</v>
      </c>
      <c r="C426" s="32" t="s">
        <v>1969</v>
      </c>
      <c r="D426" s="94"/>
      <c r="E426" s="94"/>
      <c r="F426" s="103"/>
      <c r="G426" s="8"/>
      <c r="H426" s="8"/>
      <c r="I426" s="54"/>
      <c r="J426" s="65"/>
      <c r="K426" s="65"/>
      <c r="L426" s="65"/>
      <c r="M426" s="83"/>
      <c r="N426" s="125"/>
      <c r="O426" s="83"/>
      <c r="P426" s="132"/>
      <c r="Q426" s="310"/>
      <c r="R426" s="309"/>
      <c r="S426" s="83"/>
      <c r="T426" s="90"/>
      <c r="U426" s="91"/>
      <c r="V426" s="484"/>
      <c r="W426" s="56"/>
      <c r="X426" s="72"/>
      <c r="Y426" s="73" t="s">
        <v>20</v>
      </c>
      <c r="Z426" s="74" t="s">
        <v>21</v>
      </c>
      <c r="AA426" s="92">
        <v>0.85</v>
      </c>
      <c r="AB426" s="484"/>
      <c r="AC426" s="77"/>
      <c r="AD426" s="77"/>
      <c r="AE426" s="72"/>
      <c r="AF426" s="45">
        <f>ROUND(ROUND(ROUND(ROUND(ROUND(ROUND(G368+K404,0)*P$8,0)*T416,0)*X425,0)*AA426,0)-AC421,0)</f>
        <v>186</v>
      </c>
      <c r="AG426" s="79"/>
    </row>
    <row r="427" ht="16.5" customHeight="1">
      <c r="A427" s="29">
        <v>63.0</v>
      </c>
      <c r="B427" s="30">
        <v>8819.0</v>
      </c>
      <c r="C427" s="32" t="s">
        <v>1970</v>
      </c>
      <c r="D427" s="94"/>
      <c r="E427" s="94"/>
      <c r="F427" s="103"/>
      <c r="G427" s="8"/>
      <c r="H427" s="8"/>
      <c r="I427" s="54"/>
      <c r="J427" s="65"/>
      <c r="K427" s="65"/>
      <c r="L427" s="65"/>
      <c r="M427" s="83"/>
      <c r="N427" s="125"/>
      <c r="O427" s="83"/>
      <c r="P427" s="132"/>
      <c r="Q427" s="310"/>
      <c r="R427" s="130" t="s">
        <v>27</v>
      </c>
      <c r="S427" s="41"/>
      <c r="T427" s="135"/>
      <c r="U427" s="68"/>
      <c r="V427" s="299"/>
      <c r="W427" s="41"/>
      <c r="X427" s="42"/>
      <c r="Y427" s="43"/>
      <c r="Z427" s="43"/>
      <c r="AA427" s="43"/>
      <c r="AB427" s="288"/>
      <c r="AC427" s="43"/>
      <c r="AD427" s="43"/>
      <c r="AE427" s="44"/>
      <c r="AF427" s="45">
        <f>ROUND(ROUND(ROUND(G368+K404,0)*P$8,0)*T428,0)</f>
        <v>189</v>
      </c>
      <c r="AG427" s="79"/>
    </row>
    <row r="428" ht="16.5" customHeight="1">
      <c r="A428" s="29">
        <v>63.0</v>
      </c>
      <c r="B428" s="30">
        <v>8820.0</v>
      </c>
      <c r="C428" s="32" t="s">
        <v>1971</v>
      </c>
      <c r="D428" s="94"/>
      <c r="E428" s="94"/>
      <c r="F428" s="103"/>
      <c r="G428" s="8"/>
      <c r="H428" s="8"/>
      <c r="I428" s="54"/>
      <c r="J428" s="65"/>
      <c r="K428" s="65"/>
      <c r="L428" s="65"/>
      <c r="M428" s="83"/>
      <c r="N428" s="125"/>
      <c r="O428" s="83"/>
      <c r="P428" s="132"/>
      <c r="Q428" s="310"/>
      <c r="R428" s="482"/>
      <c r="S428" s="83" t="s">
        <v>21</v>
      </c>
      <c r="T428" s="90">
        <v>0.5</v>
      </c>
      <c r="U428" s="91"/>
      <c r="V428" s="303"/>
      <c r="W428" s="56"/>
      <c r="X428" s="58"/>
      <c r="Y428" s="59" t="s">
        <v>20</v>
      </c>
      <c r="Z428" s="41" t="s">
        <v>21</v>
      </c>
      <c r="AA428" s="60">
        <v>0.85</v>
      </c>
      <c r="AB428" s="288"/>
      <c r="AC428" s="43"/>
      <c r="AD428" s="43"/>
      <c r="AE428" s="44"/>
      <c r="AF428" s="45">
        <f>ROUND(ROUND(ROUND(ROUND(G368+K404,0)*P$8,0)*T428,0)*AA428,0)</f>
        <v>161</v>
      </c>
      <c r="AG428" s="79"/>
    </row>
    <row r="429" ht="16.5" customHeight="1">
      <c r="A429" s="29">
        <v>63.0</v>
      </c>
      <c r="B429" s="30">
        <v>8821.0</v>
      </c>
      <c r="C429" s="32" t="s">
        <v>1972</v>
      </c>
      <c r="D429" s="94"/>
      <c r="E429" s="94"/>
      <c r="F429" s="103"/>
      <c r="G429" s="8"/>
      <c r="H429" s="8"/>
      <c r="I429" s="54"/>
      <c r="J429" s="65"/>
      <c r="K429" s="65"/>
      <c r="L429" s="65"/>
      <c r="M429" s="83"/>
      <c r="N429" s="125"/>
      <c r="O429" s="83"/>
      <c r="P429" s="132"/>
      <c r="Q429" s="310"/>
      <c r="R429" s="482"/>
      <c r="S429" s="83"/>
      <c r="T429" s="90"/>
      <c r="U429" s="91"/>
      <c r="V429" s="305" t="s">
        <v>326</v>
      </c>
      <c r="W429" s="41" t="s">
        <v>21</v>
      </c>
      <c r="X429" s="68">
        <f>$X$297</f>
        <v>0.7</v>
      </c>
      <c r="Y429" s="88"/>
      <c r="Z429" s="88"/>
      <c r="AA429" s="88"/>
      <c r="AB429" s="297"/>
      <c r="AC429" s="88"/>
      <c r="AD429" s="88"/>
      <c r="AE429" s="89"/>
      <c r="AF429" s="114">
        <f>ROUND(ROUND(ROUND(ROUND(G368+K404,0)*P$8,0)*T428,0)*X429,0)</f>
        <v>132</v>
      </c>
      <c r="AG429" s="79"/>
    </row>
    <row r="430" ht="16.5" customHeight="1">
      <c r="A430" s="29">
        <v>63.0</v>
      </c>
      <c r="B430" s="30">
        <v>8822.0</v>
      </c>
      <c r="C430" s="32" t="s">
        <v>1973</v>
      </c>
      <c r="D430" s="94"/>
      <c r="E430" s="94"/>
      <c r="F430" s="103"/>
      <c r="G430" s="8"/>
      <c r="H430" s="8"/>
      <c r="I430" s="54"/>
      <c r="J430" s="65"/>
      <c r="K430" s="65"/>
      <c r="L430" s="65"/>
      <c r="M430" s="83"/>
      <c r="N430" s="125"/>
      <c r="O430" s="83"/>
      <c r="P430" s="132"/>
      <c r="Q430" s="310"/>
      <c r="R430" s="482"/>
      <c r="S430" s="83"/>
      <c r="T430" s="90"/>
      <c r="U430" s="91"/>
      <c r="V430" s="484"/>
      <c r="W430" s="56"/>
      <c r="X430" s="72"/>
      <c r="Y430" s="73" t="s">
        <v>20</v>
      </c>
      <c r="Z430" s="74" t="s">
        <v>21</v>
      </c>
      <c r="AA430" s="75">
        <v>0.85</v>
      </c>
      <c r="AB430" s="288"/>
      <c r="AC430" s="43"/>
      <c r="AD430" s="43"/>
      <c r="AE430" s="44"/>
      <c r="AF430" s="114">
        <f>ROUND(ROUND(ROUND(ROUND(ROUND(G368+K404,0)*P$8,0)*T428,0)*X429,0)*AA430,0)</f>
        <v>112</v>
      </c>
      <c r="AG430" s="79"/>
    </row>
    <row r="431" ht="16.5" customHeight="1">
      <c r="A431" s="29">
        <v>63.0</v>
      </c>
      <c r="B431" s="30">
        <v>8823.0</v>
      </c>
      <c r="C431" s="32" t="s">
        <v>1974</v>
      </c>
      <c r="D431" s="94"/>
      <c r="E431" s="94"/>
      <c r="F431" s="103"/>
      <c r="G431" s="8"/>
      <c r="H431" s="8"/>
      <c r="I431" s="54"/>
      <c r="J431" s="65"/>
      <c r="K431" s="65"/>
      <c r="L431" s="65"/>
      <c r="M431" s="83"/>
      <c r="N431" s="125"/>
      <c r="O431" s="83"/>
      <c r="P431" s="132"/>
      <c r="Q431" s="310"/>
      <c r="R431" s="482"/>
      <c r="S431" s="83"/>
      <c r="T431" s="90"/>
      <c r="U431" s="91"/>
      <c r="V431" s="305" t="s">
        <v>329</v>
      </c>
      <c r="W431" s="41" t="s">
        <v>21</v>
      </c>
      <c r="X431" s="68">
        <f>$X$299</f>
        <v>0.85</v>
      </c>
      <c r="Y431" s="77"/>
      <c r="Z431" s="77"/>
      <c r="AA431" s="77"/>
      <c r="AB431" s="292"/>
      <c r="AC431" s="77"/>
      <c r="AD431" s="77"/>
      <c r="AE431" s="72"/>
      <c r="AF431" s="45">
        <f>ROUND(ROUND(ROUND(ROUND(G368+K404,0)*P$8,0)*T428,0)*X431,0)</f>
        <v>161</v>
      </c>
      <c r="AG431" s="79"/>
    </row>
    <row r="432" ht="16.5" customHeight="1">
      <c r="A432" s="29">
        <v>63.0</v>
      </c>
      <c r="B432" s="30">
        <v>8824.0</v>
      </c>
      <c r="C432" s="32" t="s">
        <v>1975</v>
      </c>
      <c r="D432" s="94"/>
      <c r="E432" s="94"/>
      <c r="F432" s="103"/>
      <c r="G432" s="8"/>
      <c r="H432" s="8"/>
      <c r="I432" s="54"/>
      <c r="J432" s="65"/>
      <c r="K432" s="65"/>
      <c r="L432" s="65"/>
      <c r="M432" s="83"/>
      <c r="N432" s="125"/>
      <c r="O432" s="83"/>
      <c r="P432" s="132"/>
      <c r="Q432" s="310"/>
      <c r="R432" s="309"/>
      <c r="S432" s="83"/>
      <c r="T432" s="90"/>
      <c r="U432" s="91"/>
      <c r="V432" s="484"/>
      <c r="W432" s="56"/>
      <c r="X432" s="72"/>
      <c r="Y432" s="73" t="s">
        <v>20</v>
      </c>
      <c r="Z432" s="74" t="s">
        <v>21</v>
      </c>
      <c r="AA432" s="75">
        <v>0.85</v>
      </c>
      <c r="AB432" s="288"/>
      <c r="AC432" s="43"/>
      <c r="AD432" s="43"/>
      <c r="AE432" s="44"/>
      <c r="AF432" s="45">
        <f>ROUND(ROUND(ROUND(ROUND(ROUND(G368+K404,0)*P$8,0)*T428,0)*X431,0)*AA432,0)</f>
        <v>137</v>
      </c>
      <c r="AG432" s="79"/>
    </row>
    <row r="433" ht="16.5" customHeight="1">
      <c r="A433" s="29">
        <v>63.0</v>
      </c>
      <c r="B433" s="30">
        <v>8825.0</v>
      </c>
      <c r="C433" s="32" t="s">
        <v>1976</v>
      </c>
      <c r="D433" s="94"/>
      <c r="E433" s="94"/>
      <c r="F433" s="103"/>
      <c r="G433" s="8"/>
      <c r="H433" s="8"/>
      <c r="I433" s="54"/>
      <c r="J433" s="65"/>
      <c r="K433" s="65"/>
      <c r="L433" s="65"/>
      <c r="M433" s="83"/>
      <c r="N433" s="125"/>
      <c r="O433" s="83"/>
      <c r="P433" s="132"/>
      <c r="Q433" s="310"/>
      <c r="R433" s="309"/>
      <c r="S433" s="83"/>
      <c r="T433" s="90"/>
      <c r="U433" s="91"/>
      <c r="V433" s="299"/>
      <c r="W433" s="41"/>
      <c r="X433" s="42"/>
      <c r="Y433" s="43"/>
      <c r="Z433" s="43"/>
      <c r="AA433" s="44"/>
      <c r="AB433" s="82" t="s">
        <v>30</v>
      </c>
      <c r="AC433" s="83">
        <v>5.0</v>
      </c>
      <c r="AD433" s="83"/>
      <c r="AE433" s="84" t="s">
        <v>31</v>
      </c>
      <c r="AF433" s="45">
        <f>ROUND(ROUND(ROUND(ROUND(G368+K404,0)*P$8,0)*T428,0)-AC433,0)</f>
        <v>184</v>
      </c>
      <c r="AG433" s="79"/>
    </row>
    <row r="434" ht="16.5" customHeight="1">
      <c r="A434" s="29">
        <v>63.0</v>
      </c>
      <c r="B434" s="30">
        <v>8826.0</v>
      </c>
      <c r="C434" s="32" t="s">
        <v>1977</v>
      </c>
      <c r="D434" s="94"/>
      <c r="E434" s="94"/>
      <c r="F434" s="103"/>
      <c r="G434" s="8"/>
      <c r="H434" s="8"/>
      <c r="I434" s="54"/>
      <c r="J434" s="65"/>
      <c r="K434" s="65"/>
      <c r="L434" s="65"/>
      <c r="M434" s="83"/>
      <c r="N434" s="125"/>
      <c r="O434" s="83"/>
      <c r="P434" s="132"/>
      <c r="Q434" s="310"/>
      <c r="R434" s="309"/>
      <c r="S434" s="83"/>
      <c r="T434" s="90"/>
      <c r="U434" s="90"/>
      <c r="V434" s="303"/>
      <c r="W434" s="56"/>
      <c r="X434" s="58"/>
      <c r="Y434" s="59" t="s">
        <v>20</v>
      </c>
      <c r="Z434" s="41" t="s">
        <v>21</v>
      </c>
      <c r="AA434" s="86">
        <v>0.85</v>
      </c>
      <c r="AB434" s="482"/>
      <c r="AC434" s="83"/>
      <c r="AD434" s="83"/>
      <c r="AE434" s="84"/>
      <c r="AF434" s="45">
        <f>ROUND(ROUND(ROUND(ROUND(ROUND(G368+K404,0)*P$8,0)*T428,0)*AA434,0)-AC433,0)</f>
        <v>156</v>
      </c>
      <c r="AG434" s="79"/>
    </row>
    <row r="435" ht="16.5" customHeight="1">
      <c r="A435" s="29">
        <v>63.0</v>
      </c>
      <c r="B435" s="30">
        <v>8827.0</v>
      </c>
      <c r="C435" s="32" t="s">
        <v>1978</v>
      </c>
      <c r="D435" s="94"/>
      <c r="E435" s="94"/>
      <c r="F435" s="103"/>
      <c r="G435" s="8"/>
      <c r="H435" s="8"/>
      <c r="I435" s="54"/>
      <c r="J435" s="65"/>
      <c r="K435" s="65"/>
      <c r="L435" s="65"/>
      <c r="M435" s="83"/>
      <c r="N435" s="125"/>
      <c r="O435" s="83"/>
      <c r="P435" s="132"/>
      <c r="Q435" s="310"/>
      <c r="R435" s="309"/>
      <c r="S435" s="83"/>
      <c r="T435" s="90"/>
      <c r="U435" s="90"/>
      <c r="V435" s="305" t="s">
        <v>326</v>
      </c>
      <c r="W435" s="83" t="s">
        <v>21</v>
      </c>
      <c r="X435" s="91">
        <f>$X$297</f>
        <v>0.7</v>
      </c>
      <c r="Y435" s="88"/>
      <c r="Z435" s="88"/>
      <c r="AA435" s="89"/>
      <c r="AB435" s="482"/>
      <c r="AC435" s="90"/>
      <c r="AD435" s="90"/>
      <c r="AE435" s="91"/>
      <c r="AF435" s="114">
        <f>ROUND(ROUND(ROUND(ROUND(ROUND(G368+K404,0)*P$8,0)*T428,0)*X435,0)-AC433,0)</f>
        <v>127</v>
      </c>
      <c r="AG435" s="79"/>
    </row>
    <row r="436" ht="16.5" customHeight="1">
      <c r="A436" s="29">
        <v>63.0</v>
      </c>
      <c r="B436" s="30">
        <v>8828.0</v>
      </c>
      <c r="C436" s="32" t="s">
        <v>1979</v>
      </c>
      <c r="D436" s="94"/>
      <c r="E436" s="94"/>
      <c r="F436" s="103"/>
      <c r="G436" s="8"/>
      <c r="H436" s="8"/>
      <c r="I436" s="54"/>
      <c r="J436" s="65"/>
      <c r="K436" s="65"/>
      <c r="L436" s="65"/>
      <c r="M436" s="83"/>
      <c r="N436" s="125"/>
      <c r="O436" s="83"/>
      <c r="P436" s="132"/>
      <c r="Q436" s="310"/>
      <c r="R436" s="309"/>
      <c r="S436" s="83"/>
      <c r="T436" s="90"/>
      <c r="U436" s="90"/>
      <c r="V436" s="484"/>
      <c r="W436" s="56"/>
      <c r="X436" s="72"/>
      <c r="Y436" s="73" t="s">
        <v>20</v>
      </c>
      <c r="Z436" s="74" t="s">
        <v>21</v>
      </c>
      <c r="AA436" s="92">
        <v>0.85</v>
      </c>
      <c r="AB436" s="482"/>
      <c r="AC436" s="90"/>
      <c r="AD436" s="90"/>
      <c r="AE436" s="91"/>
      <c r="AF436" s="114">
        <f>ROUND(ROUND(ROUND(ROUND(ROUND(ROUND(G368+K404,0)*P$8,0)*T428,0)*X435,0)*AA436,0)-AC433,0)</f>
        <v>107</v>
      </c>
      <c r="AG436" s="79"/>
    </row>
    <row r="437" ht="16.5" customHeight="1">
      <c r="A437" s="29">
        <v>63.0</v>
      </c>
      <c r="B437" s="30">
        <v>8829.0</v>
      </c>
      <c r="C437" s="32" t="s">
        <v>1980</v>
      </c>
      <c r="D437" s="94"/>
      <c r="E437" s="94"/>
      <c r="F437" s="103"/>
      <c r="G437" s="8"/>
      <c r="H437" s="8"/>
      <c r="I437" s="54"/>
      <c r="J437" s="65"/>
      <c r="K437" s="65"/>
      <c r="L437" s="65"/>
      <c r="M437" s="83"/>
      <c r="N437" s="125"/>
      <c r="O437" s="83"/>
      <c r="P437" s="132"/>
      <c r="Q437" s="310"/>
      <c r="R437" s="309"/>
      <c r="S437" s="83"/>
      <c r="T437" s="90"/>
      <c r="U437" s="91"/>
      <c r="V437" s="305" t="s">
        <v>329</v>
      </c>
      <c r="W437" s="83" t="s">
        <v>21</v>
      </c>
      <c r="X437" s="91">
        <f>$X$299</f>
        <v>0.85</v>
      </c>
      <c r="Y437" s="77"/>
      <c r="Z437" s="77"/>
      <c r="AA437" s="72"/>
      <c r="AB437" s="482"/>
      <c r="AC437" s="90"/>
      <c r="AD437" s="90"/>
      <c r="AE437" s="91"/>
      <c r="AF437" s="45">
        <f>ROUND(ROUND(ROUND(ROUND(ROUND(G368+K404,0)*P$8,0)*T428,0)*X437,0)-AC433,0)</f>
        <v>156</v>
      </c>
      <c r="AG437" s="79"/>
    </row>
    <row r="438" ht="16.5" customHeight="1">
      <c r="A438" s="29">
        <v>63.0</v>
      </c>
      <c r="B438" s="30">
        <v>8830.0</v>
      </c>
      <c r="C438" s="32" t="s">
        <v>1981</v>
      </c>
      <c r="D438" s="94"/>
      <c r="E438" s="94"/>
      <c r="F438" s="103"/>
      <c r="G438" s="8"/>
      <c r="H438" s="8"/>
      <c r="I438" s="54"/>
      <c r="J438" s="65"/>
      <c r="K438" s="65"/>
      <c r="L438" s="65"/>
      <c r="M438" s="83"/>
      <c r="N438" s="125"/>
      <c r="O438" s="83"/>
      <c r="P438" s="132"/>
      <c r="Q438" s="316"/>
      <c r="R438" s="311"/>
      <c r="S438" s="56"/>
      <c r="T438" s="77"/>
      <c r="U438" s="72"/>
      <c r="V438" s="484"/>
      <c r="W438" s="56"/>
      <c r="X438" s="72"/>
      <c r="Y438" s="73" t="s">
        <v>20</v>
      </c>
      <c r="Z438" s="74" t="s">
        <v>21</v>
      </c>
      <c r="AA438" s="92">
        <v>0.85</v>
      </c>
      <c r="AB438" s="484"/>
      <c r="AC438" s="77"/>
      <c r="AD438" s="77"/>
      <c r="AE438" s="72"/>
      <c r="AF438" s="45">
        <f>ROUND(ROUND(ROUND(ROUND(ROUND(ROUND(G368+K404,0)*P$8,0)*T428,0)*X437,0)*AA438,0)-AC433,0)</f>
        <v>132</v>
      </c>
      <c r="AG438" s="79"/>
    </row>
    <row r="439" ht="16.5" customHeight="1">
      <c r="A439" s="29">
        <v>63.0</v>
      </c>
      <c r="B439" s="30">
        <v>8231.0</v>
      </c>
      <c r="C439" s="32" t="s">
        <v>1982</v>
      </c>
      <c r="D439" s="94"/>
      <c r="E439" s="94"/>
      <c r="F439" s="102" t="s">
        <v>77</v>
      </c>
      <c r="G439" s="35"/>
      <c r="H439" s="35"/>
      <c r="I439" s="36"/>
      <c r="J439" s="152"/>
      <c r="K439" s="7"/>
      <c r="L439" s="38"/>
      <c r="M439" s="7"/>
      <c r="N439" s="52"/>
      <c r="O439" s="8"/>
      <c r="P439" s="54"/>
      <c r="Q439" s="287"/>
      <c r="R439" s="287"/>
      <c r="S439" s="7"/>
      <c r="T439" s="7"/>
      <c r="U439" s="7"/>
      <c r="V439" s="299"/>
      <c r="W439" s="41"/>
      <c r="X439" s="42"/>
      <c r="Y439" s="43"/>
      <c r="Z439" s="43"/>
      <c r="AA439" s="43"/>
      <c r="AB439" s="288"/>
      <c r="AC439" s="43"/>
      <c r="AD439" s="43"/>
      <c r="AE439" s="44"/>
      <c r="AF439" s="45">
        <f>ROUND(G440*P$8,0)</f>
        <v>288</v>
      </c>
      <c r="AG439" s="79"/>
    </row>
    <row r="440" ht="16.5" customHeight="1">
      <c r="A440" s="29">
        <v>63.0</v>
      </c>
      <c r="B440" s="30">
        <v>8841.0</v>
      </c>
      <c r="C440" s="32" t="s">
        <v>1983</v>
      </c>
      <c r="D440" s="94"/>
      <c r="E440" s="94"/>
      <c r="F440" s="482"/>
      <c r="G440" s="50">
        <f>'30放課後等デイ(基本１)'!G440</f>
        <v>412</v>
      </c>
      <c r="H440" s="8" t="s">
        <v>9</v>
      </c>
      <c r="I440" s="51"/>
      <c r="J440" s="140"/>
      <c r="K440" s="8"/>
      <c r="L440" s="53"/>
      <c r="M440" s="8"/>
      <c r="N440" s="52"/>
      <c r="O440" s="8"/>
      <c r="P440" s="54"/>
      <c r="Q440" s="302"/>
      <c r="R440" s="302"/>
      <c r="S440" s="8"/>
      <c r="T440" s="8"/>
      <c r="U440" s="8"/>
      <c r="V440" s="303"/>
      <c r="W440" s="56"/>
      <c r="X440" s="58"/>
      <c r="Y440" s="59" t="s">
        <v>20</v>
      </c>
      <c r="Z440" s="41" t="s">
        <v>21</v>
      </c>
      <c r="AA440" s="60">
        <v>0.85</v>
      </c>
      <c r="AB440" s="288"/>
      <c r="AC440" s="43"/>
      <c r="AD440" s="43"/>
      <c r="AE440" s="44"/>
      <c r="AF440" s="45">
        <f>ROUND(ROUND(G440*P$8,0)*AA440,0)</f>
        <v>245</v>
      </c>
      <c r="AG440" s="79"/>
    </row>
    <row r="441" ht="16.5" customHeight="1">
      <c r="A441" s="29">
        <v>63.0</v>
      </c>
      <c r="B441" s="30">
        <v>8232.0</v>
      </c>
      <c r="C441" s="32" t="s">
        <v>1984</v>
      </c>
      <c r="D441" s="94"/>
      <c r="E441" s="94"/>
      <c r="F441" s="482"/>
      <c r="G441" s="63"/>
      <c r="H441" s="63"/>
      <c r="I441" s="51"/>
      <c r="J441" s="94"/>
      <c r="K441" s="8"/>
      <c r="L441" s="53"/>
      <c r="M441" s="14"/>
      <c r="N441" s="127"/>
      <c r="O441" s="14"/>
      <c r="P441" s="144"/>
      <c r="Q441" s="304"/>
      <c r="R441" s="304"/>
      <c r="S441" s="8"/>
      <c r="T441" s="8"/>
      <c r="U441" s="8"/>
      <c r="V441" s="305" t="s">
        <v>326</v>
      </c>
      <c r="W441" s="41" t="s">
        <v>21</v>
      </c>
      <c r="X441" s="68">
        <f>$X$297</f>
        <v>0.7</v>
      </c>
      <c r="Y441" s="88"/>
      <c r="Z441" s="88"/>
      <c r="AA441" s="88"/>
      <c r="AB441" s="297"/>
      <c r="AC441" s="88"/>
      <c r="AD441" s="88"/>
      <c r="AE441" s="89"/>
      <c r="AF441" s="45">
        <f>ROUND(ROUND(G440*P$8,0)*X441,0)</f>
        <v>202</v>
      </c>
      <c r="AG441" s="79"/>
    </row>
    <row r="442" ht="16.5" customHeight="1">
      <c r="A442" s="29">
        <v>63.0</v>
      </c>
      <c r="B442" s="30">
        <v>8842.0</v>
      </c>
      <c r="C442" s="32" t="s">
        <v>1985</v>
      </c>
      <c r="D442" s="94"/>
      <c r="E442" s="94"/>
      <c r="F442" s="76"/>
      <c r="G442" s="63"/>
      <c r="H442" s="63"/>
      <c r="I442" s="51"/>
      <c r="J442" s="94"/>
      <c r="K442" s="8"/>
      <c r="L442" s="53"/>
      <c r="M442" s="14"/>
      <c r="N442" s="127"/>
      <c r="O442" s="14"/>
      <c r="P442" s="144"/>
      <c r="Q442" s="304"/>
      <c r="R442" s="304"/>
      <c r="S442" s="8"/>
      <c r="T442" s="8"/>
      <c r="U442" s="8"/>
      <c r="V442" s="484"/>
      <c r="W442" s="56"/>
      <c r="X442" s="72"/>
      <c r="Y442" s="73" t="s">
        <v>20</v>
      </c>
      <c r="Z442" s="74" t="s">
        <v>21</v>
      </c>
      <c r="AA442" s="75">
        <v>0.85</v>
      </c>
      <c r="AB442" s="288"/>
      <c r="AC442" s="43"/>
      <c r="AD442" s="43"/>
      <c r="AE442" s="44"/>
      <c r="AF442" s="45">
        <f>ROUND(ROUND(ROUND(G440*P$8,0)*X441,0)*AA442,0)</f>
        <v>172</v>
      </c>
      <c r="AG442" s="79"/>
    </row>
    <row r="443" ht="16.5" customHeight="1">
      <c r="A443" s="29">
        <v>63.0</v>
      </c>
      <c r="B443" s="30">
        <v>8235.0</v>
      </c>
      <c r="C443" s="32" t="s">
        <v>1986</v>
      </c>
      <c r="D443" s="94"/>
      <c r="E443" s="94"/>
      <c r="F443" s="76"/>
      <c r="G443" s="63"/>
      <c r="H443" s="63"/>
      <c r="I443" s="51"/>
      <c r="J443" s="94"/>
      <c r="K443" s="8"/>
      <c r="L443" s="53"/>
      <c r="M443" s="14"/>
      <c r="N443" s="127"/>
      <c r="O443" s="14"/>
      <c r="P443" s="144"/>
      <c r="Q443" s="304"/>
      <c r="R443" s="304"/>
      <c r="S443" s="8"/>
      <c r="T443" s="8"/>
      <c r="U443" s="8"/>
      <c r="V443" s="305" t="s">
        <v>329</v>
      </c>
      <c r="W443" s="41" t="s">
        <v>21</v>
      </c>
      <c r="X443" s="68">
        <f>$X$299</f>
        <v>0.85</v>
      </c>
      <c r="Y443" s="77"/>
      <c r="Z443" s="77"/>
      <c r="AA443" s="77"/>
      <c r="AB443" s="292"/>
      <c r="AC443" s="77"/>
      <c r="AD443" s="77"/>
      <c r="AE443" s="72"/>
      <c r="AF443" s="45">
        <f>ROUND(ROUND(G440*P$8,0)*X443,0)</f>
        <v>245</v>
      </c>
      <c r="AG443" s="79"/>
    </row>
    <row r="444" ht="16.5" customHeight="1">
      <c r="A444" s="29">
        <v>63.0</v>
      </c>
      <c r="B444" s="30">
        <v>8843.0</v>
      </c>
      <c r="C444" s="32" t="s">
        <v>1987</v>
      </c>
      <c r="D444" s="94"/>
      <c r="E444" s="94"/>
      <c r="F444" s="76"/>
      <c r="G444" s="63"/>
      <c r="H444" s="63"/>
      <c r="I444" s="51"/>
      <c r="J444" s="94"/>
      <c r="K444" s="8"/>
      <c r="L444" s="53"/>
      <c r="M444" s="14"/>
      <c r="N444" s="127"/>
      <c r="O444" s="14"/>
      <c r="P444" s="144"/>
      <c r="Q444" s="304"/>
      <c r="R444" s="304"/>
      <c r="S444" s="8"/>
      <c r="T444" s="8"/>
      <c r="U444" s="8"/>
      <c r="V444" s="484"/>
      <c r="W444" s="56"/>
      <c r="X444" s="72"/>
      <c r="Y444" s="73" t="s">
        <v>20</v>
      </c>
      <c r="Z444" s="74" t="s">
        <v>21</v>
      </c>
      <c r="AA444" s="75">
        <v>0.85</v>
      </c>
      <c r="AB444" s="288"/>
      <c r="AC444" s="43"/>
      <c r="AD444" s="43"/>
      <c r="AE444" s="44"/>
      <c r="AF444" s="45">
        <f>ROUND(ROUND(ROUND(G440*P$8,0)*X443,0)*AA444,0)</f>
        <v>208</v>
      </c>
      <c r="AG444" s="79"/>
    </row>
    <row r="445" ht="16.5" customHeight="1">
      <c r="A445" s="29">
        <v>63.0</v>
      </c>
      <c r="B445" s="30">
        <v>8844.0</v>
      </c>
      <c r="C445" s="32" t="s">
        <v>1988</v>
      </c>
      <c r="D445" s="94"/>
      <c r="E445" s="94"/>
      <c r="F445" s="76"/>
      <c r="G445" s="63"/>
      <c r="H445" s="63"/>
      <c r="I445" s="51"/>
      <c r="J445" s="94"/>
      <c r="K445" s="8"/>
      <c r="L445" s="53"/>
      <c r="M445" s="14"/>
      <c r="N445" s="127"/>
      <c r="O445" s="14"/>
      <c r="P445" s="144"/>
      <c r="Q445" s="304"/>
      <c r="R445" s="304"/>
      <c r="S445" s="8"/>
      <c r="T445" s="8"/>
      <c r="U445" s="8"/>
      <c r="V445" s="299"/>
      <c r="W445" s="41"/>
      <c r="X445" s="42"/>
      <c r="Y445" s="43"/>
      <c r="Z445" s="43"/>
      <c r="AA445" s="44"/>
      <c r="AB445" s="82" t="s">
        <v>30</v>
      </c>
      <c r="AC445" s="83">
        <v>5.0</v>
      </c>
      <c r="AD445" s="83"/>
      <c r="AE445" s="84" t="s">
        <v>31</v>
      </c>
      <c r="AF445" s="45">
        <f>ROUND(ROUND(G440*P$8,0)-AC445,0)</f>
        <v>283</v>
      </c>
      <c r="AG445" s="79"/>
    </row>
    <row r="446" ht="16.5" customHeight="1">
      <c r="A446" s="29">
        <v>63.0</v>
      </c>
      <c r="B446" s="30">
        <v>8845.0</v>
      </c>
      <c r="C446" s="32" t="s">
        <v>1989</v>
      </c>
      <c r="D446" s="94"/>
      <c r="E446" s="94"/>
      <c r="F446" s="76"/>
      <c r="G446" s="63"/>
      <c r="H446" s="63"/>
      <c r="I446" s="51"/>
      <c r="J446" s="94"/>
      <c r="K446" s="8"/>
      <c r="L446" s="53"/>
      <c r="M446" s="14"/>
      <c r="N446" s="127"/>
      <c r="O446" s="14"/>
      <c r="P446" s="144"/>
      <c r="Q446" s="304"/>
      <c r="R446" s="304"/>
      <c r="S446" s="8"/>
      <c r="T446" s="8"/>
      <c r="U446" s="8"/>
      <c r="V446" s="303"/>
      <c r="W446" s="56"/>
      <c r="X446" s="58"/>
      <c r="Y446" s="59" t="s">
        <v>20</v>
      </c>
      <c r="Z446" s="41" t="s">
        <v>21</v>
      </c>
      <c r="AA446" s="86">
        <v>0.85</v>
      </c>
      <c r="AB446" s="482"/>
      <c r="AC446" s="83"/>
      <c r="AD446" s="83"/>
      <c r="AE446" s="84"/>
      <c r="AF446" s="45">
        <f>ROUND(ROUND(ROUND(G440*P$8,0)*AA446,0)-AC445,0)</f>
        <v>240</v>
      </c>
      <c r="AG446" s="79"/>
    </row>
    <row r="447" ht="16.5" customHeight="1">
      <c r="A447" s="29">
        <v>63.0</v>
      </c>
      <c r="B447" s="30">
        <v>8846.0</v>
      </c>
      <c r="C447" s="32" t="s">
        <v>1990</v>
      </c>
      <c r="D447" s="94"/>
      <c r="E447" s="94"/>
      <c r="F447" s="76"/>
      <c r="G447" s="63"/>
      <c r="H447" s="63"/>
      <c r="I447" s="51"/>
      <c r="J447" s="94"/>
      <c r="K447" s="8"/>
      <c r="L447" s="53"/>
      <c r="M447" s="14"/>
      <c r="N447" s="127"/>
      <c r="O447" s="14"/>
      <c r="P447" s="144"/>
      <c r="Q447" s="304"/>
      <c r="R447" s="304"/>
      <c r="S447" s="8"/>
      <c r="T447" s="8"/>
      <c r="U447" s="8"/>
      <c r="V447" s="305" t="s">
        <v>326</v>
      </c>
      <c r="W447" s="83" t="s">
        <v>21</v>
      </c>
      <c r="X447" s="91">
        <v>0.7</v>
      </c>
      <c r="Y447" s="88"/>
      <c r="Z447" s="88"/>
      <c r="AA447" s="89"/>
      <c r="AB447" s="482"/>
      <c r="AC447" s="90"/>
      <c r="AD447" s="90"/>
      <c r="AE447" s="91"/>
      <c r="AF447" s="45">
        <f>ROUND(ROUND(ROUND(G440*P$8,0)*X447,0)-AC445,0)</f>
        <v>197</v>
      </c>
      <c r="AG447" s="79"/>
    </row>
    <row r="448" ht="16.5" customHeight="1">
      <c r="A448" s="29">
        <v>63.0</v>
      </c>
      <c r="B448" s="30">
        <v>8847.0</v>
      </c>
      <c r="C448" s="32" t="s">
        <v>1991</v>
      </c>
      <c r="D448" s="94"/>
      <c r="E448" s="94"/>
      <c r="F448" s="76"/>
      <c r="G448" s="63"/>
      <c r="H448" s="63"/>
      <c r="I448" s="51"/>
      <c r="J448" s="94"/>
      <c r="K448" s="8"/>
      <c r="L448" s="53"/>
      <c r="M448" s="14"/>
      <c r="N448" s="127"/>
      <c r="O448" s="14"/>
      <c r="P448" s="144"/>
      <c r="Q448" s="304"/>
      <c r="R448" s="304"/>
      <c r="S448" s="8"/>
      <c r="T448" s="8"/>
      <c r="U448" s="8"/>
      <c r="V448" s="484"/>
      <c r="W448" s="56"/>
      <c r="X448" s="72"/>
      <c r="Y448" s="73" t="s">
        <v>20</v>
      </c>
      <c r="Z448" s="74" t="s">
        <v>21</v>
      </c>
      <c r="AA448" s="92">
        <v>0.85</v>
      </c>
      <c r="AB448" s="482"/>
      <c r="AC448" s="90"/>
      <c r="AD448" s="90"/>
      <c r="AE448" s="91"/>
      <c r="AF448" s="45">
        <f>ROUND(ROUND(ROUND(ROUND(G440*P$8,0)*X447,0)*AA448,0)-AC445,0)</f>
        <v>167</v>
      </c>
      <c r="AG448" s="79"/>
    </row>
    <row r="449" ht="16.5" customHeight="1">
      <c r="A449" s="29">
        <v>63.0</v>
      </c>
      <c r="B449" s="30">
        <v>8848.0</v>
      </c>
      <c r="C449" s="32" t="s">
        <v>1992</v>
      </c>
      <c r="D449" s="94"/>
      <c r="E449" s="94"/>
      <c r="F449" s="76"/>
      <c r="G449" s="63"/>
      <c r="H449" s="63"/>
      <c r="I449" s="51"/>
      <c r="J449" s="94"/>
      <c r="K449" s="8"/>
      <c r="L449" s="53"/>
      <c r="M449" s="14"/>
      <c r="N449" s="127"/>
      <c r="O449" s="14"/>
      <c r="P449" s="144"/>
      <c r="Q449" s="304"/>
      <c r="R449" s="304"/>
      <c r="S449" s="8"/>
      <c r="T449" s="8"/>
      <c r="U449" s="8"/>
      <c r="V449" s="305" t="s">
        <v>329</v>
      </c>
      <c r="W449" s="83" t="s">
        <v>21</v>
      </c>
      <c r="X449" s="91">
        <v>0.85</v>
      </c>
      <c r="Y449" s="77"/>
      <c r="Z449" s="77"/>
      <c r="AA449" s="72"/>
      <c r="AB449" s="482"/>
      <c r="AC449" s="90"/>
      <c r="AD449" s="90"/>
      <c r="AE449" s="91"/>
      <c r="AF449" s="45">
        <f>ROUND(ROUND(ROUND(G440*P$8,0)*X449,0)-AC445,0)</f>
        <v>240</v>
      </c>
      <c r="AG449" s="79"/>
    </row>
    <row r="450" ht="16.5" customHeight="1">
      <c r="A450" s="29">
        <v>63.0</v>
      </c>
      <c r="B450" s="30">
        <v>8849.0</v>
      </c>
      <c r="C450" s="32" t="s">
        <v>1993</v>
      </c>
      <c r="D450" s="94"/>
      <c r="E450" s="94"/>
      <c r="F450" s="76"/>
      <c r="G450" s="63"/>
      <c r="H450" s="63"/>
      <c r="I450" s="51"/>
      <c r="J450" s="94"/>
      <c r="K450" s="8"/>
      <c r="L450" s="53"/>
      <c r="M450" s="14"/>
      <c r="N450" s="127"/>
      <c r="O450" s="14"/>
      <c r="P450" s="144"/>
      <c r="Q450" s="304"/>
      <c r="R450" s="304"/>
      <c r="S450" s="8"/>
      <c r="T450" s="8"/>
      <c r="U450" s="8"/>
      <c r="V450" s="484"/>
      <c r="W450" s="56"/>
      <c r="X450" s="72"/>
      <c r="Y450" s="73" t="s">
        <v>20</v>
      </c>
      <c r="Z450" s="74" t="s">
        <v>21</v>
      </c>
      <c r="AA450" s="92">
        <v>0.85</v>
      </c>
      <c r="AB450" s="484"/>
      <c r="AC450" s="77"/>
      <c r="AD450" s="77"/>
      <c r="AE450" s="72"/>
      <c r="AF450" s="45">
        <f>ROUND(ROUND(ROUND(ROUND(G440*P$8,0)*X449,0)*AA450,0)-AC445,0)</f>
        <v>203</v>
      </c>
      <c r="AG450" s="79"/>
    </row>
    <row r="451" ht="16.5" customHeight="1">
      <c r="A451" s="29">
        <v>63.0</v>
      </c>
      <c r="B451" s="30">
        <v>8233.0</v>
      </c>
      <c r="C451" s="32" t="s">
        <v>1994</v>
      </c>
      <c r="D451" s="94"/>
      <c r="E451" s="94"/>
      <c r="F451" s="307"/>
      <c r="G451" s="8"/>
      <c r="H451" s="8"/>
      <c r="I451" s="54"/>
      <c r="J451" s="69"/>
      <c r="K451" s="65"/>
      <c r="L451" s="65"/>
      <c r="M451" s="8"/>
      <c r="N451" s="52"/>
      <c r="O451" s="8"/>
      <c r="P451" s="54"/>
      <c r="Q451" s="33" t="s">
        <v>23</v>
      </c>
      <c r="R451" s="130" t="s">
        <v>24</v>
      </c>
      <c r="S451" s="7"/>
      <c r="T451" s="7"/>
      <c r="U451" s="39"/>
      <c r="V451" s="299"/>
      <c r="W451" s="41"/>
      <c r="X451" s="42"/>
      <c r="Y451" s="43"/>
      <c r="Z451" s="43"/>
      <c r="AA451" s="43"/>
      <c r="AB451" s="288"/>
      <c r="AC451" s="43"/>
      <c r="AD451" s="43"/>
      <c r="AE451" s="44"/>
      <c r="AF451" s="45">
        <f>ROUND(ROUND(G440*P$8,0)*T452,0)</f>
        <v>202</v>
      </c>
      <c r="AG451" s="79"/>
    </row>
    <row r="452" ht="16.5" customHeight="1">
      <c r="A452" s="29">
        <v>63.0</v>
      </c>
      <c r="B452" s="30">
        <v>8850.0</v>
      </c>
      <c r="C452" s="32" t="s">
        <v>1995</v>
      </c>
      <c r="D452" s="94"/>
      <c r="E452" s="94"/>
      <c r="F452" s="307"/>
      <c r="G452" s="63"/>
      <c r="H452" s="8"/>
      <c r="I452" s="54"/>
      <c r="J452" s="69"/>
      <c r="K452" s="65"/>
      <c r="L452" s="65"/>
      <c r="M452" s="8"/>
      <c r="N452" s="52"/>
      <c r="O452" s="8"/>
      <c r="P452" s="54"/>
      <c r="Q452" s="481"/>
      <c r="R452" s="482"/>
      <c r="S452" s="83" t="s">
        <v>21</v>
      </c>
      <c r="T452" s="90">
        <v>0.7</v>
      </c>
      <c r="U452" s="54"/>
      <c r="V452" s="303"/>
      <c r="W452" s="56"/>
      <c r="X452" s="58"/>
      <c r="Y452" s="59" t="s">
        <v>20</v>
      </c>
      <c r="Z452" s="41" t="s">
        <v>21</v>
      </c>
      <c r="AA452" s="60">
        <v>0.85</v>
      </c>
      <c r="AB452" s="288"/>
      <c r="AC452" s="43"/>
      <c r="AD452" s="43"/>
      <c r="AE452" s="44"/>
      <c r="AF452" s="45">
        <f>ROUND(ROUND(ROUND(G440*P$8,0)*T452,0)*AA452,0)</f>
        <v>172</v>
      </c>
      <c r="AG452" s="79"/>
    </row>
    <row r="453" ht="16.5" customHeight="1">
      <c r="A453" s="29">
        <v>63.0</v>
      </c>
      <c r="B453" s="30">
        <v>8234.0</v>
      </c>
      <c r="C453" s="32" t="s">
        <v>1996</v>
      </c>
      <c r="D453" s="94"/>
      <c r="E453" s="94"/>
      <c r="F453" s="103"/>
      <c r="G453" s="8"/>
      <c r="H453" s="8"/>
      <c r="I453" s="54"/>
      <c r="J453" s="69"/>
      <c r="K453" s="65"/>
      <c r="L453" s="65"/>
      <c r="M453" s="83"/>
      <c r="N453" s="125"/>
      <c r="O453" s="83"/>
      <c r="P453" s="132"/>
      <c r="Q453" s="481"/>
      <c r="R453" s="482"/>
      <c r="S453" s="83"/>
      <c r="T453" s="90"/>
      <c r="U453" s="91"/>
      <c r="V453" s="305" t="s">
        <v>326</v>
      </c>
      <c r="W453" s="41" t="s">
        <v>21</v>
      </c>
      <c r="X453" s="68">
        <f>$X$297</f>
        <v>0.7</v>
      </c>
      <c r="Y453" s="88"/>
      <c r="Z453" s="88"/>
      <c r="AA453" s="88"/>
      <c r="AB453" s="297"/>
      <c r="AC453" s="88"/>
      <c r="AD453" s="88"/>
      <c r="AE453" s="89"/>
      <c r="AF453" s="114">
        <f>ROUND(ROUND(ROUND(G440*P$8,0)*T452,0)*X453,0)</f>
        <v>141</v>
      </c>
      <c r="AG453" s="79"/>
    </row>
    <row r="454" ht="16.5" customHeight="1">
      <c r="A454" s="29">
        <v>63.0</v>
      </c>
      <c r="B454" s="30">
        <v>8851.0</v>
      </c>
      <c r="C454" s="32" t="s">
        <v>1997</v>
      </c>
      <c r="D454" s="94"/>
      <c r="E454" s="94"/>
      <c r="F454" s="103"/>
      <c r="G454" s="8"/>
      <c r="H454" s="8"/>
      <c r="I454" s="54"/>
      <c r="J454" s="69"/>
      <c r="K454" s="65"/>
      <c r="L454" s="65"/>
      <c r="M454" s="83"/>
      <c r="N454" s="125"/>
      <c r="O454" s="83"/>
      <c r="P454" s="132"/>
      <c r="Q454" s="481"/>
      <c r="R454" s="482"/>
      <c r="S454" s="83"/>
      <c r="T454" s="90"/>
      <c r="U454" s="91"/>
      <c r="V454" s="484"/>
      <c r="W454" s="56"/>
      <c r="X454" s="72"/>
      <c r="Y454" s="73" t="s">
        <v>20</v>
      </c>
      <c r="Z454" s="74" t="s">
        <v>21</v>
      </c>
      <c r="AA454" s="75">
        <v>0.85</v>
      </c>
      <c r="AB454" s="288"/>
      <c r="AC454" s="43"/>
      <c r="AD454" s="43"/>
      <c r="AE454" s="44"/>
      <c r="AF454" s="114">
        <f>ROUND(ROUND(ROUND(ROUND(G440*P$8,0)*T452,0)*X453,0)*AA454,0)</f>
        <v>120</v>
      </c>
      <c r="AG454" s="79"/>
    </row>
    <row r="455" ht="16.5" customHeight="1">
      <c r="A455" s="29">
        <v>63.0</v>
      </c>
      <c r="B455" s="30">
        <v>8236.0</v>
      </c>
      <c r="C455" s="32" t="s">
        <v>1998</v>
      </c>
      <c r="D455" s="94"/>
      <c r="E455" s="94"/>
      <c r="F455" s="103"/>
      <c r="G455" s="8"/>
      <c r="H455" s="8"/>
      <c r="I455" s="54"/>
      <c r="J455" s="69"/>
      <c r="K455" s="65"/>
      <c r="L455" s="65"/>
      <c r="M455" s="83"/>
      <c r="N455" s="125"/>
      <c r="O455" s="83"/>
      <c r="P455" s="132"/>
      <c r="Q455" s="308"/>
      <c r="R455" s="482"/>
      <c r="S455" s="83"/>
      <c r="T455" s="90"/>
      <c r="U455" s="91"/>
      <c r="V455" s="305" t="s">
        <v>329</v>
      </c>
      <c r="W455" s="41" t="s">
        <v>21</v>
      </c>
      <c r="X455" s="68">
        <f>$X$299</f>
        <v>0.85</v>
      </c>
      <c r="Y455" s="77"/>
      <c r="Z455" s="77"/>
      <c r="AA455" s="77"/>
      <c r="AB455" s="292"/>
      <c r="AC455" s="77"/>
      <c r="AD455" s="77"/>
      <c r="AE455" s="72"/>
      <c r="AF455" s="45">
        <f>ROUND(ROUND(ROUND(G440*P$8,0)*T452,0)*X455,0)</f>
        <v>172</v>
      </c>
      <c r="AG455" s="79"/>
    </row>
    <row r="456" ht="16.5" customHeight="1">
      <c r="A456" s="29">
        <v>63.0</v>
      </c>
      <c r="B456" s="30">
        <v>8852.0</v>
      </c>
      <c r="C456" s="32" t="s">
        <v>1999</v>
      </c>
      <c r="D456" s="94"/>
      <c r="E456" s="94"/>
      <c r="F456" s="103"/>
      <c r="G456" s="8"/>
      <c r="H456" s="8"/>
      <c r="I456" s="54"/>
      <c r="J456" s="69"/>
      <c r="K456" s="65"/>
      <c r="L456" s="65"/>
      <c r="M456" s="83"/>
      <c r="N456" s="125"/>
      <c r="O456" s="83"/>
      <c r="P456" s="132"/>
      <c r="Q456" s="308"/>
      <c r="R456" s="309"/>
      <c r="S456" s="83"/>
      <c r="T456" s="90"/>
      <c r="U456" s="91"/>
      <c r="V456" s="484"/>
      <c r="W456" s="56"/>
      <c r="X456" s="72"/>
      <c r="Y456" s="73" t="s">
        <v>20</v>
      </c>
      <c r="Z456" s="74" t="s">
        <v>21</v>
      </c>
      <c r="AA456" s="75">
        <v>0.85</v>
      </c>
      <c r="AB456" s="288"/>
      <c r="AC456" s="43"/>
      <c r="AD456" s="43"/>
      <c r="AE456" s="44"/>
      <c r="AF456" s="45">
        <f>ROUND(ROUND(ROUND(ROUND(G440*P$8,0)*T452,0)*X455,0)*AA456,0)</f>
        <v>146</v>
      </c>
      <c r="AG456" s="79"/>
    </row>
    <row r="457" ht="16.5" customHeight="1">
      <c r="A457" s="29">
        <v>63.0</v>
      </c>
      <c r="B457" s="30">
        <v>8853.0</v>
      </c>
      <c r="C457" s="32" t="s">
        <v>2000</v>
      </c>
      <c r="D457" s="94"/>
      <c r="E457" s="94"/>
      <c r="F457" s="103"/>
      <c r="G457" s="8"/>
      <c r="H457" s="8"/>
      <c r="I457" s="54"/>
      <c r="J457" s="69"/>
      <c r="K457" s="65"/>
      <c r="L457" s="65"/>
      <c r="M457" s="83"/>
      <c r="N457" s="125"/>
      <c r="O457" s="83"/>
      <c r="P457" s="132"/>
      <c r="Q457" s="308"/>
      <c r="R457" s="309"/>
      <c r="S457" s="83"/>
      <c r="T457" s="90"/>
      <c r="U457" s="91"/>
      <c r="V457" s="299"/>
      <c r="W457" s="41"/>
      <c r="X457" s="42"/>
      <c r="Y457" s="43"/>
      <c r="Z457" s="43"/>
      <c r="AA457" s="44"/>
      <c r="AB457" s="140" t="s">
        <v>30</v>
      </c>
      <c r="AC457" s="83">
        <v>5.0</v>
      </c>
      <c r="AD457" s="83"/>
      <c r="AE457" s="84" t="s">
        <v>31</v>
      </c>
      <c r="AF457" s="45">
        <f>ROUND(ROUND(ROUND(G440*P$8,0)*T452,0)-AC457,0)</f>
        <v>197</v>
      </c>
      <c r="AG457" s="79"/>
    </row>
    <row r="458" ht="16.5" customHeight="1">
      <c r="A458" s="29">
        <v>63.0</v>
      </c>
      <c r="B458" s="30">
        <v>8854.0</v>
      </c>
      <c r="C458" s="32" t="s">
        <v>2001</v>
      </c>
      <c r="D458" s="94"/>
      <c r="E458" s="94"/>
      <c r="F458" s="103"/>
      <c r="G458" s="8"/>
      <c r="H458" s="8"/>
      <c r="I458" s="54"/>
      <c r="J458" s="69"/>
      <c r="K458" s="65"/>
      <c r="L458" s="65"/>
      <c r="M458" s="83"/>
      <c r="N458" s="125"/>
      <c r="O458" s="83"/>
      <c r="P458" s="132"/>
      <c r="Q458" s="310"/>
      <c r="R458" s="309"/>
      <c r="S458" s="83"/>
      <c r="T458" s="90"/>
      <c r="U458" s="91"/>
      <c r="V458" s="303"/>
      <c r="W458" s="56"/>
      <c r="X458" s="58"/>
      <c r="Y458" s="59" t="s">
        <v>20</v>
      </c>
      <c r="Z458" s="41" t="s">
        <v>21</v>
      </c>
      <c r="AA458" s="86">
        <v>0.85</v>
      </c>
      <c r="AB458" s="140"/>
      <c r="AC458" s="83"/>
      <c r="AD458" s="83"/>
      <c r="AE458" s="84"/>
      <c r="AF458" s="45">
        <f>ROUND(ROUND(ROUND(ROUND(G440*P$8,0)*T452,0)*AA458,0)-AC457,0)</f>
        <v>167</v>
      </c>
      <c r="AG458" s="79"/>
    </row>
    <row r="459" ht="16.5" customHeight="1">
      <c r="A459" s="29">
        <v>63.0</v>
      </c>
      <c r="B459" s="30">
        <v>8855.0</v>
      </c>
      <c r="C459" s="32" t="s">
        <v>2002</v>
      </c>
      <c r="D459" s="94"/>
      <c r="E459" s="94"/>
      <c r="F459" s="103"/>
      <c r="G459" s="8"/>
      <c r="H459" s="8"/>
      <c r="I459" s="54"/>
      <c r="J459" s="69"/>
      <c r="K459" s="65"/>
      <c r="L459" s="65"/>
      <c r="M459" s="83"/>
      <c r="N459" s="125"/>
      <c r="O459" s="83"/>
      <c r="P459" s="132"/>
      <c r="Q459" s="310"/>
      <c r="R459" s="309"/>
      <c r="S459" s="83"/>
      <c r="T459" s="90"/>
      <c r="U459" s="91"/>
      <c r="V459" s="305" t="s">
        <v>326</v>
      </c>
      <c r="W459" s="83" t="s">
        <v>21</v>
      </c>
      <c r="X459" s="91">
        <f>$X$297</f>
        <v>0.7</v>
      </c>
      <c r="Y459" s="88"/>
      <c r="Z459" s="88"/>
      <c r="AA459" s="89"/>
      <c r="AB459" s="313"/>
      <c r="AC459" s="90"/>
      <c r="AD459" s="90"/>
      <c r="AE459" s="91"/>
      <c r="AF459" s="114">
        <f>ROUND(ROUND(ROUND(ROUND(G440*P$8,0)*T452,0)*X459,0)-AC457,0)</f>
        <v>136</v>
      </c>
      <c r="AG459" s="79"/>
    </row>
    <row r="460" ht="16.5" customHeight="1">
      <c r="A460" s="29">
        <v>63.0</v>
      </c>
      <c r="B460" s="30">
        <v>8856.0</v>
      </c>
      <c r="C460" s="32" t="s">
        <v>2003</v>
      </c>
      <c r="D460" s="94"/>
      <c r="E460" s="94"/>
      <c r="F460" s="103"/>
      <c r="G460" s="8"/>
      <c r="H460" s="8"/>
      <c r="I460" s="54"/>
      <c r="J460" s="69"/>
      <c r="K460" s="65"/>
      <c r="L460" s="65"/>
      <c r="M460" s="83"/>
      <c r="N460" s="125"/>
      <c r="O460" s="83"/>
      <c r="P460" s="132"/>
      <c r="Q460" s="310"/>
      <c r="R460" s="309"/>
      <c r="S460" s="83"/>
      <c r="T460" s="90"/>
      <c r="U460" s="91"/>
      <c r="V460" s="484"/>
      <c r="W460" s="56"/>
      <c r="X460" s="72"/>
      <c r="Y460" s="73" t="s">
        <v>20</v>
      </c>
      <c r="Z460" s="74" t="s">
        <v>21</v>
      </c>
      <c r="AA460" s="92">
        <v>0.85</v>
      </c>
      <c r="AB460" s="313"/>
      <c r="AC460" s="90"/>
      <c r="AD460" s="90"/>
      <c r="AE460" s="91"/>
      <c r="AF460" s="114">
        <f>ROUND(ROUND(ROUND(ROUND(ROUND(G440*P$8,0)*T452,0)*X459,0)*AA460,0)-AC457,0)</f>
        <v>115</v>
      </c>
      <c r="AG460" s="79"/>
    </row>
    <row r="461" ht="16.5" customHeight="1">
      <c r="A461" s="29">
        <v>63.0</v>
      </c>
      <c r="B461" s="30">
        <v>8857.0</v>
      </c>
      <c r="C461" s="32" t="s">
        <v>2004</v>
      </c>
      <c r="D461" s="94"/>
      <c r="E461" s="94"/>
      <c r="F461" s="103"/>
      <c r="G461" s="8"/>
      <c r="H461" s="8"/>
      <c r="I461" s="54"/>
      <c r="J461" s="69"/>
      <c r="K461" s="65"/>
      <c r="L461" s="65"/>
      <c r="M461" s="83"/>
      <c r="N461" s="125"/>
      <c r="O461" s="83"/>
      <c r="P461" s="132"/>
      <c r="Q461" s="310"/>
      <c r="R461" s="309"/>
      <c r="S461" s="83"/>
      <c r="T461" s="90"/>
      <c r="U461" s="91"/>
      <c r="V461" s="305" t="s">
        <v>329</v>
      </c>
      <c r="W461" s="83" t="s">
        <v>21</v>
      </c>
      <c r="X461" s="91">
        <f>$X$299</f>
        <v>0.85</v>
      </c>
      <c r="Y461" s="77"/>
      <c r="Z461" s="77"/>
      <c r="AA461" s="72"/>
      <c r="AB461" s="314"/>
      <c r="AC461" s="90"/>
      <c r="AD461" s="90"/>
      <c r="AE461" s="91"/>
      <c r="AF461" s="45">
        <f>ROUND(ROUND(ROUND(ROUND(G440*P$8,0)*T452,0)*X461,0)-AC457,0)</f>
        <v>167</v>
      </c>
      <c r="AG461" s="79"/>
    </row>
    <row r="462" ht="16.5" customHeight="1">
      <c r="A462" s="29">
        <v>63.0</v>
      </c>
      <c r="B462" s="30">
        <v>8858.0</v>
      </c>
      <c r="C462" s="32" t="s">
        <v>2005</v>
      </c>
      <c r="D462" s="94"/>
      <c r="E462" s="94"/>
      <c r="F462" s="103"/>
      <c r="G462" s="8"/>
      <c r="H462" s="8"/>
      <c r="I462" s="54"/>
      <c r="J462" s="69"/>
      <c r="K462" s="65"/>
      <c r="L462" s="65"/>
      <c r="M462" s="83"/>
      <c r="N462" s="125"/>
      <c r="O462" s="83"/>
      <c r="P462" s="132"/>
      <c r="Q462" s="310"/>
      <c r="R462" s="309"/>
      <c r="S462" s="83"/>
      <c r="T462" s="90"/>
      <c r="U462" s="91"/>
      <c r="V462" s="484"/>
      <c r="W462" s="56"/>
      <c r="X462" s="72"/>
      <c r="Y462" s="73" t="s">
        <v>20</v>
      </c>
      <c r="Z462" s="74" t="s">
        <v>21</v>
      </c>
      <c r="AA462" s="92">
        <v>0.85</v>
      </c>
      <c r="AB462" s="292"/>
      <c r="AC462" s="77"/>
      <c r="AD462" s="77"/>
      <c r="AE462" s="72"/>
      <c r="AF462" s="45">
        <f>ROUND(ROUND(ROUND(ROUND(ROUND(G440*P$8,0)*T452,0)*X461,0)*AA462,0)-AC457,0)</f>
        <v>141</v>
      </c>
      <c r="AG462" s="79"/>
    </row>
    <row r="463" ht="16.5" customHeight="1">
      <c r="A463" s="29">
        <v>63.0</v>
      </c>
      <c r="B463" s="30">
        <v>8859.0</v>
      </c>
      <c r="C463" s="32" t="s">
        <v>2006</v>
      </c>
      <c r="D463" s="94"/>
      <c r="E463" s="94"/>
      <c r="F463" s="103"/>
      <c r="G463" s="8"/>
      <c r="H463" s="8"/>
      <c r="I463" s="54"/>
      <c r="J463" s="69"/>
      <c r="K463" s="65"/>
      <c r="L463" s="65"/>
      <c r="M463" s="83"/>
      <c r="N463" s="125"/>
      <c r="O463" s="83"/>
      <c r="P463" s="132"/>
      <c r="Q463" s="310"/>
      <c r="R463" s="130" t="s">
        <v>27</v>
      </c>
      <c r="S463" s="41"/>
      <c r="T463" s="135"/>
      <c r="U463" s="68"/>
      <c r="V463" s="299"/>
      <c r="W463" s="41"/>
      <c r="X463" s="42"/>
      <c r="Y463" s="43"/>
      <c r="Z463" s="43"/>
      <c r="AA463" s="43"/>
      <c r="AB463" s="288"/>
      <c r="AC463" s="43"/>
      <c r="AD463" s="43"/>
      <c r="AE463" s="44"/>
      <c r="AF463" s="114">
        <f>ROUND(ROUND(G440*P$8,0)*T464,0)</f>
        <v>144</v>
      </c>
      <c r="AG463" s="79"/>
    </row>
    <row r="464" ht="16.5" customHeight="1">
      <c r="A464" s="29">
        <v>63.0</v>
      </c>
      <c r="B464" s="30">
        <v>8860.0</v>
      </c>
      <c r="C464" s="32" t="s">
        <v>2007</v>
      </c>
      <c r="D464" s="94"/>
      <c r="E464" s="94"/>
      <c r="F464" s="103"/>
      <c r="G464" s="8"/>
      <c r="H464" s="8"/>
      <c r="I464" s="54"/>
      <c r="J464" s="69"/>
      <c r="K464" s="65"/>
      <c r="L464" s="65"/>
      <c r="M464" s="83"/>
      <c r="N464" s="125"/>
      <c r="O464" s="83"/>
      <c r="P464" s="132"/>
      <c r="Q464" s="310"/>
      <c r="R464" s="482"/>
      <c r="S464" s="83" t="s">
        <v>21</v>
      </c>
      <c r="T464" s="90">
        <v>0.5</v>
      </c>
      <c r="U464" s="91"/>
      <c r="V464" s="303"/>
      <c r="W464" s="56"/>
      <c r="X464" s="58"/>
      <c r="Y464" s="59" t="s">
        <v>20</v>
      </c>
      <c r="Z464" s="41" t="s">
        <v>21</v>
      </c>
      <c r="AA464" s="60">
        <v>0.85</v>
      </c>
      <c r="AB464" s="288"/>
      <c r="AC464" s="43"/>
      <c r="AD464" s="43"/>
      <c r="AE464" s="44"/>
      <c r="AF464" s="114">
        <f>ROUND(ROUND(ROUND(G440*P$8,0)*T464,0)*AA464,0)</f>
        <v>122</v>
      </c>
      <c r="AG464" s="79"/>
    </row>
    <row r="465" ht="16.5" customHeight="1">
      <c r="A465" s="29">
        <v>63.0</v>
      </c>
      <c r="B465" s="30">
        <v>8861.0</v>
      </c>
      <c r="C465" s="32" t="s">
        <v>2008</v>
      </c>
      <c r="D465" s="94"/>
      <c r="E465" s="94"/>
      <c r="F465" s="103"/>
      <c r="G465" s="8"/>
      <c r="H465" s="8"/>
      <c r="I465" s="54"/>
      <c r="J465" s="69"/>
      <c r="K465" s="65"/>
      <c r="L465" s="65"/>
      <c r="M465" s="83"/>
      <c r="N465" s="125"/>
      <c r="O465" s="83"/>
      <c r="P465" s="132"/>
      <c r="Q465" s="310"/>
      <c r="R465" s="482"/>
      <c r="S465" s="83"/>
      <c r="T465" s="90"/>
      <c r="U465" s="91"/>
      <c r="V465" s="305" t="s">
        <v>326</v>
      </c>
      <c r="W465" s="41" t="s">
        <v>21</v>
      </c>
      <c r="X465" s="68">
        <f>$X$297</f>
        <v>0.7</v>
      </c>
      <c r="Y465" s="88"/>
      <c r="Z465" s="88"/>
      <c r="AA465" s="88"/>
      <c r="AB465" s="297"/>
      <c r="AC465" s="88"/>
      <c r="AD465" s="88"/>
      <c r="AE465" s="89"/>
      <c r="AF465" s="114">
        <f>ROUND(ROUND(ROUND(G440*P$8,0)*T464,0)*X465,0)</f>
        <v>101</v>
      </c>
      <c r="AG465" s="79"/>
    </row>
    <row r="466" ht="16.5" customHeight="1">
      <c r="A466" s="29">
        <v>63.0</v>
      </c>
      <c r="B466" s="30">
        <v>8862.0</v>
      </c>
      <c r="C466" s="32" t="s">
        <v>2009</v>
      </c>
      <c r="D466" s="94"/>
      <c r="E466" s="94"/>
      <c r="F466" s="103"/>
      <c r="G466" s="8"/>
      <c r="H466" s="8"/>
      <c r="I466" s="54"/>
      <c r="J466" s="69"/>
      <c r="K466" s="65"/>
      <c r="L466" s="65"/>
      <c r="M466" s="83"/>
      <c r="N466" s="125"/>
      <c r="O466" s="83"/>
      <c r="P466" s="132"/>
      <c r="Q466" s="310"/>
      <c r="R466" s="482"/>
      <c r="S466" s="83"/>
      <c r="T466" s="90"/>
      <c r="U466" s="91"/>
      <c r="V466" s="484"/>
      <c r="W466" s="56"/>
      <c r="X466" s="72"/>
      <c r="Y466" s="73" t="s">
        <v>20</v>
      </c>
      <c r="Z466" s="74" t="s">
        <v>21</v>
      </c>
      <c r="AA466" s="75">
        <v>0.85</v>
      </c>
      <c r="AB466" s="288"/>
      <c r="AC466" s="43"/>
      <c r="AD466" s="43"/>
      <c r="AE466" s="44"/>
      <c r="AF466" s="114">
        <f>ROUND(ROUND(ROUND(ROUND(G440*P$8,0)*T464,0)*X465,0)*AA466,0)</f>
        <v>86</v>
      </c>
      <c r="AG466" s="79"/>
    </row>
    <row r="467" ht="16.5" customHeight="1">
      <c r="A467" s="29">
        <v>63.0</v>
      </c>
      <c r="B467" s="30">
        <v>8863.0</v>
      </c>
      <c r="C467" s="32" t="s">
        <v>2010</v>
      </c>
      <c r="D467" s="94"/>
      <c r="E467" s="94"/>
      <c r="F467" s="103"/>
      <c r="G467" s="8"/>
      <c r="H467" s="8"/>
      <c r="I467" s="54"/>
      <c r="J467" s="69"/>
      <c r="K467" s="65"/>
      <c r="L467" s="65"/>
      <c r="M467" s="83"/>
      <c r="N467" s="125"/>
      <c r="O467" s="83"/>
      <c r="P467" s="132"/>
      <c r="Q467" s="310"/>
      <c r="R467" s="482"/>
      <c r="S467" s="83"/>
      <c r="T467" s="90"/>
      <c r="U467" s="91"/>
      <c r="V467" s="305" t="s">
        <v>329</v>
      </c>
      <c r="W467" s="41" t="s">
        <v>21</v>
      </c>
      <c r="X467" s="68">
        <f>$X$299</f>
        <v>0.85</v>
      </c>
      <c r="Y467" s="77"/>
      <c r="Z467" s="77"/>
      <c r="AA467" s="77"/>
      <c r="AB467" s="292"/>
      <c r="AC467" s="77"/>
      <c r="AD467" s="77"/>
      <c r="AE467" s="72"/>
      <c r="AF467" s="114">
        <f>ROUND(ROUND(ROUND(G440*P$8,0)*T464,0)*X467,0)</f>
        <v>122</v>
      </c>
      <c r="AG467" s="79"/>
    </row>
    <row r="468" ht="16.5" customHeight="1">
      <c r="A468" s="29">
        <v>63.0</v>
      </c>
      <c r="B468" s="30">
        <v>8864.0</v>
      </c>
      <c r="C468" s="32" t="s">
        <v>2011</v>
      </c>
      <c r="D468" s="94"/>
      <c r="E468" s="94"/>
      <c r="F468" s="103"/>
      <c r="G468" s="8"/>
      <c r="H468" s="8"/>
      <c r="I468" s="54"/>
      <c r="J468" s="69"/>
      <c r="K468" s="65"/>
      <c r="L468" s="65"/>
      <c r="M468" s="83"/>
      <c r="N468" s="125"/>
      <c r="O468" s="83"/>
      <c r="P468" s="132"/>
      <c r="Q468" s="310"/>
      <c r="R468" s="482"/>
      <c r="S468" s="83"/>
      <c r="T468" s="90"/>
      <c r="U468" s="91"/>
      <c r="V468" s="484"/>
      <c r="W468" s="56"/>
      <c r="X468" s="72"/>
      <c r="Y468" s="73" t="s">
        <v>20</v>
      </c>
      <c r="Z468" s="74" t="s">
        <v>21</v>
      </c>
      <c r="AA468" s="75">
        <v>0.85</v>
      </c>
      <c r="AB468" s="288"/>
      <c r="AC468" s="43"/>
      <c r="AD468" s="43"/>
      <c r="AE468" s="44"/>
      <c r="AF468" s="114">
        <f>ROUND(ROUND(ROUND(ROUND(G440*P$8,0)*T464,0)*X467,0)*AA468,0)</f>
        <v>104</v>
      </c>
      <c r="AG468" s="79"/>
    </row>
    <row r="469" ht="16.5" customHeight="1">
      <c r="A469" s="29">
        <v>63.0</v>
      </c>
      <c r="B469" s="30">
        <v>8865.0</v>
      </c>
      <c r="C469" s="32" t="s">
        <v>2012</v>
      </c>
      <c r="D469" s="94"/>
      <c r="E469" s="94"/>
      <c r="F469" s="103"/>
      <c r="G469" s="8"/>
      <c r="H469" s="8"/>
      <c r="I469" s="54"/>
      <c r="J469" s="69"/>
      <c r="K469" s="65"/>
      <c r="L469" s="65"/>
      <c r="M469" s="83"/>
      <c r="N469" s="125"/>
      <c r="O469" s="83"/>
      <c r="P469" s="132"/>
      <c r="Q469" s="310"/>
      <c r="R469" s="309"/>
      <c r="S469" s="83"/>
      <c r="T469" s="90"/>
      <c r="U469" s="91"/>
      <c r="V469" s="299"/>
      <c r="W469" s="41"/>
      <c r="X469" s="42"/>
      <c r="Y469" s="43"/>
      <c r="Z469" s="43"/>
      <c r="AA469" s="44"/>
      <c r="AB469" s="82" t="s">
        <v>30</v>
      </c>
      <c r="AC469" s="83">
        <v>5.0</v>
      </c>
      <c r="AD469" s="83"/>
      <c r="AE469" s="84" t="s">
        <v>31</v>
      </c>
      <c r="AF469" s="114">
        <f>ROUND(ROUND(ROUND(G440*P$8,0)*T464,0)-AC469,0)</f>
        <v>139</v>
      </c>
      <c r="AG469" s="79"/>
    </row>
    <row r="470" ht="16.5" customHeight="1">
      <c r="A470" s="29">
        <v>63.0</v>
      </c>
      <c r="B470" s="30">
        <v>8866.0</v>
      </c>
      <c r="C470" s="32" t="s">
        <v>2013</v>
      </c>
      <c r="D470" s="94"/>
      <c r="E470" s="94"/>
      <c r="F470" s="103"/>
      <c r="G470" s="8"/>
      <c r="H470" s="8"/>
      <c r="I470" s="54"/>
      <c r="J470" s="69"/>
      <c r="K470" s="65"/>
      <c r="L470" s="65"/>
      <c r="M470" s="83"/>
      <c r="N470" s="125"/>
      <c r="O470" s="83"/>
      <c r="P470" s="132"/>
      <c r="Q470" s="310"/>
      <c r="R470" s="309"/>
      <c r="S470" s="83"/>
      <c r="T470" s="90"/>
      <c r="U470" s="90"/>
      <c r="V470" s="303"/>
      <c r="W470" s="56"/>
      <c r="X470" s="58"/>
      <c r="Y470" s="59" t="s">
        <v>20</v>
      </c>
      <c r="Z470" s="41" t="s">
        <v>21</v>
      </c>
      <c r="AA470" s="86">
        <v>0.85</v>
      </c>
      <c r="AB470" s="482"/>
      <c r="AC470" s="83"/>
      <c r="AD470" s="83"/>
      <c r="AE470" s="84"/>
      <c r="AF470" s="114">
        <f>ROUND(ROUND(ROUND(ROUND(G440*P$8,0)*T464,0)*AA470,0)-AC469,0)</f>
        <v>117</v>
      </c>
      <c r="AG470" s="79"/>
    </row>
    <row r="471" ht="16.5" customHeight="1">
      <c r="A471" s="29">
        <v>63.0</v>
      </c>
      <c r="B471" s="30">
        <v>8867.0</v>
      </c>
      <c r="C471" s="32" t="s">
        <v>2014</v>
      </c>
      <c r="D471" s="94"/>
      <c r="E471" s="94"/>
      <c r="F471" s="103"/>
      <c r="G471" s="8"/>
      <c r="H471" s="8"/>
      <c r="I471" s="54"/>
      <c r="J471" s="69"/>
      <c r="K471" s="65"/>
      <c r="L471" s="65"/>
      <c r="M471" s="83"/>
      <c r="N471" s="125"/>
      <c r="O471" s="83"/>
      <c r="P471" s="132"/>
      <c r="Q471" s="310"/>
      <c r="R471" s="309"/>
      <c r="S471" s="83"/>
      <c r="T471" s="90"/>
      <c r="U471" s="90"/>
      <c r="V471" s="305" t="s">
        <v>326</v>
      </c>
      <c r="W471" s="83" t="s">
        <v>21</v>
      </c>
      <c r="X471" s="91">
        <f>$X$297</f>
        <v>0.7</v>
      </c>
      <c r="Y471" s="88"/>
      <c r="Z471" s="88"/>
      <c r="AA471" s="89"/>
      <c r="AB471" s="482"/>
      <c r="AC471" s="90"/>
      <c r="AD471" s="90"/>
      <c r="AE471" s="91"/>
      <c r="AF471" s="114">
        <f>ROUND(ROUND(ROUND(ROUND(G440*P$8,0)*T464,0)*X471,0)-AC469,0)</f>
        <v>96</v>
      </c>
      <c r="AG471" s="79"/>
    </row>
    <row r="472" ht="16.5" customHeight="1">
      <c r="A472" s="29">
        <v>63.0</v>
      </c>
      <c r="B472" s="30">
        <v>8868.0</v>
      </c>
      <c r="C472" s="32" t="s">
        <v>2015</v>
      </c>
      <c r="D472" s="94"/>
      <c r="E472" s="94"/>
      <c r="F472" s="103"/>
      <c r="G472" s="8"/>
      <c r="H472" s="8"/>
      <c r="I472" s="54"/>
      <c r="J472" s="69"/>
      <c r="K472" s="65"/>
      <c r="L472" s="65"/>
      <c r="M472" s="83"/>
      <c r="N472" s="125"/>
      <c r="O472" s="83"/>
      <c r="P472" s="132"/>
      <c r="Q472" s="310"/>
      <c r="R472" s="309"/>
      <c r="S472" s="83"/>
      <c r="T472" s="90"/>
      <c r="U472" s="90"/>
      <c r="V472" s="484"/>
      <c r="W472" s="56"/>
      <c r="X472" s="72"/>
      <c r="Y472" s="73" t="s">
        <v>20</v>
      </c>
      <c r="Z472" s="74" t="s">
        <v>21</v>
      </c>
      <c r="AA472" s="92">
        <v>0.85</v>
      </c>
      <c r="AB472" s="482"/>
      <c r="AC472" s="90"/>
      <c r="AD472" s="90"/>
      <c r="AE472" s="91"/>
      <c r="AF472" s="114">
        <f>ROUND(ROUND(ROUND(ROUND(ROUND(G440*P$8,0)*T464,0)*X471,0)*AA472,0)-AC469,0)</f>
        <v>81</v>
      </c>
      <c r="AG472" s="79"/>
    </row>
    <row r="473" ht="16.5" customHeight="1">
      <c r="A473" s="29">
        <v>63.0</v>
      </c>
      <c r="B473" s="30">
        <v>8869.0</v>
      </c>
      <c r="C473" s="32" t="s">
        <v>2016</v>
      </c>
      <c r="D473" s="94"/>
      <c r="E473" s="94"/>
      <c r="F473" s="103"/>
      <c r="G473" s="8"/>
      <c r="H473" s="8"/>
      <c r="I473" s="54"/>
      <c r="J473" s="69"/>
      <c r="K473" s="65"/>
      <c r="L473" s="65"/>
      <c r="M473" s="83"/>
      <c r="N473" s="125"/>
      <c r="O473" s="83"/>
      <c r="P473" s="132"/>
      <c r="Q473" s="310"/>
      <c r="R473" s="309"/>
      <c r="S473" s="83"/>
      <c r="T473" s="90"/>
      <c r="U473" s="91"/>
      <c r="V473" s="305" t="s">
        <v>329</v>
      </c>
      <c r="W473" s="83" t="s">
        <v>21</v>
      </c>
      <c r="X473" s="91">
        <f>$X$299</f>
        <v>0.85</v>
      </c>
      <c r="Y473" s="77"/>
      <c r="Z473" s="77"/>
      <c r="AA473" s="72"/>
      <c r="AB473" s="482"/>
      <c r="AC473" s="90"/>
      <c r="AD473" s="90"/>
      <c r="AE473" s="91"/>
      <c r="AF473" s="114">
        <f>ROUND(ROUND(ROUND(ROUND(G440*P$8,0)*T464,0)*X473,0)-AC469,0)</f>
        <v>117</v>
      </c>
      <c r="AG473" s="79"/>
    </row>
    <row r="474" ht="16.5" customHeight="1">
      <c r="A474" s="29">
        <v>63.0</v>
      </c>
      <c r="B474" s="30">
        <v>8870.0</v>
      </c>
      <c r="C474" s="32" t="s">
        <v>2017</v>
      </c>
      <c r="D474" s="94"/>
      <c r="E474" s="94"/>
      <c r="F474" s="103"/>
      <c r="G474" s="8"/>
      <c r="H474" s="8"/>
      <c r="I474" s="54"/>
      <c r="J474" s="69"/>
      <c r="K474" s="65"/>
      <c r="L474" s="65"/>
      <c r="M474" s="83"/>
      <c r="N474" s="125"/>
      <c r="O474" s="83"/>
      <c r="P474" s="132"/>
      <c r="Q474" s="316"/>
      <c r="R474" s="311"/>
      <c r="S474" s="56"/>
      <c r="T474" s="77"/>
      <c r="U474" s="72"/>
      <c r="V474" s="484"/>
      <c r="W474" s="56"/>
      <c r="X474" s="72"/>
      <c r="Y474" s="73" t="s">
        <v>20</v>
      </c>
      <c r="Z474" s="74" t="s">
        <v>21</v>
      </c>
      <c r="AA474" s="92">
        <v>0.85</v>
      </c>
      <c r="AB474" s="484"/>
      <c r="AC474" s="77"/>
      <c r="AD474" s="77"/>
      <c r="AE474" s="72"/>
      <c r="AF474" s="114">
        <f>ROUND(ROUND(ROUND(ROUND(ROUND(G440*P$8,0)*T464,0)*X473,0)*AA474,0)-AC469,0)</f>
        <v>99</v>
      </c>
      <c r="AG474" s="79"/>
    </row>
    <row r="475" ht="16.5" customHeight="1">
      <c r="A475" s="29">
        <v>63.0</v>
      </c>
      <c r="B475" s="30">
        <v>8237.0</v>
      </c>
      <c r="C475" s="32" t="s">
        <v>2018</v>
      </c>
      <c r="D475" s="94"/>
      <c r="E475" s="94"/>
      <c r="F475" s="94"/>
      <c r="G475" s="140"/>
      <c r="H475" s="140"/>
      <c r="I475" s="95"/>
      <c r="J475" s="82" t="s">
        <v>38</v>
      </c>
      <c r="K475" s="96"/>
      <c r="L475" s="96"/>
      <c r="M475" s="7"/>
      <c r="N475" s="52"/>
      <c r="O475" s="8"/>
      <c r="P475" s="54"/>
      <c r="Q475" s="287"/>
      <c r="R475" s="287"/>
      <c r="S475" s="7"/>
      <c r="T475" s="7"/>
      <c r="U475" s="7"/>
      <c r="V475" s="299"/>
      <c r="W475" s="41"/>
      <c r="X475" s="42"/>
      <c r="Y475" s="43"/>
      <c r="Z475" s="43"/>
      <c r="AA475" s="43"/>
      <c r="AB475" s="288"/>
      <c r="AC475" s="43"/>
      <c r="AD475" s="43"/>
      <c r="AE475" s="44"/>
      <c r="AF475" s="45">
        <f>ROUND(ROUND(G440+K476,0)*P$8,0)</f>
        <v>293</v>
      </c>
      <c r="AG475" s="79"/>
    </row>
    <row r="476" ht="16.5" customHeight="1">
      <c r="A476" s="29">
        <v>63.0</v>
      </c>
      <c r="B476" s="30">
        <v>8871.0</v>
      </c>
      <c r="C476" s="32" t="s">
        <v>2019</v>
      </c>
      <c r="D476" s="94"/>
      <c r="E476" s="94"/>
      <c r="F476" s="94"/>
      <c r="G476" s="140"/>
      <c r="H476" s="140"/>
      <c r="I476" s="95"/>
      <c r="J476" s="482"/>
      <c r="K476" s="83">
        <v>6.0</v>
      </c>
      <c r="L476" s="97" t="s">
        <v>40</v>
      </c>
      <c r="M476" s="8"/>
      <c r="N476" s="52"/>
      <c r="O476" s="8"/>
      <c r="P476" s="54"/>
      <c r="Q476" s="302"/>
      <c r="R476" s="302"/>
      <c r="S476" s="8"/>
      <c r="T476" s="8"/>
      <c r="U476" s="8"/>
      <c r="V476" s="303"/>
      <c r="W476" s="56"/>
      <c r="X476" s="58"/>
      <c r="Y476" s="59" t="s">
        <v>20</v>
      </c>
      <c r="Z476" s="41" t="s">
        <v>21</v>
      </c>
      <c r="AA476" s="60">
        <v>0.85</v>
      </c>
      <c r="AB476" s="288"/>
      <c r="AC476" s="43"/>
      <c r="AD476" s="43"/>
      <c r="AE476" s="44"/>
      <c r="AF476" s="45">
        <f>ROUND(ROUND(ROUND(G440+K476,0)*P$8,0)*AA476,0)</f>
        <v>249</v>
      </c>
      <c r="AG476" s="79"/>
    </row>
    <row r="477" ht="16.5" customHeight="1">
      <c r="A477" s="29">
        <v>63.0</v>
      </c>
      <c r="B477" s="30">
        <v>8238.0</v>
      </c>
      <c r="C477" s="32" t="s">
        <v>2020</v>
      </c>
      <c r="D477" s="94"/>
      <c r="E477" s="94"/>
      <c r="F477" s="94"/>
      <c r="G477" s="140"/>
      <c r="H477" s="140"/>
      <c r="I477" s="95"/>
      <c r="J477" s="482"/>
      <c r="K477" s="65"/>
      <c r="L477" s="83"/>
      <c r="M477" s="294"/>
      <c r="N477" s="295"/>
      <c r="O477" s="294"/>
      <c r="P477" s="100"/>
      <c r="Q477" s="304"/>
      <c r="R477" s="304"/>
      <c r="S477" s="8"/>
      <c r="T477" s="8"/>
      <c r="U477" s="8"/>
      <c r="V477" s="305" t="s">
        <v>326</v>
      </c>
      <c r="W477" s="41" t="s">
        <v>21</v>
      </c>
      <c r="X477" s="68">
        <f>$X$297</f>
        <v>0.7</v>
      </c>
      <c r="Y477" s="88"/>
      <c r="Z477" s="88"/>
      <c r="AA477" s="88"/>
      <c r="AB477" s="297"/>
      <c r="AC477" s="88"/>
      <c r="AD477" s="88"/>
      <c r="AE477" s="89"/>
      <c r="AF477" s="45">
        <f>ROUND(ROUND(ROUND(G440+K476,0)*P$8,0)*X477,0)</f>
        <v>205</v>
      </c>
      <c r="AG477" s="79"/>
    </row>
    <row r="478" ht="16.5" customHeight="1">
      <c r="A478" s="29">
        <v>63.0</v>
      </c>
      <c r="B478" s="30">
        <v>8872.0</v>
      </c>
      <c r="C478" s="32" t="s">
        <v>2021</v>
      </c>
      <c r="D478" s="94"/>
      <c r="E478" s="94"/>
      <c r="F478" s="94"/>
      <c r="G478" s="140"/>
      <c r="H478" s="140"/>
      <c r="I478" s="95"/>
      <c r="J478" s="482"/>
      <c r="K478" s="65"/>
      <c r="L478" s="83"/>
      <c r="M478" s="294"/>
      <c r="N478" s="295"/>
      <c r="O478" s="294"/>
      <c r="P478" s="100"/>
      <c r="Q478" s="304"/>
      <c r="R478" s="304"/>
      <c r="S478" s="8"/>
      <c r="T478" s="8"/>
      <c r="U478" s="8"/>
      <c r="V478" s="484"/>
      <c r="W478" s="56"/>
      <c r="X478" s="72"/>
      <c r="Y478" s="73" t="s">
        <v>20</v>
      </c>
      <c r="Z478" s="74" t="s">
        <v>21</v>
      </c>
      <c r="AA478" s="75">
        <v>0.85</v>
      </c>
      <c r="AB478" s="288"/>
      <c r="AC478" s="43"/>
      <c r="AD478" s="43"/>
      <c r="AE478" s="44"/>
      <c r="AF478" s="45">
        <f>ROUND(ROUND(ROUND(ROUND(G440+K476,0)*P$8,0)*X477,0)*AA478,0)</f>
        <v>174</v>
      </c>
      <c r="AG478" s="79"/>
    </row>
    <row r="479" ht="16.5" customHeight="1">
      <c r="A479" s="29">
        <v>63.0</v>
      </c>
      <c r="B479" s="30">
        <v>8239.0</v>
      </c>
      <c r="C479" s="32" t="s">
        <v>2022</v>
      </c>
      <c r="D479" s="94"/>
      <c r="E479" s="94"/>
      <c r="F479" s="94"/>
      <c r="G479" s="140"/>
      <c r="H479" s="140"/>
      <c r="I479" s="95"/>
      <c r="J479" s="69"/>
      <c r="K479" s="65"/>
      <c r="L479" s="83"/>
      <c r="M479" s="294"/>
      <c r="N479" s="295"/>
      <c r="O479" s="294"/>
      <c r="P479" s="100"/>
      <c r="Q479" s="304"/>
      <c r="R479" s="304"/>
      <c r="S479" s="8"/>
      <c r="T479" s="8"/>
      <c r="U479" s="8"/>
      <c r="V479" s="305" t="s">
        <v>329</v>
      </c>
      <c r="W479" s="41" t="s">
        <v>21</v>
      </c>
      <c r="X479" s="68">
        <f>$X$299</f>
        <v>0.85</v>
      </c>
      <c r="Y479" s="77"/>
      <c r="Z479" s="77"/>
      <c r="AA479" s="77"/>
      <c r="AB479" s="292"/>
      <c r="AC479" s="77"/>
      <c r="AD479" s="77"/>
      <c r="AE479" s="72"/>
      <c r="AF479" s="45">
        <f>ROUND(ROUND(ROUND(G440+K476,0)*P$8,0)*X479,0)</f>
        <v>249</v>
      </c>
      <c r="AG479" s="79"/>
    </row>
    <row r="480" ht="16.5" customHeight="1">
      <c r="A480" s="29">
        <v>63.0</v>
      </c>
      <c r="B480" s="30">
        <v>8873.0</v>
      </c>
      <c r="C480" s="32" t="s">
        <v>2023</v>
      </c>
      <c r="D480" s="94"/>
      <c r="E480" s="94"/>
      <c r="F480" s="94"/>
      <c r="G480" s="140"/>
      <c r="H480" s="140"/>
      <c r="I480" s="95"/>
      <c r="J480" s="69"/>
      <c r="K480" s="65"/>
      <c r="L480" s="83"/>
      <c r="M480" s="294"/>
      <c r="N480" s="295"/>
      <c r="O480" s="294"/>
      <c r="P480" s="100"/>
      <c r="Q480" s="304"/>
      <c r="R480" s="304"/>
      <c r="S480" s="8"/>
      <c r="T480" s="8"/>
      <c r="U480" s="8"/>
      <c r="V480" s="484"/>
      <c r="W480" s="56"/>
      <c r="X480" s="72"/>
      <c r="Y480" s="73" t="s">
        <v>20</v>
      </c>
      <c r="Z480" s="74" t="s">
        <v>21</v>
      </c>
      <c r="AA480" s="75">
        <v>0.85</v>
      </c>
      <c r="AB480" s="288"/>
      <c r="AC480" s="43"/>
      <c r="AD480" s="43"/>
      <c r="AE480" s="44"/>
      <c r="AF480" s="45">
        <f>ROUND(ROUND(ROUND(ROUND(G440+K476,0)*P$8,0)*X479,0)*AA480,0)</f>
        <v>212</v>
      </c>
      <c r="AG480" s="79"/>
    </row>
    <row r="481" ht="16.5" customHeight="1">
      <c r="A481" s="29">
        <v>63.0</v>
      </c>
      <c r="B481" s="30">
        <v>8874.0</v>
      </c>
      <c r="C481" s="32" t="s">
        <v>2024</v>
      </c>
      <c r="D481" s="94"/>
      <c r="E481" s="94"/>
      <c r="F481" s="94"/>
      <c r="G481" s="140"/>
      <c r="H481" s="140"/>
      <c r="I481" s="95"/>
      <c r="J481" s="69"/>
      <c r="K481" s="65"/>
      <c r="L481" s="83"/>
      <c r="M481" s="294"/>
      <c r="N481" s="295"/>
      <c r="O481" s="294"/>
      <c r="P481" s="100"/>
      <c r="Q481" s="307"/>
      <c r="R481" s="304"/>
      <c r="S481" s="8"/>
      <c r="T481" s="8"/>
      <c r="U481" s="8"/>
      <c r="V481" s="299"/>
      <c r="W481" s="41"/>
      <c r="X481" s="42"/>
      <c r="Y481" s="43"/>
      <c r="Z481" s="43"/>
      <c r="AA481" s="44"/>
      <c r="AB481" s="82" t="s">
        <v>30</v>
      </c>
      <c r="AC481" s="83">
        <v>5.0</v>
      </c>
      <c r="AD481" s="83"/>
      <c r="AE481" s="84" t="s">
        <v>31</v>
      </c>
      <c r="AF481" s="45">
        <f>ROUND(ROUND(ROUND(G440+K476,0)*P$8,0)-AC481,0)</f>
        <v>288</v>
      </c>
      <c r="AG481" s="79"/>
    </row>
    <row r="482" ht="16.5" customHeight="1">
      <c r="A482" s="29">
        <v>63.0</v>
      </c>
      <c r="B482" s="30">
        <v>8875.0</v>
      </c>
      <c r="C482" s="32" t="s">
        <v>2025</v>
      </c>
      <c r="D482" s="94"/>
      <c r="E482" s="94"/>
      <c r="F482" s="94"/>
      <c r="G482" s="140"/>
      <c r="H482" s="140"/>
      <c r="I482" s="95"/>
      <c r="J482" s="69"/>
      <c r="K482" s="65"/>
      <c r="L482" s="83"/>
      <c r="M482" s="294"/>
      <c r="N482" s="295"/>
      <c r="O482" s="294"/>
      <c r="P482" s="100"/>
      <c r="Q482" s="307"/>
      <c r="R482" s="304"/>
      <c r="S482" s="8"/>
      <c r="T482" s="8"/>
      <c r="U482" s="8"/>
      <c r="V482" s="303"/>
      <c r="W482" s="56"/>
      <c r="X482" s="58"/>
      <c r="Y482" s="59" t="s">
        <v>20</v>
      </c>
      <c r="Z482" s="41" t="s">
        <v>21</v>
      </c>
      <c r="AA482" s="86">
        <v>0.85</v>
      </c>
      <c r="AB482" s="482"/>
      <c r="AC482" s="83"/>
      <c r="AD482" s="83"/>
      <c r="AE482" s="84"/>
      <c r="AF482" s="45">
        <f>ROUND(ROUND(ROUND(ROUND(G440+K476,0)*P$8,0)*AA482,0)-AC481,0)</f>
        <v>244</v>
      </c>
      <c r="AG482" s="79"/>
    </row>
    <row r="483" ht="16.5" customHeight="1">
      <c r="A483" s="29">
        <v>63.0</v>
      </c>
      <c r="B483" s="30">
        <v>8876.0</v>
      </c>
      <c r="C483" s="32" t="s">
        <v>2026</v>
      </c>
      <c r="D483" s="94"/>
      <c r="E483" s="94"/>
      <c r="F483" s="94"/>
      <c r="G483" s="140"/>
      <c r="H483" s="140"/>
      <c r="I483" s="95"/>
      <c r="J483" s="69"/>
      <c r="K483" s="65"/>
      <c r="L483" s="83"/>
      <c r="M483" s="294"/>
      <c r="N483" s="295"/>
      <c r="O483" s="294"/>
      <c r="P483" s="100"/>
      <c r="Q483" s="307"/>
      <c r="R483" s="304"/>
      <c r="S483" s="8"/>
      <c r="T483" s="8"/>
      <c r="U483" s="8"/>
      <c r="V483" s="305" t="s">
        <v>326</v>
      </c>
      <c r="W483" s="83" t="s">
        <v>21</v>
      </c>
      <c r="X483" s="91">
        <v>0.7</v>
      </c>
      <c r="Y483" s="88"/>
      <c r="Z483" s="88"/>
      <c r="AA483" s="89"/>
      <c r="AB483" s="482"/>
      <c r="AC483" s="90"/>
      <c r="AD483" s="90"/>
      <c r="AE483" s="91"/>
      <c r="AF483" s="45">
        <f>ROUND(ROUND(ROUND(ROUND(G440+K476,0)*P$8,0)*X483,0)-AC481,0)</f>
        <v>200</v>
      </c>
      <c r="AG483" s="79"/>
    </row>
    <row r="484" ht="16.5" customHeight="1">
      <c r="A484" s="29">
        <v>63.0</v>
      </c>
      <c r="B484" s="30">
        <v>8877.0</v>
      </c>
      <c r="C484" s="32" t="s">
        <v>2027</v>
      </c>
      <c r="D484" s="94"/>
      <c r="E484" s="94"/>
      <c r="F484" s="94"/>
      <c r="G484" s="140"/>
      <c r="H484" s="140"/>
      <c r="I484" s="95"/>
      <c r="J484" s="69"/>
      <c r="K484" s="65"/>
      <c r="L484" s="83"/>
      <c r="M484" s="294"/>
      <c r="N484" s="295"/>
      <c r="O484" s="294"/>
      <c r="P484" s="100"/>
      <c r="Q484" s="307"/>
      <c r="R484" s="304"/>
      <c r="S484" s="8"/>
      <c r="T484" s="8"/>
      <c r="U484" s="8"/>
      <c r="V484" s="484"/>
      <c r="W484" s="56"/>
      <c r="X484" s="72"/>
      <c r="Y484" s="73" t="s">
        <v>20</v>
      </c>
      <c r="Z484" s="74" t="s">
        <v>21</v>
      </c>
      <c r="AA484" s="92">
        <v>0.85</v>
      </c>
      <c r="AB484" s="482"/>
      <c r="AC484" s="90"/>
      <c r="AD484" s="90"/>
      <c r="AE484" s="91"/>
      <c r="AF484" s="45">
        <f>ROUND(ROUND(ROUND(ROUND(ROUND(G440+K476,0)*P$8,0)*X483,0)*AA484,0)-AC481,0)</f>
        <v>169</v>
      </c>
      <c r="AG484" s="79"/>
    </row>
    <row r="485" ht="16.5" customHeight="1">
      <c r="A485" s="29">
        <v>63.0</v>
      </c>
      <c r="B485" s="30">
        <v>8878.0</v>
      </c>
      <c r="C485" s="32" t="s">
        <v>2028</v>
      </c>
      <c r="D485" s="94"/>
      <c r="E485" s="94"/>
      <c r="F485" s="94"/>
      <c r="G485" s="140"/>
      <c r="H485" s="140"/>
      <c r="I485" s="95"/>
      <c r="J485" s="69"/>
      <c r="K485" s="65"/>
      <c r="L485" s="83"/>
      <c r="M485" s="294"/>
      <c r="N485" s="295"/>
      <c r="O485" s="294"/>
      <c r="P485" s="100"/>
      <c r="Q485" s="307"/>
      <c r="R485" s="304"/>
      <c r="S485" s="8"/>
      <c r="T485" s="8"/>
      <c r="U485" s="8"/>
      <c r="V485" s="305" t="s">
        <v>329</v>
      </c>
      <c r="W485" s="83" t="s">
        <v>21</v>
      </c>
      <c r="X485" s="91">
        <v>0.85</v>
      </c>
      <c r="Y485" s="77"/>
      <c r="Z485" s="77"/>
      <c r="AA485" s="72"/>
      <c r="AB485" s="482"/>
      <c r="AC485" s="90"/>
      <c r="AD485" s="90"/>
      <c r="AE485" s="91"/>
      <c r="AF485" s="45">
        <f>ROUND(ROUND(ROUND(ROUND(G440+K476,0)*P$8,0)*X485,0)-AC481,0)</f>
        <v>244</v>
      </c>
      <c r="AG485" s="79"/>
    </row>
    <row r="486" ht="16.5" customHeight="1">
      <c r="A486" s="29">
        <v>63.0</v>
      </c>
      <c r="B486" s="30">
        <v>8879.0</v>
      </c>
      <c r="C486" s="32" t="s">
        <v>2029</v>
      </c>
      <c r="D486" s="94"/>
      <c r="E486" s="94"/>
      <c r="F486" s="94"/>
      <c r="G486" s="140"/>
      <c r="H486" s="140"/>
      <c r="I486" s="95"/>
      <c r="J486" s="69"/>
      <c r="K486" s="65"/>
      <c r="L486" s="83"/>
      <c r="M486" s="294"/>
      <c r="N486" s="295"/>
      <c r="O486" s="294"/>
      <c r="P486" s="100"/>
      <c r="Q486" s="318"/>
      <c r="R486" s="319"/>
      <c r="S486" s="22"/>
      <c r="T486" s="22"/>
      <c r="U486" s="22"/>
      <c r="V486" s="484"/>
      <c r="W486" s="56"/>
      <c r="X486" s="72"/>
      <c r="Y486" s="73" t="s">
        <v>20</v>
      </c>
      <c r="Z486" s="74" t="s">
        <v>21</v>
      </c>
      <c r="AA486" s="92">
        <v>0.85</v>
      </c>
      <c r="AB486" s="484"/>
      <c r="AC486" s="77"/>
      <c r="AD486" s="77"/>
      <c r="AE486" s="72"/>
      <c r="AF486" s="45">
        <f>ROUND(ROUND(ROUND(ROUND(ROUND(G440+K476,0)*P$8,0)*X485,0)*AA486,0)-AC481,0)</f>
        <v>207</v>
      </c>
      <c r="AG486" s="79"/>
    </row>
    <row r="487" ht="16.5" customHeight="1">
      <c r="A487" s="29">
        <v>63.0</v>
      </c>
      <c r="B487" s="30">
        <v>8240.0</v>
      </c>
      <c r="C487" s="32" t="s">
        <v>2030</v>
      </c>
      <c r="D487" s="94"/>
      <c r="E487" s="94"/>
      <c r="F487" s="307"/>
      <c r="G487" s="98"/>
      <c r="H487" s="8"/>
      <c r="I487" s="54"/>
      <c r="J487" s="69"/>
      <c r="K487" s="14"/>
      <c r="L487" s="99"/>
      <c r="M487" s="294"/>
      <c r="N487" s="295"/>
      <c r="O487" s="294"/>
      <c r="P487" s="100"/>
      <c r="Q487" s="33" t="s">
        <v>23</v>
      </c>
      <c r="R487" s="130" t="s">
        <v>24</v>
      </c>
      <c r="S487" s="7"/>
      <c r="T487" s="7"/>
      <c r="U487" s="39"/>
      <c r="V487" s="299"/>
      <c r="W487" s="41"/>
      <c r="X487" s="42"/>
      <c r="Y487" s="43"/>
      <c r="Z487" s="43"/>
      <c r="AA487" s="43"/>
      <c r="AB487" s="288"/>
      <c r="AC487" s="43"/>
      <c r="AD487" s="43"/>
      <c r="AE487" s="44"/>
      <c r="AF487" s="45">
        <f>ROUND(ROUND(ROUND(G440+K476,0)*P$8,0)*T488,0)</f>
        <v>205</v>
      </c>
      <c r="AG487" s="79"/>
    </row>
    <row r="488" ht="16.5" customHeight="1">
      <c r="A488" s="29">
        <v>63.0</v>
      </c>
      <c r="B488" s="30">
        <v>8880.0</v>
      </c>
      <c r="C488" s="32" t="s">
        <v>2031</v>
      </c>
      <c r="D488" s="94"/>
      <c r="E488" s="94"/>
      <c r="F488" s="307"/>
      <c r="G488" s="98"/>
      <c r="H488" s="8"/>
      <c r="I488" s="54"/>
      <c r="J488" s="69"/>
      <c r="K488" s="83"/>
      <c r="L488" s="97"/>
      <c r="M488" s="294"/>
      <c r="N488" s="295"/>
      <c r="O488" s="294"/>
      <c r="P488" s="100"/>
      <c r="Q488" s="481"/>
      <c r="R488" s="482"/>
      <c r="S488" s="83" t="s">
        <v>21</v>
      </c>
      <c r="T488" s="90">
        <v>0.7</v>
      </c>
      <c r="U488" s="54"/>
      <c r="V488" s="303"/>
      <c r="W488" s="56"/>
      <c r="X488" s="58"/>
      <c r="Y488" s="59" t="s">
        <v>20</v>
      </c>
      <c r="Z488" s="41" t="s">
        <v>21</v>
      </c>
      <c r="AA488" s="60">
        <v>0.85</v>
      </c>
      <c r="AB488" s="288"/>
      <c r="AC488" s="43"/>
      <c r="AD488" s="43"/>
      <c r="AE488" s="44"/>
      <c r="AF488" s="45">
        <f>ROUND(ROUND(ROUND(ROUND(G440+K476,0)*P$8,0)*T488,0)*AA488,0)</f>
        <v>174</v>
      </c>
      <c r="AG488" s="79"/>
    </row>
    <row r="489" ht="16.5" customHeight="1">
      <c r="A489" s="29">
        <v>63.0</v>
      </c>
      <c r="B489" s="30">
        <v>8261.0</v>
      </c>
      <c r="C489" s="32" t="s">
        <v>2032</v>
      </c>
      <c r="D489" s="94"/>
      <c r="E489" s="94"/>
      <c r="F489" s="103"/>
      <c r="G489" s="8"/>
      <c r="H489" s="8"/>
      <c r="I489" s="54"/>
      <c r="J489" s="69"/>
      <c r="K489" s="65"/>
      <c r="L489" s="65"/>
      <c r="M489" s="83"/>
      <c r="N489" s="125"/>
      <c r="O489" s="83"/>
      <c r="P489" s="132"/>
      <c r="Q489" s="481"/>
      <c r="R489" s="482"/>
      <c r="S489" s="83"/>
      <c r="T489" s="90"/>
      <c r="U489" s="91"/>
      <c r="V489" s="305" t="s">
        <v>326</v>
      </c>
      <c r="W489" s="41" t="s">
        <v>21</v>
      </c>
      <c r="X489" s="68">
        <f>$X$297</f>
        <v>0.7</v>
      </c>
      <c r="Y489" s="88"/>
      <c r="Z489" s="88"/>
      <c r="AA489" s="88"/>
      <c r="AB489" s="297"/>
      <c r="AC489" s="88"/>
      <c r="AD489" s="88"/>
      <c r="AE489" s="89"/>
      <c r="AF489" s="45">
        <f>ROUND(ROUND(ROUND(ROUND(G440+K476,0)*P$8,0)*T488,0)*X489,0)</f>
        <v>144</v>
      </c>
      <c r="AG489" s="79"/>
    </row>
    <row r="490" ht="16.5" customHeight="1">
      <c r="A490" s="29">
        <v>63.0</v>
      </c>
      <c r="B490" s="30">
        <v>8881.0</v>
      </c>
      <c r="C490" s="32" t="s">
        <v>2033</v>
      </c>
      <c r="D490" s="94"/>
      <c r="E490" s="94"/>
      <c r="F490" s="103"/>
      <c r="G490" s="8"/>
      <c r="H490" s="8"/>
      <c r="I490" s="54"/>
      <c r="J490" s="69"/>
      <c r="K490" s="65"/>
      <c r="L490" s="65"/>
      <c r="M490" s="83"/>
      <c r="N490" s="125"/>
      <c r="O490" s="83"/>
      <c r="P490" s="132"/>
      <c r="Q490" s="481"/>
      <c r="R490" s="482"/>
      <c r="S490" s="83"/>
      <c r="T490" s="90"/>
      <c r="U490" s="91"/>
      <c r="V490" s="484"/>
      <c r="W490" s="56"/>
      <c r="X490" s="72"/>
      <c r="Y490" s="73" t="s">
        <v>20</v>
      </c>
      <c r="Z490" s="74" t="s">
        <v>21</v>
      </c>
      <c r="AA490" s="75">
        <v>0.85</v>
      </c>
      <c r="AB490" s="288"/>
      <c r="AC490" s="43"/>
      <c r="AD490" s="43"/>
      <c r="AE490" s="44"/>
      <c r="AF490" s="114">
        <f>ROUND(ROUND(ROUND(ROUND(ROUND(G440+K476,0)*P$8,0)*T488,0)*X489,0)*AA490,0)</f>
        <v>122</v>
      </c>
      <c r="AG490" s="79"/>
    </row>
    <row r="491" ht="16.5" customHeight="1">
      <c r="A491" s="29">
        <v>63.0</v>
      </c>
      <c r="B491" s="30">
        <v>8262.0</v>
      </c>
      <c r="C491" s="32" t="s">
        <v>2034</v>
      </c>
      <c r="D491" s="94"/>
      <c r="E491" s="94"/>
      <c r="F491" s="103"/>
      <c r="G491" s="8"/>
      <c r="H491" s="8"/>
      <c r="I491" s="54"/>
      <c r="J491" s="69"/>
      <c r="K491" s="65"/>
      <c r="L491" s="65"/>
      <c r="M491" s="83"/>
      <c r="N491" s="125"/>
      <c r="O491" s="83"/>
      <c r="P491" s="132"/>
      <c r="Q491" s="481"/>
      <c r="R491" s="309"/>
      <c r="S491" s="83"/>
      <c r="T491" s="90"/>
      <c r="U491" s="91"/>
      <c r="V491" s="305" t="s">
        <v>329</v>
      </c>
      <c r="W491" s="41" t="s">
        <v>21</v>
      </c>
      <c r="X491" s="68">
        <f>$X$299</f>
        <v>0.85</v>
      </c>
      <c r="Y491" s="77"/>
      <c r="Z491" s="77"/>
      <c r="AA491" s="77"/>
      <c r="AB491" s="292"/>
      <c r="AC491" s="77"/>
      <c r="AD491" s="77"/>
      <c r="AE491" s="72"/>
      <c r="AF491" s="45">
        <f>ROUND(ROUND(ROUND(ROUND(G440+K476,0)*P$8,0)*T488,0)*X491,0)</f>
        <v>174</v>
      </c>
      <c r="AG491" s="79"/>
    </row>
    <row r="492" ht="16.5" customHeight="1">
      <c r="A492" s="29">
        <v>63.0</v>
      </c>
      <c r="B492" s="30">
        <v>8882.0</v>
      </c>
      <c r="C492" s="32" t="s">
        <v>2035</v>
      </c>
      <c r="D492" s="94"/>
      <c r="E492" s="94"/>
      <c r="F492" s="103"/>
      <c r="G492" s="8"/>
      <c r="H492" s="8"/>
      <c r="I492" s="54"/>
      <c r="J492" s="69"/>
      <c r="K492" s="65"/>
      <c r="L492" s="65"/>
      <c r="M492" s="83"/>
      <c r="N492" s="125"/>
      <c r="O492" s="83"/>
      <c r="P492" s="132"/>
      <c r="Q492" s="308"/>
      <c r="R492" s="309"/>
      <c r="S492" s="83"/>
      <c r="T492" s="90"/>
      <c r="U492" s="91"/>
      <c r="V492" s="484"/>
      <c r="W492" s="56"/>
      <c r="X492" s="72"/>
      <c r="Y492" s="73" t="s">
        <v>20</v>
      </c>
      <c r="Z492" s="74" t="s">
        <v>21</v>
      </c>
      <c r="AA492" s="75">
        <v>0.85</v>
      </c>
      <c r="AB492" s="288"/>
      <c r="AC492" s="43"/>
      <c r="AD492" s="43"/>
      <c r="AE492" s="44"/>
      <c r="AF492" s="45">
        <f>ROUND(ROUND(ROUND(ROUND(ROUND(G440+K476,0)*P$8,0)*T488,0)*X491,0)*AA492,0)</f>
        <v>148</v>
      </c>
      <c r="AG492" s="79"/>
    </row>
    <row r="493" ht="16.5" customHeight="1">
      <c r="A493" s="29">
        <v>63.0</v>
      </c>
      <c r="B493" s="30">
        <v>8883.0</v>
      </c>
      <c r="C493" s="32" t="s">
        <v>2036</v>
      </c>
      <c r="D493" s="94"/>
      <c r="E493" s="94"/>
      <c r="F493" s="103"/>
      <c r="G493" s="8"/>
      <c r="H493" s="8"/>
      <c r="I493" s="54"/>
      <c r="J493" s="69"/>
      <c r="K493" s="65"/>
      <c r="L493" s="65"/>
      <c r="M493" s="83"/>
      <c r="N493" s="125"/>
      <c r="O493" s="83"/>
      <c r="P493" s="132"/>
      <c r="Q493" s="308"/>
      <c r="R493" s="309"/>
      <c r="S493" s="83"/>
      <c r="T493" s="90"/>
      <c r="U493" s="91"/>
      <c r="V493" s="299"/>
      <c r="W493" s="41"/>
      <c r="X493" s="42"/>
      <c r="Y493" s="43"/>
      <c r="Z493" s="43"/>
      <c r="AA493" s="44"/>
      <c r="AB493" s="82" t="s">
        <v>30</v>
      </c>
      <c r="AC493" s="83">
        <v>5.0</v>
      </c>
      <c r="AD493" s="83"/>
      <c r="AE493" s="84" t="s">
        <v>31</v>
      </c>
      <c r="AF493" s="45">
        <f>ROUND(ROUND(ROUND(ROUND(G440+K476,0)*P$8,0)*T488,0)-AC493,0)</f>
        <v>200</v>
      </c>
      <c r="AG493" s="79"/>
    </row>
    <row r="494" ht="16.5" customHeight="1">
      <c r="A494" s="29">
        <v>63.0</v>
      </c>
      <c r="B494" s="30">
        <v>8884.0</v>
      </c>
      <c r="C494" s="32" t="s">
        <v>2037</v>
      </c>
      <c r="D494" s="94"/>
      <c r="E494" s="94"/>
      <c r="F494" s="103"/>
      <c r="G494" s="8"/>
      <c r="H494" s="8"/>
      <c r="I494" s="54"/>
      <c r="J494" s="69"/>
      <c r="K494" s="65"/>
      <c r="L494" s="65"/>
      <c r="M494" s="83"/>
      <c r="N494" s="125"/>
      <c r="O494" s="83"/>
      <c r="P494" s="132"/>
      <c r="Q494" s="310"/>
      <c r="R494" s="309"/>
      <c r="S494" s="83"/>
      <c r="T494" s="90"/>
      <c r="U494" s="91"/>
      <c r="V494" s="303"/>
      <c r="W494" s="56"/>
      <c r="X494" s="58"/>
      <c r="Y494" s="59" t="s">
        <v>20</v>
      </c>
      <c r="Z494" s="41" t="s">
        <v>21</v>
      </c>
      <c r="AA494" s="86">
        <v>0.85</v>
      </c>
      <c r="AB494" s="482"/>
      <c r="AC494" s="83"/>
      <c r="AD494" s="83"/>
      <c r="AE494" s="84"/>
      <c r="AF494" s="45">
        <f>ROUND(ROUND(ROUND(ROUND(ROUND(G440+K476,0)*P$8,0)*T488,0)*AA494,0)-AC493,0)</f>
        <v>169</v>
      </c>
      <c r="AG494" s="79"/>
    </row>
    <row r="495" ht="16.5" customHeight="1">
      <c r="A495" s="29">
        <v>63.0</v>
      </c>
      <c r="B495" s="30">
        <v>8885.0</v>
      </c>
      <c r="C495" s="32" t="s">
        <v>2038</v>
      </c>
      <c r="D495" s="94"/>
      <c r="E495" s="94"/>
      <c r="F495" s="103"/>
      <c r="G495" s="8"/>
      <c r="H495" s="8"/>
      <c r="I495" s="54"/>
      <c r="J495" s="69"/>
      <c r="K495" s="65"/>
      <c r="L495" s="65"/>
      <c r="M495" s="83"/>
      <c r="N495" s="125"/>
      <c r="O495" s="83"/>
      <c r="P495" s="132"/>
      <c r="Q495" s="310"/>
      <c r="R495" s="309"/>
      <c r="S495" s="83"/>
      <c r="T495" s="90"/>
      <c r="U495" s="91"/>
      <c r="V495" s="305" t="s">
        <v>326</v>
      </c>
      <c r="W495" s="83" t="s">
        <v>21</v>
      </c>
      <c r="X495" s="91">
        <f>$X$297</f>
        <v>0.7</v>
      </c>
      <c r="Y495" s="88"/>
      <c r="Z495" s="88"/>
      <c r="AA495" s="89"/>
      <c r="AB495" s="482"/>
      <c r="AC495" s="90"/>
      <c r="AD495" s="90"/>
      <c r="AE495" s="91"/>
      <c r="AF495" s="45">
        <f>ROUND(ROUND(ROUND(ROUND(ROUND(G440+K476,0)*P$8,0)*T488,0)*X495,0)-AC493,0)</f>
        <v>139</v>
      </c>
      <c r="AG495" s="79"/>
    </row>
    <row r="496" ht="16.5" customHeight="1">
      <c r="A496" s="29">
        <v>63.0</v>
      </c>
      <c r="B496" s="30">
        <v>8886.0</v>
      </c>
      <c r="C496" s="32" t="s">
        <v>2039</v>
      </c>
      <c r="D496" s="94"/>
      <c r="E496" s="94"/>
      <c r="F496" s="103"/>
      <c r="G496" s="8"/>
      <c r="H496" s="8"/>
      <c r="I496" s="54"/>
      <c r="J496" s="69"/>
      <c r="K496" s="65"/>
      <c r="L496" s="65"/>
      <c r="M496" s="83"/>
      <c r="N496" s="125"/>
      <c r="O496" s="83"/>
      <c r="P496" s="132"/>
      <c r="Q496" s="310"/>
      <c r="R496" s="309"/>
      <c r="S496" s="83"/>
      <c r="T496" s="90"/>
      <c r="U496" s="91"/>
      <c r="V496" s="484"/>
      <c r="W496" s="56"/>
      <c r="X496" s="72"/>
      <c r="Y496" s="73" t="s">
        <v>20</v>
      </c>
      <c r="Z496" s="74" t="s">
        <v>21</v>
      </c>
      <c r="AA496" s="92">
        <v>0.85</v>
      </c>
      <c r="AB496" s="482"/>
      <c r="AC496" s="90"/>
      <c r="AD496" s="90"/>
      <c r="AE496" s="91"/>
      <c r="AF496" s="114">
        <f>ROUND(ROUND(ROUND(ROUND(ROUND(ROUND(G440+K476,0)*P$8,0)*T488,0)*X495,0)*AA496,0)-AC493,0)</f>
        <v>117</v>
      </c>
      <c r="AG496" s="79"/>
    </row>
    <row r="497" ht="16.5" customHeight="1">
      <c r="A497" s="29">
        <v>63.0</v>
      </c>
      <c r="B497" s="30">
        <v>8887.0</v>
      </c>
      <c r="C497" s="32" t="s">
        <v>2040</v>
      </c>
      <c r="D497" s="94"/>
      <c r="E497" s="94"/>
      <c r="F497" s="103"/>
      <c r="G497" s="8"/>
      <c r="H497" s="8"/>
      <c r="I497" s="54"/>
      <c r="J497" s="69"/>
      <c r="K497" s="65"/>
      <c r="L497" s="65"/>
      <c r="M497" s="83"/>
      <c r="N497" s="125"/>
      <c r="O497" s="83"/>
      <c r="P497" s="132"/>
      <c r="Q497" s="310"/>
      <c r="R497" s="309"/>
      <c r="S497" s="83"/>
      <c r="T497" s="90"/>
      <c r="U497" s="91"/>
      <c r="V497" s="305" t="s">
        <v>329</v>
      </c>
      <c r="W497" s="83" t="s">
        <v>21</v>
      </c>
      <c r="X497" s="91">
        <f>$X$299</f>
        <v>0.85</v>
      </c>
      <c r="Y497" s="77"/>
      <c r="Z497" s="77"/>
      <c r="AA497" s="72"/>
      <c r="AB497" s="482"/>
      <c r="AC497" s="90"/>
      <c r="AD497" s="90"/>
      <c r="AE497" s="91"/>
      <c r="AF497" s="45">
        <f>ROUND(ROUND(ROUND(ROUND(ROUND(G440+K476,0)*P$8,0)*T488,0)*X497,0)-AC493,0)</f>
        <v>169</v>
      </c>
      <c r="AG497" s="79"/>
    </row>
    <row r="498" ht="16.5" customHeight="1">
      <c r="A498" s="29">
        <v>63.0</v>
      </c>
      <c r="B498" s="30">
        <v>8888.0</v>
      </c>
      <c r="C498" s="32" t="s">
        <v>2041</v>
      </c>
      <c r="D498" s="94"/>
      <c r="E498" s="94"/>
      <c r="F498" s="103"/>
      <c r="G498" s="8"/>
      <c r="H498" s="8"/>
      <c r="I498" s="54"/>
      <c r="J498" s="69"/>
      <c r="K498" s="65"/>
      <c r="L498" s="65"/>
      <c r="M498" s="83"/>
      <c r="N498" s="125"/>
      <c r="O498" s="83"/>
      <c r="P498" s="132"/>
      <c r="Q498" s="310"/>
      <c r="R498" s="309"/>
      <c r="S498" s="83"/>
      <c r="T498" s="90"/>
      <c r="U498" s="91"/>
      <c r="V498" s="484"/>
      <c r="W498" s="56"/>
      <c r="X498" s="72"/>
      <c r="Y498" s="73" t="s">
        <v>20</v>
      </c>
      <c r="Z498" s="74" t="s">
        <v>21</v>
      </c>
      <c r="AA498" s="92">
        <v>0.85</v>
      </c>
      <c r="AB498" s="484"/>
      <c r="AC498" s="77"/>
      <c r="AD498" s="77"/>
      <c r="AE498" s="72"/>
      <c r="AF498" s="45">
        <f>ROUND(ROUND(ROUND(ROUND(ROUND(ROUND(G440+K476,0)*P$8,0)*T488,0)*X497,0)*AA498,0)-AC493,0)</f>
        <v>143</v>
      </c>
      <c r="AG498" s="79"/>
    </row>
    <row r="499" ht="16.5" customHeight="1">
      <c r="A499" s="29">
        <v>63.0</v>
      </c>
      <c r="B499" s="30">
        <v>8889.0</v>
      </c>
      <c r="C499" s="32" t="s">
        <v>2042</v>
      </c>
      <c r="D499" s="94"/>
      <c r="E499" s="94"/>
      <c r="F499" s="103"/>
      <c r="G499" s="8"/>
      <c r="H499" s="8"/>
      <c r="I499" s="54"/>
      <c r="J499" s="69"/>
      <c r="K499" s="65"/>
      <c r="L499" s="65"/>
      <c r="M499" s="83"/>
      <c r="N499" s="125"/>
      <c r="O499" s="83"/>
      <c r="P499" s="132"/>
      <c r="Q499" s="310"/>
      <c r="R499" s="130" t="s">
        <v>27</v>
      </c>
      <c r="S499" s="41"/>
      <c r="T499" s="135"/>
      <c r="U499" s="68"/>
      <c r="V499" s="299"/>
      <c r="W499" s="41"/>
      <c r="X499" s="42"/>
      <c r="Y499" s="43"/>
      <c r="Z499" s="43"/>
      <c r="AA499" s="43"/>
      <c r="AB499" s="288"/>
      <c r="AC499" s="43"/>
      <c r="AD499" s="43"/>
      <c r="AE499" s="44"/>
      <c r="AF499" s="45">
        <f>ROUND(ROUND(ROUND(G440+K476,0)*P$8,0)*T500,0)</f>
        <v>147</v>
      </c>
      <c r="AG499" s="79"/>
    </row>
    <row r="500" ht="16.5" customHeight="1">
      <c r="A500" s="29">
        <v>63.0</v>
      </c>
      <c r="B500" s="30">
        <v>8890.0</v>
      </c>
      <c r="C500" s="32" t="s">
        <v>2043</v>
      </c>
      <c r="D500" s="94"/>
      <c r="E500" s="94"/>
      <c r="F500" s="103"/>
      <c r="G500" s="8"/>
      <c r="H500" s="8"/>
      <c r="I500" s="54"/>
      <c r="J500" s="69"/>
      <c r="K500" s="65"/>
      <c r="L500" s="65"/>
      <c r="M500" s="83"/>
      <c r="N500" s="125"/>
      <c r="O500" s="83"/>
      <c r="P500" s="132"/>
      <c r="Q500" s="310"/>
      <c r="R500" s="482"/>
      <c r="S500" s="83" t="s">
        <v>21</v>
      </c>
      <c r="T500" s="90">
        <v>0.5</v>
      </c>
      <c r="U500" s="91"/>
      <c r="V500" s="303"/>
      <c r="W500" s="56"/>
      <c r="X500" s="58"/>
      <c r="Y500" s="59" t="s">
        <v>20</v>
      </c>
      <c r="Z500" s="41" t="s">
        <v>21</v>
      </c>
      <c r="AA500" s="60">
        <v>0.85</v>
      </c>
      <c r="AB500" s="288"/>
      <c r="AC500" s="43"/>
      <c r="AD500" s="43"/>
      <c r="AE500" s="44"/>
      <c r="AF500" s="45">
        <f>ROUND(ROUND(ROUND(ROUND(G440+K476,0)*P$8,0)*T500,0)*AA500,0)</f>
        <v>125</v>
      </c>
      <c r="AG500" s="79"/>
    </row>
    <row r="501" ht="16.5" customHeight="1">
      <c r="A501" s="29">
        <v>63.0</v>
      </c>
      <c r="B501" s="30">
        <v>8891.0</v>
      </c>
      <c r="C501" s="32" t="s">
        <v>2044</v>
      </c>
      <c r="D501" s="94"/>
      <c r="E501" s="94"/>
      <c r="F501" s="103"/>
      <c r="G501" s="8"/>
      <c r="H501" s="8"/>
      <c r="I501" s="54"/>
      <c r="J501" s="69"/>
      <c r="K501" s="65"/>
      <c r="L501" s="65"/>
      <c r="M501" s="83"/>
      <c r="N501" s="125"/>
      <c r="O501" s="83"/>
      <c r="P501" s="132"/>
      <c r="Q501" s="310"/>
      <c r="R501" s="482"/>
      <c r="S501" s="83"/>
      <c r="T501" s="90"/>
      <c r="U501" s="91"/>
      <c r="V501" s="305" t="s">
        <v>326</v>
      </c>
      <c r="W501" s="41" t="s">
        <v>21</v>
      </c>
      <c r="X501" s="68">
        <f>$X$297</f>
        <v>0.7</v>
      </c>
      <c r="Y501" s="88"/>
      <c r="Z501" s="88"/>
      <c r="AA501" s="88"/>
      <c r="AB501" s="297"/>
      <c r="AC501" s="88"/>
      <c r="AD501" s="88"/>
      <c r="AE501" s="89"/>
      <c r="AF501" s="45">
        <f>ROUND(ROUND(ROUND(ROUND(G440+K476,0)*P$8,0)*T500,0)*X501,0)</f>
        <v>103</v>
      </c>
      <c r="AG501" s="79"/>
    </row>
    <row r="502" ht="16.5" customHeight="1">
      <c r="A502" s="29">
        <v>63.0</v>
      </c>
      <c r="B502" s="30">
        <v>8892.0</v>
      </c>
      <c r="C502" s="32" t="s">
        <v>2045</v>
      </c>
      <c r="D502" s="94"/>
      <c r="E502" s="94"/>
      <c r="F502" s="103"/>
      <c r="G502" s="8"/>
      <c r="H502" s="8"/>
      <c r="I502" s="54"/>
      <c r="J502" s="69"/>
      <c r="K502" s="65"/>
      <c r="L502" s="65"/>
      <c r="M502" s="83"/>
      <c r="N502" s="125"/>
      <c r="O502" s="83"/>
      <c r="P502" s="132"/>
      <c r="Q502" s="310"/>
      <c r="R502" s="482"/>
      <c r="S502" s="83"/>
      <c r="T502" s="90"/>
      <c r="U502" s="91"/>
      <c r="V502" s="484"/>
      <c r="W502" s="56"/>
      <c r="X502" s="72"/>
      <c r="Y502" s="73" t="s">
        <v>20</v>
      </c>
      <c r="Z502" s="74" t="s">
        <v>21</v>
      </c>
      <c r="AA502" s="75">
        <v>0.85</v>
      </c>
      <c r="AB502" s="288"/>
      <c r="AC502" s="43"/>
      <c r="AD502" s="43"/>
      <c r="AE502" s="44"/>
      <c r="AF502" s="45">
        <f>ROUND(ROUND(ROUND(ROUND(ROUND(G440+K476,0)*P$8,0)*T500,0)*X501,0)*AA502,0)</f>
        <v>88</v>
      </c>
      <c r="AG502" s="79"/>
    </row>
    <row r="503" ht="16.5" customHeight="1">
      <c r="A503" s="29">
        <v>63.0</v>
      </c>
      <c r="B503" s="30">
        <v>8893.0</v>
      </c>
      <c r="C503" s="32" t="s">
        <v>2046</v>
      </c>
      <c r="D503" s="94"/>
      <c r="E503" s="94"/>
      <c r="F503" s="103"/>
      <c r="G503" s="8"/>
      <c r="H503" s="8"/>
      <c r="I503" s="54"/>
      <c r="J503" s="69"/>
      <c r="K503" s="65"/>
      <c r="L503" s="65"/>
      <c r="M503" s="83"/>
      <c r="N503" s="125"/>
      <c r="O503" s="83"/>
      <c r="P503" s="132"/>
      <c r="Q503" s="310"/>
      <c r="R503" s="482"/>
      <c r="S503" s="83"/>
      <c r="T503" s="90"/>
      <c r="U503" s="91"/>
      <c r="V503" s="305" t="s">
        <v>329</v>
      </c>
      <c r="W503" s="41" t="s">
        <v>21</v>
      </c>
      <c r="X503" s="68">
        <f>$X$299</f>
        <v>0.85</v>
      </c>
      <c r="Y503" s="77"/>
      <c r="Z503" s="77"/>
      <c r="AA503" s="77"/>
      <c r="AB503" s="292"/>
      <c r="AC503" s="77"/>
      <c r="AD503" s="77"/>
      <c r="AE503" s="72"/>
      <c r="AF503" s="45">
        <f>ROUND(ROUND(ROUND(ROUND(G440+K476,0)*P$8,0)*T500,0)*X503,0)</f>
        <v>125</v>
      </c>
      <c r="AG503" s="79"/>
    </row>
    <row r="504" ht="16.5" customHeight="1">
      <c r="A504" s="29">
        <v>63.0</v>
      </c>
      <c r="B504" s="30">
        <v>8894.0</v>
      </c>
      <c r="C504" s="32" t="s">
        <v>2047</v>
      </c>
      <c r="D504" s="94"/>
      <c r="E504" s="94"/>
      <c r="F504" s="103"/>
      <c r="G504" s="8"/>
      <c r="H504" s="8"/>
      <c r="I504" s="54"/>
      <c r="J504" s="69"/>
      <c r="K504" s="65"/>
      <c r="L504" s="65"/>
      <c r="M504" s="83"/>
      <c r="N504" s="125"/>
      <c r="O504" s="83"/>
      <c r="P504" s="132"/>
      <c r="Q504" s="310"/>
      <c r="R504" s="482"/>
      <c r="S504" s="83"/>
      <c r="T504" s="90"/>
      <c r="U504" s="91"/>
      <c r="V504" s="484"/>
      <c r="W504" s="56"/>
      <c r="X504" s="72"/>
      <c r="Y504" s="73" t="s">
        <v>20</v>
      </c>
      <c r="Z504" s="74" t="s">
        <v>21</v>
      </c>
      <c r="AA504" s="75">
        <v>0.85</v>
      </c>
      <c r="AB504" s="288"/>
      <c r="AC504" s="43"/>
      <c r="AD504" s="43"/>
      <c r="AE504" s="44"/>
      <c r="AF504" s="45">
        <f>ROUND(ROUND(ROUND(ROUND(ROUND(G440+K476,0)*P$8,0)*T500,0)*X503,0)*AA504,0)</f>
        <v>106</v>
      </c>
      <c r="AG504" s="79"/>
    </row>
    <row r="505" ht="16.5" customHeight="1">
      <c r="A505" s="29">
        <v>63.0</v>
      </c>
      <c r="B505" s="30">
        <v>8895.0</v>
      </c>
      <c r="C505" s="32" t="s">
        <v>2048</v>
      </c>
      <c r="D505" s="94"/>
      <c r="E505" s="94"/>
      <c r="F505" s="103"/>
      <c r="G505" s="8"/>
      <c r="H505" s="8"/>
      <c r="I505" s="54"/>
      <c r="J505" s="69"/>
      <c r="K505" s="65"/>
      <c r="L505" s="65"/>
      <c r="M505" s="83"/>
      <c r="N505" s="125"/>
      <c r="O505" s="83"/>
      <c r="P505" s="132"/>
      <c r="Q505" s="310"/>
      <c r="R505" s="309"/>
      <c r="S505" s="83"/>
      <c r="T505" s="90"/>
      <c r="U505" s="91"/>
      <c r="V505" s="299"/>
      <c r="W505" s="41"/>
      <c r="X505" s="42"/>
      <c r="Y505" s="43"/>
      <c r="Z505" s="43"/>
      <c r="AA505" s="44"/>
      <c r="AB505" s="82" t="s">
        <v>30</v>
      </c>
      <c r="AC505" s="83">
        <v>5.0</v>
      </c>
      <c r="AD505" s="83"/>
      <c r="AE505" s="84" t="s">
        <v>31</v>
      </c>
      <c r="AF505" s="45">
        <f>ROUND(ROUND(ROUND(ROUND(G440+K476,0)*P$8,0)*T500,0)-AC505,0)</f>
        <v>142</v>
      </c>
      <c r="AG505" s="79"/>
    </row>
    <row r="506" ht="16.5" customHeight="1">
      <c r="A506" s="29">
        <v>63.0</v>
      </c>
      <c r="B506" s="30">
        <v>8896.0</v>
      </c>
      <c r="C506" s="32" t="s">
        <v>2049</v>
      </c>
      <c r="D506" s="94"/>
      <c r="E506" s="94"/>
      <c r="F506" s="103"/>
      <c r="G506" s="8"/>
      <c r="H506" s="8"/>
      <c r="I506" s="54"/>
      <c r="J506" s="69"/>
      <c r="K506" s="65"/>
      <c r="L506" s="65"/>
      <c r="M506" s="83"/>
      <c r="N506" s="125"/>
      <c r="O506" s="83"/>
      <c r="P506" s="132"/>
      <c r="Q506" s="310"/>
      <c r="R506" s="309"/>
      <c r="S506" s="83"/>
      <c r="T506" s="90"/>
      <c r="U506" s="90"/>
      <c r="V506" s="303"/>
      <c r="W506" s="56"/>
      <c r="X506" s="58"/>
      <c r="Y506" s="59" t="s">
        <v>20</v>
      </c>
      <c r="Z506" s="41" t="s">
        <v>21</v>
      </c>
      <c r="AA506" s="86">
        <v>0.85</v>
      </c>
      <c r="AB506" s="482"/>
      <c r="AC506" s="83"/>
      <c r="AD506" s="83"/>
      <c r="AE506" s="84"/>
      <c r="AF506" s="45">
        <f>ROUND(ROUND(ROUND(ROUND(ROUND(G440+K476,0)*P$8,0)*T500,0)*AA506,0)-AC505,0)</f>
        <v>120</v>
      </c>
      <c r="AG506" s="79"/>
    </row>
    <row r="507" ht="16.5" customHeight="1">
      <c r="A507" s="29">
        <v>63.0</v>
      </c>
      <c r="B507" s="30">
        <v>8897.0</v>
      </c>
      <c r="C507" s="32" t="s">
        <v>2050</v>
      </c>
      <c r="D507" s="94"/>
      <c r="E507" s="94"/>
      <c r="F507" s="103"/>
      <c r="G507" s="8"/>
      <c r="H507" s="8"/>
      <c r="I507" s="54"/>
      <c r="J507" s="69"/>
      <c r="K507" s="65"/>
      <c r="L507" s="65"/>
      <c r="M507" s="83"/>
      <c r="N507" s="125"/>
      <c r="O507" s="83"/>
      <c r="P507" s="132"/>
      <c r="Q507" s="310"/>
      <c r="R507" s="309"/>
      <c r="S507" s="83"/>
      <c r="T507" s="90"/>
      <c r="U507" s="90"/>
      <c r="V507" s="305" t="s">
        <v>326</v>
      </c>
      <c r="W507" s="83" t="s">
        <v>21</v>
      </c>
      <c r="X507" s="91">
        <f>$X$297</f>
        <v>0.7</v>
      </c>
      <c r="Y507" s="88"/>
      <c r="Z507" s="88"/>
      <c r="AA507" s="89"/>
      <c r="AB507" s="482"/>
      <c r="AC507" s="90"/>
      <c r="AD507" s="90"/>
      <c r="AE507" s="91"/>
      <c r="AF507" s="45">
        <f>ROUND(ROUND(ROUND(ROUND(ROUND(G440+K476,0)*P$8,0)*T500,0)*X507,0)-AC505,0)</f>
        <v>98</v>
      </c>
      <c r="AG507" s="79"/>
    </row>
    <row r="508" ht="16.5" customHeight="1">
      <c r="A508" s="29">
        <v>63.0</v>
      </c>
      <c r="B508" s="30">
        <v>8898.0</v>
      </c>
      <c r="C508" s="32" t="s">
        <v>2051</v>
      </c>
      <c r="D508" s="94"/>
      <c r="E508" s="94"/>
      <c r="F508" s="103"/>
      <c r="G508" s="8"/>
      <c r="H508" s="8"/>
      <c r="I508" s="54"/>
      <c r="J508" s="69"/>
      <c r="K508" s="65"/>
      <c r="L508" s="65"/>
      <c r="M508" s="83"/>
      <c r="N508" s="125"/>
      <c r="O508" s="83"/>
      <c r="P508" s="132"/>
      <c r="Q508" s="310"/>
      <c r="R508" s="309"/>
      <c r="S508" s="83"/>
      <c r="T508" s="90"/>
      <c r="U508" s="90"/>
      <c r="V508" s="484"/>
      <c r="W508" s="56"/>
      <c r="X508" s="72"/>
      <c r="Y508" s="73" t="s">
        <v>20</v>
      </c>
      <c r="Z508" s="74" t="s">
        <v>21</v>
      </c>
      <c r="AA508" s="92">
        <v>0.85</v>
      </c>
      <c r="AB508" s="482"/>
      <c r="AC508" s="90"/>
      <c r="AD508" s="90"/>
      <c r="AE508" s="91"/>
      <c r="AF508" s="45">
        <f>ROUND(ROUND(ROUND(ROUND(ROUND(ROUND(G440+K476,0)*P$8,0)*T500,0)*X507,0)*AA508,0)-AC505,0)</f>
        <v>83</v>
      </c>
      <c r="AG508" s="79"/>
    </row>
    <row r="509" ht="16.5" customHeight="1">
      <c r="A509" s="29">
        <v>63.0</v>
      </c>
      <c r="B509" s="30">
        <v>8899.0</v>
      </c>
      <c r="C509" s="32" t="s">
        <v>2052</v>
      </c>
      <c r="D509" s="105"/>
      <c r="E509" s="94"/>
      <c r="F509" s="103"/>
      <c r="G509" s="8"/>
      <c r="H509" s="8"/>
      <c r="I509" s="54"/>
      <c r="J509" s="69"/>
      <c r="K509" s="65"/>
      <c r="L509" s="65"/>
      <c r="M509" s="83"/>
      <c r="N509" s="125"/>
      <c r="O509" s="83"/>
      <c r="P509" s="132"/>
      <c r="Q509" s="310"/>
      <c r="R509" s="309"/>
      <c r="S509" s="83"/>
      <c r="T509" s="90"/>
      <c r="U509" s="91"/>
      <c r="V509" s="305" t="s">
        <v>329</v>
      </c>
      <c r="W509" s="83" t="s">
        <v>21</v>
      </c>
      <c r="X509" s="91">
        <f>$X$299</f>
        <v>0.85</v>
      </c>
      <c r="Y509" s="77"/>
      <c r="Z509" s="77"/>
      <c r="AA509" s="72"/>
      <c r="AB509" s="482"/>
      <c r="AC509" s="90"/>
      <c r="AD509" s="90"/>
      <c r="AE509" s="91"/>
      <c r="AF509" s="45">
        <f>ROUND(ROUND(ROUND(ROUND(ROUND(G440+K476,0)*P$8,0)*T500,0)*X509,0)-AC505,0)</f>
        <v>120</v>
      </c>
      <c r="AG509" s="79"/>
    </row>
    <row r="510" ht="16.5" customHeight="1">
      <c r="A510" s="29">
        <v>63.0</v>
      </c>
      <c r="B510" s="30">
        <v>8900.0</v>
      </c>
      <c r="C510" s="32" t="s">
        <v>2053</v>
      </c>
      <c r="D510" s="105"/>
      <c r="E510" s="94"/>
      <c r="F510" s="103"/>
      <c r="G510" s="8"/>
      <c r="H510" s="8"/>
      <c r="I510" s="54"/>
      <c r="J510" s="65"/>
      <c r="K510" s="65"/>
      <c r="L510" s="65"/>
      <c r="M510" s="83"/>
      <c r="N510" s="125"/>
      <c r="O510" s="83"/>
      <c r="P510" s="132"/>
      <c r="Q510" s="316"/>
      <c r="R510" s="311"/>
      <c r="S510" s="56"/>
      <c r="T510" s="77"/>
      <c r="U510" s="72"/>
      <c r="V510" s="484"/>
      <c r="W510" s="56"/>
      <c r="X510" s="72"/>
      <c r="Y510" s="73" t="s">
        <v>20</v>
      </c>
      <c r="Z510" s="74" t="s">
        <v>21</v>
      </c>
      <c r="AA510" s="92">
        <v>0.85</v>
      </c>
      <c r="AB510" s="484"/>
      <c r="AC510" s="77"/>
      <c r="AD510" s="77"/>
      <c r="AE510" s="72"/>
      <c r="AF510" s="45">
        <f>ROUND(ROUND(ROUND(ROUND(ROUND(ROUND(G440+K476,0)*P$8,0)*T500,0)*X509,0)*AA510,0)-AC505,0)</f>
        <v>101</v>
      </c>
      <c r="AG510" s="79"/>
    </row>
    <row r="511" ht="16.5" customHeight="1">
      <c r="A511" s="29">
        <v>63.0</v>
      </c>
      <c r="B511" s="30">
        <v>8901.0</v>
      </c>
      <c r="C511" s="32" t="s">
        <v>2054</v>
      </c>
      <c r="D511" s="112"/>
      <c r="E511" s="33" t="s">
        <v>542</v>
      </c>
      <c r="F511" s="102" t="s">
        <v>103</v>
      </c>
      <c r="G511" s="35"/>
      <c r="H511" s="35"/>
      <c r="I511" s="36"/>
      <c r="J511" s="152"/>
      <c r="K511" s="7"/>
      <c r="L511" s="38"/>
      <c r="M511" s="7"/>
      <c r="N511" s="52"/>
      <c r="O511" s="8"/>
      <c r="P511" s="54"/>
      <c r="Q511" s="287"/>
      <c r="R511" s="287"/>
      <c r="S511" s="7"/>
      <c r="T511" s="7"/>
      <c r="U511" s="39"/>
      <c r="V511" s="299"/>
      <c r="W511" s="41"/>
      <c r="X511" s="42"/>
      <c r="Y511" s="43"/>
      <c r="Z511" s="43"/>
      <c r="AA511" s="43"/>
      <c r="AB511" s="288"/>
      <c r="AC511" s="43"/>
      <c r="AD511" s="43"/>
      <c r="AE511" s="44"/>
      <c r="AF511" s="45">
        <f>ROUND(G512*P$8,0)</f>
        <v>511</v>
      </c>
      <c r="AG511" s="79"/>
    </row>
    <row r="512" ht="16.5" customHeight="1">
      <c r="A512" s="29">
        <v>63.0</v>
      </c>
      <c r="B512" s="30">
        <v>8902.0</v>
      </c>
      <c r="C512" s="32" t="s">
        <v>2055</v>
      </c>
      <c r="D512" s="69"/>
      <c r="E512" s="481"/>
      <c r="F512" s="482"/>
      <c r="G512" s="50">
        <f>'30放課後等デイ(基本１)'!G512</f>
        <v>730</v>
      </c>
      <c r="H512" s="8" t="s">
        <v>9</v>
      </c>
      <c r="I512" s="51"/>
      <c r="J512" s="140"/>
      <c r="K512" s="8"/>
      <c r="L512" s="53"/>
      <c r="M512" s="8"/>
      <c r="N512" s="52"/>
      <c r="O512" s="8"/>
      <c r="P512" s="54"/>
      <c r="Q512" s="302"/>
      <c r="R512" s="302"/>
      <c r="S512" s="8"/>
      <c r="T512" s="8"/>
      <c r="U512" s="54"/>
      <c r="V512" s="303"/>
      <c r="W512" s="56"/>
      <c r="X512" s="58"/>
      <c r="Y512" s="59" t="s">
        <v>20</v>
      </c>
      <c r="Z512" s="41" t="s">
        <v>21</v>
      </c>
      <c r="AA512" s="60">
        <v>0.85</v>
      </c>
      <c r="AB512" s="288"/>
      <c r="AC512" s="43"/>
      <c r="AD512" s="43"/>
      <c r="AE512" s="44"/>
      <c r="AF512" s="45">
        <f>ROUND(ROUND(G512*P$8,0)*AA512,0)</f>
        <v>434</v>
      </c>
      <c r="AG512" s="79"/>
    </row>
    <row r="513" ht="16.5" customHeight="1">
      <c r="A513" s="29">
        <v>63.0</v>
      </c>
      <c r="B513" s="30">
        <v>8903.0</v>
      </c>
      <c r="C513" s="32" t="s">
        <v>2056</v>
      </c>
      <c r="D513" s="69"/>
      <c r="E513" s="481"/>
      <c r="F513" s="76"/>
      <c r="G513" s="63"/>
      <c r="H513" s="63"/>
      <c r="I513" s="51"/>
      <c r="J513" s="94"/>
      <c r="K513" s="8"/>
      <c r="L513" s="53"/>
      <c r="M513" s="14"/>
      <c r="N513" s="127"/>
      <c r="O513" s="14"/>
      <c r="P513" s="144"/>
      <c r="Q513" s="304"/>
      <c r="R513" s="304"/>
      <c r="S513" s="8"/>
      <c r="T513" s="8"/>
      <c r="U513" s="54"/>
      <c r="V513" s="305" t="s">
        <v>326</v>
      </c>
      <c r="W513" s="41" t="s">
        <v>21</v>
      </c>
      <c r="X513" s="68">
        <v>0.7</v>
      </c>
      <c r="Y513" s="88"/>
      <c r="Z513" s="88"/>
      <c r="AA513" s="88"/>
      <c r="AB513" s="297"/>
      <c r="AC513" s="88"/>
      <c r="AD513" s="88"/>
      <c r="AE513" s="89"/>
      <c r="AF513" s="45">
        <f>ROUND(ROUND(G512*P$8,0)*X513,0)</f>
        <v>358</v>
      </c>
      <c r="AG513" s="79"/>
    </row>
    <row r="514" ht="16.5" customHeight="1">
      <c r="A514" s="29">
        <v>63.0</v>
      </c>
      <c r="B514" s="30">
        <v>8904.0</v>
      </c>
      <c r="C514" s="32" t="s">
        <v>2057</v>
      </c>
      <c r="D514" s="69"/>
      <c r="E514" s="69"/>
      <c r="F514" s="76"/>
      <c r="G514" s="63"/>
      <c r="H514" s="63"/>
      <c r="I514" s="51"/>
      <c r="J514" s="94"/>
      <c r="K514" s="8"/>
      <c r="L514" s="53"/>
      <c r="M514" s="14"/>
      <c r="N514" s="127"/>
      <c r="O514" s="14"/>
      <c r="P514" s="144"/>
      <c r="Q514" s="304"/>
      <c r="R514" s="304"/>
      <c r="S514" s="8"/>
      <c r="T514" s="8"/>
      <c r="U514" s="54"/>
      <c r="V514" s="484"/>
      <c r="W514" s="56"/>
      <c r="X514" s="72"/>
      <c r="Y514" s="73" t="s">
        <v>20</v>
      </c>
      <c r="Z514" s="74" t="s">
        <v>21</v>
      </c>
      <c r="AA514" s="75">
        <v>0.85</v>
      </c>
      <c r="AB514" s="288"/>
      <c r="AC514" s="43"/>
      <c r="AD514" s="43"/>
      <c r="AE514" s="44"/>
      <c r="AF514" s="45">
        <f>ROUND(ROUND(ROUND(G512*P$8,0)*X513,0)*AA514,0)</f>
        <v>304</v>
      </c>
      <c r="AG514" s="79"/>
    </row>
    <row r="515" ht="16.5" customHeight="1">
      <c r="A515" s="29">
        <v>63.0</v>
      </c>
      <c r="B515" s="30">
        <v>8905.0</v>
      </c>
      <c r="C515" s="32" t="s">
        <v>2058</v>
      </c>
      <c r="D515" s="69"/>
      <c r="E515" s="69"/>
      <c r="F515" s="76"/>
      <c r="G515" s="63"/>
      <c r="H515" s="63"/>
      <c r="I515" s="51"/>
      <c r="J515" s="94"/>
      <c r="K515" s="8"/>
      <c r="L515" s="53"/>
      <c r="M515" s="14"/>
      <c r="N515" s="127"/>
      <c r="O515" s="14"/>
      <c r="P515" s="144"/>
      <c r="Q515" s="304"/>
      <c r="R515" s="304"/>
      <c r="S515" s="8"/>
      <c r="T515" s="8"/>
      <c r="U515" s="54"/>
      <c r="V515" s="305" t="s">
        <v>329</v>
      </c>
      <c r="W515" s="41" t="s">
        <v>21</v>
      </c>
      <c r="X515" s="68">
        <v>0.85</v>
      </c>
      <c r="Y515" s="77"/>
      <c r="Z515" s="77"/>
      <c r="AA515" s="77"/>
      <c r="AB515" s="292"/>
      <c r="AC515" s="77"/>
      <c r="AD515" s="77"/>
      <c r="AE515" s="72"/>
      <c r="AF515" s="45">
        <f>ROUND(ROUND(G512*P$8,0)*X515,0)</f>
        <v>434</v>
      </c>
      <c r="AG515" s="79"/>
    </row>
    <row r="516" ht="16.5" customHeight="1">
      <c r="A516" s="29">
        <v>63.0</v>
      </c>
      <c r="B516" s="30">
        <v>8906.0</v>
      </c>
      <c r="C516" s="32" t="s">
        <v>2059</v>
      </c>
      <c r="D516" s="69"/>
      <c r="E516" s="69"/>
      <c r="F516" s="76"/>
      <c r="G516" s="63"/>
      <c r="H516" s="63"/>
      <c r="I516" s="51"/>
      <c r="J516" s="94"/>
      <c r="K516" s="8"/>
      <c r="L516" s="53"/>
      <c r="M516" s="14"/>
      <c r="N516" s="127"/>
      <c r="O516" s="14"/>
      <c r="P516" s="144"/>
      <c r="Q516" s="304"/>
      <c r="R516" s="304"/>
      <c r="S516" s="8"/>
      <c r="T516" s="8"/>
      <c r="U516" s="54"/>
      <c r="V516" s="484"/>
      <c r="W516" s="56"/>
      <c r="X516" s="72"/>
      <c r="Y516" s="73" t="s">
        <v>20</v>
      </c>
      <c r="Z516" s="74" t="s">
        <v>21</v>
      </c>
      <c r="AA516" s="75">
        <v>0.85</v>
      </c>
      <c r="AB516" s="288"/>
      <c r="AC516" s="43"/>
      <c r="AD516" s="43"/>
      <c r="AE516" s="44"/>
      <c r="AF516" s="45">
        <f>ROUND(ROUND(ROUND(G512*P$8,0)*X515,0)*AA516,0)</f>
        <v>369</v>
      </c>
      <c r="AG516" s="79"/>
    </row>
    <row r="517" ht="16.5" customHeight="1">
      <c r="A517" s="29">
        <v>63.0</v>
      </c>
      <c r="B517" s="30">
        <v>8907.0</v>
      </c>
      <c r="C517" s="32" t="s">
        <v>2060</v>
      </c>
      <c r="D517" s="69"/>
      <c r="E517" s="69"/>
      <c r="F517" s="76"/>
      <c r="G517" s="63"/>
      <c r="H517" s="63"/>
      <c r="I517" s="51"/>
      <c r="J517" s="94"/>
      <c r="K517" s="8"/>
      <c r="L517" s="53"/>
      <c r="M517" s="14"/>
      <c r="N517" s="127"/>
      <c r="O517" s="14"/>
      <c r="P517" s="144"/>
      <c r="Q517" s="304"/>
      <c r="R517" s="304"/>
      <c r="S517" s="8"/>
      <c r="T517" s="8"/>
      <c r="U517" s="54"/>
      <c r="V517" s="299"/>
      <c r="W517" s="41"/>
      <c r="X517" s="42"/>
      <c r="Y517" s="43"/>
      <c r="Z517" s="43"/>
      <c r="AA517" s="44"/>
      <c r="AB517" s="82" t="s">
        <v>30</v>
      </c>
      <c r="AC517" s="83">
        <v>5.0</v>
      </c>
      <c r="AD517" s="83"/>
      <c r="AE517" s="84" t="s">
        <v>31</v>
      </c>
      <c r="AF517" s="45">
        <f>ROUND(ROUND(G512*P$8,0)-AC517,0)</f>
        <v>506</v>
      </c>
      <c r="AG517" s="79"/>
    </row>
    <row r="518" ht="16.5" customHeight="1">
      <c r="A518" s="29">
        <v>63.0</v>
      </c>
      <c r="B518" s="30">
        <v>8908.0</v>
      </c>
      <c r="C518" s="32" t="s">
        <v>2061</v>
      </c>
      <c r="D518" s="69"/>
      <c r="E518" s="69"/>
      <c r="F518" s="76"/>
      <c r="G518" s="63"/>
      <c r="H518" s="63"/>
      <c r="I518" s="51"/>
      <c r="J518" s="94"/>
      <c r="K518" s="8"/>
      <c r="L518" s="53"/>
      <c r="M518" s="14"/>
      <c r="N518" s="127"/>
      <c r="O518" s="14"/>
      <c r="P518" s="144"/>
      <c r="Q518" s="304"/>
      <c r="R518" s="304"/>
      <c r="S518" s="8"/>
      <c r="T518" s="8"/>
      <c r="U518" s="54"/>
      <c r="V518" s="303"/>
      <c r="W518" s="56"/>
      <c r="X518" s="58"/>
      <c r="Y518" s="59" t="s">
        <v>20</v>
      </c>
      <c r="Z518" s="41" t="s">
        <v>21</v>
      </c>
      <c r="AA518" s="86">
        <v>0.85</v>
      </c>
      <c r="AB518" s="482"/>
      <c r="AC518" s="83"/>
      <c r="AD518" s="83"/>
      <c r="AE518" s="84"/>
      <c r="AF518" s="45">
        <f>ROUND(ROUND(ROUND(G512*P$8,0)*AA518,0)-AC517,0)</f>
        <v>429</v>
      </c>
      <c r="AG518" s="79"/>
    </row>
    <row r="519" ht="16.5" customHeight="1">
      <c r="A519" s="29">
        <v>63.0</v>
      </c>
      <c r="B519" s="30">
        <v>8909.0</v>
      </c>
      <c r="C519" s="32" t="s">
        <v>2062</v>
      </c>
      <c r="D519" s="69"/>
      <c r="E519" s="69"/>
      <c r="F519" s="76"/>
      <c r="G519" s="63"/>
      <c r="H519" s="63"/>
      <c r="I519" s="51"/>
      <c r="J519" s="94"/>
      <c r="K519" s="8"/>
      <c r="L519" s="53"/>
      <c r="M519" s="14"/>
      <c r="N519" s="127"/>
      <c r="O519" s="14"/>
      <c r="P519" s="144"/>
      <c r="Q519" s="304"/>
      <c r="R519" s="304"/>
      <c r="S519" s="8"/>
      <c r="T519" s="8"/>
      <c r="U519" s="54"/>
      <c r="V519" s="305" t="s">
        <v>326</v>
      </c>
      <c r="W519" s="83" t="s">
        <v>21</v>
      </c>
      <c r="X519" s="91">
        <v>0.7</v>
      </c>
      <c r="Y519" s="88"/>
      <c r="Z519" s="88"/>
      <c r="AA519" s="89"/>
      <c r="AB519" s="482"/>
      <c r="AC519" s="90"/>
      <c r="AD519" s="90"/>
      <c r="AE519" s="91"/>
      <c r="AF519" s="45">
        <f>ROUND(ROUND(ROUND(G512*P$8,0)*X519,0)-AC517,0)</f>
        <v>353</v>
      </c>
      <c r="AG519" s="79"/>
    </row>
    <row r="520" ht="16.5" customHeight="1">
      <c r="A520" s="29">
        <v>63.0</v>
      </c>
      <c r="B520" s="30">
        <v>8910.0</v>
      </c>
      <c r="C520" s="32" t="s">
        <v>2063</v>
      </c>
      <c r="D520" s="69"/>
      <c r="E520" s="69"/>
      <c r="F520" s="76"/>
      <c r="G520" s="63"/>
      <c r="H520" s="63"/>
      <c r="I520" s="51"/>
      <c r="J520" s="94"/>
      <c r="K520" s="8"/>
      <c r="L520" s="53"/>
      <c r="M520" s="14"/>
      <c r="N520" s="127"/>
      <c r="O520" s="14"/>
      <c r="P520" s="144"/>
      <c r="Q520" s="304"/>
      <c r="R520" s="304"/>
      <c r="S520" s="8"/>
      <c r="T520" s="8"/>
      <c r="U520" s="54"/>
      <c r="V520" s="484"/>
      <c r="W520" s="56"/>
      <c r="X520" s="72"/>
      <c r="Y520" s="73" t="s">
        <v>20</v>
      </c>
      <c r="Z520" s="74" t="s">
        <v>21</v>
      </c>
      <c r="AA520" s="92">
        <v>0.85</v>
      </c>
      <c r="AB520" s="482"/>
      <c r="AC520" s="90"/>
      <c r="AD520" s="90"/>
      <c r="AE520" s="91"/>
      <c r="AF520" s="45">
        <f>ROUND(ROUND(ROUND(ROUND(G512*P$8,0)*X519,0)*AA520,0)-AC517,0)</f>
        <v>299</v>
      </c>
      <c r="AG520" s="79"/>
    </row>
    <row r="521" ht="16.5" customHeight="1">
      <c r="A521" s="29">
        <v>63.0</v>
      </c>
      <c r="B521" s="30">
        <v>8911.0</v>
      </c>
      <c r="C521" s="32" t="s">
        <v>2064</v>
      </c>
      <c r="D521" s="69"/>
      <c r="E521" s="69"/>
      <c r="F521" s="76"/>
      <c r="G521" s="63"/>
      <c r="H521" s="63"/>
      <c r="I521" s="51"/>
      <c r="J521" s="94"/>
      <c r="K521" s="8"/>
      <c r="L521" s="53"/>
      <c r="M521" s="14"/>
      <c r="N521" s="127"/>
      <c r="O521" s="14"/>
      <c r="P521" s="144"/>
      <c r="Q521" s="304"/>
      <c r="R521" s="304"/>
      <c r="S521" s="8"/>
      <c r="T521" s="8"/>
      <c r="U521" s="54"/>
      <c r="V521" s="305" t="s">
        <v>329</v>
      </c>
      <c r="W521" s="83" t="s">
        <v>21</v>
      </c>
      <c r="X521" s="91">
        <v>0.85</v>
      </c>
      <c r="Y521" s="77"/>
      <c r="Z521" s="77"/>
      <c r="AA521" s="72"/>
      <c r="AB521" s="482"/>
      <c r="AC521" s="90"/>
      <c r="AD521" s="90"/>
      <c r="AE521" s="91"/>
      <c r="AF521" s="45">
        <f>ROUND(ROUND(ROUND(G512*P$8,0)*X521,0)-AC517,0)</f>
        <v>429</v>
      </c>
      <c r="AG521" s="79"/>
    </row>
    <row r="522" ht="16.5" customHeight="1">
      <c r="A522" s="29">
        <v>63.0</v>
      </c>
      <c r="B522" s="30">
        <v>8912.0</v>
      </c>
      <c r="C522" s="32" t="s">
        <v>2065</v>
      </c>
      <c r="D522" s="69"/>
      <c r="E522" s="69"/>
      <c r="F522" s="76"/>
      <c r="G522" s="63"/>
      <c r="H522" s="63"/>
      <c r="I522" s="51"/>
      <c r="J522" s="94"/>
      <c r="K522" s="8"/>
      <c r="L522" s="53"/>
      <c r="M522" s="14"/>
      <c r="N522" s="127"/>
      <c r="O522" s="14"/>
      <c r="P522" s="144"/>
      <c r="Q522" s="304"/>
      <c r="R522" s="304"/>
      <c r="S522" s="8"/>
      <c r="T522" s="8"/>
      <c r="U522" s="54"/>
      <c r="V522" s="484"/>
      <c r="W522" s="56"/>
      <c r="X522" s="72"/>
      <c r="Y522" s="73" t="s">
        <v>20</v>
      </c>
      <c r="Z522" s="74" t="s">
        <v>21</v>
      </c>
      <c r="AA522" s="92">
        <v>0.85</v>
      </c>
      <c r="AB522" s="484"/>
      <c r="AC522" s="77"/>
      <c r="AD522" s="77"/>
      <c r="AE522" s="72"/>
      <c r="AF522" s="45">
        <f>ROUND(ROUND(ROUND(ROUND(G512*P$8,0)*X521,0)*AA522,0)-AC517,0)</f>
        <v>364</v>
      </c>
      <c r="AG522" s="79"/>
    </row>
    <row r="523" ht="16.5" customHeight="1">
      <c r="A523" s="29">
        <v>63.0</v>
      </c>
      <c r="B523" s="30">
        <v>8913.0</v>
      </c>
      <c r="C523" s="32" t="s">
        <v>2066</v>
      </c>
      <c r="D523" s="69"/>
      <c r="E523" s="69"/>
      <c r="F523" s="307"/>
      <c r="G523" s="63"/>
      <c r="H523" s="63"/>
      <c r="I523" s="54"/>
      <c r="J523" s="69"/>
      <c r="K523" s="65"/>
      <c r="L523" s="65"/>
      <c r="M523" s="8"/>
      <c r="N523" s="52"/>
      <c r="O523" s="8"/>
      <c r="P523" s="54"/>
      <c r="Q523" s="33" t="s">
        <v>23</v>
      </c>
      <c r="R523" s="320" t="s">
        <v>24</v>
      </c>
      <c r="S523" s="7"/>
      <c r="T523" s="7"/>
      <c r="U523" s="39"/>
      <c r="V523" s="299"/>
      <c r="W523" s="41"/>
      <c r="X523" s="42"/>
      <c r="Y523" s="43"/>
      <c r="Z523" s="43"/>
      <c r="AA523" s="43"/>
      <c r="AB523" s="288"/>
      <c r="AC523" s="43"/>
      <c r="AD523" s="43"/>
      <c r="AE523" s="44"/>
      <c r="AF523" s="45">
        <f>ROUND(ROUND(G512*P$8,0)*T524,0)</f>
        <v>358</v>
      </c>
      <c r="AG523" s="79"/>
    </row>
    <row r="524" ht="16.5" customHeight="1">
      <c r="A524" s="29">
        <v>63.0</v>
      </c>
      <c r="B524" s="30">
        <v>8914.0</v>
      </c>
      <c r="C524" s="32" t="s">
        <v>2067</v>
      </c>
      <c r="D524" s="69"/>
      <c r="E524" s="69"/>
      <c r="F524" s="307"/>
      <c r="G524" s="113"/>
      <c r="H524" s="8"/>
      <c r="I524" s="54"/>
      <c r="J524" s="69"/>
      <c r="K524" s="65"/>
      <c r="L524" s="65"/>
      <c r="M524" s="8"/>
      <c r="N524" s="52"/>
      <c r="O524" s="8"/>
      <c r="P524" s="54"/>
      <c r="Q524" s="481"/>
      <c r="R524" s="482"/>
      <c r="S524" s="83" t="s">
        <v>21</v>
      </c>
      <c r="T524" s="90">
        <v>0.7</v>
      </c>
      <c r="U524" s="54"/>
      <c r="V524" s="303"/>
      <c r="W524" s="56"/>
      <c r="X524" s="58"/>
      <c r="Y524" s="59" t="s">
        <v>20</v>
      </c>
      <c r="Z524" s="41" t="s">
        <v>21</v>
      </c>
      <c r="AA524" s="60">
        <v>0.85</v>
      </c>
      <c r="AB524" s="288"/>
      <c r="AC524" s="43"/>
      <c r="AD524" s="43"/>
      <c r="AE524" s="44"/>
      <c r="AF524" s="45">
        <f>ROUND(ROUND(ROUND(G512*P$8,0)*T524,0)*AA524,0)</f>
        <v>304</v>
      </c>
      <c r="AG524" s="79"/>
    </row>
    <row r="525" ht="16.5" customHeight="1">
      <c r="A525" s="29">
        <v>63.0</v>
      </c>
      <c r="B525" s="30">
        <v>8915.0</v>
      </c>
      <c r="C525" s="32" t="s">
        <v>2068</v>
      </c>
      <c r="D525" s="94"/>
      <c r="E525" s="94"/>
      <c r="F525" s="103"/>
      <c r="G525" s="8"/>
      <c r="H525" s="8"/>
      <c r="I525" s="54"/>
      <c r="J525" s="69"/>
      <c r="K525" s="65"/>
      <c r="L525" s="65"/>
      <c r="M525" s="83"/>
      <c r="N525" s="125"/>
      <c r="O525" s="83"/>
      <c r="P525" s="132"/>
      <c r="Q525" s="481"/>
      <c r="R525" s="482"/>
      <c r="S525" s="83"/>
      <c r="T525" s="90"/>
      <c r="U525" s="91"/>
      <c r="V525" s="305" t="s">
        <v>326</v>
      </c>
      <c r="W525" s="41" t="s">
        <v>21</v>
      </c>
      <c r="X525" s="68">
        <f>$X$297</f>
        <v>0.7</v>
      </c>
      <c r="Y525" s="88"/>
      <c r="Z525" s="88"/>
      <c r="AA525" s="88"/>
      <c r="AB525" s="297"/>
      <c r="AC525" s="88"/>
      <c r="AD525" s="88"/>
      <c r="AE525" s="89"/>
      <c r="AF525" s="45">
        <f>ROUND(ROUND(ROUND(G512*P$8,0)*T524,0)*X525,0)</f>
        <v>251</v>
      </c>
      <c r="AG525" s="79"/>
    </row>
    <row r="526" ht="16.5" customHeight="1">
      <c r="A526" s="29">
        <v>63.0</v>
      </c>
      <c r="B526" s="30">
        <v>8916.0</v>
      </c>
      <c r="C526" s="32" t="s">
        <v>2069</v>
      </c>
      <c r="D526" s="94"/>
      <c r="E526" s="94"/>
      <c r="F526" s="103"/>
      <c r="G526" s="8"/>
      <c r="H526" s="8"/>
      <c r="I526" s="54"/>
      <c r="J526" s="69"/>
      <c r="K526" s="65"/>
      <c r="L526" s="65"/>
      <c r="M526" s="83"/>
      <c r="N526" s="125"/>
      <c r="O526" s="83"/>
      <c r="P526" s="132"/>
      <c r="Q526" s="481"/>
      <c r="R526" s="482"/>
      <c r="S526" s="83"/>
      <c r="T526" s="90"/>
      <c r="U526" s="91"/>
      <c r="V526" s="484"/>
      <c r="W526" s="56"/>
      <c r="X526" s="72"/>
      <c r="Y526" s="73" t="s">
        <v>20</v>
      </c>
      <c r="Z526" s="74" t="s">
        <v>21</v>
      </c>
      <c r="AA526" s="75">
        <v>0.85</v>
      </c>
      <c r="AB526" s="288"/>
      <c r="AC526" s="43"/>
      <c r="AD526" s="43"/>
      <c r="AE526" s="44"/>
      <c r="AF526" s="45">
        <f>ROUND(ROUND(ROUND(ROUND(G512*P$8,0)*T524,0)*X525,0)*AA526,0)</f>
        <v>213</v>
      </c>
      <c r="AG526" s="79"/>
    </row>
    <row r="527" ht="16.5" customHeight="1">
      <c r="A527" s="29">
        <v>63.0</v>
      </c>
      <c r="B527" s="30">
        <v>8917.0</v>
      </c>
      <c r="C527" s="32" t="s">
        <v>2070</v>
      </c>
      <c r="D527" s="94"/>
      <c r="E527" s="94"/>
      <c r="F527" s="103"/>
      <c r="G527" s="8"/>
      <c r="H527" s="8"/>
      <c r="I527" s="54"/>
      <c r="J527" s="69"/>
      <c r="K527" s="65"/>
      <c r="L527" s="65"/>
      <c r="M527" s="83"/>
      <c r="N527" s="125"/>
      <c r="O527" s="83"/>
      <c r="P527" s="132"/>
      <c r="Q527" s="481"/>
      <c r="R527" s="322"/>
      <c r="S527" s="83"/>
      <c r="T527" s="90"/>
      <c r="U527" s="91"/>
      <c r="V527" s="305" t="s">
        <v>329</v>
      </c>
      <c r="W527" s="41" t="s">
        <v>21</v>
      </c>
      <c r="X527" s="68">
        <f>$X$299</f>
        <v>0.85</v>
      </c>
      <c r="Y527" s="77"/>
      <c r="Z527" s="77"/>
      <c r="AA527" s="77"/>
      <c r="AB527" s="292"/>
      <c r="AC527" s="77"/>
      <c r="AD527" s="77"/>
      <c r="AE527" s="72"/>
      <c r="AF527" s="45">
        <f>ROUND(ROUND(ROUND(G512*P$8,0)*T524,0)*X527,0)</f>
        <v>304</v>
      </c>
      <c r="AG527" s="79"/>
    </row>
    <row r="528" ht="16.5" customHeight="1">
      <c r="A528" s="29">
        <v>63.0</v>
      </c>
      <c r="B528" s="30">
        <v>8918.0</v>
      </c>
      <c r="C528" s="32" t="s">
        <v>2071</v>
      </c>
      <c r="D528" s="94"/>
      <c r="E528" s="94"/>
      <c r="F528" s="103"/>
      <c r="G528" s="8"/>
      <c r="H528" s="8"/>
      <c r="I528" s="54"/>
      <c r="J528" s="69"/>
      <c r="K528" s="65"/>
      <c r="L528" s="65"/>
      <c r="M528" s="83"/>
      <c r="N528" s="125"/>
      <c r="O528" s="83"/>
      <c r="P528" s="132"/>
      <c r="Q528" s="308"/>
      <c r="R528" s="322"/>
      <c r="S528" s="83"/>
      <c r="T528" s="90"/>
      <c r="U528" s="91"/>
      <c r="V528" s="484"/>
      <c r="W528" s="56"/>
      <c r="X528" s="72"/>
      <c r="Y528" s="73" t="s">
        <v>20</v>
      </c>
      <c r="Z528" s="74" t="s">
        <v>21</v>
      </c>
      <c r="AA528" s="75">
        <v>0.85</v>
      </c>
      <c r="AB528" s="288"/>
      <c r="AC528" s="43"/>
      <c r="AD528" s="43"/>
      <c r="AE528" s="44"/>
      <c r="AF528" s="114">
        <f>ROUND(ROUND(ROUND(ROUND(G512*P$8,0)*T524,0)*X527,0)*AA528,0)</f>
        <v>258</v>
      </c>
      <c r="AG528" s="79"/>
    </row>
    <row r="529" ht="16.5" customHeight="1">
      <c r="A529" s="29">
        <v>63.0</v>
      </c>
      <c r="B529" s="30">
        <v>8919.0</v>
      </c>
      <c r="C529" s="32" t="s">
        <v>2072</v>
      </c>
      <c r="D529" s="94"/>
      <c r="E529" s="94"/>
      <c r="F529" s="103"/>
      <c r="G529" s="8"/>
      <c r="H529" s="8"/>
      <c r="I529" s="54"/>
      <c r="J529" s="69"/>
      <c r="K529" s="65"/>
      <c r="L529" s="65"/>
      <c r="M529" s="83"/>
      <c r="N529" s="125"/>
      <c r="O529" s="83"/>
      <c r="P529" s="132"/>
      <c r="Q529" s="308"/>
      <c r="R529" s="309"/>
      <c r="S529" s="83"/>
      <c r="T529" s="90"/>
      <c r="U529" s="91"/>
      <c r="V529" s="299"/>
      <c r="W529" s="41"/>
      <c r="X529" s="42"/>
      <c r="Y529" s="43"/>
      <c r="Z529" s="43"/>
      <c r="AA529" s="44"/>
      <c r="AB529" s="82" t="s">
        <v>30</v>
      </c>
      <c r="AC529" s="83">
        <v>5.0</v>
      </c>
      <c r="AD529" s="83"/>
      <c r="AE529" s="84" t="s">
        <v>31</v>
      </c>
      <c r="AF529" s="45">
        <f>ROUND(ROUND(ROUND(G512*P$8,0)*T524,0)-AC529,0)</f>
        <v>353</v>
      </c>
      <c r="AG529" s="79"/>
    </row>
    <row r="530" ht="16.5" customHeight="1">
      <c r="A530" s="29">
        <v>63.0</v>
      </c>
      <c r="B530" s="30">
        <v>8920.0</v>
      </c>
      <c r="C530" s="32" t="s">
        <v>2073</v>
      </c>
      <c r="D530" s="94"/>
      <c r="E530" s="94"/>
      <c r="F530" s="103"/>
      <c r="G530" s="8"/>
      <c r="H530" s="8"/>
      <c r="I530" s="54"/>
      <c r="J530" s="69"/>
      <c r="K530" s="65"/>
      <c r="L530" s="65"/>
      <c r="M530" s="83"/>
      <c r="N530" s="125"/>
      <c r="O530" s="83"/>
      <c r="P530" s="132"/>
      <c r="Q530" s="308"/>
      <c r="R530" s="309"/>
      <c r="S530" s="83"/>
      <c r="T530" s="90"/>
      <c r="U530" s="91"/>
      <c r="V530" s="303"/>
      <c r="W530" s="56"/>
      <c r="X530" s="58"/>
      <c r="Y530" s="59" t="s">
        <v>20</v>
      </c>
      <c r="Z530" s="41" t="s">
        <v>21</v>
      </c>
      <c r="AA530" s="86">
        <v>0.85</v>
      </c>
      <c r="AB530" s="482"/>
      <c r="AC530" s="83"/>
      <c r="AD530" s="83"/>
      <c r="AE530" s="84"/>
      <c r="AF530" s="45">
        <f>ROUND(ROUND(ROUND(ROUND(G512*P$8,0)*T524,0)*AA530,0)-AC529,0)</f>
        <v>299</v>
      </c>
      <c r="AG530" s="79"/>
    </row>
    <row r="531" ht="16.5" customHeight="1">
      <c r="A531" s="29">
        <v>63.0</v>
      </c>
      <c r="B531" s="30">
        <v>8921.0</v>
      </c>
      <c r="C531" s="32" t="s">
        <v>2074</v>
      </c>
      <c r="D531" s="94"/>
      <c r="E531" s="94"/>
      <c r="F531" s="103"/>
      <c r="G531" s="8"/>
      <c r="H531" s="8"/>
      <c r="I531" s="54"/>
      <c r="J531" s="69"/>
      <c r="K531" s="65"/>
      <c r="L531" s="65"/>
      <c r="M531" s="83"/>
      <c r="N531" s="125"/>
      <c r="O531" s="83"/>
      <c r="P531" s="132"/>
      <c r="Q531" s="308"/>
      <c r="R531" s="309"/>
      <c r="S531" s="83"/>
      <c r="T531" s="90"/>
      <c r="U531" s="91"/>
      <c r="V531" s="305" t="s">
        <v>326</v>
      </c>
      <c r="W531" s="83" t="s">
        <v>21</v>
      </c>
      <c r="X531" s="91">
        <f>$X$297</f>
        <v>0.7</v>
      </c>
      <c r="Y531" s="88"/>
      <c r="Z531" s="88"/>
      <c r="AA531" s="89"/>
      <c r="AB531" s="482"/>
      <c r="AC531" s="90"/>
      <c r="AD531" s="90"/>
      <c r="AE531" s="91"/>
      <c r="AF531" s="45">
        <f>ROUND(ROUND(ROUND(ROUND(G512*P$8,0)*T524,0)*X531,0)-AC529,0)</f>
        <v>246</v>
      </c>
      <c r="AG531" s="79"/>
    </row>
    <row r="532" ht="16.5" customHeight="1">
      <c r="A532" s="29">
        <v>63.0</v>
      </c>
      <c r="B532" s="30">
        <v>8922.0</v>
      </c>
      <c r="C532" s="32" t="s">
        <v>2075</v>
      </c>
      <c r="D532" s="94"/>
      <c r="E532" s="94"/>
      <c r="F532" s="103"/>
      <c r="G532" s="8"/>
      <c r="H532" s="8"/>
      <c r="I532" s="54"/>
      <c r="J532" s="69"/>
      <c r="K532" s="65"/>
      <c r="L532" s="65"/>
      <c r="M532" s="83"/>
      <c r="N532" s="125"/>
      <c r="O532" s="83"/>
      <c r="P532" s="132"/>
      <c r="Q532" s="308"/>
      <c r="R532" s="309"/>
      <c r="S532" s="83"/>
      <c r="T532" s="90"/>
      <c r="U532" s="91"/>
      <c r="V532" s="484"/>
      <c r="W532" s="56"/>
      <c r="X532" s="72"/>
      <c r="Y532" s="73" t="s">
        <v>20</v>
      </c>
      <c r="Z532" s="74" t="s">
        <v>21</v>
      </c>
      <c r="AA532" s="92">
        <v>0.85</v>
      </c>
      <c r="AB532" s="482"/>
      <c r="AC532" s="90"/>
      <c r="AD532" s="90"/>
      <c r="AE532" s="91"/>
      <c r="AF532" s="45">
        <f>ROUND(ROUND(ROUND(ROUND(ROUND(G512*P$8,0)*T524,0)*X531,0)*AA532,0)-AC529,0)</f>
        <v>208</v>
      </c>
      <c r="AG532" s="79"/>
    </row>
    <row r="533" ht="16.5" customHeight="1">
      <c r="A533" s="29">
        <v>63.0</v>
      </c>
      <c r="B533" s="30">
        <v>8923.0</v>
      </c>
      <c r="C533" s="32" t="s">
        <v>2076</v>
      </c>
      <c r="D533" s="94"/>
      <c r="E533" s="94"/>
      <c r="F533" s="103"/>
      <c r="G533" s="8"/>
      <c r="H533" s="8"/>
      <c r="I533" s="54"/>
      <c r="J533" s="69"/>
      <c r="K533" s="65"/>
      <c r="L533" s="65"/>
      <c r="M533" s="83"/>
      <c r="N533" s="125"/>
      <c r="O533" s="83"/>
      <c r="P533" s="132"/>
      <c r="Q533" s="308"/>
      <c r="R533" s="309"/>
      <c r="S533" s="83"/>
      <c r="T533" s="90"/>
      <c r="U533" s="91"/>
      <c r="V533" s="305" t="s">
        <v>329</v>
      </c>
      <c r="W533" s="83" t="s">
        <v>21</v>
      </c>
      <c r="X533" s="91">
        <f>$X$299</f>
        <v>0.85</v>
      </c>
      <c r="Y533" s="77"/>
      <c r="Z533" s="77"/>
      <c r="AA533" s="72"/>
      <c r="AB533" s="482"/>
      <c r="AC533" s="90"/>
      <c r="AD533" s="90"/>
      <c r="AE533" s="91"/>
      <c r="AF533" s="45">
        <f>ROUND(ROUND(ROUND(ROUND(G512*P$8,0)*T524,0)*X533,0)-AC529,0)</f>
        <v>299</v>
      </c>
      <c r="AG533" s="79"/>
    </row>
    <row r="534" ht="16.5" customHeight="1">
      <c r="A534" s="29">
        <v>63.0</v>
      </c>
      <c r="B534" s="30">
        <v>8924.0</v>
      </c>
      <c r="C534" s="32" t="s">
        <v>2077</v>
      </c>
      <c r="D534" s="94"/>
      <c r="E534" s="94"/>
      <c r="F534" s="103"/>
      <c r="G534" s="8"/>
      <c r="H534" s="8"/>
      <c r="I534" s="54"/>
      <c r="J534" s="69"/>
      <c r="K534" s="65"/>
      <c r="L534" s="65"/>
      <c r="M534" s="83"/>
      <c r="N534" s="125"/>
      <c r="O534" s="83"/>
      <c r="P534" s="132"/>
      <c r="Q534" s="308"/>
      <c r="R534" s="311"/>
      <c r="S534" s="56"/>
      <c r="T534" s="77"/>
      <c r="U534" s="72"/>
      <c r="V534" s="484"/>
      <c r="W534" s="56"/>
      <c r="X534" s="72"/>
      <c r="Y534" s="73" t="s">
        <v>20</v>
      </c>
      <c r="Z534" s="74" t="s">
        <v>21</v>
      </c>
      <c r="AA534" s="92">
        <v>0.85</v>
      </c>
      <c r="AB534" s="484"/>
      <c r="AC534" s="77"/>
      <c r="AD534" s="77"/>
      <c r="AE534" s="72"/>
      <c r="AF534" s="114">
        <f>ROUND(ROUND(ROUND(ROUND(ROUND(G512*P$8,0)*T524,0)*X533,0)*AA534,0)-AC529,0)</f>
        <v>253</v>
      </c>
      <c r="AG534" s="79"/>
    </row>
    <row r="535" ht="16.5" customHeight="1">
      <c r="A535" s="29">
        <v>63.0</v>
      </c>
      <c r="B535" s="30">
        <v>8925.0</v>
      </c>
      <c r="C535" s="32" t="s">
        <v>2078</v>
      </c>
      <c r="D535" s="94"/>
      <c r="E535" s="94"/>
      <c r="F535" s="103"/>
      <c r="G535" s="8"/>
      <c r="H535" s="8"/>
      <c r="I535" s="54"/>
      <c r="J535" s="69"/>
      <c r="K535" s="65"/>
      <c r="L535" s="65"/>
      <c r="M535" s="83"/>
      <c r="N535" s="125"/>
      <c r="O535" s="83"/>
      <c r="P535" s="132"/>
      <c r="Q535" s="308"/>
      <c r="R535" s="130" t="s">
        <v>27</v>
      </c>
      <c r="S535" s="41"/>
      <c r="T535" s="135"/>
      <c r="U535" s="68"/>
      <c r="V535" s="299"/>
      <c r="W535" s="41"/>
      <c r="X535" s="42"/>
      <c r="Y535" s="43"/>
      <c r="Z535" s="43"/>
      <c r="AA535" s="43"/>
      <c r="AB535" s="288"/>
      <c r="AC535" s="43"/>
      <c r="AD535" s="43"/>
      <c r="AE535" s="44"/>
      <c r="AF535" s="45">
        <f>ROUND(ROUND(G512*P$8,0)*T536,0)</f>
        <v>256</v>
      </c>
      <c r="AG535" s="79"/>
    </row>
    <row r="536" ht="16.5" customHeight="1">
      <c r="A536" s="29">
        <v>63.0</v>
      </c>
      <c r="B536" s="30">
        <v>8926.0</v>
      </c>
      <c r="C536" s="32" t="s">
        <v>2079</v>
      </c>
      <c r="D536" s="94"/>
      <c r="E536" s="94"/>
      <c r="F536" s="103"/>
      <c r="G536" s="8"/>
      <c r="H536" s="8"/>
      <c r="I536" s="54"/>
      <c r="J536" s="69"/>
      <c r="K536" s="65"/>
      <c r="L536" s="65"/>
      <c r="M536" s="83"/>
      <c r="N536" s="125"/>
      <c r="O536" s="83"/>
      <c r="P536" s="132"/>
      <c r="Q536" s="308"/>
      <c r="R536" s="482"/>
      <c r="S536" s="83" t="s">
        <v>21</v>
      </c>
      <c r="T536" s="90">
        <v>0.5</v>
      </c>
      <c r="U536" s="91"/>
      <c r="V536" s="303"/>
      <c r="W536" s="56"/>
      <c r="X536" s="58"/>
      <c r="Y536" s="59" t="s">
        <v>20</v>
      </c>
      <c r="Z536" s="41" t="s">
        <v>21</v>
      </c>
      <c r="AA536" s="60">
        <v>0.85</v>
      </c>
      <c r="AB536" s="288"/>
      <c r="AC536" s="43"/>
      <c r="AD536" s="43"/>
      <c r="AE536" s="44"/>
      <c r="AF536" s="45">
        <f>ROUND(ROUND(ROUND(G512*P$8,0)*T536,0)*AA536,0)</f>
        <v>218</v>
      </c>
      <c r="AG536" s="79"/>
    </row>
    <row r="537" ht="16.5" customHeight="1">
      <c r="A537" s="29">
        <v>63.0</v>
      </c>
      <c r="B537" s="30">
        <v>8927.0</v>
      </c>
      <c r="C537" s="32" t="s">
        <v>2080</v>
      </c>
      <c r="D537" s="94"/>
      <c r="E537" s="94"/>
      <c r="F537" s="103"/>
      <c r="G537" s="8"/>
      <c r="H537" s="8"/>
      <c r="I537" s="54"/>
      <c r="J537" s="69"/>
      <c r="K537" s="65"/>
      <c r="L537" s="65"/>
      <c r="M537" s="83"/>
      <c r="N537" s="125"/>
      <c r="O537" s="83"/>
      <c r="P537" s="132"/>
      <c r="Q537" s="308"/>
      <c r="R537" s="482"/>
      <c r="S537" s="83"/>
      <c r="T537" s="90"/>
      <c r="U537" s="91"/>
      <c r="V537" s="305" t="s">
        <v>326</v>
      </c>
      <c r="W537" s="41" t="s">
        <v>21</v>
      </c>
      <c r="X537" s="68">
        <f>$X$297</f>
        <v>0.7</v>
      </c>
      <c r="Y537" s="88"/>
      <c r="Z537" s="88"/>
      <c r="AA537" s="88"/>
      <c r="AB537" s="297"/>
      <c r="AC537" s="88"/>
      <c r="AD537" s="88"/>
      <c r="AE537" s="89"/>
      <c r="AF537" s="45">
        <f>ROUND(ROUND(ROUND(G512*P$8,0)*T536,0)*X537,0)</f>
        <v>179</v>
      </c>
      <c r="AG537" s="79"/>
    </row>
    <row r="538" ht="16.5" customHeight="1">
      <c r="A538" s="29">
        <v>63.0</v>
      </c>
      <c r="B538" s="30">
        <v>8928.0</v>
      </c>
      <c r="C538" s="32" t="s">
        <v>2081</v>
      </c>
      <c r="D538" s="94"/>
      <c r="E538" s="94"/>
      <c r="F538" s="103"/>
      <c r="G538" s="8"/>
      <c r="H538" s="8"/>
      <c r="I538" s="54"/>
      <c r="J538" s="69"/>
      <c r="K538" s="65"/>
      <c r="L538" s="65"/>
      <c r="M538" s="83"/>
      <c r="N538" s="125"/>
      <c r="O538" s="83"/>
      <c r="P538" s="132"/>
      <c r="Q538" s="308"/>
      <c r="R538" s="482"/>
      <c r="S538" s="83"/>
      <c r="T538" s="90"/>
      <c r="U538" s="91"/>
      <c r="V538" s="484"/>
      <c r="W538" s="56"/>
      <c r="X538" s="72"/>
      <c r="Y538" s="73" t="s">
        <v>20</v>
      </c>
      <c r="Z538" s="74" t="s">
        <v>21</v>
      </c>
      <c r="AA538" s="75">
        <v>0.85</v>
      </c>
      <c r="AB538" s="288"/>
      <c r="AC538" s="43"/>
      <c r="AD538" s="43"/>
      <c r="AE538" s="44"/>
      <c r="AF538" s="45">
        <f>ROUND(ROUND(ROUND(ROUND(G512*P$8,0)*T536,0)*X537,0)*AA538,0)</f>
        <v>152</v>
      </c>
      <c r="AG538" s="79"/>
    </row>
    <row r="539" ht="16.5" customHeight="1">
      <c r="A539" s="29">
        <v>63.0</v>
      </c>
      <c r="B539" s="30">
        <v>8929.0</v>
      </c>
      <c r="C539" s="32" t="s">
        <v>2082</v>
      </c>
      <c r="D539" s="94"/>
      <c r="E539" s="94"/>
      <c r="F539" s="103"/>
      <c r="G539" s="8"/>
      <c r="H539" s="8"/>
      <c r="I539" s="54"/>
      <c r="J539" s="69"/>
      <c r="K539" s="65"/>
      <c r="L539" s="65"/>
      <c r="M539" s="83"/>
      <c r="N539" s="125"/>
      <c r="O539" s="83"/>
      <c r="P539" s="132"/>
      <c r="Q539" s="308"/>
      <c r="R539" s="309"/>
      <c r="S539" s="83"/>
      <c r="T539" s="90"/>
      <c r="U539" s="91"/>
      <c r="V539" s="305" t="s">
        <v>329</v>
      </c>
      <c r="W539" s="41" t="s">
        <v>21</v>
      </c>
      <c r="X539" s="68">
        <f>$X$299</f>
        <v>0.85</v>
      </c>
      <c r="Y539" s="77"/>
      <c r="Z539" s="77"/>
      <c r="AA539" s="77"/>
      <c r="AB539" s="292"/>
      <c r="AC539" s="77"/>
      <c r="AD539" s="77"/>
      <c r="AE539" s="72"/>
      <c r="AF539" s="45">
        <f>ROUND(ROUND(ROUND(G512*P$8,0)*T536,0)*X539,0)</f>
        <v>218</v>
      </c>
      <c r="AG539" s="79"/>
    </row>
    <row r="540" ht="16.5" customHeight="1">
      <c r="A540" s="29">
        <v>63.0</v>
      </c>
      <c r="B540" s="30">
        <v>8930.0</v>
      </c>
      <c r="C540" s="32" t="s">
        <v>2083</v>
      </c>
      <c r="D540" s="94"/>
      <c r="E540" s="94"/>
      <c r="F540" s="103"/>
      <c r="G540" s="8"/>
      <c r="H540" s="8"/>
      <c r="I540" s="54"/>
      <c r="J540" s="69"/>
      <c r="K540" s="65"/>
      <c r="L540" s="65"/>
      <c r="M540" s="83"/>
      <c r="N540" s="125"/>
      <c r="O540" s="83"/>
      <c r="P540" s="132"/>
      <c r="Q540" s="308"/>
      <c r="R540" s="309"/>
      <c r="S540" s="83"/>
      <c r="T540" s="90"/>
      <c r="U540" s="91"/>
      <c r="V540" s="484"/>
      <c r="W540" s="56"/>
      <c r="X540" s="72"/>
      <c r="Y540" s="73" t="s">
        <v>20</v>
      </c>
      <c r="Z540" s="74" t="s">
        <v>21</v>
      </c>
      <c r="AA540" s="75">
        <v>0.85</v>
      </c>
      <c r="AB540" s="288"/>
      <c r="AC540" s="43"/>
      <c r="AD540" s="43"/>
      <c r="AE540" s="44"/>
      <c r="AF540" s="45">
        <f>ROUND(ROUND(ROUND(ROUND(G512*P$8,0)*T536,0)*X539,0)*AA540,0)</f>
        <v>185</v>
      </c>
      <c r="AG540" s="79"/>
    </row>
    <row r="541" ht="16.5" customHeight="1">
      <c r="A541" s="29">
        <v>63.0</v>
      </c>
      <c r="B541" s="30">
        <v>8931.0</v>
      </c>
      <c r="C541" s="32" t="s">
        <v>2084</v>
      </c>
      <c r="D541" s="94"/>
      <c r="E541" s="94"/>
      <c r="F541" s="103"/>
      <c r="G541" s="8"/>
      <c r="H541" s="8"/>
      <c r="I541" s="54"/>
      <c r="J541" s="69"/>
      <c r="K541" s="65"/>
      <c r="L541" s="65"/>
      <c r="M541" s="83"/>
      <c r="N541" s="125"/>
      <c r="O541" s="83"/>
      <c r="P541" s="132"/>
      <c r="Q541" s="308"/>
      <c r="R541" s="309"/>
      <c r="S541" s="83"/>
      <c r="T541" s="90"/>
      <c r="U541" s="91"/>
      <c r="V541" s="299"/>
      <c r="W541" s="41"/>
      <c r="X541" s="42"/>
      <c r="Y541" s="43"/>
      <c r="Z541" s="43"/>
      <c r="AA541" s="44"/>
      <c r="AB541" s="82" t="s">
        <v>30</v>
      </c>
      <c r="AC541" s="83">
        <v>5.0</v>
      </c>
      <c r="AD541" s="83"/>
      <c r="AE541" s="84" t="s">
        <v>31</v>
      </c>
      <c r="AF541" s="45">
        <f>ROUND(ROUND(ROUND(G512*P$8,0)*T536,0)-AC541,0)</f>
        <v>251</v>
      </c>
      <c r="AG541" s="79"/>
    </row>
    <row r="542" ht="16.5" customHeight="1">
      <c r="A542" s="29">
        <v>63.0</v>
      </c>
      <c r="B542" s="30">
        <v>8932.0</v>
      </c>
      <c r="C542" s="32" t="s">
        <v>2085</v>
      </c>
      <c r="D542" s="94"/>
      <c r="E542" s="94"/>
      <c r="F542" s="103"/>
      <c r="G542" s="8"/>
      <c r="H542" s="8"/>
      <c r="I542" s="54"/>
      <c r="J542" s="69"/>
      <c r="K542" s="65"/>
      <c r="L542" s="65"/>
      <c r="M542" s="83"/>
      <c r="N542" s="125"/>
      <c r="O542" s="83"/>
      <c r="P542" s="132"/>
      <c r="Q542" s="308"/>
      <c r="R542" s="310"/>
      <c r="S542" s="83"/>
      <c r="T542" s="90"/>
      <c r="U542" s="90"/>
      <c r="V542" s="303"/>
      <c r="W542" s="56"/>
      <c r="X542" s="58"/>
      <c r="Y542" s="59" t="s">
        <v>20</v>
      </c>
      <c r="Z542" s="41" t="s">
        <v>21</v>
      </c>
      <c r="AA542" s="86">
        <v>0.85</v>
      </c>
      <c r="AB542" s="482"/>
      <c r="AC542" s="83"/>
      <c r="AD542" s="83"/>
      <c r="AE542" s="84"/>
      <c r="AF542" s="45">
        <f>ROUND(ROUND(ROUND(ROUND(G512*P$8,0)*T536,0)*AA542,0)-AC541,0)</f>
        <v>213</v>
      </c>
      <c r="AG542" s="79"/>
    </row>
    <row r="543" ht="16.5" customHeight="1">
      <c r="A543" s="29">
        <v>63.0</v>
      </c>
      <c r="B543" s="30">
        <v>8933.0</v>
      </c>
      <c r="C543" s="32" t="s">
        <v>2086</v>
      </c>
      <c r="D543" s="94"/>
      <c r="E543" s="94"/>
      <c r="F543" s="103"/>
      <c r="G543" s="8"/>
      <c r="H543" s="8"/>
      <c r="I543" s="54"/>
      <c r="J543" s="69"/>
      <c r="K543" s="65"/>
      <c r="L543" s="65"/>
      <c r="M543" s="83"/>
      <c r="N543" s="125"/>
      <c r="O543" s="83"/>
      <c r="P543" s="132"/>
      <c r="Q543" s="308"/>
      <c r="R543" s="310"/>
      <c r="S543" s="83"/>
      <c r="T543" s="90"/>
      <c r="U543" s="90"/>
      <c r="V543" s="305" t="s">
        <v>326</v>
      </c>
      <c r="W543" s="83" t="s">
        <v>21</v>
      </c>
      <c r="X543" s="91">
        <f>$X$297</f>
        <v>0.7</v>
      </c>
      <c r="Y543" s="88"/>
      <c r="Z543" s="88"/>
      <c r="AA543" s="89"/>
      <c r="AB543" s="482"/>
      <c r="AC543" s="90"/>
      <c r="AD543" s="90"/>
      <c r="AE543" s="91"/>
      <c r="AF543" s="45">
        <f>ROUND(ROUND(ROUND(ROUND(G512*P$8,0)*T536,0)*X543,0)-AC541,0)</f>
        <v>174</v>
      </c>
      <c r="AG543" s="79"/>
    </row>
    <row r="544" ht="16.5" customHeight="1">
      <c r="A544" s="29">
        <v>63.0</v>
      </c>
      <c r="B544" s="30">
        <v>8934.0</v>
      </c>
      <c r="C544" s="32" t="s">
        <v>2087</v>
      </c>
      <c r="D544" s="94"/>
      <c r="E544" s="94"/>
      <c r="F544" s="103"/>
      <c r="G544" s="8"/>
      <c r="H544" s="8"/>
      <c r="I544" s="54"/>
      <c r="J544" s="69"/>
      <c r="K544" s="65"/>
      <c r="L544" s="65"/>
      <c r="M544" s="83"/>
      <c r="N544" s="125"/>
      <c r="O544" s="83"/>
      <c r="P544" s="132"/>
      <c r="Q544" s="308"/>
      <c r="R544" s="310"/>
      <c r="S544" s="83"/>
      <c r="T544" s="90"/>
      <c r="U544" s="90"/>
      <c r="V544" s="484"/>
      <c r="W544" s="56"/>
      <c r="X544" s="72"/>
      <c r="Y544" s="73" t="s">
        <v>20</v>
      </c>
      <c r="Z544" s="74" t="s">
        <v>21</v>
      </c>
      <c r="AA544" s="92">
        <v>0.85</v>
      </c>
      <c r="AB544" s="482"/>
      <c r="AC544" s="90"/>
      <c r="AD544" s="90"/>
      <c r="AE544" s="91"/>
      <c r="AF544" s="45">
        <f>ROUND(ROUND(ROUND(ROUND(ROUND(G512*P$8,0)*T536,0)*X543,0)*AA544,0)-AC541,0)</f>
        <v>147</v>
      </c>
      <c r="AG544" s="79"/>
    </row>
    <row r="545" ht="16.5" customHeight="1">
      <c r="A545" s="29">
        <v>63.0</v>
      </c>
      <c r="B545" s="30">
        <v>8935.0</v>
      </c>
      <c r="C545" s="32" t="s">
        <v>2088</v>
      </c>
      <c r="D545" s="94"/>
      <c r="E545" s="94"/>
      <c r="F545" s="103"/>
      <c r="G545" s="8"/>
      <c r="H545" s="8"/>
      <c r="I545" s="54"/>
      <c r="J545" s="69"/>
      <c r="K545" s="65"/>
      <c r="L545" s="65"/>
      <c r="M545" s="83"/>
      <c r="N545" s="125"/>
      <c r="O545" s="83"/>
      <c r="P545" s="132"/>
      <c r="Q545" s="308"/>
      <c r="R545" s="310"/>
      <c r="S545" s="83"/>
      <c r="T545" s="90"/>
      <c r="U545" s="90"/>
      <c r="V545" s="305" t="s">
        <v>329</v>
      </c>
      <c r="W545" s="83" t="s">
        <v>21</v>
      </c>
      <c r="X545" s="91">
        <f>$X$299</f>
        <v>0.85</v>
      </c>
      <c r="Y545" s="77"/>
      <c r="Z545" s="77"/>
      <c r="AA545" s="72"/>
      <c r="AB545" s="482"/>
      <c r="AC545" s="90"/>
      <c r="AD545" s="90"/>
      <c r="AE545" s="91"/>
      <c r="AF545" s="45">
        <f>ROUND(ROUND(ROUND(ROUND(G512*P$8,0)*T536,0)*X545,0)-AC541,0)</f>
        <v>213</v>
      </c>
      <c r="AG545" s="79"/>
    </row>
    <row r="546" ht="16.5" customHeight="1">
      <c r="A546" s="29">
        <v>63.0</v>
      </c>
      <c r="B546" s="30">
        <v>8936.0</v>
      </c>
      <c r="C546" s="32" t="s">
        <v>2089</v>
      </c>
      <c r="D546" s="94"/>
      <c r="E546" s="94"/>
      <c r="F546" s="103"/>
      <c r="G546" s="8"/>
      <c r="H546" s="8"/>
      <c r="I546" s="54"/>
      <c r="J546" s="69"/>
      <c r="K546" s="65"/>
      <c r="L546" s="65"/>
      <c r="M546" s="83"/>
      <c r="N546" s="125"/>
      <c r="O546" s="83"/>
      <c r="P546" s="132"/>
      <c r="Q546" s="312"/>
      <c r="R546" s="310"/>
      <c r="S546" s="83"/>
      <c r="T546" s="90"/>
      <c r="U546" s="90"/>
      <c r="V546" s="484"/>
      <c r="W546" s="56"/>
      <c r="X546" s="72"/>
      <c r="Y546" s="73" t="s">
        <v>20</v>
      </c>
      <c r="Z546" s="74" t="s">
        <v>21</v>
      </c>
      <c r="AA546" s="92">
        <v>0.85</v>
      </c>
      <c r="AB546" s="484"/>
      <c r="AC546" s="77"/>
      <c r="AD546" s="77"/>
      <c r="AE546" s="72"/>
      <c r="AF546" s="45">
        <f>ROUND(ROUND(ROUND(ROUND(ROUND(G512*P$8,0)*T536,0)*X545,0)*AA546,0)-AC541,0)</f>
        <v>180</v>
      </c>
      <c r="AG546" s="79"/>
    </row>
    <row r="547" ht="16.5" customHeight="1">
      <c r="A547" s="29">
        <v>63.0</v>
      </c>
      <c r="B547" s="30">
        <v>8937.0</v>
      </c>
      <c r="C547" s="32" t="s">
        <v>2090</v>
      </c>
      <c r="D547" s="139"/>
      <c r="E547" s="139"/>
      <c r="F547" s="94"/>
      <c r="G547" s="140"/>
      <c r="H547" s="140"/>
      <c r="I547" s="95"/>
      <c r="J547" s="82" t="s">
        <v>38</v>
      </c>
      <c r="K547" s="96"/>
      <c r="L547" s="96"/>
      <c r="M547" s="7"/>
      <c r="N547" s="52"/>
      <c r="O547" s="8"/>
      <c r="P547" s="54"/>
      <c r="Q547" s="287"/>
      <c r="R547" s="287"/>
      <c r="S547" s="7"/>
      <c r="T547" s="7"/>
      <c r="U547" s="7"/>
      <c r="V547" s="299"/>
      <c r="W547" s="41"/>
      <c r="X547" s="42"/>
      <c r="Y547" s="43"/>
      <c r="Z547" s="43"/>
      <c r="AA547" s="43"/>
      <c r="AB547" s="288"/>
      <c r="AC547" s="43"/>
      <c r="AD547" s="43"/>
      <c r="AE547" s="44"/>
      <c r="AF547" s="45">
        <f>ROUND(ROUND(G512+K548,0)*P$8,0)</f>
        <v>519</v>
      </c>
      <c r="AG547" s="79"/>
    </row>
    <row r="548" ht="16.5" customHeight="1">
      <c r="A548" s="29">
        <v>63.0</v>
      </c>
      <c r="B548" s="30">
        <v>8938.0</v>
      </c>
      <c r="C548" s="32" t="s">
        <v>2091</v>
      </c>
      <c r="D548" s="139"/>
      <c r="E548" s="139"/>
      <c r="F548" s="94"/>
      <c r="G548" s="140"/>
      <c r="H548" s="140"/>
      <c r="I548" s="95"/>
      <c r="J548" s="482"/>
      <c r="K548" s="83">
        <v>12.0</v>
      </c>
      <c r="L548" s="97" t="s">
        <v>40</v>
      </c>
      <c r="M548" s="8"/>
      <c r="N548" s="52"/>
      <c r="O548" s="8"/>
      <c r="P548" s="54"/>
      <c r="Q548" s="302"/>
      <c r="R548" s="302"/>
      <c r="S548" s="8"/>
      <c r="T548" s="8"/>
      <c r="U548" s="8"/>
      <c r="V548" s="303"/>
      <c r="W548" s="56"/>
      <c r="X548" s="58"/>
      <c r="Y548" s="59" t="s">
        <v>20</v>
      </c>
      <c r="Z548" s="41" t="s">
        <v>21</v>
      </c>
      <c r="AA548" s="60">
        <v>0.85</v>
      </c>
      <c r="AB548" s="288"/>
      <c r="AC548" s="43"/>
      <c r="AD548" s="43"/>
      <c r="AE548" s="44"/>
      <c r="AF548" s="45">
        <f>ROUND(ROUND(ROUND(G512+K548,0)*P$8,0)*AA548,0)</f>
        <v>441</v>
      </c>
      <c r="AG548" s="79"/>
    </row>
    <row r="549" ht="16.5" customHeight="1">
      <c r="A549" s="29">
        <v>63.0</v>
      </c>
      <c r="B549" s="30">
        <v>8939.0</v>
      </c>
      <c r="C549" s="32" t="s">
        <v>2092</v>
      </c>
      <c r="D549" s="139"/>
      <c r="E549" s="139"/>
      <c r="F549" s="94"/>
      <c r="G549" s="140"/>
      <c r="H549" s="140"/>
      <c r="I549" s="95"/>
      <c r="J549" s="482"/>
      <c r="K549" s="65"/>
      <c r="L549" s="83"/>
      <c r="M549" s="294"/>
      <c r="N549" s="295"/>
      <c r="O549" s="294"/>
      <c r="P549" s="100"/>
      <c r="Q549" s="304"/>
      <c r="R549" s="304"/>
      <c r="S549" s="8"/>
      <c r="T549" s="8"/>
      <c r="U549" s="8"/>
      <c r="V549" s="305" t="s">
        <v>326</v>
      </c>
      <c r="W549" s="41" t="s">
        <v>21</v>
      </c>
      <c r="X549" s="68">
        <f>$X$297</f>
        <v>0.7</v>
      </c>
      <c r="Y549" s="88"/>
      <c r="Z549" s="88"/>
      <c r="AA549" s="88"/>
      <c r="AB549" s="297"/>
      <c r="AC549" s="88"/>
      <c r="AD549" s="88"/>
      <c r="AE549" s="89"/>
      <c r="AF549" s="45">
        <f>ROUND(ROUND(ROUND(G512+K548,0)*P$8,0)*X549,0)</f>
        <v>363</v>
      </c>
      <c r="AG549" s="79"/>
    </row>
    <row r="550" ht="16.5" customHeight="1">
      <c r="A550" s="29">
        <v>63.0</v>
      </c>
      <c r="B550" s="30">
        <v>8940.0</v>
      </c>
      <c r="C550" s="32" t="s">
        <v>2093</v>
      </c>
      <c r="D550" s="139"/>
      <c r="E550" s="139"/>
      <c r="F550" s="94"/>
      <c r="G550" s="140"/>
      <c r="H550" s="140"/>
      <c r="I550" s="95"/>
      <c r="J550" s="482"/>
      <c r="K550" s="65"/>
      <c r="L550" s="83"/>
      <c r="M550" s="294"/>
      <c r="N550" s="295"/>
      <c r="O550" s="294"/>
      <c r="P550" s="100"/>
      <c r="Q550" s="304"/>
      <c r="R550" s="304"/>
      <c r="S550" s="8"/>
      <c r="T550" s="8"/>
      <c r="U550" s="8"/>
      <c r="V550" s="484"/>
      <c r="W550" s="56"/>
      <c r="X550" s="72"/>
      <c r="Y550" s="73" t="s">
        <v>20</v>
      </c>
      <c r="Z550" s="74" t="s">
        <v>21</v>
      </c>
      <c r="AA550" s="75">
        <v>0.85</v>
      </c>
      <c r="AB550" s="288"/>
      <c r="AC550" s="43"/>
      <c r="AD550" s="43"/>
      <c r="AE550" s="44"/>
      <c r="AF550" s="45">
        <f>ROUND(ROUND(ROUND(ROUND(G512+K548,0)*P$8,0)*X549,0)*AA550,0)</f>
        <v>309</v>
      </c>
      <c r="AG550" s="79"/>
    </row>
    <row r="551" ht="16.5" customHeight="1">
      <c r="A551" s="29">
        <v>63.0</v>
      </c>
      <c r="B551" s="30">
        <v>8941.0</v>
      </c>
      <c r="C551" s="32" t="s">
        <v>2094</v>
      </c>
      <c r="D551" s="139"/>
      <c r="E551" s="139"/>
      <c r="F551" s="94"/>
      <c r="G551" s="140"/>
      <c r="H551" s="140"/>
      <c r="I551" s="95"/>
      <c r="J551" s="69"/>
      <c r="K551" s="65"/>
      <c r="L551" s="83"/>
      <c r="M551" s="294"/>
      <c r="N551" s="295"/>
      <c r="O551" s="294"/>
      <c r="P551" s="100"/>
      <c r="Q551" s="304"/>
      <c r="R551" s="304"/>
      <c r="S551" s="8"/>
      <c r="T551" s="8"/>
      <c r="U551" s="8"/>
      <c r="V551" s="305" t="s">
        <v>329</v>
      </c>
      <c r="W551" s="41" t="s">
        <v>21</v>
      </c>
      <c r="X551" s="68">
        <f>$X$299</f>
        <v>0.85</v>
      </c>
      <c r="Y551" s="77"/>
      <c r="Z551" s="77"/>
      <c r="AA551" s="77"/>
      <c r="AB551" s="292"/>
      <c r="AC551" s="77"/>
      <c r="AD551" s="77"/>
      <c r="AE551" s="72"/>
      <c r="AF551" s="45">
        <f>ROUND(ROUND(ROUND(G512+K548,0)*P$8,0)*X551,0)</f>
        <v>441</v>
      </c>
      <c r="AG551" s="79"/>
    </row>
    <row r="552" ht="16.5" customHeight="1">
      <c r="A552" s="29">
        <v>63.0</v>
      </c>
      <c r="B552" s="30">
        <v>8942.0</v>
      </c>
      <c r="C552" s="32" t="s">
        <v>2095</v>
      </c>
      <c r="D552" s="139"/>
      <c r="E552" s="139"/>
      <c r="F552" s="94"/>
      <c r="G552" s="140"/>
      <c r="H552" s="140"/>
      <c r="I552" s="95"/>
      <c r="J552" s="69"/>
      <c r="K552" s="65"/>
      <c r="L552" s="83"/>
      <c r="M552" s="294"/>
      <c r="N552" s="295"/>
      <c r="O552" s="294"/>
      <c r="P552" s="100"/>
      <c r="Q552" s="304"/>
      <c r="R552" s="304"/>
      <c r="S552" s="8"/>
      <c r="T552" s="8"/>
      <c r="U552" s="8"/>
      <c r="V552" s="484"/>
      <c r="W552" s="56"/>
      <c r="X552" s="72"/>
      <c r="Y552" s="73" t="s">
        <v>20</v>
      </c>
      <c r="Z552" s="74" t="s">
        <v>21</v>
      </c>
      <c r="AA552" s="75">
        <v>0.85</v>
      </c>
      <c r="AB552" s="288"/>
      <c r="AC552" s="43"/>
      <c r="AD552" s="43"/>
      <c r="AE552" s="44"/>
      <c r="AF552" s="45">
        <f>ROUND(ROUND(ROUND(ROUND(G512+K548,0)*P$8,0)*X551,0)*AA552,0)</f>
        <v>375</v>
      </c>
      <c r="AG552" s="79"/>
    </row>
    <row r="553" ht="16.5" customHeight="1">
      <c r="A553" s="29">
        <v>63.0</v>
      </c>
      <c r="B553" s="30">
        <v>8943.0</v>
      </c>
      <c r="C553" s="32" t="s">
        <v>2096</v>
      </c>
      <c r="D553" s="139"/>
      <c r="E553" s="139"/>
      <c r="F553" s="94"/>
      <c r="G553" s="140"/>
      <c r="H553" s="140"/>
      <c r="I553" s="95"/>
      <c r="J553" s="69"/>
      <c r="K553" s="65"/>
      <c r="L553" s="83"/>
      <c r="M553" s="294"/>
      <c r="N553" s="295"/>
      <c r="O553" s="294"/>
      <c r="P553" s="100"/>
      <c r="Q553" s="304"/>
      <c r="R553" s="304"/>
      <c r="S553" s="8"/>
      <c r="T553" s="8"/>
      <c r="U553" s="8"/>
      <c r="V553" s="299"/>
      <c r="W553" s="41"/>
      <c r="X553" s="42"/>
      <c r="Y553" s="43"/>
      <c r="Z553" s="43"/>
      <c r="AA553" s="44"/>
      <c r="AB553" s="82" t="s">
        <v>30</v>
      </c>
      <c r="AC553" s="83">
        <v>5.0</v>
      </c>
      <c r="AD553" s="83"/>
      <c r="AE553" s="84" t="s">
        <v>31</v>
      </c>
      <c r="AF553" s="45">
        <f>ROUND(ROUND(ROUND(G512+K548,0)*P$8,0)-AC553,0)</f>
        <v>514</v>
      </c>
      <c r="AG553" s="79"/>
    </row>
    <row r="554" ht="16.5" customHeight="1">
      <c r="A554" s="29">
        <v>63.0</v>
      </c>
      <c r="B554" s="30">
        <v>8944.0</v>
      </c>
      <c r="C554" s="32" t="s">
        <v>2097</v>
      </c>
      <c r="D554" s="139"/>
      <c r="E554" s="139"/>
      <c r="F554" s="94"/>
      <c r="G554" s="140"/>
      <c r="H554" s="140"/>
      <c r="I554" s="95"/>
      <c r="J554" s="69"/>
      <c r="K554" s="65"/>
      <c r="L554" s="83"/>
      <c r="M554" s="294"/>
      <c r="N554" s="295"/>
      <c r="O554" s="294"/>
      <c r="P554" s="100"/>
      <c r="Q554" s="304"/>
      <c r="R554" s="304"/>
      <c r="S554" s="8"/>
      <c r="T554" s="8"/>
      <c r="U554" s="8"/>
      <c r="V554" s="303"/>
      <c r="W554" s="56"/>
      <c r="X554" s="58"/>
      <c r="Y554" s="59" t="s">
        <v>20</v>
      </c>
      <c r="Z554" s="41" t="s">
        <v>21</v>
      </c>
      <c r="AA554" s="86">
        <v>0.85</v>
      </c>
      <c r="AB554" s="482"/>
      <c r="AC554" s="83"/>
      <c r="AD554" s="83"/>
      <c r="AE554" s="84"/>
      <c r="AF554" s="45">
        <f>ROUND(ROUND(ROUND(ROUND(G512+K548,0)*P$8,0)*AA554,0)-AC553,0)</f>
        <v>436</v>
      </c>
      <c r="AG554" s="79"/>
    </row>
    <row r="555" ht="16.5" customHeight="1">
      <c r="A555" s="29">
        <v>63.0</v>
      </c>
      <c r="B555" s="30">
        <v>8945.0</v>
      </c>
      <c r="C555" s="32" t="s">
        <v>2098</v>
      </c>
      <c r="D555" s="139"/>
      <c r="E555" s="139"/>
      <c r="F555" s="94"/>
      <c r="G555" s="140"/>
      <c r="H555" s="140"/>
      <c r="I555" s="95"/>
      <c r="J555" s="69"/>
      <c r="K555" s="65"/>
      <c r="L555" s="83"/>
      <c r="M555" s="294"/>
      <c r="N555" s="295"/>
      <c r="O555" s="294"/>
      <c r="P555" s="100"/>
      <c r="Q555" s="304"/>
      <c r="R555" s="304"/>
      <c r="S555" s="8"/>
      <c r="T555" s="8"/>
      <c r="U555" s="8"/>
      <c r="V555" s="305" t="s">
        <v>326</v>
      </c>
      <c r="W555" s="83" t="s">
        <v>21</v>
      </c>
      <c r="X555" s="91">
        <v>0.7</v>
      </c>
      <c r="Y555" s="88"/>
      <c r="Z555" s="88"/>
      <c r="AA555" s="89"/>
      <c r="AB555" s="482"/>
      <c r="AC555" s="90"/>
      <c r="AD555" s="90"/>
      <c r="AE555" s="91"/>
      <c r="AF555" s="45">
        <f>ROUND(ROUND(ROUND(ROUND(G512+K548,0)*P$8,0)*X555,0)-AC553,0)</f>
        <v>358</v>
      </c>
      <c r="AG555" s="79"/>
    </row>
    <row r="556" ht="16.5" customHeight="1">
      <c r="A556" s="29">
        <v>63.0</v>
      </c>
      <c r="B556" s="30">
        <v>8946.0</v>
      </c>
      <c r="C556" s="32" t="s">
        <v>2099</v>
      </c>
      <c r="D556" s="139"/>
      <c r="E556" s="139"/>
      <c r="F556" s="94"/>
      <c r="G556" s="140"/>
      <c r="H556" s="140"/>
      <c r="I556" s="95"/>
      <c r="J556" s="69"/>
      <c r="K556" s="65"/>
      <c r="L556" s="83"/>
      <c r="M556" s="294"/>
      <c r="N556" s="295"/>
      <c r="O556" s="294"/>
      <c r="P556" s="100"/>
      <c r="Q556" s="304"/>
      <c r="R556" s="304"/>
      <c r="S556" s="8"/>
      <c r="T556" s="8"/>
      <c r="U556" s="8"/>
      <c r="V556" s="484"/>
      <c r="W556" s="56"/>
      <c r="X556" s="72"/>
      <c r="Y556" s="73" t="s">
        <v>20</v>
      </c>
      <c r="Z556" s="74" t="s">
        <v>21</v>
      </c>
      <c r="AA556" s="92">
        <v>0.85</v>
      </c>
      <c r="AB556" s="482"/>
      <c r="AC556" s="90"/>
      <c r="AD556" s="90"/>
      <c r="AE556" s="91"/>
      <c r="AF556" s="45">
        <f>ROUND(ROUND(ROUND(ROUND(ROUND(G512+K548,0)*P$8,0)*X555,0)*AA556,0)-AC553,0)</f>
        <v>304</v>
      </c>
      <c r="AG556" s="79"/>
    </row>
    <row r="557" ht="16.5" customHeight="1">
      <c r="A557" s="29">
        <v>63.0</v>
      </c>
      <c r="B557" s="30">
        <v>8947.0</v>
      </c>
      <c r="C557" s="32" t="s">
        <v>2100</v>
      </c>
      <c r="D557" s="139"/>
      <c r="E557" s="139"/>
      <c r="F557" s="94"/>
      <c r="G557" s="140"/>
      <c r="H557" s="140"/>
      <c r="I557" s="95"/>
      <c r="J557" s="69"/>
      <c r="K557" s="65"/>
      <c r="L557" s="83"/>
      <c r="M557" s="294"/>
      <c r="N557" s="295"/>
      <c r="O557" s="294"/>
      <c r="P557" s="100"/>
      <c r="Q557" s="304"/>
      <c r="R557" s="304"/>
      <c r="S557" s="8"/>
      <c r="T557" s="8"/>
      <c r="U557" s="8"/>
      <c r="V557" s="305" t="s">
        <v>329</v>
      </c>
      <c r="W557" s="83" t="s">
        <v>21</v>
      </c>
      <c r="X557" s="91">
        <v>0.85</v>
      </c>
      <c r="Y557" s="77"/>
      <c r="Z557" s="77"/>
      <c r="AA557" s="72"/>
      <c r="AB557" s="482"/>
      <c r="AC557" s="90"/>
      <c r="AD557" s="90"/>
      <c r="AE557" s="91"/>
      <c r="AF557" s="45">
        <f>ROUND(ROUND(ROUND(ROUND(G512+K548,0)*P$8,0)*X557,0)-AC553,0)</f>
        <v>436</v>
      </c>
      <c r="AG557" s="79"/>
    </row>
    <row r="558" ht="16.5" customHeight="1">
      <c r="A558" s="29">
        <v>63.0</v>
      </c>
      <c r="B558" s="30">
        <v>8948.0</v>
      </c>
      <c r="C558" s="32" t="s">
        <v>2101</v>
      </c>
      <c r="D558" s="139"/>
      <c r="E558" s="139"/>
      <c r="F558" s="94"/>
      <c r="G558" s="140"/>
      <c r="H558" s="140"/>
      <c r="I558" s="95"/>
      <c r="J558" s="69"/>
      <c r="K558" s="65"/>
      <c r="L558" s="83"/>
      <c r="M558" s="294"/>
      <c r="N558" s="295"/>
      <c r="O558" s="294"/>
      <c r="P558" s="100"/>
      <c r="Q558" s="304"/>
      <c r="R558" s="304"/>
      <c r="S558" s="8"/>
      <c r="T558" s="8"/>
      <c r="U558" s="8"/>
      <c r="V558" s="484"/>
      <c r="W558" s="56"/>
      <c r="X558" s="72"/>
      <c r="Y558" s="73" t="s">
        <v>20</v>
      </c>
      <c r="Z558" s="74" t="s">
        <v>21</v>
      </c>
      <c r="AA558" s="92">
        <v>0.85</v>
      </c>
      <c r="AB558" s="484"/>
      <c r="AC558" s="77"/>
      <c r="AD558" s="77"/>
      <c r="AE558" s="72"/>
      <c r="AF558" s="45">
        <f>ROUND(ROUND(ROUND(ROUND(ROUND(G512+K548,0)*P$8,0)*X557,0)*AA558,0)-AC553,0)</f>
        <v>370</v>
      </c>
      <c r="AG558" s="79"/>
    </row>
    <row r="559" ht="16.5" customHeight="1">
      <c r="A559" s="29">
        <v>63.0</v>
      </c>
      <c r="B559" s="30">
        <v>8949.0</v>
      </c>
      <c r="C559" s="32" t="s">
        <v>2102</v>
      </c>
      <c r="D559" s="139"/>
      <c r="E559" s="139"/>
      <c r="F559" s="307"/>
      <c r="G559" s="98"/>
      <c r="H559" s="8"/>
      <c r="I559" s="54"/>
      <c r="J559" s="69"/>
      <c r="K559" s="65"/>
      <c r="L559" s="65"/>
      <c r="M559" s="294"/>
      <c r="N559" s="295"/>
      <c r="O559" s="294"/>
      <c r="P559" s="100"/>
      <c r="Q559" s="33" t="s">
        <v>23</v>
      </c>
      <c r="R559" s="130" t="s">
        <v>24</v>
      </c>
      <c r="S559" s="7"/>
      <c r="T559" s="7"/>
      <c r="U559" s="39"/>
      <c r="V559" s="299"/>
      <c r="W559" s="41"/>
      <c r="X559" s="42"/>
      <c r="Y559" s="43"/>
      <c r="Z559" s="43"/>
      <c r="AA559" s="43"/>
      <c r="AB559" s="288"/>
      <c r="AC559" s="43"/>
      <c r="AD559" s="43"/>
      <c r="AE559" s="44"/>
      <c r="AF559" s="45">
        <f>ROUND(ROUND(ROUND(G512+K548,0)*P$8,0)*T560,0)</f>
        <v>363</v>
      </c>
      <c r="AG559" s="79"/>
    </row>
    <row r="560" ht="16.5" customHeight="1">
      <c r="A560" s="29">
        <v>63.0</v>
      </c>
      <c r="B560" s="30">
        <v>8950.0</v>
      </c>
      <c r="C560" s="32" t="s">
        <v>2103</v>
      </c>
      <c r="D560" s="139"/>
      <c r="E560" s="139"/>
      <c r="F560" s="307"/>
      <c r="G560" s="98"/>
      <c r="H560" s="8"/>
      <c r="I560" s="54"/>
      <c r="J560" s="69"/>
      <c r="K560" s="83"/>
      <c r="L560" s="97"/>
      <c r="M560" s="294"/>
      <c r="N560" s="295"/>
      <c r="O560" s="294"/>
      <c r="P560" s="100"/>
      <c r="Q560" s="481"/>
      <c r="R560" s="482"/>
      <c r="S560" s="83" t="s">
        <v>21</v>
      </c>
      <c r="T560" s="90">
        <v>0.7</v>
      </c>
      <c r="U560" s="54"/>
      <c r="V560" s="303"/>
      <c r="W560" s="56"/>
      <c r="X560" s="58"/>
      <c r="Y560" s="59" t="s">
        <v>20</v>
      </c>
      <c r="Z560" s="41" t="s">
        <v>21</v>
      </c>
      <c r="AA560" s="60">
        <v>0.85</v>
      </c>
      <c r="AB560" s="288"/>
      <c r="AC560" s="43"/>
      <c r="AD560" s="43"/>
      <c r="AE560" s="44"/>
      <c r="AF560" s="45">
        <f>ROUND(ROUND(ROUND(ROUND(G512+K548,0)*P$8,0)*T560,0)*AA560,0)</f>
        <v>309</v>
      </c>
      <c r="AG560" s="79"/>
    </row>
    <row r="561" ht="16.5" customHeight="1">
      <c r="A561" s="29">
        <v>63.0</v>
      </c>
      <c r="B561" s="30">
        <v>8951.0</v>
      </c>
      <c r="C561" s="32" t="s">
        <v>2104</v>
      </c>
      <c r="D561" s="94"/>
      <c r="E561" s="94"/>
      <c r="F561" s="103"/>
      <c r="G561" s="8"/>
      <c r="H561" s="8"/>
      <c r="I561" s="54"/>
      <c r="J561" s="69"/>
      <c r="K561" s="65"/>
      <c r="L561" s="65"/>
      <c r="M561" s="83"/>
      <c r="N561" s="125"/>
      <c r="O561" s="83"/>
      <c r="P561" s="132"/>
      <c r="Q561" s="481"/>
      <c r="R561" s="482"/>
      <c r="S561" s="83"/>
      <c r="T561" s="90"/>
      <c r="U561" s="91"/>
      <c r="V561" s="305" t="s">
        <v>326</v>
      </c>
      <c r="W561" s="41" t="s">
        <v>21</v>
      </c>
      <c r="X561" s="68">
        <f>$X$297</f>
        <v>0.7</v>
      </c>
      <c r="Y561" s="88"/>
      <c r="Z561" s="88"/>
      <c r="AA561" s="88"/>
      <c r="AB561" s="297"/>
      <c r="AC561" s="88"/>
      <c r="AD561" s="88"/>
      <c r="AE561" s="89"/>
      <c r="AF561" s="45">
        <f>ROUND(ROUND(ROUND(ROUND(G512+K548,0)*P$8,0)*T560,0)*X561,0)</f>
        <v>254</v>
      </c>
      <c r="AG561" s="79"/>
    </row>
    <row r="562" ht="16.5" customHeight="1">
      <c r="A562" s="29">
        <v>63.0</v>
      </c>
      <c r="B562" s="30">
        <v>8952.0</v>
      </c>
      <c r="C562" s="32" t="s">
        <v>2105</v>
      </c>
      <c r="D562" s="94"/>
      <c r="E562" s="94"/>
      <c r="F562" s="103"/>
      <c r="G562" s="8"/>
      <c r="H562" s="8"/>
      <c r="I562" s="54"/>
      <c r="J562" s="69"/>
      <c r="K562" s="65"/>
      <c r="L562" s="65"/>
      <c r="M562" s="83"/>
      <c r="N562" s="125"/>
      <c r="O562" s="83"/>
      <c r="P562" s="132"/>
      <c r="Q562" s="481"/>
      <c r="R562" s="482"/>
      <c r="S562" s="83"/>
      <c r="T562" s="90"/>
      <c r="U562" s="91"/>
      <c r="V562" s="484"/>
      <c r="W562" s="56"/>
      <c r="X562" s="72"/>
      <c r="Y562" s="73" t="s">
        <v>20</v>
      </c>
      <c r="Z562" s="74" t="s">
        <v>21</v>
      </c>
      <c r="AA562" s="75">
        <v>0.85</v>
      </c>
      <c r="AB562" s="288"/>
      <c r="AC562" s="43"/>
      <c r="AD562" s="43"/>
      <c r="AE562" s="44"/>
      <c r="AF562" s="45">
        <f>ROUND(ROUND(ROUND(ROUND(ROUND(G512+K548,0)*P$8,0)*T560,0)*X561,0)*AA562,0)</f>
        <v>216</v>
      </c>
      <c r="AG562" s="79"/>
    </row>
    <row r="563" ht="16.5" customHeight="1">
      <c r="A563" s="29">
        <v>63.0</v>
      </c>
      <c r="B563" s="30">
        <v>8953.0</v>
      </c>
      <c r="C563" s="32" t="s">
        <v>2106</v>
      </c>
      <c r="D563" s="94"/>
      <c r="E563" s="94"/>
      <c r="F563" s="103"/>
      <c r="G563" s="8"/>
      <c r="H563" s="8"/>
      <c r="I563" s="54"/>
      <c r="J563" s="69"/>
      <c r="K563" s="65"/>
      <c r="L563" s="65"/>
      <c r="M563" s="83"/>
      <c r="N563" s="125"/>
      <c r="O563" s="83"/>
      <c r="P563" s="132"/>
      <c r="Q563" s="481"/>
      <c r="R563" s="482"/>
      <c r="S563" s="83"/>
      <c r="T563" s="90"/>
      <c r="U563" s="91"/>
      <c r="V563" s="305" t="s">
        <v>329</v>
      </c>
      <c r="W563" s="41" t="s">
        <v>21</v>
      </c>
      <c r="X563" s="68">
        <f>$X$299</f>
        <v>0.85</v>
      </c>
      <c r="Y563" s="77"/>
      <c r="Z563" s="77"/>
      <c r="AA563" s="77"/>
      <c r="AB563" s="292"/>
      <c r="AC563" s="77"/>
      <c r="AD563" s="77"/>
      <c r="AE563" s="72"/>
      <c r="AF563" s="45">
        <f>ROUND(ROUND(ROUND(ROUND(G512+K548,0)*P$8,0)*T560,0)*X563,0)</f>
        <v>309</v>
      </c>
      <c r="AG563" s="79"/>
    </row>
    <row r="564" ht="16.5" customHeight="1">
      <c r="A564" s="29">
        <v>63.0</v>
      </c>
      <c r="B564" s="30">
        <v>8954.0</v>
      </c>
      <c r="C564" s="32" t="s">
        <v>2107</v>
      </c>
      <c r="D564" s="94"/>
      <c r="E564" s="94"/>
      <c r="F564" s="103"/>
      <c r="G564" s="8"/>
      <c r="H564" s="8"/>
      <c r="I564" s="54"/>
      <c r="J564" s="69"/>
      <c r="K564" s="65"/>
      <c r="L564" s="65"/>
      <c r="M564" s="83"/>
      <c r="N564" s="125"/>
      <c r="O564" s="83"/>
      <c r="P564" s="132"/>
      <c r="Q564" s="481"/>
      <c r="R564" s="309"/>
      <c r="S564" s="83"/>
      <c r="T564" s="90"/>
      <c r="U564" s="91"/>
      <c r="V564" s="484"/>
      <c r="W564" s="56"/>
      <c r="X564" s="72"/>
      <c r="Y564" s="73" t="s">
        <v>20</v>
      </c>
      <c r="Z564" s="74" t="s">
        <v>21</v>
      </c>
      <c r="AA564" s="75">
        <v>0.85</v>
      </c>
      <c r="AB564" s="288"/>
      <c r="AC564" s="43"/>
      <c r="AD564" s="43"/>
      <c r="AE564" s="44"/>
      <c r="AF564" s="45">
        <f>ROUND(ROUND(ROUND(ROUND(ROUND(G512+K548,0)*P$8,0)*T560,0)*X563,0)*AA564,0)</f>
        <v>263</v>
      </c>
      <c r="AG564" s="79"/>
    </row>
    <row r="565" ht="16.5" customHeight="1">
      <c r="A565" s="29">
        <v>63.0</v>
      </c>
      <c r="B565" s="30">
        <v>8955.0</v>
      </c>
      <c r="C565" s="32" t="s">
        <v>2108</v>
      </c>
      <c r="D565" s="94"/>
      <c r="E565" s="94"/>
      <c r="F565" s="103"/>
      <c r="G565" s="8"/>
      <c r="H565" s="8"/>
      <c r="I565" s="54"/>
      <c r="J565" s="69"/>
      <c r="K565" s="65"/>
      <c r="L565" s="65"/>
      <c r="M565" s="83"/>
      <c r="N565" s="125"/>
      <c r="O565" s="83"/>
      <c r="P565" s="132"/>
      <c r="Q565" s="308"/>
      <c r="R565" s="309"/>
      <c r="S565" s="83"/>
      <c r="T565" s="90"/>
      <c r="U565" s="91"/>
      <c r="V565" s="299"/>
      <c r="W565" s="41"/>
      <c r="X565" s="42"/>
      <c r="Y565" s="43"/>
      <c r="Z565" s="43"/>
      <c r="AA565" s="44"/>
      <c r="AB565" s="82" t="s">
        <v>30</v>
      </c>
      <c r="AC565" s="83">
        <v>5.0</v>
      </c>
      <c r="AD565" s="83"/>
      <c r="AE565" s="84" t="s">
        <v>31</v>
      </c>
      <c r="AF565" s="45">
        <f>ROUND(ROUND(ROUND(ROUND(G512+K548,0)*P$8,0)*T560,0)-AC565,0)</f>
        <v>358</v>
      </c>
      <c r="AG565" s="79"/>
    </row>
    <row r="566" ht="16.5" customHeight="1">
      <c r="A566" s="29">
        <v>63.0</v>
      </c>
      <c r="B566" s="30">
        <v>8956.0</v>
      </c>
      <c r="C566" s="32" t="s">
        <v>2109</v>
      </c>
      <c r="D566" s="94"/>
      <c r="E566" s="94"/>
      <c r="F566" s="103"/>
      <c r="G566" s="8"/>
      <c r="H566" s="8"/>
      <c r="I566" s="54"/>
      <c r="J566" s="69"/>
      <c r="K566" s="65"/>
      <c r="L566" s="65"/>
      <c r="M566" s="83"/>
      <c r="N566" s="125"/>
      <c r="O566" s="83"/>
      <c r="P566" s="132"/>
      <c r="Q566" s="310"/>
      <c r="R566" s="309"/>
      <c r="S566" s="83"/>
      <c r="T566" s="90"/>
      <c r="U566" s="91"/>
      <c r="V566" s="303"/>
      <c r="W566" s="56"/>
      <c r="X566" s="58"/>
      <c r="Y566" s="59" t="s">
        <v>20</v>
      </c>
      <c r="Z566" s="41" t="s">
        <v>21</v>
      </c>
      <c r="AA566" s="86">
        <v>0.85</v>
      </c>
      <c r="AB566" s="482"/>
      <c r="AC566" s="83"/>
      <c r="AD566" s="83"/>
      <c r="AE566" s="84"/>
      <c r="AF566" s="45">
        <f>ROUND(ROUND(ROUND(ROUND(ROUND(G512+K548,0)*P$8,0)*T560,0)*AA566,0)-AC565,0)</f>
        <v>304</v>
      </c>
      <c r="AG566" s="79"/>
    </row>
    <row r="567" ht="16.5" customHeight="1">
      <c r="A567" s="29">
        <v>63.0</v>
      </c>
      <c r="B567" s="30">
        <v>8957.0</v>
      </c>
      <c r="C567" s="32" t="s">
        <v>2110</v>
      </c>
      <c r="D567" s="94"/>
      <c r="E567" s="94"/>
      <c r="F567" s="103"/>
      <c r="G567" s="8"/>
      <c r="H567" s="8"/>
      <c r="I567" s="54"/>
      <c r="J567" s="69"/>
      <c r="K567" s="65"/>
      <c r="L567" s="65"/>
      <c r="M567" s="83"/>
      <c r="N567" s="125"/>
      <c r="O567" s="83"/>
      <c r="P567" s="132"/>
      <c r="Q567" s="310"/>
      <c r="R567" s="309"/>
      <c r="S567" s="83"/>
      <c r="T567" s="90"/>
      <c r="U567" s="91"/>
      <c r="V567" s="305" t="s">
        <v>326</v>
      </c>
      <c r="W567" s="83" t="s">
        <v>21</v>
      </c>
      <c r="X567" s="91">
        <f>$X$297</f>
        <v>0.7</v>
      </c>
      <c r="Y567" s="88"/>
      <c r="Z567" s="88"/>
      <c r="AA567" s="89"/>
      <c r="AB567" s="482"/>
      <c r="AC567" s="90"/>
      <c r="AD567" s="90"/>
      <c r="AE567" s="91"/>
      <c r="AF567" s="45">
        <f>ROUND(ROUND(ROUND(ROUND(ROUND(G512+K548,0)*P$8,0)*T560,0)*X567,0)-AC565,0)</f>
        <v>249</v>
      </c>
      <c r="AG567" s="79"/>
    </row>
    <row r="568" ht="16.5" customHeight="1">
      <c r="A568" s="29">
        <v>63.0</v>
      </c>
      <c r="B568" s="30">
        <v>8958.0</v>
      </c>
      <c r="C568" s="32" t="s">
        <v>2111</v>
      </c>
      <c r="D568" s="94"/>
      <c r="E568" s="94"/>
      <c r="F568" s="103"/>
      <c r="G568" s="8"/>
      <c r="H568" s="8"/>
      <c r="I568" s="54"/>
      <c r="J568" s="69"/>
      <c r="K568" s="65"/>
      <c r="L568" s="65"/>
      <c r="M568" s="83"/>
      <c r="N568" s="125"/>
      <c r="O568" s="83"/>
      <c r="P568" s="132"/>
      <c r="Q568" s="310"/>
      <c r="R568" s="309"/>
      <c r="S568" s="83"/>
      <c r="T568" s="90"/>
      <c r="U568" s="91"/>
      <c r="V568" s="484"/>
      <c r="W568" s="56"/>
      <c r="X568" s="72"/>
      <c r="Y568" s="73" t="s">
        <v>20</v>
      </c>
      <c r="Z568" s="74" t="s">
        <v>21</v>
      </c>
      <c r="AA568" s="92">
        <v>0.85</v>
      </c>
      <c r="AB568" s="482"/>
      <c r="AC568" s="90"/>
      <c r="AD568" s="90"/>
      <c r="AE568" s="91"/>
      <c r="AF568" s="45">
        <f>ROUND(ROUND(ROUND(ROUND(ROUND(ROUND(G512+K548,0)*P$8,0)*T560,0)*X567,0)*AA568,0)-AC565,0)</f>
        <v>211</v>
      </c>
      <c r="AG568" s="79"/>
    </row>
    <row r="569" ht="16.5" customHeight="1">
      <c r="A569" s="29">
        <v>63.0</v>
      </c>
      <c r="B569" s="30">
        <v>8959.0</v>
      </c>
      <c r="C569" s="32" t="s">
        <v>2112</v>
      </c>
      <c r="D569" s="94"/>
      <c r="E569" s="94"/>
      <c r="F569" s="103"/>
      <c r="G569" s="8"/>
      <c r="H569" s="8"/>
      <c r="I569" s="54"/>
      <c r="J569" s="69"/>
      <c r="K569" s="65"/>
      <c r="L569" s="65"/>
      <c r="M569" s="83"/>
      <c r="N569" s="125"/>
      <c r="O569" s="83"/>
      <c r="P569" s="132"/>
      <c r="Q569" s="310"/>
      <c r="R569" s="309"/>
      <c r="S569" s="83"/>
      <c r="T569" s="90"/>
      <c r="U569" s="91"/>
      <c r="V569" s="305" t="s">
        <v>329</v>
      </c>
      <c r="W569" s="83" t="s">
        <v>21</v>
      </c>
      <c r="X569" s="91">
        <f>$X$299</f>
        <v>0.85</v>
      </c>
      <c r="Y569" s="77"/>
      <c r="Z569" s="77"/>
      <c r="AA569" s="72"/>
      <c r="AB569" s="482"/>
      <c r="AC569" s="90"/>
      <c r="AD569" s="90"/>
      <c r="AE569" s="91"/>
      <c r="AF569" s="45">
        <f>ROUND(ROUND(ROUND(ROUND(ROUND(G512+K548,0)*P$8,0)*T560,0)*X569,0)-AC565,0)</f>
        <v>304</v>
      </c>
      <c r="AG569" s="79"/>
    </row>
    <row r="570" ht="16.5" customHeight="1">
      <c r="A570" s="29">
        <v>63.0</v>
      </c>
      <c r="B570" s="30">
        <v>8960.0</v>
      </c>
      <c r="C570" s="32" t="s">
        <v>2113</v>
      </c>
      <c r="D570" s="94"/>
      <c r="E570" s="94"/>
      <c r="F570" s="103"/>
      <c r="G570" s="8"/>
      <c r="H570" s="8"/>
      <c r="I570" s="54"/>
      <c r="J570" s="69"/>
      <c r="K570" s="65"/>
      <c r="L570" s="65"/>
      <c r="M570" s="83"/>
      <c r="N570" s="125"/>
      <c r="O570" s="83"/>
      <c r="P570" s="132"/>
      <c r="Q570" s="310"/>
      <c r="R570" s="309"/>
      <c r="S570" s="83"/>
      <c r="T570" s="90"/>
      <c r="U570" s="91"/>
      <c r="V570" s="484"/>
      <c r="W570" s="56"/>
      <c r="X570" s="72"/>
      <c r="Y570" s="73" t="s">
        <v>20</v>
      </c>
      <c r="Z570" s="74" t="s">
        <v>21</v>
      </c>
      <c r="AA570" s="92">
        <v>0.85</v>
      </c>
      <c r="AB570" s="484"/>
      <c r="AC570" s="77"/>
      <c r="AD570" s="77"/>
      <c r="AE570" s="72"/>
      <c r="AF570" s="45">
        <f>ROUND(ROUND(ROUND(ROUND(ROUND(ROUND(G512+K548,0)*P$8,0)*T560,0)*X569,0)*AA570,0)-AC565,0)</f>
        <v>258</v>
      </c>
      <c r="AG570" s="79"/>
    </row>
    <row r="571" ht="16.5" customHeight="1">
      <c r="A571" s="29">
        <v>63.0</v>
      </c>
      <c r="B571" s="30">
        <v>8961.0</v>
      </c>
      <c r="C571" s="32" t="s">
        <v>2114</v>
      </c>
      <c r="D571" s="94"/>
      <c r="E571" s="94"/>
      <c r="F571" s="103"/>
      <c r="G571" s="8"/>
      <c r="H571" s="8"/>
      <c r="I571" s="54"/>
      <c r="J571" s="69"/>
      <c r="K571" s="65"/>
      <c r="L571" s="65"/>
      <c r="M571" s="83"/>
      <c r="N571" s="125"/>
      <c r="O571" s="83"/>
      <c r="P571" s="132"/>
      <c r="Q571" s="310"/>
      <c r="R571" s="130" t="s">
        <v>27</v>
      </c>
      <c r="S571" s="41"/>
      <c r="T571" s="135"/>
      <c r="U571" s="68"/>
      <c r="V571" s="299"/>
      <c r="W571" s="41"/>
      <c r="X571" s="42"/>
      <c r="Y571" s="43"/>
      <c r="Z571" s="43"/>
      <c r="AA571" s="43"/>
      <c r="AB571" s="288"/>
      <c r="AC571" s="43"/>
      <c r="AD571" s="43"/>
      <c r="AE571" s="44"/>
      <c r="AF571" s="45">
        <f>ROUND(ROUND(ROUND(G512+K548,0)*P$8,0)*T572,0)</f>
        <v>260</v>
      </c>
      <c r="AG571" s="79"/>
    </row>
    <row r="572" ht="16.5" customHeight="1">
      <c r="A572" s="29">
        <v>63.0</v>
      </c>
      <c r="B572" s="30">
        <v>8962.0</v>
      </c>
      <c r="C572" s="32" t="s">
        <v>2115</v>
      </c>
      <c r="D572" s="94"/>
      <c r="E572" s="94"/>
      <c r="F572" s="103"/>
      <c r="G572" s="8"/>
      <c r="H572" s="8"/>
      <c r="I572" s="54"/>
      <c r="J572" s="69"/>
      <c r="K572" s="65"/>
      <c r="L572" s="65"/>
      <c r="M572" s="83"/>
      <c r="N572" s="125"/>
      <c r="O572" s="83"/>
      <c r="P572" s="132"/>
      <c r="Q572" s="310"/>
      <c r="R572" s="482"/>
      <c r="S572" s="83" t="s">
        <v>21</v>
      </c>
      <c r="T572" s="90">
        <v>0.5</v>
      </c>
      <c r="U572" s="91"/>
      <c r="V572" s="303"/>
      <c r="W572" s="56"/>
      <c r="X572" s="58"/>
      <c r="Y572" s="59" t="s">
        <v>20</v>
      </c>
      <c r="Z572" s="41" t="s">
        <v>21</v>
      </c>
      <c r="AA572" s="60">
        <v>0.85</v>
      </c>
      <c r="AB572" s="288"/>
      <c r="AC572" s="43"/>
      <c r="AD572" s="43"/>
      <c r="AE572" s="44"/>
      <c r="AF572" s="45">
        <f>ROUND(ROUND(ROUND(ROUND(G512+K548,0)*P$8,0)*T572,0)*AA572,0)</f>
        <v>221</v>
      </c>
      <c r="AG572" s="79"/>
    </row>
    <row r="573" ht="16.5" customHeight="1">
      <c r="A573" s="29">
        <v>63.0</v>
      </c>
      <c r="B573" s="30">
        <v>8963.0</v>
      </c>
      <c r="C573" s="32" t="s">
        <v>2116</v>
      </c>
      <c r="D573" s="94"/>
      <c r="E573" s="94"/>
      <c r="F573" s="103"/>
      <c r="G573" s="8"/>
      <c r="H573" s="8"/>
      <c r="I573" s="54"/>
      <c r="J573" s="69"/>
      <c r="K573" s="65"/>
      <c r="L573" s="65"/>
      <c r="M573" s="83"/>
      <c r="N573" s="125"/>
      <c r="O573" s="83"/>
      <c r="P573" s="132"/>
      <c r="Q573" s="310"/>
      <c r="R573" s="482"/>
      <c r="S573" s="83"/>
      <c r="T573" s="90"/>
      <c r="U573" s="91"/>
      <c r="V573" s="305" t="s">
        <v>326</v>
      </c>
      <c r="W573" s="41" t="s">
        <v>21</v>
      </c>
      <c r="X573" s="68">
        <f>$X$297</f>
        <v>0.7</v>
      </c>
      <c r="Y573" s="88"/>
      <c r="Z573" s="88"/>
      <c r="AA573" s="88"/>
      <c r="AB573" s="297"/>
      <c r="AC573" s="88"/>
      <c r="AD573" s="88"/>
      <c r="AE573" s="89"/>
      <c r="AF573" s="45">
        <f>ROUND(ROUND(ROUND(ROUND(G512+K548,0)*P$8,0)*T572,0)*X573,0)</f>
        <v>182</v>
      </c>
      <c r="AG573" s="79"/>
    </row>
    <row r="574" ht="16.5" customHeight="1">
      <c r="A574" s="29">
        <v>63.0</v>
      </c>
      <c r="B574" s="30">
        <v>8964.0</v>
      </c>
      <c r="C574" s="32" t="s">
        <v>2117</v>
      </c>
      <c r="D574" s="94"/>
      <c r="E574" s="94"/>
      <c r="F574" s="103"/>
      <c r="G574" s="8"/>
      <c r="H574" s="8"/>
      <c r="I574" s="54"/>
      <c r="J574" s="69"/>
      <c r="K574" s="65"/>
      <c r="L574" s="65"/>
      <c r="M574" s="83"/>
      <c r="N574" s="125"/>
      <c r="O574" s="83"/>
      <c r="P574" s="132"/>
      <c r="Q574" s="310"/>
      <c r="R574" s="482"/>
      <c r="S574" s="83"/>
      <c r="T574" s="90"/>
      <c r="U574" s="91"/>
      <c r="V574" s="484"/>
      <c r="W574" s="56"/>
      <c r="X574" s="72"/>
      <c r="Y574" s="73" t="s">
        <v>20</v>
      </c>
      <c r="Z574" s="74" t="s">
        <v>21</v>
      </c>
      <c r="AA574" s="75">
        <v>0.85</v>
      </c>
      <c r="AB574" s="288"/>
      <c r="AC574" s="43"/>
      <c r="AD574" s="43"/>
      <c r="AE574" s="44"/>
      <c r="AF574" s="45">
        <f>ROUND(ROUND(ROUND(ROUND(ROUND(G512+K548,0)*P$8,0)*T572,0)*X573,0)*AA574,0)</f>
        <v>155</v>
      </c>
      <c r="AG574" s="79"/>
    </row>
    <row r="575" ht="16.5" customHeight="1">
      <c r="A575" s="29">
        <v>63.0</v>
      </c>
      <c r="B575" s="30">
        <v>8965.0</v>
      </c>
      <c r="C575" s="32" t="s">
        <v>2118</v>
      </c>
      <c r="D575" s="94"/>
      <c r="E575" s="94"/>
      <c r="F575" s="103"/>
      <c r="G575" s="8"/>
      <c r="H575" s="8"/>
      <c r="I575" s="54"/>
      <c r="J575" s="69"/>
      <c r="K575" s="65"/>
      <c r="L575" s="65"/>
      <c r="M575" s="83"/>
      <c r="N575" s="125"/>
      <c r="O575" s="83"/>
      <c r="P575" s="132"/>
      <c r="Q575" s="310"/>
      <c r="R575" s="309"/>
      <c r="S575" s="83"/>
      <c r="T575" s="90"/>
      <c r="U575" s="91"/>
      <c r="V575" s="305" t="s">
        <v>329</v>
      </c>
      <c r="W575" s="41" t="s">
        <v>21</v>
      </c>
      <c r="X575" s="68">
        <f>$X$299</f>
        <v>0.85</v>
      </c>
      <c r="Y575" s="77"/>
      <c r="Z575" s="77"/>
      <c r="AA575" s="77"/>
      <c r="AB575" s="292"/>
      <c r="AC575" s="77"/>
      <c r="AD575" s="77"/>
      <c r="AE575" s="72"/>
      <c r="AF575" s="45">
        <f>ROUND(ROUND(ROUND(ROUND(G512+K548,0)*P$8,0)*T572,0)*X575,0)</f>
        <v>221</v>
      </c>
      <c r="AG575" s="79"/>
    </row>
    <row r="576" ht="16.5" customHeight="1">
      <c r="A576" s="29">
        <v>63.0</v>
      </c>
      <c r="B576" s="30">
        <v>8966.0</v>
      </c>
      <c r="C576" s="32" t="s">
        <v>2119</v>
      </c>
      <c r="D576" s="94"/>
      <c r="E576" s="94"/>
      <c r="F576" s="103"/>
      <c r="G576" s="8"/>
      <c r="H576" s="8"/>
      <c r="I576" s="54"/>
      <c r="J576" s="69"/>
      <c r="K576" s="65"/>
      <c r="L576" s="65"/>
      <c r="M576" s="83"/>
      <c r="N576" s="125"/>
      <c r="O576" s="83"/>
      <c r="P576" s="132"/>
      <c r="Q576" s="310"/>
      <c r="R576" s="309"/>
      <c r="S576" s="83"/>
      <c r="T576" s="90"/>
      <c r="U576" s="91"/>
      <c r="V576" s="484"/>
      <c r="W576" s="56"/>
      <c r="X576" s="72"/>
      <c r="Y576" s="73" t="s">
        <v>20</v>
      </c>
      <c r="Z576" s="74" t="s">
        <v>21</v>
      </c>
      <c r="AA576" s="75">
        <v>0.85</v>
      </c>
      <c r="AB576" s="288"/>
      <c r="AC576" s="43"/>
      <c r="AD576" s="43"/>
      <c r="AE576" s="44"/>
      <c r="AF576" s="45">
        <f>ROUND(ROUND(ROUND(ROUND(ROUND(G512+K548,0)*P$8,0)*T572,0)*X575,0)*AA576,0)</f>
        <v>188</v>
      </c>
      <c r="AG576" s="79"/>
    </row>
    <row r="577" ht="16.5" customHeight="1">
      <c r="A577" s="29">
        <v>63.0</v>
      </c>
      <c r="B577" s="30">
        <v>8967.0</v>
      </c>
      <c r="C577" s="32" t="s">
        <v>2120</v>
      </c>
      <c r="D577" s="94"/>
      <c r="E577" s="94"/>
      <c r="F577" s="103"/>
      <c r="G577" s="8"/>
      <c r="H577" s="8"/>
      <c r="I577" s="54"/>
      <c r="J577" s="69"/>
      <c r="K577" s="65"/>
      <c r="L577" s="65"/>
      <c r="M577" s="83"/>
      <c r="N577" s="125"/>
      <c r="O577" s="83"/>
      <c r="P577" s="132"/>
      <c r="Q577" s="310"/>
      <c r="R577" s="309"/>
      <c r="S577" s="83"/>
      <c r="T577" s="90"/>
      <c r="U577" s="91"/>
      <c r="V577" s="299"/>
      <c r="W577" s="41"/>
      <c r="X577" s="42"/>
      <c r="Y577" s="43"/>
      <c r="Z577" s="43"/>
      <c r="AA577" s="44"/>
      <c r="AB577" s="140" t="s">
        <v>30</v>
      </c>
      <c r="AC577" s="83">
        <v>5.0</v>
      </c>
      <c r="AD577" s="83"/>
      <c r="AE577" s="84" t="s">
        <v>31</v>
      </c>
      <c r="AF577" s="45">
        <f>ROUND(ROUND(ROUND(ROUND(G512+K548,0)*P$8,0)*T572,0)-AC577,0)</f>
        <v>255</v>
      </c>
      <c r="AG577" s="79"/>
    </row>
    <row r="578" ht="16.5" customHeight="1">
      <c r="A578" s="29">
        <v>63.0</v>
      </c>
      <c r="B578" s="30">
        <v>8968.0</v>
      </c>
      <c r="C578" s="32" t="s">
        <v>2121</v>
      </c>
      <c r="D578" s="94"/>
      <c r="E578" s="94"/>
      <c r="F578" s="103"/>
      <c r="G578" s="8"/>
      <c r="H578" s="8"/>
      <c r="I578" s="54"/>
      <c r="J578" s="69"/>
      <c r="K578" s="65"/>
      <c r="L578" s="65"/>
      <c r="M578" s="83"/>
      <c r="N578" s="125"/>
      <c r="O578" s="83"/>
      <c r="P578" s="132"/>
      <c r="Q578" s="310"/>
      <c r="R578" s="309"/>
      <c r="S578" s="83"/>
      <c r="T578" s="90"/>
      <c r="U578" s="90"/>
      <c r="V578" s="303"/>
      <c r="W578" s="56"/>
      <c r="X578" s="58"/>
      <c r="Y578" s="59" t="s">
        <v>20</v>
      </c>
      <c r="Z578" s="41" t="s">
        <v>21</v>
      </c>
      <c r="AA578" s="86">
        <v>0.85</v>
      </c>
      <c r="AB578" s="140"/>
      <c r="AC578" s="83"/>
      <c r="AD578" s="83"/>
      <c r="AE578" s="84"/>
      <c r="AF578" s="45">
        <f>ROUND(ROUND(ROUND(ROUND(ROUND(G512+K548,0)*P$8,0)*T572,0)*AA578,0)-AC577,0)</f>
        <v>216</v>
      </c>
      <c r="AG578" s="79"/>
    </row>
    <row r="579" ht="16.5" customHeight="1">
      <c r="A579" s="29">
        <v>63.0</v>
      </c>
      <c r="B579" s="30">
        <v>8969.0</v>
      </c>
      <c r="C579" s="32" t="s">
        <v>2122</v>
      </c>
      <c r="D579" s="94"/>
      <c r="E579" s="94"/>
      <c r="F579" s="103"/>
      <c r="G579" s="8"/>
      <c r="H579" s="8"/>
      <c r="I579" s="54"/>
      <c r="J579" s="69"/>
      <c r="K579" s="65"/>
      <c r="L579" s="65"/>
      <c r="M579" s="83"/>
      <c r="N579" s="125"/>
      <c r="O579" s="83"/>
      <c r="P579" s="132"/>
      <c r="Q579" s="310"/>
      <c r="R579" s="309"/>
      <c r="S579" s="83"/>
      <c r="T579" s="90"/>
      <c r="U579" s="90"/>
      <c r="V579" s="305" t="s">
        <v>326</v>
      </c>
      <c r="W579" s="83" t="s">
        <v>21</v>
      </c>
      <c r="X579" s="91">
        <f>$X$297</f>
        <v>0.7</v>
      </c>
      <c r="Y579" s="88"/>
      <c r="Z579" s="88"/>
      <c r="AA579" s="89"/>
      <c r="AB579" s="313"/>
      <c r="AC579" s="90"/>
      <c r="AD579" s="90"/>
      <c r="AE579" s="91"/>
      <c r="AF579" s="45">
        <f>ROUND(ROUND(ROUND(ROUND(ROUND(G512+K548,0)*P$8,0)*T572,0)*X579,0)-AC577,0)</f>
        <v>177</v>
      </c>
      <c r="AG579" s="79"/>
    </row>
    <row r="580" ht="16.5" customHeight="1">
      <c r="A580" s="29">
        <v>63.0</v>
      </c>
      <c r="B580" s="30">
        <v>8970.0</v>
      </c>
      <c r="C580" s="32" t="s">
        <v>2123</v>
      </c>
      <c r="D580" s="94"/>
      <c r="E580" s="94"/>
      <c r="F580" s="103"/>
      <c r="G580" s="8"/>
      <c r="H580" s="8"/>
      <c r="I580" s="54"/>
      <c r="J580" s="69"/>
      <c r="K580" s="65"/>
      <c r="L580" s="65"/>
      <c r="M580" s="83"/>
      <c r="N580" s="125"/>
      <c r="O580" s="83"/>
      <c r="P580" s="132"/>
      <c r="Q580" s="310"/>
      <c r="R580" s="309"/>
      <c r="S580" s="83"/>
      <c r="T580" s="90"/>
      <c r="U580" s="90"/>
      <c r="V580" s="484"/>
      <c r="W580" s="56"/>
      <c r="X580" s="72"/>
      <c r="Y580" s="73" t="s">
        <v>20</v>
      </c>
      <c r="Z580" s="74" t="s">
        <v>21</v>
      </c>
      <c r="AA580" s="92">
        <v>0.85</v>
      </c>
      <c r="AB580" s="313"/>
      <c r="AC580" s="90"/>
      <c r="AD580" s="90"/>
      <c r="AE580" s="91"/>
      <c r="AF580" s="45">
        <f>ROUND(ROUND(ROUND(ROUND(ROUND(ROUND(G512+K548,0)*P$8,0)*T572,0)*X579,0)*AA580,0)-AC577,0)</f>
        <v>150</v>
      </c>
      <c r="AG580" s="79"/>
    </row>
    <row r="581" ht="16.5" customHeight="1">
      <c r="A581" s="29">
        <v>63.0</v>
      </c>
      <c r="B581" s="30">
        <v>8971.0</v>
      </c>
      <c r="C581" s="32" t="s">
        <v>2124</v>
      </c>
      <c r="D581" s="94"/>
      <c r="E581" s="94"/>
      <c r="F581" s="103"/>
      <c r="G581" s="8"/>
      <c r="H581" s="8"/>
      <c r="I581" s="54"/>
      <c r="J581" s="69"/>
      <c r="K581" s="65"/>
      <c r="L581" s="65"/>
      <c r="M581" s="83"/>
      <c r="N581" s="125"/>
      <c r="O581" s="83"/>
      <c r="P581" s="132"/>
      <c r="Q581" s="323"/>
      <c r="R581" s="310"/>
      <c r="S581" s="83"/>
      <c r="T581" s="90"/>
      <c r="U581" s="90"/>
      <c r="V581" s="305" t="s">
        <v>329</v>
      </c>
      <c r="W581" s="83" t="s">
        <v>21</v>
      </c>
      <c r="X581" s="91">
        <f>$X$299</f>
        <v>0.85</v>
      </c>
      <c r="Y581" s="77"/>
      <c r="Z581" s="77"/>
      <c r="AA581" s="72"/>
      <c r="AB581" s="314"/>
      <c r="AC581" s="90"/>
      <c r="AD581" s="90"/>
      <c r="AE581" s="91"/>
      <c r="AF581" s="45">
        <f>ROUND(ROUND(ROUND(ROUND(ROUND(G512+K548,0)*P$8,0)*T572,0)*X581,0)-AC577,0)</f>
        <v>216</v>
      </c>
      <c r="AG581" s="79"/>
    </row>
    <row r="582" ht="16.5" customHeight="1">
      <c r="A582" s="29">
        <v>63.0</v>
      </c>
      <c r="B582" s="30">
        <v>8972.0</v>
      </c>
      <c r="C582" s="32" t="s">
        <v>2125</v>
      </c>
      <c r="D582" s="94"/>
      <c r="E582" s="94"/>
      <c r="F582" s="136"/>
      <c r="G582" s="22"/>
      <c r="H582" s="22"/>
      <c r="I582" s="109"/>
      <c r="J582" s="110"/>
      <c r="K582" s="115"/>
      <c r="L582" s="115"/>
      <c r="M582" s="141"/>
      <c r="N582" s="125"/>
      <c r="O582" s="83"/>
      <c r="P582" s="132"/>
      <c r="Q582" s="324"/>
      <c r="R582" s="316"/>
      <c r="S582" s="56"/>
      <c r="T582" s="77"/>
      <c r="U582" s="77"/>
      <c r="V582" s="484"/>
      <c r="W582" s="56"/>
      <c r="X582" s="72"/>
      <c r="Y582" s="73" t="s">
        <v>20</v>
      </c>
      <c r="Z582" s="74" t="s">
        <v>21</v>
      </c>
      <c r="AA582" s="92">
        <v>0.85</v>
      </c>
      <c r="AB582" s="292"/>
      <c r="AC582" s="77"/>
      <c r="AD582" s="77"/>
      <c r="AE582" s="72"/>
      <c r="AF582" s="45">
        <f>ROUND(ROUND(ROUND(ROUND(ROUND(ROUND(G512+K548,0)*P$8,0)*T572,0)*X581,0)*AA582,0)-AC577,0)</f>
        <v>183</v>
      </c>
      <c r="AG582" s="79"/>
    </row>
    <row r="583" ht="16.5" customHeight="1">
      <c r="A583" s="29">
        <v>63.0</v>
      </c>
      <c r="B583" s="30">
        <v>8981.0</v>
      </c>
      <c r="C583" s="32" t="s">
        <v>2126</v>
      </c>
      <c r="D583" s="94"/>
      <c r="E583" s="94"/>
      <c r="F583" s="102" t="s">
        <v>52</v>
      </c>
      <c r="G583" s="35"/>
      <c r="H583" s="35"/>
      <c r="I583" s="36"/>
      <c r="J583" s="168"/>
      <c r="K583" s="7"/>
      <c r="L583" s="38"/>
      <c r="M583" s="7"/>
      <c r="N583" s="52"/>
      <c r="O583" s="8"/>
      <c r="P583" s="54"/>
      <c r="Q583" s="287"/>
      <c r="R583" s="287"/>
      <c r="S583" s="7"/>
      <c r="T583" s="7"/>
      <c r="U583" s="7"/>
      <c r="V583" s="299"/>
      <c r="W583" s="41"/>
      <c r="X583" s="42"/>
      <c r="Y583" s="43"/>
      <c r="Z583" s="43"/>
      <c r="AA583" s="43"/>
      <c r="AB583" s="288"/>
      <c r="AC583" s="43"/>
      <c r="AD583" s="43"/>
      <c r="AE583" s="44"/>
      <c r="AF583" s="45">
        <f>ROUND(G584*P$8,0)</f>
        <v>340</v>
      </c>
      <c r="AG583" s="79"/>
    </row>
    <row r="584" ht="16.5" customHeight="1">
      <c r="A584" s="29">
        <v>63.0</v>
      </c>
      <c r="B584" s="30">
        <v>8982.0</v>
      </c>
      <c r="C584" s="32" t="s">
        <v>2127</v>
      </c>
      <c r="D584" s="94"/>
      <c r="E584" s="94"/>
      <c r="F584" s="482"/>
      <c r="G584" s="50">
        <f>'30放課後等デイ(基本１)'!G584</f>
        <v>486</v>
      </c>
      <c r="H584" s="8" t="s">
        <v>9</v>
      </c>
      <c r="I584" s="51"/>
      <c r="J584" s="94"/>
      <c r="K584" s="8"/>
      <c r="L584" s="53"/>
      <c r="M584" s="8"/>
      <c r="N584" s="52"/>
      <c r="O584" s="8"/>
      <c r="P584" s="54"/>
      <c r="Q584" s="302"/>
      <c r="R584" s="302"/>
      <c r="S584" s="8"/>
      <c r="T584" s="8"/>
      <c r="U584" s="8"/>
      <c r="V584" s="303"/>
      <c r="W584" s="56"/>
      <c r="X584" s="58"/>
      <c r="Y584" s="59" t="s">
        <v>20</v>
      </c>
      <c r="Z584" s="41" t="s">
        <v>21</v>
      </c>
      <c r="AA584" s="60">
        <v>0.85</v>
      </c>
      <c r="AB584" s="288"/>
      <c r="AC584" s="43"/>
      <c r="AD584" s="43"/>
      <c r="AE584" s="44"/>
      <c r="AF584" s="45">
        <f>ROUND(ROUND(G584*P$8,0)*AA584,0)</f>
        <v>289</v>
      </c>
      <c r="AG584" s="79"/>
    </row>
    <row r="585" ht="16.5" customHeight="1">
      <c r="A585" s="29">
        <v>63.0</v>
      </c>
      <c r="B585" s="30">
        <v>8983.0</v>
      </c>
      <c r="C585" s="32" t="s">
        <v>2128</v>
      </c>
      <c r="D585" s="94"/>
      <c r="E585" s="94"/>
      <c r="F585" s="482"/>
      <c r="G585" s="63"/>
      <c r="H585" s="63"/>
      <c r="I585" s="51"/>
      <c r="J585" s="94"/>
      <c r="K585" s="8"/>
      <c r="L585" s="53"/>
      <c r="M585" s="14"/>
      <c r="N585" s="127"/>
      <c r="O585" s="14"/>
      <c r="P585" s="144"/>
      <c r="Q585" s="304"/>
      <c r="R585" s="304"/>
      <c r="S585" s="8"/>
      <c r="T585" s="8"/>
      <c r="U585" s="8"/>
      <c r="V585" s="305" t="s">
        <v>326</v>
      </c>
      <c r="W585" s="41" t="s">
        <v>21</v>
      </c>
      <c r="X585" s="68">
        <f>$X$297</f>
        <v>0.7</v>
      </c>
      <c r="Y585" s="88"/>
      <c r="Z585" s="88"/>
      <c r="AA585" s="88"/>
      <c r="AB585" s="297"/>
      <c r="AC585" s="88"/>
      <c r="AD585" s="88"/>
      <c r="AE585" s="89"/>
      <c r="AF585" s="45">
        <f>ROUND(ROUND(G584*P$8,0)*X585,0)</f>
        <v>238</v>
      </c>
      <c r="AG585" s="79"/>
    </row>
    <row r="586" ht="16.5" customHeight="1">
      <c r="A586" s="29">
        <v>63.0</v>
      </c>
      <c r="B586" s="30">
        <v>8984.0</v>
      </c>
      <c r="C586" s="32" t="s">
        <v>2129</v>
      </c>
      <c r="D586" s="94"/>
      <c r="E586" s="94"/>
      <c r="F586" s="482"/>
      <c r="G586" s="63"/>
      <c r="H586" s="63"/>
      <c r="I586" s="51"/>
      <c r="J586" s="94"/>
      <c r="K586" s="8"/>
      <c r="L586" s="53"/>
      <c r="M586" s="14"/>
      <c r="N586" s="127"/>
      <c r="O586" s="14"/>
      <c r="P586" s="144"/>
      <c r="Q586" s="304"/>
      <c r="R586" s="304"/>
      <c r="S586" s="8"/>
      <c r="T586" s="8"/>
      <c r="U586" s="8"/>
      <c r="V586" s="484"/>
      <c r="W586" s="56"/>
      <c r="X586" s="72"/>
      <c r="Y586" s="73" t="s">
        <v>20</v>
      </c>
      <c r="Z586" s="74" t="s">
        <v>21</v>
      </c>
      <c r="AA586" s="75">
        <v>0.85</v>
      </c>
      <c r="AB586" s="288"/>
      <c r="AC586" s="43"/>
      <c r="AD586" s="43"/>
      <c r="AE586" s="44"/>
      <c r="AF586" s="45">
        <f>ROUND(ROUND(ROUND(G584*P$8,0)*X585,0)*AA586,0)</f>
        <v>202</v>
      </c>
      <c r="AG586" s="79"/>
    </row>
    <row r="587" ht="16.5" customHeight="1">
      <c r="A587" s="29">
        <v>63.0</v>
      </c>
      <c r="B587" s="30">
        <v>8985.0</v>
      </c>
      <c r="C587" s="32" t="s">
        <v>2130</v>
      </c>
      <c r="D587" s="94"/>
      <c r="E587" s="94"/>
      <c r="F587" s="76"/>
      <c r="G587" s="63"/>
      <c r="H587" s="63"/>
      <c r="I587" s="51"/>
      <c r="J587" s="94"/>
      <c r="K587" s="8"/>
      <c r="L587" s="53"/>
      <c r="M587" s="14"/>
      <c r="N587" s="127"/>
      <c r="O587" s="14"/>
      <c r="P587" s="144"/>
      <c r="Q587" s="304"/>
      <c r="R587" s="304"/>
      <c r="S587" s="8"/>
      <c r="T587" s="8"/>
      <c r="U587" s="8"/>
      <c r="V587" s="305" t="s">
        <v>329</v>
      </c>
      <c r="W587" s="41" t="s">
        <v>21</v>
      </c>
      <c r="X587" s="68">
        <f>$X$299</f>
        <v>0.85</v>
      </c>
      <c r="Y587" s="77"/>
      <c r="Z587" s="77"/>
      <c r="AA587" s="77"/>
      <c r="AB587" s="292"/>
      <c r="AC587" s="77"/>
      <c r="AD587" s="77"/>
      <c r="AE587" s="72"/>
      <c r="AF587" s="45">
        <f>ROUND(ROUND(G584*P$8,0)*X587,0)</f>
        <v>289</v>
      </c>
      <c r="AG587" s="79"/>
    </row>
    <row r="588" ht="16.5" customHeight="1">
      <c r="A588" s="29">
        <v>63.0</v>
      </c>
      <c r="B588" s="30">
        <v>8986.0</v>
      </c>
      <c r="C588" s="32" t="s">
        <v>2131</v>
      </c>
      <c r="D588" s="94"/>
      <c r="E588" s="94"/>
      <c r="F588" s="76"/>
      <c r="G588" s="63"/>
      <c r="H588" s="63"/>
      <c r="I588" s="51"/>
      <c r="J588" s="94"/>
      <c r="K588" s="8"/>
      <c r="L588" s="53"/>
      <c r="M588" s="14"/>
      <c r="N588" s="127"/>
      <c r="O588" s="14"/>
      <c r="P588" s="144"/>
      <c r="Q588" s="304"/>
      <c r="R588" s="304"/>
      <c r="S588" s="8"/>
      <c r="T588" s="8"/>
      <c r="U588" s="8"/>
      <c r="V588" s="484"/>
      <c r="W588" s="56"/>
      <c r="X588" s="72"/>
      <c r="Y588" s="73" t="s">
        <v>20</v>
      </c>
      <c r="Z588" s="74" t="s">
        <v>21</v>
      </c>
      <c r="AA588" s="75">
        <v>0.85</v>
      </c>
      <c r="AB588" s="288"/>
      <c r="AC588" s="43"/>
      <c r="AD588" s="43"/>
      <c r="AE588" s="44"/>
      <c r="AF588" s="45">
        <f>ROUND(ROUND(ROUND(G584*P$8,0)*X587,0)*AA588,0)</f>
        <v>246</v>
      </c>
      <c r="AG588" s="79"/>
    </row>
    <row r="589" ht="16.5" customHeight="1">
      <c r="A589" s="29">
        <v>63.0</v>
      </c>
      <c r="B589" s="30">
        <v>8987.0</v>
      </c>
      <c r="C589" s="32" t="s">
        <v>2132</v>
      </c>
      <c r="D589" s="94"/>
      <c r="E589" s="94"/>
      <c r="F589" s="76"/>
      <c r="G589" s="63"/>
      <c r="H589" s="63"/>
      <c r="I589" s="51"/>
      <c r="J589" s="94"/>
      <c r="K589" s="8"/>
      <c r="L589" s="53"/>
      <c r="M589" s="14"/>
      <c r="N589" s="127"/>
      <c r="O589" s="14"/>
      <c r="P589" s="144"/>
      <c r="Q589" s="304"/>
      <c r="R589" s="304"/>
      <c r="S589" s="8"/>
      <c r="T589" s="8"/>
      <c r="U589" s="8"/>
      <c r="V589" s="299"/>
      <c r="W589" s="41"/>
      <c r="X589" s="42"/>
      <c r="Y589" s="43"/>
      <c r="Z589" s="43"/>
      <c r="AA589" s="44"/>
      <c r="AB589" s="82" t="s">
        <v>30</v>
      </c>
      <c r="AC589" s="83">
        <v>5.0</v>
      </c>
      <c r="AD589" s="83"/>
      <c r="AE589" s="84" t="s">
        <v>31</v>
      </c>
      <c r="AF589" s="45">
        <f>ROUND(ROUND(G584*P$8,0)-AC589,0)</f>
        <v>335</v>
      </c>
      <c r="AG589" s="79"/>
    </row>
    <row r="590" ht="16.5" customHeight="1">
      <c r="A590" s="29">
        <v>63.0</v>
      </c>
      <c r="B590" s="30">
        <v>8988.0</v>
      </c>
      <c r="C590" s="32" t="s">
        <v>2133</v>
      </c>
      <c r="D590" s="94"/>
      <c r="E590" s="94"/>
      <c r="F590" s="76"/>
      <c r="G590" s="63"/>
      <c r="H590" s="63"/>
      <c r="I590" s="51"/>
      <c r="J590" s="94"/>
      <c r="K590" s="8"/>
      <c r="L590" s="53"/>
      <c r="M590" s="14"/>
      <c r="N590" s="127"/>
      <c r="O590" s="14"/>
      <c r="P590" s="144"/>
      <c r="Q590" s="304"/>
      <c r="R590" s="304"/>
      <c r="S590" s="8"/>
      <c r="T590" s="8"/>
      <c r="U590" s="8"/>
      <c r="V590" s="303"/>
      <c r="W590" s="56"/>
      <c r="X590" s="58"/>
      <c r="Y590" s="59" t="s">
        <v>20</v>
      </c>
      <c r="Z590" s="41" t="s">
        <v>21</v>
      </c>
      <c r="AA590" s="86">
        <v>0.85</v>
      </c>
      <c r="AB590" s="482"/>
      <c r="AC590" s="83"/>
      <c r="AD590" s="83"/>
      <c r="AE590" s="84"/>
      <c r="AF590" s="45">
        <f>ROUND(ROUND(ROUND(G584*P$8,0)*AA590,0)-AC589,0)</f>
        <v>284</v>
      </c>
      <c r="AG590" s="79"/>
    </row>
    <row r="591" ht="16.5" customHeight="1">
      <c r="A591" s="29">
        <v>63.0</v>
      </c>
      <c r="B591" s="30">
        <v>8989.0</v>
      </c>
      <c r="C591" s="32" t="s">
        <v>2134</v>
      </c>
      <c r="D591" s="94"/>
      <c r="E591" s="94"/>
      <c r="F591" s="76"/>
      <c r="G591" s="63"/>
      <c r="H591" s="63"/>
      <c r="I591" s="51"/>
      <c r="J591" s="94"/>
      <c r="K591" s="8"/>
      <c r="L591" s="53"/>
      <c r="M591" s="14"/>
      <c r="N591" s="127"/>
      <c r="O591" s="14"/>
      <c r="P591" s="144"/>
      <c r="Q591" s="304"/>
      <c r="R591" s="304"/>
      <c r="S591" s="8"/>
      <c r="T591" s="8"/>
      <c r="U591" s="8"/>
      <c r="V591" s="305" t="s">
        <v>326</v>
      </c>
      <c r="W591" s="83" t="s">
        <v>21</v>
      </c>
      <c r="X591" s="91">
        <v>0.7</v>
      </c>
      <c r="Y591" s="88"/>
      <c r="Z591" s="88"/>
      <c r="AA591" s="89"/>
      <c r="AB591" s="482"/>
      <c r="AC591" s="90"/>
      <c r="AD591" s="90"/>
      <c r="AE591" s="91"/>
      <c r="AF591" s="45">
        <f>ROUND(ROUND(ROUND(G584*P$8,0)*X591,0)-AC589,0)</f>
        <v>233</v>
      </c>
      <c r="AG591" s="79"/>
    </row>
    <row r="592" ht="16.5" customHeight="1">
      <c r="A592" s="29">
        <v>63.0</v>
      </c>
      <c r="B592" s="30">
        <v>8990.0</v>
      </c>
      <c r="C592" s="32" t="s">
        <v>2135</v>
      </c>
      <c r="D592" s="94"/>
      <c r="E592" s="94"/>
      <c r="F592" s="76"/>
      <c r="G592" s="63"/>
      <c r="H592" s="63"/>
      <c r="I592" s="51"/>
      <c r="J592" s="94"/>
      <c r="K592" s="8"/>
      <c r="L592" s="53"/>
      <c r="M592" s="14"/>
      <c r="N592" s="127"/>
      <c r="O592" s="14"/>
      <c r="P592" s="144"/>
      <c r="Q592" s="304"/>
      <c r="R592" s="304"/>
      <c r="S592" s="8"/>
      <c r="T592" s="8"/>
      <c r="U592" s="8"/>
      <c r="V592" s="484"/>
      <c r="W592" s="56"/>
      <c r="X592" s="72"/>
      <c r="Y592" s="73" t="s">
        <v>20</v>
      </c>
      <c r="Z592" s="74" t="s">
        <v>21</v>
      </c>
      <c r="AA592" s="92">
        <v>0.85</v>
      </c>
      <c r="AB592" s="482"/>
      <c r="AC592" s="90"/>
      <c r="AD592" s="90"/>
      <c r="AE592" s="91"/>
      <c r="AF592" s="45">
        <f>ROUND(ROUND(ROUND(ROUND(G584*P$8,0)*X591,0)*AA592,0)-AC589,0)</f>
        <v>197</v>
      </c>
      <c r="AG592" s="79"/>
    </row>
    <row r="593" ht="16.5" customHeight="1">
      <c r="A593" s="29">
        <v>63.0</v>
      </c>
      <c r="B593" s="30">
        <v>8991.0</v>
      </c>
      <c r="C593" s="32" t="s">
        <v>2136</v>
      </c>
      <c r="D593" s="94"/>
      <c r="E593" s="94"/>
      <c r="F593" s="76"/>
      <c r="G593" s="63"/>
      <c r="H593" s="63"/>
      <c r="I593" s="51"/>
      <c r="J593" s="94"/>
      <c r="K593" s="8"/>
      <c r="L593" s="53"/>
      <c r="M593" s="14"/>
      <c r="N593" s="127"/>
      <c r="O593" s="14"/>
      <c r="P593" s="144"/>
      <c r="Q593" s="304"/>
      <c r="R593" s="304"/>
      <c r="S593" s="8"/>
      <c r="T593" s="8"/>
      <c r="U593" s="8"/>
      <c r="V593" s="305" t="s">
        <v>329</v>
      </c>
      <c r="W593" s="83" t="s">
        <v>21</v>
      </c>
      <c r="X593" s="91">
        <v>0.85</v>
      </c>
      <c r="Y593" s="77"/>
      <c r="Z593" s="77"/>
      <c r="AA593" s="72"/>
      <c r="AB593" s="482"/>
      <c r="AC593" s="90"/>
      <c r="AD593" s="90"/>
      <c r="AE593" s="91"/>
      <c r="AF593" s="45">
        <f>ROUND(ROUND(ROUND(G584*P$8,0)*X593,0)-AC589,0)</f>
        <v>284</v>
      </c>
      <c r="AG593" s="79"/>
    </row>
    <row r="594" ht="16.5" customHeight="1">
      <c r="A594" s="29">
        <v>63.0</v>
      </c>
      <c r="B594" s="30">
        <v>8992.0</v>
      </c>
      <c r="C594" s="32" t="s">
        <v>2137</v>
      </c>
      <c r="D594" s="94"/>
      <c r="E594" s="94"/>
      <c r="F594" s="76"/>
      <c r="G594" s="63"/>
      <c r="H594" s="63"/>
      <c r="I594" s="51"/>
      <c r="J594" s="94"/>
      <c r="K594" s="8"/>
      <c r="L594" s="53"/>
      <c r="M594" s="14"/>
      <c r="N594" s="127"/>
      <c r="O594" s="14"/>
      <c r="P594" s="144"/>
      <c r="Q594" s="304"/>
      <c r="R594" s="304"/>
      <c r="S594" s="8"/>
      <c r="T594" s="8"/>
      <c r="U594" s="8"/>
      <c r="V594" s="484"/>
      <c r="W594" s="56"/>
      <c r="X594" s="72"/>
      <c r="Y594" s="73" t="s">
        <v>20</v>
      </c>
      <c r="Z594" s="74" t="s">
        <v>21</v>
      </c>
      <c r="AA594" s="92">
        <v>0.85</v>
      </c>
      <c r="AB594" s="484"/>
      <c r="AC594" s="77"/>
      <c r="AD594" s="77"/>
      <c r="AE594" s="72"/>
      <c r="AF594" s="45">
        <f>ROUND(ROUND(ROUND(ROUND(G584*P$8,0)*X593,0)*AA594,0)-AC589,0)</f>
        <v>241</v>
      </c>
      <c r="AG594" s="79"/>
    </row>
    <row r="595" ht="16.5" customHeight="1">
      <c r="A595" s="29">
        <v>63.0</v>
      </c>
      <c r="B595" s="30">
        <v>8993.0</v>
      </c>
      <c r="C595" s="32" t="s">
        <v>2138</v>
      </c>
      <c r="D595" s="94"/>
      <c r="E595" s="94"/>
      <c r="F595" s="307"/>
      <c r="G595" s="63"/>
      <c r="H595" s="63"/>
      <c r="I595" s="54"/>
      <c r="J595" s="94"/>
      <c r="K595" s="65"/>
      <c r="L595" s="65"/>
      <c r="M595" s="8"/>
      <c r="N595" s="52"/>
      <c r="O595" s="8"/>
      <c r="P595" s="54"/>
      <c r="Q595" s="33" t="s">
        <v>23</v>
      </c>
      <c r="R595" s="130" t="s">
        <v>24</v>
      </c>
      <c r="S595" s="7"/>
      <c r="T595" s="7"/>
      <c r="U595" s="39"/>
      <c r="V595" s="299"/>
      <c r="W595" s="41"/>
      <c r="X595" s="42"/>
      <c r="Y595" s="43"/>
      <c r="Z595" s="43"/>
      <c r="AA595" s="43"/>
      <c r="AB595" s="288"/>
      <c r="AC595" s="43"/>
      <c r="AD595" s="43"/>
      <c r="AE595" s="44"/>
      <c r="AF595" s="45">
        <f>ROUND(ROUND(G584*P$8,0)*T596,0)</f>
        <v>238</v>
      </c>
      <c r="AG595" s="79"/>
    </row>
    <row r="596" ht="16.5" customHeight="1">
      <c r="A596" s="29">
        <v>63.0</v>
      </c>
      <c r="B596" s="30">
        <v>8994.0</v>
      </c>
      <c r="C596" s="32" t="s">
        <v>2139</v>
      </c>
      <c r="D596" s="94"/>
      <c r="E596" s="94"/>
      <c r="F596" s="307"/>
      <c r="G596" s="113"/>
      <c r="H596" s="8"/>
      <c r="I596" s="54"/>
      <c r="J596" s="94"/>
      <c r="K596" s="65"/>
      <c r="L596" s="65"/>
      <c r="M596" s="8"/>
      <c r="N596" s="52"/>
      <c r="O596" s="8"/>
      <c r="P596" s="54"/>
      <c r="Q596" s="481"/>
      <c r="R596" s="482"/>
      <c r="S596" s="83" t="s">
        <v>21</v>
      </c>
      <c r="T596" s="90">
        <v>0.7</v>
      </c>
      <c r="U596" s="54"/>
      <c r="V596" s="303"/>
      <c r="W596" s="56"/>
      <c r="X596" s="58"/>
      <c r="Y596" s="59" t="s">
        <v>20</v>
      </c>
      <c r="Z596" s="41" t="s">
        <v>21</v>
      </c>
      <c r="AA596" s="60">
        <v>0.85</v>
      </c>
      <c r="AB596" s="288"/>
      <c r="AC596" s="43"/>
      <c r="AD596" s="43"/>
      <c r="AE596" s="44"/>
      <c r="AF596" s="45">
        <f>ROUND(ROUND(ROUND(G584*P$8,0)*T596,0)*AA596,0)</f>
        <v>202</v>
      </c>
      <c r="AG596" s="79"/>
    </row>
    <row r="597" ht="16.5" customHeight="1">
      <c r="A597" s="29">
        <v>63.0</v>
      </c>
      <c r="B597" s="30">
        <v>8995.0</v>
      </c>
      <c r="C597" s="32" t="s">
        <v>2140</v>
      </c>
      <c r="D597" s="94"/>
      <c r="E597" s="94"/>
      <c r="F597" s="103"/>
      <c r="G597" s="8"/>
      <c r="H597" s="8"/>
      <c r="I597" s="54"/>
      <c r="J597" s="69"/>
      <c r="K597" s="65"/>
      <c r="L597" s="65"/>
      <c r="M597" s="83"/>
      <c r="N597" s="125"/>
      <c r="O597" s="83"/>
      <c r="P597" s="132"/>
      <c r="Q597" s="481"/>
      <c r="R597" s="482"/>
      <c r="S597" s="83"/>
      <c r="T597" s="90"/>
      <c r="U597" s="91"/>
      <c r="V597" s="305" t="s">
        <v>326</v>
      </c>
      <c r="W597" s="41" t="s">
        <v>21</v>
      </c>
      <c r="X597" s="68">
        <f>$X$297</f>
        <v>0.7</v>
      </c>
      <c r="Y597" s="88"/>
      <c r="Z597" s="88"/>
      <c r="AA597" s="88"/>
      <c r="AB597" s="297"/>
      <c r="AC597" s="88"/>
      <c r="AD597" s="88"/>
      <c r="AE597" s="89"/>
      <c r="AF597" s="45">
        <f>ROUND(ROUND(ROUND(G584*P$8,0)*T596,0)*X597,0)</f>
        <v>167</v>
      </c>
      <c r="AG597" s="79"/>
    </row>
    <row r="598" ht="16.5" customHeight="1">
      <c r="A598" s="29">
        <v>63.0</v>
      </c>
      <c r="B598" s="30">
        <v>8996.0</v>
      </c>
      <c r="C598" s="32" t="s">
        <v>2141</v>
      </c>
      <c r="D598" s="94"/>
      <c r="E598" s="94"/>
      <c r="F598" s="103"/>
      <c r="G598" s="8"/>
      <c r="H598" s="8"/>
      <c r="I598" s="54"/>
      <c r="J598" s="69"/>
      <c r="K598" s="65"/>
      <c r="L598" s="65"/>
      <c r="M598" s="83"/>
      <c r="N598" s="125"/>
      <c r="O598" s="83"/>
      <c r="P598" s="132"/>
      <c r="Q598" s="481"/>
      <c r="R598" s="482"/>
      <c r="S598" s="83"/>
      <c r="T598" s="90"/>
      <c r="U598" s="91"/>
      <c r="V598" s="484"/>
      <c r="W598" s="56"/>
      <c r="X598" s="72"/>
      <c r="Y598" s="73" t="s">
        <v>20</v>
      </c>
      <c r="Z598" s="74" t="s">
        <v>21</v>
      </c>
      <c r="AA598" s="75">
        <v>0.85</v>
      </c>
      <c r="AB598" s="288"/>
      <c r="AC598" s="43"/>
      <c r="AD598" s="43"/>
      <c r="AE598" s="44"/>
      <c r="AF598" s="45">
        <f>ROUND(ROUND(ROUND(ROUND(G584*P$8,0)*T596,0)*X597,0)*AA598,0)</f>
        <v>142</v>
      </c>
      <c r="AG598" s="79"/>
    </row>
    <row r="599" ht="16.5" customHeight="1">
      <c r="A599" s="29">
        <v>63.0</v>
      </c>
      <c r="B599" s="30">
        <v>8997.0</v>
      </c>
      <c r="C599" s="32" t="s">
        <v>2142</v>
      </c>
      <c r="D599" s="94"/>
      <c r="E599" s="94"/>
      <c r="F599" s="103"/>
      <c r="G599" s="8"/>
      <c r="H599" s="8"/>
      <c r="I599" s="54"/>
      <c r="J599" s="69"/>
      <c r="K599" s="65"/>
      <c r="L599" s="65"/>
      <c r="M599" s="83"/>
      <c r="N599" s="125"/>
      <c r="O599" s="83"/>
      <c r="P599" s="132"/>
      <c r="Q599" s="481"/>
      <c r="R599" s="482"/>
      <c r="S599" s="83"/>
      <c r="T599" s="90"/>
      <c r="U599" s="91"/>
      <c r="V599" s="305" t="s">
        <v>329</v>
      </c>
      <c r="W599" s="41" t="s">
        <v>21</v>
      </c>
      <c r="X599" s="68">
        <f>$X$299</f>
        <v>0.85</v>
      </c>
      <c r="Y599" s="77"/>
      <c r="Z599" s="77"/>
      <c r="AA599" s="77"/>
      <c r="AB599" s="292"/>
      <c r="AC599" s="77"/>
      <c r="AD599" s="77"/>
      <c r="AE599" s="72"/>
      <c r="AF599" s="45">
        <f>ROUND(ROUND(ROUND(G584*P$8,0)*T596,0)*X599,0)</f>
        <v>202</v>
      </c>
      <c r="AG599" s="79"/>
    </row>
    <row r="600" ht="16.5" customHeight="1">
      <c r="A600" s="29">
        <v>63.0</v>
      </c>
      <c r="B600" s="30">
        <v>8998.0</v>
      </c>
      <c r="C600" s="32" t="s">
        <v>2143</v>
      </c>
      <c r="D600" s="94"/>
      <c r="E600" s="94"/>
      <c r="F600" s="103"/>
      <c r="G600" s="8"/>
      <c r="H600" s="8"/>
      <c r="I600" s="54"/>
      <c r="J600" s="69"/>
      <c r="K600" s="65"/>
      <c r="L600" s="65"/>
      <c r="M600" s="83"/>
      <c r="N600" s="125"/>
      <c r="O600" s="83"/>
      <c r="P600" s="132"/>
      <c r="Q600" s="308"/>
      <c r="R600" s="482"/>
      <c r="S600" s="83"/>
      <c r="T600" s="90"/>
      <c r="U600" s="91"/>
      <c r="V600" s="484"/>
      <c r="W600" s="56"/>
      <c r="X600" s="72"/>
      <c r="Y600" s="73" t="s">
        <v>20</v>
      </c>
      <c r="Z600" s="74" t="s">
        <v>21</v>
      </c>
      <c r="AA600" s="75">
        <v>0.85</v>
      </c>
      <c r="AB600" s="288"/>
      <c r="AC600" s="43"/>
      <c r="AD600" s="43"/>
      <c r="AE600" s="44"/>
      <c r="AF600" s="45">
        <f>ROUND(ROUND(ROUND(ROUND(G584*P$8,0)*T596,0)*X599,0)*AA600,0)</f>
        <v>172</v>
      </c>
      <c r="AG600" s="79"/>
    </row>
    <row r="601" ht="16.5" customHeight="1">
      <c r="A601" s="29">
        <v>63.0</v>
      </c>
      <c r="B601" s="30">
        <v>8999.0</v>
      </c>
      <c r="C601" s="32" t="s">
        <v>2144</v>
      </c>
      <c r="D601" s="94"/>
      <c r="E601" s="94"/>
      <c r="F601" s="103"/>
      <c r="G601" s="8"/>
      <c r="H601" s="8"/>
      <c r="I601" s="54"/>
      <c r="J601" s="69"/>
      <c r="K601" s="65"/>
      <c r="L601" s="65"/>
      <c r="M601" s="83"/>
      <c r="N601" s="125"/>
      <c r="O601" s="83"/>
      <c r="P601" s="132"/>
      <c r="Q601" s="308"/>
      <c r="R601" s="309"/>
      <c r="S601" s="83"/>
      <c r="T601" s="90"/>
      <c r="U601" s="91"/>
      <c r="V601" s="299"/>
      <c r="W601" s="41"/>
      <c r="X601" s="42"/>
      <c r="Y601" s="43"/>
      <c r="Z601" s="43"/>
      <c r="AA601" s="44"/>
      <c r="AB601" s="82" t="s">
        <v>30</v>
      </c>
      <c r="AC601" s="83">
        <v>5.0</v>
      </c>
      <c r="AD601" s="83"/>
      <c r="AE601" s="84" t="s">
        <v>31</v>
      </c>
      <c r="AF601" s="45">
        <f>ROUND(ROUND(ROUND(G584*P$8,0)*T596,0)-AC601,0)</f>
        <v>233</v>
      </c>
      <c r="AG601" s="79"/>
    </row>
    <row r="602" ht="16.5" customHeight="1">
      <c r="A602" s="29">
        <v>63.0</v>
      </c>
      <c r="B602" s="30">
        <v>7000.0</v>
      </c>
      <c r="C602" s="32" t="s">
        <v>2145</v>
      </c>
      <c r="D602" s="94"/>
      <c r="E602" s="94"/>
      <c r="F602" s="103"/>
      <c r="G602" s="8"/>
      <c r="H602" s="8"/>
      <c r="I602" s="54"/>
      <c r="J602" s="69"/>
      <c r="K602" s="65"/>
      <c r="L602" s="65"/>
      <c r="M602" s="83"/>
      <c r="N602" s="125"/>
      <c r="O602" s="83"/>
      <c r="P602" s="132"/>
      <c r="Q602" s="310"/>
      <c r="R602" s="309"/>
      <c r="S602" s="83"/>
      <c r="T602" s="90"/>
      <c r="U602" s="91"/>
      <c r="V602" s="303"/>
      <c r="W602" s="56"/>
      <c r="X602" s="58"/>
      <c r="Y602" s="59" t="s">
        <v>20</v>
      </c>
      <c r="Z602" s="41" t="s">
        <v>21</v>
      </c>
      <c r="AA602" s="86">
        <v>0.85</v>
      </c>
      <c r="AB602" s="482"/>
      <c r="AC602" s="83"/>
      <c r="AD602" s="83"/>
      <c r="AE602" s="84"/>
      <c r="AF602" s="45">
        <f>ROUND(ROUND(ROUND(ROUND(G584*P$8,0)*T596,0)*AA602,0)-AC601,0)</f>
        <v>197</v>
      </c>
      <c r="AG602" s="79"/>
    </row>
    <row r="603" ht="16.5" customHeight="1">
      <c r="A603" s="29">
        <v>63.0</v>
      </c>
      <c r="B603" s="30">
        <v>7001.0</v>
      </c>
      <c r="C603" s="32" t="s">
        <v>2146</v>
      </c>
      <c r="D603" s="94"/>
      <c r="E603" s="94"/>
      <c r="F603" s="103"/>
      <c r="G603" s="8"/>
      <c r="H603" s="8"/>
      <c r="I603" s="54"/>
      <c r="J603" s="69"/>
      <c r="K603" s="65"/>
      <c r="L603" s="65"/>
      <c r="M603" s="83"/>
      <c r="N603" s="125"/>
      <c r="O603" s="83"/>
      <c r="P603" s="132"/>
      <c r="Q603" s="310"/>
      <c r="R603" s="309"/>
      <c r="S603" s="83"/>
      <c r="T603" s="90"/>
      <c r="U603" s="91"/>
      <c r="V603" s="305" t="s">
        <v>326</v>
      </c>
      <c r="W603" s="83" t="s">
        <v>21</v>
      </c>
      <c r="X603" s="91">
        <f>$X$297</f>
        <v>0.7</v>
      </c>
      <c r="Y603" s="88"/>
      <c r="Z603" s="88"/>
      <c r="AA603" s="89"/>
      <c r="AB603" s="482"/>
      <c r="AC603" s="90"/>
      <c r="AD603" s="90"/>
      <c r="AE603" s="91"/>
      <c r="AF603" s="45">
        <f>ROUND(ROUND(ROUND(ROUND(G584*P$8,0)*T596,0)*X603,0)-AC601,0)</f>
        <v>162</v>
      </c>
      <c r="AG603" s="79"/>
    </row>
    <row r="604" ht="16.5" customHeight="1">
      <c r="A604" s="29">
        <v>63.0</v>
      </c>
      <c r="B604" s="30">
        <v>7002.0</v>
      </c>
      <c r="C604" s="32" t="s">
        <v>2147</v>
      </c>
      <c r="D604" s="94"/>
      <c r="E604" s="94"/>
      <c r="F604" s="103"/>
      <c r="G604" s="8"/>
      <c r="H604" s="8"/>
      <c r="I604" s="54"/>
      <c r="J604" s="69"/>
      <c r="K604" s="65"/>
      <c r="L604" s="65"/>
      <c r="M604" s="83"/>
      <c r="N604" s="125"/>
      <c r="O604" s="83"/>
      <c r="P604" s="132"/>
      <c r="Q604" s="310"/>
      <c r="R604" s="309"/>
      <c r="S604" s="83"/>
      <c r="T604" s="90"/>
      <c r="U604" s="91"/>
      <c r="V604" s="484"/>
      <c r="W604" s="56"/>
      <c r="X604" s="72"/>
      <c r="Y604" s="73" t="s">
        <v>20</v>
      </c>
      <c r="Z604" s="74" t="s">
        <v>21</v>
      </c>
      <c r="AA604" s="92">
        <v>0.85</v>
      </c>
      <c r="AB604" s="482"/>
      <c r="AC604" s="90"/>
      <c r="AD604" s="90"/>
      <c r="AE604" s="91"/>
      <c r="AF604" s="45">
        <f>ROUND(ROUND(ROUND(ROUND(ROUND(G584*P$8,0)*T596,0)*X603,0)*AA604,0)-AC601,0)</f>
        <v>137</v>
      </c>
      <c r="AG604" s="79"/>
    </row>
    <row r="605" ht="16.5" customHeight="1">
      <c r="A605" s="29">
        <v>63.0</v>
      </c>
      <c r="B605" s="30">
        <v>7003.0</v>
      </c>
      <c r="C605" s="32" t="s">
        <v>2148</v>
      </c>
      <c r="D605" s="94"/>
      <c r="E605" s="94"/>
      <c r="F605" s="103"/>
      <c r="G605" s="8"/>
      <c r="H605" s="8"/>
      <c r="I605" s="54"/>
      <c r="J605" s="69"/>
      <c r="K605" s="65"/>
      <c r="L605" s="65"/>
      <c r="M605" s="83"/>
      <c r="N605" s="125"/>
      <c r="O605" s="83"/>
      <c r="P605" s="132"/>
      <c r="Q605" s="310"/>
      <c r="R605" s="309"/>
      <c r="S605" s="83"/>
      <c r="T605" s="90"/>
      <c r="U605" s="91"/>
      <c r="V605" s="305" t="s">
        <v>329</v>
      </c>
      <c r="W605" s="83" t="s">
        <v>21</v>
      </c>
      <c r="X605" s="91">
        <f>$X$299</f>
        <v>0.85</v>
      </c>
      <c r="Y605" s="77"/>
      <c r="Z605" s="77"/>
      <c r="AA605" s="72"/>
      <c r="AB605" s="482"/>
      <c r="AC605" s="90"/>
      <c r="AD605" s="90"/>
      <c r="AE605" s="91"/>
      <c r="AF605" s="45">
        <f>ROUND(ROUND(ROUND(ROUND(G584*P$8,0)*T596,0)*X605,0)-AC601,0)</f>
        <v>197</v>
      </c>
      <c r="AG605" s="79"/>
    </row>
    <row r="606" ht="16.5" customHeight="1">
      <c r="A606" s="29">
        <v>63.0</v>
      </c>
      <c r="B606" s="30">
        <v>7004.0</v>
      </c>
      <c r="C606" s="32" t="s">
        <v>2149</v>
      </c>
      <c r="D606" s="94"/>
      <c r="E606" s="94"/>
      <c r="F606" s="103"/>
      <c r="G606" s="8"/>
      <c r="H606" s="8"/>
      <c r="I606" s="54"/>
      <c r="J606" s="69"/>
      <c r="K606" s="65"/>
      <c r="L606" s="65"/>
      <c r="M606" s="83"/>
      <c r="N606" s="125"/>
      <c r="O606" s="83"/>
      <c r="P606" s="132"/>
      <c r="Q606" s="310"/>
      <c r="R606" s="309"/>
      <c r="S606" s="83"/>
      <c r="T606" s="90"/>
      <c r="U606" s="91"/>
      <c r="V606" s="484"/>
      <c r="W606" s="56"/>
      <c r="X606" s="72"/>
      <c r="Y606" s="73" t="s">
        <v>20</v>
      </c>
      <c r="Z606" s="74" t="s">
        <v>21</v>
      </c>
      <c r="AA606" s="92">
        <v>0.85</v>
      </c>
      <c r="AB606" s="484"/>
      <c r="AC606" s="77"/>
      <c r="AD606" s="77"/>
      <c r="AE606" s="72"/>
      <c r="AF606" s="45">
        <f>ROUND(ROUND(ROUND(ROUND(ROUND(G584*P$8,0)*T596,0)*X605,0)*AA606,0)-AC601,0)</f>
        <v>167</v>
      </c>
      <c r="AG606" s="79"/>
    </row>
    <row r="607" ht="16.5" customHeight="1">
      <c r="A607" s="29">
        <v>63.0</v>
      </c>
      <c r="B607" s="30">
        <v>7005.0</v>
      </c>
      <c r="C607" s="32" t="s">
        <v>2150</v>
      </c>
      <c r="D607" s="94"/>
      <c r="E607" s="94"/>
      <c r="F607" s="103"/>
      <c r="G607" s="8"/>
      <c r="H607" s="8"/>
      <c r="I607" s="54"/>
      <c r="J607" s="69"/>
      <c r="K607" s="65"/>
      <c r="L607" s="65"/>
      <c r="M607" s="83"/>
      <c r="N607" s="125"/>
      <c r="O607" s="83"/>
      <c r="P607" s="132"/>
      <c r="Q607" s="310"/>
      <c r="R607" s="130" t="s">
        <v>27</v>
      </c>
      <c r="S607" s="41"/>
      <c r="T607" s="135"/>
      <c r="U607" s="68"/>
      <c r="V607" s="299"/>
      <c r="W607" s="41"/>
      <c r="X607" s="42"/>
      <c r="Y607" s="43"/>
      <c r="Z607" s="43"/>
      <c r="AA607" s="43"/>
      <c r="AB607" s="288"/>
      <c r="AC607" s="43"/>
      <c r="AD607" s="43"/>
      <c r="AE607" s="44"/>
      <c r="AF607" s="45">
        <f>ROUND(ROUND(G584*P$8,0)*T608,0)</f>
        <v>170</v>
      </c>
      <c r="AG607" s="79"/>
    </row>
    <row r="608" ht="16.5" customHeight="1">
      <c r="A608" s="29">
        <v>63.0</v>
      </c>
      <c r="B608" s="30">
        <v>7006.0</v>
      </c>
      <c r="C608" s="32" t="s">
        <v>2151</v>
      </c>
      <c r="D608" s="94"/>
      <c r="E608" s="94"/>
      <c r="F608" s="103"/>
      <c r="G608" s="8"/>
      <c r="H608" s="8"/>
      <c r="I608" s="54"/>
      <c r="J608" s="69"/>
      <c r="K608" s="65"/>
      <c r="L608" s="65"/>
      <c r="M608" s="83"/>
      <c r="N608" s="125"/>
      <c r="O608" s="83"/>
      <c r="P608" s="132"/>
      <c r="Q608" s="310"/>
      <c r="R608" s="482"/>
      <c r="S608" s="83" t="s">
        <v>21</v>
      </c>
      <c r="T608" s="90">
        <v>0.5</v>
      </c>
      <c r="U608" s="91"/>
      <c r="V608" s="303"/>
      <c r="W608" s="56"/>
      <c r="X608" s="58"/>
      <c r="Y608" s="59" t="s">
        <v>20</v>
      </c>
      <c r="Z608" s="41" t="s">
        <v>21</v>
      </c>
      <c r="AA608" s="60">
        <v>0.85</v>
      </c>
      <c r="AB608" s="288"/>
      <c r="AC608" s="43"/>
      <c r="AD608" s="43"/>
      <c r="AE608" s="44"/>
      <c r="AF608" s="45">
        <f>ROUND(ROUND(ROUND(G584*P$8,0)*T608,0)*AA608,0)</f>
        <v>145</v>
      </c>
      <c r="AG608" s="79"/>
    </row>
    <row r="609" ht="16.5" customHeight="1">
      <c r="A609" s="29">
        <v>63.0</v>
      </c>
      <c r="B609" s="30">
        <v>7007.0</v>
      </c>
      <c r="C609" s="32" t="s">
        <v>2152</v>
      </c>
      <c r="D609" s="94"/>
      <c r="E609" s="94"/>
      <c r="F609" s="103"/>
      <c r="G609" s="8"/>
      <c r="H609" s="8"/>
      <c r="I609" s="54"/>
      <c r="J609" s="69"/>
      <c r="K609" s="65"/>
      <c r="L609" s="65"/>
      <c r="M609" s="83"/>
      <c r="N609" s="125"/>
      <c r="O609" s="83"/>
      <c r="P609" s="132"/>
      <c r="Q609" s="310"/>
      <c r="R609" s="482"/>
      <c r="S609" s="83"/>
      <c r="T609" s="90"/>
      <c r="U609" s="91"/>
      <c r="V609" s="305" t="s">
        <v>326</v>
      </c>
      <c r="W609" s="41" t="s">
        <v>21</v>
      </c>
      <c r="X609" s="68">
        <f>$X$297</f>
        <v>0.7</v>
      </c>
      <c r="Y609" s="88"/>
      <c r="Z609" s="88"/>
      <c r="AA609" s="88"/>
      <c r="AB609" s="297"/>
      <c r="AC609" s="88"/>
      <c r="AD609" s="88"/>
      <c r="AE609" s="89"/>
      <c r="AF609" s="45">
        <f>ROUND(ROUND(ROUND(G584*P$8,0)*T608,0)*X609,0)</f>
        <v>119</v>
      </c>
      <c r="AG609" s="79"/>
    </row>
    <row r="610" ht="16.5" customHeight="1">
      <c r="A610" s="29">
        <v>63.0</v>
      </c>
      <c r="B610" s="30">
        <v>7008.0</v>
      </c>
      <c r="C610" s="32" t="s">
        <v>2153</v>
      </c>
      <c r="D610" s="94"/>
      <c r="E610" s="94"/>
      <c r="F610" s="103"/>
      <c r="G610" s="8"/>
      <c r="H610" s="8"/>
      <c r="I610" s="54"/>
      <c r="J610" s="69"/>
      <c r="K610" s="65"/>
      <c r="L610" s="65"/>
      <c r="M610" s="83"/>
      <c r="N610" s="125"/>
      <c r="O610" s="83"/>
      <c r="P610" s="132"/>
      <c r="Q610" s="310"/>
      <c r="R610" s="482"/>
      <c r="S610" s="83"/>
      <c r="T610" s="90"/>
      <c r="U610" s="91"/>
      <c r="V610" s="484"/>
      <c r="W610" s="56"/>
      <c r="X610" s="72"/>
      <c r="Y610" s="73" t="s">
        <v>20</v>
      </c>
      <c r="Z610" s="74" t="s">
        <v>21</v>
      </c>
      <c r="AA610" s="75">
        <v>0.85</v>
      </c>
      <c r="AB610" s="288"/>
      <c r="AC610" s="43"/>
      <c r="AD610" s="43"/>
      <c r="AE610" s="44"/>
      <c r="AF610" s="45">
        <f>ROUND(ROUND(ROUND(ROUND(G584*P$8,0)*T608,0)*X609,0)*AA610,0)</f>
        <v>101</v>
      </c>
      <c r="AG610" s="79"/>
    </row>
    <row r="611" ht="16.5" customHeight="1">
      <c r="A611" s="29">
        <v>63.0</v>
      </c>
      <c r="B611" s="30">
        <v>7009.0</v>
      </c>
      <c r="C611" s="32" t="s">
        <v>2154</v>
      </c>
      <c r="D611" s="94"/>
      <c r="E611" s="94"/>
      <c r="F611" s="103"/>
      <c r="G611" s="8"/>
      <c r="H611" s="8"/>
      <c r="I611" s="54"/>
      <c r="J611" s="69"/>
      <c r="K611" s="65"/>
      <c r="L611" s="65"/>
      <c r="M611" s="83"/>
      <c r="N611" s="125"/>
      <c r="O611" s="83"/>
      <c r="P611" s="132"/>
      <c r="Q611" s="310"/>
      <c r="R611" s="482"/>
      <c r="S611" s="83"/>
      <c r="T611" s="90"/>
      <c r="U611" s="91"/>
      <c r="V611" s="305" t="s">
        <v>329</v>
      </c>
      <c r="W611" s="41" t="s">
        <v>21</v>
      </c>
      <c r="X611" s="68">
        <f>$X$299</f>
        <v>0.85</v>
      </c>
      <c r="Y611" s="77"/>
      <c r="Z611" s="77"/>
      <c r="AA611" s="77"/>
      <c r="AB611" s="292"/>
      <c r="AC611" s="77"/>
      <c r="AD611" s="77"/>
      <c r="AE611" s="72"/>
      <c r="AF611" s="45">
        <f>ROUND(ROUND(ROUND(G584*P$8,0)*T608,0)*X611,0)</f>
        <v>145</v>
      </c>
      <c r="AG611" s="79"/>
    </row>
    <row r="612" ht="16.5" customHeight="1">
      <c r="A612" s="29">
        <v>63.0</v>
      </c>
      <c r="B612" s="30">
        <v>7010.0</v>
      </c>
      <c r="C612" s="32" t="s">
        <v>2155</v>
      </c>
      <c r="D612" s="94"/>
      <c r="E612" s="94"/>
      <c r="F612" s="103"/>
      <c r="G612" s="8"/>
      <c r="H612" s="8"/>
      <c r="I612" s="54"/>
      <c r="J612" s="69"/>
      <c r="K612" s="65"/>
      <c r="L612" s="65"/>
      <c r="M612" s="83"/>
      <c r="N612" s="125"/>
      <c r="O612" s="83"/>
      <c r="P612" s="132"/>
      <c r="Q612" s="310"/>
      <c r="R612" s="309"/>
      <c r="S612" s="83"/>
      <c r="T612" s="90"/>
      <c r="U612" s="91"/>
      <c r="V612" s="484"/>
      <c r="W612" s="56"/>
      <c r="X612" s="72"/>
      <c r="Y612" s="73" t="s">
        <v>20</v>
      </c>
      <c r="Z612" s="74" t="s">
        <v>21</v>
      </c>
      <c r="AA612" s="75">
        <v>0.85</v>
      </c>
      <c r="AB612" s="288"/>
      <c r="AC612" s="43"/>
      <c r="AD612" s="43"/>
      <c r="AE612" s="44"/>
      <c r="AF612" s="45">
        <f>ROUND(ROUND(ROUND(ROUND(G584*P$8,0)*T608,0)*X611,0)*AA612,0)</f>
        <v>123</v>
      </c>
      <c r="AG612" s="79"/>
    </row>
    <row r="613" ht="16.5" customHeight="1">
      <c r="A613" s="29">
        <v>63.0</v>
      </c>
      <c r="B613" s="30">
        <v>7011.0</v>
      </c>
      <c r="C613" s="32" t="s">
        <v>2156</v>
      </c>
      <c r="D613" s="94"/>
      <c r="E613" s="94"/>
      <c r="F613" s="103"/>
      <c r="G613" s="8"/>
      <c r="H613" s="8"/>
      <c r="I613" s="54"/>
      <c r="J613" s="69"/>
      <c r="K613" s="65"/>
      <c r="L613" s="65"/>
      <c r="M613" s="83"/>
      <c r="N613" s="125"/>
      <c r="O613" s="83"/>
      <c r="P613" s="132"/>
      <c r="Q613" s="310"/>
      <c r="R613" s="309"/>
      <c r="S613" s="83"/>
      <c r="T613" s="90"/>
      <c r="U613" s="91"/>
      <c r="V613" s="299"/>
      <c r="W613" s="41"/>
      <c r="X613" s="42"/>
      <c r="Y613" s="43"/>
      <c r="Z613" s="43"/>
      <c r="AA613" s="44"/>
      <c r="AB613" s="82" t="s">
        <v>30</v>
      </c>
      <c r="AC613" s="83">
        <v>5.0</v>
      </c>
      <c r="AD613" s="83"/>
      <c r="AE613" s="84" t="s">
        <v>31</v>
      </c>
      <c r="AF613" s="45">
        <f>ROUND(ROUND(ROUND(G584*P$8,0)*T608,0)-AC613,0)</f>
        <v>165</v>
      </c>
      <c r="AG613" s="79"/>
    </row>
    <row r="614" ht="16.5" customHeight="1">
      <c r="A614" s="29">
        <v>63.0</v>
      </c>
      <c r="B614" s="30">
        <v>7012.0</v>
      </c>
      <c r="C614" s="32" t="s">
        <v>2157</v>
      </c>
      <c r="D614" s="94"/>
      <c r="E614" s="94"/>
      <c r="F614" s="103"/>
      <c r="G614" s="8"/>
      <c r="H614" s="8"/>
      <c r="I614" s="54"/>
      <c r="J614" s="69"/>
      <c r="K614" s="65"/>
      <c r="L614" s="65"/>
      <c r="M614" s="83"/>
      <c r="N614" s="125"/>
      <c r="O614" s="83"/>
      <c r="P614" s="132"/>
      <c r="Q614" s="310"/>
      <c r="R614" s="309"/>
      <c r="S614" s="83"/>
      <c r="T614" s="90"/>
      <c r="U614" s="90"/>
      <c r="V614" s="303"/>
      <c r="W614" s="56"/>
      <c r="X614" s="58"/>
      <c r="Y614" s="59" t="s">
        <v>20</v>
      </c>
      <c r="Z614" s="41" t="s">
        <v>21</v>
      </c>
      <c r="AA614" s="86">
        <v>0.85</v>
      </c>
      <c r="AB614" s="482"/>
      <c r="AC614" s="83"/>
      <c r="AD614" s="83"/>
      <c r="AE614" s="84"/>
      <c r="AF614" s="45">
        <f>ROUND(ROUND(ROUND(ROUND(G584*P$8,0)*T608,0)*AA614,0)-AC613,0)</f>
        <v>140</v>
      </c>
      <c r="AG614" s="79"/>
    </row>
    <row r="615" ht="16.5" customHeight="1">
      <c r="A615" s="29">
        <v>63.0</v>
      </c>
      <c r="B615" s="30">
        <v>7013.0</v>
      </c>
      <c r="C615" s="32" t="s">
        <v>2158</v>
      </c>
      <c r="D615" s="94"/>
      <c r="E615" s="94"/>
      <c r="F615" s="103"/>
      <c r="G615" s="8"/>
      <c r="H615" s="8"/>
      <c r="I615" s="54"/>
      <c r="J615" s="69"/>
      <c r="K615" s="65"/>
      <c r="L615" s="65"/>
      <c r="M615" s="83"/>
      <c r="N615" s="125"/>
      <c r="O615" s="83"/>
      <c r="P615" s="132"/>
      <c r="Q615" s="310"/>
      <c r="R615" s="309"/>
      <c r="S615" s="83"/>
      <c r="T615" s="90"/>
      <c r="U615" s="90"/>
      <c r="V615" s="305" t="s">
        <v>326</v>
      </c>
      <c r="W615" s="83" t="s">
        <v>21</v>
      </c>
      <c r="X615" s="91">
        <f>$X$297</f>
        <v>0.7</v>
      </c>
      <c r="Y615" s="88"/>
      <c r="Z615" s="88"/>
      <c r="AA615" s="89"/>
      <c r="AB615" s="482"/>
      <c r="AC615" s="90"/>
      <c r="AD615" s="90"/>
      <c r="AE615" s="91"/>
      <c r="AF615" s="45">
        <f>ROUND(ROUND(ROUND(ROUND(G584*P$8,0)*T608,0)*X615,0)-AC613,0)</f>
        <v>114</v>
      </c>
      <c r="AG615" s="79"/>
    </row>
    <row r="616" ht="16.5" customHeight="1">
      <c r="A616" s="29">
        <v>63.0</v>
      </c>
      <c r="B616" s="30">
        <v>7014.0</v>
      </c>
      <c r="C616" s="32" t="s">
        <v>2159</v>
      </c>
      <c r="D616" s="94"/>
      <c r="E616" s="94"/>
      <c r="F616" s="103"/>
      <c r="G616" s="8"/>
      <c r="H616" s="8"/>
      <c r="I616" s="54"/>
      <c r="J616" s="69"/>
      <c r="K616" s="65"/>
      <c r="L616" s="65"/>
      <c r="M616" s="83"/>
      <c r="N616" s="125"/>
      <c r="O616" s="83"/>
      <c r="P616" s="132"/>
      <c r="Q616" s="310"/>
      <c r="R616" s="309"/>
      <c r="S616" s="83"/>
      <c r="T616" s="90"/>
      <c r="U616" s="90"/>
      <c r="V616" s="484"/>
      <c r="W616" s="56"/>
      <c r="X616" s="72"/>
      <c r="Y616" s="73" t="s">
        <v>20</v>
      </c>
      <c r="Z616" s="74" t="s">
        <v>21</v>
      </c>
      <c r="AA616" s="92">
        <v>0.85</v>
      </c>
      <c r="AB616" s="482"/>
      <c r="AC616" s="90"/>
      <c r="AD616" s="90"/>
      <c r="AE616" s="91"/>
      <c r="AF616" s="45">
        <f>ROUND(ROUND(ROUND(ROUND(ROUND(G584*P$8,0)*T608,0)*X615,0)*AA616,0)-AC613,0)</f>
        <v>96</v>
      </c>
      <c r="AG616" s="79"/>
    </row>
    <row r="617" ht="16.5" customHeight="1">
      <c r="A617" s="29">
        <v>63.0</v>
      </c>
      <c r="B617" s="30">
        <v>7015.0</v>
      </c>
      <c r="C617" s="32" t="s">
        <v>2160</v>
      </c>
      <c r="D617" s="94"/>
      <c r="E617" s="94"/>
      <c r="F617" s="103"/>
      <c r="G617" s="8"/>
      <c r="H617" s="8"/>
      <c r="I617" s="54"/>
      <c r="J617" s="69"/>
      <c r="K617" s="65"/>
      <c r="L617" s="65"/>
      <c r="M617" s="83"/>
      <c r="N617" s="125"/>
      <c r="O617" s="83"/>
      <c r="P617" s="132"/>
      <c r="Q617" s="308"/>
      <c r="R617" s="310"/>
      <c r="S617" s="83"/>
      <c r="T617" s="90"/>
      <c r="U617" s="90"/>
      <c r="V617" s="305" t="s">
        <v>329</v>
      </c>
      <c r="W617" s="83" t="s">
        <v>21</v>
      </c>
      <c r="X617" s="91">
        <f>$X$299</f>
        <v>0.85</v>
      </c>
      <c r="Y617" s="77"/>
      <c r="Z617" s="77"/>
      <c r="AA617" s="72"/>
      <c r="AB617" s="482"/>
      <c r="AC617" s="90"/>
      <c r="AD617" s="90"/>
      <c r="AE617" s="91"/>
      <c r="AF617" s="45">
        <f>ROUND(ROUND(ROUND(ROUND(G584*P$8,0)*T608,0)*X617,0)-AC613,0)</f>
        <v>140</v>
      </c>
      <c r="AG617" s="79"/>
    </row>
    <row r="618" ht="16.5" customHeight="1">
      <c r="A618" s="29">
        <v>63.0</v>
      </c>
      <c r="B618" s="30">
        <v>7016.0</v>
      </c>
      <c r="C618" s="32" t="s">
        <v>2161</v>
      </c>
      <c r="D618" s="94"/>
      <c r="E618" s="94"/>
      <c r="F618" s="103"/>
      <c r="G618" s="8"/>
      <c r="H618" s="8"/>
      <c r="I618" s="54"/>
      <c r="J618" s="69"/>
      <c r="K618" s="65"/>
      <c r="L618" s="65"/>
      <c r="M618" s="83"/>
      <c r="N618" s="125"/>
      <c r="O618" s="83"/>
      <c r="P618" s="132"/>
      <c r="Q618" s="312"/>
      <c r="R618" s="310"/>
      <c r="S618" s="83"/>
      <c r="T618" s="90"/>
      <c r="U618" s="90"/>
      <c r="V618" s="484"/>
      <c r="W618" s="56"/>
      <c r="X618" s="72"/>
      <c r="Y618" s="73" t="s">
        <v>20</v>
      </c>
      <c r="Z618" s="74" t="s">
        <v>21</v>
      </c>
      <c r="AA618" s="92">
        <v>0.85</v>
      </c>
      <c r="AB618" s="484"/>
      <c r="AC618" s="77"/>
      <c r="AD618" s="77"/>
      <c r="AE618" s="72"/>
      <c r="AF618" s="45">
        <f>ROUND(ROUND(ROUND(ROUND(ROUND(G584*P$8,0)*T608,0)*X617,0)*AA618,0)-AC613,0)</f>
        <v>118</v>
      </c>
      <c r="AG618" s="79"/>
    </row>
    <row r="619" ht="16.5" customHeight="1">
      <c r="A619" s="29">
        <v>63.0</v>
      </c>
      <c r="B619" s="30">
        <v>7017.0</v>
      </c>
      <c r="C619" s="32" t="s">
        <v>2162</v>
      </c>
      <c r="D619" s="94"/>
      <c r="E619" s="94"/>
      <c r="F619" s="94"/>
      <c r="G619" s="140"/>
      <c r="H619" s="140"/>
      <c r="I619" s="95"/>
      <c r="J619" s="82" t="s">
        <v>38</v>
      </c>
      <c r="K619" s="96"/>
      <c r="L619" s="96"/>
      <c r="M619" s="7"/>
      <c r="N619" s="52"/>
      <c r="O619" s="8"/>
      <c r="P619" s="54"/>
      <c r="Q619" s="287"/>
      <c r="R619" s="287"/>
      <c r="S619" s="7"/>
      <c r="T619" s="7"/>
      <c r="U619" s="7"/>
      <c r="V619" s="299"/>
      <c r="W619" s="41"/>
      <c r="X619" s="42"/>
      <c r="Y619" s="43"/>
      <c r="Z619" s="43"/>
      <c r="AA619" s="43"/>
      <c r="AB619" s="288"/>
      <c r="AC619" s="43"/>
      <c r="AD619" s="43"/>
      <c r="AE619" s="44"/>
      <c r="AF619" s="45">
        <f>ROUND(ROUND(G584+K620,0)*P$8,0)</f>
        <v>346</v>
      </c>
      <c r="AG619" s="79"/>
    </row>
    <row r="620" ht="16.5" customHeight="1">
      <c r="A620" s="29">
        <v>63.0</v>
      </c>
      <c r="B620" s="30">
        <v>7018.0</v>
      </c>
      <c r="C620" s="32" t="s">
        <v>2163</v>
      </c>
      <c r="D620" s="94"/>
      <c r="E620" s="94"/>
      <c r="F620" s="94"/>
      <c r="G620" s="140"/>
      <c r="H620" s="140"/>
      <c r="I620" s="95"/>
      <c r="J620" s="482"/>
      <c r="K620" s="83">
        <v>8.0</v>
      </c>
      <c r="L620" s="97" t="s">
        <v>40</v>
      </c>
      <c r="M620" s="8"/>
      <c r="N620" s="52"/>
      <c r="O620" s="8"/>
      <c r="P620" s="54"/>
      <c r="Q620" s="302"/>
      <c r="R620" s="302"/>
      <c r="S620" s="8"/>
      <c r="T620" s="8"/>
      <c r="U620" s="8"/>
      <c r="V620" s="303"/>
      <c r="W620" s="56"/>
      <c r="X620" s="58"/>
      <c r="Y620" s="59" t="s">
        <v>20</v>
      </c>
      <c r="Z620" s="41" t="s">
        <v>21</v>
      </c>
      <c r="AA620" s="60">
        <v>0.85</v>
      </c>
      <c r="AB620" s="288"/>
      <c r="AC620" s="43"/>
      <c r="AD620" s="43"/>
      <c r="AE620" s="44"/>
      <c r="AF620" s="45">
        <f>ROUND(ROUND(ROUND(G584+K620,0)*P$8,0)*AA620,0)</f>
        <v>294</v>
      </c>
      <c r="AG620" s="79"/>
    </row>
    <row r="621" ht="16.5" customHeight="1">
      <c r="A621" s="29">
        <v>63.0</v>
      </c>
      <c r="B621" s="30">
        <v>7019.0</v>
      </c>
      <c r="C621" s="32" t="s">
        <v>2164</v>
      </c>
      <c r="D621" s="94"/>
      <c r="E621" s="94"/>
      <c r="F621" s="94"/>
      <c r="G621" s="140"/>
      <c r="H621" s="140"/>
      <c r="I621" s="95"/>
      <c r="J621" s="482"/>
      <c r="K621" s="65"/>
      <c r="L621" s="83"/>
      <c r="M621" s="294"/>
      <c r="N621" s="295"/>
      <c r="O621" s="294"/>
      <c r="P621" s="100"/>
      <c r="Q621" s="304"/>
      <c r="R621" s="304"/>
      <c r="S621" s="8"/>
      <c r="T621" s="8"/>
      <c r="U621" s="8"/>
      <c r="V621" s="305" t="s">
        <v>326</v>
      </c>
      <c r="W621" s="41" t="s">
        <v>21</v>
      </c>
      <c r="X621" s="68">
        <f>$X$297</f>
        <v>0.7</v>
      </c>
      <c r="Y621" s="88"/>
      <c r="Z621" s="88"/>
      <c r="AA621" s="88"/>
      <c r="AB621" s="297"/>
      <c r="AC621" s="88"/>
      <c r="AD621" s="88"/>
      <c r="AE621" s="89"/>
      <c r="AF621" s="45">
        <f>ROUND(ROUND(ROUND(G584+K620,0)*P$8,0)*X621,0)</f>
        <v>242</v>
      </c>
      <c r="AG621" s="79"/>
    </row>
    <row r="622" ht="16.5" customHeight="1">
      <c r="A622" s="29">
        <v>63.0</v>
      </c>
      <c r="B622" s="30">
        <v>7020.0</v>
      </c>
      <c r="C622" s="32" t="s">
        <v>2165</v>
      </c>
      <c r="D622" s="94"/>
      <c r="E622" s="94"/>
      <c r="F622" s="94"/>
      <c r="G622" s="140"/>
      <c r="H622" s="140"/>
      <c r="I622" s="95"/>
      <c r="J622" s="482"/>
      <c r="K622" s="65"/>
      <c r="L622" s="83"/>
      <c r="M622" s="294"/>
      <c r="N622" s="295"/>
      <c r="O622" s="294"/>
      <c r="P622" s="100"/>
      <c r="Q622" s="304"/>
      <c r="R622" s="304"/>
      <c r="S622" s="8"/>
      <c r="T622" s="8"/>
      <c r="U622" s="8"/>
      <c r="V622" s="484"/>
      <c r="W622" s="56"/>
      <c r="X622" s="72"/>
      <c r="Y622" s="73" t="s">
        <v>20</v>
      </c>
      <c r="Z622" s="74" t="s">
        <v>21</v>
      </c>
      <c r="AA622" s="75">
        <v>0.85</v>
      </c>
      <c r="AB622" s="288"/>
      <c r="AC622" s="43"/>
      <c r="AD622" s="43"/>
      <c r="AE622" s="44"/>
      <c r="AF622" s="45">
        <f>ROUND(ROUND(ROUND(ROUND(G584+K620,0)*P$8,0)*X621,0)*AA622,0)</f>
        <v>206</v>
      </c>
      <c r="AG622" s="79"/>
    </row>
    <row r="623" ht="16.5" customHeight="1">
      <c r="A623" s="29">
        <v>63.0</v>
      </c>
      <c r="B623" s="30">
        <v>7021.0</v>
      </c>
      <c r="C623" s="32" t="s">
        <v>2166</v>
      </c>
      <c r="D623" s="94"/>
      <c r="E623" s="94"/>
      <c r="F623" s="94"/>
      <c r="G623" s="140"/>
      <c r="H623" s="140"/>
      <c r="I623" s="95"/>
      <c r="J623" s="69"/>
      <c r="K623" s="65"/>
      <c r="L623" s="83"/>
      <c r="M623" s="294"/>
      <c r="N623" s="295"/>
      <c r="O623" s="294"/>
      <c r="P623" s="100"/>
      <c r="Q623" s="304"/>
      <c r="R623" s="304"/>
      <c r="S623" s="8"/>
      <c r="T623" s="8"/>
      <c r="U623" s="8"/>
      <c r="V623" s="305" t="s">
        <v>329</v>
      </c>
      <c r="W623" s="41" t="s">
        <v>21</v>
      </c>
      <c r="X623" s="68">
        <f>$X$299</f>
        <v>0.85</v>
      </c>
      <c r="Y623" s="77"/>
      <c r="Z623" s="77"/>
      <c r="AA623" s="77"/>
      <c r="AB623" s="292"/>
      <c r="AC623" s="77"/>
      <c r="AD623" s="77"/>
      <c r="AE623" s="72"/>
      <c r="AF623" s="45">
        <f>ROUND(ROUND(ROUND(G584+K620,0)*P$8,0)*X623,0)</f>
        <v>294</v>
      </c>
      <c r="AG623" s="79"/>
    </row>
    <row r="624" ht="16.5" customHeight="1">
      <c r="A624" s="29">
        <v>63.0</v>
      </c>
      <c r="B624" s="30">
        <v>7022.0</v>
      </c>
      <c r="C624" s="32" t="s">
        <v>2167</v>
      </c>
      <c r="D624" s="94"/>
      <c r="E624" s="94"/>
      <c r="F624" s="94"/>
      <c r="G624" s="140"/>
      <c r="H624" s="140"/>
      <c r="I624" s="95"/>
      <c r="J624" s="69"/>
      <c r="K624" s="65"/>
      <c r="L624" s="83"/>
      <c r="M624" s="294"/>
      <c r="N624" s="295"/>
      <c r="O624" s="294"/>
      <c r="P624" s="100"/>
      <c r="Q624" s="304"/>
      <c r="R624" s="304"/>
      <c r="S624" s="8"/>
      <c r="T624" s="8"/>
      <c r="U624" s="8"/>
      <c r="V624" s="484"/>
      <c r="W624" s="56"/>
      <c r="X624" s="72"/>
      <c r="Y624" s="73" t="s">
        <v>20</v>
      </c>
      <c r="Z624" s="74" t="s">
        <v>21</v>
      </c>
      <c r="AA624" s="75">
        <v>0.85</v>
      </c>
      <c r="AB624" s="288"/>
      <c r="AC624" s="43"/>
      <c r="AD624" s="43"/>
      <c r="AE624" s="44"/>
      <c r="AF624" s="45">
        <f>ROUND(ROUND(ROUND(ROUND(G584+K620,0)*P$8,0)*X623,0)*AA624,0)</f>
        <v>250</v>
      </c>
      <c r="AG624" s="79"/>
    </row>
    <row r="625" ht="16.5" customHeight="1">
      <c r="A625" s="29">
        <v>63.0</v>
      </c>
      <c r="B625" s="30">
        <v>7023.0</v>
      </c>
      <c r="C625" s="32" t="s">
        <v>2168</v>
      </c>
      <c r="D625" s="94"/>
      <c r="E625" s="94"/>
      <c r="F625" s="94"/>
      <c r="G625" s="140"/>
      <c r="H625" s="140"/>
      <c r="I625" s="95"/>
      <c r="J625" s="69"/>
      <c r="K625" s="65"/>
      <c r="L625" s="83"/>
      <c r="M625" s="294"/>
      <c r="N625" s="295"/>
      <c r="O625" s="294"/>
      <c r="P625" s="100"/>
      <c r="Q625" s="304"/>
      <c r="R625" s="304"/>
      <c r="S625" s="8"/>
      <c r="T625" s="8"/>
      <c r="U625" s="8"/>
      <c r="V625" s="299"/>
      <c r="W625" s="41"/>
      <c r="X625" s="42"/>
      <c r="Y625" s="43"/>
      <c r="Z625" s="43"/>
      <c r="AA625" s="44"/>
      <c r="AB625" s="82" t="s">
        <v>30</v>
      </c>
      <c r="AC625" s="83">
        <v>5.0</v>
      </c>
      <c r="AD625" s="83"/>
      <c r="AE625" s="84" t="s">
        <v>31</v>
      </c>
      <c r="AF625" s="45">
        <f>ROUND(ROUND(ROUND(G584+K620,0)*P$8,0)-AC625,0)</f>
        <v>341</v>
      </c>
      <c r="AG625" s="79"/>
    </row>
    <row r="626" ht="16.5" customHeight="1">
      <c r="A626" s="29">
        <v>63.0</v>
      </c>
      <c r="B626" s="30">
        <v>7024.0</v>
      </c>
      <c r="C626" s="32" t="s">
        <v>2169</v>
      </c>
      <c r="D626" s="94"/>
      <c r="E626" s="94"/>
      <c r="F626" s="94"/>
      <c r="G626" s="140"/>
      <c r="H626" s="140"/>
      <c r="I626" s="95"/>
      <c r="J626" s="69"/>
      <c r="K626" s="65"/>
      <c r="L626" s="83"/>
      <c r="M626" s="294"/>
      <c r="N626" s="295"/>
      <c r="O626" s="294"/>
      <c r="P626" s="100"/>
      <c r="Q626" s="304"/>
      <c r="R626" s="304"/>
      <c r="S626" s="8"/>
      <c r="T626" s="8"/>
      <c r="U626" s="8"/>
      <c r="V626" s="303"/>
      <c r="W626" s="56"/>
      <c r="X626" s="58"/>
      <c r="Y626" s="59" t="s">
        <v>20</v>
      </c>
      <c r="Z626" s="41" t="s">
        <v>21</v>
      </c>
      <c r="AA626" s="86">
        <v>0.85</v>
      </c>
      <c r="AB626" s="482"/>
      <c r="AC626" s="83"/>
      <c r="AD626" s="83"/>
      <c r="AE626" s="84"/>
      <c r="AF626" s="45">
        <f>ROUND(ROUND(ROUND(ROUND(G584+K620,0)*P$8,0)*AA626,0)-AC625,0)</f>
        <v>289</v>
      </c>
      <c r="AG626" s="79"/>
    </row>
    <row r="627" ht="16.5" customHeight="1">
      <c r="A627" s="29">
        <v>63.0</v>
      </c>
      <c r="B627" s="30">
        <v>7025.0</v>
      </c>
      <c r="C627" s="32" t="s">
        <v>2170</v>
      </c>
      <c r="D627" s="94"/>
      <c r="E627" s="94"/>
      <c r="F627" s="94"/>
      <c r="G627" s="140"/>
      <c r="H627" s="140"/>
      <c r="I627" s="95"/>
      <c r="J627" s="69"/>
      <c r="K627" s="65"/>
      <c r="L627" s="83"/>
      <c r="M627" s="294"/>
      <c r="N627" s="295"/>
      <c r="O627" s="294"/>
      <c r="P627" s="100"/>
      <c r="Q627" s="304"/>
      <c r="R627" s="304"/>
      <c r="S627" s="8"/>
      <c r="T627" s="8"/>
      <c r="U627" s="8"/>
      <c r="V627" s="305" t="s">
        <v>326</v>
      </c>
      <c r="W627" s="83" t="s">
        <v>21</v>
      </c>
      <c r="X627" s="91">
        <v>0.7</v>
      </c>
      <c r="Y627" s="88"/>
      <c r="Z627" s="88"/>
      <c r="AA627" s="89"/>
      <c r="AB627" s="482"/>
      <c r="AC627" s="90"/>
      <c r="AD627" s="90"/>
      <c r="AE627" s="91"/>
      <c r="AF627" s="45">
        <f>ROUND(ROUND(ROUND(ROUND(G584+K620,0)*P$8,0)*X627,0)-AC625,0)</f>
        <v>237</v>
      </c>
      <c r="AG627" s="79"/>
    </row>
    <row r="628" ht="16.5" customHeight="1">
      <c r="A628" s="29">
        <v>63.0</v>
      </c>
      <c r="B628" s="30">
        <v>7026.0</v>
      </c>
      <c r="C628" s="32" t="s">
        <v>2171</v>
      </c>
      <c r="D628" s="94"/>
      <c r="E628" s="94"/>
      <c r="F628" s="94"/>
      <c r="G628" s="140"/>
      <c r="H628" s="140"/>
      <c r="I628" s="95"/>
      <c r="J628" s="69"/>
      <c r="K628" s="65"/>
      <c r="L628" s="83"/>
      <c r="M628" s="294"/>
      <c r="N628" s="295"/>
      <c r="O628" s="294"/>
      <c r="P628" s="100"/>
      <c r="Q628" s="304"/>
      <c r="R628" s="304"/>
      <c r="S628" s="8"/>
      <c r="T628" s="8"/>
      <c r="U628" s="8"/>
      <c r="V628" s="484"/>
      <c r="W628" s="56"/>
      <c r="X628" s="72"/>
      <c r="Y628" s="73" t="s">
        <v>20</v>
      </c>
      <c r="Z628" s="74" t="s">
        <v>21</v>
      </c>
      <c r="AA628" s="92">
        <v>0.85</v>
      </c>
      <c r="AB628" s="482"/>
      <c r="AC628" s="90"/>
      <c r="AD628" s="90"/>
      <c r="AE628" s="91"/>
      <c r="AF628" s="45">
        <f>ROUND(ROUND(ROUND(ROUND(ROUND(G584+K620,0)*P$8,0)*X627,0)*AA628,0)-AC625,0)</f>
        <v>201</v>
      </c>
      <c r="AG628" s="79"/>
    </row>
    <row r="629" ht="16.5" customHeight="1">
      <c r="A629" s="29">
        <v>63.0</v>
      </c>
      <c r="B629" s="30">
        <v>7027.0</v>
      </c>
      <c r="C629" s="32" t="s">
        <v>2172</v>
      </c>
      <c r="D629" s="94"/>
      <c r="E629" s="94"/>
      <c r="F629" s="94"/>
      <c r="G629" s="140"/>
      <c r="H629" s="140"/>
      <c r="I629" s="95"/>
      <c r="J629" s="69"/>
      <c r="K629" s="65"/>
      <c r="L629" s="83"/>
      <c r="M629" s="294"/>
      <c r="N629" s="295"/>
      <c r="O629" s="294"/>
      <c r="P629" s="100"/>
      <c r="Q629" s="304"/>
      <c r="R629" s="304"/>
      <c r="S629" s="8"/>
      <c r="T629" s="8"/>
      <c r="U629" s="8"/>
      <c r="V629" s="305" t="s">
        <v>329</v>
      </c>
      <c r="W629" s="83" t="s">
        <v>21</v>
      </c>
      <c r="X629" s="91">
        <v>0.85</v>
      </c>
      <c r="Y629" s="77"/>
      <c r="Z629" s="77"/>
      <c r="AA629" s="72"/>
      <c r="AB629" s="482"/>
      <c r="AC629" s="90"/>
      <c r="AD629" s="90"/>
      <c r="AE629" s="91"/>
      <c r="AF629" s="45">
        <f>ROUND(ROUND(ROUND(ROUND(G584+K620,0)*P$8,0)*X629,0)-AC625,0)</f>
        <v>289</v>
      </c>
      <c r="AG629" s="79"/>
    </row>
    <row r="630" ht="16.5" customHeight="1">
      <c r="A630" s="29">
        <v>63.0</v>
      </c>
      <c r="B630" s="30">
        <v>7028.0</v>
      </c>
      <c r="C630" s="32" t="s">
        <v>2173</v>
      </c>
      <c r="D630" s="94"/>
      <c r="E630" s="94"/>
      <c r="F630" s="94"/>
      <c r="G630" s="140"/>
      <c r="H630" s="140"/>
      <c r="I630" s="95"/>
      <c r="J630" s="69"/>
      <c r="K630" s="65"/>
      <c r="L630" s="83"/>
      <c r="M630" s="294"/>
      <c r="N630" s="295"/>
      <c r="O630" s="294"/>
      <c r="P630" s="100"/>
      <c r="Q630" s="304"/>
      <c r="R630" s="304"/>
      <c r="S630" s="8"/>
      <c r="T630" s="8"/>
      <c r="U630" s="8"/>
      <c r="V630" s="484"/>
      <c r="W630" s="56"/>
      <c r="X630" s="72"/>
      <c r="Y630" s="73" t="s">
        <v>20</v>
      </c>
      <c r="Z630" s="74" t="s">
        <v>21</v>
      </c>
      <c r="AA630" s="92">
        <v>0.85</v>
      </c>
      <c r="AB630" s="484"/>
      <c r="AC630" s="77"/>
      <c r="AD630" s="77"/>
      <c r="AE630" s="72"/>
      <c r="AF630" s="45">
        <f>ROUND(ROUND(ROUND(ROUND(ROUND(G584+K620,0)*P$8,0)*X629,0)*AA630,0)-AC625,0)</f>
        <v>245</v>
      </c>
      <c r="AG630" s="79"/>
    </row>
    <row r="631" ht="16.5" customHeight="1">
      <c r="A631" s="29">
        <v>63.0</v>
      </c>
      <c r="B631" s="30">
        <v>7029.0</v>
      </c>
      <c r="C631" s="32" t="s">
        <v>2174</v>
      </c>
      <c r="D631" s="94"/>
      <c r="E631" s="94"/>
      <c r="F631" s="307"/>
      <c r="G631" s="98"/>
      <c r="H631" s="8"/>
      <c r="I631" s="54"/>
      <c r="J631" s="69"/>
      <c r="K631" s="65"/>
      <c r="L631" s="83"/>
      <c r="M631" s="294"/>
      <c r="N631" s="295"/>
      <c r="O631" s="294"/>
      <c r="P631" s="100"/>
      <c r="Q631" s="33" t="s">
        <v>23</v>
      </c>
      <c r="R631" s="130" t="s">
        <v>24</v>
      </c>
      <c r="S631" s="7"/>
      <c r="T631" s="7"/>
      <c r="U631" s="39"/>
      <c r="V631" s="299"/>
      <c r="W631" s="41"/>
      <c r="X631" s="42"/>
      <c r="Y631" s="43"/>
      <c r="Z631" s="43"/>
      <c r="AA631" s="43"/>
      <c r="AB631" s="288"/>
      <c r="AC631" s="43"/>
      <c r="AD631" s="43"/>
      <c r="AE631" s="44"/>
      <c r="AF631" s="45">
        <f>ROUND(ROUND(ROUND(G584+K620,0)*P$8,0)*T632,0)</f>
        <v>242</v>
      </c>
      <c r="AG631" s="79"/>
    </row>
    <row r="632" ht="16.5" customHeight="1">
      <c r="A632" s="29">
        <v>63.0</v>
      </c>
      <c r="B632" s="30">
        <v>7030.0</v>
      </c>
      <c r="C632" s="32" t="s">
        <v>2175</v>
      </c>
      <c r="D632" s="94"/>
      <c r="E632" s="94"/>
      <c r="F632" s="307"/>
      <c r="G632" s="98"/>
      <c r="H632" s="8"/>
      <c r="I632" s="54"/>
      <c r="J632" s="69"/>
      <c r="K632" s="83"/>
      <c r="L632" s="97"/>
      <c r="M632" s="294"/>
      <c r="N632" s="295"/>
      <c r="O632" s="294"/>
      <c r="P632" s="100"/>
      <c r="Q632" s="481"/>
      <c r="R632" s="482"/>
      <c r="S632" s="83" t="s">
        <v>21</v>
      </c>
      <c r="T632" s="90">
        <v>0.7</v>
      </c>
      <c r="U632" s="54"/>
      <c r="V632" s="303"/>
      <c r="W632" s="56"/>
      <c r="X632" s="58"/>
      <c r="Y632" s="59" t="s">
        <v>20</v>
      </c>
      <c r="Z632" s="41" t="s">
        <v>21</v>
      </c>
      <c r="AA632" s="60">
        <v>0.85</v>
      </c>
      <c r="AB632" s="288"/>
      <c r="AC632" s="43"/>
      <c r="AD632" s="43"/>
      <c r="AE632" s="44"/>
      <c r="AF632" s="45">
        <f>ROUND(ROUND(ROUND(ROUND(G584+K620,0)*P$8,0)*T632,0)*AA632,0)</f>
        <v>206</v>
      </c>
      <c r="AG632" s="79"/>
    </row>
    <row r="633" ht="16.5" customHeight="1">
      <c r="A633" s="29">
        <v>63.0</v>
      </c>
      <c r="B633" s="30">
        <v>7031.0</v>
      </c>
      <c r="C633" s="32" t="s">
        <v>2176</v>
      </c>
      <c r="D633" s="94"/>
      <c r="E633" s="94"/>
      <c r="F633" s="103"/>
      <c r="G633" s="8"/>
      <c r="H633" s="8"/>
      <c r="I633" s="54"/>
      <c r="J633" s="69"/>
      <c r="K633" s="65"/>
      <c r="L633" s="65"/>
      <c r="M633" s="83"/>
      <c r="N633" s="125"/>
      <c r="O633" s="83"/>
      <c r="P633" s="132"/>
      <c r="Q633" s="481"/>
      <c r="R633" s="482"/>
      <c r="S633" s="83"/>
      <c r="T633" s="90"/>
      <c r="U633" s="91"/>
      <c r="V633" s="305" t="s">
        <v>326</v>
      </c>
      <c r="W633" s="41" t="s">
        <v>21</v>
      </c>
      <c r="X633" s="68">
        <f>$X$297</f>
        <v>0.7</v>
      </c>
      <c r="Y633" s="88"/>
      <c r="Z633" s="88"/>
      <c r="AA633" s="88"/>
      <c r="AB633" s="297"/>
      <c r="AC633" s="88"/>
      <c r="AD633" s="88"/>
      <c r="AE633" s="89"/>
      <c r="AF633" s="114">
        <f>ROUND(ROUND(ROUND(ROUND(G584+K620,0)*P$8,0)*T632,0)*X633,0)</f>
        <v>169</v>
      </c>
      <c r="AG633" s="79"/>
    </row>
    <row r="634" ht="16.5" customHeight="1">
      <c r="A634" s="29">
        <v>63.0</v>
      </c>
      <c r="B634" s="30">
        <v>7032.0</v>
      </c>
      <c r="C634" s="32" t="s">
        <v>2177</v>
      </c>
      <c r="D634" s="94"/>
      <c r="E634" s="94"/>
      <c r="F634" s="103"/>
      <c r="G634" s="8"/>
      <c r="H634" s="8"/>
      <c r="I634" s="54"/>
      <c r="J634" s="69"/>
      <c r="K634" s="65"/>
      <c r="L634" s="65"/>
      <c r="M634" s="83"/>
      <c r="N634" s="125"/>
      <c r="O634" s="83"/>
      <c r="P634" s="132"/>
      <c r="Q634" s="481"/>
      <c r="R634" s="482"/>
      <c r="S634" s="83"/>
      <c r="T634" s="90"/>
      <c r="U634" s="91"/>
      <c r="V634" s="484"/>
      <c r="W634" s="56"/>
      <c r="X634" s="72"/>
      <c r="Y634" s="73" t="s">
        <v>20</v>
      </c>
      <c r="Z634" s="74" t="s">
        <v>21</v>
      </c>
      <c r="AA634" s="75">
        <v>0.85</v>
      </c>
      <c r="AB634" s="288"/>
      <c r="AC634" s="43"/>
      <c r="AD634" s="43"/>
      <c r="AE634" s="44"/>
      <c r="AF634" s="114">
        <f>ROUND(ROUND(ROUND(ROUND(ROUND(G584+K620,0)*P$8,0)*T632,0)*X633,0)*AA634,0)</f>
        <v>144</v>
      </c>
      <c r="AG634" s="79"/>
    </row>
    <row r="635" ht="16.5" customHeight="1">
      <c r="A635" s="29">
        <v>63.0</v>
      </c>
      <c r="B635" s="30">
        <v>7033.0</v>
      </c>
      <c r="C635" s="32" t="s">
        <v>2178</v>
      </c>
      <c r="D635" s="94"/>
      <c r="E635" s="94"/>
      <c r="F635" s="103"/>
      <c r="G635" s="8"/>
      <c r="H635" s="8"/>
      <c r="I635" s="54"/>
      <c r="J635" s="69"/>
      <c r="K635" s="65"/>
      <c r="L635" s="65"/>
      <c r="M635" s="83"/>
      <c r="N635" s="125"/>
      <c r="O635" s="83"/>
      <c r="P635" s="132"/>
      <c r="Q635" s="481"/>
      <c r="R635" s="482"/>
      <c r="S635" s="83"/>
      <c r="T635" s="90"/>
      <c r="U635" s="91"/>
      <c r="V635" s="305" t="s">
        <v>329</v>
      </c>
      <c r="W635" s="41" t="s">
        <v>21</v>
      </c>
      <c r="X635" s="68">
        <f>$X$299</f>
        <v>0.85</v>
      </c>
      <c r="Y635" s="77"/>
      <c r="Z635" s="77"/>
      <c r="AA635" s="77"/>
      <c r="AB635" s="292"/>
      <c r="AC635" s="77"/>
      <c r="AD635" s="77"/>
      <c r="AE635" s="72"/>
      <c r="AF635" s="45">
        <f>ROUND(ROUND(ROUND(ROUND(G584+K620,0)*P$8,0)*T632,0)*X635,0)</f>
        <v>206</v>
      </c>
      <c r="AG635" s="79"/>
    </row>
    <row r="636" ht="16.5" customHeight="1">
      <c r="A636" s="29">
        <v>63.0</v>
      </c>
      <c r="B636" s="30">
        <v>7034.0</v>
      </c>
      <c r="C636" s="32" t="s">
        <v>2179</v>
      </c>
      <c r="D636" s="94"/>
      <c r="E636" s="94"/>
      <c r="F636" s="103"/>
      <c r="G636" s="8"/>
      <c r="H636" s="8"/>
      <c r="I636" s="54"/>
      <c r="J636" s="65"/>
      <c r="K636" s="65"/>
      <c r="L636" s="65"/>
      <c r="M636" s="83"/>
      <c r="N636" s="125"/>
      <c r="O636" s="83"/>
      <c r="P636" s="132"/>
      <c r="Q636" s="308"/>
      <c r="R636" s="482"/>
      <c r="S636" s="83"/>
      <c r="T636" s="90"/>
      <c r="U636" s="91"/>
      <c r="V636" s="484"/>
      <c r="W636" s="56"/>
      <c r="X636" s="72"/>
      <c r="Y636" s="73" t="s">
        <v>20</v>
      </c>
      <c r="Z636" s="74" t="s">
        <v>21</v>
      </c>
      <c r="AA636" s="75">
        <v>0.85</v>
      </c>
      <c r="AB636" s="288"/>
      <c r="AC636" s="43"/>
      <c r="AD636" s="43"/>
      <c r="AE636" s="44"/>
      <c r="AF636" s="45">
        <f>ROUND(ROUND(ROUND(ROUND(ROUND(G584+K620,0)*P$8,0)*T632,0)*X635,0)*AA636,0)</f>
        <v>175</v>
      </c>
      <c r="AG636" s="79"/>
    </row>
    <row r="637" ht="16.5" customHeight="1">
      <c r="A637" s="29">
        <v>63.0</v>
      </c>
      <c r="B637" s="30">
        <v>7035.0</v>
      </c>
      <c r="C637" s="32" t="s">
        <v>2180</v>
      </c>
      <c r="D637" s="94"/>
      <c r="E637" s="94"/>
      <c r="F637" s="103"/>
      <c r="G637" s="8"/>
      <c r="H637" s="8"/>
      <c r="I637" s="54"/>
      <c r="J637" s="65"/>
      <c r="K637" s="65"/>
      <c r="L637" s="65"/>
      <c r="M637" s="83"/>
      <c r="N637" s="125"/>
      <c r="O637" s="83"/>
      <c r="P637" s="132"/>
      <c r="Q637" s="308"/>
      <c r="R637" s="309"/>
      <c r="S637" s="83"/>
      <c r="T637" s="90"/>
      <c r="U637" s="91"/>
      <c r="V637" s="299"/>
      <c r="W637" s="41"/>
      <c r="X637" s="42"/>
      <c r="Y637" s="43"/>
      <c r="Z637" s="43"/>
      <c r="AA637" s="44"/>
      <c r="AB637" s="82" t="s">
        <v>30</v>
      </c>
      <c r="AC637" s="83">
        <v>5.0</v>
      </c>
      <c r="AD637" s="83"/>
      <c r="AE637" s="84" t="s">
        <v>31</v>
      </c>
      <c r="AF637" s="45">
        <f>ROUND(ROUND(ROUND(ROUND(G584+K620,0)*P$8,0)*T632,0)-AC637,0)</f>
        <v>237</v>
      </c>
      <c r="AG637" s="79"/>
    </row>
    <row r="638" ht="16.5" customHeight="1">
      <c r="A638" s="29">
        <v>63.0</v>
      </c>
      <c r="B638" s="30">
        <v>7036.0</v>
      </c>
      <c r="C638" s="32" t="s">
        <v>2181</v>
      </c>
      <c r="D638" s="94"/>
      <c r="E638" s="94"/>
      <c r="F638" s="103"/>
      <c r="G638" s="8"/>
      <c r="H638" s="8"/>
      <c r="I638" s="54"/>
      <c r="J638" s="65"/>
      <c r="K638" s="65"/>
      <c r="L638" s="65"/>
      <c r="M638" s="83"/>
      <c r="N638" s="125"/>
      <c r="O638" s="83"/>
      <c r="P638" s="132"/>
      <c r="Q638" s="310"/>
      <c r="R638" s="309"/>
      <c r="S638" s="83"/>
      <c r="T638" s="90"/>
      <c r="U638" s="91"/>
      <c r="V638" s="303"/>
      <c r="W638" s="56"/>
      <c r="X638" s="58"/>
      <c r="Y638" s="59" t="s">
        <v>20</v>
      </c>
      <c r="Z638" s="41" t="s">
        <v>21</v>
      </c>
      <c r="AA638" s="86">
        <v>0.85</v>
      </c>
      <c r="AB638" s="482"/>
      <c r="AC638" s="83"/>
      <c r="AD638" s="83"/>
      <c r="AE638" s="84"/>
      <c r="AF638" s="45">
        <f>ROUND(ROUND(ROUND(ROUND(ROUND(G584+K620,0)*P$8,0)*T632,0)*AA638,0)-AC637,0)</f>
        <v>201</v>
      </c>
      <c r="AG638" s="79"/>
    </row>
    <row r="639" ht="16.5" customHeight="1">
      <c r="A639" s="29">
        <v>63.0</v>
      </c>
      <c r="B639" s="30">
        <v>7037.0</v>
      </c>
      <c r="C639" s="32" t="s">
        <v>2182</v>
      </c>
      <c r="D639" s="94"/>
      <c r="E639" s="94"/>
      <c r="F639" s="103"/>
      <c r="G639" s="8"/>
      <c r="H639" s="8"/>
      <c r="I639" s="54"/>
      <c r="J639" s="65"/>
      <c r="K639" s="65"/>
      <c r="L639" s="65"/>
      <c r="M639" s="83"/>
      <c r="N639" s="125"/>
      <c r="O639" s="83"/>
      <c r="P639" s="132"/>
      <c r="Q639" s="310"/>
      <c r="R639" s="309"/>
      <c r="S639" s="83"/>
      <c r="T639" s="90"/>
      <c r="U639" s="91"/>
      <c r="V639" s="305" t="s">
        <v>326</v>
      </c>
      <c r="W639" s="83" t="s">
        <v>21</v>
      </c>
      <c r="X639" s="91">
        <f>$X$297</f>
        <v>0.7</v>
      </c>
      <c r="Y639" s="88"/>
      <c r="Z639" s="88"/>
      <c r="AA639" s="89"/>
      <c r="AB639" s="482"/>
      <c r="AC639" s="90"/>
      <c r="AD639" s="90"/>
      <c r="AE639" s="91"/>
      <c r="AF639" s="114">
        <f>ROUND(ROUND(ROUND(ROUND(ROUND(G584+K620,0)*P$8,0)*T632,0)*X639,0)-AC637,0)</f>
        <v>164</v>
      </c>
      <c r="AG639" s="79"/>
    </row>
    <row r="640" ht="16.5" customHeight="1">
      <c r="A640" s="29">
        <v>63.0</v>
      </c>
      <c r="B640" s="30">
        <v>7038.0</v>
      </c>
      <c r="C640" s="32" t="s">
        <v>2183</v>
      </c>
      <c r="D640" s="94"/>
      <c r="E640" s="94"/>
      <c r="F640" s="103"/>
      <c r="G640" s="8"/>
      <c r="H640" s="8"/>
      <c r="I640" s="54"/>
      <c r="J640" s="65"/>
      <c r="K640" s="65"/>
      <c r="L640" s="65"/>
      <c r="M640" s="83"/>
      <c r="N640" s="125"/>
      <c r="O640" s="83"/>
      <c r="P640" s="132"/>
      <c r="Q640" s="310"/>
      <c r="R640" s="309"/>
      <c r="S640" s="83"/>
      <c r="T640" s="90"/>
      <c r="U640" s="91"/>
      <c r="V640" s="484"/>
      <c r="W640" s="56"/>
      <c r="X640" s="72"/>
      <c r="Y640" s="73" t="s">
        <v>20</v>
      </c>
      <c r="Z640" s="74" t="s">
        <v>21</v>
      </c>
      <c r="AA640" s="92">
        <v>0.85</v>
      </c>
      <c r="AB640" s="482"/>
      <c r="AC640" s="90"/>
      <c r="AD640" s="90"/>
      <c r="AE640" s="91"/>
      <c r="AF640" s="114">
        <f>ROUND(ROUND(ROUND(ROUND(ROUND(ROUND(G584+K620,0)*P$8,0)*T632,0)*X639,0)*AA640,0)-AC637,0)</f>
        <v>139</v>
      </c>
      <c r="AG640" s="79"/>
    </row>
    <row r="641" ht="16.5" customHeight="1">
      <c r="A641" s="29">
        <v>63.0</v>
      </c>
      <c r="B641" s="30">
        <v>7039.0</v>
      </c>
      <c r="C641" s="32" t="s">
        <v>2184</v>
      </c>
      <c r="D641" s="94"/>
      <c r="E641" s="94"/>
      <c r="F641" s="103"/>
      <c r="G641" s="8"/>
      <c r="H641" s="8"/>
      <c r="I641" s="54"/>
      <c r="J641" s="65"/>
      <c r="K641" s="65"/>
      <c r="L641" s="65"/>
      <c r="M641" s="83"/>
      <c r="N641" s="125"/>
      <c r="O641" s="83"/>
      <c r="P641" s="132"/>
      <c r="Q641" s="310"/>
      <c r="R641" s="309"/>
      <c r="S641" s="83"/>
      <c r="T641" s="90"/>
      <c r="U641" s="91"/>
      <c r="V641" s="305" t="s">
        <v>329</v>
      </c>
      <c r="W641" s="83" t="s">
        <v>21</v>
      </c>
      <c r="X641" s="91">
        <f>$X$299</f>
        <v>0.85</v>
      </c>
      <c r="Y641" s="77"/>
      <c r="Z641" s="77"/>
      <c r="AA641" s="72"/>
      <c r="AB641" s="482"/>
      <c r="AC641" s="90"/>
      <c r="AD641" s="90"/>
      <c r="AE641" s="91"/>
      <c r="AF641" s="45">
        <f>ROUND(ROUND(ROUND(ROUND(ROUND(G584+K620,0)*P$8,0)*T632,0)*X641,0)-AC637,0)</f>
        <v>201</v>
      </c>
      <c r="AG641" s="79"/>
    </row>
    <row r="642" ht="16.5" customHeight="1">
      <c r="A642" s="29">
        <v>63.0</v>
      </c>
      <c r="B642" s="30">
        <v>7040.0</v>
      </c>
      <c r="C642" s="32" t="s">
        <v>2185</v>
      </c>
      <c r="D642" s="94"/>
      <c r="E642" s="94"/>
      <c r="F642" s="103"/>
      <c r="G642" s="8"/>
      <c r="H642" s="8"/>
      <c r="I642" s="54"/>
      <c r="J642" s="65"/>
      <c r="K642" s="65"/>
      <c r="L642" s="65"/>
      <c r="M642" s="83"/>
      <c r="N642" s="125"/>
      <c r="O642" s="83"/>
      <c r="P642" s="132"/>
      <c r="Q642" s="310"/>
      <c r="R642" s="309"/>
      <c r="S642" s="83"/>
      <c r="T642" s="90"/>
      <c r="U642" s="91"/>
      <c r="V642" s="484"/>
      <c r="W642" s="56"/>
      <c r="X642" s="72"/>
      <c r="Y642" s="73" t="s">
        <v>20</v>
      </c>
      <c r="Z642" s="74" t="s">
        <v>21</v>
      </c>
      <c r="AA642" s="92">
        <v>0.85</v>
      </c>
      <c r="AB642" s="484"/>
      <c r="AC642" s="77"/>
      <c r="AD642" s="77"/>
      <c r="AE642" s="72"/>
      <c r="AF642" s="45">
        <f>ROUND(ROUND(ROUND(ROUND(ROUND(ROUND(G584+K620,0)*P$8,0)*T632,0)*X641,0)*AA642,0)-AC637,0)</f>
        <v>170</v>
      </c>
      <c r="AG642" s="79"/>
    </row>
    <row r="643" ht="16.5" customHeight="1">
      <c r="A643" s="29">
        <v>63.0</v>
      </c>
      <c r="B643" s="30">
        <v>7041.0</v>
      </c>
      <c r="C643" s="32" t="s">
        <v>2186</v>
      </c>
      <c r="D643" s="94"/>
      <c r="E643" s="94"/>
      <c r="F643" s="103"/>
      <c r="G643" s="8"/>
      <c r="H643" s="8"/>
      <c r="I643" s="54"/>
      <c r="J643" s="65"/>
      <c r="K643" s="65"/>
      <c r="L643" s="65"/>
      <c r="M643" s="83"/>
      <c r="N643" s="125"/>
      <c r="O643" s="83"/>
      <c r="P643" s="132"/>
      <c r="Q643" s="310"/>
      <c r="R643" s="130" t="s">
        <v>27</v>
      </c>
      <c r="S643" s="41"/>
      <c r="T643" s="135"/>
      <c r="U643" s="68"/>
      <c r="V643" s="299"/>
      <c r="W643" s="41"/>
      <c r="X643" s="42"/>
      <c r="Y643" s="43"/>
      <c r="Z643" s="43"/>
      <c r="AA643" s="43"/>
      <c r="AB643" s="288"/>
      <c r="AC643" s="43"/>
      <c r="AD643" s="43"/>
      <c r="AE643" s="44"/>
      <c r="AF643" s="45">
        <f>ROUND(ROUND(ROUND(G584+K620,0)*P$8,0)*T644,0)</f>
        <v>173</v>
      </c>
      <c r="AG643" s="79"/>
    </row>
    <row r="644" ht="16.5" customHeight="1">
      <c r="A644" s="29">
        <v>63.0</v>
      </c>
      <c r="B644" s="30">
        <v>7042.0</v>
      </c>
      <c r="C644" s="32" t="s">
        <v>2187</v>
      </c>
      <c r="D644" s="94"/>
      <c r="E644" s="94"/>
      <c r="F644" s="103"/>
      <c r="G644" s="8"/>
      <c r="H644" s="8"/>
      <c r="I644" s="54"/>
      <c r="J644" s="65"/>
      <c r="K644" s="65"/>
      <c r="L644" s="65"/>
      <c r="M644" s="83"/>
      <c r="N644" s="125"/>
      <c r="O644" s="83"/>
      <c r="P644" s="132"/>
      <c r="Q644" s="310"/>
      <c r="R644" s="482"/>
      <c r="S644" s="83" t="s">
        <v>21</v>
      </c>
      <c r="T644" s="90">
        <v>0.5</v>
      </c>
      <c r="U644" s="91"/>
      <c r="V644" s="303"/>
      <c r="W644" s="56"/>
      <c r="X644" s="58"/>
      <c r="Y644" s="59" t="s">
        <v>20</v>
      </c>
      <c r="Z644" s="41" t="s">
        <v>21</v>
      </c>
      <c r="AA644" s="60">
        <v>0.85</v>
      </c>
      <c r="AB644" s="288"/>
      <c r="AC644" s="43"/>
      <c r="AD644" s="43"/>
      <c r="AE644" s="44"/>
      <c r="AF644" s="45">
        <f>ROUND(ROUND(ROUND(ROUND(G584+K620,0)*P$8,0)*T644,0)*AA644,0)</f>
        <v>147</v>
      </c>
      <c r="AG644" s="79"/>
    </row>
    <row r="645" ht="16.5" customHeight="1">
      <c r="A645" s="29">
        <v>63.0</v>
      </c>
      <c r="B645" s="30">
        <v>7043.0</v>
      </c>
      <c r="C645" s="32" t="s">
        <v>2188</v>
      </c>
      <c r="D645" s="94"/>
      <c r="E645" s="94"/>
      <c r="F645" s="103"/>
      <c r="G645" s="8"/>
      <c r="H645" s="8"/>
      <c r="I645" s="54"/>
      <c r="J645" s="65"/>
      <c r="K645" s="65"/>
      <c r="L645" s="65"/>
      <c r="M645" s="83"/>
      <c r="N645" s="125"/>
      <c r="O645" s="83"/>
      <c r="P645" s="132"/>
      <c r="Q645" s="310"/>
      <c r="R645" s="482"/>
      <c r="S645" s="83"/>
      <c r="T645" s="90"/>
      <c r="U645" s="91"/>
      <c r="V645" s="305" t="s">
        <v>326</v>
      </c>
      <c r="W645" s="41" t="s">
        <v>21</v>
      </c>
      <c r="X645" s="68">
        <f>$X$297</f>
        <v>0.7</v>
      </c>
      <c r="Y645" s="88"/>
      <c r="Z645" s="88"/>
      <c r="AA645" s="88"/>
      <c r="AB645" s="297"/>
      <c r="AC645" s="88"/>
      <c r="AD645" s="88"/>
      <c r="AE645" s="89"/>
      <c r="AF645" s="45">
        <f>ROUND(ROUND(ROUND(ROUND(G584+K620,0)*P$8,0)*T644,0)*X645,0)</f>
        <v>121</v>
      </c>
      <c r="AG645" s="79"/>
    </row>
    <row r="646" ht="16.5" customHeight="1">
      <c r="A646" s="29">
        <v>63.0</v>
      </c>
      <c r="B646" s="30">
        <v>7044.0</v>
      </c>
      <c r="C646" s="32" t="s">
        <v>2189</v>
      </c>
      <c r="D646" s="94"/>
      <c r="E646" s="94"/>
      <c r="F646" s="103"/>
      <c r="G646" s="8"/>
      <c r="H646" s="8"/>
      <c r="I646" s="54"/>
      <c r="J646" s="65"/>
      <c r="K646" s="65"/>
      <c r="L646" s="65"/>
      <c r="M646" s="83"/>
      <c r="N646" s="125"/>
      <c r="O646" s="83"/>
      <c r="P646" s="132"/>
      <c r="Q646" s="310"/>
      <c r="R646" s="482"/>
      <c r="S646" s="83"/>
      <c r="T646" s="90"/>
      <c r="U646" s="91"/>
      <c r="V646" s="484"/>
      <c r="W646" s="56"/>
      <c r="X646" s="72"/>
      <c r="Y646" s="73" t="s">
        <v>20</v>
      </c>
      <c r="Z646" s="74" t="s">
        <v>21</v>
      </c>
      <c r="AA646" s="75">
        <v>0.85</v>
      </c>
      <c r="AB646" s="288"/>
      <c r="AC646" s="43"/>
      <c r="AD646" s="43"/>
      <c r="AE646" s="44"/>
      <c r="AF646" s="45">
        <f>ROUND(ROUND(ROUND(ROUND(ROUND(G584+K620,0)*P$8,0)*T644,0)*X645,0)*AA646,0)</f>
        <v>103</v>
      </c>
      <c r="AG646" s="79"/>
    </row>
    <row r="647" ht="16.5" customHeight="1">
      <c r="A647" s="29">
        <v>63.0</v>
      </c>
      <c r="B647" s="30">
        <v>7045.0</v>
      </c>
      <c r="C647" s="32" t="s">
        <v>2190</v>
      </c>
      <c r="D647" s="94"/>
      <c r="E647" s="94"/>
      <c r="F647" s="103"/>
      <c r="G647" s="8"/>
      <c r="H647" s="8"/>
      <c r="I647" s="54"/>
      <c r="J647" s="65"/>
      <c r="K647" s="65"/>
      <c r="L647" s="65"/>
      <c r="M647" s="83"/>
      <c r="N647" s="125"/>
      <c r="O647" s="83"/>
      <c r="P647" s="132"/>
      <c r="Q647" s="310"/>
      <c r="R647" s="482"/>
      <c r="S647" s="83"/>
      <c r="T647" s="90"/>
      <c r="U647" s="91"/>
      <c r="V647" s="305" t="s">
        <v>329</v>
      </c>
      <c r="W647" s="41" t="s">
        <v>21</v>
      </c>
      <c r="X647" s="68">
        <f>$X$299</f>
        <v>0.85</v>
      </c>
      <c r="Y647" s="77"/>
      <c r="Z647" s="77"/>
      <c r="AA647" s="77"/>
      <c r="AB647" s="292"/>
      <c r="AC647" s="77"/>
      <c r="AD647" s="77"/>
      <c r="AE647" s="72"/>
      <c r="AF647" s="45">
        <f>ROUND(ROUND(ROUND(ROUND(G584+K620,0)*P$8,0)*T644,0)*X647,0)</f>
        <v>147</v>
      </c>
      <c r="AG647" s="79"/>
    </row>
    <row r="648" ht="16.5" customHeight="1">
      <c r="A648" s="29">
        <v>63.0</v>
      </c>
      <c r="B648" s="30">
        <v>7046.0</v>
      </c>
      <c r="C648" s="32" t="s">
        <v>2191</v>
      </c>
      <c r="D648" s="94"/>
      <c r="E648" s="94"/>
      <c r="F648" s="103"/>
      <c r="G648" s="8"/>
      <c r="H648" s="8"/>
      <c r="I648" s="54"/>
      <c r="J648" s="65"/>
      <c r="K648" s="65"/>
      <c r="L648" s="65"/>
      <c r="M648" s="83"/>
      <c r="N648" s="125"/>
      <c r="O648" s="83"/>
      <c r="P648" s="132"/>
      <c r="Q648" s="310"/>
      <c r="R648" s="482"/>
      <c r="S648" s="83"/>
      <c r="T648" s="90"/>
      <c r="U648" s="91"/>
      <c r="V648" s="484"/>
      <c r="W648" s="56"/>
      <c r="X648" s="72"/>
      <c r="Y648" s="73" t="s">
        <v>20</v>
      </c>
      <c r="Z648" s="74" t="s">
        <v>21</v>
      </c>
      <c r="AA648" s="75">
        <v>0.85</v>
      </c>
      <c r="AB648" s="288"/>
      <c r="AC648" s="43"/>
      <c r="AD648" s="43"/>
      <c r="AE648" s="44"/>
      <c r="AF648" s="45">
        <f>ROUND(ROUND(ROUND(ROUND(ROUND(G584+K620,0)*P$8,0)*T644,0)*X647,0)*AA648,0)</f>
        <v>125</v>
      </c>
      <c r="AG648" s="79"/>
    </row>
    <row r="649" ht="16.5" customHeight="1">
      <c r="A649" s="29">
        <v>63.0</v>
      </c>
      <c r="B649" s="30">
        <v>7047.0</v>
      </c>
      <c r="C649" s="32" t="s">
        <v>2192</v>
      </c>
      <c r="D649" s="94"/>
      <c r="E649" s="94"/>
      <c r="F649" s="103"/>
      <c r="G649" s="8"/>
      <c r="H649" s="8"/>
      <c r="I649" s="54"/>
      <c r="J649" s="65"/>
      <c r="K649" s="65"/>
      <c r="L649" s="65"/>
      <c r="M649" s="83"/>
      <c r="N649" s="125"/>
      <c r="O649" s="83"/>
      <c r="P649" s="132"/>
      <c r="Q649" s="310"/>
      <c r="R649" s="482"/>
      <c r="S649" s="83"/>
      <c r="T649" s="90"/>
      <c r="U649" s="91"/>
      <c r="V649" s="299"/>
      <c r="W649" s="41"/>
      <c r="X649" s="42"/>
      <c r="Y649" s="43"/>
      <c r="Z649" s="43"/>
      <c r="AA649" s="44"/>
      <c r="AB649" s="82" t="s">
        <v>30</v>
      </c>
      <c r="AC649" s="83">
        <v>5.0</v>
      </c>
      <c r="AD649" s="83"/>
      <c r="AE649" s="84" t="s">
        <v>31</v>
      </c>
      <c r="AF649" s="45">
        <f>ROUND(ROUND(ROUND(ROUND(G584+K620,0)*P$8,0)*T644,0)-AC649,0)</f>
        <v>168</v>
      </c>
      <c r="AG649" s="79"/>
    </row>
    <row r="650" ht="16.5" customHeight="1">
      <c r="A650" s="29">
        <v>63.0</v>
      </c>
      <c r="B650" s="30">
        <v>7048.0</v>
      </c>
      <c r="C650" s="32" t="s">
        <v>2193</v>
      </c>
      <c r="D650" s="94"/>
      <c r="E650" s="94"/>
      <c r="F650" s="103"/>
      <c r="G650" s="8"/>
      <c r="H650" s="8"/>
      <c r="I650" s="54"/>
      <c r="J650" s="65"/>
      <c r="K650" s="65"/>
      <c r="L650" s="65"/>
      <c r="M650" s="83"/>
      <c r="N650" s="125"/>
      <c r="O650" s="83"/>
      <c r="P650" s="132"/>
      <c r="Q650" s="310"/>
      <c r="R650" s="482"/>
      <c r="S650" s="83"/>
      <c r="T650" s="90"/>
      <c r="U650" s="90"/>
      <c r="V650" s="303"/>
      <c r="W650" s="56"/>
      <c r="X650" s="58"/>
      <c r="Y650" s="59" t="s">
        <v>20</v>
      </c>
      <c r="Z650" s="41" t="s">
        <v>21</v>
      </c>
      <c r="AA650" s="86">
        <v>0.85</v>
      </c>
      <c r="AB650" s="482"/>
      <c r="AC650" s="83"/>
      <c r="AD650" s="83"/>
      <c r="AE650" s="84"/>
      <c r="AF650" s="45">
        <f>ROUND(ROUND(ROUND(ROUND(ROUND(G584+K620,0)*P$8,0)*T644,0)*AA650,0)-AC649,0)</f>
        <v>142</v>
      </c>
      <c r="AG650" s="79"/>
    </row>
    <row r="651" ht="16.5" customHeight="1">
      <c r="A651" s="29">
        <v>63.0</v>
      </c>
      <c r="B651" s="30">
        <v>7049.0</v>
      </c>
      <c r="C651" s="32" t="s">
        <v>2194</v>
      </c>
      <c r="D651" s="94"/>
      <c r="E651" s="94"/>
      <c r="F651" s="103"/>
      <c r="G651" s="8"/>
      <c r="H651" s="8"/>
      <c r="I651" s="54"/>
      <c r="J651" s="65"/>
      <c r="K651" s="65"/>
      <c r="L651" s="65"/>
      <c r="M651" s="83"/>
      <c r="N651" s="125"/>
      <c r="O651" s="83"/>
      <c r="P651" s="132"/>
      <c r="Q651" s="310"/>
      <c r="R651" s="309"/>
      <c r="S651" s="83"/>
      <c r="T651" s="90"/>
      <c r="U651" s="90"/>
      <c r="V651" s="305" t="s">
        <v>326</v>
      </c>
      <c r="W651" s="83" t="s">
        <v>21</v>
      </c>
      <c r="X651" s="91">
        <f>$X$297</f>
        <v>0.7</v>
      </c>
      <c r="Y651" s="88"/>
      <c r="Z651" s="88"/>
      <c r="AA651" s="89"/>
      <c r="AB651" s="482"/>
      <c r="AC651" s="90"/>
      <c r="AD651" s="90"/>
      <c r="AE651" s="91"/>
      <c r="AF651" s="45">
        <f>ROUND(ROUND(ROUND(ROUND(ROUND(G584+K620,0)*P$8,0)*T644,0)*X651,0)-AC649,0)</f>
        <v>116</v>
      </c>
      <c r="AG651" s="79"/>
    </row>
    <row r="652" ht="16.5" customHeight="1">
      <c r="A652" s="29">
        <v>63.0</v>
      </c>
      <c r="B652" s="30">
        <v>7050.0</v>
      </c>
      <c r="C652" s="32" t="s">
        <v>2195</v>
      </c>
      <c r="D652" s="94"/>
      <c r="E652" s="94"/>
      <c r="F652" s="103"/>
      <c r="G652" s="8"/>
      <c r="H652" s="8"/>
      <c r="I652" s="54"/>
      <c r="J652" s="65"/>
      <c r="K652" s="65"/>
      <c r="L652" s="65"/>
      <c r="M652" s="83"/>
      <c r="N652" s="125"/>
      <c r="O652" s="83"/>
      <c r="P652" s="132"/>
      <c r="Q652" s="310"/>
      <c r="R652" s="309"/>
      <c r="S652" s="83"/>
      <c r="T652" s="90"/>
      <c r="U652" s="90"/>
      <c r="V652" s="484"/>
      <c r="W652" s="56"/>
      <c r="X652" s="72"/>
      <c r="Y652" s="73" t="s">
        <v>20</v>
      </c>
      <c r="Z652" s="74" t="s">
        <v>21</v>
      </c>
      <c r="AA652" s="92">
        <v>0.85</v>
      </c>
      <c r="AB652" s="482"/>
      <c r="AC652" s="90"/>
      <c r="AD652" s="90"/>
      <c r="AE652" s="91"/>
      <c r="AF652" s="45">
        <f>ROUND(ROUND(ROUND(ROUND(ROUND(ROUND(G584+K620,0)*P$8,0)*T644,0)*X651,0)*AA652,0)-AC649,0)</f>
        <v>98</v>
      </c>
      <c r="AG652" s="79"/>
    </row>
    <row r="653" ht="16.5" customHeight="1">
      <c r="A653" s="29">
        <v>63.0</v>
      </c>
      <c r="B653" s="30">
        <v>7051.0</v>
      </c>
      <c r="C653" s="32" t="s">
        <v>2196</v>
      </c>
      <c r="D653" s="94"/>
      <c r="E653" s="94"/>
      <c r="F653" s="103"/>
      <c r="G653" s="8"/>
      <c r="H653" s="8"/>
      <c r="I653" s="54"/>
      <c r="J653" s="65"/>
      <c r="K653" s="65"/>
      <c r="L653" s="65"/>
      <c r="M653" s="83"/>
      <c r="N653" s="125"/>
      <c r="O653" s="83"/>
      <c r="P653" s="132"/>
      <c r="Q653" s="308"/>
      <c r="R653" s="310"/>
      <c r="S653" s="83"/>
      <c r="T653" s="90"/>
      <c r="U653" s="90"/>
      <c r="V653" s="305" t="s">
        <v>329</v>
      </c>
      <c r="W653" s="83" t="s">
        <v>21</v>
      </c>
      <c r="X653" s="91">
        <f>$X$299</f>
        <v>0.85</v>
      </c>
      <c r="Y653" s="77"/>
      <c r="Z653" s="77"/>
      <c r="AA653" s="72"/>
      <c r="AB653" s="482"/>
      <c r="AC653" s="90"/>
      <c r="AD653" s="90"/>
      <c r="AE653" s="91"/>
      <c r="AF653" s="45">
        <f>ROUND(ROUND(ROUND(ROUND(ROUND(G584+K620,0)*P$8,0)*T644,0)*X653,0)-AC649,0)</f>
        <v>142</v>
      </c>
      <c r="AG653" s="79"/>
    </row>
    <row r="654" ht="16.5" customHeight="1">
      <c r="A654" s="29">
        <v>63.0</v>
      </c>
      <c r="B654" s="30">
        <v>7052.0</v>
      </c>
      <c r="C654" s="32" t="s">
        <v>2197</v>
      </c>
      <c r="D654" s="94"/>
      <c r="E654" s="94"/>
      <c r="F654" s="103"/>
      <c r="G654" s="8"/>
      <c r="H654" s="8"/>
      <c r="I654" s="54"/>
      <c r="J654" s="65"/>
      <c r="K654" s="65"/>
      <c r="L654" s="65"/>
      <c r="M654" s="83"/>
      <c r="N654" s="125"/>
      <c r="O654" s="83"/>
      <c r="P654" s="132"/>
      <c r="Q654" s="312"/>
      <c r="R654" s="310"/>
      <c r="S654" s="83"/>
      <c r="T654" s="90"/>
      <c r="U654" s="90"/>
      <c r="V654" s="484"/>
      <c r="W654" s="56"/>
      <c r="X654" s="72"/>
      <c r="Y654" s="73" t="s">
        <v>20</v>
      </c>
      <c r="Z654" s="74" t="s">
        <v>21</v>
      </c>
      <c r="AA654" s="92">
        <v>0.85</v>
      </c>
      <c r="AB654" s="484"/>
      <c r="AC654" s="77"/>
      <c r="AD654" s="77"/>
      <c r="AE654" s="72"/>
      <c r="AF654" s="45">
        <f>ROUND(ROUND(ROUND(ROUND(ROUND(ROUND(G584+K620,0)*P$8,0)*T644,0)*X653,0)*AA654,0)-AC649,0)</f>
        <v>120</v>
      </c>
      <c r="AG654" s="79"/>
    </row>
    <row r="655" ht="16.5" customHeight="1">
      <c r="A655" s="29">
        <v>63.0</v>
      </c>
      <c r="B655" s="30">
        <v>7061.0</v>
      </c>
      <c r="C655" s="32" t="s">
        <v>2198</v>
      </c>
      <c r="D655" s="94"/>
      <c r="E655" s="94"/>
      <c r="F655" s="102" t="s">
        <v>77</v>
      </c>
      <c r="G655" s="35"/>
      <c r="H655" s="35"/>
      <c r="I655" s="36"/>
      <c r="J655" s="152"/>
      <c r="K655" s="7"/>
      <c r="L655" s="38"/>
      <c r="M655" s="7"/>
      <c r="N655" s="52"/>
      <c r="O655" s="8"/>
      <c r="P655" s="54"/>
      <c r="Q655" s="287"/>
      <c r="R655" s="287"/>
      <c r="S655" s="7"/>
      <c r="T655" s="7"/>
      <c r="U655" s="7"/>
      <c r="V655" s="299"/>
      <c r="W655" s="41"/>
      <c r="X655" s="42"/>
      <c r="Y655" s="43"/>
      <c r="Z655" s="43"/>
      <c r="AA655" s="43"/>
      <c r="AB655" s="288"/>
      <c r="AC655" s="43"/>
      <c r="AD655" s="43"/>
      <c r="AE655" s="44"/>
      <c r="AF655" s="45">
        <f>ROUND(G656*P$8,0)</f>
        <v>263</v>
      </c>
      <c r="AG655" s="79"/>
    </row>
    <row r="656" ht="16.5" customHeight="1">
      <c r="A656" s="29">
        <v>63.0</v>
      </c>
      <c r="B656" s="30">
        <v>7062.0</v>
      </c>
      <c r="C656" s="32" t="s">
        <v>2199</v>
      </c>
      <c r="D656" s="94"/>
      <c r="E656" s="94"/>
      <c r="F656" s="482"/>
      <c r="G656" s="50">
        <f>'30放課後等デイ(基本１)'!G656</f>
        <v>376</v>
      </c>
      <c r="H656" s="8" t="s">
        <v>9</v>
      </c>
      <c r="I656" s="51"/>
      <c r="J656" s="140"/>
      <c r="K656" s="8"/>
      <c r="L656" s="53"/>
      <c r="M656" s="8"/>
      <c r="N656" s="52"/>
      <c r="O656" s="8"/>
      <c r="P656" s="54"/>
      <c r="Q656" s="302"/>
      <c r="R656" s="302"/>
      <c r="S656" s="8"/>
      <c r="T656" s="8"/>
      <c r="U656" s="8"/>
      <c r="V656" s="303"/>
      <c r="W656" s="56"/>
      <c r="X656" s="58"/>
      <c r="Y656" s="59" t="s">
        <v>20</v>
      </c>
      <c r="Z656" s="41" t="s">
        <v>21</v>
      </c>
      <c r="AA656" s="60">
        <v>0.85</v>
      </c>
      <c r="AB656" s="288"/>
      <c r="AC656" s="43"/>
      <c r="AD656" s="43"/>
      <c r="AE656" s="44"/>
      <c r="AF656" s="45">
        <f>ROUND(ROUND(G656*P$8,0)*AA656,0)</f>
        <v>224</v>
      </c>
      <c r="AG656" s="79"/>
    </row>
    <row r="657" ht="16.5" customHeight="1">
      <c r="A657" s="29">
        <v>63.0</v>
      </c>
      <c r="B657" s="30">
        <v>7063.0</v>
      </c>
      <c r="C657" s="32" t="s">
        <v>2200</v>
      </c>
      <c r="D657" s="94"/>
      <c r="E657" s="94"/>
      <c r="F657" s="482"/>
      <c r="G657" s="63"/>
      <c r="H657" s="63"/>
      <c r="I657" s="51"/>
      <c r="J657" s="94"/>
      <c r="K657" s="8"/>
      <c r="L657" s="53"/>
      <c r="M657" s="14"/>
      <c r="N657" s="127"/>
      <c r="O657" s="14"/>
      <c r="P657" s="144"/>
      <c r="Q657" s="304"/>
      <c r="R657" s="304"/>
      <c r="S657" s="8"/>
      <c r="T657" s="8"/>
      <c r="U657" s="8"/>
      <c r="V657" s="305" t="s">
        <v>326</v>
      </c>
      <c r="W657" s="41" t="s">
        <v>21</v>
      </c>
      <c r="X657" s="68">
        <f>$X$297</f>
        <v>0.7</v>
      </c>
      <c r="Y657" s="88"/>
      <c r="Z657" s="88"/>
      <c r="AA657" s="88"/>
      <c r="AB657" s="297"/>
      <c r="AC657" s="88"/>
      <c r="AD657" s="88"/>
      <c r="AE657" s="89"/>
      <c r="AF657" s="45">
        <f>ROUND(ROUND(G656*P$8,0)*X657,0)</f>
        <v>184</v>
      </c>
      <c r="AG657" s="79"/>
    </row>
    <row r="658" ht="16.5" customHeight="1">
      <c r="A658" s="29">
        <v>63.0</v>
      </c>
      <c r="B658" s="30">
        <v>7064.0</v>
      </c>
      <c r="C658" s="32" t="s">
        <v>2201</v>
      </c>
      <c r="D658" s="94"/>
      <c r="E658" s="94"/>
      <c r="F658" s="482"/>
      <c r="G658" s="63"/>
      <c r="H658" s="63"/>
      <c r="I658" s="51"/>
      <c r="J658" s="94"/>
      <c r="K658" s="8"/>
      <c r="L658" s="53"/>
      <c r="M658" s="14"/>
      <c r="N658" s="127"/>
      <c r="O658" s="14"/>
      <c r="P658" s="144"/>
      <c r="Q658" s="304"/>
      <c r="R658" s="304"/>
      <c r="S658" s="8"/>
      <c r="T658" s="8"/>
      <c r="U658" s="8"/>
      <c r="V658" s="484"/>
      <c r="W658" s="56"/>
      <c r="X658" s="72"/>
      <c r="Y658" s="73" t="s">
        <v>20</v>
      </c>
      <c r="Z658" s="74" t="s">
        <v>21</v>
      </c>
      <c r="AA658" s="75">
        <v>0.85</v>
      </c>
      <c r="AB658" s="288"/>
      <c r="AC658" s="43"/>
      <c r="AD658" s="43"/>
      <c r="AE658" s="44"/>
      <c r="AF658" s="114">
        <f>ROUND(ROUND(ROUND(G656*P$8,0)*X657,0)*AA658,0)</f>
        <v>156</v>
      </c>
      <c r="AG658" s="79"/>
    </row>
    <row r="659" ht="16.5" customHeight="1">
      <c r="A659" s="29">
        <v>63.0</v>
      </c>
      <c r="B659" s="30">
        <v>7065.0</v>
      </c>
      <c r="C659" s="32" t="s">
        <v>2202</v>
      </c>
      <c r="D659" s="94"/>
      <c r="E659" s="94"/>
      <c r="F659" s="76"/>
      <c r="G659" s="63"/>
      <c r="H659" s="63"/>
      <c r="I659" s="51"/>
      <c r="J659" s="94"/>
      <c r="K659" s="8"/>
      <c r="L659" s="53"/>
      <c r="M659" s="14"/>
      <c r="N659" s="127"/>
      <c r="O659" s="14"/>
      <c r="P659" s="144"/>
      <c r="Q659" s="304"/>
      <c r="R659" s="304"/>
      <c r="S659" s="8"/>
      <c r="T659" s="8"/>
      <c r="U659" s="8"/>
      <c r="V659" s="305" t="s">
        <v>329</v>
      </c>
      <c r="W659" s="41" t="s">
        <v>21</v>
      </c>
      <c r="X659" s="68">
        <f>$X$299</f>
        <v>0.85</v>
      </c>
      <c r="Y659" s="77"/>
      <c r="Z659" s="77"/>
      <c r="AA659" s="77"/>
      <c r="AB659" s="292"/>
      <c r="AC659" s="77"/>
      <c r="AD659" s="77"/>
      <c r="AE659" s="72"/>
      <c r="AF659" s="45">
        <f>ROUND(ROUND(G656*P$8,0)*X659,0)</f>
        <v>224</v>
      </c>
      <c r="AG659" s="79"/>
    </row>
    <row r="660" ht="16.5" customHeight="1">
      <c r="A660" s="29">
        <v>63.0</v>
      </c>
      <c r="B660" s="30">
        <v>7066.0</v>
      </c>
      <c r="C660" s="32" t="s">
        <v>2203</v>
      </c>
      <c r="D660" s="94"/>
      <c r="E660" s="94"/>
      <c r="F660" s="76"/>
      <c r="G660" s="63"/>
      <c r="H660" s="63"/>
      <c r="I660" s="51"/>
      <c r="J660" s="94"/>
      <c r="K660" s="8"/>
      <c r="L660" s="53"/>
      <c r="M660" s="14"/>
      <c r="N660" s="127"/>
      <c r="O660" s="14"/>
      <c r="P660" s="144"/>
      <c r="Q660" s="304"/>
      <c r="R660" s="304"/>
      <c r="S660" s="8"/>
      <c r="T660" s="8"/>
      <c r="U660" s="8"/>
      <c r="V660" s="484"/>
      <c r="W660" s="56"/>
      <c r="X660" s="72"/>
      <c r="Y660" s="73" t="s">
        <v>20</v>
      </c>
      <c r="Z660" s="74" t="s">
        <v>21</v>
      </c>
      <c r="AA660" s="75">
        <v>0.85</v>
      </c>
      <c r="AB660" s="288"/>
      <c r="AC660" s="43"/>
      <c r="AD660" s="43"/>
      <c r="AE660" s="44"/>
      <c r="AF660" s="114">
        <f>ROUND(ROUND(ROUND(G656*P$8,0)*X659,0)*AA660,0)</f>
        <v>190</v>
      </c>
      <c r="AG660" s="79"/>
    </row>
    <row r="661" ht="16.5" customHeight="1">
      <c r="A661" s="29">
        <v>63.0</v>
      </c>
      <c r="B661" s="30">
        <v>7067.0</v>
      </c>
      <c r="C661" s="32" t="s">
        <v>2204</v>
      </c>
      <c r="D661" s="94"/>
      <c r="E661" s="94"/>
      <c r="F661" s="76"/>
      <c r="G661" s="63"/>
      <c r="H661" s="63"/>
      <c r="I661" s="51"/>
      <c r="J661" s="94"/>
      <c r="K661" s="8"/>
      <c r="L661" s="53"/>
      <c r="M661" s="14"/>
      <c r="N661" s="127"/>
      <c r="O661" s="14"/>
      <c r="P661" s="144"/>
      <c r="Q661" s="304"/>
      <c r="R661" s="304"/>
      <c r="S661" s="8"/>
      <c r="T661" s="8"/>
      <c r="U661" s="8"/>
      <c r="V661" s="299"/>
      <c r="W661" s="41"/>
      <c r="X661" s="42"/>
      <c r="Y661" s="43"/>
      <c r="Z661" s="43"/>
      <c r="AA661" s="44"/>
      <c r="AB661" s="82" t="s">
        <v>30</v>
      </c>
      <c r="AC661" s="83">
        <v>5.0</v>
      </c>
      <c r="AD661" s="83"/>
      <c r="AE661" s="84" t="s">
        <v>31</v>
      </c>
      <c r="AF661" s="45">
        <f>ROUND(ROUND(G656*P$8,0)-AC661,0)</f>
        <v>258</v>
      </c>
      <c r="AG661" s="79"/>
    </row>
    <row r="662" ht="16.5" customHeight="1">
      <c r="A662" s="29">
        <v>63.0</v>
      </c>
      <c r="B662" s="30">
        <v>7068.0</v>
      </c>
      <c r="C662" s="32" t="s">
        <v>2205</v>
      </c>
      <c r="D662" s="94"/>
      <c r="E662" s="94"/>
      <c r="F662" s="76"/>
      <c r="G662" s="63"/>
      <c r="H662" s="63"/>
      <c r="I662" s="51"/>
      <c r="J662" s="94"/>
      <c r="K662" s="8"/>
      <c r="L662" s="53"/>
      <c r="M662" s="14"/>
      <c r="N662" s="127"/>
      <c r="O662" s="14"/>
      <c r="P662" s="144"/>
      <c r="Q662" s="304"/>
      <c r="R662" s="304"/>
      <c r="S662" s="8"/>
      <c r="T662" s="8"/>
      <c r="U662" s="8"/>
      <c r="V662" s="303"/>
      <c r="W662" s="56"/>
      <c r="X662" s="58"/>
      <c r="Y662" s="59" t="s">
        <v>20</v>
      </c>
      <c r="Z662" s="41" t="s">
        <v>21</v>
      </c>
      <c r="AA662" s="86">
        <v>0.85</v>
      </c>
      <c r="AB662" s="482"/>
      <c r="AC662" s="83"/>
      <c r="AD662" s="83"/>
      <c r="AE662" s="84"/>
      <c r="AF662" s="45">
        <f>ROUND(ROUND(ROUND(G656*P$8,0)*AA662,0)-AC661,0)</f>
        <v>219</v>
      </c>
      <c r="AG662" s="79"/>
    </row>
    <row r="663" ht="16.5" customHeight="1">
      <c r="A663" s="29">
        <v>63.0</v>
      </c>
      <c r="B663" s="30">
        <v>7069.0</v>
      </c>
      <c r="C663" s="32" t="s">
        <v>2206</v>
      </c>
      <c r="D663" s="94"/>
      <c r="E663" s="94"/>
      <c r="F663" s="76"/>
      <c r="G663" s="63"/>
      <c r="H663" s="63"/>
      <c r="I663" s="51"/>
      <c r="J663" s="94"/>
      <c r="K663" s="8"/>
      <c r="L663" s="53"/>
      <c r="M663" s="14"/>
      <c r="N663" s="127"/>
      <c r="O663" s="14"/>
      <c r="P663" s="144"/>
      <c r="Q663" s="304"/>
      <c r="R663" s="304"/>
      <c r="S663" s="8"/>
      <c r="T663" s="8"/>
      <c r="U663" s="8"/>
      <c r="V663" s="305" t="s">
        <v>326</v>
      </c>
      <c r="W663" s="83" t="s">
        <v>21</v>
      </c>
      <c r="X663" s="91">
        <v>0.7</v>
      </c>
      <c r="Y663" s="88"/>
      <c r="Z663" s="88"/>
      <c r="AA663" s="89"/>
      <c r="AB663" s="482"/>
      <c r="AC663" s="90"/>
      <c r="AD663" s="90"/>
      <c r="AE663" s="91"/>
      <c r="AF663" s="45">
        <f>ROUND(ROUND(ROUND(G656*P$8,0)*X663,0)-AC661,0)</f>
        <v>179</v>
      </c>
      <c r="AG663" s="79"/>
    </row>
    <row r="664" ht="16.5" customHeight="1">
      <c r="A664" s="29">
        <v>63.0</v>
      </c>
      <c r="B664" s="30">
        <v>7070.0</v>
      </c>
      <c r="C664" s="32" t="s">
        <v>2207</v>
      </c>
      <c r="D664" s="94"/>
      <c r="E664" s="94"/>
      <c r="F664" s="76"/>
      <c r="G664" s="63"/>
      <c r="H664" s="63"/>
      <c r="I664" s="51"/>
      <c r="J664" s="94"/>
      <c r="K664" s="8"/>
      <c r="L664" s="53"/>
      <c r="M664" s="14"/>
      <c r="N664" s="127"/>
      <c r="O664" s="14"/>
      <c r="P664" s="144"/>
      <c r="Q664" s="304"/>
      <c r="R664" s="304"/>
      <c r="S664" s="8"/>
      <c r="T664" s="8"/>
      <c r="U664" s="8"/>
      <c r="V664" s="484"/>
      <c r="W664" s="56"/>
      <c r="X664" s="72"/>
      <c r="Y664" s="73" t="s">
        <v>20</v>
      </c>
      <c r="Z664" s="74" t="s">
        <v>21</v>
      </c>
      <c r="AA664" s="92">
        <v>0.85</v>
      </c>
      <c r="AB664" s="482"/>
      <c r="AC664" s="90"/>
      <c r="AD664" s="90"/>
      <c r="AE664" s="91"/>
      <c r="AF664" s="114">
        <f>ROUND(ROUND(ROUND(ROUND(G656*P$8,0)*X663,0)*AA664,0)-AC661,0)</f>
        <v>151</v>
      </c>
      <c r="AG664" s="79"/>
    </row>
    <row r="665" ht="16.5" customHeight="1">
      <c r="A665" s="29">
        <v>63.0</v>
      </c>
      <c r="B665" s="30">
        <v>7071.0</v>
      </c>
      <c r="C665" s="32" t="s">
        <v>2208</v>
      </c>
      <c r="D665" s="94"/>
      <c r="E665" s="94"/>
      <c r="F665" s="76"/>
      <c r="G665" s="63"/>
      <c r="H665" s="63"/>
      <c r="I665" s="51"/>
      <c r="J665" s="94"/>
      <c r="K665" s="8"/>
      <c r="L665" s="53"/>
      <c r="M665" s="14"/>
      <c r="N665" s="127"/>
      <c r="O665" s="14"/>
      <c r="P665" s="144"/>
      <c r="Q665" s="304"/>
      <c r="R665" s="304"/>
      <c r="S665" s="8"/>
      <c r="T665" s="8"/>
      <c r="U665" s="8"/>
      <c r="V665" s="305" t="s">
        <v>329</v>
      </c>
      <c r="W665" s="83" t="s">
        <v>21</v>
      </c>
      <c r="X665" s="91">
        <v>0.85</v>
      </c>
      <c r="Y665" s="77"/>
      <c r="Z665" s="77"/>
      <c r="AA665" s="72"/>
      <c r="AB665" s="482"/>
      <c r="AC665" s="90"/>
      <c r="AD665" s="90"/>
      <c r="AE665" s="91"/>
      <c r="AF665" s="45">
        <f>ROUND(ROUND(ROUND(G656*P$8,0)*X665,0)-AC661,0)</f>
        <v>219</v>
      </c>
      <c r="AG665" s="79"/>
    </row>
    <row r="666" ht="16.5" customHeight="1">
      <c r="A666" s="29">
        <v>63.0</v>
      </c>
      <c r="B666" s="30">
        <v>7072.0</v>
      </c>
      <c r="C666" s="32" t="s">
        <v>2209</v>
      </c>
      <c r="D666" s="94"/>
      <c r="E666" s="94"/>
      <c r="F666" s="76"/>
      <c r="G666" s="63"/>
      <c r="H666" s="63"/>
      <c r="I666" s="51"/>
      <c r="J666" s="94"/>
      <c r="K666" s="8"/>
      <c r="L666" s="53"/>
      <c r="M666" s="14"/>
      <c r="N666" s="127"/>
      <c r="O666" s="14"/>
      <c r="P666" s="144"/>
      <c r="Q666" s="304"/>
      <c r="R666" s="304"/>
      <c r="S666" s="8"/>
      <c r="T666" s="8"/>
      <c r="U666" s="8"/>
      <c r="V666" s="484"/>
      <c r="W666" s="56"/>
      <c r="X666" s="72"/>
      <c r="Y666" s="73" t="s">
        <v>20</v>
      </c>
      <c r="Z666" s="74" t="s">
        <v>21</v>
      </c>
      <c r="AA666" s="92">
        <v>0.85</v>
      </c>
      <c r="AB666" s="484"/>
      <c r="AC666" s="77"/>
      <c r="AD666" s="77"/>
      <c r="AE666" s="72"/>
      <c r="AF666" s="114">
        <f>ROUND(ROUND(ROUND(ROUND(G656*P$8,0)*X665,0)*AA666,0)-AC661,0)</f>
        <v>185</v>
      </c>
      <c r="AG666" s="79"/>
    </row>
    <row r="667" ht="16.5" customHeight="1">
      <c r="A667" s="29">
        <v>63.0</v>
      </c>
      <c r="B667" s="30">
        <v>7073.0</v>
      </c>
      <c r="C667" s="32" t="s">
        <v>2210</v>
      </c>
      <c r="D667" s="94"/>
      <c r="E667" s="94"/>
      <c r="F667" s="307"/>
      <c r="G667" s="63"/>
      <c r="H667" s="63"/>
      <c r="I667" s="54"/>
      <c r="J667" s="69"/>
      <c r="K667" s="65"/>
      <c r="L667" s="65"/>
      <c r="M667" s="8"/>
      <c r="N667" s="52"/>
      <c r="O667" s="8"/>
      <c r="P667" s="54"/>
      <c r="Q667" s="33" t="s">
        <v>23</v>
      </c>
      <c r="R667" s="130" t="s">
        <v>24</v>
      </c>
      <c r="S667" s="7"/>
      <c r="T667" s="7"/>
      <c r="U667" s="39"/>
      <c r="V667" s="299"/>
      <c r="W667" s="41"/>
      <c r="X667" s="42"/>
      <c r="Y667" s="43"/>
      <c r="Z667" s="43"/>
      <c r="AA667" s="43"/>
      <c r="AB667" s="288"/>
      <c r="AC667" s="43"/>
      <c r="AD667" s="43"/>
      <c r="AE667" s="44"/>
      <c r="AF667" s="45">
        <f>ROUND(ROUND(G656*P$8,0)*T668,0)</f>
        <v>184</v>
      </c>
      <c r="AG667" s="79"/>
    </row>
    <row r="668" ht="16.5" customHeight="1">
      <c r="A668" s="29">
        <v>63.0</v>
      </c>
      <c r="B668" s="30">
        <v>7074.0</v>
      </c>
      <c r="C668" s="32" t="s">
        <v>2211</v>
      </c>
      <c r="D668" s="94"/>
      <c r="E668" s="94"/>
      <c r="F668" s="307"/>
      <c r="G668" s="113"/>
      <c r="H668" s="8"/>
      <c r="I668" s="54"/>
      <c r="J668" s="69"/>
      <c r="K668" s="65"/>
      <c r="L668" s="65"/>
      <c r="M668" s="8"/>
      <c r="N668" s="52"/>
      <c r="O668" s="8"/>
      <c r="P668" s="54"/>
      <c r="Q668" s="481"/>
      <c r="R668" s="482"/>
      <c r="S668" s="83" t="s">
        <v>21</v>
      </c>
      <c r="T668" s="90">
        <v>0.7</v>
      </c>
      <c r="U668" s="54"/>
      <c r="V668" s="303"/>
      <c r="W668" s="56"/>
      <c r="X668" s="58"/>
      <c r="Y668" s="59" t="s">
        <v>20</v>
      </c>
      <c r="Z668" s="41" t="s">
        <v>21</v>
      </c>
      <c r="AA668" s="60">
        <v>0.85</v>
      </c>
      <c r="AB668" s="288"/>
      <c r="AC668" s="43"/>
      <c r="AD668" s="43"/>
      <c r="AE668" s="44"/>
      <c r="AF668" s="114">
        <f>ROUND(ROUND(ROUND(G656*P$8,0)*T668,0)*AA668,0)</f>
        <v>156</v>
      </c>
      <c r="AG668" s="79"/>
    </row>
    <row r="669" ht="16.5" customHeight="1">
      <c r="A669" s="29">
        <v>63.0</v>
      </c>
      <c r="B669" s="30">
        <v>7075.0</v>
      </c>
      <c r="C669" s="32" t="s">
        <v>2212</v>
      </c>
      <c r="D669" s="94"/>
      <c r="E669" s="94"/>
      <c r="F669" s="103"/>
      <c r="G669" s="8"/>
      <c r="H669" s="8"/>
      <c r="I669" s="54"/>
      <c r="J669" s="69"/>
      <c r="K669" s="65"/>
      <c r="L669" s="65"/>
      <c r="M669" s="83"/>
      <c r="N669" s="125"/>
      <c r="O669" s="83"/>
      <c r="P669" s="132"/>
      <c r="Q669" s="481"/>
      <c r="R669" s="482"/>
      <c r="S669" s="83"/>
      <c r="T669" s="90"/>
      <c r="U669" s="91"/>
      <c r="V669" s="305" t="s">
        <v>326</v>
      </c>
      <c r="W669" s="41" t="s">
        <v>21</v>
      </c>
      <c r="X669" s="68">
        <f>$X$297</f>
        <v>0.7</v>
      </c>
      <c r="Y669" s="88"/>
      <c r="Z669" s="88"/>
      <c r="AA669" s="88"/>
      <c r="AB669" s="297"/>
      <c r="AC669" s="88"/>
      <c r="AD669" s="88"/>
      <c r="AE669" s="89"/>
      <c r="AF669" s="45">
        <f>ROUND(ROUND(ROUND(G656*P$8,0)*T668,0)*X669,0)</f>
        <v>129</v>
      </c>
      <c r="AG669" s="79"/>
    </row>
    <row r="670" ht="16.5" customHeight="1">
      <c r="A670" s="29">
        <v>63.0</v>
      </c>
      <c r="B670" s="30">
        <v>7076.0</v>
      </c>
      <c r="C670" s="32" t="s">
        <v>2213</v>
      </c>
      <c r="D670" s="94"/>
      <c r="E670" s="94"/>
      <c r="F670" s="103"/>
      <c r="G670" s="8"/>
      <c r="H670" s="8"/>
      <c r="I670" s="54"/>
      <c r="J670" s="69"/>
      <c r="K670" s="65"/>
      <c r="L670" s="65"/>
      <c r="M670" s="83"/>
      <c r="N670" s="125"/>
      <c r="O670" s="83"/>
      <c r="P670" s="132"/>
      <c r="Q670" s="481"/>
      <c r="R670" s="482"/>
      <c r="S670" s="83"/>
      <c r="T670" s="90"/>
      <c r="U670" s="91"/>
      <c r="V670" s="484"/>
      <c r="W670" s="56"/>
      <c r="X670" s="72"/>
      <c r="Y670" s="73" t="s">
        <v>20</v>
      </c>
      <c r="Z670" s="74" t="s">
        <v>21</v>
      </c>
      <c r="AA670" s="75">
        <v>0.85</v>
      </c>
      <c r="AB670" s="288"/>
      <c r="AC670" s="43"/>
      <c r="AD670" s="43"/>
      <c r="AE670" s="44"/>
      <c r="AF670" s="45">
        <f>ROUND(ROUND(ROUND(ROUND(G656*P$8,0)*T668,0)*X669,0)*AA670,0)</f>
        <v>110</v>
      </c>
      <c r="AG670" s="79"/>
    </row>
    <row r="671" ht="16.5" customHeight="1">
      <c r="A671" s="29">
        <v>63.0</v>
      </c>
      <c r="B671" s="30">
        <v>7077.0</v>
      </c>
      <c r="C671" s="32" t="s">
        <v>2214</v>
      </c>
      <c r="D671" s="94"/>
      <c r="E671" s="94"/>
      <c r="F671" s="103"/>
      <c r="G671" s="8"/>
      <c r="H671" s="8"/>
      <c r="I671" s="54"/>
      <c r="J671" s="69"/>
      <c r="K671" s="65"/>
      <c r="L671" s="65"/>
      <c r="M671" s="83"/>
      <c r="N671" s="125"/>
      <c r="O671" s="83"/>
      <c r="P671" s="132"/>
      <c r="Q671" s="481"/>
      <c r="R671" s="482"/>
      <c r="S671" s="83"/>
      <c r="T671" s="90"/>
      <c r="U671" s="91"/>
      <c r="V671" s="305" t="s">
        <v>329</v>
      </c>
      <c r="W671" s="41" t="s">
        <v>21</v>
      </c>
      <c r="X671" s="68">
        <f>$X$299</f>
        <v>0.85</v>
      </c>
      <c r="Y671" s="77"/>
      <c r="Z671" s="77"/>
      <c r="AA671" s="77"/>
      <c r="AB671" s="292"/>
      <c r="AC671" s="77"/>
      <c r="AD671" s="77"/>
      <c r="AE671" s="72"/>
      <c r="AF671" s="114">
        <f>ROUND(ROUND(ROUND(G656*P$8,0)*T668,0)*X671,0)</f>
        <v>156</v>
      </c>
      <c r="AG671" s="79"/>
    </row>
    <row r="672" ht="16.5" customHeight="1">
      <c r="A672" s="29">
        <v>63.0</v>
      </c>
      <c r="B672" s="30">
        <v>7078.0</v>
      </c>
      <c r="C672" s="32" t="s">
        <v>2215</v>
      </c>
      <c r="D672" s="94"/>
      <c r="E672" s="94"/>
      <c r="F672" s="103"/>
      <c r="G672" s="8"/>
      <c r="H672" s="8"/>
      <c r="I672" s="54"/>
      <c r="J672" s="69"/>
      <c r="K672" s="65"/>
      <c r="L672" s="65"/>
      <c r="M672" s="83"/>
      <c r="N672" s="125"/>
      <c r="O672" s="83"/>
      <c r="P672" s="132"/>
      <c r="Q672" s="308"/>
      <c r="R672" s="482"/>
      <c r="S672" s="83"/>
      <c r="T672" s="90"/>
      <c r="U672" s="91"/>
      <c r="V672" s="484"/>
      <c r="W672" s="56"/>
      <c r="X672" s="72"/>
      <c r="Y672" s="73" t="s">
        <v>20</v>
      </c>
      <c r="Z672" s="74" t="s">
        <v>21</v>
      </c>
      <c r="AA672" s="75">
        <v>0.85</v>
      </c>
      <c r="AB672" s="288"/>
      <c r="AC672" s="43"/>
      <c r="AD672" s="43"/>
      <c r="AE672" s="44"/>
      <c r="AF672" s="114">
        <f>ROUND(ROUND(ROUND(ROUND(G656*P$8,0)*T668,0)*X671,0)*AA672,0)</f>
        <v>133</v>
      </c>
      <c r="AG672" s="79"/>
    </row>
    <row r="673" ht="16.5" customHeight="1">
      <c r="A673" s="29">
        <v>63.0</v>
      </c>
      <c r="B673" s="30">
        <v>7079.0</v>
      </c>
      <c r="C673" s="32" t="s">
        <v>2216</v>
      </c>
      <c r="D673" s="94"/>
      <c r="E673" s="94"/>
      <c r="F673" s="103"/>
      <c r="G673" s="8"/>
      <c r="H673" s="8"/>
      <c r="I673" s="54"/>
      <c r="J673" s="69"/>
      <c r="K673" s="65"/>
      <c r="L673" s="65"/>
      <c r="M673" s="83"/>
      <c r="N673" s="125"/>
      <c r="O673" s="83"/>
      <c r="P673" s="132"/>
      <c r="Q673" s="308"/>
      <c r="R673" s="309"/>
      <c r="S673" s="83"/>
      <c r="T673" s="90"/>
      <c r="U673" s="91"/>
      <c r="V673" s="299"/>
      <c r="W673" s="41"/>
      <c r="X673" s="42"/>
      <c r="Y673" s="43"/>
      <c r="Z673" s="43"/>
      <c r="AA673" s="44"/>
      <c r="AB673" s="82" t="s">
        <v>30</v>
      </c>
      <c r="AC673" s="83">
        <v>5.0</v>
      </c>
      <c r="AD673" s="83"/>
      <c r="AE673" s="84" t="s">
        <v>31</v>
      </c>
      <c r="AF673" s="45">
        <f>ROUND(ROUND(ROUND(G656*P$8,0)*T668,0)-AC673,0)</f>
        <v>179</v>
      </c>
      <c r="AG673" s="79"/>
    </row>
    <row r="674" ht="16.5" customHeight="1">
      <c r="A674" s="29">
        <v>63.0</v>
      </c>
      <c r="B674" s="30">
        <v>7080.0</v>
      </c>
      <c r="C674" s="32" t="s">
        <v>2217</v>
      </c>
      <c r="D674" s="94"/>
      <c r="E674" s="94"/>
      <c r="F674" s="103"/>
      <c r="G674" s="8"/>
      <c r="H674" s="8"/>
      <c r="I674" s="54"/>
      <c r="J674" s="69"/>
      <c r="K674" s="65"/>
      <c r="L674" s="65"/>
      <c r="M674" s="83"/>
      <c r="N674" s="125"/>
      <c r="O674" s="83"/>
      <c r="P674" s="132"/>
      <c r="Q674" s="310"/>
      <c r="R674" s="309"/>
      <c r="S674" s="83"/>
      <c r="T674" s="90"/>
      <c r="U674" s="91"/>
      <c r="V674" s="303"/>
      <c r="W674" s="56"/>
      <c r="X674" s="58"/>
      <c r="Y674" s="59" t="s">
        <v>20</v>
      </c>
      <c r="Z674" s="41" t="s">
        <v>21</v>
      </c>
      <c r="AA674" s="86">
        <v>0.85</v>
      </c>
      <c r="AB674" s="482"/>
      <c r="AC674" s="83"/>
      <c r="AD674" s="83"/>
      <c r="AE674" s="84"/>
      <c r="AF674" s="114">
        <f>ROUND(ROUND(ROUND(ROUND(G656*P$8,0)*T668,0)*AA674,0)-AC673,0)</f>
        <v>151</v>
      </c>
      <c r="AG674" s="79"/>
    </row>
    <row r="675" ht="16.5" customHeight="1">
      <c r="A675" s="29">
        <v>63.0</v>
      </c>
      <c r="B675" s="30">
        <v>7081.0</v>
      </c>
      <c r="C675" s="32" t="s">
        <v>2218</v>
      </c>
      <c r="D675" s="94"/>
      <c r="E675" s="94"/>
      <c r="F675" s="103"/>
      <c r="G675" s="8"/>
      <c r="H675" s="8"/>
      <c r="I675" s="54"/>
      <c r="J675" s="69"/>
      <c r="K675" s="65"/>
      <c r="L675" s="65"/>
      <c r="M675" s="83"/>
      <c r="N675" s="125"/>
      <c r="O675" s="83"/>
      <c r="P675" s="132"/>
      <c r="Q675" s="310"/>
      <c r="R675" s="309"/>
      <c r="S675" s="83"/>
      <c r="T675" s="90"/>
      <c r="U675" s="91"/>
      <c r="V675" s="305" t="s">
        <v>326</v>
      </c>
      <c r="W675" s="83" t="s">
        <v>21</v>
      </c>
      <c r="X675" s="91">
        <f>$X$297</f>
        <v>0.7</v>
      </c>
      <c r="Y675" s="88"/>
      <c r="Z675" s="88"/>
      <c r="AA675" s="89"/>
      <c r="AB675" s="482"/>
      <c r="AC675" s="90"/>
      <c r="AD675" s="90"/>
      <c r="AE675" s="91"/>
      <c r="AF675" s="45">
        <f>ROUND(ROUND(ROUND(ROUND(G656*P$8,0)*T668,0)*X675,0)-AC673,0)</f>
        <v>124</v>
      </c>
      <c r="AG675" s="79"/>
    </row>
    <row r="676" ht="16.5" customHeight="1">
      <c r="A676" s="29">
        <v>63.0</v>
      </c>
      <c r="B676" s="30">
        <v>7082.0</v>
      </c>
      <c r="C676" s="32" t="s">
        <v>2219</v>
      </c>
      <c r="D676" s="94"/>
      <c r="E676" s="94"/>
      <c r="F676" s="103"/>
      <c r="G676" s="8"/>
      <c r="H676" s="8"/>
      <c r="I676" s="54"/>
      <c r="J676" s="69"/>
      <c r="K676" s="65"/>
      <c r="L676" s="65"/>
      <c r="M676" s="83"/>
      <c r="N676" s="125"/>
      <c r="O676" s="83"/>
      <c r="P676" s="132"/>
      <c r="Q676" s="310"/>
      <c r="R676" s="309"/>
      <c r="S676" s="83"/>
      <c r="T676" s="90"/>
      <c r="U676" s="91"/>
      <c r="V676" s="484"/>
      <c r="W676" s="56"/>
      <c r="X676" s="72"/>
      <c r="Y676" s="73" t="s">
        <v>20</v>
      </c>
      <c r="Z676" s="74" t="s">
        <v>21</v>
      </c>
      <c r="AA676" s="92">
        <v>0.85</v>
      </c>
      <c r="AB676" s="482"/>
      <c r="AC676" s="90"/>
      <c r="AD676" s="90"/>
      <c r="AE676" s="91"/>
      <c r="AF676" s="45">
        <f>ROUND(ROUND(ROUND(ROUND(ROUND(G656*P$8,0)*T668,0)*X675,0)*AA676,0)-AC673,0)</f>
        <v>105</v>
      </c>
      <c r="AG676" s="79"/>
    </row>
    <row r="677" ht="16.5" customHeight="1">
      <c r="A677" s="29">
        <v>63.0</v>
      </c>
      <c r="B677" s="30">
        <v>7083.0</v>
      </c>
      <c r="C677" s="32" t="s">
        <v>2220</v>
      </c>
      <c r="D677" s="94"/>
      <c r="E677" s="94"/>
      <c r="F677" s="103"/>
      <c r="G677" s="8"/>
      <c r="H677" s="8"/>
      <c r="I677" s="54"/>
      <c r="J677" s="69"/>
      <c r="K677" s="65"/>
      <c r="L677" s="65"/>
      <c r="M677" s="83"/>
      <c r="N677" s="125"/>
      <c r="O677" s="83"/>
      <c r="P677" s="132"/>
      <c r="Q677" s="310"/>
      <c r="R677" s="309"/>
      <c r="S677" s="83"/>
      <c r="T677" s="90"/>
      <c r="U677" s="91"/>
      <c r="V677" s="305" t="s">
        <v>329</v>
      </c>
      <c r="W677" s="83" t="s">
        <v>21</v>
      </c>
      <c r="X677" s="91">
        <f>$X$299</f>
        <v>0.85</v>
      </c>
      <c r="Y677" s="77"/>
      <c r="Z677" s="77"/>
      <c r="AA677" s="72"/>
      <c r="AB677" s="482"/>
      <c r="AC677" s="90"/>
      <c r="AD677" s="90"/>
      <c r="AE677" s="91"/>
      <c r="AF677" s="114">
        <f>ROUND(ROUND(ROUND(ROUND(G656*P$8,0)*T668,0)*X677,0)-AC673,0)</f>
        <v>151</v>
      </c>
      <c r="AG677" s="79"/>
    </row>
    <row r="678" ht="16.5" customHeight="1">
      <c r="A678" s="29">
        <v>63.0</v>
      </c>
      <c r="B678" s="30">
        <v>7084.0</v>
      </c>
      <c r="C678" s="32" t="s">
        <v>2221</v>
      </c>
      <c r="D678" s="94"/>
      <c r="E678" s="94"/>
      <c r="F678" s="103"/>
      <c r="G678" s="8"/>
      <c r="H678" s="8"/>
      <c r="I678" s="54"/>
      <c r="J678" s="69"/>
      <c r="K678" s="65"/>
      <c r="L678" s="65"/>
      <c r="M678" s="83"/>
      <c r="N678" s="125"/>
      <c r="O678" s="83"/>
      <c r="P678" s="132"/>
      <c r="Q678" s="310"/>
      <c r="R678" s="311"/>
      <c r="S678" s="56"/>
      <c r="T678" s="77"/>
      <c r="U678" s="72"/>
      <c r="V678" s="484"/>
      <c r="W678" s="56"/>
      <c r="X678" s="72"/>
      <c r="Y678" s="73" t="s">
        <v>20</v>
      </c>
      <c r="Z678" s="74" t="s">
        <v>21</v>
      </c>
      <c r="AA678" s="92">
        <v>0.85</v>
      </c>
      <c r="AB678" s="484"/>
      <c r="AC678" s="77"/>
      <c r="AD678" s="77"/>
      <c r="AE678" s="72"/>
      <c r="AF678" s="114">
        <f>ROUND(ROUND(ROUND(ROUND(ROUND(G656*P$8,0)*T668,0)*X677,0)*AA678,0)-AC673,0)</f>
        <v>128</v>
      </c>
      <c r="AG678" s="79"/>
    </row>
    <row r="679" ht="16.5" customHeight="1">
      <c r="A679" s="29">
        <v>63.0</v>
      </c>
      <c r="B679" s="30">
        <v>7085.0</v>
      </c>
      <c r="C679" s="32" t="s">
        <v>2222</v>
      </c>
      <c r="D679" s="94"/>
      <c r="E679" s="94"/>
      <c r="F679" s="103"/>
      <c r="G679" s="8"/>
      <c r="H679" s="8"/>
      <c r="I679" s="54"/>
      <c r="J679" s="69"/>
      <c r="K679" s="65"/>
      <c r="L679" s="65"/>
      <c r="M679" s="83"/>
      <c r="N679" s="125"/>
      <c r="O679" s="83"/>
      <c r="P679" s="132"/>
      <c r="Q679" s="310"/>
      <c r="R679" s="130" t="s">
        <v>27</v>
      </c>
      <c r="S679" s="41"/>
      <c r="T679" s="135"/>
      <c r="U679" s="68"/>
      <c r="V679" s="299"/>
      <c r="W679" s="41"/>
      <c r="X679" s="42"/>
      <c r="Y679" s="43"/>
      <c r="Z679" s="43"/>
      <c r="AA679" s="43"/>
      <c r="AB679" s="288"/>
      <c r="AC679" s="43"/>
      <c r="AD679" s="43"/>
      <c r="AE679" s="44"/>
      <c r="AF679" s="45">
        <f>ROUND(ROUND(G656*P$8,0)*T680,0)</f>
        <v>132</v>
      </c>
      <c r="AG679" s="79"/>
    </row>
    <row r="680" ht="16.5" customHeight="1">
      <c r="A680" s="29">
        <v>63.0</v>
      </c>
      <c r="B680" s="30">
        <v>7086.0</v>
      </c>
      <c r="C680" s="32" t="s">
        <v>2223</v>
      </c>
      <c r="D680" s="94"/>
      <c r="E680" s="94"/>
      <c r="F680" s="103"/>
      <c r="G680" s="8"/>
      <c r="H680" s="8"/>
      <c r="I680" s="54"/>
      <c r="J680" s="69"/>
      <c r="K680" s="65"/>
      <c r="L680" s="65"/>
      <c r="M680" s="83"/>
      <c r="N680" s="125"/>
      <c r="O680" s="83"/>
      <c r="P680" s="132"/>
      <c r="Q680" s="310"/>
      <c r="R680" s="482"/>
      <c r="S680" s="83" t="s">
        <v>21</v>
      </c>
      <c r="T680" s="90">
        <v>0.5</v>
      </c>
      <c r="U680" s="91"/>
      <c r="V680" s="303"/>
      <c r="W680" s="56"/>
      <c r="X680" s="58"/>
      <c r="Y680" s="59" t="s">
        <v>20</v>
      </c>
      <c r="Z680" s="41" t="s">
        <v>21</v>
      </c>
      <c r="AA680" s="60">
        <v>0.85</v>
      </c>
      <c r="AB680" s="288"/>
      <c r="AC680" s="43"/>
      <c r="AD680" s="43"/>
      <c r="AE680" s="44"/>
      <c r="AF680" s="45">
        <f>ROUND(ROUND(ROUND(G656*P$8,0)*T680,0)*AA680,0)</f>
        <v>112</v>
      </c>
      <c r="AG680" s="79"/>
    </row>
    <row r="681" ht="16.5" customHeight="1">
      <c r="A681" s="29">
        <v>63.0</v>
      </c>
      <c r="B681" s="30">
        <v>7087.0</v>
      </c>
      <c r="C681" s="32" t="s">
        <v>2224</v>
      </c>
      <c r="D681" s="94"/>
      <c r="E681" s="94"/>
      <c r="F681" s="103"/>
      <c r="G681" s="8"/>
      <c r="H681" s="8"/>
      <c r="I681" s="54"/>
      <c r="J681" s="69"/>
      <c r="K681" s="65"/>
      <c r="L681" s="65"/>
      <c r="M681" s="83"/>
      <c r="N681" s="125"/>
      <c r="O681" s="83"/>
      <c r="P681" s="132"/>
      <c r="Q681" s="310"/>
      <c r="R681" s="482"/>
      <c r="S681" s="83"/>
      <c r="T681" s="90"/>
      <c r="U681" s="91"/>
      <c r="V681" s="305" t="s">
        <v>326</v>
      </c>
      <c r="W681" s="41" t="s">
        <v>21</v>
      </c>
      <c r="X681" s="68">
        <f>$X$297</f>
        <v>0.7</v>
      </c>
      <c r="Y681" s="88"/>
      <c r="Z681" s="88"/>
      <c r="AA681" s="88"/>
      <c r="AB681" s="297"/>
      <c r="AC681" s="88"/>
      <c r="AD681" s="88"/>
      <c r="AE681" s="89"/>
      <c r="AF681" s="114">
        <f>ROUND(ROUND(ROUND(G656*P$8,0)*T680,0)*X681,0)</f>
        <v>92</v>
      </c>
      <c r="AG681" s="79"/>
    </row>
    <row r="682" ht="16.5" customHeight="1">
      <c r="A682" s="29">
        <v>63.0</v>
      </c>
      <c r="B682" s="30">
        <v>7088.0</v>
      </c>
      <c r="C682" s="32" t="s">
        <v>2225</v>
      </c>
      <c r="D682" s="94"/>
      <c r="E682" s="94"/>
      <c r="F682" s="103"/>
      <c r="G682" s="8"/>
      <c r="H682" s="8"/>
      <c r="I682" s="54"/>
      <c r="J682" s="69"/>
      <c r="K682" s="65"/>
      <c r="L682" s="65"/>
      <c r="M682" s="83"/>
      <c r="N682" s="125"/>
      <c r="O682" s="83"/>
      <c r="P682" s="132"/>
      <c r="Q682" s="310"/>
      <c r="R682" s="482"/>
      <c r="S682" s="83"/>
      <c r="T682" s="90"/>
      <c r="U682" s="91"/>
      <c r="V682" s="484"/>
      <c r="W682" s="56"/>
      <c r="X682" s="72"/>
      <c r="Y682" s="73" t="s">
        <v>20</v>
      </c>
      <c r="Z682" s="74" t="s">
        <v>21</v>
      </c>
      <c r="AA682" s="75">
        <v>0.85</v>
      </c>
      <c r="AB682" s="288"/>
      <c r="AC682" s="43"/>
      <c r="AD682" s="43"/>
      <c r="AE682" s="44"/>
      <c r="AF682" s="114">
        <f>ROUND(ROUND(ROUND(ROUND(G656*P$8,0)*T680,0)*X681,0)*AA682,0)</f>
        <v>78</v>
      </c>
      <c r="AG682" s="79"/>
    </row>
    <row r="683" ht="16.5" customHeight="1">
      <c r="A683" s="29">
        <v>63.0</v>
      </c>
      <c r="B683" s="30">
        <v>7089.0</v>
      </c>
      <c r="C683" s="32" t="s">
        <v>2226</v>
      </c>
      <c r="D683" s="94"/>
      <c r="E683" s="94"/>
      <c r="F683" s="103"/>
      <c r="G683" s="8"/>
      <c r="H683" s="8"/>
      <c r="I683" s="54"/>
      <c r="J683" s="69"/>
      <c r="K683" s="65"/>
      <c r="L683" s="65"/>
      <c r="M683" s="83"/>
      <c r="N683" s="125"/>
      <c r="O683" s="83"/>
      <c r="P683" s="132"/>
      <c r="Q683" s="310"/>
      <c r="R683" s="482"/>
      <c r="S683" s="83"/>
      <c r="T683" s="90"/>
      <c r="U683" s="91"/>
      <c r="V683" s="305" t="s">
        <v>329</v>
      </c>
      <c r="W683" s="41" t="s">
        <v>21</v>
      </c>
      <c r="X683" s="68">
        <f>$X$299</f>
        <v>0.85</v>
      </c>
      <c r="Y683" s="77"/>
      <c r="Z683" s="77"/>
      <c r="AA683" s="77"/>
      <c r="AB683" s="292"/>
      <c r="AC683" s="77"/>
      <c r="AD683" s="77"/>
      <c r="AE683" s="72"/>
      <c r="AF683" s="45">
        <f>ROUND(ROUND(ROUND(G656*P$8,0)*T680,0)*X683,0)</f>
        <v>112</v>
      </c>
      <c r="AG683" s="79"/>
    </row>
    <row r="684" ht="16.5" customHeight="1">
      <c r="A684" s="29">
        <v>63.0</v>
      </c>
      <c r="B684" s="30">
        <v>7090.0</v>
      </c>
      <c r="C684" s="32" t="s">
        <v>2227</v>
      </c>
      <c r="D684" s="94"/>
      <c r="E684" s="94"/>
      <c r="F684" s="103"/>
      <c r="G684" s="8"/>
      <c r="H684" s="8"/>
      <c r="I684" s="54"/>
      <c r="J684" s="69"/>
      <c r="K684" s="65"/>
      <c r="L684" s="65"/>
      <c r="M684" s="83"/>
      <c r="N684" s="125"/>
      <c r="O684" s="83"/>
      <c r="P684" s="132"/>
      <c r="Q684" s="310"/>
      <c r="R684" s="482"/>
      <c r="S684" s="83"/>
      <c r="T684" s="90"/>
      <c r="U684" s="91"/>
      <c r="V684" s="484"/>
      <c r="W684" s="56"/>
      <c r="X684" s="72"/>
      <c r="Y684" s="73" t="s">
        <v>20</v>
      </c>
      <c r="Z684" s="74" t="s">
        <v>21</v>
      </c>
      <c r="AA684" s="75">
        <v>0.85</v>
      </c>
      <c r="AB684" s="288"/>
      <c r="AC684" s="43"/>
      <c r="AD684" s="43"/>
      <c r="AE684" s="44"/>
      <c r="AF684" s="45">
        <f>ROUND(ROUND(ROUND(ROUND(G656*P$8,0)*T680,0)*X683,0)*AA684,0)</f>
        <v>95</v>
      </c>
      <c r="AG684" s="79"/>
    </row>
    <row r="685" ht="16.5" customHeight="1">
      <c r="A685" s="29">
        <v>63.0</v>
      </c>
      <c r="B685" s="30">
        <v>7091.0</v>
      </c>
      <c r="C685" s="32" t="s">
        <v>2228</v>
      </c>
      <c r="D685" s="94"/>
      <c r="E685" s="94"/>
      <c r="F685" s="103"/>
      <c r="G685" s="8"/>
      <c r="H685" s="8"/>
      <c r="I685" s="54"/>
      <c r="J685" s="69"/>
      <c r="K685" s="65"/>
      <c r="L685" s="65"/>
      <c r="M685" s="83"/>
      <c r="N685" s="125"/>
      <c r="O685" s="83"/>
      <c r="P685" s="132"/>
      <c r="Q685" s="310"/>
      <c r="R685" s="482"/>
      <c r="S685" s="83"/>
      <c r="T685" s="90"/>
      <c r="U685" s="91"/>
      <c r="V685" s="299"/>
      <c r="W685" s="41"/>
      <c r="X685" s="42"/>
      <c r="Y685" s="43"/>
      <c r="Z685" s="43"/>
      <c r="AA685" s="44"/>
      <c r="AB685" s="140" t="s">
        <v>30</v>
      </c>
      <c r="AC685" s="83">
        <v>5.0</v>
      </c>
      <c r="AD685" s="83"/>
      <c r="AE685" s="84" t="s">
        <v>31</v>
      </c>
      <c r="AF685" s="45">
        <f>ROUND(ROUND(ROUND(G656*P$8,0)*T680,0)-AC685,0)</f>
        <v>127</v>
      </c>
      <c r="AG685" s="79"/>
    </row>
    <row r="686" ht="16.5" customHeight="1">
      <c r="A686" s="29">
        <v>63.0</v>
      </c>
      <c r="B686" s="30">
        <v>7092.0</v>
      </c>
      <c r="C686" s="32" t="s">
        <v>2229</v>
      </c>
      <c r="D686" s="94"/>
      <c r="E686" s="94"/>
      <c r="F686" s="103"/>
      <c r="G686" s="8"/>
      <c r="H686" s="8"/>
      <c r="I686" s="54"/>
      <c r="J686" s="69"/>
      <c r="K686" s="65"/>
      <c r="L686" s="65"/>
      <c r="M686" s="83"/>
      <c r="N686" s="125"/>
      <c r="O686" s="83"/>
      <c r="P686" s="132"/>
      <c r="Q686" s="310"/>
      <c r="R686" s="309"/>
      <c r="S686" s="83"/>
      <c r="T686" s="90"/>
      <c r="U686" s="90"/>
      <c r="V686" s="303"/>
      <c r="W686" s="56"/>
      <c r="X686" s="58"/>
      <c r="Y686" s="59" t="s">
        <v>20</v>
      </c>
      <c r="Z686" s="41" t="s">
        <v>21</v>
      </c>
      <c r="AA686" s="86">
        <v>0.85</v>
      </c>
      <c r="AB686" s="140"/>
      <c r="AC686" s="83"/>
      <c r="AD686" s="83"/>
      <c r="AE686" s="84"/>
      <c r="AF686" s="45">
        <f>ROUND(ROUND(ROUND(ROUND(G656*P$8,0)*T680,0)*AA686,0)-AC685,0)</f>
        <v>107</v>
      </c>
      <c r="AG686" s="79"/>
    </row>
    <row r="687" ht="16.5" customHeight="1">
      <c r="A687" s="29">
        <v>63.0</v>
      </c>
      <c r="B687" s="30">
        <v>7093.0</v>
      </c>
      <c r="C687" s="32" t="s">
        <v>2230</v>
      </c>
      <c r="D687" s="94"/>
      <c r="E687" s="94"/>
      <c r="F687" s="103"/>
      <c r="G687" s="8"/>
      <c r="H687" s="8"/>
      <c r="I687" s="54"/>
      <c r="J687" s="69"/>
      <c r="K687" s="65"/>
      <c r="L687" s="65"/>
      <c r="M687" s="83"/>
      <c r="N687" s="125"/>
      <c r="O687" s="83"/>
      <c r="P687" s="132"/>
      <c r="Q687" s="310"/>
      <c r="R687" s="309"/>
      <c r="S687" s="83"/>
      <c r="T687" s="90"/>
      <c r="U687" s="90"/>
      <c r="V687" s="305" t="s">
        <v>326</v>
      </c>
      <c r="W687" s="83" t="s">
        <v>21</v>
      </c>
      <c r="X687" s="91">
        <f>$X$297</f>
        <v>0.7</v>
      </c>
      <c r="Y687" s="88"/>
      <c r="Z687" s="88"/>
      <c r="AA687" s="89"/>
      <c r="AB687" s="313"/>
      <c r="AC687" s="90"/>
      <c r="AD687" s="90"/>
      <c r="AE687" s="91"/>
      <c r="AF687" s="114">
        <f>ROUND(ROUND(ROUND(ROUND(G656*P$8,0)*T680,0)*X687,0)-AC685,0)</f>
        <v>87</v>
      </c>
      <c r="AG687" s="79"/>
    </row>
    <row r="688" ht="16.5" customHeight="1">
      <c r="A688" s="29">
        <v>63.0</v>
      </c>
      <c r="B688" s="30">
        <v>7094.0</v>
      </c>
      <c r="C688" s="32" t="s">
        <v>2231</v>
      </c>
      <c r="D688" s="94"/>
      <c r="E688" s="94"/>
      <c r="F688" s="103"/>
      <c r="G688" s="8"/>
      <c r="H688" s="8"/>
      <c r="I688" s="54"/>
      <c r="J688" s="69"/>
      <c r="K688" s="65"/>
      <c r="L688" s="65"/>
      <c r="M688" s="83"/>
      <c r="N688" s="125"/>
      <c r="O688" s="83"/>
      <c r="P688" s="132"/>
      <c r="Q688" s="310"/>
      <c r="R688" s="309"/>
      <c r="S688" s="83"/>
      <c r="T688" s="90"/>
      <c r="U688" s="90"/>
      <c r="V688" s="484"/>
      <c r="W688" s="56"/>
      <c r="X688" s="72"/>
      <c r="Y688" s="73" t="s">
        <v>20</v>
      </c>
      <c r="Z688" s="74" t="s">
        <v>21</v>
      </c>
      <c r="AA688" s="92">
        <v>0.85</v>
      </c>
      <c r="AB688" s="313"/>
      <c r="AC688" s="90"/>
      <c r="AD688" s="90"/>
      <c r="AE688" s="91"/>
      <c r="AF688" s="114">
        <f>ROUND(ROUND(ROUND(ROUND(ROUND(G656*P$8,0)*T680,0)*X687,0)*AA688,0)-AC685,0)</f>
        <v>73</v>
      </c>
      <c r="AG688" s="79"/>
    </row>
    <row r="689" ht="16.5" customHeight="1">
      <c r="A689" s="29">
        <v>63.0</v>
      </c>
      <c r="B689" s="30">
        <v>7095.0</v>
      </c>
      <c r="C689" s="32" t="s">
        <v>2232</v>
      </c>
      <c r="D689" s="94"/>
      <c r="E689" s="94"/>
      <c r="F689" s="103"/>
      <c r="G689" s="8"/>
      <c r="H689" s="8"/>
      <c r="I689" s="54"/>
      <c r="J689" s="69"/>
      <c r="K689" s="65"/>
      <c r="L689" s="65"/>
      <c r="M689" s="83"/>
      <c r="N689" s="125"/>
      <c r="O689" s="83"/>
      <c r="P689" s="132"/>
      <c r="Q689" s="308"/>
      <c r="R689" s="310"/>
      <c r="S689" s="83"/>
      <c r="T689" s="90"/>
      <c r="U689" s="90"/>
      <c r="V689" s="305" t="s">
        <v>329</v>
      </c>
      <c r="W689" s="83" t="s">
        <v>21</v>
      </c>
      <c r="X689" s="91">
        <f>$X$299</f>
        <v>0.85</v>
      </c>
      <c r="Y689" s="77"/>
      <c r="Z689" s="77"/>
      <c r="AA689" s="72"/>
      <c r="AB689" s="314"/>
      <c r="AC689" s="90"/>
      <c r="AD689" s="90"/>
      <c r="AE689" s="91"/>
      <c r="AF689" s="45">
        <f>ROUND(ROUND(ROUND(ROUND(G656*P$8,0)*T680,0)*X689,0)-AC685,0)</f>
        <v>107</v>
      </c>
      <c r="AG689" s="79"/>
    </row>
    <row r="690" ht="16.5" customHeight="1">
      <c r="A690" s="29">
        <v>63.0</v>
      </c>
      <c r="B690" s="30">
        <v>7096.0</v>
      </c>
      <c r="C690" s="32" t="s">
        <v>2233</v>
      </c>
      <c r="D690" s="94"/>
      <c r="E690" s="94"/>
      <c r="F690" s="103"/>
      <c r="G690" s="8"/>
      <c r="H690" s="8"/>
      <c r="I690" s="54"/>
      <c r="J690" s="69"/>
      <c r="K690" s="65"/>
      <c r="L690" s="65"/>
      <c r="M690" s="83"/>
      <c r="N690" s="125"/>
      <c r="O690" s="83"/>
      <c r="P690" s="132"/>
      <c r="Q690" s="312"/>
      <c r="R690" s="310"/>
      <c r="S690" s="83"/>
      <c r="T690" s="90"/>
      <c r="U690" s="90"/>
      <c r="V690" s="484"/>
      <c r="W690" s="56"/>
      <c r="X690" s="72"/>
      <c r="Y690" s="73" t="s">
        <v>20</v>
      </c>
      <c r="Z690" s="74" t="s">
        <v>21</v>
      </c>
      <c r="AA690" s="92">
        <v>0.85</v>
      </c>
      <c r="AB690" s="292"/>
      <c r="AC690" s="77"/>
      <c r="AD690" s="77"/>
      <c r="AE690" s="72"/>
      <c r="AF690" s="45">
        <f>ROUND(ROUND(ROUND(ROUND(ROUND(G656*P$8,0)*T680,0)*X689,0)*AA690,0)-AC685,0)</f>
        <v>90</v>
      </c>
      <c r="AG690" s="79"/>
    </row>
    <row r="691" ht="16.5" customHeight="1">
      <c r="A691" s="29">
        <v>63.0</v>
      </c>
      <c r="B691" s="30">
        <v>7097.0</v>
      </c>
      <c r="C691" s="32" t="s">
        <v>2234</v>
      </c>
      <c r="D691" s="94"/>
      <c r="E691" s="94"/>
      <c r="F691" s="94"/>
      <c r="G691" s="140"/>
      <c r="H691" s="140"/>
      <c r="I691" s="95"/>
      <c r="J691" s="82" t="s">
        <v>38</v>
      </c>
      <c r="K691" s="96"/>
      <c r="L691" s="96"/>
      <c r="M691" s="7"/>
      <c r="N691" s="52"/>
      <c r="O691" s="8"/>
      <c r="P691" s="54"/>
      <c r="Q691" s="287"/>
      <c r="R691" s="287"/>
      <c r="S691" s="7"/>
      <c r="T691" s="7"/>
      <c r="U691" s="7"/>
      <c r="V691" s="299"/>
      <c r="W691" s="41"/>
      <c r="X691" s="42"/>
      <c r="Y691" s="43"/>
      <c r="Z691" s="43"/>
      <c r="AA691" s="43"/>
      <c r="AB691" s="288"/>
      <c r="AC691" s="43"/>
      <c r="AD691" s="43"/>
      <c r="AE691" s="44"/>
      <c r="AF691" s="45">
        <f>ROUND(ROUND(G656+K692,0)*P$8,0)</f>
        <v>267</v>
      </c>
      <c r="AG691" s="79"/>
    </row>
    <row r="692" ht="16.5" customHeight="1">
      <c r="A692" s="29">
        <v>63.0</v>
      </c>
      <c r="B692" s="30">
        <v>7098.0</v>
      </c>
      <c r="C692" s="32" t="s">
        <v>2235</v>
      </c>
      <c r="D692" s="94"/>
      <c r="E692" s="94"/>
      <c r="F692" s="94"/>
      <c r="G692" s="140"/>
      <c r="H692" s="140"/>
      <c r="I692" s="95"/>
      <c r="J692" s="482"/>
      <c r="K692" s="83">
        <v>6.0</v>
      </c>
      <c r="L692" s="97" t="s">
        <v>40</v>
      </c>
      <c r="M692" s="8"/>
      <c r="N692" s="52"/>
      <c r="O692" s="8"/>
      <c r="P692" s="54"/>
      <c r="Q692" s="302"/>
      <c r="R692" s="302"/>
      <c r="S692" s="8"/>
      <c r="T692" s="8"/>
      <c r="U692" s="8"/>
      <c r="V692" s="303"/>
      <c r="W692" s="56"/>
      <c r="X692" s="58"/>
      <c r="Y692" s="59" t="s">
        <v>20</v>
      </c>
      <c r="Z692" s="41" t="s">
        <v>21</v>
      </c>
      <c r="AA692" s="60">
        <v>0.85</v>
      </c>
      <c r="AB692" s="288"/>
      <c r="AC692" s="43"/>
      <c r="AD692" s="43"/>
      <c r="AE692" s="44"/>
      <c r="AF692" s="45">
        <f>ROUND(ROUND(ROUND(G656+K692,0)*P$8,0)*AA692,0)</f>
        <v>227</v>
      </c>
      <c r="AG692" s="79"/>
    </row>
    <row r="693" ht="16.5" customHeight="1">
      <c r="A693" s="29">
        <v>63.0</v>
      </c>
      <c r="B693" s="30">
        <v>7099.0</v>
      </c>
      <c r="C693" s="32" t="s">
        <v>2236</v>
      </c>
      <c r="D693" s="94"/>
      <c r="E693" s="94"/>
      <c r="F693" s="94"/>
      <c r="G693" s="140"/>
      <c r="H693" s="140"/>
      <c r="I693" s="95"/>
      <c r="J693" s="482"/>
      <c r="K693" s="65"/>
      <c r="L693" s="83"/>
      <c r="M693" s="294"/>
      <c r="N693" s="295"/>
      <c r="O693" s="294"/>
      <c r="P693" s="100"/>
      <c r="Q693" s="304"/>
      <c r="R693" s="304"/>
      <c r="S693" s="8"/>
      <c r="T693" s="8"/>
      <c r="U693" s="8"/>
      <c r="V693" s="305" t="s">
        <v>326</v>
      </c>
      <c r="W693" s="41" t="s">
        <v>21</v>
      </c>
      <c r="X693" s="68">
        <f>$X$297</f>
        <v>0.7</v>
      </c>
      <c r="Y693" s="88"/>
      <c r="Z693" s="88"/>
      <c r="AA693" s="88"/>
      <c r="AB693" s="297"/>
      <c r="AC693" s="88"/>
      <c r="AD693" s="88"/>
      <c r="AE693" s="89"/>
      <c r="AF693" s="45">
        <f>ROUND(ROUND(ROUND(G656+K692,0)*P$8,0)*X693,0)</f>
        <v>187</v>
      </c>
      <c r="AG693" s="79"/>
    </row>
    <row r="694" ht="16.5" customHeight="1">
      <c r="A694" s="29">
        <v>63.0</v>
      </c>
      <c r="B694" s="30">
        <v>7100.0</v>
      </c>
      <c r="C694" s="32" t="s">
        <v>2237</v>
      </c>
      <c r="D694" s="94"/>
      <c r="E694" s="94"/>
      <c r="F694" s="94"/>
      <c r="G694" s="140"/>
      <c r="H694" s="140"/>
      <c r="I694" s="95"/>
      <c r="J694" s="482"/>
      <c r="K694" s="65"/>
      <c r="L694" s="83"/>
      <c r="M694" s="294"/>
      <c r="N694" s="295"/>
      <c r="O694" s="294"/>
      <c r="P694" s="100"/>
      <c r="Q694" s="304"/>
      <c r="R694" s="304"/>
      <c r="S694" s="8"/>
      <c r="T694" s="8"/>
      <c r="U694" s="8"/>
      <c r="V694" s="484"/>
      <c r="W694" s="56"/>
      <c r="X694" s="72"/>
      <c r="Y694" s="73" t="s">
        <v>20</v>
      </c>
      <c r="Z694" s="74" t="s">
        <v>21</v>
      </c>
      <c r="AA694" s="75">
        <v>0.85</v>
      </c>
      <c r="AB694" s="288"/>
      <c r="AC694" s="43"/>
      <c r="AD694" s="43"/>
      <c r="AE694" s="44"/>
      <c r="AF694" s="45">
        <f>ROUND(ROUND(ROUND(ROUND(G656+K692,0)*P$8,0)*X693,0)*AA694,0)</f>
        <v>159</v>
      </c>
      <c r="AG694" s="79"/>
    </row>
    <row r="695" ht="16.5" customHeight="1">
      <c r="A695" s="29">
        <v>63.0</v>
      </c>
      <c r="B695" s="30">
        <v>7101.0</v>
      </c>
      <c r="C695" s="32" t="s">
        <v>2238</v>
      </c>
      <c r="D695" s="94"/>
      <c r="E695" s="94"/>
      <c r="F695" s="94"/>
      <c r="G695" s="140"/>
      <c r="H695" s="140"/>
      <c r="I695" s="95"/>
      <c r="J695" s="482"/>
      <c r="K695" s="65"/>
      <c r="L695" s="83"/>
      <c r="M695" s="294"/>
      <c r="N695" s="295"/>
      <c r="O695" s="294"/>
      <c r="P695" s="100"/>
      <c r="Q695" s="304"/>
      <c r="R695" s="304"/>
      <c r="S695" s="8"/>
      <c r="T695" s="8"/>
      <c r="U695" s="8"/>
      <c r="V695" s="305" t="s">
        <v>329</v>
      </c>
      <c r="W695" s="41" t="s">
        <v>21</v>
      </c>
      <c r="X695" s="68">
        <f>$X$299</f>
        <v>0.85</v>
      </c>
      <c r="Y695" s="77"/>
      <c r="Z695" s="77"/>
      <c r="AA695" s="77"/>
      <c r="AB695" s="292"/>
      <c r="AC695" s="77"/>
      <c r="AD695" s="77"/>
      <c r="AE695" s="72"/>
      <c r="AF695" s="45">
        <f>ROUND(ROUND(ROUND(G656+K692,0)*P$8,0)*X695,0)</f>
        <v>227</v>
      </c>
      <c r="AG695" s="79"/>
    </row>
    <row r="696" ht="16.5" customHeight="1">
      <c r="A696" s="29">
        <v>63.0</v>
      </c>
      <c r="B696" s="30">
        <v>7102.0</v>
      </c>
      <c r="C696" s="32" t="s">
        <v>2239</v>
      </c>
      <c r="D696" s="94"/>
      <c r="E696" s="94"/>
      <c r="F696" s="94"/>
      <c r="G696" s="140"/>
      <c r="H696" s="140"/>
      <c r="I696" s="95"/>
      <c r="J696" s="482"/>
      <c r="K696" s="65"/>
      <c r="L696" s="83"/>
      <c r="M696" s="294"/>
      <c r="N696" s="295"/>
      <c r="O696" s="294"/>
      <c r="P696" s="100"/>
      <c r="Q696" s="304"/>
      <c r="R696" s="304"/>
      <c r="S696" s="8"/>
      <c r="T696" s="8"/>
      <c r="U696" s="8"/>
      <c r="V696" s="484"/>
      <c r="W696" s="56"/>
      <c r="X696" s="72"/>
      <c r="Y696" s="73" t="s">
        <v>20</v>
      </c>
      <c r="Z696" s="74" t="s">
        <v>21</v>
      </c>
      <c r="AA696" s="75">
        <v>0.85</v>
      </c>
      <c r="AB696" s="288"/>
      <c r="AC696" s="43"/>
      <c r="AD696" s="43"/>
      <c r="AE696" s="44"/>
      <c r="AF696" s="45">
        <f>ROUND(ROUND(ROUND(ROUND(G656+K692,0)*P$8,0)*X695,0)*AA696,0)</f>
        <v>193</v>
      </c>
      <c r="AG696" s="79"/>
    </row>
    <row r="697" ht="16.5" customHeight="1">
      <c r="A697" s="29">
        <v>63.0</v>
      </c>
      <c r="B697" s="30">
        <v>7103.0</v>
      </c>
      <c r="C697" s="32" t="s">
        <v>2240</v>
      </c>
      <c r="D697" s="94"/>
      <c r="E697" s="94"/>
      <c r="F697" s="94"/>
      <c r="G697" s="140"/>
      <c r="H697" s="140"/>
      <c r="I697" s="95"/>
      <c r="J697" s="482"/>
      <c r="K697" s="65"/>
      <c r="L697" s="83"/>
      <c r="M697" s="294"/>
      <c r="N697" s="295"/>
      <c r="O697" s="294"/>
      <c r="P697" s="100"/>
      <c r="Q697" s="304"/>
      <c r="R697" s="304"/>
      <c r="S697" s="8"/>
      <c r="T697" s="8"/>
      <c r="U697" s="8"/>
      <c r="V697" s="299"/>
      <c r="W697" s="41"/>
      <c r="X697" s="42"/>
      <c r="Y697" s="43"/>
      <c r="Z697" s="43"/>
      <c r="AA697" s="44"/>
      <c r="AB697" s="82" t="s">
        <v>30</v>
      </c>
      <c r="AC697" s="83">
        <v>5.0</v>
      </c>
      <c r="AD697" s="83"/>
      <c r="AE697" s="84" t="s">
        <v>31</v>
      </c>
      <c r="AF697" s="45">
        <f>ROUND(ROUND(ROUND(G656+K692,0)*P$8,0)-AC697,0)</f>
        <v>262</v>
      </c>
      <c r="AG697" s="79"/>
    </row>
    <row r="698" ht="16.5" customHeight="1">
      <c r="A698" s="29">
        <v>63.0</v>
      </c>
      <c r="B698" s="30">
        <v>7104.0</v>
      </c>
      <c r="C698" s="32" t="s">
        <v>2241</v>
      </c>
      <c r="D698" s="94"/>
      <c r="E698" s="94"/>
      <c r="F698" s="94"/>
      <c r="G698" s="140"/>
      <c r="H698" s="140"/>
      <c r="I698" s="95"/>
      <c r="J698" s="69"/>
      <c r="K698" s="65"/>
      <c r="L698" s="83"/>
      <c r="M698" s="294"/>
      <c r="N698" s="295"/>
      <c r="O698" s="294"/>
      <c r="P698" s="100"/>
      <c r="Q698" s="304"/>
      <c r="R698" s="304"/>
      <c r="S698" s="8"/>
      <c r="T698" s="8"/>
      <c r="U698" s="8"/>
      <c r="V698" s="303"/>
      <c r="W698" s="56"/>
      <c r="X698" s="58"/>
      <c r="Y698" s="59" t="s">
        <v>20</v>
      </c>
      <c r="Z698" s="41" t="s">
        <v>21</v>
      </c>
      <c r="AA698" s="86">
        <v>0.85</v>
      </c>
      <c r="AB698" s="482"/>
      <c r="AC698" s="83"/>
      <c r="AD698" s="83"/>
      <c r="AE698" s="84"/>
      <c r="AF698" s="45">
        <f>ROUND(ROUND(ROUND(ROUND(G656+K692,0)*P$8,0)*AA698,0)-AC697,0)</f>
        <v>222</v>
      </c>
      <c r="AG698" s="79"/>
    </row>
    <row r="699" ht="16.5" customHeight="1">
      <c r="A699" s="29">
        <v>63.0</v>
      </c>
      <c r="B699" s="30">
        <v>7105.0</v>
      </c>
      <c r="C699" s="32" t="s">
        <v>2242</v>
      </c>
      <c r="D699" s="94"/>
      <c r="E699" s="94"/>
      <c r="F699" s="94"/>
      <c r="G699" s="140"/>
      <c r="H699" s="140"/>
      <c r="I699" s="95"/>
      <c r="J699" s="69"/>
      <c r="K699" s="65"/>
      <c r="L699" s="83"/>
      <c r="M699" s="294"/>
      <c r="N699" s="295"/>
      <c r="O699" s="294"/>
      <c r="P699" s="100"/>
      <c r="Q699" s="304"/>
      <c r="R699" s="304"/>
      <c r="S699" s="8"/>
      <c r="T699" s="8"/>
      <c r="U699" s="8"/>
      <c r="V699" s="305" t="s">
        <v>326</v>
      </c>
      <c r="W699" s="83" t="s">
        <v>21</v>
      </c>
      <c r="X699" s="91">
        <v>0.7</v>
      </c>
      <c r="Y699" s="88"/>
      <c r="Z699" s="88"/>
      <c r="AA699" s="89"/>
      <c r="AB699" s="482"/>
      <c r="AC699" s="90"/>
      <c r="AD699" s="90"/>
      <c r="AE699" s="91"/>
      <c r="AF699" s="45">
        <f>ROUND(ROUND(ROUND(ROUND(G656+K692,0)*P$8,0)*X699,0)-AC697,0)</f>
        <v>182</v>
      </c>
      <c r="AG699" s="79"/>
    </row>
    <row r="700" ht="16.5" customHeight="1">
      <c r="A700" s="29">
        <v>63.0</v>
      </c>
      <c r="B700" s="30">
        <v>7106.0</v>
      </c>
      <c r="C700" s="32" t="s">
        <v>2243</v>
      </c>
      <c r="D700" s="94"/>
      <c r="E700" s="94"/>
      <c r="F700" s="94"/>
      <c r="G700" s="140"/>
      <c r="H700" s="140"/>
      <c r="I700" s="95"/>
      <c r="J700" s="69"/>
      <c r="K700" s="65"/>
      <c r="L700" s="83"/>
      <c r="M700" s="294"/>
      <c r="N700" s="295"/>
      <c r="O700" s="294"/>
      <c r="P700" s="100"/>
      <c r="Q700" s="304"/>
      <c r="R700" s="304"/>
      <c r="S700" s="8"/>
      <c r="T700" s="8"/>
      <c r="U700" s="8"/>
      <c r="V700" s="484"/>
      <c r="W700" s="56"/>
      <c r="X700" s="72"/>
      <c r="Y700" s="73" t="s">
        <v>20</v>
      </c>
      <c r="Z700" s="74" t="s">
        <v>21</v>
      </c>
      <c r="AA700" s="92">
        <v>0.85</v>
      </c>
      <c r="AB700" s="482"/>
      <c r="AC700" s="90"/>
      <c r="AD700" s="90"/>
      <c r="AE700" s="91"/>
      <c r="AF700" s="45">
        <f>ROUND(ROUND(ROUND(ROUND(ROUND(G656+K692,0)*P$8,0)*X699,0)*AA700,0)-AC697,0)</f>
        <v>154</v>
      </c>
      <c r="AG700" s="79"/>
    </row>
    <row r="701" ht="16.5" customHeight="1">
      <c r="A701" s="29">
        <v>63.0</v>
      </c>
      <c r="B701" s="30">
        <v>7107.0</v>
      </c>
      <c r="C701" s="32" t="s">
        <v>2244</v>
      </c>
      <c r="D701" s="94"/>
      <c r="E701" s="94"/>
      <c r="F701" s="94"/>
      <c r="G701" s="140"/>
      <c r="H701" s="140"/>
      <c r="I701" s="95"/>
      <c r="J701" s="69"/>
      <c r="K701" s="65"/>
      <c r="L701" s="83"/>
      <c r="M701" s="294"/>
      <c r="N701" s="295"/>
      <c r="O701" s="294"/>
      <c r="P701" s="100"/>
      <c r="Q701" s="304"/>
      <c r="R701" s="304"/>
      <c r="S701" s="8"/>
      <c r="T701" s="8"/>
      <c r="U701" s="8"/>
      <c r="V701" s="305" t="s">
        <v>329</v>
      </c>
      <c r="W701" s="83" t="s">
        <v>21</v>
      </c>
      <c r="X701" s="91">
        <v>0.85</v>
      </c>
      <c r="Y701" s="77"/>
      <c r="Z701" s="77"/>
      <c r="AA701" s="72"/>
      <c r="AB701" s="482"/>
      <c r="AC701" s="90"/>
      <c r="AD701" s="90"/>
      <c r="AE701" s="91"/>
      <c r="AF701" s="45">
        <f>ROUND(ROUND(ROUND(ROUND(G656+K692,0)*P$8,0)*X701,0)-AC697,0)</f>
        <v>222</v>
      </c>
      <c r="AG701" s="79"/>
    </row>
    <row r="702" ht="16.5" customHeight="1">
      <c r="A702" s="29">
        <v>63.0</v>
      </c>
      <c r="B702" s="30">
        <v>7108.0</v>
      </c>
      <c r="C702" s="32" t="s">
        <v>2245</v>
      </c>
      <c r="D702" s="94"/>
      <c r="E702" s="94"/>
      <c r="F702" s="94"/>
      <c r="G702" s="140"/>
      <c r="H702" s="140"/>
      <c r="I702" s="95"/>
      <c r="J702" s="69"/>
      <c r="K702" s="65"/>
      <c r="L702" s="83"/>
      <c r="M702" s="294"/>
      <c r="N702" s="295"/>
      <c r="O702" s="294"/>
      <c r="P702" s="100"/>
      <c r="Q702" s="304"/>
      <c r="R702" s="304"/>
      <c r="S702" s="8"/>
      <c r="T702" s="8"/>
      <c r="U702" s="8"/>
      <c r="V702" s="484"/>
      <c r="W702" s="56"/>
      <c r="X702" s="72"/>
      <c r="Y702" s="73" t="s">
        <v>20</v>
      </c>
      <c r="Z702" s="74" t="s">
        <v>21</v>
      </c>
      <c r="AA702" s="92">
        <v>0.85</v>
      </c>
      <c r="AB702" s="484"/>
      <c r="AC702" s="77"/>
      <c r="AD702" s="77"/>
      <c r="AE702" s="72"/>
      <c r="AF702" s="45">
        <f>ROUND(ROUND(ROUND(ROUND(ROUND(G656+K692,0)*P$8,0)*X701,0)*AA702,0)-AC697,0)</f>
        <v>188</v>
      </c>
      <c r="AG702" s="79"/>
    </row>
    <row r="703" ht="16.5" customHeight="1">
      <c r="A703" s="29">
        <v>63.0</v>
      </c>
      <c r="B703" s="30">
        <v>7109.0</v>
      </c>
      <c r="C703" s="32" t="s">
        <v>2246</v>
      </c>
      <c r="D703" s="94"/>
      <c r="E703" s="94"/>
      <c r="F703" s="307"/>
      <c r="G703" s="98"/>
      <c r="H703" s="8"/>
      <c r="I703" s="54"/>
      <c r="J703" s="69"/>
      <c r="K703" s="65"/>
      <c r="L703" s="83"/>
      <c r="M703" s="294"/>
      <c r="N703" s="295"/>
      <c r="O703" s="294"/>
      <c r="P703" s="100"/>
      <c r="Q703" s="33" t="s">
        <v>23</v>
      </c>
      <c r="R703" s="130" t="s">
        <v>24</v>
      </c>
      <c r="S703" s="7"/>
      <c r="T703" s="7"/>
      <c r="U703" s="39"/>
      <c r="V703" s="299"/>
      <c r="W703" s="41"/>
      <c r="X703" s="42"/>
      <c r="Y703" s="43"/>
      <c r="Z703" s="43"/>
      <c r="AA703" s="43"/>
      <c r="AB703" s="288"/>
      <c r="AC703" s="43"/>
      <c r="AD703" s="43"/>
      <c r="AE703" s="44"/>
      <c r="AF703" s="45">
        <f>ROUND(ROUND(ROUND(G656+K692,0)*P$8,0)*T704,0)</f>
        <v>187</v>
      </c>
      <c r="AG703" s="79"/>
    </row>
    <row r="704" ht="16.5" customHeight="1">
      <c r="A704" s="29">
        <v>63.0</v>
      </c>
      <c r="B704" s="30">
        <v>7110.0</v>
      </c>
      <c r="C704" s="32" t="s">
        <v>2247</v>
      </c>
      <c r="D704" s="94"/>
      <c r="E704" s="94"/>
      <c r="F704" s="307"/>
      <c r="G704" s="98"/>
      <c r="H704" s="8"/>
      <c r="I704" s="54"/>
      <c r="J704" s="69"/>
      <c r="K704" s="83"/>
      <c r="L704" s="97"/>
      <c r="M704" s="294"/>
      <c r="N704" s="295"/>
      <c r="O704" s="294"/>
      <c r="P704" s="100"/>
      <c r="Q704" s="481"/>
      <c r="R704" s="482"/>
      <c r="S704" s="83" t="s">
        <v>21</v>
      </c>
      <c r="T704" s="90">
        <v>0.7</v>
      </c>
      <c r="U704" s="54"/>
      <c r="V704" s="303"/>
      <c r="W704" s="56"/>
      <c r="X704" s="58"/>
      <c r="Y704" s="59" t="s">
        <v>20</v>
      </c>
      <c r="Z704" s="41" t="s">
        <v>21</v>
      </c>
      <c r="AA704" s="60">
        <v>0.85</v>
      </c>
      <c r="AB704" s="288"/>
      <c r="AC704" s="43"/>
      <c r="AD704" s="43"/>
      <c r="AE704" s="44"/>
      <c r="AF704" s="45">
        <f>ROUND(ROUND(ROUND(ROUND(G656+K692,0)*P$8,0)*T704,0)*AA704,0)</f>
        <v>159</v>
      </c>
      <c r="AG704" s="79"/>
    </row>
    <row r="705" ht="16.5" customHeight="1">
      <c r="A705" s="29">
        <v>63.0</v>
      </c>
      <c r="B705" s="30">
        <v>7111.0</v>
      </c>
      <c r="C705" s="32" t="s">
        <v>2248</v>
      </c>
      <c r="D705" s="94"/>
      <c r="E705" s="94"/>
      <c r="F705" s="103"/>
      <c r="G705" s="8"/>
      <c r="H705" s="8"/>
      <c r="I705" s="54"/>
      <c r="J705" s="69"/>
      <c r="K705" s="65"/>
      <c r="L705" s="65"/>
      <c r="M705" s="83"/>
      <c r="N705" s="125"/>
      <c r="O705" s="83"/>
      <c r="P705" s="132"/>
      <c r="Q705" s="481"/>
      <c r="R705" s="482"/>
      <c r="S705" s="83"/>
      <c r="T705" s="90"/>
      <c r="U705" s="91"/>
      <c r="V705" s="305" t="s">
        <v>326</v>
      </c>
      <c r="W705" s="41" t="s">
        <v>21</v>
      </c>
      <c r="X705" s="68">
        <f>$X$297</f>
        <v>0.7</v>
      </c>
      <c r="Y705" s="88"/>
      <c r="Z705" s="88"/>
      <c r="AA705" s="88"/>
      <c r="AB705" s="297"/>
      <c r="AC705" s="88"/>
      <c r="AD705" s="88"/>
      <c r="AE705" s="89"/>
      <c r="AF705" s="45">
        <f>ROUND(ROUND(ROUND(ROUND(G656+K692,0)*P$8,0)*T704,0)*X705,0)</f>
        <v>131</v>
      </c>
      <c r="AG705" s="79"/>
    </row>
    <row r="706" ht="16.5" customHeight="1">
      <c r="A706" s="29">
        <v>63.0</v>
      </c>
      <c r="B706" s="30">
        <v>7112.0</v>
      </c>
      <c r="C706" s="32" t="s">
        <v>2249</v>
      </c>
      <c r="D706" s="94"/>
      <c r="E706" s="94"/>
      <c r="F706" s="103"/>
      <c r="G706" s="8"/>
      <c r="H706" s="8"/>
      <c r="I706" s="54"/>
      <c r="J706" s="69"/>
      <c r="K706" s="65"/>
      <c r="L706" s="65"/>
      <c r="M706" s="83"/>
      <c r="N706" s="125"/>
      <c r="O706" s="83"/>
      <c r="P706" s="132"/>
      <c r="Q706" s="481"/>
      <c r="R706" s="482"/>
      <c r="S706" s="83"/>
      <c r="T706" s="90"/>
      <c r="U706" s="91"/>
      <c r="V706" s="484"/>
      <c r="W706" s="56"/>
      <c r="X706" s="72"/>
      <c r="Y706" s="73" t="s">
        <v>20</v>
      </c>
      <c r="Z706" s="74" t="s">
        <v>21</v>
      </c>
      <c r="AA706" s="75">
        <v>0.85</v>
      </c>
      <c r="AB706" s="288"/>
      <c r="AC706" s="43"/>
      <c r="AD706" s="43"/>
      <c r="AE706" s="44"/>
      <c r="AF706" s="114">
        <f>ROUND(ROUND(ROUND(ROUND(ROUND(G656+K692,0)*P$8,0)*T704,0)*X705,0)*AA706,0)</f>
        <v>111</v>
      </c>
      <c r="AG706" s="79"/>
    </row>
    <row r="707" ht="16.5" customHeight="1">
      <c r="A707" s="29">
        <v>63.0</v>
      </c>
      <c r="B707" s="30">
        <v>7113.0</v>
      </c>
      <c r="C707" s="32" t="s">
        <v>2250</v>
      </c>
      <c r="D707" s="94"/>
      <c r="E707" s="94"/>
      <c r="F707" s="103"/>
      <c r="G707" s="8"/>
      <c r="H707" s="8"/>
      <c r="I707" s="54"/>
      <c r="J707" s="69"/>
      <c r="K707" s="65"/>
      <c r="L707" s="65"/>
      <c r="M707" s="83"/>
      <c r="N707" s="125"/>
      <c r="O707" s="83"/>
      <c r="P707" s="132"/>
      <c r="Q707" s="481"/>
      <c r="R707" s="482"/>
      <c r="S707" s="83"/>
      <c r="T707" s="90"/>
      <c r="U707" s="91"/>
      <c r="V707" s="305" t="s">
        <v>329</v>
      </c>
      <c r="W707" s="41" t="s">
        <v>21</v>
      </c>
      <c r="X707" s="68">
        <f>$X$299</f>
        <v>0.85</v>
      </c>
      <c r="Y707" s="77"/>
      <c r="Z707" s="77"/>
      <c r="AA707" s="77"/>
      <c r="AB707" s="292"/>
      <c r="AC707" s="77"/>
      <c r="AD707" s="77"/>
      <c r="AE707" s="72"/>
      <c r="AF707" s="45">
        <f>ROUND(ROUND(ROUND(ROUND(G656+K692,0)*P$8,0)*T704,0)*X707,0)</f>
        <v>159</v>
      </c>
      <c r="AG707" s="79"/>
    </row>
    <row r="708" ht="16.5" customHeight="1">
      <c r="A708" s="29">
        <v>63.0</v>
      </c>
      <c r="B708" s="30">
        <v>7114.0</v>
      </c>
      <c r="C708" s="32" t="s">
        <v>2251</v>
      </c>
      <c r="D708" s="94"/>
      <c r="E708" s="94"/>
      <c r="F708" s="103"/>
      <c r="G708" s="8"/>
      <c r="H708" s="8"/>
      <c r="I708" s="54"/>
      <c r="J708" s="69"/>
      <c r="K708" s="65"/>
      <c r="L708" s="65"/>
      <c r="M708" s="83"/>
      <c r="N708" s="125"/>
      <c r="O708" s="83"/>
      <c r="P708" s="132"/>
      <c r="Q708" s="481"/>
      <c r="R708" s="482"/>
      <c r="S708" s="83"/>
      <c r="T708" s="90"/>
      <c r="U708" s="91"/>
      <c r="V708" s="484"/>
      <c r="W708" s="56"/>
      <c r="X708" s="72"/>
      <c r="Y708" s="73" t="s">
        <v>20</v>
      </c>
      <c r="Z708" s="74" t="s">
        <v>21</v>
      </c>
      <c r="AA708" s="75">
        <v>0.85</v>
      </c>
      <c r="AB708" s="288"/>
      <c r="AC708" s="43"/>
      <c r="AD708" s="43"/>
      <c r="AE708" s="44"/>
      <c r="AF708" s="45">
        <f>ROUND(ROUND(ROUND(ROUND(ROUND(G656+K692,0)*P$8,0)*T704,0)*X707,0)*AA708,0)</f>
        <v>135</v>
      </c>
      <c r="AG708" s="79"/>
    </row>
    <row r="709" ht="16.5" customHeight="1">
      <c r="A709" s="29">
        <v>63.0</v>
      </c>
      <c r="B709" s="30">
        <v>7115.0</v>
      </c>
      <c r="C709" s="32" t="s">
        <v>2252</v>
      </c>
      <c r="D709" s="94"/>
      <c r="E709" s="94"/>
      <c r="F709" s="103"/>
      <c r="G709" s="8"/>
      <c r="H709" s="8"/>
      <c r="I709" s="54"/>
      <c r="J709" s="69"/>
      <c r="K709" s="65"/>
      <c r="L709" s="65"/>
      <c r="M709" s="83"/>
      <c r="N709" s="125"/>
      <c r="O709" s="83"/>
      <c r="P709" s="132"/>
      <c r="Q709" s="481"/>
      <c r="R709" s="482"/>
      <c r="S709" s="83"/>
      <c r="T709" s="90"/>
      <c r="U709" s="91"/>
      <c r="V709" s="299"/>
      <c r="W709" s="41"/>
      <c r="X709" s="42"/>
      <c r="Y709" s="43"/>
      <c r="Z709" s="43"/>
      <c r="AA709" s="44"/>
      <c r="AB709" s="82" t="s">
        <v>30</v>
      </c>
      <c r="AC709" s="83">
        <v>5.0</v>
      </c>
      <c r="AD709" s="83"/>
      <c r="AE709" s="84" t="s">
        <v>31</v>
      </c>
      <c r="AF709" s="45">
        <f>ROUND(ROUND(ROUND(ROUND(G656+K692,0)*P$8,0)*T704,0)-AC709,0)</f>
        <v>182</v>
      </c>
      <c r="AG709" s="79"/>
    </row>
    <row r="710" ht="16.5" customHeight="1">
      <c r="A710" s="29">
        <v>63.0</v>
      </c>
      <c r="B710" s="30">
        <v>7116.0</v>
      </c>
      <c r="C710" s="32" t="s">
        <v>2253</v>
      </c>
      <c r="D710" s="94"/>
      <c r="E710" s="94"/>
      <c r="F710" s="103"/>
      <c r="G710" s="8"/>
      <c r="H710" s="8"/>
      <c r="I710" s="54"/>
      <c r="J710" s="69"/>
      <c r="K710" s="65"/>
      <c r="L710" s="65"/>
      <c r="M710" s="83"/>
      <c r="N710" s="125"/>
      <c r="O710" s="83"/>
      <c r="P710" s="132"/>
      <c r="Q710" s="310"/>
      <c r="R710" s="482"/>
      <c r="S710" s="83"/>
      <c r="T710" s="90"/>
      <c r="U710" s="91"/>
      <c r="V710" s="303"/>
      <c r="W710" s="56"/>
      <c r="X710" s="58"/>
      <c r="Y710" s="59" t="s">
        <v>20</v>
      </c>
      <c r="Z710" s="41" t="s">
        <v>21</v>
      </c>
      <c r="AA710" s="86">
        <v>0.85</v>
      </c>
      <c r="AB710" s="482"/>
      <c r="AC710" s="83"/>
      <c r="AD710" s="83"/>
      <c r="AE710" s="84"/>
      <c r="AF710" s="45">
        <f>ROUND(ROUND(ROUND(ROUND(ROUND(G656+K692,0)*P$8,0)*T704,0)*AA710,0)-AC709,0)</f>
        <v>154</v>
      </c>
      <c r="AG710" s="79"/>
    </row>
    <row r="711" ht="16.5" customHeight="1">
      <c r="A711" s="29">
        <v>63.0</v>
      </c>
      <c r="B711" s="30">
        <v>7117.0</v>
      </c>
      <c r="C711" s="32" t="s">
        <v>2254</v>
      </c>
      <c r="D711" s="94"/>
      <c r="E711" s="94"/>
      <c r="F711" s="103"/>
      <c r="G711" s="8"/>
      <c r="H711" s="8"/>
      <c r="I711" s="54"/>
      <c r="J711" s="69"/>
      <c r="K711" s="65"/>
      <c r="L711" s="65"/>
      <c r="M711" s="83"/>
      <c r="N711" s="125"/>
      <c r="O711" s="83"/>
      <c r="P711" s="132"/>
      <c r="Q711" s="310"/>
      <c r="R711" s="309"/>
      <c r="S711" s="83"/>
      <c r="T711" s="90"/>
      <c r="U711" s="91"/>
      <c r="V711" s="305" t="s">
        <v>326</v>
      </c>
      <c r="W711" s="83" t="s">
        <v>21</v>
      </c>
      <c r="X711" s="91">
        <f>$X$297</f>
        <v>0.7</v>
      </c>
      <c r="Y711" s="88"/>
      <c r="Z711" s="88"/>
      <c r="AA711" s="89"/>
      <c r="AB711" s="482"/>
      <c r="AC711" s="90"/>
      <c r="AD711" s="90"/>
      <c r="AE711" s="91"/>
      <c r="AF711" s="45">
        <f>ROUND(ROUND(ROUND(ROUND(ROUND(G656+K692,0)*P$8,0)*T704,0)*X711,0)-AC709,0)</f>
        <v>126</v>
      </c>
      <c r="AG711" s="79"/>
    </row>
    <row r="712" ht="16.5" customHeight="1">
      <c r="A712" s="29">
        <v>63.0</v>
      </c>
      <c r="B712" s="30">
        <v>7118.0</v>
      </c>
      <c r="C712" s="32" t="s">
        <v>2255</v>
      </c>
      <c r="D712" s="94"/>
      <c r="E712" s="94"/>
      <c r="F712" s="103"/>
      <c r="G712" s="8"/>
      <c r="H712" s="8"/>
      <c r="I712" s="54"/>
      <c r="J712" s="69"/>
      <c r="K712" s="65"/>
      <c r="L712" s="65"/>
      <c r="M712" s="83"/>
      <c r="N712" s="125"/>
      <c r="O712" s="83"/>
      <c r="P712" s="132"/>
      <c r="Q712" s="310"/>
      <c r="R712" s="309"/>
      <c r="S712" s="83"/>
      <c r="T712" s="90"/>
      <c r="U712" s="91"/>
      <c r="V712" s="484"/>
      <c r="W712" s="56"/>
      <c r="X712" s="72"/>
      <c r="Y712" s="73" t="s">
        <v>20</v>
      </c>
      <c r="Z712" s="74" t="s">
        <v>21</v>
      </c>
      <c r="AA712" s="92">
        <v>0.85</v>
      </c>
      <c r="AB712" s="482"/>
      <c r="AC712" s="90"/>
      <c r="AD712" s="90"/>
      <c r="AE712" s="91"/>
      <c r="AF712" s="114">
        <f>ROUND(ROUND(ROUND(ROUND(ROUND(ROUND(G656+K692,0)*P$8,0)*T704,0)*X711,0)*AA712,0)-AC709,0)</f>
        <v>106</v>
      </c>
      <c r="AG712" s="79"/>
    </row>
    <row r="713" ht="16.5" customHeight="1">
      <c r="A713" s="29">
        <v>63.0</v>
      </c>
      <c r="B713" s="30">
        <v>7119.0</v>
      </c>
      <c r="C713" s="32" t="s">
        <v>2256</v>
      </c>
      <c r="D713" s="94"/>
      <c r="E713" s="94"/>
      <c r="F713" s="103"/>
      <c r="G713" s="8"/>
      <c r="H713" s="8"/>
      <c r="I713" s="54"/>
      <c r="J713" s="69"/>
      <c r="K713" s="65"/>
      <c r="L713" s="65"/>
      <c r="M713" s="83"/>
      <c r="N713" s="125"/>
      <c r="O713" s="83"/>
      <c r="P713" s="132"/>
      <c r="Q713" s="310"/>
      <c r="R713" s="309"/>
      <c r="S713" s="83"/>
      <c r="T713" s="90"/>
      <c r="U713" s="91"/>
      <c r="V713" s="305" t="s">
        <v>329</v>
      </c>
      <c r="W713" s="83" t="s">
        <v>21</v>
      </c>
      <c r="X713" s="91">
        <f>$X$299</f>
        <v>0.85</v>
      </c>
      <c r="Y713" s="77"/>
      <c r="Z713" s="77"/>
      <c r="AA713" s="72"/>
      <c r="AB713" s="482"/>
      <c r="AC713" s="90"/>
      <c r="AD713" s="90"/>
      <c r="AE713" s="91"/>
      <c r="AF713" s="45">
        <f>ROUND(ROUND(ROUND(ROUND(ROUND(G656+K692,0)*P$8,0)*T704,0)*X713,0)-AC709,0)</f>
        <v>154</v>
      </c>
      <c r="AG713" s="79"/>
    </row>
    <row r="714" ht="16.5" customHeight="1">
      <c r="A714" s="29">
        <v>63.0</v>
      </c>
      <c r="B714" s="30">
        <v>7120.0</v>
      </c>
      <c r="C714" s="32" t="s">
        <v>2257</v>
      </c>
      <c r="D714" s="94"/>
      <c r="E714" s="94"/>
      <c r="F714" s="103"/>
      <c r="G714" s="8"/>
      <c r="H714" s="8"/>
      <c r="I714" s="54"/>
      <c r="J714" s="69"/>
      <c r="K714" s="65"/>
      <c r="L714" s="65"/>
      <c r="M714" s="83"/>
      <c r="N714" s="125"/>
      <c r="O714" s="83"/>
      <c r="P714" s="132"/>
      <c r="Q714" s="310"/>
      <c r="R714" s="309"/>
      <c r="S714" s="83"/>
      <c r="T714" s="90"/>
      <c r="U714" s="91"/>
      <c r="V714" s="484"/>
      <c r="W714" s="56"/>
      <c r="X714" s="72"/>
      <c r="Y714" s="73" t="s">
        <v>20</v>
      </c>
      <c r="Z714" s="74" t="s">
        <v>21</v>
      </c>
      <c r="AA714" s="92">
        <v>0.85</v>
      </c>
      <c r="AB714" s="484"/>
      <c r="AC714" s="77"/>
      <c r="AD714" s="77"/>
      <c r="AE714" s="72"/>
      <c r="AF714" s="45">
        <f>ROUND(ROUND(ROUND(ROUND(ROUND(ROUND(G656+K692,0)*P$8,0)*T704,0)*X713,0)*AA714,0)-AC709,0)</f>
        <v>130</v>
      </c>
      <c r="AG714" s="79"/>
    </row>
    <row r="715" ht="16.5" customHeight="1">
      <c r="A715" s="29">
        <v>63.0</v>
      </c>
      <c r="B715" s="30">
        <v>7121.0</v>
      </c>
      <c r="C715" s="32" t="s">
        <v>2258</v>
      </c>
      <c r="D715" s="94"/>
      <c r="E715" s="94"/>
      <c r="F715" s="103"/>
      <c r="G715" s="8"/>
      <c r="H715" s="8"/>
      <c r="I715" s="54"/>
      <c r="J715" s="69"/>
      <c r="K715" s="65"/>
      <c r="L715" s="65"/>
      <c r="M715" s="83"/>
      <c r="N715" s="125"/>
      <c r="O715" s="83"/>
      <c r="P715" s="132"/>
      <c r="Q715" s="310"/>
      <c r="R715" s="130" t="s">
        <v>27</v>
      </c>
      <c r="S715" s="41"/>
      <c r="T715" s="135"/>
      <c r="U715" s="68"/>
      <c r="V715" s="299"/>
      <c r="W715" s="41"/>
      <c r="X715" s="42"/>
      <c r="Y715" s="43"/>
      <c r="Z715" s="43"/>
      <c r="AA715" s="43"/>
      <c r="AB715" s="288"/>
      <c r="AC715" s="43"/>
      <c r="AD715" s="43"/>
      <c r="AE715" s="44"/>
      <c r="AF715" s="45">
        <f>ROUND(ROUND(ROUND(G656+K692,0)*P$8,0)*T716,0)</f>
        <v>134</v>
      </c>
      <c r="AG715" s="79"/>
    </row>
    <row r="716" ht="16.5" customHeight="1">
      <c r="A716" s="29">
        <v>63.0</v>
      </c>
      <c r="B716" s="30">
        <v>7122.0</v>
      </c>
      <c r="C716" s="32" t="s">
        <v>2259</v>
      </c>
      <c r="D716" s="94"/>
      <c r="E716" s="94"/>
      <c r="F716" s="103"/>
      <c r="G716" s="8"/>
      <c r="H716" s="8"/>
      <c r="I716" s="54"/>
      <c r="J716" s="69"/>
      <c r="K716" s="65"/>
      <c r="L716" s="65"/>
      <c r="M716" s="83"/>
      <c r="N716" s="125"/>
      <c r="O716" s="83"/>
      <c r="P716" s="132"/>
      <c r="Q716" s="310"/>
      <c r="R716" s="482"/>
      <c r="S716" s="83" t="s">
        <v>21</v>
      </c>
      <c r="T716" s="90">
        <v>0.5</v>
      </c>
      <c r="U716" s="91"/>
      <c r="V716" s="303"/>
      <c r="W716" s="56"/>
      <c r="X716" s="58"/>
      <c r="Y716" s="59" t="s">
        <v>20</v>
      </c>
      <c r="Z716" s="41" t="s">
        <v>21</v>
      </c>
      <c r="AA716" s="60">
        <v>0.85</v>
      </c>
      <c r="AB716" s="288"/>
      <c r="AC716" s="43"/>
      <c r="AD716" s="43"/>
      <c r="AE716" s="44"/>
      <c r="AF716" s="45">
        <f>ROUND(ROUND(ROUND(ROUND(G656+K692,0)*P$8,0)*T716,0)*AA716,0)</f>
        <v>114</v>
      </c>
      <c r="AG716" s="79"/>
    </row>
    <row r="717" ht="16.5" customHeight="1">
      <c r="A717" s="29">
        <v>63.0</v>
      </c>
      <c r="B717" s="30">
        <v>7123.0</v>
      </c>
      <c r="C717" s="32" t="s">
        <v>2260</v>
      </c>
      <c r="D717" s="94"/>
      <c r="E717" s="94"/>
      <c r="F717" s="103"/>
      <c r="G717" s="8"/>
      <c r="H717" s="8"/>
      <c r="I717" s="54"/>
      <c r="J717" s="69"/>
      <c r="K717" s="65"/>
      <c r="L717" s="65"/>
      <c r="M717" s="83"/>
      <c r="N717" s="125"/>
      <c r="O717" s="83"/>
      <c r="P717" s="132"/>
      <c r="Q717" s="310"/>
      <c r="R717" s="482"/>
      <c r="S717" s="83"/>
      <c r="T717" s="90"/>
      <c r="U717" s="91"/>
      <c r="V717" s="305" t="s">
        <v>326</v>
      </c>
      <c r="W717" s="41" t="s">
        <v>21</v>
      </c>
      <c r="X717" s="68">
        <f>$X$297</f>
        <v>0.7</v>
      </c>
      <c r="Y717" s="88"/>
      <c r="Z717" s="88"/>
      <c r="AA717" s="88"/>
      <c r="AB717" s="297"/>
      <c r="AC717" s="88"/>
      <c r="AD717" s="88"/>
      <c r="AE717" s="89"/>
      <c r="AF717" s="45">
        <f>ROUND(ROUND(ROUND(ROUND(G656+K692,0)*P$8,0)*T716,0)*X717,0)</f>
        <v>94</v>
      </c>
      <c r="AG717" s="79"/>
    </row>
    <row r="718" ht="16.5" customHeight="1">
      <c r="A718" s="29">
        <v>63.0</v>
      </c>
      <c r="B718" s="30">
        <v>7124.0</v>
      </c>
      <c r="C718" s="32" t="s">
        <v>2261</v>
      </c>
      <c r="D718" s="94"/>
      <c r="E718" s="94"/>
      <c r="F718" s="103"/>
      <c r="G718" s="8"/>
      <c r="H718" s="8"/>
      <c r="I718" s="54"/>
      <c r="J718" s="69"/>
      <c r="K718" s="65"/>
      <c r="L718" s="65"/>
      <c r="M718" s="83"/>
      <c r="N718" s="125"/>
      <c r="O718" s="83"/>
      <c r="P718" s="132"/>
      <c r="Q718" s="310"/>
      <c r="R718" s="482"/>
      <c r="S718" s="83"/>
      <c r="T718" s="90"/>
      <c r="U718" s="91"/>
      <c r="V718" s="484"/>
      <c r="W718" s="56"/>
      <c r="X718" s="72"/>
      <c r="Y718" s="73" t="s">
        <v>20</v>
      </c>
      <c r="Z718" s="74" t="s">
        <v>21</v>
      </c>
      <c r="AA718" s="75">
        <v>0.85</v>
      </c>
      <c r="AB718" s="288"/>
      <c r="AC718" s="43"/>
      <c r="AD718" s="43"/>
      <c r="AE718" s="44"/>
      <c r="AF718" s="45">
        <f>ROUND(ROUND(ROUND(ROUND(ROUND(G656+K692,0)*P$8,0)*T716,0)*X717,0)*AA718,0)</f>
        <v>80</v>
      </c>
      <c r="AG718" s="79"/>
    </row>
    <row r="719" ht="16.5" customHeight="1">
      <c r="A719" s="29">
        <v>63.0</v>
      </c>
      <c r="B719" s="30">
        <v>7125.0</v>
      </c>
      <c r="C719" s="32" t="s">
        <v>2262</v>
      </c>
      <c r="D719" s="94"/>
      <c r="E719" s="94"/>
      <c r="F719" s="103"/>
      <c r="G719" s="8"/>
      <c r="H719" s="8"/>
      <c r="I719" s="54"/>
      <c r="J719" s="69"/>
      <c r="K719" s="65"/>
      <c r="L719" s="65"/>
      <c r="M719" s="83"/>
      <c r="N719" s="125"/>
      <c r="O719" s="83"/>
      <c r="P719" s="132"/>
      <c r="Q719" s="310"/>
      <c r="R719" s="482"/>
      <c r="S719" s="83"/>
      <c r="T719" s="90"/>
      <c r="U719" s="91"/>
      <c r="V719" s="305" t="s">
        <v>329</v>
      </c>
      <c r="W719" s="41" t="s">
        <v>21</v>
      </c>
      <c r="X719" s="68">
        <f>$X$299</f>
        <v>0.85</v>
      </c>
      <c r="Y719" s="77"/>
      <c r="Z719" s="77"/>
      <c r="AA719" s="77"/>
      <c r="AB719" s="292"/>
      <c r="AC719" s="77"/>
      <c r="AD719" s="77"/>
      <c r="AE719" s="72"/>
      <c r="AF719" s="45">
        <f>ROUND(ROUND(ROUND(ROUND(G656+K692,0)*P$8,0)*T716,0)*X719,0)</f>
        <v>114</v>
      </c>
      <c r="AG719" s="79"/>
    </row>
    <row r="720" ht="16.5" customHeight="1">
      <c r="A720" s="29">
        <v>63.0</v>
      </c>
      <c r="B720" s="30">
        <v>7126.0</v>
      </c>
      <c r="C720" s="32" t="s">
        <v>2263</v>
      </c>
      <c r="D720" s="94"/>
      <c r="E720" s="94"/>
      <c r="F720" s="103"/>
      <c r="G720" s="8"/>
      <c r="H720" s="8"/>
      <c r="I720" s="54"/>
      <c r="J720" s="69"/>
      <c r="K720" s="65"/>
      <c r="L720" s="65"/>
      <c r="M720" s="83"/>
      <c r="N720" s="125"/>
      <c r="O720" s="83"/>
      <c r="P720" s="132"/>
      <c r="Q720" s="310"/>
      <c r="R720" s="482"/>
      <c r="S720" s="83"/>
      <c r="T720" s="90"/>
      <c r="U720" s="91"/>
      <c r="V720" s="484"/>
      <c r="W720" s="56"/>
      <c r="X720" s="72"/>
      <c r="Y720" s="73" t="s">
        <v>20</v>
      </c>
      <c r="Z720" s="74" t="s">
        <v>21</v>
      </c>
      <c r="AA720" s="75">
        <v>0.85</v>
      </c>
      <c r="AB720" s="288"/>
      <c r="AC720" s="43"/>
      <c r="AD720" s="43"/>
      <c r="AE720" s="44"/>
      <c r="AF720" s="45">
        <f>ROUND(ROUND(ROUND(ROUND(ROUND(G656+K692,0)*P$8,0)*T716,0)*X719,0)*AA720,0)</f>
        <v>97</v>
      </c>
      <c r="AG720" s="79"/>
    </row>
    <row r="721" ht="16.5" customHeight="1">
      <c r="A721" s="29">
        <v>63.0</v>
      </c>
      <c r="B721" s="30">
        <v>7127.0</v>
      </c>
      <c r="C721" s="32" t="s">
        <v>2264</v>
      </c>
      <c r="D721" s="94"/>
      <c r="E721" s="94"/>
      <c r="F721" s="103"/>
      <c r="G721" s="8"/>
      <c r="H721" s="8"/>
      <c r="I721" s="54"/>
      <c r="J721" s="69"/>
      <c r="K721" s="65"/>
      <c r="L721" s="65"/>
      <c r="M721" s="83"/>
      <c r="N721" s="125"/>
      <c r="O721" s="83"/>
      <c r="P721" s="132"/>
      <c r="Q721" s="310"/>
      <c r="R721" s="482"/>
      <c r="S721" s="83"/>
      <c r="T721" s="90"/>
      <c r="U721" s="91"/>
      <c r="V721" s="299"/>
      <c r="W721" s="41"/>
      <c r="X721" s="42"/>
      <c r="Y721" s="43"/>
      <c r="Z721" s="43"/>
      <c r="AA721" s="44"/>
      <c r="AB721" s="82" t="s">
        <v>30</v>
      </c>
      <c r="AC721" s="83">
        <v>5.0</v>
      </c>
      <c r="AD721" s="83"/>
      <c r="AE721" s="84" t="s">
        <v>31</v>
      </c>
      <c r="AF721" s="45">
        <f>ROUND(ROUND(ROUND(ROUND(G656+K692,0)*P$8,0)*T716,0)-AC721,0)</f>
        <v>129</v>
      </c>
      <c r="AG721" s="79"/>
    </row>
    <row r="722" ht="16.5" customHeight="1">
      <c r="A722" s="29">
        <v>63.0</v>
      </c>
      <c r="B722" s="30">
        <v>7128.0</v>
      </c>
      <c r="C722" s="32" t="s">
        <v>2265</v>
      </c>
      <c r="D722" s="94"/>
      <c r="E722" s="94"/>
      <c r="F722" s="103"/>
      <c r="G722" s="8"/>
      <c r="H722" s="8"/>
      <c r="I722" s="54"/>
      <c r="J722" s="69"/>
      <c r="K722" s="65"/>
      <c r="L722" s="65"/>
      <c r="M722" s="83"/>
      <c r="N722" s="125"/>
      <c r="O722" s="83"/>
      <c r="P722" s="132"/>
      <c r="Q722" s="310"/>
      <c r="R722" s="482"/>
      <c r="S722" s="83"/>
      <c r="T722" s="90"/>
      <c r="U722" s="90"/>
      <c r="V722" s="303"/>
      <c r="W722" s="56"/>
      <c r="X722" s="58"/>
      <c r="Y722" s="59" t="s">
        <v>20</v>
      </c>
      <c r="Z722" s="41" t="s">
        <v>21</v>
      </c>
      <c r="AA722" s="86">
        <v>0.85</v>
      </c>
      <c r="AB722" s="482"/>
      <c r="AC722" s="83"/>
      <c r="AD722" s="83"/>
      <c r="AE722" s="84"/>
      <c r="AF722" s="45">
        <f>ROUND(ROUND(ROUND(ROUND(ROUND(G656+K692,0)*P$8,0)*T716,0)*AA722,0)-AC721,0)</f>
        <v>109</v>
      </c>
      <c r="AG722" s="79"/>
    </row>
    <row r="723" ht="16.5" customHeight="1">
      <c r="A723" s="29">
        <v>63.0</v>
      </c>
      <c r="B723" s="30">
        <v>7129.0</v>
      </c>
      <c r="C723" s="32" t="s">
        <v>2266</v>
      </c>
      <c r="D723" s="94"/>
      <c r="E723" s="94"/>
      <c r="F723" s="103"/>
      <c r="G723" s="8"/>
      <c r="H723" s="8"/>
      <c r="I723" s="54"/>
      <c r="J723" s="69"/>
      <c r="K723" s="65"/>
      <c r="L723" s="65"/>
      <c r="M723" s="83"/>
      <c r="N723" s="125"/>
      <c r="O723" s="83"/>
      <c r="P723" s="132"/>
      <c r="Q723" s="310"/>
      <c r="R723" s="482"/>
      <c r="S723" s="83"/>
      <c r="T723" s="90"/>
      <c r="U723" s="90"/>
      <c r="V723" s="305" t="s">
        <v>326</v>
      </c>
      <c r="W723" s="83" t="s">
        <v>21</v>
      </c>
      <c r="X723" s="91">
        <f>$X$297</f>
        <v>0.7</v>
      </c>
      <c r="Y723" s="88"/>
      <c r="Z723" s="88"/>
      <c r="AA723" s="89"/>
      <c r="AB723" s="482"/>
      <c r="AC723" s="90"/>
      <c r="AD723" s="90"/>
      <c r="AE723" s="91"/>
      <c r="AF723" s="45">
        <f>ROUND(ROUND(ROUND(ROUND(ROUND(G656+K692,0)*P$8,0)*T716,0)*X723,0)-AC721,0)</f>
        <v>89</v>
      </c>
      <c r="AG723" s="79"/>
    </row>
    <row r="724" ht="16.5" customHeight="1">
      <c r="A724" s="29">
        <v>63.0</v>
      </c>
      <c r="B724" s="30">
        <v>7130.0</v>
      </c>
      <c r="C724" s="32" t="s">
        <v>2267</v>
      </c>
      <c r="D724" s="94"/>
      <c r="E724" s="94"/>
      <c r="F724" s="103"/>
      <c r="G724" s="8"/>
      <c r="H724" s="8"/>
      <c r="I724" s="54"/>
      <c r="J724" s="69"/>
      <c r="K724" s="65"/>
      <c r="L724" s="65"/>
      <c r="M724" s="83"/>
      <c r="N724" s="125"/>
      <c r="O724" s="83"/>
      <c r="P724" s="132"/>
      <c r="Q724" s="310"/>
      <c r="R724" s="309"/>
      <c r="S724" s="83"/>
      <c r="T724" s="90"/>
      <c r="U724" s="90"/>
      <c r="V724" s="484"/>
      <c r="W724" s="56"/>
      <c r="X724" s="72"/>
      <c r="Y724" s="73" t="s">
        <v>20</v>
      </c>
      <c r="Z724" s="74" t="s">
        <v>21</v>
      </c>
      <c r="AA724" s="92">
        <v>0.85</v>
      </c>
      <c r="AB724" s="482"/>
      <c r="AC724" s="90"/>
      <c r="AD724" s="90"/>
      <c r="AE724" s="91"/>
      <c r="AF724" s="45">
        <f>ROUND(ROUND(ROUND(ROUND(ROUND(ROUND(G656+K692,0)*P$8,0)*T716,0)*X723,0)*AA724,0)-AC721,0)</f>
        <v>75</v>
      </c>
      <c r="AG724" s="79"/>
    </row>
    <row r="725" ht="16.5" customHeight="1">
      <c r="A725" s="29">
        <v>63.0</v>
      </c>
      <c r="B725" s="30">
        <v>7131.0</v>
      </c>
      <c r="C725" s="32" t="s">
        <v>2268</v>
      </c>
      <c r="D725" s="94"/>
      <c r="E725" s="94"/>
      <c r="F725" s="103"/>
      <c r="G725" s="8"/>
      <c r="H725" s="8"/>
      <c r="I725" s="54"/>
      <c r="J725" s="69"/>
      <c r="K725" s="65"/>
      <c r="L725" s="65"/>
      <c r="M725" s="83"/>
      <c r="N725" s="125"/>
      <c r="O725" s="83"/>
      <c r="P725" s="132"/>
      <c r="Q725" s="308"/>
      <c r="R725" s="310"/>
      <c r="S725" s="83"/>
      <c r="T725" s="90"/>
      <c r="U725" s="90"/>
      <c r="V725" s="305" t="s">
        <v>329</v>
      </c>
      <c r="W725" s="83" t="s">
        <v>21</v>
      </c>
      <c r="X725" s="91">
        <f>$X$299</f>
        <v>0.85</v>
      </c>
      <c r="Y725" s="77"/>
      <c r="Z725" s="77"/>
      <c r="AA725" s="72"/>
      <c r="AB725" s="482"/>
      <c r="AC725" s="90"/>
      <c r="AD725" s="90"/>
      <c r="AE725" s="91"/>
      <c r="AF725" s="45">
        <f>ROUND(ROUND(ROUND(ROUND(ROUND(G656+K692,0)*P$8,0)*T716,0)*X725,0)-AC721,0)</f>
        <v>109</v>
      </c>
      <c r="AG725" s="79"/>
    </row>
    <row r="726" ht="16.5" customHeight="1">
      <c r="A726" s="29">
        <v>63.0</v>
      </c>
      <c r="B726" s="30">
        <v>7132.0</v>
      </c>
      <c r="C726" s="32" t="s">
        <v>2269</v>
      </c>
      <c r="D726" s="106"/>
      <c r="E726" s="140"/>
      <c r="F726" s="103"/>
      <c r="G726" s="8"/>
      <c r="H726" s="8"/>
      <c r="I726" s="54"/>
      <c r="J726" s="69"/>
      <c r="K726" s="65"/>
      <c r="L726" s="65"/>
      <c r="M726" s="83"/>
      <c r="N726" s="125"/>
      <c r="O726" s="83"/>
      <c r="P726" s="132"/>
      <c r="Q726" s="312"/>
      <c r="R726" s="310"/>
      <c r="S726" s="83"/>
      <c r="T726" s="90"/>
      <c r="U726" s="72"/>
      <c r="V726" s="484"/>
      <c r="W726" s="56"/>
      <c r="X726" s="72"/>
      <c r="Y726" s="73" t="s">
        <v>20</v>
      </c>
      <c r="Z726" s="74" t="s">
        <v>21</v>
      </c>
      <c r="AA726" s="92">
        <v>0.85</v>
      </c>
      <c r="AB726" s="484"/>
      <c r="AC726" s="77"/>
      <c r="AD726" s="77"/>
      <c r="AE726" s="72"/>
      <c r="AF726" s="45">
        <f>ROUND(ROUND(ROUND(ROUND(ROUND(ROUND(G656+K692,0)*P$8,0)*T716,0)*X725,0)*AA726,0)-AC721,0)</f>
        <v>92</v>
      </c>
      <c r="AG726" s="79"/>
    </row>
    <row r="727" ht="16.5" customHeight="1">
      <c r="A727" s="29">
        <v>63.0</v>
      </c>
      <c r="B727" s="30">
        <v>8311.0</v>
      </c>
      <c r="C727" s="32" t="s">
        <v>2270</v>
      </c>
      <c r="D727" s="325" t="s">
        <v>759</v>
      </c>
      <c r="E727" s="485"/>
      <c r="F727" s="102" t="s">
        <v>760</v>
      </c>
      <c r="G727" s="35"/>
      <c r="H727" s="35"/>
      <c r="I727" s="36"/>
      <c r="J727" s="168"/>
      <c r="K727" s="7"/>
      <c r="L727" s="38"/>
      <c r="M727" s="7"/>
      <c r="N727" s="52"/>
      <c r="O727" s="8"/>
      <c r="P727" s="54"/>
      <c r="Q727" s="287"/>
      <c r="R727" s="287"/>
      <c r="S727" s="7"/>
      <c r="T727" s="7"/>
      <c r="U727" s="7"/>
      <c r="V727" s="327"/>
      <c r="W727" s="41"/>
      <c r="X727" s="42"/>
      <c r="Y727" s="43"/>
      <c r="Z727" s="43"/>
      <c r="AA727" s="43"/>
      <c r="AB727" s="288"/>
      <c r="AC727" s="43"/>
      <c r="AD727" s="43"/>
      <c r="AE727" s="44"/>
      <c r="AF727" s="45">
        <f>ROUND(G728*P$8,0)</f>
        <v>1228</v>
      </c>
      <c r="AG727" s="79"/>
    </row>
    <row r="728" ht="16.5" customHeight="1">
      <c r="A728" s="29">
        <v>63.0</v>
      </c>
      <c r="B728" s="30">
        <v>7141.0</v>
      </c>
      <c r="C728" s="32" t="s">
        <v>2271</v>
      </c>
      <c r="D728" s="482"/>
      <c r="E728" s="486"/>
      <c r="F728" s="482"/>
      <c r="G728" s="50">
        <f>'30放課後等デイ(基本１)'!G728</f>
        <v>1754</v>
      </c>
      <c r="H728" s="8" t="s">
        <v>9</v>
      </c>
      <c r="I728" s="51"/>
      <c r="J728" s="94"/>
      <c r="K728" s="8"/>
      <c r="L728" s="53"/>
      <c r="M728" s="8"/>
      <c r="N728" s="52"/>
      <c r="O728" s="8"/>
      <c r="P728" s="54"/>
      <c r="Q728" s="290"/>
      <c r="R728" s="290"/>
      <c r="S728" s="22"/>
      <c r="T728" s="22"/>
      <c r="U728" s="22"/>
      <c r="V728" s="330"/>
      <c r="W728" s="56"/>
      <c r="X728" s="58"/>
      <c r="Y728" s="59" t="s">
        <v>20</v>
      </c>
      <c r="Z728" s="41" t="s">
        <v>21</v>
      </c>
      <c r="AA728" s="60">
        <v>0.85</v>
      </c>
      <c r="AB728" s="288"/>
      <c r="AC728" s="43"/>
      <c r="AD728" s="43"/>
      <c r="AE728" s="44"/>
      <c r="AF728" s="45">
        <f>ROUND(ROUND(G728*P$8,0)*AA728,0)</f>
        <v>1044</v>
      </c>
      <c r="AG728" s="79"/>
    </row>
    <row r="729" ht="16.5" customHeight="1">
      <c r="A729" s="29">
        <v>63.0</v>
      </c>
      <c r="B729" s="30">
        <v>8312.0</v>
      </c>
      <c r="C729" s="32" t="s">
        <v>2272</v>
      </c>
      <c r="D729" s="482"/>
      <c r="E729" s="486"/>
      <c r="F729" s="482"/>
      <c r="G729" s="8"/>
      <c r="H729" s="8"/>
      <c r="I729" s="54"/>
      <c r="J729" s="69"/>
      <c r="K729" s="65"/>
      <c r="L729" s="65"/>
      <c r="M729" s="98"/>
      <c r="N729" s="293"/>
      <c r="O729" s="98"/>
      <c r="P729" s="66"/>
      <c r="Q729" s="33" t="s">
        <v>23</v>
      </c>
      <c r="R729" s="124" t="s">
        <v>24</v>
      </c>
      <c r="S729" s="7"/>
      <c r="T729" s="7"/>
      <c r="U729" s="7"/>
      <c r="V729" s="327"/>
      <c r="W729" s="41" t="s">
        <v>21</v>
      </c>
      <c r="X729" s="68">
        <v>0.7</v>
      </c>
      <c r="Y729" s="88"/>
      <c r="Z729" s="88"/>
      <c r="AA729" s="88"/>
      <c r="AB729" s="297"/>
      <c r="AC729" s="88"/>
      <c r="AD729" s="88"/>
      <c r="AE729" s="89"/>
      <c r="AF729" s="45">
        <f>ROUND(ROUND(G728*P$8,0)*X729,0)</f>
        <v>860</v>
      </c>
      <c r="AG729" s="79"/>
    </row>
    <row r="730" ht="16.5" customHeight="1">
      <c r="A730" s="29">
        <v>63.0</v>
      </c>
      <c r="B730" s="30">
        <v>7142.0</v>
      </c>
      <c r="C730" s="32" t="s">
        <v>2273</v>
      </c>
      <c r="D730" s="482"/>
      <c r="E730" s="486"/>
      <c r="F730" s="94"/>
      <c r="G730" s="113"/>
      <c r="H730" s="8"/>
      <c r="I730" s="54"/>
      <c r="J730" s="69"/>
      <c r="K730" s="65"/>
      <c r="L730" s="65"/>
      <c r="M730" s="98"/>
      <c r="N730" s="293"/>
      <c r="O730" s="98"/>
      <c r="P730" s="66"/>
      <c r="Q730" s="481"/>
      <c r="R730" s="110"/>
      <c r="S730" s="22"/>
      <c r="T730" s="22"/>
      <c r="U730" s="22"/>
      <c r="V730" s="330"/>
      <c r="W730" s="56"/>
      <c r="X730" s="72"/>
      <c r="Y730" s="73" t="s">
        <v>20</v>
      </c>
      <c r="Z730" s="74" t="s">
        <v>21</v>
      </c>
      <c r="AA730" s="75">
        <v>0.85</v>
      </c>
      <c r="AB730" s="288"/>
      <c r="AC730" s="43"/>
      <c r="AD730" s="43"/>
      <c r="AE730" s="44"/>
      <c r="AF730" s="45">
        <f>ROUND(ROUND(ROUND(G728*P$8,0)*X729,0)*AA730,0)</f>
        <v>731</v>
      </c>
      <c r="AG730" s="79"/>
    </row>
    <row r="731" ht="16.5" customHeight="1">
      <c r="A731" s="29">
        <v>63.0</v>
      </c>
      <c r="B731" s="30">
        <v>7143.0</v>
      </c>
      <c r="C731" s="32" t="s">
        <v>2274</v>
      </c>
      <c r="D731" s="87"/>
      <c r="E731" s="331"/>
      <c r="F731" s="94"/>
      <c r="G731" s="113"/>
      <c r="H731" s="8"/>
      <c r="I731" s="54"/>
      <c r="J731" s="69"/>
      <c r="K731" s="65"/>
      <c r="L731" s="65"/>
      <c r="M731" s="98"/>
      <c r="N731" s="293"/>
      <c r="O731" s="98"/>
      <c r="P731" s="66"/>
      <c r="Q731" s="481"/>
      <c r="R731" s="124" t="s">
        <v>27</v>
      </c>
      <c r="S731" s="7"/>
      <c r="T731" s="7"/>
      <c r="U731" s="7"/>
      <c r="V731" s="327"/>
      <c r="W731" s="41" t="s">
        <v>21</v>
      </c>
      <c r="X731" s="68">
        <v>0.5</v>
      </c>
      <c r="Y731" s="77"/>
      <c r="Z731" s="77"/>
      <c r="AA731" s="77"/>
      <c r="AB731" s="292"/>
      <c r="AC731" s="77"/>
      <c r="AD731" s="77"/>
      <c r="AE731" s="72"/>
      <c r="AF731" s="45">
        <f>ROUND(ROUND(G728*P$8,0)*X731,0)</f>
        <v>614</v>
      </c>
      <c r="AG731" s="79"/>
    </row>
    <row r="732" ht="16.5" customHeight="1">
      <c r="A732" s="29">
        <v>63.0</v>
      </c>
      <c r="B732" s="30">
        <v>7144.0</v>
      </c>
      <c r="C732" s="32" t="s">
        <v>2275</v>
      </c>
      <c r="D732" s="87"/>
      <c r="E732" s="331"/>
      <c r="F732" s="94"/>
      <c r="G732" s="113"/>
      <c r="H732" s="8"/>
      <c r="I732" s="54"/>
      <c r="J732" s="69"/>
      <c r="K732" s="65"/>
      <c r="L732" s="65"/>
      <c r="M732" s="98"/>
      <c r="N732" s="293"/>
      <c r="O732" s="98"/>
      <c r="P732" s="66"/>
      <c r="Q732" s="483"/>
      <c r="R732" s="110"/>
      <c r="S732" s="22"/>
      <c r="T732" s="22"/>
      <c r="U732" s="22"/>
      <c r="V732" s="330"/>
      <c r="W732" s="56"/>
      <c r="X732" s="72"/>
      <c r="Y732" s="73" t="s">
        <v>20</v>
      </c>
      <c r="Z732" s="74" t="s">
        <v>21</v>
      </c>
      <c r="AA732" s="75">
        <v>0.85</v>
      </c>
      <c r="AB732" s="288"/>
      <c r="AC732" s="43"/>
      <c r="AD732" s="43"/>
      <c r="AE732" s="44"/>
      <c r="AF732" s="45">
        <f>ROUND(ROUND(ROUND(G728*P$8,0)*X731,0)*AA732,0)</f>
        <v>522</v>
      </c>
      <c r="AG732" s="79"/>
    </row>
    <row r="733" ht="16.5" customHeight="1">
      <c r="A733" s="29">
        <v>63.0</v>
      </c>
      <c r="B733" s="30">
        <v>7145.0</v>
      </c>
      <c r="C733" s="32" t="s">
        <v>2276</v>
      </c>
      <c r="D733" s="69"/>
      <c r="E733" s="150"/>
      <c r="F733" s="94"/>
      <c r="G733" s="113"/>
      <c r="H733" s="8"/>
      <c r="I733" s="54"/>
      <c r="J733" s="69"/>
      <c r="K733" s="65"/>
      <c r="L733" s="65"/>
      <c r="M733" s="98"/>
      <c r="N733" s="293"/>
      <c r="O733" s="98"/>
      <c r="P733" s="66"/>
      <c r="Q733" s="96"/>
      <c r="R733" s="96"/>
      <c r="S733" s="7"/>
      <c r="T733" s="7"/>
      <c r="U733" s="7"/>
      <c r="V733" s="327"/>
      <c r="W733" s="41"/>
      <c r="X733" s="68"/>
      <c r="Y733" s="43"/>
      <c r="Z733" s="43"/>
      <c r="AA733" s="44"/>
      <c r="AB733" s="82" t="s">
        <v>30</v>
      </c>
      <c r="AC733" s="41">
        <v>5.0</v>
      </c>
      <c r="AD733" s="41"/>
      <c r="AE733" s="151" t="s">
        <v>31</v>
      </c>
      <c r="AF733" s="45">
        <f>ROUND(ROUND(G728*P$8,0)-AC733,0)</f>
        <v>1223</v>
      </c>
      <c r="AG733" s="79"/>
    </row>
    <row r="734" ht="16.5" customHeight="1">
      <c r="A734" s="29">
        <v>63.0</v>
      </c>
      <c r="B734" s="30">
        <v>7146.0</v>
      </c>
      <c r="C734" s="32" t="s">
        <v>2277</v>
      </c>
      <c r="D734" s="69"/>
      <c r="E734" s="150"/>
      <c r="F734" s="94"/>
      <c r="G734" s="113"/>
      <c r="H734" s="8"/>
      <c r="I734" s="54"/>
      <c r="J734" s="69"/>
      <c r="K734" s="65"/>
      <c r="L734" s="65"/>
      <c r="M734" s="98"/>
      <c r="N734" s="293"/>
      <c r="O734" s="98"/>
      <c r="P734" s="66"/>
      <c r="Q734" s="115"/>
      <c r="R734" s="115"/>
      <c r="S734" s="22"/>
      <c r="T734" s="22"/>
      <c r="U734" s="22"/>
      <c r="V734" s="330"/>
      <c r="W734" s="56"/>
      <c r="X734" s="72"/>
      <c r="Y734" s="59" t="s">
        <v>20</v>
      </c>
      <c r="Z734" s="41" t="s">
        <v>21</v>
      </c>
      <c r="AA734" s="86">
        <v>0.85</v>
      </c>
      <c r="AB734" s="482"/>
      <c r="AC734" s="83"/>
      <c r="AD734" s="83"/>
      <c r="AE734" s="84"/>
      <c r="AF734" s="45">
        <f>ROUND(ROUND(ROUND(G728*P$8,0)*AA734,0)-AC733,0)</f>
        <v>1039</v>
      </c>
      <c r="AG734" s="79"/>
    </row>
    <row r="735" ht="16.5" customHeight="1">
      <c r="A735" s="29">
        <v>63.0</v>
      </c>
      <c r="B735" s="30">
        <v>7147.0</v>
      </c>
      <c r="C735" s="32" t="s">
        <v>2278</v>
      </c>
      <c r="D735" s="69"/>
      <c r="E735" s="150"/>
      <c r="F735" s="94"/>
      <c r="G735" s="113"/>
      <c r="H735" s="8"/>
      <c r="I735" s="54"/>
      <c r="J735" s="69"/>
      <c r="K735" s="65"/>
      <c r="L735" s="65"/>
      <c r="M735" s="98"/>
      <c r="N735" s="293"/>
      <c r="O735" s="98"/>
      <c r="P735" s="66"/>
      <c r="Q735" s="33" t="s">
        <v>23</v>
      </c>
      <c r="R735" s="124" t="s">
        <v>24</v>
      </c>
      <c r="S735" s="7"/>
      <c r="T735" s="7"/>
      <c r="U735" s="7"/>
      <c r="V735" s="327"/>
      <c r="W735" s="41" t="s">
        <v>21</v>
      </c>
      <c r="X735" s="68">
        <v>0.7</v>
      </c>
      <c r="Y735" s="88"/>
      <c r="Z735" s="88"/>
      <c r="AA735" s="89"/>
      <c r="AB735" s="482"/>
      <c r="AC735" s="90"/>
      <c r="AD735" s="90"/>
      <c r="AE735" s="91"/>
      <c r="AF735" s="45">
        <f>ROUND(ROUND(ROUND(G728*P$8,0)*X735,0)-AC733,0)</f>
        <v>855</v>
      </c>
      <c r="AG735" s="79"/>
    </row>
    <row r="736" ht="16.5" customHeight="1">
      <c r="A736" s="29">
        <v>63.0</v>
      </c>
      <c r="B736" s="30">
        <v>7148.0</v>
      </c>
      <c r="C736" s="32" t="s">
        <v>2279</v>
      </c>
      <c r="D736" s="69"/>
      <c r="E736" s="150"/>
      <c r="F736" s="94"/>
      <c r="G736" s="113"/>
      <c r="H736" s="8"/>
      <c r="I736" s="54"/>
      <c r="J736" s="69"/>
      <c r="K736" s="65"/>
      <c r="L736" s="65"/>
      <c r="M736" s="98"/>
      <c r="N736" s="293"/>
      <c r="O736" s="98"/>
      <c r="P736" s="66"/>
      <c r="Q736" s="481"/>
      <c r="R736" s="110"/>
      <c r="S736" s="22"/>
      <c r="T736" s="22"/>
      <c r="U736" s="22"/>
      <c r="V736" s="330"/>
      <c r="W736" s="56"/>
      <c r="X736" s="72"/>
      <c r="Y736" s="73" t="s">
        <v>20</v>
      </c>
      <c r="Z736" s="74" t="s">
        <v>21</v>
      </c>
      <c r="AA736" s="92">
        <v>0.85</v>
      </c>
      <c r="AB736" s="482"/>
      <c r="AC736" s="90"/>
      <c r="AD736" s="90"/>
      <c r="AE736" s="91"/>
      <c r="AF736" s="45">
        <f>ROUND(ROUND(ROUND(ROUND(G728*P$8,0)*X735,0)*AA736,0)-AC733,0)</f>
        <v>726</v>
      </c>
      <c r="AG736" s="79"/>
    </row>
    <row r="737" ht="16.5" customHeight="1">
      <c r="A737" s="29">
        <v>63.0</v>
      </c>
      <c r="B737" s="30">
        <v>7149.0</v>
      </c>
      <c r="C737" s="32" t="s">
        <v>2280</v>
      </c>
      <c r="D737" s="69"/>
      <c r="E737" s="150"/>
      <c r="F737" s="94"/>
      <c r="G737" s="113"/>
      <c r="H737" s="8"/>
      <c r="I737" s="54"/>
      <c r="J737" s="69"/>
      <c r="K737" s="65"/>
      <c r="L737" s="65"/>
      <c r="M737" s="98"/>
      <c r="N737" s="293"/>
      <c r="O737" s="98"/>
      <c r="P737" s="66"/>
      <c r="Q737" s="481"/>
      <c r="R737" s="96" t="s">
        <v>27</v>
      </c>
      <c r="S737" s="7"/>
      <c r="T737" s="7"/>
      <c r="U737" s="7"/>
      <c r="V737" s="327"/>
      <c r="W737" s="41" t="s">
        <v>21</v>
      </c>
      <c r="X737" s="68">
        <v>0.5</v>
      </c>
      <c r="Y737" s="77"/>
      <c r="Z737" s="77"/>
      <c r="AA737" s="72"/>
      <c r="AB737" s="482"/>
      <c r="AC737" s="90"/>
      <c r="AD737" s="90"/>
      <c r="AE737" s="91"/>
      <c r="AF737" s="45">
        <f>ROUND(ROUND(ROUND(G728*P$8,0)*X737,0)-AC733,0)</f>
        <v>609</v>
      </c>
      <c r="AG737" s="79"/>
    </row>
    <row r="738" ht="16.5" customHeight="1">
      <c r="A738" s="29">
        <v>63.0</v>
      </c>
      <c r="B738" s="30">
        <v>7150.0</v>
      </c>
      <c r="C738" s="32" t="s">
        <v>2281</v>
      </c>
      <c r="D738" s="69"/>
      <c r="E738" s="150"/>
      <c r="F738" s="94"/>
      <c r="G738" s="113"/>
      <c r="H738" s="8"/>
      <c r="I738" s="54"/>
      <c r="J738" s="69"/>
      <c r="K738" s="65"/>
      <c r="L738" s="65"/>
      <c r="M738" s="98"/>
      <c r="N738" s="293"/>
      <c r="O738" s="98"/>
      <c r="P738" s="66"/>
      <c r="Q738" s="483"/>
      <c r="R738" s="115"/>
      <c r="S738" s="22"/>
      <c r="T738" s="22"/>
      <c r="U738" s="22"/>
      <c r="V738" s="330"/>
      <c r="W738" s="56"/>
      <c r="X738" s="72"/>
      <c r="Y738" s="73" t="s">
        <v>20</v>
      </c>
      <c r="Z738" s="74" t="s">
        <v>21</v>
      </c>
      <c r="AA738" s="92">
        <v>0.85</v>
      </c>
      <c r="AB738" s="484"/>
      <c r="AC738" s="77"/>
      <c r="AD738" s="77"/>
      <c r="AE738" s="72"/>
      <c r="AF738" s="45">
        <f>ROUND(ROUND(ROUND(ROUND(G728*P$8,0)*X737,0)*AA738,0)-AC733,0)</f>
        <v>517</v>
      </c>
      <c r="AG738" s="79"/>
    </row>
    <row r="739" ht="16.5" customHeight="1">
      <c r="A739" s="29">
        <v>63.0</v>
      </c>
      <c r="B739" s="30">
        <v>8341.0</v>
      </c>
      <c r="C739" s="32" t="s">
        <v>2282</v>
      </c>
      <c r="D739" s="69"/>
      <c r="E739" s="150"/>
      <c r="F739" s="82" t="s">
        <v>773</v>
      </c>
      <c r="G739" s="152"/>
      <c r="H739" s="152"/>
      <c r="I739" s="153"/>
      <c r="J739" s="94"/>
      <c r="K739" s="8"/>
      <c r="L739" s="53"/>
      <c r="M739" s="8"/>
      <c r="N739" s="52"/>
      <c r="O739" s="8"/>
      <c r="P739" s="54"/>
      <c r="Q739" s="287"/>
      <c r="R739" s="287"/>
      <c r="S739" s="7"/>
      <c r="T739" s="7"/>
      <c r="U739" s="7"/>
      <c r="V739" s="327"/>
      <c r="W739" s="41"/>
      <c r="X739" s="42"/>
      <c r="Y739" s="43"/>
      <c r="Z739" s="43"/>
      <c r="AA739" s="43"/>
      <c r="AB739" s="288"/>
      <c r="AC739" s="43"/>
      <c r="AD739" s="43"/>
      <c r="AE739" s="44"/>
      <c r="AF739" s="45">
        <f>ROUND(G740*P$8,0)</f>
        <v>1026</v>
      </c>
      <c r="AG739" s="79"/>
    </row>
    <row r="740" ht="16.5" customHeight="1">
      <c r="A740" s="29">
        <v>63.0</v>
      </c>
      <c r="B740" s="30">
        <v>7151.0</v>
      </c>
      <c r="C740" s="32" t="s">
        <v>2283</v>
      </c>
      <c r="D740" s="69"/>
      <c r="E740" s="150"/>
      <c r="F740" s="482"/>
      <c r="G740" s="50">
        <f>'30放課後等デイ(基本１)'!G740</f>
        <v>1466</v>
      </c>
      <c r="H740" s="8" t="s">
        <v>9</v>
      </c>
      <c r="I740" s="95"/>
      <c r="J740" s="94"/>
      <c r="K740" s="8"/>
      <c r="L740" s="53"/>
      <c r="M740" s="8"/>
      <c r="N740" s="52"/>
      <c r="O740" s="8"/>
      <c r="P740" s="54"/>
      <c r="Q740" s="290"/>
      <c r="R740" s="290"/>
      <c r="S740" s="22"/>
      <c r="T740" s="22"/>
      <c r="U740" s="22"/>
      <c r="V740" s="330"/>
      <c r="W740" s="56"/>
      <c r="X740" s="58"/>
      <c r="Y740" s="59" t="s">
        <v>20</v>
      </c>
      <c r="Z740" s="41" t="s">
        <v>21</v>
      </c>
      <c r="AA740" s="60">
        <v>0.85</v>
      </c>
      <c r="AB740" s="288"/>
      <c r="AC740" s="43"/>
      <c r="AD740" s="43"/>
      <c r="AE740" s="44"/>
      <c r="AF740" s="45">
        <f>ROUND(ROUND(G740*P$8,0)*AA740,0)</f>
        <v>872</v>
      </c>
      <c r="AG740" s="79"/>
    </row>
    <row r="741" ht="16.5" customHeight="1">
      <c r="A741" s="29">
        <v>63.0</v>
      </c>
      <c r="B741" s="30">
        <v>8342.0</v>
      </c>
      <c r="C741" s="32" t="s">
        <v>2284</v>
      </c>
      <c r="D741" s="69"/>
      <c r="E741" s="150"/>
      <c r="F741" s="482"/>
      <c r="G741" s="8"/>
      <c r="H741" s="8"/>
      <c r="I741" s="54"/>
      <c r="J741" s="69"/>
      <c r="K741" s="65"/>
      <c r="L741" s="65"/>
      <c r="M741" s="98"/>
      <c r="N741" s="293"/>
      <c r="O741" s="98"/>
      <c r="P741" s="66"/>
      <c r="Q741" s="33" t="s">
        <v>23</v>
      </c>
      <c r="R741" s="124" t="s">
        <v>24</v>
      </c>
      <c r="S741" s="7"/>
      <c r="T741" s="7"/>
      <c r="U741" s="7"/>
      <c r="V741" s="327"/>
      <c r="W741" s="41" t="s">
        <v>21</v>
      </c>
      <c r="X741" s="68">
        <v>0.7</v>
      </c>
      <c r="Y741" s="88"/>
      <c r="Z741" s="88"/>
      <c r="AA741" s="88"/>
      <c r="AB741" s="297"/>
      <c r="AC741" s="88"/>
      <c r="AD741" s="88"/>
      <c r="AE741" s="89"/>
      <c r="AF741" s="45">
        <f>ROUND(ROUND(G740*P$8,0)*X741,0)</f>
        <v>718</v>
      </c>
      <c r="AG741" s="79"/>
    </row>
    <row r="742" ht="16.5" customHeight="1">
      <c r="A742" s="29">
        <v>63.0</v>
      </c>
      <c r="B742" s="30">
        <v>7152.0</v>
      </c>
      <c r="C742" s="32" t="s">
        <v>2285</v>
      </c>
      <c r="D742" s="69"/>
      <c r="E742" s="150"/>
      <c r="F742" s="482"/>
      <c r="G742" s="113"/>
      <c r="H742" s="8"/>
      <c r="I742" s="54"/>
      <c r="J742" s="69"/>
      <c r="K742" s="65"/>
      <c r="L742" s="65"/>
      <c r="M742" s="98"/>
      <c r="N742" s="293"/>
      <c r="O742" s="98"/>
      <c r="P742" s="66"/>
      <c r="Q742" s="481"/>
      <c r="R742" s="110"/>
      <c r="S742" s="22"/>
      <c r="T742" s="22"/>
      <c r="U742" s="22"/>
      <c r="V742" s="330"/>
      <c r="W742" s="56"/>
      <c r="X742" s="72"/>
      <c r="Y742" s="73" t="s">
        <v>20</v>
      </c>
      <c r="Z742" s="74" t="s">
        <v>21</v>
      </c>
      <c r="AA742" s="75">
        <v>0.85</v>
      </c>
      <c r="AB742" s="288"/>
      <c r="AC742" s="43"/>
      <c r="AD742" s="43"/>
      <c r="AE742" s="44"/>
      <c r="AF742" s="45">
        <f>ROUND(ROUND(ROUND(G740*P$8,0)*X741,0)*AA742,0)</f>
        <v>610</v>
      </c>
      <c r="AG742" s="79"/>
    </row>
    <row r="743" ht="16.5" customHeight="1">
      <c r="A743" s="29">
        <v>63.0</v>
      </c>
      <c r="B743" s="30">
        <v>7153.0</v>
      </c>
      <c r="C743" s="32" t="s">
        <v>2286</v>
      </c>
      <c r="D743" s="69"/>
      <c r="E743" s="150"/>
      <c r="F743" s="94"/>
      <c r="G743" s="113"/>
      <c r="H743" s="8"/>
      <c r="I743" s="54"/>
      <c r="J743" s="69"/>
      <c r="K743" s="65"/>
      <c r="L743" s="65"/>
      <c r="M743" s="98"/>
      <c r="N743" s="293"/>
      <c r="O743" s="98"/>
      <c r="P743" s="66"/>
      <c r="Q743" s="481"/>
      <c r="R743" s="124" t="s">
        <v>27</v>
      </c>
      <c r="S743" s="7"/>
      <c r="T743" s="7"/>
      <c r="U743" s="7"/>
      <c r="V743" s="327"/>
      <c r="W743" s="41" t="s">
        <v>21</v>
      </c>
      <c r="X743" s="68">
        <v>0.5</v>
      </c>
      <c r="Y743" s="77"/>
      <c r="Z743" s="77"/>
      <c r="AA743" s="77"/>
      <c r="AB743" s="292"/>
      <c r="AC743" s="77"/>
      <c r="AD743" s="77"/>
      <c r="AE743" s="72"/>
      <c r="AF743" s="45">
        <f>ROUND(ROUND(G740*P$8,0)*X743,0)</f>
        <v>513</v>
      </c>
      <c r="AG743" s="79"/>
    </row>
    <row r="744" ht="16.5" customHeight="1">
      <c r="A744" s="29">
        <v>63.0</v>
      </c>
      <c r="B744" s="30">
        <v>7154.0</v>
      </c>
      <c r="C744" s="32" t="s">
        <v>2287</v>
      </c>
      <c r="D744" s="69"/>
      <c r="E744" s="150"/>
      <c r="F744" s="94"/>
      <c r="G744" s="113"/>
      <c r="H744" s="8"/>
      <c r="I744" s="54"/>
      <c r="J744" s="69"/>
      <c r="K744" s="65"/>
      <c r="L744" s="65"/>
      <c r="M744" s="98"/>
      <c r="N744" s="293"/>
      <c r="O744" s="98"/>
      <c r="P744" s="66"/>
      <c r="Q744" s="483"/>
      <c r="R744" s="110"/>
      <c r="S744" s="22"/>
      <c r="T744" s="22"/>
      <c r="U744" s="22"/>
      <c r="V744" s="330"/>
      <c r="W744" s="56"/>
      <c r="X744" s="72"/>
      <c r="Y744" s="73" t="s">
        <v>20</v>
      </c>
      <c r="Z744" s="74" t="s">
        <v>21</v>
      </c>
      <c r="AA744" s="75">
        <v>0.85</v>
      </c>
      <c r="AB744" s="288"/>
      <c r="AC744" s="43"/>
      <c r="AD744" s="43"/>
      <c r="AE744" s="44"/>
      <c r="AF744" s="45">
        <f>ROUND(ROUND(ROUND(G740*P$8,0)*X743,0)*AA744,0)</f>
        <v>436</v>
      </c>
      <c r="AG744" s="79"/>
    </row>
    <row r="745" ht="16.5" customHeight="1">
      <c r="A745" s="29">
        <v>63.0</v>
      </c>
      <c r="B745" s="30">
        <v>7155.0</v>
      </c>
      <c r="C745" s="32" t="s">
        <v>2288</v>
      </c>
      <c r="D745" s="69"/>
      <c r="E745" s="150"/>
      <c r="F745" s="94"/>
      <c r="G745" s="113"/>
      <c r="H745" s="8"/>
      <c r="I745" s="54"/>
      <c r="J745" s="69"/>
      <c r="K745" s="65"/>
      <c r="L745" s="65"/>
      <c r="M745" s="98"/>
      <c r="N745" s="293"/>
      <c r="O745" s="98"/>
      <c r="P745" s="66"/>
      <c r="Q745" s="96"/>
      <c r="R745" s="96"/>
      <c r="S745" s="7"/>
      <c r="T745" s="7"/>
      <c r="U745" s="7"/>
      <c r="V745" s="327"/>
      <c r="W745" s="41"/>
      <c r="X745" s="68"/>
      <c r="Y745" s="43"/>
      <c r="Z745" s="43"/>
      <c r="AA745" s="44"/>
      <c r="AB745" s="82" t="s">
        <v>30</v>
      </c>
      <c r="AC745" s="41">
        <v>5.0</v>
      </c>
      <c r="AD745" s="41"/>
      <c r="AE745" s="151" t="s">
        <v>31</v>
      </c>
      <c r="AF745" s="45">
        <f>ROUND(ROUND(G740*P$8,0)-AC745,0)</f>
        <v>1021</v>
      </c>
      <c r="AG745" s="79"/>
    </row>
    <row r="746" ht="16.5" customHeight="1">
      <c r="A746" s="29">
        <v>63.0</v>
      </c>
      <c r="B746" s="30">
        <v>7156.0</v>
      </c>
      <c r="C746" s="32" t="s">
        <v>2289</v>
      </c>
      <c r="D746" s="69"/>
      <c r="E746" s="150"/>
      <c r="F746" s="94"/>
      <c r="G746" s="113"/>
      <c r="H746" s="8"/>
      <c r="I746" s="54"/>
      <c r="J746" s="69"/>
      <c r="K746" s="65"/>
      <c r="L746" s="65"/>
      <c r="M746" s="98"/>
      <c r="N746" s="293"/>
      <c r="O746" s="98"/>
      <c r="P746" s="66"/>
      <c r="Q746" s="115"/>
      <c r="R746" s="115"/>
      <c r="S746" s="22"/>
      <c r="T746" s="22"/>
      <c r="U746" s="22"/>
      <c r="V746" s="330"/>
      <c r="W746" s="56"/>
      <c r="X746" s="72"/>
      <c r="Y746" s="59" t="s">
        <v>20</v>
      </c>
      <c r="Z746" s="41" t="s">
        <v>21</v>
      </c>
      <c r="AA746" s="86">
        <v>0.85</v>
      </c>
      <c r="AB746" s="482"/>
      <c r="AC746" s="83"/>
      <c r="AD746" s="83"/>
      <c r="AE746" s="84"/>
      <c r="AF746" s="45">
        <f>ROUND(ROUND(ROUND(G740*P$8,0)*AA746,0)-AC745,0)</f>
        <v>867</v>
      </c>
      <c r="AG746" s="79"/>
    </row>
    <row r="747" ht="16.5" customHeight="1">
      <c r="A747" s="29">
        <v>63.0</v>
      </c>
      <c r="B747" s="30">
        <v>7157.0</v>
      </c>
      <c r="C747" s="32" t="s">
        <v>2290</v>
      </c>
      <c r="D747" s="69"/>
      <c r="E747" s="150"/>
      <c r="F747" s="94"/>
      <c r="G747" s="113"/>
      <c r="H747" s="8"/>
      <c r="I747" s="54"/>
      <c r="J747" s="69"/>
      <c r="K747" s="65"/>
      <c r="L747" s="65"/>
      <c r="M747" s="98"/>
      <c r="N747" s="293"/>
      <c r="O747" s="98"/>
      <c r="P747" s="66"/>
      <c r="Q747" s="33" t="s">
        <v>23</v>
      </c>
      <c r="R747" s="124" t="s">
        <v>24</v>
      </c>
      <c r="S747" s="7"/>
      <c r="T747" s="7"/>
      <c r="U747" s="7"/>
      <c r="V747" s="327"/>
      <c r="W747" s="41" t="s">
        <v>21</v>
      </c>
      <c r="X747" s="68">
        <v>0.7</v>
      </c>
      <c r="Y747" s="88"/>
      <c r="Z747" s="88"/>
      <c r="AA747" s="89"/>
      <c r="AB747" s="482"/>
      <c r="AC747" s="90"/>
      <c r="AD747" s="90"/>
      <c r="AE747" s="91"/>
      <c r="AF747" s="45">
        <f>ROUND(ROUND(ROUND(G740*P$8,0)*X747,0)-AC745,0)</f>
        <v>713</v>
      </c>
      <c r="AG747" s="79"/>
    </row>
    <row r="748" ht="16.5" customHeight="1">
      <c r="A748" s="29">
        <v>63.0</v>
      </c>
      <c r="B748" s="30">
        <v>7158.0</v>
      </c>
      <c r="C748" s="32" t="s">
        <v>2291</v>
      </c>
      <c r="D748" s="69"/>
      <c r="E748" s="150"/>
      <c r="F748" s="94"/>
      <c r="G748" s="113"/>
      <c r="H748" s="8"/>
      <c r="I748" s="54"/>
      <c r="J748" s="69"/>
      <c r="K748" s="65"/>
      <c r="L748" s="65"/>
      <c r="M748" s="98"/>
      <c r="N748" s="293"/>
      <c r="O748" s="98"/>
      <c r="P748" s="66"/>
      <c r="Q748" s="481"/>
      <c r="R748" s="110"/>
      <c r="S748" s="22"/>
      <c r="T748" s="22"/>
      <c r="U748" s="22"/>
      <c r="V748" s="330"/>
      <c r="W748" s="56"/>
      <c r="X748" s="72"/>
      <c r="Y748" s="73" t="s">
        <v>20</v>
      </c>
      <c r="Z748" s="74" t="s">
        <v>21</v>
      </c>
      <c r="AA748" s="92">
        <v>0.85</v>
      </c>
      <c r="AB748" s="482"/>
      <c r="AC748" s="90"/>
      <c r="AD748" s="90"/>
      <c r="AE748" s="91"/>
      <c r="AF748" s="45">
        <f>ROUND(ROUND(ROUND(ROUND(G740*P$8,0)*X747,0)*AA748,0)-AC745,0)</f>
        <v>605</v>
      </c>
      <c r="AG748" s="79"/>
    </row>
    <row r="749" ht="16.5" customHeight="1">
      <c r="A749" s="29">
        <v>63.0</v>
      </c>
      <c r="B749" s="30">
        <v>7159.0</v>
      </c>
      <c r="C749" s="32" t="s">
        <v>2292</v>
      </c>
      <c r="D749" s="69"/>
      <c r="E749" s="150"/>
      <c r="F749" s="94"/>
      <c r="G749" s="113"/>
      <c r="H749" s="8"/>
      <c r="I749" s="54"/>
      <c r="J749" s="69"/>
      <c r="K749" s="65"/>
      <c r="L749" s="65"/>
      <c r="M749" s="98"/>
      <c r="N749" s="293"/>
      <c r="O749" s="98"/>
      <c r="P749" s="66"/>
      <c r="Q749" s="481"/>
      <c r="R749" s="96" t="s">
        <v>27</v>
      </c>
      <c r="S749" s="7"/>
      <c r="T749" s="7"/>
      <c r="U749" s="7"/>
      <c r="V749" s="327"/>
      <c r="W749" s="41" t="s">
        <v>21</v>
      </c>
      <c r="X749" s="68">
        <v>0.5</v>
      </c>
      <c r="Y749" s="77"/>
      <c r="Z749" s="77"/>
      <c r="AA749" s="72"/>
      <c r="AB749" s="482"/>
      <c r="AC749" s="90"/>
      <c r="AD749" s="90"/>
      <c r="AE749" s="91"/>
      <c r="AF749" s="45">
        <f>ROUND(ROUND(ROUND(G740*P$8,0)*X749,0)-AC745,0)</f>
        <v>508</v>
      </c>
      <c r="AG749" s="79"/>
    </row>
    <row r="750" ht="16.5" customHeight="1">
      <c r="A750" s="29">
        <v>63.0</v>
      </c>
      <c r="B750" s="30">
        <v>7160.0</v>
      </c>
      <c r="C750" s="32" t="s">
        <v>2293</v>
      </c>
      <c r="D750" s="69"/>
      <c r="E750" s="150"/>
      <c r="F750" s="94"/>
      <c r="G750" s="113"/>
      <c r="H750" s="8"/>
      <c r="I750" s="54"/>
      <c r="J750" s="69"/>
      <c r="K750" s="65"/>
      <c r="L750" s="65"/>
      <c r="M750" s="98"/>
      <c r="N750" s="293"/>
      <c r="O750" s="98"/>
      <c r="P750" s="66"/>
      <c r="Q750" s="483"/>
      <c r="R750" s="115"/>
      <c r="S750" s="22"/>
      <c r="T750" s="22"/>
      <c r="U750" s="22"/>
      <c r="V750" s="330"/>
      <c r="W750" s="56"/>
      <c r="X750" s="72"/>
      <c r="Y750" s="73" t="s">
        <v>20</v>
      </c>
      <c r="Z750" s="74" t="s">
        <v>21</v>
      </c>
      <c r="AA750" s="92">
        <v>0.85</v>
      </c>
      <c r="AB750" s="484"/>
      <c r="AC750" s="77"/>
      <c r="AD750" s="77"/>
      <c r="AE750" s="72"/>
      <c r="AF750" s="45">
        <f>ROUND(ROUND(ROUND(ROUND(G740*P$8,0)*X749,0)*AA750,0)-AC745,0)</f>
        <v>431</v>
      </c>
      <c r="AG750" s="79"/>
    </row>
    <row r="751" ht="16.5" customHeight="1">
      <c r="A751" s="29">
        <v>63.0</v>
      </c>
      <c r="B751" s="30">
        <v>8351.0</v>
      </c>
      <c r="C751" s="32" t="s">
        <v>2294</v>
      </c>
      <c r="D751" s="69"/>
      <c r="E751" s="150"/>
      <c r="F751" s="82" t="s">
        <v>786</v>
      </c>
      <c r="G751" s="152"/>
      <c r="H751" s="152"/>
      <c r="I751" s="153"/>
      <c r="J751" s="94"/>
      <c r="K751" s="8"/>
      <c r="L751" s="53"/>
      <c r="M751" s="8"/>
      <c r="N751" s="52"/>
      <c r="O751" s="8"/>
      <c r="P751" s="54"/>
      <c r="Q751" s="287"/>
      <c r="R751" s="287"/>
      <c r="S751" s="7"/>
      <c r="T751" s="7"/>
      <c r="U751" s="7"/>
      <c r="V751" s="327"/>
      <c r="W751" s="41"/>
      <c r="X751" s="42"/>
      <c r="Y751" s="43"/>
      <c r="Z751" s="43"/>
      <c r="AA751" s="43"/>
      <c r="AB751" s="288"/>
      <c r="AC751" s="43"/>
      <c r="AD751" s="43"/>
      <c r="AE751" s="44"/>
      <c r="AF751" s="45">
        <f>ROUND(G752*P$8,0)</f>
        <v>883</v>
      </c>
      <c r="AG751" s="79"/>
    </row>
    <row r="752" ht="16.5" customHeight="1">
      <c r="A752" s="29">
        <v>63.0</v>
      </c>
      <c r="B752" s="30">
        <v>7161.0</v>
      </c>
      <c r="C752" s="32" t="s">
        <v>2295</v>
      </c>
      <c r="D752" s="69"/>
      <c r="E752" s="150"/>
      <c r="F752" s="482"/>
      <c r="G752" s="50">
        <f>'30放課後等デイ(基本１)'!G752</f>
        <v>1262</v>
      </c>
      <c r="H752" s="8" t="s">
        <v>9</v>
      </c>
      <c r="I752" s="95"/>
      <c r="J752" s="94"/>
      <c r="K752" s="8"/>
      <c r="L752" s="53"/>
      <c r="M752" s="8"/>
      <c r="N752" s="52"/>
      <c r="O752" s="8"/>
      <c r="P752" s="54"/>
      <c r="Q752" s="290"/>
      <c r="R752" s="290"/>
      <c r="S752" s="22"/>
      <c r="T752" s="22"/>
      <c r="U752" s="22"/>
      <c r="V752" s="330"/>
      <c r="W752" s="56"/>
      <c r="X752" s="58"/>
      <c r="Y752" s="59" t="s">
        <v>20</v>
      </c>
      <c r="Z752" s="41" t="s">
        <v>21</v>
      </c>
      <c r="AA752" s="60">
        <v>0.85</v>
      </c>
      <c r="AB752" s="288"/>
      <c r="AC752" s="43"/>
      <c r="AD752" s="43"/>
      <c r="AE752" s="44"/>
      <c r="AF752" s="45">
        <f>ROUND(ROUND(G752*P$8,0)*AA752,0)</f>
        <v>751</v>
      </c>
      <c r="AG752" s="79"/>
    </row>
    <row r="753" ht="16.5" customHeight="1">
      <c r="A753" s="29">
        <v>63.0</v>
      </c>
      <c r="B753" s="30">
        <v>8352.0</v>
      </c>
      <c r="C753" s="32" t="s">
        <v>2296</v>
      </c>
      <c r="D753" s="69"/>
      <c r="E753" s="150"/>
      <c r="F753" s="482"/>
      <c r="G753" s="8"/>
      <c r="H753" s="8"/>
      <c r="I753" s="54"/>
      <c r="J753" s="69"/>
      <c r="K753" s="65"/>
      <c r="L753" s="65"/>
      <c r="M753" s="98"/>
      <c r="N753" s="293"/>
      <c r="O753" s="98"/>
      <c r="P753" s="66"/>
      <c r="Q753" s="33" t="s">
        <v>23</v>
      </c>
      <c r="R753" s="124" t="s">
        <v>24</v>
      </c>
      <c r="S753" s="7"/>
      <c r="T753" s="7"/>
      <c r="U753" s="7"/>
      <c r="V753" s="327"/>
      <c r="W753" s="41" t="s">
        <v>21</v>
      </c>
      <c r="X753" s="68">
        <v>0.7</v>
      </c>
      <c r="Y753" s="88"/>
      <c r="Z753" s="88"/>
      <c r="AA753" s="88"/>
      <c r="AB753" s="297"/>
      <c r="AC753" s="88"/>
      <c r="AD753" s="88"/>
      <c r="AE753" s="89"/>
      <c r="AF753" s="45">
        <f>ROUND(ROUND(G752*P$8,0)*X753,0)</f>
        <v>618</v>
      </c>
      <c r="AG753" s="79"/>
    </row>
    <row r="754" ht="16.5" customHeight="1">
      <c r="A754" s="29">
        <v>63.0</v>
      </c>
      <c r="B754" s="30">
        <v>7162.0</v>
      </c>
      <c r="C754" s="32" t="s">
        <v>2297</v>
      </c>
      <c r="D754" s="69"/>
      <c r="E754" s="150"/>
      <c r="F754" s="482"/>
      <c r="G754" s="113"/>
      <c r="H754" s="8"/>
      <c r="I754" s="54"/>
      <c r="J754" s="69"/>
      <c r="K754" s="65"/>
      <c r="L754" s="65"/>
      <c r="M754" s="98"/>
      <c r="N754" s="293"/>
      <c r="O754" s="98"/>
      <c r="P754" s="66"/>
      <c r="Q754" s="481"/>
      <c r="R754" s="110"/>
      <c r="S754" s="22"/>
      <c r="T754" s="22"/>
      <c r="U754" s="22"/>
      <c r="V754" s="330"/>
      <c r="W754" s="56"/>
      <c r="X754" s="72"/>
      <c r="Y754" s="73" t="s">
        <v>20</v>
      </c>
      <c r="Z754" s="74" t="s">
        <v>21</v>
      </c>
      <c r="AA754" s="75">
        <v>0.85</v>
      </c>
      <c r="AB754" s="288"/>
      <c r="AC754" s="43"/>
      <c r="AD754" s="43"/>
      <c r="AE754" s="44"/>
      <c r="AF754" s="45">
        <f>ROUND(ROUND(ROUND(G752*P$8,0)*X753,0)*AA754,0)</f>
        <v>525</v>
      </c>
      <c r="AG754" s="79"/>
    </row>
    <row r="755" ht="16.5" customHeight="1">
      <c r="A755" s="29">
        <v>63.0</v>
      </c>
      <c r="B755" s="30">
        <v>7163.0</v>
      </c>
      <c r="C755" s="32" t="s">
        <v>2298</v>
      </c>
      <c r="D755" s="69"/>
      <c r="E755" s="150"/>
      <c r="F755" s="94"/>
      <c r="G755" s="113"/>
      <c r="H755" s="8"/>
      <c r="I755" s="54"/>
      <c r="J755" s="69"/>
      <c r="K755" s="65"/>
      <c r="L755" s="65"/>
      <c r="M755" s="98"/>
      <c r="N755" s="293"/>
      <c r="O755" s="98"/>
      <c r="P755" s="66"/>
      <c r="Q755" s="481"/>
      <c r="R755" s="124" t="s">
        <v>27</v>
      </c>
      <c r="S755" s="7"/>
      <c r="T755" s="7"/>
      <c r="U755" s="7"/>
      <c r="V755" s="327"/>
      <c r="W755" s="41" t="s">
        <v>21</v>
      </c>
      <c r="X755" s="68">
        <v>0.5</v>
      </c>
      <c r="Y755" s="77"/>
      <c r="Z755" s="77"/>
      <c r="AA755" s="77"/>
      <c r="AB755" s="292"/>
      <c r="AC755" s="77"/>
      <c r="AD755" s="77"/>
      <c r="AE755" s="72"/>
      <c r="AF755" s="45">
        <f>ROUND(ROUND(G752*P$8,0)*X755,0)</f>
        <v>442</v>
      </c>
      <c r="AG755" s="79"/>
    </row>
    <row r="756" ht="16.5" customHeight="1">
      <c r="A756" s="29">
        <v>63.0</v>
      </c>
      <c r="B756" s="30">
        <v>7164.0</v>
      </c>
      <c r="C756" s="32" t="s">
        <v>2299</v>
      </c>
      <c r="D756" s="69"/>
      <c r="E756" s="150"/>
      <c r="F756" s="94"/>
      <c r="G756" s="113"/>
      <c r="H756" s="8"/>
      <c r="I756" s="54"/>
      <c r="J756" s="69"/>
      <c r="K756" s="65"/>
      <c r="L756" s="65"/>
      <c r="M756" s="98"/>
      <c r="N756" s="293"/>
      <c r="O756" s="98"/>
      <c r="P756" s="66"/>
      <c r="Q756" s="483"/>
      <c r="R756" s="110"/>
      <c r="S756" s="22"/>
      <c r="T756" s="22"/>
      <c r="U756" s="22"/>
      <c r="V756" s="330"/>
      <c r="W756" s="56"/>
      <c r="X756" s="72"/>
      <c r="Y756" s="73" t="s">
        <v>20</v>
      </c>
      <c r="Z756" s="74" t="s">
        <v>21</v>
      </c>
      <c r="AA756" s="75">
        <v>0.85</v>
      </c>
      <c r="AB756" s="288"/>
      <c r="AC756" s="43"/>
      <c r="AD756" s="43"/>
      <c r="AE756" s="44"/>
      <c r="AF756" s="45">
        <f>ROUND(ROUND(ROUND(G752*P$8,0)*X755,0)*AA756,0)</f>
        <v>376</v>
      </c>
      <c r="AG756" s="79"/>
    </row>
    <row r="757" ht="16.5" customHeight="1">
      <c r="A757" s="29">
        <v>63.0</v>
      </c>
      <c r="B757" s="30">
        <v>7165.0</v>
      </c>
      <c r="C757" s="32" t="s">
        <v>2300</v>
      </c>
      <c r="D757" s="69"/>
      <c r="E757" s="150"/>
      <c r="F757" s="94"/>
      <c r="G757" s="113"/>
      <c r="H757" s="8"/>
      <c r="I757" s="54"/>
      <c r="J757" s="69"/>
      <c r="K757" s="65"/>
      <c r="L757" s="65"/>
      <c r="M757" s="98"/>
      <c r="N757" s="293"/>
      <c r="O757" s="98"/>
      <c r="P757" s="66"/>
      <c r="Q757" s="96"/>
      <c r="R757" s="96"/>
      <c r="S757" s="7"/>
      <c r="T757" s="7"/>
      <c r="U757" s="7"/>
      <c r="V757" s="327"/>
      <c r="W757" s="41"/>
      <c r="X757" s="68"/>
      <c r="Y757" s="43"/>
      <c r="Z757" s="43"/>
      <c r="AA757" s="44"/>
      <c r="AB757" s="82" t="s">
        <v>30</v>
      </c>
      <c r="AC757" s="41">
        <v>5.0</v>
      </c>
      <c r="AD757" s="41"/>
      <c r="AE757" s="151" t="s">
        <v>31</v>
      </c>
      <c r="AF757" s="45">
        <f>ROUND(ROUND(G752*P$8,0)-AC757,0)</f>
        <v>878</v>
      </c>
      <c r="AG757" s="79"/>
    </row>
    <row r="758" ht="16.5" customHeight="1">
      <c r="A758" s="29">
        <v>63.0</v>
      </c>
      <c r="B758" s="30">
        <v>7166.0</v>
      </c>
      <c r="C758" s="32" t="s">
        <v>2301</v>
      </c>
      <c r="D758" s="69"/>
      <c r="E758" s="150"/>
      <c r="F758" s="94"/>
      <c r="G758" s="113"/>
      <c r="H758" s="8"/>
      <c r="I758" s="54"/>
      <c r="J758" s="69"/>
      <c r="K758" s="65"/>
      <c r="L758" s="65"/>
      <c r="M758" s="98"/>
      <c r="N758" s="293"/>
      <c r="O758" s="98"/>
      <c r="P758" s="66"/>
      <c r="Q758" s="115"/>
      <c r="R758" s="115"/>
      <c r="S758" s="22"/>
      <c r="T758" s="22"/>
      <c r="U758" s="22"/>
      <c r="V758" s="330"/>
      <c r="W758" s="56"/>
      <c r="X758" s="72"/>
      <c r="Y758" s="59" t="s">
        <v>20</v>
      </c>
      <c r="Z758" s="41" t="s">
        <v>21</v>
      </c>
      <c r="AA758" s="86">
        <v>0.85</v>
      </c>
      <c r="AB758" s="482"/>
      <c r="AC758" s="83"/>
      <c r="AD758" s="83"/>
      <c r="AE758" s="84"/>
      <c r="AF758" s="45">
        <f>ROUND(ROUND(ROUND(G752*P$8,0)*AA758,0)-AC757,0)</f>
        <v>746</v>
      </c>
      <c r="AG758" s="79"/>
    </row>
    <row r="759" ht="16.5" customHeight="1">
      <c r="A759" s="29">
        <v>63.0</v>
      </c>
      <c r="B759" s="30">
        <v>7167.0</v>
      </c>
      <c r="C759" s="32" t="s">
        <v>2302</v>
      </c>
      <c r="D759" s="69"/>
      <c r="E759" s="150"/>
      <c r="F759" s="94"/>
      <c r="G759" s="113"/>
      <c r="H759" s="8"/>
      <c r="I759" s="54"/>
      <c r="J759" s="69"/>
      <c r="K759" s="65"/>
      <c r="L759" s="65"/>
      <c r="M759" s="98"/>
      <c r="N759" s="293"/>
      <c r="O759" s="98"/>
      <c r="P759" s="66"/>
      <c r="Q759" s="33" t="s">
        <v>23</v>
      </c>
      <c r="R759" s="124" t="s">
        <v>24</v>
      </c>
      <c r="S759" s="7"/>
      <c r="T759" s="7"/>
      <c r="U759" s="7"/>
      <c r="V759" s="327"/>
      <c r="W759" s="41" t="s">
        <v>21</v>
      </c>
      <c r="X759" s="68">
        <v>0.7</v>
      </c>
      <c r="Y759" s="88"/>
      <c r="Z759" s="88"/>
      <c r="AA759" s="89"/>
      <c r="AB759" s="482"/>
      <c r="AC759" s="90"/>
      <c r="AD759" s="90"/>
      <c r="AE759" s="91"/>
      <c r="AF759" s="45">
        <f>ROUND(ROUND(ROUND(G752*P$8,0)*X759,0)-AC757,0)</f>
        <v>613</v>
      </c>
      <c r="AG759" s="79"/>
    </row>
    <row r="760" ht="16.5" customHeight="1">
      <c r="A760" s="29">
        <v>63.0</v>
      </c>
      <c r="B760" s="30">
        <v>7168.0</v>
      </c>
      <c r="C760" s="32" t="s">
        <v>2303</v>
      </c>
      <c r="D760" s="69"/>
      <c r="E760" s="150"/>
      <c r="F760" s="94"/>
      <c r="G760" s="113"/>
      <c r="H760" s="8"/>
      <c r="I760" s="54"/>
      <c r="J760" s="69"/>
      <c r="K760" s="65"/>
      <c r="L760" s="65"/>
      <c r="M760" s="98"/>
      <c r="N760" s="293"/>
      <c r="O760" s="98"/>
      <c r="P760" s="66"/>
      <c r="Q760" s="481"/>
      <c r="R760" s="110"/>
      <c r="S760" s="22"/>
      <c r="T760" s="22"/>
      <c r="U760" s="22"/>
      <c r="V760" s="330"/>
      <c r="W760" s="56"/>
      <c r="X760" s="72"/>
      <c r="Y760" s="73" t="s">
        <v>20</v>
      </c>
      <c r="Z760" s="74" t="s">
        <v>21</v>
      </c>
      <c r="AA760" s="92">
        <v>0.85</v>
      </c>
      <c r="AB760" s="482"/>
      <c r="AC760" s="90"/>
      <c r="AD760" s="90"/>
      <c r="AE760" s="91"/>
      <c r="AF760" s="45">
        <f>ROUND(ROUND(ROUND(ROUND(G752*P$8,0)*X759,0)*AA760,0)-AC757,0)</f>
        <v>520</v>
      </c>
      <c r="AG760" s="79"/>
    </row>
    <row r="761" ht="16.5" customHeight="1">
      <c r="A761" s="29">
        <v>63.0</v>
      </c>
      <c r="B761" s="30">
        <v>7169.0</v>
      </c>
      <c r="C761" s="32" t="s">
        <v>2304</v>
      </c>
      <c r="D761" s="69"/>
      <c r="E761" s="150"/>
      <c r="F761" s="107"/>
      <c r="G761" s="154"/>
      <c r="H761" s="22"/>
      <c r="I761" s="109"/>
      <c r="J761" s="69"/>
      <c r="K761" s="65"/>
      <c r="L761" s="65"/>
      <c r="M761" s="98"/>
      <c r="N761" s="293"/>
      <c r="O761" s="98"/>
      <c r="P761" s="66"/>
      <c r="Q761" s="481"/>
      <c r="R761" s="96" t="s">
        <v>27</v>
      </c>
      <c r="S761" s="7"/>
      <c r="T761" s="7"/>
      <c r="U761" s="7"/>
      <c r="V761" s="327"/>
      <c r="W761" s="41" t="s">
        <v>21</v>
      </c>
      <c r="X761" s="68">
        <v>0.5</v>
      </c>
      <c r="Y761" s="77"/>
      <c r="Z761" s="77"/>
      <c r="AA761" s="72"/>
      <c r="AB761" s="482"/>
      <c r="AC761" s="90"/>
      <c r="AD761" s="90"/>
      <c r="AE761" s="91"/>
      <c r="AF761" s="45">
        <f>ROUND(ROUND(ROUND(G752*P$8,0)*X761,0)-AC757,0)</f>
        <v>437</v>
      </c>
      <c r="AG761" s="79"/>
    </row>
    <row r="762" ht="16.5" customHeight="1">
      <c r="A762" s="29">
        <v>63.0</v>
      </c>
      <c r="B762" s="30">
        <v>7170.0</v>
      </c>
      <c r="C762" s="32" t="s">
        <v>2305</v>
      </c>
      <c r="D762" s="69"/>
      <c r="E762" s="150"/>
      <c r="F762" s="82" t="s">
        <v>799</v>
      </c>
      <c r="G762" s="113"/>
      <c r="H762" s="8"/>
      <c r="I762" s="54"/>
      <c r="J762" s="69"/>
      <c r="K762" s="65"/>
      <c r="L762" s="65"/>
      <c r="M762" s="98"/>
      <c r="N762" s="293"/>
      <c r="O762" s="98"/>
      <c r="P762" s="66"/>
      <c r="Q762" s="483"/>
      <c r="R762" s="115"/>
      <c r="S762" s="22"/>
      <c r="T762" s="22"/>
      <c r="U762" s="22"/>
      <c r="V762" s="330"/>
      <c r="W762" s="56"/>
      <c r="X762" s="72"/>
      <c r="Y762" s="73" t="s">
        <v>20</v>
      </c>
      <c r="Z762" s="74" t="s">
        <v>21</v>
      </c>
      <c r="AA762" s="92">
        <v>0.85</v>
      </c>
      <c r="AB762" s="484"/>
      <c r="AC762" s="77"/>
      <c r="AD762" s="77"/>
      <c r="AE762" s="72"/>
      <c r="AF762" s="45">
        <f>ROUND(ROUND(ROUND(ROUND(G752*P$8,0)*X761,0)*AA762,0)-AC757,0)</f>
        <v>371</v>
      </c>
      <c r="AG762" s="79"/>
    </row>
    <row r="763" ht="16.5" customHeight="1">
      <c r="A763" s="29">
        <v>63.0</v>
      </c>
      <c r="B763" s="30">
        <v>8361.0</v>
      </c>
      <c r="C763" s="32" t="s">
        <v>2306</v>
      </c>
      <c r="D763" s="69"/>
      <c r="E763" s="150"/>
      <c r="F763" s="482"/>
      <c r="G763" s="140"/>
      <c r="H763" s="140"/>
      <c r="I763" s="95"/>
      <c r="J763" s="94"/>
      <c r="K763" s="8"/>
      <c r="L763" s="53"/>
      <c r="M763" s="8"/>
      <c r="N763" s="52"/>
      <c r="O763" s="8"/>
      <c r="P763" s="54"/>
      <c r="Q763" s="287"/>
      <c r="R763" s="287"/>
      <c r="S763" s="7"/>
      <c r="T763" s="7"/>
      <c r="U763" s="7"/>
      <c r="V763" s="327"/>
      <c r="W763" s="41"/>
      <c r="X763" s="42"/>
      <c r="Y763" s="43"/>
      <c r="Z763" s="43"/>
      <c r="AA763" s="43"/>
      <c r="AB763" s="288"/>
      <c r="AC763" s="43"/>
      <c r="AD763" s="43"/>
      <c r="AE763" s="44"/>
      <c r="AF763" s="45">
        <f>ROUND(G764*P$8,0)</f>
        <v>775</v>
      </c>
      <c r="AG763" s="79"/>
    </row>
    <row r="764" ht="16.5" customHeight="1">
      <c r="A764" s="29">
        <v>63.0</v>
      </c>
      <c r="B764" s="30">
        <v>7171.0</v>
      </c>
      <c r="C764" s="32" t="s">
        <v>2307</v>
      </c>
      <c r="D764" s="69"/>
      <c r="E764" s="150"/>
      <c r="F764" s="94"/>
      <c r="G764" s="50">
        <f>'30放課後等デイ(基本１)'!G764</f>
        <v>1107</v>
      </c>
      <c r="H764" s="8" t="s">
        <v>9</v>
      </c>
      <c r="I764" s="95"/>
      <c r="J764" s="94"/>
      <c r="K764" s="8"/>
      <c r="L764" s="53"/>
      <c r="M764" s="8"/>
      <c r="N764" s="52"/>
      <c r="O764" s="8"/>
      <c r="P764" s="54"/>
      <c r="Q764" s="290"/>
      <c r="R764" s="290"/>
      <c r="S764" s="22"/>
      <c r="T764" s="22"/>
      <c r="U764" s="22"/>
      <c r="V764" s="330"/>
      <c r="W764" s="56"/>
      <c r="X764" s="58"/>
      <c r="Y764" s="59" t="s">
        <v>20</v>
      </c>
      <c r="Z764" s="41" t="s">
        <v>21</v>
      </c>
      <c r="AA764" s="60">
        <v>0.85</v>
      </c>
      <c r="AB764" s="288"/>
      <c r="AC764" s="43"/>
      <c r="AD764" s="43"/>
      <c r="AE764" s="44"/>
      <c r="AF764" s="45">
        <f>ROUND(ROUND(G764*P$8,0)*AA764,0)</f>
        <v>659</v>
      </c>
      <c r="AG764" s="79"/>
    </row>
    <row r="765" ht="16.5" customHeight="1">
      <c r="A765" s="29">
        <v>63.0</v>
      </c>
      <c r="B765" s="30">
        <v>8362.0</v>
      </c>
      <c r="C765" s="32" t="s">
        <v>2308</v>
      </c>
      <c r="D765" s="69"/>
      <c r="E765" s="150"/>
      <c r="F765" s="94"/>
      <c r="G765" s="8"/>
      <c r="H765" s="8"/>
      <c r="I765" s="54"/>
      <c r="J765" s="69"/>
      <c r="K765" s="65"/>
      <c r="L765" s="65"/>
      <c r="M765" s="98"/>
      <c r="N765" s="293"/>
      <c r="O765" s="98"/>
      <c r="P765" s="66"/>
      <c r="Q765" s="33" t="s">
        <v>23</v>
      </c>
      <c r="R765" s="124" t="s">
        <v>24</v>
      </c>
      <c r="S765" s="7"/>
      <c r="T765" s="7"/>
      <c r="U765" s="7"/>
      <c r="V765" s="327"/>
      <c r="W765" s="41" t="s">
        <v>21</v>
      </c>
      <c r="X765" s="68">
        <v>0.7</v>
      </c>
      <c r="Y765" s="88"/>
      <c r="Z765" s="88"/>
      <c r="AA765" s="88"/>
      <c r="AB765" s="297"/>
      <c r="AC765" s="88"/>
      <c r="AD765" s="88"/>
      <c r="AE765" s="89"/>
      <c r="AF765" s="45">
        <f>ROUND(ROUND(G764*P$8,0)*X765,0)</f>
        <v>543</v>
      </c>
      <c r="AG765" s="79"/>
    </row>
    <row r="766" ht="16.5" customHeight="1">
      <c r="A766" s="29">
        <v>63.0</v>
      </c>
      <c r="B766" s="30">
        <v>7172.0</v>
      </c>
      <c r="C766" s="32" t="s">
        <v>2309</v>
      </c>
      <c r="D766" s="69"/>
      <c r="E766" s="150"/>
      <c r="F766" s="94"/>
      <c r="G766" s="113"/>
      <c r="H766" s="8"/>
      <c r="I766" s="54"/>
      <c r="J766" s="69"/>
      <c r="K766" s="65"/>
      <c r="L766" s="65"/>
      <c r="M766" s="98"/>
      <c r="N766" s="293"/>
      <c r="O766" s="98"/>
      <c r="P766" s="66"/>
      <c r="Q766" s="481"/>
      <c r="R766" s="110"/>
      <c r="S766" s="22"/>
      <c r="T766" s="22"/>
      <c r="U766" s="22"/>
      <c r="V766" s="330"/>
      <c r="W766" s="56"/>
      <c r="X766" s="72"/>
      <c r="Y766" s="73" t="s">
        <v>20</v>
      </c>
      <c r="Z766" s="74" t="s">
        <v>21</v>
      </c>
      <c r="AA766" s="75">
        <v>0.85</v>
      </c>
      <c r="AB766" s="288"/>
      <c r="AC766" s="43"/>
      <c r="AD766" s="43"/>
      <c r="AE766" s="44"/>
      <c r="AF766" s="45">
        <f>ROUND(ROUND(ROUND(G764*P$8,0)*X765,0)*AA766,0)</f>
        <v>462</v>
      </c>
      <c r="AG766" s="79"/>
    </row>
    <row r="767" ht="16.5" customHeight="1">
      <c r="A767" s="29">
        <v>63.0</v>
      </c>
      <c r="B767" s="30">
        <v>7173.0</v>
      </c>
      <c r="C767" s="32" t="s">
        <v>2310</v>
      </c>
      <c r="D767" s="69"/>
      <c r="E767" s="150"/>
      <c r="F767" s="94"/>
      <c r="G767" s="113"/>
      <c r="H767" s="8"/>
      <c r="I767" s="54"/>
      <c r="J767" s="69"/>
      <c r="K767" s="65"/>
      <c r="L767" s="65"/>
      <c r="M767" s="98"/>
      <c r="N767" s="293"/>
      <c r="O767" s="98"/>
      <c r="P767" s="66"/>
      <c r="Q767" s="481"/>
      <c r="R767" s="124" t="s">
        <v>27</v>
      </c>
      <c r="S767" s="7"/>
      <c r="T767" s="7"/>
      <c r="U767" s="7"/>
      <c r="V767" s="327"/>
      <c r="W767" s="41" t="s">
        <v>21</v>
      </c>
      <c r="X767" s="68">
        <v>0.5</v>
      </c>
      <c r="Y767" s="77"/>
      <c r="Z767" s="77"/>
      <c r="AA767" s="77"/>
      <c r="AB767" s="292"/>
      <c r="AC767" s="77"/>
      <c r="AD767" s="77"/>
      <c r="AE767" s="72"/>
      <c r="AF767" s="45">
        <f>ROUND(ROUND(G764*P$8,0)*X767,0)</f>
        <v>388</v>
      </c>
      <c r="AG767" s="79"/>
    </row>
    <row r="768" ht="16.5" customHeight="1">
      <c r="A768" s="29">
        <v>63.0</v>
      </c>
      <c r="B768" s="30">
        <v>7174.0</v>
      </c>
      <c r="C768" s="32" t="s">
        <v>2311</v>
      </c>
      <c r="D768" s="69"/>
      <c r="E768" s="150"/>
      <c r="F768" s="94"/>
      <c r="G768" s="113"/>
      <c r="H768" s="8"/>
      <c r="I768" s="54"/>
      <c r="J768" s="69"/>
      <c r="K768" s="65"/>
      <c r="L768" s="65"/>
      <c r="M768" s="98"/>
      <c r="N768" s="293"/>
      <c r="O768" s="98"/>
      <c r="P768" s="66"/>
      <c r="Q768" s="483"/>
      <c r="R768" s="110"/>
      <c r="S768" s="22"/>
      <c r="T768" s="22"/>
      <c r="U768" s="22"/>
      <c r="V768" s="330"/>
      <c r="W768" s="56"/>
      <c r="X768" s="72"/>
      <c r="Y768" s="73" t="s">
        <v>20</v>
      </c>
      <c r="Z768" s="74" t="s">
        <v>21</v>
      </c>
      <c r="AA768" s="75">
        <v>0.85</v>
      </c>
      <c r="AB768" s="288"/>
      <c r="AC768" s="43"/>
      <c r="AD768" s="43"/>
      <c r="AE768" s="44"/>
      <c r="AF768" s="45">
        <f>ROUND(ROUND(ROUND(G764*P$8,0)*X767,0)*AA768,0)</f>
        <v>330</v>
      </c>
      <c r="AG768" s="79"/>
    </row>
    <row r="769" ht="16.5" customHeight="1">
      <c r="A769" s="29">
        <v>63.0</v>
      </c>
      <c r="B769" s="30">
        <v>7175.0</v>
      </c>
      <c r="C769" s="32" t="s">
        <v>2312</v>
      </c>
      <c r="D769" s="69"/>
      <c r="E769" s="150"/>
      <c r="F769" s="94"/>
      <c r="G769" s="113"/>
      <c r="H769" s="8"/>
      <c r="I769" s="54"/>
      <c r="J769" s="69"/>
      <c r="K769" s="65"/>
      <c r="L769" s="65"/>
      <c r="M769" s="98"/>
      <c r="N769" s="293"/>
      <c r="O769" s="98"/>
      <c r="P769" s="66"/>
      <c r="Q769" s="124"/>
      <c r="R769" s="96"/>
      <c r="S769" s="7"/>
      <c r="T769" s="7"/>
      <c r="U769" s="7"/>
      <c r="V769" s="327"/>
      <c r="W769" s="41"/>
      <c r="X769" s="68"/>
      <c r="Y769" s="43"/>
      <c r="Z769" s="43"/>
      <c r="AA769" s="44"/>
      <c r="AB769" s="82" t="s">
        <v>30</v>
      </c>
      <c r="AC769" s="41">
        <v>5.0</v>
      </c>
      <c r="AD769" s="41"/>
      <c r="AE769" s="151" t="s">
        <v>31</v>
      </c>
      <c r="AF769" s="45">
        <f>ROUND(ROUND(G764*P$8,0)-AC769,0)</f>
        <v>770</v>
      </c>
      <c r="AG769" s="79"/>
    </row>
    <row r="770" ht="16.5" customHeight="1">
      <c r="A770" s="29">
        <v>63.0</v>
      </c>
      <c r="B770" s="30">
        <v>7176.0</v>
      </c>
      <c r="C770" s="32" t="s">
        <v>2313</v>
      </c>
      <c r="D770" s="69"/>
      <c r="E770" s="150"/>
      <c r="F770" s="94"/>
      <c r="G770" s="113"/>
      <c r="H770" s="8"/>
      <c r="I770" s="54"/>
      <c r="J770" s="69"/>
      <c r="K770" s="65"/>
      <c r="L770" s="65"/>
      <c r="M770" s="98"/>
      <c r="N770" s="293"/>
      <c r="O770" s="98"/>
      <c r="P770" s="66"/>
      <c r="Q770" s="110"/>
      <c r="R770" s="115"/>
      <c r="S770" s="22"/>
      <c r="T770" s="22"/>
      <c r="U770" s="22"/>
      <c r="V770" s="330"/>
      <c r="W770" s="56"/>
      <c r="X770" s="72"/>
      <c r="Y770" s="59" t="s">
        <v>20</v>
      </c>
      <c r="Z770" s="41" t="s">
        <v>21</v>
      </c>
      <c r="AA770" s="86">
        <v>0.85</v>
      </c>
      <c r="AB770" s="482"/>
      <c r="AC770" s="83"/>
      <c r="AD770" s="83"/>
      <c r="AE770" s="84"/>
      <c r="AF770" s="45">
        <f>ROUND(ROUND(ROUND(G764*P$8,0)*AA770,0)-AC769,0)</f>
        <v>654</v>
      </c>
      <c r="AG770" s="79"/>
    </row>
    <row r="771" ht="16.5" customHeight="1">
      <c r="A771" s="29">
        <v>63.0</v>
      </c>
      <c r="B771" s="30">
        <v>7177.0</v>
      </c>
      <c r="C771" s="32" t="s">
        <v>2314</v>
      </c>
      <c r="D771" s="69"/>
      <c r="E771" s="150"/>
      <c r="F771" s="94"/>
      <c r="G771" s="113"/>
      <c r="H771" s="8"/>
      <c r="I771" s="54"/>
      <c r="J771" s="69"/>
      <c r="K771" s="65"/>
      <c r="L771" s="65"/>
      <c r="M771" s="98"/>
      <c r="N771" s="293"/>
      <c r="O771" s="98"/>
      <c r="P771" s="66"/>
      <c r="Q771" s="33" t="s">
        <v>23</v>
      </c>
      <c r="R771" s="124" t="s">
        <v>24</v>
      </c>
      <c r="S771" s="7"/>
      <c r="T771" s="7"/>
      <c r="U771" s="7"/>
      <c r="V771" s="327"/>
      <c r="W771" s="41" t="s">
        <v>21</v>
      </c>
      <c r="X771" s="68">
        <v>0.7</v>
      </c>
      <c r="Y771" s="88"/>
      <c r="Z771" s="88"/>
      <c r="AA771" s="89"/>
      <c r="AB771" s="482"/>
      <c r="AC771" s="90"/>
      <c r="AD771" s="90"/>
      <c r="AE771" s="91"/>
      <c r="AF771" s="45">
        <f>ROUND(ROUND(ROUND(G764*P$8,0)*X771,0)-AC769,0)</f>
        <v>538</v>
      </c>
      <c r="AG771" s="79"/>
    </row>
    <row r="772" ht="16.5" customHeight="1">
      <c r="A772" s="29">
        <v>63.0</v>
      </c>
      <c r="B772" s="30">
        <v>7178.0</v>
      </c>
      <c r="C772" s="32" t="s">
        <v>2315</v>
      </c>
      <c r="D772" s="69"/>
      <c r="E772" s="150"/>
      <c r="F772" s="94"/>
      <c r="G772" s="113"/>
      <c r="H772" s="8"/>
      <c r="I772" s="54"/>
      <c r="J772" s="69"/>
      <c r="K772" s="65"/>
      <c r="L772" s="65"/>
      <c r="M772" s="98"/>
      <c r="N772" s="293"/>
      <c r="O772" s="98"/>
      <c r="P772" s="66"/>
      <c r="Q772" s="481"/>
      <c r="R772" s="110"/>
      <c r="S772" s="22"/>
      <c r="T772" s="22"/>
      <c r="U772" s="22"/>
      <c r="V772" s="330"/>
      <c r="W772" s="56"/>
      <c r="X772" s="72"/>
      <c r="Y772" s="73" t="s">
        <v>20</v>
      </c>
      <c r="Z772" s="74" t="s">
        <v>21</v>
      </c>
      <c r="AA772" s="92">
        <v>0.85</v>
      </c>
      <c r="AB772" s="482"/>
      <c r="AC772" s="90"/>
      <c r="AD772" s="90"/>
      <c r="AE772" s="91"/>
      <c r="AF772" s="45">
        <f>ROUND(ROUND(ROUND(ROUND(G764*P$8,0)*X771,0)*AA772,0)-AC769,0)</f>
        <v>457</v>
      </c>
      <c r="AG772" s="79"/>
    </row>
    <row r="773" ht="16.5" customHeight="1">
      <c r="A773" s="29">
        <v>63.0</v>
      </c>
      <c r="B773" s="30">
        <v>7179.0</v>
      </c>
      <c r="C773" s="32" t="s">
        <v>2316</v>
      </c>
      <c r="D773" s="69"/>
      <c r="E773" s="150"/>
      <c r="F773" s="94"/>
      <c r="G773" s="113"/>
      <c r="H773" s="8"/>
      <c r="I773" s="54"/>
      <c r="J773" s="69"/>
      <c r="K773" s="65"/>
      <c r="L773" s="65"/>
      <c r="M773" s="98"/>
      <c r="N773" s="293"/>
      <c r="O773" s="98"/>
      <c r="P773" s="66"/>
      <c r="Q773" s="481"/>
      <c r="R773" s="96" t="s">
        <v>27</v>
      </c>
      <c r="S773" s="7"/>
      <c r="T773" s="7"/>
      <c r="U773" s="7"/>
      <c r="V773" s="327"/>
      <c r="W773" s="41" t="s">
        <v>21</v>
      </c>
      <c r="X773" s="68">
        <v>0.5</v>
      </c>
      <c r="Y773" s="77"/>
      <c r="Z773" s="77"/>
      <c r="AA773" s="72"/>
      <c r="AB773" s="482"/>
      <c r="AC773" s="90"/>
      <c r="AD773" s="90"/>
      <c r="AE773" s="91"/>
      <c r="AF773" s="45">
        <f>ROUND(ROUND(ROUND(G764*P$8,0)*X773,0)-AC769,0)</f>
        <v>383</v>
      </c>
      <c r="AG773" s="79"/>
    </row>
    <row r="774" ht="16.5" customHeight="1">
      <c r="A774" s="29">
        <v>63.0</v>
      </c>
      <c r="B774" s="30">
        <v>7180.0</v>
      </c>
      <c r="C774" s="32" t="s">
        <v>2317</v>
      </c>
      <c r="D774" s="69"/>
      <c r="E774" s="150"/>
      <c r="F774" s="107"/>
      <c r="G774" s="154"/>
      <c r="H774" s="22"/>
      <c r="I774" s="109"/>
      <c r="J774" s="69"/>
      <c r="K774" s="65"/>
      <c r="L774" s="65"/>
      <c r="M774" s="98"/>
      <c r="N774" s="293"/>
      <c r="O774" s="98"/>
      <c r="P774" s="66"/>
      <c r="Q774" s="483"/>
      <c r="R774" s="115"/>
      <c r="S774" s="22"/>
      <c r="T774" s="22"/>
      <c r="U774" s="22"/>
      <c r="V774" s="330"/>
      <c r="W774" s="56"/>
      <c r="X774" s="72"/>
      <c r="Y774" s="73" t="s">
        <v>20</v>
      </c>
      <c r="Z774" s="74" t="s">
        <v>21</v>
      </c>
      <c r="AA774" s="92">
        <v>0.85</v>
      </c>
      <c r="AB774" s="484"/>
      <c r="AC774" s="77"/>
      <c r="AD774" s="77"/>
      <c r="AE774" s="72"/>
      <c r="AF774" s="45">
        <f>ROUND(ROUND(ROUND(ROUND(G764*P$8,0)*X773,0)*AA774,0)-AC769,0)</f>
        <v>325</v>
      </c>
      <c r="AG774" s="79"/>
    </row>
    <row r="775" ht="16.5" customHeight="1">
      <c r="A775" s="29">
        <v>63.0</v>
      </c>
      <c r="B775" s="30">
        <v>8371.0</v>
      </c>
      <c r="C775" s="32" t="s">
        <v>2318</v>
      </c>
      <c r="D775" s="69"/>
      <c r="E775" s="150"/>
      <c r="F775" s="82" t="s">
        <v>812</v>
      </c>
      <c r="G775" s="152"/>
      <c r="H775" s="152"/>
      <c r="I775" s="153"/>
      <c r="J775" s="94"/>
      <c r="K775" s="8"/>
      <c r="L775" s="53"/>
      <c r="M775" s="8"/>
      <c r="N775" s="52"/>
      <c r="O775" s="8"/>
      <c r="P775" s="54"/>
      <c r="Q775" s="287"/>
      <c r="R775" s="287"/>
      <c r="S775" s="7"/>
      <c r="T775" s="7"/>
      <c r="U775" s="7"/>
      <c r="V775" s="327"/>
      <c r="W775" s="41"/>
      <c r="X775" s="42"/>
      <c r="Y775" s="43"/>
      <c r="Z775" s="43"/>
      <c r="AA775" s="43"/>
      <c r="AB775" s="288"/>
      <c r="AC775" s="43"/>
      <c r="AD775" s="43"/>
      <c r="AE775" s="44"/>
      <c r="AF775" s="45">
        <f>ROUND(G776*P$8,0)</f>
        <v>692</v>
      </c>
      <c r="AG775" s="79"/>
    </row>
    <row r="776" ht="16.5" customHeight="1">
      <c r="A776" s="29">
        <v>63.0</v>
      </c>
      <c r="B776" s="30">
        <v>7181.0</v>
      </c>
      <c r="C776" s="32" t="s">
        <v>2319</v>
      </c>
      <c r="D776" s="69"/>
      <c r="E776" s="150"/>
      <c r="F776" s="482"/>
      <c r="G776" s="50">
        <f>'30放課後等デイ(基本１)'!G776</f>
        <v>988</v>
      </c>
      <c r="H776" s="8" t="s">
        <v>9</v>
      </c>
      <c r="I776" s="95"/>
      <c r="J776" s="94"/>
      <c r="K776" s="8"/>
      <c r="L776" s="53"/>
      <c r="M776" s="8"/>
      <c r="N776" s="52"/>
      <c r="O776" s="8"/>
      <c r="P776" s="54"/>
      <c r="Q776" s="290"/>
      <c r="R776" s="290"/>
      <c r="S776" s="22"/>
      <c r="T776" s="22"/>
      <c r="U776" s="22"/>
      <c r="V776" s="330"/>
      <c r="W776" s="56"/>
      <c r="X776" s="58"/>
      <c r="Y776" s="59" t="s">
        <v>20</v>
      </c>
      <c r="Z776" s="41" t="s">
        <v>21</v>
      </c>
      <c r="AA776" s="60">
        <v>0.85</v>
      </c>
      <c r="AB776" s="288"/>
      <c r="AC776" s="43"/>
      <c r="AD776" s="43"/>
      <c r="AE776" s="44"/>
      <c r="AF776" s="45">
        <f>ROUND(ROUND(G776*P$8,0)*AA776,0)</f>
        <v>588</v>
      </c>
      <c r="AG776" s="79"/>
    </row>
    <row r="777" ht="16.5" customHeight="1">
      <c r="A777" s="29">
        <v>63.0</v>
      </c>
      <c r="B777" s="30">
        <v>8372.0</v>
      </c>
      <c r="C777" s="32" t="s">
        <v>2320</v>
      </c>
      <c r="D777" s="69"/>
      <c r="E777" s="150"/>
      <c r="F777" s="94"/>
      <c r="G777" s="8"/>
      <c r="H777" s="8"/>
      <c r="I777" s="54"/>
      <c r="J777" s="69"/>
      <c r="K777" s="65"/>
      <c r="L777" s="65"/>
      <c r="M777" s="98"/>
      <c r="N777" s="293"/>
      <c r="O777" s="98"/>
      <c r="P777" s="66"/>
      <c r="Q777" s="33" t="s">
        <v>23</v>
      </c>
      <c r="R777" s="124" t="s">
        <v>24</v>
      </c>
      <c r="S777" s="7"/>
      <c r="T777" s="7"/>
      <c r="U777" s="7"/>
      <c r="V777" s="327"/>
      <c r="W777" s="41" t="s">
        <v>21</v>
      </c>
      <c r="X777" s="68">
        <v>0.7</v>
      </c>
      <c r="Y777" s="88"/>
      <c r="Z777" s="88"/>
      <c r="AA777" s="88"/>
      <c r="AB777" s="297"/>
      <c r="AC777" s="88"/>
      <c r="AD777" s="88"/>
      <c r="AE777" s="89"/>
      <c r="AF777" s="45">
        <f>ROUND(ROUND(G776*P$8,0)*X777,0)</f>
        <v>484</v>
      </c>
      <c r="AG777" s="79"/>
    </row>
    <row r="778" ht="16.5" customHeight="1">
      <c r="A778" s="29">
        <v>63.0</v>
      </c>
      <c r="B778" s="30">
        <v>7182.0</v>
      </c>
      <c r="C778" s="32" t="s">
        <v>2321</v>
      </c>
      <c r="D778" s="69"/>
      <c r="E778" s="150"/>
      <c r="F778" s="94"/>
      <c r="G778" s="113"/>
      <c r="H778" s="8"/>
      <c r="I778" s="54"/>
      <c r="J778" s="69"/>
      <c r="K778" s="65"/>
      <c r="L778" s="65"/>
      <c r="M778" s="98"/>
      <c r="N778" s="293"/>
      <c r="O778" s="98"/>
      <c r="P778" s="66"/>
      <c r="Q778" s="481"/>
      <c r="R778" s="110"/>
      <c r="S778" s="22"/>
      <c r="T778" s="22"/>
      <c r="U778" s="22"/>
      <c r="V778" s="330"/>
      <c r="W778" s="56"/>
      <c r="X778" s="72"/>
      <c r="Y778" s="73" t="s">
        <v>20</v>
      </c>
      <c r="Z778" s="74" t="s">
        <v>21</v>
      </c>
      <c r="AA778" s="75">
        <v>0.85</v>
      </c>
      <c r="AB778" s="288"/>
      <c r="AC778" s="43"/>
      <c r="AD778" s="43"/>
      <c r="AE778" s="44"/>
      <c r="AF778" s="45">
        <f>ROUND(ROUND(ROUND(G776*P$8,0)*X777,0)*AA778,0)</f>
        <v>411</v>
      </c>
      <c r="AG778" s="79"/>
    </row>
    <row r="779" ht="16.5" customHeight="1">
      <c r="A779" s="29">
        <v>63.0</v>
      </c>
      <c r="B779" s="30">
        <v>7183.0</v>
      </c>
      <c r="C779" s="32" t="s">
        <v>2322</v>
      </c>
      <c r="D779" s="69"/>
      <c r="E779" s="150"/>
      <c r="F779" s="94"/>
      <c r="G779" s="113"/>
      <c r="H779" s="8"/>
      <c r="I779" s="54"/>
      <c r="J779" s="69"/>
      <c r="K779" s="65"/>
      <c r="L779" s="65"/>
      <c r="M779" s="98"/>
      <c r="N779" s="293"/>
      <c r="O779" s="98"/>
      <c r="P779" s="66"/>
      <c r="Q779" s="481"/>
      <c r="R779" s="124" t="s">
        <v>27</v>
      </c>
      <c r="S779" s="7"/>
      <c r="T779" s="7"/>
      <c r="U779" s="7"/>
      <c r="V779" s="327"/>
      <c r="W779" s="41" t="s">
        <v>21</v>
      </c>
      <c r="X779" s="68">
        <v>0.5</v>
      </c>
      <c r="Y779" s="77"/>
      <c r="Z779" s="77"/>
      <c r="AA779" s="77"/>
      <c r="AB779" s="292"/>
      <c r="AC779" s="77"/>
      <c r="AD779" s="77"/>
      <c r="AE779" s="72"/>
      <c r="AF779" s="45">
        <f>ROUND(ROUND(G776*P$8,0)*X779,0)</f>
        <v>346</v>
      </c>
      <c r="AG779" s="79"/>
    </row>
    <row r="780" ht="16.5" customHeight="1">
      <c r="A780" s="29">
        <v>63.0</v>
      </c>
      <c r="B780" s="30">
        <v>7184.0</v>
      </c>
      <c r="C780" s="32" t="s">
        <v>2323</v>
      </c>
      <c r="D780" s="69"/>
      <c r="E780" s="150"/>
      <c r="F780" s="94"/>
      <c r="G780" s="113"/>
      <c r="H780" s="8"/>
      <c r="I780" s="54"/>
      <c r="J780" s="69"/>
      <c r="K780" s="65"/>
      <c r="L780" s="65"/>
      <c r="M780" s="98"/>
      <c r="N780" s="293"/>
      <c r="O780" s="98"/>
      <c r="P780" s="66"/>
      <c r="Q780" s="483"/>
      <c r="R780" s="110"/>
      <c r="S780" s="22"/>
      <c r="T780" s="22"/>
      <c r="U780" s="22"/>
      <c r="V780" s="330"/>
      <c r="W780" s="56"/>
      <c r="X780" s="72"/>
      <c r="Y780" s="73" t="s">
        <v>20</v>
      </c>
      <c r="Z780" s="74" t="s">
        <v>21</v>
      </c>
      <c r="AA780" s="75">
        <v>0.85</v>
      </c>
      <c r="AB780" s="288"/>
      <c r="AC780" s="43"/>
      <c r="AD780" s="43"/>
      <c r="AE780" s="44"/>
      <c r="AF780" s="45">
        <f>ROUND(ROUND(ROUND(G776*P$8,0)*X779,0)*AA780,0)</f>
        <v>294</v>
      </c>
      <c r="AG780" s="79"/>
    </row>
    <row r="781" ht="16.5" customHeight="1">
      <c r="A781" s="29">
        <v>63.0</v>
      </c>
      <c r="B781" s="30">
        <v>7185.0</v>
      </c>
      <c r="C781" s="32" t="s">
        <v>2324</v>
      </c>
      <c r="D781" s="69"/>
      <c r="E781" s="150"/>
      <c r="F781" s="94"/>
      <c r="G781" s="113"/>
      <c r="H781" s="8"/>
      <c r="I781" s="54"/>
      <c r="J781" s="69"/>
      <c r="K781" s="65"/>
      <c r="L781" s="65"/>
      <c r="M781" s="98"/>
      <c r="N781" s="293"/>
      <c r="O781" s="98"/>
      <c r="P781" s="66"/>
      <c r="Q781" s="96"/>
      <c r="R781" s="96"/>
      <c r="S781" s="7"/>
      <c r="T781" s="7"/>
      <c r="U781" s="7"/>
      <c r="V781" s="327"/>
      <c r="W781" s="41"/>
      <c r="X781" s="68"/>
      <c r="Y781" s="43"/>
      <c r="Z781" s="43"/>
      <c r="AA781" s="44"/>
      <c r="AB781" s="82" t="s">
        <v>30</v>
      </c>
      <c r="AC781" s="41">
        <v>5.0</v>
      </c>
      <c r="AD781" s="41"/>
      <c r="AE781" s="151" t="s">
        <v>31</v>
      </c>
      <c r="AF781" s="45">
        <f>ROUND(ROUND(G776*P$8,0)-AC781,0)</f>
        <v>687</v>
      </c>
      <c r="AG781" s="79"/>
    </row>
    <row r="782" ht="16.5" customHeight="1">
      <c r="A782" s="29">
        <v>63.0</v>
      </c>
      <c r="B782" s="30">
        <v>7186.0</v>
      </c>
      <c r="C782" s="32" t="s">
        <v>2325</v>
      </c>
      <c r="D782" s="69"/>
      <c r="E782" s="150"/>
      <c r="F782" s="94"/>
      <c r="G782" s="113"/>
      <c r="H782" s="8"/>
      <c r="I782" s="54"/>
      <c r="J782" s="69"/>
      <c r="K782" s="65"/>
      <c r="L782" s="65"/>
      <c r="M782" s="98"/>
      <c r="N782" s="293"/>
      <c r="O782" s="98"/>
      <c r="P782" s="66"/>
      <c r="Q782" s="115"/>
      <c r="R782" s="115"/>
      <c r="S782" s="22"/>
      <c r="T782" s="22"/>
      <c r="U782" s="22"/>
      <c r="V782" s="330"/>
      <c r="W782" s="56"/>
      <c r="X782" s="72"/>
      <c r="Y782" s="59" t="s">
        <v>20</v>
      </c>
      <c r="Z782" s="41" t="s">
        <v>21</v>
      </c>
      <c r="AA782" s="86">
        <v>0.85</v>
      </c>
      <c r="AB782" s="482"/>
      <c r="AC782" s="83"/>
      <c r="AD782" s="83"/>
      <c r="AE782" s="84"/>
      <c r="AF782" s="45">
        <f>ROUND(ROUND(ROUND(G776*P$8,0)*AA782,0)-AC781,0)</f>
        <v>583</v>
      </c>
      <c r="AG782" s="79"/>
    </row>
    <row r="783" ht="16.5" customHeight="1">
      <c r="A783" s="29">
        <v>63.0</v>
      </c>
      <c r="B783" s="30">
        <v>7187.0</v>
      </c>
      <c r="C783" s="32" t="s">
        <v>2326</v>
      </c>
      <c r="D783" s="69"/>
      <c r="E783" s="150"/>
      <c r="F783" s="94"/>
      <c r="G783" s="113"/>
      <c r="H783" s="8"/>
      <c r="I783" s="54"/>
      <c r="J783" s="69"/>
      <c r="K783" s="65"/>
      <c r="L783" s="65"/>
      <c r="M783" s="98"/>
      <c r="N783" s="293"/>
      <c r="O783" s="98"/>
      <c r="P783" s="66"/>
      <c r="Q783" s="33" t="s">
        <v>23</v>
      </c>
      <c r="R783" s="124" t="s">
        <v>24</v>
      </c>
      <c r="S783" s="7"/>
      <c r="T783" s="7"/>
      <c r="U783" s="7"/>
      <c r="V783" s="327"/>
      <c r="W783" s="41" t="s">
        <v>21</v>
      </c>
      <c r="X783" s="68">
        <v>0.7</v>
      </c>
      <c r="Y783" s="88"/>
      <c r="Z783" s="88"/>
      <c r="AA783" s="89"/>
      <c r="AB783" s="482"/>
      <c r="AC783" s="90"/>
      <c r="AD783" s="90"/>
      <c r="AE783" s="91"/>
      <c r="AF783" s="45">
        <f>ROUND(ROUND(ROUND(G776*P$8,0)*X783,0)-AC781,0)</f>
        <v>479</v>
      </c>
      <c r="AG783" s="79"/>
    </row>
    <row r="784" ht="16.5" customHeight="1">
      <c r="A784" s="29">
        <v>63.0</v>
      </c>
      <c r="B784" s="30">
        <v>7188.0</v>
      </c>
      <c r="C784" s="32" t="s">
        <v>2327</v>
      </c>
      <c r="D784" s="69"/>
      <c r="E784" s="150"/>
      <c r="F784" s="94"/>
      <c r="G784" s="113"/>
      <c r="H784" s="8"/>
      <c r="I784" s="54"/>
      <c r="J784" s="69"/>
      <c r="K784" s="65"/>
      <c r="L784" s="65"/>
      <c r="M784" s="98"/>
      <c r="N784" s="293"/>
      <c r="O784" s="98"/>
      <c r="P784" s="66"/>
      <c r="Q784" s="481"/>
      <c r="R784" s="110"/>
      <c r="S784" s="22"/>
      <c r="T784" s="22"/>
      <c r="U784" s="22"/>
      <c r="V784" s="330"/>
      <c r="W784" s="56"/>
      <c r="X784" s="72"/>
      <c r="Y784" s="73" t="s">
        <v>20</v>
      </c>
      <c r="Z784" s="74" t="s">
        <v>21</v>
      </c>
      <c r="AA784" s="92">
        <v>0.85</v>
      </c>
      <c r="AB784" s="482"/>
      <c r="AC784" s="90"/>
      <c r="AD784" s="90"/>
      <c r="AE784" s="91"/>
      <c r="AF784" s="45">
        <f>ROUND(ROUND(ROUND(ROUND(G776*P$8,0)*X783,0)*AA784,0)-AC781,0)</f>
        <v>406</v>
      </c>
      <c r="AG784" s="79"/>
    </row>
    <row r="785" ht="16.5" customHeight="1">
      <c r="A785" s="29">
        <v>63.0</v>
      </c>
      <c r="B785" s="30">
        <v>7189.0</v>
      </c>
      <c r="C785" s="32" t="s">
        <v>2328</v>
      </c>
      <c r="D785" s="69"/>
      <c r="E785" s="150"/>
      <c r="F785" s="94"/>
      <c r="G785" s="113"/>
      <c r="H785" s="8"/>
      <c r="I785" s="54"/>
      <c r="J785" s="69"/>
      <c r="K785" s="65"/>
      <c r="L785" s="65"/>
      <c r="M785" s="98"/>
      <c r="N785" s="293"/>
      <c r="O785" s="98"/>
      <c r="P785" s="66"/>
      <c r="Q785" s="481"/>
      <c r="R785" s="96" t="s">
        <v>27</v>
      </c>
      <c r="S785" s="7"/>
      <c r="T785" s="7"/>
      <c r="U785" s="7"/>
      <c r="V785" s="327"/>
      <c r="W785" s="41" t="s">
        <v>21</v>
      </c>
      <c r="X785" s="68">
        <v>0.5</v>
      </c>
      <c r="Y785" s="77"/>
      <c r="Z785" s="77"/>
      <c r="AA785" s="72"/>
      <c r="AB785" s="482"/>
      <c r="AC785" s="90"/>
      <c r="AD785" s="90"/>
      <c r="AE785" s="91"/>
      <c r="AF785" s="45">
        <f>ROUND(ROUND(ROUND(G776*P$8,0)*X785,0)-AC781,0)</f>
        <v>341</v>
      </c>
      <c r="AG785" s="79"/>
    </row>
    <row r="786" ht="16.5" customHeight="1">
      <c r="A786" s="29">
        <v>63.0</v>
      </c>
      <c r="B786" s="30">
        <v>7190.0</v>
      </c>
      <c r="C786" s="32" t="s">
        <v>2329</v>
      </c>
      <c r="D786" s="69"/>
      <c r="E786" s="150"/>
      <c r="F786" s="107"/>
      <c r="G786" s="154"/>
      <c r="H786" s="22"/>
      <c r="I786" s="109"/>
      <c r="J786" s="69"/>
      <c r="K786" s="65"/>
      <c r="L786" s="65"/>
      <c r="M786" s="98"/>
      <c r="N786" s="293"/>
      <c r="O786" s="98"/>
      <c r="P786" s="66"/>
      <c r="Q786" s="483"/>
      <c r="R786" s="115"/>
      <c r="S786" s="22"/>
      <c r="T786" s="22"/>
      <c r="U786" s="22"/>
      <c r="V786" s="330"/>
      <c r="W786" s="56"/>
      <c r="X786" s="72"/>
      <c r="Y786" s="73" t="s">
        <v>20</v>
      </c>
      <c r="Z786" s="74" t="s">
        <v>21</v>
      </c>
      <c r="AA786" s="92">
        <v>0.85</v>
      </c>
      <c r="AB786" s="484"/>
      <c r="AC786" s="77"/>
      <c r="AD786" s="77"/>
      <c r="AE786" s="72"/>
      <c r="AF786" s="45">
        <f>ROUND(ROUND(ROUND(ROUND(G776*P$8,0)*X785,0)*AA786,0)-AC781,0)</f>
        <v>289</v>
      </c>
      <c r="AG786" s="79"/>
    </row>
    <row r="787" ht="16.5" customHeight="1">
      <c r="A787" s="29">
        <v>63.0</v>
      </c>
      <c r="B787" s="30">
        <v>8321.0</v>
      </c>
      <c r="C787" s="32" t="s">
        <v>2330</v>
      </c>
      <c r="D787" s="69"/>
      <c r="E787" s="150"/>
      <c r="F787" s="82" t="s">
        <v>825</v>
      </c>
      <c r="G787" s="140"/>
      <c r="H787" s="140"/>
      <c r="I787" s="95"/>
      <c r="J787" s="94"/>
      <c r="K787" s="8"/>
      <c r="L787" s="53"/>
      <c r="M787" s="8"/>
      <c r="N787" s="52"/>
      <c r="O787" s="8"/>
      <c r="P787" s="54"/>
      <c r="Q787" s="287"/>
      <c r="R787" s="287"/>
      <c r="S787" s="7"/>
      <c r="T787" s="7"/>
      <c r="U787" s="7"/>
      <c r="V787" s="327"/>
      <c r="W787" s="41"/>
      <c r="X787" s="42"/>
      <c r="Y787" s="43"/>
      <c r="Z787" s="43"/>
      <c r="AA787" s="43"/>
      <c r="AB787" s="288"/>
      <c r="AC787" s="43"/>
      <c r="AD787" s="43"/>
      <c r="AE787" s="44"/>
      <c r="AF787" s="45">
        <f>ROUND(G788*P$8,0)</f>
        <v>624</v>
      </c>
      <c r="AG787" s="79"/>
    </row>
    <row r="788" ht="16.5" customHeight="1">
      <c r="A788" s="29">
        <v>63.0</v>
      </c>
      <c r="B788" s="30">
        <v>7191.0</v>
      </c>
      <c r="C788" s="32" t="s">
        <v>2331</v>
      </c>
      <c r="D788" s="69"/>
      <c r="E788" s="150"/>
      <c r="F788" s="482"/>
      <c r="G788" s="50">
        <f>'30放課後等デイ(基本１)'!G788</f>
        <v>892</v>
      </c>
      <c r="H788" s="8" t="s">
        <v>9</v>
      </c>
      <c r="I788" s="95"/>
      <c r="J788" s="94"/>
      <c r="K788" s="8"/>
      <c r="L788" s="53"/>
      <c r="M788" s="8"/>
      <c r="N788" s="52"/>
      <c r="O788" s="8"/>
      <c r="P788" s="54"/>
      <c r="Q788" s="290"/>
      <c r="R788" s="290"/>
      <c r="S788" s="22"/>
      <c r="T788" s="22"/>
      <c r="U788" s="22"/>
      <c r="V788" s="330"/>
      <c r="W788" s="56"/>
      <c r="X788" s="58"/>
      <c r="Y788" s="59" t="s">
        <v>20</v>
      </c>
      <c r="Z788" s="41" t="s">
        <v>21</v>
      </c>
      <c r="AA788" s="60">
        <v>0.85</v>
      </c>
      <c r="AB788" s="288"/>
      <c r="AC788" s="43"/>
      <c r="AD788" s="43"/>
      <c r="AE788" s="44"/>
      <c r="AF788" s="45">
        <f>ROUND(ROUND(G788*P$8,0)*AA788,0)</f>
        <v>530</v>
      </c>
      <c r="AG788" s="79"/>
    </row>
    <row r="789" ht="16.5" customHeight="1">
      <c r="A789" s="29">
        <v>63.0</v>
      </c>
      <c r="B789" s="30">
        <v>8322.0</v>
      </c>
      <c r="C789" s="32" t="s">
        <v>2332</v>
      </c>
      <c r="D789" s="94"/>
      <c r="E789" s="95"/>
      <c r="F789" s="482"/>
      <c r="G789" s="8"/>
      <c r="H789" s="8"/>
      <c r="I789" s="54"/>
      <c r="J789" s="69"/>
      <c r="K789" s="65"/>
      <c r="L789" s="65"/>
      <c r="M789" s="98"/>
      <c r="N789" s="293"/>
      <c r="O789" s="98"/>
      <c r="P789" s="66"/>
      <c r="Q789" s="33" t="s">
        <v>23</v>
      </c>
      <c r="R789" s="124" t="s">
        <v>24</v>
      </c>
      <c r="S789" s="7"/>
      <c r="T789" s="7"/>
      <c r="U789" s="7"/>
      <c r="V789" s="327"/>
      <c r="W789" s="41" t="s">
        <v>21</v>
      </c>
      <c r="X789" s="68">
        <v>0.7</v>
      </c>
      <c r="Y789" s="88"/>
      <c r="Z789" s="88"/>
      <c r="AA789" s="88"/>
      <c r="AB789" s="297"/>
      <c r="AC789" s="88"/>
      <c r="AD789" s="88"/>
      <c r="AE789" s="89"/>
      <c r="AF789" s="45">
        <f>ROUND(ROUND(G788*P$8,0)*X789,0)</f>
        <v>437</v>
      </c>
      <c r="AG789" s="79"/>
    </row>
    <row r="790" ht="16.5" customHeight="1">
      <c r="A790" s="29">
        <v>63.0</v>
      </c>
      <c r="B790" s="30">
        <v>7192.0</v>
      </c>
      <c r="C790" s="32" t="s">
        <v>2333</v>
      </c>
      <c r="D790" s="94"/>
      <c r="E790" s="95"/>
      <c r="F790" s="94"/>
      <c r="G790" s="113"/>
      <c r="H790" s="8"/>
      <c r="I790" s="54"/>
      <c r="J790" s="69"/>
      <c r="K790" s="65"/>
      <c r="L790" s="65"/>
      <c r="M790" s="98"/>
      <c r="N790" s="293"/>
      <c r="O790" s="98"/>
      <c r="P790" s="66"/>
      <c r="Q790" s="481"/>
      <c r="R790" s="110"/>
      <c r="S790" s="22"/>
      <c r="T790" s="22"/>
      <c r="U790" s="22"/>
      <c r="V790" s="330"/>
      <c r="W790" s="56"/>
      <c r="X790" s="72"/>
      <c r="Y790" s="73" t="s">
        <v>20</v>
      </c>
      <c r="Z790" s="74" t="s">
        <v>21</v>
      </c>
      <c r="AA790" s="75">
        <v>0.85</v>
      </c>
      <c r="AB790" s="288"/>
      <c r="AC790" s="43"/>
      <c r="AD790" s="43"/>
      <c r="AE790" s="44"/>
      <c r="AF790" s="45">
        <f>ROUND(ROUND(ROUND(G788*P$8,0)*X789,0)*AA790,0)</f>
        <v>371</v>
      </c>
      <c r="AG790" s="79"/>
    </row>
    <row r="791" ht="16.5" customHeight="1">
      <c r="A791" s="29">
        <v>63.0</v>
      </c>
      <c r="B791" s="30">
        <v>7193.0</v>
      </c>
      <c r="C791" s="32" t="s">
        <v>2334</v>
      </c>
      <c r="D791" s="94"/>
      <c r="E791" s="95"/>
      <c r="F791" s="94"/>
      <c r="G791" s="113"/>
      <c r="H791" s="8"/>
      <c r="I791" s="54"/>
      <c r="J791" s="69"/>
      <c r="K791" s="65"/>
      <c r="L791" s="65"/>
      <c r="M791" s="98"/>
      <c r="N791" s="293"/>
      <c r="O791" s="98"/>
      <c r="P791" s="66"/>
      <c r="Q791" s="481"/>
      <c r="R791" s="124" t="s">
        <v>27</v>
      </c>
      <c r="S791" s="7"/>
      <c r="T791" s="7"/>
      <c r="U791" s="7"/>
      <c r="V791" s="327"/>
      <c r="W791" s="41" t="s">
        <v>21</v>
      </c>
      <c r="X791" s="68">
        <v>0.5</v>
      </c>
      <c r="Y791" s="77"/>
      <c r="Z791" s="77"/>
      <c r="AA791" s="77"/>
      <c r="AB791" s="292"/>
      <c r="AC791" s="77"/>
      <c r="AD791" s="77"/>
      <c r="AE791" s="72"/>
      <c r="AF791" s="45">
        <f>ROUND(ROUND(G788*P$8,0)*X791,0)</f>
        <v>312</v>
      </c>
      <c r="AG791" s="79"/>
    </row>
    <row r="792" ht="16.5" customHeight="1">
      <c r="A792" s="29">
        <v>63.0</v>
      </c>
      <c r="B792" s="30">
        <v>7194.0</v>
      </c>
      <c r="C792" s="32" t="s">
        <v>2335</v>
      </c>
      <c r="D792" s="94"/>
      <c r="E792" s="95"/>
      <c r="F792" s="94"/>
      <c r="G792" s="113"/>
      <c r="H792" s="8"/>
      <c r="I792" s="54"/>
      <c r="J792" s="69"/>
      <c r="K792" s="65"/>
      <c r="L792" s="65"/>
      <c r="M792" s="98"/>
      <c r="N792" s="293"/>
      <c r="O792" s="98"/>
      <c r="P792" s="66"/>
      <c r="Q792" s="483"/>
      <c r="R792" s="110"/>
      <c r="S792" s="22"/>
      <c r="T792" s="22"/>
      <c r="U792" s="22"/>
      <c r="V792" s="330"/>
      <c r="W792" s="56"/>
      <c r="X792" s="72"/>
      <c r="Y792" s="73" t="s">
        <v>20</v>
      </c>
      <c r="Z792" s="74" t="s">
        <v>21</v>
      </c>
      <c r="AA792" s="75">
        <v>0.85</v>
      </c>
      <c r="AB792" s="288"/>
      <c r="AC792" s="43"/>
      <c r="AD792" s="43"/>
      <c r="AE792" s="44"/>
      <c r="AF792" s="45">
        <f>ROUND(ROUND(ROUND(G788*P$8,0)*X791,0)*AA792,0)</f>
        <v>265</v>
      </c>
      <c r="AG792" s="79"/>
    </row>
    <row r="793" ht="16.5" customHeight="1">
      <c r="A793" s="29">
        <v>63.0</v>
      </c>
      <c r="B793" s="30">
        <v>7195.0</v>
      </c>
      <c r="C793" s="32" t="s">
        <v>2336</v>
      </c>
      <c r="D793" s="94"/>
      <c r="E793" s="95"/>
      <c r="F793" s="94"/>
      <c r="G793" s="113"/>
      <c r="H793" s="8"/>
      <c r="I793" s="54"/>
      <c r="J793" s="69"/>
      <c r="K793" s="65"/>
      <c r="L793" s="65"/>
      <c r="M793" s="98"/>
      <c r="N793" s="293"/>
      <c r="O793" s="98"/>
      <c r="P793" s="66"/>
      <c r="Q793" s="96"/>
      <c r="R793" s="96"/>
      <c r="S793" s="7"/>
      <c r="T793" s="7"/>
      <c r="U793" s="7"/>
      <c r="V793" s="327"/>
      <c r="W793" s="41"/>
      <c r="X793" s="68"/>
      <c r="Y793" s="43"/>
      <c r="Z793" s="43"/>
      <c r="AA793" s="44"/>
      <c r="AB793" s="82" t="s">
        <v>30</v>
      </c>
      <c r="AC793" s="41">
        <v>5.0</v>
      </c>
      <c r="AD793" s="41"/>
      <c r="AE793" s="151" t="s">
        <v>31</v>
      </c>
      <c r="AF793" s="45">
        <f>ROUND(ROUND(G788*P$8,0)-AC793,0)</f>
        <v>619</v>
      </c>
      <c r="AG793" s="79"/>
    </row>
    <row r="794" ht="16.5" customHeight="1">
      <c r="A794" s="29">
        <v>63.0</v>
      </c>
      <c r="B794" s="30">
        <v>7196.0</v>
      </c>
      <c r="C794" s="32" t="s">
        <v>2337</v>
      </c>
      <c r="D794" s="94"/>
      <c r="E794" s="95"/>
      <c r="F794" s="94"/>
      <c r="G794" s="113"/>
      <c r="H794" s="8"/>
      <c r="I794" s="54"/>
      <c r="J794" s="69"/>
      <c r="K794" s="65"/>
      <c r="L794" s="65"/>
      <c r="M794" s="98"/>
      <c r="N794" s="293"/>
      <c r="O794" s="98"/>
      <c r="P794" s="66"/>
      <c r="Q794" s="115"/>
      <c r="R794" s="115"/>
      <c r="S794" s="22"/>
      <c r="T794" s="22"/>
      <c r="U794" s="22"/>
      <c r="V794" s="330"/>
      <c r="W794" s="56"/>
      <c r="X794" s="72"/>
      <c r="Y794" s="59" t="s">
        <v>20</v>
      </c>
      <c r="Z794" s="41" t="s">
        <v>21</v>
      </c>
      <c r="AA794" s="86">
        <v>0.85</v>
      </c>
      <c r="AB794" s="482"/>
      <c r="AC794" s="83"/>
      <c r="AD794" s="83"/>
      <c r="AE794" s="84"/>
      <c r="AF794" s="45">
        <f>ROUND(ROUND(ROUND(G788*P$8,0)*AA794,0)-AC793,0)</f>
        <v>525</v>
      </c>
      <c r="AG794" s="79"/>
    </row>
    <row r="795" ht="16.5" customHeight="1">
      <c r="A795" s="29">
        <v>63.0</v>
      </c>
      <c r="B795" s="30">
        <v>7197.0</v>
      </c>
      <c r="C795" s="32" t="s">
        <v>2338</v>
      </c>
      <c r="D795" s="94"/>
      <c r="E795" s="95"/>
      <c r="F795" s="94"/>
      <c r="G795" s="113"/>
      <c r="H795" s="8"/>
      <c r="I795" s="54"/>
      <c r="J795" s="69"/>
      <c r="K795" s="65"/>
      <c r="L795" s="65"/>
      <c r="M795" s="98"/>
      <c r="N795" s="293"/>
      <c r="O795" s="98"/>
      <c r="P795" s="66"/>
      <c r="Q795" s="33" t="s">
        <v>23</v>
      </c>
      <c r="R795" s="124" t="s">
        <v>24</v>
      </c>
      <c r="S795" s="7"/>
      <c r="T795" s="7"/>
      <c r="U795" s="7"/>
      <c r="V795" s="327"/>
      <c r="W795" s="41" t="s">
        <v>21</v>
      </c>
      <c r="X795" s="68">
        <v>0.7</v>
      </c>
      <c r="Y795" s="88"/>
      <c r="Z795" s="88"/>
      <c r="AA795" s="89"/>
      <c r="AB795" s="482"/>
      <c r="AC795" s="90"/>
      <c r="AD795" s="90"/>
      <c r="AE795" s="91"/>
      <c r="AF795" s="45">
        <f>ROUND(ROUND(ROUND(G788*P$8,0)*X795,0)-AC793,0)</f>
        <v>432</v>
      </c>
      <c r="AG795" s="79"/>
    </row>
    <row r="796" ht="16.5" customHeight="1">
      <c r="A796" s="29">
        <v>63.0</v>
      </c>
      <c r="B796" s="30">
        <v>7198.0</v>
      </c>
      <c r="C796" s="32" t="s">
        <v>2339</v>
      </c>
      <c r="D796" s="94"/>
      <c r="E796" s="95"/>
      <c r="F796" s="94"/>
      <c r="G796" s="113"/>
      <c r="H796" s="8"/>
      <c r="I796" s="54"/>
      <c r="J796" s="69"/>
      <c r="K796" s="65"/>
      <c r="L796" s="65"/>
      <c r="M796" s="98"/>
      <c r="N796" s="293"/>
      <c r="O796" s="98"/>
      <c r="P796" s="66"/>
      <c r="Q796" s="481"/>
      <c r="R796" s="110"/>
      <c r="S796" s="22"/>
      <c r="T796" s="22"/>
      <c r="U796" s="22"/>
      <c r="V796" s="330"/>
      <c r="W796" s="56"/>
      <c r="X796" s="72"/>
      <c r="Y796" s="73" t="s">
        <v>20</v>
      </c>
      <c r="Z796" s="74" t="s">
        <v>21</v>
      </c>
      <c r="AA796" s="92">
        <v>0.85</v>
      </c>
      <c r="AB796" s="482"/>
      <c r="AC796" s="90"/>
      <c r="AD796" s="90"/>
      <c r="AE796" s="91"/>
      <c r="AF796" s="45">
        <f>ROUND(ROUND(ROUND(ROUND(G788*P$8,0)*X795,0)*AA796,0)-AC793,0)</f>
        <v>366</v>
      </c>
      <c r="AG796" s="79"/>
    </row>
    <row r="797" ht="16.5" customHeight="1">
      <c r="A797" s="29">
        <v>63.0</v>
      </c>
      <c r="B797" s="30">
        <v>7199.0</v>
      </c>
      <c r="C797" s="32" t="s">
        <v>2340</v>
      </c>
      <c r="D797" s="94"/>
      <c r="E797" s="95"/>
      <c r="F797" s="94"/>
      <c r="G797" s="113"/>
      <c r="H797" s="8"/>
      <c r="I797" s="54"/>
      <c r="J797" s="69"/>
      <c r="K797" s="65"/>
      <c r="L797" s="65"/>
      <c r="M797" s="98"/>
      <c r="N797" s="293"/>
      <c r="O797" s="98"/>
      <c r="P797" s="66"/>
      <c r="Q797" s="481"/>
      <c r="R797" s="96" t="s">
        <v>27</v>
      </c>
      <c r="S797" s="7"/>
      <c r="T797" s="7"/>
      <c r="U797" s="7"/>
      <c r="V797" s="327"/>
      <c r="W797" s="41" t="s">
        <v>21</v>
      </c>
      <c r="X797" s="68">
        <v>0.5</v>
      </c>
      <c r="Y797" s="77"/>
      <c r="Z797" s="77"/>
      <c r="AA797" s="72"/>
      <c r="AB797" s="482"/>
      <c r="AC797" s="90"/>
      <c r="AD797" s="90"/>
      <c r="AE797" s="91"/>
      <c r="AF797" s="45">
        <f>ROUND(ROUND(ROUND(G788*P$8,0)*X797,0)-AC793,0)</f>
        <v>307</v>
      </c>
      <c r="AG797" s="79"/>
    </row>
    <row r="798" ht="16.5" customHeight="1">
      <c r="A798" s="29">
        <v>63.0</v>
      </c>
      <c r="B798" s="30">
        <v>7200.0</v>
      </c>
      <c r="C798" s="32" t="s">
        <v>2341</v>
      </c>
      <c r="D798" s="94"/>
      <c r="E798" s="95"/>
      <c r="F798" s="94"/>
      <c r="G798" s="113"/>
      <c r="H798" s="8"/>
      <c r="I798" s="54"/>
      <c r="J798" s="69"/>
      <c r="K798" s="65"/>
      <c r="L798" s="65"/>
      <c r="M798" s="98"/>
      <c r="N798" s="293"/>
      <c r="O798" s="98"/>
      <c r="P798" s="66"/>
      <c r="Q798" s="483"/>
      <c r="R798" s="115"/>
      <c r="S798" s="22"/>
      <c r="T798" s="22"/>
      <c r="U798" s="22"/>
      <c r="V798" s="330"/>
      <c r="W798" s="56"/>
      <c r="X798" s="72"/>
      <c r="Y798" s="73" t="s">
        <v>20</v>
      </c>
      <c r="Z798" s="74" t="s">
        <v>21</v>
      </c>
      <c r="AA798" s="92">
        <v>0.85</v>
      </c>
      <c r="AB798" s="484"/>
      <c r="AC798" s="77"/>
      <c r="AD798" s="77"/>
      <c r="AE798" s="72"/>
      <c r="AF798" s="45">
        <f>ROUND(ROUND(ROUND(ROUND(G788*P$8,0)*X797,0)*AA798,0)-AC793,0)</f>
        <v>260</v>
      </c>
      <c r="AG798" s="79"/>
    </row>
    <row r="799" ht="16.5" customHeight="1">
      <c r="A799" s="29">
        <v>63.0</v>
      </c>
      <c r="B799" s="30">
        <v>8331.0</v>
      </c>
      <c r="C799" s="32" t="s">
        <v>2342</v>
      </c>
      <c r="D799" s="94"/>
      <c r="E799" s="95"/>
      <c r="F799" s="82" t="s">
        <v>838</v>
      </c>
      <c r="G799" s="152"/>
      <c r="H799" s="152"/>
      <c r="I799" s="153"/>
      <c r="J799" s="94"/>
      <c r="K799" s="8"/>
      <c r="L799" s="53"/>
      <c r="M799" s="8"/>
      <c r="N799" s="52"/>
      <c r="O799" s="8"/>
      <c r="P799" s="54"/>
      <c r="Q799" s="287"/>
      <c r="R799" s="287"/>
      <c r="S799" s="7"/>
      <c r="T799" s="7"/>
      <c r="U799" s="7"/>
      <c r="V799" s="327"/>
      <c r="W799" s="41"/>
      <c r="X799" s="42"/>
      <c r="Y799" s="43"/>
      <c r="Z799" s="43"/>
      <c r="AA799" s="43"/>
      <c r="AB799" s="288"/>
      <c r="AC799" s="43"/>
      <c r="AD799" s="43"/>
      <c r="AE799" s="44"/>
      <c r="AF799" s="45">
        <f>ROUND(G800*P$8,0)</f>
        <v>480</v>
      </c>
      <c r="AG799" s="79"/>
    </row>
    <row r="800" ht="16.5" customHeight="1">
      <c r="A800" s="29">
        <v>63.0</v>
      </c>
      <c r="B800" s="30">
        <v>7201.0</v>
      </c>
      <c r="C800" s="32" t="s">
        <v>2343</v>
      </c>
      <c r="D800" s="94"/>
      <c r="E800" s="95"/>
      <c r="F800" s="482"/>
      <c r="G800" s="50">
        <f>'30放課後等デイ(基本１)'!G800</f>
        <v>685</v>
      </c>
      <c r="H800" s="8" t="s">
        <v>9</v>
      </c>
      <c r="I800" s="95"/>
      <c r="J800" s="94"/>
      <c r="K800" s="8"/>
      <c r="L800" s="53"/>
      <c r="M800" s="8"/>
      <c r="N800" s="52"/>
      <c r="O800" s="8"/>
      <c r="P800" s="54"/>
      <c r="Q800" s="290"/>
      <c r="R800" s="290"/>
      <c r="S800" s="22"/>
      <c r="T800" s="22"/>
      <c r="U800" s="22"/>
      <c r="V800" s="330"/>
      <c r="W800" s="56"/>
      <c r="X800" s="58"/>
      <c r="Y800" s="59" t="s">
        <v>20</v>
      </c>
      <c r="Z800" s="41" t="s">
        <v>21</v>
      </c>
      <c r="AA800" s="60">
        <v>0.85</v>
      </c>
      <c r="AB800" s="288"/>
      <c r="AC800" s="43"/>
      <c r="AD800" s="43"/>
      <c r="AE800" s="44"/>
      <c r="AF800" s="45">
        <f>ROUND(ROUND(G800*P$8,0)*AA800,0)</f>
        <v>408</v>
      </c>
      <c r="AG800" s="79"/>
    </row>
    <row r="801" ht="16.5" customHeight="1">
      <c r="A801" s="29">
        <v>63.0</v>
      </c>
      <c r="B801" s="30">
        <v>8332.0</v>
      </c>
      <c r="C801" s="32" t="s">
        <v>2344</v>
      </c>
      <c r="D801" s="94"/>
      <c r="E801" s="95"/>
      <c r="F801" s="482"/>
      <c r="G801" s="8"/>
      <c r="H801" s="8"/>
      <c r="I801" s="54"/>
      <c r="J801" s="69"/>
      <c r="K801" s="65"/>
      <c r="L801" s="65"/>
      <c r="M801" s="98"/>
      <c r="N801" s="293"/>
      <c r="O801" s="98"/>
      <c r="P801" s="66"/>
      <c r="Q801" s="33" t="s">
        <v>23</v>
      </c>
      <c r="R801" s="124" t="s">
        <v>24</v>
      </c>
      <c r="S801" s="7"/>
      <c r="T801" s="7"/>
      <c r="U801" s="7"/>
      <c r="V801" s="327"/>
      <c r="W801" s="41" t="s">
        <v>21</v>
      </c>
      <c r="X801" s="68">
        <v>0.7</v>
      </c>
      <c r="Y801" s="88"/>
      <c r="Z801" s="88"/>
      <c r="AA801" s="88"/>
      <c r="AB801" s="297"/>
      <c r="AC801" s="88"/>
      <c r="AD801" s="88"/>
      <c r="AE801" s="89"/>
      <c r="AF801" s="45">
        <f>ROUND(ROUND(G800*P$8,0)*X801,0)</f>
        <v>336</v>
      </c>
      <c r="AG801" s="79"/>
    </row>
    <row r="802" ht="16.5" customHeight="1">
      <c r="A802" s="29">
        <v>63.0</v>
      </c>
      <c r="B802" s="30">
        <v>7202.0</v>
      </c>
      <c r="C802" s="32" t="s">
        <v>2345</v>
      </c>
      <c r="D802" s="94"/>
      <c r="E802" s="95"/>
      <c r="F802" s="94"/>
      <c r="G802" s="113"/>
      <c r="H802" s="8"/>
      <c r="I802" s="54"/>
      <c r="J802" s="69"/>
      <c r="K802" s="65"/>
      <c r="L802" s="65"/>
      <c r="M802" s="98"/>
      <c r="N802" s="293"/>
      <c r="O802" s="98"/>
      <c r="P802" s="66"/>
      <c r="Q802" s="481"/>
      <c r="R802" s="110"/>
      <c r="S802" s="22"/>
      <c r="T802" s="22"/>
      <c r="U802" s="22"/>
      <c r="V802" s="330"/>
      <c r="W802" s="56"/>
      <c r="X802" s="72"/>
      <c r="Y802" s="73" t="s">
        <v>20</v>
      </c>
      <c r="Z802" s="74" t="s">
        <v>21</v>
      </c>
      <c r="AA802" s="75">
        <v>0.85</v>
      </c>
      <c r="AB802" s="288"/>
      <c r="AC802" s="43"/>
      <c r="AD802" s="43"/>
      <c r="AE802" s="44"/>
      <c r="AF802" s="45">
        <f>ROUND(ROUND(ROUND(G800*P$8,0)*X801,0)*AA802,0)</f>
        <v>286</v>
      </c>
      <c r="AG802" s="79"/>
    </row>
    <row r="803" ht="16.5" customHeight="1">
      <c r="A803" s="29">
        <v>63.0</v>
      </c>
      <c r="B803" s="30">
        <v>7203.0</v>
      </c>
      <c r="C803" s="32" t="s">
        <v>2346</v>
      </c>
      <c r="D803" s="94"/>
      <c r="E803" s="95"/>
      <c r="F803" s="94"/>
      <c r="G803" s="113"/>
      <c r="H803" s="8"/>
      <c r="I803" s="54"/>
      <c r="J803" s="69"/>
      <c r="K803" s="65"/>
      <c r="L803" s="65"/>
      <c r="M803" s="98"/>
      <c r="N803" s="293"/>
      <c r="O803" s="98"/>
      <c r="P803" s="66"/>
      <c r="Q803" s="481"/>
      <c r="R803" s="124" t="s">
        <v>27</v>
      </c>
      <c r="S803" s="7"/>
      <c r="T803" s="7"/>
      <c r="U803" s="7"/>
      <c r="V803" s="327"/>
      <c r="W803" s="41" t="s">
        <v>21</v>
      </c>
      <c r="X803" s="68">
        <v>0.5</v>
      </c>
      <c r="Y803" s="77"/>
      <c r="Z803" s="77"/>
      <c r="AA803" s="77"/>
      <c r="AB803" s="292"/>
      <c r="AC803" s="77"/>
      <c r="AD803" s="77"/>
      <c r="AE803" s="72"/>
      <c r="AF803" s="45">
        <f>ROUND(ROUND(G800*P$8,0)*X803,0)</f>
        <v>240</v>
      </c>
      <c r="AG803" s="79"/>
    </row>
    <row r="804" ht="16.5" customHeight="1">
      <c r="A804" s="29">
        <v>63.0</v>
      </c>
      <c r="B804" s="30">
        <v>7204.0</v>
      </c>
      <c r="C804" s="32" t="s">
        <v>2347</v>
      </c>
      <c r="D804" s="94"/>
      <c r="E804" s="95"/>
      <c r="F804" s="94"/>
      <c r="G804" s="113"/>
      <c r="H804" s="8"/>
      <c r="I804" s="54"/>
      <c r="J804" s="69"/>
      <c r="K804" s="65"/>
      <c r="L804" s="65"/>
      <c r="M804" s="98"/>
      <c r="N804" s="293"/>
      <c r="O804" s="98"/>
      <c r="P804" s="66"/>
      <c r="Q804" s="483"/>
      <c r="R804" s="110"/>
      <c r="S804" s="22"/>
      <c r="T804" s="22"/>
      <c r="U804" s="22"/>
      <c r="V804" s="330"/>
      <c r="W804" s="56"/>
      <c r="X804" s="72"/>
      <c r="Y804" s="73" t="s">
        <v>20</v>
      </c>
      <c r="Z804" s="74" t="s">
        <v>21</v>
      </c>
      <c r="AA804" s="75">
        <v>0.85</v>
      </c>
      <c r="AB804" s="288"/>
      <c r="AC804" s="43"/>
      <c r="AD804" s="43"/>
      <c r="AE804" s="44"/>
      <c r="AF804" s="45">
        <f>ROUND(ROUND(ROUND(G800*P$8,0)*X803,0)*AA804,0)</f>
        <v>204</v>
      </c>
      <c r="AG804" s="79"/>
    </row>
    <row r="805" ht="16.5" customHeight="1">
      <c r="A805" s="29">
        <v>63.0</v>
      </c>
      <c r="B805" s="30">
        <v>7205.0</v>
      </c>
      <c r="C805" s="32" t="s">
        <v>2348</v>
      </c>
      <c r="D805" s="94"/>
      <c r="E805" s="95"/>
      <c r="F805" s="94"/>
      <c r="G805" s="113"/>
      <c r="H805" s="8"/>
      <c r="I805" s="54"/>
      <c r="J805" s="69"/>
      <c r="K805" s="65"/>
      <c r="L805" s="65"/>
      <c r="M805" s="98"/>
      <c r="N805" s="293"/>
      <c r="O805" s="98"/>
      <c r="P805" s="66"/>
      <c r="Q805" s="96"/>
      <c r="R805" s="96"/>
      <c r="S805" s="7"/>
      <c r="T805" s="7"/>
      <c r="U805" s="7"/>
      <c r="V805" s="327"/>
      <c r="W805" s="41"/>
      <c r="X805" s="68"/>
      <c r="Y805" s="43"/>
      <c r="Z805" s="43"/>
      <c r="AA805" s="44"/>
      <c r="AB805" s="82" t="s">
        <v>30</v>
      </c>
      <c r="AC805" s="41">
        <v>5.0</v>
      </c>
      <c r="AD805" s="41"/>
      <c r="AE805" s="151" t="s">
        <v>31</v>
      </c>
      <c r="AF805" s="45">
        <f>ROUND(ROUND(G800*P$8,0)-AC805,0)</f>
        <v>475</v>
      </c>
      <c r="AG805" s="79"/>
    </row>
    <row r="806" ht="16.5" customHeight="1">
      <c r="A806" s="29">
        <v>63.0</v>
      </c>
      <c r="B806" s="30">
        <v>7206.0</v>
      </c>
      <c r="C806" s="32" t="s">
        <v>2349</v>
      </c>
      <c r="D806" s="94"/>
      <c r="E806" s="95"/>
      <c r="F806" s="94"/>
      <c r="G806" s="113"/>
      <c r="H806" s="8"/>
      <c r="I806" s="54"/>
      <c r="J806" s="69"/>
      <c r="K806" s="65"/>
      <c r="L806" s="65"/>
      <c r="M806" s="98"/>
      <c r="N806" s="293"/>
      <c r="O806" s="98"/>
      <c r="P806" s="66"/>
      <c r="Q806" s="115"/>
      <c r="R806" s="115"/>
      <c r="S806" s="22"/>
      <c r="T806" s="22"/>
      <c r="U806" s="22"/>
      <c r="V806" s="330"/>
      <c r="W806" s="56"/>
      <c r="X806" s="72"/>
      <c r="Y806" s="59" t="s">
        <v>20</v>
      </c>
      <c r="Z806" s="41" t="s">
        <v>21</v>
      </c>
      <c r="AA806" s="86">
        <v>0.85</v>
      </c>
      <c r="AB806" s="482"/>
      <c r="AC806" s="83"/>
      <c r="AD806" s="83"/>
      <c r="AE806" s="84"/>
      <c r="AF806" s="45">
        <f>ROUND(ROUND(ROUND(G800*P$8,0)*AA806,0)-AC805,0)</f>
        <v>403</v>
      </c>
      <c r="AG806" s="79"/>
    </row>
    <row r="807" ht="16.5" customHeight="1">
      <c r="A807" s="29">
        <v>63.0</v>
      </c>
      <c r="B807" s="30">
        <v>7207.0</v>
      </c>
      <c r="C807" s="32" t="s">
        <v>2350</v>
      </c>
      <c r="D807" s="94"/>
      <c r="E807" s="95"/>
      <c r="F807" s="94"/>
      <c r="G807" s="113"/>
      <c r="H807" s="8"/>
      <c r="I807" s="54"/>
      <c r="J807" s="69"/>
      <c r="K807" s="65"/>
      <c r="L807" s="65"/>
      <c r="M807" s="98"/>
      <c r="N807" s="293"/>
      <c r="O807" s="98"/>
      <c r="P807" s="66"/>
      <c r="Q807" s="33" t="s">
        <v>23</v>
      </c>
      <c r="R807" s="124" t="s">
        <v>24</v>
      </c>
      <c r="S807" s="7"/>
      <c r="T807" s="7"/>
      <c r="U807" s="7"/>
      <c r="V807" s="327"/>
      <c r="W807" s="41" t="s">
        <v>21</v>
      </c>
      <c r="X807" s="68">
        <v>0.7</v>
      </c>
      <c r="Y807" s="88"/>
      <c r="Z807" s="88"/>
      <c r="AA807" s="89"/>
      <c r="AB807" s="482"/>
      <c r="AC807" s="90"/>
      <c r="AD807" s="90"/>
      <c r="AE807" s="91"/>
      <c r="AF807" s="45">
        <f>ROUND(ROUND(ROUND(G800*P$8,0)*X807,0)-AC805,0)</f>
        <v>331</v>
      </c>
      <c r="AG807" s="79"/>
    </row>
    <row r="808" ht="16.5" customHeight="1">
      <c r="A808" s="29">
        <v>63.0</v>
      </c>
      <c r="B808" s="30">
        <v>7208.0</v>
      </c>
      <c r="C808" s="32" t="s">
        <v>2351</v>
      </c>
      <c r="D808" s="94"/>
      <c r="E808" s="95"/>
      <c r="F808" s="94"/>
      <c r="G808" s="113"/>
      <c r="H808" s="8"/>
      <c r="I808" s="54"/>
      <c r="J808" s="69"/>
      <c r="K808" s="65"/>
      <c r="L808" s="65"/>
      <c r="M808" s="98"/>
      <c r="N808" s="293"/>
      <c r="O808" s="98"/>
      <c r="P808" s="66"/>
      <c r="Q808" s="481"/>
      <c r="R808" s="110"/>
      <c r="S808" s="22"/>
      <c r="T808" s="22"/>
      <c r="U808" s="22"/>
      <c r="V808" s="330"/>
      <c r="W808" s="56"/>
      <c r="X808" s="72"/>
      <c r="Y808" s="73" t="s">
        <v>20</v>
      </c>
      <c r="Z808" s="74" t="s">
        <v>21</v>
      </c>
      <c r="AA808" s="92">
        <v>0.85</v>
      </c>
      <c r="AB808" s="482"/>
      <c r="AC808" s="90"/>
      <c r="AD808" s="90"/>
      <c r="AE808" s="91"/>
      <c r="AF808" s="45">
        <f>ROUND(ROUND(ROUND(ROUND(G800*P$8,0)*X807,0)*AA808,0)-AC805,0)</f>
        <v>281</v>
      </c>
      <c r="AG808" s="79"/>
    </row>
    <row r="809" ht="16.5" customHeight="1">
      <c r="A809" s="29">
        <v>63.0</v>
      </c>
      <c r="B809" s="30">
        <v>7209.0</v>
      </c>
      <c r="C809" s="32" t="s">
        <v>2352</v>
      </c>
      <c r="D809" s="94"/>
      <c r="E809" s="95"/>
      <c r="F809" s="94"/>
      <c r="G809" s="113"/>
      <c r="H809" s="8"/>
      <c r="I809" s="54"/>
      <c r="J809" s="69"/>
      <c r="K809" s="65"/>
      <c r="L809" s="65"/>
      <c r="M809" s="98"/>
      <c r="N809" s="293"/>
      <c r="O809" s="98"/>
      <c r="P809" s="66"/>
      <c r="Q809" s="481"/>
      <c r="R809" s="96" t="s">
        <v>27</v>
      </c>
      <c r="S809" s="7"/>
      <c r="T809" s="7"/>
      <c r="U809" s="7"/>
      <c r="V809" s="327"/>
      <c r="W809" s="41" t="s">
        <v>21</v>
      </c>
      <c r="X809" s="68">
        <v>0.5</v>
      </c>
      <c r="Y809" s="77"/>
      <c r="Z809" s="77"/>
      <c r="AA809" s="72"/>
      <c r="AB809" s="482"/>
      <c r="AC809" s="90"/>
      <c r="AD809" s="90"/>
      <c r="AE809" s="91"/>
      <c r="AF809" s="45">
        <f>ROUND(ROUND(ROUND(G800*P$8,0)*X809,0)-AC805,0)</f>
        <v>235</v>
      </c>
      <c r="AG809" s="79"/>
    </row>
    <row r="810" ht="16.5" customHeight="1">
      <c r="A810" s="29">
        <v>63.0</v>
      </c>
      <c r="B810" s="30">
        <v>7210.0</v>
      </c>
      <c r="C810" s="32" t="s">
        <v>2353</v>
      </c>
      <c r="D810" s="94"/>
      <c r="E810" s="95"/>
      <c r="F810" s="94"/>
      <c r="G810" s="113"/>
      <c r="H810" s="8"/>
      <c r="I810" s="54"/>
      <c r="J810" s="69"/>
      <c r="K810" s="65"/>
      <c r="L810" s="65"/>
      <c r="M810" s="98"/>
      <c r="N810" s="293"/>
      <c r="O810" s="98"/>
      <c r="P810" s="66"/>
      <c r="Q810" s="483"/>
      <c r="R810" s="115"/>
      <c r="S810" s="22"/>
      <c r="T810" s="22"/>
      <c r="U810" s="22"/>
      <c r="V810" s="330"/>
      <c r="W810" s="56"/>
      <c r="X810" s="72"/>
      <c r="Y810" s="73" t="s">
        <v>20</v>
      </c>
      <c r="Z810" s="74" t="s">
        <v>21</v>
      </c>
      <c r="AA810" s="92">
        <v>0.85</v>
      </c>
      <c r="AB810" s="484"/>
      <c r="AC810" s="77"/>
      <c r="AD810" s="77"/>
      <c r="AE810" s="72"/>
      <c r="AF810" s="45">
        <f>ROUND(ROUND(ROUND(ROUND(G800*P$8,0)*X809,0)*AA810,0)-AC805,0)</f>
        <v>199</v>
      </c>
      <c r="AG810" s="79"/>
    </row>
    <row r="811" ht="16.5" customHeight="1">
      <c r="A811" s="29">
        <v>63.0</v>
      </c>
      <c r="B811" s="30">
        <v>8411.0</v>
      </c>
      <c r="C811" s="32" t="s">
        <v>2354</v>
      </c>
      <c r="D811" s="130" t="s">
        <v>851</v>
      </c>
      <c r="E811" s="485"/>
      <c r="F811" s="102" t="s">
        <v>760</v>
      </c>
      <c r="G811" s="35"/>
      <c r="H811" s="35"/>
      <c r="I811" s="36"/>
      <c r="J811" s="168"/>
      <c r="K811" s="7"/>
      <c r="L811" s="38"/>
      <c r="M811" s="7"/>
      <c r="N811" s="52"/>
      <c r="O811" s="8"/>
      <c r="P811" s="54"/>
      <c r="Q811" s="332"/>
      <c r="R811" s="332"/>
      <c r="S811" s="7"/>
      <c r="T811" s="7"/>
      <c r="U811" s="7"/>
      <c r="V811" s="299"/>
      <c r="W811" s="41"/>
      <c r="X811" s="42"/>
      <c r="Y811" s="43"/>
      <c r="Z811" s="43"/>
      <c r="AA811" s="43"/>
      <c r="AB811" s="288"/>
      <c r="AC811" s="43"/>
      <c r="AD811" s="43"/>
      <c r="AE811" s="44"/>
      <c r="AF811" s="45">
        <f>ROUND(G812*P$8,0)</f>
        <v>1425</v>
      </c>
      <c r="AG811" s="79"/>
    </row>
    <row r="812" ht="16.5" customHeight="1">
      <c r="A812" s="29">
        <v>63.0</v>
      </c>
      <c r="B812" s="30">
        <v>7211.0</v>
      </c>
      <c r="C812" s="32" t="s">
        <v>2355</v>
      </c>
      <c r="D812" s="482"/>
      <c r="E812" s="486"/>
      <c r="F812" s="482"/>
      <c r="G812" s="50">
        <f>'30放課後等デイ(基本１)'!G812</f>
        <v>2036</v>
      </c>
      <c r="H812" s="8" t="s">
        <v>9</v>
      </c>
      <c r="I812" s="51"/>
      <c r="J812" s="94"/>
      <c r="K812" s="8"/>
      <c r="L812" s="53"/>
      <c r="M812" s="8"/>
      <c r="N812" s="52"/>
      <c r="O812" s="8"/>
      <c r="P812" s="54"/>
      <c r="Q812" s="333"/>
      <c r="R812" s="333"/>
      <c r="S812" s="8"/>
      <c r="T812" s="8"/>
      <c r="U812" s="8"/>
      <c r="V812" s="303"/>
      <c r="W812" s="56"/>
      <c r="X812" s="58"/>
      <c r="Y812" s="59" t="s">
        <v>20</v>
      </c>
      <c r="Z812" s="41" t="s">
        <v>21</v>
      </c>
      <c r="AA812" s="60">
        <v>0.85</v>
      </c>
      <c r="AB812" s="288"/>
      <c r="AC812" s="43"/>
      <c r="AD812" s="43"/>
      <c r="AE812" s="44"/>
      <c r="AF812" s="45">
        <f>ROUND(ROUND(G812*P$8,0)*AA812,0)</f>
        <v>1211</v>
      </c>
      <c r="AG812" s="79"/>
    </row>
    <row r="813" ht="16.5" customHeight="1">
      <c r="A813" s="29">
        <v>63.0</v>
      </c>
      <c r="B813" s="30">
        <v>8412.0</v>
      </c>
      <c r="C813" s="32" t="s">
        <v>2356</v>
      </c>
      <c r="D813" s="482"/>
      <c r="E813" s="486"/>
      <c r="F813" s="76"/>
      <c r="G813" s="63"/>
      <c r="H813" s="63"/>
      <c r="I813" s="51"/>
      <c r="J813" s="94"/>
      <c r="K813" s="8"/>
      <c r="L813" s="53"/>
      <c r="M813" s="14"/>
      <c r="N813" s="127"/>
      <c r="O813" s="14"/>
      <c r="P813" s="144"/>
      <c r="Q813" s="334"/>
      <c r="R813" s="334"/>
      <c r="S813" s="8"/>
      <c r="T813" s="8"/>
      <c r="U813" s="8"/>
      <c r="V813" s="305" t="s">
        <v>326</v>
      </c>
      <c r="W813" s="41" t="s">
        <v>21</v>
      </c>
      <c r="X813" s="68">
        <f>$X$297</f>
        <v>0.7</v>
      </c>
      <c r="Y813" s="88"/>
      <c r="Z813" s="88"/>
      <c r="AA813" s="88"/>
      <c r="AB813" s="297"/>
      <c r="AC813" s="88"/>
      <c r="AD813" s="88"/>
      <c r="AE813" s="89"/>
      <c r="AF813" s="45">
        <f>ROUND(ROUND(G812*P$8,0)*X813,0)</f>
        <v>998</v>
      </c>
      <c r="AG813" s="79"/>
    </row>
    <row r="814" ht="16.5" customHeight="1">
      <c r="A814" s="29">
        <v>63.0</v>
      </c>
      <c r="B814" s="30">
        <v>7212.0</v>
      </c>
      <c r="C814" s="32" t="s">
        <v>2357</v>
      </c>
      <c r="D814" s="69"/>
      <c r="E814" s="150"/>
      <c r="F814" s="76"/>
      <c r="G814" s="63"/>
      <c r="H814" s="63"/>
      <c r="I814" s="51"/>
      <c r="J814" s="94"/>
      <c r="K814" s="8"/>
      <c r="L814" s="53"/>
      <c r="M814" s="14"/>
      <c r="N814" s="127"/>
      <c r="O814" s="14"/>
      <c r="P814" s="144"/>
      <c r="Q814" s="334"/>
      <c r="R814" s="334"/>
      <c r="S814" s="8"/>
      <c r="T814" s="8"/>
      <c r="U814" s="8"/>
      <c r="V814" s="484"/>
      <c r="W814" s="56"/>
      <c r="X814" s="72"/>
      <c r="Y814" s="73" t="s">
        <v>20</v>
      </c>
      <c r="Z814" s="74" t="s">
        <v>21</v>
      </c>
      <c r="AA814" s="75">
        <v>0.85</v>
      </c>
      <c r="AB814" s="288"/>
      <c r="AC814" s="43"/>
      <c r="AD814" s="43"/>
      <c r="AE814" s="44"/>
      <c r="AF814" s="45">
        <f>ROUND(ROUND(ROUND(G812*P$8,0)*X813,0)*AA814,0)</f>
        <v>848</v>
      </c>
      <c r="AG814" s="79"/>
    </row>
    <row r="815" ht="16.5" customHeight="1">
      <c r="A815" s="29">
        <v>63.0</v>
      </c>
      <c r="B815" s="30">
        <v>8415.0</v>
      </c>
      <c r="C815" s="32" t="s">
        <v>2358</v>
      </c>
      <c r="D815" s="69"/>
      <c r="E815" s="150"/>
      <c r="F815" s="76"/>
      <c r="G815" s="63"/>
      <c r="H815" s="63"/>
      <c r="I815" s="51"/>
      <c r="J815" s="94"/>
      <c r="K815" s="8"/>
      <c r="L815" s="53"/>
      <c r="M815" s="14"/>
      <c r="N815" s="127"/>
      <c r="O815" s="14"/>
      <c r="P815" s="144"/>
      <c r="Q815" s="334"/>
      <c r="R815" s="334"/>
      <c r="S815" s="8"/>
      <c r="T815" s="8"/>
      <c r="U815" s="54"/>
      <c r="V815" s="305" t="s">
        <v>329</v>
      </c>
      <c r="W815" s="41" t="s">
        <v>21</v>
      </c>
      <c r="X815" s="68">
        <f>$X$299</f>
        <v>0.85</v>
      </c>
      <c r="Y815" s="77"/>
      <c r="Z815" s="77"/>
      <c r="AA815" s="77"/>
      <c r="AB815" s="292"/>
      <c r="AC815" s="77"/>
      <c r="AD815" s="77"/>
      <c r="AE815" s="72"/>
      <c r="AF815" s="45">
        <f>ROUND(ROUND(G812*P$8,0)*X815,0)</f>
        <v>1211</v>
      </c>
      <c r="AG815" s="79"/>
    </row>
    <row r="816" ht="16.5" customHeight="1">
      <c r="A816" s="29">
        <v>63.0</v>
      </c>
      <c r="B816" s="30">
        <v>7213.0</v>
      </c>
      <c r="C816" s="32" t="s">
        <v>2359</v>
      </c>
      <c r="D816" s="69"/>
      <c r="E816" s="150"/>
      <c r="F816" s="76"/>
      <c r="G816" s="63"/>
      <c r="H816" s="63"/>
      <c r="I816" s="51"/>
      <c r="J816" s="94"/>
      <c r="K816" s="8"/>
      <c r="L816" s="53"/>
      <c r="M816" s="14"/>
      <c r="N816" s="127"/>
      <c r="O816" s="14"/>
      <c r="P816" s="144"/>
      <c r="Q816" s="334"/>
      <c r="R816" s="334"/>
      <c r="S816" s="8"/>
      <c r="T816" s="8"/>
      <c r="U816" s="54"/>
      <c r="V816" s="484"/>
      <c r="W816" s="56"/>
      <c r="X816" s="72"/>
      <c r="Y816" s="73" t="s">
        <v>20</v>
      </c>
      <c r="Z816" s="74" t="s">
        <v>21</v>
      </c>
      <c r="AA816" s="75">
        <v>0.85</v>
      </c>
      <c r="AB816" s="288"/>
      <c r="AC816" s="43"/>
      <c r="AD816" s="43"/>
      <c r="AE816" s="44"/>
      <c r="AF816" s="45">
        <f>ROUND(ROUND(ROUND(G812*P$8,0)*X815,0)*AA816,0)</f>
        <v>1029</v>
      </c>
      <c r="AG816" s="79"/>
    </row>
    <row r="817" ht="16.5" customHeight="1">
      <c r="A817" s="29">
        <v>63.0</v>
      </c>
      <c r="B817" s="30">
        <v>7214.0</v>
      </c>
      <c r="C817" s="32" t="s">
        <v>2360</v>
      </c>
      <c r="D817" s="69"/>
      <c r="E817" s="150"/>
      <c r="F817" s="76"/>
      <c r="G817" s="63"/>
      <c r="H817" s="63"/>
      <c r="I817" s="51"/>
      <c r="J817" s="94"/>
      <c r="K817" s="8"/>
      <c r="L817" s="53"/>
      <c r="M817" s="14"/>
      <c r="N817" s="127"/>
      <c r="O817" s="14"/>
      <c r="P817" s="144"/>
      <c r="Q817" s="334"/>
      <c r="R817" s="334"/>
      <c r="S817" s="8"/>
      <c r="T817" s="8"/>
      <c r="U817" s="54"/>
      <c r="V817" s="299"/>
      <c r="W817" s="41"/>
      <c r="X817" s="42"/>
      <c r="Y817" s="43"/>
      <c r="Z817" s="43"/>
      <c r="AA817" s="44"/>
      <c r="AB817" s="82" t="s">
        <v>30</v>
      </c>
      <c r="AC817" s="83">
        <v>5.0</v>
      </c>
      <c r="AD817" s="83"/>
      <c r="AE817" s="84" t="s">
        <v>31</v>
      </c>
      <c r="AF817" s="45">
        <f>ROUND(ROUND(G812*P$8,0)-AC817,0)</f>
        <v>1420</v>
      </c>
      <c r="AG817" s="79"/>
    </row>
    <row r="818" ht="16.5" customHeight="1">
      <c r="A818" s="29">
        <v>63.0</v>
      </c>
      <c r="B818" s="30">
        <v>7215.0</v>
      </c>
      <c r="C818" s="32" t="s">
        <v>2361</v>
      </c>
      <c r="D818" s="69"/>
      <c r="E818" s="150"/>
      <c r="F818" s="76"/>
      <c r="G818" s="63"/>
      <c r="H818" s="63"/>
      <c r="I818" s="51"/>
      <c r="J818" s="94"/>
      <c r="K818" s="8"/>
      <c r="L818" s="53"/>
      <c r="M818" s="14"/>
      <c r="N818" s="127"/>
      <c r="O818" s="14"/>
      <c r="P818" s="144"/>
      <c r="Q818" s="334"/>
      <c r="R818" s="334"/>
      <c r="S818" s="8"/>
      <c r="T818" s="8"/>
      <c r="U818" s="8"/>
      <c r="V818" s="303"/>
      <c r="W818" s="56"/>
      <c r="X818" s="58"/>
      <c r="Y818" s="59" t="s">
        <v>20</v>
      </c>
      <c r="Z818" s="41" t="s">
        <v>21</v>
      </c>
      <c r="AA818" s="86">
        <v>0.85</v>
      </c>
      <c r="AB818" s="482"/>
      <c r="AC818" s="83"/>
      <c r="AD818" s="83"/>
      <c r="AE818" s="84"/>
      <c r="AF818" s="45">
        <f>ROUND(ROUND(ROUND(G812*P$8,0)*AA818,0)-AC817,0)</f>
        <v>1206</v>
      </c>
      <c r="AG818" s="79"/>
    </row>
    <row r="819" ht="16.5" customHeight="1">
      <c r="A819" s="29">
        <v>63.0</v>
      </c>
      <c r="B819" s="30">
        <v>7216.0</v>
      </c>
      <c r="C819" s="32" t="s">
        <v>2362</v>
      </c>
      <c r="D819" s="69"/>
      <c r="E819" s="150"/>
      <c r="F819" s="76"/>
      <c r="G819" s="63"/>
      <c r="H819" s="63"/>
      <c r="I819" s="51"/>
      <c r="J819" s="94"/>
      <c r="K819" s="8"/>
      <c r="L819" s="53"/>
      <c r="M819" s="14"/>
      <c r="N819" s="127"/>
      <c r="O819" s="14"/>
      <c r="P819" s="144"/>
      <c r="Q819" s="334"/>
      <c r="R819" s="334"/>
      <c r="S819" s="8"/>
      <c r="T819" s="8"/>
      <c r="U819" s="8"/>
      <c r="V819" s="305" t="s">
        <v>326</v>
      </c>
      <c r="W819" s="83" t="s">
        <v>21</v>
      </c>
      <c r="X819" s="91">
        <f>$X$297</f>
        <v>0.7</v>
      </c>
      <c r="Y819" s="88"/>
      <c r="Z819" s="88"/>
      <c r="AA819" s="89"/>
      <c r="AB819" s="482"/>
      <c r="AC819" s="90"/>
      <c r="AD819" s="90"/>
      <c r="AE819" s="91"/>
      <c r="AF819" s="45">
        <f>ROUND(ROUND(ROUND(G812*P$8,0)*X819,0)-AC817,0)</f>
        <v>993</v>
      </c>
      <c r="AG819" s="79"/>
    </row>
    <row r="820" ht="16.5" customHeight="1">
      <c r="A820" s="29">
        <v>63.0</v>
      </c>
      <c r="B820" s="30">
        <v>7217.0</v>
      </c>
      <c r="C820" s="32" t="s">
        <v>2363</v>
      </c>
      <c r="D820" s="69"/>
      <c r="E820" s="150"/>
      <c r="F820" s="76"/>
      <c r="G820" s="63"/>
      <c r="H820" s="63"/>
      <c r="I820" s="51"/>
      <c r="J820" s="94"/>
      <c r="K820" s="8"/>
      <c r="L820" s="53"/>
      <c r="M820" s="14"/>
      <c r="N820" s="127"/>
      <c r="O820" s="14"/>
      <c r="P820" s="144"/>
      <c r="Q820" s="334"/>
      <c r="R820" s="334"/>
      <c r="S820" s="8"/>
      <c r="T820" s="8"/>
      <c r="U820" s="8"/>
      <c r="V820" s="484"/>
      <c r="W820" s="56"/>
      <c r="X820" s="72"/>
      <c r="Y820" s="73" t="s">
        <v>20</v>
      </c>
      <c r="Z820" s="74" t="s">
        <v>21</v>
      </c>
      <c r="AA820" s="92">
        <v>0.85</v>
      </c>
      <c r="AB820" s="482"/>
      <c r="AC820" s="90"/>
      <c r="AD820" s="90"/>
      <c r="AE820" s="91"/>
      <c r="AF820" s="45">
        <f>ROUND(ROUND(ROUND(ROUND(G812*P$8,0)*X819,0)*AA820,0)-AC817,0)</f>
        <v>843</v>
      </c>
      <c r="AG820" s="79"/>
    </row>
    <row r="821" ht="16.5" customHeight="1">
      <c r="A821" s="29">
        <v>63.0</v>
      </c>
      <c r="B821" s="30">
        <v>7218.0</v>
      </c>
      <c r="C821" s="32" t="s">
        <v>2364</v>
      </c>
      <c r="D821" s="69"/>
      <c r="E821" s="150"/>
      <c r="F821" s="76"/>
      <c r="G821" s="63"/>
      <c r="H821" s="63"/>
      <c r="I821" s="51"/>
      <c r="J821" s="94"/>
      <c r="K821" s="8"/>
      <c r="L821" s="53"/>
      <c r="M821" s="14"/>
      <c r="N821" s="127"/>
      <c r="O821" s="14"/>
      <c r="P821" s="144"/>
      <c r="Q821" s="334"/>
      <c r="R821" s="334"/>
      <c r="S821" s="8"/>
      <c r="T821" s="8"/>
      <c r="U821" s="8"/>
      <c r="V821" s="305" t="s">
        <v>329</v>
      </c>
      <c r="W821" s="83" t="s">
        <v>21</v>
      </c>
      <c r="X821" s="91">
        <f>$X$299</f>
        <v>0.85</v>
      </c>
      <c r="Y821" s="77"/>
      <c r="Z821" s="77"/>
      <c r="AA821" s="72"/>
      <c r="AB821" s="482"/>
      <c r="AC821" s="90"/>
      <c r="AD821" s="90"/>
      <c r="AE821" s="91"/>
      <c r="AF821" s="45">
        <f>ROUND(ROUND(ROUND(G812*P$8,0)*X821,0)-AC817,0)</f>
        <v>1206</v>
      </c>
      <c r="AG821" s="79"/>
    </row>
    <row r="822" ht="16.5" customHeight="1">
      <c r="A822" s="29">
        <v>63.0</v>
      </c>
      <c r="B822" s="30">
        <v>7219.0</v>
      </c>
      <c r="C822" s="32" t="s">
        <v>2365</v>
      </c>
      <c r="D822" s="69"/>
      <c r="E822" s="150"/>
      <c r="F822" s="76"/>
      <c r="G822" s="63"/>
      <c r="H822" s="63"/>
      <c r="I822" s="51"/>
      <c r="J822" s="94"/>
      <c r="K822" s="8"/>
      <c r="L822" s="53"/>
      <c r="M822" s="14"/>
      <c r="N822" s="127"/>
      <c r="O822" s="14"/>
      <c r="P822" s="144"/>
      <c r="Q822" s="334"/>
      <c r="R822" s="334"/>
      <c r="S822" s="8"/>
      <c r="T822" s="8"/>
      <c r="U822" s="8"/>
      <c r="V822" s="484"/>
      <c r="W822" s="56"/>
      <c r="X822" s="72"/>
      <c r="Y822" s="73" t="s">
        <v>20</v>
      </c>
      <c r="Z822" s="74" t="s">
        <v>21</v>
      </c>
      <c r="AA822" s="92">
        <v>0.85</v>
      </c>
      <c r="AB822" s="484"/>
      <c r="AC822" s="77"/>
      <c r="AD822" s="77"/>
      <c r="AE822" s="72"/>
      <c r="AF822" s="45">
        <f>ROUND(ROUND(ROUND(ROUND(G812*P$8,0)*X821,0)*AA822,0)-AC817,0)</f>
        <v>1024</v>
      </c>
      <c r="AG822" s="79"/>
    </row>
    <row r="823" ht="16.5" customHeight="1">
      <c r="A823" s="29">
        <v>63.0</v>
      </c>
      <c r="B823" s="30">
        <v>8413.0</v>
      </c>
      <c r="C823" s="32" t="s">
        <v>2366</v>
      </c>
      <c r="D823" s="69"/>
      <c r="E823" s="150"/>
      <c r="F823" s="307"/>
      <c r="G823" s="8"/>
      <c r="H823" s="8"/>
      <c r="I823" s="54"/>
      <c r="J823" s="69"/>
      <c r="K823" s="65"/>
      <c r="L823" s="65"/>
      <c r="M823" s="8"/>
      <c r="N823" s="52"/>
      <c r="O823" s="8"/>
      <c r="P823" s="54"/>
      <c r="Q823" s="33" t="s">
        <v>23</v>
      </c>
      <c r="R823" s="130" t="s">
        <v>24</v>
      </c>
      <c r="S823" s="7"/>
      <c r="T823" s="7"/>
      <c r="U823" s="39"/>
      <c r="V823" s="299"/>
      <c r="W823" s="41"/>
      <c r="X823" s="42"/>
      <c r="Y823" s="43"/>
      <c r="Z823" s="43"/>
      <c r="AA823" s="43"/>
      <c r="AB823" s="288"/>
      <c r="AC823" s="43"/>
      <c r="AD823" s="43"/>
      <c r="AE823" s="44"/>
      <c r="AF823" s="45">
        <f>ROUND(ROUND(G812*P$8,0)*T824,0)</f>
        <v>998</v>
      </c>
      <c r="AG823" s="79"/>
    </row>
    <row r="824" ht="16.5" customHeight="1">
      <c r="A824" s="29">
        <v>63.0</v>
      </c>
      <c r="B824" s="30">
        <v>7220.0</v>
      </c>
      <c r="C824" s="32" t="s">
        <v>2367</v>
      </c>
      <c r="D824" s="69"/>
      <c r="E824" s="150"/>
      <c r="F824" s="307"/>
      <c r="G824" s="63"/>
      <c r="H824" s="8"/>
      <c r="I824" s="54"/>
      <c r="J824" s="69"/>
      <c r="K824" s="65"/>
      <c r="L824" s="65"/>
      <c r="M824" s="8"/>
      <c r="N824" s="52"/>
      <c r="O824" s="8"/>
      <c r="P824" s="54"/>
      <c r="Q824" s="481"/>
      <c r="R824" s="482"/>
      <c r="S824" s="83" t="s">
        <v>21</v>
      </c>
      <c r="T824" s="90">
        <v>0.7</v>
      </c>
      <c r="U824" s="54"/>
      <c r="V824" s="303"/>
      <c r="W824" s="56"/>
      <c r="X824" s="58"/>
      <c r="Y824" s="59" t="s">
        <v>20</v>
      </c>
      <c r="Z824" s="41" t="s">
        <v>21</v>
      </c>
      <c r="AA824" s="60">
        <v>0.85</v>
      </c>
      <c r="AB824" s="288"/>
      <c r="AC824" s="43"/>
      <c r="AD824" s="43"/>
      <c r="AE824" s="44"/>
      <c r="AF824" s="45">
        <f>ROUND(ROUND(ROUND(G812*P$8,0)*T824,0)*AA824,0)</f>
        <v>848</v>
      </c>
      <c r="AG824" s="79"/>
    </row>
    <row r="825" ht="16.5" customHeight="1">
      <c r="A825" s="29">
        <v>63.0</v>
      </c>
      <c r="B825" s="30">
        <v>8414.0</v>
      </c>
      <c r="C825" s="32" t="s">
        <v>2368</v>
      </c>
      <c r="D825" s="94"/>
      <c r="E825" s="95"/>
      <c r="F825" s="103"/>
      <c r="G825" s="8"/>
      <c r="H825" s="8"/>
      <c r="I825" s="54"/>
      <c r="J825" s="69"/>
      <c r="K825" s="65"/>
      <c r="L825" s="65"/>
      <c r="M825" s="83"/>
      <c r="N825" s="125"/>
      <c r="O825" s="83"/>
      <c r="P825" s="132"/>
      <c r="Q825" s="481"/>
      <c r="R825" s="482"/>
      <c r="S825" s="83"/>
      <c r="T825" s="90"/>
      <c r="U825" s="91"/>
      <c r="V825" s="305" t="s">
        <v>326</v>
      </c>
      <c r="W825" s="41" t="s">
        <v>21</v>
      </c>
      <c r="X825" s="68">
        <f>$X$297</f>
        <v>0.7</v>
      </c>
      <c r="Y825" s="88"/>
      <c r="Z825" s="88"/>
      <c r="AA825" s="88"/>
      <c r="AB825" s="297"/>
      <c r="AC825" s="88"/>
      <c r="AD825" s="88"/>
      <c r="AE825" s="89"/>
      <c r="AF825" s="45">
        <f>ROUND(ROUND(ROUND(G812*P$8,0)*T824,0)*X825,0)</f>
        <v>699</v>
      </c>
      <c r="AG825" s="79"/>
    </row>
    <row r="826" ht="16.5" customHeight="1">
      <c r="A826" s="29">
        <v>63.0</v>
      </c>
      <c r="B826" s="30">
        <v>7221.0</v>
      </c>
      <c r="C826" s="32" t="s">
        <v>2369</v>
      </c>
      <c r="D826" s="94"/>
      <c r="E826" s="95"/>
      <c r="F826" s="103"/>
      <c r="G826" s="8"/>
      <c r="H826" s="8"/>
      <c r="I826" s="54"/>
      <c r="J826" s="69"/>
      <c r="K826" s="65"/>
      <c r="L826" s="65"/>
      <c r="M826" s="83"/>
      <c r="N826" s="125"/>
      <c r="O826" s="83"/>
      <c r="P826" s="132"/>
      <c r="Q826" s="481"/>
      <c r="R826" s="482"/>
      <c r="S826" s="83"/>
      <c r="T826" s="90"/>
      <c r="U826" s="91"/>
      <c r="V826" s="484"/>
      <c r="W826" s="56"/>
      <c r="X826" s="72"/>
      <c r="Y826" s="73" t="s">
        <v>20</v>
      </c>
      <c r="Z826" s="74" t="s">
        <v>21</v>
      </c>
      <c r="AA826" s="75">
        <v>0.85</v>
      </c>
      <c r="AB826" s="288"/>
      <c r="AC826" s="43"/>
      <c r="AD826" s="43"/>
      <c r="AE826" s="44"/>
      <c r="AF826" s="45">
        <f>ROUND(ROUND(ROUND(ROUND(G812*P$8,0)*T824,0)*X825,0)*AA826,0)</f>
        <v>594</v>
      </c>
      <c r="AG826" s="79"/>
    </row>
    <row r="827" ht="16.5" customHeight="1">
      <c r="A827" s="29">
        <v>63.0</v>
      </c>
      <c r="B827" s="30">
        <v>8416.0</v>
      </c>
      <c r="C827" s="32" t="s">
        <v>2370</v>
      </c>
      <c r="D827" s="94"/>
      <c r="E827" s="95"/>
      <c r="F827" s="103"/>
      <c r="G827" s="8"/>
      <c r="H827" s="8"/>
      <c r="I827" s="54"/>
      <c r="J827" s="69"/>
      <c r="K827" s="65"/>
      <c r="L827" s="65"/>
      <c r="M827" s="83"/>
      <c r="N827" s="125"/>
      <c r="O827" s="83"/>
      <c r="P827" s="132"/>
      <c r="Q827" s="310"/>
      <c r="R827" s="482"/>
      <c r="S827" s="83"/>
      <c r="T827" s="90"/>
      <c r="U827" s="91"/>
      <c r="V827" s="305" t="s">
        <v>329</v>
      </c>
      <c r="W827" s="41" t="s">
        <v>21</v>
      </c>
      <c r="X827" s="68">
        <f>$X$299</f>
        <v>0.85</v>
      </c>
      <c r="Y827" s="77"/>
      <c r="Z827" s="77"/>
      <c r="AA827" s="77"/>
      <c r="AB827" s="292"/>
      <c r="AC827" s="77"/>
      <c r="AD827" s="77"/>
      <c r="AE827" s="72"/>
      <c r="AF827" s="45">
        <f>ROUND(ROUND(ROUND(G812*P$8,0)*T824,0)*X827,0)</f>
        <v>848</v>
      </c>
      <c r="AG827" s="79"/>
    </row>
    <row r="828" ht="16.5" customHeight="1">
      <c r="A828" s="29">
        <v>63.0</v>
      </c>
      <c r="B828" s="30">
        <v>7222.0</v>
      </c>
      <c r="C828" s="32" t="s">
        <v>2371</v>
      </c>
      <c r="D828" s="94"/>
      <c r="E828" s="95"/>
      <c r="F828" s="103"/>
      <c r="G828" s="8"/>
      <c r="H828" s="8"/>
      <c r="I828" s="54"/>
      <c r="J828" s="69"/>
      <c r="K828" s="65"/>
      <c r="L828" s="65"/>
      <c r="M828" s="83"/>
      <c r="N828" s="125"/>
      <c r="O828" s="83"/>
      <c r="P828" s="132"/>
      <c r="Q828" s="310"/>
      <c r="R828" s="309"/>
      <c r="S828" s="83"/>
      <c r="T828" s="90"/>
      <c r="U828" s="91"/>
      <c r="V828" s="484"/>
      <c r="W828" s="56"/>
      <c r="X828" s="72"/>
      <c r="Y828" s="73" t="s">
        <v>20</v>
      </c>
      <c r="Z828" s="74" t="s">
        <v>21</v>
      </c>
      <c r="AA828" s="75">
        <v>0.85</v>
      </c>
      <c r="AB828" s="288"/>
      <c r="AC828" s="43"/>
      <c r="AD828" s="43"/>
      <c r="AE828" s="44"/>
      <c r="AF828" s="45">
        <f>ROUND(ROUND(ROUND(ROUND(G812*P$8,0)*T824,0)*X827,0)*AA828,0)</f>
        <v>721</v>
      </c>
      <c r="AG828" s="79"/>
    </row>
    <row r="829" ht="16.5" customHeight="1">
      <c r="A829" s="29">
        <v>63.0</v>
      </c>
      <c r="B829" s="30">
        <v>7223.0</v>
      </c>
      <c r="C829" s="32" t="s">
        <v>2372</v>
      </c>
      <c r="D829" s="94"/>
      <c r="E829" s="95"/>
      <c r="F829" s="103"/>
      <c r="G829" s="8"/>
      <c r="H829" s="8"/>
      <c r="I829" s="54"/>
      <c r="J829" s="69"/>
      <c r="K829" s="65"/>
      <c r="L829" s="65"/>
      <c r="M829" s="83"/>
      <c r="N829" s="125"/>
      <c r="O829" s="83"/>
      <c r="P829" s="132"/>
      <c r="Q829" s="310"/>
      <c r="R829" s="309"/>
      <c r="S829" s="83"/>
      <c r="T829" s="90"/>
      <c r="U829" s="91"/>
      <c r="V829" s="299"/>
      <c r="W829" s="41"/>
      <c r="X829" s="42"/>
      <c r="Y829" s="43"/>
      <c r="Z829" s="43"/>
      <c r="AA829" s="44"/>
      <c r="AB829" s="82" t="s">
        <v>30</v>
      </c>
      <c r="AC829" s="83">
        <v>5.0</v>
      </c>
      <c r="AD829" s="83"/>
      <c r="AE829" s="84" t="s">
        <v>31</v>
      </c>
      <c r="AF829" s="45">
        <f>ROUND(ROUND(ROUND(G812*P$8,0)*T824,0)-AC829,0)</f>
        <v>993</v>
      </c>
      <c r="AG829" s="79"/>
    </row>
    <row r="830" ht="16.5" customHeight="1">
      <c r="A830" s="29">
        <v>63.0</v>
      </c>
      <c r="B830" s="30">
        <v>7224.0</v>
      </c>
      <c r="C830" s="32" t="s">
        <v>2373</v>
      </c>
      <c r="D830" s="94"/>
      <c r="E830" s="95"/>
      <c r="F830" s="103"/>
      <c r="G830" s="8"/>
      <c r="H830" s="8"/>
      <c r="I830" s="54"/>
      <c r="J830" s="69"/>
      <c r="K830" s="65"/>
      <c r="L830" s="65"/>
      <c r="M830" s="83"/>
      <c r="N830" s="125"/>
      <c r="O830" s="83"/>
      <c r="P830" s="132"/>
      <c r="Q830" s="310"/>
      <c r="R830" s="309"/>
      <c r="S830" s="83"/>
      <c r="T830" s="90"/>
      <c r="U830" s="91"/>
      <c r="V830" s="303"/>
      <c r="W830" s="56"/>
      <c r="X830" s="58"/>
      <c r="Y830" s="59" t="s">
        <v>20</v>
      </c>
      <c r="Z830" s="41" t="s">
        <v>21</v>
      </c>
      <c r="AA830" s="86">
        <v>0.85</v>
      </c>
      <c r="AB830" s="482"/>
      <c r="AC830" s="83"/>
      <c r="AD830" s="83"/>
      <c r="AE830" s="84"/>
      <c r="AF830" s="45">
        <f>ROUND(ROUND(ROUND(ROUND(G812*P$8,0)*T824,0)*AA830,0)-AC829,0)</f>
        <v>843</v>
      </c>
      <c r="AG830" s="79"/>
    </row>
    <row r="831" ht="16.5" customHeight="1">
      <c r="A831" s="29">
        <v>63.0</v>
      </c>
      <c r="B831" s="30">
        <v>7225.0</v>
      </c>
      <c r="C831" s="32" t="s">
        <v>2374</v>
      </c>
      <c r="D831" s="94"/>
      <c r="E831" s="95"/>
      <c r="F831" s="103"/>
      <c r="G831" s="8"/>
      <c r="H831" s="8"/>
      <c r="I831" s="54"/>
      <c r="J831" s="69"/>
      <c r="K831" s="65"/>
      <c r="L831" s="65"/>
      <c r="M831" s="83"/>
      <c r="N831" s="125"/>
      <c r="O831" s="83"/>
      <c r="P831" s="132"/>
      <c r="Q831" s="310"/>
      <c r="R831" s="309"/>
      <c r="S831" s="83"/>
      <c r="T831" s="90"/>
      <c r="U831" s="91"/>
      <c r="V831" s="305" t="s">
        <v>326</v>
      </c>
      <c r="W831" s="83" t="s">
        <v>21</v>
      </c>
      <c r="X831" s="91">
        <f>$X$297</f>
        <v>0.7</v>
      </c>
      <c r="Y831" s="88"/>
      <c r="Z831" s="88"/>
      <c r="AA831" s="89"/>
      <c r="AB831" s="482"/>
      <c r="AC831" s="90"/>
      <c r="AD831" s="90"/>
      <c r="AE831" s="91"/>
      <c r="AF831" s="45">
        <f>ROUND(ROUND(ROUND(ROUND(G812*P$8,0)*T824,0)*X831,0)-AC829,0)</f>
        <v>694</v>
      </c>
      <c r="AG831" s="79"/>
    </row>
    <row r="832" ht="16.5" customHeight="1">
      <c r="A832" s="29">
        <v>63.0</v>
      </c>
      <c r="B832" s="30">
        <v>7226.0</v>
      </c>
      <c r="C832" s="32" t="s">
        <v>2375</v>
      </c>
      <c r="D832" s="94"/>
      <c r="E832" s="95"/>
      <c r="F832" s="103"/>
      <c r="G832" s="8"/>
      <c r="H832" s="8"/>
      <c r="I832" s="54"/>
      <c r="J832" s="69"/>
      <c r="K832" s="65"/>
      <c r="L832" s="65"/>
      <c r="M832" s="83"/>
      <c r="N832" s="125"/>
      <c r="O832" s="83"/>
      <c r="P832" s="132"/>
      <c r="Q832" s="310"/>
      <c r="R832" s="309"/>
      <c r="S832" s="83"/>
      <c r="T832" s="90"/>
      <c r="U832" s="91"/>
      <c r="V832" s="484"/>
      <c r="W832" s="56"/>
      <c r="X832" s="72"/>
      <c r="Y832" s="73" t="s">
        <v>20</v>
      </c>
      <c r="Z832" s="74" t="s">
        <v>21</v>
      </c>
      <c r="AA832" s="92">
        <v>0.85</v>
      </c>
      <c r="AB832" s="482"/>
      <c r="AC832" s="90"/>
      <c r="AD832" s="90"/>
      <c r="AE832" s="91"/>
      <c r="AF832" s="45">
        <f>ROUND(ROUND(ROUND(ROUND(ROUND(G812*P$8,0)*T824,0)*X831,0)*AA832,0)-AC829,0)</f>
        <v>589</v>
      </c>
      <c r="AG832" s="79"/>
    </row>
    <row r="833" ht="16.5" customHeight="1">
      <c r="A833" s="29">
        <v>63.0</v>
      </c>
      <c r="B833" s="30">
        <v>7227.0</v>
      </c>
      <c r="C833" s="32" t="s">
        <v>2376</v>
      </c>
      <c r="D833" s="94"/>
      <c r="E833" s="95"/>
      <c r="F833" s="103"/>
      <c r="G833" s="8"/>
      <c r="H833" s="8"/>
      <c r="I833" s="54"/>
      <c r="J833" s="69"/>
      <c r="K833" s="65"/>
      <c r="L833" s="65"/>
      <c r="M833" s="83"/>
      <c r="N833" s="125"/>
      <c r="O833" s="83"/>
      <c r="P833" s="132"/>
      <c r="Q833" s="310"/>
      <c r="R833" s="309"/>
      <c r="S833" s="83"/>
      <c r="T833" s="90"/>
      <c r="U833" s="91"/>
      <c r="V833" s="305" t="s">
        <v>329</v>
      </c>
      <c r="W833" s="83" t="s">
        <v>21</v>
      </c>
      <c r="X833" s="91">
        <f>$X$299</f>
        <v>0.85</v>
      </c>
      <c r="Y833" s="77"/>
      <c r="Z833" s="77"/>
      <c r="AA833" s="72"/>
      <c r="AB833" s="482"/>
      <c r="AC833" s="90"/>
      <c r="AD833" s="90"/>
      <c r="AE833" s="91"/>
      <c r="AF833" s="45">
        <f>ROUND(ROUND(ROUND(ROUND(G812*P$8,0)*T824,0)*X833,0)-AC829,0)</f>
        <v>843</v>
      </c>
      <c r="AG833" s="79"/>
    </row>
    <row r="834" ht="16.5" customHeight="1">
      <c r="A834" s="29">
        <v>63.0</v>
      </c>
      <c r="B834" s="30">
        <v>7228.0</v>
      </c>
      <c r="C834" s="32" t="s">
        <v>2377</v>
      </c>
      <c r="D834" s="94"/>
      <c r="E834" s="95"/>
      <c r="F834" s="103"/>
      <c r="G834" s="8"/>
      <c r="H834" s="8"/>
      <c r="I834" s="54"/>
      <c r="J834" s="69"/>
      <c r="K834" s="65"/>
      <c r="L834" s="65"/>
      <c r="M834" s="83"/>
      <c r="N834" s="125"/>
      <c r="O834" s="83"/>
      <c r="P834" s="132"/>
      <c r="Q834" s="310"/>
      <c r="R834" s="309"/>
      <c r="S834" s="83"/>
      <c r="T834" s="90"/>
      <c r="U834" s="91"/>
      <c r="V834" s="484"/>
      <c r="W834" s="56"/>
      <c r="X834" s="72"/>
      <c r="Y834" s="73" t="s">
        <v>20</v>
      </c>
      <c r="Z834" s="74" t="s">
        <v>21</v>
      </c>
      <c r="AA834" s="92">
        <v>0.85</v>
      </c>
      <c r="AB834" s="484"/>
      <c r="AC834" s="77"/>
      <c r="AD834" s="77"/>
      <c r="AE834" s="72"/>
      <c r="AF834" s="45">
        <f>ROUND(ROUND(ROUND(ROUND(ROUND(G812*P$8,0)*T824,0)*X833,0)*AA834,0)-AC829,0)</f>
        <v>716</v>
      </c>
      <c r="AG834" s="79"/>
    </row>
    <row r="835" ht="16.5" customHeight="1">
      <c r="A835" s="29">
        <v>63.0</v>
      </c>
      <c r="B835" s="30">
        <v>7229.0</v>
      </c>
      <c r="C835" s="32" t="s">
        <v>2378</v>
      </c>
      <c r="D835" s="94"/>
      <c r="E835" s="95"/>
      <c r="F835" s="103"/>
      <c r="G835" s="8"/>
      <c r="H835" s="8"/>
      <c r="I835" s="54"/>
      <c r="J835" s="69"/>
      <c r="K835" s="65"/>
      <c r="L835" s="65"/>
      <c r="M835" s="83"/>
      <c r="N835" s="125"/>
      <c r="O835" s="83"/>
      <c r="P835" s="132"/>
      <c r="Q835" s="310"/>
      <c r="R835" s="130" t="s">
        <v>27</v>
      </c>
      <c r="S835" s="41"/>
      <c r="T835" s="135"/>
      <c r="U835" s="68"/>
      <c r="V835" s="299"/>
      <c r="W835" s="41"/>
      <c r="X835" s="42"/>
      <c r="Y835" s="43"/>
      <c r="Z835" s="43"/>
      <c r="AA835" s="43"/>
      <c r="AB835" s="288"/>
      <c r="AC835" s="43"/>
      <c r="AD835" s="43"/>
      <c r="AE835" s="44"/>
      <c r="AF835" s="45">
        <f>ROUND(ROUND(G812*P$8,0)*T836,0)</f>
        <v>713</v>
      </c>
      <c r="AG835" s="79"/>
    </row>
    <row r="836" ht="16.5" customHeight="1">
      <c r="A836" s="29">
        <v>63.0</v>
      </c>
      <c r="B836" s="30">
        <v>7230.0</v>
      </c>
      <c r="C836" s="32" t="s">
        <v>2379</v>
      </c>
      <c r="D836" s="94"/>
      <c r="E836" s="95"/>
      <c r="F836" s="103"/>
      <c r="G836" s="8"/>
      <c r="H836" s="8"/>
      <c r="I836" s="54"/>
      <c r="J836" s="69"/>
      <c r="K836" s="65"/>
      <c r="L836" s="65"/>
      <c r="M836" s="83"/>
      <c r="N836" s="125"/>
      <c r="O836" s="83"/>
      <c r="P836" s="132"/>
      <c r="Q836" s="310"/>
      <c r="R836" s="482"/>
      <c r="S836" s="83" t="s">
        <v>21</v>
      </c>
      <c r="T836" s="90">
        <v>0.5</v>
      </c>
      <c r="U836" s="91"/>
      <c r="V836" s="303"/>
      <c r="W836" s="56"/>
      <c r="X836" s="58"/>
      <c r="Y836" s="59" t="s">
        <v>20</v>
      </c>
      <c r="Z836" s="41" t="s">
        <v>21</v>
      </c>
      <c r="AA836" s="60">
        <v>0.85</v>
      </c>
      <c r="AB836" s="288"/>
      <c r="AC836" s="43"/>
      <c r="AD836" s="43"/>
      <c r="AE836" s="44"/>
      <c r="AF836" s="45">
        <f>ROUND(ROUND(ROUND(G812*P$8,0)*T836,0)*AA836,0)</f>
        <v>606</v>
      </c>
      <c r="AG836" s="79"/>
    </row>
    <row r="837" ht="16.5" customHeight="1">
      <c r="A837" s="29">
        <v>63.0</v>
      </c>
      <c r="B837" s="30">
        <v>7231.0</v>
      </c>
      <c r="C837" s="32" t="s">
        <v>2380</v>
      </c>
      <c r="D837" s="94"/>
      <c r="E837" s="95"/>
      <c r="F837" s="103"/>
      <c r="G837" s="8"/>
      <c r="H837" s="8"/>
      <c r="I837" s="54"/>
      <c r="J837" s="69"/>
      <c r="K837" s="65"/>
      <c r="L837" s="65"/>
      <c r="M837" s="83"/>
      <c r="N837" s="125"/>
      <c r="O837" s="83"/>
      <c r="P837" s="132"/>
      <c r="Q837" s="310"/>
      <c r="R837" s="482"/>
      <c r="S837" s="83"/>
      <c r="T837" s="90"/>
      <c r="U837" s="91"/>
      <c r="V837" s="305" t="s">
        <v>326</v>
      </c>
      <c r="W837" s="41" t="s">
        <v>21</v>
      </c>
      <c r="X837" s="68">
        <f>$X$297</f>
        <v>0.7</v>
      </c>
      <c r="Y837" s="88"/>
      <c r="Z837" s="88"/>
      <c r="AA837" s="88"/>
      <c r="AB837" s="297"/>
      <c r="AC837" s="88"/>
      <c r="AD837" s="88"/>
      <c r="AE837" s="89"/>
      <c r="AF837" s="45">
        <f>ROUND(ROUND(ROUND(G812*P$8,0)*T836,0)*X837,0)</f>
        <v>499</v>
      </c>
      <c r="AG837" s="79"/>
    </row>
    <row r="838" ht="16.5" customHeight="1">
      <c r="A838" s="29">
        <v>63.0</v>
      </c>
      <c r="B838" s="30">
        <v>7232.0</v>
      </c>
      <c r="C838" s="32" t="s">
        <v>2381</v>
      </c>
      <c r="D838" s="94"/>
      <c r="E838" s="95"/>
      <c r="F838" s="103"/>
      <c r="G838" s="8"/>
      <c r="H838" s="8"/>
      <c r="I838" s="54"/>
      <c r="J838" s="69"/>
      <c r="K838" s="65"/>
      <c r="L838" s="65"/>
      <c r="M838" s="83"/>
      <c r="N838" s="125"/>
      <c r="O838" s="83"/>
      <c r="P838" s="132"/>
      <c r="Q838" s="310"/>
      <c r="R838" s="482"/>
      <c r="S838" s="83"/>
      <c r="T838" s="90"/>
      <c r="U838" s="91"/>
      <c r="V838" s="484"/>
      <c r="W838" s="56"/>
      <c r="X838" s="72"/>
      <c r="Y838" s="73" t="s">
        <v>20</v>
      </c>
      <c r="Z838" s="74" t="s">
        <v>21</v>
      </c>
      <c r="AA838" s="75">
        <v>0.85</v>
      </c>
      <c r="AB838" s="288"/>
      <c r="AC838" s="43"/>
      <c r="AD838" s="43"/>
      <c r="AE838" s="44"/>
      <c r="AF838" s="45">
        <f>ROUND(ROUND(ROUND(ROUND(G812*P$8,0)*T836,0)*X837,0)*AA838,0)</f>
        <v>424</v>
      </c>
      <c r="AG838" s="79"/>
    </row>
    <row r="839" ht="16.5" customHeight="1">
      <c r="A839" s="29">
        <v>63.0</v>
      </c>
      <c r="B839" s="30">
        <v>7233.0</v>
      </c>
      <c r="C839" s="32" t="s">
        <v>2382</v>
      </c>
      <c r="D839" s="94"/>
      <c r="E839" s="95"/>
      <c r="F839" s="103"/>
      <c r="G839" s="8"/>
      <c r="H839" s="8"/>
      <c r="I839" s="54"/>
      <c r="J839" s="69"/>
      <c r="K839" s="65"/>
      <c r="L839" s="65"/>
      <c r="M839" s="83"/>
      <c r="N839" s="125"/>
      <c r="O839" s="83"/>
      <c r="P839" s="132"/>
      <c r="Q839" s="310"/>
      <c r="R839" s="309"/>
      <c r="S839" s="83"/>
      <c r="T839" s="90"/>
      <c r="U839" s="91"/>
      <c r="V839" s="305" t="s">
        <v>329</v>
      </c>
      <c r="W839" s="41" t="s">
        <v>21</v>
      </c>
      <c r="X839" s="68">
        <f>$X$299</f>
        <v>0.85</v>
      </c>
      <c r="Y839" s="77"/>
      <c r="Z839" s="77"/>
      <c r="AA839" s="77"/>
      <c r="AB839" s="292"/>
      <c r="AC839" s="77"/>
      <c r="AD839" s="77"/>
      <c r="AE839" s="72"/>
      <c r="AF839" s="45">
        <f>ROUND(ROUND(ROUND(G812*P$8,0)*T836,0)*X839,0)</f>
        <v>606</v>
      </c>
      <c r="AG839" s="79"/>
    </row>
    <row r="840" ht="16.5" customHeight="1">
      <c r="A840" s="29">
        <v>63.0</v>
      </c>
      <c r="B840" s="30">
        <v>7234.0</v>
      </c>
      <c r="C840" s="32" t="s">
        <v>2383</v>
      </c>
      <c r="D840" s="94"/>
      <c r="E840" s="95"/>
      <c r="F840" s="103"/>
      <c r="G840" s="8"/>
      <c r="H840" s="8"/>
      <c r="I840" s="54"/>
      <c r="J840" s="69"/>
      <c r="K840" s="65"/>
      <c r="L840" s="65"/>
      <c r="M840" s="83"/>
      <c r="N840" s="125"/>
      <c r="O840" s="83"/>
      <c r="P840" s="132"/>
      <c r="Q840" s="310"/>
      <c r="R840" s="309"/>
      <c r="S840" s="83"/>
      <c r="T840" s="90"/>
      <c r="U840" s="91"/>
      <c r="V840" s="484"/>
      <c r="W840" s="56"/>
      <c r="X840" s="72"/>
      <c r="Y840" s="73" t="s">
        <v>20</v>
      </c>
      <c r="Z840" s="74" t="s">
        <v>21</v>
      </c>
      <c r="AA840" s="75">
        <v>0.85</v>
      </c>
      <c r="AB840" s="288"/>
      <c r="AC840" s="43"/>
      <c r="AD840" s="43"/>
      <c r="AE840" s="44"/>
      <c r="AF840" s="45">
        <f>ROUND(ROUND(ROUND(ROUND(G812*P$8,0)*T836,0)*X839,0)*AA840,0)</f>
        <v>515</v>
      </c>
      <c r="AG840" s="79"/>
    </row>
    <row r="841" ht="16.5" customHeight="1">
      <c r="A841" s="29">
        <v>63.0</v>
      </c>
      <c r="B841" s="30">
        <v>7235.0</v>
      </c>
      <c r="C841" s="32" t="s">
        <v>2384</v>
      </c>
      <c r="D841" s="94"/>
      <c r="E841" s="95"/>
      <c r="F841" s="103"/>
      <c r="G841" s="8"/>
      <c r="H841" s="8"/>
      <c r="I841" s="54"/>
      <c r="J841" s="69"/>
      <c r="K841" s="65"/>
      <c r="L841" s="65"/>
      <c r="M841" s="83"/>
      <c r="N841" s="125"/>
      <c r="O841" s="83"/>
      <c r="P841" s="132"/>
      <c r="Q841" s="310"/>
      <c r="R841" s="309"/>
      <c r="S841" s="83"/>
      <c r="T841" s="90"/>
      <c r="U841" s="91"/>
      <c r="V841" s="299"/>
      <c r="W841" s="41"/>
      <c r="X841" s="42"/>
      <c r="Y841" s="43"/>
      <c r="Z841" s="43"/>
      <c r="AA841" s="44"/>
      <c r="AB841" s="82" t="s">
        <v>30</v>
      </c>
      <c r="AC841" s="83">
        <v>5.0</v>
      </c>
      <c r="AD841" s="83"/>
      <c r="AE841" s="84" t="s">
        <v>31</v>
      </c>
      <c r="AF841" s="45">
        <f>ROUND(ROUND(ROUND(G812*P$8,0)*T836,0)-AC841,0)</f>
        <v>708</v>
      </c>
      <c r="AG841" s="79"/>
    </row>
    <row r="842" ht="16.5" customHeight="1">
      <c r="A842" s="29">
        <v>63.0</v>
      </c>
      <c r="B842" s="30">
        <v>7236.0</v>
      </c>
      <c r="C842" s="32" t="s">
        <v>2385</v>
      </c>
      <c r="D842" s="94"/>
      <c r="E842" s="95"/>
      <c r="F842" s="103"/>
      <c r="G842" s="8"/>
      <c r="H842" s="8"/>
      <c r="I842" s="54"/>
      <c r="J842" s="69"/>
      <c r="K842" s="65"/>
      <c r="L842" s="65"/>
      <c r="M842" s="83"/>
      <c r="N842" s="125"/>
      <c r="O842" s="83"/>
      <c r="P842" s="132"/>
      <c r="Q842" s="310"/>
      <c r="R842" s="309"/>
      <c r="S842" s="83"/>
      <c r="T842" s="90"/>
      <c r="U842" s="91"/>
      <c r="V842" s="303"/>
      <c r="W842" s="56"/>
      <c r="X842" s="58"/>
      <c r="Y842" s="59" t="s">
        <v>20</v>
      </c>
      <c r="Z842" s="41" t="s">
        <v>21</v>
      </c>
      <c r="AA842" s="86">
        <v>0.85</v>
      </c>
      <c r="AB842" s="482"/>
      <c r="AC842" s="83"/>
      <c r="AD842" s="83"/>
      <c r="AE842" s="84"/>
      <c r="AF842" s="45">
        <f>ROUND(ROUND(ROUND(ROUND(G812*P$8,0)*T836,0)*AA842,0)-AC841,0)</f>
        <v>601</v>
      </c>
      <c r="AG842" s="79"/>
    </row>
    <row r="843" ht="16.5" customHeight="1">
      <c r="A843" s="29">
        <v>63.0</v>
      </c>
      <c r="B843" s="30">
        <v>7237.0</v>
      </c>
      <c r="C843" s="32" t="s">
        <v>2386</v>
      </c>
      <c r="D843" s="94"/>
      <c r="E843" s="95"/>
      <c r="F843" s="103"/>
      <c r="G843" s="8"/>
      <c r="H843" s="8"/>
      <c r="I843" s="54"/>
      <c r="J843" s="69"/>
      <c r="K843" s="65"/>
      <c r="L843" s="65"/>
      <c r="M843" s="83"/>
      <c r="N843" s="125"/>
      <c r="O843" s="83"/>
      <c r="P843" s="132"/>
      <c r="Q843" s="310"/>
      <c r="R843" s="309"/>
      <c r="S843" s="83"/>
      <c r="T843" s="90"/>
      <c r="U843" s="91"/>
      <c r="V843" s="305" t="s">
        <v>326</v>
      </c>
      <c r="W843" s="83" t="s">
        <v>21</v>
      </c>
      <c r="X843" s="91">
        <f>$X$297</f>
        <v>0.7</v>
      </c>
      <c r="Y843" s="88"/>
      <c r="Z843" s="88"/>
      <c r="AA843" s="89"/>
      <c r="AB843" s="482"/>
      <c r="AC843" s="90"/>
      <c r="AD843" s="90"/>
      <c r="AE843" s="91"/>
      <c r="AF843" s="45">
        <f>ROUND(ROUND(ROUND(ROUND(G812*P$8,0)*T836,0)*X843,0)-AC841,0)</f>
        <v>494</v>
      </c>
      <c r="AG843" s="79"/>
    </row>
    <row r="844" ht="16.5" customHeight="1">
      <c r="A844" s="29">
        <v>63.0</v>
      </c>
      <c r="B844" s="30">
        <v>7238.0</v>
      </c>
      <c r="C844" s="32" t="s">
        <v>2387</v>
      </c>
      <c r="D844" s="94"/>
      <c r="E844" s="95"/>
      <c r="F844" s="103"/>
      <c r="G844" s="8"/>
      <c r="H844" s="8"/>
      <c r="I844" s="54"/>
      <c r="J844" s="69"/>
      <c r="K844" s="65"/>
      <c r="L844" s="65"/>
      <c r="M844" s="83"/>
      <c r="N844" s="125"/>
      <c r="O844" s="83"/>
      <c r="P844" s="132"/>
      <c r="Q844" s="310"/>
      <c r="R844" s="309"/>
      <c r="S844" s="83"/>
      <c r="T844" s="90"/>
      <c r="U844" s="91"/>
      <c r="V844" s="484"/>
      <c r="W844" s="56"/>
      <c r="X844" s="72"/>
      <c r="Y844" s="73" t="s">
        <v>20</v>
      </c>
      <c r="Z844" s="74" t="s">
        <v>21</v>
      </c>
      <c r="AA844" s="92">
        <v>0.85</v>
      </c>
      <c r="AB844" s="482"/>
      <c r="AC844" s="90"/>
      <c r="AD844" s="90"/>
      <c r="AE844" s="91"/>
      <c r="AF844" s="45">
        <f>ROUND(ROUND(ROUND(ROUND(ROUND(G812*P$8,0)*T836,0)*X843,0)*AA844,0)-AC841,0)</f>
        <v>419</v>
      </c>
      <c r="AG844" s="79"/>
    </row>
    <row r="845" ht="16.5" customHeight="1">
      <c r="A845" s="29">
        <v>63.0</v>
      </c>
      <c r="B845" s="30">
        <v>7239.0</v>
      </c>
      <c r="C845" s="32" t="s">
        <v>2388</v>
      </c>
      <c r="D845" s="94"/>
      <c r="E845" s="95"/>
      <c r="F845" s="103"/>
      <c r="G845" s="8"/>
      <c r="H845" s="8"/>
      <c r="I845" s="54"/>
      <c r="J845" s="69"/>
      <c r="K845" s="65"/>
      <c r="L845" s="65"/>
      <c r="M845" s="83"/>
      <c r="N845" s="125"/>
      <c r="O845" s="83"/>
      <c r="P845" s="132"/>
      <c r="Q845" s="310"/>
      <c r="R845" s="309"/>
      <c r="S845" s="83"/>
      <c r="T845" s="90"/>
      <c r="U845" s="91"/>
      <c r="V845" s="305" t="s">
        <v>329</v>
      </c>
      <c r="W845" s="83" t="s">
        <v>21</v>
      </c>
      <c r="X845" s="91">
        <f>$X$299</f>
        <v>0.85</v>
      </c>
      <c r="Y845" s="77"/>
      <c r="Z845" s="77"/>
      <c r="AA845" s="72"/>
      <c r="AB845" s="482"/>
      <c r="AC845" s="90"/>
      <c r="AD845" s="90"/>
      <c r="AE845" s="91"/>
      <c r="AF845" s="45">
        <f>ROUND(ROUND(ROUND(ROUND(G812*P$8,0)*T836,0)*X845,0)-AC841,0)</f>
        <v>601</v>
      </c>
      <c r="AG845" s="79"/>
    </row>
    <row r="846" ht="16.5" customHeight="1">
      <c r="A846" s="29">
        <v>63.0</v>
      </c>
      <c r="B846" s="30">
        <v>7240.0</v>
      </c>
      <c r="C846" s="32" t="s">
        <v>2389</v>
      </c>
      <c r="D846" s="94"/>
      <c r="E846" s="95"/>
      <c r="F846" s="103"/>
      <c r="G846" s="8"/>
      <c r="H846" s="8"/>
      <c r="I846" s="54"/>
      <c r="J846" s="69"/>
      <c r="K846" s="65"/>
      <c r="L846" s="65"/>
      <c r="M846" s="83"/>
      <c r="N846" s="125"/>
      <c r="O846" s="83"/>
      <c r="P846" s="132"/>
      <c r="Q846" s="316"/>
      <c r="R846" s="311"/>
      <c r="S846" s="56"/>
      <c r="T846" s="77"/>
      <c r="U846" s="72"/>
      <c r="V846" s="484"/>
      <c r="W846" s="56"/>
      <c r="X846" s="72"/>
      <c r="Y846" s="73" t="s">
        <v>20</v>
      </c>
      <c r="Z846" s="74" t="s">
        <v>21</v>
      </c>
      <c r="AA846" s="92">
        <v>0.85</v>
      </c>
      <c r="AB846" s="484"/>
      <c r="AC846" s="77"/>
      <c r="AD846" s="77"/>
      <c r="AE846" s="72"/>
      <c r="AF846" s="45">
        <f>ROUND(ROUND(ROUND(ROUND(ROUND(G812*P$8,0)*T836,0)*X845,0)*AA846,0)-AC841,0)</f>
        <v>510</v>
      </c>
      <c r="AG846" s="79"/>
    </row>
    <row r="847" ht="16.5" customHeight="1">
      <c r="A847" s="29">
        <v>63.0</v>
      </c>
      <c r="B847" s="30">
        <v>8441.0</v>
      </c>
      <c r="C847" s="32" t="s">
        <v>2390</v>
      </c>
      <c r="D847" s="94"/>
      <c r="E847" s="95"/>
      <c r="F847" s="82" t="s">
        <v>773</v>
      </c>
      <c r="G847" s="152"/>
      <c r="H847" s="152"/>
      <c r="I847" s="153"/>
      <c r="J847" s="94"/>
      <c r="K847" s="8"/>
      <c r="L847" s="53"/>
      <c r="M847" s="8"/>
      <c r="N847" s="52"/>
      <c r="O847" s="8"/>
      <c r="P847" s="54"/>
      <c r="Q847" s="332"/>
      <c r="R847" s="332"/>
      <c r="S847" s="7"/>
      <c r="T847" s="7"/>
      <c r="U847" s="7"/>
      <c r="V847" s="299"/>
      <c r="W847" s="41"/>
      <c r="X847" s="42"/>
      <c r="Y847" s="43"/>
      <c r="Z847" s="43"/>
      <c r="AA847" s="43"/>
      <c r="AB847" s="288"/>
      <c r="AC847" s="43"/>
      <c r="AD847" s="43"/>
      <c r="AE847" s="44"/>
      <c r="AF847" s="45">
        <f>ROUND(G848*P$8,0)</f>
        <v>1193</v>
      </c>
      <c r="AG847" s="79"/>
    </row>
    <row r="848" ht="16.5" customHeight="1">
      <c r="A848" s="29">
        <v>63.0</v>
      </c>
      <c r="B848" s="30">
        <v>7241.0</v>
      </c>
      <c r="C848" s="32" t="s">
        <v>2391</v>
      </c>
      <c r="D848" s="94"/>
      <c r="E848" s="95"/>
      <c r="F848" s="482"/>
      <c r="G848" s="50">
        <f>'30放課後等デイ(基本１)'!G848</f>
        <v>1704</v>
      </c>
      <c r="H848" s="8" t="s">
        <v>9</v>
      </c>
      <c r="I848" s="95"/>
      <c r="J848" s="94"/>
      <c r="K848" s="8"/>
      <c r="L848" s="53"/>
      <c r="M848" s="8"/>
      <c r="N848" s="52"/>
      <c r="O848" s="8"/>
      <c r="P848" s="54"/>
      <c r="Q848" s="333"/>
      <c r="R848" s="333"/>
      <c r="S848" s="8"/>
      <c r="T848" s="8"/>
      <c r="U848" s="8"/>
      <c r="V848" s="303"/>
      <c r="W848" s="56"/>
      <c r="X848" s="58"/>
      <c r="Y848" s="59" t="s">
        <v>20</v>
      </c>
      <c r="Z848" s="41" t="s">
        <v>21</v>
      </c>
      <c r="AA848" s="60">
        <v>0.85</v>
      </c>
      <c r="AB848" s="288"/>
      <c r="AC848" s="43"/>
      <c r="AD848" s="43"/>
      <c r="AE848" s="44"/>
      <c r="AF848" s="45">
        <f>ROUND(ROUND(G848*P$8,0)*AA848,0)</f>
        <v>1014</v>
      </c>
      <c r="AG848" s="79"/>
    </row>
    <row r="849" ht="16.5" customHeight="1">
      <c r="A849" s="29">
        <v>63.0</v>
      </c>
      <c r="B849" s="30">
        <v>8442.0</v>
      </c>
      <c r="C849" s="32" t="s">
        <v>2392</v>
      </c>
      <c r="D849" s="94"/>
      <c r="E849" s="95"/>
      <c r="F849" s="94"/>
      <c r="G849" s="140"/>
      <c r="H849" s="140"/>
      <c r="I849" s="95"/>
      <c r="J849" s="94"/>
      <c r="K849" s="8"/>
      <c r="L849" s="53"/>
      <c r="M849" s="14"/>
      <c r="N849" s="127"/>
      <c r="O849" s="14"/>
      <c r="P849" s="144"/>
      <c r="Q849" s="334"/>
      <c r="R849" s="334"/>
      <c r="S849" s="8"/>
      <c r="T849" s="8"/>
      <c r="U849" s="8"/>
      <c r="V849" s="305" t="s">
        <v>326</v>
      </c>
      <c r="W849" s="41" t="s">
        <v>21</v>
      </c>
      <c r="X849" s="68">
        <f>$X$297</f>
        <v>0.7</v>
      </c>
      <c r="Y849" s="88"/>
      <c r="Z849" s="88"/>
      <c r="AA849" s="88"/>
      <c r="AB849" s="297"/>
      <c r="AC849" s="88"/>
      <c r="AD849" s="88"/>
      <c r="AE849" s="89"/>
      <c r="AF849" s="45">
        <f>ROUND(ROUND(G848*P$8,0)*X849,0)</f>
        <v>835</v>
      </c>
      <c r="AG849" s="79"/>
    </row>
    <row r="850" ht="16.5" customHeight="1">
      <c r="A850" s="29">
        <v>63.0</v>
      </c>
      <c r="B850" s="30">
        <v>7242.0</v>
      </c>
      <c r="C850" s="32" t="s">
        <v>2393</v>
      </c>
      <c r="D850" s="94"/>
      <c r="E850" s="95"/>
      <c r="F850" s="94"/>
      <c r="G850" s="140"/>
      <c r="H850" s="140"/>
      <c r="I850" s="95"/>
      <c r="J850" s="94"/>
      <c r="K850" s="8"/>
      <c r="L850" s="53"/>
      <c r="M850" s="14"/>
      <c r="N850" s="127"/>
      <c r="O850" s="14"/>
      <c r="P850" s="144"/>
      <c r="Q850" s="334"/>
      <c r="R850" s="334"/>
      <c r="S850" s="8"/>
      <c r="T850" s="8"/>
      <c r="U850" s="8"/>
      <c r="V850" s="484"/>
      <c r="W850" s="56"/>
      <c r="X850" s="72"/>
      <c r="Y850" s="73" t="s">
        <v>20</v>
      </c>
      <c r="Z850" s="74" t="s">
        <v>21</v>
      </c>
      <c r="AA850" s="75">
        <v>0.85</v>
      </c>
      <c r="AB850" s="288"/>
      <c r="AC850" s="43"/>
      <c r="AD850" s="43"/>
      <c r="AE850" s="44"/>
      <c r="AF850" s="45">
        <f>ROUND(ROUND(ROUND(G848*P$8,0)*X849,0)*AA850,0)</f>
        <v>710</v>
      </c>
      <c r="AG850" s="79"/>
    </row>
    <row r="851" ht="16.5" customHeight="1">
      <c r="A851" s="29">
        <v>63.0</v>
      </c>
      <c r="B851" s="30">
        <v>8443.0</v>
      </c>
      <c r="C851" s="32" t="s">
        <v>2394</v>
      </c>
      <c r="D851" s="94"/>
      <c r="E851" s="95"/>
      <c r="F851" s="94"/>
      <c r="G851" s="140"/>
      <c r="H851" s="140"/>
      <c r="I851" s="95"/>
      <c r="J851" s="94"/>
      <c r="K851" s="8"/>
      <c r="L851" s="53"/>
      <c r="M851" s="14"/>
      <c r="N851" s="127"/>
      <c r="O851" s="14"/>
      <c r="P851" s="144"/>
      <c r="Q851" s="334"/>
      <c r="R851" s="334"/>
      <c r="S851" s="8"/>
      <c r="T851" s="8"/>
      <c r="U851" s="54"/>
      <c r="V851" s="305" t="s">
        <v>329</v>
      </c>
      <c r="W851" s="41" t="s">
        <v>21</v>
      </c>
      <c r="X851" s="68">
        <f>$X$299</f>
        <v>0.85</v>
      </c>
      <c r="Y851" s="77"/>
      <c r="Z851" s="77"/>
      <c r="AA851" s="77"/>
      <c r="AB851" s="292"/>
      <c r="AC851" s="77"/>
      <c r="AD851" s="77"/>
      <c r="AE851" s="72"/>
      <c r="AF851" s="45">
        <f>ROUND(ROUND(G848*P$8,0)*X851,0)</f>
        <v>1014</v>
      </c>
      <c r="AG851" s="79"/>
    </row>
    <row r="852" ht="16.5" customHeight="1">
      <c r="A852" s="29">
        <v>63.0</v>
      </c>
      <c r="B852" s="30">
        <v>7243.0</v>
      </c>
      <c r="C852" s="32" t="s">
        <v>2395</v>
      </c>
      <c r="D852" s="94"/>
      <c r="E852" s="95"/>
      <c r="F852" s="94"/>
      <c r="G852" s="140"/>
      <c r="H852" s="140"/>
      <c r="I852" s="95"/>
      <c r="J852" s="94"/>
      <c r="K852" s="8"/>
      <c r="L852" s="53"/>
      <c r="M852" s="14"/>
      <c r="N852" s="127"/>
      <c r="O852" s="14"/>
      <c r="P852" s="144"/>
      <c r="Q852" s="334"/>
      <c r="R852" s="334"/>
      <c r="S852" s="8"/>
      <c r="T852" s="8"/>
      <c r="U852" s="54"/>
      <c r="V852" s="484"/>
      <c r="W852" s="56"/>
      <c r="X852" s="72"/>
      <c r="Y852" s="73" t="s">
        <v>20</v>
      </c>
      <c r="Z852" s="74" t="s">
        <v>21</v>
      </c>
      <c r="AA852" s="75">
        <v>0.85</v>
      </c>
      <c r="AB852" s="288"/>
      <c r="AC852" s="43"/>
      <c r="AD852" s="43"/>
      <c r="AE852" s="44"/>
      <c r="AF852" s="45">
        <f>ROUND(ROUND(ROUND(G848*P$8,0)*X851,0)*AA852,0)</f>
        <v>862</v>
      </c>
      <c r="AG852" s="79"/>
    </row>
    <row r="853" ht="16.5" customHeight="1">
      <c r="A853" s="29">
        <v>63.0</v>
      </c>
      <c r="B853" s="30">
        <v>7244.0</v>
      </c>
      <c r="C853" s="32" t="s">
        <v>2396</v>
      </c>
      <c r="D853" s="94"/>
      <c r="E853" s="95"/>
      <c r="F853" s="94"/>
      <c r="G853" s="140"/>
      <c r="H853" s="140"/>
      <c r="I853" s="95"/>
      <c r="J853" s="94"/>
      <c r="K853" s="8"/>
      <c r="L853" s="53"/>
      <c r="M853" s="14"/>
      <c r="N853" s="127"/>
      <c r="O853" s="14"/>
      <c r="P853" s="144"/>
      <c r="Q853" s="334"/>
      <c r="R853" s="334"/>
      <c r="S853" s="8"/>
      <c r="T853" s="8"/>
      <c r="U853" s="54"/>
      <c r="V853" s="299"/>
      <c r="W853" s="41"/>
      <c r="X853" s="42"/>
      <c r="Y853" s="43"/>
      <c r="Z853" s="43"/>
      <c r="AA853" s="44"/>
      <c r="AB853" s="82" t="s">
        <v>30</v>
      </c>
      <c r="AC853" s="83">
        <v>5.0</v>
      </c>
      <c r="AD853" s="83"/>
      <c r="AE853" s="84" t="s">
        <v>31</v>
      </c>
      <c r="AF853" s="45">
        <f>ROUND(ROUND(G848*P$8,0)-AC853,0)</f>
        <v>1188</v>
      </c>
      <c r="AG853" s="79"/>
    </row>
    <row r="854" ht="16.5" customHeight="1">
      <c r="A854" s="29">
        <v>63.0</v>
      </c>
      <c r="B854" s="30">
        <v>7245.0</v>
      </c>
      <c r="C854" s="32" t="s">
        <v>2397</v>
      </c>
      <c r="D854" s="94"/>
      <c r="E854" s="95"/>
      <c r="F854" s="94"/>
      <c r="G854" s="140"/>
      <c r="H854" s="140"/>
      <c r="I854" s="95"/>
      <c r="J854" s="94"/>
      <c r="K854" s="8"/>
      <c r="L854" s="53"/>
      <c r="M854" s="14"/>
      <c r="N854" s="127"/>
      <c r="O854" s="14"/>
      <c r="P854" s="144"/>
      <c r="Q854" s="334"/>
      <c r="R854" s="334"/>
      <c r="S854" s="8"/>
      <c r="T854" s="8"/>
      <c r="U854" s="8"/>
      <c r="V854" s="303"/>
      <c r="W854" s="56"/>
      <c r="X854" s="58"/>
      <c r="Y854" s="59" t="s">
        <v>20</v>
      </c>
      <c r="Z854" s="41" t="s">
        <v>21</v>
      </c>
      <c r="AA854" s="86">
        <v>0.85</v>
      </c>
      <c r="AB854" s="482"/>
      <c r="AC854" s="83"/>
      <c r="AD854" s="83"/>
      <c r="AE854" s="84"/>
      <c r="AF854" s="45">
        <f>ROUND(ROUND(ROUND(G848*P$8,0)*AA854,0)-AC853,0)</f>
        <v>1009</v>
      </c>
      <c r="AG854" s="79"/>
    </row>
    <row r="855" ht="16.5" customHeight="1">
      <c r="A855" s="29">
        <v>63.0</v>
      </c>
      <c r="B855" s="30">
        <v>7246.0</v>
      </c>
      <c r="C855" s="32" t="s">
        <v>2398</v>
      </c>
      <c r="D855" s="94"/>
      <c r="E855" s="95"/>
      <c r="F855" s="94"/>
      <c r="G855" s="140"/>
      <c r="H855" s="140"/>
      <c r="I855" s="95"/>
      <c r="J855" s="94"/>
      <c r="K855" s="8"/>
      <c r="L855" s="53"/>
      <c r="M855" s="14"/>
      <c r="N855" s="127"/>
      <c r="O855" s="14"/>
      <c r="P855" s="144"/>
      <c r="Q855" s="334"/>
      <c r="R855" s="334"/>
      <c r="S855" s="8"/>
      <c r="T855" s="8"/>
      <c r="U855" s="8"/>
      <c r="V855" s="305" t="s">
        <v>326</v>
      </c>
      <c r="W855" s="83" t="s">
        <v>21</v>
      </c>
      <c r="X855" s="91">
        <f>$X$297</f>
        <v>0.7</v>
      </c>
      <c r="Y855" s="88"/>
      <c r="Z855" s="88"/>
      <c r="AA855" s="89"/>
      <c r="AB855" s="482"/>
      <c r="AC855" s="90"/>
      <c r="AD855" s="90"/>
      <c r="AE855" s="91"/>
      <c r="AF855" s="45">
        <f>ROUND(ROUND(ROUND(G848*P$8,0)*X855,0)-AC853,0)</f>
        <v>830</v>
      </c>
      <c r="AG855" s="79"/>
    </row>
    <row r="856" ht="16.5" customHeight="1">
      <c r="A856" s="29">
        <v>63.0</v>
      </c>
      <c r="B856" s="30">
        <v>7247.0</v>
      </c>
      <c r="C856" s="32" t="s">
        <v>2399</v>
      </c>
      <c r="D856" s="94"/>
      <c r="E856" s="95"/>
      <c r="F856" s="94"/>
      <c r="G856" s="140"/>
      <c r="H856" s="140"/>
      <c r="I856" s="95"/>
      <c r="J856" s="94"/>
      <c r="K856" s="8"/>
      <c r="L856" s="53"/>
      <c r="M856" s="14"/>
      <c r="N856" s="127"/>
      <c r="O856" s="14"/>
      <c r="P856" s="144"/>
      <c r="Q856" s="334"/>
      <c r="R856" s="334"/>
      <c r="S856" s="8"/>
      <c r="T856" s="8"/>
      <c r="U856" s="8"/>
      <c r="V856" s="484"/>
      <c r="W856" s="56"/>
      <c r="X856" s="72"/>
      <c r="Y856" s="73" t="s">
        <v>20</v>
      </c>
      <c r="Z856" s="74" t="s">
        <v>21</v>
      </c>
      <c r="AA856" s="92">
        <v>0.85</v>
      </c>
      <c r="AB856" s="482"/>
      <c r="AC856" s="90"/>
      <c r="AD856" s="90"/>
      <c r="AE856" s="91"/>
      <c r="AF856" s="45">
        <f>ROUND(ROUND(ROUND(ROUND(G848*P$8,0)*X855,0)*AA856,0)-AC853,0)</f>
        <v>705</v>
      </c>
      <c r="AG856" s="79"/>
    </row>
    <row r="857" ht="16.5" customHeight="1">
      <c r="A857" s="29">
        <v>63.0</v>
      </c>
      <c r="B857" s="30">
        <v>7248.0</v>
      </c>
      <c r="C857" s="32" t="s">
        <v>2400</v>
      </c>
      <c r="D857" s="94"/>
      <c r="E857" s="95"/>
      <c r="F857" s="94"/>
      <c r="G857" s="140"/>
      <c r="H857" s="140"/>
      <c r="I857" s="95"/>
      <c r="J857" s="94"/>
      <c r="K857" s="8"/>
      <c r="L857" s="53"/>
      <c r="M857" s="14"/>
      <c r="N857" s="127"/>
      <c r="O857" s="14"/>
      <c r="P857" s="144"/>
      <c r="Q857" s="334"/>
      <c r="R857" s="334"/>
      <c r="S857" s="8"/>
      <c r="T857" s="8"/>
      <c r="U857" s="8"/>
      <c r="V857" s="305" t="s">
        <v>329</v>
      </c>
      <c r="W857" s="83" t="s">
        <v>21</v>
      </c>
      <c r="X857" s="91">
        <f>$X$299</f>
        <v>0.85</v>
      </c>
      <c r="Y857" s="77"/>
      <c r="Z857" s="77"/>
      <c r="AA857" s="72"/>
      <c r="AB857" s="482"/>
      <c r="AC857" s="90"/>
      <c r="AD857" s="90"/>
      <c r="AE857" s="91"/>
      <c r="AF857" s="45">
        <f>ROUND(ROUND(ROUND(G848*P$8,0)*X857,0)-AC853,0)</f>
        <v>1009</v>
      </c>
      <c r="AG857" s="79"/>
    </row>
    <row r="858" ht="16.5" customHeight="1">
      <c r="A858" s="29">
        <v>63.0</v>
      </c>
      <c r="B858" s="30">
        <v>7249.0</v>
      </c>
      <c r="C858" s="32" t="s">
        <v>2401</v>
      </c>
      <c r="D858" s="94"/>
      <c r="E858" s="95"/>
      <c r="F858" s="94"/>
      <c r="G858" s="140"/>
      <c r="H858" s="140"/>
      <c r="I858" s="95"/>
      <c r="J858" s="94"/>
      <c r="K858" s="8"/>
      <c r="L858" s="53"/>
      <c r="M858" s="14"/>
      <c r="N858" s="127"/>
      <c r="O858" s="14"/>
      <c r="P858" s="144"/>
      <c r="Q858" s="334"/>
      <c r="R858" s="334"/>
      <c r="S858" s="8"/>
      <c r="T858" s="8"/>
      <c r="U858" s="8"/>
      <c r="V858" s="484"/>
      <c r="W858" s="56"/>
      <c r="X858" s="72"/>
      <c r="Y858" s="73" t="s">
        <v>20</v>
      </c>
      <c r="Z858" s="74" t="s">
        <v>21</v>
      </c>
      <c r="AA858" s="92">
        <v>0.85</v>
      </c>
      <c r="AB858" s="484"/>
      <c r="AC858" s="77"/>
      <c r="AD858" s="77"/>
      <c r="AE858" s="72"/>
      <c r="AF858" s="45">
        <f>ROUND(ROUND(ROUND(ROUND(G848*P$8,0)*X857,0)*AA858,0)-AC853,0)</f>
        <v>857</v>
      </c>
      <c r="AG858" s="79"/>
    </row>
    <row r="859" ht="16.5" customHeight="1">
      <c r="A859" s="29">
        <v>63.0</v>
      </c>
      <c r="B859" s="30">
        <v>8444.0</v>
      </c>
      <c r="C859" s="32" t="s">
        <v>2402</v>
      </c>
      <c r="D859" s="94"/>
      <c r="E859" s="95"/>
      <c r="F859" s="307"/>
      <c r="G859" s="8"/>
      <c r="H859" s="8"/>
      <c r="I859" s="54"/>
      <c r="J859" s="69"/>
      <c r="K859" s="65"/>
      <c r="L859" s="65"/>
      <c r="M859" s="8"/>
      <c r="N859" s="52"/>
      <c r="O859" s="8"/>
      <c r="P859" s="54"/>
      <c r="Q859" s="33" t="s">
        <v>23</v>
      </c>
      <c r="R859" s="130" t="s">
        <v>24</v>
      </c>
      <c r="S859" s="7"/>
      <c r="T859" s="7"/>
      <c r="U859" s="39"/>
      <c r="V859" s="299"/>
      <c r="W859" s="41"/>
      <c r="X859" s="42"/>
      <c r="Y859" s="43"/>
      <c r="Z859" s="43"/>
      <c r="AA859" s="43"/>
      <c r="AB859" s="288"/>
      <c r="AC859" s="43"/>
      <c r="AD859" s="43"/>
      <c r="AE859" s="44"/>
      <c r="AF859" s="45">
        <f>ROUND(ROUND(G848*P$8,0)*T860,0)</f>
        <v>835</v>
      </c>
      <c r="AG859" s="79"/>
    </row>
    <row r="860" ht="16.5" customHeight="1">
      <c r="A860" s="29">
        <v>63.0</v>
      </c>
      <c r="B860" s="30">
        <v>7250.0</v>
      </c>
      <c r="C860" s="32" t="s">
        <v>2403</v>
      </c>
      <c r="D860" s="94"/>
      <c r="E860" s="95"/>
      <c r="F860" s="307"/>
      <c r="G860" s="8"/>
      <c r="H860" s="8"/>
      <c r="I860" s="54"/>
      <c r="J860" s="69"/>
      <c r="K860" s="65"/>
      <c r="L860" s="65"/>
      <c r="M860" s="8"/>
      <c r="N860" s="52"/>
      <c r="O860" s="8"/>
      <c r="P860" s="54"/>
      <c r="Q860" s="481"/>
      <c r="R860" s="482"/>
      <c r="S860" s="83" t="s">
        <v>21</v>
      </c>
      <c r="T860" s="90">
        <v>0.7</v>
      </c>
      <c r="U860" s="54"/>
      <c r="V860" s="303"/>
      <c r="W860" s="56"/>
      <c r="X860" s="58"/>
      <c r="Y860" s="59" t="s">
        <v>20</v>
      </c>
      <c r="Z860" s="41" t="s">
        <v>21</v>
      </c>
      <c r="AA860" s="60">
        <v>0.85</v>
      </c>
      <c r="AB860" s="288"/>
      <c r="AC860" s="43"/>
      <c r="AD860" s="43"/>
      <c r="AE860" s="44"/>
      <c r="AF860" s="45">
        <f>ROUND(ROUND(ROUND(G848*P$8,0)*T860,0)*AA860,0)</f>
        <v>710</v>
      </c>
      <c r="AG860" s="79"/>
    </row>
    <row r="861" ht="16.5" customHeight="1">
      <c r="A861" s="29">
        <v>63.0</v>
      </c>
      <c r="B861" s="30">
        <v>8445.0</v>
      </c>
      <c r="C861" s="32" t="s">
        <v>2404</v>
      </c>
      <c r="D861" s="94"/>
      <c r="E861" s="95"/>
      <c r="F861" s="103"/>
      <c r="G861" s="8"/>
      <c r="H861" s="8"/>
      <c r="I861" s="54"/>
      <c r="J861" s="69"/>
      <c r="K861" s="65"/>
      <c r="L861" s="65"/>
      <c r="M861" s="83"/>
      <c r="N861" s="125"/>
      <c r="O861" s="83"/>
      <c r="P861" s="132"/>
      <c r="Q861" s="481"/>
      <c r="R861" s="482"/>
      <c r="S861" s="83"/>
      <c r="T861" s="90"/>
      <c r="U861" s="91"/>
      <c r="V861" s="305" t="s">
        <v>326</v>
      </c>
      <c r="W861" s="41" t="s">
        <v>21</v>
      </c>
      <c r="X861" s="68">
        <f>$X$297</f>
        <v>0.7</v>
      </c>
      <c r="Y861" s="88"/>
      <c r="Z861" s="88"/>
      <c r="AA861" s="88"/>
      <c r="AB861" s="297"/>
      <c r="AC861" s="88"/>
      <c r="AD861" s="88"/>
      <c r="AE861" s="89"/>
      <c r="AF861" s="45">
        <f>ROUND(ROUND(ROUND(G848*P$8,0)*T860,0)*X861,0)</f>
        <v>585</v>
      </c>
      <c r="AG861" s="79"/>
    </row>
    <row r="862" ht="16.5" customHeight="1">
      <c r="A862" s="29">
        <v>63.0</v>
      </c>
      <c r="B862" s="30">
        <v>7251.0</v>
      </c>
      <c r="C862" s="32" t="s">
        <v>2405</v>
      </c>
      <c r="D862" s="94"/>
      <c r="E862" s="95"/>
      <c r="F862" s="103"/>
      <c r="G862" s="8"/>
      <c r="H862" s="8"/>
      <c r="I862" s="54"/>
      <c r="J862" s="69"/>
      <c r="K862" s="65"/>
      <c r="L862" s="65"/>
      <c r="M862" s="83"/>
      <c r="N862" s="125"/>
      <c r="O862" s="83"/>
      <c r="P862" s="132"/>
      <c r="Q862" s="481"/>
      <c r="R862" s="482"/>
      <c r="S862" s="83"/>
      <c r="T862" s="90"/>
      <c r="U862" s="91"/>
      <c r="V862" s="484"/>
      <c r="W862" s="56"/>
      <c r="X862" s="72"/>
      <c r="Y862" s="73" t="s">
        <v>20</v>
      </c>
      <c r="Z862" s="74" t="s">
        <v>21</v>
      </c>
      <c r="AA862" s="75">
        <v>0.85</v>
      </c>
      <c r="AB862" s="288"/>
      <c r="AC862" s="43"/>
      <c r="AD862" s="43"/>
      <c r="AE862" s="44"/>
      <c r="AF862" s="45">
        <f>ROUND(ROUND(ROUND(ROUND(G848*P$8,0)*T860,0)*X861,0)*AA862,0)</f>
        <v>497</v>
      </c>
      <c r="AG862" s="79"/>
    </row>
    <row r="863" ht="16.5" customHeight="1">
      <c r="A863" s="29">
        <v>63.0</v>
      </c>
      <c r="B863" s="30">
        <v>8446.0</v>
      </c>
      <c r="C863" s="32" t="s">
        <v>2406</v>
      </c>
      <c r="D863" s="94"/>
      <c r="E863" s="95"/>
      <c r="F863" s="103"/>
      <c r="G863" s="8"/>
      <c r="H863" s="8"/>
      <c r="I863" s="54"/>
      <c r="J863" s="69"/>
      <c r="K863" s="65"/>
      <c r="L863" s="65"/>
      <c r="M863" s="83"/>
      <c r="N863" s="125"/>
      <c r="O863" s="83"/>
      <c r="P863" s="132"/>
      <c r="Q863" s="481"/>
      <c r="R863" s="482"/>
      <c r="S863" s="83"/>
      <c r="T863" s="90"/>
      <c r="U863" s="91"/>
      <c r="V863" s="305" t="s">
        <v>329</v>
      </c>
      <c r="W863" s="41" t="s">
        <v>21</v>
      </c>
      <c r="X863" s="68">
        <f>$X$299</f>
        <v>0.85</v>
      </c>
      <c r="Y863" s="77"/>
      <c r="Z863" s="77"/>
      <c r="AA863" s="77"/>
      <c r="AB863" s="292"/>
      <c r="AC863" s="77"/>
      <c r="AD863" s="77"/>
      <c r="AE863" s="72"/>
      <c r="AF863" s="45">
        <f>ROUND(ROUND(ROUND(G848*P$8,0)*T860,0)*X863,0)</f>
        <v>710</v>
      </c>
      <c r="AG863" s="79"/>
    </row>
    <row r="864" ht="16.5" customHeight="1">
      <c r="A864" s="29">
        <v>63.0</v>
      </c>
      <c r="B864" s="30">
        <v>7252.0</v>
      </c>
      <c r="C864" s="32" t="s">
        <v>2407</v>
      </c>
      <c r="D864" s="94"/>
      <c r="E864" s="95"/>
      <c r="F864" s="103"/>
      <c r="G864" s="8"/>
      <c r="H864" s="8"/>
      <c r="I864" s="54"/>
      <c r="J864" s="69"/>
      <c r="K864" s="65"/>
      <c r="L864" s="65"/>
      <c r="M864" s="83"/>
      <c r="N864" s="125"/>
      <c r="O864" s="83"/>
      <c r="P864" s="132"/>
      <c r="Q864" s="310"/>
      <c r="R864" s="482"/>
      <c r="S864" s="83"/>
      <c r="T864" s="90"/>
      <c r="U864" s="91"/>
      <c r="V864" s="484"/>
      <c r="W864" s="56"/>
      <c r="X864" s="72"/>
      <c r="Y864" s="73" t="s">
        <v>20</v>
      </c>
      <c r="Z864" s="74" t="s">
        <v>21</v>
      </c>
      <c r="AA864" s="75">
        <v>0.85</v>
      </c>
      <c r="AB864" s="288"/>
      <c r="AC864" s="43"/>
      <c r="AD864" s="43"/>
      <c r="AE864" s="44"/>
      <c r="AF864" s="45">
        <f>ROUND(ROUND(ROUND(ROUND(G848*P$8,0)*T860,0)*X863,0)*AA864,0)</f>
        <v>604</v>
      </c>
      <c r="AG864" s="79"/>
    </row>
    <row r="865" ht="16.5" customHeight="1">
      <c r="A865" s="29">
        <v>63.0</v>
      </c>
      <c r="B865" s="30">
        <v>7253.0</v>
      </c>
      <c r="C865" s="32" t="s">
        <v>2408</v>
      </c>
      <c r="D865" s="94"/>
      <c r="E865" s="95"/>
      <c r="F865" s="103"/>
      <c r="G865" s="8"/>
      <c r="H865" s="8"/>
      <c r="I865" s="54"/>
      <c r="J865" s="69"/>
      <c r="K865" s="65"/>
      <c r="L865" s="65"/>
      <c r="M865" s="83"/>
      <c r="N865" s="125"/>
      <c r="O865" s="83"/>
      <c r="P865" s="132"/>
      <c r="Q865" s="310"/>
      <c r="R865" s="309"/>
      <c r="S865" s="83"/>
      <c r="T865" s="90"/>
      <c r="U865" s="91"/>
      <c r="V865" s="299"/>
      <c r="W865" s="41"/>
      <c r="X865" s="42"/>
      <c r="Y865" s="43"/>
      <c r="Z865" s="43"/>
      <c r="AA865" s="44"/>
      <c r="AB865" s="82" t="s">
        <v>30</v>
      </c>
      <c r="AC865" s="83">
        <v>5.0</v>
      </c>
      <c r="AD865" s="83"/>
      <c r="AE865" s="84" t="s">
        <v>31</v>
      </c>
      <c r="AF865" s="45">
        <f>ROUND(ROUND(ROUND(G848*P$8,0)*T860,0)-AC865,0)</f>
        <v>830</v>
      </c>
      <c r="AG865" s="79"/>
    </row>
    <row r="866" ht="16.5" customHeight="1">
      <c r="A866" s="29">
        <v>63.0</v>
      </c>
      <c r="B866" s="30">
        <v>7254.0</v>
      </c>
      <c r="C866" s="32" t="s">
        <v>2409</v>
      </c>
      <c r="D866" s="94"/>
      <c r="E866" s="95"/>
      <c r="F866" s="103"/>
      <c r="G866" s="8"/>
      <c r="H866" s="8"/>
      <c r="I866" s="54"/>
      <c r="J866" s="69"/>
      <c r="K866" s="65"/>
      <c r="L866" s="65"/>
      <c r="M866" s="83"/>
      <c r="N866" s="125"/>
      <c r="O866" s="83"/>
      <c r="P866" s="132"/>
      <c r="Q866" s="310"/>
      <c r="R866" s="309"/>
      <c r="S866" s="83"/>
      <c r="T866" s="90"/>
      <c r="U866" s="91"/>
      <c r="V866" s="303"/>
      <c r="W866" s="56"/>
      <c r="X866" s="58"/>
      <c r="Y866" s="59" t="s">
        <v>20</v>
      </c>
      <c r="Z866" s="41" t="s">
        <v>21</v>
      </c>
      <c r="AA866" s="86">
        <v>0.85</v>
      </c>
      <c r="AB866" s="482"/>
      <c r="AC866" s="83"/>
      <c r="AD866" s="83"/>
      <c r="AE866" s="84"/>
      <c r="AF866" s="45">
        <f>ROUND(ROUND(ROUND(ROUND(G848*P$8,0)*T860,0)*AA866,0)-AC865,0)</f>
        <v>705</v>
      </c>
      <c r="AG866" s="79"/>
    </row>
    <row r="867" ht="16.5" customHeight="1">
      <c r="A867" s="29">
        <v>63.0</v>
      </c>
      <c r="B867" s="30">
        <v>7255.0</v>
      </c>
      <c r="C867" s="32" t="s">
        <v>2410</v>
      </c>
      <c r="D867" s="94"/>
      <c r="E867" s="95"/>
      <c r="F867" s="103"/>
      <c r="G867" s="8"/>
      <c r="H867" s="8"/>
      <c r="I867" s="54"/>
      <c r="J867" s="69"/>
      <c r="K867" s="65"/>
      <c r="L867" s="65"/>
      <c r="M867" s="83"/>
      <c r="N867" s="125"/>
      <c r="O867" s="83"/>
      <c r="P867" s="132"/>
      <c r="Q867" s="310"/>
      <c r="R867" s="309"/>
      <c r="S867" s="83"/>
      <c r="T867" s="90"/>
      <c r="U867" s="91"/>
      <c r="V867" s="305" t="s">
        <v>326</v>
      </c>
      <c r="W867" s="83" t="s">
        <v>21</v>
      </c>
      <c r="X867" s="91">
        <f>$X$297</f>
        <v>0.7</v>
      </c>
      <c r="Y867" s="88"/>
      <c r="Z867" s="88"/>
      <c r="AA867" s="89"/>
      <c r="AB867" s="482"/>
      <c r="AC867" s="90"/>
      <c r="AD867" s="90"/>
      <c r="AE867" s="91"/>
      <c r="AF867" s="45">
        <f>ROUND(ROUND(ROUND(ROUND(G848*P$8,0)*T860,0)*X867,0)-AC865,0)</f>
        <v>580</v>
      </c>
      <c r="AG867" s="79"/>
    </row>
    <row r="868" ht="16.5" customHeight="1">
      <c r="A868" s="29">
        <v>63.0</v>
      </c>
      <c r="B868" s="30">
        <v>7256.0</v>
      </c>
      <c r="C868" s="32" t="s">
        <v>2411</v>
      </c>
      <c r="D868" s="94"/>
      <c r="E868" s="95"/>
      <c r="F868" s="103"/>
      <c r="G868" s="8"/>
      <c r="H868" s="8"/>
      <c r="I868" s="54"/>
      <c r="J868" s="69"/>
      <c r="K868" s="65"/>
      <c r="L868" s="65"/>
      <c r="M868" s="83"/>
      <c r="N868" s="125"/>
      <c r="O868" s="83"/>
      <c r="P868" s="132"/>
      <c r="Q868" s="310"/>
      <c r="R868" s="309"/>
      <c r="S868" s="83"/>
      <c r="T868" s="90"/>
      <c r="U868" s="91"/>
      <c r="V868" s="484"/>
      <c r="W868" s="56"/>
      <c r="X868" s="72"/>
      <c r="Y868" s="73" t="s">
        <v>20</v>
      </c>
      <c r="Z868" s="74" t="s">
        <v>21</v>
      </c>
      <c r="AA868" s="92">
        <v>0.85</v>
      </c>
      <c r="AB868" s="482"/>
      <c r="AC868" s="90"/>
      <c r="AD868" s="90"/>
      <c r="AE868" s="91"/>
      <c r="AF868" s="45">
        <f>ROUND(ROUND(ROUND(ROUND(ROUND(G848*P$8,0)*T860,0)*X867,0)*AA868,0)-AC865,0)</f>
        <v>492</v>
      </c>
      <c r="AG868" s="79"/>
    </row>
    <row r="869" ht="16.5" customHeight="1">
      <c r="A869" s="29">
        <v>63.0</v>
      </c>
      <c r="B869" s="30">
        <v>7257.0</v>
      </c>
      <c r="C869" s="32" t="s">
        <v>2412</v>
      </c>
      <c r="D869" s="94"/>
      <c r="E869" s="95"/>
      <c r="F869" s="103"/>
      <c r="G869" s="8"/>
      <c r="H869" s="8"/>
      <c r="I869" s="54"/>
      <c r="J869" s="69"/>
      <c r="K869" s="65"/>
      <c r="L869" s="65"/>
      <c r="M869" s="83"/>
      <c r="N869" s="125"/>
      <c r="O869" s="83"/>
      <c r="P869" s="132"/>
      <c r="Q869" s="310"/>
      <c r="R869" s="309"/>
      <c r="S869" s="83"/>
      <c r="T869" s="90"/>
      <c r="U869" s="91"/>
      <c r="V869" s="305" t="s">
        <v>329</v>
      </c>
      <c r="W869" s="83" t="s">
        <v>21</v>
      </c>
      <c r="X869" s="91">
        <f>$X$299</f>
        <v>0.85</v>
      </c>
      <c r="Y869" s="77"/>
      <c r="Z869" s="77"/>
      <c r="AA869" s="72"/>
      <c r="AB869" s="482"/>
      <c r="AC869" s="90"/>
      <c r="AD869" s="90"/>
      <c r="AE869" s="91"/>
      <c r="AF869" s="45">
        <f>ROUND(ROUND(ROUND(ROUND(G848*P$8,0)*T860,0)*X869,0)-AC865,0)</f>
        <v>705</v>
      </c>
      <c r="AG869" s="79"/>
    </row>
    <row r="870" ht="16.5" customHeight="1">
      <c r="A870" s="29">
        <v>63.0</v>
      </c>
      <c r="B870" s="30">
        <v>7258.0</v>
      </c>
      <c r="C870" s="32" t="s">
        <v>2413</v>
      </c>
      <c r="D870" s="94"/>
      <c r="E870" s="95"/>
      <c r="F870" s="103"/>
      <c r="G870" s="8"/>
      <c r="H870" s="8"/>
      <c r="I870" s="54"/>
      <c r="J870" s="69"/>
      <c r="K870" s="65"/>
      <c r="L870" s="65"/>
      <c r="M870" s="83"/>
      <c r="N870" s="125"/>
      <c r="O870" s="83"/>
      <c r="P870" s="132"/>
      <c r="Q870" s="310"/>
      <c r="R870" s="311"/>
      <c r="S870" s="56"/>
      <c r="T870" s="77"/>
      <c r="U870" s="72"/>
      <c r="V870" s="484"/>
      <c r="W870" s="56"/>
      <c r="X870" s="72"/>
      <c r="Y870" s="73" t="s">
        <v>20</v>
      </c>
      <c r="Z870" s="74" t="s">
        <v>21</v>
      </c>
      <c r="AA870" s="92">
        <v>0.85</v>
      </c>
      <c r="AB870" s="484"/>
      <c r="AC870" s="77"/>
      <c r="AD870" s="77"/>
      <c r="AE870" s="72"/>
      <c r="AF870" s="45">
        <f>ROUND(ROUND(ROUND(ROUND(ROUND(G848*P$8,0)*T860,0)*X869,0)*AA870,0)-AC865,0)</f>
        <v>599</v>
      </c>
      <c r="AG870" s="79"/>
    </row>
    <row r="871" ht="16.5" customHeight="1">
      <c r="A871" s="29">
        <v>63.0</v>
      </c>
      <c r="B871" s="30">
        <v>7259.0</v>
      </c>
      <c r="C871" s="32" t="s">
        <v>2414</v>
      </c>
      <c r="D871" s="94"/>
      <c r="E871" s="95"/>
      <c r="F871" s="103"/>
      <c r="G871" s="8"/>
      <c r="H871" s="8"/>
      <c r="I871" s="54"/>
      <c r="J871" s="69"/>
      <c r="K871" s="65"/>
      <c r="L871" s="65"/>
      <c r="M871" s="83"/>
      <c r="N871" s="125"/>
      <c r="O871" s="83"/>
      <c r="P871" s="132"/>
      <c r="Q871" s="310"/>
      <c r="R871" s="130" t="s">
        <v>27</v>
      </c>
      <c r="S871" s="41"/>
      <c r="T871" s="135"/>
      <c r="U871" s="68"/>
      <c r="V871" s="299"/>
      <c r="W871" s="41"/>
      <c r="X871" s="42"/>
      <c r="Y871" s="43"/>
      <c r="Z871" s="43"/>
      <c r="AA871" s="43"/>
      <c r="AB871" s="288"/>
      <c r="AC871" s="43"/>
      <c r="AD871" s="43"/>
      <c r="AE871" s="44"/>
      <c r="AF871" s="45">
        <f>ROUND(ROUND(G848*P$8,0)*T872,0)</f>
        <v>597</v>
      </c>
      <c r="AG871" s="79"/>
    </row>
    <row r="872" ht="16.5" customHeight="1">
      <c r="A872" s="29">
        <v>63.0</v>
      </c>
      <c r="B872" s="30">
        <v>7260.0</v>
      </c>
      <c r="C872" s="32" t="s">
        <v>2415</v>
      </c>
      <c r="D872" s="94"/>
      <c r="E872" s="95"/>
      <c r="F872" s="103"/>
      <c r="G872" s="8"/>
      <c r="H872" s="8"/>
      <c r="I872" s="54"/>
      <c r="J872" s="69"/>
      <c r="K872" s="65"/>
      <c r="L872" s="65"/>
      <c r="M872" s="83"/>
      <c r="N872" s="125"/>
      <c r="O872" s="83"/>
      <c r="P872" s="132"/>
      <c r="Q872" s="310"/>
      <c r="R872" s="482"/>
      <c r="S872" s="83" t="s">
        <v>21</v>
      </c>
      <c r="T872" s="90">
        <v>0.5</v>
      </c>
      <c r="U872" s="91"/>
      <c r="V872" s="303"/>
      <c r="W872" s="56"/>
      <c r="X872" s="58"/>
      <c r="Y872" s="59" t="s">
        <v>20</v>
      </c>
      <c r="Z872" s="41" t="s">
        <v>21</v>
      </c>
      <c r="AA872" s="60">
        <v>0.85</v>
      </c>
      <c r="AB872" s="288"/>
      <c r="AC872" s="43"/>
      <c r="AD872" s="43"/>
      <c r="AE872" s="44"/>
      <c r="AF872" s="45">
        <f>ROUND(ROUND(ROUND(G848*P$8,0)*T872,0)*AA872,0)</f>
        <v>507</v>
      </c>
      <c r="AG872" s="79"/>
    </row>
    <row r="873" ht="16.5" customHeight="1">
      <c r="A873" s="29">
        <v>63.0</v>
      </c>
      <c r="B873" s="30">
        <v>7261.0</v>
      </c>
      <c r="C873" s="32" t="s">
        <v>2416</v>
      </c>
      <c r="D873" s="94"/>
      <c r="E873" s="95"/>
      <c r="F873" s="103"/>
      <c r="G873" s="8"/>
      <c r="H873" s="8"/>
      <c r="I873" s="54"/>
      <c r="J873" s="69"/>
      <c r="K873" s="65"/>
      <c r="L873" s="65"/>
      <c r="M873" s="83"/>
      <c r="N873" s="125"/>
      <c r="O873" s="83"/>
      <c r="P873" s="132"/>
      <c r="Q873" s="310"/>
      <c r="R873" s="482"/>
      <c r="S873" s="83"/>
      <c r="T873" s="90"/>
      <c r="U873" s="91"/>
      <c r="V873" s="305" t="s">
        <v>326</v>
      </c>
      <c r="W873" s="41" t="s">
        <v>21</v>
      </c>
      <c r="X873" s="68">
        <f>$X$297</f>
        <v>0.7</v>
      </c>
      <c r="Y873" s="88"/>
      <c r="Z873" s="88"/>
      <c r="AA873" s="88"/>
      <c r="AB873" s="297"/>
      <c r="AC873" s="88"/>
      <c r="AD873" s="88"/>
      <c r="AE873" s="89"/>
      <c r="AF873" s="45">
        <f>ROUND(ROUND(ROUND(G848*P$8,0)*T872,0)*X873,0)</f>
        <v>418</v>
      </c>
      <c r="AG873" s="79"/>
    </row>
    <row r="874" ht="16.5" customHeight="1">
      <c r="A874" s="29">
        <v>63.0</v>
      </c>
      <c r="B874" s="30">
        <v>7262.0</v>
      </c>
      <c r="C874" s="32" t="s">
        <v>2417</v>
      </c>
      <c r="D874" s="94"/>
      <c r="E874" s="95"/>
      <c r="F874" s="103"/>
      <c r="G874" s="8"/>
      <c r="H874" s="8"/>
      <c r="I874" s="54"/>
      <c r="J874" s="69"/>
      <c r="K874" s="65"/>
      <c r="L874" s="65"/>
      <c r="M874" s="83"/>
      <c r="N874" s="125"/>
      <c r="O874" s="83"/>
      <c r="P874" s="132"/>
      <c r="Q874" s="310"/>
      <c r="R874" s="482"/>
      <c r="S874" s="83"/>
      <c r="T874" s="90"/>
      <c r="U874" s="91"/>
      <c r="V874" s="484"/>
      <c r="W874" s="56"/>
      <c r="X874" s="72"/>
      <c r="Y874" s="73" t="s">
        <v>20</v>
      </c>
      <c r="Z874" s="74" t="s">
        <v>21</v>
      </c>
      <c r="AA874" s="75">
        <v>0.85</v>
      </c>
      <c r="AB874" s="288"/>
      <c r="AC874" s="43"/>
      <c r="AD874" s="43"/>
      <c r="AE874" s="44"/>
      <c r="AF874" s="45">
        <f>ROUND(ROUND(ROUND(ROUND(G848*P$8,0)*T872,0)*X873,0)*AA874,0)</f>
        <v>355</v>
      </c>
      <c r="AG874" s="79"/>
    </row>
    <row r="875" ht="16.5" customHeight="1">
      <c r="A875" s="29">
        <v>63.0</v>
      </c>
      <c r="B875" s="30">
        <v>7263.0</v>
      </c>
      <c r="C875" s="32" t="s">
        <v>2418</v>
      </c>
      <c r="D875" s="94"/>
      <c r="E875" s="95"/>
      <c r="F875" s="103"/>
      <c r="G875" s="8"/>
      <c r="H875" s="8"/>
      <c r="I875" s="54"/>
      <c r="J875" s="69"/>
      <c r="K875" s="65"/>
      <c r="L875" s="65"/>
      <c r="M875" s="83"/>
      <c r="N875" s="125"/>
      <c r="O875" s="83"/>
      <c r="P875" s="132"/>
      <c r="Q875" s="310"/>
      <c r="R875" s="482"/>
      <c r="S875" s="83"/>
      <c r="T875" s="90"/>
      <c r="U875" s="91"/>
      <c r="V875" s="305" t="s">
        <v>329</v>
      </c>
      <c r="W875" s="41" t="s">
        <v>21</v>
      </c>
      <c r="X875" s="68">
        <f>$X$299</f>
        <v>0.85</v>
      </c>
      <c r="Y875" s="77"/>
      <c r="Z875" s="77"/>
      <c r="AA875" s="77"/>
      <c r="AB875" s="292"/>
      <c r="AC875" s="77"/>
      <c r="AD875" s="77"/>
      <c r="AE875" s="72"/>
      <c r="AF875" s="45">
        <f>ROUND(ROUND(ROUND(G848*P$8,0)*T872,0)*X875,0)</f>
        <v>507</v>
      </c>
      <c r="AG875" s="79"/>
    </row>
    <row r="876" ht="16.5" customHeight="1">
      <c r="A876" s="29">
        <v>63.0</v>
      </c>
      <c r="B876" s="30">
        <v>7264.0</v>
      </c>
      <c r="C876" s="32" t="s">
        <v>2419</v>
      </c>
      <c r="D876" s="94"/>
      <c r="E876" s="95"/>
      <c r="F876" s="103"/>
      <c r="G876" s="8"/>
      <c r="H876" s="8"/>
      <c r="I876" s="54"/>
      <c r="J876" s="69"/>
      <c r="K876" s="65"/>
      <c r="L876" s="65"/>
      <c r="M876" s="83"/>
      <c r="N876" s="125"/>
      <c r="O876" s="83"/>
      <c r="P876" s="132"/>
      <c r="Q876" s="310"/>
      <c r="R876" s="482"/>
      <c r="S876" s="83"/>
      <c r="T876" s="90"/>
      <c r="U876" s="91"/>
      <c r="V876" s="484"/>
      <c r="W876" s="56"/>
      <c r="X876" s="72"/>
      <c r="Y876" s="73" t="s">
        <v>20</v>
      </c>
      <c r="Z876" s="74" t="s">
        <v>21</v>
      </c>
      <c r="AA876" s="75">
        <v>0.85</v>
      </c>
      <c r="AB876" s="288"/>
      <c r="AC876" s="43"/>
      <c r="AD876" s="43"/>
      <c r="AE876" s="44"/>
      <c r="AF876" s="45">
        <f>ROUND(ROUND(ROUND(ROUND(G848*P$8,0)*T872,0)*X875,0)*AA876,0)</f>
        <v>431</v>
      </c>
      <c r="AG876" s="79"/>
    </row>
    <row r="877" ht="16.5" customHeight="1">
      <c r="A877" s="29">
        <v>63.0</v>
      </c>
      <c r="B877" s="30">
        <v>7265.0</v>
      </c>
      <c r="C877" s="32" t="s">
        <v>2420</v>
      </c>
      <c r="D877" s="94"/>
      <c r="E877" s="95"/>
      <c r="F877" s="103"/>
      <c r="G877" s="8"/>
      <c r="H877" s="8"/>
      <c r="I877" s="54"/>
      <c r="J877" s="69"/>
      <c r="K877" s="65"/>
      <c r="L877" s="65"/>
      <c r="M877" s="83"/>
      <c r="N877" s="125"/>
      <c r="O877" s="83"/>
      <c r="P877" s="132"/>
      <c r="Q877" s="310"/>
      <c r="R877" s="309"/>
      <c r="S877" s="83"/>
      <c r="T877" s="90"/>
      <c r="U877" s="91"/>
      <c r="V877" s="299"/>
      <c r="W877" s="41"/>
      <c r="X877" s="42"/>
      <c r="Y877" s="43"/>
      <c r="Z877" s="43"/>
      <c r="AA877" s="44"/>
      <c r="AB877" s="82" t="s">
        <v>30</v>
      </c>
      <c r="AC877" s="83">
        <v>5.0</v>
      </c>
      <c r="AD877" s="83"/>
      <c r="AE877" s="84" t="s">
        <v>31</v>
      </c>
      <c r="AF877" s="45">
        <f>ROUND(ROUND(ROUND(G848*P$8,0)*T872,0)-AC877,0)</f>
        <v>592</v>
      </c>
      <c r="AG877" s="79"/>
    </row>
    <row r="878" ht="16.5" customHeight="1">
      <c r="A878" s="29">
        <v>63.0</v>
      </c>
      <c r="B878" s="30">
        <v>7266.0</v>
      </c>
      <c r="C878" s="32" t="s">
        <v>2421</v>
      </c>
      <c r="D878" s="94"/>
      <c r="E878" s="95"/>
      <c r="F878" s="103"/>
      <c r="G878" s="8"/>
      <c r="H878" s="8"/>
      <c r="I878" s="54"/>
      <c r="J878" s="69"/>
      <c r="K878" s="65"/>
      <c r="L878" s="65"/>
      <c r="M878" s="83"/>
      <c r="N878" s="125"/>
      <c r="O878" s="83"/>
      <c r="P878" s="132"/>
      <c r="Q878" s="310"/>
      <c r="R878" s="309"/>
      <c r="S878" s="83"/>
      <c r="T878" s="90"/>
      <c r="U878" s="91"/>
      <c r="V878" s="303"/>
      <c r="W878" s="56"/>
      <c r="X878" s="58"/>
      <c r="Y878" s="59" t="s">
        <v>20</v>
      </c>
      <c r="Z878" s="41" t="s">
        <v>21</v>
      </c>
      <c r="AA878" s="86">
        <v>0.85</v>
      </c>
      <c r="AB878" s="482"/>
      <c r="AC878" s="83"/>
      <c r="AD878" s="83"/>
      <c r="AE878" s="84"/>
      <c r="AF878" s="45">
        <f>ROUND(ROUND(ROUND(ROUND(G848*P$8,0)*T872,0)*AA878,0)-AC877,0)</f>
        <v>502</v>
      </c>
      <c r="AG878" s="79"/>
    </row>
    <row r="879" ht="16.5" customHeight="1">
      <c r="A879" s="29">
        <v>63.0</v>
      </c>
      <c r="B879" s="30">
        <v>7267.0</v>
      </c>
      <c r="C879" s="32" t="s">
        <v>2422</v>
      </c>
      <c r="D879" s="94"/>
      <c r="E879" s="95"/>
      <c r="F879" s="103"/>
      <c r="G879" s="8"/>
      <c r="H879" s="8"/>
      <c r="I879" s="54"/>
      <c r="J879" s="69"/>
      <c r="K879" s="65"/>
      <c r="L879" s="65"/>
      <c r="M879" s="83"/>
      <c r="N879" s="125"/>
      <c r="O879" s="83"/>
      <c r="P879" s="132"/>
      <c r="Q879" s="310"/>
      <c r="R879" s="309"/>
      <c r="S879" s="83"/>
      <c r="T879" s="90"/>
      <c r="U879" s="91"/>
      <c r="V879" s="305" t="s">
        <v>326</v>
      </c>
      <c r="W879" s="83" t="s">
        <v>21</v>
      </c>
      <c r="X879" s="91">
        <f>$X$297</f>
        <v>0.7</v>
      </c>
      <c r="Y879" s="88"/>
      <c r="Z879" s="88"/>
      <c r="AA879" s="89"/>
      <c r="AB879" s="482"/>
      <c r="AC879" s="90"/>
      <c r="AD879" s="90"/>
      <c r="AE879" s="91"/>
      <c r="AF879" s="45">
        <f>ROUND(ROUND(ROUND(ROUND(G848*P$8,0)*T872,0)*X879,0)-AC877,0)</f>
        <v>413</v>
      </c>
      <c r="AG879" s="79"/>
    </row>
    <row r="880" ht="16.5" customHeight="1">
      <c r="A880" s="29">
        <v>63.0</v>
      </c>
      <c r="B880" s="30">
        <v>7268.0</v>
      </c>
      <c r="C880" s="32" t="s">
        <v>2423</v>
      </c>
      <c r="D880" s="94"/>
      <c r="E880" s="95"/>
      <c r="F880" s="103"/>
      <c r="G880" s="8"/>
      <c r="H880" s="8"/>
      <c r="I880" s="54"/>
      <c r="J880" s="69"/>
      <c r="K880" s="65"/>
      <c r="L880" s="65"/>
      <c r="M880" s="83"/>
      <c r="N880" s="125"/>
      <c r="O880" s="83"/>
      <c r="P880" s="132"/>
      <c r="Q880" s="310"/>
      <c r="R880" s="309"/>
      <c r="S880" s="83"/>
      <c r="T880" s="90"/>
      <c r="U880" s="91"/>
      <c r="V880" s="484"/>
      <c r="W880" s="56"/>
      <c r="X880" s="72"/>
      <c r="Y880" s="73" t="s">
        <v>20</v>
      </c>
      <c r="Z880" s="74" t="s">
        <v>21</v>
      </c>
      <c r="AA880" s="92">
        <v>0.85</v>
      </c>
      <c r="AB880" s="482"/>
      <c r="AC880" s="90"/>
      <c r="AD880" s="90"/>
      <c r="AE880" s="91"/>
      <c r="AF880" s="45">
        <f>ROUND(ROUND(ROUND(ROUND(ROUND(G848*P$8,0)*T872,0)*X879,0)*AA880,0)-AC877,0)</f>
        <v>350</v>
      </c>
      <c r="AG880" s="79"/>
    </row>
    <row r="881" ht="16.5" customHeight="1">
      <c r="A881" s="29">
        <v>63.0</v>
      </c>
      <c r="B881" s="30">
        <v>7269.0</v>
      </c>
      <c r="C881" s="32" t="s">
        <v>2424</v>
      </c>
      <c r="D881" s="94"/>
      <c r="E881" s="95"/>
      <c r="F881" s="103"/>
      <c r="G881" s="8"/>
      <c r="H881" s="8"/>
      <c r="I881" s="54"/>
      <c r="J881" s="69"/>
      <c r="K881" s="65"/>
      <c r="L881" s="65"/>
      <c r="M881" s="83"/>
      <c r="N881" s="125"/>
      <c r="O881" s="83"/>
      <c r="P881" s="132"/>
      <c r="Q881" s="310"/>
      <c r="R881" s="309"/>
      <c r="S881" s="83"/>
      <c r="T881" s="90"/>
      <c r="U881" s="91"/>
      <c r="V881" s="305" t="s">
        <v>329</v>
      </c>
      <c r="W881" s="83" t="s">
        <v>21</v>
      </c>
      <c r="X881" s="91">
        <f>$X$299</f>
        <v>0.85</v>
      </c>
      <c r="Y881" s="77"/>
      <c r="Z881" s="77"/>
      <c r="AA881" s="72"/>
      <c r="AB881" s="482"/>
      <c r="AC881" s="90"/>
      <c r="AD881" s="90"/>
      <c r="AE881" s="91"/>
      <c r="AF881" s="45">
        <f>ROUND(ROUND(ROUND(ROUND(G848*P$8,0)*T872,0)*X881,0)-AC877,0)</f>
        <v>502</v>
      </c>
      <c r="AG881" s="79"/>
    </row>
    <row r="882" ht="16.5" customHeight="1">
      <c r="A882" s="29">
        <v>63.0</v>
      </c>
      <c r="B882" s="30">
        <v>7270.0</v>
      </c>
      <c r="C882" s="32" t="s">
        <v>2425</v>
      </c>
      <c r="D882" s="94"/>
      <c r="E882" s="95"/>
      <c r="F882" s="103"/>
      <c r="G882" s="8"/>
      <c r="H882" s="8"/>
      <c r="I882" s="54"/>
      <c r="J882" s="69"/>
      <c r="K882" s="65"/>
      <c r="L882" s="65"/>
      <c r="M882" s="83"/>
      <c r="N882" s="125"/>
      <c r="O882" s="83"/>
      <c r="P882" s="132"/>
      <c r="Q882" s="316"/>
      <c r="R882" s="311"/>
      <c r="S882" s="56"/>
      <c r="T882" s="77"/>
      <c r="U882" s="72"/>
      <c r="V882" s="484"/>
      <c r="W882" s="56"/>
      <c r="X882" s="72"/>
      <c r="Y882" s="73" t="s">
        <v>20</v>
      </c>
      <c r="Z882" s="74" t="s">
        <v>21</v>
      </c>
      <c r="AA882" s="92">
        <v>0.85</v>
      </c>
      <c r="AB882" s="484"/>
      <c r="AC882" s="77"/>
      <c r="AD882" s="77"/>
      <c r="AE882" s="72"/>
      <c r="AF882" s="45">
        <f>ROUND(ROUND(ROUND(ROUND(ROUND(G848*P$8,0)*T872,0)*X881,0)*AA882,0)-AC877,0)</f>
        <v>426</v>
      </c>
      <c r="AG882" s="79"/>
    </row>
    <row r="883" ht="16.5" customHeight="1">
      <c r="A883" s="29">
        <v>63.0</v>
      </c>
      <c r="B883" s="30">
        <v>8451.0</v>
      </c>
      <c r="C883" s="32" t="s">
        <v>2426</v>
      </c>
      <c r="D883" s="94"/>
      <c r="E883" s="95"/>
      <c r="F883" s="82" t="s">
        <v>786</v>
      </c>
      <c r="G883" s="152"/>
      <c r="H883" s="152"/>
      <c r="I883" s="153"/>
      <c r="J883" s="94"/>
      <c r="K883" s="8"/>
      <c r="L883" s="53"/>
      <c r="M883" s="8"/>
      <c r="N883" s="52"/>
      <c r="O883" s="8"/>
      <c r="P883" s="54"/>
      <c r="Q883" s="332"/>
      <c r="R883" s="332"/>
      <c r="S883" s="7"/>
      <c r="T883" s="7"/>
      <c r="U883" s="7"/>
      <c r="V883" s="299"/>
      <c r="W883" s="41"/>
      <c r="X883" s="42"/>
      <c r="Y883" s="43"/>
      <c r="Z883" s="43"/>
      <c r="AA883" s="43"/>
      <c r="AB883" s="288"/>
      <c r="AC883" s="43"/>
      <c r="AD883" s="43"/>
      <c r="AE883" s="44"/>
      <c r="AF883" s="45">
        <f>ROUND(G884*P$8,0)</f>
        <v>1026</v>
      </c>
      <c r="AG883" s="79"/>
    </row>
    <row r="884" ht="16.5" customHeight="1">
      <c r="A884" s="29">
        <v>63.0</v>
      </c>
      <c r="B884" s="30">
        <v>7271.0</v>
      </c>
      <c r="C884" s="32" t="s">
        <v>2427</v>
      </c>
      <c r="D884" s="94"/>
      <c r="E884" s="95"/>
      <c r="F884" s="482"/>
      <c r="G884" s="50">
        <f>'30放課後等デイ(基本１)'!G884</f>
        <v>1465</v>
      </c>
      <c r="H884" s="8" t="s">
        <v>9</v>
      </c>
      <c r="I884" s="95"/>
      <c r="J884" s="94"/>
      <c r="K884" s="8"/>
      <c r="L884" s="53"/>
      <c r="M884" s="8"/>
      <c r="N884" s="52"/>
      <c r="O884" s="8"/>
      <c r="P884" s="54"/>
      <c r="Q884" s="333"/>
      <c r="R884" s="333"/>
      <c r="S884" s="8"/>
      <c r="T884" s="8"/>
      <c r="U884" s="8"/>
      <c r="V884" s="303"/>
      <c r="W884" s="56"/>
      <c r="X884" s="58"/>
      <c r="Y884" s="59" t="s">
        <v>20</v>
      </c>
      <c r="Z884" s="41" t="s">
        <v>21</v>
      </c>
      <c r="AA884" s="60">
        <v>0.85</v>
      </c>
      <c r="AB884" s="288"/>
      <c r="AC884" s="43"/>
      <c r="AD884" s="43"/>
      <c r="AE884" s="44"/>
      <c r="AF884" s="45">
        <f>ROUND(ROUND(G884*P$8,0)*AA884,0)</f>
        <v>872</v>
      </c>
      <c r="AG884" s="79"/>
    </row>
    <row r="885" ht="16.5" customHeight="1">
      <c r="A885" s="29">
        <v>63.0</v>
      </c>
      <c r="B885" s="30">
        <v>8452.0</v>
      </c>
      <c r="C885" s="32" t="s">
        <v>2428</v>
      </c>
      <c r="D885" s="94"/>
      <c r="E885" s="95"/>
      <c r="F885" s="94"/>
      <c r="G885" s="140"/>
      <c r="H885" s="140"/>
      <c r="I885" s="95"/>
      <c r="J885" s="94"/>
      <c r="K885" s="8"/>
      <c r="L885" s="53"/>
      <c r="M885" s="14"/>
      <c r="N885" s="127"/>
      <c r="O885" s="14"/>
      <c r="P885" s="144"/>
      <c r="Q885" s="334"/>
      <c r="R885" s="334"/>
      <c r="S885" s="8"/>
      <c r="T885" s="8"/>
      <c r="U885" s="8"/>
      <c r="V885" s="305" t="s">
        <v>326</v>
      </c>
      <c r="W885" s="41" t="s">
        <v>21</v>
      </c>
      <c r="X885" s="68">
        <f>$X$297</f>
        <v>0.7</v>
      </c>
      <c r="Y885" s="88"/>
      <c r="Z885" s="88"/>
      <c r="AA885" s="88"/>
      <c r="AB885" s="297"/>
      <c r="AC885" s="88"/>
      <c r="AD885" s="88"/>
      <c r="AE885" s="89"/>
      <c r="AF885" s="45">
        <f>ROUND(ROUND(G884*P$8,0)*X885,0)</f>
        <v>718</v>
      </c>
      <c r="AG885" s="79"/>
    </row>
    <row r="886" ht="16.5" customHeight="1">
      <c r="A886" s="29">
        <v>63.0</v>
      </c>
      <c r="B886" s="30">
        <v>7272.0</v>
      </c>
      <c r="C886" s="32" t="s">
        <v>2429</v>
      </c>
      <c r="D886" s="94"/>
      <c r="E886" s="95"/>
      <c r="F886" s="94"/>
      <c r="G886" s="140"/>
      <c r="H886" s="140"/>
      <c r="I886" s="95"/>
      <c r="J886" s="94"/>
      <c r="K886" s="8"/>
      <c r="L886" s="53"/>
      <c r="M886" s="14"/>
      <c r="N886" s="127"/>
      <c r="O886" s="14"/>
      <c r="P886" s="144"/>
      <c r="Q886" s="334"/>
      <c r="R886" s="334"/>
      <c r="S886" s="8"/>
      <c r="T886" s="8"/>
      <c r="U886" s="8"/>
      <c r="V886" s="484"/>
      <c r="W886" s="56"/>
      <c r="X886" s="72"/>
      <c r="Y886" s="73" t="s">
        <v>20</v>
      </c>
      <c r="Z886" s="74" t="s">
        <v>21</v>
      </c>
      <c r="AA886" s="75">
        <v>0.85</v>
      </c>
      <c r="AB886" s="288"/>
      <c r="AC886" s="43"/>
      <c r="AD886" s="43"/>
      <c r="AE886" s="44"/>
      <c r="AF886" s="45">
        <f>ROUND(ROUND(ROUND(G884*P$8,0)*X885,0)*AA886,0)</f>
        <v>610</v>
      </c>
      <c r="AG886" s="79"/>
    </row>
    <row r="887" ht="16.5" customHeight="1">
      <c r="A887" s="29">
        <v>63.0</v>
      </c>
      <c r="B887" s="30">
        <v>8453.0</v>
      </c>
      <c r="C887" s="32" t="s">
        <v>2430</v>
      </c>
      <c r="D887" s="94"/>
      <c r="E887" s="95"/>
      <c r="F887" s="94"/>
      <c r="G887" s="140"/>
      <c r="H887" s="140"/>
      <c r="I887" s="95"/>
      <c r="J887" s="94"/>
      <c r="K887" s="8"/>
      <c r="L887" s="53"/>
      <c r="M887" s="14"/>
      <c r="N887" s="127"/>
      <c r="O887" s="14"/>
      <c r="P887" s="144"/>
      <c r="Q887" s="334"/>
      <c r="R887" s="334"/>
      <c r="S887" s="8"/>
      <c r="T887" s="8"/>
      <c r="U887" s="54"/>
      <c r="V887" s="305" t="s">
        <v>329</v>
      </c>
      <c r="W887" s="41" t="s">
        <v>21</v>
      </c>
      <c r="X887" s="68">
        <f>$X$299</f>
        <v>0.85</v>
      </c>
      <c r="Y887" s="77"/>
      <c r="Z887" s="77"/>
      <c r="AA887" s="77"/>
      <c r="AB887" s="292"/>
      <c r="AC887" s="77"/>
      <c r="AD887" s="77"/>
      <c r="AE887" s="72"/>
      <c r="AF887" s="45">
        <f>ROUND(ROUND(G884*P$8,0)*X887,0)</f>
        <v>872</v>
      </c>
      <c r="AG887" s="79"/>
    </row>
    <row r="888" ht="16.5" customHeight="1">
      <c r="A888" s="29">
        <v>63.0</v>
      </c>
      <c r="B888" s="30">
        <v>7273.0</v>
      </c>
      <c r="C888" s="32" t="s">
        <v>2431</v>
      </c>
      <c r="D888" s="94"/>
      <c r="E888" s="95"/>
      <c r="F888" s="94"/>
      <c r="G888" s="140"/>
      <c r="H888" s="140"/>
      <c r="I888" s="95"/>
      <c r="J888" s="94"/>
      <c r="K888" s="8"/>
      <c r="L888" s="53"/>
      <c r="M888" s="14"/>
      <c r="N888" s="127"/>
      <c r="O888" s="14"/>
      <c r="P888" s="144"/>
      <c r="Q888" s="334"/>
      <c r="R888" s="334"/>
      <c r="S888" s="8"/>
      <c r="T888" s="8"/>
      <c r="U888" s="54"/>
      <c r="V888" s="484"/>
      <c r="W888" s="56"/>
      <c r="X888" s="72"/>
      <c r="Y888" s="73" t="s">
        <v>20</v>
      </c>
      <c r="Z888" s="74" t="s">
        <v>21</v>
      </c>
      <c r="AA888" s="75">
        <v>0.85</v>
      </c>
      <c r="AB888" s="288"/>
      <c r="AC888" s="43"/>
      <c r="AD888" s="43"/>
      <c r="AE888" s="44"/>
      <c r="AF888" s="45">
        <f>ROUND(ROUND(ROUND(G884*P$8,0)*X887,0)*AA888,0)</f>
        <v>741</v>
      </c>
      <c r="AG888" s="79"/>
    </row>
    <row r="889" ht="16.5" customHeight="1">
      <c r="A889" s="29">
        <v>63.0</v>
      </c>
      <c r="B889" s="30">
        <v>7274.0</v>
      </c>
      <c r="C889" s="32" t="s">
        <v>2432</v>
      </c>
      <c r="D889" s="94"/>
      <c r="E889" s="95"/>
      <c r="F889" s="94"/>
      <c r="G889" s="140"/>
      <c r="H889" s="140"/>
      <c r="I889" s="95"/>
      <c r="J889" s="94"/>
      <c r="K889" s="8"/>
      <c r="L889" s="53"/>
      <c r="M889" s="14"/>
      <c r="N889" s="127"/>
      <c r="O889" s="14"/>
      <c r="P889" s="144"/>
      <c r="Q889" s="334"/>
      <c r="R889" s="334"/>
      <c r="S889" s="8"/>
      <c r="T889" s="8"/>
      <c r="U889" s="54"/>
      <c r="V889" s="299"/>
      <c r="W889" s="41"/>
      <c r="X889" s="42"/>
      <c r="Y889" s="43"/>
      <c r="Z889" s="43"/>
      <c r="AA889" s="44"/>
      <c r="AB889" s="82" t="s">
        <v>30</v>
      </c>
      <c r="AC889" s="83">
        <v>5.0</v>
      </c>
      <c r="AD889" s="83"/>
      <c r="AE889" s="84" t="s">
        <v>31</v>
      </c>
      <c r="AF889" s="45">
        <f>ROUND(ROUND(G884*P$8,0)-AC889,0)</f>
        <v>1021</v>
      </c>
      <c r="AG889" s="79"/>
    </row>
    <row r="890" ht="16.5" customHeight="1">
      <c r="A890" s="29">
        <v>63.0</v>
      </c>
      <c r="B890" s="30">
        <v>7275.0</v>
      </c>
      <c r="C890" s="32" t="s">
        <v>2433</v>
      </c>
      <c r="D890" s="94"/>
      <c r="E890" s="95"/>
      <c r="F890" s="94"/>
      <c r="G890" s="140"/>
      <c r="H890" s="140"/>
      <c r="I890" s="95"/>
      <c r="J890" s="94"/>
      <c r="K890" s="8"/>
      <c r="L890" s="53"/>
      <c r="M890" s="14"/>
      <c r="N890" s="127"/>
      <c r="O890" s="14"/>
      <c r="P890" s="144"/>
      <c r="Q890" s="334"/>
      <c r="R890" s="334"/>
      <c r="S890" s="8"/>
      <c r="T890" s="8"/>
      <c r="U890" s="8"/>
      <c r="V890" s="303"/>
      <c r="W890" s="56"/>
      <c r="X890" s="58"/>
      <c r="Y890" s="59" t="s">
        <v>20</v>
      </c>
      <c r="Z890" s="41" t="s">
        <v>21</v>
      </c>
      <c r="AA890" s="86">
        <v>0.85</v>
      </c>
      <c r="AB890" s="482"/>
      <c r="AC890" s="83"/>
      <c r="AD890" s="83"/>
      <c r="AE890" s="84"/>
      <c r="AF890" s="45">
        <f>ROUND(ROUND(ROUND(G884*P$8,0)*AA890,0)-AC889,0)</f>
        <v>867</v>
      </c>
      <c r="AG890" s="79"/>
    </row>
    <row r="891" ht="16.5" customHeight="1">
      <c r="A891" s="29">
        <v>63.0</v>
      </c>
      <c r="B891" s="30">
        <v>7276.0</v>
      </c>
      <c r="C891" s="32" t="s">
        <v>2434</v>
      </c>
      <c r="D891" s="94"/>
      <c r="E891" s="95"/>
      <c r="F891" s="94"/>
      <c r="G891" s="140"/>
      <c r="H891" s="140"/>
      <c r="I891" s="95"/>
      <c r="J891" s="94"/>
      <c r="K891" s="8"/>
      <c r="L891" s="53"/>
      <c r="M891" s="14"/>
      <c r="N891" s="127"/>
      <c r="O891" s="14"/>
      <c r="P891" s="144"/>
      <c r="Q891" s="334"/>
      <c r="R891" s="334"/>
      <c r="S891" s="8"/>
      <c r="T891" s="8"/>
      <c r="U891" s="8"/>
      <c r="V891" s="305" t="s">
        <v>326</v>
      </c>
      <c r="W891" s="83" t="s">
        <v>21</v>
      </c>
      <c r="X891" s="91">
        <f>$X$297</f>
        <v>0.7</v>
      </c>
      <c r="Y891" s="88"/>
      <c r="Z891" s="88"/>
      <c r="AA891" s="89"/>
      <c r="AB891" s="482"/>
      <c r="AC891" s="90"/>
      <c r="AD891" s="90"/>
      <c r="AE891" s="91"/>
      <c r="AF891" s="45">
        <f>ROUND(ROUND(ROUND(G884*P$8,0)*X891,0)-AC889,0)</f>
        <v>713</v>
      </c>
      <c r="AG891" s="79"/>
    </row>
    <row r="892" ht="16.5" customHeight="1">
      <c r="A892" s="29">
        <v>63.0</v>
      </c>
      <c r="B892" s="30">
        <v>7277.0</v>
      </c>
      <c r="C892" s="32" t="s">
        <v>2435</v>
      </c>
      <c r="D892" s="94"/>
      <c r="E892" s="95"/>
      <c r="F892" s="94"/>
      <c r="G892" s="140"/>
      <c r="H892" s="140"/>
      <c r="I892" s="95"/>
      <c r="J892" s="94"/>
      <c r="K892" s="8"/>
      <c r="L892" s="53"/>
      <c r="M892" s="14"/>
      <c r="N892" s="127"/>
      <c r="O892" s="14"/>
      <c r="P892" s="144"/>
      <c r="Q892" s="334"/>
      <c r="R892" s="334"/>
      <c r="S892" s="8"/>
      <c r="T892" s="8"/>
      <c r="U892" s="8"/>
      <c r="V892" s="484"/>
      <c r="W892" s="56"/>
      <c r="X892" s="72"/>
      <c r="Y892" s="73" t="s">
        <v>20</v>
      </c>
      <c r="Z892" s="74" t="s">
        <v>21</v>
      </c>
      <c r="AA892" s="92">
        <v>0.85</v>
      </c>
      <c r="AB892" s="482"/>
      <c r="AC892" s="90"/>
      <c r="AD892" s="90"/>
      <c r="AE892" s="91"/>
      <c r="AF892" s="45">
        <f>ROUND(ROUND(ROUND(ROUND(G884*P$8,0)*X891,0)*AA892,0)-AC889,0)</f>
        <v>605</v>
      </c>
      <c r="AG892" s="79"/>
    </row>
    <row r="893" ht="16.5" customHeight="1">
      <c r="A893" s="29">
        <v>63.0</v>
      </c>
      <c r="B893" s="30">
        <v>7278.0</v>
      </c>
      <c r="C893" s="32" t="s">
        <v>2436</v>
      </c>
      <c r="D893" s="94"/>
      <c r="E893" s="95"/>
      <c r="F893" s="94"/>
      <c r="G893" s="140"/>
      <c r="H893" s="140"/>
      <c r="I893" s="95"/>
      <c r="J893" s="94"/>
      <c r="K893" s="8"/>
      <c r="L893" s="53"/>
      <c r="M893" s="14"/>
      <c r="N893" s="127"/>
      <c r="O893" s="14"/>
      <c r="P893" s="144"/>
      <c r="Q893" s="334"/>
      <c r="R893" s="334"/>
      <c r="S893" s="8"/>
      <c r="T893" s="8"/>
      <c r="U893" s="8"/>
      <c r="V893" s="305" t="s">
        <v>329</v>
      </c>
      <c r="W893" s="83" t="s">
        <v>21</v>
      </c>
      <c r="X893" s="91">
        <f>$X$299</f>
        <v>0.85</v>
      </c>
      <c r="Y893" s="77"/>
      <c r="Z893" s="77"/>
      <c r="AA893" s="72"/>
      <c r="AB893" s="482"/>
      <c r="AC893" s="90"/>
      <c r="AD893" s="90"/>
      <c r="AE893" s="91"/>
      <c r="AF893" s="45">
        <f>ROUND(ROUND(ROUND(G884*P$8,0)*X893,0)-AC889,0)</f>
        <v>867</v>
      </c>
      <c r="AG893" s="79"/>
    </row>
    <row r="894" ht="16.5" customHeight="1">
      <c r="A894" s="29">
        <v>63.0</v>
      </c>
      <c r="B894" s="30">
        <v>7279.0</v>
      </c>
      <c r="C894" s="32" t="s">
        <v>2437</v>
      </c>
      <c r="D894" s="94"/>
      <c r="E894" s="95"/>
      <c r="F894" s="94"/>
      <c r="G894" s="140"/>
      <c r="H894" s="140"/>
      <c r="I894" s="95"/>
      <c r="J894" s="94"/>
      <c r="K894" s="8"/>
      <c r="L894" s="53"/>
      <c r="M894" s="14"/>
      <c r="N894" s="127"/>
      <c r="O894" s="14"/>
      <c r="P894" s="144"/>
      <c r="Q894" s="334"/>
      <c r="R894" s="334"/>
      <c r="S894" s="8"/>
      <c r="T894" s="8"/>
      <c r="U894" s="8"/>
      <c r="V894" s="484"/>
      <c r="W894" s="56"/>
      <c r="X894" s="72"/>
      <c r="Y894" s="73" t="s">
        <v>20</v>
      </c>
      <c r="Z894" s="74" t="s">
        <v>21</v>
      </c>
      <c r="AA894" s="92">
        <v>0.85</v>
      </c>
      <c r="AB894" s="484"/>
      <c r="AC894" s="77"/>
      <c r="AD894" s="77"/>
      <c r="AE894" s="72"/>
      <c r="AF894" s="45">
        <f>ROUND(ROUND(ROUND(ROUND(G884*P$8,0)*X893,0)*AA894,0)-AC889,0)</f>
        <v>736</v>
      </c>
      <c r="AG894" s="79"/>
    </row>
    <row r="895" ht="16.5" customHeight="1">
      <c r="A895" s="29">
        <v>63.0</v>
      </c>
      <c r="B895" s="30">
        <v>8454.0</v>
      </c>
      <c r="C895" s="32" t="s">
        <v>2438</v>
      </c>
      <c r="D895" s="94"/>
      <c r="E895" s="95"/>
      <c r="F895" s="307"/>
      <c r="G895" s="8"/>
      <c r="H895" s="8"/>
      <c r="I895" s="54"/>
      <c r="J895" s="69"/>
      <c r="K895" s="65"/>
      <c r="L895" s="65"/>
      <c r="M895" s="8"/>
      <c r="N895" s="52"/>
      <c r="O895" s="8"/>
      <c r="P895" s="54"/>
      <c r="Q895" s="33" t="s">
        <v>23</v>
      </c>
      <c r="R895" s="130" t="s">
        <v>24</v>
      </c>
      <c r="S895" s="7"/>
      <c r="T895" s="7"/>
      <c r="U895" s="39"/>
      <c r="V895" s="299"/>
      <c r="W895" s="41"/>
      <c r="X895" s="42"/>
      <c r="Y895" s="43"/>
      <c r="Z895" s="43"/>
      <c r="AA895" s="43"/>
      <c r="AB895" s="288"/>
      <c r="AC895" s="43"/>
      <c r="AD895" s="43"/>
      <c r="AE895" s="44"/>
      <c r="AF895" s="45">
        <f>ROUND(ROUND(G884*P$8,0)*T896,0)</f>
        <v>718</v>
      </c>
      <c r="AG895" s="79"/>
    </row>
    <row r="896" ht="16.5" customHeight="1">
      <c r="A896" s="29">
        <v>63.0</v>
      </c>
      <c r="B896" s="30">
        <v>7280.0</v>
      </c>
      <c r="C896" s="32" t="s">
        <v>2439</v>
      </c>
      <c r="D896" s="94"/>
      <c r="E896" s="95"/>
      <c r="F896" s="307"/>
      <c r="G896" s="140"/>
      <c r="H896" s="8"/>
      <c r="I896" s="54"/>
      <c r="J896" s="69"/>
      <c r="K896" s="65"/>
      <c r="L896" s="65"/>
      <c r="M896" s="8"/>
      <c r="N896" s="52"/>
      <c r="O896" s="8"/>
      <c r="P896" s="54"/>
      <c r="Q896" s="481"/>
      <c r="R896" s="482"/>
      <c r="S896" s="83" t="s">
        <v>21</v>
      </c>
      <c r="T896" s="90">
        <v>0.7</v>
      </c>
      <c r="U896" s="54"/>
      <c r="V896" s="303"/>
      <c r="W896" s="56"/>
      <c r="X896" s="58"/>
      <c r="Y896" s="59" t="s">
        <v>20</v>
      </c>
      <c r="Z896" s="41" t="s">
        <v>21</v>
      </c>
      <c r="AA896" s="60">
        <v>0.85</v>
      </c>
      <c r="AB896" s="288"/>
      <c r="AC896" s="43"/>
      <c r="AD896" s="43"/>
      <c r="AE896" s="44"/>
      <c r="AF896" s="45">
        <f>ROUND(ROUND(ROUND(G884*P$8,0)*T896,0)*AA896,0)</f>
        <v>610</v>
      </c>
      <c r="AG896" s="79"/>
    </row>
    <row r="897" ht="16.5" customHeight="1">
      <c r="A897" s="29">
        <v>63.0</v>
      </c>
      <c r="B897" s="30">
        <v>8455.0</v>
      </c>
      <c r="C897" s="32" t="s">
        <v>2440</v>
      </c>
      <c r="D897" s="94"/>
      <c r="E897" s="95"/>
      <c r="F897" s="103"/>
      <c r="G897" s="8"/>
      <c r="H897" s="8"/>
      <c r="I897" s="54"/>
      <c r="J897" s="69"/>
      <c r="K897" s="65"/>
      <c r="L897" s="65"/>
      <c r="M897" s="83"/>
      <c r="N897" s="125"/>
      <c r="O897" s="83"/>
      <c r="P897" s="132"/>
      <c r="Q897" s="481"/>
      <c r="R897" s="482"/>
      <c r="S897" s="83"/>
      <c r="T897" s="90"/>
      <c r="U897" s="91"/>
      <c r="V897" s="305" t="s">
        <v>326</v>
      </c>
      <c r="W897" s="41" t="s">
        <v>21</v>
      </c>
      <c r="X897" s="68">
        <f>$X$297</f>
        <v>0.7</v>
      </c>
      <c r="Y897" s="88"/>
      <c r="Z897" s="88"/>
      <c r="AA897" s="88"/>
      <c r="AB897" s="297"/>
      <c r="AC897" s="88"/>
      <c r="AD897" s="88"/>
      <c r="AE897" s="89"/>
      <c r="AF897" s="45">
        <f>ROUND(ROUND(ROUND(G884*P$8,0)*T896,0)*X897,0)</f>
        <v>503</v>
      </c>
      <c r="AG897" s="79"/>
    </row>
    <row r="898" ht="16.5" customHeight="1">
      <c r="A898" s="29">
        <v>63.0</v>
      </c>
      <c r="B898" s="30">
        <v>7281.0</v>
      </c>
      <c r="C898" s="32" t="s">
        <v>2441</v>
      </c>
      <c r="D898" s="94"/>
      <c r="E898" s="95"/>
      <c r="F898" s="103"/>
      <c r="G898" s="8"/>
      <c r="H898" s="8"/>
      <c r="I898" s="54"/>
      <c r="J898" s="69"/>
      <c r="K898" s="65"/>
      <c r="L898" s="65"/>
      <c r="M898" s="83"/>
      <c r="N898" s="125"/>
      <c r="O898" s="83"/>
      <c r="P898" s="132"/>
      <c r="Q898" s="481"/>
      <c r="R898" s="482"/>
      <c r="S898" s="83"/>
      <c r="T898" s="90"/>
      <c r="U898" s="91"/>
      <c r="V898" s="484"/>
      <c r="W898" s="56"/>
      <c r="X898" s="72"/>
      <c r="Y898" s="73" t="s">
        <v>20</v>
      </c>
      <c r="Z898" s="74" t="s">
        <v>21</v>
      </c>
      <c r="AA898" s="75">
        <v>0.85</v>
      </c>
      <c r="AB898" s="288"/>
      <c r="AC898" s="43"/>
      <c r="AD898" s="43"/>
      <c r="AE898" s="44"/>
      <c r="AF898" s="45">
        <f>ROUND(ROUND(ROUND(ROUND(G884*P$8,0)*T896,0)*X897,0)*AA898,0)</f>
        <v>428</v>
      </c>
      <c r="AG898" s="79"/>
    </row>
    <row r="899" ht="16.5" customHeight="1">
      <c r="A899" s="29">
        <v>63.0</v>
      </c>
      <c r="B899" s="30">
        <v>8456.0</v>
      </c>
      <c r="C899" s="32" t="s">
        <v>2442</v>
      </c>
      <c r="D899" s="94"/>
      <c r="E899" s="95"/>
      <c r="F899" s="103"/>
      <c r="G899" s="8"/>
      <c r="H899" s="8"/>
      <c r="I899" s="54"/>
      <c r="J899" s="69"/>
      <c r="K899" s="65"/>
      <c r="L899" s="65"/>
      <c r="M899" s="83"/>
      <c r="N899" s="125"/>
      <c r="O899" s="83"/>
      <c r="P899" s="132"/>
      <c r="Q899" s="310"/>
      <c r="R899" s="482"/>
      <c r="S899" s="83"/>
      <c r="T899" s="90"/>
      <c r="U899" s="91"/>
      <c r="V899" s="305" t="s">
        <v>329</v>
      </c>
      <c r="W899" s="41" t="s">
        <v>21</v>
      </c>
      <c r="X899" s="68">
        <f>$X$299</f>
        <v>0.85</v>
      </c>
      <c r="Y899" s="77"/>
      <c r="Z899" s="77"/>
      <c r="AA899" s="77"/>
      <c r="AB899" s="292"/>
      <c r="AC899" s="77"/>
      <c r="AD899" s="77"/>
      <c r="AE899" s="72"/>
      <c r="AF899" s="45">
        <f>ROUND(ROUND(ROUND(G884*P$8,0)*T896,0)*X899,0)</f>
        <v>610</v>
      </c>
      <c r="AG899" s="79"/>
    </row>
    <row r="900" ht="16.5" customHeight="1">
      <c r="A900" s="29">
        <v>63.0</v>
      </c>
      <c r="B900" s="30">
        <v>7282.0</v>
      </c>
      <c r="C900" s="32" t="s">
        <v>2443</v>
      </c>
      <c r="D900" s="94"/>
      <c r="E900" s="95"/>
      <c r="F900" s="103"/>
      <c r="G900" s="8"/>
      <c r="H900" s="8"/>
      <c r="I900" s="54"/>
      <c r="J900" s="69"/>
      <c r="K900" s="65"/>
      <c r="L900" s="65"/>
      <c r="M900" s="83"/>
      <c r="N900" s="125"/>
      <c r="O900" s="83"/>
      <c r="P900" s="132"/>
      <c r="Q900" s="310"/>
      <c r="R900" s="309"/>
      <c r="S900" s="83"/>
      <c r="T900" s="90"/>
      <c r="U900" s="91"/>
      <c r="V900" s="484"/>
      <c r="W900" s="56"/>
      <c r="X900" s="72"/>
      <c r="Y900" s="73" t="s">
        <v>20</v>
      </c>
      <c r="Z900" s="74" t="s">
        <v>21</v>
      </c>
      <c r="AA900" s="75">
        <v>0.85</v>
      </c>
      <c r="AB900" s="288"/>
      <c r="AC900" s="43"/>
      <c r="AD900" s="43"/>
      <c r="AE900" s="44"/>
      <c r="AF900" s="45">
        <f>ROUND(ROUND(ROUND(ROUND(G884*P$8,0)*T896,0)*X899,0)*AA900,0)</f>
        <v>519</v>
      </c>
      <c r="AG900" s="79"/>
    </row>
    <row r="901" ht="16.5" customHeight="1">
      <c r="A901" s="29">
        <v>63.0</v>
      </c>
      <c r="B901" s="30">
        <v>7283.0</v>
      </c>
      <c r="C901" s="32" t="s">
        <v>2444</v>
      </c>
      <c r="D901" s="94"/>
      <c r="E901" s="95"/>
      <c r="F901" s="103"/>
      <c r="G901" s="8"/>
      <c r="H901" s="8"/>
      <c r="I901" s="54"/>
      <c r="J901" s="69"/>
      <c r="K901" s="65"/>
      <c r="L901" s="65"/>
      <c r="M901" s="83"/>
      <c r="N901" s="125"/>
      <c r="O901" s="83"/>
      <c r="P901" s="132"/>
      <c r="Q901" s="310"/>
      <c r="R901" s="309"/>
      <c r="S901" s="83"/>
      <c r="T901" s="90"/>
      <c r="U901" s="91"/>
      <c r="V901" s="299"/>
      <c r="W901" s="41"/>
      <c r="X901" s="42"/>
      <c r="Y901" s="43"/>
      <c r="Z901" s="43"/>
      <c r="AA901" s="44"/>
      <c r="AB901" s="82" t="s">
        <v>30</v>
      </c>
      <c r="AC901" s="83">
        <v>5.0</v>
      </c>
      <c r="AD901" s="83"/>
      <c r="AE901" s="84" t="s">
        <v>31</v>
      </c>
      <c r="AF901" s="45">
        <f>ROUND(ROUND(ROUND(G884*P$8,0)*T896,0)-AC901,0)</f>
        <v>713</v>
      </c>
      <c r="AG901" s="79"/>
    </row>
    <row r="902" ht="16.5" customHeight="1">
      <c r="A902" s="29">
        <v>63.0</v>
      </c>
      <c r="B902" s="30">
        <v>7284.0</v>
      </c>
      <c r="C902" s="32" t="s">
        <v>2445</v>
      </c>
      <c r="D902" s="94"/>
      <c r="E902" s="95"/>
      <c r="F902" s="103"/>
      <c r="G902" s="8"/>
      <c r="H902" s="8"/>
      <c r="I902" s="54"/>
      <c r="J902" s="69"/>
      <c r="K902" s="65"/>
      <c r="L902" s="65"/>
      <c r="M902" s="83"/>
      <c r="N902" s="125"/>
      <c r="O902" s="83"/>
      <c r="P902" s="132"/>
      <c r="Q902" s="310"/>
      <c r="R902" s="309"/>
      <c r="S902" s="83"/>
      <c r="T902" s="90"/>
      <c r="U902" s="91"/>
      <c r="V902" s="303"/>
      <c r="W902" s="56"/>
      <c r="X902" s="58"/>
      <c r="Y902" s="59" t="s">
        <v>20</v>
      </c>
      <c r="Z902" s="41" t="s">
        <v>21</v>
      </c>
      <c r="AA902" s="86">
        <v>0.85</v>
      </c>
      <c r="AB902" s="482"/>
      <c r="AC902" s="83"/>
      <c r="AD902" s="83"/>
      <c r="AE902" s="84"/>
      <c r="AF902" s="45">
        <f>ROUND(ROUND(ROUND(ROUND(G884*P$8,0)*T896,0)*AA902,0)-AC901,0)</f>
        <v>605</v>
      </c>
      <c r="AG902" s="79"/>
    </row>
    <row r="903" ht="16.5" customHeight="1">
      <c r="A903" s="29">
        <v>63.0</v>
      </c>
      <c r="B903" s="30">
        <v>7285.0</v>
      </c>
      <c r="C903" s="32" t="s">
        <v>2446</v>
      </c>
      <c r="D903" s="94"/>
      <c r="E903" s="95"/>
      <c r="F903" s="103"/>
      <c r="G903" s="8"/>
      <c r="H903" s="8"/>
      <c r="I903" s="54"/>
      <c r="J903" s="69"/>
      <c r="K903" s="65"/>
      <c r="L903" s="65"/>
      <c r="M903" s="83"/>
      <c r="N903" s="125"/>
      <c r="O903" s="83"/>
      <c r="P903" s="132"/>
      <c r="Q903" s="310"/>
      <c r="R903" s="309"/>
      <c r="S903" s="83"/>
      <c r="T903" s="90"/>
      <c r="U903" s="91"/>
      <c r="V903" s="305" t="s">
        <v>326</v>
      </c>
      <c r="W903" s="83" t="s">
        <v>21</v>
      </c>
      <c r="X903" s="91">
        <f>$X$297</f>
        <v>0.7</v>
      </c>
      <c r="Y903" s="88"/>
      <c r="Z903" s="88"/>
      <c r="AA903" s="89"/>
      <c r="AB903" s="482"/>
      <c r="AC903" s="90"/>
      <c r="AD903" s="90"/>
      <c r="AE903" s="91"/>
      <c r="AF903" s="45">
        <f>ROUND(ROUND(ROUND(ROUND(G884*P$8,0)*T896,0)*X903,0)-AC901,0)</f>
        <v>498</v>
      </c>
      <c r="AG903" s="79"/>
    </row>
    <row r="904" ht="16.5" customHeight="1">
      <c r="A904" s="29">
        <v>63.0</v>
      </c>
      <c r="B904" s="30">
        <v>7286.0</v>
      </c>
      <c r="C904" s="32" t="s">
        <v>2447</v>
      </c>
      <c r="D904" s="94"/>
      <c r="E904" s="95"/>
      <c r="F904" s="103"/>
      <c r="G904" s="8"/>
      <c r="H904" s="8"/>
      <c r="I904" s="54"/>
      <c r="J904" s="69"/>
      <c r="K904" s="65"/>
      <c r="L904" s="65"/>
      <c r="M904" s="83"/>
      <c r="N904" s="125"/>
      <c r="O904" s="83"/>
      <c r="P904" s="132"/>
      <c r="Q904" s="310"/>
      <c r="R904" s="309"/>
      <c r="S904" s="83"/>
      <c r="T904" s="90"/>
      <c r="U904" s="91"/>
      <c r="V904" s="484"/>
      <c r="W904" s="56"/>
      <c r="X904" s="72"/>
      <c r="Y904" s="73" t="s">
        <v>20</v>
      </c>
      <c r="Z904" s="74" t="s">
        <v>21</v>
      </c>
      <c r="AA904" s="92">
        <v>0.85</v>
      </c>
      <c r="AB904" s="482"/>
      <c r="AC904" s="90"/>
      <c r="AD904" s="90"/>
      <c r="AE904" s="91"/>
      <c r="AF904" s="45">
        <f>ROUND(ROUND(ROUND(ROUND(ROUND(G884*P$8,0)*T896,0)*X903,0)*AA904,0)-AC901,0)</f>
        <v>423</v>
      </c>
      <c r="AG904" s="79"/>
    </row>
    <row r="905" ht="16.5" customHeight="1">
      <c r="A905" s="29">
        <v>63.0</v>
      </c>
      <c r="B905" s="30">
        <v>7287.0</v>
      </c>
      <c r="C905" s="32" t="s">
        <v>2448</v>
      </c>
      <c r="D905" s="94"/>
      <c r="E905" s="95"/>
      <c r="F905" s="103"/>
      <c r="G905" s="8"/>
      <c r="H905" s="8"/>
      <c r="I905" s="54"/>
      <c r="J905" s="69"/>
      <c r="K905" s="65"/>
      <c r="L905" s="65"/>
      <c r="M905" s="83"/>
      <c r="N905" s="125"/>
      <c r="O905" s="83"/>
      <c r="P905" s="132"/>
      <c r="Q905" s="310"/>
      <c r="R905" s="309"/>
      <c r="S905" s="83"/>
      <c r="T905" s="90"/>
      <c r="U905" s="91"/>
      <c r="V905" s="305" t="s">
        <v>329</v>
      </c>
      <c r="W905" s="83" t="s">
        <v>21</v>
      </c>
      <c r="X905" s="91">
        <f>$X$299</f>
        <v>0.85</v>
      </c>
      <c r="Y905" s="77"/>
      <c r="Z905" s="77"/>
      <c r="AA905" s="72"/>
      <c r="AB905" s="482"/>
      <c r="AC905" s="90"/>
      <c r="AD905" s="90"/>
      <c r="AE905" s="91"/>
      <c r="AF905" s="45">
        <f>ROUND(ROUND(ROUND(ROUND(G884*P$8,0)*T896,0)*X905,0)-AC901,0)</f>
        <v>605</v>
      </c>
      <c r="AG905" s="79"/>
    </row>
    <row r="906" ht="16.5" customHeight="1">
      <c r="A906" s="29">
        <v>63.0</v>
      </c>
      <c r="B906" s="30">
        <v>7288.0</v>
      </c>
      <c r="C906" s="32" t="s">
        <v>2449</v>
      </c>
      <c r="D906" s="94"/>
      <c r="E906" s="95"/>
      <c r="F906" s="103"/>
      <c r="G906" s="8"/>
      <c r="H906" s="8"/>
      <c r="I906" s="54"/>
      <c r="J906" s="69"/>
      <c r="K906" s="65"/>
      <c r="L906" s="65"/>
      <c r="M906" s="83"/>
      <c r="N906" s="125"/>
      <c r="O906" s="83"/>
      <c r="P906" s="132"/>
      <c r="Q906" s="310"/>
      <c r="R906" s="309"/>
      <c r="S906" s="83"/>
      <c r="T906" s="90"/>
      <c r="U906" s="91"/>
      <c r="V906" s="484"/>
      <c r="W906" s="56"/>
      <c r="X906" s="72"/>
      <c r="Y906" s="73" t="s">
        <v>20</v>
      </c>
      <c r="Z906" s="74" t="s">
        <v>21</v>
      </c>
      <c r="AA906" s="92">
        <v>0.85</v>
      </c>
      <c r="AB906" s="484"/>
      <c r="AC906" s="77"/>
      <c r="AD906" s="77"/>
      <c r="AE906" s="72"/>
      <c r="AF906" s="45">
        <f>ROUND(ROUND(ROUND(ROUND(ROUND(G884*P$8,0)*T896,0)*X905,0)*AA906,0)-AC901,0)</f>
        <v>514</v>
      </c>
      <c r="AG906" s="79"/>
    </row>
    <row r="907" ht="16.5" customHeight="1">
      <c r="A907" s="29">
        <v>63.0</v>
      </c>
      <c r="B907" s="30">
        <v>7289.0</v>
      </c>
      <c r="C907" s="32" t="s">
        <v>2450</v>
      </c>
      <c r="D907" s="94"/>
      <c r="E907" s="95"/>
      <c r="F907" s="103"/>
      <c r="G907" s="8"/>
      <c r="H907" s="8"/>
      <c r="I907" s="54"/>
      <c r="J907" s="69"/>
      <c r="K907" s="65"/>
      <c r="L907" s="65"/>
      <c r="M907" s="83"/>
      <c r="N907" s="125"/>
      <c r="O907" s="83"/>
      <c r="P907" s="132"/>
      <c r="Q907" s="310"/>
      <c r="R907" s="130" t="s">
        <v>27</v>
      </c>
      <c r="S907" s="41"/>
      <c r="T907" s="135"/>
      <c r="U907" s="68"/>
      <c r="V907" s="299"/>
      <c r="W907" s="41"/>
      <c r="X907" s="42"/>
      <c r="Y907" s="43"/>
      <c r="Z907" s="43"/>
      <c r="AA907" s="43"/>
      <c r="AB907" s="288"/>
      <c r="AC907" s="43"/>
      <c r="AD907" s="43"/>
      <c r="AE907" s="44"/>
      <c r="AF907" s="45">
        <f>ROUND(ROUND(G884*P$8,0)*T908,0)</f>
        <v>513</v>
      </c>
      <c r="AG907" s="79"/>
    </row>
    <row r="908" ht="16.5" customHeight="1">
      <c r="A908" s="29">
        <v>63.0</v>
      </c>
      <c r="B908" s="30">
        <v>7290.0</v>
      </c>
      <c r="C908" s="32" t="s">
        <v>2451</v>
      </c>
      <c r="D908" s="94"/>
      <c r="E908" s="95"/>
      <c r="F908" s="103"/>
      <c r="G908" s="8"/>
      <c r="H908" s="8"/>
      <c r="I908" s="54"/>
      <c r="J908" s="69"/>
      <c r="K908" s="65"/>
      <c r="L908" s="65"/>
      <c r="M908" s="83"/>
      <c r="N908" s="125"/>
      <c r="O908" s="83"/>
      <c r="P908" s="132"/>
      <c r="Q908" s="310"/>
      <c r="R908" s="482"/>
      <c r="S908" s="83" t="s">
        <v>21</v>
      </c>
      <c r="T908" s="90">
        <v>0.5</v>
      </c>
      <c r="U908" s="91"/>
      <c r="V908" s="303"/>
      <c r="W908" s="56"/>
      <c r="X908" s="58"/>
      <c r="Y908" s="59" t="s">
        <v>20</v>
      </c>
      <c r="Z908" s="41" t="s">
        <v>21</v>
      </c>
      <c r="AA908" s="60">
        <v>0.85</v>
      </c>
      <c r="AB908" s="288"/>
      <c r="AC908" s="43"/>
      <c r="AD908" s="43"/>
      <c r="AE908" s="44"/>
      <c r="AF908" s="45">
        <f>ROUND(ROUND(ROUND(G884*P$8,0)*T908,0)*AA908,0)</f>
        <v>436</v>
      </c>
      <c r="AG908" s="79"/>
    </row>
    <row r="909" ht="16.5" customHeight="1">
      <c r="A909" s="29">
        <v>63.0</v>
      </c>
      <c r="B909" s="30">
        <v>7291.0</v>
      </c>
      <c r="C909" s="32" t="s">
        <v>2452</v>
      </c>
      <c r="D909" s="94"/>
      <c r="E909" s="95"/>
      <c r="F909" s="103"/>
      <c r="G909" s="8"/>
      <c r="H909" s="8"/>
      <c r="I909" s="54"/>
      <c r="J909" s="69"/>
      <c r="K909" s="65"/>
      <c r="L909" s="65"/>
      <c r="M909" s="83"/>
      <c r="N909" s="125"/>
      <c r="O909" s="83"/>
      <c r="P909" s="132"/>
      <c r="Q909" s="310"/>
      <c r="R909" s="482"/>
      <c r="S909" s="83"/>
      <c r="T909" s="90"/>
      <c r="U909" s="91"/>
      <c r="V909" s="305" t="s">
        <v>326</v>
      </c>
      <c r="W909" s="41" t="s">
        <v>21</v>
      </c>
      <c r="X909" s="68">
        <f>$X$297</f>
        <v>0.7</v>
      </c>
      <c r="Y909" s="88"/>
      <c r="Z909" s="88"/>
      <c r="AA909" s="88"/>
      <c r="AB909" s="297"/>
      <c r="AC909" s="88"/>
      <c r="AD909" s="88"/>
      <c r="AE909" s="89"/>
      <c r="AF909" s="45">
        <f>ROUND(ROUND(ROUND(G884*P$8,0)*T908,0)*X909,0)</f>
        <v>359</v>
      </c>
      <c r="AG909" s="79"/>
    </row>
    <row r="910" ht="16.5" customHeight="1">
      <c r="A910" s="29">
        <v>63.0</v>
      </c>
      <c r="B910" s="30">
        <v>7292.0</v>
      </c>
      <c r="C910" s="32" t="s">
        <v>2453</v>
      </c>
      <c r="D910" s="94"/>
      <c r="E910" s="95"/>
      <c r="F910" s="103"/>
      <c r="G910" s="8"/>
      <c r="H910" s="8"/>
      <c r="I910" s="54"/>
      <c r="J910" s="69"/>
      <c r="K910" s="65"/>
      <c r="L910" s="65"/>
      <c r="M910" s="83"/>
      <c r="N910" s="125"/>
      <c r="O910" s="83"/>
      <c r="P910" s="132"/>
      <c r="Q910" s="310"/>
      <c r="R910" s="482"/>
      <c r="S910" s="83"/>
      <c r="T910" s="90"/>
      <c r="U910" s="91"/>
      <c r="V910" s="484"/>
      <c r="W910" s="56"/>
      <c r="X910" s="72"/>
      <c r="Y910" s="73" t="s">
        <v>20</v>
      </c>
      <c r="Z910" s="74" t="s">
        <v>21</v>
      </c>
      <c r="AA910" s="75">
        <v>0.85</v>
      </c>
      <c r="AB910" s="288"/>
      <c r="AC910" s="43"/>
      <c r="AD910" s="43"/>
      <c r="AE910" s="44"/>
      <c r="AF910" s="45">
        <f>ROUND(ROUND(ROUND(ROUND(G884*P$8,0)*T908,0)*X909,0)*AA910,0)</f>
        <v>305</v>
      </c>
      <c r="AG910" s="79"/>
    </row>
    <row r="911" ht="16.5" customHeight="1">
      <c r="A911" s="29">
        <v>63.0</v>
      </c>
      <c r="B911" s="30">
        <v>7293.0</v>
      </c>
      <c r="C911" s="32" t="s">
        <v>2454</v>
      </c>
      <c r="D911" s="94"/>
      <c r="E911" s="95"/>
      <c r="F911" s="103"/>
      <c r="G911" s="8"/>
      <c r="H911" s="8"/>
      <c r="I911" s="54"/>
      <c r="J911" s="69"/>
      <c r="K911" s="65"/>
      <c r="L911" s="65"/>
      <c r="M911" s="83"/>
      <c r="N911" s="125"/>
      <c r="O911" s="83"/>
      <c r="P911" s="132"/>
      <c r="Q911" s="310"/>
      <c r="R911" s="482"/>
      <c r="S911" s="83"/>
      <c r="T911" s="90"/>
      <c r="U911" s="91"/>
      <c r="V911" s="305" t="s">
        <v>329</v>
      </c>
      <c r="W911" s="41" t="s">
        <v>21</v>
      </c>
      <c r="X911" s="68">
        <f>$X$299</f>
        <v>0.85</v>
      </c>
      <c r="Y911" s="77"/>
      <c r="Z911" s="77"/>
      <c r="AA911" s="77"/>
      <c r="AB911" s="292"/>
      <c r="AC911" s="77"/>
      <c r="AD911" s="77"/>
      <c r="AE911" s="72"/>
      <c r="AF911" s="45">
        <f>ROUND(ROUND(ROUND(G884*P$8,0)*T908,0)*X911,0)</f>
        <v>436</v>
      </c>
      <c r="AG911" s="79"/>
    </row>
    <row r="912" ht="16.5" customHeight="1">
      <c r="A912" s="29">
        <v>63.0</v>
      </c>
      <c r="B912" s="30">
        <v>7294.0</v>
      </c>
      <c r="C912" s="32" t="s">
        <v>2455</v>
      </c>
      <c r="D912" s="94"/>
      <c r="E912" s="95"/>
      <c r="F912" s="103"/>
      <c r="G912" s="8"/>
      <c r="H912" s="8"/>
      <c r="I912" s="54"/>
      <c r="J912" s="69"/>
      <c r="K912" s="65"/>
      <c r="L912" s="65"/>
      <c r="M912" s="83"/>
      <c r="N912" s="125"/>
      <c r="O912" s="83"/>
      <c r="P912" s="132"/>
      <c r="Q912" s="310"/>
      <c r="R912" s="482"/>
      <c r="S912" s="83"/>
      <c r="T912" s="90"/>
      <c r="U912" s="91"/>
      <c r="V912" s="484"/>
      <c r="W912" s="56"/>
      <c r="X912" s="72"/>
      <c r="Y912" s="73" t="s">
        <v>20</v>
      </c>
      <c r="Z912" s="74" t="s">
        <v>21</v>
      </c>
      <c r="AA912" s="75">
        <v>0.85</v>
      </c>
      <c r="AB912" s="288"/>
      <c r="AC912" s="43"/>
      <c r="AD912" s="43"/>
      <c r="AE912" s="44"/>
      <c r="AF912" s="45">
        <f>ROUND(ROUND(ROUND(ROUND(G884*P$8,0)*T908,0)*X911,0)*AA912,0)</f>
        <v>371</v>
      </c>
      <c r="AG912" s="79"/>
    </row>
    <row r="913" ht="16.5" customHeight="1">
      <c r="A913" s="29">
        <v>63.0</v>
      </c>
      <c r="B913" s="30">
        <v>7295.0</v>
      </c>
      <c r="C913" s="32" t="s">
        <v>2456</v>
      </c>
      <c r="D913" s="94"/>
      <c r="E913" s="95"/>
      <c r="F913" s="103"/>
      <c r="G913" s="8"/>
      <c r="H913" s="8"/>
      <c r="I913" s="54"/>
      <c r="J913" s="69"/>
      <c r="K913" s="65"/>
      <c r="L913" s="65"/>
      <c r="M913" s="83"/>
      <c r="N913" s="125"/>
      <c r="O913" s="83"/>
      <c r="P913" s="132"/>
      <c r="Q913" s="310"/>
      <c r="R913" s="309"/>
      <c r="S913" s="83"/>
      <c r="T913" s="90"/>
      <c r="U913" s="91"/>
      <c r="V913" s="299"/>
      <c r="W913" s="41"/>
      <c r="X913" s="42"/>
      <c r="Y913" s="43"/>
      <c r="Z913" s="43"/>
      <c r="AA913" s="44"/>
      <c r="AB913" s="82" t="s">
        <v>30</v>
      </c>
      <c r="AC913" s="83">
        <v>5.0</v>
      </c>
      <c r="AD913" s="83"/>
      <c r="AE913" s="84" t="s">
        <v>31</v>
      </c>
      <c r="AF913" s="45">
        <f>ROUND(ROUND(ROUND(G884*P$8,0)*T908,0)-AC913,0)</f>
        <v>508</v>
      </c>
      <c r="AG913" s="79"/>
    </row>
    <row r="914" ht="16.5" customHeight="1">
      <c r="A914" s="29">
        <v>63.0</v>
      </c>
      <c r="B914" s="30">
        <v>7296.0</v>
      </c>
      <c r="C914" s="32" t="s">
        <v>2457</v>
      </c>
      <c r="D914" s="94"/>
      <c r="E914" s="95"/>
      <c r="F914" s="103"/>
      <c r="G914" s="8"/>
      <c r="H914" s="8"/>
      <c r="I914" s="54"/>
      <c r="J914" s="69"/>
      <c r="K914" s="65"/>
      <c r="L914" s="65"/>
      <c r="M914" s="83"/>
      <c r="N914" s="125"/>
      <c r="O914" s="83"/>
      <c r="P914" s="132"/>
      <c r="Q914" s="310"/>
      <c r="R914" s="309"/>
      <c r="S914" s="83"/>
      <c r="T914" s="90"/>
      <c r="U914" s="91"/>
      <c r="V914" s="303"/>
      <c r="W914" s="56"/>
      <c r="X914" s="58"/>
      <c r="Y914" s="59" t="s">
        <v>20</v>
      </c>
      <c r="Z914" s="41" t="s">
        <v>21</v>
      </c>
      <c r="AA914" s="86">
        <v>0.85</v>
      </c>
      <c r="AB914" s="482"/>
      <c r="AC914" s="83"/>
      <c r="AD914" s="83"/>
      <c r="AE914" s="84"/>
      <c r="AF914" s="45">
        <f>ROUND(ROUND(ROUND(ROUND(G884*P$8,0)*T908,0)*AA914,0)-AC913,0)</f>
        <v>431</v>
      </c>
      <c r="AG914" s="79"/>
    </row>
    <row r="915" ht="16.5" customHeight="1">
      <c r="A915" s="29">
        <v>63.0</v>
      </c>
      <c r="B915" s="30">
        <v>7297.0</v>
      </c>
      <c r="C915" s="32" t="s">
        <v>2458</v>
      </c>
      <c r="D915" s="94"/>
      <c r="E915" s="95"/>
      <c r="F915" s="103"/>
      <c r="G915" s="8"/>
      <c r="H915" s="8"/>
      <c r="I915" s="54"/>
      <c r="J915" s="69"/>
      <c r="K915" s="65"/>
      <c r="L915" s="65"/>
      <c r="M915" s="83"/>
      <c r="N915" s="125"/>
      <c r="O915" s="83"/>
      <c r="P915" s="132"/>
      <c r="Q915" s="310"/>
      <c r="R915" s="309"/>
      <c r="S915" s="83"/>
      <c r="T915" s="90"/>
      <c r="U915" s="91"/>
      <c r="V915" s="305" t="s">
        <v>326</v>
      </c>
      <c r="W915" s="83" t="s">
        <v>21</v>
      </c>
      <c r="X915" s="91">
        <f>$X$297</f>
        <v>0.7</v>
      </c>
      <c r="Y915" s="88"/>
      <c r="Z915" s="88"/>
      <c r="AA915" s="89"/>
      <c r="AB915" s="482"/>
      <c r="AC915" s="90"/>
      <c r="AD915" s="90"/>
      <c r="AE915" s="91"/>
      <c r="AF915" s="45">
        <f>ROUND(ROUND(ROUND(ROUND(G884*P$8,0)*T908,0)*X915,0)-AC913,0)</f>
        <v>354</v>
      </c>
      <c r="AG915" s="79"/>
    </row>
    <row r="916" ht="16.5" customHeight="1">
      <c r="A916" s="29">
        <v>63.0</v>
      </c>
      <c r="B916" s="30">
        <v>7298.0</v>
      </c>
      <c r="C916" s="32" t="s">
        <v>2459</v>
      </c>
      <c r="D916" s="94"/>
      <c r="E916" s="95"/>
      <c r="F916" s="103"/>
      <c r="G916" s="8"/>
      <c r="H916" s="8"/>
      <c r="I916" s="54"/>
      <c r="J916" s="69"/>
      <c r="K916" s="65"/>
      <c r="L916" s="65"/>
      <c r="M916" s="83"/>
      <c r="N916" s="125"/>
      <c r="O916" s="83"/>
      <c r="P916" s="132"/>
      <c r="Q916" s="310"/>
      <c r="R916" s="309"/>
      <c r="S916" s="83"/>
      <c r="T916" s="90"/>
      <c r="U916" s="91"/>
      <c r="V916" s="484"/>
      <c r="W916" s="56"/>
      <c r="X916" s="72"/>
      <c r="Y916" s="73" t="s">
        <v>20</v>
      </c>
      <c r="Z916" s="74" t="s">
        <v>21</v>
      </c>
      <c r="AA916" s="92">
        <v>0.85</v>
      </c>
      <c r="AB916" s="482"/>
      <c r="AC916" s="90"/>
      <c r="AD916" s="90"/>
      <c r="AE916" s="91"/>
      <c r="AF916" s="45">
        <f>ROUND(ROUND(ROUND(ROUND(ROUND(G884*P$8,0)*T908,0)*X915,0)*AA916,0)-AC913,0)</f>
        <v>300</v>
      </c>
      <c r="AG916" s="79"/>
    </row>
    <row r="917" ht="16.5" customHeight="1">
      <c r="A917" s="29">
        <v>63.0</v>
      </c>
      <c r="B917" s="30">
        <v>7299.0</v>
      </c>
      <c r="C917" s="32" t="s">
        <v>2460</v>
      </c>
      <c r="D917" s="94"/>
      <c r="E917" s="95"/>
      <c r="F917" s="103"/>
      <c r="G917" s="8"/>
      <c r="H917" s="8"/>
      <c r="I917" s="54"/>
      <c r="J917" s="69"/>
      <c r="K917" s="65"/>
      <c r="L917" s="65"/>
      <c r="M917" s="83"/>
      <c r="N917" s="125"/>
      <c r="O917" s="83"/>
      <c r="P917" s="132"/>
      <c r="Q917" s="310"/>
      <c r="R917" s="309"/>
      <c r="S917" s="83"/>
      <c r="T917" s="90"/>
      <c r="U917" s="91"/>
      <c r="V917" s="305" t="s">
        <v>329</v>
      </c>
      <c r="W917" s="83" t="s">
        <v>21</v>
      </c>
      <c r="X917" s="91">
        <f>$X$299</f>
        <v>0.85</v>
      </c>
      <c r="Y917" s="77"/>
      <c r="Z917" s="77"/>
      <c r="AA917" s="72"/>
      <c r="AB917" s="482"/>
      <c r="AC917" s="90"/>
      <c r="AD917" s="90"/>
      <c r="AE917" s="91"/>
      <c r="AF917" s="45">
        <f>ROUND(ROUND(ROUND(ROUND(G884*P$8,0)*T908,0)*X917,0)-AC913,0)</f>
        <v>431</v>
      </c>
      <c r="AG917" s="79"/>
    </row>
    <row r="918" ht="16.5" customHeight="1">
      <c r="A918" s="29">
        <v>63.0</v>
      </c>
      <c r="B918" s="30">
        <v>7300.0</v>
      </c>
      <c r="C918" s="32" t="s">
        <v>2461</v>
      </c>
      <c r="D918" s="94"/>
      <c r="E918" s="95"/>
      <c r="F918" s="103"/>
      <c r="G918" s="8"/>
      <c r="H918" s="8"/>
      <c r="I918" s="54"/>
      <c r="J918" s="69"/>
      <c r="K918" s="65"/>
      <c r="L918" s="65"/>
      <c r="M918" s="83"/>
      <c r="N918" s="125"/>
      <c r="O918" s="83"/>
      <c r="P918" s="132"/>
      <c r="Q918" s="316"/>
      <c r="R918" s="311"/>
      <c r="S918" s="56"/>
      <c r="T918" s="77"/>
      <c r="U918" s="72"/>
      <c r="V918" s="484"/>
      <c r="W918" s="56"/>
      <c r="X918" s="72"/>
      <c r="Y918" s="73" t="s">
        <v>20</v>
      </c>
      <c r="Z918" s="74" t="s">
        <v>21</v>
      </c>
      <c r="AA918" s="92">
        <v>0.85</v>
      </c>
      <c r="AB918" s="484"/>
      <c r="AC918" s="77"/>
      <c r="AD918" s="77"/>
      <c r="AE918" s="72"/>
      <c r="AF918" s="45">
        <f>ROUND(ROUND(ROUND(ROUND(ROUND(G884*P$8,0)*T908,0)*X917,0)*AA918,0)-AC913,0)</f>
        <v>366</v>
      </c>
      <c r="AG918" s="79"/>
    </row>
    <row r="919" ht="16.5" customHeight="1">
      <c r="A919" s="29">
        <v>63.0</v>
      </c>
      <c r="B919" s="30">
        <v>8461.0</v>
      </c>
      <c r="C919" s="32" t="s">
        <v>2462</v>
      </c>
      <c r="D919" s="94"/>
      <c r="E919" s="95"/>
      <c r="F919" s="82" t="s">
        <v>799</v>
      </c>
      <c r="G919" s="152"/>
      <c r="H919" s="152"/>
      <c r="I919" s="153"/>
      <c r="J919" s="94"/>
      <c r="K919" s="8"/>
      <c r="L919" s="53"/>
      <c r="M919" s="8"/>
      <c r="N919" s="52"/>
      <c r="O919" s="8"/>
      <c r="P919" s="54"/>
      <c r="Q919" s="332"/>
      <c r="R919" s="332"/>
      <c r="S919" s="7"/>
      <c r="T919" s="7"/>
      <c r="U919" s="7"/>
      <c r="V919" s="299"/>
      <c r="W919" s="41"/>
      <c r="X919" s="42"/>
      <c r="Y919" s="43"/>
      <c r="Z919" s="43"/>
      <c r="AA919" s="43"/>
      <c r="AB919" s="288"/>
      <c r="AC919" s="43"/>
      <c r="AD919" s="43"/>
      <c r="AE919" s="44"/>
      <c r="AF919" s="45">
        <f>ROUND(G920*P$8,0)</f>
        <v>901</v>
      </c>
      <c r="AG919" s="79"/>
    </row>
    <row r="920" ht="16.5" customHeight="1">
      <c r="A920" s="29">
        <v>63.0</v>
      </c>
      <c r="B920" s="30">
        <v>7301.0</v>
      </c>
      <c r="C920" s="32" t="s">
        <v>2463</v>
      </c>
      <c r="D920" s="94"/>
      <c r="E920" s="95"/>
      <c r="F920" s="482"/>
      <c r="G920" s="50">
        <f>'30放課後等デイ(基本１)'!G920</f>
        <v>1287</v>
      </c>
      <c r="H920" s="8" t="s">
        <v>9</v>
      </c>
      <c r="I920" s="95"/>
      <c r="J920" s="94"/>
      <c r="K920" s="8"/>
      <c r="L920" s="53"/>
      <c r="M920" s="8"/>
      <c r="N920" s="52"/>
      <c r="O920" s="8"/>
      <c r="P920" s="54"/>
      <c r="Q920" s="333"/>
      <c r="R920" s="333"/>
      <c r="S920" s="8"/>
      <c r="T920" s="8"/>
      <c r="U920" s="8"/>
      <c r="V920" s="303"/>
      <c r="W920" s="56"/>
      <c r="X920" s="58"/>
      <c r="Y920" s="59" t="s">
        <v>20</v>
      </c>
      <c r="Z920" s="41" t="s">
        <v>21</v>
      </c>
      <c r="AA920" s="60">
        <v>0.85</v>
      </c>
      <c r="AB920" s="288"/>
      <c r="AC920" s="43"/>
      <c r="AD920" s="43"/>
      <c r="AE920" s="44"/>
      <c r="AF920" s="45">
        <f>ROUND(ROUND(G920*P$8,0)*AA920,0)</f>
        <v>766</v>
      </c>
      <c r="AG920" s="79"/>
    </row>
    <row r="921" ht="16.5" customHeight="1">
      <c r="A921" s="29">
        <v>63.0</v>
      </c>
      <c r="B921" s="30">
        <v>8462.0</v>
      </c>
      <c r="C921" s="32" t="s">
        <v>2464</v>
      </c>
      <c r="D921" s="94"/>
      <c r="E921" s="95"/>
      <c r="F921" s="482"/>
      <c r="G921" s="140"/>
      <c r="H921" s="140"/>
      <c r="I921" s="95"/>
      <c r="J921" s="94"/>
      <c r="K921" s="8"/>
      <c r="L921" s="53"/>
      <c r="M921" s="14"/>
      <c r="N921" s="127"/>
      <c r="O921" s="14"/>
      <c r="P921" s="144"/>
      <c r="Q921" s="334"/>
      <c r="R921" s="334"/>
      <c r="S921" s="8"/>
      <c r="T921" s="8"/>
      <c r="U921" s="8"/>
      <c r="V921" s="305" t="s">
        <v>326</v>
      </c>
      <c r="W921" s="41" t="s">
        <v>21</v>
      </c>
      <c r="X921" s="68">
        <f>$X$297</f>
        <v>0.7</v>
      </c>
      <c r="Y921" s="88"/>
      <c r="Z921" s="88"/>
      <c r="AA921" s="88"/>
      <c r="AB921" s="297"/>
      <c r="AC921" s="88"/>
      <c r="AD921" s="88"/>
      <c r="AE921" s="89"/>
      <c r="AF921" s="45">
        <f>ROUND(ROUND(G920*P$8,0)*X921,0)</f>
        <v>631</v>
      </c>
      <c r="AG921" s="79"/>
    </row>
    <row r="922" ht="16.5" customHeight="1">
      <c r="A922" s="29">
        <v>63.0</v>
      </c>
      <c r="B922" s="30">
        <v>7302.0</v>
      </c>
      <c r="C922" s="32" t="s">
        <v>2465</v>
      </c>
      <c r="D922" s="94"/>
      <c r="E922" s="95"/>
      <c r="F922" s="94"/>
      <c r="G922" s="140"/>
      <c r="H922" s="140"/>
      <c r="I922" s="95"/>
      <c r="J922" s="94"/>
      <c r="K922" s="8"/>
      <c r="L922" s="53"/>
      <c r="M922" s="14"/>
      <c r="N922" s="127"/>
      <c r="O922" s="14"/>
      <c r="P922" s="144"/>
      <c r="Q922" s="334"/>
      <c r="R922" s="334"/>
      <c r="S922" s="8"/>
      <c r="T922" s="8"/>
      <c r="U922" s="8"/>
      <c r="V922" s="484"/>
      <c r="W922" s="56"/>
      <c r="X922" s="72"/>
      <c r="Y922" s="73" t="s">
        <v>20</v>
      </c>
      <c r="Z922" s="74" t="s">
        <v>21</v>
      </c>
      <c r="AA922" s="75">
        <v>0.85</v>
      </c>
      <c r="AB922" s="288"/>
      <c r="AC922" s="43"/>
      <c r="AD922" s="43"/>
      <c r="AE922" s="44"/>
      <c r="AF922" s="45">
        <f>ROUND(ROUND(ROUND(G920*P$8,0)*X921,0)*AA922,0)</f>
        <v>536</v>
      </c>
      <c r="AG922" s="79"/>
    </row>
    <row r="923" ht="16.5" customHeight="1">
      <c r="A923" s="29">
        <v>63.0</v>
      </c>
      <c r="B923" s="30">
        <v>8463.0</v>
      </c>
      <c r="C923" s="32" t="s">
        <v>2466</v>
      </c>
      <c r="D923" s="94"/>
      <c r="E923" s="95"/>
      <c r="F923" s="94"/>
      <c r="G923" s="140"/>
      <c r="H923" s="140"/>
      <c r="I923" s="95"/>
      <c r="J923" s="94"/>
      <c r="K923" s="8"/>
      <c r="L923" s="53"/>
      <c r="M923" s="14"/>
      <c r="N923" s="127"/>
      <c r="O923" s="14"/>
      <c r="P923" s="144"/>
      <c r="Q923" s="334"/>
      <c r="R923" s="334"/>
      <c r="S923" s="8"/>
      <c r="T923" s="8"/>
      <c r="U923" s="54"/>
      <c r="V923" s="305" t="s">
        <v>329</v>
      </c>
      <c r="W923" s="41" t="s">
        <v>21</v>
      </c>
      <c r="X923" s="68">
        <f>$X$299</f>
        <v>0.85</v>
      </c>
      <c r="Y923" s="77"/>
      <c r="Z923" s="77"/>
      <c r="AA923" s="77"/>
      <c r="AB923" s="292"/>
      <c r="AC923" s="77"/>
      <c r="AD923" s="77"/>
      <c r="AE923" s="72"/>
      <c r="AF923" s="45">
        <f>ROUND(ROUND(G920*P$8,0)*X923,0)</f>
        <v>766</v>
      </c>
      <c r="AG923" s="79"/>
    </row>
    <row r="924" ht="16.5" customHeight="1">
      <c r="A924" s="29">
        <v>63.0</v>
      </c>
      <c r="B924" s="30">
        <v>7303.0</v>
      </c>
      <c r="C924" s="32" t="s">
        <v>2467</v>
      </c>
      <c r="D924" s="94"/>
      <c r="E924" s="95"/>
      <c r="F924" s="94"/>
      <c r="G924" s="140"/>
      <c r="H924" s="140"/>
      <c r="I924" s="95"/>
      <c r="J924" s="94"/>
      <c r="K924" s="8"/>
      <c r="L924" s="53"/>
      <c r="M924" s="14"/>
      <c r="N924" s="127"/>
      <c r="O924" s="14"/>
      <c r="P924" s="144"/>
      <c r="Q924" s="334"/>
      <c r="R924" s="334"/>
      <c r="S924" s="8"/>
      <c r="T924" s="8"/>
      <c r="U924" s="54"/>
      <c r="V924" s="484"/>
      <c r="W924" s="56"/>
      <c r="X924" s="72"/>
      <c r="Y924" s="73" t="s">
        <v>20</v>
      </c>
      <c r="Z924" s="74" t="s">
        <v>21</v>
      </c>
      <c r="AA924" s="75">
        <v>0.85</v>
      </c>
      <c r="AB924" s="288"/>
      <c r="AC924" s="43"/>
      <c r="AD924" s="43"/>
      <c r="AE924" s="44"/>
      <c r="AF924" s="45">
        <f>ROUND(ROUND(ROUND(G920*P$8,0)*X923,0)*AA924,0)</f>
        <v>651</v>
      </c>
      <c r="AG924" s="79"/>
    </row>
    <row r="925" ht="16.5" customHeight="1">
      <c r="A925" s="29">
        <v>63.0</v>
      </c>
      <c r="B925" s="30">
        <v>7304.0</v>
      </c>
      <c r="C925" s="32" t="s">
        <v>2468</v>
      </c>
      <c r="D925" s="94"/>
      <c r="E925" s="95"/>
      <c r="F925" s="94"/>
      <c r="G925" s="140"/>
      <c r="H925" s="140"/>
      <c r="I925" s="95"/>
      <c r="J925" s="94"/>
      <c r="K925" s="8"/>
      <c r="L925" s="53"/>
      <c r="M925" s="14"/>
      <c r="N925" s="127"/>
      <c r="O925" s="14"/>
      <c r="P925" s="144"/>
      <c r="Q925" s="334"/>
      <c r="R925" s="334"/>
      <c r="S925" s="8"/>
      <c r="T925" s="8"/>
      <c r="U925" s="54"/>
      <c r="V925" s="299"/>
      <c r="W925" s="41"/>
      <c r="X925" s="42"/>
      <c r="Y925" s="43"/>
      <c r="Z925" s="43"/>
      <c r="AA925" s="44"/>
      <c r="AB925" s="82" t="s">
        <v>30</v>
      </c>
      <c r="AC925" s="83">
        <v>5.0</v>
      </c>
      <c r="AD925" s="83"/>
      <c r="AE925" s="84" t="s">
        <v>31</v>
      </c>
      <c r="AF925" s="45">
        <f>ROUND(ROUND(G920*P$8,0)-AC925,0)</f>
        <v>896</v>
      </c>
      <c r="AG925" s="79"/>
    </row>
    <row r="926" ht="16.5" customHeight="1">
      <c r="A926" s="29">
        <v>63.0</v>
      </c>
      <c r="B926" s="30">
        <v>7305.0</v>
      </c>
      <c r="C926" s="32" t="s">
        <v>2469</v>
      </c>
      <c r="D926" s="94"/>
      <c r="E926" s="95"/>
      <c r="F926" s="94"/>
      <c r="G926" s="140"/>
      <c r="H926" s="140"/>
      <c r="I926" s="95"/>
      <c r="J926" s="94"/>
      <c r="K926" s="8"/>
      <c r="L926" s="53"/>
      <c r="M926" s="14"/>
      <c r="N926" s="127"/>
      <c r="O926" s="14"/>
      <c r="P926" s="144"/>
      <c r="Q926" s="334"/>
      <c r="R926" s="334"/>
      <c r="S926" s="8"/>
      <c r="T926" s="8"/>
      <c r="U926" s="8"/>
      <c r="V926" s="303"/>
      <c r="W926" s="56"/>
      <c r="X926" s="58"/>
      <c r="Y926" s="59" t="s">
        <v>20</v>
      </c>
      <c r="Z926" s="41" t="s">
        <v>21</v>
      </c>
      <c r="AA926" s="86">
        <v>0.85</v>
      </c>
      <c r="AB926" s="482"/>
      <c r="AC926" s="83"/>
      <c r="AD926" s="83"/>
      <c r="AE926" s="84"/>
      <c r="AF926" s="45">
        <f>ROUND(ROUND(ROUND(G920*P$8,0)*AA926,0)-AC925,0)</f>
        <v>761</v>
      </c>
      <c r="AG926" s="79"/>
    </row>
    <row r="927" ht="16.5" customHeight="1">
      <c r="A927" s="29">
        <v>63.0</v>
      </c>
      <c r="B927" s="30">
        <v>7306.0</v>
      </c>
      <c r="C927" s="32" t="s">
        <v>2470</v>
      </c>
      <c r="D927" s="94"/>
      <c r="E927" s="95"/>
      <c r="F927" s="94"/>
      <c r="G927" s="140"/>
      <c r="H927" s="140"/>
      <c r="I927" s="95"/>
      <c r="J927" s="94"/>
      <c r="K927" s="8"/>
      <c r="L927" s="53"/>
      <c r="M927" s="14"/>
      <c r="N927" s="127"/>
      <c r="O927" s="14"/>
      <c r="P927" s="144"/>
      <c r="Q927" s="334"/>
      <c r="R927" s="334"/>
      <c r="S927" s="8"/>
      <c r="T927" s="8"/>
      <c r="U927" s="8"/>
      <c r="V927" s="305" t="s">
        <v>326</v>
      </c>
      <c r="W927" s="83" t="s">
        <v>21</v>
      </c>
      <c r="X927" s="91">
        <f>$X$297</f>
        <v>0.7</v>
      </c>
      <c r="Y927" s="88"/>
      <c r="Z927" s="88"/>
      <c r="AA927" s="89"/>
      <c r="AB927" s="482"/>
      <c r="AC927" s="90"/>
      <c r="AD927" s="90"/>
      <c r="AE927" s="91"/>
      <c r="AF927" s="45">
        <f>ROUND(ROUND(ROUND(G920*P$8,0)*X927,0)-AC925,0)</f>
        <v>626</v>
      </c>
      <c r="AG927" s="79"/>
    </row>
    <row r="928" ht="16.5" customHeight="1">
      <c r="A928" s="29">
        <v>63.0</v>
      </c>
      <c r="B928" s="30">
        <v>7307.0</v>
      </c>
      <c r="C928" s="32" t="s">
        <v>2471</v>
      </c>
      <c r="D928" s="94"/>
      <c r="E928" s="95"/>
      <c r="F928" s="94"/>
      <c r="G928" s="140"/>
      <c r="H928" s="140"/>
      <c r="I928" s="95"/>
      <c r="J928" s="94"/>
      <c r="K928" s="8"/>
      <c r="L928" s="53"/>
      <c r="M928" s="14"/>
      <c r="N928" s="127"/>
      <c r="O928" s="14"/>
      <c r="P928" s="144"/>
      <c r="Q928" s="334"/>
      <c r="R928" s="334"/>
      <c r="S928" s="8"/>
      <c r="T928" s="8"/>
      <c r="U928" s="8"/>
      <c r="V928" s="484"/>
      <c r="W928" s="56"/>
      <c r="X928" s="72"/>
      <c r="Y928" s="73" t="s">
        <v>20</v>
      </c>
      <c r="Z928" s="74" t="s">
        <v>21</v>
      </c>
      <c r="AA928" s="92">
        <v>0.85</v>
      </c>
      <c r="AB928" s="482"/>
      <c r="AC928" s="90"/>
      <c r="AD928" s="90"/>
      <c r="AE928" s="91"/>
      <c r="AF928" s="45">
        <f>ROUND(ROUND(ROUND(ROUND(G920*P$8,0)*X927,0)*AA928,0)-AC925,0)</f>
        <v>531</v>
      </c>
      <c r="AG928" s="79"/>
    </row>
    <row r="929" ht="16.5" customHeight="1">
      <c r="A929" s="29">
        <v>63.0</v>
      </c>
      <c r="B929" s="30">
        <v>7308.0</v>
      </c>
      <c r="C929" s="32" t="s">
        <v>2472</v>
      </c>
      <c r="D929" s="94"/>
      <c r="E929" s="95"/>
      <c r="F929" s="94"/>
      <c r="G929" s="140"/>
      <c r="H929" s="140"/>
      <c r="I929" s="95"/>
      <c r="J929" s="94"/>
      <c r="K929" s="8"/>
      <c r="L929" s="53"/>
      <c r="M929" s="14"/>
      <c r="N929" s="127"/>
      <c r="O929" s="14"/>
      <c r="P929" s="144"/>
      <c r="Q929" s="334"/>
      <c r="R929" s="334"/>
      <c r="S929" s="8"/>
      <c r="T929" s="8"/>
      <c r="U929" s="8"/>
      <c r="V929" s="305" t="s">
        <v>329</v>
      </c>
      <c r="W929" s="83" t="s">
        <v>21</v>
      </c>
      <c r="X929" s="91">
        <f>$X$299</f>
        <v>0.85</v>
      </c>
      <c r="Y929" s="77"/>
      <c r="Z929" s="77"/>
      <c r="AA929" s="72"/>
      <c r="AB929" s="482"/>
      <c r="AC929" s="90"/>
      <c r="AD929" s="90"/>
      <c r="AE929" s="91"/>
      <c r="AF929" s="45">
        <f>ROUND(ROUND(ROUND(G920*P$8,0)*X929,0)-AC925,0)</f>
        <v>761</v>
      </c>
      <c r="AG929" s="79"/>
    </row>
    <row r="930" ht="16.5" customHeight="1">
      <c r="A930" s="29">
        <v>63.0</v>
      </c>
      <c r="B930" s="30">
        <v>7309.0</v>
      </c>
      <c r="C930" s="32" t="s">
        <v>2473</v>
      </c>
      <c r="D930" s="94"/>
      <c r="E930" s="95"/>
      <c r="F930" s="94"/>
      <c r="G930" s="140"/>
      <c r="H930" s="140"/>
      <c r="I930" s="95"/>
      <c r="J930" s="94"/>
      <c r="K930" s="8"/>
      <c r="L930" s="53"/>
      <c r="M930" s="14"/>
      <c r="N930" s="127"/>
      <c r="O930" s="14"/>
      <c r="P930" s="144"/>
      <c r="Q930" s="334"/>
      <c r="R930" s="334"/>
      <c r="S930" s="8"/>
      <c r="T930" s="8"/>
      <c r="U930" s="8"/>
      <c r="V930" s="484"/>
      <c r="W930" s="56"/>
      <c r="X930" s="72"/>
      <c r="Y930" s="73" t="s">
        <v>20</v>
      </c>
      <c r="Z930" s="74" t="s">
        <v>21</v>
      </c>
      <c r="AA930" s="92">
        <v>0.85</v>
      </c>
      <c r="AB930" s="484"/>
      <c r="AC930" s="77"/>
      <c r="AD930" s="77"/>
      <c r="AE930" s="72"/>
      <c r="AF930" s="45">
        <f>ROUND(ROUND(ROUND(ROUND(G920*P$8,0)*X929,0)*AA930,0)-AC925,0)</f>
        <v>646</v>
      </c>
      <c r="AG930" s="79"/>
    </row>
    <row r="931" ht="16.5" customHeight="1">
      <c r="A931" s="29">
        <v>63.0</v>
      </c>
      <c r="B931" s="30">
        <v>8464.0</v>
      </c>
      <c r="C931" s="32" t="s">
        <v>2474</v>
      </c>
      <c r="D931" s="94"/>
      <c r="E931" s="95"/>
      <c r="F931" s="307"/>
      <c r="G931" s="8"/>
      <c r="H931" s="8"/>
      <c r="I931" s="54"/>
      <c r="J931" s="69"/>
      <c r="K931" s="65"/>
      <c r="L931" s="65"/>
      <c r="M931" s="8"/>
      <c r="N931" s="52"/>
      <c r="O931" s="8"/>
      <c r="P931" s="54"/>
      <c r="Q931" s="33" t="s">
        <v>23</v>
      </c>
      <c r="R931" s="130" t="s">
        <v>24</v>
      </c>
      <c r="S931" s="7"/>
      <c r="T931" s="7"/>
      <c r="U931" s="39"/>
      <c r="V931" s="299"/>
      <c r="W931" s="41"/>
      <c r="X931" s="42"/>
      <c r="Y931" s="43"/>
      <c r="Z931" s="43"/>
      <c r="AA931" s="43"/>
      <c r="AB931" s="288"/>
      <c r="AC931" s="43"/>
      <c r="AD931" s="43"/>
      <c r="AE931" s="44"/>
      <c r="AF931" s="45">
        <f>ROUND(ROUND(G920*P$8,0)*T932,0)</f>
        <v>631</v>
      </c>
      <c r="AG931" s="79"/>
    </row>
    <row r="932" ht="16.5" customHeight="1">
      <c r="A932" s="29">
        <v>63.0</v>
      </c>
      <c r="B932" s="30">
        <v>7310.0</v>
      </c>
      <c r="C932" s="32" t="s">
        <v>2475</v>
      </c>
      <c r="D932" s="94"/>
      <c r="E932" s="95"/>
      <c r="F932" s="307"/>
      <c r="G932" s="140"/>
      <c r="H932" s="8"/>
      <c r="I932" s="54"/>
      <c r="J932" s="69"/>
      <c r="K932" s="65"/>
      <c r="L932" s="65"/>
      <c r="M932" s="8"/>
      <c r="N932" s="52"/>
      <c r="O932" s="8"/>
      <c r="P932" s="54"/>
      <c r="Q932" s="481"/>
      <c r="R932" s="482"/>
      <c r="S932" s="83" t="s">
        <v>21</v>
      </c>
      <c r="T932" s="90">
        <v>0.7</v>
      </c>
      <c r="U932" s="54"/>
      <c r="V932" s="303"/>
      <c r="W932" s="56"/>
      <c r="X932" s="58"/>
      <c r="Y932" s="59" t="s">
        <v>20</v>
      </c>
      <c r="Z932" s="41" t="s">
        <v>21</v>
      </c>
      <c r="AA932" s="60">
        <v>0.85</v>
      </c>
      <c r="AB932" s="288"/>
      <c r="AC932" s="43"/>
      <c r="AD932" s="43"/>
      <c r="AE932" s="44"/>
      <c r="AF932" s="45">
        <f>ROUND(ROUND(ROUND(G920*P$8,0)*T932,0)*AA932,0)</f>
        <v>536</v>
      </c>
      <c r="AG932" s="79"/>
    </row>
    <row r="933" ht="16.5" customHeight="1">
      <c r="A933" s="29">
        <v>63.0</v>
      </c>
      <c r="B933" s="30">
        <v>8465.0</v>
      </c>
      <c r="C933" s="32" t="s">
        <v>2476</v>
      </c>
      <c r="D933" s="94"/>
      <c r="E933" s="95"/>
      <c r="F933" s="103"/>
      <c r="G933" s="8"/>
      <c r="H933" s="8"/>
      <c r="I933" s="54"/>
      <c r="J933" s="69"/>
      <c r="K933" s="65"/>
      <c r="L933" s="65"/>
      <c r="M933" s="83"/>
      <c r="N933" s="125"/>
      <c r="O933" s="83"/>
      <c r="P933" s="132"/>
      <c r="Q933" s="481"/>
      <c r="R933" s="482"/>
      <c r="S933" s="83"/>
      <c r="T933" s="90"/>
      <c r="U933" s="91"/>
      <c r="V933" s="305" t="s">
        <v>326</v>
      </c>
      <c r="W933" s="41" t="s">
        <v>21</v>
      </c>
      <c r="X933" s="68">
        <f>$X$297</f>
        <v>0.7</v>
      </c>
      <c r="Y933" s="88"/>
      <c r="Z933" s="88"/>
      <c r="AA933" s="88"/>
      <c r="AB933" s="297"/>
      <c r="AC933" s="88"/>
      <c r="AD933" s="88"/>
      <c r="AE933" s="89"/>
      <c r="AF933" s="45">
        <f>ROUND(ROUND(ROUND(G920*P$8,0)*T932,0)*X933,0)</f>
        <v>442</v>
      </c>
      <c r="AG933" s="79"/>
    </row>
    <row r="934" ht="16.5" customHeight="1">
      <c r="A934" s="29">
        <v>63.0</v>
      </c>
      <c r="B934" s="30">
        <v>7311.0</v>
      </c>
      <c r="C934" s="32" t="s">
        <v>2477</v>
      </c>
      <c r="D934" s="94"/>
      <c r="E934" s="95"/>
      <c r="F934" s="103"/>
      <c r="G934" s="8"/>
      <c r="H934" s="8"/>
      <c r="I934" s="54"/>
      <c r="J934" s="69"/>
      <c r="K934" s="65"/>
      <c r="L934" s="65"/>
      <c r="M934" s="83"/>
      <c r="N934" s="125"/>
      <c r="O934" s="83"/>
      <c r="P934" s="132"/>
      <c r="Q934" s="481"/>
      <c r="R934" s="482"/>
      <c r="S934" s="83"/>
      <c r="T934" s="90"/>
      <c r="U934" s="91"/>
      <c r="V934" s="484"/>
      <c r="W934" s="56"/>
      <c r="X934" s="72"/>
      <c r="Y934" s="73" t="s">
        <v>20</v>
      </c>
      <c r="Z934" s="74" t="s">
        <v>21</v>
      </c>
      <c r="AA934" s="75">
        <v>0.85</v>
      </c>
      <c r="AB934" s="288"/>
      <c r="AC934" s="43"/>
      <c r="AD934" s="43"/>
      <c r="AE934" s="44"/>
      <c r="AF934" s="45">
        <f>ROUND(ROUND(ROUND(ROUND(G920*P$8,0)*T932,0)*X933,0)*AA934,0)</f>
        <v>376</v>
      </c>
      <c r="AG934" s="79"/>
    </row>
    <row r="935" ht="16.5" customHeight="1">
      <c r="A935" s="29">
        <v>63.0</v>
      </c>
      <c r="B935" s="30">
        <v>8466.0</v>
      </c>
      <c r="C935" s="32" t="s">
        <v>2478</v>
      </c>
      <c r="D935" s="94"/>
      <c r="E935" s="95"/>
      <c r="F935" s="103"/>
      <c r="G935" s="8"/>
      <c r="H935" s="8"/>
      <c r="I935" s="54"/>
      <c r="J935" s="69"/>
      <c r="K935" s="65"/>
      <c r="L935" s="65"/>
      <c r="M935" s="83"/>
      <c r="N935" s="125"/>
      <c r="O935" s="83"/>
      <c r="P935" s="132"/>
      <c r="Q935" s="481"/>
      <c r="R935" s="482"/>
      <c r="S935" s="83"/>
      <c r="T935" s="90"/>
      <c r="U935" s="91"/>
      <c r="V935" s="305" t="s">
        <v>329</v>
      </c>
      <c r="W935" s="41" t="s">
        <v>21</v>
      </c>
      <c r="X935" s="68">
        <f>$X$299</f>
        <v>0.85</v>
      </c>
      <c r="Y935" s="77"/>
      <c r="Z935" s="77"/>
      <c r="AA935" s="77"/>
      <c r="AB935" s="292"/>
      <c r="AC935" s="77"/>
      <c r="AD935" s="77"/>
      <c r="AE935" s="72"/>
      <c r="AF935" s="45">
        <f>ROUND(ROUND(ROUND(G920*P$8,0)*T932,0)*X935,0)</f>
        <v>536</v>
      </c>
      <c r="AG935" s="79"/>
    </row>
    <row r="936" ht="16.5" customHeight="1">
      <c r="A936" s="29">
        <v>63.0</v>
      </c>
      <c r="B936" s="30">
        <v>7312.0</v>
      </c>
      <c r="C936" s="32" t="s">
        <v>2479</v>
      </c>
      <c r="D936" s="94"/>
      <c r="E936" s="95"/>
      <c r="F936" s="103"/>
      <c r="G936" s="8"/>
      <c r="H936" s="8"/>
      <c r="I936" s="54"/>
      <c r="J936" s="69"/>
      <c r="K936" s="65"/>
      <c r="L936" s="65"/>
      <c r="M936" s="83"/>
      <c r="N936" s="125"/>
      <c r="O936" s="83"/>
      <c r="P936" s="132"/>
      <c r="Q936" s="481"/>
      <c r="R936" s="482"/>
      <c r="S936" s="83"/>
      <c r="T936" s="90"/>
      <c r="U936" s="91"/>
      <c r="V936" s="484"/>
      <c r="W936" s="56"/>
      <c r="X936" s="72"/>
      <c r="Y936" s="73" t="s">
        <v>20</v>
      </c>
      <c r="Z936" s="74" t="s">
        <v>21</v>
      </c>
      <c r="AA936" s="75">
        <v>0.85</v>
      </c>
      <c r="AB936" s="288"/>
      <c r="AC936" s="43"/>
      <c r="AD936" s="43"/>
      <c r="AE936" s="44"/>
      <c r="AF936" s="45">
        <f>ROUND(ROUND(ROUND(ROUND(G920*P$8,0)*T932,0)*X935,0)*AA936,0)</f>
        <v>456</v>
      </c>
      <c r="AG936" s="79"/>
    </row>
    <row r="937" ht="16.5" customHeight="1">
      <c r="A937" s="29">
        <v>63.0</v>
      </c>
      <c r="B937" s="30">
        <v>7313.0</v>
      </c>
      <c r="C937" s="32" t="s">
        <v>2480</v>
      </c>
      <c r="D937" s="94"/>
      <c r="E937" s="95"/>
      <c r="F937" s="103"/>
      <c r="G937" s="8"/>
      <c r="H937" s="8"/>
      <c r="I937" s="54"/>
      <c r="J937" s="69"/>
      <c r="K937" s="65"/>
      <c r="L937" s="65"/>
      <c r="M937" s="83"/>
      <c r="N937" s="125"/>
      <c r="O937" s="83"/>
      <c r="P937" s="132"/>
      <c r="Q937" s="310"/>
      <c r="R937" s="309"/>
      <c r="S937" s="83"/>
      <c r="T937" s="90"/>
      <c r="U937" s="91"/>
      <c r="V937" s="299"/>
      <c r="W937" s="41"/>
      <c r="X937" s="42"/>
      <c r="Y937" s="43"/>
      <c r="Z937" s="43"/>
      <c r="AA937" s="44"/>
      <c r="AB937" s="82" t="s">
        <v>30</v>
      </c>
      <c r="AC937" s="83">
        <v>5.0</v>
      </c>
      <c r="AD937" s="83"/>
      <c r="AE937" s="84" t="s">
        <v>31</v>
      </c>
      <c r="AF937" s="45">
        <f>ROUND(ROUND(ROUND(G920*P$8,0)*T932,0)-AC937,0)</f>
        <v>626</v>
      </c>
      <c r="AG937" s="79"/>
    </row>
    <row r="938" ht="16.5" customHeight="1">
      <c r="A938" s="29">
        <v>63.0</v>
      </c>
      <c r="B938" s="30">
        <v>7314.0</v>
      </c>
      <c r="C938" s="32" t="s">
        <v>2481</v>
      </c>
      <c r="D938" s="94"/>
      <c r="E938" s="95"/>
      <c r="F938" s="103"/>
      <c r="G938" s="8"/>
      <c r="H938" s="8"/>
      <c r="I938" s="54"/>
      <c r="J938" s="69"/>
      <c r="K938" s="65"/>
      <c r="L938" s="65"/>
      <c r="M938" s="83"/>
      <c r="N938" s="125"/>
      <c r="O938" s="83"/>
      <c r="P938" s="132"/>
      <c r="Q938" s="310"/>
      <c r="R938" s="309"/>
      <c r="S938" s="83"/>
      <c r="T938" s="90"/>
      <c r="U938" s="91"/>
      <c r="V938" s="303"/>
      <c r="W938" s="56"/>
      <c r="X938" s="58"/>
      <c r="Y938" s="59" t="s">
        <v>20</v>
      </c>
      <c r="Z938" s="41" t="s">
        <v>21</v>
      </c>
      <c r="AA938" s="86">
        <v>0.85</v>
      </c>
      <c r="AB938" s="482"/>
      <c r="AC938" s="83"/>
      <c r="AD938" s="83"/>
      <c r="AE938" s="84"/>
      <c r="AF938" s="45">
        <f>ROUND(ROUND(ROUND(ROUND(G920*P$8,0)*T932,0)*AA938,0)-AC937,0)</f>
        <v>531</v>
      </c>
      <c r="AG938" s="79"/>
    </row>
    <row r="939" ht="16.5" customHeight="1">
      <c r="A939" s="29">
        <v>63.0</v>
      </c>
      <c r="B939" s="30">
        <v>7315.0</v>
      </c>
      <c r="C939" s="32" t="s">
        <v>2482</v>
      </c>
      <c r="D939" s="94"/>
      <c r="E939" s="95"/>
      <c r="F939" s="103"/>
      <c r="G939" s="8"/>
      <c r="H939" s="8"/>
      <c r="I939" s="54"/>
      <c r="J939" s="69"/>
      <c r="K939" s="65"/>
      <c r="L939" s="65"/>
      <c r="M939" s="83"/>
      <c r="N939" s="125"/>
      <c r="O939" s="83"/>
      <c r="P939" s="132"/>
      <c r="Q939" s="310"/>
      <c r="R939" s="309"/>
      <c r="S939" s="83"/>
      <c r="T939" s="90"/>
      <c r="U939" s="91"/>
      <c r="V939" s="305" t="s">
        <v>326</v>
      </c>
      <c r="W939" s="83" t="s">
        <v>21</v>
      </c>
      <c r="X939" s="91">
        <f>$X$297</f>
        <v>0.7</v>
      </c>
      <c r="Y939" s="88"/>
      <c r="Z939" s="88"/>
      <c r="AA939" s="89"/>
      <c r="AB939" s="482"/>
      <c r="AC939" s="90"/>
      <c r="AD939" s="90"/>
      <c r="AE939" s="91"/>
      <c r="AF939" s="45">
        <f>ROUND(ROUND(ROUND(ROUND(G920*P$8,0)*T932,0)*X939,0)-AC937,0)</f>
        <v>437</v>
      </c>
      <c r="AG939" s="79"/>
    </row>
    <row r="940" ht="16.5" customHeight="1">
      <c r="A940" s="29">
        <v>63.0</v>
      </c>
      <c r="B940" s="30">
        <v>7316.0</v>
      </c>
      <c r="C940" s="32" t="s">
        <v>2483</v>
      </c>
      <c r="D940" s="94"/>
      <c r="E940" s="95"/>
      <c r="F940" s="103"/>
      <c r="G940" s="8"/>
      <c r="H940" s="8"/>
      <c r="I940" s="54"/>
      <c r="J940" s="69"/>
      <c r="K940" s="65"/>
      <c r="L940" s="65"/>
      <c r="M940" s="83"/>
      <c r="N940" s="125"/>
      <c r="O940" s="83"/>
      <c r="P940" s="132"/>
      <c r="Q940" s="310"/>
      <c r="R940" s="309"/>
      <c r="S940" s="83"/>
      <c r="T940" s="90"/>
      <c r="U940" s="91"/>
      <c r="V940" s="484"/>
      <c r="W940" s="56"/>
      <c r="X940" s="72"/>
      <c r="Y940" s="73" t="s">
        <v>20</v>
      </c>
      <c r="Z940" s="74" t="s">
        <v>21</v>
      </c>
      <c r="AA940" s="92">
        <v>0.85</v>
      </c>
      <c r="AB940" s="482"/>
      <c r="AC940" s="90"/>
      <c r="AD940" s="90"/>
      <c r="AE940" s="91"/>
      <c r="AF940" s="45">
        <f>ROUND(ROUND(ROUND(ROUND(ROUND(G920*P$8,0)*T932,0)*X939,0)*AA940,0)-AC937,0)</f>
        <v>371</v>
      </c>
      <c r="AG940" s="79"/>
    </row>
    <row r="941" ht="16.5" customHeight="1">
      <c r="A941" s="29">
        <v>63.0</v>
      </c>
      <c r="B941" s="30">
        <v>7317.0</v>
      </c>
      <c r="C941" s="32" t="s">
        <v>2484</v>
      </c>
      <c r="D941" s="94"/>
      <c r="E941" s="95"/>
      <c r="F941" s="103"/>
      <c r="G941" s="8"/>
      <c r="H941" s="8"/>
      <c r="I941" s="54"/>
      <c r="J941" s="69"/>
      <c r="K941" s="65"/>
      <c r="L941" s="65"/>
      <c r="M941" s="83"/>
      <c r="N941" s="125"/>
      <c r="O941" s="83"/>
      <c r="P941" s="132"/>
      <c r="Q941" s="310"/>
      <c r="R941" s="309"/>
      <c r="S941" s="83"/>
      <c r="T941" s="90"/>
      <c r="U941" s="91"/>
      <c r="V941" s="305" t="s">
        <v>329</v>
      </c>
      <c r="W941" s="83" t="s">
        <v>21</v>
      </c>
      <c r="X941" s="91">
        <f>$X$299</f>
        <v>0.85</v>
      </c>
      <c r="Y941" s="77"/>
      <c r="Z941" s="77"/>
      <c r="AA941" s="72"/>
      <c r="AB941" s="482"/>
      <c r="AC941" s="90"/>
      <c r="AD941" s="90"/>
      <c r="AE941" s="91"/>
      <c r="AF941" s="45">
        <f>ROUND(ROUND(ROUND(ROUND(G920*P$8,0)*T932,0)*X941,0)-AC937,0)</f>
        <v>531</v>
      </c>
      <c r="AG941" s="79"/>
    </row>
    <row r="942" ht="16.5" customHeight="1">
      <c r="A942" s="29">
        <v>63.0</v>
      </c>
      <c r="B942" s="30">
        <v>7318.0</v>
      </c>
      <c r="C942" s="32" t="s">
        <v>2485</v>
      </c>
      <c r="D942" s="94"/>
      <c r="E942" s="95"/>
      <c r="F942" s="103"/>
      <c r="G942" s="8"/>
      <c r="H942" s="8"/>
      <c r="I942" s="54"/>
      <c r="J942" s="69"/>
      <c r="K942" s="65"/>
      <c r="L942" s="65"/>
      <c r="M942" s="83"/>
      <c r="N942" s="125"/>
      <c r="O942" s="83"/>
      <c r="P942" s="132"/>
      <c r="Q942" s="310"/>
      <c r="R942" s="309"/>
      <c r="S942" s="83"/>
      <c r="T942" s="90"/>
      <c r="U942" s="91"/>
      <c r="V942" s="484"/>
      <c r="W942" s="56"/>
      <c r="X942" s="72"/>
      <c r="Y942" s="73" t="s">
        <v>20</v>
      </c>
      <c r="Z942" s="74" t="s">
        <v>21</v>
      </c>
      <c r="AA942" s="92">
        <v>0.85</v>
      </c>
      <c r="AB942" s="484"/>
      <c r="AC942" s="77"/>
      <c r="AD942" s="77"/>
      <c r="AE942" s="72"/>
      <c r="AF942" s="45">
        <f>ROUND(ROUND(ROUND(ROUND(ROUND(G920*P$8,0)*T932,0)*X941,0)*AA942,0)-AC937,0)</f>
        <v>451</v>
      </c>
      <c r="AG942" s="79"/>
    </row>
    <row r="943" ht="16.5" customHeight="1">
      <c r="A943" s="29">
        <v>63.0</v>
      </c>
      <c r="B943" s="30">
        <v>7319.0</v>
      </c>
      <c r="C943" s="32" t="s">
        <v>2486</v>
      </c>
      <c r="D943" s="94"/>
      <c r="E943" s="95"/>
      <c r="F943" s="103"/>
      <c r="G943" s="8"/>
      <c r="H943" s="8"/>
      <c r="I943" s="54"/>
      <c r="J943" s="69"/>
      <c r="K943" s="65"/>
      <c r="L943" s="65"/>
      <c r="M943" s="83"/>
      <c r="N943" s="125"/>
      <c r="O943" s="83"/>
      <c r="P943" s="132"/>
      <c r="Q943" s="310"/>
      <c r="R943" s="130" t="s">
        <v>27</v>
      </c>
      <c r="S943" s="41"/>
      <c r="T943" s="135"/>
      <c r="U943" s="68"/>
      <c r="V943" s="299"/>
      <c r="W943" s="41"/>
      <c r="X943" s="42"/>
      <c r="Y943" s="43"/>
      <c r="Z943" s="43"/>
      <c r="AA943" s="43"/>
      <c r="AB943" s="288"/>
      <c r="AC943" s="43"/>
      <c r="AD943" s="43"/>
      <c r="AE943" s="44"/>
      <c r="AF943" s="45">
        <f>ROUND(ROUND(G920*P$8,0)*T944,0)</f>
        <v>451</v>
      </c>
      <c r="AG943" s="79"/>
    </row>
    <row r="944" ht="16.5" customHeight="1">
      <c r="A944" s="29">
        <v>63.0</v>
      </c>
      <c r="B944" s="30">
        <v>7320.0</v>
      </c>
      <c r="C944" s="32" t="s">
        <v>2487</v>
      </c>
      <c r="D944" s="94"/>
      <c r="E944" s="95"/>
      <c r="F944" s="103"/>
      <c r="G944" s="8"/>
      <c r="H944" s="8"/>
      <c r="I944" s="54"/>
      <c r="J944" s="69"/>
      <c r="K944" s="65"/>
      <c r="L944" s="65"/>
      <c r="M944" s="83"/>
      <c r="N944" s="125"/>
      <c r="O944" s="83"/>
      <c r="P944" s="132"/>
      <c r="Q944" s="310"/>
      <c r="R944" s="482"/>
      <c r="S944" s="83" t="s">
        <v>21</v>
      </c>
      <c r="T944" s="90">
        <v>0.5</v>
      </c>
      <c r="U944" s="91"/>
      <c r="V944" s="303"/>
      <c r="W944" s="56"/>
      <c r="X944" s="58"/>
      <c r="Y944" s="59" t="s">
        <v>20</v>
      </c>
      <c r="Z944" s="41" t="s">
        <v>21</v>
      </c>
      <c r="AA944" s="60">
        <v>0.85</v>
      </c>
      <c r="AB944" s="288"/>
      <c r="AC944" s="43"/>
      <c r="AD944" s="43"/>
      <c r="AE944" s="44"/>
      <c r="AF944" s="45">
        <f>ROUND(ROUND(ROUND(G920*P$8,0)*T944,0)*AA944,0)</f>
        <v>383</v>
      </c>
      <c r="AG944" s="79"/>
    </row>
    <row r="945" ht="16.5" customHeight="1">
      <c r="A945" s="29">
        <v>63.0</v>
      </c>
      <c r="B945" s="30">
        <v>7321.0</v>
      </c>
      <c r="C945" s="32" t="s">
        <v>2488</v>
      </c>
      <c r="D945" s="94"/>
      <c r="E945" s="95"/>
      <c r="F945" s="103"/>
      <c r="G945" s="8"/>
      <c r="H945" s="8"/>
      <c r="I945" s="54"/>
      <c r="J945" s="69"/>
      <c r="K945" s="65"/>
      <c r="L945" s="65"/>
      <c r="M945" s="83"/>
      <c r="N945" s="125"/>
      <c r="O945" s="83"/>
      <c r="P945" s="132"/>
      <c r="Q945" s="310"/>
      <c r="R945" s="482"/>
      <c r="S945" s="83"/>
      <c r="T945" s="90"/>
      <c r="U945" s="91"/>
      <c r="V945" s="305" t="s">
        <v>326</v>
      </c>
      <c r="W945" s="41" t="s">
        <v>21</v>
      </c>
      <c r="X945" s="68">
        <f>$X$297</f>
        <v>0.7</v>
      </c>
      <c r="Y945" s="88"/>
      <c r="Z945" s="88"/>
      <c r="AA945" s="88"/>
      <c r="AB945" s="297"/>
      <c r="AC945" s="88"/>
      <c r="AD945" s="88"/>
      <c r="AE945" s="89"/>
      <c r="AF945" s="45">
        <f>ROUND(ROUND(ROUND(G920*P$8,0)*T944,0)*X945,0)</f>
        <v>316</v>
      </c>
      <c r="AG945" s="79"/>
    </row>
    <row r="946" ht="16.5" customHeight="1">
      <c r="A946" s="29">
        <v>63.0</v>
      </c>
      <c r="B946" s="30">
        <v>7322.0</v>
      </c>
      <c r="C946" s="32" t="s">
        <v>2489</v>
      </c>
      <c r="D946" s="94"/>
      <c r="E946" s="95"/>
      <c r="F946" s="103"/>
      <c r="G946" s="8"/>
      <c r="H946" s="8"/>
      <c r="I946" s="54"/>
      <c r="J946" s="69"/>
      <c r="K946" s="65"/>
      <c r="L946" s="65"/>
      <c r="M946" s="83"/>
      <c r="N946" s="125"/>
      <c r="O946" s="83"/>
      <c r="P946" s="132"/>
      <c r="Q946" s="310"/>
      <c r="R946" s="482"/>
      <c r="S946" s="83"/>
      <c r="T946" s="90"/>
      <c r="U946" s="91"/>
      <c r="V946" s="484"/>
      <c r="W946" s="56"/>
      <c r="X946" s="72"/>
      <c r="Y946" s="73" t="s">
        <v>20</v>
      </c>
      <c r="Z946" s="74" t="s">
        <v>21</v>
      </c>
      <c r="AA946" s="75">
        <v>0.85</v>
      </c>
      <c r="AB946" s="288"/>
      <c r="AC946" s="43"/>
      <c r="AD946" s="43"/>
      <c r="AE946" s="44"/>
      <c r="AF946" s="45">
        <f>ROUND(ROUND(ROUND(ROUND(G920*P$8,0)*T944,0)*X945,0)*AA946,0)</f>
        <v>269</v>
      </c>
      <c r="AG946" s="79"/>
    </row>
    <row r="947" ht="16.5" customHeight="1">
      <c r="A947" s="29">
        <v>63.0</v>
      </c>
      <c r="B947" s="30">
        <v>7323.0</v>
      </c>
      <c r="C947" s="32" t="s">
        <v>2490</v>
      </c>
      <c r="D947" s="94"/>
      <c r="E947" s="95"/>
      <c r="F947" s="103"/>
      <c r="G947" s="8"/>
      <c r="H947" s="8"/>
      <c r="I947" s="54"/>
      <c r="J947" s="69"/>
      <c r="K947" s="65"/>
      <c r="L947" s="65"/>
      <c r="M947" s="83"/>
      <c r="N947" s="125"/>
      <c r="O947" s="83"/>
      <c r="P947" s="132"/>
      <c r="Q947" s="310"/>
      <c r="R947" s="309"/>
      <c r="S947" s="83"/>
      <c r="T947" s="90"/>
      <c r="U947" s="91"/>
      <c r="V947" s="305" t="s">
        <v>329</v>
      </c>
      <c r="W947" s="41" t="s">
        <v>21</v>
      </c>
      <c r="X947" s="68">
        <f>$X$299</f>
        <v>0.85</v>
      </c>
      <c r="Y947" s="77"/>
      <c r="Z947" s="77"/>
      <c r="AA947" s="77"/>
      <c r="AB947" s="292"/>
      <c r="AC947" s="77"/>
      <c r="AD947" s="77"/>
      <c r="AE947" s="72"/>
      <c r="AF947" s="45">
        <f>ROUND(ROUND(ROUND(G920*P$8,0)*T944,0)*X947,0)</f>
        <v>383</v>
      </c>
      <c r="AG947" s="79"/>
    </row>
    <row r="948" ht="16.5" customHeight="1">
      <c r="A948" s="29">
        <v>63.0</v>
      </c>
      <c r="B948" s="30">
        <v>7324.0</v>
      </c>
      <c r="C948" s="32" t="s">
        <v>2491</v>
      </c>
      <c r="D948" s="94"/>
      <c r="E948" s="95"/>
      <c r="F948" s="103"/>
      <c r="G948" s="8"/>
      <c r="H948" s="8"/>
      <c r="I948" s="54"/>
      <c r="J948" s="69"/>
      <c r="K948" s="65"/>
      <c r="L948" s="65"/>
      <c r="M948" s="83"/>
      <c r="N948" s="125"/>
      <c r="O948" s="83"/>
      <c r="P948" s="132"/>
      <c r="Q948" s="310"/>
      <c r="R948" s="309"/>
      <c r="S948" s="83"/>
      <c r="T948" s="90"/>
      <c r="U948" s="91"/>
      <c r="V948" s="484"/>
      <c r="W948" s="56"/>
      <c r="X948" s="72"/>
      <c r="Y948" s="73" t="s">
        <v>20</v>
      </c>
      <c r="Z948" s="74" t="s">
        <v>21</v>
      </c>
      <c r="AA948" s="75">
        <v>0.85</v>
      </c>
      <c r="AB948" s="288"/>
      <c r="AC948" s="43"/>
      <c r="AD948" s="43"/>
      <c r="AE948" s="44"/>
      <c r="AF948" s="45">
        <f>ROUND(ROUND(ROUND(ROUND(G920*P$8,0)*T944,0)*X947,0)*AA948,0)</f>
        <v>326</v>
      </c>
      <c r="AG948" s="79"/>
    </row>
    <row r="949" ht="16.5" customHeight="1">
      <c r="A949" s="29">
        <v>63.0</v>
      </c>
      <c r="B949" s="30">
        <v>7325.0</v>
      </c>
      <c r="C949" s="32" t="s">
        <v>2492</v>
      </c>
      <c r="D949" s="94"/>
      <c r="E949" s="95"/>
      <c r="F949" s="103"/>
      <c r="G949" s="8"/>
      <c r="H949" s="8"/>
      <c r="I949" s="54"/>
      <c r="J949" s="69"/>
      <c r="K949" s="65"/>
      <c r="L949" s="65"/>
      <c r="M949" s="83"/>
      <c r="N949" s="125"/>
      <c r="O949" s="83"/>
      <c r="P949" s="132"/>
      <c r="Q949" s="309"/>
      <c r="R949" s="309"/>
      <c r="S949" s="83"/>
      <c r="T949" s="90"/>
      <c r="U949" s="91"/>
      <c r="V949" s="299"/>
      <c r="W949" s="41"/>
      <c r="X949" s="42"/>
      <c r="Y949" s="43"/>
      <c r="Z949" s="43"/>
      <c r="AA949" s="44"/>
      <c r="AB949" s="82" t="s">
        <v>30</v>
      </c>
      <c r="AC949" s="83">
        <v>5.0</v>
      </c>
      <c r="AD949" s="83"/>
      <c r="AE949" s="84" t="s">
        <v>31</v>
      </c>
      <c r="AF949" s="45">
        <f>ROUND(ROUND(ROUND(G920*P$8,0)*T944,0)-AC949,0)</f>
        <v>446</v>
      </c>
      <c r="AG949" s="79"/>
    </row>
    <row r="950" ht="16.5" customHeight="1">
      <c r="A950" s="29">
        <v>63.0</v>
      </c>
      <c r="B950" s="30">
        <v>7326.0</v>
      </c>
      <c r="C950" s="32" t="s">
        <v>2493</v>
      </c>
      <c r="D950" s="94"/>
      <c r="E950" s="95"/>
      <c r="F950" s="103"/>
      <c r="G950" s="8"/>
      <c r="H950" s="8"/>
      <c r="I950" s="54"/>
      <c r="J950" s="69"/>
      <c r="K950" s="65"/>
      <c r="L950" s="65"/>
      <c r="M950" s="83"/>
      <c r="N950" s="125"/>
      <c r="O950" s="83"/>
      <c r="P950" s="132"/>
      <c r="Q950" s="309"/>
      <c r="R950" s="309"/>
      <c r="S950" s="83"/>
      <c r="T950" s="90"/>
      <c r="U950" s="91"/>
      <c r="V950" s="303"/>
      <c r="W950" s="56"/>
      <c r="X950" s="58"/>
      <c r="Y950" s="59" t="s">
        <v>20</v>
      </c>
      <c r="Z950" s="41" t="s">
        <v>21</v>
      </c>
      <c r="AA950" s="86">
        <v>0.85</v>
      </c>
      <c r="AB950" s="482"/>
      <c r="AC950" s="83"/>
      <c r="AD950" s="83"/>
      <c r="AE950" s="84"/>
      <c r="AF950" s="45">
        <f>ROUND(ROUND(ROUND(ROUND(G920*P$8,0)*T944,0)*AA950,0)-AC949,0)</f>
        <v>378</v>
      </c>
      <c r="AG950" s="79"/>
    </row>
    <row r="951" ht="16.5" customHeight="1">
      <c r="A951" s="29">
        <v>63.0</v>
      </c>
      <c r="B951" s="30">
        <v>7327.0</v>
      </c>
      <c r="C951" s="32" t="s">
        <v>2494</v>
      </c>
      <c r="D951" s="94"/>
      <c r="E951" s="95"/>
      <c r="F951" s="103"/>
      <c r="G951" s="8"/>
      <c r="H951" s="8"/>
      <c r="I951" s="54"/>
      <c r="J951" s="69"/>
      <c r="K951" s="65"/>
      <c r="L951" s="65"/>
      <c r="M951" s="83"/>
      <c r="N951" s="125"/>
      <c r="O951" s="83"/>
      <c r="P951" s="132"/>
      <c r="Q951" s="309"/>
      <c r="R951" s="309"/>
      <c r="S951" s="83"/>
      <c r="T951" s="90"/>
      <c r="U951" s="91"/>
      <c r="V951" s="305" t="s">
        <v>326</v>
      </c>
      <c r="W951" s="83" t="s">
        <v>21</v>
      </c>
      <c r="X951" s="91">
        <f>$X$297</f>
        <v>0.7</v>
      </c>
      <c r="Y951" s="88"/>
      <c r="Z951" s="88"/>
      <c r="AA951" s="89"/>
      <c r="AB951" s="482"/>
      <c r="AC951" s="90"/>
      <c r="AD951" s="90"/>
      <c r="AE951" s="91"/>
      <c r="AF951" s="45">
        <f>ROUND(ROUND(ROUND(ROUND(G920*P$8,0)*T944,0)*X951,0)-AC949,0)</f>
        <v>311</v>
      </c>
      <c r="AG951" s="79"/>
    </row>
    <row r="952" ht="16.5" customHeight="1">
      <c r="A952" s="29">
        <v>63.0</v>
      </c>
      <c r="B952" s="30">
        <v>7328.0</v>
      </c>
      <c r="C952" s="32" t="s">
        <v>2495</v>
      </c>
      <c r="D952" s="94"/>
      <c r="E952" s="95"/>
      <c r="F952" s="103"/>
      <c r="G952" s="8"/>
      <c r="H952" s="8"/>
      <c r="I952" s="54"/>
      <c r="J952" s="69"/>
      <c r="K952" s="65"/>
      <c r="L952" s="65"/>
      <c r="M952" s="83"/>
      <c r="N952" s="125"/>
      <c r="O952" s="83"/>
      <c r="P952" s="132"/>
      <c r="Q952" s="309"/>
      <c r="R952" s="309"/>
      <c r="S952" s="83"/>
      <c r="T952" s="90"/>
      <c r="U952" s="91"/>
      <c r="V952" s="484"/>
      <c r="W952" s="56"/>
      <c r="X952" s="72"/>
      <c r="Y952" s="73" t="s">
        <v>20</v>
      </c>
      <c r="Z952" s="74" t="s">
        <v>21</v>
      </c>
      <c r="AA952" s="92">
        <v>0.85</v>
      </c>
      <c r="AB952" s="482"/>
      <c r="AC952" s="90"/>
      <c r="AD952" s="90"/>
      <c r="AE952" s="91"/>
      <c r="AF952" s="45">
        <f>ROUND(ROUND(ROUND(ROUND(ROUND(G920*P$8,0)*T944,0)*X951,0)*AA952,0)-AC949,0)</f>
        <v>264</v>
      </c>
      <c r="AG952" s="79"/>
    </row>
    <row r="953" ht="16.5" customHeight="1">
      <c r="A953" s="29">
        <v>63.0</v>
      </c>
      <c r="B953" s="30">
        <v>7329.0</v>
      </c>
      <c r="C953" s="32" t="s">
        <v>2496</v>
      </c>
      <c r="D953" s="94"/>
      <c r="E953" s="95"/>
      <c r="F953" s="103"/>
      <c r="G953" s="8"/>
      <c r="H953" s="8"/>
      <c r="I953" s="54"/>
      <c r="J953" s="69"/>
      <c r="K953" s="65"/>
      <c r="L953" s="65"/>
      <c r="M953" s="83"/>
      <c r="N953" s="125"/>
      <c r="O953" s="83"/>
      <c r="P953" s="132"/>
      <c r="Q953" s="309"/>
      <c r="R953" s="309"/>
      <c r="S953" s="83"/>
      <c r="T953" s="90"/>
      <c r="U953" s="91"/>
      <c r="V953" s="305" t="s">
        <v>329</v>
      </c>
      <c r="W953" s="83" t="s">
        <v>21</v>
      </c>
      <c r="X953" s="91">
        <f>$X$299</f>
        <v>0.85</v>
      </c>
      <c r="Y953" s="77"/>
      <c r="Z953" s="77"/>
      <c r="AA953" s="72"/>
      <c r="AB953" s="482"/>
      <c r="AC953" s="90"/>
      <c r="AD953" s="90"/>
      <c r="AE953" s="91"/>
      <c r="AF953" s="45">
        <f>ROUND(ROUND(ROUND(ROUND(G920*P$8,0)*T944,0)*X953,0)-AC949,0)</f>
        <v>378</v>
      </c>
      <c r="AG953" s="79"/>
    </row>
    <row r="954" ht="16.5" customHeight="1">
      <c r="A954" s="29">
        <v>63.0</v>
      </c>
      <c r="B954" s="30">
        <v>7330.0</v>
      </c>
      <c r="C954" s="32" t="s">
        <v>2497</v>
      </c>
      <c r="D954" s="94"/>
      <c r="E954" s="95"/>
      <c r="F954" s="136"/>
      <c r="G954" s="22"/>
      <c r="H954" s="22"/>
      <c r="I954" s="109"/>
      <c r="J954" s="69"/>
      <c r="K954" s="65"/>
      <c r="L954" s="65"/>
      <c r="M954" s="83"/>
      <c r="N954" s="125"/>
      <c r="O954" s="83"/>
      <c r="P954" s="132"/>
      <c r="Q954" s="311"/>
      <c r="R954" s="311"/>
      <c r="S954" s="56"/>
      <c r="T954" s="77"/>
      <c r="U954" s="72"/>
      <c r="V954" s="484"/>
      <c r="W954" s="56"/>
      <c r="X954" s="72"/>
      <c r="Y954" s="73" t="s">
        <v>20</v>
      </c>
      <c r="Z954" s="74" t="s">
        <v>21</v>
      </c>
      <c r="AA954" s="92">
        <v>0.85</v>
      </c>
      <c r="AB954" s="484"/>
      <c r="AC954" s="77"/>
      <c r="AD954" s="77"/>
      <c r="AE954" s="72"/>
      <c r="AF954" s="45">
        <f>ROUND(ROUND(ROUND(ROUND(ROUND(G920*P$8,0)*T944,0)*X953,0)*AA954,0)-AC949,0)</f>
        <v>321</v>
      </c>
      <c r="AG954" s="79"/>
    </row>
    <row r="955" ht="16.5" customHeight="1">
      <c r="A955" s="29">
        <v>63.0</v>
      </c>
      <c r="B955" s="30">
        <v>8471.0</v>
      </c>
      <c r="C955" s="32" t="s">
        <v>2498</v>
      </c>
      <c r="D955" s="94"/>
      <c r="E955" s="95"/>
      <c r="F955" s="82" t="s">
        <v>812</v>
      </c>
      <c r="G955" s="152"/>
      <c r="H955" s="152"/>
      <c r="I955" s="153"/>
      <c r="J955" s="94"/>
      <c r="K955" s="8"/>
      <c r="L955" s="53"/>
      <c r="M955" s="8"/>
      <c r="N955" s="52"/>
      <c r="O955" s="8"/>
      <c r="P955" s="54"/>
      <c r="Q955" s="332"/>
      <c r="R955" s="332"/>
      <c r="S955" s="7"/>
      <c r="T955" s="7"/>
      <c r="U955" s="7"/>
      <c r="V955" s="299"/>
      <c r="W955" s="41"/>
      <c r="X955" s="42"/>
      <c r="Y955" s="43"/>
      <c r="Z955" s="43"/>
      <c r="AA955" s="43"/>
      <c r="AB955" s="288"/>
      <c r="AC955" s="43"/>
      <c r="AD955" s="43"/>
      <c r="AE955" s="44"/>
      <c r="AF955" s="45">
        <f>ROUND(G956*P$8,0)</f>
        <v>804</v>
      </c>
      <c r="AG955" s="79"/>
    </row>
    <row r="956" ht="16.5" customHeight="1">
      <c r="A956" s="29">
        <v>63.0</v>
      </c>
      <c r="B956" s="30">
        <v>7331.0</v>
      </c>
      <c r="C956" s="32" t="s">
        <v>2499</v>
      </c>
      <c r="D956" s="94"/>
      <c r="E956" s="95"/>
      <c r="F956" s="482"/>
      <c r="G956" s="50">
        <f>'30放課後等デイ(基本１)'!G956</f>
        <v>1149</v>
      </c>
      <c r="H956" s="8" t="s">
        <v>9</v>
      </c>
      <c r="I956" s="95"/>
      <c r="J956" s="94"/>
      <c r="K956" s="8"/>
      <c r="L956" s="53"/>
      <c r="M956" s="8"/>
      <c r="N956" s="52"/>
      <c r="O956" s="8"/>
      <c r="P956" s="54"/>
      <c r="Q956" s="333"/>
      <c r="R956" s="333"/>
      <c r="S956" s="8"/>
      <c r="T956" s="8"/>
      <c r="U956" s="8"/>
      <c r="V956" s="303"/>
      <c r="W956" s="56"/>
      <c r="X956" s="58"/>
      <c r="Y956" s="59" t="s">
        <v>20</v>
      </c>
      <c r="Z956" s="41" t="s">
        <v>21</v>
      </c>
      <c r="AA956" s="60">
        <v>0.85</v>
      </c>
      <c r="AB956" s="288"/>
      <c r="AC956" s="43"/>
      <c r="AD956" s="43"/>
      <c r="AE956" s="44"/>
      <c r="AF956" s="45">
        <f>ROUND(ROUND(G956*P$8,0)*AA956,0)</f>
        <v>683</v>
      </c>
      <c r="AG956" s="79"/>
    </row>
    <row r="957" ht="16.5" customHeight="1">
      <c r="A957" s="29">
        <v>63.0</v>
      </c>
      <c r="B957" s="30">
        <v>8472.0</v>
      </c>
      <c r="C957" s="32" t="s">
        <v>2500</v>
      </c>
      <c r="D957" s="94"/>
      <c r="E957" s="95"/>
      <c r="F957" s="94"/>
      <c r="G957" s="140"/>
      <c r="H957" s="140"/>
      <c r="I957" s="95"/>
      <c r="J957" s="94"/>
      <c r="K957" s="8"/>
      <c r="L957" s="53"/>
      <c r="M957" s="14"/>
      <c r="N957" s="127"/>
      <c r="O957" s="14"/>
      <c r="P957" s="144"/>
      <c r="Q957" s="334"/>
      <c r="R957" s="334"/>
      <c r="S957" s="8"/>
      <c r="T957" s="8"/>
      <c r="U957" s="8"/>
      <c r="V957" s="305" t="s">
        <v>326</v>
      </c>
      <c r="W957" s="41" t="s">
        <v>21</v>
      </c>
      <c r="X957" s="68">
        <f>$X$297</f>
        <v>0.7</v>
      </c>
      <c r="Y957" s="88"/>
      <c r="Z957" s="88"/>
      <c r="AA957" s="88"/>
      <c r="AB957" s="297"/>
      <c r="AC957" s="88"/>
      <c r="AD957" s="88"/>
      <c r="AE957" s="89"/>
      <c r="AF957" s="45">
        <f>ROUND(ROUND(G956*P$8,0)*X957,0)</f>
        <v>563</v>
      </c>
      <c r="AG957" s="79"/>
    </row>
    <row r="958" ht="16.5" customHeight="1">
      <c r="A958" s="29">
        <v>63.0</v>
      </c>
      <c r="B958" s="30">
        <v>7332.0</v>
      </c>
      <c r="C958" s="32" t="s">
        <v>2501</v>
      </c>
      <c r="D958" s="94"/>
      <c r="E958" s="95"/>
      <c r="F958" s="94"/>
      <c r="G958" s="140"/>
      <c r="H958" s="140"/>
      <c r="I958" s="95"/>
      <c r="J958" s="94"/>
      <c r="K958" s="8"/>
      <c r="L958" s="53"/>
      <c r="M958" s="14"/>
      <c r="N958" s="127"/>
      <c r="O958" s="14"/>
      <c r="P958" s="144"/>
      <c r="Q958" s="334"/>
      <c r="R958" s="334"/>
      <c r="S958" s="8"/>
      <c r="T958" s="8"/>
      <c r="U958" s="8"/>
      <c r="V958" s="484"/>
      <c r="W958" s="56"/>
      <c r="X958" s="72"/>
      <c r="Y958" s="73" t="s">
        <v>20</v>
      </c>
      <c r="Z958" s="74" t="s">
        <v>21</v>
      </c>
      <c r="AA958" s="75">
        <v>0.85</v>
      </c>
      <c r="AB958" s="288"/>
      <c r="AC958" s="43"/>
      <c r="AD958" s="43"/>
      <c r="AE958" s="44"/>
      <c r="AF958" s="45">
        <f>ROUND(ROUND(ROUND(G956*P$8,0)*X957,0)*AA958,0)</f>
        <v>479</v>
      </c>
      <c r="AG958" s="79"/>
    </row>
    <row r="959" ht="16.5" customHeight="1">
      <c r="A959" s="29">
        <v>63.0</v>
      </c>
      <c r="B959" s="30">
        <v>8473.0</v>
      </c>
      <c r="C959" s="32" t="s">
        <v>2502</v>
      </c>
      <c r="D959" s="94"/>
      <c r="E959" s="95"/>
      <c r="F959" s="94"/>
      <c r="G959" s="140"/>
      <c r="H959" s="140"/>
      <c r="I959" s="95"/>
      <c r="J959" s="94"/>
      <c r="K959" s="8"/>
      <c r="L959" s="53"/>
      <c r="M959" s="14"/>
      <c r="N959" s="127"/>
      <c r="O959" s="14"/>
      <c r="P959" s="144"/>
      <c r="Q959" s="334"/>
      <c r="R959" s="334"/>
      <c r="S959" s="8"/>
      <c r="T959" s="8"/>
      <c r="U959" s="54"/>
      <c r="V959" s="305" t="s">
        <v>329</v>
      </c>
      <c r="W959" s="41" t="s">
        <v>21</v>
      </c>
      <c r="X959" s="68">
        <f>$X$299</f>
        <v>0.85</v>
      </c>
      <c r="Y959" s="77"/>
      <c r="Z959" s="77"/>
      <c r="AA959" s="77"/>
      <c r="AB959" s="292"/>
      <c r="AC959" s="77"/>
      <c r="AD959" s="77"/>
      <c r="AE959" s="72"/>
      <c r="AF959" s="45">
        <f>ROUND(ROUND(G956*P$8,0)*X959,0)</f>
        <v>683</v>
      </c>
      <c r="AG959" s="79"/>
    </row>
    <row r="960" ht="16.5" customHeight="1">
      <c r="A960" s="29">
        <v>63.0</v>
      </c>
      <c r="B960" s="30">
        <v>7333.0</v>
      </c>
      <c r="C960" s="32" t="s">
        <v>2503</v>
      </c>
      <c r="D960" s="94"/>
      <c r="E960" s="95"/>
      <c r="F960" s="94"/>
      <c r="G960" s="140"/>
      <c r="H960" s="140"/>
      <c r="I960" s="95"/>
      <c r="J960" s="94"/>
      <c r="K960" s="8"/>
      <c r="L960" s="53"/>
      <c r="M960" s="14"/>
      <c r="N960" s="127"/>
      <c r="O960" s="14"/>
      <c r="P960" s="144"/>
      <c r="Q960" s="334"/>
      <c r="R960" s="334"/>
      <c r="S960" s="8"/>
      <c r="T960" s="8"/>
      <c r="U960" s="54"/>
      <c r="V960" s="484"/>
      <c r="W960" s="56"/>
      <c r="X960" s="72"/>
      <c r="Y960" s="73" t="s">
        <v>20</v>
      </c>
      <c r="Z960" s="74" t="s">
        <v>21</v>
      </c>
      <c r="AA960" s="75">
        <v>0.85</v>
      </c>
      <c r="AB960" s="288"/>
      <c r="AC960" s="43"/>
      <c r="AD960" s="43"/>
      <c r="AE960" s="44"/>
      <c r="AF960" s="45">
        <f>ROUND(ROUND(ROUND(G956*P$8,0)*X959,0)*AA960,0)</f>
        <v>581</v>
      </c>
      <c r="AG960" s="79"/>
    </row>
    <row r="961" ht="16.5" customHeight="1">
      <c r="A961" s="29">
        <v>63.0</v>
      </c>
      <c r="B961" s="30">
        <v>7334.0</v>
      </c>
      <c r="C961" s="32" t="s">
        <v>2504</v>
      </c>
      <c r="D961" s="94"/>
      <c r="E961" s="95"/>
      <c r="F961" s="94"/>
      <c r="G961" s="140"/>
      <c r="H961" s="140"/>
      <c r="I961" s="95"/>
      <c r="J961" s="94"/>
      <c r="K961" s="8"/>
      <c r="L961" s="53"/>
      <c r="M961" s="14"/>
      <c r="N961" s="127"/>
      <c r="O961" s="14"/>
      <c r="P961" s="144"/>
      <c r="Q961" s="334"/>
      <c r="R961" s="334"/>
      <c r="S961" s="8"/>
      <c r="T961" s="8"/>
      <c r="U961" s="54"/>
      <c r="V961" s="299"/>
      <c r="W961" s="41"/>
      <c r="X961" s="42"/>
      <c r="Y961" s="43"/>
      <c r="Z961" s="43"/>
      <c r="AA961" s="44"/>
      <c r="AB961" s="82" t="s">
        <v>30</v>
      </c>
      <c r="AC961" s="83">
        <v>5.0</v>
      </c>
      <c r="AD961" s="83"/>
      <c r="AE961" s="84" t="s">
        <v>31</v>
      </c>
      <c r="AF961" s="45">
        <f>ROUND(ROUND(G956*P$8,0)-AC961,0)</f>
        <v>799</v>
      </c>
      <c r="AG961" s="79"/>
    </row>
    <row r="962" ht="16.5" customHeight="1">
      <c r="A962" s="29">
        <v>63.0</v>
      </c>
      <c r="B962" s="30">
        <v>7335.0</v>
      </c>
      <c r="C962" s="32" t="s">
        <v>2505</v>
      </c>
      <c r="D962" s="94"/>
      <c r="E962" s="95"/>
      <c r="F962" s="94"/>
      <c r="G962" s="140"/>
      <c r="H962" s="140"/>
      <c r="I962" s="95"/>
      <c r="J962" s="94"/>
      <c r="K962" s="8"/>
      <c r="L962" s="53"/>
      <c r="M962" s="14"/>
      <c r="N962" s="127"/>
      <c r="O962" s="14"/>
      <c r="P962" s="144"/>
      <c r="Q962" s="334"/>
      <c r="R962" s="334"/>
      <c r="S962" s="8"/>
      <c r="T962" s="8"/>
      <c r="U962" s="8"/>
      <c r="V962" s="303"/>
      <c r="W962" s="56"/>
      <c r="X962" s="58"/>
      <c r="Y962" s="59" t="s">
        <v>20</v>
      </c>
      <c r="Z962" s="41" t="s">
        <v>21</v>
      </c>
      <c r="AA962" s="86">
        <v>0.85</v>
      </c>
      <c r="AB962" s="482"/>
      <c r="AC962" s="83"/>
      <c r="AD962" s="83"/>
      <c r="AE962" s="84"/>
      <c r="AF962" s="45">
        <f>ROUND(ROUND(ROUND(G956*P$8,0)*AA962,0)-AC961,0)</f>
        <v>678</v>
      </c>
      <c r="AG962" s="79"/>
    </row>
    <row r="963" ht="16.5" customHeight="1">
      <c r="A963" s="29">
        <v>63.0</v>
      </c>
      <c r="B963" s="30">
        <v>7336.0</v>
      </c>
      <c r="C963" s="32" t="s">
        <v>2506</v>
      </c>
      <c r="D963" s="94"/>
      <c r="E963" s="95"/>
      <c r="F963" s="94"/>
      <c r="G963" s="140"/>
      <c r="H963" s="140"/>
      <c r="I963" s="95"/>
      <c r="J963" s="94"/>
      <c r="K963" s="8"/>
      <c r="L963" s="53"/>
      <c r="M963" s="14"/>
      <c r="N963" s="127"/>
      <c r="O963" s="14"/>
      <c r="P963" s="144"/>
      <c r="Q963" s="334"/>
      <c r="R963" s="334"/>
      <c r="S963" s="8"/>
      <c r="T963" s="8"/>
      <c r="U963" s="8"/>
      <c r="V963" s="305" t="s">
        <v>326</v>
      </c>
      <c r="W963" s="83" t="s">
        <v>21</v>
      </c>
      <c r="X963" s="91">
        <f>$X$297</f>
        <v>0.7</v>
      </c>
      <c r="Y963" s="88"/>
      <c r="Z963" s="88"/>
      <c r="AA963" s="89"/>
      <c r="AB963" s="482"/>
      <c r="AC963" s="90"/>
      <c r="AD963" s="90"/>
      <c r="AE963" s="91"/>
      <c r="AF963" s="45">
        <f>ROUND(ROUND(ROUND(G956*P$8,0)*X963,0)-AC961,0)</f>
        <v>558</v>
      </c>
      <c r="AG963" s="79"/>
    </row>
    <row r="964" ht="16.5" customHeight="1">
      <c r="A964" s="29">
        <v>63.0</v>
      </c>
      <c r="B964" s="30">
        <v>7337.0</v>
      </c>
      <c r="C964" s="32" t="s">
        <v>2507</v>
      </c>
      <c r="D964" s="94"/>
      <c r="E964" s="95"/>
      <c r="F964" s="94"/>
      <c r="G964" s="140"/>
      <c r="H964" s="140"/>
      <c r="I964" s="95"/>
      <c r="J964" s="94"/>
      <c r="K964" s="8"/>
      <c r="L964" s="53"/>
      <c r="M964" s="14"/>
      <c r="N964" s="127"/>
      <c r="O964" s="14"/>
      <c r="P964" s="144"/>
      <c r="Q964" s="334"/>
      <c r="R964" s="334"/>
      <c r="S964" s="8"/>
      <c r="T964" s="8"/>
      <c r="U964" s="8"/>
      <c r="V964" s="484"/>
      <c r="W964" s="56"/>
      <c r="X964" s="72"/>
      <c r="Y964" s="73" t="s">
        <v>20</v>
      </c>
      <c r="Z964" s="74" t="s">
        <v>21</v>
      </c>
      <c r="AA964" s="92">
        <v>0.85</v>
      </c>
      <c r="AB964" s="482"/>
      <c r="AC964" s="90"/>
      <c r="AD964" s="90"/>
      <c r="AE964" s="91"/>
      <c r="AF964" s="45">
        <f>ROUND(ROUND(ROUND(ROUND(G956*P$8,0)*X963,0)*AA964,0)-AC961,0)</f>
        <v>474</v>
      </c>
      <c r="AG964" s="79"/>
    </row>
    <row r="965" ht="16.5" customHeight="1">
      <c r="A965" s="29">
        <v>63.0</v>
      </c>
      <c r="B965" s="30">
        <v>7338.0</v>
      </c>
      <c r="C965" s="32" t="s">
        <v>2508</v>
      </c>
      <c r="D965" s="94"/>
      <c r="E965" s="95"/>
      <c r="F965" s="94"/>
      <c r="G965" s="140"/>
      <c r="H965" s="140"/>
      <c r="I965" s="95"/>
      <c r="J965" s="94"/>
      <c r="K965" s="8"/>
      <c r="L965" s="53"/>
      <c r="M965" s="14"/>
      <c r="N965" s="127"/>
      <c r="O965" s="14"/>
      <c r="P965" s="144"/>
      <c r="Q965" s="334"/>
      <c r="R965" s="334"/>
      <c r="S965" s="8"/>
      <c r="T965" s="8"/>
      <c r="U965" s="8"/>
      <c r="V965" s="305" t="s">
        <v>329</v>
      </c>
      <c r="W965" s="83" t="s">
        <v>21</v>
      </c>
      <c r="X965" s="91">
        <f>$X$299</f>
        <v>0.85</v>
      </c>
      <c r="Y965" s="77"/>
      <c r="Z965" s="77"/>
      <c r="AA965" s="72"/>
      <c r="AB965" s="482"/>
      <c r="AC965" s="90"/>
      <c r="AD965" s="90"/>
      <c r="AE965" s="91"/>
      <c r="AF965" s="45">
        <f>ROUND(ROUND(ROUND(G956*P$8,0)*X965,0)-AC961,0)</f>
        <v>678</v>
      </c>
      <c r="AG965" s="79"/>
    </row>
    <row r="966" ht="16.5" customHeight="1">
      <c r="A966" s="29">
        <v>63.0</v>
      </c>
      <c r="B966" s="30">
        <v>7339.0</v>
      </c>
      <c r="C966" s="32" t="s">
        <v>2509</v>
      </c>
      <c r="D966" s="94"/>
      <c r="E966" s="95"/>
      <c r="F966" s="94"/>
      <c r="G966" s="140"/>
      <c r="H966" s="140"/>
      <c r="I966" s="95"/>
      <c r="J966" s="94"/>
      <c r="K966" s="8"/>
      <c r="L966" s="53"/>
      <c r="M966" s="14"/>
      <c r="N966" s="127"/>
      <c r="O966" s="14"/>
      <c r="P966" s="144"/>
      <c r="Q966" s="334"/>
      <c r="R966" s="334"/>
      <c r="S966" s="8"/>
      <c r="T966" s="8"/>
      <c r="U966" s="8"/>
      <c r="V966" s="484"/>
      <c r="W966" s="56"/>
      <c r="X966" s="72"/>
      <c r="Y966" s="73" t="s">
        <v>20</v>
      </c>
      <c r="Z966" s="74" t="s">
        <v>21</v>
      </c>
      <c r="AA966" s="92">
        <v>0.85</v>
      </c>
      <c r="AB966" s="484"/>
      <c r="AC966" s="77"/>
      <c r="AD966" s="77"/>
      <c r="AE966" s="72"/>
      <c r="AF966" s="45">
        <f>ROUND(ROUND(ROUND(ROUND(G956*P$8,0)*X965,0)*AA966,0)-AC961,0)</f>
        <v>576</v>
      </c>
      <c r="AG966" s="79"/>
    </row>
    <row r="967" ht="16.5" customHeight="1">
      <c r="A967" s="29">
        <v>63.0</v>
      </c>
      <c r="B967" s="30">
        <v>8474.0</v>
      </c>
      <c r="C967" s="32" t="s">
        <v>2510</v>
      </c>
      <c r="D967" s="94"/>
      <c r="E967" s="95"/>
      <c r="F967" s="307"/>
      <c r="G967" s="8"/>
      <c r="H967" s="8"/>
      <c r="I967" s="54"/>
      <c r="J967" s="69"/>
      <c r="K967" s="65"/>
      <c r="L967" s="65"/>
      <c r="M967" s="8"/>
      <c r="N967" s="52"/>
      <c r="O967" s="8"/>
      <c r="P967" s="54"/>
      <c r="Q967" s="33" t="s">
        <v>23</v>
      </c>
      <c r="R967" s="130" t="s">
        <v>24</v>
      </c>
      <c r="S967" s="7"/>
      <c r="T967" s="7"/>
      <c r="U967" s="39"/>
      <c r="V967" s="299"/>
      <c r="W967" s="41"/>
      <c r="X967" s="42"/>
      <c r="Y967" s="43"/>
      <c r="Z967" s="43"/>
      <c r="AA967" s="43"/>
      <c r="AB967" s="288"/>
      <c r="AC967" s="43"/>
      <c r="AD967" s="43"/>
      <c r="AE967" s="44"/>
      <c r="AF967" s="45">
        <f>ROUND(ROUND(G956*P$8,0)*T968,0)</f>
        <v>563</v>
      </c>
      <c r="AG967" s="79"/>
    </row>
    <row r="968" ht="16.5" customHeight="1">
      <c r="A968" s="29">
        <v>63.0</v>
      </c>
      <c r="B968" s="30">
        <v>7340.0</v>
      </c>
      <c r="C968" s="32" t="s">
        <v>2511</v>
      </c>
      <c r="D968" s="94"/>
      <c r="E968" s="95"/>
      <c r="F968" s="307"/>
      <c r="G968" s="140"/>
      <c r="H968" s="8"/>
      <c r="I968" s="54"/>
      <c r="J968" s="69"/>
      <c r="K968" s="65"/>
      <c r="L968" s="65"/>
      <c r="M968" s="8"/>
      <c r="N968" s="52"/>
      <c r="O968" s="8"/>
      <c r="P968" s="54"/>
      <c r="Q968" s="481"/>
      <c r="R968" s="482"/>
      <c r="S968" s="83" t="s">
        <v>21</v>
      </c>
      <c r="T968" s="90">
        <v>0.7</v>
      </c>
      <c r="U968" s="54"/>
      <c r="V968" s="303"/>
      <c r="W968" s="56"/>
      <c r="X968" s="58"/>
      <c r="Y968" s="59" t="s">
        <v>20</v>
      </c>
      <c r="Z968" s="41" t="s">
        <v>21</v>
      </c>
      <c r="AA968" s="60">
        <v>0.85</v>
      </c>
      <c r="AB968" s="288"/>
      <c r="AC968" s="43"/>
      <c r="AD968" s="43"/>
      <c r="AE968" s="44"/>
      <c r="AF968" s="45">
        <f>ROUND(ROUND(ROUND(G956*P$8,0)*T968,0)*AA968,0)</f>
        <v>479</v>
      </c>
      <c r="AG968" s="79"/>
    </row>
    <row r="969" ht="16.5" customHeight="1">
      <c r="A969" s="29">
        <v>63.0</v>
      </c>
      <c r="B969" s="30">
        <v>8475.0</v>
      </c>
      <c r="C969" s="32" t="s">
        <v>2512</v>
      </c>
      <c r="D969" s="94"/>
      <c r="E969" s="95"/>
      <c r="F969" s="103"/>
      <c r="G969" s="8"/>
      <c r="H969" s="8"/>
      <c r="I969" s="54"/>
      <c r="J969" s="69"/>
      <c r="K969" s="65"/>
      <c r="L969" s="65"/>
      <c r="M969" s="83"/>
      <c r="N969" s="125"/>
      <c r="O969" s="83"/>
      <c r="P969" s="132"/>
      <c r="Q969" s="481"/>
      <c r="R969" s="482"/>
      <c r="S969" s="83"/>
      <c r="T969" s="90"/>
      <c r="U969" s="91"/>
      <c r="V969" s="305" t="s">
        <v>326</v>
      </c>
      <c r="W969" s="41" t="s">
        <v>21</v>
      </c>
      <c r="X969" s="68">
        <f>$X$297</f>
        <v>0.7</v>
      </c>
      <c r="Y969" s="88"/>
      <c r="Z969" s="88"/>
      <c r="AA969" s="88"/>
      <c r="AB969" s="297"/>
      <c r="AC969" s="88"/>
      <c r="AD969" s="88"/>
      <c r="AE969" s="89"/>
      <c r="AF969" s="45">
        <f>ROUND(ROUND(ROUND(G956*P$8,0)*T968,0)*X969,0)</f>
        <v>394</v>
      </c>
      <c r="AG969" s="79"/>
    </row>
    <row r="970" ht="16.5" customHeight="1">
      <c r="A970" s="29">
        <v>63.0</v>
      </c>
      <c r="B970" s="30">
        <v>7341.0</v>
      </c>
      <c r="C970" s="32" t="s">
        <v>2513</v>
      </c>
      <c r="D970" s="94"/>
      <c r="E970" s="95"/>
      <c r="F970" s="103"/>
      <c r="G970" s="8"/>
      <c r="H970" s="8"/>
      <c r="I970" s="54"/>
      <c r="J970" s="69"/>
      <c r="K970" s="65"/>
      <c r="L970" s="65"/>
      <c r="M970" s="83"/>
      <c r="N970" s="125"/>
      <c r="O970" s="83"/>
      <c r="P970" s="132"/>
      <c r="Q970" s="481"/>
      <c r="R970" s="482"/>
      <c r="S970" s="83"/>
      <c r="T970" s="90"/>
      <c r="U970" s="91"/>
      <c r="V970" s="484"/>
      <c r="W970" s="56"/>
      <c r="X970" s="72"/>
      <c r="Y970" s="73" t="s">
        <v>20</v>
      </c>
      <c r="Z970" s="74" t="s">
        <v>21</v>
      </c>
      <c r="AA970" s="75">
        <v>0.85</v>
      </c>
      <c r="AB970" s="288"/>
      <c r="AC970" s="43"/>
      <c r="AD970" s="43"/>
      <c r="AE970" s="44"/>
      <c r="AF970" s="45">
        <f>ROUND(ROUND(ROUND(ROUND(G956*P$8,0)*T968,0)*X969,0)*AA970,0)</f>
        <v>335</v>
      </c>
      <c r="AG970" s="79"/>
    </row>
    <row r="971" ht="16.5" customHeight="1">
      <c r="A971" s="29">
        <v>63.0</v>
      </c>
      <c r="B971" s="30">
        <v>8476.0</v>
      </c>
      <c r="C971" s="32" t="s">
        <v>2514</v>
      </c>
      <c r="D971" s="94"/>
      <c r="E971" s="95"/>
      <c r="F971" s="103"/>
      <c r="G971" s="8"/>
      <c r="H971" s="8"/>
      <c r="I971" s="54"/>
      <c r="J971" s="69"/>
      <c r="K971" s="65"/>
      <c r="L971" s="65"/>
      <c r="M971" s="83"/>
      <c r="N971" s="125"/>
      <c r="O971" s="83"/>
      <c r="P971" s="132"/>
      <c r="Q971" s="310"/>
      <c r="R971" s="309"/>
      <c r="S971" s="83"/>
      <c r="T971" s="90"/>
      <c r="U971" s="91"/>
      <c r="V971" s="305" t="s">
        <v>329</v>
      </c>
      <c r="W971" s="41" t="s">
        <v>21</v>
      </c>
      <c r="X971" s="68">
        <f>$X$299</f>
        <v>0.85</v>
      </c>
      <c r="Y971" s="77"/>
      <c r="Z971" s="77"/>
      <c r="AA971" s="77"/>
      <c r="AB971" s="292"/>
      <c r="AC971" s="77"/>
      <c r="AD971" s="77"/>
      <c r="AE971" s="72"/>
      <c r="AF971" s="45">
        <f>ROUND(ROUND(ROUND(G956*P$8,0)*T968,0)*X971,0)</f>
        <v>479</v>
      </c>
      <c r="AG971" s="79"/>
    </row>
    <row r="972" ht="16.5" customHeight="1">
      <c r="A972" s="29">
        <v>63.0</v>
      </c>
      <c r="B972" s="165">
        <v>7342.0</v>
      </c>
      <c r="C972" s="32" t="s">
        <v>2515</v>
      </c>
      <c r="D972" s="94"/>
      <c r="E972" s="95"/>
      <c r="F972" s="103"/>
      <c r="G972" s="8"/>
      <c r="H972" s="8"/>
      <c r="I972" s="54"/>
      <c r="J972" s="69"/>
      <c r="K972" s="65"/>
      <c r="L972" s="65"/>
      <c r="M972" s="83"/>
      <c r="N972" s="125"/>
      <c r="O972" s="83"/>
      <c r="P972" s="132"/>
      <c r="Q972" s="310"/>
      <c r="R972" s="309"/>
      <c r="S972" s="83"/>
      <c r="T972" s="90"/>
      <c r="U972" s="91"/>
      <c r="V972" s="484"/>
      <c r="W972" s="56"/>
      <c r="X972" s="72"/>
      <c r="Y972" s="73" t="s">
        <v>20</v>
      </c>
      <c r="Z972" s="74" t="s">
        <v>21</v>
      </c>
      <c r="AA972" s="75">
        <v>0.85</v>
      </c>
      <c r="AB972" s="288"/>
      <c r="AC972" s="43"/>
      <c r="AD972" s="43"/>
      <c r="AE972" s="44"/>
      <c r="AF972" s="45">
        <f>ROUND(ROUND(ROUND(ROUND(G956*P$8,0)*T968,0)*X971,0)*AA972,0)</f>
        <v>407</v>
      </c>
      <c r="AG972" s="79"/>
    </row>
    <row r="973" ht="16.5" customHeight="1">
      <c r="A973" s="29">
        <v>63.0</v>
      </c>
      <c r="B973" s="165">
        <v>7343.0</v>
      </c>
      <c r="C973" s="32" t="s">
        <v>2516</v>
      </c>
      <c r="D973" s="94"/>
      <c r="E973" s="95"/>
      <c r="F973" s="103"/>
      <c r="G973" s="8"/>
      <c r="H973" s="8"/>
      <c r="I973" s="54"/>
      <c r="J973" s="69"/>
      <c r="K973" s="65"/>
      <c r="L973" s="65"/>
      <c r="M973" s="83"/>
      <c r="N973" s="125"/>
      <c r="O973" s="83"/>
      <c r="P973" s="132"/>
      <c r="Q973" s="310"/>
      <c r="R973" s="309"/>
      <c r="S973" s="83"/>
      <c r="T973" s="90"/>
      <c r="U973" s="91"/>
      <c r="V973" s="299"/>
      <c r="W973" s="41"/>
      <c r="X973" s="42"/>
      <c r="Y973" s="43"/>
      <c r="Z973" s="43"/>
      <c r="AA973" s="44"/>
      <c r="AB973" s="82" t="s">
        <v>30</v>
      </c>
      <c r="AC973" s="83">
        <v>5.0</v>
      </c>
      <c r="AD973" s="83"/>
      <c r="AE973" s="84" t="s">
        <v>31</v>
      </c>
      <c r="AF973" s="45">
        <f>ROUND(ROUND(ROUND(G956*P$8,0)*T968,0)-AC973,0)</f>
        <v>558</v>
      </c>
      <c r="AG973" s="79"/>
    </row>
    <row r="974" ht="16.5" customHeight="1">
      <c r="A974" s="29">
        <v>63.0</v>
      </c>
      <c r="B974" s="165">
        <v>7344.0</v>
      </c>
      <c r="C974" s="32" t="s">
        <v>2517</v>
      </c>
      <c r="D974" s="94"/>
      <c r="E974" s="95"/>
      <c r="F974" s="103"/>
      <c r="G974" s="8"/>
      <c r="H974" s="8"/>
      <c r="I974" s="54"/>
      <c r="J974" s="69"/>
      <c r="K974" s="65"/>
      <c r="L974" s="65"/>
      <c r="M974" s="83"/>
      <c r="N974" s="125"/>
      <c r="O974" s="83"/>
      <c r="P974" s="132"/>
      <c r="Q974" s="310"/>
      <c r="R974" s="309"/>
      <c r="S974" s="83"/>
      <c r="T974" s="90"/>
      <c r="U974" s="91"/>
      <c r="V974" s="303"/>
      <c r="W974" s="56"/>
      <c r="X974" s="58"/>
      <c r="Y974" s="59" t="s">
        <v>20</v>
      </c>
      <c r="Z974" s="41" t="s">
        <v>21</v>
      </c>
      <c r="AA974" s="86">
        <v>0.85</v>
      </c>
      <c r="AB974" s="482"/>
      <c r="AC974" s="83"/>
      <c r="AD974" s="83"/>
      <c r="AE974" s="84"/>
      <c r="AF974" s="45">
        <f>ROUND(ROUND(ROUND(ROUND(G956*P$8,0)*T968,0)*AA974,0)-AC973,0)</f>
        <v>474</v>
      </c>
      <c r="AG974" s="79"/>
    </row>
    <row r="975" ht="16.5" customHeight="1">
      <c r="A975" s="29">
        <v>63.0</v>
      </c>
      <c r="B975" s="165">
        <v>7345.0</v>
      </c>
      <c r="C975" s="32" t="s">
        <v>2518</v>
      </c>
      <c r="D975" s="94"/>
      <c r="E975" s="95"/>
      <c r="F975" s="103"/>
      <c r="G975" s="8"/>
      <c r="H975" s="8"/>
      <c r="I975" s="54"/>
      <c r="J975" s="69"/>
      <c r="K975" s="65"/>
      <c r="L975" s="65"/>
      <c r="M975" s="83"/>
      <c r="N975" s="125"/>
      <c r="O975" s="83"/>
      <c r="P975" s="132"/>
      <c r="Q975" s="310"/>
      <c r="R975" s="309"/>
      <c r="S975" s="83"/>
      <c r="T975" s="90"/>
      <c r="U975" s="91"/>
      <c r="V975" s="305" t="s">
        <v>326</v>
      </c>
      <c r="W975" s="83" t="s">
        <v>21</v>
      </c>
      <c r="X975" s="91">
        <f>$X$297</f>
        <v>0.7</v>
      </c>
      <c r="Y975" s="88"/>
      <c r="Z975" s="88"/>
      <c r="AA975" s="89"/>
      <c r="AB975" s="482"/>
      <c r="AC975" s="90"/>
      <c r="AD975" s="90"/>
      <c r="AE975" s="91"/>
      <c r="AF975" s="45">
        <f>ROUND(ROUND(ROUND(ROUND(G956*P$8,0)*T968,0)*X975,0)-AC973,0)</f>
        <v>389</v>
      </c>
      <c r="AG975" s="79"/>
    </row>
    <row r="976" ht="16.5" customHeight="1">
      <c r="A976" s="29">
        <v>63.0</v>
      </c>
      <c r="B976" s="165">
        <v>7346.0</v>
      </c>
      <c r="C976" s="32" t="s">
        <v>2519</v>
      </c>
      <c r="D976" s="94"/>
      <c r="E976" s="95"/>
      <c r="F976" s="103"/>
      <c r="G976" s="8"/>
      <c r="H976" s="8"/>
      <c r="I976" s="54"/>
      <c r="J976" s="69"/>
      <c r="K976" s="65"/>
      <c r="L976" s="65"/>
      <c r="M976" s="83"/>
      <c r="N976" s="125"/>
      <c r="O976" s="83"/>
      <c r="P976" s="132"/>
      <c r="Q976" s="310"/>
      <c r="R976" s="309"/>
      <c r="S976" s="83"/>
      <c r="T976" s="90"/>
      <c r="U976" s="91"/>
      <c r="V976" s="484"/>
      <c r="W976" s="56"/>
      <c r="X976" s="72"/>
      <c r="Y976" s="73" t="s">
        <v>20</v>
      </c>
      <c r="Z976" s="74" t="s">
        <v>21</v>
      </c>
      <c r="AA976" s="92">
        <v>0.85</v>
      </c>
      <c r="AB976" s="482"/>
      <c r="AC976" s="90"/>
      <c r="AD976" s="90"/>
      <c r="AE976" s="91"/>
      <c r="AF976" s="45">
        <f>ROUND(ROUND(ROUND(ROUND(ROUND(G956*P$8,0)*T968,0)*X975,0)*AA976,0)-AC973,0)</f>
        <v>330</v>
      </c>
      <c r="AG976" s="79"/>
    </row>
    <row r="977" ht="16.5" customHeight="1">
      <c r="A977" s="29">
        <v>63.0</v>
      </c>
      <c r="B977" s="165">
        <v>7347.0</v>
      </c>
      <c r="C977" s="32" t="s">
        <v>2520</v>
      </c>
      <c r="D977" s="94"/>
      <c r="E977" s="95"/>
      <c r="F977" s="103"/>
      <c r="G977" s="8"/>
      <c r="H977" s="8"/>
      <c r="I977" s="54"/>
      <c r="J977" s="69"/>
      <c r="K977" s="65"/>
      <c r="L977" s="65"/>
      <c r="M977" s="83"/>
      <c r="N977" s="125"/>
      <c r="O977" s="83"/>
      <c r="P977" s="132"/>
      <c r="Q977" s="310"/>
      <c r="R977" s="309"/>
      <c r="S977" s="83"/>
      <c r="T977" s="90"/>
      <c r="U977" s="91"/>
      <c r="V977" s="305" t="s">
        <v>329</v>
      </c>
      <c r="W977" s="83" t="s">
        <v>21</v>
      </c>
      <c r="X977" s="91">
        <f>$X$299</f>
        <v>0.85</v>
      </c>
      <c r="Y977" s="77"/>
      <c r="Z977" s="77"/>
      <c r="AA977" s="72"/>
      <c r="AB977" s="482"/>
      <c r="AC977" s="90"/>
      <c r="AD977" s="90"/>
      <c r="AE977" s="91"/>
      <c r="AF977" s="45">
        <f>ROUND(ROUND(ROUND(ROUND(G956*P$8,0)*T968,0)*X977,0)-AC973,0)</f>
        <v>474</v>
      </c>
      <c r="AG977" s="79"/>
    </row>
    <row r="978" ht="16.5" customHeight="1">
      <c r="A978" s="29">
        <v>63.0</v>
      </c>
      <c r="B978" s="165">
        <v>7348.0</v>
      </c>
      <c r="C978" s="32" t="s">
        <v>2521</v>
      </c>
      <c r="D978" s="94"/>
      <c r="E978" s="95"/>
      <c r="F978" s="103"/>
      <c r="G978" s="8"/>
      <c r="H978" s="8"/>
      <c r="I978" s="54"/>
      <c r="J978" s="69"/>
      <c r="K978" s="65"/>
      <c r="L978" s="65"/>
      <c r="M978" s="83"/>
      <c r="N978" s="125"/>
      <c r="O978" s="83"/>
      <c r="P978" s="132"/>
      <c r="Q978" s="310"/>
      <c r="R978" s="309"/>
      <c r="S978" s="83"/>
      <c r="T978" s="90"/>
      <c r="U978" s="91"/>
      <c r="V978" s="484"/>
      <c r="W978" s="56"/>
      <c r="X978" s="72"/>
      <c r="Y978" s="73" t="s">
        <v>20</v>
      </c>
      <c r="Z978" s="74" t="s">
        <v>21</v>
      </c>
      <c r="AA978" s="92">
        <v>0.85</v>
      </c>
      <c r="AB978" s="484"/>
      <c r="AC978" s="77"/>
      <c r="AD978" s="77"/>
      <c r="AE978" s="72"/>
      <c r="AF978" s="45">
        <f>ROUND(ROUND(ROUND(ROUND(ROUND(G956*P$8,0)*T968,0)*X977,0)*AA978,0)-AC973,0)</f>
        <v>402</v>
      </c>
      <c r="AG978" s="79"/>
    </row>
    <row r="979" ht="16.5" customHeight="1">
      <c r="A979" s="29">
        <v>63.0</v>
      </c>
      <c r="B979" s="165">
        <v>7349.0</v>
      </c>
      <c r="C979" s="32" t="s">
        <v>2522</v>
      </c>
      <c r="D979" s="94"/>
      <c r="E979" s="95"/>
      <c r="F979" s="103"/>
      <c r="G979" s="8"/>
      <c r="H979" s="8"/>
      <c r="I979" s="54"/>
      <c r="J979" s="69"/>
      <c r="K979" s="65"/>
      <c r="L979" s="65"/>
      <c r="M979" s="83"/>
      <c r="N979" s="125"/>
      <c r="O979" s="83"/>
      <c r="P979" s="132"/>
      <c r="Q979" s="310"/>
      <c r="R979" s="130" t="s">
        <v>27</v>
      </c>
      <c r="S979" s="41"/>
      <c r="T979" s="135"/>
      <c r="U979" s="68"/>
      <c r="V979" s="299"/>
      <c r="W979" s="41"/>
      <c r="X979" s="42"/>
      <c r="Y979" s="43"/>
      <c r="Z979" s="43"/>
      <c r="AA979" s="43"/>
      <c r="AB979" s="288"/>
      <c r="AC979" s="43"/>
      <c r="AD979" s="43"/>
      <c r="AE979" s="44"/>
      <c r="AF979" s="45">
        <f>ROUND(ROUND(G956*P$8,0)*T980,0)</f>
        <v>402</v>
      </c>
      <c r="AG979" s="79"/>
    </row>
    <row r="980" ht="16.5" customHeight="1">
      <c r="A980" s="29">
        <v>63.0</v>
      </c>
      <c r="B980" s="165">
        <v>7350.0</v>
      </c>
      <c r="C980" s="32" t="s">
        <v>2523</v>
      </c>
      <c r="D980" s="94"/>
      <c r="E980" s="95"/>
      <c r="F980" s="103"/>
      <c r="G980" s="8"/>
      <c r="H980" s="8"/>
      <c r="I980" s="54"/>
      <c r="J980" s="69"/>
      <c r="K980" s="65"/>
      <c r="L980" s="65"/>
      <c r="M980" s="83"/>
      <c r="N980" s="125"/>
      <c r="O980" s="83"/>
      <c r="P980" s="132"/>
      <c r="Q980" s="310"/>
      <c r="R980" s="482"/>
      <c r="S980" s="83" t="s">
        <v>21</v>
      </c>
      <c r="T980" s="90">
        <v>0.5</v>
      </c>
      <c r="U980" s="91"/>
      <c r="V980" s="303"/>
      <c r="W980" s="56"/>
      <c r="X980" s="58"/>
      <c r="Y980" s="59" t="s">
        <v>20</v>
      </c>
      <c r="Z980" s="41" t="s">
        <v>21</v>
      </c>
      <c r="AA980" s="60">
        <v>0.85</v>
      </c>
      <c r="AB980" s="288"/>
      <c r="AC980" s="43"/>
      <c r="AD980" s="43"/>
      <c r="AE980" s="44"/>
      <c r="AF980" s="45">
        <f>ROUND(ROUND(ROUND(G956*P$8,0)*T980,0)*AA980,0)</f>
        <v>342</v>
      </c>
      <c r="AG980" s="79"/>
    </row>
    <row r="981" ht="16.5" customHeight="1">
      <c r="A981" s="29">
        <v>63.0</v>
      </c>
      <c r="B981" s="165">
        <v>7351.0</v>
      </c>
      <c r="C981" s="32" t="s">
        <v>2524</v>
      </c>
      <c r="D981" s="94"/>
      <c r="E981" s="95"/>
      <c r="F981" s="103"/>
      <c r="G981" s="8"/>
      <c r="H981" s="8"/>
      <c r="I981" s="54"/>
      <c r="J981" s="69"/>
      <c r="K981" s="65"/>
      <c r="L981" s="65"/>
      <c r="M981" s="83"/>
      <c r="N981" s="125"/>
      <c r="O981" s="83"/>
      <c r="P981" s="132"/>
      <c r="Q981" s="310"/>
      <c r="R981" s="482"/>
      <c r="S981" s="83"/>
      <c r="T981" s="90"/>
      <c r="U981" s="91"/>
      <c r="V981" s="305" t="s">
        <v>326</v>
      </c>
      <c r="W981" s="41" t="s">
        <v>21</v>
      </c>
      <c r="X981" s="68">
        <f>$X$297</f>
        <v>0.7</v>
      </c>
      <c r="Y981" s="88"/>
      <c r="Z981" s="88"/>
      <c r="AA981" s="88"/>
      <c r="AB981" s="297"/>
      <c r="AC981" s="88"/>
      <c r="AD981" s="88"/>
      <c r="AE981" s="89"/>
      <c r="AF981" s="45">
        <f>ROUND(ROUND(ROUND(G956*P$8,0)*T980,0)*X981,0)</f>
        <v>281</v>
      </c>
      <c r="AG981" s="79"/>
    </row>
    <row r="982" ht="16.5" customHeight="1">
      <c r="A982" s="29">
        <v>63.0</v>
      </c>
      <c r="B982" s="165">
        <v>7352.0</v>
      </c>
      <c r="C982" s="32" t="s">
        <v>2525</v>
      </c>
      <c r="D982" s="94"/>
      <c r="E982" s="95"/>
      <c r="F982" s="103"/>
      <c r="G982" s="8"/>
      <c r="H982" s="8"/>
      <c r="I982" s="54"/>
      <c r="J982" s="69"/>
      <c r="K982" s="65"/>
      <c r="L982" s="65"/>
      <c r="M982" s="83"/>
      <c r="N982" s="125"/>
      <c r="O982" s="83"/>
      <c r="P982" s="132"/>
      <c r="Q982" s="310"/>
      <c r="R982" s="482"/>
      <c r="S982" s="83"/>
      <c r="T982" s="90"/>
      <c r="U982" s="91"/>
      <c r="V982" s="484"/>
      <c r="W982" s="56"/>
      <c r="X982" s="72"/>
      <c r="Y982" s="73" t="s">
        <v>20</v>
      </c>
      <c r="Z982" s="74" t="s">
        <v>21</v>
      </c>
      <c r="AA982" s="75">
        <v>0.85</v>
      </c>
      <c r="AB982" s="288"/>
      <c r="AC982" s="43"/>
      <c r="AD982" s="43"/>
      <c r="AE982" s="44"/>
      <c r="AF982" s="45">
        <f>ROUND(ROUND(ROUND(ROUND(G956*P$8,0)*T980,0)*X981,0)*AA982,0)</f>
        <v>239</v>
      </c>
      <c r="AG982" s="79"/>
    </row>
    <row r="983" ht="16.5" customHeight="1">
      <c r="A983" s="29">
        <v>63.0</v>
      </c>
      <c r="B983" s="165">
        <v>7353.0</v>
      </c>
      <c r="C983" s="32" t="s">
        <v>2526</v>
      </c>
      <c r="D983" s="94"/>
      <c r="E983" s="95"/>
      <c r="F983" s="103"/>
      <c r="G983" s="8"/>
      <c r="H983" s="8"/>
      <c r="I983" s="54"/>
      <c r="J983" s="69"/>
      <c r="K983" s="65"/>
      <c r="L983" s="65"/>
      <c r="M983" s="83"/>
      <c r="N983" s="125"/>
      <c r="O983" s="83"/>
      <c r="P983" s="132"/>
      <c r="Q983" s="310"/>
      <c r="R983" s="482"/>
      <c r="S983" s="83"/>
      <c r="T983" s="90"/>
      <c r="U983" s="91"/>
      <c r="V983" s="305" t="s">
        <v>329</v>
      </c>
      <c r="W983" s="41" t="s">
        <v>21</v>
      </c>
      <c r="X983" s="68">
        <f>$X$299</f>
        <v>0.85</v>
      </c>
      <c r="Y983" s="77"/>
      <c r="Z983" s="77"/>
      <c r="AA983" s="77"/>
      <c r="AB983" s="292"/>
      <c r="AC983" s="77"/>
      <c r="AD983" s="77"/>
      <c r="AE983" s="72"/>
      <c r="AF983" s="45">
        <f>ROUND(ROUND(ROUND(G956*P$8,0)*T980,0)*X983,0)</f>
        <v>342</v>
      </c>
      <c r="AG983" s="79"/>
    </row>
    <row r="984" ht="16.5" customHeight="1">
      <c r="A984" s="29">
        <v>63.0</v>
      </c>
      <c r="B984" s="165">
        <v>7354.0</v>
      </c>
      <c r="C984" s="32" t="s">
        <v>2527</v>
      </c>
      <c r="D984" s="94"/>
      <c r="E984" s="95"/>
      <c r="F984" s="103"/>
      <c r="G984" s="8"/>
      <c r="H984" s="8"/>
      <c r="I984" s="54"/>
      <c r="J984" s="69"/>
      <c r="K984" s="65"/>
      <c r="L984" s="65"/>
      <c r="M984" s="83"/>
      <c r="N984" s="125"/>
      <c r="O984" s="83"/>
      <c r="P984" s="132"/>
      <c r="Q984" s="310"/>
      <c r="R984" s="309"/>
      <c r="S984" s="83"/>
      <c r="T984" s="90"/>
      <c r="U984" s="91"/>
      <c r="V984" s="484"/>
      <c r="W984" s="56"/>
      <c r="X984" s="72"/>
      <c r="Y984" s="73" t="s">
        <v>20</v>
      </c>
      <c r="Z984" s="74" t="s">
        <v>21</v>
      </c>
      <c r="AA984" s="75">
        <v>0.85</v>
      </c>
      <c r="AB984" s="288"/>
      <c r="AC984" s="43"/>
      <c r="AD984" s="43"/>
      <c r="AE984" s="44"/>
      <c r="AF984" s="45">
        <f>ROUND(ROUND(ROUND(ROUND(G956*P$8,0)*T980,0)*X983,0)*AA984,0)</f>
        <v>291</v>
      </c>
      <c r="AG984" s="79"/>
    </row>
    <row r="985" ht="16.5" customHeight="1">
      <c r="A985" s="29">
        <v>63.0</v>
      </c>
      <c r="B985" s="165">
        <v>7355.0</v>
      </c>
      <c r="C985" s="32" t="s">
        <v>2528</v>
      </c>
      <c r="D985" s="94"/>
      <c r="E985" s="95"/>
      <c r="F985" s="103"/>
      <c r="G985" s="8"/>
      <c r="H985" s="8"/>
      <c r="I985" s="54"/>
      <c r="J985" s="69"/>
      <c r="K985" s="65"/>
      <c r="L985" s="65"/>
      <c r="M985" s="83"/>
      <c r="N985" s="125"/>
      <c r="O985" s="83"/>
      <c r="P985" s="132"/>
      <c r="Q985" s="310"/>
      <c r="R985" s="309"/>
      <c r="S985" s="83"/>
      <c r="T985" s="90"/>
      <c r="U985" s="91"/>
      <c r="V985" s="299"/>
      <c r="W985" s="41"/>
      <c r="X985" s="42"/>
      <c r="Y985" s="43"/>
      <c r="Z985" s="43"/>
      <c r="AA985" s="44"/>
      <c r="AB985" s="82" t="s">
        <v>30</v>
      </c>
      <c r="AC985" s="83">
        <v>5.0</v>
      </c>
      <c r="AD985" s="83"/>
      <c r="AE985" s="84" t="s">
        <v>31</v>
      </c>
      <c r="AF985" s="45">
        <f>ROUND(ROUND(ROUND(G956*P$8,0)*T980,0)-AC985,0)</f>
        <v>397</v>
      </c>
      <c r="AG985" s="79"/>
    </row>
    <row r="986" ht="16.5" customHeight="1">
      <c r="A986" s="29">
        <v>63.0</v>
      </c>
      <c r="B986" s="165">
        <v>7356.0</v>
      </c>
      <c r="C986" s="32" t="s">
        <v>2529</v>
      </c>
      <c r="D986" s="94"/>
      <c r="E986" s="95"/>
      <c r="F986" s="103"/>
      <c r="G986" s="8"/>
      <c r="H986" s="8"/>
      <c r="I986" s="54"/>
      <c r="J986" s="69"/>
      <c r="K986" s="65"/>
      <c r="L986" s="65"/>
      <c r="M986" s="83"/>
      <c r="N986" s="125"/>
      <c r="O986" s="83"/>
      <c r="P986" s="132"/>
      <c r="Q986" s="310"/>
      <c r="R986" s="309"/>
      <c r="S986" s="83"/>
      <c r="T986" s="90"/>
      <c r="U986" s="91"/>
      <c r="V986" s="303"/>
      <c r="W986" s="56"/>
      <c r="X986" s="58"/>
      <c r="Y986" s="59" t="s">
        <v>20</v>
      </c>
      <c r="Z986" s="41" t="s">
        <v>21</v>
      </c>
      <c r="AA986" s="86">
        <v>0.85</v>
      </c>
      <c r="AB986" s="482"/>
      <c r="AC986" s="83"/>
      <c r="AD986" s="83"/>
      <c r="AE986" s="84"/>
      <c r="AF986" s="45">
        <f>ROUND(ROUND(ROUND(ROUND(G956*P$8,0)*T980,0)*AA986,0)-AC985,0)</f>
        <v>337</v>
      </c>
      <c r="AG986" s="79"/>
    </row>
    <row r="987" ht="16.5" customHeight="1">
      <c r="A987" s="29">
        <v>63.0</v>
      </c>
      <c r="B987" s="165">
        <v>7357.0</v>
      </c>
      <c r="C987" s="32" t="s">
        <v>2530</v>
      </c>
      <c r="D987" s="94"/>
      <c r="E987" s="95"/>
      <c r="F987" s="103"/>
      <c r="G987" s="8"/>
      <c r="H987" s="8"/>
      <c r="I987" s="54"/>
      <c r="J987" s="69"/>
      <c r="K987" s="65"/>
      <c r="L987" s="65"/>
      <c r="M987" s="83"/>
      <c r="N987" s="125"/>
      <c r="O987" s="83"/>
      <c r="P987" s="132"/>
      <c r="Q987" s="310"/>
      <c r="R987" s="309"/>
      <c r="S987" s="83"/>
      <c r="T987" s="90"/>
      <c r="U987" s="91"/>
      <c r="V987" s="305" t="s">
        <v>326</v>
      </c>
      <c r="W987" s="83" t="s">
        <v>21</v>
      </c>
      <c r="X987" s="91">
        <f>$X$297</f>
        <v>0.7</v>
      </c>
      <c r="Y987" s="88"/>
      <c r="Z987" s="88"/>
      <c r="AA987" s="89"/>
      <c r="AB987" s="482"/>
      <c r="AC987" s="90"/>
      <c r="AD987" s="90"/>
      <c r="AE987" s="91"/>
      <c r="AF987" s="45">
        <f>ROUND(ROUND(ROUND(ROUND(G956*P$8,0)*T980,0)*X987,0)-AC985,0)</f>
        <v>276</v>
      </c>
      <c r="AG987" s="79"/>
    </row>
    <row r="988" ht="16.5" customHeight="1">
      <c r="A988" s="29">
        <v>63.0</v>
      </c>
      <c r="B988" s="165">
        <v>7358.0</v>
      </c>
      <c r="C988" s="32" t="s">
        <v>2531</v>
      </c>
      <c r="D988" s="94"/>
      <c r="E988" s="95"/>
      <c r="F988" s="103"/>
      <c r="G988" s="8"/>
      <c r="H988" s="8"/>
      <c r="I988" s="54"/>
      <c r="J988" s="69"/>
      <c r="K988" s="65"/>
      <c r="L988" s="65"/>
      <c r="M988" s="83"/>
      <c r="N988" s="125"/>
      <c r="O988" s="83"/>
      <c r="P988" s="132"/>
      <c r="Q988" s="310"/>
      <c r="R988" s="309"/>
      <c r="S988" s="83"/>
      <c r="T988" s="90"/>
      <c r="U988" s="91"/>
      <c r="V988" s="484"/>
      <c r="W988" s="56"/>
      <c r="X988" s="72"/>
      <c r="Y988" s="73" t="s">
        <v>20</v>
      </c>
      <c r="Z988" s="74" t="s">
        <v>21</v>
      </c>
      <c r="AA988" s="92">
        <v>0.85</v>
      </c>
      <c r="AB988" s="482"/>
      <c r="AC988" s="90"/>
      <c r="AD988" s="90"/>
      <c r="AE988" s="91"/>
      <c r="AF988" s="45">
        <f>ROUND(ROUND(ROUND(ROUND(ROUND(G956*P$8,0)*T980,0)*X987,0)*AA988,0)-AC985,0)</f>
        <v>234</v>
      </c>
      <c r="AG988" s="79"/>
    </row>
    <row r="989" ht="16.5" customHeight="1">
      <c r="A989" s="29">
        <v>63.0</v>
      </c>
      <c r="B989" s="165">
        <v>7359.0</v>
      </c>
      <c r="C989" s="32" t="s">
        <v>2532</v>
      </c>
      <c r="D989" s="94"/>
      <c r="E989" s="95"/>
      <c r="F989" s="103"/>
      <c r="G989" s="8"/>
      <c r="H989" s="8"/>
      <c r="I989" s="54"/>
      <c r="J989" s="69"/>
      <c r="K989" s="65"/>
      <c r="L989" s="65"/>
      <c r="M989" s="83"/>
      <c r="N989" s="125"/>
      <c r="O989" s="83"/>
      <c r="P989" s="132"/>
      <c r="Q989" s="310"/>
      <c r="R989" s="309"/>
      <c r="S989" s="83"/>
      <c r="T989" s="90"/>
      <c r="U989" s="91"/>
      <c r="V989" s="305" t="s">
        <v>329</v>
      </c>
      <c r="W989" s="83" t="s">
        <v>21</v>
      </c>
      <c r="X989" s="91">
        <f>$X$299</f>
        <v>0.85</v>
      </c>
      <c r="Y989" s="77"/>
      <c r="Z989" s="77"/>
      <c r="AA989" s="72"/>
      <c r="AB989" s="482"/>
      <c r="AC989" s="90"/>
      <c r="AD989" s="90"/>
      <c r="AE989" s="91"/>
      <c r="AF989" s="45">
        <f>ROUND(ROUND(ROUND(ROUND(G956*P$8,0)*T980,0)*X989,0)-AC985,0)</f>
        <v>337</v>
      </c>
      <c r="AG989" s="79"/>
    </row>
    <row r="990" ht="16.5" customHeight="1">
      <c r="A990" s="166">
        <v>63.0</v>
      </c>
      <c r="B990" s="165">
        <v>7360.0</v>
      </c>
      <c r="C990" s="167" t="s">
        <v>2533</v>
      </c>
      <c r="D990" s="94"/>
      <c r="E990" s="95"/>
      <c r="F990" s="103"/>
      <c r="G990" s="8"/>
      <c r="H990" s="8"/>
      <c r="I990" s="54"/>
      <c r="J990" s="69"/>
      <c r="K990" s="65"/>
      <c r="L990" s="65"/>
      <c r="M990" s="83"/>
      <c r="N990" s="125"/>
      <c r="O990" s="83"/>
      <c r="P990" s="132"/>
      <c r="Q990" s="316"/>
      <c r="R990" s="311"/>
      <c r="S990" s="56"/>
      <c r="T990" s="77"/>
      <c r="U990" s="72"/>
      <c r="V990" s="484"/>
      <c r="W990" s="56"/>
      <c r="X990" s="72"/>
      <c r="Y990" s="73" t="s">
        <v>20</v>
      </c>
      <c r="Z990" s="74" t="s">
        <v>21</v>
      </c>
      <c r="AA990" s="92">
        <v>0.85</v>
      </c>
      <c r="AB990" s="484"/>
      <c r="AC990" s="77"/>
      <c r="AD990" s="77"/>
      <c r="AE990" s="72"/>
      <c r="AF990" s="45">
        <f>ROUND(ROUND(ROUND(ROUND(ROUND(G956*P$8,0)*T980,0)*X989,0)*AA990,0)-AC985,0)</f>
        <v>286</v>
      </c>
      <c r="AG990" s="79"/>
    </row>
    <row r="991" ht="16.5" customHeight="1">
      <c r="A991" s="166">
        <v>63.0</v>
      </c>
      <c r="B991" s="165">
        <v>8421.0</v>
      </c>
      <c r="C991" s="167" t="s">
        <v>2534</v>
      </c>
      <c r="D991" s="69"/>
      <c r="E991" s="150"/>
      <c r="F991" s="82" t="s">
        <v>825</v>
      </c>
      <c r="G991" s="152"/>
      <c r="H991" s="152"/>
      <c r="I991" s="153"/>
      <c r="J991" s="94"/>
      <c r="K991" s="8"/>
      <c r="L991" s="53"/>
      <c r="M991" s="8"/>
      <c r="N991" s="52"/>
      <c r="O991" s="8"/>
      <c r="P991" s="54"/>
      <c r="Q991" s="332"/>
      <c r="R991" s="332"/>
      <c r="S991" s="7"/>
      <c r="T991" s="7"/>
      <c r="U991" s="7"/>
      <c r="V991" s="299"/>
      <c r="W991" s="41"/>
      <c r="X991" s="42"/>
      <c r="Y991" s="43"/>
      <c r="Z991" s="43"/>
      <c r="AA991" s="43"/>
      <c r="AB991" s="288"/>
      <c r="AC991" s="43"/>
      <c r="AD991" s="43"/>
      <c r="AE991" s="44"/>
      <c r="AF991" s="45">
        <f>ROUND(G992*P$8,0)</f>
        <v>727</v>
      </c>
      <c r="AG991" s="79"/>
    </row>
    <row r="992" ht="16.5" customHeight="1">
      <c r="A992" s="166">
        <v>63.0</v>
      </c>
      <c r="B992" s="165">
        <v>7361.0</v>
      </c>
      <c r="C992" s="167" t="s">
        <v>2535</v>
      </c>
      <c r="D992" s="69"/>
      <c r="E992" s="150"/>
      <c r="F992" s="482"/>
      <c r="G992" s="50">
        <f>'30放課後等デイ(基本１)'!G992</f>
        <v>1038</v>
      </c>
      <c r="H992" s="8" t="s">
        <v>9</v>
      </c>
      <c r="I992" s="95"/>
      <c r="J992" s="94"/>
      <c r="K992" s="8"/>
      <c r="L992" s="53"/>
      <c r="M992" s="8"/>
      <c r="N992" s="52"/>
      <c r="O992" s="8"/>
      <c r="P992" s="54"/>
      <c r="Q992" s="333"/>
      <c r="R992" s="333"/>
      <c r="S992" s="8"/>
      <c r="T992" s="8"/>
      <c r="U992" s="8"/>
      <c r="V992" s="303"/>
      <c r="W992" s="56"/>
      <c r="X992" s="58"/>
      <c r="Y992" s="59" t="s">
        <v>20</v>
      </c>
      <c r="Z992" s="41" t="s">
        <v>21</v>
      </c>
      <c r="AA992" s="60">
        <v>0.85</v>
      </c>
      <c r="AB992" s="288"/>
      <c r="AC992" s="43"/>
      <c r="AD992" s="43"/>
      <c r="AE992" s="44"/>
      <c r="AF992" s="45">
        <f>ROUND(ROUND(G992*P$8,0)*AA992,0)</f>
        <v>618</v>
      </c>
      <c r="AG992" s="79"/>
    </row>
    <row r="993" ht="16.5" customHeight="1">
      <c r="A993" s="29">
        <v>63.0</v>
      </c>
      <c r="B993" s="30">
        <v>8422.0</v>
      </c>
      <c r="C993" s="32" t="s">
        <v>2536</v>
      </c>
      <c r="D993" s="69"/>
      <c r="E993" s="150"/>
      <c r="F993" s="482"/>
      <c r="G993" s="140"/>
      <c r="H993" s="140"/>
      <c r="I993" s="95"/>
      <c r="J993" s="94"/>
      <c r="K993" s="8"/>
      <c r="L993" s="53"/>
      <c r="M993" s="14"/>
      <c r="N993" s="127"/>
      <c r="O993" s="14"/>
      <c r="P993" s="144"/>
      <c r="Q993" s="334"/>
      <c r="R993" s="334"/>
      <c r="S993" s="8"/>
      <c r="T993" s="8"/>
      <c r="U993" s="8"/>
      <c r="V993" s="305" t="s">
        <v>326</v>
      </c>
      <c r="W993" s="41" t="s">
        <v>21</v>
      </c>
      <c r="X993" s="68">
        <f>$X$297</f>
        <v>0.7</v>
      </c>
      <c r="Y993" s="88"/>
      <c r="Z993" s="88"/>
      <c r="AA993" s="88"/>
      <c r="AB993" s="297"/>
      <c r="AC993" s="88"/>
      <c r="AD993" s="88"/>
      <c r="AE993" s="89"/>
      <c r="AF993" s="45">
        <f>ROUND(ROUND(G992*P$8,0)*X993,0)</f>
        <v>509</v>
      </c>
      <c r="AG993" s="79"/>
    </row>
    <row r="994" ht="16.5" customHeight="1">
      <c r="A994" s="29">
        <v>63.0</v>
      </c>
      <c r="B994" s="30">
        <v>7362.0</v>
      </c>
      <c r="C994" s="32" t="s">
        <v>2537</v>
      </c>
      <c r="D994" s="69"/>
      <c r="E994" s="150"/>
      <c r="F994" s="94"/>
      <c r="G994" s="140"/>
      <c r="H994" s="140"/>
      <c r="I994" s="95"/>
      <c r="J994" s="94"/>
      <c r="K994" s="8"/>
      <c r="L994" s="53"/>
      <c r="M994" s="14"/>
      <c r="N994" s="127"/>
      <c r="O994" s="14"/>
      <c r="P994" s="144"/>
      <c r="Q994" s="334"/>
      <c r="R994" s="334"/>
      <c r="S994" s="8"/>
      <c r="T994" s="8"/>
      <c r="U994" s="8"/>
      <c r="V994" s="484"/>
      <c r="W994" s="56"/>
      <c r="X994" s="72"/>
      <c r="Y994" s="73" t="s">
        <v>20</v>
      </c>
      <c r="Z994" s="74" t="s">
        <v>21</v>
      </c>
      <c r="AA994" s="75">
        <v>0.85</v>
      </c>
      <c r="AB994" s="288"/>
      <c r="AC994" s="43"/>
      <c r="AD994" s="43"/>
      <c r="AE994" s="44"/>
      <c r="AF994" s="45">
        <f>ROUND(ROUND(ROUND(G992*P$8,0)*X993,0)*AA994,0)</f>
        <v>433</v>
      </c>
      <c r="AG994" s="79"/>
    </row>
    <row r="995" ht="16.5" customHeight="1">
      <c r="A995" s="29">
        <v>63.0</v>
      </c>
      <c r="B995" s="30">
        <v>8425.0</v>
      </c>
      <c r="C995" s="32" t="s">
        <v>2538</v>
      </c>
      <c r="D995" s="69"/>
      <c r="E995" s="150"/>
      <c r="F995" s="94"/>
      <c r="G995" s="140"/>
      <c r="H995" s="140"/>
      <c r="I995" s="95"/>
      <c r="J995" s="94"/>
      <c r="K995" s="8"/>
      <c r="L995" s="53"/>
      <c r="M995" s="14"/>
      <c r="N995" s="127"/>
      <c r="O995" s="14"/>
      <c r="P995" s="144"/>
      <c r="Q995" s="334"/>
      <c r="R995" s="334"/>
      <c r="S995" s="8"/>
      <c r="T995" s="8"/>
      <c r="U995" s="54"/>
      <c r="V995" s="305" t="s">
        <v>329</v>
      </c>
      <c r="W995" s="41" t="s">
        <v>21</v>
      </c>
      <c r="X995" s="68">
        <f>$X$299</f>
        <v>0.85</v>
      </c>
      <c r="Y995" s="77"/>
      <c r="Z995" s="77"/>
      <c r="AA995" s="77"/>
      <c r="AB995" s="292"/>
      <c r="AC995" s="77"/>
      <c r="AD995" s="77"/>
      <c r="AE995" s="72"/>
      <c r="AF995" s="45">
        <f>ROUND(ROUND(G992*P$8,0)*X995,0)</f>
        <v>618</v>
      </c>
      <c r="AG995" s="79"/>
    </row>
    <row r="996" ht="16.5" customHeight="1">
      <c r="A996" s="29">
        <v>63.0</v>
      </c>
      <c r="B996" s="30">
        <v>7363.0</v>
      </c>
      <c r="C996" s="167" t="s">
        <v>2539</v>
      </c>
      <c r="D996" s="69"/>
      <c r="E996" s="150"/>
      <c r="F996" s="94"/>
      <c r="G996" s="140"/>
      <c r="H996" s="140"/>
      <c r="I996" s="95"/>
      <c r="J996" s="94"/>
      <c r="K996" s="8"/>
      <c r="L996" s="53"/>
      <c r="M996" s="14"/>
      <c r="N996" s="127"/>
      <c r="O996" s="14"/>
      <c r="P996" s="144"/>
      <c r="Q996" s="334"/>
      <c r="R996" s="334"/>
      <c r="S996" s="8"/>
      <c r="T996" s="8"/>
      <c r="U996" s="54"/>
      <c r="V996" s="484"/>
      <c r="W996" s="56"/>
      <c r="X996" s="72"/>
      <c r="Y996" s="73" t="s">
        <v>20</v>
      </c>
      <c r="Z996" s="74" t="s">
        <v>21</v>
      </c>
      <c r="AA996" s="75">
        <v>0.85</v>
      </c>
      <c r="AB996" s="288"/>
      <c r="AC996" s="43"/>
      <c r="AD996" s="43"/>
      <c r="AE996" s="44"/>
      <c r="AF996" s="45">
        <f>ROUND(ROUND(ROUND(G992*P$8,0)*X995,0)*AA996,0)</f>
        <v>525</v>
      </c>
      <c r="AG996" s="79"/>
    </row>
    <row r="997" ht="16.5" customHeight="1">
      <c r="A997" s="29">
        <v>63.0</v>
      </c>
      <c r="B997" s="30">
        <v>7364.0</v>
      </c>
      <c r="C997" s="167" t="s">
        <v>2540</v>
      </c>
      <c r="D997" s="69"/>
      <c r="E997" s="150"/>
      <c r="F997" s="94"/>
      <c r="G997" s="140"/>
      <c r="H997" s="140"/>
      <c r="I997" s="95"/>
      <c r="J997" s="94"/>
      <c r="K997" s="8"/>
      <c r="L997" s="53"/>
      <c r="M997" s="14"/>
      <c r="N997" s="127"/>
      <c r="O997" s="14"/>
      <c r="P997" s="144"/>
      <c r="Q997" s="334"/>
      <c r="R997" s="334"/>
      <c r="S997" s="8"/>
      <c r="T997" s="8"/>
      <c r="U997" s="54"/>
      <c r="V997" s="299"/>
      <c r="W997" s="41"/>
      <c r="X997" s="42"/>
      <c r="Y997" s="43"/>
      <c r="Z997" s="43"/>
      <c r="AA997" s="44"/>
      <c r="AB997" s="82" t="s">
        <v>30</v>
      </c>
      <c r="AC997" s="83">
        <v>5.0</v>
      </c>
      <c r="AD997" s="83"/>
      <c r="AE997" s="84" t="s">
        <v>31</v>
      </c>
      <c r="AF997" s="45">
        <f>ROUND(ROUND(G992*P$8,0)-AC997,0)</f>
        <v>722</v>
      </c>
      <c r="AG997" s="79"/>
    </row>
    <row r="998" ht="16.5" customHeight="1">
      <c r="A998" s="29">
        <v>63.0</v>
      </c>
      <c r="B998" s="30">
        <v>7365.0</v>
      </c>
      <c r="C998" s="167" t="s">
        <v>2541</v>
      </c>
      <c r="D998" s="69"/>
      <c r="E998" s="150"/>
      <c r="F998" s="94"/>
      <c r="G998" s="140"/>
      <c r="H998" s="140"/>
      <c r="I998" s="95"/>
      <c r="J998" s="94"/>
      <c r="K998" s="8"/>
      <c r="L998" s="53"/>
      <c r="M998" s="14"/>
      <c r="N998" s="127"/>
      <c r="O998" s="14"/>
      <c r="P998" s="144"/>
      <c r="Q998" s="334"/>
      <c r="R998" s="334"/>
      <c r="S998" s="8"/>
      <c r="T998" s="8"/>
      <c r="U998" s="8"/>
      <c r="V998" s="303"/>
      <c r="W998" s="56"/>
      <c r="X998" s="58"/>
      <c r="Y998" s="59" t="s">
        <v>20</v>
      </c>
      <c r="Z998" s="41" t="s">
        <v>21</v>
      </c>
      <c r="AA998" s="86">
        <v>0.85</v>
      </c>
      <c r="AB998" s="482"/>
      <c r="AC998" s="83"/>
      <c r="AD998" s="83"/>
      <c r="AE998" s="84"/>
      <c r="AF998" s="45">
        <f>ROUND(ROUND(ROUND(G992*P$8,0)*AA998,0)-AC997,0)</f>
        <v>613</v>
      </c>
      <c r="AG998" s="79"/>
    </row>
    <row r="999" ht="16.5" customHeight="1">
      <c r="A999" s="29">
        <v>63.0</v>
      </c>
      <c r="B999" s="30">
        <v>7366.0</v>
      </c>
      <c r="C999" s="32" t="s">
        <v>2542</v>
      </c>
      <c r="D999" s="69"/>
      <c r="E999" s="150"/>
      <c r="F999" s="94"/>
      <c r="G999" s="140"/>
      <c r="H999" s="140"/>
      <c r="I999" s="95"/>
      <c r="J999" s="94"/>
      <c r="K999" s="8"/>
      <c r="L999" s="53"/>
      <c r="M999" s="14"/>
      <c r="N999" s="127"/>
      <c r="O999" s="14"/>
      <c r="P999" s="144"/>
      <c r="Q999" s="334"/>
      <c r="R999" s="334"/>
      <c r="S999" s="8"/>
      <c r="T999" s="8"/>
      <c r="U999" s="8"/>
      <c r="V999" s="305" t="s">
        <v>326</v>
      </c>
      <c r="W999" s="83" t="s">
        <v>21</v>
      </c>
      <c r="X999" s="91">
        <f>$X$297</f>
        <v>0.7</v>
      </c>
      <c r="Y999" s="88"/>
      <c r="Z999" s="88"/>
      <c r="AA999" s="89"/>
      <c r="AB999" s="482"/>
      <c r="AC999" s="90"/>
      <c r="AD999" s="90"/>
      <c r="AE999" s="91"/>
      <c r="AF999" s="45">
        <f>ROUND(ROUND(ROUND(G992*P$8,0)*X999,0)-AC997,0)</f>
        <v>504</v>
      </c>
      <c r="AG999" s="79"/>
    </row>
    <row r="1000" ht="16.5" customHeight="1">
      <c r="A1000" s="29">
        <v>63.0</v>
      </c>
      <c r="B1000" s="30">
        <v>7367.0</v>
      </c>
      <c r="C1000" s="32" t="s">
        <v>2543</v>
      </c>
      <c r="D1000" s="69"/>
      <c r="E1000" s="150"/>
      <c r="F1000" s="94"/>
      <c r="G1000" s="140"/>
      <c r="H1000" s="140"/>
      <c r="I1000" s="95"/>
      <c r="J1000" s="94"/>
      <c r="K1000" s="8"/>
      <c r="L1000" s="53"/>
      <c r="M1000" s="14"/>
      <c r="N1000" s="127"/>
      <c r="O1000" s="14"/>
      <c r="P1000" s="144"/>
      <c r="Q1000" s="334"/>
      <c r="R1000" s="334"/>
      <c r="S1000" s="8"/>
      <c r="T1000" s="8"/>
      <c r="U1000" s="8"/>
      <c r="V1000" s="484"/>
      <c r="W1000" s="56"/>
      <c r="X1000" s="72"/>
      <c r="Y1000" s="73" t="s">
        <v>20</v>
      </c>
      <c r="Z1000" s="74" t="s">
        <v>21</v>
      </c>
      <c r="AA1000" s="92">
        <v>0.85</v>
      </c>
      <c r="AB1000" s="482"/>
      <c r="AC1000" s="90"/>
      <c r="AD1000" s="90"/>
      <c r="AE1000" s="91"/>
      <c r="AF1000" s="45">
        <f>ROUND(ROUND(ROUND(ROUND(G992*P$8,0)*X999,0)*AA1000,0)-AC997,0)</f>
        <v>428</v>
      </c>
      <c r="AG1000" s="79"/>
    </row>
    <row r="1001" ht="16.5" customHeight="1">
      <c r="A1001" s="29">
        <v>63.0</v>
      </c>
      <c r="B1001" s="30">
        <v>7368.0</v>
      </c>
      <c r="C1001" s="32" t="s">
        <v>2544</v>
      </c>
      <c r="D1001" s="69"/>
      <c r="E1001" s="150"/>
      <c r="F1001" s="94"/>
      <c r="G1001" s="140"/>
      <c r="H1001" s="140"/>
      <c r="I1001" s="95"/>
      <c r="J1001" s="94"/>
      <c r="K1001" s="8"/>
      <c r="L1001" s="53"/>
      <c r="M1001" s="14"/>
      <c r="N1001" s="127"/>
      <c r="O1001" s="14"/>
      <c r="P1001" s="144"/>
      <c r="Q1001" s="334"/>
      <c r="R1001" s="334"/>
      <c r="S1001" s="8"/>
      <c r="T1001" s="8"/>
      <c r="U1001" s="8"/>
      <c r="V1001" s="305" t="s">
        <v>329</v>
      </c>
      <c r="W1001" s="83" t="s">
        <v>21</v>
      </c>
      <c r="X1001" s="91">
        <f>$X$299</f>
        <v>0.85</v>
      </c>
      <c r="Y1001" s="77"/>
      <c r="Z1001" s="77"/>
      <c r="AA1001" s="72"/>
      <c r="AB1001" s="482"/>
      <c r="AC1001" s="90"/>
      <c r="AD1001" s="90"/>
      <c r="AE1001" s="91"/>
      <c r="AF1001" s="45">
        <f>ROUND(ROUND(ROUND(G992*P$8,0)*X1001,0)-AC997,0)</f>
        <v>613</v>
      </c>
      <c r="AG1001" s="79"/>
    </row>
    <row r="1002" ht="16.5" customHeight="1">
      <c r="A1002" s="29">
        <v>63.0</v>
      </c>
      <c r="B1002" s="30">
        <v>7369.0</v>
      </c>
      <c r="C1002" s="32" t="s">
        <v>2545</v>
      </c>
      <c r="D1002" s="69"/>
      <c r="E1002" s="150"/>
      <c r="F1002" s="94"/>
      <c r="G1002" s="140"/>
      <c r="H1002" s="140"/>
      <c r="I1002" s="95"/>
      <c r="J1002" s="94"/>
      <c r="K1002" s="8"/>
      <c r="L1002" s="53"/>
      <c r="M1002" s="14"/>
      <c r="N1002" s="127"/>
      <c r="O1002" s="14"/>
      <c r="P1002" s="144"/>
      <c r="Q1002" s="334"/>
      <c r="R1002" s="334"/>
      <c r="S1002" s="8"/>
      <c r="T1002" s="8"/>
      <c r="U1002" s="8"/>
      <c r="V1002" s="484"/>
      <c r="W1002" s="56"/>
      <c r="X1002" s="72"/>
      <c r="Y1002" s="73" t="s">
        <v>20</v>
      </c>
      <c r="Z1002" s="74" t="s">
        <v>21</v>
      </c>
      <c r="AA1002" s="92">
        <v>0.85</v>
      </c>
      <c r="AB1002" s="484"/>
      <c r="AC1002" s="77"/>
      <c r="AD1002" s="77"/>
      <c r="AE1002" s="72"/>
      <c r="AF1002" s="45">
        <f>ROUND(ROUND(ROUND(ROUND(G992*P$8,0)*X1001,0)*AA1002,0)-AC997,0)</f>
        <v>520</v>
      </c>
      <c r="AG1002" s="79"/>
    </row>
    <row r="1003" ht="16.5" customHeight="1">
      <c r="A1003" s="29">
        <v>63.0</v>
      </c>
      <c r="B1003" s="30">
        <v>8423.0</v>
      </c>
      <c r="C1003" s="32" t="s">
        <v>2546</v>
      </c>
      <c r="D1003" s="69"/>
      <c r="E1003" s="150"/>
      <c r="F1003" s="307"/>
      <c r="G1003" s="8"/>
      <c r="H1003" s="8"/>
      <c r="I1003" s="54"/>
      <c r="J1003" s="69"/>
      <c r="K1003" s="65"/>
      <c r="L1003" s="65"/>
      <c r="M1003" s="8"/>
      <c r="N1003" s="52"/>
      <c r="O1003" s="8"/>
      <c r="P1003" s="54"/>
      <c r="Q1003" s="33" t="s">
        <v>23</v>
      </c>
      <c r="R1003" s="130" t="s">
        <v>24</v>
      </c>
      <c r="S1003" s="7"/>
      <c r="T1003" s="7"/>
      <c r="U1003" s="39"/>
      <c r="V1003" s="299"/>
      <c r="W1003" s="41"/>
      <c r="X1003" s="42"/>
      <c r="Y1003" s="43"/>
      <c r="Z1003" s="43"/>
      <c r="AA1003" s="43"/>
      <c r="AB1003" s="288"/>
      <c r="AC1003" s="43"/>
      <c r="AD1003" s="43"/>
      <c r="AE1003" s="44"/>
      <c r="AF1003" s="45">
        <f>ROUND(ROUND(G992*P$8,0)*T1004,0)</f>
        <v>509</v>
      </c>
      <c r="AG1003" s="79"/>
    </row>
    <row r="1004" ht="16.5" customHeight="1">
      <c r="A1004" s="29">
        <v>63.0</v>
      </c>
      <c r="B1004" s="30">
        <v>7370.0</v>
      </c>
      <c r="C1004" s="32" t="s">
        <v>2547</v>
      </c>
      <c r="D1004" s="69"/>
      <c r="E1004" s="150"/>
      <c r="F1004" s="307"/>
      <c r="G1004" s="140"/>
      <c r="H1004" s="8"/>
      <c r="I1004" s="54"/>
      <c r="J1004" s="69"/>
      <c r="K1004" s="65"/>
      <c r="L1004" s="65"/>
      <c r="M1004" s="8"/>
      <c r="N1004" s="52"/>
      <c r="O1004" s="8"/>
      <c r="P1004" s="54"/>
      <c r="Q1004" s="481"/>
      <c r="R1004" s="482"/>
      <c r="S1004" s="83" t="s">
        <v>21</v>
      </c>
      <c r="T1004" s="90">
        <v>0.7</v>
      </c>
      <c r="U1004" s="54"/>
      <c r="V1004" s="303"/>
      <c r="W1004" s="56"/>
      <c r="X1004" s="58"/>
      <c r="Y1004" s="59" t="s">
        <v>20</v>
      </c>
      <c r="Z1004" s="41" t="s">
        <v>21</v>
      </c>
      <c r="AA1004" s="60">
        <v>0.85</v>
      </c>
      <c r="AB1004" s="288"/>
      <c r="AC1004" s="43"/>
      <c r="AD1004" s="43"/>
      <c r="AE1004" s="44"/>
      <c r="AF1004" s="45">
        <f>ROUND(ROUND(ROUND(G992*P$8,0)*T1004,0)*AA1004,0)</f>
        <v>433</v>
      </c>
      <c r="AG1004" s="79"/>
    </row>
    <row r="1005" ht="16.5" customHeight="1">
      <c r="A1005" s="29">
        <v>63.0</v>
      </c>
      <c r="B1005" s="30">
        <v>8424.0</v>
      </c>
      <c r="C1005" s="32" t="s">
        <v>2548</v>
      </c>
      <c r="D1005" s="94"/>
      <c r="E1005" s="95"/>
      <c r="F1005" s="103"/>
      <c r="G1005" s="8"/>
      <c r="H1005" s="8"/>
      <c r="I1005" s="54"/>
      <c r="J1005" s="69"/>
      <c r="K1005" s="65"/>
      <c r="L1005" s="65"/>
      <c r="M1005" s="83"/>
      <c r="N1005" s="125"/>
      <c r="O1005" s="83"/>
      <c r="P1005" s="132"/>
      <c r="Q1005" s="481"/>
      <c r="R1005" s="482"/>
      <c r="S1005" s="83"/>
      <c r="T1005" s="90"/>
      <c r="U1005" s="91"/>
      <c r="V1005" s="305" t="s">
        <v>326</v>
      </c>
      <c r="W1005" s="41" t="s">
        <v>21</v>
      </c>
      <c r="X1005" s="68">
        <f>$X$297</f>
        <v>0.7</v>
      </c>
      <c r="Y1005" s="88"/>
      <c r="Z1005" s="88"/>
      <c r="AA1005" s="88"/>
      <c r="AB1005" s="297"/>
      <c r="AC1005" s="88"/>
      <c r="AD1005" s="88"/>
      <c r="AE1005" s="89"/>
      <c r="AF1005" s="45">
        <f>ROUND(ROUND(ROUND(G992*P$8,0)*T1004,0)*X1005,0)</f>
        <v>356</v>
      </c>
      <c r="AG1005" s="79"/>
    </row>
    <row r="1006" ht="16.5" customHeight="1">
      <c r="A1006" s="29">
        <v>63.0</v>
      </c>
      <c r="B1006" s="30">
        <v>7371.0</v>
      </c>
      <c r="C1006" s="32" t="s">
        <v>2549</v>
      </c>
      <c r="D1006" s="94"/>
      <c r="E1006" s="95"/>
      <c r="F1006" s="103"/>
      <c r="G1006" s="8"/>
      <c r="H1006" s="8"/>
      <c r="I1006" s="54"/>
      <c r="J1006" s="69"/>
      <c r="K1006" s="65"/>
      <c r="L1006" s="65"/>
      <c r="M1006" s="83"/>
      <c r="N1006" s="125"/>
      <c r="O1006" s="83"/>
      <c r="P1006" s="132"/>
      <c r="Q1006" s="481"/>
      <c r="R1006" s="482"/>
      <c r="S1006" s="83"/>
      <c r="T1006" s="90"/>
      <c r="U1006" s="91"/>
      <c r="V1006" s="484"/>
      <c r="W1006" s="56"/>
      <c r="X1006" s="72"/>
      <c r="Y1006" s="73" t="s">
        <v>20</v>
      </c>
      <c r="Z1006" s="74" t="s">
        <v>21</v>
      </c>
      <c r="AA1006" s="75">
        <v>0.85</v>
      </c>
      <c r="AB1006" s="288"/>
      <c r="AC1006" s="43"/>
      <c r="AD1006" s="43"/>
      <c r="AE1006" s="44"/>
      <c r="AF1006" s="45">
        <f>ROUND(ROUND(ROUND(ROUND(G992*P$8,0)*T1004,0)*X1005,0)*AA1006,0)</f>
        <v>303</v>
      </c>
      <c r="AG1006" s="79"/>
    </row>
    <row r="1007" ht="16.5" customHeight="1">
      <c r="A1007" s="29">
        <v>63.0</v>
      </c>
      <c r="B1007" s="30">
        <v>8426.0</v>
      </c>
      <c r="C1007" s="32" t="s">
        <v>2550</v>
      </c>
      <c r="D1007" s="94"/>
      <c r="E1007" s="95"/>
      <c r="F1007" s="103"/>
      <c r="G1007" s="8"/>
      <c r="H1007" s="8"/>
      <c r="I1007" s="54"/>
      <c r="J1007" s="69"/>
      <c r="K1007" s="65"/>
      <c r="L1007" s="65"/>
      <c r="M1007" s="83"/>
      <c r="N1007" s="125"/>
      <c r="O1007" s="83"/>
      <c r="P1007" s="132"/>
      <c r="Q1007" s="481"/>
      <c r="R1007" s="309"/>
      <c r="S1007" s="83"/>
      <c r="T1007" s="90"/>
      <c r="U1007" s="91"/>
      <c r="V1007" s="305" t="s">
        <v>329</v>
      </c>
      <c r="W1007" s="41" t="s">
        <v>21</v>
      </c>
      <c r="X1007" s="68">
        <f>$X$299</f>
        <v>0.85</v>
      </c>
      <c r="Y1007" s="77"/>
      <c r="Z1007" s="77"/>
      <c r="AA1007" s="77"/>
      <c r="AB1007" s="292"/>
      <c r="AC1007" s="77"/>
      <c r="AD1007" s="77"/>
      <c r="AE1007" s="72"/>
      <c r="AF1007" s="45">
        <f>ROUND(ROUND(ROUND(G992*P$8,0)*T1004,0)*X1007,0)</f>
        <v>433</v>
      </c>
      <c r="AG1007" s="79"/>
    </row>
    <row r="1008" ht="16.5" customHeight="1">
      <c r="A1008" s="29">
        <v>63.0</v>
      </c>
      <c r="B1008" s="30">
        <v>7372.0</v>
      </c>
      <c r="C1008" s="32" t="s">
        <v>2551</v>
      </c>
      <c r="D1008" s="94"/>
      <c r="E1008" s="95"/>
      <c r="F1008" s="103"/>
      <c r="G1008" s="8"/>
      <c r="H1008" s="8"/>
      <c r="I1008" s="54"/>
      <c r="J1008" s="69"/>
      <c r="K1008" s="65"/>
      <c r="L1008" s="65"/>
      <c r="M1008" s="83"/>
      <c r="N1008" s="125"/>
      <c r="O1008" s="83"/>
      <c r="P1008" s="132"/>
      <c r="Q1008" s="310"/>
      <c r="R1008" s="309"/>
      <c r="S1008" s="83"/>
      <c r="T1008" s="90"/>
      <c r="U1008" s="91"/>
      <c r="V1008" s="484"/>
      <c r="W1008" s="56"/>
      <c r="X1008" s="72"/>
      <c r="Y1008" s="73" t="s">
        <v>20</v>
      </c>
      <c r="Z1008" s="74" t="s">
        <v>21</v>
      </c>
      <c r="AA1008" s="75">
        <v>0.85</v>
      </c>
      <c r="AB1008" s="288"/>
      <c r="AC1008" s="43"/>
      <c r="AD1008" s="43"/>
      <c r="AE1008" s="44"/>
      <c r="AF1008" s="45">
        <f>ROUND(ROUND(ROUND(ROUND(G992*P$8,0)*T1004,0)*X1007,0)*AA1008,0)</f>
        <v>368</v>
      </c>
      <c r="AG1008" s="79"/>
    </row>
    <row r="1009" ht="16.5" customHeight="1">
      <c r="A1009" s="29">
        <v>63.0</v>
      </c>
      <c r="B1009" s="30">
        <v>7373.0</v>
      </c>
      <c r="C1009" s="32" t="s">
        <v>2552</v>
      </c>
      <c r="D1009" s="94"/>
      <c r="E1009" s="95"/>
      <c r="F1009" s="103"/>
      <c r="G1009" s="8"/>
      <c r="H1009" s="8"/>
      <c r="I1009" s="54"/>
      <c r="J1009" s="69"/>
      <c r="K1009" s="65"/>
      <c r="L1009" s="65"/>
      <c r="M1009" s="83"/>
      <c r="N1009" s="125"/>
      <c r="O1009" s="83"/>
      <c r="P1009" s="132"/>
      <c r="Q1009" s="310"/>
      <c r="R1009" s="309"/>
      <c r="S1009" s="83"/>
      <c r="T1009" s="90"/>
      <c r="U1009" s="91"/>
      <c r="V1009" s="299"/>
      <c r="W1009" s="41"/>
      <c r="X1009" s="42"/>
      <c r="Y1009" s="43"/>
      <c r="Z1009" s="43"/>
      <c r="AA1009" s="44"/>
      <c r="AB1009" s="82" t="s">
        <v>30</v>
      </c>
      <c r="AC1009" s="83">
        <v>5.0</v>
      </c>
      <c r="AD1009" s="83"/>
      <c r="AE1009" s="84" t="s">
        <v>31</v>
      </c>
      <c r="AF1009" s="45">
        <f>ROUND(ROUND(ROUND(G992*P$8,0)*T1004,0)-AC1009,0)</f>
        <v>504</v>
      </c>
      <c r="AG1009" s="79"/>
    </row>
    <row r="1010" ht="16.5" customHeight="1">
      <c r="A1010" s="29">
        <v>63.0</v>
      </c>
      <c r="B1010" s="30">
        <v>7374.0</v>
      </c>
      <c r="C1010" s="32" t="s">
        <v>2553</v>
      </c>
      <c r="D1010" s="94"/>
      <c r="E1010" s="95"/>
      <c r="F1010" s="103"/>
      <c r="G1010" s="8"/>
      <c r="H1010" s="8"/>
      <c r="I1010" s="54"/>
      <c r="J1010" s="69"/>
      <c r="K1010" s="65"/>
      <c r="L1010" s="65"/>
      <c r="M1010" s="83"/>
      <c r="N1010" s="125"/>
      <c r="O1010" s="83"/>
      <c r="P1010" s="132"/>
      <c r="Q1010" s="310"/>
      <c r="R1010" s="309"/>
      <c r="S1010" s="83"/>
      <c r="T1010" s="90"/>
      <c r="U1010" s="91"/>
      <c r="V1010" s="303"/>
      <c r="W1010" s="56"/>
      <c r="X1010" s="58"/>
      <c r="Y1010" s="59" t="s">
        <v>20</v>
      </c>
      <c r="Z1010" s="41" t="s">
        <v>21</v>
      </c>
      <c r="AA1010" s="86">
        <v>0.85</v>
      </c>
      <c r="AB1010" s="482"/>
      <c r="AC1010" s="83"/>
      <c r="AD1010" s="83"/>
      <c r="AE1010" s="84"/>
      <c r="AF1010" s="45">
        <f>ROUND(ROUND(ROUND(ROUND(G992*P$8,0)*T1004,0)*AA1010,0)-AC1009,0)</f>
        <v>428</v>
      </c>
      <c r="AG1010" s="79"/>
    </row>
    <row r="1011" ht="16.5" customHeight="1">
      <c r="A1011" s="29">
        <v>63.0</v>
      </c>
      <c r="B1011" s="30">
        <v>7375.0</v>
      </c>
      <c r="C1011" s="32" t="s">
        <v>2554</v>
      </c>
      <c r="D1011" s="94"/>
      <c r="E1011" s="95"/>
      <c r="F1011" s="103"/>
      <c r="G1011" s="8"/>
      <c r="H1011" s="8"/>
      <c r="I1011" s="54"/>
      <c r="J1011" s="69"/>
      <c r="K1011" s="65"/>
      <c r="L1011" s="65"/>
      <c r="M1011" s="83"/>
      <c r="N1011" s="125"/>
      <c r="O1011" s="83"/>
      <c r="P1011" s="132"/>
      <c r="Q1011" s="310"/>
      <c r="R1011" s="309"/>
      <c r="S1011" s="83"/>
      <c r="T1011" s="90"/>
      <c r="U1011" s="91"/>
      <c r="V1011" s="305" t="s">
        <v>326</v>
      </c>
      <c r="W1011" s="83" t="s">
        <v>21</v>
      </c>
      <c r="X1011" s="91">
        <f>$X$297</f>
        <v>0.7</v>
      </c>
      <c r="Y1011" s="88"/>
      <c r="Z1011" s="88"/>
      <c r="AA1011" s="89"/>
      <c r="AB1011" s="482"/>
      <c r="AC1011" s="90"/>
      <c r="AD1011" s="90"/>
      <c r="AE1011" s="91"/>
      <c r="AF1011" s="45">
        <f>ROUND(ROUND(ROUND(ROUND(G992*P$8,0)*T1004,0)*X1011,0)-AC1009,0)</f>
        <v>351</v>
      </c>
      <c r="AG1011" s="79"/>
    </row>
    <row r="1012" ht="16.5" customHeight="1">
      <c r="A1012" s="29">
        <v>63.0</v>
      </c>
      <c r="B1012" s="30">
        <v>7376.0</v>
      </c>
      <c r="C1012" s="32" t="s">
        <v>2555</v>
      </c>
      <c r="D1012" s="94"/>
      <c r="E1012" s="95"/>
      <c r="F1012" s="103"/>
      <c r="G1012" s="8"/>
      <c r="H1012" s="8"/>
      <c r="I1012" s="54"/>
      <c r="J1012" s="69"/>
      <c r="K1012" s="65"/>
      <c r="L1012" s="65"/>
      <c r="M1012" s="83"/>
      <c r="N1012" s="125"/>
      <c r="O1012" s="83"/>
      <c r="P1012" s="132"/>
      <c r="Q1012" s="310"/>
      <c r="R1012" s="309"/>
      <c r="S1012" s="83"/>
      <c r="T1012" s="90"/>
      <c r="U1012" s="91"/>
      <c r="V1012" s="484"/>
      <c r="W1012" s="56"/>
      <c r="X1012" s="72"/>
      <c r="Y1012" s="73" t="s">
        <v>20</v>
      </c>
      <c r="Z1012" s="74" t="s">
        <v>21</v>
      </c>
      <c r="AA1012" s="92">
        <v>0.85</v>
      </c>
      <c r="AB1012" s="482"/>
      <c r="AC1012" s="90"/>
      <c r="AD1012" s="90"/>
      <c r="AE1012" s="91"/>
      <c r="AF1012" s="45">
        <f>ROUND(ROUND(ROUND(ROUND(ROUND(G992*P$8,0)*T1004,0)*X1011,0)*AA1012,0)-AC1009,0)</f>
        <v>298</v>
      </c>
      <c r="AG1012" s="79"/>
    </row>
    <row r="1013" ht="16.5" customHeight="1">
      <c r="A1013" s="29">
        <v>63.0</v>
      </c>
      <c r="B1013" s="30">
        <v>7377.0</v>
      </c>
      <c r="C1013" s="32" t="s">
        <v>2556</v>
      </c>
      <c r="D1013" s="94"/>
      <c r="E1013" s="95"/>
      <c r="F1013" s="103"/>
      <c r="G1013" s="8"/>
      <c r="H1013" s="8"/>
      <c r="I1013" s="54"/>
      <c r="J1013" s="69"/>
      <c r="K1013" s="65"/>
      <c r="L1013" s="65"/>
      <c r="M1013" s="83"/>
      <c r="N1013" s="125"/>
      <c r="O1013" s="83"/>
      <c r="P1013" s="132"/>
      <c r="Q1013" s="310"/>
      <c r="R1013" s="309"/>
      <c r="S1013" s="83"/>
      <c r="T1013" s="90"/>
      <c r="U1013" s="91"/>
      <c r="V1013" s="305" t="s">
        <v>329</v>
      </c>
      <c r="W1013" s="83" t="s">
        <v>21</v>
      </c>
      <c r="X1013" s="91">
        <f>$X$299</f>
        <v>0.85</v>
      </c>
      <c r="Y1013" s="77"/>
      <c r="Z1013" s="77"/>
      <c r="AA1013" s="72"/>
      <c r="AB1013" s="482"/>
      <c r="AC1013" s="90"/>
      <c r="AD1013" s="90"/>
      <c r="AE1013" s="91"/>
      <c r="AF1013" s="45">
        <f>ROUND(ROUND(ROUND(ROUND(G992*P$8,0)*T1004,0)*X1013,0)-AC1009,0)</f>
        <v>428</v>
      </c>
      <c r="AG1013" s="79"/>
    </row>
    <row r="1014" ht="16.5" customHeight="1">
      <c r="A1014" s="29">
        <v>63.0</v>
      </c>
      <c r="B1014" s="30">
        <v>7378.0</v>
      </c>
      <c r="C1014" s="32" t="s">
        <v>2557</v>
      </c>
      <c r="D1014" s="94"/>
      <c r="E1014" s="95"/>
      <c r="F1014" s="103"/>
      <c r="G1014" s="8"/>
      <c r="H1014" s="8"/>
      <c r="I1014" s="54"/>
      <c r="J1014" s="69"/>
      <c r="K1014" s="65"/>
      <c r="L1014" s="65"/>
      <c r="M1014" s="83"/>
      <c r="N1014" s="125"/>
      <c r="O1014" s="83"/>
      <c r="P1014" s="132"/>
      <c r="Q1014" s="310"/>
      <c r="R1014" s="309"/>
      <c r="S1014" s="83"/>
      <c r="T1014" s="90"/>
      <c r="U1014" s="91"/>
      <c r="V1014" s="484"/>
      <c r="W1014" s="56"/>
      <c r="X1014" s="72"/>
      <c r="Y1014" s="73" t="s">
        <v>20</v>
      </c>
      <c r="Z1014" s="74" t="s">
        <v>21</v>
      </c>
      <c r="AA1014" s="92">
        <v>0.85</v>
      </c>
      <c r="AB1014" s="484"/>
      <c r="AC1014" s="77"/>
      <c r="AD1014" s="77"/>
      <c r="AE1014" s="72"/>
      <c r="AF1014" s="45">
        <f>ROUND(ROUND(ROUND(ROUND(ROUND(G992*P$8,0)*T1004,0)*X1013,0)*AA1014,0)-AC1009,0)</f>
        <v>363</v>
      </c>
      <c r="AG1014" s="79"/>
    </row>
    <row r="1015" ht="16.5" customHeight="1">
      <c r="A1015" s="29">
        <v>63.0</v>
      </c>
      <c r="B1015" s="30">
        <v>7379.0</v>
      </c>
      <c r="C1015" s="32" t="s">
        <v>2558</v>
      </c>
      <c r="D1015" s="94"/>
      <c r="E1015" s="95"/>
      <c r="F1015" s="103"/>
      <c r="G1015" s="8"/>
      <c r="H1015" s="8"/>
      <c r="I1015" s="54"/>
      <c r="J1015" s="69"/>
      <c r="K1015" s="65"/>
      <c r="L1015" s="65"/>
      <c r="M1015" s="83"/>
      <c r="N1015" s="125"/>
      <c r="O1015" s="83"/>
      <c r="P1015" s="132"/>
      <c r="Q1015" s="310"/>
      <c r="R1015" s="130" t="s">
        <v>27</v>
      </c>
      <c r="S1015" s="41"/>
      <c r="T1015" s="135"/>
      <c r="U1015" s="68"/>
      <c r="V1015" s="299"/>
      <c r="W1015" s="41"/>
      <c r="X1015" s="42"/>
      <c r="Y1015" s="43"/>
      <c r="Z1015" s="43"/>
      <c r="AA1015" s="43"/>
      <c r="AB1015" s="288"/>
      <c r="AC1015" s="43"/>
      <c r="AD1015" s="43"/>
      <c r="AE1015" s="44"/>
      <c r="AF1015" s="45">
        <f>ROUND(ROUND(G992*P$8,0)*T1016,0)</f>
        <v>364</v>
      </c>
      <c r="AG1015" s="79"/>
    </row>
    <row r="1016" ht="16.5" customHeight="1">
      <c r="A1016" s="29">
        <v>63.0</v>
      </c>
      <c r="B1016" s="30">
        <v>7380.0</v>
      </c>
      <c r="C1016" s="32" t="s">
        <v>2559</v>
      </c>
      <c r="D1016" s="94"/>
      <c r="E1016" s="95"/>
      <c r="F1016" s="103"/>
      <c r="G1016" s="8"/>
      <c r="H1016" s="8"/>
      <c r="I1016" s="54"/>
      <c r="J1016" s="69"/>
      <c r="K1016" s="65"/>
      <c r="L1016" s="65"/>
      <c r="M1016" s="83"/>
      <c r="N1016" s="125"/>
      <c r="O1016" s="83"/>
      <c r="P1016" s="132"/>
      <c r="Q1016" s="310"/>
      <c r="R1016" s="482"/>
      <c r="S1016" s="83" t="s">
        <v>21</v>
      </c>
      <c r="T1016" s="90">
        <v>0.5</v>
      </c>
      <c r="U1016" s="91"/>
      <c r="V1016" s="303"/>
      <c r="W1016" s="56"/>
      <c r="X1016" s="58"/>
      <c r="Y1016" s="59" t="s">
        <v>20</v>
      </c>
      <c r="Z1016" s="41" t="s">
        <v>21</v>
      </c>
      <c r="AA1016" s="60">
        <v>0.85</v>
      </c>
      <c r="AB1016" s="288"/>
      <c r="AC1016" s="43"/>
      <c r="AD1016" s="43"/>
      <c r="AE1016" s="44"/>
      <c r="AF1016" s="45">
        <f>ROUND(ROUND(ROUND(G992*P$8,0)*T1016,0)*AA1016,0)</f>
        <v>309</v>
      </c>
      <c r="AG1016" s="79"/>
    </row>
    <row r="1017" ht="16.5" customHeight="1">
      <c r="A1017" s="29">
        <v>63.0</v>
      </c>
      <c r="B1017" s="30">
        <v>7381.0</v>
      </c>
      <c r="C1017" s="32" t="s">
        <v>2560</v>
      </c>
      <c r="D1017" s="94"/>
      <c r="E1017" s="95"/>
      <c r="F1017" s="103"/>
      <c r="G1017" s="8"/>
      <c r="H1017" s="8"/>
      <c r="I1017" s="54"/>
      <c r="J1017" s="69"/>
      <c r="K1017" s="65"/>
      <c r="L1017" s="65"/>
      <c r="M1017" s="83"/>
      <c r="N1017" s="125"/>
      <c r="O1017" s="83"/>
      <c r="P1017" s="132"/>
      <c r="Q1017" s="310"/>
      <c r="R1017" s="482"/>
      <c r="S1017" s="83"/>
      <c r="T1017" s="90"/>
      <c r="U1017" s="91"/>
      <c r="V1017" s="305" t="s">
        <v>326</v>
      </c>
      <c r="W1017" s="41" t="s">
        <v>21</v>
      </c>
      <c r="X1017" s="68">
        <f>$X$297</f>
        <v>0.7</v>
      </c>
      <c r="Y1017" s="88"/>
      <c r="Z1017" s="88"/>
      <c r="AA1017" s="88"/>
      <c r="AB1017" s="297"/>
      <c r="AC1017" s="88"/>
      <c r="AD1017" s="88"/>
      <c r="AE1017" s="89"/>
      <c r="AF1017" s="45">
        <f>ROUND(ROUND(ROUND(G992*P$8,0)*T1016,0)*X1017,0)</f>
        <v>255</v>
      </c>
      <c r="AG1017" s="79"/>
    </row>
    <row r="1018" ht="16.5" customHeight="1">
      <c r="A1018" s="29">
        <v>63.0</v>
      </c>
      <c r="B1018" s="30">
        <v>7382.0</v>
      </c>
      <c r="C1018" s="32" t="s">
        <v>2561</v>
      </c>
      <c r="D1018" s="94"/>
      <c r="E1018" s="95"/>
      <c r="F1018" s="103"/>
      <c r="G1018" s="8"/>
      <c r="H1018" s="8"/>
      <c r="I1018" s="54"/>
      <c r="J1018" s="69"/>
      <c r="K1018" s="65"/>
      <c r="L1018" s="65"/>
      <c r="M1018" s="83"/>
      <c r="N1018" s="125"/>
      <c r="O1018" s="83"/>
      <c r="P1018" s="132"/>
      <c r="Q1018" s="310"/>
      <c r="R1018" s="482"/>
      <c r="S1018" s="83"/>
      <c r="T1018" s="90"/>
      <c r="U1018" s="91"/>
      <c r="V1018" s="484"/>
      <c r="W1018" s="56"/>
      <c r="X1018" s="72"/>
      <c r="Y1018" s="73" t="s">
        <v>20</v>
      </c>
      <c r="Z1018" s="74" t="s">
        <v>21</v>
      </c>
      <c r="AA1018" s="75">
        <v>0.85</v>
      </c>
      <c r="AB1018" s="288"/>
      <c r="AC1018" s="43"/>
      <c r="AD1018" s="43"/>
      <c r="AE1018" s="44"/>
      <c r="AF1018" s="45">
        <f>ROUND(ROUND(ROUND(ROUND(G992*P$8,0)*T1016,0)*X1017,0)*AA1018,0)</f>
        <v>217</v>
      </c>
      <c r="AG1018" s="79"/>
    </row>
    <row r="1019" ht="16.5" customHeight="1">
      <c r="A1019" s="29">
        <v>63.0</v>
      </c>
      <c r="B1019" s="30">
        <v>7383.0</v>
      </c>
      <c r="C1019" s="32" t="s">
        <v>2562</v>
      </c>
      <c r="D1019" s="94"/>
      <c r="E1019" s="95"/>
      <c r="F1019" s="103"/>
      <c r="G1019" s="8"/>
      <c r="H1019" s="8"/>
      <c r="I1019" s="54"/>
      <c r="J1019" s="69"/>
      <c r="K1019" s="65"/>
      <c r="L1019" s="65"/>
      <c r="M1019" s="83"/>
      <c r="N1019" s="125"/>
      <c r="O1019" s="83"/>
      <c r="P1019" s="132"/>
      <c r="Q1019" s="310"/>
      <c r="R1019" s="309"/>
      <c r="S1019" s="83"/>
      <c r="T1019" s="90"/>
      <c r="U1019" s="91"/>
      <c r="V1019" s="305" t="s">
        <v>329</v>
      </c>
      <c r="W1019" s="41" t="s">
        <v>21</v>
      </c>
      <c r="X1019" s="68">
        <f>$X$299</f>
        <v>0.85</v>
      </c>
      <c r="Y1019" s="77"/>
      <c r="Z1019" s="77"/>
      <c r="AA1019" s="77"/>
      <c r="AB1019" s="292"/>
      <c r="AC1019" s="77"/>
      <c r="AD1019" s="77"/>
      <c r="AE1019" s="72"/>
      <c r="AF1019" s="45">
        <f>ROUND(ROUND(ROUND(G992*P$8,0)*T1016,0)*X1019,0)</f>
        <v>309</v>
      </c>
      <c r="AG1019" s="79"/>
    </row>
    <row r="1020" ht="16.5" customHeight="1">
      <c r="A1020" s="29">
        <v>63.0</v>
      </c>
      <c r="B1020" s="30">
        <v>7384.0</v>
      </c>
      <c r="C1020" s="32" t="s">
        <v>2563</v>
      </c>
      <c r="D1020" s="94"/>
      <c r="E1020" s="95"/>
      <c r="F1020" s="103"/>
      <c r="G1020" s="8"/>
      <c r="H1020" s="8"/>
      <c r="I1020" s="54"/>
      <c r="J1020" s="69"/>
      <c r="K1020" s="65"/>
      <c r="L1020" s="65"/>
      <c r="M1020" s="83"/>
      <c r="N1020" s="125"/>
      <c r="O1020" s="83"/>
      <c r="P1020" s="132"/>
      <c r="Q1020" s="310"/>
      <c r="R1020" s="309"/>
      <c r="S1020" s="83"/>
      <c r="T1020" s="90"/>
      <c r="U1020" s="91"/>
      <c r="V1020" s="484"/>
      <c r="W1020" s="56"/>
      <c r="X1020" s="72"/>
      <c r="Y1020" s="73" t="s">
        <v>20</v>
      </c>
      <c r="Z1020" s="74" t="s">
        <v>21</v>
      </c>
      <c r="AA1020" s="75">
        <v>0.85</v>
      </c>
      <c r="AB1020" s="288"/>
      <c r="AC1020" s="43"/>
      <c r="AD1020" s="43"/>
      <c r="AE1020" s="44"/>
      <c r="AF1020" s="45">
        <f>ROUND(ROUND(ROUND(ROUND(G992*P$8,0)*T1016,0)*X1019,0)*AA1020,0)</f>
        <v>263</v>
      </c>
      <c r="AG1020" s="79"/>
    </row>
    <row r="1021" ht="16.5" customHeight="1">
      <c r="A1021" s="29">
        <v>63.0</v>
      </c>
      <c r="B1021" s="30">
        <v>7385.0</v>
      </c>
      <c r="C1021" s="32" t="s">
        <v>2564</v>
      </c>
      <c r="D1021" s="94"/>
      <c r="E1021" s="95"/>
      <c r="F1021" s="103"/>
      <c r="G1021" s="8"/>
      <c r="H1021" s="8"/>
      <c r="I1021" s="54"/>
      <c r="J1021" s="69"/>
      <c r="K1021" s="65"/>
      <c r="L1021" s="65"/>
      <c r="M1021" s="83"/>
      <c r="N1021" s="125"/>
      <c r="O1021" s="83"/>
      <c r="P1021" s="132"/>
      <c r="Q1021" s="310"/>
      <c r="R1021" s="309"/>
      <c r="S1021" s="83"/>
      <c r="T1021" s="90"/>
      <c r="U1021" s="91"/>
      <c r="V1021" s="299"/>
      <c r="W1021" s="41"/>
      <c r="X1021" s="42"/>
      <c r="Y1021" s="43"/>
      <c r="Z1021" s="43"/>
      <c r="AA1021" s="44"/>
      <c r="AB1021" s="82" t="s">
        <v>30</v>
      </c>
      <c r="AC1021" s="83">
        <v>5.0</v>
      </c>
      <c r="AD1021" s="83"/>
      <c r="AE1021" s="84" t="s">
        <v>31</v>
      </c>
      <c r="AF1021" s="45">
        <f>ROUND(ROUND(ROUND(G992*P$8,0)*T1016,0)-AC1021,0)</f>
        <v>359</v>
      </c>
      <c r="AG1021" s="79"/>
    </row>
    <row r="1022" ht="16.5" customHeight="1">
      <c r="A1022" s="29">
        <v>63.0</v>
      </c>
      <c r="B1022" s="30">
        <v>7386.0</v>
      </c>
      <c r="C1022" s="32" t="s">
        <v>2565</v>
      </c>
      <c r="D1022" s="94"/>
      <c r="E1022" s="95"/>
      <c r="F1022" s="103"/>
      <c r="G1022" s="8"/>
      <c r="H1022" s="8"/>
      <c r="I1022" s="54"/>
      <c r="J1022" s="69"/>
      <c r="K1022" s="65"/>
      <c r="L1022" s="65"/>
      <c r="M1022" s="83"/>
      <c r="N1022" s="125"/>
      <c r="O1022" s="83"/>
      <c r="P1022" s="132"/>
      <c r="Q1022" s="310"/>
      <c r="R1022" s="309"/>
      <c r="S1022" s="83"/>
      <c r="T1022" s="90"/>
      <c r="U1022" s="91"/>
      <c r="V1022" s="303"/>
      <c r="W1022" s="56"/>
      <c r="X1022" s="58"/>
      <c r="Y1022" s="59" t="s">
        <v>20</v>
      </c>
      <c r="Z1022" s="41" t="s">
        <v>21</v>
      </c>
      <c r="AA1022" s="86">
        <v>0.85</v>
      </c>
      <c r="AB1022" s="482"/>
      <c r="AC1022" s="83"/>
      <c r="AD1022" s="83"/>
      <c r="AE1022" s="84"/>
      <c r="AF1022" s="45">
        <f>ROUND(ROUND(ROUND(ROUND(G992*P$8,0)*T1016,0)*AA1022,0)-AC1021,0)</f>
        <v>304</v>
      </c>
      <c r="AG1022" s="79"/>
    </row>
    <row r="1023" ht="16.5" customHeight="1">
      <c r="A1023" s="29">
        <v>63.0</v>
      </c>
      <c r="B1023" s="30">
        <v>7387.0</v>
      </c>
      <c r="C1023" s="32" t="s">
        <v>2566</v>
      </c>
      <c r="D1023" s="94"/>
      <c r="E1023" s="95"/>
      <c r="F1023" s="103"/>
      <c r="G1023" s="8"/>
      <c r="H1023" s="8"/>
      <c r="I1023" s="54"/>
      <c r="J1023" s="69"/>
      <c r="K1023" s="65"/>
      <c r="L1023" s="65"/>
      <c r="M1023" s="83"/>
      <c r="N1023" s="125"/>
      <c r="O1023" s="83"/>
      <c r="P1023" s="132"/>
      <c r="Q1023" s="310"/>
      <c r="R1023" s="309"/>
      <c r="S1023" s="83"/>
      <c r="T1023" s="90"/>
      <c r="U1023" s="91"/>
      <c r="V1023" s="305" t="s">
        <v>326</v>
      </c>
      <c r="W1023" s="83" t="s">
        <v>21</v>
      </c>
      <c r="X1023" s="91">
        <f>$X$297</f>
        <v>0.7</v>
      </c>
      <c r="Y1023" s="88"/>
      <c r="Z1023" s="88"/>
      <c r="AA1023" s="89"/>
      <c r="AB1023" s="482"/>
      <c r="AC1023" s="90"/>
      <c r="AD1023" s="90"/>
      <c r="AE1023" s="91"/>
      <c r="AF1023" s="45">
        <f>ROUND(ROUND(ROUND(ROUND(G992*P$8,0)*T1016,0)*X1023,0)-AC1021,0)</f>
        <v>250</v>
      </c>
      <c r="AG1023" s="79"/>
    </row>
    <row r="1024" ht="16.5" customHeight="1">
      <c r="A1024" s="29">
        <v>63.0</v>
      </c>
      <c r="B1024" s="30">
        <v>7388.0</v>
      </c>
      <c r="C1024" s="32" t="s">
        <v>2567</v>
      </c>
      <c r="D1024" s="94"/>
      <c r="E1024" s="95"/>
      <c r="F1024" s="103"/>
      <c r="G1024" s="8"/>
      <c r="H1024" s="8"/>
      <c r="I1024" s="54"/>
      <c r="J1024" s="69"/>
      <c r="K1024" s="65"/>
      <c r="L1024" s="65"/>
      <c r="M1024" s="83"/>
      <c r="N1024" s="125"/>
      <c r="O1024" s="83"/>
      <c r="P1024" s="132"/>
      <c r="Q1024" s="310"/>
      <c r="R1024" s="309"/>
      <c r="S1024" s="83"/>
      <c r="T1024" s="90"/>
      <c r="U1024" s="91"/>
      <c r="V1024" s="484"/>
      <c r="W1024" s="56"/>
      <c r="X1024" s="72"/>
      <c r="Y1024" s="73" t="s">
        <v>20</v>
      </c>
      <c r="Z1024" s="74" t="s">
        <v>21</v>
      </c>
      <c r="AA1024" s="92">
        <v>0.85</v>
      </c>
      <c r="AB1024" s="482"/>
      <c r="AC1024" s="90"/>
      <c r="AD1024" s="90"/>
      <c r="AE1024" s="91"/>
      <c r="AF1024" s="45">
        <f>ROUND(ROUND(ROUND(ROUND(ROUND(G992*P$8,0)*T1016,0)*X1023,0)*AA1024,0)-AC1021,0)</f>
        <v>212</v>
      </c>
      <c r="AG1024" s="79"/>
    </row>
    <row r="1025" ht="16.5" customHeight="1">
      <c r="A1025" s="29">
        <v>63.0</v>
      </c>
      <c r="B1025" s="30">
        <v>7389.0</v>
      </c>
      <c r="C1025" s="32" t="s">
        <v>2568</v>
      </c>
      <c r="D1025" s="94"/>
      <c r="E1025" s="95"/>
      <c r="F1025" s="103"/>
      <c r="G1025" s="8"/>
      <c r="H1025" s="8"/>
      <c r="I1025" s="54"/>
      <c r="J1025" s="69"/>
      <c r="K1025" s="65"/>
      <c r="L1025" s="65"/>
      <c r="M1025" s="83"/>
      <c r="N1025" s="125"/>
      <c r="O1025" s="83"/>
      <c r="P1025" s="132"/>
      <c r="Q1025" s="310"/>
      <c r="R1025" s="309"/>
      <c r="S1025" s="83"/>
      <c r="T1025" s="90"/>
      <c r="U1025" s="91"/>
      <c r="V1025" s="305" t="s">
        <v>329</v>
      </c>
      <c r="W1025" s="83" t="s">
        <v>21</v>
      </c>
      <c r="X1025" s="91">
        <f>$X$299</f>
        <v>0.85</v>
      </c>
      <c r="Y1025" s="77"/>
      <c r="Z1025" s="77"/>
      <c r="AA1025" s="72"/>
      <c r="AB1025" s="482"/>
      <c r="AC1025" s="90"/>
      <c r="AD1025" s="90"/>
      <c r="AE1025" s="91"/>
      <c r="AF1025" s="45">
        <f>ROUND(ROUND(ROUND(ROUND(G992*P$8,0)*T1016,0)*X1025,0)-AC1021,0)</f>
        <v>304</v>
      </c>
      <c r="AG1025" s="79"/>
    </row>
    <row r="1026" ht="16.5" customHeight="1">
      <c r="A1026" s="29">
        <v>63.0</v>
      </c>
      <c r="B1026" s="30">
        <v>7390.0</v>
      </c>
      <c r="C1026" s="32" t="s">
        <v>2569</v>
      </c>
      <c r="D1026" s="94"/>
      <c r="E1026" s="95"/>
      <c r="F1026" s="103"/>
      <c r="G1026" s="8"/>
      <c r="H1026" s="8"/>
      <c r="I1026" s="54"/>
      <c r="J1026" s="69"/>
      <c r="K1026" s="65"/>
      <c r="L1026" s="65"/>
      <c r="M1026" s="83"/>
      <c r="N1026" s="125"/>
      <c r="O1026" s="83"/>
      <c r="P1026" s="132"/>
      <c r="Q1026" s="316"/>
      <c r="R1026" s="311"/>
      <c r="S1026" s="56"/>
      <c r="T1026" s="77"/>
      <c r="U1026" s="72"/>
      <c r="V1026" s="484"/>
      <c r="W1026" s="56"/>
      <c r="X1026" s="72"/>
      <c r="Y1026" s="73" t="s">
        <v>20</v>
      </c>
      <c r="Z1026" s="74" t="s">
        <v>21</v>
      </c>
      <c r="AA1026" s="92">
        <v>0.85</v>
      </c>
      <c r="AB1026" s="484"/>
      <c r="AC1026" s="77"/>
      <c r="AD1026" s="77"/>
      <c r="AE1026" s="72"/>
      <c r="AF1026" s="45">
        <f>ROUND(ROUND(ROUND(ROUND(ROUND(G992*P$8,0)*T1016,0)*X1025,0)*AA1026,0)-AC1021,0)</f>
        <v>258</v>
      </c>
      <c r="AG1026" s="79"/>
    </row>
    <row r="1027" ht="16.5" customHeight="1">
      <c r="A1027" s="29">
        <v>63.0</v>
      </c>
      <c r="B1027" s="30">
        <v>8431.0</v>
      </c>
      <c r="C1027" s="32" t="s">
        <v>2570</v>
      </c>
      <c r="D1027" s="94"/>
      <c r="E1027" s="95"/>
      <c r="F1027" s="82" t="s">
        <v>838</v>
      </c>
      <c r="G1027" s="152"/>
      <c r="H1027" s="152"/>
      <c r="I1027" s="153"/>
      <c r="J1027" s="94"/>
      <c r="K1027" s="8"/>
      <c r="L1027" s="53"/>
      <c r="M1027" s="8"/>
      <c r="N1027" s="52"/>
      <c r="O1027" s="8"/>
      <c r="P1027" s="54"/>
      <c r="Q1027" s="332"/>
      <c r="R1027" s="332"/>
      <c r="S1027" s="7"/>
      <c r="T1027" s="7"/>
      <c r="U1027" s="7"/>
      <c r="V1027" s="299"/>
      <c r="W1027" s="41"/>
      <c r="X1027" s="42"/>
      <c r="Y1027" s="43"/>
      <c r="Z1027" s="43"/>
      <c r="AA1027" s="43"/>
      <c r="AB1027" s="288"/>
      <c r="AC1027" s="43"/>
      <c r="AD1027" s="43"/>
      <c r="AE1027" s="44"/>
      <c r="AF1027" s="45">
        <f>ROUND(G1028*P$8,0)</f>
        <v>566</v>
      </c>
      <c r="AG1027" s="79"/>
    </row>
    <row r="1028" ht="16.5" customHeight="1">
      <c r="A1028" s="29">
        <v>63.0</v>
      </c>
      <c r="B1028" s="30">
        <v>7391.0</v>
      </c>
      <c r="C1028" s="32" t="s">
        <v>2571</v>
      </c>
      <c r="D1028" s="94"/>
      <c r="E1028" s="95"/>
      <c r="F1028" s="482"/>
      <c r="G1028" s="50">
        <f>'30放課後等デイ(基本１)'!G1028</f>
        <v>809</v>
      </c>
      <c r="H1028" s="8" t="s">
        <v>9</v>
      </c>
      <c r="I1028" s="95"/>
      <c r="J1028" s="94"/>
      <c r="K1028" s="8"/>
      <c r="L1028" s="53"/>
      <c r="M1028" s="8"/>
      <c r="N1028" s="52"/>
      <c r="O1028" s="8"/>
      <c r="P1028" s="54"/>
      <c r="Q1028" s="333"/>
      <c r="R1028" s="333"/>
      <c r="S1028" s="8"/>
      <c r="T1028" s="8"/>
      <c r="U1028" s="8"/>
      <c r="V1028" s="303"/>
      <c r="W1028" s="56"/>
      <c r="X1028" s="58"/>
      <c r="Y1028" s="59" t="s">
        <v>20</v>
      </c>
      <c r="Z1028" s="41" t="s">
        <v>21</v>
      </c>
      <c r="AA1028" s="60">
        <v>0.85</v>
      </c>
      <c r="AB1028" s="288"/>
      <c r="AC1028" s="43"/>
      <c r="AD1028" s="43"/>
      <c r="AE1028" s="44"/>
      <c r="AF1028" s="45">
        <f>ROUND(ROUND(G1028*P$8,0)*AA1028,0)</f>
        <v>481</v>
      </c>
      <c r="AG1028" s="79"/>
    </row>
    <row r="1029" ht="16.5" customHeight="1">
      <c r="A1029" s="29">
        <v>63.0</v>
      </c>
      <c r="B1029" s="30">
        <v>8432.0</v>
      </c>
      <c r="C1029" s="32" t="s">
        <v>2572</v>
      </c>
      <c r="D1029" s="94"/>
      <c r="E1029" s="95"/>
      <c r="F1029" s="94"/>
      <c r="G1029" s="140"/>
      <c r="H1029" s="140"/>
      <c r="I1029" s="95"/>
      <c r="J1029" s="94"/>
      <c r="K1029" s="8"/>
      <c r="L1029" s="53"/>
      <c r="M1029" s="14"/>
      <c r="N1029" s="127"/>
      <c r="O1029" s="14"/>
      <c r="P1029" s="144"/>
      <c r="Q1029" s="334"/>
      <c r="R1029" s="334"/>
      <c r="S1029" s="8"/>
      <c r="T1029" s="8"/>
      <c r="U1029" s="8"/>
      <c r="V1029" s="305" t="s">
        <v>326</v>
      </c>
      <c r="W1029" s="41" t="s">
        <v>21</v>
      </c>
      <c r="X1029" s="68">
        <f>$X$297</f>
        <v>0.7</v>
      </c>
      <c r="Y1029" s="88"/>
      <c r="Z1029" s="88"/>
      <c r="AA1029" s="88"/>
      <c r="AB1029" s="297"/>
      <c r="AC1029" s="88"/>
      <c r="AD1029" s="88"/>
      <c r="AE1029" s="89"/>
      <c r="AF1029" s="45">
        <f>ROUND(ROUND(G1028*P$8,0)*X1029,0)</f>
        <v>396</v>
      </c>
      <c r="AG1029" s="79"/>
    </row>
    <row r="1030" ht="16.5" customHeight="1">
      <c r="A1030" s="29">
        <v>63.0</v>
      </c>
      <c r="B1030" s="30">
        <v>7392.0</v>
      </c>
      <c r="C1030" s="32" t="s">
        <v>2573</v>
      </c>
      <c r="D1030" s="94"/>
      <c r="E1030" s="95"/>
      <c r="F1030" s="94"/>
      <c r="G1030" s="140"/>
      <c r="H1030" s="140"/>
      <c r="I1030" s="95"/>
      <c r="J1030" s="94"/>
      <c r="K1030" s="8"/>
      <c r="L1030" s="53"/>
      <c r="M1030" s="14"/>
      <c r="N1030" s="127"/>
      <c r="O1030" s="14"/>
      <c r="P1030" s="144"/>
      <c r="Q1030" s="334"/>
      <c r="R1030" s="334"/>
      <c r="S1030" s="8"/>
      <c r="T1030" s="8"/>
      <c r="U1030" s="8"/>
      <c r="V1030" s="484"/>
      <c r="W1030" s="56"/>
      <c r="X1030" s="72"/>
      <c r="Y1030" s="73" t="s">
        <v>20</v>
      </c>
      <c r="Z1030" s="74" t="s">
        <v>21</v>
      </c>
      <c r="AA1030" s="75">
        <v>0.85</v>
      </c>
      <c r="AB1030" s="288"/>
      <c r="AC1030" s="43"/>
      <c r="AD1030" s="43"/>
      <c r="AE1030" s="44"/>
      <c r="AF1030" s="45">
        <f>ROUND(ROUND(ROUND(G1028*P$8,0)*X1029,0)*AA1030,0)</f>
        <v>337</v>
      </c>
      <c r="AG1030" s="79"/>
    </row>
    <row r="1031" ht="16.5" customHeight="1">
      <c r="A1031" s="29">
        <v>63.0</v>
      </c>
      <c r="B1031" s="30">
        <v>8435.0</v>
      </c>
      <c r="C1031" s="32" t="s">
        <v>2574</v>
      </c>
      <c r="D1031" s="94"/>
      <c r="E1031" s="95"/>
      <c r="F1031" s="94"/>
      <c r="G1031" s="140"/>
      <c r="H1031" s="140"/>
      <c r="I1031" s="95"/>
      <c r="J1031" s="94"/>
      <c r="K1031" s="8"/>
      <c r="L1031" s="53"/>
      <c r="M1031" s="14"/>
      <c r="N1031" s="127"/>
      <c r="O1031" s="14"/>
      <c r="P1031" s="144"/>
      <c r="Q1031" s="334"/>
      <c r="R1031" s="334"/>
      <c r="S1031" s="8"/>
      <c r="T1031" s="8"/>
      <c r="U1031" s="54"/>
      <c r="V1031" s="305" t="s">
        <v>329</v>
      </c>
      <c r="W1031" s="41" t="s">
        <v>21</v>
      </c>
      <c r="X1031" s="68">
        <f>$X$299</f>
        <v>0.85</v>
      </c>
      <c r="Y1031" s="77"/>
      <c r="Z1031" s="77"/>
      <c r="AA1031" s="77"/>
      <c r="AB1031" s="292"/>
      <c r="AC1031" s="77"/>
      <c r="AD1031" s="77"/>
      <c r="AE1031" s="72"/>
      <c r="AF1031" s="45">
        <f>ROUND(ROUND(G1028*P$8,0)*X1031,0)</f>
        <v>481</v>
      </c>
      <c r="AG1031" s="79"/>
    </row>
    <row r="1032" ht="16.5" customHeight="1">
      <c r="A1032" s="29">
        <v>63.0</v>
      </c>
      <c r="B1032" s="30">
        <v>7393.0</v>
      </c>
      <c r="C1032" s="32" t="s">
        <v>2575</v>
      </c>
      <c r="D1032" s="94"/>
      <c r="E1032" s="95"/>
      <c r="F1032" s="94"/>
      <c r="G1032" s="140"/>
      <c r="H1032" s="140"/>
      <c r="I1032" s="95"/>
      <c r="J1032" s="94"/>
      <c r="K1032" s="8"/>
      <c r="L1032" s="53"/>
      <c r="M1032" s="14"/>
      <c r="N1032" s="127"/>
      <c r="O1032" s="14"/>
      <c r="P1032" s="144"/>
      <c r="Q1032" s="334"/>
      <c r="R1032" s="334"/>
      <c r="S1032" s="8"/>
      <c r="T1032" s="8"/>
      <c r="U1032" s="54"/>
      <c r="V1032" s="484"/>
      <c r="W1032" s="56"/>
      <c r="X1032" s="72"/>
      <c r="Y1032" s="73" t="s">
        <v>20</v>
      </c>
      <c r="Z1032" s="74" t="s">
        <v>21</v>
      </c>
      <c r="AA1032" s="75">
        <v>0.85</v>
      </c>
      <c r="AB1032" s="288"/>
      <c r="AC1032" s="43"/>
      <c r="AD1032" s="43"/>
      <c r="AE1032" s="44"/>
      <c r="AF1032" s="45">
        <f>ROUND(ROUND(ROUND(G1028*P$8,0)*X1031,0)*AA1032,0)</f>
        <v>409</v>
      </c>
      <c r="AG1032" s="79"/>
    </row>
    <row r="1033" ht="16.5" customHeight="1">
      <c r="A1033" s="29">
        <v>63.0</v>
      </c>
      <c r="B1033" s="30">
        <v>7394.0</v>
      </c>
      <c r="C1033" s="32" t="s">
        <v>2576</v>
      </c>
      <c r="D1033" s="94"/>
      <c r="E1033" s="95"/>
      <c r="F1033" s="94"/>
      <c r="G1033" s="140"/>
      <c r="H1033" s="140"/>
      <c r="I1033" s="95"/>
      <c r="J1033" s="94"/>
      <c r="K1033" s="8"/>
      <c r="L1033" s="53"/>
      <c r="M1033" s="14"/>
      <c r="N1033" s="127"/>
      <c r="O1033" s="14"/>
      <c r="P1033" s="144"/>
      <c r="Q1033" s="334"/>
      <c r="R1033" s="334"/>
      <c r="S1033" s="8"/>
      <c r="T1033" s="8"/>
      <c r="U1033" s="54"/>
      <c r="V1033" s="299"/>
      <c r="W1033" s="41"/>
      <c r="X1033" s="42"/>
      <c r="Y1033" s="43"/>
      <c r="Z1033" s="43"/>
      <c r="AA1033" s="44"/>
      <c r="AB1033" s="82" t="s">
        <v>30</v>
      </c>
      <c r="AC1033" s="83">
        <v>5.0</v>
      </c>
      <c r="AD1033" s="83"/>
      <c r="AE1033" s="84" t="s">
        <v>31</v>
      </c>
      <c r="AF1033" s="45">
        <f>ROUND(ROUND(G1028*P$8,0)-AC1033,0)</f>
        <v>561</v>
      </c>
      <c r="AG1033" s="79"/>
    </row>
    <row r="1034" ht="16.5" customHeight="1">
      <c r="A1034" s="29">
        <v>63.0</v>
      </c>
      <c r="B1034" s="30">
        <v>7395.0</v>
      </c>
      <c r="C1034" s="32" t="s">
        <v>2577</v>
      </c>
      <c r="D1034" s="94"/>
      <c r="E1034" s="95"/>
      <c r="F1034" s="94"/>
      <c r="G1034" s="140"/>
      <c r="H1034" s="140"/>
      <c r="I1034" s="95"/>
      <c r="J1034" s="94"/>
      <c r="K1034" s="8"/>
      <c r="L1034" s="53"/>
      <c r="M1034" s="14"/>
      <c r="N1034" s="127"/>
      <c r="O1034" s="14"/>
      <c r="P1034" s="144"/>
      <c r="Q1034" s="334"/>
      <c r="R1034" s="334"/>
      <c r="S1034" s="8"/>
      <c r="T1034" s="8"/>
      <c r="U1034" s="8"/>
      <c r="V1034" s="303"/>
      <c r="W1034" s="56"/>
      <c r="X1034" s="58"/>
      <c r="Y1034" s="59" t="s">
        <v>20</v>
      </c>
      <c r="Z1034" s="41" t="s">
        <v>21</v>
      </c>
      <c r="AA1034" s="86">
        <v>0.85</v>
      </c>
      <c r="AB1034" s="482"/>
      <c r="AC1034" s="83"/>
      <c r="AD1034" s="83"/>
      <c r="AE1034" s="84"/>
      <c r="AF1034" s="45">
        <f>ROUND(ROUND(ROUND(G1028*P$8,0)*AA1034,0)-AC1033,0)</f>
        <v>476</v>
      </c>
      <c r="AG1034" s="79"/>
    </row>
    <row r="1035" ht="16.5" customHeight="1">
      <c r="A1035" s="29">
        <v>63.0</v>
      </c>
      <c r="B1035" s="30">
        <v>7396.0</v>
      </c>
      <c r="C1035" s="32" t="s">
        <v>2578</v>
      </c>
      <c r="D1035" s="94"/>
      <c r="E1035" s="95"/>
      <c r="F1035" s="94"/>
      <c r="G1035" s="140"/>
      <c r="H1035" s="140"/>
      <c r="I1035" s="95"/>
      <c r="J1035" s="94"/>
      <c r="K1035" s="8"/>
      <c r="L1035" s="53"/>
      <c r="M1035" s="14"/>
      <c r="N1035" s="127"/>
      <c r="O1035" s="14"/>
      <c r="P1035" s="144"/>
      <c r="Q1035" s="334"/>
      <c r="R1035" s="334"/>
      <c r="S1035" s="8"/>
      <c r="T1035" s="8"/>
      <c r="U1035" s="8"/>
      <c r="V1035" s="305" t="s">
        <v>326</v>
      </c>
      <c r="W1035" s="83" t="s">
        <v>21</v>
      </c>
      <c r="X1035" s="91">
        <f>$X$297</f>
        <v>0.7</v>
      </c>
      <c r="Y1035" s="88"/>
      <c r="Z1035" s="88"/>
      <c r="AA1035" s="89"/>
      <c r="AB1035" s="482"/>
      <c r="AC1035" s="90"/>
      <c r="AD1035" s="90"/>
      <c r="AE1035" s="91"/>
      <c r="AF1035" s="45">
        <f>ROUND(ROUND(ROUND(G1028*P$8,0)*X1035,0)-AC1033,0)</f>
        <v>391</v>
      </c>
      <c r="AG1035" s="79"/>
    </row>
    <row r="1036" ht="16.5" customHeight="1">
      <c r="A1036" s="29">
        <v>63.0</v>
      </c>
      <c r="B1036" s="30">
        <v>7397.0</v>
      </c>
      <c r="C1036" s="32" t="s">
        <v>2579</v>
      </c>
      <c r="D1036" s="94"/>
      <c r="E1036" s="95"/>
      <c r="F1036" s="94"/>
      <c r="G1036" s="140"/>
      <c r="H1036" s="140"/>
      <c r="I1036" s="95"/>
      <c r="J1036" s="94"/>
      <c r="K1036" s="8"/>
      <c r="L1036" s="53"/>
      <c r="M1036" s="14"/>
      <c r="N1036" s="127"/>
      <c r="O1036" s="14"/>
      <c r="P1036" s="144"/>
      <c r="Q1036" s="334"/>
      <c r="R1036" s="334"/>
      <c r="S1036" s="8"/>
      <c r="T1036" s="8"/>
      <c r="U1036" s="8"/>
      <c r="V1036" s="484"/>
      <c r="W1036" s="56"/>
      <c r="X1036" s="72"/>
      <c r="Y1036" s="73" t="s">
        <v>20</v>
      </c>
      <c r="Z1036" s="74" t="s">
        <v>21</v>
      </c>
      <c r="AA1036" s="92">
        <v>0.85</v>
      </c>
      <c r="AB1036" s="482"/>
      <c r="AC1036" s="90"/>
      <c r="AD1036" s="90"/>
      <c r="AE1036" s="91"/>
      <c r="AF1036" s="45">
        <f>ROUND(ROUND(ROUND(ROUND(G1028*P$8,0)*X1035,0)*AA1036,0)-AC1033,0)</f>
        <v>332</v>
      </c>
      <c r="AG1036" s="79"/>
    </row>
    <row r="1037" ht="16.5" customHeight="1">
      <c r="A1037" s="29">
        <v>63.0</v>
      </c>
      <c r="B1037" s="30">
        <v>7398.0</v>
      </c>
      <c r="C1037" s="32" t="s">
        <v>2580</v>
      </c>
      <c r="D1037" s="94"/>
      <c r="E1037" s="95"/>
      <c r="F1037" s="94"/>
      <c r="G1037" s="140"/>
      <c r="H1037" s="140"/>
      <c r="I1037" s="95"/>
      <c r="J1037" s="94"/>
      <c r="K1037" s="8"/>
      <c r="L1037" s="53"/>
      <c r="M1037" s="14"/>
      <c r="N1037" s="127"/>
      <c r="O1037" s="14"/>
      <c r="P1037" s="144"/>
      <c r="Q1037" s="334"/>
      <c r="R1037" s="334"/>
      <c r="S1037" s="8"/>
      <c r="T1037" s="8"/>
      <c r="U1037" s="8"/>
      <c r="V1037" s="305" t="s">
        <v>329</v>
      </c>
      <c r="W1037" s="83" t="s">
        <v>21</v>
      </c>
      <c r="X1037" s="91">
        <f>$X$299</f>
        <v>0.85</v>
      </c>
      <c r="Y1037" s="77"/>
      <c r="Z1037" s="77"/>
      <c r="AA1037" s="72"/>
      <c r="AB1037" s="482"/>
      <c r="AC1037" s="90"/>
      <c r="AD1037" s="90"/>
      <c r="AE1037" s="91"/>
      <c r="AF1037" s="45">
        <f>ROUND(ROUND(ROUND(G1028*P$8,0)*X1037,0)-AC1033,0)</f>
        <v>476</v>
      </c>
      <c r="AG1037" s="79"/>
    </row>
    <row r="1038" ht="16.5" customHeight="1">
      <c r="A1038" s="29">
        <v>63.0</v>
      </c>
      <c r="B1038" s="30">
        <v>7399.0</v>
      </c>
      <c r="C1038" s="32" t="s">
        <v>2581</v>
      </c>
      <c r="D1038" s="94"/>
      <c r="E1038" s="95"/>
      <c r="F1038" s="94"/>
      <c r="G1038" s="140"/>
      <c r="H1038" s="140"/>
      <c r="I1038" s="95"/>
      <c r="J1038" s="94"/>
      <c r="K1038" s="8"/>
      <c r="L1038" s="53"/>
      <c r="M1038" s="14"/>
      <c r="N1038" s="127"/>
      <c r="O1038" s="14"/>
      <c r="P1038" s="144"/>
      <c r="Q1038" s="334"/>
      <c r="R1038" s="334"/>
      <c r="S1038" s="8"/>
      <c r="T1038" s="8"/>
      <c r="U1038" s="8"/>
      <c r="V1038" s="484"/>
      <c r="W1038" s="56"/>
      <c r="X1038" s="72"/>
      <c r="Y1038" s="73" t="s">
        <v>20</v>
      </c>
      <c r="Z1038" s="74" t="s">
        <v>21</v>
      </c>
      <c r="AA1038" s="92">
        <v>0.85</v>
      </c>
      <c r="AB1038" s="484"/>
      <c r="AC1038" s="77"/>
      <c r="AD1038" s="77"/>
      <c r="AE1038" s="72"/>
      <c r="AF1038" s="45">
        <f>ROUND(ROUND(ROUND(ROUND(G1028*P$8,0)*X1037,0)*AA1038,0)-AC1033,0)</f>
        <v>404</v>
      </c>
      <c r="AG1038" s="79"/>
    </row>
    <row r="1039" ht="16.5" customHeight="1">
      <c r="A1039" s="29">
        <v>63.0</v>
      </c>
      <c r="B1039" s="30">
        <v>8433.0</v>
      </c>
      <c r="C1039" s="32" t="s">
        <v>2582</v>
      </c>
      <c r="D1039" s="94"/>
      <c r="E1039" s="95"/>
      <c r="F1039" s="307"/>
      <c r="G1039" s="8"/>
      <c r="H1039" s="8"/>
      <c r="I1039" s="54"/>
      <c r="J1039" s="69"/>
      <c r="K1039" s="65"/>
      <c r="L1039" s="65"/>
      <c r="M1039" s="8"/>
      <c r="N1039" s="52"/>
      <c r="O1039" s="8"/>
      <c r="P1039" s="54"/>
      <c r="Q1039" s="33" t="s">
        <v>23</v>
      </c>
      <c r="R1039" s="130" t="s">
        <v>24</v>
      </c>
      <c r="S1039" s="7"/>
      <c r="T1039" s="7"/>
      <c r="U1039" s="39"/>
      <c r="V1039" s="299"/>
      <c r="W1039" s="41"/>
      <c r="X1039" s="42"/>
      <c r="Y1039" s="43"/>
      <c r="Z1039" s="43"/>
      <c r="AA1039" s="43"/>
      <c r="AB1039" s="288"/>
      <c r="AC1039" s="43"/>
      <c r="AD1039" s="43"/>
      <c r="AE1039" s="44"/>
      <c r="AF1039" s="45">
        <f>ROUND(ROUND(G1028*P$8,0)*T1040,0)</f>
        <v>396</v>
      </c>
      <c r="AG1039" s="79"/>
    </row>
    <row r="1040" ht="16.5" customHeight="1">
      <c r="A1040" s="29">
        <v>63.0</v>
      </c>
      <c r="B1040" s="30">
        <v>7400.0</v>
      </c>
      <c r="C1040" s="32" t="s">
        <v>2583</v>
      </c>
      <c r="D1040" s="94"/>
      <c r="E1040" s="95"/>
      <c r="F1040" s="307"/>
      <c r="G1040" s="140"/>
      <c r="H1040" s="8"/>
      <c r="I1040" s="54"/>
      <c r="J1040" s="69"/>
      <c r="K1040" s="65"/>
      <c r="L1040" s="65"/>
      <c r="M1040" s="8"/>
      <c r="N1040" s="52"/>
      <c r="O1040" s="8"/>
      <c r="P1040" s="54"/>
      <c r="Q1040" s="481"/>
      <c r="R1040" s="482"/>
      <c r="S1040" s="83" t="s">
        <v>21</v>
      </c>
      <c r="T1040" s="90">
        <v>0.7</v>
      </c>
      <c r="U1040" s="54"/>
      <c r="V1040" s="303"/>
      <c r="W1040" s="56"/>
      <c r="X1040" s="58"/>
      <c r="Y1040" s="59" t="s">
        <v>20</v>
      </c>
      <c r="Z1040" s="41" t="s">
        <v>21</v>
      </c>
      <c r="AA1040" s="60">
        <v>0.85</v>
      </c>
      <c r="AB1040" s="288"/>
      <c r="AC1040" s="43"/>
      <c r="AD1040" s="43"/>
      <c r="AE1040" s="44"/>
      <c r="AF1040" s="45">
        <f>ROUND(ROUND(ROUND(G1028*P$8,0)*T1040,0)*AA1040,0)</f>
        <v>337</v>
      </c>
      <c r="AG1040" s="79"/>
    </row>
    <row r="1041" ht="16.5" customHeight="1">
      <c r="A1041" s="29">
        <v>63.0</v>
      </c>
      <c r="B1041" s="30">
        <v>8434.0</v>
      </c>
      <c r="C1041" s="32" t="s">
        <v>2584</v>
      </c>
      <c r="D1041" s="94"/>
      <c r="E1041" s="95"/>
      <c r="F1041" s="103"/>
      <c r="G1041" s="8"/>
      <c r="H1041" s="8"/>
      <c r="I1041" s="54"/>
      <c r="J1041" s="69"/>
      <c r="K1041" s="65"/>
      <c r="L1041" s="65"/>
      <c r="M1041" s="83"/>
      <c r="N1041" s="125"/>
      <c r="O1041" s="83"/>
      <c r="P1041" s="132"/>
      <c r="Q1041" s="481"/>
      <c r="R1041" s="482"/>
      <c r="S1041" s="83"/>
      <c r="T1041" s="90"/>
      <c r="U1041" s="91"/>
      <c r="V1041" s="305" t="s">
        <v>326</v>
      </c>
      <c r="W1041" s="41" t="s">
        <v>21</v>
      </c>
      <c r="X1041" s="68">
        <f>$X$297</f>
        <v>0.7</v>
      </c>
      <c r="Y1041" s="88"/>
      <c r="Z1041" s="88"/>
      <c r="AA1041" s="88"/>
      <c r="AB1041" s="297"/>
      <c r="AC1041" s="88"/>
      <c r="AD1041" s="88"/>
      <c r="AE1041" s="89"/>
      <c r="AF1041" s="45">
        <f>ROUND(ROUND(ROUND(G1028*P$8,0)*T1040,0)*X1041,0)</f>
        <v>277</v>
      </c>
      <c r="AG1041" s="79"/>
    </row>
    <row r="1042" ht="16.5" customHeight="1">
      <c r="A1042" s="29">
        <v>63.0</v>
      </c>
      <c r="B1042" s="30">
        <v>7401.0</v>
      </c>
      <c r="C1042" s="32" t="s">
        <v>2585</v>
      </c>
      <c r="D1042" s="94"/>
      <c r="E1042" s="95"/>
      <c r="F1042" s="103"/>
      <c r="G1042" s="8"/>
      <c r="H1042" s="8"/>
      <c r="I1042" s="54"/>
      <c r="J1042" s="69"/>
      <c r="K1042" s="65"/>
      <c r="L1042" s="65"/>
      <c r="M1042" s="83"/>
      <c r="N1042" s="125"/>
      <c r="O1042" s="83"/>
      <c r="P1042" s="132"/>
      <c r="Q1042" s="481"/>
      <c r="R1042" s="482"/>
      <c r="S1042" s="83"/>
      <c r="T1042" s="90"/>
      <c r="U1042" s="91"/>
      <c r="V1042" s="484"/>
      <c r="W1042" s="56"/>
      <c r="X1042" s="72"/>
      <c r="Y1042" s="73" t="s">
        <v>20</v>
      </c>
      <c r="Z1042" s="74" t="s">
        <v>21</v>
      </c>
      <c r="AA1042" s="75">
        <v>0.85</v>
      </c>
      <c r="AB1042" s="288"/>
      <c r="AC1042" s="43"/>
      <c r="AD1042" s="43"/>
      <c r="AE1042" s="44"/>
      <c r="AF1042" s="114">
        <f>ROUND(ROUND(ROUND(ROUND(G1028*P$8,0)*T1040,0)*X1041,0)*AA1042,0)</f>
        <v>235</v>
      </c>
      <c r="AG1042" s="79"/>
    </row>
    <row r="1043" ht="16.5" customHeight="1">
      <c r="A1043" s="29">
        <v>63.0</v>
      </c>
      <c r="B1043" s="30">
        <v>8436.0</v>
      </c>
      <c r="C1043" s="32" t="s">
        <v>2586</v>
      </c>
      <c r="D1043" s="94"/>
      <c r="E1043" s="95"/>
      <c r="F1043" s="103"/>
      <c r="G1043" s="8"/>
      <c r="H1043" s="8"/>
      <c r="I1043" s="54"/>
      <c r="J1043" s="69"/>
      <c r="K1043" s="65"/>
      <c r="L1043" s="65"/>
      <c r="M1043" s="83"/>
      <c r="N1043" s="125"/>
      <c r="O1043" s="83"/>
      <c r="P1043" s="132"/>
      <c r="Q1043" s="310"/>
      <c r="R1043" s="309"/>
      <c r="S1043" s="83"/>
      <c r="T1043" s="90"/>
      <c r="U1043" s="91"/>
      <c r="V1043" s="305" t="s">
        <v>329</v>
      </c>
      <c r="W1043" s="41" t="s">
        <v>21</v>
      </c>
      <c r="X1043" s="68">
        <f>$X$299</f>
        <v>0.85</v>
      </c>
      <c r="Y1043" s="77"/>
      <c r="Z1043" s="77"/>
      <c r="AA1043" s="77"/>
      <c r="AB1043" s="292"/>
      <c r="AC1043" s="77"/>
      <c r="AD1043" s="77"/>
      <c r="AE1043" s="72"/>
      <c r="AF1043" s="45">
        <f>ROUND(ROUND(ROUND(G1028*P$8,0)*T1040,0)*X1043,0)</f>
        <v>337</v>
      </c>
      <c r="AG1043" s="79"/>
    </row>
    <row r="1044" ht="16.5" customHeight="1">
      <c r="A1044" s="29">
        <v>63.0</v>
      </c>
      <c r="B1044" s="30">
        <v>7402.0</v>
      </c>
      <c r="C1044" s="32" t="s">
        <v>2587</v>
      </c>
      <c r="D1044" s="94"/>
      <c r="E1044" s="95"/>
      <c r="F1044" s="103"/>
      <c r="G1044" s="8"/>
      <c r="H1044" s="8"/>
      <c r="I1044" s="54"/>
      <c r="J1044" s="69"/>
      <c r="K1044" s="65"/>
      <c r="L1044" s="65"/>
      <c r="M1044" s="83"/>
      <c r="N1044" s="125"/>
      <c r="O1044" s="83"/>
      <c r="P1044" s="132"/>
      <c r="Q1044" s="310"/>
      <c r="R1044" s="309"/>
      <c r="S1044" s="83"/>
      <c r="T1044" s="90"/>
      <c r="U1044" s="91"/>
      <c r="V1044" s="484"/>
      <c r="W1044" s="56"/>
      <c r="X1044" s="72"/>
      <c r="Y1044" s="73" t="s">
        <v>20</v>
      </c>
      <c r="Z1044" s="74" t="s">
        <v>21</v>
      </c>
      <c r="AA1044" s="75">
        <v>0.85</v>
      </c>
      <c r="AB1044" s="288"/>
      <c r="AC1044" s="43"/>
      <c r="AD1044" s="43"/>
      <c r="AE1044" s="44"/>
      <c r="AF1044" s="45">
        <f>ROUND(ROUND(ROUND(ROUND(G1028*P$8,0)*T1040,0)*X1043,0)*AA1044,0)</f>
        <v>286</v>
      </c>
      <c r="AG1044" s="79"/>
    </row>
    <row r="1045" ht="16.5" customHeight="1">
      <c r="A1045" s="29">
        <v>63.0</v>
      </c>
      <c r="B1045" s="30">
        <v>7403.0</v>
      </c>
      <c r="C1045" s="32" t="s">
        <v>2588</v>
      </c>
      <c r="D1045" s="94"/>
      <c r="E1045" s="95"/>
      <c r="F1045" s="103"/>
      <c r="G1045" s="8"/>
      <c r="H1045" s="8"/>
      <c r="I1045" s="54"/>
      <c r="J1045" s="69"/>
      <c r="K1045" s="65"/>
      <c r="L1045" s="65"/>
      <c r="M1045" s="83"/>
      <c r="N1045" s="125"/>
      <c r="O1045" s="83"/>
      <c r="P1045" s="132"/>
      <c r="Q1045" s="310"/>
      <c r="R1045" s="309"/>
      <c r="S1045" s="83"/>
      <c r="T1045" s="90"/>
      <c r="U1045" s="91"/>
      <c r="V1045" s="299"/>
      <c r="W1045" s="41"/>
      <c r="X1045" s="42"/>
      <c r="Y1045" s="43"/>
      <c r="Z1045" s="43"/>
      <c r="AA1045" s="44"/>
      <c r="AB1045" s="82" t="s">
        <v>30</v>
      </c>
      <c r="AC1045" s="83">
        <v>5.0</v>
      </c>
      <c r="AD1045" s="83"/>
      <c r="AE1045" s="84" t="s">
        <v>31</v>
      </c>
      <c r="AF1045" s="45">
        <f>ROUND(ROUND(ROUND(G1028*P$8,0)*T1040,0)-AC1045,0)</f>
        <v>391</v>
      </c>
      <c r="AG1045" s="79"/>
    </row>
    <row r="1046" ht="16.5" customHeight="1">
      <c r="A1046" s="29">
        <v>63.0</v>
      </c>
      <c r="B1046" s="30">
        <v>7404.0</v>
      </c>
      <c r="C1046" s="32" t="s">
        <v>2589</v>
      </c>
      <c r="D1046" s="94"/>
      <c r="E1046" s="95"/>
      <c r="F1046" s="103"/>
      <c r="G1046" s="8"/>
      <c r="H1046" s="8"/>
      <c r="I1046" s="54"/>
      <c r="J1046" s="69"/>
      <c r="K1046" s="65"/>
      <c r="L1046" s="65"/>
      <c r="M1046" s="83"/>
      <c r="N1046" s="125"/>
      <c r="O1046" s="83"/>
      <c r="P1046" s="132"/>
      <c r="Q1046" s="310"/>
      <c r="R1046" s="309"/>
      <c r="S1046" s="83"/>
      <c r="T1046" s="90"/>
      <c r="U1046" s="91"/>
      <c r="V1046" s="303"/>
      <c r="W1046" s="56"/>
      <c r="X1046" s="58"/>
      <c r="Y1046" s="59" t="s">
        <v>20</v>
      </c>
      <c r="Z1046" s="41" t="s">
        <v>21</v>
      </c>
      <c r="AA1046" s="86">
        <v>0.85</v>
      </c>
      <c r="AB1046" s="482"/>
      <c r="AC1046" s="83"/>
      <c r="AD1046" s="83"/>
      <c r="AE1046" s="84"/>
      <c r="AF1046" s="45">
        <f>ROUND(ROUND(ROUND(ROUND(G1028*P$8,0)*T1040,0)*AA1046,0)-AC1045,0)</f>
        <v>332</v>
      </c>
      <c r="AG1046" s="79"/>
    </row>
    <row r="1047" ht="16.5" customHeight="1">
      <c r="A1047" s="29">
        <v>63.0</v>
      </c>
      <c r="B1047" s="30">
        <v>7405.0</v>
      </c>
      <c r="C1047" s="32" t="s">
        <v>2590</v>
      </c>
      <c r="D1047" s="94"/>
      <c r="E1047" s="95"/>
      <c r="F1047" s="103"/>
      <c r="G1047" s="8"/>
      <c r="H1047" s="8"/>
      <c r="I1047" s="54"/>
      <c r="J1047" s="69"/>
      <c r="K1047" s="65"/>
      <c r="L1047" s="65"/>
      <c r="M1047" s="83"/>
      <c r="N1047" s="125"/>
      <c r="O1047" s="83"/>
      <c r="P1047" s="132"/>
      <c r="Q1047" s="310"/>
      <c r="R1047" s="309"/>
      <c r="S1047" s="83"/>
      <c r="T1047" s="90"/>
      <c r="U1047" s="91"/>
      <c r="V1047" s="305" t="s">
        <v>326</v>
      </c>
      <c r="W1047" s="83" t="s">
        <v>21</v>
      </c>
      <c r="X1047" s="91">
        <f>$X$297</f>
        <v>0.7</v>
      </c>
      <c r="Y1047" s="88"/>
      <c r="Z1047" s="88"/>
      <c r="AA1047" s="89"/>
      <c r="AB1047" s="482"/>
      <c r="AC1047" s="90"/>
      <c r="AD1047" s="90"/>
      <c r="AE1047" s="91"/>
      <c r="AF1047" s="45">
        <f>ROUND(ROUND(ROUND(ROUND(G1028*P$8,0)*T1040,0)*X1047,0)-AC1045,0)</f>
        <v>272</v>
      </c>
      <c r="AG1047" s="79"/>
    </row>
    <row r="1048" ht="16.5" customHeight="1">
      <c r="A1048" s="29">
        <v>63.0</v>
      </c>
      <c r="B1048" s="30">
        <v>7406.0</v>
      </c>
      <c r="C1048" s="32" t="s">
        <v>2591</v>
      </c>
      <c r="D1048" s="94"/>
      <c r="E1048" s="95"/>
      <c r="F1048" s="103"/>
      <c r="G1048" s="8"/>
      <c r="H1048" s="8"/>
      <c r="I1048" s="54"/>
      <c r="J1048" s="69"/>
      <c r="K1048" s="65"/>
      <c r="L1048" s="65"/>
      <c r="M1048" s="83"/>
      <c r="N1048" s="125"/>
      <c r="O1048" s="83"/>
      <c r="P1048" s="132"/>
      <c r="Q1048" s="310"/>
      <c r="R1048" s="309"/>
      <c r="S1048" s="83"/>
      <c r="T1048" s="90"/>
      <c r="U1048" s="91"/>
      <c r="V1048" s="484"/>
      <c r="W1048" s="56"/>
      <c r="X1048" s="72"/>
      <c r="Y1048" s="73" t="s">
        <v>20</v>
      </c>
      <c r="Z1048" s="74" t="s">
        <v>21</v>
      </c>
      <c r="AA1048" s="92">
        <v>0.85</v>
      </c>
      <c r="AB1048" s="482"/>
      <c r="AC1048" s="90"/>
      <c r="AD1048" s="90"/>
      <c r="AE1048" s="91"/>
      <c r="AF1048" s="114">
        <f>ROUND(ROUND(ROUND(ROUND(ROUND(G1028*P$8,0)*T1040,0)*X1047,0)*AA1048,0)-AC1045,0)</f>
        <v>230</v>
      </c>
      <c r="AG1048" s="79"/>
    </row>
    <row r="1049" ht="16.5" customHeight="1">
      <c r="A1049" s="29">
        <v>63.0</v>
      </c>
      <c r="B1049" s="30">
        <v>7407.0</v>
      </c>
      <c r="C1049" s="32" t="s">
        <v>2592</v>
      </c>
      <c r="D1049" s="94"/>
      <c r="E1049" s="95"/>
      <c r="F1049" s="103"/>
      <c r="G1049" s="8"/>
      <c r="H1049" s="8"/>
      <c r="I1049" s="54"/>
      <c r="J1049" s="69"/>
      <c r="K1049" s="65"/>
      <c r="L1049" s="65"/>
      <c r="M1049" s="83"/>
      <c r="N1049" s="125"/>
      <c r="O1049" s="83"/>
      <c r="P1049" s="132"/>
      <c r="Q1049" s="310"/>
      <c r="R1049" s="309"/>
      <c r="S1049" s="83"/>
      <c r="T1049" s="90"/>
      <c r="U1049" s="91"/>
      <c r="V1049" s="305" t="s">
        <v>329</v>
      </c>
      <c r="W1049" s="83" t="s">
        <v>21</v>
      </c>
      <c r="X1049" s="91">
        <f>$X$299</f>
        <v>0.85</v>
      </c>
      <c r="Y1049" s="77"/>
      <c r="Z1049" s="77"/>
      <c r="AA1049" s="72"/>
      <c r="AB1049" s="482"/>
      <c r="AC1049" s="90"/>
      <c r="AD1049" s="90"/>
      <c r="AE1049" s="91"/>
      <c r="AF1049" s="45">
        <f>ROUND(ROUND(ROUND(ROUND(G1028*P$8,0)*T1040,0)*X1049,0)-AC1045,0)</f>
        <v>332</v>
      </c>
      <c r="AG1049" s="79"/>
    </row>
    <row r="1050" ht="16.5" customHeight="1">
      <c r="A1050" s="29">
        <v>63.0</v>
      </c>
      <c r="B1050" s="30">
        <v>7408.0</v>
      </c>
      <c r="C1050" s="32" t="s">
        <v>2593</v>
      </c>
      <c r="D1050" s="94"/>
      <c r="E1050" s="95"/>
      <c r="F1050" s="103"/>
      <c r="G1050" s="8"/>
      <c r="H1050" s="8"/>
      <c r="I1050" s="54"/>
      <c r="J1050" s="69"/>
      <c r="K1050" s="65"/>
      <c r="L1050" s="65"/>
      <c r="M1050" s="83"/>
      <c r="N1050" s="125"/>
      <c r="O1050" s="83"/>
      <c r="P1050" s="132"/>
      <c r="Q1050" s="310"/>
      <c r="R1050" s="311"/>
      <c r="S1050" s="56"/>
      <c r="T1050" s="77"/>
      <c r="U1050" s="72"/>
      <c r="V1050" s="484"/>
      <c r="W1050" s="56"/>
      <c r="X1050" s="72"/>
      <c r="Y1050" s="73" t="s">
        <v>20</v>
      </c>
      <c r="Z1050" s="74" t="s">
        <v>21</v>
      </c>
      <c r="AA1050" s="92">
        <v>0.85</v>
      </c>
      <c r="AB1050" s="484"/>
      <c r="AC1050" s="77"/>
      <c r="AD1050" s="77"/>
      <c r="AE1050" s="72"/>
      <c r="AF1050" s="45">
        <f>ROUND(ROUND(ROUND(ROUND(ROUND(G1028*P$8,0)*T1040,0)*X1049,0)*AA1050,0)-AC1045,0)</f>
        <v>281</v>
      </c>
      <c r="AG1050" s="79"/>
    </row>
    <row r="1051" ht="16.5" customHeight="1">
      <c r="A1051" s="29">
        <v>63.0</v>
      </c>
      <c r="B1051" s="30">
        <v>7409.0</v>
      </c>
      <c r="C1051" s="32" t="s">
        <v>2594</v>
      </c>
      <c r="D1051" s="94"/>
      <c r="E1051" s="95"/>
      <c r="F1051" s="103"/>
      <c r="G1051" s="8"/>
      <c r="H1051" s="8"/>
      <c r="I1051" s="54"/>
      <c r="J1051" s="69"/>
      <c r="K1051" s="65"/>
      <c r="L1051" s="65"/>
      <c r="M1051" s="83"/>
      <c r="N1051" s="125"/>
      <c r="O1051" s="83"/>
      <c r="P1051" s="132"/>
      <c r="Q1051" s="310"/>
      <c r="R1051" s="130" t="s">
        <v>27</v>
      </c>
      <c r="S1051" s="41"/>
      <c r="T1051" s="135"/>
      <c r="U1051" s="68"/>
      <c r="V1051" s="299"/>
      <c r="W1051" s="41"/>
      <c r="X1051" s="42"/>
      <c r="Y1051" s="43"/>
      <c r="Z1051" s="43"/>
      <c r="AA1051" s="43"/>
      <c r="AB1051" s="288"/>
      <c r="AC1051" s="43"/>
      <c r="AD1051" s="43"/>
      <c r="AE1051" s="44"/>
      <c r="AF1051" s="45">
        <f>ROUND(ROUND(G1028*P$8,0)*T1052,0)</f>
        <v>283</v>
      </c>
      <c r="AG1051" s="79"/>
    </row>
    <row r="1052" ht="16.5" customHeight="1">
      <c r="A1052" s="29">
        <v>63.0</v>
      </c>
      <c r="B1052" s="30">
        <v>7410.0</v>
      </c>
      <c r="C1052" s="32" t="s">
        <v>2595</v>
      </c>
      <c r="D1052" s="94"/>
      <c r="E1052" s="95"/>
      <c r="F1052" s="103"/>
      <c r="G1052" s="8"/>
      <c r="H1052" s="8"/>
      <c r="I1052" s="54"/>
      <c r="J1052" s="69"/>
      <c r="K1052" s="65"/>
      <c r="L1052" s="65"/>
      <c r="M1052" s="83"/>
      <c r="N1052" s="125"/>
      <c r="O1052" s="83"/>
      <c r="P1052" s="132"/>
      <c r="Q1052" s="310"/>
      <c r="R1052" s="482"/>
      <c r="S1052" s="83" t="s">
        <v>21</v>
      </c>
      <c r="T1052" s="90">
        <v>0.5</v>
      </c>
      <c r="U1052" s="91"/>
      <c r="V1052" s="303"/>
      <c r="W1052" s="56"/>
      <c r="X1052" s="58"/>
      <c r="Y1052" s="59" t="s">
        <v>20</v>
      </c>
      <c r="Z1052" s="41" t="s">
        <v>21</v>
      </c>
      <c r="AA1052" s="60">
        <v>0.85</v>
      </c>
      <c r="AB1052" s="288"/>
      <c r="AC1052" s="43"/>
      <c r="AD1052" s="43"/>
      <c r="AE1052" s="44"/>
      <c r="AF1052" s="45">
        <f>ROUND(ROUND(ROUND(G1028*P$8,0)*T1052,0)*AA1052,0)</f>
        <v>241</v>
      </c>
      <c r="AG1052" s="79"/>
    </row>
    <row r="1053" ht="16.5" customHeight="1">
      <c r="A1053" s="29">
        <v>63.0</v>
      </c>
      <c r="B1053" s="30">
        <v>7411.0</v>
      </c>
      <c r="C1053" s="32" t="s">
        <v>2596</v>
      </c>
      <c r="D1053" s="94"/>
      <c r="E1053" s="95"/>
      <c r="F1053" s="103"/>
      <c r="G1053" s="8"/>
      <c r="H1053" s="8"/>
      <c r="I1053" s="54"/>
      <c r="J1053" s="69"/>
      <c r="K1053" s="65"/>
      <c r="L1053" s="65"/>
      <c r="M1053" s="83"/>
      <c r="N1053" s="125"/>
      <c r="O1053" s="83"/>
      <c r="P1053" s="132"/>
      <c r="Q1053" s="310"/>
      <c r="R1053" s="482"/>
      <c r="S1053" s="83"/>
      <c r="T1053" s="90"/>
      <c r="U1053" s="91"/>
      <c r="V1053" s="305" t="s">
        <v>326</v>
      </c>
      <c r="W1053" s="41" t="s">
        <v>21</v>
      </c>
      <c r="X1053" s="68">
        <f>$X$297</f>
        <v>0.7</v>
      </c>
      <c r="Y1053" s="88"/>
      <c r="Z1053" s="88"/>
      <c r="AA1053" s="88"/>
      <c r="AB1053" s="297"/>
      <c r="AC1053" s="88"/>
      <c r="AD1053" s="88"/>
      <c r="AE1053" s="89"/>
      <c r="AF1053" s="45">
        <f>ROUND(ROUND(ROUND(G1028*P$8,0)*T1052,0)*X1053,0)</f>
        <v>198</v>
      </c>
      <c r="AG1053" s="79"/>
    </row>
    <row r="1054" ht="16.5" customHeight="1">
      <c r="A1054" s="29">
        <v>63.0</v>
      </c>
      <c r="B1054" s="30">
        <v>7412.0</v>
      </c>
      <c r="C1054" s="32" t="s">
        <v>2597</v>
      </c>
      <c r="D1054" s="94"/>
      <c r="E1054" s="95"/>
      <c r="F1054" s="103"/>
      <c r="G1054" s="8"/>
      <c r="H1054" s="8"/>
      <c r="I1054" s="54"/>
      <c r="J1054" s="69"/>
      <c r="K1054" s="65"/>
      <c r="L1054" s="65"/>
      <c r="M1054" s="83"/>
      <c r="N1054" s="125"/>
      <c r="O1054" s="83"/>
      <c r="P1054" s="132"/>
      <c r="Q1054" s="310"/>
      <c r="R1054" s="309"/>
      <c r="S1054" s="83"/>
      <c r="T1054" s="90"/>
      <c r="U1054" s="91"/>
      <c r="V1054" s="484"/>
      <c r="W1054" s="56"/>
      <c r="X1054" s="72"/>
      <c r="Y1054" s="73" t="s">
        <v>20</v>
      </c>
      <c r="Z1054" s="74" t="s">
        <v>21</v>
      </c>
      <c r="AA1054" s="75">
        <v>0.85</v>
      </c>
      <c r="AB1054" s="288"/>
      <c r="AC1054" s="43"/>
      <c r="AD1054" s="43"/>
      <c r="AE1054" s="44"/>
      <c r="AF1054" s="45">
        <f>ROUND(ROUND(ROUND(ROUND(G1028*P$8,0)*T1052,0)*X1053,0)*AA1054,0)</f>
        <v>168</v>
      </c>
      <c r="AG1054" s="79"/>
    </row>
    <row r="1055" ht="16.5" customHeight="1">
      <c r="A1055" s="29">
        <v>63.0</v>
      </c>
      <c r="B1055" s="30">
        <v>7413.0</v>
      </c>
      <c r="C1055" s="32" t="s">
        <v>2598</v>
      </c>
      <c r="D1055" s="94"/>
      <c r="E1055" s="95"/>
      <c r="F1055" s="103"/>
      <c r="G1055" s="8"/>
      <c r="H1055" s="8"/>
      <c r="I1055" s="54"/>
      <c r="J1055" s="69"/>
      <c r="K1055" s="65"/>
      <c r="L1055" s="65"/>
      <c r="M1055" s="83"/>
      <c r="N1055" s="125"/>
      <c r="O1055" s="83"/>
      <c r="P1055" s="132"/>
      <c r="Q1055" s="310"/>
      <c r="R1055" s="309"/>
      <c r="S1055" s="83"/>
      <c r="T1055" s="90"/>
      <c r="U1055" s="91"/>
      <c r="V1055" s="305" t="s">
        <v>329</v>
      </c>
      <c r="W1055" s="41" t="s">
        <v>21</v>
      </c>
      <c r="X1055" s="68">
        <f>$X$299</f>
        <v>0.85</v>
      </c>
      <c r="Y1055" s="77"/>
      <c r="Z1055" s="77"/>
      <c r="AA1055" s="77"/>
      <c r="AB1055" s="292"/>
      <c r="AC1055" s="77"/>
      <c r="AD1055" s="77"/>
      <c r="AE1055" s="72"/>
      <c r="AF1055" s="45">
        <f>ROUND(ROUND(ROUND(G1028*P$8,0)*T1052,0)*X1055,0)</f>
        <v>241</v>
      </c>
      <c r="AG1055" s="79"/>
    </row>
    <row r="1056" ht="16.5" customHeight="1">
      <c r="A1056" s="29">
        <v>63.0</v>
      </c>
      <c r="B1056" s="30">
        <v>7414.0</v>
      </c>
      <c r="C1056" s="32" t="s">
        <v>2599</v>
      </c>
      <c r="D1056" s="94"/>
      <c r="E1056" s="95"/>
      <c r="F1056" s="103"/>
      <c r="G1056" s="8"/>
      <c r="H1056" s="8"/>
      <c r="I1056" s="54"/>
      <c r="J1056" s="69"/>
      <c r="K1056" s="65"/>
      <c r="L1056" s="65"/>
      <c r="M1056" s="83"/>
      <c r="N1056" s="125"/>
      <c r="O1056" s="83"/>
      <c r="P1056" s="132"/>
      <c r="Q1056" s="310"/>
      <c r="R1056" s="309"/>
      <c r="S1056" s="83"/>
      <c r="T1056" s="90"/>
      <c r="U1056" s="91"/>
      <c r="V1056" s="484"/>
      <c r="W1056" s="56"/>
      <c r="X1056" s="72"/>
      <c r="Y1056" s="73" t="s">
        <v>20</v>
      </c>
      <c r="Z1056" s="74" t="s">
        <v>21</v>
      </c>
      <c r="AA1056" s="75">
        <v>0.85</v>
      </c>
      <c r="AB1056" s="288"/>
      <c r="AC1056" s="43"/>
      <c r="AD1056" s="43"/>
      <c r="AE1056" s="44"/>
      <c r="AF1056" s="45">
        <f>ROUND(ROUND(ROUND(ROUND(G1028*P$8,0)*T1052,0)*X1055,0)*AA1056,0)</f>
        <v>205</v>
      </c>
      <c r="AG1056" s="79"/>
    </row>
    <row r="1057" ht="16.5" customHeight="1">
      <c r="A1057" s="29">
        <v>63.0</v>
      </c>
      <c r="B1057" s="30">
        <v>7415.0</v>
      </c>
      <c r="C1057" s="32" t="s">
        <v>2600</v>
      </c>
      <c r="D1057" s="94"/>
      <c r="E1057" s="95"/>
      <c r="F1057" s="103"/>
      <c r="G1057" s="8"/>
      <c r="H1057" s="8"/>
      <c r="I1057" s="54"/>
      <c r="J1057" s="69"/>
      <c r="K1057" s="65"/>
      <c r="L1057" s="65"/>
      <c r="M1057" s="83"/>
      <c r="N1057" s="125"/>
      <c r="O1057" s="83"/>
      <c r="P1057" s="132"/>
      <c r="Q1057" s="310"/>
      <c r="R1057" s="309"/>
      <c r="S1057" s="83"/>
      <c r="T1057" s="90"/>
      <c r="U1057" s="91"/>
      <c r="V1057" s="299"/>
      <c r="W1057" s="41"/>
      <c r="X1057" s="42"/>
      <c r="Y1057" s="43"/>
      <c r="Z1057" s="43"/>
      <c r="AA1057" s="44"/>
      <c r="AB1057" s="82" t="s">
        <v>30</v>
      </c>
      <c r="AC1057" s="83">
        <v>5.0</v>
      </c>
      <c r="AD1057" s="83"/>
      <c r="AE1057" s="84" t="s">
        <v>31</v>
      </c>
      <c r="AF1057" s="45">
        <f>ROUND(ROUND(ROUND(G1028*P$8,0)*T1052,0)-AC1057,0)</f>
        <v>278</v>
      </c>
      <c r="AG1057" s="79"/>
    </row>
    <row r="1058" ht="16.5" customHeight="1">
      <c r="A1058" s="29">
        <v>63.0</v>
      </c>
      <c r="B1058" s="30">
        <v>7416.0</v>
      </c>
      <c r="C1058" s="32" t="s">
        <v>2601</v>
      </c>
      <c r="D1058" s="94"/>
      <c r="E1058" s="95"/>
      <c r="F1058" s="103"/>
      <c r="G1058" s="8"/>
      <c r="H1058" s="8"/>
      <c r="I1058" s="54"/>
      <c r="J1058" s="69"/>
      <c r="K1058" s="65"/>
      <c r="L1058" s="65"/>
      <c r="M1058" s="83"/>
      <c r="N1058" s="125"/>
      <c r="O1058" s="83"/>
      <c r="P1058" s="132"/>
      <c r="Q1058" s="310"/>
      <c r="R1058" s="309"/>
      <c r="S1058" s="83"/>
      <c r="T1058" s="90"/>
      <c r="U1058" s="91"/>
      <c r="V1058" s="303"/>
      <c r="W1058" s="56"/>
      <c r="X1058" s="58"/>
      <c r="Y1058" s="59" t="s">
        <v>20</v>
      </c>
      <c r="Z1058" s="41" t="s">
        <v>21</v>
      </c>
      <c r="AA1058" s="86">
        <v>0.85</v>
      </c>
      <c r="AB1058" s="482"/>
      <c r="AC1058" s="83"/>
      <c r="AD1058" s="83"/>
      <c r="AE1058" s="84"/>
      <c r="AF1058" s="45">
        <f>ROUND(ROUND(ROUND(ROUND(G1028*P$8,0)*T1052,0)*AA1058,0)-AC1057,0)</f>
        <v>236</v>
      </c>
      <c r="AG1058" s="79"/>
    </row>
    <row r="1059" ht="16.5" customHeight="1">
      <c r="A1059" s="29">
        <v>63.0</v>
      </c>
      <c r="B1059" s="30">
        <v>7417.0</v>
      </c>
      <c r="C1059" s="32" t="s">
        <v>2602</v>
      </c>
      <c r="D1059" s="94"/>
      <c r="E1059" s="95"/>
      <c r="F1059" s="103"/>
      <c r="G1059" s="8"/>
      <c r="H1059" s="8"/>
      <c r="I1059" s="54"/>
      <c r="J1059" s="69"/>
      <c r="K1059" s="65"/>
      <c r="L1059" s="65"/>
      <c r="M1059" s="83"/>
      <c r="N1059" s="125"/>
      <c r="O1059" s="83"/>
      <c r="P1059" s="132"/>
      <c r="Q1059" s="310"/>
      <c r="R1059" s="309"/>
      <c r="S1059" s="83"/>
      <c r="T1059" s="90"/>
      <c r="U1059" s="91"/>
      <c r="V1059" s="305" t="s">
        <v>326</v>
      </c>
      <c r="W1059" s="83" t="s">
        <v>21</v>
      </c>
      <c r="X1059" s="91">
        <f>$X$297</f>
        <v>0.7</v>
      </c>
      <c r="Y1059" s="88"/>
      <c r="Z1059" s="88"/>
      <c r="AA1059" s="89"/>
      <c r="AB1059" s="482"/>
      <c r="AC1059" s="90"/>
      <c r="AD1059" s="90"/>
      <c r="AE1059" s="91"/>
      <c r="AF1059" s="45">
        <f>ROUND(ROUND(ROUND(ROUND(G1028*P$8,0)*T1052,0)*X1059,0)-AC1057,0)</f>
        <v>193</v>
      </c>
      <c r="AG1059" s="79"/>
    </row>
    <row r="1060" ht="16.5" customHeight="1">
      <c r="A1060" s="29">
        <v>63.0</v>
      </c>
      <c r="B1060" s="30">
        <v>7418.0</v>
      </c>
      <c r="C1060" s="32" t="s">
        <v>2603</v>
      </c>
      <c r="D1060" s="94"/>
      <c r="E1060" s="95"/>
      <c r="F1060" s="103"/>
      <c r="G1060" s="8"/>
      <c r="H1060" s="8"/>
      <c r="I1060" s="54"/>
      <c r="J1060" s="69"/>
      <c r="K1060" s="65"/>
      <c r="L1060" s="65"/>
      <c r="M1060" s="83"/>
      <c r="N1060" s="125"/>
      <c r="O1060" s="83"/>
      <c r="P1060" s="132"/>
      <c r="Q1060" s="310"/>
      <c r="R1060" s="309"/>
      <c r="S1060" s="83"/>
      <c r="T1060" s="90"/>
      <c r="U1060" s="91"/>
      <c r="V1060" s="484"/>
      <c r="W1060" s="56"/>
      <c r="X1060" s="72"/>
      <c r="Y1060" s="73" t="s">
        <v>20</v>
      </c>
      <c r="Z1060" s="74" t="s">
        <v>21</v>
      </c>
      <c r="AA1060" s="92">
        <v>0.85</v>
      </c>
      <c r="AB1060" s="482"/>
      <c r="AC1060" s="90"/>
      <c r="AD1060" s="90"/>
      <c r="AE1060" s="91"/>
      <c r="AF1060" s="45">
        <f>ROUND(ROUND(ROUND(ROUND(ROUND(G1028*P$8,0)*T1052,0)*X1059,0)*AA1060,0)-AC1057,0)</f>
        <v>163</v>
      </c>
      <c r="AG1060" s="79"/>
    </row>
    <row r="1061" ht="16.5" customHeight="1">
      <c r="A1061" s="29">
        <v>63.0</v>
      </c>
      <c r="B1061" s="30">
        <v>7419.0</v>
      </c>
      <c r="C1061" s="32" t="s">
        <v>2604</v>
      </c>
      <c r="D1061" s="94"/>
      <c r="E1061" s="95"/>
      <c r="F1061" s="103"/>
      <c r="G1061" s="8"/>
      <c r="H1061" s="8"/>
      <c r="I1061" s="54"/>
      <c r="J1061" s="69"/>
      <c r="K1061" s="65"/>
      <c r="L1061" s="65"/>
      <c r="M1061" s="83"/>
      <c r="N1061" s="125"/>
      <c r="O1061" s="83"/>
      <c r="P1061" s="132"/>
      <c r="Q1061" s="310"/>
      <c r="R1061" s="309"/>
      <c r="S1061" s="83"/>
      <c r="T1061" s="90"/>
      <c r="U1061" s="91"/>
      <c r="V1061" s="305" t="s">
        <v>329</v>
      </c>
      <c r="W1061" s="83" t="s">
        <v>21</v>
      </c>
      <c r="X1061" s="91">
        <f>$X$299</f>
        <v>0.85</v>
      </c>
      <c r="Y1061" s="77"/>
      <c r="Z1061" s="77"/>
      <c r="AA1061" s="72"/>
      <c r="AB1061" s="482"/>
      <c r="AC1061" s="90"/>
      <c r="AD1061" s="90"/>
      <c r="AE1061" s="91"/>
      <c r="AF1061" s="45">
        <f>ROUND(ROUND(ROUND(ROUND(G1028*P$8,0)*T1052,0)*X1061,0)-AC1057,0)</f>
        <v>236</v>
      </c>
      <c r="AG1061" s="79"/>
    </row>
    <row r="1062" ht="16.5" customHeight="1">
      <c r="A1062" s="29">
        <v>63.0</v>
      </c>
      <c r="B1062" s="30">
        <v>7420.0</v>
      </c>
      <c r="C1062" s="32" t="s">
        <v>2605</v>
      </c>
      <c r="D1062" s="94"/>
      <c r="E1062" s="95"/>
      <c r="F1062" s="103"/>
      <c r="G1062" s="8"/>
      <c r="H1062" s="8"/>
      <c r="I1062" s="109"/>
      <c r="J1062" s="65"/>
      <c r="K1062" s="65"/>
      <c r="L1062" s="65"/>
      <c r="M1062" s="56"/>
      <c r="N1062" s="125"/>
      <c r="O1062" s="83"/>
      <c r="P1062" s="132"/>
      <c r="Q1062" s="312"/>
      <c r="R1062" s="310"/>
      <c r="S1062" s="83"/>
      <c r="T1062" s="90"/>
      <c r="U1062" s="72"/>
      <c r="V1062" s="484"/>
      <c r="W1062" s="56"/>
      <c r="X1062" s="72"/>
      <c r="Y1062" s="73" t="s">
        <v>20</v>
      </c>
      <c r="Z1062" s="74" t="s">
        <v>21</v>
      </c>
      <c r="AA1062" s="92">
        <v>0.85</v>
      </c>
      <c r="AB1062" s="484"/>
      <c r="AC1062" s="77"/>
      <c r="AD1062" s="77"/>
      <c r="AE1062" s="72"/>
      <c r="AF1062" s="45">
        <f>ROUND(ROUND(ROUND(ROUND(ROUND(G1028*P$8,0)*T1052,0)*X1061,0)*AA1062,0)-AC1057,0)</f>
        <v>200</v>
      </c>
      <c r="AG1062" s="79"/>
    </row>
    <row r="1063" ht="16.5" customHeight="1">
      <c r="A1063" s="29">
        <v>63.0</v>
      </c>
      <c r="B1063" s="30">
        <v>7431.0</v>
      </c>
      <c r="C1063" s="32" t="s">
        <v>2606</v>
      </c>
      <c r="D1063" s="130" t="s">
        <v>1104</v>
      </c>
      <c r="E1063" s="485"/>
      <c r="F1063" s="102" t="s">
        <v>1105</v>
      </c>
      <c r="G1063" s="35"/>
      <c r="H1063" s="35"/>
      <c r="I1063" s="35"/>
      <c r="J1063" s="152"/>
      <c r="K1063" s="7"/>
      <c r="L1063" s="38"/>
      <c r="M1063" s="7"/>
      <c r="N1063" s="52"/>
      <c r="O1063" s="8"/>
      <c r="P1063" s="54"/>
      <c r="Q1063" s="332"/>
      <c r="R1063" s="332"/>
      <c r="S1063" s="7"/>
      <c r="T1063" s="7"/>
      <c r="U1063" s="7"/>
      <c r="V1063" s="327"/>
      <c r="W1063" s="41"/>
      <c r="X1063" s="170"/>
      <c r="Y1063" s="43"/>
      <c r="Z1063" s="43"/>
      <c r="AA1063" s="77"/>
      <c r="AB1063" s="292"/>
      <c r="AC1063" s="171"/>
      <c r="AD1063" s="171"/>
      <c r="AE1063" s="172"/>
      <c r="AF1063" s="45">
        <f>ROUND(G1064*P$8,0)</f>
        <v>300</v>
      </c>
      <c r="AG1063" s="79"/>
    </row>
    <row r="1064" ht="16.5" customHeight="1">
      <c r="A1064" s="29">
        <v>63.0</v>
      </c>
      <c r="B1064" s="30">
        <v>7432.0</v>
      </c>
      <c r="C1064" s="32" t="s">
        <v>2607</v>
      </c>
      <c r="D1064" s="482"/>
      <c r="E1064" s="486"/>
      <c r="F1064" s="482"/>
      <c r="G1064" s="50">
        <f>'30放課後等デイ(基本１)'!J1064</f>
        <v>429</v>
      </c>
      <c r="H1064" s="8" t="s">
        <v>9</v>
      </c>
      <c r="I1064" s="63"/>
      <c r="J1064" s="140"/>
      <c r="K1064" s="8"/>
      <c r="L1064" s="53"/>
      <c r="M1064" s="8"/>
      <c r="N1064" s="52"/>
      <c r="O1064" s="8"/>
      <c r="P1064" s="54"/>
      <c r="Q1064" s="333"/>
      <c r="R1064" s="333"/>
      <c r="S1064" s="8"/>
      <c r="T1064" s="8"/>
      <c r="U1064" s="8"/>
      <c r="V1064" s="335"/>
      <c r="W1064" s="83"/>
      <c r="X1064" s="175"/>
      <c r="Y1064" s="59" t="s">
        <v>20</v>
      </c>
      <c r="Z1064" s="41" t="s">
        <v>21</v>
      </c>
      <c r="AA1064" s="75">
        <v>0.85</v>
      </c>
      <c r="AB1064" s="288"/>
      <c r="AC1064" s="176"/>
      <c r="AD1064" s="176"/>
      <c r="AE1064" s="170"/>
      <c r="AF1064" s="45">
        <f>ROUND(ROUND(G1064*P$8,0)*AA1064,0)</f>
        <v>255</v>
      </c>
      <c r="AG1064" s="79"/>
    </row>
    <row r="1065" ht="16.5" customHeight="1">
      <c r="A1065" s="29">
        <v>63.0</v>
      </c>
      <c r="B1065" s="30">
        <v>7433.0</v>
      </c>
      <c r="C1065" s="32" t="s">
        <v>2608</v>
      </c>
      <c r="D1065" s="482"/>
      <c r="E1065" s="486"/>
      <c r="F1065" s="482"/>
      <c r="G1065" s="8"/>
      <c r="H1065" s="8"/>
      <c r="I1065" s="63"/>
      <c r="J1065" s="140"/>
      <c r="K1065" s="8"/>
      <c r="L1065" s="53"/>
      <c r="M1065" s="14"/>
      <c r="N1065" s="127"/>
      <c r="O1065" s="14"/>
      <c r="P1065" s="144"/>
      <c r="Q1065" s="334"/>
      <c r="R1065" s="334"/>
      <c r="S1065" s="8"/>
      <c r="T1065" s="8"/>
      <c r="U1065" s="8"/>
      <c r="V1065" s="335"/>
      <c r="W1065" s="83"/>
      <c r="X1065" s="91"/>
      <c r="Y1065" s="88"/>
      <c r="Z1065" s="88"/>
      <c r="AA1065" s="89"/>
      <c r="AB1065" s="82" t="s">
        <v>30</v>
      </c>
      <c r="AC1065" s="41">
        <v>5.0</v>
      </c>
      <c r="AD1065" s="41"/>
      <c r="AE1065" s="151" t="s">
        <v>31</v>
      </c>
      <c r="AF1065" s="45">
        <f>ROUND(ROUND(G1064*P$8,0)-AC1065,0)</f>
        <v>295</v>
      </c>
      <c r="AG1065" s="79"/>
    </row>
    <row r="1066" ht="16.5" customHeight="1">
      <c r="A1066" s="29">
        <v>63.0</v>
      </c>
      <c r="B1066" s="30">
        <v>7434.0</v>
      </c>
      <c r="C1066" s="32" t="s">
        <v>2609</v>
      </c>
      <c r="D1066" s="69"/>
      <c r="E1066" s="150"/>
      <c r="F1066" s="484"/>
      <c r="G1066" s="154"/>
      <c r="H1066" s="22"/>
      <c r="I1066" s="57"/>
      <c r="J1066" s="291"/>
      <c r="K1066" s="22"/>
      <c r="L1066" s="180"/>
      <c r="M1066" s="21"/>
      <c r="N1066" s="127"/>
      <c r="O1066" s="14"/>
      <c r="P1066" s="144"/>
      <c r="Q1066" s="336"/>
      <c r="R1066" s="336"/>
      <c r="S1066" s="22"/>
      <c r="T1066" s="22"/>
      <c r="U1066" s="22"/>
      <c r="V1066" s="330"/>
      <c r="W1066" s="56"/>
      <c r="X1066" s="72"/>
      <c r="Y1066" s="73" t="s">
        <v>20</v>
      </c>
      <c r="Z1066" s="74" t="s">
        <v>21</v>
      </c>
      <c r="AA1066" s="92">
        <v>0.85</v>
      </c>
      <c r="AB1066" s="484"/>
      <c r="AC1066" s="83"/>
      <c r="AD1066" s="83"/>
      <c r="AE1066" s="84"/>
      <c r="AF1066" s="45">
        <f>ROUND(ROUND(ROUND(G1064*P$8,0)*AA1066,0)-AC1065,0)</f>
        <v>250</v>
      </c>
      <c r="AG1066" s="79"/>
    </row>
    <row r="1067" ht="16.5" customHeight="1">
      <c r="A1067" s="29">
        <v>63.0</v>
      </c>
      <c r="B1067" s="30">
        <v>7441.0</v>
      </c>
      <c r="C1067" s="32" t="s">
        <v>2610</v>
      </c>
      <c r="D1067" s="69"/>
      <c r="E1067" s="150"/>
      <c r="F1067" s="183" t="s">
        <v>1110</v>
      </c>
      <c r="G1067" s="113"/>
      <c r="H1067" s="8"/>
      <c r="I1067" s="7"/>
      <c r="J1067" s="96"/>
      <c r="K1067" s="96"/>
      <c r="L1067" s="96"/>
      <c r="M1067" s="7"/>
      <c r="N1067" s="52"/>
      <c r="O1067" s="8"/>
      <c r="P1067" s="54"/>
      <c r="Q1067" s="96"/>
      <c r="R1067" s="96"/>
      <c r="S1067" s="7"/>
      <c r="T1067" s="7"/>
      <c r="U1067" s="39"/>
      <c r="V1067" s="299"/>
      <c r="W1067" s="41"/>
      <c r="X1067" s="42"/>
      <c r="Y1067" s="77"/>
      <c r="Z1067" s="77"/>
      <c r="AA1067" s="43"/>
      <c r="AB1067" s="288"/>
      <c r="AC1067" s="171"/>
      <c r="AD1067" s="171"/>
      <c r="AE1067" s="172"/>
      <c r="AF1067" s="45">
        <f>ROUND(G1068*P$8,0)</f>
        <v>388</v>
      </c>
      <c r="AG1067" s="79"/>
    </row>
    <row r="1068" ht="16.5" customHeight="1">
      <c r="A1068" s="29">
        <v>63.0</v>
      </c>
      <c r="B1068" s="30">
        <v>7442.0</v>
      </c>
      <c r="C1068" s="32" t="s">
        <v>2611</v>
      </c>
      <c r="D1068" s="69"/>
      <c r="E1068" s="150"/>
      <c r="F1068" s="482"/>
      <c r="G1068" s="50">
        <f>'30放課後等デイ(基本１)'!J1068</f>
        <v>554</v>
      </c>
      <c r="H1068" s="8" t="s">
        <v>9</v>
      </c>
      <c r="I1068" s="8"/>
      <c r="J1068" s="65"/>
      <c r="K1068" s="65"/>
      <c r="L1068" s="65"/>
      <c r="M1068" s="8"/>
      <c r="N1068" s="52"/>
      <c r="O1068" s="8"/>
      <c r="P1068" s="54"/>
      <c r="Q1068" s="65"/>
      <c r="R1068" s="65"/>
      <c r="S1068" s="8"/>
      <c r="T1068" s="8"/>
      <c r="U1068" s="54"/>
      <c r="V1068" s="303"/>
      <c r="W1068" s="56"/>
      <c r="X1068" s="58"/>
      <c r="Y1068" s="73" t="s">
        <v>20</v>
      </c>
      <c r="Z1068" s="74" t="s">
        <v>21</v>
      </c>
      <c r="AA1068" s="60">
        <v>0.85</v>
      </c>
      <c r="AB1068" s="288"/>
      <c r="AC1068" s="171"/>
      <c r="AD1068" s="171"/>
      <c r="AE1068" s="172"/>
      <c r="AF1068" s="45">
        <f>ROUND(ROUND(G1068*P$8,0)*AA1068,0)</f>
        <v>330</v>
      </c>
      <c r="AG1068" s="79"/>
    </row>
    <row r="1069" ht="16.5" customHeight="1">
      <c r="A1069" s="29">
        <v>63.0</v>
      </c>
      <c r="B1069" s="30">
        <v>7443.0</v>
      </c>
      <c r="C1069" s="32" t="s">
        <v>2612</v>
      </c>
      <c r="D1069" s="94"/>
      <c r="E1069" s="95"/>
      <c r="F1069" s="482"/>
      <c r="G1069" s="8"/>
      <c r="H1069" s="8"/>
      <c r="I1069" s="8"/>
      <c r="J1069" s="65"/>
      <c r="K1069" s="65"/>
      <c r="L1069" s="65"/>
      <c r="M1069" s="83"/>
      <c r="N1069" s="125"/>
      <c r="O1069" s="83"/>
      <c r="P1069" s="132"/>
      <c r="Q1069" s="310"/>
      <c r="R1069" s="310"/>
      <c r="S1069" s="83"/>
      <c r="T1069" s="90"/>
      <c r="U1069" s="91"/>
      <c r="V1069" s="305" t="s">
        <v>326</v>
      </c>
      <c r="W1069" s="41" t="s">
        <v>21</v>
      </c>
      <c r="X1069" s="68">
        <f>$X$297</f>
        <v>0.7</v>
      </c>
      <c r="Y1069" s="43"/>
      <c r="Z1069" s="43"/>
      <c r="AA1069" s="88"/>
      <c r="AB1069" s="297"/>
      <c r="AC1069" s="88"/>
      <c r="AD1069" s="88"/>
      <c r="AE1069" s="89"/>
      <c r="AF1069" s="45">
        <f>ROUND(ROUND(G1068*P$8,0)*X1069,0)</f>
        <v>272</v>
      </c>
      <c r="AG1069" s="79"/>
    </row>
    <row r="1070" ht="16.5" customHeight="1">
      <c r="A1070" s="29">
        <v>63.0</v>
      </c>
      <c r="B1070" s="30">
        <v>7444.0</v>
      </c>
      <c r="C1070" s="32" t="s">
        <v>2613</v>
      </c>
      <c r="D1070" s="94"/>
      <c r="E1070" s="95"/>
      <c r="F1070" s="103"/>
      <c r="G1070" s="113"/>
      <c r="H1070" s="8"/>
      <c r="I1070" s="8"/>
      <c r="J1070" s="65"/>
      <c r="K1070" s="65"/>
      <c r="L1070" s="65"/>
      <c r="M1070" s="83"/>
      <c r="N1070" s="125"/>
      <c r="O1070" s="83"/>
      <c r="P1070" s="132"/>
      <c r="Q1070" s="310"/>
      <c r="R1070" s="310"/>
      <c r="S1070" s="83"/>
      <c r="T1070" s="90"/>
      <c r="U1070" s="91"/>
      <c r="V1070" s="484"/>
      <c r="W1070" s="56"/>
      <c r="X1070" s="72"/>
      <c r="Y1070" s="59" t="s">
        <v>20</v>
      </c>
      <c r="Z1070" s="41" t="s">
        <v>21</v>
      </c>
      <c r="AA1070" s="75">
        <v>0.85</v>
      </c>
      <c r="AB1070" s="288"/>
      <c r="AC1070" s="88"/>
      <c r="AD1070" s="88"/>
      <c r="AE1070" s="89"/>
      <c r="AF1070" s="45">
        <f>ROUND(ROUND(ROUND(G1068*P$8,0)*X1069,0)*AA1070,0)</f>
        <v>231</v>
      </c>
      <c r="AG1070" s="79"/>
    </row>
    <row r="1071" ht="16.5" customHeight="1">
      <c r="A1071" s="29">
        <v>63.0</v>
      </c>
      <c r="B1071" s="30">
        <v>7445.0</v>
      </c>
      <c r="C1071" s="32" t="s">
        <v>2614</v>
      </c>
      <c r="D1071" s="94"/>
      <c r="E1071" s="95"/>
      <c r="F1071" s="103"/>
      <c r="G1071" s="8"/>
      <c r="H1071" s="8"/>
      <c r="I1071" s="8"/>
      <c r="J1071" s="65"/>
      <c r="K1071" s="65"/>
      <c r="L1071" s="65"/>
      <c r="M1071" s="83"/>
      <c r="N1071" s="125"/>
      <c r="O1071" s="83"/>
      <c r="P1071" s="132"/>
      <c r="Q1071" s="310"/>
      <c r="R1071" s="310"/>
      <c r="S1071" s="83"/>
      <c r="T1071" s="90"/>
      <c r="U1071" s="91"/>
      <c r="V1071" s="305" t="s">
        <v>329</v>
      </c>
      <c r="W1071" s="41" t="s">
        <v>21</v>
      </c>
      <c r="X1071" s="68">
        <f>$X$299</f>
        <v>0.85</v>
      </c>
      <c r="Y1071" s="88"/>
      <c r="Z1071" s="88"/>
      <c r="AA1071" s="77"/>
      <c r="AB1071" s="292"/>
      <c r="AC1071" s="88"/>
      <c r="AD1071" s="88"/>
      <c r="AE1071" s="89"/>
      <c r="AF1071" s="45">
        <f>ROUND(ROUND(G1068*P$8,0)*X1071,0)</f>
        <v>330</v>
      </c>
      <c r="AG1071" s="79"/>
    </row>
    <row r="1072" ht="16.5" customHeight="1">
      <c r="A1072" s="29">
        <v>63.0</v>
      </c>
      <c r="B1072" s="30">
        <v>7446.0</v>
      </c>
      <c r="C1072" s="32" t="s">
        <v>2615</v>
      </c>
      <c r="D1072" s="94"/>
      <c r="E1072" s="95"/>
      <c r="F1072" s="103"/>
      <c r="G1072" s="8"/>
      <c r="H1072" s="8"/>
      <c r="I1072" s="8"/>
      <c r="J1072" s="65"/>
      <c r="K1072" s="65"/>
      <c r="L1072" s="65"/>
      <c r="M1072" s="83"/>
      <c r="N1072" s="125"/>
      <c r="O1072" s="83"/>
      <c r="P1072" s="132"/>
      <c r="Q1072" s="310"/>
      <c r="R1072" s="310"/>
      <c r="S1072" s="83"/>
      <c r="T1072" s="90"/>
      <c r="U1072" s="91"/>
      <c r="V1072" s="484"/>
      <c r="W1072" s="56"/>
      <c r="X1072" s="72"/>
      <c r="Y1072" s="73" t="s">
        <v>20</v>
      </c>
      <c r="Z1072" s="74" t="s">
        <v>21</v>
      </c>
      <c r="AA1072" s="75">
        <v>0.85</v>
      </c>
      <c r="AB1072" s="288"/>
      <c r="AC1072" s="135"/>
      <c r="AD1072" s="135"/>
      <c r="AE1072" s="68"/>
      <c r="AF1072" s="45">
        <f>ROUND(ROUND(ROUND(G1068*P$8,0)*X1071,0)*AA1072,0)</f>
        <v>281</v>
      </c>
      <c r="AG1072" s="79"/>
    </row>
    <row r="1073" ht="16.5" customHeight="1">
      <c r="A1073" s="29">
        <v>63.0</v>
      </c>
      <c r="B1073" s="30">
        <v>7447.0</v>
      </c>
      <c r="C1073" s="32" t="s">
        <v>2616</v>
      </c>
      <c r="D1073" s="94"/>
      <c r="E1073" s="95"/>
      <c r="F1073" s="103"/>
      <c r="G1073" s="8"/>
      <c r="H1073" s="8"/>
      <c r="I1073" s="8"/>
      <c r="J1073" s="65"/>
      <c r="K1073" s="65"/>
      <c r="L1073" s="65"/>
      <c r="M1073" s="83"/>
      <c r="N1073" s="125"/>
      <c r="O1073" s="83"/>
      <c r="P1073" s="132"/>
      <c r="Q1073" s="310"/>
      <c r="R1073" s="310"/>
      <c r="S1073" s="83"/>
      <c r="T1073" s="90"/>
      <c r="U1073" s="91"/>
      <c r="V1073" s="299"/>
      <c r="W1073" s="41"/>
      <c r="X1073" s="42"/>
      <c r="Y1073" s="77"/>
      <c r="Z1073" s="77"/>
      <c r="AA1073" s="72"/>
      <c r="AB1073" s="82" t="s">
        <v>30</v>
      </c>
      <c r="AC1073" s="41">
        <v>5.0</v>
      </c>
      <c r="AD1073" s="41"/>
      <c r="AE1073" s="151" t="s">
        <v>31</v>
      </c>
      <c r="AF1073" s="45">
        <f>ROUND(ROUND(G1068*P$8,0)-AC1073,0)</f>
        <v>383</v>
      </c>
      <c r="AG1073" s="79"/>
    </row>
    <row r="1074" ht="16.5" customHeight="1">
      <c r="A1074" s="29">
        <v>63.0</v>
      </c>
      <c r="B1074" s="30">
        <v>7448.0</v>
      </c>
      <c r="C1074" s="32" t="s">
        <v>2617</v>
      </c>
      <c r="D1074" s="94"/>
      <c r="E1074" s="95"/>
      <c r="F1074" s="103"/>
      <c r="G1074" s="8"/>
      <c r="H1074" s="8"/>
      <c r="I1074" s="8"/>
      <c r="J1074" s="65"/>
      <c r="K1074" s="65"/>
      <c r="L1074" s="65"/>
      <c r="M1074" s="83"/>
      <c r="N1074" s="125"/>
      <c r="O1074" s="83"/>
      <c r="P1074" s="132"/>
      <c r="Q1074" s="310"/>
      <c r="R1074" s="310"/>
      <c r="S1074" s="83"/>
      <c r="T1074" s="90"/>
      <c r="U1074" s="91"/>
      <c r="V1074" s="303"/>
      <c r="W1074" s="56"/>
      <c r="X1074" s="58"/>
      <c r="Y1074" s="73" t="s">
        <v>20</v>
      </c>
      <c r="Z1074" s="74" t="s">
        <v>21</v>
      </c>
      <c r="AA1074" s="92">
        <v>0.85</v>
      </c>
      <c r="AB1074" s="482"/>
      <c r="AC1074" s="83"/>
      <c r="AD1074" s="83"/>
      <c r="AE1074" s="84"/>
      <c r="AF1074" s="45">
        <f>ROUND(ROUND(ROUND(G1068*P$8,0)*AA1074,0)-AC1073,0)</f>
        <v>325</v>
      </c>
      <c r="AG1074" s="79"/>
    </row>
    <row r="1075" ht="16.5" customHeight="1">
      <c r="A1075" s="29">
        <v>63.0</v>
      </c>
      <c r="B1075" s="30">
        <v>7449.0</v>
      </c>
      <c r="C1075" s="32" t="s">
        <v>2618</v>
      </c>
      <c r="D1075" s="94"/>
      <c r="E1075" s="95"/>
      <c r="F1075" s="103"/>
      <c r="G1075" s="8"/>
      <c r="H1075" s="8"/>
      <c r="I1075" s="8"/>
      <c r="J1075" s="65"/>
      <c r="K1075" s="65"/>
      <c r="L1075" s="65"/>
      <c r="M1075" s="83"/>
      <c r="N1075" s="125"/>
      <c r="O1075" s="83"/>
      <c r="P1075" s="132"/>
      <c r="Q1075" s="310"/>
      <c r="R1075" s="310"/>
      <c r="S1075" s="83"/>
      <c r="T1075" s="90"/>
      <c r="U1075" s="91"/>
      <c r="V1075" s="305" t="s">
        <v>326</v>
      </c>
      <c r="W1075" s="83" t="s">
        <v>21</v>
      </c>
      <c r="X1075" s="91">
        <f>$X$297</f>
        <v>0.7</v>
      </c>
      <c r="Y1075" s="43"/>
      <c r="Z1075" s="43"/>
      <c r="AA1075" s="44"/>
      <c r="AB1075" s="482"/>
      <c r="AC1075" s="90"/>
      <c r="AD1075" s="90"/>
      <c r="AE1075" s="91"/>
      <c r="AF1075" s="45">
        <f>ROUND(ROUND(ROUND(G1068*P$8,0)*X1075,0)-AC1073,0)</f>
        <v>267</v>
      </c>
      <c r="AG1075" s="79"/>
    </row>
    <row r="1076" ht="16.5" customHeight="1">
      <c r="A1076" s="29">
        <v>63.0</v>
      </c>
      <c r="B1076" s="30">
        <v>7450.0</v>
      </c>
      <c r="C1076" s="32" t="s">
        <v>2619</v>
      </c>
      <c r="D1076" s="94"/>
      <c r="E1076" s="95"/>
      <c r="F1076" s="103"/>
      <c r="G1076" s="8"/>
      <c r="H1076" s="8"/>
      <c r="I1076" s="8"/>
      <c r="J1076" s="65"/>
      <c r="K1076" s="65"/>
      <c r="L1076" s="65"/>
      <c r="M1076" s="83"/>
      <c r="N1076" s="125"/>
      <c r="O1076" s="83"/>
      <c r="P1076" s="132"/>
      <c r="Q1076" s="310"/>
      <c r="R1076" s="310"/>
      <c r="S1076" s="83"/>
      <c r="T1076" s="90"/>
      <c r="U1076" s="91"/>
      <c r="V1076" s="484"/>
      <c r="W1076" s="56"/>
      <c r="X1076" s="72"/>
      <c r="Y1076" s="59" t="s">
        <v>20</v>
      </c>
      <c r="Z1076" s="41" t="s">
        <v>21</v>
      </c>
      <c r="AA1076" s="86">
        <v>0.85</v>
      </c>
      <c r="AB1076" s="482"/>
      <c r="AC1076" s="90"/>
      <c r="AD1076" s="90"/>
      <c r="AE1076" s="91"/>
      <c r="AF1076" s="45">
        <f>ROUND(ROUND(ROUND(ROUND(G1068*P$8,0)*X1075,0)*AA1076,0)-AC1073,0)</f>
        <v>226</v>
      </c>
      <c r="AG1076" s="79"/>
    </row>
    <row r="1077" ht="16.5" customHeight="1">
      <c r="A1077" s="29">
        <v>63.0</v>
      </c>
      <c r="B1077" s="30">
        <v>7451.0</v>
      </c>
      <c r="C1077" s="32" t="s">
        <v>2620</v>
      </c>
      <c r="D1077" s="94"/>
      <c r="E1077" s="95"/>
      <c r="F1077" s="103"/>
      <c r="G1077" s="8"/>
      <c r="H1077" s="8"/>
      <c r="I1077" s="8"/>
      <c r="J1077" s="65"/>
      <c r="K1077" s="65"/>
      <c r="L1077" s="65"/>
      <c r="M1077" s="83"/>
      <c r="N1077" s="125"/>
      <c r="O1077" s="83"/>
      <c r="P1077" s="132"/>
      <c r="Q1077" s="310"/>
      <c r="R1077" s="310"/>
      <c r="S1077" s="83"/>
      <c r="T1077" s="90"/>
      <c r="U1077" s="91"/>
      <c r="V1077" s="305" t="s">
        <v>329</v>
      </c>
      <c r="W1077" s="83" t="s">
        <v>21</v>
      </c>
      <c r="X1077" s="91">
        <f>$X$299</f>
        <v>0.85</v>
      </c>
      <c r="Y1077" s="88"/>
      <c r="Z1077" s="88"/>
      <c r="AA1077" s="89"/>
      <c r="AB1077" s="482"/>
      <c r="AC1077" s="90"/>
      <c r="AD1077" s="90"/>
      <c r="AE1077" s="91"/>
      <c r="AF1077" s="45">
        <f>ROUND(ROUND(ROUND(G1068*P$8,0)*X1077,0)-AC1073,0)</f>
        <v>325</v>
      </c>
      <c r="AG1077" s="79"/>
    </row>
    <row r="1078" ht="16.5" customHeight="1">
      <c r="A1078" s="29">
        <v>63.0</v>
      </c>
      <c r="B1078" s="30">
        <v>7452.0</v>
      </c>
      <c r="C1078" s="32" t="s">
        <v>2621</v>
      </c>
      <c r="D1078" s="107"/>
      <c r="E1078" s="188"/>
      <c r="F1078" s="136"/>
      <c r="G1078" s="22"/>
      <c r="H1078" s="22"/>
      <c r="I1078" s="22"/>
      <c r="J1078" s="115"/>
      <c r="K1078" s="115"/>
      <c r="L1078" s="115"/>
      <c r="M1078" s="56"/>
      <c r="N1078" s="125"/>
      <c r="O1078" s="83"/>
      <c r="P1078" s="132"/>
      <c r="Q1078" s="316"/>
      <c r="R1078" s="316"/>
      <c r="S1078" s="56"/>
      <c r="T1078" s="77"/>
      <c r="U1078" s="72"/>
      <c r="V1078" s="484"/>
      <c r="W1078" s="56"/>
      <c r="X1078" s="72"/>
      <c r="Y1078" s="73" t="s">
        <v>20</v>
      </c>
      <c r="Z1078" s="74" t="s">
        <v>21</v>
      </c>
      <c r="AA1078" s="92">
        <v>0.85</v>
      </c>
      <c r="AB1078" s="484"/>
      <c r="AC1078" s="77"/>
      <c r="AD1078" s="77"/>
      <c r="AE1078" s="72"/>
      <c r="AF1078" s="45">
        <f>ROUND(ROUND(ROUND(ROUND(G1068*P$8,0)*X1077,0)*AA1078,0)-AC1073,0)</f>
        <v>276</v>
      </c>
      <c r="AG1078" s="79"/>
    </row>
    <row r="1079" ht="16.5" customHeight="1">
      <c r="A1079" s="29">
        <v>63.0</v>
      </c>
      <c r="B1079" s="30">
        <v>7461.0</v>
      </c>
      <c r="C1079" s="32" t="s">
        <v>2622</v>
      </c>
      <c r="D1079" s="33" t="s">
        <v>1123</v>
      </c>
      <c r="E1079" s="33" t="s">
        <v>1124</v>
      </c>
      <c r="F1079" s="102" t="s">
        <v>1105</v>
      </c>
      <c r="G1079" s="35"/>
      <c r="H1079" s="35"/>
      <c r="I1079" s="35"/>
      <c r="J1079" s="152"/>
      <c r="K1079" s="7"/>
      <c r="L1079" s="38"/>
      <c r="M1079" s="7"/>
      <c r="N1079" s="52"/>
      <c r="O1079" s="8"/>
      <c r="P1079" s="54"/>
      <c r="Q1079" s="332"/>
      <c r="R1079" s="332"/>
      <c r="S1079" s="7"/>
      <c r="T1079" s="7"/>
      <c r="U1079" s="7"/>
      <c r="V1079" s="327"/>
      <c r="W1079" s="41"/>
      <c r="X1079" s="170"/>
      <c r="Y1079" s="77"/>
      <c r="Z1079" s="77"/>
      <c r="AA1079" s="77"/>
      <c r="AB1079" s="337"/>
      <c r="AC1079" s="171"/>
      <c r="AD1079" s="171"/>
      <c r="AE1079" s="172"/>
      <c r="AF1079" s="45">
        <f>ROUND(G1080*P$8,0)</f>
        <v>373</v>
      </c>
      <c r="AG1079" s="79"/>
    </row>
    <row r="1080" ht="16.5" customHeight="1">
      <c r="A1080" s="29">
        <v>63.0</v>
      </c>
      <c r="B1080" s="30">
        <v>7462.0</v>
      </c>
      <c r="C1080" s="32" t="s">
        <v>2623</v>
      </c>
      <c r="D1080" s="481"/>
      <c r="E1080" s="481"/>
      <c r="F1080" s="482"/>
      <c r="G1080" s="50">
        <f>'30放課後等デイ(基本１)'!J1080</f>
        <v>533</v>
      </c>
      <c r="H1080" s="8" t="s">
        <v>9</v>
      </c>
      <c r="I1080" s="63"/>
      <c r="J1080" s="140"/>
      <c r="K1080" s="8"/>
      <c r="L1080" s="53"/>
      <c r="M1080" s="8"/>
      <c r="N1080" s="52"/>
      <c r="O1080" s="8"/>
      <c r="P1080" s="54"/>
      <c r="Q1080" s="338"/>
      <c r="R1080" s="338"/>
      <c r="S1080" s="22"/>
      <c r="T1080" s="22"/>
      <c r="U1080" s="22"/>
      <c r="V1080" s="330"/>
      <c r="W1080" s="56"/>
      <c r="X1080" s="191"/>
      <c r="Y1080" s="73" t="s">
        <v>20</v>
      </c>
      <c r="Z1080" s="74" t="s">
        <v>21</v>
      </c>
      <c r="AA1080" s="75">
        <v>0.85</v>
      </c>
      <c r="AB1080" s="337"/>
      <c r="AC1080" s="171"/>
      <c r="AD1080" s="171"/>
      <c r="AE1080" s="172"/>
      <c r="AF1080" s="45">
        <f>ROUND(ROUND(G1080*P$8,0)*AA1080,0)</f>
        <v>317</v>
      </c>
      <c r="AG1080" s="79"/>
    </row>
    <row r="1081" ht="16.5" customHeight="1">
      <c r="A1081" s="29">
        <v>63.0</v>
      </c>
      <c r="B1081" s="30">
        <v>7463.0</v>
      </c>
      <c r="C1081" s="32" t="s">
        <v>2624</v>
      </c>
      <c r="D1081" s="481"/>
      <c r="E1081" s="481"/>
      <c r="F1081" s="482"/>
      <c r="G1081" s="8"/>
      <c r="H1081" s="8"/>
      <c r="I1081" s="8"/>
      <c r="J1081" s="65"/>
      <c r="K1081" s="65"/>
      <c r="L1081" s="65"/>
      <c r="M1081" s="8"/>
      <c r="N1081" s="52"/>
      <c r="O1081" s="8"/>
      <c r="P1081" s="54"/>
      <c r="Q1081" s="33" t="s">
        <v>23</v>
      </c>
      <c r="R1081" s="339" t="s">
        <v>24</v>
      </c>
      <c r="S1081" s="41" t="s">
        <v>21</v>
      </c>
      <c r="T1081" s="135">
        <v>0.7</v>
      </c>
      <c r="U1081" s="7"/>
      <c r="V1081" s="327"/>
      <c r="W1081" s="41"/>
      <c r="X1081" s="170"/>
      <c r="Y1081" s="43"/>
      <c r="Z1081" s="43"/>
      <c r="AA1081" s="43"/>
      <c r="AB1081" s="337"/>
      <c r="AC1081" s="171"/>
      <c r="AD1081" s="171"/>
      <c r="AE1081" s="172"/>
      <c r="AF1081" s="45">
        <f>ROUND(ROUND(G1080*P$8,0)*T1081,0)</f>
        <v>261</v>
      </c>
      <c r="AG1081" s="79"/>
    </row>
    <row r="1082" ht="16.5" customHeight="1">
      <c r="A1082" s="29">
        <v>63.0</v>
      </c>
      <c r="B1082" s="30">
        <v>7464.0</v>
      </c>
      <c r="C1082" s="32" t="s">
        <v>2625</v>
      </c>
      <c r="D1082" s="481"/>
      <c r="E1082" s="481"/>
      <c r="F1082" s="482"/>
      <c r="G1082" s="113"/>
      <c r="H1082" s="8"/>
      <c r="I1082" s="8"/>
      <c r="J1082" s="65"/>
      <c r="K1082" s="65"/>
      <c r="L1082" s="65"/>
      <c r="M1082" s="8"/>
      <c r="N1082" s="52"/>
      <c r="O1082" s="8"/>
      <c r="P1082" s="54"/>
      <c r="Q1082" s="481"/>
      <c r="R1082" s="484"/>
      <c r="S1082" s="56"/>
      <c r="T1082" s="77"/>
      <c r="U1082" s="22"/>
      <c r="V1082" s="330"/>
      <c r="W1082" s="56"/>
      <c r="X1082" s="191"/>
      <c r="Y1082" s="59" t="s">
        <v>20</v>
      </c>
      <c r="Z1082" s="41" t="s">
        <v>21</v>
      </c>
      <c r="AA1082" s="60">
        <v>0.85</v>
      </c>
      <c r="AB1082" s="337"/>
      <c r="AC1082" s="171"/>
      <c r="AD1082" s="171"/>
      <c r="AE1082" s="172"/>
      <c r="AF1082" s="45">
        <f>ROUND(ROUND(ROUND(G1080*P$8,0)*T1081,0)*AA1082,0)</f>
        <v>222</v>
      </c>
      <c r="AG1082" s="79"/>
    </row>
    <row r="1083" ht="16.5" customHeight="1">
      <c r="A1083" s="29">
        <v>63.0</v>
      </c>
      <c r="B1083" s="30">
        <v>7465.0</v>
      </c>
      <c r="C1083" s="32" t="s">
        <v>2626</v>
      </c>
      <c r="D1083" s="481"/>
      <c r="E1083" s="481"/>
      <c r="F1083" s="482"/>
      <c r="G1083" s="8"/>
      <c r="H1083" s="8"/>
      <c r="I1083" s="8"/>
      <c r="J1083" s="65"/>
      <c r="K1083" s="65"/>
      <c r="L1083" s="65"/>
      <c r="M1083" s="83"/>
      <c r="N1083" s="125"/>
      <c r="O1083" s="83"/>
      <c r="P1083" s="132"/>
      <c r="Q1083" s="481"/>
      <c r="R1083" s="339" t="s">
        <v>27</v>
      </c>
      <c r="S1083" s="41" t="s">
        <v>21</v>
      </c>
      <c r="T1083" s="135">
        <v>0.5</v>
      </c>
      <c r="U1083" s="135"/>
      <c r="V1083" s="327"/>
      <c r="W1083" s="41"/>
      <c r="X1083" s="170"/>
      <c r="Y1083" s="88"/>
      <c r="Z1083" s="88"/>
      <c r="AA1083" s="88"/>
      <c r="AB1083" s="337"/>
      <c r="AC1083" s="171"/>
      <c r="AD1083" s="171"/>
      <c r="AE1083" s="172"/>
      <c r="AF1083" s="45">
        <f>ROUND(ROUND(G1080*P$8,0)*T1083,0)</f>
        <v>187</v>
      </c>
      <c r="AG1083" s="79"/>
    </row>
    <row r="1084" ht="16.5" customHeight="1">
      <c r="A1084" s="29">
        <v>63.0</v>
      </c>
      <c r="B1084" s="30">
        <v>7466.0</v>
      </c>
      <c r="C1084" s="32" t="s">
        <v>2627</v>
      </c>
      <c r="D1084" s="481"/>
      <c r="E1084" s="105"/>
      <c r="F1084" s="484"/>
      <c r="G1084" s="22"/>
      <c r="H1084" s="22"/>
      <c r="I1084" s="22"/>
      <c r="J1084" s="115"/>
      <c r="K1084" s="115"/>
      <c r="L1084" s="115"/>
      <c r="M1084" s="141"/>
      <c r="N1084" s="125"/>
      <c r="O1084" s="83"/>
      <c r="P1084" s="132"/>
      <c r="Q1084" s="483"/>
      <c r="R1084" s="484"/>
      <c r="S1084" s="56"/>
      <c r="T1084" s="77"/>
      <c r="U1084" s="77"/>
      <c r="V1084" s="330"/>
      <c r="W1084" s="56"/>
      <c r="X1084" s="191"/>
      <c r="Y1084" s="73" t="s">
        <v>20</v>
      </c>
      <c r="Z1084" s="74" t="s">
        <v>21</v>
      </c>
      <c r="AA1084" s="75">
        <v>0.85</v>
      </c>
      <c r="AB1084" s="337"/>
      <c r="AC1084" s="171"/>
      <c r="AD1084" s="171"/>
      <c r="AE1084" s="172"/>
      <c r="AF1084" s="45">
        <f>ROUND(ROUND(ROUND(G1080*P$8,0)*T1083,0)*AA1084,0)</f>
        <v>159</v>
      </c>
      <c r="AG1084" s="79"/>
    </row>
    <row r="1085" ht="16.5" customHeight="1">
      <c r="A1085" s="29">
        <v>63.0</v>
      </c>
      <c r="B1085" s="30">
        <v>7467.0</v>
      </c>
      <c r="C1085" s="32" t="s">
        <v>2628</v>
      </c>
      <c r="D1085" s="112"/>
      <c r="E1085" s="112"/>
      <c r="F1085" s="183" t="s">
        <v>1110</v>
      </c>
      <c r="G1085" s="63"/>
      <c r="H1085" s="63"/>
      <c r="I1085" s="63"/>
      <c r="J1085" s="140"/>
      <c r="K1085" s="8"/>
      <c r="L1085" s="53"/>
      <c r="M1085" s="8"/>
      <c r="N1085" s="52"/>
      <c r="O1085" s="8"/>
      <c r="P1085" s="54"/>
      <c r="Q1085" s="332"/>
      <c r="R1085" s="332"/>
      <c r="S1085" s="7"/>
      <c r="T1085" s="7"/>
      <c r="U1085" s="7"/>
      <c r="V1085" s="299"/>
      <c r="W1085" s="41"/>
      <c r="X1085" s="42"/>
      <c r="Y1085" s="77"/>
      <c r="Z1085" s="77"/>
      <c r="AA1085" s="77"/>
      <c r="AB1085" s="337"/>
      <c r="AC1085" s="171"/>
      <c r="AD1085" s="171"/>
      <c r="AE1085" s="172"/>
      <c r="AF1085" s="45">
        <f>ROUND(G1086*P$8,0)</f>
        <v>461</v>
      </c>
      <c r="AG1085" s="79"/>
    </row>
    <row r="1086" ht="16.5" customHeight="1">
      <c r="A1086" s="29">
        <v>63.0</v>
      </c>
      <c r="B1086" s="30">
        <v>7468.0</v>
      </c>
      <c r="C1086" s="32" t="s">
        <v>2629</v>
      </c>
      <c r="D1086" s="69"/>
      <c r="E1086" s="112"/>
      <c r="F1086" s="482"/>
      <c r="G1086" s="50">
        <f>'30放課後等デイ(基本１)'!J1086</f>
        <v>658</v>
      </c>
      <c r="H1086" s="8" t="s">
        <v>9</v>
      </c>
      <c r="I1086" s="63"/>
      <c r="J1086" s="140"/>
      <c r="K1086" s="8"/>
      <c r="L1086" s="53"/>
      <c r="M1086" s="8"/>
      <c r="N1086" s="52"/>
      <c r="O1086" s="8"/>
      <c r="P1086" s="54"/>
      <c r="Q1086" s="333"/>
      <c r="R1086" s="333"/>
      <c r="S1086" s="8"/>
      <c r="T1086" s="8"/>
      <c r="U1086" s="8"/>
      <c r="V1086" s="303"/>
      <c r="W1086" s="56"/>
      <c r="X1086" s="58"/>
      <c r="Y1086" s="73" t="s">
        <v>20</v>
      </c>
      <c r="Z1086" s="74" t="s">
        <v>21</v>
      </c>
      <c r="AA1086" s="75">
        <v>0.85</v>
      </c>
      <c r="AB1086" s="337"/>
      <c r="AC1086" s="171"/>
      <c r="AD1086" s="171"/>
      <c r="AE1086" s="172"/>
      <c r="AF1086" s="45">
        <f>ROUND(ROUND(G1086*P$8,0)*AA1086,0)</f>
        <v>392</v>
      </c>
      <c r="AG1086" s="79"/>
    </row>
    <row r="1087" ht="16.5" customHeight="1">
      <c r="A1087" s="29">
        <v>63.0</v>
      </c>
      <c r="B1087" s="30">
        <v>7469.0</v>
      </c>
      <c r="C1087" s="32" t="s">
        <v>2630</v>
      </c>
      <c r="D1087" s="69"/>
      <c r="E1087" s="112"/>
      <c r="F1087" s="482"/>
      <c r="G1087" s="63"/>
      <c r="H1087" s="63"/>
      <c r="I1087" s="63"/>
      <c r="J1087" s="140"/>
      <c r="K1087" s="8"/>
      <c r="L1087" s="53"/>
      <c r="M1087" s="14"/>
      <c r="N1087" s="127"/>
      <c r="O1087" s="14"/>
      <c r="P1087" s="144"/>
      <c r="Q1087" s="334"/>
      <c r="R1087" s="334"/>
      <c r="S1087" s="8"/>
      <c r="T1087" s="8"/>
      <c r="U1087" s="8"/>
      <c r="V1087" s="305" t="s">
        <v>326</v>
      </c>
      <c r="W1087" s="83" t="s">
        <v>21</v>
      </c>
      <c r="X1087" s="91">
        <f>$X$297</f>
        <v>0.7</v>
      </c>
      <c r="Y1087" s="43"/>
      <c r="Z1087" s="43"/>
      <c r="AA1087" s="43"/>
      <c r="AB1087" s="297"/>
      <c r="AC1087" s="88"/>
      <c r="AD1087" s="88"/>
      <c r="AE1087" s="89"/>
      <c r="AF1087" s="45">
        <f>ROUND(ROUND(G1086*P$8,0)*X1087,0)</f>
        <v>323</v>
      </c>
      <c r="AG1087" s="79"/>
    </row>
    <row r="1088" ht="16.5" customHeight="1">
      <c r="A1088" s="29">
        <v>63.0</v>
      </c>
      <c r="B1088" s="30">
        <v>7470.0</v>
      </c>
      <c r="C1088" s="32" t="s">
        <v>2631</v>
      </c>
      <c r="D1088" s="69"/>
      <c r="E1088" s="112"/>
      <c r="F1088" s="482"/>
      <c r="G1088" s="63"/>
      <c r="H1088" s="63"/>
      <c r="I1088" s="63"/>
      <c r="J1088" s="140"/>
      <c r="K1088" s="8"/>
      <c r="L1088" s="53"/>
      <c r="M1088" s="14"/>
      <c r="N1088" s="127"/>
      <c r="O1088" s="14"/>
      <c r="P1088" s="144"/>
      <c r="Q1088" s="334"/>
      <c r="R1088" s="334"/>
      <c r="S1088" s="8"/>
      <c r="T1088" s="8"/>
      <c r="U1088" s="8"/>
      <c r="V1088" s="484"/>
      <c r="W1088" s="56"/>
      <c r="X1088" s="72"/>
      <c r="Y1088" s="59" t="s">
        <v>20</v>
      </c>
      <c r="Z1088" s="41" t="s">
        <v>21</v>
      </c>
      <c r="AA1088" s="60">
        <v>0.85</v>
      </c>
      <c r="AB1088" s="297"/>
      <c r="AC1088" s="88"/>
      <c r="AD1088" s="88"/>
      <c r="AE1088" s="89"/>
      <c r="AF1088" s="45">
        <f>ROUND(ROUND(ROUND(G1086*P$8,0)*X1087,0)*AA1088,0)</f>
        <v>275</v>
      </c>
      <c r="AG1088" s="79"/>
    </row>
    <row r="1089" ht="16.5" customHeight="1">
      <c r="A1089" s="29">
        <v>63.0</v>
      </c>
      <c r="B1089" s="30">
        <v>7471.0</v>
      </c>
      <c r="C1089" s="32" t="s">
        <v>2632</v>
      </c>
      <c r="D1089" s="69"/>
      <c r="E1089" s="112"/>
      <c r="F1089" s="76"/>
      <c r="G1089" s="63"/>
      <c r="H1089" s="63"/>
      <c r="I1089" s="63"/>
      <c r="J1089" s="140"/>
      <c r="K1089" s="8"/>
      <c r="L1089" s="53"/>
      <c r="M1089" s="14"/>
      <c r="N1089" s="127"/>
      <c r="O1089" s="14"/>
      <c r="P1089" s="144"/>
      <c r="Q1089" s="334"/>
      <c r="R1089" s="334"/>
      <c r="S1089" s="8"/>
      <c r="T1089" s="8"/>
      <c r="U1089" s="54"/>
      <c r="V1089" s="305" t="s">
        <v>329</v>
      </c>
      <c r="W1089" s="83" t="s">
        <v>21</v>
      </c>
      <c r="X1089" s="91">
        <f>$X$299</f>
        <v>0.85</v>
      </c>
      <c r="Y1089" s="88"/>
      <c r="Z1089" s="88"/>
      <c r="AA1089" s="88"/>
      <c r="AB1089" s="297"/>
      <c r="AC1089" s="88"/>
      <c r="AD1089" s="88"/>
      <c r="AE1089" s="89"/>
      <c r="AF1089" s="45">
        <f>ROUND(ROUND(G1086*P$8,0)*X1089,0)</f>
        <v>392</v>
      </c>
      <c r="AG1089" s="79"/>
    </row>
    <row r="1090" ht="16.5" customHeight="1">
      <c r="A1090" s="29">
        <v>63.0</v>
      </c>
      <c r="B1090" s="30">
        <v>7472.0</v>
      </c>
      <c r="C1090" s="32" t="s">
        <v>2633</v>
      </c>
      <c r="D1090" s="69"/>
      <c r="E1090" s="112"/>
      <c r="F1090" s="76"/>
      <c r="G1090" s="63"/>
      <c r="H1090" s="63"/>
      <c r="I1090" s="63"/>
      <c r="J1090" s="140"/>
      <c r="K1090" s="8"/>
      <c r="L1090" s="53"/>
      <c r="M1090" s="14"/>
      <c r="N1090" s="127"/>
      <c r="O1090" s="14"/>
      <c r="P1090" s="144"/>
      <c r="Q1090" s="334"/>
      <c r="R1090" s="334"/>
      <c r="S1090" s="8"/>
      <c r="T1090" s="8"/>
      <c r="U1090" s="54"/>
      <c r="V1090" s="484"/>
      <c r="W1090" s="56"/>
      <c r="X1090" s="72"/>
      <c r="Y1090" s="73" t="s">
        <v>20</v>
      </c>
      <c r="Z1090" s="74" t="s">
        <v>21</v>
      </c>
      <c r="AA1090" s="75">
        <v>0.85</v>
      </c>
      <c r="AB1090" s="297"/>
      <c r="AC1090" s="88"/>
      <c r="AD1090" s="88"/>
      <c r="AE1090" s="89"/>
      <c r="AF1090" s="45">
        <f>ROUND(ROUND(ROUND(G1086*P$8,0)*X1089,0)*AA1090,0)</f>
        <v>333</v>
      </c>
      <c r="AG1090" s="79"/>
    </row>
    <row r="1091" ht="16.5" customHeight="1">
      <c r="A1091" s="29">
        <v>63.0</v>
      </c>
      <c r="B1091" s="30">
        <v>7473.0</v>
      </c>
      <c r="C1091" s="32" t="s">
        <v>2634</v>
      </c>
      <c r="D1091" s="69"/>
      <c r="E1091" s="112"/>
      <c r="F1091" s="307"/>
      <c r="G1091" s="8"/>
      <c r="H1091" s="8"/>
      <c r="I1091" s="8"/>
      <c r="J1091" s="65"/>
      <c r="K1091" s="65"/>
      <c r="L1091" s="65"/>
      <c r="M1091" s="8"/>
      <c r="N1091" s="52"/>
      <c r="O1091" s="8"/>
      <c r="P1091" s="54"/>
      <c r="Q1091" s="33" t="s">
        <v>23</v>
      </c>
      <c r="R1091" s="130" t="s">
        <v>24</v>
      </c>
      <c r="S1091" s="7"/>
      <c r="T1091" s="7"/>
      <c r="U1091" s="39"/>
      <c r="V1091" s="299"/>
      <c r="W1091" s="41"/>
      <c r="X1091" s="42"/>
      <c r="Y1091" s="77"/>
      <c r="Z1091" s="77"/>
      <c r="AA1091" s="77"/>
      <c r="AB1091" s="337"/>
      <c r="AC1091" s="171"/>
      <c r="AD1091" s="171"/>
      <c r="AE1091" s="172"/>
      <c r="AF1091" s="45">
        <f>ROUND(ROUND(G1086*P$8,0)*T1092,0)</f>
        <v>323</v>
      </c>
      <c r="AG1091" s="79"/>
    </row>
    <row r="1092" ht="16.5" customHeight="1">
      <c r="A1092" s="29">
        <v>63.0</v>
      </c>
      <c r="B1092" s="30">
        <v>7474.0</v>
      </c>
      <c r="C1092" s="32" t="s">
        <v>2635</v>
      </c>
      <c r="D1092" s="69"/>
      <c r="E1092" s="112"/>
      <c r="F1092" s="307"/>
      <c r="G1092" s="113"/>
      <c r="H1092" s="8"/>
      <c r="I1092" s="8"/>
      <c r="J1092" s="65"/>
      <c r="K1092" s="65"/>
      <c r="L1092" s="65"/>
      <c r="M1092" s="8"/>
      <c r="N1092" s="52"/>
      <c r="O1092" s="8"/>
      <c r="P1092" s="54"/>
      <c r="Q1092" s="481"/>
      <c r="R1092" s="482"/>
      <c r="S1092" s="83" t="s">
        <v>21</v>
      </c>
      <c r="T1092" s="90">
        <v>0.7</v>
      </c>
      <c r="U1092" s="54"/>
      <c r="V1092" s="303"/>
      <c r="W1092" s="56"/>
      <c r="X1092" s="58"/>
      <c r="Y1092" s="73" t="s">
        <v>20</v>
      </c>
      <c r="Z1092" s="74" t="s">
        <v>21</v>
      </c>
      <c r="AA1092" s="75">
        <v>0.85</v>
      </c>
      <c r="AB1092" s="337"/>
      <c r="AC1092" s="171"/>
      <c r="AD1092" s="171"/>
      <c r="AE1092" s="172"/>
      <c r="AF1092" s="45">
        <f>ROUND(ROUND(ROUND(G1086*P$8,0)*T1092,0)*AA1092,0)</f>
        <v>275</v>
      </c>
      <c r="AG1092" s="79"/>
    </row>
    <row r="1093" ht="16.5" customHeight="1">
      <c r="A1093" s="29">
        <v>63.0</v>
      </c>
      <c r="B1093" s="30">
        <v>7475.0</v>
      </c>
      <c r="C1093" s="32" t="s">
        <v>2636</v>
      </c>
      <c r="D1093" s="94"/>
      <c r="E1093" s="105"/>
      <c r="F1093" s="103"/>
      <c r="G1093" s="8"/>
      <c r="H1093" s="8"/>
      <c r="I1093" s="8"/>
      <c r="J1093" s="65"/>
      <c r="K1093" s="65"/>
      <c r="L1093" s="65"/>
      <c r="M1093" s="83"/>
      <c r="N1093" s="125"/>
      <c r="O1093" s="83"/>
      <c r="P1093" s="132"/>
      <c r="Q1093" s="481"/>
      <c r="R1093" s="482"/>
      <c r="S1093" s="83"/>
      <c r="T1093" s="90"/>
      <c r="U1093" s="91"/>
      <c r="V1093" s="305" t="s">
        <v>326</v>
      </c>
      <c r="W1093" s="83" t="s">
        <v>21</v>
      </c>
      <c r="X1093" s="91">
        <f>$X$297</f>
        <v>0.7</v>
      </c>
      <c r="Y1093" s="43"/>
      <c r="Z1093" s="43"/>
      <c r="AA1093" s="43"/>
      <c r="AB1093" s="297"/>
      <c r="AC1093" s="88"/>
      <c r="AD1093" s="88"/>
      <c r="AE1093" s="89"/>
      <c r="AF1093" s="45">
        <f>ROUND(ROUND(ROUND(G1086*P$8,0)*T1092,0)*X1093,0)</f>
        <v>226</v>
      </c>
      <c r="AG1093" s="79"/>
    </row>
    <row r="1094" ht="16.5" customHeight="1">
      <c r="A1094" s="29">
        <v>63.0</v>
      </c>
      <c r="B1094" s="30">
        <v>7476.0</v>
      </c>
      <c r="C1094" s="32" t="s">
        <v>2637</v>
      </c>
      <c r="D1094" s="94"/>
      <c r="E1094" s="105"/>
      <c r="F1094" s="103"/>
      <c r="G1094" s="8"/>
      <c r="H1094" s="8"/>
      <c r="I1094" s="8"/>
      <c r="J1094" s="65"/>
      <c r="K1094" s="65"/>
      <c r="L1094" s="65"/>
      <c r="M1094" s="83"/>
      <c r="N1094" s="125"/>
      <c r="O1094" s="83"/>
      <c r="P1094" s="132"/>
      <c r="Q1094" s="481"/>
      <c r="R1094" s="482"/>
      <c r="S1094" s="83"/>
      <c r="T1094" s="90"/>
      <c r="U1094" s="91"/>
      <c r="V1094" s="484"/>
      <c r="W1094" s="56"/>
      <c r="X1094" s="72"/>
      <c r="Y1094" s="59" t="s">
        <v>20</v>
      </c>
      <c r="Z1094" s="41" t="s">
        <v>21</v>
      </c>
      <c r="AA1094" s="60">
        <v>0.85</v>
      </c>
      <c r="AB1094" s="297"/>
      <c r="AC1094" s="88"/>
      <c r="AD1094" s="88"/>
      <c r="AE1094" s="89"/>
      <c r="AF1094" s="45">
        <f>ROUND(ROUND(ROUND(ROUND(G1086*P$8,0)*T1092,0)*X1093,0)*AA1094,0)</f>
        <v>192</v>
      </c>
      <c r="AG1094" s="79"/>
    </row>
    <row r="1095" ht="16.5" customHeight="1">
      <c r="A1095" s="29">
        <v>63.0</v>
      </c>
      <c r="B1095" s="30">
        <v>7477.0</v>
      </c>
      <c r="C1095" s="32" t="s">
        <v>2638</v>
      </c>
      <c r="D1095" s="94"/>
      <c r="E1095" s="105"/>
      <c r="F1095" s="103"/>
      <c r="G1095" s="8"/>
      <c r="H1095" s="8"/>
      <c r="I1095" s="8"/>
      <c r="J1095" s="65"/>
      <c r="K1095" s="65"/>
      <c r="L1095" s="65"/>
      <c r="M1095" s="83"/>
      <c r="N1095" s="125"/>
      <c r="O1095" s="83"/>
      <c r="P1095" s="132"/>
      <c r="Q1095" s="310"/>
      <c r="R1095" s="482"/>
      <c r="S1095" s="83"/>
      <c r="T1095" s="90"/>
      <c r="U1095" s="91"/>
      <c r="V1095" s="305" t="s">
        <v>329</v>
      </c>
      <c r="W1095" s="83" t="s">
        <v>21</v>
      </c>
      <c r="X1095" s="91">
        <f>$X$299</f>
        <v>0.85</v>
      </c>
      <c r="Y1095" s="88"/>
      <c r="Z1095" s="88"/>
      <c r="AA1095" s="88"/>
      <c r="AB1095" s="297"/>
      <c r="AC1095" s="88"/>
      <c r="AD1095" s="88"/>
      <c r="AE1095" s="89"/>
      <c r="AF1095" s="45">
        <f>ROUND(ROUND(ROUND(G1086*P$8,0)*T1092,0)*X1095,0)</f>
        <v>275</v>
      </c>
      <c r="AG1095" s="79"/>
    </row>
    <row r="1096" ht="16.5" customHeight="1">
      <c r="A1096" s="29">
        <v>63.0</v>
      </c>
      <c r="B1096" s="30">
        <v>7478.0</v>
      </c>
      <c r="C1096" s="32" t="s">
        <v>2639</v>
      </c>
      <c r="D1096" s="94"/>
      <c r="E1096" s="105"/>
      <c r="F1096" s="103"/>
      <c r="G1096" s="8"/>
      <c r="H1096" s="8"/>
      <c r="I1096" s="8"/>
      <c r="J1096" s="65"/>
      <c r="K1096" s="65"/>
      <c r="L1096" s="65"/>
      <c r="M1096" s="83"/>
      <c r="N1096" s="125"/>
      <c r="O1096" s="83"/>
      <c r="P1096" s="132"/>
      <c r="Q1096" s="310"/>
      <c r="R1096" s="484"/>
      <c r="S1096" s="83"/>
      <c r="T1096" s="90"/>
      <c r="U1096" s="91"/>
      <c r="V1096" s="484"/>
      <c r="W1096" s="56"/>
      <c r="X1096" s="72"/>
      <c r="Y1096" s="73" t="s">
        <v>20</v>
      </c>
      <c r="Z1096" s="74" t="s">
        <v>21</v>
      </c>
      <c r="AA1096" s="75">
        <v>0.85</v>
      </c>
      <c r="AB1096" s="297"/>
      <c r="AC1096" s="88"/>
      <c r="AD1096" s="88"/>
      <c r="AE1096" s="89"/>
      <c r="AF1096" s="45">
        <f>ROUND(ROUND(ROUND(ROUND(G1086*P$8,0)*T1092,0)*X1095,0)*AA1096,0)</f>
        <v>234</v>
      </c>
      <c r="AG1096" s="79"/>
    </row>
    <row r="1097" ht="16.5" customHeight="1">
      <c r="A1097" s="29">
        <v>63.0</v>
      </c>
      <c r="B1097" s="30">
        <v>7479.0</v>
      </c>
      <c r="C1097" s="32" t="s">
        <v>2640</v>
      </c>
      <c r="D1097" s="94"/>
      <c r="E1097" s="105"/>
      <c r="F1097" s="103"/>
      <c r="G1097" s="8"/>
      <c r="H1097" s="8"/>
      <c r="I1097" s="8"/>
      <c r="J1097" s="65"/>
      <c r="K1097" s="65"/>
      <c r="L1097" s="65"/>
      <c r="M1097" s="83"/>
      <c r="N1097" s="125"/>
      <c r="O1097" s="83"/>
      <c r="P1097" s="132"/>
      <c r="Q1097" s="310"/>
      <c r="R1097" s="130" t="s">
        <v>27</v>
      </c>
      <c r="S1097" s="41"/>
      <c r="T1097" s="135"/>
      <c r="U1097" s="68"/>
      <c r="V1097" s="299"/>
      <c r="W1097" s="41"/>
      <c r="X1097" s="42"/>
      <c r="Y1097" s="77"/>
      <c r="Z1097" s="77"/>
      <c r="AA1097" s="77"/>
      <c r="AB1097" s="337"/>
      <c r="AC1097" s="171"/>
      <c r="AD1097" s="171"/>
      <c r="AE1097" s="172"/>
      <c r="AF1097" s="45">
        <f>ROUND(ROUND(G1086*P$8,0)*T1098,0)</f>
        <v>231</v>
      </c>
      <c r="AG1097" s="79"/>
    </row>
    <row r="1098" ht="16.5" customHeight="1">
      <c r="A1098" s="29">
        <v>63.0</v>
      </c>
      <c r="B1098" s="30">
        <v>7480.0</v>
      </c>
      <c r="C1098" s="32" t="s">
        <v>2641</v>
      </c>
      <c r="D1098" s="94"/>
      <c r="E1098" s="105"/>
      <c r="F1098" s="103"/>
      <c r="G1098" s="8"/>
      <c r="H1098" s="8"/>
      <c r="I1098" s="8"/>
      <c r="J1098" s="65"/>
      <c r="K1098" s="65"/>
      <c r="L1098" s="65"/>
      <c r="M1098" s="83"/>
      <c r="N1098" s="125"/>
      <c r="O1098" s="83"/>
      <c r="P1098" s="132"/>
      <c r="Q1098" s="310"/>
      <c r="R1098" s="482"/>
      <c r="S1098" s="83" t="s">
        <v>21</v>
      </c>
      <c r="T1098" s="90">
        <v>0.5</v>
      </c>
      <c r="U1098" s="91"/>
      <c r="V1098" s="303"/>
      <c r="W1098" s="56"/>
      <c r="X1098" s="58"/>
      <c r="Y1098" s="73" t="s">
        <v>20</v>
      </c>
      <c r="Z1098" s="74" t="s">
        <v>21</v>
      </c>
      <c r="AA1098" s="75">
        <v>0.85</v>
      </c>
      <c r="AB1098" s="337"/>
      <c r="AC1098" s="171"/>
      <c r="AD1098" s="171"/>
      <c r="AE1098" s="172"/>
      <c r="AF1098" s="45">
        <f>ROUND(ROUND(ROUND(G1086*P$8,0)*T1098,0)*AA1098,0)</f>
        <v>196</v>
      </c>
      <c r="AG1098" s="79"/>
    </row>
    <row r="1099" ht="16.5" customHeight="1">
      <c r="A1099" s="29">
        <v>63.0</v>
      </c>
      <c r="B1099" s="30">
        <v>7481.0</v>
      </c>
      <c r="C1099" s="32" t="s">
        <v>2642</v>
      </c>
      <c r="D1099" s="94"/>
      <c r="E1099" s="105"/>
      <c r="F1099" s="103"/>
      <c r="G1099" s="8"/>
      <c r="H1099" s="8"/>
      <c r="I1099" s="8"/>
      <c r="J1099" s="65"/>
      <c r="K1099" s="65"/>
      <c r="L1099" s="65"/>
      <c r="M1099" s="83"/>
      <c r="N1099" s="125"/>
      <c r="O1099" s="83"/>
      <c r="P1099" s="132"/>
      <c r="Q1099" s="310"/>
      <c r="R1099" s="482"/>
      <c r="S1099" s="14"/>
      <c r="T1099" s="14"/>
      <c r="U1099" s="91"/>
      <c r="V1099" s="305" t="s">
        <v>326</v>
      </c>
      <c r="W1099" s="83" t="s">
        <v>21</v>
      </c>
      <c r="X1099" s="91">
        <f>$X$297</f>
        <v>0.7</v>
      </c>
      <c r="Y1099" s="43"/>
      <c r="Z1099" s="43"/>
      <c r="AA1099" s="43"/>
      <c r="AB1099" s="297"/>
      <c r="AC1099" s="88"/>
      <c r="AD1099" s="88"/>
      <c r="AE1099" s="89"/>
      <c r="AF1099" s="45">
        <f>ROUND(ROUND(ROUND(G1086*P$8,0)*T1098,0)*X1099,0)</f>
        <v>162</v>
      </c>
      <c r="AG1099" s="79"/>
    </row>
    <row r="1100" ht="16.5" customHeight="1">
      <c r="A1100" s="29">
        <v>63.0</v>
      </c>
      <c r="B1100" s="30">
        <v>7482.0</v>
      </c>
      <c r="C1100" s="32" t="s">
        <v>2643</v>
      </c>
      <c r="D1100" s="94"/>
      <c r="E1100" s="105"/>
      <c r="F1100" s="103"/>
      <c r="G1100" s="8"/>
      <c r="H1100" s="8"/>
      <c r="I1100" s="8"/>
      <c r="J1100" s="65"/>
      <c r="K1100" s="65"/>
      <c r="L1100" s="65"/>
      <c r="M1100" s="83"/>
      <c r="N1100" s="125"/>
      <c r="O1100" s="83"/>
      <c r="P1100" s="132"/>
      <c r="Q1100" s="310"/>
      <c r="R1100" s="482"/>
      <c r="S1100" s="83"/>
      <c r="T1100" s="90"/>
      <c r="U1100" s="91"/>
      <c r="V1100" s="484"/>
      <c r="W1100" s="56"/>
      <c r="X1100" s="72"/>
      <c r="Y1100" s="59" t="s">
        <v>20</v>
      </c>
      <c r="Z1100" s="41" t="s">
        <v>21</v>
      </c>
      <c r="AA1100" s="60">
        <v>0.85</v>
      </c>
      <c r="AB1100" s="297"/>
      <c r="AC1100" s="88"/>
      <c r="AD1100" s="88"/>
      <c r="AE1100" s="89"/>
      <c r="AF1100" s="45">
        <f>ROUND(ROUND(ROUND(ROUND(G1086*P$8,0)*T1098,0)*X1099,0)*AA1100,0)</f>
        <v>138</v>
      </c>
      <c r="AG1100" s="79"/>
    </row>
    <row r="1101" ht="16.5" customHeight="1">
      <c r="A1101" s="29">
        <v>63.0</v>
      </c>
      <c r="B1101" s="30">
        <v>7483.0</v>
      </c>
      <c r="C1101" s="32" t="s">
        <v>2644</v>
      </c>
      <c r="D1101" s="105"/>
      <c r="E1101" s="105"/>
      <c r="F1101" s="103"/>
      <c r="G1101" s="8"/>
      <c r="H1101" s="8"/>
      <c r="I1101" s="8"/>
      <c r="J1101" s="65"/>
      <c r="K1101" s="65"/>
      <c r="L1101" s="65"/>
      <c r="M1101" s="83"/>
      <c r="N1101" s="125"/>
      <c r="O1101" s="83"/>
      <c r="P1101" s="132"/>
      <c r="Q1101" s="310"/>
      <c r="R1101" s="482"/>
      <c r="S1101" s="83"/>
      <c r="T1101" s="90"/>
      <c r="U1101" s="91"/>
      <c r="V1101" s="305" t="s">
        <v>329</v>
      </c>
      <c r="W1101" s="83" t="s">
        <v>21</v>
      </c>
      <c r="X1101" s="91">
        <f>$X$299</f>
        <v>0.85</v>
      </c>
      <c r="Y1101" s="88"/>
      <c r="Z1101" s="88"/>
      <c r="AA1101" s="88"/>
      <c r="AB1101" s="297"/>
      <c r="AC1101" s="88"/>
      <c r="AD1101" s="88"/>
      <c r="AE1101" s="89"/>
      <c r="AF1101" s="45">
        <f>ROUND(ROUND(ROUND(G1086*P$8,0)*T1098,0)*X1101,0)</f>
        <v>196</v>
      </c>
      <c r="AG1101" s="79"/>
    </row>
    <row r="1102" ht="16.5" customHeight="1">
      <c r="A1102" s="29">
        <v>63.0</v>
      </c>
      <c r="B1102" s="30">
        <v>7484.0</v>
      </c>
      <c r="C1102" s="32" t="s">
        <v>2645</v>
      </c>
      <c r="D1102" s="105"/>
      <c r="E1102" s="106"/>
      <c r="F1102" s="136"/>
      <c r="G1102" s="22"/>
      <c r="H1102" s="22"/>
      <c r="I1102" s="22"/>
      <c r="J1102" s="115"/>
      <c r="K1102" s="115"/>
      <c r="L1102" s="115"/>
      <c r="M1102" s="56"/>
      <c r="N1102" s="125"/>
      <c r="O1102" s="83"/>
      <c r="P1102" s="132"/>
      <c r="Q1102" s="312"/>
      <c r="R1102" s="484"/>
      <c r="S1102" s="56"/>
      <c r="T1102" s="77"/>
      <c r="U1102" s="72"/>
      <c r="V1102" s="484"/>
      <c r="W1102" s="56"/>
      <c r="X1102" s="72"/>
      <c r="Y1102" s="73" t="s">
        <v>20</v>
      </c>
      <c r="Z1102" s="74" t="s">
        <v>21</v>
      </c>
      <c r="AA1102" s="75">
        <v>0.85</v>
      </c>
      <c r="AB1102" s="297"/>
      <c r="AC1102" s="88"/>
      <c r="AD1102" s="88"/>
      <c r="AE1102" s="89"/>
      <c r="AF1102" s="45">
        <f>ROUND(ROUND(ROUND(ROUND(G1086*P$8,0)*T1098,0)*X1101,0)*AA1102,0)</f>
        <v>167</v>
      </c>
      <c r="AG1102" s="79"/>
    </row>
    <row r="1103" ht="16.5" customHeight="1">
      <c r="A1103" s="29">
        <v>63.0</v>
      </c>
      <c r="B1103" s="30">
        <v>7491.0</v>
      </c>
      <c r="C1103" s="32" t="s">
        <v>2646</v>
      </c>
      <c r="D1103" s="112"/>
      <c r="E1103" s="33" t="s">
        <v>1149</v>
      </c>
      <c r="F1103" s="341" t="s">
        <v>1105</v>
      </c>
      <c r="G1103" s="197">
        <f>'30放課後等デイ(基本１)'!J1103</f>
        <v>429</v>
      </c>
      <c r="H1103" s="7" t="s">
        <v>9</v>
      </c>
      <c r="I1103" s="35"/>
      <c r="J1103" s="152"/>
      <c r="K1103" s="7"/>
      <c r="L1103" s="38"/>
      <c r="M1103" s="7"/>
      <c r="N1103" s="52"/>
      <c r="O1103" s="8"/>
      <c r="P1103" s="54"/>
      <c r="Q1103" s="332"/>
      <c r="R1103" s="332"/>
      <c r="S1103" s="7"/>
      <c r="T1103" s="7"/>
      <c r="U1103" s="7"/>
      <c r="V1103" s="327"/>
      <c r="W1103" s="41"/>
      <c r="X1103" s="170"/>
      <c r="Y1103" s="77"/>
      <c r="Z1103" s="77"/>
      <c r="AA1103" s="77"/>
      <c r="AB1103" s="337"/>
      <c r="AC1103" s="171"/>
      <c r="AD1103" s="171"/>
      <c r="AE1103" s="172"/>
      <c r="AF1103" s="45">
        <f>ROUND(G1103*P$8,0)</f>
        <v>300</v>
      </c>
      <c r="AG1103" s="79"/>
    </row>
    <row r="1104" ht="16.5" customHeight="1">
      <c r="A1104" s="29">
        <v>63.0</v>
      </c>
      <c r="B1104" s="30">
        <v>7492.0</v>
      </c>
      <c r="C1104" s="32" t="s">
        <v>2647</v>
      </c>
      <c r="D1104" s="112"/>
      <c r="E1104" s="481"/>
      <c r="F1104" s="484"/>
      <c r="G1104" s="154"/>
      <c r="H1104" s="22"/>
      <c r="I1104" s="57"/>
      <c r="J1104" s="291"/>
      <c r="K1104" s="22"/>
      <c r="L1104" s="180"/>
      <c r="M1104" s="22"/>
      <c r="N1104" s="52"/>
      <c r="O1104" s="8"/>
      <c r="P1104" s="54"/>
      <c r="Q1104" s="338"/>
      <c r="R1104" s="338"/>
      <c r="S1104" s="22"/>
      <c r="T1104" s="22"/>
      <c r="U1104" s="22"/>
      <c r="V1104" s="330"/>
      <c r="W1104" s="56"/>
      <c r="X1104" s="191"/>
      <c r="Y1104" s="73" t="s">
        <v>20</v>
      </c>
      <c r="Z1104" s="74" t="s">
        <v>21</v>
      </c>
      <c r="AA1104" s="75">
        <v>0.85</v>
      </c>
      <c r="AB1104" s="337"/>
      <c r="AC1104" s="171"/>
      <c r="AD1104" s="171"/>
      <c r="AE1104" s="172"/>
      <c r="AF1104" s="45">
        <f>ROUND(ROUND(G1103*P$8,0)*AA1104,0)</f>
        <v>255</v>
      </c>
      <c r="AG1104" s="79"/>
    </row>
    <row r="1105" ht="16.5" customHeight="1">
      <c r="A1105" s="29">
        <v>63.0</v>
      </c>
      <c r="B1105" s="30">
        <v>7493.0</v>
      </c>
      <c r="C1105" s="32" t="s">
        <v>2648</v>
      </c>
      <c r="D1105" s="112"/>
      <c r="E1105" s="481"/>
      <c r="F1105" s="183" t="s">
        <v>1110</v>
      </c>
      <c r="G1105" s="63"/>
      <c r="H1105" s="63"/>
      <c r="I1105" s="63"/>
      <c r="J1105" s="140"/>
      <c r="K1105" s="8"/>
      <c r="L1105" s="53"/>
      <c r="M1105" s="8"/>
      <c r="N1105" s="52"/>
      <c r="O1105" s="8"/>
      <c r="P1105" s="54"/>
      <c r="Q1105" s="333"/>
      <c r="R1105" s="333"/>
      <c r="S1105" s="8"/>
      <c r="T1105" s="8"/>
      <c r="U1105" s="8"/>
      <c r="V1105" s="343"/>
      <c r="W1105" s="83"/>
      <c r="X1105" s="100"/>
      <c r="Y1105" s="43"/>
      <c r="Z1105" s="43"/>
      <c r="AA1105" s="43"/>
      <c r="AB1105" s="337"/>
      <c r="AC1105" s="171"/>
      <c r="AD1105" s="171"/>
      <c r="AE1105" s="172"/>
      <c r="AF1105" s="45">
        <f>ROUND(G1106*P$8,0)</f>
        <v>388</v>
      </c>
      <c r="AG1105" s="79"/>
    </row>
    <row r="1106" ht="16.5" customHeight="1">
      <c r="A1106" s="29">
        <v>63.0</v>
      </c>
      <c r="B1106" s="30">
        <v>7494.0</v>
      </c>
      <c r="C1106" s="32" t="s">
        <v>2649</v>
      </c>
      <c r="D1106" s="69"/>
      <c r="E1106" s="481"/>
      <c r="F1106" s="482"/>
      <c r="G1106" s="50">
        <f>'30放課後等デイ(基本１)'!J1106</f>
        <v>554</v>
      </c>
      <c r="H1106" s="8" t="s">
        <v>9</v>
      </c>
      <c r="I1106" s="63"/>
      <c r="J1106" s="140"/>
      <c r="K1106" s="8"/>
      <c r="L1106" s="53"/>
      <c r="M1106" s="8"/>
      <c r="N1106" s="52"/>
      <c r="O1106" s="8"/>
      <c r="P1106" s="54"/>
      <c r="Q1106" s="333"/>
      <c r="R1106" s="333"/>
      <c r="S1106" s="8"/>
      <c r="T1106" s="8"/>
      <c r="U1106" s="8"/>
      <c r="V1106" s="303"/>
      <c r="W1106" s="56"/>
      <c r="X1106" s="58"/>
      <c r="Y1106" s="59" t="s">
        <v>20</v>
      </c>
      <c r="Z1106" s="41" t="s">
        <v>21</v>
      </c>
      <c r="AA1106" s="60">
        <v>0.85</v>
      </c>
      <c r="AB1106" s="337"/>
      <c r="AC1106" s="171"/>
      <c r="AD1106" s="171"/>
      <c r="AE1106" s="172"/>
      <c r="AF1106" s="45">
        <f>ROUND(ROUND(G1106*P$8,0)*AA1106,0)</f>
        <v>330</v>
      </c>
      <c r="AG1106" s="79"/>
    </row>
    <row r="1107" ht="16.5" customHeight="1">
      <c r="A1107" s="29">
        <v>63.0</v>
      </c>
      <c r="B1107" s="30">
        <v>7495.0</v>
      </c>
      <c r="C1107" s="32" t="s">
        <v>2650</v>
      </c>
      <c r="D1107" s="69"/>
      <c r="E1107" s="481"/>
      <c r="F1107" s="482"/>
      <c r="G1107" s="8"/>
      <c r="H1107" s="8"/>
      <c r="I1107" s="63"/>
      <c r="J1107" s="140"/>
      <c r="K1107" s="8"/>
      <c r="L1107" s="53"/>
      <c r="M1107" s="14"/>
      <c r="N1107" s="127"/>
      <c r="O1107" s="14"/>
      <c r="P1107" s="144"/>
      <c r="Q1107" s="334"/>
      <c r="R1107" s="334"/>
      <c r="S1107" s="8"/>
      <c r="T1107" s="8"/>
      <c r="U1107" s="8"/>
      <c r="V1107" s="305" t="s">
        <v>326</v>
      </c>
      <c r="W1107" s="83" t="s">
        <v>21</v>
      </c>
      <c r="X1107" s="91">
        <f>$X$297</f>
        <v>0.7</v>
      </c>
      <c r="Y1107" s="88"/>
      <c r="Z1107" s="88"/>
      <c r="AA1107" s="88"/>
      <c r="AB1107" s="297"/>
      <c r="AC1107" s="88"/>
      <c r="AD1107" s="88"/>
      <c r="AE1107" s="89"/>
      <c r="AF1107" s="45">
        <f>ROUND(ROUND(G1106*P$8,0)*X1107,0)</f>
        <v>272</v>
      </c>
      <c r="AG1107" s="79"/>
    </row>
    <row r="1108" ht="16.5" customHeight="1">
      <c r="A1108" s="29">
        <v>63.0</v>
      </c>
      <c r="B1108" s="30">
        <v>7496.0</v>
      </c>
      <c r="C1108" s="32" t="s">
        <v>2651</v>
      </c>
      <c r="D1108" s="69"/>
      <c r="E1108" s="481"/>
      <c r="F1108" s="482"/>
      <c r="G1108" s="113"/>
      <c r="H1108" s="8"/>
      <c r="I1108" s="63"/>
      <c r="J1108" s="140"/>
      <c r="K1108" s="8"/>
      <c r="L1108" s="53"/>
      <c r="M1108" s="14"/>
      <c r="N1108" s="127"/>
      <c r="O1108" s="14"/>
      <c r="P1108" s="144"/>
      <c r="Q1108" s="334"/>
      <c r="R1108" s="334"/>
      <c r="S1108" s="8"/>
      <c r="T1108" s="8"/>
      <c r="U1108" s="54"/>
      <c r="V1108" s="484"/>
      <c r="W1108" s="56"/>
      <c r="X1108" s="72"/>
      <c r="Y1108" s="73" t="s">
        <v>20</v>
      </c>
      <c r="Z1108" s="74" t="s">
        <v>21</v>
      </c>
      <c r="AA1108" s="75">
        <v>0.85</v>
      </c>
      <c r="AB1108" s="297"/>
      <c r="AC1108" s="88"/>
      <c r="AD1108" s="88"/>
      <c r="AE1108" s="89"/>
      <c r="AF1108" s="45">
        <f>ROUND(ROUND(ROUND(G1106*P$8,0)*X1107,0)*AA1108,0)</f>
        <v>231</v>
      </c>
      <c r="AG1108" s="79"/>
    </row>
    <row r="1109" ht="16.5" customHeight="1">
      <c r="A1109" s="29">
        <v>63.0</v>
      </c>
      <c r="B1109" s="30">
        <v>7497.0</v>
      </c>
      <c r="C1109" s="32" t="s">
        <v>2652</v>
      </c>
      <c r="D1109" s="69"/>
      <c r="E1109" s="481"/>
      <c r="F1109" s="482"/>
      <c r="G1109" s="63"/>
      <c r="H1109" s="63"/>
      <c r="I1109" s="63"/>
      <c r="J1109" s="140"/>
      <c r="K1109" s="8"/>
      <c r="L1109" s="53"/>
      <c r="M1109" s="14"/>
      <c r="N1109" s="127"/>
      <c r="O1109" s="14"/>
      <c r="P1109" s="144"/>
      <c r="Q1109" s="334"/>
      <c r="R1109" s="334"/>
      <c r="S1109" s="8"/>
      <c r="T1109" s="8"/>
      <c r="U1109" s="54"/>
      <c r="V1109" s="305" t="s">
        <v>329</v>
      </c>
      <c r="W1109" s="83" t="s">
        <v>21</v>
      </c>
      <c r="X1109" s="91">
        <f>$X$299</f>
        <v>0.85</v>
      </c>
      <c r="Y1109" s="77"/>
      <c r="Z1109" s="77"/>
      <c r="AA1109" s="77"/>
      <c r="AB1109" s="297"/>
      <c r="AC1109" s="88"/>
      <c r="AD1109" s="88"/>
      <c r="AE1109" s="89"/>
      <c r="AF1109" s="45">
        <f>ROUND(ROUND(G1106*P$8,0)*X1109,0)</f>
        <v>330</v>
      </c>
      <c r="AG1109" s="79"/>
    </row>
    <row r="1110" ht="16.5" customHeight="1">
      <c r="A1110" s="29">
        <v>63.0</v>
      </c>
      <c r="B1110" s="30">
        <v>7498.0</v>
      </c>
      <c r="C1110" s="32" t="s">
        <v>2653</v>
      </c>
      <c r="D1110" s="110"/>
      <c r="E1110" s="483"/>
      <c r="F1110" s="484"/>
      <c r="G1110" s="57"/>
      <c r="H1110" s="57"/>
      <c r="I1110" s="57"/>
      <c r="J1110" s="291"/>
      <c r="K1110" s="22"/>
      <c r="L1110" s="180"/>
      <c r="M1110" s="21"/>
      <c r="N1110" s="20"/>
      <c r="O1110" s="21"/>
      <c r="P1110" s="200"/>
      <c r="Q1110" s="336"/>
      <c r="R1110" s="336"/>
      <c r="S1110" s="22"/>
      <c r="T1110" s="22"/>
      <c r="U1110" s="109"/>
      <c r="V1110" s="484"/>
      <c r="W1110" s="56"/>
      <c r="X1110" s="72"/>
      <c r="Y1110" s="73" t="s">
        <v>20</v>
      </c>
      <c r="Z1110" s="77" t="s">
        <v>21</v>
      </c>
      <c r="AA1110" s="77">
        <v>0.85</v>
      </c>
      <c r="AB1110" s="297"/>
      <c r="AC1110" s="88"/>
      <c r="AD1110" s="88"/>
      <c r="AE1110" s="89"/>
      <c r="AF1110" s="45">
        <f>ROUND(ROUND(ROUND(G1106*P$8,0)*X1109,0)*AA1110,0)</f>
        <v>281</v>
      </c>
      <c r="AG1110" s="202"/>
    </row>
  </sheetData>
  <mergeCells count="523">
    <mergeCell ref="V591:V592"/>
    <mergeCell ref="V593:V594"/>
    <mergeCell ref="V597:V598"/>
    <mergeCell ref="V599:V600"/>
    <mergeCell ref="V603:V604"/>
    <mergeCell ref="V605:V606"/>
    <mergeCell ref="V609:V610"/>
    <mergeCell ref="V611:V612"/>
    <mergeCell ref="V615:V616"/>
    <mergeCell ref="V617:V618"/>
    <mergeCell ref="V621:V622"/>
    <mergeCell ref="V623:V624"/>
    <mergeCell ref="V627:V628"/>
    <mergeCell ref="V629:V630"/>
    <mergeCell ref="V375:V376"/>
    <mergeCell ref="V377:V378"/>
    <mergeCell ref="V381:V382"/>
    <mergeCell ref="V383:V384"/>
    <mergeCell ref="V387:V388"/>
    <mergeCell ref="V389:V390"/>
    <mergeCell ref="V393:V394"/>
    <mergeCell ref="V395:V396"/>
    <mergeCell ref="V399:V400"/>
    <mergeCell ref="V401:V402"/>
    <mergeCell ref="V405:V406"/>
    <mergeCell ref="V407:V408"/>
    <mergeCell ref="V411:V412"/>
    <mergeCell ref="V413:V414"/>
    <mergeCell ref="V423:V424"/>
    <mergeCell ref="V425:V426"/>
    <mergeCell ref="V429:V430"/>
    <mergeCell ref="V431:V432"/>
    <mergeCell ref="V435:V436"/>
    <mergeCell ref="V437:V438"/>
    <mergeCell ref="V441:V442"/>
    <mergeCell ref="V443:V444"/>
    <mergeCell ref="V447:V448"/>
    <mergeCell ref="V449:V450"/>
    <mergeCell ref="V453:V454"/>
    <mergeCell ref="V455:V456"/>
    <mergeCell ref="V459:V460"/>
    <mergeCell ref="V461:V462"/>
    <mergeCell ref="V465:V466"/>
    <mergeCell ref="V467:V468"/>
    <mergeCell ref="V471:V472"/>
    <mergeCell ref="V473:V474"/>
    <mergeCell ref="V477:V478"/>
    <mergeCell ref="V479:V480"/>
    <mergeCell ref="V483:V484"/>
    <mergeCell ref="V485:V486"/>
    <mergeCell ref="V489:V490"/>
    <mergeCell ref="V491:V492"/>
    <mergeCell ref="V495:V496"/>
    <mergeCell ref="V497:V498"/>
    <mergeCell ref="V501:V502"/>
    <mergeCell ref="V503:V504"/>
    <mergeCell ref="V633:V634"/>
    <mergeCell ref="V635:V636"/>
    <mergeCell ref="V659:V660"/>
    <mergeCell ref="V687:V688"/>
    <mergeCell ref="V689:V690"/>
    <mergeCell ref="Q45:Q48"/>
    <mergeCell ref="Q51:Q54"/>
    <mergeCell ref="F55:F58"/>
    <mergeCell ref="Q57:Q60"/>
    <mergeCell ref="E79:E82"/>
    <mergeCell ref="F103:F108"/>
    <mergeCell ref="F127:F134"/>
    <mergeCell ref="J139:J144"/>
    <mergeCell ref="Q141:Q144"/>
    <mergeCell ref="F151:F155"/>
    <mergeCell ref="Q153:Q156"/>
    <mergeCell ref="Q165:Q168"/>
    <mergeCell ref="F175:F179"/>
    <mergeCell ref="Q177:Q180"/>
    <mergeCell ref="Q63:Q66"/>
    <mergeCell ref="Q129:Q132"/>
    <mergeCell ref="Q189:Q192"/>
    <mergeCell ref="Q201:Q204"/>
    <mergeCell ref="Q207:Q210"/>
    <mergeCell ref="Q213:Q216"/>
    <mergeCell ref="Q219:Q222"/>
    <mergeCell ref="Q225:Q228"/>
    <mergeCell ref="Q231:Q234"/>
    <mergeCell ref="Q237:Q240"/>
    <mergeCell ref="Q243:Q246"/>
    <mergeCell ref="Q249:Q252"/>
    <mergeCell ref="Q255:Q258"/>
    <mergeCell ref="Q261:Q264"/>
    <mergeCell ref="J163:J166"/>
    <mergeCell ref="J187:J192"/>
    <mergeCell ref="F199:F203"/>
    <mergeCell ref="J211:J216"/>
    <mergeCell ref="E223:E224"/>
    <mergeCell ref="F223:F226"/>
    <mergeCell ref="F247:F251"/>
    <mergeCell ref="F271:F276"/>
    <mergeCell ref="D295:D301"/>
    <mergeCell ref="E295:E296"/>
    <mergeCell ref="F295:F298"/>
    <mergeCell ref="F367:F371"/>
    <mergeCell ref="F439:F441"/>
    <mergeCell ref="E511:E513"/>
    <mergeCell ref="F762:F763"/>
    <mergeCell ref="F775:F776"/>
    <mergeCell ref="F787:F789"/>
    <mergeCell ref="F799:F801"/>
    <mergeCell ref="D811:E813"/>
    <mergeCell ref="F811:F812"/>
    <mergeCell ref="F847:F848"/>
    <mergeCell ref="F511:F512"/>
    <mergeCell ref="F583:F586"/>
    <mergeCell ref="F655:F658"/>
    <mergeCell ref="D727:E730"/>
    <mergeCell ref="F727:F729"/>
    <mergeCell ref="F739:F742"/>
    <mergeCell ref="F751:F754"/>
    <mergeCell ref="Q267:Q270"/>
    <mergeCell ref="Q273:Q276"/>
    <mergeCell ref="Q279:Q282"/>
    <mergeCell ref="Q285:Q288"/>
    <mergeCell ref="Q291:Q294"/>
    <mergeCell ref="R307:R312"/>
    <mergeCell ref="R319:R325"/>
    <mergeCell ref="R343:R347"/>
    <mergeCell ref="R355:R366"/>
    <mergeCell ref="R379:R381"/>
    <mergeCell ref="R391:R394"/>
    <mergeCell ref="R415:R420"/>
    <mergeCell ref="R427:R431"/>
    <mergeCell ref="R451:R455"/>
    <mergeCell ref="Q307:Q310"/>
    <mergeCell ref="Q343:Q350"/>
    <mergeCell ref="Q379:Q382"/>
    <mergeCell ref="Q415:Q419"/>
    <mergeCell ref="Q451:Q454"/>
    <mergeCell ref="Q487:Q491"/>
    <mergeCell ref="Q523:Q527"/>
    <mergeCell ref="R595:R600"/>
    <mergeCell ref="R607:R611"/>
    <mergeCell ref="R631:R636"/>
    <mergeCell ref="R643:R650"/>
    <mergeCell ref="R667:R672"/>
    <mergeCell ref="R679:R685"/>
    <mergeCell ref="R703:R710"/>
    <mergeCell ref="R715:R723"/>
    <mergeCell ref="R463:R468"/>
    <mergeCell ref="R487:R490"/>
    <mergeCell ref="R499:R504"/>
    <mergeCell ref="R523:R526"/>
    <mergeCell ref="R535:R538"/>
    <mergeCell ref="R559:R563"/>
    <mergeCell ref="R571:R574"/>
    <mergeCell ref="Q559:Q564"/>
    <mergeCell ref="Q595:Q599"/>
    <mergeCell ref="Q631:Q635"/>
    <mergeCell ref="Q667:Q671"/>
    <mergeCell ref="Q703:Q709"/>
    <mergeCell ref="Q729:Q732"/>
    <mergeCell ref="Q735:Q738"/>
    <mergeCell ref="Q741:Q744"/>
    <mergeCell ref="Q747:Q750"/>
    <mergeCell ref="Q753:Q756"/>
    <mergeCell ref="Q759:Q762"/>
    <mergeCell ref="Q765:Q768"/>
    <mergeCell ref="Q771:Q774"/>
    <mergeCell ref="Q777:Q780"/>
    <mergeCell ref="V507:V508"/>
    <mergeCell ref="V509:V510"/>
    <mergeCell ref="V513:V514"/>
    <mergeCell ref="V515:V516"/>
    <mergeCell ref="V519:V520"/>
    <mergeCell ref="V521:V522"/>
    <mergeCell ref="V525:V526"/>
    <mergeCell ref="V527:V528"/>
    <mergeCell ref="V531:V532"/>
    <mergeCell ref="V533:V534"/>
    <mergeCell ref="V537:V538"/>
    <mergeCell ref="V539:V540"/>
    <mergeCell ref="V543:V544"/>
    <mergeCell ref="V545:V546"/>
    <mergeCell ref="V549:V550"/>
    <mergeCell ref="V551:V552"/>
    <mergeCell ref="V555:V556"/>
    <mergeCell ref="V557:V558"/>
    <mergeCell ref="V561:V562"/>
    <mergeCell ref="V563:V564"/>
    <mergeCell ref="V567:V568"/>
    <mergeCell ref="V569:V570"/>
    <mergeCell ref="V573:V574"/>
    <mergeCell ref="V575:V576"/>
    <mergeCell ref="V579:V580"/>
    <mergeCell ref="V581:V582"/>
    <mergeCell ref="V585:V586"/>
    <mergeCell ref="V587:V588"/>
    <mergeCell ref="V639:V640"/>
    <mergeCell ref="V641:V642"/>
    <mergeCell ref="V645:V646"/>
    <mergeCell ref="V647:V648"/>
    <mergeCell ref="V651:V652"/>
    <mergeCell ref="V653:V654"/>
    <mergeCell ref="V657:V658"/>
    <mergeCell ref="V663:V664"/>
    <mergeCell ref="V665:V666"/>
    <mergeCell ref="V669:V670"/>
    <mergeCell ref="V671:V672"/>
    <mergeCell ref="V675:V676"/>
    <mergeCell ref="V677:V678"/>
    <mergeCell ref="V681:V682"/>
    <mergeCell ref="V683:V684"/>
    <mergeCell ref="V693:V694"/>
    <mergeCell ref="V695:V696"/>
    <mergeCell ref="V699:V700"/>
    <mergeCell ref="V701:V702"/>
    <mergeCell ref="V705:V706"/>
    <mergeCell ref="V707:V708"/>
    <mergeCell ref="V711:V712"/>
    <mergeCell ref="V713:V714"/>
    <mergeCell ref="V717:V718"/>
    <mergeCell ref="V719:V720"/>
    <mergeCell ref="V723:V724"/>
    <mergeCell ref="V725:V726"/>
    <mergeCell ref="V813:V814"/>
    <mergeCell ref="V815:V816"/>
    <mergeCell ref="V819:V820"/>
    <mergeCell ref="V821:V822"/>
    <mergeCell ref="V825:V826"/>
    <mergeCell ref="V827:V828"/>
    <mergeCell ref="V831:V832"/>
    <mergeCell ref="V833:V834"/>
    <mergeCell ref="V1029:V1030"/>
    <mergeCell ref="V1031:V1032"/>
    <mergeCell ref="V995:V996"/>
    <mergeCell ref="V999:V1000"/>
    <mergeCell ref="V1001:V1002"/>
    <mergeCell ref="V1005:V1006"/>
    <mergeCell ref="V1007:V1008"/>
    <mergeCell ref="V1011:V1012"/>
    <mergeCell ref="V1013:V1014"/>
    <mergeCell ref="V911:V912"/>
    <mergeCell ref="V915:V916"/>
    <mergeCell ref="V917:V918"/>
    <mergeCell ref="F919:F921"/>
    <mergeCell ref="V891:V892"/>
    <mergeCell ref="V893:V894"/>
    <mergeCell ref="V897:V898"/>
    <mergeCell ref="V899:V900"/>
    <mergeCell ref="V903:V904"/>
    <mergeCell ref="V905:V906"/>
    <mergeCell ref="V909:V910"/>
    <mergeCell ref="V941:V942"/>
    <mergeCell ref="V945:V946"/>
    <mergeCell ref="V947:V948"/>
    <mergeCell ref="V951:V952"/>
    <mergeCell ref="V953:V954"/>
    <mergeCell ref="F955:F956"/>
    <mergeCell ref="V921:V922"/>
    <mergeCell ref="V923:V924"/>
    <mergeCell ref="V927:V928"/>
    <mergeCell ref="V929:V930"/>
    <mergeCell ref="V933:V934"/>
    <mergeCell ref="V935:V936"/>
    <mergeCell ref="V939:V940"/>
    <mergeCell ref="V977:V978"/>
    <mergeCell ref="V981:V982"/>
    <mergeCell ref="V983:V984"/>
    <mergeCell ref="V987:V988"/>
    <mergeCell ref="V989:V990"/>
    <mergeCell ref="F991:F993"/>
    <mergeCell ref="V993:V994"/>
    <mergeCell ref="V957:V958"/>
    <mergeCell ref="V959:V960"/>
    <mergeCell ref="V963:V964"/>
    <mergeCell ref="V965:V966"/>
    <mergeCell ref="V969:V970"/>
    <mergeCell ref="V971:V972"/>
    <mergeCell ref="V975:V976"/>
    <mergeCell ref="V1017:V1018"/>
    <mergeCell ref="V1019:V1020"/>
    <mergeCell ref="V1023:V1024"/>
    <mergeCell ref="V1025:V1026"/>
    <mergeCell ref="F1027:F1028"/>
    <mergeCell ref="A5:B5"/>
    <mergeCell ref="D7:D14"/>
    <mergeCell ref="E7:E9"/>
    <mergeCell ref="F7:F10"/>
    <mergeCell ref="N7:N12"/>
    <mergeCell ref="AG7:AG9"/>
    <mergeCell ref="AB13:AB18"/>
    <mergeCell ref="J19:J22"/>
    <mergeCell ref="J43:J47"/>
    <mergeCell ref="J67:J70"/>
    <mergeCell ref="J91:J95"/>
    <mergeCell ref="J115:J119"/>
    <mergeCell ref="Q9:Q12"/>
    <mergeCell ref="Q15:Q18"/>
    <mergeCell ref="Q21:Q24"/>
    <mergeCell ref="Q27:Q30"/>
    <mergeCell ref="F31:F33"/>
    <mergeCell ref="Q33:Q35"/>
    <mergeCell ref="Q39:Q42"/>
    <mergeCell ref="Q75:Q78"/>
    <mergeCell ref="Q81:Q84"/>
    <mergeCell ref="Q87:Q90"/>
    <mergeCell ref="Q93:Q96"/>
    <mergeCell ref="Q99:Q102"/>
    <mergeCell ref="AB25:AB30"/>
    <mergeCell ref="AB37:AB42"/>
    <mergeCell ref="AB49:AB54"/>
    <mergeCell ref="AB61:AB66"/>
    <mergeCell ref="AB73:AB78"/>
    <mergeCell ref="AB85:AB90"/>
    <mergeCell ref="AB97:AB102"/>
    <mergeCell ref="Q159:Q162"/>
    <mergeCell ref="Q171:Q174"/>
    <mergeCell ref="Q183:Q186"/>
    <mergeCell ref="Q195:Q198"/>
    <mergeCell ref="Q69:Q72"/>
    <mergeCell ref="Q105:Q108"/>
    <mergeCell ref="Q111:Q114"/>
    <mergeCell ref="Q117:Q120"/>
    <mergeCell ref="Q123:Q126"/>
    <mergeCell ref="Q135:Q138"/>
    <mergeCell ref="Q147:Q150"/>
    <mergeCell ref="AB109:AB114"/>
    <mergeCell ref="AB121:AB126"/>
    <mergeCell ref="AB133:AB138"/>
    <mergeCell ref="AB145:AB150"/>
    <mergeCell ref="AB157:AB162"/>
    <mergeCell ref="AB169:AB174"/>
    <mergeCell ref="AB181:AB186"/>
    <mergeCell ref="AB193:AB198"/>
    <mergeCell ref="AB205:AB209"/>
    <mergeCell ref="AB217:AB222"/>
    <mergeCell ref="AB229:AB234"/>
    <mergeCell ref="AB241:AB246"/>
    <mergeCell ref="AB253:AB258"/>
    <mergeCell ref="AB265:AB270"/>
    <mergeCell ref="AB277:AB282"/>
    <mergeCell ref="AB289:AB294"/>
    <mergeCell ref="V297:V298"/>
    <mergeCell ref="V299:V300"/>
    <mergeCell ref="V303:V304"/>
    <mergeCell ref="V305:V306"/>
    <mergeCell ref="V309:V310"/>
    <mergeCell ref="V311:V312"/>
    <mergeCell ref="V315:V316"/>
    <mergeCell ref="V317:V318"/>
    <mergeCell ref="V321:V322"/>
    <mergeCell ref="V323:V324"/>
    <mergeCell ref="V327:V328"/>
    <mergeCell ref="V329:V330"/>
    <mergeCell ref="V333:V334"/>
    <mergeCell ref="V335:V336"/>
    <mergeCell ref="V339:V340"/>
    <mergeCell ref="V341:V342"/>
    <mergeCell ref="V345:V346"/>
    <mergeCell ref="V347:V348"/>
    <mergeCell ref="V351:V352"/>
    <mergeCell ref="V353:V354"/>
    <mergeCell ref="V357:V358"/>
    <mergeCell ref="V359:V360"/>
    <mergeCell ref="V363:V364"/>
    <mergeCell ref="V365:V366"/>
    <mergeCell ref="V369:V370"/>
    <mergeCell ref="V371:V372"/>
    <mergeCell ref="V417:V418"/>
    <mergeCell ref="V419:V420"/>
    <mergeCell ref="J619:J622"/>
    <mergeCell ref="J691:J697"/>
    <mergeCell ref="J235:J239"/>
    <mergeCell ref="J259:J264"/>
    <mergeCell ref="J283:J289"/>
    <mergeCell ref="J331:J335"/>
    <mergeCell ref="J403:J406"/>
    <mergeCell ref="J475:J478"/>
    <mergeCell ref="J547:J550"/>
    <mergeCell ref="Q783:Q786"/>
    <mergeCell ref="Q789:Q792"/>
    <mergeCell ref="Q795:Q798"/>
    <mergeCell ref="Q801:Q804"/>
    <mergeCell ref="Q807:Q810"/>
    <mergeCell ref="R823:R827"/>
    <mergeCell ref="R835:R838"/>
    <mergeCell ref="Q823:Q826"/>
    <mergeCell ref="Q859:Q863"/>
    <mergeCell ref="R859:R864"/>
    <mergeCell ref="R871:R876"/>
    <mergeCell ref="Q895:Q898"/>
    <mergeCell ref="R895:R899"/>
    <mergeCell ref="R907:R912"/>
    <mergeCell ref="R1003:R1006"/>
    <mergeCell ref="R1015:R1018"/>
    <mergeCell ref="Q1039:Q1042"/>
    <mergeCell ref="R1039:R1042"/>
    <mergeCell ref="R1051:R1053"/>
    <mergeCell ref="Q1091:Q1094"/>
    <mergeCell ref="R1091:R1096"/>
    <mergeCell ref="R1097:R1102"/>
    <mergeCell ref="Q931:Q936"/>
    <mergeCell ref="R931:R936"/>
    <mergeCell ref="R943:R946"/>
    <mergeCell ref="Q967:Q970"/>
    <mergeCell ref="R967:R970"/>
    <mergeCell ref="R979:R983"/>
    <mergeCell ref="Q1003:Q1007"/>
    <mergeCell ref="V837:V838"/>
    <mergeCell ref="V839:V840"/>
    <mergeCell ref="V843:V844"/>
    <mergeCell ref="V845:V846"/>
    <mergeCell ref="V849:V850"/>
    <mergeCell ref="V851:V852"/>
    <mergeCell ref="V855:V856"/>
    <mergeCell ref="V879:V880"/>
    <mergeCell ref="V881:V882"/>
    <mergeCell ref="F883:F884"/>
    <mergeCell ref="V885:V886"/>
    <mergeCell ref="V887:V888"/>
    <mergeCell ref="V857:V858"/>
    <mergeCell ref="V861:V862"/>
    <mergeCell ref="V863:V864"/>
    <mergeCell ref="V867:V868"/>
    <mergeCell ref="V869:V870"/>
    <mergeCell ref="V873:V874"/>
    <mergeCell ref="V875:V876"/>
    <mergeCell ref="AB1009:AB1014"/>
    <mergeCell ref="AB1021:AB1026"/>
    <mergeCell ref="AB1033:AB1038"/>
    <mergeCell ref="V1035:V1036"/>
    <mergeCell ref="V1037:V1038"/>
    <mergeCell ref="V1041:V1042"/>
    <mergeCell ref="AB1045:AB1050"/>
    <mergeCell ref="V1049:V1050"/>
    <mergeCell ref="AB925:AB930"/>
    <mergeCell ref="AB937:AB942"/>
    <mergeCell ref="AB949:AB954"/>
    <mergeCell ref="AB961:AB966"/>
    <mergeCell ref="AB973:AB978"/>
    <mergeCell ref="AB985:AB990"/>
    <mergeCell ref="AB997:AB1002"/>
    <mergeCell ref="V1043:V1044"/>
    <mergeCell ref="V1047:V1048"/>
    <mergeCell ref="V1053:V1054"/>
    <mergeCell ref="V1055:V1056"/>
    <mergeCell ref="V1059:V1060"/>
    <mergeCell ref="V1061:V1062"/>
    <mergeCell ref="D1063:E1065"/>
    <mergeCell ref="AB1057:AB1062"/>
    <mergeCell ref="AB1065:AB1066"/>
    <mergeCell ref="V1069:V1070"/>
    <mergeCell ref="V1071:V1072"/>
    <mergeCell ref="AB1073:AB1078"/>
    <mergeCell ref="V1075:V1076"/>
    <mergeCell ref="V1077:V1078"/>
    <mergeCell ref="V1099:V1100"/>
    <mergeCell ref="V1101:V1102"/>
    <mergeCell ref="V1107:V1108"/>
    <mergeCell ref="V1109:V1110"/>
    <mergeCell ref="Q1081:Q1084"/>
    <mergeCell ref="R1081:R1082"/>
    <mergeCell ref="R1083:R1084"/>
    <mergeCell ref="V1087:V1088"/>
    <mergeCell ref="V1089:V1090"/>
    <mergeCell ref="V1093:V1094"/>
    <mergeCell ref="V1095:V1096"/>
    <mergeCell ref="F1103:F1104"/>
    <mergeCell ref="F1105:F1110"/>
    <mergeCell ref="F1063:F1066"/>
    <mergeCell ref="F1067:F1069"/>
    <mergeCell ref="D1079:D1084"/>
    <mergeCell ref="E1079:E1083"/>
    <mergeCell ref="F1079:F1084"/>
    <mergeCell ref="F1085:F1088"/>
    <mergeCell ref="E1103:E1110"/>
    <mergeCell ref="AB301:AB306"/>
    <mergeCell ref="AB313:AB318"/>
    <mergeCell ref="AB325:AB330"/>
    <mergeCell ref="AB337:AB342"/>
    <mergeCell ref="AB349:AB354"/>
    <mergeCell ref="AB361:AB366"/>
    <mergeCell ref="AB373:AB375"/>
    <mergeCell ref="AB385:AB390"/>
    <mergeCell ref="AB397:AB402"/>
    <mergeCell ref="AB409:AB414"/>
    <mergeCell ref="AB421:AB426"/>
    <mergeCell ref="AB433:AB438"/>
    <mergeCell ref="AB445:AB450"/>
    <mergeCell ref="AB469:AB474"/>
    <mergeCell ref="AB481:AB486"/>
    <mergeCell ref="AB493:AB498"/>
    <mergeCell ref="AB505:AB510"/>
    <mergeCell ref="AB517:AB522"/>
    <mergeCell ref="AB529:AB534"/>
    <mergeCell ref="AB541:AB546"/>
    <mergeCell ref="AB553:AB558"/>
    <mergeCell ref="AB565:AB570"/>
    <mergeCell ref="AB589:AB594"/>
    <mergeCell ref="AB601:AB606"/>
    <mergeCell ref="AB613:AB618"/>
    <mergeCell ref="AB625:AB630"/>
    <mergeCell ref="AB637:AB642"/>
    <mergeCell ref="AB649:AB654"/>
    <mergeCell ref="AB661:AB666"/>
    <mergeCell ref="AB673:AB678"/>
    <mergeCell ref="AB697:AB702"/>
    <mergeCell ref="AB709:AB714"/>
    <mergeCell ref="AB721:AB726"/>
    <mergeCell ref="AB733:AB738"/>
    <mergeCell ref="AB745:AB750"/>
    <mergeCell ref="AB757:AB762"/>
    <mergeCell ref="AB769:AB774"/>
    <mergeCell ref="AB781:AB786"/>
    <mergeCell ref="AB793:AB798"/>
    <mergeCell ref="AB805:AB810"/>
    <mergeCell ref="AB817:AB822"/>
    <mergeCell ref="AB829:AB834"/>
    <mergeCell ref="AB841:AB846"/>
    <mergeCell ref="AB853:AB858"/>
    <mergeCell ref="AB865:AB870"/>
    <mergeCell ref="AB877:AB882"/>
    <mergeCell ref="AB889:AB894"/>
    <mergeCell ref="AB901:AB906"/>
    <mergeCell ref="AB913:AB918"/>
  </mergeCells>
  <printOptions horizontalCentered="1"/>
  <pageMargins bottom="0.3937007874015748" footer="0.0" header="0.0" left="0.3937007874015748" right="0.3937007874015748" top="0.6299212598425197"/>
  <pageSetup paperSize="9" orientation="portrait"/>
  <headerFooter>
    <oddHeader>&amp;R放課後等デイ</oddHeader>
    <oddFooter>&amp;C&amp;P</oddFooter>
  </headerFooter>
  <rowBreaks count="11" manualBreakCount="11">
    <brk id="294" man="1"/>
    <brk id="198" man="1"/>
    <brk id="870" man="1"/>
    <brk id="102" man="1"/>
    <brk id="582" man="1"/>
    <brk id="678" man="1"/>
    <brk id="774" man="1"/>
    <brk id="390" man="1"/>
    <brk id="486" man="1"/>
    <brk id="1050" man="1"/>
    <brk id="954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2.63" defaultRowHeight="15.0"/>
  <cols>
    <col customWidth="1" min="1" max="1" width="3.5"/>
    <col customWidth="1" min="2" max="2" width="7.13"/>
    <col customWidth="1" min="3" max="3" width="35.88"/>
    <col customWidth="1" min="4" max="6" width="5.75"/>
    <col customWidth="1" min="7" max="7" width="4.0"/>
    <col customWidth="1" min="8" max="8" width="3.88"/>
    <col customWidth="1" min="9" max="9" width="3.63"/>
    <col customWidth="1" min="10" max="10" width="5.75"/>
    <col customWidth="1" min="11" max="11" width="2.25"/>
    <col customWidth="1" min="12" max="12" width="8.0"/>
    <col customWidth="1" min="13" max="13" width="3.63"/>
    <col customWidth="1" min="14" max="15" width="5.75"/>
    <col customWidth="1" min="16" max="16" width="3.0"/>
    <col customWidth="1" min="17" max="17" width="4.0"/>
    <col customWidth="1" min="18" max="18" width="5.75"/>
    <col customWidth="1" min="19" max="19" width="7.88"/>
    <col customWidth="1" min="20" max="20" width="3.0"/>
    <col customWidth="1" min="21" max="21" width="4.0"/>
    <col customWidth="1" min="22" max="22" width="3.38"/>
    <col customWidth="1" min="23" max="23" width="7.88"/>
    <col customWidth="1" min="24" max="24" width="2.25"/>
    <col customWidth="1" min="25" max="25" width="3.38"/>
    <col customWidth="1" min="26" max="26" width="15.88"/>
    <col customWidth="1" min="27" max="27" width="2.63"/>
    <col customWidth="1" min="28" max="28" width="3.88"/>
    <col customWidth="1" min="29" max="29" width="5.25"/>
    <col customWidth="1" min="30" max="30" width="2.25"/>
    <col customWidth="1" min="31" max="31" width="4.75"/>
    <col customWidth="1" min="32" max="32" width="5.63"/>
    <col customWidth="1" min="33" max="33" width="7.5"/>
  </cols>
  <sheetData>
    <row r="1" ht="16.5" customHeight="1">
      <c r="A1" s="479"/>
      <c r="B1" s="14"/>
      <c r="C1" s="8"/>
      <c r="D1" s="304"/>
      <c r="E1" s="304"/>
      <c r="F1" s="304"/>
      <c r="G1" s="140"/>
      <c r="H1" s="140"/>
      <c r="I1" s="140"/>
      <c r="J1" s="140"/>
      <c r="K1" s="304"/>
      <c r="L1" s="365"/>
      <c r="M1" s="304"/>
      <c r="N1" s="304"/>
      <c r="O1" s="304"/>
      <c r="P1" s="304"/>
      <c r="Q1" s="304"/>
      <c r="R1" s="365"/>
      <c r="S1" s="365"/>
      <c r="T1" s="304"/>
      <c r="U1" s="304"/>
      <c r="V1" s="304"/>
      <c r="W1" s="304"/>
      <c r="X1" s="304"/>
      <c r="Y1" s="365"/>
      <c r="Z1" s="365"/>
      <c r="AA1" s="365"/>
      <c r="AB1" s="365"/>
      <c r="AC1" s="304"/>
      <c r="AD1" s="304"/>
      <c r="AE1" s="304"/>
      <c r="AF1" s="14"/>
      <c r="AG1" s="14"/>
    </row>
    <row r="2" ht="16.5" customHeight="1">
      <c r="A2" s="479"/>
      <c r="B2" s="14"/>
      <c r="C2" s="8"/>
      <c r="D2" s="304"/>
      <c r="E2" s="304"/>
      <c r="F2" s="304"/>
      <c r="G2" s="140"/>
      <c r="H2" s="140"/>
      <c r="I2" s="140"/>
      <c r="J2" s="140"/>
      <c r="K2" s="304"/>
      <c r="L2" s="365"/>
      <c r="M2" s="304"/>
      <c r="N2" s="304"/>
      <c r="O2" s="304"/>
      <c r="P2" s="304"/>
      <c r="Q2" s="304"/>
      <c r="R2" s="365"/>
      <c r="S2" s="365"/>
      <c r="T2" s="304"/>
      <c r="U2" s="304"/>
      <c r="V2" s="304"/>
      <c r="W2" s="304"/>
      <c r="X2" s="304"/>
      <c r="Y2" s="365"/>
      <c r="Z2" s="365"/>
      <c r="AA2" s="365"/>
      <c r="AB2" s="365"/>
      <c r="AC2" s="304"/>
      <c r="AD2" s="304"/>
      <c r="AE2" s="304"/>
      <c r="AF2" s="14"/>
      <c r="AG2" s="14"/>
    </row>
    <row r="3" ht="16.5" customHeight="1">
      <c r="A3" s="479"/>
      <c r="B3" s="14"/>
      <c r="C3" s="8"/>
      <c r="D3" s="304"/>
      <c r="E3" s="304"/>
      <c r="F3" s="304"/>
      <c r="G3" s="140"/>
      <c r="H3" s="140"/>
      <c r="I3" s="140"/>
      <c r="J3" s="140"/>
      <c r="K3" s="304"/>
      <c r="L3" s="365"/>
      <c r="M3" s="304"/>
      <c r="N3" s="304"/>
      <c r="O3" s="304"/>
      <c r="P3" s="304"/>
      <c r="Q3" s="304"/>
      <c r="R3" s="365"/>
      <c r="S3" s="365"/>
      <c r="T3" s="304"/>
      <c r="U3" s="304"/>
      <c r="V3" s="304"/>
      <c r="W3" s="304"/>
      <c r="X3" s="304"/>
      <c r="Y3" s="365"/>
      <c r="Z3" s="365"/>
      <c r="AA3" s="365"/>
      <c r="AB3" s="365"/>
      <c r="AC3" s="304"/>
      <c r="AD3" s="304"/>
      <c r="AE3" s="304"/>
      <c r="AF3" s="14"/>
      <c r="AG3" s="14"/>
    </row>
    <row r="4" ht="16.5" customHeight="1">
      <c r="A4" s="479"/>
      <c r="B4" s="479" t="s">
        <v>7940</v>
      </c>
      <c r="C4" s="8"/>
      <c r="D4" s="304"/>
      <c r="E4" s="304"/>
      <c r="F4" s="304"/>
      <c r="G4" s="140"/>
      <c r="H4" s="140"/>
      <c r="I4" s="140"/>
      <c r="J4" s="140"/>
      <c r="K4" s="304"/>
      <c r="L4" s="365"/>
      <c r="M4" s="304"/>
      <c r="N4" s="304"/>
      <c r="O4" s="304"/>
      <c r="P4" s="304"/>
      <c r="Q4" s="304"/>
      <c r="R4" s="365"/>
      <c r="S4" s="365"/>
      <c r="T4" s="304"/>
      <c r="U4" s="304"/>
      <c r="V4" s="304"/>
      <c r="W4" s="304"/>
      <c r="X4" s="304"/>
      <c r="Y4" s="365"/>
      <c r="Z4" s="365"/>
      <c r="AA4" s="365"/>
      <c r="AB4" s="365"/>
      <c r="AC4" s="304"/>
      <c r="AD4" s="304"/>
      <c r="AE4" s="304"/>
      <c r="AF4" s="14"/>
      <c r="AG4" s="14"/>
    </row>
    <row r="5" ht="16.5" customHeight="1">
      <c r="A5" s="489" t="s">
        <v>0</v>
      </c>
      <c r="B5" s="490"/>
      <c r="C5" s="4" t="s">
        <v>6</v>
      </c>
      <c r="D5" s="501"/>
      <c r="E5" s="496"/>
      <c r="F5" s="496"/>
      <c r="G5" s="152"/>
      <c r="H5" s="152"/>
      <c r="I5" s="152"/>
      <c r="J5" s="497" t="s">
        <v>7</v>
      </c>
      <c r="K5" s="496"/>
      <c r="L5" s="498"/>
      <c r="M5" s="496"/>
      <c r="N5" s="496"/>
      <c r="O5" s="496"/>
      <c r="P5" s="496"/>
      <c r="Q5" s="496"/>
      <c r="R5" s="498"/>
      <c r="S5" s="498"/>
      <c r="T5" s="496"/>
      <c r="U5" s="496"/>
      <c r="V5" s="496"/>
      <c r="W5" s="496"/>
      <c r="X5" s="496"/>
      <c r="Y5" s="498"/>
      <c r="Z5" s="498"/>
      <c r="AA5" s="498"/>
      <c r="AB5" s="498"/>
      <c r="AC5" s="498"/>
      <c r="AD5" s="498"/>
      <c r="AE5" s="502"/>
      <c r="AF5" s="12" t="s">
        <v>1</v>
      </c>
      <c r="AG5" s="12" t="s">
        <v>2</v>
      </c>
    </row>
    <row r="6" ht="16.5" customHeight="1">
      <c r="A6" s="17" t="s">
        <v>3</v>
      </c>
      <c r="B6" s="18" t="s">
        <v>4</v>
      </c>
      <c r="C6" s="109"/>
      <c r="D6" s="318"/>
      <c r="E6" s="319"/>
      <c r="F6" s="319"/>
      <c r="G6" s="291"/>
      <c r="H6" s="291"/>
      <c r="I6" s="291"/>
      <c r="J6" s="291"/>
      <c r="K6" s="319"/>
      <c r="L6" s="499"/>
      <c r="M6" s="319"/>
      <c r="N6" s="319"/>
      <c r="O6" s="319"/>
      <c r="P6" s="319"/>
      <c r="Q6" s="319"/>
      <c r="R6" s="499"/>
      <c r="S6" s="499"/>
      <c r="T6" s="319"/>
      <c r="U6" s="319"/>
      <c r="V6" s="319"/>
      <c r="W6" s="319"/>
      <c r="X6" s="319"/>
      <c r="Y6" s="499"/>
      <c r="Z6" s="499"/>
      <c r="AA6" s="499"/>
      <c r="AB6" s="499"/>
      <c r="AC6" s="499"/>
      <c r="AD6" s="499"/>
      <c r="AE6" s="503"/>
      <c r="AF6" s="27" t="s">
        <v>8</v>
      </c>
      <c r="AG6" s="27" t="s">
        <v>9</v>
      </c>
    </row>
    <row r="7" ht="16.5" customHeight="1">
      <c r="A7" s="29">
        <v>63.0</v>
      </c>
      <c r="B7" s="30">
        <v>9111.0</v>
      </c>
      <c r="C7" s="32" t="s">
        <v>2654</v>
      </c>
      <c r="D7" s="33" t="s">
        <v>15</v>
      </c>
      <c r="E7" s="33" t="s">
        <v>16</v>
      </c>
      <c r="F7" s="102" t="s">
        <v>103</v>
      </c>
      <c r="G7" s="35"/>
      <c r="H7" s="35"/>
      <c r="I7" s="36"/>
      <c r="J7" s="168"/>
      <c r="K7" s="152"/>
      <c r="L7" s="344"/>
      <c r="M7" s="152"/>
      <c r="N7" s="206" t="s">
        <v>2655</v>
      </c>
      <c r="O7" s="82" t="s">
        <v>24</v>
      </c>
      <c r="P7" s="152"/>
      <c r="Q7" s="153"/>
      <c r="R7" s="287"/>
      <c r="S7" s="287"/>
      <c r="T7" s="152"/>
      <c r="U7" s="152"/>
      <c r="V7" s="152"/>
      <c r="W7" s="152"/>
      <c r="X7" s="287"/>
      <c r="Y7" s="345"/>
      <c r="Z7" s="288"/>
      <c r="AA7" s="288"/>
      <c r="AB7" s="288"/>
      <c r="AC7" s="288"/>
      <c r="AD7" s="288"/>
      <c r="AE7" s="346"/>
      <c r="AF7" s="45">
        <f>ROUND(G8*Q8,0)</f>
        <v>462</v>
      </c>
      <c r="AG7" s="46" t="s">
        <v>18</v>
      </c>
    </row>
    <row r="8" ht="16.5" customHeight="1">
      <c r="A8" s="29">
        <v>63.0</v>
      </c>
      <c r="B8" s="30">
        <v>9301.0</v>
      </c>
      <c r="C8" s="32" t="s">
        <v>2656</v>
      </c>
      <c r="D8" s="481"/>
      <c r="E8" s="481"/>
      <c r="F8" s="482"/>
      <c r="G8" s="347">
        <f>'30放課後等デイ(基本１)'!G8</f>
        <v>660</v>
      </c>
      <c r="H8" s="140" t="s">
        <v>9</v>
      </c>
      <c r="I8" s="51"/>
      <c r="J8" s="94"/>
      <c r="K8" s="140"/>
      <c r="L8" s="348"/>
      <c r="M8" s="140"/>
      <c r="N8" s="481"/>
      <c r="O8" s="482"/>
      <c r="P8" s="302" t="s">
        <v>21</v>
      </c>
      <c r="Q8" s="349">
        <v>0.7</v>
      </c>
      <c r="R8" s="290"/>
      <c r="S8" s="290"/>
      <c r="T8" s="291"/>
      <c r="U8" s="291"/>
      <c r="V8" s="291"/>
      <c r="W8" s="291"/>
      <c r="X8" s="290"/>
      <c r="Y8" s="350"/>
      <c r="Z8" s="299" t="s">
        <v>20</v>
      </c>
      <c r="AA8" s="287" t="s">
        <v>21</v>
      </c>
      <c r="AB8" s="351">
        <v>0.85</v>
      </c>
      <c r="AC8" s="288"/>
      <c r="AD8" s="288"/>
      <c r="AE8" s="346"/>
      <c r="AF8" s="45">
        <f>ROUND(ROUND(G8*Q8,0)*AB8,0)</f>
        <v>393</v>
      </c>
      <c r="AG8" s="481"/>
    </row>
    <row r="9" ht="16.5" customHeight="1">
      <c r="A9" s="29">
        <v>63.0</v>
      </c>
      <c r="B9" s="30">
        <v>9112.0</v>
      </c>
      <c r="C9" s="32" t="s">
        <v>2657</v>
      </c>
      <c r="D9" s="481"/>
      <c r="E9" s="481"/>
      <c r="F9" s="482"/>
      <c r="G9" s="63"/>
      <c r="H9" s="63"/>
      <c r="I9" s="51"/>
      <c r="J9" s="69"/>
      <c r="K9" s="65"/>
      <c r="L9" s="65"/>
      <c r="M9" s="352"/>
      <c r="N9" s="481"/>
      <c r="O9" s="482"/>
      <c r="P9" s="352"/>
      <c r="Q9" s="353"/>
      <c r="R9" s="33" t="s">
        <v>23</v>
      </c>
      <c r="S9" s="124" t="s">
        <v>24</v>
      </c>
      <c r="T9" s="152"/>
      <c r="U9" s="152"/>
      <c r="V9" s="152"/>
      <c r="W9" s="152"/>
      <c r="X9" s="287" t="s">
        <v>21</v>
      </c>
      <c r="Y9" s="354">
        <v>0.7</v>
      </c>
      <c r="Z9" s="288"/>
      <c r="AA9" s="288"/>
      <c r="AB9" s="288"/>
      <c r="AC9" s="288"/>
      <c r="AD9" s="288"/>
      <c r="AE9" s="346"/>
      <c r="AF9" s="45">
        <f>ROUND(ROUND(G8*Q8,0)*Y9,0)</f>
        <v>323</v>
      </c>
      <c r="AG9" s="481"/>
    </row>
    <row r="10" ht="16.5" customHeight="1">
      <c r="A10" s="29">
        <v>63.0</v>
      </c>
      <c r="B10" s="30">
        <v>9302.0</v>
      </c>
      <c r="C10" s="32" t="s">
        <v>2658</v>
      </c>
      <c r="D10" s="481"/>
      <c r="E10" s="481"/>
      <c r="F10" s="76"/>
      <c r="G10" s="63"/>
      <c r="H10" s="63"/>
      <c r="I10" s="51"/>
      <c r="J10" s="69"/>
      <c r="K10" s="65"/>
      <c r="L10" s="65"/>
      <c r="M10" s="352"/>
      <c r="N10" s="481"/>
      <c r="O10" s="482"/>
      <c r="P10" s="352"/>
      <c r="Q10" s="353"/>
      <c r="R10" s="481"/>
      <c r="S10" s="110"/>
      <c r="T10" s="291"/>
      <c r="U10" s="291"/>
      <c r="V10" s="291"/>
      <c r="W10" s="291"/>
      <c r="X10" s="290"/>
      <c r="Y10" s="355"/>
      <c r="Z10" s="356" t="s">
        <v>20</v>
      </c>
      <c r="AA10" s="357" t="s">
        <v>21</v>
      </c>
      <c r="AB10" s="358">
        <v>0.85</v>
      </c>
      <c r="AC10" s="288"/>
      <c r="AD10" s="288"/>
      <c r="AE10" s="346"/>
      <c r="AF10" s="45">
        <f>ROUND(ROUND(ROUND(G8*Q8,0)*Y9,0)*AB10,0)</f>
        <v>275</v>
      </c>
      <c r="AG10" s="79"/>
    </row>
    <row r="11" ht="16.5" customHeight="1">
      <c r="A11" s="29">
        <v>63.0</v>
      </c>
      <c r="B11" s="30">
        <v>9303.0</v>
      </c>
      <c r="C11" s="32" t="s">
        <v>2659</v>
      </c>
      <c r="D11" s="481"/>
      <c r="E11" s="481"/>
      <c r="F11" s="76"/>
      <c r="G11" s="63"/>
      <c r="H11" s="63"/>
      <c r="I11" s="51"/>
      <c r="J11" s="69"/>
      <c r="K11" s="65"/>
      <c r="L11" s="65"/>
      <c r="M11" s="352"/>
      <c r="N11" s="481"/>
      <c r="O11" s="482"/>
      <c r="P11" s="352"/>
      <c r="Q11" s="353"/>
      <c r="R11" s="481"/>
      <c r="S11" s="124" t="s">
        <v>27</v>
      </c>
      <c r="T11" s="152"/>
      <c r="U11" s="152"/>
      <c r="V11" s="152"/>
      <c r="W11" s="152"/>
      <c r="X11" s="287" t="s">
        <v>21</v>
      </c>
      <c r="Y11" s="354">
        <v>0.5</v>
      </c>
      <c r="Z11" s="292"/>
      <c r="AA11" s="292"/>
      <c r="AB11" s="292"/>
      <c r="AC11" s="292"/>
      <c r="AD11" s="292"/>
      <c r="AE11" s="355"/>
      <c r="AF11" s="45">
        <f>ROUND(ROUND(G8*Q8,0)*Y11,0)</f>
        <v>231</v>
      </c>
      <c r="AG11" s="79"/>
    </row>
    <row r="12" ht="16.5" customHeight="1">
      <c r="A12" s="29">
        <v>63.0</v>
      </c>
      <c r="B12" s="30">
        <v>9304.0</v>
      </c>
      <c r="C12" s="32" t="s">
        <v>2660</v>
      </c>
      <c r="D12" s="481"/>
      <c r="E12" s="481"/>
      <c r="F12" s="76"/>
      <c r="G12" s="63"/>
      <c r="H12" s="63"/>
      <c r="I12" s="51"/>
      <c r="J12" s="69"/>
      <c r="K12" s="65"/>
      <c r="L12" s="65"/>
      <c r="M12" s="352"/>
      <c r="N12" s="481"/>
      <c r="O12" s="482"/>
      <c r="P12" s="352"/>
      <c r="Q12" s="353"/>
      <c r="R12" s="483"/>
      <c r="S12" s="110"/>
      <c r="T12" s="291"/>
      <c r="U12" s="291"/>
      <c r="V12" s="291"/>
      <c r="W12" s="291"/>
      <c r="X12" s="290"/>
      <c r="Y12" s="355"/>
      <c r="Z12" s="356" t="s">
        <v>20</v>
      </c>
      <c r="AA12" s="357" t="s">
        <v>21</v>
      </c>
      <c r="AB12" s="358">
        <v>0.85</v>
      </c>
      <c r="AC12" s="288"/>
      <c r="AD12" s="288"/>
      <c r="AE12" s="346"/>
      <c r="AF12" s="114">
        <f>ROUND(ROUND(ROUND(G8*Q8,0)*Y11,0)*AB12,0)</f>
        <v>196</v>
      </c>
      <c r="AG12" s="79"/>
    </row>
    <row r="13" ht="16.5" customHeight="1">
      <c r="A13" s="29">
        <v>63.0</v>
      </c>
      <c r="B13" s="30">
        <v>9305.0</v>
      </c>
      <c r="C13" s="32" t="s">
        <v>2661</v>
      </c>
      <c r="D13" s="69"/>
      <c r="E13" s="69"/>
      <c r="F13" s="76"/>
      <c r="G13" s="63"/>
      <c r="H13" s="63"/>
      <c r="I13" s="51"/>
      <c r="J13" s="69"/>
      <c r="K13" s="65"/>
      <c r="L13" s="65"/>
      <c r="M13" s="352"/>
      <c r="N13" s="481"/>
      <c r="O13" s="359"/>
      <c r="P13" s="352"/>
      <c r="Q13" s="353"/>
      <c r="R13" s="96"/>
      <c r="S13" s="96"/>
      <c r="T13" s="152"/>
      <c r="U13" s="152"/>
      <c r="V13" s="152"/>
      <c r="W13" s="152"/>
      <c r="X13" s="287"/>
      <c r="Y13" s="354"/>
      <c r="Z13" s="288"/>
      <c r="AA13" s="288"/>
      <c r="AB13" s="346"/>
      <c r="AC13" s="82" t="s">
        <v>30</v>
      </c>
      <c r="AD13" s="302">
        <v>5.0</v>
      </c>
      <c r="AE13" s="360" t="s">
        <v>31</v>
      </c>
      <c r="AF13" s="45">
        <f>ROUND(ROUND(G8*Q8,0)-AD13,0)</f>
        <v>457</v>
      </c>
      <c r="AG13" s="79"/>
    </row>
    <row r="14" ht="16.5" customHeight="1">
      <c r="A14" s="29">
        <v>63.0</v>
      </c>
      <c r="B14" s="30">
        <v>9306.0</v>
      </c>
      <c r="C14" s="32" t="s">
        <v>2662</v>
      </c>
      <c r="D14" s="69"/>
      <c r="E14" s="69"/>
      <c r="F14" s="76"/>
      <c r="G14" s="63"/>
      <c r="H14" s="63"/>
      <c r="I14" s="51"/>
      <c r="J14" s="69"/>
      <c r="K14" s="65"/>
      <c r="L14" s="65"/>
      <c r="M14" s="352"/>
      <c r="N14" s="481"/>
      <c r="O14" s="359"/>
      <c r="P14" s="352"/>
      <c r="Q14" s="353"/>
      <c r="R14" s="115"/>
      <c r="S14" s="115"/>
      <c r="T14" s="291"/>
      <c r="U14" s="291"/>
      <c r="V14" s="291"/>
      <c r="W14" s="291"/>
      <c r="X14" s="290"/>
      <c r="Y14" s="355"/>
      <c r="Z14" s="299" t="s">
        <v>20</v>
      </c>
      <c r="AA14" s="287" t="s">
        <v>21</v>
      </c>
      <c r="AB14" s="361">
        <v>0.85</v>
      </c>
      <c r="AC14" s="482"/>
      <c r="AD14" s="302"/>
      <c r="AE14" s="360"/>
      <c r="AF14" s="45">
        <f>ROUND(ROUND(ROUND(G8*Q8,0)*AB14,0)-AD13,0)</f>
        <v>388</v>
      </c>
      <c r="AG14" s="79"/>
    </row>
    <row r="15" ht="16.5" customHeight="1">
      <c r="A15" s="29">
        <v>63.0</v>
      </c>
      <c r="B15" s="30">
        <v>9307.0</v>
      </c>
      <c r="C15" s="32" t="s">
        <v>2663</v>
      </c>
      <c r="D15" s="69"/>
      <c r="E15" s="69"/>
      <c r="F15" s="76"/>
      <c r="G15" s="63"/>
      <c r="H15" s="63"/>
      <c r="I15" s="51"/>
      <c r="J15" s="69"/>
      <c r="K15" s="65"/>
      <c r="L15" s="65"/>
      <c r="M15" s="352"/>
      <c r="N15" s="481"/>
      <c r="O15" s="359"/>
      <c r="P15" s="352"/>
      <c r="Q15" s="353"/>
      <c r="R15" s="33" t="s">
        <v>23</v>
      </c>
      <c r="S15" s="124" t="s">
        <v>24</v>
      </c>
      <c r="T15" s="152"/>
      <c r="U15" s="152"/>
      <c r="V15" s="152"/>
      <c r="W15" s="152"/>
      <c r="X15" s="287" t="s">
        <v>21</v>
      </c>
      <c r="Y15" s="354">
        <v>0.7</v>
      </c>
      <c r="Z15" s="297"/>
      <c r="AA15" s="297"/>
      <c r="AB15" s="362"/>
      <c r="AC15" s="482"/>
      <c r="AD15" s="313"/>
      <c r="AE15" s="349"/>
      <c r="AF15" s="45">
        <f>ROUND(ROUND(ROUND(G8*Q8,0)*Y15,0)-AD13,0)</f>
        <v>318</v>
      </c>
      <c r="AG15" s="79"/>
    </row>
    <row r="16" ht="16.5" customHeight="1">
      <c r="A16" s="29">
        <v>63.0</v>
      </c>
      <c r="B16" s="30">
        <v>9308.0</v>
      </c>
      <c r="C16" s="32" t="s">
        <v>2664</v>
      </c>
      <c r="D16" s="69"/>
      <c r="E16" s="69"/>
      <c r="F16" s="76"/>
      <c r="G16" s="63"/>
      <c r="H16" s="63"/>
      <c r="I16" s="51"/>
      <c r="J16" s="69"/>
      <c r="K16" s="65"/>
      <c r="L16" s="65"/>
      <c r="M16" s="352"/>
      <c r="N16" s="481"/>
      <c r="O16" s="359"/>
      <c r="P16" s="352"/>
      <c r="Q16" s="353"/>
      <c r="R16" s="481"/>
      <c r="S16" s="110"/>
      <c r="T16" s="291"/>
      <c r="U16" s="291"/>
      <c r="V16" s="291"/>
      <c r="W16" s="291"/>
      <c r="X16" s="290"/>
      <c r="Y16" s="355"/>
      <c r="Z16" s="356" t="s">
        <v>20</v>
      </c>
      <c r="AA16" s="357" t="s">
        <v>21</v>
      </c>
      <c r="AB16" s="363">
        <v>0.85</v>
      </c>
      <c r="AC16" s="482"/>
      <c r="AD16" s="313"/>
      <c r="AE16" s="349"/>
      <c r="AF16" s="45">
        <f>ROUND(ROUND(ROUND(ROUND(G8*Q8,0)*Y15,0)*AB16,0)-AD13,0)</f>
        <v>270</v>
      </c>
      <c r="AG16" s="79"/>
    </row>
    <row r="17" ht="16.5" customHeight="1">
      <c r="A17" s="29">
        <v>63.0</v>
      </c>
      <c r="B17" s="30">
        <v>9309.0</v>
      </c>
      <c r="C17" s="32" t="s">
        <v>2665</v>
      </c>
      <c r="D17" s="69"/>
      <c r="E17" s="69"/>
      <c r="F17" s="76"/>
      <c r="G17" s="63"/>
      <c r="H17" s="63"/>
      <c r="I17" s="51"/>
      <c r="J17" s="69"/>
      <c r="K17" s="65"/>
      <c r="L17" s="65"/>
      <c r="M17" s="352"/>
      <c r="N17" s="364"/>
      <c r="O17" s="359"/>
      <c r="P17" s="352"/>
      <c r="Q17" s="353"/>
      <c r="R17" s="481"/>
      <c r="S17" s="96" t="s">
        <v>27</v>
      </c>
      <c r="T17" s="152"/>
      <c r="U17" s="152"/>
      <c r="V17" s="152"/>
      <c r="W17" s="152"/>
      <c r="X17" s="287" t="s">
        <v>21</v>
      </c>
      <c r="Y17" s="354">
        <v>0.5</v>
      </c>
      <c r="Z17" s="292"/>
      <c r="AA17" s="292"/>
      <c r="AB17" s="355"/>
      <c r="AC17" s="482"/>
      <c r="AD17" s="313"/>
      <c r="AE17" s="349"/>
      <c r="AF17" s="45">
        <f>ROUND(ROUND(ROUND(G8*Q8,0)*Y17,0)-AD13,0)</f>
        <v>226</v>
      </c>
      <c r="AG17" s="79"/>
    </row>
    <row r="18" ht="16.5" customHeight="1">
      <c r="A18" s="29">
        <v>63.0</v>
      </c>
      <c r="B18" s="30">
        <v>9310.0</v>
      </c>
      <c r="C18" s="32" t="s">
        <v>2666</v>
      </c>
      <c r="D18" s="69"/>
      <c r="E18" s="69"/>
      <c r="F18" s="76"/>
      <c r="G18" s="63"/>
      <c r="H18" s="63"/>
      <c r="I18" s="51"/>
      <c r="J18" s="69"/>
      <c r="K18" s="65"/>
      <c r="L18" s="65"/>
      <c r="M18" s="352"/>
      <c r="N18" s="364"/>
      <c r="O18" s="359"/>
      <c r="P18" s="352"/>
      <c r="Q18" s="353"/>
      <c r="R18" s="483"/>
      <c r="S18" s="115"/>
      <c r="T18" s="291"/>
      <c r="U18" s="291"/>
      <c r="V18" s="291"/>
      <c r="W18" s="291"/>
      <c r="X18" s="290"/>
      <c r="Y18" s="355"/>
      <c r="Z18" s="356" t="s">
        <v>20</v>
      </c>
      <c r="AA18" s="357" t="s">
        <v>21</v>
      </c>
      <c r="AB18" s="363">
        <v>0.85</v>
      </c>
      <c r="AC18" s="484"/>
      <c r="AD18" s="292"/>
      <c r="AE18" s="355"/>
      <c r="AF18" s="114">
        <f>ROUND(ROUND(ROUND(ROUND(G8*Q8,0)*Y17,0)*AB18,0)-AD13,0)</f>
        <v>191</v>
      </c>
      <c r="AG18" s="79"/>
    </row>
    <row r="19" ht="16.5" customHeight="1">
      <c r="A19" s="29">
        <v>63.0</v>
      </c>
      <c r="B19" s="30">
        <v>9113.0</v>
      </c>
      <c r="C19" s="32" t="s">
        <v>2667</v>
      </c>
      <c r="D19" s="69"/>
      <c r="E19" s="69"/>
      <c r="F19" s="94"/>
      <c r="G19" s="140"/>
      <c r="H19" s="140"/>
      <c r="I19" s="95"/>
      <c r="J19" s="82" t="s">
        <v>38</v>
      </c>
      <c r="K19" s="96"/>
      <c r="L19" s="96"/>
      <c r="M19" s="152"/>
      <c r="N19" s="105"/>
      <c r="O19" s="94"/>
      <c r="P19" s="140"/>
      <c r="Q19" s="95"/>
      <c r="R19" s="287"/>
      <c r="S19" s="287"/>
      <c r="T19" s="152"/>
      <c r="U19" s="152"/>
      <c r="V19" s="152"/>
      <c r="W19" s="152"/>
      <c r="X19" s="287"/>
      <c r="Y19" s="345"/>
      <c r="Z19" s="288"/>
      <c r="AA19" s="288"/>
      <c r="AB19" s="288"/>
      <c r="AC19" s="288"/>
      <c r="AD19" s="288"/>
      <c r="AE19" s="346"/>
      <c r="AF19" s="45">
        <f>ROUND(ROUND(G8+K20,0)*Q8,0)</f>
        <v>468</v>
      </c>
      <c r="AG19" s="79"/>
    </row>
    <row r="20" ht="16.5" customHeight="1">
      <c r="A20" s="29">
        <v>63.0</v>
      </c>
      <c r="B20" s="30">
        <v>9311.0</v>
      </c>
      <c r="C20" s="32" t="s">
        <v>2668</v>
      </c>
      <c r="D20" s="69"/>
      <c r="E20" s="69"/>
      <c r="F20" s="94"/>
      <c r="G20" s="63"/>
      <c r="H20" s="140"/>
      <c r="I20" s="95"/>
      <c r="J20" s="482"/>
      <c r="K20" s="302">
        <v>9.0</v>
      </c>
      <c r="L20" s="63" t="s">
        <v>40</v>
      </c>
      <c r="M20" s="140"/>
      <c r="N20" s="105"/>
      <c r="O20" s="94"/>
      <c r="P20" s="140"/>
      <c r="Q20" s="95"/>
      <c r="R20" s="290"/>
      <c r="S20" s="290"/>
      <c r="T20" s="291"/>
      <c r="U20" s="291"/>
      <c r="V20" s="291"/>
      <c r="W20" s="291"/>
      <c r="X20" s="290"/>
      <c r="Y20" s="350"/>
      <c r="Z20" s="299" t="s">
        <v>20</v>
      </c>
      <c r="AA20" s="287" t="s">
        <v>21</v>
      </c>
      <c r="AB20" s="351">
        <v>0.85</v>
      </c>
      <c r="AC20" s="288"/>
      <c r="AD20" s="288"/>
      <c r="AE20" s="346"/>
      <c r="AF20" s="45">
        <f>ROUND(ROUND(ROUND(G8+K20,0)*Q8,0)*AB20,0)</f>
        <v>398</v>
      </c>
      <c r="AG20" s="79"/>
    </row>
    <row r="21" ht="16.5" customHeight="1">
      <c r="A21" s="29">
        <v>63.0</v>
      </c>
      <c r="B21" s="30">
        <v>9114.0</v>
      </c>
      <c r="C21" s="32" t="s">
        <v>2669</v>
      </c>
      <c r="D21" s="69"/>
      <c r="E21" s="69"/>
      <c r="F21" s="94"/>
      <c r="G21" s="352"/>
      <c r="H21" s="140"/>
      <c r="I21" s="95"/>
      <c r="J21" s="482"/>
      <c r="K21" s="304"/>
      <c r="L21" s="365"/>
      <c r="M21" s="366"/>
      <c r="N21" s="367"/>
      <c r="O21" s="368"/>
      <c r="P21" s="366"/>
      <c r="Q21" s="369"/>
      <c r="R21" s="33" t="s">
        <v>23</v>
      </c>
      <c r="S21" s="124" t="s">
        <v>24</v>
      </c>
      <c r="T21" s="152"/>
      <c r="U21" s="152"/>
      <c r="V21" s="152"/>
      <c r="W21" s="152"/>
      <c r="X21" s="287" t="s">
        <v>21</v>
      </c>
      <c r="Y21" s="354">
        <v>0.7</v>
      </c>
      <c r="Z21" s="288"/>
      <c r="AA21" s="288"/>
      <c r="AB21" s="288"/>
      <c r="AC21" s="288"/>
      <c r="AD21" s="288"/>
      <c r="AE21" s="346"/>
      <c r="AF21" s="45">
        <f>ROUND(ROUND(ROUND(G8+K20,0)*Q8,0)*Y21,0)</f>
        <v>328</v>
      </c>
      <c r="AG21" s="79"/>
    </row>
    <row r="22" ht="16.5" customHeight="1">
      <c r="A22" s="29">
        <v>63.0</v>
      </c>
      <c r="B22" s="30">
        <v>9312.0</v>
      </c>
      <c r="C22" s="32" t="s">
        <v>2670</v>
      </c>
      <c r="D22" s="69"/>
      <c r="E22" s="69"/>
      <c r="F22" s="94"/>
      <c r="G22" s="352"/>
      <c r="H22" s="140"/>
      <c r="I22" s="95"/>
      <c r="J22" s="69"/>
      <c r="K22" s="302"/>
      <c r="L22" s="63"/>
      <c r="M22" s="366"/>
      <c r="N22" s="367"/>
      <c r="O22" s="368"/>
      <c r="P22" s="366"/>
      <c r="Q22" s="369"/>
      <c r="R22" s="481"/>
      <c r="S22" s="110"/>
      <c r="T22" s="291"/>
      <c r="U22" s="291"/>
      <c r="V22" s="291"/>
      <c r="W22" s="291"/>
      <c r="X22" s="290"/>
      <c r="Y22" s="355"/>
      <c r="Z22" s="356" t="s">
        <v>20</v>
      </c>
      <c r="AA22" s="357" t="s">
        <v>21</v>
      </c>
      <c r="AB22" s="358">
        <v>0.85</v>
      </c>
      <c r="AC22" s="288"/>
      <c r="AD22" s="288"/>
      <c r="AE22" s="346"/>
      <c r="AF22" s="45">
        <f>ROUND(ROUND(ROUND(ROUND(G8+K20,0)*Q8,0)*Y21,0)*AB22,0)</f>
        <v>279</v>
      </c>
      <c r="AG22" s="79"/>
    </row>
    <row r="23" ht="16.5" customHeight="1">
      <c r="A23" s="29">
        <v>63.0</v>
      </c>
      <c r="B23" s="30">
        <v>9313.0</v>
      </c>
      <c r="C23" s="32" t="s">
        <v>2671</v>
      </c>
      <c r="D23" s="69"/>
      <c r="E23" s="69"/>
      <c r="F23" s="94"/>
      <c r="G23" s="352"/>
      <c r="H23" s="140"/>
      <c r="I23" s="95"/>
      <c r="J23" s="69"/>
      <c r="K23" s="302"/>
      <c r="L23" s="63"/>
      <c r="M23" s="366"/>
      <c r="N23" s="367"/>
      <c r="O23" s="368"/>
      <c r="P23" s="366"/>
      <c r="Q23" s="369"/>
      <c r="R23" s="481"/>
      <c r="S23" s="124" t="s">
        <v>27</v>
      </c>
      <c r="T23" s="152"/>
      <c r="U23" s="152"/>
      <c r="V23" s="152"/>
      <c r="W23" s="152"/>
      <c r="X23" s="287" t="s">
        <v>21</v>
      </c>
      <c r="Y23" s="354">
        <v>0.5</v>
      </c>
      <c r="Z23" s="292"/>
      <c r="AA23" s="292"/>
      <c r="AB23" s="292"/>
      <c r="AC23" s="292"/>
      <c r="AD23" s="292"/>
      <c r="AE23" s="355"/>
      <c r="AF23" s="45">
        <f>ROUND(ROUND(ROUND(G8+K20,0)*Q8,0)*Y23,0)</f>
        <v>234</v>
      </c>
      <c r="AG23" s="79"/>
    </row>
    <row r="24" ht="16.5" customHeight="1">
      <c r="A24" s="29">
        <v>63.0</v>
      </c>
      <c r="B24" s="30">
        <v>9314.0</v>
      </c>
      <c r="C24" s="32" t="s">
        <v>2672</v>
      </c>
      <c r="D24" s="69"/>
      <c r="E24" s="69"/>
      <c r="F24" s="94"/>
      <c r="G24" s="352"/>
      <c r="H24" s="140"/>
      <c r="I24" s="95"/>
      <c r="J24" s="69"/>
      <c r="K24" s="302"/>
      <c r="L24" s="63"/>
      <c r="M24" s="366"/>
      <c r="N24" s="367"/>
      <c r="O24" s="368"/>
      <c r="P24" s="366"/>
      <c r="Q24" s="369"/>
      <c r="R24" s="483"/>
      <c r="S24" s="110"/>
      <c r="T24" s="291"/>
      <c r="U24" s="291"/>
      <c r="V24" s="291"/>
      <c r="W24" s="291"/>
      <c r="X24" s="290"/>
      <c r="Y24" s="355"/>
      <c r="Z24" s="356" t="s">
        <v>20</v>
      </c>
      <c r="AA24" s="357" t="s">
        <v>21</v>
      </c>
      <c r="AB24" s="358">
        <v>0.85</v>
      </c>
      <c r="AC24" s="288"/>
      <c r="AD24" s="288"/>
      <c r="AE24" s="346"/>
      <c r="AF24" s="45">
        <f>ROUND(ROUND(ROUND(ROUND(G8+K20,0)*Q8,0)*Y23,0)*AB24,0)</f>
        <v>199</v>
      </c>
      <c r="AG24" s="79"/>
    </row>
    <row r="25" ht="16.5" customHeight="1">
      <c r="A25" s="29">
        <v>63.0</v>
      </c>
      <c r="B25" s="30">
        <v>9315.0</v>
      </c>
      <c r="C25" s="32" t="s">
        <v>2673</v>
      </c>
      <c r="D25" s="69"/>
      <c r="E25" s="69"/>
      <c r="F25" s="94"/>
      <c r="G25" s="352"/>
      <c r="H25" s="140"/>
      <c r="I25" s="95"/>
      <c r="J25" s="69"/>
      <c r="K25" s="302"/>
      <c r="L25" s="63"/>
      <c r="M25" s="366"/>
      <c r="N25" s="367"/>
      <c r="O25" s="368"/>
      <c r="P25" s="366"/>
      <c r="Q25" s="369"/>
      <c r="R25" s="96"/>
      <c r="S25" s="96"/>
      <c r="T25" s="152"/>
      <c r="U25" s="152"/>
      <c r="V25" s="152"/>
      <c r="W25" s="152"/>
      <c r="X25" s="287"/>
      <c r="Y25" s="354"/>
      <c r="Z25" s="288"/>
      <c r="AA25" s="288"/>
      <c r="AB25" s="346"/>
      <c r="AC25" s="82" t="s">
        <v>30</v>
      </c>
      <c r="AD25" s="302">
        <v>5.0</v>
      </c>
      <c r="AE25" s="360" t="s">
        <v>31</v>
      </c>
      <c r="AF25" s="45">
        <f>ROUND(ROUND(ROUND(G8+K20,0)*Q8,0)-AD25,0)</f>
        <v>463</v>
      </c>
      <c r="AG25" s="79"/>
    </row>
    <row r="26" ht="16.5" customHeight="1">
      <c r="A26" s="29">
        <v>63.0</v>
      </c>
      <c r="B26" s="30">
        <v>9316.0</v>
      </c>
      <c r="C26" s="32" t="s">
        <v>2674</v>
      </c>
      <c r="D26" s="69"/>
      <c r="E26" s="69"/>
      <c r="F26" s="94"/>
      <c r="G26" s="352"/>
      <c r="H26" s="140"/>
      <c r="I26" s="95"/>
      <c r="J26" s="69"/>
      <c r="K26" s="302"/>
      <c r="L26" s="63"/>
      <c r="M26" s="366"/>
      <c r="N26" s="367"/>
      <c r="O26" s="368"/>
      <c r="P26" s="366"/>
      <c r="Q26" s="369"/>
      <c r="R26" s="115"/>
      <c r="S26" s="115"/>
      <c r="T26" s="291"/>
      <c r="U26" s="291"/>
      <c r="V26" s="291"/>
      <c r="W26" s="291"/>
      <c r="X26" s="290"/>
      <c r="Y26" s="355"/>
      <c r="Z26" s="299" t="s">
        <v>20</v>
      </c>
      <c r="AA26" s="287" t="s">
        <v>21</v>
      </c>
      <c r="AB26" s="361">
        <v>0.85</v>
      </c>
      <c r="AC26" s="482"/>
      <c r="AD26" s="302"/>
      <c r="AE26" s="360"/>
      <c r="AF26" s="45">
        <f>ROUND(ROUND(ROUND(ROUND(G8+K20,0)*Q8,0)*AB26,0)-AD25,0)</f>
        <v>393</v>
      </c>
      <c r="AG26" s="79"/>
    </row>
    <row r="27" ht="16.5" customHeight="1">
      <c r="A27" s="29">
        <v>63.0</v>
      </c>
      <c r="B27" s="30">
        <v>9317.0</v>
      </c>
      <c r="C27" s="32" t="s">
        <v>2675</v>
      </c>
      <c r="D27" s="69"/>
      <c r="E27" s="69"/>
      <c r="F27" s="94"/>
      <c r="G27" s="352"/>
      <c r="H27" s="140"/>
      <c r="I27" s="95"/>
      <c r="J27" s="69"/>
      <c r="K27" s="302"/>
      <c r="L27" s="63"/>
      <c r="M27" s="366"/>
      <c r="N27" s="367"/>
      <c r="O27" s="368"/>
      <c r="P27" s="366"/>
      <c r="Q27" s="369"/>
      <c r="R27" s="33" t="s">
        <v>23</v>
      </c>
      <c r="S27" s="124" t="s">
        <v>24</v>
      </c>
      <c r="T27" s="152"/>
      <c r="U27" s="152"/>
      <c r="V27" s="152"/>
      <c r="W27" s="152"/>
      <c r="X27" s="287" t="s">
        <v>21</v>
      </c>
      <c r="Y27" s="354">
        <v>0.7</v>
      </c>
      <c r="Z27" s="297"/>
      <c r="AA27" s="297"/>
      <c r="AB27" s="362"/>
      <c r="AC27" s="482"/>
      <c r="AD27" s="313"/>
      <c r="AE27" s="349"/>
      <c r="AF27" s="45">
        <f>ROUND(ROUND(ROUND(ROUND(G8+K20,0)*Q8,0)*Y27,0)-AD25,0)</f>
        <v>323</v>
      </c>
      <c r="AG27" s="79"/>
    </row>
    <row r="28" ht="16.5" customHeight="1">
      <c r="A28" s="29">
        <v>63.0</v>
      </c>
      <c r="B28" s="30">
        <v>9318.0</v>
      </c>
      <c r="C28" s="32" t="s">
        <v>2676</v>
      </c>
      <c r="D28" s="69"/>
      <c r="E28" s="69"/>
      <c r="F28" s="94"/>
      <c r="G28" s="352"/>
      <c r="H28" s="140"/>
      <c r="I28" s="95"/>
      <c r="J28" s="69"/>
      <c r="K28" s="302"/>
      <c r="L28" s="63"/>
      <c r="M28" s="366"/>
      <c r="N28" s="367"/>
      <c r="O28" s="368"/>
      <c r="P28" s="366"/>
      <c r="Q28" s="369"/>
      <c r="R28" s="481"/>
      <c r="S28" s="110"/>
      <c r="T28" s="291"/>
      <c r="U28" s="291"/>
      <c r="V28" s="291"/>
      <c r="W28" s="291"/>
      <c r="X28" s="290"/>
      <c r="Y28" s="355"/>
      <c r="Z28" s="356" t="s">
        <v>20</v>
      </c>
      <c r="AA28" s="357" t="s">
        <v>21</v>
      </c>
      <c r="AB28" s="363">
        <v>0.85</v>
      </c>
      <c r="AC28" s="482"/>
      <c r="AD28" s="313"/>
      <c r="AE28" s="349"/>
      <c r="AF28" s="45">
        <f>ROUND(ROUND(ROUND(ROUND(ROUND(G8+K20,0)*Q8,0)*Y27,0)*AB28,0)-AD25,0)</f>
        <v>274</v>
      </c>
      <c r="AG28" s="79"/>
    </row>
    <row r="29" ht="16.5" customHeight="1">
      <c r="A29" s="29">
        <v>63.0</v>
      </c>
      <c r="B29" s="30">
        <v>9319.0</v>
      </c>
      <c r="C29" s="32" t="s">
        <v>2677</v>
      </c>
      <c r="D29" s="69"/>
      <c r="E29" s="69"/>
      <c r="F29" s="94"/>
      <c r="G29" s="352"/>
      <c r="H29" s="140"/>
      <c r="I29" s="95"/>
      <c r="J29" s="69"/>
      <c r="K29" s="302"/>
      <c r="L29" s="63"/>
      <c r="M29" s="366"/>
      <c r="N29" s="367"/>
      <c r="O29" s="368"/>
      <c r="P29" s="366"/>
      <c r="Q29" s="369"/>
      <c r="R29" s="481"/>
      <c r="S29" s="96" t="s">
        <v>27</v>
      </c>
      <c r="T29" s="152"/>
      <c r="U29" s="152"/>
      <c r="V29" s="152"/>
      <c r="W29" s="152"/>
      <c r="X29" s="287" t="s">
        <v>21</v>
      </c>
      <c r="Y29" s="354">
        <v>0.5</v>
      </c>
      <c r="Z29" s="292"/>
      <c r="AA29" s="292"/>
      <c r="AB29" s="355"/>
      <c r="AC29" s="482"/>
      <c r="AD29" s="313"/>
      <c r="AE29" s="349"/>
      <c r="AF29" s="45">
        <f>ROUND(ROUND(ROUND(ROUND(G8+K20,0)*Q8,0)*Y29,0)-AD25,0)</f>
        <v>229</v>
      </c>
      <c r="AG29" s="79"/>
    </row>
    <row r="30" ht="16.5" customHeight="1">
      <c r="A30" s="29">
        <v>63.0</v>
      </c>
      <c r="B30" s="30">
        <v>9320.0</v>
      </c>
      <c r="C30" s="32" t="s">
        <v>2678</v>
      </c>
      <c r="D30" s="69"/>
      <c r="E30" s="69"/>
      <c r="F30" s="94"/>
      <c r="G30" s="352"/>
      <c r="H30" s="140"/>
      <c r="I30" s="95"/>
      <c r="J30" s="69"/>
      <c r="K30" s="302"/>
      <c r="L30" s="63"/>
      <c r="M30" s="366"/>
      <c r="N30" s="367"/>
      <c r="O30" s="370"/>
      <c r="P30" s="366"/>
      <c r="Q30" s="369"/>
      <c r="R30" s="483"/>
      <c r="S30" s="115"/>
      <c r="T30" s="291"/>
      <c r="U30" s="291"/>
      <c r="V30" s="291"/>
      <c r="W30" s="291"/>
      <c r="X30" s="290"/>
      <c r="Y30" s="355"/>
      <c r="Z30" s="356" t="s">
        <v>20</v>
      </c>
      <c r="AA30" s="357" t="s">
        <v>21</v>
      </c>
      <c r="AB30" s="363">
        <v>0.85</v>
      </c>
      <c r="AC30" s="484"/>
      <c r="AD30" s="292"/>
      <c r="AE30" s="355"/>
      <c r="AF30" s="45">
        <f>ROUND(ROUND(ROUND(ROUND(ROUND(G8+K20,0)*Q8,0)*Y29,0)*AB30,0)-AD25,0)</f>
        <v>194</v>
      </c>
      <c r="AG30" s="79"/>
    </row>
    <row r="31" ht="16.5" customHeight="1">
      <c r="A31" s="29">
        <v>63.0</v>
      </c>
      <c r="B31" s="30">
        <v>9321.0</v>
      </c>
      <c r="C31" s="32" t="s">
        <v>2679</v>
      </c>
      <c r="D31" s="69"/>
      <c r="E31" s="69"/>
      <c r="F31" s="76"/>
      <c r="G31" s="63"/>
      <c r="H31" s="63"/>
      <c r="I31" s="51"/>
      <c r="J31" s="168"/>
      <c r="K31" s="152"/>
      <c r="L31" s="344"/>
      <c r="M31" s="152"/>
      <c r="N31" s="367"/>
      <c r="O31" s="82" t="s">
        <v>27</v>
      </c>
      <c r="P31" s="152"/>
      <c r="Q31" s="153"/>
      <c r="R31" s="287"/>
      <c r="S31" s="287"/>
      <c r="T31" s="152"/>
      <c r="U31" s="152"/>
      <c r="V31" s="152"/>
      <c r="W31" s="152"/>
      <c r="X31" s="287"/>
      <c r="Y31" s="345"/>
      <c r="Z31" s="288"/>
      <c r="AA31" s="288"/>
      <c r="AB31" s="288"/>
      <c r="AC31" s="288"/>
      <c r="AD31" s="288"/>
      <c r="AE31" s="346"/>
      <c r="AF31" s="45">
        <f>ROUND(G8*Q32,0)</f>
        <v>330</v>
      </c>
      <c r="AG31" s="79"/>
    </row>
    <row r="32" ht="16.5" customHeight="1">
      <c r="A32" s="29">
        <v>63.0</v>
      </c>
      <c r="B32" s="30">
        <v>9322.0</v>
      </c>
      <c r="C32" s="32" t="s">
        <v>2680</v>
      </c>
      <c r="D32" s="69"/>
      <c r="E32" s="69"/>
      <c r="F32" s="76"/>
      <c r="G32" s="63"/>
      <c r="H32" s="63"/>
      <c r="I32" s="51"/>
      <c r="J32" s="94"/>
      <c r="K32" s="140"/>
      <c r="L32" s="348"/>
      <c r="M32" s="140"/>
      <c r="N32" s="105"/>
      <c r="O32" s="482"/>
      <c r="P32" s="302" t="s">
        <v>21</v>
      </c>
      <c r="Q32" s="349">
        <v>0.5</v>
      </c>
      <c r="R32" s="290"/>
      <c r="S32" s="290"/>
      <c r="T32" s="291"/>
      <c r="U32" s="291"/>
      <c r="V32" s="291"/>
      <c r="W32" s="291"/>
      <c r="X32" s="290"/>
      <c r="Y32" s="350"/>
      <c r="Z32" s="299" t="s">
        <v>20</v>
      </c>
      <c r="AA32" s="287" t="s">
        <v>21</v>
      </c>
      <c r="AB32" s="351">
        <v>0.85</v>
      </c>
      <c r="AC32" s="288"/>
      <c r="AD32" s="288"/>
      <c r="AE32" s="346"/>
      <c r="AF32" s="45">
        <f>ROUND(ROUND(G8*Q32,0)*AB32,0)</f>
        <v>281</v>
      </c>
      <c r="AG32" s="79"/>
    </row>
    <row r="33" ht="16.5" customHeight="1">
      <c r="A33" s="29">
        <v>63.0</v>
      </c>
      <c r="B33" s="30">
        <v>9323.0</v>
      </c>
      <c r="C33" s="32" t="s">
        <v>2681</v>
      </c>
      <c r="D33" s="69"/>
      <c r="E33" s="69"/>
      <c r="F33" s="76"/>
      <c r="G33" s="63"/>
      <c r="H33" s="63"/>
      <c r="I33" s="51"/>
      <c r="J33" s="69"/>
      <c r="K33" s="65"/>
      <c r="L33" s="65"/>
      <c r="M33" s="352"/>
      <c r="N33" s="364"/>
      <c r="O33" s="482"/>
      <c r="P33" s="352"/>
      <c r="Q33" s="353"/>
      <c r="R33" s="33" t="s">
        <v>23</v>
      </c>
      <c r="S33" s="124" t="s">
        <v>24</v>
      </c>
      <c r="T33" s="152"/>
      <c r="U33" s="152"/>
      <c r="V33" s="152"/>
      <c r="W33" s="152"/>
      <c r="X33" s="287" t="s">
        <v>21</v>
      </c>
      <c r="Y33" s="354">
        <v>0.7</v>
      </c>
      <c r="Z33" s="288"/>
      <c r="AA33" s="288"/>
      <c r="AB33" s="288"/>
      <c r="AC33" s="288"/>
      <c r="AD33" s="288"/>
      <c r="AE33" s="346"/>
      <c r="AF33" s="45">
        <f>ROUND(ROUND(G8*Q32,0)*Y33,0)</f>
        <v>231</v>
      </c>
      <c r="AG33" s="79"/>
    </row>
    <row r="34" ht="16.5" customHeight="1">
      <c r="A34" s="29">
        <v>63.0</v>
      </c>
      <c r="B34" s="30">
        <v>9324.0</v>
      </c>
      <c r="C34" s="32" t="s">
        <v>2682</v>
      </c>
      <c r="D34" s="69"/>
      <c r="E34" s="69"/>
      <c r="F34" s="76"/>
      <c r="G34" s="63"/>
      <c r="H34" s="63"/>
      <c r="I34" s="51"/>
      <c r="J34" s="69"/>
      <c r="K34" s="65"/>
      <c r="L34" s="65"/>
      <c r="M34" s="352"/>
      <c r="N34" s="364"/>
      <c r="O34" s="482"/>
      <c r="P34" s="352"/>
      <c r="Q34" s="353"/>
      <c r="R34" s="481"/>
      <c r="S34" s="110"/>
      <c r="T34" s="291"/>
      <c r="U34" s="291"/>
      <c r="V34" s="291"/>
      <c r="W34" s="291"/>
      <c r="X34" s="290"/>
      <c r="Y34" s="355"/>
      <c r="Z34" s="356" t="s">
        <v>20</v>
      </c>
      <c r="AA34" s="357" t="s">
        <v>21</v>
      </c>
      <c r="AB34" s="358">
        <v>0.85</v>
      </c>
      <c r="AC34" s="288"/>
      <c r="AD34" s="288"/>
      <c r="AE34" s="346"/>
      <c r="AF34" s="114">
        <f>ROUND(ROUND(ROUND(G8*Q32,0)*Y33,0)*AB34,0)</f>
        <v>196</v>
      </c>
      <c r="AG34" s="79"/>
    </row>
    <row r="35" ht="16.5" customHeight="1">
      <c r="A35" s="29">
        <v>63.0</v>
      </c>
      <c r="B35" s="30">
        <v>9325.0</v>
      </c>
      <c r="C35" s="32" t="s">
        <v>2683</v>
      </c>
      <c r="D35" s="69"/>
      <c r="E35" s="69"/>
      <c r="F35" s="76"/>
      <c r="G35" s="63"/>
      <c r="H35" s="63"/>
      <c r="I35" s="51"/>
      <c r="J35" s="69"/>
      <c r="K35" s="65"/>
      <c r="L35" s="65"/>
      <c r="M35" s="352"/>
      <c r="N35" s="364"/>
      <c r="O35" s="359"/>
      <c r="P35" s="352"/>
      <c r="Q35" s="353"/>
      <c r="R35" s="481"/>
      <c r="S35" s="124" t="s">
        <v>27</v>
      </c>
      <c r="T35" s="152"/>
      <c r="U35" s="152"/>
      <c r="V35" s="152"/>
      <c r="W35" s="152"/>
      <c r="X35" s="287" t="s">
        <v>21</v>
      </c>
      <c r="Y35" s="354">
        <v>0.5</v>
      </c>
      <c r="Z35" s="292"/>
      <c r="AA35" s="292"/>
      <c r="AB35" s="292"/>
      <c r="AC35" s="292"/>
      <c r="AD35" s="292"/>
      <c r="AE35" s="355"/>
      <c r="AF35" s="45">
        <f>ROUND(ROUND(G8*Q32,0)*Y35,0)</f>
        <v>165</v>
      </c>
      <c r="AG35" s="79"/>
    </row>
    <row r="36" ht="16.5" customHeight="1">
      <c r="A36" s="29">
        <v>63.0</v>
      </c>
      <c r="B36" s="30">
        <v>9326.0</v>
      </c>
      <c r="C36" s="32" t="s">
        <v>2684</v>
      </c>
      <c r="D36" s="69"/>
      <c r="E36" s="69"/>
      <c r="F36" s="76"/>
      <c r="G36" s="63"/>
      <c r="H36" s="63"/>
      <c r="I36" s="51"/>
      <c r="J36" s="69"/>
      <c r="K36" s="65"/>
      <c r="L36" s="65"/>
      <c r="M36" s="352"/>
      <c r="N36" s="364"/>
      <c r="O36" s="359"/>
      <c r="P36" s="352"/>
      <c r="Q36" s="353"/>
      <c r="R36" s="483"/>
      <c r="S36" s="110"/>
      <c r="T36" s="291"/>
      <c r="U36" s="291"/>
      <c r="V36" s="291"/>
      <c r="W36" s="291"/>
      <c r="X36" s="290"/>
      <c r="Y36" s="355"/>
      <c r="Z36" s="356" t="s">
        <v>20</v>
      </c>
      <c r="AA36" s="357" t="s">
        <v>21</v>
      </c>
      <c r="AB36" s="358">
        <v>0.85</v>
      </c>
      <c r="AC36" s="288"/>
      <c r="AD36" s="288"/>
      <c r="AE36" s="346"/>
      <c r="AF36" s="45">
        <f>ROUND(ROUND(ROUND(G8*Q32,0)*Y35,0)*AB36,0)</f>
        <v>140</v>
      </c>
      <c r="AG36" s="79"/>
    </row>
    <row r="37" ht="16.5" customHeight="1">
      <c r="A37" s="29">
        <v>63.0</v>
      </c>
      <c r="B37" s="30">
        <v>9327.0</v>
      </c>
      <c r="C37" s="32" t="s">
        <v>2685</v>
      </c>
      <c r="D37" s="69"/>
      <c r="E37" s="69"/>
      <c r="F37" s="76"/>
      <c r="G37" s="63"/>
      <c r="H37" s="63"/>
      <c r="I37" s="51"/>
      <c r="J37" s="69"/>
      <c r="K37" s="65"/>
      <c r="L37" s="65"/>
      <c r="M37" s="352"/>
      <c r="N37" s="364"/>
      <c r="O37" s="359"/>
      <c r="P37" s="352"/>
      <c r="Q37" s="353"/>
      <c r="R37" s="96"/>
      <c r="S37" s="96"/>
      <c r="T37" s="152"/>
      <c r="U37" s="152"/>
      <c r="V37" s="152"/>
      <c r="W37" s="152"/>
      <c r="X37" s="287"/>
      <c r="Y37" s="354"/>
      <c r="Z37" s="288"/>
      <c r="AA37" s="288"/>
      <c r="AB37" s="346"/>
      <c r="AC37" s="82" t="s">
        <v>30</v>
      </c>
      <c r="AD37" s="302">
        <v>5.0</v>
      </c>
      <c r="AE37" s="360" t="s">
        <v>31</v>
      </c>
      <c r="AF37" s="45">
        <f>ROUND(ROUND(G8*Q32,0)-AD37,0)</f>
        <v>325</v>
      </c>
      <c r="AG37" s="79"/>
    </row>
    <row r="38" ht="16.5" customHeight="1">
      <c r="A38" s="29">
        <v>63.0</v>
      </c>
      <c r="B38" s="30">
        <v>9328.0</v>
      </c>
      <c r="C38" s="32" t="s">
        <v>2686</v>
      </c>
      <c r="D38" s="69"/>
      <c r="E38" s="69"/>
      <c r="F38" s="76"/>
      <c r="G38" s="63"/>
      <c r="H38" s="63"/>
      <c r="I38" s="51"/>
      <c r="J38" s="69"/>
      <c r="K38" s="65"/>
      <c r="L38" s="65"/>
      <c r="M38" s="352"/>
      <c r="N38" s="364"/>
      <c r="O38" s="359"/>
      <c r="P38" s="352"/>
      <c r="Q38" s="353"/>
      <c r="R38" s="115"/>
      <c r="S38" s="115"/>
      <c r="T38" s="291"/>
      <c r="U38" s="291"/>
      <c r="V38" s="291"/>
      <c r="W38" s="291"/>
      <c r="X38" s="290"/>
      <c r="Y38" s="355"/>
      <c r="Z38" s="299" t="s">
        <v>20</v>
      </c>
      <c r="AA38" s="287" t="s">
        <v>21</v>
      </c>
      <c r="AB38" s="361">
        <v>0.85</v>
      </c>
      <c r="AC38" s="482"/>
      <c r="AD38" s="302"/>
      <c r="AE38" s="360"/>
      <c r="AF38" s="45">
        <f>ROUND(ROUND(ROUND(G8*Q32,0)*AB38,0)-AD37,0)</f>
        <v>276</v>
      </c>
      <c r="AG38" s="79"/>
    </row>
    <row r="39" ht="16.5" customHeight="1">
      <c r="A39" s="29">
        <v>63.0</v>
      </c>
      <c r="B39" s="30">
        <v>9329.0</v>
      </c>
      <c r="C39" s="32" t="s">
        <v>2687</v>
      </c>
      <c r="D39" s="69"/>
      <c r="E39" s="69"/>
      <c r="F39" s="76"/>
      <c r="G39" s="63"/>
      <c r="H39" s="63"/>
      <c r="I39" s="51"/>
      <c r="J39" s="69"/>
      <c r="K39" s="65"/>
      <c r="L39" s="65"/>
      <c r="M39" s="352"/>
      <c r="N39" s="364"/>
      <c r="O39" s="359"/>
      <c r="P39" s="352"/>
      <c r="Q39" s="353"/>
      <c r="R39" s="33" t="s">
        <v>23</v>
      </c>
      <c r="S39" s="124" t="s">
        <v>24</v>
      </c>
      <c r="T39" s="152"/>
      <c r="U39" s="152"/>
      <c r="V39" s="152"/>
      <c r="W39" s="152"/>
      <c r="X39" s="287" t="s">
        <v>21</v>
      </c>
      <c r="Y39" s="354">
        <v>0.7</v>
      </c>
      <c r="Z39" s="297"/>
      <c r="AA39" s="297"/>
      <c r="AB39" s="362"/>
      <c r="AC39" s="482"/>
      <c r="AD39" s="313"/>
      <c r="AE39" s="349"/>
      <c r="AF39" s="45">
        <f>ROUND(ROUND(ROUND(G8*Q32,0)*Y39,0)-AD37,0)</f>
        <v>226</v>
      </c>
      <c r="AG39" s="79"/>
    </row>
    <row r="40" ht="16.5" customHeight="1">
      <c r="A40" s="29">
        <v>63.0</v>
      </c>
      <c r="B40" s="30">
        <v>9330.0</v>
      </c>
      <c r="C40" s="32" t="s">
        <v>2688</v>
      </c>
      <c r="D40" s="69"/>
      <c r="E40" s="69"/>
      <c r="F40" s="76"/>
      <c r="G40" s="63"/>
      <c r="H40" s="63"/>
      <c r="I40" s="51"/>
      <c r="J40" s="69"/>
      <c r="K40" s="65"/>
      <c r="L40" s="65"/>
      <c r="M40" s="352"/>
      <c r="N40" s="364"/>
      <c r="O40" s="359"/>
      <c r="P40" s="352"/>
      <c r="Q40" s="353"/>
      <c r="R40" s="481"/>
      <c r="S40" s="110"/>
      <c r="T40" s="291"/>
      <c r="U40" s="291"/>
      <c r="V40" s="291"/>
      <c r="W40" s="291"/>
      <c r="X40" s="290"/>
      <c r="Y40" s="355"/>
      <c r="Z40" s="356" t="s">
        <v>20</v>
      </c>
      <c r="AA40" s="357" t="s">
        <v>21</v>
      </c>
      <c r="AB40" s="363">
        <v>0.85</v>
      </c>
      <c r="AC40" s="482"/>
      <c r="AD40" s="313"/>
      <c r="AE40" s="349"/>
      <c r="AF40" s="114">
        <f>ROUND(ROUND(ROUND(ROUND(G8*Q32,0)*Y39,0)*AB40,0)-AD37,0)</f>
        <v>191</v>
      </c>
      <c r="AG40" s="79"/>
    </row>
    <row r="41" ht="16.5" customHeight="1">
      <c r="A41" s="29">
        <v>63.0</v>
      </c>
      <c r="B41" s="30">
        <v>9331.0</v>
      </c>
      <c r="C41" s="32" t="s">
        <v>2689</v>
      </c>
      <c r="D41" s="69"/>
      <c r="E41" s="69"/>
      <c r="F41" s="76"/>
      <c r="G41" s="63"/>
      <c r="H41" s="63"/>
      <c r="I41" s="51"/>
      <c r="J41" s="69"/>
      <c r="K41" s="65"/>
      <c r="L41" s="65"/>
      <c r="M41" s="352"/>
      <c r="N41" s="364"/>
      <c r="O41" s="359"/>
      <c r="P41" s="352"/>
      <c r="Q41" s="353"/>
      <c r="R41" s="481"/>
      <c r="S41" s="96" t="s">
        <v>27</v>
      </c>
      <c r="T41" s="152"/>
      <c r="U41" s="152"/>
      <c r="V41" s="152"/>
      <c r="W41" s="152"/>
      <c r="X41" s="287" t="s">
        <v>21</v>
      </c>
      <c r="Y41" s="354">
        <v>0.5</v>
      </c>
      <c r="Z41" s="292"/>
      <c r="AA41" s="292"/>
      <c r="AB41" s="355"/>
      <c r="AC41" s="482"/>
      <c r="AD41" s="313"/>
      <c r="AE41" s="349"/>
      <c r="AF41" s="45">
        <f>ROUND(ROUND(ROUND(G8*Q32,0)*Y41,0)-AD37,0)</f>
        <v>160</v>
      </c>
      <c r="AG41" s="79"/>
    </row>
    <row r="42" ht="16.5" customHeight="1">
      <c r="A42" s="29">
        <v>63.0</v>
      </c>
      <c r="B42" s="30">
        <v>9332.0</v>
      </c>
      <c r="C42" s="32" t="s">
        <v>2690</v>
      </c>
      <c r="D42" s="69"/>
      <c r="E42" s="69"/>
      <c r="F42" s="76"/>
      <c r="G42" s="63"/>
      <c r="H42" s="63"/>
      <c r="I42" s="51"/>
      <c r="J42" s="69"/>
      <c r="K42" s="65"/>
      <c r="L42" s="65"/>
      <c r="M42" s="352"/>
      <c r="N42" s="364"/>
      <c r="O42" s="359"/>
      <c r="P42" s="352"/>
      <c r="Q42" s="353"/>
      <c r="R42" s="483"/>
      <c r="S42" s="115"/>
      <c r="T42" s="291"/>
      <c r="U42" s="291"/>
      <c r="V42" s="291"/>
      <c r="W42" s="291"/>
      <c r="X42" s="290"/>
      <c r="Y42" s="355"/>
      <c r="Z42" s="356" t="s">
        <v>20</v>
      </c>
      <c r="AA42" s="357" t="s">
        <v>21</v>
      </c>
      <c r="AB42" s="363">
        <v>0.85</v>
      </c>
      <c r="AC42" s="484"/>
      <c r="AD42" s="292"/>
      <c r="AE42" s="355"/>
      <c r="AF42" s="45">
        <f>ROUND(ROUND(ROUND(ROUND(G8*Q32,0)*Y41,0)*AB42,0)-AD37,0)</f>
        <v>135</v>
      </c>
      <c r="AG42" s="79"/>
    </row>
    <row r="43" ht="16.5" customHeight="1">
      <c r="A43" s="29">
        <v>63.0</v>
      </c>
      <c r="B43" s="30">
        <v>9333.0</v>
      </c>
      <c r="C43" s="32" t="s">
        <v>2691</v>
      </c>
      <c r="D43" s="69"/>
      <c r="E43" s="69"/>
      <c r="F43" s="94"/>
      <c r="G43" s="140"/>
      <c r="H43" s="140"/>
      <c r="I43" s="95"/>
      <c r="J43" s="82" t="s">
        <v>38</v>
      </c>
      <c r="K43" s="96"/>
      <c r="L43" s="96"/>
      <c r="M43" s="152"/>
      <c r="N43" s="105"/>
      <c r="O43" s="94"/>
      <c r="P43" s="140"/>
      <c r="Q43" s="95"/>
      <c r="R43" s="287"/>
      <c r="S43" s="287"/>
      <c r="T43" s="152"/>
      <c r="U43" s="152"/>
      <c r="V43" s="152"/>
      <c r="W43" s="152"/>
      <c r="X43" s="287"/>
      <c r="Y43" s="345"/>
      <c r="Z43" s="288"/>
      <c r="AA43" s="288"/>
      <c r="AB43" s="288"/>
      <c r="AC43" s="288"/>
      <c r="AD43" s="288"/>
      <c r="AE43" s="346"/>
      <c r="AF43" s="45">
        <f>ROUND(ROUND(G8+K44,0)*Q32,0)</f>
        <v>335</v>
      </c>
      <c r="AG43" s="79"/>
    </row>
    <row r="44" ht="16.5" customHeight="1">
      <c r="A44" s="29">
        <v>63.0</v>
      </c>
      <c r="B44" s="30">
        <v>9334.0</v>
      </c>
      <c r="C44" s="32" t="s">
        <v>2692</v>
      </c>
      <c r="D44" s="69"/>
      <c r="E44" s="69"/>
      <c r="F44" s="94"/>
      <c r="G44" s="63"/>
      <c r="H44" s="140"/>
      <c r="I44" s="95"/>
      <c r="J44" s="482"/>
      <c r="K44" s="302">
        <v>9.0</v>
      </c>
      <c r="L44" s="63" t="s">
        <v>40</v>
      </c>
      <c r="M44" s="140"/>
      <c r="N44" s="105"/>
      <c r="O44" s="94"/>
      <c r="P44" s="140"/>
      <c r="Q44" s="95"/>
      <c r="R44" s="290"/>
      <c r="S44" s="290"/>
      <c r="T44" s="291"/>
      <c r="U44" s="291"/>
      <c r="V44" s="291"/>
      <c r="W44" s="291"/>
      <c r="X44" s="290"/>
      <c r="Y44" s="350"/>
      <c r="Z44" s="299" t="s">
        <v>20</v>
      </c>
      <c r="AA44" s="287" t="s">
        <v>21</v>
      </c>
      <c r="AB44" s="351">
        <v>0.85</v>
      </c>
      <c r="AC44" s="288"/>
      <c r="AD44" s="288"/>
      <c r="AE44" s="346"/>
      <c r="AF44" s="45">
        <f>ROUND(ROUND(ROUND(G8+K44,0)*Q32,0)*AB44,0)</f>
        <v>285</v>
      </c>
      <c r="AG44" s="79"/>
    </row>
    <row r="45" ht="16.5" customHeight="1">
      <c r="A45" s="29">
        <v>63.0</v>
      </c>
      <c r="B45" s="30">
        <v>9335.0</v>
      </c>
      <c r="C45" s="32" t="s">
        <v>2693</v>
      </c>
      <c r="D45" s="69"/>
      <c r="E45" s="69"/>
      <c r="F45" s="94"/>
      <c r="G45" s="352"/>
      <c r="H45" s="140"/>
      <c r="I45" s="95"/>
      <c r="J45" s="482"/>
      <c r="K45" s="304"/>
      <c r="L45" s="365"/>
      <c r="M45" s="366"/>
      <c r="N45" s="367"/>
      <c r="O45" s="368"/>
      <c r="P45" s="366"/>
      <c r="Q45" s="369"/>
      <c r="R45" s="33" t="s">
        <v>23</v>
      </c>
      <c r="S45" s="124" t="s">
        <v>24</v>
      </c>
      <c r="T45" s="152"/>
      <c r="U45" s="152"/>
      <c r="V45" s="152"/>
      <c r="W45" s="152"/>
      <c r="X45" s="287" t="s">
        <v>21</v>
      </c>
      <c r="Y45" s="354">
        <v>0.7</v>
      </c>
      <c r="Z45" s="288"/>
      <c r="AA45" s="288"/>
      <c r="AB45" s="288"/>
      <c r="AC45" s="288"/>
      <c r="AD45" s="288"/>
      <c r="AE45" s="346"/>
      <c r="AF45" s="45">
        <f>ROUND(ROUND(ROUND(G8+K44,0)*Q32,0)*Y45,0)</f>
        <v>235</v>
      </c>
      <c r="AG45" s="79"/>
    </row>
    <row r="46" ht="16.5" customHeight="1">
      <c r="A46" s="29">
        <v>63.0</v>
      </c>
      <c r="B46" s="30">
        <v>9336.0</v>
      </c>
      <c r="C46" s="32" t="s">
        <v>2694</v>
      </c>
      <c r="D46" s="69"/>
      <c r="E46" s="69"/>
      <c r="F46" s="94"/>
      <c r="G46" s="352"/>
      <c r="H46" s="140"/>
      <c r="I46" s="95"/>
      <c r="J46" s="482"/>
      <c r="K46" s="302"/>
      <c r="L46" s="63"/>
      <c r="M46" s="366"/>
      <c r="N46" s="367"/>
      <c r="O46" s="368"/>
      <c r="P46" s="366"/>
      <c r="Q46" s="369"/>
      <c r="R46" s="481"/>
      <c r="S46" s="110"/>
      <c r="T46" s="291"/>
      <c r="U46" s="291"/>
      <c r="V46" s="291"/>
      <c r="W46" s="291"/>
      <c r="X46" s="290"/>
      <c r="Y46" s="355"/>
      <c r="Z46" s="356" t="s">
        <v>20</v>
      </c>
      <c r="AA46" s="357" t="s">
        <v>21</v>
      </c>
      <c r="AB46" s="358">
        <v>0.85</v>
      </c>
      <c r="AC46" s="288"/>
      <c r="AD46" s="288"/>
      <c r="AE46" s="346"/>
      <c r="AF46" s="45">
        <f>ROUND(ROUND(ROUND(ROUND(G8+K44,0)*Q32,0)*Y45,0)*AB46,0)</f>
        <v>200</v>
      </c>
      <c r="AG46" s="79"/>
    </row>
    <row r="47" ht="16.5" customHeight="1">
      <c r="A47" s="29">
        <v>63.0</v>
      </c>
      <c r="B47" s="30">
        <v>9337.0</v>
      </c>
      <c r="C47" s="32" t="s">
        <v>2695</v>
      </c>
      <c r="D47" s="69"/>
      <c r="E47" s="69"/>
      <c r="F47" s="94"/>
      <c r="G47" s="352"/>
      <c r="H47" s="140"/>
      <c r="I47" s="95"/>
      <c r="J47" s="482"/>
      <c r="K47" s="302"/>
      <c r="L47" s="63"/>
      <c r="M47" s="366"/>
      <c r="N47" s="367"/>
      <c r="O47" s="368"/>
      <c r="P47" s="366"/>
      <c r="Q47" s="369"/>
      <c r="R47" s="481"/>
      <c r="S47" s="124" t="s">
        <v>27</v>
      </c>
      <c r="T47" s="152"/>
      <c r="U47" s="152"/>
      <c r="V47" s="152"/>
      <c r="W47" s="152"/>
      <c r="X47" s="287" t="s">
        <v>21</v>
      </c>
      <c r="Y47" s="354">
        <v>0.5</v>
      </c>
      <c r="Z47" s="292"/>
      <c r="AA47" s="292"/>
      <c r="AB47" s="292"/>
      <c r="AC47" s="292"/>
      <c r="AD47" s="292"/>
      <c r="AE47" s="355"/>
      <c r="AF47" s="45">
        <f>ROUND(ROUND(ROUND(G8+K44,0)*Q32,0)*Y47,0)</f>
        <v>168</v>
      </c>
      <c r="AG47" s="79"/>
    </row>
    <row r="48" ht="16.5" customHeight="1">
      <c r="A48" s="29">
        <v>63.0</v>
      </c>
      <c r="B48" s="30">
        <v>9338.0</v>
      </c>
      <c r="C48" s="32" t="s">
        <v>2696</v>
      </c>
      <c r="D48" s="69"/>
      <c r="E48" s="69"/>
      <c r="F48" s="94"/>
      <c r="G48" s="352"/>
      <c r="H48" s="140"/>
      <c r="I48" s="95"/>
      <c r="J48" s="69"/>
      <c r="K48" s="302"/>
      <c r="L48" s="63"/>
      <c r="M48" s="366"/>
      <c r="N48" s="367"/>
      <c r="O48" s="368"/>
      <c r="P48" s="366"/>
      <c r="Q48" s="369"/>
      <c r="R48" s="483"/>
      <c r="S48" s="110"/>
      <c r="T48" s="291"/>
      <c r="U48" s="291"/>
      <c r="V48" s="291"/>
      <c r="W48" s="291"/>
      <c r="X48" s="290"/>
      <c r="Y48" s="355"/>
      <c r="Z48" s="356" t="s">
        <v>20</v>
      </c>
      <c r="AA48" s="357" t="s">
        <v>21</v>
      </c>
      <c r="AB48" s="358">
        <v>0.85</v>
      </c>
      <c r="AC48" s="288"/>
      <c r="AD48" s="288"/>
      <c r="AE48" s="346"/>
      <c r="AF48" s="45">
        <f>ROUND(ROUND(ROUND(ROUND(G8+K44,0)*Q32,0)*Y47,0)*AB48,0)</f>
        <v>143</v>
      </c>
      <c r="AG48" s="79"/>
    </row>
    <row r="49" ht="16.5" customHeight="1">
      <c r="A49" s="29">
        <v>63.0</v>
      </c>
      <c r="B49" s="30">
        <v>9339.0</v>
      </c>
      <c r="C49" s="32" t="s">
        <v>2697</v>
      </c>
      <c r="D49" s="69"/>
      <c r="E49" s="69"/>
      <c r="F49" s="94"/>
      <c r="G49" s="352"/>
      <c r="H49" s="140"/>
      <c r="I49" s="95"/>
      <c r="J49" s="69"/>
      <c r="K49" s="302"/>
      <c r="L49" s="63"/>
      <c r="M49" s="366"/>
      <c r="N49" s="367"/>
      <c r="O49" s="368"/>
      <c r="P49" s="366"/>
      <c r="Q49" s="369"/>
      <c r="R49" s="96"/>
      <c r="S49" s="96"/>
      <c r="T49" s="152"/>
      <c r="U49" s="152"/>
      <c r="V49" s="152"/>
      <c r="W49" s="152"/>
      <c r="X49" s="287"/>
      <c r="Y49" s="354"/>
      <c r="Z49" s="288"/>
      <c r="AA49" s="288"/>
      <c r="AB49" s="346"/>
      <c r="AC49" s="82" t="s">
        <v>30</v>
      </c>
      <c r="AD49" s="302">
        <v>5.0</v>
      </c>
      <c r="AE49" s="360" t="s">
        <v>31</v>
      </c>
      <c r="AF49" s="45">
        <f>ROUND(ROUND(ROUND(G8+K44,0)*Q32,0)-AD49,0)</f>
        <v>330</v>
      </c>
      <c r="AG49" s="79"/>
    </row>
    <row r="50" ht="16.5" customHeight="1">
      <c r="A50" s="29">
        <v>63.0</v>
      </c>
      <c r="B50" s="30">
        <v>9340.0</v>
      </c>
      <c r="C50" s="32" t="s">
        <v>2698</v>
      </c>
      <c r="D50" s="69"/>
      <c r="E50" s="69"/>
      <c r="F50" s="94"/>
      <c r="G50" s="352"/>
      <c r="H50" s="140"/>
      <c r="I50" s="95"/>
      <c r="J50" s="69"/>
      <c r="K50" s="302"/>
      <c r="L50" s="63"/>
      <c r="M50" s="366"/>
      <c r="N50" s="367"/>
      <c r="O50" s="368"/>
      <c r="P50" s="366"/>
      <c r="Q50" s="369"/>
      <c r="R50" s="115"/>
      <c r="S50" s="115"/>
      <c r="T50" s="291"/>
      <c r="U50" s="291"/>
      <c r="V50" s="291"/>
      <c r="W50" s="291"/>
      <c r="X50" s="290"/>
      <c r="Y50" s="355"/>
      <c r="Z50" s="299" t="s">
        <v>20</v>
      </c>
      <c r="AA50" s="287" t="s">
        <v>21</v>
      </c>
      <c r="AB50" s="361">
        <v>0.85</v>
      </c>
      <c r="AC50" s="482"/>
      <c r="AD50" s="302"/>
      <c r="AE50" s="360"/>
      <c r="AF50" s="45">
        <f>ROUND(ROUND(ROUND(ROUND(G8+K44,0)*Q32,0)*AB50,0)-AD49,0)</f>
        <v>280</v>
      </c>
      <c r="AG50" s="79"/>
    </row>
    <row r="51" ht="16.5" customHeight="1">
      <c r="A51" s="29">
        <v>63.0</v>
      </c>
      <c r="B51" s="30">
        <v>9341.0</v>
      </c>
      <c r="C51" s="32" t="s">
        <v>2699</v>
      </c>
      <c r="D51" s="69"/>
      <c r="E51" s="69"/>
      <c r="F51" s="94"/>
      <c r="G51" s="352"/>
      <c r="H51" s="140"/>
      <c r="I51" s="95"/>
      <c r="J51" s="69"/>
      <c r="K51" s="302"/>
      <c r="L51" s="63"/>
      <c r="M51" s="366"/>
      <c r="N51" s="367"/>
      <c r="O51" s="368"/>
      <c r="P51" s="366"/>
      <c r="Q51" s="369"/>
      <c r="R51" s="33" t="s">
        <v>23</v>
      </c>
      <c r="S51" s="124" t="s">
        <v>24</v>
      </c>
      <c r="T51" s="152"/>
      <c r="U51" s="152"/>
      <c r="V51" s="152"/>
      <c r="W51" s="152"/>
      <c r="X51" s="287" t="s">
        <v>21</v>
      </c>
      <c r="Y51" s="354">
        <v>0.7</v>
      </c>
      <c r="Z51" s="297"/>
      <c r="AA51" s="297"/>
      <c r="AB51" s="362"/>
      <c r="AC51" s="482"/>
      <c r="AD51" s="313"/>
      <c r="AE51" s="349"/>
      <c r="AF51" s="45">
        <f>ROUND(ROUND(ROUND(ROUND(G8+K44,0)*Q32,0)*Y51,0)-AD49,0)</f>
        <v>230</v>
      </c>
      <c r="AG51" s="79"/>
    </row>
    <row r="52" ht="16.5" customHeight="1">
      <c r="A52" s="29">
        <v>63.0</v>
      </c>
      <c r="B52" s="30">
        <v>9342.0</v>
      </c>
      <c r="C52" s="32" t="s">
        <v>2700</v>
      </c>
      <c r="D52" s="69"/>
      <c r="E52" s="69"/>
      <c r="F52" s="94"/>
      <c r="G52" s="352"/>
      <c r="H52" s="140"/>
      <c r="I52" s="95"/>
      <c r="J52" s="69"/>
      <c r="K52" s="302"/>
      <c r="L52" s="63"/>
      <c r="M52" s="366"/>
      <c r="N52" s="367"/>
      <c r="O52" s="368"/>
      <c r="P52" s="366"/>
      <c r="Q52" s="369"/>
      <c r="R52" s="481"/>
      <c r="S52" s="110"/>
      <c r="T52" s="291"/>
      <c r="U52" s="291"/>
      <c r="V52" s="291"/>
      <c r="W52" s="291"/>
      <c r="X52" s="290"/>
      <c r="Y52" s="355"/>
      <c r="Z52" s="356" t="s">
        <v>20</v>
      </c>
      <c r="AA52" s="357" t="s">
        <v>21</v>
      </c>
      <c r="AB52" s="363">
        <v>0.85</v>
      </c>
      <c r="AC52" s="482"/>
      <c r="AD52" s="313"/>
      <c r="AE52" s="349"/>
      <c r="AF52" s="45">
        <f>ROUND(ROUND(ROUND(ROUND(ROUND(G8+K44,0)*Q32,0)*Y51,0)*AB52,0)-AD49,0)</f>
        <v>195</v>
      </c>
      <c r="AG52" s="79"/>
    </row>
    <row r="53" ht="16.5" customHeight="1">
      <c r="A53" s="29">
        <v>63.0</v>
      </c>
      <c r="B53" s="30">
        <v>9343.0</v>
      </c>
      <c r="C53" s="32" t="s">
        <v>2701</v>
      </c>
      <c r="D53" s="69"/>
      <c r="E53" s="69"/>
      <c r="F53" s="94"/>
      <c r="G53" s="352"/>
      <c r="H53" s="140"/>
      <c r="I53" s="95"/>
      <c r="J53" s="69"/>
      <c r="K53" s="302"/>
      <c r="L53" s="63"/>
      <c r="M53" s="366"/>
      <c r="N53" s="367"/>
      <c r="O53" s="368"/>
      <c r="P53" s="366"/>
      <c r="Q53" s="369"/>
      <c r="R53" s="481"/>
      <c r="S53" s="96" t="s">
        <v>27</v>
      </c>
      <c r="T53" s="152"/>
      <c r="U53" s="152"/>
      <c r="V53" s="152"/>
      <c r="W53" s="152"/>
      <c r="X53" s="287" t="s">
        <v>21</v>
      </c>
      <c r="Y53" s="354">
        <v>0.5</v>
      </c>
      <c r="Z53" s="292"/>
      <c r="AA53" s="292"/>
      <c r="AB53" s="355"/>
      <c r="AC53" s="482"/>
      <c r="AD53" s="313"/>
      <c r="AE53" s="349"/>
      <c r="AF53" s="45">
        <f>ROUND(ROUND(ROUND(ROUND(G8+K44,0)*Q32,0)*Y53,0)-AD49,0)</f>
        <v>163</v>
      </c>
      <c r="AG53" s="79"/>
    </row>
    <row r="54" ht="16.5" customHeight="1">
      <c r="A54" s="29">
        <v>63.0</v>
      </c>
      <c r="B54" s="30">
        <v>9344.0</v>
      </c>
      <c r="C54" s="32" t="s">
        <v>2702</v>
      </c>
      <c r="D54" s="69"/>
      <c r="E54" s="69"/>
      <c r="F54" s="94"/>
      <c r="G54" s="352"/>
      <c r="H54" s="140"/>
      <c r="I54" s="95"/>
      <c r="J54" s="69"/>
      <c r="K54" s="302"/>
      <c r="L54" s="63"/>
      <c r="M54" s="366"/>
      <c r="N54" s="371"/>
      <c r="O54" s="370"/>
      <c r="P54" s="372"/>
      <c r="Q54" s="350"/>
      <c r="R54" s="483"/>
      <c r="S54" s="115"/>
      <c r="T54" s="291"/>
      <c r="U54" s="291"/>
      <c r="V54" s="291"/>
      <c r="W54" s="291"/>
      <c r="X54" s="290"/>
      <c r="Y54" s="355"/>
      <c r="Z54" s="356" t="s">
        <v>20</v>
      </c>
      <c r="AA54" s="357" t="s">
        <v>21</v>
      </c>
      <c r="AB54" s="363">
        <v>0.85</v>
      </c>
      <c r="AC54" s="484"/>
      <c r="AD54" s="292"/>
      <c r="AE54" s="355"/>
      <c r="AF54" s="45">
        <f>ROUND(ROUND(ROUND(ROUND(ROUND(G8+K44,0)*Q32,0)*Y53,0)*AB54,0)-AD49,0)</f>
        <v>138</v>
      </c>
      <c r="AG54" s="79"/>
    </row>
    <row r="55" ht="16.5" customHeight="1">
      <c r="A55" s="29">
        <v>63.0</v>
      </c>
      <c r="B55" s="30">
        <v>9121.0</v>
      </c>
      <c r="C55" s="32" t="s">
        <v>2703</v>
      </c>
      <c r="D55" s="69"/>
      <c r="E55" s="69"/>
      <c r="F55" s="102" t="s">
        <v>52</v>
      </c>
      <c r="G55" s="35"/>
      <c r="H55" s="35"/>
      <c r="I55" s="36"/>
      <c r="J55" s="168"/>
      <c r="K55" s="152"/>
      <c r="L55" s="344"/>
      <c r="M55" s="152"/>
      <c r="N55" s="206" t="s">
        <v>2655</v>
      </c>
      <c r="O55" s="82" t="s">
        <v>24</v>
      </c>
      <c r="P55" s="152"/>
      <c r="Q55" s="153"/>
      <c r="R55" s="287"/>
      <c r="S55" s="287"/>
      <c r="T55" s="152"/>
      <c r="U55" s="152"/>
      <c r="V55" s="152"/>
      <c r="W55" s="152"/>
      <c r="X55" s="287"/>
      <c r="Y55" s="345"/>
      <c r="Z55" s="288"/>
      <c r="AA55" s="288"/>
      <c r="AB55" s="288"/>
      <c r="AC55" s="288"/>
      <c r="AD55" s="288"/>
      <c r="AE55" s="346"/>
      <c r="AF55" s="45">
        <f>ROUND(G56*Q56,0)</f>
        <v>310</v>
      </c>
      <c r="AG55" s="79"/>
    </row>
    <row r="56" ht="16.5" customHeight="1">
      <c r="A56" s="29">
        <v>63.0</v>
      </c>
      <c r="B56" s="30">
        <v>9351.0</v>
      </c>
      <c r="C56" s="32" t="s">
        <v>2704</v>
      </c>
      <c r="D56" s="69"/>
      <c r="E56" s="69"/>
      <c r="F56" s="482"/>
      <c r="G56" s="347">
        <f>'30放課後等デイ(基本１)'!G32</f>
        <v>443</v>
      </c>
      <c r="H56" s="140" t="s">
        <v>9</v>
      </c>
      <c r="I56" s="51"/>
      <c r="J56" s="94"/>
      <c r="K56" s="140"/>
      <c r="L56" s="348"/>
      <c r="M56" s="140"/>
      <c r="N56" s="481"/>
      <c r="O56" s="482"/>
      <c r="P56" s="302" t="s">
        <v>21</v>
      </c>
      <c r="Q56" s="349">
        <v>0.7</v>
      </c>
      <c r="R56" s="290"/>
      <c r="S56" s="290"/>
      <c r="T56" s="291"/>
      <c r="U56" s="291"/>
      <c r="V56" s="291"/>
      <c r="W56" s="291"/>
      <c r="X56" s="290"/>
      <c r="Y56" s="350"/>
      <c r="Z56" s="299" t="s">
        <v>20</v>
      </c>
      <c r="AA56" s="287" t="s">
        <v>21</v>
      </c>
      <c r="AB56" s="351">
        <v>0.85</v>
      </c>
      <c r="AC56" s="288"/>
      <c r="AD56" s="288"/>
      <c r="AE56" s="346"/>
      <c r="AF56" s="45">
        <f>ROUND(ROUND(G56*Q56,0)*AB56,0)</f>
        <v>264</v>
      </c>
      <c r="AG56" s="79"/>
    </row>
    <row r="57" ht="16.5" customHeight="1">
      <c r="A57" s="29">
        <v>63.0</v>
      </c>
      <c r="B57" s="30">
        <v>9122.0</v>
      </c>
      <c r="C57" s="32" t="s">
        <v>2705</v>
      </c>
      <c r="D57" s="94"/>
      <c r="E57" s="94"/>
      <c r="F57" s="482"/>
      <c r="G57" s="140"/>
      <c r="H57" s="140"/>
      <c r="I57" s="51"/>
      <c r="J57" s="69"/>
      <c r="K57" s="65"/>
      <c r="L57" s="65"/>
      <c r="M57" s="352"/>
      <c r="N57" s="481"/>
      <c r="O57" s="482"/>
      <c r="P57" s="352"/>
      <c r="Q57" s="353"/>
      <c r="R57" s="33" t="s">
        <v>23</v>
      </c>
      <c r="S57" s="124" t="s">
        <v>24</v>
      </c>
      <c r="T57" s="152"/>
      <c r="U57" s="152"/>
      <c r="V57" s="152"/>
      <c r="W57" s="152"/>
      <c r="X57" s="287" t="s">
        <v>21</v>
      </c>
      <c r="Y57" s="354">
        <v>0.7</v>
      </c>
      <c r="Z57" s="288"/>
      <c r="AA57" s="288"/>
      <c r="AB57" s="288"/>
      <c r="AC57" s="288"/>
      <c r="AD57" s="288"/>
      <c r="AE57" s="346"/>
      <c r="AF57" s="45">
        <f>ROUND(ROUND(G56*Q56,0)*Y57,0)</f>
        <v>217</v>
      </c>
      <c r="AG57" s="79"/>
    </row>
    <row r="58" ht="16.5" customHeight="1">
      <c r="A58" s="29">
        <v>63.0</v>
      </c>
      <c r="B58" s="30">
        <v>9352.0</v>
      </c>
      <c r="C58" s="32" t="s">
        <v>2706</v>
      </c>
      <c r="D58" s="94"/>
      <c r="E58" s="94"/>
      <c r="F58" s="482"/>
      <c r="G58" s="63"/>
      <c r="H58" s="63"/>
      <c r="I58" s="51"/>
      <c r="J58" s="69"/>
      <c r="K58" s="65"/>
      <c r="L58" s="65"/>
      <c r="M58" s="352"/>
      <c r="N58" s="481"/>
      <c r="O58" s="482"/>
      <c r="P58" s="352"/>
      <c r="Q58" s="353"/>
      <c r="R58" s="481"/>
      <c r="S58" s="110"/>
      <c r="T58" s="291"/>
      <c r="U58" s="291"/>
      <c r="V58" s="291"/>
      <c r="W58" s="291"/>
      <c r="X58" s="290"/>
      <c r="Y58" s="355"/>
      <c r="Z58" s="356" t="s">
        <v>20</v>
      </c>
      <c r="AA58" s="357" t="s">
        <v>21</v>
      </c>
      <c r="AB58" s="358">
        <v>0.85</v>
      </c>
      <c r="AC58" s="288"/>
      <c r="AD58" s="288"/>
      <c r="AE58" s="346"/>
      <c r="AF58" s="114">
        <f>ROUND(ROUND(ROUND(G56*Q56,0)*Y57,0)*AB58,0)</f>
        <v>184</v>
      </c>
      <c r="AG58" s="79"/>
    </row>
    <row r="59" ht="16.5" customHeight="1">
      <c r="A59" s="29">
        <v>63.0</v>
      </c>
      <c r="B59" s="30">
        <v>9353.0</v>
      </c>
      <c r="C59" s="32" t="s">
        <v>2707</v>
      </c>
      <c r="D59" s="94"/>
      <c r="E59" s="94"/>
      <c r="F59" s="482"/>
      <c r="G59" s="63"/>
      <c r="H59" s="63"/>
      <c r="I59" s="51"/>
      <c r="J59" s="69"/>
      <c r="K59" s="65"/>
      <c r="L59" s="65"/>
      <c r="M59" s="352"/>
      <c r="N59" s="481"/>
      <c r="O59" s="482"/>
      <c r="P59" s="352"/>
      <c r="Q59" s="353"/>
      <c r="R59" s="481"/>
      <c r="S59" s="124" t="s">
        <v>27</v>
      </c>
      <c r="T59" s="152"/>
      <c r="U59" s="152"/>
      <c r="V59" s="152"/>
      <c r="W59" s="152"/>
      <c r="X59" s="287" t="s">
        <v>21</v>
      </c>
      <c r="Y59" s="354">
        <v>0.5</v>
      </c>
      <c r="Z59" s="292"/>
      <c r="AA59" s="292"/>
      <c r="AB59" s="292"/>
      <c r="AC59" s="292"/>
      <c r="AD59" s="292"/>
      <c r="AE59" s="355"/>
      <c r="AF59" s="45">
        <f>ROUND(ROUND(G56*Q56,0)*Y59,0)</f>
        <v>155</v>
      </c>
      <c r="AG59" s="79"/>
    </row>
    <row r="60" ht="16.5" customHeight="1">
      <c r="A60" s="29">
        <v>63.0</v>
      </c>
      <c r="B60" s="30">
        <v>9354.0</v>
      </c>
      <c r="C60" s="32" t="s">
        <v>2708</v>
      </c>
      <c r="D60" s="94"/>
      <c r="E60" s="94"/>
      <c r="F60" s="76"/>
      <c r="G60" s="63"/>
      <c r="H60" s="63"/>
      <c r="I60" s="51"/>
      <c r="J60" s="69"/>
      <c r="K60" s="65"/>
      <c r="L60" s="65"/>
      <c r="M60" s="352"/>
      <c r="N60" s="481"/>
      <c r="O60" s="482"/>
      <c r="P60" s="352"/>
      <c r="Q60" s="353"/>
      <c r="R60" s="483"/>
      <c r="S60" s="110"/>
      <c r="T60" s="291"/>
      <c r="U60" s="291"/>
      <c r="V60" s="291"/>
      <c r="W60" s="291"/>
      <c r="X60" s="290"/>
      <c r="Y60" s="355"/>
      <c r="Z60" s="356" t="s">
        <v>20</v>
      </c>
      <c r="AA60" s="357" t="s">
        <v>21</v>
      </c>
      <c r="AB60" s="358">
        <v>0.85</v>
      </c>
      <c r="AC60" s="288"/>
      <c r="AD60" s="288"/>
      <c r="AE60" s="346"/>
      <c r="AF60" s="45">
        <f>ROUND(ROUND(ROUND(G56*Q56,0)*Y59,0)*AB60,0)</f>
        <v>132</v>
      </c>
      <c r="AG60" s="79"/>
    </row>
    <row r="61" ht="16.5" customHeight="1">
      <c r="A61" s="29">
        <v>63.0</v>
      </c>
      <c r="B61" s="30">
        <v>9355.0</v>
      </c>
      <c r="C61" s="32" t="s">
        <v>2709</v>
      </c>
      <c r="D61" s="94"/>
      <c r="E61" s="94"/>
      <c r="F61" s="76"/>
      <c r="G61" s="63"/>
      <c r="H61" s="63"/>
      <c r="I61" s="51"/>
      <c r="J61" s="69"/>
      <c r="K61" s="65"/>
      <c r="L61" s="65"/>
      <c r="M61" s="352"/>
      <c r="N61" s="481"/>
      <c r="O61" s="359"/>
      <c r="P61" s="352"/>
      <c r="Q61" s="353"/>
      <c r="R61" s="96"/>
      <c r="S61" s="96"/>
      <c r="T61" s="152"/>
      <c r="U61" s="152"/>
      <c r="V61" s="152"/>
      <c r="W61" s="152"/>
      <c r="X61" s="287"/>
      <c r="Y61" s="354"/>
      <c r="Z61" s="288"/>
      <c r="AA61" s="288"/>
      <c r="AB61" s="346"/>
      <c r="AC61" s="82" t="s">
        <v>30</v>
      </c>
      <c r="AD61" s="302">
        <v>5.0</v>
      </c>
      <c r="AE61" s="360" t="s">
        <v>31</v>
      </c>
      <c r="AF61" s="45">
        <f>ROUND(ROUND(G56*Q56,0)-AD61,0)</f>
        <v>305</v>
      </c>
      <c r="AG61" s="79"/>
    </row>
    <row r="62" ht="16.5" customHeight="1">
      <c r="A62" s="29">
        <v>63.0</v>
      </c>
      <c r="B62" s="30">
        <v>9356.0</v>
      </c>
      <c r="C62" s="32" t="s">
        <v>2710</v>
      </c>
      <c r="D62" s="94"/>
      <c r="E62" s="94"/>
      <c r="F62" s="76"/>
      <c r="G62" s="63"/>
      <c r="H62" s="63"/>
      <c r="I62" s="51"/>
      <c r="J62" s="69"/>
      <c r="K62" s="65"/>
      <c r="L62" s="65"/>
      <c r="M62" s="352"/>
      <c r="N62" s="481"/>
      <c r="O62" s="359"/>
      <c r="P62" s="352"/>
      <c r="Q62" s="353"/>
      <c r="R62" s="115"/>
      <c r="S62" s="115"/>
      <c r="T62" s="291"/>
      <c r="U62" s="291"/>
      <c r="V62" s="291"/>
      <c r="W62" s="291"/>
      <c r="X62" s="290"/>
      <c r="Y62" s="355"/>
      <c r="Z62" s="299" t="s">
        <v>20</v>
      </c>
      <c r="AA62" s="287" t="s">
        <v>21</v>
      </c>
      <c r="AB62" s="361">
        <v>0.85</v>
      </c>
      <c r="AC62" s="482"/>
      <c r="AD62" s="302"/>
      <c r="AE62" s="360"/>
      <c r="AF62" s="45">
        <f>ROUND(ROUND(ROUND(G56*Q56,0)*AB62,0)-AD61,0)</f>
        <v>259</v>
      </c>
      <c r="AG62" s="79"/>
    </row>
    <row r="63" ht="16.5" customHeight="1">
      <c r="A63" s="29">
        <v>63.0</v>
      </c>
      <c r="B63" s="30">
        <v>9357.0</v>
      </c>
      <c r="C63" s="32" t="s">
        <v>2711</v>
      </c>
      <c r="D63" s="94"/>
      <c r="E63" s="94"/>
      <c r="F63" s="76"/>
      <c r="G63" s="63"/>
      <c r="H63" s="63"/>
      <c r="I63" s="51"/>
      <c r="J63" s="69"/>
      <c r="K63" s="65"/>
      <c r="L63" s="65"/>
      <c r="M63" s="352"/>
      <c r="N63" s="481"/>
      <c r="O63" s="359"/>
      <c r="P63" s="352"/>
      <c r="Q63" s="353"/>
      <c r="R63" s="33" t="s">
        <v>23</v>
      </c>
      <c r="S63" s="124" t="s">
        <v>24</v>
      </c>
      <c r="T63" s="152"/>
      <c r="U63" s="152"/>
      <c r="V63" s="152"/>
      <c r="W63" s="152"/>
      <c r="X63" s="287" t="s">
        <v>21</v>
      </c>
      <c r="Y63" s="354">
        <v>0.7</v>
      </c>
      <c r="Z63" s="297"/>
      <c r="AA63" s="297"/>
      <c r="AB63" s="362"/>
      <c r="AC63" s="482"/>
      <c r="AD63" s="313"/>
      <c r="AE63" s="349"/>
      <c r="AF63" s="45">
        <f>ROUND(ROUND(ROUND(G56*Q56,0)*Y63,0)-AD61,0)</f>
        <v>212</v>
      </c>
      <c r="AG63" s="79"/>
    </row>
    <row r="64" ht="16.5" customHeight="1">
      <c r="A64" s="29">
        <v>63.0</v>
      </c>
      <c r="B64" s="30">
        <v>9358.0</v>
      </c>
      <c r="C64" s="32" t="s">
        <v>2712</v>
      </c>
      <c r="D64" s="94"/>
      <c r="E64" s="94"/>
      <c r="F64" s="76"/>
      <c r="G64" s="63"/>
      <c r="H64" s="63"/>
      <c r="I64" s="51"/>
      <c r="J64" s="69"/>
      <c r="K64" s="65"/>
      <c r="L64" s="65"/>
      <c r="M64" s="352"/>
      <c r="N64" s="364"/>
      <c r="O64" s="359"/>
      <c r="P64" s="352"/>
      <c r="Q64" s="353"/>
      <c r="R64" s="481"/>
      <c r="S64" s="110"/>
      <c r="T64" s="291"/>
      <c r="U64" s="291"/>
      <c r="V64" s="291"/>
      <c r="W64" s="291"/>
      <c r="X64" s="290"/>
      <c r="Y64" s="355"/>
      <c r="Z64" s="356" t="s">
        <v>20</v>
      </c>
      <c r="AA64" s="357" t="s">
        <v>21</v>
      </c>
      <c r="AB64" s="363">
        <v>0.85</v>
      </c>
      <c r="AC64" s="482"/>
      <c r="AD64" s="313"/>
      <c r="AE64" s="349"/>
      <c r="AF64" s="114">
        <f>ROUND(ROUND(ROUND(ROUND(G56*Q56,0)*Y63,0)*AB64,0)-AD61,0)</f>
        <v>179</v>
      </c>
      <c r="AG64" s="79"/>
    </row>
    <row r="65" ht="16.5" customHeight="1">
      <c r="A65" s="29">
        <v>63.0</v>
      </c>
      <c r="B65" s="30">
        <v>9359.0</v>
      </c>
      <c r="C65" s="32" t="s">
        <v>2713</v>
      </c>
      <c r="D65" s="94"/>
      <c r="E65" s="94"/>
      <c r="F65" s="76"/>
      <c r="G65" s="63"/>
      <c r="H65" s="63"/>
      <c r="I65" s="51"/>
      <c r="J65" s="69"/>
      <c r="K65" s="65"/>
      <c r="L65" s="65"/>
      <c r="M65" s="352"/>
      <c r="N65" s="364"/>
      <c r="O65" s="359"/>
      <c r="P65" s="352"/>
      <c r="Q65" s="353"/>
      <c r="R65" s="481"/>
      <c r="S65" s="96" t="s">
        <v>27</v>
      </c>
      <c r="T65" s="152"/>
      <c r="U65" s="152"/>
      <c r="V65" s="152"/>
      <c r="W65" s="152"/>
      <c r="X65" s="287" t="s">
        <v>21</v>
      </c>
      <c r="Y65" s="354">
        <v>0.5</v>
      </c>
      <c r="Z65" s="292"/>
      <c r="AA65" s="292"/>
      <c r="AB65" s="355"/>
      <c r="AC65" s="482"/>
      <c r="AD65" s="313"/>
      <c r="AE65" s="349"/>
      <c r="AF65" s="45">
        <f>ROUND(ROUND(ROUND(G56*Q56,0)*Y65,0)-AD61,0)</f>
        <v>150</v>
      </c>
      <c r="AG65" s="79"/>
    </row>
    <row r="66" ht="16.5" customHeight="1">
      <c r="A66" s="29">
        <v>63.0</v>
      </c>
      <c r="B66" s="30">
        <v>9360.0</v>
      </c>
      <c r="C66" s="32" t="s">
        <v>2714</v>
      </c>
      <c r="D66" s="94"/>
      <c r="E66" s="94"/>
      <c r="F66" s="76"/>
      <c r="G66" s="63"/>
      <c r="H66" s="63"/>
      <c r="I66" s="51"/>
      <c r="J66" s="69"/>
      <c r="K66" s="65"/>
      <c r="L66" s="65"/>
      <c r="M66" s="352"/>
      <c r="N66" s="364"/>
      <c r="O66" s="359"/>
      <c r="P66" s="352"/>
      <c r="Q66" s="353"/>
      <c r="R66" s="483"/>
      <c r="S66" s="115"/>
      <c r="T66" s="291"/>
      <c r="U66" s="291"/>
      <c r="V66" s="291"/>
      <c r="W66" s="291"/>
      <c r="X66" s="290"/>
      <c r="Y66" s="355"/>
      <c r="Z66" s="356" t="s">
        <v>20</v>
      </c>
      <c r="AA66" s="357" t="s">
        <v>21</v>
      </c>
      <c r="AB66" s="363">
        <v>0.85</v>
      </c>
      <c r="AC66" s="484"/>
      <c r="AD66" s="292"/>
      <c r="AE66" s="355"/>
      <c r="AF66" s="45">
        <f>ROUND(ROUND(ROUND(ROUND(G56*Q56,0)*Y65,0)*AB66,0)-AD61,0)</f>
        <v>127</v>
      </c>
      <c r="AG66" s="79"/>
    </row>
    <row r="67" ht="16.5" customHeight="1">
      <c r="A67" s="29">
        <v>63.0</v>
      </c>
      <c r="B67" s="30">
        <v>9123.0</v>
      </c>
      <c r="C67" s="32" t="s">
        <v>2715</v>
      </c>
      <c r="D67" s="94"/>
      <c r="E67" s="94"/>
      <c r="F67" s="94"/>
      <c r="G67" s="140"/>
      <c r="H67" s="140"/>
      <c r="I67" s="95"/>
      <c r="J67" s="82" t="s">
        <v>38</v>
      </c>
      <c r="K67" s="96"/>
      <c r="L67" s="96"/>
      <c r="M67" s="152"/>
      <c r="N67" s="105"/>
      <c r="O67" s="94"/>
      <c r="P67" s="140"/>
      <c r="Q67" s="95"/>
      <c r="R67" s="287"/>
      <c r="S67" s="287"/>
      <c r="T67" s="152"/>
      <c r="U67" s="152"/>
      <c r="V67" s="152"/>
      <c r="W67" s="152"/>
      <c r="X67" s="287"/>
      <c r="Y67" s="345"/>
      <c r="Z67" s="288"/>
      <c r="AA67" s="288"/>
      <c r="AB67" s="288"/>
      <c r="AC67" s="288"/>
      <c r="AD67" s="288"/>
      <c r="AE67" s="346"/>
      <c r="AF67" s="45">
        <f>ROUND(ROUND(G56+K68,0)*Q56,0)</f>
        <v>314</v>
      </c>
      <c r="AG67" s="79"/>
    </row>
    <row r="68" ht="16.5" customHeight="1">
      <c r="A68" s="29">
        <v>63.0</v>
      </c>
      <c r="B68" s="30">
        <v>9361.0</v>
      </c>
      <c r="C68" s="32" t="s">
        <v>2716</v>
      </c>
      <c r="D68" s="94"/>
      <c r="E68" s="94"/>
      <c r="F68" s="94"/>
      <c r="G68" s="63"/>
      <c r="H68" s="140"/>
      <c r="I68" s="95"/>
      <c r="J68" s="482"/>
      <c r="K68" s="302">
        <v>6.0</v>
      </c>
      <c r="L68" s="63" t="s">
        <v>40</v>
      </c>
      <c r="M68" s="140"/>
      <c r="N68" s="105"/>
      <c r="O68" s="94"/>
      <c r="P68" s="140"/>
      <c r="Q68" s="95"/>
      <c r="R68" s="290"/>
      <c r="S68" s="290"/>
      <c r="T68" s="291"/>
      <c r="U68" s="291"/>
      <c r="V68" s="291"/>
      <c r="W68" s="291"/>
      <c r="X68" s="290"/>
      <c r="Y68" s="350"/>
      <c r="Z68" s="299" t="s">
        <v>20</v>
      </c>
      <c r="AA68" s="287" t="s">
        <v>21</v>
      </c>
      <c r="AB68" s="351">
        <v>0.85</v>
      </c>
      <c r="AC68" s="288"/>
      <c r="AD68" s="288"/>
      <c r="AE68" s="346"/>
      <c r="AF68" s="45">
        <f>ROUND(ROUND(ROUND(G56+K68,0)*Q56,0)*AB68,0)</f>
        <v>267</v>
      </c>
      <c r="AG68" s="79"/>
    </row>
    <row r="69" ht="16.5" customHeight="1">
      <c r="A69" s="29">
        <v>63.0</v>
      </c>
      <c r="B69" s="30">
        <v>9124.0</v>
      </c>
      <c r="C69" s="32" t="s">
        <v>2717</v>
      </c>
      <c r="D69" s="94"/>
      <c r="E69" s="94"/>
      <c r="F69" s="94"/>
      <c r="G69" s="352"/>
      <c r="H69" s="140"/>
      <c r="I69" s="95"/>
      <c r="J69" s="482"/>
      <c r="K69" s="304"/>
      <c r="L69" s="365"/>
      <c r="M69" s="366"/>
      <c r="N69" s="367"/>
      <c r="O69" s="368"/>
      <c r="P69" s="366"/>
      <c r="Q69" s="369"/>
      <c r="R69" s="33" t="s">
        <v>23</v>
      </c>
      <c r="S69" s="124" t="s">
        <v>24</v>
      </c>
      <c r="T69" s="152"/>
      <c r="U69" s="152"/>
      <c r="V69" s="152"/>
      <c r="W69" s="152"/>
      <c r="X69" s="287" t="s">
        <v>21</v>
      </c>
      <c r="Y69" s="354">
        <v>0.7</v>
      </c>
      <c r="Z69" s="288"/>
      <c r="AA69" s="288"/>
      <c r="AB69" s="288"/>
      <c r="AC69" s="288"/>
      <c r="AD69" s="288"/>
      <c r="AE69" s="346"/>
      <c r="AF69" s="45">
        <f>ROUND(ROUND(ROUND(G56+K68,0)*Q56,0)*Y69,0)</f>
        <v>220</v>
      </c>
      <c r="AG69" s="79"/>
    </row>
    <row r="70" ht="16.5" customHeight="1">
      <c r="A70" s="29">
        <v>63.0</v>
      </c>
      <c r="B70" s="30">
        <v>9362.0</v>
      </c>
      <c r="C70" s="32" t="s">
        <v>2718</v>
      </c>
      <c r="D70" s="94"/>
      <c r="E70" s="94"/>
      <c r="F70" s="94"/>
      <c r="G70" s="352"/>
      <c r="H70" s="140"/>
      <c r="I70" s="95"/>
      <c r="J70" s="482"/>
      <c r="K70" s="302"/>
      <c r="L70" s="63"/>
      <c r="M70" s="366"/>
      <c r="N70" s="367"/>
      <c r="O70" s="368"/>
      <c r="P70" s="366"/>
      <c r="Q70" s="369"/>
      <c r="R70" s="481"/>
      <c r="S70" s="110"/>
      <c r="T70" s="291"/>
      <c r="U70" s="291"/>
      <c r="V70" s="291"/>
      <c r="W70" s="291"/>
      <c r="X70" s="290"/>
      <c r="Y70" s="355"/>
      <c r="Z70" s="356" t="s">
        <v>20</v>
      </c>
      <c r="AA70" s="357" t="s">
        <v>21</v>
      </c>
      <c r="AB70" s="358">
        <v>0.85</v>
      </c>
      <c r="AC70" s="288"/>
      <c r="AD70" s="288"/>
      <c r="AE70" s="346"/>
      <c r="AF70" s="45">
        <f>ROUND(ROUND(ROUND(ROUND(G56+K68,0)*Q56,0)*Y69,0)*AB70,0)</f>
        <v>187</v>
      </c>
      <c r="AG70" s="79"/>
    </row>
    <row r="71" ht="16.5" customHeight="1">
      <c r="A71" s="29">
        <v>63.0</v>
      </c>
      <c r="B71" s="30">
        <v>9363.0</v>
      </c>
      <c r="C71" s="32" t="s">
        <v>2719</v>
      </c>
      <c r="D71" s="94"/>
      <c r="E71" s="94"/>
      <c r="F71" s="94"/>
      <c r="G71" s="352"/>
      <c r="H71" s="140"/>
      <c r="I71" s="95"/>
      <c r="J71" s="482"/>
      <c r="K71" s="302"/>
      <c r="L71" s="63"/>
      <c r="M71" s="366"/>
      <c r="N71" s="367"/>
      <c r="O71" s="368"/>
      <c r="P71" s="366"/>
      <c r="Q71" s="369"/>
      <c r="R71" s="481"/>
      <c r="S71" s="124" t="s">
        <v>27</v>
      </c>
      <c r="T71" s="152"/>
      <c r="U71" s="152"/>
      <c r="V71" s="152"/>
      <c r="W71" s="152"/>
      <c r="X71" s="287" t="s">
        <v>21</v>
      </c>
      <c r="Y71" s="354">
        <v>0.5</v>
      </c>
      <c r="Z71" s="292"/>
      <c r="AA71" s="292"/>
      <c r="AB71" s="292"/>
      <c r="AC71" s="292"/>
      <c r="AD71" s="292"/>
      <c r="AE71" s="355"/>
      <c r="AF71" s="45">
        <f>ROUND(ROUND(ROUND(G56+K68,0)*Q56,0)*Y71,0)</f>
        <v>157</v>
      </c>
      <c r="AG71" s="79"/>
    </row>
    <row r="72" ht="16.5" customHeight="1">
      <c r="A72" s="29">
        <v>63.0</v>
      </c>
      <c r="B72" s="30">
        <v>9364.0</v>
      </c>
      <c r="C72" s="32" t="s">
        <v>2720</v>
      </c>
      <c r="D72" s="94"/>
      <c r="E72" s="94"/>
      <c r="F72" s="94"/>
      <c r="G72" s="352"/>
      <c r="H72" s="140"/>
      <c r="I72" s="95"/>
      <c r="J72" s="69"/>
      <c r="K72" s="302"/>
      <c r="L72" s="63"/>
      <c r="M72" s="366"/>
      <c r="N72" s="367"/>
      <c r="O72" s="368"/>
      <c r="P72" s="366"/>
      <c r="Q72" s="369"/>
      <c r="R72" s="483"/>
      <c r="S72" s="110"/>
      <c r="T72" s="291"/>
      <c r="U72" s="291"/>
      <c r="V72" s="291"/>
      <c r="W72" s="291"/>
      <c r="X72" s="290"/>
      <c r="Y72" s="355"/>
      <c r="Z72" s="356" t="s">
        <v>20</v>
      </c>
      <c r="AA72" s="357" t="s">
        <v>21</v>
      </c>
      <c r="AB72" s="358">
        <v>0.85</v>
      </c>
      <c r="AC72" s="288"/>
      <c r="AD72" s="288"/>
      <c r="AE72" s="346"/>
      <c r="AF72" s="114">
        <f>ROUND(ROUND(ROUND(ROUND(G56+K68,0)*Q56,0)*Y71,0)*AB72,0)</f>
        <v>133</v>
      </c>
      <c r="AG72" s="79"/>
    </row>
    <row r="73" ht="16.5" customHeight="1">
      <c r="A73" s="29">
        <v>63.0</v>
      </c>
      <c r="B73" s="30">
        <v>9365.0</v>
      </c>
      <c r="C73" s="32" t="s">
        <v>2721</v>
      </c>
      <c r="D73" s="94"/>
      <c r="E73" s="94"/>
      <c r="F73" s="94"/>
      <c r="G73" s="352"/>
      <c r="H73" s="140"/>
      <c r="I73" s="95"/>
      <c r="J73" s="69"/>
      <c r="K73" s="302"/>
      <c r="L73" s="63"/>
      <c r="M73" s="366"/>
      <c r="N73" s="367"/>
      <c r="O73" s="368"/>
      <c r="P73" s="366"/>
      <c r="Q73" s="369"/>
      <c r="R73" s="96"/>
      <c r="S73" s="96"/>
      <c r="T73" s="152"/>
      <c r="U73" s="152"/>
      <c r="V73" s="152"/>
      <c r="W73" s="152"/>
      <c r="X73" s="287"/>
      <c r="Y73" s="354"/>
      <c r="Z73" s="288"/>
      <c r="AA73" s="288"/>
      <c r="AB73" s="346"/>
      <c r="AC73" s="82" t="s">
        <v>30</v>
      </c>
      <c r="AD73" s="302">
        <v>5.0</v>
      </c>
      <c r="AE73" s="360" t="s">
        <v>31</v>
      </c>
      <c r="AF73" s="45">
        <f>ROUND(ROUND(ROUND(G56+K68,0)*Q56,0)-AD73,0)</f>
        <v>309</v>
      </c>
      <c r="AG73" s="79"/>
    </row>
    <row r="74" ht="16.5" customHeight="1">
      <c r="A74" s="29">
        <v>63.0</v>
      </c>
      <c r="B74" s="30">
        <v>9366.0</v>
      </c>
      <c r="C74" s="32" t="s">
        <v>2722</v>
      </c>
      <c r="D74" s="94"/>
      <c r="E74" s="94"/>
      <c r="F74" s="94"/>
      <c r="G74" s="352"/>
      <c r="H74" s="140"/>
      <c r="I74" s="95"/>
      <c r="J74" s="69"/>
      <c r="K74" s="302"/>
      <c r="L74" s="63"/>
      <c r="M74" s="366"/>
      <c r="N74" s="367"/>
      <c r="O74" s="368"/>
      <c r="P74" s="366"/>
      <c r="Q74" s="369"/>
      <c r="R74" s="115"/>
      <c r="S74" s="115"/>
      <c r="T74" s="291"/>
      <c r="U74" s="291"/>
      <c r="V74" s="291"/>
      <c r="W74" s="291"/>
      <c r="X74" s="290"/>
      <c r="Y74" s="355"/>
      <c r="Z74" s="299" t="s">
        <v>20</v>
      </c>
      <c r="AA74" s="287" t="s">
        <v>21</v>
      </c>
      <c r="AB74" s="361">
        <v>0.85</v>
      </c>
      <c r="AC74" s="482"/>
      <c r="AD74" s="302"/>
      <c r="AE74" s="360"/>
      <c r="AF74" s="45">
        <f>ROUND(ROUND(ROUND(ROUND(G56+K68,0)*Q56,0)*AB74,0)-AD73,0)</f>
        <v>262</v>
      </c>
      <c r="AG74" s="79"/>
    </row>
    <row r="75" ht="16.5" customHeight="1">
      <c r="A75" s="29">
        <v>63.0</v>
      </c>
      <c r="B75" s="30">
        <v>9367.0</v>
      </c>
      <c r="C75" s="32" t="s">
        <v>2723</v>
      </c>
      <c r="D75" s="94"/>
      <c r="E75" s="94"/>
      <c r="F75" s="94"/>
      <c r="G75" s="352"/>
      <c r="H75" s="140"/>
      <c r="I75" s="95"/>
      <c r="J75" s="69"/>
      <c r="K75" s="302"/>
      <c r="L75" s="63"/>
      <c r="M75" s="366"/>
      <c r="N75" s="367"/>
      <c r="O75" s="368"/>
      <c r="P75" s="366"/>
      <c r="Q75" s="369"/>
      <c r="R75" s="33" t="s">
        <v>23</v>
      </c>
      <c r="S75" s="124" t="s">
        <v>24</v>
      </c>
      <c r="T75" s="152"/>
      <c r="U75" s="152"/>
      <c r="V75" s="152"/>
      <c r="W75" s="152"/>
      <c r="X75" s="287" t="s">
        <v>21</v>
      </c>
      <c r="Y75" s="354">
        <v>0.7</v>
      </c>
      <c r="Z75" s="297"/>
      <c r="AA75" s="297"/>
      <c r="AB75" s="362"/>
      <c r="AC75" s="482"/>
      <c r="AD75" s="313"/>
      <c r="AE75" s="349"/>
      <c r="AF75" s="45">
        <f>ROUND(ROUND(ROUND(ROUND(G56+K68,0)*Q56,0)*Y75,0)-AD73,0)</f>
        <v>215</v>
      </c>
      <c r="AG75" s="79"/>
    </row>
    <row r="76" ht="16.5" customHeight="1">
      <c r="A76" s="29">
        <v>63.0</v>
      </c>
      <c r="B76" s="30">
        <v>9368.0</v>
      </c>
      <c r="C76" s="32" t="s">
        <v>2724</v>
      </c>
      <c r="D76" s="94"/>
      <c r="E76" s="94"/>
      <c r="F76" s="94"/>
      <c r="G76" s="352"/>
      <c r="H76" s="140"/>
      <c r="I76" s="95"/>
      <c r="J76" s="69"/>
      <c r="K76" s="302"/>
      <c r="L76" s="63"/>
      <c r="M76" s="366"/>
      <c r="N76" s="367"/>
      <c r="O76" s="368"/>
      <c r="P76" s="366"/>
      <c r="Q76" s="369"/>
      <c r="R76" s="481"/>
      <c r="S76" s="110"/>
      <c r="T76" s="291"/>
      <c r="U76" s="291"/>
      <c r="V76" s="291"/>
      <c r="W76" s="291"/>
      <c r="X76" s="290"/>
      <c r="Y76" s="355"/>
      <c r="Z76" s="356" t="s">
        <v>20</v>
      </c>
      <c r="AA76" s="357" t="s">
        <v>21</v>
      </c>
      <c r="AB76" s="363">
        <v>0.85</v>
      </c>
      <c r="AC76" s="482"/>
      <c r="AD76" s="313"/>
      <c r="AE76" s="349"/>
      <c r="AF76" s="45">
        <f>ROUND(ROUND(ROUND(ROUND(ROUND(G56+K68,0)*Q56,0)*Y75,0)*AB76,0)-AD73,0)</f>
        <v>182</v>
      </c>
      <c r="AG76" s="79"/>
    </row>
    <row r="77" ht="16.5" customHeight="1">
      <c r="A77" s="29">
        <v>63.0</v>
      </c>
      <c r="B77" s="30">
        <v>9369.0</v>
      </c>
      <c r="C77" s="32" t="s">
        <v>2725</v>
      </c>
      <c r="D77" s="94"/>
      <c r="E77" s="94"/>
      <c r="F77" s="94"/>
      <c r="G77" s="352"/>
      <c r="H77" s="140"/>
      <c r="I77" s="95"/>
      <c r="J77" s="69"/>
      <c r="K77" s="302"/>
      <c r="L77" s="63"/>
      <c r="M77" s="366"/>
      <c r="N77" s="367"/>
      <c r="O77" s="368"/>
      <c r="P77" s="366"/>
      <c r="Q77" s="369"/>
      <c r="R77" s="481"/>
      <c r="S77" s="96" t="s">
        <v>27</v>
      </c>
      <c r="T77" s="152"/>
      <c r="U77" s="152"/>
      <c r="V77" s="152"/>
      <c r="W77" s="152"/>
      <c r="X77" s="287" t="s">
        <v>21</v>
      </c>
      <c r="Y77" s="354">
        <v>0.5</v>
      </c>
      <c r="Z77" s="292"/>
      <c r="AA77" s="292"/>
      <c r="AB77" s="355"/>
      <c r="AC77" s="482"/>
      <c r="AD77" s="313"/>
      <c r="AE77" s="349"/>
      <c r="AF77" s="45">
        <f>ROUND(ROUND(ROUND(ROUND(G56+K68,0)*Q56,0)*Y77,0)-AD73,0)</f>
        <v>152</v>
      </c>
      <c r="AG77" s="79"/>
    </row>
    <row r="78" ht="16.5" customHeight="1">
      <c r="A78" s="29">
        <v>63.0</v>
      </c>
      <c r="B78" s="30">
        <v>9370.0</v>
      </c>
      <c r="C78" s="32" t="s">
        <v>2726</v>
      </c>
      <c r="D78" s="94"/>
      <c r="E78" s="94"/>
      <c r="F78" s="94"/>
      <c r="G78" s="352"/>
      <c r="H78" s="140"/>
      <c r="I78" s="95"/>
      <c r="J78" s="69"/>
      <c r="K78" s="302"/>
      <c r="L78" s="63"/>
      <c r="M78" s="366"/>
      <c r="N78" s="367"/>
      <c r="O78" s="370"/>
      <c r="P78" s="366"/>
      <c r="Q78" s="369"/>
      <c r="R78" s="483"/>
      <c r="S78" s="115"/>
      <c r="T78" s="291"/>
      <c r="U78" s="291"/>
      <c r="V78" s="291"/>
      <c r="W78" s="291"/>
      <c r="X78" s="290"/>
      <c r="Y78" s="355"/>
      <c r="Z78" s="356" t="s">
        <v>20</v>
      </c>
      <c r="AA78" s="357" t="s">
        <v>21</v>
      </c>
      <c r="AB78" s="363">
        <v>0.85</v>
      </c>
      <c r="AC78" s="484"/>
      <c r="AD78" s="292"/>
      <c r="AE78" s="355"/>
      <c r="AF78" s="114">
        <f>ROUND(ROUND(ROUND(ROUND(ROUND(G56+K68,0)*Q56,0)*Y77,0)*AB78,0)-AD73,0)</f>
        <v>128</v>
      </c>
      <c r="AG78" s="79"/>
    </row>
    <row r="79" ht="16.5" customHeight="1">
      <c r="A79" s="29">
        <v>63.0</v>
      </c>
      <c r="B79" s="30">
        <v>9371.0</v>
      </c>
      <c r="C79" s="32" t="s">
        <v>2727</v>
      </c>
      <c r="D79" s="69"/>
      <c r="E79" s="69"/>
      <c r="F79" s="76"/>
      <c r="G79" s="63"/>
      <c r="H79" s="63"/>
      <c r="I79" s="51"/>
      <c r="J79" s="168"/>
      <c r="K79" s="152"/>
      <c r="L79" s="344"/>
      <c r="M79" s="152"/>
      <c r="N79" s="367"/>
      <c r="O79" s="82" t="s">
        <v>27</v>
      </c>
      <c r="P79" s="152"/>
      <c r="Q79" s="153"/>
      <c r="R79" s="287"/>
      <c r="S79" s="287"/>
      <c r="T79" s="152"/>
      <c r="U79" s="152"/>
      <c r="V79" s="152"/>
      <c r="W79" s="152"/>
      <c r="X79" s="287"/>
      <c r="Y79" s="345"/>
      <c r="Z79" s="288"/>
      <c r="AA79" s="288"/>
      <c r="AB79" s="288"/>
      <c r="AC79" s="288"/>
      <c r="AD79" s="288"/>
      <c r="AE79" s="346"/>
      <c r="AF79" s="45">
        <f>ROUND(G56*Q80,0)</f>
        <v>222</v>
      </c>
      <c r="AG79" s="79"/>
    </row>
    <row r="80" ht="16.5" customHeight="1">
      <c r="A80" s="29">
        <v>63.0</v>
      </c>
      <c r="B80" s="30">
        <v>9372.0</v>
      </c>
      <c r="C80" s="32" t="s">
        <v>2728</v>
      </c>
      <c r="D80" s="69"/>
      <c r="E80" s="69"/>
      <c r="F80" s="76"/>
      <c r="G80" s="373"/>
      <c r="H80" s="140"/>
      <c r="I80" s="51"/>
      <c r="J80" s="94"/>
      <c r="K80" s="140"/>
      <c r="L80" s="348"/>
      <c r="M80" s="140"/>
      <c r="N80" s="105"/>
      <c r="O80" s="482"/>
      <c r="P80" s="302" t="s">
        <v>21</v>
      </c>
      <c r="Q80" s="349">
        <v>0.5</v>
      </c>
      <c r="R80" s="290"/>
      <c r="S80" s="290"/>
      <c r="T80" s="291"/>
      <c r="U80" s="291"/>
      <c r="V80" s="291"/>
      <c r="W80" s="291"/>
      <c r="X80" s="290"/>
      <c r="Y80" s="350"/>
      <c r="Z80" s="299" t="s">
        <v>20</v>
      </c>
      <c r="AA80" s="287" t="s">
        <v>21</v>
      </c>
      <c r="AB80" s="351">
        <v>0.85</v>
      </c>
      <c r="AC80" s="288"/>
      <c r="AD80" s="288"/>
      <c r="AE80" s="346"/>
      <c r="AF80" s="45">
        <f>ROUND(ROUND(G56*Q80,0)*AB80,0)</f>
        <v>189</v>
      </c>
      <c r="AG80" s="79"/>
    </row>
    <row r="81" ht="16.5" customHeight="1">
      <c r="A81" s="29">
        <v>63.0</v>
      </c>
      <c r="B81" s="30">
        <v>9373.0</v>
      </c>
      <c r="C81" s="32" t="s">
        <v>2729</v>
      </c>
      <c r="D81" s="94"/>
      <c r="E81" s="94"/>
      <c r="F81" s="76"/>
      <c r="G81" s="140"/>
      <c r="H81" s="140"/>
      <c r="I81" s="51"/>
      <c r="J81" s="69"/>
      <c r="K81" s="65"/>
      <c r="L81" s="65"/>
      <c r="M81" s="352"/>
      <c r="N81" s="364"/>
      <c r="O81" s="482"/>
      <c r="P81" s="352"/>
      <c r="Q81" s="353"/>
      <c r="R81" s="33" t="s">
        <v>23</v>
      </c>
      <c r="S81" s="124" t="s">
        <v>24</v>
      </c>
      <c r="T81" s="152"/>
      <c r="U81" s="152"/>
      <c r="V81" s="152"/>
      <c r="W81" s="152"/>
      <c r="X81" s="287" t="s">
        <v>21</v>
      </c>
      <c r="Y81" s="354">
        <v>0.7</v>
      </c>
      <c r="Z81" s="288"/>
      <c r="AA81" s="288"/>
      <c r="AB81" s="288"/>
      <c r="AC81" s="288"/>
      <c r="AD81" s="288"/>
      <c r="AE81" s="346"/>
      <c r="AF81" s="45">
        <f>ROUND(ROUND(G56*Q80,0)*Y81,0)</f>
        <v>155</v>
      </c>
      <c r="AG81" s="79"/>
    </row>
    <row r="82" ht="16.5" customHeight="1">
      <c r="A82" s="29">
        <v>63.0</v>
      </c>
      <c r="B82" s="30">
        <v>9374.0</v>
      </c>
      <c r="C82" s="32" t="s">
        <v>2730</v>
      </c>
      <c r="D82" s="94"/>
      <c r="E82" s="94"/>
      <c r="F82" s="76"/>
      <c r="G82" s="63"/>
      <c r="H82" s="63"/>
      <c r="I82" s="51"/>
      <c r="J82" s="69"/>
      <c r="K82" s="65"/>
      <c r="L82" s="65"/>
      <c r="M82" s="352"/>
      <c r="N82" s="364"/>
      <c r="O82" s="482"/>
      <c r="P82" s="352"/>
      <c r="Q82" s="353"/>
      <c r="R82" s="481"/>
      <c r="S82" s="110"/>
      <c r="T82" s="291"/>
      <c r="U82" s="291"/>
      <c r="V82" s="291"/>
      <c r="W82" s="291"/>
      <c r="X82" s="290"/>
      <c r="Y82" s="355"/>
      <c r="Z82" s="356" t="s">
        <v>20</v>
      </c>
      <c r="AA82" s="357" t="s">
        <v>21</v>
      </c>
      <c r="AB82" s="358">
        <v>0.85</v>
      </c>
      <c r="AC82" s="288"/>
      <c r="AD82" s="288"/>
      <c r="AE82" s="346"/>
      <c r="AF82" s="45">
        <f>ROUND(ROUND(ROUND(G56*Q80,0)*Y81,0)*AB82,0)</f>
        <v>132</v>
      </c>
      <c r="AG82" s="79"/>
    </row>
    <row r="83" ht="16.5" customHeight="1">
      <c r="A83" s="29">
        <v>63.0</v>
      </c>
      <c r="B83" s="30">
        <v>9375.0</v>
      </c>
      <c r="C83" s="32" t="s">
        <v>2731</v>
      </c>
      <c r="D83" s="94"/>
      <c r="E83" s="94"/>
      <c r="F83" s="76"/>
      <c r="G83" s="63"/>
      <c r="H83" s="63"/>
      <c r="I83" s="51"/>
      <c r="J83" s="69"/>
      <c r="K83" s="65"/>
      <c r="L83" s="65"/>
      <c r="M83" s="352"/>
      <c r="N83" s="364"/>
      <c r="O83" s="482"/>
      <c r="P83" s="352"/>
      <c r="Q83" s="353"/>
      <c r="R83" s="481"/>
      <c r="S83" s="124" t="s">
        <v>27</v>
      </c>
      <c r="T83" s="152"/>
      <c r="U83" s="152"/>
      <c r="V83" s="152"/>
      <c r="W83" s="152"/>
      <c r="X83" s="287" t="s">
        <v>21</v>
      </c>
      <c r="Y83" s="354">
        <v>0.5</v>
      </c>
      <c r="Z83" s="292"/>
      <c r="AA83" s="292"/>
      <c r="AB83" s="292"/>
      <c r="AC83" s="292"/>
      <c r="AD83" s="292"/>
      <c r="AE83" s="355"/>
      <c r="AF83" s="45">
        <f>ROUND(ROUND(G56*Q80,0)*Y83,0)</f>
        <v>111</v>
      </c>
      <c r="AG83" s="79"/>
    </row>
    <row r="84" ht="16.5" customHeight="1">
      <c r="A84" s="29">
        <v>63.0</v>
      </c>
      <c r="B84" s="30">
        <v>9376.0</v>
      </c>
      <c r="C84" s="32" t="s">
        <v>2732</v>
      </c>
      <c r="D84" s="94"/>
      <c r="E84" s="94"/>
      <c r="F84" s="76"/>
      <c r="G84" s="63"/>
      <c r="H84" s="63"/>
      <c r="I84" s="51"/>
      <c r="J84" s="69"/>
      <c r="K84" s="65"/>
      <c r="L84" s="65"/>
      <c r="M84" s="352"/>
      <c r="N84" s="364"/>
      <c r="O84" s="482"/>
      <c r="P84" s="352"/>
      <c r="Q84" s="353"/>
      <c r="R84" s="483"/>
      <c r="S84" s="110"/>
      <c r="T84" s="291"/>
      <c r="U84" s="291"/>
      <c r="V84" s="291"/>
      <c r="W84" s="291"/>
      <c r="X84" s="290"/>
      <c r="Y84" s="355"/>
      <c r="Z84" s="356" t="s">
        <v>20</v>
      </c>
      <c r="AA84" s="357" t="s">
        <v>21</v>
      </c>
      <c r="AB84" s="358">
        <v>0.85</v>
      </c>
      <c r="AC84" s="288"/>
      <c r="AD84" s="288"/>
      <c r="AE84" s="346"/>
      <c r="AF84" s="114">
        <f>ROUND(ROUND(ROUND(G56*Q80,0)*Y83,0)*AB84,0)</f>
        <v>94</v>
      </c>
      <c r="AG84" s="79"/>
    </row>
    <row r="85" ht="16.5" customHeight="1">
      <c r="A85" s="29">
        <v>63.0</v>
      </c>
      <c r="B85" s="30">
        <v>9377.0</v>
      </c>
      <c r="C85" s="32" t="s">
        <v>2733</v>
      </c>
      <c r="D85" s="94"/>
      <c r="E85" s="94"/>
      <c r="F85" s="76"/>
      <c r="G85" s="63"/>
      <c r="H85" s="63"/>
      <c r="I85" s="51"/>
      <c r="J85" s="69"/>
      <c r="K85" s="65"/>
      <c r="L85" s="65"/>
      <c r="M85" s="352"/>
      <c r="N85" s="364"/>
      <c r="O85" s="359"/>
      <c r="P85" s="352"/>
      <c r="Q85" s="353"/>
      <c r="R85" s="96"/>
      <c r="S85" s="96"/>
      <c r="T85" s="152"/>
      <c r="U85" s="152"/>
      <c r="V85" s="152"/>
      <c r="W85" s="152"/>
      <c r="X85" s="287"/>
      <c r="Y85" s="354"/>
      <c r="Z85" s="288"/>
      <c r="AA85" s="288"/>
      <c r="AB85" s="346"/>
      <c r="AC85" s="82" t="s">
        <v>30</v>
      </c>
      <c r="AD85" s="302">
        <v>5.0</v>
      </c>
      <c r="AE85" s="360" t="s">
        <v>31</v>
      </c>
      <c r="AF85" s="45">
        <f>ROUND(ROUND(G56*Q80,0)-AD85,0)</f>
        <v>217</v>
      </c>
      <c r="AG85" s="79"/>
    </row>
    <row r="86" ht="16.5" customHeight="1">
      <c r="A86" s="29">
        <v>63.0</v>
      </c>
      <c r="B86" s="30">
        <v>9378.0</v>
      </c>
      <c r="C86" s="32" t="s">
        <v>2734</v>
      </c>
      <c r="D86" s="94"/>
      <c r="E86" s="94"/>
      <c r="F86" s="76"/>
      <c r="G86" s="63"/>
      <c r="H86" s="63"/>
      <c r="I86" s="51"/>
      <c r="J86" s="69"/>
      <c r="K86" s="65"/>
      <c r="L86" s="65"/>
      <c r="M86" s="352"/>
      <c r="N86" s="364"/>
      <c r="O86" s="359"/>
      <c r="P86" s="352"/>
      <c r="Q86" s="353"/>
      <c r="R86" s="115"/>
      <c r="S86" s="115"/>
      <c r="T86" s="291"/>
      <c r="U86" s="291"/>
      <c r="V86" s="291"/>
      <c r="W86" s="291"/>
      <c r="X86" s="290"/>
      <c r="Y86" s="355"/>
      <c r="Z86" s="299" t="s">
        <v>20</v>
      </c>
      <c r="AA86" s="287" t="s">
        <v>21</v>
      </c>
      <c r="AB86" s="361">
        <v>0.85</v>
      </c>
      <c r="AC86" s="482"/>
      <c r="AD86" s="302"/>
      <c r="AE86" s="360"/>
      <c r="AF86" s="45">
        <f>ROUND(ROUND(ROUND(G56*Q80,0)*AB86,0)-AD85,0)</f>
        <v>184</v>
      </c>
      <c r="AG86" s="79"/>
    </row>
    <row r="87" ht="16.5" customHeight="1">
      <c r="A87" s="29">
        <v>63.0</v>
      </c>
      <c r="B87" s="30">
        <v>9379.0</v>
      </c>
      <c r="C87" s="32" t="s">
        <v>2735</v>
      </c>
      <c r="D87" s="94"/>
      <c r="E87" s="94"/>
      <c r="F87" s="76"/>
      <c r="G87" s="63"/>
      <c r="H87" s="63"/>
      <c r="I87" s="51"/>
      <c r="J87" s="69"/>
      <c r="K87" s="65"/>
      <c r="L87" s="65"/>
      <c r="M87" s="352"/>
      <c r="N87" s="364"/>
      <c r="O87" s="359"/>
      <c r="P87" s="352"/>
      <c r="Q87" s="353"/>
      <c r="R87" s="33" t="s">
        <v>23</v>
      </c>
      <c r="S87" s="124" t="s">
        <v>24</v>
      </c>
      <c r="T87" s="152"/>
      <c r="U87" s="152"/>
      <c r="V87" s="152"/>
      <c r="W87" s="152"/>
      <c r="X87" s="287" t="s">
        <v>21</v>
      </c>
      <c r="Y87" s="354">
        <v>0.7</v>
      </c>
      <c r="Z87" s="297"/>
      <c r="AA87" s="297"/>
      <c r="AB87" s="362"/>
      <c r="AC87" s="482"/>
      <c r="AD87" s="313"/>
      <c r="AE87" s="349"/>
      <c r="AF87" s="45">
        <f>ROUND(ROUND(ROUND(G56*Q80,0)*Y87,0)-AD85,0)</f>
        <v>150</v>
      </c>
      <c r="AG87" s="79"/>
    </row>
    <row r="88" ht="16.5" customHeight="1">
      <c r="A88" s="29">
        <v>63.0</v>
      </c>
      <c r="B88" s="30">
        <v>9380.0</v>
      </c>
      <c r="C88" s="32" t="s">
        <v>2736</v>
      </c>
      <c r="D88" s="94"/>
      <c r="E88" s="94"/>
      <c r="F88" s="76"/>
      <c r="G88" s="63"/>
      <c r="H88" s="63"/>
      <c r="I88" s="51"/>
      <c r="J88" s="69"/>
      <c r="K88" s="65"/>
      <c r="L88" s="65"/>
      <c r="M88" s="352"/>
      <c r="N88" s="364"/>
      <c r="O88" s="359"/>
      <c r="P88" s="352"/>
      <c r="Q88" s="353"/>
      <c r="R88" s="481"/>
      <c r="S88" s="110"/>
      <c r="T88" s="291"/>
      <c r="U88" s="291"/>
      <c r="V88" s="291"/>
      <c r="W88" s="291"/>
      <c r="X88" s="290"/>
      <c r="Y88" s="355"/>
      <c r="Z88" s="356" t="s">
        <v>20</v>
      </c>
      <c r="AA88" s="357" t="s">
        <v>21</v>
      </c>
      <c r="AB88" s="363">
        <v>0.85</v>
      </c>
      <c r="AC88" s="482"/>
      <c r="AD88" s="313"/>
      <c r="AE88" s="349"/>
      <c r="AF88" s="45">
        <f>ROUND(ROUND(ROUND(ROUND(G56*Q80,0)*Y87,0)*AB88,0)-AD85,0)</f>
        <v>127</v>
      </c>
      <c r="AG88" s="79"/>
    </row>
    <row r="89" ht="16.5" customHeight="1">
      <c r="A89" s="29">
        <v>63.0</v>
      </c>
      <c r="B89" s="30">
        <v>9381.0</v>
      </c>
      <c r="C89" s="32" t="s">
        <v>2737</v>
      </c>
      <c r="D89" s="94"/>
      <c r="E89" s="94"/>
      <c r="F89" s="76"/>
      <c r="G89" s="63"/>
      <c r="H89" s="63"/>
      <c r="I89" s="51"/>
      <c r="J89" s="69"/>
      <c r="K89" s="65"/>
      <c r="L89" s="65"/>
      <c r="M89" s="352"/>
      <c r="N89" s="364"/>
      <c r="O89" s="359"/>
      <c r="P89" s="352"/>
      <c r="Q89" s="353"/>
      <c r="R89" s="481"/>
      <c r="S89" s="96" t="s">
        <v>27</v>
      </c>
      <c r="T89" s="152"/>
      <c r="U89" s="152"/>
      <c r="V89" s="152"/>
      <c r="W89" s="152"/>
      <c r="X89" s="287" t="s">
        <v>21</v>
      </c>
      <c r="Y89" s="354">
        <v>0.5</v>
      </c>
      <c r="Z89" s="292"/>
      <c r="AA89" s="292"/>
      <c r="AB89" s="355"/>
      <c r="AC89" s="482"/>
      <c r="AD89" s="313"/>
      <c r="AE89" s="349"/>
      <c r="AF89" s="45">
        <f>ROUND(ROUND(ROUND(G56*Q80,0)*Y89,0)-AD85,0)</f>
        <v>106</v>
      </c>
      <c r="AG89" s="79"/>
    </row>
    <row r="90" ht="16.5" customHeight="1">
      <c r="A90" s="29">
        <v>63.0</v>
      </c>
      <c r="B90" s="30">
        <v>9382.0</v>
      </c>
      <c r="C90" s="32" t="s">
        <v>2738</v>
      </c>
      <c r="D90" s="94"/>
      <c r="E90" s="94"/>
      <c r="F90" s="76"/>
      <c r="G90" s="63"/>
      <c r="H90" s="63"/>
      <c r="I90" s="51"/>
      <c r="J90" s="69"/>
      <c r="K90" s="65"/>
      <c r="L90" s="65"/>
      <c r="M90" s="352"/>
      <c r="N90" s="364"/>
      <c r="O90" s="359"/>
      <c r="P90" s="352"/>
      <c r="Q90" s="353"/>
      <c r="R90" s="483"/>
      <c r="S90" s="115"/>
      <c r="T90" s="291"/>
      <c r="U90" s="291"/>
      <c r="V90" s="291"/>
      <c r="W90" s="291"/>
      <c r="X90" s="290"/>
      <c r="Y90" s="355"/>
      <c r="Z90" s="356" t="s">
        <v>20</v>
      </c>
      <c r="AA90" s="357" t="s">
        <v>21</v>
      </c>
      <c r="AB90" s="363">
        <v>0.85</v>
      </c>
      <c r="AC90" s="484"/>
      <c r="AD90" s="292"/>
      <c r="AE90" s="355"/>
      <c r="AF90" s="114">
        <f>ROUND(ROUND(ROUND(ROUND(G56*Q80,0)*Y89,0)*AB90,0)-AD85,0)</f>
        <v>89</v>
      </c>
      <c r="AG90" s="79"/>
    </row>
    <row r="91" ht="16.5" customHeight="1">
      <c r="A91" s="29">
        <v>63.0</v>
      </c>
      <c r="B91" s="30">
        <v>9383.0</v>
      </c>
      <c r="C91" s="32" t="s">
        <v>2739</v>
      </c>
      <c r="D91" s="94"/>
      <c r="E91" s="94"/>
      <c r="F91" s="94"/>
      <c r="G91" s="140"/>
      <c r="H91" s="140"/>
      <c r="I91" s="95"/>
      <c r="J91" s="82" t="s">
        <v>38</v>
      </c>
      <c r="K91" s="96"/>
      <c r="L91" s="96"/>
      <c r="M91" s="152"/>
      <c r="N91" s="105"/>
      <c r="O91" s="94"/>
      <c r="P91" s="140"/>
      <c r="Q91" s="95"/>
      <c r="R91" s="287"/>
      <c r="S91" s="287"/>
      <c r="T91" s="152"/>
      <c r="U91" s="152"/>
      <c r="V91" s="152"/>
      <c r="W91" s="152"/>
      <c r="X91" s="287"/>
      <c r="Y91" s="345"/>
      <c r="Z91" s="288"/>
      <c r="AA91" s="288"/>
      <c r="AB91" s="288"/>
      <c r="AC91" s="288"/>
      <c r="AD91" s="288"/>
      <c r="AE91" s="346"/>
      <c r="AF91" s="45">
        <f>ROUND(ROUND(G56+K92,0)*Q80,0)</f>
        <v>225</v>
      </c>
      <c r="AG91" s="79"/>
    </row>
    <row r="92" ht="16.5" customHeight="1">
      <c r="A92" s="29">
        <v>63.0</v>
      </c>
      <c r="B92" s="30">
        <v>9384.0</v>
      </c>
      <c r="C92" s="32" t="s">
        <v>2740</v>
      </c>
      <c r="D92" s="94"/>
      <c r="E92" s="94"/>
      <c r="F92" s="94"/>
      <c r="G92" s="63"/>
      <c r="H92" s="140"/>
      <c r="I92" s="95"/>
      <c r="J92" s="482"/>
      <c r="K92" s="302">
        <v>6.0</v>
      </c>
      <c r="L92" s="63" t="s">
        <v>40</v>
      </c>
      <c r="M92" s="140"/>
      <c r="N92" s="105"/>
      <c r="O92" s="94"/>
      <c r="P92" s="140"/>
      <c r="Q92" s="95"/>
      <c r="R92" s="290"/>
      <c r="S92" s="290"/>
      <c r="T92" s="291"/>
      <c r="U92" s="291"/>
      <c r="V92" s="291"/>
      <c r="W92" s="291"/>
      <c r="X92" s="290"/>
      <c r="Y92" s="350"/>
      <c r="Z92" s="299" t="s">
        <v>20</v>
      </c>
      <c r="AA92" s="287" t="s">
        <v>21</v>
      </c>
      <c r="AB92" s="351">
        <v>0.85</v>
      </c>
      <c r="AC92" s="288"/>
      <c r="AD92" s="288"/>
      <c r="AE92" s="346"/>
      <c r="AF92" s="45">
        <f>ROUND(ROUND(ROUND(G56+K92,0)*Q80,0)*AB92,0)</f>
        <v>191</v>
      </c>
      <c r="AG92" s="79"/>
    </row>
    <row r="93" ht="16.5" customHeight="1">
      <c r="A93" s="29">
        <v>63.0</v>
      </c>
      <c r="B93" s="30">
        <v>9385.0</v>
      </c>
      <c r="C93" s="32" t="s">
        <v>2741</v>
      </c>
      <c r="D93" s="94"/>
      <c r="E93" s="94"/>
      <c r="F93" s="94"/>
      <c r="G93" s="352"/>
      <c r="H93" s="140"/>
      <c r="I93" s="95"/>
      <c r="J93" s="482"/>
      <c r="K93" s="304"/>
      <c r="L93" s="365"/>
      <c r="M93" s="366"/>
      <c r="N93" s="367"/>
      <c r="O93" s="368"/>
      <c r="P93" s="366"/>
      <c r="Q93" s="369"/>
      <c r="R93" s="33" t="s">
        <v>23</v>
      </c>
      <c r="S93" s="124" t="s">
        <v>24</v>
      </c>
      <c r="T93" s="152"/>
      <c r="U93" s="152"/>
      <c r="V93" s="152"/>
      <c r="W93" s="152"/>
      <c r="X93" s="287" t="s">
        <v>21</v>
      </c>
      <c r="Y93" s="354">
        <v>0.7</v>
      </c>
      <c r="Z93" s="288"/>
      <c r="AA93" s="288"/>
      <c r="AB93" s="288"/>
      <c r="AC93" s="288"/>
      <c r="AD93" s="288"/>
      <c r="AE93" s="346"/>
      <c r="AF93" s="45">
        <f>ROUND(ROUND(ROUND(G56+K92,0)*Q80,0)*Y93,0)</f>
        <v>158</v>
      </c>
      <c r="AG93" s="79"/>
    </row>
    <row r="94" ht="16.5" customHeight="1">
      <c r="A94" s="29">
        <v>63.0</v>
      </c>
      <c r="B94" s="30">
        <v>9386.0</v>
      </c>
      <c r="C94" s="32" t="s">
        <v>2742</v>
      </c>
      <c r="D94" s="94"/>
      <c r="E94" s="94"/>
      <c r="F94" s="94"/>
      <c r="G94" s="352"/>
      <c r="H94" s="140"/>
      <c r="I94" s="95"/>
      <c r="J94" s="482"/>
      <c r="K94" s="302"/>
      <c r="L94" s="63"/>
      <c r="M94" s="366"/>
      <c r="N94" s="367"/>
      <c r="O94" s="368"/>
      <c r="P94" s="366"/>
      <c r="Q94" s="369"/>
      <c r="R94" s="481"/>
      <c r="S94" s="110"/>
      <c r="T94" s="291"/>
      <c r="U94" s="291"/>
      <c r="V94" s="291"/>
      <c r="W94" s="291"/>
      <c r="X94" s="290"/>
      <c r="Y94" s="355"/>
      <c r="Z94" s="356" t="s">
        <v>20</v>
      </c>
      <c r="AA94" s="357" t="s">
        <v>21</v>
      </c>
      <c r="AB94" s="358">
        <v>0.85</v>
      </c>
      <c r="AC94" s="288"/>
      <c r="AD94" s="288"/>
      <c r="AE94" s="346"/>
      <c r="AF94" s="45">
        <f>ROUND(ROUND(ROUND(ROUND(G56+K92,0)*Q80,0)*Y93,0)*AB94,0)</f>
        <v>134</v>
      </c>
      <c r="AG94" s="79"/>
    </row>
    <row r="95" ht="16.5" customHeight="1">
      <c r="A95" s="29">
        <v>63.0</v>
      </c>
      <c r="B95" s="30">
        <v>9387.0</v>
      </c>
      <c r="C95" s="32" t="s">
        <v>2743</v>
      </c>
      <c r="D95" s="94"/>
      <c r="E95" s="94"/>
      <c r="F95" s="94"/>
      <c r="G95" s="352"/>
      <c r="H95" s="140"/>
      <c r="I95" s="95"/>
      <c r="J95" s="482"/>
      <c r="K95" s="302"/>
      <c r="L95" s="63"/>
      <c r="M95" s="366"/>
      <c r="N95" s="367"/>
      <c r="O95" s="368"/>
      <c r="P95" s="366"/>
      <c r="Q95" s="369"/>
      <c r="R95" s="481"/>
      <c r="S95" s="124" t="s">
        <v>27</v>
      </c>
      <c r="T95" s="152"/>
      <c r="U95" s="152"/>
      <c r="V95" s="152"/>
      <c r="W95" s="152"/>
      <c r="X95" s="287" t="s">
        <v>21</v>
      </c>
      <c r="Y95" s="354">
        <v>0.5</v>
      </c>
      <c r="Z95" s="292"/>
      <c r="AA95" s="292"/>
      <c r="AB95" s="292"/>
      <c r="AC95" s="292"/>
      <c r="AD95" s="292"/>
      <c r="AE95" s="355"/>
      <c r="AF95" s="45">
        <f>ROUND(ROUND(ROUND(G56+K92,0)*Q80,0)*Y95,0)</f>
        <v>113</v>
      </c>
      <c r="AG95" s="79"/>
    </row>
    <row r="96" ht="16.5" customHeight="1">
      <c r="A96" s="29">
        <v>63.0</v>
      </c>
      <c r="B96" s="30">
        <v>9388.0</v>
      </c>
      <c r="C96" s="32" t="s">
        <v>2744</v>
      </c>
      <c r="D96" s="94"/>
      <c r="E96" s="94"/>
      <c r="F96" s="94"/>
      <c r="G96" s="352"/>
      <c r="H96" s="140"/>
      <c r="I96" s="95"/>
      <c r="J96" s="69"/>
      <c r="K96" s="302"/>
      <c r="L96" s="63"/>
      <c r="M96" s="366"/>
      <c r="N96" s="367"/>
      <c r="O96" s="368"/>
      <c r="P96" s="366"/>
      <c r="Q96" s="369"/>
      <c r="R96" s="483"/>
      <c r="S96" s="110"/>
      <c r="T96" s="291"/>
      <c r="U96" s="291"/>
      <c r="V96" s="291"/>
      <c r="W96" s="291"/>
      <c r="X96" s="290"/>
      <c r="Y96" s="355"/>
      <c r="Z96" s="356" t="s">
        <v>20</v>
      </c>
      <c r="AA96" s="357" t="s">
        <v>21</v>
      </c>
      <c r="AB96" s="358">
        <v>0.85</v>
      </c>
      <c r="AC96" s="288"/>
      <c r="AD96" s="288"/>
      <c r="AE96" s="346"/>
      <c r="AF96" s="45">
        <f>ROUND(ROUND(ROUND(ROUND(G56+K92,0)*Q80,0)*Y95,0)*AB96,0)</f>
        <v>96</v>
      </c>
      <c r="AG96" s="79"/>
    </row>
    <row r="97" ht="16.5" customHeight="1">
      <c r="A97" s="29">
        <v>63.0</v>
      </c>
      <c r="B97" s="30">
        <v>9389.0</v>
      </c>
      <c r="C97" s="32" t="s">
        <v>2745</v>
      </c>
      <c r="D97" s="94"/>
      <c r="E97" s="94"/>
      <c r="F97" s="94"/>
      <c r="G97" s="352"/>
      <c r="H97" s="140"/>
      <c r="I97" s="95"/>
      <c r="J97" s="69"/>
      <c r="K97" s="302"/>
      <c r="L97" s="63"/>
      <c r="M97" s="366"/>
      <c r="N97" s="367"/>
      <c r="O97" s="368"/>
      <c r="P97" s="366"/>
      <c r="Q97" s="369"/>
      <c r="R97" s="96"/>
      <c r="S97" s="96"/>
      <c r="T97" s="152"/>
      <c r="U97" s="152"/>
      <c r="V97" s="152"/>
      <c r="W97" s="152"/>
      <c r="X97" s="287"/>
      <c r="Y97" s="354"/>
      <c r="Z97" s="288"/>
      <c r="AA97" s="288"/>
      <c r="AB97" s="346"/>
      <c r="AC97" s="82" t="s">
        <v>30</v>
      </c>
      <c r="AD97" s="302">
        <v>5.0</v>
      </c>
      <c r="AE97" s="360" t="s">
        <v>31</v>
      </c>
      <c r="AF97" s="45">
        <f>ROUND(ROUND(ROUND(G56+K92,0)*Q80,0)-AD97,0)</f>
        <v>220</v>
      </c>
      <c r="AG97" s="79"/>
    </row>
    <row r="98" ht="16.5" customHeight="1">
      <c r="A98" s="29">
        <v>63.0</v>
      </c>
      <c r="B98" s="30">
        <v>9390.0</v>
      </c>
      <c r="C98" s="32" t="s">
        <v>2746</v>
      </c>
      <c r="D98" s="94"/>
      <c r="E98" s="94"/>
      <c r="F98" s="94"/>
      <c r="G98" s="352"/>
      <c r="H98" s="140"/>
      <c r="I98" s="95"/>
      <c r="J98" s="69"/>
      <c r="K98" s="302"/>
      <c r="L98" s="63"/>
      <c r="M98" s="366"/>
      <c r="N98" s="367"/>
      <c r="O98" s="368"/>
      <c r="P98" s="366"/>
      <c r="Q98" s="369"/>
      <c r="R98" s="115"/>
      <c r="S98" s="115"/>
      <c r="T98" s="291"/>
      <c r="U98" s="291"/>
      <c r="V98" s="291"/>
      <c r="W98" s="291"/>
      <c r="X98" s="290"/>
      <c r="Y98" s="355"/>
      <c r="Z98" s="299" t="s">
        <v>20</v>
      </c>
      <c r="AA98" s="287" t="s">
        <v>21</v>
      </c>
      <c r="AB98" s="361">
        <v>0.85</v>
      </c>
      <c r="AC98" s="482"/>
      <c r="AD98" s="302"/>
      <c r="AE98" s="360"/>
      <c r="AF98" s="45">
        <f>ROUND(ROUND(ROUND(ROUND(G56+K92,0)*Q80,0)*AB98,0)-AD97,0)</f>
        <v>186</v>
      </c>
      <c r="AG98" s="79"/>
    </row>
    <row r="99" ht="16.5" customHeight="1">
      <c r="A99" s="29">
        <v>63.0</v>
      </c>
      <c r="B99" s="30">
        <v>9391.0</v>
      </c>
      <c r="C99" s="32" t="s">
        <v>2747</v>
      </c>
      <c r="D99" s="94"/>
      <c r="E99" s="94"/>
      <c r="F99" s="94"/>
      <c r="G99" s="352"/>
      <c r="H99" s="140"/>
      <c r="I99" s="95"/>
      <c r="J99" s="69"/>
      <c r="K99" s="302"/>
      <c r="L99" s="63"/>
      <c r="M99" s="366"/>
      <c r="N99" s="367"/>
      <c r="O99" s="368"/>
      <c r="P99" s="366"/>
      <c r="Q99" s="369"/>
      <c r="R99" s="33" t="s">
        <v>23</v>
      </c>
      <c r="S99" s="124" t="s">
        <v>24</v>
      </c>
      <c r="T99" s="152"/>
      <c r="U99" s="152"/>
      <c r="V99" s="152"/>
      <c r="W99" s="152"/>
      <c r="X99" s="287" t="s">
        <v>21</v>
      </c>
      <c r="Y99" s="354">
        <v>0.7</v>
      </c>
      <c r="Z99" s="297"/>
      <c r="AA99" s="297"/>
      <c r="AB99" s="362"/>
      <c r="AC99" s="482"/>
      <c r="AD99" s="313"/>
      <c r="AE99" s="349"/>
      <c r="AF99" s="45">
        <f>ROUND(ROUND(ROUND(ROUND(G56+K92,0)*Q80,0)*Y99,0)-AD97,0)</f>
        <v>153</v>
      </c>
      <c r="AG99" s="79"/>
    </row>
    <row r="100" ht="16.5" customHeight="1">
      <c r="A100" s="29">
        <v>63.0</v>
      </c>
      <c r="B100" s="30">
        <v>9392.0</v>
      </c>
      <c r="C100" s="32" t="s">
        <v>2748</v>
      </c>
      <c r="D100" s="94"/>
      <c r="E100" s="94"/>
      <c r="F100" s="94"/>
      <c r="G100" s="352"/>
      <c r="H100" s="140"/>
      <c r="I100" s="95"/>
      <c r="J100" s="69"/>
      <c r="K100" s="302"/>
      <c r="L100" s="63"/>
      <c r="M100" s="366"/>
      <c r="N100" s="367"/>
      <c r="O100" s="368"/>
      <c r="P100" s="366"/>
      <c r="Q100" s="369"/>
      <c r="R100" s="481"/>
      <c r="S100" s="110"/>
      <c r="T100" s="291"/>
      <c r="U100" s="291"/>
      <c r="V100" s="291"/>
      <c r="W100" s="291"/>
      <c r="X100" s="290"/>
      <c r="Y100" s="355"/>
      <c r="Z100" s="356" t="s">
        <v>20</v>
      </c>
      <c r="AA100" s="357" t="s">
        <v>21</v>
      </c>
      <c r="AB100" s="363">
        <v>0.85</v>
      </c>
      <c r="AC100" s="482"/>
      <c r="AD100" s="313"/>
      <c r="AE100" s="349"/>
      <c r="AF100" s="45">
        <f>ROUND(ROUND(ROUND(ROUND(ROUND(G56+K92,0)*Q80,0)*Y99,0)*AB100,0)-AD97,0)</f>
        <v>129</v>
      </c>
      <c r="AG100" s="79"/>
    </row>
    <row r="101" ht="16.5" customHeight="1">
      <c r="A101" s="29">
        <v>63.0</v>
      </c>
      <c r="B101" s="30">
        <v>9393.0</v>
      </c>
      <c r="C101" s="32" t="s">
        <v>2749</v>
      </c>
      <c r="D101" s="94"/>
      <c r="E101" s="94"/>
      <c r="F101" s="94"/>
      <c r="G101" s="352"/>
      <c r="H101" s="140"/>
      <c r="I101" s="95"/>
      <c r="J101" s="69"/>
      <c r="K101" s="302"/>
      <c r="L101" s="63"/>
      <c r="M101" s="366"/>
      <c r="N101" s="367"/>
      <c r="O101" s="368"/>
      <c r="P101" s="366"/>
      <c r="Q101" s="369"/>
      <c r="R101" s="481"/>
      <c r="S101" s="96" t="s">
        <v>27</v>
      </c>
      <c r="T101" s="152"/>
      <c r="U101" s="152"/>
      <c r="V101" s="152"/>
      <c r="W101" s="152"/>
      <c r="X101" s="287" t="s">
        <v>21</v>
      </c>
      <c r="Y101" s="354">
        <v>0.5</v>
      </c>
      <c r="Z101" s="292"/>
      <c r="AA101" s="292"/>
      <c r="AB101" s="355"/>
      <c r="AC101" s="482"/>
      <c r="AD101" s="313"/>
      <c r="AE101" s="349"/>
      <c r="AF101" s="45">
        <f>ROUND(ROUND(ROUND(ROUND(G56+K92,0)*Q80,0)*Y101,0)-AD97,0)</f>
        <v>108</v>
      </c>
      <c r="AG101" s="79"/>
    </row>
    <row r="102" ht="16.5" customHeight="1">
      <c r="A102" s="29">
        <v>63.0</v>
      </c>
      <c r="B102" s="30">
        <v>9394.0</v>
      </c>
      <c r="C102" s="32" t="s">
        <v>2750</v>
      </c>
      <c r="D102" s="94"/>
      <c r="E102" s="94"/>
      <c r="F102" s="107"/>
      <c r="G102" s="374"/>
      <c r="H102" s="291"/>
      <c r="I102" s="188"/>
      <c r="J102" s="110"/>
      <c r="K102" s="290"/>
      <c r="L102" s="57"/>
      <c r="M102" s="372"/>
      <c r="N102" s="371"/>
      <c r="O102" s="370"/>
      <c r="P102" s="372"/>
      <c r="Q102" s="350"/>
      <c r="R102" s="483"/>
      <c r="S102" s="115"/>
      <c r="T102" s="291"/>
      <c r="U102" s="291"/>
      <c r="V102" s="291"/>
      <c r="W102" s="291"/>
      <c r="X102" s="290"/>
      <c r="Y102" s="355"/>
      <c r="Z102" s="356" t="s">
        <v>20</v>
      </c>
      <c r="AA102" s="357" t="s">
        <v>21</v>
      </c>
      <c r="AB102" s="363">
        <v>0.85</v>
      </c>
      <c r="AC102" s="484"/>
      <c r="AD102" s="292"/>
      <c r="AE102" s="355"/>
      <c r="AF102" s="45">
        <f>ROUND(ROUND(ROUND(ROUND(ROUND(G56+K92,0)*Q80,0)*Y101,0)*AB102,0)-AD97,0)</f>
        <v>91</v>
      </c>
      <c r="AG102" s="79"/>
    </row>
    <row r="103" ht="16.5" customHeight="1">
      <c r="A103" s="29">
        <v>63.0</v>
      </c>
      <c r="B103" s="30">
        <v>9131.0</v>
      </c>
      <c r="C103" s="32" t="s">
        <v>2751</v>
      </c>
      <c r="D103" s="94"/>
      <c r="E103" s="94"/>
      <c r="F103" s="102" t="s">
        <v>77</v>
      </c>
      <c r="G103" s="35"/>
      <c r="H103" s="35"/>
      <c r="I103" s="36"/>
      <c r="J103" s="168"/>
      <c r="K103" s="96"/>
      <c r="L103" s="96"/>
      <c r="M103" s="140"/>
      <c r="N103" s="241" t="s">
        <v>2655</v>
      </c>
      <c r="O103" s="82" t="s">
        <v>24</v>
      </c>
      <c r="P103" s="152"/>
      <c r="Q103" s="153"/>
      <c r="R103" s="287"/>
      <c r="S103" s="287"/>
      <c r="T103" s="152"/>
      <c r="U103" s="152"/>
      <c r="V103" s="152"/>
      <c r="W103" s="152"/>
      <c r="X103" s="287"/>
      <c r="Y103" s="345"/>
      <c r="Z103" s="288"/>
      <c r="AA103" s="288"/>
      <c r="AB103" s="288"/>
      <c r="AC103" s="288"/>
      <c r="AD103" s="288"/>
      <c r="AE103" s="346"/>
      <c r="AF103" s="45">
        <f>ROUND(G104*Q104,0)</f>
        <v>233</v>
      </c>
      <c r="AG103" s="79"/>
    </row>
    <row r="104" ht="16.5" customHeight="1">
      <c r="A104" s="29">
        <v>63.0</v>
      </c>
      <c r="B104" s="30">
        <v>9401.0</v>
      </c>
      <c r="C104" s="32" t="s">
        <v>2752</v>
      </c>
      <c r="D104" s="94"/>
      <c r="E104" s="94"/>
      <c r="F104" s="482"/>
      <c r="G104" s="347">
        <f>'30放課後等デイ(基本１)'!G56</f>
        <v>333</v>
      </c>
      <c r="H104" s="140" t="s">
        <v>9</v>
      </c>
      <c r="I104" s="51"/>
      <c r="J104" s="94"/>
      <c r="K104" s="302"/>
      <c r="L104" s="63"/>
      <c r="M104" s="140"/>
      <c r="N104" s="481"/>
      <c r="O104" s="482"/>
      <c r="P104" s="302" t="s">
        <v>21</v>
      </c>
      <c r="Q104" s="349">
        <v>0.7</v>
      </c>
      <c r="R104" s="290"/>
      <c r="S104" s="290"/>
      <c r="T104" s="291"/>
      <c r="U104" s="291"/>
      <c r="V104" s="291"/>
      <c r="W104" s="291"/>
      <c r="X104" s="290"/>
      <c r="Y104" s="350"/>
      <c r="Z104" s="299" t="s">
        <v>20</v>
      </c>
      <c r="AA104" s="287" t="s">
        <v>21</v>
      </c>
      <c r="AB104" s="351">
        <v>0.85</v>
      </c>
      <c r="AC104" s="288"/>
      <c r="AD104" s="288"/>
      <c r="AE104" s="346"/>
      <c r="AF104" s="45">
        <f>ROUND(ROUND(G104*Q104,0)*AB104,0)</f>
        <v>198</v>
      </c>
      <c r="AG104" s="79"/>
    </row>
    <row r="105" ht="16.5" customHeight="1">
      <c r="A105" s="29">
        <v>63.0</v>
      </c>
      <c r="B105" s="30">
        <v>9132.0</v>
      </c>
      <c r="C105" s="32" t="s">
        <v>2753</v>
      </c>
      <c r="D105" s="94"/>
      <c r="E105" s="94"/>
      <c r="F105" s="482"/>
      <c r="G105" s="63"/>
      <c r="H105" s="63"/>
      <c r="I105" s="51"/>
      <c r="J105" s="69"/>
      <c r="K105" s="304"/>
      <c r="L105" s="365"/>
      <c r="M105" s="366"/>
      <c r="N105" s="481"/>
      <c r="O105" s="482"/>
      <c r="P105" s="366"/>
      <c r="Q105" s="369"/>
      <c r="R105" s="33" t="s">
        <v>23</v>
      </c>
      <c r="S105" s="124" t="s">
        <v>24</v>
      </c>
      <c r="T105" s="152"/>
      <c r="U105" s="152"/>
      <c r="V105" s="152"/>
      <c r="W105" s="152"/>
      <c r="X105" s="287" t="s">
        <v>21</v>
      </c>
      <c r="Y105" s="354">
        <v>0.7</v>
      </c>
      <c r="Z105" s="288"/>
      <c r="AA105" s="288"/>
      <c r="AB105" s="288"/>
      <c r="AC105" s="288"/>
      <c r="AD105" s="288"/>
      <c r="AE105" s="346"/>
      <c r="AF105" s="45">
        <f>ROUND(ROUND(G104*Q104,0)*Y105,0)</f>
        <v>163</v>
      </c>
      <c r="AG105" s="79"/>
    </row>
    <row r="106" ht="16.5" customHeight="1">
      <c r="A106" s="29">
        <v>63.0</v>
      </c>
      <c r="B106" s="30">
        <v>9402.0</v>
      </c>
      <c r="C106" s="32" t="s">
        <v>2754</v>
      </c>
      <c r="D106" s="94"/>
      <c r="E106" s="94"/>
      <c r="F106" s="76"/>
      <c r="G106" s="63"/>
      <c r="H106" s="63"/>
      <c r="I106" s="51"/>
      <c r="J106" s="69"/>
      <c r="K106" s="302"/>
      <c r="L106" s="63"/>
      <c r="M106" s="366"/>
      <c r="N106" s="481"/>
      <c r="O106" s="482"/>
      <c r="P106" s="366"/>
      <c r="Q106" s="369"/>
      <c r="R106" s="481"/>
      <c r="S106" s="110"/>
      <c r="T106" s="291"/>
      <c r="U106" s="291"/>
      <c r="V106" s="291"/>
      <c r="W106" s="291"/>
      <c r="X106" s="290"/>
      <c r="Y106" s="355"/>
      <c r="Z106" s="356" t="s">
        <v>20</v>
      </c>
      <c r="AA106" s="357" t="s">
        <v>21</v>
      </c>
      <c r="AB106" s="358">
        <v>0.85</v>
      </c>
      <c r="AC106" s="288"/>
      <c r="AD106" s="288"/>
      <c r="AE106" s="346"/>
      <c r="AF106" s="45">
        <f>ROUND(ROUND(ROUND(G104*Q104,0)*Y105,0)*AB106,0)</f>
        <v>139</v>
      </c>
      <c r="AG106" s="79"/>
    </row>
    <row r="107" ht="16.5" customHeight="1">
      <c r="A107" s="29">
        <v>63.0</v>
      </c>
      <c r="B107" s="30">
        <v>9403.0</v>
      </c>
      <c r="C107" s="32" t="s">
        <v>2755</v>
      </c>
      <c r="D107" s="94"/>
      <c r="E107" s="94"/>
      <c r="F107" s="76"/>
      <c r="G107" s="63"/>
      <c r="H107" s="63"/>
      <c r="I107" s="51"/>
      <c r="J107" s="69"/>
      <c r="K107" s="302"/>
      <c r="L107" s="63"/>
      <c r="M107" s="366"/>
      <c r="N107" s="481"/>
      <c r="O107" s="375"/>
      <c r="P107" s="366"/>
      <c r="Q107" s="369"/>
      <c r="R107" s="481"/>
      <c r="S107" s="124" t="s">
        <v>27</v>
      </c>
      <c r="T107" s="152"/>
      <c r="U107" s="152"/>
      <c r="V107" s="152"/>
      <c r="W107" s="152"/>
      <c r="X107" s="287" t="s">
        <v>21</v>
      </c>
      <c r="Y107" s="354">
        <v>0.5</v>
      </c>
      <c r="Z107" s="292"/>
      <c r="AA107" s="292"/>
      <c r="AB107" s="292"/>
      <c r="AC107" s="292"/>
      <c r="AD107" s="292"/>
      <c r="AE107" s="355"/>
      <c r="AF107" s="45">
        <f>ROUND(ROUND(G104*Q104,0)*Y107,0)</f>
        <v>117</v>
      </c>
      <c r="AG107" s="79"/>
    </row>
    <row r="108" ht="16.5" customHeight="1">
      <c r="A108" s="29">
        <v>63.0</v>
      </c>
      <c r="B108" s="30">
        <v>9404.0</v>
      </c>
      <c r="C108" s="32" t="s">
        <v>2756</v>
      </c>
      <c r="D108" s="94"/>
      <c r="E108" s="94"/>
      <c r="F108" s="76"/>
      <c r="G108" s="63"/>
      <c r="H108" s="63"/>
      <c r="I108" s="51"/>
      <c r="J108" s="69"/>
      <c r="K108" s="302"/>
      <c r="L108" s="63"/>
      <c r="M108" s="366"/>
      <c r="N108" s="481"/>
      <c r="O108" s="375"/>
      <c r="P108" s="366"/>
      <c r="Q108" s="369"/>
      <c r="R108" s="483"/>
      <c r="S108" s="110"/>
      <c r="T108" s="291"/>
      <c r="U108" s="291"/>
      <c r="V108" s="291"/>
      <c r="W108" s="291"/>
      <c r="X108" s="290"/>
      <c r="Y108" s="355"/>
      <c r="Z108" s="356" t="s">
        <v>20</v>
      </c>
      <c r="AA108" s="357" t="s">
        <v>21</v>
      </c>
      <c r="AB108" s="358">
        <v>0.85</v>
      </c>
      <c r="AC108" s="288"/>
      <c r="AD108" s="288"/>
      <c r="AE108" s="346"/>
      <c r="AF108" s="114">
        <f>ROUND(ROUND(ROUND(G104*Q104,0)*Y107,0)*AB108,0)</f>
        <v>99</v>
      </c>
      <c r="AG108" s="79"/>
    </row>
    <row r="109" ht="16.5" customHeight="1">
      <c r="A109" s="29">
        <v>63.0</v>
      </c>
      <c r="B109" s="30">
        <v>9405.0</v>
      </c>
      <c r="C109" s="32" t="s">
        <v>2757</v>
      </c>
      <c r="D109" s="94"/>
      <c r="E109" s="94"/>
      <c r="F109" s="76"/>
      <c r="G109" s="63"/>
      <c r="H109" s="63"/>
      <c r="I109" s="51"/>
      <c r="J109" s="69"/>
      <c r="K109" s="302"/>
      <c r="L109" s="63"/>
      <c r="M109" s="366"/>
      <c r="N109" s="481"/>
      <c r="O109" s="375"/>
      <c r="P109" s="366"/>
      <c r="Q109" s="369"/>
      <c r="R109" s="96"/>
      <c r="S109" s="96"/>
      <c r="T109" s="152"/>
      <c r="U109" s="152"/>
      <c r="V109" s="152"/>
      <c r="W109" s="152"/>
      <c r="X109" s="287"/>
      <c r="Y109" s="354"/>
      <c r="Z109" s="288"/>
      <c r="AA109" s="288"/>
      <c r="AB109" s="346"/>
      <c r="AC109" s="82" t="s">
        <v>30</v>
      </c>
      <c r="AD109" s="302">
        <v>5.0</v>
      </c>
      <c r="AE109" s="360" t="s">
        <v>31</v>
      </c>
      <c r="AF109" s="45">
        <f>ROUND(ROUND(G104*Q104,0)-AD109,0)</f>
        <v>228</v>
      </c>
      <c r="AG109" s="79"/>
    </row>
    <row r="110" ht="16.5" customHeight="1">
      <c r="A110" s="29">
        <v>63.0</v>
      </c>
      <c r="B110" s="30">
        <v>9406.0</v>
      </c>
      <c r="C110" s="32" t="s">
        <v>2758</v>
      </c>
      <c r="D110" s="94"/>
      <c r="E110" s="94"/>
      <c r="F110" s="76"/>
      <c r="G110" s="63"/>
      <c r="H110" s="63"/>
      <c r="I110" s="51"/>
      <c r="J110" s="69"/>
      <c r="K110" s="302"/>
      <c r="L110" s="63"/>
      <c r="M110" s="366"/>
      <c r="N110" s="481"/>
      <c r="O110" s="368"/>
      <c r="P110" s="366"/>
      <c r="Q110" s="369"/>
      <c r="R110" s="115"/>
      <c r="S110" s="115"/>
      <c r="T110" s="291"/>
      <c r="U110" s="291"/>
      <c r="V110" s="291"/>
      <c r="W110" s="291"/>
      <c r="X110" s="290"/>
      <c r="Y110" s="355"/>
      <c r="Z110" s="299" t="s">
        <v>20</v>
      </c>
      <c r="AA110" s="287" t="s">
        <v>21</v>
      </c>
      <c r="AB110" s="361">
        <v>0.85</v>
      </c>
      <c r="AC110" s="482"/>
      <c r="AD110" s="302"/>
      <c r="AE110" s="360"/>
      <c r="AF110" s="45">
        <f>ROUND(ROUND(ROUND(G104*Q104,0)*AB110,0)-AD109,0)</f>
        <v>193</v>
      </c>
      <c r="AG110" s="79"/>
    </row>
    <row r="111" ht="16.5" customHeight="1">
      <c r="A111" s="29">
        <v>63.0</v>
      </c>
      <c r="B111" s="30">
        <v>9407.0</v>
      </c>
      <c r="C111" s="32" t="s">
        <v>2759</v>
      </c>
      <c r="D111" s="94"/>
      <c r="E111" s="94"/>
      <c r="F111" s="76"/>
      <c r="G111" s="63"/>
      <c r="H111" s="63"/>
      <c r="I111" s="51"/>
      <c r="J111" s="69"/>
      <c r="K111" s="302"/>
      <c r="L111" s="63"/>
      <c r="M111" s="366"/>
      <c r="N111" s="481"/>
      <c r="O111" s="368"/>
      <c r="P111" s="366"/>
      <c r="Q111" s="369"/>
      <c r="R111" s="33" t="s">
        <v>23</v>
      </c>
      <c r="S111" s="124" t="s">
        <v>24</v>
      </c>
      <c r="T111" s="152"/>
      <c r="U111" s="152"/>
      <c r="V111" s="152"/>
      <c r="W111" s="152"/>
      <c r="X111" s="287" t="s">
        <v>21</v>
      </c>
      <c r="Y111" s="354">
        <v>0.7</v>
      </c>
      <c r="Z111" s="297"/>
      <c r="AA111" s="297"/>
      <c r="AB111" s="362"/>
      <c r="AC111" s="482"/>
      <c r="AD111" s="313"/>
      <c r="AE111" s="349"/>
      <c r="AF111" s="45">
        <f>ROUND(ROUND(ROUND(G104*Q104,0)*Y111,0)-AD109,0)</f>
        <v>158</v>
      </c>
      <c r="AG111" s="79"/>
    </row>
    <row r="112" ht="16.5" customHeight="1">
      <c r="A112" s="29">
        <v>63.0</v>
      </c>
      <c r="B112" s="30">
        <v>9408.0</v>
      </c>
      <c r="C112" s="32" t="s">
        <v>2760</v>
      </c>
      <c r="D112" s="94"/>
      <c r="E112" s="94"/>
      <c r="F112" s="76"/>
      <c r="G112" s="63"/>
      <c r="H112" s="63"/>
      <c r="I112" s="51"/>
      <c r="J112" s="69"/>
      <c r="K112" s="302"/>
      <c r="L112" s="63"/>
      <c r="M112" s="366"/>
      <c r="N112" s="367"/>
      <c r="O112" s="368"/>
      <c r="P112" s="366"/>
      <c r="Q112" s="369"/>
      <c r="R112" s="481"/>
      <c r="S112" s="110"/>
      <c r="T112" s="291"/>
      <c r="U112" s="291"/>
      <c r="V112" s="291"/>
      <c r="W112" s="291"/>
      <c r="X112" s="290"/>
      <c r="Y112" s="355"/>
      <c r="Z112" s="356" t="s">
        <v>20</v>
      </c>
      <c r="AA112" s="357" t="s">
        <v>21</v>
      </c>
      <c r="AB112" s="363">
        <v>0.85</v>
      </c>
      <c r="AC112" s="482"/>
      <c r="AD112" s="313"/>
      <c r="AE112" s="349"/>
      <c r="AF112" s="45">
        <f>ROUND(ROUND(ROUND(ROUND(G104*Q104,0)*Y111,0)*AB112,0)-AD109,0)</f>
        <v>134</v>
      </c>
      <c r="AG112" s="79"/>
    </row>
    <row r="113" ht="16.5" customHeight="1">
      <c r="A113" s="29">
        <v>63.0</v>
      </c>
      <c r="B113" s="30">
        <v>9409.0</v>
      </c>
      <c r="C113" s="32" t="s">
        <v>2761</v>
      </c>
      <c r="D113" s="94"/>
      <c r="E113" s="94"/>
      <c r="F113" s="76"/>
      <c r="G113" s="63"/>
      <c r="H113" s="63"/>
      <c r="I113" s="51"/>
      <c r="J113" s="69"/>
      <c r="K113" s="302"/>
      <c r="L113" s="63"/>
      <c r="M113" s="366"/>
      <c r="N113" s="367"/>
      <c r="O113" s="368"/>
      <c r="P113" s="366"/>
      <c r="Q113" s="369"/>
      <c r="R113" s="481"/>
      <c r="S113" s="96" t="s">
        <v>27</v>
      </c>
      <c r="T113" s="152"/>
      <c r="U113" s="152"/>
      <c r="V113" s="152"/>
      <c r="W113" s="152"/>
      <c r="X113" s="287" t="s">
        <v>21</v>
      </c>
      <c r="Y113" s="354">
        <v>0.5</v>
      </c>
      <c r="Z113" s="292"/>
      <c r="AA113" s="292"/>
      <c r="AB113" s="355"/>
      <c r="AC113" s="482"/>
      <c r="AD113" s="313"/>
      <c r="AE113" s="349"/>
      <c r="AF113" s="45">
        <f>ROUND(ROUND(ROUND(G104*Q104,0)*Y113,0)-AD109,0)</f>
        <v>112</v>
      </c>
      <c r="AG113" s="79"/>
    </row>
    <row r="114" ht="16.5" customHeight="1">
      <c r="A114" s="29">
        <v>63.0</v>
      </c>
      <c r="B114" s="30">
        <v>9410.0</v>
      </c>
      <c r="C114" s="32" t="s">
        <v>2762</v>
      </c>
      <c r="D114" s="94"/>
      <c r="E114" s="94"/>
      <c r="F114" s="76"/>
      <c r="G114" s="63"/>
      <c r="H114" s="63"/>
      <c r="I114" s="51"/>
      <c r="J114" s="69"/>
      <c r="K114" s="302"/>
      <c r="L114" s="63"/>
      <c r="M114" s="366"/>
      <c r="N114" s="367"/>
      <c r="O114" s="368"/>
      <c r="P114" s="366"/>
      <c r="Q114" s="369"/>
      <c r="R114" s="483"/>
      <c r="S114" s="115"/>
      <c r="T114" s="291"/>
      <c r="U114" s="291"/>
      <c r="V114" s="291"/>
      <c r="W114" s="291"/>
      <c r="X114" s="290"/>
      <c r="Y114" s="355"/>
      <c r="Z114" s="356" t="s">
        <v>20</v>
      </c>
      <c r="AA114" s="357" t="s">
        <v>21</v>
      </c>
      <c r="AB114" s="363">
        <v>0.85</v>
      </c>
      <c r="AC114" s="484"/>
      <c r="AD114" s="292"/>
      <c r="AE114" s="355"/>
      <c r="AF114" s="114">
        <f>ROUND(ROUND(ROUND(ROUND(G104*Q104,0)*Y113,0)*AB114,0)-AD109,0)</f>
        <v>94</v>
      </c>
      <c r="AG114" s="79"/>
    </row>
    <row r="115" ht="16.5" customHeight="1">
      <c r="A115" s="29">
        <v>63.0</v>
      </c>
      <c r="B115" s="30">
        <v>9133.0</v>
      </c>
      <c r="C115" s="32" t="s">
        <v>2763</v>
      </c>
      <c r="D115" s="94"/>
      <c r="E115" s="94"/>
      <c r="F115" s="94"/>
      <c r="G115" s="140"/>
      <c r="H115" s="140"/>
      <c r="I115" s="95"/>
      <c r="J115" s="82" t="s">
        <v>38</v>
      </c>
      <c r="K115" s="96"/>
      <c r="L115" s="96"/>
      <c r="M115" s="152"/>
      <c r="N115" s="105"/>
      <c r="O115" s="94"/>
      <c r="P115" s="140"/>
      <c r="Q115" s="95"/>
      <c r="R115" s="287"/>
      <c r="S115" s="287"/>
      <c r="T115" s="152"/>
      <c r="U115" s="152"/>
      <c r="V115" s="152"/>
      <c r="W115" s="152"/>
      <c r="X115" s="287"/>
      <c r="Y115" s="345"/>
      <c r="Z115" s="288"/>
      <c r="AA115" s="288"/>
      <c r="AB115" s="288"/>
      <c r="AC115" s="288"/>
      <c r="AD115" s="288"/>
      <c r="AE115" s="346"/>
      <c r="AF115" s="45">
        <f>ROUND(ROUND(G104+K116,0)*Q104,0)</f>
        <v>236</v>
      </c>
      <c r="AG115" s="79"/>
    </row>
    <row r="116" ht="16.5" customHeight="1">
      <c r="A116" s="29">
        <v>63.0</v>
      </c>
      <c r="B116" s="30">
        <v>9411.0</v>
      </c>
      <c r="C116" s="32" t="s">
        <v>2764</v>
      </c>
      <c r="D116" s="94"/>
      <c r="E116" s="94"/>
      <c r="F116" s="94"/>
      <c r="G116" s="63"/>
      <c r="H116" s="140"/>
      <c r="I116" s="95"/>
      <c r="J116" s="482"/>
      <c r="K116" s="302">
        <v>4.0</v>
      </c>
      <c r="L116" s="63" t="s">
        <v>40</v>
      </c>
      <c r="M116" s="140"/>
      <c r="N116" s="105"/>
      <c r="O116" s="94"/>
      <c r="P116" s="140"/>
      <c r="Q116" s="95"/>
      <c r="R116" s="290"/>
      <c r="S116" s="290"/>
      <c r="T116" s="291"/>
      <c r="U116" s="291"/>
      <c r="V116" s="291"/>
      <c r="W116" s="291"/>
      <c r="X116" s="290"/>
      <c r="Y116" s="350"/>
      <c r="Z116" s="299" t="s">
        <v>20</v>
      </c>
      <c r="AA116" s="287" t="s">
        <v>21</v>
      </c>
      <c r="AB116" s="351">
        <v>0.85</v>
      </c>
      <c r="AC116" s="288"/>
      <c r="AD116" s="288"/>
      <c r="AE116" s="346"/>
      <c r="AF116" s="45">
        <f>ROUND(ROUND(ROUND(G104+K116,0)*Q104,0)*AB116,0)</f>
        <v>201</v>
      </c>
      <c r="AG116" s="79"/>
    </row>
    <row r="117" ht="16.5" customHeight="1">
      <c r="A117" s="29">
        <v>63.0</v>
      </c>
      <c r="B117" s="30">
        <v>9134.0</v>
      </c>
      <c r="C117" s="32" t="s">
        <v>2765</v>
      </c>
      <c r="D117" s="94"/>
      <c r="E117" s="94"/>
      <c r="F117" s="94"/>
      <c r="G117" s="352"/>
      <c r="H117" s="140"/>
      <c r="I117" s="95"/>
      <c r="J117" s="482"/>
      <c r="K117" s="304"/>
      <c r="L117" s="365"/>
      <c r="M117" s="366"/>
      <c r="N117" s="367"/>
      <c r="O117" s="368"/>
      <c r="P117" s="366"/>
      <c r="Q117" s="369"/>
      <c r="R117" s="33" t="s">
        <v>23</v>
      </c>
      <c r="S117" s="124" t="s">
        <v>24</v>
      </c>
      <c r="T117" s="152"/>
      <c r="U117" s="152"/>
      <c r="V117" s="152"/>
      <c r="W117" s="152"/>
      <c r="X117" s="287" t="s">
        <v>21</v>
      </c>
      <c r="Y117" s="354">
        <v>0.7</v>
      </c>
      <c r="Z117" s="288"/>
      <c r="AA117" s="288"/>
      <c r="AB117" s="288"/>
      <c r="AC117" s="288"/>
      <c r="AD117" s="288"/>
      <c r="AE117" s="346"/>
      <c r="AF117" s="114">
        <f>ROUND(ROUND(ROUND(G104+K116,0)*Q104,0)*Y117,0)</f>
        <v>165</v>
      </c>
      <c r="AG117" s="79"/>
    </row>
    <row r="118" ht="16.5" customHeight="1">
      <c r="A118" s="29">
        <v>63.0</v>
      </c>
      <c r="B118" s="30">
        <v>9412.0</v>
      </c>
      <c r="C118" s="32" t="s">
        <v>2766</v>
      </c>
      <c r="D118" s="94"/>
      <c r="E118" s="94"/>
      <c r="F118" s="94"/>
      <c r="G118" s="352"/>
      <c r="H118" s="140"/>
      <c r="I118" s="95"/>
      <c r="J118" s="482"/>
      <c r="K118" s="302"/>
      <c r="L118" s="63"/>
      <c r="M118" s="366"/>
      <c r="N118" s="367"/>
      <c r="O118" s="368"/>
      <c r="P118" s="366"/>
      <c r="Q118" s="369"/>
      <c r="R118" s="481"/>
      <c r="S118" s="110"/>
      <c r="T118" s="291"/>
      <c r="U118" s="291"/>
      <c r="V118" s="291"/>
      <c r="W118" s="291"/>
      <c r="X118" s="290"/>
      <c r="Y118" s="355"/>
      <c r="Z118" s="356" t="s">
        <v>20</v>
      </c>
      <c r="AA118" s="357" t="s">
        <v>21</v>
      </c>
      <c r="AB118" s="358">
        <v>0.85</v>
      </c>
      <c r="AC118" s="288"/>
      <c r="AD118" s="288"/>
      <c r="AE118" s="346"/>
      <c r="AF118" s="114">
        <f>ROUND(ROUND(ROUND(ROUND(G104+K116,0)*Q104,0)*Y117,0)*AB118,0)</f>
        <v>140</v>
      </c>
      <c r="AG118" s="79"/>
    </row>
    <row r="119" ht="16.5" customHeight="1">
      <c r="A119" s="29">
        <v>63.0</v>
      </c>
      <c r="B119" s="30">
        <v>9413.0</v>
      </c>
      <c r="C119" s="32" t="s">
        <v>2767</v>
      </c>
      <c r="D119" s="94"/>
      <c r="E119" s="94"/>
      <c r="F119" s="94"/>
      <c r="G119" s="352"/>
      <c r="H119" s="140"/>
      <c r="I119" s="95"/>
      <c r="J119" s="482"/>
      <c r="K119" s="302"/>
      <c r="L119" s="63"/>
      <c r="M119" s="366"/>
      <c r="N119" s="367"/>
      <c r="O119" s="368"/>
      <c r="P119" s="366"/>
      <c r="Q119" s="369"/>
      <c r="R119" s="481"/>
      <c r="S119" s="124" t="s">
        <v>27</v>
      </c>
      <c r="T119" s="152"/>
      <c r="U119" s="152"/>
      <c r="V119" s="152"/>
      <c r="W119" s="152"/>
      <c r="X119" s="287" t="s">
        <v>21</v>
      </c>
      <c r="Y119" s="354">
        <v>0.5</v>
      </c>
      <c r="Z119" s="292"/>
      <c r="AA119" s="292"/>
      <c r="AB119" s="292"/>
      <c r="AC119" s="292"/>
      <c r="AD119" s="292"/>
      <c r="AE119" s="355"/>
      <c r="AF119" s="114">
        <f>ROUND(ROUND(ROUND(G104+K116,0)*Q104,0)*Y119,0)</f>
        <v>118</v>
      </c>
      <c r="AG119" s="79"/>
    </row>
    <row r="120" ht="16.5" customHeight="1">
      <c r="A120" s="29">
        <v>63.0</v>
      </c>
      <c r="B120" s="30">
        <v>9414.0</v>
      </c>
      <c r="C120" s="32" t="s">
        <v>2768</v>
      </c>
      <c r="D120" s="94"/>
      <c r="E120" s="94"/>
      <c r="F120" s="94"/>
      <c r="G120" s="352"/>
      <c r="H120" s="140"/>
      <c r="I120" s="95"/>
      <c r="J120" s="69"/>
      <c r="K120" s="302"/>
      <c r="L120" s="63"/>
      <c r="M120" s="366"/>
      <c r="N120" s="367"/>
      <c r="O120" s="368"/>
      <c r="P120" s="366"/>
      <c r="Q120" s="369"/>
      <c r="R120" s="483"/>
      <c r="S120" s="110"/>
      <c r="T120" s="291"/>
      <c r="U120" s="291"/>
      <c r="V120" s="291"/>
      <c r="W120" s="291"/>
      <c r="X120" s="290"/>
      <c r="Y120" s="355"/>
      <c r="Z120" s="356" t="s">
        <v>20</v>
      </c>
      <c r="AA120" s="357" t="s">
        <v>21</v>
      </c>
      <c r="AB120" s="358">
        <v>0.85</v>
      </c>
      <c r="AC120" s="288"/>
      <c r="AD120" s="288"/>
      <c r="AE120" s="346"/>
      <c r="AF120" s="114">
        <f>ROUND(ROUND(ROUND(ROUND(G104+K116,0)*Q104,0)*Y119,0)*AB120,0)</f>
        <v>100</v>
      </c>
      <c r="AG120" s="79"/>
    </row>
    <row r="121" ht="16.5" customHeight="1">
      <c r="A121" s="29">
        <v>63.0</v>
      </c>
      <c r="B121" s="30">
        <v>9415.0</v>
      </c>
      <c r="C121" s="32" t="s">
        <v>2769</v>
      </c>
      <c r="D121" s="94"/>
      <c r="E121" s="94"/>
      <c r="F121" s="94"/>
      <c r="G121" s="352"/>
      <c r="H121" s="140"/>
      <c r="I121" s="95"/>
      <c r="J121" s="69"/>
      <c r="K121" s="302"/>
      <c r="L121" s="63"/>
      <c r="M121" s="366"/>
      <c r="N121" s="367"/>
      <c r="O121" s="368"/>
      <c r="P121" s="366"/>
      <c r="Q121" s="369"/>
      <c r="R121" s="96"/>
      <c r="S121" s="96"/>
      <c r="T121" s="152"/>
      <c r="U121" s="152"/>
      <c r="V121" s="152"/>
      <c r="W121" s="152"/>
      <c r="X121" s="287"/>
      <c r="Y121" s="354"/>
      <c r="Z121" s="288"/>
      <c r="AA121" s="288"/>
      <c r="AB121" s="346"/>
      <c r="AC121" s="82" t="s">
        <v>30</v>
      </c>
      <c r="AD121" s="302">
        <v>5.0</v>
      </c>
      <c r="AE121" s="360" t="s">
        <v>31</v>
      </c>
      <c r="AF121" s="45">
        <f>ROUND(ROUND(ROUND(G104+K116,0)*Q104,0)-AD121,0)</f>
        <v>231</v>
      </c>
      <c r="AG121" s="79"/>
    </row>
    <row r="122" ht="16.5" customHeight="1">
      <c r="A122" s="29">
        <v>63.0</v>
      </c>
      <c r="B122" s="30">
        <v>9416.0</v>
      </c>
      <c r="C122" s="32" t="s">
        <v>2770</v>
      </c>
      <c r="D122" s="94"/>
      <c r="E122" s="94"/>
      <c r="F122" s="94"/>
      <c r="G122" s="352"/>
      <c r="H122" s="140"/>
      <c r="I122" s="95"/>
      <c r="J122" s="69"/>
      <c r="K122" s="302"/>
      <c r="L122" s="63"/>
      <c r="M122" s="366"/>
      <c r="N122" s="367"/>
      <c r="O122" s="368"/>
      <c r="P122" s="366"/>
      <c r="Q122" s="369"/>
      <c r="R122" s="115"/>
      <c r="S122" s="115"/>
      <c r="T122" s="291"/>
      <c r="U122" s="291"/>
      <c r="V122" s="291"/>
      <c r="W122" s="291"/>
      <c r="X122" s="290"/>
      <c r="Y122" s="355"/>
      <c r="Z122" s="299" t="s">
        <v>20</v>
      </c>
      <c r="AA122" s="287" t="s">
        <v>21</v>
      </c>
      <c r="AB122" s="361">
        <v>0.85</v>
      </c>
      <c r="AC122" s="482"/>
      <c r="AD122" s="302"/>
      <c r="AE122" s="360"/>
      <c r="AF122" s="45">
        <f>ROUND(ROUND(ROUND(ROUND(G104+K116,0)*Q104,0)*AB122,0)-AD121,0)</f>
        <v>196</v>
      </c>
      <c r="AG122" s="79"/>
    </row>
    <row r="123" ht="16.5" customHeight="1">
      <c r="A123" s="29">
        <v>63.0</v>
      </c>
      <c r="B123" s="30">
        <v>9417.0</v>
      </c>
      <c r="C123" s="32" t="s">
        <v>2771</v>
      </c>
      <c r="D123" s="94"/>
      <c r="E123" s="94"/>
      <c r="F123" s="94"/>
      <c r="G123" s="352"/>
      <c r="H123" s="140"/>
      <c r="I123" s="95"/>
      <c r="J123" s="69"/>
      <c r="K123" s="302"/>
      <c r="L123" s="63"/>
      <c r="M123" s="366"/>
      <c r="N123" s="367"/>
      <c r="O123" s="368"/>
      <c r="P123" s="366"/>
      <c r="Q123" s="369"/>
      <c r="R123" s="33" t="s">
        <v>23</v>
      </c>
      <c r="S123" s="124" t="s">
        <v>24</v>
      </c>
      <c r="T123" s="152"/>
      <c r="U123" s="152"/>
      <c r="V123" s="152"/>
      <c r="W123" s="152"/>
      <c r="X123" s="287" t="s">
        <v>21</v>
      </c>
      <c r="Y123" s="354">
        <v>0.7</v>
      </c>
      <c r="Z123" s="297"/>
      <c r="AA123" s="297"/>
      <c r="AB123" s="362"/>
      <c r="AC123" s="482"/>
      <c r="AD123" s="313"/>
      <c r="AE123" s="349"/>
      <c r="AF123" s="114">
        <f>ROUND(ROUND(ROUND(ROUND(G104+K116,0)*Q104,0)*Y123,0)-AD121,0)</f>
        <v>160</v>
      </c>
      <c r="AG123" s="79"/>
    </row>
    <row r="124" ht="16.5" customHeight="1">
      <c r="A124" s="29">
        <v>63.0</v>
      </c>
      <c r="B124" s="30">
        <v>9418.0</v>
      </c>
      <c r="C124" s="32" t="s">
        <v>2772</v>
      </c>
      <c r="D124" s="94"/>
      <c r="E124" s="94"/>
      <c r="F124" s="94"/>
      <c r="G124" s="352"/>
      <c r="H124" s="140"/>
      <c r="I124" s="95"/>
      <c r="J124" s="69"/>
      <c r="K124" s="302"/>
      <c r="L124" s="63"/>
      <c r="M124" s="366"/>
      <c r="N124" s="367"/>
      <c r="O124" s="368"/>
      <c r="P124" s="366"/>
      <c r="Q124" s="369"/>
      <c r="R124" s="481"/>
      <c r="S124" s="110"/>
      <c r="T124" s="291"/>
      <c r="U124" s="291"/>
      <c r="V124" s="291"/>
      <c r="W124" s="291"/>
      <c r="X124" s="290"/>
      <c r="Y124" s="355"/>
      <c r="Z124" s="356" t="s">
        <v>20</v>
      </c>
      <c r="AA124" s="357" t="s">
        <v>21</v>
      </c>
      <c r="AB124" s="363">
        <v>0.85</v>
      </c>
      <c r="AC124" s="482"/>
      <c r="AD124" s="313"/>
      <c r="AE124" s="349"/>
      <c r="AF124" s="114">
        <f>ROUND(ROUND(ROUND(ROUND(ROUND(G104+K116,0)*Q104,0)*Y123,0)*AB124,0)-AD121,0)</f>
        <v>135</v>
      </c>
      <c r="AG124" s="79"/>
    </row>
    <row r="125" ht="16.5" customHeight="1">
      <c r="A125" s="29">
        <v>63.0</v>
      </c>
      <c r="B125" s="30">
        <v>9419.0</v>
      </c>
      <c r="C125" s="32" t="s">
        <v>2773</v>
      </c>
      <c r="D125" s="105"/>
      <c r="E125" s="94"/>
      <c r="F125" s="94"/>
      <c r="G125" s="352"/>
      <c r="H125" s="140"/>
      <c r="I125" s="95"/>
      <c r="J125" s="69"/>
      <c r="K125" s="302"/>
      <c r="L125" s="63"/>
      <c r="M125" s="366"/>
      <c r="N125" s="367"/>
      <c r="O125" s="368"/>
      <c r="P125" s="366"/>
      <c r="Q125" s="369"/>
      <c r="R125" s="481"/>
      <c r="S125" s="96" t="s">
        <v>27</v>
      </c>
      <c r="T125" s="152"/>
      <c r="U125" s="152"/>
      <c r="V125" s="152"/>
      <c r="W125" s="152"/>
      <c r="X125" s="287" t="s">
        <v>21</v>
      </c>
      <c r="Y125" s="354">
        <v>0.5</v>
      </c>
      <c r="Z125" s="292"/>
      <c r="AA125" s="292"/>
      <c r="AB125" s="355"/>
      <c r="AC125" s="482"/>
      <c r="AD125" s="313"/>
      <c r="AE125" s="349"/>
      <c r="AF125" s="114">
        <f>ROUND(ROUND(ROUND(ROUND(G104+K116,0)*Q104,0)*Y125,0)-AD121,0)</f>
        <v>113</v>
      </c>
      <c r="AG125" s="79"/>
    </row>
    <row r="126" ht="16.5" customHeight="1">
      <c r="A126" s="29">
        <v>63.0</v>
      </c>
      <c r="B126" s="30">
        <v>9420.0</v>
      </c>
      <c r="C126" s="32" t="s">
        <v>2774</v>
      </c>
      <c r="D126" s="105"/>
      <c r="E126" s="105"/>
      <c r="F126" s="94"/>
      <c r="G126" s="352"/>
      <c r="H126" s="140"/>
      <c r="I126" s="95"/>
      <c r="J126" s="69"/>
      <c r="K126" s="302"/>
      <c r="L126" s="63"/>
      <c r="M126" s="350"/>
      <c r="N126" s="367"/>
      <c r="O126" s="370"/>
      <c r="P126" s="366"/>
      <c r="Q126" s="369"/>
      <c r="R126" s="483"/>
      <c r="S126" s="115"/>
      <c r="T126" s="291"/>
      <c r="U126" s="291"/>
      <c r="V126" s="291"/>
      <c r="W126" s="291"/>
      <c r="X126" s="290"/>
      <c r="Y126" s="355"/>
      <c r="Z126" s="356" t="s">
        <v>20</v>
      </c>
      <c r="AA126" s="357" t="s">
        <v>21</v>
      </c>
      <c r="AB126" s="363">
        <v>0.85</v>
      </c>
      <c r="AC126" s="484"/>
      <c r="AD126" s="292"/>
      <c r="AE126" s="355"/>
      <c r="AF126" s="114">
        <f>ROUND(ROUND(ROUND(ROUND(ROUND(G104+K116,0)*Q104,0)*Y125,0)*AB126,0)-AD121,0)</f>
        <v>95</v>
      </c>
      <c r="AG126" s="79"/>
    </row>
    <row r="127" ht="16.5" customHeight="1">
      <c r="A127" s="29">
        <v>63.0</v>
      </c>
      <c r="B127" s="30">
        <v>9421.0</v>
      </c>
      <c r="C127" s="32" t="s">
        <v>2775</v>
      </c>
      <c r="D127" s="94"/>
      <c r="E127" s="94"/>
      <c r="F127" s="76"/>
      <c r="G127" s="63"/>
      <c r="H127" s="63"/>
      <c r="I127" s="51"/>
      <c r="J127" s="168"/>
      <c r="K127" s="96"/>
      <c r="L127" s="96"/>
      <c r="M127" s="140"/>
      <c r="N127" s="367"/>
      <c r="O127" s="82" t="s">
        <v>27</v>
      </c>
      <c r="P127" s="152"/>
      <c r="Q127" s="153"/>
      <c r="R127" s="287"/>
      <c r="S127" s="287"/>
      <c r="T127" s="152"/>
      <c r="U127" s="152"/>
      <c r="V127" s="152"/>
      <c r="W127" s="152"/>
      <c r="X127" s="287"/>
      <c r="Y127" s="345"/>
      <c r="Z127" s="288"/>
      <c r="AA127" s="288"/>
      <c r="AB127" s="288"/>
      <c r="AC127" s="288"/>
      <c r="AD127" s="288"/>
      <c r="AE127" s="346"/>
      <c r="AF127" s="45">
        <f>ROUND(G104*Q128,0)</f>
        <v>167</v>
      </c>
      <c r="AG127" s="79"/>
    </row>
    <row r="128" ht="16.5" customHeight="1">
      <c r="A128" s="29">
        <v>63.0</v>
      </c>
      <c r="B128" s="30">
        <v>9422.0</v>
      </c>
      <c r="C128" s="32" t="s">
        <v>2776</v>
      </c>
      <c r="D128" s="94"/>
      <c r="E128" s="94"/>
      <c r="F128" s="76"/>
      <c r="G128" s="373"/>
      <c r="H128" s="140"/>
      <c r="I128" s="51"/>
      <c r="J128" s="94"/>
      <c r="K128" s="302"/>
      <c r="L128" s="63"/>
      <c r="M128" s="140"/>
      <c r="N128" s="105"/>
      <c r="O128" s="482"/>
      <c r="P128" s="302" t="s">
        <v>21</v>
      </c>
      <c r="Q128" s="349">
        <v>0.5</v>
      </c>
      <c r="R128" s="290"/>
      <c r="S128" s="290"/>
      <c r="T128" s="291"/>
      <c r="U128" s="291"/>
      <c r="V128" s="291"/>
      <c r="W128" s="291"/>
      <c r="X128" s="290"/>
      <c r="Y128" s="350"/>
      <c r="Z128" s="299" t="s">
        <v>20</v>
      </c>
      <c r="AA128" s="287" t="s">
        <v>21</v>
      </c>
      <c r="AB128" s="351">
        <v>0.85</v>
      </c>
      <c r="AC128" s="288"/>
      <c r="AD128" s="288"/>
      <c r="AE128" s="346"/>
      <c r="AF128" s="45">
        <f>ROUND(ROUND(G104*Q128,0)*AB128,0)</f>
        <v>142</v>
      </c>
      <c r="AG128" s="79"/>
    </row>
    <row r="129" ht="16.5" customHeight="1">
      <c r="A129" s="29">
        <v>63.0</v>
      </c>
      <c r="B129" s="30">
        <v>9423.0</v>
      </c>
      <c r="C129" s="32" t="s">
        <v>2777</v>
      </c>
      <c r="D129" s="94"/>
      <c r="E129" s="94"/>
      <c r="F129" s="76"/>
      <c r="G129" s="63"/>
      <c r="H129" s="63"/>
      <c r="I129" s="51"/>
      <c r="J129" s="69"/>
      <c r="K129" s="304"/>
      <c r="L129" s="365"/>
      <c r="M129" s="366"/>
      <c r="N129" s="367"/>
      <c r="O129" s="482"/>
      <c r="P129" s="366"/>
      <c r="Q129" s="369"/>
      <c r="R129" s="33" t="s">
        <v>23</v>
      </c>
      <c r="S129" s="124" t="s">
        <v>24</v>
      </c>
      <c r="T129" s="152"/>
      <c r="U129" s="152"/>
      <c r="V129" s="152"/>
      <c r="W129" s="152"/>
      <c r="X129" s="287" t="s">
        <v>21</v>
      </c>
      <c r="Y129" s="354">
        <v>0.7</v>
      </c>
      <c r="Z129" s="288"/>
      <c r="AA129" s="288"/>
      <c r="AB129" s="288"/>
      <c r="AC129" s="288"/>
      <c r="AD129" s="288"/>
      <c r="AE129" s="346"/>
      <c r="AF129" s="45">
        <f>ROUND(ROUND(G104*Q128,0)*Y129,0)</f>
        <v>117</v>
      </c>
      <c r="AG129" s="79"/>
    </row>
    <row r="130" ht="16.5" customHeight="1">
      <c r="A130" s="29">
        <v>63.0</v>
      </c>
      <c r="B130" s="30">
        <v>9424.0</v>
      </c>
      <c r="C130" s="32" t="s">
        <v>2778</v>
      </c>
      <c r="D130" s="94"/>
      <c r="E130" s="94"/>
      <c r="F130" s="76"/>
      <c r="G130" s="63"/>
      <c r="H130" s="63"/>
      <c r="I130" s="51"/>
      <c r="J130" s="69"/>
      <c r="K130" s="302"/>
      <c r="L130" s="63"/>
      <c r="M130" s="366"/>
      <c r="N130" s="367"/>
      <c r="O130" s="482"/>
      <c r="P130" s="366"/>
      <c r="Q130" s="369"/>
      <c r="R130" s="481"/>
      <c r="S130" s="110"/>
      <c r="T130" s="291"/>
      <c r="U130" s="291"/>
      <c r="V130" s="291"/>
      <c r="W130" s="291"/>
      <c r="X130" s="290"/>
      <c r="Y130" s="355"/>
      <c r="Z130" s="356" t="s">
        <v>20</v>
      </c>
      <c r="AA130" s="357" t="s">
        <v>21</v>
      </c>
      <c r="AB130" s="358">
        <v>0.85</v>
      </c>
      <c r="AC130" s="288"/>
      <c r="AD130" s="288"/>
      <c r="AE130" s="346"/>
      <c r="AF130" s="114">
        <f>ROUND(ROUND(ROUND(G104*Q128,0)*Y129,0)*AB130,0)</f>
        <v>99</v>
      </c>
      <c r="AG130" s="79"/>
    </row>
    <row r="131" ht="16.5" customHeight="1">
      <c r="A131" s="29">
        <v>63.0</v>
      </c>
      <c r="B131" s="30">
        <v>9425.0</v>
      </c>
      <c r="C131" s="32" t="s">
        <v>2779</v>
      </c>
      <c r="D131" s="94"/>
      <c r="E131" s="94"/>
      <c r="F131" s="76"/>
      <c r="G131" s="63"/>
      <c r="H131" s="63"/>
      <c r="I131" s="51"/>
      <c r="J131" s="69"/>
      <c r="K131" s="302"/>
      <c r="L131" s="63"/>
      <c r="M131" s="366"/>
      <c r="N131" s="367"/>
      <c r="O131" s="482"/>
      <c r="P131" s="366"/>
      <c r="Q131" s="369"/>
      <c r="R131" s="481"/>
      <c r="S131" s="124" t="s">
        <v>27</v>
      </c>
      <c r="T131" s="152"/>
      <c r="U131" s="152"/>
      <c r="V131" s="152"/>
      <c r="W131" s="152"/>
      <c r="X131" s="287" t="s">
        <v>21</v>
      </c>
      <c r="Y131" s="354">
        <v>0.5</v>
      </c>
      <c r="Z131" s="292"/>
      <c r="AA131" s="292"/>
      <c r="AB131" s="292"/>
      <c r="AC131" s="292"/>
      <c r="AD131" s="292"/>
      <c r="AE131" s="355"/>
      <c r="AF131" s="45">
        <f>ROUND(ROUND(G104*Q128,0)*Y131,0)</f>
        <v>84</v>
      </c>
      <c r="AG131" s="79"/>
    </row>
    <row r="132" ht="16.5" customHeight="1">
      <c r="A132" s="29">
        <v>63.0</v>
      </c>
      <c r="B132" s="30">
        <v>9426.0</v>
      </c>
      <c r="C132" s="32" t="s">
        <v>2780</v>
      </c>
      <c r="D132" s="94"/>
      <c r="E132" s="94"/>
      <c r="F132" s="76"/>
      <c r="G132" s="63"/>
      <c r="H132" s="63"/>
      <c r="I132" s="51"/>
      <c r="J132" s="69"/>
      <c r="K132" s="302"/>
      <c r="L132" s="63"/>
      <c r="M132" s="366"/>
      <c r="N132" s="367"/>
      <c r="O132" s="482"/>
      <c r="P132" s="366"/>
      <c r="Q132" s="369"/>
      <c r="R132" s="483"/>
      <c r="S132" s="110"/>
      <c r="T132" s="291"/>
      <c r="U132" s="291"/>
      <c r="V132" s="291"/>
      <c r="W132" s="291"/>
      <c r="X132" s="290"/>
      <c r="Y132" s="355"/>
      <c r="Z132" s="356" t="s">
        <v>20</v>
      </c>
      <c r="AA132" s="357" t="s">
        <v>21</v>
      </c>
      <c r="AB132" s="358">
        <v>0.85</v>
      </c>
      <c r="AC132" s="288"/>
      <c r="AD132" s="288"/>
      <c r="AE132" s="346"/>
      <c r="AF132" s="114">
        <f>ROUND(ROUND(ROUND(G104*Q128,0)*Y131,0)*AB132,0)</f>
        <v>71</v>
      </c>
      <c r="AG132" s="79"/>
    </row>
    <row r="133" ht="16.5" customHeight="1">
      <c r="A133" s="29">
        <v>63.0</v>
      </c>
      <c r="B133" s="30">
        <v>9427.0</v>
      </c>
      <c r="C133" s="32" t="s">
        <v>2781</v>
      </c>
      <c r="D133" s="94"/>
      <c r="E133" s="94"/>
      <c r="F133" s="76"/>
      <c r="G133" s="63"/>
      <c r="H133" s="63"/>
      <c r="I133" s="51"/>
      <c r="J133" s="69"/>
      <c r="K133" s="302"/>
      <c r="L133" s="63"/>
      <c r="M133" s="366"/>
      <c r="N133" s="367"/>
      <c r="O133" s="368"/>
      <c r="P133" s="366"/>
      <c r="Q133" s="369"/>
      <c r="R133" s="96"/>
      <c r="S133" s="96"/>
      <c r="T133" s="152"/>
      <c r="U133" s="152"/>
      <c r="V133" s="152"/>
      <c r="W133" s="152"/>
      <c r="X133" s="287"/>
      <c r="Y133" s="354"/>
      <c r="Z133" s="288"/>
      <c r="AA133" s="288"/>
      <c r="AB133" s="346"/>
      <c r="AC133" s="82" t="s">
        <v>30</v>
      </c>
      <c r="AD133" s="302">
        <v>5.0</v>
      </c>
      <c r="AE133" s="360" t="s">
        <v>31</v>
      </c>
      <c r="AF133" s="45">
        <f>ROUND(ROUND(G104*Q128,0)-AD133,0)</f>
        <v>162</v>
      </c>
      <c r="AG133" s="79"/>
    </row>
    <row r="134" ht="16.5" customHeight="1">
      <c r="A134" s="29">
        <v>63.0</v>
      </c>
      <c r="B134" s="30">
        <v>9428.0</v>
      </c>
      <c r="C134" s="32" t="s">
        <v>2782</v>
      </c>
      <c r="D134" s="94"/>
      <c r="E134" s="94"/>
      <c r="F134" s="76"/>
      <c r="G134" s="63"/>
      <c r="H134" s="63"/>
      <c r="I134" s="51"/>
      <c r="J134" s="69"/>
      <c r="K134" s="302"/>
      <c r="L134" s="63"/>
      <c r="M134" s="366"/>
      <c r="N134" s="367"/>
      <c r="O134" s="368"/>
      <c r="P134" s="366"/>
      <c r="Q134" s="369"/>
      <c r="R134" s="115"/>
      <c r="S134" s="115"/>
      <c r="T134" s="291"/>
      <c r="U134" s="291"/>
      <c r="V134" s="291"/>
      <c r="W134" s="291"/>
      <c r="X134" s="290"/>
      <c r="Y134" s="355"/>
      <c r="Z134" s="299" t="s">
        <v>20</v>
      </c>
      <c r="AA134" s="287" t="s">
        <v>21</v>
      </c>
      <c r="AB134" s="361">
        <v>0.85</v>
      </c>
      <c r="AC134" s="482"/>
      <c r="AD134" s="302"/>
      <c r="AE134" s="360"/>
      <c r="AF134" s="45">
        <f>ROUND(ROUND(ROUND(G104*Q128,0)*AB134,0)-AD133,0)</f>
        <v>137</v>
      </c>
      <c r="AG134" s="79"/>
    </row>
    <row r="135" ht="16.5" customHeight="1">
      <c r="A135" s="29">
        <v>63.0</v>
      </c>
      <c r="B135" s="30">
        <v>9429.0</v>
      </c>
      <c r="C135" s="32" t="s">
        <v>2783</v>
      </c>
      <c r="D135" s="94"/>
      <c r="E135" s="94"/>
      <c r="F135" s="76"/>
      <c r="G135" s="63"/>
      <c r="H135" s="63"/>
      <c r="I135" s="51"/>
      <c r="J135" s="69"/>
      <c r="K135" s="302"/>
      <c r="L135" s="63"/>
      <c r="M135" s="366"/>
      <c r="N135" s="367"/>
      <c r="O135" s="368"/>
      <c r="P135" s="366"/>
      <c r="Q135" s="369"/>
      <c r="R135" s="33" t="s">
        <v>23</v>
      </c>
      <c r="S135" s="124" t="s">
        <v>24</v>
      </c>
      <c r="T135" s="152"/>
      <c r="U135" s="152"/>
      <c r="V135" s="152"/>
      <c r="W135" s="152"/>
      <c r="X135" s="287" t="s">
        <v>21</v>
      </c>
      <c r="Y135" s="354">
        <v>0.7</v>
      </c>
      <c r="Z135" s="297"/>
      <c r="AA135" s="297"/>
      <c r="AB135" s="362"/>
      <c r="AC135" s="482"/>
      <c r="AD135" s="313"/>
      <c r="AE135" s="349"/>
      <c r="AF135" s="45">
        <f>ROUND(ROUND(ROUND(G104*Q128,0)*Y135,0)-AD133,0)</f>
        <v>112</v>
      </c>
      <c r="AG135" s="79"/>
    </row>
    <row r="136" ht="16.5" customHeight="1">
      <c r="A136" s="29">
        <v>63.0</v>
      </c>
      <c r="B136" s="30">
        <v>9430.0</v>
      </c>
      <c r="C136" s="32" t="s">
        <v>2784</v>
      </c>
      <c r="D136" s="94"/>
      <c r="E136" s="94"/>
      <c r="F136" s="76"/>
      <c r="G136" s="63"/>
      <c r="H136" s="63"/>
      <c r="I136" s="51"/>
      <c r="J136" s="69"/>
      <c r="K136" s="302"/>
      <c r="L136" s="63"/>
      <c r="M136" s="366"/>
      <c r="N136" s="367"/>
      <c r="O136" s="368"/>
      <c r="P136" s="366"/>
      <c r="Q136" s="369"/>
      <c r="R136" s="481"/>
      <c r="S136" s="110"/>
      <c r="T136" s="291"/>
      <c r="U136" s="291"/>
      <c r="V136" s="291"/>
      <c r="W136" s="291"/>
      <c r="X136" s="290"/>
      <c r="Y136" s="355"/>
      <c r="Z136" s="356" t="s">
        <v>20</v>
      </c>
      <c r="AA136" s="357" t="s">
        <v>21</v>
      </c>
      <c r="AB136" s="363">
        <v>0.85</v>
      </c>
      <c r="AC136" s="482"/>
      <c r="AD136" s="313"/>
      <c r="AE136" s="349"/>
      <c r="AF136" s="114">
        <f>ROUND(ROUND(ROUND(ROUND(G104*Q128,0)*Y135,0)*AB136,0)-AD133,0)</f>
        <v>94</v>
      </c>
      <c r="AG136" s="79"/>
    </row>
    <row r="137" ht="16.5" customHeight="1">
      <c r="A137" s="29">
        <v>63.0</v>
      </c>
      <c r="B137" s="30">
        <v>9431.0</v>
      </c>
      <c r="C137" s="32" t="s">
        <v>2785</v>
      </c>
      <c r="D137" s="94"/>
      <c r="E137" s="94"/>
      <c r="F137" s="76"/>
      <c r="G137" s="63"/>
      <c r="H137" s="63"/>
      <c r="I137" s="51"/>
      <c r="J137" s="69"/>
      <c r="K137" s="302"/>
      <c r="L137" s="63"/>
      <c r="M137" s="366"/>
      <c r="N137" s="367"/>
      <c r="O137" s="368"/>
      <c r="P137" s="366"/>
      <c r="Q137" s="369"/>
      <c r="R137" s="481"/>
      <c r="S137" s="96" t="s">
        <v>27</v>
      </c>
      <c r="T137" s="152"/>
      <c r="U137" s="152"/>
      <c r="V137" s="152"/>
      <c r="W137" s="152"/>
      <c r="X137" s="287" t="s">
        <v>21</v>
      </c>
      <c r="Y137" s="354">
        <v>0.5</v>
      </c>
      <c r="Z137" s="292"/>
      <c r="AA137" s="292"/>
      <c r="AB137" s="355"/>
      <c r="AC137" s="482"/>
      <c r="AD137" s="313"/>
      <c r="AE137" s="349"/>
      <c r="AF137" s="45">
        <f>ROUND(ROUND(ROUND(G104*Q128,0)*Y137,0)-AD133,0)</f>
        <v>79</v>
      </c>
      <c r="AG137" s="79"/>
    </row>
    <row r="138" ht="16.5" customHeight="1">
      <c r="A138" s="29">
        <v>63.0</v>
      </c>
      <c r="B138" s="30">
        <v>9432.0</v>
      </c>
      <c r="C138" s="32" t="s">
        <v>2786</v>
      </c>
      <c r="D138" s="94"/>
      <c r="E138" s="94"/>
      <c r="F138" s="76"/>
      <c r="G138" s="63"/>
      <c r="H138" s="63"/>
      <c r="I138" s="51"/>
      <c r="J138" s="69"/>
      <c r="K138" s="302"/>
      <c r="L138" s="63"/>
      <c r="M138" s="366"/>
      <c r="N138" s="367"/>
      <c r="O138" s="368"/>
      <c r="P138" s="366"/>
      <c r="Q138" s="369"/>
      <c r="R138" s="483"/>
      <c r="S138" s="115"/>
      <c r="T138" s="291"/>
      <c r="U138" s="291"/>
      <c r="V138" s="291"/>
      <c r="W138" s="291"/>
      <c r="X138" s="290"/>
      <c r="Y138" s="355"/>
      <c r="Z138" s="356" t="s">
        <v>20</v>
      </c>
      <c r="AA138" s="357" t="s">
        <v>21</v>
      </c>
      <c r="AB138" s="363">
        <v>0.85</v>
      </c>
      <c r="AC138" s="484"/>
      <c r="AD138" s="292"/>
      <c r="AE138" s="355"/>
      <c r="AF138" s="114">
        <f>ROUND(ROUND(ROUND(ROUND(G104*Q128,0)*Y137,0)*AB138,0)-AD133,0)</f>
        <v>66</v>
      </c>
      <c r="AG138" s="79"/>
    </row>
    <row r="139" ht="16.5" customHeight="1">
      <c r="A139" s="29">
        <v>63.0</v>
      </c>
      <c r="B139" s="30">
        <v>9433.0</v>
      </c>
      <c r="C139" s="32" t="s">
        <v>2787</v>
      </c>
      <c r="D139" s="94"/>
      <c r="E139" s="94"/>
      <c r="F139" s="94"/>
      <c r="G139" s="140"/>
      <c r="H139" s="140"/>
      <c r="I139" s="95"/>
      <c r="J139" s="82" t="s">
        <v>38</v>
      </c>
      <c r="K139" s="96"/>
      <c r="L139" s="96"/>
      <c r="M139" s="152"/>
      <c r="N139" s="105"/>
      <c r="O139" s="94"/>
      <c r="P139" s="140"/>
      <c r="Q139" s="95"/>
      <c r="R139" s="287"/>
      <c r="S139" s="287"/>
      <c r="T139" s="152"/>
      <c r="U139" s="152"/>
      <c r="V139" s="152"/>
      <c r="W139" s="152"/>
      <c r="X139" s="287"/>
      <c r="Y139" s="345"/>
      <c r="Z139" s="288"/>
      <c r="AA139" s="288"/>
      <c r="AB139" s="288"/>
      <c r="AC139" s="288"/>
      <c r="AD139" s="288"/>
      <c r="AE139" s="346"/>
      <c r="AF139" s="45">
        <f>ROUND(ROUND(G104+K140,0)*Q128,0)</f>
        <v>169</v>
      </c>
      <c r="AG139" s="79"/>
    </row>
    <row r="140" ht="16.5" customHeight="1">
      <c r="A140" s="29">
        <v>63.0</v>
      </c>
      <c r="B140" s="30">
        <v>9434.0</v>
      </c>
      <c r="C140" s="32" t="s">
        <v>2788</v>
      </c>
      <c r="D140" s="94"/>
      <c r="E140" s="94"/>
      <c r="F140" s="94"/>
      <c r="G140" s="63"/>
      <c r="H140" s="140"/>
      <c r="I140" s="95"/>
      <c r="J140" s="482"/>
      <c r="K140" s="302">
        <v>4.0</v>
      </c>
      <c r="L140" s="63" t="s">
        <v>40</v>
      </c>
      <c r="M140" s="140"/>
      <c r="N140" s="105"/>
      <c r="O140" s="94"/>
      <c r="P140" s="140"/>
      <c r="Q140" s="95"/>
      <c r="R140" s="290"/>
      <c r="S140" s="290"/>
      <c r="T140" s="291"/>
      <c r="U140" s="291"/>
      <c r="V140" s="291"/>
      <c r="W140" s="291"/>
      <c r="X140" s="290"/>
      <c r="Y140" s="350"/>
      <c r="Z140" s="299" t="s">
        <v>20</v>
      </c>
      <c r="AA140" s="287" t="s">
        <v>21</v>
      </c>
      <c r="AB140" s="351">
        <v>0.85</v>
      </c>
      <c r="AC140" s="288"/>
      <c r="AD140" s="288"/>
      <c r="AE140" s="346"/>
      <c r="AF140" s="45">
        <f>ROUND(ROUND(ROUND(G104+K140,0)*Q128,0)*AB140,0)</f>
        <v>144</v>
      </c>
      <c r="AG140" s="79"/>
    </row>
    <row r="141" ht="16.5" customHeight="1">
      <c r="A141" s="29">
        <v>63.0</v>
      </c>
      <c r="B141" s="30">
        <v>9435.0</v>
      </c>
      <c r="C141" s="32" t="s">
        <v>2789</v>
      </c>
      <c r="D141" s="94"/>
      <c r="E141" s="94"/>
      <c r="F141" s="94"/>
      <c r="G141" s="352"/>
      <c r="H141" s="140"/>
      <c r="I141" s="95"/>
      <c r="J141" s="482"/>
      <c r="K141" s="304"/>
      <c r="L141" s="365"/>
      <c r="M141" s="366"/>
      <c r="N141" s="367"/>
      <c r="O141" s="368"/>
      <c r="P141" s="366"/>
      <c r="Q141" s="369"/>
      <c r="R141" s="33" t="s">
        <v>23</v>
      </c>
      <c r="S141" s="124" t="s">
        <v>24</v>
      </c>
      <c r="T141" s="152"/>
      <c r="U141" s="152"/>
      <c r="V141" s="152"/>
      <c r="W141" s="152"/>
      <c r="X141" s="287" t="s">
        <v>21</v>
      </c>
      <c r="Y141" s="354">
        <v>0.7</v>
      </c>
      <c r="Z141" s="288"/>
      <c r="AA141" s="288"/>
      <c r="AB141" s="288"/>
      <c r="AC141" s="288"/>
      <c r="AD141" s="288"/>
      <c r="AE141" s="346"/>
      <c r="AF141" s="114">
        <f>ROUND(ROUND(ROUND(G104+K140,0)*Q128,0)*Y141,0)</f>
        <v>118</v>
      </c>
      <c r="AG141" s="79"/>
    </row>
    <row r="142" ht="16.5" customHeight="1">
      <c r="A142" s="29">
        <v>63.0</v>
      </c>
      <c r="B142" s="30">
        <v>9436.0</v>
      </c>
      <c r="C142" s="32" t="s">
        <v>2790</v>
      </c>
      <c r="D142" s="94"/>
      <c r="E142" s="94"/>
      <c r="F142" s="94"/>
      <c r="G142" s="352"/>
      <c r="H142" s="140"/>
      <c r="I142" s="95"/>
      <c r="J142" s="482"/>
      <c r="K142" s="302"/>
      <c r="L142" s="63"/>
      <c r="M142" s="366"/>
      <c r="N142" s="367"/>
      <c r="O142" s="368"/>
      <c r="P142" s="366"/>
      <c r="Q142" s="369"/>
      <c r="R142" s="481"/>
      <c r="S142" s="110"/>
      <c r="T142" s="291"/>
      <c r="U142" s="291"/>
      <c r="V142" s="291"/>
      <c r="W142" s="291"/>
      <c r="X142" s="290"/>
      <c r="Y142" s="355"/>
      <c r="Z142" s="356" t="s">
        <v>20</v>
      </c>
      <c r="AA142" s="357" t="s">
        <v>21</v>
      </c>
      <c r="AB142" s="358">
        <v>0.85</v>
      </c>
      <c r="AC142" s="288"/>
      <c r="AD142" s="288"/>
      <c r="AE142" s="346"/>
      <c r="AF142" s="114">
        <f>ROUND(ROUND(ROUND(ROUND(G104+K140,0)*Q128,0)*Y141,0)*AB142,0)</f>
        <v>100</v>
      </c>
      <c r="AG142" s="79"/>
    </row>
    <row r="143" ht="16.5" customHeight="1">
      <c r="A143" s="29">
        <v>63.0</v>
      </c>
      <c r="B143" s="30">
        <v>9437.0</v>
      </c>
      <c r="C143" s="32" t="s">
        <v>2791</v>
      </c>
      <c r="D143" s="94"/>
      <c r="E143" s="94"/>
      <c r="F143" s="94"/>
      <c r="G143" s="352"/>
      <c r="H143" s="140"/>
      <c r="I143" s="95"/>
      <c r="J143" s="482"/>
      <c r="K143" s="302"/>
      <c r="L143" s="63"/>
      <c r="M143" s="366"/>
      <c r="N143" s="367"/>
      <c r="O143" s="368"/>
      <c r="P143" s="366"/>
      <c r="Q143" s="369"/>
      <c r="R143" s="481"/>
      <c r="S143" s="124" t="s">
        <v>27</v>
      </c>
      <c r="T143" s="152"/>
      <c r="U143" s="152"/>
      <c r="V143" s="152"/>
      <c r="W143" s="152"/>
      <c r="X143" s="287" t="s">
        <v>21</v>
      </c>
      <c r="Y143" s="354">
        <v>0.5</v>
      </c>
      <c r="Z143" s="292"/>
      <c r="AA143" s="292"/>
      <c r="AB143" s="292"/>
      <c r="AC143" s="292"/>
      <c r="AD143" s="292"/>
      <c r="AE143" s="355"/>
      <c r="AF143" s="45">
        <f>ROUND(ROUND(ROUND(G104+K140,0)*Q128,0)*Y143,0)</f>
        <v>85</v>
      </c>
      <c r="AG143" s="79"/>
    </row>
    <row r="144" ht="16.5" customHeight="1">
      <c r="A144" s="29">
        <v>63.0</v>
      </c>
      <c r="B144" s="30">
        <v>9438.0</v>
      </c>
      <c r="C144" s="32" t="s">
        <v>2792</v>
      </c>
      <c r="D144" s="94"/>
      <c r="E144" s="94"/>
      <c r="F144" s="94"/>
      <c r="G144" s="352"/>
      <c r="H144" s="140"/>
      <c r="I144" s="95"/>
      <c r="J144" s="482"/>
      <c r="K144" s="302"/>
      <c r="L144" s="63"/>
      <c r="M144" s="366"/>
      <c r="N144" s="367"/>
      <c r="O144" s="368"/>
      <c r="P144" s="366"/>
      <c r="Q144" s="369"/>
      <c r="R144" s="483"/>
      <c r="S144" s="110"/>
      <c r="T144" s="291"/>
      <c r="U144" s="291"/>
      <c r="V144" s="291"/>
      <c r="W144" s="291"/>
      <c r="X144" s="290"/>
      <c r="Y144" s="355"/>
      <c r="Z144" s="356" t="s">
        <v>20</v>
      </c>
      <c r="AA144" s="357" t="s">
        <v>21</v>
      </c>
      <c r="AB144" s="358">
        <v>0.85</v>
      </c>
      <c r="AC144" s="288"/>
      <c r="AD144" s="288"/>
      <c r="AE144" s="346"/>
      <c r="AF144" s="45">
        <f>ROUND(ROUND(ROUND(ROUND(G104+K140,0)*Q128,0)*Y143,0)*AB144,0)</f>
        <v>72</v>
      </c>
      <c r="AG144" s="79"/>
    </row>
    <row r="145" ht="16.5" customHeight="1">
      <c r="A145" s="29">
        <v>63.0</v>
      </c>
      <c r="B145" s="30">
        <v>9439.0</v>
      </c>
      <c r="C145" s="32" t="s">
        <v>2793</v>
      </c>
      <c r="D145" s="94"/>
      <c r="E145" s="94"/>
      <c r="F145" s="94"/>
      <c r="G145" s="352"/>
      <c r="H145" s="140"/>
      <c r="I145" s="95"/>
      <c r="J145" s="69"/>
      <c r="K145" s="302"/>
      <c r="L145" s="63"/>
      <c r="M145" s="366"/>
      <c r="N145" s="367"/>
      <c r="O145" s="368"/>
      <c r="P145" s="366"/>
      <c r="Q145" s="369"/>
      <c r="R145" s="96"/>
      <c r="S145" s="96"/>
      <c r="T145" s="152"/>
      <c r="U145" s="152"/>
      <c r="V145" s="152"/>
      <c r="W145" s="152"/>
      <c r="X145" s="287"/>
      <c r="Y145" s="354"/>
      <c r="Z145" s="288"/>
      <c r="AA145" s="288"/>
      <c r="AB145" s="346"/>
      <c r="AC145" s="82" t="s">
        <v>30</v>
      </c>
      <c r="AD145" s="302">
        <v>5.0</v>
      </c>
      <c r="AE145" s="360" t="s">
        <v>31</v>
      </c>
      <c r="AF145" s="45">
        <f>ROUND(ROUND(ROUND(G104+K140,0)*Q128,0)-AD145,0)</f>
        <v>164</v>
      </c>
      <c r="AG145" s="79"/>
    </row>
    <row r="146" ht="16.5" customHeight="1">
      <c r="A146" s="29">
        <v>63.0</v>
      </c>
      <c r="B146" s="30">
        <v>9440.0</v>
      </c>
      <c r="C146" s="32" t="s">
        <v>2794</v>
      </c>
      <c r="D146" s="94"/>
      <c r="E146" s="94"/>
      <c r="F146" s="94"/>
      <c r="G146" s="352"/>
      <c r="H146" s="140"/>
      <c r="I146" s="95"/>
      <c r="J146" s="69"/>
      <c r="K146" s="302"/>
      <c r="L146" s="63"/>
      <c r="M146" s="366"/>
      <c r="N146" s="367"/>
      <c r="O146" s="368"/>
      <c r="P146" s="366"/>
      <c r="Q146" s="369"/>
      <c r="R146" s="115"/>
      <c r="S146" s="115"/>
      <c r="T146" s="291"/>
      <c r="U146" s="291"/>
      <c r="V146" s="291"/>
      <c r="W146" s="291"/>
      <c r="X146" s="290"/>
      <c r="Y146" s="355"/>
      <c r="Z146" s="299" t="s">
        <v>20</v>
      </c>
      <c r="AA146" s="287" t="s">
        <v>21</v>
      </c>
      <c r="AB146" s="361">
        <v>0.85</v>
      </c>
      <c r="AC146" s="482"/>
      <c r="AD146" s="302"/>
      <c r="AE146" s="360"/>
      <c r="AF146" s="45">
        <f>ROUND(ROUND(ROUND(ROUND(G104+K140,0)*Q128,0)*AB146,0)-AD145,0)</f>
        <v>139</v>
      </c>
      <c r="AG146" s="79"/>
    </row>
    <row r="147" ht="16.5" customHeight="1">
      <c r="A147" s="29">
        <v>63.0</v>
      </c>
      <c r="B147" s="30">
        <v>9441.0</v>
      </c>
      <c r="C147" s="32" t="s">
        <v>2795</v>
      </c>
      <c r="D147" s="94"/>
      <c r="E147" s="94"/>
      <c r="F147" s="94"/>
      <c r="G147" s="352"/>
      <c r="H147" s="140"/>
      <c r="I147" s="95"/>
      <c r="J147" s="69"/>
      <c r="K147" s="302"/>
      <c r="L147" s="63"/>
      <c r="M147" s="366"/>
      <c r="N147" s="367"/>
      <c r="O147" s="368"/>
      <c r="P147" s="366"/>
      <c r="Q147" s="369"/>
      <c r="R147" s="33" t="s">
        <v>23</v>
      </c>
      <c r="S147" s="124" t="s">
        <v>24</v>
      </c>
      <c r="T147" s="152"/>
      <c r="U147" s="152"/>
      <c r="V147" s="152"/>
      <c r="W147" s="152"/>
      <c r="X147" s="287" t="s">
        <v>21</v>
      </c>
      <c r="Y147" s="354">
        <v>0.7</v>
      </c>
      <c r="Z147" s="297"/>
      <c r="AA147" s="297"/>
      <c r="AB147" s="362"/>
      <c r="AC147" s="482"/>
      <c r="AD147" s="313"/>
      <c r="AE147" s="349"/>
      <c r="AF147" s="114">
        <f>ROUND(ROUND(ROUND(ROUND(G104+K140,0)*Q128,0)*Y147,0)-AD145,0)</f>
        <v>113</v>
      </c>
      <c r="AG147" s="79"/>
    </row>
    <row r="148" ht="16.5" customHeight="1">
      <c r="A148" s="29">
        <v>63.0</v>
      </c>
      <c r="B148" s="30">
        <v>9442.0</v>
      </c>
      <c r="C148" s="32" t="s">
        <v>2796</v>
      </c>
      <c r="D148" s="94"/>
      <c r="E148" s="94"/>
      <c r="F148" s="94"/>
      <c r="G148" s="352"/>
      <c r="H148" s="140"/>
      <c r="I148" s="95"/>
      <c r="J148" s="69"/>
      <c r="K148" s="302"/>
      <c r="L148" s="63"/>
      <c r="M148" s="366"/>
      <c r="N148" s="367"/>
      <c r="O148" s="368"/>
      <c r="P148" s="366"/>
      <c r="Q148" s="369"/>
      <c r="R148" s="481"/>
      <c r="S148" s="110"/>
      <c r="T148" s="291"/>
      <c r="U148" s="291"/>
      <c r="V148" s="291"/>
      <c r="W148" s="291"/>
      <c r="X148" s="290"/>
      <c r="Y148" s="355"/>
      <c r="Z148" s="356" t="s">
        <v>20</v>
      </c>
      <c r="AA148" s="357" t="s">
        <v>21</v>
      </c>
      <c r="AB148" s="363">
        <v>0.85</v>
      </c>
      <c r="AC148" s="482"/>
      <c r="AD148" s="313"/>
      <c r="AE148" s="349"/>
      <c r="AF148" s="114">
        <f>ROUND(ROUND(ROUND(ROUND(ROUND(G104+K140,0)*Q128,0)*Y147,0)*AB148,0)-AD145,0)</f>
        <v>95</v>
      </c>
      <c r="AG148" s="79"/>
    </row>
    <row r="149" ht="16.5" customHeight="1">
      <c r="A149" s="29">
        <v>63.0</v>
      </c>
      <c r="B149" s="30">
        <v>9443.0</v>
      </c>
      <c r="C149" s="32" t="s">
        <v>2797</v>
      </c>
      <c r="D149" s="105"/>
      <c r="E149" s="94"/>
      <c r="F149" s="94"/>
      <c r="G149" s="352"/>
      <c r="H149" s="140"/>
      <c r="I149" s="95"/>
      <c r="J149" s="69"/>
      <c r="K149" s="302"/>
      <c r="L149" s="63"/>
      <c r="M149" s="366"/>
      <c r="N149" s="367"/>
      <c r="O149" s="368"/>
      <c r="P149" s="366"/>
      <c r="Q149" s="369"/>
      <c r="R149" s="481"/>
      <c r="S149" s="96" t="s">
        <v>27</v>
      </c>
      <c r="T149" s="152"/>
      <c r="U149" s="152"/>
      <c r="V149" s="152"/>
      <c r="W149" s="152"/>
      <c r="X149" s="287" t="s">
        <v>21</v>
      </c>
      <c r="Y149" s="354">
        <v>0.5</v>
      </c>
      <c r="Z149" s="292"/>
      <c r="AA149" s="292"/>
      <c r="AB149" s="355"/>
      <c r="AC149" s="482"/>
      <c r="AD149" s="313"/>
      <c r="AE149" s="349"/>
      <c r="AF149" s="45">
        <f>ROUND(ROUND(ROUND(ROUND(G104+K140,0)*Q128,0)*Y149,0)-AD145,0)</f>
        <v>80</v>
      </c>
      <c r="AG149" s="79"/>
    </row>
    <row r="150" ht="16.5" customHeight="1">
      <c r="A150" s="29">
        <v>63.0</v>
      </c>
      <c r="B150" s="30">
        <v>9444.0</v>
      </c>
      <c r="C150" s="32" t="s">
        <v>2798</v>
      </c>
      <c r="D150" s="105"/>
      <c r="E150" s="106"/>
      <c r="F150" s="94"/>
      <c r="G150" s="352"/>
      <c r="H150" s="140"/>
      <c r="I150" s="95"/>
      <c r="J150" s="69"/>
      <c r="K150" s="302"/>
      <c r="L150" s="63"/>
      <c r="M150" s="366"/>
      <c r="N150" s="367"/>
      <c r="O150" s="370"/>
      <c r="P150" s="366"/>
      <c r="Q150" s="369"/>
      <c r="R150" s="483"/>
      <c r="S150" s="115"/>
      <c r="T150" s="291"/>
      <c r="U150" s="291"/>
      <c r="V150" s="291"/>
      <c r="W150" s="291"/>
      <c r="X150" s="290"/>
      <c r="Y150" s="355"/>
      <c r="Z150" s="356" t="s">
        <v>20</v>
      </c>
      <c r="AA150" s="357" t="s">
        <v>21</v>
      </c>
      <c r="AB150" s="363">
        <v>0.85</v>
      </c>
      <c r="AC150" s="484"/>
      <c r="AD150" s="292"/>
      <c r="AE150" s="355"/>
      <c r="AF150" s="45">
        <f>ROUND(ROUND(ROUND(ROUND(ROUND(G104+K140,0)*Q128,0)*Y149,0)*AB150,0)-AD145,0)</f>
        <v>67</v>
      </c>
      <c r="AG150" s="79"/>
    </row>
    <row r="151" ht="16.5" customHeight="1">
      <c r="A151" s="29">
        <v>63.0</v>
      </c>
      <c r="B151" s="30">
        <v>9451.0</v>
      </c>
      <c r="C151" s="32" t="s">
        <v>2799</v>
      </c>
      <c r="D151" s="112"/>
      <c r="E151" s="33" t="s">
        <v>102</v>
      </c>
      <c r="F151" s="102" t="s">
        <v>103</v>
      </c>
      <c r="G151" s="35"/>
      <c r="H151" s="35"/>
      <c r="I151" s="36"/>
      <c r="J151" s="168"/>
      <c r="K151" s="96"/>
      <c r="L151" s="96"/>
      <c r="M151" s="152"/>
      <c r="N151" s="206" t="s">
        <v>2655</v>
      </c>
      <c r="O151" s="82" t="s">
        <v>24</v>
      </c>
      <c r="P151" s="152"/>
      <c r="Q151" s="153"/>
      <c r="R151" s="287"/>
      <c r="S151" s="287"/>
      <c r="T151" s="152"/>
      <c r="U151" s="152"/>
      <c r="V151" s="152"/>
      <c r="W151" s="152"/>
      <c r="X151" s="287"/>
      <c r="Y151" s="345"/>
      <c r="Z151" s="288"/>
      <c r="AA151" s="288"/>
      <c r="AB151" s="288"/>
      <c r="AC151" s="288"/>
      <c r="AD151" s="288"/>
      <c r="AE151" s="346"/>
      <c r="AF151" s="45">
        <f>ROUND(G152*Q152,0)</f>
        <v>454</v>
      </c>
      <c r="AG151" s="79"/>
    </row>
    <row r="152" ht="16.5" customHeight="1">
      <c r="A152" s="29">
        <v>63.0</v>
      </c>
      <c r="B152" s="30">
        <v>9452.0</v>
      </c>
      <c r="C152" s="32" t="s">
        <v>2800</v>
      </c>
      <c r="D152" s="69"/>
      <c r="E152" s="481"/>
      <c r="F152" s="482"/>
      <c r="G152" s="347">
        <f>'30放課後等デイ(基本１)'!G80</f>
        <v>649</v>
      </c>
      <c r="H152" s="140" t="s">
        <v>9</v>
      </c>
      <c r="I152" s="51"/>
      <c r="J152" s="94"/>
      <c r="K152" s="302"/>
      <c r="L152" s="63"/>
      <c r="M152" s="140"/>
      <c r="N152" s="481"/>
      <c r="O152" s="482"/>
      <c r="P152" s="302" t="s">
        <v>21</v>
      </c>
      <c r="Q152" s="349">
        <v>0.7</v>
      </c>
      <c r="R152" s="290"/>
      <c r="S152" s="290"/>
      <c r="T152" s="291"/>
      <c r="U152" s="291"/>
      <c r="V152" s="291"/>
      <c r="W152" s="291"/>
      <c r="X152" s="290"/>
      <c r="Y152" s="350"/>
      <c r="Z152" s="299" t="s">
        <v>20</v>
      </c>
      <c r="AA152" s="287" t="s">
        <v>21</v>
      </c>
      <c r="AB152" s="351">
        <v>0.85</v>
      </c>
      <c r="AC152" s="288"/>
      <c r="AD152" s="288"/>
      <c r="AE152" s="346"/>
      <c r="AF152" s="45">
        <f>ROUND(ROUND(G152*Q152,0)*AB152,0)</f>
        <v>386</v>
      </c>
      <c r="AG152" s="79"/>
    </row>
    <row r="153" ht="16.5" customHeight="1">
      <c r="A153" s="29">
        <v>63.0</v>
      </c>
      <c r="B153" s="30">
        <v>9453.0</v>
      </c>
      <c r="C153" s="32" t="s">
        <v>2801</v>
      </c>
      <c r="D153" s="69"/>
      <c r="E153" s="481"/>
      <c r="F153" s="482"/>
      <c r="G153" s="63"/>
      <c r="H153" s="63"/>
      <c r="I153" s="51"/>
      <c r="J153" s="69"/>
      <c r="K153" s="304"/>
      <c r="L153" s="365"/>
      <c r="M153" s="366"/>
      <c r="N153" s="481"/>
      <c r="O153" s="482"/>
      <c r="P153" s="366"/>
      <c r="Q153" s="369"/>
      <c r="R153" s="33" t="s">
        <v>23</v>
      </c>
      <c r="S153" s="124" t="s">
        <v>24</v>
      </c>
      <c r="T153" s="152"/>
      <c r="U153" s="152"/>
      <c r="V153" s="152"/>
      <c r="W153" s="152"/>
      <c r="X153" s="287" t="s">
        <v>21</v>
      </c>
      <c r="Y153" s="354">
        <v>0.7</v>
      </c>
      <c r="Z153" s="297"/>
      <c r="AA153" s="297"/>
      <c r="AB153" s="297"/>
      <c r="AC153" s="297"/>
      <c r="AD153" s="297"/>
      <c r="AE153" s="362"/>
      <c r="AF153" s="45">
        <f>ROUND(ROUND(G152*Q152,0)*Y153,0)</f>
        <v>318</v>
      </c>
      <c r="AG153" s="79"/>
    </row>
    <row r="154" ht="16.5" customHeight="1">
      <c r="A154" s="29">
        <v>63.0</v>
      </c>
      <c r="B154" s="30">
        <v>9454.0</v>
      </c>
      <c r="C154" s="32" t="s">
        <v>2802</v>
      </c>
      <c r="D154" s="69"/>
      <c r="E154" s="481"/>
      <c r="F154" s="482"/>
      <c r="G154" s="63"/>
      <c r="H154" s="63"/>
      <c r="I154" s="51"/>
      <c r="J154" s="69"/>
      <c r="K154" s="302"/>
      <c r="L154" s="63"/>
      <c r="M154" s="366"/>
      <c r="N154" s="481"/>
      <c r="O154" s="482"/>
      <c r="P154" s="366"/>
      <c r="Q154" s="369"/>
      <c r="R154" s="481"/>
      <c r="S154" s="110"/>
      <c r="T154" s="291"/>
      <c r="U154" s="291"/>
      <c r="V154" s="291"/>
      <c r="W154" s="291"/>
      <c r="X154" s="290"/>
      <c r="Y154" s="355"/>
      <c r="Z154" s="356" t="s">
        <v>20</v>
      </c>
      <c r="AA154" s="357" t="s">
        <v>21</v>
      </c>
      <c r="AB154" s="358">
        <v>0.85</v>
      </c>
      <c r="AC154" s="288"/>
      <c r="AD154" s="288"/>
      <c r="AE154" s="346"/>
      <c r="AF154" s="45">
        <f>ROUND(ROUND(ROUND(G152*Q152,0)*Y153,0)*AB154,0)</f>
        <v>270</v>
      </c>
      <c r="AG154" s="79"/>
    </row>
    <row r="155" ht="16.5" customHeight="1">
      <c r="A155" s="29">
        <v>63.0</v>
      </c>
      <c r="B155" s="30">
        <v>9455.0</v>
      </c>
      <c r="C155" s="32" t="s">
        <v>2803</v>
      </c>
      <c r="D155" s="69"/>
      <c r="E155" s="481"/>
      <c r="F155" s="482"/>
      <c r="G155" s="63"/>
      <c r="H155" s="63"/>
      <c r="I155" s="51"/>
      <c r="J155" s="69"/>
      <c r="K155" s="302"/>
      <c r="L155" s="63"/>
      <c r="M155" s="366"/>
      <c r="N155" s="481"/>
      <c r="O155" s="482"/>
      <c r="P155" s="366"/>
      <c r="Q155" s="369"/>
      <c r="R155" s="481"/>
      <c r="S155" s="124" t="s">
        <v>27</v>
      </c>
      <c r="T155" s="152"/>
      <c r="U155" s="152"/>
      <c r="V155" s="152"/>
      <c r="W155" s="152"/>
      <c r="X155" s="287" t="s">
        <v>21</v>
      </c>
      <c r="Y155" s="354">
        <v>0.5</v>
      </c>
      <c r="Z155" s="292"/>
      <c r="AA155" s="292"/>
      <c r="AB155" s="292"/>
      <c r="AC155" s="292"/>
      <c r="AD155" s="292"/>
      <c r="AE155" s="355"/>
      <c r="AF155" s="45">
        <f>ROUND(ROUND(G152*Q152,0)*Y155,0)</f>
        <v>227</v>
      </c>
      <c r="AG155" s="79"/>
    </row>
    <row r="156" ht="16.5" customHeight="1">
      <c r="A156" s="29">
        <v>63.0</v>
      </c>
      <c r="B156" s="30">
        <v>9456.0</v>
      </c>
      <c r="C156" s="32" t="s">
        <v>2804</v>
      </c>
      <c r="D156" s="69"/>
      <c r="E156" s="481"/>
      <c r="F156" s="76"/>
      <c r="G156" s="63"/>
      <c r="H156" s="63"/>
      <c r="I156" s="51"/>
      <c r="J156" s="69"/>
      <c r="K156" s="302"/>
      <c r="L156" s="63"/>
      <c r="M156" s="366"/>
      <c r="N156" s="481"/>
      <c r="O156" s="482"/>
      <c r="P156" s="366"/>
      <c r="Q156" s="369"/>
      <c r="R156" s="483"/>
      <c r="S156" s="110"/>
      <c r="T156" s="291"/>
      <c r="U156" s="291"/>
      <c r="V156" s="291"/>
      <c r="W156" s="291"/>
      <c r="X156" s="290"/>
      <c r="Y156" s="355"/>
      <c r="Z156" s="356" t="s">
        <v>20</v>
      </c>
      <c r="AA156" s="357" t="s">
        <v>21</v>
      </c>
      <c r="AB156" s="358">
        <v>0.85</v>
      </c>
      <c r="AC156" s="288"/>
      <c r="AD156" s="288"/>
      <c r="AE156" s="346"/>
      <c r="AF156" s="45">
        <f>ROUND(ROUND(ROUND(G152*Q152,0)*Y155,0)*AB156,0)</f>
        <v>193</v>
      </c>
      <c r="AG156" s="79"/>
    </row>
    <row r="157" ht="16.5" customHeight="1">
      <c r="A157" s="29">
        <v>63.0</v>
      </c>
      <c r="B157" s="30">
        <v>9457.0</v>
      </c>
      <c r="C157" s="32" t="s">
        <v>2805</v>
      </c>
      <c r="D157" s="69"/>
      <c r="E157" s="69"/>
      <c r="F157" s="76"/>
      <c r="G157" s="63"/>
      <c r="H157" s="63"/>
      <c r="I157" s="51"/>
      <c r="J157" s="69"/>
      <c r="K157" s="302"/>
      <c r="L157" s="63"/>
      <c r="M157" s="366"/>
      <c r="N157" s="481"/>
      <c r="O157" s="482"/>
      <c r="P157" s="366"/>
      <c r="Q157" s="369"/>
      <c r="R157" s="96"/>
      <c r="S157" s="96"/>
      <c r="T157" s="152"/>
      <c r="U157" s="152"/>
      <c r="V157" s="152"/>
      <c r="W157" s="152"/>
      <c r="X157" s="287"/>
      <c r="Y157" s="354"/>
      <c r="Z157" s="288"/>
      <c r="AA157" s="288"/>
      <c r="AB157" s="346"/>
      <c r="AC157" s="82" t="s">
        <v>30</v>
      </c>
      <c r="AD157" s="302">
        <v>5.0</v>
      </c>
      <c r="AE157" s="360" t="s">
        <v>31</v>
      </c>
      <c r="AF157" s="45">
        <f>ROUND(ROUND(G152*Q152,0)-AD157,0)</f>
        <v>449</v>
      </c>
      <c r="AG157" s="79"/>
    </row>
    <row r="158" ht="16.5" customHeight="1">
      <c r="A158" s="29">
        <v>63.0</v>
      </c>
      <c r="B158" s="30">
        <v>9458.0</v>
      </c>
      <c r="C158" s="32" t="s">
        <v>2806</v>
      </c>
      <c r="D158" s="69"/>
      <c r="E158" s="69"/>
      <c r="F158" s="76"/>
      <c r="G158" s="63"/>
      <c r="H158" s="63"/>
      <c r="I158" s="51"/>
      <c r="J158" s="69"/>
      <c r="K158" s="302"/>
      <c r="L158" s="63"/>
      <c r="M158" s="366"/>
      <c r="N158" s="481"/>
      <c r="O158" s="368"/>
      <c r="P158" s="366"/>
      <c r="Q158" s="369"/>
      <c r="R158" s="115"/>
      <c r="S158" s="115"/>
      <c r="T158" s="291"/>
      <c r="U158" s="291"/>
      <c r="V158" s="291"/>
      <c r="W158" s="291"/>
      <c r="X158" s="290"/>
      <c r="Y158" s="355"/>
      <c r="Z158" s="299" t="s">
        <v>20</v>
      </c>
      <c r="AA158" s="287" t="s">
        <v>21</v>
      </c>
      <c r="AB158" s="361">
        <v>0.85</v>
      </c>
      <c r="AC158" s="482"/>
      <c r="AD158" s="302"/>
      <c r="AE158" s="360"/>
      <c r="AF158" s="45">
        <f>ROUND(ROUND(ROUND(G152*Q152,0)*AB158,0)-AD157,0)</f>
        <v>381</v>
      </c>
      <c r="AG158" s="79"/>
    </row>
    <row r="159" ht="16.5" customHeight="1">
      <c r="A159" s="29">
        <v>63.0</v>
      </c>
      <c r="B159" s="30">
        <v>9459.0</v>
      </c>
      <c r="C159" s="32" t="s">
        <v>2807</v>
      </c>
      <c r="D159" s="69"/>
      <c r="E159" s="69"/>
      <c r="F159" s="76"/>
      <c r="G159" s="63"/>
      <c r="H159" s="63"/>
      <c r="I159" s="51"/>
      <c r="J159" s="69"/>
      <c r="K159" s="302"/>
      <c r="L159" s="63"/>
      <c r="M159" s="366"/>
      <c r="N159" s="481"/>
      <c r="O159" s="368"/>
      <c r="P159" s="366"/>
      <c r="Q159" s="369"/>
      <c r="R159" s="33" t="s">
        <v>23</v>
      </c>
      <c r="S159" s="124" t="s">
        <v>24</v>
      </c>
      <c r="T159" s="152"/>
      <c r="U159" s="152"/>
      <c r="V159" s="152"/>
      <c r="W159" s="152"/>
      <c r="X159" s="287" t="s">
        <v>21</v>
      </c>
      <c r="Y159" s="354">
        <v>0.7</v>
      </c>
      <c r="Z159" s="297"/>
      <c r="AA159" s="297"/>
      <c r="AB159" s="362"/>
      <c r="AC159" s="482"/>
      <c r="AD159" s="313"/>
      <c r="AE159" s="349"/>
      <c r="AF159" s="45">
        <f>ROUND(ROUND(ROUND(G152*Q152,0)*Y159,0)-AD157,0)</f>
        <v>313</v>
      </c>
      <c r="AG159" s="79"/>
    </row>
    <row r="160" ht="16.5" customHeight="1">
      <c r="A160" s="29">
        <v>63.0</v>
      </c>
      <c r="B160" s="30">
        <v>9460.0</v>
      </c>
      <c r="C160" s="32" t="s">
        <v>2808</v>
      </c>
      <c r="D160" s="69"/>
      <c r="E160" s="69"/>
      <c r="F160" s="76"/>
      <c r="G160" s="63"/>
      <c r="H160" s="63"/>
      <c r="I160" s="51"/>
      <c r="J160" s="69"/>
      <c r="K160" s="302"/>
      <c r="L160" s="63"/>
      <c r="M160" s="366"/>
      <c r="N160" s="367"/>
      <c r="O160" s="368"/>
      <c r="P160" s="366"/>
      <c r="Q160" s="369"/>
      <c r="R160" s="481"/>
      <c r="S160" s="110"/>
      <c r="T160" s="291"/>
      <c r="U160" s="291"/>
      <c r="V160" s="291"/>
      <c r="W160" s="291"/>
      <c r="X160" s="290"/>
      <c r="Y160" s="355"/>
      <c r="Z160" s="356" t="s">
        <v>20</v>
      </c>
      <c r="AA160" s="357" t="s">
        <v>21</v>
      </c>
      <c r="AB160" s="363">
        <v>0.85</v>
      </c>
      <c r="AC160" s="482"/>
      <c r="AD160" s="313"/>
      <c r="AE160" s="349"/>
      <c r="AF160" s="45">
        <f>ROUND(ROUND(ROUND(ROUND(G152*Q152,0)*Y159,0)*AB160,0)-AD157,0)</f>
        <v>265</v>
      </c>
      <c r="AG160" s="79"/>
    </row>
    <row r="161" ht="16.5" customHeight="1">
      <c r="A161" s="29">
        <v>63.0</v>
      </c>
      <c r="B161" s="30">
        <v>9461.0</v>
      </c>
      <c r="C161" s="32" t="s">
        <v>2809</v>
      </c>
      <c r="D161" s="69"/>
      <c r="E161" s="69"/>
      <c r="F161" s="76"/>
      <c r="G161" s="63"/>
      <c r="H161" s="63"/>
      <c r="I161" s="51"/>
      <c r="J161" s="69"/>
      <c r="K161" s="302"/>
      <c r="L161" s="63"/>
      <c r="M161" s="366"/>
      <c r="N161" s="367"/>
      <c r="O161" s="368"/>
      <c r="P161" s="366"/>
      <c r="Q161" s="369"/>
      <c r="R161" s="481"/>
      <c r="S161" s="96" t="s">
        <v>27</v>
      </c>
      <c r="T161" s="152"/>
      <c r="U161" s="152"/>
      <c r="V161" s="152"/>
      <c r="W161" s="152"/>
      <c r="X161" s="287" t="s">
        <v>21</v>
      </c>
      <c r="Y161" s="354">
        <v>0.5</v>
      </c>
      <c r="Z161" s="292"/>
      <c r="AA161" s="292"/>
      <c r="AB161" s="355"/>
      <c r="AC161" s="482"/>
      <c r="AD161" s="313"/>
      <c r="AE161" s="349"/>
      <c r="AF161" s="45">
        <f>ROUND(ROUND(ROUND(G152*Q152,0)*Y161,0)-AD157,0)</f>
        <v>222</v>
      </c>
      <c r="AG161" s="79"/>
    </row>
    <row r="162" ht="16.5" customHeight="1">
      <c r="A162" s="29">
        <v>63.0</v>
      </c>
      <c r="B162" s="30">
        <v>9462.0</v>
      </c>
      <c r="C162" s="32" t="s">
        <v>2810</v>
      </c>
      <c r="D162" s="69"/>
      <c r="E162" s="69"/>
      <c r="F162" s="76"/>
      <c r="G162" s="63"/>
      <c r="H162" s="63"/>
      <c r="I162" s="51"/>
      <c r="J162" s="69"/>
      <c r="K162" s="302"/>
      <c r="L162" s="63"/>
      <c r="M162" s="366"/>
      <c r="N162" s="367"/>
      <c r="O162" s="368"/>
      <c r="P162" s="366"/>
      <c r="Q162" s="369"/>
      <c r="R162" s="483"/>
      <c r="S162" s="115"/>
      <c r="T162" s="291"/>
      <c r="U162" s="291"/>
      <c r="V162" s="291"/>
      <c r="W162" s="291"/>
      <c r="X162" s="290"/>
      <c r="Y162" s="355"/>
      <c r="Z162" s="356" t="s">
        <v>20</v>
      </c>
      <c r="AA162" s="357" t="s">
        <v>21</v>
      </c>
      <c r="AB162" s="363">
        <v>0.85</v>
      </c>
      <c r="AC162" s="484"/>
      <c r="AD162" s="292"/>
      <c r="AE162" s="355"/>
      <c r="AF162" s="45">
        <f>ROUND(ROUND(ROUND(ROUND(G152*Q152,0)*Y161,0)*AB162,0)-AD157,0)</f>
        <v>188</v>
      </c>
      <c r="AG162" s="79"/>
    </row>
    <row r="163" ht="16.5" customHeight="1">
      <c r="A163" s="29">
        <v>63.0</v>
      </c>
      <c r="B163" s="30">
        <v>9463.0</v>
      </c>
      <c r="C163" s="32" t="s">
        <v>2811</v>
      </c>
      <c r="D163" s="69"/>
      <c r="E163" s="69"/>
      <c r="F163" s="94"/>
      <c r="G163" s="140"/>
      <c r="H163" s="140"/>
      <c r="I163" s="95"/>
      <c r="J163" s="82" t="s">
        <v>38</v>
      </c>
      <c r="K163" s="96"/>
      <c r="L163" s="96"/>
      <c r="M163" s="152"/>
      <c r="N163" s="105"/>
      <c r="O163" s="94"/>
      <c r="P163" s="140"/>
      <c r="Q163" s="95"/>
      <c r="R163" s="287"/>
      <c r="S163" s="287"/>
      <c r="T163" s="152"/>
      <c r="U163" s="152"/>
      <c r="V163" s="152"/>
      <c r="W163" s="152"/>
      <c r="X163" s="287"/>
      <c r="Y163" s="345"/>
      <c r="Z163" s="288"/>
      <c r="AA163" s="288"/>
      <c r="AB163" s="288"/>
      <c r="AC163" s="288"/>
      <c r="AD163" s="288"/>
      <c r="AE163" s="346"/>
      <c r="AF163" s="45">
        <f>ROUND(ROUND(G152+K164,0)*Q152,0)</f>
        <v>461</v>
      </c>
      <c r="AG163" s="79"/>
    </row>
    <row r="164" ht="16.5" customHeight="1">
      <c r="A164" s="29">
        <v>63.0</v>
      </c>
      <c r="B164" s="30">
        <v>9464.0</v>
      </c>
      <c r="C164" s="32" t="s">
        <v>2812</v>
      </c>
      <c r="D164" s="69"/>
      <c r="E164" s="69"/>
      <c r="F164" s="94"/>
      <c r="G164" s="373"/>
      <c r="H164" s="140"/>
      <c r="I164" s="95"/>
      <c r="J164" s="482"/>
      <c r="K164" s="302">
        <v>9.0</v>
      </c>
      <c r="L164" s="63" t="s">
        <v>40</v>
      </c>
      <c r="M164" s="140"/>
      <c r="N164" s="105"/>
      <c r="O164" s="94"/>
      <c r="P164" s="140"/>
      <c r="Q164" s="95"/>
      <c r="R164" s="290"/>
      <c r="S164" s="290"/>
      <c r="T164" s="291"/>
      <c r="U164" s="291"/>
      <c r="V164" s="291"/>
      <c r="W164" s="291"/>
      <c r="X164" s="290"/>
      <c r="Y164" s="350"/>
      <c r="Z164" s="299" t="s">
        <v>20</v>
      </c>
      <c r="AA164" s="287" t="s">
        <v>21</v>
      </c>
      <c r="AB164" s="351">
        <v>0.85</v>
      </c>
      <c r="AC164" s="288"/>
      <c r="AD164" s="288"/>
      <c r="AE164" s="346"/>
      <c r="AF164" s="45">
        <f>ROUND(ROUND(ROUND(G152+K164,0)*Q152,0)*AB164,0)</f>
        <v>392</v>
      </c>
      <c r="AG164" s="79"/>
    </row>
    <row r="165" ht="16.5" customHeight="1">
      <c r="A165" s="29">
        <v>63.0</v>
      </c>
      <c r="B165" s="30">
        <v>9465.0</v>
      </c>
      <c r="C165" s="32" t="s">
        <v>2813</v>
      </c>
      <c r="D165" s="69"/>
      <c r="E165" s="69"/>
      <c r="F165" s="94"/>
      <c r="G165" s="352"/>
      <c r="H165" s="140"/>
      <c r="I165" s="95"/>
      <c r="J165" s="482"/>
      <c r="K165" s="304"/>
      <c r="L165" s="365"/>
      <c r="M165" s="366"/>
      <c r="N165" s="367"/>
      <c r="O165" s="368"/>
      <c r="P165" s="366"/>
      <c r="Q165" s="369"/>
      <c r="R165" s="33" t="s">
        <v>23</v>
      </c>
      <c r="S165" s="124" t="s">
        <v>24</v>
      </c>
      <c r="T165" s="152"/>
      <c r="U165" s="152"/>
      <c r="V165" s="152"/>
      <c r="W165" s="152"/>
      <c r="X165" s="287" t="s">
        <v>21</v>
      </c>
      <c r="Y165" s="354">
        <v>0.7</v>
      </c>
      <c r="Z165" s="297"/>
      <c r="AA165" s="297"/>
      <c r="AB165" s="297"/>
      <c r="AC165" s="297"/>
      <c r="AD165" s="297"/>
      <c r="AE165" s="362"/>
      <c r="AF165" s="45">
        <f>ROUND(ROUND(ROUND(G152+K164,0)*Q152,0)*Y165,0)</f>
        <v>323</v>
      </c>
      <c r="AG165" s="79"/>
    </row>
    <row r="166" ht="16.5" customHeight="1">
      <c r="A166" s="29">
        <v>63.0</v>
      </c>
      <c r="B166" s="30">
        <v>9466.0</v>
      </c>
      <c r="C166" s="32" t="s">
        <v>2814</v>
      </c>
      <c r="D166" s="69"/>
      <c r="E166" s="69"/>
      <c r="F166" s="94"/>
      <c r="G166" s="352"/>
      <c r="H166" s="140"/>
      <c r="I166" s="95"/>
      <c r="J166" s="482"/>
      <c r="K166" s="302"/>
      <c r="L166" s="63"/>
      <c r="M166" s="366"/>
      <c r="N166" s="367"/>
      <c r="O166" s="368"/>
      <c r="P166" s="366"/>
      <c r="Q166" s="369"/>
      <c r="R166" s="481"/>
      <c r="S166" s="110"/>
      <c r="T166" s="291"/>
      <c r="U166" s="291"/>
      <c r="V166" s="291"/>
      <c r="W166" s="291"/>
      <c r="X166" s="290"/>
      <c r="Y166" s="355"/>
      <c r="Z166" s="356" t="s">
        <v>20</v>
      </c>
      <c r="AA166" s="357" t="s">
        <v>21</v>
      </c>
      <c r="AB166" s="358">
        <v>0.85</v>
      </c>
      <c r="AC166" s="288"/>
      <c r="AD166" s="288"/>
      <c r="AE166" s="346"/>
      <c r="AF166" s="45">
        <f>ROUND(ROUND(ROUND(ROUND(G152+K164,0)*Q152,0)*Y165,0)*AB166,0)</f>
        <v>275</v>
      </c>
      <c r="AG166" s="79"/>
    </row>
    <row r="167" ht="16.5" customHeight="1">
      <c r="A167" s="29">
        <v>63.0</v>
      </c>
      <c r="B167" s="30">
        <v>9467.0</v>
      </c>
      <c r="C167" s="32" t="s">
        <v>2815</v>
      </c>
      <c r="D167" s="69"/>
      <c r="E167" s="69"/>
      <c r="F167" s="94"/>
      <c r="G167" s="352"/>
      <c r="H167" s="140"/>
      <c r="I167" s="95"/>
      <c r="J167" s="69"/>
      <c r="K167" s="302"/>
      <c r="L167" s="63"/>
      <c r="M167" s="366"/>
      <c r="N167" s="367"/>
      <c r="O167" s="368"/>
      <c r="P167" s="366"/>
      <c r="Q167" s="369"/>
      <c r="R167" s="481"/>
      <c r="S167" s="124" t="s">
        <v>27</v>
      </c>
      <c r="T167" s="152"/>
      <c r="U167" s="152"/>
      <c r="V167" s="152"/>
      <c r="W167" s="152"/>
      <c r="X167" s="287" t="s">
        <v>21</v>
      </c>
      <c r="Y167" s="354">
        <v>0.5</v>
      </c>
      <c r="Z167" s="292"/>
      <c r="AA167" s="292"/>
      <c r="AB167" s="292"/>
      <c r="AC167" s="292"/>
      <c r="AD167" s="292"/>
      <c r="AE167" s="355"/>
      <c r="AF167" s="45">
        <f>ROUND(ROUND(ROUND(G152+K164,0)*Q152,0)*Y167,0)</f>
        <v>231</v>
      </c>
      <c r="AG167" s="79"/>
    </row>
    <row r="168" ht="16.5" customHeight="1">
      <c r="A168" s="29">
        <v>63.0</v>
      </c>
      <c r="B168" s="30">
        <v>9468.0</v>
      </c>
      <c r="C168" s="32" t="s">
        <v>2816</v>
      </c>
      <c r="D168" s="69"/>
      <c r="E168" s="69"/>
      <c r="F168" s="94"/>
      <c r="G168" s="352"/>
      <c r="H168" s="140"/>
      <c r="I168" s="95"/>
      <c r="J168" s="69"/>
      <c r="K168" s="302"/>
      <c r="L168" s="63"/>
      <c r="M168" s="366"/>
      <c r="N168" s="367"/>
      <c r="O168" s="368"/>
      <c r="P168" s="366"/>
      <c r="Q168" s="369"/>
      <c r="R168" s="483"/>
      <c r="S168" s="110"/>
      <c r="T168" s="291"/>
      <c r="U168" s="291"/>
      <c r="V168" s="291"/>
      <c r="W168" s="291"/>
      <c r="X168" s="290"/>
      <c r="Y168" s="355"/>
      <c r="Z168" s="356" t="s">
        <v>20</v>
      </c>
      <c r="AA168" s="357" t="s">
        <v>21</v>
      </c>
      <c r="AB168" s="358">
        <v>0.85</v>
      </c>
      <c r="AC168" s="288"/>
      <c r="AD168" s="288"/>
      <c r="AE168" s="346"/>
      <c r="AF168" s="45">
        <f>ROUND(ROUND(ROUND(ROUND(G152+K164,0)*Q152,0)*Y167,0)*AB168,0)</f>
        <v>196</v>
      </c>
      <c r="AG168" s="79"/>
    </row>
    <row r="169" ht="16.5" customHeight="1">
      <c r="A169" s="29">
        <v>63.0</v>
      </c>
      <c r="B169" s="30">
        <v>9469.0</v>
      </c>
      <c r="C169" s="32" t="s">
        <v>2817</v>
      </c>
      <c r="D169" s="69"/>
      <c r="E169" s="69"/>
      <c r="F169" s="94"/>
      <c r="G169" s="352"/>
      <c r="H169" s="140"/>
      <c r="I169" s="95"/>
      <c r="J169" s="69"/>
      <c r="K169" s="302"/>
      <c r="L169" s="63"/>
      <c r="M169" s="366"/>
      <c r="N169" s="367"/>
      <c r="O169" s="368"/>
      <c r="P169" s="366"/>
      <c r="Q169" s="369"/>
      <c r="R169" s="96"/>
      <c r="S169" s="96"/>
      <c r="T169" s="152"/>
      <c r="U169" s="152"/>
      <c r="V169" s="152"/>
      <c r="W169" s="152"/>
      <c r="X169" s="287"/>
      <c r="Y169" s="354"/>
      <c r="Z169" s="288"/>
      <c r="AA169" s="288"/>
      <c r="AB169" s="346"/>
      <c r="AC169" s="82" t="s">
        <v>30</v>
      </c>
      <c r="AD169" s="302">
        <v>5.0</v>
      </c>
      <c r="AE169" s="360" t="s">
        <v>31</v>
      </c>
      <c r="AF169" s="45">
        <f>ROUND(ROUND(ROUND(G152+K164,0)*Q152,0)-AD169,0)</f>
        <v>456</v>
      </c>
      <c r="AG169" s="79"/>
    </row>
    <row r="170" ht="16.5" customHeight="1">
      <c r="A170" s="29">
        <v>63.0</v>
      </c>
      <c r="B170" s="30">
        <v>9470.0</v>
      </c>
      <c r="C170" s="32" t="s">
        <v>2818</v>
      </c>
      <c r="D170" s="69"/>
      <c r="E170" s="69"/>
      <c r="F170" s="94"/>
      <c r="G170" s="352"/>
      <c r="H170" s="140"/>
      <c r="I170" s="95"/>
      <c r="J170" s="69"/>
      <c r="K170" s="302"/>
      <c r="L170" s="63"/>
      <c r="M170" s="366"/>
      <c r="N170" s="367"/>
      <c r="O170" s="368"/>
      <c r="P170" s="366"/>
      <c r="Q170" s="369"/>
      <c r="R170" s="115"/>
      <c r="S170" s="115"/>
      <c r="T170" s="291"/>
      <c r="U170" s="291"/>
      <c r="V170" s="291"/>
      <c r="W170" s="291"/>
      <c r="X170" s="290"/>
      <c r="Y170" s="355"/>
      <c r="Z170" s="299" t="s">
        <v>20</v>
      </c>
      <c r="AA170" s="287" t="s">
        <v>21</v>
      </c>
      <c r="AB170" s="361">
        <v>0.85</v>
      </c>
      <c r="AC170" s="482"/>
      <c r="AD170" s="302"/>
      <c r="AE170" s="360"/>
      <c r="AF170" s="45">
        <f>ROUND(ROUND(ROUND(ROUND(G152+K164,0)*Q152,0)*AB170,0)-AD169,0)</f>
        <v>387</v>
      </c>
      <c r="AG170" s="79"/>
    </row>
    <row r="171" ht="16.5" customHeight="1">
      <c r="A171" s="29">
        <v>63.0</v>
      </c>
      <c r="B171" s="30">
        <v>9471.0</v>
      </c>
      <c r="C171" s="32" t="s">
        <v>2819</v>
      </c>
      <c r="D171" s="69"/>
      <c r="E171" s="69"/>
      <c r="F171" s="94"/>
      <c r="G171" s="352"/>
      <c r="H171" s="140"/>
      <c r="I171" s="95"/>
      <c r="J171" s="69"/>
      <c r="K171" s="302"/>
      <c r="L171" s="63"/>
      <c r="M171" s="366"/>
      <c r="N171" s="367"/>
      <c r="O171" s="368"/>
      <c r="P171" s="366"/>
      <c r="Q171" s="369"/>
      <c r="R171" s="33" t="s">
        <v>23</v>
      </c>
      <c r="S171" s="124" t="s">
        <v>24</v>
      </c>
      <c r="T171" s="152"/>
      <c r="U171" s="152"/>
      <c r="V171" s="152"/>
      <c r="W171" s="152"/>
      <c r="X171" s="287" t="s">
        <v>21</v>
      </c>
      <c r="Y171" s="354">
        <v>0.7</v>
      </c>
      <c r="Z171" s="297"/>
      <c r="AA171" s="297"/>
      <c r="AB171" s="362"/>
      <c r="AC171" s="482"/>
      <c r="AD171" s="313"/>
      <c r="AE171" s="349"/>
      <c r="AF171" s="45">
        <f>ROUND(ROUND(ROUND(ROUND(G152+K164,0)*Q152,0)*Y171,0)-AD169,0)</f>
        <v>318</v>
      </c>
      <c r="AG171" s="79"/>
    </row>
    <row r="172" ht="16.5" customHeight="1">
      <c r="A172" s="29">
        <v>63.0</v>
      </c>
      <c r="B172" s="30">
        <v>9472.0</v>
      </c>
      <c r="C172" s="32" t="s">
        <v>2820</v>
      </c>
      <c r="D172" s="69"/>
      <c r="E172" s="69"/>
      <c r="F172" s="94"/>
      <c r="G172" s="352"/>
      <c r="H172" s="140"/>
      <c r="I172" s="95"/>
      <c r="J172" s="69"/>
      <c r="K172" s="302"/>
      <c r="L172" s="63"/>
      <c r="M172" s="366"/>
      <c r="N172" s="367"/>
      <c r="O172" s="368"/>
      <c r="P172" s="366"/>
      <c r="Q172" s="369"/>
      <c r="R172" s="481"/>
      <c r="S172" s="110"/>
      <c r="T172" s="291"/>
      <c r="U172" s="291"/>
      <c r="V172" s="291"/>
      <c r="W172" s="291"/>
      <c r="X172" s="290"/>
      <c r="Y172" s="355"/>
      <c r="Z172" s="356" t="s">
        <v>20</v>
      </c>
      <c r="AA172" s="357" t="s">
        <v>21</v>
      </c>
      <c r="AB172" s="363">
        <v>0.85</v>
      </c>
      <c r="AC172" s="482"/>
      <c r="AD172" s="313"/>
      <c r="AE172" s="349"/>
      <c r="AF172" s="45">
        <f>ROUND(ROUND(ROUND(ROUND(ROUND(G152+K164,0)*Q152,0)*Y171,0)*AB172,0)-AD169,0)</f>
        <v>270</v>
      </c>
      <c r="AG172" s="79"/>
    </row>
    <row r="173" ht="16.5" customHeight="1">
      <c r="A173" s="29">
        <v>63.0</v>
      </c>
      <c r="B173" s="30">
        <v>9473.0</v>
      </c>
      <c r="C173" s="32" t="s">
        <v>2821</v>
      </c>
      <c r="D173" s="69"/>
      <c r="E173" s="69"/>
      <c r="F173" s="94"/>
      <c r="G173" s="352"/>
      <c r="H173" s="140"/>
      <c r="I173" s="95"/>
      <c r="J173" s="69"/>
      <c r="K173" s="302"/>
      <c r="L173" s="63"/>
      <c r="M173" s="366"/>
      <c r="N173" s="367"/>
      <c r="O173" s="368"/>
      <c r="P173" s="366"/>
      <c r="Q173" s="369"/>
      <c r="R173" s="481"/>
      <c r="S173" s="96" t="s">
        <v>27</v>
      </c>
      <c r="T173" s="152"/>
      <c r="U173" s="152"/>
      <c r="V173" s="152"/>
      <c r="W173" s="152"/>
      <c r="X173" s="287" t="s">
        <v>21</v>
      </c>
      <c r="Y173" s="354">
        <v>0.5</v>
      </c>
      <c r="Z173" s="292"/>
      <c r="AA173" s="292"/>
      <c r="AB173" s="355"/>
      <c r="AC173" s="482"/>
      <c r="AD173" s="313"/>
      <c r="AE173" s="349"/>
      <c r="AF173" s="45">
        <f>ROUND(ROUND(ROUND(ROUND(G152+K164,0)*Q152,0)*Y173,0)-AD169,0)</f>
        <v>226</v>
      </c>
      <c r="AG173" s="79"/>
    </row>
    <row r="174" ht="16.5" customHeight="1">
      <c r="A174" s="29">
        <v>63.0</v>
      </c>
      <c r="B174" s="30">
        <v>9474.0</v>
      </c>
      <c r="C174" s="32" t="s">
        <v>2822</v>
      </c>
      <c r="D174" s="69"/>
      <c r="E174" s="69"/>
      <c r="F174" s="94"/>
      <c r="G174" s="352"/>
      <c r="H174" s="140"/>
      <c r="I174" s="95"/>
      <c r="J174" s="69"/>
      <c r="K174" s="302"/>
      <c r="L174" s="63"/>
      <c r="M174" s="366"/>
      <c r="N174" s="367"/>
      <c r="O174" s="370"/>
      <c r="P174" s="366"/>
      <c r="Q174" s="369"/>
      <c r="R174" s="483"/>
      <c r="S174" s="115"/>
      <c r="T174" s="291"/>
      <c r="U174" s="291"/>
      <c r="V174" s="291"/>
      <c r="W174" s="291"/>
      <c r="X174" s="290"/>
      <c r="Y174" s="355"/>
      <c r="Z174" s="356" t="s">
        <v>20</v>
      </c>
      <c r="AA174" s="357" t="s">
        <v>21</v>
      </c>
      <c r="AB174" s="363">
        <v>0.85</v>
      </c>
      <c r="AC174" s="484"/>
      <c r="AD174" s="292"/>
      <c r="AE174" s="355"/>
      <c r="AF174" s="45">
        <f>ROUND(ROUND(ROUND(ROUND(ROUND(G152+K164,0)*Q152,0)*Y173,0)*AB174,0)-AD169,0)</f>
        <v>191</v>
      </c>
      <c r="AG174" s="79"/>
    </row>
    <row r="175" ht="16.5" customHeight="1">
      <c r="A175" s="29">
        <v>63.0</v>
      </c>
      <c r="B175" s="30">
        <v>9475.0</v>
      </c>
      <c r="C175" s="32" t="s">
        <v>2823</v>
      </c>
      <c r="D175" s="112"/>
      <c r="E175" s="69"/>
      <c r="F175" s="76"/>
      <c r="G175" s="63"/>
      <c r="H175" s="63"/>
      <c r="I175" s="51"/>
      <c r="J175" s="168"/>
      <c r="K175" s="96"/>
      <c r="L175" s="96"/>
      <c r="M175" s="152"/>
      <c r="N175" s="367"/>
      <c r="O175" s="82" t="s">
        <v>27</v>
      </c>
      <c r="P175" s="152"/>
      <c r="Q175" s="153"/>
      <c r="R175" s="287"/>
      <c r="S175" s="287"/>
      <c r="T175" s="152"/>
      <c r="U175" s="152"/>
      <c r="V175" s="152"/>
      <c r="W175" s="152"/>
      <c r="X175" s="287"/>
      <c r="Y175" s="345"/>
      <c r="Z175" s="288"/>
      <c r="AA175" s="288"/>
      <c r="AB175" s="288"/>
      <c r="AC175" s="288"/>
      <c r="AD175" s="288"/>
      <c r="AE175" s="346"/>
      <c r="AF175" s="45">
        <f>ROUND(G152*Q176,0)</f>
        <v>325</v>
      </c>
      <c r="AG175" s="79"/>
    </row>
    <row r="176" ht="16.5" customHeight="1">
      <c r="A176" s="29">
        <v>63.0</v>
      </c>
      <c r="B176" s="30">
        <v>9476.0</v>
      </c>
      <c r="C176" s="32" t="s">
        <v>2824</v>
      </c>
      <c r="D176" s="69"/>
      <c r="E176" s="69"/>
      <c r="F176" s="76"/>
      <c r="G176" s="373"/>
      <c r="H176" s="140"/>
      <c r="I176" s="51"/>
      <c r="J176" s="94"/>
      <c r="K176" s="302"/>
      <c r="L176" s="63"/>
      <c r="M176" s="140"/>
      <c r="N176" s="105"/>
      <c r="O176" s="482"/>
      <c r="P176" s="302" t="s">
        <v>21</v>
      </c>
      <c r="Q176" s="349">
        <v>0.5</v>
      </c>
      <c r="R176" s="290"/>
      <c r="S176" s="290"/>
      <c r="T176" s="291"/>
      <c r="U176" s="291"/>
      <c r="V176" s="291"/>
      <c r="W176" s="291"/>
      <c r="X176" s="290"/>
      <c r="Y176" s="350"/>
      <c r="Z176" s="299" t="s">
        <v>20</v>
      </c>
      <c r="AA176" s="287" t="s">
        <v>21</v>
      </c>
      <c r="AB176" s="351">
        <v>0.85</v>
      </c>
      <c r="AC176" s="288"/>
      <c r="AD176" s="288"/>
      <c r="AE176" s="346"/>
      <c r="AF176" s="45">
        <f>ROUND(ROUND(G152*Q176,0)*AB176,0)</f>
        <v>276</v>
      </c>
      <c r="AG176" s="79"/>
    </row>
    <row r="177" ht="16.5" customHeight="1">
      <c r="A177" s="29">
        <v>63.0</v>
      </c>
      <c r="B177" s="30">
        <v>9477.0</v>
      </c>
      <c r="C177" s="32" t="s">
        <v>2825</v>
      </c>
      <c r="D177" s="69"/>
      <c r="E177" s="69"/>
      <c r="F177" s="76"/>
      <c r="G177" s="63"/>
      <c r="H177" s="63"/>
      <c r="I177" s="51"/>
      <c r="J177" s="69"/>
      <c r="K177" s="304"/>
      <c r="L177" s="365"/>
      <c r="M177" s="366"/>
      <c r="N177" s="367"/>
      <c r="O177" s="482"/>
      <c r="P177" s="366"/>
      <c r="Q177" s="369"/>
      <c r="R177" s="33" t="s">
        <v>23</v>
      </c>
      <c r="S177" s="124" t="s">
        <v>24</v>
      </c>
      <c r="T177" s="152"/>
      <c r="U177" s="152"/>
      <c r="V177" s="152"/>
      <c r="W177" s="152"/>
      <c r="X177" s="287" t="s">
        <v>21</v>
      </c>
      <c r="Y177" s="354">
        <v>0.7</v>
      </c>
      <c r="Z177" s="297"/>
      <c r="AA177" s="297"/>
      <c r="AB177" s="297"/>
      <c r="AC177" s="297"/>
      <c r="AD177" s="297"/>
      <c r="AE177" s="362"/>
      <c r="AF177" s="45">
        <f>ROUND(ROUND(G152*Q176,0)*Y177,0)</f>
        <v>228</v>
      </c>
      <c r="AG177" s="79"/>
    </row>
    <row r="178" ht="16.5" customHeight="1">
      <c r="A178" s="29">
        <v>63.0</v>
      </c>
      <c r="B178" s="30">
        <v>9478.0</v>
      </c>
      <c r="C178" s="32" t="s">
        <v>2826</v>
      </c>
      <c r="D178" s="69"/>
      <c r="E178" s="69"/>
      <c r="F178" s="76"/>
      <c r="G178" s="63"/>
      <c r="H178" s="63"/>
      <c r="I178" s="51"/>
      <c r="J178" s="69"/>
      <c r="K178" s="302"/>
      <c r="L178" s="63"/>
      <c r="M178" s="366"/>
      <c r="N178" s="367"/>
      <c r="O178" s="482"/>
      <c r="P178" s="366"/>
      <c r="Q178" s="369"/>
      <c r="R178" s="481"/>
      <c r="S178" s="110"/>
      <c r="T178" s="291"/>
      <c r="U178" s="291"/>
      <c r="V178" s="291"/>
      <c r="W178" s="291"/>
      <c r="X178" s="290"/>
      <c r="Y178" s="355"/>
      <c r="Z178" s="356" t="s">
        <v>20</v>
      </c>
      <c r="AA178" s="357" t="s">
        <v>21</v>
      </c>
      <c r="AB178" s="358">
        <v>0.85</v>
      </c>
      <c r="AC178" s="288"/>
      <c r="AD178" s="288"/>
      <c r="AE178" s="346"/>
      <c r="AF178" s="45">
        <f>ROUND(ROUND(ROUND(G152*Q176,0)*Y177,0)*AB178,0)</f>
        <v>194</v>
      </c>
      <c r="AG178" s="79"/>
    </row>
    <row r="179" ht="16.5" customHeight="1">
      <c r="A179" s="29">
        <v>63.0</v>
      </c>
      <c r="B179" s="30">
        <v>9479.0</v>
      </c>
      <c r="C179" s="32" t="s">
        <v>2827</v>
      </c>
      <c r="D179" s="69"/>
      <c r="E179" s="69"/>
      <c r="F179" s="76"/>
      <c r="G179" s="63"/>
      <c r="H179" s="63"/>
      <c r="I179" s="51"/>
      <c r="J179" s="69"/>
      <c r="K179" s="302"/>
      <c r="L179" s="63"/>
      <c r="M179" s="366"/>
      <c r="N179" s="367"/>
      <c r="O179" s="482"/>
      <c r="P179" s="366"/>
      <c r="Q179" s="369"/>
      <c r="R179" s="481"/>
      <c r="S179" s="124" t="s">
        <v>27</v>
      </c>
      <c r="T179" s="152"/>
      <c r="U179" s="152"/>
      <c r="V179" s="152"/>
      <c r="W179" s="152"/>
      <c r="X179" s="287" t="s">
        <v>21</v>
      </c>
      <c r="Y179" s="354">
        <v>0.5</v>
      </c>
      <c r="Z179" s="292"/>
      <c r="AA179" s="292"/>
      <c r="AB179" s="292"/>
      <c r="AC179" s="292"/>
      <c r="AD179" s="292"/>
      <c r="AE179" s="355"/>
      <c r="AF179" s="45">
        <f>ROUND(ROUND(G152*Q176,0)*Y179,0)</f>
        <v>163</v>
      </c>
      <c r="AG179" s="79"/>
    </row>
    <row r="180" ht="16.5" customHeight="1">
      <c r="A180" s="29">
        <v>63.0</v>
      </c>
      <c r="B180" s="30">
        <v>9480.0</v>
      </c>
      <c r="C180" s="32" t="s">
        <v>2828</v>
      </c>
      <c r="D180" s="69"/>
      <c r="E180" s="69"/>
      <c r="F180" s="76"/>
      <c r="G180" s="63"/>
      <c r="H180" s="63"/>
      <c r="I180" s="51"/>
      <c r="J180" s="69"/>
      <c r="K180" s="302"/>
      <c r="L180" s="63"/>
      <c r="M180" s="366"/>
      <c r="N180" s="367"/>
      <c r="O180" s="482"/>
      <c r="P180" s="366"/>
      <c r="Q180" s="369"/>
      <c r="R180" s="483"/>
      <c r="S180" s="110"/>
      <c r="T180" s="291"/>
      <c r="U180" s="291"/>
      <c r="V180" s="291"/>
      <c r="W180" s="291"/>
      <c r="X180" s="290"/>
      <c r="Y180" s="355"/>
      <c r="Z180" s="356" t="s">
        <v>20</v>
      </c>
      <c r="AA180" s="357" t="s">
        <v>21</v>
      </c>
      <c r="AB180" s="358">
        <v>0.85</v>
      </c>
      <c r="AC180" s="288"/>
      <c r="AD180" s="288"/>
      <c r="AE180" s="346"/>
      <c r="AF180" s="45">
        <f>ROUND(ROUND(ROUND(G152*Q176,0)*Y179,0)*AB180,0)</f>
        <v>139</v>
      </c>
      <c r="AG180" s="79"/>
    </row>
    <row r="181" ht="16.5" customHeight="1">
      <c r="A181" s="29">
        <v>63.0</v>
      </c>
      <c r="B181" s="30">
        <v>9481.0</v>
      </c>
      <c r="C181" s="32" t="s">
        <v>2829</v>
      </c>
      <c r="D181" s="69"/>
      <c r="E181" s="69"/>
      <c r="F181" s="76"/>
      <c r="G181" s="63"/>
      <c r="H181" s="63"/>
      <c r="I181" s="51"/>
      <c r="J181" s="69"/>
      <c r="K181" s="302"/>
      <c r="L181" s="63"/>
      <c r="M181" s="366"/>
      <c r="N181" s="367"/>
      <c r="O181" s="482"/>
      <c r="P181" s="366"/>
      <c r="Q181" s="369"/>
      <c r="R181" s="96"/>
      <c r="S181" s="96"/>
      <c r="T181" s="152"/>
      <c r="U181" s="152"/>
      <c r="V181" s="152"/>
      <c r="W181" s="152"/>
      <c r="X181" s="287"/>
      <c r="Y181" s="354"/>
      <c r="Z181" s="288"/>
      <c r="AA181" s="288"/>
      <c r="AB181" s="346"/>
      <c r="AC181" s="82" t="s">
        <v>30</v>
      </c>
      <c r="AD181" s="302">
        <v>5.0</v>
      </c>
      <c r="AE181" s="360" t="s">
        <v>31</v>
      </c>
      <c r="AF181" s="45">
        <f>ROUND(ROUND(G152*Q176,0)-AD181,0)</f>
        <v>320</v>
      </c>
      <c r="AG181" s="79"/>
    </row>
    <row r="182" ht="16.5" customHeight="1">
      <c r="A182" s="29">
        <v>63.0</v>
      </c>
      <c r="B182" s="30">
        <v>9482.0</v>
      </c>
      <c r="C182" s="32" t="s">
        <v>2830</v>
      </c>
      <c r="D182" s="69"/>
      <c r="E182" s="69"/>
      <c r="F182" s="76"/>
      <c r="G182" s="63"/>
      <c r="H182" s="63"/>
      <c r="I182" s="51"/>
      <c r="J182" s="69"/>
      <c r="K182" s="302"/>
      <c r="L182" s="63"/>
      <c r="M182" s="366"/>
      <c r="N182" s="367"/>
      <c r="O182" s="368"/>
      <c r="P182" s="366"/>
      <c r="Q182" s="369"/>
      <c r="R182" s="115"/>
      <c r="S182" s="115"/>
      <c r="T182" s="291"/>
      <c r="U182" s="291"/>
      <c r="V182" s="291"/>
      <c r="W182" s="291"/>
      <c r="X182" s="290"/>
      <c r="Y182" s="355"/>
      <c r="Z182" s="299" t="s">
        <v>20</v>
      </c>
      <c r="AA182" s="287" t="s">
        <v>21</v>
      </c>
      <c r="AB182" s="361">
        <v>0.85</v>
      </c>
      <c r="AC182" s="482"/>
      <c r="AD182" s="302"/>
      <c r="AE182" s="360"/>
      <c r="AF182" s="45">
        <f>ROUND(ROUND(ROUND(G152*Q176,0)*AB182,0)-AD181,0)</f>
        <v>271</v>
      </c>
      <c r="AG182" s="79"/>
    </row>
    <row r="183" ht="16.5" customHeight="1">
      <c r="A183" s="29">
        <v>63.0</v>
      </c>
      <c r="B183" s="30">
        <v>9483.0</v>
      </c>
      <c r="C183" s="32" t="s">
        <v>2831</v>
      </c>
      <c r="D183" s="69"/>
      <c r="E183" s="69"/>
      <c r="F183" s="76"/>
      <c r="G183" s="63"/>
      <c r="H183" s="63"/>
      <c r="I183" s="51"/>
      <c r="J183" s="69"/>
      <c r="K183" s="302"/>
      <c r="L183" s="63"/>
      <c r="M183" s="366"/>
      <c r="N183" s="367"/>
      <c r="O183" s="368"/>
      <c r="P183" s="366"/>
      <c r="Q183" s="369"/>
      <c r="R183" s="33" t="s">
        <v>23</v>
      </c>
      <c r="S183" s="124" t="s">
        <v>24</v>
      </c>
      <c r="T183" s="152"/>
      <c r="U183" s="152"/>
      <c r="V183" s="152"/>
      <c r="W183" s="152"/>
      <c r="X183" s="287" t="s">
        <v>21</v>
      </c>
      <c r="Y183" s="354">
        <v>0.7</v>
      </c>
      <c r="Z183" s="297"/>
      <c r="AA183" s="297"/>
      <c r="AB183" s="362"/>
      <c r="AC183" s="482"/>
      <c r="AD183" s="313"/>
      <c r="AE183" s="349"/>
      <c r="AF183" s="45">
        <f>ROUND(ROUND(ROUND(G152*Q176,0)*Y183,0)-AD181,0)</f>
        <v>223</v>
      </c>
      <c r="AG183" s="79"/>
    </row>
    <row r="184" ht="16.5" customHeight="1">
      <c r="A184" s="29">
        <v>63.0</v>
      </c>
      <c r="B184" s="30">
        <v>9484.0</v>
      </c>
      <c r="C184" s="32" t="s">
        <v>2832</v>
      </c>
      <c r="D184" s="69"/>
      <c r="E184" s="69"/>
      <c r="F184" s="76"/>
      <c r="G184" s="63"/>
      <c r="H184" s="63"/>
      <c r="I184" s="51"/>
      <c r="J184" s="69"/>
      <c r="K184" s="302"/>
      <c r="L184" s="63"/>
      <c r="M184" s="366"/>
      <c r="N184" s="367"/>
      <c r="O184" s="368"/>
      <c r="P184" s="366"/>
      <c r="Q184" s="369"/>
      <c r="R184" s="481"/>
      <c r="S184" s="110"/>
      <c r="T184" s="291"/>
      <c r="U184" s="291"/>
      <c r="V184" s="291"/>
      <c r="W184" s="291"/>
      <c r="X184" s="290"/>
      <c r="Y184" s="355"/>
      <c r="Z184" s="356" t="s">
        <v>20</v>
      </c>
      <c r="AA184" s="357" t="s">
        <v>21</v>
      </c>
      <c r="AB184" s="363">
        <v>0.85</v>
      </c>
      <c r="AC184" s="482"/>
      <c r="AD184" s="313"/>
      <c r="AE184" s="349"/>
      <c r="AF184" s="45">
        <f>ROUND(ROUND(ROUND(ROUND(G152*Q176,0)*Y183,0)*AB184,0)-AD181,0)</f>
        <v>189</v>
      </c>
      <c r="AG184" s="79"/>
    </row>
    <row r="185" ht="16.5" customHeight="1">
      <c r="A185" s="29">
        <v>63.0</v>
      </c>
      <c r="B185" s="30">
        <v>9485.0</v>
      </c>
      <c r="C185" s="32" t="s">
        <v>2833</v>
      </c>
      <c r="D185" s="69"/>
      <c r="E185" s="69"/>
      <c r="F185" s="76"/>
      <c r="G185" s="63"/>
      <c r="H185" s="63"/>
      <c r="I185" s="51"/>
      <c r="J185" s="69"/>
      <c r="K185" s="302"/>
      <c r="L185" s="63"/>
      <c r="M185" s="366"/>
      <c r="N185" s="367"/>
      <c r="O185" s="368"/>
      <c r="P185" s="366"/>
      <c r="Q185" s="369"/>
      <c r="R185" s="481"/>
      <c r="S185" s="96" t="s">
        <v>27</v>
      </c>
      <c r="T185" s="152"/>
      <c r="U185" s="152"/>
      <c r="V185" s="152"/>
      <c r="W185" s="152"/>
      <c r="X185" s="287" t="s">
        <v>21</v>
      </c>
      <c r="Y185" s="354">
        <v>0.5</v>
      </c>
      <c r="Z185" s="292"/>
      <c r="AA185" s="292"/>
      <c r="AB185" s="355"/>
      <c r="AC185" s="482"/>
      <c r="AD185" s="313"/>
      <c r="AE185" s="349"/>
      <c r="AF185" s="45">
        <f>ROUND(ROUND(ROUND(G152*Q176,0)*Y185,0)-AD181,0)</f>
        <v>158</v>
      </c>
      <c r="AG185" s="79"/>
    </row>
    <row r="186" ht="16.5" customHeight="1">
      <c r="A186" s="29">
        <v>63.0</v>
      </c>
      <c r="B186" s="30">
        <v>9486.0</v>
      </c>
      <c r="C186" s="32" t="s">
        <v>2834</v>
      </c>
      <c r="D186" s="69"/>
      <c r="E186" s="69"/>
      <c r="F186" s="76"/>
      <c r="G186" s="63"/>
      <c r="H186" s="63"/>
      <c r="I186" s="51"/>
      <c r="J186" s="69"/>
      <c r="K186" s="302"/>
      <c r="L186" s="63"/>
      <c r="M186" s="366"/>
      <c r="N186" s="367"/>
      <c r="O186" s="368"/>
      <c r="P186" s="366"/>
      <c r="Q186" s="369"/>
      <c r="R186" s="483"/>
      <c r="S186" s="115"/>
      <c r="T186" s="291"/>
      <c r="U186" s="291"/>
      <c r="V186" s="291"/>
      <c r="W186" s="291"/>
      <c r="X186" s="290"/>
      <c r="Y186" s="355"/>
      <c r="Z186" s="356" t="s">
        <v>20</v>
      </c>
      <c r="AA186" s="357" t="s">
        <v>21</v>
      </c>
      <c r="AB186" s="363">
        <v>0.85</v>
      </c>
      <c r="AC186" s="484"/>
      <c r="AD186" s="292"/>
      <c r="AE186" s="355"/>
      <c r="AF186" s="45">
        <f>ROUND(ROUND(ROUND(ROUND(G152*Q176,0)*Y185,0)*AB186,0)-AD181,0)</f>
        <v>134</v>
      </c>
      <c r="AG186" s="79"/>
    </row>
    <row r="187" ht="16.5" customHeight="1">
      <c r="A187" s="29">
        <v>63.0</v>
      </c>
      <c r="B187" s="30">
        <v>9487.0</v>
      </c>
      <c r="C187" s="32" t="s">
        <v>2835</v>
      </c>
      <c r="D187" s="69"/>
      <c r="E187" s="69"/>
      <c r="F187" s="94"/>
      <c r="G187" s="140"/>
      <c r="H187" s="140"/>
      <c r="I187" s="95"/>
      <c r="J187" s="82" t="s">
        <v>38</v>
      </c>
      <c r="K187" s="96"/>
      <c r="L187" s="96"/>
      <c r="M187" s="152"/>
      <c r="N187" s="105"/>
      <c r="O187" s="94"/>
      <c r="P187" s="140"/>
      <c r="Q187" s="95"/>
      <c r="R187" s="287"/>
      <c r="S187" s="287"/>
      <c r="T187" s="152"/>
      <c r="U187" s="152"/>
      <c r="V187" s="152"/>
      <c r="W187" s="152"/>
      <c r="X187" s="287"/>
      <c r="Y187" s="345"/>
      <c r="Z187" s="288"/>
      <c r="AA187" s="288"/>
      <c r="AB187" s="288"/>
      <c r="AC187" s="288"/>
      <c r="AD187" s="288"/>
      <c r="AE187" s="346"/>
      <c r="AF187" s="45">
        <f>ROUND(ROUND(G152+K188,0)*Q176,0)</f>
        <v>329</v>
      </c>
      <c r="AG187" s="79"/>
    </row>
    <row r="188" ht="16.5" customHeight="1">
      <c r="A188" s="29">
        <v>63.0</v>
      </c>
      <c r="B188" s="30">
        <v>9488.0</v>
      </c>
      <c r="C188" s="32" t="s">
        <v>2836</v>
      </c>
      <c r="D188" s="69"/>
      <c r="E188" s="69"/>
      <c r="F188" s="94"/>
      <c r="G188" s="373"/>
      <c r="H188" s="140"/>
      <c r="I188" s="95"/>
      <c r="J188" s="482"/>
      <c r="K188" s="302">
        <v>9.0</v>
      </c>
      <c r="L188" s="63" t="s">
        <v>40</v>
      </c>
      <c r="M188" s="140"/>
      <c r="N188" s="105"/>
      <c r="O188" s="94"/>
      <c r="P188" s="140"/>
      <c r="Q188" s="95"/>
      <c r="R188" s="290"/>
      <c r="S188" s="290"/>
      <c r="T188" s="291"/>
      <c r="U188" s="291"/>
      <c r="V188" s="291"/>
      <c r="W188" s="291"/>
      <c r="X188" s="290"/>
      <c r="Y188" s="350"/>
      <c r="Z188" s="299" t="s">
        <v>20</v>
      </c>
      <c r="AA188" s="287" t="s">
        <v>21</v>
      </c>
      <c r="AB188" s="351">
        <v>0.85</v>
      </c>
      <c r="AC188" s="288"/>
      <c r="AD188" s="288"/>
      <c r="AE188" s="346"/>
      <c r="AF188" s="45">
        <f>ROUND(ROUND(ROUND(G152+K188,0)*Q176,0)*AB188,0)</f>
        <v>280</v>
      </c>
      <c r="AG188" s="79"/>
    </row>
    <row r="189" ht="16.5" customHeight="1">
      <c r="A189" s="29">
        <v>63.0</v>
      </c>
      <c r="B189" s="30">
        <v>9489.0</v>
      </c>
      <c r="C189" s="32" t="s">
        <v>2837</v>
      </c>
      <c r="D189" s="69"/>
      <c r="E189" s="69"/>
      <c r="F189" s="94"/>
      <c r="G189" s="352"/>
      <c r="H189" s="140"/>
      <c r="I189" s="95"/>
      <c r="J189" s="482"/>
      <c r="K189" s="304"/>
      <c r="L189" s="365"/>
      <c r="M189" s="366"/>
      <c r="N189" s="367"/>
      <c r="O189" s="368"/>
      <c r="P189" s="366"/>
      <c r="Q189" s="369"/>
      <c r="R189" s="33" t="s">
        <v>23</v>
      </c>
      <c r="S189" s="124" t="s">
        <v>24</v>
      </c>
      <c r="T189" s="152"/>
      <c r="U189" s="152"/>
      <c r="V189" s="152"/>
      <c r="W189" s="152"/>
      <c r="X189" s="287" t="s">
        <v>21</v>
      </c>
      <c r="Y189" s="354">
        <v>0.7</v>
      </c>
      <c r="Z189" s="297"/>
      <c r="AA189" s="297"/>
      <c r="AB189" s="297"/>
      <c r="AC189" s="297"/>
      <c r="AD189" s="297"/>
      <c r="AE189" s="362"/>
      <c r="AF189" s="45">
        <f>ROUND(ROUND(ROUND(G152+K188,0)*Q176,0)*Y189,0)</f>
        <v>230</v>
      </c>
      <c r="AG189" s="79"/>
    </row>
    <row r="190" ht="16.5" customHeight="1">
      <c r="A190" s="29">
        <v>63.0</v>
      </c>
      <c r="B190" s="30">
        <v>9490.0</v>
      </c>
      <c r="C190" s="32" t="s">
        <v>2838</v>
      </c>
      <c r="D190" s="69"/>
      <c r="E190" s="69"/>
      <c r="F190" s="94"/>
      <c r="G190" s="352"/>
      <c r="H190" s="140"/>
      <c r="I190" s="95"/>
      <c r="J190" s="482"/>
      <c r="K190" s="302"/>
      <c r="L190" s="63"/>
      <c r="M190" s="366"/>
      <c r="N190" s="367"/>
      <c r="O190" s="368"/>
      <c r="P190" s="366"/>
      <c r="Q190" s="369"/>
      <c r="R190" s="481"/>
      <c r="S190" s="110"/>
      <c r="T190" s="291"/>
      <c r="U190" s="291"/>
      <c r="V190" s="291"/>
      <c r="W190" s="291"/>
      <c r="X190" s="290"/>
      <c r="Y190" s="355"/>
      <c r="Z190" s="356" t="s">
        <v>20</v>
      </c>
      <c r="AA190" s="357" t="s">
        <v>21</v>
      </c>
      <c r="AB190" s="358">
        <v>0.85</v>
      </c>
      <c r="AC190" s="288"/>
      <c r="AD190" s="288"/>
      <c r="AE190" s="346"/>
      <c r="AF190" s="45">
        <f>ROUND(ROUND(ROUND(ROUND(G152+K188,0)*Q176,0)*Y189,0)*AB190,0)</f>
        <v>196</v>
      </c>
      <c r="AG190" s="79"/>
    </row>
    <row r="191" ht="16.5" customHeight="1">
      <c r="A191" s="29">
        <v>63.0</v>
      </c>
      <c r="B191" s="30">
        <v>9491.0</v>
      </c>
      <c r="C191" s="32" t="s">
        <v>2839</v>
      </c>
      <c r="D191" s="69"/>
      <c r="E191" s="69"/>
      <c r="F191" s="94"/>
      <c r="G191" s="352"/>
      <c r="H191" s="140"/>
      <c r="I191" s="95"/>
      <c r="J191" s="482"/>
      <c r="K191" s="302"/>
      <c r="L191" s="63"/>
      <c r="M191" s="366"/>
      <c r="N191" s="367"/>
      <c r="O191" s="368"/>
      <c r="P191" s="366"/>
      <c r="Q191" s="369"/>
      <c r="R191" s="481"/>
      <c r="S191" s="124" t="s">
        <v>27</v>
      </c>
      <c r="T191" s="152"/>
      <c r="U191" s="152"/>
      <c r="V191" s="152"/>
      <c r="W191" s="152"/>
      <c r="X191" s="287" t="s">
        <v>21</v>
      </c>
      <c r="Y191" s="354">
        <v>0.5</v>
      </c>
      <c r="Z191" s="292"/>
      <c r="AA191" s="292"/>
      <c r="AB191" s="292"/>
      <c r="AC191" s="292"/>
      <c r="AD191" s="292"/>
      <c r="AE191" s="355"/>
      <c r="AF191" s="45">
        <f>ROUND(ROUND(ROUND(G152+K188,0)*Q176,0)*Y191,0)</f>
        <v>165</v>
      </c>
      <c r="AG191" s="79"/>
    </row>
    <row r="192" ht="16.5" customHeight="1">
      <c r="A192" s="29">
        <v>63.0</v>
      </c>
      <c r="B192" s="30">
        <v>9492.0</v>
      </c>
      <c r="C192" s="32" t="s">
        <v>2840</v>
      </c>
      <c r="D192" s="69"/>
      <c r="E192" s="69"/>
      <c r="F192" s="94"/>
      <c r="G192" s="352"/>
      <c r="H192" s="140"/>
      <c r="I192" s="95"/>
      <c r="J192" s="482"/>
      <c r="K192" s="302"/>
      <c r="L192" s="63"/>
      <c r="M192" s="366"/>
      <c r="N192" s="367"/>
      <c r="O192" s="368"/>
      <c r="P192" s="366"/>
      <c r="Q192" s="369"/>
      <c r="R192" s="483"/>
      <c r="S192" s="110"/>
      <c r="T192" s="291"/>
      <c r="U192" s="291"/>
      <c r="V192" s="291"/>
      <c r="W192" s="291"/>
      <c r="X192" s="290"/>
      <c r="Y192" s="355"/>
      <c r="Z192" s="356" t="s">
        <v>20</v>
      </c>
      <c r="AA192" s="357" t="s">
        <v>21</v>
      </c>
      <c r="AB192" s="358">
        <v>0.85</v>
      </c>
      <c r="AC192" s="288"/>
      <c r="AD192" s="288"/>
      <c r="AE192" s="346"/>
      <c r="AF192" s="45">
        <f>ROUND(ROUND(ROUND(ROUND(G152+K188,0)*Q176,0)*Y191,0)*AB192,0)</f>
        <v>140</v>
      </c>
      <c r="AG192" s="79"/>
    </row>
    <row r="193" ht="16.5" customHeight="1">
      <c r="A193" s="29">
        <v>63.0</v>
      </c>
      <c r="B193" s="30">
        <v>9493.0</v>
      </c>
      <c r="C193" s="32" t="s">
        <v>2841</v>
      </c>
      <c r="D193" s="69"/>
      <c r="E193" s="69"/>
      <c r="F193" s="94"/>
      <c r="G193" s="352"/>
      <c r="H193" s="140"/>
      <c r="I193" s="95"/>
      <c r="J193" s="69"/>
      <c r="K193" s="302"/>
      <c r="L193" s="63"/>
      <c r="M193" s="366"/>
      <c r="N193" s="367"/>
      <c r="O193" s="368"/>
      <c r="P193" s="366"/>
      <c r="Q193" s="369"/>
      <c r="R193" s="96"/>
      <c r="S193" s="96"/>
      <c r="T193" s="152"/>
      <c r="U193" s="152"/>
      <c r="V193" s="152"/>
      <c r="W193" s="152"/>
      <c r="X193" s="287"/>
      <c r="Y193" s="354"/>
      <c r="Z193" s="288"/>
      <c r="AA193" s="288"/>
      <c r="AB193" s="346"/>
      <c r="AC193" s="82" t="s">
        <v>30</v>
      </c>
      <c r="AD193" s="302">
        <v>5.0</v>
      </c>
      <c r="AE193" s="360" t="s">
        <v>31</v>
      </c>
      <c r="AF193" s="45">
        <f>ROUND(ROUND(ROUND(G152+K188,0)*Q176,0)-AD193,0)</f>
        <v>324</v>
      </c>
      <c r="AG193" s="79"/>
    </row>
    <row r="194" ht="16.5" customHeight="1">
      <c r="A194" s="29">
        <v>63.0</v>
      </c>
      <c r="B194" s="30">
        <v>9494.0</v>
      </c>
      <c r="C194" s="32" t="s">
        <v>2842</v>
      </c>
      <c r="D194" s="69"/>
      <c r="E194" s="69"/>
      <c r="F194" s="94"/>
      <c r="G194" s="352"/>
      <c r="H194" s="140"/>
      <c r="I194" s="95"/>
      <c r="J194" s="69"/>
      <c r="K194" s="302"/>
      <c r="L194" s="63"/>
      <c r="M194" s="366"/>
      <c r="N194" s="367"/>
      <c r="O194" s="368"/>
      <c r="P194" s="366"/>
      <c r="Q194" s="369"/>
      <c r="R194" s="115"/>
      <c r="S194" s="115"/>
      <c r="T194" s="291"/>
      <c r="U194" s="291"/>
      <c r="V194" s="291"/>
      <c r="W194" s="291"/>
      <c r="X194" s="290"/>
      <c r="Y194" s="355"/>
      <c r="Z194" s="299" t="s">
        <v>20</v>
      </c>
      <c r="AA194" s="287" t="s">
        <v>21</v>
      </c>
      <c r="AB194" s="361">
        <v>0.85</v>
      </c>
      <c r="AC194" s="482"/>
      <c r="AD194" s="302"/>
      <c r="AE194" s="360"/>
      <c r="AF194" s="45">
        <f>ROUND(ROUND(ROUND(ROUND(G152+K188,0)*Q176,0)*AB194,0)-AD193,0)</f>
        <v>275</v>
      </c>
      <c r="AG194" s="79"/>
    </row>
    <row r="195" ht="16.5" customHeight="1">
      <c r="A195" s="29">
        <v>63.0</v>
      </c>
      <c r="B195" s="30">
        <v>9495.0</v>
      </c>
      <c r="C195" s="32" t="s">
        <v>2843</v>
      </c>
      <c r="D195" s="69"/>
      <c r="E195" s="69"/>
      <c r="F195" s="94"/>
      <c r="G195" s="352"/>
      <c r="H195" s="140"/>
      <c r="I195" s="95"/>
      <c r="J195" s="69"/>
      <c r="K195" s="302"/>
      <c r="L195" s="63"/>
      <c r="M195" s="366"/>
      <c r="N195" s="367"/>
      <c r="O195" s="368"/>
      <c r="P195" s="366"/>
      <c r="Q195" s="369"/>
      <c r="R195" s="33" t="s">
        <v>23</v>
      </c>
      <c r="S195" s="124" t="s">
        <v>24</v>
      </c>
      <c r="T195" s="152"/>
      <c r="U195" s="152"/>
      <c r="V195" s="152"/>
      <c r="W195" s="152"/>
      <c r="X195" s="287" t="s">
        <v>21</v>
      </c>
      <c r="Y195" s="354">
        <v>0.7</v>
      </c>
      <c r="Z195" s="297"/>
      <c r="AA195" s="297"/>
      <c r="AB195" s="362"/>
      <c r="AC195" s="482"/>
      <c r="AD195" s="313"/>
      <c r="AE195" s="349"/>
      <c r="AF195" s="45">
        <f>ROUND(ROUND(ROUND(ROUND(G152+K188,0)*Q176,0)*Y195,0)-AD193,0)</f>
        <v>225</v>
      </c>
      <c r="AG195" s="79"/>
    </row>
    <row r="196" ht="16.5" customHeight="1">
      <c r="A196" s="29">
        <v>63.0</v>
      </c>
      <c r="B196" s="30">
        <v>9496.0</v>
      </c>
      <c r="C196" s="32" t="s">
        <v>2844</v>
      </c>
      <c r="D196" s="69"/>
      <c r="E196" s="69"/>
      <c r="F196" s="94"/>
      <c r="G196" s="352"/>
      <c r="H196" s="140"/>
      <c r="I196" s="95"/>
      <c r="J196" s="69"/>
      <c r="K196" s="302"/>
      <c r="L196" s="63"/>
      <c r="M196" s="366"/>
      <c r="N196" s="367"/>
      <c r="O196" s="368"/>
      <c r="P196" s="366"/>
      <c r="Q196" s="369"/>
      <c r="R196" s="481"/>
      <c r="S196" s="110"/>
      <c r="T196" s="291"/>
      <c r="U196" s="291"/>
      <c r="V196" s="291"/>
      <c r="W196" s="291"/>
      <c r="X196" s="290"/>
      <c r="Y196" s="355"/>
      <c r="Z196" s="356" t="s">
        <v>20</v>
      </c>
      <c r="AA196" s="357" t="s">
        <v>21</v>
      </c>
      <c r="AB196" s="363">
        <v>0.85</v>
      </c>
      <c r="AC196" s="482"/>
      <c r="AD196" s="313"/>
      <c r="AE196" s="349"/>
      <c r="AF196" s="45">
        <f>ROUND(ROUND(ROUND(ROUND(ROUND(G152+K188,0)*Q176,0)*Y195,0)*AB196,0)-AD193,0)</f>
        <v>191</v>
      </c>
      <c r="AG196" s="79"/>
    </row>
    <row r="197" ht="16.5" customHeight="1">
      <c r="A197" s="29">
        <v>63.0</v>
      </c>
      <c r="B197" s="30">
        <v>9497.0</v>
      </c>
      <c r="C197" s="32" t="s">
        <v>2845</v>
      </c>
      <c r="D197" s="69"/>
      <c r="E197" s="69"/>
      <c r="F197" s="94"/>
      <c r="G197" s="352"/>
      <c r="H197" s="140"/>
      <c r="I197" s="95"/>
      <c r="J197" s="69"/>
      <c r="K197" s="302"/>
      <c r="L197" s="63"/>
      <c r="M197" s="366"/>
      <c r="N197" s="367"/>
      <c r="O197" s="368"/>
      <c r="P197" s="366"/>
      <c r="Q197" s="369"/>
      <c r="R197" s="481"/>
      <c r="S197" s="96" t="s">
        <v>27</v>
      </c>
      <c r="T197" s="152"/>
      <c r="U197" s="152"/>
      <c r="V197" s="152"/>
      <c r="W197" s="152"/>
      <c r="X197" s="287" t="s">
        <v>21</v>
      </c>
      <c r="Y197" s="354">
        <v>0.5</v>
      </c>
      <c r="Z197" s="292"/>
      <c r="AA197" s="292"/>
      <c r="AB197" s="355"/>
      <c r="AC197" s="482"/>
      <c r="AD197" s="313"/>
      <c r="AE197" s="349"/>
      <c r="AF197" s="45">
        <f>ROUND(ROUND(ROUND(ROUND(G152+K188,0)*Q176,0)*Y197,0)-AD193,0)</f>
        <v>160</v>
      </c>
      <c r="AG197" s="79"/>
    </row>
    <row r="198" ht="16.5" customHeight="1">
      <c r="A198" s="29">
        <v>63.0</v>
      </c>
      <c r="B198" s="30">
        <v>9498.0</v>
      </c>
      <c r="C198" s="32" t="s">
        <v>2846</v>
      </c>
      <c r="D198" s="69"/>
      <c r="E198" s="69"/>
      <c r="F198" s="107"/>
      <c r="G198" s="374"/>
      <c r="H198" s="291"/>
      <c r="I198" s="188"/>
      <c r="J198" s="110"/>
      <c r="K198" s="290"/>
      <c r="L198" s="57"/>
      <c r="M198" s="372"/>
      <c r="N198" s="371"/>
      <c r="O198" s="370"/>
      <c r="P198" s="372"/>
      <c r="Q198" s="350"/>
      <c r="R198" s="483"/>
      <c r="S198" s="115"/>
      <c r="T198" s="291"/>
      <c r="U198" s="291"/>
      <c r="V198" s="291"/>
      <c r="W198" s="291"/>
      <c r="X198" s="290"/>
      <c r="Y198" s="355"/>
      <c r="Z198" s="356" t="s">
        <v>20</v>
      </c>
      <c r="AA198" s="357" t="s">
        <v>21</v>
      </c>
      <c r="AB198" s="363">
        <v>0.85</v>
      </c>
      <c r="AC198" s="484"/>
      <c r="AD198" s="292"/>
      <c r="AE198" s="355"/>
      <c r="AF198" s="45">
        <f>ROUND(ROUND(ROUND(ROUND(ROUND(G152+K188,0)*Q176,0)*Y197,0)*AB198,0)-AD193,0)</f>
        <v>135</v>
      </c>
      <c r="AG198" s="79"/>
    </row>
    <row r="199" ht="16.5" customHeight="1">
      <c r="A199" s="29">
        <v>63.0</v>
      </c>
      <c r="B199" s="30">
        <v>9501.0</v>
      </c>
      <c r="C199" s="32" t="s">
        <v>2847</v>
      </c>
      <c r="D199" s="69"/>
      <c r="E199" s="69"/>
      <c r="F199" s="102" t="s">
        <v>52</v>
      </c>
      <c r="G199" s="35"/>
      <c r="H199" s="35"/>
      <c r="I199" s="36"/>
      <c r="J199" s="168"/>
      <c r="K199" s="152"/>
      <c r="L199" s="344"/>
      <c r="M199" s="152"/>
      <c r="N199" s="206" t="s">
        <v>2655</v>
      </c>
      <c r="O199" s="82" t="s">
        <v>24</v>
      </c>
      <c r="P199" s="152"/>
      <c r="Q199" s="153"/>
      <c r="R199" s="287"/>
      <c r="S199" s="287"/>
      <c r="T199" s="152"/>
      <c r="U199" s="152"/>
      <c r="V199" s="152"/>
      <c r="W199" s="152"/>
      <c r="X199" s="287"/>
      <c r="Y199" s="345"/>
      <c r="Z199" s="288"/>
      <c r="AA199" s="288"/>
      <c r="AB199" s="288"/>
      <c r="AC199" s="288"/>
      <c r="AD199" s="288"/>
      <c r="AE199" s="346"/>
      <c r="AF199" s="45">
        <f>ROUND(G200*Q200,0)</f>
        <v>303</v>
      </c>
      <c r="AG199" s="79"/>
    </row>
    <row r="200" ht="16.5" customHeight="1">
      <c r="A200" s="29">
        <v>63.0</v>
      </c>
      <c r="B200" s="30">
        <v>9502.0</v>
      </c>
      <c r="C200" s="32" t="s">
        <v>2848</v>
      </c>
      <c r="D200" s="69"/>
      <c r="E200" s="69"/>
      <c r="F200" s="482"/>
      <c r="G200" s="347">
        <f>'30放課後等デイ(基本１)'!G104</f>
        <v>433</v>
      </c>
      <c r="H200" s="140" t="s">
        <v>9</v>
      </c>
      <c r="I200" s="51"/>
      <c r="J200" s="94"/>
      <c r="K200" s="140"/>
      <c r="L200" s="348"/>
      <c r="M200" s="140"/>
      <c r="N200" s="481"/>
      <c r="O200" s="482"/>
      <c r="P200" s="302" t="s">
        <v>21</v>
      </c>
      <c r="Q200" s="349">
        <v>0.7</v>
      </c>
      <c r="R200" s="290"/>
      <c r="S200" s="290"/>
      <c r="T200" s="291"/>
      <c r="U200" s="291"/>
      <c r="V200" s="291"/>
      <c r="W200" s="291"/>
      <c r="X200" s="290"/>
      <c r="Y200" s="350"/>
      <c r="Z200" s="299" t="s">
        <v>20</v>
      </c>
      <c r="AA200" s="287" t="s">
        <v>21</v>
      </c>
      <c r="AB200" s="351">
        <v>0.85</v>
      </c>
      <c r="AC200" s="288"/>
      <c r="AD200" s="288"/>
      <c r="AE200" s="346"/>
      <c r="AF200" s="45">
        <f>ROUND(ROUND(G200*Q200,0)*AB200,0)</f>
        <v>258</v>
      </c>
      <c r="AG200" s="79"/>
    </row>
    <row r="201" ht="16.5" customHeight="1">
      <c r="A201" s="29">
        <v>63.0</v>
      </c>
      <c r="B201" s="30">
        <v>9503.0</v>
      </c>
      <c r="C201" s="32" t="s">
        <v>2849</v>
      </c>
      <c r="D201" s="94"/>
      <c r="E201" s="94"/>
      <c r="F201" s="482"/>
      <c r="G201" s="63"/>
      <c r="H201" s="63"/>
      <c r="I201" s="51"/>
      <c r="J201" s="69"/>
      <c r="K201" s="65"/>
      <c r="L201" s="65"/>
      <c r="M201" s="352"/>
      <c r="N201" s="481"/>
      <c r="O201" s="482"/>
      <c r="P201" s="352"/>
      <c r="Q201" s="353"/>
      <c r="R201" s="33" t="s">
        <v>23</v>
      </c>
      <c r="S201" s="124" t="s">
        <v>24</v>
      </c>
      <c r="T201" s="152"/>
      <c r="U201" s="152"/>
      <c r="V201" s="152"/>
      <c r="W201" s="152"/>
      <c r="X201" s="287" t="s">
        <v>21</v>
      </c>
      <c r="Y201" s="354">
        <v>0.7</v>
      </c>
      <c r="Z201" s="297"/>
      <c r="AA201" s="297"/>
      <c r="AB201" s="297"/>
      <c r="AC201" s="297"/>
      <c r="AD201" s="297"/>
      <c r="AE201" s="362"/>
      <c r="AF201" s="45">
        <f>ROUND(ROUND(G200*Q200,0)*Y201,0)</f>
        <v>212</v>
      </c>
      <c r="AG201" s="79"/>
    </row>
    <row r="202" ht="16.5" customHeight="1">
      <c r="A202" s="29">
        <v>63.0</v>
      </c>
      <c r="B202" s="30">
        <v>9504.0</v>
      </c>
      <c r="C202" s="32" t="s">
        <v>2850</v>
      </c>
      <c r="D202" s="94"/>
      <c r="E202" s="94"/>
      <c r="F202" s="482"/>
      <c r="G202" s="63"/>
      <c r="H202" s="63"/>
      <c r="I202" s="51"/>
      <c r="J202" s="69"/>
      <c r="K202" s="65"/>
      <c r="L202" s="65"/>
      <c r="M202" s="352"/>
      <c r="N202" s="481"/>
      <c r="O202" s="482"/>
      <c r="P202" s="352"/>
      <c r="Q202" s="353"/>
      <c r="R202" s="481"/>
      <c r="S202" s="110"/>
      <c r="T202" s="291"/>
      <c r="U202" s="291"/>
      <c r="V202" s="291"/>
      <c r="W202" s="291"/>
      <c r="X202" s="290"/>
      <c r="Y202" s="355"/>
      <c r="Z202" s="356" t="s">
        <v>20</v>
      </c>
      <c r="AA202" s="357" t="s">
        <v>21</v>
      </c>
      <c r="AB202" s="358">
        <v>0.85</v>
      </c>
      <c r="AC202" s="288"/>
      <c r="AD202" s="288"/>
      <c r="AE202" s="346"/>
      <c r="AF202" s="45">
        <f>ROUND(ROUND(ROUND(G200*Q200,0)*Y201,0)*AB202,0)</f>
        <v>180</v>
      </c>
      <c r="AG202" s="79"/>
    </row>
    <row r="203" ht="16.5" customHeight="1">
      <c r="A203" s="29">
        <v>63.0</v>
      </c>
      <c r="B203" s="30">
        <v>9505.0</v>
      </c>
      <c r="C203" s="32" t="s">
        <v>2851</v>
      </c>
      <c r="D203" s="94"/>
      <c r="E203" s="94"/>
      <c r="F203" s="76"/>
      <c r="G203" s="63"/>
      <c r="H203" s="63"/>
      <c r="I203" s="51"/>
      <c r="J203" s="69"/>
      <c r="K203" s="65"/>
      <c r="L203" s="65"/>
      <c r="M203" s="352"/>
      <c r="N203" s="481"/>
      <c r="O203" s="482"/>
      <c r="P203" s="352"/>
      <c r="Q203" s="353"/>
      <c r="R203" s="481"/>
      <c r="S203" s="124" t="s">
        <v>27</v>
      </c>
      <c r="T203" s="152"/>
      <c r="U203" s="152"/>
      <c r="V203" s="152"/>
      <c r="W203" s="152"/>
      <c r="X203" s="287" t="s">
        <v>21</v>
      </c>
      <c r="Y203" s="354">
        <v>0.5</v>
      </c>
      <c r="Z203" s="292"/>
      <c r="AA203" s="292"/>
      <c r="AB203" s="292"/>
      <c r="AC203" s="292"/>
      <c r="AD203" s="292"/>
      <c r="AE203" s="355"/>
      <c r="AF203" s="45">
        <f>ROUND(ROUND(G200*Q200,0)*Y203,0)</f>
        <v>152</v>
      </c>
      <c r="AG203" s="79"/>
    </row>
    <row r="204" ht="16.5" customHeight="1">
      <c r="A204" s="29">
        <v>63.0</v>
      </c>
      <c r="B204" s="30">
        <v>9506.0</v>
      </c>
      <c r="C204" s="32" t="s">
        <v>2852</v>
      </c>
      <c r="D204" s="94"/>
      <c r="E204" s="94"/>
      <c r="F204" s="76"/>
      <c r="G204" s="63"/>
      <c r="H204" s="63"/>
      <c r="I204" s="51"/>
      <c r="J204" s="69"/>
      <c r="K204" s="65"/>
      <c r="L204" s="65"/>
      <c r="M204" s="352"/>
      <c r="N204" s="481"/>
      <c r="O204" s="482"/>
      <c r="P204" s="352"/>
      <c r="Q204" s="353"/>
      <c r="R204" s="483"/>
      <c r="S204" s="110"/>
      <c r="T204" s="291"/>
      <c r="U204" s="291"/>
      <c r="V204" s="291"/>
      <c r="W204" s="291"/>
      <c r="X204" s="290"/>
      <c r="Y204" s="355"/>
      <c r="Z204" s="356" t="s">
        <v>20</v>
      </c>
      <c r="AA204" s="357" t="s">
        <v>21</v>
      </c>
      <c r="AB204" s="358">
        <v>0.85</v>
      </c>
      <c r="AC204" s="288"/>
      <c r="AD204" s="288"/>
      <c r="AE204" s="346"/>
      <c r="AF204" s="45">
        <f>ROUND(ROUND(ROUND(G200*Q200,0)*Y203,0)*AB204,0)</f>
        <v>129</v>
      </c>
      <c r="AG204" s="79"/>
    </row>
    <row r="205" ht="16.5" customHeight="1">
      <c r="A205" s="29">
        <v>63.0</v>
      </c>
      <c r="B205" s="30">
        <v>9507.0</v>
      </c>
      <c r="C205" s="32" t="s">
        <v>2853</v>
      </c>
      <c r="D205" s="94"/>
      <c r="E205" s="94"/>
      <c r="F205" s="76"/>
      <c r="G205" s="63"/>
      <c r="H205" s="63"/>
      <c r="I205" s="51"/>
      <c r="J205" s="69"/>
      <c r="K205" s="65"/>
      <c r="L205" s="65"/>
      <c r="M205" s="352"/>
      <c r="N205" s="481"/>
      <c r="O205" s="359"/>
      <c r="P205" s="352"/>
      <c r="Q205" s="353"/>
      <c r="R205" s="96"/>
      <c r="S205" s="96"/>
      <c r="T205" s="152"/>
      <c r="U205" s="152"/>
      <c r="V205" s="152"/>
      <c r="W205" s="152"/>
      <c r="X205" s="287"/>
      <c r="Y205" s="354"/>
      <c r="Z205" s="288"/>
      <c r="AA205" s="288"/>
      <c r="AB205" s="346"/>
      <c r="AC205" s="82" t="s">
        <v>30</v>
      </c>
      <c r="AD205" s="302">
        <v>5.0</v>
      </c>
      <c r="AE205" s="360" t="s">
        <v>31</v>
      </c>
      <c r="AF205" s="45">
        <f>ROUND(ROUND(G200*Q200,0)-AD205,0)</f>
        <v>298</v>
      </c>
      <c r="AG205" s="79"/>
    </row>
    <row r="206" ht="16.5" customHeight="1">
      <c r="A206" s="29">
        <v>63.0</v>
      </c>
      <c r="B206" s="30">
        <v>9508.0</v>
      </c>
      <c r="C206" s="32" t="s">
        <v>2854</v>
      </c>
      <c r="D206" s="94"/>
      <c r="E206" s="94"/>
      <c r="F206" s="76"/>
      <c r="G206" s="63"/>
      <c r="H206" s="63"/>
      <c r="I206" s="51"/>
      <c r="J206" s="69"/>
      <c r="K206" s="65"/>
      <c r="L206" s="65"/>
      <c r="M206" s="352"/>
      <c r="N206" s="481"/>
      <c r="O206" s="359"/>
      <c r="P206" s="352"/>
      <c r="Q206" s="353"/>
      <c r="R206" s="115"/>
      <c r="S206" s="115"/>
      <c r="T206" s="291"/>
      <c r="U206" s="291"/>
      <c r="V206" s="291"/>
      <c r="W206" s="291"/>
      <c r="X206" s="290"/>
      <c r="Y206" s="355"/>
      <c r="Z206" s="299" t="s">
        <v>20</v>
      </c>
      <c r="AA206" s="287" t="s">
        <v>21</v>
      </c>
      <c r="AB206" s="361">
        <v>0.85</v>
      </c>
      <c r="AC206" s="482"/>
      <c r="AD206" s="302"/>
      <c r="AE206" s="360"/>
      <c r="AF206" s="45">
        <f>ROUND(ROUND(ROUND(G200*Q200,0)*AB206,0)-AD205,0)</f>
        <v>253</v>
      </c>
      <c r="AG206" s="79"/>
    </row>
    <row r="207" ht="16.5" customHeight="1">
      <c r="A207" s="29">
        <v>63.0</v>
      </c>
      <c r="B207" s="30">
        <v>9509.0</v>
      </c>
      <c r="C207" s="32" t="s">
        <v>2855</v>
      </c>
      <c r="D207" s="94"/>
      <c r="E207" s="94"/>
      <c r="F207" s="76"/>
      <c r="G207" s="63"/>
      <c r="H207" s="63"/>
      <c r="I207" s="51"/>
      <c r="J207" s="69"/>
      <c r="K207" s="65"/>
      <c r="L207" s="65"/>
      <c r="M207" s="352"/>
      <c r="N207" s="481"/>
      <c r="O207" s="359"/>
      <c r="P207" s="352"/>
      <c r="Q207" s="353"/>
      <c r="R207" s="33" t="s">
        <v>23</v>
      </c>
      <c r="S207" s="124" t="s">
        <v>24</v>
      </c>
      <c r="T207" s="152"/>
      <c r="U207" s="152"/>
      <c r="V207" s="152"/>
      <c r="W207" s="152"/>
      <c r="X207" s="287" t="s">
        <v>21</v>
      </c>
      <c r="Y207" s="354">
        <v>0.7</v>
      </c>
      <c r="Z207" s="297"/>
      <c r="AA207" s="297"/>
      <c r="AB207" s="362"/>
      <c r="AC207" s="482"/>
      <c r="AD207" s="313"/>
      <c r="AE207" s="349"/>
      <c r="AF207" s="45">
        <f>ROUND(ROUND(ROUND(G200*Q200,0)*Y207,0)-AD205,0)</f>
        <v>207</v>
      </c>
      <c r="AG207" s="79"/>
    </row>
    <row r="208" ht="16.5" customHeight="1">
      <c r="A208" s="29">
        <v>63.0</v>
      </c>
      <c r="B208" s="30">
        <v>9510.0</v>
      </c>
      <c r="C208" s="32" t="s">
        <v>2856</v>
      </c>
      <c r="D208" s="94"/>
      <c r="E208" s="94"/>
      <c r="F208" s="76"/>
      <c r="G208" s="63"/>
      <c r="H208" s="63"/>
      <c r="I208" s="51"/>
      <c r="J208" s="69"/>
      <c r="K208" s="65"/>
      <c r="L208" s="65"/>
      <c r="M208" s="352"/>
      <c r="N208" s="364"/>
      <c r="O208" s="359"/>
      <c r="P208" s="352"/>
      <c r="Q208" s="353"/>
      <c r="R208" s="481"/>
      <c r="S208" s="110"/>
      <c r="T208" s="291"/>
      <c r="U208" s="291"/>
      <c r="V208" s="291"/>
      <c r="W208" s="291"/>
      <c r="X208" s="290"/>
      <c r="Y208" s="355"/>
      <c r="Z208" s="356" t="s">
        <v>20</v>
      </c>
      <c r="AA208" s="357" t="s">
        <v>21</v>
      </c>
      <c r="AB208" s="363">
        <v>0.85</v>
      </c>
      <c r="AC208" s="482"/>
      <c r="AD208" s="313"/>
      <c r="AE208" s="349"/>
      <c r="AF208" s="45">
        <f>ROUND(ROUND(ROUND(ROUND(G200*Q200,0)*Y207,0)*AB208,0)-AD205,0)</f>
        <v>175</v>
      </c>
      <c r="AG208" s="79"/>
    </row>
    <row r="209" ht="16.5" customHeight="1">
      <c r="A209" s="29">
        <v>63.0</v>
      </c>
      <c r="B209" s="30">
        <v>9511.0</v>
      </c>
      <c r="C209" s="32" t="s">
        <v>2857</v>
      </c>
      <c r="D209" s="94"/>
      <c r="E209" s="94"/>
      <c r="F209" s="76"/>
      <c r="G209" s="63"/>
      <c r="H209" s="63"/>
      <c r="I209" s="51"/>
      <c r="J209" s="69"/>
      <c r="K209" s="65"/>
      <c r="L209" s="65"/>
      <c r="M209" s="352"/>
      <c r="N209" s="364"/>
      <c r="O209" s="359"/>
      <c r="P209" s="352"/>
      <c r="Q209" s="353"/>
      <c r="R209" s="481"/>
      <c r="S209" s="96" t="s">
        <v>27</v>
      </c>
      <c r="T209" s="152"/>
      <c r="U209" s="152"/>
      <c r="V209" s="152"/>
      <c r="W209" s="152"/>
      <c r="X209" s="287" t="s">
        <v>21</v>
      </c>
      <c r="Y209" s="354">
        <v>0.5</v>
      </c>
      <c r="Z209" s="292"/>
      <c r="AA209" s="292"/>
      <c r="AB209" s="355"/>
      <c r="AC209" s="482"/>
      <c r="AD209" s="313"/>
      <c r="AE209" s="349"/>
      <c r="AF209" s="45">
        <f>ROUND(ROUND(ROUND(G200*Q200,0)*Y209,0)-AD205,0)</f>
        <v>147</v>
      </c>
      <c r="AG209" s="79"/>
    </row>
    <row r="210" ht="16.5" customHeight="1">
      <c r="A210" s="29">
        <v>63.0</v>
      </c>
      <c r="B210" s="30">
        <v>9512.0</v>
      </c>
      <c r="C210" s="32" t="s">
        <v>2858</v>
      </c>
      <c r="D210" s="94"/>
      <c r="E210" s="94"/>
      <c r="F210" s="76"/>
      <c r="G210" s="63"/>
      <c r="H210" s="63"/>
      <c r="I210" s="51"/>
      <c r="J210" s="69"/>
      <c r="K210" s="65"/>
      <c r="L210" s="65"/>
      <c r="M210" s="352"/>
      <c r="N210" s="364"/>
      <c r="O210" s="359"/>
      <c r="P210" s="352"/>
      <c r="Q210" s="353"/>
      <c r="R210" s="483"/>
      <c r="S210" s="115"/>
      <c r="T210" s="291"/>
      <c r="U210" s="291"/>
      <c r="V210" s="291"/>
      <c r="W210" s="291"/>
      <c r="X210" s="290"/>
      <c r="Y210" s="355"/>
      <c r="Z210" s="356" t="s">
        <v>20</v>
      </c>
      <c r="AA210" s="357" t="s">
        <v>21</v>
      </c>
      <c r="AB210" s="363">
        <v>0.85</v>
      </c>
      <c r="AC210" s="484"/>
      <c r="AD210" s="292"/>
      <c r="AE210" s="355"/>
      <c r="AF210" s="45">
        <f>ROUND(ROUND(ROUND(ROUND(G200*Q200,0)*Y209,0)*AB210,0)-AD205,0)</f>
        <v>124</v>
      </c>
      <c r="AG210" s="79"/>
    </row>
    <row r="211" ht="16.5" customHeight="1">
      <c r="A211" s="29">
        <v>63.0</v>
      </c>
      <c r="B211" s="30">
        <v>9513.0</v>
      </c>
      <c r="C211" s="32" t="s">
        <v>2859</v>
      </c>
      <c r="D211" s="94"/>
      <c r="E211" s="94"/>
      <c r="F211" s="94"/>
      <c r="G211" s="63"/>
      <c r="H211" s="63"/>
      <c r="I211" s="95"/>
      <c r="J211" s="82" t="s">
        <v>38</v>
      </c>
      <c r="K211" s="152"/>
      <c r="L211" s="344"/>
      <c r="M211" s="152"/>
      <c r="N211" s="105"/>
      <c r="O211" s="94"/>
      <c r="P211" s="140"/>
      <c r="Q211" s="95"/>
      <c r="R211" s="287"/>
      <c r="S211" s="287"/>
      <c r="T211" s="152"/>
      <c r="U211" s="152"/>
      <c r="V211" s="152"/>
      <c r="W211" s="152"/>
      <c r="X211" s="287"/>
      <c r="Y211" s="345"/>
      <c r="Z211" s="288"/>
      <c r="AA211" s="288"/>
      <c r="AB211" s="288"/>
      <c r="AC211" s="288"/>
      <c r="AD211" s="288"/>
      <c r="AE211" s="346"/>
      <c r="AF211" s="45">
        <f>ROUND(ROUND(G200+K212,0)*Q200,0)</f>
        <v>307</v>
      </c>
      <c r="AG211" s="79"/>
    </row>
    <row r="212" ht="16.5" customHeight="1">
      <c r="A212" s="29">
        <v>63.0</v>
      </c>
      <c r="B212" s="30">
        <v>9514.0</v>
      </c>
      <c r="C212" s="32" t="s">
        <v>2860</v>
      </c>
      <c r="D212" s="94"/>
      <c r="E212" s="94"/>
      <c r="F212" s="94"/>
      <c r="G212" s="373"/>
      <c r="H212" s="140"/>
      <c r="I212" s="95"/>
      <c r="J212" s="482"/>
      <c r="K212" s="140">
        <v>6.0</v>
      </c>
      <c r="L212" s="348" t="s">
        <v>40</v>
      </c>
      <c r="M212" s="140"/>
      <c r="N212" s="105"/>
      <c r="O212" s="94"/>
      <c r="P212" s="140"/>
      <c r="Q212" s="95"/>
      <c r="R212" s="290"/>
      <c r="S212" s="290"/>
      <c r="T212" s="291"/>
      <c r="U212" s="291"/>
      <c r="V212" s="291"/>
      <c r="W212" s="291"/>
      <c r="X212" s="290"/>
      <c r="Y212" s="350"/>
      <c r="Z212" s="299" t="s">
        <v>20</v>
      </c>
      <c r="AA212" s="287" t="s">
        <v>21</v>
      </c>
      <c r="AB212" s="351">
        <v>0.85</v>
      </c>
      <c r="AC212" s="288"/>
      <c r="AD212" s="288"/>
      <c r="AE212" s="346"/>
      <c r="AF212" s="45">
        <f>ROUND(ROUND(ROUND(G200+K212,0)*Q200,0)*AB212,0)</f>
        <v>261</v>
      </c>
      <c r="AG212" s="79"/>
    </row>
    <row r="213" ht="16.5" customHeight="1">
      <c r="A213" s="29">
        <v>63.0</v>
      </c>
      <c r="B213" s="30">
        <v>9515.0</v>
      </c>
      <c r="C213" s="32" t="s">
        <v>2861</v>
      </c>
      <c r="D213" s="94"/>
      <c r="E213" s="94"/>
      <c r="F213" s="94"/>
      <c r="G213" s="352"/>
      <c r="H213" s="140"/>
      <c r="I213" s="95"/>
      <c r="J213" s="482"/>
      <c r="K213" s="65"/>
      <c r="L213" s="65"/>
      <c r="M213" s="352"/>
      <c r="N213" s="364"/>
      <c r="O213" s="359"/>
      <c r="P213" s="352"/>
      <c r="Q213" s="353"/>
      <c r="R213" s="33" t="s">
        <v>23</v>
      </c>
      <c r="S213" s="124" t="s">
        <v>24</v>
      </c>
      <c r="T213" s="152"/>
      <c r="U213" s="152"/>
      <c r="V213" s="152"/>
      <c r="W213" s="152"/>
      <c r="X213" s="287" t="s">
        <v>21</v>
      </c>
      <c r="Y213" s="354">
        <v>0.7</v>
      </c>
      <c r="Z213" s="297"/>
      <c r="AA213" s="297"/>
      <c r="AB213" s="297"/>
      <c r="AC213" s="297"/>
      <c r="AD213" s="297"/>
      <c r="AE213" s="362"/>
      <c r="AF213" s="45">
        <f>ROUND(ROUND(ROUND(G200+K212,0)*Q200,0)*Y213,0)</f>
        <v>215</v>
      </c>
      <c r="AG213" s="79"/>
    </row>
    <row r="214" ht="16.5" customHeight="1">
      <c r="A214" s="29">
        <v>63.0</v>
      </c>
      <c r="B214" s="30">
        <v>9516.0</v>
      </c>
      <c r="C214" s="32" t="s">
        <v>2862</v>
      </c>
      <c r="D214" s="94"/>
      <c r="E214" s="94"/>
      <c r="F214" s="94"/>
      <c r="G214" s="352"/>
      <c r="H214" s="140"/>
      <c r="I214" s="95"/>
      <c r="J214" s="482"/>
      <c r="K214" s="65"/>
      <c r="L214" s="65"/>
      <c r="M214" s="352"/>
      <c r="N214" s="364"/>
      <c r="O214" s="359"/>
      <c r="P214" s="352"/>
      <c r="Q214" s="353"/>
      <c r="R214" s="481"/>
      <c r="S214" s="110"/>
      <c r="T214" s="291"/>
      <c r="U214" s="291"/>
      <c r="V214" s="291"/>
      <c r="W214" s="291"/>
      <c r="X214" s="290"/>
      <c r="Y214" s="355"/>
      <c r="Z214" s="356" t="s">
        <v>20</v>
      </c>
      <c r="AA214" s="357" t="s">
        <v>21</v>
      </c>
      <c r="AB214" s="358">
        <v>0.85</v>
      </c>
      <c r="AC214" s="288"/>
      <c r="AD214" s="288"/>
      <c r="AE214" s="346"/>
      <c r="AF214" s="45">
        <f>ROUND(ROUND(ROUND(ROUND(G200+K212,0)*Q200,0)*Y213,0)*AB214,0)</f>
        <v>183</v>
      </c>
      <c r="AG214" s="79"/>
    </row>
    <row r="215" ht="16.5" customHeight="1">
      <c r="A215" s="29">
        <v>63.0</v>
      </c>
      <c r="B215" s="30">
        <v>9517.0</v>
      </c>
      <c r="C215" s="32" t="s">
        <v>2863</v>
      </c>
      <c r="D215" s="94"/>
      <c r="E215" s="94"/>
      <c r="F215" s="94"/>
      <c r="G215" s="352"/>
      <c r="H215" s="140"/>
      <c r="I215" s="95"/>
      <c r="J215" s="482"/>
      <c r="K215" s="65"/>
      <c r="L215" s="65"/>
      <c r="M215" s="352"/>
      <c r="N215" s="364"/>
      <c r="O215" s="359"/>
      <c r="P215" s="352"/>
      <c r="Q215" s="353"/>
      <c r="R215" s="481"/>
      <c r="S215" s="124" t="s">
        <v>27</v>
      </c>
      <c r="T215" s="152"/>
      <c r="U215" s="152"/>
      <c r="V215" s="152"/>
      <c r="W215" s="152"/>
      <c r="X215" s="287" t="s">
        <v>21</v>
      </c>
      <c r="Y215" s="354">
        <v>0.5</v>
      </c>
      <c r="Z215" s="292"/>
      <c r="AA215" s="292"/>
      <c r="AB215" s="292"/>
      <c r="AC215" s="292"/>
      <c r="AD215" s="292"/>
      <c r="AE215" s="355"/>
      <c r="AF215" s="45">
        <f>ROUND(ROUND(ROUND(G200+K212,0)*Q200,0)*Y215,0)</f>
        <v>154</v>
      </c>
      <c r="AG215" s="79"/>
    </row>
    <row r="216" ht="16.5" customHeight="1">
      <c r="A216" s="29">
        <v>63.0</v>
      </c>
      <c r="B216" s="30">
        <v>9518.0</v>
      </c>
      <c r="C216" s="32" t="s">
        <v>2864</v>
      </c>
      <c r="D216" s="94"/>
      <c r="E216" s="94"/>
      <c r="F216" s="94"/>
      <c r="G216" s="352"/>
      <c r="H216" s="140"/>
      <c r="I216" s="95"/>
      <c r="J216" s="69"/>
      <c r="K216" s="65"/>
      <c r="L216" s="65"/>
      <c r="M216" s="352"/>
      <c r="N216" s="364"/>
      <c r="O216" s="359"/>
      <c r="P216" s="352"/>
      <c r="Q216" s="353"/>
      <c r="R216" s="483"/>
      <c r="S216" s="110"/>
      <c r="T216" s="291"/>
      <c r="U216" s="291"/>
      <c r="V216" s="291"/>
      <c r="W216" s="291"/>
      <c r="X216" s="290"/>
      <c r="Y216" s="355"/>
      <c r="Z216" s="356" t="s">
        <v>20</v>
      </c>
      <c r="AA216" s="357" t="s">
        <v>21</v>
      </c>
      <c r="AB216" s="358">
        <v>0.85</v>
      </c>
      <c r="AC216" s="288"/>
      <c r="AD216" s="288"/>
      <c r="AE216" s="346"/>
      <c r="AF216" s="45">
        <f>ROUND(ROUND(ROUND(ROUND(G200+K212,0)*Q200,0)*Y215,0)*AB216,0)</f>
        <v>131</v>
      </c>
      <c r="AG216" s="79"/>
    </row>
    <row r="217" ht="16.5" customHeight="1">
      <c r="A217" s="29">
        <v>63.0</v>
      </c>
      <c r="B217" s="30">
        <v>9519.0</v>
      </c>
      <c r="C217" s="32" t="s">
        <v>2865</v>
      </c>
      <c r="D217" s="94"/>
      <c r="E217" s="94"/>
      <c r="F217" s="94"/>
      <c r="G217" s="352"/>
      <c r="H217" s="140"/>
      <c r="I217" s="95"/>
      <c r="J217" s="69"/>
      <c r="K217" s="65"/>
      <c r="L217" s="65"/>
      <c r="M217" s="352"/>
      <c r="N217" s="364"/>
      <c r="O217" s="359"/>
      <c r="P217" s="352"/>
      <c r="Q217" s="353"/>
      <c r="R217" s="96"/>
      <c r="S217" s="96"/>
      <c r="T217" s="152"/>
      <c r="U217" s="152"/>
      <c r="V217" s="152"/>
      <c r="W217" s="152"/>
      <c r="X217" s="287"/>
      <c r="Y217" s="354"/>
      <c r="Z217" s="288"/>
      <c r="AA217" s="288"/>
      <c r="AB217" s="346"/>
      <c r="AC217" s="82" t="s">
        <v>30</v>
      </c>
      <c r="AD217" s="302">
        <v>5.0</v>
      </c>
      <c r="AE217" s="360" t="s">
        <v>31</v>
      </c>
      <c r="AF217" s="45">
        <f>ROUND(ROUND(ROUND(G200+K212,0)*Q200,0)-AD217,0)</f>
        <v>302</v>
      </c>
      <c r="AG217" s="79"/>
    </row>
    <row r="218" ht="16.5" customHeight="1">
      <c r="A218" s="29">
        <v>63.0</v>
      </c>
      <c r="B218" s="30">
        <v>9520.0</v>
      </c>
      <c r="C218" s="32" t="s">
        <v>2866</v>
      </c>
      <c r="D218" s="94"/>
      <c r="E218" s="94"/>
      <c r="F218" s="94"/>
      <c r="G218" s="352"/>
      <c r="H218" s="140"/>
      <c r="I218" s="95"/>
      <c r="J218" s="69"/>
      <c r="K218" s="65"/>
      <c r="L218" s="65"/>
      <c r="M218" s="352"/>
      <c r="N218" s="364"/>
      <c r="O218" s="359"/>
      <c r="P218" s="352"/>
      <c r="Q218" s="353"/>
      <c r="R218" s="115"/>
      <c r="S218" s="115"/>
      <c r="T218" s="291"/>
      <c r="U218" s="291"/>
      <c r="V218" s="291"/>
      <c r="W218" s="291"/>
      <c r="X218" s="290"/>
      <c r="Y218" s="355"/>
      <c r="Z218" s="299" t="s">
        <v>20</v>
      </c>
      <c r="AA218" s="287" t="s">
        <v>21</v>
      </c>
      <c r="AB218" s="361">
        <v>0.85</v>
      </c>
      <c r="AC218" s="482"/>
      <c r="AD218" s="302"/>
      <c r="AE218" s="360"/>
      <c r="AF218" s="45">
        <f>ROUND(ROUND(ROUND(ROUND(G200+K212,0)*Q200,0)*AB218,0)-AD217,0)</f>
        <v>256</v>
      </c>
      <c r="AG218" s="79"/>
    </row>
    <row r="219" ht="16.5" customHeight="1">
      <c r="A219" s="29">
        <v>63.0</v>
      </c>
      <c r="B219" s="30">
        <v>9521.0</v>
      </c>
      <c r="C219" s="32" t="s">
        <v>2867</v>
      </c>
      <c r="D219" s="94"/>
      <c r="E219" s="94"/>
      <c r="F219" s="94"/>
      <c r="G219" s="352"/>
      <c r="H219" s="140"/>
      <c r="I219" s="95"/>
      <c r="J219" s="69"/>
      <c r="K219" s="65"/>
      <c r="L219" s="65"/>
      <c r="M219" s="352"/>
      <c r="N219" s="364"/>
      <c r="O219" s="359"/>
      <c r="P219" s="352"/>
      <c r="Q219" s="353"/>
      <c r="R219" s="33" t="s">
        <v>23</v>
      </c>
      <c r="S219" s="124" t="s">
        <v>24</v>
      </c>
      <c r="T219" s="152"/>
      <c r="U219" s="152"/>
      <c r="V219" s="152"/>
      <c r="W219" s="152"/>
      <c r="X219" s="287" t="s">
        <v>21</v>
      </c>
      <c r="Y219" s="354">
        <v>0.7</v>
      </c>
      <c r="Z219" s="297"/>
      <c r="AA219" s="297"/>
      <c r="AB219" s="362"/>
      <c r="AC219" s="482"/>
      <c r="AD219" s="313"/>
      <c r="AE219" s="349"/>
      <c r="AF219" s="45">
        <f>ROUND(ROUND(ROUND(ROUND(G200+K212,0)*Q200,0)*Y219,0)-AD217,0)</f>
        <v>210</v>
      </c>
      <c r="AG219" s="79"/>
    </row>
    <row r="220" ht="16.5" customHeight="1">
      <c r="A220" s="29">
        <v>63.0</v>
      </c>
      <c r="B220" s="30">
        <v>9522.0</v>
      </c>
      <c r="C220" s="32" t="s">
        <v>2868</v>
      </c>
      <c r="D220" s="94"/>
      <c r="E220" s="94"/>
      <c r="F220" s="94"/>
      <c r="G220" s="352"/>
      <c r="H220" s="140"/>
      <c r="I220" s="95"/>
      <c r="J220" s="69"/>
      <c r="K220" s="65"/>
      <c r="L220" s="65"/>
      <c r="M220" s="352"/>
      <c r="N220" s="364"/>
      <c r="O220" s="359"/>
      <c r="P220" s="352"/>
      <c r="Q220" s="353"/>
      <c r="R220" s="481"/>
      <c r="S220" s="110"/>
      <c r="T220" s="291"/>
      <c r="U220" s="291"/>
      <c r="V220" s="291"/>
      <c r="W220" s="291"/>
      <c r="X220" s="290"/>
      <c r="Y220" s="355"/>
      <c r="Z220" s="356" t="s">
        <v>20</v>
      </c>
      <c r="AA220" s="357" t="s">
        <v>21</v>
      </c>
      <c r="AB220" s="363">
        <v>0.85</v>
      </c>
      <c r="AC220" s="482"/>
      <c r="AD220" s="313"/>
      <c r="AE220" s="349"/>
      <c r="AF220" s="45">
        <f>ROUND(ROUND(ROUND(ROUND(ROUND(G200+K212,0)*Q200,0)*Y219,0)*AB220,0)-AD217,0)</f>
        <v>178</v>
      </c>
      <c r="AG220" s="79"/>
    </row>
    <row r="221" ht="16.5" customHeight="1">
      <c r="A221" s="29">
        <v>63.0</v>
      </c>
      <c r="B221" s="30">
        <v>9523.0</v>
      </c>
      <c r="C221" s="32" t="s">
        <v>2869</v>
      </c>
      <c r="D221" s="94"/>
      <c r="E221" s="94"/>
      <c r="F221" s="94"/>
      <c r="G221" s="352"/>
      <c r="H221" s="140"/>
      <c r="I221" s="95"/>
      <c r="J221" s="69"/>
      <c r="K221" s="65"/>
      <c r="L221" s="65"/>
      <c r="M221" s="352"/>
      <c r="N221" s="364"/>
      <c r="O221" s="359"/>
      <c r="P221" s="352"/>
      <c r="Q221" s="353"/>
      <c r="R221" s="481"/>
      <c r="S221" s="96" t="s">
        <v>27</v>
      </c>
      <c r="T221" s="152"/>
      <c r="U221" s="152"/>
      <c r="V221" s="152"/>
      <c r="W221" s="152"/>
      <c r="X221" s="287" t="s">
        <v>21</v>
      </c>
      <c r="Y221" s="354">
        <v>0.5</v>
      </c>
      <c r="Z221" s="292"/>
      <c r="AA221" s="292"/>
      <c r="AB221" s="355"/>
      <c r="AC221" s="482"/>
      <c r="AD221" s="313"/>
      <c r="AE221" s="349"/>
      <c r="AF221" s="45">
        <f>ROUND(ROUND(ROUND(ROUND(G200+K212,0)*Q200,0)*Y221,0)-AD217,0)</f>
        <v>149</v>
      </c>
      <c r="AG221" s="79"/>
    </row>
    <row r="222" ht="16.5" customHeight="1">
      <c r="A222" s="29">
        <v>63.0</v>
      </c>
      <c r="B222" s="30">
        <v>9524.0</v>
      </c>
      <c r="C222" s="32" t="s">
        <v>2870</v>
      </c>
      <c r="D222" s="94"/>
      <c r="E222" s="94"/>
      <c r="F222" s="94"/>
      <c r="G222" s="352"/>
      <c r="H222" s="140"/>
      <c r="I222" s="95"/>
      <c r="J222" s="69"/>
      <c r="K222" s="65"/>
      <c r="L222" s="65"/>
      <c r="M222" s="352"/>
      <c r="N222" s="367"/>
      <c r="O222" s="370"/>
      <c r="P222" s="366"/>
      <c r="Q222" s="369"/>
      <c r="R222" s="483"/>
      <c r="S222" s="115"/>
      <c r="T222" s="291"/>
      <c r="U222" s="291"/>
      <c r="V222" s="291"/>
      <c r="W222" s="291"/>
      <c r="X222" s="290"/>
      <c r="Y222" s="355"/>
      <c r="Z222" s="356" t="s">
        <v>20</v>
      </c>
      <c r="AA222" s="357" t="s">
        <v>21</v>
      </c>
      <c r="AB222" s="363">
        <v>0.85</v>
      </c>
      <c r="AC222" s="484"/>
      <c r="AD222" s="292"/>
      <c r="AE222" s="355"/>
      <c r="AF222" s="45">
        <f>ROUND(ROUND(ROUND(ROUND(ROUND(G200+K212,0)*Q200,0)*Y221,0)*AB222,0)-AD217,0)</f>
        <v>126</v>
      </c>
      <c r="AG222" s="79"/>
    </row>
    <row r="223" ht="16.5" customHeight="1">
      <c r="A223" s="29">
        <v>63.0</v>
      </c>
      <c r="B223" s="30">
        <v>9525.0</v>
      </c>
      <c r="C223" s="32" t="s">
        <v>2871</v>
      </c>
      <c r="D223" s="69"/>
      <c r="E223" s="69"/>
      <c r="F223" s="94"/>
      <c r="G223" s="352"/>
      <c r="H223" s="140"/>
      <c r="I223" s="95"/>
      <c r="J223" s="168"/>
      <c r="K223" s="152"/>
      <c r="L223" s="344"/>
      <c r="M223" s="152"/>
      <c r="N223" s="367"/>
      <c r="O223" s="82" t="s">
        <v>27</v>
      </c>
      <c r="P223" s="152"/>
      <c r="Q223" s="153"/>
      <c r="R223" s="287"/>
      <c r="S223" s="287"/>
      <c r="T223" s="152"/>
      <c r="U223" s="152"/>
      <c r="V223" s="152"/>
      <c r="W223" s="152"/>
      <c r="X223" s="287"/>
      <c r="Y223" s="345"/>
      <c r="Z223" s="288"/>
      <c r="AA223" s="288"/>
      <c r="AB223" s="288"/>
      <c r="AC223" s="288"/>
      <c r="AD223" s="288"/>
      <c r="AE223" s="346"/>
      <c r="AF223" s="45">
        <f>ROUND(G200*Q224,0)</f>
        <v>217</v>
      </c>
      <c r="AG223" s="79"/>
    </row>
    <row r="224" ht="16.5" customHeight="1">
      <c r="A224" s="29">
        <v>63.0</v>
      </c>
      <c r="B224" s="30">
        <v>9526.0</v>
      </c>
      <c r="C224" s="32" t="s">
        <v>2872</v>
      </c>
      <c r="D224" s="69"/>
      <c r="E224" s="69"/>
      <c r="F224" s="76"/>
      <c r="G224" s="373"/>
      <c r="H224" s="140"/>
      <c r="I224" s="51"/>
      <c r="J224" s="94"/>
      <c r="K224" s="140"/>
      <c r="L224" s="348"/>
      <c r="M224" s="140"/>
      <c r="N224" s="105"/>
      <c r="O224" s="482"/>
      <c r="P224" s="302" t="s">
        <v>21</v>
      </c>
      <c r="Q224" s="349">
        <v>0.5</v>
      </c>
      <c r="R224" s="290"/>
      <c r="S224" s="290"/>
      <c r="T224" s="291"/>
      <c r="U224" s="291"/>
      <c r="V224" s="291"/>
      <c r="W224" s="291"/>
      <c r="X224" s="290"/>
      <c r="Y224" s="350"/>
      <c r="Z224" s="299" t="s">
        <v>20</v>
      </c>
      <c r="AA224" s="287" t="s">
        <v>21</v>
      </c>
      <c r="AB224" s="351">
        <v>0.85</v>
      </c>
      <c r="AC224" s="288"/>
      <c r="AD224" s="288"/>
      <c r="AE224" s="346"/>
      <c r="AF224" s="114">
        <f>ROUND(ROUND(G200*Q224,0)*AB224,0)</f>
        <v>184</v>
      </c>
      <c r="AG224" s="79"/>
    </row>
    <row r="225" ht="16.5" customHeight="1">
      <c r="A225" s="29">
        <v>63.0</v>
      </c>
      <c r="B225" s="30">
        <v>9527.0</v>
      </c>
      <c r="C225" s="32" t="s">
        <v>2873</v>
      </c>
      <c r="D225" s="94"/>
      <c r="E225" s="94"/>
      <c r="F225" s="76"/>
      <c r="G225" s="63"/>
      <c r="H225" s="63"/>
      <c r="I225" s="51"/>
      <c r="J225" s="69"/>
      <c r="K225" s="65"/>
      <c r="L225" s="65"/>
      <c r="M225" s="352"/>
      <c r="N225" s="367"/>
      <c r="O225" s="482"/>
      <c r="P225" s="366"/>
      <c r="Q225" s="369"/>
      <c r="R225" s="33" t="s">
        <v>23</v>
      </c>
      <c r="S225" s="124" t="s">
        <v>24</v>
      </c>
      <c r="T225" s="152"/>
      <c r="U225" s="152"/>
      <c r="V225" s="152"/>
      <c r="W225" s="152"/>
      <c r="X225" s="287" t="s">
        <v>21</v>
      </c>
      <c r="Y225" s="354">
        <v>0.7</v>
      </c>
      <c r="Z225" s="297"/>
      <c r="AA225" s="297"/>
      <c r="AB225" s="297"/>
      <c r="AC225" s="297"/>
      <c r="AD225" s="297"/>
      <c r="AE225" s="362"/>
      <c r="AF225" s="45">
        <f>ROUND(ROUND(G200*Q224,0)*Y225,0)</f>
        <v>152</v>
      </c>
      <c r="AG225" s="79"/>
    </row>
    <row r="226" ht="16.5" customHeight="1">
      <c r="A226" s="29">
        <v>63.0</v>
      </c>
      <c r="B226" s="30">
        <v>9528.0</v>
      </c>
      <c r="C226" s="32" t="s">
        <v>2874</v>
      </c>
      <c r="D226" s="94"/>
      <c r="E226" s="94"/>
      <c r="F226" s="76"/>
      <c r="G226" s="63"/>
      <c r="H226" s="63"/>
      <c r="I226" s="51"/>
      <c r="J226" s="69"/>
      <c r="K226" s="65"/>
      <c r="L226" s="65"/>
      <c r="M226" s="352"/>
      <c r="N226" s="364"/>
      <c r="O226" s="482"/>
      <c r="P226" s="352"/>
      <c r="Q226" s="353"/>
      <c r="R226" s="481"/>
      <c r="S226" s="110"/>
      <c r="T226" s="291"/>
      <c r="U226" s="291"/>
      <c r="V226" s="291"/>
      <c r="W226" s="291"/>
      <c r="X226" s="290"/>
      <c r="Y226" s="355"/>
      <c r="Z226" s="356" t="s">
        <v>20</v>
      </c>
      <c r="AA226" s="357" t="s">
        <v>21</v>
      </c>
      <c r="AB226" s="358">
        <v>0.85</v>
      </c>
      <c r="AC226" s="288"/>
      <c r="AD226" s="288"/>
      <c r="AE226" s="346"/>
      <c r="AF226" s="45">
        <f>ROUND(ROUND(ROUND(G200*Q224,0)*Y225,0)*AB226,0)</f>
        <v>129</v>
      </c>
      <c r="AG226" s="79"/>
    </row>
    <row r="227" ht="16.5" customHeight="1">
      <c r="A227" s="29">
        <v>63.0</v>
      </c>
      <c r="B227" s="30">
        <v>9529.0</v>
      </c>
      <c r="C227" s="32" t="s">
        <v>2875</v>
      </c>
      <c r="D227" s="94"/>
      <c r="E227" s="94"/>
      <c r="F227" s="76"/>
      <c r="G227" s="63"/>
      <c r="H227" s="63"/>
      <c r="I227" s="51"/>
      <c r="J227" s="69"/>
      <c r="K227" s="65"/>
      <c r="L227" s="65"/>
      <c r="M227" s="352"/>
      <c r="N227" s="364"/>
      <c r="O227" s="482"/>
      <c r="P227" s="352"/>
      <c r="Q227" s="353"/>
      <c r="R227" s="481"/>
      <c r="S227" s="124" t="s">
        <v>27</v>
      </c>
      <c r="T227" s="152"/>
      <c r="U227" s="152"/>
      <c r="V227" s="152"/>
      <c r="W227" s="152"/>
      <c r="X227" s="287" t="s">
        <v>21</v>
      </c>
      <c r="Y227" s="354">
        <v>0.5</v>
      </c>
      <c r="Z227" s="292"/>
      <c r="AA227" s="292"/>
      <c r="AB227" s="292"/>
      <c r="AC227" s="292"/>
      <c r="AD227" s="292"/>
      <c r="AE227" s="355"/>
      <c r="AF227" s="45">
        <f>ROUND(ROUND(G200*Q224,0)*Y227,0)</f>
        <v>109</v>
      </c>
      <c r="AG227" s="79"/>
    </row>
    <row r="228" ht="16.5" customHeight="1">
      <c r="A228" s="29">
        <v>63.0</v>
      </c>
      <c r="B228" s="30">
        <v>9530.0</v>
      </c>
      <c r="C228" s="32" t="s">
        <v>2876</v>
      </c>
      <c r="D228" s="94"/>
      <c r="E228" s="94"/>
      <c r="F228" s="76"/>
      <c r="G228" s="63"/>
      <c r="H228" s="63"/>
      <c r="I228" s="51"/>
      <c r="J228" s="69"/>
      <c r="K228" s="65"/>
      <c r="L228" s="65"/>
      <c r="M228" s="352"/>
      <c r="N228" s="364"/>
      <c r="O228" s="359"/>
      <c r="P228" s="352"/>
      <c r="Q228" s="353"/>
      <c r="R228" s="483"/>
      <c r="S228" s="110"/>
      <c r="T228" s="291"/>
      <c r="U228" s="291"/>
      <c r="V228" s="291"/>
      <c r="W228" s="291"/>
      <c r="X228" s="290"/>
      <c r="Y228" s="355"/>
      <c r="Z228" s="356" t="s">
        <v>20</v>
      </c>
      <c r="AA228" s="357" t="s">
        <v>21</v>
      </c>
      <c r="AB228" s="358">
        <v>0.85</v>
      </c>
      <c r="AC228" s="288"/>
      <c r="AD228" s="288"/>
      <c r="AE228" s="346"/>
      <c r="AF228" s="45">
        <f>ROUND(ROUND(ROUND(G200*Q224,0)*Y227,0)*AB228,0)</f>
        <v>93</v>
      </c>
      <c r="AG228" s="79"/>
    </row>
    <row r="229" ht="16.5" customHeight="1">
      <c r="A229" s="29">
        <v>63.0</v>
      </c>
      <c r="B229" s="30">
        <v>9531.0</v>
      </c>
      <c r="C229" s="32" t="s">
        <v>2877</v>
      </c>
      <c r="D229" s="94"/>
      <c r="E229" s="94"/>
      <c r="F229" s="76"/>
      <c r="G229" s="63"/>
      <c r="H229" s="63"/>
      <c r="I229" s="51"/>
      <c r="J229" s="69"/>
      <c r="K229" s="65"/>
      <c r="L229" s="65"/>
      <c r="M229" s="352"/>
      <c r="N229" s="364"/>
      <c r="O229" s="359"/>
      <c r="P229" s="352"/>
      <c r="Q229" s="353"/>
      <c r="R229" s="96"/>
      <c r="S229" s="96"/>
      <c r="T229" s="152"/>
      <c r="U229" s="152"/>
      <c r="V229" s="152"/>
      <c r="W229" s="152"/>
      <c r="X229" s="287"/>
      <c r="Y229" s="354"/>
      <c r="Z229" s="288"/>
      <c r="AA229" s="288"/>
      <c r="AB229" s="346"/>
      <c r="AC229" s="82" t="s">
        <v>30</v>
      </c>
      <c r="AD229" s="302">
        <v>5.0</v>
      </c>
      <c r="AE229" s="360" t="s">
        <v>31</v>
      </c>
      <c r="AF229" s="45">
        <f>ROUND(ROUND(G200*Q224,0)-AD229,0)</f>
        <v>212</v>
      </c>
      <c r="AG229" s="79"/>
    </row>
    <row r="230" ht="16.5" customHeight="1">
      <c r="A230" s="29">
        <v>63.0</v>
      </c>
      <c r="B230" s="30">
        <v>9532.0</v>
      </c>
      <c r="C230" s="32" t="s">
        <v>2878</v>
      </c>
      <c r="D230" s="94"/>
      <c r="E230" s="94"/>
      <c r="F230" s="76"/>
      <c r="G230" s="63"/>
      <c r="H230" s="63"/>
      <c r="I230" s="51"/>
      <c r="J230" s="69"/>
      <c r="K230" s="65"/>
      <c r="L230" s="65"/>
      <c r="M230" s="352"/>
      <c r="N230" s="364"/>
      <c r="O230" s="359"/>
      <c r="P230" s="352"/>
      <c r="Q230" s="353"/>
      <c r="R230" s="115"/>
      <c r="S230" s="115"/>
      <c r="T230" s="291"/>
      <c r="U230" s="291"/>
      <c r="V230" s="291"/>
      <c r="W230" s="291"/>
      <c r="X230" s="290"/>
      <c r="Y230" s="355"/>
      <c r="Z230" s="299" t="s">
        <v>20</v>
      </c>
      <c r="AA230" s="287" t="s">
        <v>21</v>
      </c>
      <c r="AB230" s="361">
        <v>0.85</v>
      </c>
      <c r="AC230" s="482"/>
      <c r="AD230" s="302"/>
      <c r="AE230" s="360"/>
      <c r="AF230" s="114">
        <f>ROUND(ROUND(ROUND(G200*Q224,0)*AB230,0)-AD229,0)</f>
        <v>179</v>
      </c>
      <c r="AG230" s="79"/>
    </row>
    <row r="231" ht="16.5" customHeight="1">
      <c r="A231" s="29">
        <v>63.0</v>
      </c>
      <c r="B231" s="30">
        <v>9533.0</v>
      </c>
      <c r="C231" s="32" t="s">
        <v>2879</v>
      </c>
      <c r="D231" s="94"/>
      <c r="E231" s="94"/>
      <c r="F231" s="76"/>
      <c r="G231" s="63"/>
      <c r="H231" s="63"/>
      <c r="I231" s="51"/>
      <c r="J231" s="69"/>
      <c r="K231" s="65"/>
      <c r="L231" s="65"/>
      <c r="M231" s="352"/>
      <c r="N231" s="364"/>
      <c r="O231" s="359"/>
      <c r="P231" s="352"/>
      <c r="Q231" s="353"/>
      <c r="R231" s="33" t="s">
        <v>23</v>
      </c>
      <c r="S231" s="124" t="s">
        <v>24</v>
      </c>
      <c r="T231" s="152"/>
      <c r="U231" s="152"/>
      <c r="V231" s="152"/>
      <c r="W231" s="152"/>
      <c r="X231" s="287" t="s">
        <v>21</v>
      </c>
      <c r="Y231" s="354">
        <v>0.7</v>
      </c>
      <c r="Z231" s="297"/>
      <c r="AA231" s="297"/>
      <c r="AB231" s="362"/>
      <c r="AC231" s="482"/>
      <c r="AD231" s="313"/>
      <c r="AE231" s="349"/>
      <c r="AF231" s="45">
        <f>ROUND(ROUND(ROUND(G200*Q224,0)*Y231,0)-AD229,0)</f>
        <v>147</v>
      </c>
      <c r="AG231" s="79"/>
    </row>
    <row r="232" ht="16.5" customHeight="1">
      <c r="A232" s="29">
        <v>63.0</v>
      </c>
      <c r="B232" s="30">
        <v>9534.0</v>
      </c>
      <c r="C232" s="32" t="s">
        <v>2880</v>
      </c>
      <c r="D232" s="94"/>
      <c r="E232" s="94"/>
      <c r="F232" s="76"/>
      <c r="G232" s="63"/>
      <c r="H232" s="63"/>
      <c r="I232" s="51"/>
      <c r="J232" s="69"/>
      <c r="K232" s="65"/>
      <c r="L232" s="65"/>
      <c r="M232" s="352"/>
      <c r="N232" s="364"/>
      <c r="O232" s="359"/>
      <c r="P232" s="352"/>
      <c r="Q232" s="353"/>
      <c r="R232" s="481"/>
      <c r="S232" s="110"/>
      <c r="T232" s="291"/>
      <c r="U232" s="291"/>
      <c r="V232" s="291"/>
      <c r="W232" s="291"/>
      <c r="X232" s="290"/>
      <c r="Y232" s="355"/>
      <c r="Z232" s="356" t="s">
        <v>20</v>
      </c>
      <c r="AA232" s="357" t="s">
        <v>21</v>
      </c>
      <c r="AB232" s="363">
        <v>0.85</v>
      </c>
      <c r="AC232" s="482"/>
      <c r="AD232" s="313"/>
      <c r="AE232" s="349"/>
      <c r="AF232" s="45">
        <f>ROUND(ROUND(ROUND(ROUND(G200*Q224,0)*Y231,0)*AB232,0)-AD229,0)</f>
        <v>124</v>
      </c>
      <c r="AG232" s="79"/>
    </row>
    <row r="233" ht="16.5" customHeight="1">
      <c r="A233" s="29">
        <v>63.0</v>
      </c>
      <c r="B233" s="30">
        <v>9535.0</v>
      </c>
      <c r="C233" s="32" t="s">
        <v>2881</v>
      </c>
      <c r="D233" s="94"/>
      <c r="E233" s="94"/>
      <c r="F233" s="76"/>
      <c r="G233" s="63"/>
      <c r="H233" s="63"/>
      <c r="I233" s="51"/>
      <c r="J233" s="69"/>
      <c r="K233" s="65"/>
      <c r="L233" s="65"/>
      <c r="M233" s="352"/>
      <c r="N233" s="364"/>
      <c r="O233" s="359"/>
      <c r="P233" s="352"/>
      <c r="Q233" s="353"/>
      <c r="R233" s="481"/>
      <c r="S233" s="96" t="s">
        <v>27</v>
      </c>
      <c r="T233" s="152"/>
      <c r="U233" s="152"/>
      <c r="V233" s="152"/>
      <c r="W233" s="152"/>
      <c r="X233" s="287" t="s">
        <v>21</v>
      </c>
      <c r="Y233" s="354">
        <v>0.5</v>
      </c>
      <c r="Z233" s="292"/>
      <c r="AA233" s="292"/>
      <c r="AB233" s="355"/>
      <c r="AC233" s="482"/>
      <c r="AD233" s="313"/>
      <c r="AE233" s="349"/>
      <c r="AF233" s="45">
        <f>ROUND(ROUND(ROUND(G200*Q224,0)*Y233,0)-AD229,0)</f>
        <v>104</v>
      </c>
      <c r="AG233" s="79"/>
    </row>
    <row r="234" ht="16.5" customHeight="1">
      <c r="A234" s="29">
        <v>63.0</v>
      </c>
      <c r="B234" s="30">
        <v>9536.0</v>
      </c>
      <c r="C234" s="32" t="s">
        <v>2882</v>
      </c>
      <c r="D234" s="94"/>
      <c r="E234" s="94"/>
      <c r="F234" s="76"/>
      <c r="G234" s="63"/>
      <c r="H234" s="63"/>
      <c r="I234" s="51"/>
      <c r="J234" s="69"/>
      <c r="K234" s="65"/>
      <c r="L234" s="65"/>
      <c r="M234" s="352"/>
      <c r="N234" s="364"/>
      <c r="O234" s="359"/>
      <c r="P234" s="352"/>
      <c r="Q234" s="353"/>
      <c r="R234" s="483"/>
      <c r="S234" s="115"/>
      <c r="T234" s="291"/>
      <c r="U234" s="291"/>
      <c r="V234" s="291"/>
      <c r="W234" s="291"/>
      <c r="X234" s="290"/>
      <c r="Y234" s="355"/>
      <c r="Z234" s="356" t="s">
        <v>20</v>
      </c>
      <c r="AA234" s="357" t="s">
        <v>21</v>
      </c>
      <c r="AB234" s="363">
        <v>0.85</v>
      </c>
      <c r="AC234" s="484"/>
      <c r="AD234" s="292"/>
      <c r="AE234" s="355"/>
      <c r="AF234" s="45">
        <f>ROUND(ROUND(ROUND(ROUND(G200*Q224,0)*Y233,0)*AB234,0)-AD229,0)</f>
        <v>88</v>
      </c>
      <c r="AG234" s="79"/>
    </row>
    <row r="235" ht="16.5" customHeight="1">
      <c r="A235" s="29">
        <v>63.0</v>
      </c>
      <c r="B235" s="30">
        <v>9537.0</v>
      </c>
      <c r="C235" s="32" t="s">
        <v>2883</v>
      </c>
      <c r="D235" s="94"/>
      <c r="E235" s="94"/>
      <c r="F235" s="94"/>
      <c r="G235" s="63"/>
      <c r="H235" s="63"/>
      <c r="I235" s="95"/>
      <c r="J235" s="82" t="s">
        <v>38</v>
      </c>
      <c r="K235" s="152"/>
      <c r="L235" s="344"/>
      <c r="M235" s="152"/>
      <c r="N235" s="105"/>
      <c r="O235" s="94"/>
      <c r="P235" s="140"/>
      <c r="Q235" s="95"/>
      <c r="R235" s="287"/>
      <c r="S235" s="287"/>
      <c r="T235" s="152"/>
      <c r="U235" s="152"/>
      <c r="V235" s="152"/>
      <c r="W235" s="152"/>
      <c r="X235" s="287"/>
      <c r="Y235" s="345"/>
      <c r="Z235" s="288"/>
      <c r="AA235" s="288"/>
      <c r="AB235" s="288"/>
      <c r="AC235" s="288"/>
      <c r="AD235" s="288"/>
      <c r="AE235" s="346"/>
      <c r="AF235" s="45">
        <f>ROUND(ROUND(G200+K236,0)*Q224,0)</f>
        <v>220</v>
      </c>
      <c r="AG235" s="79"/>
    </row>
    <row r="236" ht="16.5" customHeight="1">
      <c r="A236" s="29">
        <v>63.0</v>
      </c>
      <c r="B236" s="30">
        <v>9538.0</v>
      </c>
      <c r="C236" s="32" t="s">
        <v>2884</v>
      </c>
      <c r="D236" s="94"/>
      <c r="E236" s="94"/>
      <c r="F236" s="94"/>
      <c r="G236" s="373"/>
      <c r="H236" s="140"/>
      <c r="I236" s="95"/>
      <c r="J236" s="482"/>
      <c r="K236" s="140">
        <v>6.0</v>
      </c>
      <c r="L236" s="348" t="s">
        <v>40</v>
      </c>
      <c r="M236" s="140"/>
      <c r="N236" s="105"/>
      <c r="O236" s="94"/>
      <c r="P236" s="140"/>
      <c r="Q236" s="95"/>
      <c r="R236" s="290"/>
      <c r="S236" s="290"/>
      <c r="T236" s="291"/>
      <c r="U236" s="291"/>
      <c r="V236" s="291"/>
      <c r="W236" s="291"/>
      <c r="X236" s="290"/>
      <c r="Y236" s="350"/>
      <c r="Z236" s="299" t="s">
        <v>20</v>
      </c>
      <c r="AA236" s="287" t="s">
        <v>21</v>
      </c>
      <c r="AB236" s="351">
        <v>0.85</v>
      </c>
      <c r="AC236" s="288"/>
      <c r="AD236" s="288"/>
      <c r="AE236" s="346"/>
      <c r="AF236" s="45">
        <f>ROUND(ROUND(ROUND(G200+K236,0)*Q224,0)*AB236,0)</f>
        <v>187</v>
      </c>
      <c r="AG236" s="79"/>
    </row>
    <row r="237" ht="16.5" customHeight="1">
      <c r="A237" s="29">
        <v>63.0</v>
      </c>
      <c r="B237" s="30">
        <v>9539.0</v>
      </c>
      <c r="C237" s="32" t="s">
        <v>2885</v>
      </c>
      <c r="D237" s="94"/>
      <c r="E237" s="94"/>
      <c r="F237" s="94"/>
      <c r="G237" s="352"/>
      <c r="H237" s="140"/>
      <c r="I237" s="95"/>
      <c r="J237" s="482"/>
      <c r="K237" s="65"/>
      <c r="L237" s="65"/>
      <c r="M237" s="352"/>
      <c r="N237" s="364"/>
      <c r="O237" s="359"/>
      <c r="P237" s="352"/>
      <c r="Q237" s="353"/>
      <c r="R237" s="33" t="s">
        <v>23</v>
      </c>
      <c r="S237" s="124" t="s">
        <v>24</v>
      </c>
      <c r="T237" s="152"/>
      <c r="U237" s="152"/>
      <c r="V237" s="152"/>
      <c r="W237" s="152"/>
      <c r="X237" s="287" t="s">
        <v>21</v>
      </c>
      <c r="Y237" s="354">
        <v>0.7</v>
      </c>
      <c r="Z237" s="297"/>
      <c r="AA237" s="297"/>
      <c r="AB237" s="297"/>
      <c r="AC237" s="297"/>
      <c r="AD237" s="297"/>
      <c r="AE237" s="362"/>
      <c r="AF237" s="45">
        <f>ROUND(ROUND(ROUND(G200+K236,0)*Q224,0)*Y237,0)</f>
        <v>154</v>
      </c>
      <c r="AG237" s="79"/>
    </row>
    <row r="238" ht="16.5" customHeight="1">
      <c r="A238" s="29">
        <v>63.0</v>
      </c>
      <c r="B238" s="30">
        <v>9540.0</v>
      </c>
      <c r="C238" s="32" t="s">
        <v>2886</v>
      </c>
      <c r="D238" s="94"/>
      <c r="E238" s="94"/>
      <c r="F238" s="94"/>
      <c r="G238" s="352"/>
      <c r="H238" s="140"/>
      <c r="I238" s="95"/>
      <c r="J238" s="482"/>
      <c r="K238" s="65"/>
      <c r="L238" s="65"/>
      <c r="M238" s="352"/>
      <c r="N238" s="364"/>
      <c r="O238" s="359"/>
      <c r="P238" s="352"/>
      <c r="Q238" s="353"/>
      <c r="R238" s="481"/>
      <c r="S238" s="110"/>
      <c r="T238" s="291"/>
      <c r="U238" s="291"/>
      <c r="V238" s="291"/>
      <c r="W238" s="291"/>
      <c r="X238" s="290"/>
      <c r="Y238" s="355"/>
      <c r="Z238" s="356" t="s">
        <v>20</v>
      </c>
      <c r="AA238" s="357" t="s">
        <v>21</v>
      </c>
      <c r="AB238" s="358">
        <v>0.85</v>
      </c>
      <c r="AC238" s="288"/>
      <c r="AD238" s="288"/>
      <c r="AE238" s="346"/>
      <c r="AF238" s="45">
        <f>ROUND(ROUND(ROUND(ROUND(G200+K236,0)*Q224,0)*Y237,0)*AB238,0)</f>
        <v>131</v>
      </c>
      <c r="AG238" s="79"/>
    </row>
    <row r="239" ht="16.5" customHeight="1">
      <c r="A239" s="29">
        <v>63.0</v>
      </c>
      <c r="B239" s="30">
        <v>9541.0</v>
      </c>
      <c r="C239" s="32" t="s">
        <v>2887</v>
      </c>
      <c r="D239" s="94"/>
      <c r="E239" s="94"/>
      <c r="F239" s="94"/>
      <c r="G239" s="352"/>
      <c r="H239" s="140"/>
      <c r="I239" s="95"/>
      <c r="J239" s="482"/>
      <c r="K239" s="65"/>
      <c r="L239" s="65"/>
      <c r="M239" s="352"/>
      <c r="N239" s="364"/>
      <c r="O239" s="359"/>
      <c r="P239" s="352"/>
      <c r="Q239" s="353"/>
      <c r="R239" s="481"/>
      <c r="S239" s="124" t="s">
        <v>27</v>
      </c>
      <c r="T239" s="152"/>
      <c r="U239" s="152"/>
      <c r="V239" s="152"/>
      <c r="W239" s="152"/>
      <c r="X239" s="287" t="s">
        <v>21</v>
      </c>
      <c r="Y239" s="354">
        <v>0.5</v>
      </c>
      <c r="Z239" s="292"/>
      <c r="AA239" s="292"/>
      <c r="AB239" s="292"/>
      <c r="AC239" s="292"/>
      <c r="AD239" s="292"/>
      <c r="AE239" s="355"/>
      <c r="AF239" s="114">
        <f>ROUND(ROUND(ROUND(G200+K236,0)*Q224,0)*Y239,0)</f>
        <v>110</v>
      </c>
      <c r="AG239" s="79"/>
    </row>
    <row r="240" ht="16.5" customHeight="1">
      <c r="A240" s="29">
        <v>63.0</v>
      </c>
      <c r="B240" s="30">
        <v>9542.0</v>
      </c>
      <c r="C240" s="32" t="s">
        <v>2888</v>
      </c>
      <c r="D240" s="94"/>
      <c r="E240" s="94"/>
      <c r="F240" s="94"/>
      <c r="G240" s="352"/>
      <c r="H240" s="140"/>
      <c r="I240" s="95"/>
      <c r="J240" s="482"/>
      <c r="K240" s="65"/>
      <c r="L240" s="65"/>
      <c r="M240" s="352"/>
      <c r="N240" s="364"/>
      <c r="O240" s="359"/>
      <c r="P240" s="352"/>
      <c r="Q240" s="353"/>
      <c r="R240" s="483"/>
      <c r="S240" s="110"/>
      <c r="T240" s="291"/>
      <c r="U240" s="291"/>
      <c r="V240" s="291"/>
      <c r="W240" s="291"/>
      <c r="X240" s="290"/>
      <c r="Y240" s="355"/>
      <c r="Z240" s="356" t="s">
        <v>20</v>
      </c>
      <c r="AA240" s="357" t="s">
        <v>21</v>
      </c>
      <c r="AB240" s="358">
        <v>0.85</v>
      </c>
      <c r="AC240" s="288"/>
      <c r="AD240" s="288"/>
      <c r="AE240" s="346"/>
      <c r="AF240" s="114">
        <f>ROUND(ROUND(ROUND(ROUND(G200+K236,0)*Q224,0)*Y239,0)*AB240,0)</f>
        <v>94</v>
      </c>
      <c r="AG240" s="79"/>
    </row>
    <row r="241" ht="16.5" customHeight="1">
      <c r="A241" s="29">
        <v>63.0</v>
      </c>
      <c r="B241" s="30">
        <v>9543.0</v>
      </c>
      <c r="C241" s="32" t="s">
        <v>2889</v>
      </c>
      <c r="D241" s="94"/>
      <c r="E241" s="94"/>
      <c r="F241" s="94"/>
      <c r="G241" s="352"/>
      <c r="H241" s="140"/>
      <c r="I241" s="95"/>
      <c r="J241" s="69"/>
      <c r="K241" s="65"/>
      <c r="L241" s="65"/>
      <c r="M241" s="352"/>
      <c r="N241" s="364"/>
      <c r="O241" s="359"/>
      <c r="P241" s="352"/>
      <c r="Q241" s="353"/>
      <c r="R241" s="96"/>
      <c r="S241" s="96"/>
      <c r="T241" s="152"/>
      <c r="U241" s="152"/>
      <c r="V241" s="152"/>
      <c r="W241" s="152"/>
      <c r="X241" s="287"/>
      <c r="Y241" s="354"/>
      <c r="Z241" s="288"/>
      <c r="AA241" s="288"/>
      <c r="AB241" s="346"/>
      <c r="AC241" s="82" t="s">
        <v>30</v>
      </c>
      <c r="AD241" s="302">
        <v>5.0</v>
      </c>
      <c r="AE241" s="360" t="s">
        <v>31</v>
      </c>
      <c r="AF241" s="45">
        <f>ROUND(ROUND(ROUND(G200+K236,0)*Q224,0)-AD241,0)</f>
        <v>215</v>
      </c>
      <c r="AG241" s="79"/>
    </row>
    <row r="242" ht="16.5" customHeight="1">
      <c r="A242" s="29">
        <v>63.0</v>
      </c>
      <c r="B242" s="30">
        <v>9544.0</v>
      </c>
      <c r="C242" s="32" t="s">
        <v>2890</v>
      </c>
      <c r="D242" s="94"/>
      <c r="E242" s="94"/>
      <c r="F242" s="94"/>
      <c r="G242" s="352"/>
      <c r="H242" s="140"/>
      <c r="I242" s="95"/>
      <c r="J242" s="69"/>
      <c r="K242" s="65"/>
      <c r="L242" s="65"/>
      <c r="M242" s="352"/>
      <c r="N242" s="364"/>
      <c r="O242" s="359"/>
      <c r="P242" s="352"/>
      <c r="Q242" s="353"/>
      <c r="R242" s="115"/>
      <c r="S242" s="115"/>
      <c r="T242" s="291"/>
      <c r="U242" s="291"/>
      <c r="V242" s="291"/>
      <c r="W242" s="291"/>
      <c r="X242" s="290"/>
      <c r="Y242" s="355"/>
      <c r="Z242" s="299" t="s">
        <v>20</v>
      </c>
      <c r="AA242" s="287" t="s">
        <v>21</v>
      </c>
      <c r="AB242" s="361">
        <v>0.85</v>
      </c>
      <c r="AC242" s="482"/>
      <c r="AD242" s="302"/>
      <c r="AE242" s="360"/>
      <c r="AF242" s="45">
        <f>ROUND(ROUND(ROUND(ROUND(G200+K236,0)*Q224,0)*AB242,0)-AD241,0)</f>
        <v>182</v>
      </c>
      <c r="AG242" s="79"/>
    </row>
    <row r="243" ht="16.5" customHeight="1">
      <c r="A243" s="29">
        <v>63.0</v>
      </c>
      <c r="B243" s="30">
        <v>9545.0</v>
      </c>
      <c r="C243" s="32" t="s">
        <v>2891</v>
      </c>
      <c r="D243" s="94"/>
      <c r="E243" s="94"/>
      <c r="F243" s="94"/>
      <c r="G243" s="352"/>
      <c r="H243" s="140"/>
      <c r="I243" s="95"/>
      <c r="J243" s="69"/>
      <c r="K243" s="65"/>
      <c r="L243" s="65"/>
      <c r="M243" s="352"/>
      <c r="N243" s="364"/>
      <c r="O243" s="359"/>
      <c r="P243" s="352"/>
      <c r="Q243" s="353"/>
      <c r="R243" s="33" t="s">
        <v>23</v>
      </c>
      <c r="S243" s="124" t="s">
        <v>24</v>
      </c>
      <c r="T243" s="152"/>
      <c r="U243" s="152"/>
      <c r="V243" s="152"/>
      <c r="W243" s="152"/>
      <c r="X243" s="287" t="s">
        <v>21</v>
      </c>
      <c r="Y243" s="354">
        <v>0.7</v>
      </c>
      <c r="Z243" s="297"/>
      <c r="AA243" s="297"/>
      <c r="AB243" s="362"/>
      <c r="AC243" s="482"/>
      <c r="AD243" s="313"/>
      <c r="AE243" s="349"/>
      <c r="AF243" s="45">
        <f>ROUND(ROUND(ROUND(ROUND(G200+K236,0)*Q224,0)*Y243,0)-AD241,0)</f>
        <v>149</v>
      </c>
      <c r="AG243" s="79"/>
    </row>
    <row r="244" ht="16.5" customHeight="1">
      <c r="A244" s="29">
        <v>63.0</v>
      </c>
      <c r="B244" s="30">
        <v>9546.0</v>
      </c>
      <c r="C244" s="32" t="s">
        <v>2892</v>
      </c>
      <c r="D244" s="94"/>
      <c r="E244" s="94"/>
      <c r="F244" s="94"/>
      <c r="G244" s="352"/>
      <c r="H244" s="140"/>
      <c r="I244" s="95"/>
      <c r="J244" s="69"/>
      <c r="K244" s="65"/>
      <c r="L244" s="65"/>
      <c r="M244" s="352"/>
      <c r="N244" s="364"/>
      <c r="O244" s="359"/>
      <c r="P244" s="352"/>
      <c r="Q244" s="353"/>
      <c r="R244" s="481"/>
      <c r="S244" s="110"/>
      <c r="T244" s="291"/>
      <c r="U244" s="291"/>
      <c r="V244" s="291"/>
      <c r="W244" s="291"/>
      <c r="X244" s="290"/>
      <c r="Y244" s="355"/>
      <c r="Z244" s="356" t="s">
        <v>20</v>
      </c>
      <c r="AA244" s="357" t="s">
        <v>21</v>
      </c>
      <c r="AB244" s="363">
        <v>0.85</v>
      </c>
      <c r="AC244" s="482"/>
      <c r="AD244" s="313"/>
      <c r="AE244" s="349"/>
      <c r="AF244" s="45">
        <f>ROUND(ROUND(ROUND(ROUND(ROUND(G200+K236,0)*Q224,0)*Y243,0)*AB244,0)-AD241,0)</f>
        <v>126</v>
      </c>
      <c r="AG244" s="79"/>
    </row>
    <row r="245" ht="16.5" customHeight="1">
      <c r="A245" s="29">
        <v>63.0</v>
      </c>
      <c r="B245" s="30">
        <v>9547.0</v>
      </c>
      <c r="C245" s="32" t="s">
        <v>2893</v>
      </c>
      <c r="D245" s="94"/>
      <c r="E245" s="94"/>
      <c r="F245" s="94"/>
      <c r="G245" s="352"/>
      <c r="H245" s="140"/>
      <c r="I245" s="95"/>
      <c r="J245" s="69"/>
      <c r="K245" s="65"/>
      <c r="L245" s="65"/>
      <c r="M245" s="352"/>
      <c r="N245" s="364"/>
      <c r="O245" s="359"/>
      <c r="P245" s="352"/>
      <c r="Q245" s="353"/>
      <c r="R245" s="481"/>
      <c r="S245" s="96" t="s">
        <v>27</v>
      </c>
      <c r="T245" s="152"/>
      <c r="U245" s="152"/>
      <c r="V245" s="152"/>
      <c r="W245" s="152"/>
      <c r="X245" s="287" t="s">
        <v>21</v>
      </c>
      <c r="Y245" s="354">
        <v>0.5</v>
      </c>
      <c r="Z245" s="292"/>
      <c r="AA245" s="292"/>
      <c r="AB245" s="355"/>
      <c r="AC245" s="482"/>
      <c r="AD245" s="313"/>
      <c r="AE245" s="349"/>
      <c r="AF245" s="114">
        <f>ROUND(ROUND(ROUND(ROUND(G200+K236,0)*Q224,0)*Y245,0)-AD241,0)</f>
        <v>105</v>
      </c>
      <c r="AG245" s="79"/>
    </row>
    <row r="246" ht="16.5" customHeight="1">
      <c r="A246" s="29">
        <v>63.0</v>
      </c>
      <c r="B246" s="30">
        <v>9548.0</v>
      </c>
      <c r="C246" s="32" t="s">
        <v>2894</v>
      </c>
      <c r="D246" s="94"/>
      <c r="E246" s="94"/>
      <c r="F246" s="107"/>
      <c r="G246" s="374"/>
      <c r="H246" s="291"/>
      <c r="I246" s="188"/>
      <c r="J246" s="69"/>
      <c r="K246" s="65"/>
      <c r="L246" s="65"/>
      <c r="M246" s="352"/>
      <c r="N246" s="367"/>
      <c r="O246" s="370"/>
      <c r="P246" s="366"/>
      <c r="Q246" s="369"/>
      <c r="R246" s="483"/>
      <c r="S246" s="115"/>
      <c r="T246" s="291"/>
      <c r="U246" s="291"/>
      <c r="V246" s="291"/>
      <c r="W246" s="291"/>
      <c r="X246" s="290"/>
      <c r="Y246" s="355"/>
      <c r="Z246" s="356" t="s">
        <v>20</v>
      </c>
      <c r="AA246" s="357" t="s">
        <v>21</v>
      </c>
      <c r="AB246" s="363">
        <v>0.85</v>
      </c>
      <c r="AC246" s="484"/>
      <c r="AD246" s="292"/>
      <c r="AE246" s="355"/>
      <c r="AF246" s="114">
        <f>ROUND(ROUND(ROUND(ROUND(ROUND(G200+K236,0)*Q224,0)*Y245,0)*AB246,0)-AD241,0)</f>
        <v>89</v>
      </c>
      <c r="AG246" s="79"/>
    </row>
    <row r="247" ht="16.5" customHeight="1">
      <c r="A247" s="29">
        <v>63.0</v>
      </c>
      <c r="B247" s="30">
        <v>9551.0</v>
      </c>
      <c r="C247" s="32" t="s">
        <v>2895</v>
      </c>
      <c r="D247" s="94"/>
      <c r="E247" s="94"/>
      <c r="F247" s="102" t="s">
        <v>77</v>
      </c>
      <c r="G247" s="35"/>
      <c r="H247" s="35"/>
      <c r="I247" s="36"/>
      <c r="J247" s="168"/>
      <c r="K247" s="152"/>
      <c r="L247" s="344"/>
      <c r="M247" s="152"/>
      <c r="N247" s="241" t="s">
        <v>2655</v>
      </c>
      <c r="O247" s="82" t="s">
        <v>24</v>
      </c>
      <c r="P247" s="152"/>
      <c r="Q247" s="153"/>
      <c r="R247" s="287"/>
      <c r="S247" s="287"/>
      <c r="T247" s="152"/>
      <c r="U247" s="152"/>
      <c r="V247" s="152"/>
      <c r="W247" s="152"/>
      <c r="X247" s="287"/>
      <c r="Y247" s="345"/>
      <c r="Z247" s="288"/>
      <c r="AA247" s="288"/>
      <c r="AB247" s="288"/>
      <c r="AC247" s="288"/>
      <c r="AD247" s="288"/>
      <c r="AE247" s="346"/>
      <c r="AF247" s="45">
        <f>ROUND(G248*Q248,0)</f>
        <v>228</v>
      </c>
      <c r="AG247" s="79"/>
    </row>
    <row r="248" ht="16.5" customHeight="1">
      <c r="A248" s="29">
        <v>63.0</v>
      </c>
      <c r="B248" s="30">
        <v>9552.0</v>
      </c>
      <c r="C248" s="32" t="s">
        <v>2896</v>
      </c>
      <c r="D248" s="94"/>
      <c r="E248" s="94"/>
      <c r="F248" s="482"/>
      <c r="G248" s="347">
        <f>'30放課後等デイ(基本１)'!G128</f>
        <v>326</v>
      </c>
      <c r="H248" s="140" t="s">
        <v>9</v>
      </c>
      <c r="I248" s="51"/>
      <c r="J248" s="94"/>
      <c r="K248" s="140"/>
      <c r="L248" s="348"/>
      <c r="M248" s="140"/>
      <c r="N248" s="481"/>
      <c r="O248" s="482"/>
      <c r="P248" s="302" t="s">
        <v>21</v>
      </c>
      <c r="Q248" s="349">
        <v>0.7</v>
      </c>
      <c r="R248" s="290"/>
      <c r="S248" s="290"/>
      <c r="T248" s="291"/>
      <c r="U248" s="291"/>
      <c r="V248" s="291"/>
      <c r="W248" s="291"/>
      <c r="X248" s="290"/>
      <c r="Y248" s="350"/>
      <c r="Z248" s="299" t="s">
        <v>20</v>
      </c>
      <c r="AA248" s="287" t="s">
        <v>21</v>
      </c>
      <c r="AB248" s="351">
        <v>0.85</v>
      </c>
      <c r="AC248" s="288"/>
      <c r="AD248" s="288"/>
      <c r="AE248" s="346"/>
      <c r="AF248" s="45">
        <f>ROUND(ROUND(G248*Q248,0)*AB248,0)</f>
        <v>194</v>
      </c>
      <c r="AG248" s="79"/>
    </row>
    <row r="249" ht="16.5" customHeight="1">
      <c r="A249" s="29">
        <v>63.0</v>
      </c>
      <c r="B249" s="30">
        <v>9553.0</v>
      </c>
      <c r="C249" s="32" t="s">
        <v>2897</v>
      </c>
      <c r="D249" s="94"/>
      <c r="E249" s="94"/>
      <c r="F249" s="482"/>
      <c r="G249" s="63"/>
      <c r="H249" s="63"/>
      <c r="I249" s="51"/>
      <c r="J249" s="69"/>
      <c r="K249" s="65"/>
      <c r="L249" s="65"/>
      <c r="M249" s="352"/>
      <c r="N249" s="481"/>
      <c r="O249" s="482"/>
      <c r="P249" s="352"/>
      <c r="Q249" s="353"/>
      <c r="R249" s="33" t="s">
        <v>23</v>
      </c>
      <c r="S249" s="124" t="s">
        <v>24</v>
      </c>
      <c r="T249" s="152"/>
      <c r="U249" s="152"/>
      <c r="V249" s="152"/>
      <c r="W249" s="152"/>
      <c r="X249" s="287" t="s">
        <v>21</v>
      </c>
      <c r="Y249" s="354">
        <v>0.7</v>
      </c>
      <c r="Z249" s="297"/>
      <c r="AA249" s="297"/>
      <c r="AB249" s="297"/>
      <c r="AC249" s="297"/>
      <c r="AD249" s="297"/>
      <c r="AE249" s="362"/>
      <c r="AF249" s="45">
        <f>ROUND(ROUND(G248*Q248,0)*Y249,0)</f>
        <v>160</v>
      </c>
      <c r="AG249" s="79"/>
    </row>
    <row r="250" ht="16.5" customHeight="1">
      <c r="A250" s="29">
        <v>63.0</v>
      </c>
      <c r="B250" s="30">
        <v>9554.0</v>
      </c>
      <c r="C250" s="32" t="s">
        <v>2898</v>
      </c>
      <c r="D250" s="94"/>
      <c r="E250" s="94"/>
      <c r="F250" s="482"/>
      <c r="G250" s="63"/>
      <c r="H250" s="63"/>
      <c r="I250" s="51"/>
      <c r="J250" s="69"/>
      <c r="K250" s="65"/>
      <c r="L250" s="65"/>
      <c r="M250" s="352"/>
      <c r="N250" s="481"/>
      <c r="O250" s="482"/>
      <c r="P250" s="352"/>
      <c r="Q250" s="353"/>
      <c r="R250" s="481"/>
      <c r="S250" s="110"/>
      <c r="T250" s="291"/>
      <c r="U250" s="291"/>
      <c r="V250" s="291"/>
      <c r="W250" s="291"/>
      <c r="X250" s="290"/>
      <c r="Y250" s="355"/>
      <c r="Z250" s="356" t="s">
        <v>20</v>
      </c>
      <c r="AA250" s="357" t="s">
        <v>21</v>
      </c>
      <c r="AB250" s="358">
        <v>0.85</v>
      </c>
      <c r="AC250" s="288"/>
      <c r="AD250" s="288"/>
      <c r="AE250" s="346"/>
      <c r="AF250" s="45">
        <f>ROUND(ROUND(ROUND(G248*Q248,0)*Y249,0)*AB250,0)</f>
        <v>136</v>
      </c>
      <c r="AG250" s="79"/>
    </row>
    <row r="251" ht="16.5" customHeight="1">
      <c r="A251" s="29">
        <v>63.0</v>
      </c>
      <c r="B251" s="30">
        <v>9555.0</v>
      </c>
      <c r="C251" s="32" t="s">
        <v>2899</v>
      </c>
      <c r="D251" s="94"/>
      <c r="E251" s="94"/>
      <c r="F251" s="482"/>
      <c r="G251" s="63"/>
      <c r="H251" s="63"/>
      <c r="I251" s="51"/>
      <c r="J251" s="69"/>
      <c r="K251" s="65"/>
      <c r="L251" s="65"/>
      <c r="M251" s="352"/>
      <c r="N251" s="481"/>
      <c r="O251" s="482"/>
      <c r="P251" s="352"/>
      <c r="Q251" s="353"/>
      <c r="R251" s="481"/>
      <c r="S251" s="124" t="s">
        <v>27</v>
      </c>
      <c r="T251" s="152"/>
      <c r="U251" s="152"/>
      <c r="V251" s="152"/>
      <c r="W251" s="152"/>
      <c r="X251" s="287" t="s">
        <v>21</v>
      </c>
      <c r="Y251" s="354">
        <v>0.5</v>
      </c>
      <c r="Z251" s="292"/>
      <c r="AA251" s="292"/>
      <c r="AB251" s="292"/>
      <c r="AC251" s="292"/>
      <c r="AD251" s="292"/>
      <c r="AE251" s="355"/>
      <c r="AF251" s="114">
        <f>ROUND(ROUND(G248*Q248,0)*Y251,0)</f>
        <v>114</v>
      </c>
      <c r="AG251" s="79"/>
    </row>
    <row r="252" ht="16.5" customHeight="1">
      <c r="A252" s="29">
        <v>63.0</v>
      </c>
      <c r="B252" s="30">
        <v>9556.0</v>
      </c>
      <c r="C252" s="32" t="s">
        <v>2900</v>
      </c>
      <c r="D252" s="94"/>
      <c r="E252" s="94"/>
      <c r="F252" s="76"/>
      <c r="G252" s="63"/>
      <c r="H252" s="63"/>
      <c r="I252" s="51"/>
      <c r="J252" s="69"/>
      <c r="K252" s="65"/>
      <c r="L252" s="65"/>
      <c r="M252" s="352"/>
      <c r="N252" s="481"/>
      <c r="O252" s="482"/>
      <c r="P252" s="352"/>
      <c r="Q252" s="353"/>
      <c r="R252" s="483"/>
      <c r="S252" s="110"/>
      <c r="T252" s="291"/>
      <c r="U252" s="291"/>
      <c r="V252" s="291"/>
      <c r="W252" s="291"/>
      <c r="X252" s="290"/>
      <c r="Y252" s="355"/>
      <c r="Z252" s="356" t="s">
        <v>20</v>
      </c>
      <c r="AA252" s="357" t="s">
        <v>21</v>
      </c>
      <c r="AB252" s="358">
        <v>0.85</v>
      </c>
      <c r="AC252" s="288"/>
      <c r="AD252" s="288"/>
      <c r="AE252" s="346"/>
      <c r="AF252" s="114">
        <f>ROUND(ROUND(ROUND(G248*Q248,0)*Y251,0)*AB252,0)</f>
        <v>97</v>
      </c>
      <c r="AG252" s="79"/>
    </row>
    <row r="253" ht="16.5" customHeight="1">
      <c r="A253" s="29">
        <v>63.0</v>
      </c>
      <c r="B253" s="30">
        <v>9557.0</v>
      </c>
      <c r="C253" s="32" t="s">
        <v>2901</v>
      </c>
      <c r="D253" s="94"/>
      <c r="E253" s="94"/>
      <c r="F253" s="76"/>
      <c r="G253" s="63"/>
      <c r="H253" s="63"/>
      <c r="I253" s="51"/>
      <c r="J253" s="69"/>
      <c r="K253" s="65"/>
      <c r="L253" s="65"/>
      <c r="M253" s="352"/>
      <c r="N253" s="481"/>
      <c r="O253" s="482"/>
      <c r="P253" s="352"/>
      <c r="Q253" s="353"/>
      <c r="R253" s="96"/>
      <c r="S253" s="96"/>
      <c r="T253" s="152"/>
      <c r="U253" s="152"/>
      <c r="V253" s="152"/>
      <c r="W253" s="152"/>
      <c r="X253" s="287"/>
      <c r="Y253" s="354"/>
      <c r="Z253" s="288"/>
      <c r="AA253" s="288"/>
      <c r="AB253" s="346"/>
      <c r="AC253" s="82" t="s">
        <v>30</v>
      </c>
      <c r="AD253" s="302">
        <v>5.0</v>
      </c>
      <c r="AE253" s="360" t="s">
        <v>31</v>
      </c>
      <c r="AF253" s="45">
        <f>ROUND(ROUND(G248*Q248,0)-AD253,0)</f>
        <v>223</v>
      </c>
      <c r="AG253" s="79"/>
    </row>
    <row r="254" ht="16.5" customHeight="1">
      <c r="A254" s="29">
        <v>63.0</v>
      </c>
      <c r="B254" s="30">
        <v>9558.0</v>
      </c>
      <c r="C254" s="32" t="s">
        <v>2902</v>
      </c>
      <c r="D254" s="94"/>
      <c r="E254" s="94"/>
      <c r="F254" s="76"/>
      <c r="G254" s="63"/>
      <c r="H254" s="63"/>
      <c r="I254" s="51"/>
      <c r="J254" s="69"/>
      <c r="K254" s="65"/>
      <c r="L254" s="65"/>
      <c r="M254" s="352"/>
      <c r="N254" s="481"/>
      <c r="O254" s="482"/>
      <c r="P254" s="352"/>
      <c r="Q254" s="353"/>
      <c r="R254" s="115"/>
      <c r="S254" s="115"/>
      <c r="T254" s="291"/>
      <c r="U254" s="291"/>
      <c r="V254" s="291"/>
      <c r="W254" s="291"/>
      <c r="X254" s="290"/>
      <c r="Y254" s="355"/>
      <c r="Z254" s="299" t="s">
        <v>20</v>
      </c>
      <c r="AA254" s="287" t="s">
        <v>21</v>
      </c>
      <c r="AB254" s="361">
        <v>0.85</v>
      </c>
      <c r="AC254" s="482"/>
      <c r="AD254" s="302"/>
      <c r="AE254" s="360"/>
      <c r="AF254" s="45">
        <f>ROUND(ROUND(ROUND(G248*Q248,0)*AB254,0)-AD253,0)</f>
        <v>189</v>
      </c>
      <c r="AG254" s="79"/>
    </row>
    <row r="255" ht="16.5" customHeight="1">
      <c r="A255" s="29">
        <v>63.0</v>
      </c>
      <c r="B255" s="30">
        <v>9559.0</v>
      </c>
      <c r="C255" s="32" t="s">
        <v>2903</v>
      </c>
      <c r="D255" s="94"/>
      <c r="E255" s="94"/>
      <c r="F255" s="76"/>
      <c r="G255" s="63"/>
      <c r="H255" s="63"/>
      <c r="I255" s="51"/>
      <c r="J255" s="69"/>
      <c r="K255" s="65"/>
      <c r="L255" s="65"/>
      <c r="M255" s="352"/>
      <c r="N255" s="481"/>
      <c r="O255" s="359"/>
      <c r="P255" s="352"/>
      <c r="Q255" s="353"/>
      <c r="R255" s="33" t="s">
        <v>23</v>
      </c>
      <c r="S255" s="124" t="s">
        <v>24</v>
      </c>
      <c r="T255" s="152"/>
      <c r="U255" s="152"/>
      <c r="V255" s="152"/>
      <c r="W255" s="152"/>
      <c r="X255" s="287" t="s">
        <v>21</v>
      </c>
      <c r="Y255" s="354">
        <v>0.7</v>
      </c>
      <c r="Z255" s="297"/>
      <c r="AA255" s="297"/>
      <c r="AB255" s="362"/>
      <c r="AC255" s="482"/>
      <c r="AD255" s="313"/>
      <c r="AE255" s="349"/>
      <c r="AF255" s="45">
        <f>ROUND(ROUND(ROUND(G248*Q248,0)*Y255,0)-AD253,0)</f>
        <v>155</v>
      </c>
      <c r="AG255" s="79"/>
    </row>
    <row r="256" ht="16.5" customHeight="1">
      <c r="A256" s="29">
        <v>63.0</v>
      </c>
      <c r="B256" s="30">
        <v>9560.0</v>
      </c>
      <c r="C256" s="32" t="s">
        <v>2904</v>
      </c>
      <c r="D256" s="94"/>
      <c r="E256" s="94"/>
      <c r="F256" s="76"/>
      <c r="G256" s="63"/>
      <c r="H256" s="63"/>
      <c r="I256" s="51"/>
      <c r="J256" s="69"/>
      <c r="K256" s="65"/>
      <c r="L256" s="65"/>
      <c r="M256" s="352"/>
      <c r="N256" s="481"/>
      <c r="O256" s="359"/>
      <c r="P256" s="352"/>
      <c r="Q256" s="353"/>
      <c r="R256" s="481"/>
      <c r="S256" s="110"/>
      <c r="T256" s="291"/>
      <c r="U256" s="291"/>
      <c r="V256" s="291"/>
      <c r="W256" s="291"/>
      <c r="X256" s="290"/>
      <c r="Y256" s="355"/>
      <c r="Z256" s="356" t="s">
        <v>20</v>
      </c>
      <c r="AA256" s="357" t="s">
        <v>21</v>
      </c>
      <c r="AB256" s="363">
        <v>0.85</v>
      </c>
      <c r="AC256" s="482"/>
      <c r="AD256" s="313"/>
      <c r="AE256" s="349"/>
      <c r="AF256" s="45">
        <f>ROUND(ROUND(ROUND(ROUND(G248*Q248,0)*Y255,0)*AB256,0)-AD253,0)</f>
        <v>131</v>
      </c>
      <c r="AG256" s="79"/>
    </row>
    <row r="257" ht="16.5" customHeight="1">
      <c r="A257" s="29">
        <v>63.0</v>
      </c>
      <c r="B257" s="30">
        <v>9561.0</v>
      </c>
      <c r="C257" s="32" t="s">
        <v>2905</v>
      </c>
      <c r="D257" s="94"/>
      <c r="E257" s="94"/>
      <c r="F257" s="76"/>
      <c r="G257" s="63"/>
      <c r="H257" s="63"/>
      <c r="I257" s="51"/>
      <c r="J257" s="69"/>
      <c r="K257" s="65"/>
      <c r="L257" s="65"/>
      <c r="M257" s="352"/>
      <c r="N257" s="364"/>
      <c r="O257" s="359"/>
      <c r="P257" s="352"/>
      <c r="Q257" s="353"/>
      <c r="R257" s="481"/>
      <c r="S257" s="96" t="s">
        <v>27</v>
      </c>
      <c r="T257" s="152"/>
      <c r="U257" s="152"/>
      <c r="V257" s="152"/>
      <c r="W257" s="152"/>
      <c r="X257" s="287" t="s">
        <v>21</v>
      </c>
      <c r="Y257" s="354">
        <v>0.5</v>
      </c>
      <c r="Z257" s="292"/>
      <c r="AA257" s="292"/>
      <c r="AB257" s="355"/>
      <c r="AC257" s="482"/>
      <c r="AD257" s="313"/>
      <c r="AE257" s="349"/>
      <c r="AF257" s="114">
        <f>ROUND(ROUND(ROUND(G248*Q248,0)*Y257,0)-AD253,0)</f>
        <v>109</v>
      </c>
      <c r="AG257" s="79"/>
    </row>
    <row r="258" ht="16.5" customHeight="1">
      <c r="A258" s="29">
        <v>63.0</v>
      </c>
      <c r="B258" s="30">
        <v>9562.0</v>
      </c>
      <c r="C258" s="32" t="s">
        <v>2906</v>
      </c>
      <c r="D258" s="94"/>
      <c r="E258" s="94"/>
      <c r="F258" s="76"/>
      <c r="G258" s="63"/>
      <c r="H258" s="63"/>
      <c r="I258" s="51"/>
      <c r="J258" s="69"/>
      <c r="K258" s="65"/>
      <c r="L258" s="65"/>
      <c r="M258" s="352"/>
      <c r="N258" s="364"/>
      <c r="O258" s="359"/>
      <c r="P258" s="352"/>
      <c r="Q258" s="353"/>
      <c r="R258" s="483"/>
      <c r="S258" s="115"/>
      <c r="T258" s="291"/>
      <c r="U258" s="291"/>
      <c r="V258" s="291"/>
      <c r="W258" s="291"/>
      <c r="X258" s="290"/>
      <c r="Y258" s="355"/>
      <c r="Z258" s="356" t="s">
        <v>20</v>
      </c>
      <c r="AA258" s="357" t="s">
        <v>21</v>
      </c>
      <c r="AB258" s="363">
        <v>0.85</v>
      </c>
      <c r="AC258" s="484"/>
      <c r="AD258" s="292"/>
      <c r="AE258" s="355"/>
      <c r="AF258" s="114">
        <f>ROUND(ROUND(ROUND(ROUND(G248*Q248,0)*Y257,0)*AB258,0)-AD253,0)</f>
        <v>92</v>
      </c>
      <c r="AG258" s="79"/>
    </row>
    <row r="259" ht="16.5" customHeight="1">
      <c r="A259" s="29">
        <v>63.0</v>
      </c>
      <c r="B259" s="30">
        <v>9563.0</v>
      </c>
      <c r="C259" s="32" t="s">
        <v>2907</v>
      </c>
      <c r="D259" s="94"/>
      <c r="E259" s="94"/>
      <c r="F259" s="94"/>
      <c r="G259" s="63"/>
      <c r="H259" s="63"/>
      <c r="I259" s="95"/>
      <c r="J259" s="82" t="s">
        <v>38</v>
      </c>
      <c r="K259" s="152"/>
      <c r="L259" s="344"/>
      <c r="M259" s="152"/>
      <c r="N259" s="105"/>
      <c r="O259" s="94"/>
      <c r="P259" s="140"/>
      <c r="Q259" s="95"/>
      <c r="R259" s="287"/>
      <c r="S259" s="287"/>
      <c r="T259" s="152"/>
      <c r="U259" s="152"/>
      <c r="V259" s="152"/>
      <c r="W259" s="152"/>
      <c r="X259" s="287"/>
      <c r="Y259" s="345"/>
      <c r="Z259" s="288"/>
      <c r="AA259" s="288"/>
      <c r="AB259" s="288"/>
      <c r="AC259" s="288"/>
      <c r="AD259" s="288"/>
      <c r="AE259" s="346"/>
      <c r="AF259" s="45">
        <f>ROUND(ROUND(G248+K260,0)*Q248,0)</f>
        <v>231</v>
      </c>
      <c r="AG259" s="79"/>
    </row>
    <row r="260" ht="16.5" customHeight="1">
      <c r="A260" s="29">
        <v>63.0</v>
      </c>
      <c r="B260" s="30">
        <v>9564.0</v>
      </c>
      <c r="C260" s="32" t="s">
        <v>2908</v>
      </c>
      <c r="D260" s="94"/>
      <c r="E260" s="94"/>
      <c r="F260" s="94"/>
      <c r="G260" s="373"/>
      <c r="H260" s="140"/>
      <c r="I260" s="95"/>
      <c r="J260" s="482"/>
      <c r="K260" s="140">
        <v>4.0</v>
      </c>
      <c r="L260" s="348" t="s">
        <v>40</v>
      </c>
      <c r="M260" s="140"/>
      <c r="N260" s="105"/>
      <c r="O260" s="94"/>
      <c r="P260" s="140"/>
      <c r="Q260" s="95"/>
      <c r="R260" s="290"/>
      <c r="S260" s="290"/>
      <c r="T260" s="291"/>
      <c r="U260" s="291"/>
      <c r="V260" s="291"/>
      <c r="W260" s="291"/>
      <c r="X260" s="290"/>
      <c r="Y260" s="350"/>
      <c r="Z260" s="299" t="s">
        <v>20</v>
      </c>
      <c r="AA260" s="287" t="s">
        <v>21</v>
      </c>
      <c r="AB260" s="351">
        <v>0.85</v>
      </c>
      <c r="AC260" s="288"/>
      <c r="AD260" s="288"/>
      <c r="AE260" s="346"/>
      <c r="AF260" s="114">
        <f>ROUND(ROUND(ROUND(G248+K260,0)*Q248,0)*AB260,0)</f>
        <v>196</v>
      </c>
      <c r="AG260" s="79"/>
    </row>
    <row r="261" ht="16.5" customHeight="1">
      <c r="A261" s="29">
        <v>63.0</v>
      </c>
      <c r="B261" s="30">
        <v>9565.0</v>
      </c>
      <c r="C261" s="32" t="s">
        <v>2909</v>
      </c>
      <c r="D261" s="94"/>
      <c r="E261" s="94"/>
      <c r="F261" s="94"/>
      <c r="G261" s="352"/>
      <c r="H261" s="140"/>
      <c r="I261" s="95"/>
      <c r="J261" s="482"/>
      <c r="K261" s="65"/>
      <c r="L261" s="65"/>
      <c r="M261" s="352"/>
      <c r="N261" s="364"/>
      <c r="O261" s="359"/>
      <c r="P261" s="352"/>
      <c r="Q261" s="353"/>
      <c r="R261" s="33" t="s">
        <v>23</v>
      </c>
      <c r="S261" s="124" t="s">
        <v>24</v>
      </c>
      <c r="T261" s="152"/>
      <c r="U261" s="152"/>
      <c r="V261" s="152"/>
      <c r="W261" s="152"/>
      <c r="X261" s="287" t="s">
        <v>21</v>
      </c>
      <c r="Y261" s="354">
        <v>0.7</v>
      </c>
      <c r="Z261" s="297"/>
      <c r="AA261" s="297"/>
      <c r="AB261" s="297"/>
      <c r="AC261" s="297"/>
      <c r="AD261" s="297"/>
      <c r="AE261" s="362"/>
      <c r="AF261" s="45">
        <f>ROUND(ROUND(ROUND(G248+K260,0)*Q248,0)*Y261,0)</f>
        <v>162</v>
      </c>
      <c r="AG261" s="79"/>
    </row>
    <row r="262" ht="16.5" customHeight="1">
      <c r="A262" s="29">
        <v>63.0</v>
      </c>
      <c r="B262" s="30">
        <v>9566.0</v>
      </c>
      <c r="C262" s="32" t="s">
        <v>2910</v>
      </c>
      <c r="D262" s="94"/>
      <c r="E262" s="94"/>
      <c r="F262" s="94"/>
      <c r="G262" s="352"/>
      <c r="H262" s="140"/>
      <c r="I262" s="95"/>
      <c r="J262" s="482"/>
      <c r="K262" s="65"/>
      <c r="L262" s="65"/>
      <c r="M262" s="352"/>
      <c r="N262" s="364"/>
      <c r="O262" s="359"/>
      <c r="P262" s="352"/>
      <c r="Q262" s="353"/>
      <c r="R262" s="481"/>
      <c r="S262" s="110"/>
      <c r="T262" s="291"/>
      <c r="U262" s="291"/>
      <c r="V262" s="291"/>
      <c r="W262" s="291"/>
      <c r="X262" s="290"/>
      <c r="Y262" s="355"/>
      <c r="Z262" s="356" t="s">
        <v>20</v>
      </c>
      <c r="AA262" s="357" t="s">
        <v>21</v>
      </c>
      <c r="AB262" s="358">
        <v>0.85</v>
      </c>
      <c r="AC262" s="288"/>
      <c r="AD262" s="288"/>
      <c r="AE262" s="346"/>
      <c r="AF262" s="45">
        <f>ROUND(ROUND(ROUND(ROUND(G248+K260,0)*Q248,0)*Y261,0)*AB262,0)</f>
        <v>138</v>
      </c>
      <c r="AG262" s="79"/>
    </row>
    <row r="263" ht="16.5" customHeight="1">
      <c r="A263" s="29">
        <v>63.0</v>
      </c>
      <c r="B263" s="30">
        <v>9567.0</v>
      </c>
      <c r="C263" s="32" t="s">
        <v>2911</v>
      </c>
      <c r="D263" s="94"/>
      <c r="E263" s="94"/>
      <c r="F263" s="94"/>
      <c r="G263" s="352"/>
      <c r="H263" s="140"/>
      <c r="I263" s="95"/>
      <c r="J263" s="482"/>
      <c r="K263" s="65"/>
      <c r="L263" s="65"/>
      <c r="M263" s="352"/>
      <c r="N263" s="364"/>
      <c r="O263" s="359"/>
      <c r="P263" s="352"/>
      <c r="Q263" s="353"/>
      <c r="R263" s="481"/>
      <c r="S263" s="124" t="s">
        <v>27</v>
      </c>
      <c r="T263" s="152"/>
      <c r="U263" s="152"/>
      <c r="V263" s="152"/>
      <c r="W263" s="152"/>
      <c r="X263" s="287" t="s">
        <v>21</v>
      </c>
      <c r="Y263" s="354">
        <v>0.5</v>
      </c>
      <c r="Z263" s="292"/>
      <c r="AA263" s="292"/>
      <c r="AB263" s="292"/>
      <c r="AC263" s="292"/>
      <c r="AD263" s="292"/>
      <c r="AE263" s="355"/>
      <c r="AF263" s="45">
        <f>ROUND(ROUND(ROUND(G248+K260,0)*Q248,0)*Y263,0)</f>
        <v>116</v>
      </c>
      <c r="AG263" s="79"/>
    </row>
    <row r="264" ht="16.5" customHeight="1">
      <c r="A264" s="29">
        <v>63.0</v>
      </c>
      <c r="B264" s="30">
        <v>9568.0</v>
      </c>
      <c r="C264" s="32" t="s">
        <v>2912</v>
      </c>
      <c r="D264" s="94"/>
      <c r="E264" s="94"/>
      <c r="F264" s="94"/>
      <c r="G264" s="352"/>
      <c r="H264" s="140"/>
      <c r="I264" s="95"/>
      <c r="J264" s="482"/>
      <c r="K264" s="65"/>
      <c r="L264" s="65"/>
      <c r="M264" s="352"/>
      <c r="N264" s="364"/>
      <c r="O264" s="359"/>
      <c r="P264" s="352"/>
      <c r="Q264" s="353"/>
      <c r="R264" s="483"/>
      <c r="S264" s="110"/>
      <c r="T264" s="291"/>
      <c r="U264" s="291"/>
      <c r="V264" s="291"/>
      <c r="W264" s="291"/>
      <c r="X264" s="290"/>
      <c r="Y264" s="355"/>
      <c r="Z264" s="356" t="s">
        <v>20</v>
      </c>
      <c r="AA264" s="357" t="s">
        <v>21</v>
      </c>
      <c r="AB264" s="358">
        <v>0.85</v>
      </c>
      <c r="AC264" s="288"/>
      <c r="AD264" s="288"/>
      <c r="AE264" s="346"/>
      <c r="AF264" s="45">
        <f>ROUND(ROUND(ROUND(ROUND(G248+K260,0)*Q248,0)*Y263,0)*AB264,0)</f>
        <v>99</v>
      </c>
      <c r="AG264" s="79"/>
    </row>
    <row r="265" ht="16.5" customHeight="1">
      <c r="A265" s="29">
        <v>63.0</v>
      </c>
      <c r="B265" s="30">
        <v>9569.0</v>
      </c>
      <c r="C265" s="32" t="s">
        <v>2913</v>
      </c>
      <c r="D265" s="94"/>
      <c r="E265" s="94"/>
      <c r="F265" s="94"/>
      <c r="G265" s="352"/>
      <c r="H265" s="140"/>
      <c r="I265" s="95"/>
      <c r="J265" s="482"/>
      <c r="K265" s="65"/>
      <c r="L265" s="65"/>
      <c r="M265" s="352"/>
      <c r="N265" s="364"/>
      <c r="O265" s="359"/>
      <c r="P265" s="352"/>
      <c r="Q265" s="353"/>
      <c r="R265" s="96"/>
      <c r="S265" s="96"/>
      <c r="T265" s="152"/>
      <c r="U265" s="152"/>
      <c r="V265" s="152"/>
      <c r="W265" s="152"/>
      <c r="X265" s="287"/>
      <c r="Y265" s="354"/>
      <c r="Z265" s="288"/>
      <c r="AA265" s="288"/>
      <c r="AB265" s="346"/>
      <c r="AC265" s="82" t="s">
        <v>30</v>
      </c>
      <c r="AD265" s="302">
        <v>5.0</v>
      </c>
      <c r="AE265" s="360" t="s">
        <v>31</v>
      </c>
      <c r="AF265" s="45">
        <f>ROUND(ROUND(ROUND(G248+K260,0)*Q248,0)-AD265,0)</f>
        <v>226</v>
      </c>
      <c r="AG265" s="79"/>
    </row>
    <row r="266" ht="16.5" customHeight="1">
      <c r="A266" s="29">
        <v>63.0</v>
      </c>
      <c r="B266" s="30">
        <v>9570.0</v>
      </c>
      <c r="C266" s="32" t="s">
        <v>2914</v>
      </c>
      <c r="D266" s="94"/>
      <c r="E266" s="94"/>
      <c r="F266" s="94"/>
      <c r="G266" s="352"/>
      <c r="H266" s="140"/>
      <c r="I266" s="95"/>
      <c r="J266" s="482"/>
      <c r="K266" s="65"/>
      <c r="L266" s="65"/>
      <c r="M266" s="352"/>
      <c r="N266" s="364"/>
      <c r="O266" s="359"/>
      <c r="P266" s="352"/>
      <c r="Q266" s="353"/>
      <c r="R266" s="115"/>
      <c r="S266" s="115"/>
      <c r="T266" s="291"/>
      <c r="U266" s="291"/>
      <c r="V266" s="291"/>
      <c r="W266" s="291"/>
      <c r="X266" s="290"/>
      <c r="Y266" s="355"/>
      <c r="Z266" s="299" t="s">
        <v>20</v>
      </c>
      <c r="AA266" s="287" t="s">
        <v>21</v>
      </c>
      <c r="AB266" s="361">
        <v>0.85</v>
      </c>
      <c r="AC266" s="482"/>
      <c r="AD266" s="302"/>
      <c r="AE266" s="360"/>
      <c r="AF266" s="114">
        <f>ROUND(ROUND(ROUND(ROUND(G248+K260,0)*Q248,0)*AB266,0)-AD265,0)</f>
        <v>191</v>
      </c>
      <c r="AG266" s="79"/>
    </row>
    <row r="267" ht="16.5" customHeight="1">
      <c r="A267" s="29">
        <v>63.0</v>
      </c>
      <c r="B267" s="30">
        <v>9571.0</v>
      </c>
      <c r="C267" s="32" t="s">
        <v>2915</v>
      </c>
      <c r="D267" s="94"/>
      <c r="E267" s="94"/>
      <c r="F267" s="94"/>
      <c r="G267" s="352"/>
      <c r="H267" s="140"/>
      <c r="I267" s="95"/>
      <c r="J267" s="69"/>
      <c r="K267" s="65"/>
      <c r="L267" s="65"/>
      <c r="M267" s="352"/>
      <c r="N267" s="364"/>
      <c r="O267" s="359"/>
      <c r="P267" s="352"/>
      <c r="Q267" s="353"/>
      <c r="R267" s="33" t="s">
        <v>23</v>
      </c>
      <c r="S267" s="124" t="s">
        <v>24</v>
      </c>
      <c r="T267" s="152"/>
      <c r="U267" s="152"/>
      <c r="V267" s="152"/>
      <c r="W267" s="152"/>
      <c r="X267" s="287" t="s">
        <v>21</v>
      </c>
      <c r="Y267" s="354">
        <v>0.7</v>
      </c>
      <c r="Z267" s="297"/>
      <c r="AA267" s="297"/>
      <c r="AB267" s="362"/>
      <c r="AC267" s="482"/>
      <c r="AD267" s="313"/>
      <c r="AE267" s="349"/>
      <c r="AF267" s="45">
        <f>ROUND(ROUND(ROUND(ROUND(G248+K260,0)*Q248,0)*Y267,0)-AD265,0)</f>
        <v>157</v>
      </c>
      <c r="AG267" s="79"/>
    </row>
    <row r="268" ht="16.5" customHeight="1">
      <c r="A268" s="29">
        <v>63.0</v>
      </c>
      <c r="B268" s="30">
        <v>9572.0</v>
      </c>
      <c r="C268" s="32" t="s">
        <v>2916</v>
      </c>
      <c r="D268" s="94"/>
      <c r="E268" s="94"/>
      <c r="F268" s="94"/>
      <c r="G268" s="352"/>
      <c r="H268" s="140"/>
      <c r="I268" s="95"/>
      <c r="J268" s="69"/>
      <c r="K268" s="65"/>
      <c r="L268" s="65"/>
      <c r="M268" s="352"/>
      <c r="N268" s="364"/>
      <c r="O268" s="359"/>
      <c r="P268" s="352"/>
      <c r="Q268" s="353"/>
      <c r="R268" s="481"/>
      <c r="S268" s="110"/>
      <c r="T268" s="291"/>
      <c r="U268" s="291"/>
      <c r="V268" s="291"/>
      <c r="W268" s="291"/>
      <c r="X268" s="290"/>
      <c r="Y268" s="355"/>
      <c r="Z268" s="356" t="s">
        <v>20</v>
      </c>
      <c r="AA268" s="357" t="s">
        <v>21</v>
      </c>
      <c r="AB268" s="363">
        <v>0.85</v>
      </c>
      <c r="AC268" s="482"/>
      <c r="AD268" s="313"/>
      <c r="AE268" s="349"/>
      <c r="AF268" s="45">
        <f>ROUND(ROUND(ROUND(ROUND(ROUND(G248+K260,0)*Q248,0)*Y267,0)*AB268,0)-AD265,0)</f>
        <v>133</v>
      </c>
      <c r="AG268" s="79"/>
    </row>
    <row r="269" ht="16.5" customHeight="1">
      <c r="A269" s="29">
        <v>63.0</v>
      </c>
      <c r="B269" s="30">
        <v>9573.0</v>
      </c>
      <c r="C269" s="32" t="s">
        <v>2917</v>
      </c>
      <c r="D269" s="94"/>
      <c r="E269" s="105"/>
      <c r="F269" s="94"/>
      <c r="G269" s="352"/>
      <c r="H269" s="140"/>
      <c r="I269" s="95"/>
      <c r="J269" s="69"/>
      <c r="K269" s="65"/>
      <c r="L269" s="65"/>
      <c r="M269" s="352"/>
      <c r="N269" s="364"/>
      <c r="O269" s="359"/>
      <c r="P269" s="352"/>
      <c r="Q269" s="353"/>
      <c r="R269" s="481"/>
      <c r="S269" s="96" t="s">
        <v>27</v>
      </c>
      <c r="T269" s="152"/>
      <c r="U269" s="152"/>
      <c r="V269" s="152"/>
      <c r="W269" s="152"/>
      <c r="X269" s="287" t="s">
        <v>21</v>
      </c>
      <c r="Y269" s="354">
        <v>0.5</v>
      </c>
      <c r="Z269" s="292"/>
      <c r="AA269" s="292"/>
      <c r="AB269" s="355"/>
      <c r="AC269" s="482"/>
      <c r="AD269" s="313"/>
      <c r="AE269" s="349"/>
      <c r="AF269" s="45">
        <f>ROUND(ROUND(ROUND(ROUND(G248+K260,0)*Q248,0)*Y269,0)-AD265,0)</f>
        <v>111</v>
      </c>
      <c r="AG269" s="79"/>
    </row>
    <row r="270" ht="16.5" customHeight="1">
      <c r="A270" s="29">
        <v>63.0</v>
      </c>
      <c r="B270" s="30">
        <v>9574.0</v>
      </c>
      <c r="C270" s="32" t="s">
        <v>2918</v>
      </c>
      <c r="D270" s="94"/>
      <c r="E270" s="94"/>
      <c r="F270" s="94"/>
      <c r="G270" s="352"/>
      <c r="H270" s="140"/>
      <c r="I270" s="95"/>
      <c r="J270" s="110"/>
      <c r="K270" s="115"/>
      <c r="L270" s="115"/>
      <c r="M270" s="376"/>
      <c r="N270" s="367"/>
      <c r="O270" s="370"/>
      <c r="P270" s="366"/>
      <c r="Q270" s="369"/>
      <c r="R270" s="483"/>
      <c r="S270" s="115"/>
      <c r="T270" s="291"/>
      <c r="U270" s="291"/>
      <c r="V270" s="291"/>
      <c r="W270" s="291"/>
      <c r="X270" s="290"/>
      <c r="Y270" s="355"/>
      <c r="Z270" s="356" t="s">
        <v>20</v>
      </c>
      <c r="AA270" s="357" t="s">
        <v>21</v>
      </c>
      <c r="AB270" s="363">
        <v>0.85</v>
      </c>
      <c r="AC270" s="484"/>
      <c r="AD270" s="292"/>
      <c r="AE270" s="355"/>
      <c r="AF270" s="45">
        <f>ROUND(ROUND(ROUND(ROUND(ROUND(G248+K260,0)*Q248,0)*Y269,0)*AB270,0)-AD265,0)</f>
        <v>94</v>
      </c>
      <c r="AG270" s="79"/>
    </row>
    <row r="271" ht="16.5" customHeight="1">
      <c r="A271" s="29">
        <v>63.0</v>
      </c>
      <c r="B271" s="30">
        <v>9575.0</v>
      </c>
      <c r="C271" s="32" t="s">
        <v>2919</v>
      </c>
      <c r="D271" s="94"/>
      <c r="E271" s="94"/>
      <c r="F271" s="94"/>
      <c r="G271" s="352"/>
      <c r="H271" s="140"/>
      <c r="I271" s="95"/>
      <c r="J271" s="69"/>
      <c r="K271" s="65"/>
      <c r="L271" s="65"/>
      <c r="M271" s="352"/>
      <c r="N271" s="367"/>
      <c r="O271" s="82" t="s">
        <v>27</v>
      </c>
      <c r="P271" s="152"/>
      <c r="Q271" s="153"/>
      <c r="R271" s="287"/>
      <c r="S271" s="287"/>
      <c r="T271" s="152"/>
      <c r="U271" s="152"/>
      <c r="V271" s="152"/>
      <c r="W271" s="152"/>
      <c r="X271" s="287"/>
      <c r="Y271" s="345"/>
      <c r="Z271" s="288"/>
      <c r="AA271" s="288"/>
      <c r="AB271" s="288"/>
      <c r="AC271" s="288"/>
      <c r="AD271" s="288"/>
      <c r="AE271" s="346"/>
      <c r="AF271" s="45">
        <f>ROUND(G248*Q272,0)</f>
        <v>163</v>
      </c>
      <c r="AG271" s="79"/>
    </row>
    <row r="272" ht="16.5" customHeight="1">
      <c r="A272" s="29">
        <v>63.0</v>
      </c>
      <c r="B272" s="30">
        <v>9576.0</v>
      </c>
      <c r="C272" s="32" t="s">
        <v>2920</v>
      </c>
      <c r="D272" s="94"/>
      <c r="E272" s="94"/>
      <c r="F272" s="94"/>
      <c r="G272" s="352"/>
      <c r="H272" s="140"/>
      <c r="I272" s="95"/>
      <c r="J272" s="69"/>
      <c r="K272" s="65"/>
      <c r="L272" s="65"/>
      <c r="M272" s="352"/>
      <c r="N272" s="105"/>
      <c r="O272" s="482"/>
      <c r="P272" s="302" t="s">
        <v>21</v>
      </c>
      <c r="Q272" s="349">
        <v>0.5</v>
      </c>
      <c r="R272" s="290"/>
      <c r="S272" s="290"/>
      <c r="T272" s="291"/>
      <c r="U272" s="291"/>
      <c r="V272" s="291"/>
      <c r="W272" s="291"/>
      <c r="X272" s="290"/>
      <c r="Y272" s="350"/>
      <c r="Z272" s="299" t="s">
        <v>20</v>
      </c>
      <c r="AA272" s="287" t="s">
        <v>21</v>
      </c>
      <c r="AB272" s="351">
        <v>0.85</v>
      </c>
      <c r="AC272" s="288"/>
      <c r="AD272" s="288"/>
      <c r="AE272" s="346"/>
      <c r="AF272" s="45">
        <f>ROUND(ROUND(G248*Q272,0)*AB272,0)</f>
        <v>139</v>
      </c>
      <c r="AG272" s="79"/>
    </row>
    <row r="273" ht="16.5" customHeight="1">
      <c r="A273" s="29">
        <v>63.0</v>
      </c>
      <c r="B273" s="30">
        <v>9577.0</v>
      </c>
      <c r="C273" s="32" t="s">
        <v>2921</v>
      </c>
      <c r="D273" s="94"/>
      <c r="E273" s="94"/>
      <c r="F273" s="76"/>
      <c r="G273" s="63"/>
      <c r="H273" s="63"/>
      <c r="I273" s="51"/>
      <c r="J273" s="69"/>
      <c r="K273" s="65"/>
      <c r="L273" s="65"/>
      <c r="M273" s="352"/>
      <c r="N273" s="364"/>
      <c r="O273" s="482"/>
      <c r="P273" s="352"/>
      <c r="Q273" s="353"/>
      <c r="R273" s="33" t="s">
        <v>23</v>
      </c>
      <c r="S273" s="124" t="s">
        <v>24</v>
      </c>
      <c r="T273" s="152"/>
      <c r="U273" s="152"/>
      <c r="V273" s="152"/>
      <c r="W273" s="152"/>
      <c r="X273" s="287" t="s">
        <v>21</v>
      </c>
      <c r="Y273" s="354">
        <v>0.7</v>
      </c>
      <c r="Z273" s="297"/>
      <c r="AA273" s="297"/>
      <c r="AB273" s="297"/>
      <c r="AC273" s="297"/>
      <c r="AD273" s="297"/>
      <c r="AE273" s="362"/>
      <c r="AF273" s="45">
        <f>ROUND(ROUND(G248*Q272,0)*Y273,0)</f>
        <v>114</v>
      </c>
      <c r="AG273" s="79"/>
    </row>
    <row r="274" ht="16.5" customHeight="1">
      <c r="A274" s="29">
        <v>63.0</v>
      </c>
      <c r="B274" s="30">
        <v>9578.0</v>
      </c>
      <c r="C274" s="32" t="s">
        <v>2922</v>
      </c>
      <c r="D274" s="94"/>
      <c r="E274" s="94"/>
      <c r="F274" s="76"/>
      <c r="G274" s="63"/>
      <c r="H274" s="63"/>
      <c r="I274" s="51"/>
      <c r="J274" s="69"/>
      <c r="K274" s="65"/>
      <c r="L274" s="65"/>
      <c r="M274" s="352"/>
      <c r="N274" s="364"/>
      <c r="O274" s="482"/>
      <c r="P274" s="352"/>
      <c r="Q274" s="353"/>
      <c r="R274" s="481"/>
      <c r="S274" s="110"/>
      <c r="T274" s="291"/>
      <c r="U274" s="291"/>
      <c r="V274" s="291"/>
      <c r="W274" s="291"/>
      <c r="X274" s="290"/>
      <c r="Y274" s="355"/>
      <c r="Z274" s="356" t="s">
        <v>20</v>
      </c>
      <c r="AA274" s="357" t="s">
        <v>21</v>
      </c>
      <c r="AB274" s="358">
        <v>0.85</v>
      </c>
      <c r="AC274" s="288"/>
      <c r="AD274" s="288"/>
      <c r="AE274" s="346"/>
      <c r="AF274" s="45">
        <f>ROUND(ROUND(ROUND(G248*Q272,0)*Y273,0)*AB274,0)</f>
        <v>97</v>
      </c>
      <c r="AG274" s="79"/>
    </row>
    <row r="275" ht="16.5" customHeight="1">
      <c r="A275" s="29">
        <v>63.0</v>
      </c>
      <c r="B275" s="30">
        <v>9579.0</v>
      </c>
      <c r="C275" s="32" t="s">
        <v>2923</v>
      </c>
      <c r="D275" s="94"/>
      <c r="E275" s="94"/>
      <c r="F275" s="76"/>
      <c r="G275" s="63"/>
      <c r="H275" s="63"/>
      <c r="I275" s="51"/>
      <c r="J275" s="69"/>
      <c r="K275" s="65"/>
      <c r="L275" s="65"/>
      <c r="M275" s="352"/>
      <c r="N275" s="364"/>
      <c r="O275" s="482"/>
      <c r="P275" s="352"/>
      <c r="Q275" s="353"/>
      <c r="R275" s="481"/>
      <c r="S275" s="124" t="s">
        <v>27</v>
      </c>
      <c r="T275" s="152"/>
      <c r="U275" s="152"/>
      <c r="V275" s="152"/>
      <c r="W275" s="152"/>
      <c r="X275" s="287" t="s">
        <v>21</v>
      </c>
      <c r="Y275" s="354">
        <v>0.5</v>
      </c>
      <c r="Z275" s="292"/>
      <c r="AA275" s="292"/>
      <c r="AB275" s="292"/>
      <c r="AC275" s="292"/>
      <c r="AD275" s="292"/>
      <c r="AE275" s="355"/>
      <c r="AF275" s="45">
        <f>ROUND(ROUND(G248*Q272,0)*Y275,0)</f>
        <v>82</v>
      </c>
      <c r="AG275" s="79"/>
    </row>
    <row r="276" ht="16.5" customHeight="1">
      <c r="A276" s="29">
        <v>63.0</v>
      </c>
      <c r="B276" s="30">
        <v>9580.0</v>
      </c>
      <c r="C276" s="32" t="s">
        <v>2924</v>
      </c>
      <c r="D276" s="94"/>
      <c r="E276" s="94"/>
      <c r="F276" s="76"/>
      <c r="G276" s="63"/>
      <c r="H276" s="63"/>
      <c r="I276" s="51"/>
      <c r="J276" s="69"/>
      <c r="K276" s="65"/>
      <c r="L276" s="65"/>
      <c r="M276" s="352"/>
      <c r="N276" s="364"/>
      <c r="O276" s="482"/>
      <c r="P276" s="352"/>
      <c r="Q276" s="353"/>
      <c r="R276" s="483"/>
      <c r="S276" s="110"/>
      <c r="T276" s="291"/>
      <c r="U276" s="291"/>
      <c r="V276" s="291"/>
      <c r="W276" s="291"/>
      <c r="X276" s="290"/>
      <c r="Y276" s="355"/>
      <c r="Z276" s="356" t="s">
        <v>20</v>
      </c>
      <c r="AA276" s="357" t="s">
        <v>21</v>
      </c>
      <c r="AB276" s="358">
        <v>0.85</v>
      </c>
      <c r="AC276" s="288"/>
      <c r="AD276" s="288"/>
      <c r="AE276" s="346"/>
      <c r="AF276" s="45">
        <f>ROUND(ROUND(ROUND(G248*Q272,0)*Y275,0)*AB276,0)</f>
        <v>70</v>
      </c>
      <c r="AG276" s="79"/>
    </row>
    <row r="277" ht="16.5" customHeight="1">
      <c r="A277" s="29">
        <v>63.0</v>
      </c>
      <c r="B277" s="30">
        <v>9581.0</v>
      </c>
      <c r="C277" s="32" t="s">
        <v>2925</v>
      </c>
      <c r="D277" s="94"/>
      <c r="E277" s="94"/>
      <c r="F277" s="76"/>
      <c r="G277" s="63"/>
      <c r="H277" s="63"/>
      <c r="I277" s="51"/>
      <c r="J277" s="69"/>
      <c r="K277" s="65"/>
      <c r="L277" s="65"/>
      <c r="M277" s="352"/>
      <c r="N277" s="364"/>
      <c r="O277" s="482"/>
      <c r="P277" s="352"/>
      <c r="Q277" s="353"/>
      <c r="R277" s="96"/>
      <c r="S277" s="96"/>
      <c r="T277" s="152"/>
      <c r="U277" s="152"/>
      <c r="V277" s="152"/>
      <c r="W277" s="152"/>
      <c r="X277" s="287"/>
      <c r="Y277" s="354"/>
      <c r="Z277" s="288"/>
      <c r="AA277" s="288"/>
      <c r="AB277" s="346"/>
      <c r="AC277" s="82" t="s">
        <v>30</v>
      </c>
      <c r="AD277" s="302">
        <v>5.0</v>
      </c>
      <c r="AE277" s="360" t="s">
        <v>31</v>
      </c>
      <c r="AF277" s="45">
        <f>ROUND(ROUND(G248*Q272,0)-AD277,0)</f>
        <v>158</v>
      </c>
      <c r="AG277" s="79"/>
    </row>
    <row r="278" ht="16.5" customHeight="1">
      <c r="A278" s="29">
        <v>63.0</v>
      </c>
      <c r="B278" s="30">
        <v>9582.0</v>
      </c>
      <c r="C278" s="32" t="s">
        <v>2926</v>
      </c>
      <c r="D278" s="94"/>
      <c r="E278" s="94"/>
      <c r="F278" s="76"/>
      <c r="G278" s="63"/>
      <c r="H278" s="63"/>
      <c r="I278" s="51"/>
      <c r="J278" s="69"/>
      <c r="K278" s="65"/>
      <c r="L278" s="65"/>
      <c r="M278" s="352"/>
      <c r="N278" s="364"/>
      <c r="O278" s="482"/>
      <c r="P278" s="352"/>
      <c r="Q278" s="353"/>
      <c r="R278" s="115"/>
      <c r="S278" s="115"/>
      <c r="T278" s="291"/>
      <c r="U278" s="291"/>
      <c r="V278" s="291"/>
      <c r="W278" s="291"/>
      <c r="X278" s="290"/>
      <c r="Y278" s="355"/>
      <c r="Z278" s="299" t="s">
        <v>20</v>
      </c>
      <c r="AA278" s="287" t="s">
        <v>21</v>
      </c>
      <c r="AB278" s="361">
        <v>0.85</v>
      </c>
      <c r="AC278" s="482"/>
      <c r="AD278" s="302"/>
      <c r="AE278" s="360"/>
      <c r="AF278" s="45">
        <f>ROUND(ROUND(ROUND(G248*Q272,0)*AB278,0)-AD277,0)</f>
        <v>134</v>
      </c>
      <c r="AG278" s="79"/>
    </row>
    <row r="279" ht="16.5" customHeight="1">
      <c r="A279" s="29">
        <v>63.0</v>
      </c>
      <c r="B279" s="30">
        <v>9583.0</v>
      </c>
      <c r="C279" s="32" t="s">
        <v>2927</v>
      </c>
      <c r="D279" s="94"/>
      <c r="E279" s="94"/>
      <c r="F279" s="76"/>
      <c r="G279" s="63"/>
      <c r="H279" s="63"/>
      <c r="I279" s="51"/>
      <c r="J279" s="69"/>
      <c r="K279" s="65"/>
      <c r="L279" s="65"/>
      <c r="M279" s="352"/>
      <c r="N279" s="364"/>
      <c r="O279" s="359"/>
      <c r="P279" s="352"/>
      <c r="Q279" s="353"/>
      <c r="R279" s="33" t="s">
        <v>23</v>
      </c>
      <c r="S279" s="124" t="s">
        <v>24</v>
      </c>
      <c r="T279" s="152"/>
      <c r="U279" s="152"/>
      <c r="V279" s="152"/>
      <c r="W279" s="152"/>
      <c r="X279" s="287" t="s">
        <v>21</v>
      </c>
      <c r="Y279" s="354">
        <v>0.7</v>
      </c>
      <c r="Z279" s="297"/>
      <c r="AA279" s="297"/>
      <c r="AB279" s="362"/>
      <c r="AC279" s="482"/>
      <c r="AD279" s="313"/>
      <c r="AE279" s="349"/>
      <c r="AF279" s="45">
        <f>ROUND(ROUND(ROUND(G248*Q272,0)*Y279,0)-AD277,0)</f>
        <v>109</v>
      </c>
      <c r="AG279" s="79"/>
    </row>
    <row r="280" ht="16.5" customHeight="1">
      <c r="A280" s="29">
        <v>63.0</v>
      </c>
      <c r="B280" s="30">
        <v>9584.0</v>
      </c>
      <c r="C280" s="32" t="s">
        <v>2928</v>
      </c>
      <c r="D280" s="94"/>
      <c r="E280" s="94"/>
      <c r="F280" s="76"/>
      <c r="G280" s="63"/>
      <c r="H280" s="63"/>
      <c r="I280" s="51"/>
      <c r="J280" s="69"/>
      <c r="K280" s="65"/>
      <c r="L280" s="65"/>
      <c r="M280" s="352"/>
      <c r="N280" s="364"/>
      <c r="O280" s="359"/>
      <c r="P280" s="352"/>
      <c r="Q280" s="353"/>
      <c r="R280" s="481"/>
      <c r="S280" s="110"/>
      <c r="T280" s="291"/>
      <c r="U280" s="291"/>
      <c r="V280" s="291"/>
      <c r="W280" s="291"/>
      <c r="X280" s="290"/>
      <c r="Y280" s="355"/>
      <c r="Z280" s="356" t="s">
        <v>20</v>
      </c>
      <c r="AA280" s="357" t="s">
        <v>21</v>
      </c>
      <c r="AB280" s="363">
        <v>0.85</v>
      </c>
      <c r="AC280" s="482"/>
      <c r="AD280" s="313"/>
      <c r="AE280" s="349"/>
      <c r="AF280" s="45">
        <f>ROUND(ROUND(ROUND(ROUND(G248*Q272,0)*Y279,0)*AB280,0)-AD277,0)</f>
        <v>92</v>
      </c>
      <c r="AG280" s="79"/>
    </row>
    <row r="281" ht="16.5" customHeight="1">
      <c r="A281" s="29">
        <v>63.0</v>
      </c>
      <c r="B281" s="30">
        <v>9585.0</v>
      </c>
      <c r="C281" s="32" t="s">
        <v>2929</v>
      </c>
      <c r="D281" s="94"/>
      <c r="E281" s="94"/>
      <c r="F281" s="76"/>
      <c r="G281" s="63"/>
      <c r="H281" s="63"/>
      <c r="I281" s="51"/>
      <c r="J281" s="69"/>
      <c r="K281" s="65"/>
      <c r="L281" s="65"/>
      <c r="M281" s="352"/>
      <c r="N281" s="364"/>
      <c r="O281" s="359"/>
      <c r="P281" s="352"/>
      <c r="Q281" s="353"/>
      <c r="R281" s="481"/>
      <c r="S281" s="96" t="s">
        <v>27</v>
      </c>
      <c r="T281" s="152"/>
      <c r="U281" s="152"/>
      <c r="V281" s="152"/>
      <c r="W281" s="152"/>
      <c r="X281" s="287" t="s">
        <v>21</v>
      </c>
      <c r="Y281" s="354">
        <v>0.5</v>
      </c>
      <c r="Z281" s="292"/>
      <c r="AA281" s="292"/>
      <c r="AB281" s="355"/>
      <c r="AC281" s="482"/>
      <c r="AD281" s="313"/>
      <c r="AE281" s="349"/>
      <c r="AF281" s="45">
        <f>ROUND(ROUND(ROUND(G248*Q272,0)*Y281,0)-AD277,0)</f>
        <v>77</v>
      </c>
      <c r="AG281" s="79"/>
    </row>
    <row r="282" ht="16.5" customHeight="1">
      <c r="A282" s="29">
        <v>63.0</v>
      </c>
      <c r="B282" s="30">
        <v>9586.0</v>
      </c>
      <c r="C282" s="32" t="s">
        <v>2930</v>
      </c>
      <c r="D282" s="94"/>
      <c r="E282" s="94"/>
      <c r="F282" s="76"/>
      <c r="G282" s="63"/>
      <c r="H282" s="63"/>
      <c r="I282" s="51"/>
      <c r="J282" s="69"/>
      <c r="K282" s="65"/>
      <c r="L282" s="65"/>
      <c r="M282" s="352"/>
      <c r="N282" s="364"/>
      <c r="O282" s="359"/>
      <c r="P282" s="352"/>
      <c r="Q282" s="353"/>
      <c r="R282" s="483"/>
      <c r="S282" s="115"/>
      <c r="T282" s="291"/>
      <c r="U282" s="291"/>
      <c r="V282" s="291"/>
      <c r="W282" s="291"/>
      <c r="X282" s="290"/>
      <c r="Y282" s="355"/>
      <c r="Z282" s="356" t="s">
        <v>20</v>
      </c>
      <c r="AA282" s="357" t="s">
        <v>21</v>
      </c>
      <c r="AB282" s="363">
        <v>0.85</v>
      </c>
      <c r="AC282" s="484"/>
      <c r="AD282" s="292"/>
      <c r="AE282" s="355"/>
      <c r="AF282" s="45">
        <f>ROUND(ROUND(ROUND(ROUND(G248*Q272,0)*Y281,0)*AB282,0)-AD277,0)</f>
        <v>65</v>
      </c>
      <c r="AG282" s="79"/>
    </row>
    <row r="283" ht="16.5" customHeight="1">
      <c r="A283" s="29">
        <v>63.0</v>
      </c>
      <c r="B283" s="30">
        <v>9587.0</v>
      </c>
      <c r="C283" s="32" t="s">
        <v>2931</v>
      </c>
      <c r="D283" s="94"/>
      <c r="E283" s="94"/>
      <c r="F283" s="94"/>
      <c r="G283" s="63"/>
      <c r="H283" s="63"/>
      <c r="I283" s="95"/>
      <c r="J283" s="82" t="s">
        <v>38</v>
      </c>
      <c r="K283" s="152"/>
      <c r="L283" s="344"/>
      <c r="M283" s="152"/>
      <c r="N283" s="105"/>
      <c r="O283" s="94"/>
      <c r="P283" s="140"/>
      <c r="Q283" s="95"/>
      <c r="R283" s="287"/>
      <c r="S283" s="287"/>
      <c r="T283" s="152"/>
      <c r="U283" s="152"/>
      <c r="V283" s="152"/>
      <c r="W283" s="152"/>
      <c r="X283" s="287"/>
      <c r="Y283" s="345"/>
      <c r="Z283" s="288"/>
      <c r="AA283" s="288"/>
      <c r="AB283" s="288"/>
      <c r="AC283" s="288"/>
      <c r="AD283" s="288"/>
      <c r="AE283" s="346"/>
      <c r="AF283" s="45">
        <f>ROUND(ROUND(G248+K284,0)*Q272,0)</f>
        <v>165</v>
      </c>
      <c r="AG283" s="79"/>
    </row>
    <row r="284" ht="16.5" customHeight="1">
      <c r="A284" s="29">
        <v>63.0</v>
      </c>
      <c r="B284" s="30">
        <v>9588.0</v>
      </c>
      <c r="C284" s="32" t="s">
        <v>2932</v>
      </c>
      <c r="D284" s="94"/>
      <c r="E284" s="94"/>
      <c r="F284" s="94"/>
      <c r="G284" s="373"/>
      <c r="H284" s="140"/>
      <c r="I284" s="95"/>
      <c r="J284" s="482"/>
      <c r="K284" s="140">
        <v>4.0</v>
      </c>
      <c r="L284" s="348" t="s">
        <v>40</v>
      </c>
      <c r="M284" s="140"/>
      <c r="N284" s="105"/>
      <c r="O284" s="94"/>
      <c r="P284" s="140"/>
      <c r="Q284" s="95"/>
      <c r="R284" s="290"/>
      <c r="S284" s="290"/>
      <c r="T284" s="291"/>
      <c r="U284" s="291"/>
      <c r="V284" s="291"/>
      <c r="W284" s="291"/>
      <c r="X284" s="290"/>
      <c r="Y284" s="350"/>
      <c r="Z284" s="299" t="s">
        <v>20</v>
      </c>
      <c r="AA284" s="287" t="s">
        <v>21</v>
      </c>
      <c r="AB284" s="351">
        <v>0.85</v>
      </c>
      <c r="AC284" s="288"/>
      <c r="AD284" s="288"/>
      <c r="AE284" s="346"/>
      <c r="AF284" s="45">
        <f>ROUND(ROUND(ROUND(G248+K284,0)*Q272,0)*AB284,0)</f>
        <v>140</v>
      </c>
      <c r="AG284" s="79"/>
    </row>
    <row r="285" ht="16.5" customHeight="1">
      <c r="A285" s="29">
        <v>63.0</v>
      </c>
      <c r="B285" s="30">
        <v>9589.0</v>
      </c>
      <c r="C285" s="32" t="s">
        <v>2933</v>
      </c>
      <c r="D285" s="94"/>
      <c r="E285" s="94"/>
      <c r="F285" s="94"/>
      <c r="G285" s="352"/>
      <c r="H285" s="140"/>
      <c r="I285" s="95"/>
      <c r="J285" s="482"/>
      <c r="K285" s="65"/>
      <c r="L285" s="65"/>
      <c r="M285" s="352"/>
      <c r="N285" s="364"/>
      <c r="O285" s="359"/>
      <c r="P285" s="352"/>
      <c r="Q285" s="353"/>
      <c r="R285" s="33" t="s">
        <v>23</v>
      </c>
      <c r="S285" s="124" t="s">
        <v>24</v>
      </c>
      <c r="T285" s="152"/>
      <c r="U285" s="152"/>
      <c r="V285" s="152"/>
      <c r="W285" s="152"/>
      <c r="X285" s="287" t="s">
        <v>21</v>
      </c>
      <c r="Y285" s="354">
        <v>0.7</v>
      </c>
      <c r="Z285" s="297"/>
      <c r="AA285" s="297"/>
      <c r="AB285" s="297"/>
      <c r="AC285" s="297"/>
      <c r="AD285" s="297"/>
      <c r="AE285" s="362"/>
      <c r="AF285" s="45">
        <f>ROUND(ROUND(ROUND(G248+K284,0)*Q272,0)*Y285,0)</f>
        <v>116</v>
      </c>
      <c r="AG285" s="79"/>
    </row>
    <row r="286" ht="16.5" customHeight="1">
      <c r="A286" s="29">
        <v>63.0</v>
      </c>
      <c r="B286" s="30">
        <v>9590.0</v>
      </c>
      <c r="C286" s="32" t="s">
        <v>2934</v>
      </c>
      <c r="D286" s="94"/>
      <c r="E286" s="94"/>
      <c r="F286" s="94"/>
      <c r="G286" s="352"/>
      <c r="H286" s="140"/>
      <c r="I286" s="95"/>
      <c r="J286" s="482"/>
      <c r="K286" s="65"/>
      <c r="L286" s="65"/>
      <c r="M286" s="352"/>
      <c r="N286" s="364"/>
      <c r="O286" s="359"/>
      <c r="P286" s="352"/>
      <c r="Q286" s="353"/>
      <c r="R286" s="481"/>
      <c r="S286" s="110"/>
      <c r="T286" s="291"/>
      <c r="U286" s="291"/>
      <c r="V286" s="291"/>
      <c r="W286" s="291"/>
      <c r="X286" s="290"/>
      <c r="Y286" s="355"/>
      <c r="Z286" s="356" t="s">
        <v>20</v>
      </c>
      <c r="AA286" s="357" t="s">
        <v>21</v>
      </c>
      <c r="AB286" s="358">
        <v>0.85</v>
      </c>
      <c r="AC286" s="288"/>
      <c r="AD286" s="288"/>
      <c r="AE286" s="346"/>
      <c r="AF286" s="45">
        <f>ROUND(ROUND(ROUND(ROUND(G248+K284,0)*Q272,0)*Y285,0)*AB286,0)</f>
        <v>99</v>
      </c>
      <c r="AG286" s="79"/>
    </row>
    <row r="287" ht="16.5" customHeight="1">
      <c r="A287" s="29">
        <v>63.0</v>
      </c>
      <c r="B287" s="30">
        <v>9591.0</v>
      </c>
      <c r="C287" s="32" t="s">
        <v>2935</v>
      </c>
      <c r="D287" s="94"/>
      <c r="E287" s="94"/>
      <c r="F287" s="94"/>
      <c r="G287" s="352"/>
      <c r="H287" s="140"/>
      <c r="I287" s="95"/>
      <c r="J287" s="482"/>
      <c r="K287" s="65"/>
      <c r="L287" s="65"/>
      <c r="M287" s="352"/>
      <c r="N287" s="364"/>
      <c r="O287" s="359"/>
      <c r="P287" s="352"/>
      <c r="Q287" s="353"/>
      <c r="R287" s="481"/>
      <c r="S287" s="124" t="s">
        <v>27</v>
      </c>
      <c r="T287" s="152"/>
      <c r="U287" s="152"/>
      <c r="V287" s="152"/>
      <c r="W287" s="152"/>
      <c r="X287" s="287" t="s">
        <v>21</v>
      </c>
      <c r="Y287" s="354">
        <v>0.5</v>
      </c>
      <c r="Z287" s="292"/>
      <c r="AA287" s="292"/>
      <c r="AB287" s="292"/>
      <c r="AC287" s="292"/>
      <c r="AD287" s="292"/>
      <c r="AE287" s="355"/>
      <c r="AF287" s="45">
        <f>ROUND(ROUND(ROUND(G248+K284,0)*Q272,0)*Y287,0)</f>
        <v>83</v>
      </c>
      <c r="AG287" s="79"/>
    </row>
    <row r="288" ht="16.5" customHeight="1">
      <c r="A288" s="29">
        <v>63.0</v>
      </c>
      <c r="B288" s="30">
        <v>9592.0</v>
      </c>
      <c r="C288" s="32" t="s">
        <v>2936</v>
      </c>
      <c r="D288" s="94"/>
      <c r="E288" s="94"/>
      <c r="F288" s="94"/>
      <c r="G288" s="352"/>
      <c r="H288" s="140"/>
      <c r="I288" s="95"/>
      <c r="J288" s="482"/>
      <c r="K288" s="65"/>
      <c r="L288" s="65"/>
      <c r="M288" s="352"/>
      <c r="N288" s="364"/>
      <c r="O288" s="359"/>
      <c r="P288" s="352"/>
      <c r="Q288" s="353"/>
      <c r="R288" s="483"/>
      <c r="S288" s="110"/>
      <c r="T288" s="291"/>
      <c r="U288" s="291"/>
      <c r="V288" s="291"/>
      <c r="W288" s="291"/>
      <c r="X288" s="290"/>
      <c r="Y288" s="355"/>
      <c r="Z288" s="356" t="s">
        <v>20</v>
      </c>
      <c r="AA288" s="357" t="s">
        <v>21</v>
      </c>
      <c r="AB288" s="358">
        <v>0.85</v>
      </c>
      <c r="AC288" s="288"/>
      <c r="AD288" s="288"/>
      <c r="AE288" s="346"/>
      <c r="AF288" s="45">
        <f>ROUND(ROUND(ROUND(ROUND(G248+K284,0)*Q272,0)*Y287,0)*AB288,0)</f>
        <v>71</v>
      </c>
      <c r="AG288" s="79"/>
    </row>
    <row r="289" ht="16.5" customHeight="1">
      <c r="A289" s="29">
        <v>63.0</v>
      </c>
      <c r="B289" s="30">
        <v>9593.0</v>
      </c>
      <c r="C289" s="32" t="s">
        <v>2937</v>
      </c>
      <c r="D289" s="94"/>
      <c r="E289" s="94"/>
      <c r="F289" s="94"/>
      <c r="G289" s="352"/>
      <c r="H289" s="140"/>
      <c r="I289" s="95"/>
      <c r="J289" s="482"/>
      <c r="K289" s="65"/>
      <c r="L289" s="65"/>
      <c r="M289" s="352"/>
      <c r="N289" s="364"/>
      <c r="O289" s="359"/>
      <c r="P289" s="352"/>
      <c r="Q289" s="353"/>
      <c r="R289" s="96"/>
      <c r="S289" s="96"/>
      <c r="T289" s="152"/>
      <c r="U289" s="152"/>
      <c r="V289" s="152"/>
      <c r="W289" s="152"/>
      <c r="X289" s="287"/>
      <c r="Y289" s="354"/>
      <c r="Z289" s="288"/>
      <c r="AA289" s="288"/>
      <c r="AB289" s="346"/>
      <c r="AC289" s="82" t="s">
        <v>30</v>
      </c>
      <c r="AD289" s="302">
        <v>5.0</v>
      </c>
      <c r="AE289" s="360" t="s">
        <v>31</v>
      </c>
      <c r="AF289" s="45">
        <f>ROUND(ROUND(ROUND(G248+K284,0)*Q272,0)-AD289,0)</f>
        <v>160</v>
      </c>
      <c r="AG289" s="79"/>
    </row>
    <row r="290" ht="16.5" customHeight="1">
      <c r="A290" s="29">
        <v>63.0</v>
      </c>
      <c r="B290" s="30">
        <v>9594.0</v>
      </c>
      <c r="C290" s="32" t="s">
        <v>2938</v>
      </c>
      <c r="D290" s="94"/>
      <c r="E290" s="94"/>
      <c r="F290" s="94"/>
      <c r="G290" s="352"/>
      <c r="H290" s="140"/>
      <c r="I290" s="95"/>
      <c r="J290" s="482"/>
      <c r="K290" s="65"/>
      <c r="L290" s="65"/>
      <c r="M290" s="352"/>
      <c r="N290" s="364"/>
      <c r="O290" s="359"/>
      <c r="P290" s="352"/>
      <c r="Q290" s="353"/>
      <c r="R290" s="115"/>
      <c r="S290" s="115"/>
      <c r="T290" s="291"/>
      <c r="U290" s="291"/>
      <c r="V290" s="291"/>
      <c r="W290" s="291"/>
      <c r="X290" s="290"/>
      <c r="Y290" s="355"/>
      <c r="Z290" s="299" t="s">
        <v>20</v>
      </c>
      <c r="AA290" s="287" t="s">
        <v>21</v>
      </c>
      <c r="AB290" s="361">
        <v>0.85</v>
      </c>
      <c r="AC290" s="482"/>
      <c r="AD290" s="302"/>
      <c r="AE290" s="360"/>
      <c r="AF290" s="45">
        <f>ROUND(ROUND(ROUND(ROUND(G248+K284,0)*Q272,0)*AB290,0)-AD289,0)</f>
        <v>135</v>
      </c>
      <c r="AG290" s="79"/>
    </row>
    <row r="291" ht="16.5" customHeight="1">
      <c r="A291" s="29">
        <v>63.0</v>
      </c>
      <c r="B291" s="30">
        <v>9595.0</v>
      </c>
      <c r="C291" s="32" t="s">
        <v>2939</v>
      </c>
      <c r="D291" s="94"/>
      <c r="E291" s="94"/>
      <c r="F291" s="94"/>
      <c r="G291" s="352"/>
      <c r="H291" s="140"/>
      <c r="I291" s="95"/>
      <c r="J291" s="482"/>
      <c r="K291" s="65"/>
      <c r="L291" s="65"/>
      <c r="M291" s="352"/>
      <c r="N291" s="364"/>
      <c r="O291" s="359"/>
      <c r="P291" s="352"/>
      <c r="Q291" s="353"/>
      <c r="R291" s="33" t="s">
        <v>23</v>
      </c>
      <c r="S291" s="124" t="s">
        <v>24</v>
      </c>
      <c r="T291" s="152"/>
      <c r="U291" s="152"/>
      <c r="V291" s="152"/>
      <c r="W291" s="152"/>
      <c r="X291" s="287" t="s">
        <v>21</v>
      </c>
      <c r="Y291" s="354">
        <v>0.7</v>
      </c>
      <c r="Z291" s="297"/>
      <c r="AA291" s="297"/>
      <c r="AB291" s="362"/>
      <c r="AC291" s="482"/>
      <c r="AD291" s="313"/>
      <c r="AE291" s="349"/>
      <c r="AF291" s="45">
        <f>ROUND(ROUND(ROUND(ROUND(G248+K284,0)*Q272,0)*Y291,0)-AD289,0)</f>
        <v>111</v>
      </c>
      <c r="AG291" s="79"/>
    </row>
    <row r="292" ht="16.5" customHeight="1">
      <c r="A292" s="29">
        <v>63.0</v>
      </c>
      <c r="B292" s="30">
        <v>9596.0</v>
      </c>
      <c r="C292" s="32" t="s">
        <v>2940</v>
      </c>
      <c r="D292" s="94"/>
      <c r="E292" s="94"/>
      <c r="F292" s="94"/>
      <c r="G292" s="352"/>
      <c r="H292" s="140"/>
      <c r="I292" s="95"/>
      <c r="J292" s="482"/>
      <c r="K292" s="65"/>
      <c r="L292" s="65"/>
      <c r="M292" s="352"/>
      <c r="N292" s="364"/>
      <c r="O292" s="359"/>
      <c r="P292" s="352"/>
      <c r="Q292" s="353"/>
      <c r="R292" s="481"/>
      <c r="S292" s="110"/>
      <c r="T292" s="291"/>
      <c r="U292" s="291"/>
      <c r="V292" s="291"/>
      <c r="W292" s="291"/>
      <c r="X292" s="290"/>
      <c r="Y292" s="355"/>
      <c r="Z292" s="356" t="s">
        <v>20</v>
      </c>
      <c r="AA292" s="357" t="s">
        <v>21</v>
      </c>
      <c r="AB292" s="363">
        <v>0.85</v>
      </c>
      <c r="AC292" s="482"/>
      <c r="AD292" s="313"/>
      <c r="AE292" s="349"/>
      <c r="AF292" s="45">
        <f>ROUND(ROUND(ROUND(ROUND(ROUND(G248+K284,0)*Q272,0)*Y291,0)*AB292,0)-AD289,0)</f>
        <v>94</v>
      </c>
      <c r="AG292" s="79"/>
    </row>
    <row r="293" ht="16.5" customHeight="1">
      <c r="A293" s="29">
        <v>63.0</v>
      </c>
      <c r="B293" s="30">
        <v>9597.0</v>
      </c>
      <c r="C293" s="32" t="s">
        <v>2941</v>
      </c>
      <c r="D293" s="94"/>
      <c r="E293" s="105"/>
      <c r="F293" s="94"/>
      <c r="G293" s="352"/>
      <c r="H293" s="140"/>
      <c r="I293" s="95"/>
      <c r="J293" s="69"/>
      <c r="K293" s="65"/>
      <c r="L293" s="65"/>
      <c r="M293" s="352"/>
      <c r="N293" s="364"/>
      <c r="O293" s="359"/>
      <c r="P293" s="352"/>
      <c r="Q293" s="353"/>
      <c r="R293" s="481"/>
      <c r="S293" s="96" t="s">
        <v>27</v>
      </c>
      <c r="T293" s="152"/>
      <c r="U293" s="152"/>
      <c r="V293" s="152"/>
      <c r="W293" s="152"/>
      <c r="X293" s="287" t="s">
        <v>21</v>
      </c>
      <c r="Y293" s="354">
        <v>0.5</v>
      </c>
      <c r="Z293" s="292"/>
      <c r="AA293" s="292"/>
      <c r="AB293" s="355"/>
      <c r="AC293" s="482"/>
      <c r="AD293" s="313"/>
      <c r="AE293" s="349"/>
      <c r="AF293" s="45">
        <f>ROUND(ROUND(ROUND(ROUND(G248+K284,0)*Q272,0)*Y293,0)-AD289,0)</f>
        <v>78</v>
      </c>
      <c r="AG293" s="79"/>
    </row>
    <row r="294" ht="16.5" customHeight="1">
      <c r="A294" s="29">
        <v>63.0</v>
      </c>
      <c r="B294" s="30">
        <v>9598.0</v>
      </c>
      <c r="C294" s="32" t="s">
        <v>2942</v>
      </c>
      <c r="D294" s="94"/>
      <c r="E294" s="106"/>
      <c r="F294" s="107"/>
      <c r="G294" s="374"/>
      <c r="H294" s="291"/>
      <c r="I294" s="188"/>
      <c r="J294" s="110"/>
      <c r="K294" s="115"/>
      <c r="L294" s="115"/>
      <c r="M294" s="374"/>
      <c r="N294" s="377"/>
      <c r="O294" s="378"/>
      <c r="P294" s="374"/>
      <c r="Q294" s="376"/>
      <c r="R294" s="483"/>
      <c r="S294" s="115"/>
      <c r="T294" s="291"/>
      <c r="U294" s="291"/>
      <c r="V294" s="291"/>
      <c r="W294" s="291"/>
      <c r="X294" s="290"/>
      <c r="Y294" s="355"/>
      <c r="Z294" s="356" t="s">
        <v>20</v>
      </c>
      <c r="AA294" s="357" t="s">
        <v>21</v>
      </c>
      <c r="AB294" s="363">
        <v>0.85</v>
      </c>
      <c r="AC294" s="484"/>
      <c r="AD294" s="292"/>
      <c r="AE294" s="355"/>
      <c r="AF294" s="45">
        <f>ROUND(ROUND(ROUND(ROUND(ROUND(G248+K284,0)*Q272,0)*Y293,0)*AB294,0)-AD289,0)</f>
        <v>66</v>
      </c>
      <c r="AG294" s="79"/>
    </row>
    <row r="295" ht="16.5" customHeight="1">
      <c r="A295" s="29">
        <v>63.0</v>
      </c>
      <c r="B295" s="30">
        <v>9601.0</v>
      </c>
      <c r="C295" s="32" t="s">
        <v>2943</v>
      </c>
      <c r="D295" s="112"/>
      <c r="E295" s="33" t="s">
        <v>176</v>
      </c>
      <c r="F295" s="102" t="s">
        <v>103</v>
      </c>
      <c r="G295" s="35"/>
      <c r="H295" s="35"/>
      <c r="I295" s="36"/>
      <c r="J295" s="168"/>
      <c r="K295" s="152"/>
      <c r="L295" s="344"/>
      <c r="M295" s="152"/>
      <c r="N295" s="241" t="s">
        <v>2655</v>
      </c>
      <c r="O295" s="82" t="s">
        <v>24</v>
      </c>
      <c r="P295" s="152"/>
      <c r="Q295" s="153"/>
      <c r="R295" s="287"/>
      <c r="S295" s="287"/>
      <c r="T295" s="152"/>
      <c r="U295" s="152"/>
      <c r="V295" s="152"/>
      <c r="W295" s="152"/>
      <c r="X295" s="287"/>
      <c r="Y295" s="345"/>
      <c r="Z295" s="288"/>
      <c r="AA295" s="288"/>
      <c r="AB295" s="288"/>
      <c r="AC295" s="288"/>
      <c r="AD295" s="288"/>
      <c r="AE295" s="346"/>
      <c r="AF295" s="45">
        <f>ROUND(G296*Q296,0)</f>
        <v>428</v>
      </c>
      <c r="AG295" s="79"/>
    </row>
    <row r="296" ht="16.5" customHeight="1">
      <c r="A296" s="29">
        <v>63.0</v>
      </c>
      <c r="B296" s="30">
        <v>9602.0</v>
      </c>
      <c r="C296" s="32" t="s">
        <v>2944</v>
      </c>
      <c r="D296" s="69"/>
      <c r="E296" s="481"/>
      <c r="F296" s="482"/>
      <c r="G296" s="347">
        <f>'30放課後等デイ(基本１)'!G152</f>
        <v>612</v>
      </c>
      <c r="H296" s="140" t="s">
        <v>9</v>
      </c>
      <c r="I296" s="51"/>
      <c r="J296" s="94"/>
      <c r="K296" s="140"/>
      <c r="L296" s="348"/>
      <c r="M296" s="140"/>
      <c r="N296" s="481"/>
      <c r="O296" s="482"/>
      <c r="P296" s="302" t="s">
        <v>21</v>
      </c>
      <c r="Q296" s="349">
        <v>0.7</v>
      </c>
      <c r="R296" s="290"/>
      <c r="S296" s="290"/>
      <c r="T296" s="291"/>
      <c r="U296" s="291"/>
      <c r="V296" s="291"/>
      <c r="W296" s="291"/>
      <c r="X296" s="290"/>
      <c r="Y296" s="350"/>
      <c r="Z296" s="299" t="s">
        <v>20</v>
      </c>
      <c r="AA296" s="287" t="s">
        <v>21</v>
      </c>
      <c r="AB296" s="351">
        <v>0.85</v>
      </c>
      <c r="AC296" s="288"/>
      <c r="AD296" s="288"/>
      <c r="AE296" s="346"/>
      <c r="AF296" s="45">
        <f>ROUND(ROUND(G296*Q296,0)*AB296,0)</f>
        <v>364</v>
      </c>
      <c r="AG296" s="79"/>
    </row>
    <row r="297" ht="16.5" customHeight="1">
      <c r="A297" s="29">
        <v>63.0</v>
      </c>
      <c r="B297" s="30">
        <v>9603.0</v>
      </c>
      <c r="C297" s="32" t="s">
        <v>2945</v>
      </c>
      <c r="D297" s="69"/>
      <c r="E297" s="481"/>
      <c r="F297" s="482"/>
      <c r="G297" s="63"/>
      <c r="H297" s="63"/>
      <c r="I297" s="51"/>
      <c r="J297" s="69"/>
      <c r="K297" s="65"/>
      <c r="L297" s="65"/>
      <c r="M297" s="352"/>
      <c r="N297" s="481"/>
      <c r="O297" s="482"/>
      <c r="P297" s="352"/>
      <c r="Q297" s="353"/>
      <c r="R297" s="33" t="s">
        <v>23</v>
      </c>
      <c r="S297" s="124" t="s">
        <v>24</v>
      </c>
      <c r="T297" s="152"/>
      <c r="U297" s="152"/>
      <c r="V297" s="152"/>
      <c r="W297" s="152"/>
      <c r="X297" s="287" t="s">
        <v>21</v>
      </c>
      <c r="Y297" s="354">
        <v>0.7</v>
      </c>
      <c r="Z297" s="297"/>
      <c r="AA297" s="297"/>
      <c r="AB297" s="297"/>
      <c r="AC297" s="297"/>
      <c r="AD297" s="297"/>
      <c r="AE297" s="362"/>
      <c r="AF297" s="45">
        <f>ROUND(ROUND(G296*Q296,0)*Y297,0)</f>
        <v>300</v>
      </c>
      <c r="AG297" s="79"/>
    </row>
    <row r="298" ht="16.5" customHeight="1">
      <c r="A298" s="29">
        <v>63.0</v>
      </c>
      <c r="B298" s="30">
        <v>9604.0</v>
      </c>
      <c r="C298" s="32" t="s">
        <v>2946</v>
      </c>
      <c r="D298" s="69"/>
      <c r="E298" s="481"/>
      <c r="F298" s="482"/>
      <c r="G298" s="63"/>
      <c r="H298" s="63"/>
      <c r="I298" s="51"/>
      <c r="J298" s="69"/>
      <c r="K298" s="65"/>
      <c r="L298" s="65"/>
      <c r="M298" s="352"/>
      <c r="N298" s="481"/>
      <c r="O298" s="482"/>
      <c r="P298" s="352"/>
      <c r="Q298" s="353"/>
      <c r="R298" s="481"/>
      <c r="S298" s="110"/>
      <c r="T298" s="291"/>
      <c r="U298" s="291"/>
      <c r="V298" s="291"/>
      <c r="W298" s="291"/>
      <c r="X298" s="290"/>
      <c r="Y298" s="355"/>
      <c r="Z298" s="356" t="s">
        <v>20</v>
      </c>
      <c r="AA298" s="357" t="s">
        <v>21</v>
      </c>
      <c r="AB298" s="358">
        <v>0.85</v>
      </c>
      <c r="AC298" s="288"/>
      <c r="AD298" s="288"/>
      <c r="AE298" s="346"/>
      <c r="AF298" s="45">
        <f>ROUND(ROUND(ROUND(G296*Q296,0)*Y297,0)*AB298,0)</f>
        <v>255</v>
      </c>
      <c r="AG298" s="79"/>
    </row>
    <row r="299" ht="16.5" customHeight="1">
      <c r="A299" s="29">
        <v>63.0</v>
      </c>
      <c r="B299" s="30">
        <v>9605.0</v>
      </c>
      <c r="C299" s="32" t="s">
        <v>2947</v>
      </c>
      <c r="D299" s="69"/>
      <c r="E299" s="481"/>
      <c r="F299" s="76"/>
      <c r="G299" s="63"/>
      <c r="H299" s="63"/>
      <c r="I299" s="51"/>
      <c r="J299" s="69"/>
      <c r="K299" s="65"/>
      <c r="L299" s="65"/>
      <c r="M299" s="352"/>
      <c r="N299" s="481"/>
      <c r="O299" s="482"/>
      <c r="P299" s="352"/>
      <c r="Q299" s="353"/>
      <c r="R299" s="481"/>
      <c r="S299" s="124" t="s">
        <v>27</v>
      </c>
      <c r="T299" s="152"/>
      <c r="U299" s="152"/>
      <c r="V299" s="152"/>
      <c r="W299" s="152"/>
      <c r="X299" s="287" t="s">
        <v>21</v>
      </c>
      <c r="Y299" s="354">
        <v>0.5</v>
      </c>
      <c r="Z299" s="292"/>
      <c r="AA299" s="292"/>
      <c r="AB299" s="292"/>
      <c r="AC299" s="292"/>
      <c r="AD299" s="292"/>
      <c r="AE299" s="355"/>
      <c r="AF299" s="45">
        <f>ROUND(ROUND(G296*Q296,0)*Y299,0)</f>
        <v>214</v>
      </c>
      <c r="AG299" s="79"/>
    </row>
    <row r="300" ht="16.5" customHeight="1">
      <c r="A300" s="29">
        <v>63.0</v>
      </c>
      <c r="B300" s="30">
        <v>9606.0</v>
      </c>
      <c r="C300" s="32" t="s">
        <v>2948</v>
      </c>
      <c r="D300" s="69"/>
      <c r="E300" s="481"/>
      <c r="F300" s="76"/>
      <c r="G300" s="63"/>
      <c r="H300" s="63"/>
      <c r="I300" s="51"/>
      <c r="J300" s="69"/>
      <c r="K300" s="65"/>
      <c r="L300" s="65"/>
      <c r="M300" s="352"/>
      <c r="N300" s="481"/>
      <c r="O300" s="482"/>
      <c r="P300" s="352"/>
      <c r="Q300" s="353"/>
      <c r="R300" s="483"/>
      <c r="S300" s="110"/>
      <c r="T300" s="291"/>
      <c r="U300" s="291"/>
      <c r="V300" s="291"/>
      <c r="W300" s="291"/>
      <c r="X300" s="290"/>
      <c r="Y300" s="355"/>
      <c r="Z300" s="356" t="s">
        <v>20</v>
      </c>
      <c r="AA300" s="357" t="s">
        <v>21</v>
      </c>
      <c r="AB300" s="358">
        <v>0.85</v>
      </c>
      <c r="AC300" s="288"/>
      <c r="AD300" s="288"/>
      <c r="AE300" s="346"/>
      <c r="AF300" s="45">
        <f>ROUND(ROUND(ROUND(G296*Q296,0)*Y299,0)*AB300,0)</f>
        <v>182</v>
      </c>
      <c r="AG300" s="79"/>
    </row>
    <row r="301" ht="16.5" customHeight="1">
      <c r="A301" s="29">
        <v>63.0</v>
      </c>
      <c r="B301" s="30">
        <v>9607.0</v>
      </c>
      <c r="C301" s="32" t="s">
        <v>2949</v>
      </c>
      <c r="D301" s="69"/>
      <c r="E301" s="481"/>
      <c r="F301" s="76"/>
      <c r="G301" s="63"/>
      <c r="H301" s="63"/>
      <c r="I301" s="51"/>
      <c r="J301" s="69"/>
      <c r="K301" s="65"/>
      <c r="L301" s="65"/>
      <c r="M301" s="352"/>
      <c r="N301" s="481"/>
      <c r="O301" s="482"/>
      <c r="P301" s="352"/>
      <c r="Q301" s="353"/>
      <c r="R301" s="96"/>
      <c r="S301" s="96"/>
      <c r="T301" s="152"/>
      <c r="U301" s="152"/>
      <c r="V301" s="152"/>
      <c r="W301" s="152"/>
      <c r="X301" s="287"/>
      <c r="Y301" s="354"/>
      <c r="Z301" s="288"/>
      <c r="AA301" s="288"/>
      <c r="AB301" s="346"/>
      <c r="AC301" s="82" t="s">
        <v>30</v>
      </c>
      <c r="AD301" s="302">
        <v>5.0</v>
      </c>
      <c r="AE301" s="360" t="s">
        <v>31</v>
      </c>
      <c r="AF301" s="45">
        <f>ROUND(ROUND(G296*Q296,0)-AD301,0)</f>
        <v>423</v>
      </c>
      <c r="AG301" s="79"/>
    </row>
    <row r="302" ht="16.5" customHeight="1">
      <c r="A302" s="29">
        <v>63.0</v>
      </c>
      <c r="B302" s="30">
        <v>9608.0</v>
      </c>
      <c r="C302" s="32" t="s">
        <v>2950</v>
      </c>
      <c r="D302" s="69"/>
      <c r="E302" s="69"/>
      <c r="F302" s="76"/>
      <c r="G302" s="63"/>
      <c r="H302" s="63"/>
      <c r="I302" s="51"/>
      <c r="J302" s="69"/>
      <c r="K302" s="65"/>
      <c r="L302" s="65"/>
      <c r="M302" s="352"/>
      <c r="N302" s="481"/>
      <c r="O302" s="482"/>
      <c r="P302" s="352"/>
      <c r="Q302" s="353"/>
      <c r="R302" s="115"/>
      <c r="S302" s="115"/>
      <c r="T302" s="291"/>
      <c r="U302" s="291"/>
      <c r="V302" s="291"/>
      <c r="W302" s="291"/>
      <c r="X302" s="290"/>
      <c r="Y302" s="355"/>
      <c r="Z302" s="299" t="s">
        <v>20</v>
      </c>
      <c r="AA302" s="287" t="s">
        <v>21</v>
      </c>
      <c r="AB302" s="361">
        <v>0.85</v>
      </c>
      <c r="AC302" s="482"/>
      <c r="AD302" s="302"/>
      <c r="AE302" s="360"/>
      <c r="AF302" s="45">
        <f>ROUND(ROUND(ROUND(G296*Q296,0)*AB302,0)-AD301,0)</f>
        <v>359</v>
      </c>
      <c r="AG302" s="79"/>
    </row>
    <row r="303" ht="16.5" customHeight="1">
      <c r="A303" s="29">
        <v>63.0</v>
      </c>
      <c r="B303" s="30">
        <v>9609.0</v>
      </c>
      <c r="C303" s="32" t="s">
        <v>2951</v>
      </c>
      <c r="D303" s="69"/>
      <c r="E303" s="69"/>
      <c r="F303" s="76"/>
      <c r="G303" s="63"/>
      <c r="H303" s="63"/>
      <c r="I303" s="51"/>
      <c r="J303" s="69"/>
      <c r="K303" s="65"/>
      <c r="L303" s="65"/>
      <c r="M303" s="352"/>
      <c r="N303" s="481"/>
      <c r="O303" s="482"/>
      <c r="P303" s="352"/>
      <c r="Q303" s="353"/>
      <c r="R303" s="33" t="s">
        <v>23</v>
      </c>
      <c r="S303" s="124" t="s">
        <v>24</v>
      </c>
      <c r="T303" s="152"/>
      <c r="U303" s="152"/>
      <c r="V303" s="152"/>
      <c r="W303" s="152"/>
      <c r="X303" s="287" t="s">
        <v>21</v>
      </c>
      <c r="Y303" s="354">
        <v>0.7</v>
      </c>
      <c r="Z303" s="297"/>
      <c r="AA303" s="297"/>
      <c r="AB303" s="362"/>
      <c r="AC303" s="482"/>
      <c r="AD303" s="313"/>
      <c r="AE303" s="349"/>
      <c r="AF303" s="45">
        <f>ROUND(ROUND(ROUND(G296*Q296,0)*Y303,0)-AD301,0)</f>
        <v>295</v>
      </c>
      <c r="AG303" s="79"/>
    </row>
    <row r="304" ht="16.5" customHeight="1">
      <c r="A304" s="29">
        <v>63.0</v>
      </c>
      <c r="B304" s="30">
        <v>9610.0</v>
      </c>
      <c r="C304" s="32" t="s">
        <v>2952</v>
      </c>
      <c r="D304" s="69"/>
      <c r="E304" s="69"/>
      <c r="F304" s="76"/>
      <c r="G304" s="63"/>
      <c r="H304" s="63"/>
      <c r="I304" s="51"/>
      <c r="J304" s="69"/>
      <c r="K304" s="65"/>
      <c r="L304" s="65"/>
      <c r="M304" s="352"/>
      <c r="N304" s="481"/>
      <c r="O304" s="482"/>
      <c r="P304" s="352"/>
      <c r="Q304" s="353"/>
      <c r="R304" s="481"/>
      <c r="S304" s="110"/>
      <c r="T304" s="291"/>
      <c r="U304" s="291"/>
      <c r="V304" s="291"/>
      <c r="W304" s="291"/>
      <c r="X304" s="290"/>
      <c r="Y304" s="355"/>
      <c r="Z304" s="356" t="s">
        <v>20</v>
      </c>
      <c r="AA304" s="357" t="s">
        <v>21</v>
      </c>
      <c r="AB304" s="363">
        <v>0.85</v>
      </c>
      <c r="AC304" s="482"/>
      <c r="AD304" s="313"/>
      <c r="AE304" s="349"/>
      <c r="AF304" s="45">
        <f>ROUND(ROUND(ROUND(ROUND(G296*Q296,0)*Y303,0)*AB304,0)-AD301,0)</f>
        <v>250</v>
      </c>
      <c r="AG304" s="79"/>
    </row>
    <row r="305" ht="16.5" customHeight="1">
      <c r="A305" s="29">
        <v>63.0</v>
      </c>
      <c r="B305" s="30">
        <v>9611.0</v>
      </c>
      <c r="C305" s="32" t="s">
        <v>2953</v>
      </c>
      <c r="D305" s="69"/>
      <c r="E305" s="69"/>
      <c r="F305" s="76"/>
      <c r="G305" s="63"/>
      <c r="H305" s="63"/>
      <c r="I305" s="51"/>
      <c r="J305" s="69"/>
      <c r="K305" s="65"/>
      <c r="L305" s="65"/>
      <c r="M305" s="352"/>
      <c r="N305" s="481"/>
      <c r="O305" s="482"/>
      <c r="P305" s="352"/>
      <c r="Q305" s="353"/>
      <c r="R305" s="481"/>
      <c r="S305" s="96" t="s">
        <v>27</v>
      </c>
      <c r="T305" s="152"/>
      <c r="U305" s="152"/>
      <c r="V305" s="152"/>
      <c r="W305" s="152"/>
      <c r="X305" s="287" t="s">
        <v>21</v>
      </c>
      <c r="Y305" s="354">
        <v>0.5</v>
      </c>
      <c r="Z305" s="292"/>
      <c r="AA305" s="292"/>
      <c r="AB305" s="355"/>
      <c r="AC305" s="482"/>
      <c r="AD305" s="313"/>
      <c r="AE305" s="349"/>
      <c r="AF305" s="45">
        <f>ROUND(ROUND(ROUND(G296*Q296,0)*Y305,0)-AD301,0)</f>
        <v>209</v>
      </c>
      <c r="AG305" s="79"/>
    </row>
    <row r="306" ht="16.5" customHeight="1">
      <c r="A306" s="29">
        <v>63.0</v>
      </c>
      <c r="B306" s="30">
        <v>9612.0</v>
      </c>
      <c r="C306" s="32" t="s">
        <v>2954</v>
      </c>
      <c r="D306" s="69"/>
      <c r="E306" s="69"/>
      <c r="F306" s="76"/>
      <c r="G306" s="63"/>
      <c r="H306" s="63"/>
      <c r="I306" s="51"/>
      <c r="J306" s="69"/>
      <c r="K306" s="65"/>
      <c r="L306" s="65"/>
      <c r="M306" s="352"/>
      <c r="N306" s="481"/>
      <c r="O306" s="359"/>
      <c r="P306" s="352"/>
      <c r="Q306" s="353"/>
      <c r="R306" s="483"/>
      <c r="S306" s="115"/>
      <c r="T306" s="291"/>
      <c r="U306" s="291"/>
      <c r="V306" s="291"/>
      <c r="W306" s="291"/>
      <c r="X306" s="290"/>
      <c r="Y306" s="355"/>
      <c r="Z306" s="356" t="s">
        <v>20</v>
      </c>
      <c r="AA306" s="357" t="s">
        <v>21</v>
      </c>
      <c r="AB306" s="363">
        <v>0.85</v>
      </c>
      <c r="AC306" s="484"/>
      <c r="AD306" s="292"/>
      <c r="AE306" s="355"/>
      <c r="AF306" s="45">
        <f>ROUND(ROUND(ROUND(ROUND(G296*Q296,0)*Y305,0)*AB306,0)-AD301,0)</f>
        <v>177</v>
      </c>
      <c r="AG306" s="79"/>
    </row>
    <row r="307" ht="16.5" customHeight="1">
      <c r="A307" s="29">
        <v>63.0</v>
      </c>
      <c r="B307" s="30">
        <v>9613.0</v>
      </c>
      <c r="C307" s="32" t="s">
        <v>2955</v>
      </c>
      <c r="D307" s="69"/>
      <c r="E307" s="69"/>
      <c r="F307" s="94"/>
      <c r="G307" s="63"/>
      <c r="H307" s="63"/>
      <c r="I307" s="95"/>
      <c r="J307" s="82" t="s">
        <v>38</v>
      </c>
      <c r="K307" s="152"/>
      <c r="L307" s="344"/>
      <c r="M307" s="152"/>
      <c r="N307" s="481"/>
      <c r="O307" s="94"/>
      <c r="P307" s="140"/>
      <c r="Q307" s="95"/>
      <c r="R307" s="287"/>
      <c r="S307" s="287"/>
      <c r="T307" s="152"/>
      <c r="U307" s="152"/>
      <c r="V307" s="152"/>
      <c r="W307" s="152"/>
      <c r="X307" s="287"/>
      <c r="Y307" s="345"/>
      <c r="Z307" s="288"/>
      <c r="AA307" s="288"/>
      <c r="AB307" s="288"/>
      <c r="AC307" s="288"/>
      <c r="AD307" s="288"/>
      <c r="AE307" s="346"/>
      <c r="AF307" s="45">
        <f>ROUND(ROUND(G296+K308,0)*Q296,0)</f>
        <v>435</v>
      </c>
      <c r="AG307" s="79"/>
    </row>
    <row r="308" ht="16.5" customHeight="1">
      <c r="A308" s="29">
        <v>63.0</v>
      </c>
      <c r="B308" s="30">
        <v>9614.0</v>
      </c>
      <c r="C308" s="32" t="s">
        <v>2956</v>
      </c>
      <c r="D308" s="69"/>
      <c r="E308" s="69"/>
      <c r="F308" s="94"/>
      <c r="G308" s="373"/>
      <c r="H308" s="140"/>
      <c r="I308" s="95"/>
      <c r="J308" s="482"/>
      <c r="K308" s="140">
        <v>9.0</v>
      </c>
      <c r="L308" s="348" t="s">
        <v>40</v>
      </c>
      <c r="M308" s="140"/>
      <c r="N308" s="105"/>
      <c r="O308" s="94"/>
      <c r="P308" s="140"/>
      <c r="Q308" s="95"/>
      <c r="R308" s="290"/>
      <c r="S308" s="290"/>
      <c r="T308" s="291"/>
      <c r="U308" s="291"/>
      <c r="V308" s="291"/>
      <c r="W308" s="291"/>
      <c r="X308" s="290"/>
      <c r="Y308" s="350"/>
      <c r="Z308" s="299" t="s">
        <v>20</v>
      </c>
      <c r="AA308" s="287" t="s">
        <v>21</v>
      </c>
      <c r="AB308" s="351">
        <v>0.85</v>
      </c>
      <c r="AC308" s="288"/>
      <c r="AD308" s="288"/>
      <c r="AE308" s="346"/>
      <c r="AF308" s="45">
        <f>ROUND(ROUND(ROUND(G296+K308,0)*Q296,0)*AB308,0)</f>
        <v>370</v>
      </c>
      <c r="AG308" s="79"/>
    </row>
    <row r="309" ht="16.5" customHeight="1">
      <c r="A309" s="29">
        <v>63.0</v>
      </c>
      <c r="B309" s="30">
        <v>9615.0</v>
      </c>
      <c r="C309" s="32" t="s">
        <v>2957</v>
      </c>
      <c r="D309" s="69"/>
      <c r="E309" s="69"/>
      <c r="F309" s="94"/>
      <c r="G309" s="352"/>
      <c r="H309" s="140"/>
      <c r="I309" s="95"/>
      <c r="J309" s="482"/>
      <c r="K309" s="65"/>
      <c r="L309" s="65"/>
      <c r="M309" s="352"/>
      <c r="N309" s="364"/>
      <c r="O309" s="359"/>
      <c r="P309" s="352"/>
      <c r="Q309" s="353"/>
      <c r="R309" s="33" t="s">
        <v>23</v>
      </c>
      <c r="S309" s="124" t="s">
        <v>24</v>
      </c>
      <c r="T309" s="152"/>
      <c r="U309" s="152"/>
      <c r="V309" s="152"/>
      <c r="W309" s="152"/>
      <c r="X309" s="287" t="s">
        <v>21</v>
      </c>
      <c r="Y309" s="354">
        <v>0.7</v>
      </c>
      <c r="Z309" s="297"/>
      <c r="AA309" s="297"/>
      <c r="AB309" s="297"/>
      <c r="AC309" s="297"/>
      <c r="AD309" s="297"/>
      <c r="AE309" s="362"/>
      <c r="AF309" s="45">
        <f>ROUND(ROUND(ROUND(G296+K308,0)*Q296,0)*Y309,0)</f>
        <v>305</v>
      </c>
      <c r="AG309" s="79"/>
    </row>
    <row r="310" ht="16.5" customHeight="1">
      <c r="A310" s="29">
        <v>63.0</v>
      </c>
      <c r="B310" s="30">
        <v>9616.0</v>
      </c>
      <c r="C310" s="32" t="s">
        <v>2958</v>
      </c>
      <c r="D310" s="69"/>
      <c r="E310" s="69"/>
      <c r="F310" s="94"/>
      <c r="G310" s="352"/>
      <c r="H310" s="140"/>
      <c r="I310" s="95"/>
      <c r="J310" s="482"/>
      <c r="K310" s="65"/>
      <c r="L310" s="65"/>
      <c r="M310" s="352"/>
      <c r="N310" s="364"/>
      <c r="O310" s="359"/>
      <c r="P310" s="352"/>
      <c r="Q310" s="353"/>
      <c r="R310" s="481"/>
      <c r="S310" s="110"/>
      <c r="T310" s="291"/>
      <c r="U310" s="291"/>
      <c r="V310" s="291"/>
      <c r="W310" s="291"/>
      <c r="X310" s="290"/>
      <c r="Y310" s="355"/>
      <c r="Z310" s="356" t="s">
        <v>20</v>
      </c>
      <c r="AA310" s="357" t="s">
        <v>21</v>
      </c>
      <c r="AB310" s="358">
        <v>0.85</v>
      </c>
      <c r="AC310" s="288"/>
      <c r="AD310" s="288"/>
      <c r="AE310" s="346"/>
      <c r="AF310" s="45">
        <f>ROUND(ROUND(ROUND(ROUND(G296+K308,0)*Q296,0)*Y309,0)*AB310,0)</f>
        <v>259</v>
      </c>
      <c r="AG310" s="79"/>
    </row>
    <row r="311" ht="16.5" customHeight="1">
      <c r="A311" s="29">
        <v>63.0</v>
      </c>
      <c r="B311" s="30">
        <v>9617.0</v>
      </c>
      <c r="C311" s="32" t="s">
        <v>2959</v>
      </c>
      <c r="D311" s="69"/>
      <c r="E311" s="69"/>
      <c r="F311" s="94"/>
      <c r="G311" s="352"/>
      <c r="H311" s="140"/>
      <c r="I311" s="95"/>
      <c r="J311" s="482"/>
      <c r="K311" s="65"/>
      <c r="L311" s="65"/>
      <c r="M311" s="352"/>
      <c r="N311" s="364"/>
      <c r="O311" s="359"/>
      <c r="P311" s="352"/>
      <c r="Q311" s="353"/>
      <c r="R311" s="481"/>
      <c r="S311" s="124" t="s">
        <v>27</v>
      </c>
      <c r="T311" s="152"/>
      <c r="U311" s="152"/>
      <c r="V311" s="152"/>
      <c r="W311" s="152"/>
      <c r="X311" s="287" t="s">
        <v>21</v>
      </c>
      <c r="Y311" s="354">
        <v>0.5</v>
      </c>
      <c r="Z311" s="292"/>
      <c r="AA311" s="292"/>
      <c r="AB311" s="292"/>
      <c r="AC311" s="292"/>
      <c r="AD311" s="292"/>
      <c r="AE311" s="355"/>
      <c r="AF311" s="45">
        <f>ROUND(ROUND(ROUND(G296+K308,0)*Q296,0)*Y311,0)</f>
        <v>218</v>
      </c>
      <c r="AG311" s="79"/>
    </row>
    <row r="312" ht="16.5" customHeight="1">
      <c r="A312" s="29">
        <v>63.0</v>
      </c>
      <c r="B312" s="30">
        <v>9618.0</v>
      </c>
      <c r="C312" s="32" t="s">
        <v>2960</v>
      </c>
      <c r="D312" s="69"/>
      <c r="E312" s="69"/>
      <c r="F312" s="94"/>
      <c r="G312" s="352"/>
      <c r="H312" s="140"/>
      <c r="I312" s="95"/>
      <c r="J312" s="482"/>
      <c r="K312" s="65"/>
      <c r="L312" s="65"/>
      <c r="M312" s="352"/>
      <c r="N312" s="364"/>
      <c r="O312" s="359"/>
      <c r="P312" s="352"/>
      <c r="Q312" s="353"/>
      <c r="R312" s="483"/>
      <c r="S312" s="110"/>
      <c r="T312" s="291"/>
      <c r="U312" s="291"/>
      <c r="V312" s="291"/>
      <c r="W312" s="291"/>
      <c r="X312" s="290"/>
      <c r="Y312" s="355"/>
      <c r="Z312" s="356" t="s">
        <v>20</v>
      </c>
      <c r="AA312" s="357" t="s">
        <v>21</v>
      </c>
      <c r="AB312" s="358">
        <v>0.85</v>
      </c>
      <c r="AC312" s="288"/>
      <c r="AD312" s="288"/>
      <c r="AE312" s="346"/>
      <c r="AF312" s="45">
        <f>ROUND(ROUND(ROUND(ROUND(G296+K308,0)*Q296,0)*Y311,0)*AB312,0)</f>
        <v>185</v>
      </c>
      <c r="AG312" s="79"/>
    </row>
    <row r="313" ht="16.5" customHeight="1">
      <c r="A313" s="29">
        <v>63.0</v>
      </c>
      <c r="B313" s="30">
        <v>9619.0</v>
      </c>
      <c r="C313" s="32" t="s">
        <v>2961</v>
      </c>
      <c r="D313" s="69"/>
      <c r="E313" s="69"/>
      <c r="F313" s="94"/>
      <c r="G313" s="352"/>
      <c r="H313" s="140"/>
      <c r="I313" s="95"/>
      <c r="J313" s="482"/>
      <c r="K313" s="65"/>
      <c r="L313" s="65"/>
      <c r="M313" s="352"/>
      <c r="N313" s="364"/>
      <c r="O313" s="359"/>
      <c r="P313" s="352"/>
      <c r="Q313" s="353"/>
      <c r="R313" s="96"/>
      <c r="S313" s="96"/>
      <c r="T313" s="152"/>
      <c r="U313" s="152"/>
      <c r="V313" s="152"/>
      <c r="W313" s="152"/>
      <c r="X313" s="287"/>
      <c r="Y313" s="354"/>
      <c r="Z313" s="288"/>
      <c r="AA313" s="288"/>
      <c r="AB313" s="346"/>
      <c r="AC313" s="82" t="s">
        <v>30</v>
      </c>
      <c r="AD313" s="302">
        <v>5.0</v>
      </c>
      <c r="AE313" s="360" t="s">
        <v>31</v>
      </c>
      <c r="AF313" s="45">
        <f>ROUND(ROUND(ROUND(G296+K308,0)*Q296,0)-AD313,0)</f>
        <v>430</v>
      </c>
      <c r="AG313" s="79"/>
    </row>
    <row r="314" ht="16.5" customHeight="1">
      <c r="A314" s="29">
        <v>63.0</v>
      </c>
      <c r="B314" s="30">
        <v>9620.0</v>
      </c>
      <c r="C314" s="32" t="s">
        <v>2962</v>
      </c>
      <c r="D314" s="69"/>
      <c r="E314" s="69"/>
      <c r="F314" s="94"/>
      <c r="G314" s="352"/>
      <c r="H314" s="140"/>
      <c r="I314" s="95"/>
      <c r="J314" s="69"/>
      <c r="K314" s="65"/>
      <c r="L314" s="65"/>
      <c r="M314" s="352"/>
      <c r="N314" s="364"/>
      <c r="O314" s="359"/>
      <c r="P314" s="352"/>
      <c r="Q314" s="353"/>
      <c r="R314" s="115"/>
      <c r="S314" s="115"/>
      <c r="T314" s="291"/>
      <c r="U314" s="291"/>
      <c r="V314" s="291"/>
      <c r="W314" s="291"/>
      <c r="X314" s="290"/>
      <c r="Y314" s="355"/>
      <c r="Z314" s="299" t="s">
        <v>20</v>
      </c>
      <c r="AA314" s="287" t="s">
        <v>21</v>
      </c>
      <c r="AB314" s="361">
        <v>0.85</v>
      </c>
      <c r="AC314" s="482"/>
      <c r="AD314" s="302"/>
      <c r="AE314" s="360"/>
      <c r="AF314" s="45">
        <f>ROUND(ROUND(ROUND(ROUND(G296+K308,0)*Q296,0)*AB314,0)-AD313,0)</f>
        <v>365</v>
      </c>
      <c r="AG314" s="79"/>
    </row>
    <row r="315" ht="16.5" customHeight="1">
      <c r="A315" s="29">
        <v>63.0</v>
      </c>
      <c r="B315" s="30">
        <v>9621.0</v>
      </c>
      <c r="C315" s="32" t="s">
        <v>2963</v>
      </c>
      <c r="D315" s="69"/>
      <c r="E315" s="69"/>
      <c r="F315" s="94"/>
      <c r="G315" s="352"/>
      <c r="H315" s="140"/>
      <c r="I315" s="95"/>
      <c r="J315" s="69"/>
      <c r="K315" s="65"/>
      <c r="L315" s="65"/>
      <c r="M315" s="352"/>
      <c r="N315" s="364"/>
      <c r="O315" s="359"/>
      <c r="P315" s="352"/>
      <c r="Q315" s="353"/>
      <c r="R315" s="33" t="s">
        <v>23</v>
      </c>
      <c r="S315" s="124" t="s">
        <v>24</v>
      </c>
      <c r="T315" s="152"/>
      <c r="U315" s="152"/>
      <c r="V315" s="152"/>
      <c r="W315" s="152"/>
      <c r="X315" s="287" t="s">
        <v>21</v>
      </c>
      <c r="Y315" s="354">
        <v>0.7</v>
      </c>
      <c r="Z315" s="297"/>
      <c r="AA315" s="297"/>
      <c r="AB315" s="362"/>
      <c r="AC315" s="482"/>
      <c r="AD315" s="313"/>
      <c r="AE315" s="349"/>
      <c r="AF315" s="45">
        <f>ROUND(ROUND(ROUND(ROUND(G296+K308,0)*Q296,0)*Y315,0)-AD313,0)</f>
        <v>300</v>
      </c>
      <c r="AG315" s="79"/>
    </row>
    <row r="316" ht="16.5" customHeight="1">
      <c r="A316" s="29">
        <v>63.0</v>
      </c>
      <c r="B316" s="30">
        <v>9622.0</v>
      </c>
      <c r="C316" s="32" t="s">
        <v>2964</v>
      </c>
      <c r="D316" s="69"/>
      <c r="E316" s="69"/>
      <c r="F316" s="94"/>
      <c r="G316" s="352"/>
      <c r="H316" s="140"/>
      <c r="I316" s="95"/>
      <c r="J316" s="69"/>
      <c r="K316" s="65"/>
      <c r="L316" s="65"/>
      <c r="M316" s="352"/>
      <c r="N316" s="364"/>
      <c r="O316" s="359"/>
      <c r="P316" s="352"/>
      <c r="Q316" s="353"/>
      <c r="R316" s="481"/>
      <c r="S316" s="110"/>
      <c r="T316" s="291"/>
      <c r="U316" s="291"/>
      <c r="V316" s="291"/>
      <c r="W316" s="291"/>
      <c r="X316" s="290"/>
      <c r="Y316" s="355"/>
      <c r="Z316" s="356" t="s">
        <v>20</v>
      </c>
      <c r="AA316" s="357" t="s">
        <v>21</v>
      </c>
      <c r="AB316" s="363">
        <v>0.85</v>
      </c>
      <c r="AC316" s="482"/>
      <c r="AD316" s="313"/>
      <c r="AE316" s="349"/>
      <c r="AF316" s="45">
        <f>ROUND(ROUND(ROUND(ROUND(ROUND(G296+K308,0)*Q296,0)*Y315,0)*AB316,0)-AD313,0)</f>
        <v>254</v>
      </c>
      <c r="AG316" s="79"/>
    </row>
    <row r="317" ht="16.5" customHeight="1">
      <c r="A317" s="29">
        <v>63.0</v>
      </c>
      <c r="B317" s="30">
        <v>9623.0</v>
      </c>
      <c r="C317" s="32" t="s">
        <v>2965</v>
      </c>
      <c r="D317" s="69"/>
      <c r="E317" s="69"/>
      <c r="F317" s="94"/>
      <c r="G317" s="352"/>
      <c r="H317" s="140"/>
      <c r="I317" s="95"/>
      <c r="J317" s="69"/>
      <c r="K317" s="65"/>
      <c r="L317" s="65"/>
      <c r="M317" s="352"/>
      <c r="N317" s="364"/>
      <c r="O317" s="359"/>
      <c r="P317" s="352"/>
      <c r="Q317" s="353"/>
      <c r="R317" s="481"/>
      <c r="S317" s="96" t="s">
        <v>27</v>
      </c>
      <c r="T317" s="152"/>
      <c r="U317" s="152"/>
      <c r="V317" s="152"/>
      <c r="W317" s="152"/>
      <c r="X317" s="287" t="s">
        <v>21</v>
      </c>
      <c r="Y317" s="354">
        <v>0.5</v>
      </c>
      <c r="Z317" s="292"/>
      <c r="AA317" s="292"/>
      <c r="AB317" s="355"/>
      <c r="AC317" s="482"/>
      <c r="AD317" s="313"/>
      <c r="AE317" s="349"/>
      <c r="AF317" s="45">
        <f>ROUND(ROUND(ROUND(ROUND(G296+K308,0)*Q296,0)*Y317,0)-AD313,0)</f>
        <v>213</v>
      </c>
      <c r="AG317" s="79"/>
    </row>
    <row r="318" ht="16.5" customHeight="1">
      <c r="A318" s="29">
        <v>63.0</v>
      </c>
      <c r="B318" s="30">
        <v>9624.0</v>
      </c>
      <c r="C318" s="32" t="s">
        <v>2966</v>
      </c>
      <c r="D318" s="69"/>
      <c r="E318" s="69"/>
      <c r="F318" s="94"/>
      <c r="G318" s="352"/>
      <c r="H318" s="140"/>
      <c r="I318" s="95"/>
      <c r="J318" s="69"/>
      <c r="K318" s="65"/>
      <c r="L318" s="65"/>
      <c r="M318" s="352"/>
      <c r="N318" s="367"/>
      <c r="O318" s="370"/>
      <c r="P318" s="366"/>
      <c r="Q318" s="369"/>
      <c r="R318" s="483"/>
      <c r="S318" s="115"/>
      <c r="T318" s="291"/>
      <c r="U318" s="291"/>
      <c r="V318" s="291"/>
      <c r="W318" s="291"/>
      <c r="X318" s="290"/>
      <c r="Y318" s="355"/>
      <c r="Z318" s="356" t="s">
        <v>20</v>
      </c>
      <c r="AA318" s="357" t="s">
        <v>21</v>
      </c>
      <c r="AB318" s="363">
        <v>0.85</v>
      </c>
      <c r="AC318" s="484"/>
      <c r="AD318" s="292"/>
      <c r="AE318" s="355"/>
      <c r="AF318" s="45">
        <f>ROUND(ROUND(ROUND(ROUND(ROUND(G296+K308,0)*Q296,0)*Y317,0)*AB318,0)-AD313,0)</f>
        <v>180</v>
      </c>
      <c r="AG318" s="79"/>
    </row>
    <row r="319" ht="16.5" customHeight="1">
      <c r="A319" s="29">
        <v>63.0</v>
      </c>
      <c r="B319" s="30">
        <v>9625.0</v>
      </c>
      <c r="C319" s="32" t="s">
        <v>2967</v>
      </c>
      <c r="D319" s="112"/>
      <c r="E319" s="69"/>
      <c r="F319" s="94"/>
      <c r="G319" s="352"/>
      <c r="H319" s="140"/>
      <c r="I319" s="95"/>
      <c r="J319" s="168"/>
      <c r="K319" s="152"/>
      <c r="L319" s="344"/>
      <c r="M319" s="152"/>
      <c r="N319" s="367"/>
      <c r="O319" s="82" t="s">
        <v>27</v>
      </c>
      <c r="P319" s="152"/>
      <c r="Q319" s="153"/>
      <c r="R319" s="287"/>
      <c r="S319" s="287"/>
      <c r="T319" s="152"/>
      <c r="U319" s="152"/>
      <c r="V319" s="152"/>
      <c r="W319" s="152"/>
      <c r="X319" s="287"/>
      <c r="Y319" s="345"/>
      <c r="Z319" s="288"/>
      <c r="AA319" s="288"/>
      <c r="AB319" s="288"/>
      <c r="AC319" s="288"/>
      <c r="AD319" s="288"/>
      <c r="AE319" s="346"/>
      <c r="AF319" s="45">
        <f>ROUND(G296*Q320,0)</f>
        <v>306</v>
      </c>
      <c r="AG319" s="79"/>
    </row>
    <row r="320" ht="16.5" customHeight="1">
      <c r="A320" s="29">
        <v>63.0</v>
      </c>
      <c r="B320" s="30">
        <v>9626.0</v>
      </c>
      <c r="C320" s="32" t="s">
        <v>2968</v>
      </c>
      <c r="D320" s="69"/>
      <c r="E320" s="69"/>
      <c r="F320" s="76"/>
      <c r="G320" s="373"/>
      <c r="H320" s="140"/>
      <c r="I320" s="51"/>
      <c r="J320" s="94"/>
      <c r="K320" s="140"/>
      <c r="L320" s="348"/>
      <c r="M320" s="140"/>
      <c r="N320" s="105"/>
      <c r="O320" s="482"/>
      <c r="P320" s="302" t="s">
        <v>21</v>
      </c>
      <c r="Q320" s="349">
        <v>0.5</v>
      </c>
      <c r="R320" s="290"/>
      <c r="S320" s="290"/>
      <c r="T320" s="291"/>
      <c r="U320" s="291"/>
      <c r="V320" s="291"/>
      <c r="W320" s="291"/>
      <c r="X320" s="290"/>
      <c r="Y320" s="350"/>
      <c r="Z320" s="299" t="s">
        <v>20</v>
      </c>
      <c r="AA320" s="287" t="s">
        <v>21</v>
      </c>
      <c r="AB320" s="351">
        <v>0.85</v>
      </c>
      <c r="AC320" s="288"/>
      <c r="AD320" s="288"/>
      <c r="AE320" s="346"/>
      <c r="AF320" s="45">
        <f>ROUND(ROUND(G296*Q320,0)*AB320,0)</f>
        <v>260</v>
      </c>
      <c r="AG320" s="79"/>
    </row>
    <row r="321" ht="16.5" customHeight="1">
      <c r="A321" s="29">
        <v>63.0</v>
      </c>
      <c r="B321" s="30">
        <v>9627.0</v>
      </c>
      <c r="C321" s="32" t="s">
        <v>2969</v>
      </c>
      <c r="D321" s="69"/>
      <c r="E321" s="69"/>
      <c r="F321" s="76"/>
      <c r="G321" s="63"/>
      <c r="H321" s="63"/>
      <c r="I321" s="51"/>
      <c r="J321" s="69"/>
      <c r="K321" s="65"/>
      <c r="L321" s="65"/>
      <c r="M321" s="352"/>
      <c r="N321" s="364"/>
      <c r="O321" s="482"/>
      <c r="P321" s="352"/>
      <c r="Q321" s="353"/>
      <c r="R321" s="33" t="s">
        <v>23</v>
      </c>
      <c r="S321" s="124" t="s">
        <v>24</v>
      </c>
      <c r="T321" s="152"/>
      <c r="U321" s="152"/>
      <c r="V321" s="152"/>
      <c r="W321" s="152"/>
      <c r="X321" s="287" t="s">
        <v>21</v>
      </c>
      <c r="Y321" s="354">
        <v>0.7</v>
      </c>
      <c r="Z321" s="297"/>
      <c r="AA321" s="297"/>
      <c r="AB321" s="297"/>
      <c r="AC321" s="297"/>
      <c r="AD321" s="297"/>
      <c r="AE321" s="362"/>
      <c r="AF321" s="114">
        <f>ROUND(ROUND(G296*Q320,0)*Y321,0)</f>
        <v>214</v>
      </c>
      <c r="AG321" s="79"/>
    </row>
    <row r="322" ht="16.5" customHeight="1">
      <c r="A322" s="29">
        <v>63.0</v>
      </c>
      <c r="B322" s="30">
        <v>9628.0</v>
      </c>
      <c r="C322" s="32" t="s">
        <v>2970</v>
      </c>
      <c r="D322" s="69"/>
      <c r="E322" s="69"/>
      <c r="F322" s="76"/>
      <c r="G322" s="63"/>
      <c r="H322" s="63"/>
      <c r="I322" s="51"/>
      <c r="J322" s="69"/>
      <c r="K322" s="65"/>
      <c r="L322" s="65"/>
      <c r="M322" s="352"/>
      <c r="N322" s="364"/>
      <c r="O322" s="482"/>
      <c r="P322" s="352"/>
      <c r="Q322" s="353"/>
      <c r="R322" s="481"/>
      <c r="S322" s="110"/>
      <c r="T322" s="291"/>
      <c r="U322" s="291"/>
      <c r="V322" s="291"/>
      <c r="W322" s="291"/>
      <c r="X322" s="290"/>
      <c r="Y322" s="355"/>
      <c r="Z322" s="356" t="s">
        <v>20</v>
      </c>
      <c r="AA322" s="357" t="s">
        <v>21</v>
      </c>
      <c r="AB322" s="358">
        <v>0.85</v>
      </c>
      <c r="AC322" s="288"/>
      <c r="AD322" s="288"/>
      <c r="AE322" s="346"/>
      <c r="AF322" s="114">
        <f>ROUND(ROUND(ROUND(G296*Q320,0)*Y321,0)*AB322,0)</f>
        <v>182</v>
      </c>
      <c r="AG322" s="79"/>
    </row>
    <row r="323" ht="16.5" customHeight="1">
      <c r="A323" s="29">
        <v>63.0</v>
      </c>
      <c r="B323" s="30">
        <v>9629.0</v>
      </c>
      <c r="C323" s="32" t="s">
        <v>2971</v>
      </c>
      <c r="D323" s="69"/>
      <c r="E323" s="69"/>
      <c r="F323" s="76"/>
      <c r="G323" s="63"/>
      <c r="H323" s="63"/>
      <c r="I323" s="51"/>
      <c r="J323" s="69"/>
      <c r="K323" s="65"/>
      <c r="L323" s="65"/>
      <c r="M323" s="352"/>
      <c r="N323" s="364"/>
      <c r="O323" s="482"/>
      <c r="P323" s="352"/>
      <c r="Q323" s="353"/>
      <c r="R323" s="481"/>
      <c r="S323" s="124" t="s">
        <v>27</v>
      </c>
      <c r="T323" s="152"/>
      <c r="U323" s="152"/>
      <c r="V323" s="152"/>
      <c r="W323" s="152"/>
      <c r="X323" s="287" t="s">
        <v>21</v>
      </c>
      <c r="Y323" s="354">
        <v>0.5</v>
      </c>
      <c r="Z323" s="292"/>
      <c r="AA323" s="292"/>
      <c r="AB323" s="292"/>
      <c r="AC323" s="292"/>
      <c r="AD323" s="292"/>
      <c r="AE323" s="355"/>
      <c r="AF323" s="114">
        <f>ROUND(ROUND(G296*Q320,0)*Y323,0)</f>
        <v>153</v>
      </c>
      <c r="AG323" s="79"/>
    </row>
    <row r="324" ht="16.5" customHeight="1">
      <c r="A324" s="29">
        <v>63.0</v>
      </c>
      <c r="B324" s="30">
        <v>9630.0</v>
      </c>
      <c r="C324" s="32" t="s">
        <v>2972</v>
      </c>
      <c r="D324" s="69"/>
      <c r="E324" s="69"/>
      <c r="F324" s="76"/>
      <c r="G324" s="63"/>
      <c r="H324" s="63"/>
      <c r="I324" s="51"/>
      <c r="J324" s="69"/>
      <c r="K324" s="65"/>
      <c r="L324" s="65"/>
      <c r="M324" s="352"/>
      <c r="N324" s="364"/>
      <c r="O324" s="482"/>
      <c r="P324" s="352"/>
      <c r="Q324" s="353"/>
      <c r="R324" s="483"/>
      <c r="S324" s="110"/>
      <c r="T324" s="291"/>
      <c r="U324" s="291"/>
      <c r="V324" s="291"/>
      <c r="W324" s="291"/>
      <c r="X324" s="290"/>
      <c r="Y324" s="355"/>
      <c r="Z324" s="356" t="s">
        <v>20</v>
      </c>
      <c r="AA324" s="357" t="s">
        <v>21</v>
      </c>
      <c r="AB324" s="358">
        <v>0.85</v>
      </c>
      <c r="AC324" s="288"/>
      <c r="AD324" s="288"/>
      <c r="AE324" s="346"/>
      <c r="AF324" s="114">
        <f>ROUND(ROUND(ROUND(G296*Q320,0)*Y323,0)*AB324,0)</f>
        <v>130</v>
      </c>
      <c r="AG324" s="79"/>
    </row>
    <row r="325" ht="16.5" customHeight="1">
      <c r="A325" s="29">
        <v>63.0</v>
      </c>
      <c r="B325" s="30">
        <v>9631.0</v>
      </c>
      <c r="C325" s="32" t="s">
        <v>2973</v>
      </c>
      <c r="D325" s="69"/>
      <c r="E325" s="69"/>
      <c r="F325" s="76"/>
      <c r="G325" s="63"/>
      <c r="H325" s="63"/>
      <c r="I325" s="51"/>
      <c r="J325" s="69"/>
      <c r="K325" s="65"/>
      <c r="L325" s="65"/>
      <c r="M325" s="352"/>
      <c r="N325" s="364"/>
      <c r="O325" s="482"/>
      <c r="P325" s="352"/>
      <c r="Q325" s="353"/>
      <c r="R325" s="96"/>
      <c r="S325" s="96"/>
      <c r="T325" s="152"/>
      <c r="U325" s="152"/>
      <c r="V325" s="152"/>
      <c r="W325" s="152"/>
      <c r="X325" s="287"/>
      <c r="Y325" s="354"/>
      <c r="Z325" s="288"/>
      <c r="AA325" s="288"/>
      <c r="AB325" s="346"/>
      <c r="AC325" s="82" t="s">
        <v>30</v>
      </c>
      <c r="AD325" s="302">
        <v>5.0</v>
      </c>
      <c r="AE325" s="360" t="s">
        <v>31</v>
      </c>
      <c r="AF325" s="45">
        <f>ROUND(ROUND(G296*Q320,0)-AD325,0)</f>
        <v>301</v>
      </c>
      <c r="AG325" s="79"/>
    </row>
    <row r="326" ht="16.5" customHeight="1">
      <c r="A326" s="29">
        <v>63.0</v>
      </c>
      <c r="B326" s="30">
        <v>9632.0</v>
      </c>
      <c r="C326" s="32" t="s">
        <v>2974</v>
      </c>
      <c r="D326" s="69"/>
      <c r="E326" s="69"/>
      <c r="F326" s="76"/>
      <c r="G326" s="63"/>
      <c r="H326" s="63"/>
      <c r="I326" s="51"/>
      <c r="J326" s="69"/>
      <c r="K326" s="65"/>
      <c r="L326" s="65"/>
      <c r="M326" s="352"/>
      <c r="N326" s="364"/>
      <c r="O326" s="359"/>
      <c r="P326" s="352"/>
      <c r="Q326" s="353"/>
      <c r="R326" s="115"/>
      <c r="S326" s="115"/>
      <c r="T326" s="291"/>
      <c r="U326" s="291"/>
      <c r="V326" s="291"/>
      <c r="W326" s="291"/>
      <c r="X326" s="290"/>
      <c r="Y326" s="355"/>
      <c r="Z326" s="299" t="s">
        <v>20</v>
      </c>
      <c r="AA326" s="287" t="s">
        <v>21</v>
      </c>
      <c r="AB326" s="361">
        <v>0.85</v>
      </c>
      <c r="AC326" s="482"/>
      <c r="AD326" s="302"/>
      <c r="AE326" s="360"/>
      <c r="AF326" s="45">
        <f>ROUND(ROUND(ROUND(G296*Q320,0)*AB326,0)-AD325,0)</f>
        <v>255</v>
      </c>
      <c r="AG326" s="79"/>
    </row>
    <row r="327" ht="16.5" customHeight="1">
      <c r="A327" s="29">
        <v>63.0</v>
      </c>
      <c r="B327" s="30">
        <v>9633.0</v>
      </c>
      <c r="C327" s="32" t="s">
        <v>2975</v>
      </c>
      <c r="D327" s="69"/>
      <c r="E327" s="69"/>
      <c r="F327" s="76"/>
      <c r="G327" s="63"/>
      <c r="H327" s="63"/>
      <c r="I327" s="51"/>
      <c r="J327" s="69"/>
      <c r="K327" s="65"/>
      <c r="L327" s="65"/>
      <c r="M327" s="352"/>
      <c r="N327" s="364"/>
      <c r="O327" s="359"/>
      <c r="P327" s="352"/>
      <c r="Q327" s="353"/>
      <c r="R327" s="33" t="s">
        <v>23</v>
      </c>
      <c r="S327" s="124" t="s">
        <v>24</v>
      </c>
      <c r="T327" s="152"/>
      <c r="U327" s="152"/>
      <c r="V327" s="152"/>
      <c r="W327" s="152"/>
      <c r="X327" s="287" t="s">
        <v>21</v>
      </c>
      <c r="Y327" s="354">
        <v>0.7</v>
      </c>
      <c r="Z327" s="297"/>
      <c r="AA327" s="297"/>
      <c r="AB327" s="362"/>
      <c r="AC327" s="482"/>
      <c r="AD327" s="313"/>
      <c r="AE327" s="349"/>
      <c r="AF327" s="114">
        <f>ROUND(ROUND(ROUND(G296*Q320,0)*Y327,0)-AD325,0)</f>
        <v>209</v>
      </c>
      <c r="AG327" s="79"/>
    </row>
    <row r="328" ht="16.5" customHeight="1">
      <c r="A328" s="29">
        <v>63.0</v>
      </c>
      <c r="B328" s="30">
        <v>9634.0</v>
      </c>
      <c r="C328" s="32" t="s">
        <v>2976</v>
      </c>
      <c r="D328" s="69"/>
      <c r="E328" s="69"/>
      <c r="F328" s="76"/>
      <c r="G328" s="63"/>
      <c r="H328" s="63"/>
      <c r="I328" s="51"/>
      <c r="J328" s="69"/>
      <c r="K328" s="65"/>
      <c r="L328" s="65"/>
      <c r="M328" s="352"/>
      <c r="N328" s="364"/>
      <c r="O328" s="359"/>
      <c r="P328" s="352"/>
      <c r="Q328" s="353"/>
      <c r="R328" s="481"/>
      <c r="S328" s="110"/>
      <c r="T328" s="291"/>
      <c r="U328" s="291"/>
      <c r="V328" s="291"/>
      <c r="W328" s="291"/>
      <c r="X328" s="290"/>
      <c r="Y328" s="355"/>
      <c r="Z328" s="356" t="s">
        <v>20</v>
      </c>
      <c r="AA328" s="357" t="s">
        <v>21</v>
      </c>
      <c r="AB328" s="363">
        <v>0.85</v>
      </c>
      <c r="AC328" s="482"/>
      <c r="AD328" s="313"/>
      <c r="AE328" s="349"/>
      <c r="AF328" s="114">
        <f>ROUND(ROUND(ROUND(ROUND(G296*Q320,0)*Y327,0)*AB328,0)-AD325,0)</f>
        <v>177</v>
      </c>
      <c r="AG328" s="79"/>
    </row>
    <row r="329" ht="16.5" customHeight="1">
      <c r="A329" s="29">
        <v>63.0</v>
      </c>
      <c r="B329" s="30">
        <v>9635.0</v>
      </c>
      <c r="C329" s="32" t="s">
        <v>2977</v>
      </c>
      <c r="D329" s="69"/>
      <c r="E329" s="69"/>
      <c r="F329" s="76"/>
      <c r="G329" s="63"/>
      <c r="H329" s="63"/>
      <c r="I329" s="51"/>
      <c r="J329" s="69"/>
      <c r="K329" s="65"/>
      <c r="L329" s="65"/>
      <c r="M329" s="352"/>
      <c r="N329" s="364"/>
      <c r="O329" s="359"/>
      <c r="P329" s="352"/>
      <c r="Q329" s="353"/>
      <c r="R329" s="481"/>
      <c r="S329" s="96" t="s">
        <v>27</v>
      </c>
      <c r="T329" s="152"/>
      <c r="U329" s="152"/>
      <c r="V329" s="152"/>
      <c r="W329" s="152"/>
      <c r="X329" s="287" t="s">
        <v>21</v>
      </c>
      <c r="Y329" s="354">
        <v>0.5</v>
      </c>
      <c r="Z329" s="292"/>
      <c r="AA329" s="292"/>
      <c r="AB329" s="355"/>
      <c r="AC329" s="482"/>
      <c r="AD329" s="313"/>
      <c r="AE329" s="349"/>
      <c r="AF329" s="114">
        <f>ROUND(ROUND(ROUND(G296*Q320,0)*Y329,0)-AD325,0)</f>
        <v>148</v>
      </c>
      <c r="AG329" s="79"/>
    </row>
    <row r="330" ht="16.5" customHeight="1">
      <c r="A330" s="29">
        <v>63.0</v>
      </c>
      <c r="B330" s="30">
        <v>9636.0</v>
      </c>
      <c r="C330" s="32" t="s">
        <v>2978</v>
      </c>
      <c r="D330" s="69"/>
      <c r="E330" s="69"/>
      <c r="F330" s="76"/>
      <c r="G330" s="63"/>
      <c r="H330" s="63"/>
      <c r="I330" s="51"/>
      <c r="J330" s="69"/>
      <c r="K330" s="65"/>
      <c r="L330" s="65"/>
      <c r="M330" s="352"/>
      <c r="N330" s="364"/>
      <c r="O330" s="359"/>
      <c r="P330" s="352"/>
      <c r="Q330" s="353"/>
      <c r="R330" s="483"/>
      <c r="S330" s="115"/>
      <c r="T330" s="291"/>
      <c r="U330" s="291"/>
      <c r="V330" s="291"/>
      <c r="W330" s="291"/>
      <c r="X330" s="290"/>
      <c r="Y330" s="355"/>
      <c r="Z330" s="356" t="s">
        <v>20</v>
      </c>
      <c r="AA330" s="357" t="s">
        <v>21</v>
      </c>
      <c r="AB330" s="363">
        <v>0.85</v>
      </c>
      <c r="AC330" s="484"/>
      <c r="AD330" s="292"/>
      <c r="AE330" s="355"/>
      <c r="AF330" s="114">
        <f>ROUND(ROUND(ROUND(ROUND(G296*Q320,0)*Y329,0)*AB330,0)-AD325,0)</f>
        <v>125</v>
      </c>
      <c r="AG330" s="79"/>
    </row>
    <row r="331" ht="16.5" customHeight="1">
      <c r="A331" s="29">
        <v>63.0</v>
      </c>
      <c r="B331" s="30">
        <v>9637.0</v>
      </c>
      <c r="C331" s="32" t="s">
        <v>2979</v>
      </c>
      <c r="D331" s="69"/>
      <c r="E331" s="69"/>
      <c r="F331" s="94"/>
      <c r="G331" s="63"/>
      <c r="H331" s="63"/>
      <c r="I331" s="95"/>
      <c r="J331" s="82" t="s">
        <v>38</v>
      </c>
      <c r="K331" s="152"/>
      <c r="L331" s="344"/>
      <c r="M331" s="152"/>
      <c r="N331" s="105"/>
      <c r="O331" s="94"/>
      <c r="P331" s="140"/>
      <c r="Q331" s="95"/>
      <c r="R331" s="287"/>
      <c r="S331" s="287"/>
      <c r="T331" s="152"/>
      <c r="U331" s="152"/>
      <c r="V331" s="152"/>
      <c r="W331" s="152"/>
      <c r="X331" s="287"/>
      <c r="Y331" s="345"/>
      <c r="Z331" s="288"/>
      <c r="AA331" s="288"/>
      <c r="AB331" s="288"/>
      <c r="AC331" s="288"/>
      <c r="AD331" s="288"/>
      <c r="AE331" s="346"/>
      <c r="AF331" s="45">
        <f>ROUND(ROUND(G296+K332,0)*Q320,0)</f>
        <v>311</v>
      </c>
      <c r="AG331" s="79"/>
    </row>
    <row r="332" ht="16.5" customHeight="1">
      <c r="A332" s="29">
        <v>63.0</v>
      </c>
      <c r="B332" s="30">
        <v>9638.0</v>
      </c>
      <c r="C332" s="32" t="s">
        <v>2980</v>
      </c>
      <c r="D332" s="69"/>
      <c r="E332" s="69"/>
      <c r="F332" s="94"/>
      <c r="G332" s="373"/>
      <c r="H332" s="140"/>
      <c r="I332" s="95"/>
      <c r="J332" s="482"/>
      <c r="K332" s="140">
        <v>9.0</v>
      </c>
      <c r="L332" s="348" t="s">
        <v>40</v>
      </c>
      <c r="M332" s="140"/>
      <c r="N332" s="105"/>
      <c r="O332" s="94"/>
      <c r="P332" s="140"/>
      <c r="Q332" s="95"/>
      <c r="R332" s="290"/>
      <c r="S332" s="290"/>
      <c r="T332" s="291"/>
      <c r="U332" s="291"/>
      <c r="V332" s="291"/>
      <c r="W332" s="291"/>
      <c r="X332" s="290"/>
      <c r="Y332" s="350"/>
      <c r="Z332" s="299" t="s">
        <v>20</v>
      </c>
      <c r="AA332" s="287" t="s">
        <v>21</v>
      </c>
      <c r="AB332" s="351">
        <v>0.85</v>
      </c>
      <c r="AC332" s="288"/>
      <c r="AD332" s="288"/>
      <c r="AE332" s="346"/>
      <c r="AF332" s="45">
        <f>ROUND(ROUND(ROUND(G296+K332,0)*Q320,0)*AB332,0)</f>
        <v>264</v>
      </c>
      <c r="AG332" s="79"/>
    </row>
    <row r="333" ht="16.5" customHeight="1">
      <c r="A333" s="29">
        <v>63.0</v>
      </c>
      <c r="B333" s="30">
        <v>9639.0</v>
      </c>
      <c r="C333" s="32" t="s">
        <v>2981</v>
      </c>
      <c r="D333" s="69"/>
      <c r="E333" s="69"/>
      <c r="F333" s="94"/>
      <c r="G333" s="352"/>
      <c r="H333" s="140"/>
      <c r="I333" s="95"/>
      <c r="J333" s="482"/>
      <c r="K333" s="65"/>
      <c r="L333" s="65"/>
      <c r="M333" s="352"/>
      <c r="N333" s="364"/>
      <c r="O333" s="359"/>
      <c r="P333" s="352"/>
      <c r="Q333" s="353"/>
      <c r="R333" s="33" t="s">
        <v>23</v>
      </c>
      <c r="S333" s="124" t="s">
        <v>24</v>
      </c>
      <c r="T333" s="152"/>
      <c r="U333" s="152"/>
      <c r="V333" s="152"/>
      <c r="W333" s="152"/>
      <c r="X333" s="287" t="s">
        <v>21</v>
      </c>
      <c r="Y333" s="354">
        <v>0.7</v>
      </c>
      <c r="Z333" s="297"/>
      <c r="AA333" s="297"/>
      <c r="AB333" s="297"/>
      <c r="AC333" s="297"/>
      <c r="AD333" s="297"/>
      <c r="AE333" s="362"/>
      <c r="AF333" s="45">
        <f>ROUND(ROUND(ROUND(G296+K332,0)*Q320,0)*Y333,0)</f>
        <v>218</v>
      </c>
      <c r="AG333" s="79"/>
    </row>
    <row r="334" ht="16.5" customHeight="1">
      <c r="A334" s="29">
        <v>63.0</v>
      </c>
      <c r="B334" s="30">
        <v>9640.0</v>
      </c>
      <c r="C334" s="32" t="s">
        <v>2982</v>
      </c>
      <c r="D334" s="69"/>
      <c r="E334" s="69"/>
      <c r="F334" s="94"/>
      <c r="G334" s="352"/>
      <c r="H334" s="140"/>
      <c r="I334" s="95"/>
      <c r="J334" s="482"/>
      <c r="K334" s="65"/>
      <c r="L334" s="65"/>
      <c r="M334" s="352"/>
      <c r="N334" s="364"/>
      <c r="O334" s="359"/>
      <c r="P334" s="352"/>
      <c r="Q334" s="353"/>
      <c r="R334" s="481"/>
      <c r="S334" s="110"/>
      <c r="T334" s="291"/>
      <c r="U334" s="291"/>
      <c r="V334" s="291"/>
      <c r="W334" s="291"/>
      <c r="X334" s="290"/>
      <c r="Y334" s="355"/>
      <c r="Z334" s="356" t="s">
        <v>20</v>
      </c>
      <c r="AA334" s="357" t="s">
        <v>21</v>
      </c>
      <c r="AB334" s="358">
        <v>0.85</v>
      </c>
      <c r="AC334" s="288"/>
      <c r="AD334" s="288"/>
      <c r="AE334" s="346"/>
      <c r="AF334" s="45">
        <f>ROUND(ROUND(ROUND(ROUND(G296+K332,0)*Q320,0)*Y333,0)*AB334,0)</f>
        <v>185</v>
      </c>
      <c r="AG334" s="79"/>
    </row>
    <row r="335" ht="16.5" customHeight="1">
      <c r="A335" s="29">
        <v>63.0</v>
      </c>
      <c r="B335" s="30">
        <v>9641.0</v>
      </c>
      <c r="C335" s="32" t="s">
        <v>2983</v>
      </c>
      <c r="D335" s="69"/>
      <c r="E335" s="69"/>
      <c r="F335" s="94"/>
      <c r="G335" s="352"/>
      <c r="H335" s="140"/>
      <c r="I335" s="95"/>
      <c r="J335" s="482"/>
      <c r="K335" s="65"/>
      <c r="L335" s="65"/>
      <c r="M335" s="352"/>
      <c r="N335" s="364"/>
      <c r="O335" s="359"/>
      <c r="P335" s="352"/>
      <c r="Q335" s="353"/>
      <c r="R335" s="481"/>
      <c r="S335" s="124" t="s">
        <v>27</v>
      </c>
      <c r="T335" s="152"/>
      <c r="U335" s="152"/>
      <c r="V335" s="152"/>
      <c r="W335" s="152"/>
      <c r="X335" s="287" t="s">
        <v>21</v>
      </c>
      <c r="Y335" s="354">
        <v>0.5</v>
      </c>
      <c r="Z335" s="292"/>
      <c r="AA335" s="292"/>
      <c r="AB335" s="292"/>
      <c r="AC335" s="292"/>
      <c r="AD335" s="292"/>
      <c r="AE335" s="355"/>
      <c r="AF335" s="45">
        <f>ROUND(ROUND(ROUND(G296+K332,0)*Q320,0)*Y335,0)</f>
        <v>156</v>
      </c>
      <c r="AG335" s="79"/>
    </row>
    <row r="336" ht="16.5" customHeight="1">
      <c r="A336" s="29">
        <v>63.0</v>
      </c>
      <c r="B336" s="30">
        <v>9642.0</v>
      </c>
      <c r="C336" s="32" t="s">
        <v>2984</v>
      </c>
      <c r="D336" s="69"/>
      <c r="E336" s="69"/>
      <c r="F336" s="94"/>
      <c r="G336" s="352"/>
      <c r="H336" s="140"/>
      <c r="I336" s="95"/>
      <c r="J336" s="482"/>
      <c r="K336" s="65"/>
      <c r="L336" s="65"/>
      <c r="M336" s="352"/>
      <c r="N336" s="364"/>
      <c r="O336" s="359"/>
      <c r="P336" s="352"/>
      <c r="Q336" s="353"/>
      <c r="R336" s="483"/>
      <c r="S336" s="110"/>
      <c r="T336" s="291"/>
      <c r="U336" s="291"/>
      <c r="V336" s="291"/>
      <c r="W336" s="291"/>
      <c r="X336" s="290"/>
      <c r="Y336" s="355"/>
      <c r="Z336" s="356" t="s">
        <v>20</v>
      </c>
      <c r="AA336" s="357" t="s">
        <v>21</v>
      </c>
      <c r="AB336" s="358">
        <v>0.85</v>
      </c>
      <c r="AC336" s="288"/>
      <c r="AD336" s="288"/>
      <c r="AE336" s="346"/>
      <c r="AF336" s="45">
        <f>ROUND(ROUND(ROUND(ROUND(G296+K332,0)*Q320,0)*Y335,0)*AB336,0)</f>
        <v>133</v>
      </c>
      <c r="AG336" s="79"/>
    </row>
    <row r="337" ht="16.5" customHeight="1">
      <c r="A337" s="29">
        <v>63.0</v>
      </c>
      <c r="B337" s="30">
        <v>9643.0</v>
      </c>
      <c r="C337" s="32" t="s">
        <v>2985</v>
      </c>
      <c r="D337" s="69"/>
      <c r="E337" s="69"/>
      <c r="F337" s="94"/>
      <c r="G337" s="352"/>
      <c r="H337" s="140"/>
      <c r="I337" s="95"/>
      <c r="J337" s="69"/>
      <c r="K337" s="65"/>
      <c r="L337" s="65"/>
      <c r="M337" s="352"/>
      <c r="N337" s="364"/>
      <c r="O337" s="359"/>
      <c r="P337" s="352"/>
      <c r="Q337" s="353"/>
      <c r="R337" s="96"/>
      <c r="S337" s="96"/>
      <c r="T337" s="152"/>
      <c r="U337" s="152"/>
      <c r="V337" s="152"/>
      <c r="W337" s="152"/>
      <c r="X337" s="287"/>
      <c r="Y337" s="354"/>
      <c r="Z337" s="288"/>
      <c r="AA337" s="288"/>
      <c r="AB337" s="346"/>
      <c r="AC337" s="82" t="s">
        <v>30</v>
      </c>
      <c r="AD337" s="302">
        <v>5.0</v>
      </c>
      <c r="AE337" s="360" t="s">
        <v>31</v>
      </c>
      <c r="AF337" s="45">
        <f>ROUND(ROUND(ROUND(G296+K332,0)*Q320,0)-AD337,0)</f>
        <v>306</v>
      </c>
      <c r="AG337" s="79"/>
    </row>
    <row r="338" ht="16.5" customHeight="1">
      <c r="A338" s="29">
        <v>63.0</v>
      </c>
      <c r="B338" s="30">
        <v>9644.0</v>
      </c>
      <c r="C338" s="32" t="s">
        <v>2986</v>
      </c>
      <c r="D338" s="69"/>
      <c r="E338" s="69"/>
      <c r="F338" s="94"/>
      <c r="G338" s="352"/>
      <c r="H338" s="140"/>
      <c r="I338" s="95"/>
      <c r="J338" s="69"/>
      <c r="K338" s="65"/>
      <c r="L338" s="65"/>
      <c r="M338" s="352"/>
      <c r="N338" s="364"/>
      <c r="O338" s="359"/>
      <c r="P338" s="352"/>
      <c r="Q338" s="353"/>
      <c r="R338" s="115"/>
      <c r="S338" s="115"/>
      <c r="T338" s="291"/>
      <c r="U338" s="291"/>
      <c r="V338" s="291"/>
      <c r="W338" s="291"/>
      <c r="X338" s="290"/>
      <c r="Y338" s="355"/>
      <c r="Z338" s="299" t="s">
        <v>20</v>
      </c>
      <c r="AA338" s="287" t="s">
        <v>21</v>
      </c>
      <c r="AB338" s="361">
        <v>0.85</v>
      </c>
      <c r="AC338" s="482"/>
      <c r="AD338" s="302"/>
      <c r="AE338" s="360"/>
      <c r="AF338" s="45">
        <f>ROUND(ROUND(ROUND(ROUND(G296+K332,0)*Q320,0)*AB338,0)-AD337,0)</f>
        <v>259</v>
      </c>
      <c r="AG338" s="79"/>
    </row>
    <row r="339" ht="16.5" customHeight="1">
      <c r="A339" s="29">
        <v>63.0</v>
      </c>
      <c r="B339" s="30">
        <v>9645.0</v>
      </c>
      <c r="C339" s="32" t="s">
        <v>2987</v>
      </c>
      <c r="D339" s="69"/>
      <c r="E339" s="69"/>
      <c r="F339" s="94"/>
      <c r="G339" s="352"/>
      <c r="H339" s="140"/>
      <c r="I339" s="95"/>
      <c r="J339" s="69"/>
      <c r="K339" s="65"/>
      <c r="L339" s="65"/>
      <c r="M339" s="352"/>
      <c r="N339" s="364"/>
      <c r="O339" s="359"/>
      <c r="P339" s="352"/>
      <c r="Q339" s="353"/>
      <c r="R339" s="33" t="s">
        <v>23</v>
      </c>
      <c r="S339" s="124" t="s">
        <v>24</v>
      </c>
      <c r="T339" s="152"/>
      <c r="U339" s="152"/>
      <c r="V339" s="152"/>
      <c r="W339" s="152"/>
      <c r="X339" s="287" t="s">
        <v>21</v>
      </c>
      <c r="Y339" s="354">
        <v>0.7</v>
      </c>
      <c r="Z339" s="297"/>
      <c r="AA339" s="297"/>
      <c r="AB339" s="362"/>
      <c r="AC339" s="482"/>
      <c r="AD339" s="313"/>
      <c r="AE339" s="349"/>
      <c r="AF339" s="45">
        <f>ROUND(ROUND(ROUND(ROUND(G296+K332,0)*Q320,0)*Y339,0)-AD337,0)</f>
        <v>213</v>
      </c>
      <c r="AG339" s="79"/>
    </row>
    <row r="340" ht="16.5" customHeight="1">
      <c r="A340" s="29">
        <v>63.0</v>
      </c>
      <c r="B340" s="30">
        <v>9646.0</v>
      </c>
      <c r="C340" s="32" t="s">
        <v>2988</v>
      </c>
      <c r="D340" s="69"/>
      <c r="E340" s="69"/>
      <c r="F340" s="94"/>
      <c r="G340" s="352"/>
      <c r="H340" s="140"/>
      <c r="I340" s="95"/>
      <c r="J340" s="69"/>
      <c r="K340" s="65"/>
      <c r="L340" s="65"/>
      <c r="M340" s="352"/>
      <c r="N340" s="364"/>
      <c r="O340" s="359"/>
      <c r="P340" s="352"/>
      <c r="Q340" s="353"/>
      <c r="R340" s="481"/>
      <c r="S340" s="110"/>
      <c r="T340" s="291"/>
      <c r="U340" s="291"/>
      <c r="V340" s="291"/>
      <c r="W340" s="291"/>
      <c r="X340" s="290"/>
      <c r="Y340" s="355"/>
      <c r="Z340" s="356" t="s">
        <v>20</v>
      </c>
      <c r="AA340" s="357" t="s">
        <v>21</v>
      </c>
      <c r="AB340" s="363">
        <v>0.85</v>
      </c>
      <c r="AC340" s="482"/>
      <c r="AD340" s="313"/>
      <c r="AE340" s="349"/>
      <c r="AF340" s="45">
        <f>ROUND(ROUND(ROUND(ROUND(ROUND(G296+K332,0)*Q320,0)*Y339,0)*AB340,0)-AD337,0)</f>
        <v>180</v>
      </c>
      <c r="AG340" s="79"/>
    </row>
    <row r="341" ht="16.5" customHeight="1">
      <c r="A341" s="29">
        <v>63.0</v>
      </c>
      <c r="B341" s="30">
        <v>9647.0</v>
      </c>
      <c r="C341" s="32" t="s">
        <v>2989</v>
      </c>
      <c r="D341" s="69"/>
      <c r="E341" s="69"/>
      <c r="F341" s="94"/>
      <c r="G341" s="352"/>
      <c r="H341" s="140"/>
      <c r="I341" s="95"/>
      <c r="J341" s="69"/>
      <c r="K341" s="65"/>
      <c r="L341" s="65"/>
      <c r="M341" s="352"/>
      <c r="N341" s="364"/>
      <c r="O341" s="359"/>
      <c r="P341" s="352"/>
      <c r="Q341" s="353"/>
      <c r="R341" s="481"/>
      <c r="S341" s="96" t="s">
        <v>27</v>
      </c>
      <c r="T341" s="152"/>
      <c r="U341" s="152"/>
      <c r="V341" s="152"/>
      <c r="W341" s="152"/>
      <c r="X341" s="287" t="s">
        <v>21</v>
      </c>
      <c r="Y341" s="354">
        <v>0.5</v>
      </c>
      <c r="Z341" s="292"/>
      <c r="AA341" s="292"/>
      <c r="AB341" s="355"/>
      <c r="AC341" s="482"/>
      <c r="AD341" s="313"/>
      <c r="AE341" s="349"/>
      <c r="AF341" s="45">
        <f>ROUND(ROUND(ROUND(ROUND(G296+K332,0)*Q320,0)*Y341,0)-AD337,0)</f>
        <v>151</v>
      </c>
      <c r="AG341" s="79"/>
    </row>
    <row r="342" ht="16.5" customHeight="1">
      <c r="A342" s="29">
        <v>63.0</v>
      </c>
      <c r="B342" s="30">
        <v>9648.0</v>
      </c>
      <c r="C342" s="32" t="s">
        <v>2990</v>
      </c>
      <c r="D342" s="69"/>
      <c r="E342" s="69"/>
      <c r="F342" s="94"/>
      <c r="G342" s="352"/>
      <c r="H342" s="140"/>
      <c r="I342" s="95"/>
      <c r="J342" s="69"/>
      <c r="K342" s="65"/>
      <c r="L342" s="65"/>
      <c r="M342" s="352"/>
      <c r="N342" s="377"/>
      <c r="O342" s="378"/>
      <c r="P342" s="374"/>
      <c r="Q342" s="376"/>
      <c r="R342" s="483"/>
      <c r="S342" s="115"/>
      <c r="T342" s="291"/>
      <c r="U342" s="291"/>
      <c r="V342" s="291"/>
      <c r="W342" s="291"/>
      <c r="X342" s="290"/>
      <c r="Y342" s="355"/>
      <c r="Z342" s="356" t="s">
        <v>20</v>
      </c>
      <c r="AA342" s="357" t="s">
        <v>21</v>
      </c>
      <c r="AB342" s="363">
        <v>0.85</v>
      </c>
      <c r="AC342" s="484"/>
      <c r="AD342" s="292"/>
      <c r="AE342" s="355"/>
      <c r="AF342" s="45">
        <f>ROUND(ROUND(ROUND(ROUND(ROUND(G296+K332,0)*Q320,0)*Y341,0)*AB342,0)-AD337,0)</f>
        <v>128</v>
      </c>
      <c r="AG342" s="79"/>
    </row>
    <row r="343" ht="16.5" customHeight="1">
      <c r="A343" s="29">
        <v>63.0</v>
      </c>
      <c r="B343" s="30">
        <v>9651.0</v>
      </c>
      <c r="C343" s="32" t="s">
        <v>2991</v>
      </c>
      <c r="D343" s="69"/>
      <c r="E343" s="69"/>
      <c r="F343" s="102" t="s">
        <v>52</v>
      </c>
      <c r="G343" s="35"/>
      <c r="H343" s="35"/>
      <c r="I343" s="36"/>
      <c r="J343" s="168"/>
      <c r="K343" s="152"/>
      <c r="L343" s="344"/>
      <c r="M343" s="152"/>
      <c r="N343" s="241" t="s">
        <v>2655</v>
      </c>
      <c r="O343" s="82" t="s">
        <v>24</v>
      </c>
      <c r="P343" s="152"/>
      <c r="Q343" s="153"/>
      <c r="R343" s="287"/>
      <c r="S343" s="287"/>
      <c r="T343" s="152"/>
      <c r="U343" s="152"/>
      <c r="V343" s="152"/>
      <c r="W343" s="152"/>
      <c r="X343" s="287"/>
      <c r="Y343" s="345"/>
      <c r="Z343" s="288"/>
      <c r="AA343" s="288"/>
      <c r="AB343" s="288"/>
      <c r="AC343" s="288"/>
      <c r="AD343" s="288"/>
      <c r="AE343" s="346"/>
      <c r="AF343" s="45">
        <f>ROUND(G344*Q344,0)</f>
        <v>285</v>
      </c>
      <c r="AG343" s="79"/>
    </row>
    <row r="344" ht="16.5" customHeight="1">
      <c r="A344" s="29">
        <v>63.0</v>
      </c>
      <c r="B344" s="30">
        <v>9652.0</v>
      </c>
      <c r="C344" s="32" t="s">
        <v>2992</v>
      </c>
      <c r="D344" s="69"/>
      <c r="E344" s="69"/>
      <c r="F344" s="482"/>
      <c r="G344" s="347">
        <f>'30放課後等デイ(基本１)'!G176</f>
        <v>407</v>
      </c>
      <c r="H344" s="140" t="s">
        <v>9</v>
      </c>
      <c r="I344" s="51"/>
      <c r="J344" s="94"/>
      <c r="K344" s="140"/>
      <c r="L344" s="348"/>
      <c r="M344" s="140"/>
      <c r="N344" s="481"/>
      <c r="O344" s="482"/>
      <c r="P344" s="302" t="s">
        <v>21</v>
      </c>
      <c r="Q344" s="349">
        <v>0.7</v>
      </c>
      <c r="R344" s="290"/>
      <c r="S344" s="290"/>
      <c r="T344" s="291"/>
      <c r="U344" s="291"/>
      <c r="V344" s="291"/>
      <c r="W344" s="291"/>
      <c r="X344" s="290"/>
      <c r="Y344" s="350"/>
      <c r="Z344" s="299" t="s">
        <v>20</v>
      </c>
      <c r="AA344" s="287" t="s">
        <v>21</v>
      </c>
      <c r="AB344" s="351">
        <v>0.85</v>
      </c>
      <c r="AC344" s="288"/>
      <c r="AD344" s="288"/>
      <c r="AE344" s="346"/>
      <c r="AF344" s="45">
        <f>ROUND(ROUND(G344*Q344,0)*AB344,0)</f>
        <v>242</v>
      </c>
      <c r="AG344" s="79"/>
    </row>
    <row r="345" ht="16.5" customHeight="1">
      <c r="A345" s="29">
        <v>63.0</v>
      </c>
      <c r="B345" s="30">
        <v>9653.0</v>
      </c>
      <c r="C345" s="32" t="s">
        <v>2993</v>
      </c>
      <c r="D345" s="94"/>
      <c r="E345" s="94"/>
      <c r="F345" s="482"/>
      <c r="G345" s="63"/>
      <c r="H345" s="63"/>
      <c r="I345" s="51"/>
      <c r="J345" s="69"/>
      <c r="K345" s="65"/>
      <c r="L345" s="65"/>
      <c r="M345" s="352"/>
      <c r="N345" s="481"/>
      <c r="O345" s="482"/>
      <c r="P345" s="352"/>
      <c r="Q345" s="353"/>
      <c r="R345" s="33" t="s">
        <v>23</v>
      </c>
      <c r="S345" s="124" t="s">
        <v>24</v>
      </c>
      <c r="T345" s="152"/>
      <c r="U345" s="152"/>
      <c r="V345" s="152"/>
      <c r="W345" s="152"/>
      <c r="X345" s="287" t="s">
        <v>21</v>
      </c>
      <c r="Y345" s="354">
        <v>0.7</v>
      </c>
      <c r="Z345" s="297"/>
      <c r="AA345" s="297"/>
      <c r="AB345" s="297"/>
      <c r="AC345" s="297"/>
      <c r="AD345" s="297"/>
      <c r="AE345" s="362"/>
      <c r="AF345" s="45">
        <f>ROUND(ROUND(G344*Q344,0)*Y345,0)</f>
        <v>200</v>
      </c>
      <c r="AG345" s="79"/>
    </row>
    <row r="346" ht="16.5" customHeight="1">
      <c r="A346" s="29">
        <v>63.0</v>
      </c>
      <c r="B346" s="30">
        <v>9654.0</v>
      </c>
      <c r="C346" s="32" t="s">
        <v>2994</v>
      </c>
      <c r="D346" s="94"/>
      <c r="E346" s="94"/>
      <c r="F346" s="482"/>
      <c r="G346" s="63"/>
      <c r="H346" s="63"/>
      <c r="I346" s="51"/>
      <c r="J346" s="69"/>
      <c r="K346" s="65"/>
      <c r="L346" s="65"/>
      <c r="M346" s="352"/>
      <c r="N346" s="481"/>
      <c r="O346" s="482"/>
      <c r="P346" s="352"/>
      <c r="Q346" s="353"/>
      <c r="R346" s="481"/>
      <c r="S346" s="110"/>
      <c r="T346" s="291"/>
      <c r="U346" s="291"/>
      <c r="V346" s="291"/>
      <c r="W346" s="291"/>
      <c r="X346" s="290"/>
      <c r="Y346" s="355"/>
      <c r="Z346" s="356" t="s">
        <v>20</v>
      </c>
      <c r="AA346" s="357" t="s">
        <v>21</v>
      </c>
      <c r="AB346" s="358">
        <v>0.85</v>
      </c>
      <c r="AC346" s="288"/>
      <c r="AD346" s="288"/>
      <c r="AE346" s="346"/>
      <c r="AF346" s="45">
        <f>ROUND(ROUND(ROUND(G344*Q344,0)*Y345,0)*AB346,0)</f>
        <v>170</v>
      </c>
      <c r="AG346" s="79"/>
    </row>
    <row r="347" ht="16.5" customHeight="1">
      <c r="A347" s="29">
        <v>63.0</v>
      </c>
      <c r="B347" s="30">
        <v>9655.0</v>
      </c>
      <c r="C347" s="32" t="s">
        <v>2995</v>
      </c>
      <c r="D347" s="94"/>
      <c r="E347" s="94"/>
      <c r="F347" s="482"/>
      <c r="G347" s="63"/>
      <c r="H347" s="63"/>
      <c r="I347" s="51"/>
      <c r="J347" s="69"/>
      <c r="K347" s="65"/>
      <c r="L347" s="65"/>
      <c r="M347" s="352"/>
      <c r="N347" s="481"/>
      <c r="O347" s="482"/>
      <c r="P347" s="352"/>
      <c r="Q347" s="353"/>
      <c r="R347" s="481"/>
      <c r="S347" s="124" t="s">
        <v>27</v>
      </c>
      <c r="T347" s="152"/>
      <c r="U347" s="152"/>
      <c r="V347" s="152"/>
      <c r="W347" s="152"/>
      <c r="X347" s="287" t="s">
        <v>21</v>
      </c>
      <c r="Y347" s="354">
        <v>0.5</v>
      </c>
      <c r="Z347" s="292"/>
      <c r="AA347" s="292"/>
      <c r="AB347" s="292"/>
      <c r="AC347" s="292"/>
      <c r="AD347" s="292"/>
      <c r="AE347" s="355"/>
      <c r="AF347" s="45">
        <f>ROUND(ROUND(G344*Q344,0)*Y347,0)</f>
        <v>143</v>
      </c>
      <c r="AG347" s="79"/>
    </row>
    <row r="348" ht="16.5" customHeight="1">
      <c r="A348" s="29">
        <v>63.0</v>
      </c>
      <c r="B348" s="30">
        <v>9656.0</v>
      </c>
      <c r="C348" s="32" t="s">
        <v>2996</v>
      </c>
      <c r="D348" s="94"/>
      <c r="E348" s="94"/>
      <c r="F348" s="482"/>
      <c r="G348" s="63"/>
      <c r="H348" s="63"/>
      <c r="I348" s="51"/>
      <c r="J348" s="69"/>
      <c r="K348" s="65"/>
      <c r="L348" s="65"/>
      <c r="M348" s="352"/>
      <c r="N348" s="481"/>
      <c r="O348" s="482"/>
      <c r="P348" s="352"/>
      <c r="Q348" s="353"/>
      <c r="R348" s="483"/>
      <c r="S348" s="110"/>
      <c r="T348" s="291"/>
      <c r="U348" s="291"/>
      <c r="V348" s="291"/>
      <c r="W348" s="291"/>
      <c r="X348" s="290"/>
      <c r="Y348" s="355"/>
      <c r="Z348" s="356" t="s">
        <v>20</v>
      </c>
      <c r="AA348" s="357" t="s">
        <v>21</v>
      </c>
      <c r="AB348" s="358">
        <v>0.85</v>
      </c>
      <c r="AC348" s="288"/>
      <c r="AD348" s="288"/>
      <c r="AE348" s="346"/>
      <c r="AF348" s="45">
        <f>ROUND(ROUND(ROUND(G344*Q344,0)*Y347,0)*AB348,0)</f>
        <v>122</v>
      </c>
      <c r="AG348" s="79"/>
    </row>
    <row r="349" ht="16.5" customHeight="1">
      <c r="A349" s="29">
        <v>63.0</v>
      </c>
      <c r="B349" s="30">
        <v>9657.0</v>
      </c>
      <c r="C349" s="32" t="s">
        <v>2997</v>
      </c>
      <c r="D349" s="94"/>
      <c r="E349" s="94"/>
      <c r="F349" s="482"/>
      <c r="G349" s="63"/>
      <c r="H349" s="63"/>
      <c r="I349" s="51"/>
      <c r="J349" s="69"/>
      <c r="K349" s="65"/>
      <c r="L349" s="65"/>
      <c r="M349" s="352"/>
      <c r="N349" s="481"/>
      <c r="O349" s="482"/>
      <c r="P349" s="352"/>
      <c r="Q349" s="353"/>
      <c r="R349" s="96"/>
      <c r="S349" s="96"/>
      <c r="T349" s="152"/>
      <c r="U349" s="152"/>
      <c r="V349" s="152"/>
      <c r="W349" s="152"/>
      <c r="X349" s="287"/>
      <c r="Y349" s="354"/>
      <c r="Z349" s="288"/>
      <c r="AA349" s="288"/>
      <c r="AB349" s="346"/>
      <c r="AC349" s="82" t="s">
        <v>30</v>
      </c>
      <c r="AD349" s="302">
        <v>5.0</v>
      </c>
      <c r="AE349" s="360" t="s">
        <v>31</v>
      </c>
      <c r="AF349" s="45">
        <f>ROUND(ROUND(G344*Q344,0)-AD349,0)</f>
        <v>280</v>
      </c>
      <c r="AG349" s="79"/>
    </row>
    <row r="350" ht="16.5" customHeight="1">
      <c r="A350" s="29">
        <v>63.0</v>
      </c>
      <c r="B350" s="30">
        <v>9658.0</v>
      </c>
      <c r="C350" s="32" t="s">
        <v>2998</v>
      </c>
      <c r="D350" s="94"/>
      <c r="E350" s="94"/>
      <c r="F350" s="482"/>
      <c r="G350" s="63"/>
      <c r="H350" s="63"/>
      <c r="I350" s="51"/>
      <c r="J350" s="69"/>
      <c r="K350" s="65"/>
      <c r="L350" s="65"/>
      <c r="M350" s="352"/>
      <c r="N350" s="481"/>
      <c r="O350" s="482"/>
      <c r="P350" s="352"/>
      <c r="Q350" s="353"/>
      <c r="R350" s="115"/>
      <c r="S350" s="115"/>
      <c r="T350" s="291"/>
      <c r="U350" s="291"/>
      <c r="V350" s="291"/>
      <c r="W350" s="291"/>
      <c r="X350" s="290"/>
      <c r="Y350" s="355"/>
      <c r="Z350" s="299" t="s">
        <v>20</v>
      </c>
      <c r="AA350" s="287" t="s">
        <v>21</v>
      </c>
      <c r="AB350" s="361">
        <v>0.85</v>
      </c>
      <c r="AC350" s="482"/>
      <c r="AD350" s="302"/>
      <c r="AE350" s="360"/>
      <c r="AF350" s="45">
        <f>ROUND(ROUND(ROUND(G344*Q344,0)*AB350,0)-AD349,0)</f>
        <v>237</v>
      </c>
      <c r="AG350" s="79"/>
    </row>
    <row r="351" ht="16.5" customHeight="1">
      <c r="A351" s="29">
        <v>63.0</v>
      </c>
      <c r="B351" s="30">
        <v>9659.0</v>
      </c>
      <c r="C351" s="32" t="s">
        <v>2999</v>
      </c>
      <c r="D351" s="94"/>
      <c r="E351" s="94"/>
      <c r="F351" s="76"/>
      <c r="G351" s="63"/>
      <c r="H351" s="63"/>
      <c r="I351" s="51"/>
      <c r="J351" s="69"/>
      <c r="K351" s="65"/>
      <c r="L351" s="65"/>
      <c r="M351" s="352"/>
      <c r="N351" s="481"/>
      <c r="O351" s="482"/>
      <c r="P351" s="352"/>
      <c r="Q351" s="353"/>
      <c r="R351" s="33" t="s">
        <v>23</v>
      </c>
      <c r="S351" s="124" t="s">
        <v>24</v>
      </c>
      <c r="T351" s="152"/>
      <c r="U351" s="152"/>
      <c r="V351" s="152"/>
      <c r="W351" s="152"/>
      <c r="X351" s="287" t="s">
        <v>21</v>
      </c>
      <c r="Y351" s="354">
        <v>0.7</v>
      </c>
      <c r="Z351" s="297"/>
      <c r="AA351" s="297"/>
      <c r="AB351" s="362"/>
      <c r="AC351" s="482"/>
      <c r="AD351" s="313"/>
      <c r="AE351" s="349"/>
      <c r="AF351" s="45">
        <f>ROUND(ROUND(ROUND(G344*Q344,0)*Y351,0)-AD349,0)</f>
        <v>195</v>
      </c>
      <c r="AG351" s="79"/>
    </row>
    <row r="352" ht="16.5" customHeight="1">
      <c r="A352" s="29">
        <v>63.0</v>
      </c>
      <c r="B352" s="30">
        <v>9660.0</v>
      </c>
      <c r="C352" s="32" t="s">
        <v>3000</v>
      </c>
      <c r="D352" s="94"/>
      <c r="E352" s="94"/>
      <c r="F352" s="76"/>
      <c r="G352" s="63"/>
      <c r="H352" s="63"/>
      <c r="I352" s="51"/>
      <c r="J352" s="69"/>
      <c r="K352" s="65"/>
      <c r="L352" s="65"/>
      <c r="M352" s="352"/>
      <c r="N352" s="481"/>
      <c r="O352" s="359"/>
      <c r="P352" s="352"/>
      <c r="Q352" s="353"/>
      <c r="R352" s="481"/>
      <c r="S352" s="110"/>
      <c r="T352" s="291"/>
      <c r="U352" s="291"/>
      <c r="V352" s="291"/>
      <c r="W352" s="291"/>
      <c r="X352" s="290"/>
      <c r="Y352" s="355"/>
      <c r="Z352" s="356" t="s">
        <v>20</v>
      </c>
      <c r="AA352" s="357" t="s">
        <v>21</v>
      </c>
      <c r="AB352" s="363">
        <v>0.85</v>
      </c>
      <c r="AC352" s="482"/>
      <c r="AD352" s="313"/>
      <c r="AE352" s="349"/>
      <c r="AF352" s="45">
        <f>ROUND(ROUND(ROUND(ROUND(G344*Q344,0)*Y351,0)*AB352,0)-AD349,0)</f>
        <v>165</v>
      </c>
      <c r="AG352" s="79"/>
    </row>
    <row r="353" ht="16.5" customHeight="1">
      <c r="A353" s="29">
        <v>63.0</v>
      </c>
      <c r="B353" s="30">
        <v>9661.0</v>
      </c>
      <c r="C353" s="32" t="s">
        <v>3001</v>
      </c>
      <c r="D353" s="94"/>
      <c r="E353" s="94"/>
      <c r="F353" s="76"/>
      <c r="G353" s="63"/>
      <c r="H353" s="63"/>
      <c r="I353" s="51"/>
      <c r="J353" s="69"/>
      <c r="K353" s="65"/>
      <c r="L353" s="65"/>
      <c r="M353" s="352"/>
      <c r="N353" s="481"/>
      <c r="O353" s="359"/>
      <c r="P353" s="352"/>
      <c r="Q353" s="353"/>
      <c r="R353" s="481"/>
      <c r="S353" s="96" t="s">
        <v>27</v>
      </c>
      <c r="T353" s="152"/>
      <c r="U353" s="152"/>
      <c r="V353" s="152"/>
      <c r="W353" s="152"/>
      <c r="X353" s="287" t="s">
        <v>21</v>
      </c>
      <c r="Y353" s="354">
        <v>0.5</v>
      </c>
      <c r="Z353" s="292"/>
      <c r="AA353" s="292"/>
      <c r="AB353" s="355"/>
      <c r="AC353" s="482"/>
      <c r="AD353" s="313"/>
      <c r="AE353" s="349"/>
      <c r="AF353" s="45">
        <f>ROUND(ROUND(ROUND(G344*Q344,0)*Y353,0)-AD349,0)</f>
        <v>138</v>
      </c>
      <c r="AG353" s="79"/>
    </row>
    <row r="354" ht="16.5" customHeight="1">
      <c r="A354" s="29">
        <v>63.0</v>
      </c>
      <c r="B354" s="30">
        <v>9662.0</v>
      </c>
      <c r="C354" s="32" t="s">
        <v>3002</v>
      </c>
      <c r="D354" s="94"/>
      <c r="E354" s="94"/>
      <c r="F354" s="76"/>
      <c r="G354" s="63"/>
      <c r="H354" s="63"/>
      <c r="I354" s="51"/>
      <c r="J354" s="69"/>
      <c r="K354" s="65"/>
      <c r="L354" s="65"/>
      <c r="M354" s="352"/>
      <c r="N354" s="481"/>
      <c r="O354" s="359"/>
      <c r="P354" s="352"/>
      <c r="Q354" s="353"/>
      <c r="R354" s="483"/>
      <c r="S354" s="115"/>
      <c r="T354" s="291"/>
      <c r="U354" s="291"/>
      <c r="V354" s="291"/>
      <c r="W354" s="291"/>
      <c r="X354" s="290"/>
      <c r="Y354" s="355"/>
      <c r="Z354" s="356" t="s">
        <v>20</v>
      </c>
      <c r="AA354" s="357" t="s">
        <v>21</v>
      </c>
      <c r="AB354" s="363">
        <v>0.85</v>
      </c>
      <c r="AC354" s="484"/>
      <c r="AD354" s="292"/>
      <c r="AE354" s="355"/>
      <c r="AF354" s="45">
        <f>ROUND(ROUND(ROUND(ROUND(G344*Q344,0)*Y353,0)*AB354,0)-AD349,0)</f>
        <v>117</v>
      </c>
      <c r="AG354" s="79"/>
    </row>
    <row r="355" ht="16.5" customHeight="1">
      <c r="A355" s="29">
        <v>63.0</v>
      </c>
      <c r="B355" s="30">
        <v>9663.0</v>
      </c>
      <c r="C355" s="32" t="s">
        <v>3003</v>
      </c>
      <c r="D355" s="94"/>
      <c r="E355" s="94"/>
      <c r="F355" s="94"/>
      <c r="G355" s="63"/>
      <c r="H355" s="63"/>
      <c r="I355" s="95"/>
      <c r="J355" s="82" t="s">
        <v>38</v>
      </c>
      <c r="K355" s="152"/>
      <c r="L355" s="344"/>
      <c r="M355" s="152"/>
      <c r="N355" s="105"/>
      <c r="O355" s="94"/>
      <c r="P355" s="140"/>
      <c r="Q355" s="95"/>
      <c r="R355" s="287"/>
      <c r="S355" s="287"/>
      <c r="T355" s="152"/>
      <c r="U355" s="152"/>
      <c r="V355" s="152"/>
      <c r="W355" s="152"/>
      <c r="X355" s="287"/>
      <c r="Y355" s="345"/>
      <c r="Z355" s="288"/>
      <c r="AA355" s="288"/>
      <c r="AB355" s="288"/>
      <c r="AC355" s="288"/>
      <c r="AD355" s="288"/>
      <c r="AE355" s="346"/>
      <c r="AF355" s="45">
        <f>ROUND(ROUND(G344+K356,0)*Q344,0)</f>
        <v>289</v>
      </c>
      <c r="AG355" s="79"/>
    </row>
    <row r="356" ht="16.5" customHeight="1">
      <c r="A356" s="29">
        <v>63.0</v>
      </c>
      <c r="B356" s="30">
        <v>9664.0</v>
      </c>
      <c r="C356" s="32" t="s">
        <v>3004</v>
      </c>
      <c r="D356" s="94"/>
      <c r="E356" s="94"/>
      <c r="F356" s="94"/>
      <c r="G356" s="373"/>
      <c r="H356" s="140"/>
      <c r="I356" s="95"/>
      <c r="J356" s="482"/>
      <c r="K356" s="140">
        <v>6.0</v>
      </c>
      <c r="L356" s="348" t="s">
        <v>40</v>
      </c>
      <c r="M356" s="140"/>
      <c r="N356" s="105"/>
      <c r="O356" s="94"/>
      <c r="P356" s="140"/>
      <c r="Q356" s="95"/>
      <c r="R356" s="290"/>
      <c r="S356" s="290"/>
      <c r="T356" s="291"/>
      <c r="U356" s="291"/>
      <c r="V356" s="291"/>
      <c r="W356" s="291"/>
      <c r="X356" s="290"/>
      <c r="Y356" s="350"/>
      <c r="Z356" s="299" t="s">
        <v>20</v>
      </c>
      <c r="AA356" s="287" t="s">
        <v>21</v>
      </c>
      <c r="AB356" s="351">
        <v>0.85</v>
      </c>
      <c r="AC356" s="288"/>
      <c r="AD356" s="288"/>
      <c r="AE356" s="346"/>
      <c r="AF356" s="45">
        <f>ROUND(ROUND(ROUND(G344+K356,0)*Q344,0)*AB356,0)</f>
        <v>246</v>
      </c>
      <c r="AG356" s="79"/>
    </row>
    <row r="357" ht="16.5" customHeight="1">
      <c r="A357" s="29">
        <v>63.0</v>
      </c>
      <c r="B357" s="30">
        <v>9665.0</v>
      </c>
      <c r="C357" s="32" t="s">
        <v>3005</v>
      </c>
      <c r="D357" s="94"/>
      <c r="E357" s="94"/>
      <c r="F357" s="94"/>
      <c r="G357" s="352"/>
      <c r="H357" s="140"/>
      <c r="I357" s="95"/>
      <c r="J357" s="482"/>
      <c r="K357" s="65"/>
      <c r="L357" s="65"/>
      <c r="M357" s="352"/>
      <c r="N357" s="364"/>
      <c r="O357" s="359"/>
      <c r="P357" s="352"/>
      <c r="Q357" s="353"/>
      <c r="R357" s="33" t="s">
        <v>23</v>
      </c>
      <c r="S357" s="124" t="s">
        <v>24</v>
      </c>
      <c r="T357" s="152"/>
      <c r="U357" s="152"/>
      <c r="V357" s="152"/>
      <c r="W357" s="152"/>
      <c r="X357" s="287" t="s">
        <v>21</v>
      </c>
      <c r="Y357" s="354">
        <v>0.7</v>
      </c>
      <c r="Z357" s="297"/>
      <c r="AA357" s="297"/>
      <c r="AB357" s="297"/>
      <c r="AC357" s="297"/>
      <c r="AD357" s="297"/>
      <c r="AE357" s="362"/>
      <c r="AF357" s="114">
        <f>ROUND(ROUND(ROUND(G344+K356,0)*Q344,0)*Y357,0)</f>
        <v>202</v>
      </c>
      <c r="AG357" s="79"/>
    </row>
    <row r="358" ht="16.5" customHeight="1">
      <c r="A358" s="29">
        <v>63.0</v>
      </c>
      <c r="B358" s="30">
        <v>9666.0</v>
      </c>
      <c r="C358" s="32" t="s">
        <v>3006</v>
      </c>
      <c r="D358" s="94"/>
      <c r="E358" s="94"/>
      <c r="F358" s="94"/>
      <c r="G358" s="352"/>
      <c r="H358" s="140"/>
      <c r="I358" s="95"/>
      <c r="J358" s="482"/>
      <c r="K358" s="65"/>
      <c r="L358" s="65"/>
      <c r="M358" s="352"/>
      <c r="N358" s="364"/>
      <c r="O358" s="359"/>
      <c r="P358" s="352"/>
      <c r="Q358" s="353"/>
      <c r="R358" s="481"/>
      <c r="S358" s="110"/>
      <c r="T358" s="291"/>
      <c r="U358" s="291"/>
      <c r="V358" s="291"/>
      <c r="W358" s="291"/>
      <c r="X358" s="290"/>
      <c r="Y358" s="355"/>
      <c r="Z358" s="356" t="s">
        <v>20</v>
      </c>
      <c r="AA358" s="357" t="s">
        <v>21</v>
      </c>
      <c r="AB358" s="358">
        <v>0.85</v>
      </c>
      <c r="AC358" s="288"/>
      <c r="AD358" s="288"/>
      <c r="AE358" s="346"/>
      <c r="AF358" s="114">
        <f>ROUND(ROUND(ROUND(ROUND(G344+K356,0)*Q344,0)*Y357,0)*AB358,0)</f>
        <v>172</v>
      </c>
      <c r="AG358" s="79"/>
    </row>
    <row r="359" ht="16.5" customHeight="1">
      <c r="A359" s="29">
        <v>63.0</v>
      </c>
      <c r="B359" s="30">
        <v>9667.0</v>
      </c>
      <c r="C359" s="32" t="s">
        <v>3007</v>
      </c>
      <c r="D359" s="94"/>
      <c r="E359" s="94"/>
      <c r="F359" s="94"/>
      <c r="G359" s="352"/>
      <c r="H359" s="140"/>
      <c r="I359" s="95"/>
      <c r="J359" s="482"/>
      <c r="K359" s="65"/>
      <c r="L359" s="65"/>
      <c r="M359" s="352"/>
      <c r="N359" s="364"/>
      <c r="O359" s="359"/>
      <c r="P359" s="352"/>
      <c r="Q359" s="353"/>
      <c r="R359" s="481"/>
      <c r="S359" s="124" t="s">
        <v>27</v>
      </c>
      <c r="T359" s="152"/>
      <c r="U359" s="152"/>
      <c r="V359" s="152"/>
      <c r="W359" s="152"/>
      <c r="X359" s="287" t="s">
        <v>21</v>
      </c>
      <c r="Y359" s="354">
        <v>0.5</v>
      </c>
      <c r="Z359" s="292"/>
      <c r="AA359" s="292"/>
      <c r="AB359" s="292"/>
      <c r="AC359" s="292"/>
      <c r="AD359" s="292"/>
      <c r="AE359" s="355"/>
      <c r="AF359" s="45">
        <f>ROUND(ROUND(ROUND(G344+K356,0)*Q344,0)*Y359,0)</f>
        <v>145</v>
      </c>
      <c r="AG359" s="79"/>
    </row>
    <row r="360" ht="16.5" customHeight="1">
      <c r="A360" s="29">
        <v>63.0</v>
      </c>
      <c r="B360" s="30">
        <v>9668.0</v>
      </c>
      <c r="C360" s="32" t="s">
        <v>3008</v>
      </c>
      <c r="D360" s="94"/>
      <c r="E360" s="94"/>
      <c r="F360" s="94"/>
      <c r="G360" s="352"/>
      <c r="H360" s="140"/>
      <c r="I360" s="95"/>
      <c r="J360" s="482"/>
      <c r="K360" s="65"/>
      <c r="L360" s="65"/>
      <c r="M360" s="352"/>
      <c r="N360" s="364"/>
      <c r="O360" s="359"/>
      <c r="P360" s="352"/>
      <c r="Q360" s="353"/>
      <c r="R360" s="483"/>
      <c r="S360" s="110"/>
      <c r="T360" s="291"/>
      <c r="U360" s="291"/>
      <c r="V360" s="291"/>
      <c r="W360" s="291"/>
      <c r="X360" s="290"/>
      <c r="Y360" s="355"/>
      <c r="Z360" s="356" t="s">
        <v>20</v>
      </c>
      <c r="AA360" s="357" t="s">
        <v>21</v>
      </c>
      <c r="AB360" s="358">
        <v>0.85</v>
      </c>
      <c r="AC360" s="288"/>
      <c r="AD360" s="288"/>
      <c r="AE360" s="346"/>
      <c r="AF360" s="45">
        <f>ROUND(ROUND(ROUND(ROUND(G344+K356,0)*Q344,0)*Y359,0)*AB360,0)</f>
        <v>123</v>
      </c>
      <c r="AG360" s="79"/>
    </row>
    <row r="361" ht="16.5" customHeight="1">
      <c r="A361" s="29">
        <v>63.0</v>
      </c>
      <c r="B361" s="30">
        <v>9669.0</v>
      </c>
      <c r="C361" s="32" t="s">
        <v>3009</v>
      </c>
      <c r="D361" s="94"/>
      <c r="E361" s="94"/>
      <c r="F361" s="94"/>
      <c r="G361" s="352"/>
      <c r="H361" s="140"/>
      <c r="I361" s="95"/>
      <c r="J361" s="482"/>
      <c r="K361" s="65"/>
      <c r="L361" s="65"/>
      <c r="M361" s="352"/>
      <c r="N361" s="364"/>
      <c r="O361" s="359"/>
      <c r="P361" s="352"/>
      <c r="Q361" s="353"/>
      <c r="R361" s="96"/>
      <c r="S361" s="96"/>
      <c r="T361" s="152"/>
      <c r="U361" s="152"/>
      <c r="V361" s="152"/>
      <c r="W361" s="152"/>
      <c r="X361" s="287"/>
      <c r="Y361" s="354"/>
      <c r="Z361" s="288"/>
      <c r="AA361" s="288"/>
      <c r="AB361" s="346"/>
      <c r="AC361" s="82" t="s">
        <v>30</v>
      </c>
      <c r="AD361" s="302">
        <v>5.0</v>
      </c>
      <c r="AE361" s="360" t="s">
        <v>31</v>
      </c>
      <c r="AF361" s="45">
        <f>ROUND(ROUND(ROUND(G344+K356,0)*Q344,0)-AD361,0)</f>
        <v>284</v>
      </c>
      <c r="AG361" s="79"/>
    </row>
    <row r="362" ht="16.5" customHeight="1">
      <c r="A362" s="29">
        <v>63.0</v>
      </c>
      <c r="B362" s="30">
        <v>9670.0</v>
      </c>
      <c r="C362" s="32" t="s">
        <v>3010</v>
      </c>
      <c r="D362" s="94"/>
      <c r="E362" s="94"/>
      <c r="F362" s="94"/>
      <c r="G362" s="352"/>
      <c r="H362" s="140"/>
      <c r="I362" s="95"/>
      <c r="J362" s="69"/>
      <c r="K362" s="65"/>
      <c r="L362" s="65"/>
      <c r="M362" s="352"/>
      <c r="N362" s="364"/>
      <c r="O362" s="359"/>
      <c r="P362" s="352"/>
      <c r="Q362" s="353"/>
      <c r="R362" s="115"/>
      <c r="S362" s="115"/>
      <c r="T362" s="291"/>
      <c r="U362" s="291"/>
      <c r="V362" s="291"/>
      <c r="W362" s="291"/>
      <c r="X362" s="290"/>
      <c r="Y362" s="355"/>
      <c r="Z362" s="299" t="s">
        <v>20</v>
      </c>
      <c r="AA362" s="287" t="s">
        <v>21</v>
      </c>
      <c r="AB362" s="361">
        <v>0.85</v>
      </c>
      <c r="AC362" s="482"/>
      <c r="AD362" s="302"/>
      <c r="AE362" s="360"/>
      <c r="AF362" s="45">
        <f>ROUND(ROUND(ROUND(ROUND(G344+K356,0)*Q344,0)*AB362,0)-AD361,0)</f>
        <v>241</v>
      </c>
      <c r="AG362" s="79"/>
    </row>
    <row r="363" ht="16.5" customHeight="1">
      <c r="A363" s="29">
        <v>63.0</v>
      </c>
      <c r="B363" s="30">
        <v>9671.0</v>
      </c>
      <c r="C363" s="32" t="s">
        <v>3011</v>
      </c>
      <c r="D363" s="94"/>
      <c r="E363" s="94"/>
      <c r="F363" s="94"/>
      <c r="G363" s="352"/>
      <c r="H363" s="140"/>
      <c r="I363" s="95"/>
      <c r="J363" s="69"/>
      <c r="K363" s="65"/>
      <c r="L363" s="65"/>
      <c r="M363" s="352"/>
      <c r="N363" s="364"/>
      <c r="O363" s="359"/>
      <c r="P363" s="352"/>
      <c r="Q363" s="353"/>
      <c r="R363" s="33" t="s">
        <v>23</v>
      </c>
      <c r="S363" s="124" t="s">
        <v>24</v>
      </c>
      <c r="T363" s="152"/>
      <c r="U363" s="152"/>
      <c r="V363" s="152"/>
      <c r="W363" s="152"/>
      <c r="X363" s="287" t="s">
        <v>21</v>
      </c>
      <c r="Y363" s="354">
        <v>0.7</v>
      </c>
      <c r="Z363" s="297"/>
      <c r="AA363" s="297"/>
      <c r="AB363" s="362"/>
      <c r="AC363" s="482"/>
      <c r="AD363" s="313"/>
      <c r="AE363" s="349"/>
      <c r="AF363" s="114">
        <f>ROUND(ROUND(ROUND(ROUND(G344+K356,0)*Q344,0)*Y363,0)-AD361,0)</f>
        <v>197</v>
      </c>
      <c r="AG363" s="79"/>
    </row>
    <row r="364" ht="16.5" customHeight="1">
      <c r="A364" s="29">
        <v>63.0</v>
      </c>
      <c r="B364" s="30">
        <v>9672.0</v>
      </c>
      <c r="C364" s="32" t="s">
        <v>3012</v>
      </c>
      <c r="D364" s="94"/>
      <c r="E364" s="94"/>
      <c r="F364" s="94"/>
      <c r="G364" s="352"/>
      <c r="H364" s="140"/>
      <c r="I364" s="95"/>
      <c r="J364" s="69"/>
      <c r="K364" s="65"/>
      <c r="L364" s="65"/>
      <c r="M364" s="352"/>
      <c r="N364" s="364"/>
      <c r="O364" s="359"/>
      <c r="P364" s="352"/>
      <c r="Q364" s="353"/>
      <c r="R364" s="481"/>
      <c r="S364" s="110"/>
      <c r="T364" s="291"/>
      <c r="U364" s="291"/>
      <c r="V364" s="291"/>
      <c r="W364" s="291"/>
      <c r="X364" s="290"/>
      <c r="Y364" s="355"/>
      <c r="Z364" s="356" t="s">
        <v>20</v>
      </c>
      <c r="AA364" s="357" t="s">
        <v>21</v>
      </c>
      <c r="AB364" s="363">
        <v>0.85</v>
      </c>
      <c r="AC364" s="482"/>
      <c r="AD364" s="313"/>
      <c r="AE364" s="349"/>
      <c r="AF364" s="114">
        <f>ROUND(ROUND(ROUND(ROUND(ROUND(G344+K356,0)*Q344,0)*Y363,0)*AB364,0)-AD361,0)</f>
        <v>167</v>
      </c>
      <c r="AG364" s="79"/>
    </row>
    <row r="365" ht="16.5" customHeight="1">
      <c r="A365" s="29">
        <v>63.0</v>
      </c>
      <c r="B365" s="30">
        <v>9673.0</v>
      </c>
      <c r="C365" s="32" t="s">
        <v>3013</v>
      </c>
      <c r="D365" s="94"/>
      <c r="E365" s="94"/>
      <c r="F365" s="94"/>
      <c r="G365" s="352"/>
      <c r="H365" s="140"/>
      <c r="I365" s="95"/>
      <c r="J365" s="69"/>
      <c r="K365" s="65"/>
      <c r="L365" s="65"/>
      <c r="M365" s="352"/>
      <c r="N365" s="364"/>
      <c r="O365" s="359"/>
      <c r="P365" s="352"/>
      <c r="Q365" s="353"/>
      <c r="R365" s="481"/>
      <c r="S365" s="96" t="s">
        <v>27</v>
      </c>
      <c r="T365" s="152"/>
      <c r="U365" s="152"/>
      <c r="V365" s="152"/>
      <c r="W365" s="152"/>
      <c r="X365" s="287" t="s">
        <v>21</v>
      </c>
      <c r="Y365" s="354">
        <v>0.5</v>
      </c>
      <c r="Z365" s="292"/>
      <c r="AA365" s="292"/>
      <c r="AB365" s="355"/>
      <c r="AC365" s="482"/>
      <c r="AD365" s="313"/>
      <c r="AE365" s="349"/>
      <c r="AF365" s="45">
        <f>ROUND(ROUND(ROUND(ROUND(G344+K356,0)*Q344,0)*Y365,0)-AD361,0)</f>
        <v>140</v>
      </c>
      <c r="AG365" s="79"/>
    </row>
    <row r="366" ht="16.5" customHeight="1">
      <c r="A366" s="29">
        <v>63.0</v>
      </c>
      <c r="B366" s="30">
        <v>9674.0</v>
      </c>
      <c r="C366" s="32" t="s">
        <v>3014</v>
      </c>
      <c r="D366" s="94"/>
      <c r="E366" s="94"/>
      <c r="F366" s="94"/>
      <c r="G366" s="352"/>
      <c r="H366" s="140"/>
      <c r="I366" s="95"/>
      <c r="J366" s="69"/>
      <c r="K366" s="65"/>
      <c r="L366" s="65"/>
      <c r="M366" s="352"/>
      <c r="N366" s="364"/>
      <c r="O366" s="378"/>
      <c r="P366" s="374"/>
      <c r="Q366" s="376"/>
      <c r="R366" s="483"/>
      <c r="S366" s="115"/>
      <c r="T366" s="291"/>
      <c r="U366" s="291"/>
      <c r="V366" s="291"/>
      <c r="W366" s="291"/>
      <c r="X366" s="290"/>
      <c r="Y366" s="355"/>
      <c r="Z366" s="356" t="s">
        <v>20</v>
      </c>
      <c r="AA366" s="357" t="s">
        <v>21</v>
      </c>
      <c r="AB366" s="363">
        <v>0.85</v>
      </c>
      <c r="AC366" s="484"/>
      <c r="AD366" s="292"/>
      <c r="AE366" s="355"/>
      <c r="AF366" s="45">
        <f>ROUND(ROUND(ROUND(ROUND(ROUND(G344+K356,0)*Q344,0)*Y365,0)*AB366,0)-AD361,0)</f>
        <v>118</v>
      </c>
      <c r="AG366" s="79"/>
    </row>
    <row r="367" ht="16.5" customHeight="1">
      <c r="A367" s="29">
        <v>63.0</v>
      </c>
      <c r="B367" s="30">
        <v>9675.0</v>
      </c>
      <c r="C367" s="32" t="s">
        <v>3015</v>
      </c>
      <c r="D367" s="69"/>
      <c r="E367" s="69"/>
      <c r="F367" s="94"/>
      <c r="G367" s="352"/>
      <c r="H367" s="140"/>
      <c r="I367" s="95"/>
      <c r="J367" s="168"/>
      <c r="K367" s="152"/>
      <c r="L367" s="344"/>
      <c r="M367" s="152"/>
      <c r="N367" s="367"/>
      <c r="O367" s="82" t="s">
        <v>27</v>
      </c>
      <c r="P367" s="140"/>
      <c r="Q367" s="95"/>
      <c r="R367" s="287"/>
      <c r="S367" s="287"/>
      <c r="T367" s="152"/>
      <c r="U367" s="152"/>
      <c r="V367" s="152"/>
      <c r="W367" s="152"/>
      <c r="X367" s="287"/>
      <c r="Y367" s="345"/>
      <c r="Z367" s="288"/>
      <c r="AA367" s="288"/>
      <c r="AB367" s="288"/>
      <c r="AC367" s="288"/>
      <c r="AD367" s="288"/>
      <c r="AE367" s="346"/>
      <c r="AF367" s="45">
        <f>ROUND(G344*Q368,0)</f>
        <v>204</v>
      </c>
      <c r="AG367" s="79"/>
    </row>
    <row r="368" ht="16.5" customHeight="1">
      <c r="A368" s="29">
        <v>63.0</v>
      </c>
      <c r="B368" s="30">
        <v>9676.0</v>
      </c>
      <c r="C368" s="32" t="s">
        <v>3016</v>
      </c>
      <c r="D368" s="69"/>
      <c r="E368" s="69"/>
      <c r="F368" s="94"/>
      <c r="G368" s="352"/>
      <c r="H368" s="140"/>
      <c r="I368" s="95"/>
      <c r="J368" s="94"/>
      <c r="K368" s="140"/>
      <c r="L368" s="348"/>
      <c r="M368" s="140"/>
      <c r="N368" s="105"/>
      <c r="O368" s="482"/>
      <c r="P368" s="302" t="s">
        <v>21</v>
      </c>
      <c r="Q368" s="349">
        <v>0.5</v>
      </c>
      <c r="R368" s="290"/>
      <c r="S368" s="290"/>
      <c r="T368" s="291"/>
      <c r="U368" s="291"/>
      <c r="V368" s="291"/>
      <c r="W368" s="291"/>
      <c r="X368" s="290"/>
      <c r="Y368" s="350"/>
      <c r="Z368" s="299" t="s">
        <v>20</v>
      </c>
      <c r="AA368" s="287" t="s">
        <v>21</v>
      </c>
      <c r="AB368" s="351">
        <v>0.85</v>
      </c>
      <c r="AC368" s="288"/>
      <c r="AD368" s="288"/>
      <c r="AE368" s="346"/>
      <c r="AF368" s="114">
        <f>ROUND(ROUND(G344*Q368,0)*AB368,0)</f>
        <v>173</v>
      </c>
      <c r="AG368" s="79"/>
    </row>
    <row r="369" ht="16.5" customHeight="1">
      <c r="A369" s="29">
        <v>63.0</v>
      </c>
      <c r="B369" s="30">
        <v>9677.0</v>
      </c>
      <c r="C369" s="32" t="s">
        <v>3017</v>
      </c>
      <c r="D369" s="94"/>
      <c r="E369" s="94"/>
      <c r="F369" s="76"/>
      <c r="G369" s="63"/>
      <c r="H369" s="63"/>
      <c r="I369" s="51"/>
      <c r="J369" s="69"/>
      <c r="K369" s="65"/>
      <c r="L369" s="65"/>
      <c r="M369" s="352"/>
      <c r="N369" s="364"/>
      <c r="O369" s="482"/>
      <c r="P369" s="352"/>
      <c r="Q369" s="353"/>
      <c r="R369" s="33" t="s">
        <v>23</v>
      </c>
      <c r="S369" s="124" t="s">
        <v>24</v>
      </c>
      <c r="T369" s="152"/>
      <c r="U369" s="152"/>
      <c r="V369" s="152"/>
      <c r="W369" s="152"/>
      <c r="X369" s="287" t="s">
        <v>21</v>
      </c>
      <c r="Y369" s="354">
        <v>0.7</v>
      </c>
      <c r="Z369" s="297"/>
      <c r="AA369" s="297"/>
      <c r="AB369" s="297"/>
      <c r="AC369" s="297"/>
      <c r="AD369" s="297"/>
      <c r="AE369" s="362"/>
      <c r="AF369" s="45">
        <f>ROUND(ROUND(G344*Q368,0)*Y369,0)</f>
        <v>143</v>
      </c>
      <c r="AG369" s="79"/>
    </row>
    <row r="370" ht="16.5" customHeight="1">
      <c r="A370" s="29">
        <v>63.0</v>
      </c>
      <c r="B370" s="30">
        <v>9678.0</v>
      </c>
      <c r="C370" s="32" t="s">
        <v>3018</v>
      </c>
      <c r="D370" s="94"/>
      <c r="E370" s="94"/>
      <c r="F370" s="76"/>
      <c r="G370" s="63"/>
      <c r="H370" s="63"/>
      <c r="I370" s="51"/>
      <c r="J370" s="69"/>
      <c r="K370" s="65"/>
      <c r="L370" s="65"/>
      <c r="M370" s="352"/>
      <c r="N370" s="364"/>
      <c r="O370" s="482"/>
      <c r="P370" s="352"/>
      <c r="Q370" s="353"/>
      <c r="R370" s="481"/>
      <c r="S370" s="110"/>
      <c r="T370" s="291"/>
      <c r="U370" s="291"/>
      <c r="V370" s="291"/>
      <c r="W370" s="291"/>
      <c r="X370" s="290"/>
      <c r="Y370" s="355"/>
      <c r="Z370" s="356" t="s">
        <v>20</v>
      </c>
      <c r="AA370" s="357" t="s">
        <v>21</v>
      </c>
      <c r="AB370" s="358">
        <v>0.85</v>
      </c>
      <c r="AC370" s="288"/>
      <c r="AD370" s="288"/>
      <c r="AE370" s="346"/>
      <c r="AF370" s="45">
        <f>ROUND(ROUND(ROUND(G344*Q368,0)*Y369,0)*AB370,0)</f>
        <v>122</v>
      </c>
      <c r="AG370" s="79"/>
    </row>
    <row r="371" ht="16.5" customHeight="1">
      <c r="A371" s="29">
        <v>63.0</v>
      </c>
      <c r="B371" s="30">
        <v>9679.0</v>
      </c>
      <c r="C371" s="32" t="s">
        <v>3019</v>
      </c>
      <c r="D371" s="94"/>
      <c r="E371" s="94"/>
      <c r="F371" s="76"/>
      <c r="G371" s="63"/>
      <c r="H371" s="63"/>
      <c r="I371" s="51"/>
      <c r="J371" s="69"/>
      <c r="K371" s="65"/>
      <c r="L371" s="65"/>
      <c r="M371" s="352"/>
      <c r="N371" s="364"/>
      <c r="O371" s="482"/>
      <c r="P371" s="352"/>
      <c r="Q371" s="353"/>
      <c r="R371" s="481"/>
      <c r="S371" s="124" t="s">
        <v>27</v>
      </c>
      <c r="T371" s="152"/>
      <c r="U371" s="152"/>
      <c r="V371" s="152"/>
      <c r="W371" s="152"/>
      <c r="X371" s="287" t="s">
        <v>21</v>
      </c>
      <c r="Y371" s="354">
        <v>0.5</v>
      </c>
      <c r="Z371" s="292"/>
      <c r="AA371" s="292"/>
      <c r="AB371" s="292"/>
      <c r="AC371" s="292"/>
      <c r="AD371" s="292"/>
      <c r="AE371" s="355"/>
      <c r="AF371" s="114">
        <f>ROUND(ROUND(G344*Q368,0)*Y371,0)</f>
        <v>102</v>
      </c>
      <c r="AG371" s="79"/>
    </row>
    <row r="372" ht="16.5" customHeight="1">
      <c r="A372" s="29">
        <v>63.0</v>
      </c>
      <c r="B372" s="30">
        <v>9680.0</v>
      </c>
      <c r="C372" s="32" t="s">
        <v>3020</v>
      </c>
      <c r="D372" s="94"/>
      <c r="E372" s="94"/>
      <c r="F372" s="76"/>
      <c r="G372" s="63"/>
      <c r="H372" s="63"/>
      <c r="I372" s="51"/>
      <c r="J372" s="69"/>
      <c r="K372" s="65"/>
      <c r="L372" s="65"/>
      <c r="M372" s="352"/>
      <c r="N372" s="364"/>
      <c r="O372" s="482"/>
      <c r="P372" s="352"/>
      <c r="Q372" s="353"/>
      <c r="R372" s="483"/>
      <c r="S372" s="110"/>
      <c r="T372" s="291"/>
      <c r="U372" s="291"/>
      <c r="V372" s="291"/>
      <c r="W372" s="291"/>
      <c r="X372" s="290"/>
      <c r="Y372" s="355"/>
      <c r="Z372" s="356" t="s">
        <v>20</v>
      </c>
      <c r="AA372" s="357" t="s">
        <v>21</v>
      </c>
      <c r="AB372" s="358">
        <v>0.85</v>
      </c>
      <c r="AC372" s="288"/>
      <c r="AD372" s="288"/>
      <c r="AE372" s="346"/>
      <c r="AF372" s="114">
        <f>ROUND(ROUND(ROUND(G344*Q368,0)*Y371,0)*AB372,0)</f>
        <v>87</v>
      </c>
      <c r="AG372" s="79"/>
    </row>
    <row r="373" ht="16.5" customHeight="1">
      <c r="A373" s="29">
        <v>63.0</v>
      </c>
      <c r="B373" s="30">
        <v>9681.0</v>
      </c>
      <c r="C373" s="32" t="s">
        <v>3021</v>
      </c>
      <c r="D373" s="94"/>
      <c r="E373" s="94"/>
      <c r="F373" s="76"/>
      <c r="G373" s="63"/>
      <c r="H373" s="63"/>
      <c r="I373" s="51"/>
      <c r="J373" s="69"/>
      <c r="K373" s="65"/>
      <c r="L373" s="65"/>
      <c r="M373" s="352"/>
      <c r="N373" s="364"/>
      <c r="O373" s="482"/>
      <c r="P373" s="352"/>
      <c r="Q373" s="353"/>
      <c r="R373" s="96"/>
      <c r="S373" s="96"/>
      <c r="T373" s="152"/>
      <c r="U373" s="152"/>
      <c r="V373" s="152"/>
      <c r="W373" s="152"/>
      <c r="X373" s="287"/>
      <c r="Y373" s="354"/>
      <c r="Z373" s="288"/>
      <c r="AA373" s="288"/>
      <c r="AB373" s="346"/>
      <c r="AC373" s="82" t="s">
        <v>30</v>
      </c>
      <c r="AD373" s="302">
        <v>5.0</v>
      </c>
      <c r="AE373" s="360" t="s">
        <v>31</v>
      </c>
      <c r="AF373" s="45">
        <f>ROUND(ROUND(G344*Q368,0)-AD373,0)</f>
        <v>199</v>
      </c>
      <c r="AG373" s="79"/>
    </row>
    <row r="374" ht="16.5" customHeight="1">
      <c r="A374" s="29">
        <v>63.0</v>
      </c>
      <c r="B374" s="30">
        <v>9682.0</v>
      </c>
      <c r="C374" s="32" t="s">
        <v>3022</v>
      </c>
      <c r="D374" s="94"/>
      <c r="E374" s="94"/>
      <c r="F374" s="76"/>
      <c r="G374" s="63"/>
      <c r="H374" s="63"/>
      <c r="I374" s="51"/>
      <c r="J374" s="69"/>
      <c r="K374" s="65"/>
      <c r="L374" s="65"/>
      <c r="M374" s="352"/>
      <c r="N374" s="364"/>
      <c r="O374" s="359"/>
      <c r="P374" s="352"/>
      <c r="Q374" s="353"/>
      <c r="R374" s="115"/>
      <c r="S374" s="115"/>
      <c r="T374" s="291"/>
      <c r="U374" s="291"/>
      <c r="V374" s="291"/>
      <c r="W374" s="291"/>
      <c r="X374" s="290"/>
      <c r="Y374" s="355"/>
      <c r="Z374" s="299" t="s">
        <v>20</v>
      </c>
      <c r="AA374" s="287" t="s">
        <v>21</v>
      </c>
      <c r="AB374" s="361">
        <v>0.85</v>
      </c>
      <c r="AC374" s="482"/>
      <c r="AD374" s="302"/>
      <c r="AE374" s="360"/>
      <c r="AF374" s="114">
        <f>ROUND(ROUND(ROUND(G344*Q368,0)*AB374,0)-AD373,0)</f>
        <v>168</v>
      </c>
      <c r="AG374" s="79"/>
    </row>
    <row r="375" ht="16.5" customHeight="1">
      <c r="A375" s="29">
        <v>63.0</v>
      </c>
      <c r="B375" s="30">
        <v>9683.0</v>
      </c>
      <c r="C375" s="32" t="s">
        <v>3023</v>
      </c>
      <c r="D375" s="94"/>
      <c r="E375" s="94"/>
      <c r="F375" s="76"/>
      <c r="G375" s="63"/>
      <c r="H375" s="63"/>
      <c r="I375" s="51"/>
      <c r="J375" s="69"/>
      <c r="K375" s="65"/>
      <c r="L375" s="65"/>
      <c r="M375" s="352"/>
      <c r="N375" s="364"/>
      <c r="O375" s="359"/>
      <c r="P375" s="352"/>
      <c r="Q375" s="353"/>
      <c r="R375" s="33" t="s">
        <v>23</v>
      </c>
      <c r="S375" s="124" t="s">
        <v>24</v>
      </c>
      <c r="T375" s="152"/>
      <c r="U375" s="152"/>
      <c r="V375" s="152"/>
      <c r="W375" s="152"/>
      <c r="X375" s="287" t="s">
        <v>21</v>
      </c>
      <c r="Y375" s="354">
        <v>0.7</v>
      </c>
      <c r="Z375" s="297"/>
      <c r="AA375" s="297"/>
      <c r="AB375" s="362"/>
      <c r="AC375" s="482"/>
      <c r="AD375" s="313"/>
      <c r="AE375" s="349"/>
      <c r="AF375" s="45">
        <f>ROUND(ROUND(ROUND(G344*Q368,0)*Y375,0)-AD373,0)</f>
        <v>138</v>
      </c>
      <c r="AG375" s="79"/>
    </row>
    <row r="376" ht="16.5" customHeight="1">
      <c r="A376" s="29">
        <v>63.0</v>
      </c>
      <c r="B376" s="30">
        <v>9684.0</v>
      </c>
      <c r="C376" s="32" t="s">
        <v>3024</v>
      </c>
      <c r="D376" s="94"/>
      <c r="E376" s="94"/>
      <c r="F376" s="76"/>
      <c r="G376" s="63"/>
      <c r="H376" s="63"/>
      <c r="I376" s="51"/>
      <c r="J376" s="69"/>
      <c r="K376" s="65"/>
      <c r="L376" s="65"/>
      <c r="M376" s="352"/>
      <c r="N376" s="364"/>
      <c r="O376" s="359"/>
      <c r="P376" s="352"/>
      <c r="Q376" s="353"/>
      <c r="R376" s="481"/>
      <c r="S376" s="110"/>
      <c r="T376" s="291"/>
      <c r="U376" s="291"/>
      <c r="V376" s="291"/>
      <c r="W376" s="291"/>
      <c r="X376" s="290"/>
      <c r="Y376" s="355"/>
      <c r="Z376" s="356" t="s">
        <v>20</v>
      </c>
      <c r="AA376" s="357" t="s">
        <v>21</v>
      </c>
      <c r="AB376" s="363">
        <v>0.85</v>
      </c>
      <c r="AC376" s="482"/>
      <c r="AD376" s="313"/>
      <c r="AE376" s="349"/>
      <c r="AF376" s="45">
        <f>ROUND(ROUND(ROUND(ROUND(G344*Q368,0)*Y375,0)*AB376,0)-AD373,0)</f>
        <v>117</v>
      </c>
      <c r="AG376" s="79"/>
    </row>
    <row r="377" ht="16.5" customHeight="1">
      <c r="A377" s="29">
        <v>63.0</v>
      </c>
      <c r="B377" s="30">
        <v>9685.0</v>
      </c>
      <c r="C377" s="32" t="s">
        <v>3025</v>
      </c>
      <c r="D377" s="94"/>
      <c r="E377" s="94"/>
      <c r="F377" s="76"/>
      <c r="G377" s="63"/>
      <c r="H377" s="63"/>
      <c r="I377" s="51"/>
      <c r="J377" s="69"/>
      <c r="K377" s="65"/>
      <c r="L377" s="65"/>
      <c r="M377" s="352"/>
      <c r="N377" s="364"/>
      <c r="O377" s="359"/>
      <c r="P377" s="352"/>
      <c r="Q377" s="353"/>
      <c r="R377" s="481"/>
      <c r="S377" s="96" t="s">
        <v>27</v>
      </c>
      <c r="T377" s="152"/>
      <c r="U377" s="152"/>
      <c r="V377" s="152"/>
      <c r="W377" s="152"/>
      <c r="X377" s="287" t="s">
        <v>21</v>
      </c>
      <c r="Y377" s="354">
        <v>0.5</v>
      </c>
      <c r="Z377" s="292"/>
      <c r="AA377" s="292"/>
      <c r="AB377" s="355"/>
      <c r="AC377" s="482"/>
      <c r="AD377" s="313"/>
      <c r="AE377" s="349"/>
      <c r="AF377" s="114">
        <f>ROUND(ROUND(ROUND(G344*Q368,0)*Y377,0)-AD373,0)</f>
        <v>97</v>
      </c>
      <c r="AG377" s="79"/>
    </row>
    <row r="378" ht="16.5" customHeight="1">
      <c r="A378" s="29">
        <v>63.0</v>
      </c>
      <c r="B378" s="30">
        <v>9686.0</v>
      </c>
      <c r="C378" s="32" t="s">
        <v>3026</v>
      </c>
      <c r="D378" s="94"/>
      <c r="E378" s="94"/>
      <c r="F378" s="76"/>
      <c r="G378" s="63"/>
      <c r="H378" s="63"/>
      <c r="I378" s="51"/>
      <c r="J378" s="69"/>
      <c r="K378" s="65"/>
      <c r="L378" s="65"/>
      <c r="M378" s="352"/>
      <c r="N378" s="364"/>
      <c r="O378" s="359"/>
      <c r="P378" s="352"/>
      <c r="Q378" s="353"/>
      <c r="R378" s="483"/>
      <c r="S378" s="115"/>
      <c r="T378" s="291"/>
      <c r="U378" s="291"/>
      <c r="V378" s="291"/>
      <c r="W378" s="291"/>
      <c r="X378" s="290"/>
      <c r="Y378" s="355"/>
      <c r="Z378" s="356" t="s">
        <v>20</v>
      </c>
      <c r="AA378" s="357" t="s">
        <v>21</v>
      </c>
      <c r="AB378" s="363">
        <v>0.85</v>
      </c>
      <c r="AC378" s="484"/>
      <c r="AD378" s="292"/>
      <c r="AE378" s="355"/>
      <c r="AF378" s="114">
        <f>ROUND(ROUND(ROUND(ROUND(G344*Q368,0)*Y377,0)*AB378,0)-AD373,0)</f>
        <v>82</v>
      </c>
      <c r="AG378" s="79"/>
    </row>
    <row r="379" ht="16.5" customHeight="1">
      <c r="A379" s="29">
        <v>63.0</v>
      </c>
      <c r="B379" s="30">
        <v>9687.0</v>
      </c>
      <c r="C379" s="32" t="s">
        <v>3027</v>
      </c>
      <c r="D379" s="94"/>
      <c r="E379" s="94"/>
      <c r="F379" s="94"/>
      <c r="G379" s="63"/>
      <c r="H379" s="63"/>
      <c r="I379" s="95"/>
      <c r="J379" s="82" t="s">
        <v>38</v>
      </c>
      <c r="K379" s="152"/>
      <c r="L379" s="344"/>
      <c r="M379" s="152"/>
      <c r="N379" s="105"/>
      <c r="O379" s="94"/>
      <c r="P379" s="140"/>
      <c r="Q379" s="95"/>
      <c r="R379" s="287"/>
      <c r="S379" s="287"/>
      <c r="T379" s="152"/>
      <c r="U379" s="152"/>
      <c r="V379" s="152"/>
      <c r="W379" s="152"/>
      <c r="X379" s="287"/>
      <c r="Y379" s="345"/>
      <c r="Z379" s="288"/>
      <c r="AA379" s="288"/>
      <c r="AB379" s="288"/>
      <c r="AC379" s="288"/>
      <c r="AD379" s="288"/>
      <c r="AE379" s="346"/>
      <c r="AF379" s="45">
        <f>ROUND(ROUND(G344+K380,0)*Q368,0)</f>
        <v>207</v>
      </c>
      <c r="AG379" s="79"/>
    </row>
    <row r="380" ht="16.5" customHeight="1">
      <c r="A380" s="29">
        <v>63.0</v>
      </c>
      <c r="B380" s="30">
        <v>9688.0</v>
      </c>
      <c r="C380" s="32" t="s">
        <v>3028</v>
      </c>
      <c r="D380" s="94"/>
      <c r="E380" s="94"/>
      <c r="F380" s="94"/>
      <c r="G380" s="373"/>
      <c r="H380" s="140"/>
      <c r="I380" s="95"/>
      <c r="J380" s="482"/>
      <c r="K380" s="140">
        <v>6.0</v>
      </c>
      <c r="L380" s="348" t="s">
        <v>40</v>
      </c>
      <c r="M380" s="140"/>
      <c r="N380" s="105"/>
      <c r="O380" s="94"/>
      <c r="P380" s="140"/>
      <c r="Q380" s="95"/>
      <c r="R380" s="290"/>
      <c r="S380" s="290"/>
      <c r="T380" s="291"/>
      <c r="U380" s="291"/>
      <c r="V380" s="291"/>
      <c r="W380" s="291"/>
      <c r="X380" s="290"/>
      <c r="Y380" s="350"/>
      <c r="Z380" s="299" t="s">
        <v>20</v>
      </c>
      <c r="AA380" s="287" t="s">
        <v>21</v>
      </c>
      <c r="AB380" s="351">
        <v>0.85</v>
      </c>
      <c r="AC380" s="288"/>
      <c r="AD380" s="288"/>
      <c r="AE380" s="346"/>
      <c r="AF380" s="45">
        <f>ROUND(ROUND(ROUND(G344+K380,0)*Q368,0)*AB380,0)</f>
        <v>176</v>
      </c>
      <c r="AG380" s="79"/>
    </row>
    <row r="381" ht="16.5" customHeight="1">
      <c r="A381" s="29">
        <v>63.0</v>
      </c>
      <c r="B381" s="30">
        <v>9689.0</v>
      </c>
      <c r="C381" s="32" t="s">
        <v>3029</v>
      </c>
      <c r="D381" s="94"/>
      <c r="E381" s="94"/>
      <c r="F381" s="94"/>
      <c r="G381" s="352"/>
      <c r="H381" s="140"/>
      <c r="I381" s="95"/>
      <c r="J381" s="482"/>
      <c r="K381" s="65"/>
      <c r="L381" s="65"/>
      <c r="M381" s="352"/>
      <c r="N381" s="364"/>
      <c r="O381" s="359"/>
      <c r="P381" s="352"/>
      <c r="Q381" s="353"/>
      <c r="R381" s="33" t="s">
        <v>23</v>
      </c>
      <c r="S381" s="124" t="s">
        <v>24</v>
      </c>
      <c r="T381" s="152"/>
      <c r="U381" s="152"/>
      <c r="V381" s="152"/>
      <c r="W381" s="152"/>
      <c r="X381" s="287" t="s">
        <v>21</v>
      </c>
      <c r="Y381" s="354">
        <v>0.7</v>
      </c>
      <c r="Z381" s="297"/>
      <c r="AA381" s="297"/>
      <c r="AB381" s="297"/>
      <c r="AC381" s="297"/>
      <c r="AD381" s="297"/>
      <c r="AE381" s="362"/>
      <c r="AF381" s="45">
        <f>ROUND(ROUND(ROUND(G344+K380,0)*Q368,0)*Y381,0)</f>
        <v>145</v>
      </c>
      <c r="AG381" s="79"/>
    </row>
    <row r="382" ht="16.5" customHeight="1">
      <c r="A382" s="29">
        <v>63.0</v>
      </c>
      <c r="B382" s="30">
        <v>9690.0</v>
      </c>
      <c r="C382" s="32" t="s">
        <v>3030</v>
      </c>
      <c r="D382" s="94"/>
      <c r="E382" s="94"/>
      <c r="F382" s="94"/>
      <c r="G382" s="352"/>
      <c r="H382" s="140"/>
      <c r="I382" s="95"/>
      <c r="J382" s="482"/>
      <c r="K382" s="65"/>
      <c r="L382" s="65"/>
      <c r="M382" s="352"/>
      <c r="N382" s="364"/>
      <c r="O382" s="359"/>
      <c r="P382" s="352"/>
      <c r="Q382" s="353"/>
      <c r="R382" s="481"/>
      <c r="S382" s="110"/>
      <c r="T382" s="291"/>
      <c r="U382" s="291"/>
      <c r="V382" s="291"/>
      <c r="W382" s="291"/>
      <c r="X382" s="290"/>
      <c r="Y382" s="355"/>
      <c r="Z382" s="356" t="s">
        <v>20</v>
      </c>
      <c r="AA382" s="357" t="s">
        <v>21</v>
      </c>
      <c r="AB382" s="358">
        <v>0.85</v>
      </c>
      <c r="AC382" s="288"/>
      <c r="AD382" s="288"/>
      <c r="AE382" s="346"/>
      <c r="AF382" s="45">
        <f>ROUND(ROUND(ROUND(ROUND(G344+K380,0)*Q368,0)*Y381,0)*AB382,0)</f>
        <v>123</v>
      </c>
      <c r="AG382" s="79"/>
    </row>
    <row r="383" ht="16.5" customHeight="1">
      <c r="A383" s="29">
        <v>63.0</v>
      </c>
      <c r="B383" s="30">
        <v>9691.0</v>
      </c>
      <c r="C383" s="32" t="s">
        <v>3031</v>
      </c>
      <c r="D383" s="94"/>
      <c r="E383" s="94"/>
      <c r="F383" s="94"/>
      <c r="G383" s="352"/>
      <c r="H383" s="140"/>
      <c r="I383" s="95"/>
      <c r="J383" s="482"/>
      <c r="K383" s="65"/>
      <c r="L383" s="65"/>
      <c r="M383" s="352"/>
      <c r="N383" s="364"/>
      <c r="O383" s="359"/>
      <c r="P383" s="352"/>
      <c r="Q383" s="353"/>
      <c r="R383" s="481"/>
      <c r="S383" s="124" t="s">
        <v>27</v>
      </c>
      <c r="T383" s="152"/>
      <c r="U383" s="152"/>
      <c r="V383" s="152"/>
      <c r="W383" s="152"/>
      <c r="X383" s="287" t="s">
        <v>21</v>
      </c>
      <c r="Y383" s="354">
        <v>0.5</v>
      </c>
      <c r="Z383" s="292"/>
      <c r="AA383" s="292"/>
      <c r="AB383" s="292"/>
      <c r="AC383" s="292"/>
      <c r="AD383" s="292"/>
      <c r="AE383" s="355"/>
      <c r="AF383" s="45">
        <f>ROUND(ROUND(ROUND(G344+K380,0)*Q368,0)*Y383,0)</f>
        <v>104</v>
      </c>
      <c r="AG383" s="79"/>
    </row>
    <row r="384" ht="16.5" customHeight="1">
      <c r="A384" s="29">
        <v>63.0</v>
      </c>
      <c r="B384" s="30">
        <v>9692.0</v>
      </c>
      <c r="C384" s="32" t="s">
        <v>3032</v>
      </c>
      <c r="D384" s="94"/>
      <c r="E384" s="94"/>
      <c r="F384" s="94"/>
      <c r="G384" s="352"/>
      <c r="H384" s="140"/>
      <c r="I384" s="95"/>
      <c r="J384" s="482"/>
      <c r="K384" s="65"/>
      <c r="L384" s="65"/>
      <c r="M384" s="352"/>
      <c r="N384" s="364"/>
      <c r="O384" s="359"/>
      <c r="P384" s="352"/>
      <c r="Q384" s="353"/>
      <c r="R384" s="483"/>
      <c r="S384" s="110"/>
      <c r="T384" s="291"/>
      <c r="U384" s="291"/>
      <c r="V384" s="291"/>
      <c r="W384" s="291"/>
      <c r="X384" s="290"/>
      <c r="Y384" s="355"/>
      <c r="Z384" s="356" t="s">
        <v>20</v>
      </c>
      <c r="AA384" s="357" t="s">
        <v>21</v>
      </c>
      <c r="AB384" s="358">
        <v>0.85</v>
      </c>
      <c r="AC384" s="288"/>
      <c r="AD384" s="288"/>
      <c r="AE384" s="346"/>
      <c r="AF384" s="114">
        <f>ROUND(ROUND(ROUND(ROUND(G344+K380,0)*Q368,0)*Y383,0)*AB384,0)</f>
        <v>88</v>
      </c>
      <c r="AG384" s="79"/>
    </row>
    <row r="385" ht="16.5" customHeight="1">
      <c r="A385" s="29">
        <v>63.0</v>
      </c>
      <c r="B385" s="30">
        <v>9693.0</v>
      </c>
      <c r="C385" s="32" t="s">
        <v>3033</v>
      </c>
      <c r="D385" s="94"/>
      <c r="E385" s="94"/>
      <c r="F385" s="94"/>
      <c r="G385" s="352"/>
      <c r="H385" s="140"/>
      <c r="I385" s="95"/>
      <c r="J385" s="69"/>
      <c r="K385" s="65"/>
      <c r="L385" s="65"/>
      <c r="M385" s="352"/>
      <c r="N385" s="364"/>
      <c r="O385" s="359"/>
      <c r="P385" s="352"/>
      <c r="Q385" s="353"/>
      <c r="R385" s="96"/>
      <c r="S385" s="96"/>
      <c r="T385" s="152"/>
      <c r="U385" s="152"/>
      <c r="V385" s="152"/>
      <c r="W385" s="152"/>
      <c r="X385" s="287"/>
      <c r="Y385" s="354"/>
      <c r="Z385" s="288"/>
      <c r="AA385" s="288"/>
      <c r="AB385" s="346"/>
      <c r="AC385" s="82" t="s">
        <v>30</v>
      </c>
      <c r="AD385" s="302">
        <v>5.0</v>
      </c>
      <c r="AE385" s="360" t="s">
        <v>31</v>
      </c>
      <c r="AF385" s="45">
        <f>ROUND(ROUND(ROUND(G344+K380,0)*Q368,0)-AD385,0)</f>
        <v>202</v>
      </c>
      <c r="AG385" s="79"/>
    </row>
    <row r="386" ht="16.5" customHeight="1">
      <c r="A386" s="29">
        <v>63.0</v>
      </c>
      <c r="B386" s="30">
        <v>9694.0</v>
      </c>
      <c r="C386" s="32" t="s">
        <v>3034</v>
      </c>
      <c r="D386" s="94"/>
      <c r="E386" s="94"/>
      <c r="F386" s="94"/>
      <c r="G386" s="352"/>
      <c r="H386" s="140"/>
      <c r="I386" s="95"/>
      <c r="J386" s="69"/>
      <c r="K386" s="65"/>
      <c r="L386" s="65"/>
      <c r="M386" s="352"/>
      <c r="N386" s="364"/>
      <c r="O386" s="359"/>
      <c r="P386" s="352"/>
      <c r="Q386" s="353"/>
      <c r="R386" s="115"/>
      <c r="S386" s="115"/>
      <c r="T386" s="291"/>
      <c r="U386" s="291"/>
      <c r="V386" s="291"/>
      <c r="W386" s="291"/>
      <c r="X386" s="290"/>
      <c r="Y386" s="355"/>
      <c r="Z386" s="299" t="s">
        <v>20</v>
      </c>
      <c r="AA386" s="287" t="s">
        <v>21</v>
      </c>
      <c r="AB386" s="361">
        <v>0.85</v>
      </c>
      <c r="AC386" s="482"/>
      <c r="AD386" s="302"/>
      <c r="AE386" s="360"/>
      <c r="AF386" s="45">
        <f>ROUND(ROUND(ROUND(ROUND(G344+K380,0)*Q368,0)*AB386,0)-AD385,0)</f>
        <v>171</v>
      </c>
      <c r="AG386" s="79"/>
    </row>
    <row r="387" ht="16.5" customHeight="1">
      <c r="A387" s="29">
        <v>63.0</v>
      </c>
      <c r="B387" s="30">
        <v>9695.0</v>
      </c>
      <c r="C387" s="32" t="s">
        <v>3035</v>
      </c>
      <c r="D387" s="94"/>
      <c r="E387" s="94"/>
      <c r="F387" s="94"/>
      <c r="G387" s="352"/>
      <c r="H387" s="140"/>
      <c r="I387" s="95"/>
      <c r="J387" s="69"/>
      <c r="K387" s="65"/>
      <c r="L387" s="65"/>
      <c r="M387" s="352"/>
      <c r="N387" s="364"/>
      <c r="O387" s="359"/>
      <c r="P387" s="352"/>
      <c r="Q387" s="353"/>
      <c r="R387" s="33" t="s">
        <v>23</v>
      </c>
      <c r="S387" s="124" t="s">
        <v>24</v>
      </c>
      <c r="T387" s="152"/>
      <c r="U387" s="152"/>
      <c r="V387" s="152"/>
      <c r="W387" s="152"/>
      <c r="X387" s="287" t="s">
        <v>21</v>
      </c>
      <c r="Y387" s="354">
        <v>0.7</v>
      </c>
      <c r="Z387" s="297"/>
      <c r="AA387" s="297"/>
      <c r="AB387" s="362"/>
      <c r="AC387" s="482"/>
      <c r="AD387" s="313"/>
      <c r="AE387" s="349"/>
      <c r="AF387" s="45">
        <f>ROUND(ROUND(ROUND(ROUND(G344+K380,0)*Q368,0)*Y387,0)-AD385,0)</f>
        <v>140</v>
      </c>
      <c r="AG387" s="79"/>
    </row>
    <row r="388" ht="16.5" customHeight="1">
      <c r="A388" s="29">
        <v>63.0</v>
      </c>
      <c r="B388" s="30">
        <v>9696.0</v>
      </c>
      <c r="C388" s="32" t="s">
        <v>3036</v>
      </c>
      <c r="D388" s="94"/>
      <c r="E388" s="94"/>
      <c r="F388" s="94"/>
      <c r="G388" s="352"/>
      <c r="H388" s="140"/>
      <c r="I388" s="95"/>
      <c r="J388" s="69"/>
      <c r="K388" s="65"/>
      <c r="L388" s="65"/>
      <c r="M388" s="352"/>
      <c r="N388" s="364"/>
      <c r="O388" s="359"/>
      <c r="P388" s="352"/>
      <c r="Q388" s="353"/>
      <c r="R388" s="481"/>
      <c r="S388" s="110"/>
      <c r="T388" s="291"/>
      <c r="U388" s="291"/>
      <c r="V388" s="291"/>
      <c r="W388" s="291"/>
      <c r="X388" s="290"/>
      <c r="Y388" s="355"/>
      <c r="Z388" s="356" t="s">
        <v>20</v>
      </c>
      <c r="AA388" s="357" t="s">
        <v>21</v>
      </c>
      <c r="AB388" s="363">
        <v>0.85</v>
      </c>
      <c r="AC388" s="482"/>
      <c r="AD388" s="313"/>
      <c r="AE388" s="349"/>
      <c r="AF388" s="45">
        <f>ROUND(ROUND(ROUND(ROUND(ROUND(G344+K380,0)*Q368,0)*Y387,0)*AB388,0)-AD385,0)</f>
        <v>118</v>
      </c>
      <c r="AG388" s="79"/>
    </row>
    <row r="389" ht="16.5" customHeight="1">
      <c r="A389" s="29">
        <v>63.0</v>
      </c>
      <c r="B389" s="30">
        <v>9697.0</v>
      </c>
      <c r="C389" s="32" t="s">
        <v>3037</v>
      </c>
      <c r="D389" s="94"/>
      <c r="E389" s="94"/>
      <c r="F389" s="94"/>
      <c r="G389" s="352"/>
      <c r="H389" s="140"/>
      <c r="I389" s="95"/>
      <c r="J389" s="69"/>
      <c r="K389" s="65"/>
      <c r="L389" s="65"/>
      <c r="M389" s="352"/>
      <c r="N389" s="364"/>
      <c r="O389" s="359"/>
      <c r="P389" s="352"/>
      <c r="Q389" s="353"/>
      <c r="R389" s="481"/>
      <c r="S389" s="96" t="s">
        <v>27</v>
      </c>
      <c r="T389" s="152"/>
      <c r="U389" s="152"/>
      <c r="V389" s="152"/>
      <c r="W389" s="152"/>
      <c r="X389" s="287" t="s">
        <v>21</v>
      </c>
      <c r="Y389" s="354">
        <v>0.5</v>
      </c>
      <c r="Z389" s="292"/>
      <c r="AA389" s="292"/>
      <c r="AB389" s="355"/>
      <c r="AC389" s="482"/>
      <c r="AD389" s="313"/>
      <c r="AE389" s="349"/>
      <c r="AF389" s="45">
        <f>ROUND(ROUND(ROUND(ROUND(G344+K380,0)*Q368,0)*Y389,0)-AD385,0)</f>
        <v>99</v>
      </c>
      <c r="AG389" s="79"/>
    </row>
    <row r="390" ht="16.5" customHeight="1">
      <c r="A390" s="29">
        <v>63.0</v>
      </c>
      <c r="B390" s="30">
        <v>9698.0</v>
      </c>
      <c r="C390" s="32" t="s">
        <v>3038</v>
      </c>
      <c r="D390" s="94"/>
      <c r="E390" s="94"/>
      <c r="F390" s="107"/>
      <c r="G390" s="374"/>
      <c r="H390" s="291"/>
      <c r="I390" s="188"/>
      <c r="J390" s="110"/>
      <c r="K390" s="115"/>
      <c r="L390" s="115"/>
      <c r="M390" s="374"/>
      <c r="N390" s="377"/>
      <c r="O390" s="378"/>
      <c r="P390" s="374"/>
      <c r="Q390" s="376"/>
      <c r="R390" s="483"/>
      <c r="S390" s="115"/>
      <c r="T390" s="291"/>
      <c r="U390" s="291"/>
      <c r="V390" s="291"/>
      <c r="W390" s="291"/>
      <c r="X390" s="290"/>
      <c r="Y390" s="355"/>
      <c r="Z390" s="356" t="s">
        <v>20</v>
      </c>
      <c r="AA390" s="357" t="s">
        <v>21</v>
      </c>
      <c r="AB390" s="363">
        <v>0.85</v>
      </c>
      <c r="AC390" s="484"/>
      <c r="AD390" s="292"/>
      <c r="AE390" s="355"/>
      <c r="AF390" s="114">
        <f>ROUND(ROUND(ROUND(ROUND(ROUND(G344+K380,0)*Q368,0)*Y389,0)*AB390,0)-AD385,0)</f>
        <v>83</v>
      </c>
      <c r="AG390" s="79"/>
    </row>
    <row r="391" ht="16.5" customHeight="1">
      <c r="A391" s="29">
        <v>63.0</v>
      </c>
      <c r="B391" s="30">
        <v>9701.0</v>
      </c>
      <c r="C391" s="32" t="s">
        <v>3039</v>
      </c>
      <c r="D391" s="94"/>
      <c r="E391" s="94"/>
      <c r="F391" s="102" t="s">
        <v>77</v>
      </c>
      <c r="G391" s="35"/>
      <c r="H391" s="35"/>
      <c r="I391" s="36"/>
      <c r="J391" s="168"/>
      <c r="K391" s="152"/>
      <c r="L391" s="344"/>
      <c r="M391" s="152"/>
      <c r="N391" s="206" t="s">
        <v>2655</v>
      </c>
      <c r="O391" s="82" t="s">
        <v>24</v>
      </c>
      <c r="P391" s="152"/>
      <c r="Q391" s="153"/>
      <c r="R391" s="287"/>
      <c r="S391" s="287"/>
      <c r="T391" s="152"/>
      <c r="U391" s="152"/>
      <c r="V391" s="152"/>
      <c r="W391" s="152"/>
      <c r="X391" s="287"/>
      <c r="Y391" s="345"/>
      <c r="Z391" s="288"/>
      <c r="AA391" s="288"/>
      <c r="AB391" s="288"/>
      <c r="AC391" s="288"/>
      <c r="AD391" s="288"/>
      <c r="AE391" s="346"/>
      <c r="AF391" s="45">
        <f>ROUND(G392*Q392,0)</f>
        <v>214</v>
      </c>
      <c r="AG391" s="79"/>
    </row>
    <row r="392" ht="16.5" customHeight="1">
      <c r="A392" s="29">
        <v>63.0</v>
      </c>
      <c r="B392" s="30">
        <v>9702.0</v>
      </c>
      <c r="C392" s="32" t="s">
        <v>3040</v>
      </c>
      <c r="D392" s="94"/>
      <c r="E392" s="94"/>
      <c r="F392" s="482"/>
      <c r="G392" s="347">
        <f>'30放課後等デイ(基本１)'!G200</f>
        <v>306</v>
      </c>
      <c r="H392" s="140" t="s">
        <v>9</v>
      </c>
      <c r="I392" s="51"/>
      <c r="J392" s="94"/>
      <c r="K392" s="140"/>
      <c r="L392" s="348"/>
      <c r="M392" s="140"/>
      <c r="N392" s="481"/>
      <c r="O392" s="482"/>
      <c r="P392" s="302" t="s">
        <v>21</v>
      </c>
      <c r="Q392" s="349">
        <v>0.7</v>
      </c>
      <c r="R392" s="290"/>
      <c r="S392" s="290"/>
      <c r="T392" s="291"/>
      <c r="U392" s="291"/>
      <c r="V392" s="291"/>
      <c r="W392" s="291"/>
      <c r="X392" s="290"/>
      <c r="Y392" s="350"/>
      <c r="Z392" s="299" t="s">
        <v>20</v>
      </c>
      <c r="AA392" s="287" t="s">
        <v>21</v>
      </c>
      <c r="AB392" s="351">
        <v>0.85</v>
      </c>
      <c r="AC392" s="288"/>
      <c r="AD392" s="288"/>
      <c r="AE392" s="346"/>
      <c r="AF392" s="45">
        <f>ROUND(ROUND(G392*Q392,0)*AB392,0)</f>
        <v>182</v>
      </c>
      <c r="AG392" s="79"/>
    </row>
    <row r="393" ht="16.5" customHeight="1">
      <c r="A393" s="29">
        <v>63.0</v>
      </c>
      <c r="B393" s="30">
        <v>9703.0</v>
      </c>
      <c r="C393" s="32" t="s">
        <v>3041</v>
      </c>
      <c r="D393" s="94"/>
      <c r="E393" s="94"/>
      <c r="F393" s="482"/>
      <c r="G393" s="63"/>
      <c r="H393" s="63"/>
      <c r="I393" s="51"/>
      <c r="J393" s="69"/>
      <c r="K393" s="65"/>
      <c r="L393" s="65"/>
      <c r="M393" s="352"/>
      <c r="N393" s="481"/>
      <c r="O393" s="482"/>
      <c r="P393" s="352"/>
      <c r="Q393" s="353"/>
      <c r="R393" s="33" t="s">
        <v>23</v>
      </c>
      <c r="S393" s="124" t="s">
        <v>24</v>
      </c>
      <c r="T393" s="152"/>
      <c r="U393" s="152"/>
      <c r="V393" s="152"/>
      <c r="W393" s="152"/>
      <c r="X393" s="287" t="s">
        <v>21</v>
      </c>
      <c r="Y393" s="354">
        <v>0.7</v>
      </c>
      <c r="Z393" s="297"/>
      <c r="AA393" s="297"/>
      <c r="AB393" s="297"/>
      <c r="AC393" s="297"/>
      <c r="AD393" s="297"/>
      <c r="AE393" s="362"/>
      <c r="AF393" s="45">
        <f>ROUND(ROUND(G392*Q392,0)*Y393,0)</f>
        <v>150</v>
      </c>
      <c r="AG393" s="79"/>
    </row>
    <row r="394" ht="16.5" customHeight="1">
      <c r="A394" s="29">
        <v>63.0</v>
      </c>
      <c r="B394" s="30">
        <v>9704.0</v>
      </c>
      <c r="C394" s="32" t="s">
        <v>3042</v>
      </c>
      <c r="D394" s="94"/>
      <c r="E394" s="94"/>
      <c r="F394" s="482"/>
      <c r="G394" s="63"/>
      <c r="H394" s="63"/>
      <c r="I394" s="51"/>
      <c r="J394" s="69"/>
      <c r="K394" s="65"/>
      <c r="L394" s="65"/>
      <c r="M394" s="352"/>
      <c r="N394" s="481"/>
      <c r="O394" s="482"/>
      <c r="P394" s="352"/>
      <c r="Q394" s="353"/>
      <c r="R394" s="481"/>
      <c r="S394" s="110"/>
      <c r="T394" s="291"/>
      <c r="U394" s="291"/>
      <c r="V394" s="291"/>
      <c r="W394" s="291"/>
      <c r="X394" s="290"/>
      <c r="Y394" s="355"/>
      <c r="Z394" s="356" t="s">
        <v>20</v>
      </c>
      <c r="AA394" s="357" t="s">
        <v>21</v>
      </c>
      <c r="AB394" s="358">
        <v>0.85</v>
      </c>
      <c r="AC394" s="288"/>
      <c r="AD394" s="288"/>
      <c r="AE394" s="346"/>
      <c r="AF394" s="45">
        <f>ROUND(ROUND(ROUND(G392*Q392,0)*Y393,0)*AB394,0)</f>
        <v>128</v>
      </c>
      <c r="AG394" s="79"/>
    </row>
    <row r="395" ht="16.5" customHeight="1">
      <c r="A395" s="29">
        <v>63.0</v>
      </c>
      <c r="B395" s="30">
        <v>9705.0</v>
      </c>
      <c r="C395" s="32" t="s">
        <v>3043</v>
      </c>
      <c r="D395" s="94"/>
      <c r="E395" s="94"/>
      <c r="F395" s="482"/>
      <c r="G395" s="63"/>
      <c r="H395" s="63"/>
      <c r="I395" s="51"/>
      <c r="J395" s="69"/>
      <c r="K395" s="65"/>
      <c r="L395" s="65"/>
      <c r="M395" s="352"/>
      <c r="N395" s="481"/>
      <c r="O395" s="482"/>
      <c r="P395" s="352"/>
      <c r="Q395" s="353"/>
      <c r="R395" s="481"/>
      <c r="S395" s="124" t="s">
        <v>27</v>
      </c>
      <c r="T395" s="152"/>
      <c r="U395" s="152"/>
      <c r="V395" s="152"/>
      <c r="W395" s="152"/>
      <c r="X395" s="287" t="s">
        <v>21</v>
      </c>
      <c r="Y395" s="354">
        <v>0.5</v>
      </c>
      <c r="Z395" s="292"/>
      <c r="AA395" s="292"/>
      <c r="AB395" s="292"/>
      <c r="AC395" s="292"/>
      <c r="AD395" s="292"/>
      <c r="AE395" s="355"/>
      <c r="AF395" s="114">
        <f>ROUND(ROUND(G392*Q392,0)*Y395,0)</f>
        <v>107</v>
      </c>
      <c r="AG395" s="79"/>
    </row>
    <row r="396" ht="16.5" customHeight="1">
      <c r="A396" s="29">
        <v>63.0</v>
      </c>
      <c r="B396" s="30">
        <v>9706.0</v>
      </c>
      <c r="C396" s="32" t="s">
        <v>3044</v>
      </c>
      <c r="D396" s="94"/>
      <c r="E396" s="94"/>
      <c r="F396" s="482"/>
      <c r="G396" s="63"/>
      <c r="H396" s="63"/>
      <c r="I396" s="51"/>
      <c r="J396" s="69"/>
      <c r="K396" s="65"/>
      <c r="L396" s="65"/>
      <c r="M396" s="352"/>
      <c r="N396" s="481"/>
      <c r="O396" s="482"/>
      <c r="P396" s="352"/>
      <c r="Q396" s="353"/>
      <c r="R396" s="483"/>
      <c r="S396" s="110"/>
      <c r="T396" s="291"/>
      <c r="U396" s="291"/>
      <c r="V396" s="291"/>
      <c r="W396" s="291"/>
      <c r="X396" s="290"/>
      <c r="Y396" s="355"/>
      <c r="Z396" s="356" t="s">
        <v>20</v>
      </c>
      <c r="AA396" s="357" t="s">
        <v>21</v>
      </c>
      <c r="AB396" s="358">
        <v>0.85</v>
      </c>
      <c r="AC396" s="288"/>
      <c r="AD396" s="288"/>
      <c r="AE396" s="346"/>
      <c r="AF396" s="114">
        <f>ROUND(ROUND(ROUND(G392*Q392,0)*Y395,0)*AB396,0)</f>
        <v>91</v>
      </c>
      <c r="AG396" s="79"/>
    </row>
    <row r="397" ht="16.5" customHeight="1">
      <c r="A397" s="29">
        <v>63.0</v>
      </c>
      <c r="B397" s="30">
        <v>9707.0</v>
      </c>
      <c r="C397" s="32" t="s">
        <v>3045</v>
      </c>
      <c r="D397" s="94"/>
      <c r="E397" s="94"/>
      <c r="F397" s="76"/>
      <c r="G397" s="63"/>
      <c r="H397" s="63"/>
      <c r="I397" s="51"/>
      <c r="J397" s="69"/>
      <c r="K397" s="65"/>
      <c r="L397" s="65"/>
      <c r="M397" s="352"/>
      <c r="N397" s="481"/>
      <c r="O397" s="482"/>
      <c r="P397" s="352"/>
      <c r="Q397" s="353"/>
      <c r="R397" s="96"/>
      <c r="S397" s="96"/>
      <c r="T397" s="152"/>
      <c r="U397" s="152"/>
      <c r="V397" s="152"/>
      <c r="W397" s="152"/>
      <c r="X397" s="287"/>
      <c r="Y397" s="354"/>
      <c r="Z397" s="288"/>
      <c r="AA397" s="288"/>
      <c r="AB397" s="346"/>
      <c r="AC397" s="82" t="s">
        <v>30</v>
      </c>
      <c r="AD397" s="302">
        <v>5.0</v>
      </c>
      <c r="AE397" s="360" t="s">
        <v>31</v>
      </c>
      <c r="AF397" s="45">
        <f>ROUND(ROUND(G392*Q392,0)-AD397,0)</f>
        <v>209</v>
      </c>
      <c r="AG397" s="79"/>
    </row>
    <row r="398" ht="16.5" customHeight="1">
      <c r="A398" s="29">
        <v>63.0</v>
      </c>
      <c r="B398" s="30">
        <v>9708.0</v>
      </c>
      <c r="C398" s="32" t="s">
        <v>3046</v>
      </c>
      <c r="D398" s="94"/>
      <c r="E398" s="94"/>
      <c r="F398" s="76"/>
      <c r="G398" s="63"/>
      <c r="H398" s="63"/>
      <c r="I398" s="51"/>
      <c r="J398" s="69"/>
      <c r="K398" s="65"/>
      <c r="L398" s="65"/>
      <c r="M398" s="352"/>
      <c r="N398" s="481"/>
      <c r="O398" s="359"/>
      <c r="P398" s="352"/>
      <c r="Q398" s="353"/>
      <c r="R398" s="115"/>
      <c r="S398" s="115"/>
      <c r="T398" s="291"/>
      <c r="U398" s="291"/>
      <c r="V398" s="291"/>
      <c r="W398" s="291"/>
      <c r="X398" s="290"/>
      <c r="Y398" s="355"/>
      <c r="Z398" s="299" t="s">
        <v>20</v>
      </c>
      <c r="AA398" s="287" t="s">
        <v>21</v>
      </c>
      <c r="AB398" s="361">
        <v>0.85</v>
      </c>
      <c r="AC398" s="482"/>
      <c r="AD398" s="302"/>
      <c r="AE398" s="360"/>
      <c r="AF398" s="45">
        <f>ROUND(ROUND(ROUND(G392*Q392,0)*AB398,0)-AD397,0)</f>
        <v>177</v>
      </c>
      <c r="AG398" s="79"/>
    </row>
    <row r="399" ht="16.5" customHeight="1">
      <c r="A399" s="29">
        <v>63.0</v>
      </c>
      <c r="B399" s="30">
        <v>9709.0</v>
      </c>
      <c r="C399" s="32" t="s">
        <v>3047</v>
      </c>
      <c r="D399" s="94"/>
      <c r="E399" s="94"/>
      <c r="F399" s="76"/>
      <c r="G399" s="63"/>
      <c r="H399" s="63"/>
      <c r="I399" s="51"/>
      <c r="J399" s="69"/>
      <c r="K399" s="65"/>
      <c r="L399" s="65"/>
      <c r="M399" s="352"/>
      <c r="N399" s="481"/>
      <c r="O399" s="359"/>
      <c r="P399" s="352"/>
      <c r="Q399" s="353"/>
      <c r="R399" s="33" t="s">
        <v>23</v>
      </c>
      <c r="S399" s="124" t="s">
        <v>24</v>
      </c>
      <c r="T399" s="152"/>
      <c r="U399" s="152"/>
      <c r="V399" s="152"/>
      <c r="W399" s="152"/>
      <c r="X399" s="287" t="s">
        <v>21</v>
      </c>
      <c r="Y399" s="354">
        <v>0.7</v>
      </c>
      <c r="Z399" s="297"/>
      <c r="AA399" s="297"/>
      <c r="AB399" s="362"/>
      <c r="AC399" s="482"/>
      <c r="AD399" s="313"/>
      <c r="AE399" s="349"/>
      <c r="AF399" s="45">
        <f>ROUND(ROUND(ROUND(G392*Q392,0)*Y399,0)-AD397,0)</f>
        <v>145</v>
      </c>
      <c r="AG399" s="79"/>
    </row>
    <row r="400" ht="16.5" customHeight="1">
      <c r="A400" s="29">
        <v>63.0</v>
      </c>
      <c r="B400" s="30">
        <v>9710.0</v>
      </c>
      <c r="C400" s="32" t="s">
        <v>3048</v>
      </c>
      <c r="D400" s="94"/>
      <c r="E400" s="94"/>
      <c r="F400" s="76"/>
      <c r="G400" s="63"/>
      <c r="H400" s="63"/>
      <c r="I400" s="51"/>
      <c r="J400" s="69"/>
      <c r="K400" s="65"/>
      <c r="L400" s="65"/>
      <c r="M400" s="352"/>
      <c r="N400" s="364"/>
      <c r="O400" s="359"/>
      <c r="P400" s="352"/>
      <c r="Q400" s="353"/>
      <c r="R400" s="481"/>
      <c r="S400" s="110"/>
      <c r="T400" s="291"/>
      <c r="U400" s="291"/>
      <c r="V400" s="291"/>
      <c r="W400" s="291"/>
      <c r="X400" s="290"/>
      <c r="Y400" s="355"/>
      <c r="Z400" s="356" t="s">
        <v>20</v>
      </c>
      <c r="AA400" s="357" t="s">
        <v>21</v>
      </c>
      <c r="AB400" s="363">
        <v>0.85</v>
      </c>
      <c r="AC400" s="482"/>
      <c r="AD400" s="313"/>
      <c r="AE400" s="349"/>
      <c r="AF400" s="45">
        <f>ROUND(ROUND(ROUND(ROUND(G392*Q392,0)*Y399,0)*AB400,0)-AD397,0)</f>
        <v>123</v>
      </c>
      <c r="AG400" s="79"/>
    </row>
    <row r="401" ht="16.5" customHeight="1">
      <c r="A401" s="29">
        <v>63.0</v>
      </c>
      <c r="B401" s="30">
        <v>9711.0</v>
      </c>
      <c r="C401" s="32" t="s">
        <v>3049</v>
      </c>
      <c r="D401" s="94"/>
      <c r="E401" s="94"/>
      <c r="F401" s="76"/>
      <c r="G401" s="63"/>
      <c r="H401" s="63"/>
      <c r="I401" s="51"/>
      <c r="J401" s="69"/>
      <c r="K401" s="65"/>
      <c r="L401" s="65"/>
      <c r="M401" s="352"/>
      <c r="N401" s="364"/>
      <c r="O401" s="359"/>
      <c r="P401" s="352"/>
      <c r="Q401" s="353"/>
      <c r="R401" s="481"/>
      <c r="S401" s="96" t="s">
        <v>27</v>
      </c>
      <c r="T401" s="152"/>
      <c r="U401" s="152"/>
      <c r="V401" s="152"/>
      <c r="W401" s="152"/>
      <c r="X401" s="287" t="s">
        <v>21</v>
      </c>
      <c r="Y401" s="354">
        <v>0.5</v>
      </c>
      <c r="Z401" s="292"/>
      <c r="AA401" s="292"/>
      <c r="AB401" s="355"/>
      <c r="AC401" s="482"/>
      <c r="AD401" s="313"/>
      <c r="AE401" s="349"/>
      <c r="AF401" s="114">
        <f>ROUND(ROUND(ROUND(G392*Q392,0)*Y401,0)-AD397,0)</f>
        <v>102</v>
      </c>
      <c r="AG401" s="79"/>
    </row>
    <row r="402" ht="16.5" customHeight="1">
      <c r="A402" s="29">
        <v>63.0</v>
      </c>
      <c r="B402" s="30">
        <v>9712.0</v>
      </c>
      <c r="C402" s="32" t="s">
        <v>3050</v>
      </c>
      <c r="D402" s="94"/>
      <c r="E402" s="94"/>
      <c r="F402" s="76"/>
      <c r="G402" s="63"/>
      <c r="H402" s="63"/>
      <c r="I402" s="51"/>
      <c r="J402" s="69"/>
      <c r="K402" s="65"/>
      <c r="L402" s="65"/>
      <c r="M402" s="352"/>
      <c r="N402" s="364"/>
      <c r="O402" s="359"/>
      <c r="P402" s="352"/>
      <c r="Q402" s="353"/>
      <c r="R402" s="483"/>
      <c r="S402" s="115"/>
      <c r="T402" s="291"/>
      <c r="U402" s="291"/>
      <c r="V402" s="291"/>
      <c r="W402" s="291"/>
      <c r="X402" s="290"/>
      <c r="Y402" s="355"/>
      <c r="Z402" s="356" t="s">
        <v>20</v>
      </c>
      <c r="AA402" s="357" t="s">
        <v>21</v>
      </c>
      <c r="AB402" s="363">
        <v>0.85</v>
      </c>
      <c r="AC402" s="484"/>
      <c r="AD402" s="292"/>
      <c r="AE402" s="355"/>
      <c r="AF402" s="114">
        <f>ROUND(ROUND(ROUND(ROUND(G392*Q392,0)*Y401,0)*AB402,0)-AD397,0)</f>
        <v>86</v>
      </c>
      <c r="AG402" s="79"/>
    </row>
    <row r="403" ht="16.5" customHeight="1">
      <c r="A403" s="29">
        <v>63.0</v>
      </c>
      <c r="B403" s="30">
        <v>9713.0</v>
      </c>
      <c r="C403" s="32" t="s">
        <v>3051</v>
      </c>
      <c r="D403" s="94"/>
      <c r="E403" s="94"/>
      <c r="F403" s="94"/>
      <c r="G403" s="352"/>
      <c r="H403" s="140"/>
      <c r="I403" s="95"/>
      <c r="J403" s="82" t="s">
        <v>38</v>
      </c>
      <c r="K403" s="152"/>
      <c r="L403" s="344"/>
      <c r="M403" s="152"/>
      <c r="N403" s="105"/>
      <c r="O403" s="94"/>
      <c r="P403" s="140"/>
      <c r="Q403" s="95"/>
      <c r="R403" s="287"/>
      <c r="S403" s="287"/>
      <c r="T403" s="152"/>
      <c r="U403" s="152"/>
      <c r="V403" s="152"/>
      <c r="W403" s="152"/>
      <c r="X403" s="287"/>
      <c r="Y403" s="345"/>
      <c r="Z403" s="288"/>
      <c r="AA403" s="288"/>
      <c r="AB403" s="288"/>
      <c r="AC403" s="288"/>
      <c r="AD403" s="288"/>
      <c r="AE403" s="346"/>
      <c r="AF403" s="45">
        <f>ROUND(ROUND(G392+K404,0)*Q392,0)</f>
        <v>217</v>
      </c>
      <c r="AG403" s="79"/>
    </row>
    <row r="404" ht="16.5" customHeight="1">
      <c r="A404" s="29">
        <v>63.0</v>
      </c>
      <c r="B404" s="30">
        <v>9714.0</v>
      </c>
      <c r="C404" s="32" t="s">
        <v>3052</v>
      </c>
      <c r="D404" s="94"/>
      <c r="E404" s="94"/>
      <c r="F404" s="94"/>
      <c r="G404" s="352"/>
      <c r="H404" s="140"/>
      <c r="I404" s="95"/>
      <c r="J404" s="482"/>
      <c r="K404" s="140">
        <v>4.0</v>
      </c>
      <c r="L404" s="348" t="s">
        <v>40</v>
      </c>
      <c r="M404" s="140"/>
      <c r="N404" s="105"/>
      <c r="O404" s="94"/>
      <c r="P404" s="140"/>
      <c r="Q404" s="95"/>
      <c r="R404" s="290"/>
      <c r="S404" s="290"/>
      <c r="T404" s="291"/>
      <c r="U404" s="291"/>
      <c r="V404" s="291"/>
      <c r="W404" s="291"/>
      <c r="X404" s="290"/>
      <c r="Y404" s="350"/>
      <c r="Z404" s="299" t="s">
        <v>20</v>
      </c>
      <c r="AA404" s="287" t="s">
        <v>21</v>
      </c>
      <c r="AB404" s="351">
        <v>0.85</v>
      </c>
      <c r="AC404" s="288"/>
      <c r="AD404" s="288"/>
      <c r="AE404" s="346"/>
      <c r="AF404" s="114">
        <f>ROUND(ROUND(ROUND(G392+K404,0)*Q392,0)*AB404,0)</f>
        <v>184</v>
      </c>
      <c r="AG404" s="79"/>
    </row>
    <row r="405" ht="16.5" customHeight="1">
      <c r="A405" s="29">
        <v>63.0</v>
      </c>
      <c r="B405" s="30">
        <v>9715.0</v>
      </c>
      <c r="C405" s="32" t="s">
        <v>3053</v>
      </c>
      <c r="D405" s="94"/>
      <c r="E405" s="94"/>
      <c r="F405" s="94"/>
      <c r="G405" s="352"/>
      <c r="H405" s="140"/>
      <c r="I405" s="95"/>
      <c r="J405" s="482"/>
      <c r="K405" s="65"/>
      <c r="L405" s="65"/>
      <c r="M405" s="352"/>
      <c r="N405" s="364"/>
      <c r="O405" s="359"/>
      <c r="P405" s="352"/>
      <c r="Q405" s="353"/>
      <c r="R405" s="33" t="s">
        <v>23</v>
      </c>
      <c r="S405" s="124" t="s">
        <v>24</v>
      </c>
      <c r="T405" s="152"/>
      <c r="U405" s="152"/>
      <c r="V405" s="152"/>
      <c r="W405" s="152"/>
      <c r="X405" s="287" t="s">
        <v>21</v>
      </c>
      <c r="Y405" s="354">
        <v>0.7</v>
      </c>
      <c r="Z405" s="297"/>
      <c r="AA405" s="297"/>
      <c r="AB405" s="297"/>
      <c r="AC405" s="297"/>
      <c r="AD405" s="297"/>
      <c r="AE405" s="362"/>
      <c r="AF405" s="45">
        <f>ROUND(ROUND(ROUND(G392+K404,0)*Q392,0)*Y405,0)</f>
        <v>152</v>
      </c>
      <c r="AG405" s="79"/>
    </row>
    <row r="406" ht="16.5" customHeight="1">
      <c r="A406" s="29">
        <v>63.0</v>
      </c>
      <c r="B406" s="30">
        <v>9716.0</v>
      </c>
      <c r="C406" s="32" t="s">
        <v>3054</v>
      </c>
      <c r="D406" s="94"/>
      <c r="E406" s="94"/>
      <c r="F406" s="94"/>
      <c r="G406" s="352"/>
      <c r="H406" s="140"/>
      <c r="I406" s="95"/>
      <c r="J406" s="482"/>
      <c r="K406" s="65"/>
      <c r="L406" s="65"/>
      <c r="M406" s="352"/>
      <c r="N406" s="364"/>
      <c r="O406" s="359"/>
      <c r="P406" s="352"/>
      <c r="Q406" s="353"/>
      <c r="R406" s="481"/>
      <c r="S406" s="110"/>
      <c r="T406" s="291"/>
      <c r="U406" s="291"/>
      <c r="V406" s="291"/>
      <c r="W406" s="291"/>
      <c r="X406" s="290"/>
      <c r="Y406" s="355"/>
      <c r="Z406" s="356" t="s">
        <v>20</v>
      </c>
      <c r="AA406" s="357" t="s">
        <v>21</v>
      </c>
      <c r="AB406" s="358">
        <v>0.85</v>
      </c>
      <c r="AC406" s="288"/>
      <c r="AD406" s="288"/>
      <c r="AE406" s="346"/>
      <c r="AF406" s="45">
        <f>ROUND(ROUND(ROUND(ROUND(G392+K404,0)*Q392,0)*Y405,0)*AB406,0)</f>
        <v>129</v>
      </c>
      <c r="AG406" s="79"/>
    </row>
    <row r="407" ht="16.5" customHeight="1">
      <c r="A407" s="29">
        <v>63.0</v>
      </c>
      <c r="B407" s="30">
        <v>9717.0</v>
      </c>
      <c r="C407" s="32" t="s">
        <v>3055</v>
      </c>
      <c r="D407" s="94"/>
      <c r="E407" s="94"/>
      <c r="F407" s="94"/>
      <c r="G407" s="352"/>
      <c r="H407" s="140"/>
      <c r="I407" s="95"/>
      <c r="J407" s="482"/>
      <c r="K407" s="65"/>
      <c r="L407" s="65"/>
      <c r="M407" s="352"/>
      <c r="N407" s="364"/>
      <c r="O407" s="359"/>
      <c r="P407" s="352"/>
      <c r="Q407" s="353"/>
      <c r="R407" s="481"/>
      <c r="S407" s="124" t="s">
        <v>27</v>
      </c>
      <c r="T407" s="152"/>
      <c r="U407" s="152"/>
      <c r="V407" s="152"/>
      <c r="W407" s="152"/>
      <c r="X407" s="287" t="s">
        <v>21</v>
      </c>
      <c r="Y407" s="354">
        <v>0.5</v>
      </c>
      <c r="Z407" s="292"/>
      <c r="AA407" s="292"/>
      <c r="AB407" s="292"/>
      <c r="AC407" s="292"/>
      <c r="AD407" s="292"/>
      <c r="AE407" s="355"/>
      <c r="AF407" s="45">
        <f>ROUND(ROUND(ROUND(G392+K404,0)*Q392,0)*Y407,0)</f>
        <v>109</v>
      </c>
      <c r="AG407" s="79"/>
    </row>
    <row r="408" ht="16.5" customHeight="1">
      <c r="A408" s="29">
        <v>63.0</v>
      </c>
      <c r="B408" s="30">
        <v>9718.0</v>
      </c>
      <c r="C408" s="32" t="s">
        <v>3056</v>
      </c>
      <c r="D408" s="94"/>
      <c r="E408" s="94"/>
      <c r="F408" s="94"/>
      <c r="G408" s="352"/>
      <c r="H408" s="140"/>
      <c r="I408" s="95"/>
      <c r="J408" s="482"/>
      <c r="K408" s="65"/>
      <c r="L408" s="65"/>
      <c r="M408" s="352"/>
      <c r="N408" s="364"/>
      <c r="O408" s="359"/>
      <c r="P408" s="352"/>
      <c r="Q408" s="353"/>
      <c r="R408" s="483"/>
      <c r="S408" s="110"/>
      <c r="T408" s="291"/>
      <c r="U408" s="291"/>
      <c r="V408" s="291"/>
      <c r="W408" s="291"/>
      <c r="X408" s="290"/>
      <c r="Y408" s="355"/>
      <c r="Z408" s="356" t="s">
        <v>20</v>
      </c>
      <c r="AA408" s="357" t="s">
        <v>21</v>
      </c>
      <c r="AB408" s="358">
        <v>0.85</v>
      </c>
      <c r="AC408" s="288"/>
      <c r="AD408" s="288"/>
      <c r="AE408" s="346"/>
      <c r="AF408" s="45">
        <f>ROUND(ROUND(ROUND(ROUND(G392+K404,0)*Q392,0)*Y407,0)*AB408,0)</f>
        <v>93</v>
      </c>
      <c r="AG408" s="79"/>
    </row>
    <row r="409" ht="16.5" customHeight="1">
      <c r="A409" s="29">
        <v>63.0</v>
      </c>
      <c r="B409" s="30">
        <v>9719.0</v>
      </c>
      <c r="C409" s="32" t="s">
        <v>3057</v>
      </c>
      <c r="D409" s="94"/>
      <c r="E409" s="94"/>
      <c r="F409" s="94"/>
      <c r="G409" s="352"/>
      <c r="H409" s="140"/>
      <c r="I409" s="95"/>
      <c r="J409" s="482"/>
      <c r="K409" s="65"/>
      <c r="L409" s="65"/>
      <c r="M409" s="352"/>
      <c r="N409" s="364"/>
      <c r="O409" s="359"/>
      <c r="P409" s="352"/>
      <c r="Q409" s="353"/>
      <c r="R409" s="96"/>
      <c r="S409" s="96"/>
      <c r="T409" s="152"/>
      <c r="U409" s="152"/>
      <c r="V409" s="152"/>
      <c r="W409" s="152"/>
      <c r="X409" s="287"/>
      <c r="Y409" s="354"/>
      <c r="Z409" s="288"/>
      <c r="AA409" s="288"/>
      <c r="AB409" s="346"/>
      <c r="AC409" s="82" t="s">
        <v>30</v>
      </c>
      <c r="AD409" s="302">
        <v>5.0</v>
      </c>
      <c r="AE409" s="360" t="s">
        <v>31</v>
      </c>
      <c r="AF409" s="45">
        <f>ROUND(ROUND(ROUND(G392+K404,0)*Q392,0)-AD409,0)</f>
        <v>212</v>
      </c>
      <c r="AG409" s="79"/>
    </row>
    <row r="410" ht="16.5" customHeight="1">
      <c r="A410" s="29">
        <v>63.0</v>
      </c>
      <c r="B410" s="30">
        <v>9720.0</v>
      </c>
      <c r="C410" s="32" t="s">
        <v>3058</v>
      </c>
      <c r="D410" s="94"/>
      <c r="E410" s="94"/>
      <c r="F410" s="94"/>
      <c r="G410" s="352"/>
      <c r="H410" s="140"/>
      <c r="I410" s="95"/>
      <c r="J410" s="482"/>
      <c r="K410" s="65"/>
      <c r="L410" s="65"/>
      <c r="M410" s="352"/>
      <c r="N410" s="364"/>
      <c r="O410" s="359"/>
      <c r="P410" s="352"/>
      <c r="Q410" s="353"/>
      <c r="R410" s="115"/>
      <c r="S410" s="115"/>
      <c r="T410" s="291"/>
      <c r="U410" s="291"/>
      <c r="V410" s="291"/>
      <c r="W410" s="291"/>
      <c r="X410" s="290"/>
      <c r="Y410" s="355"/>
      <c r="Z410" s="299" t="s">
        <v>20</v>
      </c>
      <c r="AA410" s="287" t="s">
        <v>21</v>
      </c>
      <c r="AB410" s="361">
        <v>0.85</v>
      </c>
      <c r="AC410" s="482"/>
      <c r="AD410" s="302"/>
      <c r="AE410" s="360"/>
      <c r="AF410" s="114">
        <f>ROUND(ROUND(ROUND(ROUND(G392+K404,0)*Q392,0)*AB410,0)-AD409,0)</f>
        <v>179</v>
      </c>
      <c r="AG410" s="79"/>
    </row>
    <row r="411" ht="16.5" customHeight="1">
      <c r="A411" s="29">
        <v>63.0</v>
      </c>
      <c r="B411" s="30">
        <v>9721.0</v>
      </c>
      <c r="C411" s="32" t="s">
        <v>3059</v>
      </c>
      <c r="D411" s="94"/>
      <c r="E411" s="94"/>
      <c r="F411" s="94"/>
      <c r="G411" s="352"/>
      <c r="H411" s="140"/>
      <c r="I411" s="95"/>
      <c r="J411" s="69"/>
      <c r="K411" s="65"/>
      <c r="L411" s="65"/>
      <c r="M411" s="352"/>
      <c r="N411" s="364"/>
      <c r="O411" s="359"/>
      <c r="P411" s="352"/>
      <c r="Q411" s="353"/>
      <c r="R411" s="33" t="s">
        <v>23</v>
      </c>
      <c r="S411" s="124" t="s">
        <v>24</v>
      </c>
      <c r="T411" s="152"/>
      <c r="U411" s="152"/>
      <c r="V411" s="152"/>
      <c r="W411" s="152"/>
      <c r="X411" s="287" t="s">
        <v>21</v>
      </c>
      <c r="Y411" s="354">
        <v>0.7</v>
      </c>
      <c r="Z411" s="297"/>
      <c r="AA411" s="297"/>
      <c r="AB411" s="362"/>
      <c r="AC411" s="482"/>
      <c r="AD411" s="313"/>
      <c r="AE411" s="349"/>
      <c r="AF411" s="45">
        <f>ROUND(ROUND(ROUND(ROUND(G392+K404,0)*Q392,0)*Y411,0)-AD409,0)</f>
        <v>147</v>
      </c>
      <c r="AG411" s="79"/>
    </row>
    <row r="412" ht="16.5" customHeight="1">
      <c r="A412" s="29">
        <v>63.0</v>
      </c>
      <c r="B412" s="30">
        <v>9722.0</v>
      </c>
      <c r="C412" s="32" t="s">
        <v>3060</v>
      </c>
      <c r="D412" s="94"/>
      <c r="E412" s="94"/>
      <c r="F412" s="94"/>
      <c r="G412" s="352"/>
      <c r="H412" s="140"/>
      <c r="I412" s="95"/>
      <c r="J412" s="69"/>
      <c r="K412" s="65"/>
      <c r="L412" s="65"/>
      <c r="M412" s="352"/>
      <c r="N412" s="364"/>
      <c r="O412" s="359"/>
      <c r="P412" s="352"/>
      <c r="Q412" s="353"/>
      <c r="R412" s="481"/>
      <c r="S412" s="110"/>
      <c r="T412" s="291"/>
      <c r="U412" s="291"/>
      <c r="V412" s="291"/>
      <c r="W412" s="291"/>
      <c r="X412" s="290"/>
      <c r="Y412" s="355"/>
      <c r="Z412" s="356" t="s">
        <v>20</v>
      </c>
      <c r="AA412" s="357" t="s">
        <v>21</v>
      </c>
      <c r="AB412" s="363">
        <v>0.85</v>
      </c>
      <c r="AC412" s="482"/>
      <c r="AD412" s="313"/>
      <c r="AE412" s="349"/>
      <c r="AF412" s="45">
        <f>ROUND(ROUND(ROUND(ROUND(ROUND(G392+K404,0)*Q392,0)*Y411,0)*AB412,0)-AD409,0)</f>
        <v>124</v>
      </c>
      <c r="AG412" s="79"/>
    </row>
    <row r="413" ht="16.5" customHeight="1">
      <c r="A413" s="29">
        <v>63.0</v>
      </c>
      <c r="B413" s="30">
        <v>9723.0</v>
      </c>
      <c r="C413" s="32" t="s">
        <v>3061</v>
      </c>
      <c r="D413" s="94"/>
      <c r="E413" s="94"/>
      <c r="F413" s="94"/>
      <c r="G413" s="352"/>
      <c r="H413" s="140"/>
      <c r="I413" s="95"/>
      <c r="J413" s="69"/>
      <c r="K413" s="65"/>
      <c r="L413" s="65"/>
      <c r="M413" s="352"/>
      <c r="N413" s="364"/>
      <c r="O413" s="359"/>
      <c r="P413" s="352"/>
      <c r="Q413" s="353"/>
      <c r="R413" s="481"/>
      <c r="S413" s="96" t="s">
        <v>27</v>
      </c>
      <c r="T413" s="152"/>
      <c r="U413" s="152"/>
      <c r="V413" s="152"/>
      <c r="W413" s="152"/>
      <c r="X413" s="287" t="s">
        <v>21</v>
      </c>
      <c r="Y413" s="354">
        <v>0.5</v>
      </c>
      <c r="Z413" s="292"/>
      <c r="AA413" s="292"/>
      <c r="AB413" s="355"/>
      <c r="AC413" s="482"/>
      <c r="AD413" s="313"/>
      <c r="AE413" s="349"/>
      <c r="AF413" s="45">
        <f>ROUND(ROUND(ROUND(ROUND(G392+K404,0)*Q392,0)*Y413,0)-AD409,0)</f>
        <v>104</v>
      </c>
      <c r="AG413" s="79"/>
    </row>
    <row r="414" ht="16.5" customHeight="1">
      <c r="A414" s="29">
        <v>63.0</v>
      </c>
      <c r="B414" s="30">
        <v>9724.0</v>
      </c>
      <c r="C414" s="32" t="s">
        <v>3062</v>
      </c>
      <c r="D414" s="94"/>
      <c r="E414" s="94"/>
      <c r="F414" s="94"/>
      <c r="G414" s="352"/>
      <c r="H414" s="140"/>
      <c r="I414" s="95"/>
      <c r="J414" s="69"/>
      <c r="K414" s="65"/>
      <c r="L414" s="65"/>
      <c r="M414" s="352"/>
      <c r="N414" s="364"/>
      <c r="O414" s="378"/>
      <c r="P414" s="374"/>
      <c r="Q414" s="376"/>
      <c r="R414" s="483"/>
      <c r="S414" s="115"/>
      <c r="T414" s="291"/>
      <c r="U414" s="291"/>
      <c r="V414" s="291"/>
      <c r="W414" s="291"/>
      <c r="X414" s="290"/>
      <c r="Y414" s="355"/>
      <c r="Z414" s="356" t="s">
        <v>20</v>
      </c>
      <c r="AA414" s="357" t="s">
        <v>21</v>
      </c>
      <c r="AB414" s="363">
        <v>0.85</v>
      </c>
      <c r="AC414" s="484"/>
      <c r="AD414" s="292"/>
      <c r="AE414" s="355"/>
      <c r="AF414" s="45">
        <f>ROUND(ROUND(ROUND(ROUND(ROUND(G392+K404,0)*Q392,0)*Y413,0)*AB414,0)-AD409,0)</f>
        <v>88</v>
      </c>
      <c r="AG414" s="79"/>
    </row>
    <row r="415" ht="16.5" customHeight="1">
      <c r="A415" s="29">
        <v>63.0</v>
      </c>
      <c r="B415" s="30">
        <v>9725.0</v>
      </c>
      <c r="C415" s="32" t="s">
        <v>3063</v>
      </c>
      <c r="D415" s="94"/>
      <c r="E415" s="69"/>
      <c r="F415" s="94"/>
      <c r="G415" s="352"/>
      <c r="H415" s="140"/>
      <c r="I415" s="95"/>
      <c r="J415" s="168"/>
      <c r="K415" s="152"/>
      <c r="L415" s="344"/>
      <c r="M415" s="152"/>
      <c r="N415" s="367"/>
      <c r="O415" s="82" t="s">
        <v>27</v>
      </c>
      <c r="P415" s="140"/>
      <c r="Q415" s="95"/>
      <c r="R415" s="287"/>
      <c r="S415" s="287"/>
      <c r="T415" s="152"/>
      <c r="U415" s="152"/>
      <c r="V415" s="152"/>
      <c r="W415" s="152"/>
      <c r="X415" s="287"/>
      <c r="Y415" s="345"/>
      <c r="Z415" s="288"/>
      <c r="AA415" s="288"/>
      <c r="AB415" s="288"/>
      <c r="AC415" s="288"/>
      <c r="AD415" s="288"/>
      <c r="AE415" s="346"/>
      <c r="AF415" s="45">
        <f>ROUND(G392*Q416,0)</f>
        <v>153</v>
      </c>
      <c r="AG415" s="79"/>
    </row>
    <row r="416" ht="16.5" customHeight="1">
      <c r="A416" s="29">
        <v>63.0</v>
      </c>
      <c r="B416" s="30">
        <v>9726.0</v>
      </c>
      <c r="C416" s="32" t="s">
        <v>3064</v>
      </c>
      <c r="D416" s="94"/>
      <c r="E416" s="69"/>
      <c r="F416" s="94"/>
      <c r="G416" s="352"/>
      <c r="H416" s="140"/>
      <c r="I416" s="95"/>
      <c r="J416" s="94"/>
      <c r="K416" s="140"/>
      <c r="L416" s="348"/>
      <c r="M416" s="140"/>
      <c r="N416" s="105"/>
      <c r="O416" s="482"/>
      <c r="P416" s="302" t="s">
        <v>21</v>
      </c>
      <c r="Q416" s="349">
        <v>0.5</v>
      </c>
      <c r="R416" s="290"/>
      <c r="S416" s="290"/>
      <c r="T416" s="291"/>
      <c r="U416" s="291"/>
      <c r="V416" s="291"/>
      <c r="W416" s="291"/>
      <c r="X416" s="290"/>
      <c r="Y416" s="350"/>
      <c r="Z416" s="299" t="s">
        <v>20</v>
      </c>
      <c r="AA416" s="287" t="s">
        <v>21</v>
      </c>
      <c r="AB416" s="351">
        <v>0.85</v>
      </c>
      <c r="AC416" s="288"/>
      <c r="AD416" s="288"/>
      <c r="AE416" s="346"/>
      <c r="AF416" s="45">
        <f>ROUND(ROUND(G392*Q416,0)*AB416,0)</f>
        <v>130</v>
      </c>
      <c r="AG416" s="79"/>
    </row>
    <row r="417" ht="16.5" customHeight="1">
      <c r="A417" s="29">
        <v>63.0</v>
      </c>
      <c r="B417" s="30">
        <v>9727.0</v>
      </c>
      <c r="C417" s="32" t="s">
        <v>3065</v>
      </c>
      <c r="D417" s="94"/>
      <c r="E417" s="94"/>
      <c r="F417" s="76"/>
      <c r="G417" s="63"/>
      <c r="H417" s="63"/>
      <c r="I417" s="51"/>
      <c r="J417" s="69"/>
      <c r="K417" s="65"/>
      <c r="L417" s="65"/>
      <c r="M417" s="352"/>
      <c r="N417" s="364"/>
      <c r="O417" s="482"/>
      <c r="P417" s="352"/>
      <c r="Q417" s="353"/>
      <c r="R417" s="33" t="s">
        <v>23</v>
      </c>
      <c r="S417" s="124" t="s">
        <v>24</v>
      </c>
      <c r="T417" s="152"/>
      <c r="U417" s="152"/>
      <c r="V417" s="152"/>
      <c r="W417" s="152"/>
      <c r="X417" s="287" t="s">
        <v>21</v>
      </c>
      <c r="Y417" s="354">
        <v>0.7</v>
      </c>
      <c r="Z417" s="297"/>
      <c r="AA417" s="297"/>
      <c r="AB417" s="297"/>
      <c r="AC417" s="297"/>
      <c r="AD417" s="297"/>
      <c r="AE417" s="362"/>
      <c r="AF417" s="45">
        <f>ROUND(ROUND(G392*Q416,0)*Y417,0)</f>
        <v>107</v>
      </c>
      <c r="AG417" s="79"/>
    </row>
    <row r="418" ht="16.5" customHeight="1">
      <c r="A418" s="29">
        <v>63.0</v>
      </c>
      <c r="B418" s="30">
        <v>9728.0</v>
      </c>
      <c r="C418" s="32" t="s">
        <v>3066</v>
      </c>
      <c r="D418" s="94"/>
      <c r="E418" s="94"/>
      <c r="F418" s="76"/>
      <c r="G418" s="63"/>
      <c r="H418" s="63"/>
      <c r="I418" s="51"/>
      <c r="J418" s="69"/>
      <c r="K418" s="65"/>
      <c r="L418" s="65"/>
      <c r="M418" s="352"/>
      <c r="N418" s="364"/>
      <c r="O418" s="482"/>
      <c r="P418" s="352"/>
      <c r="Q418" s="353"/>
      <c r="R418" s="481"/>
      <c r="S418" s="110"/>
      <c r="T418" s="291"/>
      <c r="U418" s="291"/>
      <c r="V418" s="291"/>
      <c r="W418" s="291"/>
      <c r="X418" s="290"/>
      <c r="Y418" s="355"/>
      <c r="Z418" s="356" t="s">
        <v>20</v>
      </c>
      <c r="AA418" s="357" t="s">
        <v>21</v>
      </c>
      <c r="AB418" s="358">
        <v>0.85</v>
      </c>
      <c r="AC418" s="288"/>
      <c r="AD418" s="288"/>
      <c r="AE418" s="346"/>
      <c r="AF418" s="45">
        <f>ROUND(ROUND(ROUND(G392*Q416,0)*Y417,0)*AB418,0)</f>
        <v>91</v>
      </c>
      <c r="AG418" s="79"/>
    </row>
    <row r="419" ht="16.5" customHeight="1">
      <c r="A419" s="29">
        <v>63.0</v>
      </c>
      <c r="B419" s="30">
        <v>9729.0</v>
      </c>
      <c r="C419" s="32" t="s">
        <v>3067</v>
      </c>
      <c r="D419" s="94"/>
      <c r="E419" s="94"/>
      <c r="F419" s="76"/>
      <c r="G419" s="63"/>
      <c r="H419" s="63"/>
      <c r="I419" s="51"/>
      <c r="J419" s="69"/>
      <c r="K419" s="65"/>
      <c r="L419" s="65"/>
      <c r="M419" s="352"/>
      <c r="N419" s="364"/>
      <c r="O419" s="482"/>
      <c r="P419" s="352"/>
      <c r="Q419" s="353"/>
      <c r="R419" s="481"/>
      <c r="S419" s="124" t="s">
        <v>27</v>
      </c>
      <c r="T419" s="152"/>
      <c r="U419" s="152"/>
      <c r="V419" s="152"/>
      <c r="W419" s="152"/>
      <c r="X419" s="287" t="s">
        <v>21</v>
      </c>
      <c r="Y419" s="354">
        <v>0.5</v>
      </c>
      <c r="Z419" s="292"/>
      <c r="AA419" s="292"/>
      <c r="AB419" s="292"/>
      <c r="AC419" s="292"/>
      <c r="AD419" s="292"/>
      <c r="AE419" s="355"/>
      <c r="AF419" s="45">
        <f>ROUND(ROUND(G392*Q416,0)*Y419,0)</f>
        <v>77</v>
      </c>
      <c r="AG419" s="79"/>
    </row>
    <row r="420" ht="16.5" customHeight="1">
      <c r="A420" s="29">
        <v>63.0</v>
      </c>
      <c r="B420" s="30">
        <v>9730.0</v>
      </c>
      <c r="C420" s="32" t="s">
        <v>3068</v>
      </c>
      <c r="D420" s="94"/>
      <c r="E420" s="94"/>
      <c r="F420" s="76"/>
      <c r="G420" s="63"/>
      <c r="H420" s="63"/>
      <c r="I420" s="51"/>
      <c r="J420" s="69"/>
      <c r="K420" s="65"/>
      <c r="L420" s="65"/>
      <c r="M420" s="352"/>
      <c r="N420" s="364"/>
      <c r="O420" s="482"/>
      <c r="P420" s="352"/>
      <c r="Q420" s="353"/>
      <c r="R420" s="483"/>
      <c r="S420" s="110"/>
      <c r="T420" s="291"/>
      <c r="U420" s="291"/>
      <c r="V420" s="291"/>
      <c r="W420" s="291"/>
      <c r="X420" s="290"/>
      <c r="Y420" s="355"/>
      <c r="Z420" s="356" t="s">
        <v>20</v>
      </c>
      <c r="AA420" s="357" t="s">
        <v>21</v>
      </c>
      <c r="AB420" s="358">
        <v>0.85</v>
      </c>
      <c r="AC420" s="288"/>
      <c r="AD420" s="288"/>
      <c r="AE420" s="346"/>
      <c r="AF420" s="114">
        <f>ROUND(ROUND(ROUND(G392*Q416,0)*Y419,0)*AB420,0)</f>
        <v>65</v>
      </c>
      <c r="AG420" s="79"/>
    </row>
    <row r="421" ht="16.5" customHeight="1">
      <c r="A421" s="29">
        <v>63.0</v>
      </c>
      <c r="B421" s="30">
        <v>9731.0</v>
      </c>
      <c r="C421" s="32" t="s">
        <v>3069</v>
      </c>
      <c r="D421" s="94"/>
      <c r="E421" s="94"/>
      <c r="F421" s="76"/>
      <c r="G421" s="63"/>
      <c r="H421" s="63"/>
      <c r="I421" s="51"/>
      <c r="J421" s="69"/>
      <c r="K421" s="65"/>
      <c r="L421" s="65"/>
      <c r="M421" s="352"/>
      <c r="N421" s="364"/>
      <c r="O421" s="482"/>
      <c r="P421" s="352"/>
      <c r="Q421" s="353"/>
      <c r="R421" s="96"/>
      <c r="S421" s="96"/>
      <c r="T421" s="152"/>
      <c r="U421" s="152"/>
      <c r="V421" s="152"/>
      <c r="W421" s="152"/>
      <c r="X421" s="287"/>
      <c r="Y421" s="354"/>
      <c r="Z421" s="288"/>
      <c r="AA421" s="288"/>
      <c r="AB421" s="346"/>
      <c r="AC421" s="82" t="s">
        <v>30</v>
      </c>
      <c r="AD421" s="302">
        <v>5.0</v>
      </c>
      <c r="AE421" s="360" t="s">
        <v>31</v>
      </c>
      <c r="AF421" s="45">
        <f>ROUND(ROUND(G392*Q416,0)-AD421,0)</f>
        <v>148</v>
      </c>
      <c r="AG421" s="79"/>
    </row>
    <row r="422" ht="16.5" customHeight="1">
      <c r="A422" s="29">
        <v>63.0</v>
      </c>
      <c r="B422" s="30">
        <v>9732.0</v>
      </c>
      <c r="C422" s="32" t="s">
        <v>3070</v>
      </c>
      <c r="D422" s="94"/>
      <c r="E422" s="94"/>
      <c r="F422" s="76"/>
      <c r="G422" s="63"/>
      <c r="H422" s="63"/>
      <c r="I422" s="51"/>
      <c r="J422" s="69"/>
      <c r="K422" s="65"/>
      <c r="L422" s="65"/>
      <c r="M422" s="352"/>
      <c r="N422" s="364"/>
      <c r="O422" s="359"/>
      <c r="P422" s="352"/>
      <c r="Q422" s="353"/>
      <c r="R422" s="115"/>
      <c r="S422" s="115"/>
      <c r="T422" s="291"/>
      <c r="U422" s="291"/>
      <c r="V422" s="291"/>
      <c r="W422" s="291"/>
      <c r="X422" s="290"/>
      <c r="Y422" s="355"/>
      <c r="Z422" s="299" t="s">
        <v>20</v>
      </c>
      <c r="AA422" s="287" t="s">
        <v>21</v>
      </c>
      <c r="AB422" s="361">
        <v>0.85</v>
      </c>
      <c r="AC422" s="482"/>
      <c r="AD422" s="302"/>
      <c r="AE422" s="360"/>
      <c r="AF422" s="45">
        <f>ROUND(ROUND(ROUND(G392*Q416,0)*AB422,0)-AD421,0)</f>
        <v>125</v>
      </c>
      <c r="AG422" s="79"/>
    </row>
    <row r="423" ht="16.5" customHeight="1">
      <c r="A423" s="29">
        <v>63.0</v>
      </c>
      <c r="B423" s="30">
        <v>9733.0</v>
      </c>
      <c r="C423" s="32" t="s">
        <v>3071</v>
      </c>
      <c r="D423" s="94"/>
      <c r="E423" s="94"/>
      <c r="F423" s="76"/>
      <c r="G423" s="63"/>
      <c r="H423" s="63"/>
      <c r="I423" s="51"/>
      <c r="J423" s="69"/>
      <c r="K423" s="65"/>
      <c r="L423" s="65"/>
      <c r="M423" s="352"/>
      <c r="N423" s="364"/>
      <c r="O423" s="359"/>
      <c r="P423" s="352"/>
      <c r="Q423" s="353"/>
      <c r="R423" s="33" t="s">
        <v>23</v>
      </c>
      <c r="S423" s="124" t="s">
        <v>24</v>
      </c>
      <c r="T423" s="152"/>
      <c r="U423" s="152"/>
      <c r="V423" s="152"/>
      <c r="W423" s="152"/>
      <c r="X423" s="287" t="s">
        <v>21</v>
      </c>
      <c r="Y423" s="354">
        <v>0.7</v>
      </c>
      <c r="Z423" s="297"/>
      <c r="AA423" s="297"/>
      <c r="AB423" s="362"/>
      <c r="AC423" s="482"/>
      <c r="AD423" s="313"/>
      <c r="AE423" s="349"/>
      <c r="AF423" s="45">
        <f>ROUND(ROUND(ROUND(G392*Q416,0)*Y423,0)-AD421,0)</f>
        <v>102</v>
      </c>
      <c r="AG423" s="79"/>
    </row>
    <row r="424" ht="16.5" customHeight="1">
      <c r="A424" s="29">
        <v>63.0</v>
      </c>
      <c r="B424" s="30">
        <v>9734.0</v>
      </c>
      <c r="C424" s="32" t="s">
        <v>3072</v>
      </c>
      <c r="D424" s="94"/>
      <c r="E424" s="94"/>
      <c r="F424" s="76"/>
      <c r="G424" s="63"/>
      <c r="H424" s="63"/>
      <c r="I424" s="51"/>
      <c r="J424" s="69"/>
      <c r="K424" s="65"/>
      <c r="L424" s="65"/>
      <c r="M424" s="352"/>
      <c r="N424" s="364"/>
      <c r="O424" s="359"/>
      <c r="P424" s="352"/>
      <c r="Q424" s="353"/>
      <c r="R424" s="481"/>
      <c r="S424" s="110"/>
      <c r="T424" s="291"/>
      <c r="U424" s="291"/>
      <c r="V424" s="291"/>
      <c r="W424" s="291"/>
      <c r="X424" s="290"/>
      <c r="Y424" s="355"/>
      <c r="Z424" s="356" t="s">
        <v>20</v>
      </c>
      <c r="AA424" s="357" t="s">
        <v>21</v>
      </c>
      <c r="AB424" s="363">
        <v>0.85</v>
      </c>
      <c r="AC424" s="482"/>
      <c r="AD424" s="313"/>
      <c r="AE424" s="349"/>
      <c r="AF424" s="45">
        <f>ROUND(ROUND(ROUND(ROUND(G392*Q416,0)*Y423,0)*AB424,0)-AD421,0)</f>
        <v>86</v>
      </c>
      <c r="AG424" s="79"/>
    </row>
    <row r="425" ht="16.5" customHeight="1">
      <c r="A425" s="29">
        <v>63.0</v>
      </c>
      <c r="B425" s="30">
        <v>9735.0</v>
      </c>
      <c r="C425" s="32" t="s">
        <v>3073</v>
      </c>
      <c r="D425" s="94"/>
      <c r="E425" s="94"/>
      <c r="F425" s="76"/>
      <c r="G425" s="63"/>
      <c r="H425" s="63"/>
      <c r="I425" s="51"/>
      <c r="J425" s="69"/>
      <c r="K425" s="65"/>
      <c r="L425" s="65"/>
      <c r="M425" s="352"/>
      <c r="N425" s="364"/>
      <c r="O425" s="359"/>
      <c r="P425" s="352"/>
      <c r="Q425" s="353"/>
      <c r="R425" s="481"/>
      <c r="S425" s="96" t="s">
        <v>27</v>
      </c>
      <c r="T425" s="152"/>
      <c r="U425" s="152"/>
      <c r="V425" s="152"/>
      <c r="W425" s="152"/>
      <c r="X425" s="287" t="s">
        <v>21</v>
      </c>
      <c r="Y425" s="354">
        <v>0.5</v>
      </c>
      <c r="Z425" s="292"/>
      <c r="AA425" s="292"/>
      <c r="AB425" s="355"/>
      <c r="AC425" s="482"/>
      <c r="AD425" s="313"/>
      <c r="AE425" s="349"/>
      <c r="AF425" s="45">
        <f>ROUND(ROUND(ROUND(G392*Q416,0)*Y425,0)-AD421,0)</f>
        <v>72</v>
      </c>
      <c r="AG425" s="79"/>
    </row>
    <row r="426" ht="16.5" customHeight="1">
      <c r="A426" s="29">
        <v>63.0</v>
      </c>
      <c r="B426" s="30">
        <v>9736.0</v>
      </c>
      <c r="C426" s="32" t="s">
        <v>3074</v>
      </c>
      <c r="D426" s="94"/>
      <c r="E426" s="94"/>
      <c r="F426" s="76"/>
      <c r="G426" s="63"/>
      <c r="H426" s="63"/>
      <c r="I426" s="51"/>
      <c r="J426" s="69"/>
      <c r="K426" s="65"/>
      <c r="L426" s="65"/>
      <c r="M426" s="352"/>
      <c r="N426" s="364"/>
      <c r="O426" s="359"/>
      <c r="P426" s="352"/>
      <c r="Q426" s="353"/>
      <c r="R426" s="483"/>
      <c r="S426" s="115"/>
      <c r="T426" s="291"/>
      <c r="U426" s="291"/>
      <c r="V426" s="291"/>
      <c r="W426" s="291"/>
      <c r="X426" s="290"/>
      <c r="Y426" s="355"/>
      <c r="Z426" s="356" t="s">
        <v>20</v>
      </c>
      <c r="AA426" s="357" t="s">
        <v>21</v>
      </c>
      <c r="AB426" s="363">
        <v>0.85</v>
      </c>
      <c r="AC426" s="484"/>
      <c r="AD426" s="292"/>
      <c r="AE426" s="355"/>
      <c r="AF426" s="114">
        <f>ROUND(ROUND(ROUND(ROUND(G392*Q416,0)*Y425,0)*AB426,0)-AD421,0)</f>
        <v>60</v>
      </c>
      <c r="AG426" s="79"/>
    </row>
    <row r="427" ht="16.5" customHeight="1">
      <c r="A427" s="29">
        <v>63.0</v>
      </c>
      <c r="B427" s="30">
        <v>9737.0</v>
      </c>
      <c r="C427" s="32" t="s">
        <v>3075</v>
      </c>
      <c r="D427" s="94"/>
      <c r="E427" s="94"/>
      <c r="F427" s="94"/>
      <c r="G427" s="352"/>
      <c r="H427" s="140"/>
      <c r="I427" s="95"/>
      <c r="J427" s="82" t="s">
        <v>38</v>
      </c>
      <c r="K427" s="152"/>
      <c r="L427" s="344"/>
      <c r="M427" s="152"/>
      <c r="N427" s="105"/>
      <c r="O427" s="94"/>
      <c r="P427" s="140"/>
      <c r="Q427" s="95"/>
      <c r="R427" s="287"/>
      <c r="S427" s="287"/>
      <c r="T427" s="152"/>
      <c r="U427" s="152"/>
      <c r="V427" s="152"/>
      <c r="W427" s="152"/>
      <c r="X427" s="287"/>
      <c r="Y427" s="345"/>
      <c r="Z427" s="288"/>
      <c r="AA427" s="288"/>
      <c r="AB427" s="288"/>
      <c r="AC427" s="288"/>
      <c r="AD427" s="288"/>
      <c r="AE427" s="346"/>
      <c r="AF427" s="45">
        <f>ROUND(ROUND(G392+K428,0)*Q416,0)</f>
        <v>155</v>
      </c>
      <c r="AG427" s="79"/>
    </row>
    <row r="428" ht="16.5" customHeight="1">
      <c r="A428" s="29">
        <v>63.0</v>
      </c>
      <c r="B428" s="30">
        <v>9738.0</v>
      </c>
      <c r="C428" s="32" t="s">
        <v>3076</v>
      </c>
      <c r="D428" s="94"/>
      <c r="E428" s="94"/>
      <c r="F428" s="94"/>
      <c r="G428" s="352"/>
      <c r="H428" s="140"/>
      <c r="I428" s="95"/>
      <c r="J428" s="482"/>
      <c r="K428" s="140">
        <v>4.0</v>
      </c>
      <c r="L428" s="348" t="s">
        <v>40</v>
      </c>
      <c r="M428" s="140"/>
      <c r="N428" s="105"/>
      <c r="O428" s="94"/>
      <c r="P428" s="140"/>
      <c r="Q428" s="95"/>
      <c r="R428" s="290"/>
      <c r="S428" s="290"/>
      <c r="T428" s="291"/>
      <c r="U428" s="291"/>
      <c r="V428" s="291"/>
      <c r="W428" s="291"/>
      <c r="X428" s="290"/>
      <c r="Y428" s="350"/>
      <c r="Z428" s="299" t="s">
        <v>20</v>
      </c>
      <c r="AA428" s="287" t="s">
        <v>21</v>
      </c>
      <c r="AB428" s="351">
        <v>0.85</v>
      </c>
      <c r="AC428" s="288"/>
      <c r="AD428" s="288"/>
      <c r="AE428" s="346"/>
      <c r="AF428" s="45">
        <f>ROUND(ROUND(ROUND(G392+K428,0)*Q416,0)*AB428,0)</f>
        <v>132</v>
      </c>
      <c r="AG428" s="79"/>
    </row>
    <row r="429" ht="16.5" customHeight="1">
      <c r="A429" s="29">
        <v>63.0</v>
      </c>
      <c r="B429" s="30">
        <v>9739.0</v>
      </c>
      <c r="C429" s="32" t="s">
        <v>3077</v>
      </c>
      <c r="D429" s="94"/>
      <c r="E429" s="94"/>
      <c r="F429" s="94"/>
      <c r="G429" s="352"/>
      <c r="H429" s="140"/>
      <c r="I429" s="95"/>
      <c r="J429" s="482"/>
      <c r="K429" s="65"/>
      <c r="L429" s="65"/>
      <c r="M429" s="352"/>
      <c r="N429" s="364"/>
      <c r="O429" s="359"/>
      <c r="P429" s="352"/>
      <c r="Q429" s="353"/>
      <c r="R429" s="33" t="s">
        <v>23</v>
      </c>
      <c r="S429" s="124" t="s">
        <v>24</v>
      </c>
      <c r="T429" s="152"/>
      <c r="U429" s="152"/>
      <c r="V429" s="152"/>
      <c r="W429" s="152"/>
      <c r="X429" s="287" t="s">
        <v>21</v>
      </c>
      <c r="Y429" s="354">
        <v>0.7</v>
      </c>
      <c r="Z429" s="297"/>
      <c r="AA429" s="297"/>
      <c r="AB429" s="297"/>
      <c r="AC429" s="297"/>
      <c r="AD429" s="297"/>
      <c r="AE429" s="362"/>
      <c r="AF429" s="45">
        <f>ROUND(ROUND(ROUND(G392+K428,0)*Q416,0)*Y429,0)</f>
        <v>109</v>
      </c>
      <c r="AG429" s="79"/>
    </row>
    <row r="430" ht="16.5" customHeight="1">
      <c r="A430" s="29">
        <v>63.0</v>
      </c>
      <c r="B430" s="30">
        <v>9740.0</v>
      </c>
      <c r="C430" s="32" t="s">
        <v>3078</v>
      </c>
      <c r="D430" s="94"/>
      <c r="E430" s="94"/>
      <c r="F430" s="94"/>
      <c r="G430" s="352"/>
      <c r="H430" s="140"/>
      <c r="I430" s="95"/>
      <c r="J430" s="482"/>
      <c r="K430" s="65"/>
      <c r="L430" s="65"/>
      <c r="M430" s="352"/>
      <c r="N430" s="364"/>
      <c r="O430" s="359"/>
      <c r="P430" s="352"/>
      <c r="Q430" s="353"/>
      <c r="R430" s="481"/>
      <c r="S430" s="110"/>
      <c r="T430" s="291"/>
      <c r="U430" s="291"/>
      <c r="V430" s="291"/>
      <c r="W430" s="291"/>
      <c r="X430" s="290"/>
      <c r="Y430" s="355"/>
      <c r="Z430" s="356" t="s">
        <v>20</v>
      </c>
      <c r="AA430" s="357" t="s">
        <v>21</v>
      </c>
      <c r="AB430" s="358">
        <v>0.85</v>
      </c>
      <c r="AC430" s="288"/>
      <c r="AD430" s="288"/>
      <c r="AE430" s="346"/>
      <c r="AF430" s="45">
        <f>ROUND(ROUND(ROUND(ROUND(G392+K428,0)*Q416,0)*Y429,0)*AB430,0)</f>
        <v>93</v>
      </c>
      <c r="AG430" s="79"/>
    </row>
    <row r="431" ht="16.5" customHeight="1">
      <c r="A431" s="29">
        <v>63.0</v>
      </c>
      <c r="B431" s="30">
        <v>9741.0</v>
      </c>
      <c r="C431" s="32" t="s">
        <v>3079</v>
      </c>
      <c r="D431" s="94"/>
      <c r="E431" s="94"/>
      <c r="F431" s="94"/>
      <c r="G431" s="352"/>
      <c r="H431" s="140"/>
      <c r="I431" s="95"/>
      <c r="J431" s="482"/>
      <c r="K431" s="65"/>
      <c r="L431" s="65"/>
      <c r="M431" s="352"/>
      <c r="N431" s="364"/>
      <c r="O431" s="359"/>
      <c r="P431" s="352"/>
      <c r="Q431" s="353"/>
      <c r="R431" s="481"/>
      <c r="S431" s="124" t="s">
        <v>27</v>
      </c>
      <c r="T431" s="152"/>
      <c r="U431" s="152"/>
      <c r="V431" s="152"/>
      <c r="W431" s="152"/>
      <c r="X431" s="287" t="s">
        <v>21</v>
      </c>
      <c r="Y431" s="354">
        <v>0.5</v>
      </c>
      <c r="Z431" s="292"/>
      <c r="AA431" s="292"/>
      <c r="AB431" s="292"/>
      <c r="AC431" s="292"/>
      <c r="AD431" s="292"/>
      <c r="AE431" s="355"/>
      <c r="AF431" s="45">
        <f>ROUND(ROUND(ROUND(G392+K428,0)*Q416,0)*Y431,0)</f>
        <v>78</v>
      </c>
      <c r="AG431" s="79"/>
    </row>
    <row r="432" ht="16.5" customHeight="1">
      <c r="A432" s="29">
        <v>63.0</v>
      </c>
      <c r="B432" s="30">
        <v>9742.0</v>
      </c>
      <c r="C432" s="32" t="s">
        <v>3080</v>
      </c>
      <c r="D432" s="94"/>
      <c r="E432" s="94"/>
      <c r="F432" s="94"/>
      <c r="G432" s="352"/>
      <c r="H432" s="140"/>
      <c r="I432" s="95"/>
      <c r="J432" s="482"/>
      <c r="K432" s="65"/>
      <c r="L432" s="65"/>
      <c r="M432" s="352"/>
      <c r="N432" s="364"/>
      <c r="O432" s="359"/>
      <c r="P432" s="352"/>
      <c r="Q432" s="353"/>
      <c r="R432" s="483"/>
      <c r="S432" s="110"/>
      <c r="T432" s="291"/>
      <c r="U432" s="291"/>
      <c r="V432" s="291"/>
      <c r="W432" s="291"/>
      <c r="X432" s="290"/>
      <c r="Y432" s="355"/>
      <c r="Z432" s="356" t="s">
        <v>20</v>
      </c>
      <c r="AA432" s="357" t="s">
        <v>21</v>
      </c>
      <c r="AB432" s="358">
        <v>0.85</v>
      </c>
      <c r="AC432" s="288"/>
      <c r="AD432" s="288"/>
      <c r="AE432" s="346"/>
      <c r="AF432" s="45">
        <f>ROUND(ROUND(ROUND(ROUND(G392+K428,0)*Q416,0)*Y431,0)*AB432,0)</f>
        <v>66</v>
      </c>
      <c r="AG432" s="79"/>
    </row>
    <row r="433" ht="16.5" customHeight="1">
      <c r="A433" s="29">
        <v>63.0</v>
      </c>
      <c r="B433" s="30">
        <v>9743.0</v>
      </c>
      <c r="C433" s="32" t="s">
        <v>3081</v>
      </c>
      <c r="D433" s="94"/>
      <c r="E433" s="94"/>
      <c r="F433" s="94"/>
      <c r="G433" s="352"/>
      <c r="H433" s="140"/>
      <c r="I433" s="95"/>
      <c r="J433" s="69"/>
      <c r="K433" s="65"/>
      <c r="L433" s="65"/>
      <c r="M433" s="352"/>
      <c r="N433" s="364"/>
      <c r="O433" s="359"/>
      <c r="P433" s="352"/>
      <c r="Q433" s="353"/>
      <c r="R433" s="96"/>
      <c r="S433" s="96"/>
      <c r="T433" s="152"/>
      <c r="U433" s="152"/>
      <c r="V433" s="152"/>
      <c r="W433" s="152"/>
      <c r="X433" s="287"/>
      <c r="Y433" s="354"/>
      <c r="Z433" s="288"/>
      <c r="AA433" s="288"/>
      <c r="AB433" s="346"/>
      <c r="AC433" s="82" t="s">
        <v>30</v>
      </c>
      <c r="AD433" s="302">
        <v>5.0</v>
      </c>
      <c r="AE433" s="360" t="s">
        <v>31</v>
      </c>
      <c r="AF433" s="45">
        <f>ROUND(ROUND(ROUND(G392+K428,0)*Q416,0)-AD433,0)</f>
        <v>150</v>
      </c>
      <c r="AG433" s="79"/>
    </row>
    <row r="434" ht="16.5" customHeight="1">
      <c r="A434" s="29">
        <v>63.0</v>
      </c>
      <c r="B434" s="30">
        <v>9744.0</v>
      </c>
      <c r="C434" s="32" t="s">
        <v>3082</v>
      </c>
      <c r="D434" s="94"/>
      <c r="E434" s="94"/>
      <c r="F434" s="94"/>
      <c r="G434" s="352"/>
      <c r="H434" s="140"/>
      <c r="I434" s="95"/>
      <c r="J434" s="69"/>
      <c r="K434" s="65"/>
      <c r="L434" s="65"/>
      <c r="M434" s="352"/>
      <c r="N434" s="364"/>
      <c r="O434" s="359"/>
      <c r="P434" s="352"/>
      <c r="Q434" s="353"/>
      <c r="R434" s="115"/>
      <c r="S434" s="115"/>
      <c r="T434" s="291"/>
      <c r="U434" s="291"/>
      <c r="V434" s="291"/>
      <c r="W434" s="291"/>
      <c r="X434" s="290"/>
      <c r="Y434" s="355"/>
      <c r="Z434" s="299" t="s">
        <v>20</v>
      </c>
      <c r="AA434" s="287" t="s">
        <v>21</v>
      </c>
      <c r="AB434" s="361">
        <v>0.85</v>
      </c>
      <c r="AC434" s="482"/>
      <c r="AD434" s="302"/>
      <c r="AE434" s="360"/>
      <c r="AF434" s="45">
        <f>ROUND(ROUND(ROUND(ROUND(G392+K428,0)*Q416,0)*AB434,0)-AD433,0)</f>
        <v>127</v>
      </c>
      <c r="AG434" s="79"/>
    </row>
    <row r="435" ht="16.5" customHeight="1">
      <c r="A435" s="29">
        <v>63.0</v>
      </c>
      <c r="B435" s="30">
        <v>9745.0</v>
      </c>
      <c r="C435" s="32" t="s">
        <v>3083</v>
      </c>
      <c r="D435" s="94"/>
      <c r="E435" s="94"/>
      <c r="F435" s="94"/>
      <c r="G435" s="352"/>
      <c r="H435" s="140"/>
      <c r="I435" s="95"/>
      <c r="J435" s="69"/>
      <c r="K435" s="65"/>
      <c r="L435" s="65"/>
      <c r="M435" s="352"/>
      <c r="N435" s="364"/>
      <c r="O435" s="359"/>
      <c r="P435" s="352"/>
      <c r="Q435" s="353"/>
      <c r="R435" s="33" t="s">
        <v>23</v>
      </c>
      <c r="S435" s="124" t="s">
        <v>24</v>
      </c>
      <c r="T435" s="152"/>
      <c r="U435" s="152"/>
      <c r="V435" s="152"/>
      <c r="W435" s="152"/>
      <c r="X435" s="287" t="s">
        <v>21</v>
      </c>
      <c r="Y435" s="354">
        <v>0.7</v>
      </c>
      <c r="Z435" s="297"/>
      <c r="AA435" s="297"/>
      <c r="AB435" s="362"/>
      <c r="AC435" s="482"/>
      <c r="AD435" s="313"/>
      <c r="AE435" s="349"/>
      <c r="AF435" s="45">
        <f>ROUND(ROUND(ROUND(ROUND(G392+K428,0)*Q416,0)*Y435,0)-AD433,0)</f>
        <v>104</v>
      </c>
      <c r="AG435" s="79"/>
    </row>
    <row r="436" ht="16.5" customHeight="1">
      <c r="A436" s="29">
        <v>63.0</v>
      </c>
      <c r="B436" s="30">
        <v>9746.0</v>
      </c>
      <c r="C436" s="32" t="s">
        <v>3084</v>
      </c>
      <c r="D436" s="94"/>
      <c r="E436" s="94"/>
      <c r="F436" s="94"/>
      <c r="G436" s="352"/>
      <c r="H436" s="140"/>
      <c r="I436" s="95"/>
      <c r="J436" s="69"/>
      <c r="K436" s="65"/>
      <c r="L436" s="65"/>
      <c r="M436" s="352"/>
      <c r="N436" s="364"/>
      <c r="O436" s="359"/>
      <c r="P436" s="352"/>
      <c r="Q436" s="353"/>
      <c r="R436" s="481"/>
      <c r="S436" s="110"/>
      <c r="T436" s="291"/>
      <c r="U436" s="291"/>
      <c r="V436" s="291"/>
      <c r="W436" s="291"/>
      <c r="X436" s="290"/>
      <c r="Y436" s="355"/>
      <c r="Z436" s="356" t="s">
        <v>20</v>
      </c>
      <c r="AA436" s="357" t="s">
        <v>21</v>
      </c>
      <c r="AB436" s="363">
        <v>0.85</v>
      </c>
      <c r="AC436" s="482"/>
      <c r="AD436" s="313"/>
      <c r="AE436" s="349"/>
      <c r="AF436" s="45">
        <f>ROUND(ROUND(ROUND(ROUND(ROUND(G392+K428,0)*Q416,0)*Y435,0)*AB436,0)-AD433,0)</f>
        <v>88</v>
      </c>
      <c r="AG436" s="79"/>
    </row>
    <row r="437" ht="16.5" customHeight="1">
      <c r="A437" s="29">
        <v>63.0</v>
      </c>
      <c r="B437" s="30">
        <v>9747.0</v>
      </c>
      <c r="C437" s="32" t="s">
        <v>3085</v>
      </c>
      <c r="D437" s="94"/>
      <c r="E437" s="105"/>
      <c r="F437" s="94"/>
      <c r="G437" s="352"/>
      <c r="H437" s="140"/>
      <c r="I437" s="95"/>
      <c r="J437" s="69"/>
      <c r="K437" s="65"/>
      <c r="L437" s="65"/>
      <c r="M437" s="352"/>
      <c r="N437" s="364"/>
      <c r="O437" s="359"/>
      <c r="P437" s="352"/>
      <c r="Q437" s="353"/>
      <c r="R437" s="481"/>
      <c r="S437" s="96" t="s">
        <v>27</v>
      </c>
      <c r="T437" s="152"/>
      <c r="U437" s="152"/>
      <c r="V437" s="152"/>
      <c r="W437" s="152"/>
      <c r="X437" s="287" t="s">
        <v>21</v>
      </c>
      <c r="Y437" s="354">
        <v>0.5</v>
      </c>
      <c r="Z437" s="292"/>
      <c r="AA437" s="292"/>
      <c r="AB437" s="355"/>
      <c r="AC437" s="482"/>
      <c r="AD437" s="313"/>
      <c r="AE437" s="349"/>
      <c r="AF437" s="45">
        <f>ROUND(ROUND(ROUND(ROUND(G392+K428,0)*Q416,0)*Y437,0)-AD433,0)</f>
        <v>73</v>
      </c>
      <c r="AG437" s="79"/>
    </row>
    <row r="438" ht="16.5" customHeight="1">
      <c r="A438" s="29">
        <v>63.0</v>
      </c>
      <c r="B438" s="30">
        <v>9748.0</v>
      </c>
      <c r="C438" s="32" t="s">
        <v>3086</v>
      </c>
      <c r="D438" s="94"/>
      <c r="E438" s="106"/>
      <c r="F438" s="94"/>
      <c r="G438" s="352"/>
      <c r="H438" s="140"/>
      <c r="I438" s="95"/>
      <c r="J438" s="69"/>
      <c r="K438" s="65"/>
      <c r="L438" s="65"/>
      <c r="M438" s="352"/>
      <c r="N438" s="377"/>
      <c r="O438" s="378"/>
      <c r="P438" s="374"/>
      <c r="Q438" s="376"/>
      <c r="R438" s="483"/>
      <c r="S438" s="115"/>
      <c r="T438" s="291"/>
      <c r="U438" s="291"/>
      <c r="V438" s="291"/>
      <c r="W438" s="291"/>
      <c r="X438" s="290"/>
      <c r="Y438" s="355"/>
      <c r="Z438" s="356" t="s">
        <v>20</v>
      </c>
      <c r="AA438" s="357" t="s">
        <v>21</v>
      </c>
      <c r="AB438" s="363">
        <v>0.85</v>
      </c>
      <c r="AC438" s="484"/>
      <c r="AD438" s="292"/>
      <c r="AE438" s="355"/>
      <c r="AF438" s="45">
        <f>ROUND(ROUND(ROUND(ROUND(ROUND(G392+K428,0)*Q416,0)*Y437,0)*AB438,0)-AD433,0)</f>
        <v>61</v>
      </c>
      <c r="AG438" s="79"/>
    </row>
    <row r="439" ht="16.5" customHeight="1">
      <c r="A439" s="29">
        <v>63.0</v>
      </c>
      <c r="B439" s="30">
        <v>9751.0</v>
      </c>
      <c r="C439" s="32" t="s">
        <v>3087</v>
      </c>
      <c r="D439" s="112"/>
      <c r="E439" s="33" t="s">
        <v>249</v>
      </c>
      <c r="F439" s="102" t="s">
        <v>103</v>
      </c>
      <c r="G439" s="35"/>
      <c r="H439" s="35"/>
      <c r="I439" s="36"/>
      <c r="J439" s="168"/>
      <c r="K439" s="152"/>
      <c r="L439" s="344"/>
      <c r="M439" s="152"/>
      <c r="N439" s="46" t="s">
        <v>2655</v>
      </c>
      <c r="O439" s="82" t="s">
        <v>24</v>
      </c>
      <c r="P439" s="152"/>
      <c r="Q439" s="153"/>
      <c r="R439" s="287"/>
      <c r="S439" s="287"/>
      <c r="T439" s="152"/>
      <c r="U439" s="152"/>
      <c r="V439" s="152"/>
      <c r="W439" s="152"/>
      <c r="X439" s="287"/>
      <c r="Y439" s="345"/>
      <c r="Z439" s="288"/>
      <c r="AA439" s="288"/>
      <c r="AB439" s="288"/>
      <c r="AC439" s="288"/>
      <c r="AD439" s="288"/>
      <c r="AE439" s="346"/>
      <c r="AF439" s="45">
        <f>ROUND(G440*Q440,0)</f>
        <v>419</v>
      </c>
      <c r="AG439" s="79"/>
    </row>
    <row r="440" ht="16.5" customHeight="1">
      <c r="A440" s="29">
        <v>63.0</v>
      </c>
      <c r="B440" s="30">
        <v>9752.0</v>
      </c>
      <c r="C440" s="32" t="s">
        <v>3088</v>
      </c>
      <c r="D440" s="69"/>
      <c r="E440" s="481"/>
      <c r="F440" s="482"/>
      <c r="G440" s="347">
        <f>'30放課後等デイ(基本１)'!G224</f>
        <v>599</v>
      </c>
      <c r="H440" s="140" t="s">
        <v>9</v>
      </c>
      <c r="I440" s="51"/>
      <c r="J440" s="94"/>
      <c r="K440" s="140"/>
      <c r="L440" s="348"/>
      <c r="M440" s="140"/>
      <c r="N440" s="481"/>
      <c r="O440" s="482"/>
      <c r="P440" s="302" t="s">
        <v>21</v>
      </c>
      <c r="Q440" s="349">
        <v>0.7</v>
      </c>
      <c r="R440" s="290"/>
      <c r="S440" s="290"/>
      <c r="T440" s="291"/>
      <c r="U440" s="291"/>
      <c r="V440" s="291"/>
      <c r="W440" s="291"/>
      <c r="X440" s="290"/>
      <c r="Y440" s="350"/>
      <c r="Z440" s="299" t="s">
        <v>20</v>
      </c>
      <c r="AA440" s="287" t="s">
        <v>21</v>
      </c>
      <c r="AB440" s="351">
        <v>0.85</v>
      </c>
      <c r="AC440" s="288"/>
      <c r="AD440" s="288"/>
      <c r="AE440" s="346"/>
      <c r="AF440" s="45">
        <f>ROUND(ROUND(G440*Q440,0)*AB440,0)</f>
        <v>356</v>
      </c>
      <c r="AG440" s="79"/>
    </row>
    <row r="441" ht="16.5" customHeight="1">
      <c r="A441" s="29">
        <v>63.0</v>
      </c>
      <c r="B441" s="30">
        <v>9753.0</v>
      </c>
      <c r="C441" s="32" t="s">
        <v>3089</v>
      </c>
      <c r="D441" s="69"/>
      <c r="E441" s="481"/>
      <c r="F441" s="482"/>
      <c r="G441" s="63"/>
      <c r="H441" s="63"/>
      <c r="I441" s="51"/>
      <c r="J441" s="69"/>
      <c r="K441" s="65"/>
      <c r="L441" s="65"/>
      <c r="M441" s="352"/>
      <c r="N441" s="481"/>
      <c r="O441" s="482"/>
      <c r="P441" s="352"/>
      <c r="Q441" s="353"/>
      <c r="R441" s="33" t="s">
        <v>23</v>
      </c>
      <c r="S441" s="124" t="s">
        <v>24</v>
      </c>
      <c r="T441" s="152"/>
      <c r="U441" s="152"/>
      <c r="V441" s="152"/>
      <c r="W441" s="152"/>
      <c r="X441" s="287" t="s">
        <v>21</v>
      </c>
      <c r="Y441" s="354">
        <v>0.7</v>
      </c>
      <c r="Z441" s="297"/>
      <c r="AA441" s="297"/>
      <c r="AB441" s="297"/>
      <c r="AC441" s="297"/>
      <c r="AD441" s="297"/>
      <c r="AE441" s="362"/>
      <c r="AF441" s="45">
        <f>ROUND(ROUND(G440*Q440,0)*Y441,0)</f>
        <v>293</v>
      </c>
      <c r="AG441" s="79"/>
    </row>
    <row r="442" ht="16.5" customHeight="1">
      <c r="A442" s="29">
        <v>63.0</v>
      </c>
      <c r="B442" s="30">
        <v>9754.0</v>
      </c>
      <c r="C442" s="32" t="s">
        <v>3090</v>
      </c>
      <c r="D442" s="69"/>
      <c r="E442" s="481"/>
      <c r="F442" s="482"/>
      <c r="G442" s="63"/>
      <c r="H442" s="63"/>
      <c r="I442" s="51"/>
      <c r="J442" s="69"/>
      <c r="K442" s="65"/>
      <c r="L442" s="65"/>
      <c r="M442" s="352"/>
      <c r="N442" s="481"/>
      <c r="O442" s="482"/>
      <c r="P442" s="352"/>
      <c r="Q442" s="353"/>
      <c r="R442" s="481"/>
      <c r="S442" s="110"/>
      <c r="T442" s="291"/>
      <c r="U442" s="291"/>
      <c r="V442" s="291"/>
      <c r="W442" s="291"/>
      <c r="X442" s="290"/>
      <c r="Y442" s="355"/>
      <c r="Z442" s="356" t="s">
        <v>20</v>
      </c>
      <c r="AA442" s="357" t="s">
        <v>21</v>
      </c>
      <c r="AB442" s="358">
        <v>0.85</v>
      </c>
      <c r="AC442" s="288"/>
      <c r="AD442" s="288"/>
      <c r="AE442" s="346"/>
      <c r="AF442" s="45">
        <f>ROUND(ROUND(ROUND(G440*Q440,0)*Y441,0)*AB442,0)</f>
        <v>249</v>
      </c>
      <c r="AG442" s="79"/>
    </row>
    <row r="443" ht="16.5" customHeight="1">
      <c r="A443" s="29">
        <v>63.0</v>
      </c>
      <c r="B443" s="30">
        <v>9755.0</v>
      </c>
      <c r="C443" s="32" t="s">
        <v>3091</v>
      </c>
      <c r="D443" s="69"/>
      <c r="E443" s="481"/>
      <c r="F443" s="482"/>
      <c r="G443" s="63"/>
      <c r="H443" s="63"/>
      <c r="I443" s="51"/>
      <c r="J443" s="69"/>
      <c r="K443" s="65"/>
      <c r="L443" s="65"/>
      <c r="M443" s="352"/>
      <c r="N443" s="481"/>
      <c r="O443" s="482"/>
      <c r="P443" s="352"/>
      <c r="Q443" s="353"/>
      <c r="R443" s="481"/>
      <c r="S443" s="124" t="s">
        <v>27</v>
      </c>
      <c r="T443" s="152"/>
      <c r="U443" s="152"/>
      <c r="V443" s="152"/>
      <c r="W443" s="152"/>
      <c r="X443" s="287" t="s">
        <v>21</v>
      </c>
      <c r="Y443" s="354">
        <v>0.5</v>
      </c>
      <c r="Z443" s="292"/>
      <c r="AA443" s="292"/>
      <c r="AB443" s="292"/>
      <c r="AC443" s="292"/>
      <c r="AD443" s="292"/>
      <c r="AE443" s="355"/>
      <c r="AF443" s="45">
        <f>ROUND(ROUND(G440*Q440,0)*Y443,0)</f>
        <v>210</v>
      </c>
      <c r="AG443" s="79"/>
    </row>
    <row r="444" ht="16.5" customHeight="1">
      <c r="A444" s="29">
        <v>63.0</v>
      </c>
      <c r="B444" s="30">
        <v>9756.0</v>
      </c>
      <c r="C444" s="32" t="s">
        <v>3092</v>
      </c>
      <c r="D444" s="69"/>
      <c r="E444" s="481"/>
      <c r="F444" s="482"/>
      <c r="G444" s="63"/>
      <c r="H444" s="63"/>
      <c r="I444" s="51"/>
      <c r="J444" s="69"/>
      <c r="K444" s="65"/>
      <c r="L444" s="65"/>
      <c r="M444" s="352"/>
      <c r="N444" s="481"/>
      <c r="O444" s="482"/>
      <c r="P444" s="352"/>
      <c r="Q444" s="353"/>
      <c r="R444" s="483"/>
      <c r="S444" s="110"/>
      <c r="T444" s="291"/>
      <c r="U444" s="291"/>
      <c r="V444" s="291"/>
      <c r="W444" s="291"/>
      <c r="X444" s="290"/>
      <c r="Y444" s="355"/>
      <c r="Z444" s="356" t="s">
        <v>20</v>
      </c>
      <c r="AA444" s="357" t="s">
        <v>21</v>
      </c>
      <c r="AB444" s="358">
        <v>0.85</v>
      </c>
      <c r="AC444" s="288"/>
      <c r="AD444" s="288"/>
      <c r="AE444" s="346"/>
      <c r="AF444" s="45">
        <f>ROUND(ROUND(ROUND(G440*Q440,0)*Y443,0)*AB444,0)</f>
        <v>179</v>
      </c>
      <c r="AG444" s="79"/>
    </row>
    <row r="445" ht="16.5" customHeight="1">
      <c r="A445" s="29">
        <v>63.0</v>
      </c>
      <c r="B445" s="30">
        <v>9757.0</v>
      </c>
      <c r="C445" s="32" t="s">
        <v>3093</v>
      </c>
      <c r="D445" s="69"/>
      <c r="E445" s="69"/>
      <c r="F445" s="76"/>
      <c r="G445" s="63"/>
      <c r="H445" s="63"/>
      <c r="I445" s="51"/>
      <c r="J445" s="69"/>
      <c r="K445" s="65"/>
      <c r="L445" s="65"/>
      <c r="M445" s="352"/>
      <c r="N445" s="481"/>
      <c r="O445" s="359"/>
      <c r="P445" s="352"/>
      <c r="Q445" s="353"/>
      <c r="R445" s="96"/>
      <c r="S445" s="96"/>
      <c r="T445" s="152"/>
      <c r="U445" s="152"/>
      <c r="V445" s="152"/>
      <c r="W445" s="152"/>
      <c r="X445" s="287"/>
      <c r="Y445" s="354"/>
      <c r="Z445" s="288"/>
      <c r="AA445" s="288"/>
      <c r="AB445" s="346"/>
      <c r="AC445" s="82" t="s">
        <v>30</v>
      </c>
      <c r="AD445" s="302">
        <v>5.0</v>
      </c>
      <c r="AE445" s="360" t="s">
        <v>31</v>
      </c>
      <c r="AF445" s="45">
        <f>ROUND(ROUND(G440*Q440,0)-AD445,0)</f>
        <v>414</v>
      </c>
      <c r="AG445" s="79"/>
    </row>
    <row r="446" ht="16.5" customHeight="1">
      <c r="A446" s="29">
        <v>63.0</v>
      </c>
      <c r="B446" s="30">
        <v>9758.0</v>
      </c>
      <c r="C446" s="32" t="s">
        <v>3094</v>
      </c>
      <c r="D446" s="69"/>
      <c r="E446" s="69"/>
      <c r="F446" s="76"/>
      <c r="G446" s="63"/>
      <c r="H446" s="63"/>
      <c r="I446" s="51"/>
      <c r="J446" s="69"/>
      <c r="K446" s="65"/>
      <c r="L446" s="65"/>
      <c r="M446" s="352"/>
      <c r="N446" s="481"/>
      <c r="O446" s="359"/>
      <c r="P446" s="352"/>
      <c r="Q446" s="353"/>
      <c r="R446" s="115"/>
      <c r="S446" s="115"/>
      <c r="T446" s="291"/>
      <c r="U446" s="291"/>
      <c r="V446" s="291"/>
      <c r="W446" s="291"/>
      <c r="X446" s="290"/>
      <c r="Y446" s="355"/>
      <c r="Z446" s="299" t="s">
        <v>20</v>
      </c>
      <c r="AA446" s="287" t="s">
        <v>21</v>
      </c>
      <c r="AB446" s="361">
        <v>0.85</v>
      </c>
      <c r="AC446" s="482"/>
      <c r="AD446" s="302"/>
      <c r="AE446" s="360"/>
      <c r="AF446" s="45">
        <f>ROUND(ROUND(ROUND(G440*Q440,0)*AB446,0)-AD445,0)</f>
        <v>351</v>
      </c>
      <c r="AG446" s="79"/>
    </row>
    <row r="447" ht="16.5" customHeight="1">
      <c r="A447" s="29">
        <v>63.0</v>
      </c>
      <c r="B447" s="30">
        <v>9759.0</v>
      </c>
      <c r="C447" s="32" t="s">
        <v>3095</v>
      </c>
      <c r="D447" s="69"/>
      <c r="E447" s="69"/>
      <c r="F447" s="76"/>
      <c r="G447" s="63"/>
      <c r="H447" s="63"/>
      <c r="I447" s="51"/>
      <c r="J447" s="69"/>
      <c r="K447" s="65"/>
      <c r="L447" s="65"/>
      <c r="M447" s="352"/>
      <c r="N447" s="364"/>
      <c r="O447" s="359"/>
      <c r="P447" s="352"/>
      <c r="Q447" s="353"/>
      <c r="R447" s="33" t="s">
        <v>23</v>
      </c>
      <c r="S447" s="124" t="s">
        <v>24</v>
      </c>
      <c r="T447" s="152"/>
      <c r="U447" s="152"/>
      <c r="V447" s="152"/>
      <c r="W447" s="152"/>
      <c r="X447" s="287" t="s">
        <v>21</v>
      </c>
      <c r="Y447" s="354">
        <v>0.7</v>
      </c>
      <c r="Z447" s="297"/>
      <c r="AA447" s="297"/>
      <c r="AB447" s="362"/>
      <c r="AC447" s="482"/>
      <c r="AD447" s="313"/>
      <c r="AE447" s="349"/>
      <c r="AF447" s="45">
        <f>ROUND(ROUND(ROUND(G440*Q440,0)*Y447,0)-AD445,0)</f>
        <v>288</v>
      </c>
      <c r="AG447" s="79"/>
    </row>
    <row r="448" ht="16.5" customHeight="1">
      <c r="A448" s="29">
        <v>63.0</v>
      </c>
      <c r="B448" s="30">
        <v>9760.0</v>
      </c>
      <c r="C448" s="32" t="s">
        <v>3096</v>
      </c>
      <c r="D448" s="69"/>
      <c r="E448" s="69"/>
      <c r="F448" s="76"/>
      <c r="G448" s="63"/>
      <c r="H448" s="63"/>
      <c r="I448" s="51"/>
      <c r="J448" s="69"/>
      <c r="K448" s="65"/>
      <c r="L448" s="65"/>
      <c r="M448" s="352"/>
      <c r="N448" s="364"/>
      <c r="O448" s="359"/>
      <c r="P448" s="352"/>
      <c r="Q448" s="353"/>
      <c r="R448" s="481"/>
      <c r="S448" s="110"/>
      <c r="T448" s="291"/>
      <c r="U448" s="291"/>
      <c r="V448" s="291"/>
      <c r="W448" s="291"/>
      <c r="X448" s="290"/>
      <c r="Y448" s="355"/>
      <c r="Z448" s="356" t="s">
        <v>20</v>
      </c>
      <c r="AA448" s="357" t="s">
        <v>21</v>
      </c>
      <c r="AB448" s="363">
        <v>0.85</v>
      </c>
      <c r="AC448" s="482"/>
      <c r="AD448" s="313"/>
      <c r="AE448" s="349"/>
      <c r="AF448" s="45">
        <f>ROUND(ROUND(ROUND(ROUND(G440*Q440,0)*Y447,0)*AB448,0)-AD445,0)</f>
        <v>244</v>
      </c>
      <c r="AG448" s="79"/>
    </row>
    <row r="449" ht="16.5" customHeight="1">
      <c r="A449" s="29">
        <v>63.0</v>
      </c>
      <c r="B449" s="30">
        <v>9761.0</v>
      </c>
      <c r="C449" s="32" t="s">
        <v>3097</v>
      </c>
      <c r="D449" s="69"/>
      <c r="E449" s="69"/>
      <c r="F449" s="76"/>
      <c r="G449" s="63"/>
      <c r="H449" s="63"/>
      <c r="I449" s="51"/>
      <c r="J449" s="69"/>
      <c r="K449" s="65"/>
      <c r="L449" s="65"/>
      <c r="M449" s="352"/>
      <c r="N449" s="364"/>
      <c r="O449" s="359"/>
      <c r="P449" s="352"/>
      <c r="Q449" s="353"/>
      <c r="R449" s="481"/>
      <c r="S449" s="96" t="s">
        <v>27</v>
      </c>
      <c r="T449" s="152"/>
      <c r="U449" s="152"/>
      <c r="V449" s="152"/>
      <c r="W449" s="152"/>
      <c r="X449" s="287" t="s">
        <v>21</v>
      </c>
      <c r="Y449" s="354">
        <v>0.5</v>
      </c>
      <c r="Z449" s="292"/>
      <c r="AA449" s="292"/>
      <c r="AB449" s="355"/>
      <c r="AC449" s="482"/>
      <c r="AD449" s="313"/>
      <c r="AE449" s="349"/>
      <c r="AF449" s="45">
        <f>ROUND(ROUND(ROUND(G440*Q440,0)*Y449,0)-AD445,0)</f>
        <v>205</v>
      </c>
      <c r="AG449" s="79"/>
    </row>
    <row r="450" ht="16.5" customHeight="1">
      <c r="A450" s="29">
        <v>63.0</v>
      </c>
      <c r="B450" s="30">
        <v>9762.0</v>
      </c>
      <c r="C450" s="32" t="s">
        <v>3098</v>
      </c>
      <c r="D450" s="69"/>
      <c r="E450" s="69"/>
      <c r="F450" s="76"/>
      <c r="G450" s="63"/>
      <c r="H450" s="63"/>
      <c r="I450" s="51"/>
      <c r="J450" s="69"/>
      <c r="K450" s="65"/>
      <c r="L450" s="65"/>
      <c r="M450" s="352"/>
      <c r="N450" s="364"/>
      <c r="O450" s="359"/>
      <c r="P450" s="352"/>
      <c r="Q450" s="353"/>
      <c r="R450" s="483"/>
      <c r="S450" s="115"/>
      <c r="T450" s="291"/>
      <c r="U450" s="291"/>
      <c r="V450" s="291"/>
      <c r="W450" s="291"/>
      <c r="X450" s="290"/>
      <c r="Y450" s="355"/>
      <c r="Z450" s="356" t="s">
        <v>20</v>
      </c>
      <c r="AA450" s="357" t="s">
        <v>21</v>
      </c>
      <c r="AB450" s="363">
        <v>0.85</v>
      </c>
      <c r="AC450" s="484"/>
      <c r="AD450" s="292"/>
      <c r="AE450" s="355"/>
      <c r="AF450" s="45">
        <f>ROUND(ROUND(ROUND(ROUND(G440*Q440,0)*Y449,0)*AB450,0)-AD445,0)</f>
        <v>174</v>
      </c>
      <c r="AG450" s="79"/>
    </row>
    <row r="451" ht="16.5" customHeight="1">
      <c r="A451" s="29">
        <v>63.0</v>
      </c>
      <c r="B451" s="30">
        <v>9763.0</v>
      </c>
      <c r="C451" s="32" t="s">
        <v>3099</v>
      </c>
      <c r="D451" s="69"/>
      <c r="E451" s="69"/>
      <c r="F451" s="94"/>
      <c r="G451" s="352"/>
      <c r="H451" s="140"/>
      <c r="I451" s="95"/>
      <c r="J451" s="82" t="s">
        <v>38</v>
      </c>
      <c r="K451" s="152"/>
      <c r="L451" s="344"/>
      <c r="M451" s="152"/>
      <c r="N451" s="105"/>
      <c r="O451" s="94"/>
      <c r="P451" s="140"/>
      <c r="Q451" s="95"/>
      <c r="R451" s="287"/>
      <c r="S451" s="287"/>
      <c r="T451" s="152"/>
      <c r="U451" s="152"/>
      <c r="V451" s="152"/>
      <c r="W451" s="152"/>
      <c r="X451" s="287"/>
      <c r="Y451" s="345"/>
      <c r="Z451" s="288"/>
      <c r="AA451" s="288"/>
      <c r="AB451" s="288"/>
      <c r="AC451" s="288"/>
      <c r="AD451" s="288"/>
      <c r="AE451" s="346"/>
      <c r="AF451" s="45">
        <f>ROUND(ROUND(G440+K452,0)*Q440,0)</f>
        <v>426</v>
      </c>
      <c r="AG451" s="79"/>
    </row>
    <row r="452" ht="16.5" customHeight="1">
      <c r="A452" s="29">
        <v>63.0</v>
      </c>
      <c r="B452" s="30">
        <v>9764.0</v>
      </c>
      <c r="C452" s="32" t="s">
        <v>3100</v>
      </c>
      <c r="D452" s="69"/>
      <c r="E452" s="69"/>
      <c r="F452" s="94"/>
      <c r="G452" s="373"/>
      <c r="H452" s="140"/>
      <c r="I452" s="95"/>
      <c r="J452" s="482"/>
      <c r="K452" s="140">
        <v>9.0</v>
      </c>
      <c r="L452" s="348" t="s">
        <v>40</v>
      </c>
      <c r="M452" s="140"/>
      <c r="N452" s="105"/>
      <c r="O452" s="94"/>
      <c r="P452" s="140"/>
      <c r="Q452" s="95"/>
      <c r="R452" s="290"/>
      <c r="S452" s="290"/>
      <c r="T452" s="291"/>
      <c r="U452" s="291"/>
      <c r="V452" s="291"/>
      <c r="W452" s="291"/>
      <c r="X452" s="290"/>
      <c r="Y452" s="350"/>
      <c r="Z452" s="299" t="s">
        <v>20</v>
      </c>
      <c r="AA452" s="287" t="s">
        <v>21</v>
      </c>
      <c r="AB452" s="351">
        <v>0.85</v>
      </c>
      <c r="AC452" s="288"/>
      <c r="AD452" s="288"/>
      <c r="AE452" s="346"/>
      <c r="AF452" s="45">
        <f>ROUND(ROUND(ROUND(G440+K452,0)*Q440,0)*AB452,0)</f>
        <v>362</v>
      </c>
      <c r="AG452" s="79"/>
    </row>
    <row r="453" ht="16.5" customHeight="1">
      <c r="A453" s="29">
        <v>63.0</v>
      </c>
      <c r="B453" s="30">
        <v>9765.0</v>
      </c>
      <c r="C453" s="32" t="s">
        <v>3101</v>
      </c>
      <c r="D453" s="69"/>
      <c r="E453" s="69"/>
      <c r="F453" s="94"/>
      <c r="G453" s="352"/>
      <c r="H453" s="140"/>
      <c r="I453" s="95"/>
      <c r="J453" s="482"/>
      <c r="K453" s="65"/>
      <c r="L453" s="65"/>
      <c r="M453" s="352"/>
      <c r="N453" s="364"/>
      <c r="O453" s="359"/>
      <c r="P453" s="352"/>
      <c r="Q453" s="353"/>
      <c r="R453" s="33" t="s">
        <v>23</v>
      </c>
      <c r="S453" s="124" t="s">
        <v>24</v>
      </c>
      <c r="T453" s="152"/>
      <c r="U453" s="152"/>
      <c r="V453" s="152"/>
      <c r="W453" s="152"/>
      <c r="X453" s="287" t="s">
        <v>21</v>
      </c>
      <c r="Y453" s="354">
        <v>0.7</v>
      </c>
      <c r="Z453" s="297"/>
      <c r="AA453" s="297"/>
      <c r="AB453" s="297"/>
      <c r="AC453" s="297"/>
      <c r="AD453" s="297"/>
      <c r="AE453" s="362"/>
      <c r="AF453" s="45">
        <f>ROUND(ROUND(ROUND(G440+K452,0)*Q440,0)*Y453,0)</f>
        <v>298</v>
      </c>
      <c r="AG453" s="79"/>
    </row>
    <row r="454" ht="16.5" customHeight="1">
      <c r="A454" s="29">
        <v>63.0</v>
      </c>
      <c r="B454" s="30">
        <v>9766.0</v>
      </c>
      <c r="C454" s="32" t="s">
        <v>3102</v>
      </c>
      <c r="D454" s="69"/>
      <c r="E454" s="69"/>
      <c r="F454" s="94"/>
      <c r="G454" s="352"/>
      <c r="H454" s="140"/>
      <c r="I454" s="95"/>
      <c r="J454" s="482"/>
      <c r="K454" s="65"/>
      <c r="L454" s="65"/>
      <c r="M454" s="352"/>
      <c r="N454" s="364"/>
      <c r="O454" s="359"/>
      <c r="P454" s="352"/>
      <c r="Q454" s="353"/>
      <c r="R454" s="481"/>
      <c r="S454" s="110"/>
      <c r="T454" s="291"/>
      <c r="U454" s="291"/>
      <c r="V454" s="291"/>
      <c r="W454" s="291"/>
      <c r="X454" s="290"/>
      <c r="Y454" s="355"/>
      <c r="Z454" s="356" t="s">
        <v>20</v>
      </c>
      <c r="AA454" s="357" t="s">
        <v>21</v>
      </c>
      <c r="AB454" s="358">
        <v>0.85</v>
      </c>
      <c r="AC454" s="288"/>
      <c r="AD454" s="288"/>
      <c r="AE454" s="346"/>
      <c r="AF454" s="45">
        <f>ROUND(ROUND(ROUND(ROUND(G440+K452,0)*Q440,0)*Y453,0)*AB454,0)</f>
        <v>253</v>
      </c>
      <c r="AG454" s="79"/>
    </row>
    <row r="455" ht="16.5" customHeight="1">
      <c r="A455" s="29">
        <v>63.0</v>
      </c>
      <c r="B455" s="30">
        <v>9767.0</v>
      </c>
      <c r="C455" s="32" t="s">
        <v>3103</v>
      </c>
      <c r="D455" s="69"/>
      <c r="E455" s="69"/>
      <c r="F455" s="94"/>
      <c r="G455" s="352"/>
      <c r="H455" s="140"/>
      <c r="I455" s="95"/>
      <c r="J455" s="482"/>
      <c r="K455" s="65"/>
      <c r="L455" s="65"/>
      <c r="M455" s="352"/>
      <c r="N455" s="364"/>
      <c r="O455" s="359"/>
      <c r="P455" s="352"/>
      <c r="Q455" s="353"/>
      <c r="R455" s="481"/>
      <c r="S455" s="124" t="s">
        <v>27</v>
      </c>
      <c r="T455" s="152"/>
      <c r="U455" s="152"/>
      <c r="V455" s="152"/>
      <c r="W455" s="152"/>
      <c r="X455" s="287" t="s">
        <v>21</v>
      </c>
      <c r="Y455" s="354">
        <v>0.5</v>
      </c>
      <c r="Z455" s="292"/>
      <c r="AA455" s="292"/>
      <c r="AB455" s="292"/>
      <c r="AC455" s="292"/>
      <c r="AD455" s="292"/>
      <c r="AE455" s="355"/>
      <c r="AF455" s="45">
        <f>ROUND(ROUND(ROUND(G440+K452,0)*Q440,0)*Y455,0)</f>
        <v>213</v>
      </c>
      <c r="AG455" s="79"/>
    </row>
    <row r="456" ht="16.5" customHeight="1">
      <c r="A456" s="29">
        <v>63.0</v>
      </c>
      <c r="B456" s="30">
        <v>9768.0</v>
      </c>
      <c r="C456" s="32" t="s">
        <v>3104</v>
      </c>
      <c r="D456" s="69"/>
      <c r="E456" s="69"/>
      <c r="F456" s="94"/>
      <c r="G456" s="352"/>
      <c r="H456" s="140"/>
      <c r="I456" s="95"/>
      <c r="J456" s="69"/>
      <c r="K456" s="65"/>
      <c r="L456" s="65"/>
      <c r="M456" s="352"/>
      <c r="N456" s="364"/>
      <c r="O456" s="359"/>
      <c r="P456" s="352"/>
      <c r="Q456" s="353"/>
      <c r="R456" s="483"/>
      <c r="S456" s="110"/>
      <c r="T456" s="291"/>
      <c r="U456" s="291"/>
      <c r="V456" s="291"/>
      <c r="W456" s="291"/>
      <c r="X456" s="290"/>
      <c r="Y456" s="355"/>
      <c r="Z456" s="356" t="s">
        <v>20</v>
      </c>
      <c r="AA456" s="357" t="s">
        <v>21</v>
      </c>
      <c r="AB456" s="358">
        <v>0.85</v>
      </c>
      <c r="AC456" s="288"/>
      <c r="AD456" s="288"/>
      <c r="AE456" s="346"/>
      <c r="AF456" s="45">
        <f>ROUND(ROUND(ROUND(ROUND(G440+K452,0)*Q440,0)*Y455,0)*AB456,0)</f>
        <v>181</v>
      </c>
      <c r="AG456" s="79"/>
    </row>
    <row r="457" ht="16.5" customHeight="1">
      <c r="A457" s="29">
        <v>63.0</v>
      </c>
      <c r="B457" s="30">
        <v>9769.0</v>
      </c>
      <c r="C457" s="32" t="s">
        <v>3105</v>
      </c>
      <c r="D457" s="69"/>
      <c r="E457" s="69"/>
      <c r="F457" s="94"/>
      <c r="G457" s="352"/>
      <c r="H457" s="140"/>
      <c r="I457" s="95"/>
      <c r="J457" s="69"/>
      <c r="K457" s="65"/>
      <c r="L457" s="65"/>
      <c r="M457" s="352"/>
      <c r="N457" s="364"/>
      <c r="O457" s="359"/>
      <c r="P457" s="352"/>
      <c r="Q457" s="353"/>
      <c r="R457" s="96"/>
      <c r="S457" s="96"/>
      <c r="T457" s="152"/>
      <c r="U457" s="152"/>
      <c r="V457" s="152"/>
      <c r="W457" s="152"/>
      <c r="X457" s="287"/>
      <c r="Y457" s="354"/>
      <c r="Z457" s="288"/>
      <c r="AA457" s="288"/>
      <c r="AB457" s="346"/>
      <c r="AC457" s="82" t="s">
        <v>30</v>
      </c>
      <c r="AD457" s="302">
        <v>5.0</v>
      </c>
      <c r="AE457" s="360" t="s">
        <v>31</v>
      </c>
      <c r="AF457" s="45">
        <f>ROUND(ROUND(ROUND(G440+K452,0)*Q440,0)-AD457,0)</f>
        <v>421</v>
      </c>
      <c r="AG457" s="79"/>
    </row>
    <row r="458" ht="16.5" customHeight="1">
      <c r="A458" s="29">
        <v>63.0</v>
      </c>
      <c r="B458" s="30">
        <v>9770.0</v>
      </c>
      <c r="C458" s="32" t="s">
        <v>3106</v>
      </c>
      <c r="D458" s="69"/>
      <c r="E458" s="69"/>
      <c r="F458" s="94"/>
      <c r="G458" s="352"/>
      <c r="H458" s="140"/>
      <c r="I458" s="95"/>
      <c r="J458" s="69"/>
      <c r="K458" s="65"/>
      <c r="L458" s="65"/>
      <c r="M458" s="352"/>
      <c r="N458" s="364"/>
      <c r="O458" s="359"/>
      <c r="P458" s="352"/>
      <c r="Q458" s="353"/>
      <c r="R458" s="115"/>
      <c r="S458" s="115"/>
      <c r="T458" s="291"/>
      <c r="U458" s="291"/>
      <c r="V458" s="291"/>
      <c r="W458" s="291"/>
      <c r="X458" s="290"/>
      <c r="Y458" s="355"/>
      <c r="Z458" s="299" t="s">
        <v>20</v>
      </c>
      <c r="AA458" s="287" t="s">
        <v>21</v>
      </c>
      <c r="AB458" s="361">
        <v>0.85</v>
      </c>
      <c r="AC458" s="482"/>
      <c r="AD458" s="302"/>
      <c r="AE458" s="360"/>
      <c r="AF458" s="45">
        <f>ROUND(ROUND(ROUND(ROUND(G440+K452,0)*Q440,0)*AB458,0)-AD457,0)</f>
        <v>357</v>
      </c>
      <c r="AG458" s="79"/>
    </row>
    <row r="459" ht="16.5" customHeight="1">
      <c r="A459" s="29">
        <v>63.0</v>
      </c>
      <c r="B459" s="30">
        <v>9771.0</v>
      </c>
      <c r="C459" s="32" t="s">
        <v>3107</v>
      </c>
      <c r="D459" s="69"/>
      <c r="E459" s="69"/>
      <c r="F459" s="94"/>
      <c r="G459" s="352"/>
      <c r="H459" s="140"/>
      <c r="I459" s="95"/>
      <c r="J459" s="69"/>
      <c r="K459" s="65"/>
      <c r="L459" s="65"/>
      <c r="M459" s="352"/>
      <c r="N459" s="364"/>
      <c r="O459" s="359"/>
      <c r="P459" s="352"/>
      <c r="Q459" s="353"/>
      <c r="R459" s="33" t="s">
        <v>23</v>
      </c>
      <c r="S459" s="124" t="s">
        <v>24</v>
      </c>
      <c r="T459" s="152"/>
      <c r="U459" s="152"/>
      <c r="V459" s="152"/>
      <c r="W459" s="152"/>
      <c r="X459" s="287" t="s">
        <v>21</v>
      </c>
      <c r="Y459" s="354">
        <v>0.7</v>
      </c>
      <c r="Z459" s="297"/>
      <c r="AA459" s="297"/>
      <c r="AB459" s="362"/>
      <c r="AC459" s="482"/>
      <c r="AD459" s="313"/>
      <c r="AE459" s="349"/>
      <c r="AF459" s="45">
        <f>ROUND(ROUND(ROUND(ROUND(G440+K452,0)*Q440,0)*Y459,0)-AD457,0)</f>
        <v>293</v>
      </c>
      <c r="AG459" s="79"/>
    </row>
    <row r="460" ht="16.5" customHeight="1">
      <c r="A460" s="29">
        <v>63.0</v>
      </c>
      <c r="B460" s="30">
        <v>9772.0</v>
      </c>
      <c r="C460" s="32" t="s">
        <v>3108</v>
      </c>
      <c r="D460" s="69"/>
      <c r="E460" s="69"/>
      <c r="F460" s="94"/>
      <c r="G460" s="352"/>
      <c r="H460" s="140"/>
      <c r="I460" s="95"/>
      <c r="J460" s="69"/>
      <c r="K460" s="65"/>
      <c r="L460" s="65"/>
      <c r="M460" s="352"/>
      <c r="N460" s="364"/>
      <c r="O460" s="359"/>
      <c r="P460" s="352"/>
      <c r="Q460" s="353"/>
      <c r="R460" s="481"/>
      <c r="S460" s="110"/>
      <c r="T460" s="291"/>
      <c r="U460" s="291"/>
      <c r="V460" s="291"/>
      <c r="W460" s="291"/>
      <c r="X460" s="290"/>
      <c r="Y460" s="355"/>
      <c r="Z460" s="356" t="s">
        <v>20</v>
      </c>
      <c r="AA460" s="357" t="s">
        <v>21</v>
      </c>
      <c r="AB460" s="363">
        <v>0.85</v>
      </c>
      <c r="AC460" s="482"/>
      <c r="AD460" s="313"/>
      <c r="AE460" s="349"/>
      <c r="AF460" s="45">
        <f>ROUND(ROUND(ROUND(ROUND(ROUND(G440+K452,0)*Q440,0)*Y459,0)*AB460,0)-AD457,0)</f>
        <v>248</v>
      </c>
      <c r="AG460" s="79"/>
    </row>
    <row r="461" ht="16.5" customHeight="1">
      <c r="A461" s="29">
        <v>63.0</v>
      </c>
      <c r="B461" s="30">
        <v>9773.0</v>
      </c>
      <c r="C461" s="32" t="s">
        <v>3109</v>
      </c>
      <c r="D461" s="69"/>
      <c r="E461" s="69"/>
      <c r="F461" s="94"/>
      <c r="G461" s="352"/>
      <c r="H461" s="140"/>
      <c r="I461" s="95"/>
      <c r="J461" s="69"/>
      <c r="K461" s="65"/>
      <c r="L461" s="65"/>
      <c r="M461" s="352"/>
      <c r="N461" s="364"/>
      <c r="O461" s="359"/>
      <c r="P461" s="352"/>
      <c r="Q461" s="353"/>
      <c r="R461" s="481"/>
      <c r="S461" s="96" t="s">
        <v>27</v>
      </c>
      <c r="T461" s="152"/>
      <c r="U461" s="152"/>
      <c r="V461" s="152"/>
      <c r="W461" s="152"/>
      <c r="X461" s="287" t="s">
        <v>21</v>
      </c>
      <c r="Y461" s="354">
        <v>0.5</v>
      </c>
      <c r="Z461" s="292"/>
      <c r="AA461" s="292"/>
      <c r="AB461" s="355"/>
      <c r="AC461" s="482"/>
      <c r="AD461" s="313"/>
      <c r="AE461" s="349"/>
      <c r="AF461" s="45">
        <f>ROUND(ROUND(ROUND(ROUND(G440+K452,0)*Q440,0)*Y461,0)-AD457,0)</f>
        <v>208</v>
      </c>
      <c r="AG461" s="79"/>
    </row>
    <row r="462" ht="16.5" customHeight="1">
      <c r="A462" s="29">
        <v>63.0</v>
      </c>
      <c r="B462" s="30">
        <v>9774.0</v>
      </c>
      <c r="C462" s="32" t="s">
        <v>3110</v>
      </c>
      <c r="D462" s="69"/>
      <c r="E462" s="94"/>
      <c r="F462" s="94"/>
      <c r="G462" s="352"/>
      <c r="H462" s="140"/>
      <c r="I462" s="95"/>
      <c r="J462" s="69"/>
      <c r="K462" s="65"/>
      <c r="L462" s="65"/>
      <c r="M462" s="352"/>
      <c r="N462" s="364"/>
      <c r="O462" s="378"/>
      <c r="P462" s="374"/>
      <c r="Q462" s="376"/>
      <c r="R462" s="483"/>
      <c r="S462" s="115"/>
      <c r="T462" s="291"/>
      <c r="U462" s="291"/>
      <c r="V462" s="291"/>
      <c r="W462" s="291"/>
      <c r="X462" s="290"/>
      <c r="Y462" s="355"/>
      <c r="Z462" s="356" t="s">
        <v>20</v>
      </c>
      <c r="AA462" s="357" t="s">
        <v>21</v>
      </c>
      <c r="AB462" s="363">
        <v>0.85</v>
      </c>
      <c r="AC462" s="484"/>
      <c r="AD462" s="292"/>
      <c r="AE462" s="355"/>
      <c r="AF462" s="45">
        <f>ROUND(ROUND(ROUND(ROUND(ROUND(G440+K452,0)*Q440,0)*Y461,0)*AB462,0)-AD457,0)</f>
        <v>176</v>
      </c>
      <c r="AG462" s="79"/>
    </row>
    <row r="463" ht="16.5" customHeight="1">
      <c r="A463" s="29">
        <v>63.0</v>
      </c>
      <c r="B463" s="30">
        <v>9775.0</v>
      </c>
      <c r="C463" s="32" t="s">
        <v>3111</v>
      </c>
      <c r="D463" s="112"/>
      <c r="E463" s="69"/>
      <c r="F463" s="94"/>
      <c r="G463" s="352"/>
      <c r="H463" s="140"/>
      <c r="I463" s="95"/>
      <c r="J463" s="168"/>
      <c r="K463" s="152"/>
      <c r="L463" s="344"/>
      <c r="M463" s="152"/>
      <c r="N463" s="367"/>
      <c r="O463" s="82" t="s">
        <v>27</v>
      </c>
      <c r="P463" s="140"/>
      <c r="Q463" s="95"/>
      <c r="R463" s="287"/>
      <c r="S463" s="287"/>
      <c r="T463" s="152"/>
      <c r="U463" s="152"/>
      <c r="V463" s="152"/>
      <c r="W463" s="152"/>
      <c r="X463" s="287"/>
      <c r="Y463" s="345"/>
      <c r="Z463" s="288"/>
      <c r="AA463" s="288"/>
      <c r="AB463" s="288"/>
      <c r="AC463" s="288"/>
      <c r="AD463" s="288"/>
      <c r="AE463" s="346"/>
      <c r="AF463" s="45">
        <f>ROUND(G440*Q464,0)</f>
        <v>300</v>
      </c>
      <c r="AG463" s="79"/>
    </row>
    <row r="464" ht="16.5" customHeight="1">
      <c r="A464" s="29">
        <v>63.0</v>
      </c>
      <c r="B464" s="30">
        <v>9776.0</v>
      </c>
      <c r="C464" s="32" t="s">
        <v>3112</v>
      </c>
      <c r="D464" s="69"/>
      <c r="E464" s="69"/>
      <c r="F464" s="94"/>
      <c r="G464" s="352"/>
      <c r="H464" s="140"/>
      <c r="I464" s="95"/>
      <c r="J464" s="94"/>
      <c r="K464" s="140"/>
      <c r="L464" s="348"/>
      <c r="M464" s="140"/>
      <c r="N464" s="105"/>
      <c r="O464" s="482"/>
      <c r="P464" s="302" t="s">
        <v>21</v>
      </c>
      <c r="Q464" s="349">
        <v>0.5</v>
      </c>
      <c r="R464" s="290"/>
      <c r="S464" s="290"/>
      <c r="T464" s="291"/>
      <c r="U464" s="291"/>
      <c r="V464" s="291"/>
      <c r="W464" s="291"/>
      <c r="X464" s="290"/>
      <c r="Y464" s="350"/>
      <c r="Z464" s="299" t="s">
        <v>20</v>
      </c>
      <c r="AA464" s="287" t="s">
        <v>21</v>
      </c>
      <c r="AB464" s="351">
        <v>0.85</v>
      </c>
      <c r="AC464" s="288"/>
      <c r="AD464" s="288"/>
      <c r="AE464" s="346"/>
      <c r="AF464" s="45">
        <f>ROUND(ROUND(G440*Q464,0)*AB464,0)</f>
        <v>255</v>
      </c>
      <c r="AG464" s="79"/>
    </row>
    <row r="465" ht="16.5" customHeight="1">
      <c r="A465" s="29">
        <v>63.0</v>
      </c>
      <c r="B465" s="30">
        <v>9777.0</v>
      </c>
      <c r="C465" s="32" t="s">
        <v>3113</v>
      </c>
      <c r="D465" s="69"/>
      <c r="E465" s="69"/>
      <c r="F465" s="76"/>
      <c r="G465" s="63"/>
      <c r="H465" s="63"/>
      <c r="I465" s="51"/>
      <c r="J465" s="69"/>
      <c r="K465" s="65"/>
      <c r="L465" s="65"/>
      <c r="M465" s="352"/>
      <c r="N465" s="364"/>
      <c r="O465" s="482"/>
      <c r="P465" s="352"/>
      <c r="Q465" s="353"/>
      <c r="R465" s="33" t="s">
        <v>23</v>
      </c>
      <c r="S465" s="124" t="s">
        <v>24</v>
      </c>
      <c r="T465" s="152"/>
      <c r="U465" s="152"/>
      <c r="V465" s="152"/>
      <c r="W465" s="152"/>
      <c r="X465" s="287" t="s">
        <v>21</v>
      </c>
      <c r="Y465" s="354">
        <v>0.7</v>
      </c>
      <c r="Z465" s="297"/>
      <c r="AA465" s="297"/>
      <c r="AB465" s="297"/>
      <c r="AC465" s="297"/>
      <c r="AD465" s="297"/>
      <c r="AE465" s="362"/>
      <c r="AF465" s="45">
        <f>ROUND(ROUND(G440*Q464,0)*Y465,0)</f>
        <v>210</v>
      </c>
      <c r="AG465" s="79"/>
    </row>
    <row r="466" ht="16.5" customHeight="1">
      <c r="A466" s="29">
        <v>63.0</v>
      </c>
      <c r="B466" s="30">
        <v>9778.0</v>
      </c>
      <c r="C466" s="32" t="s">
        <v>3114</v>
      </c>
      <c r="D466" s="69"/>
      <c r="E466" s="69"/>
      <c r="F466" s="76"/>
      <c r="G466" s="63"/>
      <c r="H466" s="63"/>
      <c r="I466" s="51"/>
      <c r="J466" s="69"/>
      <c r="K466" s="65"/>
      <c r="L466" s="65"/>
      <c r="M466" s="352"/>
      <c r="N466" s="364"/>
      <c r="O466" s="482"/>
      <c r="P466" s="352"/>
      <c r="Q466" s="353"/>
      <c r="R466" s="481"/>
      <c r="S466" s="110"/>
      <c r="T466" s="291"/>
      <c r="U466" s="291"/>
      <c r="V466" s="291"/>
      <c r="W466" s="291"/>
      <c r="X466" s="290"/>
      <c r="Y466" s="355"/>
      <c r="Z466" s="356" t="s">
        <v>20</v>
      </c>
      <c r="AA466" s="357" t="s">
        <v>21</v>
      </c>
      <c r="AB466" s="358">
        <v>0.85</v>
      </c>
      <c r="AC466" s="288"/>
      <c r="AD466" s="288"/>
      <c r="AE466" s="346"/>
      <c r="AF466" s="45">
        <f>ROUND(ROUND(ROUND(G440*Q464,0)*Y465,0)*AB466,0)</f>
        <v>179</v>
      </c>
      <c r="AG466" s="79"/>
    </row>
    <row r="467" ht="16.5" customHeight="1">
      <c r="A467" s="29">
        <v>63.0</v>
      </c>
      <c r="B467" s="30">
        <v>9779.0</v>
      </c>
      <c r="C467" s="32" t="s">
        <v>3115</v>
      </c>
      <c r="D467" s="69"/>
      <c r="E467" s="69"/>
      <c r="F467" s="76"/>
      <c r="G467" s="63"/>
      <c r="H467" s="63"/>
      <c r="I467" s="51"/>
      <c r="J467" s="69"/>
      <c r="K467" s="65"/>
      <c r="L467" s="65"/>
      <c r="M467" s="352"/>
      <c r="N467" s="364"/>
      <c r="O467" s="482"/>
      <c r="P467" s="352"/>
      <c r="Q467" s="353"/>
      <c r="R467" s="481"/>
      <c r="S467" s="124" t="s">
        <v>27</v>
      </c>
      <c r="T467" s="152"/>
      <c r="U467" s="152"/>
      <c r="V467" s="152"/>
      <c r="W467" s="152"/>
      <c r="X467" s="287" t="s">
        <v>21</v>
      </c>
      <c r="Y467" s="354">
        <v>0.5</v>
      </c>
      <c r="Z467" s="292"/>
      <c r="AA467" s="292"/>
      <c r="AB467" s="292"/>
      <c r="AC467" s="292"/>
      <c r="AD467" s="292"/>
      <c r="AE467" s="355"/>
      <c r="AF467" s="45">
        <f>ROUND(ROUND(G440*Q464,0)*Y467,0)</f>
        <v>150</v>
      </c>
      <c r="AG467" s="79"/>
    </row>
    <row r="468" ht="16.5" customHeight="1">
      <c r="A468" s="29">
        <v>63.0</v>
      </c>
      <c r="B468" s="30">
        <v>9780.0</v>
      </c>
      <c r="C468" s="32" t="s">
        <v>3116</v>
      </c>
      <c r="D468" s="69"/>
      <c r="E468" s="69"/>
      <c r="F468" s="76"/>
      <c r="G468" s="63"/>
      <c r="H468" s="63"/>
      <c r="I468" s="51"/>
      <c r="J468" s="69"/>
      <c r="K468" s="65"/>
      <c r="L468" s="65"/>
      <c r="M468" s="352"/>
      <c r="N468" s="364"/>
      <c r="O468" s="482"/>
      <c r="P468" s="352"/>
      <c r="Q468" s="353"/>
      <c r="R468" s="483"/>
      <c r="S468" s="110"/>
      <c r="T468" s="291"/>
      <c r="U468" s="291"/>
      <c r="V468" s="291"/>
      <c r="W468" s="291"/>
      <c r="X468" s="290"/>
      <c r="Y468" s="355"/>
      <c r="Z468" s="356" t="s">
        <v>20</v>
      </c>
      <c r="AA468" s="357" t="s">
        <v>21</v>
      </c>
      <c r="AB468" s="358">
        <v>0.85</v>
      </c>
      <c r="AC468" s="288"/>
      <c r="AD468" s="288"/>
      <c r="AE468" s="346"/>
      <c r="AF468" s="45">
        <f>ROUND(ROUND(ROUND(G440*Q464,0)*Y467,0)*AB468,0)</f>
        <v>128</v>
      </c>
      <c r="AG468" s="79"/>
    </row>
    <row r="469" ht="16.5" customHeight="1">
      <c r="A469" s="29">
        <v>63.0</v>
      </c>
      <c r="B469" s="30">
        <v>9781.0</v>
      </c>
      <c r="C469" s="32" t="s">
        <v>3117</v>
      </c>
      <c r="D469" s="69"/>
      <c r="E469" s="69"/>
      <c r="F469" s="76"/>
      <c r="G469" s="63"/>
      <c r="H469" s="63"/>
      <c r="I469" s="51"/>
      <c r="J469" s="69"/>
      <c r="K469" s="65"/>
      <c r="L469" s="65"/>
      <c r="M469" s="352"/>
      <c r="N469" s="364"/>
      <c r="O469" s="482"/>
      <c r="P469" s="352"/>
      <c r="Q469" s="353"/>
      <c r="R469" s="96"/>
      <c r="S469" s="96"/>
      <c r="T469" s="152"/>
      <c r="U469" s="152"/>
      <c r="V469" s="152"/>
      <c r="W469" s="152"/>
      <c r="X469" s="287"/>
      <c r="Y469" s="354"/>
      <c r="Z469" s="288"/>
      <c r="AA469" s="288"/>
      <c r="AB469" s="346"/>
      <c r="AC469" s="82" t="s">
        <v>30</v>
      </c>
      <c r="AD469" s="302">
        <v>5.0</v>
      </c>
      <c r="AE469" s="360" t="s">
        <v>31</v>
      </c>
      <c r="AF469" s="45">
        <f>ROUND(ROUND(G440*Q464,0)-AD469,0)</f>
        <v>295</v>
      </c>
      <c r="AG469" s="79"/>
    </row>
    <row r="470" ht="16.5" customHeight="1">
      <c r="A470" s="29">
        <v>63.0</v>
      </c>
      <c r="B470" s="30">
        <v>9782.0</v>
      </c>
      <c r="C470" s="32" t="s">
        <v>3118</v>
      </c>
      <c r="D470" s="69"/>
      <c r="E470" s="69"/>
      <c r="F470" s="76"/>
      <c r="G470" s="63"/>
      <c r="H470" s="63"/>
      <c r="I470" s="51"/>
      <c r="J470" s="69"/>
      <c r="K470" s="65"/>
      <c r="L470" s="65"/>
      <c r="M470" s="352"/>
      <c r="N470" s="364"/>
      <c r="O470" s="359"/>
      <c r="P470" s="352"/>
      <c r="Q470" s="353"/>
      <c r="R470" s="115"/>
      <c r="S470" s="115"/>
      <c r="T470" s="291"/>
      <c r="U470" s="291"/>
      <c r="V470" s="291"/>
      <c r="W470" s="291"/>
      <c r="X470" s="290"/>
      <c r="Y470" s="355"/>
      <c r="Z470" s="299" t="s">
        <v>20</v>
      </c>
      <c r="AA470" s="287" t="s">
        <v>21</v>
      </c>
      <c r="AB470" s="361">
        <v>0.85</v>
      </c>
      <c r="AC470" s="482"/>
      <c r="AD470" s="302"/>
      <c r="AE470" s="360"/>
      <c r="AF470" s="45">
        <f>ROUND(ROUND(ROUND(G440*Q464,0)*AB470,0)-AD469,0)</f>
        <v>250</v>
      </c>
      <c r="AG470" s="79"/>
    </row>
    <row r="471" ht="16.5" customHeight="1">
      <c r="A471" s="29">
        <v>63.0</v>
      </c>
      <c r="B471" s="30">
        <v>9783.0</v>
      </c>
      <c r="C471" s="32" t="s">
        <v>3119</v>
      </c>
      <c r="D471" s="69"/>
      <c r="E471" s="69"/>
      <c r="F471" s="76"/>
      <c r="G471" s="63"/>
      <c r="H471" s="63"/>
      <c r="I471" s="51"/>
      <c r="J471" s="69"/>
      <c r="K471" s="65"/>
      <c r="L471" s="65"/>
      <c r="M471" s="352"/>
      <c r="N471" s="364"/>
      <c r="O471" s="359"/>
      <c r="P471" s="352"/>
      <c r="Q471" s="353"/>
      <c r="R471" s="33" t="s">
        <v>23</v>
      </c>
      <c r="S471" s="124" t="s">
        <v>24</v>
      </c>
      <c r="T471" s="152"/>
      <c r="U471" s="152"/>
      <c r="V471" s="152"/>
      <c r="W471" s="152"/>
      <c r="X471" s="287" t="s">
        <v>21</v>
      </c>
      <c r="Y471" s="354">
        <v>0.7</v>
      </c>
      <c r="Z471" s="297"/>
      <c r="AA471" s="297"/>
      <c r="AB471" s="362"/>
      <c r="AC471" s="482"/>
      <c r="AD471" s="313"/>
      <c r="AE471" s="349"/>
      <c r="AF471" s="45">
        <f>ROUND(ROUND(ROUND(G440*Q464,0)*Y471,0)-AD469,0)</f>
        <v>205</v>
      </c>
      <c r="AG471" s="79"/>
    </row>
    <row r="472" ht="16.5" customHeight="1">
      <c r="A472" s="29">
        <v>63.0</v>
      </c>
      <c r="B472" s="30">
        <v>9784.0</v>
      </c>
      <c r="C472" s="32" t="s">
        <v>3120</v>
      </c>
      <c r="D472" s="69"/>
      <c r="E472" s="69"/>
      <c r="F472" s="76"/>
      <c r="G472" s="63"/>
      <c r="H472" s="63"/>
      <c r="I472" s="51"/>
      <c r="J472" s="69"/>
      <c r="K472" s="65"/>
      <c r="L472" s="65"/>
      <c r="M472" s="352"/>
      <c r="N472" s="364"/>
      <c r="O472" s="359"/>
      <c r="P472" s="352"/>
      <c r="Q472" s="353"/>
      <c r="R472" s="481"/>
      <c r="S472" s="110"/>
      <c r="T472" s="291"/>
      <c r="U472" s="291"/>
      <c r="V472" s="291"/>
      <c r="W472" s="291"/>
      <c r="X472" s="290"/>
      <c r="Y472" s="355"/>
      <c r="Z472" s="356" t="s">
        <v>20</v>
      </c>
      <c r="AA472" s="357" t="s">
        <v>21</v>
      </c>
      <c r="AB472" s="363">
        <v>0.85</v>
      </c>
      <c r="AC472" s="482"/>
      <c r="AD472" s="313"/>
      <c r="AE472" s="349"/>
      <c r="AF472" s="45">
        <f>ROUND(ROUND(ROUND(ROUND(G440*Q464,0)*Y471,0)*AB472,0)-AD469,0)</f>
        <v>174</v>
      </c>
      <c r="AG472" s="79"/>
    </row>
    <row r="473" ht="16.5" customHeight="1">
      <c r="A473" s="29">
        <v>63.0</v>
      </c>
      <c r="B473" s="30">
        <v>9785.0</v>
      </c>
      <c r="C473" s="32" t="s">
        <v>3121</v>
      </c>
      <c r="D473" s="69"/>
      <c r="E473" s="69"/>
      <c r="F473" s="76"/>
      <c r="G473" s="63"/>
      <c r="H473" s="63"/>
      <c r="I473" s="51"/>
      <c r="J473" s="69"/>
      <c r="K473" s="65"/>
      <c r="L473" s="65"/>
      <c r="M473" s="352"/>
      <c r="N473" s="364"/>
      <c r="O473" s="359"/>
      <c r="P473" s="352"/>
      <c r="Q473" s="353"/>
      <c r="R473" s="481"/>
      <c r="S473" s="96" t="s">
        <v>27</v>
      </c>
      <c r="T473" s="152"/>
      <c r="U473" s="152"/>
      <c r="V473" s="152"/>
      <c r="W473" s="152"/>
      <c r="X473" s="287" t="s">
        <v>21</v>
      </c>
      <c r="Y473" s="354">
        <v>0.5</v>
      </c>
      <c r="Z473" s="292"/>
      <c r="AA473" s="292"/>
      <c r="AB473" s="355"/>
      <c r="AC473" s="482"/>
      <c r="AD473" s="313"/>
      <c r="AE473" s="349"/>
      <c r="AF473" s="45">
        <f>ROUND(ROUND(ROUND(G440*Q464,0)*Y473,0)-AD469,0)</f>
        <v>145</v>
      </c>
      <c r="AG473" s="79"/>
    </row>
    <row r="474" ht="16.5" customHeight="1">
      <c r="A474" s="29">
        <v>63.0</v>
      </c>
      <c r="B474" s="30">
        <v>9786.0</v>
      </c>
      <c r="C474" s="32" t="s">
        <v>3122</v>
      </c>
      <c r="D474" s="69"/>
      <c r="E474" s="69"/>
      <c r="F474" s="76"/>
      <c r="G474" s="63"/>
      <c r="H474" s="63"/>
      <c r="I474" s="51"/>
      <c r="J474" s="69"/>
      <c r="K474" s="65"/>
      <c r="L474" s="65"/>
      <c r="M474" s="352"/>
      <c r="N474" s="364"/>
      <c r="O474" s="359"/>
      <c r="P474" s="352"/>
      <c r="Q474" s="353"/>
      <c r="R474" s="483"/>
      <c r="S474" s="115"/>
      <c r="T474" s="291"/>
      <c r="U474" s="291"/>
      <c r="V474" s="291"/>
      <c r="W474" s="291"/>
      <c r="X474" s="290"/>
      <c r="Y474" s="355"/>
      <c r="Z474" s="356" t="s">
        <v>20</v>
      </c>
      <c r="AA474" s="357" t="s">
        <v>21</v>
      </c>
      <c r="AB474" s="363">
        <v>0.85</v>
      </c>
      <c r="AC474" s="484"/>
      <c r="AD474" s="292"/>
      <c r="AE474" s="355"/>
      <c r="AF474" s="45">
        <f>ROUND(ROUND(ROUND(ROUND(G440*Q464,0)*Y473,0)*AB474,0)-AD469,0)</f>
        <v>123</v>
      </c>
      <c r="AG474" s="79"/>
    </row>
    <row r="475" ht="16.5" customHeight="1">
      <c r="A475" s="29">
        <v>63.0</v>
      </c>
      <c r="B475" s="30">
        <v>9787.0</v>
      </c>
      <c r="C475" s="32" t="s">
        <v>3123</v>
      </c>
      <c r="D475" s="69"/>
      <c r="E475" s="69"/>
      <c r="F475" s="94"/>
      <c r="G475" s="352"/>
      <c r="H475" s="140"/>
      <c r="I475" s="95"/>
      <c r="J475" s="82" t="s">
        <v>38</v>
      </c>
      <c r="K475" s="152"/>
      <c r="L475" s="344"/>
      <c r="M475" s="152"/>
      <c r="N475" s="105"/>
      <c r="O475" s="94"/>
      <c r="P475" s="140"/>
      <c r="Q475" s="95"/>
      <c r="R475" s="287"/>
      <c r="S475" s="287"/>
      <c r="T475" s="152"/>
      <c r="U475" s="152"/>
      <c r="V475" s="152"/>
      <c r="W475" s="152"/>
      <c r="X475" s="287"/>
      <c r="Y475" s="345"/>
      <c r="Z475" s="288"/>
      <c r="AA475" s="288"/>
      <c r="AB475" s="288"/>
      <c r="AC475" s="288"/>
      <c r="AD475" s="288"/>
      <c r="AE475" s="346"/>
      <c r="AF475" s="45">
        <f>ROUND(ROUND(G440+K476,0)*Q464,0)</f>
        <v>304</v>
      </c>
      <c r="AG475" s="79"/>
    </row>
    <row r="476" ht="16.5" customHeight="1">
      <c r="A476" s="29">
        <v>63.0</v>
      </c>
      <c r="B476" s="30">
        <v>9788.0</v>
      </c>
      <c r="C476" s="32" t="s">
        <v>3124</v>
      </c>
      <c r="D476" s="69"/>
      <c r="E476" s="69"/>
      <c r="F476" s="94"/>
      <c r="G476" s="373"/>
      <c r="H476" s="140"/>
      <c r="I476" s="95"/>
      <c r="J476" s="482"/>
      <c r="K476" s="140">
        <v>9.0</v>
      </c>
      <c r="L476" s="348" t="s">
        <v>40</v>
      </c>
      <c r="M476" s="140"/>
      <c r="N476" s="105"/>
      <c r="O476" s="94"/>
      <c r="P476" s="140"/>
      <c r="Q476" s="95"/>
      <c r="R476" s="290"/>
      <c r="S476" s="290"/>
      <c r="T476" s="291"/>
      <c r="U476" s="291"/>
      <c r="V476" s="291"/>
      <c r="W476" s="291"/>
      <c r="X476" s="290"/>
      <c r="Y476" s="350"/>
      <c r="Z476" s="299" t="s">
        <v>20</v>
      </c>
      <c r="AA476" s="287" t="s">
        <v>21</v>
      </c>
      <c r="AB476" s="351">
        <v>0.85</v>
      </c>
      <c r="AC476" s="288"/>
      <c r="AD476" s="288"/>
      <c r="AE476" s="346"/>
      <c r="AF476" s="114">
        <f>ROUND(ROUND(ROUND(G440+K476,0)*Q464,0)*AB476,0)</f>
        <v>258</v>
      </c>
      <c r="AG476" s="79"/>
    </row>
    <row r="477" ht="16.5" customHeight="1">
      <c r="A477" s="29">
        <v>63.0</v>
      </c>
      <c r="B477" s="30">
        <v>9789.0</v>
      </c>
      <c r="C477" s="32" t="s">
        <v>3125</v>
      </c>
      <c r="D477" s="69"/>
      <c r="E477" s="69"/>
      <c r="F477" s="94"/>
      <c r="G477" s="352"/>
      <c r="H477" s="140"/>
      <c r="I477" s="95"/>
      <c r="J477" s="482"/>
      <c r="K477" s="65"/>
      <c r="L477" s="65"/>
      <c r="M477" s="352"/>
      <c r="N477" s="364"/>
      <c r="O477" s="359"/>
      <c r="P477" s="352"/>
      <c r="Q477" s="353"/>
      <c r="R477" s="33" t="s">
        <v>23</v>
      </c>
      <c r="S477" s="124" t="s">
        <v>24</v>
      </c>
      <c r="T477" s="152"/>
      <c r="U477" s="152"/>
      <c r="V477" s="152"/>
      <c r="W477" s="152"/>
      <c r="X477" s="287" t="s">
        <v>21</v>
      </c>
      <c r="Y477" s="354">
        <v>0.7</v>
      </c>
      <c r="Z477" s="297"/>
      <c r="AA477" s="297"/>
      <c r="AB477" s="297"/>
      <c r="AC477" s="297"/>
      <c r="AD477" s="297"/>
      <c r="AE477" s="362"/>
      <c r="AF477" s="45">
        <f>ROUND(ROUND(ROUND(G440+K476,0)*Q464,0)*Y477,0)</f>
        <v>213</v>
      </c>
      <c r="AG477" s="79"/>
    </row>
    <row r="478" ht="16.5" customHeight="1">
      <c r="A478" s="29">
        <v>63.0</v>
      </c>
      <c r="B478" s="30">
        <v>9790.0</v>
      </c>
      <c r="C478" s="32" t="s">
        <v>3126</v>
      </c>
      <c r="D478" s="69"/>
      <c r="E478" s="69"/>
      <c r="F478" s="94"/>
      <c r="G478" s="352"/>
      <c r="H478" s="140"/>
      <c r="I478" s="95"/>
      <c r="J478" s="482"/>
      <c r="K478" s="65"/>
      <c r="L478" s="65"/>
      <c r="M478" s="352"/>
      <c r="N478" s="364"/>
      <c r="O478" s="359"/>
      <c r="P478" s="352"/>
      <c r="Q478" s="353"/>
      <c r="R478" s="481"/>
      <c r="S478" s="110"/>
      <c r="T478" s="291"/>
      <c r="U478" s="291"/>
      <c r="V478" s="291"/>
      <c r="W478" s="291"/>
      <c r="X478" s="290"/>
      <c r="Y478" s="355"/>
      <c r="Z478" s="356" t="s">
        <v>20</v>
      </c>
      <c r="AA478" s="357" t="s">
        <v>21</v>
      </c>
      <c r="AB478" s="358">
        <v>0.85</v>
      </c>
      <c r="AC478" s="288"/>
      <c r="AD478" s="288"/>
      <c r="AE478" s="346"/>
      <c r="AF478" s="45">
        <f>ROUND(ROUND(ROUND(ROUND(G440+K476,0)*Q464,0)*Y477,0)*AB478,0)</f>
        <v>181</v>
      </c>
      <c r="AG478" s="79"/>
    </row>
    <row r="479" ht="16.5" customHeight="1">
      <c r="A479" s="29">
        <v>63.0</v>
      </c>
      <c r="B479" s="30">
        <v>9791.0</v>
      </c>
      <c r="C479" s="32" t="s">
        <v>3127</v>
      </c>
      <c r="D479" s="69"/>
      <c r="E479" s="69"/>
      <c r="F479" s="94"/>
      <c r="G479" s="352"/>
      <c r="H479" s="140"/>
      <c r="I479" s="95"/>
      <c r="J479" s="482"/>
      <c r="K479" s="65"/>
      <c r="L479" s="65"/>
      <c r="M479" s="352"/>
      <c r="N479" s="364"/>
      <c r="O479" s="359"/>
      <c r="P479" s="352"/>
      <c r="Q479" s="353"/>
      <c r="R479" s="481"/>
      <c r="S479" s="124" t="s">
        <v>27</v>
      </c>
      <c r="T479" s="152"/>
      <c r="U479" s="152"/>
      <c r="V479" s="152"/>
      <c r="W479" s="152"/>
      <c r="X479" s="287" t="s">
        <v>21</v>
      </c>
      <c r="Y479" s="354">
        <v>0.5</v>
      </c>
      <c r="Z479" s="292"/>
      <c r="AA479" s="292"/>
      <c r="AB479" s="292"/>
      <c r="AC479" s="292"/>
      <c r="AD479" s="292"/>
      <c r="AE479" s="355"/>
      <c r="AF479" s="114">
        <f>ROUND(ROUND(ROUND(G440+K476,0)*Q464,0)*Y479,0)</f>
        <v>152</v>
      </c>
      <c r="AG479" s="79"/>
    </row>
    <row r="480" ht="16.5" customHeight="1">
      <c r="A480" s="29">
        <v>63.0</v>
      </c>
      <c r="B480" s="30">
        <v>9792.0</v>
      </c>
      <c r="C480" s="32" t="s">
        <v>3128</v>
      </c>
      <c r="D480" s="69"/>
      <c r="E480" s="69"/>
      <c r="F480" s="94"/>
      <c r="G480" s="352"/>
      <c r="H480" s="140"/>
      <c r="I480" s="95"/>
      <c r="J480" s="482"/>
      <c r="K480" s="65"/>
      <c r="L480" s="65"/>
      <c r="M480" s="352"/>
      <c r="N480" s="364"/>
      <c r="O480" s="359"/>
      <c r="P480" s="352"/>
      <c r="Q480" s="353"/>
      <c r="R480" s="483"/>
      <c r="S480" s="110"/>
      <c r="T480" s="291"/>
      <c r="U480" s="291"/>
      <c r="V480" s="291"/>
      <c r="W480" s="291"/>
      <c r="X480" s="290"/>
      <c r="Y480" s="355"/>
      <c r="Z480" s="356" t="s">
        <v>20</v>
      </c>
      <c r="AA480" s="357" t="s">
        <v>21</v>
      </c>
      <c r="AB480" s="358">
        <v>0.85</v>
      </c>
      <c r="AC480" s="288"/>
      <c r="AD480" s="288"/>
      <c r="AE480" s="346"/>
      <c r="AF480" s="114">
        <f>ROUND(ROUND(ROUND(ROUND(G440+K476,0)*Q464,0)*Y479,0)*AB480,0)</f>
        <v>129</v>
      </c>
      <c r="AG480" s="79"/>
    </row>
    <row r="481" ht="16.5" customHeight="1">
      <c r="A481" s="29">
        <v>63.0</v>
      </c>
      <c r="B481" s="30">
        <v>9793.0</v>
      </c>
      <c r="C481" s="32" t="s">
        <v>3129</v>
      </c>
      <c r="D481" s="69"/>
      <c r="E481" s="69"/>
      <c r="F481" s="94"/>
      <c r="G481" s="352"/>
      <c r="H481" s="140"/>
      <c r="I481" s="95"/>
      <c r="J481" s="482"/>
      <c r="K481" s="65"/>
      <c r="L481" s="65"/>
      <c r="M481" s="352"/>
      <c r="N481" s="364"/>
      <c r="O481" s="359"/>
      <c r="P481" s="352"/>
      <c r="Q481" s="353"/>
      <c r="R481" s="96"/>
      <c r="S481" s="96"/>
      <c r="T481" s="152"/>
      <c r="U481" s="152"/>
      <c r="V481" s="152"/>
      <c r="W481" s="152"/>
      <c r="X481" s="287"/>
      <c r="Y481" s="354"/>
      <c r="Z481" s="288"/>
      <c r="AA481" s="288"/>
      <c r="AB481" s="346"/>
      <c r="AC481" s="82" t="s">
        <v>30</v>
      </c>
      <c r="AD481" s="302">
        <v>5.0</v>
      </c>
      <c r="AE481" s="360" t="s">
        <v>31</v>
      </c>
      <c r="AF481" s="45">
        <f>ROUND(ROUND(ROUND(G440+K476,0)*Q464,0)-AD481,0)</f>
        <v>299</v>
      </c>
      <c r="AG481" s="79"/>
    </row>
    <row r="482" ht="16.5" customHeight="1">
      <c r="A482" s="29">
        <v>63.0</v>
      </c>
      <c r="B482" s="30">
        <v>9794.0</v>
      </c>
      <c r="C482" s="32" t="s">
        <v>3130</v>
      </c>
      <c r="D482" s="69"/>
      <c r="E482" s="69"/>
      <c r="F482" s="94"/>
      <c r="G482" s="352"/>
      <c r="H482" s="140"/>
      <c r="I482" s="95"/>
      <c r="J482" s="69"/>
      <c r="K482" s="65"/>
      <c r="L482" s="65"/>
      <c r="M482" s="352"/>
      <c r="N482" s="364"/>
      <c r="O482" s="359"/>
      <c r="P482" s="352"/>
      <c r="Q482" s="353"/>
      <c r="R482" s="115"/>
      <c r="S482" s="115"/>
      <c r="T482" s="291"/>
      <c r="U482" s="291"/>
      <c r="V482" s="291"/>
      <c r="W482" s="291"/>
      <c r="X482" s="290"/>
      <c r="Y482" s="355"/>
      <c r="Z482" s="299" t="s">
        <v>20</v>
      </c>
      <c r="AA482" s="287" t="s">
        <v>21</v>
      </c>
      <c r="AB482" s="361">
        <v>0.85</v>
      </c>
      <c r="AC482" s="482"/>
      <c r="AD482" s="302"/>
      <c r="AE482" s="360"/>
      <c r="AF482" s="114">
        <f>ROUND(ROUND(ROUND(ROUND(G440+K476,0)*Q464,0)*AB482,0)-AD481,0)</f>
        <v>253</v>
      </c>
      <c r="AG482" s="79"/>
    </row>
    <row r="483" ht="16.5" customHeight="1">
      <c r="A483" s="29">
        <v>63.0</v>
      </c>
      <c r="B483" s="30">
        <v>9795.0</v>
      </c>
      <c r="C483" s="32" t="s">
        <v>3131</v>
      </c>
      <c r="D483" s="69"/>
      <c r="E483" s="69"/>
      <c r="F483" s="94"/>
      <c r="G483" s="352"/>
      <c r="H483" s="140"/>
      <c r="I483" s="95"/>
      <c r="J483" s="69"/>
      <c r="K483" s="65"/>
      <c r="L483" s="65"/>
      <c r="M483" s="352"/>
      <c r="N483" s="364"/>
      <c r="O483" s="359"/>
      <c r="P483" s="352"/>
      <c r="Q483" s="353"/>
      <c r="R483" s="33" t="s">
        <v>23</v>
      </c>
      <c r="S483" s="124" t="s">
        <v>24</v>
      </c>
      <c r="T483" s="152"/>
      <c r="U483" s="152"/>
      <c r="V483" s="152"/>
      <c r="W483" s="152"/>
      <c r="X483" s="287" t="s">
        <v>21</v>
      </c>
      <c r="Y483" s="354">
        <v>0.7</v>
      </c>
      <c r="Z483" s="297"/>
      <c r="AA483" s="297"/>
      <c r="AB483" s="362"/>
      <c r="AC483" s="482"/>
      <c r="AD483" s="313"/>
      <c r="AE483" s="349"/>
      <c r="AF483" s="45">
        <f>ROUND(ROUND(ROUND(ROUND(G440+K476,0)*Q464,0)*Y483,0)-AD481,0)</f>
        <v>208</v>
      </c>
      <c r="AG483" s="79"/>
    </row>
    <row r="484" ht="16.5" customHeight="1">
      <c r="A484" s="29">
        <v>63.0</v>
      </c>
      <c r="B484" s="30">
        <v>9796.0</v>
      </c>
      <c r="C484" s="32" t="s">
        <v>3132</v>
      </c>
      <c r="D484" s="69"/>
      <c r="E484" s="69"/>
      <c r="F484" s="94"/>
      <c r="G484" s="352"/>
      <c r="H484" s="140"/>
      <c r="I484" s="95"/>
      <c r="J484" s="69"/>
      <c r="K484" s="65"/>
      <c r="L484" s="65"/>
      <c r="M484" s="352"/>
      <c r="N484" s="364"/>
      <c r="O484" s="359"/>
      <c r="P484" s="352"/>
      <c r="Q484" s="353"/>
      <c r="R484" s="481"/>
      <c r="S484" s="110"/>
      <c r="T484" s="291"/>
      <c r="U484" s="291"/>
      <c r="V484" s="291"/>
      <c r="W484" s="291"/>
      <c r="X484" s="290"/>
      <c r="Y484" s="355"/>
      <c r="Z484" s="356" t="s">
        <v>20</v>
      </c>
      <c r="AA484" s="357" t="s">
        <v>21</v>
      </c>
      <c r="AB484" s="363">
        <v>0.85</v>
      </c>
      <c r="AC484" s="482"/>
      <c r="AD484" s="313"/>
      <c r="AE484" s="349"/>
      <c r="AF484" s="45">
        <f>ROUND(ROUND(ROUND(ROUND(ROUND(G440+K476,0)*Q464,0)*Y483,0)*AB484,0)-AD481,0)</f>
        <v>176</v>
      </c>
      <c r="AG484" s="79"/>
    </row>
    <row r="485" ht="16.5" customHeight="1">
      <c r="A485" s="29">
        <v>63.0</v>
      </c>
      <c r="B485" s="30">
        <v>9797.0</v>
      </c>
      <c r="C485" s="32" t="s">
        <v>3133</v>
      </c>
      <c r="D485" s="69"/>
      <c r="E485" s="69"/>
      <c r="F485" s="94"/>
      <c r="G485" s="352"/>
      <c r="H485" s="140"/>
      <c r="I485" s="95"/>
      <c r="J485" s="69"/>
      <c r="K485" s="65"/>
      <c r="L485" s="65"/>
      <c r="M485" s="352"/>
      <c r="N485" s="364"/>
      <c r="O485" s="359"/>
      <c r="P485" s="352"/>
      <c r="Q485" s="353"/>
      <c r="R485" s="481"/>
      <c r="S485" s="96" t="s">
        <v>27</v>
      </c>
      <c r="T485" s="152"/>
      <c r="U485" s="152"/>
      <c r="V485" s="152"/>
      <c r="W485" s="152"/>
      <c r="X485" s="287" t="s">
        <v>21</v>
      </c>
      <c r="Y485" s="354">
        <v>0.5</v>
      </c>
      <c r="Z485" s="292"/>
      <c r="AA485" s="292"/>
      <c r="AB485" s="355"/>
      <c r="AC485" s="482"/>
      <c r="AD485" s="313"/>
      <c r="AE485" s="349"/>
      <c r="AF485" s="114">
        <f>ROUND(ROUND(ROUND(ROUND(G440+K476,0)*Q464,0)*Y485,0)-AD481,0)</f>
        <v>147</v>
      </c>
      <c r="AG485" s="79"/>
    </row>
    <row r="486" ht="16.5" customHeight="1">
      <c r="A486" s="29">
        <v>63.0</v>
      </c>
      <c r="B486" s="30">
        <v>9798.0</v>
      </c>
      <c r="C486" s="32" t="s">
        <v>3134</v>
      </c>
      <c r="D486" s="69"/>
      <c r="E486" s="69"/>
      <c r="F486" s="107"/>
      <c r="G486" s="374"/>
      <c r="H486" s="291"/>
      <c r="I486" s="188"/>
      <c r="J486" s="110"/>
      <c r="K486" s="115"/>
      <c r="L486" s="115"/>
      <c r="M486" s="374"/>
      <c r="N486" s="377"/>
      <c r="O486" s="378"/>
      <c r="P486" s="374"/>
      <c r="Q486" s="376"/>
      <c r="R486" s="483"/>
      <c r="S486" s="115"/>
      <c r="T486" s="291"/>
      <c r="U486" s="291"/>
      <c r="V486" s="291"/>
      <c r="W486" s="291"/>
      <c r="X486" s="290"/>
      <c r="Y486" s="355"/>
      <c r="Z486" s="356" t="s">
        <v>20</v>
      </c>
      <c r="AA486" s="357" t="s">
        <v>21</v>
      </c>
      <c r="AB486" s="363">
        <v>0.85</v>
      </c>
      <c r="AC486" s="484"/>
      <c r="AD486" s="292"/>
      <c r="AE486" s="355"/>
      <c r="AF486" s="114">
        <f>ROUND(ROUND(ROUND(ROUND(ROUND(G440+K476,0)*Q464,0)*Y485,0)*AB486,0)-AD481,0)</f>
        <v>124</v>
      </c>
      <c r="AG486" s="79"/>
    </row>
    <row r="487" ht="16.5" customHeight="1">
      <c r="A487" s="29">
        <v>63.0</v>
      </c>
      <c r="B487" s="30">
        <v>9801.0</v>
      </c>
      <c r="C487" s="32" t="s">
        <v>3135</v>
      </c>
      <c r="D487" s="69"/>
      <c r="E487" s="69"/>
      <c r="F487" s="102" t="s">
        <v>52</v>
      </c>
      <c r="G487" s="35"/>
      <c r="H487" s="35"/>
      <c r="I487" s="36"/>
      <c r="J487" s="168"/>
      <c r="K487" s="152"/>
      <c r="L487" s="344"/>
      <c r="M487" s="152"/>
      <c r="N487" s="241" t="s">
        <v>2655</v>
      </c>
      <c r="O487" s="82" t="s">
        <v>24</v>
      </c>
      <c r="P487" s="152"/>
      <c r="Q487" s="153"/>
      <c r="R487" s="287"/>
      <c r="S487" s="287"/>
      <c r="T487" s="152"/>
      <c r="U487" s="152"/>
      <c r="V487" s="152"/>
      <c r="W487" s="152"/>
      <c r="X487" s="287"/>
      <c r="Y487" s="345"/>
      <c r="Z487" s="288"/>
      <c r="AA487" s="288"/>
      <c r="AB487" s="288"/>
      <c r="AC487" s="288"/>
      <c r="AD487" s="288"/>
      <c r="AE487" s="346"/>
      <c r="AF487" s="45">
        <f>ROUND(G488*Q488,0)</f>
        <v>279</v>
      </c>
      <c r="AG487" s="79"/>
    </row>
    <row r="488" ht="16.5" customHeight="1">
      <c r="A488" s="29">
        <v>63.0</v>
      </c>
      <c r="B488" s="30">
        <v>9802.0</v>
      </c>
      <c r="C488" s="32" t="s">
        <v>3136</v>
      </c>
      <c r="D488" s="69"/>
      <c r="E488" s="69"/>
      <c r="F488" s="482"/>
      <c r="G488" s="347">
        <f>'30放課後等デイ(基本１)'!G248</f>
        <v>398</v>
      </c>
      <c r="H488" s="140" t="s">
        <v>9</v>
      </c>
      <c r="I488" s="51"/>
      <c r="J488" s="94"/>
      <c r="K488" s="140"/>
      <c r="L488" s="348"/>
      <c r="M488" s="140"/>
      <c r="N488" s="481"/>
      <c r="O488" s="482"/>
      <c r="P488" s="302" t="s">
        <v>21</v>
      </c>
      <c r="Q488" s="349">
        <v>0.7</v>
      </c>
      <c r="R488" s="290"/>
      <c r="S488" s="290"/>
      <c r="T488" s="291"/>
      <c r="U488" s="291"/>
      <c r="V488" s="291"/>
      <c r="W488" s="291"/>
      <c r="X488" s="290"/>
      <c r="Y488" s="350"/>
      <c r="Z488" s="299" t="s">
        <v>20</v>
      </c>
      <c r="AA488" s="287" t="s">
        <v>21</v>
      </c>
      <c r="AB488" s="351">
        <v>0.85</v>
      </c>
      <c r="AC488" s="288"/>
      <c r="AD488" s="288"/>
      <c r="AE488" s="346"/>
      <c r="AF488" s="45">
        <f>ROUND(ROUND(G488*Q488,0)*AB488,0)</f>
        <v>237</v>
      </c>
      <c r="AG488" s="79"/>
    </row>
    <row r="489" ht="16.5" customHeight="1">
      <c r="A489" s="29">
        <v>63.0</v>
      </c>
      <c r="B489" s="30">
        <v>9803.0</v>
      </c>
      <c r="C489" s="32" t="s">
        <v>3137</v>
      </c>
      <c r="D489" s="94"/>
      <c r="E489" s="94"/>
      <c r="F489" s="482"/>
      <c r="G489" s="63"/>
      <c r="H489" s="63"/>
      <c r="I489" s="51"/>
      <c r="J489" s="69"/>
      <c r="K489" s="65"/>
      <c r="L489" s="65"/>
      <c r="M489" s="352"/>
      <c r="N489" s="481"/>
      <c r="O489" s="482"/>
      <c r="P489" s="352"/>
      <c r="Q489" s="353"/>
      <c r="R489" s="33" t="s">
        <v>23</v>
      </c>
      <c r="S489" s="124" t="s">
        <v>24</v>
      </c>
      <c r="T489" s="152"/>
      <c r="U489" s="152"/>
      <c r="V489" s="152"/>
      <c r="W489" s="152"/>
      <c r="X489" s="287" t="s">
        <v>21</v>
      </c>
      <c r="Y489" s="354">
        <v>0.7</v>
      </c>
      <c r="Z489" s="297"/>
      <c r="AA489" s="297"/>
      <c r="AB489" s="297"/>
      <c r="AC489" s="297"/>
      <c r="AD489" s="297"/>
      <c r="AE489" s="362"/>
      <c r="AF489" s="45">
        <f>ROUND(ROUND(G488*Q488,0)*Y489,0)</f>
        <v>195</v>
      </c>
      <c r="AG489" s="79"/>
    </row>
    <row r="490" ht="16.5" customHeight="1">
      <c r="A490" s="29">
        <v>63.0</v>
      </c>
      <c r="B490" s="30">
        <v>9804.0</v>
      </c>
      <c r="C490" s="32" t="s">
        <v>3138</v>
      </c>
      <c r="D490" s="94"/>
      <c r="E490" s="94"/>
      <c r="F490" s="482"/>
      <c r="G490" s="63"/>
      <c r="H490" s="63"/>
      <c r="I490" s="51"/>
      <c r="J490" s="69"/>
      <c r="K490" s="65"/>
      <c r="L490" s="65"/>
      <c r="M490" s="352"/>
      <c r="N490" s="481"/>
      <c r="O490" s="482"/>
      <c r="P490" s="352"/>
      <c r="Q490" s="353"/>
      <c r="R490" s="481"/>
      <c r="S490" s="110"/>
      <c r="T490" s="291"/>
      <c r="U490" s="291"/>
      <c r="V490" s="291"/>
      <c r="W490" s="291"/>
      <c r="X490" s="290"/>
      <c r="Y490" s="355"/>
      <c r="Z490" s="356" t="s">
        <v>20</v>
      </c>
      <c r="AA490" s="357" t="s">
        <v>21</v>
      </c>
      <c r="AB490" s="358">
        <v>0.85</v>
      </c>
      <c r="AC490" s="288"/>
      <c r="AD490" s="288"/>
      <c r="AE490" s="346"/>
      <c r="AF490" s="45">
        <f>ROUND(ROUND(ROUND(G488*Q488,0)*Y489,0)*AB490,0)</f>
        <v>166</v>
      </c>
      <c r="AG490" s="79"/>
    </row>
    <row r="491" ht="16.5" customHeight="1">
      <c r="A491" s="29">
        <v>63.0</v>
      </c>
      <c r="B491" s="30">
        <v>9805.0</v>
      </c>
      <c r="C491" s="32" t="s">
        <v>3139</v>
      </c>
      <c r="D491" s="94"/>
      <c r="E491" s="94"/>
      <c r="F491" s="482"/>
      <c r="G491" s="63"/>
      <c r="H491" s="63"/>
      <c r="I491" s="51"/>
      <c r="J491" s="69"/>
      <c r="K491" s="65"/>
      <c r="L491" s="65"/>
      <c r="M491" s="352"/>
      <c r="N491" s="481"/>
      <c r="O491" s="482"/>
      <c r="P491" s="352"/>
      <c r="Q491" s="353"/>
      <c r="R491" s="481"/>
      <c r="S491" s="124" t="s">
        <v>27</v>
      </c>
      <c r="T491" s="152"/>
      <c r="U491" s="152"/>
      <c r="V491" s="152"/>
      <c r="W491" s="152"/>
      <c r="X491" s="287" t="s">
        <v>21</v>
      </c>
      <c r="Y491" s="354">
        <v>0.5</v>
      </c>
      <c r="Z491" s="292"/>
      <c r="AA491" s="292"/>
      <c r="AB491" s="292"/>
      <c r="AC491" s="292"/>
      <c r="AD491" s="292"/>
      <c r="AE491" s="355"/>
      <c r="AF491" s="45">
        <f>ROUND(ROUND(G488*Q488,0)*Y491,0)</f>
        <v>140</v>
      </c>
      <c r="AG491" s="79"/>
    </row>
    <row r="492" ht="16.5" customHeight="1">
      <c r="A492" s="29">
        <v>63.0</v>
      </c>
      <c r="B492" s="30">
        <v>9806.0</v>
      </c>
      <c r="C492" s="32" t="s">
        <v>3140</v>
      </c>
      <c r="D492" s="94"/>
      <c r="E492" s="94"/>
      <c r="F492" s="482"/>
      <c r="G492" s="63"/>
      <c r="H492" s="63"/>
      <c r="I492" s="51"/>
      <c r="J492" s="69"/>
      <c r="K492" s="65"/>
      <c r="L492" s="65"/>
      <c r="M492" s="352"/>
      <c r="N492" s="481"/>
      <c r="O492" s="482"/>
      <c r="P492" s="352"/>
      <c r="Q492" s="353"/>
      <c r="R492" s="483"/>
      <c r="S492" s="110"/>
      <c r="T492" s="291"/>
      <c r="U492" s="291"/>
      <c r="V492" s="291"/>
      <c r="W492" s="291"/>
      <c r="X492" s="290"/>
      <c r="Y492" s="355"/>
      <c r="Z492" s="356" t="s">
        <v>20</v>
      </c>
      <c r="AA492" s="357" t="s">
        <v>21</v>
      </c>
      <c r="AB492" s="358">
        <v>0.85</v>
      </c>
      <c r="AC492" s="288"/>
      <c r="AD492" s="288"/>
      <c r="AE492" s="346"/>
      <c r="AF492" s="45">
        <f>ROUND(ROUND(ROUND(G488*Q488,0)*Y491,0)*AB492,0)</f>
        <v>119</v>
      </c>
      <c r="AG492" s="79"/>
    </row>
    <row r="493" ht="16.5" customHeight="1">
      <c r="A493" s="29">
        <v>63.0</v>
      </c>
      <c r="B493" s="30">
        <v>9807.0</v>
      </c>
      <c r="C493" s="32" t="s">
        <v>3141</v>
      </c>
      <c r="D493" s="94"/>
      <c r="E493" s="94"/>
      <c r="F493" s="76"/>
      <c r="G493" s="63"/>
      <c r="H493" s="63"/>
      <c r="I493" s="51"/>
      <c r="J493" s="69"/>
      <c r="K493" s="65"/>
      <c r="L493" s="65"/>
      <c r="M493" s="352"/>
      <c r="N493" s="481"/>
      <c r="O493" s="482"/>
      <c r="P493" s="352"/>
      <c r="Q493" s="353"/>
      <c r="R493" s="96"/>
      <c r="S493" s="96"/>
      <c r="T493" s="152"/>
      <c r="U493" s="152"/>
      <c r="V493" s="152"/>
      <c r="W493" s="152"/>
      <c r="X493" s="287"/>
      <c r="Y493" s="354"/>
      <c r="Z493" s="288"/>
      <c r="AA493" s="288"/>
      <c r="AB493" s="346"/>
      <c r="AC493" s="82" t="s">
        <v>30</v>
      </c>
      <c r="AD493" s="302">
        <v>5.0</v>
      </c>
      <c r="AE493" s="360" t="s">
        <v>31</v>
      </c>
      <c r="AF493" s="45">
        <f>ROUND(ROUND(G488*Q488,0)-AD493,0)</f>
        <v>274</v>
      </c>
      <c r="AG493" s="79"/>
    </row>
    <row r="494" ht="16.5" customHeight="1">
      <c r="A494" s="29">
        <v>63.0</v>
      </c>
      <c r="B494" s="30">
        <v>9808.0</v>
      </c>
      <c r="C494" s="32" t="s">
        <v>3142</v>
      </c>
      <c r="D494" s="94"/>
      <c r="E494" s="94"/>
      <c r="F494" s="76"/>
      <c r="G494" s="63"/>
      <c r="H494" s="63"/>
      <c r="I494" s="51"/>
      <c r="J494" s="69"/>
      <c r="K494" s="65"/>
      <c r="L494" s="65"/>
      <c r="M494" s="352"/>
      <c r="N494" s="481"/>
      <c r="O494" s="359"/>
      <c r="P494" s="352"/>
      <c r="Q494" s="353"/>
      <c r="R494" s="115"/>
      <c r="S494" s="115"/>
      <c r="T494" s="291"/>
      <c r="U494" s="291"/>
      <c r="V494" s="291"/>
      <c r="W494" s="291"/>
      <c r="X494" s="290"/>
      <c r="Y494" s="355"/>
      <c r="Z494" s="299" t="s">
        <v>20</v>
      </c>
      <c r="AA494" s="287" t="s">
        <v>21</v>
      </c>
      <c r="AB494" s="361">
        <v>0.85</v>
      </c>
      <c r="AC494" s="482"/>
      <c r="AD494" s="302"/>
      <c r="AE494" s="360"/>
      <c r="AF494" s="45">
        <f>ROUND(ROUND(ROUND(G488*Q488,0)*AB494,0)-AD493,0)</f>
        <v>232</v>
      </c>
      <c r="AG494" s="79"/>
    </row>
    <row r="495" ht="16.5" customHeight="1">
      <c r="A495" s="29">
        <v>63.0</v>
      </c>
      <c r="B495" s="30">
        <v>9809.0</v>
      </c>
      <c r="C495" s="32" t="s">
        <v>3143</v>
      </c>
      <c r="D495" s="94"/>
      <c r="E495" s="94"/>
      <c r="F495" s="76"/>
      <c r="G495" s="63"/>
      <c r="H495" s="63"/>
      <c r="I495" s="51"/>
      <c r="J495" s="69"/>
      <c r="K495" s="65"/>
      <c r="L495" s="65"/>
      <c r="M495" s="352"/>
      <c r="N495" s="481"/>
      <c r="O495" s="359"/>
      <c r="P495" s="352"/>
      <c r="Q495" s="353"/>
      <c r="R495" s="33" t="s">
        <v>23</v>
      </c>
      <c r="S495" s="124" t="s">
        <v>24</v>
      </c>
      <c r="T495" s="152"/>
      <c r="U495" s="152"/>
      <c r="V495" s="152"/>
      <c r="W495" s="152"/>
      <c r="X495" s="287" t="s">
        <v>21</v>
      </c>
      <c r="Y495" s="354">
        <v>0.7</v>
      </c>
      <c r="Z495" s="297"/>
      <c r="AA495" s="297"/>
      <c r="AB495" s="362"/>
      <c r="AC495" s="482"/>
      <c r="AD495" s="313"/>
      <c r="AE495" s="349"/>
      <c r="AF495" s="45">
        <f>ROUND(ROUND(ROUND(G488*Q488,0)*Y495,0)-AD493,0)</f>
        <v>190</v>
      </c>
      <c r="AG495" s="79"/>
    </row>
    <row r="496" ht="16.5" customHeight="1">
      <c r="A496" s="29">
        <v>63.0</v>
      </c>
      <c r="B496" s="30">
        <v>9810.0</v>
      </c>
      <c r="C496" s="32" t="s">
        <v>3144</v>
      </c>
      <c r="D496" s="94"/>
      <c r="E496" s="94"/>
      <c r="F496" s="76"/>
      <c r="G496" s="63"/>
      <c r="H496" s="63"/>
      <c r="I496" s="51"/>
      <c r="J496" s="69"/>
      <c r="K496" s="65"/>
      <c r="L496" s="65"/>
      <c r="M496" s="352"/>
      <c r="N496" s="481"/>
      <c r="O496" s="359"/>
      <c r="P496" s="352"/>
      <c r="Q496" s="353"/>
      <c r="R496" s="481"/>
      <c r="S496" s="110"/>
      <c r="T496" s="291"/>
      <c r="U496" s="291"/>
      <c r="V496" s="291"/>
      <c r="W496" s="291"/>
      <c r="X496" s="290"/>
      <c r="Y496" s="355"/>
      <c r="Z496" s="356" t="s">
        <v>20</v>
      </c>
      <c r="AA496" s="357" t="s">
        <v>21</v>
      </c>
      <c r="AB496" s="363">
        <v>0.85</v>
      </c>
      <c r="AC496" s="482"/>
      <c r="AD496" s="313"/>
      <c r="AE496" s="349"/>
      <c r="AF496" s="45">
        <f>ROUND(ROUND(ROUND(ROUND(G488*Q488,0)*Y495,0)*AB496,0)-AD493,0)</f>
        <v>161</v>
      </c>
      <c r="AG496" s="79"/>
    </row>
    <row r="497" ht="16.5" customHeight="1">
      <c r="A497" s="29">
        <v>63.0</v>
      </c>
      <c r="B497" s="30">
        <v>9811.0</v>
      </c>
      <c r="C497" s="32" t="s">
        <v>3145</v>
      </c>
      <c r="D497" s="94"/>
      <c r="E497" s="94"/>
      <c r="F497" s="76"/>
      <c r="G497" s="63"/>
      <c r="H497" s="63"/>
      <c r="I497" s="51"/>
      <c r="J497" s="69"/>
      <c r="K497" s="65"/>
      <c r="L497" s="65"/>
      <c r="M497" s="352"/>
      <c r="N497" s="364"/>
      <c r="O497" s="359"/>
      <c r="P497" s="352"/>
      <c r="Q497" s="353"/>
      <c r="R497" s="481"/>
      <c r="S497" s="96" t="s">
        <v>27</v>
      </c>
      <c r="T497" s="152"/>
      <c r="U497" s="152"/>
      <c r="V497" s="152"/>
      <c r="W497" s="152"/>
      <c r="X497" s="287" t="s">
        <v>21</v>
      </c>
      <c r="Y497" s="354">
        <v>0.5</v>
      </c>
      <c r="Z497" s="292"/>
      <c r="AA497" s="292"/>
      <c r="AB497" s="355"/>
      <c r="AC497" s="482"/>
      <c r="AD497" s="313"/>
      <c r="AE497" s="349"/>
      <c r="AF497" s="45">
        <f>ROUND(ROUND(ROUND(G488*Q488,0)*Y497,0)-AD493,0)</f>
        <v>135</v>
      </c>
      <c r="AG497" s="79"/>
    </row>
    <row r="498" ht="16.5" customHeight="1">
      <c r="A498" s="29">
        <v>63.0</v>
      </c>
      <c r="B498" s="30">
        <v>9812.0</v>
      </c>
      <c r="C498" s="32" t="s">
        <v>3146</v>
      </c>
      <c r="D498" s="94"/>
      <c r="E498" s="94"/>
      <c r="F498" s="76"/>
      <c r="G498" s="63"/>
      <c r="H498" s="63"/>
      <c r="I498" s="51"/>
      <c r="J498" s="69"/>
      <c r="K498" s="65"/>
      <c r="L498" s="65"/>
      <c r="M498" s="352"/>
      <c r="N498" s="364"/>
      <c r="O498" s="359"/>
      <c r="P498" s="352"/>
      <c r="Q498" s="353"/>
      <c r="R498" s="483"/>
      <c r="S498" s="115"/>
      <c r="T498" s="291"/>
      <c r="U498" s="291"/>
      <c r="V498" s="291"/>
      <c r="W498" s="291"/>
      <c r="X498" s="290"/>
      <c r="Y498" s="355"/>
      <c r="Z498" s="356" t="s">
        <v>20</v>
      </c>
      <c r="AA498" s="357" t="s">
        <v>21</v>
      </c>
      <c r="AB498" s="363">
        <v>0.85</v>
      </c>
      <c r="AC498" s="484"/>
      <c r="AD498" s="292"/>
      <c r="AE498" s="355"/>
      <c r="AF498" s="45">
        <f>ROUND(ROUND(ROUND(ROUND(G488*Q488,0)*Y497,0)*AB498,0)-AD493,0)</f>
        <v>114</v>
      </c>
      <c r="AG498" s="79"/>
    </row>
    <row r="499" ht="16.5" customHeight="1">
      <c r="A499" s="29">
        <v>63.0</v>
      </c>
      <c r="B499" s="30">
        <v>9813.0</v>
      </c>
      <c r="C499" s="32" t="s">
        <v>3147</v>
      </c>
      <c r="D499" s="94"/>
      <c r="E499" s="94"/>
      <c r="F499" s="94"/>
      <c r="G499" s="352"/>
      <c r="H499" s="140"/>
      <c r="I499" s="95"/>
      <c r="J499" s="82" t="s">
        <v>38</v>
      </c>
      <c r="K499" s="152"/>
      <c r="L499" s="344"/>
      <c r="M499" s="152"/>
      <c r="N499" s="105"/>
      <c r="O499" s="94"/>
      <c r="P499" s="140"/>
      <c r="Q499" s="95"/>
      <c r="R499" s="287"/>
      <c r="S499" s="287"/>
      <c r="T499" s="152"/>
      <c r="U499" s="152"/>
      <c r="V499" s="152"/>
      <c r="W499" s="152"/>
      <c r="X499" s="287"/>
      <c r="Y499" s="345"/>
      <c r="Z499" s="288"/>
      <c r="AA499" s="288"/>
      <c r="AB499" s="288"/>
      <c r="AC499" s="288"/>
      <c r="AD499" s="288"/>
      <c r="AE499" s="346"/>
      <c r="AF499" s="45">
        <f>ROUND(ROUND(G488+K500,0)*Q488,0)</f>
        <v>283</v>
      </c>
      <c r="AG499" s="79"/>
    </row>
    <row r="500" ht="16.5" customHeight="1">
      <c r="A500" s="29">
        <v>63.0</v>
      </c>
      <c r="B500" s="30">
        <v>9814.0</v>
      </c>
      <c r="C500" s="32" t="s">
        <v>3148</v>
      </c>
      <c r="D500" s="94"/>
      <c r="E500" s="94"/>
      <c r="F500" s="94"/>
      <c r="G500" s="373"/>
      <c r="H500" s="140"/>
      <c r="I500" s="95"/>
      <c r="J500" s="482"/>
      <c r="K500" s="140">
        <v>6.0</v>
      </c>
      <c r="L500" s="348" t="s">
        <v>40</v>
      </c>
      <c r="M500" s="140"/>
      <c r="N500" s="105"/>
      <c r="O500" s="94"/>
      <c r="P500" s="140"/>
      <c r="Q500" s="95"/>
      <c r="R500" s="290"/>
      <c r="S500" s="290"/>
      <c r="T500" s="291"/>
      <c r="U500" s="291"/>
      <c r="V500" s="291"/>
      <c r="W500" s="291"/>
      <c r="X500" s="290"/>
      <c r="Y500" s="350"/>
      <c r="Z500" s="299" t="s">
        <v>20</v>
      </c>
      <c r="AA500" s="287" t="s">
        <v>21</v>
      </c>
      <c r="AB500" s="351">
        <v>0.85</v>
      </c>
      <c r="AC500" s="288"/>
      <c r="AD500" s="288"/>
      <c r="AE500" s="346"/>
      <c r="AF500" s="45">
        <f>ROUND(ROUND(ROUND(G488+K500,0)*Q488,0)*AB500,0)</f>
        <v>241</v>
      </c>
      <c r="AG500" s="79"/>
    </row>
    <row r="501" ht="16.5" customHeight="1">
      <c r="A501" s="29">
        <v>63.0</v>
      </c>
      <c r="B501" s="30">
        <v>9815.0</v>
      </c>
      <c r="C501" s="32" t="s">
        <v>3149</v>
      </c>
      <c r="D501" s="94"/>
      <c r="E501" s="94"/>
      <c r="F501" s="94"/>
      <c r="G501" s="352"/>
      <c r="H501" s="140"/>
      <c r="I501" s="95"/>
      <c r="J501" s="482"/>
      <c r="K501" s="65"/>
      <c r="L501" s="65"/>
      <c r="M501" s="352"/>
      <c r="N501" s="364"/>
      <c r="O501" s="359"/>
      <c r="P501" s="352"/>
      <c r="Q501" s="353"/>
      <c r="R501" s="33" t="s">
        <v>23</v>
      </c>
      <c r="S501" s="124" t="s">
        <v>24</v>
      </c>
      <c r="T501" s="152"/>
      <c r="U501" s="152"/>
      <c r="V501" s="152"/>
      <c r="W501" s="152"/>
      <c r="X501" s="287" t="s">
        <v>21</v>
      </c>
      <c r="Y501" s="354">
        <v>0.7</v>
      </c>
      <c r="Z501" s="297"/>
      <c r="AA501" s="297"/>
      <c r="AB501" s="297"/>
      <c r="AC501" s="297"/>
      <c r="AD501" s="297"/>
      <c r="AE501" s="362"/>
      <c r="AF501" s="45">
        <f>ROUND(ROUND(ROUND(G488+K500,0)*Q488,0)*Y501,0)</f>
        <v>198</v>
      </c>
      <c r="AG501" s="79"/>
    </row>
    <row r="502" ht="16.5" customHeight="1">
      <c r="A502" s="29">
        <v>63.0</v>
      </c>
      <c r="B502" s="30">
        <v>9816.0</v>
      </c>
      <c r="C502" s="32" t="s">
        <v>3150</v>
      </c>
      <c r="D502" s="94"/>
      <c r="E502" s="94"/>
      <c r="F502" s="94"/>
      <c r="G502" s="352"/>
      <c r="H502" s="140"/>
      <c r="I502" s="95"/>
      <c r="J502" s="482"/>
      <c r="K502" s="65"/>
      <c r="L502" s="65"/>
      <c r="M502" s="352"/>
      <c r="N502" s="364"/>
      <c r="O502" s="359"/>
      <c r="P502" s="352"/>
      <c r="Q502" s="353"/>
      <c r="R502" s="481"/>
      <c r="S502" s="110"/>
      <c r="T502" s="291"/>
      <c r="U502" s="291"/>
      <c r="V502" s="291"/>
      <c r="W502" s="291"/>
      <c r="X502" s="290"/>
      <c r="Y502" s="355"/>
      <c r="Z502" s="356" t="s">
        <v>20</v>
      </c>
      <c r="AA502" s="357" t="s">
        <v>21</v>
      </c>
      <c r="AB502" s="358">
        <v>0.85</v>
      </c>
      <c r="AC502" s="288"/>
      <c r="AD502" s="288"/>
      <c r="AE502" s="346"/>
      <c r="AF502" s="45">
        <f>ROUND(ROUND(ROUND(ROUND(G488+K500,0)*Q488,0)*Y501,0)*AB502,0)</f>
        <v>168</v>
      </c>
      <c r="AG502" s="79"/>
    </row>
    <row r="503" ht="16.5" customHeight="1">
      <c r="A503" s="29">
        <v>63.0</v>
      </c>
      <c r="B503" s="30">
        <v>9817.0</v>
      </c>
      <c r="C503" s="32" t="s">
        <v>3151</v>
      </c>
      <c r="D503" s="94"/>
      <c r="E503" s="94"/>
      <c r="F503" s="94"/>
      <c r="G503" s="352"/>
      <c r="H503" s="140"/>
      <c r="I503" s="95"/>
      <c r="J503" s="482"/>
      <c r="K503" s="65"/>
      <c r="L503" s="65"/>
      <c r="M503" s="352"/>
      <c r="N503" s="364"/>
      <c r="O503" s="359"/>
      <c r="P503" s="352"/>
      <c r="Q503" s="353"/>
      <c r="R503" s="481"/>
      <c r="S503" s="124" t="s">
        <v>27</v>
      </c>
      <c r="T503" s="152"/>
      <c r="U503" s="152"/>
      <c r="V503" s="152"/>
      <c r="W503" s="152"/>
      <c r="X503" s="287" t="s">
        <v>21</v>
      </c>
      <c r="Y503" s="354">
        <v>0.5</v>
      </c>
      <c r="Z503" s="292"/>
      <c r="AA503" s="292"/>
      <c r="AB503" s="292"/>
      <c r="AC503" s="292"/>
      <c r="AD503" s="292"/>
      <c r="AE503" s="355"/>
      <c r="AF503" s="45">
        <f>ROUND(ROUND(ROUND(G488+K500,0)*Q488,0)*Y503,0)</f>
        <v>142</v>
      </c>
      <c r="AG503" s="79"/>
    </row>
    <row r="504" ht="16.5" customHeight="1">
      <c r="A504" s="29">
        <v>63.0</v>
      </c>
      <c r="B504" s="30">
        <v>9818.0</v>
      </c>
      <c r="C504" s="32" t="s">
        <v>3152</v>
      </c>
      <c r="D504" s="94"/>
      <c r="E504" s="94"/>
      <c r="F504" s="94"/>
      <c r="G504" s="352"/>
      <c r="H504" s="140"/>
      <c r="I504" s="95"/>
      <c r="J504" s="482"/>
      <c r="K504" s="65"/>
      <c r="L504" s="65"/>
      <c r="M504" s="352"/>
      <c r="N504" s="364"/>
      <c r="O504" s="359"/>
      <c r="P504" s="352"/>
      <c r="Q504" s="353"/>
      <c r="R504" s="483"/>
      <c r="S504" s="110"/>
      <c r="T504" s="291"/>
      <c r="U504" s="291"/>
      <c r="V504" s="291"/>
      <c r="W504" s="291"/>
      <c r="X504" s="290"/>
      <c r="Y504" s="355"/>
      <c r="Z504" s="356" t="s">
        <v>20</v>
      </c>
      <c r="AA504" s="357" t="s">
        <v>21</v>
      </c>
      <c r="AB504" s="358">
        <v>0.85</v>
      </c>
      <c r="AC504" s="288"/>
      <c r="AD504" s="288"/>
      <c r="AE504" s="346"/>
      <c r="AF504" s="45">
        <f>ROUND(ROUND(ROUND(ROUND(G488+K500,0)*Q488,0)*Y503,0)*AB504,0)</f>
        <v>121</v>
      </c>
      <c r="AG504" s="79"/>
    </row>
    <row r="505" ht="16.5" customHeight="1">
      <c r="A505" s="29">
        <v>63.0</v>
      </c>
      <c r="B505" s="30">
        <v>9819.0</v>
      </c>
      <c r="C505" s="32" t="s">
        <v>3153</v>
      </c>
      <c r="D505" s="94"/>
      <c r="E505" s="94"/>
      <c r="F505" s="94"/>
      <c r="G505" s="352"/>
      <c r="H505" s="140"/>
      <c r="I505" s="95"/>
      <c r="J505" s="482"/>
      <c r="K505" s="65"/>
      <c r="L505" s="65"/>
      <c r="M505" s="352"/>
      <c r="N505" s="364"/>
      <c r="O505" s="359"/>
      <c r="P505" s="352"/>
      <c r="Q505" s="353"/>
      <c r="R505" s="96"/>
      <c r="S505" s="96"/>
      <c r="T505" s="152"/>
      <c r="U505" s="152"/>
      <c r="V505" s="152"/>
      <c r="W505" s="152"/>
      <c r="X505" s="287"/>
      <c r="Y505" s="354"/>
      <c r="Z505" s="288"/>
      <c r="AA505" s="288"/>
      <c r="AB505" s="346"/>
      <c r="AC505" s="82" t="s">
        <v>30</v>
      </c>
      <c r="AD505" s="302">
        <v>5.0</v>
      </c>
      <c r="AE505" s="360" t="s">
        <v>31</v>
      </c>
      <c r="AF505" s="45">
        <f>ROUND(ROUND(ROUND(G488+K500,0)*Q488,0)-AD505,0)</f>
        <v>278</v>
      </c>
      <c r="AG505" s="79"/>
    </row>
    <row r="506" ht="16.5" customHeight="1">
      <c r="A506" s="29">
        <v>63.0</v>
      </c>
      <c r="B506" s="30">
        <v>9820.0</v>
      </c>
      <c r="C506" s="32" t="s">
        <v>3154</v>
      </c>
      <c r="D506" s="94"/>
      <c r="E506" s="94"/>
      <c r="F506" s="94"/>
      <c r="G506" s="352"/>
      <c r="H506" s="140"/>
      <c r="I506" s="95"/>
      <c r="J506" s="482"/>
      <c r="K506" s="65"/>
      <c r="L506" s="65"/>
      <c r="M506" s="352"/>
      <c r="N506" s="364"/>
      <c r="O506" s="359"/>
      <c r="P506" s="352"/>
      <c r="Q506" s="353"/>
      <c r="R506" s="115"/>
      <c r="S506" s="115"/>
      <c r="T506" s="291"/>
      <c r="U506" s="291"/>
      <c r="V506" s="291"/>
      <c r="W506" s="291"/>
      <c r="X506" s="290"/>
      <c r="Y506" s="355"/>
      <c r="Z506" s="299" t="s">
        <v>20</v>
      </c>
      <c r="AA506" s="287" t="s">
        <v>21</v>
      </c>
      <c r="AB506" s="361">
        <v>0.85</v>
      </c>
      <c r="AC506" s="482"/>
      <c r="AD506" s="302"/>
      <c r="AE506" s="360"/>
      <c r="AF506" s="45">
        <f>ROUND(ROUND(ROUND(ROUND(G488+K500,0)*Q488,0)*AB506,0)-AD505,0)</f>
        <v>236</v>
      </c>
      <c r="AG506" s="79"/>
    </row>
    <row r="507" ht="16.5" customHeight="1">
      <c r="A507" s="29">
        <v>63.0</v>
      </c>
      <c r="B507" s="30">
        <v>9821.0</v>
      </c>
      <c r="C507" s="32" t="s">
        <v>3155</v>
      </c>
      <c r="D507" s="94"/>
      <c r="E507" s="94"/>
      <c r="F507" s="94"/>
      <c r="G507" s="352"/>
      <c r="H507" s="140"/>
      <c r="I507" s="95"/>
      <c r="J507" s="69"/>
      <c r="K507" s="65"/>
      <c r="L507" s="65"/>
      <c r="M507" s="352"/>
      <c r="N507" s="364"/>
      <c r="O507" s="359"/>
      <c r="P507" s="352"/>
      <c r="Q507" s="353"/>
      <c r="R507" s="33" t="s">
        <v>23</v>
      </c>
      <c r="S507" s="124" t="s">
        <v>24</v>
      </c>
      <c r="T507" s="152"/>
      <c r="U507" s="152"/>
      <c r="V507" s="152"/>
      <c r="W507" s="152"/>
      <c r="X507" s="287" t="s">
        <v>21</v>
      </c>
      <c r="Y507" s="354">
        <v>0.7</v>
      </c>
      <c r="Z507" s="297"/>
      <c r="AA507" s="297"/>
      <c r="AB507" s="362"/>
      <c r="AC507" s="482"/>
      <c r="AD507" s="313"/>
      <c r="AE507" s="349"/>
      <c r="AF507" s="45">
        <f>ROUND(ROUND(ROUND(ROUND(G488+K500,0)*Q488,0)*Y507,0)-AD505,0)</f>
        <v>193</v>
      </c>
      <c r="AG507" s="79"/>
    </row>
    <row r="508" ht="16.5" customHeight="1">
      <c r="A508" s="29">
        <v>63.0</v>
      </c>
      <c r="B508" s="30">
        <v>9822.0</v>
      </c>
      <c r="C508" s="32" t="s">
        <v>3156</v>
      </c>
      <c r="D508" s="94"/>
      <c r="E508" s="94"/>
      <c r="F508" s="94"/>
      <c r="G508" s="352"/>
      <c r="H508" s="140"/>
      <c r="I508" s="95"/>
      <c r="J508" s="69"/>
      <c r="K508" s="65"/>
      <c r="L508" s="65"/>
      <c r="M508" s="352"/>
      <c r="N508" s="364"/>
      <c r="O508" s="359"/>
      <c r="P508" s="352"/>
      <c r="Q508" s="353"/>
      <c r="R508" s="481"/>
      <c r="S508" s="110"/>
      <c r="T508" s="291"/>
      <c r="U508" s="291"/>
      <c r="V508" s="291"/>
      <c r="W508" s="291"/>
      <c r="X508" s="290"/>
      <c r="Y508" s="355"/>
      <c r="Z508" s="356" t="s">
        <v>20</v>
      </c>
      <c r="AA508" s="357" t="s">
        <v>21</v>
      </c>
      <c r="AB508" s="363">
        <v>0.85</v>
      </c>
      <c r="AC508" s="482"/>
      <c r="AD508" s="313"/>
      <c r="AE508" s="349"/>
      <c r="AF508" s="45">
        <f>ROUND(ROUND(ROUND(ROUND(ROUND(G488+K500,0)*Q488,0)*Y507,0)*AB508,0)-AD505,0)</f>
        <v>163</v>
      </c>
      <c r="AG508" s="79"/>
    </row>
    <row r="509" ht="16.5" customHeight="1">
      <c r="A509" s="29">
        <v>63.0</v>
      </c>
      <c r="B509" s="30">
        <v>9823.0</v>
      </c>
      <c r="C509" s="32" t="s">
        <v>3157</v>
      </c>
      <c r="D509" s="94"/>
      <c r="E509" s="94"/>
      <c r="F509" s="94"/>
      <c r="G509" s="352"/>
      <c r="H509" s="140"/>
      <c r="I509" s="95"/>
      <c r="J509" s="69"/>
      <c r="K509" s="65"/>
      <c r="L509" s="65"/>
      <c r="M509" s="352"/>
      <c r="N509" s="364"/>
      <c r="O509" s="359"/>
      <c r="P509" s="352"/>
      <c r="Q509" s="353"/>
      <c r="R509" s="481"/>
      <c r="S509" s="96" t="s">
        <v>27</v>
      </c>
      <c r="T509" s="152"/>
      <c r="U509" s="152"/>
      <c r="V509" s="152"/>
      <c r="W509" s="152"/>
      <c r="X509" s="287" t="s">
        <v>21</v>
      </c>
      <c r="Y509" s="354">
        <v>0.5</v>
      </c>
      <c r="Z509" s="292"/>
      <c r="AA509" s="292"/>
      <c r="AB509" s="355"/>
      <c r="AC509" s="482"/>
      <c r="AD509" s="313"/>
      <c r="AE509" s="349"/>
      <c r="AF509" s="45">
        <f>ROUND(ROUND(ROUND(ROUND(G488+K500,0)*Q488,0)*Y509,0)-AD505,0)</f>
        <v>137</v>
      </c>
      <c r="AG509" s="79"/>
    </row>
    <row r="510" ht="16.5" customHeight="1">
      <c r="A510" s="29">
        <v>63.0</v>
      </c>
      <c r="B510" s="30">
        <v>9824.0</v>
      </c>
      <c r="C510" s="32" t="s">
        <v>3158</v>
      </c>
      <c r="D510" s="94"/>
      <c r="E510" s="94"/>
      <c r="F510" s="94"/>
      <c r="G510" s="352"/>
      <c r="H510" s="140"/>
      <c r="I510" s="95"/>
      <c r="J510" s="110"/>
      <c r="K510" s="115"/>
      <c r="L510" s="115"/>
      <c r="M510" s="376"/>
      <c r="N510" s="364"/>
      <c r="O510" s="378"/>
      <c r="P510" s="374"/>
      <c r="Q510" s="376"/>
      <c r="R510" s="483"/>
      <c r="S510" s="115"/>
      <c r="T510" s="291"/>
      <c r="U510" s="291"/>
      <c r="V510" s="291"/>
      <c r="W510" s="291"/>
      <c r="X510" s="290"/>
      <c r="Y510" s="355"/>
      <c r="Z510" s="356" t="s">
        <v>20</v>
      </c>
      <c r="AA510" s="357" t="s">
        <v>21</v>
      </c>
      <c r="AB510" s="363">
        <v>0.85</v>
      </c>
      <c r="AC510" s="484"/>
      <c r="AD510" s="292"/>
      <c r="AE510" s="355"/>
      <c r="AF510" s="45">
        <f>ROUND(ROUND(ROUND(ROUND(ROUND(G488+K500,0)*Q488,0)*Y509,0)*AB510,0)-AD505,0)</f>
        <v>116</v>
      </c>
      <c r="AG510" s="79"/>
    </row>
    <row r="511" ht="16.5" customHeight="1">
      <c r="A511" s="29">
        <v>63.0</v>
      </c>
      <c r="B511" s="30">
        <v>9825.0</v>
      </c>
      <c r="C511" s="32" t="s">
        <v>3159</v>
      </c>
      <c r="D511" s="69"/>
      <c r="E511" s="94"/>
      <c r="F511" s="94"/>
      <c r="G511" s="352"/>
      <c r="H511" s="140"/>
      <c r="I511" s="95"/>
      <c r="J511" s="69"/>
      <c r="K511" s="65"/>
      <c r="L511" s="65"/>
      <c r="M511" s="352"/>
      <c r="N511" s="367"/>
      <c r="O511" s="82" t="s">
        <v>27</v>
      </c>
      <c r="P511" s="140"/>
      <c r="Q511" s="95"/>
      <c r="R511" s="287"/>
      <c r="S511" s="287"/>
      <c r="T511" s="152"/>
      <c r="U511" s="152"/>
      <c r="V511" s="152"/>
      <c r="W511" s="152"/>
      <c r="X511" s="287"/>
      <c r="Y511" s="345"/>
      <c r="Z511" s="288"/>
      <c r="AA511" s="288"/>
      <c r="AB511" s="288"/>
      <c r="AC511" s="288"/>
      <c r="AD511" s="288"/>
      <c r="AE511" s="346"/>
      <c r="AF511" s="45">
        <f>ROUND(G488*Q512,0)</f>
        <v>199</v>
      </c>
      <c r="AG511" s="79"/>
    </row>
    <row r="512" ht="16.5" customHeight="1">
      <c r="A512" s="29">
        <v>63.0</v>
      </c>
      <c r="B512" s="30">
        <v>9826.0</v>
      </c>
      <c r="C512" s="32" t="s">
        <v>3160</v>
      </c>
      <c r="D512" s="69"/>
      <c r="E512" s="94"/>
      <c r="F512" s="94"/>
      <c r="G512" s="352"/>
      <c r="H512" s="140"/>
      <c r="I512" s="95"/>
      <c r="J512" s="69"/>
      <c r="K512" s="65"/>
      <c r="L512" s="65"/>
      <c r="M512" s="352"/>
      <c r="N512" s="105"/>
      <c r="O512" s="482"/>
      <c r="P512" s="302" t="s">
        <v>21</v>
      </c>
      <c r="Q512" s="349">
        <v>0.5</v>
      </c>
      <c r="R512" s="290"/>
      <c r="S512" s="290"/>
      <c r="T512" s="291"/>
      <c r="U512" s="291"/>
      <c r="V512" s="291"/>
      <c r="W512" s="291"/>
      <c r="X512" s="290"/>
      <c r="Y512" s="350"/>
      <c r="Z512" s="299" t="s">
        <v>20</v>
      </c>
      <c r="AA512" s="287" t="s">
        <v>21</v>
      </c>
      <c r="AB512" s="351">
        <v>0.85</v>
      </c>
      <c r="AC512" s="288"/>
      <c r="AD512" s="288"/>
      <c r="AE512" s="346"/>
      <c r="AF512" s="45">
        <f>ROUND(ROUND(G488*Q512,0)*AB512,0)</f>
        <v>169</v>
      </c>
      <c r="AG512" s="79"/>
    </row>
    <row r="513" ht="16.5" customHeight="1">
      <c r="A513" s="29">
        <v>63.0</v>
      </c>
      <c r="B513" s="30">
        <v>9827.0</v>
      </c>
      <c r="C513" s="32" t="s">
        <v>3161</v>
      </c>
      <c r="D513" s="94"/>
      <c r="E513" s="94"/>
      <c r="F513" s="76"/>
      <c r="G513" s="63"/>
      <c r="H513" s="63"/>
      <c r="I513" s="51"/>
      <c r="J513" s="69"/>
      <c r="K513" s="65"/>
      <c r="L513" s="65"/>
      <c r="M513" s="352"/>
      <c r="N513" s="364"/>
      <c r="O513" s="482"/>
      <c r="P513" s="352"/>
      <c r="Q513" s="353"/>
      <c r="R513" s="33" t="s">
        <v>23</v>
      </c>
      <c r="S513" s="124" t="s">
        <v>24</v>
      </c>
      <c r="T513" s="152"/>
      <c r="U513" s="152"/>
      <c r="V513" s="152"/>
      <c r="W513" s="152"/>
      <c r="X513" s="287" t="s">
        <v>21</v>
      </c>
      <c r="Y513" s="354">
        <v>0.7</v>
      </c>
      <c r="Z513" s="297"/>
      <c r="AA513" s="297"/>
      <c r="AB513" s="297"/>
      <c r="AC513" s="297"/>
      <c r="AD513" s="297"/>
      <c r="AE513" s="362"/>
      <c r="AF513" s="114">
        <f>ROUND(ROUND(G488*Q512,0)*Y513,0)</f>
        <v>139</v>
      </c>
      <c r="AG513" s="79"/>
    </row>
    <row r="514" ht="16.5" customHeight="1">
      <c r="A514" s="29">
        <v>63.0</v>
      </c>
      <c r="B514" s="30">
        <v>9828.0</v>
      </c>
      <c r="C514" s="32" t="s">
        <v>3162</v>
      </c>
      <c r="D514" s="94"/>
      <c r="E514" s="94"/>
      <c r="F514" s="76"/>
      <c r="G514" s="63"/>
      <c r="H514" s="63"/>
      <c r="I514" s="51"/>
      <c r="J514" s="69"/>
      <c r="K514" s="65"/>
      <c r="L514" s="65"/>
      <c r="M514" s="352"/>
      <c r="N514" s="364"/>
      <c r="O514" s="482"/>
      <c r="P514" s="352"/>
      <c r="Q514" s="353"/>
      <c r="R514" s="481"/>
      <c r="S514" s="110"/>
      <c r="T514" s="291"/>
      <c r="U514" s="291"/>
      <c r="V514" s="291"/>
      <c r="W514" s="291"/>
      <c r="X514" s="290"/>
      <c r="Y514" s="355"/>
      <c r="Z514" s="356" t="s">
        <v>20</v>
      </c>
      <c r="AA514" s="357" t="s">
        <v>21</v>
      </c>
      <c r="AB514" s="358">
        <v>0.85</v>
      </c>
      <c r="AC514" s="288"/>
      <c r="AD514" s="288"/>
      <c r="AE514" s="346"/>
      <c r="AF514" s="114">
        <f>ROUND(ROUND(ROUND(G488*Q512,0)*Y513,0)*AB514,0)</f>
        <v>118</v>
      </c>
      <c r="AG514" s="79"/>
    </row>
    <row r="515" ht="16.5" customHeight="1">
      <c r="A515" s="29">
        <v>63.0</v>
      </c>
      <c r="B515" s="30">
        <v>9829.0</v>
      </c>
      <c r="C515" s="32" t="s">
        <v>3163</v>
      </c>
      <c r="D515" s="94"/>
      <c r="E515" s="94"/>
      <c r="F515" s="76"/>
      <c r="G515" s="63"/>
      <c r="H515" s="63"/>
      <c r="I515" s="51"/>
      <c r="J515" s="69"/>
      <c r="K515" s="65"/>
      <c r="L515" s="65"/>
      <c r="M515" s="352"/>
      <c r="N515" s="364"/>
      <c r="O515" s="482"/>
      <c r="P515" s="352"/>
      <c r="Q515" s="353"/>
      <c r="R515" s="481"/>
      <c r="S515" s="124" t="s">
        <v>27</v>
      </c>
      <c r="T515" s="152"/>
      <c r="U515" s="152"/>
      <c r="V515" s="152"/>
      <c r="W515" s="152"/>
      <c r="X515" s="287" t="s">
        <v>21</v>
      </c>
      <c r="Y515" s="354">
        <v>0.5</v>
      </c>
      <c r="Z515" s="292"/>
      <c r="AA515" s="292"/>
      <c r="AB515" s="292"/>
      <c r="AC515" s="292"/>
      <c r="AD515" s="292"/>
      <c r="AE515" s="355"/>
      <c r="AF515" s="45">
        <f>ROUND(ROUND(G488*Q512,0)*Y515,0)</f>
        <v>100</v>
      </c>
      <c r="AG515" s="79"/>
    </row>
    <row r="516" ht="16.5" customHeight="1">
      <c r="A516" s="29">
        <v>63.0</v>
      </c>
      <c r="B516" s="30">
        <v>9830.0</v>
      </c>
      <c r="C516" s="32" t="s">
        <v>3164</v>
      </c>
      <c r="D516" s="94"/>
      <c r="E516" s="94"/>
      <c r="F516" s="76"/>
      <c r="G516" s="63"/>
      <c r="H516" s="63"/>
      <c r="I516" s="51"/>
      <c r="J516" s="69"/>
      <c r="K516" s="65"/>
      <c r="L516" s="65"/>
      <c r="M516" s="352"/>
      <c r="N516" s="364"/>
      <c r="O516" s="482"/>
      <c r="P516" s="352"/>
      <c r="Q516" s="353"/>
      <c r="R516" s="483"/>
      <c r="S516" s="110"/>
      <c r="T516" s="291"/>
      <c r="U516" s="291"/>
      <c r="V516" s="291"/>
      <c r="W516" s="291"/>
      <c r="X516" s="290"/>
      <c r="Y516" s="355"/>
      <c r="Z516" s="356" t="s">
        <v>20</v>
      </c>
      <c r="AA516" s="357" t="s">
        <v>21</v>
      </c>
      <c r="AB516" s="358">
        <v>0.85</v>
      </c>
      <c r="AC516" s="288"/>
      <c r="AD516" s="288"/>
      <c r="AE516" s="346"/>
      <c r="AF516" s="45">
        <f>ROUND(ROUND(ROUND(G488*Q512,0)*Y515,0)*AB516,0)</f>
        <v>85</v>
      </c>
      <c r="AG516" s="79"/>
    </row>
    <row r="517" ht="16.5" customHeight="1">
      <c r="A517" s="29">
        <v>63.0</v>
      </c>
      <c r="B517" s="30">
        <v>9831.0</v>
      </c>
      <c r="C517" s="32" t="s">
        <v>3165</v>
      </c>
      <c r="D517" s="94"/>
      <c r="E517" s="94"/>
      <c r="F517" s="76"/>
      <c r="G517" s="63"/>
      <c r="H517" s="63"/>
      <c r="I517" s="51"/>
      <c r="J517" s="69"/>
      <c r="K517" s="65"/>
      <c r="L517" s="65"/>
      <c r="M517" s="352"/>
      <c r="N517" s="364"/>
      <c r="O517" s="482"/>
      <c r="P517" s="352"/>
      <c r="Q517" s="353"/>
      <c r="R517" s="96"/>
      <c r="S517" s="96"/>
      <c r="T517" s="152"/>
      <c r="U517" s="152"/>
      <c r="V517" s="152"/>
      <c r="W517" s="152"/>
      <c r="X517" s="287"/>
      <c r="Y517" s="354"/>
      <c r="Z517" s="288"/>
      <c r="AA517" s="288"/>
      <c r="AB517" s="346"/>
      <c r="AC517" s="82" t="s">
        <v>30</v>
      </c>
      <c r="AD517" s="302">
        <v>5.0</v>
      </c>
      <c r="AE517" s="360" t="s">
        <v>31</v>
      </c>
      <c r="AF517" s="45">
        <f>ROUND(ROUND(G488*Q512,0)-AD517,0)</f>
        <v>194</v>
      </c>
      <c r="AG517" s="79"/>
    </row>
    <row r="518" ht="16.5" customHeight="1">
      <c r="A518" s="29">
        <v>63.0</v>
      </c>
      <c r="B518" s="30">
        <v>9832.0</v>
      </c>
      <c r="C518" s="32" t="s">
        <v>3166</v>
      </c>
      <c r="D518" s="94"/>
      <c r="E518" s="94"/>
      <c r="F518" s="76"/>
      <c r="G518" s="63"/>
      <c r="H518" s="63"/>
      <c r="I518" s="51"/>
      <c r="J518" s="69"/>
      <c r="K518" s="65"/>
      <c r="L518" s="65"/>
      <c r="M518" s="352"/>
      <c r="N518" s="364"/>
      <c r="O518" s="359"/>
      <c r="P518" s="352"/>
      <c r="Q518" s="353"/>
      <c r="R518" s="115"/>
      <c r="S518" s="115"/>
      <c r="T518" s="291"/>
      <c r="U518" s="291"/>
      <c r="V518" s="291"/>
      <c r="W518" s="291"/>
      <c r="X518" s="290"/>
      <c r="Y518" s="355"/>
      <c r="Z518" s="299" t="s">
        <v>20</v>
      </c>
      <c r="AA518" s="287" t="s">
        <v>21</v>
      </c>
      <c r="AB518" s="361">
        <v>0.85</v>
      </c>
      <c r="AC518" s="482"/>
      <c r="AD518" s="302"/>
      <c r="AE518" s="360"/>
      <c r="AF518" s="45">
        <f>ROUND(ROUND(ROUND(G488*Q512,0)*AB518,0)-AD517,0)</f>
        <v>164</v>
      </c>
      <c r="AG518" s="79"/>
    </row>
    <row r="519" ht="16.5" customHeight="1">
      <c r="A519" s="29">
        <v>63.0</v>
      </c>
      <c r="B519" s="30">
        <v>9833.0</v>
      </c>
      <c r="C519" s="32" t="s">
        <v>3167</v>
      </c>
      <c r="D519" s="94"/>
      <c r="E519" s="94"/>
      <c r="F519" s="76"/>
      <c r="G519" s="63"/>
      <c r="H519" s="63"/>
      <c r="I519" s="51"/>
      <c r="J519" s="69"/>
      <c r="K519" s="65"/>
      <c r="L519" s="65"/>
      <c r="M519" s="352"/>
      <c r="N519" s="364"/>
      <c r="O519" s="359"/>
      <c r="P519" s="352"/>
      <c r="Q519" s="353"/>
      <c r="R519" s="33" t="s">
        <v>23</v>
      </c>
      <c r="S519" s="124" t="s">
        <v>24</v>
      </c>
      <c r="T519" s="152"/>
      <c r="U519" s="152"/>
      <c r="V519" s="152"/>
      <c r="W519" s="152"/>
      <c r="X519" s="287" t="s">
        <v>21</v>
      </c>
      <c r="Y519" s="354">
        <v>0.7</v>
      </c>
      <c r="Z519" s="297"/>
      <c r="AA519" s="297"/>
      <c r="AB519" s="362"/>
      <c r="AC519" s="482"/>
      <c r="AD519" s="313"/>
      <c r="AE519" s="349"/>
      <c r="AF519" s="114">
        <f>ROUND(ROUND(ROUND(G488*Q512,0)*Y519,0)-AD517,0)</f>
        <v>134</v>
      </c>
      <c r="AG519" s="79"/>
    </row>
    <row r="520" ht="16.5" customHeight="1">
      <c r="A520" s="29">
        <v>63.0</v>
      </c>
      <c r="B520" s="30">
        <v>9834.0</v>
      </c>
      <c r="C520" s="32" t="s">
        <v>3168</v>
      </c>
      <c r="D520" s="94"/>
      <c r="E520" s="94"/>
      <c r="F520" s="76"/>
      <c r="G520" s="63"/>
      <c r="H520" s="63"/>
      <c r="I520" s="51"/>
      <c r="J520" s="69"/>
      <c r="K520" s="65"/>
      <c r="L520" s="65"/>
      <c r="M520" s="352"/>
      <c r="N520" s="364"/>
      <c r="O520" s="359"/>
      <c r="P520" s="352"/>
      <c r="Q520" s="353"/>
      <c r="R520" s="481"/>
      <c r="S520" s="110"/>
      <c r="T520" s="291"/>
      <c r="U520" s="291"/>
      <c r="V520" s="291"/>
      <c r="W520" s="291"/>
      <c r="X520" s="290"/>
      <c r="Y520" s="355"/>
      <c r="Z520" s="356" t="s">
        <v>20</v>
      </c>
      <c r="AA520" s="357" t="s">
        <v>21</v>
      </c>
      <c r="AB520" s="363">
        <v>0.85</v>
      </c>
      <c r="AC520" s="482"/>
      <c r="AD520" s="313"/>
      <c r="AE520" s="349"/>
      <c r="AF520" s="114">
        <f>ROUND(ROUND(ROUND(ROUND(G488*Q512,0)*Y519,0)*AB520,0)-AD517,0)</f>
        <v>113</v>
      </c>
      <c r="AG520" s="79"/>
    </row>
    <row r="521" ht="16.5" customHeight="1">
      <c r="A521" s="29">
        <v>63.0</v>
      </c>
      <c r="B521" s="30">
        <v>9835.0</v>
      </c>
      <c r="C521" s="32" t="s">
        <v>3169</v>
      </c>
      <c r="D521" s="94"/>
      <c r="E521" s="94"/>
      <c r="F521" s="76"/>
      <c r="G521" s="63"/>
      <c r="H521" s="63"/>
      <c r="I521" s="51"/>
      <c r="J521" s="69"/>
      <c r="K521" s="65"/>
      <c r="L521" s="65"/>
      <c r="M521" s="352"/>
      <c r="N521" s="364"/>
      <c r="O521" s="359"/>
      <c r="P521" s="352"/>
      <c r="Q521" s="353"/>
      <c r="R521" s="481"/>
      <c r="S521" s="96" t="s">
        <v>27</v>
      </c>
      <c r="T521" s="152"/>
      <c r="U521" s="152"/>
      <c r="V521" s="152"/>
      <c r="W521" s="152"/>
      <c r="X521" s="287" t="s">
        <v>21</v>
      </c>
      <c r="Y521" s="354">
        <v>0.5</v>
      </c>
      <c r="Z521" s="292"/>
      <c r="AA521" s="292"/>
      <c r="AB521" s="355"/>
      <c r="AC521" s="482"/>
      <c r="AD521" s="313"/>
      <c r="AE521" s="349"/>
      <c r="AF521" s="45">
        <f>ROUND(ROUND(ROUND(G488*Q512,0)*Y521,0)-AD517,0)</f>
        <v>95</v>
      </c>
      <c r="AG521" s="79"/>
    </row>
    <row r="522" ht="16.5" customHeight="1">
      <c r="A522" s="29">
        <v>63.0</v>
      </c>
      <c r="B522" s="30">
        <v>9836.0</v>
      </c>
      <c r="C522" s="32" t="s">
        <v>3170</v>
      </c>
      <c r="D522" s="94"/>
      <c r="E522" s="94"/>
      <c r="F522" s="76"/>
      <c r="G522" s="63"/>
      <c r="H522" s="63"/>
      <c r="I522" s="51"/>
      <c r="J522" s="69"/>
      <c r="K522" s="65"/>
      <c r="L522" s="65"/>
      <c r="M522" s="352"/>
      <c r="N522" s="364"/>
      <c r="O522" s="359"/>
      <c r="P522" s="352"/>
      <c r="Q522" s="353"/>
      <c r="R522" s="483"/>
      <c r="S522" s="115"/>
      <c r="T522" s="291"/>
      <c r="U522" s="291"/>
      <c r="V522" s="291"/>
      <c r="W522" s="291"/>
      <c r="X522" s="290"/>
      <c r="Y522" s="355"/>
      <c r="Z522" s="356" t="s">
        <v>20</v>
      </c>
      <c r="AA522" s="357" t="s">
        <v>21</v>
      </c>
      <c r="AB522" s="363">
        <v>0.85</v>
      </c>
      <c r="AC522" s="484"/>
      <c r="AD522" s="292"/>
      <c r="AE522" s="355"/>
      <c r="AF522" s="45">
        <f>ROUND(ROUND(ROUND(ROUND(G488*Q512,0)*Y521,0)*AB522,0)-AD517,0)</f>
        <v>80</v>
      </c>
      <c r="AG522" s="79"/>
    </row>
    <row r="523" ht="16.5" customHeight="1">
      <c r="A523" s="29">
        <v>63.0</v>
      </c>
      <c r="B523" s="30">
        <v>9837.0</v>
      </c>
      <c r="C523" s="32" t="s">
        <v>3171</v>
      </c>
      <c r="D523" s="94"/>
      <c r="E523" s="94"/>
      <c r="F523" s="94"/>
      <c r="G523" s="352"/>
      <c r="H523" s="140"/>
      <c r="I523" s="95"/>
      <c r="J523" s="82" t="s">
        <v>38</v>
      </c>
      <c r="K523" s="152"/>
      <c r="L523" s="344"/>
      <c r="M523" s="152"/>
      <c r="N523" s="105"/>
      <c r="O523" s="94"/>
      <c r="P523" s="140"/>
      <c r="Q523" s="95"/>
      <c r="R523" s="287"/>
      <c r="S523" s="287"/>
      <c r="T523" s="152"/>
      <c r="U523" s="152"/>
      <c r="V523" s="152"/>
      <c r="W523" s="152"/>
      <c r="X523" s="287"/>
      <c r="Y523" s="345"/>
      <c r="Z523" s="288"/>
      <c r="AA523" s="288"/>
      <c r="AB523" s="288"/>
      <c r="AC523" s="288"/>
      <c r="AD523" s="288"/>
      <c r="AE523" s="346"/>
      <c r="AF523" s="45">
        <f>ROUND(ROUND(G488+K524,0)*Q512,0)</f>
        <v>202</v>
      </c>
      <c r="AG523" s="79"/>
    </row>
    <row r="524" ht="16.5" customHeight="1">
      <c r="A524" s="29">
        <v>63.0</v>
      </c>
      <c r="B524" s="30">
        <v>9838.0</v>
      </c>
      <c r="C524" s="32" t="s">
        <v>3172</v>
      </c>
      <c r="D524" s="94"/>
      <c r="E524" s="94"/>
      <c r="F524" s="94"/>
      <c r="G524" s="373"/>
      <c r="H524" s="140"/>
      <c r="I524" s="95"/>
      <c r="J524" s="482"/>
      <c r="K524" s="140">
        <v>6.0</v>
      </c>
      <c r="L524" s="348" t="s">
        <v>40</v>
      </c>
      <c r="M524" s="140"/>
      <c r="N524" s="105"/>
      <c r="O524" s="94"/>
      <c r="P524" s="140"/>
      <c r="Q524" s="95"/>
      <c r="R524" s="290"/>
      <c r="S524" s="290"/>
      <c r="T524" s="291"/>
      <c r="U524" s="291"/>
      <c r="V524" s="291"/>
      <c r="W524" s="291"/>
      <c r="X524" s="290"/>
      <c r="Y524" s="350"/>
      <c r="Z524" s="299" t="s">
        <v>20</v>
      </c>
      <c r="AA524" s="287" t="s">
        <v>21</v>
      </c>
      <c r="AB524" s="351">
        <v>0.85</v>
      </c>
      <c r="AC524" s="288"/>
      <c r="AD524" s="288"/>
      <c r="AE524" s="346"/>
      <c r="AF524" s="45">
        <f>ROUND(ROUND(ROUND(G488+K524,0)*Q512,0)*AB524,0)</f>
        <v>172</v>
      </c>
      <c r="AG524" s="79"/>
    </row>
    <row r="525" ht="16.5" customHeight="1">
      <c r="A525" s="29">
        <v>63.0</v>
      </c>
      <c r="B525" s="30">
        <v>9839.0</v>
      </c>
      <c r="C525" s="32" t="s">
        <v>3173</v>
      </c>
      <c r="D525" s="94"/>
      <c r="E525" s="94"/>
      <c r="F525" s="94"/>
      <c r="G525" s="352"/>
      <c r="H525" s="140"/>
      <c r="I525" s="95"/>
      <c r="J525" s="482"/>
      <c r="K525" s="65"/>
      <c r="L525" s="65"/>
      <c r="M525" s="352"/>
      <c r="N525" s="364"/>
      <c r="O525" s="359"/>
      <c r="P525" s="352"/>
      <c r="Q525" s="353"/>
      <c r="R525" s="33" t="s">
        <v>23</v>
      </c>
      <c r="S525" s="124" t="s">
        <v>24</v>
      </c>
      <c r="T525" s="152"/>
      <c r="U525" s="152"/>
      <c r="V525" s="152"/>
      <c r="W525" s="152"/>
      <c r="X525" s="287" t="s">
        <v>21</v>
      </c>
      <c r="Y525" s="354">
        <v>0.7</v>
      </c>
      <c r="Z525" s="297"/>
      <c r="AA525" s="297"/>
      <c r="AB525" s="297"/>
      <c r="AC525" s="297"/>
      <c r="AD525" s="297"/>
      <c r="AE525" s="362"/>
      <c r="AF525" s="114">
        <f>ROUND(ROUND(ROUND(G488+K524,0)*Q512,0)*Y525,0)</f>
        <v>141</v>
      </c>
      <c r="AG525" s="79"/>
    </row>
    <row r="526" ht="16.5" customHeight="1">
      <c r="A526" s="29">
        <v>63.0</v>
      </c>
      <c r="B526" s="30">
        <v>9840.0</v>
      </c>
      <c r="C526" s="32" t="s">
        <v>3174</v>
      </c>
      <c r="D526" s="94"/>
      <c r="E526" s="94"/>
      <c r="F526" s="94"/>
      <c r="G526" s="352"/>
      <c r="H526" s="140"/>
      <c r="I526" s="95"/>
      <c r="J526" s="482"/>
      <c r="K526" s="65"/>
      <c r="L526" s="65"/>
      <c r="M526" s="352"/>
      <c r="N526" s="364"/>
      <c r="O526" s="359"/>
      <c r="P526" s="352"/>
      <c r="Q526" s="353"/>
      <c r="R526" s="481"/>
      <c r="S526" s="110"/>
      <c r="T526" s="291"/>
      <c r="U526" s="291"/>
      <c r="V526" s="291"/>
      <c r="W526" s="291"/>
      <c r="X526" s="290"/>
      <c r="Y526" s="355"/>
      <c r="Z526" s="356" t="s">
        <v>20</v>
      </c>
      <c r="AA526" s="357" t="s">
        <v>21</v>
      </c>
      <c r="AB526" s="358">
        <v>0.85</v>
      </c>
      <c r="AC526" s="288"/>
      <c r="AD526" s="288"/>
      <c r="AE526" s="346"/>
      <c r="AF526" s="114">
        <f>ROUND(ROUND(ROUND(ROUND(G488+K524,0)*Q512,0)*Y525,0)*AB526,0)</f>
        <v>120</v>
      </c>
      <c r="AG526" s="79"/>
    </row>
    <row r="527" ht="16.5" customHeight="1">
      <c r="A527" s="29">
        <v>63.0</v>
      </c>
      <c r="B527" s="30">
        <v>9841.0</v>
      </c>
      <c r="C527" s="32" t="s">
        <v>3175</v>
      </c>
      <c r="D527" s="94"/>
      <c r="E527" s="94"/>
      <c r="F527" s="94"/>
      <c r="G527" s="352"/>
      <c r="H527" s="140"/>
      <c r="I527" s="95"/>
      <c r="J527" s="482"/>
      <c r="K527" s="65"/>
      <c r="L527" s="65"/>
      <c r="M527" s="352"/>
      <c r="N527" s="364"/>
      <c r="O527" s="359"/>
      <c r="P527" s="352"/>
      <c r="Q527" s="353"/>
      <c r="R527" s="481"/>
      <c r="S527" s="124" t="s">
        <v>27</v>
      </c>
      <c r="T527" s="152"/>
      <c r="U527" s="152"/>
      <c r="V527" s="152"/>
      <c r="W527" s="152"/>
      <c r="X527" s="287" t="s">
        <v>21</v>
      </c>
      <c r="Y527" s="354">
        <v>0.5</v>
      </c>
      <c r="Z527" s="292"/>
      <c r="AA527" s="292"/>
      <c r="AB527" s="292"/>
      <c r="AC527" s="292"/>
      <c r="AD527" s="292"/>
      <c r="AE527" s="355"/>
      <c r="AF527" s="114">
        <f>ROUND(ROUND(ROUND(G488+K524,0)*Q512,0)*Y527,0)</f>
        <v>101</v>
      </c>
      <c r="AG527" s="79"/>
    </row>
    <row r="528" ht="16.5" customHeight="1">
      <c r="A528" s="29">
        <v>63.0</v>
      </c>
      <c r="B528" s="30">
        <v>9842.0</v>
      </c>
      <c r="C528" s="32" t="s">
        <v>3176</v>
      </c>
      <c r="D528" s="94"/>
      <c r="E528" s="94"/>
      <c r="F528" s="94"/>
      <c r="G528" s="352"/>
      <c r="H528" s="140"/>
      <c r="I528" s="95"/>
      <c r="J528" s="482"/>
      <c r="K528" s="65"/>
      <c r="L528" s="65"/>
      <c r="M528" s="352"/>
      <c r="N528" s="364"/>
      <c r="O528" s="359"/>
      <c r="P528" s="352"/>
      <c r="Q528" s="353"/>
      <c r="R528" s="483"/>
      <c r="S528" s="110"/>
      <c r="T528" s="291"/>
      <c r="U528" s="291"/>
      <c r="V528" s="291"/>
      <c r="W528" s="291"/>
      <c r="X528" s="290"/>
      <c r="Y528" s="355"/>
      <c r="Z528" s="356" t="s">
        <v>20</v>
      </c>
      <c r="AA528" s="357" t="s">
        <v>21</v>
      </c>
      <c r="AB528" s="358">
        <v>0.85</v>
      </c>
      <c r="AC528" s="288"/>
      <c r="AD528" s="288"/>
      <c r="AE528" s="346"/>
      <c r="AF528" s="114">
        <f>ROUND(ROUND(ROUND(ROUND(G488+K524,0)*Q512,0)*Y527,0)*AB528,0)</f>
        <v>86</v>
      </c>
      <c r="AG528" s="79"/>
    </row>
    <row r="529" ht="16.5" customHeight="1">
      <c r="A529" s="29">
        <v>63.0</v>
      </c>
      <c r="B529" s="30">
        <v>9843.0</v>
      </c>
      <c r="C529" s="32" t="s">
        <v>3177</v>
      </c>
      <c r="D529" s="94"/>
      <c r="E529" s="94"/>
      <c r="F529" s="94"/>
      <c r="G529" s="352"/>
      <c r="H529" s="140"/>
      <c r="I529" s="95"/>
      <c r="J529" s="482"/>
      <c r="K529" s="65"/>
      <c r="L529" s="65"/>
      <c r="M529" s="352"/>
      <c r="N529" s="364"/>
      <c r="O529" s="359"/>
      <c r="P529" s="352"/>
      <c r="Q529" s="353"/>
      <c r="R529" s="96"/>
      <c r="S529" s="96"/>
      <c r="T529" s="152"/>
      <c r="U529" s="152"/>
      <c r="V529" s="152"/>
      <c r="W529" s="152"/>
      <c r="X529" s="287"/>
      <c r="Y529" s="354"/>
      <c r="Z529" s="288"/>
      <c r="AA529" s="288"/>
      <c r="AB529" s="346"/>
      <c r="AC529" s="82" t="s">
        <v>30</v>
      </c>
      <c r="AD529" s="302">
        <v>5.0</v>
      </c>
      <c r="AE529" s="360" t="s">
        <v>31</v>
      </c>
      <c r="AF529" s="45">
        <f>ROUND(ROUND(ROUND(G488+K524,0)*Q512,0)-AD529,0)</f>
        <v>197</v>
      </c>
      <c r="AG529" s="79"/>
    </row>
    <row r="530" ht="16.5" customHeight="1">
      <c r="A530" s="29">
        <v>63.0</v>
      </c>
      <c r="B530" s="30">
        <v>9844.0</v>
      </c>
      <c r="C530" s="32" t="s">
        <v>3178</v>
      </c>
      <c r="D530" s="94"/>
      <c r="E530" s="94"/>
      <c r="F530" s="94"/>
      <c r="G530" s="352"/>
      <c r="H530" s="140"/>
      <c r="I530" s="95"/>
      <c r="J530" s="69"/>
      <c r="K530" s="65"/>
      <c r="L530" s="65"/>
      <c r="M530" s="352"/>
      <c r="N530" s="364"/>
      <c r="O530" s="359"/>
      <c r="P530" s="352"/>
      <c r="Q530" s="353"/>
      <c r="R530" s="115"/>
      <c r="S530" s="115"/>
      <c r="T530" s="291"/>
      <c r="U530" s="291"/>
      <c r="V530" s="291"/>
      <c r="W530" s="291"/>
      <c r="X530" s="290"/>
      <c r="Y530" s="355"/>
      <c r="Z530" s="299" t="s">
        <v>20</v>
      </c>
      <c r="AA530" s="287" t="s">
        <v>21</v>
      </c>
      <c r="AB530" s="361">
        <v>0.85</v>
      </c>
      <c r="AC530" s="482"/>
      <c r="AD530" s="302"/>
      <c r="AE530" s="360"/>
      <c r="AF530" s="45">
        <f>ROUND(ROUND(ROUND(ROUND(G488+K524,0)*Q512,0)*AB530,0)-AD529,0)</f>
        <v>167</v>
      </c>
      <c r="AG530" s="79"/>
    </row>
    <row r="531" ht="16.5" customHeight="1">
      <c r="A531" s="29">
        <v>63.0</v>
      </c>
      <c r="B531" s="30">
        <v>9845.0</v>
      </c>
      <c r="C531" s="32" t="s">
        <v>3179</v>
      </c>
      <c r="D531" s="94"/>
      <c r="E531" s="94"/>
      <c r="F531" s="94"/>
      <c r="G531" s="352"/>
      <c r="H531" s="140"/>
      <c r="I531" s="95"/>
      <c r="J531" s="69"/>
      <c r="K531" s="65"/>
      <c r="L531" s="65"/>
      <c r="M531" s="352"/>
      <c r="N531" s="364"/>
      <c r="O531" s="359"/>
      <c r="P531" s="352"/>
      <c r="Q531" s="353"/>
      <c r="R531" s="33" t="s">
        <v>23</v>
      </c>
      <c r="S531" s="124" t="s">
        <v>24</v>
      </c>
      <c r="T531" s="152"/>
      <c r="U531" s="152"/>
      <c r="V531" s="152"/>
      <c r="W531" s="152"/>
      <c r="X531" s="287" t="s">
        <v>21</v>
      </c>
      <c r="Y531" s="354">
        <v>0.7</v>
      </c>
      <c r="Z531" s="297"/>
      <c r="AA531" s="297"/>
      <c r="AB531" s="362"/>
      <c r="AC531" s="482"/>
      <c r="AD531" s="313"/>
      <c r="AE531" s="349"/>
      <c r="AF531" s="114">
        <f>ROUND(ROUND(ROUND(ROUND(G488+K524,0)*Q512,0)*Y531,0)-AD529,0)</f>
        <v>136</v>
      </c>
      <c r="AG531" s="79"/>
    </row>
    <row r="532" ht="16.5" customHeight="1">
      <c r="A532" s="29">
        <v>63.0</v>
      </c>
      <c r="B532" s="30">
        <v>9846.0</v>
      </c>
      <c r="C532" s="32" t="s">
        <v>3180</v>
      </c>
      <c r="D532" s="94"/>
      <c r="E532" s="94"/>
      <c r="F532" s="94"/>
      <c r="G532" s="352"/>
      <c r="H532" s="140"/>
      <c r="I532" s="95"/>
      <c r="J532" s="69"/>
      <c r="K532" s="65"/>
      <c r="L532" s="65"/>
      <c r="M532" s="352"/>
      <c r="N532" s="364"/>
      <c r="O532" s="359"/>
      <c r="P532" s="352"/>
      <c r="Q532" s="353"/>
      <c r="R532" s="481"/>
      <c r="S532" s="110"/>
      <c r="T532" s="291"/>
      <c r="U532" s="291"/>
      <c r="V532" s="291"/>
      <c r="W532" s="291"/>
      <c r="X532" s="290"/>
      <c r="Y532" s="355"/>
      <c r="Z532" s="356" t="s">
        <v>20</v>
      </c>
      <c r="AA532" s="357" t="s">
        <v>21</v>
      </c>
      <c r="AB532" s="363">
        <v>0.85</v>
      </c>
      <c r="AC532" s="482"/>
      <c r="AD532" s="313"/>
      <c r="AE532" s="349"/>
      <c r="AF532" s="114">
        <f>ROUND(ROUND(ROUND(ROUND(ROUND(G488+K524,0)*Q512,0)*Y531,0)*AB532,0)-AD529,0)</f>
        <v>115</v>
      </c>
      <c r="AG532" s="79"/>
    </row>
    <row r="533" ht="16.5" customHeight="1">
      <c r="A533" s="29">
        <v>63.0</v>
      </c>
      <c r="B533" s="30">
        <v>9847.0</v>
      </c>
      <c r="C533" s="32" t="s">
        <v>3181</v>
      </c>
      <c r="D533" s="94"/>
      <c r="E533" s="94"/>
      <c r="F533" s="94"/>
      <c r="G533" s="352"/>
      <c r="H533" s="140"/>
      <c r="I533" s="95"/>
      <c r="J533" s="69"/>
      <c r="K533" s="65"/>
      <c r="L533" s="65"/>
      <c r="M533" s="352"/>
      <c r="N533" s="364"/>
      <c r="O533" s="359"/>
      <c r="P533" s="352"/>
      <c r="Q533" s="353"/>
      <c r="R533" s="481"/>
      <c r="S533" s="96" t="s">
        <v>27</v>
      </c>
      <c r="T533" s="152"/>
      <c r="U533" s="152"/>
      <c r="V533" s="152"/>
      <c r="W533" s="152"/>
      <c r="X533" s="287" t="s">
        <v>21</v>
      </c>
      <c r="Y533" s="354">
        <v>0.5</v>
      </c>
      <c r="Z533" s="292"/>
      <c r="AA533" s="292"/>
      <c r="AB533" s="355"/>
      <c r="AC533" s="482"/>
      <c r="AD533" s="313"/>
      <c r="AE533" s="349"/>
      <c r="AF533" s="114">
        <f>ROUND(ROUND(ROUND(ROUND(G488+K524,0)*Q512,0)*Y533,0)-AD529,0)</f>
        <v>96</v>
      </c>
      <c r="AG533" s="79"/>
    </row>
    <row r="534" ht="16.5" customHeight="1">
      <c r="A534" s="29">
        <v>63.0</v>
      </c>
      <c r="B534" s="30">
        <v>9848.0</v>
      </c>
      <c r="C534" s="32" t="s">
        <v>3182</v>
      </c>
      <c r="D534" s="94"/>
      <c r="E534" s="94"/>
      <c r="F534" s="94"/>
      <c r="G534" s="352"/>
      <c r="H534" s="140"/>
      <c r="I534" s="95"/>
      <c r="J534" s="69"/>
      <c r="K534" s="65"/>
      <c r="L534" s="65"/>
      <c r="M534" s="352"/>
      <c r="N534" s="377"/>
      <c r="O534" s="378"/>
      <c r="P534" s="374"/>
      <c r="Q534" s="376"/>
      <c r="R534" s="483"/>
      <c r="S534" s="115"/>
      <c r="T534" s="291"/>
      <c r="U534" s="291"/>
      <c r="V534" s="291"/>
      <c r="W534" s="291"/>
      <c r="X534" s="290"/>
      <c r="Y534" s="355"/>
      <c r="Z534" s="356" t="s">
        <v>20</v>
      </c>
      <c r="AA534" s="357" t="s">
        <v>21</v>
      </c>
      <c r="AB534" s="363">
        <v>0.85</v>
      </c>
      <c r="AC534" s="484"/>
      <c r="AD534" s="292"/>
      <c r="AE534" s="355"/>
      <c r="AF534" s="114">
        <f>ROUND(ROUND(ROUND(ROUND(ROUND(G488+K524,0)*Q512,0)*Y533,0)*AB534,0)-AD529,0)</f>
        <v>81</v>
      </c>
      <c r="AG534" s="79"/>
    </row>
    <row r="535" ht="16.5" customHeight="1">
      <c r="A535" s="29">
        <v>63.0</v>
      </c>
      <c r="B535" s="30">
        <v>9851.0</v>
      </c>
      <c r="C535" s="32" t="s">
        <v>3183</v>
      </c>
      <c r="D535" s="94"/>
      <c r="E535" s="94"/>
      <c r="F535" s="102" t="s">
        <v>77</v>
      </c>
      <c r="G535" s="35"/>
      <c r="H535" s="35"/>
      <c r="I535" s="36"/>
      <c r="J535" s="168"/>
      <c r="K535" s="152"/>
      <c r="L535" s="344"/>
      <c r="M535" s="152"/>
      <c r="N535" s="241" t="s">
        <v>2655</v>
      </c>
      <c r="O535" s="82" t="s">
        <v>24</v>
      </c>
      <c r="P535" s="152"/>
      <c r="Q535" s="153"/>
      <c r="R535" s="287"/>
      <c r="S535" s="287"/>
      <c r="T535" s="152"/>
      <c r="U535" s="152"/>
      <c r="V535" s="152"/>
      <c r="W535" s="152"/>
      <c r="X535" s="287"/>
      <c r="Y535" s="345"/>
      <c r="Z535" s="288"/>
      <c r="AA535" s="288"/>
      <c r="AB535" s="288"/>
      <c r="AC535" s="288"/>
      <c r="AD535" s="288"/>
      <c r="AE535" s="346"/>
      <c r="AF535" s="45">
        <f>ROUND(G536*Q536,0)</f>
        <v>209</v>
      </c>
      <c r="AG535" s="79"/>
    </row>
    <row r="536" ht="16.5" customHeight="1">
      <c r="A536" s="29">
        <v>63.0</v>
      </c>
      <c r="B536" s="30">
        <v>9852.0</v>
      </c>
      <c r="C536" s="32" t="s">
        <v>3184</v>
      </c>
      <c r="D536" s="94"/>
      <c r="E536" s="94"/>
      <c r="F536" s="482"/>
      <c r="G536" s="347">
        <f>'30放課後等デイ(基本１)'!G272</f>
        <v>299</v>
      </c>
      <c r="H536" s="140" t="s">
        <v>9</v>
      </c>
      <c r="I536" s="51"/>
      <c r="J536" s="94"/>
      <c r="K536" s="140"/>
      <c r="L536" s="348"/>
      <c r="M536" s="140"/>
      <c r="N536" s="481"/>
      <c r="O536" s="482"/>
      <c r="P536" s="302" t="s">
        <v>21</v>
      </c>
      <c r="Q536" s="349">
        <v>0.7</v>
      </c>
      <c r="R536" s="290"/>
      <c r="S536" s="290"/>
      <c r="T536" s="291"/>
      <c r="U536" s="291"/>
      <c r="V536" s="291"/>
      <c r="W536" s="291"/>
      <c r="X536" s="290"/>
      <c r="Y536" s="350"/>
      <c r="Z536" s="299" t="s">
        <v>20</v>
      </c>
      <c r="AA536" s="287" t="s">
        <v>21</v>
      </c>
      <c r="AB536" s="351">
        <v>0.85</v>
      </c>
      <c r="AC536" s="288"/>
      <c r="AD536" s="288"/>
      <c r="AE536" s="346"/>
      <c r="AF536" s="45">
        <f>ROUND(ROUND(G536*Q536,0)*AB536,0)</f>
        <v>178</v>
      </c>
      <c r="AG536" s="79"/>
    </row>
    <row r="537" ht="16.5" customHeight="1">
      <c r="A537" s="29">
        <v>63.0</v>
      </c>
      <c r="B537" s="30">
        <v>9853.0</v>
      </c>
      <c r="C537" s="32" t="s">
        <v>3185</v>
      </c>
      <c r="D537" s="94"/>
      <c r="E537" s="94"/>
      <c r="F537" s="482"/>
      <c r="G537" s="63"/>
      <c r="H537" s="63"/>
      <c r="I537" s="51"/>
      <c r="J537" s="69"/>
      <c r="K537" s="65"/>
      <c r="L537" s="65"/>
      <c r="M537" s="352"/>
      <c r="N537" s="481"/>
      <c r="O537" s="482"/>
      <c r="P537" s="352"/>
      <c r="Q537" s="353"/>
      <c r="R537" s="33" t="s">
        <v>23</v>
      </c>
      <c r="S537" s="124" t="s">
        <v>24</v>
      </c>
      <c r="T537" s="152"/>
      <c r="U537" s="152"/>
      <c r="V537" s="152"/>
      <c r="W537" s="152"/>
      <c r="X537" s="287" t="s">
        <v>21</v>
      </c>
      <c r="Y537" s="354">
        <v>0.7</v>
      </c>
      <c r="Z537" s="297"/>
      <c r="AA537" s="297"/>
      <c r="AB537" s="297"/>
      <c r="AC537" s="297"/>
      <c r="AD537" s="297"/>
      <c r="AE537" s="362"/>
      <c r="AF537" s="114">
        <f>ROUND(ROUND(G536*Q536,0)*Y537,0)</f>
        <v>146</v>
      </c>
      <c r="AG537" s="79"/>
    </row>
    <row r="538" ht="16.5" customHeight="1">
      <c r="A538" s="29">
        <v>63.0</v>
      </c>
      <c r="B538" s="30">
        <v>9854.0</v>
      </c>
      <c r="C538" s="32" t="s">
        <v>3186</v>
      </c>
      <c r="D538" s="94"/>
      <c r="E538" s="94"/>
      <c r="F538" s="482"/>
      <c r="G538" s="63"/>
      <c r="H538" s="63"/>
      <c r="I538" s="51"/>
      <c r="J538" s="69"/>
      <c r="K538" s="65"/>
      <c r="L538" s="65"/>
      <c r="M538" s="352"/>
      <c r="N538" s="481"/>
      <c r="O538" s="482"/>
      <c r="P538" s="352"/>
      <c r="Q538" s="353"/>
      <c r="R538" s="481"/>
      <c r="S538" s="110"/>
      <c r="T538" s="291"/>
      <c r="U538" s="291"/>
      <c r="V538" s="291"/>
      <c r="W538" s="291"/>
      <c r="X538" s="290"/>
      <c r="Y538" s="355"/>
      <c r="Z538" s="356" t="s">
        <v>20</v>
      </c>
      <c r="AA538" s="357" t="s">
        <v>21</v>
      </c>
      <c r="AB538" s="358">
        <v>0.85</v>
      </c>
      <c r="AC538" s="288"/>
      <c r="AD538" s="288"/>
      <c r="AE538" s="346"/>
      <c r="AF538" s="114">
        <f>ROUND(ROUND(ROUND(G536*Q536,0)*Y537,0)*AB538,0)</f>
        <v>124</v>
      </c>
      <c r="AG538" s="79"/>
    </row>
    <row r="539" ht="16.5" customHeight="1">
      <c r="A539" s="29">
        <v>63.0</v>
      </c>
      <c r="B539" s="30">
        <v>9855.0</v>
      </c>
      <c r="C539" s="32" t="s">
        <v>3187</v>
      </c>
      <c r="D539" s="94"/>
      <c r="E539" s="94"/>
      <c r="F539" s="482"/>
      <c r="G539" s="63"/>
      <c r="H539" s="63"/>
      <c r="I539" s="51"/>
      <c r="J539" s="69"/>
      <c r="K539" s="65"/>
      <c r="L539" s="65"/>
      <c r="M539" s="352"/>
      <c r="N539" s="481"/>
      <c r="O539" s="482"/>
      <c r="P539" s="352"/>
      <c r="Q539" s="353"/>
      <c r="R539" s="481"/>
      <c r="S539" s="124" t="s">
        <v>27</v>
      </c>
      <c r="T539" s="152"/>
      <c r="U539" s="152"/>
      <c r="V539" s="152"/>
      <c r="W539" s="152"/>
      <c r="X539" s="287" t="s">
        <v>21</v>
      </c>
      <c r="Y539" s="354">
        <v>0.5</v>
      </c>
      <c r="Z539" s="292"/>
      <c r="AA539" s="292"/>
      <c r="AB539" s="292"/>
      <c r="AC539" s="292"/>
      <c r="AD539" s="292"/>
      <c r="AE539" s="355"/>
      <c r="AF539" s="45">
        <f>ROUND(ROUND(G536*Q536,0)*Y539,0)</f>
        <v>105</v>
      </c>
      <c r="AG539" s="79"/>
    </row>
    <row r="540" ht="16.5" customHeight="1">
      <c r="A540" s="29">
        <v>63.0</v>
      </c>
      <c r="B540" s="30">
        <v>9856.0</v>
      </c>
      <c r="C540" s="32" t="s">
        <v>3188</v>
      </c>
      <c r="D540" s="94"/>
      <c r="E540" s="94"/>
      <c r="F540" s="482"/>
      <c r="G540" s="63"/>
      <c r="H540" s="63"/>
      <c r="I540" s="51"/>
      <c r="J540" s="69"/>
      <c r="K540" s="65"/>
      <c r="L540" s="65"/>
      <c r="M540" s="352"/>
      <c r="N540" s="481"/>
      <c r="O540" s="482"/>
      <c r="P540" s="352"/>
      <c r="Q540" s="353"/>
      <c r="R540" s="483"/>
      <c r="S540" s="110"/>
      <c r="T540" s="291"/>
      <c r="U540" s="291"/>
      <c r="V540" s="291"/>
      <c r="W540" s="291"/>
      <c r="X540" s="290"/>
      <c r="Y540" s="355"/>
      <c r="Z540" s="356" t="s">
        <v>20</v>
      </c>
      <c r="AA540" s="357" t="s">
        <v>21</v>
      </c>
      <c r="AB540" s="358">
        <v>0.85</v>
      </c>
      <c r="AC540" s="288"/>
      <c r="AD540" s="288"/>
      <c r="AE540" s="346"/>
      <c r="AF540" s="45">
        <f>ROUND(ROUND(ROUND(G536*Q536,0)*Y539,0)*AB540,0)</f>
        <v>89</v>
      </c>
      <c r="AG540" s="79"/>
    </row>
    <row r="541" ht="16.5" customHeight="1">
      <c r="A541" s="29">
        <v>63.0</v>
      </c>
      <c r="B541" s="30">
        <v>9857.0</v>
      </c>
      <c r="C541" s="32" t="s">
        <v>3189</v>
      </c>
      <c r="D541" s="94"/>
      <c r="E541" s="94"/>
      <c r="F541" s="76"/>
      <c r="G541" s="63"/>
      <c r="H541" s="63"/>
      <c r="I541" s="51"/>
      <c r="J541" s="69"/>
      <c r="K541" s="65"/>
      <c r="L541" s="65"/>
      <c r="M541" s="352"/>
      <c r="N541" s="481"/>
      <c r="O541" s="482"/>
      <c r="P541" s="352"/>
      <c r="Q541" s="353"/>
      <c r="R541" s="96"/>
      <c r="S541" s="96"/>
      <c r="T541" s="152"/>
      <c r="U541" s="152"/>
      <c r="V541" s="152"/>
      <c r="W541" s="152"/>
      <c r="X541" s="287"/>
      <c r="Y541" s="354"/>
      <c r="Z541" s="288"/>
      <c r="AA541" s="288"/>
      <c r="AB541" s="346"/>
      <c r="AC541" s="82" t="s">
        <v>30</v>
      </c>
      <c r="AD541" s="302">
        <v>5.0</v>
      </c>
      <c r="AE541" s="360" t="s">
        <v>31</v>
      </c>
      <c r="AF541" s="45">
        <f>ROUND(ROUND(G536*Q536,0)-AD541,0)</f>
        <v>204</v>
      </c>
      <c r="AG541" s="79"/>
    </row>
    <row r="542" ht="16.5" customHeight="1">
      <c r="A542" s="29">
        <v>63.0</v>
      </c>
      <c r="B542" s="30">
        <v>9858.0</v>
      </c>
      <c r="C542" s="32" t="s">
        <v>3190</v>
      </c>
      <c r="D542" s="94"/>
      <c r="E542" s="94"/>
      <c r="F542" s="76"/>
      <c r="G542" s="63"/>
      <c r="H542" s="63"/>
      <c r="I542" s="51"/>
      <c r="J542" s="69"/>
      <c r="K542" s="65"/>
      <c r="L542" s="65"/>
      <c r="M542" s="352"/>
      <c r="N542" s="481"/>
      <c r="O542" s="482"/>
      <c r="P542" s="352"/>
      <c r="Q542" s="353"/>
      <c r="R542" s="115"/>
      <c r="S542" s="115"/>
      <c r="T542" s="291"/>
      <c r="U542" s="291"/>
      <c r="V542" s="291"/>
      <c r="W542" s="291"/>
      <c r="X542" s="290"/>
      <c r="Y542" s="355"/>
      <c r="Z542" s="299" t="s">
        <v>20</v>
      </c>
      <c r="AA542" s="287" t="s">
        <v>21</v>
      </c>
      <c r="AB542" s="361">
        <v>0.85</v>
      </c>
      <c r="AC542" s="482"/>
      <c r="AD542" s="302"/>
      <c r="AE542" s="360"/>
      <c r="AF542" s="45">
        <f>ROUND(ROUND(ROUND(G536*Q536,0)*AB542,0)-AD541,0)</f>
        <v>173</v>
      </c>
      <c r="AG542" s="79"/>
    </row>
    <row r="543" ht="16.5" customHeight="1">
      <c r="A543" s="29">
        <v>63.0</v>
      </c>
      <c r="B543" s="30">
        <v>9859.0</v>
      </c>
      <c r="C543" s="32" t="s">
        <v>3191</v>
      </c>
      <c r="D543" s="94"/>
      <c r="E543" s="94"/>
      <c r="F543" s="76"/>
      <c r="G543" s="63"/>
      <c r="H543" s="63"/>
      <c r="I543" s="51"/>
      <c r="J543" s="69"/>
      <c r="K543" s="65"/>
      <c r="L543" s="65"/>
      <c r="M543" s="352"/>
      <c r="N543" s="481"/>
      <c r="O543" s="482"/>
      <c r="P543" s="352"/>
      <c r="Q543" s="353"/>
      <c r="R543" s="33" t="s">
        <v>23</v>
      </c>
      <c r="S543" s="124" t="s">
        <v>24</v>
      </c>
      <c r="T543" s="152"/>
      <c r="U543" s="152"/>
      <c r="V543" s="152"/>
      <c r="W543" s="152"/>
      <c r="X543" s="287" t="s">
        <v>21</v>
      </c>
      <c r="Y543" s="354">
        <v>0.7</v>
      </c>
      <c r="Z543" s="297"/>
      <c r="AA543" s="297"/>
      <c r="AB543" s="362"/>
      <c r="AC543" s="482"/>
      <c r="AD543" s="313"/>
      <c r="AE543" s="349"/>
      <c r="AF543" s="114">
        <f>ROUND(ROUND(ROUND(G536*Q536,0)*Y543,0)-AD541,0)</f>
        <v>141</v>
      </c>
      <c r="AG543" s="79"/>
    </row>
    <row r="544" ht="16.5" customHeight="1">
      <c r="A544" s="29">
        <v>63.0</v>
      </c>
      <c r="B544" s="30">
        <v>9860.0</v>
      </c>
      <c r="C544" s="32" t="s">
        <v>3192</v>
      </c>
      <c r="D544" s="94"/>
      <c r="E544" s="94"/>
      <c r="F544" s="76"/>
      <c r="G544" s="63"/>
      <c r="H544" s="63"/>
      <c r="I544" s="51"/>
      <c r="J544" s="69"/>
      <c r="K544" s="65"/>
      <c r="L544" s="65"/>
      <c r="M544" s="352"/>
      <c r="N544" s="481"/>
      <c r="O544" s="482"/>
      <c r="P544" s="352"/>
      <c r="Q544" s="353"/>
      <c r="R544" s="481"/>
      <c r="S544" s="110"/>
      <c r="T544" s="291"/>
      <c r="U544" s="291"/>
      <c r="V544" s="291"/>
      <c r="W544" s="291"/>
      <c r="X544" s="290"/>
      <c r="Y544" s="355"/>
      <c r="Z544" s="356" t="s">
        <v>20</v>
      </c>
      <c r="AA544" s="357" t="s">
        <v>21</v>
      </c>
      <c r="AB544" s="363">
        <v>0.85</v>
      </c>
      <c r="AC544" s="482"/>
      <c r="AD544" s="313"/>
      <c r="AE544" s="349"/>
      <c r="AF544" s="114">
        <f>ROUND(ROUND(ROUND(ROUND(G536*Q536,0)*Y543,0)*AB544,0)-AD541,0)</f>
        <v>119</v>
      </c>
      <c r="AG544" s="79"/>
    </row>
    <row r="545" ht="16.5" customHeight="1">
      <c r="A545" s="29">
        <v>63.0</v>
      </c>
      <c r="B545" s="30">
        <v>9861.0</v>
      </c>
      <c r="C545" s="32" t="s">
        <v>3193</v>
      </c>
      <c r="D545" s="94"/>
      <c r="E545" s="94"/>
      <c r="F545" s="76"/>
      <c r="G545" s="63"/>
      <c r="H545" s="63"/>
      <c r="I545" s="51"/>
      <c r="J545" s="69"/>
      <c r="K545" s="65"/>
      <c r="L545" s="65"/>
      <c r="M545" s="352"/>
      <c r="N545" s="481"/>
      <c r="O545" s="482"/>
      <c r="P545" s="352"/>
      <c r="Q545" s="353"/>
      <c r="R545" s="481"/>
      <c r="S545" s="96" t="s">
        <v>27</v>
      </c>
      <c r="T545" s="152"/>
      <c r="U545" s="152"/>
      <c r="V545" s="152"/>
      <c r="W545" s="152"/>
      <c r="X545" s="287" t="s">
        <v>21</v>
      </c>
      <c r="Y545" s="354">
        <v>0.5</v>
      </c>
      <c r="Z545" s="292"/>
      <c r="AA545" s="292"/>
      <c r="AB545" s="355"/>
      <c r="AC545" s="482"/>
      <c r="AD545" s="313"/>
      <c r="AE545" s="349"/>
      <c r="AF545" s="45">
        <f>ROUND(ROUND(ROUND(G536*Q536,0)*Y545,0)-AD541,0)</f>
        <v>100</v>
      </c>
      <c r="AG545" s="79"/>
    </row>
    <row r="546" ht="16.5" customHeight="1">
      <c r="A546" s="29">
        <v>63.0</v>
      </c>
      <c r="B546" s="30">
        <v>9862.0</v>
      </c>
      <c r="C546" s="32" t="s">
        <v>3194</v>
      </c>
      <c r="D546" s="94"/>
      <c r="E546" s="94"/>
      <c r="F546" s="76"/>
      <c r="G546" s="63"/>
      <c r="H546" s="63"/>
      <c r="I546" s="51"/>
      <c r="J546" s="69"/>
      <c r="K546" s="65"/>
      <c r="L546" s="65"/>
      <c r="M546" s="352"/>
      <c r="N546" s="364"/>
      <c r="O546" s="359"/>
      <c r="P546" s="352"/>
      <c r="Q546" s="353"/>
      <c r="R546" s="483"/>
      <c r="S546" s="115"/>
      <c r="T546" s="291"/>
      <c r="U546" s="291"/>
      <c r="V546" s="291"/>
      <c r="W546" s="291"/>
      <c r="X546" s="290"/>
      <c r="Y546" s="355"/>
      <c r="Z546" s="356" t="s">
        <v>20</v>
      </c>
      <c r="AA546" s="357" t="s">
        <v>21</v>
      </c>
      <c r="AB546" s="363">
        <v>0.85</v>
      </c>
      <c r="AC546" s="484"/>
      <c r="AD546" s="292"/>
      <c r="AE546" s="355"/>
      <c r="AF546" s="45">
        <f>ROUND(ROUND(ROUND(ROUND(G536*Q536,0)*Y545,0)*AB546,0)-AD541,0)</f>
        <v>84</v>
      </c>
      <c r="AG546" s="79"/>
    </row>
    <row r="547" ht="16.5" customHeight="1">
      <c r="A547" s="29">
        <v>63.0</v>
      </c>
      <c r="B547" s="30">
        <v>9863.0</v>
      </c>
      <c r="C547" s="32" t="s">
        <v>3195</v>
      </c>
      <c r="D547" s="94"/>
      <c r="E547" s="94"/>
      <c r="F547" s="94"/>
      <c r="G547" s="63"/>
      <c r="H547" s="63"/>
      <c r="I547" s="95"/>
      <c r="J547" s="82" t="s">
        <v>38</v>
      </c>
      <c r="K547" s="152"/>
      <c r="L547" s="344"/>
      <c r="M547" s="152"/>
      <c r="N547" s="105"/>
      <c r="O547" s="94"/>
      <c r="P547" s="140"/>
      <c r="Q547" s="95"/>
      <c r="R547" s="287"/>
      <c r="S547" s="287"/>
      <c r="T547" s="152"/>
      <c r="U547" s="152"/>
      <c r="V547" s="152"/>
      <c r="W547" s="152"/>
      <c r="X547" s="287"/>
      <c r="Y547" s="345"/>
      <c r="Z547" s="288"/>
      <c r="AA547" s="288"/>
      <c r="AB547" s="288"/>
      <c r="AC547" s="288"/>
      <c r="AD547" s="288"/>
      <c r="AE547" s="346"/>
      <c r="AF547" s="45">
        <f>ROUND(ROUND(G536+K548,0)*Q536,0)</f>
        <v>212</v>
      </c>
      <c r="AG547" s="79"/>
    </row>
    <row r="548" ht="16.5" customHeight="1">
      <c r="A548" s="29">
        <v>63.0</v>
      </c>
      <c r="B548" s="30">
        <v>9864.0</v>
      </c>
      <c r="C548" s="32" t="s">
        <v>3196</v>
      </c>
      <c r="D548" s="94"/>
      <c r="E548" s="94"/>
      <c r="F548" s="94"/>
      <c r="G548" s="373"/>
      <c r="H548" s="140"/>
      <c r="I548" s="95"/>
      <c r="J548" s="482"/>
      <c r="K548" s="140">
        <v>4.0</v>
      </c>
      <c r="L548" s="348" t="s">
        <v>40</v>
      </c>
      <c r="M548" s="140"/>
      <c r="N548" s="105"/>
      <c r="O548" s="94"/>
      <c r="P548" s="140"/>
      <c r="Q548" s="95"/>
      <c r="R548" s="290"/>
      <c r="S548" s="290"/>
      <c r="T548" s="291"/>
      <c r="U548" s="291"/>
      <c r="V548" s="291"/>
      <c r="W548" s="291"/>
      <c r="X548" s="290"/>
      <c r="Y548" s="350"/>
      <c r="Z548" s="299" t="s">
        <v>20</v>
      </c>
      <c r="AA548" s="287" t="s">
        <v>21</v>
      </c>
      <c r="AB548" s="351">
        <v>0.85</v>
      </c>
      <c r="AC548" s="288"/>
      <c r="AD548" s="288"/>
      <c r="AE548" s="346"/>
      <c r="AF548" s="45">
        <f>ROUND(ROUND(ROUND(G536+K548,0)*Q536,0)*AB548,0)</f>
        <v>180</v>
      </c>
      <c r="AG548" s="79"/>
    </row>
    <row r="549" ht="16.5" customHeight="1">
      <c r="A549" s="29">
        <v>63.0</v>
      </c>
      <c r="B549" s="30">
        <v>9865.0</v>
      </c>
      <c r="C549" s="32" t="s">
        <v>3197</v>
      </c>
      <c r="D549" s="94"/>
      <c r="E549" s="94"/>
      <c r="F549" s="94"/>
      <c r="G549" s="352"/>
      <c r="H549" s="140"/>
      <c r="I549" s="95"/>
      <c r="J549" s="482"/>
      <c r="K549" s="65"/>
      <c r="L549" s="65"/>
      <c r="M549" s="352"/>
      <c r="N549" s="364"/>
      <c r="O549" s="359"/>
      <c r="P549" s="352"/>
      <c r="Q549" s="353"/>
      <c r="R549" s="33" t="s">
        <v>23</v>
      </c>
      <c r="S549" s="124" t="s">
        <v>24</v>
      </c>
      <c r="T549" s="152"/>
      <c r="U549" s="152"/>
      <c r="V549" s="152"/>
      <c r="W549" s="152"/>
      <c r="X549" s="287" t="s">
        <v>21</v>
      </c>
      <c r="Y549" s="354">
        <v>0.7</v>
      </c>
      <c r="Z549" s="297"/>
      <c r="AA549" s="297"/>
      <c r="AB549" s="297"/>
      <c r="AC549" s="297"/>
      <c r="AD549" s="297"/>
      <c r="AE549" s="362"/>
      <c r="AF549" s="114">
        <f>ROUND(ROUND(ROUND(G536+K548,0)*Q536,0)*Y549,0)</f>
        <v>148</v>
      </c>
      <c r="AG549" s="79"/>
    </row>
    <row r="550" ht="16.5" customHeight="1">
      <c r="A550" s="29">
        <v>63.0</v>
      </c>
      <c r="B550" s="30">
        <v>9866.0</v>
      </c>
      <c r="C550" s="32" t="s">
        <v>3198</v>
      </c>
      <c r="D550" s="94"/>
      <c r="E550" s="94"/>
      <c r="F550" s="94"/>
      <c r="G550" s="352"/>
      <c r="H550" s="140"/>
      <c r="I550" s="95"/>
      <c r="J550" s="482"/>
      <c r="K550" s="65"/>
      <c r="L550" s="65"/>
      <c r="M550" s="352"/>
      <c r="N550" s="364"/>
      <c r="O550" s="359"/>
      <c r="P550" s="352"/>
      <c r="Q550" s="353"/>
      <c r="R550" s="481"/>
      <c r="S550" s="110"/>
      <c r="T550" s="291"/>
      <c r="U550" s="291"/>
      <c r="V550" s="291"/>
      <c r="W550" s="291"/>
      <c r="X550" s="290"/>
      <c r="Y550" s="355"/>
      <c r="Z550" s="356" t="s">
        <v>20</v>
      </c>
      <c r="AA550" s="357" t="s">
        <v>21</v>
      </c>
      <c r="AB550" s="358">
        <v>0.85</v>
      </c>
      <c r="AC550" s="288"/>
      <c r="AD550" s="288"/>
      <c r="AE550" s="346"/>
      <c r="AF550" s="114">
        <f>ROUND(ROUND(ROUND(ROUND(G536+K548,0)*Q536,0)*Y549,0)*AB550,0)</f>
        <v>126</v>
      </c>
      <c r="AG550" s="79"/>
    </row>
    <row r="551" ht="16.5" customHeight="1">
      <c r="A551" s="29">
        <v>63.0</v>
      </c>
      <c r="B551" s="30">
        <v>9867.0</v>
      </c>
      <c r="C551" s="32" t="s">
        <v>3199</v>
      </c>
      <c r="D551" s="94"/>
      <c r="E551" s="94"/>
      <c r="F551" s="94"/>
      <c r="G551" s="352"/>
      <c r="H551" s="140"/>
      <c r="I551" s="95"/>
      <c r="J551" s="482"/>
      <c r="K551" s="65"/>
      <c r="L551" s="65"/>
      <c r="M551" s="352"/>
      <c r="N551" s="364"/>
      <c r="O551" s="359"/>
      <c r="P551" s="352"/>
      <c r="Q551" s="353"/>
      <c r="R551" s="481"/>
      <c r="S551" s="124" t="s">
        <v>27</v>
      </c>
      <c r="T551" s="152"/>
      <c r="U551" s="152"/>
      <c r="V551" s="152"/>
      <c r="W551" s="152"/>
      <c r="X551" s="287" t="s">
        <v>21</v>
      </c>
      <c r="Y551" s="354">
        <v>0.5</v>
      </c>
      <c r="Z551" s="292"/>
      <c r="AA551" s="292"/>
      <c r="AB551" s="292"/>
      <c r="AC551" s="292"/>
      <c r="AD551" s="292"/>
      <c r="AE551" s="355"/>
      <c r="AF551" s="114">
        <f>ROUND(ROUND(ROUND(G536+K548,0)*Q536,0)*Y551,0)</f>
        <v>106</v>
      </c>
      <c r="AG551" s="79"/>
    </row>
    <row r="552" ht="16.5" customHeight="1">
      <c r="A552" s="29">
        <v>63.0</v>
      </c>
      <c r="B552" s="30">
        <v>9868.0</v>
      </c>
      <c r="C552" s="32" t="s">
        <v>3200</v>
      </c>
      <c r="D552" s="94"/>
      <c r="E552" s="94"/>
      <c r="F552" s="94"/>
      <c r="G552" s="352"/>
      <c r="H552" s="140"/>
      <c r="I552" s="95"/>
      <c r="J552" s="482"/>
      <c r="K552" s="65"/>
      <c r="L552" s="65"/>
      <c r="M552" s="352"/>
      <c r="N552" s="364"/>
      <c r="O552" s="359"/>
      <c r="P552" s="352"/>
      <c r="Q552" s="353"/>
      <c r="R552" s="483"/>
      <c r="S552" s="110"/>
      <c r="T552" s="291"/>
      <c r="U552" s="291"/>
      <c r="V552" s="291"/>
      <c r="W552" s="291"/>
      <c r="X552" s="290"/>
      <c r="Y552" s="355"/>
      <c r="Z552" s="356" t="s">
        <v>20</v>
      </c>
      <c r="AA552" s="357" t="s">
        <v>21</v>
      </c>
      <c r="AB552" s="358">
        <v>0.85</v>
      </c>
      <c r="AC552" s="288"/>
      <c r="AD552" s="288"/>
      <c r="AE552" s="346"/>
      <c r="AF552" s="114">
        <f>ROUND(ROUND(ROUND(ROUND(G536+K548,0)*Q536,0)*Y551,0)*AB552,0)</f>
        <v>90</v>
      </c>
      <c r="AG552" s="79"/>
    </row>
    <row r="553" ht="16.5" customHeight="1">
      <c r="A553" s="29">
        <v>63.0</v>
      </c>
      <c r="B553" s="30">
        <v>9869.0</v>
      </c>
      <c r="C553" s="32" t="s">
        <v>3201</v>
      </c>
      <c r="D553" s="94"/>
      <c r="E553" s="94"/>
      <c r="F553" s="94"/>
      <c r="G553" s="352"/>
      <c r="H553" s="140"/>
      <c r="I553" s="95"/>
      <c r="J553" s="69"/>
      <c r="K553" s="65"/>
      <c r="L553" s="65"/>
      <c r="M553" s="352"/>
      <c r="N553" s="364"/>
      <c r="O553" s="359"/>
      <c r="P553" s="352"/>
      <c r="Q553" s="353"/>
      <c r="R553" s="96"/>
      <c r="S553" s="96"/>
      <c r="T553" s="152"/>
      <c r="U553" s="152"/>
      <c r="V553" s="152"/>
      <c r="W553" s="152"/>
      <c r="X553" s="287"/>
      <c r="Y553" s="354"/>
      <c r="Z553" s="288"/>
      <c r="AA553" s="288"/>
      <c r="AB553" s="346"/>
      <c r="AC553" s="82" t="s">
        <v>30</v>
      </c>
      <c r="AD553" s="302">
        <v>5.0</v>
      </c>
      <c r="AE553" s="360" t="s">
        <v>31</v>
      </c>
      <c r="AF553" s="45">
        <f>ROUND(ROUND(ROUND(G536+K548,0)*Q536,0)-AD553,0)</f>
        <v>207</v>
      </c>
      <c r="AG553" s="79"/>
    </row>
    <row r="554" ht="16.5" customHeight="1">
      <c r="A554" s="29">
        <v>63.0</v>
      </c>
      <c r="B554" s="30">
        <v>9870.0</v>
      </c>
      <c r="C554" s="32" t="s">
        <v>3202</v>
      </c>
      <c r="D554" s="94"/>
      <c r="E554" s="94"/>
      <c r="F554" s="94"/>
      <c r="G554" s="352"/>
      <c r="H554" s="140"/>
      <c r="I554" s="95"/>
      <c r="J554" s="69"/>
      <c r="K554" s="65"/>
      <c r="L554" s="65"/>
      <c r="M554" s="352"/>
      <c r="N554" s="364"/>
      <c r="O554" s="359"/>
      <c r="P554" s="352"/>
      <c r="Q554" s="353"/>
      <c r="R554" s="115"/>
      <c r="S554" s="115"/>
      <c r="T554" s="291"/>
      <c r="U554" s="291"/>
      <c r="V554" s="291"/>
      <c r="W554" s="291"/>
      <c r="X554" s="290"/>
      <c r="Y554" s="355"/>
      <c r="Z554" s="299" t="s">
        <v>20</v>
      </c>
      <c r="AA554" s="287" t="s">
        <v>21</v>
      </c>
      <c r="AB554" s="361">
        <v>0.85</v>
      </c>
      <c r="AC554" s="482"/>
      <c r="AD554" s="302"/>
      <c r="AE554" s="360"/>
      <c r="AF554" s="45">
        <f>ROUND(ROUND(ROUND(ROUND(G536+K548,0)*Q536,0)*AB554,0)-AD553,0)</f>
        <v>175</v>
      </c>
      <c r="AG554" s="79"/>
    </row>
    <row r="555" ht="16.5" customHeight="1">
      <c r="A555" s="29">
        <v>63.0</v>
      </c>
      <c r="B555" s="30">
        <v>9871.0</v>
      </c>
      <c r="C555" s="32" t="s">
        <v>3203</v>
      </c>
      <c r="D555" s="94"/>
      <c r="E555" s="94"/>
      <c r="F555" s="94"/>
      <c r="G555" s="352"/>
      <c r="H555" s="140"/>
      <c r="I555" s="95"/>
      <c r="J555" s="69"/>
      <c r="K555" s="65"/>
      <c r="L555" s="65"/>
      <c r="M555" s="352"/>
      <c r="N555" s="364"/>
      <c r="O555" s="359"/>
      <c r="P555" s="352"/>
      <c r="Q555" s="353"/>
      <c r="R555" s="33" t="s">
        <v>23</v>
      </c>
      <c r="S555" s="124" t="s">
        <v>24</v>
      </c>
      <c r="T555" s="152"/>
      <c r="U555" s="152"/>
      <c r="V555" s="152"/>
      <c r="W555" s="152"/>
      <c r="X555" s="287" t="s">
        <v>21</v>
      </c>
      <c r="Y555" s="354">
        <v>0.7</v>
      </c>
      <c r="Z555" s="297"/>
      <c r="AA555" s="297"/>
      <c r="AB555" s="362"/>
      <c r="AC555" s="482"/>
      <c r="AD555" s="313"/>
      <c r="AE555" s="349"/>
      <c r="AF555" s="114">
        <f>ROUND(ROUND(ROUND(ROUND(G536+K548,0)*Q536,0)*Y555,0)-AD553,0)</f>
        <v>143</v>
      </c>
      <c r="AG555" s="79"/>
    </row>
    <row r="556" ht="16.5" customHeight="1">
      <c r="A556" s="29">
        <v>63.0</v>
      </c>
      <c r="B556" s="30">
        <v>9872.0</v>
      </c>
      <c r="C556" s="32" t="s">
        <v>3204</v>
      </c>
      <c r="D556" s="94"/>
      <c r="E556" s="94"/>
      <c r="F556" s="94"/>
      <c r="G556" s="352"/>
      <c r="H556" s="140"/>
      <c r="I556" s="95"/>
      <c r="J556" s="69"/>
      <c r="K556" s="65"/>
      <c r="L556" s="65"/>
      <c r="M556" s="352"/>
      <c r="N556" s="364"/>
      <c r="O556" s="359"/>
      <c r="P556" s="352"/>
      <c r="Q556" s="353"/>
      <c r="R556" s="481"/>
      <c r="S556" s="110"/>
      <c r="T556" s="291"/>
      <c r="U556" s="291"/>
      <c r="V556" s="291"/>
      <c r="W556" s="291"/>
      <c r="X556" s="290"/>
      <c r="Y556" s="355"/>
      <c r="Z556" s="356" t="s">
        <v>20</v>
      </c>
      <c r="AA556" s="357" t="s">
        <v>21</v>
      </c>
      <c r="AB556" s="363">
        <v>0.85</v>
      </c>
      <c r="AC556" s="482"/>
      <c r="AD556" s="313"/>
      <c r="AE556" s="349"/>
      <c r="AF556" s="114">
        <f>ROUND(ROUND(ROUND(ROUND(ROUND(G536+K548,0)*Q536,0)*Y555,0)*AB556,0)-AD553,0)</f>
        <v>121</v>
      </c>
      <c r="AG556" s="79"/>
    </row>
    <row r="557" ht="16.5" customHeight="1">
      <c r="A557" s="29">
        <v>63.0</v>
      </c>
      <c r="B557" s="30">
        <v>9873.0</v>
      </c>
      <c r="C557" s="32" t="s">
        <v>3205</v>
      </c>
      <c r="D557" s="94"/>
      <c r="E557" s="94"/>
      <c r="F557" s="94"/>
      <c r="G557" s="352"/>
      <c r="H557" s="140"/>
      <c r="I557" s="95"/>
      <c r="J557" s="69"/>
      <c r="K557" s="65"/>
      <c r="L557" s="65"/>
      <c r="M557" s="352"/>
      <c r="N557" s="364"/>
      <c r="O557" s="359"/>
      <c r="P557" s="352"/>
      <c r="Q557" s="353"/>
      <c r="R557" s="481"/>
      <c r="S557" s="96" t="s">
        <v>27</v>
      </c>
      <c r="T557" s="152"/>
      <c r="U557" s="152"/>
      <c r="V557" s="152"/>
      <c r="W557" s="152"/>
      <c r="X557" s="287" t="s">
        <v>21</v>
      </c>
      <c r="Y557" s="354">
        <v>0.5</v>
      </c>
      <c r="Z557" s="292"/>
      <c r="AA557" s="292"/>
      <c r="AB557" s="355"/>
      <c r="AC557" s="482"/>
      <c r="AD557" s="313"/>
      <c r="AE557" s="349"/>
      <c r="AF557" s="114">
        <f>ROUND(ROUND(ROUND(ROUND(G536+K548,0)*Q536,0)*Y557,0)-AD553,0)</f>
        <v>101</v>
      </c>
      <c r="AG557" s="79"/>
    </row>
    <row r="558" ht="16.5" customHeight="1">
      <c r="A558" s="29">
        <v>63.0</v>
      </c>
      <c r="B558" s="30">
        <v>9874.0</v>
      </c>
      <c r="C558" s="32" t="s">
        <v>3206</v>
      </c>
      <c r="D558" s="94"/>
      <c r="E558" s="94"/>
      <c r="F558" s="94"/>
      <c r="G558" s="352"/>
      <c r="H558" s="140"/>
      <c r="I558" s="95"/>
      <c r="J558" s="110"/>
      <c r="K558" s="115"/>
      <c r="L558" s="115"/>
      <c r="M558" s="376"/>
      <c r="N558" s="364"/>
      <c r="O558" s="378"/>
      <c r="P558" s="374"/>
      <c r="Q558" s="376"/>
      <c r="R558" s="483"/>
      <c r="S558" s="115"/>
      <c r="T558" s="291"/>
      <c r="U558" s="291"/>
      <c r="V558" s="291"/>
      <c r="W558" s="291"/>
      <c r="X558" s="290"/>
      <c r="Y558" s="355"/>
      <c r="Z558" s="356" t="s">
        <v>20</v>
      </c>
      <c r="AA558" s="357" t="s">
        <v>21</v>
      </c>
      <c r="AB558" s="363">
        <v>0.85</v>
      </c>
      <c r="AC558" s="484"/>
      <c r="AD558" s="292"/>
      <c r="AE558" s="355"/>
      <c r="AF558" s="114">
        <f>ROUND(ROUND(ROUND(ROUND(ROUND(G536+K548,0)*Q536,0)*Y557,0)*AB558,0)-AD553,0)</f>
        <v>85</v>
      </c>
      <c r="AG558" s="79"/>
    </row>
    <row r="559" ht="16.5" customHeight="1">
      <c r="A559" s="29">
        <v>63.0</v>
      </c>
      <c r="B559" s="30">
        <v>9875.0</v>
      </c>
      <c r="C559" s="32" t="s">
        <v>3207</v>
      </c>
      <c r="D559" s="94"/>
      <c r="E559" s="94"/>
      <c r="F559" s="94"/>
      <c r="G559" s="352"/>
      <c r="H559" s="140"/>
      <c r="I559" s="95"/>
      <c r="J559" s="69"/>
      <c r="K559" s="65"/>
      <c r="L559" s="65"/>
      <c r="M559" s="352"/>
      <c r="N559" s="367"/>
      <c r="O559" s="82" t="s">
        <v>27</v>
      </c>
      <c r="P559" s="140"/>
      <c r="Q559" s="95"/>
      <c r="R559" s="287"/>
      <c r="S559" s="287"/>
      <c r="T559" s="152"/>
      <c r="U559" s="152"/>
      <c r="V559" s="152"/>
      <c r="W559" s="152"/>
      <c r="X559" s="287"/>
      <c r="Y559" s="345"/>
      <c r="Z559" s="288"/>
      <c r="AA559" s="288"/>
      <c r="AB559" s="288"/>
      <c r="AC559" s="288"/>
      <c r="AD559" s="288"/>
      <c r="AE559" s="346"/>
      <c r="AF559" s="45">
        <f>ROUND(G536*Q560,0)</f>
        <v>150</v>
      </c>
      <c r="AG559" s="79"/>
    </row>
    <row r="560" ht="16.5" customHeight="1">
      <c r="A560" s="29">
        <v>63.0</v>
      </c>
      <c r="B560" s="30">
        <v>9876.0</v>
      </c>
      <c r="C560" s="32" t="s">
        <v>3208</v>
      </c>
      <c r="D560" s="94"/>
      <c r="E560" s="94"/>
      <c r="F560" s="94"/>
      <c r="G560" s="352"/>
      <c r="H560" s="140"/>
      <c r="I560" s="95"/>
      <c r="J560" s="69"/>
      <c r="K560" s="65"/>
      <c r="L560" s="65"/>
      <c r="M560" s="352"/>
      <c r="N560" s="105"/>
      <c r="O560" s="482"/>
      <c r="P560" s="302" t="s">
        <v>21</v>
      </c>
      <c r="Q560" s="349">
        <v>0.5</v>
      </c>
      <c r="R560" s="290"/>
      <c r="S560" s="290"/>
      <c r="T560" s="291"/>
      <c r="U560" s="291"/>
      <c r="V560" s="291"/>
      <c r="W560" s="291"/>
      <c r="X560" s="290"/>
      <c r="Y560" s="350"/>
      <c r="Z560" s="299" t="s">
        <v>20</v>
      </c>
      <c r="AA560" s="287" t="s">
        <v>21</v>
      </c>
      <c r="AB560" s="351">
        <v>0.85</v>
      </c>
      <c r="AC560" s="288"/>
      <c r="AD560" s="288"/>
      <c r="AE560" s="346"/>
      <c r="AF560" s="45">
        <f>ROUND(ROUND(G536*Q560,0)*AB560,0)</f>
        <v>128</v>
      </c>
      <c r="AG560" s="79"/>
    </row>
    <row r="561" ht="16.5" customHeight="1">
      <c r="A561" s="29">
        <v>63.0</v>
      </c>
      <c r="B561" s="30">
        <v>9877.0</v>
      </c>
      <c r="C561" s="32" t="s">
        <v>3209</v>
      </c>
      <c r="D561" s="94"/>
      <c r="E561" s="94"/>
      <c r="F561" s="76"/>
      <c r="G561" s="63"/>
      <c r="H561" s="63"/>
      <c r="I561" s="51"/>
      <c r="J561" s="69"/>
      <c r="K561" s="65"/>
      <c r="L561" s="65"/>
      <c r="M561" s="352"/>
      <c r="N561" s="364"/>
      <c r="O561" s="482"/>
      <c r="P561" s="352"/>
      <c r="Q561" s="353"/>
      <c r="R561" s="33" t="s">
        <v>23</v>
      </c>
      <c r="S561" s="124" t="s">
        <v>24</v>
      </c>
      <c r="T561" s="152"/>
      <c r="U561" s="152"/>
      <c r="V561" s="152"/>
      <c r="W561" s="152"/>
      <c r="X561" s="287" t="s">
        <v>21</v>
      </c>
      <c r="Y561" s="354">
        <v>0.7</v>
      </c>
      <c r="Z561" s="297"/>
      <c r="AA561" s="297"/>
      <c r="AB561" s="297"/>
      <c r="AC561" s="297"/>
      <c r="AD561" s="297"/>
      <c r="AE561" s="362"/>
      <c r="AF561" s="45">
        <f>ROUND(ROUND(G536*Q560,0)*Y561,0)</f>
        <v>105</v>
      </c>
      <c r="AG561" s="79"/>
    </row>
    <row r="562" ht="16.5" customHeight="1">
      <c r="A562" s="29">
        <v>63.0</v>
      </c>
      <c r="B562" s="30">
        <v>9878.0</v>
      </c>
      <c r="C562" s="32" t="s">
        <v>3210</v>
      </c>
      <c r="D562" s="94"/>
      <c r="E562" s="94"/>
      <c r="F562" s="76"/>
      <c r="G562" s="63"/>
      <c r="H562" s="63"/>
      <c r="I562" s="51"/>
      <c r="J562" s="69"/>
      <c r="K562" s="65"/>
      <c r="L562" s="65"/>
      <c r="M562" s="352"/>
      <c r="N562" s="364"/>
      <c r="O562" s="482"/>
      <c r="P562" s="352"/>
      <c r="Q562" s="353"/>
      <c r="R562" s="481"/>
      <c r="S562" s="110"/>
      <c r="T562" s="291"/>
      <c r="U562" s="291"/>
      <c r="V562" s="291"/>
      <c r="W562" s="291"/>
      <c r="X562" s="290"/>
      <c r="Y562" s="355"/>
      <c r="Z562" s="356" t="s">
        <v>20</v>
      </c>
      <c r="AA562" s="357" t="s">
        <v>21</v>
      </c>
      <c r="AB562" s="358">
        <v>0.85</v>
      </c>
      <c r="AC562" s="288"/>
      <c r="AD562" s="288"/>
      <c r="AE562" s="346"/>
      <c r="AF562" s="45">
        <f>ROUND(ROUND(ROUND(G536*Q560,0)*Y561,0)*AB562,0)</f>
        <v>89</v>
      </c>
      <c r="AG562" s="79"/>
    </row>
    <row r="563" ht="16.5" customHeight="1">
      <c r="A563" s="29">
        <v>63.0</v>
      </c>
      <c r="B563" s="30">
        <v>9879.0</v>
      </c>
      <c r="C563" s="32" t="s">
        <v>3211</v>
      </c>
      <c r="D563" s="94"/>
      <c r="E563" s="94"/>
      <c r="F563" s="76"/>
      <c r="G563" s="63"/>
      <c r="H563" s="63"/>
      <c r="I563" s="51"/>
      <c r="J563" s="69"/>
      <c r="K563" s="65"/>
      <c r="L563" s="65"/>
      <c r="M563" s="352"/>
      <c r="N563" s="364"/>
      <c r="O563" s="482"/>
      <c r="P563" s="352"/>
      <c r="Q563" s="353"/>
      <c r="R563" s="481"/>
      <c r="S563" s="124" t="s">
        <v>27</v>
      </c>
      <c r="T563" s="152"/>
      <c r="U563" s="152"/>
      <c r="V563" s="152"/>
      <c r="W563" s="152"/>
      <c r="X563" s="287" t="s">
        <v>21</v>
      </c>
      <c r="Y563" s="354">
        <v>0.5</v>
      </c>
      <c r="Z563" s="292"/>
      <c r="AA563" s="292"/>
      <c r="AB563" s="292"/>
      <c r="AC563" s="292"/>
      <c r="AD563" s="292"/>
      <c r="AE563" s="355"/>
      <c r="AF563" s="114">
        <f>ROUND(ROUND(G536*Q560,0)*Y563,0)</f>
        <v>75</v>
      </c>
      <c r="AG563" s="79"/>
    </row>
    <row r="564" ht="16.5" customHeight="1">
      <c r="A564" s="29">
        <v>63.0</v>
      </c>
      <c r="B564" s="30">
        <v>9880.0</v>
      </c>
      <c r="C564" s="32" t="s">
        <v>3212</v>
      </c>
      <c r="D564" s="94"/>
      <c r="E564" s="94"/>
      <c r="F564" s="76"/>
      <c r="G564" s="63"/>
      <c r="H564" s="63"/>
      <c r="I564" s="51"/>
      <c r="J564" s="69"/>
      <c r="K564" s="65"/>
      <c r="L564" s="65"/>
      <c r="M564" s="352"/>
      <c r="N564" s="364"/>
      <c r="O564" s="482"/>
      <c r="P564" s="352"/>
      <c r="Q564" s="353"/>
      <c r="R564" s="483"/>
      <c r="S564" s="110"/>
      <c r="T564" s="291"/>
      <c r="U564" s="291"/>
      <c r="V564" s="291"/>
      <c r="W564" s="291"/>
      <c r="X564" s="290"/>
      <c r="Y564" s="355"/>
      <c r="Z564" s="356" t="s">
        <v>20</v>
      </c>
      <c r="AA564" s="357" t="s">
        <v>21</v>
      </c>
      <c r="AB564" s="358">
        <v>0.85</v>
      </c>
      <c r="AC564" s="288"/>
      <c r="AD564" s="288"/>
      <c r="AE564" s="346"/>
      <c r="AF564" s="114">
        <f>ROUND(ROUND(ROUND(G536*Q560,0)*Y563,0)*AB564,0)</f>
        <v>64</v>
      </c>
      <c r="AG564" s="79"/>
    </row>
    <row r="565" ht="16.5" customHeight="1">
      <c r="A565" s="29">
        <v>63.0</v>
      </c>
      <c r="B565" s="30">
        <v>9881.0</v>
      </c>
      <c r="C565" s="32" t="s">
        <v>3213</v>
      </c>
      <c r="D565" s="94"/>
      <c r="E565" s="94"/>
      <c r="F565" s="76"/>
      <c r="G565" s="63"/>
      <c r="H565" s="63"/>
      <c r="I565" s="51"/>
      <c r="J565" s="69"/>
      <c r="K565" s="65"/>
      <c r="L565" s="65"/>
      <c r="M565" s="352"/>
      <c r="N565" s="364"/>
      <c r="O565" s="482"/>
      <c r="P565" s="352"/>
      <c r="Q565" s="353"/>
      <c r="R565" s="96"/>
      <c r="S565" s="96"/>
      <c r="T565" s="152"/>
      <c r="U565" s="152"/>
      <c r="V565" s="152"/>
      <c r="W565" s="152"/>
      <c r="X565" s="287"/>
      <c r="Y565" s="354"/>
      <c r="Z565" s="288"/>
      <c r="AA565" s="288"/>
      <c r="AB565" s="346"/>
      <c r="AC565" s="82" t="s">
        <v>30</v>
      </c>
      <c r="AD565" s="302">
        <v>5.0</v>
      </c>
      <c r="AE565" s="360" t="s">
        <v>31</v>
      </c>
      <c r="AF565" s="45">
        <f>ROUND(ROUND(G536*Q560,0)-AD565,0)</f>
        <v>145</v>
      </c>
      <c r="AG565" s="79"/>
    </row>
    <row r="566" ht="16.5" customHeight="1">
      <c r="A566" s="29">
        <v>63.0</v>
      </c>
      <c r="B566" s="30">
        <v>9882.0</v>
      </c>
      <c r="C566" s="32" t="s">
        <v>3214</v>
      </c>
      <c r="D566" s="94"/>
      <c r="E566" s="94"/>
      <c r="F566" s="76"/>
      <c r="G566" s="63"/>
      <c r="H566" s="63"/>
      <c r="I566" s="51"/>
      <c r="J566" s="69"/>
      <c r="K566" s="65"/>
      <c r="L566" s="65"/>
      <c r="M566" s="352"/>
      <c r="N566" s="364"/>
      <c r="O566" s="482"/>
      <c r="P566" s="352"/>
      <c r="Q566" s="353"/>
      <c r="R566" s="115"/>
      <c r="S566" s="115"/>
      <c r="T566" s="291"/>
      <c r="U566" s="291"/>
      <c r="V566" s="291"/>
      <c r="W566" s="291"/>
      <c r="X566" s="290"/>
      <c r="Y566" s="355"/>
      <c r="Z566" s="299" t="s">
        <v>20</v>
      </c>
      <c r="AA566" s="287" t="s">
        <v>21</v>
      </c>
      <c r="AB566" s="361">
        <v>0.85</v>
      </c>
      <c r="AC566" s="482"/>
      <c r="AD566" s="302"/>
      <c r="AE566" s="360"/>
      <c r="AF566" s="45">
        <f>ROUND(ROUND(ROUND(G536*Q560,0)*AB566,0)-AD565,0)</f>
        <v>123</v>
      </c>
      <c r="AG566" s="79"/>
    </row>
    <row r="567" ht="16.5" customHeight="1">
      <c r="A567" s="29">
        <v>63.0</v>
      </c>
      <c r="B567" s="30">
        <v>9883.0</v>
      </c>
      <c r="C567" s="32" t="s">
        <v>3215</v>
      </c>
      <c r="D567" s="94"/>
      <c r="E567" s="94"/>
      <c r="F567" s="76"/>
      <c r="G567" s="63"/>
      <c r="H567" s="63"/>
      <c r="I567" s="51"/>
      <c r="J567" s="69"/>
      <c r="K567" s="65"/>
      <c r="L567" s="65"/>
      <c r="M567" s="352"/>
      <c r="N567" s="364"/>
      <c r="O567" s="482"/>
      <c r="P567" s="352"/>
      <c r="Q567" s="353"/>
      <c r="R567" s="33" t="s">
        <v>23</v>
      </c>
      <c r="S567" s="124" t="s">
        <v>24</v>
      </c>
      <c r="T567" s="152"/>
      <c r="U567" s="152"/>
      <c r="V567" s="152"/>
      <c r="W567" s="152"/>
      <c r="X567" s="287" t="s">
        <v>21</v>
      </c>
      <c r="Y567" s="354">
        <v>0.7</v>
      </c>
      <c r="Z567" s="297"/>
      <c r="AA567" s="297"/>
      <c r="AB567" s="362"/>
      <c r="AC567" s="482"/>
      <c r="AD567" s="313"/>
      <c r="AE567" s="349"/>
      <c r="AF567" s="45">
        <f>ROUND(ROUND(ROUND(G536*Q560,0)*Y567,0)-AD565,0)</f>
        <v>100</v>
      </c>
      <c r="AG567" s="79"/>
    </row>
    <row r="568" ht="16.5" customHeight="1">
      <c r="A568" s="29">
        <v>63.0</v>
      </c>
      <c r="B568" s="30">
        <v>9884.0</v>
      </c>
      <c r="C568" s="32" t="s">
        <v>3216</v>
      </c>
      <c r="D568" s="94"/>
      <c r="E568" s="94"/>
      <c r="F568" s="76"/>
      <c r="G568" s="63"/>
      <c r="H568" s="63"/>
      <c r="I568" s="51"/>
      <c r="J568" s="69"/>
      <c r="K568" s="65"/>
      <c r="L568" s="65"/>
      <c r="M568" s="352"/>
      <c r="N568" s="364"/>
      <c r="O568" s="482"/>
      <c r="P568" s="352"/>
      <c r="Q568" s="353"/>
      <c r="R568" s="481"/>
      <c r="S568" s="110"/>
      <c r="T568" s="291"/>
      <c r="U568" s="291"/>
      <c r="V568" s="291"/>
      <c r="W568" s="291"/>
      <c r="X568" s="290"/>
      <c r="Y568" s="355"/>
      <c r="Z568" s="356" t="s">
        <v>20</v>
      </c>
      <c r="AA568" s="357" t="s">
        <v>21</v>
      </c>
      <c r="AB568" s="363">
        <v>0.85</v>
      </c>
      <c r="AC568" s="482"/>
      <c r="AD568" s="313"/>
      <c r="AE568" s="349"/>
      <c r="AF568" s="45">
        <f>ROUND(ROUND(ROUND(ROUND(G536*Q560,0)*Y567,0)*AB568,0)-AD565,0)</f>
        <v>84</v>
      </c>
      <c r="AG568" s="79"/>
    </row>
    <row r="569" ht="16.5" customHeight="1">
      <c r="A569" s="29">
        <v>63.0</v>
      </c>
      <c r="B569" s="30">
        <v>9885.0</v>
      </c>
      <c r="C569" s="32" t="s">
        <v>3217</v>
      </c>
      <c r="D569" s="94"/>
      <c r="E569" s="94"/>
      <c r="F569" s="76"/>
      <c r="G569" s="63"/>
      <c r="H569" s="63"/>
      <c r="I569" s="51"/>
      <c r="J569" s="69"/>
      <c r="K569" s="65"/>
      <c r="L569" s="65"/>
      <c r="M569" s="352"/>
      <c r="N569" s="364"/>
      <c r="O569" s="482"/>
      <c r="P569" s="352"/>
      <c r="Q569" s="353"/>
      <c r="R569" s="481"/>
      <c r="S569" s="96" t="s">
        <v>27</v>
      </c>
      <c r="T569" s="152"/>
      <c r="U569" s="152"/>
      <c r="V569" s="152"/>
      <c r="W569" s="152"/>
      <c r="X569" s="287" t="s">
        <v>21</v>
      </c>
      <c r="Y569" s="354">
        <v>0.5</v>
      </c>
      <c r="Z569" s="292"/>
      <c r="AA569" s="292"/>
      <c r="AB569" s="355"/>
      <c r="AC569" s="482"/>
      <c r="AD569" s="313"/>
      <c r="AE569" s="349"/>
      <c r="AF569" s="114">
        <f>ROUND(ROUND(ROUND(G536*Q560,0)*Y569,0)-AD565,0)</f>
        <v>70</v>
      </c>
      <c r="AG569" s="79"/>
    </row>
    <row r="570" ht="16.5" customHeight="1">
      <c r="A570" s="29">
        <v>63.0</v>
      </c>
      <c r="B570" s="30">
        <v>9886.0</v>
      </c>
      <c r="C570" s="32" t="s">
        <v>3218</v>
      </c>
      <c r="D570" s="94"/>
      <c r="E570" s="94"/>
      <c r="F570" s="76"/>
      <c r="G570" s="63"/>
      <c r="H570" s="63"/>
      <c r="I570" s="51"/>
      <c r="J570" s="69"/>
      <c r="K570" s="65"/>
      <c r="L570" s="65"/>
      <c r="M570" s="352"/>
      <c r="N570" s="364"/>
      <c r="O570" s="359"/>
      <c r="P570" s="352"/>
      <c r="Q570" s="353"/>
      <c r="R570" s="483"/>
      <c r="S570" s="115"/>
      <c r="T570" s="291"/>
      <c r="U570" s="291"/>
      <c r="V570" s="291"/>
      <c r="W570" s="291"/>
      <c r="X570" s="290"/>
      <c r="Y570" s="355"/>
      <c r="Z570" s="356" t="s">
        <v>20</v>
      </c>
      <c r="AA570" s="357" t="s">
        <v>21</v>
      </c>
      <c r="AB570" s="363">
        <v>0.85</v>
      </c>
      <c r="AC570" s="484"/>
      <c r="AD570" s="292"/>
      <c r="AE570" s="355"/>
      <c r="AF570" s="114">
        <f>ROUND(ROUND(ROUND(ROUND(G536*Q560,0)*Y569,0)*AB570,0)-AD565,0)</f>
        <v>59</v>
      </c>
      <c r="AG570" s="79"/>
    </row>
    <row r="571" ht="16.5" customHeight="1">
      <c r="A571" s="29">
        <v>63.0</v>
      </c>
      <c r="B571" s="30">
        <v>9887.0</v>
      </c>
      <c r="C571" s="32" t="s">
        <v>3219</v>
      </c>
      <c r="D571" s="94"/>
      <c r="E571" s="94"/>
      <c r="F571" s="94"/>
      <c r="G571" s="63"/>
      <c r="H571" s="63"/>
      <c r="I571" s="95"/>
      <c r="J571" s="82" t="s">
        <v>38</v>
      </c>
      <c r="K571" s="152"/>
      <c r="L571" s="344"/>
      <c r="M571" s="152"/>
      <c r="N571" s="105"/>
      <c r="O571" s="94"/>
      <c r="P571" s="140"/>
      <c r="Q571" s="95"/>
      <c r="R571" s="287"/>
      <c r="S571" s="287"/>
      <c r="T571" s="152"/>
      <c r="U571" s="152"/>
      <c r="V571" s="152"/>
      <c r="W571" s="152"/>
      <c r="X571" s="287"/>
      <c r="Y571" s="345"/>
      <c r="Z571" s="288"/>
      <c r="AA571" s="288"/>
      <c r="AB571" s="288"/>
      <c r="AC571" s="288"/>
      <c r="AD571" s="288"/>
      <c r="AE571" s="346"/>
      <c r="AF571" s="45">
        <f>ROUND(ROUND(G536+K572,0)*Q560,0)</f>
        <v>152</v>
      </c>
      <c r="AG571" s="79"/>
    </row>
    <row r="572" ht="16.5" customHeight="1">
      <c r="A572" s="29">
        <v>63.0</v>
      </c>
      <c r="B572" s="30">
        <v>9888.0</v>
      </c>
      <c r="C572" s="32" t="s">
        <v>3220</v>
      </c>
      <c r="D572" s="94"/>
      <c r="E572" s="94"/>
      <c r="F572" s="94"/>
      <c r="G572" s="373"/>
      <c r="H572" s="140"/>
      <c r="I572" s="95"/>
      <c r="J572" s="482"/>
      <c r="K572" s="140">
        <v>4.0</v>
      </c>
      <c r="L572" s="348" t="s">
        <v>40</v>
      </c>
      <c r="M572" s="140"/>
      <c r="N572" s="105"/>
      <c r="O572" s="94"/>
      <c r="P572" s="140"/>
      <c r="Q572" s="95"/>
      <c r="R572" s="290"/>
      <c r="S572" s="290"/>
      <c r="T572" s="291"/>
      <c r="U572" s="291"/>
      <c r="V572" s="291"/>
      <c r="W572" s="291"/>
      <c r="X572" s="290"/>
      <c r="Y572" s="350"/>
      <c r="Z572" s="299" t="s">
        <v>20</v>
      </c>
      <c r="AA572" s="287" t="s">
        <v>21</v>
      </c>
      <c r="AB572" s="351">
        <v>0.85</v>
      </c>
      <c r="AC572" s="288"/>
      <c r="AD572" s="288"/>
      <c r="AE572" s="346"/>
      <c r="AF572" s="45">
        <f>ROUND(ROUND(ROUND(G536+K572,0)*Q560,0)*AB572,0)</f>
        <v>129</v>
      </c>
      <c r="AG572" s="79"/>
    </row>
    <row r="573" ht="16.5" customHeight="1">
      <c r="A573" s="29">
        <v>63.0</v>
      </c>
      <c r="B573" s="30">
        <v>9889.0</v>
      </c>
      <c r="C573" s="32" t="s">
        <v>3221</v>
      </c>
      <c r="D573" s="94"/>
      <c r="E573" s="94"/>
      <c r="F573" s="94"/>
      <c r="G573" s="352"/>
      <c r="H573" s="140"/>
      <c r="I573" s="95"/>
      <c r="J573" s="482"/>
      <c r="K573" s="65"/>
      <c r="L573" s="65"/>
      <c r="M573" s="352"/>
      <c r="N573" s="364"/>
      <c r="O573" s="359"/>
      <c r="P573" s="352"/>
      <c r="Q573" s="353"/>
      <c r="R573" s="33" t="s">
        <v>23</v>
      </c>
      <c r="S573" s="124" t="s">
        <v>24</v>
      </c>
      <c r="T573" s="152"/>
      <c r="U573" s="152"/>
      <c r="V573" s="152"/>
      <c r="W573" s="152"/>
      <c r="X573" s="287" t="s">
        <v>21</v>
      </c>
      <c r="Y573" s="354">
        <v>0.7</v>
      </c>
      <c r="Z573" s="297"/>
      <c r="AA573" s="297"/>
      <c r="AB573" s="297"/>
      <c r="AC573" s="297"/>
      <c r="AD573" s="297"/>
      <c r="AE573" s="362"/>
      <c r="AF573" s="114">
        <f>ROUND(ROUND(ROUND(G536+K572,0)*Q560,0)*Y573,0)</f>
        <v>106</v>
      </c>
      <c r="AG573" s="79"/>
    </row>
    <row r="574" ht="16.5" customHeight="1">
      <c r="A574" s="29">
        <v>63.0</v>
      </c>
      <c r="B574" s="30">
        <v>9890.0</v>
      </c>
      <c r="C574" s="32" t="s">
        <v>3222</v>
      </c>
      <c r="D574" s="94"/>
      <c r="E574" s="94"/>
      <c r="F574" s="94"/>
      <c r="G574" s="352"/>
      <c r="H574" s="140"/>
      <c r="I574" s="95"/>
      <c r="J574" s="482"/>
      <c r="K574" s="65"/>
      <c r="L574" s="65"/>
      <c r="M574" s="352"/>
      <c r="N574" s="364"/>
      <c r="O574" s="359"/>
      <c r="P574" s="352"/>
      <c r="Q574" s="353"/>
      <c r="R574" s="481"/>
      <c r="S574" s="110"/>
      <c r="T574" s="291"/>
      <c r="U574" s="291"/>
      <c r="V574" s="291"/>
      <c r="W574" s="291"/>
      <c r="X574" s="290"/>
      <c r="Y574" s="355"/>
      <c r="Z574" s="356" t="s">
        <v>20</v>
      </c>
      <c r="AA574" s="357" t="s">
        <v>21</v>
      </c>
      <c r="AB574" s="358">
        <v>0.85</v>
      </c>
      <c r="AC574" s="288"/>
      <c r="AD574" s="288"/>
      <c r="AE574" s="346"/>
      <c r="AF574" s="114">
        <f>ROUND(ROUND(ROUND(ROUND(G536+K572,0)*Q560,0)*Y573,0)*AB574,0)</f>
        <v>90</v>
      </c>
      <c r="AG574" s="79"/>
    </row>
    <row r="575" ht="16.5" customHeight="1">
      <c r="A575" s="29">
        <v>63.0</v>
      </c>
      <c r="B575" s="30">
        <v>9891.0</v>
      </c>
      <c r="C575" s="32" t="s">
        <v>3223</v>
      </c>
      <c r="D575" s="94"/>
      <c r="E575" s="94"/>
      <c r="F575" s="94"/>
      <c r="G575" s="352"/>
      <c r="H575" s="140"/>
      <c r="I575" s="95"/>
      <c r="J575" s="482"/>
      <c r="K575" s="65"/>
      <c r="L575" s="65"/>
      <c r="M575" s="352"/>
      <c r="N575" s="364"/>
      <c r="O575" s="359"/>
      <c r="P575" s="352"/>
      <c r="Q575" s="353"/>
      <c r="R575" s="481"/>
      <c r="S575" s="124" t="s">
        <v>27</v>
      </c>
      <c r="T575" s="152"/>
      <c r="U575" s="152"/>
      <c r="V575" s="152"/>
      <c r="W575" s="152"/>
      <c r="X575" s="287" t="s">
        <v>21</v>
      </c>
      <c r="Y575" s="354">
        <v>0.5</v>
      </c>
      <c r="Z575" s="292"/>
      <c r="AA575" s="292"/>
      <c r="AB575" s="292"/>
      <c r="AC575" s="292"/>
      <c r="AD575" s="292"/>
      <c r="AE575" s="355"/>
      <c r="AF575" s="114">
        <f>ROUND(ROUND(ROUND(G536+K572,0)*Q560,0)*Y575,0)</f>
        <v>76</v>
      </c>
      <c r="AG575" s="79"/>
    </row>
    <row r="576" ht="16.5" customHeight="1">
      <c r="A576" s="29">
        <v>63.0</v>
      </c>
      <c r="B576" s="30">
        <v>9892.0</v>
      </c>
      <c r="C576" s="32" t="s">
        <v>3224</v>
      </c>
      <c r="D576" s="94"/>
      <c r="E576" s="94"/>
      <c r="F576" s="94"/>
      <c r="G576" s="352"/>
      <c r="H576" s="140"/>
      <c r="I576" s="95"/>
      <c r="J576" s="482"/>
      <c r="K576" s="65"/>
      <c r="L576" s="65"/>
      <c r="M576" s="352"/>
      <c r="N576" s="364"/>
      <c r="O576" s="359"/>
      <c r="P576" s="352"/>
      <c r="Q576" s="353"/>
      <c r="R576" s="483"/>
      <c r="S576" s="110"/>
      <c r="T576" s="291"/>
      <c r="U576" s="291"/>
      <c r="V576" s="291"/>
      <c r="W576" s="291"/>
      <c r="X576" s="290"/>
      <c r="Y576" s="355"/>
      <c r="Z576" s="356" t="s">
        <v>20</v>
      </c>
      <c r="AA576" s="357" t="s">
        <v>21</v>
      </c>
      <c r="AB576" s="358">
        <v>0.85</v>
      </c>
      <c r="AC576" s="288"/>
      <c r="AD576" s="288"/>
      <c r="AE576" s="346"/>
      <c r="AF576" s="114">
        <f>ROUND(ROUND(ROUND(ROUND(G536+K572,0)*Q560,0)*Y575,0)*AB576,0)</f>
        <v>65</v>
      </c>
      <c r="AG576" s="79"/>
    </row>
    <row r="577" ht="16.5" customHeight="1">
      <c r="A577" s="29">
        <v>63.0</v>
      </c>
      <c r="B577" s="30">
        <v>9893.0</v>
      </c>
      <c r="C577" s="32" t="s">
        <v>3225</v>
      </c>
      <c r="D577" s="94"/>
      <c r="E577" s="94"/>
      <c r="F577" s="94"/>
      <c r="G577" s="352"/>
      <c r="H577" s="140"/>
      <c r="I577" s="95"/>
      <c r="J577" s="69"/>
      <c r="K577" s="65"/>
      <c r="L577" s="65"/>
      <c r="M577" s="352"/>
      <c r="N577" s="364"/>
      <c r="O577" s="359"/>
      <c r="P577" s="352"/>
      <c r="Q577" s="353"/>
      <c r="R577" s="96"/>
      <c r="S577" s="96"/>
      <c r="T577" s="152"/>
      <c r="U577" s="152"/>
      <c r="V577" s="152"/>
      <c r="W577" s="152"/>
      <c r="X577" s="287"/>
      <c r="Y577" s="354"/>
      <c r="Z577" s="288"/>
      <c r="AA577" s="288"/>
      <c r="AB577" s="346"/>
      <c r="AC577" s="82" t="s">
        <v>30</v>
      </c>
      <c r="AD577" s="302">
        <v>5.0</v>
      </c>
      <c r="AE577" s="360" t="s">
        <v>31</v>
      </c>
      <c r="AF577" s="45">
        <f>ROUND(ROUND(ROUND(G536+K572,0)*Q560,0)-AD577,0)</f>
        <v>147</v>
      </c>
      <c r="AG577" s="79"/>
    </row>
    <row r="578" ht="16.5" customHeight="1">
      <c r="A578" s="29">
        <v>63.0</v>
      </c>
      <c r="B578" s="30">
        <v>9894.0</v>
      </c>
      <c r="C578" s="32" t="s">
        <v>3226</v>
      </c>
      <c r="D578" s="94"/>
      <c r="E578" s="94"/>
      <c r="F578" s="94"/>
      <c r="G578" s="352"/>
      <c r="H578" s="140"/>
      <c r="I578" s="95"/>
      <c r="J578" s="69"/>
      <c r="K578" s="65"/>
      <c r="L578" s="65"/>
      <c r="M578" s="352"/>
      <c r="N578" s="364"/>
      <c r="O578" s="359"/>
      <c r="P578" s="352"/>
      <c r="Q578" s="353"/>
      <c r="R578" s="115"/>
      <c r="S578" s="115"/>
      <c r="T578" s="291"/>
      <c r="U578" s="291"/>
      <c r="V578" s="291"/>
      <c r="W578" s="291"/>
      <c r="X578" s="290"/>
      <c r="Y578" s="355"/>
      <c r="Z578" s="299" t="s">
        <v>20</v>
      </c>
      <c r="AA578" s="287" t="s">
        <v>21</v>
      </c>
      <c r="AB578" s="361">
        <v>0.85</v>
      </c>
      <c r="AC578" s="482"/>
      <c r="AD578" s="302"/>
      <c r="AE578" s="360"/>
      <c r="AF578" s="45">
        <f>ROUND(ROUND(ROUND(ROUND(G536+K572,0)*Q560,0)*AB578,0)-AD577,0)</f>
        <v>124</v>
      </c>
      <c r="AG578" s="79"/>
    </row>
    <row r="579" ht="16.5" customHeight="1">
      <c r="A579" s="29">
        <v>63.0</v>
      </c>
      <c r="B579" s="30">
        <v>9895.0</v>
      </c>
      <c r="C579" s="32" t="s">
        <v>3227</v>
      </c>
      <c r="D579" s="94"/>
      <c r="E579" s="94"/>
      <c r="F579" s="94"/>
      <c r="G579" s="352"/>
      <c r="H579" s="140"/>
      <c r="I579" s="95"/>
      <c r="J579" s="69"/>
      <c r="K579" s="65"/>
      <c r="L579" s="65"/>
      <c r="M579" s="352"/>
      <c r="N579" s="364"/>
      <c r="O579" s="359"/>
      <c r="P579" s="352"/>
      <c r="Q579" s="353"/>
      <c r="R579" s="33" t="s">
        <v>23</v>
      </c>
      <c r="S579" s="124" t="s">
        <v>24</v>
      </c>
      <c r="T579" s="152"/>
      <c r="U579" s="152"/>
      <c r="V579" s="152"/>
      <c r="W579" s="152"/>
      <c r="X579" s="287" t="s">
        <v>21</v>
      </c>
      <c r="Y579" s="354">
        <v>0.7</v>
      </c>
      <c r="Z579" s="297"/>
      <c r="AA579" s="297"/>
      <c r="AB579" s="362"/>
      <c r="AC579" s="482"/>
      <c r="AD579" s="313"/>
      <c r="AE579" s="349"/>
      <c r="AF579" s="114">
        <f>ROUND(ROUND(ROUND(ROUND(G536+K572,0)*Q560,0)*Y579,0)-AD577,0)</f>
        <v>101</v>
      </c>
      <c r="AG579" s="79"/>
    </row>
    <row r="580" ht="16.5" customHeight="1">
      <c r="A580" s="29">
        <v>63.0</v>
      </c>
      <c r="B580" s="30">
        <v>9896.0</v>
      </c>
      <c r="C580" s="32" t="s">
        <v>3228</v>
      </c>
      <c r="D580" s="94"/>
      <c r="E580" s="94"/>
      <c r="F580" s="94"/>
      <c r="G580" s="352"/>
      <c r="H580" s="140"/>
      <c r="I580" s="95"/>
      <c r="J580" s="69"/>
      <c r="K580" s="65"/>
      <c r="L580" s="65"/>
      <c r="M580" s="352"/>
      <c r="N580" s="364"/>
      <c r="O580" s="359"/>
      <c r="P580" s="352"/>
      <c r="Q580" s="353"/>
      <c r="R580" s="481"/>
      <c r="S580" s="110"/>
      <c r="T580" s="291"/>
      <c r="U580" s="291"/>
      <c r="V580" s="291"/>
      <c r="W580" s="291"/>
      <c r="X580" s="290"/>
      <c r="Y580" s="355"/>
      <c r="Z580" s="356" t="s">
        <v>20</v>
      </c>
      <c r="AA580" s="357" t="s">
        <v>21</v>
      </c>
      <c r="AB580" s="363">
        <v>0.85</v>
      </c>
      <c r="AC580" s="482"/>
      <c r="AD580" s="313"/>
      <c r="AE580" s="349"/>
      <c r="AF580" s="114">
        <f>ROUND(ROUND(ROUND(ROUND(ROUND(G536+K572,0)*Q560,0)*Y579,0)*AB580,0)-AD577,0)</f>
        <v>85</v>
      </c>
      <c r="AG580" s="79"/>
    </row>
    <row r="581" ht="16.5" customHeight="1">
      <c r="A581" s="29">
        <v>63.0</v>
      </c>
      <c r="B581" s="30">
        <v>9897.0</v>
      </c>
      <c r="C581" s="32" t="s">
        <v>3229</v>
      </c>
      <c r="D581" s="94"/>
      <c r="E581" s="94"/>
      <c r="F581" s="94"/>
      <c r="G581" s="352"/>
      <c r="H581" s="140"/>
      <c r="I581" s="95"/>
      <c r="J581" s="69"/>
      <c r="K581" s="65"/>
      <c r="L581" s="65"/>
      <c r="M581" s="352"/>
      <c r="N581" s="364"/>
      <c r="O581" s="359"/>
      <c r="P581" s="352"/>
      <c r="Q581" s="353"/>
      <c r="R581" s="481"/>
      <c r="S581" s="96" t="s">
        <v>27</v>
      </c>
      <c r="T581" s="152"/>
      <c r="U581" s="152"/>
      <c r="V581" s="152"/>
      <c r="W581" s="152"/>
      <c r="X581" s="287" t="s">
        <v>21</v>
      </c>
      <c r="Y581" s="354">
        <v>0.5</v>
      </c>
      <c r="Z581" s="292"/>
      <c r="AA581" s="292"/>
      <c r="AB581" s="355"/>
      <c r="AC581" s="482"/>
      <c r="AD581" s="313"/>
      <c r="AE581" s="349"/>
      <c r="AF581" s="114">
        <f>ROUND(ROUND(ROUND(ROUND(G536+K572,0)*Q560,0)*Y581,0)-AD577,0)</f>
        <v>71</v>
      </c>
      <c r="AG581" s="79"/>
    </row>
    <row r="582" ht="16.5" customHeight="1">
      <c r="A582" s="29">
        <v>63.0</v>
      </c>
      <c r="B582" s="30">
        <v>9898.0</v>
      </c>
      <c r="C582" s="32" t="s">
        <v>3230</v>
      </c>
      <c r="D582" s="107"/>
      <c r="E582" s="107"/>
      <c r="F582" s="107"/>
      <c r="G582" s="374"/>
      <c r="H582" s="291"/>
      <c r="I582" s="188"/>
      <c r="J582" s="110"/>
      <c r="K582" s="115"/>
      <c r="L582" s="115"/>
      <c r="M582" s="374"/>
      <c r="N582" s="377"/>
      <c r="O582" s="378"/>
      <c r="P582" s="374"/>
      <c r="Q582" s="376"/>
      <c r="R582" s="483"/>
      <c r="S582" s="115"/>
      <c r="T582" s="291"/>
      <c r="U582" s="291"/>
      <c r="V582" s="291"/>
      <c r="W582" s="291"/>
      <c r="X582" s="290"/>
      <c r="Y582" s="355"/>
      <c r="Z582" s="356" t="s">
        <v>20</v>
      </c>
      <c r="AA582" s="357" t="s">
        <v>21</v>
      </c>
      <c r="AB582" s="363">
        <v>0.85</v>
      </c>
      <c r="AC582" s="484"/>
      <c r="AD582" s="292"/>
      <c r="AE582" s="355"/>
      <c r="AF582" s="114">
        <f>ROUND(ROUND(ROUND(ROUND(ROUND(G536+K572,0)*Q560,0)*Y581,0)*AB582,0)-AD577,0)</f>
        <v>60</v>
      </c>
      <c r="AG582" s="79"/>
    </row>
    <row r="583" ht="16.5" customHeight="1">
      <c r="A583" s="29">
        <v>63.0</v>
      </c>
      <c r="B583" s="30">
        <v>9211.0</v>
      </c>
      <c r="C583" s="32" t="s">
        <v>3231</v>
      </c>
      <c r="D583" s="298" t="s">
        <v>322</v>
      </c>
      <c r="E583" s="33" t="s">
        <v>323</v>
      </c>
      <c r="F583" s="102" t="s">
        <v>103</v>
      </c>
      <c r="G583" s="35"/>
      <c r="H583" s="35"/>
      <c r="I583" s="36"/>
      <c r="J583" s="152"/>
      <c r="K583" s="152"/>
      <c r="L583" s="344"/>
      <c r="M583" s="152"/>
      <c r="N583" s="241" t="s">
        <v>2655</v>
      </c>
      <c r="O583" s="82" t="s">
        <v>24</v>
      </c>
      <c r="P583" s="152"/>
      <c r="Q583" s="153"/>
      <c r="R583" s="287"/>
      <c r="S583" s="287"/>
      <c r="T583" s="152"/>
      <c r="U583" s="152"/>
      <c r="V583" s="153"/>
      <c r="W583" s="299"/>
      <c r="X583" s="287"/>
      <c r="Y583" s="345"/>
      <c r="Z583" s="288"/>
      <c r="AA583" s="288"/>
      <c r="AB583" s="288"/>
      <c r="AC583" s="288"/>
      <c r="AD583" s="288"/>
      <c r="AE583" s="346"/>
      <c r="AF583" s="45">
        <f>ROUND(G584*Q584,0)</f>
        <v>554</v>
      </c>
      <c r="AG583" s="79"/>
    </row>
    <row r="584" ht="16.5" customHeight="1">
      <c r="A584" s="29">
        <v>63.0</v>
      </c>
      <c r="B584" s="30">
        <v>9901.0</v>
      </c>
      <c r="C584" s="32" t="s">
        <v>3232</v>
      </c>
      <c r="D584" s="481"/>
      <c r="E584" s="481"/>
      <c r="F584" s="482"/>
      <c r="G584" s="347">
        <f>'30放課後等デイ(基本１)'!G296</f>
        <v>792</v>
      </c>
      <c r="H584" s="140" t="s">
        <v>9</v>
      </c>
      <c r="I584" s="51"/>
      <c r="J584" s="140"/>
      <c r="K584" s="140"/>
      <c r="L584" s="348"/>
      <c r="M584" s="140"/>
      <c r="N584" s="481"/>
      <c r="O584" s="482"/>
      <c r="P584" s="302" t="s">
        <v>21</v>
      </c>
      <c r="Q584" s="349">
        <v>0.7</v>
      </c>
      <c r="R584" s="302"/>
      <c r="S584" s="302"/>
      <c r="T584" s="140"/>
      <c r="U584" s="140"/>
      <c r="V584" s="95"/>
      <c r="W584" s="303"/>
      <c r="X584" s="290"/>
      <c r="Y584" s="350"/>
      <c r="Z584" s="299" t="s">
        <v>20</v>
      </c>
      <c r="AA584" s="287" t="s">
        <v>21</v>
      </c>
      <c r="AB584" s="351">
        <v>0.85</v>
      </c>
      <c r="AC584" s="288"/>
      <c r="AD584" s="288"/>
      <c r="AE584" s="346"/>
      <c r="AF584" s="45">
        <f>ROUND(ROUND(G584*Q584,0)*AB584,0)</f>
        <v>471</v>
      </c>
      <c r="AG584" s="79"/>
    </row>
    <row r="585" ht="16.5" customHeight="1">
      <c r="A585" s="29">
        <v>63.0</v>
      </c>
      <c r="B585" s="30">
        <v>9212.0</v>
      </c>
      <c r="C585" s="32" t="s">
        <v>3233</v>
      </c>
      <c r="D585" s="481"/>
      <c r="E585" s="481"/>
      <c r="F585" s="482"/>
      <c r="G585" s="63"/>
      <c r="H585" s="63"/>
      <c r="I585" s="51"/>
      <c r="J585" s="94"/>
      <c r="K585" s="140"/>
      <c r="L585" s="348"/>
      <c r="M585" s="304"/>
      <c r="N585" s="481"/>
      <c r="O585" s="482"/>
      <c r="P585" s="304"/>
      <c r="Q585" s="380"/>
      <c r="R585" s="304"/>
      <c r="S585" s="304"/>
      <c r="T585" s="140"/>
      <c r="U585" s="140"/>
      <c r="V585" s="95"/>
      <c r="W585" s="305" t="s">
        <v>326</v>
      </c>
      <c r="X585" s="287" t="s">
        <v>21</v>
      </c>
      <c r="Y585" s="354">
        <v>0.7</v>
      </c>
      <c r="Z585" s="297"/>
      <c r="AA585" s="297"/>
      <c r="AB585" s="297"/>
      <c r="AC585" s="297"/>
      <c r="AD585" s="297"/>
      <c r="AE585" s="362"/>
      <c r="AF585" s="45">
        <f>ROUND(ROUND(G584*Q584,0)*Y585,0)</f>
        <v>388</v>
      </c>
      <c r="AG585" s="79"/>
    </row>
    <row r="586" ht="16.5" customHeight="1">
      <c r="A586" s="29">
        <v>63.0</v>
      </c>
      <c r="B586" s="30">
        <v>9902.0</v>
      </c>
      <c r="C586" s="32" t="s">
        <v>3234</v>
      </c>
      <c r="D586" s="481"/>
      <c r="E586" s="481"/>
      <c r="F586" s="482"/>
      <c r="G586" s="63"/>
      <c r="H586" s="63"/>
      <c r="I586" s="51"/>
      <c r="J586" s="94"/>
      <c r="K586" s="140"/>
      <c r="L586" s="348"/>
      <c r="M586" s="304"/>
      <c r="N586" s="481"/>
      <c r="O586" s="482"/>
      <c r="P586" s="304"/>
      <c r="Q586" s="380"/>
      <c r="R586" s="304"/>
      <c r="S586" s="304"/>
      <c r="T586" s="140"/>
      <c r="U586" s="140"/>
      <c r="V586" s="95"/>
      <c r="W586" s="484"/>
      <c r="X586" s="290"/>
      <c r="Y586" s="355"/>
      <c r="Z586" s="356" t="s">
        <v>20</v>
      </c>
      <c r="AA586" s="357" t="s">
        <v>21</v>
      </c>
      <c r="AB586" s="358">
        <v>0.85</v>
      </c>
      <c r="AC586" s="288"/>
      <c r="AD586" s="288"/>
      <c r="AE586" s="346"/>
      <c r="AF586" s="45">
        <f>ROUND(ROUND(ROUND(G584*Q584,0)*Y585,0)*AB586,0)</f>
        <v>330</v>
      </c>
      <c r="AG586" s="79"/>
    </row>
    <row r="587" ht="16.5" customHeight="1">
      <c r="A587" s="29">
        <v>63.0</v>
      </c>
      <c r="B587" s="30">
        <v>9215.0</v>
      </c>
      <c r="C587" s="32" t="s">
        <v>3235</v>
      </c>
      <c r="D587" s="481"/>
      <c r="E587" s="481"/>
      <c r="F587" s="76"/>
      <c r="G587" s="63"/>
      <c r="H587" s="63"/>
      <c r="I587" s="51"/>
      <c r="J587" s="94"/>
      <c r="K587" s="140"/>
      <c r="L587" s="348"/>
      <c r="M587" s="304"/>
      <c r="N587" s="481"/>
      <c r="O587" s="482"/>
      <c r="P587" s="304"/>
      <c r="Q587" s="380"/>
      <c r="R587" s="304"/>
      <c r="S587" s="304"/>
      <c r="T587" s="140"/>
      <c r="U587" s="140"/>
      <c r="V587" s="95"/>
      <c r="W587" s="305" t="s">
        <v>329</v>
      </c>
      <c r="X587" s="287" t="s">
        <v>21</v>
      </c>
      <c r="Y587" s="354">
        <v>0.85</v>
      </c>
      <c r="Z587" s="292"/>
      <c r="AA587" s="292"/>
      <c r="AB587" s="292"/>
      <c r="AC587" s="292"/>
      <c r="AD587" s="292"/>
      <c r="AE587" s="355"/>
      <c r="AF587" s="45">
        <f>ROUND(ROUND(G584*Q584,0)*Y587,0)</f>
        <v>471</v>
      </c>
      <c r="AG587" s="79"/>
    </row>
    <row r="588" ht="16.5" customHeight="1">
      <c r="A588" s="29">
        <v>63.0</v>
      </c>
      <c r="B588" s="30">
        <v>9903.0</v>
      </c>
      <c r="C588" s="32" t="s">
        <v>3236</v>
      </c>
      <c r="D588" s="481"/>
      <c r="E588" s="69"/>
      <c r="F588" s="76"/>
      <c r="G588" s="63"/>
      <c r="H588" s="63"/>
      <c r="I588" s="51"/>
      <c r="J588" s="94"/>
      <c r="K588" s="140"/>
      <c r="L588" s="348"/>
      <c r="M588" s="304"/>
      <c r="N588" s="481"/>
      <c r="O588" s="482"/>
      <c r="P588" s="304"/>
      <c r="Q588" s="380"/>
      <c r="R588" s="304"/>
      <c r="S588" s="304"/>
      <c r="T588" s="140"/>
      <c r="U588" s="140"/>
      <c r="V588" s="95"/>
      <c r="W588" s="484"/>
      <c r="X588" s="290"/>
      <c r="Y588" s="355"/>
      <c r="Z588" s="356" t="s">
        <v>20</v>
      </c>
      <c r="AA588" s="357" t="s">
        <v>21</v>
      </c>
      <c r="AB588" s="358">
        <v>0.85</v>
      </c>
      <c r="AC588" s="288"/>
      <c r="AD588" s="288"/>
      <c r="AE588" s="346"/>
      <c r="AF588" s="45">
        <f>ROUND(ROUND(ROUND(G584*Q584,0)*Y587,0)*AB588,0)</f>
        <v>400</v>
      </c>
      <c r="AG588" s="79"/>
    </row>
    <row r="589" ht="16.5" customHeight="1">
      <c r="A589" s="29">
        <v>63.0</v>
      </c>
      <c r="B589" s="30">
        <v>9904.0</v>
      </c>
      <c r="C589" s="32" t="s">
        <v>3237</v>
      </c>
      <c r="D589" s="481"/>
      <c r="E589" s="69"/>
      <c r="F589" s="76"/>
      <c r="G589" s="63"/>
      <c r="H589" s="63"/>
      <c r="I589" s="51"/>
      <c r="J589" s="94"/>
      <c r="K589" s="140"/>
      <c r="L589" s="348"/>
      <c r="M589" s="304"/>
      <c r="N589" s="481"/>
      <c r="O589" s="482"/>
      <c r="P589" s="304"/>
      <c r="Q589" s="380"/>
      <c r="R589" s="304"/>
      <c r="S589" s="304"/>
      <c r="T589" s="140"/>
      <c r="U589" s="140"/>
      <c r="V589" s="95"/>
      <c r="W589" s="299"/>
      <c r="X589" s="287"/>
      <c r="Y589" s="345"/>
      <c r="Z589" s="288"/>
      <c r="AA589" s="288"/>
      <c r="AB589" s="346"/>
      <c r="AC589" s="82" t="s">
        <v>30</v>
      </c>
      <c r="AD589" s="302">
        <v>5.0</v>
      </c>
      <c r="AE589" s="360" t="s">
        <v>31</v>
      </c>
      <c r="AF589" s="45">
        <f>ROUND(ROUND(G584*Q584,0)-AD589,0)</f>
        <v>549</v>
      </c>
      <c r="AG589" s="79"/>
    </row>
    <row r="590" ht="16.5" customHeight="1">
      <c r="A590" s="29">
        <v>63.0</v>
      </c>
      <c r="B590" s="30">
        <v>9905.0</v>
      </c>
      <c r="C590" s="32" t="s">
        <v>3238</v>
      </c>
      <c r="D590" s="131"/>
      <c r="E590" s="69"/>
      <c r="F590" s="76"/>
      <c r="G590" s="63"/>
      <c r="H590" s="63"/>
      <c r="I590" s="51"/>
      <c r="J590" s="94"/>
      <c r="K590" s="140"/>
      <c r="L590" s="348"/>
      <c r="M590" s="304"/>
      <c r="N590" s="481"/>
      <c r="O590" s="482"/>
      <c r="P590" s="304"/>
      <c r="Q590" s="380"/>
      <c r="R590" s="304"/>
      <c r="S590" s="304"/>
      <c r="T590" s="140"/>
      <c r="U590" s="140"/>
      <c r="V590" s="95"/>
      <c r="W590" s="303"/>
      <c r="X590" s="290"/>
      <c r="Y590" s="350"/>
      <c r="Z590" s="299" t="s">
        <v>20</v>
      </c>
      <c r="AA590" s="287" t="s">
        <v>21</v>
      </c>
      <c r="AB590" s="361">
        <v>0.85</v>
      </c>
      <c r="AC590" s="482"/>
      <c r="AD590" s="302"/>
      <c r="AE590" s="360"/>
      <c r="AF590" s="45">
        <f>ROUND(ROUND(ROUND(G584*Q584,0)*AB590,0)-AD589,0)</f>
        <v>466</v>
      </c>
      <c r="AG590" s="79"/>
    </row>
    <row r="591" ht="16.5" customHeight="1">
      <c r="A591" s="29">
        <v>63.0</v>
      </c>
      <c r="B591" s="30">
        <v>9906.0</v>
      </c>
      <c r="C591" s="32" t="s">
        <v>3239</v>
      </c>
      <c r="D591" s="131"/>
      <c r="E591" s="69"/>
      <c r="F591" s="76"/>
      <c r="G591" s="63"/>
      <c r="H591" s="63"/>
      <c r="I591" s="51"/>
      <c r="J591" s="94"/>
      <c r="K591" s="140"/>
      <c r="L591" s="348"/>
      <c r="M591" s="304"/>
      <c r="N591" s="481"/>
      <c r="O591" s="307"/>
      <c r="P591" s="304"/>
      <c r="Q591" s="380"/>
      <c r="R591" s="304"/>
      <c r="S591" s="304"/>
      <c r="T591" s="140"/>
      <c r="U591" s="140"/>
      <c r="V591" s="95"/>
      <c r="W591" s="305" t="s">
        <v>326</v>
      </c>
      <c r="X591" s="302" t="s">
        <v>21</v>
      </c>
      <c r="Y591" s="349">
        <v>0.7</v>
      </c>
      <c r="Z591" s="297"/>
      <c r="AA591" s="297"/>
      <c r="AB591" s="362"/>
      <c r="AC591" s="482"/>
      <c r="AD591" s="313"/>
      <c r="AE591" s="349"/>
      <c r="AF591" s="45">
        <f>ROUND(ROUND(ROUND(G584*Q584,0)*Y591,0)-AD589,0)</f>
        <v>383</v>
      </c>
      <c r="AG591" s="79"/>
    </row>
    <row r="592" ht="16.5" customHeight="1">
      <c r="A592" s="29">
        <v>63.0</v>
      </c>
      <c r="B592" s="30">
        <v>9907.0</v>
      </c>
      <c r="C592" s="32" t="s">
        <v>3240</v>
      </c>
      <c r="D592" s="131"/>
      <c r="E592" s="69"/>
      <c r="F592" s="76"/>
      <c r="G592" s="63"/>
      <c r="H592" s="63"/>
      <c r="I592" s="51"/>
      <c r="J592" s="94"/>
      <c r="K592" s="140"/>
      <c r="L592" s="348"/>
      <c r="M592" s="304"/>
      <c r="N592" s="481"/>
      <c r="O592" s="307"/>
      <c r="P592" s="304"/>
      <c r="Q592" s="380"/>
      <c r="R592" s="304"/>
      <c r="S592" s="304"/>
      <c r="T592" s="140"/>
      <c r="U592" s="140"/>
      <c r="V592" s="95"/>
      <c r="W592" s="484"/>
      <c r="X592" s="290"/>
      <c r="Y592" s="355"/>
      <c r="Z592" s="356" t="s">
        <v>20</v>
      </c>
      <c r="AA592" s="357" t="s">
        <v>21</v>
      </c>
      <c r="AB592" s="363">
        <v>0.85</v>
      </c>
      <c r="AC592" s="482"/>
      <c r="AD592" s="313"/>
      <c r="AE592" s="349"/>
      <c r="AF592" s="45">
        <f>ROUND(ROUND(ROUND(ROUND(G584*Q584,0)*Y591,0)*AB592,0)-AD589,0)</f>
        <v>325</v>
      </c>
      <c r="AG592" s="79"/>
    </row>
    <row r="593" ht="16.5" customHeight="1">
      <c r="A593" s="29">
        <v>63.0</v>
      </c>
      <c r="B593" s="30">
        <v>9908.0</v>
      </c>
      <c r="C593" s="32" t="s">
        <v>3241</v>
      </c>
      <c r="D593" s="69"/>
      <c r="E593" s="69"/>
      <c r="F593" s="76"/>
      <c r="G593" s="63"/>
      <c r="H593" s="63"/>
      <c r="I593" s="51"/>
      <c r="J593" s="94"/>
      <c r="K593" s="140"/>
      <c r="L593" s="348"/>
      <c r="M593" s="304"/>
      <c r="N593" s="481"/>
      <c r="O593" s="307"/>
      <c r="P593" s="304"/>
      <c r="Q593" s="380"/>
      <c r="R593" s="304"/>
      <c r="S593" s="304"/>
      <c r="T593" s="140"/>
      <c r="U593" s="140"/>
      <c r="V593" s="95"/>
      <c r="W593" s="305" t="s">
        <v>329</v>
      </c>
      <c r="X593" s="302" t="s">
        <v>21</v>
      </c>
      <c r="Y593" s="349">
        <v>0.85</v>
      </c>
      <c r="Z593" s="292"/>
      <c r="AA593" s="292"/>
      <c r="AB593" s="355"/>
      <c r="AC593" s="482"/>
      <c r="AD593" s="313"/>
      <c r="AE593" s="349"/>
      <c r="AF593" s="45">
        <f>ROUND(ROUND(ROUND(G584*Q584,0)*Y593,0)-AD589,0)</f>
        <v>466</v>
      </c>
      <c r="AG593" s="79"/>
    </row>
    <row r="594" ht="16.5" customHeight="1">
      <c r="A594" s="29">
        <v>63.0</v>
      </c>
      <c r="B594" s="30">
        <v>9909.0</v>
      </c>
      <c r="C594" s="32" t="s">
        <v>3242</v>
      </c>
      <c r="D594" s="69"/>
      <c r="E594" s="69"/>
      <c r="F594" s="76"/>
      <c r="G594" s="63"/>
      <c r="H594" s="63"/>
      <c r="I594" s="51"/>
      <c r="J594" s="94"/>
      <c r="K594" s="140"/>
      <c r="L594" s="348"/>
      <c r="M594" s="304"/>
      <c r="N594" s="381"/>
      <c r="O594" s="307"/>
      <c r="P594" s="304"/>
      <c r="Q594" s="380"/>
      <c r="R594" s="304"/>
      <c r="S594" s="304"/>
      <c r="T594" s="140"/>
      <c r="U594" s="140"/>
      <c r="V594" s="95"/>
      <c r="W594" s="484"/>
      <c r="X594" s="290"/>
      <c r="Y594" s="355"/>
      <c r="Z594" s="356" t="s">
        <v>20</v>
      </c>
      <c r="AA594" s="357" t="s">
        <v>21</v>
      </c>
      <c r="AB594" s="363">
        <v>0.85</v>
      </c>
      <c r="AC594" s="484"/>
      <c r="AD594" s="292"/>
      <c r="AE594" s="355"/>
      <c r="AF594" s="45">
        <f>ROUND(ROUND(ROUND(ROUND(G584*Q584,0)*Y593,0)*AB594,0)-AD589,0)</f>
        <v>395</v>
      </c>
      <c r="AG594" s="79"/>
    </row>
    <row r="595" ht="16.5" customHeight="1">
      <c r="A595" s="29">
        <v>63.0</v>
      </c>
      <c r="B595" s="30">
        <v>9213.0</v>
      </c>
      <c r="C595" s="32" t="s">
        <v>3243</v>
      </c>
      <c r="D595" s="69"/>
      <c r="E595" s="69"/>
      <c r="F595" s="307"/>
      <c r="G595" s="140"/>
      <c r="H595" s="140"/>
      <c r="I595" s="95"/>
      <c r="J595" s="69"/>
      <c r="K595" s="65"/>
      <c r="L595" s="65"/>
      <c r="M595" s="140"/>
      <c r="N595" s="105"/>
      <c r="O595" s="94"/>
      <c r="P595" s="140"/>
      <c r="Q595" s="95"/>
      <c r="R595" s="33" t="s">
        <v>23</v>
      </c>
      <c r="S595" s="130" t="s">
        <v>24</v>
      </c>
      <c r="T595" s="152"/>
      <c r="U595" s="152"/>
      <c r="V595" s="153"/>
      <c r="W595" s="299"/>
      <c r="X595" s="287"/>
      <c r="Y595" s="345"/>
      <c r="Z595" s="288"/>
      <c r="AA595" s="288"/>
      <c r="AB595" s="288"/>
      <c r="AC595" s="288"/>
      <c r="AD595" s="288"/>
      <c r="AE595" s="346"/>
      <c r="AF595" s="45">
        <f>ROUND(ROUND(G584*Q584,0)*U596,0)</f>
        <v>388</v>
      </c>
      <c r="AG595" s="79"/>
    </row>
    <row r="596" ht="16.5" customHeight="1">
      <c r="A596" s="29">
        <v>63.0</v>
      </c>
      <c r="B596" s="30">
        <v>9910.0</v>
      </c>
      <c r="C596" s="32" t="s">
        <v>3244</v>
      </c>
      <c r="D596" s="69"/>
      <c r="E596" s="69"/>
      <c r="F596" s="307"/>
      <c r="G596" s="63"/>
      <c r="H596" s="140"/>
      <c r="I596" s="95"/>
      <c r="J596" s="69"/>
      <c r="K596" s="65"/>
      <c r="L596" s="65"/>
      <c r="M596" s="140"/>
      <c r="N596" s="105"/>
      <c r="O596" s="94"/>
      <c r="P596" s="140"/>
      <c r="Q596" s="95"/>
      <c r="R596" s="481"/>
      <c r="S596" s="482"/>
      <c r="T596" s="302" t="s">
        <v>21</v>
      </c>
      <c r="U596" s="313">
        <v>0.7</v>
      </c>
      <c r="V596" s="95"/>
      <c r="W596" s="303"/>
      <c r="X596" s="290"/>
      <c r="Y596" s="350"/>
      <c r="Z596" s="299" t="s">
        <v>20</v>
      </c>
      <c r="AA596" s="287" t="s">
        <v>21</v>
      </c>
      <c r="AB596" s="351">
        <v>0.85</v>
      </c>
      <c r="AC596" s="288"/>
      <c r="AD596" s="288"/>
      <c r="AE596" s="346"/>
      <c r="AF596" s="45">
        <f>ROUND(ROUND(ROUND(G584*Q584,0)*U596,0)*AB596,0)</f>
        <v>330</v>
      </c>
      <c r="AG596" s="79"/>
    </row>
    <row r="597" ht="16.5" customHeight="1">
      <c r="A597" s="29">
        <v>63.0</v>
      </c>
      <c r="B597" s="30">
        <v>9214.0</v>
      </c>
      <c r="C597" s="32" t="s">
        <v>3245</v>
      </c>
      <c r="D597" s="94"/>
      <c r="E597" s="94"/>
      <c r="F597" s="103"/>
      <c r="G597" s="140"/>
      <c r="H597" s="140"/>
      <c r="I597" s="95"/>
      <c r="J597" s="69"/>
      <c r="K597" s="65"/>
      <c r="L597" s="65"/>
      <c r="M597" s="302"/>
      <c r="N597" s="382"/>
      <c r="O597" s="383"/>
      <c r="P597" s="302"/>
      <c r="Q597" s="384"/>
      <c r="R597" s="481"/>
      <c r="S597" s="482"/>
      <c r="T597" s="302"/>
      <c r="U597" s="313"/>
      <c r="V597" s="349"/>
      <c r="W597" s="305" t="s">
        <v>326</v>
      </c>
      <c r="X597" s="287" t="s">
        <v>21</v>
      </c>
      <c r="Y597" s="354">
        <f>$Y$657</f>
        <v>0.7</v>
      </c>
      <c r="Z597" s="297"/>
      <c r="AA597" s="297"/>
      <c r="AB597" s="297"/>
      <c r="AC597" s="297"/>
      <c r="AD597" s="297"/>
      <c r="AE597" s="362"/>
      <c r="AF597" s="45">
        <f>ROUND(ROUND(ROUND(G584*Q584,0)*U596,0)*Y597,0)</f>
        <v>272</v>
      </c>
      <c r="AG597" s="79"/>
    </row>
    <row r="598" ht="16.5" customHeight="1">
      <c r="A598" s="29">
        <v>63.0</v>
      </c>
      <c r="B598" s="30">
        <v>9911.0</v>
      </c>
      <c r="C598" s="32" t="s">
        <v>3246</v>
      </c>
      <c r="D598" s="94"/>
      <c r="E598" s="94"/>
      <c r="F598" s="103"/>
      <c r="G598" s="140"/>
      <c r="H598" s="140"/>
      <c r="I598" s="95"/>
      <c r="J598" s="69"/>
      <c r="K598" s="65"/>
      <c r="L598" s="65"/>
      <c r="M598" s="302"/>
      <c r="N598" s="382"/>
      <c r="O598" s="383"/>
      <c r="P598" s="302"/>
      <c r="Q598" s="384"/>
      <c r="R598" s="481"/>
      <c r="S598" s="482"/>
      <c r="T598" s="302"/>
      <c r="U598" s="313"/>
      <c r="V598" s="349"/>
      <c r="W598" s="484"/>
      <c r="X598" s="290"/>
      <c r="Y598" s="355"/>
      <c r="Z598" s="356" t="s">
        <v>20</v>
      </c>
      <c r="AA598" s="357" t="s">
        <v>21</v>
      </c>
      <c r="AB598" s="358">
        <v>0.85</v>
      </c>
      <c r="AC598" s="288"/>
      <c r="AD598" s="288"/>
      <c r="AE598" s="346"/>
      <c r="AF598" s="45">
        <f>ROUND(ROUND(ROUND(ROUND(G584*Q584,0)*U596,0)*Y597,0)*AB598,0)</f>
        <v>231</v>
      </c>
      <c r="AG598" s="79"/>
    </row>
    <row r="599" ht="16.5" customHeight="1">
      <c r="A599" s="29">
        <v>63.0</v>
      </c>
      <c r="B599" s="30">
        <v>9216.0</v>
      </c>
      <c r="C599" s="32" t="s">
        <v>3247</v>
      </c>
      <c r="D599" s="94"/>
      <c r="E599" s="94"/>
      <c r="F599" s="103"/>
      <c r="G599" s="140"/>
      <c r="H599" s="140"/>
      <c r="I599" s="95"/>
      <c r="J599" s="69"/>
      <c r="K599" s="65"/>
      <c r="L599" s="65"/>
      <c r="M599" s="302"/>
      <c r="N599" s="382"/>
      <c r="O599" s="383"/>
      <c r="P599" s="302"/>
      <c r="Q599" s="384"/>
      <c r="R599" s="481"/>
      <c r="S599" s="482"/>
      <c r="T599" s="302"/>
      <c r="U599" s="313"/>
      <c r="V599" s="349"/>
      <c r="W599" s="305" t="s">
        <v>329</v>
      </c>
      <c r="X599" s="287" t="s">
        <v>21</v>
      </c>
      <c r="Y599" s="354">
        <f>$Y$659</f>
        <v>0.85</v>
      </c>
      <c r="Z599" s="292"/>
      <c r="AA599" s="292"/>
      <c r="AB599" s="292"/>
      <c r="AC599" s="292"/>
      <c r="AD599" s="292"/>
      <c r="AE599" s="355"/>
      <c r="AF599" s="45">
        <f>ROUND(ROUND(ROUND(G584*Q584,0)*U596,0)*Y599,0)</f>
        <v>330</v>
      </c>
      <c r="AG599" s="79"/>
    </row>
    <row r="600" ht="16.5" customHeight="1">
      <c r="A600" s="29">
        <v>63.0</v>
      </c>
      <c r="B600" s="30">
        <v>9912.0</v>
      </c>
      <c r="C600" s="32" t="s">
        <v>3248</v>
      </c>
      <c r="D600" s="94"/>
      <c r="E600" s="94"/>
      <c r="F600" s="103"/>
      <c r="G600" s="140"/>
      <c r="H600" s="140"/>
      <c r="I600" s="95"/>
      <c r="J600" s="69"/>
      <c r="K600" s="65"/>
      <c r="L600" s="65"/>
      <c r="M600" s="302"/>
      <c r="N600" s="382"/>
      <c r="O600" s="383"/>
      <c r="P600" s="302"/>
      <c r="Q600" s="384"/>
      <c r="R600" s="481"/>
      <c r="S600" s="482"/>
      <c r="T600" s="302"/>
      <c r="U600" s="313"/>
      <c r="V600" s="349"/>
      <c r="W600" s="484"/>
      <c r="X600" s="290"/>
      <c r="Y600" s="355"/>
      <c r="Z600" s="356" t="s">
        <v>20</v>
      </c>
      <c r="AA600" s="357" t="s">
        <v>21</v>
      </c>
      <c r="AB600" s="358">
        <v>0.85</v>
      </c>
      <c r="AC600" s="288"/>
      <c r="AD600" s="288"/>
      <c r="AE600" s="346"/>
      <c r="AF600" s="45">
        <f>ROUND(ROUND(ROUND(ROUND(G584*Q584,0)*U596,0)*Y599,0)*AB600,0)</f>
        <v>281</v>
      </c>
      <c r="AG600" s="79"/>
    </row>
    <row r="601" ht="16.5" customHeight="1">
      <c r="A601" s="29">
        <v>63.0</v>
      </c>
      <c r="B601" s="30">
        <v>9913.0</v>
      </c>
      <c r="C601" s="32" t="s">
        <v>3249</v>
      </c>
      <c r="D601" s="94"/>
      <c r="E601" s="94"/>
      <c r="F601" s="103"/>
      <c r="G601" s="140"/>
      <c r="H601" s="140"/>
      <c r="I601" s="95"/>
      <c r="J601" s="69"/>
      <c r="K601" s="65"/>
      <c r="L601" s="65"/>
      <c r="M601" s="302"/>
      <c r="N601" s="382"/>
      <c r="O601" s="383"/>
      <c r="P601" s="302"/>
      <c r="Q601" s="384"/>
      <c r="R601" s="481"/>
      <c r="S601" s="482"/>
      <c r="T601" s="302"/>
      <c r="U601" s="313"/>
      <c r="V601" s="349"/>
      <c r="W601" s="299"/>
      <c r="X601" s="287"/>
      <c r="Y601" s="345"/>
      <c r="Z601" s="288"/>
      <c r="AA601" s="288"/>
      <c r="AB601" s="346"/>
      <c r="AC601" s="82" t="s">
        <v>30</v>
      </c>
      <c r="AD601" s="302">
        <v>5.0</v>
      </c>
      <c r="AE601" s="360" t="s">
        <v>31</v>
      </c>
      <c r="AF601" s="45">
        <f>ROUND(ROUND(ROUND(G584*Q584,0)*U596,0)-AD601,0)</f>
        <v>383</v>
      </c>
      <c r="AG601" s="79"/>
    </row>
    <row r="602" ht="16.5" customHeight="1">
      <c r="A602" s="29">
        <v>63.0</v>
      </c>
      <c r="B602" s="30">
        <v>9914.0</v>
      </c>
      <c r="C602" s="32" t="s">
        <v>3250</v>
      </c>
      <c r="D602" s="94"/>
      <c r="E602" s="94"/>
      <c r="F602" s="103"/>
      <c r="G602" s="140"/>
      <c r="H602" s="140"/>
      <c r="I602" s="95"/>
      <c r="J602" s="69"/>
      <c r="K602" s="65"/>
      <c r="L602" s="65"/>
      <c r="M602" s="302"/>
      <c r="N602" s="382"/>
      <c r="O602" s="383"/>
      <c r="P602" s="302"/>
      <c r="Q602" s="384"/>
      <c r="R602" s="308"/>
      <c r="S602" s="482"/>
      <c r="T602" s="302"/>
      <c r="U602" s="313"/>
      <c r="V602" s="349"/>
      <c r="W602" s="303"/>
      <c r="X602" s="290"/>
      <c r="Y602" s="350"/>
      <c r="Z602" s="299" t="s">
        <v>20</v>
      </c>
      <c r="AA602" s="287" t="s">
        <v>21</v>
      </c>
      <c r="AB602" s="361">
        <v>0.85</v>
      </c>
      <c r="AC602" s="482"/>
      <c r="AD602" s="302"/>
      <c r="AE602" s="360"/>
      <c r="AF602" s="45">
        <f>ROUND(ROUND(ROUND(ROUND(G584*Q584,0)*U596,0)*AB602,0)-AD601,0)</f>
        <v>325</v>
      </c>
      <c r="AG602" s="79"/>
    </row>
    <row r="603" ht="16.5" customHeight="1">
      <c r="A603" s="29">
        <v>63.0</v>
      </c>
      <c r="B603" s="30">
        <v>9915.0</v>
      </c>
      <c r="C603" s="32" t="s">
        <v>3251</v>
      </c>
      <c r="D603" s="94"/>
      <c r="E603" s="94"/>
      <c r="F603" s="103"/>
      <c r="G603" s="140"/>
      <c r="H603" s="140"/>
      <c r="I603" s="95"/>
      <c r="J603" s="69"/>
      <c r="K603" s="65"/>
      <c r="L603" s="65"/>
      <c r="M603" s="302"/>
      <c r="N603" s="382"/>
      <c r="O603" s="383"/>
      <c r="P603" s="302"/>
      <c r="Q603" s="384"/>
      <c r="R603" s="308"/>
      <c r="S603" s="482"/>
      <c r="T603" s="302"/>
      <c r="U603" s="313"/>
      <c r="V603" s="349"/>
      <c r="W603" s="305" t="s">
        <v>326</v>
      </c>
      <c r="X603" s="302" t="s">
        <v>21</v>
      </c>
      <c r="Y603" s="349">
        <f>$Y$657</f>
        <v>0.7</v>
      </c>
      <c r="Z603" s="297"/>
      <c r="AA603" s="297"/>
      <c r="AB603" s="362"/>
      <c r="AC603" s="482"/>
      <c r="AD603" s="313"/>
      <c r="AE603" s="349"/>
      <c r="AF603" s="45">
        <f>ROUND(ROUND(ROUND(ROUND(G584*Q584,0)*U596,0)*Y603,0)-AD601,0)</f>
        <v>267</v>
      </c>
      <c r="AG603" s="79"/>
    </row>
    <row r="604" ht="16.5" customHeight="1">
      <c r="A604" s="29">
        <v>63.0</v>
      </c>
      <c r="B604" s="30">
        <v>9916.0</v>
      </c>
      <c r="C604" s="32" t="s">
        <v>3252</v>
      </c>
      <c r="D604" s="94"/>
      <c r="E604" s="94"/>
      <c r="F604" s="103"/>
      <c r="G604" s="140"/>
      <c r="H604" s="140"/>
      <c r="I604" s="95"/>
      <c r="J604" s="69"/>
      <c r="K604" s="65"/>
      <c r="L604" s="65"/>
      <c r="M604" s="302"/>
      <c r="N604" s="382"/>
      <c r="O604" s="383"/>
      <c r="P604" s="302"/>
      <c r="Q604" s="384"/>
      <c r="R604" s="308"/>
      <c r="S604" s="309"/>
      <c r="T604" s="302"/>
      <c r="U604" s="313"/>
      <c r="V604" s="349"/>
      <c r="W604" s="484"/>
      <c r="X604" s="290"/>
      <c r="Y604" s="355"/>
      <c r="Z604" s="356" t="s">
        <v>20</v>
      </c>
      <c r="AA604" s="357" t="s">
        <v>21</v>
      </c>
      <c r="AB604" s="363">
        <v>0.85</v>
      </c>
      <c r="AC604" s="482"/>
      <c r="AD604" s="313"/>
      <c r="AE604" s="349"/>
      <c r="AF604" s="45">
        <f>ROUND(ROUND(ROUND(ROUND(ROUND(G584*Q584,0)*U596,0)*Y603,0)*AB604,0)-AD601,0)</f>
        <v>226</v>
      </c>
      <c r="AG604" s="79"/>
    </row>
    <row r="605" ht="16.5" customHeight="1">
      <c r="A605" s="29">
        <v>63.0</v>
      </c>
      <c r="B605" s="30">
        <v>9917.0</v>
      </c>
      <c r="C605" s="32" t="s">
        <v>3253</v>
      </c>
      <c r="D605" s="94"/>
      <c r="E605" s="94"/>
      <c r="F605" s="103"/>
      <c r="G605" s="140"/>
      <c r="H605" s="140"/>
      <c r="I605" s="95"/>
      <c r="J605" s="69"/>
      <c r="K605" s="65"/>
      <c r="L605" s="65"/>
      <c r="M605" s="302"/>
      <c r="N605" s="382"/>
      <c r="O605" s="383"/>
      <c r="P605" s="302"/>
      <c r="Q605" s="384"/>
      <c r="R605" s="308"/>
      <c r="S605" s="309"/>
      <c r="T605" s="302"/>
      <c r="U605" s="313"/>
      <c r="V605" s="349"/>
      <c r="W605" s="305" t="s">
        <v>329</v>
      </c>
      <c r="X605" s="302" t="s">
        <v>21</v>
      </c>
      <c r="Y605" s="349">
        <f>$Y$659</f>
        <v>0.85</v>
      </c>
      <c r="Z605" s="292"/>
      <c r="AA605" s="292"/>
      <c r="AB605" s="355"/>
      <c r="AC605" s="482"/>
      <c r="AD605" s="313"/>
      <c r="AE605" s="349"/>
      <c r="AF605" s="45">
        <f>ROUND(ROUND(ROUND(ROUND(G584*Q584,0)*U596,0)*Y605,0)-AD601,0)</f>
        <v>325</v>
      </c>
      <c r="AG605" s="79"/>
    </row>
    <row r="606" ht="16.5" customHeight="1">
      <c r="A606" s="29">
        <v>63.0</v>
      </c>
      <c r="B606" s="30">
        <v>9918.0</v>
      </c>
      <c r="C606" s="32" t="s">
        <v>3254</v>
      </c>
      <c r="D606" s="94"/>
      <c r="E606" s="94"/>
      <c r="F606" s="103"/>
      <c r="G606" s="140"/>
      <c r="H606" s="140"/>
      <c r="I606" s="95"/>
      <c r="J606" s="69"/>
      <c r="K606" s="65"/>
      <c r="L606" s="65"/>
      <c r="M606" s="302"/>
      <c r="N606" s="382"/>
      <c r="O606" s="383"/>
      <c r="P606" s="302"/>
      <c r="Q606" s="384"/>
      <c r="R606" s="308"/>
      <c r="S606" s="309"/>
      <c r="T606" s="302"/>
      <c r="U606" s="313"/>
      <c r="V606" s="349"/>
      <c r="W606" s="484"/>
      <c r="X606" s="290"/>
      <c r="Y606" s="355"/>
      <c r="Z606" s="356" t="s">
        <v>20</v>
      </c>
      <c r="AA606" s="357" t="s">
        <v>21</v>
      </c>
      <c r="AB606" s="363">
        <v>0.85</v>
      </c>
      <c r="AC606" s="484"/>
      <c r="AD606" s="292"/>
      <c r="AE606" s="355"/>
      <c r="AF606" s="45">
        <f>ROUND(ROUND(ROUND(ROUND(ROUND(G584*Q584,0)*U596,0)*Y605,0)*AB606,0)-AD601,0)</f>
        <v>276</v>
      </c>
      <c r="AG606" s="79"/>
    </row>
    <row r="607" ht="16.5" customHeight="1">
      <c r="A607" s="29">
        <v>63.0</v>
      </c>
      <c r="B607" s="30">
        <v>9919.0</v>
      </c>
      <c r="C607" s="32" t="s">
        <v>3255</v>
      </c>
      <c r="D607" s="94"/>
      <c r="E607" s="94"/>
      <c r="F607" s="103"/>
      <c r="G607" s="140"/>
      <c r="H607" s="140"/>
      <c r="I607" s="95"/>
      <c r="J607" s="69"/>
      <c r="K607" s="65"/>
      <c r="L607" s="65"/>
      <c r="M607" s="302"/>
      <c r="N607" s="382"/>
      <c r="O607" s="383"/>
      <c r="P607" s="302"/>
      <c r="Q607" s="384"/>
      <c r="R607" s="308"/>
      <c r="S607" s="130" t="s">
        <v>27</v>
      </c>
      <c r="T607" s="287"/>
      <c r="U607" s="385"/>
      <c r="V607" s="354"/>
      <c r="W607" s="299"/>
      <c r="X607" s="287"/>
      <c r="Y607" s="345"/>
      <c r="Z607" s="288"/>
      <c r="AA607" s="288"/>
      <c r="AB607" s="288"/>
      <c r="AC607" s="288"/>
      <c r="AD607" s="288"/>
      <c r="AE607" s="346"/>
      <c r="AF607" s="45">
        <f>ROUND(ROUND(G584*Q584,0)*U608,0)</f>
        <v>277</v>
      </c>
      <c r="AG607" s="79"/>
    </row>
    <row r="608" ht="16.5" customHeight="1">
      <c r="A608" s="29">
        <v>63.0</v>
      </c>
      <c r="B608" s="30">
        <v>9920.0</v>
      </c>
      <c r="C608" s="32" t="s">
        <v>3256</v>
      </c>
      <c r="D608" s="94"/>
      <c r="E608" s="94"/>
      <c r="F608" s="103"/>
      <c r="G608" s="140"/>
      <c r="H608" s="140"/>
      <c r="I608" s="95"/>
      <c r="J608" s="69"/>
      <c r="K608" s="65"/>
      <c r="L608" s="65"/>
      <c r="M608" s="302"/>
      <c r="N608" s="382"/>
      <c r="O608" s="383"/>
      <c r="P608" s="302"/>
      <c r="Q608" s="384"/>
      <c r="R608" s="308"/>
      <c r="S608" s="482"/>
      <c r="T608" s="302" t="s">
        <v>21</v>
      </c>
      <c r="U608" s="313">
        <v>0.5</v>
      </c>
      <c r="V608" s="349"/>
      <c r="W608" s="303"/>
      <c r="X608" s="290"/>
      <c r="Y608" s="350"/>
      <c r="Z608" s="299" t="s">
        <v>20</v>
      </c>
      <c r="AA608" s="287" t="s">
        <v>21</v>
      </c>
      <c r="AB608" s="351">
        <v>0.85</v>
      </c>
      <c r="AC608" s="288"/>
      <c r="AD608" s="288"/>
      <c r="AE608" s="346"/>
      <c r="AF608" s="114">
        <f>ROUND(ROUND(ROUND(G584*Q584,0)*U608,0)*AB608,0)</f>
        <v>235</v>
      </c>
      <c r="AG608" s="79"/>
    </row>
    <row r="609" ht="16.5" customHeight="1">
      <c r="A609" s="29">
        <v>63.0</v>
      </c>
      <c r="B609" s="30">
        <v>9921.0</v>
      </c>
      <c r="C609" s="32" t="s">
        <v>3257</v>
      </c>
      <c r="D609" s="94"/>
      <c r="E609" s="94"/>
      <c r="F609" s="103"/>
      <c r="G609" s="140"/>
      <c r="H609" s="140"/>
      <c r="I609" s="95"/>
      <c r="J609" s="69"/>
      <c r="K609" s="65"/>
      <c r="L609" s="65"/>
      <c r="M609" s="302"/>
      <c r="N609" s="382"/>
      <c r="O609" s="383"/>
      <c r="P609" s="302"/>
      <c r="Q609" s="384"/>
      <c r="R609" s="308"/>
      <c r="S609" s="482"/>
      <c r="T609" s="302"/>
      <c r="U609" s="313"/>
      <c r="V609" s="349"/>
      <c r="W609" s="305" t="s">
        <v>326</v>
      </c>
      <c r="X609" s="287" t="s">
        <v>21</v>
      </c>
      <c r="Y609" s="354">
        <f>$Y$657</f>
        <v>0.7</v>
      </c>
      <c r="Z609" s="297"/>
      <c r="AA609" s="297"/>
      <c r="AB609" s="297"/>
      <c r="AC609" s="297"/>
      <c r="AD609" s="297"/>
      <c r="AE609" s="362"/>
      <c r="AF609" s="45">
        <f>ROUND(ROUND(ROUND(G584*Q584,0)*U608,0)*Y609,0)</f>
        <v>194</v>
      </c>
      <c r="AG609" s="79"/>
    </row>
    <row r="610" ht="16.5" customHeight="1">
      <c r="A610" s="29">
        <v>63.0</v>
      </c>
      <c r="B610" s="30">
        <v>9922.0</v>
      </c>
      <c r="C610" s="32" t="s">
        <v>3258</v>
      </c>
      <c r="D610" s="94"/>
      <c r="E610" s="94"/>
      <c r="F610" s="103"/>
      <c r="G610" s="140"/>
      <c r="H610" s="140"/>
      <c r="I610" s="95"/>
      <c r="J610" s="69"/>
      <c r="K610" s="65"/>
      <c r="L610" s="65"/>
      <c r="M610" s="302"/>
      <c r="N610" s="382"/>
      <c r="O610" s="383"/>
      <c r="P610" s="302"/>
      <c r="Q610" s="384"/>
      <c r="R610" s="308"/>
      <c r="S610" s="482"/>
      <c r="T610" s="302"/>
      <c r="U610" s="313"/>
      <c r="V610" s="349"/>
      <c r="W610" s="484"/>
      <c r="X610" s="290"/>
      <c r="Y610" s="355"/>
      <c r="Z610" s="356" t="s">
        <v>20</v>
      </c>
      <c r="AA610" s="357" t="s">
        <v>21</v>
      </c>
      <c r="AB610" s="358">
        <v>0.85</v>
      </c>
      <c r="AC610" s="288"/>
      <c r="AD610" s="288"/>
      <c r="AE610" s="346"/>
      <c r="AF610" s="45">
        <f>ROUND(ROUND(ROUND(ROUND(G584*Q584,0)*U608,0)*Y609,0)*AB610,0)</f>
        <v>165</v>
      </c>
      <c r="AG610" s="79"/>
    </row>
    <row r="611" ht="16.5" customHeight="1">
      <c r="A611" s="29">
        <v>63.0</v>
      </c>
      <c r="B611" s="30">
        <v>9923.0</v>
      </c>
      <c r="C611" s="32" t="s">
        <v>3259</v>
      </c>
      <c r="D611" s="94"/>
      <c r="E611" s="94"/>
      <c r="F611" s="103"/>
      <c r="G611" s="140"/>
      <c r="H611" s="140"/>
      <c r="I611" s="95"/>
      <c r="J611" s="69"/>
      <c r="K611" s="65"/>
      <c r="L611" s="65"/>
      <c r="M611" s="302"/>
      <c r="N611" s="382"/>
      <c r="O611" s="383"/>
      <c r="P611" s="302"/>
      <c r="Q611" s="384"/>
      <c r="R611" s="308"/>
      <c r="S611" s="482"/>
      <c r="T611" s="302"/>
      <c r="U611" s="313"/>
      <c r="V611" s="349"/>
      <c r="W611" s="305" t="s">
        <v>329</v>
      </c>
      <c r="X611" s="287" t="s">
        <v>21</v>
      </c>
      <c r="Y611" s="354">
        <f>$Y$659</f>
        <v>0.85</v>
      </c>
      <c r="Z611" s="292"/>
      <c r="AA611" s="292"/>
      <c r="AB611" s="292"/>
      <c r="AC611" s="292"/>
      <c r="AD611" s="292"/>
      <c r="AE611" s="355"/>
      <c r="AF611" s="114">
        <f>ROUND(ROUND(ROUND(G584*Q584,0)*U608,0)*Y611,0)</f>
        <v>235</v>
      </c>
      <c r="AG611" s="79"/>
    </row>
    <row r="612" ht="16.5" customHeight="1">
      <c r="A612" s="29">
        <v>63.0</v>
      </c>
      <c r="B612" s="30">
        <v>9924.0</v>
      </c>
      <c r="C612" s="32" t="s">
        <v>3260</v>
      </c>
      <c r="D612" s="94"/>
      <c r="E612" s="94"/>
      <c r="F612" s="103"/>
      <c r="G612" s="140"/>
      <c r="H612" s="140"/>
      <c r="I612" s="95"/>
      <c r="J612" s="69"/>
      <c r="K612" s="65"/>
      <c r="L612" s="65"/>
      <c r="M612" s="302"/>
      <c r="N612" s="382"/>
      <c r="O612" s="383"/>
      <c r="P612" s="302"/>
      <c r="Q612" s="384"/>
      <c r="R612" s="308"/>
      <c r="S612" s="482"/>
      <c r="T612" s="302"/>
      <c r="U612" s="313"/>
      <c r="V612" s="349"/>
      <c r="W612" s="484"/>
      <c r="X612" s="290"/>
      <c r="Y612" s="355"/>
      <c r="Z612" s="356" t="s">
        <v>20</v>
      </c>
      <c r="AA612" s="357" t="s">
        <v>21</v>
      </c>
      <c r="AB612" s="358">
        <v>0.85</v>
      </c>
      <c r="AC612" s="288"/>
      <c r="AD612" s="288"/>
      <c r="AE612" s="346"/>
      <c r="AF612" s="114">
        <f>ROUND(ROUND(ROUND(ROUND(G584*Q584,0)*U608,0)*Y611,0)*AB612,0)</f>
        <v>200</v>
      </c>
      <c r="AG612" s="79"/>
    </row>
    <row r="613" ht="16.5" customHeight="1">
      <c r="A613" s="29">
        <v>63.0</v>
      </c>
      <c r="B613" s="30">
        <v>9925.0</v>
      </c>
      <c r="C613" s="32" t="s">
        <v>3261</v>
      </c>
      <c r="D613" s="94"/>
      <c r="E613" s="94"/>
      <c r="F613" s="103"/>
      <c r="G613" s="140"/>
      <c r="H613" s="140"/>
      <c r="I613" s="95"/>
      <c r="J613" s="69"/>
      <c r="K613" s="65"/>
      <c r="L613" s="65"/>
      <c r="M613" s="302"/>
      <c r="N613" s="382"/>
      <c r="O613" s="383"/>
      <c r="P613" s="302"/>
      <c r="Q613" s="384"/>
      <c r="R613" s="308"/>
      <c r="S613" s="482"/>
      <c r="T613" s="302"/>
      <c r="U613" s="313"/>
      <c r="V613" s="349"/>
      <c r="W613" s="299"/>
      <c r="X613" s="287"/>
      <c r="Y613" s="345"/>
      <c r="Z613" s="288"/>
      <c r="AA613" s="288"/>
      <c r="AB613" s="346"/>
      <c r="AC613" s="82" t="s">
        <v>30</v>
      </c>
      <c r="AD613" s="302">
        <v>5.0</v>
      </c>
      <c r="AE613" s="360" t="s">
        <v>31</v>
      </c>
      <c r="AF613" s="45">
        <f>ROUND(ROUND(ROUND(G584*Q584,0)*U608,0)-AD613,0)</f>
        <v>272</v>
      </c>
      <c r="AG613" s="79"/>
    </row>
    <row r="614" ht="16.5" customHeight="1">
      <c r="A614" s="29">
        <v>63.0</v>
      </c>
      <c r="B614" s="30">
        <v>9926.0</v>
      </c>
      <c r="C614" s="32" t="s">
        <v>3262</v>
      </c>
      <c r="D614" s="94"/>
      <c r="E614" s="94"/>
      <c r="F614" s="103"/>
      <c r="G614" s="140"/>
      <c r="H614" s="140"/>
      <c r="I614" s="95"/>
      <c r="J614" s="69"/>
      <c r="K614" s="65"/>
      <c r="L614" s="65"/>
      <c r="M614" s="302"/>
      <c r="N614" s="382"/>
      <c r="O614" s="383"/>
      <c r="P614" s="302"/>
      <c r="Q614" s="384"/>
      <c r="R614" s="308"/>
      <c r="S614" s="310"/>
      <c r="T614" s="302"/>
      <c r="U614" s="313"/>
      <c r="V614" s="313"/>
      <c r="W614" s="303"/>
      <c r="X614" s="290"/>
      <c r="Y614" s="350"/>
      <c r="Z614" s="299" t="s">
        <v>20</v>
      </c>
      <c r="AA614" s="287" t="s">
        <v>21</v>
      </c>
      <c r="AB614" s="361">
        <v>0.85</v>
      </c>
      <c r="AC614" s="482"/>
      <c r="AD614" s="302"/>
      <c r="AE614" s="360"/>
      <c r="AF614" s="114">
        <f>ROUND(ROUND(ROUND(ROUND(G584*Q584,0)*U608,0)*AB614,0)-AD613,0)</f>
        <v>230</v>
      </c>
      <c r="AG614" s="79"/>
    </row>
    <row r="615" ht="16.5" customHeight="1">
      <c r="A615" s="29">
        <v>63.0</v>
      </c>
      <c r="B615" s="30">
        <v>9927.0</v>
      </c>
      <c r="C615" s="32" t="s">
        <v>3263</v>
      </c>
      <c r="D615" s="94"/>
      <c r="E615" s="94"/>
      <c r="F615" s="103"/>
      <c r="G615" s="140"/>
      <c r="H615" s="140"/>
      <c r="I615" s="95"/>
      <c r="J615" s="69"/>
      <c r="K615" s="65"/>
      <c r="L615" s="65"/>
      <c r="M615" s="302"/>
      <c r="N615" s="382"/>
      <c r="O615" s="383"/>
      <c r="P615" s="302"/>
      <c r="Q615" s="384"/>
      <c r="R615" s="308"/>
      <c r="S615" s="310"/>
      <c r="T615" s="302"/>
      <c r="U615" s="313"/>
      <c r="V615" s="313"/>
      <c r="W615" s="305" t="s">
        <v>326</v>
      </c>
      <c r="X615" s="302" t="s">
        <v>21</v>
      </c>
      <c r="Y615" s="349">
        <f>$Y$657</f>
        <v>0.7</v>
      </c>
      <c r="Z615" s="297"/>
      <c r="AA615" s="297"/>
      <c r="AB615" s="362"/>
      <c r="AC615" s="482"/>
      <c r="AD615" s="313"/>
      <c r="AE615" s="349"/>
      <c r="AF615" s="45">
        <f>ROUND(ROUND(ROUND(ROUND(G584*Q584,0)*U608,0)*Y615,0)-AD613,0)</f>
        <v>189</v>
      </c>
      <c r="AG615" s="79"/>
    </row>
    <row r="616" ht="16.5" customHeight="1">
      <c r="A616" s="29">
        <v>63.0</v>
      </c>
      <c r="B616" s="30">
        <v>9928.0</v>
      </c>
      <c r="C616" s="32" t="s">
        <v>3264</v>
      </c>
      <c r="D616" s="94"/>
      <c r="E616" s="94"/>
      <c r="F616" s="103"/>
      <c r="G616" s="140"/>
      <c r="H616" s="140"/>
      <c r="I616" s="95"/>
      <c r="J616" s="69"/>
      <c r="K616" s="65"/>
      <c r="L616" s="65"/>
      <c r="M616" s="302"/>
      <c r="N616" s="382"/>
      <c r="O616" s="383"/>
      <c r="P616" s="302"/>
      <c r="Q616" s="384"/>
      <c r="R616" s="308"/>
      <c r="S616" s="310"/>
      <c r="T616" s="302"/>
      <c r="U616" s="313"/>
      <c r="V616" s="313"/>
      <c r="W616" s="484"/>
      <c r="X616" s="290"/>
      <c r="Y616" s="355"/>
      <c r="Z616" s="356" t="s">
        <v>20</v>
      </c>
      <c r="AA616" s="357" t="s">
        <v>21</v>
      </c>
      <c r="AB616" s="363">
        <v>0.85</v>
      </c>
      <c r="AC616" s="482"/>
      <c r="AD616" s="313"/>
      <c r="AE616" s="349"/>
      <c r="AF616" s="45">
        <f>ROUND(ROUND(ROUND(ROUND(ROUND(G584*Q584,0)*U608,0)*Y615,0)*AB616,0)-AD613,0)</f>
        <v>160</v>
      </c>
      <c r="AG616" s="79"/>
    </row>
    <row r="617" ht="16.5" customHeight="1">
      <c r="A617" s="29">
        <v>63.0</v>
      </c>
      <c r="B617" s="30">
        <v>9929.0</v>
      </c>
      <c r="C617" s="32" t="s">
        <v>3265</v>
      </c>
      <c r="D617" s="94"/>
      <c r="E617" s="94"/>
      <c r="F617" s="103"/>
      <c r="G617" s="140"/>
      <c r="H617" s="140"/>
      <c r="I617" s="95"/>
      <c r="J617" s="69"/>
      <c r="K617" s="65"/>
      <c r="L617" s="65"/>
      <c r="M617" s="302"/>
      <c r="N617" s="382"/>
      <c r="O617" s="383"/>
      <c r="P617" s="302"/>
      <c r="Q617" s="384"/>
      <c r="R617" s="308"/>
      <c r="S617" s="310"/>
      <c r="T617" s="302"/>
      <c r="U617" s="313"/>
      <c r="V617" s="313"/>
      <c r="W617" s="305" t="s">
        <v>329</v>
      </c>
      <c r="X617" s="302" t="s">
        <v>21</v>
      </c>
      <c r="Y617" s="349">
        <f>$Y$659</f>
        <v>0.85</v>
      </c>
      <c r="Z617" s="292"/>
      <c r="AA617" s="292"/>
      <c r="AB617" s="355"/>
      <c r="AC617" s="482"/>
      <c r="AD617" s="313"/>
      <c r="AE617" s="349"/>
      <c r="AF617" s="114">
        <f>ROUND(ROUND(ROUND(ROUND(G584*Q584,0)*U608,0)*Y617,0)-AD613,0)</f>
        <v>230</v>
      </c>
      <c r="AG617" s="79"/>
    </row>
    <row r="618" ht="16.5" customHeight="1">
      <c r="A618" s="29">
        <v>63.0</v>
      </c>
      <c r="B618" s="30">
        <v>9930.0</v>
      </c>
      <c r="C618" s="32" t="s">
        <v>3266</v>
      </c>
      <c r="D618" s="94"/>
      <c r="E618" s="94"/>
      <c r="F618" s="103"/>
      <c r="G618" s="140"/>
      <c r="H618" s="140"/>
      <c r="I618" s="95"/>
      <c r="J618" s="69"/>
      <c r="K618" s="65"/>
      <c r="L618" s="65"/>
      <c r="M618" s="302"/>
      <c r="N618" s="382"/>
      <c r="O618" s="383"/>
      <c r="P618" s="302"/>
      <c r="Q618" s="384"/>
      <c r="R618" s="324"/>
      <c r="S618" s="310"/>
      <c r="T618" s="302"/>
      <c r="U618" s="313"/>
      <c r="V618" s="313"/>
      <c r="W618" s="484"/>
      <c r="X618" s="290"/>
      <c r="Y618" s="355"/>
      <c r="Z618" s="356" t="s">
        <v>20</v>
      </c>
      <c r="AA618" s="357" t="s">
        <v>21</v>
      </c>
      <c r="AB618" s="363">
        <v>0.85</v>
      </c>
      <c r="AC618" s="484"/>
      <c r="AD618" s="292"/>
      <c r="AE618" s="355"/>
      <c r="AF618" s="114">
        <f>ROUND(ROUND(ROUND(ROUND(ROUND(G584*Q584,0)*U608,0)*Y617,0)*AB618,0)-AD613,0)</f>
        <v>195</v>
      </c>
      <c r="AG618" s="79"/>
    </row>
    <row r="619" ht="16.5" customHeight="1">
      <c r="A619" s="29">
        <v>63.0</v>
      </c>
      <c r="B619" s="30">
        <v>9217.0</v>
      </c>
      <c r="C619" s="32" t="s">
        <v>3267</v>
      </c>
      <c r="D619" s="139"/>
      <c r="E619" s="139"/>
      <c r="F619" s="94"/>
      <c r="G619" s="140"/>
      <c r="H619" s="140"/>
      <c r="I619" s="95"/>
      <c r="J619" s="82" t="s">
        <v>38</v>
      </c>
      <c r="K619" s="96"/>
      <c r="L619" s="96"/>
      <c r="M619" s="152"/>
      <c r="N619" s="105"/>
      <c r="O619" s="94"/>
      <c r="P619" s="140"/>
      <c r="Q619" s="95"/>
      <c r="R619" s="287"/>
      <c r="S619" s="287"/>
      <c r="T619" s="152"/>
      <c r="U619" s="152"/>
      <c r="V619" s="152"/>
      <c r="W619" s="299"/>
      <c r="X619" s="287"/>
      <c r="Y619" s="345"/>
      <c r="Z619" s="288"/>
      <c r="AA619" s="288"/>
      <c r="AB619" s="288"/>
      <c r="AC619" s="288"/>
      <c r="AD619" s="288"/>
      <c r="AE619" s="346"/>
      <c r="AF619" s="45">
        <f>ROUND(ROUND(G584+K620,0)*Q584,0)</f>
        <v>563</v>
      </c>
      <c r="AG619" s="79"/>
    </row>
    <row r="620" ht="16.5" customHeight="1">
      <c r="A620" s="29">
        <v>63.0</v>
      </c>
      <c r="B620" s="30">
        <v>9931.0</v>
      </c>
      <c r="C620" s="32" t="s">
        <v>3268</v>
      </c>
      <c r="D620" s="139"/>
      <c r="E620" s="139"/>
      <c r="F620" s="94"/>
      <c r="G620" s="140"/>
      <c r="H620" s="140"/>
      <c r="I620" s="95"/>
      <c r="J620" s="482"/>
      <c r="K620" s="302">
        <v>12.0</v>
      </c>
      <c r="L620" s="63" t="s">
        <v>40</v>
      </c>
      <c r="M620" s="140"/>
      <c r="N620" s="105"/>
      <c r="O620" s="94"/>
      <c r="P620" s="140"/>
      <c r="Q620" s="95"/>
      <c r="R620" s="302"/>
      <c r="S620" s="302"/>
      <c r="T620" s="140"/>
      <c r="U620" s="140"/>
      <c r="V620" s="140"/>
      <c r="W620" s="303"/>
      <c r="X620" s="290"/>
      <c r="Y620" s="350"/>
      <c r="Z620" s="299" t="s">
        <v>20</v>
      </c>
      <c r="AA620" s="287" t="s">
        <v>21</v>
      </c>
      <c r="AB620" s="351">
        <v>0.85</v>
      </c>
      <c r="AC620" s="288"/>
      <c r="AD620" s="288"/>
      <c r="AE620" s="346"/>
      <c r="AF620" s="45">
        <f>ROUND(ROUND(ROUND(G584+K620,0)*Q584,0)*AB620,0)</f>
        <v>479</v>
      </c>
      <c r="AG620" s="79"/>
    </row>
    <row r="621" ht="16.5" customHeight="1">
      <c r="A621" s="29">
        <v>63.0</v>
      </c>
      <c r="B621" s="30">
        <v>9218.0</v>
      </c>
      <c r="C621" s="32" t="s">
        <v>3269</v>
      </c>
      <c r="D621" s="139"/>
      <c r="E621" s="139"/>
      <c r="F621" s="94"/>
      <c r="G621" s="140"/>
      <c r="H621" s="140"/>
      <c r="I621" s="95"/>
      <c r="J621" s="482"/>
      <c r="K621" s="65"/>
      <c r="L621" s="302"/>
      <c r="M621" s="366"/>
      <c r="N621" s="367"/>
      <c r="O621" s="368"/>
      <c r="P621" s="366"/>
      <c r="Q621" s="369"/>
      <c r="R621" s="304"/>
      <c r="S621" s="304"/>
      <c r="T621" s="140"/>
      <c r="U621" s="140"/>
      <c r="V621" s="140"/>
      <c r="W621" s="305" t="s">
        <v>326</v>
      </c>
      <c r="X621" s="287" t="s">
        <v>21</v>
      </c>
      <c r="Y621" s="354">
        <f>$Y$657</f>
        <v>0.7</v>
      </c>
      <c r="Z621" s="297"/>
      <c r="AA621" s="297"/>
      <c r="AB621" s="297"/>
      <c r="AC621" s="297"/>
      <c r="AD621" s="297"/>
      <c r="AE621" s="362"/>
      <c r="AF621" s="45">
        <f>ROUND(ROUND(ROUND(G584+K620,0)*Q584,0)*Y621,0)</f>
        <v>394</v>
      </c>
      <c r="AG621" s="79"/>
    </row>
    <row r="622" ht="16.5" customHeight="1">
      <c r="A622" s="29">
        <v>63.0</v>
      </c>
      <c r="B622" s="30">
        <v>9932.0</v>
      </c>
      <c r="C622" s="32" t="s">
        <v>3270</v>
      </c>
      <c r="D622" s="139"/>
      <c r="E622" s="139"/>
      <c r="F622" s="94"/>
      <c r="G622" s="140"/>
      <c r="H622" s="140"/>
      <c r="I622" s="95"/>
      <c r="J622" s="482"/>
      <c r="K622" s="65"/>
      <c r="L622" s="302"/>
      <c r="M622" s="366"/>
      <c r="N622" s="367"/>
      <c r="O622" s="368"/>
      <c r="P622" s="366"/>
      <c r="Q622" s="369"/>
      <c r="R622" s="304"/>
      <c r="S622" s="304"/>
      <c r="T622" s="140"/>
      <c r="U622" s="140"/>
      <c r="V622" s="140"/>
      <c r="W622" s="484"/>
      <c r="X622" s="290"/>
      <c r="Y622" s="355"/>
      <c r="Z622" s="356" t="s">
        <v>20</v>
      </c>
      <c r="AA622" s="357" t="s">
        <v>21</v>
      </c>
      <c r="AB622" s="358">
        <v>0.85</v>
      </c>
      <c r="AC622" s="288"/>
      <c r="AD622" s="288"/>
      <c r="AE622" s="346"/>
      <c r="AF622" s="45">
        <f>ROUND(ROUND(ROUND(ROUND(G584+K620,0)*Q584,0)*Y621,0)*AB622,0)</f>
        <v>335</v>
      </c>
      <c r="AG622" s="79"/>
    </row>
    <row r="623" ht="16.5" customHeight="1">
      <c r="A623" s="29">
        <v>63.0</v>
      </c>
      <c r="B623" s="30">
        <v>9219.0</v>
      </c>
      <c r="C623" s="32" t="s">
        <v>3271</v>
      </c>
      <c r="D623" s="139"/>
      <c r="E623" s="139"/>
      <c r="F623" s="94"/>
      <c r="G623" s="140"/>
      <c r="H623" s="140"/>
      <c r="I623" s="95"/>
      <c r="J623" s="482"/>
      <c r="K623" s="65"/>
      <c r="L623" s="302"/>
      <c r="M623" s="366"/>
      <c r="N623" s="367"/>
      <c r="O623" s="368"/>
      <c r="P623" s="366"/>
      <c r="Q623" s="369"/>
      <c r="R623" s="304"/>
      <c r="S623" s="304"/>
      <c r="T623" s="140"/>
      <c r="U623" s="140"/>
      <c r="V623" s="140"/>
      <c r="W623" s="305" t="s">
        <v>329</v>
      </c>
      <c r="X623" s="287" t="s">
        <v>21</v>
      </c>
      <c r="Y623" s="354">
        <f>$Y$659</f>
        <v>0.85</v>
      </c>
      <c r="Z623" s="292"/>
      <c r="AA623" s="292"/>
      <c r="AB623" s="292"/>
      <c r="AC623" s="292"/>
      <c r="AD623" s="292"/>
      <c r="AE623" s="355"/>
      <c r="AF623" s="45">
        <f>ROUND(ROUND(ROUND(G584+K620,0)*Q584,0)*Y623,0)</f>
        <v>479</v>
      </c>
      <c r="AG623" s="79"/>
    </row>
    <row r="624" ht="16.5" customHeight="1">
      <c r="A624" s="29">
        <v>63.0</v>
      </c>
      <c r="B624" s="30">
        <v>9933.0</v>
      </c>
      <c r="C624" s="32" t="s">
        <v>3272</v>
      </c>
      <c r="D624" s="139"/>
      <c r="E624" s="139"/>
      <c r="F624" s="94"/>
      <c r="G624" s="140"/>
      <c r="H624" s="140"/>
      <c r="I624" s="95"/>
      <c r="J624" s="482"/>
      <c r="K624" s="65"/>
      <c r="L624" s="302"/>
      <c r="M624" s="366"/>
      <c r="N624" s="367"/>
      <c r="O624" s="368"/>
      <c r="P624" s="366"/>
      <c r="Q624" s="369"/>
      <c r="R624" s="304"/>
      <c r="S624" s="304"/>
      <c r="T624" s="140"/>
      <c r="U624" s="140"/>
      <c r="V624" s="140"/>
      <c r="W624" s="484"/>
      <c r="X624" s="290"/>
      <c r="Y624" s="355"/>
      <c r="Z624" s="356" t="s">
        <v>20</v>
      </c>
      <c r="AA624" s="357" t="s">
        <v>21</v>
      </c>
      <c r="AB624" s="358">
        <v>0.85</v>
      </c>
      <c r="AC624" s="288"/>
      <c r="AD624" s="288"/>
      <c r="AE624" s="346"/>
      <c r="AF624" s="45">
        <f>ROUND(ROUND(ROUND(ROUND(G584+K620,0)*Q584,0)*Y623,0)*AB624,0)</f>
        <v>407</v>
      </c>
      <c r="AG624" s="79"/>
    </row>
    <row r="625" ht="16.5" customHeight="1">
      <c r="A625" s="29">
        <v>63.0</v>
      </c>
      <c r="B625" s="30">
        <v>9934.0</v>
      </c>
      <c r="C625" s="32" t="s">
        <v>3273</v>
      </c>
      <c r="D625" s="139"/>
      <c r="E625" s="139"/>
      <c r="F625" s="94"/>
      <c r="G625" s="140"/>
      <c r="H625" s="140"/>
      <c r="I625" s="95"/>
      <c r="J625" s="69"/>
      <c r="K625" s="65"/>
      <c r="L625" s="302"/>
      <c r="M625" s="366"/>
      <c r="N625" s="367"/>
      <c r="O625" s="368"/>
      <c r="P625" s="366"/>
      <c r="Q625" s="369"/>
      <c r="R625" s="304"/>
      <c r="S625" s="304"/>
      <c r="T625" s="140"/>
      <c r="U625" s="140"/>
      <c r="V625" s="140"/>
      <c r="W625" s="299"/>
      <c r="X625" s="287"/>
      <c r="Y625" s="345"/>
      <c r="Z625" s="288"/>
      <c r="AA625" s="288"/>
      <c r="AB625" s="346"/>
      <c r="AC625" s="82" t="s">
        <v>30</v>
      </c>
      <c r="AD625" s="302">
        <v>5.0</v>
      </c>
      <c r="AE625" s="360" t="s">
        <v>31</v>
      </c>
      <c r="AF625" s="45">
        <f>ROUND(ROUND(ROUND(G584+K620,0)*Q584,0)-AD625,0)</f>
        <v>558</v>
      </c>
      <c r="AG625" s="79"/>
    </row>
    <row r="626" ht="16.5" customHeight="1">
      <c r="A626" s="29">
        <v>63.0</v>
      </c>
      <c r="B626" s="30">
        <v>9935.0</v>
      </c>
      <c r="C626" s="32" t="s">
        <v>3274</v>
      </c>
      <c r="D626" s="139"/>
      <c r="E626" s="139"/>
      <c r="F626" s="94"/>
      <c r="G626" s="140"/>
      <c r="H626" s="140"/>
      <c r="I626" s="95"/>
      <c r="J626" s="69"/>
      <c r="K626" s="65"/>
      <c r="L626" s="302"/>
      <c r="M626" s="366"/>
      <c r="N626" s="367"/>
      <c r="O626" s="368"/>
      <c r="P626" s="366"/>
      <c r="Q626" s="369"/>
      <c r="R626" s="304"/>
      <c r="S626" s="304"/>
      <c r="T626" s="140"/>
      <c r="U626" s="140"/>
      <c r="V626" s="140"/>
      <c r="W626" s="303"/>
      <c r="X626" s="290"/>
      <c r="Y626" s="350"/>
      <c r="Z626" s="299" t="s">
        <v>20</v>
      </c>
      <c r="AA626" s="287" t="s">
        <v>21</v>
      </c>
      <c r="AB626" s="361">
        <v>0.85</v>
      </c>
      <c r="AC626" s="482"/>
      <c r="AD626" s="302"/>
      <c r="AE626" s="360"/>
      <c r="AF626" s="45">
        <f>ROUND(ROUND(ROUND(ROUND(G584+K620,0)*Q584,0)*AB626,0)-AD625,0)</f>
        <v>474</v>
      </c>
      <c r="AG626" s="79"/>
    </row>
    <row r="627" ht="16.5" customHeight="1">
      <c r="A627" s="29">
        <v>63.0</v>
      </c>
      <c r="B627" s="30">
        <v>9936.0</v>
      </c>
      <c r="C627" s="32" t="s">
        <v>3275</v>
      </c>
      <c r="D627" s="139"/>
      <c r="E627" s="139"/>
      <c r="F627" s="94"/>
      <c r="G627" s="140"/>
      <c r="H627" s="140"/>
      <c r="I627" s="95"/>
      <c r="J627" s="69"/>
      <c r="K627" s="65"/>
      <c r="L627" s="302"/>
      <c r="M627" s="366"/>
      <c r="N627" s="367"/>
      <c r="O627" s="368"/>
      <c r="P627" s="366"/>
      <c r="Q627" s="369"/>
      <c r="R627" s="304"/>
      <c r="S627" s="304"/>
      <c r="T627" s="140"/>
      <c r="U627" s="140"/>
      <c r="V627" s="140"/>
      <c r="W627" s="305" t="s">
        <v>326</v>
      </c>
      <c r="X627" s="302" t="s">
        <v>21</v>
      </c>
      <c r="Y627" s="349">
        <v>0.7</v>
      </c>
      <c r="Z627" s="297"/>
      <c r="AA627" s="297"/>
      <c r="AB627" s="362"/>
      <c r="AC627" s="482"/>
      <c r="AD627" s="313"/>
      <c r="AE627" s="349"/>
      <c r="AF627" s="45">
        <f>ROUND(ROUND(ROUND(ROUND(G584+K620,0)*Q584,0)*Y627,0)-AD625,0)</f>
        <v>389</v>
      </c>
      <c r="AG627" s="79"/>
    </row>
    <row r="628" ht="16.5" customHeight="1">
      <c r="A628" s="29">
        <v>63.0</v>
      </c>
      <c r="B628" s="30">
        <v>9937.0</v>
      </c>
      <c r="C628" s="32" t="s">
        <v>3276</v>
      </c>
      <c r="D628" s="139"/>
      <c r="E628" s="139"/>
      <c r="F628" s="94"/>
      <c r="G628" s="140"/>
      <c r="H628" s="140"/>
      <c r="I628" s="95"/>
      <c r="J628" s="69"/>
      <c r="K628" s="65"/>
      <c r="L628" s="302"/>
      <c r="M628" s="366"/>
      <c r="N628" s="367"/>
      <c r="O628" s="368"/>
      <c r="P628" s="366"/>
      <c r="Q628" s="369"/>
      <c r="R628" s="304"/>
      <c r="S628" s="304"/>
      <c r="T628" s="140"/>
      <c r="U628" s="140"/>
      <c r="V628" s="140"/>
      <c r="W628" s="484"/>
      <c r="X628" s="290"/>
      <c r="Y628" s="355"/>
      <c r="Z628" s="356" t="s">
        <v>20</v>
      </c>
      <c r="AA628" s="357" t="s">
        <v>21</v>
      </c>
      <c r="AB628" s="363">
        <v>0.85</v>
      </c>
      <c r="AC628" s="482"/>
      <c r="AD628" s="313"/>
      <c r="AE628" s="349"/>
      <c r="AF628" s="45">
        <f>ROUND(ROUND(ROUND(ROUND(ROUND(G584+K620,0)*Q584,0)*Y627,0)*AB628,0)-AD625,0)</f>
        <v>330</v>
      </c>
      <c r="AG628" s="79"/>
    </row>
    <row r="629" ht="16.5" customHeight="1">
      <c r="A629" s="29">
        <v>63.0</v>
      </c>
      <c r="B629" s="30">
        <v>9938.0</v>
      </c>
      <c r="C629" s="32" t="s">
        <v>3277</v>
      </c>
      <c r="D629" s="139"/>
      <c r="E629" s="139"/>
      <c r="F629" s="94"/>
      <c r="G629" s="140"/>
      <c r="H629" s="140"/>
      <c r="I629" s="95"/>
      <c r="J629" s="69"/>
      <c r="K629" s="65"/>
      <c r="L629" s="302"/>
      <c r="M629" s="366"/>
      <c r="N629" s="367"/>
      <c r="O629" s="368"/>
      <c r="P629" s="366"/>
      <c r="Q629" s="369"/>
      <c r="R629" s="304"/>
      <c r="S629" s="304"/>
      <c r="T629" s="140"/>
      <c r="U629" s="140"/>
      <c r="V629" s="140"/>
      <c r="W629" s="305" t="s">
        <v>329</v>
      </c>
      <c r="X629" s="302" t="s">
        <v>21</v>
      </c>
      <c r="Y629" s="349">
        <v>0.85</v>
      </c>
      <c r="Z629" s="292"/>
      <c r="AA629" s="292"/>
      <c r="AB629" s="355"/>
      <c r="AC629" s="482"/>
      <c r="AD629" s="313"/>
      <c r="AE629" s="349"/>
      <c r="AF629" s="45">
        <f>ROUND(ROUND(ROUND(ROUND(G584+K620,0)*Q584,0)*Y629,0)-AD625,0)</f>
        <v>474</v>
      </c>
      <c r="AG629" s="79"/>
    </row>
    <row r="630" ht="16.5" customHeight="1">
      <c r="A630" s="29">
        <v>63.0</v>
      </c>
      <c r="B630" s="30">
        <v>9939.0</v>
      </c>
      <c r="C630" s="32" t="s">
        <v>3278</v>
      </c>
      <c r="D630" s="139"/>
      <c r="E630" s="139"/>
      <c r="F630" s="94"/>
      <c r="G630" s="140"/>
      <c r="H630" s="140"/>
      <c r="I630" s="95"/>
      <c r="J630" s="69"/>
      <c r="K630" s="65"/>
      <c r="L630" s="302"/>
      <c r="M630" s="366"/>
      <c r="N630" s="367"/>
      <c r="O630" s="368"/>
      <c r="P630" s="366"/>
      <c r="Q630" s="369"/>
      <c r="R630" s="304"/>
      <c r="S630" s="304"/>
      <c r="T630" s="140"/>
      <c r="U630" s="140"/>
      <c r="V630" s="140"/>
      <c r="W630" s="484"/>
      <c r="X630" s="290"/>
      <c r="Y630" s="355"/>
      <c r="Z630" s="356" t="s">
        <v>20</v>
      </c>
      <c r="AA630" s="357" t="s">
        <v>21</v>
      </c>
      <c r="AB630" s="363">
        <v>0.85</v>
      </c>
      <c r="AC630" s="484"/>
      <c r="AD630" s="292"/>
      <c r="AE630" s="355"/>
      <c r="AF630" s="45">
        <f>ROUND(ROUND(ROUND(ROUND(ROUND(G584+K620,0)*Q584,0)*Y629,0)*AB630,0)-AD625,0)</f>
        <v>402</v>
      </c>
      <c r="AG630" s="79"/>
    </row>
    <row r="631" ht="16.5" customHeight="1">
      <c r="A631" s="29">
        <v>63.0</v>
      </c>
      <c r="B631" s="30">
        <v>9220.0</v>
      </c>
      <c r="C631" s="32" t="s">
        <v>3279</v>
      </c>
      <c r="D631" s="139"/>
      <c r="E631" s="139"/>
      <c r="F631" s="307"/>
      <c r="G631" s="352"/>
      <c r="H631" s="140"/>
      <c r="I631" s="95"/>
      <c r="J631" s="69"/>
      <c r="K631" s="304"/>
      <c r="L631" s="365"/>
      <c r="M631" s="366"/>
      <c r="N631" s="367"/>
      <c r="O631" s="368"/>
      <c r="P631" s="366"/>
      <c r="Q631" s="369"/>
      <c r="R631" s="33" t="s">
        <v>23</v>
      </c>
      <c r="S631" s="130" t="s">
        <v>24</v>
      </c>
      <c r="T631" s="152"/>
      <c r="U631" s="152"/>
      <c r="V631" s="153"/>
      <c r="W631" s="299"/>
      <c r="X631" s="287"/>
      <c r="Y631" s="345"/>
      <c r="Z631" s="288"/>
      <c r="AA631" s="288"/>
      <c r="AB631" s="288"/>
      <c r="AC631" s="288"/>
      <c r="AD631" s="288"/>
      <c r="AE631" s="346"/>
      <c r="AF631" s="45">
        <f>ROUND(ROUND(ROUND(G584+K620,0)*Q584,0)*U632,0)</f>
        <v>394</v>
      </c>
      <c r="AG631" s="79"/>
    </row>
    <row r="632" ht="16.5" customHeight="1">
      <c r="A632" s="29">
        <v>63.0</v>
      </c>
      <c r="B632" s="30">
        <v>9940.0</v>
      </c>
      <c r="C632" s="32" t="s">
        <v>3280</v>
      </c>
      <c r="D632" s="139"/>
      <c r="E632" s="139"/>
      <c r="F632" s="307"/>
      <c r="G632" s="352"/>
      <c r="H632" s="140"/>
      <c r="I632" s="95"/>
      <c r="J632" s="69"/>
      <c r="K632" s="302"/>
      <c r="L632" s="63"/>
      <c r="M632" s="366"/>
      <c r="N632" s="367"/>
      <c r="O632" s="368"/>
      <c r="P632" s="366"/>
      <c r="Q632" s="369"/>
      <c r="R632" s="481"/>
      <c r="S632" s="482"/>
      <c r="T632" s="302" t="s">
        <v>21</v>
      </c>
      <c r="U632" s="313">
        <v>0.7</v>
      </c>
      <c r="V632" s="95"/>
      <c r="W632" s="303"/>
      <c r="X632" s="290"/>
      <c r="Y632" s="350"/>
      <c r="Z632" s="299" t="s">
        <v>20</v>
      </c>
      <c r="AA632" s="287" t="s">
        <v>21</v>
      </c>
      <c r="AB632" s="351">
        <v>0.85</v>
      </c>
      <c r="AC632" s="288"/>
      <c r="AD632" s="288"/>
      <c r="AE632" s="346"/>
      <c r="AF632" s="45">
        <f>ROUND(ROUND(ROUND(ROUND(G584+K620,0)*Q584,0)*U632,0)*AB632,0)</f>
        <v>335</v>
      </c>
      <c r="AG632" s="79"/>
    </row>
    <row r="633" ht="16.5" customHeight="1">
      <c r="A633" s="29">
        <v>63.0</v>
      </c>
      <c r="B633" s="30">
        <v>9241.0</v>
      </c>
      <c r="C633" s="32" t="s">
        <v>3281</v>
      </c>
      <c r="D633" s="94"/>
      <c r="E633" s="94"/>
      <c r="F633" s="103"/>
      <c r="G633" s="140"/>
      <c r="H633" s="140"/>
      <c r="I633" s="95"/>
      <c r="J633" s="69"/>
      <c r="K633" s="65"/>
      <c r="L633" s="65"/>
      <c r="M633" s="302"/>
      <c r="N633" s="382"/>
      <c r="O633" s="383"/>
      <c r="P633" s="302"/>
      <c r="Q633" s="384"/>
      <c r="R633" s="481"/>
      <c r="S633" s="482"/>
      <c r="T633" s="302"/>
      <c r="U633" s="313"/>
      <c r="V633" s="349"/>
      <c r="W633" s="305" t="s">
        <v>326</v>
      </c>
      <c r="X633" s="287" t="s">
        <v>21</v>
      </c>
      <c r="Y633" s="354">
        <f>$Y$657</f>
        <v>0.7</v>
      </c>
      <c r="Z633" s="297"/>
      <c r="AA633" s="297"/>
      <c r="AB633" s="297"/>
      <c r="AC633" s="297"/>
      <c r="AD633" s="297"/>
      <c r="AE633" s="362"/>
      <c r="AF633" s="45">
        <f>ROUND(ROUND(ROUND(ROUND(G584+K620,0)*Q584,0)*U632,0)*Y633,0)</f>
        <v>276</v>
      </c>
      <c r="AG633" s="79"/>
    </row>
    <row r="634" ht="16.5" customHeight="1">
      <c r="A634" s="29">
        <v>63.0</v>
      </c>
      <c r="B634" s="30">
        <v>9941.0</v>
      </c>
      <c r="C634" s="32" t="s">
        <v>3282</v>
      </c>
      <c r="D634" s="94"/>
      <c r="E634" s="94"/>
      <c r="F634" s="103"/>
      <c r="G634" s="140"/>
      <c r="H634" s="140"/>
      <c r="I634" s="95"/>
      <c r="J634" s="69"/>
      <c r="K634" s="65"/>
      <c r="L634" s="65"/>
      <c r="M634" s="302"/>
      <c r="N634" s="382"/>
      <c r="O634" s="383"/>
      <c r="P634" s="302"/>
      <c r="Q634" s="384"/>
      <c r="R634" s="481"/>
      <c r="S634" s="482"/>
      <c r="T634" s="302"/>
      <c r="U634" s="313"/>
      <c r="V634" s="349"/>
      <c r="W634" s="484"/>
      <c r="X634" s="290"/>
      <c r="Y634" s="355"/>
      <c r="Z634" s="356" t="s">
        <v>20</v>
      </c>
      <c r="AA634" s="357" t="s">
        <v>21</v>
      </c>
      <c r="AB634" s="358">
        <v>0.85</v>
      </c>
      <c r="AC634" s="288"/>
      <c r="AD634" s="288"/>
      <c r="AE634" s="346"/>
      <c r="AF634" s="45">
        <f>ROUND(ROUND(ROUND(ROUND(ROUND(G584+K620,0)*Q584,0)*U632,0)*Y633,0)*AB634,0)</f>
        <v>235</v>
      </c>
      <c r="AG634" s="79"/>
    </row>
    <row r="635" ht="16.5" customHeight="1">
      <c r="A635" s="29">
        <v>63.0</v>
      </c>
      <c r="B635" s="30">
        <v>9242.0</v>
      </c>
      <c r="C635" s="32" t="s">
        <v>3283</v>
      </c>
      <c r="D635" s="94"/>
      <c r="E635" s="94"/>
      <c r="F635" s="103"/>
      <c r="G635" s="140"/>
      <c r="H635" s="140"/>
      <c r="I635" s="95"/>
      <c r="J635" s="69"/>
      <c r="K635" s="65"/>
      <c r="L635" s="65"/>
      <c r="M635" s="302"/>
      <c r="N635" s="382"/>
      <c r="O635" s="383"/>
      <c r="P635" s="302"/>
      <c r="Q635" s="384"/>
      <c r="R635" s="481"/>
      <c r="S635" s="482"/>
      <c r="T635" s="302"/>
      <c r="U635" s="313"/>
      <c r="V635" s="349"/>
      <c r="W635" s="305" t="s">
        <v>329</v>
      </c>
      <c r="X635" s="287" t="s">
        <v>21</v>
      </c>
      <c r="Y635" s="354">
        <f>$Y$659</f>
        <v>0.85</v>
      </c>
      <c r="Z635" s="292"/>
      <c r="AA635" s="292"/>
      <c r="AB635" s="292"/>
      <c r="AC635" s="292"/>
      <c r="AD635" s="292"/>
      <c r="AE635" s="355"/>
      <c r="AF635" s="45">
        <f>ROUND(ROUND(ROUND(ROUND(G584+K620,0)*Q584,0)*U632,0)*Y635,0)</f>
        <v>335</v>
      </c>
      <c r="AG635" s="79"/>
    </row>
    <row r="636" ht="16.5" customHeight="1">
      <c r="A636" s="29">
        <v>63.0</v>
      </c>
      <c r="B636" s="30">
        <v>9942.0</v>
      </c>
      <c r="C636" s="32" t="s">
        <v>3284</v>
      </c>
      <c r="D636" s="94"/>
      <c r="E636" s="94"/>
      <c r="F636" s="103"/>
      <c r="G636" s="140"/>
      <c r="H636" s="140"/>
      <c r="I636" s="95"/>
      <c r="J636" s="69"/>
      <c r="K636" s="65"/>
      <c r="L636" s="65"/>
      <c r="M636" s="302"/>
      <c r="N636" s="382"/>
      <c r="O636" s="383"/>
      <c r="P636" s="302"/>
      <c r="Q636" s="384"/>
      <c r="R636" s="481"/>
      <c r="S636" s="482"/>
      <c r="T636" s="302"/>
      <c r="U636" s="313"/>
      <c r="V636" s="349"/>
      <c r="W636" s="484"/>
      <c r="X636" s="290"/>
      <c r="Y636" s="355"/>
      <c r="Z636" s="356" t="s">
        <v>20</v>
      </c>
      <c r="AA636" s="357" t="s">
        <v>21</v>
      </c>
      <c r="AB636" s="358">
        <v>0.85</v>
      </c>
      <c r="AC636" s="288"/>
      <c r="AD636" s="288"/>
      <c r="AE636" s="346"/>
      <c r="AF636" s="45">
        <f>ROUND(ROUND(ROUND(ROUND(ROUND(G584+K620,0)*Q584,0)*U632,0)*Y635,0)*AB636,0)</f>
        <v>285</v>
      </c>
      <c r="AG636" s="79"/>
    </row>
    <row r="637" ht="16.5" customHeight="1">
      <c r="A637" s="29">
        <v>63.0</v>
      </c>
      <c r="B637" s="30">
        <v>9943.0</v>
      </c>
      <c r="C637" s="32" t="s">
        <v>3285</v>
      </c>
      <c r="D637" s="94"/>
      <c r="E637" s="94"/>
      <c r="F637" s="103"/>
      <c r="G637" s="140"/>
      <c r="H637" s="140"/>
      <c r="I637" s="95"/>
      <c r="J637" s="69"/>
      <c r="K637" s="65"/>
      <c r="L637" s="65"/>
      <c r="M637" s="302"/>
      <c r="N637" s="382"/>
      <c r="O637" s="383"/>
      <c r="P637" s="302"/>
      <c r="Q637" s="384"/>
      <c r="R637" s="481"/>
      <c r="S637" s="482"/>
      <c r="T637" s="302"/>
      <c r="U637" s="313"/>
      <c r="V637" s="349"/>
      <c r="W637" s="299"/>
      <c r="X637" s="287"/>
      <c r="Y637" s="345"/>
      <c r="Z637" s="288"/>
      <c r="AA637" s="288"/>
      <c r="AB637" s="346"/>
      <c r="AC637" s="82" t="s">
        <v>30</v>
      </c>
      <c r="AD637" s="302">
        <v>5.0</v>
      </c>
      <c r="AE637" s="360" t="s">
        <v>31</v>
      </c>
      <c r="AF637" s="45">
        <f>ROUND(ROUND(ROUND(ROUND(G584+K620,0)*Q584,0)*U632,0)-AD637,0)</f>
        <v>389</v>
      </c>
      <c r="AG637" s="79"/>
    </row>
    <row r="638" ht="16.5" customHeight="1">
      <c r="A638" s="29">
        <v>63.0</v>
      </c>
      <c r="B638" s="30">
        <v>9944.0</v>
      </c>
      <c r="C638" s="32" t="s">
        <v>3286</v>
      </c>
      <c r="D638" s="94"/>
      <c r="E638" s="94"/>
      <c r="F638" s="103"/>
      <c r="G638" s="140"/>
      <c r="H638" s="140"/>
      <c r="I638" s="95"/>
      <c r="J638" s="69"/>
      <c r="K638" s="65"/>
      <c r="L638" s="65"/>
      <c r="M638" s="302"/>
      <c r="N638" s="382"/>
      <c r="O638" s="383"/>
      <c r="P638" s="302"/>
      <c r="Q638" s="384"/>
      <c r="R638" s="481"/>
      <c r="S638" s="482"/>
      <c r="T638" s="302"/>
      <c r="U638" s="313"/>
      <c r="V638" s="349"/>
      <c r="W638" s="303"/>
      <c r="X638" s="290"/>
      <c r="Y638" s="350"/>
      <c r="Z638" s="299" t="s">
        <v>20</v>
      </c>
      <c r="AA638" s="287" t="s">
        <v>21</v>
      </c>
      <c r="AB638" s="361">
        <v>0.85</v>
      </c>
      <c r="AC638" s="482"/>
      <c r="AD638" s="302"/>
      <c r="AE638" s="360"/>
      <c r="AF638" s="45">
        <f>ROUND(ROUND(ROUND(ROUND(ROUND(G584+K620,0)*Q584,0)*U632,0)*AB638,0)-AD637,0)</f>
        <v>330</v>
      </c>
      <c r="AG638" s="79"/>
    </row>
    <row r="639" ht="16.5" customHeight="1">
      <c r="A639" s="29">
        <v>63.0</v>
      </c>
      <c r="B639" s="30">
        <v>9945.0</v>
      </c>
      <c r="C639" s="32" t="s">
        <v>3287</v>
      </c>
      <c r="D639" s="94"/>
      <c r="E639" s="94"/>
      <c r="F639" s="103"/>
      <c r="G639" s="140"/>
      <c r="H639" s="140"/>
      <c r="I639" s="95"/>
      <c r="J639" s="69"/>
      <c r="K639" s="65"/>
      <c r="L639" s="65"/>
      <c r="M639" s="302"/>
      <c r="N639" s="382"/>
      <c r="O639" s="383"/>
      <c r="P639" s="302"/>
      <c r="Q639" s="384"/>
      <c r="R639" s="481"/>
      <c r="S639" s="309"/>
      <c r="T639" s="302"/>
      <c r="U639" s="313"/>
      <c r="V639" s="349"/>
      <c r="W639" s="305" t="s">
        <v>326</v>
      </c>
      <c r="X639" s="302" t="s">
        <v>21</v>
      </c>
      <c r="Y639" s="349">
        <f>$Y$657</f>
        <v>0.7</v>
      </c>
      <c r="Z639" s="297"/>
      <c r="AA639" s="297"/>
      <c r="AB639" s="362"/>
      <c r="AC639" s="482"/>
      <c r="AD639" s="313"/>
      <c r="AE639" s="349"/>
      <c r="AF639" s="45">
        <f>ROUND(ROUND(ROUND(ROUND(ROUND(G584+K620,0)*Q584,0)*U632,0)*Y639,0)-AD637,0)</f>
        <v>271</v>
      </c>
      <c r="AG639" s="79"/>
    </row>
    <row r="640" ht="16.5" customHeight="1">
      <c r="A640" s="29">
        <v>63.0</v>
      </c>
      <c r="B640" s="30">
        <v>9946.0</v>
      </c>
      <c r="C640" s="32" t="s">
        <v>3288</v>
      </c>
      <c r="D640" s="94"/>
      <c r="E640" s="94"/>
      <c r="F640" s="103"/>
      <c r="G640" s="140"/>
      <c r="H640" s="140"/>
      <c r="I640" s="95"/>
      <c r="J640" s="69"/>
      <c r="K640" s="65"/>
      <c r="L640" s="65"/>
      <c r="M640" s="302"/>
      <c r="N640" s="382"/>
      <c r="O640" s="383"/>
      <c r="P640" s="302"/>
      <c r="Q640" s="384"/>
      <c r="R640" s="481"/>
      <c r="S640" s="309"/>
      <c r="T640" s="302"/>
      <c r="U640" s="313"/>
      <c r="V640" s="349"/>
      <c r="W640" s="484"/>
      <c r="X640" s="290"/>
      <c r="Y640" s="355"/>
      <c r="Z640" s="356" t="s">
        <v>20</v>
      </c>
      <c r="AA640" s="357" t="s">
        <v>21</v>
      </c>
      <c r="AB640" s="363">
        <v>0.85</v>
      </c>
      <c r="AC640" s="482"/>
      <c r="AD640" s="313"/>
      <c r="AE640" s="349"/>
      <c r="AF640" s="45">
        <f>ROUND(ROUND(ROUND(ROUND(ROUND(ROUND(G584+K620,0)*Q584,0)*U632,0)*Y639,0)*AB640,0)-AD637,0)</f>
        <v>230</v>
      </c>
      <c r="AG640" s="79"/>
    </row>
    <row r="641" ht="16.5" customHeight="1">
      <c r="A641" s="29">
        <v>63.0</v>
      </c>
      <c r="B641" s="30">
        <v>9947.0</v>
      </c>
      <c r="C641" s="32" t="s">
        <v>3289</v>
      </c>
      <c r="D641" s="94"/>
      <c r="E641" s="94"/>
      <c r="F641" s="103"/>
      <c r="G641" s="140"/>
      <c r="H641" s="140"/>
      <c r="I641" s="95"/>
      <c r="J641" s="69"/>
      <c r="K641" s="65"/>
      <c r="L641" s="65"/>
      <c r="M641" s="302"/>
      <c r="N641" s="382"/>
      <c r="O641" s="383"/>
      <c r="P641" s="302"/>
      <c r="Q641" s="384"/>
      <c r="R641" s="481"/>
      <c r="S641" s="309"/>
      <c r="T641" s="302"/>
      <c r="U641" s="313"/>
      <c r="V641" s="349"/>
      <c r="W641" s="305" t="s">
        <v>329</v>
      </c>
      <c r="X641" s="302" t="s">
        <v>21</v>
      </c>
      <c r="Y641" s="349">
        <f>$Y$659</f>
        <v>0.85</v>
      </c>
      <c r="Z641" s="292"/>
      <c r="AA641" s="292"/>
      <c r="AB641" s="355"/>
      <c r="AC641" s="482"/>
      <c r="AD641" s="313"/>
      <c r="AE641" s="349"/>
      <c r="AF641" s="45">
        <f>ROUND(ROUND(ROUND(ROUND(ROUND(G584+K620,0)*Q584,0)*U632,0)*Y641,0)-AD637,0)</f>
        <v>330</v>
      </c>
      <c r="AG641" s="79"/>
    </row>
    <row r="642" ht="16.5" customHeight="1">
      <c r="A642" s="29">
        <v>63.0</v>
      </c>
      <c r="B642" s="30">
        <v>9948.0</v>
      </c>
      <c r="C642" s="32" t="s">
        <v>3290</v>
      </c>
      <c r="D642" s="94"/>
      <c r="E642" s="94"/>
      <c r="F642" s="103"/>
      <c r="G642" s="140"/>
      <c r="H642" s="140"/>
      <c r="I642" s="95"/>
      <c r="J642" s="69"/>
      <c r="K642" s="65"/>
      <c r="L642" s="65"/>
      <c r="M642" s="302"/>
      <c r="N642" s="382"/>
      <c r="O642" s="383"/>
      <c r="P642" s="302"/>
      <c r="Q642" s="384"/>
      <c r="R642" s="310"/>
      <c r="S642" s="309"/>
      <c r="T642" s="302"/>
      <c r="U642" s="313"/>
      <c r="V642" s="349"/>
      <c r="W642" s="484"/>
      <c r="X642" s="290"/>
      <c r="Y642" s="355"/>
      <c r="Z642" s="356" t="s">
        <v>20</v>
      </c>
      <c r="AA642" s="357" t="s">
        <v>21</v>
      </c>
      <c r="AB642" s="363">
        <v>0.85</v>
      </c>
      <c r="AC642" s="484"/>
      <c r="AD642" s="292"/>
      <c r="AE642" s="355"/>
      <c r="AF642" s="45">
        <f>ROUND(ROUND(ROUND(ROUND(ROUND(ROUND(G584+K620,0)*Q584,0)*U632,0)*Y641,0)*AB642,0)-AD637,0)</f>
        <v>280</v>
      </c>
      <c r="AG642" s="79"/>
    </row>
    <row r="643" ht="16.5" customHeight="1">
      <c r="A643" s="29">
        <v>63.0</v>
      </c>
      <c r="B643" s="30">
        <v>9949.0</v>
      </c>
      <c r="C643" s="32" t="s">
        <v>3291</v>
      </c>
      <c r="D643" s="94"/>
      <c r="E643" s="94"/>
      <c r="F643" s="103"/>
      <c r="G643" s="140"/>
      <c r="H643" s="140"/>
      <c r="I643" s="95"/>
      <c r="J643" s="69"/>
      <c r="K643" s="65"/>
      <c r="L643" s="65"/>
      <c r="M643" s="302"/>
      <c r="N643" s="382"/>
      <c r="O643" s="383"/>
      <c r="P643" s="302"/>
      <c r="Q643" s="384"/>
      <c r="R643" s="310"/>
      <c r="S643" s="130" t="s">
        <v>27</v>
      </c>
      <c r="T643" s="287"/>
      <c r="U643" s="385"/>
      <c r="V643" s="354"/>
      <c r="W643" s="299"/>
      <c r="X643" s="287"/>
      <c r="Y643" s="345"/>
      <c r="Z643" s="288"/>
      <c r="AA643" s="288"/>
      <c r="AB643" s="288"/>
      <c r="AC643" s="288"/>
      <c r="AD643" s="288"/>
      <c r="AE643" s="346"/>
      <c r="AF643" s="45">
        <f>ROUND(ROUND(ROUND(G584+K620,0)*Q584,0)*U644,0)</f>
        <v>282</v>
      </c>
      <c r="AG643" s="79"/>
    </row>
    <row r="644" ht="16.5" customHeight="1">
      <c r="A644" s="29">
        <v>63.0</v>
      </c>
      <c r="B644" s="30">
        <v>9950.0</v>
      </c>
      <c r="C644" s="32" t="s">
        <v>3292</v>
      </c>
      <c r="D644" s="94"/>
      <c r="E644" s="94"/>
      <c r="F644" s="103"/>
      <c r="G644" s="140"/>
      <c r="H644" s="140"/>
      <c r="I644" s="95"/>
      <c r="J644" s="69"/>
      <c r="K644" s="65"/>
      <c r="L644" s="65"/>
      <c r="M644" s="302"/>
      <c r="N644" s="382"/>
      <c r="O644" s="383"/>
      <c r="P644" s="302"/>
      <c r="Q644" s="384"/>
      <c r="R644" s="310"/>
      <c r="S644" s="482"/>
      <c r="T644" s="302" t="s">
        <v>21</v>
      </c>
      <c r="U644" s="313">
        <v>0.5</v>
      </c>
      <c r="V644" s="349"/>
      <c r="W644" s="303"/>
      <c r="X644" s="290"/>
      <c r="Y644" s="350"/>
      <c r="Z644" s="299" t="s">
        <v>20</v>
      </c>
      <c r="AA644" s="287" t="s">
        <v>21</v>
      </c>
      <c r="AB644" s="351">
        <v>0.85</v>
      </c>
      <c r="AC644" s="288"/>
      <c r="AD644" s="288"/>
      <c r="AE644" s="346"/>
      <c r="AF644" s="45">
        <f>ROUND(ROUND(ROUND(ROUND(G584+K620,0)*Q584,0)*U644,0)*AB644,0)</f>
        <v>240</v>
      </c>
      <c r="AG644" s="79"/>
    </row>
    <row r="645" ht="16.5" customHeight="1">
      <c r="A645" s="29">
        <v>63.0</v>
      </c>
      <c r="B645" s="30">
        <v>9951.0</v>
      </c>
      <c r="C645" s="32" t="s">
        <v>3293</v>
      </c>
      <c r="D645" s="94"/>
      <c r="E645" s="94"/>
      <c r="F645" s="103"/>
      <c r="G645" s="140"/>
      <c r="H645" s="140"/>
      <c r="I645" s="95"/>
      <c r="J645" s="69"/>
      <c r="K645" s="65"/>
      <c r="L645" s="65"/>
      <c r="M645" s="302"/>
      <c r="N645" s="382"/>
      <c r="O645" s="383"/>
      <c r="P645" s="302"/>
      <c r="Q645" s="384"/>
      <c r="R645" s="310"/>
      <c r="S645" s="482"/>
      <c r="T645" s="302"/>
      <c r="U645" s="313"/>
      <c r="V645" s="349"/>
      <c r="W645" s="305" t="s">
        <v>326</v>
      </c>
      <c r="X645" s="287" t="s">
        <v>21</v>
      </c>
      <c r="Y645" s="354">
        <f>$Y$657</f>
        <v>0.7</v>
      </c>
      <c r="Z645" s="297"/>
      <c r="AA645" s="297"/>
      <c r="AB645" s="297"/>
      <c r="AC645" s="297"/>
      <c r="AD645" s="297"/>
      <c r="AE645" s="362"/>
      <c r="AF645" s="45">
        <f>ROUND(ROUND(ROUND(ROUND(G584+K620,0)*Q584,0)*U644,0)*Y645,0)</f>
        <v>197</v>
      </c>
      <c r="AG645" s="79"/>
    </row>
    <row r="646" ht="16.5" customHeight="1">
      <c r="A646" s="29">
        <v>63.0</v>
      </c>
      <c r="B646" s="30">
        <v>9952.0</v>
      </c>
      <c r="C646" s="32" t="s">
        <v>3294</v>
      </c>
      <c r="D646" s="94"/>
      <c r="E646" s="94"/>
      <c r="F646" s="103"/>
      <c r="G646" s="140"/>
      <c r="H646" s="140"/>
      <c r="I646" s="95"/>
      <c r="J646" s="69"/>
      <c r="K646" s="65"/>
      <c r="L646" s="65"/>
      <c r="M646" s="302"/>
      <c r="N646" s="382"/>
      <c r="O646" s="383"/>
      <c r="P646" s="302"/>
      <c r="Q646" s="384"/>
      <c r="R646" s="310"/>
      <c r="S646" s="482"/>
      <c r="T646" s="302"/>
      <c r="U646" s="313"/>
      <c r="V646" s="349"/>
      <c r="W646" s="484"/>
      <c r="X646" s="290"/>
      <c r="Y646" s="355"/>
      <c r="Z646" s="356" t="s">
        <v>20</v>
      </c>
      <c r="AA646" s="357" t="s">
        <v>21</v>
      </c>
      <c r="AB646" s="358">
        <v>0.85</v>
      </c>
      <c r="AC646" s="288"/>
      <c r="AD646" s="288"/>
      <c r="AE646" s="346"/>
      <c r="AF646" s="114">
        <f>ROUND(ROUND(ROUND(ROUND(ROUND(G584+K620,0)*Q584,0)*U644,0)*Y645,0)*AB646,0)</f>
        <v>167</v>
      </c>
      <c r="AG646" s="79"/>
    </row>
    <row r="647" ht="16.5" customHeight="1">
      <c r="A647" s="29">
        <v>63.0</v>
      </c>
      <c r="B647" s="30">
        <v>9953.0</v>
      </c>
      <c r="C647" s="32" t="s">
        <v>3295</v>
      </c>
      <c r="D647" s="94"/>
      <c r="E647" s="94"/>
      <c r="F647" s="103"/>
      <c r="G647" s="140"/>
      <c r="H647" s="140"/>
      <c r="I647" s="95"/>
      <c r="J647" s="69"/>
      <c r="K647" s="65"/>
      <c r="L647" s="65"/>
      <c r="M647" s="302"/>
      <c r="N647" s="382"/>
      <c r="O647" s="383"/>
      <c r="P647" s="302"/>
      <c r="Q647" s="384"/>
      <c r="R647" s="310"/>
      <c r="S647" s="482"/>
      <c r="T647" s="302"/>
      <c r="U647" s="313"/>
      <c r="V647" s="349"/>
      <c r="W647" s="305" t="s">
        <v>329</v>
      </c>
      <c r="X647" s="287" t="s">
        <v>21</v>
      </c>
      <c r="Y647" s="354">
        <f>$Y$659</f>
        <v>0.85</v>
      </c>
      <c r="Z647" s="292"/>
      <c r="AA647" s="292"/>
      <c r="AB647" s="292"/>
      <c r="AC647" s="292"/>
      <c r="AD647" s="292"/>
      <c r="AE647" s="355"/>
      <c r="AF647" s="45">
        <f>ROUND(ROUND(ROUND(ROUND(G584+K620,0)*Q584,0)*U644,0)*Y647,0)</f>
        <v>240</v>
      </c>
      <c r="AG647" s="79"/>
    </row>
    <row r="648" ht="16.5" customHeight="1">
      <c r="A648" s="29">
        <v>63.0</v>
      </c>
      <c r="B648" s="30">
        <v>9954.0</v>
      </c>
      <c r="C648" s="32" t="s">
        <v>3296</v>
      </c>
      <c r="D648" s="94"/>
      <c r="E648" s="94"/>
      <c r="F648" s="103"/>
      <c r="G648" s="140"/>
      <c r="H648" s="140"/>
      <c r="I648" s="95"/>
      <c r="J648" s="69"/>
      <c r="K648" s="65"/>
      <c r="L648" s="65"/>
      <c r="M648" s="302"/>
      <c r="N648" s="382"/>
      <c r="O648" s="383"/>
      <c r="P648" s="302"/>
      <c r="Q648" s="384"/>
      <c r="R648" s="310"/>
      <c r="S648" s="482"/>
      <c r="T648" s="302"/>
      <c r="U648" s="313"/>
      <c r="V648" s="349"/>
      <c r="W648" s="484"/>
      <c r="X648" s="290"/>
      <c r="Y648" s="355"/>
      <c r="Z648" s="356" t="s">
        <v>20</v>
      </c>
      <c r="AA648" s="357" t="s">
        <v>21</v>
      </c>
      <c r="AB648" s="358">
        <v>0.85</v>
      </c>
      <c r="AC648" s="288"/>
      <c r="AD648" s="288"/>
      <c r="AE648" s="346"/>
      <c r="AF648" s="45">
        <f>ROUND(ROUND(ROUND(ROUND(ROUND(G584+K620,0)*Q584,0)*U644,0)*Y647,0)*AB648,0)</f>
        <v>204</v>
      </c>
      <c r="AG648" s="79"/>
    </row>
    <row r="649" ht="16.5" customHeight="1">
      <c r="A649" s="29">
        <v>63.0</v>
      </c>
      <c r="B649" s="30">
        <v>9955.0</v>
      </c>
      <c r="C649" s="32" t="s">
        <v>3297</v>
      </c>
      <c r="D649" s="94"/>
      <c r="E649" s="94"/>
      <c r="F649" s="103"/>
      <c r="G649" s="140"/>
      <c r="H649" s="140"/>
      <c r="I649" s="95"/>
      <c r="J649" s="69"/>
      <c r="K649" s="65"/>
      <c r="L649" s="65"/>
      <c r="M649" s="302"/>
      <c r="N649" s="382"/>
      <c r="O649" s="383"/>
      <c r="P649" s="302"/>
      <c r="Q649" s="384"/>
      <c r="R649" s="310"/>
      <c r="S649" s="482"/>
      <c r="T649" s="302"/>
      <c r="U649" s="313"/>
      <c r="V649" s="349"/>
      <c r="W649" s="299"/>
      <c r="X649" s="287"/>
      <c r="Y649" s="345"/>
      <c r="Z649" s="288"/>
      <c r="AA649" s="288"/>
      <c r="AB649" s="346"/>
      <c r="AC649" s="82" t="s">
        <v>30</v>
      </c>
      <c r="AD649" s="302">
        <v>5.0</v>
      </c>
      <c r="AE649" s="360" t="s">
        <v>31</v>
      </c>
      <c r="AF649" s="45">
        <f>ROUND(ROUND(ROUND(ROUND(G584+K620,0)*Q584,0)*U644,0)-AD649,0)</f>
        <v>277</v>
      </c>
      <c r="AG649" s="79"/>
    </row>
    <row r="650" ht="16.5" customHeight="1">
      <c r="A650" s="29">
        <v>63.0</v>
      </c>
      <c r="B650" s="30">
        <v>9956.0</v>
      </c>
      <c r="C650" s="32" t="s">
        <v>3298</v>
      </c>
      <c r="D650" s="94"/>
      <c r="E650" s="94"/>
      <c r="F650" s="103"/>
      <c r="G650" s="140"/>
      <c r="H650" s="140"/>
      <c r="I650" s="95"/>
      <c r="J650" s="69"/>
      <c r="K650" s="65"/>
      <c r="L650" s="65"/>
      <c r="M650" s="302"/>
      <c r="N650" s="382"/>
      <c r="O650" s="383"/>
      <c r="P650" s="302"/>
      <c r="Q650" s="384"/>
      <c r="R650" s="310"/>
      <c r="S650" s="309"/>
      <c r="T650" s="302"/>
      <c r="U650" s="313"/>
      <c r="V650" s="313"/>
      <c r="W650" s="303"/>
      <c r="X650" s="290"/>
      <c r="Y650" s="350"/>
      <c r="Z650" s="299" t="s">
        <v>20</v>
      </c>
      <c r="AA650" s="287" t="s">
        <v>21</v>
      </c>
      <c r="AB650" s="361">
        <v>0.85</v>
      </c>
      <c r="AC650" s="482"/>
      <c r="AD650" s="302"/>
      <c r="AE650" s="360"/>
      <c r="AF650" s="45">
        <f>ROUND(ROUND(ROUND(ROUND(ROUND(G584+K620,0)*Q584,0)*U644,0)*AB650,0)-AD649,0)</f>
        <v>235</v>
      </c>
      <c r="AG650" s="79"/>
    </row>
    <row r="651" ht="16.5" customHeight="1">
      <c r="A651" s="29">
        <v>63.0</v>
      </c>
      <c r="B651" s="30">
        <v>9957.0</v>
      </c>
      <c r="C651" s="32" t="s">
        <v>3299</v>
      </c>
      <c r="D651" s="94"/>
      <c r="E651" s="94"/>
      <c r="F651" s="103"/>
      <c r="G651" s="140"/>
      <c r="H651" s="140"/>
      <c r="I651" s="95"/>
      <c r="J651" s="69"/>
      <c r="K651" s="65"/>
      <c r="L651" s="65"/>
      <c r="M651" s="302"/>
      <c r="N651" s="382"/>
      <c r="O651" s="383"/>
      <c r="P651" s="302"/>
      <c r="Q651" s="384"/>
      <c r="R651" s="310"/>
      <c r="S651" s="309"/>
      <c r="T651" s="302"/>
      <c r="U651" s="313"/>
      <c r="V651" s="313"/>
      <c r="W651" s="305" t="s">
        <v>326</v>
      </c>
      <c r="X651" s="302" t="s">
        <v>21</v>
      </c>
      <c r="Y651" s="349">
        <f>$Y$657</f>
        <v>0.7</v>
      </c>
      <c r="Z651" s="297"/>
      <c r="AA651" s="297"/>
      <c r="AB651" s="362"/>
      <c r="AC651" s="482"/>
      <c r="AD651" s="313"/>
      <c r="AE651" s="349"/>
      <c r="AF651" s="45">
        <f>ROUND(ROUND(ROUND(ROUND(ROUND(G584+K620,0)*Q584,0)*U644,0)*Y651,0)-AD649,0)</f>
        <v>192</v>
      </c>
      <c r="AG651" s="79"/>
    </row>
    <row r="652" ht="16.5" customHeight="1">
      <c r="A652" s="29">
        <v>63.0</v>
      </c>
      <c r="B652" s="30">
        <v>9958.0</v>
      </c>
      <c r="C652" s="32" t="s">
        <v>3300</v>
      </c>
      <c r="D652" s="94"/>
      <c r="E652" s="94"/>
      <c r="F652" s="103"/>
      <c r="G652" s="140"/>
      <c r="H652" s="140"/>
      <c r="I652" s="95"/>
      <c r="J652" s="69"/>
      <c r="K652" s="65"/>
      <c r="L652" s="65"/>
      <c r="M652" s="302"/>
      <c r="N652" s="382"/>
      <c r="O652" s="383"/>
      <c r="P652" s="302"/>
      <c r="Q652" s="384"/>
      <c r="R652" s="310"/>
      <c r="S652" s="309"/>
      <c r="T652" s="302"/>
      <c r="U652" s="313"/>
      <c r="V652" s="313"/>
      <c r="W652" s="484"/>
      <c r="X652" s="290"/>
      <c r="Y652" s="355"/>
      <c r="Z652" s="356" t="s">
        <v>20</v>
      </c>
      <c r="AA652" s="357" t="s">
        <v>21</v>
      </c>
      <c r="AB652" s="363">
        <v>0.85</v>
      </c>
      <c r="AC652" s="482"/>
      <c r="AD652" s="313"/>
      <c r="AE652" s="349"/>
      <c r="AF652" s="114">
        <f>ROUND(ROUND(ROUND(ROUND(ROUND(ROUND(G584+K620,0)*Q584,0)*U644,0)*Y651,0)*AB652,0)-AD649,0)</f>
        <v>162</v>
      </c>
      <c r="AG652" s="79"/>
    </row>
    <row r="653" ht="16.5" customHeight="1">
      <c r="A653" s="29">
        <v>63.0</v>
      </c>
      <c r="B653" s="30">
        <v>9959.0</v>
      </c>
      <c r="C653" s="32" t="s">
        <v>3301</v>
      </c>
      <c r="D653" s="94"/>
      <c r="E653" s="94"/>
      <c r="F653" s="103"/>
      <c r="G653" s="140"/>
      <c r="H653" s="140"/>
      <c r="I653" s="95"/>
      <c r="J653" s="69"/>
      <c r="K653" s="65"/>
      <c r="L653" s="65"/>
      <c r="M653" s="302"/>
      <c r="N653" s="382"/>
      <c r="O653" s="383"/>
      <c r="P653" s="302"/>
      <c r="Q653" s="384"/>
      <c r="R653" s="310"/>
      <c r="S653" s="309"/>
      <c r="T653" s="302"/>
      <c r="U653" s="313"/>
      <c r="V653" s="313"/>
      <c r="W653" s="305" t="s">
        <v>329</v>
      </c>
      <c r="X653" s="302" t="s">
        <v>21</v>
      </c>
      <c r="Y653" s="349">
        <f>$Y$659</f>
        <v>0.85</v>
      </c>
      <c r="Z653" s="292"/>
      <c r="AA653" s="292"/>
      <c r="AB653" s="355"/>
      <c r="AC653" s="482"/>
      <c r="AD653" s="313"/>
      <c r="AE653" s="349"/>
      <c r="AF653" s="45">
        <f>ROUND(ROUND(ROUND(ROUND(ROUND(G584+K620,0)*Q584,0)*U644,0)*Y653,0)-AD649,0)</f>
        <v>235</v>
      </c>
      <c r="AG653" s="79"/>
    </row>
    <row r="654" ht="16.5" customHeight="1">
      <c r="A654" s="29">
        <v>63.0</v>
      </c>
      <c r="B654" s="30">
        <v>9960.0</v>
      </c>
      <c r="C654" s="32" t="s">
        <v>3302</v>
      </c>
      <c r="D654" s="94"/>
      <c r="E654" s="94"/>
      <c r="F654" s="103"/>
      <c r="G654" s="140"/>
      <c r="H654" s="140"/>
      <c r="I654" s="95"/>
      <c r="J654" s="110"/>
      <c r="K654" s="115"/>
      <c r="L654" s="115"/>
      <c r="M654" s="386"/>
      <c r="N654" s="364"/>
      <c r="O654" s="378"/>
      <c r="P654" s="374"/>
      <c r="Q654" s="376"/>
      <c r="R654" s="312"/>
      <c r="S654" s="310"/>
      <c r="T654" s="302"/>
      <c r="U654" s="313"/>
      <c r="V654" s="313"/>
      <c r="W654" s="484"/>
      <c r="X654" s="290"/>
      <c r="Y654" s="355"/>
      <c r="Z654" s="356" t="s">
        <v>20</v>
      </c>
      <c r="AA654" s="357" t="s">
        <v>21</v>
      </c>
      <c r="AB654" s="363">
        <v>0.85</v>
      </c>
      <c r="AC654" s="484"/>
      <c r="AD654" s="292"/>
      <c r="AE654" s="355"/>
      <c r="AF654" s="45">
        <f>ROUND(ROUND(ROUND(ROUND(ROUND(ROUND(G584+K620,0)*Q584,0)*U644,0)*Y653,0)*AB654,0)-AD649,0)</f>
        <v>199</v>
      </c>
      <c r="AG654" s="79"/>
    </row>
    <row r="655" ht="16.5" customHeight="1">
      <c r="A655" s="29">
        <v>63.0</v>
      </c>
      <c r="B655" s="30" t="s">
        <v>3303</v>
      </c>
      <c r="C655" s="32" t="s">
        <v>3304</v>
      </c>
      <c r="D655" s="94"/>
      <c r="E655" s="94"/>
      <c r="F655" s="94"/>
      <c r="G655" s="352"/>
      <c r="H655" s="140"/>
      <c r="I655" s="95"/>
      <c r="J655" s="69"/>
      <c r="K655" s="65"/>
      <c r="L655" s="65"/>
      <c r="M655" s="352"/>
      <c r="N655" s="367"/>
      <c r="O655" s="82" t="s">
        <v>27</v>
      </c>
      <c r="P655" s="140"/>
      <c r="Q655" s="95"/>
      <c r="R655" s="287"/>
      <c r="S655" s="287"/>
      <c r="T655" s="152"/>
      <c r="U655" s="152"/>
      <c r="V655" s="153"/>
      <c r="W655" s="299"/>
      <c r="X655" s="287"/>
      <c r="Y655" s="345"/>
      <c r="Z655" s="288"/>
      <c r="AA655" s="288"/>
      <c r="AB655" s="288"/>
      <c r="AC655" s="288"/>
      <c r="AD655" s="288"/>
      <c r="AE655" s="346"/>
      <c r="AF655" s="45">
        <f>ROUND(G584*Q656,0)</f>
        <v>396</v>
      </c>
      <c r="AG655" s="79"/>
    </row>
    <row r="656" ht="16.5" customHeight="1">
      <c r="A656" s="29">
        <v>63.0</v>
      </c>
      <c r="B656" s="30" t="s">
        <v>3305</v>
      </c>
      <c r="C656" s="32" t="s">
        <v>3306</v>
      </c>
      <c r="D656" s="94"/>
      <c r="E656" s="94"/>
      <c r="F656" s="94"/>
      <c r="G656" s="352"/>
      <c r="H656" s="140"/>
      <c r="I656" s="95"/>
      <c r="J656" s="69"/>
      <c r="K656" s="65"/>
      <c r="L656" s="65"/>
      <c r="M656" s="352"/>
      <c r="N656" s="105"/>
      <c r="O656" s="482"/>
      <c r="P656" s="302" t="s">
        <v>21</v>
      </c>
      <c r="Q656" s="349">
        <v>0.5</v>
      </c>
      <c r="R656" s="302"/>
      <c r="S656" s="302"/>
      <c r="T656" s="140"/>
      <c r="U656" s="140"/>
      <c r="V656" s="95"/>
      <c r="W656" s="303"/>
      <c r="X656" s="290"/>
      <c r="Y656" s="350"/>
      <c r="Z656" s="299" t="s">
        <v>20</v>
      </c>
      <c r="AA656" s="287" t="s">
        <v>21</v>
      </c>
      <c r="AB656" s="351">
        <v>0.85</v>
      </c>
      <c r="AC656" s="288"/>
      <c r="AD656" s="288"/>
      <c r="AE656" s="346"/>
      <c r="AF656" s="45">
        <f>ROUND(ROUND(G584*Q656,0)*AB656,0)</f>
        <v>337</v>
      </c>
      <c r="AG656" s="79"/>
    </row>
    <row r="657" ht="16.5" customHeight="1">
      <c r="A657" s="29">
        <v>63.0</v>
      </c>
      <c r="B657" s="30" t="s">
        <v>3307</v>
      </c>
      <c r="C657" s="32" t="s">
        <v>3308</v>
      </c>
      <c r="D657" s="94"/>
      <c r="E657" s="94"/>
      <c r="F657" s="76"/>
      <c r="G657" s="63"/>
      <c r="H657" s="63"/>
      <c r="I657" s="51"/>
      <c r="J657" s="69"/>
      <c r="K657" s="65"/>
      <c r="L657" s="65"/>
      <c r="M657" s="352"/>
      <c r="N657" s="364"/>
      <c r="O657" s="482"/>
      <c r="P657" s="352"/>
      <c r="Q657" s="353"/>
      <c r="R657" s="304"/>
      <c r="S657" s="304"/>
      <c r="T657" s="140"/>
      <c r="U657" s="140"/>
      <c r="V657" s="95"/>
      <c r="W657" s="305" t="s">
        <v>326</v>
      </c>
      <c r="X657" s="287" t="s">
        <v>21</v>
      </c>
      <c r="Y657" s="354">
        <v>0.7</v>
      </c>
      <c r="Z657" s="297"/>
      <c r="AA657" s="297"/>
      <c r="AB657" s="297"/>
      <c r="AC657" s="297"/>
      <c r="AD657" s="297"/>
      <c r="AE657" s="362"/>
      <c r="AF657" s="45">
        <f>ROUND(ROUND(G584*Q656,0)*Y657,0)</f>
        <v>277</v>
      </c>
      <c r="AG657" s="79"/>
    </row>
    <row r="658" ht="16.5" customHeight="1">
      <c r="A658" s="29">
        <v>63.0</v>
      </c>
      <c r="B658" s="30" t="s">
        <v>3309</v>
      </c>
      <c r="C658" s="32" t="s">
        <v>3310</v>
      </c>
      <c r="D658" s="69"/>
      <c r="E658" s="69"/>
      <c r="F658" s="76"/>
      <c r="G658" s="63"/>
      <c r="H658" s="63"/>
      <c r="I658" s="51"/>
      <c r="J658" s="94"/>
      <c r="K658" s="140"/>
      <c r="L658" s="348"/>
      <c r="M658" s="304"/>
      <c r="N658" s="381"/>
      <c r="O658" s="482"/>
      <c r="P658" s="304"/>
      <c r="Q658" s="380"/>
      <c r="R658" s="304"/>
      <c r="S658" s="304"/>
      <c r="T658" s="140"/>
      <c r="U658" s="140"/>
      <c r="V658" s="95"/>
      <c r="W658" s="484"/>
      <c r="X658" s="290"/>
      <c r="Y658" s="355"/>
      <c r="Z658" s="356" t="s">
        <v>20</v>
      </c>
      <c r="AA658" s="357" t="s">
        <v>21</v>
      </c>
      <c r="AB658" s="358">
        <v>0.85</v>
      </c>
      <c r="AC658" s="288"/>
      <c r="AD658" s="288"/>
      <c r="AE658" s="346"/>
      <c r="AF658" s="114">
        <f>ROUND(ROUND(ROUND(G584*Q656,0)*Y657,0)*AB658,0)</f>
        <v>235</v>
      </c>
      <c r="AG658" s="79"/>
    </row>
    <row r="659" ht="16.5" customHeight="1">
      <c r="A659" s="29">
        <v>63.0</v>
      </c>
      <c r="B659" s="30" t="s">
        <v>3311</v>
      </c>
      <c r="C659" s="32" t="s">
        <v>3312</v>
      </c>
      <c r="D659" s="69"/>
      <c r="E659" s="69"/>
      <c r="F659" s="76"/>
      <c r="G659" s="63"/>
      <c r="H659" s="63"/>
      <c r="I659" s="51"/>
      <c r="J659" s="94"/>
      <c r="K659" s="140"/>
      <c r="L659" s="348"/>
      <c r="M659" s="304"/>
      <c r="N659" s="381"/>
      <c r="O659" s="482"/>
      <c r="P659" s="304"/>
      <c r="Q659" s="380"/>
      <c r="R659" s="304"/>
      <c r="S659" s="304"/>
      <c r="T659" s="140"/>
      <c r="U659" s="140"/>
      <c r="V659" s="95"/>
      <c r="W659" s="305" t="s">
        <v>329</v>
      </c>
      <c r="X659" s="287" t="s">
        <v>21</v>
      </c>
      <c r="Y659" s="354">
        <v>0.85</v>
      </c>
      <c r="Z659" s="292"/>
      <c r="AA659" s="292"/>
      <c r="AB659" s="292"/>
      <c r="AC659" s="292"/>
      <c r="AD659" s="292"/>
      <c r="AE659" s="355"/>
      <c r="AF659" s="45">
        <f>ROUND(ROUND(G584*Q656,0)*Y659,0)</f>
        <v>337</v>
      </c>
      <c r="AG659" s="79"/>
    </row>
    <row r="660" ht="16.5" customHeight="1">
      <c r="A660" s="29">
        <v>63.0</v>
      </c>
      <c r="B660" s="30" t="s">
        <v>3313</v>
      </c>
      <c r="C660" s="32" t="s">
        <v>3314</v>
      </c>
      <c r="D660" s="69"/>
      <c r="E660" s="69"/>
      <c r="F660" s="76"/>
      <c r="G660" s="63"/>
      <c r="H660" s="63"/>
      <c r="I660" s="51"/>
      <c r="J660" s="94"/>
      <c r="K660" s="140"/>
      <c r="L660" s="348"/>
      <c r="M660" s="304"/>
      <c r="N660" s="381"/>
      <c r="O660" s="482"/>
      <c r="P660" s="304"/>
      <c r="Q660" s="380"/>
      <c r="R660" s="304"/>
      <c r="S660" s="304"/>
      <c r="T660" s="140"/>
      <c r="U660" s="140"/>
      <c r="V660" s="95"/>
      <c r="W660" s="484"/>
      <c r="X660" s="290"/>
      <c r="Y660" s="355"/>
      <c r="Z660" s="356" t="s">
        <v>20</v>
      </c>
      <c r="AA660" s="357" t="s">
        <v>21</v>
      </c>
      <c r="AB660" s="358">
        <v>0.85</v>
      </c>
      <c r="AC660" s="288"/>
      <c r="AD660" s="288"/>
      <c r="AE660" s="346"/>
      <c r="AF660" s="45">
        <f>ROUND(ROUND(ROUND(G584*Q656,0)*Y659,0)*AB660,0)</f>
        <v>286</v>
      </c>
      <c r="AG660" s="79"/>
    </row>
    <row r="661" ht="16.5" customHeight="1">
      <c r="A661" s="29">
        <v>63.0</v>
      </c>
      <c r="B661" s="30" t="s">
        <v>3315</v>
      </c>
      <c r="C661" s="32" t="s">
        <v>3316</v>
      </c>
      <c r="D661" s="69"/>
      <c r="E661" s="69"/>
      <c r="F661" s="76"/>
      <c r="G661" s="63"/>
      <c r="H661" s="63"/>
      <c r="I661" s="51"/>
      <c r="J661" s="94"/>
      <c r="K661" s="140"/>
      <c r="L661" s="348"/>
      <c r="M661" s="304"/>
      <c r="N661" s="381"/>
      <c r="O661" s="482"/>
      <c r="P661" s="304"/>
      <c r="Q661" s="380"/>
      <c r="R661" s="304"/>
      <c r="S661" s="304"/>
      <c r="T661" s="140"/>
      <c r="U661" s="140"/>
      <c r="V661" s="95"/>
      <c r="W661" s="299"/>
      <c r="X661" s="287"/>
      <c r="Y661" s="345"/>
      <c r="Z661" s="288"/>
      <c r="AA661" s="288"/>
      <c r="AB661" s="346"/>
      <c r="AC661" s="82" t="s">
        <v>30</v>
      </c>
      <c r="AD661" s="302">
        <v>5.0</v>
      </c>
      <c r="AE661" s="360" t="s">
        <v>31</v>
      </c>
      <c r="AF661" s="45">
        <f>ROUND(ROUND(G584*Q656,0)-AD661,0)</f>
        <v>391</v>
      </c>
      <c r="AG661" s="79"/>
    </row>
    <row r="662" ht="16.5" customHeight="1">
      <c r="A662" s="29">
        <v>63.0</v>
      </c>
      <c r="B662" s="30" t="s">
        <v>3317</v>
      </c>
      <c r="C662" s="32" t="s">
        <v>3318</v>
      </c>
      <c r="D662" s="69"/>
      <c r="E662" s="69"/>
      <c r="F662" s="76"/>
      <c r="G662" s="63"/>
      <c r="H662" s="63"/>
      <c r="I662" s="51"/>
      <c r="J662" s="94"/>
      <c r="K662" s="140"/>
      <c r="L662" s="348"/>
      <c r="M662" s="304"/>
      <c r="N662" s="381"/>
      <c r="O662" s="482"/>
      <c r="P662" s="304"/>
      <c r="Q662" s="380"/>
      <c r="R662" s="304"/>
      <c r="S662" s="304"/>
      <c r="T662" s="140"/>
      <c r="U662" s="140"/>
      <c r="V662" s="95"/>
      <c r="W662" s="303"/>
      <c r="X662" s="290"/>
      <c r="Y662" s="350"/>
      <c r="Z662" s="299" t="s">
        <v>20</v>
      </c>
      <c r="AA662" s="287" t="s">
        <v>21</v>
      </c>
      <c r="AB662" s="361">
        <v>0.85</v>
      </c>
      <c r="AC662" s="482"/>
      <c r="AD662" s="302"/>
      <c r="AE662" s="360"/>
      <c r="AF662" s="45">
        <f>ROUND(ROUND(ROUND(G584*Q656,0)*AB662,0)-AD661,0)</f>
        <v>332</v>
      </c>
      <c r="AG662" s="79"/>
    </row>
    <row r="663" ht="16.5" customHeight="1">
      <c r="A663" s="29">
        <v>63.0</v>
      </c>
      <c r="B663" s="30" t="s">
        <v>3319</v>
      </c>
      <c r="C663" s="32" t="s">
        <v>3320</v>
      </c>
      <c r="D663" s="69"/>
      <c r="E663" s="69"/>
      <c r="F663" s="76"/>
      <c r="G663" s="63"/>
      <c r="H663" s="63"/>
      <c r="I663" s="51"/>
      <c r="J663" s="94"/>
      <c r="K663" s="140"/>
      <c r="L663" s="348"/>
      <c r="M663" s="304"/>
      <c r="N663" s="381"/>
      <c r="O663" s="482"/>
      <c r="P663" s="304"/>
      <c r="Q663" s="380"/>
      <c r="R663" s="304"/>
      <c r="S663" s="304"/>
      <c r="T663" s="140"/>
      <c r="U663" s="140"/>
      <c r="V663" s="95"/>
      <c r="W663" s="305" t="s">
        <v>326</v>
      </c>
      <c r="X663" s="302" t="s">
        <v>21</v>
      </c>
      <c r="Y663" s="349">
        <v>0.7</v>
      </c>
      <c r="Z663" s="297"/>
      <c r="AA663" s="297"/>
      <c r="AB663" s="362"/>
      <c r="AC663" s="482"/>
      <c r="AD663" s="313"/>
      <c r="AE663" s="349"/>
      <c r="AF663" s="45">
        <f>ROUND(ROUND(ROUND(G584*Q656,0)*Y663,0)-AD661,0)</f>
        <v>272</v>
      </c>
      <c r="AG663" s="79"/>
    </row>
    <row r="664" ht="16.5" customHeight="1">
      <c r="A664" s="29">
        <v>63.0</v>
      </c>
      <c r="B664" s="30" t="s">
        <v>3321</v>
      </c>
      <c r="C664" s="32" t="s">
        <v>3322</v>
      </c>
      <c r="D664" s="69"/>
      <c r="E664" s="69"/>
      <c r="F664" s="76"/>
      <c r="G664" s="63"/>
      <c r="H664" s="63"/>
      <c r="I664" s="51"/>
      <c r="J664" s="94"/>
      <c r="K664" s="140"/>
      <c r="L664" s="348"/>
      <c r="M664" s="304"/>
      <c r="N664" s="381"/>
      <c r="O664" s="307"/>
      <c r="P664" s="304"/>
      <c r="Q664" s="380"/>
      <c r="R664" s="304"/>
      <c r="S664" s="304"/>
      <c r="T664" s="140"/>
      <c r="U664" s="140"/>
      <c r="V664" s="95"/>
      <c r="W664" s="484"/>
      <c r="X664" s="290"/>
      <c r="Y664" s="355"/>
      <c r="Z664" s="356" t="s">
        <v>20</v>
      </c>
      <c r="AA664" s="357" t="s">
        <v>21</v>
      </c>
      <c r="AB664" s="363">
        <v>0.85</v>
      </c>
      <c r="AC664" s="482"/>
      <c r="AD664" s="313"/>
      <c r="AE664" s="349"/>
      <c r="AF664" s="114">
        <f>ROUND(ROUND(ROUND(ROUND(G584*Q656,0)*Y663,0)*AB664,0)-AD661,0)</f>
        <v>230</v>
      </c>
      <c r="AG664" s="79"/>
    </row>
    <row r="665" ht="16.5" customHeight="1">
      <c r="A665" s="29">
        <v>63.0</v>
      </c>
      <c r="B665" s="30" t="s">
        <v>3323</v>
      </c>
      <c r="C665" s="32" t="s">
        <v>3324</v>
      </c>
      <c r="D665" s="69"/>
      <c r="E665" s="69"/>
      <c r="F665" s="76"/>
      <c r="G665" s="63"/>
      <c r="H665" s="63"/>
      <c r="I665" s="51"/>
      <c r="J665" s="94"/>
      <c r="K665" s="140"/>
      <c r="L665" s="348"/>
      <c r="M665" s="304"/>
      <c r="N665" s="381"/>
      <c r="O665" s="307"/>
      <c r="P665" s="304"/>
      <c r="Q665" s="380"/>
      <c r="R665" s="304"/>
      <c r="S665" s="304"/>
      <c r="T665" s="140"/>
      <c r="U665" s="140"/>
      <c r="V665" s="95"/>
      <c r="W665" s="305" t="s">
        <v>329</v>
      </c>
      <c r="X665" s="302" t="s">
        <v>21</v>
      </c>
      <c r="Y665" s="349">
        <v>0.85</v>
      </c>
      <c r="Z665" s="292"/>
      <c r="AA665" s="292"/>
      <c r="AB665" s="355"/>
      <c r="AC665" s="482"/>
      <c r="AD665" s="313"/>
      <c r="AE665" s="349"/>
      <c r="AF665" s="45">
        <f>ROUND(ROUND(ROUND(G584*Q656,0)*Y665,0)-AD661,0)</f>
        <v>332</v>
      </c>
      <c r="AG665" s="79"/>
    </row>
    <row r="666" ht="16.5" customHeight="1">
      <c r="A666" s="29">
        <v>63.0</v>
      </c>
      <c r="B666" s="30" t="s">
        <v>3325</v>
      </c>
      <c r="C666" s="32" t="s">
        <v>3326</v>
      </c>
      <c r="D666" s="69"/>
      <c r="E666" s="69"/>
      <c r="F666" s="76"/>
      <c r="G666" s="63"/>
      <c r="H666" s="63"/>
      <c r="I666" s="51"/>
      <c r="J666" s="94"/>
      <c r="K666" s="140"/>
      <c r="L666" s="348"/>
      <c r="M666" s="304"/>
      <c r="N666" s="381"/>
      <c r="O666" s="307"/>
      <c r="P666" s="304"/>
      <c r="Q666" s="380"/>
      <c r="R666" s="304"/>
      <c r="S666" s="304"/>
      <c r="T666" s="140"/>
      <c r="U666" s="140"/>
      <c r="V666" s="95"/>
      <c r="W666" s="484"/>
      <c r="X666" s="290"/>
      <c r="Y666" s="355"/>
      <c r="Z666" s="356" t="s">
        <v>20</v>
      </c>
      <c r="AA666" s="357" t="s">
        <v>21</v>
      </c>
      <c r="AB666" s="363">
        <v>0.85</v>
      </c>
      <c r="AC666" s="484"/>
      <c r="AD666" s="292"/>
      <c r="AE666" s="355"/>
      <c r="AF666" s="45">
        <f>ROUND(ROUND(ROUND(ROUND(G584*Q656,0)*Y665,0)*AB666,0)-AD661,0)</f>
        <v>281</v>
      </c>
      <c r="AG666" s="79"/>
    </row>
    <row r="667" ht="16.5" customHeight="1">
      <c r="A667" s="29">
        <v>63.0</v>
      </c>
      <c r="B667" s="30" t="s">
        <v>3327</v>
      </c>
      <c r="C667" s="32" t="s">
        <v>3328</v>
      </c>
      <c r="D667" s="69"/>
      <c r="E667" s="69"/>
      <c r="F667" s="307"/>
      <c r="G667" s="140"/>
      <c r="H667" s="140"/>
      <c r="I667" s="95"/>
      <c r="J667" s="69"/>
      <c r="K667" s="65"/>
      <c r="L667" s="65"/>
      <c r="M667" s="140"/>
      <c r="N667" s="105"/>
      <c r="O667" s="94"/>
      <c r="P667" s="140"/>
      <c r="Q667" s="95"/>
      <c r="R667" s="33" t="s">
        <v>23</v>
      </c>
      <c r="S667" s="130" t="s">
        <v>24</v>
      </c>
      <c r="T667" s="152"/>
      <c r="U667" s="152"/>
      <c r="V667" s="153"/>
      <c r="W667" s="299"/>
      <c r="X667" s="287"/>
      <c r="Y667" s="345"/>
      <c r="Z667" s="288"/>
      <c r="AA667" s="288"/>
      <c r="AB667" s="288"/>
      <c r="AC667" s="288"/>
      <c r="AD667" s="288"/>
      <c r="AE667" s="346"/>
      <c r="AF667" s="45">
        <f>ROUND(ROUND(G584*Q656,0)*U668,0)</f>
        <v>277</v>
      </c>
      <c r="AG667" s="79"/>
    </row>
    <row r="668" ht="16.5" customHeight="1">
      <c r="A668" s="29">
        <v>63.0</v>
      </c>
      <c r="B668" s="30" t="s">
        <v>3329</v>
      </c>
      <c r="C668" s="32" t="s">
        <v>3330</v>
      </c>
      <c r="D668" s="69"/>
      <c r="E668" s="69"/>
      <c r="F668" s="307"/>
      <c r="G668" s="63"/>
      <c r="H668" s="140"/>
      <c r="I668" s="95"/>
      <c r="J668" s="69"/>
      <c r="K668" s="65"/>
      <c r="L668" s="65"/>
      <c r="M668" s="140"/>
      <c r="N668" s="105"/>
      <c r="O668" s="94"/>
      <c r="P668" s="140"/>
      <c r="Q668" s="95"/>
      <c r="R668" s="481"/>
      <c r="S668" s="482"/>
      <c r="T668" s="302" t="s">
        <v>21</v>
      </c>
      <c r="U668" s="313">
        <v>0.7</v>
      </c>
      <c r="V668" s="95"/>
      <c r="W668" s="303"/>
      <c r="X668" s="290"/>
      <c r="Y668" s="350"/>
      <c r="Z668" s="299" t="s">
        <v>20</v>
      </c>
      <c r="AA668" s="287" t="s">
        <v>21</v>
      </c>
      <c r="AB668" s="351">
        <v>0.85</v>
      </c>
      <c r="AC668" s="288"/>
      <c r="AD668" s="288"/>
      <c r="AE668" s="346"/>
      <c r="AF668" s="114">
        <f>ROUND(ROUND(ROUND(G584*Q656,0)*U668,0)*AB668,0)</f>
        <v>235</v>
      </c>
      <c r="AG668" s="79"/>
    </row>
    <row r="669" ht="16.5" customHeight="1">
      <c r="A669" s="29">
        <v>63.0</v>
      </c>
      <c r="B669" s="30" t="s">
        <v>3331</v>
      </c>
      <c r="C669" s="32" t="s">
        <v>3332</v>
      </c>
      <c r="D669" s="94"/>
      <c r="E669" s="94"/>
      <c r="F669" s="103"/>
      <c r="G669" s="140"/>
      <c r="H669" s="140"/>
      <c r="I669" s="95"/>
      <c r="J669" s="69"/>
      <c r="K669" s="65"/>
      <c r="L669" s="65"/>
      <c r="M669" s="302"/>
      <c r="N669" s="382"/>
      <c r="O669" s="383"/>
      <c r="P669" s="302"/>
      <c r="Q669" s="384"/>
      <c r="R669" s="481"/>
      <c r="S669" s="482"/>
      <c r="T669" s="302"/>
      <c r="U669" s="313"/>
      <c r="V669" s="349"/>
      <c r="W669" s="305" t="s">
        <v>326</v>
      </c>
      <c r="X669" s="287" t="s">
        <v>21</v>
      </c>
      <c r="Y669" s="354">
        <f>$Y$657</f>
        <v>0.7</v>
      </c>
      <c r="Z669" s="297"/>
      <c r="AA669" s="297"/>
      <c r="AB669" s="297"/>
      <c r="AC669" s="297"/>
      <c r="AD669" s="297"/>
      <c r="AE669" s="362"/>
      <c r="AF669" s="45">
        <f>ROUND(ROUND(ROUND(G584*Q656,0)*U668,0)*Y669,0)</f>
        <v>194</v>
      </c>
      <c r="AG669" s="79"/>
    </row>
    <row r="670" ht="16.5" customHeight="1">
      <c r="A670" s="29">
        <v>63.0</v>
      </c>
      <c r="B670" s="30" t="s">
        <v>3333</v>
      </c>
      <c r="C670" s="32" t="s">
        <v>3334</v>
      </c>
      <c r="D670" s="94"/>
      <c r="E670" s="94"/>
      <c r="F670" s="103"/>
      <c r="G670" s="140"/>
      <c r="H670" s="140"/>
      <c r="I670" s="95"/>
      <c r="J670" s="69"/>
      <c r="K670" s="65"/>
      <c r="L670" s="65"/>
      <c r="M670" s="302"/>
      <c r="N670" s="382"/>
      <c r="O670" s="383"/>
      <c r="P670" s="302"/>
      <c r="Q670" s="384"/>
      <c r="R670" s="481"/>
      <c r="S670" s="482"/>
      <c r="T670" s="302"/>
      <c r="U670" s="313"/>
      <c r="V670" s="349"/>
      <c r="W670" s="484"/>
      <c r="X670" s="290"/>
      <c r="Y670" s="355"/>
      <c r="Z670" s="356" t="s">
        <v>20</v>
      </c>
      <c r="AA670" s="357" t="s">
        <v>21</v>
      </c>
      <c r="AB670" s="358">
        <v>0.85</v>
      </c>
      <c r="AC670" s="288"/>
      <c r="AD670" s="288"/>
      <c r="AE670" s="346"/>
      <c r="AF670" s="45">
        <f>ROUND(ROUND(ROUND(ROUND(G584*Q656,0)*U668,0)*Y669,0)*AB670,0)</f>
        <v>165</v>
      </c>
      <c r="AG670" s="79"/>
    </row>
    <row r="671" ht="16.5" customHeight="1">
      <c r="A671" s="29">
        <v>63.0</v>
      </c>
      <c r="B671" s="30" t="s">
        <v>3335</v>
      </c>
      <c r="C671" s="32" t="s">
        <v>3336</v>
      </c>
      <c r="D671" s="94"/>
      <c r="E671" s="94"/>
      <c r="F671" s="103"/>
      <c r="G671" s="140"/>
      <c r="H671" s="140"/>
      <c r="I671" s="95"/>
      <c r="J671" s="69"/>
      <c r="K671" s="65"/>
      <c r="L671" s="65"/>
      <c r="M671" s="302"/>
      <c r="N671" s="382"/>
      <c r="O671" s="383"/>
      <c r="P671" s="302"/>
      <c r="Q671" s="384"/>
      <c r="R671" s="481"/>
      <c r="S671" s="482"/>
      <c r="T671" s="302"/>
      <c r="U671" s="313"/>
      <c r="V671" s="349"/>
      <c r="W671" s="305" t="s">
        <v>329</v>
      </c>
      <c r="X671" s="287" t="s">
        <v>21</v>
      </c>
      <c r="Y671" s="354">
        <f>$Y$659</f>
        <v>0.85</v>
      </c>
      <c r="Z671" s="292"/>
      <c r="AA671" s="292"/>
      <c r="AB671" s="292"/>
      <c r="AC671" s="292"/>
      <c r="AD671" s="292"/>
      <c r="AE671" s="355"/>
      <c r="AF671" s="114">
        <f>ROUND(ROUND(ROUND(G584*Q656,0)*U668,0)*Y671,0)</f>
        <v>235</v>
      </c>
      <c r="AG671" s="79"/>
    </row>
    <row r="672" ht="16.5" customHeight="1">
      <c r="A672" s="29">
        <v>63.0</v>
      </c>
      <c r="B672" s="30" t="s">
        <v>3337</v>
      </c>
      <c r="C672" s="32" t="s">
        <v>3338</v>
      </c>
      <c r="D672" s="94"/>
      <c r="E672" s="94"/>
      <c r="F672" s="103"/>
      <c r="G672" s="140"/>
      <c r="H672" s="140"/>
      <c r="I672" s="95"/>
      <c r="J672" s="69"/>
      <c r="K672" s="65"/>
      <c r="L672" s="65"/>
      <c r="M672" s="302"/>
      <c r="N672" s="382"/>
      <c r="O672" s="383"/>
      <c r="P672" s="302"/>
      <c r="Q672" s="384"/>
      <c r="R672" s="481"/>
      <c r="S672" s="482"/>
      <c r="T672" s="302"/>
      <c r="U672" s="313"/>
      <c r="V672" s="349"/>
      <c r="W672" s="484"/>
      <c r="X672" s="290"/>
      <c r="Y672" s="355"/>
      <c r="Z672" s="356" t="s">
        <v>20</v>
      </c>
      <c r="AA672" s="357" t="s">
        <v>21</v>
      </c>
      <c r="AB672" s="358">
        <v>0.85</v>
      </c>
      <c r="AC672" s="288"/>
      <c r="AD672" s="288"/>
      <c r="AE672" s="346"/>
      <c r="AF672" s="114">
        <f>ROUND(ROUND(ROUND(ROUND(G584*Q656,0)*U668,0)*Y671,0)*AB672,0)</f>
        <v>200</v>
      </c>
      <c r="AG672" s="79"/>
    </row>
    <row r="673" ht="16.5" customHeight="1">
      <c r="A673" s="29">
        <v>63.0</v>
      </c>
      <c r="B673" s="30" t="s">
        <v>3339</v>
      </c>
      <c r="C673" s="32" t="s">
        <v>3340</v>
      </c>
      <c r="D673" s="94"/>
      <c r="E673" s="94"/>
      <c r="F673" s="103"/>
      <c r="G673" s="140"/>
      <c r="H673" s="140"/>
      <c r="I673" s="95"/>
      <c r="J673" s="69"/>
      <c r="K673" s="65"/>
      <c r="L673" s="65"/>
      <c r="M673" s="302"/>
      <c r="N673" s="382"/>
      <c r="O673" s="383"/>
      <c r="P673" s="302"/>
      <c r="Q673" s="384"/>
      <c r="R673" s="481"/>
      <c r="S673" s="482"/>
      <c r="T673" s="302"/>
      <c r="U673" s="313"/>
      <c r="V673" s="349"/>
      <c r="W673" s="299"/>
      <c r="X673" s="287"/>
      <c r="Y673" s="345"/>
      <c r="Z673" s="288"/>
      <c r="AA673" s="288"/>
      <c r="AB673" s="346"/>
      <c r="AC673" s="82" t="s">
        <v>30</v>
      </c>
      <c r="AD673" s="302">
        <v>5.0</v>
      </c>
      <c r="AE673" s="360" t="s">
        <v>31</v>
      </c>
      <c r="AF673" s="45">
        <f>ROUND(ROUND(ROUND(G584*Q656,0)*U668,0)-AD673,0)</f>
        <v>272</v>
      </c>
      <c r="AG673" s="79"/>
    </row>
    <row r="674" ht="16.5" customHeight="1">
      <c r="A674" s="29">
        <v>63.0</v>
      </c>
      <c r="B674" s="30" t="s">
        <v>3341</v>
      </c>
      <c r="C674" s="32" t="s">
        <v>3342</v>
      </c>
      <c r="D674" s="94"/>
      <c r="E674" s="94"/>
      <c r="F674" s="103"/>
      <c r="G674" s="140"/>
      <c r="H674" s="140"/>
      <c r="I674" s="95"/>
      <c r="J674" s="69"/>
      <c r="K674" s="65"/>
      <c r="L674" s="65"/>
      <c r="M674" s="302"/>
      <c r="N674" s="382"/>
      <c r="O674" s="383"/>
      <c r="P674" s="302"/>
      <c r="Q674" s="384"/>
      <c r="R674" s="481"/>
      <c r="S674" s="482"/>
      <c r="T674" s="302"/>
      <c r="U674" s="313"/>
      <c r="V674" s="349"/>
      <c r="W674" s="303"/>
      <c r="X674" s="290"/>
      <c r="Y674" s="350"/>
      <c r="Z674" s="299" t="s">
        <v>20</v>
      </c>
      <c r="AA674" s="287" t="s">
        <v>21</v>
      </c>
      <c r="AB674" s="361">
        <v>0.85</v>
      </c>
      <c r="AC674" s="482"/>
      <c r="AD674" s="302"/>
      <c r="AE674" s="360"/>
      <c r="AF674" s="114">
        <f>ROUND(ROUND(ROUND(ROUND(G584*Q656,0)*U668,0)*AB674,0)-AD673,0)</f>
        <v>230</v>
      </c>
      <c r="AG674" s="79"/>
    </row>
    <row r="675" ht="16.5" customHeight="1">
      <c r="A675" s="29">
        <v>63.0</v>
      </c>
      <c r="B675" s="30" t="s">
        <v>3343</v>
      </c>
      <c r="C675" s="32" t="s">
        <v>3344</v>
      </c>
      <c r="D675" s="94"/>
      <c r="E675" s="94"/>
      <c r="F675" s="103"/>
      <c r="G675" s="140"/>
      <c r="H675" s="140"/>
      <c r="I675" s="95"/>
      <c r="J675" s="69"/>
      <c r="K675" s="65"/>
      <c r="L675" s="65"/>
      <c r="M675" s="302"/>
      <c r="N675" s="382"/>
      <c r="O675" s="383"/>
      <c r="P675" s="302"/>
      <c r="Q675" s="384"/>
      <c r="R675" s="481"/>
      <c r="S675" s="309"/>
      <c r="T675" s="302"/>
      <c r="U675" s="313"/>
      <c r="V675" s="349"/>
      <c r="W675" s="305" t="s">
        <v>326</v>
      </c>
      <c r="X675" s="302" t="s">
        <v>21</v>
      </c>
      <c r="Y675" s="349">
        <f>$Y$657</f>
        <v>0.7</v>
      </c>
      <c r="Z675" s="297"/>
      <c r="AA675" s="297"/>
      <c r="AB675" s="362"/>
      <c r="AC675" s="482"/>
      <c r="AD675" s="313"/>
      <c r="AE675" s="349"/>
      <c r="AF675" s="45">
        <f>ROUND(ROUND(ROUND(ROUND(G584*Q656,0)*U668,0)*Y675,0)-AD673,0)</f>
        <v>189</v>
      </c>
      <c r="AG675" s="79"/>
    </row>
    <row r="676" ht="16.5" customHeight="1">
      <c r="A676" s="29">
        <v>63.0</v>
      </c>
      <c r="B676" s="30" t="s">
        <v>3345</v>
      </c>
      <c r="C676" s="32" t="s">
        <v>3346</v>
      </c>
      <c r="D676" s="94"/>
      <c r="E676" s="94"/>
      <c r="F676" s="103"/>
      <c r="G676" s="140"/>
      <c r="H676" s="140"/>
      <c r="I676" s="95"/>
      <c r="J676" s="69"/>
      <c r="K676" s="65"/>
      <c r="L676" s="65"/>
      <c r="M676" s="302"/>
      <c r="N676" s="382"/>
      <c r="O676" s="383"/>
      <c r="P676" s="302"/>
      <c r="Q676" s="384"/>
      <c r="R676" s="481"/>
      <c r="S676" s="309"/>
      <c r="T676" s="302"/>
      <c r="U676" s="313"/>
      <c r="V676" s="349"/>
      <c r="W676" s="484"/>
      <c r="X676" s="290"/>
      <c r="Y676" s="355"/>
      <c r="Z676" s="356" t="s">
        <v>20</v>
      </c>
      <c r="AA676" s="357" t="s">
        <v>21</v>
      </c>
      <c r="AB676" s="363">
        <v>0.85</v>
      </c>
      <c r="AC676" s="482"/>
      <c r="AD676" s="313"/>
      <c r="AE676" s="349"/>
      <c r="AF676" s="45">
        <f>ROUND(ROUND(ROUND(ROUND(ROUND(G584*Q656,0)*U668,0)*Y675,0)*AB676,0)-AD673,0)</f>
        <v>160</v>
      </c>
      <c r="AG676" s="79"/>
    </row>
    <row r="677" ht="16.5" customHeight="1">
      <c r="A677" s="29">
        <v>63.0</v>
      </c>
      <c r="B677" s="30" t="s">
        <v>3347</v>
      </c>
      <c r="C677" s="32" t="s">
        <v>3348</v>
      </c>
      <c r="D677" s="94"/>
      <c r="E677" s="94"/>
      <c r="F677" s="103"/>
      <c r="G677" s="140"/>
      <c r="H677" s="140"/>
      <c r="I677" s="95"/>
      <c r="J677" s="69"/>
      <c r="K677" s="65"/>
      <c r="L677" s="65"/>
      <c r="M677" s="302"/>
      <c r="N677" s="382"/>
      <c r="O677" s="383"/>
      <c r="P677" s="302"/>
      <c r="Q677" s="384"/>
      <c r="R677" s="481"/>
      <c r="S677" s="309"/>
      <c r="T677" s="302"/>
      <c r="U677" s="313"/>
      <c r="V677" s="349"/>
      <c r="W677" s="305" t="s">
        <v>329</v>
      </c>
      <c r="X677" s="302" t="s">
        <v>21</v>
      </c>
      <c r="Y677" s="349">
        <f>$Y$659</f>
        <v>0.85</v>
      </c>
      <c r="Z677" s="292"/>
      <c r="AA677" s="292"/>
      <c r="AB677" s="355"/>
      <c r="AC677" s="482"/>
      <c r="AD677" s="313"/>
      <c r="AE677" s="349"/>
      <c r="AF677" s="114">
        <f>ROUND(ROUND(ROUND(ROUND(G584*Q656,0)*U668,0)*Y677,0)-AD673,0)</f>
        <v>230</v>
      </c>
      <c r="AG677" s="79"/>
    </row>
    <row r="678" ht="16.5" customHeight="1">
      <c r="A678" s="29">
        <v>63.0</v>
      </c>
      <c r="B678" s="30" t="s">
        <v>3349</v>
      </c>
      <c r="C678" s="32" t="s">
        <v>3350</v>
      </c>
      <c r="D678" s="94"/>
      <c r="E678" s="94"/>
      <c r="F678" s="103"/>
      <c r="G678" s="140"/>
      <c r="H678" s="140"/>
      <c r="I678" s="95"/>
      <c r="J678" s="69"/>
      <c r="K678" s="65"/>
      <c r="L678" s="65"/>
      <c r="M678" s="302"/>
      <c r="N678" s="382"/>
      <c r="O678" s="383"/>
      <c r="P678" s="302"/>
      <c r="Q678" s="384"/>
      <c r="R678" s="481"/>
      <c r="S678" s="309"/>
      <c r="T678" s="302"/>
      <c r="U678" s="313"/>
      <c r="V678" s="349"/>
      <c r="W678" s="484"/>
      <c r="X678" s="290"/>
      <c r="Y678" s="355"/>
      <c r="Z678" s="356" t="s">
        <v>20</v>
      </c>
      <c r="AA678" s="357" t="s">
        <v>21</v>
      </c>
      <c r="AB678" s="363">
        <v>0.85</v>
      </c>
      <c r="AC678" s="484"/>
      <c r="AD678" s="292"/>
      <c r="AE678" s="355"/>
      <c r="AF678" s="114">
        <f>ROUND(ROUND(ROUND(ROUND(ROUND(G584*Q656,0)*U668,0)*Y677,0)*AB678,0)-AD673,0)</f>
        <v>195</v>
      </c>
      <c r="AG678" s="79"/>
    </row>
    <row r="679" ht="16.5" customHeight="1">
      <c r="A679" s="29">
        <v>63.0</v>
      </c>
      <c r="B679" s="30" t="s">
        <v>3351</v>
      </c>
      <c r="C679" s="32" t="s">
        <v>3352</v>
      </c>
      <c r="D679" s="94"/>
      <c r="E679" s="94"/>
      <c r="F679" s="103"/>
      <c r="G679" s="140"/>
      <c r="H679" s="140"/>
      <c r="I679" s="95"/>
      <c r="J679" s="69"/>
      <c r="K679" s="65"/>
      <c r="L679" s="65"/>
      <c r="M679" s="302"/>
      <c r="N679" s="382"/>
      <c r="O679" s="383"/>
      <c r="P679" s="302"/>
      <c r="Q679" s="384"/>
      <c r="R679" s="323"/>
      <c r="S679" s="130" t="s">
        <v>27</v>
      </c>
      <c r="T679" s="287"/>
      <c r="U679" s="385"/>
      <c r="V679" s="354"/>
      <c r="W679" s="299"/>
      <c r="X679" s="287"/>
      <c r="Y679" s="345"/>
      <c r="Z679" s="288"/>
      <c r="AA679" s="288"/>
      <c r="AB679" s="288"/>
      <c r="AC679" s="288"/>
      <c r="AD679" s="288"/>
      <c r="AE679" s="346"/>
      <c r="AF679" s="45">
        <f>ROUND(ROUND(G584*Q656,0)*U680,0)</f>
        <v>198</v>
      </c>
      <c r="AG679" s="79"/>
    </row>
    <row r="680" ht="16.5" customHeight="1">
      <c r="A680" s="29">
        <v>63.0</v>
      </c>
      <c r="B680" s="30" t="s">
        <v>3353</v>
      </c>
      <c r="C680" s="32" t="s">
        <v>3354</v>
      </c>
      <c r="D680" s="94"/>
      <c r="E680" s="94"/>
      <c r="F680" s="103"/>
      <c r="G680" s="140"/>
      <c r="H680" s="140"/>
      <c r="I680" s="95"/>
      <c r="J680" s="69"/>
      <c r="K680" s="65"/>
      <c r="L680" s="65"/>
      <c r="M680" s="302"/>
      <c r="N680" s="382"/>
      <c r="O680" s="383"/>
      <c r="P680" s="302"/>
      <c r="Q680" s="384"/>
      <c r="R680" s="323"/>
      <c r="S680" s="482"/>
      <c r="T680" s="302" t="s">
        <v>21</v>
      </c>
      <c r="U680" s="313">
        <v>0.5</v>
      </c>
      <c r="V680" s="349"/>
      <c r="W680" s="303"/>
      <c r="X680" s="290"/>
      <c r="Y680" s="350"/>
      <c r="Z680" s="299" t="s">
        <v>20</v>
      </c>
      <c r="AA680" s="287" t="s">
        <v>21</v>
      </c>
      <c r="AB680" s="351">
        <v>0.85</v>
      </c>
      <c r="AC680" s="288"/>
      <c r="AD680" s="288"/>
      <c r="AE680" s="346"/>
      <c r="AF680" s="45">
        <f>ROUND(ROUND(ROUND(G584*Q656,0)*U680,0)*AB680,0)</f>
        <v>168</v>
      </c>
      <c r="AG680" s="79"/>
    </row>
    <row r="681" ht="16.5" customHeight="1">
      <c r="A681" s="29">
        <v>63.0</v>
      </c>
      <c r="B681" s="30" t="s">
        <v>3355</v>
      </c>
      <c r="C681" s="32" t="s">
        <v>3356</v>
      </c>
      <c r="D681" s="94"/>
      <c r="E681" s="94"/>
      <c r="F681" s="103"/>
      <c r="G681" s="140"/>
      <c r="H681" s="140"/>
      <c r="I681" s="95"/>
      <c r="J681" s="69"/>
      <c r="K681" s="65"/>
      <c r="L681" s="65"/>
      <c r="M681" s="302"/>
      <c r="N681" s="382"/>
      <c r="O681" s="383"/>
      <c r="P681" s="302"/>
      <c r="Q681" s="384"/>
      <c r="R681" s="323"/>
      <c r="S681" s="482"/>
      <c r="T681" s="302"/>
      <c r="U681" s="313"/>
      <c r="V681" s="349"/>
      <c r="W681" s="305" t="s">
        <v>326</v>
      </c>
      <c r="X681" s="287" t="s">
        <v>21</v>
      </c>
      <c r="Y681" s="354">
        <f>$Y$657</f>
        <v>0.7</v>
      </c>
      <c r="Z681" s="297"/>
      <c r="AA681" s="297"/>
      <c r="AB681" s="297"/>
      <c r="AC681" s="297"/>
      <c r="AD681" s="297"/>
      <c r="AE681" s="362"/>
      <c r="AF681" s="45">
        <f>ROUND(ROUND(ROUND(G584*Q656,0)*U680,0)*Y681,0)</f>
        <v>139</v>
      </c>
      <c r="AG681" s="79"/>
    </row>
    <row r="682" ht="16.5" customHeight="1">
      <c r="A682" s="29">
        <v>63.0</v>
      </c>
      <c r="B682" s="30" t="s">
        <v>3357</v>
      </c>
      <c r="C682" s="32" t="s">
        <v>3358</v>
      </c>
      <c r="D682" s="94"/>
      <c r="E682" s="94"/>
      <c r="F682" s="103"/>
      <c r="G682" s="140"/>
      <c r="H682" s="140"/>
      <c r="I682" s="95"/>
      <c r="J682" s="69"/>
      <c r="K682" s="65"/>
      <c r="L682" s="65"/>
      <c r="M682" s="302"/>
      <c r="N682" s="382"/>
      <c r="O682" s="383"/>
      <c r="P682" s="302"/>
      <c r="Q682" s="384"/>
      <c r="R682" s="323"/>
      <c r="S682" s="482"/>
      <c r="T682" s="302"/>
      <c r="U682" s="313"/>
      <c r="V682" s="349"/>
      <c r="W682" s="484"/>
      <c r="X682" s="290"/>
      <c r="Y682" s="355"/>
      <c r="Z682" s="356" t="s">
        <v>20</v>
      </c>
      <c r="AA682" s="357" t="s">
        <v>21</v>
      </c>
      <c r="AB682" s="358">
        <v>0.85</v>
      </c>
      <c r="AC682" s="288"/>
      <c r="AD682" s="288"/>
      <c r="AE682" s="346"/>
      <c r="AF682" s="45">
        <f>ROUND(ROUND(ROUND(ROUND(G584*Q656,0)*U680,0)*Y681,0)*AB682,0)</f>
        <v>118</v>
      </c>
      <c r="AG682" s="79"/>
    </row>
    <row r="683" ht="16.5" customHeight="1">
      <c r="A683" s="29">
        <v>63.0</v>
      </c>
      <c r="B683" s="30" t="s">
        <v>3359</v>
      </c>
      <c r="C683" s="32" t="s">
        <v>3360</v>
      </c>
      <c r="D683" s="94"/>
      <c r="E683" s="94"/>
      <c r="F683" s="103"/>
      <c r="G683" s="140"/>
      <c r="H683" s="140"/>
      <c r="I683" s="95"/>
      <c r="J683" s="69"/>
      <c r="K683" s="65"/>
      <c r="L683" s="65"/>
      <c r="M683" s="302"/>
      <c r="N683" s="382"/>
      <c r="O683" s="383"/>
      <c r="P683" s="302"/>
      <c r="Q683" s="384"/>
      <c r="R683" s="323"/>
      <c r="S683" s="482"/>
      <c r="T683" s="302"/>
      <c r="U683" s="313"/>
      <c r="V683" s="349"/>
      <c r="W683" s="305" t="s">
        <v>329</v>
      </c>
      <c r="X683" s="287" t="s">
        <v>21</v>
      </c>
      <c r="Y683" s="354">
        <f>$Y$659</f>
        <v>0.85</v>
      </c>
      <c r="Z683" s="292"/>
      <c r="AA683" s="292"/>
      <c r="AB683" s="292"/>
      <c r="AC683" s="292"/>
      <c r="AD683" s="292"/>
      <c r="AE683" s="355"/>
      <c r="AF683" s="45">
        <f>ROUND(ROUND(ROUND(G584*Q656,0)*U680,0)*Y683,0)</f>
        <v>168</v>
      </c>
      <c r="AG683" s="79"/>
    </row>
    <row r="684" ht="16.5" customHeight="1">
      <c r="A684" s="29">
        <v>63.0</v>
      </c>
      <c r="B684" s="30" t="s">
        <v>3361</v>
      </c>
      <c r="C684" s="32" t="s">
        <v>3362</v>
      </c>
      <c r="D684" s="94"/>
      <c r="E684" s="94"/>
      <c r="F684" s="103"/>
      <c r="G684" s="140"/>
      <c r="H684" s="140"/>
      <c r="I684" s="95"/>
      <c r="J684" s="69"/>
      <c r="K684" s="65"/>
      <c r="L684" s="65"/>
      <c r="M684" s="302"/>
      <c r="N684" s="382"/>
      <c r="O684" s="383"/>
      <c r="P684" s="302"/>
      <c r="Q684" s="384"/>
      <c r="R684" s="323"/>
      <c r="S684" s="482"/>
      <c r="T684" s="302"/>
      <c r="U684" s="313"/>
      <c r="V684" s="349"/>
      <c r="W684" s="484"/>
      <c r="X684" s="290"/>
      <c r="Y684" s="355"/>
      <c r="Z684" s="356" t="s">
        <v>20</v>
      </c>
      <c r="AA684" s="357" t="s">
        <v>21</v>
      </c>
      <c r="AB684" s="358">
        <v>0.85</v>
      </c>
      <c r="AC684" s="288"/>
      <c r="AD684" s="288"/>
      <c r="AE684" s="346"/>
      <c r="AF684" s="45">
        <f>ROUND(ROUND(ROUND(ROUND(G584*Q656,0)*U680,0)*Y683,0)*AB684,0)</f>
        <v>143</v>
      </c>
      <c r="AG684" s="79"/>
    </row>
    <row r="685" ht="16.5" customHeight="1">
      <c r="A685" s="29">
        <v>63.0</v>
      </c>
      <c r="B685" s="30" t="s">
        <v>3363</v>
      </c>
      <c r="C685" s="32" t="s">
        <v>3364</v>
      </c>
      <c r="D685" s="94"/>
      <c r="E685" s="94"/>
      <c r="F685" s="103"/>
      <c r="G685" s="140"/>
      <c r="H685" s="140"/>
      <c r="I685" s="95"/>
      <c r="J685" s="69"/>
      <c r="K685" s="65"/>
      <c r="L685" s="65"/>
      <c r="M685" s="302"/>
      <c r="N685" s="382"/>
      <c r="O685" s="383"/>
      <c r="P685" s="302"/>
      <c r="Q685" s="384"/>
      <c r="R685" s="323"/>
      <c r="S685" s="482"/>
      <c r="T685" s="302"/>
      <c r="U685" s="313"/>
      <c r="V685" s="349"/>
      <c r="W685" s="299"/>
      <c r="X685" s="287"/>
      <c r="Y685" s="345"/>
      <c r="Z685" s="288"/>
      <c r="AA685" s="288"/>
      <c r="AB685" s="346"/>
      <c r="AC685" s="82" t="s">
        <v>30</v>
      </c>
      <c r="AD685" s="302">
        <v>5.0</v>
      </c>
      <c r="AE685" s="360" t="s">
        <v>31</v>
      </c>
      <c r="AF685" s="45">
        <f>ROUND(ROUND(ROUND(G584*Q656,0)*U680,0)-AD685,0)</f>
        <v>193</v>
      </c>
      <c r="AG685" s="79"/>
    </row>
    <row r="686" ht="16.5" customHeight="1">
      <c r="A686" s="29">
        <v>63.0</v>
      </c>
      <c r="B686" s="30" t="s">
        <v>3365</v>
      </c>
      <c r="C686" s="32" t="s">
        <v>3366</v>
      </c>
      <c r="D686" s="94"/>
      <c r="E686" s="94"/>
      <c r="F686" s="103"/>
      <c r="G686" s="140"/>
      <c r="H686" s="140"/>
      <c r="I686" s="95"/>
      <c r="J686" s="69"/>
      <c r="K686" s="65"/>
      <c r="L686" s="65"/>
      <c r="M686" s="302"/>
      <c r="N686" s="382"/>
      <c r="O686" s="383"/>
      <c r="P686" s="302"/>
      <c r="Q686" s="384"/>
      <c r="R686" s="323"/>
      <c r="S686" s="482"/>
      <c r="T686" s="302"/>
      <c r="U686" s="313"/>
      <c r="V686" s="313"/>
      <c r="W686" s="303"/>
      <c r="X686" s="290"/>
      <c r="Y686" s="350"/>
      <c r="Z686" s="299" t="s">
        <v>20</v>
      </c>
      <c r="AA686" s="287" t="s">
        <v>21</v>
      </c>
      <c r="AB686" s="361">
        <v>0.85</v>
      </c>
      <c r="AC686" s="482"/>
      <c r="AD686" s="302"/>
      <c r="AE686" s="360"/>
      <c r="AF686" s="45">
        <f>ROUND(ROUND(ROUND(ROUND(G584*Q656,0)*U680,0)*AB686,0)-AD685,0)</f>
        <v>163</v>
      </c>
      <c r="AG686" s="79"/>
    </row>
    <row r="687" ht="16.5" customHeight="1">
      <c r="A687" s="29">
        <v>63.0</v>
      </c>
      <c r="B687" s="30" t="s">
        <v>3367</v>
      </c>
      <c r="C687" s="32" t="s">
        <v>3368</v>
      </c>
      <c r="D687" s="94"/>
      <c r="E687" s="94"/>
      <c r="F687" s="103"/>
      <c r="G687" s="140"/>
      <c r="H687" s="140"/>
      <c r="I687" s="95"/>
      <c r="J687" s="69"/>
      <c r="K687" s="65"/>
      <c r="L687" s="65"/>
      <c r="M687" s="302"/>
      <c r="N687" s="382"/>
      <c r="O687" s="383"/>
      <c r="P687" s="302"/>
      <c r="Q687" s="384"/>
      <c r="R687" s="323"/>
      <c r="S687" s="310"/>
      <c r="T687" s="302"/>
      <c r="U687" s="313"/>
      <c r="V687" s="313"/>
      <c r="W687" s="305" t="s">
        <v>326</v>
      </c>
      <c r="X687" s="302" t="s">
        <v>21</v>
      </c>
      <c r="Y687" s="349">
        <f>$Y$657</f>
        <v>0.7</v>
      </c>
      <c r="Z687" s="297"/>
      <c r="AA687" s="297"/>
      <c r="AB687" s="362"/>
      <c r="AC687" s="482"/>
      <c r="AD687" s="313"/>
      <c r="AE687" s="349"/>
      <c r="AF687" s="45">
        <f>ROUND(ROUND(ROUND(ROUND(G584*Q656,0)*U680,0)*Y687,0)-AD685,0)</f>
        <v>134</v>
      </c>
      <c r="AG687" s="79"/>
    </row>
    <row r="688" ht="16.5" customHeight="1">
      <c r="A688" s="29">
        <v>63.0</v>
      </c>
      <c r="B688" s="30" t="s">
        <v>3369</v>
      </c>
      <c r="C688" s="32" t="s">
        <v>3370</v>
      </c>
      <c r="D688" s="94"/>
      <c r="E688" s="94"/>
      <c r="F688" s="103"/>
      <c r="G688" s="140"/>
      <c r="H688" s="140"/>
      <c r="I688" s="95"/>
      <c r="J688" s="69"/>
      <c r="K688" s="65"/>
      <c r="L688" s="65"/>
      <c r="M688" s="302"/>
      <c r="N688" s="382"/>
      <c r="O688" s="383"/>
      <c r="P688" s="302"/>
      <c r="Q688" s="384"/>
      <c r="R688" s="323"/>
      <c r="S688" s="310"/>
      <c r="T688" s="302"/>
      <c r="U688" s="313"/>
      <c r="V688" s="313"/>
      <c r="W688" s="484"/>
      <c r="X688" s="290"/>
      <c r="Y688" s="355"/>
      <c r="Z688" s="356" t="s">
        <v>20</v>
      </c>
      <c r="AA688" s="357" t="s">
        <v>21</v>
      </c>
      <c r="AB688" s="363">
        <v>0.85</v>
      </c>
      <c r="AC688" s="482"/>
      <c r="AD688" s="313"/>
      <c r="AE688" s="349"/>
      <c r="AF688" s="45">
        <f>ROUND(ROUND(ROUND(ROUND(ROUND(G584*Q656,0)*U680,0)*Y687,0)*AB688,0)-AD685,0)</f>
        <v>113</v>
      </c>
      <c r="AG688" s="79"/>
    </row>
    <row r="689" ht="16.5" customHeight="1">
      <c r="A689" s="29">
        <v>63.0</v>
      </c>
      <c r="B689" s="30" t="s">
        <v>3371</v>
      </c>
      <c r="C689" s="32" t="s">
        <v>3372</v>
      </c>
      <c r="D689" s="94"/>
      <c r="E689" s="94"/>
      <c r="F689" s="103"/>
      <c r="G689" s="140"/>
      <c r="H689" s="140"/>
      <c r="I689" s="95"/>
      <c r="J689" s="69"/>
      <c r="K689" s="65"/>
      <c r="L689" s="65"/>
      <c r="M689" s="302"/>
      <c r="N689" s="382"/>
      <c r="O689" s="383"/>
      <c r="P689" s="302"/>
      <c r="Q689" s="384"/>
      <c r="R689" s="323"/>
      <c r="S689" s="310"/>
      <c r="T689" s="302"/>
      <c r="U689" s="313"/>
      <c r="V689" s="313"/>
      <c r="W689" s="305" t="s">
        <v>329</v>
      </c>
      <c r="X689" s="302" t="s">
        <v>21</v>
      </c>
      <c r="Y689" s="349">
        <f>$Y$659</f>
        <v>0.85</v>
      </c>
      <c r="Z689" s="292"/>
      <c r="AA689" s="292"/>
      <c r="AB689" s="355"/>
      <c r="AC689" s="482"/>
      <c r="AD689" s="313"/>
      <c r="AE689" s="349"/>
      <c r="AF689" s="45">
        <f>ROUND(ROUND(ROUND(ROUND(G584*Q656,0)*U680,0)*Y689,0)-AD685,0)</f>
        <v>163</v>
      </c>
      <c r="AG689" s="79"/>
    </row>
    <row r="690" ht="16.5" customHeight="1">
      <c r="A690" s="29">
        <v>63.0</v>
      </c>
      <c r="B690" s="30" t="s">
        <v>3373</v>
      </c>
      <c r="C690" s="32" t="s">
        <v>3374</v>
      </c>
      <c r="D690" s="94"/>
      <c r="E690" s="94"/>
      <c r="F690" s="103"/>
      <c r="G690" s="140"/>
      <c r="H690" s="140"/>
      <c r="I690" s="95"/>
      <c r="J690" s="110"/>
      <c r="K690" s="115"/>
      <c r="L690" s="115"/>
      <c r="M690" s="386"/>
      <c r="N690" s="382"/>
      <c r="O690" s="383"/>
      <c r="P690" s="302"/>
      <c r="Q690" s="384"/>
      <c r="R690" s="324"/>
      <c r="S690" s="316"/>
      <c r="T690" s="290"/>
      <c r="U690" s="292"/>
      <c r="V690" s="292"/>
      <c r="W690" s="484"/>
      <c r="X690" s="290"/>
      <c r="Y690" s="355"/>
      <c r="Z690" s="356" t="s">
        <v>20</v>
      </c>
      <c r="AA690" s="357" t="s">
        <v>21</v>
      </c>
      <c r="AB690" s="363">
        <v>0.85</v>
      </c>
      <c r="AC690" s="484"/>
      <c r="AD690" s="292"/>
      <c r="AE690" s="355"/>
      <c r="AF690" s="45">
        <f>ROUND(ROUND(ROUND(ROUND(ROUND(G584*Q656,0)*U680,0)*Y689,0)*AB690,0)-AD685,0)</f>
        <v>138</v>
      </c>
      <c r="AG690" s="79"/>
    </row>
    <row r="691" ht="16.5" customHeight="1">
      <c r="A691" s="29">
        <v>63.0</v>
      </c>
      <c r="B691" s="30" t="s">
        <v>3375</v>
      </c>
      <c r="C691" s="32" t="s">
        <v>3376</v>
      </c>
      <c r="D691" s="139"/>
      <c r="E691" s="139"/>
      <c r="F691" s="94"/>
      <c r="G691" s="140"/>
      <c r="H691" s="140"/>
      <c r="I691" s="95"/>
      <c r="J691" s="82" t="s">
        <v>38</v>
      </c>
      <c r="K691" s="96"/>
      <c r="L691" s="96"/>
      <c r="M691" s="152"/>
      <c r="N691" s="105"/>
      <c r="O691" s="94"/>
      <c r="P691" s="140"/>
      <c r="Q691" s="95"/>
      <c r="R691" s="287"/>
      <c r="S691" s="287"/>
      <c r="T691" s="152"/>
      <c r="U691" s="152"/>
      <c r="V691" s="152"/>
      <c r="W691" s="299"/>
      <c r="X691" s="287"/>
      <c r="Y691" s="345"/>
      <c r="Z691" s="288"/>
      <c r="AA691" s="288"/>
      <c r="AB691" s="288"/>
      <c r="AC691" s="288"/>
      <c r="AD691" s="288"/>
      <c r="AE691" s="346"/>
      <c r="AF691" s="45">
        <f>ROUND(ROUND(G584+K692,0)*Q656,0)</f>
        <v>402</v>
      </c>
      <c r="AG691" s="79"/>
    </row>
    <row r="692" ht="16.5" customHeight="1">
      <c r="A692" s="29">
        <v>63.0</v>
      </c>
      <c r="B692" s="30" t="s">
        <v>3377</v>
      </c>
      <c r="C692" s="32" t="s">
        <v>3378</v>
      </c>
      <c r="D692" s="139"/>
      <c r="E692" s="139"/>
      <c r="F692" s="94"/>
      <c r="G692" s="140"/>
      <c r="H692" s="140"/>
      <c r="I692" s="95"/>
      <c r="J692" s="482"/>
      <c r="K692" s="302">
        <v>12.0</v>
      </c>
      <c r="L692" s="63" t="s">
        <v>40</v>
      </c>
      <c r="M692" s="140"/>
      <c r="N692" s="105"/>
      <c r="O692" s="94"/>
      <c r="P692" s="140"/>
      <c r="Q692" s="95"/>
      <c r="R692" s="302"/>
      <c r="S692" s="302"/>
      <c r="T692" s="140"/>
      <c r="U692" s="140"/>
      <c r="V692" s="140"/>
      <c r="W692" s="303"/>
      <c r="X692" s="290"/>
      <c r="Y692" s="350"/>
      <c r="Z692" s="299" t="s">
        <v>20</v>
      </c>
      <c r="AA692" s="287" t="s">
        <v>21</v>
      </c>
      <c r="AB692" s="351">
        <v>0.85</v>
      </c>
      <c r="AC692" s="288"/>
      <c r="AD692" s="288"/>
      <c r="AE692" s="346"/>
      <c r="AF692" s="45">
        <f>ROUND(ROUND(ROUND(G584+K692,0)*Q656,0)*AB692,0)</f>
        <v>342</v>
      </c>
      <c r="AG692" s="79"/>
    </row>
    <row r="693" ht="16.5" customHeight="1">
      <c r="A693" s="29">
        <v>63.0</v>
      </c>
      <c r="B693" s="30" t="s">
        <v>3379</v>
      </c>
      <c r="C693" s="32" t="s">
        <v>3380</v>
      </c>
      <c r="D693" s="139"/>
      <c r="E693" s="139"/>
      <c r="F693" s="94"/>
      <c r="G693" s="140"/>
      <c r="H693" s="140"/>
      <c r="I693" s="95"/>
      <c r="J693" s="482"/>
      <c r="K693" s="65"/>
      <c r="L693" s="302"/>
      <c r="M693" s="366"/>
      <c r="N693" s="367"/>
      <c r="O693" s="368"/>
      <c r="P693" s="366"/>
      <c r="Q693" s="369"/>
      <c r="R693" s="304"/>
      <c r="S693" s="304"/>
      <c r="T693" s="140"/>
      <c r="U693" s="140"/>
      <c r="V693" s="140"/>
      <c r="W693" s="305" t="s">
        <v>326</v>
      </c>
      <c r="X693" s="287" t="s">
        <v>21</v>
      </c>
      <c r="Y693" s="354">
        <f>$Y$657</f>
        <v>0.7</v>
      </c>
      <c r="Z693" s="297"/>
      <c r="AA693" s="297"/>
      <c r="AB693" s="297"/>
      <c r="AC693" s="297"/>
      <c r="AD693" s="297"/>
      <c r="AE693" s="362"/>
      <c r="AF693" s="45">
        <f>ROUND(ROUND(ROUND(G584+K692,0)*Q656,0)*Y693,0)</f>
        <v>281</v>
      </c>
      <c r="AG693" s="79"/>
    </row>
    <row r="694" ht="16.5" customHeight="1">
      <c r="A694" s="29">
        <v>63.0</v>
      </c>
      <c r="B694" s="30" t="s">
        <v>3381</v>
      </c>
      <c r="C694" s="32" t="s">
        <v>3382</v>
      </c>
      <c r="D694" s="139"/>
      <c r="E694" s="139"/>
      <c r="F694" s="94"/>
      <c r="G694" s="140"/>
      <c r="H694" s="140"/>
      <c r="I694" s="95"/>
      <c r="J694" s="482"/>
      <c r="K694" s="65"/>
      <c r="L694" s="302"/>
      <c r="M694" s="366"/>
      <c r="N694" s="367"/>
      <c r="O694" s="368"/>
      <c r="P694" s="366"/>
      <c r="Q694" s="369"/>
      <c r="R694" s="304"/>
      <c r="S694" s="304"/>
      <c r="T694" s="140"/>
      <c r="U694" s="140"/>
      <c r="V694" s="140"/>
      <c r="W694" s="484"/>
      <c r="X694" s="290"/>
      <c r="Y694" s="355"/>
      <c r="Z694" s="356" t="s">
        <v>20</v>
      </c>
      <c r="AA694" s="357" t="s">
        <v>21</v>
      </c>
      <c r="AB694" s="358">
        <v>0.85</v>
      </c>
      <c r="AC694" s="288"/>
      <c r="AD694" s="288"/>
      <c r="AE694" s="346"/>
      <c r="AF694" s="45">
        <f>ROUND(ROUND(ROUND(ROUND(G584+K692,0)*Q656,0)*Y693,0)*AB694,0)</f>
        <v>239</v>
      </c>
      <c r="AG694" s="79"/>
    </row>
    <row r="695" ht="16.5" customHeight="1">
      <c r="A695" s="29">
        <v>63.0</v>
      </c>
      <c r="B695" s="30" t="s">
        <v>3383</v>
      </c>
      <c r="C695" s="32" t="s">
        <v>3384</v>
      </c>
      <c r="D695" s="139"/>
      <c r="E695" s="139"/>
      <c r="F695" s="94"/>
      <c r="G695" s="140"/>
      <c r="H695" s="140"/>
      <c r="I695" s="95"/>
      <c r="J695" s="482"/>
      <c r="K695" s="65"/>
      <c r="L695" s="302"/>
      <c r="M695" s="366"/>
      <c r="N695" s="367"/>
      <c r="O695" s="368"/>
      <c r="P695" s="366"/>
      <c r="Q695" s="369"/>
      <c r="R695" s="304"/>
      <c r="S695" s="304"/>
      <c r="T695" s="140"/>
      <c r="U695" s="140"/>
      <c r="V695" s="140"/>
      <c r="W695" s="305" t="s">
        <v>329</v>
      </c>
      <c r="X695" s="287" t="s">
        <v>21</v>
      </c>
      <c r="Y695" s="354">
        <f>$Y$659</f>
        <v>0.85</v>
      </c>
      <c r="Z695" s="292"/>
      <c r="AA695" s="292"/>
      <c r="AB695" s="292"/>
      <c r="AC695" s="292"/>
      <c r="AD695" s="292"/>
      <c r="AE695" s="355"/>
      <c r="AF695" s="45">
        <f>ROUND(ROUND(ROUND(G584+K692,0)*Q656,0)*Y695,0)</f>
        <v>342</v>
      </c>
      <c r="AG695" s="79"/>
    </row>
    <row r="696" ht="16.5" customHeight="1">
      <c r="A696" s="29">
        <v>63.0</v>
      </c>
      <c r="B696" s="30" t="s">
        <v>3385</v>
      </c>
      <c r="C696" s="32" t="s">
        <v>3386</v>
      </c>
      <c r="D696" s="139"/>
      <c r="E696" s="139"/>
      <c r="F696" s="94"/>
      <c r="G696" s="140"/>
      <c r="H696" s="140"/>
      <c r="I696" s="95"/>
      <c r="J696" s="69"/>
      <c r="K696" s="65"/>
      <c r="L696" s="302"/>
      <c r="M696" s="366"/>
      <c r="N696" s="367"/>
      <c r="O696" s="368"/>
      <c r="P696" s="366"/>
      <c r="Q696" s="369"/>
      <c r="R696" s="304"/>
      <c r="S696" s="304"/>
      <c r="T696" s="140"/>
      <c r="U696" s="140"/>
      <c r="V696" s="140"/>
      <c r="W696" s="484"/>
      <c r="X696" s="290"/>
      <c r="Y696" s="355"/>
      <c r="Z696" s="356" t="s">
        <v>20</v>
      </c>
      <c r="AA696" s="357" t="s">
        <v>21</v>
      </c>
      <c r="AB696" s="358">
        <v>0.85</v>
      </c>
      <c r="AC696" s="288"/>
      <c r="AD696" s="288"/>
      <c r="AE696" s="346"/>
      <c r="AF696" s="45">
        <f>ROUND(ROUND(ROUND(ROUND(G584+K692,0)*Q656,0)*Y695,0)*AB696,0)</f>
        <v>291</v>
      </c>
      <c r="AG696" s="79"/>
    </row>
    <row r="697" ht="16.5" customHeight="1">
      <c r="A697" s="29">
        <v>63.0</v>
      </c>
      <c r="B697" s="30" t="s">
        <v>3387</v>
      </c>
      <c r="C697" s="32" t="s">
        <v>3388</v>
      </c>
      <c r="D697" s="139"/>
      <c r="E697" s="139"/>
      <c r="F697" s="94"/>
      <c r="G697" s="140"/>
      <c r="H697" s="140"/>
      <c r="I697" s="95"/>
      <c r="J697" s="69"/>
      <c r="K697" s="65"/>
      <c r="L697" s="302"/>
      <c r="M697" s="366"/>
      <c r="N697" s="367"/>
      <c r="O697" s="368"/>
      <c r="P697" s="366"/>
      <c r="Q697" s="369"/>
      <c r="R697" s="304"/>
      <c r="S697" s="304"/>
      <c r="T697" s="140"/>
      <c r="U697" s="140"/>
      <c r="V697" s="140"/>
      <c r="W697" s="299"/>
      <c r="X697" s="287"/>
      <c r="Y697" s="345"/>
      <c r="Z697" s="288"/>
      <c r="AA697" s="288"/>
      <c r="AB697" s="346"/>
      <c r="AC697" s="82" t="s">
        <v>30</v>
      </c>
      <c r="AD697" s="302">
        <v>5.0</v>
      </c>
      <c r="AE697" s="360" t="s">
        <v>31</v>
      </c>
      <c r="AF697" s="45">
        <f>ROUND(ROUND(ROUND(G584+K692,0)*Q656,0)-AD697,0)</f>
        <v>397</v>
      </c>
      <c r="AG697" s="79"/>
    </row>
    <row r="698" ht="16.5" customHeight="1">
      <c r="A698" s="29">
        <v>63.0</v>
      </c>
      <c r="B698" s="30" t="s">
        <v>3389</v>
      </c>
      <c r="C698" s="32" t="s">
        <v>3390</v>
      </c>
      <c r="D698" s="139"/>
      <c r="E698" s="139"/>
      <c r="F698" s="94"/>
      <c r="G698" s="140"/>
      <c r="H698" s="140"/>
      <c r="I698" s="95"/>
      <c r="J698" s="69"/>
      <c r="K698" s="65"/>
      <c r="L698" s="302"/>
      <c r="M698" s="366"/>
      <c r="N698" s="367"/>
      <c r="O698" s="368"/>
      <c r="P698" s="366"/>
      <c r="Q698" s="369"/>
      <c r="R698" s="304"/>
      <c r="S698" s="304"/>
      <c r="T698" s="140"/>
      <c r="U698" s="140"/>
      <c r="V698" s="140"/>
      <c r="W698" s="303"/>
      <c r="X698" s="290"/>
      <c r="Y698" s="350"/>
      <c r="Z698" s="299" t="s">
        <v>20</v>
      </c>
      <c r="AA698" s="287" t="s">
        <v>21</v>
      </c>
      <c r="AB698" s="361">
        <v>0.85</v>
      </c>
      <c r="AC698" s="482"/>
      <c r="AD698" s="302"/>
      <c r="AE698" s="360"/>
      <c r="AF698" s="45">
        <f>ROUND(ROUND(ROUND(ROUND(G584+K692,0)*Q656,0)*AB698,0)-AD697,0)</f>
        <v>337</v>
      </c>
      <c r="AG698" s="79"/>
    </row>
    <row r="699" ht="16.5" customHeight="1">
      <c r="A699" s="29">
        <v>63.0</v>
      </c>
      <c r="B699" s="30" t="s">
        <v>3391</v>
      </c>
      <c r="C699" s="32" t="s">
        <v>3392</v>
      </c>
      <c r="D699" s="139"/>
      <c r="E699" s="139"/>
      <c r="F699" s="94"/>
      <c r="G699" s="140"/>
      <c r="H699" s="140"/>
      <c r="I699" s="95"/>
      <c r="J699" s="69"/>
      <c r="K699" s="65"/>
      <c r="L699" s="302"/>
      <c r="M699" s="366"/>
      <c r="N699" s="367"/>
      <c r="O699" s="368"/>
      <c r="P699" s="366"/>
      <c r="Q699" s="369"/>
      <c r="R699" s="304"/>
      <c r="S699" s="304"/>
      <c r="T699" s="140"/>
      <c r="U699" s="140"/>
      <c r="V699" s="140"/>
      <c r="W699" s="305" t="s">
        <v>326</v>
      </c>
      <c r="X699" s="302" t="s">
        <v>21</v>
      </c>
      <c r="Y699" s="349">
        <v>0.7</v>
      </c>
      <c r="Z699" s="297"/>
      <c r="AA699" s="297"/>
      <c r="AB699" s="362"/>
      <c r="AC699" s="482"/>
      <c r="AD699" s="313"/>
      <c r="AE699" s="349"/>
      <c r="AF699" s="45">
        <f>ROUND(ROUND(ROUND(ROUND(G584+K692,0)*Q656,0)*Y699,0)-AD697,0)</f>
        <v>276</v>
      </c>
      <c r="AG699" s="79"/>
    </row>
    <row r="700" ht="16.5" customHeight="1">
      <c r="A700" s="29">
        <v>63.0</v>
      </c>
      <c r="B700" s="30" t="s">
        <v>3393</v>
      </c>
      <c r="C700" s="32" t="s">
        <v>3394</v>
      </c>
      <c r="D700" s="139"/>
      <c r="E700" s="139"/>
      <c r="F700" s="94"/>
      <c r="G700" s="140"/>
      <c r="H700" s="140"/>
      <c r="I700" s="95"/>
      <c r="J700" s="69"/>
      <c r="K700" s="65"/>
      <c r="L700" s="302"/>
      <c r="M700" s="366"/>
      <c r="N700" s="367"/>
      <c r="O700" s="368"/>
      <c r="P700" s="366"/>
      <c r="Q700" s="369"/>
      <c r="R700" s="304"/>
      <c r="S700" s="304"/>
      <c r="T700" s="140"/>
      <c r="U700" s="140"/>
      <c r="V700" s="140"/>
      <c r="W700" s="484"/>
      <c r="X700" s="290"/>
      <c r="Y700" s="355"/>
      <c r="Z700" s="356" t="s">
        <v>20</v>
      </c>
      <c r="AA700" s="357" t="s">
        <v>21</v>
      </c>
      <c r="AB700" s="363">
        <v>0.85</v>
      </c>
      <c r="AC700" s="482"/>
      <c r="AD700" s="313"/>
      <c r="AE700" s="349"/>
      <c r="AF700" s="45">
        <f>ROUND(ROUND(ROUND(ROUND(ROUND(G584+K692,0)*Q656,0)*Y699,0)*AB700,0)-AD697,0)</f>
        <v>234</v>
      </c>
      <c r="AG700" s="79"/>
    </row>
    <row r="701" ht="16.5" customHeight="1">
      <c r="A701" s="29">
        <v>63.0</v>
      </c>
      <c r="B701" s="30" t="s">
        <v>3395</v>
      </c>
      <c r="C701" s="32" t="s">
        <v>3396</v>
      </c>
      <c r="D701" s="139"/>
      <c r="E701" s="139"/>
      <c r="F701" s="94"/>
      <c r="G701" s="140"/>
      <c r="H701" s="140"/>
      <c r="I701" s="95"/>
      <c r="J701" s="69"/>
      <c r="K701" s="65"/>
      <c r="L701" s="302"/>
      <c r="M701" s="366"/>
      <c r="N701" s="367"/>
      <c r="O701" s="368"/>
      <c r="P701" s="366"/>
      <c r="Q701" s="369"/>
      <c r="R701" s="304"/>
      <c r="S701" s="304"/>
      <c r="T701" s="140"/>
      <c r="U701" s="140"/>
      <c r="V701" s="140"/>
      <c r="W701" s="305" t="s">
        <v>329</v>
      </c>
      <c r="X701" s="302" t="s">
        <v>21</v>
      </c>
      <c r="Y701" s="349">
        <v>0.85</v>
      </c>
      <c r="Z701" s="292"/>
      <c r="AA701" s="292"/>
      <c r="AB701" s="355"/>
      <c r="AC701" s="482"/>
      <c r="AD701" s="313"/>
      <c r="AE701" s="349"/>
      <c r="AF701" s="45">
        <f>ROUND(ROUND(ROUND(ROUND(G584+K692,0)*Q656,0)*Y701,0)-AD697,0)</f>
        <v>337</v>
      </c>
      <c r="AG701" s="79"/>
    </row>
    <row r="702" ht="16.5" customHeight="1">
      <c r="A702" s="29">
        <v>63.0</v>
      </c>
      <c r="B702" s="30" t="s">
        <v>3397</v>
      </c>
      <c r="C702" s="32" t="s">
        <v>3398</v>
      </c>
      <c r="D702" s="139"/>
      <c r="E702" s="139"/>
      <c r="F702" s="94"/>
      <c r="G702" s="140"/>
      <c r="H702" s="140"/>
      <c r="I702" s="95"/>
      <c r="J702" s="69"/>
      <c r="K702" s="65"/>
      <c r="L702" s="302"/>
      <c r="M702" s="366"/>
      <c r="N702" s="367"/>
      <c r="O702" s="368"/>
      <c r="P702" s="366"/>
      <c r="Q702" s="369"/>
      <c r="R702" s="304"/>
      <c r="S702" s="304"/>
      <c r="T702" s="140"/>
      <c r="U702" s="140"/>
      <c r="V702" s="140"/>
      <c r="W702" s="484"/>
      <c r="X702" s="290"/>
      <c r="Y702" s="355"/>
      <c r="Z702" s="356" t="s">
        <v>20</v>
      </c>
      <c r="AA702" s="357" t="s">
        <v>21</v>
      </c>
      <c r="AB702" s="363">
        <v>0.85</v>
      </c>
      <c r="AC702" s="484"/>
      <c r="AD702" s="292"/>
      <c r="AE702" s="355"/>
      <c r="AF702" s="45">
        <f>ROUND(ROUND(ROUND(ROUND(ROUND(G584+K692,0)*Q656,0)*Y701,0)*AB702,0)-AD697,0)</f>
        <v>286</v>
      </c>
      <c r="AG702" s="79"/>
    </row>
    <row r="703" ht="16.5" customHeight="1">
      <c r="A703" s="29">
        <v>63.0</v>
      </c>
      <c r="B703" s="30" t="s">
        <v>3399</v>
      </c>
      <c r="C703" s="32" t="s">
        <v>3400</v>
      </c>
      <c r="D703" s="139"/>
      <c r="E703" s="139"/>
      <c r="F703" s="307"/>
      <c r="G703" s="352"/>
      <c r="H703" s="140"/>
      <c r="I703" s="95"/>
      <c r="J703" s="69"/>
      <c r="K703" s="304"/>
      <c r="L703" s="365"/>
      <c r="M703" s="366"/>
      <c r="N703" s="367"/>
      <c r="O703" s="368"/>
      <c r="P703" s="366"/>
      <c r="Q703" s="369"/>
      <c r="R703" s="33" t="s">
        <v>23</v>
      </c>
      <c r="S703" s="130" t="s">
        <v>24</v>
      </c>
      <c r="T703" s="152"/>
      <c r="U703" s="152"/>
      <c r="V703" s="153"/>
      <c r="W703" s="299"/>
      <c r="X703" s="287"/>
      <c r="Y703" s="345"/>
      <c r="Z703" s="288"/>
      <c r="AA703" s="288"/>
      <c r="AB703" s="288"/>
      <c r="AC703" s="288"/>
      <c r="AD703" s="288"/>
      <c r="AE703" s="346"/>
      <c r="AF703" s="45">
        <f>ROUND(ROUND(ROUND(G584+K692,0)*Q656,0)*U704,0)</f>
        <v>281</v>
      </c>
      <c r="AG703" s="79"/>
    </row>
    <row r="704" ht="16.5" customHeight="1">
      <c r="A704" s="29">
        <v>63.0</v>
      </c>
      <c r="B704" s="30" t="s">
        <v>3401</v>
      </c>
      <c r="C704" s="32" t="s">
        <v>3402</v>
      </c>
      <c r="D704" s="139"/>
      <c r="E704" s="139"/>
      <c r="F704" s="307"/>
      <c r="G704" s="352"/>
      <c r="H704" s="140"/>
      <c r="I704" s="95"/>
      <c r="J704" s="69"/>
      <c r="K704" s="302"/>
      <c r="L704" s="63"/>
      <c r="M704" s="366"/>
      <c r="N704" s="367"/>
      <c r="O704" s="368"/>
      <c r="P704" s="366"/>
      <c r="Q704" s="369"/>
      <c r="R704" s="481"/>
      <c r="S704" s="482"/>
      <c r="T704" s="302" t="s">
        <v>21</v>
      </c>
      <c r="U704" s="313">
        <v>0.7</v>
      </c>
      <c r="V704" s="95"/>
      <c r="W704" s="303"/>
      <c r="X704" s="290"/>
      <c r="Y704" s="350"/>
      <c r="Z704" s="299" t="s">
        <v>20</v>
      </c>
      <c r="AA704" s="287" t="s">
        <v>21</v>
      </c>
      <c r="AB704" s="351">
        <v>0.85</v>
      </c>
      <c r="AC704" s="288"/>
      <c r="AD704" s="288"/>
      <c r="AE704" s="346"/>
      <c r="AF704" s="45">
        <f>ROUND(ROUND(ROUND(ROUND(G584+K692,0)*Q656,0)*U704,0)*AB704,0)</f>
        <v>239</v>
      </c>
      <c r="AG704" s="79"/>
    </row>
    <row r="705" ht="16.5" customHeight="1">
      <c r="A705" s="29">
        <v>63.0</v>
      </c>
      <c r="B705" s="30" t="s">
        <v>3403</v>
      </c>
      <c r="C705" s="32" t="s">
        <v>3404</v>
      </c>
      <c r="D705" s="94"/>
      <c r="E705" s="94"/>
      <c r="F705" s="103"/>
      <c r="G705" s="140"/>
      <c r="H705" s="140"/>
      <c r="I705" s="95"/>
      <c r="J705" s="69"/>
      <c r="K705" s="65"/>
      <c r="L705" s="65"/>
      <c r="M705" s="302"/>
      <c r="N705" s="382"/>
      <c r="O705" s="383"/>
      <c r="P705" s="302"/>
      <c r="Q705" s="384"/>
      <c r="R705" s="481"/>
      <c r="S705" s="482"/>
      <c r="T705" s="302"/>
      <c r="U705" s="313"/>
      <c r="V705" s="349"/>
      <c r="W705" s="305" t="s">
        <v>326</v>
      </c>
      <c r="X705" s="287" t="s">
        <v>21</v>
      </c>
      <c r="Y705" s="354">
        <f>$Y$657</f>
        <v>0.7</v>
      </c>
      <c r="Z705" s="297"/>
      <c r="AA705" s="297"/>
      <c r="AB705" s="297"/>
      <c r="AC705" s="297"/>
      <c r="AD705" s="297"/>
      <c r="AE705" s="362"/>
      <c r="AF705" s="45">
        <f>ROUND(ROUND(ROUND(ROUND(G584+K692,0)*Q656,0)*U704,0)*Y705,0)</f>
        <v>197</v>
      </c>
      <c r="AG705" s="79"/>
    </row>
    <row r="706" ht="16.5" customHeight="1">
      <c r="A706" s="29">
        <v>63.0</v>
      </c>
      <c r="B706" s="30" t="s">
        <v>3405</v>
      </c>
      <c r="C706" s="32" t="s">
        <v>3406</v>
      </c>
      <c r="D706" s="94"/>
      <c r="E706" s="94"/>
      <c r="F706" s="103"/>
      <c r="G706" s="140"/>
      <c r="H706" s="140"/>
      <c r="I706" s="95"/>
      <c r="J706" s="69"/>
      <c r="K706" s="65"/>
      <c r="L706" s="65"/>
      <c r="M706" s="302"/>
      <c r="N706" s="382"/>
      <c r="O706" s="383"/>
      <c r="P706" s="302"/>
      <c r="Q706" s="384"/>
      <c r="R706" s="481"/>
      <c r="S706" s="482"/>
      <c r="T706" s="302"/>
      <c r="U706" s="313"/>
      <c r="V706" s="349"/>
      <c r="W706" s="484"/>
      <c r="X706" s="290"/>
      <c r="Y706" s="355"/>
      <c r="Z706" s="356" t="s">
        <v>20</v>
      </c>
      <c r="AA706" s="357" t="s">
        <v>21</v>
      </c>
      <c r="AB706" s="358">
        <v>0.85</v>
      </c>
      <c r="AC706" s="288"/>
      <c r="AD706" s="288"/>
      <c r="AE706" s="346"/>
      <c r="AF706" s="114">
        <f>ROUND(ROUND(ROUND(ROUND(ROUND(G584+K692,0)*Q656,0)*U704,0)*Y705,0)*AB706,0)</f>
        <v>167</v>
      </c>
      <c r="AG706" s="79"/>
    </row>
    <row r="707" ht="16.5" customHeight="1">
      <c r="A707" s="29">
        <v>63.0</v>
      </c>
      <c r="B707" s="30" t="s">
        <v>3407</v>
      </c>
      <c r="C707" s="32" t="s">
        <v>3408</v>
      </c>
      <c r="D707" s="94"/>
      <c r="E707" s="94"/>
      <c r="F707" s="103"/>
      <c r="G707" s="140"/>
      <c r="H707" s="140"/>
      <c r="I707" s="95"/>
      <c r="J707" s="69"/>
      <c r="K707" s="65"/>
      <c r="L707" s="65"/>
      <c r="M707" s="302"/>
      <c r="N707" s="382"/>
      <c r="O707" s="383"/>
      <c r="P707" s="302"/>
      <c r="Q707" s="384"/>
      <c r="R707" s="481"/>
      <c r="S707" s="482"/>
      <c r="T707" s="302"/>
      <c r="U707" s="313"/>
      <c r="V707" s="349"/>
      <c r="W707" s="305" t="s">
        <v>329</v>
      </c>
      <c r="X707" s="287" t="s">
        <v>21</v>
      </c>
      <c r="Y707" s="354">
        <f>$Y$659</f>
        <v>0.85</v>
      </c>
      <c r="Z707" s="292"/>
      <c r="AA707" s="292"/>
      <c r="AB707" s="292"/>
      <c r="AC707" s="292"/>
      <c r="AD707" s="292"/>
      <c r="AE707" s="355"/>
      <c r="AF707" s="45">
        <f>ROUND(ROUND(ROUND(ROUND(G584+K692,0)*Q656,0)*U704,0)*Y707,0)</f>
        <v>239</v>
      </c>
      <c r="AG707" s="79"/>
    </row>
    <row r="708" ht="16.5" customHeight="1">
      <c r="A708" s="29">
        <v>63.0</v>
      </c>
      <c r="B708" s="30" t="s">
        <v>3409</v>
      </c>
      <c r="C708" s="32" t="s">
        <v>3410</v>
      </c>
      <c r="D708" s="94"/>
      <c r="E708" s="94"/>
      <c r="F708" s="103"/>
      <c r="G708" s="140"/>
      <c r="H708" s="140"/>
      <c r="I708" s="95"/>
      <c r="J708" s="69"/>
      <c r="K708" s="65"/>
      <c r="L708" s="65"/>
      <c r="M708" s="302"/>
      <c r="N708" s="382"/>
      <c r="O708" s="383"/>
      <c r="P708" s="302"/>
      <c r="Q708" s="384"/>
      <c r="R708" s="481"/>
      <c r="S708" s="482"/>
      <c r="T708" s="302"/>
      <c r="U708" s="313"/>
      <c r="V708" s="349"/>
      <c r="W708" s="484"/>
      <c r="X708" s="290"/>
      <c r="Y708" s="355"/>
      <c r="Z708" s="356" t="s">
        <v>20</v>
      </c>
      <c r="AA708" s="357" t="s">
        <v>21</v>
      </c>
      <c r="AB708" s="358">
        <v>0.85</v>
      </c>
      <c r="AC708" s="288"/>
      <c r="AD708" s="288"/>
      <c r="AE708" s="346"/>
      <c r="AF708" s="45">
        <f>ROUND(ROUND(ROUND(ROUND(ROUND(G584+K692,0)*Q656,0)*U704,0)*Y707,0)*AB708,0)</f>
        <v>203</v>
      </c>
      <c r="AG708" s="79"/>
    </row>
    <row r="709" ht="16.5" customHeight="1">
      <c r="A709" s="29">
        <v>63.0</v>
      </c>
      <c r="B709" s="30" t="s">
        <v>3411</v>
      </c>
      <c r="C709" s="32" t="s">
        <v>3412</v>
      </c>
      <c r="D709" s="94"/>
      <c r="E709" s="94"/>
      <c r="F709" s="103"/>
      <c r="G709" s="140"/>
      <c r="H709" s="140"/>
      <c r="I709" s="95"/>
      <c r="J709" s="69"/>
      <c r="K709" s="65"/>
      <c r="L709" s="65"/>
      <c r="M709" s="302"/>
      <c r="N709" s="382"/>
      <c r="O709" s="383"/>
      <c r="P709" s="302"/>
      <c r="Q709" s="384"/>
      <c r="R709" s="481"/>
      <c r="S709" s="482"/>
      <c r="T709" s="302"/>
      <c r="U709" s="313"/>
      <c r="V709" s="349"/>
      <c r="W709" s="299"/>
      <c r="X709" s="287"/>
      <c r="Y709" s="345"/>
      <c r="Z709" s="288"/>
      <c r="AA709" s="288"/>
      <c r="AB709" s="346"/>
      <c r="AC709" s="82" t="s">
        <v>30</v>
      </c>
      <c r="AD709" s="302">
        <v>5.0</v>
      </c>
      <c r="AE709" s="360" t="s">
        <v>31</v>
      </c>
      <c r="AF709" s="45">
        <f>ROUND(ROUND(ROUND(ROUND(G584+K692,0)*Q656,0)*U704,0)-AD709,0)</f>
        <v>276</v>
      </c>
      <c r="AG709" s="79"/>
    </row>
    <row r="710" ht="16.5" customHeight="1">
      <c r="A710" s="29">
        <v>63.0</v>
      </c>
      <c r="B710" s="30" t="s">
        <v>3413</v>
      </c>
      <c r="C710" s="32" t="s">
        <v>3414</v>
      </c>
      <c r="D710" s="94"/>
      <c r="E710" s="94"/>
      <c r="F710" s="103"/>
      <c r="G710" s="140"/>
      <c r="H710" s="140"/>
      <c r="I710" s="95"/>
      <c r="J710" s="69"/>
      <c r="K710" s="65"/>
      <c r="L710" s="65"/>
      <c r="M710" s="302"/>
      <c r="N710" s="382"/>
      <c r="O710" s="383"/>
      <c r="P710" s="302"/>
      <c r="Q710" s="384"/>
      <c r="R710" s="481"/>
      <c r="S710" s="482"/>
      <c r="T710" s="302"/>
      <c r="U710" s="313"/>
      <c r="V710" s="349"/>
      <c r="W710" s="303"/>
      <c r="X710" s="290"/>
      <c r="Y710" s="350"/>
      <c r="Z710" s="299" t="s">
        <v>20</v>
      </c>
      <c r="AA710" s="287" t="s">
        <v>21</v>
      </c>
      <c r="AB710" s="361">
        <v>0.85</v>
      </c>
      <c r="AC710" s="482"/>
      <c r="AD710" s="302"/>
      <c r="AE710" s="360"/>
      <c r="AF710" s="45">
        <f>ROUND(ROUND(ROUND(ROUND(ROUND(G584+K692,0)*Q656,0)*U704,0)*AB710,0)-AD709,0)</f>
        <v>234</v>
      </c>
      <c r="AG710" s="79"/>
    </row>
    <row r="711" ht="16.5" customHeight="1">
      <c r="A711" s="29">
        <v>63.0</v>
      </c>
      <c r="B711" s="30" t="s">
        <v>3415</v>
      </c>
      <c r="C711" s="32" t="s">
        <v>3416</v>
      </c>
      <c r="D711" s="94"/>
      <c r="E711" s="94"/>
      <c r="F711" s="103"/>
      <c r="G711" s="140"/>
      <c r="H711" s="140"/>
      <c r="I711" s="95"/>
      <c r="J711" s="69"/>
      <c r="K711" s="65"/>
      <c r="L711" s="65"/>
      <c r="M711" s="302"/>
      <c r="N711" s="382"/>
      <c r="O711" s="383"/>
      <c r="P711" s="302"/>
      <c r="Q711" s="384"/>
      <c r="R711" s="481"/>
      <c r="S711" s="309"/>
      <c r="T711" s="302"/>
      <c r="U711" s="313"/>
      <c r="V711" s="349"/>
      <c r="W711" s="305" t="s">
        <v>326</v>
      </c>
      <c r="X711" s="302" t="s">
        <v>21</v>
      </c>
      <c r="Y711" s="349">
        <f>$Y$657</f>
        <v>0.7</v>
      </c>
      <c r="Z711" s="297"/>
      <c r="AA711" s="297"/>
      <c r="AB711" s="362"/>
      <c r="AC711" s="482"/>
      <c r="AD711" s="313"/>
      <c r="AE711" s="349"/>
      <c r="AF711" s="45">
        <f>ROUND(ROUND(ROUND(ROUND(ROUND(G584+K692,0)*Q656,0)*U704,0)*Y711,0)-AD709,0)</f>
        <v>192</v>
      </c>
      <c r="AG711" s="79"/>
    </row>
    <row r="712" ht="16.5" customHeight="1">
      <c r="A712" s="29">
        <v>63.0</v>
      </c>
      <c r="B712" s="30" t="s">
        <v>3417</v>
      </c>
      <c r="C712" s="32" t="s">
        <v>3418</v>
      </c>
      <c r="D712" s="94"/>
      <c r="E712" s="94"/>
      <c r="F712" s="103"/>
      <c r="G712" s="140"/>
      <c r="H712" s="140"/>
      <c r="I712" s="95"/>
      <c r="J712" s="69"/>
      <c r="K712" s="65"/>
      <c r="L712" s="65"/>
      <c r="M712" s="302"/>
      <c r="N712" s="382"/>
      <c r="O712" s="383"/>
      <c r="P712" s="302"/>
      <c r="Q712" s="384"/>
      <c r="R712" s="481"/>
      <c r="S712" s="309"/>
      <c r="T712" s="302"/>
      <c r="U712" s="313"/>
      <c r="V712" s="349"/>
      <c r="W712" s="484"/>
      <c r="X712" s="290"/>
      <c r="Y712" s="355"/>
      <c r="Z712" s="356" t="s">
        <v>20</v>
      </c>
      <c r="AA712" s="357" t="s">
        <v>21</v>
      </c>
      <c r="AB712" s="363">
        <v>0.85</v>
      </c>
      <c r="AC712" s="482"/>
      <c r="AD712" s="313"/>
      <c r="AE712" s="349"/>
      <c r="AF712" s="114">
        <f>ROUND(ROUND(ROUND(ROUND(ROUND(ROUND(G584+K692,0)*Q656,0)*U704,0)*Y711,0)*AB712,0)-AD709,0)</f>
        <v>162</v>
      </c>
      <c r="AG712" s="79"/>
    </row>
    <row r="713" ht="16.5" customHeight="1">
      <c r="A713" s="29">
        <v>63.0</v>
      </c>
      <c r="B713" s="30" t="s">
        <v>3419</v>
      </c>
      <c r="C713" s="32" t="s">
        <v>3420</v>
      </c>
      <c r="D713" s="94"/>
      <c r="E713" s="94"/>
      <c r="F713" s="103"/>
      <c r="G713" s="140"/>
      <c r="H713" s="140"/>
      <c r="I713" s="95"/>
      <c r="J713" s="69"/>
      <c r="K713" s="65"/>
      <c r="L713" s="65"/>
      <c r="M713" s="302"/>
      <c r="N713" s="382"/>
      <c r="O713" s="383"/>
      <c r="P713" s="302"/>
      <c r="Q713" s="384"/>
      <c r="R713" s="481"/>
      <c r="S713" s="309"/>
      <c r="T713" s="302"/>
      <c r="U713" s="313"/>
      <c r="V713" s="349"/>
      <c r="W713" s="305" t="s">
        <v>329</v>
      </c>
      <c r="X713" s="302" t="s">
        <v>21</v>
      </c>
      <c r="Y713" s="349">
        <f>$Y$659</f>
        <v>0.85</v>
      </c>
      <c r="Z713" s="292"/>
      <c r="AA713" s="292"/>
      <c r="AB713" s="355"/>
      <c r="AC713" s="482"/>
      <c r="AD713" s="313"/>
      <c r="AE713" s="349"/>
      <c r="AF713" s="45">
        <f>ROUND(ROUND(ROUND(ROUND(ROUND(G584+K692,0)*Q656,0)*U704,0)*Y713,0)-AD709,0)</f>
        <v>234</v>
      </c>
      <c r="AG713" s="79"/>
    </row>
    <row r="714" ht="16.5" customHeight="1">
      <c r="A714" s="29">
        <v>63.0</v>
      </c>
      <c r="B714" s="30" t="s">
        <v>3421</v>
      </c>
      <c r="C714" s="32" t="s">
        <v>3422</v>
      </c>
      <c r="D714" s="94"/>
      <c r="E714" s="94"/>
      <c r="F714" s="103"/>
      <c r="G714" s="140"/>
      <c r="H714" s="140"/>
      <c r="I714" s="95"/>
      <c r="J714" s="69"/>
      <c r="K714" s="65"/>
      <c r="L714" s="65"/>
      <c r="M714" s="302"/>
      <c r="N714" s="382"/>
      <c r="O714" s="383"/>
      <c r="P714" s="302"/>
      <c r="Q714" s="384"/>
      <c r="R714" s="310"/>
      <c r="S714" s="309"/>
      <c r="T714" s="302"/>
      <c r="U714" s="313"/>
      <c r="V714" s="349"/>
      <c r="W714" s="484"/>
      <c r="X714" s="290"/>
      <c r="Y714" s="355"/>
      <c r="Z714" s="356" t="s">
        <v>20</v>
      </c>
      <c r="AA714" s="357" t="s">
        <v>21</v>
      </c>
      <c r="AB714" s="363">
        <v>0.85</v>
      </c>
      <c r="AC714" s="484"/>
      <c r="AD714" s="292"/>
      <c r="AE714" s="355"/>
      <c r="AF714" s="45">
        <f>ROUND(ROUND(ROUND(ROUND(ROUND(ROUND(G584+K692,0)*Q656,0)*U704,0)*Y713,0)*AB714,0)-AD709,0)</f>
        <v>198</v>
      </c>
      <c r="AG714" s="79"/>
    </row>
    <row r="715" ht="16.5" customHeight="1">
      <c r="A715" s="29">
        <v>63.0</v>
      </c>
      <c r="B715" s="30" t="s">
        <v>3423</v>
      </c>
      <c r="C715" s="32" t="s">
        <v>3424</v>
      </c>
      <c r="D715" s="94"/>
      <c r="E715" s="94"/>
      <c r="F715" s="103"/>
      <c r="G715" s="140"/>
      <c r="H715" s="140"/>
      <c r="I715" s="95"/>
      <c r="J715" s="69"/>
      <c r="K715" s="65"/>
      <c r="L715" s="65"/>
      <c r="M715" s="302"/>
      <c r="N715" s="382"/>
      <c r="O715" s="383"/>
      <c r="P715" s="302"/>
      <c r="Q715" s="384"/>
      <c r="R715" s="310"/>
      <c r="S715" s="130" t="s">
        <v>27</v>
      </c>
      <c r="T715" s="287"/>
      <c r="U715" s="385"/>
      <c r="V715" s="354"/>
      <c r="W715" s="299"/>
      <c r="X715" s="287"/>
      <c r="Y715" s="345"/>
      <c r="Z715" s="288"/>
      <c r="AA715" s="288"/>
      <c r="AB715" s="288"/>
      <c r="AC715" s="288"/>
      <c r="AD715" s="288"/>
      <c r="AE715" s="346"/>
      <c r="AF715" s="45">
        <f>ROUND(ROUND(ROUND(G584+K692,0)*Q656,0)*U716,0)</f>
        <v>201</v>
      </c>
      <c r="AG715" s="79"/>
    </row>
    <row r="716" ht="16.5" customHeight="1">
      <c r="A716" s="29">
        <v>63.0</v>
      </c>
      <c r="B716" s="30" t="s">
        <v>3425</v>
      </c>
      <c r="C716" s="32" t="s">
        <v>3426</v>
      </c>
      <c r="D716" s="94"/>
      <c r="E716" s="94"/>
      <c r="F716" s="103"/>
      <c r="G716" s="140"/>
      <c r="H716" s="140"/>
      <c r="I716" s="95"/>
      <c r="J716" s="69"/>
      <c r="K716" s="65"/>
      <c r="L716" s="65"/>
      <c r="M716" s="302"/>
      <c r="N716" s="382"/>
      <c r="O716" s="383"/>
      <c r="P716" s="302"/>
      <c r="Q716" s="384"/>
      <c r="R716" s="310"/>
      <c r="S716" s="482"/>
      <c r="T716" s="302" t="s">
        <v>21</v>
      </c>
      <c r="U716" s="313">
        <v>0.5</v>
      </c>
      <c r="V716" s="349"/>
      <c r="W716" s="303"/>
      <c r="X716" s="290"/>
      <c r="Y716" s="350"/>
      <c r="Z716" s="299" t="s">
        <v>20</v>
      </c>
      <c r="AA716" s="287" t="s">
        <v>21</v>
      </c>
      <c r="AB716" s="351">
        <v>0.85</v>
      </c>
      <c r="AC716" s="288"/>
      <c r="AD716" s="288"/>
      <c r="AE716" s="346"/>
      <c r="AF716" s="45">
        <f>ROUND(ROUND(ROUND(ROUND(G584+K692,0)*Q656,0)*U716,0)*AB716,0)</f>
        <v>171</v>
      </c>
      <c r="AG716" s="79"/>
    </row>
    <row r="717" ht="16.5" customHeight="1">
      <c r="A717" s="29">
        <v>63.0</v>
      </c>
      <c r="B717" s="30" t="s">
        <v>3427</v>
      </c>
      <c r="C717" s="32" t="s">
        <v>3428</v>
      </c>
      <c r="D717" s="94"/>
      <c r="E717" s="94"/>
      <c r="F717" s="103"/>
      <c r="G717" s="140"/>
      <c r="H717" s="140"/>
      <c r="I717" s="95"/>
      <c r="J717" s="69"/>
      <c r="K717" s="65"/>
      <c r="L717" s="65"/>
      <c r="M717" s="302"/>
      <c r="N717" s="382"/>
      <c r="O717" s="383"/>
      <c r="P717" s="302"/>
      <c r="Q717" s="384"/>
      <c r="R717" s="310"/>
      <c r="S717" s="482"/>
      <c r="T717" s="302"/>
      <c r="U717" s="313"/>
      <c r="V717" s="349"/>
      <c r="W717" s="305" t="s">
        <v>326</v>
      </c>
      <c r="X717" s="287" t="s">
        <v>21</v>
      </c>
      <c r="Y717" s="354">
        <f>$Y$657</f>
        <v>0.7</v>
      </c>
      <c r="Z717" s="297"/>
      <c r="AA717" s="297"/>
      <c r="AB717" s="297"/>
      <c r="AC717" s="297"/>
      <c r="AD717" s="297"/>
      <c r="AE717" s="362"/>
      <c r="AF717" s="45">
        <f>ROUND(ROUND(ROUND(ROUND(G584+K692,0)*Q656,0)*U716,0)*Y717,0)</f>
        <v>141</v>
      </c>
      <c r="AG717" s="79"/>
    </row>
    <row r="718" ht="16.5" customHeight="1">
      <c r="A718" s="29">
        <v>63.0</v>
      </c>
      <c r="B718" s="30" t="s">
        <v>3429</v>
      </c>
      <c r="C718" s="32" t="s">
        <v>3430</v>
      </c>
      <c r="D718" s="94"/>
      <c r="E718" s="94"/>
      <c r="F718" s="103"/>
      <c r="G718" s="140"/>
      <c r="H718" s="140"/>
      <c r="I718" s="95"/>
      <c r="J718" s="69"/>
      <c r="K718" s="65"/>
      <c r="L718" s="65"/>
      <c r="M718" s="302"/>
      <c r="N718" s="382"/>
      <c r="O718" s="383"/>
      <c r="P718" s="302"/>
      <c r="Q718" s="384"/>
      <c r="R718" s="310"/>
      <c r="S718" s="482"/>
      <c r="T718" s="302"/>
      <c r="U718" s="313"/>
      <c r="V718" s="349"/>
      <c r="W718" s="484"/>
      <c r="X718" s="290"/>
      <c r="Y718" s="355"/>
      <c r="Z718" s="356" t="s">
        <v>20</v>
      </c>
      <c r="AA718" s="357" t="s">
        <v>21</v>
      </c>
      <c r="AB718" s="358">
        <v>0.85</v>
      </c>
      <c r="AC718" s="288"/>
      <c r="AD718" s="288"/>
      <c r="AE718" s="346"/>
      <c r="AF718" s="45">
        <f>ROUND(ROUND(ROUND(ROUND(ROUND(G584+K692,0)*Q656,0)*U716,0)*Y717,0)*AB718,0)</f>
        <v>120</v>
      </c>
      <c r="AG718" s="79"/>
    </row>
    <row r="719" ht="16.5" customHeight="1">
      <c r="A719" s="29">
        <v>63.0</v>
      </c>
      <c r="B719" s="30" t="s">
        <v>3431</v>
      </c>
      <c r="C719" s="32" t="s">
        <v>3432</v>
      </c>
      <c r="D719" s="94"/>
      <c r="E719" s="94"/>
      <c r="F719" s="103"/>
      <c r="G719" s="140"/>
      <c r="H719" s="140"/>
      <c r="I719" s="95"/>
      <c r="J719" s="69"/>
      <c r="K719" s="65"/>
      <c r="L719" s="65"/>
      <c r="M719" s="302"/>
      <c r="N719" s="382"/>
      <c r="O719" s="383"/>
      <c r="P719" s="302"/>
      <c r="Q719" s="384"/>
      <c r="R719" s="310"/>
      <c r="S719" s="482"/>
      <c r="T719" s="302"/>
      <c r="U719" s="313"/>
      <c r="V719" s="349"/>
      <c r="W719" s="305" t="s">
        <v>329</v>
      </c>
      <c r="X719" s="287" t="s">
        <v>21</v>
      </c>
      <c r="Y719" s="354">
        <f>$Y$659</f>
        <v>0.85</v>
      </c>
      <c r="Z719" s="292"/>
      <c r="AA719" s="292"/>
      <c r="AB719" s="292"/>
      <c r="AC719" s="292"/>
      <c r="AD719" s="292"/>
      <c r="AE719" s="355"/>
      <c r="AF719" s="45">
        <f>ROUND(ROUND(ROUND(ROUND(G584+K692,0)*Q656,0)*U716,0)*Y719,0)</f>
        <v>171</v>
      </c>
      <c r="AG719" s="79"/>
    </row>
    <row r="720" ht="16.5" customHeight="1">
      <c r="A720" s="29">
        <v>63.0</v>
      </c>
      <c r="B720" s="30" t="s">
        <v>3433</v>
      </c>
      <c r="C720" s="32" t="s">
        <v>3434</v>
      </c>
      <c r="D720" s="94"/>
      <c r="E720" s="94"/>
      <c r="F720" s="103"/>
      <c r="G720" s="140"/>
      <c r="H720" s="140"/>
      <c r="I720" s="95"/>
      <c r="J720" s="69"/>
      <c r="K720" s="65"/>
      <c r="L720" s="65"/>
      <c r="M720" s="302"/>
      <c r="N720" s="382"/>
      <c r="O720" s="383"/>
      <c r="P720" s="302"/>
      <c r="Q720" s="384"/>
      <c r="R720" s="310"/>
      <c r="S720" s="482"/>
      <c r="T720" s="302"/>
      <c r="U720" s="313"/>
      <c r="V720" s="349"/>
      <c r="W720" s="484"/>
      <c r="X720" s="290"/>
      <c r="Y720" s="355"/>
      <c r="Z720" s="356" t="s">
        <v>20</v>
      </c>
      <c r="AA720" s="357" t="s">
        <v>21</v>
      </c>
      <c r="AB720" s="358">
        <v>0.85</v>
      </c>
      <c r="AC720" s="288"/>
      <c r="AD720" s="288"/>
      <c r="AE720" s="346"/>
      <c r="AF720" s="114">
        <f>ROUND(ROUND(ROUND(ROUND(ROUND(G584+K692,0)*Q656,0)*U716,0)*Y719,0)*AB720,0)</f>
        <v>145</v>
      </c>
      <c r="AG720" s="79"/>
    </row>
    <row r="721" ht="16.5" customHeight="1">
      <c r="A721" s="29">
        <v>63.0</v>
      </c>
      <c r="B721" s="30" t="s">
        <v>3435</v>
      </c>
      <c r="C721" s="32" t="s">
        <v>3436</v>
      </c>
      <c r="D721" s="94"/>
      <c r="E721" s="94"/>
      <c r="F721" s="103"/>
      <c r="G721" s="140"/>
      <c r="H721" s="140"/>
      <c r="I721" s="95"/>
      <c r="J721" s="69"/>
      <c r="K721" s="65"/>
      <c r="L721" s="65"/>
      <c r="M721" s="302"/>
      <c r="N721" s="382"/>
      <c r="O721" s="383"/>
      <c r="P721" s="302"/>
      <c r="Q721" s="384"/>
      <c r="R721" s="310"/>
      <c r="S721" s="482"/>
      <c r="T721" s="302"/>
      <c r="U721" s="313"/>
      <c r="V721" s="349"/>
      <c r="W721" s="299"/>
      <c r="X721" s="287"/>
      <c r="Y721" s="345"/>
      <c r="Z721" s="288"/>
      <c r="AA721" s="288"/>
      <c r="AB721" s="346"/>
      <c r="AC721" s="82" t="s">
        <v>30</v>
      </c>
      <c r="AD721" s="302">
        <v>5.0</v>
      </c>
      <c r="AE721" s="360" t="s">
        <v>31</v>
      </c>
      <c r="AF721" s="45">
        <f>ROUND(ROUND(ROUND(ROUND(G584+K692,0)*Q656,0)*U716,0)-AD721,0)</f>
        <v>196</v>
      </c>
      <c r="AG721" s="79"/>
    </row>
    <row r="722" ht="16.5" customHeight="1">
      <c r="A722" s="29">
        <v>63.0</v>
      </c>
      <c r="B722" s="30" t="s">
        <v>3437</v>
      </c>
      <c r="C722" s="32" t="s">
        <v>3438</v>
      </c>
      <c r="D722" s="94"/>
      <c r="E722" s="94"/>
      <c r="F722" s="103"/>
      <c r="G722" s="140"/>
      <c r="H722" s="140"/>
      <c r="I722" s="95"/>
      <c r="J722" s="69"/>
      <c r="K722" s="65"/>
      <c r="L722" s="65"/>
      <c r="M722" s="302"/>
      <c r="N722" s="382"/>
      <c r="O722" s="383"/>
      <c r="P722" s="302"/>
      <c r="Q722" s="384"/>
      <c r="R722" s="310"/>
      <c r="S722" s="482"/>
      <c r="T722" s="302"/>
      <c r="U722" s="313"/>
      <c r="V722" s="313"/>
      <c r="W722" s="303"/>
      <c r="X722" s="290"/>
      <c r="Y722" s="350"/>
      <c r="Z722" s="299" t="s">
        <v>20</v>
      </c>
      <c r="AA722" s="287" t="s">
        <v>21</v>
      </c>
      <c r="AB722" s="361">
        <v>0.85</v>
      </c>
      <c r="AC722" s="482"/>
      <c r="AD722" s="302"/>
      <c r="AE722" s="360"/>
      <c r="AF722" s="45">
        <f>ROUND(ROUND(ROUND(ROUND(ROUND(G584+K692,0)*Q656,0)*U716,0)*AB722,0)-AD721,0)</f>
        <v>166</v>
      </c>
      <c r="AG722" s="79"/>
    </row>
    <row r="723" ht="16.5" customHeight="1">
      <c r="A723" s="29">
        <v>63.0</v>
      </c>
      <c r="B723" s="30" t="s">
        <v>3439</v>
      </c>
      <c r="C723" s="32" t="s">
        <v>3440</v>
      </c>
      <c r="D723" s="94"/>
      <c r="E723" s="94"/>
      <c r="F723" s="103"/>
      <c r="G723" s="140"/>
      <c r="H723" s="140"/>
      <c r="I723" s="95"/>
      <c r="J723" s="69"/>
      <c r="K723" s="65"/>
      <c r="L723" s="65"/>
      <c r="M723" s="302"/>
      <c r="N723" s="382"/>
      <c r="O723" s="383"/>
      <c r="P723" s="302"/>
      <c r="Q723" s="384"/>
      <c r="R723" s="310"/>
      <c r="S723" s="482"/>
      <c r="T723" s="302"/>
      <c r="U723" s="313"/>
      <c r="V723" s="313"/>
      <c r="W723" s="305" t="s">
        <v>326</v>
      </c>
      <c r="X723" s="302" t="s">
        <v>21</v>
      </c>
      <c r="Y723" s="349">
        <f>$Y$657</f>
        <v>0.7</v>
      </c>
      <c r="Z723" s="297"/>
      <c r="AA723" s="297"/>
      <c r="AB723" s="362"/>
      <c r="AC723" s="482"/>
      <c r="AD723" s="313"/>
      <c r="AE723" s="349"/>
      <c r="AF723" s="45">
        <f>ROUND(ROUND(ROUND(ROUND(ROUND(G584+K692,0)*Q656,0)*U716,0)*Y723,0)-AD721,0)</f>
        <v>136</v>
      </c>
      <c r="AG723" s="79"/>
    </row>
    <row r="724" ht="16.5" customHeight="1">
      <c r="A724" s="29">
        <v>63.0</v>
      </c>
      <c r="B724" s="30" t="s">
        <v>3441</v>
      </c>
      <c r="C724" s="32" t="s">
        <v>3442</v>
      </c>
      <c r="D724" s="94"/>
      <c r="E724" s="94"/>
      <c r="F724" s="103"/>
      <c r="G724" s="140"/>
      <c r="H724" s="140"/>
      <c r="I724" s="95"/>
      <c r="J724" s="69"/>
      <c r="K724" s="65"/>
      <c r="L724" s="65"/>
      <c r="M724" s="302"/>
      <c r="N724" s="382"/>
      <c r="O724" s="383"/>
      <c r="P724" s="302"/>
      <c r="Q724" s="384"/>
      <c r="R724" s="310"/>
      <c r="S724" s="309"/>
      <c r="T724" s="302"/>
      <c r="U724" s="313"/>
      <c r="V724" s="313"/>
      <c r="W724" s="484"/>
      <c r="X724" s="290"/>
      <c r="Y724" s="355"/>
      <c r="Z724" s="356" t="s">
        <v>20</v>
      </c>
      <c r="AA724" s="357" t="s">
        <v>21</v>
      </c>
      <c r="AB724" s="363">
        <v>0.85</v>
      </c>
      <c r="AC724" s="482"/>
      <c r="AD724" s="313"/>
      <c r="AE724" s="349"/>
      <c r="AF724" s="45">
        <f>ROUND(ROUND(ROUND(ROUND(ROUND(ROUND(G584+K692,0)*Q656,0)*U716,0)*Y723,0)*AB724,0)-AD721,0)</f>
        <v>115</v>
      </c>
      <c r="AG724" s="79"/>
    </row>
    <row r="725" ht="16.5" customHeight="1">
      <c r="A725" s="29">
        <v>63.0</v>
      </c>
      <c r="B725" s="30" t="s">
        <v>3443</v>
      </c>
      <c r="C725" s="32" t="s">
        <v>3444</v>
      </c>
      <c r="D725" s="94"/>
      <c r="E725" s="94"/>
      <c r="F725" s="103"/>
      <c r="G725" s="140"/>
      <c r="H725" s="140"/>
      <c r="I725" s="95"/>
      <c r="J725" s="69"/>
      <c r="K725" s="65"/>
      <c r="L725" s="65"/>
      <c r="M725" s="302"/>
      <c r="N725" s="382"/>
      <c r="O725" s="383"/>
      <c r="P725" s="302"/>
      <c r="Q725" s="384"/>
      <c r="R725" s="310"/>
      <c r="S725" s="309"/>
      <c r="T725" s="302"/>
      <c r="U725" s="313"/>
      <c r="V725" s="313"/>
      <c r="W725" s="305" t="s">
        <v>329</v>
      </c>
      <c r="X725" s="302" t="s">
        <v>21</v>
      </c>
      <c r="Y725" s="349">
        <f>$Y$659</f>
        <v>0.85</v>
      </c>
      <c r="Z725" s="292"/>
      <c r="AA725" s="292"/>
      <c r="AB725" s="355"/>
      <c r="AC725" s="482"/>
      <c r="AD725" s="313"/>
      <c r="AE725" s="349"/>
      <c r="AF725" s="45">
        <f>ROUND(ROUND(ROUND(ROUND(ROUND(G584+K692,0)*Q656,0)*U716,0)*Y725,0)-AD721,0)</f>
        <v>166</v>
      </c>
      <c r="AG725" s="79"/>
    </row>
    <row r="726" ht="16.5" customHeight="1">
      <c r="A726" s="29">
        <v>63.0</v>
      </c>
      <c r="B726" s="30" t="s">
        <v>3445</v>
      </c>
      <c r="C726" s="32" t="s">
        <v>3446</v>
      </c>
      <c r="D726" s="94"/>
      <c r="E726" s="94"/>
      <c r="F726" s="103"/>
      <c r="G726" s="140"/>
      <c r="H726" s="140"/>
      <c r="I726" s="95"/>
      <c r="J726" s="69"/>
      <c r="K726" s="65"/>
      <c r="L726" s="65"/>
      <c r="M726" s="302"/>
      <c r="N726" s="364"/>
      <c r="O726" s="378"/>
      <c r="P726" s="352"/>
      <c r="Q726" s="353"/>
      <c r="R726" s="312"/>
      <c r="S726" s="310"/>
      <c r="T726" s="302"/>
      <c r="U726" s="313"/>
      <c r="V726" s="313"/>
      <c r="W726" s="484"/>
      <c r="X726" s="290"/>
      <c r="Y726" s="355"/>
      <c r="Z726" s="356" t="s">
        <v>20</v>
      </c>
      <c r="AA726" s="357" t="s">
        <v>21</v>
      </c>
      <c r="AB726" s="363">
        <v>0.85</v>
      </c>
      <c r="AC726" s="484"/>
      <c r="AD726" s="292"/>
      <c r="AE726" s="355"/>
      <c r="AF726" s="114">
        <f>ROUND(ROUND(ROUND(ROUND(ROUND(ROUND(G584+K692,0)*Q656,0)*U716,0)*Y725,0)*AB726,0)-AD721,0)</f>
        <v>140</v>
      </c>
      <c r="AG726" s="79"/>
    </row>
    <row r="727" ht="16.5" customHeight="1">
      <c r="A727" s="29">
        <v>63.0</v>
      </c>
      <c r="B727" s="30">
        <v>9221.0</v>
      </c>
      <c r="C727" s="32" t="s">
        <v>3447</v>
      </c>
      <c r="D727" s="94"/>
      <c r="E727" s="94"/>
      <c r="F727" s="102" t="s">
        <v>52</v>
      </c>
      <c r="G727" s="35"/>
      <c r="H727" s="35"/>
      <c r="I727" s="36"/>
      <c r="J727" s="168"/>
      <c r="K727" s="152"/>
      <c r="L727" s="344"/>
      <c r="M727" s="152"/>
      <c r="N727" s="241" t="s">
        <v>2655</v>
      </c>
      <c r="O727" s="82" t="s">
        <v>24</v>
      </c>
      <c r="P727" s="152"/>
      <c r="Q727" s="153"/>
      <c r="R727" s="287"/>
      <c r="S727" s="287"/>
      <c r="T727" s="152"/>
      <c r="U727" s="152"/>
      <c r="V727" s="152"/>
      <c r="W727" s="299"/>
      <c r="X727" s="287"/>
      <c r="Y727" s="345"/>
      <c r="Z727" s="288"/>
      <c r="AA727" s="288"/>
      <c r="AB727" s="288"/>
      <c r="AC727" s="288"/>
      <c r="AD727" s="288"/>
      <c r="AE727" s="346"/>
      <c r="AF727" s="45">
        <f>ROUND(G728*Q728,0)</f>
        <v>372</v>
      </c>
      <c r="AG727" s="79"/>
    </row>
    <row r="728" ht="16.5" customHeight="1">
      <c r="A728" s="29">
        <v>63.0</v>
      </c>
      <c r="B728" s="30" t="s">
        <v>3448</v>
      </c>
      <c r="C728" s="32" t="s">
        <v>3449</v>
      </c>
      <c r="D728" s="94"/>
      <c r="E728" s="94"/>
      <c r="F728" s="482"/>
      <c r="G728" s="347">
        <f>'30放課後等デイ(基本１)'!G368</f>
        <v>532</v>
      </c>
      <c r="H728" s="140" t="s">
        <v>9</v>
      </c>
      <c r="I728" s="51"/>
      <c r="J728" s="94"/>
      <c r="K728" s="140"/>
      <c r="L728" s="348"/>
      <c r="M728" s="140"/>
      <c r="N728" s="481"/>
      <c r="O728" s="482"/>
      <c r="P728" s="302" t="s">
        <v>21</v>
      </c>
      <c r="Q728" s="349">
        <v>0.7</v>
      </c>
      <c r="R728" s="302"/>
      <c r="S728" s="302"/>
      <c r="T728" s="140"/>
      <c r="U728" s="140"/>
      <c r="V728" s="140"/>
      <c r="W728" s="303"/>
      <c r="X728" s="290"/>
      <c r="Y728" s="350"/>
      <c r="Z728" s="299" t="s">
        <v>20</v>
      </c>
      <c r="AA728" s="287" t="s">
        <v>21</v>
      </c>
      <c r="AB728" s="351">
        <v>0.85</v>
      </c>
      <c r="AC728" s="288"/>
      <c r="AD728" s="288"/>
      <c r="AE728" s="346"/>
      <c r="AF728" s="45">
        <f>ROUND(ROUND(G728*Q728,0)*AB728,0)</f>
        <v>316</v>
      </c>
      <c r="AG728" s="79"/>
    </row>
    <row r="729" ht="16.5" customHeight="1">
      <c r="A729" s="29">
        <v>63.0</v>
      </c>
      <c r="B729" s="30">
        <v>9222.0</v>
      </c>
      <c r="C729" s="32" t="s">
        <v>3450</v>
      </c>
      <c r="D729" s="94"/>
      <c r="E729" s="94"/>
      <c r="F729" s="482"/>
      <c r="G729" s="63"/>
      <c r="H729" s="63"/>
      <c r="I729" s="51"/>
      <c r="J729" s="94"/>
      <c r="K729" s="140"/>
      <c r="L729" s="348"/>
      <c r="M729" s="304"/>
      <c r="N729" s="481"/>
      <c r="O729" s="482"/>
      <c r="P729" s="304"/>
      <c r="Q729" s="380"/>
      <c r="R729" s="304"/>
      <c r="S729" s="304"/>
      <c r="T729" s="140"/>
      <c r="U729" s="140"/>
      <c r="V729" s="140"/>
      <c r="W729" s="305" t="s">
        <v>326</v>
      </c>
      <c r="X729" s="287" t="s">
        <v>21</v>
      </c>
      <c r="Y729" s="354">
        <f>$Y$657</f>
        <v>0.7</v>
      </c>
      <c r="Z729" s="297"/>
      <c r="AA729" s="297"/>
      <c r="AB729" s="297"/>
      <c r="AC729" s="297"/>
      <c r="AD729" s="297"/>
      <c r="AE729" s="362"/>
      <c r="AF729" s="45">
        <f>ROUND(ROUND(G728*Q728,0)*Y729,0)</f>
        <v>260</v>
      </c>
      <c r="AG729" s="79"/>
    </row>
    <row r="730" ht="16.5" customHeight="1">
      <c r="A730" s="29">
        <v>63.0</v>
      </c>
      <c r="B730" s="30" t="s">
        <v>3451</v>
      </c>
      <c r="C730" s="32" t="s">
        <v>3452</v>
      </c>
      <c r="D730" s="94"/>
      <c r="E730" s="94"/>
      <c r="F730" s="482"/>
      <c r="G730" s="63"/>
      <c r="H730" s="63"/>
      <c r="I730" s="51"/>
      <c r="J730" s="94"/>
      <c r="K730" s="140"/>
      <c r="L730" s="348"/>
      <c r="M730" s="304"/>
      <c r="N730" s="481"/>
      <c r="O730" s="482"/>
      <c r="P730" s="304"/>
      <c r="Q730" s="380"/>
      <c r="R730" s="304"/>
      <c r="S730" s="304"/>
      <c r="T730" s="140"/>
      <c r="U730" s="140"/>
      <c r="V730" s="140"/>
      <c r="W730" s="484"/>
      <c r="X730" s="290"/>
      <c r="Y730" s="355"/>
      <c r="Z730" s="356" t="s">
        <v>20</v>
      </c>
      <c r="AA730" s="357" t="s">
        <v>21</v>
      </c>
      <c r="AB730" s="358">
        <v>0.85</v>
      </c>
      <c r="AC730" s="288"/>
      <c r="AD730" s="288"/>
      <c r="AE730" s="346"/>
      <c r="AF730" s="45">
        <f>ROUND(ROUND(ROUND(G728*Q728,0)*Y729,0)*AB730,0)</f>
        <v>221</v>
      </c>
      <c r="AG730" s="79"/>
    </row>
    <row r="731" ht="16.5" customHeight="1">
      <c r="A731" s="29">
        <v>63.0</v>
      </c>
      <c r="B731" s="30">
        <v>9225.0</v>
      </c>
      <c r="C731" s="32" t="s">
        <v>3453</v>
      </c>
      <c r="D731" s="94"/>
      <c r="E731" s="94"/>
      <c r="F731" s="482"/>
      <c r="G731" s="63"/>
      <c r="H731" s="63"/>
      <c r="I731" s="51"/>
      <c r="J731" s="94"/>
      <c r="K731" s="140"/>
      <c r="L731" s="348"/>
      <c r="M731" s="304"/>
      <c r="N731" s="481"/>
      <c r="O731" s="482"/>
      <c r="P731" s="304"/>
      <c r="Q731" s="380"/>
      <c r="R731" s="304"/>
      <c r="S731" s="304"/>
      <c r="T731" s="140"/>
      <c r="U731" s="140"/>
      <c r="V731" s="140"/>
      <c r="W731" s="305" t="s">
        <v>329</v>
      </c>
      <c r="X731" s="287" t="s">
        <v>21</v>
      </c>
      <c r="Y731" s="354">
        <f>$Y$659</f>
        <v>0.85</v>
      </c>
      <c r="Z731" s="292"/>
      <c r="AA731" s="292"/>
      <c r="AB731" s="292"/>
      <c r="AC731" s="292"/>
      <c r="AD731" s="292"/>
      <c r="AE731" s="355"/>
      <c r="AF731" s="45">
        <f>ROUND(ROUND(G728*Q728,0)*Y731,0)</f>
        <v>316</v>
      </c>
      <c r="AG731" s="79"/>
    </row>
    <row r="732" ht="16.5" customHeight="1">
      <c r="A732" s="29">
        <v>63.0</v>
      </c>
      <c r="B732" s="30" t="s">
        <v>3454</v>
      </c>
      <c r="C732" s="32" t="s">
        <v>3455</v>
      </c>
      <c r="D732" s="94"/>
      <c r="E732" s="94"/>
      <c r="F732" s="482"/>
      <c r="G732" s="63"/>
      <c r="H732" s="63"/>
      <c r="I732" s="51"/>
      <c r="J732" s="94"/>
      <c r="K732" s="140"/>
      <c r="L732" s="348"/>
      <c r="M732" s="304"/>
      <c r="N732" s="481"/>
      <c r="O732" s="482"/>
      <c r="P732" s="304"/>
      <c r="Q732" s="380"/>
      <c r="R732" s="304"/>
      <c r="S732" s="304"/>
      <c r="T732" s="140"/>
      <c r="U732" s="140"/>
      <c r="V732" s="140"/>
      <c r="W732" s="484"/>
      <c r="X732" s="290"/>
      <c r="Y732" s="355"/>
      <c r="Z732" s="356" t="s">
        <v>20</v>
      </c>
      <c r="AA732" s="357" t="s">
        <v>21</v>
      </c>
      <c r="AB732" s="358">
        <v>0.85</v>
      </c>
      <c r="AC732" s="288"/>
      <c r="AD732" s="288"/>
      <c r="AE732" s="346"/>
      <c r="AF732" s="45">
        <f>ROUND(ROUND(ROUND(G728*Q728,0)*Y731,0)*AB732,0)</f>
        <v>269</v>
      </c>
      <c r="AG732" s="79"/>
    </row>
    <row r="733" ht="16.5" customHeight="1">
      <c r="A733" s="29">
        <v>63.0</v>
      </c>
      <c r="B733" s="30" t="s">
        <v>3456</v>
      </c>
      <c r="C733" s="32" t="s">
        <v>3457</v>
      </c>
      <c r="D733" s="94"/>
      <c r="E733" s="94"/>
      <c r="F733" s="76"/>
      <c r="G733" s="63"/>
      <c r="H733" s="63"/>
      <c r="I733" s="51"/>
      <c r="J733" s="94"/>
      <c r="K733" s="140"/>
      <c r="L733" s="348"/>
      <c r="M733" s="304"/>
      <c r="N733" s="481"/>
      <c r="O733" s="482"/>
      <c r="P733" s="304"/>
      <c r="Q733" s="380"/>
      <c r="R733" s="304"/>
      <c r="S733" s="304"/>
      <c r="T733" s="140"/>
      <c r="U733" s="140"/>
      <c r="V733" s="140"/>
      <c r="W733" s="299"/>
      <c r="X733" s="287"/>
      <c r="Y733" s="345"/>
      <c r="Z733" s="288"/>
      <c r="AA733" s="288"/>
      <c r="AB733" s="346"/>
      <c r="AC733" s="82" t="s">
        <v>30</v>
      </c>
      <c r="AD733" s="302">
        <v>5.0</v>
      </c>
      <c r="AE733" s="360" t="s">
        <v>31</v>
      </c>
      <c r="AF733" s="45">
        <f>ROUND(ROUND(G728*Q728,0)-AD733,0)</f>
        <v>367</v>
      </c>
      <c r="AG733" s="79"/>
    </row>
    <row r="734" ht="16.5" customHeight="1">
      <c r="A734" s="29">
        <v>63.0</v>
      </c>
      <c r="B734" s="30" t="s">
        <v>3458</v>
      </c>
      <c r="C734" s="32" t="s">
        <v>3459</v>
      </c>
      <c r="D734" s="94"/>
      <c r="E734" s="94"/>
      <c r="F734" s="76"/>
      <c r="G734" s="63"/>
      <c r="H734" s="63"/>
      <c r="I734" s="51"/>
      <c r="J734" s="94"/>
      <c r="K734" s="140"/>
      <c r="L734" s="348"/>
      <c r="M734" s="304"/>
      <c r="N734" s="481"/>
      <c r="O734" s="482"/>
      <c r="P734" s="304"/>
      <c r="Q734" s="380"/>
      <c r="R734" s="304"/>
      <c r="S734" s="304"/>
      <c r="T734" s="140"/>
      <c r="U734" s="140"/>
      <c r="V734" s="140"/>
      <c r="W734" s="303"/>
      <c r="X734" s="290"/>
      <c r="Y734" s="350"/>
      <c r="Z734" s="299" t="s">
        <v>20</v>
      </c>
      <c r="AA734" s="287" t="s">
        <v>21</v>
      </c>
      <c r="AB734" s="361">
        <v>0.85</v>
      </c>
      <c r="AC734" s="482"/>
      <c r="AD734" s="302"/>
      <c r="AE734" s="360"/>
      <c r="AF734" s="45">
        <f>ROUND(ROUND(ROUND(G728*Q728,0)*AB734,0)-AD733,0)</f>
        <v>311</v>
      </c>
      <c r="AG734" s="79"/>
    </row>
    <row r="735" ht="16.5" customHeight="1">
      <c r="A735" s="29">
        <v>63.0</v>
      </c>
      <c r="B735" s="30" t="s">
        <v>3460</v>
      </c>
      <c r="C735" s="32" t="s">
        <v>3461</v>
      </c>
      <c r="D735" s="94"/>
      <c r="E735" s="94"/>
      <c r="F735" s="76"/>
      <c r="G735" s="63"/>
      <c r="H735" s="63"/>
      <c r="I735" s="51"/>
      <c r="J735" s="94"/>
      <c r="K735" s="140"/>
      <c r="L735" s="348"/>
      <c r="M735" s="304"/>
      <c r="N735" s="481"/>
      <c r="O735" s="482"/>
      <c r="P735" s="304"/>
      <c r="Q735" s="380"/>
      <c r="R735" s="304"/>
      <c r="S735" s="304"/>
      <c r="T735" s="140"/>
      <c r="U735" s="140"/>
      <c r="V735" s="140"/>
      <c r="W735" s="305" t="s">
        <v>326</v>
      </c>
      <c r="X735" s="302" t="s">
        <v>21</v>
      </c>
      <c r="Y735" s="349">
        <v>0.7</v>
      </c>
      <c r="Z735" s="297"/>
      <c r="AA735" s="297"/>
      <c r="AB735" s="362"/>
      <c r="AC735" s="482"/>
      <c r="AD735" s="313"/>
      <c r="AE735" s="349"/>
      <c r="AF735" s="45">
        <f>ROUND(ROUND(ROUND(G728*Q728,0)*Y735,0)-AD733,0)</f>
        <v>255</v>
      </c>
      <c r="AG735" s="79"/>
    </row>
    <row r="736" ht="16.5" customHeight="1">
      <c r="A736" s="29">
        <v>63.0</v>
      </c>
      <c r="B736" s="30" t="s">
        <v>3462</v>
      </c>
      <c r="C736" s="32" t="s">
        <v>3463</v>
      </c>
      <c r="D736" s="94"/>
      <c r="E736" s="94"/>
      <c r="F736" s="76"/>
      <c r="G736" s="63"/>
      <c r="H736" s="63"/>
      <c r="I736" s="51"/>
      <c r="J736" s="94"/>
      <c r="K736" s="140"/>
      <c r="L736" s="348"/>
      <c r="M736" s="304"/>
      <c r="N736" s="481"/>
      <c r="O736" s="482"/>
      <c r="P736" s="304"/>
      <c r="Q736" s="380"/>
      <c r="R736" s="304"/>
      <c r="S736" s="304"/>
      <c r="T736" s="140"/>
      <c r="U736" s="140"/>
      <c r="V736" s="140"/>
      <c r="W736" s="484"/>
      <c r="X736" s="290"/>
      <c r="Y736" s="355"/>
      <c r="Z736" s="356" t="s">
        <v>20</v>
      </c>
      <c r="AA736" s="357" t="s">
        <v>21</v>
      </c>
      <c r="AB736" s="363">
        <v>0.85</v>
      </c>
      <c r="AC736" s="482"/>
      <c r="AD736" s="313"/>
      <c r="AE736" s="349"/>
      <c r="AF736" s="45">
        <f>ROUND(ROUND(ROUND(ROUND(G728*Q728,0)*Y735,0)*AB736,0)-AD733,0)</f>
        <v>216</v>
      </c>
      <c r="AG736" s="79"/>
    </row>
    <row r="737" ht="16.5" customHeight="1">
      <c r="A737" s="29">
        <v>63.0</v>
      </c>
      <c r="B737" s="30" t="s">
        <v>3464</v>
      </c>
      <c r="C737" s="32" t="s">
        <v>3465</v>
      </c>
      <c r="D737" s="94"/>
      <c r="E737" s="94"/>
      <c r="F737" s="76"/>
      <c r="G737" s="63"/>
      <c r="H737" s="63"/>
      <c r="I737" s="51"/>
      <c r="J737" s="94"/>
      <c r="K737" s="140"/>
      <c r="L737" s="348"/>
      <c r="M737" s="304"/>
      <c r="N737" s="481"/>
      <c r="O737" s="482"/>
      <c r="P737" s="304"/>
      <c r="Q737" s="380"/>
      <c r="R737" s="304"/>
      <c r="S737" s="304"/>
      <c r="T737" s="140"/>
      <c r="U737" s="140"/>
      <c r="V737" s="140"/>
      <c r="W737" s="305" t="s">
        <v>329</v>
      </c>
      <c r="X737" s="302" t="s">
        <v>21</v>
      </c>
      <c r="Y737" s="349">
        <v>0.85</v>
      </c>
      <c r="Z737" s="292"/>
      <c r="AA737" s="292"/>
      <c r="AB737" s="355"/>
      <c r="AC737" s="482"/>
      <c r="AD737" s="313"/>
      <c r="AE737" s="349"/>
      <c r="AF737" s="45">
        <f>ROUND(ROUND(ROUND(G728*Q728,0)*Y737,0)-AD733,0)</f>
        <v>311</v>
      </c>
      <c r="AG737" s="79"/>
    </row>
    <row r="738" ht="16.5" customHeight="1">
      <c r="A738" s="29">
        <v>63.0</v>
      </c>
      <c r="B738" s="30" t="s">
        <v>3466</v>
      </c>
      <c r="C738" s="32" t="s">
        <v>3467</v>
      </c>
      <c r="D738" s="94"/>
      <c r="E738" s="94"/>
      <c r="F738" s="76"/>
      <c r="G738" s="63"/>
      <c r="H738" s="63"/>
      <c r="I738" s="51"/>
      <c r="J738" s="94"/>
      <c r="K738" s="140"/>
      <c r="L738" s="348"/>
      <c r="M738" s="304"/>
      <c r="N738" s="481"/>
      <c r="O738" s="307"/>
      <c r="P738" s="304"/>
      <c r="Q738" s="380"/>
      <c r="R738" s="304"/>
      <c r="S738" s="304"/>
      <c r="T738" s="140"/>
      <c r="U738" s="140"/>
      <c r="V738" s="140"/>
      <c r="W738" s="484"/>
      <c r="X738" s="290"/>
      <c r="Y738" s="355"/>
      <c r="Z738" s="356" t="s">
        <v>20</v>
      </c>
      <c r="AA738" s="357" t="s">
        <v>21</v>
      </c>
      <c r="AB738" s="363">
        <v>0.85</v>
      </c>
      <c r="AC738" s="484"/>
      <c r="AD738" s="292"/>
      <c r="AE738" s="355"/>
      <c r="AF738" s="45">
        <f>ROUND(ROUND(ROUND(ROUND(G728*Q728,0)*Y737,0)*AB738,0)-AD733,0)</f>
        <v>264</v>
      </c>
      <c r="AG738" s="79"/>
    </row>
    <row r="739" ht="16.5" customHeight="1">
      <c r="A739" s="29">
        <v>63.0</v>
      </c>
      <c r="B739" s="30">
        <v>9223.0</v>
      </c>
      <c r="C739" s="32" t="s">
        <v>3468</v>
      </c>
      <c r="D739" s="94"/>
      <c r="E739" s="94"/>
      <c r="F739" s="307"/>
      <c r="G739" s="140"/>
      <c r="H739" s="140"/>
      <c r="I739" s="95"/>
      <c r="J739" s="94"/>
      <c r="K739" s="65"/>
      <c r="L739" s="65"/>
      <c r="M739" s="140"/>
      <c r="N739" s="481"/>
      <c r="O739" s="94"/>
      <c r="P739" s="140"/>
      <c r="Q739" s="95"/>
      <c r="R739" s="33" t="s">
        <v>23</v>
      </c>
      <c r="S739" s="130" t="s">
        <v>24</v>
      </c>
      <c r="T739" s="152"/>
      <c r="U739" s="152"/>
      <c r="V739" s="153"/>
      <c r="W739" s="299"/>
      <c r="X739" s="287"/>
      <c r="Y739" s="345"/>
      <c r="Z739" s="288"/>
      <c r="AA739" s="288"/>
      <c r="AB739" s="288"/>
      <c r="AC739" s="288"/>
      <c r="AD739" s="288"/>
      <c r="AE739" s="346"/>
      <c r="AF739" s="45">
        <f>ROUND(ROUND(G728*Q728,0)*U740,0)</f>
        <v>260</v>
      </c>
      <c r="AG739" s="79"/>
    </row>
    <row r="740" ht="16.5" customHeight="1">
      <c r="A740" s="29">
        <v>63.0</v>
      </c>
      <c r="B740" s="30" t="s">
        <v>3469</v>
      </c>
      <c r="C740" s="32" t="s">
        <v>3470</v>
      </c>
      <c r="D740" s="94"/>
      <c r="E740" s="94"/>
      <c r="F740" s="307"/>
      <c r="G740" s="63"/>
      <c r="H740" s="140"/>
      <c r="I740" s="95"/>
      <c r="J740" s="94"/>
      <c r="K740" s="65"/>
      <c r="L740" s="65"/>
      <c r="M740" s="140"/>
      <c r="N740" s="481"/>
      <c r="O740" s="94"/>
      <c r="P740" s="140"/>
      <c r="Q740" s="95"/>
      <c r="R740" s="481"/>
      <c r="S740" s="482"/>
      <c r="T740" s="302" t="s">
        <v>21</v>
      </c>
      <c r="U740" s="313">
        <v>0.7</v>
      </c>
      <c r="V740" s="95"/>
      <c r="W740" s="303"/>
      <c r="X740" s="290"/>
      <c r="Y740" s="350"/>
      <c r="Z740" s="299" t="s">
        <v>20</v>
      </c>
      <c r="AA740" s="287" t="s">
        <v>21</v>
      </c>
      <c r="AB740" s="351">
        <v>0.85</v>
      </c>
      <c r="AC740" s="288"/>
      <c r="AD740" s="288"/>
      <c r="AE740" s="346"/>
      <c r="AF740" s="45">
        <f>ROUND(ROUND(ROUND(G728*Q728,0)*U740,0)*AB740,0)</f>
        <v>221</v>
      </c>
      <c r="AG740" s="79"/>
    </row>
    <row r="741" ht="16.5" customHeight="1">
      <c r="A741" s="29">
        <v>63.0</v>
      </c>
      <c r="B741" s="30">
        <v>9224.0</v>
      </c>
      <c r="C741" s="32" t="s">
        <v>3471</v>
      </c>
      <c r="D741" s="94"/>
      <c r="E741" s="94"/>
      <c r="F741" s="103"/>
      <c r="G741" s="140"/>
      <c r="H741" s="140"/>
      <c r="I741" s="95"/>
      <c r="J741" s="69"/>
      <c r="K741" s="65"/>
      <c r="L741" s="65"/>
      <c r="M741" s="302"/>
      <c r="N741" s="481"/>
      <c r="O741" s="383"/>
      <c r="P741" s="302"/>
      <c r="Q741" s="384"/>
      <c r="R741" s="481"/>
      <c r="S741" s="482"/>
      <c r="T741" s="302"/>
      <c r="U741" s="313"/>
      <c r="V741" s="349"/>
      <c r="W741" s="305" t="s">
        <v>326</v>
      </c>
      <c r="X741" s="287" t="s">
        <v>21</v>
      </c>
      <c r="Y741" s="354">
        <f>$Y$657</f>
        <v>0.7</v>
      </c>
      <c r="Z741" s="297"/>
      <c r="AA741" s="297"/>
      <c r="AB741" s="297"/>
      <c r="AC741" s="297"/>
      <c r="AD741" s="297"/>
      <c r="AE741" s="362"/>
      <c r="AF741" s="45">
        <f>ROUND(ROUND(ROUND(G728*Q728,0)*U740,0)*Y741,0)</f>
        <v>182</v>
      </c>
      <c r="AG741" s="79"/>
    </row>
    <row r="742" ht="16.5" customHeight="1">
      <c r="A742" s="29">
        <v>63.0</v>
      </c>
      <c r="B742" s="30" t="s">
        <v>3472</v>
      </c>
      <c r="C742" s="32" t="s">
        <v>3473</v>
      </c>
      <c r="D742" s="94"/>
      <c r="E742" s="94"/>
      <c r="F742" s="103"/>
      <c r="G742" s="140"/>
      <c r="H742" s="140"/>
      <c r="I742" s="95"/>
      <c r="J742" s="69"/>
      <c r="K742" s="65"/>
      <c r="L742" s="65"/>
      <c r="M742" s="302"/>
      <c r="N742" s="481"/>
      <c r="O742" s="383"/>
      <c r="P742" s="302"/>
      <c r="Q742" s="384"/>
      <c r="R742" s="481"/>
      <c r="S742" s="482"/>
      <c r="T742" s="302"/>
      <c r="U742" s="313"/>
      <c r="V742" s="349"/>
      <c r="W742" s="484"/>
      <c r="X742" s="290"/>
      <c r="Y742" s="355"/>
      <c r="Z742" s="356" t="s">
        <v>20</v>
      </c>
      <c r="AA742" s="357" t="s">
        <v>21</v>
      </c>
      <c r="AB742" s="358">
        <v>0.85</v>
      </c>
      <c r="AC742" s="288"/>
      <c r="AD742" s="288"/>
      <c r="AE742" s="346"/>
      <c r="AF742" s="45">
        <f>ROUND(ROUND(ROUND(ROUND(G728*Q728,0)*U740,0)*Y741,0)*AB742,0)</f>
        <v>155</v>
      </c>
      <c r="AG742" s="79"/>
    </row>
    <row r="743" ht="16.5" customHeight="1">
      <c r="A743" s="29">
        <v>63.0</v>
      </c>
      <c r="B743" s="30">
        <v>9226.0</v>
      </c>
      <c r="C743" s="32" t="s">
        <v>3474</v>
      </c>
      <c r="D743" s="94"/>
      <c r="E743" s="94"/>
      <c r="F743" s="103"/>
      <c r="G743" s="140"/>
      <c r="H743" s="140"/>
      <c r="I743" s="95"/>
      <c r="J743" s="69"/>
      <c r="K743" s="65"/>
      <c r="L743" s="65"/>
      <c r="M743" s="302"/>
      <c r="N743" s="481"/>
      <c r="O743" s="383"/>
      <c r="P743" s="302"/>
      <c r="Q743" s="384"/>
      <c r="R743" s="481"/>
      <c r="S743" s="482"/>
      <c r="T743" s="302"/>
      <c r="U743" s="313"/>
      <c r="V743" s="349"/>
      <c r="W743" s="305" t="s">
        <v>329</v>
      </c>
      <c r="X743" s="287" t="s">
        <v>21</v>
      </c>
      <c r="Y743" s="354">
        <f>$Y$659</f>
        <v>0.85</v>
      </c>
      <c r="Z743" s="292"/>
      <c r="AA743" s="292"/>
      <c r="AB743" s="292"/>
      <c r="AC743" s="292"/>
      <c r="AD743" s="292"/>
      <c r="AE743" s="355"/>
      <c r="AF743" s="45">
        <f>ROUND(ROUND(ROUND(G728*Q728,0)*U740,0)*Y743,0)</f>
        <v>221</v>
      </c>
      <c r="AG743" s="79"/>
    </row>
    <row r="744" ht="16.5" customHeight="1">
      <c r="A744" s="29">
        <v>63.0</v>
      </c>
      <c r="B744" s="30" t="s">
        <v>3475</v>
      </c>
      <c r="C744" s="32" t="s">
        <v>3476</v>
      </c>
      <c r="D744" s="94"/>
      <c r="E744" s="94"/>
      <c r="F744" s="103"/>
      <c r="G744" s="140"/>
      <c r="H744" s="140"/>
      <c r="I744" s="95"/>
      <c r="J744" s="69"/>
      <c r="K744" s="65"/>
      <c r="L744" s="65"/>
      <c r="M744" s="302"/>
      <c r="N744" s="481"/>
      <c r="O744" s="383"/>
      <c r="P744" s="302"/>
      <c r="Q744" s="384"/>
      <c r="R744" s="481"/>
      <c r="S744" s="482"/>
      <c r="T744" s="302"/>
      <c r="U744" s="313"/>
      <c r="V744" s="349"/>
      <c r="W744" s="484"/>
      <c r="X744" s="290"/>
      <c r="Y744" s="355"/>
      <c r="Z744" s="356" t="s">
        <v>20</v>
      </c>
      <c r="AA744" s="357" t="s">
        <v>21</v>
      </c>
      <c r="AB744" s="358">
        <v>0.85</v>
      </c>
      <c r="AC744" s="288"/>
      <c r="AD744" s="288"/>
      <c r="AE744" s="346"/>
      <c r="AF744" s="45">
        <f>ROUND(ROUND(ROUND(ROUND(G728*Q728,0)*U740,0)*Y743,0)*AB744,0)</f>
        <v>188</v>
      </c>
      <c r="AG744" s="79"/>
    </row>
    <row r="745" ht="16.5" customHeight="1">
      <c r="A745" s="29">
        <v>63.0</v>
      </c>
      <c r="B745" s="30" t="s">
        <v>3477</v>
      </c>
      <c r="C745" s="32" t="s">
        <v>3478</v>
      </c>
      <c r="D745" s="94"/>
      <c r="E745" s="94"/>
      <c r="F745" s="103"/>
      <c r="G745" s="140"/>
      <c r="H745" s="140"/>
      <c r="I745" s="95"/>
      <c r="J745" s="69"/>
      <c r="K745" s="65"/>
      <c r="L745" s="65"/>
      <c r="M745" s="302"/>
      <c r="N745" s="382"/>
      <c r="O745" s="383"/>
      <c r="P745" s="302"/>
      <c r="Q745" s="384"/>
      <c r="R745" s="481"/>
      <c r="S745" s="482"/>
      <c r="T745" s="302"/>
      <c r="U745" s="313"/>
      <c r="V745" s="349"/>
      <c r="W745" s="299"/>
      <c r="X745" s="287"/>
      <c r="Y745" s="345"/>
      <c r="Z745" s="288"/>
      <c r="AA745" s="288"/>
      <c r="AB745" s="346"/>
      <c r="AC745" s="82" t="s">
        <v>30</v>
      </c>
      <c r="AD745" s="302">
        <v>5.0</v>
      </c>
      <c r="AE745" s="360" t="s">
        <v>31</v>
      </c>
      <c r="AF745" s="45">
        <f>ROUND(ROUND(ROUND(G728*Q728,0)*U740,0)-AD745,0)</f>
        <v>255</v>
      </c>
      <c r="AG745" s="79"/>
    </row>
    <row r="746" ht="16.5" customHeight="1">
      <c r="A746" s="29">
        <v>63.0</v>
      </c>
      <c r="B746" s="30" t="s">
        <v>3479</v>
      </c>
      <c r="C746" s="32" t="s">
        <v>3480</v>
      </c>
      <c r="D746" s="94"/>
      <c r="E746" s="94"/>
      <c r="F746" s="103"/>
      <c r="G746" s="140"/>
      <c r="H746" s="140"/>
      <c r="I746" s="95"/>
      <c r="J746" s="69"/>
      <c r="K746" s="65"/>
      <c r="L746" s="65"/>
      <c r="M746" s="302"/>
      <c r="N746" s="382"/>
      <c r="O746" s="383"/>
      <c r="P746" s="302"/>
      <c r="Q746" s="384"/>
      <c r="R746" s="481"/>
      <c r="S746" s="482"/>
      <c r="T746" s="302"/>
      <c r="U746" s="313"/>
      <c r="V746" s="349"/>
      <c r="W746" s="303"/>
      <c r="X746" s="290"/>
      <c r="Y746" s="350"/>
      <c r="Z746" s="299" t="s">
        <v>20</v>
      </c>
      <c r="AA746" s="287" t="s">
        <v>21</v>
      </c>
      <c r="AB746" s="361">
        <v>0.85</v>
      </c>
      <c r="AC746" s="482"/>
      <c r="AD746" s="302"/>
      <c r="AE746" s="360"/>
      <c r="AF746" s="45">
        <f>ROUND(ROUND(ROUND(ROUND(G728*Q728,0)*U740,0)*AB746,0)-AD745,0)</f>
        <v>216</v>
      </c>
      <c r="AG746" s="79"/>
    </row>
    <row r="747" ht="16.5" customHeight="1">
      <c r="A747" s="29">
        <v>63.0</v>
      </c>
      <c r="B747" s="30" t="s">
        <v>3481</v>
      </c>
      <c r="C747" s="32" t="s">
        <v>3482</v>
      </c>
      <c r="D747" s="94"/>
      <c r="E747" s="94"/>
      <c r="F747" s="103"/>
      <c r="G747" s="140"/>
      <c r="H747" s="140"/>
      <c r="I747" s="95"/>
      <c r="J747" s="69"/>
      <c r="K747" s="65"/>
      <c r="L747" s="65"/>
      <c r="M747" s="302"/>
      <c r="N747" s="382"/>
      <c r="O747" s="383"/>
      <c r="P747" s="302"/>
      <c r="Q747" s="384"/>
      <c r="R747" s="481"/>
      <c r="S747" s="309"/>
      <c r="T747" s="302"/>
      <c r="U747" s="313"/>
      <c r="V747" s="349"/>
      <c r="W747" s="305" t="s">
        <v>326</v>
      </c>
      <c r="X747" s="302" t="s">
        <v>21</v>
      </c>
      <c r="Y747" s="349">
        <f>$Y$657</f>
        <v>0.7</v>
      </c>
      <c r="Z747" s="297"/>
      <c r="AA747" s="297"/>
      <c r="AB747" s="362"/>
      <c r="AC747" s="482"/>
      <c r="AD747" s="313"/>
      <c r="AE747" s="349"/>
      <c r="AF747" s="45">
        <f>ROUND(ROUND(ROUND(ROUND(G728*Q728,0)*U740,0)*Y747,0)-AD745,0)</f>
        <v>177</v>
      </c>
      <c r="AG747" s="79"/>
    </row>
    <row r="748" ht="16.5" customHeight="1">
      <c r="A748" s="29">
        <v>63.0</v>
      </c>
      <c r="B748" s="30" t="s">
        <v>3483</v>
      </c>
      <c r="C748" s="32" t="s">
        <v>3484</v>
      </c>
      <c r="D748" s="94"/>
      <c r="E748" s="94"/>
      <c r="F748" s="103"/>
      <c r="G748" s="140"/>
      <c r="H748" s="140"/>
      <c r="I748" s="95"/>
      <c r="J748" s="69"/>
      <c r="K748" s="65"/>
      <c r="L748" s="65"/>
      <c r="M748" s="302"/>
      <c r="N748" s="382"/>
      <c r="O748" s="383"/>
      <c r="P748" s="302"/>
      <c r="Q748" s="384"/>
      <c r="R748" s="310"/>
      <c r="S748" s="309"/>
      <c r="T748" s="302"/>
      <c r="U748" s="313"/>
      <c r="V748" s="349"/>
      <c r="W748" s="484"/>
      <c r="X748" s="290"/>
      <c r="Y748" s="355"/>
      <c r="Z748" s="356" t="s">
        <v>20</v>
      </c>
      <c r="AA748" s="357" t="s">
        <v>21</v>
      </c>
      <c r="AB748" s="363">
        <v>0.85</v>
      </c>
      <c r="AC748" s="482"/>
      <c r="AD748" s="313"/>
      <c r="AE748" s="349"/>
      <c r="AF748" s="45">
        <f>ROUND(ROUND(ROUND(ROUND(ROUND(G728*Q728,0)*U740,0)*Y747,0)*AB748,0)-AD745,0)</f>
        <v>150</v>
      </c>
      <c r="AG748" s="79"/>
    </row>
    <row r="749" ht="16.5" customHeight="1">
      <c r="A749" s="29">
        <v>63.0</v>
      </c>
      <c r="B749" s="30" t="s">
        <v>3485</v>
      </c>
      <c r="C749" s="32" t="s">
        <v>3486</v>
      </c>
      <c r="D749" s="94"/>
      <c r="E749" s="94"/>
      <c r="F749" s="103"/>
      <c r="G749" s="140"/>
      <c r="H749" s="140"/>
      <c r="I749" s="95"/>
      <c r="J749" s="69"/>
      <c r="K749" s="65"/>
      <c r="L749" s="65"/>
      <c r="M749" s="302"/>
      <c r="N749" s="382"/>
      <c r="O749" s="383"/>
      <c r="P749" s="302"/>
      <c r="Q749" s="384"/>
      <c r="R749" s="310"/>
      <c r="S749" s="309"/>
      <c r="T749" s="302"/>
      <c r="U749" s="313"/>
      <c r="V749" s="349"/>
      <c r="W749" s="305" t="s">
        <v>329</v>
      </c>
      <c r="X749" s="302" t="s">
        <v>21</v>
      </c>
      <c r="Y749" s="349">
        <f>$Y$659</f>
        <v>0.85</v>
      </c>
      <c r="Z749" s="292"/>
      <c r="AA749" s="292"/>
      <c r="AB749" s="355"/>
      <c r="AC749" s="482"/>
      <c r="AD749" s="313"/>
      <c r="AE749" s="349"/>
      <c r="AF749" s="45">
        <f>ROUND(ROUND(ROUND(ROUND(G728*Q728,0)*U740,0)*Y749,0)-AD745,0)</f>
        <v>216</v>
      </c>
      <c r="AG749" s="79"/>
    </row>
    <row r="750" ht="16.5" customHeight="1">
      <c r="A750" s="29">
        <v>63.0</v>
      </c>
      <c r="B750" s="30" t="s">
        <v>3487</v>
      </c>
      <c r="C750" s="32" t="s">
        <v>3488</v>
      </c>
      <c r="D750" s="94"/>
      <c r="E750" s="94"/>
      <c r="F750" s="103"/>
      <c r="G750" s="140"/>
      <c r="H750" s="140"/>
      <c r="I750" s="95"/>
      <c r="J750" s="69"/>
      <c r="K750" s="65"/>
      <c r="L750" s="65"/>
      <c r="M750" s="302"/>
      <c r="N750" s="382"/>
      <c r="O750" s="383"/>
      <c r="P750" s="302"/>
      <c r="Q750" s="384"/>
      <c r="R750" s="310"/>
      <c r="S750" s="309"/>
      <c r="T750" s="302"/>
      <c r="U750" s="313"/>
      <c r="V750" s="349"/>
      <c r="W750" s="484"/>
      <c r="X750" s="290"/>
      <c r="Y750" s="355"/>
      <c r="Z750" s="356" t="s">
        <v>20</v>
      </c>
      <c r="AA750" s="357" t="s">
        <v>21</v>
      </c>
      <c r="AB750" s="363">
        <v>0.85</v>
      </c>
      <c r="AC750" s="484"/>
      <c r="AD750" s="292"/>
      <c r="AE750" s="355"/>
      <c r="AF750" s="45">
        <f>ROUND(ROUND(ROUND(ROUND(ROUND(G728*Q728,0)*U740,0)*Y749,0)*AB750,0)-AD745,0)</f>
        <v>183</v>
      </c>
      <c r="AG750" s="79"/>
    </row>
    <row r="751" ht="16.5" customHeight="1">
      <c r="A751" s="29">
        <v>63.0</v>
      </c>
      <c r="B751" s="30" t="s">
        <v>3489</v>
      </c>
      <c r="C751" s="32" t="s">
        <v>3490</v>
      </c>
      <c r="D751" s="94"/>
      <c r="E751" s="94"/>
      <c r="F751" s="103"/>
      <c r="G751" s="140"/>
      <c r="H751" s="140"/>
      <c r="I751" s="95"/>
      <c r="J751" s="69"/>
      <c r="K751" s="65"/>
      <c r="L751" s="65"/>
      <c r="M751" s="302"/>
      <c r="N751" s="382"/>
      <c r="O751" s="383"/>
      <c r="P751" s="302"/>
      <c r="Q751" s="384"/>
      <c r="R751" s="310"/>
      <c r="S751" s="130" t="s">
        <v>27</v>
      </c>
      <c r="T751" s="287"/>
      <c r="U751" s="385"/>
      <c r="V751" s="354"/>
      <c r="W751" s="299"/>
      <c r="X751" s="287"/>
      <c r="Y751" s="345"/>
      <c r="Z751" s="288"/>
      <c r="AA751" s="288"/>
      <c r="AB751" s="288"/>
      <c r="AC751" s="288"/>
      <c r="AD751" s="288"/>
      <c r="AE751" s="346"/>
      <c r="AF751" s="45">
        <f>ROUND(ROUND(G728*Q728,0)*U752,0)</f>
        <v>186</v>
      </c>
      <c r="AG751" s="79"/>
    </row>
    <row r="752" ht="16.5" customHeight="1">
      <c r="A752" s="29">
        <v>63.0</v>
      </c>
      <c r="B752" s="30" t="s">
        <v>3491</v>
      </c>
      <c r="C752" s="32" t="s">
        <v>3492</v>
      </c>
      <c r="D752" s="94"/>
      <c r="E752" s="94"/>
      <c r="F752" s="103"/>
      <c r="G752" s="140"/>
      <c r="H752" s="140"/>
      <c r="I752" s="95"/>
      <c r="J752" s="69"/>
      <c r="K752" s="65"/>
      <c r="L752" s="65"/>
      <c r="M752" s="302"/>
      <c r="N752" s="382"/>
      <c r="O752" s="383"/>
      <c r="P752" s="302"/>
      <c r="Q752" s="384"/>
      <c r="R752" s="310"/>
      <c r="S752" s="482"/>
      <c r="T752" s="302" t="s">
        <v>21</v>
      </c>
      <c r="U752" s="313">
        <v>0.5</v>
      </c>
      <c r="V752" s="349"/>
      <c r="W752" s="303"/>
      <c r="X752" s="290"/>
      <c r="Y752" s="350"/>
      <c r="Z752" s="299" t="s">
        <v>20</v>
      </c>
      <c r="AA752" s="287" t="s">
        <v>21</v>
      </c>
      <c r="AB752" s="351">
        <v>0.85</v>
      </c>
      <c r="AC752" s="288"/>
      <c r="AD752" s="288"/>
      <c r="AE752" s="346"/>
      <c r="AF752" s="45">
        <f>ROUND(ROUND(ROUND(G728*Q728,0)*U752,0)*AB752,0)</f>
        <v>158</v>
      </c>
      <c r="AG752" s="79"/>
    </row>
    <row r="753" ht="16.5" customHeight="1">
      <c r="A753" s="29">
        <v>63.0</v>
      </c>
      <c r="B753" s="30" t="s">
        <v>3493</v>
      </c>
      <c r="C753" s="32" t="s">
        <v>3494</v>
      </c>
      <c r="D753" s="94"/>
      <c r="E753" s="94"/>
      <c r="F753" s="103"/>
      <c r="G753" s="140"/>
      <c r="H753" s="140"/>
      <c r="I753" s="95"/>
      <c r="J753" s="69"/>
      <c r="K753" s="65"/>
      <c r="L753" s="65"/>
      <c r="M753" s="302"/>
      <c r="N753" s="382"/>
      <c r="O753" s="383"/>
      <c r="P753" s="302"/>
      <c r="Q753" s="384"/>
      <c r="R753" s="310"/>
      <c r="S753" s="482"/>
      <c r="T753" s="302"/>
      <c r="U753" s="313"/>
      <c r="V753" s="349"/>
      <c r="W753" s="305" t="s">
        <v>326</v>
      </c>
      <c r="X753" s="287" t="s">
        <v>21</v>
      </c>
      <c r="Y753" s="354">
        <f>$Y$657</f>
        <v>0.7</v>
      </c>
      <c r="Z753" s="297"/>
      <c r="AA753" s="297"/>
      <c r="AB753" s="297"/>
      <c r="AC753" s="297"/>
      <c r="AD753" s="297"/>
      <c r="AE753" s="362"/>
      <c r="AF753" s="114">
        <f>ROUND(ROUND(ROUND(G728*Q728,0)*U752,0)*Y753,0)</f>
        <v>130</v>
      </c>
      <c r="AG753" s="79"/>
    </row>
    <row r="754" ht="16.5" customHeight="1">
      <c r="A754" s="29">
        <v>63.0</v>
      </c>
      <c r="B754" s="30" t="s">
        <v>3495</v>
      </c>
      <c r="C754" s="32" t="s">
        <v>3496</v>
      </c>
      <c r="D754" s="94"/>
      <c r="E754" s="94"/>
      <c r="F754" s="103"/>
      <c r="G754" s="140"/>
      <c r="H754" s="140"/>
      <c r="I754" s="95"/>
      <c r="J754" s="69"/>
      <c r="K754" s="65"/>
      <c r="L754" s="65"/>
      <c r="M754" s="302"/>
      <c r="N754" s="382"/>
      <c r="O754" s="383"/>
      <c r="P754" s="302"/>
      <c r="Q754" s="384"/>
      <c r="R754" s="310"/>
      <c r="S754" s="482"/>
      <c r="T754" s="302"/>
      <c r="U754" s="313"/>
      <c r="V754" s="349"/>
      <c r="W754" s="484"/>
      <c r="X754" s="290"/>
      <c r="Y754" s="355"/>
      <c r="Z754" s="356" t="s">
        <v>20</v>
      </c>
      <c r="AA754" s="357" t="s">
        <v>21</v>
      </c>
      <c r="AB754" s="358">
        <v>0.85</v>
      </c>
      <c r="AC754" s="288"/>
      <c r="AD754" s="288"/>
      <c r="AE754" s="346"/>
      <c r="AF754" s="114">
        <f>ROUND(ROUND(ROUND(ROUND(G728*Q728,0)*U752,0)*Y753,0)*AB754,0)</f>
        <v>111</v>
      </c>
      <c r="AG754" s="79"/>
    </row>
    <row r="755" ht="16.5" customHeight="1">
      <c r="A755" s="29">
        <v>63.0</v>
      </c>
      <c r="B755" s="30" t="s">
        <v>3497</v>
      </c>
      <c r="C755" s="32" t="s">
        <v>3498</v>
      </c>
      <c r="D755" s="94"/>
      <c r="E755" s="94"/>
      <c r="F755" s="103"/>
      <c r="G755" s="140"/>
      <c r="H755" s="140"/>
      <c r="I755" s="95"/>
      <c r="J755" s="69"/>
      <c r="K755" s="65"/>
      <c r="L755" s="65"/>
      <c r="M755" s="302"/>
      <c r="N755" s="382"/>
      <c r="O755" s="383"/>
      <c r="P755" s="302"/>
      <c r="Q755" s="384"/>
      <c r="R755" s="310"/>
      <c r="S755" s="482"/>
      <c r="T755" s="302"/>
      <c r="U755" s="313"/>
      <c r="V755" s="349"/>
      <c r="W755" s="305" t="s">
        <v>329</v>
      </c>
      <c r="X755" s="287" t="s">
        <v>21</v>
      </c>
      <c r="Y755" s="354">
        <f>$Y$659</f>
        <v>0.85</v>
      </c>
      <c r="Z755" s="292"/>
      <c r="AA755" s="292"/>
      <c r="AB755" s="292"/>
      <c r="AC755" s="292"/>
      <c r="AD755" s="292"/>
      <c r="AE755" s="355"/>
      <c r="AF755" s="45">
        <f>ROUND(ROUND(ROUND(G728*Q728,0)*U752,0)*Y755,0)</f>
        <v>158</v>
      </c>
      <c r="AG755" s="79"/>
    </row>
    <row r="756" ht="16.5" customHeight="1">
      <c r="A756" s="29">
        <v>63.0</v>
      </c>
      <c r="B756" s="30" t="s">
        <v>3499</v>
      </c>
      <c r="C756" s="32" t="s">
        <v>3500</v>
      </c>
      <c r="D756" s="94"/>
      <c r="E756" s="94"/>
      <c r="F756" s="103"/>
      <c r="G756" s="140"/>
      <c r="H756" s="140"/>
      <c r="I756" s="95"/>
      <c r="J756" s="69"/>
      <c r="K756" s="65"/>
      <c r="L756" s="65"/>
      <c r="M756" s="302"/>
      <c r="N756" s="382"/>
      <c r="O756" s="383"/>
      <c r="P756" s="302"/>
      <c r="Q756" s="384"/>
      <c r="R756" s="310"/>
      <c r="S756" s="482"/>
      <c r="T756" s="302"/>
      <c r="U756" s="313"/>
      <c r="V756" s="349"/>
      <c r="W756" s="484"/>
      <c r="X756" s="290"/>
      <c r="Y756" s="355"/>
      <c r="Z756" s="356" t="s">
        <v>20</v>
      </c>
      <c r="AA756" s="357" t="s">
        <v>21</v>
      </c>
      <c r="AB756" s="358">
        <v>0.85</v>
      </c>
      <c r="AC756" s="288"/>
      <c r="AD756" s="288"/>
      <c r="AE756" s="346"/>
      <c r="AF756" s="45">
        <f>ROUND(ROUND(ROUND(ROUND(G728*Q728,0)*U752,0)*Y755,0)*AB756,0)</f>
        <v>134</v>
      </c>
      <c r="AG756" s="79"/>
    </row>
    <row r="757" ht="16.5" customHeight="1">
      <c r="A757" s="29">
        <v>63.0</v>
      </c>
      <c r="B757" s="30" t="s">
        <v>3501</v>
      </c>
      <c r="C757" s="32" t="s">
        <v>3502</v>
      </c>
      <c r="D757" s="94"/>
      <c r="E757" s="94"/>
      <c r="F757" s="103"/>
      <c r="G757" s="140"/>
      <c r="H757" s="140"/>
      <c r="I757" s="95"/>
      <c r="J757" s="69"/>
      <c r="K757" s="65"/>
      <c r="L757" s="65"/>
      <c r="M757" s="302"/>
      <c r="N757" s="382"/>
      <c r="O757" s="383"/>
      <c r="P757" s="302"/>
      <c r="Q757" s="384"/>
      <c r="R757" s="310"/>
      <c r="S757" s="482"/>
      <c r="T757" s="302"/>
      <c r="U757" s="313"/>
      <c r="V757" s="349"/>
      <c r="W757" s="299"/>
      <c r="X757" s="287"/>
      <c r="Y757" s="345"/>
      <c r="Z757" s="288"/>
      <c r="AA757" s="288"/>
      <c r="AB757" s="346"/>
      <c r="AC757" s="82" t="s">
        <v>30</v>
      </c>
      <c r="AD757" s="302">
        <v>5.0</v>
      </c>
      <c r="AE757" s="360" t="s">
        <v>31</v>
      </c>
      <c r="AF757" s="45">
        <f>ROUND(ROUND(ROUND(G728*Q728,0)*U752,0)-AD757,0)</f>
        <v>181</v>
      </c>
      <c r="AG757" s="79"/>
    </row>
    <row r="758" ht="16.5" customHeight="1">
      <c r="A758" s="29">
        <v>63.0</v>
      </c>
      <c r="B758" s="30" t="s">
        <v>3503</v>
      </c>
      <c r="C758" s="32" t="s">
        <v>3504</v>
      </c>
      <c r="D758" s="94"/>
      <c r="E758" s="94"/>
      <c r="F758" s="103"/>
      <c r="G758" s="140"/>
      <c r="H758" s="140"/>
      <c r="I758" s="95"/>
      <c r="J758" s="69"/>
      <c r="K758" s="65"/>
      <c r="L758" s="65"/>
      <c r="M758" s="302"/>
      <c r="N758" s="382"/>
      <c r="O758" s="383"/>
      <c r="P758" s="302"/>
      <c r="Q758" s="384"/>
      <c r="R758" s="310"/>
      <c r="S758" s="482"/>
      <c r="T758" s="302"/>
      <c r="U758" s="313"/>
      <c r="V758" s="313"/>
      <c r="W758" s="303"/>
      <c r="X758" s="290"/>
      <c r="Y758" s="350"/>
      <c r="Z758" s="299" t="s">
        <v>20</v>
      </c>
      <c r="AA758" s="287" t="s">
        <v>21</v>
      </c>
      <c r="AB758" s="361">
        <v>0.85</v>
      </c>
      <c r="AC758" s="482"/>
      <c r="AD758" s="302"/>
      <c r="AE758" s="360"/>
      <c r="AF758" s="45">
        <f>ROUND(ROUND(ROUND(ROUND(G728*Q728,0)*U752,0)*AB758,0)-AD757,0)</f>
        <v>153</v>
      </c>
      <c r="AG758" s="79"/>
    </row>
    <row r="759" ht="16.5" customHeight="1">
      <c r="A759" s="29">
        <v>63.0</v>
      </c>
      <c r="B759" s="30" t="s">
        <v>3505</v>
      </c>
      <c r="C759" s="32" t="s">
        <v>3506</v>
      </c>
      <c r="D759" s="94"/>
      <c r="E759" s="94"/>
      <c r="F759" s="103"/>
      <c r="G759" s="140"/>
      <c r="H759" s="140"/>
      <c r="I759" s="95"/>
      <c r="J759" s="69"/>
      <c r="K759" s="65"/>
      <c r="L759" s="65"/>
      <c r="M759" s="302"/>
      <c r="N759" s="382"/>
      <c r="O759" s="383"/>
      <c r="P759" s="302"/>
      <c r="Q759" s="384"/>
      <c r="R759" s="310"/>
      <c r="S759" s="309"/>
      <c r="T759" s="302"/>
      <c r="U759" s="313"/>
      <c r="V759" s="313"/>
      <c r="W759" s="305" t="s">
        <v>326</v>
      </c>
      <c r="X759" s="302" t="s">
        <v>21</v>
      </c>
      <c r="Y759" s="349">
        <f>$Y$657</f>
        <v>0.7</v>
      </c>
      <c r="Z759" s="297"/>
      <c r="AA759" s="297"/>
      <c r="AB759" s="362"/>
      <c r="AC759" s="482"/>
      <c r="AD759" s="313"/>
      <c r="AE759" s="349"/>
      <c r="AF759" s="114">
        <f>ROUND(ROUND(ROUND(ROUND(G728*Q728,0)*U752,0)*Y759,0)-AD757,0)</f>
        <v>125</v>
      </c>
      <c r="AG759" s="79"/>
    </row>
    <row r="760" ht="16.5" customHeight="1">
      <c r="A760" s="29">
        <v>63.0</v>
      </c>
      <c r="B760" s="30" t="s">
        <v>3507</v>
      </c>
      <c r="C760" s="32" t="s">
        <v>3508</v>
      </c>
      <c r="D760" s="94"/>
      <c r="E760" s="94"/>
      <c r="F760" s="103"/>
      <c r="G760" s="140"/>
      <c r="H760" s="140"/>
      <c r="I760" s="95"/>
      <c r="J760" s="69"/>
      <c r="K760" s="65"/>
      <c r="L760" s="65"/>
      <c r="M760" s="302"/>
      <c r="N760" s="382"/>
      <c r="O760" s="383"/>
      <c r="P760" s="302"/>
      <c r="Q760" s="384"/>
      <c r="R760" s="310"/>
      <c r="S760" s="309"/>
      <c r="T760" s="302"/>
      <c r="U760" s="313"/>
      <c r="V760" s="313"/>
      <c r="W760" s="484"/>
      <c r="X760" s="290"/>
      <c r="Y760" s="355"/>
      <c r="Z760" s="356" t="s">
        <v>20</v>
      </c>
      <c r="AA760" s="357" t="s">
        <v>21</v>
      </c>
      <c r="AB760" s="363">
        <v>0.85</v>
      </c>
      <c r="AC760" s="482"/>
      <c r="AD760" s="313"/>
      <c r="AE760" s="349"/>
      <c r="AF760" s="114">
        <f>ROUND(ROUND(ROUND(ROUND(ROUND(G728*Q728,0)*U752,0)*Y759,0)*AB760,0)-AD757,0)</f>
        <v>106</v>
      </c>
      <c r="AG760" s="79"/>
    </row>
    <row r="761" ht="16.5" customHeight="1">
      <c r="A761" s="29">
        <v>63.0</v>
      </c>
      <c r="B761" s="30" t="s">
        <v>3509</v>
      </c>
      <c r="C761" s="32" t="s">
        <v>3510</v>
      </c>
      <c r="D761" s="94"/>
      <c r="E761" s="94"/>
      <c r="F761" s="103"/>
      <c r="G761" s="140"/>
      <c r="H761" s="140"/>
      <c r="I761" s="95"/>
      <c r="J761" s="69"/>
      <c r="K761" s="65"/>
      <c r="L761" s="65"/>
      <c r="M761" s="302"/>
      <c r="N761" s="382"/>
      <c r="O761" s="383"/>
      <c r="P761" s="302"/>
      <c r="Q761" s="384"/>
      <c r="R761" s="310"/>
      <c r="S761" s="309"/>
      <c r="T761" s="302"/>
      <c r="U761" s="313"/>
      <c r="V761" s="349"/>
      <c r="W761" s="305" t="s">
        <v>329</v>
      </c>
      <c r="X761" s="302" t="s">
        <v>21</v>
      </c>
      <c r="Y761" s="349">
        <f>$Y$659</f>
        <v>0.85</v>
      </c>
      <c r="Z761" s="292"/>
      <c r="AA761" s="292"/>
      <c r="AB761" s="355"/>
      <c r="AC761" s="482"/>
      <c r="AD761" s="313"/>
      <c r="AE761" s="349"/>
      <c r="AF761" s="45">
        <f>ROUND(ROUND(ROUND(ROUND(G728*Q728,0)*U752,0)*Y761,0)-AD757,0)</f>
        <v>153</v>
      </c>
      <c r="AG761" s="79"/>
    </row>
    <row r="762" ht="16.5" customHeight="1">
      <c r="A762" s="29">
        <v>63.0</v>
      </c>
      <c r="B762" s="30" t="s">
        <v>3511</v>
      </c>
      <c r="C762" s="32" t="s">
        <v>3512</v>
      </c>
      <c r="D762" s="94"/>
      <c r="E762" s="94"/>
      <c r="F762" s="103"/>
      <c r="G762" s="140"/>
      <c r="H762" s="140"/>
      <c r="I762" s="95"/>
      <c r="J762" s="69"/>
      <c r="K762" s="65"/>
      <c r="L762" s="65"/>
      <c r="M762" s="302"/>
      <c r="N762" s="382"/>
      <c r="O762" s="383"/>
      <c r="P762" s="302"/>
      <c r="Q762" s="384"/>
      <c r="R762" s="316"/>
      <c r="S762" s="311"/>
      <c r="T762" s="290"/>
      <c r="U762" s="292"/>
      <c r="V762" s="355"/>
      <c r="W762" s="484"/>
      <c r="X762" s="290"/>
      <c r="Y762" s="355"/>
      <c r="Z762" s="356" t="s">
        <v>20</v>
      </c>
      <c r="AA762" s="357" t="s">
        <v>21</v>
      </c>
      <c r="AB762" s="363">
        <v>0.85</v>
      </c>
      <c r="AC762" s="484"/>
      <c r="AD762" s="292"/>
      <c r="AE762" s="355"/>
      <c r="AF762" s="45">
        <f>ROUND(ROUND(ROUND(ROUND(ROUND(G728*Q728,0)*U752,0)*Y761,0)*AB762,0)-AD757,0)</f>
        <v>129</v>
      </c>
      <c r="AG762" s="79"/>
    </row>
    <row r="763" ht="16.5" customHeight="1">
      <c r="A763" s="29">
        <v>63.0</v>
      </c>
      <c r="B763" s="30">
        <v>9227.0</v>
      </c>
      <c r="C763" s="32" t="s">
        <v>3513</v>
      </c>
      <c r="D763" s="94"/>
      <c r="E763" s="94"/>
      <c r="F763" s="94"/>
      <c r="G763" s="140"/>
      <c r="H763" s="140"/>
      <c r="I763" s="95"/>
      <c r="J763" s="82" t="s">
        <v>38</v>
      </c>
      <c r="K763" s="96"/>
      <c r="L763" s="96"/>
      <c r="M763" s="152"/>
      <c r="N763" s="105"/>
      <c r="O763" s="94"/>
      <c r="P763" s="140"/>
      <c r="Q763" s="95"/>
      <c r="R763" s="287"/>
      <c r="S763" s="287"/>
      <c r="T763" s="152"/>
      <c r="U763" s="152"/>
      <c r="V763" s="152"/>
      <c r="W763" s="299"/>
      <c r="X763" s="287"/>
      <c r="Y763" s="345"/>
      <c r="Z763" s="288"/>
      <c r="AA763" s="288"/>
      <c r="AB763" s="288"/>
      <c r="AC763" s="288"/>
      <c r="AD763" s="288"/>
      <c r="AE763" s="346"/>
      <c r="AF763" s="45">
        <f>ROUND(ROUND(G728+K764,0)*Q728,0)</f>
        <v>378</v>
      </c>
      <c r="AG763" s="79"/>
    </row>
    <row r="764" ht="16.5" customHeight="1">
      <c r="A764" s="29">
        <v>63.0</v>
      </c>
      <c r="B764" s="30" t="s">
        <v>3514</v>
      </c>
      <c r="C764" s="32" t="s">
        <v>3515</v>
      </c>
      <c r="D764" s="94"/>
      <c r="E764" s="94"/>
      <c r="F764" s="94"/>
      <c r="G764" s="140"/>
      <c r="H764" s="140"/>
      <c r="I764" s="95"/>
      <c r="J764" s="482"/>
      <c r="K764" s="302">
        <v>8.0</v>
      </c>
      <c r="L764" s="63" t="s">
        <v>40</v>
      </c>
      <c r="M764" s="140"/>
      <c r="N764" s="105"/>
      <c r="O764" s="94"/>
      <c r="P764" s="140"/>
      <c r="Q764" s="95"/>
      <c r="R764" s="302"/>
      <c r="S764" s="302"/>
      <c r="T764" s="140"/>
      <c r="U764" s="140"/>
      <c r="V764" s="140"/>
      <c r="W764" s="303"/>
      <c r="X764" s="290"/>
      <c r="Y764" s="350"/>
      <c r="Z764" s="299" t="s">
        <v>20</v>
      </c>
      <c r="AA764" s="287" t="s">
        <v>21</v>
      </c>
      <c r="AB764" s="351">
        <v>0.85</v>
      </c>
      <c r="AC764" s="288"/>
      <c r="AD764" s="288"/>
      <c r="AE764" s="346"/>
      <c r="AF764" s="45">
        <f>ROUND(ROUND(ROUND(G728+K764,0)*Q728,0)*AB764,0)</f>
        <v>321</v>
      </c>
      <c r="AG764" s="79"/>
    </row>
    <row r="765" ht="16.5" customHeight="1">
      <c r="A765" s="29">
        <v>63.0</v>
      </c>
      <c r="B765" s="30">
        <v>9228.0</v>
      </c>
      <c r="C765" s="32" t="s">
        <v>3516</v>
      </c>
      <c r="D765" s="94"/>
      <c r="E765" s="94"/>
      <c r="F765" s="94"/>
      <c r="G765" s="140"/>
      <c r="H765" s="140"/>
      <c r="I765" s="95"/>
      <c r="J765" s="482"/>
      <c r="K765" s="65"/>
      <c r="L765" s="302"/>
      <c r="M765" s="366"/>
      <c r="N765" s="367"/>
      <c r="O765" s="368"/>
      <c r="P765" s="366"/>
      <c r="Q765" s="369"/>
      <c r="R765" s="304"/>
      <c r="S765" s="304"/>
      <c r="T765" s="140"/>
      <c r="U765" s="140"/>
      <c r="V765" s="140"/>
      <c r="W765" s="305" t="s">
        <v>326</v>
      </c>
      <c r="X765" s="287" t="s">
        <v>21</v>
      </c>
      <c r="Y765" s="354">
        <f>$Y$657</f>
        <v>0.7</v>
      </c>
      <c r="Z765" s="297"/>
      <c r="AA765" s="297"/>
      <c r="AB765" s="297"/>
      <c r="AC765" s="297"/>
      <c r="AD765" s="297"/>
      <c r="AE765" s="362"/>
      <c r="AF765" s="45">
        <f>ROUND(ROUND(ROUND(G728+K764,0)*Q728,0)*Y765,0)</f>
        <v>265</v>
      </c>
      <c r="AG765" s="79"/>
    </row>
    <row r="766" ht="16.5" customHeight="1">
      <c r="A766" s="29">
        <v>63.0</v>
      </c>
      <c r="B766" s="30" t="s">
        <v>3517</v>
      </c>
      <c r="C766" s="32" t="s">
        <v>3518</v>
      </c>
      <c r="D766" s="94"/>
      <c r="E766" s="94"/>
      <c r="F766" s="94"/>
      <c r="G766" s="140"/>
      <c r="H766" s="140"/>
      <c r="I766" s="95"/>
      <c r="J766" s="482"/>
      <c r="K766" s="65"/>
      <c r="L766" s="302"/>
      <c r="M766" s="366"/>
      <c r="N766" s="367"/>
      <c r="O766" s="368"/>
      <c r="P766" s="366"/>
      <c r="Q766" s="369"/>
      <c r="R766" s="304"/>
      <c r="S766" s="304"/>
      <c r="T766" s="140"/>
      <c r="U766" s="140"/>
      <c r="V766" s="140"/>
      <c r="W766" s="484"/>
      <c r="X766" s="290"/>
      <c r="Y766" s="355"/>
      <c r="Z766" s="356" t="s">
        <v>20</v>
      </c>
      <c r="AA766" s="357" t="s">
        <v>21</v>
      </c>
      <c r="AB766" s="358">
        <v>0.85</v>
      </c>
      <c r="AC766" s="288"/>
      <c r="AD766" s="288"/>
      <c r="AE766" s="346"/>
      <c r="AF766" s="45">
        <f>ROUND(ROUND(ROUND(ROUND(G728+K764,0)*Q728,0)*Y765,0)*AB766,0)</f>
        <v>225</v>
      </c>
      <c r="AG766" s="79"/>
    </row>
    <row r="767" ht="16.5" customHeight="1">
      <c r="A767" s="29">
        <v>63.0</v>
      </c>
      <c r="B767" s="30">
        <v>9229.0</v>
      </c>
      <c r="C767" s="32" t="s">
        <v>3519</v>
      </c>
      <c r="D767" s="94"/>
      <c r="E767" s="94"/>
      <c r="F767" s="94"/>
      <c r="G767" s="140"/>
      <c r="H767" s="140"/>
      <c r="I767" s="95"/>
      <c r="J767" s="482"/>
      <c r="K767" s="65"/>
      <c r="L767" s="302"/>
      <c r="M767" s="366"/>
      <c r="N767" s="367"/>
      <c r="O767" s="368"/>
      <c r="P767" s="366"/>
      <c r="Q767" s="369"/>
      <c r="R767" s="304"/>
      <c r="S767" s="304"/>
      <c r="T767" s="140"/>
      <c r="U767" s="140"/>
      <c r="V767" s="140"/>
      <c r="W767" s="305" t="s">
        <v>329</v>
      </c>
      <c r="X767" s="287" t="s">
        <v>21</v>
      </c>
      <c r="Y767" s="354">
        <f>$Y$659</f>
        <v>0.85</v>
      </c>
      <c r="Z767" s="292"/>
      <c r="AA767" s="292"/>
      <c r="AB767" s="292"/>
      <c r="AC767" s="292"/>
      <c r="AD767" s="292"/>
      <c r="AE767" s="355"/>
      <c r="AF767" s="45">
        <f>ROUND(ROUND(ROUND(G728+K764,0)*Q728,0)*Y767,0)</f>
        <v>321</v>
      </c>
      <c r="AG767" s="79"/>
    </row>
    <row r="768" ht="16.5" customHeight="1">
      <c r="A768" s="29">
        <v>63.0</v>
      </c>
      <c r="B768" s="30" t="s">
        <v>3520</v>
      </c>
      <c r="C768" s="32" t="s">
        <v>3521</v>
      </c>
      <c r="D768" s="94"/>
      <c r="E768" s="94"/>
      <c r="F768" s="94"/>
      <c r="G768" s="140"/>
      <c r="H768" s="140"/>
      <c r="I768" s="95"/>
      <c r="J768" s="482"/>
      <c r="K768" s="65"/>
      <c r="L768" s="302"/>
      <c r="M768" s="366"/>
      <c r="N768" s="367"/>
      <c r="O768" s="368"/>
      <c r="P768" s="366"/>
      <c r="Q768" s="369"/>
      <c r="R768" s="304"/>
      <c r="S768" s="304"/>
      <c r="T768" s="140"/>
      <c r="U768" s="140"/>
      <c r="V768" s="140"/>
      <c r="W768" s="484"/>
      <c r="X768" s="290"/>
      <c r="Y768" s="355"/>
      <c r="Z768" s="356" t="s">
        <v>20</v>
      </c>
      <c r="AA768" s="357" t="s">
        <v>21</v>
      </c>
      <c r="AB768" s="358">
        <v>0.85</v>
      </c>
      <c r="AC768" s="288"/>
      <c r="AD768" s="288"/>
      <c r="AE768" s="346"/>
      <c r="AF768" s="45">
        <f>ROUND(ROUND(ROUND(ROUND(G728+K764,0)*Q728,0)*Y767,0)*AB768,0)</f>
        <v>273</v>
      </c>
      <c r="AG768" s="79"/>
    </row>
    <row r="769" ht="16.5" customHeight="1">
      <c r="A769" s="29">
        <v>63.0</v>
      </c>
      <c r="B769" s="30" t="s">
        <v>3522</v>
      </c>
      <c r="C769" s="32" t="s">
        <v>3523</v>
      </c>
      <c r="D769" s="94"/>
      <c r="E769" s="94"/>
      <c r="F769" s="94"/>
      <c r="G769" s="140"/>
      <c r="H769" s="140"/>
      <c r="I769" s="95"/>
      <c r="J769" s="482"/>
      <c r="K769" s="65"/>
      <c r="L769" s="302"/>
      <c r="M769" s="366"/>
      <c r="N769" s="367"/>
      <c r="O769" s="368"/>
      <c r="P769" s="366"/>
      <c r="Q769" s="369"/>
      <c r="R769" s="304"/>
      <c r="S769" s="304"/>
      <c r="T769" s="140"/>
      <c r="U769" s="140"/>
      <c r="V769" s="140"/>
      <c r="W769" s="299"/>
      <c r="X769" s="287"/>
      <c r="Y769" s="345"/>
      <c r="Z769" s="288"/>
      <c r="AA769" s="288"/>
      <c r="AB769" s="346"/>
      <c r="AC769" s="82" t="s">
        <v>30</v>
      </c>
      <c r="AD769" s="302">
        <v>5.0</v>
      </c>
      <c r="AE769" s="360" t="s">
        <v>31</v>
      </c>
      <c r="AF769" s="45">
        <f>ROUND(ROUND(ROUND(G728+K764,0)*Q728,0)-AD769,0)</f>
        <v>373</v>
      </c>
      <c r="AG769" s="79"/>
    </row>
    <row r="770" ht="16.5" customHeight="1">
      <c r="A770" s="29">
        <v>63.0</v>
      </c>
      <c r="B770" s="30" t="s">
        <v>3524</v>
      </c>
      <c r="C770" s="32" t="s">
        <v>3525</v>
      </c>
      <c r="D770" s="94"/>
      <c r="E770" s="94"/>
      <c r="F770" s="94"/>
      <c r="G770" s="140"/>
      <c r="H770" s="140"/>
      <c r="I770" s="95"/>
      <c r="J770" s="69"/>
      <c r="K770" s="65"/>
      <c r="L770" s="302"/>
      <c r="M770" s="366"/>
      <c r="N770" s="367"/>
      <c r="O770" s="368"/>
      <c r="P770" s="366"/>
      <c r="Q770" s="369"/>
      <c r="R770" s="304"/>
      <c r="S770" s="304"/>
      <c r="T770" s="140"/>
      <c r="U770" s="140"/>
      <c r="V770" s="140"/>
      <c r="W770" s="303"/>
      <c r="X770" s="290"/>
      <c r="Y770" s="350"/>
      <c r="Z770" s="299" t="s">
        <v>20</v>
      </c>
      <c r="AA770" s="287" t="s">
        <v>21</v>
      </c>
      <c r="AB770" s="361">
        <v>0.85</v>
      </c>
      <c r="AC770" s="482"/>
      <c r="AD770" s="302"/>
      <c r="AE770" s="360"/>
      <c r="AF770" s="45">
        <f>ROUND(ROUND(ROUND(ROUND(G728+K764,0)*Q728,0)*AB770,0)-AD769,0)</f>
        <v>316</v>
      </c>
      <c r="AG770" s="79"/>
    </row>
    <row r="771" ht="16.5" customHeight="1">
      <c r="A771" s="29">
        <v>63.0</v>
      </c>
      <c r="B771" s="30" t="s">
        <v>3526</v>
      </c>
      <c r="C771" s="32" t="s">
        <v>3527</v>
      </c>
      <c r="D771" s="94"/>
      <c r="E771" s="94"/>
      <c r="F771" s="94"/>
      <c r="G771" s="140"/>
      <c r="H771" s="140"/>
      <c r="I771" s="95"/>
      <c r="J771" s="69"/>
      <c r="K771" s="65"/>
      <c r="L771" s="302"/>
      <c r="M771" s="366"/>
      <c r="N771" s="367"/>
      <c r="O771" s="368"/>
      <c r="P771" s="366"/>
      <c r="Q771" s="369"/>
      <c r="R771" s="304"/>
      <c r="S771" s="304"/>
      <c r="T771" s="140"/>
      <c r="U771" s="140"/>
      <c r="V771" s="140"/>
      <c r="W771" s="305" t="s">
        <v>326</v>
      </c>
      <c r="X771" s="302" t="s">
        <v>21</v>
      </c>
      <c r="Y771" s="349">
        <v>0.7</v>
      </c>
      <c r="Z771" s="297"/>
      <c r="AA771" s="297"/>
      <c r="AB771" s="362"/>
      <c r="AC771" s="482"/>
      <c r="AD771" s="313"/>
      <c r="AE771" s="349"/>
      <c r="AF771" s="45">
        <f>ROUND(ROUND(ROUND(ROUND(G728+K764,0)*Q728,0)*Y771,0)-AD769,0)</f>
        <v>260</v>
      </c>
      <c r="AG771" s="79"/>
    </row>
    <row r="772" ht="16.5" customHeight="1">
      <c r="A772" s="29">
        <v>63.0</v>
      </c>
      <c r="B772" s="30" t="s">
        <v>3528</v>
      </c>
      <c r="C772" s="32" t="s">
        <v>3529</v>
      </c>
      <c r="D772" s="94"/>
      <c r="E772" s="94"/>
      <c r="F772" s="94"/>
      <c r="G772" s="140"/>
      <c r="H772" s="140"/>
      <c r="I772" s="95"/>
      <c r="J772" s="69"/>
      <c r="K772" s="65"/>
      <c r="L772" s="302"/>
      <c r="M772" s="366"/>
      <c r="N772" s="367"/>
      <c r="O772" s="368"/>
      <c r="P772" s="366"/>
      <c r="Q772" s="369"/>
      <c r="R772" s="304"/>
      <c r="S772" s="304"/>
      <c r="T772" s="140"/>
      <c r="U772" s="140"/>
      <c r="V772" s="140"/>
      <c r="W772" s="484"/>
      <c r="X772" s="290"/>
      <c r="Y772" s="355"/>
      <c r="Z772" s="356" t="s">
        <v>20</v>
      </c>
      <c r="AA772" s="357" t="s">
        <v>21</v>
      </c>
      <c r="AB772" s="363">
        <v>0.85</v>
      </c>
      <c r="AC772" s="482"/>
      <c r="AD772" s="313"/>
      <c r="AE772" s="349"/>
      <c r="AF772" s="45">
        <f>ROUND(ROUND(ROUND(ROUND(ROUND(G728+K764,0)*Q728,0)*Y771,0)*AB772,0)-AD769,0)</f>
        <v>220</v>
      </c>
      <c r="AG772" s="79"/>
    </row>
    <row r="773" ht="16.5" customHeight="1">
      <c r="A773" s="29">
        <v>63.0</v>
      </c>
      <c r="B773" s="30" t="s">
        <v>3530</v>
      </c>
      <c r="C773" s="32" t="s">
        <v>3531</v>
      </c>
      <c r="D773" s="94"/>
      <c r="E773" s="94"/>
      <c r="F773" s="94"/>
      <c r="G773" s="140"/>
      <c r="H773" s="140"/>
      <c r="I773" s="95"/>
      <c r="J773" s="69"/>
      <c r="K773" s="65"/>
      <c r="L773" s="302"/>
      <c r="M773" s="366"/>
      <c r="N773" s="367"/>
      <c r="O773" s="368"/>
      <c r="P773" s="366"/>
      <c r="Q773" s="369"/>
      <c r="R773" s="304"/>
      <c r="S773" s="304"/>
      <c r="T773" s="140"/>
      <c r="U773" s="140"/>
      <c r="V773" s="140"/>
      <c r="W773" s="305" t="s">
        <v>329</v>
      </c>
      <c r="X773" s="302" t="s">
        <v>21</v>
      </c>
      <c r="Y773" s="349">
        <v>0.85</v>
      </c>
      <c r="Z773" s="292"/>
      <c r="AA773" s="292"/>
      <c r="AB773" s="355"/>
      <c r="AC773" s="482"/>
      <c r="AD773" s="313"/>
      <c r="AE773" s="349"/>
      <c r="AF773" s="45">
        <f>ROUND(ROUND(ROUND(ROUND(G728+K764,0)*Q728,0)*Y773,0)-AD769,0)</f>
        <v>316</v>
      </c>
      <c r="AG773" s="79"/>
    </row>
    <row r="774" ht="16.5" customHeight="1">
      <c r="A774" s="29">
        <v>63.0</v>
      </c>
      <c r="B774" s="30" t="s">
        <v>3532</v>
      </c>
      <c r="C774" s="32" t="s">
        <v>3533</v>
      </c>
      <c r="D774" s="94"/>
      <c r="E774" s="94"/>
      <c r="F774" s="94"/>
      <c r="G774" s="140"/>
      <c r="H774" s="140"/>
      <c r="I774" s="95"/>
      <c r="J774" s="69"/>
      <c r="K774" s="65"/>
      <c r="L774" s="302"/>
      <c r="M774" s="366"/>
      <c r="N774" s="367"/>
      <c r="O774" s="368"/>
      <c r="P774" s="366"/>
      <c r="Q774" s="369"/>
      <c r="R774" s="304"/>
      <c r="S774" s="304"/>
      <c r="T774" s="140"/>
      <c r="U774" s="140"/>
      <c r="V774" s="140"/>
      <c r="W774" s="484"/>
      <c r="X774" s="290"/>
      <c r="Y774" s="355"/>
      <c r="Z774" s="356" t="s">
        <v>20</v>
      </c>
      <c r="AA774" s="357" t="s">
        <v>21</v>
      </c>
      <c r="AB774" s="363">
        <v>0.85</v>
      </c>
      <c r="AC774" s="484"/>
      <c r="AD774" s="292"/>
      <c r="AE774" s="355"/>
      <c r="AF774" s="45">
        <f>ROUND(ROUND(ROUND(ROUND(ROUND(G728+K764,0)*Q728,0)*Y773,0)*AB774,0)-AD769,0)</f>
        <v>268</v>
      </c>
      <c r="AG774" s="79"/>
    </row>
    <row r="775" ht="16.5" customHeight="1">
      <c r="A775" s="29">
        <v>63.0</v>
      </c>
      <c r="B775" s="30">
        <v>9230.0</v>
      </c>
      <c r="C775" s="32" t="s">
        <v>3534</v>
      </c>
      <c r="D775" s="94"/>
      <c r="E775" s="94"/>
      <c r="F775" s="307"/>
      <c r="G775" s="352"/>
      <c r="H775" s="140"/>
      <c r="I775" s="95"/>
      <c r="J775" s="69"/>
      <c r="K775" s="304"/>
      <c r="L775" s="365"/>
      <c r="M775" s="366"/>
      <c r="N775" s="367"/>
      <c r="O775" s="368"/>
      <c r="P775" s="366"/>
      <c r="Q775" s="369"/>
      <c r="R775" s="33" t="s">
        <v>23</v>
      </c>
      <c r="S775" s="130" t="s">
        <v>24</v>
      </c>
      <c r="T775" s="152"/>
      <c r="U775" s="152"/>
      <c r="V775" s="153"/>
      <c r="W775" s="299"/>
      <c r="X775" s="287"/>
      <c r="Y775" s="345"/>
      <c r="Z775" s="288"/>
      <c r="AA775" s="288"/>
      <c r="AB775" s="288"/>
      <c r="AC775" s="288"/>
      <c r="AD775" s="288"/>
      <c r="AE775" s="346"/>
      <c r="AF775" s="45">
        <f>ROUND(ROUND(ROUND(G728+K764,0)*Q728,0)*U776,0)</f>
        <v>265</v>
      </c>
      <c r="AG775" s="79"/>
    </row>
    <row r="776" ht="16.5" customHeight="1">
      <c r="A776" s="29">
        <v>63.0</v>
      </c>
      <c r="B776" s="30" t="s">
        <v>3535</v>
      </c>
      <c r="C776" s="32" t="s">
        <v>3536</v>
      </c>
      <c r="D776" s="94"/>
      <c r="E776" s="94"/>
      <c r="F776" s="307"/>
      <c r="G776" s="352"/>
      <c r="H776" s="140"/>
      <c r="I776" s="95"/>
      <c r="J776" s="69"/>
      <c r="K776" s="302"/>
      <c r="L776" s="63"/>
      <c r="M776" s="366"/>
      <c r="N776" s="367"/>
      <c r="O776" s="368"/>
      <c r="P776" s="366"/>
      <c r="Q776" s="369"/>
      <c r="R776" s="481"/>
      <c r="S776" s="482"/>
      <c r="T776" s="302" t="s">
        <v>21</v>
      </c>
      <c r="U776" s="313">
        <v>0.7</v>
      </c>
      <c r="V776" s="95"/>
      <c r="W776" s="303"/>
      <c r="X776" s="290"/>
      <c r="Y776" s="350"/>
      <c r="Z776" s="299" t="s">
        <v>20</v>
      </c>
      <c r="AA776" s="287" t="s">
        <v>21</v>
      </c>
      <c r="AB776" s="351">
        <v>0.85</v>
      </c>
      <c r="AC776" s="288"/>
      <c r="AD776" s="288"/>
      <c r="AE776" s="346"/>
      <c r="AF776" s="45">
        <f>ROUND(ROUND(ROUND(ROUND(G728+K764,0)*Q728,0)*U776,0)*AB776,0)</f>
        <v>225</v>
      </c>
      <c r="AG776" s="79"/>
    </row>
    <row r="777" ht="16.5" customHeight="1">
      <c r="A777" s="29">
        <v>63.0</v>
      </c>
      <c r="B777" s="30">
        <v>9251.0</v>
      </c>
      <c r="C777" s="32" t="s">
        <v>3537</v>
      </c>
      <c r="D777" s="94"/>
      <c r="E777" s="94"/>
      <c r="F777" s="103"/>
      <c r="G777" s="140"/>
      <c r="H777" s="140"/>
      <c r="I777" s="95"/>
      <c r="J777" s="69"/>
      <c r="K777" s="65"/>
      <c r="L777" s="65"/>
      <c r="M777" s="302"/>
      <c r="N777" s="382"/>
      <c r="O777" s="383"/>
      <c r="P777" s="302"/>
      <c r="Q777" s="384"/>
      <c r="R777" s="481"/>
      <c r="S777" s="482"/>
      <c r="T777" s="302"/>
      <c r="U777" s="313"/>
      <c r="V777" s="349"/>
      <c r="W777" s="305" t="s">
        <v>326</v>
      </c>
      <c r="X777" s="287" t="s">
        <v>21</v>
      </c>
      <c r="Y777" s="354">
        <f>$Y$657</f>
        <v>0.7</v>
      </c>
      <c r="Z777" s="297"/>
      <c r="AA777" s="297"/>
      <c r="AB777" s="297"/>
      <c r="AC777" s="297"/>
      <c r="AD777" s="297"/>
      <c r="AE777" s="362"/>
      <c r="AF777" s="45">
        <f>ROUND(ROUND(ROUND(ROUND(G728+K764,0)*Q728,0)*U776,0)*Y777,0)</f>
        <v>186</v>
      </c>
      <c r="AG777" s="79"/>
    </row>
    <row r="778" ht="16.5" customHeight="1">
      <c r="A778" s="29">
        <v>63.0</v>
      </c>
      <c r="B778" s="30" t="s">
        <v>3538</v>
      </c>
      <c r="C778" s="32" t="s">
        <v>3539</v>
      </c>
      <c r="D778" s="94"/>
      <c r="E778" s="94"/>
      <c r="F778" s="103"/>
      <c r="G778" s="140"/>
      <c r="H778" s="140"/>
      <c r="I778" s="95"/>
      <c r="J778" s="69"/>
      <c r="K778" s="65"/>
      <c r="L778" s="65"/>
      <c r="M778" s="302"/>
      <c r="N778" s="382"/>
      <c r="O778" s="383"/>
      <c r="P778" s="302"/>
      <c r="Q778" s="384"/>
      <c r="R778" s="481"/>
      <c r="S778" s="482"/>
      <c r="T778" s="302"/>
      <c r="U778" s="313"/>
      <c r="V778" s="349"/>
      <c r="W778" s="484"/>
      <c r="X778" s="290"/>
      <c r="Y778" s="355"/>
      <c r="Z778" s="356" t="s">
        <v>20</v>
      </c>
      <c r="AA778" s="357" t="s">
        <v>21</v>
      </c>
      <c r="AB778" s="358">
        <v>0.85</v>
      </c>
      <c r="AC778" s="288"/>
      <c r="AD778" s="288"/>
      <c r="AE778" s="346"/>
      <c r="AF778" s="45">
        <f>ROUND(ROUND(ROUND(ROUND(ROUND(G728+K764,0)*Q728,0)*U776,0)*Y777,0)*AB778,0)</f>
        <v>158</v>
      </c>
      <c r="AG778" s="79"/>
    </row>
    <row r="779" ht="16.5" customHeight="1">
      <c r="A779" s="29">
        <v>63.0</v>
      </c>
      <c r="B779" s="30">
        <v>9252.0</v>
      </c>
      <c r="C779" s="32" t="s">
        <v>3540</v>
      </c>
      <c r="D779" s="94"/>
      <c r="E779" s="94"/>
      <c r="F779" s="103"/>
      <c r="G779" s="140"/>
      <c r="H779" s="140"/>
      <c r="I779" s="95"/>
      <c r="J779" s="69"/>
      <c r="K779" s="65"/>
      <c r="L779" s="65"/>
      <c r="M779" s="302"/>
      <c r="N779" s="382"/>
      <c r="O779" s="383"/>
      <c r="P779" s="302"/>
      <c r="Q779" s="384"/>
      <c r="R779" s="481"/>
      <c r="S779" s="482"/>
      <c r="T779" s="302"/>
      <c r="U779" s="313"/>
      <c r="V779" s="349"/>
      <c r="W779" s="305" t="s">
        <v>329</v>
      </c>
      <c r="X779" s="287" t="s">
        <v>21</v>
      </c>
      <c r="Y779" s="354">
        <f>$Y$659</f>
        <v>0.85</v>
      </c>
      <c r="Z779" s="292"/>
      <c r="AA779" s="292"/>
      <c r="AB779" s="292"/>
      <c r="AC779" s="292"/>
      <c r="AD779" s="292"/>
      <c r="AE779" s="355"/>
      <c r="AF779" s="45">
        <f>ROUND(ROUND(ROUND(ROUND(G728+K764,0)*Q728,0)*U776,0)*Y779,0)</f>
        <v>225</v>
      </c>
      <c r="AG779" s="79"/>
    </row>
    <row r="780" ht="16.5" customHeight="1">
      <c r="A780" s="29">
        <v>63.0</v>
      </c>
      <c r="B780" s="30" t="s">
        <v>3541</v>
      </c>
      <c r="C780" s="32" t="s">
        <v>3542</v>
      </c>
      <c r="D780" s="94"/>
      <c r="E780" s="94"/>
      <c r="F780" s="103"/>
      <c r="G780" s="140"/>
      <c r="H780" s="140"/>
      <c r="I780" s="95"/>
      <c r="J780" s="65"/>
      <c r="K780" s="65"/>
      <c r="L780" s="65"/>
      <c r="M780" s="302"/>
      <c r="N780" s="382"/>
      <c r="O780" s="383"/>
      <c r="P780" s="302"/>
      <c r="Q780" s="384"/>
      <c r="R780" s="481"/>
      <c r="S780" s="482"/>
      <c r="T780" s="302"/>
      <c r="U780" s="313"/>
      <c r="V780" s="349"/>
      <c r="W780" s="484"/>
      <c r="X780" s="290"/>
      <c r="Y780" s="355"/>
      <c r="Z780" s="356" t="s">
        <v>20</v>
      </c>
      <c r="AA780" s="357" t="s">
        <v>21</v>
      </c>
      <c r="AB780" s="358">
        <v>0.85</v>
      </c>
      <c r="AC780" s="288"/>
      <c r="AD780" s="288"/>
      <c r="AE780" s="346"/>
      <c r="AF780" s="45">
        <f>ROUND(ROUND(ROUND(ROUND(ROUND(G728+K764,0)*Q728,0)*U776,0)*Y779,0)*AB780,0)</f>
        <v>191</v>
      </c>
      <c r="AG780" s="79"/>
    </row>
    <row r="781" ht="16.5" customHeight="1">
      <c r="A781" s="29">
        <v>63.0</v>
      </c>
      <c r="B781" s="30" t="s">
        <v>3543</v>
      </c>
      <c r="C781" s="32" t="s">
        <v>3544</v>
      </c>
      <c r="D781" s="94"/>
      <c r="E781" s="94"/>
      <c r="F781" s="103"/>
      <c r="G781" s="140"/>
      <c r="H781" s="140"/>
      <c r="I781" s="95"/>
      <c r="J781" s="65"/>
      <c r="K781" s="65"/>
      <c r="L781" s="65"/>
      <c r="M781" s="302"/>
      <c r="N781" s="382"/>
      <c r="O781" s="383"/>
      <c r="P781" s="302"/>
      <c r="Q781" s="384"/>
      <c r="R781" s="481"/>
      <c r="S781" s="309"/>
      <c r="T781" s="302"/>
      <c r="U781" s="313"/>
      <c r="V781" s="349"/>
      <c r="W781" s="299"/>
      <c r="X781" s="287"/>
      <c r="Y781" s="345"/>
      <c r="Z781" s="288"/>
      <c r="AA781" s="288"/>
      <c r="AB781" s="346"/>
      <c r="AC781" s="82" t="s">
        <v>30</v>
      </c>
      <c r="AD781" s="302">
        <v>5.0</v>
      </c>
      <c r="AE781" s="360" t="s">
        <v>31</v>
      </c>
      <c r="AF781" s="45">
        <f>ROUND(ROUND(ROUND(ROUND(G728+K764,0)*Q728,0)*U776,0)-AD781,0)</f>
        <v>260</v>
      </c>
      <c r="AG781" s="79"/>
    </row>
    <row r="782" ht="16.5" customHeight="1">
      <c r="A782" s="29">
        <v>63.0</v>
      </c>
      <c r="B782" s="30" t="s">
        <v>3545</v>
      </c>
      <c r="C782" s="32" t="s">
        <v>3546</v>
      </c>
      <c r="D782" s="94"/>
      <c r="E782" s="94"/>
      <c r="F782" s="103"/>
      <c r="G782" s="140"/>
      <c r="H782" s="140"/>
      <c r="I782" s="95"/>
      <c r="J782" s="65"/>
      <c r="K782" s="65"/>
      <c r="L782" s="65"/>
      <c r="M782" s="302"/>
      <c r="N782" s="382"/>
      <c r="O782" s="383"/>
      <c r="P782" s="302"/>
      <c r="Q782" s="384"/>
      <c r="R782" s="310"/>
      <c r="S782" s="309"/>
      <c r="T782" s="302"/>
      <c r="U782" s="313"/>
      <c r="V782" s="349"/>
      <c r="W782" s="303"/>
      <c r="X782" s="290"/>
      <c r="Y782" s="350"/>
      <c r="Z782" s="299" t="s">
        <v>20</v>
      </c>
      <c r="AA782" s="287" t="s">
        <v>21</v>
      </c>
      <c r="AB782" s="361">
        <v>0.85</v>
      </c>
      <c r="AC782" s="482"/>
      <c r="AD782" s="302"/>
      <c r="AE782" s="360"/>
      <c r="AF782" s="45">
        <f>ROUND(ROUND(ROUND(ROUND(ROUND(G728+K764,0)*Q728,0)*U776,0)*AB782,0)-AD781,0)</f>
        <v>220</v>
      </c>
      <c r="AG782" s="79"/>
    </row>
    <row r="783" ht="16.5" customHeight="1">
      <c r="A783" s="29">
        <v>63.0</v>
      </c>
      <c r="B783" s="30" t="s">
        <v>3547</v>
      </c>
      <c r="C783" s="32" t="s">
        <v>3548</v>
      </c>
      <c r="D783" s="94"/>
      <c r="E783" s="94"/>
      <c r="F783" s="103"/>
      <c r="G783" s="140"/>
      <c r="H783" s="140"/>
      <c r="I783" s="95"/>
      <c r="J783" s="65"/>
      <c r="K783" s="65"/>
      <c r="L783" s="65"/>
      <c r="M783" s="302"/>
      <c r="N783" s="382"/>
      <c r="O783" s="383"/>
      <c r="P783" s="302"/>
      <c r="Q783" s="384"/>
      <c r="R783" s="310"/>
      <c r="S783" s="309"/>
      <c r="T783" s="302"/>
      <c r="U783" s="313"/>
      <c r="V783" s="349"/>
      <c r="W783" s="305" t="s">
        <v>326</v>
      </c>
      <c r="X783" s="302" t="s">
        <v>21</v>
      </c>
      <c r="Y783" s="349">
        <f>$Y$657</f>
        <v>0.7</v>
      </c>
      <c r="Z783" s="297"/>
      <c r="AA783" s="297"/>
      <c r="AB783" s="362"/>
      <c r="AC783" s="482"/>
      <c r="AD783" s="313"/>
      <c r="AE783" s="349"/>
      <c r="AF783" s="45">
        <f>ROUND(ROUND(ROUND(ROUND(ROUND(G728+K764,0)*Q728,0)*U776,0)*Y783,0)-AD781,0)</f>
        <v>181</v>
      </c>
      <c r="AG783" s="79"/>
    </row>
    <row r="784" ht="16.5" customHeight="1">
      <c r="A784" s="29">
        <v>63.0</v>
      </c>
      <c r="B784" s="30" t="s">
        <v>3549</v>
      </c>
      <c r="C784" s="32" t="s">
        <v>3550</v>
      </c>
      <c r="D784" s="94"/>
      <c r="E784" s="94"/>
      <c r="F784" s="103"/>
      <c r="G784" s="140"/>
      <c r="H784" s="140"/>
      <c r="I784" s="95"/>
      <c r="J784" s="65"/>
      <c r="K784" s="65"/>
      <c r="L784" s="65"/>
      <c r="M784" s="302"/>
      <c r="N784" s="382"/>
      <c r="O784" s="383"/>
      <c r="P784" s="302"/>
      <c r="Q784" s="384"/>
      <c r="R784" s="310"/>
      <c r="S784" s="309"/>
      <c r="T784" s="302"/>
      <c r="U784" s="313"/>
      <c r="V784" s="349"/>
      <c r="W784" s="484"/>
      <c r="X784" s="290"/>
      <c r="Y784" s="355"/>
      <c r="Z784" s="356" t="s">
        <v>20</v>
      </c>
      <c r="AA784" s="357" t="s">
        <v>21</v>
      </c>
      <c r="AB784" s="363">
        <v>0.85</v>
      </c>
      <c r="AC784" s="482"/>
      <c r="AD784" s="313"/>
      <c r="AE784" s="349"/>
      <c r="AF784" s="45">
        <f>ROUND(ROUND(ROUND(ROUND(ROUND(ROUND(G728+K764,0)*Q728,0)*U776,0)*Y783,0)*AB784,0)-AD781,0)</f>
        <v>153</v>
      </c>
      <c r="AG784" s="79"/>
    </row>
    <row r="785" ht="16.5" customHeight="1">
      <c r="A785" s="29">
        <v>63.0</v>
      </c>
      <c r="B785" s="30" t="s">
        <v>3551</v>
      </c>
      <c r="C785" s="32" t="s">
        <v>3552</v>
      </c>
      <c r="D785" s="94"/>
      <c r="E785" s="94"/>
      <c r="F785" s="103"/>
      <c r="G785" s="140"/>
      <c r="H785" s="140"/>
      <c r="I785" s="95"/>
      <c r="J785" s="65"/>
      <c r="K785" s="65"/>
      <c r="L785" s="65"/>
      <c r="M785" s="302"/>
      <c r="N785" s="382"/>
      <c r="O785" s="383"/>
      <c r="P785" s="302"/>
      <c r="Q785" s="384"/>
      <c r="R785" s="310"/>
      <c r="S785" s="309"/>
      <c r="T785" s="302"/>
      <c r="U785" s="313"/>
      <c r="V785" s="349"/>
      <c r="W785" s="305" t="s">
        <v>329</v>
      </c>
      <c r="X785" s="302" t="s">
        <v>21</v>
      </c>
      <c r="Y785" s="349">
        <f>$Y$659</f>
        <v>0.85</v>
      </c>
      <c r="Z785" s="292"/>
      <c r="AA785" s="292"/>
      <c r="AB785" s="355"/>
      <c r="AC785" s="482"/>
      <c r="AD785" s="313"/>
      <c r="AE785" s="349"/>
      <c r="AF785" s="45">
        <f>ROUND(ROUND(ROUND(ROUND(ROUND(G728+K764,0)*Q728,0)*U776,0)*Y785,0)-AD781,0)</f>
        <v>220</v>
      </c>
      <c r="AG785" s="79"/>
    </row>
    <row r="786" ht="16.5" customHeight="1">
      <c r="A786" s="29">
        <v>63.0</v>
      </c>
      <c r="B786" s="30" t="s">
        <v>3553</v>
      </c>
      <c r="C786" s="32" t="s">
        <v>3554</v>
      </c>
      <c r="D786" s="94"/>
      <c r="E786" s="94"/>
      <c r="F786" s="103"/>
      <c r="G786" s="140"/>
      <c r="H786" s="140"/>
      <c r="I786" s="95"/>
      <c r="J786" s="65"/>
      <c r="K786" s="65"/>
      <c r="L786" s="65"/>
      <c r="M786" s="302"/>
      <c r="N786" s="382"/>
      <c r="O786" s="383"/>
      <c r="P786" s="302"/>
      <c r="Q786" s="384"/>
      <c r="R786" s="310"/>
      <c r="S786" s="309"/>
      <c r="T786" s="302"/>
      <c r="U786" s="313"/>
      <c r="V786" s="349"/>
      <c r="W786" s="484"/>
      <c r="X786" s="290"/>
      <c r="Y786" s="355"/>
      <c r="Z786" s="356" t="s">
        <v>20</v>
      </c>
      <c r="AA786" s="357" t="s">
        <v>21</v>
      </c>
      <c r="AB786" s="363">
        <v>0.85</v>
      </c>
      <c r="AC786" s="484"/>
      <c r="AD786" s="292"/>
      <c r="AE786" s="355"/>
      <c r="AF786" s="45">
        <f>ROUND(ROUND(ROUND(ROUND(ROUND(ROUND(G728+K764,0)*Q728,0)*U776,0)*Y785,0)*AB786,0)-AD781,0)</f>
        <v>186</v>
      </c>
      <c r="AG786" s="79"/>
    </row>
    <row r="787" ht="16.5" customHeight="1">
      <c r="A787" s="29">
        <v>63.0</v>
      </c>
      <c r="B787" s="30" t="s">
        <v>3555</v>
      </c>
      <c r="C787" s="32" t="s">
        <v>3556</v>
      </c>
      <c r="D787" s="94"/>
      <c r="E787" s="94"/>
      <c r="F787" s="103"/>
      <c r="G787" s="140"/>
      <c r="H787" s="140"/>
      <c r="I787" s="95"/>
      <c r="J787" s="65"/>
      <c r="K787" s="65"/>
      <c r="L787" s="65"/>
      <c r="M787" s="302"/>
      <c r="N787" s="382"/>
      <c r="O787" s="383"/>
      <c r="P787" s="302"/>
      <c r="Q787" s="384"/>
      <c r="R787" s="310"/>
      <c r="S787" s="130" t="s">
        <v>27</v>
      </c>
      <c r="T787" s="287"/>
      <c r="U787" s="385"/>
      <c r="V787" s="354"/>
      <c r="W787" s="299"/>
      <c r="X787" s="287"/>
      <c r="Y787" s="345"/>
      <c r="Z787" s="288"/>
      <c r="AA787" s="288"/>
      <c r="AB787" s="288"/>
      <c r="AC787" s="288"/>
      <c r="AD787" s="288"/>
      <c r="AE787" s="346"/>
      <c r="AF787" s="45">
        <f>ROUND(ROUND(ROUND(G728+K764,0)*Q728,0)*U788,0)</f>
        <v>189</v>
      </c>
      <c r="AG787" s="79"/>
    </row>
    <row r="788" ht="16.5" customHeight="1">
      <c r="A788" s="29">
        <v>63.0</v>
      </c>
      <c r="B788" s="30" t="s">
        <v>3557</v>
      </c>
      <c r="C788" s="32" t="s">
        <v>3558</v>
      </c>
      <c r="D788" s="94"/>
      <c r="E788" s="94"/>
      <c r="F788" s="103"/>
      <c r="G788" s="140"/>
      <c r="H788" s="140"/>
      <c r="I788" s="95"/>
      <c r="J788" s="65"/>
      <c r="K788" s="65"/>
      <c r="L788" s="65"/>
      <c r="M788" s="302"/>
      <c r="N788" s="382"/>
      <c r="O788" s="383"/>
      <c r="P788" s="302"/>
      <c r="Q788" s="384"/>
      <c r="R788" s="310"/>
      <c r="S788" s="482"/>
      <c r="T788" s="302" t="s">
        <v>21</v>
      </c>
      <c r="U788" s="313">
        <v>0.5</v>
      </c>
      <c r="V788" s="349"/>
      <c r="W788" s="303"/>
      <c r="X788" s="290"/>
      <c r="Y788" s="350"/>
      <c r="Z788" s="299" t="s">
        <v>20</v>
      </c>
      <c r="AA788" s="287" t="s">
        <v>21</v>
      </c>
      <c r="AB788" s="351">
        <v>0.85</v>
      </c>
      <c r="AC788" s="288"/>
      <c r="AD788" s="288"/>
      <c r="AE788" s="346"/>
      <c r="AF788" s="45">
        <f>ROUND(ROUND(ROUND(ROUND(G728+K764,0)*Q728,0)*U788,0)*AB788,0)</f>
        <v>161</v>
      </c>
      <c r="AG788" s="79"/>
    </row>
    <row r="789" ht="16.5" customHeight="1">
      <c r="A789" s="29">
        <v>63.0</v>
      </c>
      <c r="B789" s="30" t="s">
        <v>3559</v>
      </c>
      <c r="C789" s="32" t="s">
        <v>3560</v>
      </c>
      <c r="D789" s="94"/>
      <c r="E789" s="94"/>
      <c r="F789" s="103"/>
      <c r="G789" s="140"/>
      <c r="H789" s="140"/>
      <c r="I789" s="95"/>
      <c r="J789" s="65"/>
      <c r="K789" s="65"/>
      <c r="L789" s="65"/>
      <c r="M789" s="302"/>
      <c r="N789" s="382"/>
      <c r="O789" s="383"/>
      <c r="P789" s="302"/>
      <c r="Q789" s="384"/>
      <c r="R789" s="310"/>
      <c r="S789" s="482"/>
      <c r="T789" s="302"/>
      <c r="U789" s="313"/>
      <c r="V789" s="349"/>
      <c r="W789" s="305" t="s">
        <v>326</v>
      </c>
      <c r="X789" s="287" t="s">
        <v>21</v>
      </c>
      <c r="Y789" s="354">
        <f>$Y$657</f>
        <v>0.7</v>
      </c>
      <c r="Z789" s="297"/>
      <c r="AA789" s="297"/>
      <c r="AB789" s="297"/>
      <c r="AC789" s="297"/>
      <c r="AD789" s="297"/>
      <c r="AE789" s="362"/>
      <c r="AF789" s="114">
        <f>ROUND(ROUND(ROUND(ROUND(G728+K764,0)*Q728,0)*U788,0)*Y789,0)</f>
        <v>132</v>
      </c>
      <c r="AG789" s="79"/>
    </row>
    <row r="790" ht="16.5" customHeight="1">
      <c r="A790" s="29">
        <v>63.0</v>
      </c>
      <c r="B790" s="30" t="s">
        <v>3561</v>
      </c>
      <c r="C790" s="32" t="s">
        <v>3562</v>
      </c>
      <c r="D790" s="94"/>
      <c r="E790" s="94"/>
      <c r="F790" s="103"/>
      <c r="G790" s="140"/>
      <c r="H790" s="140"/>
      <c r="I790" s="95"/>
      <c r="J790" s="65"/>
      <c r="K790" s="65"/>
      <c r="L790" s="65"/>
      <c r="M790" s="302"/>
      <c r="N790" s="382"/>
      <c r="O790" s="383"/>
      <c r="P790" s="302"/>
      <c r="Q790" s="384"/>
      <c r="R790" s="310"/>
      <c r="S790" s="482"/>
      <c r="T790" s="302"/>
      <c r="U790" s="313"/>
      <c r="V790" s="349"/>
      <c r="W790" s="484"/>
      <c r="X790" s="290"/>
      <c r="Y790" s="355"/>
      <c r="Z790" s="356" t="s">
        <v>20</v>
      </c>
      <c r="AA790" s="357" t="s">
        <v>21</v>
      </c>
      <c r="AB790" s="358">
        <v>0.85</v>
      </c>
      <c r="AC790" s="288"/>
      <c r="AD790" s="288"/>
      <c r="AE790" s="346"/>
      <c r="AF790" s="114">
        <f>ROUND(ROUND(ROUND(ROUND(ROUND(G728+K764,0)*Q728,0)*U788,0)*Y789,0)*AB790,0)</f>
        <v>112</v>
      </c>
      <c r="AG790" s="79"/>
    </row>
    <row r="791" ht="16.5" customHeight="1">
      <c r="A791" s="29">
        <v>63.0</v>
      </c>
      <c r="B791" s="30" t="s">
        <v>3563</v>
      </c>
      <c r="C791" s="32" t="s">
        <v>3564</v>
      </c>
      <c r="D791" s="94"/>
      <c r="E791" s="94"/>
      <c r="F791" s="103"/>
      <c r="G791" s="140"/>
      <c r="H791" s="140"/>
      <c r="I791" s="95"/>
      <c r="J791" s="65"/>
      <c r="K791" s="65"/>
      <c r="L791" s="65"/>
      <c r="M791" s="302"/>
      <c r="N791" s="382"/>
      <c r="O791" s="383"/>
      <c r="P791" s="302"/>
      <c r="Q791" s="384"/>
      <c r="R791" s="310"/>
      <c r="S791" s="482"/>
      <c r="T791" s="302"/>
      <c r="U791" s="313"/>
      <c r="V791" s="349"/>
      <c r="W791" s="305" t="s">
        <v>329</v>
      </c>
      <c r="X791" s="287" t="s">
        <v>21</v>
      </c>
      <c r="Y791" s="354">
        <f>$Y$659</f>
        <v>0.85</v>
      </c>
      <c r="Z791" s="292"/>
      <c r="AA791" s="292"/>
      <c r="AB791" s="292"/>
      <c r="AC791" s="292"/>
      <c r="AD791" s="292"/>
      <c r="AE791" s="355"/>
      <c r="AF791" s="45">
        <f>ROUND(ROUND(ROUND(ROUND(G728+K764,0)*Q728,0)*U788,0)*Y791,0)</f>
        <v>161</v>
      </c>
      <c r="AG791" s="79"/>
    </row>
    <row r="792" ht="16.5" customHeight="1">
      <c r="A792" s="29">
        <v>63.0</v>
      </c>
      <c r="B792" s="30" t="s">
        <v>3565</v>
      </c>
      <c r="C792" s="32" t="s">
        <v>3566</v>
      </c>
      <c r="D792" s="94"/>
      <c r="E792" s="94"/>
      <c r="F792" s="103"/>
      <c r="G792" s="140"/>
      <c r="H792" s="140"/>
      <c r="I792" s="95"/>
      <c r="J792" s="65"/>
      <c r="K792" s="65"/>
      <c r="L792" s="65"/>
      <c r="M792" s="302"/>
      <c r="N792" s="382"/>
      <c r="O792" s="383"/>
      <c r="P792" s="302"/>
      <c r="Q792" s="384"/>
      <c r="R792" s="310"/>
      <c r="S792" s="309"/>
      <c r="T792" s="302"/>
      <c r="U792" s="313"/>
      <c r="V792" s="349"/>
      <c r="W792" s="484"/>
      <c r="X792" s="290"/>
      <c r="Y792" s="355"/>
      <c r="Z792" s="356" t="s">
        <v>20</v>
      </c>
      <c r="AA792" s="357" t="s">
        <v>21</v>
      </c>
      <c r="AB792" s="358">
        <v>0.85</v>
      </c>
      <c r="AC792" s="288"/>
      <c r="AD792" s="288"/>
      <c r="AE792" s="346"/>
      <c r="AF792" s="45">
        <f>ROUND(ROUND(ROUND(ROUND(ROUND(G728+K764,0)*Q728,0)*U788,0)*Y791,0)*AB792,0)</f>
        <v>137</v>
      </c>
      <c r="AG792" s="79"/>
    </row>
    <row r="793" ht="16.5" customHeight="1">
      <c r="A793" s="29">
        <v>63.0</v>
      </c>
      <c r="B793" s="30" t="s">
        <v>3567</v>
      </c>
      <c r="C793" s="32" t="s">
        <v>3568</v>
      </c>
      <c r="D793" s="94"/>
      <c r="E793" s="94"/>
      <c r="F793" s="103"/>
      <c r="G793" s="140"/>
      <c r="H793" s="140"/>
      <c r="I793" s="95"/>
      <c r="J793" s="65"/>
      <c r="K793" s="65"/>
      <c r="L793" s="65"/>
      <c r="M793" s="302"/>
      <c r="N793" s="382"/>
      <c r="O793" s="383"/>
      <c r="P793" s="302"/>
      <c r="Q793" s="384"/>
      <c r="R793" s="310"/>
      <c r="S793" s="309"/>
      <c r="T793" s="302"/>
      <c r="U793" s="313"/>
      <c r="V793" s="349"/>
      <c r="W793" s="299"/>
      <c r="X793" s="287"/>
      <c r="Y793" s="345"/>
      <c r="Z793" s="288"/>
      <c r="AA793" s="288"/>
      <c r="AB793" s="346"/>
      <c r="AC793" s="82" t="s">
        <v>30</v>
      </c>
      <c r="AD793" s="302">
        <v>5.0</v>
      </c>
      <c r="AE793" s="360" t="s">
        <v>31</v>
      </c>
      <c r="AF793" s="45">
        <f>ROUND(ROUND(ROUND(ROUND(G728+K764,0)*Q728,0)*U788,0)-AD793,0)</f>
        <v>184</v>
      </c>
      <c r="AG793" s="79"/>
    </row>
    <row r="794" ht="16.5" customHeight="1">
      <c r="A794" s="29">
        <v>63.0</v>
      </c>
      <c r="B794" s="30" t="s">
        <v>3569</v>
      </c>
      <c r="C794" s="32" t="s">
        <v>3570</v>
      </c>
      <c r="D794" s="94"/>
      <c r="E794" s="94"/>
      <c r="F794" s="103"/>
      <c r="G794" s="140"/>
      <c r="H794" s="140"/>
      <c r="I794" s="95"/>
      <c r="J794" s="65"/>
      <c r="K794" s="65"/>
      <c r="L794" s="65"/>
      <c r="M794" s="302"/>
      <c r="N794" s="382"/>
      <c r="O794" s="383"/>
      <c r="P794" s="302"/>
      <c r="Q794" s="384"/>
      <c r="R794" s="310"/>
      <c r="S794" s="309"/>
      <c r="T794" s="302"/>
      <c r="U794" s="313"/>
      <c r="V794" s="313"/>
      <c r="W794" s="303"/>
      <c r="X794" s="290"/>
      <c r="Y794" s="350"/>
      <c r="Z794" s="299" t="s">
        <v>20</v>
      </c>
      <c r="AA794" s="287" t="s">
        <v>21</v>
      </c>
      <c r="AB794" s="361">
        <v>0.85</v>
      </c>
      <c r="AC794" s="482"/>
      <c r="AD794" s="302"/>
      <c r="AE794" s="360"/>
      <c r="AF794" s="45">
        <f>ROUND(ROUND(ROUND(ROUND(ROUND(G728+K764,0)*Q728,0)*U788,0)*AB794,0)-AD793,0)</f>
        <v>156</v>
      </c>
      <c r="AG794" s="79"/>
    </row>
    <row r="795" ht="16.5" customHeight="1">
      <c r="A795" s="29">
        <v>63.0</v>
      </c>
      <c r="B795" s="30" t="s">
        <v>3571</v>
      </c>
      <c r="C795" s="32" t="s">
        <v>3572</v>
      </c>
      <c r="D795" s="94"/>
      <c r="E795" s="94"/>
      <c r="F795" s="103"/>
      <c r="G795" s="140"/>
      <c r="H795" s="140"/>
      <c r="I795" s="95"/>
      <c r="J795" s="65"/>
      <c r="K795" s="65"/>
      <c r="L795" s="65"/>
      <c r="M795" s="302"/>
      <c r="N795" s="382"/>
      <c r="O795" s="383"/>
      <c r="P795" s="302"/>
      <c r="Q795" s="384"/>
      <c r="R795" s="310"/>
      <c r="S795" s="309"/>
      <c r="T795" s="302"/>
      <c r="U795" s="313"/>
      <c r="V795" s="313"/>
      <c r="W795" s="305" t="s">
        <v>326</v>
      </c>
      <c r="X795" s="302" t="s">
        <v>21</v>
      </c>
      <c r="Y795" s="349">
        <f>$Y$657</f>
        <v>0.7</v>
      </c>
      <c r="Z795" s="297"/>
      <c r="AA795" s="297"/>
      <c r="AB795" s="362"/>
      <c r="AC795" s="482"/>
      <c r="AD795" s="313"/>
      <c r="AE795" s="349"/>
      <c r="AF795" s="114">
        <f>ROUND(ROUND(ROUND(ROUND(ROUND(G728+K764,0)*Q728,0)*U788,0)*Y795,0)-AD793,0)</f>
        <v>127</v>
      </c>
      <c r="AG795" s="79"/>
    </row>
    <row r="796" ht="16.5" customHeight="1">
      <c r="A796" s="29">
        <v>63.0</v>
      </c>
      <c r="B796" s="30" t="s">
        <v>3573</v>
      </c>
      <c r="C796" s="32" t="s">
        <v>3574</v>
      </c>
      <c r="D796" s="94"/>
      <c r="E796" s="94"/>
      <c r="F796" s="103"/>
      <c r="G796" s="140"/>
      <c r="H796" s="140"/>
      <c r="I796" s="95"/>
      <c r="J796" s="65"/>
      <c r="K796" s="65"/>
      <c r="L796" s="65"/>
      <c r="M796" s="302"/>
      <c r="N796" s="382"/>
      <c r="O796" s="383"/>
      <c r="P796" s="302"/>
      <c r="Q796" s="384"/>
      <c r="R796" s="310"/>
      <c r="S796" s="309"/>
      <c r="T796" s="302"/>
      <c r="U796" s="313"/>
      <c r="V796" s="313"/>
      <c r="W796" s="484"/>
      <c r="X796" s="290"/>
      <c r="Y796" s="355"/>
      <c r="Z796" s="356" t="s">
        <v>20</v>
      </c>
      <c r="AA796" s="357" t="s">
        <v>21</v>
      </c>
      <c r="AB796" s="363">
        <v>0.85</v>
      </c>
      <c r="AC796" s="482"/>
      <c r="AD796" s="313"/>
      <c r="AE796" s="349"/>
      <c r="AF796" s="114">
        <f>ROUND(ROUND(ROUND(ROUND(ROUND(ROUND(G728+K764,0)*Q728,0)*U788,0)*Y795,0)*AB796,0)-AD793,0)</f>
        <v>107</v>
      </c>
      <c r="AG796" s="79"/>
    </row>
    <row r="797" ht="16.5" customHeight="1">
      <c r="A797" s="29">
        <v>63.0</v>
      </c>
      <c r="B797" s="30" t="s">
        <v>3575</v>
      </c>
      <c r="C797" s="32" t="s">
        <v>3576</v>
      </c>
      <c r="D797" s="94"/>
      <c r="E797" s="94"/>
      <c r="F797" s="103"/>
      <c r="G797" s="140"/>
      <c r="H797" s="140"/>
      <c r="I797" s="95"/>
      <c r="J797" s="65"/>
      <c r="K797" s="65"/>
      <c r="L797" s="65"/>
      <c r="M797" s="302"/>
      <c r="N797" s="382"/>
      <c r="O797" s="383"/>
      <c r="P797" s="302"/>
      <c r="Q797" s="384"/>
      <c r="R797" s="310"/>
      <c r="S797" s="309"/>
      <c r="T797" s="302"/>
      <c r="U797" s="313"/>
      <c r="V797" s="349"/>
      <c r="W797" s="305" t="s">
        <v>329</v>
      </c>
      <c r="X797" s="302" t="s">
        <v>21</v>
      </c>
      <c r="Y797" s="349">
        <f>$Y$659</f>
        <v>0.85</v>
      </c>
      <c r="Z797" s="292"/>
      <c r="AA797" s="292"/>
      <c r="AB797" s="355"/>
      <c r="AC797" s="482"/>
      <c r="AD797" s="313"/>
      <c r="AE797" s="349"/>
      <c r="AF797" s="45">
        <f>ROUND(ROUND(ROUND(ROUND(ROUND(G728+K764,0)*Q728,0)*U788,0)*Y797,0)-AD793,0)</f>
        <v>156</v>
      </c>
      <c r="AG797" s="79"/>
    </row>
    <row r="798" ht="16.5" customHeight="1">
      <c r="A798" s="29">
        <v>63.0</v>
      </c>
      <c r="B798" s="30" t="s">
        <v>3577</v>
      </c>
      <c r="C798" s="32" t="s">
        <v>3578</v>
      </c>
      <c r="D798" s="94"/>
      <c r="E798" s="94"/>
      <c r="F798" s="103"/>
      <c r="G798" s="140"/>
      <c r="H798" s="140"/>
      <c r="I798" s="95"/>
      <c r="J798" s="110"/>
      <c r="K798" s="115"/>
      <c r="L798" s="115"/>
      <c r="M798" s="386"/>
      <c r="N798" s="364"/>
      <c r="O798" s="378"/>
      <c r="P798" s="374"/>
      <c r="Q798" s="376"/>
      <c r="R798" s="316"/>
      <c r="S798" s="311"/>
      <c r="T798" s="290"/>
      <c r="U798" s="292"/>
      <c r="V798" s="355"/>
      <c r="W798" s="484"/>
      <c r="X798" s="290"/>
      <c r="Y798" s="355"/>
      <c r="Z798" s="356" t="s">
        <v>20</v>
      </c>
      <c r="AA798" s="357" t="s">
        <v>21</v>
      </c>
      <c r="AB798" s="363">
        <v>0.85</v>
      </c>
      <c r="AC798" s="484"/>
      <c r="AD798" s="292"/>
      <c r="AE798" s="355"/>
      <c r="AF798" s="45">
        <f>ROUND(ROUND(ROUND(ROUND(ROUND(ROUND(G728+K764,0)*Q728,0)*U788,0)*Y797,0)*AB798,0)-AD793,0)</f>
        <v>132</v>
      </c>
      <c r="AG798" s="79"/>
    </row>
    <row r="799" ht="16.5" customHeight="1">
      <c r="A799" s="29">
        <v>63.0</v>
      </c>
      <c r="B799" s="30" t="s">
        <v>3579</v>
      </c>
      <c r="C799" s="32" t="s">
        <v>3580</v>
      </c>
      <c r="D799" s="94"/>
      <c r="E799" s="94"/>
      <c r="F799" s="103"/>
      <c r="G799" s="140"/>
      <c r="H799" s="140"/>
      <c r="I799" s="95"/>
      <c r="J799" s="65"/>
      <c r="K799" s="65"/>
      <c r="L799" s="65"/>
      <c r="M799" s="302"/>
      <c r="N799" s="367"/>
      <c r="O799" s="82" t="s">
        <v>27</v>
      </c>
      <c r="P799" s="140"/>
      <c r="Q799" s="95"/>
      <c r="R799" s="287"/>
      <c r="S799" s="287"/>
      <c r="T799" s="152"/>
      <c r="U799" s="152"/>
      <c r="V799" s="152"/>
      <c r="W799" s="299"/>
      <c r="X799" s="287"/>
      <c r="Y799" s="345"/>
      <c r="Z799" s="288"/>
      <c r="AA799" s="288"/>
      <c r="AB799" s="288"/>
      <c r="AC799" s="288"/>
      <c r="AD799" s="288"/>
      <c r="AE799" s="346"/>
      <c r="AF799" s="45">
        <f>ROUND(G728*Q800,0)</f>
        <v>266</v>
      </c>
      <c r="AG799" s="79"/>
    </row>
    <row r="800" ht="16.5" customHeight="1">
      <c r="A800" s="29">
        <v>63.0</v>
      </c>
      <c r="B800" s="30" t="s">
        <v>3581</v>
      </c>
      <c r="C800" s="32" t="s">
        <v>3582</v>
      </c>
      <c r="D800" s="94"/>
      <c r="E800" s="94"/>
      <c r="F800" s="103"/>
      <c r="G800" s="140"/>
      <c r="H800" s="140"/>
      <c r="I800" s="95"/>
      <c r="J800" s="65"/>
      <c r="K800" s="65"/>
      <c r="L800" s="65"/>
      <c r="M800" s="302"/>
      <c r="N800" s="105"/>
      <c r="O800" s="482"/>
      <c r="P800" s="302" t="s">
        <v>21</v>
      </c>
      <c r="Q800" s="349">
        <v>0.5</v>
      </c>
      <c r="R800" s="302"/>
      <c r="S800" s="302"/>
      <c r="T800" s="140"/>
      <c r="U800" s="140"/>
      <c r="V800" s="140"/>
      <c r="W800" s="303"/>
      <c r="X800" s="290"/>
      <c r="Y800" s="350"/>
      <c r="Z800" s="299" t="s">
        <v>20</v>
      </c>
      <c r="AA800" s="287" t="s">
        <v>21</v>
      </c>
      <c r="AB800" s="351">
        <v>0.85</v>
      </c>
      <c r="AC800" s="288"/>
      <c r="AD800" s="288"/>
      <c r="AE800" s="346"/>
      <c r="AF800" s="45">
        <f>ROUND(ROUND(G728*Q800,0)*AB800,0)</f>
        <v>226</v>
      </c>
      <c r="AG800" s="79"/>
    </row>
    <row r="801" ht="16.5" customHeight="1">
      <c r="A801" s="29">
        <v>63.0</v>
      </c>
      <c r="B801" s="30" t="s">
        <v>3583</v>
      </c>
      <c r="C801" s="32" t="s">
        <v>3584</v>
      </c>
      <c r="D801" s="94"/>
      <c r="E801" s="94"/>
      <c r="F801" s="76"/>
      <c r="G801" s="63"/>
      <c r="H801" s="63"/>
      <c r="I801" s="51"/>
      <c r="J801" s="94"/>
      <c r="K801" s="140"/>
      <c r="L801" s="348"/>
      <c r="M801" s="304"/>
      <c r="N801" s="381"/>
      <c r="O801" s="482"/>
      <c r="P801" s="304"/>
      <c r="Q801" s="380"/>
      <c r="R801" s="304"/>
      <c r="S801" s="304"/>
      <c r="T801" s="140"/>
      <c r="U801" s="140"/>
      <c r="V801" s="140"/>
      <c r="W801" s="305" t="s">
        <v>326</v>
      </c>
      <c r="X801" s="287" t="s">
        <v>21</v>
      </c>
      <c r="Y801" s="354">
        <f>$Y$657</f>
        <v>0.7</v>
      </c>
      <c r="Z801" s="297"/>
      <c r="AA801" s="297"/>
      <c r="AB801" s="297"/>
      <c r="AC801" s="297"/>
      <c r="AD801" s="297"/>
      <c r="AE801" s="362"/>
      <c r="AF801" s="114">
        <f>ROUND(ROUND(G728*Q800,0)*Y801,0)</f>
        <v>186</v>
      </c>
      <c r="AG801" s="79"/>
    </row>
    <row r="802" ht="16.5" customHeight="1">
      <c r="A802" s="29">
        <v>63.0</v>
      </c>
      <c r="B802" s="30" t="s">
        <v>3585</v>
      </c>
      <c r="C802" s="32" t="s">
        <v>3586</v>
      </c>
      <c r="D802" s="94"/>
      <c r="E802" s="94"/>
      <c r="F802" s="76"/>
      <c r="G802" s="63"/>
      <c r="H802" s="63"/>
      <c r="I802" s="51"/>
      <c r="J802" s="94"/>
      <c r="K802" s="140"/>
      <c r="L802" s="348"/>
      <c r="M802" s="304"/>
      <c r="N802" s="381"/>
      <c r="O802" s="482"/>
      <c r="P802" s="304"/>
      <c r="Q802" s="380"/>
      <c r="R802" s="304"/>
      <c r="S802" s="304"/>
      <c r="T802" s="140"/>
      <c r="U802" s="140"/>
      <c r="V802" s="140"/>
      <c r="W802" s="484"/>
      <c r="X802" s="290"/>
      <c r="Y802" s="355"/>
      <c r="Z802" s="356" t="s">
        <v>20</v>
      </c>
      <c r="AA802" s="357" t="s">
        <v>21</v>
      </c>
      <c r="AB802" s="358">
        <v>0.85</v>
      </c>
      <c r="AC802" s="288"/>
      <c r="AD802" s="288"/>
      <c r="AE802" s="346"/>
      <c r="AF802" s="114">
        <f>ROUND(ROUND(ROUND(G728*Q800,0)*Y801,0)*AB802,0)</f>
        <v>158</v>
      </c>
      <c r="AG802" s="79"/>
    </row>
    <row r="803" ht="16.5" customHeight="1">
      <c r="A803" s="29">
        <v>63.0</v>
      </c>
      <c r="B803" s="30" t="s">
        <v>3587</v>
      </c>
      <c r="C803" s="32" t="s">
        <v>3588</v>
      </c>
      <c r="D803" s="94"/>
      <c r="E803" s="94"/>
      <c r="F803" s="76"/>
      <c r="G803" s="63"/>
      <c r="H803" s="63"/>
      <c r="I803" s="51"/>
      <c r="J803" s="94"/>
      <c r="K803" s="140"/>
      <c r="L803" s="348"/>
      <c r="M803" s="304"/>
      <c r="N803" s="381"/>
      <c r="O803" s="482"/>
      <c r="P803" s="304"/>
      <c r="Q803" s="380"/>
      <c r="R803" s="304"/>
      <c r="S803" s="304"/>
      <c r="T803" s="140"/>
      <c r="U803" s="140"/>
      <c r="V803" s="140"/>
      <c r="W803" s="305" t="s">
        <v>329</v>
      </c>
      <c r="X803" s="287" t="s">
        <v>21</v>
      </c>
      <c r="Y803" s="354">
        <f>$Y$659</f>
        <v>0.85</v>
      </c>
      <c r="Z803" s="292"/>
      <c r="AA803" s="292"/>
      <c r="AB803" s="292"/>
      <c r="AC803" s="292"/>
      <c r="AD803" s="292"/>
      <c r="AE803" s="355"/>
      <c r="AF803" s="45">
        <f>ROUND(ROUND(G728*Q800,0)*Y803,0)</f>
        <v>226</v>
      </c>
      <c r="AG803" s="79"/>
    </row>
    <row r="804" ht="16.5" customHeight="1">
      <c r="A804" s="29">
        <v>63.0</v>
      </c>
      <c r="B804" s="30" t="s">
        <v>3589</v>
      </c>
      <c r="C804" s="32" t="s">
        <v>3590</v>
      </c>
      <c r="D804" s="94"/>
      <c r="E804" s="94"/>
      <c r="F804" s="76"/>
      <c r="G804" s="63"/>
      <c r="H804" s="63"/>
      <c r="I804" s="51"/>
      <c r="J804" s="94"/>
      <c r="K804" s="140"/>
      <c r="L804" s="348"/>
      <c r="M804" s="304"/>
      <c r="N804" s="381"/>
      <c r="O804" s="482"/>
      <c r="P804" s="304"/>
      <c r="Q804" s="380"/>
      <c r="R804" s="304"/>
      <c r="S804" s="304"/>
      <c r="T804" s="140"/>
      <c r="U804" s="140"/>
      <c r="V804" s="140"/>
      <c r="W804" s="484"/>
      <c r="X804" s="290"/>
      <c r="Y804" s="355"/>
      <c r="Z804" s="356" t="s">
        <v>20</v>
      </c>
      <c r="AA804" s="357" t="s">
        <v>21</v>
      </c>
      <c r="AB804" s="358">
        <v>0.85</v>
      </c>
      <c r="AC804" s="288"/>
      <c r="AD804" s="288"/>
      <c r="AE804" s="346"/>
      <c r="AF804" s="45">
        <f>ROUND(ROUND(ROUND(G728*Q800,0)*Y803,0)*AB804,0)</f>
        <v>192</v>
      </c>
      <c r="AG804" s="79"/>
    </row>
    <row r="805" ht="16.5" customHeight="1">
      <c r="A805" s="29">
        <v>63.0</v>
      </c>
      <c r="B805" s="30" t="s">
        <v>3591</v>
      </c>
      <c r="C805" s="32" t="s">
        <v>3592</v>
      </c>
      <c r="D805" s="94"/>
      <c r="E805" s="94"/>
      <c r="F805" s="76"/>
      <c r="G805" s="63"/>
      <c r="H805" s="63"/>
      <c r="I805" s="51"/>
      <c r="J805" s="94"/>
      <c r="K805" s="140"/>
      <c r="L805" s="348"/>
      <c r="M805" s="304"/>
      <c r="N805" s="381"/>
      <c r="O805" s="482"/>
      <c r="P805" s="304"/>
      <c r="Q805" s="380"/>
      <c r="R805" s="304"/>
      <c r="S805" s="304"/>
      <c r="T805" s="140"/>
      <c r="U805" s="140"/>
      <c r="V805" s="140"/>
      <c r="W805" s="299"/>
      <c r="X805" s="287"/>
      <c r="Y805" s="345"/>
      <c r="Z805" s="288"/>
      <c r="AA805" s="288"/>
      <c r="AB805" s="346"/>
      <c r="AC805" s="82" t="s">
        <v>30</v>
      </c>
      <c r="AD805" s="302">
        <v>5.0</v>
      </c>
      <c r="AE805" s="360" t="s">
        <v>31</v>
      </c>
      <c r="AF805" s="45">
        <f>ROUND(ROUND(G728*Q800,0)-AD805,0)</f>
        <v>261</v>
      </c>
      <c r="AG805" s="79"/>
    </row>
    <row r="806" ht="16.5" customHeight="1">
      <c r="A806" s="29">
        <v>63.0</v>
      </c>
      <c r="B806" s="30" t="s">
        <v>3593</v>
      </c>
      <c r="C806" s="32" t="s">
        <v>3594</v>
      </c>
      <c r="D806" s="94"/>
      <c r="E806" s="94"/>
      <c r="F806" s="76"/>
      <c r="G806" s="63"/>
      <c r="H806" s="63"/>
      <c r="I806" s="51"/>
      <c r="J806" s="94"/>
      <c r="K806" s="140"/>
      <c r="L806" s="348"/>
      <c r="M806" s="304"/>
      <c r="N806" s="381"/>
      <c r="O806" s="482"/>
      <c r="P806" s="304"/>
      <c r="Q806" s="380"/>
      <c r="R806" s="304"/>
      <c r="S806" s="304"/>
      <c r="T806" s="140"/>
      <c r="U806" s="140"/>
      <c r="V806" s="140"/>
      <c r="W806" s="303"/>
      <c r="X806" s="290"/>
      <c r="Y806" s="350"/>
      <c r="Z806" s="299" t="s">
        <v>20</v>
      </c>
      <c r="AA806" s="287" t="s">
        <v>21</v>
      </c>
      <c r="AB806" s="361">
        <v>0.85</v>
      </c>
      <c r="AC806" s="482"/>
      <c r="AD806" s="302"/>
      <c r="AE806" s="360"/>
      <c r="AF806" s="45">
        <f>ROUND(ROUND(ROUND(G728*Q800,0)*AB806,0)-AD805,0)</f>
        <v>221</v>
      </c>
      <c r="AG806" s="79"/>
    </row>
    <row r="807" ht="16.5" customHeight="1">
      <c r="A807" s="29">
        <v>63.0</v>
      </c>
      <c r="B807" s="30" t="s">
        <v>3595</v>
      </c>
      <c r="C807" s="32" t="s">
        <v>3596</v>
      </c>
      <c r="D807" s="94"/>
      <c r="E807" s="94"/>
      <c r="F807" s="76"/>
      <c r="G807" s="63"/>
      <c r="H807" s="63"/>
      <c r="I807" s="51"/>
      <c r="J807" s="94"/>
      <c r="K807" s="140"/>
      <c r="L807" s="348"/>
      <c r="M807" s="304"/>
      <c r="N807" s="381"/>
      <c r="O807" s="482"/>
      <c r="P807" s="304"/>
      <c r="Q807" s="380"/>
      <c r="R807" s="304"/>
      <c r="S807" s="304"/>
      <c r="T807" s="140"/>
      <c r="U807" s="140"/>
      <c r="V807" s="140"/>
      <c r="W807" s="305" t="s">
        <v>326</v>
      </c>
      <c r="X807" s="302" t="s">
        <v>21</v>
      </c>
      <c r="Y807" s="349">
        <v>0.7</v>
      </c>
      <c r="Z807" s="297"/>
      <c r="AA807" s="297"/>
      <c r="AB807" s="362"/>
      <c r="AC807" s="482"/>
      <c r="AD807" s="313"/>
      <c r="AE807" s="349"/>
      <c r="AF807" s="114">
        <f>ROUND(ROUND(ROUND(G728*Q800,0)*Y807,0)-AD805,0)</f>
        <v>181</v>
      </c>
      <c r="AG807" s="79"/>
    </row>
    <row r="808" ht="16.5" customHeight="1">
      <c r="A808" s="29">
        <v>63.0</v>
      </c>
      <c r="B808" s="30" t="s">
        <v>3597</v>
      </c>
      <c r="C808" s="32" t="s">
        <v>3598</v>
      </c>
      <c r="D808" s="94"/>
      <c r="E808" s="94"/>
      <c r="F808" s="76"/>
      <c r="G808" s="63"/>
      <c r="H808" s="63"/>
      <c r="I808" s="51"/>
      <c r="J808" s="94"/>
      <c r="K808" s="140"/>
      <c r="L808" s="348"/>
      <c r="M808" s="304"/>
      <c r="N808" s="381"/>
      <c r="O808" s="482"/>
      <c r="P808" s="304"/>
      <c r="Q808" s="380"/>
      <c r="R808" s="304"/>
      <c r="S808" s="304"/>
      <c r="T808" s="140"/>
      <c r="U808" s="140"/>
      <c r="V808" s="140"/>
      <c r="W808" s="484"/>
      <c r="X808" s="290"/>
      <c r="Y808" s="355"/>
      <c r="Z808" s="356" t="s">
        <v>20</v>
      </c>
      <c r="AA808" s="357" t="s">
        <v>21</v>
      </c>
      <c r="AB808" s="363">
        <v>0.85</v>
      </c>
      <c r="AC808" s="482"/>
      <c r="AD808" s="313"/>
      <c r="AE808" s="349"/>
      <c r="AF808" s="114">
        <f>ROUND(ROUND(ROUND(ROUND(G728*Q800,0)*Y807,0)*AB808,0)-AD805,0)</f>
        <v>153</v>
      </c>
      <c r="AG808" s="79"/>
    </row>
    <row r="809" ht="16.5" customHeight="1">
      <c r="A809" s="29">
        <v>63.0</v>
      </c>
      <c r="B809" s="30" t="s">
        <v>3599</v>
      </c>
      <c r="C809" s="32" t="s">
        <v>3600</v>
      </c>
      <c r="D809" s="94"/>
      <c r="E809" s="94"/>
      <c r="F809" s="76"/>
      <c r="G809" s="63"/>
      <c r="H809" s="63"/>
      <c r="I809" s="51"/>
      <c r="J809" s="94"/>
      <c r="K809" s="140"/>
      <c r="L809" s="348"/>
      <c r="M809" s="304"/>
      <c r="N809" s="381"/>
      <c r="O809" s="307"/>
      <c r="P809" s="304"/>
      <c r="Q809" s="380"/>
      <c r="R809" s="304"/>
      <c r="S809" s="304"/>
      <c r="T809" s="140"/>
      <c r="U809" s="140"/>
      <c r="V809" s="140"/>
      <c r="W809" s="305" t="s">
        <v>329</v>
      </c>
      <c r="X809" s="302" t="s">
        <v>21</v>
      </c>
      <c r="Y809" s="349">
        <v>0.85</v>
      </c>
      <c r="Z809" s="292"/>
      <c r="AA809" s="292"/>
      <c r="AB809" s="355"/>
      <c r="AC809" s="482"/>
      <c r="AD809" s="313"/>
      <c r="AE809" s="349"/>
      <c r="AF809" s="45">
        <f>ROUND(ROUND(ROUND(G728*Q800,0)*Y809,0)-AD805,0)</f>
        <v>221</v>
      </c>
      <c r="AG809" s="79"/>
    </row>
    <row r="810" ht="16.5" customHeight="1">
      <c r="A810" s="29">
        <v>63.0</v>
      </c>
      <c r="B810" s="30" t="s">
        <v>3601</v>
      </c>
      <c r="C810" s="32" t="s">
        <v>3602</v>
      </c>
      <c r="D810" s="94"/>
      <c r="E810" s="94"/>
      <c r="F810" s="76"/>
      <c r="G810" s="63"/>
      <c r="H810" s="63"/>
      <c r="I810" s="51"/>
      <c r="J810" s="94"/>
      <c r="K810" s="140"/>
      <c r="L810" s="348"/>
      <c r="M810" s="304"/>
      <c r="N810" s="381"/>
      <c r="O810" s="307"/>
      <c r="P810" s="304"/>
      <c r="Q810" s="380"/>
      <c r="R810" s="304"/>
      <c r="S810" s="304"/>
      <c r="T810" s="140"/>
      <c r="U810" s="140"/>
      <c r="V810" s="140"/>
      <c r="W810" s="484"/>
      <c r="X810" s="290"/>
      <c r="Y810" s="355"/>
      <c r="Z810" s="356" t="s">
        <v>20</v>
      </c>
      <c r="AA810" s="357" t="s">
        <v>21</v>
      </c>
      <c r="AB810" s="363">
        <v>0.85</v>
      </c>
      <c r="AC810" s="484"/>
      <c r="AD810" s="292"/>
      <c r="AE810" s="355"/>
      <c r="AF810" s="45">
        <f>ROUND(ROUND(ROUND(ROUND(G728*Q800,0)*Y809,0)*AB810,0)-AD805,0)</f>
        <v>187</v>
      </c>
      <c r="AG810" s="79"/>
    </row>
    <row r="811" ht="16.5" customHeight="1">
      <c r="A811" s="29">
        <v>63.0</v>
      </c>
      <c r="B811" s="30" t="s">
        <v>3603</v>
      </c>
      <c r="C811" s="32" t="s">
        <v>3604</v>
      </c>
      <c r="D811" s="94"/>
      <c r="E811" s="94"/>
      <c r="F811" s="307"/>
      <c r="G811" s="140"/>
      <c r="H811" s="140"/>
      <c r="I811" s="95"/>
      <c r="J811" s="94"/>
      <c r="K811" s="65"/>
      <c r="L811" s="65"/>
      <c r="M811" s="140"/>
      <c r="N811" s="105"/>
      <c r="O811" s="94"/>
      <c r="P811" s="140"/>
      <c r="Q811" s="95"/>
      <c r="R811" s="33" t="s">
        <v>23</v>
      </c>
      <c r="S811" s="130" t="s">
        <v>24</v>
      </c>
      <c r="T811" s="152"/>
      <c r="U811" s="152"/>
      <c r="V811" s="153"/>
      <c r="W811" s="299"/>
      <c r="X811" s="287"/>
      <c r="Y811" s="345"/>
      <c r="Z811" s="288"/>
      <c r="AA811" s="288"/>
      <c r="AB811" s="288"/>
      <c r="AC811" s="288"/>
      <c r="AD811" s="288"/>
      <c r="AE811" s="346"/>
      <c r="AF811" s="114">
        <f>ROUND(ROUND(G728*Q800,0)*U812,0)</f>
        <v>186</v>
      </c>
      <c r="AG811" s="79"/>
    </row>
    <row r="812" ht="16.5" customHeight="1">
      <c r="A812" s="29">
        <v>63.0</v>
      </c>
      <c r="B812" s="30" t="s">
        <v>3605</v>
      </c>
      <c r="C812" s="32" t="s">
        <v>3606</v>
      </c>
      <c r="D812" s="94"/>
      <c r="E812" s="94"/>
      <c r="F812" s="307"/>
      <c r="G812" s="63"/>
      <c r="H812" s="140"/>
      <c r="I812" s="95"/>
      <c r="J812" s="94"/>
      <c r="K812" s="65"/>
      <c r="L812" s="65"/>
      <c r="M812" s="140"/>
      <c r="N812" s="105"/>
      <c r="O812" s="94"/>
      <c r="P812" s="140"/>
      <c r="Q812" s="95"/>
      <c r="R812" s="481"/>
      <c r="S812" s="482"/>
      <c r="T812" s="302" t="s">
        <v>21</v>
      </c>
      <c r="U812" s="313">
        <v>0.7</v>
      </c>
      <c r="V812" s="95"/>
      <c r="W812" s="303"/>
      <c r="X812" s="290"/>
      <c r="Y812" s="350"/>
      <c r="Z812" s="299" t="s">
        <v>20</v>
      </c>
      <c r="AA812" s="287" t="s">
        <v>21</v>
      </c>
      <c r="AB812" s="351">
        <v>0.85</v>
      </c>
      <c r="AC812" s="288"/>
      <c r="AD812" s="288"/>
      <c r="AE812" s="346"/>
      <c r="AF812" s="114">
        <f>ROUND(ROUND(ROUND(G728*Q800,0)*U812,0)*AB812,0)</f>
        <v>158</v>
      </c>
      <c r="AG812" s="79"/>
    </row>
    <row r="813" ht="16.5" customHeight="1">
      <c r="A813" s="29">
        <v>63.0</v>
      </c>
      <c r="B813" s="30" t="s">
        <v>3607</v>
      </c>
      <c r="C813" s="32" t="s">
        <v>3608</v>
      </c>
      <c r="D813" s="94"/>
      <c r="E813" s="94"/>
      <c r="F813" s="103"/>
      <c r="G813" s="140"/>
      <c r="H813" s="140"/>
      <c r="I813" s="95"/>
      <c r="J813" s="69"/>
      <c r="K813" s="65"/>
      <c r="L813" s="65"/>
      <c r="M813" s="302"/>
      <c r="N813" s="382"/>
      <c r="O813" s="383"/>
      <c r="P813" s="302"/>
      <c r="Q813" s="384"/>
      <c r="R813" s="481"/>
      <c r="S813" s="482"/>
      <c r="T813" s="302"/>
      <c r="U813" s="313"/>
      <c r="V813" s="349"/>
      <c r="W813" s="305" t="s">
        <v>326</v>
      </c>
      <c r="X813" s="287" t="s">
        <v>21</v>
      </c>
      <c r="Y813" s="354">
        <f>$Y$657</f>
        <v>0.7</v>
      </c>
      <c r="Z813" s="297"/>
      <c r="AA813" s="297"/>
      <c r="AB813" s="297"/>
      <c r="AC813" s="297"/>
      <c r="AD813" s="297"/>
      <c r="AE813" s="362"/>
      <c r="AF813" s="114">
        <f>ROUND(ROUND(ROUND(G728*Q800,0)*U812,0)*Y813,0)</f>
        <v>130</v>
      </c>
      <c r="AG813" s="79"/>
    </row>
    <row r="814" ht="16.5" customHeight="1">
      <c r="A814" s="29">
        <v>63.0</v>
      </c>
      <c r="B814" s="30" t="s">
        <v>3609</v>
      </c>
      <c r="C814" s="32" t="s">
        <v>3610</v>
      </c>
      <c r="D814" s="94"/>
      <c r="E814" s="94"/>
      <c r="F814" s="103"/>
      <c r="G814" s="140"/>
      <c r="H814" s="140"/>
      <c r="I814" s="95"/>
      <c r="J814" s="69"/>
      <c r="K814" s="65"/>
      <c r="L814" s="65"/>
      <c r="M814" s="302"/>
      <c r="N814" s="382"/>
      <c r="O814" s="383"/>
      <c r="P814" s="302"/>
      <c r="Q814" s="384"/>
      <c r="R814" s="481"/>
      <c r="S814" s="482"/>
      <c r="T814" s="302"/>
      <c r="U814" s="313"/>
      <c r="V814" s="349"/>
      <c r="W814" s="484"/>
      <c r="X814" s="290"/>
      <c r="Y814" s="355"/>
      <c r="Z814" s="356" t="s">
        <v>20</v>
      </c>
      <c r="AA814" s="357" t="s">
        <v>21</v>
      </c>
      <c r="AB814" s="358">
        <v>0.85</v>
      </c>
      <c r="AC814" s="288"/>
      <c r="AD814" s="288"/>
      <c r="AE814" s="346"/>
      <c r="AF814" s="114">
        <f>ROUND(ROUND(ROUND(ROUND(G728*Q800,0)*U812,0)*Y813,0)*AB814,0)</f>
        <v>111</v>
      </c>
      <c r="AG814" s="79"/>
    </row>
    <row r="815" ht="16.5" customHeight="1">
      <c r="A815" s="29">
        <v>63.0</v>
      </c>
      <c r="B815" s="30" t="s">
        <v>3611</v>
      </c>
      <c r="C815" s="32" t="s">
        <v>3612</v>
      </c>
      <c r="D815" s="94"/>
      <c r="E815" s="94"/>
      <c r="F815" s="103"/>
      <c r="G815" s="140"/>
      <c r="H815" s="140"/>
      <c r="I815" s="95"/>
      <c r="J815" s="69"/>
      <c r="K815" s="65"/>
      <c r="L815" s="65"/>
      <c r="M815" s="302"/>
      <c r="N815" s="382"/>
      <c r="O815" s="383"/>
      <c r="P815" s="302"/>
      <c r="Q815" s="384"/>
      <c r="R815" s="481"/>
      <c r="S815" s="482"/>
      <c r="T815" s="302"/>
      <c r="U815" s="313"/>
      <c r="V815" s="349"/>
      <c r="W815" s="305" t="s">
        <v>329</v>
      </c>
      <c r="X815" s="287" t="s">
        <v>21</v>
      </c>
      <c r="Y815" s="354">
        <f>$Y$659</f>
        <v>0.85</v>
      </c>
      <c r="Z815" s="292"/>
      <c r="AA815" s="292"/>
      <c r="AB815" s="292"/>
      <c r="AC815" s="292"/>
      <c r="AD815" s="292"/>
      <c r="AE815" s="355"/>
      <c r="AF815" s="114">
        <f>ROUND(ROUND(ROUND(G728*Q800,0)*U812,0)*Y815,0)</f>
        <v>158</v>
      </c>
      <c r="AG815" s="79"/>
    </row>
    <row r="816" ht="16.5" customHeight="1">
      <c r="A816" s="29">
        <v>63.0</v>
      </c>
      <c r="B816" s="30" t="s">
        <v>3613</v>
      </c>
      <c r="C816" s="32" t="s">
        <v>3614</v>
      </c>
      <c r="D816" s="94"/>
      <c r="E816" s="94"/>
      <c r="F816" s="103"/>
      <c r="G816" s="140"/>
      <c r="H816" s="140"/>
      <c r="I816" s="95"/>
      <c r="J816" s="69"/>
      <c r="K816" s="65"/>
      <c r="L816" s="65"/>
      <c r="M816" s="302"/>
      <c r="N816" s="382"/>
      <c r="O816" s="383"/>
      <c r="P816" s="302"/>
      <c r="Q816" s="384"/>
      <c r="R816" s="481"/>
      <c r="S816" s="482"/>
      <c r="T816" s="302"/>
      <c r="U816" s="313"/>
      <c r="V816" s="349"/>
      <c r="W816" s="484"/>
      <c r="X816" s="290"/>
      <c r="Y816" s="355"/>
      <c r="Z816" s="356" t="s">
        <v>20</v>
      </c>
      <c r="AA816" s="357" t="s">
        <v>21</v>
      </c>
      <c r="AB816" s="358">
        <v>0.85</v>
      </c>
      <c r="AC816" s="288"/>
      <c r="AD816" s="288"/>
      <c r="AE816" s="346"/>
      <c r="AF816" s="114">
        <f>ROUND(ROUND(ROUND(ROUND(G728*Q800,0)*U812,0)*Y815,0)*AB816,0)</f>
        <v>134</v>
      </c>
      <c r="AG816" s="79"/>
    </row>
    <row r="817" ht="16.5" customHeight="1">
      <c r="A817" s="29">
        <v>63.0</v>
      </c>
      <c r="B817" s="30" t="s">
        <v>3615</v>
      </c>
      <c r="C817" s="32" t="s">
        <v>3616</v>
      </c>
      <c r="D817" s="94"/>
      <c r="E817" s="94"/>
      <c r="F817" s="103"/>
      <c r="G817" s="140"/>
      <c r="H817" s="140"/>
      <c r="I817" s="95"/>
      <c r="J817" s="69"/>
      <c r="K817" s="65"/>
      <c r="L817" s="65"/>
      <c r="M817" s="302"/>
      <c r="N817" s="382"/>
      <c r="O817" s="383"/>
      <c r="P817" s="302"/>
      <c r="Q817" s="384"/>
      <c r="R817" s="308"/>
      <c r="S817" s="309"/>
      <c r="T817" s="302"/>
      <c r="U817" s="313"/>
      <c r="V817" s="349"/>
      <c r="W817" s="299"/>
      <c r="X817" s="287"/>
      <c r="Y817" s="345"/>
      <c r="Z817" s="288"/>
      <c r="AA817" s="288"/>
      <c r="AB817" s="346"/>
      <c r="AC817" s="82" t="s">
        <v>30</v>
      </c>
      <c r="AD817" s="302">
        <v>5.0</v>
      </c>
      <c r="AE817" s="360" t="s">
        <v>31</v>
      </c>
      <c r="AF817" s="114">
        <f>ROUND(ROUND(ROUND(G728*Q800,0)*U812,0)-AD817,0)</f>
        <v>181</v>
      </c>
      <c r="AG817" s="79"/>
    </row>
    <row r="818" ht="16.5" customHeight="1">
      <c r="A818" s="29">
        <v>63.0</v>
      </c>
      <c r="B818" s="30" t="s">
        <v>3617</v>
      </c>
      <c r="C818" s="32" t="s">
        <v>3618</v>
      </c>
      <c r="D818" s="94"/>
      <c r="E818" s="94"/>
      <c r="F818" s="103"/>
      <c r="G818" s="140"/>
      <c r="H818" s="140"/>
      <c r="I818" s="95"/>
      <c r="J818" s="69"/>
      <c r="K818" s="65"/>
      <c r="L818" s="65"/>
      <c r="M818" s="302"/>
      <c r="N818" s="382"/>
      <c r="O818" s="383"/>
      <c r="P818" s="302"/>
      <c r="Q818" s="384"/>
      <c r="R818" s="310"/>
      <c r="S818" s="309"/>
      <c r="T818" s="302"/>
      <c r="U818" s="313"/>
      <c r="V818" s="349"/>
      <c r="W818" s="303"/>
      <c r="X818" s="290"/>
      <c r="Y818" s="350"/>
      <c r="Z818" s="299" t="s">
        <v>20</v>
      </c>
      <c r="AA818" s="287" t="s">
        <v>21</v>
      </c>
      <c r="AB818" s="361">
        <v>0.85</v>
      </c>
      <c r="AC818" s="482"/>
      <c r="AD818" s="302"/>
      <c r="AE818" s="360"/>
      <c r="AF818" s="114">
        <f>ROUND(ROUND(ROUND(ROUND(G728*Q800,0)*U812,0)*AB818,0)-AD817,0)</f>
        <v>153</v>
      </c>
      <c r="AG818" s="79"/>
    </row>
    <row r="819" ht="16.5" customHeight="1">
      <c r="A819" s="29">
        <v>63.0</v>
      </c>
      <c r="B819" s="30" t="s">
        <v>3619</v>
      </c>
      <c r="C819" s="32" t="s">
        <v>3620</v>
      </c>
      <c r="D819" s="94"/>
      <c r="E819" s="94"/>
      <c r="F819" s="103"/>
      <c r="G819" s="140"/>
      <c r="H819" s="140"/>
      <c r="I819" s="95"/>
      <c r="J819" s="69"/>
      <c r="K819" s="65"/>
      <c r="L819" s="65"/>
      <c r="M819" s="302"/>
      <c r="N819" s="382"/>
      <c r="O819" s="383"/>
      <c r="P819" s="302"/>
      <c r="Q819" s="384"/>
      <c r="R819" s="310"/>
      <c r="S819" s="309"/>
      <c r="T819" s="302"/>
      <c r="U819" s="313"/>
      <c r="V819" s="349"/>
      <c r="W819" s="305" t="s">
        <v>326</v>
      </c>
      <c r="X819" s="302" t="s">
        <v>21</v>
      </c>
      <c r="Y819" s="349">
        <f>$Y$657</f>
        <v>0.7</v>
      </c>
      <c r="Z819" s="297"/>
      <c r="AA819" s="297"/>
      <c r="AB819" s="362"/>
      <c r="AC819" s="482"/>
      <c r="AD819" s="313"/>
      <c r="AE819" s="349"/>
      <c r="AF819" s="114">
        <f>ROUND(ROUND(ROUND(ROUND(G728*Q800,0)*U812,0)*Y819,0)-AD817,0)</f>
        <v>125</v>
      </c>
      <c r="AG819" s="79"/>
    </row>
    <row r="820" ht="16.5" customHeight="1">
      <c r="A820" s="29">
        <v>63.0</v>
      </c>
      <c r="B820" s="30" t="s">
        <v>3621</v>
      </c>
      <c r="C820" s="32" t="s">
        <v>3622</v>
      </c>
      <c r="D820" s="94"/>
      <c r="E820" s="94"/>
      <c r="F820" s="103"/>
      <c r="G820" s="140"/>
      <c r="H820" s="140"/>
      <c r="I820" s="95"/>
      <c r="J820" s="69"/>
      <c r="K820" s="65"/>
      <c r="L820" s="65"/>
      <c r="M820" s="302"/>
      <c r="N820" s="382"/>
      <c r="O820" s="383"/>
      <c r="P820" s="302"/>
      <c r="Q820" s="384"/>
      <c r="R820" s="310"/>
      <c r="S820" s="309"/>
      <c r="T820" s="302"/>
      <c r="U820" s="313"/>
      <c r="V820" s="349"/>
      <c r="W820" s="484"/>
      <c r="X820" s="290"/>
      <c r="Y820" s="355"/>
      <c r="Z820" s="356" t="s">
        <v>20</v>
      </c>
      <c r="AA820" s="357" t="s">
        <v>21</v>
      </c>
      <c r="AB820" s="363">
        <v>0.85</v>
      </c>
      <c r="AC820" s="482"/>
      <c r="AD820" s="313"/>
      <c r="AE820" s="349"/>
      <c r="AF820" s="114">
        <f>ROUND(ROUND(ROUND(ROUND(ROUND(G728*Q800,0)*U812,0)*Y819,0)*AB820,0)-AD817,0)</f>
        <v>106</v>
      </c>
      <c r="AG820" s="79"/>
    </row>
    <row r="821" ht="16.5" customHeight="1">
      <c r="A821" s="29">
        <v>63.0</v>
      </c>
      <c r="B821" s="30" t="s">
        <v>3623</v>
      </c>
      <c r="C821" s="32" t="s">
        <v>3624</v>
      </c>
      <c r="D821" s="94"/>
      <c r="E821" s="94"/>
      <c r="F821" s="103"/>
      <c r="G821" s="140"/>
      <c r="H821" s="140"/>
      <c r="I821" s="95"/>
      <c r="J821" s="69"/>
      <c r="K821" s="65"/>
      <c r="L821" s="65"/>
      <c r="M821" s="302"/>
      <c r="N821" s="382"/>
      <c r="O821" s="383"/>
      <c r="P821" s="302"/>
      <c r="Q821" s="384"/>
      <c r="R821" s="310"/>
      <c r="S821" s="309"/>
      <c r="T821" s="302"/>
      <c r="U821" s="313"/>
      <c r="V821" s="349"/>
      <c r="W821" s="305" t="s">
        <v>329</v>
      </c>
      <c r="X821" s="302" t="s">
        <v>21</v>
      </c>
      <c r="Y821" s="349">
        <f>$Y$659</f>
        <v>0.85</v>
      </c>
      <c r="Z821" s="292"/>
      <c r="AA821" s="292"/>
      <c r="AB821" s="355"/>
      <c r="AC821" s="482"/>
      <c r="AD821" s="313"/>
      <c r="AE821" s="349"/>
      <c r="AF821" s="114">
        <f>ROUND(ROUND(ROUND(ROUND(G728*Q800,0)*U812,0)*Y821,0)-AD817,0)</f>
        <v>153</v>
      </c>
      <c r="AG821" s="79"/>
    </row>
    <row r="822" ht="16.5" customHeight="1">
      <c r="A822" s="29">
        <v>63.0</v>
      </c>
      <c r="B822" s="30" t="s">
        <v>3625</v>
      </c>
      <c r="C822" s="32" t="s">
        <v>3626</v>
      </c>
      <c r="D822" s="94"/>
      <c r="E822" s="94"/>
      <c r="F822" s="103"/>
      <c r="G822" s="140"/>
      <c r="H822" s="140"/>
      <c r="I822" s="95"/>
      <c r="J822" s="69"/>
      <c r="K822" s="65"/>
      <c r="L822" s="65"/>
      <c r="M822" s="302"/>
      <c r="N822" s="382"/>
      <c r="O822" s="383"/>
      <c r="P822" s="302"/>
      <c r="Q822" s="384"/>
      <c r="R822" s="310"/>
      <c r="S822" s="309"/>
      <c r="T822" s="302"/>
      <c r="U822" s="313"/>
      <c r="V822" s="349"/>
      <c r="W822" s="484"/>
      <c r="X822" s="290"/>
      <c r="Y822" s="355"/>
      <c r="Z822" s="356" t="s">
        <v>20</v>
      </c>
      <c r="AA822" s="357" t="s">
        <v>21</v>
      </c>
      <c r="AB822" s="363">
        <v>0.85</v>
      </c>
      <c r="AC822" s="484"/>
      <c r="AD822" s="292"/>
      <c r="AE822" s="355"/>
      <c r="AF822" s="114">
        <f>ROUND(ROUND(ROUND(ROUND(ROUND(G728*Q800,0)*U812,0)*Y821,0)*AB822,0)-AD817,0)</f>
        <v>129</v>
      </c>
      <c r="AG822" s="79"/>
    </row>
    <row r="823" ht="16.5" customHeight="1">
      <c r="A823" s="29">
        <v>63.0</v>
      </c>
      <c r="B823" s="30" t="s">
        <v>3627</v>
      </c>
      <c r="C823" s="32" t="s">
        <v>3628</v>
      </c>
      <c r="D823" s="94"/>
      <c r="E823" s="94"/>
      <c r="F823" s="103"/>
      <c r="G823" s="140"/>
      <c r="H823" s="140"/>
      <c r="I823" s="95"/>
      <c r="J823" s="69"/>
      <c r="K823" s="65"/>
      <c r="L823" s="65"/>
      <c r="M823" s="302"/>
      <c r="N823" s="382"/>
      <c r="O823" s="383"/>
      <c r="P823" s="302"/>
      <c r="Q823" s="384"/>
      <c r="R823" s="310"/>
      <c r="S823" s="130" t="s">
        <v>27</v>
      </c>
      <c r="T823" s="287"/>
      <c r="U823" s="385"/>
      <c r="V823" s="354"/>
      <c r="W823" s="299"/>
      <c r="X823" s="287"/>
      <c r="Y823" s="345"/>
      <c r="Z823" s="288"/>
      <c r="AA823" s="288"/>
      <c r="AB823" s="288"/>
      <c r="AC823" s="288"/>
      <c r="AD823" s="288"/>
      <c r="AE823" s="346"/>
      <c r="AF823" s="114">
        <f>ROUND(ROUND(G728*Q800,0)*U824,0)</f>
        <v>133</v>
      </c>
      <c r="AG823" s="79"/>
    </row>
    <row r="824" ht="16.5" customHeight="1">
      <c r="A824" s="29">
        <v>63.0</v>
      </c>
      <c r="B824" s="30" t="s">
        <v>3629</v>
      </c>
      <c r="C824" s="32" t="s">
        <v>3630</v>
      </c>
      <c r="D824" s="94"/>
      <c r="E824" s="94"/>
      <c r="F824" s="103"/>
      <c r="G824" s="140"/>
      <c r="H824" s="140"/>
      <c r="I824" s="95"/>
      <c r="J824" s="69"/>
      <c r="K824" s="65"/>
      <c r="L824" s="65"/>
      <c r="M824" s="302"/>
      <c r="N824" s="382"/>
      <c r="O824" s="383"/>
      <c r="P824" s="302"/>
      <c r="Q824" s="384"/>
      <c r="R824" s="310"/>
      <c r="S824" s="482"/>
      <c r="T824" s="302" t="s">
        <v>21</v>
      </c>
      <c r="U824" s="313">
        <v>0.5</v>
      </c>
      <c r="V824" s="349"/>
      <c r="W824" s="303"/>
      <c r="X824" s="290"/>
      <c r="Y824" s="350"/>
      <c r="Z824" s="299" t="s">
        <v>20</v>
      </c>
      <c r="AA824" s="287" t="s">
        <v>21</v>
      </c>
      <c r="AB824" s="351">
        <v>0.85</v>
      </c>
      <c r="AC824" s="288"/>
      <c r="AD824" s="288"/>
      <c r="AE824" s="346"/>
      <c r="AF824" s="114">
        <f>ROUND(ROUND(ROUND(G728*Q800,0)*U824,0)*AB824,0)</f>
        <v>113</v>
      </c>
      <c r="AG824" s="79"/>
    </row>
    <row r="825" ht="16.5" customHeight="1">
      <c r="A825" s="29">
        <v>63.0</v>
      </c>
      <c r="B825" s="30" t="s">
        <v>3631</v>
      </c>
      <c r="C825" s="32" t="s">
        <v>3632</v>
      </c>
      <c r="D825" s="94"/>
      <c r="E825" s="94"/>
      <c r="F825" s="103"/>
      <c r="G825" s="140"/>
      <c r="H825" s="140"/>
      <c r="I825" s="95"/>
      <c r="J825" s="69"/>
      <c r="K825" s="65"/>
      <c r="L825" s="65"/>
      <c r="M825" s="302"/>
      <c r="N825" s="382"/>
      <c r="O825" s="383"/>
      <c r="P825" s="302"/>
      <c r="Q825" s="384"/>
      <c r="R825" s="310"/>
      <c r="S825" s="482"/>
      <c r="T825" s="302"/>
      <c r="U825" s="313"/>
      <c r="V825" s="349"/>
      <c r="W825" s="305" t="s">
        <v>326</v>
      </c>
      <c r="X825" s="287" t="s">
        <v>21</v>
      </c>
      <c r="Y825" s="354">
        <f>$Y$657</f>
        <v>0.7</v>
      </c>
      <c r="Z825" s="297"/>
      <c r="AA825" s="297"/>
      <c r="AB825" s="297"/>
      <c r="AC825" s="297"/>
      <c r="AD825" s="297"/>
      <c r="AE825" s="362"/>
      <c r="AF825" s="114">
        <f>ROUND(ROUND(ROUND(G728*Q800,0)*U824,0)*Y825,0)</f>
        <v>93</v>
      </c>
      <c r="AG825" s="79"/>
    </row>
    <row r="826" ht="16.5" customHeight="1">
      <c r="A826" s="29">
        <v>63.0</v>
      </c>
      <c r="B826" s="30" t="s">
        <v>3633</v>
      </c>
      <c r="C826" s="32" t="s">
        <v>3634</v>
      </c>
      <c r="D826" s="94"/>
      <c r="E826" s="94"/>
      <c r="F826" s="103"/>
      <c r="G826" s="140"/>
      <c r="H826" s="140"/>
      <c r="I826" s="95"/>
      <c r="J826" s="69"/>
      <c r="K826" s="65"/>
      <c r="L826" s="65"/>
      <c r="M826" s="302"/>
      <c r="N826" s="382"/>
      <c r="O826" s="383"/>
      <c r="P826" s="302"/>
      <c r="Q826" s="384"/>
      <c r="R826" s="310"/>
      <c r="S826" s="482"/>
      <c r="T826" s="302"/>
      <c r="U826" s="313"/>
      <c r="V826" s="349"/>
      <c r="W826" s="484"/>
      <c r="X826" s="290"/>
      <c r="Y826" s="355"/>
      <c r="Z826" s="356" t="s">
        <v>20</v>
      </c>
      <c r="AA826" s="357" t="s">
        <v>21</v>
      </c>
      <c r="AB826" s="358">
        <v>0.85</v>
      </c>
      <c r="AC826" s="288"/>
      <c r="AD826" s="288"/>
      <c r="AE826" s="346"/>
      <c r="AF826" s="114">
        <f>ROUND(ROUND(ROUND(ROUND(G728*Q800,0)*U824,0)*Y825,0)*AB826,0)</f>
        <v>79</v>
      </c>
      <c r="AG826" s="79"/>
    </row>
    <row r="827" ht="16.5" customHeight="1">
      <c r="A827" s="29">
        <v>63.0</v>
      </c>
      <c r="B827" s="30" t="s">
        <v>3635</v>
      </c>
      <c r="C827" s="32" t="s">
        <v>3636</v>
      </c>
      <c r="D827" s="94"/>
      <c r="E827" s="94"/>
      <c r="F827" s="103"/>
      <c r="G827" s="140"/>
      <c r="H827" s="140"/>
      <c r="I827" s="95"/>
      <c r="J827" s="69"/>
      <c r="K827" s="65"/>
      <c r="L827" s="65"/>
      <c r="M827" s="302"/>
      <c r="N827" s="382"/>
      <c r="O827" s="383"/>
      <c r="P827" s="302"/>
      <c r="Q827" s="384"/>
      <c r="R827" s="310"/>
      <c r="S827" s="482"/>
      <c r="T827" s="302"/>
      <c r="U827" s="313"/>
      <c r="V827" s="349"/>
      <c r="W827" s="305" t="s">
        <v>329</v>
      </c>
      <c r="X827" s="287" t="s">
        <v>21</v>
      </c>
      <c r="Y827" s="354">
        <f>$Y$659</f>
        <v>0.85</v>
      </c>
      <c r="Z827" s="292"/>
      <c r="AA827" s="292"/>
      <c r="AB827" s="292"/>
      <c r="AC827" s="292"/>
      <c r="AD827" s="292"/>
      <c r="AE827" s="355"/>
      <c r="AF827" s="114">
        <f>ROUND(ROUND(ROUND(G728*Q800,0)*U824,0)*Y827,0)</f>
        <v>113</v>
      </c>
      <c r="AG827" s="79"/>
    </row>
    <row r="828" ht="16.5" customHeight="1">
      <c r="A828" s="29">
        <v>63.0</v>
      </c>
      <c r="B828" s="30" t="s">
        <v>3637</v>
      </c>
      <c r="C828" s="32" t="s">
        <v>3638</v>
      </c>
      <c r="D828" s="94"/>
      <c r="E828" s="94"/>
      <c r="F828" s="103"/>
      <c r="G828" s="140"/>
      <c r="H828" s="140"/>
      <c r="I828" s="95"/>
      <c r="J828" s="69"/>
      <c r="K828" s="65"/>
      <c r="L828" s="65"/>
      <c r="M828" s="302"/>
      <c r="N828" s="382"/>
      <c r="O828" s="383"/>
      <c r="P828" s="302"/>
      <c r="Q828" s="384"/>
      <c r="R828" s="310"/>
      <c r="S828" s="482"/>
      <c r="T828" s="302"/>
      <c r="U828" s="313"/>
      <c r="V828" s="349"/>
      <c r="W828" s="484"/>
      <c r="X828" s="290"/>
      <c r="Y828" s="355"/>
      <c r="Z828" s="356" t="s">
        <v>20</v>
      </c>
      <c r="AA828" s="357" t="s">
        <v>21</v>
      </c>
      <c r="AB828" s="358">
        <v>0.85</v>
      </c>
      <c r="AC828" s="288"/>
      <c r="AD828" s="288"/>
      <c r="AE828" s="346"/>
      <c r="AF828" s="114">
        <f>ROUND(ROUND(ROUND(ROUND(G728*Q800,0)*U824,0)*Y827,0)*AB828,0)</f>
        <v>96</v>
      </c>
      <c r="AG828" s="79"/>
    </row>
    <row r="829" ht="16.5" customHeight="1">
      <c r="A829" s="29">
        <v>63.0</v>
      </c>
      <c r="B829" s="30" t="s">
        <v>3639</v>
      </c>
      <c r="C829" s="32" t="s">
        <v>3640</v>
      </c>
      <c r="D829" s="94"/>
      <c r="E829" s="94"/>
      <c r="F829" s="103"/>
      <c r="G829" s="140"/>
      <c r="H829" s="140"/>
      <c r="I829" s="95"/>
      <c r="J829" s="69"/>
      <c r="K829" s="65"/>
      <c r="L829" s="65"/>
      <c r="M829" s="302"/>
      <c r="N829" s="382"/>
      <c r="O829" s="383"/>
      <c r="P829" s="302"/>
      <c r="Q829" s="384"/>
      <c r="R829" s="310"/>
      <c r="S829" s="482"/>
      <c r="T829" s="302"/>
      <c r="U829" s="313"/>
      <c r="V829" s="349"/>
      <c r="W829" s="299"/>
      <c r="X829" s="287"/>
      <c r="Y829" s="345"/>
      <c r="Z829" s="288"/>
      <c r="AA829" s="288"/>
      <c r="AB829" s="346"/>
      <c r="AC829" s="82" t="s">
        <v>30</v>
      </c>
      <c r="AD829" s="302">
        <v>5.0</v>
      </c>
      <c r="AE829" s="360" t="s">
        <v>31</v>
      </c>
      <c r="AF829" s="114">
        <f>ROUND(ROUND(ROUND(G728*Q800,0)*U824,0)-AD829,0)</f>
        <v>128</v>
      </c>
      <c r="AG829" s="79"/>
    </row>
    <row r="830" ht="16.5" customHeight="1">
      <c r="A830" s="29">
        <v>63.0</v>
      </c>
      <c r="B830" s="30" t="s">
        <v>3641</v>
      </c>
      <c r="C830" s="32" t="s">
        <v>3642</v>
      </c>
      <c r="D830" s="94"/>
      <c r="E830" s="94"/>
      <c r="F830" s="103"/>
      <c r="G830" s="140"/>
      <c r="H830" s="140"/>
      <c r="I830" s="95"/>
      <c r="J830" s="69"/>
      <c r="K830" s="65"/>
      <c r="L830" s="65"/>
      <c r="M830" s="302"/>
      <c r="N830" s="382"/>
      <c r="O830" s="383"/>
      <c r="P830" s="302"/>
      <c r="Q830" s="384"/>
      <c r="R830" s="310"/>
      <c r="S830" s="309"/>
      <c r="T830" s="302"/>
      <c r="U830" s="313"/>
      <c r="V830" s="313"/>
      <c r="W830" s="303"/>
      <c r="X830" s="290"/>
      <c r="Y830" s="350"/>
      <c r="Z830" s="299" t="s">
        <v>20</v>
      </c>
      <c r="AA830" s="287" t="s">
        <v>21</v>
      </c>
      <c r="AB830" s="361">
        <v>0.85</v>
      </c>
      <c r="AC830" s="482"/>
      <c r="AD830" s="302"/>
      <c r="AE830" s="360"/>
      <c r="AF830" s="114">
        <f>ROUND(ROUND(ROUND(ROUND(G728*Q800,0)*U824,0)*AB830,0)-AD829,0)</f>
        <v>108</v>
      </c>
      <c r="AG830" s="79"/>
    </row>
    <row r="831" ht="16.5" customHeight="1">
      <c r="A831" s="29">
        <v>63.0</v>
      </c>
      <c r="B831" s="30" t="s">
        <v>3643</v>
      </c>
      <c r="C831" s="32" t="s">
        <v>3644</v>
      </c>
      <c r="D831" s="94"/>
      <c r="E831" s="94"/>
      <c r="F831" s="103"/>
      <c r="G831" s="140"/>
      <c r="H831" s="140"/>
      <c r="I831" s="95"/>
      <c r="J831" s="69"/>
      <c r="K831" s="65"/>
      <c r="L831" s="65"/>
      <c r="M831" s="302"/>
      <c r="N831" s="382"/>
      <c r="O831" s="383"/>
      <c r="P831" s="302"/>
      <c r="Q831" s="384"/>
      <c r="R831" s="310"/>
      <c r="S831" s="309"/>
      <c r="T831" s="302"/>
      <c r="U831" s="313"/>
      <c r="V831" s="313"/>
      <c r="W831" s="305" t="s">
        <v>326</v>
      </c>
      <c r="X831" s="302" t="s">
        <v>21</v>
      </c>
      <c r="Y831" s="349">
        <f>$Y$657</f>
        <v>0.7</v>
      </c>
      <c r="Z831" s="297"/>
      <c r="AA831" s="297"/>
      <c r="AB831" s="362"/>
      <c r="AC831" s="482"/>
      <c r="AD831" s="313"/>
      <c r="AE831" s="349"/>
      <c r="AF831" s="114">
        <f>ROUND(ROUND(ROUND(ROUND(G728*Q800,0)*U824,0)*Y831,0)-AD829,0)</f>
        <v>88</v>
      </c>
      <c r="AG831" s="79"/>
    </row>
    <row r="832" ht="16.5" customHeight="1">
      <c r="A832" s="29">
        <v>63.0</v>
      </c>
      <c r="B832" s="30" t="s">
        <v>3645</v>
      </c>
      <c r="C832" s="32" t="s">
        <v>3646</v>
      </c>
      <c r="D832" s="94"/>
      <c r="E832" s="94"/>
      <c r="F832" s="103"/>
      <c r="G832" s="140"/>
      <c r="H832" s="140"/>
      <c r="I832" s="95"/>
      <c r="J832" s="69"/>
      <c r="K832" s="65"/>
      <c r="L832" s="65"/>
      <c r="M832" s="302"/>
      <c r="N832" s="382"/>
      <c r="O832" s="383"/>
      <c r="P832" s="302"/>
      <c r="Q832" s="384"/>
      <c r="R832" s="310"/>
      <c r="S832" s="309"/>
      <c r="T832" s="302"/>
      <c r="U832" s="313"/>
      <c r="V832" s="313"/>
      <c r="W832" s="484"/>
      <c r="X832" s="290"/>
      <c r="Y832" s="355"/>
      <c r="Z832" s="356" t="s">
        <v>20</v>
      </c>
      <c r="AA832" s="357" t="s">
        <v>21</v>
      </c>
      <c r="AB832" s="363">
        <v>0.85</v>
      </c>
      <c r="AC832" s="482"/>
      <c r="AD832" s="313"/>
      <c r="AE832" s="349"/>
      <c r="AF832" s="114">
        <f>ROUND(ROUND(ROUND(ROUND(ROUND(G728*Q800,0)*U824,0)*Y831,0)*AB832,0)-AD829,0)</f>
        <v>74</v>
      </c>
      <c r="AG832" s="79"/>
    </row>
    <row r="833" ht="16.5" customHeight="1">
      <c r="A833" s="29">
        <v>63.0</v>
      </c>
      <c r="B833" s="30" t="s">
        <v>3647</v>
      </c>
      <c r="C833" s="32" t="s">
        <v>3648</v>
      </c>
      <c r="D833" s="94"/>
      <c r="E833" s="94"/>
      <c r="F833" s="103"/>
      <c r="G833" s="140"/>
      <c r="H833" s="140"/>
      <c r="I833" s="95"/>
      <c r="J833" s="69"/>
      <c r="K833" s="65"/>
      <c r="L833" s="65"/>
      <c r="M833" s="302"/>
      <c r="N833" s="382"/>
      <c r="O833" s="383"/>
      <c r="P833" s="302"/>
      <c r="Q833" s="384"/>
      <c r="R833" s="310"/>
      <c r="S833" s="309"/>
      <c r="T833" s="302"/>
      <c r="U833" s="313"/>
      <c r="V833" s="349"/>
      <c r="W833" s="305" t="s">
        <v>329</v>
      </c>
      <c r="X833" s="302" t="s">
        <v>21</v>
      </c>
      <c r="Y833" s="349">
        <f>$Y$659</f>
        <v>0.85</v>
      </c>
      <c r="Z833" s="292"/>
      <c r="AA833" s="292"/>
      <c r="AB833" s="355"/>
      <c r="AC833" s="482"/>
      <c r="AD833" s="313"/>
      <c r="AE833" s="349"/>
      <c r="AF833" s="114">
        <f>ROUND(ROUND(ROUND(ROUND(G728*Q800,0)*U824,0)*Y833,0)-AD829,0)</f>
        <v>108</v>
      </c>
      <c r="AG833" s="79"/>
    </row>
    <row r="834" ht="16.5" customHeight="1">
      <c r="A834" s="29">
        <v>63.0</v>
      </c>
      <c r="B834" s="30" t="s">
        <v>3649</v>
      </c>
      <c r="C834" s="32" t="s">
        <v>3650</v>
      </c>
      <c r="D834" s="94"/>
      <c r="E834" s="94"/>
      <c r="F834" s="103"/>
      <c r="G834" s="140"/>
      <c r="H834" s="140"/>
      <c r="I834" s="95"/>
      <c r="J834" s="69"/>
      <c r="K834" s="65"/>
      <c r="L834" s="65"/>
      <c r="M834" s="302"/>
      <c r="N834" s="382"/>
      <c r="O834" s="383"/>
      <c r="P834" s="302"/>
      <c r="Q834" s="384"/>
      <c r="R834" s="316"/>
      <c r="S834" s="311"/>
      <c r="T834" s="290"/>
      <c r="U834" s="292"/>
      <c r="V834" s="355"/>
      <c r="W834" s="484"/>
      <c r="X834" s="290"/>
      <c r="Y834" s="355"/>
      <c r="Z834" s="356" t="s">
        <v>20</v>
      </c>
      <c r="AA834" s="357" t="s">
        <v>21</v>
      </c>
      <c r="AB834" s="363">
        <v>0.85</v>
      </c>
      <c r="AC834" s="484"/>
      <c r="AD834" s="292"/>
      <c r="AE834" s="355"/>
      <c r="AF834" s="114">
        <f>ROUND(ROUND(ROUND(ROUND(ROUND(G728*Q800,0)*U824,0)*Y833,0)*AB834,0)-AD829,0)</f>
        <v>91</v>
      </c>
      <c r="AG834" s="79"/>
    </row>
    <row r="835" ht="16.5" customHeight="1">
      <c r="A835" s="29">
        <v>63.0</v>
      </c>
      <c r="B835" s="30" t="s">
        <v>3651</v>
      </c>
      <c r="C835" s="32" t="s">
        <v>3652</v>
      </c>
      <c r="D835" s="94"/>
      <c r="E835" s="94"/>
      <c r="F835" s="94"/>
      <c r="G835" s="140"/>
      <c r="H835" s="140"/>
      <c r="I835" s="95"/>
      <c r="J835" s="82" t="s">
        <v>38</v>
      </c>
      <c r="K835" s="96"/>
      <c r="L835" s="96"/>
      <c r="M835" s="152"/>
      <c r="N835" s="105"/>
      <c r="O835" s="94"/>
      <c r="P835" s="140"/>
      <c r="Q835" s="95"/>
      <c r="R835" s="287"/>
      <c r="S835" s="287"/>
      <c r="T835" s="152"/>
      <c r="U835" s="152"/>
      <c r="V835" s="152"/>
      <c r="W835" s="299"/>
      <c r="X835" s="287"/>
      <c r="Y835" s="345"/>
      <c r="Z835" s="288"/>
      <c r="AA835" s="288"/>
      <c r="AB835" s="288"/>
      <c r="AC835" s="288"/>
      <c r="AD835" s="288"/>
      <c r="AE835" s="346"/>
      <c r="AF835" s="45">
        <f>ROUND(ROUND(G728+K836,0)*Q800,0)</f>
        <v>270</v>
      </c>
      <c r="AG835" s="79"/>
    </row>
    <row r="836" ht="16.5" customHeight="1">
      <c r="A836" s="29">
        <v>63.0</v>
      </c>
      <c r="B836" s="30" t="s">
        <v>3653</v>
      </c>
      <c r="C836" s="32" t="s">
        <v>3654</v>
      </c>
      <c r="D836" s="94"/>
      <c r="E836" s="94"/>
      <c r="F836" s="94"/>
      <c r="G836" s="140"/>
      <c r="H836" s="140"/>
      <c r="I836" s="95"/>
      <c r="J836" s="482"/>
      <c r="K836" s="302">
        <v>8.0</v>
      </c>
      <c r="L836" s="63" t="s">
        <v>40</v>
      </c>
      <c r="M836" s="140"/>
      <c r="N836" s="105"/>
      <c r="O836" s="94"/>
      <c r="P836" s="140"/>
      <c r="Q836" s="95"/>
      <c r="R836" s="302"/>
      <c r="S836" s="302"/>
      <c r="T836" s="140"/>
      <c r="U836" s="140"/>
      <c r="V836" s="140"/>
      <c r="W836" s="303"/>
      <c r="X836" s="290"/>
      <c r="Y836" s="350"/>
      <c r="Z836" s="299" t="s">
        <v>20</v>
      </c>
      <c r="AA836" s="287" t="s">
        <v>21</v>
      </c>
      <c r="AB836" s="351">
        <v>0.85</v>
      </c>
      <c r="AC836" s="288"/>
      <c r="AD836" s="288"/>
      <c r="AE836" s="346"/>
      <c r="AF836" s="45">
        <f>ROUND(ROUND(ROUND(G728+K836,0)*Q800,0)*AB836,0)</f>
        <v>230</v>
      </c>
      <c r="AG836" s="79"/>
    </row>
    <row r="837" ht="16.5" customHeight="1">
      <c r="A837" s="29">
        <v>63.0</v>
      </c>
      <c r="B837" s="30" t="s">
        <v>3655</v>
      </c>
      <c r="C837" s="32" t="s">
        <v>3656</v>
      </c>
      <c r="D837" s="94"/>
      <c r="E837" s="94"/>
      <c r="F837" s="94"/>
      <c r="G837" s="140"/>
      <c r="H837" s="140"/>
      <c r="I837" s="95"/>
      <c r="J837" s="482"/>
      <c r="K837" s="65"/>
      <c r="L837" s="302"/>
      <c r="M837" s="366"/>
      <c r="N837" s="367"/>
      <c r="O837" s="368"/>
      <c r="P837" s="366"/>
      <c r="Q837" s="369"/>
      <c r="R837" s="304"/>
      <c r="S837" s="304"/>
      <c r="T837" s="140"/>
      <c r="U837" s="140"/>
      <c r="V837" s="140"/>
      <c r="W837" s="305" t="s">
        <v>326</v>
      </c>
      <c r="X837" s="287" t="s">
        <v>21</v>
      </c>
      <c r="Y837" s="354">
        <f>$Y$657</f>
        <v>0.7</v>
      </c>
      <c r="Z837" s="297"/>
      <c r="AA837" s="297"/>
      <c r="AB837" s="297"/>
      <c r="AC837" s="297"/>
      <c r="AD837" s="297"/>
      <c r="AE837" s="362"/>
      <c r="AF837" s="45">
        <f>ROUND(ROUND(ROUND(G728+K836,0)*Q800,0)*Y837,0)</f>
        <v>189</v>
      </c>
      <c r="AG837" s="79"/>
    </row>
    <row r="838" ht="16.5" customHeight="1">
      <c r="A838" s="29">
        <v>63.0</v>
      </c>
      <c r="B838" s="30" t="s">
        <v>3657</v>
      </c>
      <c r="C838" s="32" t="s">
        <v>3658</v>
      </c>
      <c r="D838" s="94"/>
      <c r="E838" s="94"/>
      <c r="F838" s="94"/>
      <c r="G838" s="140"/>
      <c r="H838" s="140"/>
      <c r="I838" s="95"/>
      <c r="J838" s="482"/>
      <c r="K838" s="65"/>
      <c r="L838" s="302"/>
      <c r="M838" s="366"/>
      <c r="N838" s="367"/>
      <c r="O838" s="368"/>
      <c r="P838" s="366"/>
      <c r="Q838" s="369"/>
      <c r="R838" s="304"/>
      <c r="S838" s="304"/>
      <c r="T838" s="140"/>
      <c r="U838" s="140"/>
      <c r="V838" s="140"/>
      <c r="W838" s="484"/>
      <c r="X838" s="290"/>
      <c r="Y838" s="355"/>
      <c r="Z838" s="356" t="s">
        <v>20</v>
      </c>
      <c r="AA838" s="357" t="s">
        <v>21</v>
      </c>
      <c r="AB838" s="358">
        <v>0.85</v>
      </c>
      <c r="AC838" s="288"/>
      <c r="AD838" s="288"/>
      <c r="AE838" s="346"/>
      <c r="AF838" s="45">
        <f>ROUND(ROUND(ROUND(ROUND(G728+K836,0)*Q800,0)*Y837,0)*AB838,0)</f>
        <v>161</v>
      </c>
      <c r="AG838" s="79"/>
    </row>
    <row r="839" ht="16.5" customHeight="1">
      <c r="A839" s="29">
        <v>63.0</v>
      </c>
      <c r="B839" s="30" t="s">
        <v>3659</v>
      </c>
      <c r="C839" s="32" t="s">
        <v>3660</v>
      </c>
      <c r="D839" s="94"/>
      <c r="E839" s="94"/>
      <c r="F839" s="94"/>
      <c r="G839" s="140"/>
      <c r="H839" s="140"/>
      <c r="I839" s="95"/>
      <c r="J839" s="482"/>
      <c r="K839" s="65"/>
      <c r="L839" s="302"/>
      <c r="M839" s="366"/>
      <c r="N839" s="367"/>
      <c r="O839" s="368"/>
      <c r="P839" s="366"/>
      <c r="Q839" s="369"/>
      <c r="R839" s="304"/>
      <c r="S839" s="304"/>
      <c r="T839" s="140"/>
      <c r="U839" s="140"/>
      <c r="V839" s="140"/>
      <c r="W839" s="305" t="s">
        <v>329</v>
      </c>
      <c r="X839" s="287" t="s">
        <v>21</v>
      </c>
      <c r="Y839" s="354">
        <f>$Y$659</f>
        <v>0.85</v>
      </c>
      <c r="Z839" s="292"/>
      <c r="AA839" s="292"/>
      <c r="AB839" s="292"/>
      <c r="AC839" s="292"/>
      <c r="AD839" s="292"/>
      <c r="AE839" s="355"/>
      <c r="AF839" s="45">
        <f>ROUND(ROUND(ROUND(G728+K836,0)*Q800,0)*Y839,0)</f>
        <v>230</v>
      </c>
      <c r="AG839" s="79"/>
    </row>
    <row r="840" ht="16.5" customHeight="1">
      <c r="A840" s="29">
        <v>63.0</v>
      </c>
      <c r="B840" s="30" t="s">
        <v>3661</v>
      </c>
      <c r="C840" s="32" t="s">
        <v>3662</v>
      </c>
      <c r="D840" s="94"/>
      <c r="E840" s="94"/>
      <c r="F840" s="94"/>
      <c r="G840" s="140"/>
      <c r="H840" s="140"/>
      <c r="I840" s="95"/>
      <c r="J840" s="482"/>
      <c r="K840" s="65"/>
      <c r="L840" s="302"/>
      <c r="M840" s="366"/>
      <c r="N840" s="367"/>
      <c r="O840" s="368"/>
      <c r="P840" s="366"/>
      <c r="Q840" s="369"/>
      <c r="R840" s="304"/>
      <c r="S840" s="304"/>
      <c r="T840" s="140"/>
      <c r="U840" s="140"/>
      <c r="V840" s="140"/>
      <c r="W840" s="484"/>
      <c r="X840" s="290"/>
      <c r="Y840" s="355"/>
      <c r="Z840" s="356" t="s">
        <v>20</v>
      </c>
      <c r="AA840" s="357" t="s">
        <v>21</v>
      </c>
      <c r="AB840" s="358">
        <v>0.85</v>
      </c>
      <c r="AC840" s="288"/>
      <c r="AD840" s="288"/>
      <c r="AE840" s="346"/>
      <c r="AF840" s="45">
        <f>ROUND(ROUND(ROUND(ROUND(G728+K836,0)*Q800,0)*Y839,0)*AB840,0)</f>
        <v>196</v>
      </c>
      <c r="AG840" s="79"/>
    </row>
    <row r="841" ht="16.5" customHeight="1">
      <c r="A841" s="29">
        <v>63.0</v>
      </c>
      <c r="B841" s="30" t="s">
        <v>3663</v>
      </c>
      <c r="C841" s="32" t="s">
        <v>3664</v>
      </c>
      <c r="D841" s="94"/>
      <c r="E841" s="94"/>
      <c r="F841" s="94"/>
      <c r="G841" s="140"/>
      <c r="H841" s="140"/>
      <c r="I841" s="95"/>
      <c r="J841" s="482"/>
      <c r="K841" s="65"/>
      <c r="L841" s="302"/>
      <c r="M841" s="366"/>
      <c r="N841" s="367"/>
      <c r="O841" s="368"/>
      <c r="P841" s="366"/>
      <c r="Q841" s="369"/>
      <c r="R841" s="304"/>
      <c r="S841" s="304"/>
      <c r="T841" s="140"/>
      <c r="U841" s="140"/>
      <c r="V841" s="140"/>
      <c r="W841" s="299"/>
      <c r="X841" s="287"/>
      <c r="Y841" s="345"/>
      <c r="Z841" s="288"/>
      <c r="AA841" s="288"/>
      <c r="AB841" s="346"/>
      <c r="AC841" s="82" t="s">
        <v>30</v>
      </c>
      <c r="AD841" s="302">
        <v>5.0</v>
      </c>
      <c r="AE841" s="360" t="s">
        <v>31</v>
      </c>
      <c r="AF841" s="45">
        <f>ROUND(ROUND(ROUND(G728+K836,0)*Q800,0)-AD841,0)</f>
        <v>265</v>
      </c>
      <c r="AG841" s="79"/>
    </row>
    <row r="842" ht="16.5" customHeight="1">
      <c r="A842" s="29">
        <v>63.0</v>
      </c>
      <c r="B842" s="30" t="s">
        <v>3665</v>
      </c>
      <c r="C842" s="32" t="s">
        <v>3666</v>
      </c>
      <c r="D842" s="94"/>
      <c r="E842" s="94"/>
      <c r="F842" s="94"/>
      <c r="G842" s="140"/>
      <c r="H842" s="140"/>
      <c r="I842" s="95"/>
      <c r="J842" s="69"/>
      <c r="K842" s="65"/>
      <c r="L842" s="302"/>
      <c r="M842" s="366"/>
      <c r="N842" s="367"/>
      <c r="O842" s="368"/>
      <c r="P842" s="366"/>
      <c r="Q842" s="369"/>
      <c r="R842" s="304"/>
      <c r="S842" s="304"/>
      <c r="T842" s="140"/>
      <c r="U842" s="140"/>
      <c r="V842" s="140"/>
      <c r="W842" s="303"/>
      <c r="X842" s="290"/>
      <c r="Y842" s="350"/>
      <c r="Z842" s="299" t="s">
        <v>20</v>
      </c>
      <c r="AA842" s="287" t="s">
        <v>21</v>
      </c>
      <c r="AB842" s="361">
        <v>0.85</v>
      </c>
      <c r="AC842" s="482"/>
      <c r="AD842" s="302"/>
      <c r="AE842" s="360"/>
      <c r="AF842" s="45">
        <f>ROUND(ROUND(ROUND(ROUND(G728+K836,0)*Q800,0)*AB842,0)-AD841,0)</f>
        <v>225</v>
      </c>
      <c r="AG842" s="79"/>
    </row>
    <row r="843" ht="16.5" customHeight="1">
      <c r="A843" s="29">
        <v>63.0</v>
      </c>
      <c r="B843" s="30" t="s">
        <v>3667</v>
      </c>
      <c r="C843" s="32" t="s">
        <v>3668</v>
      </c>
      <c r="D843" s="94"/>
      <c r="E843" s="94"/>
      <c r="F843" s="94"/>
      <c r="G843" s="140"/>
      <c r="H843" s="140"/>
      <c r="I843" s="95"/>
      <c r="J843" s="69"/>
      <c r="K843" s="65"/>
      <c r="L843" s="302"/>
      <c r="M843" s="366"/>
      <c r="N843" s="367"/>
      <c r="O843" s="368"/>
      <c r="P843" s="366"/>
      <c r="Q843" s="369"/>
      <c r="R843" s="304"/>
      <c r="S843" s="304"/>
      <c r="T843" s="140"/>
      <c r="U843" s="140"/>
      <c r="V843" s="140"/>
      <c r="W843" s="305" t="s">
        <v>326</v>
      </c>
      <c r="X843" s="302" t="s">
        <v>21</v>
      </c>
      <c r="Y843" s="349">
        <v>0.7</v>
      </c>
      <c r="Z843" s="297"/>
      <c r="AA843" s="297"/>
      <c r="AB843" s="362"/>
      <c r="AC843" s="482"/>
      <c r="AD843" s="313"/>
      <c r="AE843" s="349"/>
      <c r="AF843" s="45">
        <f>ROUND(ROUND(ROUND(ROUND(G728+K836,0)*Q800,0)*Y843,0)-AD841,0)</f>
        <v>184</v>
      </c>
      <c r="AG843" s="79"/>
    </row>
    <row r="844" ht="16.5" customHeight="1">
      <c r="A844" s="29">
        <v>63.0</v>
      </c>
      <c r="B844" s="30" t="s">
        <v>3669</v>
      </c>
      <c r="C844" s="32" t="s">
        <v>3670</v>
      </c>
      <c r="D844" s="94"/>
      <c r="E844" s="94"/>
      <c r="F844" s="94"/>
      <c r="G844" s="140"/>
      <c r="H844" s="140"/>
      <c r="I844" s="95"/>
      <c r="J844" s="69"/>
      <c r="K844" s="65"/>
      <c r="L844" s="302"/>
      <c r="M844" s="366"/>
      <c r="N844" s="367"/>
      <c r="O844" s="368"/>
      <c r="P844" s="366"/>
      <c r="Q844" s="369"/>
      <c r="R844" s="304"/>
      <c r="S844" s="304"/>
      <c r="T844" s="140"/>
      <c r="U844" s="140"/>
      <c r="V844" s="140"/>
      <c r="W844" s="484"/>
      <c r="X844" s="290"/>
      <c r="Y844" s="355"/>
      <c r="Z844" s="356" t="s">
        <v>20</v>
      </c>
      <c r="AA844" s="357" t="s">
        <v>21</v>
      </c>
      <c r="AB844" s="363">
        <v>0.85</v>
      </c>
      <c r="AC844" s="482"/>
      <c r="AD844" s="313"/>
      <c r="AE844" s="349"/>
      <c r="AF844" s="45">
        <f>ROUND(ROUND(ROUND(ROUND(ROUND(G728+K836,0)*Q800,0)*Y843,0)*AB844,0)-AD841,0)</f>
        <v>156</v>
      </c>
      <c r="AG844" s="79"/>
    </row>
    <row r="845" ht="16.5" customHeight="1">
      <c r="A845" s="29">
        <v>63.0</v>
      </c>
      <c r="B845" s="30" t="s">
        <v>3671</v>
      </c>
      <c r="C845" s="32" t="s">
        <v>3672</v>
      </c>
      <c r="D845" s="94"/>
      <c r="E845" s="94"/>
      <c r="F845" s="94"/>
      <c r="G845" s="140"/>
      <c r="H845" s="140"/>
      <c r="I845" s="95"/>
      <c r="J845" s="69"/>
      <c r="K845" s="65"/>
      <c r="L845" s="302"/>
      <c r="M845" s="366"/>
      <c r="N845" s="367"/>
      <c r="O845" s="368"/>
      <c r="P845" s="366"/>
      <c r="Q845" s="369"/>
      <c r="R845" s="304"/>
      <c r="S845" s="304"/>
      <c r="T845" s="140"/>
      <c r="U845" s="140"/>
      <c r="V845" s="140"/>
      <c r="W845" s="305" t="s">
        <v>329</v>
      </c>
      <c r="X845" s="302" t="s">
        <v>21</v>
      </c>
      <c r="Y845" s="349">
        <v>0.85</v>
      </c>
      <c r="Z845" s="292"/>
      <c r="AA845" s="292"/>
      <c r="AB845" s="355"/>
      <c r="AC845" s="482"/>
      <c r="AD845" s="313"/>
      <c r="AE845" s="349"/>
      <c r="AF845" s="45">
        <f>ROUND(ROUND(ROUND(ROUND(G728+K836,0)*Q800,0)*Y845,0)-AD841,0)</f>
        <v>225</v>
      </c>
      <c r="AG845" s="79"/>
    </row>
    <row r="846" ht="16.5" customHeight="1">
      <c r="A846" s="29">
        <v>63.0</v>
      </c>
      <c r="B846" s="30" t="s">
        <v>3673</v>
      </c>
      <c r="C846" s="32" t="s">
        <v>3674</v>
      </c>
      <c r="D846" s="94"/>
      <c r="E846" s="94"/>
      <c r="F846" s="94"/>
      <c r="G846" s="140"/>
      <c r="H846" s="140"/>
      <c r="I846" s="95"/>
      <c r="J846" s="69"/>
      <c r="K846" s="65"/>
      <c r="L846" s="302"/>
      <c r="M846" s="366"/>
      <c r="N846" s="367"/>
      <c r="O846" s="368"/>
      <c r="P846" s="366"/>
      <c r="Q846" s="369"/>
      <c r="R846" s="304"/>
      <c r="S846" s="304"/>
      <c r="T846" s="140"/>
      <c r="U846" s="140"/>
      <c r="V846" s="140"/>
      <c r="W846" s="484"/>
      <c r="X846" s="290"/>
      <c r="Y846" s="355"/>
      <c r="Z846" s="356" t="s">
        <v>20</v>
      </c>
      <c r="AA846" s="357" t="s">
        <v>21</v>
      </c>
      <c r="AB846" s="363">
        <v>0.85</v>
      </c>
      <c r="AC846" s="484"/>
      <c r="AD846" s="292"/>
      <c r="AE846" s="355"/>
      <c r="AF846" s="45">
        <f>ROUND(ROUND(ROUND(ROUND(ROUND(G728+K836,0)*Q800,0)*Y845,0)*AB846,0)-AD841,0)</f>
        <v>191</v>
      </c>
      <c r="AG846" s="79"/>
    </row>
    <row r="847" ht="16.5" customHeight="1">
      <c r="A847" s="29">
        <v>63.0</v>
      </c>
      <c r="B847" s="30" t="s">
        <v>3675</v>
      </c>
      <c r="C847" s="32" t="s">
        <v>3676</v>
      </c>
      <c r="D847" s="94"/>
      <c r="E847" s="94"/>
      <c r="F847" s="307"/>
      <c r="G847" s="352"/>
      <c r="H847" s="140"/>
      <c r="I847" s="95"/>
      <c r="J847" s="69"/>
      <c r="K847" s="304"/>
      <c r="L847" s="365"/>
      <c r="M847" s="366"/>
      <c r="N847" s="367"/>
      <c r="O847" s="368"/>
      <c r="P847" s="366"/>
      <c r="Q847" s="369"/>
      <c r="R847" s="33" t="s">
        <v>23</v>
      </c>
      <c r="S847" s="130" t="s">
        <v>24</v>
      </c>
      <c r="T847" s="152"/>
      <c r="U847" s="152"/>
      <c r="V847" s="153"/>
      <c r="W847" s="299"/>
      <c r="X847" s="287"/>
      <c r="Y847" s="345"/>
      <c r="Z847" s="288"/>
      <c r="AA847" s="288"/>
      <c r="AB847" s="288"/>
      <c r="AC847" s="288"/>
      <c r="AD847" s="288"/>
      <c r="AE847" s="346"/>
      <c r="AF847" s="45">
        <f>ROUND(ROUND(ROUND(G728+K836,0)*Q800,0)*U848,0)</f>
        <v>189</v>
      </c>
      <c r="AG847" s="79"/>
    </row>
    <row r="848" ht="16.5" customHeight="1">
      <c r="A848" s="29">
        <v>63.0</v>
      </c>
      <c r="B848" s="30" t="s">
        <v>3677</v>
      </c>
      <c r="C848" s="32" t="s">
        <v>3678</v>
      </c>
      <c r="D848" s="94"/>
      <c r="E848" s="94"/>
      <c r="F848" s="307"/>
      <c r="G848" s="352"/>
      <c r="H848" s="140"/>
      <c r="I848" s="95"/>
      <c r="J848" s="69"/>
      <c r="K848" s="302"/>
      <c r="L848" s="63"/>
      <c r="M848" s="366"/>
      <c r="N848" s="367"/>
      <c r="O848" s="368"/>
      <c r="P848" s="366"/>
      <c r="Q848" s="369"/>
      <c r="R848" s="481"/>
      <c r="S848" s="482"/>
      <c r="T848" s="302" t="s">
        <v>21</v>
      </c>
      <c r="U848" s="313">
        <v>0.7</v>
      </c>
      <c r="V848" s="95"/>
      <c r="W848" s="303"/>
      <c r="X848" s="290"/>
      <c r="Y848" s="350"/>
      <c r="Z848" s="299" t="s">
        <v>20</v>
      </c>
      <c r="AA848" s="287" t="s">
        <v>21</v>
      </c>
      <c r="AB848" s="351">
        <v>0.85</v>
      </c>
      <c r="AC848" s="288"/>
      <c r="AD848" s="288"/>
      <c r="AE848" s="346"/>
      <c r="AF848" s="45">
        <f>ROUND(ROUND(ROUND(ROUND(G728+K836,0)*Q800,0)*U848,0)*AB848,0)</f>
        <v>161</v>
      </c>
      <c r="AG848" s="79"/>
    </row>
    <row r="849" ht="16.5" customHeight="1">
      <c r="A849" s="29">
        <v>63.0</v>
      </c>
      <c r="B849" s="30" t="s">
        <v>3679</v>
      </c>
      <c r="C849" s="32" t="s">
        <v>3680</v>
      </c>
      <c r="D849" s="94"/>
      <c r="E849" s="94"/>
      <c r="F849" s="103"/>
      <c r="G849" s="140"/>
      <c r="H849" s="140"/>
      <c r="I849" s="95"/>
      <c r="J849" s="69"/>
      <c r="K849" s="65"/>
      <c r="L849" s="65"/>
      <c r="M849" s="302"/>
      <c r="N849" s="382"/>
      <c r="O849" s="383"/>
      <c r="P849" s="302"/>
      <c r="Q849" s="384"/>
      <c r="R849" s="481"/>
      <c r="S849" s="482"/>
      <c r="T849" s="302"/>
      <c r="U849" s="313"/>
      <c r="V849" s="349"/>
      <c r="W849" s="305" t="s">
        <v>326</v>
      </c>
      <c r="X849" s="287" t="s">
        <v>21</v>
      </c>
      <c r="Y849" s="354">
        <f>$Y$657</f>
        <v>0.7</v>
      </c>
      <c r="Z849" s="297"/>
      <c r="AA849" s="297"/>
      <c r="AB849" s="297"/>
      <c r="AC849" s="297"/>
      <c r="AD849" s="297"/>
      <c r="AE849" s="362"/>
      <c r="AF849" s="114">
        <f>ROUND(ROUND(ROUND(ROUND(G728+K836,0)*Q800,0)*U848,0)*Y849,0)</f>
        <v>132</v>
      </c>
      <c r="AG849" s="79"/>
    </row>
    <row r="850" ht="16.5" customHeight="1">
      <c r="A850" s="29">
        <v>63.0</v>
      </c>
      <c r="B850" s="30" t="s">
        <v>3681</v>
      </c>
      <c r="C850" s="32" t="s">
        <v>3682</v>
      </c>
      <c r="D850" s="94"/>
      <c r="E850" s="94"/>
      <c r="F850" s="103"/>
      <c r="G850" s="140"/>
      <c r="H850" s="140"/>
      <c r="I850" s="95"/>
      <c r="J850" s="69"/>
      <c r="K850" s="65"/>
      <c r="L850" s="65"/>
      <c r="M850" s="302"/>
      <c r="N850" s="382"/>
      <c r="O850" s="383"/>
      <c r="P850" s="302"/>
      <c r="Q850" s="384"/>
      <c r="R850" s="481"/>
      <c r="S850" s="482"/>
      <c r="T850" s="302"/>
      <c r="U850" s="313"/>
      <c r="V850" s="349"/>
      <c r="W850" s="484"/>
      <c r="X850" s="290"/>
      <c r="Y850" s="355"/>
      <c r="Z850" s="356" t="s">
        <v>20</v>
      </c>
      <c r="AA850" s="357" t="s">
        <v>21</v>
      </c>
      <c r="AB850" s="358">
        <v>0.85</v>
      </c>
      <c r="AC850" s="288"/>
      <c r="AD850" s="288"/>
      <c r="AE850" s="346"/>
      <c r="AF850" s="114">
        <f>ROUND(ROUND(ROUND(ROUND(ROUND(G728+K836,0)*Q800,0)*U848,0)*Y849,0)*AB850,0)</f>
        <v>112</v>
      </c>
      <c r="AG850" s="79"/>
    </row>
    <row r="851" ht="16.5" customHeight="1">
      <c r="A851" s="29">
        <v>63.0</v>
      </c>
      <c r="B851" s="30" t="s">
        <v>3683</v>
      </c>
      <c r="C851" s="32" t="s">
        <v>3684</v>
      </c>
      <c r="D851" s="94"/>
      <c r="E851" s="94"/>
      <c r="F851" s="103"/>
      <c r="G851" s="140"/>
      <c r="H851" s="140"/>
      <c r="I851" s="95"/>
      <c r="J851" s="69"/>
      <c r="K851" s="65"/>
      <c r="L851" s="65"/>
      <c r="M851" s="302"/>
      <c r="N851" s="382"/>
      <c r="O851" s="383"/>
      <c r="P851" s="302"/>
      <c r="Q851" s="384"/>
      <c r="R851" s="481"/>
      <c r="S851" s="482"/>
      <c r="T851" s="302"/>
      <c r="U851" s="313"/>
      <c r="V851" s="349"/>
      <c r="W851" s="305" t="s">
        <v>329</v>
      </c>
      <c r="X851" s="287" t="s">
        <v>21</v>
      </c>
      <c r="Y851" s="354">
        <f>$Y$659</f>
        <v>0.85</v>
      </c>
      <c r="Z851" s="292"/>
      <c r="AA851" s="292"/>
      <c r="AB851" s="292"/>
      <c r="AC851" s="292"/>
      <c r="AD851" s="292"/>
      <c r="AE851" s="355"/>
      <c r="AF851" s="45">
        <f>ROUND(ROUND(ROUND(ROUND(G728+K836,0)*Q800,0)*U848,0)*Y851,0)</f>
        <v>161</v>
      </c>
      <c r="AG851" s="79"/>
    </row>
    <row r="852" ht="16.5" customHeight="1">
      <c r="A852" s="29">
        <v>63.0</v>
      </c>
      <c r="B852" s="30" t="s">
        <v>3685</v>
      </c>
      <c r="C852" s="32" t="s">
        <v>3686</v>
      </c>
      <c r="D852" s="94"/>
      <c r="E852" s="94"/>
      <c r="F852" s="103"/>
      <c r="G852" s="140"/>
      <c r="H852" s="140"/>
      <c r="I852" s="95"/>
      <c r="J852" s="65"/>
      <c r="K852" s="65"/>
      <c r="L852" s="65"/>
      <c r="M852" s="302"/>
      <c r="N852" s="382"/>
      <c r="O852" s="383"/>
      <c r="P852" s="302"/>
      <c r="Q852" s="384"/>
      <c r="R852" s="481"/>
      <c r="S852" s="482"/>
      <c r="T852" s="302"/>
      <c r="U852" s="313"/>
      <c r="V852" s="349"/>
      <c r="W852" s="484"/>
      <c r="X852" s="290"/>
      <c r="Y852" s="355"/>
      <c r="Z852" s="356" t="s">
        <v>20</v>
      </c>
      <c r="AA852" s="357" t="s">
        <v>21</v>
      </c>
      <c r="AB852" s="358">
        <v>0.85</v>
      </c>
      <c r="AC852" s="288"/>
      <c r="AD852" s="288"/>
      <c r="AE852" s="346"/>
      <c r="AF852" s="45">
        <f>ROUND(ROUND(ROUND(ROUND(ROUND(G728+K836,0)*Q800,0)*U848,0)*Y851,0)*AB852,0)</f>
        <v>137</v>
      </c>
      <c r="AG852" s="79"/>
    </row>
    <row r="853" ht="16.5" customHeight="1">
      <c r="A853" s="29">
        <v>63.0</v>
      </c>
      <c r="B853" s="30" t="s">
        <v>3687</v>
      </c>
      <c r="C853" s="32" t="s">
        <v>3688</v>
      </c>
      <c r="D853" s="94"/>
      <c r="E853" s="94"/>
      <c r="F853" s="103"/>
      <c r="G853" s="140"/>
      <c r="H853" s="140"/>
      <c r="I853" s="95"/>
      <c r="J853" s="65"/>
      <c r="K853" s="65"/>
      <c r="L853" s="65"/>
      <c r="M853" s="302"/>
      <c r="N853" s="382"/>
      <c r="O853" s="383"/>
      <c r="P853" s="302"/>
      <c r="Q853" s="384"/>
      <c r="R853" s="481"/>
      <c r="S853" s="482"/>
      <c r="T853" s="302"/>
      <c r="U853" s="313"/>
      <c r="V853" s="349"/>
      <c r="W853" s="299"/>
      <c r="X853" s="287"/>
      <c r="Y853" s="345"/>
      <c r="Z853" s="288"/>
      <c r="AA853" s="288"/>
      <c r="AB853" s="346"/>
      <c r="AC853" s="82" t="s">
        <v>30</v>
      </c>
      <c r="AD853" s="302">
        <v>5.0</v>
      </c>
      <c r="AE853" s="360" t="s">
        <v>31</v>
      </c>
      <c r="AF853" s="45">
        <f>ROUND(ROUND(ROUND(ROUND(G728+K836,0)*Q800,0)*U848,0)-AD853,0)</f>
        <v>184</v>
      </c>
      <c r="AG853" s="79"/>
    </row>
    <row r="854" ht="16.5" customHeight="1">
      <c r="A854" s="29">
        <v>63.0</v>
      </c>
      <c r="B854" s="30" t="s">
        <v>3689</v>
      </c>
      <c r="C854" s="32" t="s">
        <v>3690</v>
      </c>
      <c r="D854" s="94"/>
      <c r="E854" s="94"/>
      <c r="F854" s="103"/>
      <c r="G854" s="140"/>
      <c r="H854" s="140"/>
      <c r="I854" s="95"/>
      <c r="J854" s="65"/>
      <c r="K854" s="65"/>
      <c r="L854" s="65"/>
      <c r="M854" s="302"/>
      <c r="N854" s="382"/>
      <c r="O854" s="383"/>
      <c r="P854" s="302"/>
      <c r="Q854" s="384"/>
      <c r="R854" s="481"/>
      <c r="S854" s="309"/>
      <c r="T854" s="302"/>
      <c r="U854" s="313"/>
      <c r="V854" s="349"/>
      <c r="W854" s="303"/>
      <c r="X854" s="290"/>
      <c r="Y854" s="350"/>
      <c r="Z854" s="299" t="s">
        <v>20</v>
      </c>
      <c r="AA854" s="287" t="s">
        <v>21</v>
      </c>
      <c r="AB854" s="361">
        <v>0.85</v>
      </c>
      <c r="AC854" s="482"/>
      <c r="AD854" s="302"/>
      <c r="AE854" s="360"/>
      <c r="AF854" s="45">
        <f>ROUND(ROUND(ROUND(ROUND(ROUND(G728+K836,0)*Q800,0)*U848,0)*AB854,0)-AD853,0)</f>
        <v>156</v>
      </c>
      <c r="AG854" s="79"/>
    </row>
    <row r="855" ht="16.5" customHeight="1">
      <c r="A855" s="29">
        <v>63.0</v>
      </c>
      <c r="B855" s="30" t="s">
        <v>3691</v>
      </c>
      <c r="C855" s="32" t="s">
        <v>3692</v>
      </c>
      <c r="D855" s="94"/>
      <c r="E855" s="94"/>
      <c r="F855" s="103"/>
      <c r="G855" s="140"/>
      <c r="H855" s="140"/>
      <c r="I855" s="95"/>
      <c r="J855" s="65"/>
      <c r="K855" s="65"/>
      <c r="L855" s="65"/>
      <c r="M855" s="302"/>
      <c r="N855" s="382"/>
      <c r="O855" s="383"/>
      <c r="P855" s="302"/>
      <c r="Q855" s="384"/>
      <c r="R855" s="481"/>
      <c r="S855" s="309"/>
      <c r="T855" s="302"/>
      <c r="U855" s="313"/>
      <c r="V855" s="349"/>
      <c r="W855" s="305" t="s">
        <v>326</v>
      </c>
      <c r="X855" s="302" t="s">
        <v>21</v>
      </c>
      <c r="Y855" s="349">
        <f>$Y$657</f>
        <v>0.7</v>
      </c>
      <c r="Z855" s="297"/>
      <c r="AA855" s="297"/>
      <c r="AB855" s="362"/>
      <c r="AC855" s="482"/>
      <c r="AD855" s="313"/>
      <c r="AE855" s="349"/>
      <c r="AF855" s="114">
        <f>ROUND(ROUND(ROUND(ROUND(ROUND(G728+K836,0)*Q800,0)*U848,0)*Y855,0)-AD853,0)</f>
        <v>127</v>
      </c>
      <c r="AG855" s="79"/>
    </row>
    <row r="856" ht="16.5" customHeight="1">
      <c r="A856" s="29">
        <v>63.0</v>
      </c>
      <c r="B856" s="30" t="s">
        <v>3693</v>
      </c>
      <c r="C856" s="32" t="s">
        <v>3694</v>
      </c>
      <c r="D856" s="94"/>
      <c r="E856" s="94"/>
      <c r="F856" s="103"/>
      <c r="G856" s="140"/>
      <c r="H856" s="140"/>
      <c r="I856" s="95"/>
      <c r="J856" s="65"/>
      <c r="K856" s="65"/>
      <c r="L856" s="65"/>
      <c r="M856" s="302"/>
      <c r="N856" s="382"/>
      <c r="O856" s="383"/>
      <c r="P856" s="302"/>
      <c r="Q856" s="384"/>
      <c r="R856" s="310"/>
      <c r="S856" s="309"/>
      <c r="T856" s="302"/>
      <c r="U856" s="313"/>
      <c r="V856" s="349"/>
      <c r="W856" s="484"/>
      <c r="X856" s="290"/>
      <c r="Y856" s="355"/>
      <c r="Z856" s="356" t="s">
        <v>20</v>
      </c>
      <c r="AA856" s="357" t="s">
        <v>21</v>
      </c>
      <c r="AB856" s="363">
        <v>0.85</v>
      </c>
      <c r="AC856" s="482"/>
      <c r="AD856" s="313"/>
      <c r="AE856" s="349"/>
      <c r="AF856" s="114">
        <f>ROUND(ROUND(ROUND(ROUND(ROUND(ROUND(G728+K836,0)*Q800,0)*U848,0)*Y855,0)*AB856,0)-AD853,0)</f>
        <v>107</v>
      </c>
      <c r="AG856" s="79"/>
    </row>
    <row r="857" ht="16.5" customHeight="1">
      <c r="A857" s="29">
        <v>63.0</v>
      </c>
      <c r="B857" s="30" t="s">
        <v>3695</v>
      </c>
      <c r="C857" s="32" t="s">
        <v>3696</v>
      </c>
      <c r="D857" s="94"/>
      <c r="E857" s="94"/>
      <c r="F857" s="103"/>
      <c r="G857" s="140"/>
      <c r="H857" s="140"/>
      <c r="I857" s="95"/>
      <c r="J857" s="65"/>
      <c r="K857" s="65"/>
      <c r="L857" s="65"/>
      <c r="M857" s="302"/>
      <c r="N857" s="382"/>
      <c r="O857" s="383"/>
      <c r="P857" s="302"/>
      <c r="Q857" s="384"/>
      <c r="R857" s="310"/>
      <c r="S857" s="309"/>
      <c r="T857" s="302"/>
      <c r="U857" s="313"/>
      <c r="V857" s="349"/>
      <c r="W857" s="305" t="s">
        <v>329</v>
      </c>
      <c r="X857" s="302" t="s">
        <v>21</v>
      </c>
      <c r="Y857" s="349">
        <f>$Y$659</f>
        <v>0.85</v>
      </c>
      <c r="Z857" s="292"/>
      <c r="AA857" s="292"/>
      <c r="AB857" s="355"/>
      <c r="AC857" s="482"/>
      <c r="AD857" s="313"/>
      <c r="AE857" s="349"/>
      <c r="AF857" s="45">
        <f>ROUND(ROUND(ROUND(ROUND(ROUND(G728+K836,0)*Q800,0)*U848,0)*Y857,0)-AD853,0)</f>
        <v>156</v>
      </c>
      <c r="AG857" s="79"/>
    </row>
    <row r="858" ht="16.5" customHeight="1">
      <c r="A858" s="29">
        <v>63.0</v>
      </c>
      <c r="B858" s="30" t="s">
        <v>3697</v>
      </c>
      <c r="C858" s="32" t="s">
        <v>3698</v>
      </c>
      <c r="D858" s="94"/>
      <c r="E858" s="94"/>
      <c r="F858" s="103"/>
      <c r="G858" s="140"/>
      <c r="H858" s="140"/>
      <c r="I858" s="95"/>
      <c r="J858" s="65"/>
      <c r="K858" s="65"/>
      <c r="L858" s="65"/>
      <c r="M858" s="302"/>
      <c r="N858" s="382"/>
      <c r="O858" s="383"/>
      <c r="P858" s="302"/>
      <c r="Q858" s="384"/>
      <c r="R858" s="310"/>
      <c r="S858" s="309"/>
      <c r="T858" s="302"/>
      <c r="U858" s="313"/>
      <c r="V858" s="349"/>
      <c r="W858" s="484"/>
      <c r="X858" s="290"/>
      <c r="Y858" s="355"/>
      <c r="Z858" s="356" t="s">
        <v>20</v>
      </c>
      <c r="AA858" s="357" t="s">
        <v>21</v>
      </c>
      <c r="AB858" s="363">
        <v>0.85</v>
      </c>
      <c r="AC858" s="484"/>
      <c r="AD858" s="292"/>
      <c r="AE858" s="355"/>
      <c r="AF858" s="45">
        <f>ROUND(ROUND(ROUND(ROUND(ROUND(ROUND(G728+K836,0)*Q800,0)*U848,0)*Y857,0)*AB858,0)-AD853,0)</f>
        <v>132</v>
      </c>
      <c r="AG858" s="79"/>
    </row>
    <row r="859" ht="16.5" customHeight="1">
      <c r="A859" s="29">
        <v>63.0</v>
      </c>
      <c r="B859" s="30" t="s">
        <v>3699</v>
      </c>
      <c r="C859" s="32" t="s">
        <v>3700</v>
      </c>
      <c r="D859" s="94"/>
      <c r="E859" s="94"/>
      <c r="F859" s="103"/>
      <c r="G859" s="140"/>
      <c r="H859" s="140"/>
      <c r="I859" s="95"/>
      <c r="J859" s="65"/>
      <c r="K859" s="65"/>
      <c r="L859" s="65"/>
      <c r="M859" s="302"/>
      <c r="N859" s="382"/>
      <c r="O859" s="383"/>
      <c r="P859" s="302"/>
      <c r="Q859" s="384"/>
      <c r="R859" s="310"/>
      <c r="S859" s="130" t="s">
        <v>27</v>
      </c>
      <c r="T859" s="287"/>
      <c r="U859" s="385"/>
      <c r="V859" s="354"/>
      <c r="W859" s="299"/>
      <c r="X859" s="287"/>
      <c r="Y859" s="345"/>
      <c r="Z859" s="288"/>
      <c r="AA859" s="288"/>
      <c r="AB859" s="288"/>
      <c r="AC859" s="288"/>
      <c r="AD859" s="288"/>
      <c r="AE859" s="346"/>
      <c r="AF859" s="114">
        <f>ROUND(ROUND(ROUND(G728+K836,0)*Q800,0)*U860,0)</f>
        <v>135</v>
      </c>
      <c r="AG859" s="79"/>
    </row>
    <row r="860" ht="16.5" customHeight="1">
      <c r="A860" s="29">
        <v>63.0</v>
      </c>
      <c r="B860" s="30" t="s">
        <v>3701</v>
      </c>
      <c r="C860" s="32" t="s">
        <v>3702</v>
      </c>
      <c r="D860" s="94"/>
      <c r="E860" s="94"/>
      <c r="F860" s="103"/>
      <c r="G860" s="140"/>
      <c r="H860" s="140"/>
      <c r="I860" s="95"/>
      <c r="J860" s="65"/>
      <c r="K860" s="65"/>
      <c r="L860" s="65"/>
      <c r="M860" s="302"/>
      <c r="N860" s="382"/>
      <c r="O860" s="383"/>
      <c r="P860" s="302"/>
      <c r="Q860" s="384"/>
      <c r="R860" s="310"/>
      <c r="S860" s="482"/>
      <c r="T860" s="302" t="s">
        <v>21</v>
      </c>
      <c r="U860" s="313">
        <v>0.5</v>
      </c>
      <c r="V860" s="349"/>
      <c r="W860" s="303"/>
      <c r="X860" s="290"/>
      <c r="Y860" s="350"/>
      <c r="Z860" s="299" t="s">
        <v>20</v>
      </c>
      <c r="AA860" s="287" t="s">
        <v>21</v>
      </c>
      <c r="AB860" s="351">
        <v>0.85</v>
      </c>
      <c r="AC860" s="288"/>
      <c r="AD860" s="288"/>
      <c r="AE860" s="346"/>
      <c r="AF860" s="114">
        <f>ROUND(ROUND(ROUND(ROUND(G728+K836,0)*Q800,0)*U860,0)*AB860,0)</f>
        <v>115</v>
      </c>
      <c r="AG860" s="79"/>
    </row>
    <row r="861" ht="16.5" customHeight="1">
      <c r="A861" s="29">
        <v>63.0</v>
      </c>
      <c r="B861" s="30" t="s">
        <v>3703</v>
      </c>
      <c r="C861" s="32" t="s">
        <v>3704</v>
      </c>
      <c r="D861" s="94"/>
      <c r="E861" s="94"/>
      <c r="F861" s="103"/>
      <c r="G861" s="140"/>
      <c r="H861" s="140"/>
      <c r="I861" s="95"/>
      <c r="J861" s="65"/>
      <c r="K861" s="65"/>
      <c r="L861" s="65"/>
      <c r="M861" s="302"/>
      <c r="N861" s="382"/>
      <c r="O861" s="383"/>
      <c r="P861" s="302"/>
      <c r="Q861" s="384"/>
      <c r="R861" s="310"/>
      <c r="S861" s="482"/>
      <c r="T861" s="302"/>
      <c r="U861" s="313"/>
      <c r="V861" s="349"/>
      <c r="W861" s="305" t="s">
        <v>326</v>
      </c>
      <c r="X861" s="287" t="s">
        <v>21</v>
      </c>
      <c r="Y861" s="354">
        <f>$Y$657</f>
        <v>0.7</v>
      </c>
      <c r="Z861" s="297"/>
      <c r="AA861" s="297"/>
      <c r="AB861" s="297"/>
      <c r="AC861" s="297"/>
      <c r="AD861" s="297"/>
      <c r="AE861" s="362"/>
      <c r="AF861" s="114">
        <f>ROUND(ROUND(ROUND(ROUND(G728+K836,0)*Q800,0)*U860,0)*Y861,0)</f>
        <v>95</v>
      </c>
      <c r="AG861" s="79"/>
    </row>
    <row r="862" ht="16.5" customHeight="1">
      <c r="A862" s="29">
        <v>63.0</v>
      </c>
      <c r="B862" s="30" t="s">
        <v>3705</v>
      </c>
      <c r="C862" s="32" t="s">
        <v>3706</v>
      </c>
      <c r="D862" s="94"/>
      <c r="E862" s="94"/>
      <c r="F862" s="103"/>
      <c r="G862" s="140"/>
      <c r="H862" s="140"/>
      <c r="I862" s="95"/>
      <c r="J862" s="65"/>
      <c r="K862" s="65"/>
      <c r="L862" s="65"/>
      <c r="M862" s="302"/>
      <c r="N862" s="382"/>
      <c r="O862" s="383"/>
      <c r="P862" s="302"/>
      <c r="Q862" s="384"/>
      <c r="R862" s="310"/>
      <c r="S862" s="482"/>
      <c r="T862" s="302"/>
      <c r="U862" s="313"/>
      <c r="V862" s="349"/>
      <c r="W862" s="484"/>
      <c r="X862" s="290"/>
      <c r="Y862" s="355"/>
      <c r="Z862" s="356" t="s">
        <v>20</v>
      </c>
      <c r="AA862" s="357" t="s">
        <v>21</v>
      </c>
      <c r="AB862" s="358">
        <v>0.85</v>
      </c>
      <c r="AC862" s="288"/>
      <c r="AD862" s="288"/>
      <c r="AE862" s="346"/>
      <c r="AF862" s="114">
        <f>ROUND(ROUND(ROUND(ROUND(ROUND(G728+K836,0)*Q800,0)*U860,0)*Y861,0)*AB862,0)</f>
        <v>81</v>
      </c>
      <c r="AG862" s="79"/>
    </row>
    <row r="863" ht="16.5" customHeight="1">
      <c r="A863" s="29">
        <v>63.0</v>
      </c>
      <c r="B863" s="30" t="s">
        <v>3707</v>
      </c>
      <c r="C863" s="32" t="s">
        <v>3708</v>
      </c>
      <c r="D863" s="94"/>
      <c r="E863" s="94"/>
      <c r="F863" s="103"/>
      <c r="G863" s="140"/>
      <c r="H863" s="140"/>
      <c r="I863" s="95"/>
      <c r="J863" s="65"/>
      <c r="K863" s="65"/>
      <c r="L863" s="65"/>
      <c r="M863" s="302"/>
      <c r="N863" s="382"/>
      <c r="O863" s="383"/>
      <c r="P863" s="302"/>
      <c r="Q863" s="384"/>
      <c r="R863" s="310"/>
      <c r="S863" s="482"/>
      <c r="T863" s="302"/>
      <c r="U863" s="313"/>
      <c r="V863" s="349"/>
      <c r="W863" s="305" t="s">
        <v>329</v>
      </c>
      <c r="X863" s="287" t="s">
        <v>21</v>
      </c>
      <c r="Y863" s="354">
        <f>$Y$659</f>
        <v>0.85</v>
      </c>
      <c r="Z863" s="292"/>
      <c r="AA863" s="292"/>
      <c r="AB863" s="292"/>
      <c r="AC863" s="292"/>
      <c r="AD863" s="292"/>
      <c r="AE863" s="355"/>
      <c r="AF863" s="114">
        <f>ROUND(ROUND(ROUND(ROUND(G728+K836,0)*Q800,0)*U860,0)*Y863,0)</f>
        <v>115</v>
      </c>
      <c r="AG863" s="79"/>
    </row>
    <row r="864" ht="16.5" customHeight="1">
      <c r="A864" s="29">
        <v>63.0</v>
      </c>
      <c r="B864" s="30" t="s">
        <v>3709</v>
      </c>
      <c r="C864" s="32" t="s">
        <v>3710</v>
      </c>
      <c r="D864" s="94"/>
      <c r="E864" s="94"/>
      <c r="F864" s="103"/>
      <c r="G864" s="140"/>
      <c r="H864" s="140"/>
      <c r="I864" s="95"/>
      <c r="J864" s="65"/>
      <c r="K864" s="65"/>
      <c r="L864" s="65"/>
      <c r="M864" s="302"/>
      <c r="N864" s="382"/>
      <c r="O864" s="383"/>
      <c r="P864" s="302"/>
      <c r="Q864" s="384"/>
      <c r="R864" s="310"/>
      <c r="S864" s="482"/>
      <c r="T864" s="302"/>
      <c r="U864" s="313"/>
      <c r="V864" s="349"/>
      <c r="W864" s="484"/>
      <c r="X864" s="290"/>
      <c r="Y864" s="355"/>
      <c r="Z864" s="356" t="s">
        <v>20</v>
      </c>
      <c r="AA864" s="357" t="s">
        <v>21</v>
      </c>
      <c r="AB864" s="358">
        <v>0.85</v>
      </c>
      <c r="AC864" s="288"/>
      <c r="AD864" s="288"/>
      <c r="AE864" s="346"/>
      <c r="AF864" s="114">
        <f>ROUND(ROUND(ROUND(ROUND(ROUND(G728+K836,0)*Q800,0)*U860,0)*Y863,0)*AB864,0)</f>
        <v>98</v>
      </c>
      <c r="AG864" s="79"/>
    </row>
    <row r="865" ht="16.5" customHeight="1">
      <c r="A865" s="29">
        <v>63.0</v>
      </c>
      <c r="B865" s="30" t="s">
        <v>3711</v>
      </c>
      <c r="C865" s="32" t="s">
        <v>3712</v>
      </c>
      <c r="D865" s="94"/>
      <c r="E865" s="94"/>
      <c r="F865" s="103"/>
      <c r="G865" s="140"/>
      <c r="H865" s="140"/>
      <c r="I865" s="95"/>
      <c r="J865" s="65"/>
      <c r="K865" s="65"/>
      <c r="L865" s="65"/>
      <c r="M865" s="302"/>
      <c r="N865" s="382"/>
      <c r="O865" s="383"/>
      <c r="P865" s="302"/>
      <c r="Q865" s="384"/>
      <c r="R865" s="310"/>
      <c r="S865" s="482"/>
      <c r="T865" s="302"/>
      <c r="U865" s="313"/>
      <c r="V865" s="349"/>
      <c r="W865" s="299"/>
      <c r="X865" s="287"/>
      <c r="Y865" s="345"/>
      <c r="Z865" s="288"/>
      <c r="AA865" s="288"/>
      <c r="AB865" s="346"/>
      <c r="AC865" s="82" t="s">
        <v>30</v>
      </c>
      <c r="AD865" s="302">
        <v>5.0</v>
      </c>
      <c r="AE865" s="360" t="s">
        <v>31</v>
      </c>
      <c r="AF865" s="114">
        <f>ROUND(ROUND(ROUND(ROUND(G728+K836,0)*Q800,0)*U860,0)-AD865,0)</f>
        <v>130</v>
      </c>
      <c r="AG865" s="79"/>
    </row>
    <row r="866" ht="16.5" customHeight="1">
      <c r="A866" s="29">
        <v>63.0</v>
      </c>
      <c r="B866" s="30" t="s">
        <v>3713</v>
      </c>
      <c r="C866" s="32" t="s">
        <v>3714</v>
      </c>
      <c r="D866" s="94"/>
      <c r="E866" s="94"/>
      <c r="F866" s="103"/>
      <c r="G866" s="140"/>
      <c r="H866" s="140"/>
      <c r="I866" s="95"/>
      <c r="J866" s="65"/>
      <c r="K866" s="65"/>
      <c r="L866" s="65"/>
      <c r="M866" s="302"/>
      <c r="N866" s="382"/>
      <c r="O866" s="383"/>
      <c r="P866" s="302"/>
      <c r="Q866" s="384"/>
      <c r="R866" s="310"/>
      <c r="S866" s="482"/>
      <c r="T866" s="302"/>
      <c r="U866" s="313"/>
      <c r="V866" s="313"/>
      <c r="W866" s="303"/>
      <c r="X866" s="290"/>
      <c r="Y866" s="350"/>
      <c r="Z866" s="299" t="s">
        <v>20</v>
      </c>
      <c r="AA866" s="287" t="s">
        <v>21</v>
      </c>
      <c r="AB866" s="361">
        <v>0.85</v>
      </c>
      <c r="AC866" s="482"/>
      <c r="AD866" s="302"/>
      <c r="AE866" s="360"/>
      <c r="AF866" s="114">
        <f>ROUND(ROUND(ROUND(ROUND(ROUND(G728+K836,0)*Q800,0)*U860,0)*AB866,0)-AD865,0)</f>
        <v>110</v>
      </c>
      <c r="AG866" s="79"/>
    </row>
    <row r="867" ht="16.5" customHeight="1">
      <c r="A867" s="29">
        <v>63.0</v>
      </c>
      <c r="B867" s="30" t="s">
        <v>3715</v>
      </c>
      <c r="C867" s="32" t="s">
        <v>3716</v>
      </c>
      <c r="D867" s="94"/>
      <c r="E867" s="94"/>
      <c r="F867" s="103"/>
      <c r="G867" s="140"/>
      <c r="H867" s="140"/>
      <c r="I867" s="95"/>
      <c r="J867" s="65"/>
      <c r="K867" s="65"/>
      <c r="L867" s="65"/>
      <c r="M867" s="302"/>
      <c r="N867" s="382"/>
      <c r="O867" s="383"/>
      <c r="P867" s="302"/>
      <c r="Q867" s="384"/>
      <c r="R867" s="310"/>
      <c r="S867" s="482"/>
      <c r="T867" s="302"/>
      <c r="U867" s="313"/>
      <c r="V867" s="313"/>
      <c r="W867" s="305" t="s">
        <v>326</v>
      </c>
      <c r="X867" s="302" t="s">
        <v>21</v>
      </c>
      <c r="Y867" s="349">
        <f>$Y$657</f>
        <v>0.7</v>
      </c>
      <c r="Z867" s="297"/>
      <c r="AA867" s="297"/>
      <c r="AB867" s="362"/>
      <c r="AC867" s="482"/>
      <c r="AD867" s="313"/>
      <c r="AE867" s="349"/>
      <c r="AF867" s="114">
        <f>ROUND(ROUND(ROUND(ROUND(ROUND(G728+K836,0)*Q800,0)*U860,0)*Y867,0)-AD865,0)</f>
        <v>90</v>
      </c>
      <c r="AG867" s="79"/>
    </row>
    <row r="868" ht="16.5" customHeight="1">
      <c r="A868" s="29">
        <v>63.0</v>
      </c>
      <c r="B868" s="30" t="s">
        <v>3717</v>
      </c>
      <c r="C868" s="32" t="s">
        <v>3718</v>
      </c>
      <c r="D868" s="94"/>
      <c r="E868" s="94"/>
      <c r="F868" s="103"/>
      <c r="G868" s="140"/>
      <c r="H868" s="140"/>
      <c r="I868" s="95"/>
      <c r="J868" s="65"/>
      <c r="K868" s="65"/>
      <c r="L868" s="65"/>
      <c r="M868" s="302"/>
      <c r="N868" s="382"/>
      <c r="O868" s="383"/>
      <c r="P868" s="302"/>
      <c r="Q868" s="384"/>
      <c r="R868" s="310"/>
      <c r="S868" s="482"/>
      <c r="T868" s="302"/>
      <c r="U868" s="313"/>
      <c r="V868" s="313"/>
      <c r="W868" s="484"/>
      <c r="X868" s="290"/>
      <c r="Y868" s="355"/>
      <c r="Z868" s="356" t="s">
        <v>20</v>
      </c>
      <c r="AA868" s="357" t="s">
        <v>21</v>
      </c>
      <c r="AB868" s="363">
        <v>0.85</v>
      </c>
      <c r="AC868" s="482"/>
      <c r="AD868" s="313"/>
      <c r="AE868" s="349"/>
      <c r="AF868" s="114">
        <f>ROUND(ROUND(ROUND(ROUND(ROUND(ROUND(G728+K836,0)*Q800,0)*U860,0)*Y867,0)*AB868,0)-AD865,0)</f>
        <v>76</v>
      </c>
      <c r="AG868" s="79"/>
    </row>
    <row r="869" ht="16.5" customHeight="1">
      <c r="A869" s="29">
        <v>63.0</v>
      </c>
      <c r="B869" s="30" t="s">
        <v>3719</v>
      </c>
      <c r="C869" s="32" t="s">
        <v>3720</v>
      </c>
      <c r="D869" s="94"/>
      <c r="E869" s="94"/>
      <c r="F869" s="103"/>
      <c r="G869" s="140"/>
      <c r="H869" s="140"/>
      <c r="I869" s="95"/>
      <c r="J869" s="65"/>
      <c r="K869" s="65"/>
      <c r="L869" s="65"/>
      <c r="M869" s="302"/>
      <c r="N869" s="382"/>
      <c r="O869" s="383"/>
      <c r="P869" s="302"/>
      <c r="Q869" s="384"/>
      <c r="R869" s="310"/>
      <c r="S869" s="482"/>
      <c r="T869" s="302"/>
      <c r="U869" s="313"/>
      <c r="V869" s="349"/>
      <c r="W869" s="305" t="s">
        <v>329</v>
      </c>
      <c r="X869" s="302" t="s">
        <v>21</v>
      </c>
      <c r="Y869" s="349">
        <f>$Y$659</f>
        <v>0.85</v>
      </c>
      <c r="Z869" s="292"/>
      <c r="AA869" s="292"/>
      <c r="AB869" s="355"/>
      <c r="AC869" s="482"/>
      <c r="AD869" s="313"/>
      <c r="AE869" s="349"/>
      <c r="AF869" s="114">
        <f>ROUND(ROUND(ROUND(ROUND(ROUND(G728+K836,0)*Q800,0)*U860,0)*Y869,0)-AD865,0)</f>
        <v>110</v>
      </c>
      <c r="AG869" s="79"/>
    </row>
    <row r="870" ht="16.5" customHeight="1">
      <c r="A870" s="29">
        <v>63.0</v>
      </c>
      <c r="B870" s="30" t="s">
        <v>3721</v>
      </c>
      <c r="C870" s="32" t="s">
        <v>3722</v>
      </c>
      <c r="D870" s="94"/>
      <c r="E870" s="94"/>
      <c r="F870" s="103"/>
      <c r="G870" s="140"/>
      <c r="H870" s="140"/>
      <c r="I870" s="95"/>
      <c r="J870" s="65"/>
      <c r="K870" s="65"/>
      <c r="L870" s="65"/>
      <c r="M870" s="302"/>
      <c r="N870" s="364"/>
      <c r="O870" s="378"/>
      <c r="P870" s="352"/>
      <c r="Q870" s="353"/>
      <c r="R870" s="316"/>
      <c r="S870" s="484"/>
      <c r="T870" s="290"/>
      <c r="U870" s="292"/>
      <c r="V870" s="355"/>
      <c r="W870" s="484"/>
      <c r="X870" s="290"/>
      <c r="Y870" s="355"/>
      <c r="Z870" s="356" t="s">
        <v>20</v>
      </c>
      <c r="AA870" s="357" t="s">
        <v>21</v>
      </c>
      <c r="AB870" s="363">
        <v>0.85</v>
      </c>
      <c r="AC870" s="484"/>
      <c r="AD870" s="292"/>
      <c r="AE870" s="355"/>
      <c r="AF870" s="114">
        <f>ROUND(ROUND(ROUND(ROUND(ROUND(ROUND(G728+K836,0)*Q800,0)*U860,0)*Y869,0)*AB870,0)-AD865,0)</f>
        <v>93</v>
      </c>
      <c r="AG870" s="79"/>
    </row>
    <row r="871" ht="16.5" customHeight="1">
      <c r="A871" s="29">
        <v>63.0</v>
      </c>
      <c r="B871" s="30">
        <v>9231.0</v>
      </c>
      <c r="C871" s="32" t="s">
        <v>3723</v>
      </c>
      <c r="D871" s="94"/>
      <c r="E871" s="94"/>
      <c r="F871" s="102" t="s">
        <v>77</v>
      </c>
      <c r="G871" s="35"/>
      <c r="H871" s="35"/>
      <c r="I871" s="36"/>
      <c r="J871" s="152"/>
      <c r="K871" s="152"/>
      <c r="L871" s="344"/>
      <c r="M871" s="152"/>
      <c r="N871" s="241" t="s">
        <v>2655</v>
      </c>
      <c r="O871" s="82" t="s">
        <v>24</v>
      </c>
      <c r="P871" s="152"/>
      <c r="Q871" s="153"/>
      <c r="R871" s="287"/>
      <c r="S871" s="287"/>
      <c r="T871" s="152"/>
      <c r="U871" s="152"/>
      <c r="V871" s="152"/>
      <c r="W871" s="299"/>
      <c r="X871" s="287"/>
      <c r="Y871" s="345"/>
      <c r="Z871" s="288"/>
      <c r="AA871" s="288"/>
      <c r="AB871" s="288"/>
      <c r="AC871" s="288"/>
      <c r="AD871" s="288"/>
      <c r="AE871" s="346"/>
      <c r="AF871" s="45">
        <f>ROUND(G872*Q872,0)</f>
        <v>288</v>
      </c>
      <c r="AG871" s="79"/>
    </row>
    <row r="872" ht="16.5" customHeight="1">
      <c r="A872" s="29">
        <v>63.0</v>
      </c>
      <c r="B872" s="30" t="s">
        <v>3724</v>
      </c>
      <c r="C872" s="32" t="s">
        <v>3725</v>
      </c>
      <c r="D872" s="94"/>
      <c r="E872" s="94"/>
      <c r="F872" s="482"/>
      <c r="G872" s="347">
        <f>'30放課後等デイ(基本１)'!G440</f>
        <v>412</v>
      </c>
      <c r="H872" s="140" t="s">
        <v>9</v>
      </c>
      <c r="I872" s="51"/>
      <c r="J872" s="140"/>
      <c r="K872" s="140"/>
      <c r="L872" s="348"/>
      <c r="M872" s="140"/>
      <c r="N872" s="481"/>
      <c r="O872" s="482"/>
      <c r="P872" s="302" t="s">
        <v>21</v>
      </c>
      <c r="Q872" s="349">
        <v>0.7</v>
      </c>
      <c r="R872" s="302"/>
      <c r="S872" s="302"/>
      <c r="T872" s="140"/>
      <c r="U872" s="140"/>
      <c r="V872" s="140"/>
      <c r="W872" s="303"/>
      <c r="X872" s="290"/>
      <c r="Y872" s="350"/>
      <c r="Z872" s="299" t="s">
        <v>20</v>
      </c>
      <c r="AA872" s="287" t="s">
        <v>21</v>
      </c>
      <c r="AB872" s="351">
        <v>0.85</v>
      </c>
      <c r="AC872" s="288"/>
      <c r="AD872" s="288"/>
      <c r="AE872" s="346"/>
      <c r="AF872" s="45">
        <f>ROUND(ROUND(G872*Q872,0)*AB872,0)</f>
        <v>245</v>
      </c>
      <c r="AG872" s="79"/>
    </row>
    <row r="873" ht="16.5" customHeight="1">
      <c r="A873" s="29">
        <v>63.0</v>
      </c>
      <c r="B873" s="30">
        <v>9232.0</v>
      </c>
      <c r="C873" s="32" t="s">
        <v>3726</v>
      </c>
      <c r="D873" s="94"/>
      <c r="E873" s="94"/>
      <c r="F873" s="76"/>
      <c r="G873" s="63"/>
      <c r="H873" s="63"/>
      <c r="I873" s="51"/>
      <c r="J873" s="94"/>
      <c r="K873" s="140"/>
      <c r="L873" s="348"/>
      <c r="M873" s="304"/>
      <c r="N873" s="481"/>
      <c r="O873" s="482"/>
      <c r="P873" s="304"/>
      <c r="Q873" s="380"/>
      <c r="R873" s="304"/>
      <c r="S873" s="304"/>
      <c r="T873" s="140"/>
      <c r="U873" s="140"/>
      <c r="V873" s="140"/>
      <c r="W873" s="305" t="s">
        <v>326</v>
      </c>
      <c r="X873" s="287" t="s">
        <v>21</v>
      </c>
      <c r="Y873" s="354">
        <f>$Y$657</f>
        <v>0.7</v>
      </c>
      <c r="Z873" s="297"/>
      <c r="AA873" s="297"/>
      <c r="AB873" s="297"/>
      <c r="AC873" s="297"/>
      <c r="AD873" s="297"/>
      <c r="AE873" s="362"/>
      <c r="AF873" s="45">
        <f>ROUND(ROUND(G872*Q872,0)*Y873,0)</f>
        <v>202</v>
      </c>
      <c r="AG873" s="79"/>
    </row>
    <row r="874" ht="16.5" customHeight="1">
      <c r="A874" s="29">
        <v>63.0</v>
      </c>
      <c r="B874" s="30" t="s">
        <v>3727</v>
      </c>
      <c r="C874" s="32" t="s">
        <v>3728</v>
      </c>
      <c r="D874" s="94"/>
      <c r="E874" s="94"/>
      <c r="F874" s="76"/>
      <c r="G874" s="63"/>
      <c r="H874" s="63"/>
      <c r="I874" s="51"/>
      <c r="J874" s="94"/>
      <c r="K874" s="140"/>
      <c r="L874" s="348"/>
      <c r="M874" s="304"/>
      <c r="N874" s="481"/>
      <c r="O874" s="482"/>
      <c r="P874" s="304"/>
      <c r="Q874" s="380"/>
      <c r="R874" s="304"/>
      <c r="S874" s="304"/>
      <c r="T874" s="140"/>
      <c r="U874" s="140"/>
      <c r="V874" s="140"/>
      <c r="W874" s="484"/>
      <c r="X874" s="290"/>
      <c r="Y874" s="355"/>
      <c r="Z874" s="356" t="s">
        <v>20</v>
      </c>
      <c r="AA874" s="357" t="s">
        <v>21</v>
      </c>
      <c r="AB874" s="358">
        <v>0.85</v>
      </c>
      <c r="AC874" s="288"/>
      <c r="AD874" s="288"/>
      <c r="AE874" s="346"/>
      <c r="AF874" s="45">
        <f>ROUND(ROUND(ROUND(G872*Q872,0)*Y873,0)*AB874,0)</f>
        <v>172</v>
      </c>
      <c r="AG874" s="79"/>
    </row>
    <row r="875" ht="16.5" customHeight="1">
      <c r="A875" s="29">
        <v>63.0</v>
      </c>
      <c r="B875" s="30">
        <v>9235.0</v>
      </c>
      <c r="C875" s="32" t="s">
        <v>3729</v>
      </c>
      <c r="D875" s="94"/>
      <c r="E875" s="94"/>
      <c r="F875" s="76"/>
      <c r="G875" s="63"/>
      <c r="H875" s="63"/>
      <c r="I875" s="51"/>
      <c r="J875" s="94"/>
      <c r="K875" s="140"/>
      <c r="L875" s="348"/>
      <c r="M875" s="304"/>
      <c r="N875" s="481"/>
      <c r="O875" s="482"/>
      <c r="P875" s="304"/>
      <c r="Q875" s="380"/>
      <c r="R875" s="304"/>
      <c r="S875" s="304"/>
      <c r="T875" s="140"/>
      <c r="U875" s="140"/>
      <c r="V875" s="140"/>
      <c r="W875" s="305" t="s">
        <v>329</v>
      </c>
      <c r="X875" s="287" t="s">
        <v>21</v>
      </c>
      <c r="Y875" s="354">
        <f>$Y$659</f>
        <v>0.85</v>
      </c>
      <c r="Z875" s="292"/>
      <c r="AA875" s="292"/>
      <c r="AB875" s="292"/>
      <c r="AC875" s="292"/>
      <c r="AD875" s="292"/>
      <c r="AE875" s="355"/>
      <c r="AF875" s="45">
        <f>ROUND(ROUND(G872*Q872,0)*Y875,0)</f>
        <v>245</v>
      </c>
      <c r="AG875" s="79"/>
    </row>
    <row r="876" ht="16.5" customHeight="1">
      <c r="A876" s="29">
        <v>63.0</v>
      </c>
      <c r="B876" s="30" t="s">
        <v>3730</v>
      </c>
      <c r="C876" s="32" t="s">
        <v>3731</v>
      </c>
      <c r="D876" s="94"/>
      <c r="E876" s="94"/>
      <c r="F876" s="76"/>
      <c r="G876" s="63"/>
      <c r="H876" s="63"/>
      <c r="I876" s="51"/>
      <c r="J876" s="94"/>
      <c r="K876" s="140"/>
      <c r="L876" s="348"/>
      <c r="M876" s="304"/>
      <c r="N876" s="481"/>
      <c r="O876" s="482"/>
      <c r="P876" s="304"/>
      <c r="Q876" s="380"/>
      <c r="R876" s="304"/>
      <c r="S876" s="304"/>
      <c r="T876" s="140"/>
      <c r="U876" s="140"/>
      <c r="V876" s="140"/>
      <c r="W876" s="484"/>
      <c r="X876" s="290"/>
      <c r="Y876" s="355"/>
      <c r="Z876" s="356" t="s">
        <v>20</v>
      </c>
      <c r="AA876" s="357" t="s">
        <v>21</v>
      </c>
      <c r="AB876" s="358">
        <v>0.85</v>
      </c>
      <c r="AC876" s="288"/>
      <c r="AD876" s="288"/>
      <c r="AE876" s="346"/>
      <c r="AF876" s="45">
        <f>ROUND(ROUND(ROUND(G872*Q872,0)*Y875,0)*AB876,0)</f>
        <v>208</v>
      </c>
      <c r="AG876" s="79"/>
    </row>
    <row r="877" ht="16.5" customHeight="1">
      <c r="A877" s="29">
        <v>63.0</v>
      </c>
      <c r="B877" s="30" t="s">
        <v>3732</v>
      </c>
      <c r="C877" s="32" t="s">
        <v>3733</v>
      </c>
      <c r="D877" s="94"/>
      <c r="E877" s="94"/>
      <c r="F877" s="76"/>
      <c r="G877" s="63"/>
      <c r="H877" s="63"/>
      <c r="I877" s="51"/>
      <c r="J877" s="94"/>
      <c r="K877" s="140"/>
      <c r="L877" s="348"/>
      <c r="M877" s="304"/>
      <c r="N877" s="481"/>
      <c r="O877" s="307"/>
      <c r="P877" s="304"/>
      <c r="Q877" s="380"/>
      <c r="R877" s="304"/>
      <c r="S877" s="304"/>
      <c r="T877" s="140"/>
      <c r="U877" s="140"/>
      <c r="V877" s="140"/>
      <c r="W877" s="299"/>
      <c r="X877" s="287"/>
      <c r="Y877" s="345"/>
      <c r="Z877" s="288"/>
      <c r="AA877" s="288"/>
      <c r="AB877" s="346"/>
      <c r="AC877" s="82" t="s">
        <v>30</v>
      </c>
      <c r="AD877" s="302">
        <v>5.0</v>
      </c>
      <c r="AE877" s="360" t="s">
        <v>31</v>
      </c>
      <c r="AF877" s="45">
        <f>ROUND(ROUND(G872*Q872,0)-AD877,0)</f>
        <v>283</v>
      </c>
      <c r="AG877" s="79"/>
    </row>
    <row r="878" ht="16.5" customHeight="1">
      <c r="A878" s="29">
        <v>63.0</v>
      </c>
      <c r="B878" s="30" t="s">
        <v>3734</v>
      </c>
      <c r="C878" s="32" t="s">
        <v>3735</v>
      </c>
      <c r="D878" s="94"/>
      <c r="E878" s="94"/>
      <c r="F878" s="76"/>
      <c r="G878" s="63"/>
      <c r="H878" s="63"/>
      <c r="I878" s="51"/>
      <c r="J878" s="94"/>
      <c r="K878" s="140"/>
      <c r="L878" s="348"/>
      <c r="M878" s="304"/>
      <c r="N878" s="481"/>
      <c r="O878" s="307"/>
      <c r="P878" s="304"/>
      <c r="Q878" s="380"/>
      <c r="R878" s="304"/>
      <c r="S878" s="304"/>
      <c r="T878" s="140"/>
      <c r="U878" s="140"/>
      <c r="V878" s="140"/>
      <c r="W878" s="303"/>
      <c r="X878" s="290"/>
      <c r="Y878" s="350"/>
      <c r="Z878" s="299" t="s">
        <v>20</v>
      </c>
      <c r="AA878" s="287" t="s">
        <v>21</v>
      </c>
      <c r="AB878" s="361">
        <v>0.85</v>
      </c>
      <c r="AC878" s="482"/>
      <c r="AD878" s="302"/>
      <c r="AE878" s="360"/>
      <c r="AF878" s="45">
        <f>ROUND(ROUND(ROUND(G872*Q872,0)*AB878,0)-AD877,0)</f>
        <v>240</v>
      </c>
      <c r="AG878" s="79"/>
    </row>
    <row r="879" ht="16.5" customHeight="1">
      <c r="A879" s="29">
        <v>63.0</v>
      </c>
      <c r="B879" s="30" t="s">
        <v>3736</v>
      </c>
      <c r="C879" s="32" t="s">
        <v>3737</v>
      </c>
      <c r="D879" s="94"/>
      <c r="E879" s="94"/>
      <c r="F879" s="76"/>
      <c r="G879" s="63"/>
      <c r="H879" s="63"/>
      <c r="I879" s="51"/>
      <c r="J879" s="94"/>
      <c r="K879" s="140"/>
      <c r="L879" s="348"/>
      <c r="M879" s="304"/>
      <c r="N879" s="381"/>
      <c r="O879" s="307"/>
      <c r="P879" s="304"/>
      <c r="Q879" s="380"/>
      <c r="R879" s="304"/>
      <c r="S879" s="304"/>
      <c r="T879" s="140"/>
      <c r="U879" s="140"/>
      <c r="V879" s="140"/>
      <c r="W879" s="305" t="s">
        <v>326</v>
      </c>
      <c r="X879" s="302" t="s">
        <v>21</v>
      </c>
      <c r="Y879" s="349">
        <v>0.7</v>
      </c>
      <c r="Z879" s="297"/>
      <c r="AA879" s="297"/>
      <c r="AB879" s="362"/>
      <c r="AC879" s="482"/>
      <c r="AD879" s="313"/>
      <c r="AE879" s="349"/>
      <c r="AF879" s="45">
        <f>ROUND(ROUND(ROUND(G872*Q872,0)*Y879,0)-AD877,0)</f>
        <v>197</v>
      </c>
      <c r="AG879" s="79"/>
    </row>
    <row r="880" ht="16.5" customHeight="1">
      <c r="A880" s="29">
        <v>63.0</v>
      </c>
      <c r="B880" s="30" t="s">
        <v>3738</v>
      </c>
      <c r="C880" s="32" t="s">
        <v>3739</v>
      </c>
      <c r="D880" s="94"/>
      <c r="E880" s="94"/>
      <c r="F880" s="76"/>
      <c r="G880" s="63"/>
      <c r="H880" s="63"/>
      <c r="I880" s="51"/>
      <c r="J880" s="94"/>
      <c r="K880" s="140"/>
      <c r="L880" s="348"/>
      <c r="M880" s="304"/>
      <c r="N880" s="381"/>
      <c r="O880" s="307"/>
      <c r="P880" s="304"/>
      <c r="Q880" s="380"/>
      <c r="R880" s="304"/>
      <c r="S880" s="304"/>
      <c r="T880" s="140"/>
      <c r="U880" s="140"/>
      <c r="V880" s="140"/>
      <c r="W880" s="484"/>
      <c r="X880" s="290"/>
      <c r="Y880" s="355"/>
      <c r="Z880" s="356" t="s">
        <v>20</v>
      </c>
      <c r="AA880" s="357" t="s">
        <v>21</v>
      </c>
      <c r="AB880" s="363">
        <v>0.85</v>
      </c>
      <c r="AC880" s="482"/>
      <c r="AD880" s="313"/>
      <c r="AE880" s="349"/>
      <c r="AF880" s="45">
        <f>ROUND(ROUND(ROUND(ROUND(G872*Q872,0)*Y879,0)*AB880,0)-AD877,0)</f>
        <v>167</v>
      </c>
      <c r="AG880" s="79"/>
    </row>
    <row r="881" ht="16.5" customHeight="1">
      <c r="A881" s="29">
        <v>63.0</v>
      </c>
      <c r="B881" s="30" t="s">
        <v>3740</v>
      </c>
      <c r="C881" s="32" t="s">
        <v>3741</v>
      </c>
      <c r="D881" s="94"/>
      <c r="E881" s="94"/>
      <c r="F881" s="76"/>
      <c r="G881" s="63"/>
      <c r="H881" s="63"/>
      <c r="I881" s="51"/>
      <c r="J881" s="94"/>
      <c r="K881" s="140"/>
      <c r="L881" s="348"/>
      <c r="M881" s="304"/>
      <c r="N881" s="381"/>
      <c r="O881" s="307"/>
      <c r="P881" s="304"/>
      <c r="Q881" s="380"/>
      <c r="R881" s="304"/>
      <c r="S881" s="304"/>
      <c r="T881" s="140"/>
      <c r="U881" s="140"/>
      <c r="V881" s="140"/>
      <c r="W881" s="305" t="s">
        <v>329</v>
      </c>
      <c r="X881" s="302" t="s">
        <v>21</v>
      </c>
      <c r="Y881" s="349">
        <v>0.85</v>
      </c>
      <c r="Z881" s="292"/>
      <c r="AA881" s="292"/>
      <c r="AB881" s="355"/>
      <c r="AC881" s="482"/>
      <c r="AD881" s="313"/>
      <c r="AE881" s="349"/>
      <c r="AF881" s="45">
        <f>ROUND(ROUND(ROUND(G872*Q872,0)*Y881,0)-AD877,0)</f>
        <v>240</v>
      </c>
      <c r="AG881" s="79"/>
    </row>
    <row r="882" ht="16.5" customHeight="1">
      <c r="A882" s="29">
        <v>63.0</v>
      </c>
      <c r="B882" s="30" t="s">
        <v>3742</v>
      </c>
      <c r="C882" s="32" t="s">
        <v>3743</v>
      </c>
      <c r="D882" s="94"/>
      <c r="E882" s="94"/>
      <c r="F882" s="76"/>
      <c r="G882" s="63"/>
      <c r="H882" s="63"/>
      <c r="I882" s="51"/>
      <c r="J882" s="94"/>
      <c r="K882" s="140"/>
      <c r="L882" s="348"/>
      <c r="M882" s="304"/>
      <c r="N882" s="381"/>
      <c r="O882" s="307"/>
      <c r="P882" s="304"/>
      <c r="Q882" s="380"/>
      <c r="R882" s="304"/>
      <c r="S882" s="304"/>
      <c r="T882" s="140"/>
      <c r="U882" s="140"/>
      <c r="V882" s="140"/>
      <c r="W882" s="484"/>
      <c r="X882" s="290"/>
      <c r="Y882" s="355"/>
      <c r="Z882" s="356" t="s">
        <v>20</v>
      </c>
      <c r="AA882" s="357" t="s">
        <v>21</v>
      </c>
      <c r="AB882" s="363">
        <v>0.85</v>
      </c>
      <c r="AC882" s="484"/>
      <c r="AD882" s="292"/>
      <c r="AE882" s="355"/>
      <c r="AF882" s="45">
        <f>ROUND(ROUND(ROUND(ROUND(G872*Q872,0)*Y881,0)*AB882,0)-AD877,0)</f>
        <v>203</v>
      </c>
      <c r="AG882" s="79"/>
    </row>
    <row r="883" ht="16.5" customHeight="1">
      <c r="A883" s="29">
        <v>63.0</v>
      </c>
      <c r="B883" s="30">
        <v>9233.0</v>
      </c>
      <c r="C883" s="32" t="s">
        <v>3744</v>
      </c>
      <c r="D883" s="94"/>
      <c r="E883" s="94"/>
      <c r="F883" s="307"/>
      <c r="G883" s="140"/>
      <c r="H883" s="140"/>
      <c r="I883" s="95"/>
      <c r="J883" s="69"/>
      <c r="K883" s="65"/>
      <c r="L883" s="65"/>
      <c r="M883" s="140"/>
      <c r="N883" s="105"/>
      <c r="O883" s="94"/>
      <c r="P883" s="140"/>
      <c r="Q883" s="95"/>
      <c r="R883" s="33" t="s">
        <v>23</v>
      </c>
      <c r="S883" s="130" t="s">
        <v>24</v>
      </c>
      <c r="T883" s="152"/>
      <c r="U883" s="152"/>
      <c r="V883" s="153"/>
      <c r="W883" s="299"/>
      <c r="X883" s="287"/>
      <c r="Y883" s="345"/>
      <c r="Z883" s="288"/>
      <c r="AA883" s="288"/>
      <c r="AB883" s="288"/>
      <c r="AC883" s="288"/>
      <c r="AD883" s="288"/>
      <c r="AE883" s="346"/>
      <c r="AF883" s="45">
        <f>ROUND(ROUND(G872*Q872,0)*U884,0)</f>
        <v>202</v>
      </c>
      <c r="AG883" s="79"/>
    </row>
    <row r="884" ht="16.5" customHeight="1">
      <c r="A884" s="29">
        <v>63.0</v>
      </c>
      <c r="B884" s="30" t="s">
        <v>3745</v>
      </c>
      <c r="C884" s="32" t="s">
        <v>3746</v>
      </c>
      <c r="D884" s="94"/>
      <c r="E884" s="94"/>
      <c r="F884" s="307"/>
      <c r="G884" s="63"/>
      <c r="H884" s="140"/>
      <c r="I884" s="95"/>
      <c r="J884" s="69"/>
      <c r="K884" s="65"/>
      <c r="L884" s="65"/>
      <c r="M884" s="140"/>
      <c r="N884" s="105"/>
      <c r="O884" s="94"/>
      <c r="P884" s="140"/>
      <c r="Q884" s="95"/>
      <c r="R884" s="481"/>
      <c r="S884" s="482"/>
      <c r="T884" s="302" t="s">
        <v>21</v>
      </c>
      <c r="U884" s="313">
        <v>0.7</v>
      </c>
      <c r="V884" s="95"/>
      <c r="W884" s="303"/>
      <c r="X884" s="290"/>
      <c r="Y884" s="350"/>
      <c r="Z884" s="299" t="s">
        <v>20</v>
      </c>
      <c r="AA884" s="287" t="s">
        <v>21</v>
      </c>
      <c r="AB884" s="351">
        <v>0.85</v>
      </c>
      <c r="AC884" s="288"/>
      <c r="AD884" s="288"/>
      <c r="AE884" s="346"/>
      <c r="AF884" s="45">
        <f>ROUND(ROUND(ROUND(G872*Q872,0)*U884,0)*AB884,0)</f>
        <v>172</v>
      </c>
      <c r="AG884" s="79"/>
    </row>
    <row r="885" ht="16.5" customHeight="1">
      <c r="A885" s="29">
        <v>63.0</v>
      </c>
      <c r="B885" s="30">
        <v>9234.0</v>
      </c>
      <c r="C885" s="32" t="s">
        <v>3747</v>
      </c>
      <c r="D885" s="94"/>
      <c r="E885" s="94"/>
      <c r="F885" s="103"/>
      <c r="G885" s="140"/>
      <c r="H885" s="140"/>
      <c r="I885" s="95"/>
      <c r="J885" s="69"/>
      <c r="K885" s="65"/>
      <c r="L885" s="65"/>
      <c r="M885" s="302"/>
      <c r="N885" s="382"/>
      <c r="O885" s="383"/>
      <c r="P885" s="302"/>
      <c r="Q885" s="384"/>
      <c r="R885" s="481"/>
      <c r="S885" s="482"/>
      <c r="T885" s="302"/>
      <c r="U885" s="313"/>
      <c r="V885" s="349"/>
      <c r="W885" s="305" t="s">
        <v>326</v>
      </c>
      <c r="X885" s="287" t="s">
        <v>21</v>
      </c>
      <c r="Y885" s="354">
        <f>$Y$657</f>
        <v>0.7</v>
      </c>
      <c r="Z885" s="297"/>
      <c r="AA885" s="297"/>
      <c r="AB885" s="297"/>
      <c r="AC885" s="297"/>
      <c r="AD885" s="297"/>
      <c r="AE885" s="362"/>
      <c r="AF885" s="114">
        <f>ROUND(ROUND(ROUND(G872*Q872,0)*U884,0)*Y885,0)</f>
        <v>141</v>
      </c>
      <c r="AG885" s="79"/>
    </row>
    <row r="886" ht="16.5" customHeight="1">
      <c r="A886" s="29">
        <v>63.0</v>
      </c>
      <c r="B886" s="30" t="s">
        <v>3748</v>
      </c>
      <c r="C886" s="32" t="s">
        <v>3749</v>
      </c>
      <c r="D886" s="94"/>
      <c r="E886" s="94"/>
      <c r="F886" s="103"/>
      <c r="G886" s="140"/>
      <c r="H886" s="140"/>
      <c r="I886" s="95"/>
      <c r="J886" s="69"/>
      <c r="K886" s="65"/>
      <c r="L886" s="65"/>
      <c r="M886" s="302"/>
      <c r="N886" s="382"/>
      <c r="O886" s="383"/>
      <c r="P886" s="302"/>
      <c r="Q886" s="384"/>
      <c r="R886" s="481"/>
      <c r="S886" s="482"/>
      <c r="T886" s="302"/>
      <c r="U886" s="313"/>
      <c r="V886" s="349"/>
      <c r="W886" s="484"/>
      <c r="X886" s="290"/>
      <c r="Y886" s="355"/>
      <c r="Z886" s="356" t="s">
        <v>20</v>
      </c>
      <c r="AA886" s="357" t="s">
        <v>21</v>
      </c>
      <c r="AB886" s="358">
        <v>0.85</v>
      </c>
      <c r="AC886" s="288"/>
      <c r="AD886" s="288"/>
      <c r="AE886" s="346"/>
      <c r="AF886" s="114">
        <f>ROUND(ROUND(ROUND(ROUND(G872*Q872,0)*U884,0)*Y885,0)*AB886,0)</f>
        <v>120</v>
      </c>
      <c r="AG886" s="79"/>
    </row>
    <row r="887" ht="16.5" customHeight="1">
      <c r="A887" s="29">
        <v>63.0</v>
      </c>
      <c r="B887" s="30">
        <v>9236.0</v>
      </c>
      <c r="C887" s="32" t="s">
        <v>3750</v>
      </c>
      <c r="D887" s="94"/>
      <c r="E887" s="94"/>
      <c r="F887" s="103"/>
      <c r="G887" s="140"/>
      <c r="H887" s="140"/>
      <c r="I887" s="95"/>
      <c r="J887" s="69"/>
      <c r="K887" s="65"/>
      <c r="L887" s="65"/>
      <c r="M887" s="302"/>
      <c r="N887" s="382"/>
      <c r="O887" s="383"/>
      <c r="P887" s="302"/>
      <c r="Q887" s="384"/>
      <c r="R887" s="481"/>
      <c r="S887" s="482"/>
      <c r="T887" s="302"/>
      <c r="U887" s="313"/>
      <c r="V887" s="349"/>
      <c r="W887" s="305" t="s">
        <v>329</v>
      </c>
      <c r="X887" s="287" t="s">
        <v>21</v>
      </c>
      <c r="Y887" s="354">
        <f>$Y$659</f>
        <v>0.85</v>
      </c>
      <c r="Z887" s="292"/>
      <c r="AA887" s="292"/>
      <c r="AB887" s="292"/>
      <c r="AC887" s="292"/>
      <c r="AD887" s="292"/>
      <c r="AE887" s="355"/>
      <c r="AF887" s="45">
        <f>ROUND(ROUND(ROUND(G872*Q872,0)*U884,0)*Y887,0)</f>
        <v>172</v>
      </c>
      <c r="AG887" s="79"/>
    </row>
    <row r="888" ht="16.5" customHeight="1">
      <c r="A888" s="29">
        <v>63.0</v>
      </c>
      <c r="B888" s="30" t="s">
        <v>3751</v>
      </c>
      <c r="C888" s="32" t="s">
        <v>3752</v>
      </c>
      <c r="D888" s="94"/>
      <c r="E888" s="94"/>
      <c r="F888" s="103"/>
      <c r="G888" s="140"/>
      <c r="H888" s="140"/>
      <c r="I888" s="95"/>
      <c r="J888" s="69"/>
      <c r="K888" s="65"/>
      <c r="L888" s="65"/>
      <c r="M888" s="302"/>
      <c r="N888" s="382"/>
      <c r="O888" s="383"/>
      <c r="P888" s="302"/>
      <c r="Q888" s="384"/>
      <c r="R888" s="308"/>
      <c r="S888" s="482"/>
      <c r="T888" s="302"/>
      <c r="U888" s="313"/>
      <c r="V888" s="349"/>
      <c r="W888" s="484"/>
      <c r="X888" s="290"/>
      <c r="Y888" s="355"/>
      <c r="Z888" s="356" t="s">
        <v>20</v>
      </c>
      <c r="AA888" s="357" t="s">
        <v>21</v>
      </c>
      <c r="AB888" s="358">
        <v>0.85</v>
      </c>
      <c r="AC888" s="288"/>
      <c r="AD888" s="288"/>
      <c r="AE888" s="346"/>
      <c r="AF888" s="45">
        <f>ROUND(ROUND(ROUND(ROUND(G872*Q872,0)*U884,0)*Y887,0)*AB888,0)</f>
        <v>146</v>
      </c>
      <c r="AG888" s="79"/>
    </row>
    <row r="889" ht="16.5" customHeight="1">
      <c r="A889" s="29">
        <v>63.0</v>
      </c>
      <c r="B889" s="30" t="s">
        <v>3753</v>
      </c>
      <c r="C889" s="32" t="s">
        <v>3754</v>
      </c>
      <c r="D889" s="94"/>
      <c r="E889" s="94"/>
      <c r="F889" s="103"/>
      <c r="G889" s="140"/>
      <c r="H889" s="140"/>
      <c r="I889" s="95"/>
      <c r="J889" s="69"/>
      <c r="K889" s="65"/>
      <c r="L889" s="65"/>
      <c r="M889" s="302"/>
      <c r="N889" s="382"/>
      <c r="O889" s="383"/>
      <c r="P889" s="302"/>
      <c r="Q889" s="384"/>
      <c r="R889" s="308"/>
      <c r="S889" s="309"/>
      <c r="T889" s="302"/>
      <c r="U889" s="313"/>
      <c r="V889" s="349"/>
      <c r="W889" s="299"/>
      <c r="X889" s="287"/>
      <c r="Y889" s="345"/>
      <c r="Z889" s="288"/>
      <c r="AA889" s="288"/>
      <c r="AB889" s="346"/>
      <c r="AC889" s="82" t="s">
        <v>30</v>
      </c>
      <c r="AD889" s="302">
        <v>5.0</v>
      </c>
      <c r="AE889" s="360" t="s">
        <v>31</v>
      </c>
      <c r="AF889" s="45">
        <f>ROUND(ROUND(ROUND(G872*Q872,0)*U884,0)-AD889,0)</f>
        <v>197</v>
      </c>
      <c r="AG889" s="79"/>
    </row>
    <row r="890" ht="16.5" customHeight="1">
      <c r="A890" s="29">
        <v>63.0</v>
      </c>
      <c r="B890" s="30" t="s">
        <v>3755</v>
      </c>
      <c r="C890" s="32" t="s">
        <v>3756</v>
      </c>
      <c r="D890" s="94"/>
      <c r="E890" s="94"/>
      <c r="F890" s="103"/>
      <c r="G890" s="140"/>
      <c r="H890" s="140"/>
      <c r="I890" s="95"/>
      <c r="J890" s="69"/>
      <c r="K890" s="65"/>
      <c r="L890" s="65"/>
      <c r="M890" s="302"/>
      <c r="N890" s="382"/>
      <c r="O890" s="383"/>
      <c r="P890" s="302"/>
      <c r="Q890" s="384"/>
      <c r="R890" s="310"/>
      <c r="S890" s="309"/>
      <c r="T890" s="302"/>
      <c r="U890" s="313"/>
      <c r="V890" s="349"/>
      <c r="W890" s="303"/>
      <c r="X890" s="290"/>
      <c r="Y890" s="350"/>
      <c r="Z890" s="299" t="s">
        <v>20</v>
      </c>
      <c r="AA890" s="287" t="s">
        <v>21</v>
      </c>
      <c r="AB890" s="361">
        <v>0.85</v>
      </c>
      <c r="AC890" s="482"/>
      <c r="AD890" s="302"/>
      <c r="AE890" s="360"/>
      <c r="AF890" s="45">
        <f>ROUND(ROUND(ROUND(ROUND(G872*Q872,0)*U884,0)*AB890,0)-AD889,0)</f>
        <v>167</v>
      </c>
      <c r="AG890" s="79"/>
    </row>
    <row r="891" ht="16.5" customHeight="1">
      <c r="A891" s="29">
        <v>63.0</v>
      </c>
      <c r="B891" s="30" t="s">
        <v>3757</v>
      </c>
      <c r="C891" s="32" t="s">
        <v>3758</v>
      </c>
      <c r="D891" s="94"/>
      <c r="E891" s="94"/>
      <c r="F891" s="103"/>
      <c r="G891" s="140"/>
      <c r="H891" s="140"/>
      <c r="I891" s="95"/>
      <c r="J891" s="69"/>
      <c r="K891" s="65"/>
      <c r="L891" s="65"/>
      <c r="M891" s="302"/>
      <c r="N891" s="382"/>
      <c r="O891" s="383"/>
      <c r="P891" s="302"/>
      <c r="Q891" s="384"/>
      <c r="R891" s="310"/>
      <c r="S891" s="309"/>
      <c r="T891" s="302"/>
      <c r="U891" s="313"/>
      <c r="V891" s="349"/>
      <c r="W891" s="305" t="s">
        <v>326</v>
      </c>
      <c r="X891" s="302" t="s">
        <v>21</v>
      </c>
      <c r="Y891" s="349">
        <f>$Y$657</f>
        <v>0.7</v>
      </c>
      <c r="Z891" s="297"/>
      <c r="AA891" s="297"/>
      <c r="AB891" s="362"/>
      <c r="AC891" s="482"/>
      <c r="AD891" s="313"/>
      <c r="AE891" s="349"/>
      <c r="AF891" s="114">
        <f>ROUND(ROUND(ROUND(ROUND(G872*Q872,0)*U884,0)*Y891,0)-AD889,0)</f>
        <v>136</v>
      </c>
      <c r="AG891" s="79"/>
    </row>
    <row r="892" ht="16.5" customHeight="1">
      <c r="A892" s="29">
        <v>63.0</v>
      </c>
      <c r="B892" s="30" t="s">
        <v>3759</v>
      </c>
      <c r="C892" s="32" t="s">
        <v>3760</v>
      </c>
      <c r="D892" s="94"/>
      <c r="E892" s="94"/>
      <c r="F892" s="103"/>
      <c r="G892" s="140"/>
      <c r="H892" s="140"/>
      <c r="I892" s="95"/>
      <c r="J892" s="69"/>
      <c r="K892" s="65"/>
      <c r="L892" s="65"/>
      <c r="M892" s="302"/>
      <c r="N892" s="382"/>
      <c r="O892" s="383"/>
      <c r="P892" s="302"/>
      <c r="Q892" s="384"/>
      <c r="R892" s="310"/>
      <c r="S892" s="309"/>
      <c r="T892" s="302"/>
      <c r="U892" s="313"/>
      <c r="V892" s="349"/>
      <c r="W892" s="484"/>
      <c r="X892" s="290"/>
      <c r="Y892" s="355"/>
      <c r="Z892" s="356" t="s">
        <v>20</v>
      </c>
      <c r="AA892" s="357" t="s">
        <v>21</v>
      </c>
      <c r="AB892" s="363">
        <v>0.85</v>
      </c>
      <c r="AC892" s="482"/>
      <c r="AD892" s="313"/>
      <c r="AE892" s="349"/>
      <c r="AF892" s="114">
        <f>ROUND(ROUND(ROUND(ROUND(ROUND(G872*Q872,0)*U884,0)*Y891,0)*AB892,0)-AD889,0)</f>
        <v>115</v>
      </c>
      <c r="AG892" s="79"/>
    </row>
    <row r="893" ht="16.5" customHeight="1">
      <c r="A893" s="29">
        <v>63.0</v>
      </c>
      <c r="B893" s="30" t="s">
        <v>3761</v>
      </c>
      <c r="C893" s="32" t="s">
        <v>3762</v>
      </c>
      <c r="D893" s="94"/>
      <c r="E893" s="94"/>
      <c r="F893" s="103"/>
      <c r="G893" s="140"/>
      <c r="H893" s="140"/>
      <c r="I893" s="95"/>
      <c r="J893" s="69"/>
      <c r="K893" s="65"/>
      <c r="L893" s="65"/>
      <c r="M893" s="302"/>
      <c r="N893" s="382"/>
      <c r="O893" s="383"/>
      <c r="P893" s="302"/>
      <c r="Q893" s="384"/>
      <c r="R893" s="310"/>
      <c r="S893" s="309"/>
      <c r="T893" s="302"/>
      <c r="U893" s="313"/>
      <c r="V893" s="349"/>
      <c r="W893" s="305" t="s">
        <v>329</v>
      </c>
      <c r="X893" s="302" t="s">
        <v>21</v>
      </c>
      <c r="Y893" s="349">
        <f>$Y$659</f>
        <v>0.85</v>
      </c>
      <c r="Z893" s="292"/>
      <c r="AA893" s="292"/>
      <c r="AB893" s="355"/>
      <c r="AC893" s="482"/>
      <c r="AD893" s="313"/>
      <c r="AE893" s="349"/>
      <c r="AF893" s="45">
        <f>ROUND(ROUND(ROUND(ROUND(G872*Q872,0)*U884,0)*Y893,0)-AD889,0)</f>
        <v>167</v>
      </c>
      <c r="AG893" s="79"/>
    </row>
    <row r="894" ht="16.5" customHeight="1">
      <c r="A894" s="29">
        <v>63.0</v>
      </c>
      <c r="B894" s="30" t="s">
        <v>3763</v>
      </c>
      <c r="C894" s="32" t="s">
        <v>3764</v>
      </c>
      <c r="D894" s="94"/>
      <c r="E894" s="94"/>
      <c r="F894" s="103"/>
      <c r="G894" s="140"/>
      <c r="H894" s="140"/>
      <c r="I894" s="95"/>
      <c r="J894" s="69"/>
      <c r="K894" s="65"/>
      <c r="L894" s="65"/>
      <c r="M894" s="302"/>
      <c r="N894" s="382"/>
      <c r="O894" s="383"/>
      <c r="P894" s="302"/>
      <c r="Q894" s="384"/>
      <c r="R894" s="310"/>
      <c r="S894" s="309"/>
      <c r="T894" s="302"/>
      <c r="U894" s="313"/>
      <c r="V894" s="349"/>
      <c r="W894" s="484"/>
      <c r="X894" s="290"/>
      <c r="Y894" s="355"/>
      <c r="Z894" s="356" t="s">
        <v>20</v>
      </c>
      <c r="AA894" s="357" t="s">
        <v>21</v>
      </c>
      <c r="AB894" s="363">
        <v>0.85</v>
      </c>
      <c r="AC894" s="484"/>
      <c r="AD894" s="292"/>
      <c r="AE894" s="355"/>
      <c r="AF894" s="45">
        <f>ROUND(ROUND(ROUND(ROUND(ROUND(G872*Q872,0)*U884,0)*Y893,0)*AB894,0)-AD889,0)</f>
        <v>141</v>
      </c>
      <c r="AG894" s="79"/>
    </row>
    <row r="895" ht="16.5" customHeight="1">
      <c r="A895" s="29">
        <v>63.0</v>
      </c>
      <c r="B895" s="30" t="s">
        <v>3765</v>
      </c>
      <c r="C895" s="32" t="s">
        <v>3766</v>
      </c>
      <c r="D895" s="94"/>
      <c r="E895" s="94"/>
      <c r="F895" s="103"/>
      <c r="G895" s="140"/>
      <c r="H895" s="140"/>
      <c r="I895" s="95"/>
      <c r="J895" s="69"/>
      <c r="K895" s="65"/>
      <c r="L895" s="65"/>
      <c r="M895" s="302"/>
      <c r="N895" s="382"/>
      <c r="O895" s="383"/>
      <c r="P895" s="302"/>
      <c r="Q895" s="384"/>
      <c r="R895" s="309"/>
      <c r="S895" s="130" t="s">
        <v>27</v>
      </c>
      <c r="T895" s="287"/>
      <c r="U895" s="385"/>
      <c r="V895" s="354"/>
      <c r="W895" s="299"/>
      <c r="X895" s="287"/>
      <c r="Y895" s="345"/>
      <c r="Z895" s="288"/>
      <c r="AA895" s="288"/>
      <c r="AB895" s="288"/>
      <c r="AC895" s="288"/>
      <c r="AD895" s="288"/>
      <c r="AE895" s="346"/>
      <c r="AF895" s="114">
        <f>ROUND(ROUND(G872*Q872,0)*U896,0)</f>
        <v>144</v>
      </c>
      <c r="AG895" s="79"/>
    </row>
    <row r="896" ht="16.5" customHeight="1">
      <c r="A896" s="29">
        <v>63.0</v>
      </c>
      <c r="B896" s="30" t="s">
        <v>3767</v>
      </c>
      <c r="C896" s="32" t="s">
        <v>3768</v>
      </c>
      <c r="D896" s="94"/>
      <c r="E896" s="94"/>
      <c r="F896" s="103"/>
      <c r="G896" s="140"/>
      <c r="H896" s="140"/>
      <c r="I896" s="95"/>
      <c r="J896" s="69"/>
      <c r="K896" s="65"/>
      <c r="L896" s="65"/>
      <c r="M896" s="302"/>
      <c r="N896" s="382"/>
      <c r="O896" s="383"/>
      <c r="P896" s="302"/>
      <c r="Q896" s="384"/>
      <c r="R896" s="309"/>
      <c r="S896" s="482"/>
      <c r="T896" s="302" t="s">
        <v>21</v>
      </c>
      <c r="U896" s="313">
        <v>0.5</v>
      </c>
      <c r="V896" s="349"/>
      <c r="W896" s="303"/>
      <c r="X896" s="290"/>
      <c r="Y896" s="350"/>
      <c r="Z896" s="299" t="s">
        <v>20</v>
      </c>
      <c r="AA896" s="287" t="s">
        <v>21</v>
      </c>
      <c r="AB896" s="351">
        <v>0.85</v>
      </c>
      <c r="AC896" s="288"/>
      <c r="AD896" s="288"/>
      <c r="AE896" s="346"/>
      <c r="AF896" s="114">
        <f>ROUND(ROUND(ROUND(G872*Q872,0)*U896,0)*AB896,0)</f>
        <v>122</v>
      </c>
      <c r="AG896" s="79"/>
    </row>
    <row r="897" ht="16.5" customHeight="1">
      <c r="A897" s="29">
        <v>63.0</v>
      </c>
      <c r="B897" s="30" t="s">
        <v>3769</v>
      </c>
      <c r="C897" s="32" t="s">
        <v>3770</v>
      </c>
      <c r="D897" s="94"/>
      <c r="E897" s="94"/>
      <c r="F897" s="103"/>
      <c r="G897" s="140"/>
      <c r="H897" s="140"/>
      <c r="I897" s="95"/>
      <c r="J897" s="69"/>
      <c r="K897" s="65"/>
      <c r="L897" s="65"/>
      <c r="M897" s="302"/>
      <c r="N897" s="382"/>
      <c r="O897" s="383"/>
      <c r="P897" s="302"/>
      <c r="Q897" s="384"/>
      <c r="R897" s="309"/>
      <c r="S897" s="482"/>
      <c r="T897" s="302"/>
      <c r="U897" s="313"/>
      <c r="V897" s="349"/>
      <c r="W897" s="305" t="s">
        <v>326</v>
      </c>
      <c r="X897" s="287" t="s">
        <v>21</v>
      </c>
      <c r="Y897" s="354">
        <f>$Y$657</f>
        <v>0.7</v>
      </c>
      <c r="Z897" s="297"/>
      <c r="AA897" s="297"/>
      <c r="AB897" s="297"/>
      <c r="AC897" s="297"/>
      <c r="AD897" s="297"/>
      <c r="AE897" s="362"/>
      <c r="AF897" s="114">
        <f>ROUND(ROUND(ROUND(G872*Q872,0)*U896,0)*Y897,0)</f>
        <v>101</v>
      </c>
      <c r="AG897" s="79"/>
    </row>
    <row r="898" ht="16.5" customHeight="1">
      <c r="A898" s="29">
        <v>63.0</v>
      </c>
      <c r="B898" s="30" t="s">
        <v>3771</v>
      </c>
      <c r="C898" s="32" t="s">
        <v>3772</v>
      </c>
      <c r="D898" s="94"/>
      <c r="E898" s="94"/>
      <c r="F898" s="103"/>
      <c r="G898" s="140"/>
      <c r="H898" s="140"/>
      <c r="I898" s="95"/>
      <c r="J898" s="69"/>
      <c r="K898" s="65"/>
      <c r="L898" s="65"/>
      <c r="M898" s="302"/>
      <c r="N898" s="382"/>
      <c r="O898" s="383"/>
      <c r="P898" s="302"/>
      <c r="Q898" s="384"/>
      <c r="R898" s="309"/>
      <c r="S898" s="482"/>
      <c r="T898" s="302"/>
      <c r="U898" s="313"/>
      <c r="V898" s="349"/>
      <c r="W898" s="484"/>
      <c r="X898" s="290"/>
      <c r="Y898" s="355"/>
      <c r="Z898" s="356" t="s">
        <v>20</v>
      </c>
      <c r="AA898" s="357" t="s">
        <v>21</v>
      </c>
      <c r="AB898" s="358">
        <v>0.85</v>
      </c>
      <c r="AC898" s="288"/>
      <c r="AD898" s="288"/>
      <c r="AE898" s="346"/>
      <c r="AF898" s="114">
        <f>ROUND(ROUND(ROUND(ROUND(G872*Q872,0)*U896,0)*Y897,0)*AB898,0)</f>
        <v>86</v>
      </c>
      <c r="AG898" s="79"/>
    </row>
    <row r="899" ht="16.5" customHeight="1">
      <c r="A899" s="29">
        <v>63.0</v>
      </c>
      <c r="B899" s="30" t="s">
        <v>3773</v>
      </c>
      <c r="C899" s="32" t="s">
        <v>3774</v>
      </c>
      <c r="D899" s="94"/>
      <c r="E899" s="94"/>
      <c r="F899" s="103"/>
      <c r="G899" s="140"/>
      <c r="H899" s="140"/>
      <c r="I899" s="95"/>
      <c r="J899" s="69"/>
      <c r="K899" s="65"/>
      <c r="L899" s="65"/>
      <c r="M899" s="302"/>
      <c r="N899" s="382"/>
      <c r="O899" s="383"/>
      <c r="P899" s="302"/>
      <c r="Q899" s="384"/>
      <c r="R899" s="309"/>
      <c r="S899" s="482"/>
      <c r="T899" s="302"/>
      <c r="U899" s="313"/>
      <c r="V899" s="349"/>
      <c r="W899" s="305" t="s">
        <v>329</v>
      </c>
      <c r="X899" s="287" t="s">
        <v>21</v>
      </c>
      <c r="Y899" s="354">
        <f>$Y$659</f>
        <v>0.85</v>
      </c>
      <c r="Z899" s="292"/>
      <c r="AA899" s="292"/>
      <c r="AB899" s="292"/>
      <c r="AC899" s="292"/>
      <c r="AD899" s="292"/>
      <c r="AE899" s="355"/>
      <c r="AF899" s="114">
        <f>ROUND(ROUND(ROUND(G872*Q872,0)*U896,0)*Y899,0)</f>
        <v>122</v>
      </c>
      <c r="AG899" s="79"/>
    </row>
    <row r="900" ht="16.5" customHeight="1">
      <c r="A900" s="29">
        <v>63.0</v>
      </c>
      <c r="B900" s="30" t="s">
        <v>3775</v>
      </c>
      <c r="C900" s="32" t="s">
        <v>3776</v>
      </c>
      <c r="D900" s="94"/>
      <c r="E900" s="94"/>
      <c r="F900" s="103"/>
      <c r="G900" s="140"/>
      <c r="H900" s="140"/>
      <c r="I900" s="95"/>
      <c r="J900" s="69"/>
      <c r="K900" s="65"/>
      <c r="L900" s="65"/>
      <c r="M900" s="302"/>
      <c r="N900" s="382"/>
      <c r="O900" s="383"/>
      <c r="P900" s="302"/>
      <c r="Q900" s="384"/>
      <c r="R900" s="309"/>
      <c r="S900" s="482"/>
      <c r="T900" s="302"/>
      <c r="U900" s="313"/>
      <c r="V900" s="349"/>
      <c r="W900" s="484"/>
      <c r="X900" s="290"/>
      <c r="Y900" s="355"/>
      <c r="Z900" s="356" t="s">
        <v>20</v>
      </c>
      <c r="AA900" s="357" t="s">
        <v>21</v>
      </c>
      <c r="AB900" s="358">
        <v>0.85</v>
      </c>
      <c r="AC900" s="288"/>
      <c r="AD900" s="288"/>
      <c r="AE900" s="346"/>
      <c r="AF900" s="114">
        <f>ROUND(ROUND(ROUND(ROUND(G872*Q872,0)*U896,0)*Y899,0)*AB900,0)</f>
        <v>104</v>
      </c>
      <c r="AG900" s="79"/>
    </row>
    <row r="901" ht="16.5" customHeight="1">
      <c r="A901" s="29">
        <v>63.0</v>
      </c>
      <c r="B901" s="30" t="s">
        <v>3777</v>
      </c>
      <c r="C901" s="32" t="s">
        <v>3778</v>
      </c>
      <c r="D901" s="94"/>
      <c r="E901" s="94"/>
      <c r="F901" s="103"/>
      <c r="G901" s="140"/>
      <c r="H901" s="140"/>
      <c r="I901" s="95"/>
      <c r="J901" s="69"/>
      <c r="K901" s="65"/>
      <c r="L901" s="65"/>
      <c r="M901" s="302"/>
      <c r="N901" s="382"/>
      <c r="O901" s="383"/>
      <c r="P901" s="302"/>
      <c r="Q901" s="384"/>
      <c r="R901" s="309"/>
      <c r="S901" s="482"/>
      <c r="T901" s="302"/>
      <c r="U901" s="313"/>
      <c r="V901" s="349"/>
      <c r="W901" s="299"/>
      <c r="X901" s="287"/>
      <c r="Y901" s="345"/>
      <c r="Z901" s="288"/>
      <c r="AA901" s="288"/>
      <c r="AB901" s="346"/>
      <c r="AC901" s="82" t="s">
        <v>30</v>
      </c>
      <c r="AD901" s="302">
        <v>5.0</v>
      </c>
      <c r="AE901" s="360" t="s">
        <v>31</v>
      </c>
      <c r="AF901" s="114">
        <f>ROUND(ROUND(ROUND(G872*Q872,0)*U896,0)-AD901,0)</f>
        <v>139</v>
      </c>
      <c r="AG901" s="79"/>
    </row>
    <row r="902" ht="16.5" customHeight="1">
      <c r="A902" s="29">
        <v>63.0</v>
      </c>
      <c r="B902" s="30" t="s">
        <v>3779</v>
      </c>
      <c r="C902" s="32" t="s">
        <v>3780</v>
      </c>
      <c r="D902" s="94"/>
      <c r="E902" s="94"/>
      <c r="F902" s="103"/>
      <c r="G902" s="140"/>
      <c r="H902" s="140"/>
      <c r="I902" s="95"/>
      <c r="J902" s="69"/>
      <c r="K902" s="65"/>
      <c r="L902" s="65"/>
      <c r="M902" s="302"/>
      <c r="N902" s="382"/>
      <c r="O902" s="383"/>
      <c r="P902" s="302"/>
      <c r="Q902" s="384"/>
      <c r="R902" s="309"/>
      <c r="S902" s="482"/>
      <c r="T902" s="302"/>
      <c r="U902" s="313"/>
      <c r="V902" s="313"/>
      <c r="W902" s="303"/>
      <c r="X902" s="290"/>
      <c r="Y902" s="350"/>
      <c r="Z902" s="299" t="s">
        <v>20</v>
      </c>
      <c r="AA902" s="287" t="s">
        <v>21</v>
      </c>
      <c r="AB902" s="361">
        <v>0.85</v>
      </c>
      <c r="AC902" s="482"/>
      <c r="AD902" s="302"/>
      <c r="AE902" s="360"/>
      <c r="AF902" s="114">
        <f>ROUND(ROUND(ROUND(ROUND(G872*Q872,0)*U896,0)*AB902,0)-AD901,0)</f>
        <v>117</v>
      </c>
      <c r="AG902" s="79"/>
    </row>
    <row r="903" ht="16.5" customHeight="1">
      <c r="A903" s="29">
        <v>63.0</v>
      </c>
      <c r="B903" s="30" t="s">
        <v>3781</v>
      </c>
      <c r="C903" s="32" t="s">
        <v>3782</v>
      </c>
      <c r="D903" s="94"/>
      <c r="E903" s="94"/>
      <c r="F903" s="103"/>
      <c r="G903" s="140"/>
      <c r="H903" s="140"/>
      <c r="I903" s="95"/>
      <c r="J903" s="69"/>
      <c r="K903" s="65"/>
      <c r="L903" s="65"/>
      <c r="M903" s="302"/>
      <c r="N903" s="382"/>
      <c r="O903" s="383"/>
      <c r="P903" s="302"/>
      <c r="Q903" s="384"/>
      <c r="R903" s="309"/>
      <c r="S903" s="482"/>
      <c r="T903" s="302"/>
      <c r="U903" s="313"/>
      <c r="V903" s="313"/>
      <c r="W903" s="305" t="s">
        <v>326</v>
      </c>
      <c r="X903" s="302" t="s">
        <v>21</v>
      </c>
      <c r="Y903" s="349">
        <f>$Y$657</f>
        <v>0.7</v>
      </c>
      <c r="Z903" s="297"/>
      <c r="AA903" s="297"/>
      <c r="AB903" s="362"/>
      <c r="AC903" s="482"/>
      <c r="AD903" s="313"/>
      <c r="AE903" s="349"/>
      <c r="AF903" s="114">
        <f>ROUND(ROUND(ROUND(ROUND(G872*Q872,0)*U896,0)*Y903,0)-AD901,0)</f>
        <v>96</v>
      </c>
      <c r="AG903" s="79"/>
    </row>
    <row r="904" ht="16.5" customHeight="1">
      <c r="A904" s="29">
        <v>63.0</v>
      </c>
      <c r="B904" s="30" t="s">
        <v>3783</v>
      </c>
      <c r="C904" s="32" t="s">
        <v>3784</v>
      </c>
      <c r="D904" s="94"/>
      <c r="E904" s="94"/>
      <c r="F904" s="103"/>
      <c r="G904" s="140"/>
      <c r="H904" s="140"/>
      <c r="I904" s="95"/>
      <c r="J904" s="69"/>
      <c r="K904" s="65"/>
      <c r="L904" s="65"/>
      <c r="M904" s="302"/>
      <c r="N904" s="382"/>
      <c r="O904" s="383"/>
      <c r="P904" s="302"/>
      <c r="Q904" s="384"/>
      <c r="R904" s="309"/>
      <c r="S904" s="482"/>
      <c r="T904" s="302"/>
      <c r="U904" s="313"/>
      <c r="V904" s="313"/>
      <c r="W904" s="484"/>
      <c r="X904" s="290"/>
      <c r="Y904" s="355"/>
      <c r="Z904" s="356" t="s">
        <v>20</v>
      </c>
      <c r="AA904" s="357" t="s">
        <v>21</v>
      </c>
      <c r="AB904" s="363">
        <v>0.85</v>
      </c>
      <c r="AC904" s="482"/>
      <c r="AD904" s="313"/>
      <c r="AE904" s="349"/>
      <c r="AF904" s="114">
        <f>ROUND(ROUND(ROUND(ROUND(ROUND(G872*Q872,0)*U896,0)*Y903,0)*AB904,0)-AD901,0)</f>
        <v>81</v>
      </c>
      <c r="AG904" s="79"/>
    </row>
    <row r="905" ht="16.5" customHeight="1">
      <c r="A905" s="29">
        <v>63.0</v>
      </c>
      <c r="B905" s="30" t="s">
        <v>3785</v>
      </c>
      <c r="C905" s="32" t="s">
        <v>3786</v>
      </c>
      <c r="D905" s="94"/>
      <c r="E905" s="94"/>
      <c r="F905" s="103"/>
      <c r="G905" s="140"/>
      <c r="H905" s="140"/>
      <c r="I905" s="95"/>
      <c r="J905" s="69"/>
      <c r="K905" s="65"/>
      <c r="L905" s="65"/>
      <c r="M905" s="302"/>
      <c r="N905" s="382"/>
      <c r="O905" s="383"/>
      <c r="P905" s="302"/>
      <c r="Q905" s="384"/>
      <c r="R905" s="309"/>
      <c r="S905" s="482"/>
      <c r="T905" s="302"/>
      <c r="U905" s="313"/>
      <c r="V905" s="349"/>
      <c r="W905" s="305" t="s">
        <v>329</v>
      </c>
      <c r="X905" s="302" t="s">
        <v>21</v>
      </c>
      <c r="Y905" s="349">
        <f>$Y$659</f>
        <v>0.85</v>
      </c>
      <c r="Z905" s="292"/>
      <c r="AA905" s="292"/>
      <c r="AB905" s="355"/>
      <c r="AC905" s="482"/>
      <c r="AD905" s="313"/>
      <c r="AE905" s="349"/>
      <c r="AF905" s="114">
        <f>ROUND(ROUND(ROUND(ROUND(G872*Q872,0)*U896,0)*Y905,0)-AD901,0)</f>
        <v>117</v>
      </c>
      <c r="AG905" s="79"/>
    </row>
    <row r="906" ht="16.5" customHeight="1">
      <c r="A906" s="29">
        <v>63.0</v>
      </c>
      <c r="B906" s="30" t="s">
        <v>3787</v>
      </c>
      <c r="C906" s="32" t="s">
        <v>3788</v>
      </c>
      <c r="D906" s="94"/>
      <c r="E906" s="94"/>
      <c r="F906" s="103"/>
      <c r="G906" s="140"/>
      <c r="H906" s="140"/>
      <c r="I906" s="95"/>
      <c r="J906" s="110"/>
      <c r="K906" s="115"/>
      <c r="L906" s="115"/>
      <c r="M906" s="386"/>
      <c r="N906" s="382"/>
      <c r="O906" s="383"/>
      <c r="P906" s="302"/>
      <c r="Q906" s="384"/>
      <c r="R906" s="311"/>
      <c r="S906" s="484"/>
      <c r="T906" s="290"/>
      <c r="U906" s="292"/>
      <c r="V906" s="355"/>
      <c r="W906" s="484"/>
      <c r="X906" s="290"/>
      <c r="Y906" s="355"/>
      <c r="Z906" s="356" t="s">
        <v>20</v>
      </c>
      <c r="AA906" s="357" t="s">
        <v>21</v>
      </c>
      <c r="AB906" s="363">
        <v>0.85</v>
      </c>
      <c r="AC906" s="484"/>
      <c r="AD906" s="292"/>
      <c r="AE906" s="355"/>
      <c r="AF906" s="114">
        <f>ROUND(ROUND(ROUND(ROUND(ROUND(G872*Q872,0)*U896,0)*Y905,0)*AB906,0)-AD901,0)</f>
        <v>99</v>
      </c>
      <c r="AG906" s="79"/>
    </row>
    <row r="907" ht="16.5" customHeight="1">
      <c r="A907" s="29">
        <v>63.0</v>
      </c>
      <c r="B907" s="30">
        <v>9237.0</v>
      </c>
      <c r="C907" s="32" t="s">
        <v>3789</v>
      </c>
      <c r="D907" s="94"/>
      <c r="E907" s="94"/>
      <c r="F907" s="94"/>
      <c r="G907" s="140"/>
      <c r="H907" s="140"/>
      <c r="I907" s="95"/>
      <c r="J907" s="82" t="s">
        <v>38</v>
      </c>
      <c r="K907" s="96"/>
      <c r="L907" s="96"/>
      <c r="M907" s="152"/>
      <c r="N907" s="105"/>
      <c r="O907" s="94"/>
      <c r="P907" s="140"/>
      <c r="Q907" s="95"/>
      <c r="R907" s="287"/>
      <c r="S907" s="287"/>
      <c r="T907" s="152"/>
      <c r="U907" s="152"/>
      <c r="V907" s="152"/>
      <c r="W907" s="299"/>
      <c r="X907" s="287"/>
      <c r="Y907" s="345"/>
      <c r="Z907" s="288"/>
      <c r="AA907" s="288"/>
      <c r="AB907" s="288"/>
      <c r="AC907" s="288"/>
      <c r="AD907" s="288"/>
      <c r="AE907" s="346"/>
      <c r="AF907" s="45">
        <f>ROUND(ROUND(G872+K908,0)*Q872,0)</f>
        <v>293</v>
      </c>
      <c r="AG907" s="79"/>
    </row>
    <row r="908" ht="16.5" customHeight="1">
      <c r="A908" s="29">
        <v>63.0</v>
      </c>
      <c r="B908" s="30" t="s">
        <v>3790</v>
      </c>
      <c r="C908" s="32" t="s">
        <v>3791</v>
      </c>
      <c r="D908" s="94"/>
      <c r="E908" s="94"/>
      <c r="F908" s="94"/>
      <c r="G908" s="140"/>
      <c r="H908" s="140"/>
      <c r="I908" s="95"/>
      <c r="J908" s="482"/>
      <c r="K908" s="302">
        <v>6.0</v>
      </c>
      <c r="L908" s="63" t="s">
        <v>40</v>
      </c>
      <c r="M908" s="140"/>
      <c r="N908" s="105"/>
      <c r="O908" s="94"/>
      <c r="P908" s="140"/>
      <c r="Q908" s="95"/>
      <c r="R908" s="302"/>
      <c r="S908" s="302"/>
      <c r="T908" s="140"/>
      <c r="U908" s="140"/>
      <c r="V908" s="140"/>
      <c r="W908" s="303"/>
      <c r="X908" s="290"/>
      <c r="Y908" s="350"/>
      <c r="Z908" s="299" t="s">
        <v>20</v>
      </c>
      <c r="AA908" s="287" t="s">
        <v>21</v>
      </c>
      <c r="AB908" s="351">
        <v>0.85</v>
      </c>
      <c r="AC908" s="288"/>
      <c r="AD908" s="288"/>
      <c r="AE908" s="346"/>
      <c r="AF908" s="45">
        <f>ROUND(ROUND(ROUND(G872+K908,0)*Q872,0)*AB908,0)</f>
        <v>249</v>
      </c>
      <c r="AG908" s="79"/>
    </row>
    <row r="909" ht="16.5" customHeight="1">
      <c r="A909" s="29">
        <v>63.0</v>
      </c>
      <c r="B909" s="30">
        <v>9238.0</v>
      </c>
      <c r="C909" s="32" t="s">
        <v>3792</v>
      </c>
      <c r="D909" s="94"/>
      <c r="E909" s="94"/>
      <c r="F909" s="94"/>
      <c r="G909" s="140"/>
      <c r="H909" s="140"/>
      <c r="I909" s="95"/>
      <c r="J909" s="482"/>
      <c r="K909" s="65"/>
      <c r="L909" s="302"/>
      <c r="M909" s="366"/>
      <c r="N909" s="367"/>
      <c r="O909" s="368"/>
      <c r="P909" s="366"/>
      <c r="Q909" s="369"/>
      <c r="R909" s="304"/>
      <c r="S909" s="304"/>
      <c r="T909" s="140"/>
      <c r="U909" s="140"/>
      <c r="V909" s="140"/>
      <c r="W909" s="305" t="s">
        <v>326</v>
      </c>
      <c r="X909" s="287" t="s">
        <v>21</v>
      </c>
      <c r="Y909" s="354">
        <f>$Y$657</f>
        <v>0.7</v>
      </c>
      <c r="Z909" s="297"/>
      <c r="AA909" s="297"/>
      <c r="AB909" s="297"/>
      <c r="AC909" s="297"/>
      <c r="AD909" s="297"/>
      <c r="AE909" s="362"/>
      <c r="AF909" s="45">
        <f>ROUND(ROUND(ROUND(G872+K908,0)*Q872,0)*Y909,0)</f>
        <v>205</v>
      </c>
      <c r="AG909" s="79"/>
    </row>
    <row r="910" ht="16.5" customHeight="1">
      <c r="A910" s="29">
        <v>63.0</v>
      </c>
      <c r="B910" s="30" t="s">
        <v>3793</v>
      </c>
      <c r="C910" s="32" t="s">
        <v>3794</v>
      </c>
      <c r="D910" s="94"/>
      <c r="E910" s="94"/>
      <c r="F910" s="94"/>
      <c r="G910" s="140"/>
      <c r="H910" s="140"/>
      <c r="I910" s="95"/>
      <c r="J910" s="69"/>
      <c r="K910" s="65"/>
      <c r="L910" s="302"/>
      <c r="M910" s="366"/>
      <c r="N910" s="367"/>
      <c r="O910" s="368"/>
      <c r="P910" s="366"/>
      <c r="Q910" s="369"/>
      <c r="R910" s="304"/>
      <c r="S910" s="304"/>
      <c r="T910" s="140"/>
      <c r="U910" s="140"/>
      <c r="V910" s="140"/>
      <c r="W910" s="484"/>
      <c r="X910" s="290"/>
      <c r="Y910" s="355"/>
      <c r="Z910" s="356" t="s">
        <v>20</v>
      </c>
      <c r="AA910" s="357" t="s">
        <v>21</v>
      </c>
      <c r="AB910" s="358">
        <v>0.85</v>
      </c>
      <c r="AC910" s="288"/>
      <c r="AD910" s="288"/>
      <c r="AE910" s="346"/>
      <c r="AF910" s="45">
        <f>ROUND(ROUND(ROUND(ROUND(G872+K908,0)*Q872,0)*Y909,0)*AB910,0)</f>
        <v>174</v>
      </c>
      <c r="AG910" s="79"/>
    </row>
    <row r="911" ht="16.5" customHeight="1">
      <c r="A911" s="29">
        <v>63.0</v>
      </c>
      <c r="B911" s="30">
        <v>9239.0</v>
      </c>
      <c r="C911" s="32" t="s">
        <v>3795</v>
      </c>
      <c r="D911" s="94"/>
      <c r="E911" s="94"/>
      <c r="F911" s="94"/>
      <c r="G911" s="140"/>
      <c r="H911" s="140"/>
      <c r="I911" s="95"/>
      <c r="J911" s="69"/>
      <c r="K911" s="65"/>
      <c r="L911" s="302"/>
      <c r="M911" s="366"/>
      <c r="N911" s="367"/>
      <c r="O911" s="368"/>
      <c r="P911" s="366"/>
      <c r="Q911" s="369"/>
      <c r="R911" s="304"/>
      <c r="S911" s="304"/>
      <c r="T911" s="140"/>
      <c r="U911" s="140"/>
      <c r="V911" s="140"/>
      <c r="W911" s="305" t="s">
        <v>329</v>
      </c>
      <c r="X911" s="287" t="s">
        <v>21</v>
      </c>
      <c r="Y911" s="354">
        <f>$Y$659</f>
        <v>0.85</v>
      </c>
      <c r="Z911" s="292"/>
      <c r="AA911" s="292"/>
      <c r="AB911" s="292"/>
      <c r="AC911" s="292"/>
      <c r="AD911" s="292"/>
      <c r="AE911" s="355"/>
      <c r="AF911" s="45">
        <f>ROUND(ROUND(ROUND(G872+K908,0)*Q872,0)*Y911,0)</f>
        <v>249</v>
      </c>
      <c r="AG911" s="79"/>
    </row>
    <row r="912" ht="16.5" customHeight="1">
      <c r="A912" s="29">
        <v>63.0</v>
      </c>
      <c r="B912" s="30" t="s">
        <v>3796</v>
      </c>
      <c r="C912" s="32" t="s">
        <v>3797</v>
      </c>
      <c r="D912" s="94"/>
      <c r="E912" s="94"/>
      <c r="F912" s="94"/>
      <c r="G912" s="140"/>
      <c r="H912" s="140"/>
      <c r="I912" s="95"/>
      <c r="J912" s="69"/>
      <c r="K912" s="65"/>
      <c r="L912" s="302"/>
      <c r="M912" s="366"/>
      <c r="N912" s="367"/>
      <c r="O912" s="368"/>
      <c r="P912" s="366"/>
      <c r="Q912" s="369"/>
      <c r="R912" s="304"/>
      <c r="S912" s="304"/>
      <c r="T912" s="140"/>
      <c r="U912" s="140"/>
      <c r="V912" s="140"/>
      <c r="W912" s="484"/>
      <c r="X912" s="290"/>
      <c r="Y912" s="355"/>
      <c r="Z912" s="356" t="s">
        <v>20</v>
      </c>
      <c r="AA912" s="357" t="s">
        <v>21</v>
      </c>
      <c r="AB912" s="358">
        <v>0.85</v>
      </c>
      <c r="AC912" s="288"/>
      <c r="AD912" s="288"/>
      <c r="AE912" s="346"/>
      <c r="AF912" s="45">
        <f>ROUND(ROUND(ROUND(ROUND(G872+K908,0)*Q872,0)*Y911,0)*AB912,0)</f>
        <v>212</v>
      </c>
      <c r="AG912" s="79"/>
    </row>
    <row r="913" ht="16.5" customHeight="1">
      <c r="A913" s="29">
        <v>63.0</v>
      </c>
      <c r="B913" s="30" t="s">
        <v>3798</v>
      </c>
      <c r="C913" s="32" t="s">
        <v>3799</v>
      </c>
      <c r="D913" s="94"/>
      <c r="E913" s="94"/>
      <c r="F913" s="94"/>
      <c r="G913" s="140"/>
      <c r="H913" s="140"/>
      <c r="I913" s="95"/>
      <c r="J913" s="69"/>
      <c r="K913" s="65"/>
      <c r="L913" s="302"/>
      <c r="M913" s="366"/>
      <c r="N913" s="367"/>
      <c r="O913" s="368"/>
      <c r="P913" s="366"/>
      <c r="Q913" s="369"/>
      <c r="R913" s="304"/>
      <c r="S913" s="304"/>
      <c r="T913" s="140"/>
      <c r="U913" s="140"/>
      <c r="V913" s="140"/>
      <c r="W913" s="299"/>
      <c r="X913" s="287"/>
      <c r="Y913" s="345"/>
      <c r="Z913" s="288"/>
      <c r="AA913" s="288"/>
      <c r="AB913" s="346"/>
      <c r="AC913" s="82" t="s">
        <v>30</v>
      </c>
      <c r="AD913" s="302">
        <v>5.0</v>
      </c>
      <c r="AE913" s="360" t="s">
        <v>31</v>
      </c>
      <c r="AF913" s="45">
        <f>ROUND(ROUND(ROUND(G872+K908,0)*Q872,0)-AD913,0)</f>
        <v>288</v>
      </c>
      <c r="AG913" s="79"/>
    </row>
    <row r="914" ht="16.5" customHeight="1">
      <c r="A914" s="29">
        <v>63.0</v>
      </c>
      <c r="B914" s="30" t="s">
        <v>3800</v>
      </c>
      <c r="C914" s="32" t="s">
        <v>3801</v>
      </c>
      <c r="D914" s="94"/>
      <c r="E914" s="94"/>
      <c r="F914" s="94"/>
      <c r="G914" s="140"/>
      <c r="H914" s="140"/>
      <c r="I914" s="95"/>
      <c r="J914" s="69"/>
      <c r="K914" s="65"/>
      <c r="L914" s="302"/>
      <c r="M914" s="366"/>
      <c r="N914" s="367"/>
      <c r="O914" s="368"/>
      <c r="P914" s="366"/>
      <c r="Q914" s="369"/>
      <c r="R914" s="304"/>
      <c r="S914" s="304"/>
      <c r="T914" s="140"/>
      <c r="U914" s="140"/>
      <c r="V914" s="140"/>
      <c r="W914" s="303"/>
      <c r="X914" s="290"/>
      <c r="Y914" s="350"/>
      <c r="Z914" s="299" t="s">
        <v>20</v>
      </c>
      <c r="AA914" s="287" t="s">
        <v>21</v>
      </c>
      <c r="AB914" s="361">
        <v>0.85</v>
      </c>
      <c r="AC914" s="482"/>
      <c r="AD914" s="302"/>
      <c r="AE914" s="360"/>
      <c r="AF914" s="45">
        <f>ROUND(ROUND(ROUND(ROUND(G872+K908,0)*Q872,0)*AB914,0)-AD913,0)</f>
        <v>244</v>
      </c>
      <c r="AG914" s="79"/>
    </row>
    <row r="915" ht="16.5" customHeight="1">
      <c r="A915" s="29">
        <v>63.0</v>
      </c>
      <c r="B915" s="30" t="s">
        <v>3802</v>
      </c>
      <c r="C915" s="32" t="s">
        <v>3803</v>
      </c>
      <c r="D915" s="94"/>
      <c r="E915" s="94"/>
      <c r="F915" s="94"/>
      <c r="G915" s="140"/>
      <c r="H915" s="140"/>
      <c r="I915" s="95"/>
      <c r="J915" s="69"/>
      <c r="K915" s="65"/>
      <c r="L915" s="302"/>
      <c r="M915" s="366"/>
      <c r="N915" s="367"/>
      <c r="O915" s="368"/>
      <c r="P915" s="366"/>
      <c r="Q915" s="369"/>
      <c r="R915" s="304"/>
      <c r="S915" s="304"/>
      <c r="T915" s="140"/>
      <c r="U915" s="140"/>
      <c r="V915" s="140"/>
      <c r="W915" s="305" t="s">
        <v>326</v>
      </c>
      <c r="X915" s="302" t="s">
        <v>21</v>
      </c>
      <c r="Y915" s="349">
        <v>0.7</v>
      </c>
      <c r="Z915" s="297"/>
      <c r="AA915" s="297"/>
      <c r="AB915" s="362"/>
      <c r="AC915" s="482"/>
      <c r="AD915" s="313"/>
      <c r="AE915" s="349"/>
      <c r="AF915" s="45">
        <f>ROUND(ROUND(ROUND(ROUND(G872+K908,0)*Q872,0)*Y915,0)-AD913,0)</f>
        <v>200</v>
      </c>
      <c r="AG915" s="79"/>
    </row>
    <row r="916" ht="16.5" customHeight="1">
      <c r="A916" s="29">
        <v>63.0</v>
      </c>
      <c r="B916" s="30" t="s">
        <v>3804</v>
      </c>
      <c r="C916" s="32" t="s">
        <v>3805</v>
      </c>
      <c r="D916" s="94"/>
      <c r="E916" s="94"/>
      <c r="F916" s="94"/>
      <c r="G916" s="140"/>
      <c r="H916" s="140"/>
      <c r="I916" s="95"/>
      <c r="J916" s="69"/>
      <c r="K916" s="65"/>
      <c r="L916" s="302"/>
      <c r="M916" s="366"/>
      <c r="N916" s="367"/>
      <c r="O916" s="368"/>
      <c r="P916" s="366"/>
      <c r="Q916" s="369"/>
      <c r="R916" s="304"/>
      <c r="S916" s="304"/>
      <c r="T916" s="140"/>
      <c r="U916" s="140"/>
      <c r="V916" s="140"/>
      <c r="W916" s="484"/>
      <c r="X916" s="290"/>
      <c r="Y916" s="355"/>
      <c r="Z916" s="356" t="s">
        <v>20</v>
      </c>
      <c r="AA916" s="357" t="s">
        <v>21</v>
      </c>
      <c r="AB916" s="363">
        <v>0.85</v>
      </c>
      <c r="AC916" s="482"/>
      <c r="AD916" s="313"/>
      <c r="AE916" s="349"/>
      <c r="AF916" s="45">
        <f>ROUND(ROUND(ROUND(ROUND(ROUND(G872+K908,0)*Q872,0)*Y915,0)*AB916,0)-AD913,0)</f>
        <v>169</v>
      </c>
      <c r="AG916" s="79"/>
    </row>
    <row r="917" ht="16.5" customHeight="1">
      <c r="A917" s="29">
        <v>63.0</v>
      </c>
      <c r="B917" s="30" t="s">
        <v>3806</v>
      </c>
      <c r="C917" s="32" t="s">
        <v>3807</v>
      </c>
      <c r="D917" s="94"/>
      <c r="E917" s="94"/>
      <c r="F917" s="94"/>
      <c r="G917" s="140"/>
      <c r="H917" s="140"/>
      <c r="I917" s="95"/>
      <c r="J917" s="69"/>
      <c r="K917" s="65"/>
      <c r="L917" s="302"/>
      <c r="M917" s="366"/>
      <c r="N917" s="367"/>
      <c r="O917" s="368"/>
      <c r="P917" s="366"/>
      <c r="Q917" s="369"/>
      <c r="R917" s="304"/>
      <c r="S917" s="304"/>
      <c r="T917" s="140"/>
      <c r="U917" s="140"/>
      <c r="V917" s="140"/>
      <c r="W917" s="305" t="s">
        <v>329</v>
      </c>
      <c r="X917" s="302" t="s">
        <v>21</v>
      </c>
      <c r="Y917" s="349">
        <v>0.85</v>
      </c>
      <c r="Z917" s="292"/>
      <c r="AA917" s="292"/>
      <c r="AB917" s="355"/>
      <c r="AC917" s="482"/>
      <c r="AD917" s="313"/>
      <c r="AE917" s="349"/>
      <c r="AF917" s="45">
        <f>ROUND(ROUND(ROUND(ROUND(G872+K908,0)*Q872,0)*Y917,0)-AD913,0)</f>
        <v>244</v>
      </c>
      <c r="AG917" s="79"/>
    </row>
    <row r="918" ht="16.5" customHeight="1">
      <c r="A918" s="29">
        <v>63.0</v>
      </c>
      <c r="B918" s="30" t="s">
        <v>3808</v>
      </c>
      <c r="C918" s="32" t="s">
        <v>3809</v>
      </c>
      <c r="D918" s="94"/>
      <c r="E918" s="94"/>
      <c r="F918" s="94"/>
      <c r="G918" s="140"/>
      <c r="H918" s="140"/>
      <c r="I918" s="95"/>
      <c r="J918" s="69"/>
      <c r="K918" s="65"/>
      <c r="L918" s="302"/>
      <c r="M918" s="366"/>
      <c r="N918" s="367"/>
      <c r="O918" s="368"/>
      <c r="P918" s="366"/>
      <c r="Q918" s="369"/>
      <c r="R918" s="304"/>
      <c r="S918" s="304"/>
      <c r="T918" s="140"/>
      <c r="U918" s="140"/>
      <c r="V918" s="140"/>
      <c r="W918" s="484"/>
      <c r="X918" s="290"/>
      <c r="Y918" s="355"/>
      <c r="Z918" s="356" t="s">
        <v>20</v>
      </c>
      <c r="AA918" s="357" t="s">
        <v>21</v>
      </c>
      <c r="AB918" s="363">
        <v>0.85</v>
      </c>
      <c r="AC918" s="484"/>
      <c r="AD918" s="292"/>
      <c r="AE918" s="355"/>
      <c r="AF918" s="45">
        <f>ROUND(ROUND(ROUND(ROUND(ROUND(G872+K908,0)*Q872,0)*Y917,0)*AB918,0)-AD913,0)</f>
        <v>207</v>
      </c>
      <c r="AG918" s="79"/>
    </row>
    <row r="919" ht="16.5" customHeight="1">
      <c r="A919" s="29">
        <v>63.0</v>
      </c>
      <c r="B919" s="30">
        <v>9240.0</v>
      </c>
      <c r="C919" s="32" t="s">
        <v>3810</v>
      </c>
      <c r="D919" s="94"/>
      <c r="E919" s="94"/>
      <c r="F919" s="307"/>
      <c r="G919" s="352"/>
      <c r="H919" s="140"/>
      <c r="I919" s="95"/>
      <c r="J919" s="69"/>
      <c r="K919" s="304"/>
      <c r="L919" s="365"/>
      <c r="M919" s="366"/>
      <c r="N919" s="367"/>
      <c r="O919" s="368"/>
      <c r="P919" s="366"/>
      <c r="Q919" s="369"/>
      <c r="R919" s="33" t="s">
        <v>23</v>
      </c>
      <c r="S919" s="130" t="s">
        <v>24</v>
      </c>
      <c r="T919" s="152"/>
      <c r="U919" s="152"/>
      <c r="V919" s="153"/>
      <c r="W919" s="299"/>
      <c r="X919" s="287"/>
      <c r="Y919" s="345"/>
      <c r="Z919" s="288"/>
      <c r="AA919" s="288"/>
      <c r="AB919" s="288"/>
      <c r="AC919" s="288"/>
      <c r="AD919" s="288"/>
      <c r="AE919" s="346"/>
      <c r="AF919" s="45">
        <f>ROUND(ROUND(ROUND(G872+K908,0)*Q872,0)*U920,0)</f>
        <v>205</v>
      </c>
      <c r="AG919" s="79"/>
    </row>
    <row r="920" ht="16.5" customHeight="1">
      <c r="A920" s="29">
        <v>63.0</v>
      </c>
      <c r="B920" s="30" t="s">
        <v>3811</v>
      </c>
      <c r="C920" s="32" t="s">
        <v>3812</v>
      </c>
      <c r="D920" s="94"/>
      <c r="E920" s="94"/>
      <c r="F920" s="307"/>
      <c r="G920" s="352"/>
      <c r="H920" s="140"/>
      <c r="I920" s="95"/>
      <c r="J920" s="69"/>
      <c r="K920" s="302"/>
      <c r="L920" s="63"/>
      <c r="M920" s="366"/>
      <c r="N920" s="367"/>
      <c r="O920" s="368"/>
      <c r="P920" s="366"/>
      <c r="Q920" s="369"/>
      <c r="R920" s="481"/>
      <c r="S920" s="482"/>
      <c r="T920" s="302" t="s">
        <v>21</v>
      </c>
      <c r="U920" s="313">
        <v>0.7</v>
      </c>
      <c r="V920" s="95"/>
      <c r="W920" s="303"/>
      <c r="X920" s="290"/>
      <c r="Y920" s="350"/>
      <c r="Z920" s="299" t="s">
        <v>20</v>
      </c>
      <c r="AA920" s="287" t="s">
        <v>21</v>
      </c>
      <c r="AB920" s="351">
        <v>0.85</v>
      </c>
      <c r="AC920" s="288"/>
      <c r="AD920" s="288"/>
      <c r="AE920" s="346"/>
      <c r="AF920" s="45">
        <f>ROUND(ROUND(ROUND(ROUND(G872+K908,0)*Q872,0)*U920,0)*AB920,0)</f>
        <v>174</v>
      </c>
      <c r="AG920" s="79"/>
    </row>
    <row r="921" ht="16.5" customHeight="1">
      <c r="A921" s="29">
        <v>63.0</v>
      </c>
      <c r="B921" s="30">
        <v>9261.0</v>
      </c>
      <c r="C921" s="32" t="s">
        <v>3813</v>
      </c>
      <c r="D921" s="94"/>
      <c r="E921" s="94"/>
      <c r="F921" s="103"/>
      <c r="G921" s="140"/>
      <c r="H921" s="140"/>
      <c r="I921" s="95"/>
      <c r="J921" s="69"/>
      <c r="K921" s="65"/>
      <c r="L921" s="65"/>
      <c r="M921" s="302"/>
      <c r="N921" s="382"/>
      <c r="O921" s="383"/>
      <c r="P921" s="302"/>
      <c r="Q921" s="384"/>
      <c r="R921" s="481"/>
      <c r="S921" s="482"/>
      <c r="T921" s="302"/>
      <c r="U921" s="313"/>
      <c r="V921" s="349"/>
      <c r="W921" s="305" t="s">
        <v>326</v>
      </c>
      <c r="X921" s="287" t="s">
        <v>21</v>
      </c>
      <c r="Y921" s="354">
        <f>$Y$657</f>
        <v>0.7</v>
      </c>
      <c r="Z921" s="297"/>
      <c r="AA921" s="297"/>
      <c r="AB921" s="297"/>
      <c r="AC921" s="297"/>
      <c r="AD921" s="297"/>
      <c r="AE921" s="362"/>
      <c r="AF921" s="45">
        <f>ROUND(ROUND(ROUND(ROUND(G872+K908,0)*Q872,0)*U920,0)*Y921,0)</f>
        <v>144</v>
      </c>
      <c r="AG921" s="79"/>
    </row>
    <row r="922" ht="16.5" customHeight="1">
      <c r="A922" s="29">
        <v>63.0</v>
      </c>
      <c r="B922" s="30" t="s">
        <v>3814</v>
      </c>
      <c r="C922" s="32" t="s">
        <v>3815</v>
      </c>
      <c r="D922" s="94"/>
      <c r="E922" s="94"/>
      <c r="F922" s="103"/>
      <c r="G922" s="140"/>
      <c r="H922" s="140"/>
      <c r="I922" s="95"/>
      <c r="J922" s="69"/>
      <c r="K922" s="65"/>
      <c r="L922" s="65"/>
      <c r="M922" s="302"/>
      <c r="N922" s="382"/>
      <c r="O922" s="383"/>
      <c r="P922" s="302"/>
      <c r="Q922" s="384"/>
      <c r="R922" s="481"/>
      <c r="S922" s="482"/>
      <c r="T922" s="302"/>
      <c r="U922" s="313"/>
      <c r="V922" s="349"/>
      <c r="W922" s="484"/>
      <c r="X922" s="290"/>
      <c r="Y922" s="355"/>
      <c r="Z922" s="356" t="s">
        <v>20</v>
      </c>
      <c r="AA922" s="357" t="s">
        <v>21</v>
      </c>
      <c r="AB922" s="358">
        <v>0.85</v>
      </c>
      <c r="AC922" s="288"/>
      <c r="AD922" s="288"/>
      <c r="AE922" s="346"/>
      <c r="AF922" s="114">
        <f>ROUND(ROUND(ROUND(ROUND(ROUND(G872+K908,0)*Q872,0)*U920,0)*Y921,0)*AB922,0)</f>
        <v>122</v>
      </c>
      <c r="AG922" s="79"/>
    </row>
    <row r="923" ht="16.5" customHeight="1">
      <c r="A923" s="29">
        <v>63.0</v>
      </c>
      <c r="B923" s="30">
        <v>9262.0</v>
      </c>
      <c r="C923" s="32" t="s">
        <v>3816</v>
      </c>
      <c r="D923" s="94"/>
      <c r="E923" s="94"/>
      <c r="F923" s="103"/>
      <c r="G923" s="140"/>
      <c r="H923" s="140"/>
      <c r="I923" s="95"/>
      <c r="J923" s="69"/>
      <c r="K923" s="65"/>
      <c r="L923" s="65"/>
      <c r="M923" s="302"/>
      <c r="N923" s="382"/>
      <c r="O923" s="383"/>
      <c r="P923" s="302"/>
      <c r="Q923" s="384"/>
      <c r="R923" s="481"/>
      <c r="S923" s="482"/>
      <c r="T923" s="302"/>
      <c r="U923" s="313"/>
      <c r="V923" s="349"/>
      <c r="W923" s="305" t="s">
        <v>329</v>
      </c>
      <c r="X923" s="287" t="s">
        <v>21</v>
      </c>
      <c r="Y923" s="354">
        <f>$Y$659</f>
        <v>0.85</v>
      </c>
      <c r="Z923" s="292"/>
      <c r="AA923" s="292"/>
      <c r="AB923" s="292"/>
      <c r="AC923" s="292"/>
      <c r="AD923" s="292"/>
      <c r="AE923" s="355"/>
      <c r="AF923" s="45">
        <f>ROUND(ROUND(ROUND(ROUND(G872+K908,0)*Q872,0)*U920,0)*Y923,0)</f>
        <v>174</v>
      </c>
      <c r="AG923" s="79"/>
    </row>
    <row r="924" ht="16.5" customHeight="1">
      <c r="A924" s="29">
        <v>63.0</v>
      </c>
      <c r="B924" s="30" t="s">
        <v>3817</v>
      </c>
      <c r="C924" s="32" t="s">
        <v>3818</v>
      </c>
      <c r="D924" s="94"/>
      <c r="E924" s="94"/>
      <c r="F924" s="103"/>
      <c r="G924" s="140"/>
      <c r="H924" s="140"/>
      <c r="I924" s="95"/>
      <c r="J924" s="69"/>
      <c r="K924" s="65"/>
      <c r="L924" s="65"/>
      <c r="M924" s="302"/>
      <c r="N924" s="382"/>
      <c r="O924" s="383"/>
      <c r="P924" s="302"/>
      <c r="Q924" s="384"/>
      <c r="R924" s="481"/>
      <c r="S924" s="482"/>
      <c r="T924" s="302"/>
      <c r="U924" s="313"/>
      <c r="V924" s="349"/>
      <c r="W924" s="484"/>
      <c r="X924" s="290"/>
      <c r="Y924" s="355"/>
      <c r="Z924" s="356" t="s">
        <v>20</v>
      </c>
      <c r="AA924" s="357" t="s">
        <v>21</v>
      </c>
      <c r="AB924" s="358">
        <v>0.85</v>
      </c>
      <c r="AC924" s="288"/>
      <c r="AD924" s="288"/>
      <c r="AE924" s="346"/>
      <c r="AF924" s="45">
        <f>ROUND(ROUND(ROUND(ROUND(ROUND(G872+K908,0)*Q872,0)*U920,0)*Y923,0)*AB924,0)</f>
        <v>148</v>
      </c>
      <c r="AG924" s="79"/>
    </row>
    <row r="925" ht="16.5" customHeight="1">
      <c r="A925" s="29">
        <v>63.0</v>
      </c>
      <c r="B925" s="30" t="s">
        <v>3819</v>
      </c>
      <c r="C925" s="32" t="s">
        <v>3820</v>
      </c>
      <c r="D925" s="94"/>
      <c r="E925" s="94"/>
      <c r="F925" s="103"/>
      <c r="G925" s="140"/>
      <c r="H925" s="140"/>
      <c r="I925" s="95"/>
      <c r="J925" s="69"/>
      <c r="K925" s="65"/>
      <c r="L925" s="65"/>
      <c r="M925" s="302"/>
      <c r="N925" s="382"/>
      <c r="O925" s="383"/>
      <c r="P925" s="302"/>
      <c r="Q925" s="384"/>
      <c r="R925" s="481"/>
      <c r="S925" s="482"/>
      <c r="T925" s="302"/>
      <c r="U925" s="313"/>
      <c r="V925" s="349"/>
      <c r="W925" s="299"/>
      <c r="X925" s="287"/>
      <c r="Y925" s="345"/>
      <c r="Z925" s="288"/>
      <c r="AA925" s="288"/>
      <c r="AB925" s="346"/>
      <c r="AC925" s="82" t="s">
        <v>30</v>
      </c>
      <c r="AD925" s="302">
        <v>5.0</v>
      </c>
      <c r="AE925" s="360" t="s">
        <v>31</v>
      </c>
      <c r="AF925" s="45">
        <f>ROUND(ROUND(ROUND(ROUND(G872+K908,0)*Q872,0)*U920,0)-AD925,0)</f>
        <v>200</v>
      </c>
      <c r="AG925" s="79"/>
    </row>
    <row r="926" ht="16.5" customHeight="1">
      <c r="A926" s="29">
        <v>63.0</v>
      </c>
      <c r="B926" s="30" t="s">
        <v>3821</v>
      </c>
      <c r="C926" s="32" t="s">
        <v>3822</v>
      </c>
      <c r="D926" s="94"/>
      <c r="E926" s="94"/>
      <c r="F926" s="103"/>
      <c r="G926" s="140"/>
      <c r="H926" s="140"/>
      <c r="I926" s="95"/>
      <c r="J926" s="69"/>
      <c r="K926" s="65"/>
      <c r="L926" s="65"/>
      <c r="M926" s="302"/>
      <c r="N926" s="382"/>
      <c r="O926" s="383"/>
      <c r="P926" s="302"/>
      <c r="Q926" s="384"/>
      <c r="R926" s="481"/>
      <c r="S926" s="309"/>
      <c r="T926" s="302"/>
      <c r="U926" s="313"/>
      <c r="V926" s="349"/>
      <c r="W926" s="303"/>
      <c r="X926" s="290"/>
      <c r="Y926" s="350"/>
      <c r="Z926" s="299" t="s">
        <v>20</v>
      </c>
      <c r="AA926" s="287" t="s">
        <v>21</v>
      </c>
      <c r="AB926" s="361">
        <v>0.85</v>
      </c>
      <c r="AC926" s="482"/>
      <c r="AD926" s="302"/>
      <c r="AE926" s="360"/>
      <c r="AF926" s="45">
        <f>ROUND(ROUND(ROUND(ROUND(ROUND(G872+K908,0)*Q872,0)*U920,0)*AB926,0)-AD925,0)</f>
        <v>169</v>
      </c>
      <c r="AG926" s="79"/>
    </row>
    <row r="927" ht="16.5" customHeight="1">
      <c r="A927" s="29">
        <v>63.0</v>
      </c>
      <c r="B927" s="30" t="s">
        <v>3823</v>
      </c>
      <c r="C927" s="32" t="s">
        <v>3824</v>
      </c>
      <c r="D927" s="94"/>
      <c r="E927" s="94"/>
      <c r="F927" s="103"/>
      <c r="G927" s="140"/>
      <c r="H927" s="140"/>
      <c r="I927" s="95"/>
      <c r="J927" s="69"/>
      <c r="K927" s="65"/>
      <c r="L927" s="65"/>
      <c r="M927" s="302"/>
      <c r="N927" s="382"/>
      <c r="O927" s="383"/>
      <c r="P927" s="302"/>
      <c r="Q927" s="384"/>
      <c r="R927" s="310"/>
      <c r="S927" s="309"/>
      <c r="T927" s="302"/>
      <c r="U927" s="313"/>
      <c r="V927" s="349"/>
      <c r="W927" s="305" t="s">
        <v>326</v>
      </c>
      <c r="X927" s="302" t="s">
        <v>21</v>
      </c>
      <c r="Y927" s="349">
        <f>$Y$657</f>
        <v>0.7</v>
      </c>
      <c r="Z927" s="297"/>
      <c r="AA927" s="297"/>
      <c r="AB927" s="362"/>
      <c r="AC927" s="482"/>
      <c r="AD927" s="313"/>
      <c r="AE927" s="349"/>
      <c r="AF927" s="45">
        <f>ROUND(ROUND(ROUND(ROUND(ROUND(G872+K908,0)*Q872,0)*U920,0)*Y927,0)-AD925,0)</f>
        <v>139</v>
      </c>
      <c r="AG927" s="79"/>
    </row>
    <row r="928" ht="16.5" customHeight="1">
      <c r="A928" s="29">
        <v>63.0</v>
      </c>
      <c r="B928" s="30" t="s">
        <v>3825</v>
      </c>
      <c r="C928" s="32" t="s">
        <v>3826</v>
      </c>
      <c r="D928" s="94"/>
      <c r="E928" s="94"/>
      <c r="F928" s="103"/>
      <c r="G928" s="140"/>
      <c r="H928" s="140"/>
      <c r="I928" s="95"/>
      <c r="J928" s="69"/>
      <c r="K928" s="65"/>
      <c r="L928" s="65"/>
      <c r="M928" s="302"/>
      <c r="N928" s="382"/>
      <c r="O928" s="383"/>
      <c r="P928" s="302"/>
      <c r="Q928" s="384"/>
      <c r="R928" s="310"/>
      <c r="S928" s="309"/>
      <c r="T928" s="302"/>
      <c r="U928" s="313"/>
      <c r="V928" s="349"/>
      <c r="W928" s="484"/>
      <c r="X928" s="290"/>
      <c r="Y928" s="355"/>
      <c r="Z928" s="356" t="s">
        <v>20</v>
      </c>
      <c r="AA928" s="357" t="s">
        <v>21</v>
      </c>
      <c r="AB928" s="363">
        <v>0.85</v>
      </c>
      <c r="AC928" s="482"/>
      <c r="AD928" s="313"/>
      <c r="AE928" s="349"/>
      <c r="AF928" s="114">
        <f>ROUND(ROUND(ROUND(ROUND(ROUND(ROUND(G872+K908,0)*Q872,0)*U920,0)*Y927,0)*AB928,0)-AD925,0)</f>
        <v>117</v>
      </c>
      <c r="AG928" s="79"/>
    </row>
    <row r="929" ht="16.5" customHeight="1">
      <c r="A929" s="29">
        <v>63.0</v>
      </c>
      <c r="B929" s="30" t="s">
        <v>3827</v>
      </c>
      <c r="C929" s="32" t="s">
        <v>3828</v>
      </c>
      <c r="D929" s="94"/>
      <c r="E929" s="94"/>
      <c r="F929" s="103"/>
      <c r="G929" s="140"/>
      <c r="H929" s="140"/>
      <c r="I929" s="95"/>
      <c r="J929" s="69"/>
      <c r="K929" s="65"/>
      <c r="L929" s="65"/>
      <c r="M929" s="302"/>
      <c r="N929" s="382"/>
      <c r="O929" s="383"/>
      <c r="P929" s="302"/>
      <c r="Q929" s="384"/>
      <c r="R929" s="310"/>
      <c r="S929" s="309"/>
      <c r="T929" s="302"/>
      <c r="U929" s="313"/>
      <c r="V929" s="349"/>
      <c r="W929" s="305" t="s">
        <v>329</v>
      </c>
      <c r="X929" s="302" t="s">
        <v>21</v>
      </c>
      <c r="Y929" s="349">
        <f>$Y$659</f>
        <v>0.85</v>
      </c>
      <c r="Z929" s="292"/>
      <c r="AA929" s="292"/>
      <c r="AB929" s="355"/>
      <c r="AC929" s="482"/>
      <c r="AD929" s="313"/>
      <c r="AE929" s="349"/>
      <c r="AF929" s="45">
        <f>ROUND(ROUND(ROUND(ROUND(ROUND(G872+K908,0)*Q872,0)*U920,0)*Y929,0)-AD925,0)</f>
        <v>169</v>
      </c>
      <c r="AG929" s="79"/>
    </row>
    <row r="930" ht="16.5" customHeight="1">
      <c r="A930" s="29">
        <v>63.0</v>
      </c>
      <c r="B930" s="30" t="s">
        <v>3829</v>
      </c>
      <c r="C930" s="32" t="s">
        <v>3830</v>
      </c>
      <c r="D930" s="94"/>
      <c r="E930" s="94"/>
      <c r="F930" s="103"/>
      <c r="G930" s="140"/>
      <c r="H930" s="140"/>
      <c r="I930" s="95"/>
      <c r="J930" s="69"/>
      <c r="K930" s="65"/>
      <c r="L930" s="65"/>
      <c r="M930" s="302"/>
      <c r="N930" s="382"/>
      <c r="O930" s="383"/>
      <c r="P930" s="302"/>
      <c r="Q930" s="384"/>
      <c r="R930" s="310"/>
      <c r="S930" s="309"/>
      <c r="T930" s="302"/>
      <c r="U930" s="313"/>
      <c r="V930" s="349"/>
      <c r="W930" s="484"/>
      <c r="X930" s="290"/>
      <c r="Y930" s="355"/>
      <c r="Z930" s="356" t="s">
        <v>20</v>
      </c>
      <c r="AA930" s="357" t="s">
        <v>21</v>
      </c>
      <c r="AB930" s="363">
        <v>0.85</v>
      </c>
      <c r="AC930" s="484"/>
      <c r="AD930" s="292"/>
      <c r="AE930" s="355"/>
      <c r="AF930" s="45">
        <f>ROUND(ROUND(ROUND(ROUND(ROUND(ROUND(G872+K908,0)*Q872,0)*U920,0)*Y929,0)*AB930,0)-AD925,0)</f>
        <v>143</v>
      </c>
      <c r="AG930" s="79"/>
    </row>
    <row r="931" ht="16.5" customHeight="1">
      <c r="A931" s="29">
        <v>63.0</v>
      </c>
      <c r="B931" s="30" t="s">
        <v>3831</v>
      </c>
      <c r="C931" s="32" t="s">
        <v>3832</v>
      </c>
      <c r="D931" s="94"/>
      <c r="E931" s="94"/>
      <c r="F931" s="103"/>
      <c r="G931" s="140"/>
      <c r="H931" s="140"/>
      <c r="I931" s="95"/>
      <c r="J931" s="69"/>
      <c r="K931" s="65"/>
      <c r="L931" s="65"/>
      <c r="M931" s="302"/>
      <c r="N931" s="382"/>
      <c r="O931" s="383"/>
      <c r="P931" s="302"/>
      <c r="Q931" s="384"/>
      <c r="R931" s="310"/>
      <c r="S931" s="130" t="s">
        <v>27</v>
      </c>
      <c r="T931" s="287"/>
      <c r="U931" s="385"/>
      <c r="V931" s="354"/>
      <c r="W931" s="299"/>
      <c r="X931" s="287"/>
      <c r="Y931" s="345"/>
      <c r="Z931" s="288"/>
      <c r="AA931" s="288"/>
      <c r="AB931" s="288"/>
      <c r="AC931" s="288"/>
      <c r="AD931" s="288"/>
      <c r="AE931" s="346"/>
      <c r="AF931" s="45">
        <f>ROUND(ROUND(ROUND(G872+K908,0)*Q872,0)*U932,0)</f>
        <v>147</v>
      </c>
      <c r="AG931" s="79"/>
    </row>
    <row r="932" ht="16.5" customHeight="1">
      <c r="A932" s="29">
        <v>63.0</v>
      </c>
      <c r="B932" s="30" t="s">
        <v>3833</v>
      </c>
      <c r="C932" s="32" t="s">
        <v>3834</v>
      </c>
      <c r="D932" s="94"/>
      <c r="E932" s="94"/>
      <c r="F932" s="103"/>
      <c r="G932" s="140"/>
      <c r="H932" s="140"/>
      <c r="I932" s="95"/>
      <c r="J932" s="69"/>
      <c r="K932" s="65"/>
      <c r="L932" s="65"/>
      <c r="M932" s="302"/>
      <c r="N932" s="382"/>
      <c r="O932" s="383"/>
      <c r="P932" s="302"/>
      <c r="Q932" s="384"/>
      <c r="R932" s="310"/>
      <c r="S932" s="482"/>
      <c r="T932" s="302" t="s">
        <v>21</v>
      </c>
      <c r="U932" s="313">
        <v>0.5</v>
      </c>
      <c r="V932" s="349"/>
      <c r="W932" s="303"/>
      <c r="X932" s="290"/>
      <c r="Y932" s="350"/>
      <c r="Z932" s="299" t="s">
        <v>20</v>
      </c>
      <c r="AA932" s="287" t="s">
        <v>21</v>
      </c>
      <c r="AB932" s="351">
        <v>0.85</v>
      </c>
      <c r="AC932" s="288"/>
      <c r="AD932" s="288"/>
      <c r="AE932" s="346"/>
      <c r="AF932" s="45">
        <f>ROUND(ROUND(ROUND(ROUND(G872+K908,0)*Q872,0)*U932,0)*AB932,0)</f>
        <v>125</v>
      </c>
      <c r="AG932" s="79"/>
    </row>
    <row r="933" ht="16.5" customHeight="1">
      <c r="A933" s="29">
        <v>63.0</v>
      </c>
      <c r="B933" s="30" t="s">
        <v>3835</v>
      </c>
      <c r="C933" s="32" t="s">
        <v>3836</v>
      </c>
      <c r="D933" s="94"/>
      <c r="E933" s="94"/>
      <c r="F933" s="103"/>
      <c r="G933" s="140"/>
      <c r="H933" s="140"/>
      <c r="I933" s="95"/>
      <c r="J933" s="69"/>
      <c r="K933" s="65"/>
      <c r="L933" s="65"/>
      <c r="M933" s="302"/>
      <c r="N933" s="382"/>
      <c r="O933" s="383"/>
      <c r="P933" s="302"/>
      <c r="Q933" s="384"/>
      <c r="R933" s="310"/>
      <c r="S933" s="482"/>
      <c r="T933" s="302"/>
      <c r="U933" s="313"/>
      <c r="V933" s="349"/>
      <c r="W933" s="305" t="s">
        <v>326</v>
      </c>
      <c r="X933" s="287" t="s">
        <v>21</v>
      </c>
      <c r="Y933" s="354">
        <f>$Y$657</f>
        <v>0.7</v>
      </c>
      <c r="Z933" s="297"/>
      <c r="AA933" s="297"/>
      <c r="AB933" s="297"/>
      <c r="AC933" s="297"/>
      <c r="AD933" s="297"/>
      <c r="AE933" s="362"/>
      <c r="AF933" s="45">
        <f>ROUND(ROUND(ROUND(ROUND(G872+K908,0)*Q872,0)*U932,0)*Y933,0)</f>
        <v>103</v>
      </c>
      <c r="AG933" s="79"/>
    </row>
    <row r="934" ht="16.5" customHeight="1">
      <c r="A934" s="29">
        <v>63.0</v>
      </c>
      <c r="B934" s="30" t="s">
        <v>3837</v>
      </c>
      <c r="C934" s="32" t="s">
        <v>3838</v>
      </c>
      <c r="D934" s="94"/>
      <c r="E934" s="94"/>
      <c r="F934" s="103"/>
      <c r="G934" s="140"/>
      <c r="H934" s="140"/>
      <c r="I934" s="95"/>
      <c r="J934" s="69"/>
      <c r="K934" s="65"/>
      <c r="L934" s="65"/>
      <c r="M934" s="302"/>
      <c r="N934" s="382"/>
      <c r="O934" s="383"/>
      <c r="P934" s="302"/>
      <c r="Q934" s="384"/>
      <c r="R934" s="310"/>
      <c r="S934" s="482"/>
      <c r="T934" s="302"/>
      <c r="U934" s="313"/>
      <c r="V934" s="349"/>
      <c r="W934" s="484"/>
      <c r="X934" s="290"/>
      <c r="Y934" s="355"/>
      <c r="Z934" s="356" t="s">
        <v>20</v>
      </c>
      <c r="AA934" s="357" t="s">
        <v>21</v>
      </c>
      <c r="AB934" s="358">
        <v>0.85</v>
      </c>
      <c r="AC934" s="288"/>
      <c r="AD934" s="288"/>
      <c r="AE934" s="346"/>
      <c r="AF934" s="45">
        <f>ROUND(ROUND(ROUND(ROUND(ROUND(G872+K908,0)*Q872,0)*U932,0)*Y933,0)*AB934,0)</f>
        <v>88</v>
      </c>
      <c r="AG934" s="79"/>
    </row>
    <row r="935" ht="16.5" customHeight="1">
      <c r="A935" s="29">
        <v>63.0</v>
      </c>
      <c r="B935" s="30" t="s">
        <v>3839</v>
      </c>
      <c r="C935" s="32" t="s">
        <v>3840</v>
      </c>
      <c r="D935" s="94"/>
      <c r="E935" s="94"/>
      <c r="F935" s="103"/>
      <c r="G935" s="140"/>
      <c r="H935" s="140"/>
      <c r="I935" s="95"/>
      <c r="J935" s="69"/>
      <c r="K935" s="65"/>
      <c r="L935" s="65"/>
      <c r="M935" s="302"/>
      <c r="N935" s="382"/>
      <c r="O935" s="383"/>
      <c r="P935" s="302"/>
      <c r="Q935" s="384"/>
      <c r="R935" s="310"/>
      <c r="S935" s="482"/>
      <c r="T935" s="302"/>
      <c r="U935" s="313"/>
      <c r="V935" s="349"/>
      <c r="W935" s="305" t="s">
        <v>329</v>
      </c>
      <c r="X935" s="287" t="s">
        <v>21</v>
      </c>
      <c r="Y935" s="354">
        <f>$Y$659</f>
        <v>0.85</v>
      </c>
      <c r="Z935" s="292"/>
      <c r="AA935" s="292"/>
      <c r="AB935" s="292"/>
      <c r="AC935" s="292"/>
      <c r="AD935" s="292"/>
      <c r="AE935" s="355"/>
      <c r="AF935" s="45">
        <f>ROUND(ROUND(ROUND(ROUND(G872+K908,0)*Q872,0)*U932,0)*Y935,0)</f>
        <v>125</v>
      </c>
      <c r="AG935" s="79"/>
    </row>
    <row r="936" ht="16.5" customHeight="1">
      <c r="A936" s="29">
        <v>63.0</v>
      </c>
      <c r="B936" s="30" t="s">
        <v>3841</v>
      </c>
      <c r="C936" s="32" t="s">
        <v>3842</v>
      </c>
      <c r="D936" s="94"/>
      <c r="E936" s="94"/>
      <c r="F936" s="103"/>
      <c r="G936" s="140"/>
      <c r="H936" s="140"/>
      <c r="I936" s="95"/>
      <c r="J936" s="69"/>
      <c r="K936" s="65"/>
      <c r="L936" s="65"/>
      <c r="M936" s="302"/>
      <c r="N936" s="382"/>
      <c r="O936" s="383"/>
      <c r="P936" s="302"/>
      <c r="Q936" s="384"/>
      <c r="R936" s="310"/>
      <c r="S936" s="482"/>
      <c r="T936" s="302"/>
      <c r="U936" s="313"/>
      <c r="V936" s="349"/>
      <c r="W936" s="484"/>
      <c r="X936" s="290"/>
      <c r="Y936" s="355"/>
      <c r="Z936" s="356" t="s">
        <v>20</v>
      </c>
      <c r="AA936" s="357" t="s">
        <v>21</v>
      </c>
      <c r="AB936" s="358">
        <v>0.85</v>
      </c>
      <c r="AC936" s="288"/>
      <c r="AD936" s="288"/>
      <c r="AE936" s="346"/>
      <c r="AF936" s="45">
        <f>ROUND(ROUND(ROUND(ROUND(ROUND(G872+K908,0)*Q872,0)*U932,0)*Y935,0)*AB936,0)</f>
        <v>106</v>
      </c>
      <c r="AG936" s="79"/>
    </row>
    <row r="937" ht="16.5" customHeight="1">
      <c r="A937" s="29">
        <v>63.0</v>
      </c>
      <c r="B937" s="30" t="s">
        <v>3843</v>
      </c>
      <c r="C937" s="32" t="s">
        <v>3844</v>
      </c>
      <c r="D937" s="94"/>
      <c r="E937" s="94"/>
      <c r="F937" s="103"/>
      <c r="G937" s="140"/>
      <c r="H937" s="140"/>
      <c r="I937" s="95"/>
      <c r="J937" s="69"/>
      <c r="K937" s="65"/>
      <c r="L937" s="65"/>
      <c r="M937" s="302"/>
      <c r="N937" s="382"/>
      <c r="O937" s="383"/>
      <c r="P937" s="302"/>
      <c r="Q937" s="384"/>
      <c r="R937" s="310"/>
      <c r="S937" s="482"/>
      <c r="T937" s="302"/>
      <c r="U937" s="313"/>
      <c r="V937" s="349"/>
      <c r="W937" s="299"/>
      <c r="X937" s="287"/>
      <c r="Y937" s="345"/>
      <c r="Z937" s="288"/>
      <c r="AA937" s="288"/>
      <c r="AB937" s="346"/>
      <c r="AC937" s="82" t="s">
        <v>30</v>
      </c>
      <c r="AD937" s="302">
        <v>5.0</v>
      </c>
      <c r="AE937" s="360" t="s">
        <v>31</v>
      </c>
      <c r="AF937" s="45">
        <f>ROUND(ROUND(ROUND(ROUND(G872+K908,0)*Q872,0)*U932,0)-AD937,0)</f>
        <v>142</v>
      </c>
      <c r="AG937" s="79"/>
    </row>
    <row r="938" ht="16.5" customHeight="1">
      <c r="A938" s="29">
        <v>63.0</v>
      </c>
      <c r="B938" s="30" t="s">
        <v>3845</v>
      </c>
      <c r="C938" s="32" t="s">
        <v>3846</v>
      </c>
      <c r="D938" s="94"/>
      <c r="E938" s="94"/>
      <c r="F938" s="103"/>
      <c r="G938" s="140"/>
      <c r="H938" s="140"/>
      <c r="I938" s="95"/>
      <c r="J938" s="69"/>
      <c r="K938" s="65"/>
      <c r="L938" s="65"/>
      <c r="M938" s="302"/>
      <c r="N938" s="382"/>
      <c r="O938" s="383"/>
      <c r="P938" s="302"/>
      <c r="Q938" s="384"/>
      <c r="R938" s="310"/>
      <c r="S938" s="482"/>
      <c r="T938" s="302"/>
      <c r="U938" s="313"/>
      <c r="V938" s="313"/>
      <c r="W938" s="303"/>
      <c r="X938" s="290"/>
      <c r="Y938" s="350"/>
      <c r="Z938" s="299" t="s">
        <v>20</v>
      </c>
      <c r="AA938" s="287" t="s">
        <v>21</v>
      </c>
      <c r="AB938" s="361">
        <v>0.85</v>
      </c>
      <c r="AC938" s="482"/>
      <c r="AD938" s="302"/>
      <c r="AE938" s="360"/>
      <c r="AF938" s="45">
        <f>ROUND(ROUND(ROUND(ROUND(ROUND(G872+K908,0)*Q872,0)*U932,0)*AB938,0)-AD937,0)</f>
        <v>120</v>
      </c>
      <c r="AG938" s="79"/>
    </row>
    <row r="939" ht="16.5" customHeight="1">
      <c r="A939" s="29">
        <v>63.0</v>
      </c>
      <c r="B939" s="30" t="s">
        <v>3847</v>
      </c>
      <c r="C939" s="32" t="s">
        <v>3848</v>
      </c>
      <c r="D939" s="94"/>
      <c r="E939" s="94"/>
      <c r="F939" s="103"/>
      <c r="G939" s="140"/>
      <c r="H939" s="140"/>
      <c r="I939" s="95"/>
      <c r="J939" s="69"/>
      <c r="K939" s="65"/>
      <c r="L939" s="65"/>
      <c r="M939" s="302"/>
      <c r="N939" s="382"/>
      <c r="O939" s="383"/>
      <c r="P939" s="302"/>
      <c r="Q939" s="384"/>
      <c r="R939" s="310"/>
      <c r="S939" s="482"/>
      <c r="T939" s="302"/>
      <c r="U939" s="313"/>
      <c r="V939" s="313"/>
      <c r="W939" s="305" t="s">
        <v>326</v>
      </c>
      <c r="X939" s="302" t="s">
        <v>21</v>
      </c>
      <c r="Y939" s="349">
        <f>$Y$657</f>
        <v>0.7</v>
      </c>
      <c r="Z939" s="297"/>
      <c r="AA939" s="297"/>
      <c r="AB939" s="362"/>
      <c r="AC939" s="482"/>
      <c r="AD939" s="313"/>
      <c r="AE939" s="349"/>
      <c r="AF939" s="45">
        <f>ROUND(ROUND(ROUND(ROUND(ROUND(G872+K908,0)*Q872,0)*U932,0)*Y939,0)-AD937,0)</f>
        <v>98</v>
      </c>
      <c r="AG939" s="79"/>
    </row>
    <row r="940" ht="16.5" customHeight="1">
      <c r="A940" s="29">
        <v>63.0</v>
      </c>
      <c r="B940" s="30" t="s">
        <v>3849</v>
      </c>
      <c r="C940" s="32" t="s">
        <v>3850</v>
      </c>
      <c r="D940" s="94"/>
      <c r="E940" s="94"/>
      <c r="F940" s="103"/>
      <c r="G940" s="140"/>
      <c r="H940" s="140"/>
      <c r="I940" s="95"/>
      <c r="J940" s="69"/>
      <c r="K940" s="65"/>
      <c r="L940" s="65"/>
      <c r="M940" s="302"/>
      <c r="N940" s="382"/>
      <c r="O940" s="383"/>
      <c r="P940" s="302"/>
      <c r="Q940" s="384"/>
      <c r="R940" s="310"/>
      <c r="S940" s="482"/>
      <c r="T940" s="302"/>
      <c r="U940" s="313"/>
      <c r="V940" s="313"/>
      <c r="W940" s="484"/>
      <c r="X940" s="290"/>
      <c r="Y940" s="355"/>
      <c r="Z940" s="356" t="s">
        <v>20</v>
      </c>
      <c r="AA940" s="357" t="s">
        <v>21</v>
      </c>
      <c r="AB940" s="363">
        <v>0.85</v>
      </c>
      <c r="AC940" s="482"/>
      <c r="AD940" s="313"/>
      <c r="AE940" s="349"/>
      <c r="AF940" s="45">
        <f>ROUND(ROUND(ROUND(ROUND(ROUND(ROUND(G872+K908,0)*Q872,0)*U932,0)*Y939,0)*AB940,0)-AD937,0)</f>
        <v>83</v>
      </c>
      <c r="AG940" s="79"/>
    </row>
    <row r="941" ht="16.5" customHeight="1">
      <c r="A941" s="29">
        <v>63.0</v>
      </c>
      <c r="B941" s="30" t="s">
        <v>3851</v>
      </c>
      <c r="C941" s="32" t="s">
        <v>3852</v>
      </c>
      <c r="D941" s="105"/>
      <c r="E941" s="94"/>
      <c r="F941" s="103"/>
      <c r="G941" s="140"/>
      <c r="H941" s="140"/>
      <c r="I941" s="95"/>
      <c r="J941" s="69"/>
      <c r="K941" s="65"/>
      <c r="L941" s="65"/>
      <c r="M941" s="302"/>
      <c r="N941" s="382"/>
      <c r="O941" s="383"/>
      <c r="P941" s="302"/>
      <c r="Q941" s="384"/>
      <c r="R941" s="310"/>
      <c r="S941" s="309"/>
      <c r="T941" s="302"/>
      <c r="U941" s="313"/>
      <c r="V941" s="349"/>
      <c r="W941" s="305" t="s">
        <v>329</v>
      </c>
      <c r="X941" s="302" t="s">
        <v>21</v>
      </c>
      <c r="Y941" s="349">
        <f>$Y$659</f>
        <v>0.85</v>
      </c>
      <c r="Z941" s="292"/>
      <c r="AA941" s="292"/>
      <c r="AB941" s="355"/>
      <c r="AC941" s="482"/>
      <c r="AD941" s="313"/>
      <c r="AE941" s="349"/>
      <c r="AF941" s="45">
        <f>ROUND(ROUND(ROUND(ROUND(ROUND(G872+K908,0)*Q872,0)*U932,0)*Y941,0)-AD937,0)</f>
        <v>120</v>
      </c>
      <c r="AG941" s="79"/>
    </row>
    <row r="942" ht="16.5" customHeight="1">
      <c r="A942" s="29">
        <v>63.0</v>
      </c>
      <c r="B942" s="30" t="s">
        <v>3853</v>
      </c>
      <c r="C942" s="32" t="s">
        <v>3854</v>
      </c>
      <c r="D942" s="105"/>
      <c r="E942" s="94"/>
      <c r="F942" s="103"/>
      <c r="G942" s="140"/>
      <c r="H942" s="140"/>
      <c r="I942" s="95"/>
      <c r="J942" s="110"/>
      <c r="K942" s="115"/>
      <c r="L942" s="115"/>
      <c r="M942" s="386"/>
      <c r="N942" s="382"/>
      <c r="O942" s="387"/>
      <c r="P942" s="290"/>
      <c r="Q942" s="386"/>
      <c r="R942" s="316"/>
      <c r="S942" s="311"/>
      <c r="T942" s="290"/>
      <c r="U942" s="292"/>
      <c r="V942" s="355"/>
      <c r="W942" s="484"/>
      <c r="X942" s="290"/>
      <c r="Y942" s="355"/>
      <c r="Z942" s="356" t="s">
        <v>20</v>
      </c>
      <c r="AA942" s="357" t="s">
        <v>21</v>
      </c>
      <c r="AB942" s="363">
        <v>0.85</v>
      </c>
      <c r="AC942" s="484"/>
      <c r="AD942" s="292"/>
      <c r="AE942" s="355"/>
      <c r="AF942" s="45">
        <f>ROUND(ROUND(ROUND(ROUND(ROUND(ROUND(G872+K908,0)*Q872,0)*U932,0)*Y941,0)*AB942,0)-AD937,0)</f>
        <v>101</v>
      </c>
      <c r="AG942" s="79"/>
    </row>
    <row r="943" ht="16.5" customHeight="1">
      <c r="A943" s="29">
        <v>63.0</v>
      </c>
      <c r="B943" s="30" t="s">
        <v>3855</v>
      </c>
      <c r="C943" s="32" t="s">
        <v>3856</v>
      </c>
      <c r="D943" s="94"/>
      <c r="E943" s="94"/>
      <c r="F943" s="76"/>
      <c r="G943" s="63"/>
      <c r="H943" s="63"/>
      <c r="I943" s="51"/>
      <c r="J943" s="94"/>
      <c r="K943" s="140"/>
      <c r="L943" s="348"/>
      <c r="M943" s="304"/>
      <c r="N943" s="367"/>
      <c r="O943" s="82" t="s">
        <v>27</v>
      </c>
      <c r="P943" s="140"/>
      <c r="Q943" s="95"/>
      <c r="R943" s="287"/>
      <c r="S943" s="287"/>
      <c r="T943" s="152"/>
      <c r="U943" s="152"/>
      <c r="V943" s="152"/>
      <c r="W943" s="299"/>
      <c r="X943" s="287"/>
      <c r="Y943" s="345"/>
      <c r="Z943" s="288"/>
      <c r="AA943" s="288"/>
      <c r="AB943" s="288"/>
      <c r="AC943" s="288"/>
      <c r="AD943" s="288"/>
      <c r="AE943" s="346"/>
      <c r="AF943" s="45">
        <f>ROUND(G872*Q944,0)</f>
        <v>206</v>
      </c>
      <c r="AG943" s="79"/>
    </row>
    <row r="944" ht="16.5" customHeight="1">
      <c r="A944" s="29">
        <v>63.0</v>
      </c>
      <c r="B944" s="30" t="s">
        <v>3857</v>
      </c>
      <c r="C944" s="32" t="s">
        <v>3858</v>
      </c>
      <c r="D944" s="94"/>
      <c r="E944" s="94"/>
      <c r="F944" s="76"/>
      <c r="G944" s="63"/>
      <c r="H944" s="63"/>
      <c r="I944" s="51"/>
      <c r="J944" s="94"/>
      <c r="K944" s="140"/>
      <c r="L944" s="348"/>
      <c r="M944" s="304"/>
      <c r="N944" s="105"/>
      <c r="O944" s="482"/>
      <c r="P944" s="302" t="s">
        <v>21</v>
      </c>
      <c r="Q944" s="349">
        <v>0.5</v>
      </c>
      <c r="R944" s="302"/>
      <c r="S944" s="302"/>
      <c r="T944" s="140"/>
      <c r="U944" s="140"/>
      <c r="V944" s="140"/>
      <c r="W944" s="303"/>
      <c r="X944" s="290"/>
      <c r="Y944" s="350"/>
      <c r="Z944" s="299" t="s">
        <v>20</v>
      </c>
      <c r="AA944" s="287" t="s">
        <v>21</v>
      </c>
      <c r="AB944" s="351">
        <v>0.85</v>
      </c>
      <c r="AC944" s="288"/>
      <c r="AD944" s="288"/>
      <c r="AE944" s="346"/>
      <c r="AF944" s="45">
        <f>ROUND(ROUND(G872*Q944,0)*AB944,0)</f>
        <v>175</v>
      </c>
      <c r="AG944" s="79"/>
    </row>
    <row r="945" ht="16.5" customHeight="1">
      <c r="A945" s="29">
        <v>63.0</v>
      </c>
      <c r="B945" s="30" t="s">
        <v>3859</v>
      </c>
      <c r="C945" s="32" t="s">
        <v>3860</v>
      </c>
      <c r="D945" s="94"/>
      <c r="E945" s="94"/>
      <c r="F945" s="76"/>
      <c r="G945" s="63"/>
      <c r="H945" s="63"/>
      <c r="I945" s="51"/>
      <c r="J945" s="94"/>
      <c r="K945" s="140"/>
      <c r="L945" s="348"/>
      <c r="M945" s="304"/>
      <c r="N945" s="381"/>
      <c r="O945" s="482"/>
      <c r="P945" s="304"/>
      <c r="Q945" s="380"/>
      <c r="R945" s="304"/>
      <c r="S945" s="304"/>
      <c r="T945" s="140"/>
      <c r="U945" s="140"/>
      <c r="V945" s="140"/>
      <c r="W945" s="305" t="s">
        <v>326</v>
      </c>
      <c r="X945" s="287" t="s">
        <v>21</v>
      </c>
      <c r="Y945" s="354">
        <f>$Y$657</f>
        <v>0.7</v>
      </c>
      <c r="Z945" s="297"/>
      <c r="AA945" s="297"/>
      <c r="AB945" s="297"/>
      <c r="AC945" s="297"/>
      <c r="AD945" s="297"/>
      <c r="AE945" s="362"/>
      <c r="AF945" s="114">
        <f>ROUND(ROUND(G872*Q944,0)*Y945,0)</f>
        <v>144</v>
      </c>
      <c r="AG945" s="79"/>
    </row>
    <row r="946" ht="16.5" customHeight="1">
      <c r="A946" s="29">
        <v>63.0</v>
      </c>
      <c r="B946" s="30" t="s">
        <v>3861</v>
      </c>
      <c r="C946" s="32" t="s">
        <v>3862</v>
      </c>
      <c r="D946" s="94"/>
      <c r="E946" s="94"/>
      <c r="F946" s="76"/>
      <c r="G946" s="63"/>
      <c r="H946" s="63"/>
      <c r="I946" s="51"/>
      <c r="J946" s="94"/>
      <c r="K946" s="140"/>
      <c r="L946" s="348"/>
      <c r="M946" s="304"/>
      <c r="N946" s="381"/>
      <c r="O946" s="482"/>
      <c r="P946" s="304"/>
      <c r="Q946" s="380"/>
      <c r="R946" s="304"/>
      <c r="S946" s="304"/>
      <c r="T946" s="140"/>
      <c r="U946" s="140"/>
      <c r="V946" s="140"/>
      <c r="W946" s="484"/>
      <c r="X946" s="290"/>
      <c r="Y946" s="355"/>
      <c r="Z946" s="356" t="s">
        <v>20</v>
      </c>
      <c r="AA946" s="357" t="s">
        <v>21</v>
      </c>
      <c r="AB946" s="358">
        <v>0.85</v>
      </c>
      <c r="AC946" s="288"/>
      <c r="AD946" s="288"/>
      <c r="AE946" s="346"/>
      <c r="AF946" s="114">
        <f>ROUND(ROUND(ROUND(G872*Q944,0)*Y945,0)*AB946,0)</f>
        <v>122</v>
      </c>
      <c r="AG946" s="79"/>
    </row>
    <row r="947" ht="16.5" customHeight="1">
      <c r="A947" s="29">
        <v>63.0</v>
      </c>
      <c r="B947" s="30" t="s">
        <v>3863</v>
      </c>
      <c r="C947" s="32" t="s">
        <v>3864</v>
      </c>
      <c r="D947" s="94"/>
      <c r="E947" s="94"/>
      <c r="F947" s="76"/>
      <c r="G947" s="63"/>
      <c r="H947" s="63"/>
      <c r="I947" s="51"/>
      <c r="J947" s="94"/>
      <c r="K947" s="140"/>
      <c r="L947" s="348"/>
      <c r="M947" s="304"/>
      <c r="N947" s="381"/>
      <c r="O947" s="482"/>
      <c r="P947" s="304"/>
      <c r="Q947" s="380"/>
      <c r="R947" s="304"/>
      <c r="S947" s="304"/>
      <c r="T947" s="140"/>
      <c r="U947" s="140"/>
      <c r="V947" s="140"/>
      <c r="W947" s="305" t="s">
        <v>329</v>
      </c>
      <c r="X947" s="287" t="s">
        <v>21</v>
      </c>
      <c r="Y947" s="354">
        <f>$Y$659</f>
        <v>0.85</v>
      </c>
      <c r="Z947" s="292"/>
      <c r="AA947" s="292"/>
      <c r="AB947" s="292"/>
      <c r="AC947" s="292"/>
      <c r="AD947" s="292"/>
      <c r="AE947" s="355"/>
      <c r="AF947" s="45">
        <f>ROUND(ROUND(G872*Q944,0)*Y947,0)</f>
        <v>175</v>
      </c>
      <c r="AG947" s="79"/>
    </row>
    <row r="948" ht="16.5" customHeight="1">
      <c r="A948" s="29">
        <v>63.0</v>
      </c>
      <c r="B948" s="30" t="s">
        <v>3865</v>
      </c>
      <c r="C948" s="32" t="s">
        <v>3866</v>
      </c>
      <c r="D948" s="94"/>
      <c r="E948" s="94"/>
      <c r="F948" s="76"/>
      <c r="G948" s="63"/>
      <c r="H948" s="63"/>
      <c r="I948" s="51"/>
      <c r="J948" s="94"/>
      <c r="K948" s="140"/>
      <c r="L948" s="348"/>
      <c r="M948" s="304"/>
      <c r="N948" s="381"/>
      <c r="O948" s="482"/>
      <c r="P948" s="304"/>
      <c r="Q948" s="380"/>
      <c r="R948" s="304"/>
      <c r="S948" s="304"/>
      <c r="T948" s="140"/>
      <c r="U948" s="140"/>
      <c r="V948" s="140"/>
      <c r="W948" s="484"/>
      <c r="X948" s="290"/>
      <c r="Y948" s="355"/>
      <c r="Z948" s="356" t="s">
        <v>20</v>
      </c>
      <c r="AA948" s="357" t="s">
        <v>21</v>
      </c>
      <c r="AB948" s="358">
        <v>0.85</v>
      </c>
      <c r="AC948" s="288"/>
      <c r="AD948" s="288"/>
      <c r="AE948" s="346"/>
      <c r="AF948" s="45">
        <f>ROUND(ROUND(ROUND(G872*Q944,0)*Y947,0)*AB948,0)</f>
        <v>149</v>
      </c>
      <c r="AG948" s="79"/>
    </row>
    <row r="949" ht="16.5" customHeight="1">
      <c r="A949" s="29">
        <v>63.0</v>
      </c>
      <c r="B949" s="30" t="s">
        <v>3867</v>
      </c>
      <c r="C949" s="32" t="s">
        <v>3868</v>
      </c>
      <c r="D949" s="94"/>
      <c r="E949" s="94"/>
      <c r="F949" s="76"/>
      <c r="G949" s="63"/>
      <c r="H949" s="63"/>
      <c r="I949" s="51"/>
      <c r="J949" s="94"/>
      <c r="K949" s="140"/>
      <c r="L949" s="348"/>
      <c r="M949" s="304"/>
      <c r="N949" s="381"/>
      <c r="O949" s="482"/>
      <c r="P949" s="304"/>
      <c r="Q949" s="380"/>
      <c r="R949" s="304"/>
      <c r="S949" s="304"/>
      <c r="T949" s="140"/>
      <c r="U949" s="140"/>
      <c r="V949" s="140"/>
      <c r="W949" s="299"/>
      <c r="X949" s="287"/>
      <c r="Y949" s="345"/>
      <c r="Z949" s="288"/>
      <c r="AA949" s="288"/>
      <c r="AB949" s="346"/>
      <c r="AC949" s="82" t="s">
        <v>30</v>
      </c>
      <c r="AD949" s="302">
        <v>5.0</v>
      </c>
      <c r="AE949" s="360" t="s">
        <v>31</v>
      </c>
      <c r="AF949" s="45">
        <f>ROUND(ROUND(G872*Q944,0)-AD949,0)</f>
        <v>201</v>
      </c>
      <c r="AG949" s="79"/>
    </row>
    <row r="950" ht="16.5" customHeight="1">
      <c r="A950" s="29">
        <v>63.0</v>
      </c>
      <c r="B950" s="30" t="s">
        <v>3869</v>
      </c>
      <c r="C950" s="32" t="s">
        <v>3870</v>
      </c>
      <c r="D950" s="94"/>
      <c r="E950" s="94"/>
      <c r="F950" s="76"/>
      <c r="G950" s="63"/>
      <c r="H950" s="63"/>
      <c r="I950" s="51"/>
      <c r="J950" s="94"/>
      <c r="K950" s="140"/>
      <c r="L950" s="348"/>
      <c r="M950" s="304"/>
      <c r="N950" s="381"/>
      <c r="O950" s="307"/>
      <c r="P950" s="304"/>
      <c r="Q950" s="380"/>
      <c r="R950" s="304"/>
      <c r="S950" s="304"/>
      <c r="T950" s="140"/>
      <c r="U950" s="140"/>
      <c r="V950" s="140"/>
      <c r="W950" s="303"/>
      <c r="X950" s="290"/>
      <c r="Y950" s="350"/>
      <c r="Z950" s="299" t="s">
        <v>20</v>
      </c>
      <c r="AA950" s="287" t="s">
        <v>21</v>
      </c>
      <c r="AB950" s="361">
        <v>0.85</v>
      </c>
      <c r="AC950" s="482"/>
      <c r="AD950" s="302"/>
      <c r="AE950" s="360"/>
      <c r="AF950" s="45">
        <f>ROUND(ROUND(ROUND(G872*Q944,0)*AB950,0)-AD949,0)</f>
        <v>170</v>
      </c>
      <c r="AG950" s="79"/>
    </row>
    <row r="951" ht="16.5" customHeight="1">
      <c r="A951" s="29">
        <v>63.0</v>
      </c>
      <c r="B951" s="30" t="s">
        <v>3871</v>
      </c>
      <c r="C951" s="32" t="s">
        <v>3872</v>
      </c>
      <c r="D951" s="94"/>
      <c r="E951" s="94"/>
      <c r="F951" s="76"/>
      <c r="G951" s="63"/>
      <c r="H951" s="63"/>
      <c r="I951" s="51"/>
      <c r="J951" s="94"/>
      <c r="K951" s="140"/>
      <c r="L951" s="348"/>
      <c r="M951" s="304"/>
      <c r="N951" s="381"/>
      <c r="O951" s="307"/>
      <c r="P951" s="304"/>
      <c r="Q951" s="380"/>
      <c r="R951" s="304"/>
      <c r="S951" s="304"/>
      <c r="T951" s="140"/>
      <c r="U951" s="140"/>
      <c r="V951" s="140"/>
      <c r="W951" s="305" t="s">
        <v>326</v>
      </c>
      <c r="X951" s="302" t="s">
        <v>21</v>
      </c>
      <c r="Y951" s="349">
        <v>0.7</v>
      </c>
      <c r="Z951" s="297"/>
      <c r="AA951" s="297"/>
      <c r="AB951" s="362"/>
      <c r="AC951" s="482"/>
      <c r="AD951" s="313"/>
      <c r="AE951" s="349"/>
      <c r="AF951" s="114">
        <f>ROUND(ROUND(ROUND(G872*Q944,0)*Y951,0)-AD949,0)</f>
        <v>139</v>
      </c>
      <c r="AG951" s="79"/>
    </row>
    <row r="952" ht="16.5" customHeight="1">
      <c r="A952" s="29">
        <v>63.0</v>
      </c>
      <c r="B952" s="30" t="s">
        <v>3873</v>
      </c>
      <c r="C952" s="32" t="s">
        <v>3874</v>
      </c>
      <c r="D952" s="94"/>
      <c r="E952" s="94"/>
      <c r="F952" s="76"/>
      <c r="G952" s="63"/>
      <c r="H952" s="63"/>
      <c r="I952" s="51"/>
      <c r="J952" s="94"/>
      <c r="K952" s="140"/>
      <c r="L952" s="348"/>
      <c r="M952" s="304"/>
      <c r="N952" s="381"/>
      <c r="O952" s="307"/>
      <c r="P952" s="304"/>
      <c r="Q952" s="380"/>
      <c r="R952" s="304"/>
      <c r="S952" s="304"/>
      <c r="T952" s="140"/>
      <c r="U952" s="140"/>
      <c r="V952" s="140"/>
      <c r="W952" s="484"/>
      <c r="X952" s="290"/>
      <c r="Y952" s="355"/>
      <c r="Z952" s="356" t="s">
        <v>20</v>
      </c>
      <c r="AA952" s="357" t="s">
        <v>21</v>
      </c>
      <c r="AB952" s="363">
        <v>0.85</v>
      </c>
      <c r="AC952" s="482"/>
      <c r="AD952" s="313"/>
      <c r="AE952" s="349"/>
      <c r="AF952" s="114">
        <f>ROUND(ROUND(ROUND(ROUND(G872*Q944,0)*Y951,0)*AB952,0)-AD949,0)</f>
        <v>117</v>
      </c>
      <c r="AG952" s="79"/>
    </row>
    <row r="953" ht="16.5" customHeight="1">
      <c r="A953" s="29">
        <v>63.0</v>
      </c>
      <c r="B953" s="30" t="s">
        <v>3875</v>
      </c>
      <c r="C953" s="32" t="s">
        <v>3876</v>
      </c>
      <c r="D953" s="94"/>
      <c r="E953" s="94"/>
      <c r="F953" s="76"/>
      <c r="G953" s="63"/>
      <c r="H953" s="63"/>
      <c r="I953" s="51"/>
      <c r="J953" s="94"/>
      <c r="K953" s="140"/>
      <c r="L953" s="348"/>
      <c r="M953" s="304"/>
      <c r="N953" s="381"/>
      <c r="O953" s="307"/>
      <c r="P953" s="304"/>
      <c r="Q953" s="380"/>
      <c r="R953" s="304"/>
      <c r="S953" s="304"/>
      <c r="T953" s="140"/>
      <c r="U953" s="140"/>
      <c r="V953" s="140"/>
      <c r="W953" s="305" t="s">
        <v>329</v>
      </c>
      <c r="X953" s="302" t="s">
        <v>21</v>
      </c>
      <c r="Y953" s="349">
        <v>0.85</v>
      </c>
      <c r="Z953" s="292"/>
      <c r="AA953" s="292"/>
      <c r="AB953" s="355"/>
      <c r="AC953" s="482"/>
      <c r="AD953" s="313"/>
      <c r="AE953" s="349"/>
      <c r="AF953" s="45">
        <f>ROUND(ROUND(ROUND(G872*Q944,0)*Y953,0)-AD949,0)</f>
        <v>170</v>
      </c>
      <c r="AG953" s="79"/>
    </row>
    <row r="954" ht="16.5" customHeight="1">
      <c r="A954" s="29">
        <v>63.0</v>
      </c>
      <c r="B954" s="30" t="s">
        <v>3877</v>
      </c>
      <c r="C954" s="32" t="s">
        <v>3878</v>
      </c>
      <c r="D954" s="94"/>
      <c r="E954" s="94"/>
      <c r="F954" s="76"/>
      <c r="G954" s="63"/>
      <c r="H954" s="63"/>
      <c r="I954" s="51"/>
      <c r="J954" s="94"/>
      <c r="K954" s="140"/>
      <c r="L954" s="348"/>
      <c r="M954" s="304"/>
      <c r="N954" s="381"/>
      <c r="O954" s="307"/>
      <c r="P954" s="304"/>
      <c r="Q954" s="380"/>
      <c r="R954" s="304"/>
      <c r="S954" s="304"/>
      <c r="T954" s="140"/>
      <c r="U954" s="140"/>
      <c r="V954" s="140"/>
      <c r="W954" s="484"/>
      <c r="X954" s="290"/>
      <c r="Y954" s="355"/>
      <c r="Z954" s="356" t="s">
        <v>20</v>
      </c>
      <c r="AA954" s="357" t="s">
        <v>21</v>
      </c>
      <c r="AB954" s="363">
        <v>0.85</v>
      </c>
      <c r="AC954" s="484"/>
      <c r="AD954" s="292"/>
      <c r="AE954" s="355"/>
      <c r="AF954" s="45">
        <f>ROUND(ROUND(ROUND(ROUND(G872*Q944,0)*Y953,0)*AB954,0)-AD949,0)</f>
        <v>144</v>
      </c>
      <c r="AG954" s="79"/>
    </row>
    <row r="955" ht="16.5" customHeight="1">
      <c r="A955" s="29">
        <v>63.0</v>
      </c>
      <c r="B955" s="30" t="s">
        <v>3879</v>
      </c>
      <c r="C955" s="32" t="s">
        <v>3880</v>
      </c>
      <c r="D955" s="94"/>
      <c r="E955" s="94"/>
      <c r="F955" s="307"/>
      <c r="G955" s="140"/>
      <c r="H955" s="140"/>
      <c r="I955" s="95"/>
      <c r="J955" s="69"/>
      <c r="K955" s="65"/>
      <c r="L955" s="65"/>
      <c r="M955" s="140"/>
      <c r="N955" s="105"/>
      <c r="O955" s="94"/>
      <c r="P955" s="140"/>
      <c r="Q955" s="95"/>
      <c r="R955" s="33" t="s">
        <v>23</v>
      </c>
      <c r="S955" s="130" t="s">
        <v>24</v>
      </c>
      <c r="T955" s="152"/>
      <c r="U955" s="152"/>
      <c r="V955" s="153"/>
      <c r="W955" s="299"/>
      <c r="X955" s="287"/>
      <c r="Y955" s="345"/>
      <c r="Z955" s="288"/>
      <c r="AA955" s="288"/>
      <c r="AB955" s="288"/>
      <c r="AC955" s="288"/>
      <c r="AD955" s="288"/>
      <c r="AE955" s="346"/>
      <c r="AF955" s="114">
        <f>ROUND(ROUND(G872*Q944,0)*U956,0)</f>
        <v>144</v>
      </c>
      <c r="AG955" s="79"/>
    </row>
    <row r="956" ht="16.5" customHeight="1">
      <c r="A956" s="29">
        <v>63.0</v>
      </c>
      <c r="B956" s="30" t="s">
        <v>3881</v>
      </c>
      <c r="C956" s="32" t="s">
        <v>3882</v>
      </c>
      <c r="D956" s="94"/>
      <c r="E956" s="94"/>
      <c r="F956" s="307"/>
      <c r="G956" s="63"/>
      <c r="H956" s="140"/>
      <c r="I956" s="95"/>
      <c r="J956" s="69"/>
      <c r="K956" s="65"/>
      <c r="L956" s="65"/>
      <c r="M956" s="140"/>
      <c r="N956" s="105"/>
      <c r="O956" s="94"/>
      <c r="P956" s="140"/>
      <c r="Q956" s="95"/>
      <c r="R956" s="481"/>
      <c r="S956" s="482"/>
      <c r="T956" s="302" t="s">
        <v>21</v>
      </c>
      <c r="U956" s="313">
        <v>0.7</v>
      </c>
      <c r="V956" s="95"/>
      <c r="W956" s="303"/>
      <c r="X956" s="290"/>
      <c r="Y956" s="350"/>
      <c r="Z956" s="299" t="s">
        <v>20</v>
      </c>
      <c r="AA956" s="287" t="s">
        <v>21</v>
      </c>
      <c r="AB956" s="351">
        <v>0.85</v>
      </c>
      <c r="AC956" s="288"/>
      <c r="AD956" s="288"/>
      <c r="AE956" s="346"/>
      <c r="AF956" s="114">
        <f>ROUND(ROUND(ROUND(G872*Q944,0)*U956,0)*AB956,0)</f>
        <v>122</v>
      </c>
      <c r="AG956" s="79"/>
    </row>
    <row r="957" ht="16.5" customHeight="1">
      <c r="A957" s="29">
        <v>63.0</v>
      </c>
      <c r="B957" s="30" t="s">
        <v>3883</v>
      </c>
      <c r="C957" s="32" t="s">
        <v>3884</v>
      </c>
      <c r="D957" s="94"/>
      <c r="E957" s="94"/>
      <c r="F957" s="103"/>
      <c r="G957" s="140"/>
      <c r="H957" s="140"/>
      <c r="I957" s="95"/>
      <c r="J957" s="69"/>
      <c r="K957" s="65"/>
      <c r="L957" s="65"/>
      <c r="M957" s="302"/>
      <c r="N957" s="382"/>
      <c r="O957" s="383"/>
      <c r="P957" s="302"/>
      <c r="Q957" s="384"/>
      <c r="R957" s="481"/>
      <c r="S957" s="482"/>
      <c r="T957" s="302"/>
      <c r="U957" s="313"/>
      <c r="V957" s="349"/>
      <c r="W957" s="305" t="s">
        <v>326</v>
      </c>
      <c r="X957" s="287" t="s">
        <v>21</v>
      </c>
      <c r="Y957" s="354">
        <f>$Y$657</f>
        <v>0.7</v>
      </c>
      <c r="Z957" s="297"/>
      <c r="AA957" s="297"/>
      <c r="AB957" s="297"/>
      <c r="AC957" s="297"/>
      <c r="AD957" s="297"/>
      <c r="AE957" s="362"/>
      <c r="AF957" s="114">
        <f>ROUND(ROUND(ROUND(G872*Q944,0)*U956,0)*Y957,0)</f>
        <v>101</v>
      </c>
      <c r="AG957" s="79"/>
    </row>
    <row r="958" ht="16.5" customHeight="1">
      <c r="A958" s="29">
        <v>63.0</v>
      </c>
      <c r="B958" s="30" t="s">
        <v>3885</v>
      </c>
      <c r="C958" s="32" t="s">
        <v>3886</v>
      </c>
      <c r="D958" s="94"/>
      <c r="E958" s="94"/>
      <c r="F958" s="103"/>
      <c r="G958" s="140"/>
      <c r="H958" s="140"/>
      <c r="I958" s="95"/>
      <c r="J958" s="69"/>
      <c r="K958" s="65"/>
      <c r="L958" s="65"/>
      <c r="M958" s="302"/>
      <c r="N958" s="382"/>
      <c r="O958" s="383"/>
      <c r="P958" s="302"/>
      <c r="Q958" s="384"/>
      <c r="R958" s="481"/>
      <c r="S958" s="482"/>
      <c r="T958" s="302"/>
      <c r="U958" s="313"/>
      <c r="V958" s="349"/>
      <c r="W958" s="484"/>
      <c r="X958" s="290"/>
      <c r="Y958" s="355"/>
      <c r="Z958" s="356" t="s">
        <v>20</v>
      </c>
      <c r="AA958" s="357" t="s">
        <v>21</v>
      </c>
      <c r="AB958" s="358">
        <v>0.85</v>
      </c>
      <c r="AC958" s="288"/>
      <c r="AD958" s="288"/>
      <c r="AE958" s="346"/>
      <c r="AF958" s="114">
        <f>ROUND(ROUND(ROUND(ROUND(G872*Q944,0)*U956,0)*Y957,0)*AB958,0)</f>
        <v>86</v>
      </c>
      <c r="AG958" s="79"/>
    </row>
    <row r="959" ht="16.5" customHeight="1">
      <c r="A959" s="29">
        <v>63.0</v>
      </c>
      <c r="B959" s="30" t="s">
        <v>3887</v>
      </c>
      <c r="C959" s="32" t="s">
        <v>3888</v>
      </c>
      <c r="D959" s="94"/>
      <c r="E959" s="94"/>
      <c r="F959" s="103"/>
      <c r="G959" s="140"/>
      <c r="H959" s="140"/>
      <c r="I959" s="95"/>
      <c r="J959" s="69"/>
      <c r="K959" s="65"/>
      <c r="L959" s="65"/>
      <c r="M959" s="302"/>
      <c r="N959" s="382"/>
      <c r="O959" s="383"/>
      <c r="P959" s="302"/>
      <c r="Q959" s="384"/>
      <c r="R959" s="481"/>
      <c r="S959" s="482"/>
      <c r="T959" s="302"/>
      <c r="U959" s="313"/>
      <c r="V959" s="349"/>
      <c r="W959" s="305" t="s">
        <v>329</v>
      </c>
      <c r="X959" s="287" t="s">
        <v>21</v>
      </c>
      <c r="Y959" s="354">
        <f>$Y$659</f>
        <v>0.85</v>
      </c>
      <c r="Z959" s="292"/>
      <c r="AA959" s="292"/>
      <c r="AB959" s="292"/>
      <c r="AC959" s="292"/>
      <c r="AD959" s="292"/>
      <c r="AE959" s="355"/>
      <c r="AF959" s="114">
        <f>ROUND(ROUND(ROUND(G872*Q944,0)*U956,0)*Y959,0)</f>
        <v>122</v>
      </c>
      <c r="AG959" s="79"/>
    </row>
    <row r="960" ht="16.5" customHeight="1">
      <c r="A960" s="29">
        <v>63.0</v>
      </c>
      <c r="B960" s="30" t="s">
        <v>3889</v>
      </c>
      <c r="C960" s="32" t="s">
        <v>3890</v>
      </c>
      <c r="D960" s="94"/>
      <c r="E960" s="94"/>
      <c r="F960" s="103"/>
      <c r="G960" s="140"/>
      <c r="H960" s="140"/>
      <c r="I960" s="95"/>
      <c r="J960" s="69"/>
      <c r="K960" s="65"/>
      <c r="L960" s="65"/>
      <c r="M960" s="302"/>
      <c r="N960" s="382"/>
      <c r="O960" s="383"/>
      <c r="P960" s="302"/>
      <c r="Q960" s="384"/>
      <c r="R960" s="481"/>
      <c r="S960" s="482"/>
      <c r="T960" s="302"/>
      <c r="U960" s="313"/>
      <c r="V960" s="349"/>
      <c r="W960" s="484"/>
      <c r="X960" s="290"/>
      <c r="Y960" s="355"/>
      <c r="Z960" s="356" t="s">
        <v>20</v>
      </c>
      <c r="AA960" s="357" t="s">
        <v>21</v>
      </c>
      <c r="AB960" s="358">
        <v>0.85</v>
      </c>
      <c r="AC960" s="288"/>
      <c r="AD960" s="288"/>
      <c r="AE960" s="346"/>
      <c r="AF960" s="114">
        <f>ROUND(ROUND(ROUND(ROUND(G872*Q944,0)*U956,0)*Y959,0)*AB960,0)</f>
        <v>104</v>
      </c>
      <c r="AG960" s="79"/>
    </row>
    <row r="961" ht="16.5" customHeight="1">
      <c r="A961" s="29">
        <v>63.0</v>
      </c>
      <c r="B961" s="30" t="s">
        <v>3891</v>
      </c>
      <c r="C961" s="32" t="s">
        <v>3892</v>
      </c>
      <c r="D961" s="94"/>
      <c r="E961" s="94"/>
      <c r="F961" s="103"/>
      <c r="G961" s="140"/>
      <c r="H961" s="140"/>
      <c r="I961" s="95"/>
      <c r="J961" s="69"/>
      <c r="K961" s="65"/>
      <c r="L961" s="65"/>
      <c r="M961" s="302"/>
      <c r="N961" s="382"/>
      <c r="O961" s="383"/>
      <c r="P961" s="302"/>
      <c r="Q961" s="384"/>
      <c r="R961" s="481"/>
      <c r="S961" s="482"/>
      <c r="T961" s="302"/>
      <c r="U961" s="313"/>
      <c r="V961" s="349"/>
      <c r="W961" s="299"/>
      <c r="X961" s="287"/>
      <c r="Y961" s="345"/>
      <c r="Z961" s="288"/>
      <c r="AA961" s="288"/>
      <c r="AB961" s="346"/>
      <c r="AC961" s="82" t="s">
        <v>30</v>
      </c>
      <c r="AD961" s="302">
        <v>5.0</v>
      </c>
      <c r="AE961" s="360" t="s">
        <v>31</v>
      </c>
      <c r="AF961" s="114">
        <f>ROUND(ROUND(ROUND(G872*Q944,0)*U956,0)-AD961,0)</f>
        <v>139</v>
      </c>
      <c r="AG961" s="79"/>
    </row>
    <row r="962" ht="16.5" customHeight="1">
      <c r="A962" s="29">
        <v>63.0</v>
      </c>
      <c r="B962" s="30" t="s">
        <v>3893</v>
      </c>
      <c r="C962" s="32" t="s">
        <v>3894</v>
      </c>
      <c r="D962" s="94"/>
      <c r="E962" s="94"/>
      <c r="F962" s="103"/>
      <c r="G962" s="140"/>
      <c r="H962" s="140"/>
      <c r="I962" s="95"/>
      <c r="J962" s="69"/>
      <c r="K962" s="65"/>
      <c r="L962" s="65"/>
      <c r="M962" s="302"/>
      <c r="N962" s="382"/>
      <c r="O962" s="383"/>
      <c r="P962" s="302"/>
      <c r="Q962" s="384"/>
      <c r="R962" s="481"/>
      <c r="S962" s="482"/>
      <c r="T962" s="302"/>
      <c r="U962" s="313"/>
      <c r="V962" s="349"/>
      <c r="W962" s="303"/>
      <c r="X962" s="290"/>
      <c r="Y962" s="350"/>
      <c r="Z962" s="299" t="s">
        <v>20</v>
      </c>
      <c r="AA962" s="287" t="s">
        <v>21</v>
      </c>
      <c r="AB962" s="361">
        <v>0.85</v>
      </c>
      <c r="AC962" s="482"/>
      <c r="AD962" s="302"/>
      <c r="AE962" s="360"/>
      <c r="AF962" s="114">
        <f>ROUND(ROUND(ROUND(ROUND(G872*Q944,0)*U956,0)*AB962,0)-AD961,0)</f>
        <v>117</v>
      </c>
      <c r="AG962" s="79"/>
    </row>
    <row r="963" ht="16.5" customHeight="1">
      <c r="A963" s="29">
        <v>63.0</v>
      </c>
      <c r="B963" s="30" t="s">
        <v>3895</v>
      </c>
      <c r="C963" s="32" t="s">
        <v>3896</v>
      </c>
      <c r="D963" s="94"/>
      <c r="E963" s="94"/>
      <c r="F963" s="103"/>
      <c r="G963" s="140"/>
      <c r="H963" s="140"/>
      <c r="I963" s="95"/>
      <c r="J963" s="69"/>
      <c r="K963" s="65"/>
      <c r="L963" s="65"/>
      <c r="M963" s="302"/>
      <c r="N963" s="382"/>
      <c r="O963" s="383"/>
      <c r="P963" s="302"/>
      <c r="Q963" s="384"/>
      <c r="R963" s="481"/>
      <c r="S963" s="482"/>
      <c r="T963" s="302"/>
      <c r="U963" s="313"/>
      <c r="V963" s="349"/>
      <c r="W963" s="305" t="s">
        <v>326</v>
      </c>
      <c r="X963" s="302" t="s">
        <v>21</v>
      </c>
      <c r="Y963" s="349">
        <f>$Y$657</f>
        <v>0.7</v>
      </c>
      <c r="Z963" s="297"/>
      <c r="AA963" s="297"/>
      <c r="AB963" s="362"/>
      <c r="AC963" s="482"/>
      <c r="AD963" s="313"/>
      <c r="AE963" s="349"/>
      <c r="AF963" s="114">
        <f>ROUND(ROUND(ROUND(ROUND(G872*Q944,0)*U956,0)*Y963,0)-AD961,0)</f>
        <v>96</v>
      </c>
      <c r="AG963" s="79"/>
    </row>
    <row r="964" ht="16.5" customHeight="1">
      <c r="A964" s="29">
        <v>63.0</v>
      </c>
      <c r="B964" s="30" t="s">
        <v>3897</v>
      </c>
      <c r="C964" s="32" t="s">
        <v>3898</v>
      </c>
      <c r="D964" s="94"/>
      <c r="E964" s="94"/>
      <c r="F964" s="103"/>
      <c r="G964" s="140"/>
      <c r="H964" s="140"/>
      <c r="I964" s="95"/>
      <c r="J964" s="69"/>
      <c r="K964" s="65"/>
      <c r="L964" s="65"/>
      <c r="M964" s="302"/>
      <c r="N964" s="382"/>
      <c r="O964" s="383"/>
      <c r="P964" s="302"/>
      <c r="Q964" s="384"/>
      <c r="R964" s="310"/>
      <c r="S964" s="482"/>
      <c r="T964" s="302"/>
      <c r="U964" s="313"/>
      <c r="V964" s="349"/>
      <c r="W964" s="484"/>
      <c r="X964" s="290"/>
      <c r="Y964" s="355"/>
      <c r="Z964" s="356" t="s">
        <v>20</v>
      </c>
      <c r="AA964" s="357" t="s">
        <v>21</v>
      </c>
      <c r="AB964" s="363">
        <v>0.85</v>
      </c>
      <c r="AC964" s="482"/>
      <c r="AD964" s="313"/>
      <c r="AE964" s="349"/>
      <c r="AF964" s="114">
        <f>ROUND(ROUND(ROUND(ROUND(ROUND(G872*Q944,0)*U956,0)*Y963,0)*AB964,0)-AD961,0)</f>
        <v>81</v>
      </c>
      <c r="AG964" s="79"/>
    </row>
    <row r="965" ht="16.5" customHeight="1">
      <c r="A965" s="29">
        <v>63.0</v>
      </c>
      <c r="B965" s="30" t="s">
        <v>3899</v>
      </c>
      <c r="C965" s="32" t="s">
        <v>3900</v>
      </c>
      <c r="D965" s="94"/>
      <c r="E965" s="94"/>
      <c r="F965" s="103"/>
      <c r="G965" s="140"/>
      <c r="H965" s="140"/>
      <c r="I965" s="95"/>
      <c r="J965" s="69"/>
      <c r="K965" s="65"/>
      <c r="L965" s="65"/>
      <c r="M965" s="302"/>
      <c r="N965" s="382"/>
      <c r="O965" s="383"/>
      <c r="P965" s="302"/>
      <c r="Q965" s="384"/>
      <c r="R965" s="310"/>
      <c r="S965" s="309"/>
      <c r="T965" s="302"/>
      <c r="U965" s="313"/>
      <c r="V965" s="349"/>
      <c r="W965" s="305" t="s">
        <v>329</v>
      </c>
      <c r="X965" s="302" t="s">
        <v>21</v>
      </c>
      <c r="Y965" s="349">
        <f>$Y$659</f>
        <v>0.85</v>
      </c>
      <c r="Z965" s="292"/>
      <c r="AA965" s="292"/>
      <c r="AB965" s="355"/>
      <c r="AC965" s="482"/>
      <c r="AD965" s="313"/>
      <c r="AE965" s="349"/>
      <c r="AF965" s="114">
        <f>ROUND(ROUND(ROUND(ROUND(G872*Q944,0)*U956,0)*Y965,0)-AD961,0)</f>
        <v>117</v>
      </c>
      <c r="AG965" s="79"/>
    </row>
    <row r="966" ht="16.5" customHeight="1">
      <c r="A966" s="29">
        <v>63.0</v>
      </c>
      <c r="B966" s="30" t="s">
        <v>3901</v>
      </c>
      <c r="C966" s="32" t="s">
        <v>3902</v>
      </c>
      <c r="D966" s="94"/>
      <c r="E966" s="94"/>
      <c r="F966" s="103"/>
      <c r="G966" s="140"/>
      <c r="H966" s="140"/>
      <c r="I966" s="95"/>
      <c r="J966" s="69"/>
      <c r="K966" s="65"/>
      <c r="L966" s="65"/>
      <c r="M966" s="302"/>
      <c r="N966" s="382"/>
      <c r="O966" s="383"/>
      <c r="P966" s="302"/>
      <c r="Q966" s="384"/>
      <c r="R966" s="310"/>
      <c r="S966" s="309"/>
      <c r="T966" s="302"/>
      <c r="U966" s="313"/>
      <c r="V966" s="349"/>
      <c r="W966" s="484"/>
      <c r="X966" s="290"/>
      <c r="Y966" s="355"/>
      <c r="Z966" s="356" t="s">
        <v>20</v>
      </c>
      <c r="AA966" s="357" t="s">
        <v>21</v>
      </c>
      <c r="AB966" s="363">
        <v>0.85</v>
      </c>
      <c r="AC966" s="484"/>
      <c r="AD966" s="292"/>
      <c r="AE966" s="355"/>
      <c r="AF966" s="114">
        <f>ROUND(ROUND(ROUND(ROUND(ROUND(G872*Q944,0)*U956,0)*Y965,0)*AB966,0)-AD961,0)</f>
        <v>99</v>
      </c>
      <c r="AG966" s="79"/>
    </row>
    <row r="967" ht="16.5" customHeight="1">
      <c r="A967" s="29">
        <v>63.0</v>
      </c>
      <c r="B967" s="30" t="s">
        <v>3903</v>
      </c>
      <c r="C967" s="32" t="s">
        <v>3904</v>
      </c>
      <c r="D967" s="94"/>
      <c r="E967" s="94"/>
      <c r="F967" s="103"/>
      <c r="G967" s="140"/>
      <c r="H967" s="140"/>
      <c r="I967" s="95"/>
      <c r="J967" s="69"/>
      <c r="K967" s="65"/>
      <c r="L967" s="65"/>
      <c r="M967" s="302"/>
      <c r="N967" s="382"/>
      <c r="O967" s="383"/>
      <c r="P967" s="302"/>
      <c r="Q967" s="384"/>
      <c r="R967" s="310"/>
      <c r="S967" s="124" t="s">
        <v>27</v>
      </c>
      <c r="T967" s="287"/>
      <c r="U967" s="385"/>
      <c r="V967" s="354"/>
      <c r="W967" s="299"/>
      <c r="X967" s="287"/>
      <c r="Y967" s="345"/>
      <c r="Z967" s="288"/>
      <c r="AA967" s="288"/>
      <c r="AB967" s="288"/>
      <c r="AC967" s="288"/>
      <c r="AD967" s="288"/>
      <c r="AE967" s="346"/>
      <c r="AF967" s="114">
        <f>ROUND(ROUND(G872*Q944,0)*U968,0)</f>
        <v>103</v>
      </c>
      <c r="AG967" s="79"/>
    </row>
    <row r="968" ht="16.5" customHeight="1">
      <c r="A968" s="29">
        <v>63.0</v>
      </c>
      <c r="B968" s="30" t="s">
        <v>3905</v>
      </c>
      <c r="C968" s="32" t="s">
        <v>3906</v>
      </c>
      <c r="D968" s="94"/>
      <c r="E968" s="94"/>
      <c r="F968" s="103"/>
      <c r="G968" s="140"/>
      <c r="H968" s="140"/>
      <c r="I968" s="95"/>
      <c r="J968" s="69"/>
      <c r="K968" s="65"/>
      <c r="L968" s="65"/>
      <c r="M968" s="302"/>
      <c r="N968" s="382"/>
      <c r="O968" s="383"/>
      <c r="P968" s="302"/>
      <c r="Q968" s="384"/>
      <c r="R968" s="310"/>
      <c r="S968" s="69"/>
      <c r="T968" s="302" t="s">
        <v>21</v>
      </c>
      <c r="U968" s="313">
        <v>0.5</v>
      </c>
      <c r="V968" s="349"/>
      <c r="W968" s="303"/>
      <c r="X968" s="290"/>
      <c r="Y968" s="350"/>
      <c r="Z968" s="299" t="s">
        <v>20</v>
      </c>
      <c r="AA968" s="287" t="s">
        <v>21</v>
      </c>
      <c r="AB968" s="351">
        <v>0.85</v>
      </c>
      <c r="AC968" s="288"/>
      <c r="AD968" s="288"/>
      <c r="AE968" s="346"/>
      <c r="AF968" s="114">
        <f>ROUND(ROUND(ROUND(G872*Q944,0)*U968,0)*AB968,0)</f>
        <v>88</v>
      </c>
      <c r="AG968" s="79"/>
    </row>
    <row r="969" ht="16.5" customHeight="1">
      <c r="A969" s="29">
        <v>63.0</v>
      </c>
      <c r="B969" s="30" t="s">
        <v>3907</v>
      </c>
      <c r="C969" s="32" t="s">
        <v>3908</v>
      </c>
      <c r="D969" s="94"/>
      <c r="E969" s="94"/>
      <c r="F969" s="103"/>
      <c r="G969" s="140"/>
      <c r="H969" s="140"/>
      <c r="I969" s="95"/>
      <c r="J969" s="69"/>
      <c r="K969" s="65"/>
      <c r="L969" s="65"/>
      <c r="M969" s="302"/>
      <c r="N969" s="382"/>
      <c r="O969" s="383"/>
      <c r="P969" s="302"/>
      <c r="Q969" s="384"/>
      <c r="R969" s="310"/>
      <c r="S969" s="309"/>
      <c r="T969" s="302"/>
      <c r="U969" s="313"/>
      <c r="V969" s="349"/>
      <c r="W969" s="305" t="s">
        <v>326</v>
      </c>
      <c r="X969" s="287" t="s">
        <v>21</v>
      </c>
      <c r="Y969" s="354">
        <f>$Y$657</f>
        <v>0.7</v>
      </c>
      <c r="Z969" s="297"/>
      <c r="AA969" s="297"/>
      <c r="AB969" s="297"/>
      <c r="AC969" s="297"/>
      <c r="AD969" s="297"/>
      <c r="AE969" s="362"/>
      <c r="AF969" s="114">
        <f>ROUND(ROUND(ROUND(G872*Q944,0)*U968,0)*Y969,0)</f>
        <v>72</v>
      </c>
      <c r="AG969" s="79"/>
    </row>
    <row r="970" ht="16.5" customHeight="1">
      <c r="A970" s="29">
        <v>63.0</v>
      </c>
      <c r="B970" s="30" t="s">
        <v>3909</v>
      </c>
      <c r="C970" s="32" t="s">
        <v>3910</v>
      </c>
      <c r="D970" s="94"/>
      <c r="E970" s="94"/>
      <c r="F970" s="103"/>
      <c r="G970" s="140"/>
      <c r="H970" s="140"/>
      <c r="I970" s="95"/>
      <c r="J970" s="69"/>
      <c r="K970" s="65"/>
      <c r="L970" s="65"/>
      <c r="M970" s="302"/>
      <c r="N970" s="382"/>
      <c r="O970" s="383"/>
      <c r="P970" s="302"/>
      <c r="Q970" s="384"/>
      <c r="R970" s="310"/>
      <c r="S970" s="309"/>
      <c r="T970" s="302"/>
      <c r="U970" s="313"/>
      <c r="V970" s="349"/>
      <c r="W970" s="484"/>
      <c r="X970" s="290"/>
      <c r="Y970" s="355"/>
      <c r="Z970" s="356" t="s">
        <v>20</v>
      </c>
      <c r="AA970" s="357" t="s">
        <v>21</v>
      </c>
      <c r="AB970" s="358">
        <v>0.85</v>
      </c>
      <c r="AC970" s="288"/>
      <c r="AD970" s="288"/>
      <c r="AE970" s="346"/>
      <c r="AF970" s="114">
        <f>ROUND(ROUND(ROUND(ROUND(G872*Q944,0)*U968,0)*Y969,0)*AB970,0)</f>
        <v>61</v>
      </c>
      <c r="AG970" s="79"/>
    </row>
    <row r="971" ht="16.5" customHeight="1">
      <c r="A971" s="29">
        <v>63.0</v>
      </c>
      <c r="B971" s="30" t="s">
        <v>3911</v>
      </c>
      <c r="C971" s="32" t="s">
        <v>3912</v>
      </c>
      <c r="D971" s="94"/>
      <c r="E971" s="94"/>
      <c r="F971" s="103"/>
      <c r="G971" s="140"/>
      <c r="H971" s="140"/>
      <c r="I971" s="95"/>
      <c r="J971" s="69"/>
      <c r="K971" s="65"/>
      <c r="L971" s="65"/>
      <c r="M971" s="302"/>
      <c r="N971" s="382"/>
      <c r="O971" s="383"/>
      <c r="P971" s="302"/>
      <c r="Q971" s="384"/>
      <c r="R971" s="310"/>
      <c r="S971" s="309"/>
      <c r="T971" s="302"/>
      <c r="U971" s="313"/>
      <c r="V971" s="349"/>
      <c r="W971" s="305" t="s">
        <v>329</v>
      </c>
      <c r="X971" s="287" t="s">
        <v>21</v>
      </c>
      <c r="Y971" s="354">
        <f>$Y$659</f>
        <v>0.85</v>
      </c>
      <c r="Z971" s="292"/>
      <c r="AA971" s="292"/>
      <c r="AB971" s="292"/>
      <c r="AC971" s="292"/>
      <c r="AD971" s="292"/>
      <c r="AE971" s="355"/>
      <c r="AF971" s="114">
        <f>ROUND(ROUND(ROUND(G872*Q944,0)*U968,0)*Y971,0)</f>
        <v>88</v>
      </c>
      <c r="AG971" s="79"/>
    </row>
    <row r="972" ht="16.5" customHeight="1">
      <c r="A972" s="29">
        <v>63.0</v>
      </c>
      <c r="B972" s="30" t="s">
        <v>3913</v>
      </c>
      <c r="C972" s="32" t="s">
        <v>3914</v>
      </c>
      <c r="D972" s="94"/>
      <c r="E972" s="94"/>
      <c r="F972" s="103"/>
      <c r="G972" s="140"/>
      <c r="H972" s="140"/>
      <c r="I972" s="95"/>
      <c r="J972" s="69"/>
      <c r="K972" s="65"/>
      <c r="L972" s="65"/>
      <c r="M972" s="302"/>
      <c r="N972" s="382"/>
      <c r="O972" s="383"/>
      <c r="P972" s="302"/>
      <c r="Q972" s="384"/>
      <c r="R972" s="310"/>
      <c r="S972" s="309"/>
      <c r="T972" s="302"/>
      <c r="U972" s="313"/>
      <c r="V972" s="349"/>
      <c r="W972" s="484"/>
      <c r="X972" s="290"/>
      <c r="Y972" s="355"/>
      <c r="Z972" s="356" t="s">
        <v>20</v>
      </c>
      <c r="AA972" s="357" t="s">
        <v>21</v>
      </c>
      <c r="AB972" s="358">
        <v>0.85</v>
      </c>
      <c r="AC972" s="288"/>
      <c r="AD972" s="288"/>
      <c r="AE972" s="346"/>
      <c r="AF972" s="114">
        <f>ROUND(ROUND(ROUND(ROUND(G872*Q944,0)*U968,0)*Y971,0)*AB972,0)</f>
        <v>75</v>
      </c>
      <c r="AG972" s="79"/>
    </row>
    <row r="973" ht="16.5" customHeight="1">
      <c r="A973" s="29">
        <v>63.0</v>
      </c>
      <c r="B973" s="30" t="s">
        <v>3915</v>
      </c>
      <c r="C973" s="32" t="s">
        <v>3916</v>
      </c>
      <c r="D973" s="94"/>
      <c r="E973" s="94"/>
      <c r="F973" s="103"/>
      <c r="G973" s="140"/>
      <c r="H973" s="140"/>
      <c r="I973" s="95"/>
      <c r="J973" s="69"/>
      <c r="K973" s="65"/>
      <c r="L973" s="65"/>
      <c r="M973" s="302"/>
      <c r="N973" s="382"/>
      <c r="O973" s="383"/>
      <c r="P973" s="302"/>
      <c r="Q973" s="384"/>
      <c r="R973" s="310"/>
      <c r="S973" s="309"/>
      <c r="T973" s="302"/>
      <c r="U973" s="313"/>
      <c r="V973" s="349"/>
      <c r="W973" s="299"/>
      <c r="X973" s="287"/>
      <c r="Y973" s="345"/>
      <c r="Z973" s="288"/>
      <c r="AA973" s="288"/>
      <c r="AB973" s="346"/>
      <c r="AC973" s="82" t="s">
        <v>30</v>
      </c>
      <c r="AD973" s="302">
        <v>5.0</v>
      </c>
      <c r="AE973" s="360" t="s">
        <v>31</v>
      </c>
      <c r="AF973" s="114">
        <f>ROUND(ROUND(ROUND(G872*Q944,0)*U968,0)-AD973,0)</f>
        <v>98</v>
      </c>
      <c r="AG973" s="79"/>
    </row>
    <row r="974" ht="16.5" customHeight="1">
      <c r="A974" s="29">
        <v>63.0</v>
      </c>
      <c r="B974" s="30" t="s">
        <v>3917</v>
      </c>
      <c r="C974" s="32" t="s">
        <v>3918</v>
      </c>
      <c r="D974" s="94"/>
      <c r="E974" s="94"/>
      <c r="F974" s="103"/>
      <c r="G974" s="140"/>
      <c r="H974" s="140"/>
      <c r="I974" s="95"/>
      <c r="J974" s="69"/>
      <c r="K974" s="65"/>
      <c r="L974" s="65"/>
      <c r="M974" s="302"/>
      <c r="N974" s="382"/>
      <c r="O974" s="383"/>
      <c r="P974" s="302"/>
      <c r="Q974" s="384"/>
      <c r="R974" s="310"/>
      <c r="S974" s="309"/>
      <c r="T974" s="302"/>
      <c r="U974" s="313"/>
      <c r="V974" s="313"/>
      <c r="W974" s="303"/>
      <c r="X974" s="290"/>
      <c r="Y974" s="350"/>
      <c r="Z974" s="299" t="s">
        <v>20</v>
      </c>
      <c r="AA974" s="287" t="s">
        <v>21</v>
      </c>
      <c r="AB974" s="361">
        <v>0.85</v>
      </c>
      <c r="AC974" s="482"/>
      <c r="AD974" s="302"/>
      <c r="AE974" s="360"/>
      <c r="AF974" s="114">
        <f>ROUND(ROUND(ROUND(ROUND(G872*Q944,0)*U968,0)*AB974,0)-AD973,0)</f>
        <v>83</v>
      </c>
      <c r="AG974" s="79"/>
    </row>
    <row r="975" ht="16.5" customHeight="1">
      <c r="A975" s="29">
        <v>63.0</v>
      </c>
      <c r="B975" s="30" t="s">
        <v>3919</v>
      </c>
      <c r="C975" s="32" t="s">
        <v>3920</v>
      </c>
      <c r="D975" s="94"/>
      <c r="E975" s="94"/>
      <c r="F975" s="103"/>
      <c r="G975" s="140"/>
      <c r="H975" s="140"/>
      <c r="I975" s="95"/>
      <c r="J975" s="69"/>
      <c r="K975" s="65"/>
      <c r="L975" s="65"/>
      <c r="M975" s="302"/>
      <c r="N975" s="382"/>
      <c r="O975" s="383"/>
      <c r="P975" s="302"/>
      <c r="Q975" s="384"/>
      <c r="R975" s="310"/>
      <c r="S975" s="309"/>
      <c r="T975" s="302"/>
      <c r="U975" s="313"/>
      <c r="V975" s="313"/>
      <c r="W975" s="305" t="s">
        <v>326</v>
      </c>
      <c r="X975" s="302" t="s">
        <v>21</v>
      </c>
      <c r="Y975" s="349">
        <f>$Y$657</f>
        <v>0.7</v>
      </c>
      <c r="Z975" s="297"/>
      <c r="AA975" s="297"/>
      <c r="AB975" s="362"/>
      <c r="AC975" s="482"/>
      <c r="AD975" s="313"/>
      <c r="AE975" s="349"/>
      <c r="AF975" s="114">
        <f>ROUND(ROUND(ROUND(ROUND(G872*Q944,0)*U968,0)*Y975,0)-AD973,0)</f>
        <v>67</v>
      </c>
      <c r="AG975" s="79"/>
    </row>
    <row r="976" ht="16.5" customHeight="1">
      <c r="A976" s="29">
        <v>63.0</v>
      </c>
      <c r="B976" s="30" t="s">
        <v>3921</v>
      </c>
      <c r="C976" s="32" t="s">
        <v>3922</v>
      </c>
      <c r="D976" s="94"/>
      <c r="E976" s="94"/>
      <c r="F976" s="103"/>
      <c r="G976" s="140"/>
      <c r="H976" s="140"/>
      <c r="I976" s="95"/>
      <c r="J976" s="69"/>
      <c r="K976" s="65"/>
      <c r="L976" s="65"/>
      <c r="M976" s="302"/>
      <c r="N976" s="382"/>
      <c r="O976" s="383"/>
      <c r="P976" s="302"/>
      <c r="Q976" s="384"/>
      <c r="R976" s="310"/>
      <c r="S976" s="309"/>
      <c r="T976" s="302"/>
      <c r="U976" s="313"/>
      <c r="V976" s="313"/>
      <c r="W976" s="484"/>
      <c r="X976" s="290"/>
      <c r="Y976" s="355"/>
      <c r="Z976" s="356" t="s">
        <v>20</v>
      </c>
      <c r="AA976" s="357" t="s">
        <v>21</v>
      </c>
      <c r="AB976" s="363">
        <v>0.85</v>
      </c>
      <c r="AC976" s="482"/>
      <c r="AD976" s="313"/>
      <c r="AE976" s="349"/>
      <c r="AF976" s="114">
        <f>ROUND(ROUND(ROUND(ROUND(ROUND(G872*Q944,0)*U968,0)*Y975,0)*AB976,0)-AD973,0)</f>
        <v>56</v>
      </c>
      <c r="AG976" s="79"/>
    </row>
    <row r="977" ht="16.5" customHeight="1">
      <c r="A977" s="29">
        <v>63.0</v>
      </c>
      <c r="B977" s="30" t="s">
        <v>3923</v>
      </c>
      <c r="C977" s="32" t="s">
        <v>3924</v>
      </c>
      <c r="D977" s="94"/>
      <c r="E977" s="94"/>
      <c r="F977" s="103"/>
      <c r="G977" s="140"/>
      <c r="H977" s="140"/>
      <c r="I977" s="95"/>
      <c r="J977" s="69"/>
      <c r="K977" s="65"/>
      <c r="L977" s="65"/>
      <c r="M977" s="302"/>
      <c r="N977" s="382"/>
      <c r="O977" s="383"/>
      <c r="P977" s="302"/>
      <c r="Q977" s="384"/>
      <c r="R977" s="310"/>
      <c r="S977" s="309"/>
      <c r="T977" s="302"/>
      <c r="U977" s="313"/>
      <c r="V977" s="349"/>
      <c r="W977" s="305" t="s">
        <v>329</v>
      </c>
      <c r="X977" s="302" t="s">
        <v>21</v>
      </c>
      <c r="Y977" s="349">
        <f>$Y$659</f>
        <v>0.85</v>
      </c>
      <c r="Z977" s="292"/>
      <c r="AA977" s="292"/>
      <c r="AB977" s="355"/>
      <c r="AC977" s="482"/>
      <c r="AD977" s="313"/>
      <c r="AE977" s="349"/>
      <c r="AF977" s="114">
        <f>ROUND(ROUND(ROUND(ROUND(G872*Q944,0)*U968,0)*Y977,0)-AD973,0)</f>
        <v>83</v>
      </c>
      <c r="AG977" s="79"/>
    </row>
    <row r="978" ht="16.5" customHeight="1">
      <c r="A978" s="29">
        <v>63.0</v>
      </c>
      <c r="B978" s="30" t="s">
        <v>3925</v>
      </c>
      <c r="C978" s="32" t="s">
        <v>3926</v>
      </c>
      <c r="D978" s="94"/>
      <c r="E978" s="94"/>
      <c r="F978" s="103"/>
      <c r="G978" s="140"/>
      <c r="H978" s="140"/>
      <c r="I978" s="95"/>
      <c r="J978" s="69"/>
      <c r="K978" s="65"/>
      <c r="L978" s="65"/>
      <c r="M978" s="302"/>
      <c r="N978" s="382"/>
      <c r="O978" s="383"/>
      <c r="P978" s="302"/>
      <c r="Q978" s="384"/>
      <c r="R978" s="316"/>
      <c r="S978" s="311"/>
      <c r="T978" s="290"/>
      <c r="U978" s="292"/>
      <c r="V978" s="355"/>
      <c r="W978" s="484"/>
      <c r="X978" s="290"/>
      <c r="Y978" s="355"/>
      <c r="Z978" s="356" t="s">
        <v>20</v>
      </c>
      <c r="AA978" s="357" t="s">
        <v>21</v>
      </c>
      <c r="AB978" s="363">
        <v>0.85</v>
      </c>
      <c r="AC978" s="484"/>
      <c r="AD978" s="292"/>
      <c r="AE978" s="355"/>
      <c r="AF978" s="114">
        <f>ROUND(ROUND(ROUND(ROUND(ROUND(G872*Q944,0)*U968,0)*Y977,0)*AB978,0)-AD973,0)</f>
        <v>70</v>
      </c>
      <c r="AG978" s="79"/>
    </row>
    <row r="979" ht="16.5" customHeight="1">
      <c r="A979" s="29">
        <v>63.0</v>
      </c>
      <c r="B979" s="30" t="s">
        <v>3927</v>
      </c>
      <c r="C979" s="32" t="s">
        <v>3928</v>
      </c>
      <c r="D979" s="94"/>
      <c r="E979" s="94"/>
      <c r="F979" s="94"/>
      <c r="G979" s="140"/>
      <c r="H979" s="140"/>
      <c r="I979" s="95"/>
      <c r="J979" s="82" t="s">
        <v>38</v>
      </c>
      <c r="K979" s="96"/>
      <c r="L979" s="96"/>
      <c r="M979" s="152"/>
      <c r="N979" s="105"/>
      <c r="O979" s="94"/>
      <c r="P979" s="140"/>
      <c r="Q979" s="95"/>
      <c r="R979" s="287"/>
      <c r="S979" s="287"/>
      <c r="T979" s="152"/>
      <c r="U979" s="152"/>
      <c r="V979" s="152"/>
      <c r="W979" s="299"/>
      <c r="X979" s="287"/>
      <c r="Y979" s="345"/>
      <c r="Z979" s="288"/>
      <c r="AA979" s="288"/>
      <c r="AB979" s="288"/>
      <c r="AC979" s="288"/>
      <c r="AD979" s="288"/>
      <c r="AE979" s="346"/>
      <c r="AF979" s="45">
        <f>ROUND(ROUND(G872+K980,0)*Q944,0)</f>
        <v>209</v>
      </c>
      <c r="AG979" s="79"/>
    </row>
    <row r="980" ht="16.5" customHeight="1">
      <c r="A980" s="29">
        <v>63.0</v>
      </c>
      <c r="B980" s="30" t="s">
        <v>3929</v>
      </c>
      <c r="C980" s="32" t="s">
        <v>3930</v>
      </c>
      <c r="D980" s="94"/>
      <c r="E980" s="94"/>
      <c r="F980" s="94"/>
      <c r="G980" s="140"/>
      <c r="H980" s="140"/>
      <c r="I980" s="95"/>
      <c r="J980" s="482"/>
      <c r="K980" s="302">
        <v>6.0</v>
      </c>
      <c r="L980" s="63" t="s">
        <v>40</v>
      </c>
      <c r="M980" s="140"/>
      <c r="N980" s="105"/>
      <c r="O980" s="94"/>
      <c r="P980" s="140"/>
      <c r="Q980" s="95"/>
      <c r="R980" s="302"/>
      <c r="S980" s="302"/>
      <c r="T980" s="140"/>
      <c r="U980" s="140"/>
      <c r="V980" s="140"/>
      <c r="W980" s="303"/>
      <c r="X980" s="290"/>
      <c r="Y980" s="350"/>
      <c r="Z980" s="299" t="s">
        <v>20</v>
      </c>
      <c r="AA980" s="287" t="s">
        <v>21</v>
      </c>
      <c r="AB980" s="351">
        <v>0.85</v>
      </c>
      <c r="AC980" s="288"/>
      <c r="AD980" s="288"/>
      <c r="AE980" s="346"/>
      <c r="AF980" s="45">
        <f>ROUND(ROUND(ROUND(G872+K980,0)*Q944,0)*AB980,0)</f>
        <v>178</v>
      </c>
      <c r="AG980" s="79"/>
    </row>
    <row r="981" ht="16.5" customHeight="1">
      <c r="A981" s="29">
        <v>63.0</v>
      </c>
      <c r="B981" s="30" t="s">
        <v>3931</v>
      </c>
      <c r="C981" s="32" t="s">
        <v>3932</v>
      </c>
      <c r="D981" s="94"/>
      <c r="E981" s="94"/>
      <c r="F981" s="94"/>
      <c r="G981" s="140"/>
      <c r="H981" s="140"/>
      <c r="I981" s="95"/>
      <c r="J981" s="482"/>
      <c r="K981" s="65"/>
      <c r="L981" s="302"/>
      <c r="M981" s="366"/>
      <c r="N981" s="367"/>
      <c r="O981" s="368"/>
      <c r="P981" s="366"/>
      <c r="Q981" s="369"/>
      <c r="R981" s="304"/>
      <c r="S981" s="304"/>
      <c r="T981" s="140"/>
      <c r="U981" s="140"/>
      <c r="V981" s="140"/>
      <c r="W981" s="305" t="s">
        <v>326</v>
      </c>
      <c r="X981" s="287" t="s">
        <v>21</v>
      </c>
      <c r="Y981" s="354">
        <f>$Y$657</f>
        <v>0.7</v>
      </c>
      <c r="Z981" s="297"/>
      <c r="AA981" s="297"/>
      <c r="AB981" s="297"/>
      <c r="AC981" s="297"/>
      <c r="AD981" s="297"/>
      <c r="AE981" s="362"/>
      <c r="AF981" s="114">
        <f>ROUND(ROUND(ROUND(G872+K980,0)*Q944,0)*Y981,0)</f>
        <v>146</v>
      </c>
      <c r="AG981" s="79"/>
    </row>
    <row r="982" ht="16.5" customHeight="1">
      <c r="A982" s="29">
        <v>63.0</v>
      </c>
      <c r="B982" s="30" t="s">
        <v>3933</v>
      </c>
      <c r="C982" s="32" t="s">
        <v>3934</v>
      </c>
      <c r="D982" s="94"/>
      <c r="E982" s="94"/>
      <c r="F982" s="94"/>
      <c r="G982" s="140"/>
      <c r="H982" s="140"/>
      <c r="I982" s="95"/>
      <c r="J982" s="482"/>
      <c r="K982" s="65"/>
      <c r="L982" s="302"/>
      <c r="M982" s="366"/>
      <c r="N982" s="367"/>
      <c r="O982" s="368"/>
      <c r="P982" s="366"/>
      <c r="Q982" s="369"/>
      <c r="R982" s="304"/>
      <c r="S982" s="304"/>
      <c r="T982" s="140"/>
      <c r="U982" s="140"/>
      <c r="V982" s="140"/>
      <c r="W982" s="484"/>
      <c r="X982" s="290"/>
      <c r="Y982" s="355"/>
      <c r="Z982" s="356" t="s">
        <v>20</v>
      </c>
      <c r="AA982" s="357" t="s">
        <v>21</v>
      </c>
      <c r="AB982" s="358">
        <v>0.85</v>
      </c>
      <c r="AC982" s="288"/>
      <c r="AD982" s="288"/>
      <c r="AE982" s="346"/>
      <c r="AF982" s="114">
        <f>ROUND(ROUND(ROUND(ROUND(G872+K980,0)*Q944,0)*Y981,0)*AB982,0)</f>
        <v>124</v>
      </c>
      <c r="AG982" s="79"/>
    </row>
    <row r="983" ht="16.5" customHeight="1">
      <c r="A983" s="29">
        <v>63.0</v>
      </c>
      <c r="B983" s="30" t="s">
        <v>3935</v>
      </c>
      <c r="C983" s="32" t="s">
        <v>3936</v>
      </c>
      <c r="D983" s="94"/>
      <c r="E983" s="94"/>
      <c r="F983" s="94"/>
      <c r="G983" s="140"/>
      <c r="H983" s="140"/>
      <c r="I983" s="95"/>
      <c r="J983" s="482"/>
      <c r="K983" s="65"/>
      <c r="L983" s="302"/>
      <c r="M983" s="366"/>
      <c r="N983" s="367"/>
      <c r="O983" s="368"/>
      <c r="P983" s="366"/>
      <c r="Q983" s="369"/>
      <c r="R983" s="304"/>
      <c r="S983" s="304"/>
      <c r="T983" s="140"/>
      <c r="U983" s="140"/>
      <c r="V983" s="140"/>
      <c r="W983" s="305" t="s">
        <v>329</v>
      </c>
      <c r="X983" s="287" t="s">
        <v>21</v>
      </c>
      <c r="Y983" s="354">
        <f>$Y$659</f>
        <v>0.85</v>
      </c>
      <c r="Z983" s="292"/>
      <c r="AA983" s="292"/>
      <c r="AB983" s="292"/>
      <c r="AC983" s="292"/>
      <c r="AD983" s="292"/>
      <c r="AE983" s="355"/>
      <c r="AF983" s="45">
        <f>ROUND(ROUND(ROUND(G872+K980,0)*Q944,0)*Y983,0)</f>
        <v>178</v>
      </c>
      <c r="AG983" s="79"/>
    </row>
    <row r="984" ht="16.5" customHeight="1">
      <c r="A984" s="29">
        <v>63.0</v>
      </c>
      <c r="B984" s="30" t="s">
        <v>3937</v>
      </c>
      <c r="C984" s="32" t="s">
        <v>3938</v>
      </c>
      <c r="D984" s="94"/>
      <c r="E984" s="94"/>
      <c r="F984" s="94"/>
      <c r="G984" s="140"/>
      <c r="H984" s="140"/>
      <c r="I984" s="95"/>
      <c r="J984" s="482"/>
      <c r="K984" s="65"/>
      <c r="L984" s="302"/>
      <c r="M984" s="366"/>
      <c r="N984" s="367"/>
      <c r="O984" s="368"/>
      <c r="P984" s="366"/>
      <c r="Q984" s="369"/>
      <c r="R984" s="304"/>
      <c r="S984" s="304"/>
      <c r="T984" s="140"/>
      <c r="U984" s="140"/>
      <c r="V984" s="140"/>
      <c r="W984" s="484"/>
      <c r="X984" s="290"/>
      <c r="Y984" s="355"/>
      <c r="Z984" s="356" t="s">
        <v>20</v>
      </c>
      <c r="AA984" s="357" t="s">
        <v>21</v>
      </c>
      <c r="AB984" s="358">
        <v>0.85</v>
      </c>
      <c r="AC984" s="288"/>
      <c r="AD984" s="288"/>
      <c r="AE984" s="346"/>
      <c r="AF984" s="45">
        <f>ROUND(ROUND(ROUND(ROUND(G872+K980,0)*Q944,0)*Y983,0)*AB984,0)</f>
        <v>151</v>
      </c>
      <c r="AG984" s="79"/>
    </row>
    <row r="985" ht="16.5" customHeight="1">
      <c r="A985" s="29">
        <v>63.0</v>
      </c>
      <c r="B985" s="30" t="s">
        <v>3939</v>
      </c>
      <c r="C985" s="32" t="s">
        <v>3940</v>
      </c>
      <c r="D985" s="94"/>
      <c r="E985" s="94"/>
      <c r="F985" s="94"/>
      <c r="G985" s="140"/>
      <c r="H985" s="140"/>
      <c r="I985" s="95"/>
      <c r="J985" s="482"/>
      <c r="K985" s="65"/>
      <c r="L985" s="302"/>
      <c r="M985" s="366"/>
      <c r="N985" s="367"/>
      <c r="O985" s="368"/>
      <c r="P985" s="366"/>
      <c r="Q985" s="369"/>
      <c r="R985" s="304"/>
      <c r="S985" s="304"/>
      <c r="T985" s="140"/>
      <c r="U985" s="140"/>
      <c r="V985" s="140"/>
      <c r="W985" s="299"/>
      <c r="X985" s="287"/>
      <c r="Y985" s="345"/>
      <c r="Z985" s="288"/>
      <c r="AA985" s="288"/>
      <c r="AB985" s="346"/>
      <c r="AC985" s="82" t="s">
        <v>30</v>
      </c>
      <c r="AD985" s="302">
        <v>5.0</v>
      </c>
      <c r="AE985" s="360" t="s">
        <v>31</v>
      </c>
      <c r="AF985" s="45">
        <f>ROUND(ROUND(ROUND(G872+K980,0)*Q944,0)-AD985,0)</f>
        <v>204</v>
      </c>
      <c r="AG985" s="79"/>
    </row>
    <row r="986" ht="16.5" customHeight="1">
      <c r="A986" s="29">
        <v>63.0</v>
      </c>
      <c r="B986" s="30" t="s">
        <v>3941</v>
      </c>
      <c r="C986" s="32" t="s">
        <v>3942</v>
      </c>
      <c r="D986" s="94"/>
      <c r="E986" s="94"/>
      <c r="F986" s="94"/>
      <c r="G986" s="140"/>
      <c r="H986" s="140"/>
      <c r="I986" s="95"/>
      <c r="J986" s="482"/>
      <c r="K986" s="65"/>
      <c r="L986" s="302"/>
      <c r="M986" s="366"/>
      <c r="N986" s="367"/>
      <c r="O986" s="368"/>
      <c r="P986" s="366"/>
      <c r="Q986" s="369"/>
      <c r="R986" s="304"/>
      <c r="S986" s="304"/>
      <c r="T986" s="140"/>
      <c r="U986" s="140"/>
      <c r="V986" s="140"/>
      <c r="W986" s="303"/>
      <c r="X986" s="290"/>
      <c r="Y986" s="350"/>
      <c r="Z986" s="299" t="s">
        <v>20</v>
      </c>
      <c r="AA986" s="287" t="s">
        <v>21</v>
      </c>
      <c r="AB986" s="361">
        <v>0.85</v>
      </c>
      <c r="AC986" s="482"/>
      <c r="AD986" s="302"/>
      <c r="AE986" s="360"/>
      <c r="AF986" s="45">
        <f>ROUND(ROUND(ROUND(ROUND(G872+K980,0)*Q944,0)*AB986,0)-AD985,0)</f>
        <v>173</v>
      </c>
      <c r="AG986" s="79"/>
    </row>
    <row r="987" ht="16.5" customHeight="1">
      <c r="A987" s="29">
        <v>63.0</v>
      </c>
      <c r="B987" s="30" t="s">
        <v>3943</v>
      </c>
      <c r="C987" s="32" t="s">
        <v>3944</v>
      </c>
      <c r="D987" s="94"/>
      <c r="E987" s="94"/>
      <c r="F987" s="94"/>
      <c r="G987" s="140"/>
      <c r="H987" s="140"/>
      <c r="I987" s="95"/>
      <c r="J987" s="69"/>
      <c r="K987" s="65"/>
      <c r="L987" s="302"/>
      <c r="M987" s="366"/>
      <c r="N987" s="367"/>
      <c r="O987" s="368"/>
      <c r="P987" s="366"/>
      <c r="Q987" s="369"/>
      <c r="R987" s="304"/>
      <c r="S987" s="304"/>
      <c r="T987" s="140"/>
      <c r="U987" s="140"/>
      <c r="V987" s="140"/>
      <c r="W987" s="305" t="s">
        <v>326</v>
      </c>
      <c r="X987" s="302" t="s">
        <v>21</v>
      </c>
      <c r="Y987" s="349">
        <v>0.7</v>
      </c>
      <c r="Z987" s="297"/>
      <c r="AA987" s="297"/>
      <c r="AB987" s="362"/>
      <c r="AC987" s="482"/>
      <c r="AD987" s="313"/>
      <c r="AE987" s="349"/>
      <c r="AF987" s="114">
        <f>ROUND(ROUND(ROUND(ROUND(G872+K980,0)*Q944,0)*Y987,0)-AD985,0)</f>
        <v>141</v>
      </c>
      <c r="AG987" s="79"/>
    </row>
    <row r="988" ht="16.5" customHeight="1">
      <c r="A988" s="29">
        <v>63.0</v>
      </c>
      <c r="B988" s="30" t="s">
        <v>3945</v>
      </c>
      <c r="C988" s="32" t="s">
        <v>3946</v>
      </c>
      <c r="D988" s="94"/>
      <c r="E988" s="94"/>
      <c r="F988" s="94"/>
      <c r="G988" s="140"/>
      <c r="H988" s="140"/>
      <c r="I988" s="95"/>
      <c r="J988" s="69"/>
      <c r="K988" s="65"/>
      <c r="L988" s="302"/>
      <c r="M988" s="366"/>
      <c r="N988" s="367"/>
      <c r="O988" s="368"/>
      <c r="P988" s="366"/>
      <c r="Q988" s="369"/>
      <c r="R988" s="304"/>
      <c r="S988" s="304"/>
      <c r="T988" s="140"/>
      <c r="U988" s="140"/>
      <c r="V988" s="140"/>
      <c r="W988" s="484"/>
      <c r="X988" s="290"/>
      <c r="Y988" s="355"/>
      <c r="Z988" s="356" t="s">
        <v>20</v>
      </c>
      <c r="AA988" s="357" t="s">
        <v>21</v>
      </c>
      <c r="AB988" s="363">
        <v>0.85</v>
      </c>
      <c r="AC988" s="482"/>
      <c r="AD988" s="313"/>
      <c r="AE988" s="349"/>
      <c r="AF988" s="114">
        <f>ROUND(ROUND(ROUND(ROUND(ROUND(G872+K980,0)*Q944,0)*Y987,0)*AB988,0)-AD985,0)</f>
        <v>119</v>
      </c>
      <c r="AG988" s="79"/>
    </row>
    <row r="989" ht="16.5" customHeight="1">
      <c r="A989" s="29">
        <v>63.0</v>
      </c>
      <c r="B989" s="30" t="s">
        <v>3947</v>
      </c>
      <c r="C989" s="32" t="s">
        <v>3948</v>
      </c>
      <c r="D989" s="94"/>
      <c r="E989" s="94"/>
      <c r="F989" s="94"/>
      <c r="G989" s="140"/>
      <c r="H989" s="140"/>
      <c r="I989" s="95"/>
      <c r="J989" s="69"/>
      <c r="K989" s="65"/>
      <c r="L989" s="302"/>
      <c r="M989" s="366"/>
      <c r="N989" s="367"/>
      <c r="O989" s="368"/>
      <c r="P989" s="366"/>
      <c r="Q989" s="369"/>
      <c r="R989" s="304"/>
      <c r="S989" s="304"/>
      <c r="T989" s="140"/>
      <c r="U989" s="140"/>
      <c r="V989" s="140"/>
      <c r="W989" s="305" t="s">
        <v>329</v>
      </c>
      <c r="X989" s="302" t="s">
        <v>21</v>
      </c>
      <c r="Y989" s="349">
        <v>0.85</v>
      </c>
      <c r="Z989" s="292"/>
      <c r="AA989" s="292"/>
      <c r="AB989" s="355"/>
      <c r="AC989" s="482"/>
      <c r="AD989" s="313"/>
      <c r="AE989" s="349"/>
      <c r="AF989" s="45">
        <f>ROUND(ROUND(ROUND(ROUND(G872+K980,0)*Q944,0)*Y989,0)-AD985,0)</f>
        <v>173</v>
      </c>
      <c r="AG989" s="79"/>
    </row>
    <row r="990" ht="16.5" customHeight="1">
      <c r="A990" s="29">
        <v>63.0</v>
      </c>
      <c r="B990" s="30" t="s">
        <v>3949</v>
      </c>
      <c r="C990" s="32" t="s">
        <v>3950</v>
      </c>
      <c r="D990" s="94"/>
      <c r="E990" s="94"/>
      <c r="F990" s="94"/>
      <c r="G990" s="140"/>
      <c r="H990" s="140"/>
      <c r="I990" s="95"/>
      <c r="J990" s="69"/>
      <c r="K990" s="65"/>
      <c r="L990" s="302"/>
      <c r="M990" s="366"/>
      <c r="N990" s="367"/>
      <c r="O990" s="368"/>
      <c r="P990" s="366"/>
      <c r="Q990" s="369"/>
      <c r="R990" s="304"/>
      <c r="S990" s="304"/>
      <c r="T990" s="140"/>
      <c r="U990" s="140"/>
      <c r="V990" s="140"/>
      <c r="W990" s="484"/>
      <c r="X990" s="290"/>
      <c r="Y990" s="355"/>
      <c r="Z990" s="356" t="s">
        <v>20</v>
      </c>
      <c r="AA990" s="357" t="s">
        <v>21</v>
      </c>
      <c r="AB990" s="363">
        <v>0.85</v>
      </c>
      <c r="AC990" s="484"/>
      <c r="AD990" s="292"/>
      <c r="AE990" s="355"/>
      <c r="AF990" s="45">
        <f>ROUND(ROUND(ROUND(ROUND(ROUND(G872+K980,0)*Q944,0)*Y989,0)*AB990,0)-AD985,0)</f>
        <v>146</v>
      </c>
      <c r="AG990" s="79"/>
    </row>
    <row r="991" ht="16.5" customHeight="1">
      <c r="A991" s="29">
        <v>63.0</v>
      </c>
      <c r="B991" s="30" t="s">
        <v>3951</v>
      </c>
      <c r="C991" s="32" t="s">
        <v>3952</v>
      </c>
      <c r="D991" s="94"/>
      <c r="E991" s="94"/>
      <c r="F991" s="307"/>
      <c r="G991" s="352"/>
      <c r="H991" s="140"/>
      <c r="I991" s="95"/>
      <c r="J991" s="69"/>
      <c r="K991" s="304"/>
      <c r="L991" s="365"/>
      <c r="M991" s="366"/>
      <c r="N991" s="367"/>
      <c r="O991" s="368"/>
      <c r="P991" s="366"/>
      <c r="Q991" s="369"/>
      <c r="R991" s="33" t="s">
        <v>23</v>
      </c>
      <c r="S991" s="130" t="s">
        <v>24</v>
      </c>
      <c r="T991" s="152"/>
      <c r="U991" s="152"/>
      <c r="V991" s="153"/>
      <c r="W991" s="299"/>
      <c r="X991" s="287"/>
      <c r="Y991" s="345"/>
      <c r="Z991" s="288"/>
      <c r="AA991" s="288"/>
      <c r="AB991" s="288"/>
      <c r="AC991" s="288"/>
      <c r="AD991" s="288"/>
      <c r="AE991" s="346"/>
      <c r="AF991" s="114">
        <f>ROUND(ROUND(ROUND(G872+K980,0)*Q944,0)*U992,0)</f>
        <v>146</v>
      </c>
      <c r="AG991" s="79"/>
    </row>
    <row r="992" ht="16.5" customHeight="1">
      <c r="A992" s="29">
        <v>63.0</v>
      </c>
      <c r="B992" s="30" t="s">
        <v>3953</v>
      </c>
      <c r="C992" s="32" t="s">
        <v>3954</v>
      </c>
      <c r="D992" s="94"/>
      <c r="E992" s="94"/>
      <c r="F992" s="307"/>
      <c r="G992" s="352"/>
      <c r="H992" s="140"/>
      <c r="I992" s="95"/>
      <c r="J992" s="69"/>
      <c r="K992" s="302"/>
      <c r="L992" s="63"/>
      <c r="M992" s="366"/>
      <c r="N992" s="367"/>
      <c r="O992" s="368"/>
      <c r="P992" s="366"/>
      <c r="Q992" s="369"/>
      <c r="R992" s="481"/>
      <c r="S992" s="482"/>
      <c r="T992" s="302" t="s">
        <v>21</v>
      </c>
      <c r="U992" s="313">
        <v>0.7</v>
      </c>
      <c r="V992" s="95"/>
      <c r="W992" s="303"/>
      <c r="X992" s="290"/>
      <c r="Y992" s="350"/>
      <c r="Z992" s="299" t="s">
        <v>20</v>
      </c>
      <c r="AA992" s="287" t="s">
        <v>21</v>
      </c>
      <c r="AB992" s="351">
        <v>0.85</v>
      </c>
      <c r="AC992" s="288"/>
      <c r="AD992" s="288"/>
      <c r="AE992" s="346"/>
      <c r="AF992" s="114">
        <f>ROUND(ROUND(ROUND(ROUND(G872+K980,0)*Q944,0)*U992,0)*AB992,0)</f>
        <v>124</v>
      </c>
      <c r="AG992" s="79"/>
    </row>
    <row r="993" ht="16.5" customHeight="1">
      <c r="A993" s="29">
        <v>63.0</v>
      </c>
      <c r="B993" s="30" t="s">
        <v>3955</v>
      </c>
      <c r="C993" s="32" t="s">
        <v>3956</v>
      </c>
      <c r="D993" s="94"/>
      <c r="E993" s="94"/>
      <c r="F993" s="103"/>
      <c r="G993" s="140"/>
      <c r="H993" s="140"/>
      <c r="I993" s="95"/>
      <c r="J993" s="69"/>
      <c r="K993" s="65"/>
      <c r="L993" s="65"/>
      <c r="M993" s="302"/>
      <c r="N993" s="382"/>
      <c r="O993" s="383"/>
      <c r="P993" s="302"/>
      <c r="Q993" s="384"/>
      <c r="R993" s="481"/>
      <c r="S993" s="482"/>
      <c r="T993" s="302"/>
      <c r="U993" s="313"/>
      <c r="V993" s="349"/>
      <c r="W993" s="305" t="s">
        <v>326</v>
      </c>
      <c r="X993" s="287" t="s">
        <v>21</v>
      </c>
      <c r="Y993" s="354">
        <f>$Y$657</f>
        <v>0.7</v>
      </c>
      <c r="Z993" s="297"/>
      <c r="AA993" s="297"/>
      <c r="AB993" s="297"/>
      <c r="AC993" s="297"/>
      <c r="AD993" s="297"/>
      <c r="AE993" s="362"/>
      <c r="AF993" s="114">
        <f>ROUND(ROUND(ROUND(ROUND(G872+K980,0)*Q944,0)*U992,0)*Y993,0)</f>
        <v>102</v>
      </c>
      <c r="AG993" s="79"/>
    </row>
    <row r="994" ht="16.5" customHeight="1">
      <c r="A994" s="29">
        <v>63.0</v>
      </c>
      <c r="B994" s="30" t="s">
        <v>3957</v>
      </c>
      <c r="C994" s="32" t="s">
        <v>3958</v>
      </c>
      <c r="D994" s="94"/>
      <c r="E994" s="94"/>
      <c r="F994" s="103"/>
      <c r="G994" s="140"/>
      <c r="H994" s="140"/>
      <c r="I994" s="95"/>
      <c r="J994" s="69"/>
      <c r="K994" s="65"/>
      <c r="L994" s="65"/>
      <c r="M994" s="302"/>
      <c r="N994" s="382"/>
      <c r="O994" s="383"/>
      <c r="P994" s="302"/>
      <c r="Q994" s="384"/>
      <c r="R994" s="481"/>
      <c r="S994" s="482"/>
      <c r="T994" s="302"/>
      <c r="U994" s="313"/>
      <c r="V994" s="349"/>
      <c r="W994" s="484"/>
      <c r="X994" s="290"/>
      <c r="Y994" s="355"/>
      <c r="Z994" s="356" t="s">
        <v>20</v>
      </c>
      <c r="AA994" s="357" t="s">
        <v>21</v>
      </c>
      <c r="AB994" s="358">
        <v>0.85</v>
      </c>
      <c r="AC994" s="288"/>
      <c r="AD994" s="288"/>
      <c r="AE994" s="346"/>
      <c r="AF994" s="114">
        <f>ROUND(ROUND(ROUND(ROUND(ROUND(G872+K980,0)*Q944,0)*U992,0)*Y993,0)*AB994,0)</f>
        <v>87</v>
      </c>
      <c r="AG994" s="79"/>
    </row>
    <row r="995" ht="16.5" customHeight="1">
      <c r="A995" s="29">
        <v>63.0</v>
      </c>
      <c r="B995" s="30" t="s">
        <v>3959</v>
      </c>
      <c r="C995" s="32" t="s">
        <v>3960</v>
      </c>
      <c r="D995" s="94"/>
      <c r="E995" s="94"/>
      <c r="F995" s="103"/>
      <c r="G995" s="140"/>
      <c r="H995" s="140"/>
      <c r="I995" s="95"/>
      <c r="J995" s="69"/>
      <c r="K995" s="65"/>
      <c r="L995" s="65"/>
      <c r="M995" s="302"/>
      <c r="N995" s="382"/>
      <c r="O995" s="383"/>
      <c r="P995" s="302"/>
      <c r="Q995" s="384"/>
      <c r="R995" s="481"/>
      <c r="S995" s="482"/>
      <c r="T995" s="302"/>
      <c r="U995" s="313"/>
      <c r="V995" s="349"/>
      <c r="W995" s="305" t="s">
        <v>329</v>
      </c>
      <c r="X995" s="287" t="s">
        <v>21</v>
      </c>
      <c r="Y995" s="354">
        <f>$Y$659</f>
        <v>0.85</v>
      </c>
      <c r="Z995" s="292"/>
      <c r="AA995" s="292"/>
      <c r="AB995" s="292"/>
      <c r="AC995" s="292"/>
      <c r="AD995" s="292"/>
      <c r="AE995" s="355"/>
      <c r="AF995" s="114">
        <f>ROUND(ROUND(ROUND(ROUND(G872+K980,0)*Q944,0)*U992,0)*Y995,0)</f>
        <v>124</v>
      </c>
      <c r="AG995" s="79"/>
    </row>
    <row r="996" ht="16.5" customHeight="1">
      <c r="A996" s="29">
        <v>63.0</v>
      </c>
      <c r="B996" s="30" t="s">
        <v>3961</v>
      </c>
      <c r="C996" s="32" t="s">
        <v>3962</v>
      </c>
      <c r="D996" s="94"/>
      <c r="E996" s="94"/>
      <c r="F996" s="103"/>
      <c r="G996" s="140"/>
      <c r="H996" s="140"/>
      <c r="I996" s="95"/>
      <c r="J996" s="69"/>
      <c r="K996" s="65"/>
      <c r="L996" s="65"/>
      <c r="M996" s="302"/>
      <c r="N996" s="382"/>
      <c r="O996" s="383"/>
      <c r="P996" s="302"/>
      <c r="Q996" s="384"/>
      <c r="R996" s="481"/>
      <c r="S996" s="482"/>
      <c r="T996" s="302"/>
      <c r="U996" s="313"/>
      <c r="V996" s="349"/>
      <c r="W996" s="484"/>
      <c r="X996" s="290"/>
      <c r="Y996" s="355"/>
      <c r="Z996" s="356" t="s">
        <v>20</v>
      </c>
      <c r="AA996" s="357" t="s">
        <v>21</v>
      </c>
      <c r="AB996" s="358">
        <v>0.85</v>
      </c>
      <c r="AC996" s="288"/>
      <c r="AD996" s="288"/>
      <c r="AE996" s="346"/>
      <c r="AF996" s="114">
        <f>ROUND(ROUND(ROUND(ROUND(ROUND(G872+K980,0)*Q944,0)*U992,0)*Y995,0)*AB996,0)</f>
        <v>105</v>
      </c>
      <c r="AG996" s="79"/>
    </row>
    <row r="997" ht="16.5" customHeight="1">
      <c r="A997" s="29">
        <v>63.0</v>
      </c>
      <c r="B997" s="30" t="s">
        <v>3963</v>
      </c>
      <c r="C997" s="32" t="s">
        <v>3964</v>
      </c>
      <c r="D997" s="94"/>
      <c r="E997" s="94"/>
      <c r="F997" s="103"/>
      <c r="G997" s="140"/>
      <c r="H997" s="140"/>
      <c r="I997" s="95"/>
      <c r="J997" s="69"/>
      <c r="K997" s="65"/>
      <c r="L997" s="65"/>
      <c r="M997" s="302"/>
      <c r="N997" s="382"/>
      <c r="O997" s="383"/>
      <c r="P997" s="302"/>
      <c r="Q997" s="384"/>
      <c r="R997" s="481"/>
      <c r="S997" s="482"/>
      <c r="T997" s="302"/>
      <c r="U997" s="313"/>
      <c r="V997" s="349"/>
      <c r="W997" s="299"/>
      <c r="X997" s="287"/>
      <c r="Y997" s="345"/>
      <c r="Z997" s="288"/>
      <c r="AA997" s="288"/>
      <c r="AB997" s="346"/>
      <c r="AC997" s="82" t="s">
        <v>30</v>
      </c>
      <c r="AD997" s="302">
        <v>5.0</v>
      </c>
      <c r="AE997" s="360" t="s">
        <v>31</v>
      </c>
      <c r="AF997" s="114">
        <f>ROUND(ROUND(ROUND(ROUND(G872+K980,0)*Q944,0)*U992,0)-AD997,0)</f>
        <v>141</v>
      </c>
      <c r="AG997" s="79"/>
    </row>
    <row r="998" ht="16.5" customHeight="1">
      <c r="A998" s="29">
        <v>63.0</v>
      </c>
      <c r="B998" s="30" t="s">
        <v>3965</v>
      </c>
      <c r="C998" s="32" t="s">
        <v>3966</v>
      </c>
      <c r="D998" s="94"/>
      <c r="E998" s="94"/>
      <c r="F998" s="103"/>
      <c r="G998" s="140"/>
      <c r="H998" s="140"/>
      <c r="I998" s="95"/>
      <c r="J998" s="69"/>
      <c r="K998" s="65"/>
      <c r="L998" s="65"/>
      <c r="M998" s="302"/>
      <c r="N998" s="382"/>
      <c r="O998" s="383"/>
      <c r="P998" s="302"/>
      <c r="Q998" s="384"/>
      <c r="R998" s="481"/>
      <c r="S998" s="482"/>
      <c r="T998" s="302"/>
      <c r="U998" s="313"/>
      <c r="V998" s="349"/>
      <c r="W998" s="303"/>
      <c r="X998" s="290"/>
      <c r="Y998" s="350"/>
      <c r="Z998" s="299" t="s">
        <v>20</v>
      </c>
      <c r="AA998" s="287" t="s">
        <v>21</v>
      </c>
      <c r="AB998" s="361">
        <v>0.85</v>
      </c>
      <c r="AC998" s="482"/>
      <c r="AD998" s="302"/>
      <c r="AE998" s="360"/>
      <c r="AF998" s="114">
        <f>ROUND(ROUND(ROUND(ROUND(ROUND(G872+K980,0)*Q944,0)*U992,0)*AB998,0)-AD997,0)</f>
        <v>119</v>
      </c>
      <c r="AG998" s="79"/>
    </row>
    <row r="999" ht="16.5" customHeight="1">
      <c r="A999" s="29">
        <v>63.0</v>
      </c>
      <c r="B999" s="30" t="s">
        <v>3967</v>
      </c>
      <c r="C999" s="32" t="s">
        <v>3968</v>
      </c>
      <c r="D999" s="94"/>
      <c r="E999" s="94"/>
      <c r="F999" s="103"/>
      <c r="G999" s="140"/>
      <c r="H999" s="140"/>
      <c r="I999" s="95"/>
      <c r="J999" s="69"/>
      <c r="K999" s="65"/>
      <c r="L999" s="65"/>
      <c r="M999" s="302"/>
      <c r="N999" s="382"/>
      <c r="O999" s="383"/>
      <c r="P999" s="302"/>
      <c r="Q999" s="384"/>
      <c r="R999" s="481"/>
      <c r="S999" s="309"/>
      <c r="T999" s="302"/>
      <c r="U999" s="313"/>
      <c r="V999" s="349"/>
      <c r="W999" s="305" t="s">
        <v>326</v>
      </c>
      <c r="X999" s="302" t="s">
        <v>21</v>
      </c>
      <c r="Y999" s="349">
        <f>$Y$657</f>
        <v>0.7</v>
      </c>
      <c r="Z999" s="297"/>
      <c r="AA999" s="297"/>
      <c r="AB999" s="362"/>
      <c r="AC999" s="482"/>
      <c r="AD999" s="313"/>
      <c r="AE999" s="349"/>
      <c r="AF999" s="114">
        <f>ROUND(ROUND(ROUND(ROUND(ROUND(G872+K980,0)*Q944,0)*U992,0)*Y999,0)-AD997,0)</f>
        <v>97</v>
      </c>
      <c r="AG999" s="79"/>
    </row>
    <row r="1000" ht="16.5" customHeight="1">
      <c r="A1000" s="29">
        <v>63.0</v>
      </c>
      <c r="B1000" s="30" t="s">
        <v>3969</v>
      </c>
      <c r="C1000" s="32" t="s">
        <v>3970</v>
      </c>
      <c r="D1000" s="94"/>
      <c r="E1000" s="94"/>
      <c r="F1000" s="103"/>
      <c r="G1000" s="140"/>
      <c r="H1000" s="140"/>
      <c r="I1000" s="95"/>
      <c r="J1000" s="69"/>
      <c r="K1000" s="65"/>
      <c r="L1000" s="65"/>
      <c r="M1000" s="302"/>
      <c r="N1000" s="382"/>
      <c r="O1000" s="383"/>
      <c r="P1000" s="302"/>
      <c r="Q1000" s="384"/>
      <c r="R1000" s="310"/>
      <c r="S1000" s="309"/>
      <c r="T1000" s="302"/>
      <c r="U1000" s="313"/>
      <c r="V1000" s="349"/>
      <c r="W1000" s="484"/>
      <c r="X1000" s="290"/>
      <c r="Y1000" s="355"/>
      <c r="Z1000" s="356" t="s">
        <v>20</v>
      </c>
      <c r="AA1000" s="357" t="s">
        <v>21</v>
      </c>
      <c r="AB1000" s="363">
        <v>0.85</v>
      </c>
      <c r="AC1000" s="482"/>
      <c r="AD1000" s="313"/>
      <c r="AE1000" s="349"/>
      <c r="AF1000" s="114">
        <f>ROUND(ROUND(ROUND(ROUND(ROUND(ROUND(G872+K980,0)*Q944,0)*U992,0)*Y999,0)*AB1000,0)-AD997,0)</f>
        <v>82</v>
      </c>
      <c r="AG1000" s="79"/>
    </row>
    <row r="1001" ht="16.5" customHeight="1">
      <c r="A1001" s="29">
        <v>63.0</v>
      </c>
      <c r="B1001" s="30" t="s">
        <v>3971</v>
      </c>
      <c r="C1001" s="32" t="s">
        <v>3972</v>
      </c>
      <c r="D1001" s="94"/>
      <c r="E1001" s="94"/>
      <c r="F1001" s="103"/>
      <c r="G1001" s="140"/>
      <c r="H1001" s="140"/>
      <c r="I1001" s="95"/>
      <c r="J1001" s="69"/>
      <c r="K1001" s="65"/>
      <c r="L1001" s="65"/>
      <c r="M1001" s="302"/>
      <c r="N1001" s="382"/>
      <c r="O1001" s="383"/>
      <c r="P1001" s="302"/>
      <c r="Q1001" s="384"/>
      <c r="R1001" s="310"/>
      <c r="S1001" s="309"/>
      <c r="T1001" s="302"/>
      <c r="U1001" s="313"/>
      <c r="V1001" s="349"/>
      <c r="W1001" s="305" t="s">
        <v>329</v>
      </c>
      <c r="X1001" s="302" t="s">
        <v>21</v>
      </c>
      <c r="Y1001" s="349">
        <f>$Y$659</f>
        <v>0.85</v>
      </c>
      <c r="Z1001" s="292"/>
      <c r="AA1001" s="292"/>
      <c r="AB1001" s="355"/>
      <c r="AC1001" s="482"/>
      <c r="AD1001" s="313"/>
      <c r="AE1001" s="349"/>
      <c r="AF1001" s="114">
        <f>ROUND(ROUND(ROUND(ROUND(ROUND(G872+K980,0)*Q944,0)*U992,0)*Y1001,0)-AD997,0)</f>
        <v>119</v>
      </c>
      <c r="AG1001" s="79"/>
    </row>
    <row r="1002" ht="16.5" customHeight="1">
      <c r="A1002" s="29">
        <v>63.0</v>
      </c>
      <c r="B1002" s="30" t="s">
        <v>3973</v>
      </c>
      <c r="C1002" s="32" t="s">
        <v>3974</v>
      </c>
      <c r="D1002" s="94"/>
      <c r="E1002" s="94"/>
      <c r="F1002" s="103"/>
      <c r="G1002" s="140"/>
      <c r="H1002" s="140"/>
      <c r="I1002" s="95"/>
      <c r="J1002" s="69"/>
      <c r="K1002" s="65"/>
      <c r="L1002" s="65"/>
      <c r="M1002" s="302"/>
      <c r="N1002" s="382"/>
      <c r="O1002" s="383"/>
      <c r="P1002" s="302"/>
      <c r="Q1002" s="384"/>
      <c r="R1002" s="310"/>
      <c r="S1002" s="309"/>
      <c r="T1002" s="302"/>
      <c r="U1002" s="313"/>
      <c r="V1002" s="349"/>
      <c r="W1002" s="484"/>
      <c r="X1002" s="290"/>
      <c r="Y1002" s="355"/>
      <c r="Z1002" s="356" t="s">
        <v>20</v>
      </c>
      <c r="AA1002" s="357" t="s">
        <v>21</v>
      </c>
      <c r="AB1002" s="363">
        <v>0.85</v>
      </c>
      <c r="AC1002" s="484"/>
      <c r="AD1002" s="292"/>
      <c r="AE1002" s="355"/>
      <c r="AF1002" s="114">
        <f>ROUND(ROUND(ROUND(ROUND(ROUND(ROUND(G872+K980,0)*Q944,0)*U992,0)*Y1001,0)*AB1002,0)-AD997,0)</f>
        <v>100</v>
      </c>
      <c r="AG1002" s="79"/>
    </row>
    <row r="1003" ht="16.5" customHeight="1">
      <c r="A1003" s="29">
        <v>63.0</v>
      </c>
      <c r="B1003" s="30" t="s">
        <v>3975</v>
      </c>
      <c r="C1003" s="32" t="s">
        <v>3976</v>
      </c>
      <c r="D1003" s="94"/>
      <c r="E1003" s="94"/>
      <c r="F1003" s="103"/>
      <c r="G1003" s="140"/>
      <c r="H1003" s="140"/>
      <c r="I1003" s="95"/>
      <c r="J1003" s="69"/>
      <c r="K1003" s="65"/>
      <c r="L1003" s="65"/>
      <c r="M1003" s="302"/>
      <c r="N1003" s="382"/>
      <c r="O1003" s="383"/>
      <c r="P1003" s="302"/>
      <c r="Q1003" s="384"/>
      <c r="R1003" s="310"/>
      <c r="S1003" s="130" t="s">
        <v>27</v>
      </c>
      <c r="T1003" s="287"/>
      <c r="U1003" s="385"/>
      <c r="V1003" s="354"/>
      <c r="W1003" s="299"/>
      <c r="X1003" s="287"/>
      <c r="Y1003" s="345"/>
      <c r="Z1003" s="288"/>
      <c r="AA1003" s="288"/>
      <c r="AB1003" s="288"/>
      <c r="AC1003" s="288"/>
      <c r="AD1003" s="288"/>
      <c r="AE1003" s="346"/>
      <c r="AF1003" s="45">
        <f>ROUND(ROUND(ROUND(G872+K980,0)*Q944,0)*U1004,0)</f>
        <v>105</v>
      </c>
      <c r="AG1003" s="79"/>
    </row>
    <row r="1004" ht="16.5" customHeight="1">
      <c r="A1004" s="29">
        <v>63.0</v>
      </c>
      <c r="B1004" s="30" t="s">
        <v>3977</v>
      </c>
      <c r="C1004" s="32" t="s">
        <v>3978</v>
      </c>
      <c r="D1004" s="94"/>
      <c r="E1004" s="94"/>
      <c r="F1004" s="103"/>
      <c r="G1004" s="140"/>
      <c r="H1004" s="140"/>
      <c r="I1004" s="95"/>
      <c r="J1004" s="69"/>
      <c r="K1004" s="65"/>
      <c r="L1004" s="65"/>
      <c r="M1004" s="302"/>
      <c r="N1004" s="382"/>
      <c r="O1004" s="383"/>
      <c r="P1004" s="302"/>
      <c r="Q1004" s="384"/>
      <c r="R1004" s="310"/>
      <c r="S1004" s="482"/>
      <c r="T1004" s="302" t="s">
        <v>21</v>
      </c>
      <c r="U1004" s="313">
        <v>0.5</v>
      </c>
      <c r="V1004" s="349"/>
      <c r="W1004" s="303"/>
      <c r="X1004" s="290"/>
      <c r="Y1004" s="350"/>
      <c r="Z1004" s="299" t="s">
        <v>20</v>
      </c>
      <c r="AA1004" s="287" t="s">
        <v>21</v>
      </c>
      <c r="AB1004" s="351">
        <v>0.85</v>
      </c>
      <c r="AC1004" s="288"/>
      <c r="AD1004" s="288"/>
      <c r="AE1004" s="346"/>
      <c r="AF1004" s="45">
        <f>ROUND(ROUND(ROUND(ROUND(G872+K980,0)*Q944,0)*U1004,0)*AB1004,0)</f>
        <v>89</v>
      </c>
      <c r="AG1004" s="79"/>
    </row>
    <row r="1005" ht="16.5" customHeight="1">
      <c r="A1005" s="29">
        <v>63.0</v>
      </c>
      <c r="B1005" s="30" t="s">
        <v>3979</v>
      </c>
      <c r="C1005" s="32" t="s">
        <v>3980</v>
      </c>
      <c r="D1005" s="94"/>
      <c r="E1005" s="94"/>
      <c r="F1005" s="103"/>
      <c r="G1005" s="140"/>
      <c r="H1005" s="140"/>
      <c r="I1005" s="95"/>
      <c r="J1005" s="69"/>
      <c r="K1005" s="65"/>
      <c r="L1005" s="65"/>
      <c r="M1005" s="302"/>
      <c r="N1005" s="382"/>
      <c r="O1005" s="383"/>
      <c r="P1005" s="302"/>
      <c r="Q1005" s="384"/>
      <c r="R1005" s="310"/>
      <c r="S1005" s="482"/>
      <c r="T1005" s="302"/>
      <c r="U1005" s="313"/>
      <c r="V1005" s="349"/>
      <c r="W1005" s="305" t="s">
        <v>326</v>
      </c>
      <c r="X1005" s="287" t="s">
        <v>21</v>
      </c>
      <c r="Y1005" s="354">
        <f>$Y$657</f>
        <v>0.7</v>
      </c>
      <c r="Z1005" s="297"/>
      <c r="AA1005" s="297"/>
      <c r="AB1005" s="297"/>
      <c r="AC1005" s="297"/>
      <c r="AD1005" s="297"/>
      <c r="AE1005" s="362"/>
      <c r="AF1005" s="45">
        <f>ROUND(ROUND(ROUND(ROUND(G872+K980,0)*Q944,0)*U1004,0)*Y1005,0)</f>
        <v>74</v>
      </c>
      <c r="AG1005" s="79"/>
    </row>
    <row r="1006" ht="16.5" customHeight="1">
      <c r="A1006" s="29">
        <v>63.0</v>
      </c>
      <c r="B1006" s="30" t="s">
        <v>3981</v>
      </c>
      <c r="C1006" s="32" t="s">
        <v>3982</v>
      </c>
      <c r="D1006" s="94"/>
      <c r="E1006" s="94"/>
      <c r="F1006" s="103"/>
      <c r="G1006" s="140"/>
      <c r="H1006" s="140"/>
      <c r="I1006" s="95"/>
      <c r="J1006" s="69"/>
      <c r="K1006" s="65"/>
      <c r="L1006" s="65"/>
      <c r="M1006" s="302"/>
      <c r="N1006" s="382"/>
      <c r="O1006" s="383"/>
      <c r="P1006" s="302"/>
      <c r="Q1006" s="384"/>
      <c r="R1006" s="310"/>
      <c r="S1006" s="482"/>
      <c r="T1006" s="302"/>
      <c r="U1006" s="313"/>
      <c r="V1006" s="349"/>
      <c r="W1006" s="484"/>
      <c r="X1006" s="290"/>
      <c r="Y1006" s="355"/>
      <c r="Z1006" s="356" t="s">
        <v>20</v>
      </c>
      <c r="AA1006" s="357" t="s">
        <v>21</v>
      </c>
      <c r="AB1006" s="358">
        <v>0.85</v>
      </c>
      <c r="AC1006" s="288"/>
      <c r="AD1006" s="288"/>
      <c r="AE1006" s="346"/>
      <c r="AF1006" s="45">
        <f>ROUND(ROUND(ROUND(ROUND(ROUND(G872+K980,0)*Q944,0)*U1004,0)*Y1005,0)*AB1006,0)</f>
        <v>63</v>
      </c>
      <c r="AG1006" s="79"/>
    </row>
    <row r="1007" ht="16.5" customHeight="1">
      <c r="A1007" s="29">
        <v>63.0</v>
      </c>
      <c r="B1007" s="30" t="s">
        <v>3983</v>
      </c>
      <c r="C1007" s="32" t="s">
        <v>3984</v>
      </c>
      <c r="D1007" s="94"/>
      <c r="E1007" s="94"/>
      <c r="F1007" s="103"/>
      <c r="G1007" s="140"/>
      <c r="H1007" s="140"/>
      <c r="I1007" s="95"/>
      <c r="J1007" s="69"/>
      <c r="K1007" s="65"/>
      <c r="L1007" s="65"/>
      <c r="M1007" s="302"/>
      <c r="N1007" s="382"/>
      <c r="O1007" s="383"/>
      <c r="P1007" s="302"/>
      <c r="Q1007" s="384"/>
      <c r="R1007" s="310"/>
      <c r="S1007" s="482"/>
      <c r="T1007" s="302"/>
      <c r="U1007" s="313"/>
      <c r="V1007" s="349"/>
      <c r="W1007" s="305" t="s">
        <v>329</v>
      </c>
      <c r="X1007" s="287" t="s">
        <v>21</v>
      </c>
      <c r="Y1007" s="354">
        <f>$Y$659</f>
        <v>0.85</v>
      </c>
      <c r="Z1007" s="292"/>
      <c r="AA1007" s="292"/>
      <c r="AB1007" s="292"/>
      <c r="AC1007" s="292"/>
      <c r="AD1007" s="292"/>
      <c r="AE1007" s="355"/>
      <c r="AF1007" s="45">
        <f>ROUND(ROUND(ROUND(ROUND(G872+K980,0)*Q944,0)*U1004,0)*Y1007,0)</f>
        <v>89</v>
      </c>
      <c r="AG1007" s="79"/>
    </row>
    <row r="1008" ht="16.5" customHeight="1">
      <c r="A1008" s="29">
        <v>63.0</v>
      </c>
      <c r="B1008" s="30" t="s">
        <v>3985</v>
      </c>
      <c r="C1008" s="32" t="s">
        <v>3986</v>
      </c>
      <c r="D1008" s="94"/>
      <c r="E1008" s="94"/>
      <c r="F1008" s="103"/>
      <c r="G1008" s="140"/>
      <c r="H1008" s="140"/>
      <c r="I1008" s="95"/>
      <c r="J1008" s="69"/>
      <c r="K1008" s="65"/>
      <c r="L1008" s="65"/>
      <c r="M1008" s="302"/>
      <c r="N1008" s="382"/>
      <c r="O1008" s="383"/>
      <c r="P1008" s="302"/>
      <c r="Q1008" s="384"/>
      <c r="R1008" s="310"/>
      <c r="S1008" s="482"/>
      <c r="T1008" s="302"/>
      <c r="U1008" s="313"/>
      <c r="V1008" s="349"/>
      <c r="W1008" s="484"/>
      <c r="X1008" s="290"/>
      <c r="Y1008" s="355"/>
      <c r="Z1008" s="356" t="s">
        <v>20</v>
      </c>
      <c r="AA1008" s="357" t="s">
        <v>21</v>
      </c>
      <c r="AB1008" s="358">
        <v>0.85</v>
      </c>
      <c r="AC1008" s="288"/>
      <c r="AD1008" s="288"/>
      <c r="AE1008" s="346"/>
      <c r="AF1008" s="45">
        <f>ROUND(ROUND(ROUND(ROUND(ROUND(G872+K980,0)*Q944,0)*U1004,0)*Y1007,0)*AB1008,0)</f>
        <v>76</v>
      </c>
      <c r="AG1008" s="79"/>
    </row>
    <row r="1009" ht="16.5" customHeight="1">
      <c r="A1009" s="29">
        <v>63.0</v>
      </c>
      <c r="B1009" s="30" t="s">
        <v>3987</v>
      </c>
      <c r="C1009" s="32" t="s">
        <v>3988</v>
      </c>
      <c r="D1009" s="94"/>
      <c r="E1009" s="94"/>
      <c r="F1009" s="103"/>
      <c r="G1009" s="140"/>
      <c r="H1009" s="140"/>
      <c r="I1009" s="95"/>
      <c r="J1009" s="69"/>
      <c r="K1009" s="65"/>
      <c r="L1009" s="65"/>
      <c r="M1009" s="302"/>
      <c r="N1009" s="382"/>
      <c r="O1009" s="383"/>
      <c r="P1009" s="302"/>
      <c r="Q1009" s="384"/>
      <c r="R1009" s="310"/>
      <c r="S1009" s="482"/>
      <c r="T1009" s="302"/>
      <c r="U1009" s="313"/>
      <c r="V1009" s="349"/>
      <c r="W1009" s="299"/>
      <c r="X1009" s="287"/>
      <c r="Y1009" s="345"/>
      <c r="Z1009" s="288"/>
      <c r="AA1009" s="288"/>
      <c r="AB1009" s="346"/>
      <c r="AC1009" s="82" t="s">
        <v>30</v>
      </c>
      <c r="AD1009" s="302">
        <v>5.0</v>
      </c>
      <c r="AE1009" s="360" t="s">
        <v>31</v>
      </c>
      <c r="AF1009" s="45">
        <f>ROUND(ROUND(ROUND(ROUND(G872+K980,0)*Q944,0)*U1004,0)-AD1009,0)</f>
        <v>100</v>
      </c>
      <c r="AG1009" s="79"/>
    </row>
    <row r="1010" ht="16.5" customHeight="1">
      <c r="A1010" s="29">
        <v>63.0</v>
      </c>
      <c r="B1010" s="30" t="s">
        <v>3989</v>
      </c>
      <c r="C1010" s="32" t="s">
        <v>3990</v>
      </c>
      <c r="D1010" s="94"/>
      <c r="E1010" s="94"/>
      <c r="F1010" s="103"/>
      <c r="G1010" s="140"/>
      <c r="H1010" s="140"/>
      <c r="I1010" s="95"/>
      <c r="J1010" s="69"/>
      <c r="K1010" s="65"/>
      <c r="L1010" s="65"/>
      <c r="M1010" s="302"/>
      <c r="N1010" s="382"/>
      <c r="O1010" s="383"/>
      <c r="P1010" s="302"/>
      <c r="Q1010" s="384"/>
      <c r="R1010" s="310"/>
      <c r="S1010" s="482"/>
      <c r="T1010" s="302"/>
      <c r="U1010" s="313"/>
      <c r="V1010" s="313"/>
      <c r="W1010" s="303"/>
      <c r="X1010" s="290"/>
      <c r="Y1010" s="350"/>
      <c r="Z1010" s="299" t="s">
        <v>20</v>
      </c>
      <c r="AA1010" s="287" t="s">
        <v>21</v>
      </c>
      <c r="AB1010" s="361">
        <v>0.85</v>
      </c>
      <c r="AC1010" s="482"/>
      <c r="AD1010" s="302"/>
      <c r="AE1010" s="360"/>
      <c r="AF1010" s="45">
        <f>ROUND(ROUND(ROUND(ROUND(ROUND(G872+K980,0)*Q944,0)*U1004,0)*AB1010,0)-AD1009,0)</f>
        <v>84</v>
      </c>
      <c r="AG1010" s="79"/>
    </row>
    <row r="1011" ht="16.5" customHeight="1">
      <c r="A1011" s="29">
        <v>63.0</v>
      </c>
      <c r="B1011" s="30" t="s">
        <v>3991</v>
      </c>
      <c r="C1011" s="32" t="s">
        <v>3992</v>
      </c>
      <c r="D1011" s="94"/>
      <c r="E1011" s="94"/>
      <c r="F1011" s="103"/>
      <c r="G1011" s="140"/>
      <c r="H1011" s="140"/>
      <c r="I1011" s="95"/>
      <c r="J1011" s="69"/>
      <c r="K1011" s="65"/>
      <c r="L1011" s="65"/>
      <c r="M1011" s="302"/>
      <c r="N1011" s="382"/>
      <c r="O1011" s="383"/>
      <c r="P1011" s="302"/>
      <c r="Q1011" s="384"/>
      <c r="R1011" s="310"/>
      <c r="S1011" s="482"/>
      <c r="T1011" s="302"/>
      <c r="U1011" s="313"/>
      <c r="V1011" s="313"/>
      <c r="W1011" s="305" t="s">
        <v>326</v>
      </c>
      <c r="X1011" s="302" t="s">
        <v>21</v>
      </c>
      <c r="Y1011" s="349">
        <f>$Y$657</f>
        <v>0.7</v>
      </c>
      <c r="Z1011" s="297"/>
      <c r="AA1011" s="297"/>
      <c r="AB1011" s="362"/>
      <c r="AC1011" s="482"/>
      <c r="AD1011" s="313"/>
      <c r="AE1011" s="349"/>
      <c r="AF1011" s="45">
        <f>ROUND(ROUND(ROUND(ROUND(ROUND(G872+K980,0)*Q944,0)*U1004,0)*Y1011,0)-AD1009,0)</f>
        <v>69</v>
      </c>
      <c r="AG1011" s="79"/>
    </row>
    <row r="1012" ht="16.5" customHeight="1">
      <c r="A1012" s="29">
        <v>63.0</v>
      </c>
      <c r="B1012" s="30" t="s">
        <v>3993</v>
      </c>
      <c r="C1012" s="32" t="s">
        <v>3994</v>
      </c>
      <c r="D1012" s="94"/>
      <c r="E1012" s="94"/>
      <c r="F1012" s="103"/>
      <c r="G1012" s="140"/>
      <c r="H1012" s="140"/>
      <c r="I1012" s="95"/>
      <c r="J1012" s="69"/>
      <c r="K1012" s="65"/>
      <c r="L1012" s="65"/>
      <c r="M1012" s="302"/>
      <c r="N1012" s="382"/>
      <c r="O1012" s="383"/>
      <c r="P1012" s="302"/>
      <c r="Q1012" s="384"/>
      <c r="R1012" s="310"/>
      <c r="S1012" s="482"/>
      <c r="T1012" s="302"/>
      <c r="U1012" s="313"/>
      <c r="V1012" s="313"/>
      <c r="W1012" s="484"/>
      <c r="X1012" s="290"/>
      <c r="Y1012" s="355"/>
      <c r="Z1012" s="356" t="s">
        <v>20</v>
      </c>
      <c r="AA1012" s="357" t="s">
        <v>21</v>
      </c>
      <c r="AB1012" s="363">
        <v>0.85</v>
      </c>
      <c r="AC1012" s="482"/>
      <c r="AD1012" s="313"/>
      <c r="AE1012" s="349"/>
      <c r="AF1012" s="45">
        <f>ROUND(ROUND(ROUND(ROUND(ROUND(ROUND(G872+K980,0)*Q944,0)*U1004,0)*Y1011,0)*AB1012,0)-AD1009,0)</f>
        <v>58</v>
      </c>
      <c r="AG1012" s="79"/>
    </row>
    <row r="1013" ht="16.5" customHeight="1">
      <c r="A1013" s="29">
        <v>63.0</v>
      </c>
      <c r="B1013" s="30" t="s">
        <v>3995</v>
      </c>
      <c r="C1013" s="32" t="s">
        <v>3996</v>
      </c>
      <c r="D1013" s="105"/>
      <c r="E1013" s="94"/>
      <c r="F1013" s="103"/>
      <c r="G1013" s="140"/>
      <c r="H1013" s="140"/>
      <c r="I1013" s="95"/>
      <c r="J1013" s="69"/>
      <c r="K1013" s="65"/>
      <c r="L1013" s="65"/>
      <c r="M1013" s="302"/>
      <c r="N1013" s="382"/>
      <c r="O1013" s="383"/>
      <c r="P1013" s="302"/>
      <c r="Q1013" s="384"/>
      <c r="R1013" s="310"/>
      <c r="S1013" s="482"/>
      <c r="T1013" s="302"/>
      <c r="U1013" s="313"/>
      <c r="V1013" s="349"/>
      <c r="W1013" s="305" t="s">
        <v>329</v>
      </c>
      <c r="X1013" s="302" t="s">
        <v>21</v>
      </c>
      <c r="Y1013" s="349">
        <f>$Y$659</f>
        <v>0.85</v>
      </c>
      <c r="Z1013" s="292"/>
      <c r="AA1013" s="292"/>
      <c r="AB1013" s="355"/>
      <c r="AC1013" s="482"/>
      <c r="AD1013" s="313"/>
      <c r="AE1013" s="349"/>
      <c r="AF1013" s="45">
        <f>ROUND(ROUND(ROUND(ROUND(ROUND(G872+K980,0)*Q944,0)*U1004,0)*Y1013,0)-AD1009,0)</f>
        <v>84</v>
      </c>
      <c r="AG1013" s="79"/>
    </row>
    <row r="1014" ht="16.5" customHeight="1">
      <c r="A1014" s="29">
        <v>63.0</v>
      </c>
      <c r="B1014" s="30" t="s">
        <v>3997</v>
      </c>
      <c r="C1014" s="32" t="s">
        <v>3998</v>
      </c>
      <c r="D1014" s="105"/>
      <c r="E1014" s="107"/>
      <c r="F1014" s="136"/>
      <c r="G1014" s="291"/>
      <c r="H1014" s="291"/>
      <c r="I1014" s="188"/>
      <c r="J1014" s="115"/>
      <c r="K1014" s="115"/>
      <c r="L1014" s="115"/>
      <c r="M1014" s="290"/>
      <c r="N1014" s="388"/>
      <c r="O1014" s="387"/>
      <c r="P1014" s="290"/>
      <c r="Q1014" s="386"/>
      <c r="R1014" s="316"/>
      <c r="S1014" s="484"/>
      <c r="T1014" s="290"/>
      <c r="U1014" s="292"/>
      <c r="V1014" s="355"/>
      <c r="W1014" s="484"/>
      <c r="X1014" s="290"/>
      <c r="Y1014" s="355"/>
      <c r="Z1014" s="356" t="s">
        <v>20</v>
      </c>
      <c r="AA1014" s="357" t="s">
        <v>21</v>
      </c>
      <c r="AB1014" s="363">
        <v>0.85</v>
      </c>
      <c r="AC1014" s="484"/>
      <c r="AD1014" s="292"/>
      <c r="AE1014" s="355"/>
      <c r="AF1014" s="45">
        <f>ROUND(ROUND(ROUND(ROUND(ROUND(ROUND(G872+K980,0)*Q944,0)*U1004,0)*Y1013,0)*AB1014,0)-AD1009,0)</f>
        <v>71</v>
      </c>
      <c r="AG1014" s="79"/>
    </row>
    <row r="1015" ht="16.5" customHeight="1">
      <c r="A1015" s="29">
        <v>63.0</v>
      </c>
      <c r="B1015" s="30" t="s">
        <v>3999</v>
      </c>
      <c r="C1015" s="32" t="s">
        <v>4000</v>
      </c>
      <c r="D1015" s="112"/>
      <c r="E1015" s="33" t="s">
        <v>542</v>
      </c>
      <c r="F1015" s="102" t="s">
        <v>103</v>
      </c>
      <c r="G1015" s="35"/>
      <c r="H1015" s="35"/>
      <c r="I1015" s="36"/>
      <c r="J1015" s="152"/>
      <c r="K1015" s="152"/>
      <c r="L1015" s="344"/>
      <c r="M1015" s="152"/>
      <c r="N1015" s="241" t="s">
        <v>2655</v>
      </c>
      <c r="O1015" s="82" t="s">
        <v>24</v>
      </c>
      <c r="P1015" s="152"/>
      <c r="Q1015" s="153"/>
      <c r="R1015" s="287"/>
      <c r="S1015" s="287"/>
      <c r="T1015" s="152"/>
      <c r="U1015" s="152"/>
      <c r="V1015" s="153"/>
      <c r="W1015" s="299"/>
      <c r="X1015" s="287"/>
      <c r="Y1015" s="345"/>
      <c r="Z1015" s="288"/>
      <c r="AA1015" s="288"/>
      <c r="AB1015" s="288"/>
      <c r="AC1015" s="288"/>
      <c r="AD1015" s="288"/>
      <c r="AE1015" s="346"/>
      <c r="AF1015" s="45">
        <f>ROUND(G1016*Q1016,0)</f>
        <v>511</v>
      </c>
      <c r="AG1015" s="79"/>
    </row>
    <row r="1016" ht="16.5" customHeight="1">
      <c r="A1016" s="29">
        <v>63.0</v>
      </c>
      <c r="B1016" s="30" t="s">
        <v>4001</v>
      </c>
      <c r="C1016" s="32" t="s">
        <v>4002</v>
      </c>
      <c r="D1016" s="69"/>
      <c r="E1016" s="481"/>
      <c r="F1016" s="482"/>
      <c r="G1016" s="347">
        <f>'30放課後等デイ(基本１)'!G512</f>
        <v>730</v>
      </c>
      <c r="H1016" s="140" t="s">
        <v>9</v>
      </c>
      <c r="I1016" s="51"/>
      <c r="J1016" s="140"/>
      <c r="K1016" s="140"/>
      <c r="L1016" s="348"/>
      <c r="M1016" s="140"/>
      <c r="N1016" s="481"/>
      <c r="O1016" s="482"/>
      <c r="P1016" s="302" t="s">
        <v>21</v>
      </c>
      <c r="Q1016" s="349">
        <v>0.7</v>
      </c>
      <c r="R1016" s="302"/>
      <c r="S1016" s="302"/>
      <c r="T1016" s="140"/>
      <c r="U1016" s="140"/>
      <c r="V1016" s="95"/>
      <c r="W1016" s="303"/>
      <c r="X1016" s="290"/>
      <c r="Y1016" s="350"/>
      <c r="Z1016" s="299" t="s">
        <v>20</v>
      </c>
      <c r="AA1016" s="287" t="s">
        <v>21</v>
      </c>
      <c r="AB1016" s="351">
        <v>0.85</v>
      </c>
      <c r="AC1016" s="288"/>
      <c r="AD1016" s="288"/>
      <c r="AE1016" s="346"/>
      <c r="AF1016" s="45">
        <f>ROUND(ROUND(G1016*Q1016,0)*AB1016,0)</f>
        <v>434</v>
      </c>
      <c r="AG1016" s="79"/>
    </row>
    <row r="1017" ht="16.5" customHeight="1">
      <c r="A1017" s="29">
        <v>63.0</v>
      </c>
      <c r="B1017" s="30" t="s">
        <v>4003</v>
      </c>
      <c r="C1017" s="32" t="s">
        <v>4004</v>
      </c>
      <c r="D1017" s="69"/>
      <c r="E1017" s="481"/>
      <c r="F1017" s="482"/>
      <c r="G1017" s="63"/>
      <c r="H1017" s="63"/>
      <c r="I1017" s="51"/>
      <c r="J1017" s="94"/>
      <c r="K1017" s="140"/>
      <c r="L1017" s="348"/>
      <c r="M1017" s="304"/>
      <c r="N1017" s="481"/>
      <c r="O1017" s="482"/>
      <c r="P1017" s="304"/>
      <c r="Q1017" s="380"/>
      <c r="R1017" s="304"/>
      <c r="S1017" s="304"/>
      <c r="T1017" s="140"/>
      <c r="U1017" s="140"/>
      <c r="V1017" s="95"/>
      <c r="W1017" s="305" t="s">
        <v>326</v>
      </c>
      <c r="X1017" s="287" t="s">
        <v>21</v>
      </c>
      <c r="Y1017" s="354">
        <v>0.7</v>
      </c>
      <c r="Z1017" s="297"/>
      <c r="AA1017" s="297"/>
      <c r="AB1017" s="297"/>
      <c r="AC1017" s="297"/>
      <c r="AD1017" s="297"/>
      <c r="AE1017" s="362"/>
      <c r="AF1017" s="45">
        <f>ROUND(ROUND(G1016*Q1016,0)*Y1017,0)</f>
        <v>358</v>
      </c>
      <c r="AG1017" s="79"/>
    </row>
    <row r="1018" ht="16.5" customHeight="1">
      <c r="A1018" s="29">
        <v>63.0</v>
      </c>
      <c r="B1018" s="30" t="s">
        <v>4005</v>
      </c>
      <c r="C1018" s="32" t="s">
        <v>4006</v>
      </c>
      <c r="D1018" s="69"/>
      <c r="E1018" s="481"/>
      <c r="F1018" s="482"/>
      <c r="G1018" s="63"/>
      <c r="H1018" s="63"/>
      <c r="I1018" s="51"/>
      <c r="J1018" s="94"/>
      <c r="K1018" s="140"/>
      <c r="L1018" s="348"/>
      <c r="M1018" s="304"/>
      <c r="N1018" s="481"/>
      <c r="O1018" s="482"/>
      <c r="P1018" s="304"/>
      <c r="Q1018" s="380"/>
      <c r="R1018" s="304"/>
      <c r="S1018" s="304"/>
      <c r="T1018" s="140"/>
      <c r="U1018" s="140"/>
      <c r="V1018" s="95"/>
      <c r="W1018" s="484"/>
      <c r="X1018" s="290"/>
      <c r="Y1018" s="355"/>
      <c r="Z1018" s="356" t="s">
        <v>20</v>
      </c>
      <c r="AA1018" s="357" t="s">
        <v>21</v>
      </c>
      <c r="AB1018" s="358">
        <v>0.85</v>
      </c>
      <c r="AC1018" s="288"/>
      <c r="AD1018" s="288"/>
      <c r="AE1018" s="346"/>
      <c r="AF1018" s="45">
        <f>ROUND(ROUND(ROUND(G1016*Q1016,0)*Y1017,0)*AB1018,0)</f>
        <v>304</v>
      </c>
      <c r="AG1018" s="79"/>
    </row>
    <row r="1019" ht="16.5" customHeight="1">
      <c r="A1019" s="29">
        <v>63.0</v>
      </c>
      <c r="B1019" s="30" t="s">
        <v>4007</v>
      </c>
      <c r="C1019" s="32" t="s">
        <v>4008</v>
      </c>
      <c r="D1019" s="69"/>
      <c r="E1019" s="481"/>
      <c r="F1019" s="482"/>
      <c r="G1019" s="63"/>
      <c r="H1019" s="63"/>
      <c r="I1019" s="51"/>
      <c r="J1019" s="94"/>
      <c r="K1019" s="140"/>
      <c r="L1019" s="348"/>
      <c r="M1019" s="304"/>
      <c r="N1019" s="481"/>
      <c r="O1019" s="482"/>
      <c r="P1019" s="304"/>
      <c r="Q1019" s="380"/>
      <c r="R1019" s="304"/>
      <c r="S1019" s="304"/>
      <c r="T1019" s="140"/>
      <c r="U1019" s="140"/>
      <c r="V1019" s="95"/>
      <c r="W1019" s="305" t="s">
        <v>329</v>
      </c>
      <c r="X1019" s="287" t="s">
        <v>21</v>
      </c>
      <c r="Y1019" s="354">
        <v>0.85</v>
      </c>
      <c r="Z1019" s="292"/>
      <c r="AA1019" s="292"/>
      <c r="AB1019" s="292"/>
      <c r="AC1019" s="292"/>
      <c r="AD1019" s="292"/>
      <c r="AE1019" s="355"/>
      <c r="AF1019" s="45">
        <f>ROUND(ROUND(G1016*Q1016,0)*Y1019,0)</f>
        <v>434</v>
      </c>
      <c r="AG1019" s="79"/>
    </row>
    <row r="1020" ht="16.5" customHeight="1">
      <c r="A1020" s="29">
        <v>63.0</v>
      </c>
      <c r="B1020" s="30" t="s">
        <v>4009</v>
      </c>
      <c r="C1020" s="32" t="s">
        <v>4010</v>
      </c>
      <c r="D1020" s="69"/>
      <c r="E1020" s="481"/>
      <c r="F1020" s="76"/>
      <c r="G1020" s="63"/>
      <c r="H1020" s="63"/>
      <c r="I1020" s="51"/>
      <c r="J1020" s="94"/>
      <c r="K1020" s="140"/>
      <c r="L1020" s="348"/>
      <c r="M1020" s="304"/>
      <c r="N1020" s="481"/>
      <c r="O1020" s="482"/>
      <c r="P1020" s="304"/>
      <c r="Q1020" s="380"/>
      <c r="R1020" s="304"/>
      <c r="S1020" s="304"/>
      <c r="T1020" s="140"/>
      <c r="U1020" s="140"/>
      <c r="V1020" s="95"/>
      <c r="W1020" s="484"/>
      <c r="X1020" s="290"/>
      <c r="Y1020" s="355"/>
      <c r="Z1020" s="356" t="s">
        <v>20</v>
      </c>
      <c r="AA1020" s="357" t="s">
        <v>21</v>
      </c>
      <c r="AB1020" s="358">
        <v>0.85</v>
      </c>
      <c r="AC1020" s="288"/>
      <c r="AD1020" s="288"/>
      <c r="AE1020" s="346"/>
      <c r="AF1020" s="45">
        <f>ROUND(ROUND(ROUND(G1016*Q1016,0)*Y1019,0)*AB1020,0)</f>
        <v>369</v>
      </c>
      <c r="AG1020" s="79"/>
    </row>
    <row r="1021" ht="16.5" customHeight="1">
      <c r="A1021" s="29">
        <v>63.0</v>
      </c>
      <c r="B1021" s="30" t="s">
        <v>4011</v>
      </c>
      <c r="C1021" s="32" t="s">
        <v>4012</v>
      </c>
      <c r="D1021" s="69"/>
      <c r="E1021" s="481"/>
      <c r="F1021" s="76"/>
      <c r="G1021" s="63"/>
      <c r="H1021" s="63"/>
      <c r="I1021" s="51"/>
      <c r="J1021" s="94"/>
      <c r="K1021" s="140"/>
      <c r="L1021" s="348"/>
      <c r="M1021" s="304"/>
      <c r="N1021" s="481"/>
      <c r="O1021" s="482"/>
      <c r="P1021" s="304"/>
      <c r="Q1021" s="380"/>
      <c r="R1021" s="304"/>
      <c r="S1021" s="304"/>
      <c r="T1021" s="140"/>
      <c r="U1021" s="140"/>
      <c r="V1021" s="95"/>
      <c r="W1021" s="299"/>
      <c r="X1021" s="287"/>
      <c r="Y1021" s="345"/>
      <c r="Z1021" s="288"/>
      <c r="AA1021" s="288"/>
      <c r="AB1021" s="346"/>
      <c r="AC1021" s="82" t="s">
        <v>30</v>
      </c>
      <c r="AD1021" s="302">
        <v>5.0</v>
      </c>
      <c r="AE1021" s="360" t="s">
        <v>31</v>
      </c>
      <c r="AF1021" s="45">
        <f>ROUND(ROUND(G1016*Q1016,0)-AD1021,0)</f>
        <v>506</v>
      </c>
      <c r="AG1021" s="79"/>
    </row>
    <row r="1022" ht="16.5" customHeight="1">
      <c r="A1022" s="29">
        <v>63.0</v>
      </c>
      <c r="B1022" s="30" t="s">
        <v>4013</v>
      </c>
      <c r="C1022" s="32" t="s">
        <v>4014</v>
      </c>
      <c r="D1022" s="69"/>
      <c r="E1022" s="69"/>
      <c r="F1022" s="76"/>
      <c r="G1022" s="63"/>
      <c r="H1022" s="63"/>
      <c r="I1022" s="51"/>
      <c r="J1022" s="94"/>
      <c r="K1022" s="140"/>
      <c r="L1022" s="348"/>
      <c r="M1022" s="304"/>
      <c r="N1022" s="481"/>
      <c r="O1022" s="482"/>
      <c r="P1022" s="304"/>
      <c r="Q1022" s="380"/>
      <c r="R1022" s="304"/>
      <c r="S1022" s="304"/>
      <c r="T1022" s="140"/>
      <c r="U1022" s="140"/>
      <c r="V1022" s="95"/>
      <c r="W1022" s="303"/>
      <c r="X1022" s="290"/>
      <c r="Y1022" s="350"/>
      <c r="Z1022" s="299" t="s">
        <v>20</v>
      </c>
      <c r="AA1022" s="287" t="s">
        <v>21</v>
      </c>
      <c r="AB1022" s="361">
        <v>0.85</v>
      </c>
      <c r="AC1022" s="482"/>
      <c r="AD1022" s="302"/>
      <c r="AE1022" s="360"/>
      <c r="AF1022" s="45">
        <f>ROUND(ROUND(ROUND(G1016*Q1016,0)*AB1022,0)-AD1021,0)</f>
        <v>429</v>
      </c>
      <c r="AG1022" s="79"/>
    </row>
    <row r="1023" ht="16.5" customHeight="1">
      <c r="A1023" s="29">
        <v>63.0</v>
      </c>
      <c r="B1023" s="30" t="s">
        <v>4015</v>
      </c>
      <c r="C1023" s="32" t="s">
        <v>4016</v>
      </c>
      <c r="D1023" s="69"/>
      <c r="E1023" s="69"/>
      <c r="F1023" s="76"/>
      <c r="G1023" s="63"/>
      <c r="H1023" s="63"/>
      <c r="I1023" s="51"/>
      <c r="J1023" s="94"/>
      <c r="K1023" s="140"/>
      <c r="L1023" s="348"/>
      <c r="M1023" s="304"/>
      <c r="N1023" s="481"/>
      <c r="O1023" s="482"/>
      <c r="P1023" s="304"/>
      <c r="Q1023" s="380"/>
      <c r="R1023" s="304"/>
      <c r="S1023" s="304"/>
      <c r="T1023" s="140"/>
      <c r="U1023" s="140"/>
      <c r="V1023" s="95"/>
      <c r="W1023" s="305" t="s">
        <v>326</v>
      </c>
      <c r="X1023" s="302" t="s">
        <v>21</v>
      </c>
      <c r="Y1023" s="349">
        <v>0.7</v>
      </c>
      <c r="Z1023" s="297"/>
      <c r="AA1023" s="297"/>
      <c r="AB1023" s="362"/>
      <c r="AC1023" s="482"/>
      <c r="AD1023" s="313"/>
      <c r="AE1023" s="349"/>
      <c r="AF1023" s="45">
        <f>ROUND(ROUND(ROUND(G1016*Q1016,0)*Y1023,0)-AD1021,0)</f>
        <v>353</v>
      </c>
      <c r="AG1023" s="79"/>
    </row>
    <row r="1024" ht="16.5" customHeight="1">
      <c r="A1024" s="29">
        <v>63.0</v>
      </c>
      <c r="B1024" s="30" t="s">
        <v>4017</v>
      </c>
      <c r="C1024" s="32" t="s">
        <v>4018</v>
      </c>
      <c r="D1024" s="69"/>
      <c r="E1024" s="69"/>
      <c r="F1024" s="76"/>
      <c r="G1024" s="63"/>
      <c r="H1024" s="63"/>
      <c r="I1024" s="51"/>
      <c r="J1024" s="94"/>
      <c r="K1024" s="140"/>
      <c r="L1024" s="348"/>
      <c r="M1024" s="304"/>
      <c r="N1024" s="381"/>
      <c r="O1024" s="307"/>
      <c r="P1024" s="304"/>
      <c r="Q1024" s="380"/>
      <c r="R1024" s="304"/>
      <c r="S1024" s="304"/>
      <c r="T1024" s="140"/>
      <c r="U1024" s="140"/>
      <c r="V1024" s="95"/>
      <c r="W1024" s="484"/>
      <c r="X1024" s="290"/>
      <c r="Y1024" s="355"/>
      <c r="Z1024" s="356" t="s">
        <v>20</v>
      </c>
      <c r="AA1024" s="357" t="s">
        <v>21</v>
      </c>
      <c r="AB1024" s="363">
        <v>0.85</v>
      </c>
      <c r="AC1024" s="482"/>
      <c r="AD1024" s="313"/>
      <c r="AE1024" s="349"/>
      <c r="AF1024" s="45">
        <f>ROUND(ROUND(ROUND(ROUND(G1016*Q1016,0)*Y1023,0)*AB1024,0)-AD1021,0)</f>
        <v>299</v>
      </c>
      <c r="AG1024" s="79"/>
    </row>
    <row r="1025" ht="16.5" customHeight="1">
      <c r="A1025" s="29">
        <v>63.0</v>
      </c>
      <c r="B1025" s="30" t="s">
        <v>4019</v>
      </c>
      <c r="C1025" s="32" t="s">
        <v>4020</v>
      </c>
      <c r="D1025" s="69"/>
      <c r="E1025" s="69"/>
      <c r="F1025" s="76"/>
      <c r="G1025" s="63"/>
      <c r="H1025" s="63"/>
      <c r="I1025" s="51"/>
      <c r="J1025" s="94"/>
      <c r="K1025" s="140"/>
      <c r="L1025" s="348"/>
      <c r="M1025" s="304"/>
      <c r="N1025" s="381"/>
      <c r="O1025" s="307"/>
      <c r="P1025" s="304"/>
      <c r="Q1025" s="380"/>
      <c r="R1025" s="304"/>
      <c r="S1025" s="304"/>
      <c r="T1025" s="140"/>
      <c r="U1025" s="140"/>
      <c r="V1025" s="95"/>
      <c r="W1025" s="305" t="s">
        <v>329</v>
      </c>
      <c r="X1025" s="302" t="s">
        <v>21</v>
      </c>
      <c r="Y1025" s="349">
        <v>0.85</v>
      </c>
      <c r="Z1025" s="292"/>
      <c r="AA1025" s="292"/>
      <c r="AB1025" s="355"/>
      <c r="AC1025" s="482"/>
      <c r="AD1025" s="313"/>
      <c r="AE1025" s="349"/>
      <c r="AF1025" s="45">
        <f>ROUND(ROUND(ROUND(G1016*Q1016,0)*Y1025,0)-AD1021,0)</f>
        <v>429</v>
      </c>
      <c r="AG1025" s="79"/>
    </row>
    <row r="1026" ht="16.5" customHeight="1">
      <c r="A1026" s="29">
        <v>63.0</v>
      </c>
      <c r="B1026" s="30" t="s">
        <v>4021</v>
      </c>
      <c r="C1026" s="32" t="s">
        <v>4022</v>
      </c>
      <c r="D1026" s="69"/>
      <c r="E1026" s="69"/>
      <c r="F1026" s="76"/>
      <c r="G1026" s="63"/>
      <c r="H1026" s="63"/>
      <c r="I1026" s="51"/>
      <c r="J1026" s="94"/>
      <c r="K1026" s="140"/>
      <c r="L1026" s="348"/>
      <c r="M1026" s="304"/>
      <c r="N1026" s="381"/>
      <c r="O1026" s="307"/>
      <c r="P1026" s="304"/>
      <c r="Q1026" s="380"/>
      <c r="R1026" s="304"/>
      <c r="S1026" s="304"/>
      <c r="T1026" s="140"/>
      <c r="U1026" s="140"/>
      <c r="V1026" s="95"/>
      <c r="W1026" s="484"/>
      <c r="X1026" s="290"/>
      <c r="Y1026" s="355"/>
      <c r="Z1026" s="356" t="s">
        <v>20</v>
      </c>
      <c r="AA1026" s="357" t="s">
        <v>21</v>
      </c>
      <c r="AB1026" s="363">
        <v>0.85</v>
      </c>
      <c r="AC1026" s="484"/>
      <c r="AD1026" s="292"/>
      <c r="AE1026" s="355"/>
      <c r="AF1026" s="45">
        <f>ROUND(ROUND(ROUND(ROUND(G1016*Q1016,0)*Y1025,0)*AB1026,0)-AD1021,0)</f>
        <v>364</v>
      </c>
      <c r="AG1026" s="79"/>
    </row>
    <row r="1027" ht="16.5" customHeight="1">
      <c r="A1027" s="29">
        <v>63.0</v>
      </c>
      <c r="B1027" s="30" t="s">
        <v>4023</v>
      </c>
      <c r="C1027" s="32" t="s">
        <v>4024</v>
      </c>
      <c r="D1027" s="69"/>
      <c r="E1027" s="69"/>
      <c r="F1027" s="307"/>
      <c r="G1027" s="63"/>
      <c r="H1027" s="63"/>
      <c r="I1027" s="95"/>
      <c r="J1027" s="69"/>
      <c r="K1027" s="65"/>
      <c r="L1027" s="65"/>
      <c r="M1027" s="140"/>
      <c r="N1027" s="105"/>
      <c r="O1027" s="94"/>
      <c r="P1027" s="140"/>
      <c r="Q1027" s="95"/>
      <c r="R1027" s="33" t="s">
        <v>23</v>
      </c>
      <c r="S1027" s="130" t="s">
        <v>24</v>
      </c>
      <c r="T1027" s="152"/>
      <c r="U1027" s="152"/>
      <c r="V1027" s="153"/>
      <c r="W1027" s="299"/>
      <c r="X1027" s="287"/>
      <c r="Y1027" s="345"/>
      <c r="Z1027" s="288"/>
      <c r="AA1027" s="288"/>
      <c r="AB1027" s="288"/>
      <c r="AC1027" s="288"/>
      <c r="AD1027" s="288"/>
      <c r="AE1027" s="346"/>
      <c r="AF1027" s="45">
        <f>ROUND(ROUND(G1016*Q1016,0)*U1028,0)</f>
        <v>358</v>
      </c>
      <c r="AG1027" s="79"/>
    </row>
    <row r="1028" ht="16.5" customHeight="1">
      <c r="A1028" s="29">
        <v>63.0</v>
      </c>
      <c r="B1028" s="30" t="s">
        <v>4025</v>
      </c>
      <c r="C1028" s="32" t="s">
        <v>4026</v>
      </c>
      <c r="D1028" s="69"/>
      <c r="E1028" s="69"/>
      <c r="F1028" s="307"/>
      <c r="G1028" s="373"/>
      <c r="H1028" s="140"/>
      <c r="I1028" s="95"/>
      <c r="J1028" s="69"/>
      <c r="K1028" s="65"/>
      <c r="L1028" s="65"/>
      <c r="M1028" s="140"/>
      <c r="N1028" s="105"/>
      <c r="O1028" s="94"/>
      <c r="P1028" s="140"/>
      <c r="Q1028" s="95"/>
      <c r="R1028" s="481"/>
      <c r="S1028" s="482"/>
      <c r="T1028" s="302" t="s">
        <v>21</v>
      </c>
      <c r="U1028" s="313">
        <v>0.7</v>
      </c>
      <c r="V1028" s="95"/>
      <c r="W1028" s="303"/>
      <c r="X1028" s="290"/>
      <c r="Y1028" s="350"/>
      <c r="Z1028" s="299" t="s">
        <v>20</v>
      </c>
      <c r="AA1028" s="287" t="s">
        <v>21</v>
      </c>
      <c r="AB1028" s="351">
        <v>0.85</v>
      </c>
      <c r="AC1028" s="288"/>
      <c r="AD1028" s="288"/>
      <c r="AE1028" s="346"/>
      <c r="AF1028" s="45">
        <f>ROUND(ROUND(ROUND(G1016*Q1016,0)*U1028,0)*AB1028,0)</f>
        <v>304</v>
      </c>
      <c r="AG1028" s="79"/>
    </row>
    <row r="1029" ht="16.5" customHeight="1">
      <c r="A1029" s="29">
        <v>63.0</v>
      </c>
      <c r="B1029" s="30" t="s">
        <v>4027</v>
      </c>
      <c r="C1029" s="32" t="s">
        <v>4028</v>
      </c>
      <c r="D1029" s="94"/>
      <c r="E1029" s="94"/>
      <c r="F1029" s="103"/>
      <c r="G1029" s="140"/>
      <c r="H1029" s="140"/>
      <c r="I1029" s="95"/>
      <c r="J1029" s="69"/>
      <c r="K1029" s="65"/>
      <c r="L1029" s="65"/>
      <c r="M1029" s="302"/>
      <c r="N1029" s="382"/>
      <c r="O1029" s="383"/>
      <c r="P1029" s="302"/>
      <c r="Q1029" s="384"/>
      <c r="R1029" s="481"/>
      <c r="S1029" s="482"/>
      <c r="T1029" s="302"/>
      <c r="U1029" s="313"/>
      <c r="V1029" s="349"/>
      <c r="W1029" s="305" t="s">
        <v>326</v>
      </c>
      <c r="X1029" s="287" t="s">
        <v>21</v>
      </c>
      <c r="Y1029" s="354">
        <f>$Y$657</f>
        <v>0.7</v>
      </c>
      <c r="Z1029" s="297"/>
      <c r="AA1029" s="297"/>
      <c r="AB1029" s="297"/>
      <c r="AC1029" s="297"/>
      <c r="AD1029" s="297"/>
      <c r="AE1029" s="362"/>
      <c r="AF1029" s="45">
        <f>ROUND(ROUND(ROUND(G1016*Q1016,0)*U1028,0)*Y1029,0)</f>
        <v>251</v>
      </c>
      <c r="AG1029" s="79"/>
    </row>
    <row r="1030" ht="16.5" customHeight="1">
      <c r="A1030" s="29">
        <v>63.0</v>
      </c>
      <c r="B1030" s="30" t="s">
        <v>4029</v>
      </c>
      <c r="C1030" s="32" t="s">
        <v>4030</v>
      </c>
      <c r="D1030" s="94"/>
      <c r="E1030" s="94"/>
      <c r="F1030" s="103"/>
      <c r="G1030" s="140"/>
      <c r="H1030" s="140"/>
      <c r="I1030" s="95"/>
      <c r="J1030" s="69"/>
      <c r="K1030" s="65"/>
      <c r="L1030" s="65"/>
      <c r="M1030" s="302"/>
      <c r="N1030" s="382"/>
      <c r="O1030" s="383"/>
      <c r="P1030" s="302"/>
      <c r="Q1030" s="384"/>
      <c r="R1030" s="481"/>
      <c r="S1030" s="482"/>
      <c r="T1030" s="302"/>
      <c r="U1030" s="313"/>
      <c r="V1030" s="349"/>
      <c r="W1030" s="484"/>
      <c r="X1030" s="290"/>
      <c r="Y1030" s="355"/>
      <c r="Z1030" s="356" t="s">
        <v>20</v>
      </c>
      <c r="AA1030" s="357" t="s">
        <v>21</v>
      </c>
      <c r="AB1030" s="358">
        <v>0.85</v>
      </c>
      <c r="AC1030" s="288"/>
      <c r="AD1030" s="288"/>
      <c r="AE1030" s="346"/>
      <c r="AF1030" s="45">
        <f>ROUND(ROUND(ROUND(ROUND(G1016*Q1016,0)*U1028,0)*Y1029,0)*AB1030,0)</f>
        <v>213</v>
      </c>
      <c r="AG1030" s="79"/>
    </row>
    <row r="1031" ht="16.5" customHeight="1">
      <c r="A1031" s="29">
        <v>63.0</v>
      </c>
      <c r="B1031" s="30" t="s">
        <v>4031</v>
      </c>
      <c r="C1031" s="32" t="s">
        <v>4032</v>
      </c>
      <c r="D1031" s="94"/>
      <c r="E1031" s="94"/>
      <c r="F1031" s="103"/>
      <c r="G1031" s="140"/>
      <c r="H1031" s="140"/>
      <c r="I1031" s="95"/>
      <c r="J1031" s="69"/>
      <c r="K1031" s="65"/>
      <c r="L1031" s="65"/>
      <c r="M1031" s="302"/>
      <c r="N1031" s="382"/>
      <c r="O1031" s="383"/>
      <c r="P1031" s="302"/>
      <c r="Q1031" s="384"/>
      <c r="R1031" s="481"/>
      <c r="S1031" s="482"/>
      <c r="T1031" s="302"/>
      <c r="U1031" s="313"/>
      <c r="V1031" s="349"/>
      <c r="W1031" s="305" t="s">
        <v>329</v>
      </c>
      <c r="X1031" s="287" t="s">
        <v>21</v>
      </c>
      <c r="Y1031" s="354">
        <f>$Y$659</f>
        <v>0.85</v>
      </c>
      <c r="Z1031" s="292"/>
      <c r="AA1031" s="292"/>
      <c r="AB1031" s="292"/>
      <c r="AC1031" s="292"/>
      <c r="AD1031" s="292"/>
      <c r="AE1031" s="355"/>
      <c r="AF1031" s="45">
        <f>ROUND(ROUND(ROUND(G1016*Q1016,0)*U1028,0)*Y1031,0)</f>
        <v>304</v>
      </c>
      <c r="AG1031" s="79"/>
    </row>
    <row r="1032" ht="16.5" customHeight="1">
      <c r="A1032" s="29">
        <v>63.0</v>
      </c>
      <c r="B1032" s="30" t="s">
        <v>4033</v>
      </c>
      <c r="C1032" s="32" t="s">
        <v>4034</v>
      </c>
      <c r="D1032" s="94"/>
      <c r="E1032" s="94"/>
      <c r="F1032" s="103"/>
      <c r="G1032" s="140"/>
      <c r="H1032" s="140"/>
      <c r="I1032" s="95"/>
      <c r="J1032" s="69"/>
      <c r="K1032" s="65"/>
      <c r="L1032" s="65"/>
      <c r="M1032" s="302"/>
      <c r="N1032" s="382"/>
      <c r="O1032" s="383"/>
      <c r="P1032" s="302"/>
      <c r="Q1032" s="384"/>
      <c r="R1032" s="481"/>
      <c r="S1032" s="482"/>
      <c r="T1032" s="302"/>
      <c r="U1032" s="313"/>
      <c r="V1032" s="349"/>
      <c r="W1032" s="484"/>
      <c r="X1032" s="290"/>
      <c r="Y1032" s="355"/>
      <c r="Z1032" s="356" t="s">
        <v>20</v>
      </c>
      <c r="AA1032" s="357" t="s">
        <v>21</v>
      </c>
      <c r="AB1032" s="358">
        <v>0.85</v>
      </c>
      <c r="AC1032" s="288"/>
      <c r="AD1032" s="288"/>
      <c r="AE1032" s="346"/>
      <c r="AF1032" s="114">
        <f>ROUND(ROUND(ROUND(ROUND(G1016*Q1016,0)*U1028,0)*Y1031,0)*AB1032,0)</f>
        <v>258</v>
      </c>
      <c r="AG1032" s="79"/>
    </row>
    <row r="1033" ht="16.5" customHeight="1">
      <c r="A1033" s="29">
        <v>63.0</v>
      </c>
      <c r="B1033" s="30" t="s">
        <v>4035</v>
      </c>
      <c r="C1033" s="32" t="s">
        <v>4036</v>
      </c>
      <c r="D1033" s="94"/>
      <c r="E1033" s="94"/>
      <c r="F1033" s="103"/>
      <c r="G1033" s="140"/>
      <c r="H1033" s="140"/>
      <c r="I1033" s="95"/>
      <c r="J1033" s="69"/>
      <c r="K1033" s="65"/>
      <c r="L1033" s="65"/>
      <c r="M1033" s="302"/>
      <c r="N1033" s="382"/>
      <c r="O1033" s="383"/>
      <c r="P1033" s="302"/>
      <c r="Q1033" s="384"/>
      <c r="R1033" s="481"/>
      <c r="S1033" s="482"/>
      <c r="T1033" s="302"/>
      <c r="U1033" s="313"/>
      <c r="V1033" s="349"/>
      <c r="W1033" s="299"/>
      <c r="X1033" s="287"/>
      <c r="Y1033" s="345"/>
      <c r="Z1033" s="288"/>
      <c r="AA1033" s="288"/>
      <c r="AB1033" s="346"/>
      <c r="AC1033" s="82" t="s">
        <v>30</v>
      </c>
      <c r="AD1033" s="302">
        <v>5.0</v>
      </c>
      <c r="AE1033" s="360" t="s">
        <v>31</v>
      </c>
      <c r="AF1033" s="45">
        <f>ROUND(ROUND(ROUND(G1016*Q1016,0)*U1028,0)-AD1033,0)</f>
        <v>353</v>
      </c>
      <c r="AG1033" s="79"/>
    </row>
    <row r="1034" ht="16.5" customHeight="1">
      <c r="A1034" s="29">
        <v>63.0</v>
      </c>
      <c r="B1034" s="30" t="s">
        <v>4037</v>
      </c>
      <c r="C1034" s="32" t="s">
        <v>4038</v>
      </c>
      <c r="D1034" s="94"/>
      <c r="E1034" s="94"/>
      <c r="F1034" s="103"/>
      <c r="G1034" s="140"/>
      <c r="H1034" s="140"/>
      <c r="I1034" s="95"/>
      <c r="J1034" s="69"/>
      <c r="K1034" s="65"/>
      <c r="L1034" s="65"/>
      <c r="M1034" s="302"/>
      <c r="N1034" s="382"/>
      <c r="O1034" s="383"/>
      <c r="P1034" s="302"/>
      <c r="Q1034" s="384"/>
      <c r="R1034" s="481"/>
      <c r="S1034" s="482"/>
      <c r="T1034" s="302"/>
      <c r="U1034" s="313"/>
      <c r="V1034" s="349"/>
      <c r="W1034" s="303"/>
      <c r="X1034" s="290"/>
      <c r="Y1034" s="350"/>
      <c r="Z1034" s="299" t="s">
        <v>20</v>
      </c>
      <c r="AA1034" s="287" t="s">
        <v>21</v>
      </c>
      <c r="AB1034" s="361">
        <v>0.85</v>
      </c>
      <c r="AC1034" s="482"/>
      <c r="AD1034" s="302"/>
      <c r="AE1034" s="360"/>
      <c r="AF1034" s="45">
        <f>ROUND(ROUND(ROUND(ROUND(G1016*Q1016,0)*U1028,0)*AB1034,0)-AD1033,0)</f>
        <v>299</v>
      </c>
      <c r="AG1034" s="79"/>
    </row>
    <row r="1035" ht="16.5" customHeight="1">
      <c r="A1035" s="29">
        <v>63.0</v>
      </c>
      <c r="B1035" s="30" t="s">
        <v>4039</v>
      </c>
      <c r="C1035" s="32" t="s">
        <v>4040</v>
      </c>
      <c r="D1035" s="94"/>
      <c r="E1035" s="94"/>
      <c r="F1035" s="103"/>
      <c r="G1035" s="140"/>
      <c r="H1035" s="140"/>
      <c r="I1035" s="95"/>
      <c r="J1035" s="69"/>
      <c r="K1035" s="65"/>
      <c r="L1035" s="65"/>
      <c r="M1035" s="302"/>
      <c r="N1035" s="382"/>
      <c r="O1035" s="383"/>
      <c r="P1035" s="302"/>
      <c r="Q1035" s="384"/>
      <c r="R1035" s="481"/>
      <c r="S1035" s="309"/>
      <c r="T1035" s="302"/>
      <c r="U1035" s="313"/>
      <c r="V1035" s="349"/>
      <c r="W1035" s="305" t="s">
        <v>326</v>
      </c>
      <c r="X1035" s="302" t="s">
        <v>21</v>
      </c>
      <c r="Y1035" s="349">
        <f>$Y$657</f>
        <v>0.7</v>
      </c>
      <c r="Z1035" s="297"/>
      <c r="AA1035" s="297"/>
      <c r="AB1035" s="362"/>
      <c r="AC1035" s="482"/>
      <c r="AD1035" s="313"/>
      <c r="AE1035" s="349"/>
      <c r="AF1035" s="45">
        <f>ROUND(ROUND(ROUND(ROUND(G1016*Q1016,0)*U1028,0)*Y1035,0)-AD1033,0)</f>
        <v>246</v>
      </c>
      <c r="AG1035" s="79"/>
    </row>
    <row r="1036" ht="16.5" customHeight="1">
      <c r="A1036" s="29">
        <v>63.0</v>
      </c>
      <c r="B1036" s="30" t="s">
        <v>4041</v>
      </c>
      <c r="C1036" s="32" t="s">
        <v>4042</v>
      </c>
      <c r="D1036" s="94"/>
      <c r="E1036" s="94"/>
      <c r="F1036" s="103"/>
      <c r="G1036" s="140"/>
      <c r="H1036" s="140"/>
      <c r="I1036" s="95"/>
      <c r="J1036" s="69"/>
      <c r="K1036" s="65"/>
      <c r="L1036" s="65"/>
      <c r="M1036" s="302"/>
      <c r="N1036" s="382"/>
      <c r="O1036" s="383"/>
      <c r="P1036" s="302"/>
      <c r="Q1036" s="384"/>
      <c r="R1036" s="308"/>
      <c r="S1036" s="309"/>
      <c r="T1036" s="302"/>
      <c r="U1036" s="313"/>
      <c r="V1036" s="349"/>
      <c r="W1036" s="484"/>
      <c r="X1036" s="290"/>
      <c r="Y1036" s="355"/>
      <c r="Z1036" s="356" t="s">
        <v>20</v>
      </c>
      <c r="AA1036" s="357" t="s">
        <v>21</v>
      </c>
      <c r="AB1036" s="363">
        <v>0.85</v>
      </c>
      <c r="AC1036" s="482"/>
      <c r="AD1036" s="313"/>
      <c r="AE1036" s="349"/>
      <c r="AF1036" s="45">
        <f>ROUND(ROUND(ROUND(ROUND(ROUND(G1016*Q1016,0)*U1028,0)*Y1035,0)*AB1036,0)-AD1033,0)</f>
        <v>208</v>
      </c>
      <c r="AG1036" s="79"/>
    </row>
    <row r="1037" ht="16.5" customHeight="1">
      <c r="A1037" s="29">
        <v>63.0</v>
      </c>
      <c r="B1037" s="30" t="s">
        <v>4043</v>
      </c>
      <c r="C1037" s="32" t="s">
        <v>4044</v>
      </c>
      <c r="D1037" s="94"/>
      <c r="E1037" s="94"/>
      <c r="F1037" s="103"/>
      <c r="G1037" s="140"/>
      <c r="H1037" s="140"/>
      <c r="I1037" s="95"/>
      <c r="J1037" s="69"/>
      <c r="K1037" s="65"/>
      <c r="L1037" s="65"/>
      <c r="M1037" s="302"/>
      <c r="N1037" s="382"/>
      <c r="O1037" s="383"/>
      <c r="P1037" s="302"/>
      <c r="Q1037" s="384"/>
      <c r="R1037" s="308"/>
      <c r="S1037" s="309"/>
      <c r="T1037" s="302"/>
      <c r="U1037" s="313"/>
      <c r="V1037" s="349"/>
      <c r="W1037" s="305" t="s">
        <v>329</v>
      </c>
      <c r="X1037" s="302" t="s">
        <v>21</v>
      </c>
      <c r="Y1037" s="349">
        <f>$Y$659</f>
        <v>0.85</v>
      </c>
      <c r="Z1037" s="292"/>
      <c r="AA1037" s="292"/>
      <c r="AB1037" s="355"/>
      <c r="AC1037" s="482"/>
      <c r="AD1037" s="313"/>
      <c r="AE1037" s="349"/>
      <c r="AF1037" s="45">
        <f>ROUND(ROUND(ROUND(ROUND(G1016*Q1016,0)*U1028,0)*Y1037,0)-AD1033,0)</f>
        <v>299</v>
      </c>
      <c r="AG1037" s="79"/>
    </row>
    <row r="1038" ht="16.5" customHeight="1">
      <c r="A1038" s="29">
        <v>63.0</v>
      </c>
      <c r="B1038" s="30" t="s">
        <v>4045</v>
      </c>
      <c r="C1038" s="32" t="s">
        <v>4046</v>
      </c>
      <c r="D1038" s="94"/>
      <c r="E1038" s="94"/>
      <c r="F1038" s="103"/>
      <c r="G1038" s="140"/>
      <c r="H1038" s="140"/>
      <c r="I1038" s="95"/>
      <c r="J1038" s="69"/>
      <c r="K1038" s="65"/>
      <c r="L1038" s="65"/>
      <c r="M1038" s="302"/>
      <c r="N1038" s="382"/>
      <c r="O1038" s="383"/>
      <c r="P1038" s="302"/>
      <c r="Q1038" s="384"/>
      <c r="R1038" s="308"/>
      <c r="S1038" s="311"/>
      <c r="T1038" s="290"/>
      <c r="U1038" s="292"/>
      <c r="V1038" s="355"/>
      <c r="W1038" s="484"/>
      <c r="X1038" s="290"/>
      <c r="Y1038" s="355"/>
      <c r="Z1038" s="356" t="s">
        <v>20</v>
      </c>
      <c r="AA1038" s="357" t="s">
        <v>21</v>
      </c>
      <c r="AB1038" s="363">
        <v>0.85</v>
      </c>
      <c r="AC1038" s="484"/>
      <c r="AD1038" s="292"/>
      <c r="AE1038" s="355"/>
      <c r="AF1038" s="114">
        <f>ROUND(ROUND(ROUND(ROUND(ROUND(G1016*Q1016,0)*U1028,0)*Y1037,0)*AB1038,0)-AD1033,0)</f>
        <v>253</v>
      </c>
      <c r="AG1038" s="79"/>
    </row>
    <row r="1039" ht="16.5" customHeight="1">
      <c r="A1039" s="29">
        <v>63.0</v>
      </c>
      <c r="B1039" s="30" t="s">
        <v>4047</v>
      </c>
      <c r="C1039" s="32" t="s">
        <v>4048</v>
      </c>
      <c r="D1039" s="94"/>
      <c r="E1039" s="94"/>
      <c r="F1039" s="103"/>
      <c r="G1039" s="140"/>
      <c r="H1039" s="140"/>
      <c r="I1039" s="95"/>
      <c r="J1039" s="69"/>
      <c r="K1039" s="65"/>
      <c r="L1039" s="65"/>
      <c r="M1039" s="302"/>
      <c r="N1039" s="382"/>
      <c r="O1039" s="383"/>
      <c r="P1039" s="302"/>
      <c r="Q1039" s="384"/>
      <c r="R1039" s="308"/>
      <c r="S1039" s="130" t="s">
        <v>27</v>
      </c>
      <c r="T1039" s="287"/>
      <c r="U1039" s="385"/>
      <c r="V1039" s="354"/>
      <c r="W1039" s="299"/>
      <c r="X1039" s="287"/>
      <c r="Y1039" s="345"/>
      <c r="Z1039" s="288"/>
      <c r="AA1039" s="288"/>
      <c r="AB1039" s="288"/>
      <c r="AC1039" s="288"/>
      <c r="AD1039" s="288"/>
      <c r="AE1039" s="346"/>
      <c r="AF1039" s="45">
        <f>ROUND(ROUND(G1016*Q1016,0)*U1040,0)</f>
        <v>256</v>
      </c>
      <c r="AG1039" s="79"/>
    </row>
    <row r="1040" ht="16.5" customHeight="1">
      <c r="A1040" s="29">
        <v>63.0</v>
      </c>
      <c r="B1040" s="30" t="s">
        <v>4049</v>
      </c>
      <c r="C1040" s="32" t="s">
        <v>4050</v>
      </c>
      <c r="D1040" s="94"/>
      <c r="E1040" s="94"/>
      <c r="F1040" s="103"/>
      <c r="G1040" s="140"/>
      <c r="H1040" s="140"/>
      <c r="I1040" s="95"/>
      <c r="J1040" s="69"/>
      <c r="K1040" s="65"/>
      <c r="L1040" s="65"/>
      <c r="M1040" s="302"/>
      <c r="N1040" s="382"/>
      <c r="O1040" s="383"/>
      <c r="P1040" s="302"/>
      <c r="Q1040" s="384"/>
      <c r="R1040" s="308"/>
      <c r="S1040" s="482"/>
      <c r="T1040" s="302" t="s">
        <v>21</v>
      </c>
      <c r="U1040" s="313">
        <v>0.5</v>
      </c>
      <c r="V1040" s="349"/>
      <c r="W1040" s="303"/>
      <c r="X1040" s="290"/>
      <c r="Y1040" s="350"/>
      <c r="Z1040" s="299" t="s">
        <v>20</v>
      </c>
      <c r="AA1040" s="287" t="s">
        <v>21</v>
      </c>
      <c r="AB1040" s="351">
        <v>0.85</v>
      </c>
      <c r="AC1040" s="288"/>
      <c r="AD1040" s="288"/>
      <c r="AE1040" s="346"/>
      <c r="AF1040" s="45">
        <f>ROUND(ROUND(ROUND(G1016*Q1016,0)*U1040,0)*AB1040,0)</f>
        <v>218</v>
      </c>
      <c r="AG1040" s="79"/>
    </row>
    <row r="1041" ht="16.5" customHeight="1">
      <c r="A1041" s="29">
        <v>63.0</v>
      </c>
      <c r="B1041" s="30" t="s">
        <v>4051</v>
      </c>
      <c r="C1041" s="32" t="s">
        <v>4052</v>
      </c>
      <c r="D1041" s="94"/>
      <c r="E1041" s="94"/>
      <c r="F1041" s="103"/>
      <c r="G1041" s="140"/>
      <c r="H1041" s="140"/>
      <c r="I1041" s="95"/>
      <c r="J1041" s="69"/>
      <c r="K1041" s="65"/>
      <c r="L1041" s="65"/>
      <c r="M1041" s="302"/>
      <c r="N1041" s="382"/>
      <c r="O1041" s="383"/>
      <c r="P1041" s="302"/>
      <c r="Q1041" s="384"/>
      <c r="R1041" s="308"/>
      <c r="S1041" s="482"/>
      <c r="T1041" s="302"/>
      <c r="U1041" s="313"/>
      <c r="V1041" s="349"/>
      <c r="W1041" s="305" t="s">
        <v>326</v>
      </c>
      <c r="X1041" s="287" t="s">
        <v>21</v>
      </c>
      <c r="Y1041" s="354">
        <f>$Y$657</f>
        <v>0.7</v>
      </c>
      <c r="Z1041" s="297"/>
      <c r="AA1041" s="297"/>
      <c r="AB1041" s="297"/>
      <c r="AC1041" s="297"/>
      <c r="AD1041" s="297"/>
      <c r="AE1041" s="362"/>
      <c r="AF1041" s="45">
        <f>ROUND(ROUND(ROUND(G1016*Q1016,0)*U1040,0)*Y1041,0)</f>
        <v>179</v>
      </c>
      <c r="AG1041" s="79"/>
    </row>
    <row r="1042" ht="16.5" customHeight="1">
      <c r="A1042" s="29">
        <v>63.0</v>
      </c>
      <c r="B1042" s="30" t="s">
        <v>4053</v>
      </c>
      <c r="C1042" s="32" t="s">
        <v>4054</v>
      </c>
      <c r="D1042" s="94"/>
      <c r="E1042" s="94"/>
      <c r="F1042" s="103"/>
      <c r="G1042" s="140"/>
      <c r="H1042" s="140"/>
      <c r="I1042" s="95"/>
      <c r="J1042" s="69"/>
      <c r="K1042" s="65"/>
      <c r="L1042" s="65"/>
      <c r="M1042" s="302"/>
      <c r="N1042" s="382"/>
      <c r="O1042" s="383"/>
      <c r="P1042" s="302"/>
      <c r="Q1042" s="384"/>
      <c r="R1042" s="308"/>
      <c r="S1042" s="482"/>
      <c r="T1042" s="302"/>
      <c r="U1042" s="313"/>
      <c r="V1042" s="349"/>
      <c r="W1042" s="484"/>
      <c r="X1042" s="290"/>
      <c r="Y1042" s="355"/>
      <c r="Z1042" s="356" t="s">
        <v>20</v>
      </c>
      <c r="AA1042" s="357" t="s">
        <v>21</v>
      </c>
      <c r="AB1042" s="358">
        <v>0.85</v>
      </c>
      <c r="AC1042" s="288"/>
      <c r="AD1042" s="288"/>
      <c r="AE1042" s="346"/>
      <c r="AF1042" s="45">
        <f>ROUND(ROUND(ROUND(ROUND(G1016*Q1016,0)*U1040,0)*Y1041,0)*AB1042,0)</f>
        <v>152</v>
      </c>
      <c r="AG1042" s="79"/>
    </row>
    <row r="1043" ht="16.5" customHeight="1">
      <c r="A1043" s="29">
        <v>63.0</v>
      </c>
      <c r="B1043" s="30" t="s">
        <v>4055</v>
      </c>
      <c r="C1043" s="32" t="s">
        <v>4056</v>
      </c>
      <c r="D1043" s="94"/>
      <c r="E1043" s="94"/>
      <c r="F1043" s="103"/>
      <c r="G1043" s="140"/>
      <c r="H1043" s="140"/>
      <c r="I1043" s="95"/>
      <c r="J1043" s="69"/>
      <c r="K1043" s="65"/>
      <c r="L1043" s="65"/>
      <c r="M1043" s="302"/>
      <c r="N1043" s="382"/>
      <c r="O1043" s="383"/>
      <c r="P1043" s="302"/>
      <c r="Q1043" s="384"/>
      <c r="R1043" s="308"/>
      <c r="S1043" s="482"/>
      <c r="T1043" s="302"/>
      <c r="U1043" s="313"/>
      <c r="V1043" s="349"/>
      <c r="W1043" s="305" t="s">
        <v>329</v>
      </c>
      <c r="X1043" s="287" t="s">
        <v>21</v>
      </c>
      <c r="Y1043" s="354">
        <f>$Y$659</f>
        <v>0.85</v>
      </c>
      <c r="Z1043" s="292"/>
      <c r="AA1043" s="292"/>
      <c r="AB1043" s="292"/>
      <c r="AC1043" s="292"/>
      <c r="AD1043" s="292"/>
      <c r="AE1043" s="355"/>
      <c r="AF1043" s="45">
        <f>ROUND(ROUND(ROUND(G1016*Q1016,0)*U1040,0)*Y1043,0)</f>
        <v>218</v>
      </c>
      <c r="AG1043" s="79"/>
    </row>
    <row r="1044" ht="16.5" customHeight="1">
      <c r="A1044" s="29">
        <v>63.0</v>
      </c>
      <c r="B1044" s="30" t="s">
        <v>4057</v>
      </c>
      <c r="C1044" s="32" t="s">
        <v>4058</v>
      </c>
      <c r="D1044" s="94"/>
      <c r="E1044" s="94"/>
      <c r="F1044" s="103"/>
      <c r="G1044" s="140"/>
      <c r="H1044" s="140"/>
      <c r="I1044" s="95"/>
      <c r="J1044" s="69"/>
      <c r="K1044" s="65"/>
      <c r="L1044" s="65"/>
      <c r="M1044" s="302"/>
      <c r="N1044" s="382"/>
      <c r="O1044" s="383"/>
      <c r="P1044" s="302"/>
      <c r="Q1044" s="384"/>
      <c r="R1044" s="308"/>
      <c r="S1044" s="482"/>
      <c r="T1044" s="302"/>
      <c r="U1044" s="313"/>
      <c r="V1044" s="349"/>
      <c r="W1044" s="484"/>
      <c r="X1044" s="290"/>
      <c r="Y1044" s="355"/>
      <c r="Z1044" s="356" t="s">
        <v>20</v>
      </c>
      <c r="AA1044" s="357" t="s">
        <v>21</v>
      </c>
      <c r="AB1044" s="358">
        <v>0.85</v>
      </c>
      <c r="AC1044" s="288"/>
      <c r="AD1044" s="288"/>
      <c r="AE1044" s="346"/>
      <c r="AF1044" s="45">
        <f>ROUND(ROUND(ROUND(ROUND(G1016*Q1016,0)*U1040,0)*Y1043,0)*AB1044,0)</f>
        <v>185</v>
      </c>
      <c r="AG1044" s="79"/>
    </row>
    <row r="1045" ht="16.5" customHeight="1">
      <c r="A1045" s="29">
        <v>63.0</v>
      </c>
      <c r="B1045" s="30" t="s">
        <v>4059</v>
      </c>
      <c r="C1045" s="32" t="s">
        <v>4060</v>
      </c>
      <c r="D1045" s="94"/>
      <c r="E1045" s="94"/>
      <c r="F1045" s="103"/>
      <c r="G1045" s="140"/>
      <c r="H1045" s="140"/>
      <c r="I1045" s="95"/>
      <c r="J1045" s="69"/>
      <c r="K1045" s="65"/>
      <c r="L1045" s="65"/>
      <c r="M1045" s="302"/>
      <c r="N1045" s="382"/>
      <c r="O1045" s="383"/>
      <c r="P1045" s="302"/>
      <c r="Q1045" s="384"/>
      <c r="R1045" s="308"/>
      <c r="S1045" s="482"/>
      <c r="T1045" s="302"/>
      <c r="U1045" s="313"/>
      <c r="V1045" s="349"/>
      <c r="W1045" s="299"/>
      <c r="X1045" s="287"/>
      <c r="Y1045" s="345"/>
      <c r="Z1045" s="288"/>
      <c r="AA1045" s="288"/>
      <c r="AB1045" s="346"/>
      <c r="AC1045" s="82" t="s">
        <v>30</v>
      </c>
      <c r="AD1045" s="302">
        <v>5.0</v>
      </c>
      <c r="AE1045" s="360" t="s">
        <v>31</v>
      </c>
      <c r="AF1045" s="45">
        <f>ROUND(ROUND(ROUND(G1016*Q1016,0)*U1040,0)-AD1045,0)</f>
        <v>251</v>
      </c>
      <c r="AG1045" s="79"/>
    </row>
    <row r="1046" ht="16.5" customHeight="1">
      <c r="A1046" s="29">
        <v>63.0</v>
      </c>
      <c r="B1046" s="30" t="s">
        <v>4061</v>
      </c>
      <c r="C1046" s="32" t="s">
        <v>4062</v>
      </c>
      <c r="D1046" s="94"/>
      <c r="E1046" s="94"/>
      <c r="F1046" s="103"/>
      <c r="G1046" s="140"/>
      <c r="H1046" s="140"/>
      <c r="I1046" s="95"/>
      <c r="J1046" s="69"/>
      <c r="K1046" s="65"/>
      <c r="L1046" s="65"/>
      <c r="M1046" s="302"/>
      <c r="N1046" s="382"/>
      <c r="O1046" s="383"/>
      <c r="P1046" s="302"/>
      <c r="Q1046" s="384"/>
      <c r="R1046" s="308"/>
      <c r="S1046" s="482"/>
      <c r="T1046" s="302"/>
      <c r="U1046" s="313"/>
      <c r="V1046" s="313"/>
      <c r="W1046" s="303"/>
      <c r="X1046" s="290"/>
      <c r="Y1046" s="350"/>
      <c r="Z1046" s="299" t="s">
        <v>20</v>
      </c>
      <c r="AA1046" s="287" t="s">
        <v>21</v>
      </c>
      <c r="AB1046" s="361">
        <v>0.85</v>
      </c>
      <c r="AC1046" s="482"/>
      <c r="AD1046" s="302"/>
      <c r="AE1046" s="360"/>
      <c r="AF1046" s="45">
        <f>ROUND(ROUND(ROUND(ROUND(G1016*Q1016,0)*U1040,0)*AB1046,0)-AD1045,0)</f>
        <v>213</v>
      </c>
      <c r="AG1046" s="79"/>
    </row>
    <row r="1047" ht="16.5" customHeight="1">
      <c r="A1047" s="29">
        <v>63.0</v>
      </c>
      <c r="B1047" s="30" t="s">
        <v>4063</v>
      </c>
      <c r="C1047" s="32" t="s">
        <v>4064</v>
      </c>
      <c r="D1047" s="94"/>
      <c r="E1047" s="94"/>
      <c r="F1047" s="103"/>
      <c r="G1047" s="140"/>
      <c r="H1047" s="140"/>
      <c r="I1047" s="95"/>
      <c r="J1047" s="69"/>
      <c r="K1047" s="65"/>
      <c r="L1047" s="65"/>
      <c r="M1047" s="302"/>
      <c r="N1047" s="382"/>
      <c r="O1047" s="383"/>
      <c r="P1047" s="302"/>
      <c r="Q1047" s="384"/>
      <c r="R1047" s="308"/>
      <c r="S1047" s="482"/>
      <c r="T1047" s="302"/>
      <c r="U1047" s="313"/>
      <c r="V1047" s="313"/>
      <c r="W1047" s="305" t="s">
        <v>326</v>
      </c>
      <c r="X1047" s="302" t="s">
        <v>21</v>
      </c>
      <c r="Y1047" s="349">
        <f>$Y$657</f>
        <v>0.7</v>
      </c>
      <c r="Z1047" s="297"/>
      <c r="AA1047" s="297"/>
      <c r="AB1047" s="362"/>
      <c r="AC1047" s="482"/>
      <c r="AD1047" s="313"/>
      <c r="AE1047" s="349"/>
      <c r="AF1047" s="45">
        <f>ROUND(ROUND(ROUND(ROUND(G1016*Q1016,0)*U1040,0)*Y1047,0)-AD1045,0)</f>
        <v>174</v>
      </c>
      <c r="AG1047" s="79"/>
    </row>
    <row r="1048" ht="16.5" customHeight="1">
      <c r="A1048" s="29">
        <v>63.0</v>
      </c>
      <c r="B1048" s="30" t="s">
        <v>4065</v>
      </c>
      <c r="C1048" s="32" t="s">
        <v>4066</v>
      </c>
      <c r="D1048" s="94"/>
      <c r="E1048" s="94"/>
      <c r="F1048" s="103"/>
      <c r="G1048" s="140"/>
      <c r="H1048" s="140"/>
      <c r="I1048" s="95"/>
      <c r="J1048" s="69"/>
      <c r="K1048" s="65"/>
      <c r="L1048" s="65"/>
      <c r="M1048" s="302"/>
      <c r="N1048" s="382"/>
      <c r="O1048" s="383"/>
      <c r="P1048" s="302"/>
      <c r="Q1048" s="384"/>
      <c r="R1048" s="308"/>
      <c r="S1048" s="482"/>
      <c r="T1048" s="302"/>
      <c r="U1048" s="313"/>
      <c r="V1048" s="313"/>
      <c r="W1048" s="484"/>
      <c r="X1048" s="290"/>
      <c r="Y1048" s="355"/>
      <c r="Z1048" s="356" t="s">
        <v>20</v>
      </c>
      <c r="AA1048" s="357" t="s">
        <v>21</v>
      </c>
      <c r="AB1048" s="363">
        <v>0.85</v>
      </c>
      <c r="AC1048" s="482"/>
      <c r="AD1048" s="313"/>
      <c r="AE1048" s="349"/>
      <c r="AF1048" s="45">
        <f>ROUND(ROUND(ROUND(ROUND(ROUND(G1016*Q1016,0)*U1040,0)*Y1047,0)*AB1048,0)-AD1045,0)</f>
        <v>147</v>
      </c>
      <c r="AG1048" s="79"/>
    </row>
    <row r="1049" ht="16.5" customHeight="1">
      <c r="A1049" s="29">
        <v>63.0</v>
      </c>
      <c r="B1049" s="30" t="s">
        <v>4067</v>
      </c>
      <c r="C1049" s="32" t="s">
        <v>4068</v>
      </c>
      <c r="D1049" s="94"/>
      <c r="E1049" s="94"/>
      <c r="F1049" s="103"/>
      <c r="G1049" s="140"/>
      <c r="H1049" s="140"/>
      <c r="I1049" s="95"/>
      <c r="J1049" s="69"/>
      <c r="K1049" s="65"/>
      <c r="L1049" s="65"/>
      <c r="M1049" s="302"/>
      <c r="N1049" s="382"/>
      <c r="O1049" s="383"/>
      <c r="P1049" s="302"/>
      <c r="Q1049" s="384"/>
      <c r="R1049" s="308"/>
      <c r="S1049" s="482"/>
      <c r="T1049" s="302"/>
      <c r="U1049" s="313"/>
      <c r="V1049" s="313"/>
      <c r="W1049" s="305" t="s">
        <v>329</v>
      </c>
      <c r="X1049" s="302" t="s">
        <v>21</v>
      </c>
      <c r="Y1049" s="349">
        <f>$Y$659</f>
        <v>0.85</v>
      </c>
      <c r="Z1049" s="292"/>
      <c r="AA1049" s="292"/>
      <c r="AB1049" s="355"/>
      <c r="AC1049" s="482"/>
      <c r="AD1049" s="313"/>
      <c r="AE1049" s="349"/>
      <c r="AF1049" s="45">
        <f>ROUND(ROUND(ROUND(ROUND(G1016*Q1016,0)*U1040,0)*Y1049,0)-AD1045,0)</f>
        <v>213</v>
      </c>
      <c r="AG1049" s="79"/>
    </row>
    <row r="1050" ht="16.5" customHeight="1">
      <c r="A1050" s="29">
        <v>63.0</v>
      </c>
      <c r="B1050" s="30" t="s">
        <v>4069</v>
      </c>
      <c r="C1050" s="32" t="s">
        <v>4070</v>
      </c>
      <c r="D1050" s="94"/>
      <c r="E1050" s="94"/>
      <c r="F1050" s="103"/>
      <c r="G1050" s="140"/>
      <c r="H1050" s="140"/>
      <c r="I1050" s="95"/>
      <c r="J1050" s="69"/>
      <c r="K1050" s="65"/>
      <c r="L1050" s="65"/>
      <c r="M1050" s="302"/>
      <c r="N1050" s="382"/>
      <c r="O1050" s="383"/>
      <c r="P1050" s="302"/>
      <c r="Q1050" s="384"/>
      <c r="R1050" s="312"/>
      <c r="S1050" s="484"/>
      <c r="T1050" s="302"/>
      <c r="U1050" s="313"/>
      <c r="V1050" s="313"/>
      <c r="W1050" s="484"/>
      <c r="X1050" s="290"/>
      <c r="Y1050" s="355"/>
      <c r="Z1050" s="356" t="s">
        <v>20</v>
      </c>
      <c r="AA1050" s="357" t="s">
        <v>21</v>
      </c>
      <c r="AB1050" s="363">
        <v>0.85</v>
      </c>
      <c r="AC1050" s="484"/>
      <c r="AD1050" s="292"/>
      <c r="AE1050" s="355"/>
      <c r="AF1050" s="45">
        <f>ROUND(ROUND(ROUND(ROUND(ROUND(G1016*Q1016,0)*U1040,0)*Y1049,0)*AB1050,0)-AD1045,0)</f>
        <v>180</v>
      </c>
      <c r="AG1050" s="79"/>
    </row>
    <row r="1051" ht="16.5" customHeight="1">
      <c r="A1051" s="29">
        <v>63.0</v>
      </c>
      <c r="B1051" s="30" t="s">
        <v>4071</v>
      </c>
      <c r="C1051" s="32" t="s">
        <v>4072</v>
      </c>
      <c r="D1051" s="139"/>
      <c r="E1051" s="139"/>
      <c r="F1051" s="94"/>
      <c r="G1051" s="140"/>
      <c r="H1051" s="140"/>
      <c r="I1051" s="95"/>
      <c r="J1051" s="82" t="s">
        <v>38</v>
      </c>
      <c r="K1051" s="96"/>
      <c r="L1051" s="96"/>
      <c r="M1051" s="152"/>
      <c r="N1051" s="105"/>
      <c r="O1051" s="94"/>
      <c r="P1051" s="140"/>
      <c r="Q1051" s="95"/>
      <c r="R1051" s="287"/>
      <c r="S1051" s="287"/>
      <c r="T1051" s="152"/>
      <c r="U1051" s="152"/>
      <c r="V1051" s="152"/>
      <c r="W1051" s="299"/>
      <c r="X1051" s="287"/>
      <c r="Y1051" s="345"/>
      <c r="Z1051" s="288"/>
      <c r="AA1051" s="288"/>
      <c r="AB1051" s="288"/>
      <c r="AC1051" s="288"/>
      <c r="AD1051" s="288"/>
      <c r="AE1051" s="346"/>
      <c r="AF1051" s="45">
        <f>ROUND(ROUND(G1016+K1052,0)*Q1016,0)</f>
        <v>519</v>
      </c>
      <c r="AG1051" s="79"/>
    </row>
    <row r="1052" ht="16.5" customHeight="1">
      <c r="A1052" s="29">
        <v>63.0</v>
      </c>
      <c r="B1052" s="30" t="s">
        <v>4073</v>
      </c>
      <c r="C1052" s="32" t="s">
        <v>4074</v>
      </c>
      <c r="D1052" s="139"/>
      <c r="E1052" s="139"/>
      <c r="F1052" s="94"/>
      <c r="G1052" s="140"/>
      <c r="H1052" s="140"/>
      <c r="I1052" s="95"/>
      <c r="J1052" s="482"/>
      <c r="K1052" s="302">
        <v>12.0</v>
      </c>
      <c r="L1052" s="63" t="s">
        <v>40</v>
      </c>
      <c r="M1052" s="140"/>
      <c r="N1052" s="105"/>
      <c r="O1052" s="94"/>
      <c r="P1052" s="140"/>
      <c r="Q1052" s="95"/>
      <c r="R1052" s="302"/>
      <c r="S1052" s="302"/>
      <c r="T1052" s="140"/>
      <c r="U1052" s="140"/>
      <c r="V1052" s="140"/>
      <c r="W1052" s="303"/>
      <c r="X1052" s="290"/>
      <c r="Y1052" s="350"/>
      <c r="Z1052" s="299" t="s">
        <v>20</v>
      </c>
      <c r="AA1052" s="287" t="s">
        <v>21</v>
      </c>
      <c r="AB1052" s="351">
        <v>0.85</v>
      </c>
      <c r="AC1052" s="288"/>
      <c r="AD1052" s="288"/>
      <c r="AE1052" s="346"/>
      <c r="AF1052" s="45">
        <f>ROUND(ROUND(ROUND(G1016+K1052,0)*Q1016,0)*AB1052,0)</f>
        <v>441</v>
      </c>
      <c r="AG1052" s="79"/>
    </row>
    <row r="1053" ht="16.5" customHeight="1">
      <c r="A1053" s="29">
        <v>63.0</v>
      </c>
      <c r="B1053" s="30" t="s">
        <v>4075</v>
      </c>
      <c r="C1053" s="32" t="s">
        <v>4076</v>
      </c>
      <c r="D1053" s="139"/>
      <c r="E1053" s="139"/>
      <c r="F1053" s="94"/>
      <c r="G1053" s="140"/>
      <c r="H1053" s="140"/>
      <c r="I1053" s="95"/>
      <c r="J1053" s="482"/>
      <c r="K1053" s="65"/>
      <c r="L1053" s="302"/>
      <c r="M1053" s="366"/>
      <c r="N1053" s="367"/>
      <c r="O1053" s="368"/>
      <c r="P1053" s="366"/>
      <c r="Q1053" s="369"/>
      <c r="R1053" s="304"/>
      <c r="S1053" s="304"/>
      <c r="T1053" s="140"/>
      <c r="U1053" s="140"/>
      <c r="V1053" s="140"/>
      <c r="W1053" s="305" t="s">
        <v>326</v>
      </c>
      <c r="X1053" s="287" t="s">
        <v>21</v>
      </c>
      <c r="Y1053" s="354">
        <f>$Y$657</f>
        <v>0.7</v>
      </c>
      <c r="Z1053" s="297"/>
      <c r="AA1053" s="297"/>
      <c r="AB1053" s="297"/>
      <c r="AC1053" s="297"/>
      <c r="AD1053" s="297"/>
      <c r="AE1053" s="362"/>
      <c r="AF1053" s="45">
        <f>ROUND(ROUND(ROUND(G1016+K1052,0)*Q1016,0)*Y1053,0)</f>
        <v>363</v>
      </c>
      <c r="AG1053" s="79"/>
    </row>
    <row r="1054" ht="16.5" customHeight="1">
      <c r="A1054" s="29">
        <v>63.0</v>
      </c>
      <c r="B1054" s="30" t="s">
        <v>4077</v>
      </c>
      <c r="C1054" s="32" t="s">
        <v>4078</v>
      </c>
      <c r="D1054" s="139"/>
      <c r="E1054" s="139"/>
      <c r="F1054" s="94"/>
      <c r="G1054" s="140"/>
      <c r="H1054" s="140"/>
      <c r="I1054" s="95"/>
      <c r="J1054" s="482"/>
      <c r="K1054" s="65"/>
      <c r="L1054" s="302"/>
      <c r="M1054" s="366"/>
      <c r="N1054" s="367"/>
      <c r="O1054" s="368"/>
      <c r="P1054" s="366"/>
      <c r="Q1054" s="369"/>
      <c r="R1054" s="304"/>
      <c r="S1054" s="304"/>
      <c r="T1054" s="140"/>
      <c r="U1054" s="140"/>
      <c r="V1054" s="140"/>
      <c r="W1054" s="484"/>
      <c r="X1054" s="290"/>
      <c r="Y1054" s="355"/>
      <c r="Z1054" s="356" t="s">
        <v>20</v>
      </c>
      <c r="AA1054" s="357" t="s">
        <v>21</v>
      </c>
      <c r="AB1054" s="358">
        <v>0.85</v>
      </c>
      <c r="AC1054" s="288"/>
      <c r="AD1054" s="288"/>
      <c r="AE1054" s="346"/>
      <c r="AF1054" s="45">
        <f>ROUND(ROUND(ROUND(ROUND(G1016+K1052,0)*Q1016,0)*Y1053,0)*AB1054,0)</f>
        <v>309</v>
      </c>
      <c r="AG1054" s="79"/>
    </row>
    <row r="1055" ht="16.5" customHeight="1">
      <c r="A1055" s="29">
        <v>63.0</v>
      </c>
      <c r="B1055" s="30" t="s">
        <v>4079</v>
      </c>
      <c r="C1055" s="32" t="s">
        <v>4080</v>
      </c>
      <c r="D1055" s="139"/>
      <c r="E1055" s="139"/>
      <c r="F1055" s="94"/>
      <c r="G1055" s="140"/>
      <c r="H1055" s="140"/>
      <c r="I1055" s="95"/>
      <c r="J1055" s="482"/>
      <c r="K1055" s="65"/>
      <c r="L1055" s="302"/>
      <c r="M1055" s="366"/>
      <c r="N1055" s="367"/>
      <c r="O1055" s="368"/>
      <c r="P1055" s="366"/>
      <c r="Q1055" s="369"/>
      <c r="R1055" s="304"/>
      <c r="S1055" s="304"/>
      <c r="T1055" s="140"/>
      <c r="U1055" s="140"/>
      <c r="V1055" s="140"/>
      <c r="W1055" s="305" t="s">
        <v>329</v>
      </c>
      <c r="X1055" s="287" t="s">
        <v>21</v>
      </c>
      <c r="Y1055" s="354">
        <f>$Y$659</f>
        <v>0.85</v>
      </c>
      <c r="Z1055" s="292"/>
      <c r="AA1055" s="292"/>
      <c r="AB1055" s="292"/>
      <c r="AC1055" s="292"/>
      <c r="AD1055" s="292"/>
      <c r="AE1055" s="355"/>
      <c r="AF1055" s="45">
        <f>ROUND(ROUND(ROUND(G1016+K1052,0)*Q1016,0)*Y1055,0)</f>
        <v>441</v>
      </c>
      <c r="AG1055" s="79"/>
    </row>
    <row r="1056" ht="16.5" customHeight="1">
      <c r="A1056" s="29">
        <v>63.0</v>
      </c>
      <c r="B1056" s="30" t="s">
        <v>4081</v>
      </c>
      <c r="C1056" s="32" t="s">
        <v>4082</v>
      </c>
      <c r="D1056" s="139"/>
      <c r="E1056" s="139"/>
      <c r="F1056" s="94"/>
      <c r="G1056" s="140"/>
      <c r="H1056" s="140"/>
      <c r="I1056" s="95"/>
      <c r="J1056" s="69"/>
      <c r="K1056" s="65"/>
      <c r="L1056" s="302"/>
      <c r="M1056" s="366"/>
      <c r="N1056" s="367"/>
      <c r="O1056" s="368"/>
      <c r="P1056" s="366"/>
      <c r="Q1056" s="369"/>
      <c r="R1056" s="304"/>
      <c r="S1056" s="304"/>
      <c r="T1056" s="140"/>
      <c r="U1056" s="140"/>
      <c r="V1056" s="140"/>
      <c r="W1056" s="484"/>
      <c r="X1056" s="290"/>
      <c r="Y1056" s="355"/>
      <c r="Z1056" s="356" t="s">
        <v>20</v>
      </c>
      <c r="AA1056" s="357" t="s">
        <v>21</v>
      </c>
      <c r="AB1056" s="358">
        <v>0.85</v>
      </c>
      <c r="AC1056" s="288"/>
      <c r="AD1056" s="288"/>
      <c r="AE1056" s="346"/>
      <c r="AF1056" s="45">
        <f>ROUND(ROUND(ROUND(ROUND(G1016+K1052,0)*Q1016,0)*Y1055,0)*AB1056,0)</f>
        <v>375</v>
      </c>
      <c r="AG1056" s="79"/>
    </row>
    <row r="1057" ht="16.5" customHeight="1">
      <c r="A1057" s="29">
        <v>63.0</v>
      </c>
      <c r="B1057" s="30" t="s">
        <v>4083</v>
      </c>
      <c r="C1057" s="32" t="s">
        <v>4084</v>
      </c>
      <c r="D1057" s="139"/>
      <c r="E1057" s="139"/>
      <c r="F1057" s="94"/>
      <c r="G1057" s="140"/>
      <c r="H1057" s="140"/>
      <c r="I1057" s="95"/>
      <c r="J1057" s="69"/>
      <c r="K1057" s="65"/>
      <c r="L1057" s="302"/>
      <c r="M1057" s="366"/>
      <c r="N1057" s="367"/>
      <c r="O1057" s="368"/>
      <c r="P1057" s="366"/>
      <c r="Q1057" s="369"/>
      <c r="R1057" s="304"/>
      <c r="S1057" s="304"/>
      <c r="T1057" s="140"/>
      <c r="U1057" s="140"/>
      <c r="V1057" s="140"/>
      <c r="W1057" s="299"/>
      <c r="X1057" s="287"/>
      <c r="Y1057" s="345"/>
      <c r="Z1057" s="288"/>
      <c r="AA1057" s="288"/>
      <c r="AB1057" s="346"/>
      <c r="AC1057" s="82" t="s">
        <v>30</v>
      </c>
      <c r="AD1057" s="302">
        <v>5.0</v>
      </c>
      <c r="AE1057" s="360" t="s">
        <v>31</v>
      </c>
      <c r="AF1057" s="45">
        <f>ROUND(ROUND(ROUND(G1016+K1052,0)*Q1016,0)-AD1057,0)</f>
        <v>514</v>
      </c>
      <c r="AG1057" s="79"/>
    </row>
    <row r="1058" ht="16.5" customHeight="1">
      <c r="A1058" s="29">
        <v>63.0</v>
      </c>
      <c r="B1058" s="30" t="s">
        <v>4085</v>
      </c>
      <c r="C1058" s="32" t="s">
        <v>4086</v>
      </c>
      <c r="D1058" s="139"/>
      <c r="E1058" s="139"/>
      <c r="F1058" s="94"/>
      <c r="G1058" s="140"/>
      <c r="H1058" s="140"/>
      <c r="I1058" s="95"/>
      <c r="J1058" s="69"/>
      <c r="K1058" s="65"/>
      <c r="L1058" s="302"/>
      <c r="M1058" s="366"/>
      <c r="N1058" s="367"/>
      <c r="O1058" s="368"/>
      <c r="P1058" s="366"/>
      <c r="Q1058" s="369"/>
      <c r="R1058" s="304"/>
      <c r="S1058" s="304"/>
      <c r="T1058" s="140"/>
      <c r="U1058" s="140"/>
      <c r="V1058" s="140"/>
      <c r="W1058" s="303"/>
      <c r="X1058" s="290"/>
      <c r="Y1058" s="350"/>
      <c r="Z1058" s="299" t="s">
        <v>20</v>
      </c>
      <c r="AA1058" s="287" t="s">
        <v>21</v>
      </c>
      <c r="AB1058" s="361">
        <v>0.85</v>
      </c>
      <c r="AC1058" s="482"/>
      <c r="AD1058" s="302"/>
      <c r="AE1058" s="360"/>
      <c r="AF1058" s="45">
        <f>ROUND(ROUND(ROUND(ROUND(G1016+K1052,0)*Q1016,0)*AB1058,0)-AD1057,0)</f>
        <v>436</v>
      </c>
      <c r="AG1058" s="79"/>
    </row>
    <row r="1059" ht="16.5" customHeight="1">
      <c r="A1059" s="29">
        <v>63.0</v>
      </c>
      <c r="B1059" s="30" t="s">
        <v>4087</v>
      </c>
      <c r="C1059" s="32" t="s">
        <v>4088</v>
      </c>
      <c r="D1059" s="139"/>
      <c r="E1059" s="139"/>
      <c r="F1059" s="94"/>
      <c r="G1059" s="140"/>
      <c r="H1059" s="140"/>
      <c r="I1059" s="95"/>
      <c r="J1059" s="69"/>
      <c r="K1059" s="65"/>
      <c r="L1059" s="302"/>
      <c r="M1059" s="366"/>
      <c r="N1059" s="367"/>
      <c r="O1059" s="368"/>
      <c r="P1059" s="366"/>
      <c r="Q1059" s="369"/>
      <c r="R1059" s="304"/>
      <c r="S1059" s="304"/>
      <c r="T1059" s="140"/>
      <c r="U1059" s="140"/>
      <c r="V1059" s="140"/>
      <c r="W1059" s="305" t="s">
        <v>326</v>
      </c>
      <c r="X1059" s="302" t="s">
        <v>21</v>
      </c>
      <c r="Y1059" s="349">
        <v>0.7</v>
      </c>
      <c r="Z1059" s="297"/>
      <c r="AA1059" s="297"/>
      <c r="AB1059" s="362"/>
      <c r="AC1059" s="482"/>
      <c r="AD1059" s="313"/>
      <c r="AE1059" s="349"/>
      <c r="AF1059" s="45">
        <f>ROUND(ROUND(ROUND(ROUND(G1016+K1052,0)*Q1016,0)*Y1059,0)-AD1057,0)</f>
        <v>358</v>
      </c>
      <c r="AG1059" s="79"/>
    </row>
    <row r="1060" ht="16.5" customHeight="1">
      <c r="A1060" s="29">
        <v>63.0</v>
      </c>
      <c r="B1060" s="30" t="s">
        <v>4089</v>
      </c>
      <c r="C1060" s="32" t="s">
        <v>4090</v>
      </c>
      <c r="D1060" s="139"/>
      <c r="E1060" s="139"/>
      <c r="F1060" s="94"/>
      <c r="G1060" s="140"/>
      <c r="H1060" s="140"/>
      <c r="I1060" s="95"/>
      <c r="J1060" s="69"/>
      <c r="K1060" s="65"/>
      <c r="L1060" s="302"/>
      <c r="M1060" s="366"/>
      <c r="N1060" s="367"/>
      <c r="O1060" s="368"/>
      <c r="P1060" s="366"/>
      <c r="Q1060" s="369"/>
      <c r="R1060" s="304"/>
      <c r="S1060" s="304"/>
      <c r="T1060" s="140"/>
      <c r="U1060" s="140"/>
      <c r="V1060" s="140"/>
      <c r="W1060" s="484"/>
      <c r="X1060" s="290"/>
      <c r="Y1060" s="355"/>
      <c r="Z1060" s="356" t="s">
        <v>20</v>
      </c>
      <c r="AA1060" s="357" t="s">
        <v>21</v>
      </c>
      <c r="AB1060" s="363">
        <v>0.85</v>
      </c>
      <c r="AC1060" s="482"/>
      <c r="AD1060" s="313"/>
      <c r="AE1060" s="349"/>
      <c r="AF1060" s="45">
        <f>ROUND(ROUND(ROUND(ROUND(ROUND(G1016+K1052,0)*Q1016,0)*Y1059,0)*AB1060,0)-AD1057,0)</f>
        <v>304</v>
      </c>
      <c r="AG1060" s="79"/>
    </row>
    <row r="1061" ht="16.5" customHeight="1">
      <c r="A1061" s="29">
        <v>63.0</v>
      </c>
      <c r="B1061" s="30" t="s">
        <v>4091</v>
      </c>
      <c r="C1061" s="32" t="s">
        <v>4092</v>
      </c>
      <c r="D1061" s="139"/>
      <c r="E1061" s="139"/>
      <c r="F1061" s="94"/>
      <c r="G1061" s="140"/>
      <c r="H1061" s="140"/>
      <c r="I1061" s="95"/>
      <c r="J1061" s="69"/>
      <c r="K1061" s="65"/>
      <c r="L1061" s="302"/>
      <c r="M1061" s="366"/>
      <c r="N1061" s="367"/>
      <c r="O1061" s="368"/>
      <c r="P1061" s="366"/>
      <c r="Q1061" s="369"/>
      <c r="R1061" s="304"/>
      <c r="S1061" s="304"/>
      <c r="T1061" s="140"/>
      <c r="U1061" s="140"/>
      <c r="V1061" s="140"/>
      <c r="W1061" s="305" t="s">
        <v>329</v>
      </c>
      <c r="X1061" s="302" t="s">
        <v>21</v>
      </c>
      <c r="Y1061" s="349">
        <v>0.85</v>
      </c>
      <c r="Z1061" s="292"/>
      <c r="AA1061" s="292"/>
      <c r="AB1061" s="355"/>
      <c r="AC1061" s="482"/>
      <c r="AD1061" s="313"/>
      <c r="AE1061" s="349"/>
      <c r="AF1061" s="45">
        <f>ROUND(ROUND(ROUND(ROUND(G1016+K1052,0)*Q1016,0)*Y1061,0)-AD1057,0)</f>
        <v>436</v>
      </c>
      <c r="AG1061" s="79"/>
    </row>
    <row r="1062" ht="16.5" customHeight="1">
      <c r="A1062" s="29">
        <v>63.0</v>
      </c>
      <c r="B1062" s="30" t="s">
        <v>4093</v>
      </c>
      <c r="C1062" s="32" t="s">
        <v>4094</v>
      </c>
      <c r="D1062" s="139"/>
      <c r="E1062" s="139"/>
      <c r="F1062" s="94"/>
      <c r="G1062" s="140"/>
      <c r="H1062" s="140"/>
      <c r="I1062" s="95"/>
      <c r="J1062" s="69"/>
      <c r="K1062" s="65"/>
      <c r="L1062" s="302"/>
      <c r="M1062" s="366"/>
      <c r="N1062" s="367"/>
      <c r="O1062" s="368"/>
      <c r="P1062" s="366"/>
      <c r="Q1062" s="369"/>
      <c r="R1062" s="304"/>
      <c r="S1062" s="304"/>
      <c r="T1062" s="140"/>
      <c r="U1062" s="140"/>
      <c r="V1062" s="140"/>
      <c r="W1062" s="484"/>
      <c r="X1062" s="290"/>
      <c r="Y1062" s="355"/>
      <c r="Z1062" s="356" t="s">
        <v>20</v>
      </c>
      <c r="AA1062" s="357" t="s">
        <v>21</v>
      </c>
      <c r="AB1062" s="363">
        <v>0.85</v>
      </c>
      <c r="AC1062" s="484"/>
      <c r="AD1062" s="292"/>
      <c r="AE1062" s="355"/>
      <c r="AF1062" s="45">
        <f>ROUND(ROUND(ROUND(ROUND(ROUND(G1016+K1052,0)*Q1016,0)*Y1061,0)*AB1062,0)-AD1057,0)</f>
        <v>370</v>
      </c>
      <c r="AG1062" s="79"/>
    </row>
    <row r="1063" ht="16.5" customHeight="1">
      <c r="A1063" s="29">
        <v>63.0</v>
      </c>
      <c r="B1063" s="30" t="s">
        <v>4095</v>
      </c>
      <c r="C1063" s="32" t="s">
        <v>4096</v>
      </c>
      <c r="D1063" s="139"/>
      <c r="E1063" s="139"/>
      <c r="F1063" s="307"/>
      <c r="G1063" s="352"/>
      <c r="H1063" s="140"/>
      <c r="I1063" s="95"/>
      <c r="J1063" s="69"/>
      <c r="K1063" s="65"/>
      <c r="L1063" s="65"/>
      <c r="M1063" s="366"/>
      <c r="N1063" s="367"/>
      <c r="O1063" s="368"/>
      <c r="P1063" s="366"/>
      <c r="Q1063" s="369"/>
      <c r="R1063" s="33" t="s">
        <v>23</v>
      </c>
      <c r="S1063" s="130" t="s">
        <v>24</v>
      </c>
      <c r="T1063" s="152"/>
      <c r="U1063" s="152"/>
      <c r="V1063" s="153"/>
      <c r="W1063" s="299"/>
      <c r="X1063" s="287"/>
      <c r="Y1063" s="345"/>
      <c r="Z1063" s="288"/>
      <c r="AA1063" s="288"/>
      <c r="AB1063" s="288"/>
      <c r="AC1063" s="288"/>
      <c r="AD1063" s="288"/>
      <c r="AE1063" s="346"/>
      <c r="AF1063" s="45">
        <f>ROUND(ROUND(ROUND(G1016+K1052,0)*Q1016,0)*U1064,0)</f>
        <v>363</v>
      </c>
      <c r="AG1063" s="79"/>
    </row>
    <row r="1064" ht="16.5" customHeight="1">
      <c r="A1064" s="29">
        <v>63.0</v>
      </c>
      <c r="B1064" s="30" t="s">
        <v>4097</v>
      </c>
      <c r="C1064" s="32" t="s">
        <v>4098</v>
      </c>
      <c r="D1064" s="139"/>
      <c r="E1064" s="139"/>
      <c r="F1064" s="307"/>
      <c r="G1064" s="352"/>
      <c r="H1064" s="140"/>
      <c r="I1064" s="95"/>
      <c r="J1064" s="69"/>
      <c r="K1064" s="302"/>
      <c r="L1064" s="63"/>
      <c r="M1064" s="366"/>
      <c r="N1064" s="367"/>
      <c r="O1064" s="368"/>
      <c r="P1064" s="366"/>
      <c r="Q1064" s="369"/>
      <c r="R1064" s="481"/>
      <c r="S1064" s="482"/>
      <c r="T1064" s="302" t="s">
        <v>21</v>
      </c>
      <c r="U1064" s="313">
        <v>0.7</v>
      </c>
      <c r="V1064" s="95"/>
      <c r="W1064" s="303"/>
      <c r="X1064" s="290"/>
      <c r="Y1064" s="350"/>
      <c r="Z1064" s="299" t="s">
        <v>20</v>
      </c>
      <c r="AA1064" s="287" t="s">
        <v>21</v>
      </c>
      <c r="AB1064" s="351">
        <v>0.85</v>
      </c>
      <c r="AC1064" s="288"/>
      <c r="AD1064" s="288"/>
      <c r="AE1064" s="346"/>
      <c r="AF1064" s="45">
        <f>ROUND(ROUND(ROUND(ROUND(G1016+K1052,0)*Q1016,0)*U1064,0)*AB1064,0)</f>
        <v>309</v>
      </c>
      <c r="AG1064" s="79"/>
    </row>
    <row r="1065" ht="16.5" customHeight="1">
      <c r="A1065" s="29">
        <v>63.0</v>
      </c>
      <c r="B1065" s="30" t="s">
        <v>4099</v>
      </c>
      <c r="C1065" s="32" t="s">
        <v>4100</v>
      </c>
      <c r="D1065" s="94"/>
      <c r="E1065" s="94"/>
      <c r="F1065" s="103"/>
      <c r="G1065" s="140"/>
      <c r="H1065" s="140"/>
      <c r="I1065" s="95"/>
      <c r="J1065" s="69"/>
      <c r="K1065" s="65"/>
      <c r="L1065" s="65"/>
      <c r="M1065" s="302"/>
      <c r="N1065" s="382"/>
      <c r="O1065" s="383"/>
      <c r="P1065" s="302"/>
      <c r="Q1065" s="384"/>
      <c r="R1065" s="481"/>
      <c r="S1065" s="482"/>
      <c r="T1065" s="302"/>
      <c r="U1065" s="313"/>
      <c r="V1065" s="349"/>
      <c r="W1065" s="305" t="s">
        <v>326</v>
      </c>
      <c r="X1065" s="287" t="s">
        <v>21</v>
      </c>
      <c r="Y1065" s="354">
        <f>$Y$657</f>
        <v>0.7</v>
      </c>
      <c r="Z1065" s="297"/>
      <c r="AA1065" s="297"/>
      <c r="AB1065" s="297"/>
      <c r="AC1065" s="297"/>
      <c r="AD1065" s="297"/>
      <c r="AE1065" s="362"/>
      <c r="AF1065" s="45">
        <f>ROUND(ROUND(ROUND(ROUND(G1016+K1052,0)*Q1016,0)*U1064,0)*Y1065,0)</f>
        <v>254</v>
      </c>
      <c r="AG1065" s="79"/>
    </row>
    <row r="1066" ht="16.5" customHeight="1">
      <c r="A1066" s="29">
        <v>63.0</v>
      </c>
      <c r="B1066" s="30" t="s">
        <v>4101</v>
      </c>
      <c r="C1066" s="32" t="s">
        <v>4102</v>
      </c>
      <c r="D1066" s="94"/>
      <c r="E1066" s="94"/>
      <c r="F1066" s="103"/>
      <c r="G1066" s="140"/>
      <c r="H1066" s="140"/>
      <c r="I1066" s="95"/>
      <c r="J1066" s="69"/>
      <c r="K1066" s="65"/>
      <c r="L1066" s="65"/>
      <c r="M1066" s="302"/>
      <c r="N1066" s="382"/>
      <c r="O1066" s="383"/>
      <c r="P1066" s="302"/>
      <c r="Q1066" s="384"/>
      <c r="R1066" s="481"/>
      <c r="S1066" s="482"/>
      <c r="T1066" s="302"/>
      <c r="U1066" s="313"/>
      <c r="V1066" s="349"/>
      <c r="W1066" s="484"/>
      <c r="X1066" s="290"/>
      <c r="Y1066" s="355"/>
      <c r="Z1066" s="356" t="s">
        <v>20</v>
      </c>
      <c r="AA1066" s="357" t="s">
        <v>21</v>
      </c>
      <c r="AB1066" s="358">
        <v>0.85</v>
      </c>
      <c r="AC1066" s="288"/>
      <c r="AD1066" s="288"/>
      <c r="AE1066" s="346"/>
      <c r="AF1066" s="45">
        <f>ROUND(ROUND(ROUND(ROUND(ROUND(G1016+K1052,0)*Q1016,0)*U1064,0)*Y1065,0)*AB1066,0)</f>
        <v>216</v>
      </c>
      <c r="AG1066" s="79"/>
    </row>
    <row r="1067" ht="16.5" customHeight="1">
      <c r="A1067" s="29">
        <v>63.0</v>
      </c>
      <c r="B1067" s="30" t="s">
        <v>4103</v>
      </c>
      <c r="C1067" s="32" t="s">
        <v>4104</v>
      </c>
      <c r="D1067" s="94"/>
      <c r="E1067" s="94"/>
      <c r="F1067" s="103"/>
      <c r="G1067" s="140"/>
      <c r="H1067" s="140"/>
      <c r="I1067" s="95"/>
      <c r="J1067" s="69"/>
      <c r="K1067" s="65"/>
      <c r="L1067" s="65"/>
      <c r="M1067" s="302"/>
      <c r="N1067" s="382"/>
      <c r="O1067" s="383"/>
      <c r="P1067" s="302"/>
      <c r="Q1067" s="384"/>
      <c r="R1067" s="481"/>
      <c r="S1067" s="482"/>
      <c r="T1067" s="302"/>
      <c r="U1067" s="313"/>
      <c r="V1067" s="349"/>
      <c r="W1067" s="305" t="s">
        <v>329</v>
      </c>
      <c r="X1067" s="287" t="s">
        <v>21</v>
      </c>
      <c r="Y1067" s="354">
        <f>$Y$659</f>
        <v>0.85</v>
      </c>
      <c r="Z1067" s="292"/>
      <c r="AA1067" s="292"/>
      <c r="AB1067" s="292"/>
      <c r="AC1067" s="292"/>
      <c r="AD1067" s="292"/>
      <c r="AE1067" s="355"/>
      <c r="AF1067" s="45">
        <f>ROUND(ROUND(ROUND(ROUND(G1016+K1052,0)*Q1016,0)*U1064,0)*Y1067,0)</f>
        <v>309</v>
      </c>
      <c r="AG1067" s="79"/>
    </row>
    <row r="1068" ht="16.5" customHeight="1">
      <c r="A1068" s="29">
        <v>63.0</v>
      </c>
      <c r="B1068" s="30" t="s">
        <v>4105</v>
      </c>
      <c r="C1068" s="32" t="s">
        <v>4106</v>
      </c>
      <c r="D1068" s="94"/>
      <c r="E1068" s="94"/>
      <c r="F1068" s="103"/>
      <c r="G1068" s="140"/>
      <c r="H1068" s="140"/>
      <c r="I1068" s="95"/>
      <c r="J1068" s="69"/>
      <c r="K1068" s="65"/>
      <c r="L1068" s="65"/>
      <c r="M1068" s="302"/>
      <c r="N1068" s="382"/>
      <c r="O1068" s="383"/>
      <c r="P1068" s="302"/>
      <c r="Q1068" s="384"/>
      <c r="R1068" s="481"/>
      <c r="S1068" s="482"/>
      <c r="T1068" s="302"/>
      <c r="U1068" s="313"/>
      <c r="V1068" s="349"/>
      <c r="W1068" s="484"/>
      <c r="X1068" s="290"/>
      <c r="Y1068" s="355"/>
      <c r="Z1068" s="356" t="s">
        <v>20</v>
      </c>
      <c r="AA1068" s="357" t="s">
        <v>21</v>
      </c>
      <c r="AB1068" s="358">
        <v>0.85</v>
      </c>
      <c r="AC1068" s="288"/>
      <c r="AD1068" s="288"/>
      <c r="AE1068" s="346"/>
      <c r="AF1068" s="45">
        <f>ROUND(ROUND(ROUND(ROUND(ROUND(G1016+K1052,0)*Q1016,0)*U1064,0)*Y1067,0)*AB1068,0)</f>
        <v>263</v>
      </c>
      <c r="AG1068" s="79"/>
    </row>
    <row r="1069" ht="16.5" customHeight="1">
      <c r="A1069" s="29">
        <v>63.0</v>
      </c>
      <c r="B1069" s="30" t="s">
        <v>4107</v>
      </c>
      <c r="C1069" s="32" t="s">
        <v>4108</v>
      </c>
      <c r="D1069" s="94"/>
      <c r="E1069" s="94"/>
      <c r="F1069" s="103"/>
      <c r="G1069" s="140"/>
      <c r="H1069" s="140"/>
      <c r="I1069" s="95"/>
      <c r="J1069" s="69"/>
      <c r="K1069" s="65"/>
      <c r="L1069" s="65"/>
      <c r="M1069" s="302"/>
      <c r="N1069" s="382"/>
      <c r="O1069" s="383"/>
      <c r="P1069" s="302"/>
      <c r="Q1069" s="384"/>
      <c r="R1069" s="481"/>
      <c r="S1069" s="482"/>
      <c r="T1069" s="302"/>
      <c r="U1069" s="313"/>
      <c r="V1069" s="349"/>
      <c r="W1069" s="299"/>
      <c r="X1069" s="287"/>
      <c r="Y1069" s="345"/>
      <c r="Z1069" s="288"/>
      <c r="AA1069" s="288"/>
      <c r="AB1069" s="346"/>
      <c r="AC1069" s="82" t="s">
        <v>30</v>
      </c>
      <c r="AD1069" s="302">
        <v>5.0</v>
      </c>
      <c r="AE1069" s="360" t="s">
        <v>31</v>
      </c>
      <c r="AF1069" s="45">
        <f>ROUND(ROUND(ROUND(ROUND(G1016+K1052,0)*Q1016,0)*U1064,0)-AD1069,0)</f>
        <v>358</v>
      </c>
      <c r="AG1069" s="79"/>
    </row>
    <row r="1070" ht="16.5" customHeight="1">
      <c r="A1070" s="29">
        <v>63.0</v>
      </c>
      <c r="B1070" s="30" t="s">
        <v>4109</v>
      </c>
      <c r="C1070" s="32" t="s">
        <v>4110</v>
      </c>
      <c r="D1070" s="94"/>
      <c r="E1070" s="94"/>
      <c r="F1070" s="103"/>
      <c r="G1070" s="140"/>
      <c r="H1070" s="140"/>
      <c r="I1070" s="95"/>
      <c r="J1070" s="69"/>
      <c r="K1070" s="65"/>
      <c r="L1070" s="65"/>
      <c r="M1070" s="302"/>
      <c r="N1070" s="382"/>
      <c r="O1070" s="383"/>
      <c r="P1070" s="302"/>
      <c r="Q1070" s="384"/>
      <c r="R1070" s="310"/>
      <c r="S1070" s="309"/>
      <c r="T1070" s="302"/>
      <c r="U1070" s="313"/>
      <c r="V1070" s="349"/>
      <c r="W1070" s="303"/>
      <c r="X1070" s="290"/>
      <c r="Y1070" s="350"/>
      <c r="Z1070" s="299" t="s">
        <v>20</v>
      </c>
      <c r="AA1070" s="287" t="s">
        <v>21</v>
      </c>
      <c r="AB1070" s="361">
        <v>0.85</v>
      </c>
      <c r="AC1070" s="482"/>
      <c r="AD1070" s="302"/>
      <c r="AE1070" s="360"/>
      <c r="AF1070" s="45">
        <f>ROUND(ROUND(ROUND(ROUND(ROUND(G1016+K1052,0)*Q1016,0)*U1064,0)*AB1070,0)-AD1069,0)</f>
        <v>304</v>
      </c>
      <c r="AG1070" s="79"/>
    </row>
    <row r="1071" ht="16.5" customHeight="1">
      <c r="A1071" s="29">
        <v>63.0</v>
      </c>
      <c r="B1071" s="30" t="s">
        <v>4111</v>
      </c>
      <c r="C1071" s="32" t="s">
        <v>4112</v>
      </c>
      <c r="D1071" s="94"/>
      <c r="E1071" s="94"/>
      <c r="F1071" s="103"/>
      <c r="G1071" s="140"/>
      <c r="H1071" s="140"/>
      <c r="I1071" s="95"/>
      <c r="J1071" s="69"/>
      <c r="K1071" s="65"/>
      <c r="L1071" s="65"/>
      <c r="M1071" s="302"/>
      <c r="N1071" s="382"/>
      <c r="O1071" s="383"/>
      <c r="P1071" s="302"/>
      <c r="Q1071" s="384"/>
      <c r="R1071" s="310"/>
      <c r="S1071" s="309"/>
      <c r="T1071" s="302"/>
      <c r="U1071" s="313"/>
      <c r="V1071" s="349"/>
      <c r="W1071" s="305" t="s">
        <v>326</v>
      </c>
      <c r="X1071" s="302" t="s">
        <v>21</v>
      </c>
      <c r="Y1071" s="349">
        <f>$Y$657</f>
        <v>0.7</v>
      </c>
      <c r="Z1071" s="297"/>
      <c r="AA1071" s="297"/>
      <c r="AB1071" s="362"/>
      <c r="AC1071" s="482"/>
      <c r="AD1071" s="313"/>
      <c r="AE1071" s="349"/>
      <c r="AF1071" s="45">
        <f>ROUND(ROUND(ROUND(ROUND(ROUND(G1016+K1052,0)*Q1016,0)*U1064,0)*Y1071,0)-AD1069,0)</f>
        <v>249</v>
      </c>
      <c r="AG1071" s="79"/>
    </row>
    <row r="1072" ht="16.5" customHeight="1">
      <c r="A1072" s="29">
        <v>63.0</v>
      </c>
      <c r="B1072" s="30" t="s">
        <v>4113</v>
      </c>
      <c r="C1072" s="32" t="s">
        <v>4114</v>
      </c>
      <c r="D1072" s="94"/>
      <c r="E1072" s="94"/>
      <c r="F1072" s="103"/>
      <c r="G1072" s="140"/>
      <c r="H1072" s="140"/>
      <c r="I1072" s="95"/>
      <c r="J1072" s="69"/>
      <c r="K1072" s="65"/>
      <c r="L1072" s="65"/>
      <c r="M1072" s="302"/>
      <c r="N1072" s="382"/>
      <c r="O1072" s="383"/>
      <c r="P1072" s="302"/>
      <c r="Q1072" s="384"/>
      <c r="R1072" s="310"/>
      <c r="S1072" s="309"/>
      <c r="T1072" s="302"/>
      <c r="U1072" s="313"/>
      <c r="V1072" s="349"/>
      <c r="W1072" s="484"/>
      <c r="X1072" s="290"/>
      <c r="Y1072" s="355"/>
      <c r="Z1072" s="356" t="s">
        <v>20</v>
      </c>
      <c r="AA1072" s="357" t="s">
        <v>21</v>
      </c>
      <c r="AB1072" s="363">
        <v>0.85</v>
      </c>
      <c r="AC1072" s="482"/>
      <c r="AD1072" s="313"/>
      <c r="AE1072" s="349"/>
      <c r="AF1072" s="45">
        <f>ROUND(ROUND(ROUND(ROUND(ROUND(ROUND(G1016+K1052,0)*Q1016,0)*U1064,0)*Y1071,0)*AB1072,0)-AD1069,0)</f>
        <v>211</v>
      </c>
      <c r="AG1072" s="79"/>
    </row>
    <row r="1073" ht="16.5" customHeight="1">
      <c r="A1073" s="29">
        <v>63.0</v>
      </c>
      <c r="B1073" s="30" t="s">
        <v>4115</v>
      </c>
      <c r="C1073" s="32" t="s">
        <v>4116</v>
      </c>
      <c r="D1073" s="94"/>
      <c r="E1073" s="94"/>
      <c r="F1073" s="103"/>
      <c r="G1073" s="140"/>
      <c r="H1073" s="140"/>
      <c r="I1073" s="95"/>
      <c r="J1073" s="69"/>
      <c r="K1073" s="65"/>
      <c r="L1073" s="65"/>
      <c r="M1073" s="302"/>
      <c r="N1073" s="382"/>
      <c r="O1073" s="383"/>
      <c r="P1073" s="302"/>
      <c r="Q1073" s="384"/>
      <c r="R1073" s="310"/>
      <c r="S1073" s="309"/>
      <c r="T1073" s="302"/>
      <c r="U1073" s="313"/>
      <c r="V1073" s="349"/>
      <c r="W1073" s="305" t="s">
        <v>329</v>
      </c>
      <c r="X1073" s="302" t="s">
        <v>21</v>
      </c>
      <c r="Y1073" s="349">
        <f>$Y$659</f>
        <v>0.85</v>
      </c>
      <c r="Z1073" s="292"/>
      <c r="AA1073" s="292"/>
      <c r="AB1073" s="355"/>
      <c r="AC1073" s="482"/>
      <c r="AD1073" s="313"/>
      <c r="AE1073" s="349"/>
      <c r="AF1073" s="45">
        <f>ROUND(ROUND(ROUND(ROUND(ROUND(G1016+K1052,0)*Q1016,0)*U1064,0)*Y1073,0)-AD1069,0)</f>
        <v>304</v>
      </c>
      <c r="AG1073" s="79"/>
    </row>
    <row r="1074" ht="16.5" customHeight="1">
      <c r="A1074" s="29">
        <v>63.0</v>
      </c>
      <c r="B1074" s="30" t="s">
        <v>4117</v>
      </c>
      <c r="C1074" s="32" t="s">
        <v>4118</v>
      </c>
      <c r="D1074" s="94"/>
      <c r="E1074" s="94"/>
      <c r="F1074" s="103"/>
      <c r="G1074" s="140"/>
      <c r="H1074" s="140"/>
      <c r="I1074" s="95"/>
      <c r="J1074" s="69"/>
      <c r="K1074" s="65"/>
      <c r="L1074" s="65"/>
      <c r="M1074" s="302"/>
      <c r="N1074" s="382"/>
      <c r="O1074" s="383"/>
      <c r="P1074" s="302"/>
      <c r="Q1074" s="384"/>
      <c r="R1074" s="310"/>
      <c r="S1074" s="309"/>
      <c r="T1074" s="302"/>
      <c r="U1074" s="313"/>
      <c r="V1074" s="349"/>
      <c r="W1074" s="484"/>
      <c r="X1074" s="290"/>
      <c r="Y1074" s="355"/>
      <c r="Z1074" s="356" t="s">
        <v>20</v>
      </c>
      <c r="AA1074" s="357" t="s">
        <v>21</v>
      </c>
      <c r="AB1074" s="363">
        <v>0.85</v>
      </c>
      <c r="AC1074" s="484"/>
      <c r="AD1074" s="292"/>
      <c r="AE1074" s="355"/>
      <c r="AF1074" s="45">
        <f>ROUND(ROUND(ROUND(ROUND(ROUND(ROUND(G1016+K1052,0)*Q1016,0)*U1064,0)*Y1073,0)*AB1074,0)-AD1069,0)</f>
        <v>258</v>
      </c>
      <c r="AG1074" s="79"/>
    </row>
    <row r="1075" ht="16.5" customHeight="1">
      <c r="A1075" s="29">
        <v>63.0</v>
      </c>
      <c r="B1075" s="30" t="s">
        <v>4119</v>
      </c>
      <c r="C1075" s="32" t="s">
        <v>4120</v>
      </c>
      <c r="D1075" s="94"/>
      <c r="E1075" s="94"/>
      <c r="F1075" s="103"/>
      <c r="G1075" s="140"/>
      <c r="H1075" s="140"/>
      <c r="I1075" s="95"/>
      <c r="J1075" s="69"/>
      <c r="K1075" s="65"/>
      <c r="L1075" s="65"/>
      <c r="M1075" s="302"/>
      <c r="N1075" s="382"/>
      <c r="O1075" s="383"/>
      <c r="P1075" s="302"/>
      <c r="Q1075" s="384"/>
      <c r="R1075" s="310"/>
      <c r="S1075" s="130" t="s">
        <v>27</v>
      </c>
      <c r="T1075" s="287"/>
      <c r="U1075" s="385"/>
      <c r="V1075" s="354"/>
      <c r="W1075" s="299"/>
      <c r="X1075" s="287"/>
      <c r="Y1075" s="345"/>
      <c r="Z1075" s="288"/>
      <c r="AA1075" s="288"/>
      <c r="AB1075" s="288"/>
      <c r="AC1075" s="288"/>
      <c r="AD1075" s="288"/>
      <c r="AE1075" s="346"/>
      <c r="AF1075" s="45">
        <f>ROUND(ROUND(ROUND(G1016+K1052,0)*Q1016,0)*U1076,0)</f>
        <v>260</v>
      </c>
      <c r="AG1075" s="79"/>
    </row>
    <row r="1076" ht="16.5" customHeight="1">
      <c r="A1076" s="29">
        <v>63.0</v>
      </c>
      <c r="B1076" s="30" t="s">
        <v>4121</v>
      </c>
      <c r="C1076" s="32" t="s">
        <v>4122</v>
      </c>
      <c r="D1076" s="94"/>
      <c r="E1076" s="94"/>
      <c r="F1076" s="103"/>
      <c r="G1076" s="140"/>
      <c r="H1076" s="140"/>
      <c r="I1076" s="95"/>
      <c r="J1076" s="69"/>
      <c r="K1076" s="65"/>
      <c r="L1076" s="65"/>
      <c r="M1076" s="302"/>
      <c r="N1076" s="382"/>
      <c r="O1076" s="383"/>
      <c r="P1076" s="302"/>
      <c r="Q1076" s="384"/>
      <c r="R1076" s="310"/>
      <c r="S1076" s="482"/>
      <c r="T1076" s="302" t="s">
        <v>21</v>
      </c>
      <c r="U1076" s="313">
        <v>0.5</v>
      </c>
      <c r="V1076" s="349"/>
      <c r="W1076" s="303"/>
      <c r="X1076" s="290"/>
      <c r="Y1076" s="350"/>
      <c r="Z1076" s="299" t="s">
        <v>20</v>
      </c>
      <c r="AA1076" s="287" t="s">
        <v>21</v>
      </c>
      <c r="AB1076" s="351">
        <v>0.85</v>
      </c>
      <c r="AC1076" s="288"/>
      <c r="AD1076" s="288"/>
      <c r="AE1076" s="346"/>
      <c r="AF1076" s="45">
        <f>ROUND(ROUND(ROUND(ROUND(G1016+K1052,0)*Q1016,0)*U1076,0)*AB1076,0)</f>
        <v>221</v>
      </c>
      <c r="AG1076" s="79"/>
    </row>
    <row r="1077" ht="16.5" customHeight="1">
      <c r="A1077" s="29">
        <v>63.0</v>
      </c>
      <c r="B1077" s="30" t="s">
        <v>4123</v>
      </c>
      <c r="C1077" s="32" t="s">
        <v>4124</v>
      </c>
      <c r="D1077" s="94"/>
      <c r="E1077" s="94"/>
      <c r="F1077" s="103"/>
      <c r="G1077" s="140"/>
      <c r="H1077" s="140"/>
      <c r="I1077" s="95"/>
      <c r="J1077" s="69"/>
      <c r="K1077" s="65"/>
      <c r="L1077" s="65"/>
      <c r="M1077" s="302"/>
      <c r="N1077" s="382"/>
      <c r="O1077" s="383"/>
      <c r="P1077" s="302"/>
      <c r="Q1077" s="384"/>
      <c r="R1077" s="310"/>
      <c r="S1077" s="482"/>
      <c r="T1077" s="302"/>
      <c r="U1077" s="313"/>
      <c r="V1077" s="349"/>
      <c r="W1077" s="305" t="s">
        <v>326</v>
      </c>
      <c r="X1077" s="287" t="s">
        <v>21</v>
      </c>
      <c r="Y1077" s="354">
        <f>$Y$657</f>
        <v>0.7</v>
      </c>
      <c r="Z1077" s="297"/>
      <c r="AA1077" s="297"/>
      <c r="AB1077" s="297"/>
      <c r="AC1077" s="297"/>
      <c r="AD1077" s="297"/>
      <c r="AE1077" s="362"/>
      <c r="AF1077" s="45">
        <f>ROUND(ROUND(ROUND(ROUND(G1016+K1052,0)*Q1016,0)*U1076,0)*Y1077,0)</f>
        <v>182</v>
      </c>
      <c r="AG1077" s="79"/>
    </row>
    <row r="1078" ht="16.5" customHeight="1">
      <c r="A1078" s="29">
        <v>63.0</v>
      </c>
      <c r="B1078" s="30" t="s">
        <v>4125</v>
      </c>
      <c r="C1078" s="32" t="s">
        <v>4126</v>
      </c>
      <c r="D1078" s="94"/>
      <c r="E1078" s="94"/>
      <c r="F1078" s="103"/>
      <c r="G1078" s="140"/>
      <c r="H1078" s="140"/>
      <c r="I1078" s="95"/>
      <c r="J1078" s="69"/>
      <c r="K1078" s="65"/>
      <c r="L1078" s="65"/>
      <c r="M1078" s="302"/>
      <c r="N1078" s="382"/>
      <c r="O1078" s="383"/>
      <c r="P1078" s="302"/>
      <c r="Q1078" s="384"/>
      <c r="R1078" s="310"/>
      <c r="S1078" s="482"/>
      <c r="T1078" s="302"/>
      <c r="U1078" s="313"/>
      <c r="V1078" s="349"/>
      <c r="W1078" s="484"/>
      <c r="X1078" s="290"/>
      <c r="Y1078" s="355"/>
      <c r="Z1078" s="356" t="s">
        <v>20</v>
      </c>
      <c r="AA1078" s="357" t="s">
        <v>21</v>
      </c>
      <c r="AB1078" s="358">
        <v>0.85</v>
      </c>
      <c r="AC1078" s="288"/>
      <c r="AD1078" s="288"/>
      <c r="AE1078" s="346"/>
      <c r="AF1078" s="45">
        <f>ROUND(ROUND(ROUND(ROUND(ROUND(G1016+K1052,0)*Q1016,0)*U1076,0)*Y1077,0)*AB1078,0)</f>
        <v>155</v>
      </c>
      <c r="AG1078" s="79"/>
    </row>
    <row r="1079" ht="16.5" customHeight="1">
      <c r="A1079" s="29">
        <v>63.0</v>
      </c>
      <c r="B1079" s="30" t="s">
        <v>4127</v>
      </c>
      <c r="C1079" s="32" t="s">
        <v>4128</v>
      </c>
      <c r="D1079" s="94"/>
      <c r="E1079" s="94"/>
      <c r="F1079" s="103"/>
      <c r="G1079" s="140"/>
      <c r="H1079" s="140"/>
      <c r="I1079" s="95"/>
      <c r="J1079" s="69"/>
      <c r="K1079" s="65"/>
      <c r="L1079" s="65"/>
      <c r="M1079" s="302"/>
      <c r="N1079" s="382"/>
      <c r="O1079" s="383"/>
      <c r="P1079" s="302"/>
      <c r="Q1079" s="384"/>
      <c r="R1079" s="310"/>
      <c r="S1079" s="482"/>
      <c r="T1079" s="302"/>
      <c r="U1079" s="313"/>
      <c r="V1079" s="349"/>
      <c r="W1079" s="305" t="s">
        <v>329</v>
      </c>
      <c r="X1079" s="287" t="s">
        <v>21</v>
      </c>
      <c r="Y1079" s="354">
        <f>$Y$659</f>
        <v>0.85</v>
      </c>
      <c r="Z1079" s="292"/>
      <c r="AA1079" s="292"/>
      <c r="AB1079" s="292"/>
      <c r="AC1079" s="292"/>
      <c r="AD1079" s="292"/>
      <c r="AE1079" s="355"/>
      <c r="AF1079" s="45">
        <f>ROUND(ROUND(ROUND(ROUND(G1016+K1052,0)*Q1016,0)*U1076,0)*Y1079,0)</f>
        <v>221</v>
      </c>
      <c r="AG1079" s="79"/>
    </row>
    <row r="1080" ht="16.5" customHeight="1">
      <c r="A1080" s="29">
        <v>63.0</v>
      </c>
      <c r="B1080" s="30" t="s">
        <v>4129</v>
      </c>
      <c r="C1080" s="32" t="s">
        <v>4130</v>
      </c>
      <c r="D1080" s="94"/>
      <c r="E1080" s="94"/>
      <c r="F1080" s="103"/>
      <c r="G1080" s="140"/>
      <c r="H1080" s="140"/>
      <c r="I1080" s="95"/>
      <c r="J1080" s="69"/>
      <c r="K1080" s="65"/>
      <c r="L1080" s="65"/>
      <c r="M1080" s="302"/>
      <c r="N1080" s="382"/>
      <c r="O1080" s="383"/>
      <c r="P1080" s="302"/>
      <c r="Q1080" s="384"/>
      <c r="R1080" s="310"/>
      <c r="S1080" s="482"/>
      <c r="T1080" s="302"/>
      <c r="U1080" s="313"/>
      <c r="V1080" s="349"/>
      <c r="W1080" s="484"/>
      <c r="X1080" s="290"/>
      <c r="Y1080" s="355"/>
      <c r="Z1080" s="356" t="s">
        <v>20</v>
      </c>
      <c r="AA1080" s="357" t="s">
        <v>21</v>
      </c>
      <c r="AB1080" s="358">
        <v>0.85</v>
      </c>
      <c r="AC1080" s="288"/>
      <c r="AD1080" s="288"/>
      <c r="AE1080" s="346"/>
      <c r="AF1080" s="45">
        <f>ROUND(ROUND(ROUND(ROUND(ROUND(G1016+K1052,0)*Q1016,0)*U1076,0)*Y1079,0)*AB1080,0)</f>
        <v>188</v>
      </c>
      <c r="AG1080" s="79"/>
    </row>
    <row r="1081" ht="16.5" customHeight="1">
      <c r="A1081" s="29">
        <v>63.0</v>
      </c>
      <c r="B1081" s="30" t="s">
        <v>4131</v>
      </c>
      <c r="C1081" s="32" t="s">
        <v>4132</v>
      </c>
      <c r="D1081" s="94"/>
      <c r="E1081" s="94"/>
      <c r="F1081" s="103"/>
      <c r="G1081" s="140"/>
      <c r="H1081" s="140"/>
      <c r="I1081" s="95"/>
      <c r="J1081" s="69"/>
      <c r="K1081" s="65"/>
      <c r="L1081" s="65"/>
      <c r="M1081" s="302"/>
      <c r="N1081" s="382"/>
      <c r="O1081" s="383"/>
      <c r="P1081" s="302"/>
      <c r="Q1081" s="384"/>
      <c r="R1081" s="310"/>
      <c r="S1081" s="482"/>
      <c r="T1081" s="302"/>
      <c r="U1081" s="313"/>
      <c r="V1081" s="349"/>
      <c r="W1081" s="299"/>
      <c r="X1081" s="287"/>
      <c r="Y1081" s="345"/>
      <c r="Z1081" s="288"/>
      <c r="AA1081" s="288"/>
      <c r="AB1081" s="346"/>
      <c r="AC1081" s="82" t="s">
        <v>30</v>
      </c>
      <c r="AD1081" s="302">
        <v>5.0</v>
      </c>
      <c r="AE1081" s="360" t="s">
        <v>31</v>
      </c>
      <c r="AF1081" s="45">
        <f>ROUND(ROUND(ROUND(ROUND(G1016+K1052,0)*Q1016,0)*U1076,0)-AD1081,0)</f>
        <v>255</v>
      </c>
      <c r="AG1081" s="79"/>
    </row>
    <row r="1082" ht="16.5" customHeight="1">
      <c r="A1082" s="29">
        <v>63.0</v>
      </c>
      <c r="B1082" s="30" t="s">
        <v>4133</v>
      </c>
      <c r="C1082" s="32" t="s">
        <v>4134</v>
      </c>
      <c r="D1082" s="94"/>
      <c r="E1082" s="94"/>
      <c r="F1082" s="103"/>
      <c r="G1082" s="140"/>
      <c r="H1082" s="140"/>
      <c r="I1082" s="95"/>
      <c r="J1082" s="69"/>
      <c r="K1082" s="65"/>
      <c r="L1082" s="65"/>
      <c r="M1082" s="302"/>
      <c r="N1082" s="382"/>
      <c r="O1082" s="383"/>
      <c r="P1082" s="302"/>
      <c r="Q1082" s="384"/>
      <c r="R1082" s="310"/>
      <c r="S1082" s="482"/>
      <c r="T1082" s="302"/>
      <c r="U1082" s="313"/>
      <c r="V1082" s="313"/>
      <c r="W1082" s="303"/>
      <c r="X1082" s="290"/>
      <c r="Y1082" s="350"/>
      <c r="Z1082" s="299" t="s">
        <v>20</v>
      </c>
      <c r="AA1082" s="287" t="s">
        <v>21</v>
      </c>
      <c r="AB1082" s="361">
        <v>0.85</v>
      </c>
      <c r="AC1082" s="482"/>
      <c r="AD1082" s="302"/>
      <c r="AE1082" s="360"/>
      <c r="AF1082" s="45">
        <f>ROUND(ROUND(ROUND(ROUND(ROUND(G1016+K1052,0)*Q1016,0)*U1076,0)*AB1082,0)-AD1081,0)</f>
        <v>216</v>
      </c>
      <c r="AG1082" s="79"/>
    </row>
    <row r="1083" ht="16.5" customHeight="1">
      <c r="A1083" s="29">
        <v>63.0</v>
      </c>
      <c r="B1083" s="30" t="s">
        <v>4135</v>
      </c>
      <c r="C1083" s="32" t="s">
        <v>4136</v>
      </c>
      <c r="D1083" s="94"/>
      <c r="E1083" s="94"/>
      <c r="F1083" s="103"/>
      <c r="G1083" s="140"/>
      <c r="H1083" s="140"/>
      <c r="I1083" s="95"/>
      <c r="J1083" s="69"/>
      <c r="K1083" s="65"/>
      <c r="L1083" s="65"/>
      <c r="M1083" s="302"/>
      <c r="N1083" s="382"/>
      <c r="O1083" s="383"/>
      <c r="P1083" s="302"/>
      <c r="Q1083" s="384"/>
      <c r="R1083" s="310"/>
      <c r="S1083" s="482"/>
      <c r="T1083" s="302"/>
      <c r="U1083" s="313"/>
      <c r="V1083" s="313"/>
      <c r="W1083" s="305" t="s">
        <v>326</v>
      </c>
      <c r="X1083" s="302" t="s">
        <v>21</v>
      </c>
      <c r="Y1083" s="349">
        <f>$Y$657</f>
        <v>0.7</v>
      </c>
      <c r="Z1083" s="297"/>
      <c r="AA1083" s="297"/>
      <c r="AB1083" s="362"/>
      <c r="AC1083" s="482"/>
      <c r="AD1083" s="313"/>
      <c r="AE1083" s="349"/>
      <c r="AF1083" s="45">
        <f>ROUND(ROUND(ROUND(ROUND(ROUND(G1016+K1052,0)*Q1016,0)*U1076,0)*Y1083,0)-AD1081,0)</f>
        <v>177</v>
      </c>
      <c r="AG1083" s="79"/>
    </row>
    <row r="1084" ht="16.5" customHeight="1">
      <c r="A1084" s="29">
        <v>63.0</v>
      </c>
      <c r="B1084" s="30" t="s">
        <v>4137</v>
      </c>
      <c r="C1084" s="32" t="s">
        <v>4138</v>
      </c>
      <c r="D1084" s="94"/>
      <c r="E1084" s="94"/>
      <c r="F1084" s="103"/>
      <c r="G1084" s="140"/>
      <c r="H1084" s="140"/>
      <c r="I1084" s="95"/>
      <c r="J1084" s="69"/>
      <c r="K1084" s="65"/>
      <c r="L1084" s="65"/>
      <c r="M1084" s="302"/>
      <c r="N1084" s="382"/>
      <c r="O1084" s="383"/>
      <c r="P1084" s="302"/>
      <c r="Q1084" s="384"/>
      <c r="R1084" s="310"/>
      <c r="S1084" s="482"/>
      <c r="T1084" s="302"/>
      <c r="U1084" s="313"/>
      <c r="V1084" s="313"/>
      <c r="W1084" s="484"/>
      <c r="X1084" s="290"/>
      <c r="Y1084" s="355"/>
      <c r="Z1084" s="356" t="s">
        <v>20</v>
      </c>
      <c r="AA1084" s="357" t="s">
        <v>21</v>
      </c>
      <c r="AB1084" s="363">
        <v>0.85</v>
      </c>
      <c r="AC1084" s="482"/>
      <c r="AD1084" s="313"/>
      <c r="AE1084" s="349"/>
      <c r="AF1084" s="45">
        <f>ROUND(ROUND(ROUND(ROUND(ROUND(ROUND(G1016+K1052,0)*Q1016,0)*U1076,0)*Y1083,0)*AB1084,0)-AD1081,0)</f>
        <v>150</v>
      </c>
      <c r="AG1084" s="79"/>
    </row>
    <row r="1085" ht="16.5" customHeight="1">
      <c r="A1085" s="29">
        <v>63.0</v>
      </c>
      <c r="B1085" s="30" t="s">
        <v>4139</v>
      </c>
      <c r="C1085" s="32" t="s">
        <v>4140</v>
      </c>
      <c r="D1085" s="94"/>
      <c r="E1085" s="94"/>
      <c r="F1085" s="103"/>
      <c r="G1085" s="140"/>
      <c r="H1085" s="140"/>
      <c r="I1085" s="95"/>
      <c r="J1085" s="69"/>
      <c r="K1085" s="65"/>
      <c r="L1085" s="65"/>
      <c r="M1085" s="302"/>
      <c r="N1085" s="382"/>
      <c r="O1085" s="383"/>
      <c r="P1085" s="302"/>
      <c r="Q1085" s="384"/>
      <c r="R1085" s="308"/>
      <c r="S1085" s="310"/>
      <c r="T1085" s="302"/>
      <c r="U1085" s="313"/>
      <c r="V1085" s="313"/>
      <c r="W1085" s="305" t="s">
        <v>329</v>
      </c>
      <c r="X1085" s="302" t="s">
        <v>21</v>
      </c>
      <c r="Y1085" s="349">
        <f>$Y$659</f>
        <v>0.85</v>
      </c>
      <c r="Z1085" s="292"/>
      <c r="AA1085" s="292"/>
      <c r="AB1085" s="355"/>
      <c r="AC1085" s="482"/>
      <c r="AD1085" s="313"/>
      <c r="AE1085" s="349"/>
      <c r="AF1085" s="45">
        <f>ROUND(ROUND(ROUND(ROUND(ROUND(G1016+K1052,0)*Q1016,0)*U1076,0)*Y1085,0)-AD1081,0)</f>
        <v>216</v>
      </c>
      <c r="AG1085" s="79"/>
    </row>
    <row r="1086" ht="16.5" customHeight="1">
      <c r="A1086" s="29">
        <v>63.0</v>
      </c>
      <c r="B1086" s="30" t="s">
        <v>4141</v>
      </c>
      <c r="C1086" s="32" t="s">
        <v>4142</v>
      </c>
      <c r="D1086" s="94"/>
      <c r="E1086" s="94"/>
      <c r="F1086" s="103"/>
      <c r="G1086" s="140"/>
      <c r="H1086" s="140"/>
      <c r="I1086" s="95"/>
      <c r="J1086" s="110"/>
      <c r="K1086" s="115"/>
      <c r="L1086" s="115"/>
      <c r="M1086" s="386"/>
      <c r="N1086" s="382"/>
      <c r="O1086" s="387"/>
      <c r="P1086" s="290"/>
      <c r="Q1086" s="386"/>
      <c r="R1086" s="312"/>
      <c r="S1086" s="310"/>
      <c r="T1086" s="302"/>
      <c r="U1086" s="313"/>
      <c r="V1086" s="313"/>
      <c r="W1086" s="484"/>
      <c r="X1086" s="290"/>
      <c r="Y1086" s="355"/>
      <c r="Z1086" s="356" t="s">
        <v>20</v>
      </c>
      <c r="AA1086" s="357" t="s">
        <v>21</v>
      </c>
      <c r="AB1086" s="363">
        <v>0.85</v>
      </c>
      <c r="AC1086" s="484"/>
      <c r="AD1086" s="292"/>
      <c r="AE1086" s="355"/>
      <c r="AF1086" s="45">
        <f>ROUND(ROUND(ROUND(ROUND(ROUND(ROUND(G1016+K1052,0)*Q1016,0)*U1076,0)*Y1085,0)*AB1086,0)-AD1081,0)</f>
        <v>183</v>
      </c>
      <c r="AG1086" s="79"/>
    </row>
    <row r="1087" ht="16.5" customHeight="1">
      <c r="A1087" s="29">
        <v>63.0</v>
      </c>
      <c r="B1087" s="30" t="s">
        <v>4143</v>
      </c>
      <c r="C1087" s="32" t="s">
        <v>4144</v>
      </c>
      <c r="D1087" s="94"/>
      <c r="E1087" s="94"/>
      <c r="F1087" s="103"/>
      <c r="G1087" s="140"/>
      <c r="H1087" s="140"/>
      <c r="I1087" s="95"/>
      <c r="J1087" s="69"/>
      <c r="K1087" s="65"/>
      <c r="L1087" s="65"/>
      <c r="M1087" s="302"/>
      <c r="N1087" s="367"/>
      <c r="O1087" s="82" t="s">
        <v>27</v>
      </c>
      <c r="P1087" s="140"/>
      <c r="Q1087" s="95"/>
      <c r="R1087" s="287"/>
      <c r="S1087" s="287"/>
      <c r="T1087" s="152"/>
      <c r="U1087" s="152"/>
      <c r="V1087" s="153"/>
      <c r="W1087" s="299"/>
      <c r="X1087" s="287"/>
      <c r="Y1087" s="345"/>
      <c r="Z1087" s="288"/>
      <c r="AA1087" s="288"/>
      <c r="AB1087" s="288"/>
      <c r="AC1087" s="288"/>
      <c r="AD1087" s="288"/>
      <c r="AE1087" s="346"/>
      <c r="AF1087" s="45">
        <f>ROUND(G1016*Q1088,0)</f>
        <v>365</v>
      </c>
      <c r="AG1087" s="79"/>
    </row>
    <row r="1088" ht="16.5" customHeight="1">
      <c r="A1088" s="29">
        <v>63.0</v>
      </c>
      <c r="B1088" s="30" t="s">
        <v>4145</v>
      </c>
      <c r="C1088" s="32" t="s">
        <v>4146</v>
      </c>
      <c r="D1088" s="94"/>
      <c r="E1088" s="94"/>
      <c r="F1088" s="103"/>
      <c r="G1088" s="140"/>
      <c r="H1088" s="140"/>
      <c r="I1088" s="95"/>
      <c r="J1088" s="69"/>
      <c r="K1088" s="65"/>
      <c r="L1088" s="65"/>
      <c r="M1088" s="302"/>
      <c r="N1088" s="105"/>
      <c r="O1088" s="482"/>
      <c r="P1088" s="302" t="s">
        <v>21</v>
      </c>
      <c r="Q1088" s="349">
        <v>0.5</v>
      </c>
      <c r="R1088" s="302"/>
      <c r="S1088" s="302"/>
      <c r="T1088" s="140"/>
      <c r="U1088" s="140"/>
      <c r="V1088" s="95"/>
      <c r="W1088" s="303"/>
      <c r="X1088" s="290"/>
      <c r="Y1088" s="350"/>
      <c r="Z1088" s="299" t="s">
        <v>20</v>
      </c>
      <c r="AA1088" s="287" t="s">
        <v>21</v>
      </c>
      <c r="AB1088" s="351">
        <v>0.85</v>
      </c>
      <c r="AC1088" s="288"/>
      <c r="AD1088" s="288"/>
      <c r="AE1088" s="346"/>
      <c r="AF1088" s="45">
        <f>ROUND(ROUND(G1016*Q1088,0)*AB1088,0)</f>
        <v>310</v>
      </c>
      <c r="AG1088" s="79"/>
    </row>
    <row r="1089" ht="16.5" customHeight="1">
      <c r="A1089" s="29">
        <v>63.0</v>
      </c>
      <c r="B1089" s="30" t="s">
        <v>4147</v>
      </c>
      <c r="C1089" s="32" t="s">
        <v>4148</v>
      </c>
      <c r="D1089" s="69"/>
      <c r="E1089" s="69"/>
      <c r="F1089" s="76"/>
      <c r="G1089" s="63"/>
      <c r="H1089" s="63"/>
      <c r="I1089" s="51"/>
      <c r="J1089" s="94"/>
      <c r="K1089" s="140"/>
      <c r="L1089" s="348"/>
      <c r="M1089" s="304"/>
      <c r="N1089" s="381"/>
      <c r="O1089" s="482"/>
      <c r="P1089" s="304"/>
      <c r="Q1089" s="380"/>
      <c r="R1089" s="304"/>
      <c r="S1089" s="304"/>
      <c r="T1089" s="140"/>
      <c r="U1089" s="140"/>
      <c r="V1089" s="95"/>
      <c r="W1089" s="305" t="s">
        <v>326</v>
      </c>
      <c r="X1089" s="287" t="s">
        <v>21</v>
      </c>
      <c r="Y1089" s="354">
        <v>0.7</v>
      </c>
      <c r="Z1089" s="297"/>
      <c r="AA1089" s="297"/>
      <c r="AB1089" s="297"/>
      <c r="AC1089" s="297"/>
      <c r="AD1089" s="297"/>
      <c r="AE1089" s="362"/>
      <c r="AF1089" s="45">
        <f>ROUND(ROUND(G1016*Q1088,0)*Y1089,0)</f>
        <v>256</v>
      </c>
      <c r="AG1089" s="79"/>
    </row>
    <row r="1090" ht="16.5" customHeight="1">
      <c r="A1090" s="29">
        <v>63.0</v>
      </c>
      <c r="B1090" s="30" t="s">
        <v>4149</v>
      </c>
      <c r="C1090" s="32" t="s">
        <v>4150</v>
      </c>
      <c r="D1090" s="69"/>
      <c r="E1090" s="69"/>
      <c r="F1090" s="76"/>
      <c r="G1090" s="63"/>
      <c r="H1090" s="63"/>
      <c r="I1090" s="51"/>
      <c r="J1090" s="94"/>
      <c r="K1090" s="140"/>
      <c r="L1090" s="348"/>
      <c r="M1090" s="304"/>
      <c r="N1090" s="381"/>
      <c r="O1090" s="482"/>
      <c r="P1090" s="304"/>
      <c r="Q1090" s="380"/>
      <c r="R1090" s="304"/>
      <c r="S1090" s="304"/>
      <c r="T1090" s="140"/>
      <c r="U1090" s="140"/>
      <c r="V1090" s="95"/>
      <c r="W1090" s="484"/>
      <c r="X1090" s="290"/>
      <c r="Y1090" s="355"/>
      <c r="Z1090" s="356" t="s">
        <v>20</v>
      </c>
      <c r="AA1090" s="357" t="s">
        <v>21</v>
      </c>
      <c r="AB1090" s="358">
        <v>0.85</v>
      </c>
      <c r="AC1090" s="288"/>
      <c r="AD1090" s="288"/>
      <c r="AE1090" s="346"/>
      <c r="AF1090" s="45">
        <f>ROUND(ROUND(ROUND(G1016*Q1088,0)*Y1089,0)*AB1090,0)</f>
        <v>218</v>
      </c>
      <c r="AG1090" s="79"/>
    </row>
    <row r="1091" ht="16.5" customHeight="1">
      <c r="A1091" s="29">
        <v>63.0</v>
      </c>
      <c r="B1091" s="30" t="s">
        <v>4151</v>
      </c>
      <c r="C1091" s="32" t="s">
        <v>4152</v>
      </c>
      <c r="D1091" s="69"/>
      <c r="E1091" s="69"/>
      <c r="F1091" s="76"/>
      <c r="G1091" s="63"/>
      <c r="H1091" s="63"/>
      <c r="I1091" s="51"/>
      <c r="J1091" s="94"/>
      <c r="K1091" s="140"/>
      <c r="L1091" s="348"/>
      <c r="M1091" s="304"/>
      <c r="N1091" s="381"/>
      <c r="O1091" s="482"/>
      <c r="P1091" s="304"/>
      <c r="Q1091" s="380"/>
      <c r="R1091" s="304"/>
      <c r="S1091" s="304"/>
      <c r="T1091" s="140"/>
      <c r="U1091" s="140"/>
      <c r="V1091" s="95"/>
      <c r="W1091" s="305" t="s">
        <v>329</v>
      </c>
      <c r="X1091" s="287" t="s">
        <v>21</v>
      </c>
      <c r="Y1091" s="354">
        <v>0.85</v>
      </c>
      <c r="Z1091" s="292"/>
      <c r="AA1091" s="292"/>
      <c r="AB1091" s="292"/>
      <c r="AC1091" s="292"/>
      <c r="AD1091" s="292"/>
      <c r="AE1091" s="355"/>
      <c r="AF1091" s="45">
        <f>ROUND(ROUND(G1016*Q1088,0)*Y1091,0)</f>
        <v>310</v>
      </c>
      <c r="AG1091" s="79"/>
    </row>
    <row r="1092" ht="16.5" customHeight="1">
      <c r="A1092" s="29">
        <v>63.0</v>
      </c>
      <c r="B1092" s="30" t="s">
        <v>4153</v>
      </c>
      <c r="C1092" s="32" t="s">
        <v>4154</v>
      </c>
      <c r="D1092" s="69"/>
      <c r="E1092" s="69"/>
      <c r="F1092" s="76"/>
      <c r="G1092" s="63"/>
      <c r="H1092" s="63"/>
      <c r="I1092" s="51"/>
      <c r="J1092" s="94"/>
      <c r="K1092" s="140"/>
      <c r="L1092" s="348"/>
      <c r="M1092" s="304"/>
      <c r="N1092" s="381"/>
      <c r="O1092" s="482"/>
      <c r="P1092" s="304"/>
      <c r="Q1092" s="380"/>
      <c r="R1092" s="304"/>
      <c r="S1092" s="304"/>
      <c r="T1092" s="140"/>
      <c r="U1092" s="140"/>
      <c r="V1092" s="95"/>
      <c r="W1092" s="484"/>
      <c r="X1092" s="290"/>
      <c r="Y1092" s="355"/>
      <c r="Z1092" s="356" t="s">
        <v>20</v>
      </c>
      <c r="AA1092" s="357" t="s">
        <v>21</v>
      </c>
      <c r="AB1092" s="358">
        <v>0.85</v>
      </c>
      <c r="AC1092" s="288"/>
      <c r="AD1092" s="288"/>
      <c r="AE1092" s="346"/>
      <c r="AF1092" s="45">
        <f>ROUND(ROUND(ROUND(G1016*Q1088,0)*Y1091,0)*AB1092,0)</f>
        <v>264</v>
      </c>
      <c r="AG1092" s="79"/>
    </row>
    <row r="1093" ht="16.5" customHeight="1">
      <c r="A1093" s="29">
        <v>63.0</v>
      </c>
      <c r="B1093" s="30" t="s">
        <v>4155</v>
      </c>
      <c r="C1093" s="32" t="s">
        <v>4156</v>
      </c>
      <c r="D1093" s="69"/>
      <c r="E1093" s="69"/>
      <c r="F1093" s="76"/>
      <c r="G1093" s="63"/>
      <c r="H1093" s="63"/>
      <c r="I1093" s="51"/>
      <c r="J1093" s="94"/>
      <c r="K1093" s="140"/>
      <c r="L1093" s="348"/>
      <c r="M1093" s="304"/>
      <c r="N1093" s="381"/>
      <c r="O1093" s="482"/>
      <c r="P1093" s="304"/>
      <c r="Q1093" s="380"/>
      <c r="R1093" s="304"/>
      <c r="S1093" s="304"/>
      <c r="T1093" s="140"/>
      <c r="U1093" s="140"/>
      <c r="V1093" s="95"/>
      <c r="W1093" s="299"/>
      <c r="X1093" s="287"/>
      <c r="Y1093" s="345"/>
      <c r="Z1093" s="288"/>
      <c r="AA1093" s="288"/>
      <c r="AB1093" s="346"/>
      <c r="AC1093" s="82" t="s">
        <v>30</v>
      </c>
      <c r="AD1093" s="302">
        <v>5.0</v>
      </c>
      <c r="AE1093" s="360" t="s">
        <v>31</v>
      </c>
      <c r="AF1093" s="45">
        <f>ROUND(ROUND(G1016*Q1088,0)-AD1093,0)</f>
        <v>360</v>
      </c>
      <c r="AG1093" s="79"/>
    </row>
    <row r="1094" ht="16.5" customHeight="1">
      <c r="A1094" s="29">
        <v>63.0</v>
      </c>
      <c r="B1094" s="30" t="s">
        <v>4157</v>
      </c>
      <c r="C1094" s="32" t="s">
        <v>4158</v>
      </c>
      <c r="D1094" s="69"/>
      <c r="E1094" s="69"/>
      <c r="F1094" s="76"/>
      <c r="G1094" s="63"/>
      <c r="H1094" s="63"/>
      <c r="I1094" s="51"/>
      <c r="J1094" s="94"/>
      <c r="K1094" s="140"/>
      <c r="L1094" s="348"/>
      <c r="M1094" s="304"/>
      <c r="N1094" s="381"/>
      <c r="O1094" s="307"/>
      <c r="P1094" s="304"/>
      <c r="Q1094" s="380"/>
      <c r="R1094" s="304"/>
      <c r="S1094" s="304"/>
      <c r="T1094" s="140"/>
      <c r="U1094" s="140"/>
      <c r="V1094" s="95"/>
      <c r="W1094" s="303"/>
      <c r="X1094" s="290"/>
      <c r="Y1094" s="350"/>
      <c r="Z1094" s="299" t="s">
        <v>20</v>
      </c>
      <c r="AA1094" s="287" t="s">
        <v>21</v>
      </c>
      <c r="AB1094" s="361">
        <v>0.85</v>
      </c>
      <c r="AC1094" s="482"/>
      <c r="AD1094" s="302"/>
      <c r="AE1094" s="360"/>
      <c r="AF1094" s="45">
        <f>ROUND(ROUND(ROUND(G1016*Q1088,0)*AB1094,0)-AD1093,0)</f>
        <v>305</v>
      </c>
      <c r="AG1094" s="79"/>
    </row>
    <row r="1095" ht="16.5" customHeight="1">
      <c r="A1095" s="29">
        <v>63.0</v>
      </c>
      <c r="B1095" s="30" t="s">
        <v>4159</v>
      </c>
      <c r="C1095" s="32" t="s">
        <v>4160</v>
      </c>
      <c r="D1095" s="69"/>
      <c r="E1095" s="69"/>
      <c r="F1095" s="76"/>
      <c r="G1095" s="63"/>
      <c r="H1095" s="63"/>
      <c r="I1095" s="51"/>
      <c r="J1095" s="94"/>
      <c r="K1095" s="140"/>
      <c r="L1095" s="348"/>
      <c r="M1095" s="304"/>
      <c r="N1095" s="381"/>
      <c r="O1095" s="307"/>
      <c r="P1095" s="304"/>
      <c r="Q1095" s="380"/>
      <c r="R1095" s="304"/>
      <c r="S1095" s="304"/>
      <c r="T1095" s="140"/>
      <c r="U1095" s="140"/>
      <c r="V1095" s="95"/>
      <c r="W1095" s="305" t="s">
        <v>326</v>
      </c>
      <c r="X1095" s="302" t="s">
        <v>21</v>
      </c>
      <c r="Y1095" s="349">
        <v>0.7</v>
      </c>
      <c r="Z1095" s="297"/>
      <c r="AA1095" s="297"/>
      <c r="AB1095" s="362"/>
      <c r="AC1095" s="482"/>
      <c r="AD1095" s="313"/>
      <c r="AE1095" s="349"/>
      <c r="AF1095" s="45">
        <f>ROUND(ROUND(ROUND(G1016*Q1088,0)*Y1095,0)-AD1093,0)</f>
        <v>251</v>
      </c>
      <c r="AG1095" s="79"/>
    </row>
    <row r="1096" ht="16.5" customHeight="1">
      <c r="A1096" s="29">
        <v>63.0</v>
      </c>
      <c r="B1096" s="30" t="s">
        <v>4161</v>
      </c>
      <c r="C1096" s="32" t="s">
        <v>4162</v>
      </c>
      <c r="D1096" s="69"/>
      <c r="E1096" s="69"/>
      <c r="F1096" s="76"/>
      <c r="G1096" s="63"/>
      <c r="H1096" s="63"/>
      <c r="I1096" s="51"/>
      <c r="J1096" s="94"/>
      <c r="K1096" s="140"/>
      <c r="L1096" s="348"/>
      <c r="M1096" s="304"/>
      <c r="N1096" s="381"/>
      <c r="O1096" s="307"/>
      <c r="P1096" s="304"/>
      <c r="Q1096" s="380"/>
      <c r="R1096" s="304"/>
      <c r="S1096" s="304"/>
      <c r="T1096" s="140"/>
      <c r="U1096" s="140"/>
      <c r="V1096" s="95"/>
      <c r="W1096" s="484"/>
      <c r="X1096" s="290"/>
      <c r="Y1096" s="355"/>
      <c r="Z1096" s="356" t="s">
        <v>20</v>
      </c>
      <c r="AA1096" s="357" t="s">
        <v>21</v>
      </c>
      <c r="AB1096" s="363">
        <v>0.85</v>
      </c>
      <c r="AC1096" s="482"/>
      <c r="AD1096" s="313"/>
      <c r="AE1096" s="349"/>
      <c r="AF1096" s="45">
        <f>ROUND(ROUND(ROUND(ROUND(G1016*Q1088,0)*Y1095,0)*AB1096,0)-AD1093,0)</f>
        <v>213</v>
      </c>
      <c r="AG1096" s="79"/>
    </row>
    <row r="1097" ht="16.5" customHeight="1">
      <c r="A1097" s="29">
        <v>63.0</v>
      </c>
      <c r="B1097" s="30" t="s">
        <v>4163</v>
      </c>
      <c r="C1097" s="32" t="s">
        <v>4164</v>
      </c>
      <c r="D1097" s="69"/>
      <c r="E1097" s="69"/>
      <c r="F1097" s="76"/>
      <c r="G1097" s="63"/>
      <c r="H1097" s="63"/>
      <c r="I1097" s="51"/>
      <c r="J1097" s="94"/>
      <c r="K1097" s="140"/>
      <c r="L1097" s="348"/>
      <c r="M1097" s="304"/>
      <c r="N1097" s="381"/>
      <c r="O1097" s="307"/>
      <c r="P1097" s="304"/>
      <c r="Q1097" s="380"/>
      <c r="R1097" s="304"/>
      <c r="S1097" s="304"/>
      <c r="T1097" s="140"/>
      <c r="U1097" s="140"/>
      <c r="V1097" s="95"/>
      <c r="W1097" s="305" t="s">
        <v>329</v>
      </c>
      <c r="X1097" s="302" t="s">
        <v>21</v>
      </c>
      <c r="Y1097" s="349">
        <v>0.85</v>
      </c>
      <c r="Z1097" s="292"/>
      <c r="AA1097" s="292"/>
      <c r="AB1097" s="355"/>
      <c r="AC1097" s="482"/>
      <c r="AD1097" s="313"/>
      <c r="AE1097" s="349"/>
      <c r="AF1097" s="45">
        <f>ROUND(ROUND(ROUND(G1016*Q1088,0)*Y1097,0)-AD1093,0)</f>
        <v>305</v>
      </c>
      <c r="AG1097" s="79"/>
    </row>
    <row r="1098" ht="16.5" customHeight="1">
      <c r="A1098" s="29">
        <v>63.0</v>
      </c>
      <c r="B1098" s="30" t="s">
        <v>4165</v>
      </c>
      <c r="C1098" s="32" t="s">
        <v>4166</v>
      </c>
      <c r="D1098" s="69"/>
      <c r="E1098" s="69"/>
      <c r="F1098" s="76"/>
      <c r="G1098" s="63"/>
      <c r="H1098" s="63"/>
      <c r="I1098" s="51"/>
      <c r="J1098" s="94"/>
      <c r="K1098" s="140"/>
      <c r="L1098" s="348"/>
      <c r="M1098" s="304"/>
      <c r="N1098" s="381"/>
      <c r="O1098" s="307"/>
      <c r="P1098" s="304"/>
      <c r="Q1098" s="380"/>
      <c r="R1098" s="304"/>
      <c r="S1098" s="304"/>
      <c r="T1098" s="140"/>
      <c r="U1098" s="140"/>
      <c r="V1098" s="95"/>
      <c r="W1098" s="484"/>
      <c r="X1098" s="290"/>
      <c r="Y1098" s="355"/>
      <c r="Z1098" s="356" t="s">
        <v>20</v>
      </c>
      <c r="AA1098" s="357" t="s">
        <v>21</v>
      </c>
      <c r="AB1098" s="363">
        <v>0.85</v>
      </c>
      <c r="AC1098" s="484"/>
      <c r="AD1098" s="292"/>
      <c r="AE1098" s="355"/>
      <c r="AF1098" s="45">
        <f>ROUND(ROUND(ROUND(ROUND(G1016*Q1088,0)*Y1097,0)*AB1098,0)-AD1093,0)</f>
        <v>259</v>
      </c>
      <c r="AG1098" s="79"/>
    </row>
    <row r="1099" ht="16.5" customHeight="1">
      <c r="A1099" s="29">
        <v>63.0</v>
      </c>
      <c r="B1099" s="30" t="s">
        <v>4167</v>
      </c>
      <c r="C1099" s="32" t="s">
        <v>4168</v>
      </c>
      <c r="D1099" s="69"/>
      <c r="E1099" s="69"/>
      <c r="F1099" s="307"/>
      <c r="G1099" s="63"/>
      <c r="H1099" s="63"/>
      <c r="I1099" s="95"/>
      <c r="J1099" s="69"/>
      <c r="K1099" s="65"/>
      <c r="L1099" s="65"/>
      <c r="M1099" s="140"/>
      <c r="N1099" s="105"/>
      <c r="O1099" s="94"/>
      <c r="P1099" s="140"/>
      <c r="Q1099" s="95"/>
      <c r="R1099" s="33" t="s">
        <v>23</v>
      </c>
      <c r="S1099" s="130" t="s">
        <v>24</v>
      </c>
      <c r="T1099" s="152"/>
      <c r="U1099" s="152"/>
      <c r="V1099" s="153"/>
      <c r="W1099" s="299"/>
      <c r="X1099" s="287"/>
      <c r="Y1099" s="345"/>
      <c r="Z1099" s="288"/>
      <c r="AA1099" s="288"/>
      <c r="AB1099" s="288"/>
      <c r="AC1099" s="288"/>
      <c r="AD1099" s="288"/>
      <c r="AE1099" s="346"/>
      <c r="AF1099" s="45">
        <f>ROUND(ROUND(G1016*Q1088,0)*U1100,0)</f>
        <v>256</v>
      </c>
      <c r="AG1099" s="79"/>
    </row>
    <row r="1100" ht="16.5" customHeight="1">
      <c r="A1100" s="29">
        <v>63.0</v>
      </c>
      <c r="B1100" s="30" t="s">
        <v>4169</v>
      </c>
      <c r="C1100" s="32" t="s">
        <v>4170</v>
      </c>
      <c r="D1100" s="69"/>
      <c r="E1100" s="69"/>
      <c r="F1100" s="307"/>
      <c r="G1100" s="373"/>
      <c r="H1100" s="140"/>
      <c r="I1100" s="95"/>
      <c r="J1100" s="69"/>
      <c r="K1100" s="65"/>
      <c r="L1100" s="65"/>
      <c r="M1100" s="140"/>
      <c r="N1100" s="105"/>
      <c r="O1100" s="94"/>
      <c r="P1100" s="140"/>
      <c r="Q1100" s="95"/>
      <c r="R1100" s="481"/>
      <c r="S1100" s="482"/>
      <c r="T1100" s="302" t="s">
        <v>21</v>
      </c>
      <c r="U1100" s="313">
        <v>0.7</v>
      </c>
      <c r="V1100" s="95"/>
      <c r="W1100" s="303"/>
      <c r="X1100" s="290"/>
      <c r="Y1100" s="350"/>
      <c r="Z1100" s="299" t="s">
        <v>20</v>
      </c>
      <c r="AA1100" s="287" t="s">
        <v>21</v>
      </c>
      <c r="AB1100" s="351">
        <v>0.85</v>
      </c>
      <c r="AC1100" s="288"/>
      <c r="AD1100" s="288"/>
      <c r="AE1100" s="346"/>
      <c r="AF1100" s="45">
        <f>ROUND(ROUND(ROUND(G1016*Q1088,0)*U1100,0)*AB1100,0)</f>
        <v>218</v>
      </c>
      <c r="AG1100" s="79"/>
    </row>
    <row r="1101" ht="16.5" customHeight="1">
      <c r="A1101" s="29">
        <v>63.0</v>
      </c>
      <c r="B1101" s="30" t="s">
        <v>4171</v>
      </c>
      <c r="C1101" s="32" t="s">
        <v>4172</v>
      </c>
      <c r="D1101" s="94"/>
      <c r="E1101" s="94"/>
      <c r="F1101" s="103"/>
      <c r="G1101" s="140"/>
      <c r="H1101" s="140"/>
      <c r="I1101" s="95"/>
      <c r="J1101" s="69"/>
      <c r="K1101" s="65"/>
      <c r="L1101" s="65"/>
      <c r="M1101" s="302"/>
      <c r="N1101" s="382"/>
      <c r="O1101" s="383"/>
      <c r="P1101" s="302"/>
      <c r="Q1101" s="384"/>
      <c r="R1101" s="481"/>
      <c r="S1101" s="482"/>
      <c r="T1101" s="302"/>
      <c r="U1101" s="313"/>
      <c r="V1101" s="349"/>
      <c r="W1101" s="305" t="s">
        <v>326</v>
      </c>
      <c r="X1101" s="287" t="s">
        <v>21</v>
      </c>
      <c r="Y1101" s="354">
        <f>$Y$657</f>
        <v>0.7</v>
      </c>
      <c r="Z1101" s="297"/>
      <c r="AA1101" s="297"/>
      <c r="AB1101" s="297"/>
      <c r="AC1101" s="297"/>
      <c r="AD1101" s="297"/>
      <c r="AE1101" s="362"/>
      <c r="AF1101" s="45">
        <f>ROUND(ROUND(ROUND(G1016*Q1088,0)*U1100,0)*Y1101,0)</f>
        <v>179</v>
      </c>
      <c r="AG1101" s="79"/>
    </row>
    <row r="1102" ht="16.5" customHeight="1">
      <c r="A1102" s="29">
        <v>63.0</v>
      </c>
      <c r="B1102" s="30" t="s">
        <v>4173</v>
      </c>
      <c r="C1102" s="32" t="s">
        <v>4174</v>
      </c>
      <c r="D1102" s="94"/>
      <c r="E1102" s="94"/>
      <c r="F1102" s="103"/>
      <c r="G1102" s="140"/>
      <c r="H1102" s="140"/>
      <c r="I1102" s="95"/>
      <c r="J1102" s="69"/>
      <c r="K1102" s="65"/>
      <c r="L1102" s="65"/>
      <c r="M1102" s="302"/>
      <c r="N1102" s="382"/>
      <c r="O1102" s="383"/>
      <c r="P1102" s="302"/>
      <c r="Q1102" s="384"/>
      <c r="R1102" s="481"/>
      <c r="S1102" s="482"/>
      <c r="T1102" s="302"/>
      <c r="U1102" s="313"/>
      <c r="V1102" s="349"/>
      <c r="W1102" s="484"/>
      <c r="X1102" s="290"/>
      <c r="Y1102" s="355"/>
      <c r="Z1102" s="356" t="s">
        <v>20</v>
      </c>
      <c r="AA1102" s="357" t="s">
        <v>21</v>
      </c>
      <c r="AB1102" s="358">
        <v>0.85</v>
      </c>
      <c r="AC1102" s="288"/>
      <c r="AD1102" s="288"/>
      <c r="AE1102" s="346"/>
      <c r="AF1102" s="45">
        <f>ROUND(ROUND(ROUND(ROUND(G1016*Q1088,0)*U1100,0)*Y1101,0)*AB1102,0)</f>
        <v>152</v>
      </c>
      <c r="AG1102" s="79"/>
    </row>
    <row r="1103" ht="16.5" customHeight="1">
      <c r="A1103" s="29">
        <v>63.0</v>
      </c>
      <c r="B1103" s="30" t="s">
        <v>4175</v>
      </c>
      <c r="C1103" s="32" t="s">
        <v>4176</v>
      </c>
      <c r="D1103" s="94"/>
      <c r="E1103" s="94"/>
      <c r="F1103" s="103"/>
      <c r="G1103" s="140"/>
      <c r="H1103" s="140"/>
      <c r="I1103" s="95"/>
      <c r="J1103" s="69"/>
      <c r="K1103" s="65"/>
      <c r="L1103" s="65"/>
      <c r="M1103" s="302"/>
      <c r="N1103" s="382"/>
      <c r="O1103" s="383"/>
      <c r="P1103" s="302"/>
      <c r="Q1103" s="384"/>
      <c r="R1103" s="481"/>
      <c r="S1103" s="482"/>
      <c r="T1103" s="302"/>
      <c r="U1103" s="313"/>
      <c r="V1103" s="349"/>
      <c r="W1103" s="305" t="s">
        <v>329</v>
      </c>
      <c r="X1103" s="287" t="s">
        <v>21</v>
      </c>
      <c r="Y1103" s="354">
        <f>$Y$659</f>
        <v>0.85</v>
      </c>
      <c r="Z1103" s="292"/>
      <c r="AA1103" s="292"/>
      <c r="AB1103" s="292"/>
      <c r="AC1103" s="292"/>
      <c r="AD1103" s="292"/>
      <c r="AE1103" s="355"/>
      <c r="AF1103" s="45">
        <f>ROUND(ROUND(ROUND(G1016*Q1088,0)*U1100,0)*Y1103,0)</f>
        <v>218</v>
      </c>
      <c r="AG1103" s="79"/>
    </row>
    <row r="1104" ht="16.5" customHeight="1">
      <c r="A1104" s="29">
        <v>63.0</v>
      </c>
      <c r="B1104" s="30" t="s">
        <v>4177</v>
      </c>
      <c r="C1104" s="32" t="s">
        <v>4178</v>
      </c>
      <c r="D1104" s="94"/>
      <c r="E1104" s="94"/>
      <c r="F1104" s="103"/>
      <c r="G1104" s="140"/>
      <c r="H1104" s="140"/>
      <c r="I1104" s="95"/>
      <c r="J1104" s="69"/>
      <c r="K1104" s="65"/>
      <c r="L1104" s="65"/>
      <c r="M1104" s="302"/>
      <c r="N1104" s="382"/>
      <c r="O1104" s="383"/>
      <c r="P1104" s="302"/>
      <c r="Q1104" s="384"/>
      <c r="R1104" s="481"/>
      <c r="S1104" s="482"/>
      <c r="T1104" s="302"/>
      <c r="U1104" s="313"/>
      <c r="V1104" s="349"/>
      <c r="W1104" s="484"/>
      <c r="X1104" s="290"/>
      <c r="Y1104" s="355"/>
      <c r="Z1104" s="356" t="s">
        <v>20</v>
      </c>
      <c r="AA1104" s="357" t="s">
        <v>21</v>
      </c>
      <c r="AB1104" s="358">
        <v>0.85</v>
      </c>
      <c r="AC1104" s="288"/>
      <c r="AD1104" s="288"/>
      <c r="AE1104" s="346"/>
      <c r="AF1104" s="45">
        <f>ROUND(ROUND(ROUND(ROUND(G1016*Q1088,0)*U1100,0)*Y1103,0)*AB1104,0)</f>
        <v>185</v>
      </c>
      <c r="AG1104" s="79"/>
    </row>
    <row r="1105" ht="16.5" customHeight="1">
      <c r="A1105" s="29">
        <v>63.0</v>
      </c>
      <c r="B1105" s="30" t="s">
        <v>4179</v>
      </c>
      <c r="C1105" s="32" t="s">
        <v>4180</v>
      </c>
      <c r="D1105" s="94"/>
      <c r="E1105" s="94"/>
      <c r="F1105" s="103"/>
      <c r="G1105" s="140"/>
      <c r="H1105" s="140"/>
      <c r="I1105" s="95"/>
      <c r="J1105" s="69"/>
      <c r="K1105" s="65"/>
      <c r="L1105" s="65"/>
      <c r="M1105" s="302"/>
      <c r="N1105" s="382"/>
      <c r="O1105" s="383"/>
      <c r="P1105" s="302"/>
      <c r="Q1105" s="384"/>
      <c r="R1105" s="481"/>
      <c r="S1105" s="482"/>
      <c r="T1105" s="302"/>
      <c r="U1105" s="313"/>
      <c r="V1105" s="349"/>
      <c r="W1105" s="299"/>
      <c r="X1105" s="287"/>
      <c r="Y1105" s="345"/>
      <c r="Z1105" s="288"/>
      <c r="AA1105" s="288"/>
      <c r="AB1105" s="346"/>
      <c r="AC1105" s="82" t="s">
        <v>30</v>
      </c>
      <c r="AD1105" s="302">
        <v>5.0</v>
      </c>
      <c r="AE1105" s="360" t="s">
        <v>31</v>
      </c>
      <c r="AF1105" s="45">
        <f>ROUND(ROUND(ROUND(G1016*Q1088,0)*U1100,0)-AD1105,0)</f>
        <v>251</v>
      </c>
      <c r="AG1105" s="79"/>
    </row>
    <row r="1106" ht="16.5" customHeight="1">
      <c r="A1106" s="29">
        <v>63.0</v>
      </c>
      <c r="B1106" s="30" t="s">
        <v>4181</v>
      </c>
      <c r="C1106" s="32" t="s">
        <v>4182</v>
      </c>
      <c r="D1106" s="94"/>
      <c r="E1106" s="94"/>
      <c r="F1106" s="103"/>
      <c r="G1106" s="140"/>
      <c r="H1106" s="140"/>
      <c r="I1106" s="95"/>
      <c r="J1106" s="69"/>
      <c r="K1106" s="65"/>
      <c r="L1106" s="65"/>
      <c r="M1106" s="302"/>
      <c r="N1106" s="382"/>
      <c r="O1106" s="383"/>
      <c r="P1106" s="302"/>
      <c r="Q1106" s="384"/>
      <c r="R1106" s="481"/>
      <c r="S1106" s="309"/>
      <c r="T1106" s="302"/>
      <c r="U1106" s="313"/>
      <c r="V1106" s="349"/>
      <c r="W1106" s="303"/>
      <c r="X1106" s="290"/>
      <c r="Y1106" s="350"/>
      <c r="Z1106" s="299" t="s">
        <v>20</v>
      </c>
      <c r="AA1106" s="287" t="s">
        <v>21</v>
      </c>
      <c r="AB1106" s="361">
        <v>0.85</v>
      </c>
      <c r="AC1106" s="482"/>
      <c r="AD1106" s="302"/>
      <c r="AE1106" s="360"/>
      <c r="AF1106" s="45">
        <f>ROUND(ROUND(ROUND(ROUND(G1016*Q1088,0)*U1100,0)*AB1106,0)-AD1105,0)</f>
        <v>213</v>
      </c>
      <c r="AG1106" s="79"/>
    </row>
    <row r="1107" ht="16.5" customHeight="1">
      <c r="A1107" s="29">
        <v>63.0</v>
      </c>
      <c r="B1107" s="30" t="s">
        <v>4183</v>
      </c>
      <c r="C1107" s="32" t="s">
        <v>4184</v>
      </c>
      <c r="D1107" s="94"/>
      <c r="E1107" s="94"/>
      <c r="F1107" s="103"/>
      <c r="G1107" s="140"/>
      <c r="H1107" s="140"/>
      <c r="I1107" s="95"/>
      <c r="J1107" s="69"/>
      <c r="K1107" s="65"/>
      <c r="L1107" s="65"/>
      <c r="M1107" s="302"/>
      <c r="N1107" s="382"/>
      <c r="O1107" s="383"/>
      <c r="P1107" s="302"/>
      <c r="Q1107" s="384"/>
      <c r="R1107" s="308"/>
      <c r="S1107" s="309"/>
      <c r="T1107" s="302"/>
      <c r="U1107" s="313"/>
      <c r="V1107" s="349"/>
      <c r="W1107" s="305" t="s">
        <v>326</v>
      </c>
      <c r="X1107" s="302" t="s">
        <v>21</v>
      </c>
      <c r="Y1107" s="349">
        <f>$Y$657</f>
        <v>0.7</v>
      </c>
      <c r="Z1107" s="297"/>
      <c r="AA1107" s="297"/>
      <c r="AB1107" s="362"/>
      <c r="AC1107" s="482"/>
      <c r="AD1107" s="313"/>
      <c r="AE1107" s="349"/>
      <c r="AF1107" s="45">
        <f>ROUND(ROUND(ROUND(ROUND(G1016*Q1088,0)*U1100,0)*Y1107,0)-AD1105,0)</f>
        <v>174</v>
      </c>
      <c r="AG1107" s="79"/>
    </row>
    <row r="1108" ht="16.5" customHeight="1">
      <c r="A1108" s="29">
        <v>63.0</v>
      </c>
      <c r="B1108" s="30" t="s">
        <v>4185</v>
      </c>
      <c r="C1108" s="32" t="s">
        <v>4186</v>
      </c>
      <c r="D1108" s="94"/>
      <c r="E1108" s="94"/>
      <c r="F1108" s="103"/>
      <c r="G1108" s="140"/>
      <c r="H1108" s="140"/>
      <c r="I1108" s="95"/>
      <c r="J1108" s="69"/>
      <c r="K1108" s="65"/>
      <c r="L1108" s="65"/>
      <c r="M1108" s="302"/>
      <c r="N1108" s="382"/>
      <c r="O1108" s="383"/>
      <c r="P1108" s="302"/>
      <c r="Q1108" s="384"/>
      <c r="R1108" s="308"/>
      <c r="S1108" s="309"/>
      <c r="T1108" s="302"/>
      <c r="U1108" s="313"/>
      <c r="V1108" s="349"/>
      <c r="W1108" s="484"/>
      <c r="X1108" s="290"/>
      <c r="Y1108" s="355"/>
      <c r="Z1108" s="356" t="s">
        <v>20</v>
      </c>
      <c r="AA1108" s="357" t="s">
        <v>21</v>
      </c>
      <c r="AB1108" s="363">
        <v>0.85</v>
      </c>
      <c r="AC1108" s="482"/>
      <c r="AD1108" s="313"/>
      <c r="AE1108" s="349"/>
      <c r="AF1108" s="45">
        <f>ROUND(ROUND(ROUND(ROUND(ROUND(G1016*Q1088,0)*U1100,0)*Y1107,0)*AB1108,0)-AD1105,0)</f>
        <v>147</v>
      </c>
      <c r="AG1108" s="79"/>
    </row>
    <row r="1109" ht="16.5" customHeight="1">
      <c r="A1109" s="29">
        <v>63.0</v>
      </c>
      <c r="B1109" s="30" t="s">
        <v>4187</v>
      </c>
      <c r="C1109" s="32" t="s">
        <v>4188</v>
      </c>
      <c r="D1109" s="94"/>
      <c r="E1109" s="94"/>
      <c r="F1109" s="103"/>
      <c r="G1109" s="140"/>
      <c r="H1109" s="140"/>
      <c r="I1109" s="95"/>
      <c r="J1109" s="69"/>
      <c r="K1109" s="65"/>
      <c r="L1109" s="65"/>
      <c r="M1109" s="302"/>
      <c r="N1109" s="382"/>
      <c r="O1109" s="383"/>
      <c r="P1109" s="302"/>
      <c r="Q1109" s="384"/>
      <c r="R1109" s="308"/>
      <c r="S1109" s="309"/>
      <c r="T1109" s="302"/>
      <c r="U1109" s="313"/>
      <c r="V1109" s="349"/>
      <c r="W1109" s="305" t="s">
        <v>329</v>
      </c>
      <c r="X1109" s="302" t="s">
        <v>21</v>
      </c>
      <c r="Y1109" s="349">
        <f>$Y$659</f>
        <v>0.85</v>
      </c>
      <c r="Z1109" s="292"/>
      <c r="AA1109" s="292"/>
      <c r="AB1109" s="355"/>
      <c r="AC1109" s="482"/>
      <c r="AD1109" s="313"/>
      <c r="AE1109" s="349"/>
      <c r="AF1109" s="45">
        <f>ROUND(ROUND(ROUND(ROUND(G1016*Q1088,0)*U1100,0)*Y1109,0)-AD1105,0)</f>
        <v>213</v>
      </c>
      <c r="AG1109" s="79"/>
    </row>
    <row r="1110" ht="16.5" customHeight="1">
      <c r="A1110" s="29">
        <v>63.0</v>
      </c>
      <c r="B1110" s="30" t="s">
        <v>4189</v>
      </c>
      <c r="C1110" s="32" t="s">
        <v>4190</v>
      </c>
      <c r="D1110" s="94"/>
      <c r="E1110" s="94"/>
      <c r="F1110" s="103"/>
      <c r="G1110" s="140"/>
      <c r="H1110" s="140"/>
      <c r="I1110" s="95"/>
      <c r="J1110" s="69"/>
      <c r="K1110" s="65"/>
      <c r="L1110" s="65"/>
      <c r="M1110" s="302"/>
      <c r="N1110" s="382"/>
      <c r="O1110" s="383"/>
      <c r="P1110" s="302"/>
      <c r="Q1110" s="384"/>
      <c r="R1110" s="308"/>
      <c r="S1110" s="311"/>
      <c r="T1110" s="290"/>
      <c r="U1110" s="292"/>
      <c r="V1110" s="355"/>
      <c r="W1110" s="484"/>
      <c r="X1110" s="290"/>
      <c r="Y1110" s="355"/>
      <c r="Z1110" s="356" t="s">
        <v>20</v>
      </c>
      <c r="AA1110" s="357" t="s">
        <v>21</v>
      </c>
      <c r="AB1110" s="363">
        <v>0.85</v>
      </c>
      <c r="AC1110" s="484"/>
      <c r="AD1110" s="292"/>
      <c r="AE1110" s="355"/>
      <c r="AF1110" s="45">
        <f>ROUND(ROUND(ROUND(ROUND(ROUND(G1016*Q1088,0)*U1100,0)*Y1109,0)*AB1110,0)-AD1105,0)</f>
        <v>180</v>
      </c>
      <c r="AG1110" s="79"/>
    </row>
    <row r="1111" ht="16.5" customHeight="1">
      <c r="A1111" s="29">
        <v>63.0</v>
      </c>
      <c r="B1111" s="30" t="s">
        <v>4191</v>
      </c>
      <c r="C1111" s="32" t="s">
        <v>4192</v>
      </c>
      <c r="D1111" s="94"/>
      <c r="E1111" s="94"/>
      <c r="F1111" s="103"/>
      <c r="G1111" s="140"/>
      <c r="H1111" s="140"/>
      <c r="I1111" s="95"/>
      <c r="J1111" s="69"/>
      <c r="K1111" s="65"/>
      <c r="L1111" s="65"/>
      <c r="M1111" s="302"/>
      <c r="N1111" s="382"/>
      <c r="O1111" s="383"/>
      <c r="P1111" s="302"/>
      <c r="Q1111" s="384"/>
      <c r="R1111" s="323"/>
      <c r="S1111" s="130" t="s">
        <v>27</v>
      </c>
      <c r="T1111" s="287"/>
      <c r="U1111" s="385"/>
      <c r="V1111" s="354"/>
      <c r="W1111" s="299"/>
      <c r="X1111" s="287"/>
      <c r="Y1111" s="345"/>
      <c r="Z1111" s="288"/>
      <c r="AA1111" s="288"/>
      <c r="AB1111" s="288"/>
      <c r="AC1111" s="288"/>
      <c r="AD1111" s="288"/>
      <c r="AE1111" s="346"/>
      <c r="AF1111" s="45">
        <f>ROUND(ROUND(G1016*Q1088,0)*U1112,0)</f>
        <v>183</v>
      </c>
      <c r="AG1111" s="79"/>
    </row>
    <row r="1112" ht="16.5" customHeight="1">
      <c r="A1112" s="29">
        <v>63.0</v>
      </c>
      <c r="B1112" s="30" t="s">
        <v>4193</v>
      </c>
      <c r="C1112" s="32" t="s">
        <v>4194</v>
      </c>
      <c r="D1112" s="94"/>
      <c r="E1112" s="94"/>
      <c r="F1112" s="103"/>
      <c r="G1112" s="140"/>
      <c r="H1112" s="140"/>
      <c r="I1112" s="95"/>
      <c r="J1112" s="69"/>
      <c r="K1112" s="65"/>
      <c r="L1112" s="65"/>
      <c r="M1112" s="302"/>
      <c r="N1112" s="382"/>
      <c r="O1112" s="383"/>
      <c r="P1112" s="302"/>
      <c r="Q1112" s="384"/>
      <c r="R1112" s="323"/>
      <c r="S1112" s="482"/>
      <c r="T1112" s="302" t="s">
        <v>21</v>
      </c>
      <c r="U1112" s="313">
        <v>0.5</v>
      </c>
      <c r="V1112" s="349"/>
      <c r="W1112" s="303"/>
      <c r="X1112" s="290"/>
      <c r="Y1112" s="350"/>
      <c r="Z1112" s="299" t="s">
        <v>20</v>
      </c>
      <c r="AA1112" s="287" t="s">
        <v>21</v>
      </c>
      <c r="AB1112" s="351">
        <v>0.85</v>
      </c>
      <c r="AC1112" s="288"/>
      <c r="AD1112" s="288"/>
      <c r="AE1112" s="346"/>
      <c r="AF1112" s="45">
        <f>ROUND(ROUND(ROUND(G1016*Q1088,0)*U1112,0)*AB1112,0)</f>
        <v>156</v>
      </c>
      <c r="AG1112" s="79"/>
    </row>
    <row r="1113" ht="16.5" customHeight="1">
      <c r="A1113" s="29">
        <v>63.0</v>
      </c>
      <c r="B1113" s="30" t="s">
        <v>4195</v>
      </c>
      <c r="C1113" s="32" t="s">
        <v>4196</v>
      </c>
      <c r="D1113" s="94"/>
      <c r="E1113" s="94"/>
      <c r="F1113" s="103"/>
      <c r="G1113" s="140"/>
      <c r="H1113" s="140"/>
      <c r="I1113" s="95"/>
      <c r="J1113" s="69"/>
      <c r="K1113" s="65"/>
      <c r="L1113" s="65"/>
      <c r="M1113" s="302"/>
      <c r="N1113" s="382"/>
      <c r="O1113" s="383"/>
      <c r="P1113" s="302"/>
      <c r="Q1113" s="384"/>
      <c r="R1113" s="323"/>
      <c r="S1113" s="482"/>
      <c r="T1113" s="302"/>
      <c r="U1113" s="313"/>
      <c r="V1113" s="349"/>
      <c r="W1113" s="305" t="s">
        <v>326</v>
      </c>
      <c r="X1113" s="287" t="s">
        <v>21</v>
      </c>
      <c r="Y1113" s="354">
        <f>$Y$657</f>
        <v>0.7</v>
      </c>
      <c r="Z1113" s="297"/>
      <c r="AA1113" s="297"/>
      <c r="AB1113" s="297"/>
      <c r="AC1113" s="297"/>
      <c r="AD1113" s="297"/>
      <c r="AE1113" s="362"/>
      <c r="AF1113" s="45">
        <f>ROUND(ROUND(ROUND(G1016*Q1088,0)*U1112,0)*Y1113,0)</f>
        <v>128</v>
      </c>
      <c r="AG1113" s="79"/>
    </row>
    <row r="1114" ht="16.5" customHeight="1">
      <c r="A1114" s="29">
        <v>63.0</v>
      </c>
      <c r="B1114" s="30" t="s">
        <v>4197</v>
      </c>
      <c r="C1114" s="32" t="s">
        <v>4198</v>
      </c>
      <c r="D1114" s="94"/>
      <c r="E1114" s="94"/>
      <c r="F1114" s="103"/>
      <c r="G1114" s="140"/>
      <c r="H1114" s="140"/>
      <c r="I1114" s="95"/>
      <c r="J1114" s="69"/>
      <c r="K1114" s="65"/>
      <c r="L1114" s="65"/>
      <c r="M1114" s="302"/>
      <c r="N1114" s="382"/>
      <c r="O1114" s="383"/>
      <c r="P1114" s="302"/>
      <c r="Q1114" s="384"/>
      <c r="R1114" s="323"/>
      <c r="S1114" s="482"/>
      <c r="T1114" s="302"/>
      <c r="U1114" s="313"/>
      <c r="V1114" s="349"/>
      <c r="W1114" s="484"/>
      <c r="X1114" s="290"/>
      <c r="Y1114" s="355"/>
      <c r="Z1114" s="356" t="s">
        <v>20</v>
      </c>
      <c r="AA1114" s="357" t="s">
        <v>21</v>
      </c>
      <c r="AB1114" s="358">
        <v>0.85</v>
      </c>
      <c r="AC1114" s="288"/>
      <c r="AD1114" s="288"/>
      <c r="AE1114" s="346"/>
      <c r="AF1114" s="45">
        <f>ROUND(ROUND(ROUND(ROUND(G1016*Q1088,0)*U1112,0)*Y1113,0)*AB1114,0)</f>
        <v>109</v>
      </c>
      <c r="AG1114" s="79"/>
    </row>
    <row r="1115" ht="16.5" customHeight="1">
      <c r="A1115" s="29">
        <v>63.0</v>
      </c>
      <c r="B1115" s="30" t="s">
        <v>4199</v>
      </c>
      <c r="C1115" s="32" t="s">
        <v>4200</v>
      </c>
      <c r="D1115" s="94"/>
      <c r="E1115" s="94"/>
      <c r="F1115" s="103"/>
      <c r="G1115" s="140"/>
      <c r="H1115" s="140"/>
      <c r="I1115" s="95"/>
      <c r="J1115" s="69"/>
      <c r="K1115" s="65"/>
      <c r="L1115" s="65"/>
      <c r="M1115" s="302"/>
      <c r="N1115" s="382"/>
      <c r="O1115" s="383"/>
      <c r="P1115" s="302"/>
      <c r="Q1115" s="384"/>
      <c r="R1115" s="323"/>
      <c r="S1115" s="482"/>
      <c r="T1115" s="302"/>
      <c r="U1115" s="313"/>
      <c r="V1115" s="349"/>
      <c r="W1115" s="305" t="s">
        <v>329</v>
      </c>
      <c r="X1115" s="287" t="s">
        <v>21</v>
      </c>
      <c r="Y1115" s="354">
        <f>$Y$659</f>
        <v>0.85</v>
      </c>
      <c r="Z1115" s="292"/>
      <c r="AA1115" s="292"/>
      <c r="AB1115" s="292"/>
      <c r="AC1115" s="292"/>
      <c r="AD1115" s="292"/>
      <c r="AE1115" s="355"/>
      <c r="AF1115" s="45">
        <f>ROUND(ROUND(ROUND(G1016*Q1088,0)*U1112,0)*Y1115,0)</f>
        <v>156</v>
      </c>
      <c r="AG1115" s="79"/>
    </row>
    <row r="1116" ht="16.5" customHeight="1">
      <c r="A1116" s="29">
        <v>63.0</v>
      </c>
      <c r="B1116" s="30" t="s">
        <v>4201</v>
      </c>
      <c r="C1116" s="32" t="s">
        <v>4202</v>
      </c>
      <c r="D1116" s="94"/>
      <c r="E1116" s="94"/>
      <c r="F1116" s="103"/>
      <c r="G1116" s="140"/>
      <c r="H1116" s="140"/>
      <c r="I1116" s="95"/>
      <c r="J1116" s="69"/>
      <c r="K1116" s="65"/>
      <c r="L1116" s="65"/>
      <c r="M1116" s="302"/>
      <c r="N1116" s="382"/>
      <c r="O1116" s="383"/>
      <c r="P1116" s="302"/>
      <c r="Q1116" s="384"/>
      <c r="R1116" s="323"/>
      <c r="S1116" s="482"/>
      <c r="T1116" s="302"/>
      <c r="U1116" s="313"/>
      <c r="V1116" s="349"/>
      <c r="W1116" s="484"/>
      <c r="X1116" s="290"/>
      <c r="Y1116" s="355"/>
      <c r="Z1116" s="356" t="s">
        <v>20</v>
      </c>
      <c r="AA1116" s="357" t="s">
        <v>21</v>
      </c>
      <c r="AB1116" s="358">
        <v>0.85</v>
      </c>
      <c r="AC1116" s="288"/>
      <c r="AD1116" s="288"/>
      <c r="AE1116" s="346"/>
      <c r="AF1116" s="45">
        <f>ROUND(ROUND(ROUND(ROUND(G1016*Q1088,0)*U1112,0)*Y1115,0)*AB1116,0)</f>
        <v>133</v>
      </c>
      <c r="AG1116" s="79"/>
    </row>
    <row r="1117" ht="16.5" customHeight="1">
      <c r="A1117" s="29">
        <v>63.0</v>
      </c>
      <c r="B1117" s="30" t="s">
        <v>4203</v>
      </c>
      <c r="C1117" s="32" t="s">
        <v>4204</v>
      </c>
      <c r="D1117" s="94"/>
      <c r="E1117" s="94"/>
      <c r="F1117" s="103"/>
      <c r="G1117" s="140"/>
      <c r="H1117" s="140"/>
      <c r="I1117" s="95"/>
      <c r="J1117" s="69"/>
      <c r="K1117" s="65"/>
      <c r="L1117" s="65"/>
      <c r="M1117" s="302"/>
      <c r="N1117" s="382"/>
      <c r="O1117" s="383"/>
      <c r="P1117" s="302"/>
      <c r="Q1117" s="384"/>
      <c r="R1117" s="323"/>
      <c r="S1117" s="482"/>
      <c r="T1117" s="302"/>
      <c r="U1117" s="313"/>
      <c r="V1117" s="349"/>
      <c r="W1117" s="299"/>
      <c r="X1117" s="287"/>
      <c r="Y1117" s="345"/>
      <c r="Z1117" s="288"/>
      <c r="AA1117" s="288"/>
      <c r="AB1117" s="346"/>
      <c r="AC1117" s="82" t="s">
        <v>30</v>
      </c>
      <c r="AD1117" s="302">
        <v>5.0</v>
      </c>
      <c r="AE1117" s="360" t="s">
        <v>31</v>
      </c>
      <c r="AF1117" s="45">
        <f>ROUND(ROUND(ROUND(G1016*Q1088,0)*U1112,0)-AD1117,0)</f>
        <v>178</v>
      </c>
      <c r="AG1117" s="79"/>
    </row>
    <row r="1118" ht="16.5" customHeight="1">
      <c r="A1118" s="29">
        <v>63.0</v>
      </c>
      <c r="B1118" s="30" t="s">
        <v>4205</v>
      </c>
      <c r="C1118" s="32" t="s">
        <v>4206</v>
      </c>
      <c r="D1118" s="94"/>
      <c r="E1118" s="94"/>
      <c r="F1118" s="103"/>
      <c r="G1118" s="140"/>
      <c r="H1118" s="140"/>
      <c r="I1118" s="95"/>
      <c r="J1118" s="69"/>
      <c r="K1118" s="65"/>
      <c r="L1118" s="65"/>
      <c r="M1118" s="302"/>
      <c r="N1118" s="382"/>
      <c r="O1118" s="383"/>
      <c r="P1118" s="302"/>
      <c r="Q1118" s="384"/>
      <c r="R1118" s="323"/>
      <c r="S1118" s="482"/>
      <c r="T1118" s="302"/>
      <c r="U1118" s="313"/>
      <c r="V1118" s="313"/>
      <c r="W1118" s="303"/>
      <c r="X1118" s="290"/>
      <c r="Y1118" s="350"/>
      <c r="Z1118" s="299" t="s">
        <v>20</v>
      </c>
      <c r="AA1118" s="287" t="s">
        <v>21</v>
      </c>
      <c r="AB1118" s="361">
        <v>0.85</v>
      </c>
      <c r="AC1118" s="482"/>
      <c r="AD1118" s="302"/>
      <c r="AE1118" s="360"/>
      <c r="AF1118" s="45">
        <f>ROUND(ROUND(ROUND(ROUND(G1016*Q1088,0)*U1112,0)*AB1118,0)-AD1117,0)</f>
        <v>151</v>
      </c>
      <c r="AG1118" s="79"/>
    </row>
    <row r="1119" ht="16.5" customHeight="1">
      <c r="A1119" s="29">
        <v>63.0</v>
      </c>
      <c r="B1119" s="30" t="s">
        <v>4207</v>
      </c>
      <c r="C1119" s="32" t="s">
        <v>4208</v>
      </c>
      <c r="D1119" s="94"/>
      <c r="E1119" s="94"/>
      <c r="F1119" s="103"/>
      <c r="G1119" s="140"/>
      <c r="H1119" s="140"/>
      <c r="I1119" s="95"/>
      <c r="J1119" s="69"/>
      <c r="K1119" s="65"/>
      <c r="L1119" s="65"/>
      <c r="M1119" s="302"/>
      <c r="N1119" s="382"/>
      <c r="O1119" s="383"/>
      <c r="P1119" s="302"/>
      <c r="Q1119" s="384"/>
      <c r="R1119" s="323"/>
      <c r="S1119" s="482"/>
      <c r="T1119" s="302"/>
      <c r="U1119" s="313"/>
      <c r="V1119" s="313"/>
      <c r="W1119" s="305" t="s">
        <v>326</v>
      </c>
      <c r="X1119" s="302" t="s">
        <v>21</v>
      </c>
      <c r="Y1119" s="349">
        <f>$Y$657</f>
        <v>0.7</v>
      </c>
      <c r="Z1119" s="297"/>
      <c r="AA1119" s="297"/>
      <c r="AB1119" s="362"/>
      <c r="AC1119" s="482"/>
      <c r="AD1119" s="313"/>
      <c r="AE1119" s="349"/>
      <c r="AF1119" s="45">
        <f>ROUND(ROUND(ROUND(ROUND(G1016*Q1088,0)*U1112,0)*Y1119,0)-AD1117,0)</f>
        <v>123</v>
      </c>
      <c r="AG1119" s="79"/>
    </row>
    <row r="1120" ht="16.5" customHeight="1">
      <c r="A1120" s="29">
        <v>63.0</v>
      </c>
      <c r="B1120" s="30" t="s">
        <v>4209</v>
      </c>
      <c r="C1120" s="32" t="s">
        <v>4210</v>
      </c>
      <c r="D1120" s="94"/>
      <c r="E1120" s="94"/>
      <c r="F1120" s="103"/>
      <c r="G1120" s="140"/>
      <c r="H1120" s="140"/>
      <c r="I1120" s="95"/>
      <c r="J1120" s="69"/>
      <c r="K1120" s="65"/>
      <c r="L1120" s="65"/>
      <c r="M1120" s="302"/>
      <c r="N1120" s="382"/>
      <c r="O1120" s="383"/>
      <c r="P1120" s="302"/>
      <c r="Q1120" s="384"/>
      <c r="R1120" s="323"/>
      <c r="S1120" s="482"/>
      <c r="T1120" s="302"/>
      <c r="U1120" s="313"/>
      <c r="V1120" s="313"/>
      <c r="W1120" s="484"/>
      <c r="X1120" s="290"/>
      <c r="Y1120" s="355"/>
      <c r="Z1120" s="356" t="s">
        <v>20</v>
      </c>
      <c r="AA1120" s="357" t="s">
        <v>21</v>
      </c>
      <c r="AB1120" s="363">
        <v>0.85</v>
      </c>
      <c r="AC1120" s="482"/>
      <c r="AD1120" s="313"/>
      <c r="AE1120" s="349"/>
      <c r="AF1120" s="45">
        <f>ROUND(ROUND(ROUND(ROUND(ROUND(G1016*Q1088,0)*U1112,0)*Y1119,0)*AB1120,0)-AD1117,0)</f>
        <v>104</v>
      </c>
      <c r="AG1120" s="79"/>
    </row>
    <row r="1121" ht="16.5" customHeight="1">
      <c r="A1121" s="29">
        <v>63.0</v>
      </c>
      <c r="B1121" s="30" t="s">
        <v>4211</v>
      </c>
      <c r="C1121" s="32" t="s">
        <v>4212</v>
      </c>
      <c r="D1121" s="94"/>
      <c r="E1121" s="94"/>
      <c r="F1121" s="103"/>
      <c r="G1121" s="140"/>
      <c r="H1121" s="140"/>
      <c r="I1121" s="95"/>
      <c r="J1121" s="69"/>
      <c r="K1121" s="65"/>
      <c r="L1121" s="65"/>
      <c r="M1121" s="302"/>
      <c r="N1121" s="382"/>
      <c r="O1121" s="383"/>
      <c r="P1121" s="302"/>
      <c r="Q1121" s="384"/>
      <c r="R1121" s="323"/>
      <c r="S1121" s="482"/>
      <c r="T1121" s="302"/>
      <c r="U1121" s="313"/>
      <c r="V1121" s="313"/>
      <c r="W1121" s="305" t="s">
        <v>329</v>
      </c>
      <c r="X1121" s="302" t="s">
        <v>21</v>
      </c>
      <c r="Y1121" s="349">
        <f>$Y$659</f>
        <v>0.85</v>
      </c>
      <c r="Z1121" s="292"/>
      <c r="AA1121" s="292"/>
      <c r="AB1121" s="355"/>
      <c r="AC1121" s="482"/>
      <c r="AD1121" s="313"/>
      <c r="AE1121" s="349"/>
      <c r="AF1121" s="45">
        <f>ROUND(ROUND(ROUND(ROUND(G1016*Q1088,0)*U1112,0)*Y1121,0)-AD1117,0)</f>
        <v>151</v>
      </c>
      <c r="AG1121" s="79"/>
    </row>
    <row r="1122" ht="16.5" customHeight="1">
      <c r="A1122" s="29">
        <v>63.0</v>
      </c>
      <c r="B1122" s="30" t="s">
        <v>4213</v>
      </c>
      <c r="C1122" s="32" t="s">
        <v>4214</v>
      </c>
      <c r="D1122" s="94"/>
      <c r="E1122" s="94"/>
      <c r="F1122" s="103"/>
      <c r="G1122" s="140"/>
      <c r="H1122" s="140"/>
      <c r="I1122" s="95"/>
      <c r="J1122" s="110"/>
      <c r="K1122" s="115"/>
      <c r="L1122" s="115"/>
      <c r="M1122" s="386"/>
      <c r="N1122" s="382"/>
      <c r="O1122" s="383"/>
      <c r="P1122" s="302"/>
      <c r="Q1122" s="384"/>
      <c r="R1122" s="324"/>
      <c r="S1122" s="484"/>
      <c r="T1122" s="290"/>
      <c r="U1122" s="292"/>
      <c r="V1122" s="292"/>
      <c r="W1122" s="484"/>
      <c r="X1122" s="290"/>
      <c r="Y1122" s="355"/>
      <c r="Z1122" s="356" t="s">
        <v>20</v>
      </c>
      <c r="AA1122" s="357" t="s">
        <v>21</v>
      </c>
      <c r="AB1122" s="363">
        <v>0.85</v>
      </c>
      <c r="AC1122" s="484"/>
      <c r="AD1122" s="292"/>
      <c r="AE1122" s="355"/>
      <c r="AF1122" s="45">
        <f>ROUND(ROUND(ROUND(ROUND(ROUND(G1016*Q1088,0)*U1112,0)*Y1121,0)*AB1122,0)-AD1117,0)</f>
        <v>128</v>
      </c>
      <c r="AG1122" s="79"/>
    </row>
    <row r="1123" ht="16.5" customHeight="1">
      <c r="A1123" s="29">
        <v>63.0</v>
      </c>
      <c r="B1123" s="30" t="s">
        <v>4215</v>
      </c>
      <c r="C1123" s="32" t="s">
        <v>4216</v>
      </c>
      <c r="D1123" s="139"/>
      <c r="E1123" s="139"/>
      <c r="F1123" s="94"/>
      <c r="G1123" s="140"/>
      <c r="H1123" s="140"/>
      <c r="I1123" s="95"/>
      <c r="J1123" s="82" t="s">
        <v>38</v>
      </c>
      <c r="K1123" s="96"/>
      <c r="L1123" s="96"/>
      <c r="M1123" s="152"/>
      <c r="N1123" s="105"/>
      <c r="O1123" s="94"/>
      <c r="P1123" s="140"/>
      <c r="Q1123" s="95"/>
      <c r="R1123" s="287"/>
      <c r="S1123" s="287"/>
      <c r="T1123" s="152"/>
      <c r="U1123" s="152"/>
      <c r="V1123" s="152"/>
      <c r="W1123" s="299"/>
      <c r="X1123" s="287"/>
      <c r="Y1123" s="345"/>
      <c r="Z1123" s="288"/>
      <c r="AA1123" s="288"/>
      <c r="AB1123" s="288"/>
      <c r="AC1123" s="288"/>
      <c r="AD1123" s="288"/>
      <c r="AE1123" s="346"/>
      <c r="AF1123" s="45">
        <f>ROUND(ROUND(G1016+K1124,0)*Q1088,0)</f>
        <v>371</v>
      </c>
      <c r="AG1123" s="79"/>
    </row>
    <row r="1124" ht="16.5" customHeight="1">
      <c r="A1124" s="29">
        <v>63.0</v>
      </c>
      <c r="B1124" s="30" t="s">
        <v>4217</v>
      </c>
      <c r="C1124" s="32" t="s">
        <v>4218</v>
      </c>
      <c r="D1124" s="139"/>
      <c r="E1124" s="139"/>
      <c r="F1124" s="94"/>
      <c r="G1124" s="140"/>
      <c r="H1124" s="140"/>
      <c r="I1124" s="95"/>
      <c r="J1124" s="482"/>
      <c r="K1124" s="302">
        <v>12.0</v>
      </c>
      <c r="L1124" s="63" t="s">
        <v>40</v>
      </c>
      <c r="M1124" s="140"/>
      <c r="N1124" s="105"/>
      <c r="O1124" s="94"/>
      <c r="P1124" s="140"/>
      <c r="Q1124" s="95"/>
      <c r="R1124" s="302"/>
      <c r="S1124" s="302"/>
      <c r="T1124" s="140"/>
      <c r="U1124" s="140"/>
      <c r="V1124" s="140"/>
      <c r="W1124" s="303"/>
      <c r="X1124" s="290"/>
      <c r="Y1124" s="350"/>
      <c r="Z1124" s="299" t="s">
        <v>20</v>
      </c>
      <c r="AA1124" s="287" t="s">
        <v>21</v>
      </c>
      <c r="AB1124" s="351">
        <v>0.85</v>
      </c>
      <c r="AC1124" s="288"/>
      <c r="AD1124" s="288"/>
      <c r="AE1124" s="346"/>
      <c r="AF1124" s="45">
        <f>ROUND(ROUND(ROUND(G1016+K1124,0)*Q1088,0)*AB1124,0)</f>
        <v>315</v>
      </c>
      <c r="AG1124" s="79"/>
    </row>
    <row r="1125" ht="16.5" customHeight="1">
      <c r="A1125" s="29">
        <v>63.0</v>
      </c>
      <c r="B1125" s="30" t="s">
        <v>4219</v>
      </c>
      <c r="C1125" s="32" t="s">
        <v>4220</v>
      </c>
      <c r="D1125" s="139"/>
      <c r="E1125" s="139"/>
      <c r="F1125" s="94"/>
      <c r="G1125" s="140"/>
      <c r="H1125" s="140"/>
      <c r="I1125" s="95"/>
      <c r="J1125" s="482"/>
      <c r="K1125" s="65"/>
      <c r="L1125" s="302"/>
      <c r="M1125" s="366"/>
      <c r="N1125" s="367"/>
      <c r="O1125" s="368"/>
      <c r="P1125" s="366"/>
      <c r="Q1125" s="369"/>
      <c r="R1125" s="304"/>
      <c r="S1125" s="304"/>
      <c r="T1125" s="140"/>
      <c r="U1125" s="140"/>
      <c r="V1125" s="140"/>
      <c r="W1125" s="305" t="s">
        <v>326</v>
      </c>
      <c r="X1125" s="287" t="s">
        <v>21</v>
      </c>
      <c r="Y1125" s="354">
        <f>$Y$657</f>
        <v>0.7</v>
      </c>
      <c r="Z1125" s="297"/>
      <c r="AA1125" s="297"/>
      <c r="AB1125" s="297"/>
      <c r="AC1125" s="297"/>
      <c r="AD1125" s="297"/>
      <c r="AE1125" s="362"/>
      <c r="AF1125" s="45">
        <f>ROUND(ROUND(ROUND(G1016+K1124,0)*Q1088,0)*Y1125,0)</f>
        <v>260</v>
      </c>
      <c r="AG1125" s="79"/>
    </row>
    <row r="1126" ht="16.5" customHeight="1">
      <c r="A1126" s="29">
        <v>63.0</v>
      </c>
      <c r="B1126" s="30" t="s">
        <v>4221</v>
      </c>
      <c r="C1126" s="32" t="s">
        <v>4222</v>
      </c>
      <c r="D1126" s="139"/>
      <c r="E1126" s="139"/>
      <c r="F1126" s="94"/>
      <c r="G1126" s="140"/>
      <c r="H1126" s="140"/>
      <c r="I1126" s="95"/>
      <c r="J1126" s="482"/>
      <c r="K1126" s="65"/>
      <c r="L1126" s="302"/>
      <c r="M1126" s="366"/>
      <c r="N1126" s="367"/>
      <c r="O1126" s="368"/>
      <c r="P1126" s="366"/>
      <c r="Q1126" s="369"/>
      <c r="R1126" s="304"/>
      <c r="S1126" s="304"/>
      <c r="T1126" s="140"/>
      <c r="U1126" s="140"/>
      <c r="V1126" s="140"/>
      <c r="W1126" s="484"/>
      <c r="X1126" s="290"/>
      <c r="Y1126" s="355"/>
      <c r="Z1126" s="356" t="s">
        <v>20</v>
      </c>
      <c r="AA1126" s="357" t="s">
        <v>21</v>
      </c>
      <c r="AB1126" s="358">
        <v>0.85</v>
      </c>
      <c r="AC1126" s="288"/>
      <c r="AD1126" s="288"/>
      <c r="AE1126" s="346"/>
      <c r="AF1126" s="45">
        <f>ROUND(ROUND(ROUND(ROUND(G1016+K1124,0)*Q1088,0)*Y1125,0)*AB1126,0)</f>
        <v>221</v>
      </c>
      <c r="AG1126" s="79"/>
    </row>
    <row r="1127" ht="16.5" customHeight="1">
      <c r="A1127" s="29">
        <v>63.0</v>
      </c>
      <c r="B1127" s="30" t="s">
        <v>4223</v>
      </c>
      <c r="C1127" s="32" t="s">
        <v>4224</v>
      </c>
      <c r="D1127" s="139"/>
      <c r="E1127" s="139"/>
      <c r="F1127" s="94"/>
      <c r="G1127" s="140"/>
      <c r="H1127" s="140"/>
      <c r="I1127" s="95"/>
      <c r="J1127" s="482"/>
      <c r="K1127" s="65"/>
      <c r="L1127" s="302"/>
      <c r="M1127" s="366"/>
      <c r="N1127" s="367"/>
      <c r="O1127" s="368"/>
      <c r="P1127" s="366"/>
      <c r="Q1127" s="369"/>
      <c r="R1127" s="304"/>
      <c r="S1127" s="304"/>
      <c r="T1127" s="140"/>
      <c r="U1127" s="140"/>
      <c r="V1127" s="140"/>
      <c r="W1127" s="305" t="s">
        <v>329</v>
      </c>
      <c r="X1127" s="287" t="s">
        <v>21</v>
      </c>
      <c r="Y1127" s="354">
        <f>$Y$659</f>
        <v>0.85</v>
      </c>
      <c r="Z1127" s="292"/>
      <c r="AA1127" s="292"/>
      <c r="AB1127" s="292"/>
      <c r="AC1127" s="292"/>
      <c r="AD1127" s="292"/>
      <c r="AE1127" s="355"/>
      <c r="AF1127" s="45">
        <f>ROUND(ROUND(ROUND(G1016+K1124,0)*Q1088,0)*Y1127,0)</f>
        <v>315</v>
      </c>
      <c r="AG1127" s="79"/>
    </row>
    <row r="1128" ht="16.5" customHeight="1">
      <c r="A1128" s="29">
        <v>63.0</v>
      </c>
      <c r="B1128" s="30" t="s">
        <v>4225</v>
      </c>
      <c r="C1128" s="32" t="s">
        <v>4226</v>
      </c>
      <c r="D1128" s="139"/>
      <c r="E1128" s="139"/>
      <c r="F1128" s="94"/>
      <c r="G1128" s="140"/>
      <c r="H1128" s="140"/>
      <c r="I1128" s="95"/>
      <c r="J1128" s="69"/>
      <c r="K1128" s="65"/>
      <c r="L1128" s="302"/>
      <c r="M1128" s="366"/>
      <c r="N1128" s="367"/>
      <c r="O1128" s="368"/>
      <c r="P1128" s="366"/>
      <c r="Q1128" s="369"/>
      <c r="R1128" s="304"/>
      <c r="S1128" s="304"/>
      <c r="T1128" s="140"/>
      <c r="U1128" s="140"/>
      <c r="V1128" s="140"/>
      <c r="W1128" s="484"/>
      <c r="X1128" s="290"/>
      <c r="Y1128" s="355"/>
      <c r="Z1128" s="356" t="s">
        <v>20</v>
      </c>
      <c r="AA1128" s="357" t="s">
        <v>21</v>
      </c>
      <c r="AB1128" s="358">
        <v>0.85</v>
      </c>
      <c r="AC1128" s="288"/>
      <c r="AD1128" s="288"/>
      <c r="AE1128" s="346"/>
      <c r="AF1128" s="45">
        <f>ROUND(ROUND(ROUND(ROUND(G1016+K1124,0)*Q1088,0)*Y1127,0)*AB1128,0)</f>
        <v>268</v>
      </c>
      <c r="AG1128" s="79"/>
    </row>
    <row r="1129" ht="16.5" customHeight="1">
      <c r="A1129" s="29">
        <v>63.0</v>
      </c>
      <c r="B1129" s="30" t="s">
        <v>4227</v>
      </c>
      <c r="C1129" s="32" t="s">
        <v>4228</v>
      </c>
      <c r="D1129" s="139"/>
      <c r="E1129" s="139"/>
      <c r="F1129" s="94"/>
      <c r="G1129" s="140"/>
      <c r="H1129" s="140"/>
      <c r="I1129" s="95"/>
      <c r="J1129" s="69"/>
      <c r="K1129" s="65"/>
      <c r="L1129" s="302"/>
      <c r="M1129" s="366"/>
      <c r="N1129" s="367"/>
      <c r="O1129" s="368"/>
      <c r="P1129" s="366"/>
      <c r="Q1129" s="369"/>
      <c r="R1129" s="304"/>
      <c r="S1129" s="304"/>
      <c r="T1129" s="140"/>
      <c r="U1129" s="140"/>
      <c r="V1129" s="140"/>
      <c r="W1129" s="299"/>
      <c r="X1129" s="287"/>
      <c r="Y1129" s="345"/>
      <c r="Z1129" s="288"/>
      <c r="AA1129" s="288"/>
      <c r="AB1129" s="346"/>
      <c r="AC1129" s="82" t="s">
        <v>30</v>
      </c>
      <c r="AD1129" s="302">
        <v>5.0</v>
      </c>
      <c r="AE1129" s="360" t="s">
        <v>31</v>
      </c>
      <c r="AF1129" s="45">
        <f>ROUND(ROUND(ROUND(G1016+K1124,0)*Q1088,0)-AD1129,0)</f>
        <v>366</v>
      </c>
      <c r="AG1129" s="79"/>
    </row>
    <row r="1130" ht="16.5" customHeight="1">
      <c r="A1130" s="29">
        <v>63.0</v>
      </c>
      <c r="B1130" s="30" t="s">
        <v>4229</v>
      </c>
      <c r="C1130" s="32" t="s">
        <v>4230</v>
      </c>
      <c r="D1130" s="139"/>
      <c r="E1130" s="139"/>
      <c r="F1130" s="94"/>
      <c r="G1130" s="140"/>
      <c r="H1130" s="140"/>
      <c r="I1130" s="95"/>
      <c r="J1130" s="69"/>
      <c r="K1130" s="65"/>
      <c r="L1130" s="302"/>
      <c r="M1130" s="366"/>
      <c r="N1130" s="367"/>
      <c r="O1130" s="368"/>
      <c r="P1130" s="366"/>
      <c r="Q1130" s="369"/>
      <c r="R1130" s="304"/>
      <c r="S1130" s="304"/>
      <c r="T1130" s="140"/>
      <c r="U1130" s="140"/>
      <c r="V1130" s="140"/>
      <c r="W1130" s="303"/>
      <c r="X1130" s="290"/>
      <c r="Y1130" s="350"/>
      <c r="Z1130" s="299" t="s">
        <v>20</v>
      </c>
      <c r="AA1130" s="287" t="s">
        <v>21</v>
      </c>
      <c r="AB1130" s="361">
        <v>0.85</v>
      </c>
      <c r="AC1130" s="482"/>
      <c r="AD1130" s="302"/>
      <c r="AE1130" s="360"/>
      <c r="AF1130" s="45">
        <f>ROUND(ROUND(ROUND(ROUND(G1016+K1124,0)*Q1088,0)*AB1130,0)-AD1129,0)</f>
        <v>310</v>
      </c>
      <c r="AG1130" s="79"/>
    </row>
    <row r="1131" ht="16.5" customHeight="1">
      <c r="A1131" s="29">
        <v>63.0</v>
      </c>
      <c r="B1131" s="30" t="s">
        <v>4231</v>
      </c>
      <c r="C1131" s="32" t="s">
        <v>4232</v>
      </c>
      <c r="D1131" s="139"/>
      <c r="E1131" s="139"/>
      <c r="F1131" s="94"/>
      <c r="G1131" s="140"/>
      <c r="H1131" s="140"/>
      <c r="I1131" s="95"/>
      <c r="J1131" s="69"/>
      <c r="K1131" s="65"/>
      <c r="L1131" s="302"/>
      <c r="M1131" s="366"/>
      <c r="N1131" s="367"/>
      <c r="O1131" s="368"/>
      <c r="P1131" s="366"/>
      <c r="Q1131" s="369"/>
      <c r="R1131" s="304"/>
      <c r="S1131" s="304"/>
      <c r="T1131" s="140"/>
      <c r="U1131" s="140"/>
      <c r="V1131" s="140"/>
      <c r="W1131" s="305" t="s">
        <v>326</v>
      </c>
      <c r="X1131" s="302" t="s">
        <v>21</v>
      </c>
      <c r="Y1131" s="349">
        <v>0.7</v>
      </c>
      <c r="Z1131" s="297"/>
      <c r="AA1131" s="297"/>
      <c r="AB1131" s="362"/>
      <c r="AC1131" s="482"/>
      <c r="AD1131" s="313"/>
      <c r="AE1131" s="349"/>
      <c r="AF1131" s="45">
        <f>ROUND(ROUND(ROUND(ROUND(G1016+K1124,0)*Q1088,0)*Y1131,0)-AD1129,0)</f>
        <v>255</v>
      </c>
      <c r="AG1131" s="79"/>
    </row>
    <row r="1132" ht="16.5" customHeight="1">
      <c r="A1132" s="29">
        <v>63.0</v>
      </c>
      <c r="B1132" s="30" t="s">
        <v>4233</v>
      </c>
      <c r="C1132" s="32" t="s">
        <v>4234</v>
      </c>
      <c r="D1132" s="139"/>
      <c r="E1132" s="139"/>
      <c r="F1132" s="94"/>
      <c r="G1132" s="140"/>
      <c r="H1132" s="140"/>
      <c r="I1132" s="95"/>
      <c r="J1132" s="69"/>
      <c r="K1132" s="65"/>
      <c r="L1132" s="302"/>
      <c r="M1132" s="366"/>
      <c r="N1132" s="367"/>
      <c r="O1132" s="368"/>
      <c r="P1132" s="366"/>
      <c r="Q1132" s="369"/>
      <c r="R1132" s="304"/>
      <c r="S1132" s="304"/>
      <c r="T1132" s="140"/>
      <c r="U1132" s="140"/>
      <c r="V1132" s="140"/>
      <c r="W1132" s="484"/>
      <c r="X1132" s="290"/>
      <c r="Y1132" s="355"/>
      <c r="Z1132" s="356" t="s">
        <v>20</v>
      </c>
      <c r="AA1132" s="357" t="s">
        <v>21</v>
      </c>
      <c r="AB1132" s="363">
        <v>0.85</v>
      </c>
      <c r="AC1132" s="482"/>
      <c r="AD1132" s="313"/>
      <c r="AE1132" s="349"/>
      <c r="AF1132" s="45">
        <f>ROUND(ROUND(ROUND(ROUND(ROUND(G1016+K1124,0)*Q1088,0)*Y1131,0)*AB1132,0)-AD1129,0)</f>
        <v>216</v>
      </c>
      <c r="AG1132" s="79"/>
    </row>
    <row r="1133" ht="16.5" customHeight="1">
      <c r="A1133" s="29">
        <v>63.0</v>
      </c>
      <c r="B1133" s="30" t="s">
        <v>4235</v>
      </c>
      <c r="C1133" s="32" t="s">
        <v>4236</v>
      </c>
      <c r="D1133" s="139"/>
      <c r="E1133" s="139"/>
      <c r="F1133" s="94"/>
      <c r="G1133" s="140"/>
      <c r="H1133" s="140"/>
      <c r="I1133" s="95"/>
      <c r="J1133" s="69"/>
      <c r="K1133" s="65"/>
      <c r="L1133" s="302"/>
      <c r="M1133" s="366"/>
      <c r="N1133" s="367"/>
      <c r="O1133" s="368"/>
      <c r="P1133" s="366"/>
      <c r="Q1133" s="369"/>
      <c r="R1133" s="304"/>
      <c r="S1133" s="304"/>
      <c r="T1133" s="140"/>
      <c r="U1133" s="140"/>
      <c r="V1133" s="140"/>
      <c r="W1133" s="305" t="s">
        <v>329</v>
      </c>
      <c r="X1133" s="302" t="s">
        <v>21</v>
      </c>
      <c r="Y1133" s="349">
        <v>0.85</v>
      </c>
      <c r="Z1133" s="292"/>
      <c r="AA1133" s="292"/>
      <c r="AB1133" s="355"/>
      <c r="AC1133" s="482"/>
      <c r="AD1133" s="313"/>
      <c r="AE1133" s="349"/>
      <c r="AF1133" s="45">
        <f>ROUND(ROUND(ROUND(ROUND(G1016+K1124,0)*Q1088,0)*Y1133,0)-AD1129,0)</f>
        <v>310</v>
      </c>
      <c r="AG1133" s="79"/>
    </row>
    <row r="1134" ht="16.5" customHeight="1">
      <c r="A1134" s="29">
        <v>63.0</v>
      </c>
      <c r="B1134" s="30" t="s">
        <v>4237</v>
      </c>
      <c r="C1134" s="32" t="s">
        <v>4238</v>
      </c>
      <c r="D1134" s="139"/>
      <c r="E1134" s="139"/>
      <c r="F1134" s="94"/>
      <c r="G1134" s="140"/>
      <c r="H1134" s="140"/>
      <c r="I1134" s="95"/>
      <c r="J1134" s="69"/>
      <c r="K1134" s="65"/>
      <c r="L1134" s="302"/>
      <c r="M1134" s="366"/>
      <c r="N1134" s="367"/>
      <c r="O1134" s="368"/>
      <c r="P1134" s="366"/>
      <c r="Q1134" s="369"/>
      <c r="R1134" s="304"/>
      <c r="S1134" s="304"/>
      <c r="T1134" s="140"/>
      <c r="U1134" s="140"/>
      <c r="V1134" s="140"/>
      <c r="W1134" s="484"/>
      <c r="X1134" s="290"/>
      <c r="Y1134" s="355"/>
      <c r="Z1134" s="356" t="s">
        <v>20</v>
      </c>
      <c r="AA1134" s="357" t="s">
        <v>21</v>
      </c>
      <c r="AB1134" s="363">
        <v>0.85</v>
      </c>
      <c r="AC1134" s="484"/>
      <c r="AD1134" s="292"/>
      <c r="AE1134" s="355"/>
      <c r="AF1134" s="45">
        <f>ROUND(ROUND(ROUND(ROUND(ROUND(G1016+K1124,0)*Q1088,0)*Y1133,0)*AB1134,0)-AD1129,0)</f>
        <v>263</v>
      </c>
      <c r="AG1134" s="79"/>
    </row>
    <row r="1135" ht="16.5" customHeight="1">
      <c r="A1135" s="29">
        <v>63.0</v>
      </c>
      <c r="B1135" s="30" t="s">
        <v>4239</v>
      </c>
      <c r="C1135" s="32" t="s">
        <v>4240</v>
      </c>
      <c r="D1135" s="139"/>
      <c r="E1135" s="139"/>
      <c r="F1135" s="307"/>
      <c r="G1135" s="352"/>
      <c r="H1135" s="140"/>
      <c r="I1135" s="95"/>
      <c r="J1135" s="69"/>
      <c r="K1135" s="65"/>
      <c r="L1135" s="65"/>
      <c r="M1135" s="366"/>
      <c r="N1135" s="367"/>
      <c r="O1135" s="368"/>
      <c r="P1135" s="366"/>
      <c r="Q1135" s="369"/>
      <c r="R1135" s="33" t="s">
        <v>23</v>
      </c>
      <c r="S1135" s="130" t="s">
        <v>24</v>
      </c>
      <c r="T1135" s="152"/>
      <c r="U1135" s="152"/>
      <c r="V1135" s="153"/>
      <c r="W1135" s="299"/>
      <c r="X1135" s="287"/>
      <c r="Y1135" s="345"/>
      <c r="Z1135" s="288"/>
      <c r="AA1135" s="288"/>
      <c r="AB1135" s="288"/>
      <c r="AC1135" s="288"/>
      <c r="AD1135" s="288"/>
      <c r="AE1135" s="346"/>
      <c r="AF1135" s="45">
        <f>ROUND(ROUND(ROUND(G1016+K1124,0)*Q1088,0)*U1136,0)</f>
        <v>260</v>
      </c>
      <c r="AG1135" s="79"/>
    </row>
    <row r="1136" ht="16.5" customHeight="1">
      <c r="A1136" s="29">
        <v>63.0</v>
      </c>
      <c r="B1136" s="30" t="s">
        <v>4241</v>
      </c>
      <c r="C1136" s="32" t="s">
        <v>4242</v>
      </c>
      <c r="D1136" s="139"/>
      <c r="E1136" s="139"/>
      <c r="F1136" s="307"/>
      <c r="G1136" s="352"/>
      <c r="H1136" s="140"/>
      <c r="I1136" s="95"/>
      <c r="J1136" s="69"/>
      <c r="K1136" s="302"/>
      <c r="L1136" s="63"/>
      <c r="M1136" s="366"/>
      <c r="N1136" s="367"/>
      <c r="O1136" s="368"/>
      <c r="P1136" s="366"/>
      <c r="Q1136" s="369"/>
      <c r="R1136" s="481"/>
      <c r="S1136" s="482"/>
      <c r="T1136" s="302" t="s">
        <v>21</v>
      </c>
      <c r="U1136" s="313">
        <v>0.7</v>
      </c>
      <c r="V1136" s="95"/>
      <c r="W1136" s="303"/>
      <c r="X1136" s="290"/>
      <c r="Y1136" s="350"/>
      <c r="Z1136" s="299" t="s">
        <v>20</v>
      </c>
      <c r="AA1136" s="287" t="s">
        <v>21</v>
      </c>
      <c r="AB1136" s="351">
        <v>0.85</v>
      </c>
      <c r="AC1136" s="288"/>
      <c r="AD1136" s="288"/>
      <c r="AE1136" s="346"/>
      <c r="AF1136" s="45">
        <f>ROUND(ROUND(ROUND(ROUND(G1016+K1124,0)*Q1088,0)*U1136,0)*AB1136,0)</f>
        <v>221</v>
      </c>
      <c r="AG1136" s="79"/>
    </row>
    <row r="1137" ht="16.5" customHeight="1">
      <c r="A1137" s="29">
        <v>63.0</v>
      </c>
      <c r="B1137" s="30" t="s">
        <v>4243</v>
      </c>
      <c r="C1137" s="32" t="s">
        <v>4244</v>
      </c>
      <c r="D1137" s="94"/>
      <c r="E1137" s="94"/>
      <c r="F1137" s="103"/>
      <c r="G1137" s="140"/>
      <c r="H1137" s="140"/>
      <c r="I1137" s="95"/>
      <c r="J1137" s="69"/>
      <c r="K1137" s="65"/>
      <c r="L1137" s="65"/>
      <c r="M1137" s="302"/>
      <c r="N1137" s="382"/>
      <c r="O1137" s="383"/>
      <c r="P1137" s="302"/>
      <c r="Q1137" s="384"/>
      <c r="R1137" s="481"/>
      <c r="S1137" s="482"/>
      <c r="T1137" s="302"/>
      <c r="U1137" s="313"/>
      <c r="V1137" s="349"/>
      <c r="W1137" s="305" t="s">
        <v>326</v>
      </c>
      <c r="X1137" s="287" t="s">
        <v>21</v>
      </c>
      <c r="Y1137" s="354">
        <f>$Y$657</f>
        <v>0.7</v>
      </c>
      <c r="Z1137" s="297"/>
      <c r="AA1137" s="297"/>
      <c r="AB1137" s="297"/>
      <c r="AC1137" s="297"/>
      <c r="AD1137" s="297"/>
      <c r="AE1137" s="362"/>
      <c r="AF1137" s="45">
        <f>ROUND(ROUND(ROUND(ROUND(G1016+K1124,0)*Q1088,0)*U1136,0)*Y1137,0)</f>
        <v>182</v>
      </c>
      <c r="AG1137" s="79"/>
    </row>
    <row r="1138" ht="16.5" customHeight="1">
      <c r="A1138" s="29">
        <v>63.0</v>
      </c>
      <c r="B1138" s="30" t="s">
        <v>4245</v>
      </c>
      <c r="C1138" s="32" t="s">
        <v>4246</v>
      </c>
      <c r="D1138" s="94"/>
      <c r="E1138" s="94"/>
      <c r="F1138" s="103"/>
      <c r="G1138" s="140"/>
      <c r="H1138" s="140"/>
      <c r="I1138" s="95"/>
      <c r="J1138" s="69"/>
      <c r="K1138" s="65"/>
      <c r="L1138" s="65"/>
      <c r="M1138" s="302"/>
      <c r="N1138" s="382"/>
      <c r="O1138" s="383"/>
      <c r="P1138" s="302"/>
      <c r="Q1138" s="384"/>
      <c r="R1138" s="481"/>
      <c r="S1138" s="482"/>
      <c r="T1138" s="302"/>
      <c r="U1138" s="313"/>
      <c r="V1138" s="349"/>
      <c r="W1138" s="484"/>
      <c r="X1138" s="290"/>
      <c r="Y1138" s="355"/>
      <c r="Z1138" s="356" t="s">
        <v>20</v>
      </c>
      <c r="AA1138" s="357" t="s">
        <v>21</v>
      </c>
      <c r="AB1138" s="358">
        <v>0.85</v>
      </c>
      <c r="AC1138" s="288"/>
      <c r="AD1138" s="288"/>
      <c r="AE1138" s="346"/>
      <c r="AF1138" s="45">
        <f>ROUND(ROUND(ROUND(ROUND(ROUND(G1016+K1124,0)*Q1088,0)*U1136,0)*Y1137,0)*AB1138,0)</f>
        <v>155</v>
      </c>
      <c r="AG1138" s="79"/>
    </row>
    <row r="1139" ht="16.5" customHeight="1">
      <c r="A1139" s="29">
        <v>63.0</v>
      </c>
      <c r="B1139" s="30" t="s">
        <v>4247</v>
      </c>
      <c r="C1139" s="32" t="s">
        <v>4248</v>
      </c>
      <c r="D1139" s="94"/>
      <c r="E1139" s="94"/>
      <c r="F1139" s="103"/>
      <c r="G1139" s="140"/>
      <c r="H1139" s="140"/>
      <c r="I1139" s="95"/>
      <c r="J1139" s="69"/>
      <c r="K1139" s="65"/>
      <c r="L1139" s="65"/>
      <c r="M1139" s="302"/>
      <c r="N1139" s="382"/>
      <c r="O1139" s="383"/>
      <c r="P1139" s="302"/>
      <c r="Q1139" s="384"/>
      <c r="R1139" s="481"/>
      <c r="S1139" s="482"/>
      <c r="T1139" s="302"/>
      <c r="U1139" s="313"/>
      <c r="V1139" s="349"/>
      <c r="W1139" s="305" t="s">
        <v>329</v>
      </c>
      <c r="X1139" s="287" t="s">
        <v>21</v>
      </c>
      <c r="Y1139" s="354">
        <f>$Y$659</f>
        <v>0.85</v>
      </c>
      <c r="Z1139" s="292"/>
      <c r="AA1139" s="292"/>
      <c r="AB1139" s="292"/>
      <c r="AC1139" s="292"/>
      <c r="AD1139" s="292"/>
      <c r="AE1139" s="355"/>
      <c r="AF1139" s="45">
        <f>ROUND(ROUND(ROUND(ROUND(G1016+K1124,0)*Q1088,0)*U1136,0)*Y1139,0)</f>
        <v>221</v>
      </c>
      <c r="AG1139" s="79"/>
    </row>
    <row r="1140" ht="16.5" customHeight="1">
      <c r="A1140" s="29">
        <v>63.0</v>
      </c>
      <c r="B1140" s="30" t="s">
        <v>4249</v>
      </c>
      <c r="C1140" s="32" t="s">
        <v>4250</v>
      </c>
      <c r="D1140" s="94"/>
      <c r="E1140" s="94"/>
      <c r="F1140" s="103"/>
      <c r="G1140" s="140"/>
      <c r="H1140" s="140"/>
      <c r="I1140" s="95"/>
      <c r="J1140" s="69"/>
      <c r="K1140" s="65"/>
      <c r="L1140" s="65"/>
      <c r="M1140" s="302"/>
      <c r="N1140" s="382"/>
      <c r="O1140" s="383"/>
      <c r="P1140" s="302"/>
      <c r="Q1140" s="384"/>
      <c r="R1140" s="481"/>
      <c r="S1140" s="482"/>
      <c r="T1140" s="302"/>
      <c r="U1140" s="313"/>
      <c r="V1140" s="349"/>
      <c r="W1140" s="484"/>
      <c r="X1140" s="290"/>
      <c r="Y1140" s="355"/>
      <c r="Z1140" s="356" t="s">
        <v>20</v>
      </c>
      <c r="AA1140" s="357" t="s">
        <v>21</v>
      </c>
      <c r="AB1140" s="358">
        <v>0.85</v>
      </c>
      <c r="AC1140" s="288"/>
      <c r="AD1140" s="288"/>
      <c r="AE1140" s="346"/>
      <c r="AF1140" s="45">
        <f>ROUND(ROUND(ROUND(ROUND(ROUND(G1016+K1124,0)*Q1088,0)*U1136,0)*Y1139,0)*AB1140,0)</f>
        <v>188</v>
      </c>
      <c r="AG1140" s="79"/>
    </row>
    <row r="1141" ht="16.5" customHeight="1">
      <c r="A1141" s="29">
        <v>63.0</v>
      </c>
      <c r="B1141" s="30" t="s">
        <v>4251</v>
      </c>
      <c r="C1141" s="32" t="s">
        <v>4252</v>
      </c>
      <c r="D1141" s="94"/>
      <c r="E1141" s="94"/>
      <c r="F1141" s="103"/>
      <c r="G1141" s="140"/>
      <c r="H1141" s="140"/>
      <c r="I1141" s="95"/>
      <c r="J1141" s="69"/>
      <c r="K1141" s="65"/>
      <c r="L1141" s="65"/>
      <c r="M1141" s="302"/>
      <c r="N1141" s="382"/>
      <c r="O1141" s="383"/>
      <c r="P1141" s="302"/>
      <c r="Q1141" s="384"/>
      <c r="R1141" s="481"/>
      <c r="S1141" s="482"/>
      <c r="T1141" s="302"/>
      <c r="U1141" s="313"/>
      <c r="V1141" s="349"/>
      <c r="W1141" s="299"/>
      <c r="X1141" s="287"/>
      <c r="Y1141" s="345"/>
      <c r="Z1141" s="288"/>
      <c r="AA1141" s="288"/>
      <c r="AB1141" s="346"/>
      <c r="AC1141" s="82" t="s">
        <v>30</v>
      </c>
      <c r="AD1141" s="302">
        <v>5.0</v>
      </c>
      <c r="AE1141" s="360" t="s">
        <v>31</v>
      </c>
      <c r="AF1141" s="45">
        <f>ROUND(ROUND(ROUND(ROUND(G1016+K1124,0)*Q1088,0)*U1136,0)-AD1141,0)</f>
        <v>255</v>
      </c>
      <c r="AG1141" s="79"/>
    </row>
    <row r="1142" ht="16.5" customHeight="1">
      <c r="A1142" s="29">
        <v>63.0</v>
      </c>
      <c r="B1142" s="30" t="s">
        <v>4253</v>
      </c>
      <c r="C1142" s="32" t="s">
        <v>4254</v>
      </c>
      <c r="D1142" s="94"/>
      <c r="E1142" s="94"/>
      <c r="F1142" s="103"/>
      <c r="G1142" s="140"/>
      <c r="H1142" s="140"/>
      <c r="I1142" s="95"/>
      <c r="J1142" s="69"/>
      <c r="K1142" s="65"/>
      <c r="L1142" s="65"/>
      <c r="M1142" s="302"/>
      <c r="N1142" s="382"/>
      <c r="O1142" s="383"/>
      <c r="P1142" s="302"/>
      <c r="Q1142" s="384"/>
      <c r="R1142" s="481"/>
      <c r="S1142" s="309"/>
      <c r="T1142" s="302"/>
      <c r="U1142" s="313"/>
      <c r="V1142" s="349"/>
      <c r="W1142" s="303"/>
      <c r="X1142" s="290"/>
      <c r="Y1142" s="350"/>
      <c r="Z1142" s="299" t="s">
        <v>20</v>
      </c>
      <c r="AA1142" s="287" t="s">
        <v>21</v>
      </c>
      <c r="AB1142" s="361">
        <v>0.85</v>
      </c>
      <c r="AC1142" s="482"/>
      <c r="AD1142" s="302"/>
      <c r="AE1142" s="360"/>
      <c r="AF1142" s="45">
        <f>ROUND(ROUND(ROUND(ROUND(ROUND(G1016+K1124,0)*Q1088,0)*U1136,0)*AB1142,0)-AD1141,0)</f>
        <v>216</v>
      </c>
      <c r="AG1142" s="79"/>
    </row>
    <row r="1143" ht="16.5" customHeight="1">
      <c r="A1143" s="29">
        <v>63.0</v>
      </c>
      <c r="B1143" s="30" t="s">
        <v>4255</v>
      </c>
      <c r="C1143" s="32" t="s">
        <v>4256</v>
      </c>
      <c r="D1143" s="94"/>
      <c r="E1143" s="94"/>
      <c r="F1143" s="103"/>
      <c r="G1143" s="140"/>
      <c r="H1143" s="140"/>
      <c r="I1143" s="95"/>
      <c r="J1143" s="69"/>
      <c r="K1143" s="65"/>
      <c r="L1143" s="65"/>
      <c r="M1143" s="302"/>
      <c r="N1143" s="382"/>
      <c r="O1143" s="383"/>
      <c r="P1143" s="302"/>
      <c r="Q1143" s="384"/>
      <c r="R1143" s="481"/>
      <c r="S1143" s="309"/>
      <c r="T1143" s="302"/>
      <c r="U1143" s="313"/>
      <c r="V1143" s="349"/>
      <c r="W1143" s="305" t="s">
        <v>326</v>
      </c>
      <c r="X1143" s="302" t="s">
        <v>21</v>
      </c>
      <c r="Y1143" s="349">
        <f>$Y$657</f>
        <v>0.7</v>
      </c>
      <c r="Z1143" s="297"/>
      <c r="AA1143" s="297"/>
      <c r="AB1143" s="362"/>
      <c r="AC1143" s="482"/>
      <c r="AD1143" s="313"/>
      <c r="AE1143" s="349"/>
      <c r="AF1143" s="45">
        <f>ROUND(ROUND(ROUND(ROUND(ROUND(G1016+K1124,0)*Q1088,0)*U1136,0)*Y1143,0)-AD1141,0)</f>
        <v>177</v>
      </c>
      <c r="AG1143" s="79"/>
    </row>
    <row r="1144" ht="16.5" customHeight="1">
      <c r="A1144" s="29">
        <v>63.0</v>
      </c>
      <c r="B1144" s="30" t="s">
        <v>4257</v>
      </c>
      <c r="C1144" s="32" t="s">
        <v>4258</v>
      </c>
      <c r="D1144" s="94"/>
      <c r="E1144" s="94"/>
      <c r="F1144" s="103"/>
      <c r="G1144" s="140"/>
      <c r="H1144" s="140"/>
      <c r="I1144" s="95"/>
      <c r="J1144" s="69"/>
      <c r="K1144" s="65"/>
      <c r="L1144" s="65"/>
      <c r="M1144" s="302"/>
      <c r="N1144" s="382"/>
      <c r="O1144" s="383"/>
      <c r="P1144" s="302"/>
      <c r="Q1144" s="384"/>
      <c r="R1144" s="481"/>
      <c r="S1144" s="309"/>
      <c r="T1144" s="302"/>
      <c r="U1144" s="313"/>
      <c r="V1144" s="349"/>
      <c r="W1144" s="484"/>
      <c r="X1144" s="290"/>
      <c r="Y1144" s="355"/>
      <c r="Z1144" s="356" t="s">
        <v>20</v>
      </c>
      <c r="AA1144" s="357" t="s">
        <v>21</v>
      </c>
      <c r="AB1144" s="363">
        <v>0.85</v>
      </c>
      <c r="AC1144" s="482"/>
      <c r="AD1144" s="313"/>
      <c r="AE1144" s="349"/>
      <c r="AF1144" s="45">
        <f>ROUND(ROUND(ROUND(ROUND(ROUND(ROUND(G1016+K1124,0)*Q1088,0)*U1136,0)*Y1143,0)*AB1144,0)-AD1141,0)</f>
        <v>150</v>
      </c>
      <c r="AG1144" s="79"/>
    </row>
    <row r="1145" ht="16.5" customHeight="1">
      <c r="A1145" s="29">
        <v>63.0</v>
      </c>
      <c r="B1145" s="30" t="s">
        <v>4259</v>
      </c>
      <c r="C1145" s="32" t="s">
        <v>4260</v>
      </c>
      <c r="D1145" s="94"/>
      <c r="E1145" s="94"/>
      <c r="F1145" s="103"/>
      <c r="G1145" s="140"/>
      <c r="H1145" s="140"/>
      <c r="I1145" s="95"/>
      <c r="J1145" s="69"/>
      <c r="K1145" s="65"/>
      <c r="L1145" s="65"/>
      <c r="M1145" s="302"/>
      <c r="N1145" s="382"/>
      <c r="O1145" s="383"/>
      <c r="P1145" s="302"/>
      <c r="Q1145" s="384"/>
      <c r="R1145" s="481"/>
      <c r="S1145" s="309"/>
      <c r="T1145" s="302"/>
      <c r="U1145" s="313"/>
      <c r="V1145" s="349"/>
      <c r="W1145" s="305" t="s">
        <v>329</v>
      </c>
      <c r="X1145" s="302" t="s">
        <v>21</v>
      </c>
      <c r="Y1145" s="349">
        <f>$Y$659</f>
        <v>0.85</v>
      </c>
      <c r="Z1145" s="292"/>
      <c r="AA1145" s="292"/>
      <c r="AB1145" s="355"/>
      <c r="AC1145" s="482"/>
      <c r="AD1145" s="313"/>
      <c r="AE1145" s="349"/>
      <c r="AF1145" s="45">
        <f>ROUND(ROUND(ROUND(ROUND(ROUND(G1016+K1124,0)*Q1088,0)*U1136,0)*Y1145,0)-AD1141,0)</f>
        <v>216</v>
      </c>
      <c r="AG1145" s="79"/>
    </row>
    <row r="1146" ht="16.5" customHeight="1">
      <c r="A1146" s="29">
        <v>63.0</v>
      </c>
      <c r="B1146" s="30" t="s">
        <v>4261</v>
      </c>
      <c r="C1146" s="32" t="s">
        <v>4262</v>
      </c>
      <c r="D1146" s="94"/>
      <c r="E1146" s="94"/>
      <c r="F1146" s="103"/>
      <c r="G1146" s="140"/>
      <c r="H1146" s="140"/>
      <c r="I1146" s="95"/>
      <c r="J1146" s="69"/>
      <c r="K1146" s="65"/>
      <c r="L1146" s="65"/>
      <c r="M1146" s="302"/>
      <c r="N1146" s="382"/>
      <c r="O1146" s="383"/>
      <c r="P1146" s="302"/>
      <c r="Q1146" s="384"/>
      <c r="R1146" s="310"/>
      <c r="S1146" s="309"/>
      <c r="T1146" s="302"/>
      <c r="U1146" s="313"/>
      <c r="V1146" s="349"/>
      <c r="W1146" s="484"/>
      <c r="X1146" s="290"/>
      <c r="Y1146" s="355"/>
      <c r="Z1146" s="356" t="s">
        <v>20</v>
      </c>
      <c r="AA1146" s="357" t="s">
        <v>21</v>
      </c>
      <c r="AB1146" s="363">
        <v>0.85</v>
      </c>
      <c r="AC1146" s="484"/>
      <c r="AD1146" s="292"/>
      <c r="AE1146" s="355"/>
      <c r="AF1146" s="45">
        <f>ROUND(ROUND(ROUND(ROUND(ROUND(ROUND(G1016+K1124,0)*Q1088,0)*U1136,0)*Y1145,0)*AB1146,0)-AD1141,0)</f>
        <v>183</v>
      </c>
      <c r="AG1146" s="79"/>
    </row>
    <row r="1147" ht="16.5" customHeight="1">
      <c r="A1147" s="29">
        <v>63.0</v>
      </c>
      <c r="B1147" s="30" t="s">
        <v>4263</v>
      </c>
      <c r="C1147" s="32" t="s">
        <v>4264</v>
      </c>
      <c r="D1147" s="94"/>
      <c r="E1147" s="94"/>
      <c r="F1147" s="103"/>
      <c r="G1147" s="140"/>
      <c r="H1147" s="140"/>
      <c r="I1147" s="95"/>
      <c r="J1147" s="69"/>
      <c r="K1147" s="65"/>
      <c r="L1147" s="65"/>
      <c r="M1147" s="302"/>
      <c r="N1147" s="382"/>
      <c r="O1147" s="383"/>
      <c r="P1147" s="302"/>
      <c r="Q1147" s="384"/>
      <c r="R1147" s="310"/>
      <c r="S1147" s="130" t="s">
        <v>27</v>
      </c>
      <c r="T1147" s="287"/>
      <c r="U1147" s="385"/>
      <c r="V1147" s="354"/>
      <c r="W1147" s="299"/>
      <c r="X1147" s="287"/>
      <c r="Y1147" s="345"/>
      <c r="Z1147" s="288"/>
      <c r="AA1147" s="288"/>
      <c r="AB1147" s="288"/>
      <c r="AC1147" s="288"/>
      <c r="AD1147" s="288"/>
      <c r="AE1147" s="346"/>
      <c r="AF1147" s="45">
        <f>ROUND(ROUND(ROUND(G1016+K1124,0)*Q1088,0)*U1148,0)</f>
        <v>186</v>
      </c>
      <c r="AG1147" s="79"/>
    </row>
    <row r="1148" ht="16.5" customHeight="1">
      <c r="A1148" s="29">
        <v>63.0</v>
      </c>
      <c r="B1148" s="30" t="s">
        <v>4265</v>
      </c>
      <c r="C1148" s="32" t="s">
        <v>4266</v>
      </c>
      <c r="D1148" s="94"/>
      <c r="E1148" s="94"/>
      <c r="F1148" s="103"/>
      <c r="G1148" s="140"/>
      <c r="H1148" s="140"/>
      <c r="I1148" s="95"/>
      <c r="J1148" s="69"/>
      <c r="K1148" s="65"/>
      <c r="L1148" s="65"/>
      <c r="M1148" s="302"/>
      <c r="N1148" s="382"/>
      <c r="O1148" s="383"/>
      <c r="P1148" s="302"/>
      <c r="Q1148" s="384"/>
      <c r="R1148" s="310"/>
      <c r="S1148" s="482"/>
      <c r="T1148" s="302" t="s">
        <v>21</v>
      </c>
      <c r="U1148" s="313">
        <v>0.5</v>
      </c>
      <c r="V1148" s="349"/>
      <c r="W1148" s="303"/>
      <c r="X1148" s="290"/>
      <c r="Y1148" s="350"/>
      <c r="Z1148" s="299" t="s">
        <v>20</v>
      </c>
      <c r="AA1148" s="287" t="s">
        <v>21</v>
      </c>
      <c r="AB1148" s="351">
        <v>0.85</v>
      </c>
      <c r="AC1148" s="288"/>
      <c r="AD1148" s="288"/>
      <c r="AE1148" s="346"/>
      <c r="AF1148" s="45">
        <f>ROUND(ROUND(ROUND(ROUND(G1016+K1124,0)*Q1088,0)*U1148,0)*AB1148,0)</f>
        <v>158</v>
      </c>
      <c r="AG1148" s="79"/>
    </row>
    <row r="1149" ht="16.5" customHeight="1">
      <c r="A1149" s="29">
        <v>63.0</v>
      </c>
      <c r="B1149" s="30" t="s">
        <v>4267</v>
      </c>
      <c r="C1149" s="32" t="s">
        <v>4268</v>
      </c>
      <c r="D1149" s="94"/>
      <c r="E1149" s="94"/>
      <c r="F1149" s="103"/>
      <c r="G1149" s="140"/>
      <c r="H1149" s="140"/>
      <c r="I1149" s="95"/>
      <c r="J1149" s="69"/>
      <c r="K1149" s="65"/>
      <c r="L1149" s="65"/>
      <c r="M1149" s="302"/>
      <c r="N1149" s="382"/>
      <c r="O1149" s="383"/>
      <c r="P1149" s="302"/>
      <c r="Q1149" s="384"/>
      <c r="R1149" s="310"/>
      <c r="S1149" s="482"/>
      <c r="T1149" s="302"/>
      <c r="U1149" s="313"/>
      <c r="V1149" s="349"/>
      <c r="W1149" s="305" t="s">
        <v>326</v>
      </c>
      <c r="X1149" s="287" t="s">
        <v>21</v>
      </c>
      <c r="Y1149" s="354">
        <f>$Y$657</f>
        <v>0.7</v>
      </c>
      <c r="Z1149" s="297"/>
      <c r="AA1149" s="297"/>
      <c r="AB1149" s="297"/>
      <c r="AC1149" s="297"/>
      <c r="AD1149" s="297"/>
      <c r="AE1149" s="362"/>
      <c r="AF1149" s="114">
        <f>ROUND(ROUND(ROUND(ROUND(G1016+K1124,0)*Q1088,0)*U1148,0)*Y1149,0)</f>
        <v>130</v>
      </c>
      <c r="AG1149" s="79"/>
    </row>
    <row r="1150" ht="16.5" customHeight="1">
      <c r="A1150" s="29">
        <v>63.0</v>
      </c>
      <c r="B1150" s="30" t="s">
        <v>4269</v>
      </c>
      <c r="C1150" s="32" t="s">
        <v>4270</v>
      </c>
      <c r="D1150" s="94"/>
      <c r="E1150" s="94"/>
      <c r="F1150" s="103"/>
      <c r="G1150" s="140"/>
      <c r="H1150" s="140"/>
      <c r="I1150" s="95"/>
      <c r="J1150" s="69"/>
      <c r="K1150" s="65"/>
      <c r="L1150" s="65"/>
      <c r="M1150" s="302"/>
      <c r="N1150" s="382"/>
      <c r="O1150" s="383"/>
      <c r="P1150" s="302"/>
      <c r="Q1150" s="384"/>
      <c r="R1150" s="310"/>
      <c r="S1150" s="482"/>
      <c r="T1150" s="302"/>
      <c r="U1150" s="313"/>
      <c r="V1150" s="349"/>
      <c r="W1150" s="484"/>
      <c r="X1150" s="290"/>
      <c r="Y1150" s="355"/>
      <c r="Z1150" s="356" t="s">
        <v>20</v>
      </c>
      <c r="AA1150" s="357" t="s">
        <v>21</v>
      </c>
      <c r="AB1150" s="358">
        <v>0.85</v>
      </c>
      <c r="AC1150" s="288"/>
      <c r="AD1150" s="288"/>
      <c r="AE1150" s="346"/>
      <c r="AF1150" s="114">
        <f>ROUND(ROUND(ROUND(ROUND(ROUND(G1016+K1124,0)*Q1088,0)*U1148,0)*Y1149,0)*AB1150,0)</f>
        <v>111</v>
      </c>
      <c r="AG1150" s="79"/>
    </row>
    <row r="1151" ht="16.5" customHeight="1">
      <c r="A1151" s="29">
        <v>63.0</v>
      </c>
      <c r="B1151" s="30" t="s">
        <v>4271</v>
      </c>
      <c r="C1151" s="32" t="s">
        <v>4272</v>
      </c>
      <c r="D1151" s="94"/>
      <c r="E1151" s="94"/>
      <c r="F1151" s="103"/>
      <c r="G1151" s="140"/>
      <c r="H1151" s="140"/>
      <c r="I1151" s="95"/>
      <c r="J1151" s="69"/>
      <c r="K1151" s="65"/>
      <c r="L1151" s="65"/>
      <c r="M1151" s="302"/>
      <c r="N1151" s="382"/>
      <c r="O1151" s="383"/>
      <c r="P1151" s="302"/>
      <c r="Q1151" s="384"/>
      <c r="R1151" s="310"/>
      <c r="S1151" s="482"/>
      <c r="T1151" s="302"/>
      <c r="U1151" s="313"/>
      <c r="V1151" s="349"/>
      <c r="W1151" s="305" t="s">
        <v>329</v>
      </c>
      <c r="X1151" s="287" t="s">
        <v>21</v>
      </c>
      <c r="Y1151" s="354">
        <f>$Y$659</f>
        <v>0.85</v>
      </c>
      <c r="Z1151" s="292"/>
      <c r="AA1151" s="292"/>
      <c r="AB1151" s="292"/>
      <c r="AC1151" s="292"/>
      <c r="AD1151" s="292"/>
      <c r="AE1151" s="355"/>
      <c r="AF1151" s="45">
        <f>ROUND(ROUND(ROUND(ROUND(G1016+K1124,0)*Q1088,0)*U1148,0)*Y1151,0)</f>
        <v>158</v>
      </c>
      <c r="AG1151" s="79"/>
    </row>
    <row r="1152" ht="16.5" customHeight="1">
      <c r="A1152" s="29">
        <v>63.0</v>
      </c>
      <c r="B1152" s="30" t="s">
        <v>4273</v>
      </c>
      <c r="C1152" s="32" t="s">
        <v>4274</v>
      </c>
      <c r="D1152" s="94"/>
      <c r="E1152" s="94"/>
      <c r="F1152" s="103"/>
      <c r="G1152" s="140"/>
      <c r="H1152" s="140"/>
      <c r="I1152" s="95"/>
      <c r="J1152" s="69"/>
      <c r="K1152" s="65"/>
      <c r="L1152" s="65"/>
      <c r="M1152" s="302"/>
      <c r="N1152" s="382"/>
      <c r="O1152" s="383"/>
      <c r="P1152" s="302"/>
      <c r="Q1152" s="384"/>
      <c r="R1152" s="310"/>
      <c r="S1152" s="482"/>
      <c r="T1152" s="302"/>
      <c r="U1152" s="313"/>
      <c r="V1152" s="349"/>
      <c r="W1152" s="484"/>
      <c r="X1152" s="290"/>
      <c r="Y1152" s="355"/>
      <c r="Z1152" s="356" t="s">
        <v>20</v>
      </c>
      <c r="AA1152" s="357" t="s">
        <v>21</v>
      </c>
      <c r="AB1152" s="358">
        <v>0.85</v>
      </c>
      <c r="AC1152" s="288"/>
      <c r="AD1152" s="288"/>
      <c r="AE1152" s="346"/>
      <c r="AF1152" s="45">
        <f>ROUND(ROUND(ROUND(ROUND(ROUND(G1016+K1124,0)*Q1088,0)*U1148,0)*Y1151,0)*AB1152,0)</f>
        <v>134</v>
      </c>
      <c r="AG1152" s="79"/>
    </row>
    <row r="1153" ht="16.5" customHeight="1">
      <c r="A1153" s="29">
        <v>63.0</v>
      </c>
      <c r="B1153" s="30" t="s">
        <v>4275</v>
      </c>
      <c r="C1153" s="32" t="s">
        <v>4276</v>
      </c>
      <c r="D1153" s="94"/>
      <c r="E1153" s="94"/>
      <c r="F1153" s="103"/>
      <c r="G1153" s="140"/>
      <c r="H1153" s="140"/>
      <c r="I1153" s="95"/>
      <c r="J1153" s="69"/>
      <c r="K1153" s="65"/>
      <c r="L1153" s="65"/>
      <c r="M1153" s="302"/>
      <c r="N1153" s="382"/>
      <c r="O1153" s="383"/>
      <c r="P1153" s="302"/>
      <c r="Q1153" s="384"/>
      <c r="R1153" s="310"/>
      <c r="S1153" s="309"/>
      <c r="T1153" s="302"/>
      <c r="U1153" s="313"/>
      <c r="V1153" s="349"/>
      <c r="W1153" s="299"/>
      <c r="X1153" s="287"/>
      <c r="Y1153" s="345"/>
      <c r="Z1153" s="288"/>
      <c r="AA1153" s="288"/>
      <c r="AB1153" s="346"/>
      <c r="AC1153" s="82" t="s">
        <v>30</v>
      </c>
      <c r="AD1153" s="302">
        <v>5.0</v>
      </c>
      <c r="AE1153" s="360" t="s">
        <v>31</v>
      </c>
      <c r="AF1153" s="45">
        <f>ROUND(ROUND(ROUND(ROUND(G1016+K1124,0)*Q1088,0)*U1148,0)-AD1153,0)</f>
        <v>181</v>
      </c>
      <c r="AG1153" s="79"/>
    </row>
    <row r="1154" ht="16.5" customHeight="1">
      <c r="A1154" s="29">
        <v>63.0</v>
      </c>
      <c r="B1154" s="30" t="s">
        <v>4277</v>
      </c>
      <c r="C1154" s="32" t="s">
        <v>4278</v>
      </c>
      <c r="D1154" s="94"/>
      <c r="E1154" s="94"/>
      <c r="F1154" s="103"/>
      <c r="G1154" s="140"/>
      <c r="H1154" s="140"/>
      <c r="I1154" s="95"/>
      <c r="J1154" s="69"/>
      <c r="K1154" s="65"/>
      <c r="L1154" s="65"/>
      <c r="M1154" s="302"/>
      <c r="N1154" s="382"/>
      <c r="O1154" s="383"/>
      <c r="P1154" s="302"/>
      <c r="Q1154" s="384"/>
      <c r="R1154" s="310"/>
      <c r="S1154" s="309"/>
      <c r="T1154" s="302"/>
      <c r="U1154" s="313"/>
      <c r="V1154" s="313"/>
      <c r="W1154" s="303"/>
      <c r="X1154" s="290"/>
      <c r="Y1154" s="350"/>
      <c r="Z1154" s="299" t="s">
        <v>20</v>
      </c>
      <c r="AA1154" s="287" t="s">
        <v>21</v>
      </c>
      <c r="AB1154" s="361">
        <v>0.85</v>
      </c>
      <c r="AC1154" s="482"/>
      <c r="AD1154" s="302"/>
      <c r="AE1154" s="360"/>
      <c r="AF1154" s="45">
        <f>ROUND(ROUND(ROUND(ROUND(ROUND(G1016+K1124,0)*Q1088,0)*U1148,0)*AB1154,0)-AD1153,0)</f>
        <v>153</v>
      </c>
      <c r="AG1154" s="79"/>
    </row>
    <row r="1155" ht="16.5" customHeight="1">
      <c r="A1155" s="29">
        <v>63.0</v>
      </c>
      <c r="B1155" s="30" t="s">
        <v>4279</v>
      </c>
      <c r="C1155" s="32" t="s">
        <v>4280</v>
      </c>
      <c r="D1155" s="94"/>
      <c r="E1155" s="94"/>
      <c r="F1155" s="103"/>
      <c r="G1155" s="140"/>
      <c r="H1155" s="140"/>
      <c r="I1155" s="95"/>
      <c r="J1155" s="69"/>
      <c r="K1155" s="65"/>
      <c r="L1155" s="65"/>
      <c r="M1155" s="302"/>
      <c r="N1155" s="382"/>
      <c r="O1155" s="383"/>
      <c r="P1155" s="302"/>
      <c r="Q1155" s="384"/>
      <c r="R1155" s="310"/>
      <c r="S1155" s="309"/>
      <c r="T1155" s="302"/>
      <c r="U1155" s="313"/>
      <c r="V1155" s="313"/>
      <c r="W1155" s="305" t="s">
        <v>326</v>
      </c>
      <c r="X1155" s="302" t="s">
        <v>21</v>
      </c>
      <c r="Y1155" s="349">
        <f>$Y$657</f>
        <v>0.7</v>
      </c>
      <c r="Z1155" s="297"/>
      <c r="AA1155" s="297"/>
      <c r="AB1155" s="362"/>
      <c r="AC1155" s="482"/>
      <c r="AD1155" s="313"/>
      <c r="AE1155" s="349"/>
      <c r="AF1155" s="114">
        <f>ROUND(ROUND(ROUND(ROUND(ROUND(G1016+K1124,0)*Q1088,0)*U1148,0)*Y1155,0)-AD1153,0)</f>
        <v>125</v>
      </c>
      <c r="AG1155" s="79"/>
    </row>
    <row r="1156" ht="16.5" customHeight="1">
      <c r="A1156" s="29">
        <v>63.0</v>
      </c>
      <c r="B1156" s="30" t="s">
        <v>4281</v>
      </c>
      <c r="C1156" s="32" t="s">
        <v>4282</v>
      </c>
      <c r="D1156" s="94"/>
      <c r="E1156" s="94"/>
      <c r="F1156" s="103"/>
      <c r="G1156" s="140"/>
      <c r="H1156" s="140"/>
      <c r="I1156" s="95"/>
      <c r="J1156" s="69"/>
      <c r="K1156" s="65"/>
      <c r="L1156" s="65"/>
      <c r="M1156" s="302"/>
      <c r="N1156" s="382"/>
      <c r="O1156" s="383"/>
      <c r="P1156" s="302"/>
      <c r="Q1156" s="384"/>
      <c r="R1156" s="310"/>
      <c r="S1156" s="309"/>
      <c r="T1156" s="302"/>
      <c r="U1156" s="313"/>
      <c r="V1156" s="313"/>
      <c r="W1156" s="484"/>
      <c r="X1156" s="290"/>
      <c r="Y1156" s="355"/>
      <c r="Z1156" s="356" t="s">
        <v>20</v>
      </c>
      <c r="AA1156" s="357" t="s">
        <v>21</v>
      </c>
      <c r="AB1156" s="363">
        <v>0.85</v>
      </c>
      <c r="AC1156" s="482"/>
      <c r="AD1156" s="313"/>
      <c r="AE1156" s="349"/>
      <c r="AF1156" s="114">
        <f>ROUND(ROUND(ROUND(ROUND(ROUND(ROUND(G1016+K1124,0)*Q1088,0)*U1148,0)*Y1155,0)*AB1156,0)-AD1153,0)</f>
        <v>106</v>
      </c>
      <c r="AG1156" s="79"/>
    </row>
    <row r="1157" ht="16.5" customHeight="1">
      <c r="A1157" s="29">
        <v>63.0</v>
      </c>
      <c r="B1157" s="30" t="s">
        <v>4283</v>
      </c>
      <c r="C1157" s="32" t="s">
        <v>4284</v>
      </c>
      <c r="D1157" s="94"/>
      <c r="E1157" s="94"/>
      <c r="F1157" s="103"/>
      <c r="G1157" s="140"/>
      <c r="H1157" s="140"/>
      <c r="I1157" s="95"/>
      <c r="J1157" s="69"/>
      <c r="K1157" s="65"/>
      <c r="L1157" s="65"/>
      <c r="M1157" s="302"/>
      <c r="N1157" s="382"/>
      <c r="O1157" s="383"/>
      <c r="P1157" s="302"/>
      <c r="Q1157" s="384"/>
      <c r="R1157" s="308"/>
      <c r="S1157" s="310"/>
      <c r="T1157" s="302"/>
      <c r="U1157" s="313"/>
      <c r="V1157" s="313"/>
      <c r="W1157" s="305" t="s">
        <v>329</v>
      </c>
      <c r="X1157" s="302" t="s">
        <v>21</v>
      </c>
      <c r="Y1157" s="349">
        <f>$Y$659</f>
        <v>0.85</v>
      </c>
      <c r="Z1157" s="292"/>
      <c r="AA1157" s="292"/>
      <c r="AB1157" s="355"/>
      <c r="AC1157" s="482"/>
      <c r="AD1157" s="313"/>
      <c r="AE1157" s="349"/>
      <c r="AF1157" s="45">
        <f>ROUND(ROUND(ROUND(ROUND(ROUND(G1016+K1124,0)*Q1088,0)*U1148,0)*Y1157,0)-AD1153,0)</f>
        <v>153</v>
      </c>
      <c r="AG1157" s="79"/>
    </row>
    <row r="1158" ht="16.5" customHeight="1">
      <c r="A1158" s="29">
        <v>63.0</v>
      </c>
      <c r="B1158" s="30" t="s">
        <v>4285</v>
      </c>
      <c r="C1158" s="32" t="s">
        <v>4286</v>
      </c>
      <c r="D1158" s="94"/>
      <c r="E1158" s="94"/>
      <c r="F1158" s="103"/>
      <c r="G1158" s="140"/>
      <c r="H1158" s="140"/>
      <c r="I1158" s="95"/>
      <c r="J1158" s="69"/>
      <c r="K1158" s="65"/>
      <c r="L1158" s="65"/>
      <c r="M1158" s="302"/>
      <c r="N1158" s="382"/>
      <c r="O1158" s="387"/>
      <c r="P1158" s="302"/>
      <c r="Q1158" s="384"/>
      <c r="R1158" s="312"/>
      <c r="S1158" s="310"/>
      <c r="T1158" s="302"/>
      <c r="U1158" s="313"/>
      <c r="V1158" s="313"/>
      <c r="W1158" s="484"/>
      <c r="X1158" s="290"/>
      <c r="Y1158" s="355"/>
      <c r="Z1158" s="356" t="s">
        <v>20</v>
      </c>
      <c r="AA1158" s="357" t="s">
        <v>21</v>
      </c>
      <c r="AB1158" s="363">
        <v>0.85</v>
      </c>
      <c r="AC1158" s="484"/>
      <c r="AD1158" s="292"/>
      <c r="AE1158" s="355"/>
      <c r="AF1158" s="45">
        <f>ROUND(ROUND(ROUND(ROUND(ROUND(ROUND(G1016+K1124,0)*Q1088,0)*U1148,0)*Y1157,0)*AB1158,0)-AD1153,0)</f>
        <v>129</v>
      </c>
      <c r="AG1158" s="79"/>
    </row>
    <row r="1159" ht="16.5" customHeight="1">
      <c r="A1159" s="29">
        <v>63.0</v>
      </c>
      <c r="B1159" s="30" t="s">
        <v>4287</v>
      </c>
      <c r="C1159" s="32" t="s">
        <v>4288</v>
      </c>
      <c r="D1159" s="94"/>
      <c r="E1159" s="94"/>
      <c r="F1159" s="102" t="s">
        <v>52</v>
      </c>
      <c r="G1159" s="35"/>
      <c r="H1159" s="35"/>
      <c r="I1159" s="36"/>
      <c r="J1159" s="168"/>
      <c r="K1159" s="152"/>
      <c r="L1159" s="344"/>
      <c r="M1159" s="152"/>
      <c r="N1159" s="241" t="s">
        <v>2655</v>
      </c>
      <c r="O1159" s="82" t="s">
        <v>24</v>
      </c>
      <c r="P1159" s="152"/>
      <c r="Q1159" s="153"/>
      <c r="R1159" s="287"/>
      <c r="S1159" s="287"/>
      <c r="T1159" s="152"/>
      <c r="U1159" s="152"/>
      <c r="V1159" s="152"/>
      <c r="W1159" s="299"/>
      <c r="X1159" s="287"/>
      <c r="Y1159" s="345"/>
      <c r="Z1159" s="288"/>
      <c r="AA1159" s="288"/>
      <c r="AB1159" s="288"/>
      <c r="AC1159" s="288"/>
      <c r="AD1159" s="288"/>
      <c r="AE1159" s="346"/>
      <c r="AF1159" s="45">
        <f>ROUND(G1160*Q1160,0)</f>
        <v>340</v>
      </c>
      <c r="AG1159" s="79"/>
    </row>
    <row r="1160" ht="16.5" customHeight="1">
      <c r="A1160" s="29">
        <v>63.0</v>
      </c>
      <c r="B1160" s="30" t="s">
        <v>4289</v>
      </c>
      <c r="C1160" s="32" t="s">
        <v>4290</v>
      </c>
      <c r="D1160" s="94"/>
      <c r="E1160" s="94"/>
      <c r="F1160" s="482"/>
      <c r="G1160" s="347">
        <f>'30放課後等デイ(基本１)'!G584</f>
        <v>486</v>
      </c>
      <c r="H1160" s="140" t="s">
        <v>9</v>
      </c>
      <c r="I1160" s="51"/>
      <c r="J1160" s="94"/>
      <c r="K1160" s="140"/>
      <c r="L1160" s="348"/>
      <c r="M1160" s="140"/>
      <c r="N1160" s="481"/>
      <c r="O1160" s="482"/>
      <c r="P1160" s="302" t="s">
        <v>21</v>
      </c>
      <c r="Q1160" s="349">
        <v>0.7</v>
      </c>
      <c r="R1160" s="302"/>
      <c r="S1160" s="302"/>
      <c r="T1160" s="140"/>
      <c r="U1160" s="140"/>
      <c r="V1160" s="140"/>
      <c r="W1160" s="303"/>
      <c r="X1160" s="290"/>
      <c r="Y1160" s="350"/>
      <c r="Z1160" s="299" t="s">
        <v>20</v>
      </c>
      <c r="AA1160" s="287" t="s">
        <v>21</v>
      </c>
      <c r="AB1160" s="351">
        <v>0.85</v>
      </c>
      <c r="AC1160" s="288"/>
      <c r="AD1160" s="288"/>
      <c r="AE1160" s="346"/>
      <c r="AF1160" s="45">
        <f>ROUND(ROUND(G1160*Q1160,0)*AB1160,0)</f>
        <v>289</v>
      </c>
      <c r="AG1160" s="79"/>
    </row>
    <row r="1161" ht="16.5" customHeight="1">
      <c r="A1161" s="29">
        <v>63.0</v>
      </c>
      <c r="B1161" s="30" t="s">
        <v>4291</v>
      </c>
      <c r="C1161" s="32" t="s">
        <v>4292</v>
      </c>
      <c r="D1161" s="94"/>
      <c r="E1161" s="94"/>
      <c r="F1161" s="482"/>
      <c r="G1161" s="63"/>
      <c r="H1161" s="63"/>
      <c r="I1161" s="51"/>
      <c r="J1161" s="94"/>
      <c r="K1161" s="140"/>
      <c r="L1161" s="348"/>
      <c r="M1161" s="304"/>
      <c r="N1161" s="481"/>
      <c r="O1161" s="482"/>
      <c r="P1161" s="304"/>
      <c r="Q1161" s="380"/>
      <c r="R1161" s="304"/>
      <c r="S1161" s="304"/>
      <c r="T1161" s="140"/>
      <c r="U1161" s="140"/>
      <c r="V1161" s="140"/>
      <c r="W1161" s="305" t="s">
        <v>326</v>
      </c>
      <c r="X1161" s="287" t="s">
        <v>21</v>
      </c>
      <c r="Y1161" s="354">
        <f>$Y$657</f>
        <v>0.7</v>
      </c>
      <c r="Z1161" s="297"/>
      <c r="AA1161" s="297"/>
      <c r="AB1161" s="297"/>
      <c r="AC1161" s="297"/>
      <c r="AD1161" s="297"/>
      <c r="AE1161" s="362"/>
      <c r="AF1161" s="45">
        <f>ROUND(ROUND(G1160*Q1160,0)*Y1161,0)</f>
        <v>238</v>
      </c>
      <c r="AG1161" s="79"/>
    </row>
    <row r="1162" ht="16.5" customHeight="1">
      <c r="A1162" s="29">
        <v>63.0</v>
      </c>
      <c r="B1162" s="30" t="s">
        <v>4293</v>
      </c>
      <c r="C1162" s="32" t="s">
        <v>4294</v>
      </c>
      <c r="D1162" s="94"/>
      <c r="E1162" s="94"/>
      <c r="F1162" s="482"/>
      <c r="G1162" s="63"/>
      <c r="H1162" s="63"/>
      <c r="I1162" s="51"/>
      <c r="J1162" s="94"/>
      <c r="K1162" s="140"/>
      <c r="L1162" s="348"/>
      <c r="M1162" s="304"/>
      <c r="N1162" s="481"/>
      <c r="O1162" s="482"/>
      <c r="P1162" s="304"/>
      <c r="Q1162" s="380"/>
      <c r="R1162" s="304"/>
      <c r="S1162" s="304"/>
      <c r="T1162" s="140"/>
      <c r="U1162" s="140"/>
      <c r="V1162" s="140"/>
      <c r="W1162" s="484"/>
      <c r="X1162" s="290"/>
      <c r="Y1162" s="355"/>
      <c r="Z1162" s="356" t="s">
        <v>20</v>
      </c>
      <c r="AA1162" s="357" t="s">
        <v>21</v>
      </c>
      <c r="AB1162" s="358">
        <v>0.85</v>
      </c>
      <c r="AC1162" s="288"/>
      <c r="AD1162" s="288"/>
      <c r="AE1162" s="346"/>
      <c r="AF1162" s="45">
        <f>ROUND(ROUND(ROUND(G1160*Q1160,0)*Y1161,0)*AB1162,0)</f>
        <v>202</v>
      </c>
      <c r="AG1162" s="79"/>
    </row>
    <row r="1163" ht="16.5" customHeight="1">
      <c r="A1163" s="29">
        <v>63.0</v>
      </c>
      <c r="B1163" s="30" t="s">
        <v>4295</v>
      </c>
      <c r="C1163" s="32" t="s">
        <v>4296</v>
      </c>
      <c r="D1163" s="94"/>
      <c r="E1163" s="94"/>
      <c r="F1163" s="482"/>
      <c r="G1163" s="63"/>
      <c r="H1163" s="63"/>
      <c r="I1163" s="51"/>
      <c r="J1163" s="94"/>
      <c r="K1163" s="140"/>
      <c r="L1163" s="348"/>
      <c r="M1163" s="304"/>
      <c r="N1163" s="481"/>
      <c r="O1163" s="482"/>
      <c r="P1163" s="304"/>
      <c r="Q1163" s="380"/>
      <c r="R1163" s="304"/>
      <c r="S1163" s="304"/>
      <c r="T1163" s="140"/>
      <c r="U1163" s="140"/>
      <c r="V1163" s="140"/>
      <c r="W1163" s="305" t="s">
        <v>329</v>
      </c>
      <c r="X1163" s="287" t="s">
        <v>21</v>
      </c>
      <c r="Y1163" s="354">
        <f>$Y$659</f>
        <v>0.85</v>
      </c>
      <c r="Z1163" s="292"/>
      <c r="AA1163" s="292"/>
      <c r="AB1163" s="292"/>
      <c r="AC1163" s="292"/>
      <c r="AD1163" s="292"/>
      <c r="AE1163" s="355"/>
      <c r="AF1163" s="45">
        <f>ROUND(ROUND(G1160*Q1160,0)*Y1163,0)</f>
        <v>289</v>
      </c>
      <c r="AG1163" s="79"/>
    </row>
    <row r="1164" ht="16.5" customHeight="1">
      <c r="A1164" s="29">
        <v>63.0</v>
      </c>
      <c r="B1164" s="30" t="s">
        <v>4297</v>
      </c>
      <c r="C1164" s="32" t="s">
        <v>4298</v>
      </c>
      <c r="D1164" s="94"/>
      <c r="E1164" s="94"/>
      <c r="F1164" s="482"/>
      <c r="G1164" s="63"/>
      <c r="H1164" s="63"/>
      <c r="I1164" s="51"/>
      <c r="J1164" s="94"/>
      <c r="K1164" s="140"/>
      <c r="L1164" s="348"/>
      <c r="M1164" s="304"/>
      <c r="N1164" s="481"/>
      <c r="O1164" s="482"/>
      <c r="P1164" s="304"/>
      <c r="Q1164" s="380"/>
      <c r="R1164" s="304"/>
      <c r="S1164" s="304"/>
      <c r="T1164" s="140"/>
      <c r="U1164" s="140"/>
      <c r="V1164" s="140"/>
      <c r="W1164" s="484"/>
      <c r="X1164" s="290"/>
      <c r="Y1164" s="355"/>
      <c r="Z1164" s="356" t="s">
        <v>20</v>
      </c>
      <c r="AA1164" s="357" t="s">
        <v>21</v>
      </c>
      <c r="AB1164" s="358">
        <v>0.85</v>
      </c>
      <c r="AC1164" s="288"/>
      <c r="AD1164" s="288"/>
      <c r="AE1164" s="346"/>
      <c r="AF1164" s="45">
        <f>ROUND(ROUND(ROUND(G1160*Q1160,0)*Y1163,0)*AB1164,0)</f>
        <v>246</v>
      </c>
      <c r="AG1164" s="79"/>
    </row>
    <row r="1165" ht="16.5" customHeight="1">
      <c r="A1165" s="29">
        <v>63.0</v>
      </c>
      <c r="B1165" s="30" t="s">
        <v>4299</v>
      </c>
      <c r="C1165" s="32" t="s">
        <v>4300</v>
      </c>
      <c r="D1165" s="94"/>
      <c r="E1165" s="94"/>
      <c r="F1165" s="482"/>
      <c r="G1165" s="63"/>
      <c r="H1165" s="63"/>
      <c r="I1165" s="51"/>
      <c r="J1165" s="94"/>
      <c r="K1165" s="140"/>
      <c r="L1165" s="348"/>
      <c r="M1165" s="304"/>
      <c r="N1165" s="481"/>
      <c r="O1165" s="482"/>
      <c r="P1165" s="304"/>
      <c r="Q1165" s="380"/>
      <c r="R1165" s="304"/>
      <c r="S1165" s="304"/>
      <c r="T1165" s="140"/>
      <c r="U1165" s="140"/>
      <c r="V1165" s="140"/>
      <c r="W1165" s="299"/>
      <c r="X1165" s="287"/>
      <c r="Y1165" s="345"/>
      <c r="Z1165" s="288"/>
      <c r="AA1165" s="288"/>
      <c r="AB1165" s="346"/>
      <c r="AC1165" s="82" t="s">
        <v>30</v>
      </c>
      <c r="AD1165" s="302">
        <v>5.0</v>
      </c>
      <c r="AE1165" s="360" t="s">
        <v>31</v>
      </c>
      <c r="AF1165" s="45">
        <f>ROUND(ROUND(G1160*Q1160,0)-AD1165,0)</f>
        <v>335</v>
      </c>
      <c r="AG1165" s="79"/>
    </row>
    <row r="1166" ht="16.5" customHeight="1">
      <c r="A1166" s="29">
        <v>63.0</v>
      </c>
      <c r="B1166" s="30" t="s">
        <v>4301</v>
      </c>
      <c r="C1166" s="32" t="s">
        <v>4302</v>
      </c>
      <c r="D1166" s="94"/>
      <c r="E1166" s="94"/>
      <c r="F1166" s="76"/>
      <c r="G1166" s="63"/>
      <c r="H1166" s="63"/>
      <c r="I1166" s="51"/>
      <c r="J1166" s="94"/>
      <c r="K1166" s="140"/>
      <c r="L1166" s="348"/>
      <c r="M1166" s="304"/>
      <c r="N1166" s="481"/>
      <c r="O1166" s="307"/>
      <c r="P1166" s="304"/>
      <c r="Q1166" s="380"/>
      <c r="R1166" s="304"/>
      <c r="S1166" s="304"/>
      <c r="T1166" s="140"/>
      <c r="U1166" s="140"/>
      <c r="V1166" s="140"/>
      <c r="W1166" s="303"/>
      <c r="X1166" s="290"/>
      <c r="Y1166" s="350"/>
      <c r="Z1166" s="299" t="s">
        <v>20</v>
      </c>
      <c r="AA1166" s="287" t="s">
        <v>21</v>
      </c>
      <c r="AB1166" s="361">
        <v>0.85</v>
      </c>
      <c r="AC1166" s="482"/>
      <c r="AD1166" s="302"/>
      <c r="AE1166" s="360"/>
      <c r="AF1166" s="45">
        <f>ROUND(ROUND(ROUND(G1160*Q1160,0)*AB1166,0)-AD1165,0)</f>
        <v>284</v>
      </c>
      <c r="AG1166" s="79"/>
    </row>
    <row r="1167" ht="16.5" customHeight="1">
      <c r="A1167" s="29">
        <v>63.0</v>
      </c>
      <c r="B1167" s="30" t="s">
        <v>4303</v>
      </c>
      <c r="C1167" s="32" t="s">
        <v>4304</v>
      </c>
      <c r="D1167" s="94"/>
      <c r="E1167" s="94"/>
      <c r="F1167" s="76"/>
      <c r="G1167" s="63"/>
      <c r="H1167" s="63"/>
      <c r="I1167" s="51"/>
      <c r="J1167" s="94"/>
      <c r="K1167" s="140"/>
      <c r="L1167" s="348"/>
      <c r="M1167" s="304"/>
      <c r="N1167" s="481"/>
      <c r="O1167" s="307"/>
      <c r="P1167" s="304"/>
      <c r="Q1167" s="380"/>
      <c r="R1167" s="304"/>
      <c r="S1167" s="304"/>
      <c r="T1167" s="140"/>
      <c r="U1167" s="140"/>
      <c r="V1167" s="140"/>
      <c r="W1167" s="305" t="s">
        <v>326</v>
      </c>
      <c r="X1167" s="302" t="s">
        <v>21</v>
      </c>
      <c r="Y1167" s="349">
        <v>0.7</v>
      </c>
      <c r="Z1167" s="297"/>
      <c r="AA1167" s="297"/>
      <c r="AB1167" s="362"/>
      <c r="AC1167" s="482"/>
      <c r="AD1167" s="313"/>
      <c r="AE1167" s="349"/>
      <c r="AF1167" s="45">
        <f>ROUND(ROUND(ROUND(G1160*Q1160,0)*Y1167,0)-AD1165,0)</f>
        <v>233</v>
      </c>
      <c r="AG1167" s="79"/>
    </row>
    <row r="1168" ht="16.5" customHeight="1">
      <c r="A1168" s="29">
        <v>63.0</v>
      </c>
      <c r="B1168" s="30" t="s">
        <v>4305</v>
      </c>
      <c r="C1168" s="32" t="s">
        <v>4306</v>
      </c>
      <c r="D1168" s="94"/>
      <c r="E1168" s="94"/>
      <c r="F1168" s="76"/>
      <c r="G1168" s="63"/>
      <c r="H1168" s="63"/>
      <c r="I1168" s="51"/>
      <c r="J1168" s="94"/>
      <c r="K1168" s="140"/>
      <c r="L1168" s="348"/>
      <c r="M1168" s="304"/>
      <c r="N1168" s="481"/>
      <c r="O1168" s="307"/>
      <c r="P1168" s="304"/>
      <c r="Q1168" s="380"/>
      <c r="R1168" s="304"/>
      <c r="S1168" s="304"/>
      <c r="T1168" s="140"/>
      <c r="U1168" s="140"/>
      <c r="V1168" s="140"/>
      <c r="W1168" s="484"/>
      <c r="X1168" s="290"/>
      <c r="Y1168" s="355"/>
      <c r="Z1168" s="356" t="s">
        <v>20</v>
      </c>
      <c r="AA1168" s="357" t="s">
        <v>21</v>
      </c>
      <c r="AB1168" s="363">
        <v>0.85</v>
      </c>
      <c r="AC1168" s="482"/>
      <c r="AD1168" s="313"/>
      <c r="AE1168" s="349"/>
      <c r="AF1168" s="45">
        <f>ROUND(ROUND(ROUND(ROUND(G1160*Q1160,0)*Y1167,0)*AB1168,0)-AD1165,0)</f>
        <v>197</v>
      </c>
      <c r="AG1168" s="79"/>
    </row>
    <row r="1169" ht="16.5" customHeight="1">
      <c r="A1169" s="29">
        <v>63.0</v>
      </c>
      <c r="B1169" s="30" t="s">
        <v>4307</v>
      </c>
      <c r="C1169" s="32" t="s">
        <v>4308</v>
      </c>
      <c r="D1169" s="94"/>
      <c r="E1169" s="94"/>
      <c r="F1169" s="76"/>
      <c r="G1169" s="63"/>
      <c r="H1169" s="63"/>
      <c r="I1169" s="51"/>
      <c r="J1169" s="94"/>
      <c r="K1169" s="140"/>
      <c r="L1169" s="348"/>
      <c r="M1169" s="304"/>
      <c r="N1169" s="381"/>
      <c r="O1169" s="307"/>
      <c r="P1169" s="304"/>
      <c r="Q1169" s="380"/>
      <c r="R1169" s="304"/>
      <c r="S1169" s="304"/>
      <c r="T1169" s="140"/>
      <c r="U1169" s="140"/>
      <c r="V1169" s="140"/>
      <c r="W1169" s="305" t="s">
        <v>329</v>
      </c>
      <c r="X1169" s="302" t="s">
        <v>21</v>
      </c>
      <c r="Y1169" s="349">
        <v>0.85</v>
      </c>
      <c r="Z1169" s="292"/>
      <c r="AA1169" s="292"/>
      <c r="AB1169" s="355"/>
      <c r="AC1169" s="482"/>
      <c r="AD1169" s="313"/>
      <c r="AE1169" s="349"/>
      <c r="AF1169" s="45">
        <f>ROUND(ROUND(ROUND(G1160*Q1160,0)*Y1169,0)-AD1165,0)</f>
        <v>284</v>
      </c>
      <c r="AG1169" s="79"/>
    </row>
    <row r="1170" ht="16.5" customHeight="1">
      <c r="A1170" s="29">
        <v>63.0</v>
      </c>
      <c r="B1170" s="30" t="s">
        <v>4309</v>
      </c>
      <c r="C1170" s="32" t="s">
        <v>4310</v>
      </c>
      <c r="D1170" s="94"/>
      <c r="E1170" s="94"/>
      <c r="F1170" s="76"/>
      <c r="G1170" s="63"/>
      <c r="H1170" s="63"/>
      <c r="I1170" s="51"/>
      <c r="J1170" s="94"/>
      <c r="K1170" s="140"/>
      <c r="L1170" s="348"/>
      <c r="M1170" s="304"/>
      <c r="N1170" s="381"/>
      <c r="O1170" s="307"/>
      <c r="P1170" s="304"/>
      <c r="Q1170" s="380"/>
      <c r="R1170" s="304"/>
      <c r="S1170" s="304"/>
      <c r="T1170" s="140"/>
      <c r="U1170" s="140"/>
      <c r="V1170" s="140"/>
      <c r="W1170" s="484"/>
      <c r="X1170" s="290"/>
      <c r="Y1170" s="355"/>
      <c r="Z1170" s="356" t="s">
        <v>20</v>
      </c>
      <c r="AA1170" s="357" t="s">
        <v>21</v>
      </c>
      <c r="AB1170" s="363">
        <v>0.85</v>
      </c>
      <c r="AC1170" s="484"/>
      <c r="AD1170" s="292"/>
      <c r="AE1170" s="355"/>
      <c r="AF1170" s="45">
        <f>ROUND(ROUND(ROUND(ROUND(G1160*Q1160,0)*Y1169,0)*AB1170,0)-AD1165,0)</f>
        <v>241</v>
      </c>
      <c r="AG1170" s="79"/>
    </row>
    <row r="1171" ht="16.5" customHeight="1">
      <c r="A1171" s="29">
        <v>63.0</v>
      </c>
      <c r="B1171" s="30" t="s">
        <v>4311</v>
      </c>
      <c r="C1171" s="32" t="s">
        <v>4312</v>
      </c>
      <c r="D1171" s="94"/>
      <c r="E1171" s="94"/>
      <c r="F1171" s="307"/>
      <c r="G1171" s="63"/>
      <c r="H1171" s="63"/>
      <c r="I1171" s="95"/>
      <c r="J1171" s="94"/>
      <c r="K1171" s="65"/>
      <c r="L1171" s="65"/>
      <c r="M1171" s="140"/>
      <c r="N1171" s="105"/>
      <c r="O1171" s="94"/>
      <c r="P1171" s="140"/>
      <c r="Q1171" s="95"/>
      <c r="R1171" s="33" t="s">
        <v>23</v>
      </c>
      <c r="S1171" s="130" t="s">
        <v>24</v>
      </c>
      <c r="T1171" s="152"/>
      <c r="U1171" s="152"/>
      <c r="V1171" s="153"/>
      <c r="W1171" s="299"/>
      <c r="X1171" s="287"/>
      <c r="Y1171" s="345"/>
      <c r="Z1171" s="288"/>
      <c r="AA1171" s="288"/>
      <c r="AB1171" s="288"/>
      <c r="AC1171" s="288"/>
      <c r="AD1171" s="288"/>
      <c r="AE1171" s="346"/>
      <c r="AF1171" s="45">
        <f>ROUND(ROUND(G1160*Q1160,0)*U1172,0)</f>
        <v>238</v>
      </c>
      <c r="AG1171" s="79"/>
    </row>
    <row r="1172" ht="16.5" customHeight="1">
      <c r="A1172" s="29">
        <v>63.0</v>
      </c>
      <c r="B1172" s="30" t="s">
        <v>4313</v>
      </c>
      <c r="C1172" s="32" t="s">
        <v>4314</v>
      </c>
      <c r="D1172" s="94"/>
      <c r="E1172" s="94"/>
      <c r="F1172" s="307"/>
      <c r="G1172" s="373"/>
      <c r="H1172" s="140"/>
      <c r="I1172" s="95"/>
      <c r="J1172" s="94"/>
      <c r="K1172" s="65"/>
      <c r="L1172" s="65"/>
      <c r="M1172" s="140"/>
      <c r="N1172" s="105"/>
      <c r="O1172" s="94"/>
      <c r="P1172" s="140"/>
      <c r="Q1172" s="95"/>
      <c r="R1172" s="481"/>
      <c r="S1172" s="482"/>
      <c r="T1172" s="302" t="s">
        <v>21</v>
      </c>
      <c r="U1172" s="313">
        <v>0.7</v>
      </c>
      <c r="V1172" s="95"/>
      <c r="W1172" s="303"/>
      <c r="X1172" s="290"/>
      <c r="Y1172" s="350"/>
      <c r="Z1172" s="299" t="s">
        <v>20</v>
      </c>
      <c r="AA1172" s="287" t="s">
        <v>21</v>
      </c>
      <c r="AB1172" s="351">
        <v>0.85</v>
      </c>
      <c r="AC1172" s="288"/>
      <c r="AD1172" s="288"/>
      <c r="AE1172" s="346"/>
      <c r="AF1172" s="45">
        <f>ROUND(ROUND(ROUND(G1160*Q1160,0)*U1172,0)*AB1172,0)</f>
        <v>202</v>
      </c>
      <c r="AG1172" s="79"/>
    </row>
    <row r="1173" ht="16.5" customHeight="1">
      <c r="A1173" s="29">
        <v>63.0</v>
      </c>
      <c r="B1173" s="30" t="s">
        <v>4315</v>
      </c>
      <c r="C1173" s="32" t="s">
        <v>4316</v>
      </c>
      <c r="D1173" s="94"/>
      <c r="E1173" s="94"/>
      <c r="F1173" s="103"/>
      <c r="G1173" s="140"/>
      <c r="H1173" s="140"/>
      <c r="I1173" s="95"/>
      <c r="J1173" s="69"/>
      <c r="K1173" s="65"/>
      <c r="L1173" s="65"/>
      <c r="M1173" s="302"/>
      <c r="N1173" s="382"/>
      <c r="O1173" s="383"/>
      <c r="P1173" s="302"/>
      <c r="Q1173" s="384"/>
      <c r="R1173" s="481"/>
      <c r="S1173" s="482"/>
      <c r="T1173" s="302"/>
      <c r="U1173" s="313"/>
      <c r="V1173" s="349"/>
      <c r="W1173" s="305" t="s">
        <v>326</v>
      </c>
      <c r="X1173" s="287" t="s">
        <v>21</v>
      </c>
      <c r="Y1173" s="354">
        <f>$Y$657</f>
        <v>0.7</v>
      </c>
      <c r="Z1173" s="297"/>
      <c r="AA1173" s="297"/>
      <c r="AB1173" s="297"/>
      <c r="AC1173" s="297"/>
      <c r="AD1173" s="297"/>
      <c r="AE1173" s="362"/>
      <c r="AF1173" s="45">
        <f>ROUND(ROUND(ROUND(G1160*Q1160,0)*U1172,0)*Y1173,0)</f>
        <v>167</v>
      </c>
      <c r="AG1173" s="79"/>
    </row>
    <row r="1174" ht="16.5" customHeight="1">
      <c r="A1174" s="29">
        <v>63.0</v>
      </c>
      <c r="B1174" s="30" t="s">
        <v>4317</v>
      </c>
      <c r="C1174" s="32" t="s">
        <v>4318</v>
      </c>
      <c r="D1174" s="94"/>
      <c r="E1174" s="94"/>
      <c r="F1174" s="103"/>
      <c r="G1174" s="140"/>
      <c r="H1174" s="140"/>
      <c r="I1174" s="95"/>
      <c r="J1174" s="69"/>
      <c r="K1174" s="65"/>
      <c r="L1174" s="65"/>
      <c r="M1174" s="302"/>
      <c r="N1174" s="382"/>
      <c r="O1174" s="383"/>
      <c r="P1174" s="302"/>
      <c r="Q1174" s="384"/>
      <c r="R1174" s="481"/>
      <c r="S1174" s="482"/>
      <c r="T1174" s="302"/>
      <c r="U1174" s="313"/>
      <c r="V1174" s="349"/>
      <c r="W1174" s="484"/>
      <c r="X1174" s="290"/>
      <c r="Y1174" s="355"/>
      <c r="Z1174" s="356" t="s">
        <v>20</v>
      </c>
      <c r="AA1174" s="357" t="s">
        <v>21</v>
      </c>
      <c r="AB1174" s="358">
        <v>0.85</v>
      </c>
      <c r="AC1174" s="288"/>
      <c r="AD1174" s="288"/>
      <c r="AE1174" s="346"/>
      <c r="AF1174" s="45">
        <f>ROUND(ROUND(ROUND(ROUND(G1160*Q1160,0)*U1172,0)*Y1173,0)*AB1174,0)</f>
        <v>142</v>
      </c>
      <c r="AG1174" s="79"/>
    </row>
    <row r="1175" ht="16.5" customHeight="1">
      <c r="A1175" s="29">
        <v>63.0</v>
      </c>
      <c r="B1175" s="30" t="s">
        <v>4319</v>
      </c>
      <c r="C1175" s="32" t="s">
        <v>4320</v>
      </c>
      <c r="D1175" s="94"/>
      <c r="E1175" s="94"/>
      <c r="F1175" s="103"/>
      <c r="G1175" s="140"/>
      <c r="H1175" s="140"/>
      <c r="I1175" s="95"/>
      <c r="J1175" s="69"/>
      <c r="K1175" s="65"/>
      <c r="L1175" s="65"/>
      <c r="M1175" s="302"/>
      <c r="N1175" s="382"/>
      <c r="O1175" s="383"/>
      <c r="P1175" s="302"/>
      <c r="Q1175" s="384"/>
      <c r="R1175" s="481"/>
      <c r="S1175" s="482"/>
      <c r="T1175" s="302"/>
      <c r="U1175" s="313"/>
      <c r="V1175" s="349"/>
      <c r="W1175" s="305" t="s">
        <v>329</v>
      </c>
      <c r="X1175" s="287" t="s">
        <v>21</v>
      </c>
      <c r="Y1175" s="354">
        <f>$Y$659</f>
        <v>0.85</v>
      </c>
      <c r="Z1175" s="292"/>
      <c r="AA1175" s="292"/>
      <c r="AB1175" s="292"/>
      <c r="AC1175" s="292"/>
      <c r="AD1175" s="292"/>
      <c r="AE1175" s="355"/>
      <c r="AF1175" s="45">
        <f>ROUND(ROUND(ROUND(G1160*Q1160,0)*U1172,0)*Y1175,0)</f>
        <v>202</v>
      </c>
      <c r="AG1175" s="79"/>
    </row>
    <row r="1176" ht="16.5" customHeight="1">
      <c r="A1176" s="29">
        <v>63.0</v>
      </c>
      <c r="B1176" s="30" t="s">
        <v>4321</v>
      </c>
      <c r="C1176" s="32" t="s">
        <v>4322</v>
      </c>
      <c r="D1176" s="94"/>
      <c r="E1176" s="94"/>
      <c r="F1176" s="103"/>
      <c r="G1176" s="140"/>
      <c r="H1176" s="140"/>
      <c r="I1176" s="95"/>
      <c r="J1176" s="69"/>
      <c r="K1176" s="65"/>
      <c r="L1176" s="65"/>
      <c r="M1176" s="302"/>
      <c r="N1176" s="382"/>
      <c r="O1176" s="383"/>
      <c r="P1176" s="302"/>
      <c r="Q1176" s="384"/>
      <c r="R1176" s="481"/>
      <c r="S1176" s="482"/>
      <c r="T1176" s="302"/>
      <c r="U1176" s="313"/>
      <c r="V1176" s="349"/>
      <c r="W1176" s="484"/>
      <c r="X1176" s="290"/>
      <c r="Y1176" s="355"/>
      <c r="Z1176" s="356" t="s">
        <v>20</v>
      </c>
      <c r="AA1176" s="357" t="s">
        <v>21</v>
      </c>
      <c r="AB1176" s="358">
        <v>0.85</v>
      </c>
      <c r="AC1176" s="288"/>
      <c r="AD1176" s="288"/>
      <c r="AE1176" s="346"/>
      <c r="AF1176" s="45">
        <f>ROUND(ROUND(ROUND(ROUND(G1160*Q1160,0)*U1172,0)*Y1175,0)*AB1176,0)</f>
        <v>172</v>
      </c>
      <c r="AG1176" s="79"/>
    </row>
    <row r="1177" ht="16.5" customHeight="1">
      <c r="A1177" s="29">
        <v>63.0</v>
      </c>
      <c r="B1177" s="30" t="s">
        <v>4323</v>
      </c>
      <c r="C1177" s="32" t="s">
        <v>4324</v>
      </c>
      <c r="D1177" s="94"/>
      <c r="E1177" s="94"/>
      <c r="F1177" s="103"/>
      <c r="G1177" s="140"/>
      <c r="H1177" s="140"/>
      <c r="I1177" s="95"/>
      <c r="J1177" s="69"/>
      <c r="K1177" s="65"/>
      <c r="L1177" s="65"/>
      <c r="M1177" s="302"/>
      <c r="N1177" s="382"/>
      <c r="O1177" s="383"/>
      <c r="P1177" s="302"/>
      <c r="Q1177" s="384"/>
      <c r="R1177" s="481"/>
      <c r="S1177" s="482"/>
      <c r="T1177" s="302"/>
      <c r="U1177" s="313"/>
      <c r="V1177" s="349"/>
      <c r="W1177" s="299"/>
      <c r="X1177" s="287"/>
      <c r="Y1177" s="345"/>
      <c r="Z1177" s="288"/>
      <c r="AA1177" s="288"/>
      <c r="AB1177" s="346"/>
      <c r="AC1177" s="82" t="s">
        <v>30</v>
      </c>
      <c r="AD1177" s="302">
        <v>5.0</v>
      </c>
      <c r="AE1177" s="360" t="s">
        <v>31</v>
      </c>
      <c r="AF1177" s="45">
        <f>ROUND(ROUND(ROUND(G1160*Q1160,0)*U1172,0)-AD1177,0)</f>
        <v>233</v>
      </c>
      <c r="AG1177" s="79"/>
    </row>
    <row r="1178" ht="16.5" customHeight="1">
      <c r="A1178" s="29">
        <v>63.0</v>
      </c>
      <c r="B1178" s="30" t="s">
        <v>4325</v>
      </c>
      <c r="C1178" s="32" t="s">
        <v>4326</v>
      </c>
      <c r="D1178" s="94"/>
      <c r="E1178" s="94"/>
      <c r="F1178" s="103"/>
      <c r="G1178" s="140"/>
      <c r="H1178" s="140"/>
      <c r="I1178" s="95"/>
      <c r="J1178" s="69"/>
      <c r="K1178" s="65"/>
      <c r="L1178" s="65"/>
      <c r="M1178" s="302"/>
      <c r="N1178" s="382"/>
      <c r="O1178" s="383"/>
      <c r="P1178" s="302"/>
      <c r="Q1178" s="384"/>
      <c r="R1178" s="481"/>
      <c r="S1178" s="482"/>
      <c r="T1178" s="302"/>
      <c r="U1178" s="313"/>
      <c r="V1178" s="349"/>
      <c r="W1178" s="303"/>
      <c r="X1178" s="290"/>
      <c r="Y1178" s="350"/>
      <c r="Z1178" s="299" t="s">
        <v>20</v>
      </c>
      <c r="AA1178" s="287" t="s">
        <v>21</v>
      </c>
      <c r="AB1178" s="361">
        <v>0.85</v>
      </c>
      <c r="AC1178" s="482"/>
      <c r="AD1178" s="302"/>
      <c r="AE1178" s="360"/>
      <c r="AF1178" s="45">
        <f>ROUND(ROUND(ROUND(ROUND(G1160*Q1160,0)*U1172,0)*AB1178,0)-AD1177,0)</f>
        <v>197</v>
      </c>
      <c r="AG1178" s="79"/>
    </row>
    <row r="1179" ht="16.5" customHeight="1">
      <c r="A1179" s="29">
        <v>63.0</v>
      </c>
      <c r="B1179" s="30" t="s">
        <v>4327</v>
      </c>
      <c r="C1179" s="32" t="s">
        <v>4328</v>
      </c>
      <c r="D1179" s="94"/>
      <c r="E1179" s="94"/>
      <c r="F1179" s="103"/>
      <c r="G1179" s="140"/>
      <c r="H1179" s="140"/>
      <c r="I1179" s="95"/>
      <c r="J1179" s="69"/>
      <c r="K1179" s="65"/>
      <c r="L1179" s="65"/>
      <c r="M1179" s="302"/>
      <c r="N1179" s="382"/>
      <c r="O1179" s="383"/>
      <c r="P1179" s="302"/>
      <c r="Q1179" s="384"/>
      <c r="R1179" s="481"/>
      <c r="S1179" s="482"/>
      <c r="T1179" s="302"/>
      <c r="U1179" s="313"/>
      <c r="V1179" s="349"/>
      <c r="W1179" s="305" t="s">
        <v>326</v>
      </c>
      <c r="X1179" s="302" t="s">
        <v>21</v>
      </c>
      <c r="Y1179" s="349">
        <f>$Y$657</f>
        <v>0.7</v>
      </c>
      <c r="Z1179" s="297"/>
      <c r="AA1179" s="297"/>
      <c r="AB1179" s="362"/>
      <c r="AC1179" s="482"/>
      <c r="AD1179" s="313"/>
      <c r="AE1179" s="349"/>
      <c r="AF1179" s="45">
        <f>ROUND(ROUND(ROUND(ROUND(G1160*Q1160,0)*U1172,0)*Y1179,0)-AD1177,0)</f>
        <v>162</v>
      </c>
      <c r="AG1179" s="79"/>
    </row>
    <row r="1180" ht="16.5" customHeight="1">
      <c r="A1180" s="29">
        <v>63.0</v>
      </c>
      <c r="B1180" s="30" t="s">
        <v>4329</v>
      </c>
      <c r="C1180" s="32" t="s">
        <v>4330</v>
      </c>
      <c r="D1180" s="94"/>
      <c r="E1180" s="94"/>
      <c r="F1180" s="103"/>
      <c r="G1180" s="140"/>
      <c r="H1180" s="140"/>
      <c r="I1180" s="95"/>
      <c r="J1180" s="69"/>
      <c r="K1180" s="65"/>
      <c r="L1180" s="65"/>
      <c r="M1180" s="302"/>
      <c r="N1180" s="382"/>
      <c r="O1180" s="383"/>
      <c r="P1180" s="302"/>
      <c r="Q1180" s="384"/>
      <c r="R1180" s="481"/>
      <c r="S1180" s="482"/>
      <c r="T1180" s="302"/>
      <c r="U1180" s="313"/>
      <c r="V1180" s="349"/>
      <c r="W1180" s="484"/>
      <c r="X1180" s="290"/>
      <c r="Y1180" s="355"/>
      <c r="Z1180" s="356" t="s">
        <v>20</v>
      </c>
      <c r="AA1180" s="357" t="s">
        <v>21</v>
      </c>
      <c r="AB1180" s="363">
        <v>0.85</v>
      </c>
      <c r="AC1180" s="482"/>
      <c r="AD1180" s="313"/>
      <c r="AE1180" s="349"/>
      <c r="AF1180" s="45">
        <f>ROUND(ROUND(ROUND(ROUND(ROUND(G1160*Q1160,0)*U1172,0)*Y1179,0)*AB1180,0)-AD1177,0)</f>
        <v>137</v>
      </c>
      <c r="AG1180" s="79"/>
    </row>
    <row r="1181" ht="16.5" customHeight="1">
      <c r="A1181" s="29">
        <v>63.0</v>
      </c>
      <c r="B1181" s="30" t="s">
        <v>4331</v>
      </c>
      <c r="C1181" s="32" t="s">
        <v>4332</v>
      </c>
      <c r="D1181" s="94"/>
      <c r="E1181" s="94"/>
      <c r="F1181" s="103"/>
      <c r="G1181" s="140"/>
      <c r="H1181" s="140"/>
      <c r="I1181" s="95"/>
      <c r="J1181" s="69"/>
      <c r="K1181" s="65"/>
      <c r="L1181" s="65"/>
      <c r="M1181" s="302"/>
      <c r="N1181" s="382"/>
      <c r="O1181" s="383"/>
      <c r="P1181" s="302"/>
      <c r="Q1181" s="384"/>
      <c r="R1181" s="481"/>
      <c r="S1181" s="309"/>
      <c r="T1181" s="302"/>
      <c r="U1181" s="313"/>
      <c r="V1181" s="349"/>
      <c r="W1181" s="305" t="s">
        <v>329</v>
      </c>
      <c r="X1181" s="302" t="s">
        <v>21</v>
      </c>
      <c r="Y1181" s="349">
        <f>$Y$659</f>
        <v>0.85</v>
      </c>
      <c r="Z1181" s="292"/>
      <c r="AA1181" s="292"/>
      <c r="AB1181" s="355"/>
      <c r="AC1181" s="482"/>
      <c r="AD1181" s="313"/>
      <c r="AE1181" s="349"/>
      <c r="AF1181" s="45">
        <f>ROUND(ROUND(ROUND(ROUND(G1160*Q1160,0)*U1172,0)*Y1181,0)-AD1177,0)</f>
        <v>197</v>
      </c>
      <c r="AG1181" s="79"/>
    </row>
    <row r="1182" ht="16.5" customHeight="1">
      <c r="A1182" s="29">
        <v>63.0</v>
      </c>
      <c r="B1182" s="30" t="s">
        <v>4333</v>
      </c>
      <c r="C1182" s="32" t="s">
        <v>4334</v>
      </c>
      <c r="D1182" s="94"/>
      <c r="E1182" s="94"/>
      <c r="F1182" s="103"/>
      <c r="G1182" s="140"/>
      <c r="H1182" s="140"/>
      <c r="I1182" s="95"/>
      <c r="J1182" s="69"/>
      <c r="K1182" s="65"/>
      <c r="L1182" s="65"/>
      <c r="M1182" s="302"/>
      <c r="N1182" s="382"/>
      <c r="O1182" s="383"/>
      <c r="P1182" s="302"/>
      <c r="Q1182" s="384"/>
      <c r="R1182" s="310"/>
      <c r="S1182" s="309"/>
      <c r="T1182" s="302"/>
      <c r="U1182" s="313"/>
      <c r="V1182" s="349"/>
      <c r="W1182" s="484"/>
      <c r="X1182" s="290"/>
      <c r="Y1182" s="355"/>
      <c r="Z1182" s="356" t="s">
        <v>20</v>
      </c>
      <c r="AA1182" s="357" t="s">
        <v>21</v>
      </c>
      <c r="AB1182" s="363">
        <v>0.85</v>
      </c>
      <c r="AC1182" s="484"/>
      <c r="AD1182" s="292"/>
      <c r="AE1182" s="355"/>
      <c r="AF1182" s="45">
        <f>ROUND(ROUND(ROUND(ROUND(ROUND(G1160*Q1160,0)*U1172,0)*Y1181,0)*AB1182,0)-AD1177,0)</f>
        <v>167</v>
      </c>
      <c r="AG1182" s="79"/>
    </row>
    <row r="1183" ht="16.5" customHeight="1">
      <c r="A1183" s="29">
        <v>63.0</v>
      </c>
      <c r="B1183" s="30" t="s">
        <v>4335</v>
      </c>
      <c r="C1183" s="32" t="s">
        <v>4336</v>
      </c>
      <c r="D1183" s="94"/>
      <c r="E1183" s="94"/>
      <c r="F1183" s="103"/>
      <c r="G1183" s="140"/>
      <c r="H1183" s="140"/>
      <c r="I1183" s="95"/>
      <c r="J1183" s="69"/>
      <c r="K1183" s="65"/>
      <c r="L1183" s="65"/>
      <c r="M1183" s="302"/>
      <c r="N1183" s="382"/>
      <c r="O1183" s="383"/>
      <c r="P1183" s="302"/>
      <c r="Q1183" s="384"/>
      <c r="R1183" s="310"/>
      <c r="S1183" s="130" t="s">
        <v>27</v>
      </c>
      <c r="T1183" s="287"/>
      <c r="U1183" s="385"/>
      <c r="V1183" s="354"/>
      <c r="W1183" s="299"/>
      <c r="X1183" s="287"/>
      <c r="Y1183" s="345"/>
      <c r="Z1183" s="288"/>
      <c r="AA1183" s="288"/>
      <c r="AB1183" s="288"/>
      <c r="AC1183" s="288"/>
      <c r="AD1183" s="288"/>
      <c r="AE1183" s="346"/>
      <c r="AF1183" s="45">
        <f>ROUND(ROUND(G1160*Q1160,0)*U1184,0)</f>
        <v>170</v>
      </c>
      <c r="AG1183" s="79"/>
    </row>
    <row r="1184" ht="16.5" customHeight="1">
      <c r="A1184" s="29">
        <v>63.0</v>
      </c>
      <c r="B1184" s="30" t="s">
        <v>4337</v>
      </c>
      <c r="C1184" s="32" t="s">
        <v>4338</v>
      </c>
      <c r="D1184" s="94"/>
      <c r="E1184" s="94"/>
      <c r="F1184" s="103"/>
      <c r="G1184" s="140"/>
      <c r="H1184" s="140"/>
      <c r="I1184" s="95"/>
      <c r="J1184" s="69"/>
      <c r="K1184" s="65"/>
      <c r="L1184" s="65"/>
      <c r="M1184" s="302"/>
      <c r="N1184" s="382"/>
      <c r="O1184" s="383"/>
      <c r="P1184" s="302"/>
      <c r="Q1184" s="384"/>
      <c r="R1184" s="310"/>
      <c r="S1184" s="482"/>
      <c r="T1184" s="302" t="s">
        <v>21</v>
      </c>
      <c r="U1184" s="313">
        <v>0.5</v>
      </c>
      <c r="V1184" s="349"/>
      <c r="W1184" s="303"/>
      <c r="X1184" s="290"/>
      <c r="Y1184" s="350"/>
      <c r="Z1184" s="299" t="s">
        <v>20</v>
      </c>
      <c r="AA1184" s="287" t="s">
        <v>21</v>
      </c>
      <c r="AB1184" s="351">
        <v>0.85</v>
      </c>
      <c r="AC1184" s="288"/>
      <c r="AD1184" s="288"/>
      <c r="AE1184" s="346"/>
      <c r="AF1184" s="45">
        <f>ROUND(ROUND(ROUND(G1160*Q1160,0)*U1184,0)*AB1184,0)</f>
        <v>145</v>
      </c>
      <c r="AG1184" s="79"/>
    </row>
    <row r="1185" ht="16.5" customHeight="1">
      <c r="A1185" s="29">
        <v>63.0</v>
      </c>
      <c r="B1185" s="30" t="s">
        <v>4339</v>
      </c>
      <c r="C1185" s="32" t="s">
        <v>4340</v>
      </c>
      <c r="D1185" s="94"/>
      <c r="E1185" s="94"/>
      <c r="F1185" s="103"/>
      <c r="G1185" s="140"/>
      <c r="H1185" s="140"/>
      <c r="I1185" s="95"/>
      <c r="J1185" s="69"/>
      <c r="K1185" s="65"/>
      <c r="L1185" s="65"/>
      <c r="M1185" s="302"/>
      <c r="N1185" s="382"/>
      <c r="O1185" s="383"/>
      <c r="P1185" s="302"/>
      <c r="Q1185" s="384"/>
      <c r="R1185" s="310"/>
      <c r="S1185" s="482"/>
      <c r="T1185" s="302"/>
      <c r="U1185" s="313"/>
      <c r="V1185" s="349"/>
      <c r="W1185" s="305" t="s">
        <v>326</v>
      </c>
      <c r="X1185" s="287" t="s">
        <v>21</v>
      </c>
      <c r="Y1185" s="354">
        <f>$Y$657</f>
        <v>0.7</v>
      </c>
      <c r="Z1185" s="297"/>
      <c r="AA1185" s="297"/>
      <c r="AB1185" s="297"/>
      <c r="AC1185" s="297"/>
      <c r="AD1185" s="297"/>
      <c r="AE1185" s="362"/>
      <c r="AF1185" s="45">
        <f>ROUND(ROUND(ROUND(G1160*Q1160,0)*U1184,0)*Y1185,0)</f>
        <v>119</v>
      </c>
      <c r="AG1185" s="79"/>
    </row>
    <row r="1186" ht="16.5" customHeight="1">
      <c r="A1186" s="29">
        <v>63.0</v>
      </c>
      <c r="B1186" s="30" t="s">
        <v>4341</v>
      </c>
      <c r="C1186" s="32" t="s">
        <v>4342</v>
      </c>
      <c r="D1186" s="94"/>
      <c r="E1186" s="94"/>
      <c r="F1186" s="103"/>
      <c r="G1186" s="140"/>
      <c r="H1186" s="140"/>
      <c r="I1186" s="95"/>
      <c r="J1186" s="69"/>
      <c r="K1186" s="65"/>
      <c r="L1186" s="65"/>
      <c r="M1186" s="302"/>
      <c r="N1186" s="382"/>
      <c r="O1186" s="383"/>
      <c r="P1186" s="302"/>
      <c r="Q1186" s="384"/>
      <c r="R1186" s="310"/>
      <c r="S1186" s="482"/>
      <c r="T1186" s="302"/>
      <c r="U1186" s="313"/>
      <c r="V1186" s="349"/>
      <c r="W1186" s="484"/>
      <c r="X1186" s="290"/>
      <c r="Y1186" s="355"/>
      <c r="Z1186" s="356" t="s">
        <v>20</v>
      </c>
      <c r="AA1186" s="357" t="s">
        <v>21</v>
      </c>
      <c r="AB1186" s="358">
        <v>0.85</v>
      </c>
      <c r="AC1186" s="288"/>
      <c r="AD1186" s="288"/>
      <c r="AE1186" s="346"/>
      <c r="AF1186" s="45">
        <f>ROUND(ROUND(ROUND(ROUND(G1160*Q1160,0)*U1184,0)*Y1185,0)*AB1186,0)</f>
        <v>101</v>
      </c>
      <c r="AG1186" s="79"/>
    </row>
    <row r="1187" ht="16.5" customHeight="1">
      <c r="A1187" s="29">
        <v>63.0</v>
      </c>
      <c r="B1187" s="30" t="s">
        <v>4343</v>
      </c>
      <c r="C1187" s="32" t="s">
        <v>4344</v>
      </c>
      <c r="D1187" s="94"/>
      <c r="E1187" s="94"/>
      <c r="F1187" s="103"/>
      <c r="G1187" s="140"/>
      <c r="H1187" s="140"/>
      <c r="I1187" s="95"/>
      <c r="J1187" s="69"/>
      <c r="K1187" s="65"/>
      <c r="L1187" s="65"/>
      <c r="M1187" s="302"/>
      <c r="N1187" s="382"/>
      <c r="O1187" s="383"/>
      <c r="P1187" s="302"/>
      <c r="Q1187" s="384"/>
      <c r="R1187" s="310"/>
      <c r="S1187" s="482"/>
      <c r="T1187" s="302"/>
      <c r="U1187" s="313"/>
      <c r="V1187" s="349"/>
      <c r="W1187" s="305" t="s">
        <v>329</v>
      </c>
      <c r="X1187" s="287" t="s">
        <v>21</v>
      </c>
      <c r="Y1187" s="354">
        <f>$Y$659</f>
        <v>0.85</v>
      </c>
      <c r="Z1187" s="292"/>
      <c r="AA1187" s="292"/>
      <c r="AB1187" s="292"/>
      <c r="AC1187" s="292"/>
      <c r="AD1187" s="292"/>
      <c r="AE1187" s="355"/>
      <c r="AF1187" s="45">
        <f>ROUND(ROUND(ROUND(G1160*Q1160,0)*U1184,0)*Y1187,0)</f>
        <v>145</v>
      </c>
      <c r="AG1187" s="79"/>
    </row>
    <row r="1188" ht="16.5" customHeight="1">
      <c r="A1188" s="29">
        <v>63.0</v>
      </c>
      <c r="B1188" s="30" t="s">
        <v>4345</v>
      </c>
      <c r="C1188" s="32" t="s">
        <v>4346</v>
      </c>
      <c r="D1188" s="94"/>
      <c r="E1188" s="94"/>
      <c r="F1188" s="103"/>
      <c r="G1188" s="140"/>
      <c r="H1188" s="140"/>
      <c r="I1188" s="95"/>
      <c r="J1188" s="69"/>
      <c r="K1188" s="65"/>
      <c r="L1188" s="65"/>
      <c r="M1188" s="302"/>
      <c r="N1188" s="382"/>
      <c r="O1188" s="383"/>
      <c r="P1188" s="302"/>
      <c r="Q1188" s="384"/>
      <c r="R1188" s="310"/>
      <c r="S1188" s="482"/>
      <c r="T1188" s="302"/>
      <c r="U1188" s="313"/>
      <c r="V1188" s="349"/>
      <c r="W1188" s="484"/>
      <c r="X1188" s="290"/>
      <c r="Y1188" s="355"/>
      <c r="Z1188" s="356" t="s">
        <v>20</v>
      </c>
      <c r="AA1188" s="357" t="s">
        <v>21</v>
      </c>
      <c r="AB1188" s="358">
        <v>0.85</v>
      </c>
      <c r="AC1188" s="288"/>
      <c r="AD1188" s="288"/>
      <c r="AE1188" s="346"/>
      <c r="AF1188" s="45">
        <f>ROUND(ROUND(ROUND(ROUND(G1160*Q1160,0)*U1184,0)*Y1187,0)*AB1188,0)</f>
        <v>123</v>
      </c>
      <c r="AG1188" s="79"/>
    </row>
    <row r="1189" ht="16.5" customHeight="1">
      <c r="A1189" s="29">
        <v>63.0</v>
      </c>
      <c r="B1189" s="30" t="s">
        <v>4347</v>
      </c>
      <c r="C1189" s="32" t="s">
        <v>4348</v>
      </c>
      <c r="D1189" s="94"/>
      <c r="E1189" s="94"/>
      <c r="F1189" s="103"/>
      <c r="G1189" s="140"/>
      <c r="H1189" s="140"/>
      <c r="I1189" s="95"/>
      <c r="J1189" s="69"/>
      <c r="K1189" s="65"/>
      <c r="L1189" s="65"/>
      <c r="M1189" s="302"/>
      <c r="N1189" s="382"/>
      <c r="O1189" s="383"/>
      <c r="P1189" s="302"/>
      <c r="Q1189" s="384"/>
      <c r="R1189" s="310"/>
      <c r="S1189" s="482"/>
      <c r="T1189" s="302"/>
      <c r="U1189" s="313"/>
      <c r="V1189" s="349"/>
      <c r="W1189" s="299"/>
      <c r="X1189" s="287"/>
      <c r="Y1189" s="345"/>
      <c r="Z1189" s="288"/>
      <c r="AA1189" s="288"/>
      <c r="AB1189" s="346"/>
      <c r="AC1189" s="82" t="s">
        <v>30</v>
      </c>
      <c r="AD1189" s="302">
        <v>5.0</v>
      </c>
      <c r="AE1189" s="360" t="s">
        <v>31</v>
      </c>
      <c r="AF1189" s="45">
        <f>ROUND(ROUND(ROUND(G1160*Q1160,0)*U1184,0)-AD1189,0)</f>
        <v>165</v>
      </c>
      <c r="AG1189" s="79"/>
    </row>
    <row r="1190" ht="16.5" customHeight="1">
      <c r="A1190" s="29">
        <v>63.0</v>
      </c>
      <c r="B1190" s="30" t="s">
        <v>4349</v>
      </c>
      <c r="C1190" s="32" t="s">
        <v>4350</v>
      </c>
      <c r="D1190" s="94"/>
      <c r="E1190" s="94"/>
      <c r="F1190" s="103"/>
      <c r="G1190" s="140"/>
      <c r="H1190" s="140"/>
      <c r="I1190" s="95"/>
      <c r="J1190" s="69"/>
      <c r="K1190" s="65"/>
      <c r="L1190" s="65"/>
      <c r="M1190" s="302"/>
      <c r="N1190" s="382"/>
      <c r="O1190" s="383"/>
      <c r="P1190" s="302"/>
      <c r="Q1190" s="384"/>
      <c r="R1190" s="310"/>
      <c r="S1190" s="309"/>
      <c r="T1190" s="302"/>
      <c r="U1190" s="313"/>
      <c r="V1190" s="313"/>
      <c r="W1190" s="303"/>
      <c r="X1190" s="290"/>
      <c r="Y1190" s="350"/>
      <c r="Z1190" s="299" t="s">
        <v>20</v>
      </c>
      <c r="AA1190" s="287" t="s">
        <v>21</v>
      </c>
      <c r="AB1190" s="361">
        <v>0.85</v>
      </c>
      <c r="AC1190" s="482"/>
      <c r="AD1190" s="302"/>
      <c r="AE1190" s="360"/>
      <c r="AF1190" s="45">
        <f>ROUND(ROUND(ROUND(ROUND(G1160*Q1160,0)*U1184,0)*AB1190,0)-AD1189,0)</f>
        <v>140</v>
      </c>
      <c r="AG1190" s="79"/>
    </row>
    <row r="1191" ht="16.5" customHeight="1">
      <c r="A1191" s="29">
        <v>63.0</v>
      </c>
      <c r="B1191" s="30" t="s">
        <v>4351</v>
      </c>
      <c r="C1191" s="32" t="s">
        <v>4352</v>
      </c>
      <c r="D1191" s="94"/>
      <c r="E1191" s="94"/>
      <c r="F1191" s="103"/>
      <c r="G1191" s="140"/>
      <c r="H1191" s="140"/>
      <c r="I1191" s="95"/>
      <c r="J1191" s="69"/>
      <c r="K1191" s="65"/>
      <c r="L1191" s="65"/>
      <c r="M1191" s="302"/>
      <c r="N1191" s="382"/>
      <c r="O1191" s="383"/>
      <c r="P1191" s="302"/>
      <c r="Q1191" s="384"/>
      <c r="R1191" s="310"/>
      <c r="S1191" s="309"/>
      <c r="T1191" s="302"/>
      <c r="U1191" s="313"/>
      <c r="V1191" s="313"/>
      <c r="W1191" s="305" t="s">
        <v>326</v>
      </c>
      <c r="X1191" s="302" t="s">
        <v>21</v>
      </c>
      <c r="Y1191" s="349">
        <f>$Y$657</f>
        <v>0.7</v>
      </c>
      <c r="Z1191" s="297"/>
      <c r="AA1191" s="297"/>
      <c r="AB1191" s="362"/>
      <c r="AC1191" s="482"/>
      <c r="AD1191" s="313"/>
      <c r="AE1191" s="349"/>
      <c r="AF1191" s="45">
        <f>ROUND(ROUND(ROUND(ROUND(G1160*Q1160,0)*U1184,0)*Y1191,0)-AD1189,0)</f>
        <v>114</v>
      </c>
      <c r="AG1191" s="79"/>
    </row>
    <row r="1192" ht="16.5" customHeight="1">
      <c r="A1192" s="29">
        <v>63.0</v>
      </c>
      <c r="B1192" s="30" t="s">
        <v>4353</v>
      </c>
      <c r="C1192" s="32" t="s">
        <v>4354</v>
      </c>
      <c r="D1192" s="94"/>
      <c r="E1192" s="94"/>
      <c r="F1192" s="103"/>
      <c r="G1192" s="140"/>
      <c r="H1192" s="140"/>
      <c r="I1192" s="95"/>
      <c r="J1192" s="69"/>
      <c r="K1192" s="65"/>
      <c r="L1192" s="65"/>
      <c r="M1192" s="302"/>
      <c r="N1192" s="382"/>
      <c r="O1192" s="383"/>
      <c r="P1192" s="302"/>
      <c r="Q1192" s="384"/>
      <c r="R1192" s="310"/>
      <c r="S1192" s="309"/>
      <c r="T1192" s="302"/>
      <c r="U1192" s="313"/>
      <c r="V1192" s="313"/>
      <c r="W1192" s="484"/>
      <c r="X1192" s="290"/>
      <c r="Y1192" s="355"/>
      <c r="Z1192" s="356" t="s">
        <v>20</v>
      </c>
      <c r="AA1192" s="357" t="s">
        <v>21</v>
      </c>
      <c r="AB1192" s="363">
        <v>0.85</v>
      </c>
      <c r="AC1192" s="482"/>
      <c r="AD1192" s="313"/>
      <c r="AE1192" s="349"/>
      <c r="AF1192" s="45">
        <f>ROUND(ROUND(ROUND(ROUND(ROUND(G1160*Q1160,0)*U1184,0)*Y1191,0)*AB1192,0)-AD1189,0)</f>
        <v>96</v>
      </c>
      <c r="AG1192" s="79"/>
    </row>
    <row r="1193" ht="16.5" customHeight="1">
      <c r="A1193" s="29">
        <v>63.0</v>
      </c>
      <c r="B1193" s="30" t="s">
        <v>4355</v>
      </c>
      <c r="C1193" s="32" t="s">
        <v>4356</v>
      </c>
      <c r="D1193" s="94"/>
      <c r="E1193" s="94"/>
      <c r="F1193" s="103"/>
      <c r="G1193" s="140"/>
      <c r="H1193" s="140"/>
      <c r="I1193" s="95"/>
      <c r="J1193" s="69"/>
      <c r="K1193" s="65"/>
      <c r="L1193" s="65"/>
      <c r="M1193" s="302"/>
      <c r="N1193" s="382"/>
      <c r="O1193" s="383"/>
      <c r="P1193" s="302"/>
      <c r="Q1193" s="384"/>
      <c r="R1193" s="308"/>
      <c r="S1193" s="310"/>
      <c r="T1193" s="302"/>
      <c r="U1193" s="313"/>
      <c r="V1193" s="313"/>
      <c r="W1193" s="305" t="s">
        <v>329</v>
      </c>
      <c r="X1193" s="302" t="s">
        <v>21</v>
      </c>
      <c r="Y1193" s="349">
        <f>$Y$659</f>
        <v>0.85</v>
      </c>
      <c r="Z1193" s="292"/>
      <c r="AA1193" s="292"/>
      <c r="AB1193" s="355"/>
      <c r="AC1193" s="482"/>
      <c r="AD1193" s="313"/>
      <c r="AE1193" s="349"/>
      <c r="AF1193" s="45">
        <f>ROUND(ROUND(ROUND(ROUND(G1160*Q1160,0)*U1184,0)*Y1193,0)-AD1189,0)</f>
        <v>140</v>
      </c>
      <c r="AG1193" s="79"/>
    </row>
    <row r="1194" ht="16.5" customHeight="1">
      <c r="A1194" s="29">
        <v>63.0</v>
      </c>
      <c r="B1194" s="30" t="s">
        <v>4357</v>
      </c>
      <c r="C1194" s="32" t="s">
        <v>4358</v>
      </c>
      <c r="D1194" s="94"/>
      <c r="E1194" s="94"/>
      <c r="F1194" s="103"/>
      <c r="G1194" s="140"/>
      <c r="H1194" s="140"/>
      <c r="I1194" s="95"/>
      <c r="J1194" s="69"/>
      <c r="K1194" s="65"/>
      <c r="L1194" s="65"/>
      <c r="M1194" s="302"/>
      <c r="N1194" s="382"/>
      <c r="O1194" s="383"/>
      <c r="P1194" s="302"/>
      <c r="Q1194" s="384"/>
      <c r="R1194" s="312"/>
      <c r="S1194" s="310"/>
      <c r="T1194" s="302"/>
      <c r="U1194" s="313"/>
      <c r="V1194" s="313"/>
      <c r="W1194" s="484"/>
      <c r="X1194" s="290"/>
      <c r="Y1194" s="355"/>
      <c r="Z1194" s="356" t="s">
        <v>20</v>
      </c>
      <c r="AA1194" s="357" t="s">
        <v>21</v>
      </c>
      <c r="AB1194" s="363">
        <v>0.85</v>
      </c>
      <c r="AC1194" s="484"/>
      <c r="AD1194" s="292"/>
      <c r="AE1194" s="355"/>
      <c r="AF1194" s="45">
        <f>ROUND(ROUND(ROUND(ROUND(ROUND(G1160*Q1160,0)*U1184,0)*Y1193,0)*AB1194,0)-AD1189,0)</f>
        <v>118</v>
      </c>
      <c r="AG1194" s="79"/>
    </row>
    <row r="1195" ht="16.5" customHeight="1">
      <c r="A1195" s="29">
        <v>63.0</v>
      </c>
      <c r="B1195" s="30" t="s">
        <v>4359</v>
      </c>
      <c r="C1195" s="32" t="s">
        <v>4360</v>
      </c>
      <c r="D1195" s="94"/>
      <c r="E1195" s="94"/>
      <c r="F1195" s="94"/>
      <c r="G1195" s="140"/>
      <c r="H1195" s="140"/>
      <c r="I1195" s="95"/>
      <c r="J1195" s="82" t="s">
        <v>38</v>
      </c>
      <c r="K1195" s="96"/>
      <c r="L1195" s="96"/>
      <c r="M1195" s="152"/>
      <c r="N1195" s="105"/>
      <c r="O1195" s="94"/>
      <c r="P1195" s="140"/>
      <c r="Q1195" s="95"/>
      <c r="R1195" s="287"/>
      <c r="S1195" s="287"/>
      <c r="T1195" s="152"/>
      <c r="U1195" s="152"/>
      <c r="V1195" s="152"/>
      <c r="W1195" s="299"/>
      <c r="X1195" s="287"/>
      <c r="Y1195" s="345"/>
      <c r="Z1195" s="288"/>
      <c r="AA1195" s="288"/>
      <c r="AB1195" s="288"/>
      <c r="AC1195" s="288"/>
      <c r="AD1195" s="288"/>
      <c r="AE1195" s="346"/>
      <c r="AF1195" s="45">
        <f>ROUND(ROUND(G1160+K1196,0)*Q1160,0)</f>
        <v>346</v>
      </c>
      <c r="AG1195" s="79"/>
    </row>
    <row r="1196" ht="16.5" customHeight="1">
      <c r="A1196" s="29">
        <v>63.0</v>
      </c>
      <c r="B1196" s="30" t="s">
        <v>4361</v>
      </c>
      <c r="C1196" s="32" t="s">
        <v>4362</v>
      </c>
      <c r="D1196" s="94"/>
      <c r="E1196" s="94"/>
      <c r="F1196" s="94"/>
      <c r="G1196" s="140"/>
      <c r="H1196" s="140"/>
      <c r="I1196" s="95"/>
      <c r="J1196" s="482"/>
      <c r="K1196" s="302">
        <v>8.0</v>
      </c>
      <c r="L1196" s="63" t="s">
        <v>40</v>
      </c>
      <c r="M1196" s="140"/>
      <c r="N1196" s="105"/>
      <c r="O1196" s="94"/>
      <c r="P1196" s="140"/>
      <c r="Q1196" s="95"/>
      <c r="R1196" s="302"/>
      <c r="S1196" s="302"/>
      <c r="T1196" s="140"/>
      <c r="U1196" s="140"/>
      <c r="V1196" s="140"/>
      <c r="W1196" s="303"/>
      <c r="X1196" s="290"/>
      <c r="Y1196" s="350"/>
      <c r="Z1196" s="299" t="s">
        <v>20</v>
      </c>
      <c r="AA1196" s="287" t="s">
        <v>21</v>
      </c>
      <c r="AB1196" s="351">
        <v>0.85</v>
      </c>
      <c r="AC1196" s="288"/>
      <c r="AD1196" s="288"/>
      <c r="AE1196" s="346"/>
      <c r="AF1196" s="45">
        <f>ROUND(ROUND(ROUND(G1160+K1196,0)*Q1160,0)*AB1196,0)</f>
        <v>294</v>
      </c>
      <c r="AG1196" s="79"/>
    </row>
    <row r="1197" ht="16.5" customHeight="1">
      <c r="A1197" s="29">
        <v>63.0</v>
      </c>
      <c r="B1197" s="30" t="s">
        <v>4363</v>
      </c>
      <c r="C1197" s="32" t="s">
        <v>4364</v>
      </c>
      <c r="D1197" s="94"/>
      <c r="E1197" s="94"/>
      <c r="F1197" s="94"/>
      <c r="G1197" s="140"/>
      <c r="H1197" s="140"/>
      <c r="I1197" s="95"/>
      <c r="J1197" s="482"/>
      <c r="K1197" s="65"/>
      <c r="L1197" s="302"/>
      <c r="M1197" s="366"/>
      <c r="N1197" s="367"/>
      <c r="O1197" s="368"/>
      <c r="P1197" s="366"/>
      <c r="Q1197" s="369"/>
      <c r="R1197" s="304"/>
      <c r="S1197" s="304"/>
      <c r="T1197" s="140"/>
      <c r="U1197" s="140"/>
      <c r="V1197" s="140"/>
      <c r="W1197" s="305" t="s">
        <v>326</v>
      </c>
      <c r="X1197" s="287" t="s">
        <v>21</v>
      </c>
      <c r="Y1197" s="354">
        <f>$Y$657</f>
        <v>0.7</v>
      </c>
      <c r="Z1197" s="297"/>
      <c r="AA1197" s="297"/>
      <c r="AB1197" s="297"/>
      <c r="AC1197" s="297"/>
      <c r="AD1197" s="297"/>
      <c r="AE1197" s="362"/>
      <c r="AF1197" s="45">
        <f>ROUND(ROUND(ROUND(G1160+K1196,0)*Q1160,0)*Y1197,0)</f>
        <v>242</v>
      </c>
      <c r="AG1197" s="79"/>
    </row>
    <row r="1198" ht="16.5" customHeight="1">
      <c r="A1198" s="29">
        <v>63.0</v>
      </c>
      <c r="B1198" s="30" t="s">
        <v>4365</v>
      </c>
      <c r="C1198" s="32" t="s">
        <v>4366</v>
      </c>
      <c r="D1198" s="94"/>
      <c r="E1198" s="94"/>
      <c r="F1198" s="94"/>
      <c r="G1198" s="140"/>
      <c r="H1198" s="140"/>
      <c r="I1198" s="95"/>
      <c r="J1198" s="482"/>
      <c r="K1198" s="65"/>
      <c r="L1198" s="302"/>
      <c r="M1198" s="366"/>
      <c r="N1198" s="367"/>
      <c r="O1198" s="368"/>
      <c r="P1198" s="366"/>
      <c r="Q1198" s="369"/>
      <c r="R1198" s="304"/>
      <c r="S1198" s="304"/>
      <c r="T1198" s="140"/>
      <c r="U1198" s="140"/>
      <c r="V1198" s="140"/>
      <c r="W1198" s="484"/>
      <c r="X1198" s="290"/>
      <c r="Y1198" s="355"/>
      <c r="Z1198" s="356" t="s">
        <v>20</v>
      </c>
      <c r="AA1198" s="357" t="s">
        <v>21</v>
      </c>
      <c r="AB1198" s="358">
        <v>0.85</v>
      </c>
      <c r="AC1198" s="288"/>
      <c r="AD1198" s="288"/>
      <c r="AE1198" s="346"/>
      <c r="AF1198" s="45">
        <f>ROUND(ROUND(ROUND(ROUND(G1160+K1196,0)*Q1160,0)*Y1197,0)*AB1198,0)</f>
        <v>206</v>
      </c>
      <c r="AG1198" s="79"/>
    </row>
    <row r="1199" ht="16.5" customHeight="1">
      <c r="A1199" s="29">
        <v>63.0</v>
      </c>
      <c r="B1199" s="30" t="s">
        <v>4367</v>
      </c>
      <c r="C1199" s="32" t="s">
        <v>4368</v>
      </c>
      <c r="D1199" s="94"/>
      <c r="E1199" s="94"/>
      <c r="F1199" s="94"/>
      <c r="G1199" s="140"/>
      <c r="H1199" s="140"/>
      <c r="I1199" s="95"/>
      <c r="J1199" s="69"/>
      <c r="K1199" s="65"/>
      <c r="L1199" s="302"/>
      <c r="M1199" s="366"/>
      <c r="N1199" s="367"/>
      <c r="O1199" s="368"/>
      <c r="P1199" s="366"/>
      <c r="Q1199" s="369"/>
      <c r="R1199" s="304"/>
      <c r="S1199" s="304"/>
      <c r="T1199" s="140"/>
      <c r="U1199" s="140"/>
      <c r="V1199" s="140"/>
      <c r="W1199" s="305" t="s">
        <v>329</v>
      </c>
      <c r="X1199" s="287" t="s">
        <v>21</v>
      </c>
      <c r="Y1199" s="354">
        <f>$Y$659</f>
        <v>0.85</v>
      </c>
      <c r="Z1199" s="292"/>
      <c r="AA1199" s="292"/>
      <c r="AB1199" s="292"/>
      <c r="AC1199" s="292"/>
      <c r="AD1199" s="292"/>
      <c r="AE1199" s="355"/>
      <c r="AF1199" s="45">
        <f>ROUND(ROUND(ROUND(G1160+K1196,0)*Q1160,0)*Y1199,0)</f>
        <v>294</v>
      </c>
      <c r="AG1199" s="79"/>
    </row>
    <row r="1200" ht="16.5" customHeight="1">
      <c r="A1200" s="29">
        <v>63.0</v>
      </c>
      <c r="B1200" s="30" t="s">
        <v>4369</v>
      </c>
      <c r="C1200" s="32" t="s">
        <v>4370</v>
      </c>
      <c r="D1200" s="94"/>
      <c r="E1200" s="94"/>
      <c r="F1200" s="94"/>
      <c r="G1200" s="140"/>
      <c r="H1200" s="140"/>
      <c r="I1200" s="95"/>
      <c r="J1200" s="69"/>
      <c r="K1200" s="65"/>
      <c r="L1200" s="302"/>
      <c r="M1200" s="366"/>
      <c r="N1200" s="367"/>
      <c r="O1200" s="368"/>
      <c r="P1200" s="366"/>
      <c r="Q1200" s="369"/>
      <c r="R1200" s="304"/>
      <c r="S1200" s="304"/>
      <c r="T1200" s="140"/>
      <c r="U1200" s="140"/>
      <c r="V1200" s="140"/>
      <c r="W1200" s="484"/>
      <c r="X1200" s="290"/>
      <c r="Y1200" s="355"/>
      <c r="Z1200" s="356" t="s">
        <v>20</v>
      </c>
      <c r="AA1200" s="357" t="s">
        <v>21</v>
      </c>
      <c r="AB1200" s="358">
        <v>0.85</v>
      </c>
      <c r="AC1200" s="288"/>
      <c r="AD1200" s="288"/>
      <c r="AE1200" s="346"/>
      <c r="AF1200" s="45">
        <f>ROUND(ROUND(ROUND(ROUND(G1160+K1196,0)*Q1160,0)*Y1199,0)*AB1200,0)</f>
        <v>250</v>
      </c>
      <c r="AG1200" s="79"/>
    </row>
    <row r="1201" ht="16.5" customHeight="1">
      <c r="A1201" s="29">
        <v>63.0</v>
      </c>
      <c r="B1201" s="30" t="s">
        <v>4371</v>
      </c>
      <c r="C1201" s="32" t="s">
        <v>4372</v>
      </c>
      <c r="D1201" s="94"/>
      <c r="E1201" s="94"/>
      <c r="F1201" s="94"/>
      <c r="G1201" s="140"/>
      <c r="H1201" s="140"/>
      <c r="I1201" s="95"/>
      <c r="J1201" s="69"/>
      <c r="K1201" s="65"/>
      <c r="L1201" s="302"/>
      <c r="M1201" s="366"/>
      <c r="N1201" s="367"/>
      <c r="O1201" s="368"/>
      <c r="P1201" s="366"/>
      <c r="Q1201" s="369"/>
      <c r="R1201" s="304"/>
      <c r="S1201" s="304"/>
      <c r="T1201" s="140"/>
      <c r="U1201" s="140"/>
      <c r="V1201" s="140"/>
      <c r="W1201" s="299"/>
      <c r="X1201" s="287"/>
      <c r="Y1201" s="345"/>
      <c r="Z1201" s="288"/>
      <c r="AA1201" s="288"/>
      <c r="AB1201" s="346"/>
      <c r="AC1201" s="82" t="s">
        <v>30</v>
      </c>
      <c r="AD1201" s="302">
        <v>5.0</v>
      </c>
      <c r="AE1201" s="360" t="s">
        <v>31</v>
      </c>
      <c r="AF1201" s="45">
        <f>ROUND(ROUND(ROUND(G1160+K1196,0)*Q1160,0)-AD1201,0)</f>
        <v>341</v>
      </c>
      <c r="AG1201" s="79"/>
    </row>
    <row r="1202" ht="16.5" customHeight="1">
      <c r="A1202" s="29">
        <v>63.0</v>
      </c>
      <c r="B1202" s="30" t="s">
        <v>4373</v>
      </c>
      <c r="C1202" s="32" t="s">
        <v>4374</v>
      </c>
      <c r="D1202" s="94"/>
      <c r="E1202" s="94"/>
      <c r="F1202" s="94"/>
      <c r="G1202" s="140"/>
      <c r="H1202" s="140"/>
      <c r="I1202" s="95"/>
      <c r="J1202" s="69"/>
      <c r="K1202" s="65"/>
      <c r="L1202" s="302"/>
      <c r="M1202" s="366"/>
      <c r="N1202" s="367"/>
      <c r="O1202" s="368"/>
      <c r="P1202" s="366"/>
      <c r="Q1202" s="369"/>
      <c r="R1202" s="304"/>
      <c r="S1202" s="304"/>
      <c r="T1202" s="140"/>
      <c r="U1202" s="140"/>
      <c r="V1202" s="140"/>
      <c r="W1202" s="303"/>
      <c r="X1202" s="290"/>
      <c r="Y1202" s="350"/>
      <c r="Z1202" s="299" t="s">
        <v>20</v>
      </c>
      <c r="AA1202" s="287" t="s">
        <v>21</v>
      </c>
      <c r="AB1202" s="361">
        <v>0.85</v>
      </c>
      <c r="AC1202" s="482"/>
      <c r="AD1202" s="302"/>
      <c r="AE1202" s="360"/>
      <c r="AF1202" s="45">
        <f>ROUND(ROUND(ROUND(ROUND(G1160+K1196,0)*Q1160,0)*AB1202,0)-AD1201,0)</f>
        <v>289</v>
      </c>
      <c r="AG1202" s="79"/>
    </row>
    <row r="1203" ht="16.5" customHeight="1">
      <c r="A1203" s="29">
        <v>63.0</v>
      </c>
      <c r="B1203" s="30" t="s">
        <v>4375</v>
      </c>
      <c r="C1203" s="32" t="s">
        <v>4376</v>
      </c>
      <c r="D1203" s="94"/>
      <c r="E1203" s="94"/>
      <c r="F1203" s="94"/>
      <c r="G1203" s="140"/>
      <c r="H1203" s="140"/>
      <c r="I1203" s="95"/>
      <c r="J1203" s="69"/>
      <c r="K1203" s="65"/>
      <c r="L1203" s="302"/>
      <c r="M1203" s="366"/>
      <c r="N1203" s="367"/>
      <c r="O1203" s="368"/>
      <c r="P1203" s="366"/>
      <c r="Q1203" s="369"/>
      <c r="R1203" s="304"/>
      <c r="S1203" s="304"/>
      <c r="T1203" s="140"/>
      <c r="U1203" s="140"/>
      <c r="V1203" s="140"/>
      <c r="W1203" s="305" t="s">
        <v>326</v>
      </c>
      <c r="X1203" s="302" t="s">
        <v>21</v>
      </c>
      <c r="Y1203" s="349">
        <v>0.7</v>
      </c>
      <c r="Z1203" s="297"/>
      <c r="AA1203" s="297"/>
      <c r="AB1203" s="362"/>
      <c r="AC1203" s="482"/>
      <c r="AD1203" s="313"/>
      <c r="AE1203" s="349"/>
      <c r="AF1203" s="45">
        <f>ROUND(ROUND(ROUND(ROUND(G1160+K1196,0)*Q1160,0)*Y1203,0)-AD1201,0)</f>
        <v>237</v>
      </c>
      <c r="AG1203" s="79"/>
    </row>
    <row r="1204" ht="16.5" customHeight="1">
      <c r="A1204" s="29">
        <v>63.0</v>
      </c>
      <c r="B1204" s="30" t="s">
        <v>4377</v>
      </c>
      <c r="C1204" s="32" t="s">
        <v>4378</v>
      </c>
      <c r="D1204" s="94"/>
      <c r="E1204" s="94"/>
      <c r="F1204" s="94"/>
      <c r="G1204" s="140"/>
      <c r="H1204" s="140"/>
      <c r="I1204" s="95"/>
      <c r="J1204" s="69"/>
      <c r="K1204" s="65"/>
      <c r="L1204" s="302"/>
      <c r="M1204" s="366"/>
      <c r="N1204" s="367"/>
      <c r="O1204" s="368"/>
      <c r="P1204" s="366"/>
      <c r="Q1204" s="369"/>
      <c r="R1204" s="304"/>
      <c r="S1204" s="304"/>
      <c r="T1204" s="140"/>
      <c r="U1204" s="140"/>
      <c r="V1204" s="140"/>
      <c r="W1204" s="484"/>
      <c r="X1204" s="290"/>
      <c r="Y1204" s="355"/>
      <c r="Z1204" s="356" t="s">
        <v>20</v>
      </c>
      <c r="AA1204" s="357" t="s">
        <v>21</v>
      </c>
      <c r="AB1204" s="363">
        <v>0.85</v>
      </c>
      <c r="AC1204" s="482"/>
      <c r="AD1204" s="313"/>
      <c r="AE1204" s="349"/>
      <c r="AF1204" s="45">
        <f>ROUND(ROUND(ROUND(ROUND(ROUND(G1160+K1196,0)*Q1160,0)*Y1203,0)*AB1204,0)-AD1201,0)</f>
        <v>201</v>
      </c>
      <c r="AG1204" s="79"/>
    </row>
    <row r="1205" ht="16.5" customHeight="1">
      <c r="A1205" s="29">
        <v>63.0</v>
      </c>
      <c r="B1205" s="30" t="s">
        <v>4379</v>
      </c>
      <c r="C1205" s="32" t="s">
        <v>4380</v>
      </c>
      <c r="D1205" s="94"/>
      <c r="E1205" s="94"/>
      <c r="F1205" s="94"/>
      <c r="G1205" s="140"/>
      <c r="H1205" s="140"/>
      <c r="I1205" s="95"/>
      <c r="J1205" s="69"/>
      <c r="K1205" s="65"/>
      <c r="L1205" s="302"/>
      <c r="M1205" s="366"/>
      <c r="N1205" s="367"/>
      <c r="O1205" s="368"/>
      <c r="P1205" s="366"/>
      <c r="Q1205" s="369"/>
      <c r="R1205" s="304"/>
      <c r="S1205" s="304"/>
      <c r="T1205" s="140"/>
      <c r="U1205" s="140"/>
      <c r="V1205" s="140"/>
      <c r="W1205" s="305" t="s">
        <v>329</v>
      </c>
      <c r="X1205" s="302" t="s">
        <v>21</v>
      </c>
      <c r="Y1205" s="349">
        <v>0.85</v>
      </c>
      <c r="Z1205" s="292"/>
      <c r="AA1205" s="292"/>
      <c r="AB1205" s="355"/>
      <c r="AC1205" s="482"/>
      <c r="AD1205" s="313"/>
      <c r="AE1205" s="349"/>
      <c r="AF1205" s="45">
        <f>ROUND(ROUND(ROUND(ROUND(G1160+K1196,0)*Q1160,0)*Y1205,0)-AD1201,0)</f>
        <v>289</v>
      </c>
      <c r="AG1205" s="79"/>
    </row>
    <row r="1206" ht="16.5" customHeight="1">
      <c r="A1206" s="29">
        <v>63.0</v>
      </c>
      <c r="B1206" s="30" t="s">
        <v>4381</v>
      </c>
      <c r="C1206" s="32" t="s">
        <v>4382</v>
      </c>
      <c r="D1206" s="94"/>
      <c r="E1206" s="94"/>
      <c r="F1206" s="94"/>
      <c r="G1206" s="140"/>
      <c r="H1206" s="140"/>
      <c r="I1206" s="95"/>
      <c r="J1206" s="69"/>
      <c r="K1206" s="65"/>
      <c r="L1206" s="302"/>
      <c r="M1206" s="366"/>
      <c r="N1206" s="367"/>
      <c r="O1206" s="368"/>
      <c r="P1206" s="366"/>
      <c r="Q1206" s="369"/>
      <c r="R1206" s="304"/>
      <c r="S1206" s="304"/>
      <c r="T1206" s="140"/>
      <c r="U1206" s="140"/>
      <c r="V1206" s="140"/>
      <c r="W1206" s="484"/>
      <c r="X1206" s="290"/>
      <c r="Y1206" s="355"/>
      <c r="Z1206" s="356" t="s">
        <v>20</v>
      </c>
      <c r="AA1206" s="357" t="s">
        <v>21</v>
      </c>
      <c r="AB1206" s="363">
        <v>0.85</v>
      </c>
      <c r="AC1206" s="484"/>
      <c r="AD1206" s="292"/>
      <c r="AE1206" s="355"/>
      <c r="AF1206" s="45">
        <f>ROUND(ROUND(ROUND(ROUND(ROUND(G1160+K1196,0)*Q1160,0)*Y1205,0)*AB1206,0)-AD1201,0)</f>
        <v>245</v>
      </c>
      <c r="AG1206" s="79"/>
    </row>
    <row r="1207" ht="16.5" customHeight="1">
      <c r="A1207" s="29">
        <v>63.0</v>
      </c>
      <c r="B1207" s="30" t="s">
        <v>4383</v>
      </c>
      <c r="C1207" s="32" t="s">
        <v>4384</v>
      </c>
      <c r="D1207" s="94"/>
      <c r="E1207" s="94"/>
      <c r="F1207" s="307"/>
      <c r="G1207" s="352"/>
      <c r="H1207" s="140"/>
      <c r="I1207" s="95"/>
      <c r="J1207" s="69"/>
      <c r="K1207" s="65"/>
      <c r="L1207" s="302"/>
      <c r="M1207" s="366"/>
      <c r="N1207" s="367"/>
      <c r="O1207" s="368"/>
      <c r="P1207" s="366"/>
      <c r="Q1207" s="369"/>
      <c r="R1207" s="33" t="s">
        <v>23</v>
      </c>
      <c r="S1207" s="130" t="s">
        <v>24</v>
      </c>
      <c r="T1207" s="152"/>
      <c r="U1207" s="152"/>
      <c r="V1207" s="153"/>
      <c r="W1207" s="299"/>
      <c r="X1207" s="287"/>
      <c r="Y1207" s="345"/>
      <c r="Z1207" s="288"/>
      <c r="AA1207" s="288"/>
      <c r="AB1207" s="288"/>
      <c r="AC1207" s="288"/>
      <c r="AD1207" s="288"/>
      <c r="AE1207" s="346"/>
      <c r="AF1207" s="45">
        <f>ROUND(ROUND(ROUND(G1160+K1196,0)*Q1160,0)*U1208,0)</f>
        <v>242</v>
      </c>
      <c r="AG1207" s="79"/>
    </row>
    <row r="1208" ht="16.5" customHeight="1">
      <c r="A1208" s="29">
        <v>63.0</v>
      </c>
      <c r="B1208" s="30" t="s">
        <v>4385</v>
      </c>
      <c r="C1208" s="32" t="s">
        <v>4386</v>
      </c>
      <c r="D1208" s="94"/>
      <c r="E1208" s="94"/>
      <c r="F1208" s="307"/>
      <c r="G1208" s="352"/>
      <c r="H1208" s="140"/>
      <c r="I1208" s="95"/>
      <c r="J1208" s="69"/>
      <c r="K1208" s="302"/>
      <c r="L1208" s="63"/>
      <c r="M1208" s="366"/>
      <c r="N1208" s="367"/>
      <c r="O1208" s="368"/>
      <c r="P1208" s="366"/>
      <c r="Q1208" s="369"/>
      <c r="R1208" s="481"/>
      <c r="S1208" s="482"/>
      <c r="T1208" s="302" t="s">
        <v>21</v>
      </c>
      <c r="U1208" s="313">
        <v>0.7</v>
      </c>
      <c r="V1208" s="95"/>
      <c r="W1208" s="303"/>
      <c r="X1208" s="290"/>
      <c r="Y1208" s="350"/>
      <c r="Z1208" s="299" t="s">
        <v>20</v>
      </c>
      <c r="AA1208" s="287" t="s">
        <v>21</v>
      </c>
      <c r="AB1208" s="351">
        <v>0.85</v>
      </c>
      <c r="AC1208" s="288"/>
      <c r="AD1208" s="288"/>
      <c r="AE1208" s="346"/>
      <c r="AF1208" s="45">
        <f>ROUND(ROUND(ROUND(ROUND(G1160+K1196,0)*Q1160,0)*U1208,0)*AB1208,0)</f>
        <v>206</v>
      </c>
      <c r="AG1208" s="79"/>
    </row>
    <row r="1209" ht="16.5" customHeight="1">
      <c r="A1209" s="29">
        <v>63.0</v>
      </c>
      <c r="B1209" s="30" t="s">
        <v>4387</v>
      </c>
      <c r="C1209" s="32" t="s">
        <v>4388</v>
      </c>
      <c r="D1209" s="94"/>
      <c r="E1209" s="94"/>
      <c r="F1209" s="103"/>
      <c r="G1209" s="140"/>
      <c r="H1209" s="140"/>
      <c r="I1209" s="95"/>
      <c r="J1209" s="69"/>
      <c r="K1209" s="65"/>
      <c r="L1209" s="65"/>
      <c r="M1209" s="302"/>
      <c r="N1209" s="382"/>
      <c r="O1209" s="383"/>
      <c r="P1209" s="302"/>
      <c r="Q1209" s="384"/>
      <c r="R1209" s="481"/>
      <c r="S1209" s="482"/>
      <c r="T1209" s="302"/>
      <c r="U1209" s="313"/>
      <c r="V1209" s="349"/>
      <c r="W1209" s="305" t="s">
        <v>326</v>
      </c>
      <c r="X1209" s="287" t="s">
        <v>21</v>
      </c>
      <c r="Y1209" s="354">
        <f>$Y$657</f>
        <v>0.7</v>
      </c>
      <c r="Z1209" s="297"/>
      <c r="AA1209" s="297"/>
      <c r="AB1209" s="297"/>
      <c r="AC1209" s="297"/>
      <c r="AD1209" s="297"/>
      <c r="AE1209" s="362"/>
      <c r="AF1209" s="114">
        <f>ROUND(ROUND(ROUND(ROUND(G1160+K1196,0)*Q1160,0)*U1208,0)*Y1209,0)</f>
        <v>169</v>
      </c>
      <c r="AG1209" s="79"/>
    </row>
    <row r="1210" ht="16.5" customHeight="1">
      <c r="A1210" s="29">
        <v>63.0</v>
      </c>
      <c r="B1210" s="30" t="s">
        <v>4389</v>
      </c>
      <c r="C1210" s="32" t="s">
        <v>4390</v>
      </c>
      <c r="D1210" s="94"/>
      <c r="E1210" s="94"/>
      <c r="F1210" s="103"/>
      <c r="G1210" s="140"/>
      <c r="H1210" s="140"/>
      <c r="I1210" s="95"/>
      <c r="J1210" s="69"/>
      <c r="K1210" s="65"/>
      <c r="L1210" s="65"/>
      <c r="M1210" s="302"/>
      <c r="N1210" s="382"/>
      <c r="O1210" s="383"/>
      <c r="P1210" s="302"/>
      <c r="Q1210" s="384"/>
      <c r="R1210" s="481"/>
      <c r="S1210" s="482"/>
      <c r="T1210" s="302"/>
      <c r="U1210" s="313"/>
      <c r="V1210" s="349"/>
      <c r="W1210" s="484"/>
      <c r="X1210" s="290"/>
      <c r="Y1210" s="355"/>
      <c r="Z1210" s="356" t="s">
        <v>20</v>
      </c>
      <c r="AA1210" s="357" t="s">
        <v>21</v>
      </c>
      <c r="AB1210" s="358">
        <v>0.85</v>
      </c>
      <c r="AC1210" s="288"/>
      <c r="AD1210" s="288"/>
      <c r="AE1210" s="346"/>
      <c r="AF1210" s="114">
        <f>ROUND(ROUND(ROUND(ROUND(ROUND(G1160+K1196,0)*Q1160,0)*U1208,0)*Y1209,0)*AB1210,0)</f>
        <v>144</v>
      </c>
      <c r="AG1210" s="79"/>
    </row>
    <row r="1211" ht="16.5" customHeight="1">
      <c r="A1211" s="29">
        <v>63.0</v>
      </c>
      <c r="B1211" s="30" t="s">
        <v>4391</v>
      </c>
      <c r="C1211" s="32" t="s">
        <v>4392</v>
      </c>
      <c r="D1211" s="94"/>
      <c r="E1211" s="94"/>
      <c r="F1211" s="103"/>
      <c r="G1211" s="140"/>
      <c r="H1211" s="140"/>
      <c r="I1211" s="95"/>
      <c r="J1211" s="69"/>
      <c r="K1211" s="65"/>
      <c r="L1211" s="65"/>
      <c r="M1211" s="302"/>
      <c r="N1211" s="382"/>
      <c r="O1211" s="383"/>
      <c r="P1211" s="302"/>
      <c r="Q1211" s="384"/>
      <c r="R1211" s="481"/>
      <c r="S1211" s="482"/>
      <c r="T1211" s="302"/>
      <c r="U1211" s="313"/>
      <c r="V1211" s="349"/>
      <c r="W1211" s="305" t="s">
        <v>329</v>
      </c>
      <c r="X1211" s="287" t="s">
        <v>21</v>
      </c>
      <c r="Y1211" s="354">
        <f>$Y$659</f>
        <v>0.85</v>
      </c>
      <c r="Z1211" s="292"/>
      <c r="AA1211" s="292"/>
      <c r="AB1211" s="292"/>
      <c r="AC1211" s="292"/>
      <c r="AD1211" s="292"/>
      <c r="AE1211" s="355"/>
      <c r="AF1211" s="45">
        <f>ROUND(ROUND(ROUND(ROUND(G1160+K1196,0)*Q1160,0)*U1208,0)*Y1211,0)</f>
        <v>206</v>
      </c>
      <c r="AG1211" s="79"/>
    </row>
    <row r="1212" ht="16.5" customHeight="1">
      <c r="A1212" s="29">
        <v>63.0</v>
      </c>
      <c r="B1212" s="30" t="s">
        <v>4393</v>
      </c>
      <c r="C1212" s="32" t="s">
        <v>4394</v>
      </c>
      <c r="D1212" s="94"/>
      <c r="E1212" s="94"/>
      <c r="F1212" s="103"/>
      <c r="G1212" s="140"/>
      <c r="H1212" s="140"/>
      <c r="I1212" s="95"/>
      <c r="J1212" s="65"/>
      <c r="K1212" s="65"/>
      <c r="L1212" s="65"/>
      <c r="M1212" s="302"/>
      <c r="N1212" s="382"/>
      <c r="O1212" s="383"/>
      <c r="P1212" s="302"/>
      <c r="Q1212" s="384"/>
      <c r="R1212" s="481"/>
      <c r="S1212" s="482"/>
      <c r="T1212" s="302"/>
      <c r="U1212" s="313"/>
      <c r="V1212" s="349"/>
      <c r="W1212" s="484"/>
      <c r="X1212" s="290"/>
      <c r="Y1212" s="355"/>
      <c r="Z1212" s="356" t="s">
        <v>20</v>
      </c>
      <c r="AA1212" s="357" t="s">
        <v>21</v>
      </c>
      <c r="AB1212" s="358">
        <v>0.85</v>
      </c>
      <c r="AC1212" s="288"/>
      <c r="AD1212" s="288"/>
      <c r="AE1212" s="346"/>
      <c r="AF1212" s="45">
        <f>ROUND(ROUND(ROUND(ROUND(ROUND(G1160+K1196,0)*Q1160,0)*U1208,0)*Y1211,0)*AB1212,0)</f>
        <v>175</v>
      </c>
      <c r="AG1212" s="79"/>
    </row>
    <row r="1213" ht="16.5" customHeight="1">
      <c r="A1213" s="29">
        <v>63.0</v>
      </c>
      <c r="B1213" s="30" t="s">
        <v>4395</v>
      </c>
      <c r="C1213" s="32" t="s">
        <v>4396</v>
      </c>
      <c r="D1213" s="94"/>
      <c r="E1213" s="94"/>
      <c r="F1213" s="103"/>
      <c r="G1213" s="140"/>
      <c r="H1213" s="140"/>
      <c r="I1213" s="95"/>
      <c r="J1213" s="65"/>
      <c r="K1213" s="65"/>
      <c r="L1213" s="65"/>
      <c r="M1213" s="302"/>
      <c r="N1213" s="382"/>
      <c r="O1213" s="383"/>
      <c r="P1213" s="302"/>
      <c r="Q1213" s="384"/>
      <c r="R1213" s="481"/>
      <c r="S1213" s="309"/>
      <c r="T1213" s="302"/>
      <c r="U1213" s="313"/>
      <c r="V1213" s="349"/>
      <c r="W1213" s="299"/>
      <c r="X1213" s="287"/>
      <c r="Y1213" s="345"/>
      <c r="Z1213" s="288"/>
      <c r="AA1213" s="288"/>
      <c r="AB1213" s="346"/>
      <c r="AC1213" s="82" t="s">
        <v>30</v>
      </c>
      <c r="AD1213" s="302">
        <v>5.0</v>
      </c>
      <c r="AE1213" s="360" t="s">
        <v>31</v>
      </c>
      <c r="AF1213" s="45">
        <f>ROUND(ROUND(ROUND(ROUND(G1160+K1196,0)*Q1160,0)*U1208,0)-AD1213,0)</f>
        <v>237</v>
      </c>
      <c r="AG1213" s="79"/>
    </row>
    <row r="1214" ht="16.5" customHeight="1">
      <c r="A1214" s="29">
        <v>63.0</v>
      </c>
      <c r="B1214" s="30" t="s">
        <v>4397</v>
      </c>
      <c r="C1214" s="32" t="s">
        <v>4398</v>
      </c>
      <c r="D1214" s="94"/>
      <c r="E1214" s="94"/>
      <c r="F1214" s="103"/>
      <c r="G1214" s="140"/>
      <c r="H1214" s="140"/>
      <c r="I1214" s="95"/>
      <c r="J1214" s="65"/>
      <c r="K1214" s="65"/>
      <c r="L1214" s="65"/>
      <c r="M1214" s="302"/>
      <c r="N1214" s="382"/>
      <c r="O1214" s="383"/>
      <c r="P1214" s="302"/>
      <c r="Q1214" s="384"/>
      <c r="R1214" s="310"/>
      <c r="S1214" s="309"/>
      <c r="T1214" s="302"/>
      <c r="U1214" s="313"/>
      <c r="V1214" s="349"/>
      <c r="W1214" s="303"/>
      <c r="X1214" s="290"/>
      <c r="Y1214" s="350"/>
      <c r="Z1214" s="299" t="s">
        <v>20</v>
      </c>
      <c r="AA1214" s="287" t="s">
        <v>21</v>
      </c>
      <c r="AB1214" s="361">
        <v>0.85</v>
      </c>
      <c r="AC1214" s="482"/>
      <c r="AD1214" s="302"/>
      <c r="AE1214" s="360"/>
      <c r="AF1214" s="45">
        <f>ROUND(ROUND(ROUND(ROUND(ROUND(G1160+K1196,0)*Q1160,0)*U1208,0)*AB1214,0)-AD1213,0)</f>
        <v>201</v>
      </c>
      <c r="AG1214" s="79"/>
    </row>
    <row r="1215" ht="16.5" customHeight="1">
      <c r="A1215" s="29">
        <v>63.0</v>
      </c>
      <c r="B1215" s="30" t="s">
        <v>4399</v>
      </c>
      <c r="C1215" s="32" t="s">
        <v>4400</v>
      </c>
      <c r="D1215" s="94"/>
      <c r="E1215" s="94"/>
      <c r="F1215" s="103"/>
      <c r="G1215" s="140"/>
      <c r="H1215" s="140"/>
      <c r="I1215" s="95"/>
      <c r="J1215" s="65"/>
      <c r="K1215" s="65"/>
      <c r="L1215" s="65"/>
      <c r="M1215" s="302"/>
      <c r="N1215" s="382"/>
      <c r="O1215" s="383"/>
      <c r="P1215" s="302"/>
      <c r="Q1215" s="384"/>
      <c r="R1215" s="310"/>
      <c r="S1215" s="309"/>
      <c r="T1215" s="302"/>
      <c r="U1215" s="313"/>
      <c r="V1215" s="349"/>
      <c r="W1215" s="305" t="s">
        <v>326</v>
      </c>
      <c r="X1215" s="302" t="s">
        <v>21</v>
      </c>
      <c r="Y1215" s="349">
        <f>$Y$657</f>
        <v>0.7</v>
      </c>
      <c r="Z1215" s="297"/>
      <c r="AA1215" s="297"/>
      <c r="AB1215" s="362"/>
      <c r="AC1215" s="482"/>
      <c r="AD1215" s="313"/>
      <c r="AE1215" s="349"/>
      <c r="AF1215" s="114">
        <f>ROUND(ROUND(ROUND(ROUND(ROUND(G1160+K1196,0)*Q1160,0)*U1208,0)*Y1215,0)-AD1213,0)</f>
        <v>164</v>
      </c>
      <c r="AG1215" s="79"/>
    </row>
    <row r="1216" ht="16.5" customHeight="1">
      <c r="A1216" s="29">
        <v>63.0</v>
      </c>
      <c r="B1216" s="30" t="s">
        <v>4401</v>
      </c>
      <c r="C1216" s="32" t="s">
        <v>4402</v>
      </c>
      <c r="D1216" s="94"/>
      <c r="E1216" s="94"/>
      <c r="F1216" s="103"/>
      <c r="G1216" s="140"/>
      <c r="H1216" s="140"/>
      <c r="I1216" s="95"/>
      <c r="J1216" s="65"/>
      <c r="K1216" s="65"/>
      <c r="L1216" s="65"/>
      <c r="M1216" s="302"/>
      <c r="N1216" s="382"/>
      <c r="O1216" s="383"/>
      <c r="P1216" s="302"/>
      <c r="Q1216" s="384"/>
      <c r="R1216" s="310"/>
      <c r="S1216" s="309"/>
      <c r="T1216" s="302"/>
      <c r="U1216" s="313"/>
      <c r="V1216" s="349"/>
      <c r="W1216" s="484"/>
      <c r="X1216" s="290"/>
      <c r="Y1216" s="355"/>
      <c r="Z1216" s="356" t="s">
        <v>20</v>
      </c>
      <c r="AA1216" s="357" t="s">
        <v>21</v>
      </c>
      <c r="AB1216" s="363">
        <v>0.85</v>
      </c>
      <c r="AC1216" s="482"/>
      <c r="AD1216" s="313"/>
      <c r="AE1216" s="349"/>
      <c r="AF1216" s="114">
        <f>ROUND(ROUND(ROUND(ROUND(ROUND(ROUND(G1160+K1196,0)*Q1160,0)*U1208,0)*Y1215,0)*AB1216,0)-AD1213,0)</f>
        <v>139</v>
      </c>
      <c r="AG1216" s="79"/>
    </row>
    <row r="1217" ht="16.5" customHeight="1">
      <c r="A1217" s="29">
        <v>63.0</v>
      </c>
      <c r="B1217" s="30" t="s">
        <v>4403</v>
      </c>
      <c r="C1217" s="32" t="s">
        <v>4404</v>
      </c>
      <c r="D1217" s="94"/>
      <c r="E1217" s="94"/>
      <c r="F1217" s="103"/>
      <c r="G1217" s="140"/>
      <c r="H1217" s="140"/>
      <c r="I1217" s="95"/>
      <c r="J1217" s="65"/>
      <c r="K1217" s="65"/>
      <c r="L1217" s="65"/>
      <c r="M1217" s="302"/>
      <c r="N1217" s="382"/>
      <c r="O1217" s="383"/>
      <c r="P1217" s="302"/>
      <c r="Q1217" s="384"/>
      <c r="R1217" s="310"/>
      <c r="S1217" s="309"/>
      <c r="T1217" s="302"/>
      <c r="U1217" s="313"/>
      <c r="V1217" s="349"/>
      <c r="W1217" s="305" t="s">
        <v>329</v>
      </c>
      <c r="X1217" s="302" t="s">
        <v>21</v>
      </c>
      <c r="Y1217" s="349">
        <f>$Y$659</f>
        <v>0.85</v>
      </c>
      <c r="Z1217" s="292"/>
      <c r="AA1217" s="292"/>
      <c r="AB1217" s="355"/>
      <c r="AC1217" s="482"/>
      <c r="AD1217" s="313"/>
      <c r="AE1217" s="349"/>
      <c r="AF1217" s="45">
        <f>ROUND(ROUND(ROUND(ROUND(ROUND(G1160+K1196,0)*Q1160,0)*U1208,0)*Y1217,0)-AD1213,0)</f>
        <v>201</v>
      </c>
      <c r="AG1217" s="79"/>
    </row>
    <row r="1218" ht="16.5" customHeight="1">
      <c r="A1218" s="29">
        <v>63.0</v>
      </c>
      <c r="B1218" s="30" t="s">
        <v>4405</v>
      </c>
      <c r="C1218" s="32" t="s">
        <v>4406</v>
      </c>
      <c r="D1218" s="94"/>
      <c r="E1218" s="94"/>
      <c r="F1218" s="103"/>
      <c r="G1218" s="140"/>
      <c r="H1218" s="140"/>
      <c r="I1218" s="95"/>
      <c r="J1218" s="65"/>
      <c r="K1218" s="65"/>
      <c r="L1218" s="65"/>
      <c r="M1218" s="302"/>
      <c r="N1218" s="382"/>
      <c r="O1218" s="383"/>
      <c r="P1218" s="302"/>
      <c r="Q1218" s="384"/>
      <c r="R1218" s="310"/>
      <c r="S1218" s="309"/>
      <c r="T1218" s="302"/>
      <c r="U1218" s="313"/>
      <c r="V1218" s="349"/>
      <c r="W1218" s="484"/>
      <c r="X1218" s="290"/>
      <c r="Y1218" s="355"/>
      <c r="Z1218" s="356" t="s">
        <v>20</v>
      </c>
      <c r="AA1218" s="357" t="s">
        <v>21</v>
      </c>
      <c r="AB1218" s="363">
        <v>0.85</v>
      </c>
      <c r="AC1218" s="484"/>
      <c r="AD1218" s="292"/>
      <c r="AE1218" s="355"/>
      <c r="AF1218" s="45">
        <f>ROUND(ROUND(ROUND(ROUND(ROUND(ROUND(G1160+K1196,0)*Q1160,0)*U1208,0)*Y1217,0)*AB1218,0)-AD1213,0)</f>
        <v>170</v>
      </c>
      <c r="AG1218" s="79"/>
    </row>
    <row r="1219" ht="16.5" customHeight="1">
      <c r="A1219" s="29">
        <v>63.0</v>
      </c>
      <c r="B1219" s="30" t="s">
        <v>4407</v>
      </c>
      <c r="C1219" s="32" t="s">
        <v>4408</v>
      </c>
      <c r="D1219" s="94"/>
      <c r="E1219" s="94"/>
      <c r="F1219" s="103"/>
      <c r="G1219" s="140"/>
      <c r="H1219" s="140"/>
      <c r="I1219" s="95"/>
      <c r="J1219" s="65"/>
      <c r="K1219" s="65"/>
      <c r="L1219" s="65"/>
      <c r="M1219" s="302"/>
      <c r="N1219" s="382"/>
      <c r="O1219" s="383"/>
      <c r="P1219" s="302"/>
      <c r="Q1219" s="384"/>
      <c r="R1219" s="310"/>
      <c r="S1219" s="130" t="s">
        <v>27</v>
      </c>
      <c r="T1219" s="287"/>
      <c r="U1219" s="385"/>
      <c r="V1219" s="354"/>
      <c r="W1219" s="299"/>
      <c r="X1219" s="287"/>
      <c r="Y1219" s="345"/>
      <c r="Z1219" s="288"/>
      <c r="AA1219" s="288"/>
      <c r="AB1219" s="288"/>
      <c r="AC1219" s="288"/>
      <c r="AD1219" s="288"/>
      <c r="AE1219" s="346"/>
      <c r="AF1219" s="45">
        <f>ROUND(ROUND(ROUND(G1160+K1196,0)*Q1160,0)*U1220,0)</f>
        <v>173</v>
      </c>
      <c r="AG1219" s="79"/>
    </row>
    <row r="1220" ht="16.5" customHeight="1">
      <c r="A1220" s="29">
        <v>63.0</v>
      </c>
      <c r="B1220" s="30" t="s">
        <v>4409</v>
      </c>
      <c r="C1220" s="32" t="s">
        <v>4410</v>
      </c>
      <c r="D1220" s="94"/>
      <c r="E1220" s="94"/>
      <c r="F1220" s="103"/>
      <c r="G1220" s="140"/>
      <c r="H1220" s="140"/>
      <c r="I1220" s="95"/>
      <c r="J1220" s="65"/>
      <c r="K1220" s="65"/>
      <c r="L1220" s="65"/>
      <c r="M1220" s="302"/>
      <c r="N1220" s="382"/>
      <c r="O1220" s="383"/>
      <c r="P1220" s="302"/>
      <c r="Q1220" s="384"/>
      <c r="R1220" s="310"/>
      <c r="S1220" s="482"/>
      <c r="T1220" s="302" t="s">
        <v>21</v>
      </c>
      <c r="U1220" s="313">
        <v>0.5</v>
      </c>
      <c r="V1220" s="349"/>
      <c r="W1220" s="303"/>
      <c r="X1220" s="290"/>
      <c r="Y1220" s="350"/>
      <c r="Z1220" s="299" t="s">
        <v>20</v>
      </c>
      <c r="AA1220" s="287" t="s">
        <v>21</v>
      </c>
      <c r="AB1220" s="351">
        <v>0.85</v>
      </c>
      <c r="AC1220" s="288"/>
      <c r="AD1220" s="288"/>
      <c r="AE1220" s="346"/>
      <c r="AF1220" s="45">
        <f>ROUND(ROUND(ROUND(ROUND(G1160+K1196,0)*Q1160,0)*U1220,0)*AB1220,0)</f>
        <v>147</v>
      </c>
      <c r="AG1220" s="79"/>
    </row>
    <row r="1221" ht="16.5" customHeight="1">
      <c r="A1221" s="29">
        <v>63.0</v>
      </c>
      <c r="B1221" s="30" t="s">
        <v>4411</v>
      </c>
      <c r="C1221" s="32" t="s">
        <v>4412</v>
      </c>
      <c r="D1221" s="94"/>
      <c r="E1221" s="94"/>
      <c r="F1221" s="103"/>
      <c r="G1221" s="140"/>
      <c r="H1221" s="140"/>
      <c r="I1221" s="95"/>
      <c r="J1221" s="65"/>
      <c r="K1221" s="65"/>
      <c r="L1221" s="65"/>
      <c r="M1221" s="302"/>
      <c r="N1221" s="382"/>
      <c r="O1221" s="383"/>
      <c r="P1221" s="302"/>
      <c r="Q1221" s="384"/>
      <c r="R1221" s="310"/>
      <c r="S1221" s="482"/>
      <c r="T1221" s="302"/>
      <c r="U1221" s="313"/>
      <c r="V1221" s="349"/>
      <c r="W1221" s="305" t="s">
        <v>326</v>
      </c>
      <c r="X1221" s="287" t="s">
        <v>21</v>
      </c>
      <c r="Y1221" s="354">
        <f>$Y$657</f>
        <v>0.7</v>
      </c>
      <c r="Z1221" s="297"/>
      <c r="AA1221" s="297"/>
      <c r="AB1221" s="297"/>
      <c r="AC1221" s="297"/>
      <c r="AD1221" s="297"/>
      <c r="AE1221" s="362"/>
      <c r="AF1221" s="45">
        <f>ROUND(ROUND(ROUND(ROUND(G1160+K1196,0)*Q1160,0)*U1220,0)*Y1221,0)</f>
        <v>121</v>
      </c>
      <c r="AG1221" s="79"/>
    </row>
    <row r="1222" ht="16.5" customHeight="1">
      <c r="A1222" s="29">
        <v>63.0</v>
      </c>
      <c r="B1222" s="30" t="s">
        <v>4413</v>
      </c>
      <c r="C1222" s="32" t="s">
        <v>4414</v>
      </c>
      <c r="D1222" s="94"/>
      <c r="E1222" s="94"/>
      <c r="F1222" s="103"/>
      <c r="G1222" s="140"/>
      <c r="H1222" s="140"/>
      <c r="I1222" s="95"/>
      <c r="J1222" s="65"/>
      <c r="K1222" s="65"/>
      <c r="L1222" s="65"/>
      <c r="M1222" s="302"/>
      <c r="N1222" s="382"/>
      <c r="O1222" s="383"/>
      <c r="P1222" s="302"/>
      <c r="Q1222" s="384"/>
      <c r="R1222" s="310"/>
      <c r="S1222" s="482"/>
      <c r="T1222" s="302"/>
      <c r="U1222" s="313"/>
      <c r="V1222" s="349"/>
      <c r="W1222" s="484"/>
      <c r="X1222" s="290"/>
      <c r="Y1222" s="355"/>
      <c r="Z1222" s="356" t="s">
        <v>20</v>
      </c>
      <c r="AA1222" s="357" t="s">
        <v>21</v>
      </c>
      <c r="AB1222" s="358">
        <v>0.85</v>
      </c>
      <c r="AC1222" s="288"/>
      <c r="AD1222" s="288"/>
      <c r="AE1222" s="346"/>
      <c r="AF1222" s="45">
        <f>ROUND(ROUND(ROUND(ROUND(ROUND(G1160+K1196,0)*Q1160,0)*U1220,0)*Y1221,0)*AB1222,0)</f>
        <v>103</v>
      </c>
      <c r="AG1222" s="79"/>
    </row>
    <row r="1223" ht="16.5" customHeight="1">
      <c r="A1223" s="29">
        <v>63.0</v>
      </c>
      <c r="B1223" s="30" t="s">
        <v>4415</v>
      </c>
      <c r="C1223" s="32" t="s">
        <v>4416</v>
      </c>
      <c r="D1223" s="94"/>
      <c r="E1223" s="94"/>
      <c r="F1223" s="103"/>
      <c r="G1223" s="140"/>
      <c r="H1223" s="140"/>
      <c r="I1223" s="95"/>
      <c r="J1223" s="65"/>
      <c r="K1223" s="65"/>
      <c r="L1223" s="65"/>
      <c r="M1223" s="302"/>
      <c r="N1223" s="382"/>
      <c r="O1223" s="383"/>
      <c r="P1223" s="302"/>
      <c r="Q1223" s="384"/>
      <c r="R1223" s="310"/>
      <c r="S1223" s="482"/>
      <c r="T1223" s="302"/>
      <c r="U1223" s="313"/>
      <c r="V1223" s="349"/>
      <c r="W1223" s="305" t="s">
        <v>329</v>
      </c>
      <c r="X1223" s="287" t="s">
        <v>21</v>
      </c>
      <c r="Y1223" s="354">
        <f>$Y$659</f>
        <v>0.85</v>
      </c>
      <c r="Z1223" s="292"/>
      <c r="AA1223" s="292"/>
      <c r="AB1223" s="292"/>
      <c r="AC1223" s="292"/>
      <c r="AD1223" s="292"/>
      <c r="AE1223" s="355"/>
      <c r="AF1223" s="45">
        <f>ROUND(ROUND(ROUND(ROUND(G1160+K1196,0)*Q1160,0)*U1220,0)*Y1223,0)</f>
        <v>147</v>
      </c>
      <c r="AG1223" s="79"/>
    </row>
    <row r="1224" ht="16.5" customHeight="1">
      <c r="A1224" s="29">
        <v>63.0</v>
      </c>
      <c r="B1224" s="30" t="s">
        <v>4417</v>
      </c>
      <c r="C1224" s="32" t="s">
        <v>4418</v>
      </c>
      <c r="D1224" s="94"/>
      <c r="E1224" s="94"/>
      <c r="F1224" s="103"/>
      <c r="G1224" s="140"/>
      <c r="H1224" s="140"/>
      <c r="I1224" s="95"/>
      <c r="J1224" s="65"/>
      <c r="K1224" s="65"/>
      <c r="L1224" s="65"/>
      <c r="M1224" s="302"/>
      <c r="N1224" s="382"/>
      <c r="O1224" s="383"/>
      <c r="P1224" s="302"/>
      <c r="Q1224" s="384"/>
      <c r="R1224" s="310"/>
      <c r="S1224" s="482"/>
      <c r="T1224" s="302"/>
      <c r="U1224" s="313"/>
      <c r="V1224" s="349"/>
      <c r="W1224" s="484"/>
      <c r="X1224" s="290"/>
      <c r="Y1224" s="355"/>
      <c r="Z1224" s="356" t="s">
        <v>20</v>
      </c>
      <c r="AA1224" s="357" t="s">
        <v>21</v>
      </c>
      <c r="AB1224" s="358">
        <v>0.85</v>
      </c>
      <c r="AC1224" s="288"/>
      <c r="AD1224" s="288"/>
      <c r="AE1224" s="346"/>
      <c r="AF1224" s="45">
        <f>ROUND(ROUND(ROUND(ROUND(ROUND(G1160+K1196,0)*Q1160,0)*U1220,0)*Y1223,0)*AB1224,0)</f>
        <v>125</v>
      </c>
      <c r="AG1224" s="79"/>
    </row>
    <row r="1225" ht="16.5" customHeight="1">
      <c r="A1225" s="29">
        <v>63.0</v>
      </c>
      <c r="B1225" s="30" t="s">
        <v>4419</v>
      </c>
      <c r="C1225" s="32" t="s">
        <v>4420</v>
      </c>
      <c r="D1225" s="94"/>
      <c r="E1225" s="94"/>
      <c r="F1225" s="103"/>
      <c r="G1225" s="140"/>
      <c r="H1225" s="140"/>
      <c r="I1225" s="95"/>
      <c r="J1225" s="65"/>
      <c r="K1225" s="65"/>
      <c r="L1225" s="65"/>
      <c r="M1225" s="302"/>
      <c r="N1225" s="382"/>
      <c r="O1225" s="383"/>
      <c r="P1225" s="302"/>
      <c r="Q1225" s="384"/>
      <c r="R1225" s="310"/>
      <c r="S1225" s="482"/>
      <c r="T1225" s="302"/>
      <c r="U1225" s="313"/>
      <c r="V1225" s="349"/>
      <c r="W1225" s="299"/>
      <c r="X1225" s="287"/>
      <c r="Y1225" s="345"/>
      <c r="Z1225" s="288"/>
      <c r="AA1225" s="288"/>
      <c r="AB1225" s="346"/>
      <c r="AC1225" s="82" t="s">
        <v>30</v>
      </c>
      <c r="AD1225" s="302">
        <v>5.0</v>
      </c>
      <c r="AE1225" s="360" t="s">
        <v>31</v>
      </c>
      <c r="AF1225" s="45">
        <f>ROUND(ROUND(ROUND(ROUND(G1160+K1196,0)*Q1160,0)*U1220,0)-AD1225,0)</f>
        <v>168</v>
      </c>
      <c r="AG1225" s="79"/>
    </row>
    <row r="1226" ht="16.5" customHeight="1">
      <c r="A1226" s="29">
        <v>63.0</v>
      </c>
      <c r="B1226" s="30" t="s">
        <v>4421</v>
      </c>
      <c r="C1226" s="32" t="s">
        <v>4422</v>
      </c>
      <c r="D1226" s="94"/>
      <c r="E1226" s="94"/>
      <c r="F1226" s="103"/>
      <c r="G1226" s="140"/>
      <c r="H1226" s="140"/>
      <c r="I1226" s="95"/>
      <c r="J1226" s="65"/>
      <c r="K1226" s="65"/>
      <c r="L1226" s="65"/>
      <c r="M1226" s="302"/>
      <c r="N1226" s="382"/>
      <c r="O1226" s="383"/>
      <c r="P1226" s="302"/>
      <c r="Q1226" s="384"/>
      <c r="R1226" s="310"/>
      <c r="S1226" s="482"/>
      <c r="T1226" s="302"/>
      <c r="U1226" s="313"/>
      <c r="V1226" s="313"/>
      <c r="W1226" s="303"/>
      <c r="X1226" s="290"/>
      <c r="Y1226" s="350"/>
      <c r="Z1226" s="299" t="s">
        <v>20</v>
      </c>
      <c r="AA1226" s="287" t="s">
        <v>21</v>
      </c>
      <c r="AB1226" s="361">
        <v>0.85</v>
      </c>
      <c r="AC1226" s="482"/>
      <c r="AD1226" s="302"/>
      <c r="AE1226" s="360"/>
      <c r="AF1226" s="45">
        <f>ROUND(ROUND(ROUND(ROUND(ROUND(G1160+K1196,0)*Q1160,0)*U1220,0)*AB1226,0)-AD1225,0)</f>
        <v>142</v>
      </c>
      <c r="AG1226" s="79"/>
    </row>
    <row r="1227" ht="16.5" customHeight="1">
      <c r="A1227" s="29">
        <v>63.0</v>
      </c>
      <c r="B1227" s="30" t="s">
        <v>4423</v>
      </c>
      <c r="C1227" s="32" t="s">
        <v>4424</v>
      </c>
      <c r="D1227" s="94"/>
      <c r="E1227" s="94"/>
      <c r="F1227" s="103"/>
      <c r="G1227" s="140"/>
      <c r="H1227" s="140"/>
      <c r="I1227" s="95"/>
      <c r="J1227" s="65"/>
      <c r="K1227" s="65"/>
      <c r="L1227" s="65"/>
      <c r="M1227" s="302"/>
      <c r="N1227" s="382"/>
      <c r="O1227" s="383"/>
      <c r="P1227" s="302"/>
      <c r="Q1227" s="384"/>
      <c r="R1227" s="310"/>
      <c r="S1227" s="482"/>
      <c r="T1227" s="302"/>
      <c r="U1227" s="313"/>
      <c r="V1227" s="313"/>
      <c r="W1227" s="305" t="s">
        <v>326</v>
      </c>
      <c r="X1227" s="302" t="s">
        <v>21</v>
      </c>
      <c r="Y1227" s="349">
        <f>$Y$657</f>
        <v>0.7</v>
      </c>
      <c r="Z1227" s="297"/>
      <c r="AA1227" s="297"/>
      <c r="AB1227" s="362"/>
      <c r="AC1227" s="482"/>
      <c r="AD1227" s="313"/>
      <c r="AE1227" s="349"/>
      <c r="AF1227" s="45">
        <f>ROUND(ROUND(ROUND(ROUND(ROUND(G1160+K1196,0)*Q1160,0)*U1220,0)*Y1227,0)-AD1225,0)</f>
        <v>116</v>
      </c>
      <c r="AG1227" s="79"/>
    </row>
    <row r="1228" ht="16.5" customHeight="1">
      <c r="A1228" s="29">
        <v>63.0</v>
      </c>
      <c r="B1228" s="30" t="s">
        <v>4425</v>
      </c>
      <c r="C1228" s="32" t="s">
        <v>4426</v>
      </c>
      <c r="D1228" s="94"/>
      <c r="E1228" s="94"/>
      <c r="F1228" s="103"/>
      <c r="G1228" s="140"/>
      <c r="H1228" s="140"/>
      <c r="I1228" s="95"/>
      <c r="J1228" s="65"/>
      <c r="K1228" s="65"/>
      <c r="L1228" s="65"/>
      <c r="M1228" s="302"/>
      <c r="N1228" s="382"/>
      <c r="O1228" s="383"/>
      <c r="P1228" s="302"/>
      <c r="Q1228" s="384"/>
      <c r="R1228" s="310"/>
      <c r="S1228" s="482"/>
      <c r="T1228" s="302"/>
      <c r="U1228" s="313"/>
      <c r="V1228" s="313"/>
      <c r="W1228" s="484"/>
      <c r="X1228" s="290"/>
      <c r="Y1228" s="355"/>
      <c r="Z1228" s="356" t="s">
        <v>20</v>
      </c>
      <c r="AA1228" s="357" t="s">
        <v>21</v>
      </c>
      <c r="AB1228" s="363">
        <v>0.85</v>
      </c>
      <c r="AC1228" s="482"/>
      <c r="AD1228" s="313"/>
      <c r="AE1228" s="349"/>
      <c r="AF1228" s="45">
        <f>ROUND(ROUND(ROUND(ROUND(ROUND(ROUND(G1160+K1196,0)*Q1160,0)*U1220,0)*Y1227,0)*AB1228,0)-AD1225,0)</f>
        <v>98</v>
      </c>
      <c r="AG1228" s="79"/>
    </row>
    <row r="1229" ht="16.5" customHeight="1">
      <c r="A1229" s="29">
        <v>63.0</v>
      </c>
      <c r="B1229" s="30" t="s">
        <v>4427</v>
      </c>
      <c r="C1229" s="32" t="s">
        <v>4428</v>
      </c>
      <c r="D1229" s="94"/>
      <c r="E1229" s="94"/>
      <c r="F1229" s="103"/>
      <c r="G1229" s="140"/>
      <c r="H1229" s="140"/>
      <c r="I1229" s="95"/>
      <c r="J1229" s="65"/>
      <c r="K1229" s="65"/>
      <c r="L1229" s="65"/>
      <c r="M1229" s="302"/>
      <c r="N1229" s="382"/>
      <c r="O1229" s="383"/>
      <c r="P1229" s="302"/>
      <c r="Q1229" s="384"/>
      <c r="R1229" s="308"/>
      <c r="S1229" s="482"/>
      <c r="T1229" s="302"/>
      <c r="U1229" s="313"/>
      <c r="V1229" s="313"/>
      <c r="W1229" s="305" t="s">
        <v>329</v>
      </c>
      <c r="X1229" s="302" t="s">
        <v>21</v>
      </c>
      <c r="Y1229" s="349">
        <f>$Y$659</f>
        <v>0.85</v>
      </c>
      <c r="Z1229" s="292"/>
      <c r="AA1229" s="292"/>
      <c r="AB1229" s="355"/>
      <c r="AC1229" s="482"/>
      <c r="AD1229" s="313"/>
      <c r="AE1229" s="349"/>
      <c r="AF1229" s="45">
        <f>ROUND(ROUND(ROUND(ROUND(ROUND(G1160+K1196,0)*Q1160,0)*U1220,0)*Y1229,0)-AD1225,0)</f>
        <v>142</v>
      </c>
      <c r="AG1229" s="79"/>
    </row>
    <row r="1230" ht="16.5" customHeight="1">
      <c r="A1230" s="29">
        <v>63.0</v>
      </c>
      <c r="B1230" s="30" t="s">
        <v>4429</v>
      </c>
      <c r="C1230" s="32" t="s">
        <v>4430</v>
      </c>
      <c r="D1230" s="94"/>
      <c r="E1230" s="94"/>
      <c r="F1230" s="76"/>
      <c r="G1230" s="63"/>
      <c r="H1230" s="63"/>
      <c r="I1230" s="51"/>
      <c r="J1230" s="107"/>
      <c r="K1230" s="291"/>
      <c r="L1230" s="390"/>
      <c r="M1230" s="386"/>
      <c r="N1230" s="382"/>
      <c r="O1230" s="387"/>
      <c r="P1230" s="290"/>
      <c r="Q1230" s="386"/>
      <c r="R1230" s="312"/>
      <c r="S1230" s="484"/>
      <c r="T1230" s="290"/>
      <c r="U1230" s="292"/>
      <c r="V1230" s="292"/>
      <c r="W1230" s="484"/>
      <c r="X1230" s="290"/>
      <c r="Y1230" s="355"/>
      <c r="Z1230" s="356" t="s">
        <v>20</v>
      </c>
      <c r="AA1230" s="357" t="s">
        <v>21</v>
      </c>
      <c r="AB1230" s="363">
        <v>0.85</v>
      </c>
      <c r="AC1230" s="484"/>
      <c r="AD1230" s="292"/>
      <c r="AE1230" s="355"/>
      <c r="AF1230" s="45">
        <f>ROUND(ROUND(ROUND(ROUND(ROUND(ROUND(G1160+K1196,0)*Q1160,0)*U1220,0)*Y1229,0)*AB1230,0)-AD1225,0)</f>
        <v>120</v>
      </c>
      <c r="AG1230" s="79"/>
    </row>
    <row r="1231" ht="16.5" customHeight="1">
      <c r="A1231" s="29">
        <v>63.0</v>
      </c>
      <c r="B1231" s="30" t="s">
        <v>4431</v>
      </c>
      <c r="C1231" s="32" t="s">
        <v>4432</v>
      </c>
      <c r="D1231" s="94"/>
      <c r="E1231" s="94"/>
      <c r="F1231" s="76"/>
      <c r="G1231" s="63"/>
      <c r="H1231" s="63"/>
      <c r="I1231" s="51"/>
      <c r="J1231" s="94"/>
      <c r="K1231" s="140"/>
      <c r="L1231" s="348"/>
      <c r="M1231" s="302"/>
      <c r="N1231" s="367"/>
      <c r="O1231" s="82" t="s">
        <v>27</v>
      </c>
      <c r="P1231" s="140"/>
      <c r="Q1231" s="95"/>
      <c r="R1231" s="287"/>
      <c r="S1231" s="287"/>
      <c r="T1231" s="152"/>
      <c r="U1231" s="152"/>
      <c r="V1231" s="152"/>
      <c r="W1231" s="299"/>
      <c r="X1231" s="287"/>
      <c r="Y1231" s="345"/>
      <c r="Z1231" s="288"/>
      <c r="AA1231" s="288"/>
      <c r="AB1231" s="288"/>
      <c r="AC1231" s="288"/>
      <c r="AD1231" s="288"/>
      <c r="AE1231" s="346"/>
      <c r="AF1231" s="45">
        <f>ROUND(G1160*Q1232,0)</f>
        <v>243</v>
      </c>
      <c r="AG1231" s="79"/>
    </row>
    <row r="1232" ht="16.5" customHeight="1">
      <c r="A1232" s="29">
        <v>63.0</v>
      </c>
      <c r="B1232" s="30" t="s">
        <v>4433</v>
      </c>
      <c r="C1232" s="32" t="s">
        <v>4434</v>
      </c>
      <c r="D1232" s="94"/>
      <c r="E1232" s="94"/>
      <c r="F1232" s="76"/>
      <c r="G1232" s="63"/>
      <c r="H1232" s="63"/>
      <c r="I1232" s="51"/>
      <c r="J1232" s="94"/>
      <c r="K1232" s="140"/>
      <c r="L1232" s="348"/>
      <c r="M1232" s="140"/>
      <c r="N1232" s="105"/>
      <c r="O1232" s="482"/>
      <c r="P1232" s="302" t="s">
        <v>21</v>
      </c>
      <c r="Q1232" s="349">
        <v>0.5</v>
      </c>
      <c r="R1232" s="302"/>
      <c r="S1232" s="302"/>
      <c r="T1232" s="140"/>
      <c r="U1232" s="140"/>
      <c r="V1232" s="140"/>
      <c r="W1232" s="303"/>
      <c r="X1232" s="290"/>
      <c r="Y1232" s="350"/>
      <c r="Z1232" s="299" t="s">
        <v>20</v>
      </c>
      <c r="AA1232" s="287" t="s">
        <v>21</v>
      </c>
      <c r="AB1232" s="351">
        <v>0.85</v>
      </c>
      <c r="AC1232" s="288"/>
      <c r="AD1232" s="288"/>
      <c r="AE1232" s="346"/>
      <c r="AF1232" s="45">
        <f>ROUND(ROUND(G1160*Q1232,0)*AB1232,0)</f>
        <v>207</v>
      </c>
      <c r="AG1232" s="79"/>
    </row>
    <row r="1233" ht="16.5" customHeight="1">
      <c r="A1233" s="29">
        <v>63.0</v>
      </c>
      <c r="B1233" s="30" t="s">
        <v>4435</v>
      </c>
      <c r="C1233" s="32" t="s">
        <v>4436</v>
      </c>
      <c r="D1233" s="94"/>
      <c r="E1233" s="94"/>
      <c r="F1233" s="76"/>
      <c r="G1233" s="63"/>
      <c r="H1233" s="63"/>
      <c r="I1233" s="51"/>
      <c r="J1233" s="94"/>
      <c r="K1233" s="140"/>
      <c r="L1233" s="348"/>
      <c r="M1233" s="304"/>
      <c r="N1233" s="381"/>
      <c r="O1233" s="482"/>
      <c r="P1233" s="304"/>
      <c r="Q1233" s="380"/>
      <c r="R1233" s="304"/>
      <c r="S1233" s="304"/>
      <c r="T1233" s="140"/>
      <c r="U1233" s="140"/>
      <c r="V1233" s="140"/>
      <c r="W1233" s="305" t="s">
        <v>326</v>
      </c>
      <c r="X1233" s="287" t="s">
        <v>21</v>
      </c>
      <c r="Y1233" s="354">
        <f>$Y$657</f>
        <v>0.7</v>
      </c>
      <c r="Z1233" s="297"/>
      <c r="AA1233" s="297"/>
      <c r="AB1233" s="297"/>
      <c r="AC1233" s="297"/>
      <c r="AD1233" s="297"/>
      <c r="AE1233" s="362"/>
      <c r="AF1233" s="45">
        <f>ROUND(ROUND(G1160*Q1232,0)*Y1233,0)</f>
        <v>170</v>
      </c>
      <c r="AG1233" s="79"/>
    </row>
    <row r="1234" ht="16.5" customHeight="1">
      <c r="A1234" s="29">
        <v>63.0</v>
      </c>
      <c r="B1234" s="30" t="s">
        <v>4437</v>
      </c>
      <c r="C1234" s="32" t="s">
        <v>4438</v>
      </c>
      <c r="D1234" s="94"/>
      <c r="E1234" s="94"/>
      <c r="F1234" s="76"/>
      <c r="G1234" s="63"/>
      <c r="H1234" s="63"/>
      <c r="I1234" s="51"/>
      <c r="J1234" s="94"/>
      <c r="K1234" s="140"/>
      <c r="L1234" s="348"/>
      <c r="M1234" s="304"/>
      <c r="N1234" s="381"/>
      <c r="O1234" s="482"/>
      <c r="P1234" s="304"/>
      <c r="Q1234" s="380"/>
      <c r="R1234" s="304"/>
      <c r="S1234" s="304"/>
      <c r="T1234" s="140"/>
      <c r="U1234" s="140"/>
      <c r="V1234" s="140"/>
      <c r="W1234" s="484"/>
      <c r="X1234" s="290"/>
      <c r="Y1234" s="355"/>
      <c r="Z1234" s="356" t="s">
        <v>20</v>
      </c>
      <c r="AA1234" s="357" t="s">
        <v>21</v>
      </c>
      <c r="AB1234" s="358">
        <v>0.85</v>
      </c>
      <c r="AC1234" s="288"/>
      <c r="AD1234" s="288"/>
      <c r="AE1234" s="346"/>
      <c r="AF1234" s="45">
        <f>ROUND(ROUND(ROUND(G1160*Q1232,0)*Y1233,0)*AB1234,0)</f>
        <v>145</v>
      </c>
      <c r="AG1234" s="79"/>
    </row>
    <row r="1235" ht="16.5" customHeight="1">
      <c r="A1235" s="29">
        <v>63.0</v>
      </c>
      <c r="B1235" s="30" t="s">
        <v>4439</v>
      </c>
      <c r="C1235" s="32" t="s">
        <v>4440</v>
      </c>
      <c r="D1235" s="94"/>
      <c r="E1235" s="94"/>
      <c r="F1235" s="76"/>
      <c r="G1235" s="63"/>
      <c r="H1235" s="63"/>
      <c r="I1235" s="51"/>
      <c r="J1235" s="94"/>
      <c r="K1235" s="140"/>
      <c r="L1235" s="348"/>
      <c r="M1235" s="304"/>
      <c r="N1235" s="381"/>
      <c r="O1235" s="482"/>
      <c r="P1235" s="304"/>
      <c r="Q1235" s="380"/>
      <c r="R1235" s="304"/>
      <c r="S1235" s="304"/>
      <c r="T1235" s="140"/>
      <c r="U1235" s="140"/>
      <c r="V1235" s="140"/>
      <c r="W1235" s="305" t="s">
        <v>329</v>
      </c>
      <c r="X1235" s="287" t="s">
        <v>21</v>
      </c>
      <c r="Y1235" s="354">
        <f>$Y$659</f>
        <v>0.85</v>
      </c>
      <c r="Z1235" s="292"/>
      <c r="AA1235" s="292"/>
      <c r="AB1235" s="292"/>
      <c r="AC1235" s="292"/>
      <c r="AD1235" s="292"/>
      <c r="AE1235" s="355"/>
      <c r="AF1235" s="45">
        <f>ROUND(ROUND(G1160*Q1232,0)*Y1235,0)</f>
        <v>207</v>
      </c>
      <c r="AG1235" s="79"/>
    </row>
    <row r="1236" ht="16.5" customHeight="1">
      <c r="A1236" s="29">
        <v>63.0</v>
      </c>
      <c r="B1236" s="30" t="s">
        <v>4441</v>
      </c>
      <c r="C1236" s="32" t="s">
        <v>4442</v>
      </c>
      <c r="D1236" s="94"/>
      <c r="E1236" s="94"/>
      <c r="F1236" s="76"/>
      <c r="G1236" s="63"/>
      <c r="H1236" s="63"/>
      <c r="I1236" s="51"/>
      <c r="J1236" s="94"/>
      <c r="K1236" s="140"/>
      <c r="L1236" s="348"/>
      <c r="M1236" s="304"/>
      <c r="N1236" s="381"/>
      <c r="O1236" s="482"/>
      <c r="P1236" s="304"/>
      <c r="Q1236" s="380"/>
      <c r="R1236" s="304"/>
      <c r="S1236" s="304"/>
      <c r="T1236" s="140"/>
      <c r="U1236" s="140"/>
      <c r="V1236" s="140"/>
      <c r="W1236" s="484"/>
      <c r="X1236" s="290"/>
      <c r="Y1236" s="355"/>
      <c r="Z1236" s="356" t="s">
        <v>20</v>
      </c>
      <c r="AA1236" s="357" t="s">
        <v>21</v>
      </c>
      <c r="AB1236" s="358">
        <v>0.85</v>
      </c>
      <c r="AC1236" s="288"/>
      <c r="AD1236" s="288"/>
      <c r="AE1236" s="346"/>
      <c r="AF1236" s="45">
        <f>ROUND(ROUND(ROUND(G1160*Q1232,0)*Y1235,0)*AB1236,0)</f>
        <v>176</v>
      </c>
      <c r="AG1236" s="79"/>
    </row>
    <row r="1237" ht="16.5" customHeight="1">
      <c r="A1237" s="29">
        <v>63.0</v>
      </c>
      <c r="B1237" s="30" t="s">
        <v>4443</v>
      </c>
      <c r="C1237" s="32" t="s">
        <v>4444</v>
      </c>
      <c r="D1237" s="94"/>
      <c r="E1237" s="94"/>
      <c r="F1237" s="76"/>
      <c r="G1237" s="63"/>
      <c r="H1237" s="63"/>
      <c r="I1237" s="51"/>
      <c r="J1237" s="94"/>
      <c r="K1237" s="140"/>
      <c r="L1237" s="348"/>
      <c r="M1237" s="304"/>
      <c r="N1237" s="381"/>
      <c r="O1237" s="307"/>
      <c r="P1237" s="304"/>
      <c r="Q1237" s="380"/>
      <c r="R1237" s="304"/>
      <c r="S1237" s="304"/>
      <c r="T1237" s="140"/>
      <c r="U1237" s="140"/>
      <c r="V1237" s="140"/>
      <c r="W1237" s="299"/>
      <c r="X1237" s="287"/>
      <c r="Y1237" s="345"/>
      <c r="Z1237" s="288"/>
      <c r="AA1237" s="288"/>
      <c r="AB1237" s="346"/>
      <c r="AC1237" s="82" t="s">
        <v>30</v>
      </c>
      <c r="AD1237" s="302">
        <v>5.0</v>
      </c>
      <c r="AE1237" s="360" t="s">
        <v>31</v>
      </c>
      <c r="AF1237" s="45">
        <f>ROUND(ROUND(G1160*Q1232,0)-AD1237,0)</f>
        <v>238</v>
      </c>
      <c r="AG1237" s="79"/>
    </row>
    <row r="1238" ht="16.5" customHeight="1">
      <c r="A1238" s="29">
        <v>63.0</v>
      </c>
      <c r="B1238" s="30" t="s">
        <v>4445</v>
      </c>
      <c r="C1238" s="32" t="s">
        <v>4446</v>
      </c>
      <c r="D1238" s="94"/>
      <c r="E1238" s="94"/>
      <c r="F1238" s="76"/>
      <c r="G1238" s="63"/>
      <c r="H1238" s="63"/>
      <c r="I1238" s="51"/>
      <c r="J1238" s="94"/>
      <c r="K1238" s="140"/>
      <c r="L1238" s="348"/>
      <c r="M1238" s="304"/>
      <c r="N1238" s="381"/>
      <c r="O1238" s="307"/>
      <c r="P1238" s="304"/>
      <c r="Q1238" s="380"/>
      <c r="R1238" s="304"/>
      <c r="S1238" s="304"/>
      <c r="T1238" s="140"/>
      <c r="U1238" s="140"/>
      <c r="V1238" s="140"/>
      <c r="W1238" s="303"/>
      <c r="X1238" s="290"/>
      <c r="Y1238" s="350"/>
      <c r="Z1238" s="299" t="s">
        <v>20</v>
      </c>
      <c r="AA1238" s="287" t="s">
        <v>21</v>
      </c>
      <c r="AB1238" s="361">
        <v>0.85</v>
      </c>
      <c r="AC1238" s="482"/>
      <c r="AD1238" s="302"/>
      <c r="AE1238" s="360"/>
      <c r="AF1238" s="45">
        <f>ROUND(ROUND(ROUND(G1160*Q1232,0)*AB1238,0)-AD1237,0)</f>
        <v>202</v>
      </c>
      <c r="AG1238" s="79"/>
    </row>
    <row r="1239" ht="16.5" customHeight="1">
      <c r="A1239" s="29">
        <v>63.0</v>
      </c>
      <c r="B1239" s="30" t="s">
        <v>4447</v>
      </c>
      <c r="C1239" s="32" t="s">
        <v>4448</v>
      </c>
      <c r="D1239" s="94"/>
      <c r="E1239" s="94"/>
      <c r="F1239" s="76"/>
      <c r="G1239" s="63"/>
      <c r="H1239" s="63"/>
      <c r="I1239" s="51"/>
      <c r="J1239" s="94"/>
      <c r="K1239" s="140"/>
      <c r="L1239" s="348"/>
      <c r="M1239" s="304"/>
      <c r="N1239" s="381"/>
      <c r="O1239" s="307"/>
      <c r="P1239" s="304"/>
      <c r="Q1239" s="380"/>
      <c r="R1239" s="304"/>
      <c r="S1239" s="304"/>
      <c r="T1239" s="140"/>
      <c r="U1239" s="140"/>
      <c r="V1239" s="140"/>
      <c r="W1239" s="305" t="s">
        <v>326</v>
      </c>
      <c r="X1239" s="302" t="s">
        <v>21</v>
      </c>
      <c r="Y1239" s="349">
        <v>0.7</v>
      </c>
      <c r="Z1239" s="297"/>
      <c r="AA1239" s="297"/>
      <c r="AB1239" s="362"/>
      <c r="AC1239" s="482"/>
      <c r="AD1239" s="313"/>
      <c r="AE1239" s="349"/>
      <c r="AF1239" s="45">
        <f>ROUND(ROUND(ROUND(G1160*Q1232,0)*Y1239,0)-AD1237,0)</f>
        <v>165</v>
      </c>
      <c r="AG1239" s="79"/>
    </row>
    <row r="1240" ht="16.5" customHeight="1">
      <c r="A1240" s="29">
        <v>63.0</v>
      </c>
      <c r="B1240" s="30" t="s">
        <v>4449</v>
      </c>
      <c r="C1240" s="32" t="s">
        <v>4450</v>
      </c>
      <c r="D1240" s="94"/>
      <c r="E1240" s="94"/>
      <c r="F1240" s="76"/>
      <c r="G1240" s="63"/>
      <c r="H1240" s="63"/>
      <c r="I1240" s="51"/>
      <c r="J1240" s="94"/>
      <c r="K1240" s="140"/>
      <c r="L1240" s="348"/>
      <c r="M1240" s="304"/>
      <c r="N1240" s="381"/>
      <c r="O1240" s="307"/>
      <c r="P1240" s="304"/>
      <c r="Q1240" s="380"/>
      <c r="R1240" s="304"/>
      <c r="S1240" s="304"/>
      <c r="T1240" s="140"/>
      <c r="U1240" s="140"/>
      <c r="V1240" s="140"/>
      <c r="W1240" s="484"/>
      <c r="X1240" s="290"/>
      <c r="Y1240" s="355"/>
      <c r="Z1240" s="356" t="s">
        <v>20</v>
      </c>
      <c r="AA1240" s="357" t="s">
        <v>21</v>
      </c>
      <c r="AB1240" s="363">
        <v>0.85</v>
      </c>
      <c r="AC1240" s="482"/>
      <c r="AD1240" s="313"/>
      <c r="AE1240" s="349"/>
      <c r="AF1240" s="45">
        <f>ROUND(ROUND(ROUND(ROUND(G1160*Q1232,0)*Y1239,0)*AB1240,0)-AD1237,0)</f>
        <v>140</v>
      </c>
      <c r="AG1240" s="79"/>
    </row>
    <row r="1241" ht="16.5" customHeight="1">
      <c r="A1241" s="29">
        <v>63.0</v>
      </c>
      <c r="B1241" s="30" t="s">
        <v>4451</v>
      </c>
      <c r="C1241" s="32" t="s">
        <v>4452</v>
      </c>
      <c r="D1241" s="94"/>
      <c r="E1241" s="94"/>
      <c r="F1241" s="76"/>
      <c r="G1241" s="63"/>
      <c r="H1241" s="63"/>
      <c r="I1241" s="51"/>
      <c r="J1241" s="94"/>
      <c r="K1241" s="140"/>
      <c r="L1241" s="348"/>
      <c r="M1241" s="304"/>
      <c r="N1241" s="381"/>
      <c r="O1241" s="307"/>
      <c r="P1241" s="304"/>
      <c r="Q1241" s="380"/>
      <c r="R1241" s="304"/>
      <c r="S1241" s="304"/>
      <c r="T1241" s="140"/>
      <c r="U1241" s="140"/>
      <c r="V1241" s="140"/>
      <c r="W1241" s="305" t="s">
        <v>329</v>
      </c>
      <c r="X1241" s="302" t="s">
        <v>21</v>
      </c>
      <c r="Y1241" s="349">
        <v>0.85</v>
      </c>
      <c r="Z1241" s="292"/>
      <c r="AA1241" s="292"/>
      <c r="AB1241" s="355"/>
      <c r="AC1241" s="482"/>
      <c r="AD1241" s="313"/>
      <c r="AE1241" s="349"/>
      <c r="AF1241" s="45">
        <f>ROUND(ROUND(ROUND(G1160*Q1232,0)*Y1241,0)-AD1237,0)</f>
        <v>202</v>
      </c>
      <c r="AG1241" s="79"/>
    </row>
    <row r="1242" ht="16.5" customHeight="1">
      <c r="A1242" s="29">
        <v>63.0</v>
      </c>
      <c r="B1242" s="30" t="s">
        <v>4453</v>
      </c>
      <c r="C1242" s="32" t="s">
        <v>4454</v>
      </c>
      <c r="D1242" s="94"/>
      <c r="E1242" s="94"/>
      <c r="F1242" s="76"/>
      <c r="G1242" s="63"/>
      <c r="H1242" s="63"/>
      <c r="I1242" s="51"/>
      <c r="J1242" s="94"/>
      <c r="K1242" s="140"/>
      <c r="L1242" s="348"/>
      <c r="M1242" s="304"/>
      <c r="N1242" s="381"/>
      <c r="O1242" s="307"/>
      <c r="P1242" s="304"/>
      <c r="Q1242" s="380"/>
      <c r="R1242" s="304"/>
      <c r="S1242" s="304"/>
      <c r="T1242" s="140"/>
      <c r="U1242" s="140"/>
      <c r="V1242" s="140"/>
      <c r="W1242" s="484"/>
      <c r="X1242" s="290"/>
      <c r="Y1242" s="355"/>
      <c r="Z1242" s="356" t="s">
        <v>20</v>
      </c>
      <c r="AA1242" s="357" t="s">
        <v>21</v>
      </c>
      <c r="AB1242" s="363">
        <v>0.85</v>
      </c>
      <c r="AC1242" s="484"/>
      <c r="AD1242" s="292"/>
      <c r="AE1242" s="355"/>
      <c r="AF1242" s="45">
        <f>ROUND(ROUND(ROUND(ROUND(G1160*Q1232,0)*Y1241,0)*AB1242,0)-AD1237,0)</f>
        <v>171</v>
      </c>
      <c r="AG1242" s="79"/>
    </row>
    <row r="1243" ht="16.5" customHeight="1">
      <c r="A1243" s="29">
        <v>63.0</v>
      </c>
      <c r="B1243" s="30" t="s">
        <v>4455</v>
      </c>
      <c r="C1243" s="32" t="s">
        <v>4456</v>
      </c>
      <c r="D1243" s="94"/>
      <c r="E1243" s="94"/>
      <c r="F1243" s="307"/>
      <c r="G1243" s="63"/>
      <c r="H1243" s="63"/>
      <c r="I1243" s="95"/>
      <c r="J1243" s="94"/>
      <c r="K1243" s="65"/>
      <c r="L1243" s="65"/>
      <c r="M1243" s="140"/>
      <c r="N1243" s="105"/>
      <c r="O1243" s="94"/>
      <c r="P1243" s="140"/>
      <c r="Q1243" s="95"/>
      <c r="R1243" s="33" t="s">
        <v>23</v>
      </c>
      <c r="S1243" s="130" t="s">
        <v>24</v>
      </c>
      <c r="T1243" s="152"/>
      <c r="U1243" s="152"/>
      <c r="V1243" s="153"/>
      <c r="W1243" s="299"/>
      <c r="X1243" s="287"/>
      <c r="Y1243" s="345"/>
      <c r="Z1243" s="288"/>
      <c r="AA1243" s="288"/>
      <c r="AB1243" s="288"/>
      <c r="AC1243" s="288"/>
      <c r="AD1243" s="288"/>
      <c r="AE1243" s="346"/>
      <c r="AF1243" s="45">
        <f>ROUND(ROUND(G1160*Q1232,0)*U1244,0)</f>
        <v>170</v>
      </c>
      <c r="AG1243" s="79"/>
    </row>
    <row r="1244" ht="16.5" customHeight="1">
      <c r="A1244" s="29">
        <v>63.0</v>
      </c>
      <c r="B1244" s="30" t="s">
        <v>4457</v>
      </c>
      <c r="C1244" s="32" t="s">
        <v>4458</v>
      </c>
      <c r="D1244" s="94"/>
      <c r="E1244" s="94"/>
      <c r="F1244" s="307"/>
      <c r="G1244" s="373"/>
      <c r="H1244" s="140"/>
      <c r="I1244" s="95"/>
      <c r="J1244" s="94"/>
      <c r="K1244" s="65"/>
      <c r="L1244" s="65"/>
      <c r="M1244" s="140"/>
      <c r="N1244" s="105"/>
      <c r="O1244" s="94"/>
      <c r="P1244" s="140"/>
      <c r="Q1244" s="95"/>
      <c r="R1244" s="481"/>
      <c r="S1244" s="482"/>
      <c r="T1244" s="302" t="s">
        <v>21</v>
      </c>
      <c r="U1244" s="313">
        <v>0.7</v>
      </c>
      <c r="V1244" s="95"/>
      <c r="W1244" s="303"/>
      <c r="X1244" s="290"/>
      <c r="Y1244" s="350"/>
      <c r="Z1244" s="299" t="s">
        <v>20</v>
      </c>
      <c r="AA1244" s="287" t="s">
        <v>21</v>
      </c>
      <c r="AB1244" s="351">
        <v>0.85</v>
      </c>
      <c r="AC1244" s="288"/>
      <c r="AD1244" s="288"/>
      <c r="AE1244" s="346"/>
      <c r="AF1244" s="45">
        <f>ROUND(ROUND(ROUND(G1160*Q1232,0)*U1244,0)*AB1244,0)</f>
        <v>145</v>
      </c>
      <c r="AG1244" s="79"/>
    </row>
    <row r="1245" ht="16.5" customHeight="1">
      <c r="A1245" s="29">
        <v>63.0</v>
      </c>
      <c r="B1245" s="30" t="s">
        <v>4459</v>
      </c>
      <c r="C1245" s="32" t="s">
        <v>4460</v>
      </c>
      <c r="D1245" s="94"/>
      <c r="E1245" s="94"/>
      <c r="F1245" s="103"/>
      <c r="G1245" s="140"/>
      <c r="H1245" s="140"/>
      <c r="I1245" s="95"/>
      <c r="J1245" s="69"/>
      <c r="K1245" s="65"/>
      <c r="L1245" s="65"/>
      <c r="M1245" s="302"/>
      <c r="N1245" s="382"/>
      <c r="O1245" s="383"/>
      <c r="P1245" s="302"/>
      <c r="Q1245" s="384"/>
      <c r="R1245" s="481"/>
      <c r="S1245" s="482"/>
      <c r="T1245" s="302"/>
      <c r="U1245" s="313"/>
      <c r="V1245" s="349"/>
      <c r="W1245" s="305" t="s">
        <v>326</v>
      </c>
      <c r="X1245" s="287" t="s">
        <v>21</v>
      </c>
      <c r="Y1245" s="354">
        <f>$Y$657</f>
        <v>0.7</v>
      </c>
      <c r="Z1245" s="297"/>
      <c r="AA1245" s="297"/>
      <c r="AB1245" s="297"/>
      <c r="AC1245" s="297"/>
      <c r="AD1245" s="297"/>
      <c r="AE1245" s="362"/>
      <c r="AF1245" s="45">
        <f>ROUND(ROUND(ROUND(G1160*Q1232,0)*U1244,0)*Y1245,0)</f>
        <v>119</v>
      </c>
      <c r="AG1245" s="79"/>
    </row>
    <row r="1246" ht="16.5" customHeight="1">
      <c r="A1246" s="29">
        <v>63.0</v>
      </c>
      <c r="B1246" s="30" t="s">
        <v>4461</v>
      </c>
      <c r="C1246" s="32" t="s">
        <v>4462</v>
      </c>
      <c r="D1246" s="94"/>
      <c r="E1246" s="94"/>
      <c r="F1246" s="103"/>
      <c r="G1246" s="140"/>
      <c r="H1246" s="140"/>
      <c r="I1246" s="95"/>
      <c r="J1246" s="69"/>
      <c r="K1246" s="65"/>
      <c r="L1246" s="65"/>
      <c r="M1246" s="302"/>
      <c r="N1246" s="382"/>
      <c r="O1246" s="383"/>
      <c r="P1246" s="302"/>
      <c r="Q1246" s="384"/>
      <c r="R1246" s="481"/>
      <c r="S1246" s="482"/>
      <c r="T1246" s="302"/>
      <c r="U1246" s="313"/>
      <c r="V1246" s="349"/>
      <c r="W1246" s="484"/>
      <c r="X1246" s="290"/>
      <c r="Y1246" s="355"/>
      <c r="Z1246" s="356" t="s">
        <v>20</v>
      </c>
      <c r="AA1246" s="357" t="s">
        <v>21</v>
      </c>
      <c r="AB1246" s="358">
        <v>0.85</v>
      </c>
      <c r="AC1246" s="288"/>
      <c r="AD1246" s="288"/>
      <c r="AE1246" s="346"/>
      <c r="AF1246" s="45">
        <f>ROUND(ROUND(ROUND(ROUND(G1160*Q1232,0)*U1244,0)*Y1245,0)*AB1246,0)</f>
        <v>101</v>
      </c>
      <c r="AG1246" s="79"/>
    </row>
    <row r="1247" ht="16.5" customHeight="1">
      <c r="A1247" s="29">
        <v>63.0</v>
      </c>
      <c r="B1247" s="30" t="s">
        <v>4463</v>
      </c>
      <c r="C1247" s="32" t="s">
        <v>4464</v>
      </c>
      <c r="D1247" s="94"/>
      <c r="E1247" s="94"/>
      <c r="F1247" s="103"/>
      <c r="G1247" s="140"/>
      <c r="H1247" s="140"/>
      <c r="I1247" s="95"/>
      <c r="J1247" s="69"/>
      <c r="K1247" s="65"/>
      <c r="L1247" s="65"/>
      <c r="M1247" s="302"/>
      <c r="N1247" s="382"/>
      <c r="O1247" s="383"/>
      <c r="P1247" s="302"/>
      <c r="Q1247" s="384"/>
      <c r="R1247" s="481"/>
      <c r="S1247" s="482"/>
      <c r="T1247" s="302"/>
      <c r="U1247" s="313"/>
      <c r="V1247" s="349"/>
      <c r="W1247" s="305" t="s">
        <v>329</v>
      </c>
      <c r="X1247" s="287" t="s">
        <v>21</v>
      </c>
      <c r="Y1247" s="354">
        <f>$Y$659</f>
        <v>0.85</v>
      </c>
      <c r="Z1247" s="292"/>
      <c r="AA1247" s="292"/>
      <c r="AB1247" s="292"/>
      <c r="AC1247" s="292"/>
      <c r="AD1247" s="292"/>
      <c r="AE1247" s="355"/>
      <c r="AF1247" s="45">
        <f>ROUND(ROUND(ROUND(G1160*Q1232,0)*U1244,0)*Y1247,0)</f>
        <v>145</v>
      </c>
      <c r="AG1247" s="79"/>
    </row>
    <row r="1248" ht="16.5" customHeight="1">
      <c r="A1248" s="29">
        <v>63.0</v>
      </c>
      <c r="B1248" s="30" t="s">
        <v>4465</v>
      </c>
      <c r="C1248" s="32" t="s">
        <v>4466</v>
      </c>
      <c r="D1248" s="94"/>
      <c r="E1248" s="94"/>
      <c r="F1248" s="103"/>
      <c r="G1248" s="140"/>
      <c r="H1248" s="140"/>
      <c r="I1248" s="95"/>
      <c r="J1248" s="69"/>
      <c r="K1248" s="65"/>
      <c r="L1248" s="65"/>
      <c r="M1248" s="302"/>
      <c r="N1248" s="382"/>
      <c r="O1248" s="383"/>
      <c r="P1248" s="302"/>
      <c r="Q1248" s="384"/>
      <c r="R1248" s="481"/>
      <c r="S1248" s="482"/>
      <c r="T1248" s="302"/>
      <c r="U1248" s="313"/>
      <c r="V1248" s="349"/>
      <c r="W1248" s="484"/>
      <c r="X1248" s="290"/>
      <c r="Y1248" s="355"/>
      <c r="Z1248" s="356" t="s">
        <v>20</v>
      </c>
      <c r="AA1248" s="357" t="s">
        <v>21</v>
      </c>
      <c r="AB1248" s="358">
        <v>0.85</v>
      </c>
      <c r="AC1248" s="288"/>
      <c r="AD1248" s="288"/>
      <c r="AE1248" s="346"/>
      <c r="AF1248" s="45">
        <f>ROUND(ROUND(ROUND(ROUND(G1160*Q1232,0)*U1244,0)*Y1247,0)*AB1248,0)</f>
        <v>123</v>
      </c>
      <c r="AG1248" s="79"/>
    </row>
    <row r="1249" ht="16.5" customHeight="1">
      <c r="A1249" s="29">
        <v>63.0</v>
      </c>
      <c r="B1249" s="30" t="s">
        <v>4467</v>
      </c>
      <c r="C1249" s="32" t="s">
        <v>4468</v>
      </c>
      <c r="D1249" s="94"/>
      <c r="E1249" s="94"/>
      <c r="F1249" s="103"/>
      <c r="G1249" s="140"/>
      <c r="H1249" s="140"/>
      <c r="I1249" s="95"/>
      <c r="J1249" s="69"/>
      <c r="K1249" s="65"/>
      <c r="L1249" s="65"/>
      <c r="M1249" s="302"/>
      <c r="N1249" s="382"/>
      <c r="O1249" s="383"/>
      <c r="P1249" s="302"/>
      <c r="Q1249" s="384"/>
      <c r="R1249" s="481"/>
      <c r="S1249" s="482"/>
      <c r="T1249" s="302"/>
      <c r="U1249" s="313"/>
      <c r="V1249" s="349"/>
      <c r="W1249" s="299"/>
      <c r="X1249" s="287"/>
      <c r="Y1249" s="345"/>
      <c r="Z1249" s="288"/>
      <c r="AA1249" s="288"/>
      <c r="AB1249" s="346"/>
      <c r="AC1249" s="82" t="s">
        <v>30</v>
      </c>
      <c r="AD1249" s="302">
        <v>5.0</v>
      </c>
      <c r="AE1249" s="360" t="s">
        <v>31</v>
      </c>
      <c r="AF1249" s="45">
        <f>ROUND(ROUND(ROUND(G1160*Q1232,0)*U1244,0)-AD1249,0)</f>
        <v>165</v>
      </c>
      <c r="AG1249" s="79"/>
    </row>
    <row r="1250" ht="16.5" customHeight="1">
      <c r="A1250" s="29">
        <v>63.0</v>
      </c>
      <c r="B1250" s="30" t="s">
        <v>4469</v>
      </c>
      <c r="C1250" s="32" t="s">
        <v>4470</v>
      </c>
      <c r="D1250" s="94"/>
      <c r="E1250" s="94"/>
      <c r="F1250" s="103"/>
      <c r="G1250" s="140"/>
      <c r="H1250" s="140"/>
      <c r="I1250" s="95"/>
      <c r="J1250" s="69"/>
      <c r="K1250" s="65"/>
      <c r="L1250" s="65"/>
      <c r="M1250" s="302"/>
      <c r="N1250" s="382"/>
      <c r="O1250" s="383"/>
      <c r="P1250" s="302"/>
      <c r="Q1250" s="384"/>
      <c r="R1250" s="481"/>
      <c r="S1250" s="309"/>
      <c r="T1250" s="302"/>
      <c r="U1250" s="313"/>
      <c r="V1250" s="349"/>
      <c r="W1250" s="303"/>
      <c r="X1250" s="290"/>
      <c r="Y1250" s="350"/>
      <c r="Z1250" s="299" t="s">
        <v>20</v>
      </c>
      <c r="AA1250" s="287" t="s">
        <v>21</v>
      </c>
      <c r="AB1250" s="361">
        <v>0.85</v>
      </c>
      <c r="AC1250" s="482"/>
      <c r="AD1250" s="302"/>
      <c r="AE1250" s="360"/>
      <c r="AF1250" s="45">
        <f>ROUND(ROUND(ROUND(ROUND(G1160*Q1232,0)*U1244,0)*AB1250,0)-AD1249,0)</f>
        <v>140</v>
      </c>
      <c r="AG1250" s="79"/>
    </row>
    <row r="1251" ht="16.5" customHeight="1">
      <c r="A1251" s="29">
        <v>63.0</v>
      </c>
      <c r="B1251" s="30" t="s">
        <v>4471</v>
      </c>
      <c r="C1251" s="32" t="s">
        <v>4472</v>
      </c>
      <c r="D1251" s="94"/>
      <c r="E1251" s="94"/>
      <c r="F1251" s="103"/>
      <c r="G1251" s="140"/>
      <c r="H1251" s="140"/>
      <c r="I1251" s="95"/>
      <c r="J1251" s="69"/>
      <c r="K1251" s="65"/>
      <c r="L1251" s="65"/>
      <c r="M1251" s="302"/>
      <c r="N1251" s="382"/>
      <c r="O1251" s="383"/>
      <c r="P1251" s="302"/>
      <c r="Q1251" s="384"/>
      <c r="R1251" s="481"/>
      <c r="S1251" s="309"/>
      <c r="T1251" s="302"/>
      <c r="U1251" s="313"/>
      <c r="V1251" s="349"/>
      <c r="W1251" s="305" t="s">
        <v>326</v>
      </c>
      <c r="X1251" s="302" t="s">
        <v>21</v>
      </c>
      <c r="Y1251" s="349">
        <f>$Y$657</f>
        <v>0.7</v>
      </c>
      <c r="Z1251" s="297"/>
      <c r="AA1251" s="297"/>
      <c r="AB1251" s="362"/>
      <c r="AC1251" s="482"/>
      <c r="AD1251" s="313"/>
      <c r="AE1251" s="349"/>
      <c r="AF1251" s="45">
        <f>ROUND(ROUND(ROUND(ROUND(G1160*Q1232,0)*U1244,0)*Y1251,0)-AD1249,0)</f>
        <v>114</v>
      </c>
      <c r="AG1251" s="79"/>
    </row>
    <row r="1252" ht="16.5" customHeight="1">
      <c r="A1252" s="29">
        <v>63.0</v>
      </c>
      <c r="B1252" s="30" t="s">
        <v>4473</v>
      </c>
      <c r="C1252" s="32" t="s">
        <v>4474</v>
      </c>
      <c r="D1252" s="94"/>
      <c r="E1252" s="94"/>
      <c r="F1252" s="103"/>
      <c r="G1252" s="140"/>
      <c r="H1252" s="140"/>
      <c r="I1252" s="95"/>
      <c r="J1252" s="69"/>
      <c r="K1252" s="65"/>
      <c r="L1252" s="65"/>
      <c r="M1252" s="302"/>
      <c r="N1252" s="382"/>
      <c r="O1252" s="383"/>
      <c r="P1252" s="302"/>
      <c r="Q1252" s="384"/>
      <c r="R1252" s="310"/>
      <c r="S1252" s="309"/>
      <c r="T1252" s="302"/>
      <c r="U1252" s="313"/>
      <c r="V1252" s="349"/>
      <c r="W1252" s="484"/>
      <c r="X1252" s="290"/>
      <c r="Y1252" s="355"/>
      <c r="Z1252" s="356" t="s">
        <v>20</v>
      </c>
      <c r="AA1252" s="357" t="s">
        <v>21</v>
      </c>
      <c r="AB1252" s="363">
        <v>0.85</v>
      </c>
      <c r="AC1252" s="482"/>
      <c r="AD1252" s="313"/>
      <c r="AE1252" s="349"/>
      <c r="AF1252" s="45">
        <f>ROUND(ROUND(ROUND(ROUND(ROUND(G1160*Q1232,0)*U1244,0)*Y1251,0)*AB1252,0)-AD1249,0)</f>
        <v>96</v>
      </c>
      <c r="AG1252" s="79"/>
    </row>
    <row r="1253" ht="16.5" customHeight="1">
      <c r="A1253" s="29">
        <v>63.0</v>
      </c>
      <c r="B1253" s="30" t="s">
        <v>4475</v>
      </c>
      <c r="C1253" s="32" t="s">
        <v>4476</v>
      </c>
      <c r="D1253" s="94"/>
      <c r="E1253" s="94"/>
      <c r="F1253" s="103"/>
      <c r="G1253" s="140"/>
      <c r="H1253" s="140"/>
      <c r="I1253" s="95"/>
      <c r="J1253" s="69"/>
      <c r="K1253" s="65"/>
      <c r="L1253" s="65"/>
      <c r="M1253" s="302"/>
      <c r="N1253" s="382"/>
      <c r="O1253" s="383"/>
      <c r="P1253" s="302"/>
      <c r="Q1253" s="384"/>
      <c r="R1253" s="310"/>
      <c r="S1253" s="309"/>
      <c r="T1253" s="302"/>
      <c r="U1253" s="313"/>
      <c r="V1253" s="349"/>
      <c r="W1253" s="305" t="s">
        <v>329</v>
      </c>
      <c r="X1253" s="302" t="s">
        <v>21</v>
      </c>
      <c r="Y1253" s="349">
        <f>$Y$659</f>
        <v>0.85</v>
      </c>
      <c r="Z1253" s="292"/>
      <c r="AA1253" s="292"/>
      <c r="AB1253" s="355"/>
      <c r="AC1253" s="482"/>
      <c r="AD1253" s="313"/>
      <c r="AE1253" s="349"/>
      <c r="AF1253" s="45">
        <f>ROUND(ROUND(ROUND(ROUND(G1160*Q1232,0)*U1244,0)*Y1253,0)-AD1249,0)</f>
        <v>140</v>
      </c>
      <c r="AG1253" s="79"/>
    </row>
    <row r="1254" ht="16.5" customHeight="1">
      <c r="A1254" s="29">
        <v>63.0</v>
      </c>
      <c r="B1254" s="30" t="s">
        <v>4477</v>
      </c>
      <c r="C1254" s="32" t="s">
        <v>4478</v>
      </c>
      <c r="D1254" s="94"/>
      <c r="E1254" s="94"/>
      <c r="F1254" s="103"/>
      <c r="G1254" s="140"/>
      <c r="H1254" s="140"/>
      <c r="I1254" s="95"/>
      <c r="J1254" s="69"/>
      <c r="K1254" s="65"/>
      <c r="L1254" s="65"/>
      <c r="M1254" s="302"/>
      <c r="N1254" s="382"/>
      <c r="O1254" s="383"/>
      <c r="P1254" s="302"/>
      <c r="Q1254" s="384"/>
      <c r="R1254" s="310"/>
      <c r="S1254" s="309"/>
      <c r="T1254" s="302"/>
      <c r="U1254" s="313"/>
      <c r="V1254" s="349"/>
      <c r="W1254" s="484"/>
      <c r="X1254" s="290"/>
      <c r="Y1254" s="355"/>
      <c r="Z1254" s="356" t="s">
        <v>20</v>
      </c>
      <c r="AA1254" s="357" t="s">
        <v>21</v>
      </c>
      <c r="AB1254" s="363">
        <v>0.85</v>
      </c>
      <c r="AC1254" s="484"/>
      <c r="AD1254" s="292"/>
      <c r="AE1254" s="355"/>
      <c r="AF1254" s="45">
        <f>ROUND(ROUND(ROUND(ROUND(ROUND(G1160*Q1232,0)*U1244,0)*Y1253,0)*AB1254,0)-AD1249,0)</f>
        <v>118</v>
      </c>
      <c r="AG1254" s="79"/>
    </row>
    <row r="1255" ht="16.5" customHeight="1">
      <c r="A1255" s="29">
        <v>63.0</v>
      </c>
      <c r="B1255" s="30" t="s">
        <v>4479</v>
      </c>
      <c r="C1255" s="32" t="s">
        <v>4480</v>
      </c>
      <c r="D1255" s="94"/>
      <c r="E1255" s="94"/>
      <c r="F1255" s="103"/>
      <c r="G1255" s="140"/>
      <c r="H1255" s="140"/>
      <c r="I1255" s="95"/>
      <c r="J1255" s="69"/>
      <c r="K1255" s="65"/>
      <c r="L1255" s="65"/>
      <c r="M1255" s="302"/>
      <c r="N1255" s="382"/>
      <c r="O1255" s="383"/>
      <c r="P1255" s="302"/>
      <c r="Q1255" s="384"/>
      <c r="R1255" s="310"/>
      <c r="S1255" s="130" t="s">
        <v>27</v>
      </c>
      <c r="T1255" s="287"/>
      <c r="U1255" s="385"/>
      <c r="V1255" s="354"/>
      <c r="W1255" s="299"/>
      <c r="X1255" s="287"/>
      <c r="Y1255" s="345"/>
      <c r="Z1255" s="288"/>
      <c r="AA1255" s="288"/>
      <c r="AB1255" s="288"/>
      <c r="AC1255" s="288"/>
      <c r="AD1255" s="288"/>
      <c r="AE1255" s="346"/>
      <c r="AF1255" s="45">
        <f>ROUND(ROUND(G1160*Q1232,0)*U1256,0)</f>
        <v>122</v>
      </c>
      <c r="AG1255" s="79"/>
    </row>
    <row r="1256" ht="16.5" customHeight="1">
      <c r="A1256" s="29">
        <v>63.0</v>
      </c>
      <c r="B1256" s="30" t="s">
        <v>4481</v>
      </c>
      <c r="C1256" s="32" t="s">
        <v>4482</v>
      </c>
      <c r="D1256" s="94"/>
      <c r="E1256" s="94"/>
      <c r="F1256" s="103"/>
      <c r="G1256" s="140"/>
      <c r="H1256" s="140"/>
      <c r="I1256" s="95"/>
      <c r="J1256" s="69"/>
      <c r="K1256" s="65"/>
      <c r="L1256" s="65"/>
      <c r="M1256" s="302"/>
      <c r="N1256" s="382"/>
      <c r="O1256" s="383"/>
      <c r="P1256" s="302"/>
      <c r="Q1256" s="384"/>
      <c r="R1256" s="310"/>
      <c r="S1256" s="482"/>
      <c r="T1256" s="302" t="s">
        <v>21</v>
      </c>
      <c r="U1256" s="313">
        <v>0.5</v>
      </c>
      <c r="V1256" s="349"/>
      <c r="W1256" s="303"/>
      <c r="X1256" s="290"/>
      <c r="Y1256" s="350"/>
      <c r="Z1256" s="299" t="s">
        <v>20</v>
      </c>
      <c r="AA1256" s="287" t="s">
        <v>21</v>
      </c>
      <c r="AB1256" s="351">
        <v>0.85</v>
      </c>
      <c r="AC1256" s="288"/>
      <c r="AD1256" s="288"/>
      <c r="AE1256" s="346"/>
      <c r="AF1256" s="45">
        <f>ROUND(ROUND(ROUND(G1160*Q1232,0)*U1256,0)*AB1256,0)</f>
        <v>104</v>
      </c>
      <c r="AG1256" s="79"/>
    </row>
    <row r="1257" ht="16.5" customHeight="1">
      <c r="A1257" s="29">
        <v>63.0</v>
      </c>
      <c r="B1257" s="30" t="s">
        <v>4483</v>
      </c>
      <c r="C1257" s="32" t="s">
        <v>4484</v>
      </c>
      <c r="D1257" s="94"/>
      <c r="E1257" s="94"/>
      <c r="F1257" s="103"/>
      <c r="G1257" s="140"/>
      <c r="H1257" s="140"/>
      <c r="I1257" s="95"/>
      <c r="J1257" s="69"/>
      <c r="K1257" s="65"/>
      <c r="L1257" s="65"/>
      <c r="M1257" s="302"/>
      <c r="N1257" s="382"/>
      <c r="O1257" s="383"/>
      <c r="P1257" s="302"/>
      <c r="Q1257" s="384"/>
      <c r="R1257" s="310"/>
      <c r="S1257" s="482"/>
      <c r="T1257" s="302"/>
      <c r="U1257" s="313"/>
      <c r="V1257" s="349"/>
      <c r="W1257" s="305" t="s">
        <v>326</v>
      </c>
      <c r="X1257" s="287" t="s">
        <v>21</v>
      </c>
      <c r="Y1257" s="354">
        <f>$Y$657</f>
        <v>0.7</v>
      </c>
      <c r="Z1257" s="297"/>
      <c r="AA1257" s="297"/>
      <c r="AB1257" s="297"/>
      <c r="AC1257" s="297"/>
      <c r="AD1257" s="297"/>
      <c r="AE1257" s="362"/>
      <c r="AF1257" s="114">
        <f>ROUND(ROUND(ROUND(G1160*Q1232,0)*U1256,0)*Y1257,0)</f>
        <v>85</v>
      </c>
      <c r="AG1257" s="79"/>
    </row>
    <row r="1258" ht="16.5" customHeight="1">
      <c r="A1258" s="29">
        <v>63.0</v>
      </c>
      <c r="B1258" s="30" t="s">
        <v>4485</v>
      </c>
      <c r="C1258" s="32" t="s">
        <v>4486</v>
      </c>
      <c r="D1258" s="94"/>
      <c r="E1258" s="94"/>
      <c r="F1258" s="103"/>
      <c r="G1258" s="140"/>
      <c r="H1258" s="140"/>
      <c r="I1258" s="95"/>
      <c r="J1258" s="69"/>
      <c r="K1258" s="65"/>
      <c r="L1258" s="65"/>
      <c r="M1258" s="302"/>
      <c r="N1258" s="382"/>
      <c r="O1258" s="383"/>
      <c r="P1258" s="302"/>
      <c r="Q1258" s="384"/>
      <c r="R1258" s="310"/>
      <c r="S1258" s="482"/>
      <c r="T1258" s="302"/>
      <c r="U1258" s="313"/>
      <c r="V1258" s="349"/>
      <c r="W1258" s="484"/>
      <c r="X1258" s="290"/>
      <c r="Y1258" s="355"/>
      <c r="Z1258" s="356" t="s">
        <v>20</v>
      </c>
      <c r="AA1258" s="357" t="s">
        <v>21</v>
      </c>
      <c r="AB1258" s="358">
        <v>0.85</v>
      </c>
      <c r="AC1258" s="288"/>
      <c r="AD1258" s="288"/>
      <c r="AE1258" s="346"/>
      <c r="AF1258" s="114">
        <f>ROUND(ROUND(ROUND(ROUND(G1160*Q1232,0)*U1256,0)*Y1257,0)*AB1258,0)</f>
        <v>72</v>
      </c>
      <c r="AG1258" s="79"/>
    </row>
    <row r="1259" ht="16.5" customHeight="1">
      <c r="A1259" s="29">
        <v>63.0</v>
      </c>
      <c r="B1259" s="30" t="s">
        <v>4487</v>
      </c>
      <c r="C1259" s="32" t="s">
        <v>4488</v>
      </c>
      <c r="D1259" s="94"/>
      <c r="E1259" s="94"/>
      <c r="F1259" s="103"/>
      <c r="G1259" s="140"/>
      <c r="H1259" s="140"/>
      <c r="I1259" s="95"/>
      <c r="J1259" s="69"/>
      <c r="K1259" s="65"/>
      <c r="L1259" s="65"/>
      <c r="M1259" s="302"/>
      <c r="N1259" s="382"/>
      <c r="O1259" s="383"/>
      <c r="P1259" s="302"/>
      <c r="Q1259" s="384"/>
      <c r="R1259" s="310"/>
      <c r="S1259" s="482"/>
      <c r="T1259" s="302"/>
      <c r="U1259" s="313"/>
      <c r="V1259" s="349"/>
      <c r="W1259" s="305" t="s">
        <v>329</v>
      </c>
      <c r="X1259" s="287" t="s">
        <v>21</v>
      </c>
      <c r="Y1259" s="354">
        <f>$Y$659</f>
        <v>0.85</v>
      </c>
      <c r="Z1259" s="292"/>
      <c r="AA1259" s="292"/>
      <c r="AB1259" s="292"/>
      <c r="AC1259" s="292"/>
      <c r="AD1259" s="292"/>
      <c r="AE1259" s="355"/>
      <c r="AF1259" s="45">
        <f>ROUND(ROUND(ROUND(G1160*Q1232,0)*U1256,0)*Y1259,0)</f>
        <v>104</v>
      </c>
      <c r="AG1259" s="79"/>
    </row>
    <row r="1260" ht="16.5" customHeight="1">
      <c r="A1260" s="29">
        <v>63.0</v>
      </c>
      <c r="B1260" s="30" t="s">
        <v>4489</v>
      </c>
      <c r="C1260" s="32" t="s">
        <v>4490</v>
      </c>
      <c r="D1260" s="94"/>
      <c r="E1260" s="94"/>
      <c r="F1260" s="103"/>
      <c r="G1260" s="140"/>
      <c r="H1260" s="140"/>
      <c r="I1260" s="95"/>
      <c r="J1260" s="69"/>
      <c r="K1260" s="65"/>
      <c r="L1260" s="65"/>
      <c r="M1260" s="302"/>
      <c r="N1260" s="382"/>
      <c r="O1260" s="383"/>
      <c r="P1260" s="302"/>
      <c r="Q1260" s="384"/>
      <c r="R1260" s="310"/>
      <c r="S1260" s="482"/>
      <c r="T1260" s="302"/>
      <c r="U1260" s="313"/>
      <c r="V1260" s="349"/>
      <c r="W1260" s="484"/>
      <c r="X1260" s="290"/>
      <c r="Y1260" s="355"/>
      <c r="Z1260" s="356" t="s">
        <v>20</v>
      </c>
      <c r="AA1260" s="357" t="s">
        <v>21</v>
      </c>
      <c r="AB1260" s="358">
        <v>0.85</v>
      </c>
      <c r="AC1260" s="288"/>
      <c r="AD1260" s="288"/>
      <c r="AE1260" s="346"/>
      <c r="AF1260" s="114">
        <f>ROUND(ROUND(ROUND(ROUND(G1160*Q1232,0)*U1256,0)*Y1259,0)*AB1260,0)</f>
        <v>88</v>
      </c>
      <c r="AG1260" s="79"/>
    </row>
    <row r="1261" ht="16.5" customHeight="1">
      <c r="A1261" s="29">
        <v>63.0</v>
      </c>
      <c r="B1261" s="30" t="s">
        <v>4491</v>
      </c>
      <c r="C1261" s="32" t="s">
        <v>4492</v>
      </c>
      <c r="D1261" s="94"/>
      <c r="E1261" s="94"/>
      <c r="F1261" s="103"/>
      <c r="G1261" s="140"/>
      <c r="H1261" s="140"/>
      <c r="I1261" s="95"/>
      <c r="J1261" s="69"/>
      <c r="K1261" s="65"/>
      <c r="L1261" s="65"/>
      <c r="M1261" s="302"/>
      <c r="N1261" s="382"/>
      <c r="O1261" s="383"/>
      <c r="P1261" s="302"/>
      <c r="Q1261" s="384"/>
      <c r="R1261" s="310"/>
      <c r="S1261" s="482"/>
      <c r="T1261" s="302"/>
      <c r="U1261" s="313"/>
      <c r="V1261" s="349"/>
      <c r="W1261" s="299"/>
      <c r="X1261" s="287"/>
      <c r="Y1261" s="345"/>
      <c r="Z1261" s="288"/>
      <c r="AA1261" s="288"/>
      <c r="AB1261" s="346"/>
      <c r="AC1261" s="82" t="s">
        <v>30</v>
      </c>
      <c r="AD1261" s="302">
        <v>5.0</v>
      </c>
      <c r="AE1261" s="360" t="s">
        <v>31</v>
      </c>
      <c r="AF1261" s="45">
        <f>ROUND(ROUND(ROUND(G1160*Q1232,0)*U1256,0)-AD1261,0)</f>
        <v>117</v>
      </c>
      <c r="AG1261" s="79"/>
    </row>
    <row r="1262" ht="16.5" customHeight="1">
      <c r="A1262" s="29">
        <v>63.0</v>
      </c>
      <c r="B1262" s="30" t="s">
        <v>4493</v>
      </c>
      <c r="C1262" s="32" t="s">
        <v>4494</v>
      </c>
      <c r="D1262" s="94"/>
      <c r="E1262" s="94"/>
      <c r="F1262" s="103"/>
      <c r="G1262" s="140"/>
      <c r="H1262" s="140"/>
      <c r="I1262" s="95"/>
      <c r="J1262" s="69"/>
      <c r="K1262" s="65"/>
      <c r="L1262" s="65"/>
      <c r="M1262" s="302"/>
      <c r="N1262" s="382"/>
      <c r="O1262" s="383"/>
      <c r="P1262" s="302"/>
      <c r="Q1262" s="384"/>
      <c r="R1262" s="310"/>
      <c r="S1262" s="482"/>
      <c r="T1262" s="302"/>
      <c r="U1262" s="313"/>
      <c r="V1262" s="313"/>
      <c r="W1262" s="303"/>
      <c r="X1262" s="290"/>
      <c r="Y1262" s="350"/>
      <c r="Z1262" s="299" t="s">
        <v>20</v>
      </c>
      <c r="AA1262" s="287" t="s">
        <v>21</v>
      </c>
      <c r="AB1262" s="361">
        <v>0.85</v>
      </c>
      <c r="AC1262" s="482"/>
      <c r="AD1262" s="302"/>
      <c r="AE1262" s="360"/>
      <c r="AF1262" s="45">
        <f>ROUND(ROUND(ROUND(ROUND(G1160*Q1232,0)*U1256,0)*AB1262,0)-AD1261,0)</f>
        <v>99</v>
      </c>
      <c r="AG1262" s="79"/>
    </row>
    <row r="1263" ht="16.5" customHeight="1">
      <c r="A1263" s="29">
        <v>63.0</v>
      </c>
      <c r="B1263" s="30" t="s">
        <v>4495</v>
      </c>
      <c r="C1263" s="32" t="s">
        <v>4496</v>
      </c>
      <c r="D1263" s="94"/>
      <c r="E1263" s="94"/>
      <c r="F1263" s="103"/>
      <c r="G1263" s="140"/>
      <c r="H1263" s="140"/>
      <c r="I1263" s="95"/>
      <c r="J1263" s="69"/>
      <c r="K1263" s="65"/>
      <c r="L1263" s="65"/>
      <c r="M1263" s="302"/>
      <c r="N1263" s="382"/>
      <c r="O1263" s="383"/>
      <c r="P1263" s="302"/>
      <c r="Q1263" s="384"/>
      <c r="R1263" s="310"/>
      <c r="S1263" s="482"/>
      <c r="T1263" s="302"/>
      <c r="U1263" s="313"/>
      <c r="V1263" s="313"/>
      <c r="W1263" s="305" t="s">
        <v>326</v>
      </c>
      <c r="X1263" s="302" t="s">
        <v>21</v>
      </c>
      <c r="Y1263" s="349">
        <f>$Y$657</f>
        <v>0.7</v>
      </c>
      <c r="Z1263" s="297"/>
      <c r="AA1263" s="297"/>
      <c r="AB1263" s="362"/>
      <c r="AC1263" s="482"/>
      <c r="AD1263" s="313"/>
      <c r="AE1263" s="349"/>
      <c r="AF1263" s="114">
        <f>ROUND(ROUND(ROUND(ROUND(G1160*Q1232,0)*U1256,0)*Y1263,0)-AD1261,0)</f>
        <v>80</v>
      </c>
      <c r="AG1263" s="79"/>
    </row>
    <row r="1264" ht="16.5" customHeight="1">
      <c r="A1264" s="29">
        <v>63.0</v>
      </c>
      <c r="B1264" s="30" t="s">
        <v>4497</v>
      </c>
      <c r="C1264" s="32" t="s">
        <v>4498</v>
      </c>
      <c r="D1264" s="94"/>
      <c r="E1264" s="94"/>
      <c r="F1264" s="103"/>
      <c r="G1264" s="140"/>
      <c r="H1264" s="140"/>
      <c r="I1264" s="95"/>
      <c r="J1264" s="69"/>
      <c r="K1264" s="65"/>
      <c r="L1264" s="65"/>
      <c r="M1264" s="302"/>
      <c r="N1264" s="382"/>
      <c r="O1264" s="383"/>
      <c r="P1264" s="302"/>
      <c r="Q1264" s="384"/>
      <c r="R1264" s="310"/>
      <c r="S1264" s="482"/>
      <c r="T1264" s="302"/>
      <c r="U1264" s="313"/>
      <c r="V1264" s="313"/>
      <c r="W1264" s="484"/>
      <c r="X1264" s="290"/>
      <c r="Y1264" s="355"/>
      <c r="Z1264" s="356" t="s">
        <v>20</v>
      </c>
      <c r="AA1264" s="357" t="s">
        <v>21</v>
      </c>
      <c r="AB1264" s="363">
        <v>0.85</v>
      </c>
      <c r="AC1264" s="482"/>
      <c r="AD1264" s="313"/>
      <c r="AE1264" s="349"/>
      <c r="AF1264" s="114">
        <f>ROUND(ROUND(ROUND(ROUND(ROUND(G1160*Q1232,0)*U1256,0)*Y1263,0)*AB1264,0)-AD1261,0)</f>
        <v>67</v>
      </c>
      <c r="AG1264" s="79"/>
    </row>
    <row r="1265" ht="16.5" customHeight="1">
      <c r="A1265" s="29">
        <v>63.0</v>
      </c>
      <c r="B1265" s="30" t="s">
        <v>4499</v>
      </c>
      <c r="C1265" s="32" t="s">
        <v>4500</v>
      </c>
      <c r="D1265" s="94"/>
      <c r="E1265" s="94"/>
      <c r="F1265" s="103"/>
      <c r="G1265" s="140"/>
      <c r="H1265" s="140"/>
      <c r="I1265" s="95"/>
      <c r="J1265" s="69"/>
      <c r="K1265" s="65"/>
      <c r="L1265" s="65"/>
      <c r="M1265" s="302"/>
      <c r="N1265" s="382"/>
      <c r="O1265" s="383"/>
      <c r="P1265" s="302"/>
      <c r="Q1265" s="384"/>
      <c r="R1265" s="308"/>
      <c r="S1265" s="482"/>
      <c r="T1265" s="302"/>
      <c r="U1265" s="313"/>
      <c r="V1265" s="313"/>
      <c r="W1265" s="305" t="s">
        <v>329</v>
      </c>
      <c r="X1265" s="302" t="s">
        <v>21</v>
      </c>
      <c r="Y1265" s="349">
        <f>$Y$659</f>
        <v>0.85</v>
      </c>
      <c r="Z1265" s="292"/>
      <c r="AA1265" s="292"/>
      <c r="AB1265" s="355"/>
      <c r="AC1265" s="482"/>
      <c r="AD1265" s="313"/>
      <c r="AE1265" s="349"/>
      <c r="AF1265" s="45">
        <f>ROUND(ROUND(ROUND(ROUND(G1160*Q1232,0)*U1256,0)*Y1265,0)-AD1261,0)</f>
        <v>99</v>
      </c>
      <c r="AG1265" s="79"/>
    </row>
    <row r="1266" ht="16.5" customHeight="1">
      <c r="A1266" s="29">
        <v>63.0</v>
      </c>
      <c r="B1266" s="30" t="s">
        <v>4501</v>
      </c>
      <c r="C1266" s="32" t="s">
        <v>4502</v>
      </c>
      <c r="D1266" s="94"/>
      <c r="E1266" s="94"/>
      <c r="F1266" s="103"/>
      <c r="G1266" s="140"/>
      <c r="H1266" s="140"/>
      <c r="I1266" s="95"/>
      <c r="J1266" s="69"/>
      <c r="K1266" s="65"/>
      <c r="L1266" s="65"/>
      <c r="M1266" s="302"/>
      <c r="N1266" s="382"/>
      <c r="O1266" s="383"/>
      <c r="P1266" s="302"/>
      <c r="Q1266" s="384"/>
      <c r="R1266" s="312"/>
      <c r="S1266" s="484"/>
      <c r="T1266" s="302"/>
      <c r="U1266" s="313"/>
      <c r="V1266" s="313"/>
      <c r="W1266" s="484"/>
      <c r="X1266" s="290"/>
      <c r="Y1266" s="355"/>
      <c r="Z1266" s="356" t="s">
        <v>20</v>
      </c>
      <c r="AA1266" s="357" t="s">
        <v>21</v>
      </c>
      <c r="AB1266" s="363">
        <v>0.85</v>
      </c>
      <c r="AC1266" s="484"/>
      <c r="AD1266" s="292"/>
      <c r="AE1266" s="355"/>
      <c r="AF1266" s="114">
        <f>ROUND(ROUND(ROUND(ROUND(ROUND(G1160*Q1232,0)*U1256,0)*Y1265,0)*AB1266,0)-AD1261,0)</f>
        <v>83</v>
      </c>
      <c r="AG1266" s="79"/>
    </row>
    <row r="1267" ht="16.5" customHeight="1">
      <c r="A1267" s="29">
        <v>63.0</v>
      </c>
      <c r="B1267" s="30" t="s">
        <v>4503</v>
      </c>
      <c r="C1267" s="32" t="s">
        <v>4504</v>
      </c>
      <c r="D1267" s="94"/>
      <c r="E1267" s="94"/>
      <c r="F1267" s="94"/>
      <c r="G1267" s="140"/>
      <c r="H1267" s="140"/>
      <c r="I1267" s="95"/>
      <c r="J1267" s="82" t="s">
        <v>38</v>
      </c>
      <c r="K1267" s="96"/>
      <c r="L1267" s="96"/>
      <c r="M1267" s="152"/>
      <c r="N1267" s="105"/>
      <c r="O1267" s="94"/>
      <c r="P1267" s="140"/>
      <c r="Q1267" s="95"/>
      <c r="R1267" s="287"/>
      <c r="S1267" s="287"/>
      <c r="T1267" s="152"/>
      <c r="U1267" s="152"/>
      <c r="V1267" s="152"/>
      <c r="W1267" s="299"/>
      <c r="X1267" s="287"/>
      <c r="Y1267" s="345"/>
      <c r="Z1267" s="288"/>
      <c r="AA1267" s="288"/>
      <c r="AB1267" s="288"/>
      <c r="AC1267" s="288"/>
      <c r="AD1267" s="288"/>
      <c r="AE1267" s="346"/>
      <c r="AF1267" s="45">
        <f>ROUND(ROUND(G1160+K1268,0)*Q1232,0)</f>
        <v>247</v>
      </c>
      <c r="AG1267" s="79"/>
    </row>
    <row r="1268" ht="16.5" customHeight="1">
      <c r="A1268" s="29">
        <v>63.0</v>
      </c>
      <c r="B1268" s="30" t="s">
        <v>4505</v>
      </c>
      <c r="C1268" s="32" t="s">
        <v>4506</v>
      </c>
      <c r="D1268" s="94"/>
      <c r="E1268" s="94"/>
      <c r="F1268" s="94"/>
      <c r="G1268" s="140"/>
      <c r="H1268" s="140"/>
      <c r="I1268" s="95"/>
      <c r="J1268" s="482"/>
      <c r="K1268" s="302">
        <v>8.0</v>
      </c>
      <c r="L1268" s="63" t="s">
        <v>40</v>
      </c>
      <c r="M1268" s="140"/>
      <c r="N1268" s="105"/>
      <c r="O1268" s="94"/>
      <c r="P1268" s="140"/>
      <c r="Q1268" s="95"/>
      <c r="R1268" s="302"/>
      <c r="S1268" s="302"/>
      <c r="T1268" s="140"/>
      <c r="U1268" s="140"/>
      <c r="V1268" s="140"/>
      <c r="W1268" s="303"/>
      <c r="X1268" s="290"/>
      <c r="Y1268" s="350"/>
      <c r="Z1268" s="299" t="s">
        <v>20</v>
      </c>
      <c r="AA1268" s="287" t="s">
        <v>21</v>
      </c>
      <c r="AB1268" s="351">
        <v>0.85</v>
      </c>
      <c r="AC1268" s="288"/>
      <c r="AD1268" s="288"/>
      <c r="AE1268" s="346"/>
      <c r="AF1268" s="45">
        <f>ROUND(ROUND(ROUND(G1160+K1268,0)*Q1232,0)*AB1268,0)</f>
        <v>210</v>
      </c>
      <c r="AG1268" s="79"/>
    </row>
    <row r="1269" ht="16.5" customHeight="1">
      <c r="A1269" s="29">
        <v>63.0</v>
      </c>
      <c r="B1269" s="30" t="s">
        <v>4507</v>
      </c>
      <c r="C1269" s="32" t="s">
        <v>4508</v>
      </c>
      <c r="D1269" s="94"/>
      <c r="E1269" s="94"/>
      <c r="F1269" s="94"/>
      <c r="G1269" s="140"/>
      <c r="H1269" s="140"/>
      <c r="I1269" s="95"/>
      <c r="J1269" s="482"/>
      <c r="K1269" s="65"/>
      <c r="L1269" s="302"/>
      <c r="M1269" s="366"/>
      <c r="N1269" s="367"/>
      <c r="O1269" s="368"/>
      <c r="P1269" s="366"/>
      <c r="Q1269" s="369"/>
      <c r="R1269" s="304"/>
      <c r="S1269" s="304"/>
      <c r="T1269" s="140"/>
      <c r="U1269" s="140"/>
      <c r="V1269" s="140"/>
      <c r="W1269" s="305" t="s">
        <v>326</v>
      </c>
      <c r="X1269" s="287" t="s">
        <v>21</v>
      </c>
      <c r="Y1269" s="354">
        <f>$Y$657</f>
        <v>0.7</v>
      </c>
      <c r="Z1269" s="297"/>
      <c r="AA1269" s="297"/>
      <c r="AB1269" s="297"/>
      <c r="AC1269" s="297"/>
      <c r="AD1269" s="297"/>
      <c r="AE1269" s="362"/>
      <c r="AF1269" s="45">
        <f>ROUND(ROUND(ROUND(G1160+K1268,0)*Q1232,0)*Y1269,0)</f>
        <v>173</v>
      </c>
      <c r="AG1269" s="79"/>
    </row>
    <row r="1270" ht="16.5" customHeight="1">
      <c r="A1270" s="29">
        <v>63.0</v>
      </c>
      <c r="B1270" s="30" t="s">
        <v>4509</v>
      </c>
      <c r="C1270" s="32" t="s">
        <v>4510</v>
      </c>
      <c r="D1270" s="94"/>
      <c r="E1270" s="94"/>
      <c r="F1270" s="94"/>
      <c r="G1270" s="140"/>
      <c r="H1270" s="140"/>
      <c r="I1270" s="95"/>
      <c r="J1270" s="482"/>
      <c r="K1270" s="65"/>
      <c r="L1270" s="302"/>
      <c r="M1270" s="366"/>
      <c r="N1270" s="367"/>
      <c r="O1270" s="368"/>
      <c r="P1270" s="366"/>
      <c r="Q1270" s="369"/>
      <c r="R1270" s="304"/>
      <c r="S1270" s="304"/>
      <c r="T1270" s="140"/>
      <c r="U1270" s="140"/>
      <c r="V1270" s="140"/>
      <c r="W1270" s="484"/>
      <c r="X1270" s="290"/>
      <c r="Y1270" s="355"/>
      <c r="Z1270" s="356" t="s">
        <v>20</v>
      </c>
      <c r="AA1270" s="357" t="s">
        <v>21</v>
      </c>
      <c r="AB1270" s="358">
        <v>0.85</v>
      </c>
      <c r="AC1270" s="288"/>
      <c r="AD1270" s="288"/>
      <c r="AE1270" s="346"/>
      <c r="AF1270" s="45">
        <f>ROUND(ROUND(ROUND(ROUND(G1160+K1268,0)*Q1232,0)*Y1269,0)*AB1270,0)</f>
        <v>147</v>
      </c>
      <c r="AG1270" s="79"/>
    </row>
    <row r="1271" ht="16.5" customHeight="1">
      <c r="A1271" s="29">
        <v>63.0</v>
      </c>
      <c r="B1271" s="30" t="s">
        <v>4511</v>
      </c>
      <c r="C1271" s="32" t="s">
        <v>4512</v>
      </c>
      <c r="D1271" s="94"/>
      <c r="E1271" s="94"/>
      <c r="F1271" s="94"/>
      <c r="G1271" s="140"/>
      <c r="H1271" s="140"/>
      <c r="I1271" s="95"/>
      <c r="J1271" s="482"/>
      <c r="K1271" s="65"/>
      <c r="L1271" s="302"/>
      <c r="M1271" s="366"/>
      <c r="N1271" s="367"/>
      <c r="O1271" s="368"/>
      <c r="P1271" s="366"/>
      <c r="Q1271" s="369"/>
      <c r="R1271" s="304"/>
      <c r="S1271" s="304"/>
      <c r="T1271" s="140"/>
      <c r="U1271" s="140"/>
      <c r="V1271" s="140"/>
      <c r="W1271" s="305" t="s">
        <v>329</v>
      </c>
      <c r="X1271" s="287" t="s">
        <v>21</v>
      </c>
      <c r="Y1271" s="354">
        <f>$Y$659</f>
        <v>0.85</v>
      </c>
      <c r="Z1271" s="292"/>
      <c r="AA1271" s="292"/>
      <c r="AB1271" s="292"/>
      <c r="AC1271" s="292"/>
      <c r="AD1271" s="292"/>
      <c r="AE1271" s="355"/>
      <c r="AF1271" s="45">
        <f>ROUND(ROUND(ROUND(G1160+K1268,0)*Q1232,0)*Y1271,0)</f>
        <v>210</v>
      </c>
      <c r="AG1271" s="79"/>
    </row>
    <row r="1272" ht="16.5" customHeight="1">
      <c r="A1272" s="29">
        <v>63.0</v>
      </c>
      <c r="B1272" s="30" t="s">
        <v>4513</v>
      </c>
      <c r="C1272" s="32" t="s">
        <v>4514</v>
      </c>
      <c r="D1272" s="94"/>
      <c r="E1272" s="94"/>
      <c r="F1272" s="94"/>
      <c r="G1272" s="140"/>
      <c r="H1272" s="140"/>
      <c r="I1272" s="95"/>
      <c r="J1272" s="482"/>
      <c r="K1272" s="65"/>
      <c r="L1272" s="302"/>
      <c r="M1272" s="366"/>
      <c r="N1272" s="367"/>
      <c r="O1272" s="368"/>
      <c r="P1272" s="366"/>
      <c r="Q1272" s="369"/>
      <c r="R1272" s="304"/>
      <c r="S1272" s="304"/>
      <c r="T1272" s="140"/>
      <c r="U1272" s="140"/>
      <c r="V1272" s="140"/>
      <c r="W1272" s="484"/>
      <c r="X1272" s="290"/>
      <c r="Y1272" s="355"/>
      <c r="Z1272" s="356" t="s">
        <v>20</v>
      </c>
      <c r="AA1272" s="357" t="s">
        <v>21</v>
      </c>
      <c r="AB1272" s="358">
        <v>0.85</v>
      </c>
      <c r="AC1272" s="288"/>
      <c r="AD1272" s="288"/>
      <c r="AE1272" s="346"/>
      <c r="AF1272" s="45">
        <f>ROUND(ROUND(ROUND(ROUND(G1160+K1268,0)*Q1232,0)*Y1271,0)*AB1272,0)</f>
        <v>179</v>
      </c>
      <c r="AG1272" s="79"/>
    </row>
    <row r="1273" ht="16.5" customHeight="1">
      <c r="A1273" s="29">
        <v>63.0</v>
      </c>
      <c r="B1273" s="30" t="s">
        <v>4515</v>
      </c>
      <c r="C1273" s="32" t="s">
        <v>4516</v>
      </c>
      <c r="D1273" s="94"/>
      <c r="E1273" s="94"/>
      <c r="F1273" s="94"/>
      <c r="G1273" s="140"/>
      <c r="H1273" s="140"/>
      <c r="I1273" s="95"/>
      <c r="J1273" s="482"/>
      <c r="K1273" s="65"/>
      <c r="L1273" s="302"/>
      <c r="M1273" s="366"/>
      <c r="N1273" s="367"/>
      <c r="O1273" s="368"/>
      <c r="P1273" s="366"/>
      <c r="Q1273" s="369"/>
      <c r="R1273" s="304"/>
      <c r="S1273" s="304"/>
      <c r="T1273" s="140"/>
      <c r="U1273" s="140"/>
      <c r="V1273" s="140"/>
      <c r="W1273" s="299"/>
      <c r="X1273" s="287"/>
      <c r="Y1273" s="345"/>
      <c r="Z1273" s="288"/>
      <c r="AA1273" s="288"/>
      <c r="AB1273" s="346"/>
      <c r="AC1273" s="82" t="s">
        <v>30</v>
      </c>
      <c r="AD1273" s="302">
        <v>5.0</v>
      </c>
      <c r="AE1273" s="360" t="s">
        <v>31</v>
      </c>
      <c r="AF1273" s="45">
        <f>ROUND(ROUND(ROUND(G1160+K1268,0)*Q1232,0)-AD1273,0)</f>
        <v>242</v>
      </c>
      <c r="AG1273" s="79"/>
    </row>
    <row r="1274" ht="16.5" customHeight="1">
      <c r="A1274" s="29">
        <v>63.0</v>
      </c>
      <c r="B1274" s="30" t="s">
        <v>4517</v>
      </c>
      <c r="C1274" s="32" t="s">
        <v>4518</v>
      </c>
      <c r="D1274" s="94"/>
      <c r="E1274" s="94"/>
      <c r="F1274" s="94"/>
      <c r="G1274" s="140"/>
      <c r="H1274" s="140"/>
      <c r="I1274" s="95"/>
      <c r="J1274" s="69"/>
      <c r="K1274" s="65"/>
      <c r="L1274" s="302"/>
      <c r="M1274" s="366"/>
      <c r="N1274" s="367"/>
      <c r="O1274" s="368"/>
      <c r="P1274" s="366"/>
      <c r="Q1274" s="369"/>
      <c r="R1274" s="304"/>
      <c r="S1274" s="304"/>
      <c r="T1274" s="140"/>
      <c r="U1274" s="140"/>
      <c r="V1274" s="140"/>
      <c r="W1274" s="303"/>
      <c r="X1274" s="290"/>
      <c r="Y1274" s="350"/>
      <c r="Z1274" s="299" t="s">
        <v>20</v>
      </c>
      <c r="AA1274" s="287" t="s">
        <v>21</v>
      </c>
      <c r="AB1274" s="361">
        <v>0.85</v>
      </c>
      <c r="AC1274" s="482"/>
      <c r="AD1274" s="302"/>
      <c r="AE1274" s="360"/>
      <c r="AF1274" s="45">
        <f>ROUND(ROUND(ROUND(ROUND(G1160+K1268,0)*Q1232,0)*AB1274,0)-AD1273,0)</f>
        <v>205</v>
      </c>
      <c r="AG1274" s="79"/>
    </row>
    <row r="1275" ht="16.5" customHeight="1">
      <c r="A1275" s="29">
        <v>63.0</v>
      </c>
      <c r="B1275" s="30" t="s">
        <v>4519</v>
      </c>
      <c r="C1275" s="32" t="s">
        <v>4520</v>
      </c>
      <c r="D1275" s="94"/>
      <c r="E1275" s="94"/>
      <c r="F1275" s="94"/>
      <c r="G1275" s="140"/>
      <c r="H1275" s="140"/>
      <c r="I1275" s="95"/>
      <c r="J1275" s="69"/>
      <c r="K1275" s="65"/>
      <c r="L1275" s="302"/>
      <c r="M1275" s="366"/>
      <c r="N1275" s="367"/>
      <c r="O1275" s="368"/>
      <c r="P1275" s="366"/>
      <c r="Q1275" s="369"/>
      <c r="R1275" s="304"/>
      <c r="S1275" s="304"/>
      <c r="T1275" s="140"/>
      <c r="U1275" s="140"/>
      <c r="V1275" s="140"/>
      <c r="W1275" s="305" t="s">
        <v>326</v>
      </c>
      <c r="X1275" s="302" t="s">
        <v>21</v>
      </c>
      <c r="Y1275" s="349">
        <v>0.7</v>
      </c>
      <c r="Z1275" s="297"/>
      <c r="AA1275" s="297"/>
      <c r="AB1275" s="362"/>
      <c r="AC1275" s="482"/>
      <c r="AD1275" s="313"/>
      <c r="AE1275" s="349"/>
      <c r="AF1275" s="45">
        <f>ROUND(ROUND(ROUND(ROUND(G1160+K1268,0)*Q1232,0)*Y1275,0)-AD1273,0)</f>
        <v>168</v>
      </c>
      <c r="AG1275" s="79"/>
    </row>
    <row r="1276" ht="16.5" customHeight="1">
      <c r="A1276" s="29">
        <v>63.0</v>
      </c>
      <c r="B1276" s="30" t="s">
        <v>4521</v>
      </c>
      <c r="C1276" s="32" t="s">
        <v>4522</v>
      </c>
      <c r="D1276" s="94"/>
      <c r="E1276" s="94"/>
      <c r="F1276" s="94"/>
      <c r="G1276" s="140"/>
      <c r="H1276" s="140"/>
      <c r="I1276" s="95"/>
      <c r="J1276" s="69"/>
      <c r="K1276" s="65"/>
      <c r="L1276" s="302"/>
      <c r="M1276" s="366"/>
      <c r="N1276" s="367"/>
      <c r="O1276" s="368"/>
      <c r="P1276" s="366"/>
      <c r="Q1276" s="369"/>
      <c r="R1276" s="304"/>
      <c r="S1276" s="304"/>
      <c r="T1276" s="140"/>
      <c r="U1276" s="140"/>
      <c r="V1276" s="140"/>
      <c r="W1276" s="484"/>
      <c r="X1276" s="290"/>
      <c r="Y1276" s="355"/>
      <c r="Z1276" s="356" t="s">
        <v>20</v>
      </c>
      <c r="AA1276" s="357" t="s">
        <v>21</v>
      </c>
      <c r="AB1276" s="363">
        <v>0.85</v>
      </c>
      <c r="AC1276" s="482"/>
      <c r="AD1276" s="313"/>
      <c r="AE1276" s="349"/>
      <c r="AF1276" s="45">
        <f>ROUND(ROUND(ROUND(ROUND(ROUND(G1160+K1268,0)*Q1232,0)*Y1275,0)*AB1276,0)-AD1273,0)</f>
        <v>142</v>
      </c>
      <c r="AG1276" s="79"/>
    </row>
    <row r="1277" ht="16.5" customHeight="1">
      <c r="A1277" s="29">
        <v>63.0</v>
      </c>
      <c r="B1277" s="30" t="s">
        <v>4523</v>
      </c>
      <c r="C1277" s="32" t="s">
        <v>4524</v>
      </c>
      <c r="D1277" s="94"/>
      <c r="E1277" s="94"/>
      <c r="F1277" s="94"/>
      <c r="G1277" s="140"/>
      <c r="H1277" s="140"/>
      <c r="I1277" s="95"/>
      <c r="J1277" s="69"/>
      <c r="K1277" s="65"/>
      <c r="L1277" s="302"/>
      <c r="M1277" s="366"/>
      <c r="N1277" s="367"/>
      <c r="O1277" s="368"/>
      <c r="P1277" s="366"/>
      <c r="Q1277" s="369"/>
      <c r="R1277" s="304"/>
      <c r="S1277" s="304"/>
      <c r="T1277" s="140"/>
      <c r="U1277" s="140"/>
      <c r="V1277" s="140"/>
      <c r="W1277" s="305" t="s">
        <v>329</v>
      </c>
      <c r="X1277" s="302" t="s">
        <v>21</v>
      </c>
      <c r="Y1277" s="349">
        <v>0.85</v>
      </c>
      <c r="Z1277" s="292"/>
      <c r="AA1277" s="292"/>
      <c r="AB1277" s="355"/>
      <c r="AC1277" s="482"/>
      <c r="AD1277" s="313"/>
      <c r="AE1277" s="349"/>
      <c r="AF1277" s="45">
        <f>ROUND(ROUND(ROUND(ROUND(G1160+K1268,0)*Q1232,0)*Y1277,0)-AD1273,0)</f>
        <v>205</v>
      </c>
      <c r="AG1277" s="79"/>
    </row>
    <row r="1278" ht="16.5" customHeight="1">
      <c r="A1278" s="29">
        <v>63.0</v>
      </c>
      <c r="B1278" s="30" t="s">
        <v>4525</v>
      </c>
      <c r="C1278" s="32" t="s">
        <v>4526</v>
      </c>
      <c r="D1278" s="94"/>
      <c r="E1278" s="94"/>
      <c r="F1278" s="94"/>
      <c r="G1278" s="140"/>
      <c r="H1278" s="140"/>
      <c r="I1278" s="95"/>
      <c r="J1278" s="69"/>
      <c r="K1278" s="65"/>
      <c r="L1278" s="302"/>
      <c r="M1278" s="366"/>
      <c r="N1278" s="367"/>
      <c r="O1278" s="368"/>
      <c r="P1278" s="366"/>
      <c r="Q1278" s="369"/>
      <c r="R1278" s="304"/>
      <c r="S1278" s="304"/>
      <c r="T1278" s="140"/>
      <c r="U1278" s="140"/>
      <c r="V1278" s="140"/>
      <c r="W1278" s="484"/>
      <c r="X1278" s="290"/>
      <c r="Y1278" s="355"/>
      <c r="Z1278" s="356" t="s">
        <v>20</v>
      </c>
      <c r="AA1278" s="357" t="s">
        <v>21</v>
      </c>
      <c r="AB1278" s="363">
        <v>0.85</v>
      </c>
      <c r="AC1278" s="484"/>
      <c r="AD1278" s="292"/>
      <c r="AE1278" s="355"/>
      <c r="AF1278" s="45">
        <f>ROUND(ROUND(ROUND(ROUND(ROUND(G1160+K1268,0)*Q1232,0)*Y1277,0)*AB1278,0)-AD1273,0)</f>
        <v>174</v>
      </c>
      <c r="AG1278" s="79"/>
    </row>
    <row r="1279" ht="16.5" customHeight="1">
      <c r="A1279" s="29">
        <v>63.0</v>
      </c>
      <c r="B1279" s="30" t="s">
        <v>4527</v>
      </c>
      <c r="C1279" s="32" t="s">
        <v>4528</v>
      </c>
      <c r="D1279" s="94"/>
      <c r="E1279" s="94"/>
      <c r="F1279" s="307"/>
      <c r="G1279" s="352"/>
      <c r="H1279" s="140"/>
      <c r="I1279" s="95"/>
      <c r="J1279" s="69"/>
      <c r="K1279" s="65"/>
      <c r="L1279" s="302"/>
      <c r="M1279" s="366"/>
      <c r="N1279" s="367"/>
      <c r="O1279" s="368"/>
      <c r="P1279" s="366"/>
      <c r="Q1279" s="369"/>
      <c r="R1279" s="33" t="s">
        <v>23</v>
      </c>
      <c r="S1279" s="130" t="s">
        <v>24</v>
      </c>
      <c r="T1279" s="152"/>
      <c r="U1279" s="152"/>
      <c r="V1279" s="153"/>
      <c r="W1279" s="299"/>
      <c r="X1279" s="287"/>
      <c r="Y1279" s="345"/>
      <c r="Z1279" s="288"/>
      <c r="AA1279" s="288"/>
      <c r="AB1279" s="288"/>
      <c r="AC1279" s="288"/>
      <c r="AD1279" s="288"/>
      <c r="AE1279" s="346"/>
      <c r="AF1279" s="45">
        <f>ROUND(ROUND(ROUND(G1160+K1268,0)*Q1232,0)*U1280,0)</f>
        <v>173</v>
      </c>
      <c r="AG1279" s="79"/>
    </row>
    <row r="1280" ht="16.5" customHeight="1">
      <c r="A1280" s="29">
        <v>63.0</v>
      </c>
      <c r="B1280" s="30" t="s">
        <v>4529</v>
      </c>
      <c r="C1280" s="32" t="s">
        <v>4530</v>
      </c>
      <c r="D1280" s="94"/>
      <c r="E1280" s="94"/>
      <c r="F1280" s="307"/>
      <c r="G1280" s="352"/>
      <c r="H1280" s="140"/>
      <c r="I1280" s="95"/>
      <c r="J1280" s="69"/>
      <c r="K1280" s="302"/>
      <c r="L1280" s="63"/>
      <c r="M1280" s="366"/>
      <c r="N1280" s="367"/>
      <c r="O1280" s="368"/>
      <c r="P1280" s="366"/>
      <c r="Q1280" s="369"/>
      <c r="R1280" s="481"/>
      <c r="S1280" s="482"/>
      <c r="T1280" s="302" t="s">
        <v>21</v>
      </c>
      <c r="U1280" s="313">
        <v>0.7</v>
      </c>
      <c r="V1280" s="95"/>
      <c r="W1280" s="303"/>
      <c r="X1280" s="290"/>
      <c r="Y1280" s="350"/>
      <c r="Z1280" s="299" t="s">
        <v>20</v>
      </c>
      <c r="AA1280" s="287" t="s">
        <v>21</v>
      </c>
      <c r="AB1280" s="351">
        <v>0.85</v>
      </c>
      <c r="AC1280" s="288"/>
      <c r="AD1280" s="288"/>
      <c r="AE1280" s="346"/>
      <c r="AF1280" s="45">
        <f>ROUND(ROUND(ROUND(ROUND(G1160+K1268,0)*Q1232,0)*U1280,0)*AB1280,0)</f>
        <v>147</v>
      </c>
      <c r="AG1280" s="79"/>
    </row>
    <row r="1281" ht="16.5" customHeight="1">
      <c r="A1281" s="29">
        <v>63.0</v>
      </c>
      <c r="B1281" s="30" t="s">
        <v>4531</v>
      </c>
      <c r="C1281" s="32" t="s">
        <v>4532</v>
      </c>
      <c r="D1281" s="94"/>
      <c r="E1281" s="94"/>
      <c r="F1281" s="103"/>
      <c r="G1281" s="140"/>
      <c r="H1281" s="140"/>
      <c r="I1281" s="95"/>
      <c r="J1281" s="69"/>
      <c r="K1281" s="65"/>
      <c r="L1281" s="65"/>
      <c r="M1281" s="302"/>
      <c r="N1281" s="382"/>
      <c r="O1281" s="383"/>
      <c r="P1281" s="302"/>
      <c r="Q1281" s="384"/>
      <c r="R1281" s="481"/>
      <c r="S1281" s="482"/>
      <c r="T1281" s="302"/>
      <c r="U1281" s="313"/>
      <c r="V1281" s="349"/>
      <c r="W1281" s="305" t="s">
        <v>326</v>
      </c>
      <c r="X1281" s="287" t="s">
        <v>21</v>
      </c>
      <c r="Y1281" s="354">
        <f>$Y$657</f>
        <v>0.7</v>
      </c>
      <c r="Z1281" s="297"/>
      <c r="AA1281" s="297"/>
      <c r="AB1281" s="297"/>
      <c r="AC1281" s="297"/>
      <c r="AD1281" s="297"/>
      <c r="AE1281" s="362"/>
      <c r="AF1281" s="45">
        <f>ROUND(ROUND(ROUND(ROUND(G1160+K1268,0)*Q1232,0)*U1280,0)*Y1281,0)</f>
        <v>121</v>
      </c>
      <c r="AG1281" s="79"/>
    </row>
    <row r="1282" ht="16.5" customHeight="1">
      <c r="A1282" s="29">
        <v>63.0</v>
      </c>
      <c r="B1282" s="30" t="s">
        <v>4533</v>
      </c>
      <c r="C1282" s="32" t="s">
        <v>4534</v>
      </c>
      <c r="D1282" s="94"/>
      <c r="E1282" s="94"/>
      <c r="F1282" s="103"/>
      <c r="G1282" s="140"/>
      <c r="H1282" s="140"/>
      <c r="I1282" s="95"/>
      <c r="J1282" s="69"/>
      <c r="K1282" s="65"/>
      <c r="L1282" s="65"/>
      <c r="M1282" s="302"/>
      <c r="N1282" s="382"/>
      <c r="O1282" s="383"/>
      <c r="P1282" s="302"/>
      <c r="Q1282" s="384"/>
      <c r="R1282" s="481"/>
      <c r="S1282" s="482"/>
      <c r="T1282" s="302"/>
      <c r="U1282" s="313"/>
      <c r="V1282" s="349"/>
      <c r="W1282" s="484"/>
      <c r="X1282" s="290"/>
      <c r="Y1282" s="355"/>
      <c r="Z1282" s="356" t="s">
        <v>20</v>
      </c>
      <c r="AA1282" s="357" t="s">
        <v>21</v>
      </c>
      <c r="AB1282" s="358">
        <v>0.85</v>
      </c>
      <c r="AC1282" s="288"/>
      <c r="AD1282" s="288"/>
      <c r="AE1282" s="346"/>
      <c r="AF1282" s="45">
        <f>ROUND(ROUND(ROUND(ROUND(ROUND(G1160+K1268,0)*Q1232,0)*U1280,0)*Y1281,0)*AB1282,0)</f>
        <v>103</v>
      </c>
      <c r="AG1282" s="79"/>
    </row>
    <row r="1283" ht="16.5" customHeight="1">
      <c r="A1283" s="29">
        <v>63.0</v>
      </c>
      <c r="B1283" s="30" t="s">
        <v>4535</v>
      </c>
      <c r="C1283" s="32" t="s">
        <v>4536</v>
      </c>
      <c r="D1283" s="94"/>
      <c r="E1283" s="94"/>
      <c r="F1283" s="103"/>
      <c r="G1283" s="140"/>
      <c r="H1283" s="140"/>
      <c r="I1283" s="95"/>
      <c r="J1283" s="69"/>
      <c r="K1283" s="65"/>
      <c r="L1283" s="65"/>
      <c r="M1283" s="302"/>
      <c r="N1283" s="382"/>
      <c r="O1283" s="383"/>
      <c r="P1283" s="302"/>
      <c r="Q1283" s="384"/>
      <c r="R1283" s="481"/>
      <c r="S1283" s="482"/>
      <c r="T1283" s="302"/>
      <c r="U1283" s="313"/>
      <c r="V1283" s="349"/>
      <c r="W1283" s="305" t="s">
        <v>329</v>
      </c>
      <c r="X1283" s="287" t="s">
        <v>21</v>
      </c>
      <c r="Y1283" s="354">
        <f>$Y$659</f>
        <v>0.85</v>
      </c>
      <c r="Z1283" s="292"/>
      <c r="AA1283" s="292"/>
      <c r="AB1283" s="292"/>
      <c r="AC1283" s="292"/>
      <c r="AD1283" s="292"/>
      <c r="AE1283" s="355"/>
      <c r="AF1283" s="45">
        <f>ROUND(ROUND(ROUND(ROUND(G1160+K1268,0)*Q1232,0)*U1280,0)*Y1283,0)</f>
        <v>147</v>
      </c>
      <c r="AG1283" s="79"/>
    </row>
    <row r="1284" ht="16.5" customHeight="1">
      <c r="A1284" s="29">
        <v>63.0</v>
      </c>
      <c r="B1284" s="30" t="s">
        <v>4537</v>
      </c>
      <c r="C1284" s="32" t="s">
        <v>4538</v>
      </c>
      <c r="D1284" s="94"/>
      <c r="E1284" s="94"/>
      <c r="F1284" s="103"/>
      <c r="G1284" s="140"/>
      <c r="H1284" s="140"/>
      <c r="I1284" s="95"/>
      <c r="J1284" s="65"/>
      <c r="K1284" s="65"/>
      <c r="L1284" s="65"/>
      <c r="M1284" s="302"/>
      <c r="N1284" s="382"/>
      <c r="O1284" s="383"/>
      <c r="P1284" s="302"/>
      <c r="Q1284" s="384"/>
      <c r="R1284" s="481"/>
      <c r="S1284" s="482"/>
      <c r="T1284" s="302"/>
      <c r="U1284" s="313"/>
      <c r="V1284" s="349"/>
      <c r="W1284" s="484"/>
      <c r="X1284" s="290"/>
      <c r="Y1284" s="355"/>
      <c r="Z1284" s="356" t="s">
        <v>20</v>
      </c>
      <c r="AA1284" s="357" t="s">
        <v>21</v>
      </c>
      <c r="AB1284" s="358">
        <v>0.85</v>
      </c>
      <c r="AC1284" s="288"/>
      <c r="AD1284" s="288"/>
      <c r="AE1284" s="346"/>
      <c r="AF1284" s="45">
        <f>ROUND(ROUND(ROUND(ROUND(ROUND(G1160+K1268,0)*Q1232,0)*U1280,0)*Y1283,0)*AB1284,0)</f>
        <v>125</v>
      </c>
      <c r="AG1284" s="79"/>
    </row>
    <row r="1285" ht="16.5" customHeight="1">
      <c r="A1285" s="29">
        <v>63.0</v>
      </c>
      <c r="B1285" s="30" t="s">
        <v>4539</v>
      </c>
      <c r="C1285" s="32" t="s">
        <v>4540</v>
      </c>
      <c r="D1285" s="94"/>
      <c r="E1285" s="94"/>
      <c r="F1285" s="103"/>
      <c r="G1285" s="140"/>
      <c r="H1285" s="140"/>
      <c r="I1285" s="95"/>
      <c r="J1285" s="65"/>
      <c r="K1285" s="65"/>
      <c r="L1285" s="65"/>
      <c r="M1285" s="302"/>
      <c r="N1285" s="382"/>
      <c r="O1285" s="383"/>
      <c r="P1285" s="302"/>
      <c r="Q1285" s="384"/>
      <c r="R1285" s="481"/>
      <c r="S1285" s="482"/>
      <c r="T1285" s="302"/>
      <c r="U1285" s="313"/>
      <c r="V1285" s="349"/>
      <c r="W1285" s="299"/>
      <c r="X1285" s="287"/>
      <c r="Y1285" s="345"/>
      <c r="Z1285" s="288"/>
      <c r="AA1285" s="288"/>
      <c r="AB1285" s="346"/>
      <c r="AC1285" s="82" t="s">
        <v>30</v>
      </c>
      <c r="AD1285" s="302">
        <v>5.0</v>
      </c>
      <c r="AE1285" s="360" t="s">
        <v>31</v>
      </c>
      <c r="AF1285" s="45">
        <f>ROUND(ROUND(ROUND(ROUND(G1160+K1268,0)*Q1232,0)*U1280,0)-AD1285,0)</f>
        <v>168</v>
      </c>
      <c r="AG1285" s="79"/>
    </row>
    <row r="1286" ht="16.5" customHeight="1">
      <c r="A1286" s="29">
        <v>63.0</v>
      </c>
      <c r="B1286" s="30" t="s">
        <v>4541</v>
      </c>
      <c r="C1286" s="32" t="s">
        <v>4542</v>
      </c>
      <c r="D1286" s="94"/>
      <c r="E1286" s="94"/>
      <c r="F1286" s="103"/>
      <c r="G1286" s="140"/>
      <c r="H1286" s="140"/>
      <c r="I1286" s="95"/>
      <c r="J1286" s="65"/>
      <c r="K1286" s="65"/>
      <c r="L1286" s="65"/>
      <c r="M1286" s="302"/>
      <c r="N1286" s="382"/>
      <c r="O1286" s="383"/>
      <c r="P1286" s="302"/>
      <c r="Q1286" s="384"/>
      <c r="R1286" s="481"/>
      <c r="S1286" s="482"/>
      <c r="T1286" s="302"/>
      <c r="U1286" s="313"/>
      <c r="V1286" s="349"/>
      <c r="W1286" s="303"/>
      <c r="X1286" s="290"/>
      <c r="Y1286" s="350"/>
      <c r="Z1286" s="299" t="s">
        <v>20</v>
      </c>
      <c r="AA1286" s="287" t="s">
        <v>21</v>
      </c>
      <c r="AB1286" s="361">
        <v>0.85</v>
      </c>
      <c r="AC1286" s="482"/>
      <c r="AD1286" s="302"/>
      <c r="AE1286" s="360"/>
      <c r="AF1286" s="45">
        <f>ROUND(ROUND(ROUND(ROUND(ROUND(G1160+K1268,0)*Q1232,0)*U1280,0)*AB1286,0)-AD1285,0)</f>
        <v>142</v>
      </c>
      <c r="AG1286" s="79"/>
    </row>
    <row r="1287" ht="16.5" customHeight="1">
      <c r="A1287" s="29">
        <v>63.0</v>
      </c>
      <c r="B1287" s="30" t="s">
        <v>4543</v>
      </c>
      <c r="C1287" s="32" t="s">
        <v>4544</v>
      </c>
      <c r="D1287" s="94"/>
      <c r="E1287" s="94"/>
      <c r="F1287" s="103"/>
      <c r="G1287" s="140"/>
      <c r="H1287" s="140"/>
      <c r="I1287" s="95"/>
      <c r="J1287" s="65"/>
      <c r="K1287" s="65"/>
      <c r="L1287" s="65"/>
      <c r="M1287" s="302"/>
      <c r="N1287" s="382"/>
      <c r="O1287" s="383"/>
      <c r="P1287" s="302"/>
      <c r="Q1287" s="384"/>
      <c r="R1287" s="481"/>
      <c r="S1287" s="309"/>
      <c r="T1287" s="302"/>
      <c r="U1287" s="313"/>
      <c r="V1287" s="349"/>
      <c r="W1287" s="305" t="s">
        <v>326</v>
      </c>
      <c r="X1287" s="302" t="s">
        <v>21</v>
      </c>
      <c r="Y1287" s="349">
        <f>$Y$657</f>
        <v>0.7</v>
      </c>
      <c r="Z1287" s="297"/>
      <c r="AA1287" s="297"/>
      <c r="AB1287" s="362"/>
      <c r="AC1287" s="482"/>
      <c r="AD1287" s="313"/>
      <c r="AE1287" s="349"/>
      <c r="AF1287" s="45">
        <f>ROUND(ROUND(ROUND(ROUND(ROUND(G1160+K1268,0)*Q1232,0)*U1280,0)*Y1287,0)-AD1285,0)</f>
        <v>116</v>
      </c>
      <c r="AG1287" s="79"/>
    </row>
    <row r="1288" ht="16.5" customHeight="1">
      <c r="A1288" s="29">
        <v>63.0</v>
      </c>
      <c r="B1288" s="30" t="s">
        <v>4545</v>
      </c>
      <c r="C1288" s="32" t="s">
        <v>4546</v>
      </c>
      <c r="D1288" s="94"/>
      <c r="E1288" s="94"/>
      <c r="F1288" s="103"/>
      <c r="G1288" s="140"/>
      <c r="H1288" s="140"/>
      <c r="I1288" s="95"/>
      <c r="J1288" s="65"/>
      <c r="K1288" s="65"/>
      <c r="L1288" s="65"/>
      <c r="M1288" s="302"/>
      <c r="N1288" s="382"/>
      <c r="O1288" s="383"/>
      <c r="P1288" s="302"/>
      <c r="Q1288" s="384"/>
      <c r="R1288" s="310"/>
      <c r="S1288" s="309"/>
      <c r="T1288" s="302"/>
      <c r="U1288" s="313"/>
      <c r="V1288" s="349"/>
      <c r="W1288" s="484"/>
      <c r="X1288" s="290"/>
      <c r="Y1288" s="355"/>
      <c r="Z1288" s="356" t="s">
        <v>20</v>
      </c>
      <c r="AA1288" s="357" t="s">
        <v>21</v>
      </c>
      <c r="AB1288" s="363">
        <v>0.85</v>
      </c>
      <c r="AC1288" s="482"/>
      <c r="AD1288" s="313"/>
      <c r="AE1288" s="349"/>
      <c r="AF1288" s="45">
        <f>ROUND(ROUND(ROUND(ROUND(ROUND(ROUND(G1160+K1268,0)*Q1232,0)*U1280,0)*Y1287,0)*AB1288,0)-AD1285,0)</f>
        <v>98</v>
      </c>
      <c r="AG1288" s="79"/>
    </row>
    <row r="1289" ht="16.5" customHeight="1">
      <c r="A1289" s="29">
        <v>63.0</v>
      </c>
      <c r="B1289" s="30" t="s">
        <v>4547</v>
      </c>
      <c r="C1289" s="32" t="s">
        <v>4548</v>
      </c>
      <c r="D1289" s="94"/>
      <c r="E1289" s="94"/>
      <c r="F1289" s="103"/>
      <c r="G1289" s="140"/>
      <c r="H1289" s="140"/>
      <c r="I1289" s="95"/>
      <c r="J1289" s="65"/>
      <c r="K1289" s="65"/>
      <c r="L1289" s="65"/>
      <c r="M1289" s="302"/>
      <c r="N1289" s="382"/>
      <c r="O1289" s="383"/>
      <c r="P1289" s="302"/>
      <c r="Q1289" s="384"/>
      <c r="R1289" s="310"/>
      <c r="S1289" s="309"/>
      <c r="T1289" s="302"/>
      <c r="U1289" s="313"/>
      <c r="V1289" s="349"/>
      <c r="W1289" s="305" t="s">
        <v>329</v>
      </c>
      <c r="X1289" s="302" t="s">
        <v>21</v>
      </c>
      <c r="Y1289" s="349">
        <f>$Y$659</f>
        <v>0.85</v>
      </c>
      <c r="Z1289" s="292"/>
      <c r="AA1289" s="292"/>
      <c r="AB1289" s="355"/>
      <c r="AC1289" s="482"/>
      <c r="AD1289" s="313"/>
      <c r="AE1289" s="349"/>
      <c r="AF1289" s="45">
        <f>ROUND(ROUND(ROUND(ROUND(ROUND(G1160+K1268,0)*Q1232,0)*U1280,0)*Y1289,0)-AD1285,0)</f>
        <v>142</v>
      </c>
      <c r="AG1289" s="79"/>
    </row>
    <row r="1290" ht="16.5" customHeight="1">
      <c r="A1290" s="29">
        <v>63.0</v>
      </c>
      <c r="B1290" s="30" t="s">
        <v>4549</v>
      </c>
      <c r="C1290" s="32" t="s">
        <v>4550</v>
      </c>
      <c r="D1290" s="94"/>
      <c r="E1290" s="94"/>
      <c r="F1290" s="103"/>
      <c r="G1290" s="140"/>
      <c r="H1290" s="140"/>
      <c r="I1290" s="95"/>
      <c r="J1290" s="65"/>
      <c r="K1290" s="65"/>
      <c r="L1290" s="65"/>
      <c r="M1290" s="302"/>
      <c r="N1290" s="382"/>
      <c r="O1290" s="383"/>
      <c r="P1290" s="302"/>
      <c r="Q1290" s="384"/>
      <c r="R1290" s="310"/>
      <c r="S1290" s="309"/>
      <c r="T1290" s="302"/>
      <c r="U1290" s="313"/>
      <c r="V1290" s="349"/>
      <c r="W1290" s="484"/>
      <c r="X1290" s="290"/>
      <c r="Y1290" s="355"/>
      <c r="Z1290" s="356" t="s">
        <v>20</v>
      </c>
      <c r="AA1290" s="357" t="s">
        <v>21</v>
      </c>
      <c r="AB1290" s="363">
        <v>0.85</v>
      </c>
      <c r="AC1290" s="484"/>
      <c r="AD1290" s="292"/>
      <c r="AE1290" s="355"/>
      <c r="AF1290" s="45">
        <f>ROUND(ROUND(ROUND(ROUND(ROUND(ROUND(G1160+K1268,0)*Q1232,0)*U1280,0)*Y1289,0)*AB1290,0)-AD1285,0)</f>
        <v>120</v>
      </c>
      <c r="AG1290" s="79"/>
    </row>
    <row r="1291" ht="16.5" customHeight="1">
      <c r="A1291" s="29">
        <v>63.0</v>
      </c>
      <c r="B1291" s="30" t="s">
        <v>4551</v>
      </c>
      <c r="C1291" s="32" t="s">
        <v>4552</v>
      </c>
      <c r="D1291" s="94"/>
      <c r="E1291" s="94"/>
      <c r="F1291" s="103"/>
      <c r="G1291" s="140"/>
      <c r="H1291" s="140"/>
      <c r="I1291" s="95"/>
      <c r="J1291" s="65"/>
      <c r="K1291" s="65"/>
      <c r="L1291" s="65"/>
      <c r="M1291" s="302"/>
      <c r="N1291" s="382"/>
      <c r="O1291" s="383"/>
      <c r="P1291" s="302"/>
      <c r="Q1291" s="384"/>
      <c r="R1291" s="310"/>
      <c r="S1291" s="130" t="s">
        <v>27</v>
      </c>
      <c r="T1291" s="287"/>
      <c r="U1291" s="385"/>
      <c r="V1291" s="354"/>
      <c r="W1291" s="299"/>
      <c r="X1291" s="287"/>
      <c r="Y1291" s="345"/>
      <c r="Z1291" s="288"/>
      <c r="AA1291" s="288"/>
      <c r="AB1291" s="288"/>
      <c r="AC1291" s="288"/>
      <c r="AD1291" s="288"/>
      <c r="AE1291" s="346"/>
      <c r="AF1291" s="45">
        <f>ROUND(ROUND(ROUND(G1160+K1268,0)*Q1232,0)*U1292,0)</f>
        <v>124</v>
      </c>
      <c r="AG1291" s="79"/>
    </row>
    <row r="1292" ht="16.5" customHeight="1">
      <c r="A1292" s="29">
        <v>63.0</v>
      </c>
      <c r="B1292" s="30" t="s">
        <v>4553</v>
      </c>
      <c r="C1292" s="32" t="s">
        <v>4554</v>
      </c>
      <c r="D1292" s="94"/>
      <c r="E1292" s="94"/>
      <c r="F1292" s="103"/>
      <c r="G1292" s="140"/>
      <c r="H1292" s="140"/>
      <c r="I1292" s="95"/>
      <c r="J1292" s="65"/>
      <c r="K1292" s="65"/>
      <c r="L1292" s="65"/>
      <c r="M1292" s="302"/>
      <c r="N1292" s="382"/>
      <c r="O1292" s="383"/>
      <c r="P1292" s="302"/>
      <c r="Q1292" s="384"/>
      <c r="R1292" s="310"/>
      <c r="S1292" s="482"/>
      <c r="T1292" s="302" t="s">
        <v>21</v>
      </c>
      <c r="U1292" s="313">
        <v>0.5</v>
      </c>
      <c r="V1292" s="349"/>
      <c r="W1292" s="303"/>
      <c r="X1292" s="290"/>
      <c r="Y1292" s="350"/>
      <c r="Z1292" s="299" t="s">
        <v>20</v>
      </c>
      <c r="AA1292" s="287" t="s">
        <v>21</v>
      </c>
      <c r="AB1292" s="351">
        <v>0.85</v>
      </c>
      <c r="AC1292" s="288"/>
      <c r="AD1292" s="288"/>
      <c r="AE1292" s="346"/>
      <c r="AF1292" s="114">
        <f>ROUND(ROUND(ROUND(ROUND(G1160+K1268,0)*Q1232,0)*U1292,0)*AB1292,0)</f>
        <v>105</v>
      </c>
      <c r="AG1292" s="79"/>
    </row>
    <row r="1293" ht="16.5" customHeight="1">
      <c r="A1293" s="29">
        <v>63.0</v>
      </c>
      <c r="B1293" s="30" t="s">
        <v>4555</v>
      </c>
      <c r="C1293" s="32" t="s">
        <v>4556</v>
      </c>
      <c r="D1293" s="94"/>
      <c r="E1293" s="94"/>
      <c r="F1293" s="103"/>
      <c r="G1293" s="140"/>
      <c r="H1293" s="140"/>
      <c r="I1293" s="95"/>
      <c r="J1293" s="65"/>
      <c r="K1293" s="65"/>
      <c r="L1293" s="65"/>
      <c r="M1293" s="302"/>
      <c r="N1293" s="382"/>
      <c r="O1293" s="383"/>
      <c r="P1293" s="302"/>
      <c r="Q1293" s="384"/>
      <c r="R1293" s="310"/>
      <c r="S1293" s="482"/>
      <c r="T1293" s="302"/>
      <c r="U1293" s="313"/>
      <c r="V1293" s="349"/>
      <c r="W1293" s="305" t="s">
        <v>326</v>
      </c>
      <c r="X1293" s="287" t="s">
        <v>21</v>
      </c>
      <c r="Y1293" s="354">
        <f>$Y$657</f>
        <v>0.7</v>
      </c>
      <c r="Z1293" s="297"/>
      <c r="AA1293" s="297"/>
      <c r="AB1293" s="297"/>
      <c r="AC1293" s="297"/>
      <c r="AD1293" s="297"/>
      <c r="AE1293" s="362"/>
      <c r="AF1293" s="45">
        <f>ROUND(ROUND(ROUND(ROUND(G1160+K1268,0)*Q1232,0)*U1292,0)*Y1293,0)</f>
        <v>87</v>
      </c>
      <c r="AG1293" s="79"/>
    </row>
    <row r="1294" ht="16.5" customHeight="1">
      <c r="A1294" s="29">
        <v>63.0</v>
      </c>
      <c r="B1294" s="30" t="s">
        <v>4557</v>
      </c>
      <c r="C1294" s="32" t="s">
        <v>4558</v>
      </c>
      <c r="D1294" s="94"/>
      <c r="E1294" s="94"/>
      <c r="F1294" s="103"/>
      <c r="G1294" s="140"/>
      <c r="H1294" s="140"/>
      <c r="I1294" s="95"/>
      <c r="J1294" s="65"/>
      <c r="K1294" s="65"/>
      <c r="L1294" s="65"/>
      <c r="M1294" s="302"/>
      <c r="N1294" s="382"/>
      <c r="O1294" s="383"/>
      <c r="P1294" s="302"/>
      <c r="Q1294" s="384"/>
      <c r="R1294" s="310"/>
      <c r="S1294" s="482"/>
      <c r="T1294" s="302"/>
      <c r="U1294" s="313"/>
      <c r="V1294" s="349"/>
      <c r="W1294" s="484"/>
      <c r="X1294" s="290"/>
      <c r="Y1294" s="355"/>
      <c r="Z1294" s="356" t="s">
        <v>20</v>
      </c>
      <c r="AA1294" s="357" t="s">
        <v>21</v>
      </c>
      <c r="AB1294" s="358">
        <v>0.85</v>
      </c>
      <c r="AC1294" s="288"/>
      <c r="AD1294" s="288"/>
      <c r="AE1294" s="346"/>
      <c r="AF1294" s="45">
        <f>ROUND(ROUND(ROUND(ROUND(ROUND(G1160+K1268,0)*Q1232,0)*U1292,0)*Y1293,0)*AB1294,0)</f>
        <v>74</v>
      </c>
      <c r="AG1294" s="79"/>
    </row>
    <row r="1295" ht="16.5" customHeight="1">
      <c r="A1295" s="29">
        <v>63.0</v>
      </c>
      <c r="B1295" s="30" t="s">
        <v>4559</v>
      </c>
      <c r="C1295" s="32" t="s">
        <v>4560</v>
      </c>
      <c r="D1295" s="94"/>
      <c r="E1295" s="94"/>
      <c r="F1295" s="103"/>
      <c r="G1295" s="140"/>
      <c r="H1295" s="140"/>
      <c r="I1295" s="95"/>
      <c r="J1295" s="65"/>
      <c r="K1295" s="65"/>
      <c r="L1295" s="65"/>
      <c r="M1295" s="302"/>
      <c r="N1295" s="382"/>
      <c r="O1295" s="383"/>
      <c r="P1295" s="302"/>
      <c r="Q1295" s="384"/>
      <c r="R1295" s="310"/>
      <c r="S1295" s="482"/>
      <c r="T1295" s="302"/>
      <c r="U1295" s="313"/>
      <c r="V1295" s="349"/>
      <c r="W1295" s="305" t="s">
        <v>329</v>
      </c>
      <c r="X1295" s="287" t="s">
        <v>21</v>
      </c>
      <c r="Y1295" s="354">
        <f>$Y$659</f>
        <v>0.85</v>
      </c>
      <c r="Z1295" s="292"/>
      <c r="AA1295" s="292"/>
      <c r="AB1295" s="292"/>
      <c r="AC1295" s="292"/>
      <c r="AD1295" s="292"/>
      <c r="AE1295" s="355"/>
      <c r="AF1295" s="114">
        <f>ROUND(ROUND(ROUND(ROUND(G1160+K1268,0)*Q1232,0)*U1292,0)*Y1295,0)</f>
        <v>105</v>
      </c>
      <c r="AG1295" s="79"/>
    </row>
    <row r="1296" ht="16.5" customHeight="1">
      <c r="A1296" s="29">
        <v>63.0</v>
      </c>
      <c r="B1296" s="30" t="s">
        <v>4561</v>
      </c>
      <c r="C1296" s="32" t="s">
        <v>4562</v>
      </c>
      <c r="D1296" s="94"/>
      <c r="E1296" s="94"/>
      <c r="F1296" s="103"/>
      <c r="G1296" s="140"/>
      <c r="H1296" s="140"/>
      <c r="I1296" s="95"/>
      <c r="J1296" s="65"/>
      <c r="K1296" s="65"/>
      <c r="L1296" s="65"/>
      <c r="M1296" s="302"/>
      <c r="N1296" s="382"/>
      <c r="O1296" s="383"/>
      <c r="P1296" s="302"/>
      <c r="Q1296" s="384"/>
      <c r="R1296" s="310"/>
      <c r="S1296" s="482"/>
      <c r="T1296" s="302"/>
      <c r="U1296" s="313"/>
      <c r="V1296" s="349"/>
      <c r="W1296" s="484"/>
      <c r="X1296" s="290"/>
      <c r="Y1296" s="355"/>
      <c r="Z1296" s="356" t="s">
        <v>20</v>
      </c>
      <c r="AA1296" s="357" t="s">
        <v>21</v>
      </c>
      <c r="AB1296" s="358">
        <v>0.85</v>
      </c>
      <c r="AC1296" s="288"/>
      <c r="AD1296" s="288"/>
      <c r="AE1296" s="346"/>
      <c r="AF1296" s="114">
        <f>ROUND(ROUND(ROUND(ROUND(ROUND(G1160+K1268,0)*Q1232,0)*U1292,0)*Y1295,0)*AB1296,0)</f>
        <v>89</v>
      </c>
      <c r="AG1296" s="79"/>
    </row>
    <row r="1297" ht="16.5" customHeight="1">
      <c r="A1297" s="29">
        <v>63.0</v>
      </c>
      <c r="B1297" s="30" t="s">
        <v>4563</v>
      </c>
      <c r="C1297" s="32" t="s">
        <v>4564</v>
      </c>
      <c r="D1297" s="94"/>
      <c r="E1297" s="94"/>
      <c r="F1297" s="103"/>
      <c r="G1297" s="140"/>
      <c r="H1297" s="140"/>
      <c r="I1297" s="95"/>
      <c r="J1297" s="65"/>
      <c r="K1297" s="65"/>
      <c r="L1297" s="65"/>
      <c r="M1297" s="302"/>
      <c r="N1297" s="382"/>
      <c r="O1297" s="383"/>
      <c r="P1297" s="302"/>
      <c r="Q1297" s="384"/>
      <c r="R1297" s="310"/>
      <c r="S1297" s="482"/>
      <c r="T1297" s="302"/>
      <c r="U1297" s="313"/>
      <c r="V1297" s="349"/>
      <c r="W1297" s="299"/>
      <c r="X1297" s="287"/>
      <c r="Y1297" s="345"/>
      <c r="Z1297" s="288"/>
      <c r="AA1297" s="288"/>
      <c r="AB1297" s="346"/>
      <c r="AC1297" s="82" t="s">
        <v>30</v>
      </c>
      <c r="AD1297" s="302">
        <v>5.0</v>
      </c>
      <c r="AE1297" s="360" t="s">
        <v>31</v>
      </c>
      <c r="AF1297" s="45">
        <f>ROUND(ROUND(ROUND(ROUND(G1160+K1268,0)*Q1232,0)*U1292,0)-AD1297,0)</f>
        <v>119</v>
      </c>
      <c r="AG1297" s="79"/>
    </row>
    <row r="1298" ht="16.5" customHeight="1">
      <c r="A1298" s="29">
        <v>63.0</v>
      </c>
      <c r="B1298" s="30" t="s">
        <v>4565</v>
      </c>
      <c r="C1298" s="32" t="s">
        <v>4566</v>
      </c>
      <c r="D1298" s="94"/>
      <c r="E1298" s="94"/>
      <c r="F1298" s="103"/>
      <c r="G1298" s="140"/>
      <c r="H1298" s="140"/>
      <c r="I1298" s="95"/>
      <c r="J1298" s="65"/>
      <c r="K1298" s="65"/>
      <c r="L1298" s="65"/>
      <c r="M1298" s="302"/>
      <c r="N1298" s="382"/>
      <c r="O1298" s="383"/>
      <c r="P1298" s="302"/>
      <c r="Q1298" s="384"/>
      <c r="R1298" s="310"/>
      <c r="S1298" s="482"/>
      <c r="T1298" s="302"/>
      <c r="U1298" s="313"/>
      <c r="V1298" s="313"/>
      <c r="W1298" s="303"/>
      <c r="X1298" s="290"/>
      <c r="Y1298" s="350"/>
      <c r="Z1298" s="299" t="s">
        <v>20</v>
      </c>
      <c r="AA1298" s="287" t="s">
        <v>21</v>
      </c>
      <c r="AB1298" s="361">
        <v>0.85</v>
      </c>
      <c r="AC1298" s="482"/>
      <c r="AD1298" s="302"/>
      <c r="AE1298" s="360"/>
      <c r="AF1298" s="114">
        <f>ROUND(ROUND(ROUND(ROUND(ROUND(G1160+K1268,0)*Q1232,0)*U1292,0)*AB1298,0)-AD1297,0)</f>
        <v>100</v>
      </c>
      <c r="AG1298" s="79"/>
    </row>
    <row r="1299" ht="16.5" customHeight="1">
      <c r="A1299" s="29">
        <v>63.0</v>
      </c>
      <c r="B1299" s="30" t="s">
        <v>4567</v>
      </c>
      <c r="C1299" s="32" t="s">
        <v>4568</v>
      </c>
      <c r="D1299" s="94"/>
      <c r="E1299" s="94"/>
      <c r="F1299" s="103"/>
      <c r="G1299" s="140"/>
      <c r="H1299" s="140"/>
      <c r="I1299" s="95"/>
      <c r="J1299" s="65"/>
      <c r="K1299" s="65"/>
      <c r="L1299" s="65"/>
      <c r="M1299" s="302"/>
      <c r="N1299" s="382"/>
      <c r="O1299" s="383"/>
      <c r="P1299" s="302"/>
      <c r="Q1299" s="384"/>
      <c r="R1299" s="310"/>
      <c r="S1299" s="482"/>
      <c r="T1299" s="302"/>
      <c r="U1299" s="313"/>
      <c r="V1299" s="313"/>
      <c r="W1299" s="305" t="s">
        <v>326</v>
      </c>
      <c r="X1299" s="302" t="s">
        <v>21</v>
      </c>
      <c r="Y1299" s="349">
        <f>$Y$657</f>
        <v>0.7</v>
      </c>
      <c r="Z1299" s="297"/>
      <c r="AA1299" s="297"/>
      <c r="AB1299" s="362"/>
      <c r="AC1299" s="482"/>
      <c r="AD1299" s="313"/>
      <c r="AE1299" s="349"/>
      <c r="AF1299" s="45">
        <f>ROUND(ROUND(ROUND(ROUND(ROUND(G1160+K1268,0)*Q1232,0)*U1292,0)*Y1299,0)-AD1297,0)</f>
        <v>82</v>
      </c>
      <c r="AG1299" s="79"/>
    </row>
    <row r="1300" ht="16.5" customHeight="1">
      <c r="A1300" s="29">
        <v>63.0</v>
      </c>
      <c r="B1300" s="30" t="s">
        <v>4569</v>
      </c>
      <c r="C1300" s="32" t="s">
        <v>4570</v>
      </c>
      <c r="D1300" s="94"/>
      <c r="E1300" s="94"/>
      <c r="F1300" s="103"/>
      <c r="G1300" s="140"/>
      <c r="H1300" s="140"/>
      <c r="I1300" s="95"/>
      <c r="J1300" s="65"/>
      <c r="K1300" s="65"/>
      <c r="L1300" s="65"/>
      <c r="M1300" s="302"/>
      <c r="N1300" s="382"/>
      <c r="O1300" s="383"/>
      <c r="P1300" s="302"/>
      <c r="Q1300" s="384"/>
      <c r="R1300" s="310"/>
      <c r="S1300" s="482"/>
      <c r="T1300" s="302"/>
      <c r="U1300" s="313"/>
      <c r="V1300" s="313"/>
      <c r="W1300" s="484"/>
      <c r="X1300" s="290"/>
      <c r="Y1300" s="355"/>
      <c r="Z1300" s="356" t="s">
        <v>20</v>
      </c>
      <c r="AA1300" s="357" t="s">
        <v>21</v>
      </c>
      <c r="AB1300" s="363">
        <v>0.85</v>
      </c>
      <c r="AC1300" s="482"/>
      <c r="AD1300" s="313"/>
      <c r="AE1300" s="349"/>
      <c r="AF1300" s="45">
        <f>ROUND(ROUND(ROUND(ROUND(ROUND(ROUND(G1160+K1268,0)*Q1232,0)*U1292,0)*Y1299,0)*AB1300,0)-AD1297,0)</f>
        <v>69</v>
      </c>
      <c r="AG1300" s="79"/>
    </row>
    <row r="1301" ht="16.5" customHeight="1">
      <c r="A1301" s="29">
        <v>63.0</v>
      </c>
      <c r="B1301" s="30" t="s">
        <v>4571</v>
      </c>
      <c r="C1301" s="32" t="s">
        <v>4572</v>
      </c>
      <c r="D1301" s="94"/>
      <c r="E1301" s="94"/>
      <c r="F1301" s="103"/>
      <c r="G1301" s="140"/>
      <c r="H1301" s="140"/>
      <c r="I1301" s="95"/>
      <c r="J1301" s="65"/>
      <c r="K1301" s="65"/>
      <c r="L1301" s="65"/>
      <c r="M1301" s="302"/>
      <c r="N1301" s="382"/>
      <c r="O1301" s="383"/>
      <c r="P1301" s="302"/>
      <c r="Q1301" s="384"/>
      <c r="R1301" s="308"/>
      <c r="S1301" s="482"/>
      <c r="T1301" s="302"/>
      <c r="U1301" s="313"/>
      <c r="V1301" s="313"/>
      <c r="W1301" s="305" t="s">
        <v>329</v>
      </c>
      <c r="X1301" s="302" t="s">
        <v>21</v>
      </c>
      <c r="Y1301" s="349">
        <f>$Y$659</f>
        <v>0.85</v>
      </c>
      <c r="Z1301" s="292"/>
      <c r="AA1301" s="292"/>
      <c r="AB1301" s="355"/>
      <c r="AC1301" s="482"/>
      <c r="AD1301" s="313"/>
      <c r="AE1301" s="349"/>
      <c r="AF1301" s="114">
        <f>ROUND(ROUND(ROUND(ROUND(ROUND(G1160+K1268,0)*Q1232,0)*U1292,0)*Y1301,0)-AD1297,0)</f>
        <v>100</v>
      </c>
      <c r="AG1301" s="79"/>
    </row>
    <row r="1302" ht="16.5" customHeight="1">
      <c r="A1302" s="29">
        <v>63.0</v>
      </c>
      <c r="B1302" s="30" t="s">
        <v>4573</v>
      </c>
      <c r="C1302" s="32" t="s">
        <v>4574</v>
      </c>
      <c r="D1302" s="94"/>
      <c r="E1302" s="94"/>
      <c r="F1302" s="103"/>
      <c r="G1302" s="140"/>
      <c r="H1302" s="140"/>
      <c r="I1302" s="95"/>
      <c r="J1302" s="65"/>
      <c r="K1302" s="65"/>
      <c r="L1302" s="65"/>
      <c r="M1302" s="302"/>
      <c r="N1302" s="382"/>
      <c r="O1302" s="387"/>
      <c r="P1302" s="302"/>
      <c r="Q1302" s="384"/>
      <c r="R1302" s="312"/>
      <c r="S1302" s="484"/>
      <c r="T1302" s="302"/>
      <c r="U1302" s="313"/>
      <c r="V1302" s="313"/>
      <c r="W1302" s="484"/>
      <c r="X1302" s="290"/>
      <c r="Y1302" s="355"/>
      <c r="Z1302" s="356" t="s">
        <v>20</v>
      </c>
      <c r="AA1302" s="357" t="s">
        <v>21</v>
      </c>
      <c r="AB1302" s="363">
        <v>0.85</v>
      </c>
      <c r="AC1302" s="484"/>
      <c r="AD1302" s="292"/>
      <c r="AE1302" s="355"/>
      <c r="AF1302" s="114">
        <f>ROUND(ROUND(ROUND(ROUND(ROUND(ROUND(G1160+K1268,0)*Q1232,0)*U1292,0)*Y1301,0)*AB1302,0)-AD1297,0)</f>
        <v>84</v>
      </c>
      <c r="AG1302" s="79"/>
    </row>
    <row r="1303" ht="16.5" customHeight="1">
      <c r="A1303" s="29">
        <v>63.0</v>
      </c>
      <c r="B1303" s="30" t="s">
        <v>4575</v>
      </c>
      <c r="C1303" s="32" t="s">
        <v>4576</v>
      </c>
      <c r="D1303" s="94"/>
      <c r="E1303" s="94"/>
      <c r="F1303" s="102" t="s">
        <v>77</v>
      </c>
      <c r="G1303" s="35"/>
      <c r="H1303" s="35"/>
      <c r="I1303" s="36"/>
      <c r="J1303" s="152"/>
      <c r="K1303" s="152"/>
      <c r="L1303" s="344"/>
      <c r="M1303" s="152"/>
      <c r="N1303" s="241" t="s">
        <v>2655</v>
      </c>
      <c r="O1303" s="82" t="s">
        <v>24</v>
      </c>
      <c r="P1303" s="152"/>
      <c r="Q1303" s="153"/>
      <c r="R1303" s="287"/>
      <c r="S1303" s="287"/>
      <c r="T1303" s="152"/>
      <c r="U1303" s="152"/>
      <c r="V1303" s="152"/>
      <c r="W1303" s="299"/>
      <c r="X1303" s="287"/>
      <c r="Y1303" s="345"/>
      <c r="Z1303" s="288"/>
      <c r="AA1303" s="288"/>
      <c r="AB1303" s="288"/>
      <c r="AC1303" s="288"/>
      <c r="AD1303" s="288"/>
      <c r="AE1303" s="346"/>
      <c r="AF1303" s="45">
        <f>ROUND(G1304*Q1304,0)</f>
        <v>263</v>
      </c>
      <c r="AG1303" s="79"/>
    </row>
    <row r="1304" ht="16.5" customHeight="1">
      <c r="A1304" s="29">
        <v>63.0</v>
      </c>
      <c r="B1304" s="30" t="s">
        <v>4577</v>
      </c>
      <c r="C1304" s="32" t="s">
        <v>4578</v>
      </c>
      <c r="D1304" s="94"/>
      <c r="E1304" s="94"/>
      <c r="F1304" s="482"/>
      <c r="G1304" s="347">
        <f>'30放課後等デイ(基本１)'!G656</f>
        <v>376</v>
      </c>
      <c r="H1304" s="140" t="s">
        <v>9</v>
      </c>
      <c r="I1304" s="51"/>
      <c r="J1304" s="140"/>
      <c r="K1304" s="140"/>
      <c r="L1304" s="348"/>
      <c r="M1304" s="140"/>
      <c r="N1304" s="481"/>
      <c r="O1304" s="482"/>
      <c r="P1304" s="302" t="s">
        <v>21</v>
      </c>
      <c r="Q1304" s="349">
        <v>0.7</v>
      </c>
      <c r="R1304" s="302"/>
      <c r="S1304" s="302"/>
      <c r="T1304" s="140"/>
      <c r="U1304" s="140"/>
      <c r="V1304" s="140"/>
      <c r="W1304" s="303"/>
      <c r="X1304" s="290"/>
      <c r="Y1304" s="350"/>
      <c r="Z1304" s="299" t="s">
        <v>20</v>
      </c>
      <c r="AA1304" s="287" t="s">
        <v>21</v>
      </c>
      <c r="AB1304" s="351">
        <v>0.85</v>
      </c>
      <c r="AC1304" s="288"/>
      <c r="AD1304" s="288"/>
      <c r="AE1304" s="346"/>
      <c r="AF1304" s="45">
        <f>ROUND(ROUND(G1304*Q1304,0)*AB1304,0)</f>
        <v>224</v>
      </c>
      <c r="AG1304" s="79"/>
    </row>
    <row r="1305" ht="16.5" customHeight="1">
      <c r="A1305" s="29">
        <v>63.0</v>
      </c>
      <c r="B1305" s="30" t="s">
        <v>4579</v>
      </c>
      <c r="C1305" s="32" t="s">
        <v>4580</v>
      </c>
      <c r="D1305" s="94"/>
      <c r="E1305" s="94"/>
      <c r="F1305" s="482"/>
      <c r="G1305" s="63"/>
      <c r="H1305" s="63"/>
      <c r="I1305" s="51"/>
      <c r="J1305" s="94"/>
      <c r="K1305" s="140"/>
      <c r="L1305" s="348"/>
      <c r="M1305" s="304"/>
      <c r="N1305" s="481"/>
      <c r="O1305" s="482"/>
      <c r="P1305" s="304"/>
      <c r="Q1305" s="380"/>
      <c r="R1305" s="304"/>
      <c r="S1305" s="304"/>
      <c r="T1305" s="140"/>
      <c r="U1305" s="140"/>
      <c r="V1305" s="140"/>
      <c r="W1305" s="305" t="s">
        <v>326</v>
      </c>
      <c r="X1305" s="287" t="s">
        <v>21</v>
      </c>
      <c r="Y1305" s="354">
        <f>$Y$657</f>
        <v>0.7</v>
      </c>
      <c r="Z1305" s="297"/>
      <c r="AA1305" s="297"/>
      <c r="AB1305" s="297"/>
      <c r="AC1305" s="297"/>
      <c r="AD1305" s="297"/>
      <c r="AE1305" s="362"/>
      <c r="AF1305" s="45">
        <f>ROUND(ROUND(G1304*Q1304,0)*Y1305,0)</f>
        <v>184</v>
      </c>
      <c r="AG1305" s="79"/>
    </row>
    <row r="1306" ht="16.5" customHeight="1">
      <c r="A1306" s="29">
        <v>63.0</v>
      </c>
      <c r="B1306" s="30" t="s">
        <v>4581</v>
      </c>
      <c r="C1306" s="32" t="s">
        <v>4582</v>
      </c>
      <c r="D1306" s="94"/>
      <c r="E1306" s="94"/>
      <c r="F1306" s="482"/>
      <c r="G1306" s="63"/>
      <c r="H1306" s="63"/>
      <c r="I1306" s="51"/>
      <c r="J1306" s="94"/>
      <c r="K1306" s="140"/>
      <c r="L1306" s="348"/>
      <c r="M1306" s="304"/>
      <c r="N1306" s="481"/>
      <c r="O1306" s="482"/>
      <c r="P1306" s="304"/>
      <c r="Q1306" s="380"/>
      <c r="R1306" s="304"/>
      <c r="S1306" s="304"/>
      <c r="T1306" s="140"/>
      <c r="U1306" s="140"/>
      <c r="V1306" s="140"/>
      <c r="W1306" s="484"/>
      <c r="X1306" s="290"/>
      <c r="Y1306" s="355"/>
      <c r="Z1306" s="356" t="s">
        <v>20</v>
      </c>
      <c r="AA1306" s="357" t="s">
        <v>21</v>
      </c>
      <c r="AB1306" s="358">
        <v>0.85</v>
      </c>
      <c r="AC1306" s="288"/>
      <c r="AD1306" s="288"/>
      <c r="AE1306" s="346"/>
      <c r="AF1306" s="114">
        <f>ROUND(ROUND(ROUND(G1304*Q1304,0)*Y1305,0)*AB1306,0)</f>
        <v>156</v>
      </c>
      <c r="AG1306" s="79"/>
    </row>
    <row r="1307" ht="16.5" customHeight="1">
      <c r="A1307" s="29">
        <v>63.0</v>
      </c>
      <c r="B1307" s="30" t="s">
        <v>4583</v>
      </c>
      <c r="C1307" s="32" t="s">
        <v>4584</v>
      </c>
      <c r="D1307" s="94"/>
      <c r="E1307" s="94"/>
      <c r="F1307" s="482"/>
      <c r="G1307" s="63"/>
      <c r="H1307" s="63"/>
      <c r="I1307" s="51"/>
      <c r="J1307" s="94"/>
      <c r="K1307" s="140"/>
      <c r="L1307" s="348"/>
      <c r="M1307" s="304"/>
      <c r="N1307" s="481"/>
      <c r="O1307" s="482"/>
      <c r="P1307" s="304"/>
      <c r="Q1307" s="380"/>
      <c r="R1307" s="304"/>
      <c r="S1307" s="304"/>
      <c r="T1307" s="140"/>
      <c r="U1307" s="140"/>
      <c r="V1307" s="140"/>
      <c r="W1307" s="305" t="s">
        <v>329</v>
      </c>
      <c r="X1307" s="287" t="s">
        <v>21</v>
      </c>
      <c r="Y1307" s="354">
        <f>$Y$659</f>
        <v>0.85</v>
      </c>
      <c r="Z1307" s="292"/>
      <c r="AA1307" s="292"/>
      <c r="AB1307" s="292"/>
      <c r="AC1307" s="292"/>
      <c r="AD1307" s="292"/>
      <c r="AE1307" s="355"/>
      <c r="AF1307" s="45">
        <f>ROUND(ROUND(G1304*Q1304,0)*Y1307,0)</f>
        <v>224</v>
      </c>
      <c r="AG1307" s="79"/>
    </row>
    <row r="1308" ht="16.5" customHeight="1">
      <c r="A1308" s="29">
        <v>63.0</v>
      </c>
      <c r="B1308" s="30" t="s">
        <v>4585</v>
      </c>
      <c r="C1308" s="32" t="s">
        <v>4586</v>
      </c>
      <c r="D1308" s="94"/>
      <c r="E1308" s="94"/>
      <c r="F1308" s="482"/>
      <c r="G1308" s="63"/>
      <c r="H1308" s="63"/>
      <c r="I1308" s="51"/>
      <c r="J1308" s="94"/>
      <c r="K1308" s="140"/>
      <c r="L1308" s="348"/>
      <c r="M1308" s="304"/>
      <c r="N1308" s="481"/>
      <c r="O1308" s="482"/>
      <c r="P1308" s="304"/>
      <c r="Q1308" s="380"/>
      <c r="R1308" s="304"/>
      <c r="S1308" s="304"/>
      <c r="T1308" s="140"/>
      <c r="U1308" s="140"/>
      <c r="V1308" s="140"/>
      <c r="W1308" s="484"/>
      <c r="X1308" s="290"/>
      <c r="Y1308" s="355"/>
      <c r="Z1308" s="356" t="s">
        <v>20</v>
      </c>
      <c r="AA1308" s="357" t="s">
        <v>21</v>
      </c>
      <c r="AB1308" s="358">
        <v>0.85</v>
      </c>
      <c r="AC1308" s="288"/>
      <c r="AD1308" s="288"/>
      <c r="AE1308" s="346"/>
      <c r="AF1308" s="114">
        <f>ROUND(ROUND(ROUND(G1304*Q1304,0)*Y1307,0)*AB1308,0)</f>
        <v>190</v>
      </c>
      <c r="AG1308" s="79"/>
    </row>
    <row r="1309" ht="16.5" customHeight="1">
      <c r="A1309" s="29">
        <v>63.0</v>
      </c>
      <c r="B1309" s="30" t="s">
        <v>4587</v>
      </c>
      <c r="C1309" s="32" t="s">
        <v>4588</v>
      </c>
      <c r="D1309" s="94"/>
      <c r="E1309" s="94"/>
      <c r="F1309" s="482"/>
      <c r="G1309" s="63"/>
      <c r="H1309" s="63"/>
      <c r="I1309" s="51"/>
      <c r="J1309" s="94"/>
      <c r="K1309" s="140"/>
      <c r="L1309" s="348"/>
      <c r="M1309" s="304"/>
      <c r="N1309" s="481"/>
      <c r="O1309" s="482"/>
      <c r="P1309" s="304"/>
      <c r="Q1309" s="380"/>
      <c r="R1309" s="304"/>
      <c r="S1309" s="304"/>
      <c r="T1309" s="140"/>
      <c r="U1309" s="140"/>
      <c r="V1309" s="140"/>
      <c r="W1309" s="299"/>
      <c r="X1309" s="287"/>
      <c r="Y1309" s="345"/>
      <c r="Z1309" s="288"/>
      <c r="AA1309" s="288"/>
      <c r="AB1309" s="346"/>
      <c r="AC1309" s="82" t="s">
        <v>30</v>
      </c>
      <c r="AD1309" s="302">
        <v>5.0</v>
      </c>
      <c r="AE1309" s="360" t="s">
        <v>31</v>
      </c>
      <c r="AF1309" s="45">
        <f>ROUND(ROUND(G1304*Q1304,0)-AD1309,0)</f>
        <v>258</v>
      </c>
      <c r="AG1309" s="79"/>
    </row>
    <row r="1310" ht="16.5" customHeight="1">
      <c r="A1310" s="29">
        <v>63.0</v>
      </c>
      <c r="B1310" s="30" t="s">
        <v>4589</v>
      </c>
      <c r="C1310" s="32" t="s">
        <v>4590</v>
      </c>
      <c r="D1310" s="94"/>
      <c r="E1310" s="94"/>
      <c r="F1310" s="482"/>
      <c r="G1310" s="63"/>
      <c r="H1310" s="63"/>
      <c r="I1310" s="51"/>
      <c r="J1310" s="94"/>
      <c r="K1310" s="140"/>
      <c r="L1310" s="348"/>
      <c r="M1310" s="304"/>
      <c r="N1310" s="481"/>
      <c r="O1310" s="482"/>
      <c r="P1310" s="304"/>
      <c r="Q1310" s="380"/>
      <c r="R1310" s="304"/>
      <c r="S1310" s="304"/>
      <c r="T1310" s="140"/>
      <c r="U1310" s="140"/>
      <c r="V1310" s="140"/>
      <c r="W1310" s="303"/>
      <c r="X1310" s="290"/>
      <c r="Y1310" s="350"/>
      <c r="Z1310" s="299" t="s">
        <v>20</v>
      </c>
      <c r="AA1310" s="287" t="s">
        <v>21</v>
      </c>
      <c r="AB1310" s="361">
        <v>0.85</v>
      </c>
      <c r="AC1310" s="482"/>
      <c r="AD1310" s="302"/>
      <c r="AE1310" s="360"/>
      <c r="AF1310" s="45">
        <f>ROUND(ROUND(ROUND(G1304*Q1304,0)*AB1310,0)-AD1309,0)</f>
        <v>219</v>
      </c>
      <c r="AG1310" s="79"/>
    </row>
    <row r="1311" ht="16.5" customHeight="1">
      <c r="A1311" s="29">
        <v>63.0</v>
      </c>
      <c r="B1311" s="30" t="s">
        <v>4591</v>
      </c>
      <c r="C1311" s="32" t="s">
        <v>4592</v>
      </c>
      <c r="D1311" s="94"/>
      <c r="E1311" s="94"/>
      <c r="F1311" s="482"/>
      <c r="G1311" s="63"/>
      <c r="H1311" s="63"/>
      <c r="I1311" s="51"/>
      <c r="J1311" s="94"/>
      <c r="K1311" s="140"/>
      <c r="L1311" s="348"/>
      <c r="M1311" s="304"/>
      <c r="N1311" s="481"/>
      <c r="O1311" s="307"/>
      <c r="P1311" s="304"/>
      <c r="Q1311" s="380"/>
      <c r="R1311" s="304"/>
      <c r="S1311" s="304"/>
      <c r="T1311" s="140"/>
      <c r="U1311" s="140"/>
      <c r="V1311" s="140"/>
      <c r="W1311" s="305" t="s">
        <v>326</v>
      </c>
      <c r="X1311" s="302" t="s">
        <v>21</v>
      </c>
      <c r="Y1311" s="349">
        <v>0.7</v>
      </c>
      <c r="Z1311" s="297"/>
      <c r="AA1311" s="297"/>
      <c r="AB1311" s="362"/>
      <c r="AC1311" s="482"/>
      <c r="AD1311" s="313"/>
      <c r="AE1311" s="349"/>
      <c r="AF1311" s="45">
        <f>ROUND(ROUND(ROUND(G1304*Q1304,0)*Y1311,0)-AD1309,0)</f>
        <v>179</v>
      </c>
      <c r="AG1311" s="79"/>
    </row>
    <row r="1312" ht="16.5" customHeight="1">
      <c r="A1312" s="29">
        <v>63.0</v>
      </c>
      <c r="B1312" s="30" t="s">
        <v>4593</v>
      </c>
      <c r="C1312" s="32" t="s">
        <v>4594</v>
      </c>
      <c r="D1312" s="94"/>
      <c r="E1312" s="94"/>
      <c r="F1312" s="482"/>
      <c r="G1312" s="63"/>
      <c r="H1312" s="63"/>
      <c r="I1312" s="51"/>
      <c r="J1312" s="94"/>
      <c r="K1312" s="140"/>
      <c r="L1312" s="348"/>
      <c r="M1312" s="304"/>
      <c r="N1312" s="481"/>
      <c r="O1312" s="307"/>
      <c r="P1312" s="304"/>
      <c r="Q1312" s="380"/>
      <c r="R1312" s="304"/>
      <c r="S1312" s="304"/>
      <c r="T1312" s="140"/>
      <c r="U1312" s="140"/>
      <c r="V1312" s="140"/>
      <c r="W1312" s="484"/>
      <c r="X1312" s="290"/>
      <c r="Y1312" s="355"/>
      <c r="Z1312" s="356" t="s">
        <v>20</v>
      </c>
      <c r="AA1312" s="357" t="s">
        <v>21</v>
      </c>
      <c r="AB1312" s="363">
        <v>0.85</v>
      </c>
      <c r="AC1312" s="482"/>
      <c r="AD1312" s="313"/>
      <c r="AE1312" s="349"/>
      <c r="AF1312" s="114">
        <f>ROUND(ROUND(ROUND(ROUND(G1304*Q1304,0)*Y1311,0)*AB1312,0)-AD1309,0)</f>
        <v>151</v>
      </c>
      <c r="AG1312" s="79"/>
    </row>
    <row r="1313" ht="16.5" customHeight="1">
      <c r="A1313" s="29">
        <v>63.0</v>
      </c>
      <c r="B1313" s="30" t="s">
        <v>4595</v>
      </c>
      <c r="C1313" s="32" t="s">
        <v>4596</v>
      </c>
      <c r="D1313" s="94"/>
      <c r="E1313" s="94"/>
      <c r="F1313" s="76"/>
      <c r="G1313" s="63"/>
      <c r="H1313" s="63"/>
      <c r="I1313" s="51"/>
      <c r="J1313" s="94"/>
      <c r="K1313" s="140"/>
      <c r="L1313" s="348"/>
      <c r="M1313" s="304"/>
      <c r="N1313" s="381"/>
      <c r="O1313" s="307"/>
      <c r="P1313" s="304"/>
      <c r="Q1313" s="380"/>
      <c r="R1313" s="304"/>
      <c r="S1313" s="304"/>
      <c r="T1313" s="140"/>
      <c r="U1313" s="140"/>
      <c r="V1313" s="140"/>
      <c r="W1313" s="305" t="s">
        <v>329</v>
      </c>
      <c r="X1313" s="302" t="s">
        <v>21</v>
      </c>
      <c r="Y1313" s="349">
        <v>0.85</v>
      </c>
      <c r="Z1313" s="292"/>
      <c r="AA1313" s="292"/>
      <c r="AB1313" s="355"/>
      <c r="AC1313" s="482"/>
      <c r="AD1313" s="313"/>
      <c r="AE1313" s="349"/>
      <c r="AF1313" s="45">
        <f>ROUND(ROUND(ROUND(G1304*Q1304,0)*Y1313,0)-AD1309,0)</f>
        <v>219</v>
      </c>
      <c r="AG1313" s="79"/>
    </row>
    <row r="1314" ht="16.5" customHeight="1">
      <c r="A1314" s="29">
        <v>63.0</v>
      </c>
      <c r="B1314" s="30" t="s">
        <v>4597</v>
      </c>
      <c r="C1314" s="32" t="s">
        <v>4598</v>
      </c>
      <c r="D1314" s="94"/>
      <c r="E1314" s="94"/>
      <c r="F1314" s="76"/>
      <c r="G1314" s="63"/>
      <c r="H1314" s="63"/>
      <c r="I1314" s="51"/>
      <c r="J1314" s="94"/>
      <c r="K1314" s="140"/>
      <c r="L1314" s="348"/>
      <c r="M1314" s="304"/>
      <c r="N1314" s="381"/>
      <c r="O1314" s="307"/>
      <c r="P1314" s="304"/>
      <c r="Q1314" s="380"/>
      <c r="R1314" s="304"/>
      <c r="S1314" s="304"/>
      <c r="T1314" s="140"/>
      <c r="U1314" s="140"/>
      <c r="V1314" s="140"/>
      <c r="W1314" s="484"/>
      <c r="X1314" s="290"/>
      <c r="Y1314" s="355"/>
      <c r="Z1314" s="356" t="s">
        <v>20</v>
      </c>
      <c r="AA1314" s="357" t="s">
        <v>21</v>
      </c>
      <c r="AB1314" s="363">
        <v>0.85</v>
      </c>
      <c r="AC1314" s="484"/>
      <c r="AD1314" s="292"/>
      <c r="AE1314" s="355"/>
      <c r="AF1314" s="114">
        <f>ROUND(ROUND(ROUND(ROUND(G1304*Q1304,0)*Y1313,0)*AB1314,0)-AD1309,0)</f>
        <v>185</v>
      </c>
      <c r="AG1314" s="79"/>
    </row>
    <row r="1315" ht="16.5" customHeight="1">
      <c r="A1315" s="29">
        <v>63.0</v>
      </c>
      <c r="B1315" s="30" t="s">
        <v>4599</v>
      </c>
      <c r="C1315" s="32" t="s">
        <v>4600</v>
      </c>
      <c r="D1315" s="94"/>
      <c r="E1315" s="94"/>
      <c r="F1315" s="307"/>
      <c r="G1315" s="63"/>
      <c r="H1315" s="63"/>
      <c r="I1315" s="95"/>
      <c r="J1315" s="69"/>
      <c r="K1315" s="65"/>
      <c r="L1315" s="65"/>
      <c r="M1315" s="140"/>
      <c r="N1315" s="105"/>
      <c r="O1315" s="94"/>
      <c r="P1315" s="140"/>
      <c r="Q1315" s="95"/>
      <c r="R1315" s="33" t="s">
        <v>23</v>
      </c>
      <c r="S1315" s="130" t="s">
        <v>24</v>
      </c>
      <c r="T1315" s="152"/>
      <c r="U1315" s="152"/>
      <c r="V1315" s="153"/>
      <c r="W1315" s="299"/>
      <c r="X1315" s="287"/>
      <c r="Y1315" s="345"/>
      <c r="Z1315" s="288"/>
      <c r="AA1315" s="288"/>
      <c r="AB1315" s="288"/>
      <c r="AC1315" s="288"/>
      <c r="AD1315" s="288"/>
      <c r="AE1315" s="346"/>
      <c r="AF1315" s="45">
        <f>ROUND(ROUND(G1304*Q1304,0)*U1316,0)</f>
        <v>184</v>
      </c>
      <c r="AG1315" s="79"/>
    </row>
    <row r="1316" ht="16.5" customHeight="1">
      <c r="A1316" s="29">
        <v>63.0</v>
      </c>
      <c r="B1316" s="30" t="s">
        <v>4601</v>
      </c>
      <c r="C1316" s="32" t="s">
        <v>4602</v>
      </c>
      <c r="D1316" s="94"/>
      <c r="E1316" s="94"/>
      <c r="F1316" s="307"/>
      <c r="G1316" s="373"/>
      <c r="H1316" s="140"/>
      <c r="I1316" s="95"/>
      <c r="J1316" s="69"/>
      <c r="K1316" s="65"/>
      <c r="L1316" s="65"/>
      <c r="M1316" s="140"/>
      <c r="N1316" s="105"/>
      <c r="O1316" s="94"/>
      <c r="P1316" s="140"/>
      <c r="Q1316" s="95"/>
      <c r="R1316" s="481"/>
      <c r="S1316" s="482"/>
      <c r="T1316" s="302" t="s">
        <v>21</v>
      </c>
      <c r="U1316" s="313">
        <v>0.7</v>
      </c>
      <c r="V1316" s="95"/>
      <c r="W1316" s="303"/>
      <c r="X1316" s="290"/>
      <c r="Y1316" s="350"/>
      <c r="Z1316" s="299" t="s">
        <v>20</v>
      </c>
      <c r="AA1316" s="287" t="s">
        <v>21</v>
      </c>
      <c r="AB1316" s="351">
        <v>0.85</v>
      </c>
      <c r="AC1316" s="288"/>
      <c r="AD1316" s="288"/>
      <c r="AE1316" s="346"/>
      <c r="AF1316" s="114">
        <f>ROUND(ROUND(ROUND(G1304*Q1304,0)*U1316,0)*AB1316,0)</f>
        <v>156</v>
      </c>
      <c r="AG1316" s="79"/>
    </row>
    <row r="1317" ht="16.5" customHeight="1">
      <c r="A1317" s="29">
        <v>63.0</v>
      </c>
      <c r="B1317" s="30" t="s">
        <v>4603</v>
      </c>
      <c r="C1317" s="32" t="s">
        <v>4604</v>
      </c>
      <c r="D1317" s="94"/>
      <c r="E1317" s="94"/>
      <c r="F1317" s="103"/>
      <c r="G1317" s="140"/>
      <c r="H1317" s="140"/>
      <c r="I1317" s="95"/>
      <c r="J1317" s="69"/>
      <c r="K1317" s="65"/>
      <c r="L1317" s="65"/>
      <c r="M1317" s="302"/>
      <c r="N1317" s="382"/>
      <c r="O1317" s="383"/>
      <c r="P1317" s="302"/>
      <c r="Q1317" s="384"/>
      <c r="R1317" s="481"/>
      <c r="S1317" s="482"/>
      <c r="T1317" s="302"/>
      <c r="U1317" s="313"/>
      <c r="V1317" s="349"/>
      <c r="W1317" s="305" t="s">
        <v>326</v>
      </c>
      <c r="X1317" s="287" t="s">
        <v>21</v>
      </c>
      <c r="Y1317" s="354">
        <f>$Y$657</f>
        <v>0.7</v>
      </c>
      <c r="Z1317" s="297"/>
      <c r="AA1317" s="297"/>
      <c r="AB1317" s="297"/>
      <c r="AC1317" s="297"/>
      <c r="AD1317" s="297"/>
      <c r="AE1317" s="362"/>
      <c r="AF1317" s="45">
        <f>ROUND(ROUND(ROUND(G1304*Q1304,0)*U1316,0)*Y1317,0)</f>
        <v>129</v>
      </c>
      <c r="AG1317" s="79"/>
    </row>
    <row r="1318" ht="16.5" customHeight="1">
      <c r="A1318" s="29">
        <v>63.0</v>
      </c>
      <c r="B1318" s="30" t="s">
        <v>4605</v>
      </c>
      <c r="C1318" s="32" t="s">
        <v>4606</v>
      </c>
      <c r="D1318" s="94"/>
      <c r="E1318" s="94"/>
      <c r="F1318" s="103"/>
      <c r="G1318" s="140"/>
      <c r="H1318" s="140"/>
      <c r="I1318" s="95"/>
      <c r="J1318" s="69"/>
      <c r="K1318" s="65"/>
      <c r="L1318" s="65"/>
      <c r="M1318" s="302"/>
      <c r="N1318" s="382"/>
      <c r="O1318" s="383"/>
      <c r="P1318" s="302"/>
      <c r="Q1318" s="384"/>
      <c r="R1318" s="481"/>
      <c r="S1318" s="482"/>
      <c r="T1318" s="302"/>
      <c r="U1318" s="313"/>
      <c r="V1318" s="349"/>
      <c r="W1318" s="484"/>
      <c r="X1318" s="290"/>
      <c r="Y1318" s="355"/>
      <c r="Z1318" s="356" t="s">
        <v>20</v>
      </c>
      <c r="AA1318" s="357" t="s">
        <v>21</v>
      </c>
      <c r="AB1318" s="358">
        <v>0.85</v>
      </c>
      <c r="AC1318" s="288"/>
      <c r="AD1318" s="288"/>
      <c r="AE1318" s="346"/>
      <c r="AF1318" s="45">
        <f>ROUND(ROUND(ROUND(ROUND(G1304*Q1304,0)*U1316,0)*Y1317,0)*AB1318,0)</f>
        <v>110</v>
      </c>
      <c r="AG1318" s="79"/>
    </row>
    <row r="1319" ht="16.5" customHeight="1">
      <c r="A1319" s="29">
        <v>63.0</v>
      </c>
      <c r="B1319" s="30" t="s">
        <v>4607</v>
      </c>
      <c r="C1319" s="32" t="s">
        <v>4608</v>
      </c>
      <c r="D1319" s="94"/>
      <c r="E1319" s="94"/>
      <c r="F1319" s="103"/>
      <c r="G1319" s="140"/>
      <c r="H1319" s="140"/>
      <c r="I1319" s="95"/>
      <c r="J1319" s="69"/>
      <c r="K1319" s="65"/>
      <c r="L1319" s="65"/>
      <c r="M1319" s="302"/>
      <c r="N1319" s="382"/>
      <c r="O1319" s="383"/>
      <c r="P1319" s="302"/>
      <c r="Q1319" s="384"/>
      <c r="R1319" s="481"/>
      <c r="S1319" s="482"/>
      <c r="T1319" s="302"/>
      <c r="U1319" s="313"/>
      <c r="V1319" s="349"/>
      <c r="W1319" s="305" t="s">
        <v>329</v>
      </c>
      <c r="X1319" s="287" t="s">
        <v>21</v>
      </c>
      <c r="Y1319" s="354">
        <f>$Y$659</f>
        <v>0.85</v>
      </c>
      <c r="Z1319" s="292"/>
      <c r="AA1319" s="292"/>
      <c r="AB1319" s="292"/>
      <c r="AC1319" s="292"/>
      <c r="AD1319" s="292"/>
      <c r="AE1319" s="355"/>
      <c r="AF1319" s="114">
        <f>ROUND(ROUND(ROUND(G1304*Q1304,0)*U1316,0)*Y1319,0)</f>
        <v>156</v>
      </c>
      <c r="AG1319" s="79"/>
    </row>
    <row r="1320" ht="16.5" customHeight="1">
      <c r="A1320" s="29">
        <v>63.0</v>
      </c>
      <c r="B1320" s="30" t="s">
        <v>4609</v>
      </c>
      <c r="C1320" s="32" t="s">
        <v>4610</v>
      </c>
      <c r="D1320" s="94"/>
      <c r="E1320" s="94"/>
      <c r="F1320" s="103"/>
      <c r="G1320" s="140"/>
      <c r="H1320" s="140"/>
      <c r="I1320" s="95"/>
      <c r="J1320" s="69"/>
      <c r="K1320" s="65"/>
      <c r="L1320" s="65"/>
      <c r="M1320" s="302"/>
      <c r="N1320" s="382"/>
      <c r="O1320" s="383"/>
      <c r="P1320" s="302"/>
      <c r="Q1320" s="384"/>
      <c r="R1320" s="481"/>
      <c r="S1320" s="482"/>
      <c r="T1320" s="302"/>
      <c r="U1320" s="313"/>
      <c r="V1320" s="349"/>
      <c r="W1320" s="484"/>
      <c r="X1320" s="290"/>
      <c r="Y1320" s="355"/>
      <c r="Z1320" s="356" t="s">
        <v>20</v>
      </c>
      <c r="AA1320" s="357" t="s">
        <v>21</v>
      </c>
      <c r="AB1320" s="358">
        <v>0.85</v>
      </c>
      <c r="AC1320" s="288"/>
      <c r="AD1320" s="288"/>
      <c r="AE1320" s="346"/>
      <c r="AF1320" s="114">
        <f>ROUND(ROUND(ROUND(ROUND(G1304*Q1304,0)*U1316,0)*Y1319,0)*AB1320,0)</f>
        <v>133</v>
      </c>
      <c r="AG1320" s="79"/>
    </row>
    <row r="1321" ht="16.5" customHeight="1">
      <c r="A1321" s="29">
        <v>63.0</v>
      </c>
      <c r="B1321" s="30" t="s">
        <v>4611</v>
      </c>
      <c r="C1321" s="32" t="s">
        <v>4612</v>
      </c>
      <c r="D1321" s="94"/>
      <c r="E1321" s="94"/>
      <c r="F1321" s="103"/>
      <c r="G1321" s="140"/>
      <c r="H1321" s="140"/>
      <c r="I1321" s="95"/>
      <c r="J1321" s="69"/>
      <c r="K1321" s="65"/>
      <c r="L1321" s="65"/>
      <c r="M1321" s="302"/>
      <c r="N1321" s="382"/>
      <c r="O1321" s="383"/>
      <c r="P1321" s="302"/>
      <c r="Q1321" s="384"/>
      <c r="R1321" s="481"/>
      <c r="S1321" s="482"/>
      <c r="T1321" s="302"/>
      <c r="U1321" s="313"/>
      <c r="V1321" s="349"/>
      <c r="W1321" s="299"/>
      <c r="X1321" s="287"/>
      <c r="Y1321" s="345"/>
      <c r="Z1321" s="288"/>
      <c r="AA1321" s="288"/>
      <c r="AB1321" s="346"/>
      <c r="AC1321" s="82" t="s">
        <v>30</v>
      </c>
      <c r="AD1321" s="302">
        <v>5.0</v>
      </c>
      <c r="AE1321" s="360" t="s">
        <v>31</v>
      </c>
      <c r="AF1321" s="45">
        <f>ROUND(ROUND(ROUND(G1304*Q1304,0)*U1316,0)-AD1321,0)</f>
        <v>179</v>
      </c>
      <c r="AG1321" s="79"/>
    </row>
    <row r="1322" ht="16.5" customHeight="1">
      <c r="A1322" s="29">
        <v>63.0</v>
      </c>
      <c r="B1322" s="30" t="s">
        <v>4613</v>
      </c>
      <c r="C1322" s="32" t="s">
        <v>4614</v>
      </c>
      <c r="D1322" s="94"/>
      <c r="E1322" s="94"/>
      <c r="F1322" s="103"/>
      <c r="G1322" s="140"/>
      <c r="H1322" s="140"/>
      <c r="I1322" s="95"/>
      <c r="J1322" s="69"/>
      <c r="K1322" s="65"/>
      <c r="L1322" s="65"/>
      <c r="M1322" s="302"/>
      <c r="N1322" s="382"/>
      <c r="O1322" s="383"/>
      <c r="P1322" s="302"/>
      <c r="Q1322" s="384"/>
      <c r="R1322" s="481"/>
      <c r="S1322" s="482"/>
      <c r="T1322" s="302"/>
      <c r="U1322" s="313"/>
      <c r="V1322" s="349"/>
      <c r="W1322" s="303"/>
      <c r="X1322" s="290"/>
      <c r="Y1322" s="350"/>
      <c r="Z1322" s="299" t="s">
        <v>20</v>
      </c>
      <c r="AA1322" s="287" t="s">
        <v>21</v>
      </c>
      <c r="AB1322" s="361">
        <v>0.85</v>
      </c>
      <c r="AC1322" s="482"/>
      <c r="AD1322" s="302"/>
      <c r="AE1322" s="360"/>
      <c r="AF1322" s="114">
        <f>ROUND(ROUND(ROUND(ROUND(G1304*Q1304,0)*U1316,0)*AB1322,0)-AD1321,0)</f>
        <v>151</v>
      </c>
      <c r="AG1322" s="79"/>
    </row>
    <row r="1323" ht="16.5" customHeight="1">
      <c r="A1323" s="29">
        <v>63.0</v>
      </c>
      <c r="B1323" s="30" t="s">
        <v>4615</v>
      </c>
      <c r="C1323" s="32" t="s">
        <v>4616</v>
      </c>
      <c r="D1323" s="94"/>
      <c r="E1323" s="94"/>
      <c r="F1323" s="103"/>
      <c r="G1323" s="140"/>
      <c r="H1323" s="140"/>
      <c r="I1323" s="95"/>
      <c r="J1323" s="69"/>
      <c r="K1323" s="65"/>
      <c r="L1323" s="65"/>
      <c r="M1323" s="302"/>
      <c r="N1323" s="382"/>
      <c r="O1323" s="383"/>
      <c r="P1323" s="302"/>
      <c r="Q1323" s="384"/>
      <c r="R1323" s="481"/>
      <c r="S1323" s="309"/>
      <c r="T1323" s="302"/>
      <c r="U1323" s="313"/>
      <c r="V1323" s="349"/>
      <c r="W1323" s="305" t="s">
        <v>326</v>
      </c>
      <c r="X1323" s="302" t="s">
        <v>21</v>
      </c>
      <c r="Y1323" s="349">
        <f>$Y$657</f>
        <v>0.7</v>
      </c>
      <c r="Z1323" s="297"/>
      <c r="AA1323" s="297"/>
      <c r="AB1323" s="362"/>
      <c r="AC1323" s="482"/>
      <c r="AD1323" s="313"/>
      <c r="AE1323" s="349"/>
      <c r="AF1323" s="45">
        <f>ROUND(ROUND(ROUND(ROUND(G1304*Q1304,0)*U1316,0)*Y1323,0)-AD1321,0)</f>
        <v>124</v>
      </c>
      <c r="AG1323" s="79"/>
    </row>
    <row r="1324" ht="16.5" customHeight="1">
      <c r="A1324" s="29">
        <v>63.0</v>
      </c>
      <c r="B1324" s="30" t="s">
        <v>4617</v>
      </c>
      <c r="C1324" s="32" t="s">
        <v>4618</v>
      </c>
      <c r="D1324" s="94"/>
      <c r="E1324" s="94"/>
      <c r="F1324" s="103"/>
      <c r="G1324" s="140"/>
      <c r="H1324" s="140"/>
      <c r="I1324" s="95"/>
      <c r="J1324" s="69"/>
      <c r="K1324" s="65"/>
      <c r="L1324" s="65"/>
      <c r="M1324" s="302"/>
      <c r="N1324" s="382"/>
      <c r="O1324" s="383"/>
      <c r="P1324" s="302"/>
      <c r="Q1324" s="384"/>
      <c r="R1324" s="481"/>
      <c r="S1324" s="309"/>
      <c r="T1324" s="302"/>
      <c r="U1324" s="313"/>
      <c r="V1324" s="349"/>
      <c r="W1324" s="484"/>
      <c r="X1324" s="290"/>
      <c r="Y1324" s="355"/>
      <c r="Z1324" s="356" t="s">
        <v>20</v>
      </c>
      <c r="AA1324" s="357" t="s">
        <v>21</v>
      </c>
      <c r="AB1324" s="363">
        <v>0.85</v>
      </c>
      <c r="AC1324" s="482"/>
      <c r="AD1324" s="313"/>
      <c r="AE1324" s="349"/>
      <c r="AF1324" s="45">
        <f>ROUND(ROUND(ROUND(ROUND(ROUND(G1304*Q1304,0)*U1316,0)*Y1323,0)*AB1324,0)-AD1321,0)</f>
        <v>105</v>
      </c>
      <c r="AG1324" s="79"/>
    </row>
    <row r="1325" ht="16.5" customHeight="1">
      <c r="A1325" s="29">
        <v>63.0</v>
      </c>
      <c r="B1325" s="30" t="s">
        <v>4619</v>
      </c>
      <c r="C1325" s="32" t="s">
        <v>4620</v>
      </c>
      <c r="D1325" s="94"/>
      <c r="E1325" s="94"/>
      <c r="F1325" s="103"/>
      <c r="G1325" s="140"/>
      <c r="H1325" s="140"/>
      <c r="I1325" s="95"/>
      <c r="J1325" s="69"/>
      <c r="K1325" s="65"/>
      <c r="L1325" s="65"/>
      <c r="M1325" s="302"/>
      <c r="N1325" s="382"/>
      <c r="O1325" s="383"/>
      <c r="P1325" s="302"/>
      <c r="Q1325" s="384"/>
      <c r="R1325" s="481"/>
      <c r="S1325" s="309"/>
      <c r="T1325" s="302"/>
      <c r="U1325" s="313"/>
      <c r="V1325" s="349"/>
      <c r="W1325" s="305" t="s">
        <v>329</v>
      </c>
      <c r="X1325" s="302" t="s">
        <v>21</v>
      </c>
      <c r="Y1325" s="349">
        <f>$Y$659</f>
        <v>0.85</v>
      </c>
      <c r="Z1325" s="292"/>
      <c r="AA1325" s="292"/>
      <c r="AB1325" s="355"/>
      <c r="AC1325" s="482"/>
      <c r="AD1325" s="313"/>
      <c r="AE1325" s="349"/>
      <c r="AF1325" s="114">
        <f>ROUND(ROUND(ROUND(ROUND(G1304*Q1304,0)*U1316,0)*Y1325,0)-AD1321,0)</f>
        <v>151</v>
      </c>
      <c r="AG1325" s="79"/>
    </row>
    <row r="1326" ht="16.5" customHeight="1">
      <c r="A1326" s="29">
        <v>63.0</v>
      </c>
      <c r="B1326" s="30" t="s">
        <v>4621</v>
      </c>
      <c r="C1326" s="32" t="s">
        <v>4622</v>
      </c>
      <c r="D1326" s="94"/>
      <c r="E1326" s="94"/>
      <c r="F1326" s="103"/>
      <c r="G1326" s="140"/>
      <c r="H1326" s="140"/>
      <c r="I1326" s="95"/>
      <c r="J1326" s="69"/>
      <c r="K1326" s="65"/>
      <c r="L1326" s="65"/>
      <c r="M1326" s="302"/>
      <c r="N1326" s="382"/>
      <c r="O1326" s="383"/>
      <c r="P1326" s="302"/>
      <c r="Q1326" s="384"/>
      <c r="R1326" s="310"/>
      <c r="S1326" s="309"/>
      <c r="T1326" s="302"/>
      <c r="U1326" s="313"/>
      <c r="V1326" s="349"/>
      <c r="W1326" s="484"/>
      <c r="X1326" s="290"/>
      <c r="Y1326" s="355"/>
      <c r="Z1326" s="356" t="s">
        <v>20</v>
      </c>
      <c r="AA1326" s="357" t="s">
        <v>21</v>
      </c>
      <c r="AB1326" s="363">
        <v>0.85</v>
      </c>
      <c r="AC1326" s="484"/>
      <c r="AD1326" s="292"/>
      <c r="AE1326" s="355"/>
      <c r="AF1326" s="114">
        <f>ROUND(ROUND(ROUND(ROUND(ROUND(G1304*Q1304,0)*U1316,0)*Y1325,0)*AB1326,0)-AD1321,0)</f>
        <v>128</v>
      </c>
      <c r="AG1326" s="79"/>
    </row>
    <row r="1327" ht="16.5" customHeight="1">
      <c r="A1327" s="29">
        <v>63.0</v>
      </c>
      <c r="B1327" s="30" t="s">
        <v>4623</v>
      </c>
      <c r="C1327" s="32" t="s">
        <v>4624</v>
      </c>
      <c r="D1327" s="94"/>
      <c r="E1327" s="94"/>
      <c r="F1327" s="103"/>
      <c r="G1327" s="140"/>
      <c r="H1327" s="140"/>
      <c r="I1327" s="95"/>
      <c r="J1327" s="69"/>
      <c r="K1327" s="65"/>
      <c r="L1327" s="65"/>
      <c r="M1327" s="302"/>
      <c r="N1327" s="382"/>
      <c r="O1327" s="383"/>
      <c r="P1327" s="302"/>
      <c r="Q1327" s="384"/>
      <c r="R1327" s="309"/>
      <c r="S1327" s="130" t="s">
        <v>27</v>
      </c>
      <c r="T1327" s="287"/>
      <c r="U1327" s="385"/>
      <c r="V1327" s="354"/>
      <c r="W1327" s="299"/>
      <c r="X1327" s="287"/>
      <c r="Y1327" s="345"/>
      <c r="Z1327" s="288"/>
      <c r="AA1327" s="288"/>
      <c r="AB1327" s="288"/>
      <c r="AC1327" s="288"/>
      <c r="AD1327" s="288"/>
      <c r="AE1327" s="346"/>
      <c r="AF1327" s="45">
        <f>ROUND(ROUND(G1304*Q1304,0)*U1328,0)</f>
        <v>132</v>
      </c>
      <c r="AG1327" s="79"/>
    </row>
    <row r="1328" ht="16.5" customHeight="1">
      <c r="A1328" s="29">
        <v>63.0</v>
      </c>
      <c r="B1328" s="30" t="s">
        <v>4625</v>
      </c>
      <c r="C1328" s="32" t="s">
        <v>4626</v>
      </c>
      <c r="D1328" s="94"/>
      <c r="E1328" s="94"/>
      <c r="F1328" s="103"/>
      <c r="G1328" s="140"/>
      <c r="H1328" s="140"/>
      <c r="I1328" s="95"/>
      <c r="J1328" s="69"/>
      <c r="K1328" s="65"/>
      <c r="L1328" s="65"/>
      <c r="M1328" s="302"/>
      <c r="N1328" s="382"/>
      <c r="O1328" s="383"/>
      <c r="P1328" s="302"/>
      <c r="Q1328" s="384"/>
      <c r="R1328" s="309"/>
      <c r="S1328" s="482"/>
      <c r="T1328" s="302" t="s">
        <v>21</v>
      </c>
      <c r="U1328" s="313">
        <v>0.5</v>
      </c>
      <c r="V1328" s="349"/>
      <c r="W1328" s="303"/>
      <c r="X1328" s="290"/>
      <c r="Y1328" s="350"/>
      <c r="Z1328" s="299" t="s">
        <v>20</v>
      </c>
      <c r="AA1328" s="287" t="s">
        <v>21</v>
      </c>
      <c r="AB1328" s="351">
        <v>0.85</v>
      </c>
      <c r="AC1328" s="288"/>
      <c r="AD1328" s="288"/>
      <c r="AE1328" s="346"/>
      <c r="AF1328" s="45">
        <f>ROUND(ROUND(ROUND(G1304*Q1304,0)*U1328,0)*AB1328,0)</f>
        <v>112</v>
      </c>
      <c r="AG1328" s="79"/>
    </row>
    <row r="1329" ht="16.5" customHeight="1">
      <c r="A1329" s="29">
        <v>63.0</v>
      </c>
      <c r="B1329" s="30" t="s">
        <v>4627</v>
      </c>
      <c r="C1329" s="32" t="s">
        <v>4628</v>
      </c>
      <c r="D1329" s="94"/>
      <c r="E1329" s="94"/>
      <c r="F1329" s="103"/>
      <c r="G1329" s="140"/>
      <c r="H1329" s="140"/>
      <c r="I1329" s="95"/>
      <c r="J1329" s="69"/>
      <c r="K1329" s="65"/>
      <c r="L1329" s="65"/>
      <c r="M1329" s="302"/>
      <c r="N1329" s="382"/>
      <c r="O1329" s="383"/>
      <c r="P1329" s="302"/>
      <c r="Q1329" s="384"/>
      <c r="R1329" s="309"/>
      <c r="S1329" s="482"/>
      <c r="T1329" s="302"/>
      <c r="U1329" s="313"/>
      <c r="V1329" s="349"/>
      <c r="W1329" s="305" t="s">
        <v>326</v>
      </c>
      <c r="X1329" s="287" t="s">
        <v>21</v>
      </c>
      <c r="Y1329" s="354">
        <f>$Y$657</f>
        <v>0.7</v>
      </c>
      <c r="Z1329" s="297"/>
      <c r="AA1329" s="297"/>
      <c r="AB1329" s="297"/>
      <c r="AC1329" s="297"/>
      <c r="AD1329" s="297"/>
      <c r="AE1329" s="362"/>
      <c r="AF1329" s="114">
        <f>ROUND(ROUND(ROUND(G1304*Q1304,0)*U1328,0)*Y1329,0)</f>
        <v>92</v>
      </c>
      <c r="AG1329" s="79"/>
    </row>
    <row r="1330" ht="16.5" customHeight="1">
      <c r="A1330" s="29">
        <v>63.0</v>
      </c>
      <c r="B1330" s="30" t="s">
        <v>4629</v>
      </c>
      <c r="C1330" s="32" t="s">
        <v>4630</v>
      </c>
      <c r="D1330" s="94"/>
      <c r="E1330" s="94"/>
      <c r="F1330" s="103"/>
      <c r="G1330" s="140"/>
      <c r="H1330" s="140"/>
      <c r="I1330" s="95"/>
      <c r="J1330" s="69"/>
      <c r="K1330" s="65"/>
      <c r="L1330" s="65"/>
      <c r="M1330" s="302"/>
      <c r="N1330" s="382"/>
      <c r="O1330" s="383"/>
      <c r="P1330" s="302"/>
      <c r="Q1330" s="384"/>
      <c r="R1330" s="309"/>
      <c r="S1330" s="482"/>
      <c r="T1330" s="302"/>
      <c r="U1330" s="313"/>
      <c r="V1330" s="349"/>
      <c r="W1330" s="484"/>
      <c r="X1330" s="290"/>
      <c r="Y1330" s="355"/>
      <c r="Z1330" s="356" t="s">
        <v>20</v>
      </c>
      <c r="AA1330" s="357" t="s">
        <v>21</v>
      </c>
      <c r="AB1330" s="358">
        <v>0.85</v>
      </c>
      <c r="AC1330" s="288"/>
      <c r="AD1330" s="288"/>
      <c r="AE1330" s="346"/>
      <c r="AF1330" s="114">
        <f>ROUND(ROUND(ROUND(ROUND(G1304*Q1304,0)*U1328,0)*Y1329,0)*AB1330,0)</f>
        <v>78</v>
      </c>
      <c r="AG1330" s="79"/>
    </row>
    <row r="1331" ht="16.5" customHeight="1">
      <c r="A1331" s="29">
        <v>63.0</v>
      </c>
      <c r="B1331" s="30" t="s">
        <v>4631</v>
      </c>
      <c r="C1331" s="32" t="s">
        <v>4632</v>
      </c>
      <c r="D1331" s="94"/>
      <c r="E1331" s="94"/>
      <c r="F1331" s="103"/>
      <c r="G1331" s="140"/>
      <c r="H1331" s="140"/>
      <c r="I1331" s="95"/>
      <c r="J1331" s="69"/>
      <c r="K1331" s="65"/>
      <c r="L1331" s="65"/>
      <c r="M1331" s="302"/>
      <c r="N1331" s="382"/>
      <c r="O1331" s="383"/>
      <c r="P1331" s="302"/>
      <c r="Q1331" s="384"/>
      <c r="R1331" s="309"/>
      <c r="S1331" s="482"/>
      <c r="T1331" s="302"/>
      <c r="U1331" s="313"/>
      <c r="V1331" s="349"/>
      <c r="W1331" s="305" t="s">
        <v>329</v>
      </c>
      <c r="X1331" s="287" t="s">
        <v>21</v>
      </c>
      <c r="Y1331" s="354">
        <f>$Y$659</f>
        <v>0.85</v>
      </c>
      <c r="Z1331" s="292"/>
      <c r="AA1331" s="292"/>
      <c r="AB1331" s="292"/>
      <c r="AC1331" s="292"/>
      <c r="AD1331" s="292"/>
      <c r="AE1331" s="355"/>
      <c r="AF1331" s="45">
        <f>ROUND(ROUND(ROUND(G1304*Q1304,0)*U1328,0)*Y1331,0)</f>
        <v>112</v>
      </c>
      <c r="AG1331" s="79"/>
    </row>
    <row r="1332" ht="16.5" customHeight="1">
      <c r="A1332" s="29">
        <v>63.0</v>
      </c>
      <c r="B1332" s="30" t="s">
        <v>4633</v>
      </c>
      <c r="C1332" s="32" t="s">
        <v>4634</v>
      </c>
      <c r="D1332" s="94"/>
      <c r="E1332" s="94"/>
      <c r="F1332" s="103"/>
      <c r="G1332" s="140"/>
      <c r="H1332" s="140"/>
      <c r="I1332" s="95"/>
      <c r="J1332" s="69"/>
      <c r="K1332" s="65"/>
      <c r="L1332" s="65"/>
      <c r="M1332" s="302"/>
      <c r="N1332" s="382"/>
      <c r="O1332" s="383"/>
      <c r="P1332" s="302"/>
      <c r="Q1332" s="384"/>
      <c r="R1332" s="309"/>
      <c r="S1332" s="482"/>
      <c r="T1332" s="302"/>
      <c r="U1332" s="313"/>
      <c r="V1332" s="349"/>
      <c r="W1332" s="484"/>
      <c r="X1332" s="290"/>
      <c r="Y1332" s="355"/>
      <c r="Z1332" s="356" t="s">
        <v>20</v>
      </c>
      <c r="AA1332" s="357" t="s">
        <v>21</v>
      </c>
      <c r="AB1332" s="358">
        <v>0.85</v>
      </c>
      <c r="AC1332" s="288"/>
      <c r="AD1332" s="288"/>
      <c r="AE1332" s="346"/>
      <c r="AF1332" s="45">
        <f>ROUND(ROUND(ROUND(ROUND(G1304*Q1304,0)*U1328,0)*Y1331,0)*AB1332,0)</f>
        <v>95</v>
      </c>
      <c r="AG1332" s="79"/>
    </row>
    <row r="1333" ht="16.5" customHeight="1">
      <c r="A1333" s="29">
        <v>63.0</v>
      </c>
      <c r="B1333" s="30" t="s">
        <v>4635</v>
      </c>
      <c r="C1333" s="32" t="s">
        <v>4636</v>
      </c>
      <c r="D1333" s="94"/>
      <c r="E1333" s="94"/>
      <c r="F1333" s="103"/>
      <c r="G1333" s="140"/>
      <c r="H1333" s="140"/>
      <c r="I1333" s="95"/>
      <c r="J1333" s="69"/>
      <c r="K1333" s="65"/>
      <c r="L1333" s="65"/>
      <c r="M1333" s="302"/>
      <c r="N1333" s="382"/>
      <c r="O1333" s="383"/>
      <c r="P1333" s="302"/>
      <c r="Q1333" s="384"/>
      <c r="R1333" s="309"/>
      <c r="S1333" s="482"/>
      <c r="T1333" s="302"/>
      <c r="U1333" s="313"/>
      <c r="V1333" s="349"/>
      <c r="W1333" s="299"/>
      <c r="X1333" s="287"/>
      <c r="Y1333" s="345"/>
      <c r="Z1333" s="288"/>
      <c r="AA1333" s="288"/>
      <c r="AB1333" s="346"/>
      <c r="AC1333" s="82" t="s">
        <v>30</v>
      </c>
      <c r="AD1333" s="302">
        <v>5.0</v>
      </c>
      <c r="AE1333" s="360" t="s">
        <v>31</v>
      </c>
      <c r="AF1333" s="45">
        <f>ROUND(ROUND(ROUND(G1304*Q1304,0)*U1328,0)-AD1333,0)</f>
        <v>127</v>
      </c>
      <c r="AG1333" s="79"/>
    </row>
    <row r="1334" ht="16.5" customHeight="1">
      <c r="A1334" s="29">
        <v>63.0</v>
      </c>
      <c r="B1334" s="30" t="s">
        <v>4637</v>
      </c>
      <c r="C1334" s="32" t="s">
        <v>4638</v>
      </c>
      <c r="D1334" s="94"/>
      <c r="E1334" s="94"/>
      <c r="F1334" s="103"/>
      <c r="G1334" s="140"/>
      <c r="H1334" s="140"/>
      <c r="I1334" s="95"/>
      <c r="J1334" s="69"/>
      <c r="K1334" s="65"/>
      <c r="L1334" s="65"/>
      <c r="M1334" s="302"/>
      <c r="N1334" s="382"/>
      <c r="O1334" s="383"/>
      <c r="P1334" s="302"/>
      <c r="Q1334" s="384"/>
      <c r="R1334" s="309"/>
      <c r="S1334" s="482"/>
      <c r="T1334" s="302"/>
      <c r="U1334" s="313"/>
      <c r="V1334" s="313"/>
      <c r="W1334" s="303"/>
      <c r="X1334" s="290"/>
      <c r="Y1334" s="350"/>
      <c r="Z1334" s="299" t="s">
        <v>20</v>
      </c>
      <c r="AA1334" s="287" t="s">
        <v>21</v>
      </c>
      <c r="AB1334" s="361">
        <v>0.85</v>
      </c>
      <c r="AC1334" s="482"/>
      <c r="AD1334" s="302"/>
      <c r="AE1334" s="360"/>
      <c r="AF1334" s="45">
        <f>ROUND(ROUND(ROUND(ROUND(G1304*Q1304,0)*U1328,0)*AB1334,0)-AD1333,0)</f>
        <v>107</v>
      </c>
      <c r="AG1334" s="79"/>
    </row>
    <row r="1335" ht="16.5" customHeight="1">
      <c r="A1335" s="29">
        <v>63.0</v>
      </c>
      <c r="B1335" s="30" t="s">
        <v>4639</v>
      </c>
      <c r="C1335" s="32" t="s">
        <v>4640</v>
      </c>
      <c r="D1335" s="94"/>
      <c r="E1335" s="94"/>
      <c r="F1335" s="103"/>
      <c r="G1335" s="140"/>
      <c r="H1335" s="140"/>
      <c r="I1335" s="95"/>
      <c r="J1335" s="69"/>
      <c r="K1335" s="65"/>
      <c r="L1335" s="65"/>
      <c r="M1335" s="302"/>
      <c r="N1335" s="382"/>
      <c r="O1335" s="383"/>
      <c r="P1335" s="302"/>
      <c r="Q1335" s="384"/>
      <c r="R1335" s="309"/>
      <c r="S1335" s="482"/>
      <c r="T1335" s="302"/>
      <c r="U1335" s="313"/>
      <c r="V1335" s="313"/>
      <c r="W1335" s="305" t="s">
        <v>326</v>
      </c>
      <c r="X1335" s="302" t="s">
        <v>21</v>
      </c>
      <c r="Y1335" s="349">
        <f>$Y$657</f>
        <v>0.7</v>
      </c>
      <c r="Z1335" s="297"/>
      <c r="AA1335" s="297"/>
      <c r="AB1335" s="362"/>
      <c r="AC1335" s="482"/>
      <c r="AD1335" s="313"/>
      <c r="AE1335" s="349"/>
      <c r="AF1335" s="114">
        <f>ROUND(ROUND(ROUND(ROUND(G1304*Q1304,0)*U1328,0)*Y1335,0)-AD1333,0)</f>
        <v>87</v>
      </c>
      <c r="AG1335" s="79"/>
    </row>
    <row r="1336" ht="16.5" customHeight="1">
      <c r="A1336" s="29">
        <v>63.0</v>
      </c>
      <c r="B1336" s="30" t="s">
        <v>4641</v>
      </c>
      <c r="C1336" s="32" t="s">
        <v>4642</v>
      </c>
      <c r="D1336" s="94"/>
      <c r="E1336" s="94"/>
      <c r="F1336" s="103"/>
      <c r="G1336" s="140"/>
      <c r="H1336" s="140"/>
      <c r="I1336" s="95"/>
      <c r="J1336" s="69"/>
      <c r="K1336" s="65"/>
      <c r="L1336" s="65"/>
      <c r="M1336" s="302"/>
      <c r="N1336" s="382"/>
      <c r="O1336" s="383"/>
      <c r="P1336" s="302"/>
      <c r="Q1336" s="384"/>
      <c r="R1336" s="309"/>
      <c r="S1336" s="482"/>
      <c r="T1336" s="302"/>
      <c r="U1336" s="313"/>
      <c r="V1336" s="313"/>
      <c r="W1336" s="484"/>
      <c r="X1336" s="290"/>
      <c r="Y1336" s="355"/>
      <c r="Z1336" s="356" t="s">
        <v>20</v>
      </c>
      <c r="AA1336" s="357" t="s">
        <v>21</v>
      </c>
      <c r="AB1336" s="363">
        <v>0.85</v>
      </c>
      <c r="AC1336" s="482"/>
      <c r="AD1336" s="313"/>
      <c r="AE1336" s="349"/>
      <c r="AF1336" s="114">
        <f>ROUND(ROUND(ROUND(ROUND(ROUND(G1304*Q1304,0)*U1328,0)*Y1335,0)*AB1336,0)-AD1333,0)</f>
        <v>73</v>
      </c>
      <c r="AG1336" s="79"/>
    </row>
    <row r="1337" ht="16.5" customHeight="1">
      <c r="A1337" s="29">
        <v>63.0</v>
      </c>
      <c r="B1337" s="30" t="s">
        <v>4643</v>
      </c>
      <c r="C1337" s="32" t="s">
        <v>4644</v>
      </c>
      <c r="D1337" s="94"/>
      <c r="E1337" s="94"/>
      <c r="F1337" s="103"/>
      <c r="G1337" s="140"/>
      <c r="H1337" s="140"/>
      <c r="I1337" s="95"/>
      <c r="J1337" s="69"/>
      <c r="K1337" s="65"/>
      <c r="L1337" s="65"/>
      <c r="M1337" s="302"/>
      <c r="N1337" s="382"/>
      <c r="O1337" s="383"/>
      <c r="P1337" s="302"/>
      <c r="Q1337" s="384"/>
      <c r="R1337" s="323"/>
      <c r="S1337" s="482"/>
      <c r="T1337" s="302"/>
      <c r="U1337" s="313"/>
      <c r="V1337" s="313"/>
      <c r="W1337" s="305" t="s">
        <v>329</v>
      </c>
      <c r="X1337" s="302" t="s">
        <v>21</v>
      </c>
      <c r="Y1337" s="349">
        <f>$Y$659</f>
        <v>0.85</v>
      </c>
      <c r="Z1337" s="292"/>
      <c r="AA1337" s="292"/>
      <c r="AB1337" s="355"/>
      <c r="AC1337" s="482"/>
      <c r="AD1337" s="313"/>
      <c r="AE1337" s="349"/>
      <c r="AF1337" s="45">
        <f>ROUND(ROUND(ROUND(ROUND(G1304*Q1304,0)*U1328,0)*Y1337,0)-AD1333,0)</f>
        <v>107</v>
      </c>
      <c r="AG1337" s="79"/>
    </row>
    <row r="1338" ht="16.5" customHeight="1">
      <c r="A1338" s="29">
        <v>63.0</v>
      </c>
      <c r="B1338" s="30" t="s">
        <v>4645</v>
      </c>
      <c r="C1338" s="32" t="s">
        <v>4646</v>
      </c>
      <c r="D1338" s="94"/>
      <c r="E1338" s="94"/>
      <c r="F1338" s="103"/>
      <c r="G1338" s="140"/>
      <c r="H1338" s="140"/>
      <c r="I1338" s="95"/>
      <c r="J1338" s="110"/>
      <c r="K1338" s="115"/>
      <c r="L1338" s="115"/>
      <c r="M1338" s="386"/>
      <c r="N1338" s="382"/>
      <c r="O1338" s="383"/>
      <c r="P1338" s="302"/>
      <c r="Q1338" s="384"/>
      <c r="R1338" s="324"/>
      <c r="S1338" s="484"/>
      <c r="T1338" s="290"/>
      <c r="U1338" s="292"/>
      <c r="V1338" s="292"/>
      <c r="W1338" s="484"/>
      <c r="X1338" s="290"/>
      <c r="Y1338" s="355"/>
      <c r="Z1338" s="356" t="s">
        <v>20</v>
      </c>
      <c r="AA1338" s="357" t="s">
        <v>21</v>
      </c>
      <c r="AB1338" s="363">
        <v>0.85</v>
      </c>
      <c r="AC1338" s="484"/>
      <c r="AD1338" s="292"/>
      <c r="AE1338" s="355"/>
      <c r="AF1338" s="45">
        <f>ROUND(ROUND(ROUND(ROUND(ROUND(G1304*Q1304,0)*U1328,0)*Y1337,0)*AB1338,0)-AD1333,0)</f>
        <v>90</v>
      </c>
      <c r="AG1338" s="79"/>
    </row>
    <row r="1339" ht="16.5" customHeight="1">
      <c r="A1339" s="29">
        <v>63.0</v>
      </c>
      <c r="B1339" s="30" t="s">
        <v>4647</v>
      </c>
      <c r="C1339" s="32" t="s">
        <v>4648</v>
      </c>
      <c r="D1339" s="94"/>
      <c r="E1339" s="94"/>
      <c r="F1339" s="94"/>
      <c r="G1339" s="140"/>
      <c r="H1339" s="140"/>
      <c r="I1339" s="95"/>
      <c r="J1339" s="82" t="s">
        <v>38</v>
      </c>
      <c r="K1339" s="96"/>
      <c r="L1339" s="96"/>
      <c r="M1339" s="152"/>
      <c r="N1339" s="105"/>
      <c r="O1339" s="94"/>
      <c r="P1339" s="140"/>
      <c r="Q1339" s="95"/>
      <c r="R1339" s="287"/>
      <c r="S1339" s="287"/>
      <c r="T1339" s="152"/>
      <c r="U1339" s="152"/>
      <c r="V1339" s="152"/>
      <c r="W1339" s="299"/>
      <c r="X1339" s="287"/>
      <c r="Y1339" s="345"/>
      <c r="Z1339" s="288"/>
      <c r="AA1339" s="288"/>
      <c r="AB1339" s="288"/>
      <c r="AC1339" s="288"/>
      <c r="AD1339" s="288"/>
      <c r="AE1339" s="346"/>
      <c r="AF1339" s="45">
        <f>ROUND(ROUND(G1304+K1340,0)*Q1304,0)</f>
        <v>267</v>
      </c>
      <c r="AG1339" s="79"/>
    </row>
    <row r="1340" ht="16.5" customHeight="1">
      <c r="A1340" s="29">
        <v>63.0</v>
      </c>
      <c r="B1340" s="30" t="s">
        <v>4649</v>
      </c>
      <c r="C1340" s="32" t="s">
        <v>4650</v>
      </c>
      <c r="D1340" s="94"/>
      <c r="E1340" s="94"/>
      <c r="F1340" s="94"/>
      <c r="G1340" s="140"/>
      <c r="H1340" s="140"/>
      <c r="I1340" s="95"/>
      <c r="J1340" s="482"/>
      <c r="K1340" s="302">
        <v>6.0</v>
      </c>
      <c r="L1340" s="63" t="s">
        <v>40</v>
      </c>
      <c r="M1340" s="140"/>
      <c r="N1340" s="105"/>
      <c r="O1340" s="94"/>
      <c r="P1340" s="140"/>
      <c r="Q1340" s="95"/>
      <c r="R1340" s="302"/>
      <c r="S1340" s="302"/>
      <c r="T1340" s="140"/>
      <c r="U1340" s="140"/>
      <c r="V1340" s="140"/>
      <c r="W1340" s="303"/>
      <c r="X1340" s="290"/>
      <c r="Y1340" s="350"/>
      <c r="Z1340" s="299" t="s">
        <v>20</v>
      </c>
      <c r="AA1340" s="287" t="s">
        <v>21</v>
      </c>
      <c r="AB1340" s="351">
        <v>0.85</v>
      </c>
      <c r="AC1340" s="288"/>
      <c r="AD1340" s="288"/>
      <c r="AE1340" s="346"/>
      <c r="AF1340" s="45">
        <f>ROUND(ROUND(ROUND(G1304+K1340,0)*Q1304,0)*AB1340,0)</f>
        <v>227</v>
      </c>
      <c r="AG1340" s="79"/>
    </row>
    <row r="1341" ht="16.5" customHeight="1">
      <c r="A1341" s="29">
        <v>63.0</v>
      </c>
      <c r="B1341" s="30" t="s">
        <v>4651</v>
      </c>
      <c r="C1341" s="32" t="s">
        <v>4652</v>
      </c>
      <c r="D1341" s="94"/>
      <c r="E1341" s="94"/>
      <c r="F1341" s="94"/>
      <c r="G1341" s="140"/>
      <c r="H1341" s="140"/>
      <c r="I1341" s="95"/>
      <c r="J1341" s="482"/>
      <c r="K1341" s="65"/>
      <c r="L1341" s="302"/>
      <c r="M1341" s="366"/>
      <c r="N1341" s="367"/>
      <c r="O1341" s="368"/>
      <c r="P1341" s="366"/>
      <c r="Q1341" s="369"/>
      <c r="R1341" s="304"/>
      <c r="S1341" s="304"/>
      <c r="T1341" s="140"/>
      <c r="U1341" s="140"/>
      <c r="V1341" s="140"/>
      <c r="W1341" s="305" t="s">
        <v>326</v>
      </c>
      <c r="X1341" s="287" t="s">
        <v>21</v>
      </c>
      <c r="Y1341" s="354">
        <f>$Y$657</f>
        <v>0.7</v>
      </c>
      <c r="Z1341" s="297"/>
      <c r="AA1341" s="297"/>
      <c r="AB1341" s="297"/>
      <c r="AC1341" s="297"/>
      <c r="AD1341" s="297"/>
      <c r="AE1341" s="362"/>
      <c r="AF1341" s="45">
        <f>ROUND(ROUND(ROUND(G1304+K1340,0)*Q1304,0)*Y1341,0)</f>
        <v>187</v>
      </c>
      <c r="AG1341" s="79"/>
    </row>
    <row r="1342" ht="16.5" customHeight="1">
      <c r="A1342" s="29">
        <v>63.0</v>
      </c>
      <c r="B1342" s="30" t="s">
        <v>4653</v>
      </c>
      <c r="C1342" s="32" t="s">
        <v>4654</v>
      </c>
      <c r="D1342" s="94"/>
      <c r="E1342" s="94"/>
      <c r="F1342" s="94"/>
      <c r="G1342" s="140"/>
      <c r="H1342" s="140"/>
      <c r="I1342" s="95"/>
      <c r="J1342" s="482"/>
      <c r="K1342" s="65"/>
      <c r="L1342" s="302"/>
      <c r="M1342" s="366"/>
      <c r="N1342" s="367"/>
      <c r="O1342" s="368"/>
      <c r="P1342" s="366"/>
      <c r="Q1342" s="369"/>
      <c r="R1342" s="304"/>
      <c r="S1342" s="304"/>
      <c r="T1342" s="140"/>
      <c r="U1342" s="140"/>
      <c r="V1342" s="140"/>
      <c r="W1342" s="484"/>
      <c r="X1342" s="290"/>
      <c r="Y1342" s="355"/>
      <c r="Z1342" s="356" t="s">
        <v>20</v>
      </c>
      <c r="AA1342" s="357" t="s">
        <v>21</v>
      </c>
      <c r="AB1342" s="358">
        <v>0.85</v>
      </c>
      <c r="AC1342" s="288"/>
      <c r="AD1342" s="288"/>
      <c r="AE1342" s="346"/>
      <c r="AF1342" s="45">
        <f>ROUND(ROUND(ROUND(ROUND(G1304+K1340,0)*Q1304,0)*Y1341,0)*AB1342,0)</f>
        <v>159</v>
      </c>
      <c r="AG1342" s="79"/>
    </row>
    <row r="1343" ht="16.5" customHeight="1">
      <c r="A1343" s="29">
        <v>63.0</v>
      </c>
      <c r="B1343" s="30" t="s">
        <v>4655</v>
      </c>
      <c r="C1343" s="32" t="s">
        <v>4656</v>
      </c>
      <c r="D1343" s="94"/>
      <c r="E1343" s="94"/>
      <c r="F1343" s="94"/>
      <c r="G1343" s="140"/>
      <c r="H1343" s="140"/>
      <c r="I1343" s="95"/>
      <c r="J1343" s="482"/>
      <c r="K1343" s="65"/>
      <c r="L1343" s="302"/>
      <c r="M1343" s="366"/>
      <c r="N1343" s="367"/>
      <c r="O1343" s="368"/>
      <c r="P1343" s="366"/>
      <c r="Q1343" s="369"/>
      <c r="R1343" s="304"/>
      <c r="S1343" s="304"/>
      <c r="T1343" s="140"/>
      <c r="U1343" s="140"/>
      <c r="V1343" s="140"/>
      <c r="W1343" s="305" t="s">
        <v>329</v>
      </c>
      <c r="X1343" s="287" t="s">
        <v>21</v>
      </c>
      <c r="Y1343" s="354">
        <f>$Y$659</f>
        <v>0.85</v>
      </c>
      <c r="Z1343" s="292"/>
      <c r="AA1343" s="292"/>
      <c r="AB1343" s="292"/>
      <c r="AC1343" s="292"/>
      <c r="AD1343" s="292"/>
      <c r="AE1343" s="355"/>
      <c r="AF1343" s="45">
        <f>ROUND(ROUND(ROUND(G1304+K1340,0)*Q1304,0)*Y1343,0)</f>
        <v>227</v>
      </c>
      <c r="AG1343" s="79"/>
    </row>
    <row r="1344" ht="16.5" customHeight="1">
      <c r="A1344" s="29">
        <v>63.0</v>
      </c>
      <c r="B1344" s="30" t="s">
        <v>4657</v>
      </c>
      <c r="C1344" s="32" t="s">
        <v>4658</v>
      </c>
      <c r="D1344" s="94"/>
      <c r="E1344" s="94"/>
      <c r="F1344" s="94"/>
      <c r="G1344" s="140"/>
      <c r="H1344" s="140"/>
      <c r="I1344" s="95"/>
      <c r="J1344" s="482"/>
      <c r="K1344" s="65"/>
      <c r="L1344" s="302"/>
      <c r="M1344" s="366"/>
      <c r="N1344" s="367"/>
      <c r="O1344" s="368"/>
      <c r="P1344" s="366"/>
      <c r="Q1344" s="369"/>
      <c r="R1344" s="304"/>
      <c r="S1344" s="304"/>
      <c r="T1344" s="140"/>
      <c r="U1344" s="140"/>
      <c r="V1344" s="140"/>
      <c r="W1344" s="484"/>
      <c r="X1344" s="290"/>
      <c r="Y1344" s="355"/>
      <c r="Z1344" s="356" t="s">
        <v>20</v>
      </c>
      <c r="AA1344" s="357" t="s">
        <v>21</v>
      </c>
      <c r="AB1344" s="358">
        <v>0.85</v>
      </c>
      <c r="AC1344" s="288"/>
      <c r="AD1344" s="288"/>
      <c r="AE1344" s="346"/>
      <c r="AF1344" s="45">
        <f>ROUND(ROUND(ROUND(ROUND(G1304+K1340,0)*Q1304,0)*Y1343,0)*AB1344,0)</f>
        <v>193</v>
      </c>
      <c r="AG1344" s="79"/>
    </row>
    <row r="1345" ht="16.5" customHeight="1">
      <c r="A1345" s="29">
        <v>63.0</v>
      </c>
      <c r="B1345" s="30" t="s">
        <v>4659</v>
      </c>
      <c r="C1345" s="32" t="s">
        <v>4660</v>
      </c>
      <c r="D1345" s="94"/>
      <c r="E1345" s="94"/>
      <c r="F1345" s="94"/>
      <c r="G1345" s="140"/>
      <c r="H1345" s="140"/>
      <c r="I1345" s="95"/>
      <c r="J1345" s="69"/>
      <c r="K1345" s="65"/>
      <c r="L1345" s="302"/>
      <c r="M1345" s="366"/>
      <c r="N1345" s="367"/>
      <c r="O1345" s="368"/>
      <c r="P1345" s="366"/>
      <c r="Q1345" s="369"/>
      <c r="R1345" s="304"/>
      <c r="S1345" s="304"/>
      <c r="T1345" s="140"/>
      <c r="U1345" s="140"/>
      <c r="V1345" s="140"/>
      <c r="W1345" s="299"/>
      <c r="X1345" s="287"/>
      <c r="Y1345" s="345"/>
      <c r="Z1345" s="288"/>
      <c r="AA1345" s="288"/>
      <c r="AB1345" s="346"/>
      <c r="AC1345" s="82" t="s">
        <v>30</v>
      </c>
      <c r="AD1345" s="302">
        <v>5.0</v>
      </c>
      <c r="AE1345" s="360" t="s">
        <v>31</v>
      </c>
      <c r="AF1345" s="45">
        <f>ROUND(ROUND(ROUND(G1304+K1340,0)*Q1304,0)-AD1345,0)</f>
        <v>262</v>
      </c>
      <c r="AG1345" s="79"/>
    </row>
    <row r="1346" ht="16.5" customHeight="1">
      <c r="A1346" s="29">
        <v>63.0</v>
      </c>
      <c r="B1346" s="30" t="s">
        <v>4661</v>
      </c>
      <c r="C1346" s="32" t="s">
        <v>4662</v>
      </c>
      <c r="D1346" s="94"/>
      <c r="E1346" s="94"/>
      <c r="F1346" s="94"/>
      <c r="G1346" s="140"/>
      <c r="H1346" s="140"/>
      <c r="I1346" s="95"/>
      <c r="J1346" s="69"/>
      <c r="K1346" s="65"/>
      <c r="L1346" s="302"/>
      <c r="M1346" s="366"/>
      <c r="N1346" s="367"/>
      <c r="O1346" s="368"/>
      <c r="P1346" s="366"/>
      <c r="Q1346" s="369"/>
      <c r="R1346" s="304"/>
      <c r="S1346" s="304"/>
      <c r="T1346" s="140"/>
      <c r="U1346" s="140"/>
      <c r="V1346" s="140"/>
      <c r="W1346" s="303"/>
      <c r="X1346" s="290"/>
      <c r="Y1346" s="350"/>
      <c r="Z1346" s="299" t="s">
        <v>20</v>
      </c>
      <c r="AA1346" s="287" t="s">
        <v>21</v>
      </c>
      <c r="AB1346" s="361">
        <v>0.85</v>
      </c>
      <c r="AC1346" s="482"/>
      <c r="AD1346" s="302"/>
      <c r="AE1346" s="360"/>
      <c r="AF1346" s="45">
        <f>ROUND(ROUND(ROUND(ROUND(G1304+K1340,0)*Q1304,0)*AB1346,0)-AD1345,0)</f>
        <v>222</v>
      </c>
      <c r="AG1346" s="79"/>
    </row>
    <row r="1347" ht="16.5" customHeight="1">
      <c r="A1347" s="29">
        <v>63.0</v>
      </c>
      <c r="B1347" s="30" t="s">
        <v>4663</v>
      </c>
      <c r="C1347" s="32" t="s">
        <v>4664</v>
      </c>
      <c r="D1347" s="94"/>
      <c r="E1347" s="94"/>
      <c r="F1347" s="94"/>
      <c r="G1347" s="140"/>
      <c r="H1347" s="140"/>
      <c r="I1347" s="95"/>
      <c r="J1347" s="69"/>
      <c r="K1347" s="65"/>
      <c r="L1347" s="302"/>
      <c r="M1347" s="366"/>
      <c r="N1347" s="367"/>
      <c r="O1347" s="368"/>
      <c r="P1347" s="366"/>
      <c r="Q1347" s="369"/>
      <c r="R1347" s="304"/>
      <c r="S1347" s="304"/>
      <c r="T1347" s="140"/>
      <c r="U1347" s="140"/>
      <c r="V1347" s="140"/>
      <c r="W1347" s="305" t="s">
        <v>326</v>
      </c>
      <c r="X1347" s="302" t="s">
        <v>21</v>
      </c>
      <c r="Y1347" s="349">
        <v>0.7</v>
      </c>
      <c r="Z1347" s="297"/>
      <c r="AA1347" s="297"/>
      <c r="AB1347" s="362"/>
      <c r="AC1347" s="482"/>
      <c r="AD1347" s="313"/>
      <c r="AE1347" s="349"/>
      <c r="AF1347" s="45">
        <f>ROUND(ROUND(ROUND(ROUND(G1304+K1340,0)*Q1304,0)*Y1347,0)-AD1345,0)</f>
        <v>182</v>
      </c>
      <c r="AG1347" s="79"/>
    </row>
    <row r="1348" ht="16.5" customHeight="1">
      <c r="A1348" s="29">
        <v>63.0</v>
      </c>
      <c r="B1348" s="30" t="s">
        <v>4665</v>
      </c>
      <c r="C1348" s="32" t="s">
        <v>4666</v>
      </c>
      <c r="D1348" s="94"/>
      <c r="E1348" s="94"/>
      <c r="F1348" s="94"/>
      <c r="G1348" s="140"/>
      <c r="H1348" s="140"/>
      <c r="I1348" s="95"/>
      <c r="J1348" s="69"/>
      <c r="K1348" s="65"/>
      <c r="L1348" s="302"/>
      <c r="M1348" s="366"/>
      <c r="N1348" s="367"/>
      <c r="O1348" s="368"/>
      <c r="P1348" s="366"/>
      <c r="Q1348" s="369"/>
      <c r="R1348" s="304"/>
      <c r="S1348" s="304"/>
      <c r="T1348" s="140"/>
      <c r="U1348" s="140"/>
      <c r="V1348" s="140"/>
      <c r="W1348" s="484"/>
      <c r="X1348" s="290"/>
      <c r="Y1348" s="355"/>
      <c r="Z1348" s="356" t="s">
        <v>20</v>
      </c>
      <c r="AA1348" s="357" t="s">
        <v>21</v>
      </c>
      <c r="AB1348" s="363">
        <v>0.85</v>
      </c>
      <c r="AC1348" s="482"/>
      <c r="AD1348" s="313"/>
      <c r="AE1348" s="349"/>
      <c r="AF1348" s="45">
        <f>ROUND(ROUND(ROUND(ROUND(ROUND(G1304+K1340,0)*Q1304,0)*Y1347,0)*AB1348,0)-AD1345,0)</f>
        <v>154</v>
      </c>
      <c r="AG1348" s="79"/>
    </row>
    <row r="1349" ht="16.5" customHeight="1">
      <c r="A1349" s="29">
        <v>63.0</v>
      </c>
      <c r="B1349" s="30" t="s">
        <v>4667</v>
      </c>
      <c r="C1349" s="32" t="s">
        <v>4668</v>
      </c>
      <c r="D1349" s="94"/>
      <c r="E1349" s="94"/>
      <c r="F1349" s="94"/>
      <c r="G1349" s="140"/>
      <c r="H1349" s="140"/>
      <c r="I1349" s="95"/>
      <c r="J1349" s="69"/>
      <c r="K1349" s="65"/>
      <c r="L1349" s="302"/>
      <c r="M1349" s="366"/>
      <c r="N1349" s="367"/>
      <c r="O1349" s="368"/>
      <c r="P1349" s="366"/>
      <c r="Q1349" s="369"/>
      <c r="R1349" s="304"/>
      <c r="S1349" s="304"/>
      <c r="T1349" s="140"/>
      <c r="U1349" s="140"/>
      <c r="V1349" s="140"/>
      <c r="W1349" s="305" t="s">
        <v>329</v>
      </c>
      <c r="X1349" s="302" t="s">
        <v>21</v>
      </c>
      <c r="Y1349" s="349">
        <v>0.85</v>
      </c>
      <c r="Z1349" s="292"/>
      <c r="AA1349" s="292"/>
      <c r="AB1349" s="355"/>
      <c r="AC1349" s="482"/>
      <c r="AD1349" s="313"/>
      <c r="AE1349" s="349"/>
      <c r="AF1349" s="45">
        <f>ROUND(ROUND(ROUND(ROUND(G1304+K1340,0)*Q1304,0)*Y1349,0)-AD1345,0)</f>
        <v>222</v>
      </c>
      <c r="AG1349" s="79"/>
    </row>
    <row r="1350" ht="16.5" customHeight="1">
      <c r="A1350" s="29">
        <v>63.0</v>
      </c>
      <c r="B1350" s="30" t="s">
        <v>4669</v>
      </c>
      <c r="C1350" s="32" t="s">
        <v>4670</v>
      </c>
      <c r="D1350" s="94"/>
      <c r="E1350" s="94"/>
      <c r="F1350" s="94"/>
      <c r="G1350" s="140"/>
      <c r="H1350" s="140"/>
      <c r="I1350" s="95"/>
      <c r="J1350" s="69"/>
      <c r="K1350" s="65"/>
      <c r="L1350" s="302"/>
      <c r="M1350" s="366"/>
      <c r="N1350" s="367"/>
      <c r="O1350" s="368"/>
      <c r="P1350" s="366"/>
      <c r="Q1350" s="369"/>
      <c r="R1350" s="304"/>
      <c r="S1350" s="304"/>
      <c r="T1350" s="140"/>
      <c r="U1350" s="140"/>
      <c r="V1350" s="140"/>
      <c r="W1350" s="484"/>
      <c r="X1350" s="290"/>
      <c r="Y1350" s="355"/>
      <c r="Z1350" s="356" t="s">
        <v>20</v>
      </c>
      <c r="AA1350" s="357" t="s">
        <v>21</v>
      </c>
      <c r="AB1350" s="363">
        <v>0.85</v>
      </c>
      <c r="AC1350" s="484"/>
      <c r="AD1350" s="292"/>
      <c r="AE1350" s="355"/>
      <c r="AF1350" s="45">
        <f>ROUND(ROUND(ROUND(ROUND(ROUND(G1304+K1340,0)*Q1304,0)*Y1349,0)*AB1350,0)-AD1345,0)</f>
        <v>188</v>
      </c>
      <c r="AG1350" s="79"/>
    </row>
    <row r="1351" ht="16.5" customHeight="1">
      <c r="A1351" s="29">
        <v>63.0</v>
      </c>
      <c r="B1351" s="30" t="s">
        <v>4671</v>
      </c>
      <c r="C1351" s="32" t="s">
        <v>4672</v>
      </c>
      <c r="D1351" s="94"/>
      <c r="E1351" s="94"/>
      <c r="F1351" s="307"/>
      <c r="G1351" s="352"/>
      <c r="H1351" s="140"/>
      <c r="I1351" s="95"/>
      <c r="J1351" s="69"/>
      <c r="K1351" s="65"/>
      <c r="L1351" s="302"/>
      <c r="M1351" s="366"/>
      <c r="N1351" s="367"/>
      <c r="O1351" s="368"/>
      <c r="P1351" s="366"/>
      <c r="Q1351" s="369"/>
      <c r="R1351" s="33" t="s">
        <v>23</v>
      </c>
      <c r="S1351" s="130" t="s">
        <v>24</v>
      </c>
      <c r="T1351" s="152"/>
      <c r="U1351" s="152"/>
      <c r="V1351" s="153"/>
      <c r="W1351" s="299"/>
      <c r="X1351" s="287"/>
      <c r="Y1351" s="345"/>
      <c r="Z1351" s="288"/>
      <c r="AA1351" s="288"/>
      <c r="AB1351" s="288"/>
      <c r="AC1351" s="288"/>
      <c r="AD1351" s="288"/>
      <c r="AE1351" s="346"/>
      <c r="AF1351" s="45">
        <f>ROUND(ROUND(ROUND(G1304+K1340,0)*Q1304,0)*U1352,0)</f>
        <v>187</v>
      </c>
      <c r="AG1351" s="79"/>
    </row>
    <row r="1352" ht="16.5" customHeight="1">
      <c r="A1352" s="29">
        <v>63.0</v>
      </c>
      <c r="B1352" s="30" t="s">
        <v>4673</v>
      </c>
      <c r="C1352" s="32" t="s">
        <v>4674</v>
      </c>
      <c r="D1352" s="94"/>
      <c r="E1352" s="94"/>
      <c r="F1352" s="307"/>
      <c r="G1352" s="352"/>
      <c r="H1352" s="140"/>
      <c r="I1352" s="95"/>
      <c r="J1352" s="69"/>
      <c r="K1352" s="302"/>
      <c r="L1352" s="63"/>
      <c r="M1352" s="366"/>
      <c r="N1352" s="367"/>
      <c r="O1352" s="368"/>
      <c r="P1352" s="366"/>
      <c r="Q1352" s="369"/>
      <c r="R1352" s="481"/>
      <c r="S1352" s="482"/>
      <c r="T1352" s="302" t="s">
        <v>21</v>
      </c>
      <c r="U1352" s="313">
        <v>0.7</v>
      </c>
      <c r="V1352" s="95"/>
      <c r="W1352" s="303"/>
      <c r="X1352" s="290"/>
      <c r="Y1352" s="350"/>
      <c r="Z1352" s="299" t="s">
        <v>20</v>
      </c>
      <c r="AA1352" s="287" t="s">
        <v>21</v>
      </c>
      <c r="AB1352" s="351">
        <v>0.85</v>
      </c>
      <c r="AC1352" s="288"/>
      <c r="AD1352" s="288"/>
      <c r="AE1352" s="346"/>
      <c r="AF1352" s="45">
        <f>ROUND(ROUND(ROUND(ROUND(G1304+K1340,0)*Q1304,0)*U1352,0)*AB1352,0)</f>
        <v>159</v>
      </c>
      <c r="AG1352" s="79"/>
    </row>
    <row r="1353" ht="16.5" customHeight="1">
      <c r="A1353" s="29">
        <v>63.0</v>
      </c>
      <c r="B1353" s="30" t="s">
        <v>4675</v>
      </c>
      <c r="C1353" s="32" t="s">
        <v>4676</v>
      </c>
      <c r="D1353" s="94"/>
      <c r="E1353" s="94"/>
      <c r="F1353" s="103"/>
      <c r="G1353" s="140"/>
      <c r="H1353" s="140"/>
      <c r="I1353" s="95"/>
      <c r="J1353" s="69"/>
      <c r="K1353" s="65"/>
      <c r="L1353" s="65"/>
      <c r="M1353" s="302"/>
      <c r="N1353" s="382"/>
      <c r="O1353" s="383"/>
      <c r="P1353" s="302"/>
      <c r="Q1353" s="384"/>
      <c r="R1353" s="481"/>
      <c r="S1353" s="482"/>
      <c r="T1353" s="302"/>
      <c r="U1353" s="313"/>
      <c r="V1353" s="349"/>
      <c r="W1353" s="305" t="s">
        <v>326</v>
      </c>
      <c r="X1353" s="287" t="s">
        <v>21</v>
      </c>
      <c r="Y1353" s="354">
        <f>$Y$657</f>
        <v>0.7</v>
      </c>
      <c r="Z1353" s="297"/>
      <c r="AA1353" s="297"/>
      <c r="AB1353" s="297"/>
      <c r="AC1353" s="297"/>
      <c r="AD1353" s="297"/>
      <c r="AE1353" s="362"/>
      <c r="AF1353" s="45">
        <f>ROUND(ROUND(ROUND(ROUND(G1304+K1340,0)*Q1304,0)*U1352,0)*Y1353,0)</f>
        <v>131</v>
      </c>
      <c r="AG1353" s="79"/>
    </row>
    <row r="1354" ht="16.5" customHeight="1">
      <c r="A1354" s="29">
        <v>63.0</v>
      </c>
      <c r="B1354" s="30" t="s">
        <v>4677</v>
      </c>
      <c r="C1354" s="32" t="s">
        <v>4678</v>
      </c>
      <c r="D1354" s="94"/>
      <c r="E1354" s="94"/>
      <c r="F1354" s="103"/>
      <c r="G1354" s="140"/>
      <c r="H1354" s="140"/>
      <c r="I1354" s="95"/>
      <c r="J1354" s="69"/>
      <c r="K1354" s="65"/>
      <c r="L1354" s="65"/>
      <c r="M1354" s="302"/>
      <c r="N1354" s="382"/>
      <c r="O1354" s="383"/>
      <c r="P1354" s="302"/>
      <c r="Q1354" s="384"/>
      <c r="R1354" s="481"/>
      <c r="S1354" s="482"/>
      <c r="T1354" s="302"/>
      <c r="U1354" s="313"/>
      <c r="V1354" s="349"/>
      <c r="W1354" s="484"/>
      <c r="X1354" s="290"/>
      <c r="Y1354" s="355"/>
      <c r="Z1354" s="356" t="s">
        <v>20</v>
      </c>
      <c r="AA1354" s="357" t="s">
        <v>21</v>
      </c>
      <c r="AB1354" s="358">
        <v>0.85</v>
      </c>
      <c r="AC1354" s="288"/>
      <c r="AD1354" s="288"/>
      <c r="AE1354" s="346"/>
      <c r="AF1354" s="114">
        <f>ROUND(ROUND(ROUND(ROUND(ROUND(G1304+K1340,0)*Q1304,0)*U1352,0)*Y1353,0)*AB1354,0)</f>
        <v>111</v>
      </c>
      <c r="AG1354" s="79"/>
    </row>
    <row r="1355" ht="16.5" customHeight="1">
      <c r="A1355" s="29">
        <v>63.0</v>
      </c>
      <c r="B1355" s="30" t="s">
        <v>4679</v>
      </c>
      <c r="C1355" s="32" t="s">
        <v>4680</v>
      </c>
      <c r="D1355" s="94"/>
      <c r="E1355" s="94"/>
      <c r="F1355" s="103"/>
      <c r="G1355" s="140"/>
      <c r="H1355" s="140"/>
      <c r="I1355" s="95"/>
      <c r="J1355" s="69"/>
      <c r="K1355" s="65"/>
      <c r="L1355" s="65"/>
      <c r="M1355" s="302"/>
      <c r="N1355" s="382"/>
      <c r="O1355" s="383"/>
      <c r="P1355" s="302"/>
      <c r="Q1355" s="384"/>
      <c r="R1355" s="481"/>
      <c r="S1355" s="482"/>
      <c r="T1355" s="302"/>
      <c r="U1355" s="313"/>
      <c r="V1355" s="349"/>
      <c r="W1355" s="305" t="s">
        <v>329</v>
      </c>
      <c r="X1355" s="287" t="s">
        <v>21</v>
      </c>
      <c r="Y1355" s="354">
        <f>$Y$659</f>
        <v>0.85</v>
      </c>
      <c r="Z1355" s="292"/>
      <c r="AA1355" s="292"/>
      <c r="AB1355" s="292"/>
      <c r="AC1355" s="292"/>
      <c r="AD1355" s="292"/>
      <c r="AE1355" s="355"/>
      <c r="AF1355" s="45">
        <f>ROUND(ROUND(ROUND(ROUND(G1304+K1340,0)*Q1304,0)*U1352,0)*Y1355,0)</f>
        <v>159</v>
      </c>
      <c r="AG1355" s="79"/>
    </row>
    <row r="1356" ht="16.5" customHeight="1">
      <c r="A1356" s="29">
        <v>63.0</v>
      </c>
      <c r="B1356" s="30" t="s">
        <v>4681</v>
      </c>
      <c r="C1356" s="32" t="s">
        <v>4682</v>
      </c>
      <c r="D1356" s="94"/>
      <c r="E1356" s="94"/>
      <c r="F1356" s="103"/>
      <c r="G1356" s="140"/>
      <c r="H1356" s="140"/>
      <c r="I1356" s="95"/>
      <c r="J1356" s="69"/>
      <c r="K1356" s="65"/>
      <c r="L1356" s="65"/>
      <c r="M1356" s="302"/>
      <c r="N1356" s="382"/>
      <c r="O1356" s="383"/>
      <c r="P1356" s="302"/>
      <c r="Q1356" s="384"/>
      <c r="R1356" s="481"/>
      <c r="S1356" s="482"/>
      <c r="T1356" s="302"/>
      <c r="U1356" s="313"/>
      <c r="V1356" s="349"/>
      <c r="W1356" s="484"/>
      <c r="X1356" s="290"/>
      <c r="Y1356" s="355"/>
      <c r="Z1356" s="356" t="s">
        <v>20</v>
      </c>
      <c r="AA1356" s="357" t="s">
        <v>21</v>
      </c>
      <c r="AB1356" s="358">
        <v>0.85</v>
      </c>
      <c r="AC1356" s="288"/>
      <c r="AD1356" s="288"/>
      <c r="AE1356" s="346"/>
      <c r="AF1356" s="45">
        <f>ROUND(ROUND(ROUND(ROUND(ROUND(G1304+K1340,0)*Q1304,0)*U1352,0)*Y1355,0)*AB1356,0)</f>
        <v>135</v>
      </c>
      <c r="AG1356" s="79"/>
    </row>
    <row r="1357" ht="16.5" customHeight="1">
      <c r="A1357" s="29">
        <v>63.0</v>
      </c>
      <c r="B1357" s="30" t="s">
        <v>4683</v>
      </c>
      <c r="C1357" s="32" t="s">
        <v>4684</v>
      </c>
      <c r="D1357" s="94"/>
      <c r="E1357" s="94"/>
      <c r="F1357" s="103"/>
      <c r="G1357" s="140"/>
      <c r="H1357" s="140"/>
      <c r="I1357" s="95"/>
      <c r="J1357" s="69"/>
      <c r="K1357" s="65"/>
      <c r="L1357" s="65"/>
      <c r="M1357" s="302"/>
      <c r="N1357" s="382"/>
      <c r="O1357" s="383"/>
      <c r="P1357" s="302"/>
      <c r="Q1357" s="384"/>
      <c r="R1357" s="481"/>
      <c r="S1357" s="482"/>
      <c r="T1357" s="302"/>
      <c r="U1357" s="313"/>
      <c r="V1357" s="349"/>
      <c r="W1357" s="299"/>
      <c r="X1357" s="287"/>
      <c r="Y1357" s="345"/>
      <c r="Z1357" s="288"/>
      <c r="AA1357" s="288"/>
      <c r="AB1357" s="346"/>
      <c r="AC1357" s="82" t="s">
        <v>30</v>
      </c>
      <c r="AD1357" s="302">
        <v>5.0</v>
      </c>
      <c r="AE1357" s="360" t="s">
        <v>31</v>
      </c>
      <c r="AF1357" s="45">
        <f>ROUND(ROUND(ROUND(ROUND(G1304+K1340,0)*Q1304,0)*U1352,0)-AD1357,0)</f>
        <v>182</v>
      </c>
      <c r="AG1357" s="79"/>
    </row>
    <row r="1358" ht="16.5" customHeight="1">
      <c r="A1358" s="29">
        <v>63.0</v>
      </c>
      <c r="B1358" s="30" t="s">
        <v>4685</v>
      </c>
      <c r="C1358" s="32" t="s">
        <v>4686</v>
      </c>
      <c r="D1358" s="94"/>
      <c r="E1358" s="94"/>
      <c r="F1358" s="103"/>
      <c r="G1358" s="140"/>
      <c r="H1358" s="140"/>
      <c r="I1358" s="95"/>
      <c r="J1358" s="69"/>
      <c r="K1358" s="65"/>
      <c r="L1358" s="65"/>
      <c r="M1358" s="302"/>
      <c r="N1358" s="382"/>
      <c r="O1358" s="383"/>
      <c r="P1358" s="302"/>
      <c r="Q1358" s="384"/>
      <c r="R1358" s="481"/>
      <c r="S1358" s="482"/>
      <c r="T1358" s="302"/>
      <c r="U1358" s="313"/>
      <c r="V1358" s="349"/>
      <c r="W1358" s="303"/>
      <c r="X1358" s="290"/>
      <c r="Y1358" s="350"/>
      <c r="Z1358" s="299" t="s">
        <v>20</v>
      </c>
      <c r="AA1358" s="287" t="s">
        <v>21</v>
      </c>
      <c r="AB1358" s="361">
        <v>0.85</v>
      </c>
      <c r="AC1358" s="482"/>
      <c r="AD1358" s="302"/>
      <c r="AE1358" s="360"/>
      <c r="AF1358" s="45">
        <f>ROUND(ROUND(ROUND(ROUND(ROUND(G1304+K1340,0)*Q1304,0)*U1352,0)*AB1358,0)-AD1357,0)</f>
        <v>154</v>
      </c>
      <c r="AG1358" s="79"/>
    </row>
    <row r="1359" ht="16.5" customHeight="1">
      <c r="A1359" s="29">
        <v>63.0</v>
      </c>
      <c r="B1359" s="30" t="s">
        <v>4687</v>
      </c>
      <c r="C1359" s="32" t="s">
        <v>4688</v>
      </c>
      <c r="D1359" s="94"/>
      <c r="E1359" s="94"/>
      <c r="F1359" s="103"/>
      <c r="G1359" s="140"/>
      <c r="H1359" s="140"/>
      <c r="I1359" s="95"/>
      <c r="J1359" s="69"/>
      <c r="K1359" s="65"/>
      <c r="L1359" s="65"/>
      <c r="M1359" s="302"/>
      <c r="N1359" s="382"/>
      <c r="O1359" s="383"/>
      <c r="P1359" s="302"/>
      <c r="Q1359" s="384"/>
      <c r="R1359" s="310"/>
      <c r="S1359" s="482"/>
      <c r="T1359" s="302"/>
      <c r="U1359" s="313"/>
      <c r="V1359" s="349"/>
      <c r="W1359" s="305" t="s">
        <v>326</v>
      </c>
      <c r="X1359" s="302" t="s">
        <v>21</v>
      </c>
      <c r="Y1359" s="349">
        <f>$Y$657</f>
        <v>0.7</v>
      </c>
      <c r="Z1359" s="297"/>
      <c r="AA1359" s="297"/>
      <c r="AB1359" s="362"/>
      <c r="AC1359" s="482"/>
      <c r="AD1359" s="313"/>
      <c r="AE1359" s="349"/>
      <c r="AF1359" s="45">
        <f>ROUND(ROUND(ROUND(ROUND(ROUND(G1304+K1340,0)*Q1304,0)*U1352,0)*Y1359,0)-AD1357,0)</f>
        <v>126</v>
      </c>
      <c r="AG1359" s="79"/>
    </row>
    <row r="1360" ht="16.5" customHeight="1">
      <c r="A1360" s="29">
        <v>63.0</v>
      </c>
      <c r="B1360" s="30" t="s">
        <v>4689</v>
      </c>
      <c r="C1360" s="32" t="s">
        <v>4690</v>
      </c>
      <c r="D1360" s="94"/>
      <c r="E1360" s="94"/>
      <c r="F1360" s="103"/>
      <c r="G1360" s="140"/>
      <c r="H1360" s="140"/>
      <c r="I1360" s="95"/>
      <c r="J1360" s="69"/>
      <c r="K1360" s="65"/>
      <c r="L1360" s="65"/>
      <c r="M1360" s="302"/>
      <c r="N1360" s="382"/>
      <c r="O1360" s="383"/>
      <c r="P1360" s="302"/>
      <c r="Q1360" s="384"/>
      <c r="R1360" s="310"/>
      <c r="S1360" s="309"/>
      <c r="T1360" s="302"/>
      <c r="U1360" s="313"/>
      <c r="V1360" s="349"/>
      <c r="W1360" s="484"/>
      <c r="X1360" s="290"/>
      <c r="Y1360" s="355"/>
      <c r="Z1360" s="356" t="s">
        <v>20</v>
      </c>
      <c r="AA1360" s="357" t="s">
        <v>21</v>
      </c>
      <c r="AB1360" s="363">
        <v>0.85</v>
      </c>
      <c r="AC1360" s="482"/>
      <c r="AD1360" s="313"/>
      <c r="AE1360" s="349"/>
      <c r="AF1360" s="114">
        <f>ROUND(ROUND(ROUND(ROUND(ROUND(ROUND(G1304+K1340,0)*Q1304,0)*U1352,0)*Y1359,0)*AB1360,0)-AD1357,0)</f>
        <v>106</v>
      </c>
      <c r="AG1360" s="79"/>
    </row>
    <row r="1361" ht="16.5" customHeight="1">
      <c r="A1361" s="29">
        <v>63.0</v>
      </c>
      <c r="B1361" s="30" t="s">
        <v>4691</v>
      </c>
      <c r="C1361" s="32" t="s">
        <v>4692</v>
      </c>
      <c r="D1361" s="94"/>
      <c r="E1361" s="94"/>
      <c r="F1361" s="103"/>
      <c r="G1361" s="140"/>
      <c r="H1361" s="140"/>
      <c r="I1361" s="95"/>
      <c r="J1361" s="69"/>
      <c r="K1361" s="65"/>
      <c r="L1361" s="65"/>
      <c r="M1361" s="302"/>
      <c r="N1361" s="382"/>
      <c r="O1361" s="383"/>
      <c r="P1361" s="302"/>
      <c r="Q1361" s="384"/>
      <c r="R1361" s="310"/>
      <c r="S1361" s="309"/>
      <c r="T1361" s="302"/>
      <c r="U1361" s="313"/>
      <c r="V1361" s="349"/>
      <c r="W1361" s="305" t="s">
        <v>329</v>
      </c>
      <c r="X1361" s="302" t="s">
        <v>21</v>
      </c>
      <c r="Y1361" s="349">
        <f>$Y$659</f>
        <v>0.85</v>
      </c>
      <c r="Z1361" s="292"/>
      <c r="AA1361" s="292"/>
      <c r="AB1361" s="355"/>
      <c r="AC1361" s="482"/>
      <c r="AD1361" s="313"/>
      <c r="AE1361" s="349"/>
      <c r="AF1361" s="45">
        <f>ROUND(ROUND(ROUND(ROUND(ROUND(G1304+K1340,0)*Q1304,0)*U1352,0)*Y1361,0)-AD1357,0)</f>
        <v>154</v>
      </c>
      <c r="AG1361" s="79"/>
    </row>
    <row r="1362" ht="16.5" customHeight="1">
      <c r="A1362" s="29">
        <v>63.0</v>
      </c>
      <c r="B1362" s="30" t="s">
        <v>4693</v>
      </c>
      <c r="C1362" s="32" t="s">
        <v>4694</v>
      </c>
      <c r="D1362" s="94"/>
      <c r="E1362" s="94"/>
      <c r="F1362" s="103"/>
      <c r="G1362" s="140"/>
      <c r="H1362" s="140"/>
      <c r="I1362" s="95"/>
      <c r="J1362" s="69"/>
      <c r="K1362" s="65"/>
      <c r="L1362" s="65"/>
      <c r="M1362" s="302"/>
      <c r="N1362" s="382"/>
      <c r="O1362" s="383"/>
      <c r="P1362" s="302"/>
      <c r="Q1362" s="384"/>
      <c r="R1362" s="310"/>
      <c r="S1362" s="309"/>
      <c r="T1362" s="302"/>
      <c r="U1362" s="313"/>
      <c r="V1362" s="349"/>
      <c r="W1362" s="484"/>
      <c r="X1362" s="290"/>
      <c r="Y1362" s="355"/>
      <c r="Z1362" s="356" t="s">
        <v>20</v>
      </c>
      <c r="AA1362" s="357" t="s">
        <v>21</v>
      </c>
      <c r="AB1362" s="363">
        <v>0.85</v>
      </c>
      <c r="AC1362" s="484"/>
      <c r="AD1362" s="292"/>
      <c r="AE1362" s="355"/>
      <c r="AF1362" s="45">
        <f>ROUND(ROUND(ROUND(ROUND(ROUND(ROUND(G1304+K1340,0)*Q1304,0)*U1352,0)*Y1361,0)*AB1362,0)-AD1357,0)</f>
        <v>130</v>
      </c>
      <c r="AG1362" s="79"/>
    </row>
    <row r="1363" ht="16.5" customHeight="1">
      <c r="A1363" s="29">
        <v>63.0</v>
      </c>
      <c r="B1363" s="30" t="s">
        <v>4695</v>
      </c>
      <c r="C1363" s="32" t="s">
        <v>4696</v>
      </c>
      <c r="D1363" s="94"/>
      <c r="E1363" s="94"/>
      <c r="F1363" s="103"/>
      <c r="G1363" s="140"/>
      <c r="H1363" s="140"/>
      <c r="I1363" s="95"/>
      <c r="J1363" s="69"/>
      <c r="K1363" s="65"/>
      <c r="L1363" s="65"/>
      <c r="M1363" s="302"/>
      <c r="N1363" s="382"/>
      <c r="O1363" s="383"/>
      <c r="P1363" s="302"/>
      <c r="Q1363" s="384"/>
      <c r="R1363" s="310"/>
      <c r="S1363" s="130" t="s">
        <v>27</v>
      </c>
      <c r="T1363" s="287"/>
      <c r="U1363" s="385"/>
      <c r="V1363" s="354"/>
      <c r="W1363" s="299"/>
      <c r="X1363" s="287"/>
      <c r="Y1363" s="345"/>
      <c r="Z1363" s="288"/>
      <c r="AA1363" s="288"/>
      <c r="AB1363" s="288"/>
      <c r="AC1363" s="288"/>
      <c r="AD1363" s="288"/>
      <c r="AE1363" s="346"/>
      <c r="AF1363" s="45">
        <f>ROUND(ROUND(ROUND(G1304+K1340,0)*Q1304,0)*U1364,0)</f>
        <v>134</v>
      </c>
      <c r="AG1363" s="79"/>
    </row>
    <row r="1364" ht="16.5" customHeight="1">
      <c r="A1364" s="29">
        <v>63.0</v>
      </c>
      <c r="B1364" s="30" t="s">
        <v>4697</v>
      </c>
      <c r="C1364" s="32" t="s">
        <v>4698</v>
      </c>
      <c r="D1364" s="94"/>
      <c r="E1364" s="94"/>
      <c r="F1364" s="103"/>
      <c r="G1364" s="140"/>
      <c r="H1364" s="140"/>
      <c r="I1364" s="95"/>
      <c r="J1364" s="69"/>
      <c r="K1364" s="65"/>
      <c r="L1364" s="65"/>
      <c r="M1364" s="302"/>
      <c r="N1364" s="382"/>
      <c r="O1364" s="383"/>
      <c r="P1364" s="302"/>
      <c r="Q1364" s="384"/>
      <c r="R1364" s="310"/>
      <c r="S1364" s="482"/>
      <c r="T1364" s="302" t="s">
        <v>21</v>
      </c>
      <c r="U1364" s="313">
        <v>0.5</v>
      </c>
      <c r="V1364" s="349"/>
      <c r="W1364" s="303"/>
      <c r="X1364" s="290"/>
      <c r="Y1364" s="350"/>
      <c r="Z1364" s="299" t="s">
        <v>20</v>
      </c>
      <c r="AA1364" s="287" t="s">
        <v>21</v>
      </c>
      <c r="AB1364" s="351">
        <v>0.85</v>
      </c>
      <c r="AC1364" s="288"/>
      <c r="AD1364" s="288"/>
      <c r="AE1364" s="346"/>
      <c r="AF1364" s="45">
        <f>ROUND(ROUND(ROUND(ROUND(G1304+K1340,0)*Q1304,0)*U1364,0)*AB1364,0)</f>
        <v>114</v>
      </c>
      <c r="AG1364" s="79"/>
    </row>
    <row r="1365" ht="16.5" customHeight="1">
      <c r="A1365" s="29">
        <v>63.0</v>
      </c>
      <c r="B1365" s="30" t="s">
        <v>4699</v>
      </c>
      <c r="C1365" s="32" t="s">
        <v>4700</v>
      </c>
      <c r="D1365" s="94"/>
      <c r="E1365" s="94"/>
      <c r="F1365" s="103"/>
      <c r="G1365" s="140"/>
      <c r="H1365" s="140"/>
      <c r="I1365" s="95"/>
      <c r="J1365" s="69"/>
      <c r="K1365" s="65"/>
      <c r="L1365" s="65"/>
      <c r="M1365" s="302"/>
      <c r="N1365" s="382"/>
      <c r="O1365" s="383"/>
      <c r="P1365" s="302"/>
      <c r="Q1365" s="384"/>
      <c r="R1365" s="310"/>
      <c r="S1365" s="482"/>
      <c r="T1365" s="302"/>
      <c r="U1365" s="313"/>
      <c r="V1365" s="349"/>
      <c r="W1365" s="305" t="s">
        <v>326</v>
      </c>
      <c r="X1365" s="287" t="s">
        <v>21</v>
      </c>
      <c r="Y1365" s="354">
        <f>$Y$657</f>
        <v>0.7</v>
      </c>
      <c r="Z1365" s="297"/>
      <c r="AA1365" s="297"/>
      <c r="AB1365" s="297"/>
      <c r="AC1365" s="297"/>
      <c r="AD1365" s="297"/>
      <c r="AE1365" s="362"/>
      <c r="AF1365" s="45">
        <f>ROUND(ROUND(ROUND(ROUND(G1304+K1340,0)*Q1304,0)*U1364,0)*Y1365,0)</f>
        <v>94</v>
      </c>
      <c r="AG1365" s="79"/>
    </row>
    <row r="1366" ht="16.5" customHeight="1">
      <c r="A1366" s="29">
        <v>63.0</v>
      </c>
      <c r="B1366" s="30" t="s">
        <v>4701</v>
      </c>
      <c r="C1366" s="32" t="s">
        <v>4702</v>
      </c>
      <c r="D1366" s="94"/>
      <c r="E1366" s="94"/>
      <c r="F1366" s="103"/>
      <c r="G1366" s="140"/>
      <c r="H1366" s="140"/>
      <c r="I1366" s="95"/>
      <c r="J1366" s="69"/>
      <c r="K1366" s="65"/>
      <c r="L1366" s="65"/>
      <c r="M1366" s="302"/>
      <c r="N1366" s="382"/>
      <c r="O1366" s="383"/>
      <c r="P1366" s="302"/>
      <c r="Q1366" s="384"/>
      <c r="R1366" s="310"/>
      <c r="S1366" s="482"/>
      <c r="T1366" s="302"/>
      <c r="U1366" s="313"/>
      <c r="V1366" s="349"/>
      <c r="W1366" s="484"/>
      <c r="X1366" s="290"/>
      <c r="Y1366" s="355"/>
      <c r="Z1366" s="356" t="s">
        <v>20</v>
      </c>
      <c r="AA1366" s="357" t="s">
        <v>21</v>
      </c>
      <c r="AB1366" s="358">
        <v>0.85</v>
      </c>
      <c r="AC1366" s="288"/>
      <c r="AD1366" s="288"/>
      <c r="AE1366" s="346"/>
      <c r="AF1366" s="45">
        <f>ROUND(ROUND(ROUND(ROUND(ROUND(G1304+K1340,0)*Q1304,0)*U1364,0)*Y1365,0)*AB1366,0)</f>
        <v>80</v>
      </c>
      <c r="AG1366" s="79"/>
    </row>
    <row r="1367" ht="16.5" customHeight="1">
      <c r="A1367" s="29">
        <v>63.0</v>
      </c>
      <c r="B1367" s="30" t="s">
        <v>4703</v>
      </c>
      <c r="C1367" s="32" t="s">
        <v>4704</v>
      </c>
      <c r="D1367" s="94"/>
      <c r="E1367" s="94"/>
      <c r="F1367" s="103"/>
      <c r="G1367" s="140"/>
      <c r="H1367" s="140"/>
      <c r="I1367" s="95"/>
      <c r="J1367" s="69"/>
      <c r="K1367" s="65"/>
      <c r="L1367" s="65"/>
      <c r="M1367" s="302"/>
      <c r="N1367" s="382"/>
      <c r="O1367" s="383"/>
      <c r="P1367" s="302"/>
      <c r="Q1367" s="384"/>
      <c r="R1367" s="310"/>
      <c r="S1367" s="482"/>
      <c r="T1367" s="302"/>
      <c r="U1367" s="313"/>
      <c r="V1367" s="349"/>
      <c r="W1367" s="305" t="s">
        <v>329</v>
      </c>
      <c r="X1367" s="287" t="s">
        <v>21</v>
      </c>
      <c r="Y1367" s="354">
        <f>$Y$659</f>
        <v>0.85</v>
      </c>
      <c r="Z1367" s="292"/>
      <c r="AA1367" s="292"/>
      <c r="AB1367" s="292"/>
      <c r="AC1367" s="292"/>
      <c r="AD1367" s="292"/>
      <c r="AE1367" s="355"/>
      <c r="AF1367" s="45">
        <f>ROUND(ROUND(ROUND(ROUND(G1304+K1340,0)*Q1304,0)*U1364,0)*Y1367,0)</f>
        <v>114</v>
      </c>
      <c r="AG1367" s="79"/>
    </row>
    <row r="1368" ht="16.5" customHeight="1">
      <c r="A1368" s="29">
        <v>63.0</v>
      </c>
      <c r="B1368" s="30" t="s">
        <v>4705</v>
      </c>
      <c r="C1368" s="32" t="s">
        <v>4706</v>
      </c>
      <c r="D1368" s="94"/>
      <c r="E1368" s="94"/>
      <c r="F1368" s="103"/>
      <c r="G1368" s="140"/>
      <c r="H1368" s="140"/>
      <c r="I1368" s="95"/>
      <c r="J1368" s="69"/>
      <c r="K1368" s="65"/>
      <c r="L1368" s="65"/>
      <c r="M1368" s="302"/>
      <c r="N1368" s="382"/>
      <c r="O1368" s="383"/>
      <c r="P1368" s="302"/>
      <c r="Q1368" s="384"/>
      <c r="R1368" s="310"/>
      <c r="S1368" s="482"/>
      <c r="T1368" s="302"/>
      <c r="U1368" s="313"/>
      <c r="V1368" s="349"/>
      <c r="W1368" s="484"/>
      <c r="X1368" s="290"/>
      <c r="Y1368" s="355"/>
      <c r="Z1368" s="356" t="s">
        <v>20</v>
      </c>
      <c r="AA1368" s="357" t="s">
        <v>21</v>
      </c>
      <c r="AB1368" s="358">
        <v>0.85</v>
      </c>
      <c r="AC1368" s="288"/>
      <c r="AD1368" s="288"/>
      <c r="AE1368" s="346"/>
      <c r="AF1368" s="45">
        <f>ROUND(ROUND(ROUND(ROUND(ROUND(G1304+K1340,0)*Q1304,0)*U1364,0)*Y1367,0)*AB1368,0)</f>
        <v>97</v>
      </c>
      <c r="AG1368" s="79"/>
    </row>
    <row r="1369" ht="16.5" customHeight="1">
      <c r="A1369" s="29">
        <v>63.0</v>
      </c>
      <c r="B1369" s="30" t="s">
        <v>4707</v>
      </c>
      <c r="C1369" s="32" t="s">
        <v>4708</v>
      </c>
      <c r="D1369" s="94"/>
      <c r="E1369" s="94"/>
      <c r="F1369" s="103"/>
      <c r="G1369" s="140"/>
      <c r="H1369" s="140"/>
      <c r="I1369" s="95"/>
      <c r="J1369" s="69"/>
      <c r="K1369" s="65"/>
      <c r="L1369" s="65"/>
      <c r="M1369" s="302"/>
      <c r="N1369" s="382"/>
      <c r="O1369" s="383"/>
      <c r="P1369" s="302"/>
      <c r="Q1369" s="384"/>
      <c r="R1369" s="310"/>
      <c r="S1369" s="309"/>
      <c r="T1369" s="302"/>
      <c r="U1369" s="313"/>
      <c r="V1369" s="349"/>
      <c r="W1369" s="299"/>
      <c r="X1369" s="287"/>
      <c r="Y1369" s="345"/>
      <c r="Z1369" s="288"/>
      <c r="AA1369" s="288"/>
      <c r="AB1369" s="346"/>
      <c r="AC1369" s="82" t="s">
        <v>30</v>
      </c>
      <c r="AD1369" s="302">
        <v>5.0</v>
      </c>
      <c r="AE1369" s="360" t="s">
        <v>31</v>
      </c>
      <c r="AF1369" s="45">
        <f>ROUND(ROUND(ROUND(ROUND(G1304+K1340,0)*Q1304,0)*U1364,0)-AD1369,0)</f>
        <v>129</v>
      </c>
      <c r="AG1369" s="79"/>
    </row>
    <row r="1370" ht="16.5" customHeight="1">
      <c r="A1370" s="29">
        <v>63.0</v>
      </c>
      <c r="B1370" s="30" t="s">
        <v>4709</v>
      </c>
      <c r="C1370" s="32" t="s">
        <v>4710</v>
      </c>
      <c r="D1370" s="94"/>
      <c r="E1370" s="94"/>
      <c r="F1370" s="103"/>
      <c r="G1370" s="140"/>
      <c r="H1370" s="140"/>
      <c r="I1370" s="95"/>
      <c r="J1370" s="69"/>
      <c r="K1370" s="65"/>
      <c r="L1370" s="65"/>
      <c r="M1370" s="302"/>
      <c r="N1370" s="382"/>
      <c r="O1370" s="383"/>
      <c r="P1370" s="302"/>
      <c r="Q1370" s="384"/>
      <c r="R1370" s="310"/>
      <c r="S1370" s="309"/>
      <c r="T1370" s="302"/>
      <c r="U1370" s="313"/>
      <c r="V1370" s="313"/>
      <c r="W1370" s="303"/>
      <c r="X1370" s="290"/>
      <c r="Y1370" s="350"/>
      <c r="Z1370" s="299" t="s">
        <v>20</v>
      </c>
      <c r="AA1370" s="287" t="s">
        <v>21</v>
      </c>
      <c r="AB1370" s="361">
        <v>0.85</v>
      </c>
      <c r="AC1370" s="482"/>
      <c r="AD1370" s="302"/>
      <c r="AE1370" s="360"/>
      <c r="AF1370" s="45">
        <f>ROUND(ROUND(ROUND(ROUND(ROUND(G1304+K1340,0)*Q1304,0)*U1364,0)*AB1370,0)-AD1369,0)</f>
        <v>109</v>
      </c>
      <c r="AG1370" s="79"/>
    </row>
    <row r="1371" ht="16.5" customHeight="1">
      <c r="A1371" s="29">
        <v>63.0</v>
      </c>
      <c r="B1371" s="30" t="s">
        <v>4711</v>
      </c>
      <c r="C1371" s="32" t="s">
        <v>4712</v>
      </c>
      <c r="D1371" s="94"/>
      <c r="E1371" s="94"/>
      <c r="F1371" s="103"/>
      <c r="G1371" s="140"/>
      <c r="H1371" s="140"/>
      <c r="I1371" s="95"/>
      <c r="J1371" s="69"/>
      <c r="K1371" s="65"/>
      <c r="L1371" s="65"/>
      <c r="M1371" s="302"/>
      <c r="N1371" s="382"/>
      <c r="O1371" s="383"/>
      <c r="P1371" s="302"/>
      <c r="Q1371" s="384"/>
      <c r="R1371" s="310"/>
      <c r="S1371" s="309"/>
      <c r="T1371" s="302"/>
      <c r="U1371" s="313"/>
      <c r="V1371" s="313"/>
      <c r="W1371" s="305" t="s">
        <v>326</v>
      </c>
      <c r="X1371" s="302" t="s">
        <v>21</v>
      </c>
      <c r="Y1371" s="349">
        <f>$Y$657</f>
        <v>0.7</v>
      </c>
      <c r="Z1371" s="297"/>
      <c r="AA1371" s="297"/>
      <c r="AB1371" s="362"/>
      <c r="AC1371" s="482"/>
      <c r="AD1371" s="313"/>
      <c r="AE1371" s="349"/>
      <c r="AF1371" s="45">
        <f>ROUND(ROUND(ROUND(ROUND(ROUND(G1304+K1340,0)*Q1304,0)*U1364,0)*Y1371,0)-AD1369,0)</f>
        <v>89</v>
      </c>
      <c r="AG1371" s="79"/>
    </row>
    <row r="1372" ht="16.5" customHeight="1">
      <c r="A1372" s="29">
        <v>63.0</v>
      </c>
      <c r="B1372" s="30" t="s">
        <v>4713</v>
      </c>
      <c r="C1372" s="32" t="s">
        <v>4714</v>
      </c>
      <c r="D1372" s="94"/>
      <c r="E1372" s="94"/>
      <c r="F1372" s="103"/>
      <c r="G1372" s="140"/>
      <c r="H1372" s="140"/>
      <c r="I1372" s="95"/>
      <c r="J1372" s="69"/>
      <c r="K1372" s="65"/>
      <c r="L1372" s="65"/>
      <c r="M1372" s="302"/>
      <c r="N1372" s="382"/>
      <c r="O1372" s="383"/>
      <c r="P1372" s="302"/>
      <c r="Q1372" s="384"/>
      <c r="R1372" s="310"/>
      <c r="S1372" s="309"/>
      <c r="T1372" s="302"/>
      <c r="U1372" s="313"/>
      <c r="V1372" s="313"/>
      <c r="W1372" s="484"/>
      <c r="X1372" s="290"/>
      <c r="Y1372" s="355"/>
      <c r="Z1372" s="356" t="s">
        <v>20</v>
      </c>
      <c r="AA1372" s="357" t="s">
        <v>21</v>
      </c>
      <c r="AB1372" s="363">
        <v>0.85</v>
      </c>
      <c r="AC1372" s="482"/>
      <c r="AD1372" s="313"/>
      <c r="AE1372" s="349"/>
      <c r="AF1372" s="45">
        <f>ROUND(ROUND(ROUND(ROUND(ROUND(ROUND(G1304+K1340,0)*Q1304,0)*U1364,0)*Y1371,0)*AB1372,0)-AD1369,0)</f>
        <v>75</v>
      </c>
      <c r="AG1372" s="79"/>
    </row>
    <row r="1373" ht="16.5" customHeight="1">
      <c r="A1373" s="29">
        <v>63.0</v>
      </c>
      <c r="B1373" s="30" t="s">
        <v>4715</v>
      </c>
      <c r="C1373" s="32" t="s">
        <v>4716</v>
      </c>
      <c r="D1373" s="94"/>
      <c r="E1373" s="94"/>
      <c r="F1373" s="103"/>
      <c r="G1373" s="140"/>
      <c r="H1373" s="140"/>
      <c r="I1373" s="95"/>
      <c r="J1373" s="69"/>
      <c r="K1373" s="65"/>
      <c r="L1373" s="65"/>
      <c r="M1373" s="302"/>
      <c r="N1373" s="382"/>
      <c r="O1373" s="383"/>
      <c r="P1373" s="302"/>
      <c r="Q1373" s="384"/>
      <c r="R1373" s="308"/>
      <c r="S1373" s="310"/>
      <c r="T1373" s="302"/>
      <c r="U1373" s="313"/>
      <c r="V1373" s="313"/>
      <c r="W1373" s="305" t="s">
        <v>329</v>
      </c>
      <c r="X1373" s="302" t="s">
        <v>21</v>
      </c>
      <c r="Y1373" s="349">
        <f>$Y$659</f>
        <v>0.85</v>
      </c>
      <c r="Z1373" s="292"/>
      <c r="AA1373" s="292"/>
      <c r="AB1373" s="355"/>
      <c r="AC1373" s="482"/>
      <c r="AD1373" s="313"/>
      <c r="AE1373" s="349"/>
      <c r="AF1373" s="45">
        <f>ROUND(ROUND(ROUND(ROUND(ROUND(G1304+K1340,0)*Q1304,0)*U1364,0)*Y1373,0)-AD1369,0)</f>
        <v>109</v>
      </c>
      <c r="AG1373" s="79"/>
    </row>
    <row r="1374" ht="16.5" customHeight="1">
      <c r="A1374" s="29">
        <v>63.0</v>
      </c>
      <c r="B1374" s="30" t="s">
        <v>4717</v>
      </c>
      <c r="C1374" s="32" t="s">
        <v>4718</v>
      </c>
      <c r="D1374" s="94"/>
      <c r="E1374" s="94"/>
      <c r="F1374" s="103"/>
      <c r="G1374" s="140"/>
      <c r="H1374" s="140"/>
      <c r="I1374" s="95"/>
      <c r="J1374" s="69"/>
      <c r="K1374" s="65"/>
      <c r="L1374" s="65"/>
      <c r="M1374" s="302"/>
      <c r="N1374" s="382"/>
      <c r="O1374" s="387"/>
      <c r="P1374" s="290"/>
      <c r="Q1374" s="386"/>
      <c r="R1374" s="312"/>
      <c r="S1374" s="310"/>
      <c r="T1374" s="302"/>
      <c r="U1374" s="313"/>
      <c r="V1374" s="355"/>
      <c r="W1374" s="484"/>
      <c r="X1374" s="290"/>
      <c r="Y1374" s="355"/>
      <c r="Z1374" s="356" t="s">
        <v>20</v>
      </c>
      <c r="AA1374" s="357" t="s">
        <v>21</v>
      </c>
      <c r="AB1374" s="363">
        <v>0.85</v>
      </c>
      <c r="AC1374" s="484"/>
      <c r="AD1374" s="292"/>
      <c r="AE1374" s="355"/>
      <c r="AF1374" s="45">
        <f>ROUND(ROUND(ROUND(ROUND(ROUND(ROUND(G1304+K1340,0)*Q1304,0)*U1364,0)*Y1373,0)*AB1374,0)-AD1369,0)</f>
        <v>92</v>
      </c>
      <c r="AG1374" s="79"/>
    </row>
    <row r="1375" ht="16.5" customHeight="1">
      <c r="A1375" s="29">
        <v>63.0</v>
      </c>
      <c r="B1375" s="30" t="s">
        <v>4719</v>
      </c>
      <c r="C1375" s="32" t="s">
        <v>4720</v>
      </c>
      <c r="D1375" s="94"/>
      <c r="E1375" s="94"/>
      <c r="F1375" s="103"/>
      <c r="G1375" s="140"/>
      <c r="H1375" s="140"/>
      <c r="I1375" s="95"/>
      <c r="J1375" s="152"/>
      <c r="K1375" s="152"/>
      <c r="L1375" s="344"/>
      <c r="M1375" s="152"/>
      <c r="N1375" s="367"/>
      <c r="O1375" s="82" t="s">
        <v>27</v>
      </c>
      <c r="P1375" s="140"/>
      <c r="Q1375" s="95"/>
      <c r="R1375" s="287"/>
      <c r="S1375" s="287"/>
      <c r="T1375" s="152"/>
      <c r="U1375" s="152"/>
      <c r="V1375" s="152"/>
      <c r="W1375" s="299"/>
      <c r="X1375" s="287"/>
      <c r="Y1375" s="345"/>
      <c r="Z1375" s="288"/>
      <c r="AA1375" s="288"/>
      <c r="AB1375" s="288"/>
      <c r="AC1375" s="288"/>
      <c r="AD1375" s="288"/>
      <c r="AE1375" s="346"/>
      <c r="AF1375" s="45">
        <f>ROUND(G1304*Q1376,0)</f>
        <v>188</v>
      </c>
      <c r="AG1375" s="79"/>
    </row>
    <row r="1376" ht="16.5" customHeight="1">
      <c r="A1376" s="29">
        <v>63.0</v>
      </c>
      <c r="B1376" s="30" t="s">
        <v>4721</v>
      </c>
      <c r="C1376" s="32" t="s">
        <v>4722</v>
      </c>
      <c r="D1376" s="94"/>
      <c r="E1376" s="94"/>
      <c r="F1376" s="103"/>
      <c r="G1376" s="140"/>
      <c r="H1376" s="140"/>
      <c r="I1376" s="95"/>
      <c r="J1376" s="140"/>
      <c r="K1376" s="140"/>
      <c r="L1376" s="348"/>
      <c r="M1376" s="140"/>
      <c r="N1376" s="105"/>
      <c r="O1376" s="482"/>
      <c r="P1376" s="302" t="s">
        <v>21</v>
      </c>
      <c r="Q1376" s="349">
        <v>0.5</v>
      </c>
      <c r="R1376" s="302"/>
      <c r="S1376" s="302"/>
      <c r="T1376" s="140"/>
      <c r="U1376" s="140"/>
      <c r="V1376" s="140"/>
      <c r="W1376" s="303"/>
      <c r="X1376" s="290"/>
      <c r="Y1376" s="350"/>
      <c r="Z1376" s="299" t="s">
        <v>20</v>
      </c>
      <c r="AA1376" s="287" t="s">
        <v>21</v>
      </c>
      <c r="AB1376" s="351">
        <v>0.85</v>
      </c>
      <c r="AC1376" s="288"/>
      <c r="AD1376" s="288"/>
      <c r="AE1376" s="346"/>
      <c r="AF1376" s="45">
        <f>ROUND(ROUND(G1304*Q1376,0)*AB1376,0)</f>
        <v>160</v>
      </c>
      <c r="AG1376" s="79"/>
    </row>
    <row r="1377" ht="16.5" customHeight="1">
      <c r="A1377" s="29">
        <v>63.0</v>
      </c>
      <c r="B1377" s="30" t="s">
        <v>4723</v>
      </c>
      <c r="C1377" s="32" t="s">
        <v>4724</v>
      </c>
      <c r="D1377" s="94"/>
      <c r="E1377" s="94"/>
      <c r="F1377" s="76"/>
      <c r="G1377" s="63"/>
      <c r="H1377" s="63"/>
      <c r="I1377" s="51"/>
      <c r="J1377" s="94"/>
      <c r="K1377" s="140"/>
      <c r="L1377" s="348"/>
      <c r="M1377" s="304"/>
      <c r="N1377" s="381"/>
      <c r="O1377" s="482"/>
      <c r="P1377" s="304"/>
      <c r="Q1377" s="380"/>
      <c r="R1377" s="304"/>
      <c r="S1377" s="304"/>
      <c r="T1377" s="140"/>
      <c r="U1377" s="140"/>
      <c r="V1377" s="140"/>
      <c r="W1377" s="305" t="s">
        <v>326</v>
      </c>
      <c r="X1377" s="287" t="s">
        <v>21</v>
      </c>
      <c r="Y1377" s="354">
        <f>$Y$657</f>
        <v>0.7</v>
      </c>
      <c r="Z1377" s="297"/>
      <c r="AA1377" s="297"/>
      <c r="AB1377" s="297"/>
      <c r="AC1377" s="297"/>
      <c r="AD1377" s="297"/>
      <c r="AE1377" s="362"/>
      <c r="AF1377" s="45">
        <f>ROUND(ROUND(G1304*Q1376,0)*Y1377,0)</f>
        <v>132</v>
      </c>
      <c r="AG1377" s="79"/>
    </row>
    <row r="1378" ht="16.5" customHeight="1">
      <c r="A1378" s="29">
        <v>63.0</v>
      </c>
      <c r="B1378" s="30" t="s">
        <v>4725</v>
      </c>
      <c r="C1378" s="32" t="s">
        <v>4726</v>
      </c>
      <c r="D1378" s="94"/>
      <c r="E1378" s="94"/>
      <c r="F1378" s="76"/>
      <c r="G1378" s="63"/>
      <c r="H1378" s="63"/>
      <c r="I1378" s="51"/>
      <c r="J1378" s="94"/>
      <c r="K1378" s="140"/>
      <c r="L1378" s="348"/>
      <c r="M1378" s="304"/>
      <c r="N1378" s="381"/>
      <c r="O1378" s="482"/>
      <c r="P1378" s="304"/>
      <c r="Q1378" s="380"/>
      <c r="R1378" s="304"/>
      <c r="S1378" s="304"/>
      <c r="T1378" s="140"/>
      <c r="U1378" s="140"/>
      <c r="V1378" s="140"/>
      <c r="W1378" s="484"/>
      <c r="X1378" s="290"/>
      <c r="Y1378" s="355"/>
      <c r="Z1378" s="356" t="s">
        <v>20</v>
      </c>
      <c r="AA1378" s="357" t="s">
        <v>21</v>
      </c>
      <c r="AB1378" s="358">
        <v>0.85</v>
      </c>
      <c r="AC1378" s="288"/>
      <c r="AD1378" s="288"/>
      <c r="AE1378" s="346"/>
      <c r="AF1378" s="45">
        <f>ROUND(ROUND(ROUND(G1304*Q1376,0)*Y1377,0)*AB1378,0)</f>
        <v>112</v>
      </c>
      <c r="AG1378" s="79"/>
    </row>
    <row r="1379" ht="16.5" customHeight="1">
      <c r="A1379" s="29">
        <v>63.0</v>
      </c>
      <c r="B1379" s="30" t="s">
        <v>4727</v>
      </c>
      <c r="C1379" s="32" t="s">
        <v>4728</v>
      </c>
      <c r="D1379" s="94"/>
      <c r="E1379" s="94"/>
      <c r="F1379" s="76"/>
      <c r="G1379" s="63"/>
      <c r="H1379" s="63"/>
      <c r="I1379" s="51"/>
      <c r="J1379" s="94"/>
      <c r="K1379" s="140"/>
      <c r="L1379" s="348"/>
      <c r="M1379" s="304"/>
      <c r="N1379" s="381"/>
      <c r="O1379" s="482"/>
      <c r="P1379" s="304"/>
      <c r="Q1379" s="380"/>
      <c r="R1379" s="304"/>
      <c r="S1379" s="304"/>
      <c r="T1379" s="140"/>
      <c r="U1379" s="140"/>
      <c r="V1379" s="140"/>
      <c r="W1379" s="305" t="s">
        <v>329</v>
      </c>
      <c r="X1379" s="287" t="s">
        <v>21</v>
      </c>
      <c r="Y1379" s="354">
        <f>$Y$659</f>
        <v>0.85</v>
      </c>
      <c r="Z1379" s="292"/>
      <c r="AA1379" s="292"/>
      <c r="AB1379" s="292"/>
      <c r="AC1379" s="292"/>
      <c r="AD1379" s="292"/>
      <c r="AE1379" s="355"/>
      <c r="AF1379" s="45">
        <f>ROUND(ROUND(G1304*Q1376,0)*Y1379,0)</f>
        <v>160</v>
      </c>
      <c r="AG1379" s="79"/>
    </row>
    <row r="1380" ht="16.5" customHeight="1">
      <c r="A1380" s="29">
        <v>63.0</v>
      </c>
      <c r="B1380" s="30" t="s">
        <v>4729</v>
      </c>
      <c r="C1380" s="32" t="s">
        <v>4730</v>
      </c>
      <c r="D1380" s="94"/>
      <c r="E1380" s="94"/>
      <c r="F1380" s="76"/>
      <c r="G1380" s="63"/>
      <c r="H1380" s="63"/>
      <c r="I1380" s="51"/>
      <c r="J1380" s="94"/>
      <c r="K1380" s="140"/>
      <c r="L1380" s="348"/>
      <c r="M1380" s="304"/>
      <c r="N1380" s="381"/>
      <c r="O1380" s="482"/>
      <c r="P1380" s="304"/>
      <c r="Q1380" s="380"/>
      <c r="R1380" s="304"/>
      <c r="S1380" s="304"/>
      <c r="T1380" s="140"/>
      <c r="U1380" s="140"/>
      <c r="V1380" s="140"/>
      <c r="W1380" s="484"/>
      <c r="X1380" s="290"/>
      <c r="Y1380" s="355"/>
      <c r="Z1380" s="356" t="s">
        <v>20</v>
      </c>
      <c r="AA1380" s="357" t="s">
        <v>21</v>
      </c>
      <c r="AB1380" s="358">
        <v>0.85</v>
      </c>
      <c r="AC1380" s="288"/>
      <c r="AD1380" s="288"/>
      <c r="AE1380" s="346"/>
      <c r="AF1380" s="45">
        <f>ROUND(ROUND(ROUND(G1304*Q1376,0)*Y1379,0)*AB1380,0)</f>
        <v>136</v>
      </c>
      <c r="AG1380" s="79"/>
    </row>
    <row r="1381" ht="16.5" customHeight="1">
      <c r="A1381" s="29">
        <v>63.0</v>
      </c>
      <c r="B1381" s="30" t="s">
        <v>4731</v>
      </c>
      <c r="C1381" s="32" t="s">
        <v>4732</v>
      </c>
      <c r="D1381" s="94"/>
      <c r="E1381" s="94"/>
      <c r="F1381" s="76"/>
      <c r="G1381" s="63"/>
      <c r="H1381" s="63"/>
      <c r="I1381" s="51"/>
      <c r="J1381" s="94"/>
      <c r="K1381" s="140"/>
      <c r="L1381" s="348"/>
      <c r="M1381" s="304"/>
      <c r="N1381" s="381"/>
      <c r="O1381" s="482"/>
      <c r="P1381" s="304"/>
      <c r="Q1381" s="380"/>
      <c r="R1381" s="304"/>
      <c r="S1381" s="304"/>
      <c r="T1381" s="140"/>
      <c r="U1381" s="140"/>
      <c r="V1381" s="140"/>
      <c r="W1381" s="299"/>
      <c r="X1381" s="287"/>
      <c r="Y1381" s="345"/>
      <c r="Z1381" s="288"/>
      <c r="AA1381" s="288"/>
      <c r="AB1381" s="346"/>
      <c r="AC1381" s="82" t="s">
        <v>30</v>
      </c>
      <c r="AD1381" s="302">
        <v>5.0</v>
      </c>
      <c r="AE1381" s="360" t="s">
        <v>31</v>
      </c>
      <c r="AF1381" s="45">
        <f>ROUND(ROUND(G1304*Q1376,0)-AD1381,0)</f>
        <v>183</v>
      </c>
      <c r="AG1381" s="79"/>
    </row>
    <row r="1382" ht="16.5" customHeight="1">
      <c r="A1382" s="29">
        <v>63.0</v>
      </c>
      <c r="B1382" s="30" t="s">
        <v>4733</v>
      </c>
      <c r="C1382" s="32" t="s">
        <v>4734</v>
      </c>
      <c r="D1382" s="94"/>
      <c r="E1382" s="94"/>
      <c r="F1382" s="76"/>
      <c r="G1382" s="63"/>
      <c r="H1382" s="63"/>
      <c r="I1382" s="51"/>
      <c r="J1382" s="94"/>
      <c r="K1382" s="140"/>
      <c r="L1382" s="348"/>
      <c r="M1382" s="304"/>
      <c r="N1382" s="381"/>
      <c r="O1382" s="482"/>
      <c r="P1382" s="304"/>
      <c r="Q1382" s="380"/>
      <c r="R1382" s="304"/>
      <c r="S1382" s="304"/>
      <c r="T1382" s="140"/>
      <c r="U1382" s="140"/>
      <c r="V1382" s="140"/>
      <c r="W1382" s="303"/>
      <c r="X1382" s="290"/>
      <c r="Y1382" s="350"/>
      <c r="Z1382" s="299" t="s">
        <v>20</v>
      </c>
      <c r="AA1382" s="287" t="s">
        <v>21</v>
      </c>
      <c r="AB1382" s="361">
        <v>0.85</v>
      </c>
      <c r="AC1382" s="482"/>
      <c r="AD1382" s="302"/>
      <c r="AE1382" s="360"/>
      <c r="AF1382" s="45">
        <f>ROUND(ROUND(ROUND(G1304*Q1376,0)*AB1382,0)-AD1381,0)</f>
        <v>155</v>
      </c>
      <c r="AG1382" s="79"/>
    </row>
    <row r="1383" ht="16.5" customHeight="1">
      <c r="A1383" s="29">
        <v>63.0</v>
      </c>
      <c r="B1383" s="30" t="s">
        <v>4735</v>
      </c>
      <c r="C1383" s="32" t="s">
        <v>4736</v>
      </c>
      <c r="D1383" s="94"/>
      <c r="E1383" s="94"/>
      <c r="F1383" s="76"/>
      <c r="G1383" s="63"/>
      <c r="H1383" s="63"/>
      <c r="I1383" s="51"/>
      <c r="J1383" s="94"/>
      <c r="K1383" s="140"/>
      <c r="L1383" s="348"/>
      <c r="M1383" s="304"/>
      <c r="N1383" s="381"/>
      <c r="O1383" s="307"/>
      <c r="P1383" s="304"/>
      <c r="Q1383" s="380"/>
      <c r="R1383" s="304"/>
      <c r="S1383" s="304"/>
      <c r="T1383" s="140"/>
      <c r="U1383" s="140"/>
      <c r="V1383" s="140"/>
      <c r="W1383" s="305" t="s">
        <v>326</v>
      </c>
      <c r="X1383" s="302" t="s">
        <v>21</v>
      </c>
      <c r="Y1383" s="349">
        <v>0.7</v>
      </c>
      <c r="Z1383" s="297"/>
      <c r="AA1383" s="297"/>
      <c r="AB1383" s="362"/>
      <c r="AC1383" s="482"/>
      <c r="AD1383" s="313"/>
      <c r="AE1383" s="349"/>
      <c r="AF1383" s="45">
        <f>ROUND(ROUND(ROUND(G1304*Q1376,0)*Y1383,0)-AD1381,0)</f>
        <v>127</v>
      </c>
      <c r="AG1383" s="79"/>
    </row>
    <row r="1384" ht="16.5" customHeight="1">
      <c r="A1384" s="29">
        <v>63.0</v>
      </c>
      <c r="B1384" s="30" t="s">
        <v>4737</v>
      </c>
      <c r="C1384" s="32" t="s">
        <v>4738</v>
      </c>
      <c r="D1384" s="94"/>
      <c r="E1384" s="94"/>
      <c r="F1384" s="76"/>
      <c r="G1384" s="63"/>
      <c r="H1384" s="63"/>
      <c r="I1384" s="51"/>
      <c r="J1384" s="94"/>
      <c r="K1384" s="140"/>
      <c r="L1384" s="348"/>
      <c r="M1384" s="304"/>
      <c r="N1384" s="381"/>
      <c r="O1384" s="307"/>
      <c r="P1384" s="304"/>
      <c r="Q1384" s="380"/>
      <c r="R1384" s="304"/>
      <c r="S1384" s="304"/>
      <c r="T1384" s="140"/>
      <c r="U1384" s="140"/>
      <c r="V1384" s="140"/>
      <c r="W1384" s="484"/>
      <c r="X1384" s="290"/>
      <c r="Y1384" s="355"/>
      <c r="Z1384" s="356" t="s">
        <v>20</v>
      </c>
      <c r="AA1384" s="357" t="s">
        <v>21</v>
      </c>
      <c r="AB1384" s="363">
        <v>0.85</v>
      </c>
      <c r="AC1384" s="482"/>
      <c r="AD1384" s="313"/>
      <c r="AE1384" s="349"/>
      <c r="AF1384" s="45">
        <f>ROUND(ROUND(ROUND(ROUND(G1304*Q1376,0)*Y1383,0)*AB1384,0)-AD1381,0)</f>
        <v>107</v>
      </c>
      <c r="AG1384" s="79"/>
    </row>
    <row r="1385" ht="16.5" customHeight="1">
      <c r="A1385" s="29">
        <v>63.0</v>
      </c>
      <c r="B1385" s="30" t="s">
        <v>4739</v>
      </c>
      <c r="C1385" s="32" t="s">
        <v>4740</v>
      </c>
      <c r="D1385" s="94"/>
      <c r="E1385" s="94"/>
      <c r="F1385" s="76"/>
      <c r="G1385" s="63"/>
      <c r="H1385" s="63"/>
      <c r="I1385" s="51"/>
      <c r="J1385" s="94"/>
      <c r="K1385" s="140"/>
      <c r="L1385" s="348"/>
      <c r="M1385" s="304"/>
      <c r="N1385" s="381"/>
      <c r="O1385" s="307"/>
      <c r="P1385" s="304"/>
      <c r="Q1385" s="380"/>
      <c r="R1385" s="304"/>
      <c r="S1385" s="304"/>
      <c r="T1385" s="140"/>
      <c r="U1385" s="140"/>
      <c r="V1385" s="140"/>
      <c r="W1385" s="305" t="s">
        <v>329</v>
      </c>
      <c r="X1385" s="302" t="s">
        <v>21</v>
      </c>
      <c r="Y1385" s="349">
        <v>0.85</v>
      </c>
      <c r="Z1385" s="292"/>
      <c r="AA1385" s="292"/>
      <c r="AB1385" s="355"/>
      <c r="AC1385" s="482"/>
      <c r="AD1385" s="313"/>
      <c r="AE1385" s="349"/>
      <c r="AF1385" s="45">
        <f>ROUND(ROUND(ROUND(G1304*Q1376,0)*Y1385,0)-AD1381,0)</f>
        <v>155</v>
      </c>
      <c r="AG1385" s="79"/>
    </row>
    <row r="1386" ht="16.5" customHeight="1">
      <c r="A1386" s="29">
        <v>63.0</v>
      </c>
      <c r="B1386" s="30" t="s">
        <v>4741</v>
      </c>
      <c r="C1386" s="32" t="s">
        <v>4742</v>
      </c>
      <c r="D1386" s="94"/>
      <c r="E1386" s="94"/>
      <c r="F1386" s="76"/>
      <c r="G1386" s="63"/>
      <c r="H1386" s="63"/>
      <c r="I1386" s="51"/>
      <c r="J1386" s="94"/>
      <c r="K1386" s="140"/>
      <c r="L1386" s="348"/>
      <c r="M1386" s="304"/>
      <c r="N1386" s="381"/>
      <c r="O1386" s="307"/>
      <c r="P1386" s="304"/>
      <c r="Q1386" s="380"/>
      <c r="R1386" s="304"/>
      <c r="S1386" s="304"/>
      <c r="T1386" s="140"/>
      <c r="U1386" s="140"/>
      <c r="V1386" s="140"/>
      <c r="W1386" s="484"/>
      <c r="X1386" s="290"/>
      <c r="Y1386" s="355"/>
      <c r="Z1386" s="356" t="s">
        <v>20</v>
      </c>
      <c r="AA1386" s="357" t="s">
        <v>21</v>
      </c>
      <c r="AB1386" s="363">
        <v>0.85</v>
      </c>
      <c r="AC1386" s="484"/>
      <c r="AD1386" s="292"/>
      <c r="AE1386" s="355"/>
      <c r="AF1386" s="45">
        <f>ROUND(ROUND(ROUND(ROUND(G1304*Q1376,0)*Y1385,0)*AB1386,0)-AD1381,0)</f>
        <v>131</v>
      </c>
      <c r="AG1386" s="79"/>
    </row>
    <row r="1387" ht="16.5" customHeight="1">
      <c r="A1387" s="29">
        <v>63.0</v>
      </c>
      <c r="B1387" s="30" t="s">
        <v>4743</v>
      </c>
      <c r="C1387" s="32" t="s">
        <v>4744</v>
      </c>
      <c r="D1387" s="94"/>
      <c r="E1387" s="94"/>
      <c r="F1387" s="307"/>
      <c r="G1387" s="63"/>
      <c r="H1387" s="63"/>
      <c r="I1387" s="95"/>
      <c r="J1387" s="69"/>
      <c r="K1387" s="65"/>
      <c r="L1387" s="65"/>
      <c r="M1387" s="140"/>
      <c r="N1387" s="105"/>
      <c r="O1387" s="94"/>
      <c r="P1387" s="140"/>
      <c r="Q1387" s="95"/>
      <c r="R1387" s="33" t="s">
        <v>23</v>
      </c>
      <c r="S1387" s="130" t="s">
        <v>24</v>
      </c>
      <c r="T1387" s="152"/>
      <c r="U1387" s="152"/>
      <c r="V1387" s="153"/>
      <c r="W1387" s="299"/>
      <c r="X1387" s="287"/>
      <c r="Y1387" s="345"/>
      <c r="Z1387" s="288"/>
      <c r="AA1387" s="288"/>
      <c r="AB1387" s="288"/>
      <c r="AC1387" s="288"/>
      <c r="AD1387" s="288"/>
      <c r="AE1387" s="346"/>
      <c r="AF1387" s="45">
        <f>ROUND(ROUND(G1304*Q1376,0)*U1388,0)</f>
        <v>132</v>
      </c>
      <c r="AG1387" s="79"/>
    </row>
    <row r="1388" ht="16.5" customHeight="1">
      <c r="A1388" s="29">
        <v>63.0</v>
      </c>
      <c r="B1388" s="30" t="s">
        <v>4745</v>
      </c>
      <c r="C1388" s="32" t="s">
        <v>4746</v>
      </c>
      <c r="D1388" s="94"/>
      <c r="E1388" s="94"/>
      <c r="F1388" s="307"/>
      <c r="G1388" s="373"/>
      <c r="H1388" s="140"/>
      <c r="I1388" s="95"/>
      <c r="J1388" s="69"/>
      <c r="K1388" s="65"/>
      <c r="L1388" s="65"/>
      <c r="M1388" s="140"/>
      <c r="N1388" s="105"/>
      <c r="O1388" s="94"/>
      <c r="P1388" s="140"/>
      <c r="Q1388" s="95"/>
      <c r="R1388" s="481"/>
      <c r="S1388" s="482"/>
      <c r="T1388" s="302" t="s">
        <v>21</v>
      </c>
      <c r="U1388" s="313">
        <v>0.7</v>
      </c>
      <c r="V1388" s="95"/>
      <c r="W1388" s="303"/>
      <c r="X1388" s="290"/>
      <c r="Y1388" s="350"/>
      <c r="Z1388" s="299" t="s">
        <v>20</v>
      </c>
      <c r="AA1388" s="287" t="s">
        <v>21</v>
      </c>
      <c r="AB1388" s="351">
        <v>0.85</v>
      </c>
      <c r="AC1388" s="288"/>
      <c r="AD1388" s="288"/>
      <c r="AE1388" s="346"/>
      <c r="AF1388" s="45">
        <f>ROUND(ROUND(ROUND(G1304*Q1376,0)*U1388,0)*AB1388,0)</f>
        <v>112</v>
      </c>
      <c r="AG1388" s="79"/>
    </row>
    <row r="1389" ht="16.5" customHeight="1">
      <c r="A1389" s="29">
        <v>63.0</v>
      </c>
      <c r="B1389" s="30" t="s">
        <v>4747</v>
      </c>
      <c r="C1389" s="32" t="s">
        <v>4748</v>
      </c>
      <c r="D1389" s="94"/>
      <c r="E1389" s="94"/>
      <c r="F1389" s="103"/>
      <c r="G1389" s="140"/>
      <c r="H1389" s="140"/>
      <c r="I1389" s="95"/>
      <c r="J1389" s="69"/>
      <c r="K1389" s="65"/>
      <c r="L1389" s="65"/>
      <c r="M1389" s="302"/>
      <c r="N1389" s="382"/>
      <c r="O1389" s="383"/>
      <c r="P1389" s="302"/>
      <c r="Q1389" s="384"/>
      <c r="R1389" s="481"/>
      <c r="S1389" s="482"/>
      <c r="T1389" s="302"/>
      <c r="U1389" s="313"/>
      <c r="V1389" s="349"/>
      <c r="W1389" s="305" t="s">
        <v>326</v>
      </c>
      <c r="X1389" s="287" t="s">
        <v>21</v>
      </c>
      <c r="Y1389" s="354">
        <f>$Y$657</f>
        <v>0.7</v>
      </c>
      <c r="Z1389" s="297"/>
      <c r="AA1389" s="297"/>
      <c r="AB1389" s="297"/>
      <c r="AC1389" s="297"/>
      <c r="AD1389" s="297"/>
      <c r="AE1389" s="362"/>
      <c r="AF1389" s="114">
        <f>ROUND(ROUND(ROUND(G1304*Q1376,0)*U1388,0)*Y1389,0)</f>
        <v>92</v>
      </c>
      <c r="AG1389" s="79"/>
    </row>
    <row r="1390" ht="16.5" customHeight="1">
      <c r="A1390" s="29">
        <v>63.0</v>
      </c>
      <c r="B1390" s="30" t="s">
        <v>4749</v>
      </c>
      <c r="C1390" s="32" t="s">
        <v>4750</v>
      </c>
      <c r="D1390" s="94"/>
      <c r="E1390" s="94"/>
      <c r="F1390" s="103"/>
      <c r="G1390" s="140"/>
      <c r="H1390" s="140"/>
      <c r="I1390" s="95"/>
      <c r="J1390" s="69"/>
      <c r="K1390" s="65"/>
      <c r="L1390" s="65"/>
      <c r="M1390" s="302"/>
      <c r="N1390" s="382"/>
      <c r="O1390" s="383"/>
      <c r="P1390" s="302"/>
      <c r="Q1390" s="384"/>
      <c r="R1390" s="481"/>
      <c r="S1390" s="482"/>
      <c r="T1390" s="302"/>
      <c r="U1390" s="313"/>
      <c r="V1390" s="349"/>
      <c r="W1390" s="484"/>
      <c r="X1390" s="290"/>
      <c r="Y1390" s="355"/>
      <c r="Z1390" s="356" t="s">
        <v>20</v>
      </c>
      <c r="AA1390" s="357" t="s">
        <v>21</v>
      </c>
      <c r="AB1390" s="358">
        <v>0.85</v>
      </c>
      <c r="AC1390" s="288"/>
      <c r="AD1390" s="288"/>
      <c r="AE1390" s="346"/>
      <c r="AF1390" s="114">
        <f>ROUND(ROUND(ROUND(ROUND(G1304*Q1376,0)*U1388,0)*Y1389,0)*AB1390,0)</f>
        <v>78</v>
      </c>
      <c r="AG1390" s="79"/>
    </row>
    <row r="1391" ht="16.5" customHeight="1">
      <c r="A1391" s="29">
        <v>63.0</v>
      </c>
      <c r="B1391" s="30" t="s">
        <v>4751</v>
      </c>
      <c r="C1391" s="32" t="s">
        <v>4752</v>
      </c>
      <c r="D1391" s="94"/>
      <c r="E1391" s="94"/>
      <c r="F1391" s="103"/>
      <c r="G1391" s="140"/>
      <c r="H1391" s="140"/>
      <c r="I1391" s="95"/>
      <c r="J1391" s="69"/>
      <c r="K1391" s="65"/>
      <c r="L1391" s="65"/>
      <c r="M1391" s="302"/>
      <c r="N1391" s="382"/>
      <c r="O1391" s="383"/>
      <c r="P1391" s="302"/>
      <c r="Q1391" s="384"/>
      <c r="R1391" s="481"/>
      <c r="S1391" s="482"/>
      <c r="T1391" s="302"/>
      <c r="U1391" s="313"/>
      <c r="V1391" s="349"/>
      <c r="W1391" s="305" t="s">
        <v>329</v>
      </c>
      <c r="X1391" s="287" t="s">
        <v>21</v>
      </c>
      <c r="Y1391" s="354">
        <f>$Y$659</f>
        <v>0.85</v>
      </c>
      <c r="Z1391" s="292"/>
      <c r="AA1391" s="292"/>
      <c r="AB1391" s="292"/>
      <c r="AC1391" s="292"/>
      <c r="AD1391" s="292"/>
      <c r="AE1391" s="355"/>
      <c r="AF1391" s="45">
        <f>ROUND(ROUND(ROUND(G1304*Q1376,0)*U1388,0)*Y1391,0)</f>
        <v>112</v>
      </c>
      <c r="AG1391" s="79"/>
    </row>
    <row r="1392" ht="16.5" customHeight="1">
      <c r="A1392" s="29">
        <v>63.0</v>
      </c>
      <c r="B1392" s="30" t="s">
        <v>4753</v>
      </c>
      <c r="C1392" s="32" t="s">
        <v>4754</v>
      </c>
      <c r="D1392" s="94"/>
      <c r="E1392" s="94"/>
      <c r="F1392" s="103"/>
      <c r="G1392" s="140"/>
      <c r="H1392" s="140"/>
      <c r="I1392" s="95"/>
      <c r="J1392" s="69"/>
      <c r="K1392" s="65"/>
      <c r="L1392" s="65"/>
      <c r="M1392" s="302"/>
      <c r="N1392" s="382"/>
      <c r="O1392" s="383"/>
      <c r="P1392" s="302"/>
      <c r="Q1392" s="384"/>
      <c r="R1392" s="481"/>
      <c r="S1392" s="482"/>
      <c r="T1392" s="302"/>
      <c r="U1392" s="313"/>
      <c r="V1392" s="349"/>
      <c r="W1392" s="484"/>
      <c r="X1392" s="290"/>
      <c r="Y1392" s="355"/>
      <c r="Z1392" s="356" t="s">
        <v>20</v>
      </c>
      <c r="AA1392" s="357" t="s">
        <v>21</v>
      </c>
      <c r="AB1392" s="358">
        <v>0.85</v>
      </c>
      <c r="AC1392" s="288"/>
      <c r="AD1392" s="288"/>
      <c r="AE1392" s="346"/>
      <c r="AF1392" s="45">
        <f>ROUND(ROUND(ROUND(ROUND(G1304*Q1376,0)*U1388,0)*Y1391,0)*AB1392,0)</f>
        <v>95</v>
      </c>
      <c r="AG1392" s="79"/>
    </row>
    <row r="1393" ht="16.5" customHeight="1">
      <c r="A1393" s="29">
        <v>63.0</v>
      </c>
      <c r="B1393" s="30" t="s">
        <v>4755</v>
      </c>
      <c r="C1393" s="32" t="s">
        <v>4756</v>
      </c>
      <c r="D1393" s="94"/>
      <c r="E1393" s="94"/>
      <c r="F1393" s="103"/>
      <c r="G1393" s="140"/>
      <c r="H1393" s="140"/>
      <c r="I1393" s="95"/>
      <c r="J1393" s="69"/>
      <c r="K1393" s="65"/>
      <c r="L1393" s="65"/>
      <c r="M1393" s="302"/>
      <c r="N1393" s="382"/>
      <c r="O1393" s="383"/>
      <c r="P1393" s="302"/>
      <c r="Q1393" s="384"/>
      <c r="R1393" s="481"/>
      <c r="S1393" s="482"/>
      <c r="T1393" s="302"/>
      <c r="U1393" s="313"/>
      <c r="V1393" s="349"/>
      <c r="W1393" s="299"/>
      <c r="X1393" s="287"/>
      <c r="Y1393" s="345"/>
      <c r="Z1393" s="288"/>
      <c r="AA1393" s="288"/>
      <c r="AB1393" s="346"/>
      <c r="AC1393" s="82" t="s">
        <v>30</v>
      </c>
      <c r="AD1393" s="302">
        <v>5.0</v>
      </c>
      <c r="AE1393" s="360" t="s">
        <v>31</v>
      </c>
      <c r="AF1393" s="45">
        <f>ROUND(ROUND(ROUND(G1304*Q1376,0)*U1388,0)-AD1393,0)</f>
        <v>127</v>
      </c>
      <c r="AG1393" s="79"/>
    </row>
    <row r="1394" ht="16.5" customHeight="1">
      <c r="A1394" s="29">
        <v>63.0</v>
      </c>
      <c r="B1394" s="30" t="s">
        <v>4757</v>
      </c>
      <c r="C1394" s="32" t="s">
        <v>4758</v>
      </c>
      <c r="D1394" s="94"/>
      <c r="E1394" s="94"/>
      <c r="F1394" s="103"/>
      <c r="G1394" s="140"/>
      <c r="H1394" s="140"/>
      <c r="I1394" s="95"/>
      <c r="J1394" s="69"/>
      <c r="K1394" s="65"/>
      <c r="L1394" s="65"/>
      <c r="M1394" s="302"/>
      <c r="N1394" s="382"/>
      <c r="O1394" s="383"/>
      <c r="P1394" s="302"/>
      <c r="Q1394" s="384"/>
      <c r="R1394" s="481"/>
      <c r="S1394" s="482"/>
      <c r="T1394" s="302"/>
      <c r="U1394" s="313"/>
      <c r="V1394" s="349"/>
      <c r="W1394" s="303"/>
      <c r="X1394" s="290"/>
      <c r="Y1394" s="350"/>
      <c r="Z1394" s="299" t="s">
        <v>20</v>
      </c>
      <c r="AA1394" s="287" t="s">
        <v>21</v>
      </c>
      <c r="AB1394" s="361">
        <v>0.85</v>
      </c>
      <c r="AC1394" s="482"/>
      <c r="AD1394" s="302"/>
      <c r="AE1394" s="360"/>
      <c r="AF1394" s="45">
        <f>ROUND(ROUND(ROUND(ROUND(G1304*Q1376,0)*U1388,0)*AB1394,0)-AD1393,0)</f>
        <v>107</v>
      </c>
      <c r="AG1394" s="79"/>
    </row>
    <row r="1395" ht="16.5" customHeight="1">
      <c r="A1395" s="29">
        <v>63.0</v>
      </c>
      <c r="B1395" s="30" t="s">
        <v>4759</v>
      </c>
      <c r="C1395" s="32" t="s">
        <v>4760</v>
      </c>
      <c r="D1395" s="94"/>
      <c r="E1395" s="94"/>
      <c r="F1395" s="103"/>
      <c r="G1395" s="140"/>
      <c r="H1395" s="140"/>
      <c r="I1395" s="95"/>
      <c r="J1395" s="69"/>
      <c r="K1395" s="65"/>
      <c r="L1395" s="65"/>
      <c r="M1395" s="302"/>
      <c r="N1395" s="382"/>
      <c r="O1395" s="383"/>
      <c r="P1395" s="302"/>
      <c r="Q1395" s="384"/>
      <c r="R1395" s="481"/>
      <c r="S1395" s="482"/>
      <c r="T1395" s="302"/>
      <c r="U1395" s="313"/>
      <c r="V1395" s="349"/>
      <c r="W1395" s="305" t="s">
        <v>326</v>
      </c>
      <c r="X1395" s="302" t="s">
        <v>21</v>
      </c>
      <c r="Y1395" s="349">
        <f>$Y$657</f>
        <v>0.7</v>
      </c>
      <c r="Z1395" s="297"/>
      <c r="AA1395" s="297"/>
      <c r="AB1395" s="362"/>
      <c r="AC1395" s="482"/>
      <c r="AD1395" s="313"/>
      <c r="AE1395" s="349"/>
      <c r="AF1395" s="114">
        <f>ROUND(ROUND(ROUND(ROUND(G1304*Q1376,0)*U1388,0)*Y1395,0)-AD1393,0)</f>
        <v>87</v>
      </c>
      <c r="AG1395" s="79"/>
    </row>
    <row r="1396" ht="16.5" customHeight="1">
      <c r="A1396" s="29">
        <v>63.0</v>
      </c>
      <c r="B1396" s="30" t="s">
        <v>4761</v>
      </c>
      <c r="C1396" s="32" t="s">
        <v>4762</v>
      </c>
      <c r="D1396" s="94"/>
      <c r="E1396" s="94"/>
      <c r="F1396" s="103"/>
      <c r="G1396" s="140"/>
      <c r="H1396" s="140"/>
      <c r="I1396" s="95"/>
      <c r="J1396" s="69"/>
      <c r="K1396" s="65"/>
      <c r="L1396" s="65"/>
      <c r="M1396" s="302"/>
      <c r="N1396" s="382"/>
      <c r="O1396" s="383"/>
      <c r="P1396" s="302"/>
      <c r="Q1396" s="384"/>
      <c r="R1396" s="481"/>
      <c r="S1396" s="482"/>
      <c r="T1396" s="302"/>
      <c r="U1396" s="313"/>
      <c r="V1396" s="349"/>
      <c r="W1396" s="484"/>
      <c r="X1396" s="290"/>
      <c r="Y1396" s="355"/>
      <c r="Z1396" s="356" t="s">
        <v>20</v>
      </c>
      <c r="AA1396" s="357" t="s">
        <v>21</v>
      </c>
      <c r="AB1396" s="363">
        <v>0.85</v>
      </c>
      <c r="AC1396" s="482"/>
      <c r="AD1396" s="313"/>
      <c r="AE1396" s="349"/>
      <c r="AF1396" s="114">
        <f>ROUND(ROUND(ROUND(ROUND(ROUND(G1304*Q1376,0)*U1388,0)*Y1395,0)*AB1396,0)-AD1393,0)</f>
        <v>73</v>
      </c>
      <c r="AG1396" s="79"/>
    </row>
    <row r="1397" ht="16.5" customHeight="1">
      <c r="A1397" s="29">
        <v>63.0</v>
      </c>
      <c r="B1397" s="30" t="s">
        <v>4763</v>
      </c>
      <c r="C1397" s="32" t="s">
        <v>4764</v>
      </c>
      <c r="D1397" s="94"/>
      <c r="E1397" s="94"/>
      <c r="F1397" s="103"/>
      <c r="G1397" s="140"/>
      <c r="H1397" s="140"/>
      <c r="I1397" s="95"/>
      <c r="J1397" s="69"/>
      <c r="K1397" s="65"/>
      <c r="L1397" s="65"/>
      <c r="M1397" s="302"/>
      <c r="N1397" s="382"/>
      <c r="O1397" s="383"/>
      <c r="P1397" s="302"/>
      <c r="Q1397" s="384"/>
      <c r="R1397" s="481"/>
      <c r="S1397" s="482"/>
      <c r="T1397" s="302"/>
      <c r="U1397" s="313"/>
      <c r="V1397" s="349"/>
      <c r="W1397" s="305" t="s">
        <v>329</v>
      </c>
      <c r="X1397" s="302" t="s">
        <v>21</v>
      </c>
      <c r="Y1397" s="349">
        <f>$Y$659</f>
        <v>0.85</v>
      </c>
      <c r="Z1397" s="292"/>
      <c r="AA1397" s="292"/>
      <c r="AB1397" s="355"/>
      <c r="AC1397" s="482"/>
      <c r="AD1397" s="313"/>
      <c r="AE1397" s="349"/>
      <c r="AF1397" s="45">
        <f>ROUND(ROUND(ROUND(ROUND(G1304*Q1376,0)*U1388,0)*Y1397,0)-AD1393,0)</f>
        <v>107</v>
      </c>
      <c r="AG1397" s="79"/>
    </row>
    <row r="1398" ht="16.5" customHeight="1">
      <c r="A1398" s="29">
        <v>63.0</v>
      </c>
      <c r="B1398" s="30" t="s">
        <v>4765</v>
      </c>
      <c r="C1398" s="32" t="s">
        <v>4766</v>
      </c>
      <c r="D1398" s="94"/>
      <c r="E1398" s="94"/>
      <c r="F1398" s="103"/>
      <c r="G1398" s="140"/>
      <c r="H1398" s="140"/>
      <c r="I1398" s="95"/>
      <c r="J1398" s="69"/>
      <c r="K1398" s="65"/>
      <c r="L1398" s="65"/>
      <c r="M1398" s="302"/>
      <c r="N1398" s="382"/>
      <c r="O1398" s="383"/>
      <c r="P1398" s="302"/>
      <c r="Q1398" s="384"/>
      <c r="R1398" s="481"/>
      <c r="S1398" s="484"/>
      <c r="T1398" s="302"/>
      <c r="U1398" s="313"/>
      <c r="V1398" s="349"/>
      <c r="W1398" s="484"/>
      <c r="X1398" s="290"/>
      <c r="Y1398" s="355"/>
      <c r="Z1398" s="356" t="s">
        <v>20</v>
      </c>
      <c r="AA1398" s="357" t="s">
        <v>21</v>
      </c>
      <c r="AB1398" s="363">
        <v>0.85</v>
      </c>
      <c r="AC1398" s="484"/>
      <c r="AD1398" s="292"/>
      <c r="AE1398" s="355"/>
      <c r="AF1398" s="45">
        <f>ROUND(ROUND(ROUND(ROUND(ROUND(G1304*Q1376,0)*U1388,0)*Y1397,0)*AB1398,0)-AD1393,0)</f>
        <v>90</v>
      </c>
      <c r="AG1398" s="79"/>
    </row>
    <row r="1399" ht="16.5" customHeight="1">
      <c r="A1399" s="29">
        <v>63.0</v>
      </c>
      <c r="B1399" s="30" t="s">
        <v>4767</v>
      </c>
      <c r="C1399" s="32" t="s">
        <v>4768</v>
      </c>
      <c r="D1399" s="94"/>
      <c r="E1399" s="94"/>
      <c r="F1399" s="103"/>
      <c r="G1399" s="140"/>
      <c r="H1399" s="140"/>
      <c r="I1399" s="95"/>
      <c r="J1399" s="69"/>
      <c r="K1399" s="65"/>
      <c r="L1399" s="65"/>
      <c r="M1399" s="302"/>
      <c r="N1399" s="382"/>
      <c r="O1399" s="383"/>
      <c r="P1399" s="302"/>
      <c r="Q1399" s="384"/>
      <c r="R1399" s="481"/>
      <c r="S1399" s="130" t="s">
        <v>27</v>
      </c>
      <c r="T1399" s="287"/>
      <c r="U1399" s="385"/>
      <c r="V1399" s="354"/>
      <c r="W1399" s="299"/>
      <c r="X1399" s="287"/>
      <c r="Y1399" s="345"/>
      <c r="Z1399" s="288"/>
      <c r="AA1399" s="288"/>
      <c r="AB1399" s="288"/>
      <c r="AC1399" s="288"/>
      <c r="AD1399" s="288"/>
      <c r="AE1399" s="346"/>
      <c r="AF1399" s="114">
        <f>ROUND(ROUND(G1304*Q1376,0)*U1400,0)</f>
        <v>94</v>
      </c>
      <c r="AG1399" s="79"/>
    </row>
    <row r="1400" ht="16.5" customHeight="1">
      <c r="A1400" s="29">
        <v>63.0</v>
      </c>
      <c r="B1400" s="30" t="s">
        <v>4769</v>
      </c>
      <c r="C1400" s="32" t="s">
        <v>4770</v>
      </c>
      <c r="D1400" s="94"/>
      <c r="E1400" s="94"/>
      <c r="F1400" s="103"/>
      <c r="G1400" s="140"/>
      <c r="H1400" s="140"/>
      <c r="I1400" s="95"/>
      <c r="J1400" s="69"/>
      <c r="K1400" s="65"/>
      <c r="L1400" s="65"/>
      <c r="M1400" s="302"/>
      <c r="N1400" s="382"/>
      <c r="O1400" s="383"/>
      <c r="P1400" s="302"/>
      <c r="Q1400" s="384"/>
      <c r="R1400" s="481"/>
      <c r="S1400" s="482"/>
      <c r="T1400" s="302" t="s">
        <v>21</v>
      </c>
      <c r="U1400" s="313">
        <v>0.5</v>
      </c>
      <c r="V1400" s="349"/>
      <c r="W1400" s="303"/>
      <c r="X1400" s="290"/>
      <c r="Y1400" s="350"/>
      <c r="Z1400" s="299" t="s">
        <v>20</v>
      </c>
      <c r="AA1400" s="287" t="s">
        <v>21</v>
      </c>
      <c r="AB1400" s="351">
        <v>0.85</v>
      </c>
      <c r="AC1400" s="288"/>
      <c r="AD1400" s="288"/>
      <c r="AE1400" s="346"/>
      <c r="AF1400" s="114">
        <f>ROUND(ROUND(ROUND(G1304*Q1376,0)*U1400,0)*AB1400,0)</f>
        <v>80</v>
      </c>
      <c r="AG1400" s="79"/>
    </row>
    <row r="1401" ht="16.5" customHeight="1">
      <c r="A1401" s="29">
        <v>63.0</v>
      </c>
      <c r="B1401" s="30" t="s">
        <v>4771</v>
      </c>
      <c r="C1401" s="32" t="s">
        <v>4772</v>
      </c>
      <c r="D1401" s="94"/>
      <c r="E1401" s="94"/>
      <c r="F1401" s="103"/>
      <c r="G1401" s="140"/>
      <c r="H1401" s="140"/>
      <c r="I1401" s="95"/>
      <c r="J1401" s="69"/>
      <c r="K1401" s="65"/>
      <c r="L1401" s="65"/>
      <c r="M1401" s="302"/>
      <c r="N1401" s="382"/>
      <c r="O1401" s="383"/>
      <c r="P1401" s="302"/>
      <c r="Q1401" s="384"/>
      <c r="R1401" s="310"/>
      <c r="S1401" s="482"/>
      <c r="T1401" s="302"/>
      <c r="U1401" s="313"/>
      <c r="V1401" s="349"/>
      <c r="W1401" s="305" t="s">
        <v>326</v>
      </c>
      <c r="X1401" s="287" t="s">
        <v>21</v>
      </c>
      <c r="Y1401" s="354">
        <f>$Y$657</f>
        <v>0.7</v>
      </c>
      <c r="Z1401" s="297"/>
      <c r="AA1401" s="297"/>
      <c r="AB1401" s="297"/>
      <c r="AC1401" s="297"/>
      <c r="AD1401" s="297"/>
      <c r="AE1401" s="362"/>
      <c r="AF1401" s="114">
        <f>ROUND(ROUND(ROUND(G1304*Q1376,0)*U1400,0)*Y1401,0)</f>
        <v>66</v>
      </c>
      <c r="AG1401" s="79"/>
    </row>
    <row r="1402" ht="16.5" customHeight="1">
      <c r="A1402" s="29">
        <v>63.0</v>
      </c>
      <c r="B1402" s="30" t="s">
        <v>4773</v>
      </c>
      <c r="C1402" s="32" t="s">
        <v>4774</v>
      </c>
      <c r="D1402" s="94"/>
      <c r="E1402" s="94"/>
      <c r="F1402" s="103"/>
      <c r="G1402" s="140"/>
      <c r="H1402" s="140"/>
      <c r="I1402" s="95"/>
      <c r="J1402" s="69"/>
      <c r="K1402" s="65"/>
      <c r="L1402" s="65"/>
      <c r="M1402" s="302"/>
      <c r="N1402" s="382"/>
      <c r="O1402" s="383"/>
      <c r="P1402" s="302"/>
      <c r="Q1402" s="384"/>
      <c r="R1402" s="310"/>
      <c r="S1402" s="482"/>
      <c r="T1402" s="302"/>
      <c r="U1402" s="313"/>
      <c r="V1402" s="349"/>
      <c r="W1402" s="484"/>
      <c r="X1402" s="290"/>
      <c r="Y1402" s="355"/>
      <c r="Z1402" s="356" t="s">
        <v>20</v>
      </c>
      <c r="AA1402" s="357" t="s">
        <v>21</v>
      </c>
      <c r="AB1402" s="358">
        <v>0.85</v>
      </c>
      <c r="AC1402" s="288"/>
      <c r="AD1402" s="288"/>
      <c r="AE1402" s="346"/>
      <c r="AF1402" s="114">
        <f>ROUND(ROUND(ROUND(ROUND(G1304*Q1376,0)*U1400,0)*Y1401,0)*AB1402,0)</f>
        <v>56</v>
      </c>
      <c r="AG1402" s="79"/>
    </row>
    <row r="1403" ht="16.5" customHeight="1">
      <c r="A1403" s="29">
        <v>63.0</v>
      </c>
      <c r="B1403" s="30" t="s">
        <v>4775</v>
      </c>
      <c r="C1403" s="32" t="s">
        <v>4776</v>
      </c>
      <c r="D1403" s="94"/>
      <c r="E1403" s="94"/>
      <c r="F1403" s="103"/>
      <c r="G1403" s="140"/>
      <c r="H1403" s="140"/>
      <c r="I1403" s="95"/>
      <c r="J1403" s="69"/>
      <c r="K1403" s="65"/>
      <c r="L1403" s="65"/>
      <c r="M1403" s="302"/>
      <c r="N1403" s="382"/>
      <c r="O1403" s="383"/>
      <c r="P1403" s="302"/>
      <c r="Q1403" s="384"/>
      <c r="R1403" s="310"/>
      <c r="S1403" s="482"/>
      <c r="T1403" s="302"/>
      <c r="U1403" s="313"/>
      <c r="V1403" s="349"/>
      <c r="W1403" s="305" t="s">
        <v>329</v>
      </c>
      <c r="X1403" s="287" t="s">
        <v>21</v>
      </c>
      <c r="Y1403" s="354">
        <f>$Y$659</f>
        <v>0.85</v>
      </c>
      <c r="Z1403" s="292"/>
      <c r="AA1403" s="292"/>
      <c r="AB1403" s="292"/>
      <c r="AC1403" s="292"/>
      <c r="AD1403" s="292"/>
      <c r="AE1403" s="355"/>
      <c r="AF1403" s="114">
        <f>ROUND(ROUND(ROUND(G1304*Q1376,0)*U1400,0)*Y1403,0)</f>
        <v>80</v>
      </c>
      <c r="AG1403" s="79"/>
    </row>
    <row r="1404" ht="16.5" customHeight="1">
      <c r="A1404" s="29">
        <v>63.0</v>
      </c>
      <c r="B1404" s="30" t="s">
        <v>4777</v>
      </c>
      <c r="C1404" s="32" t="s">
        <v>4778</v>
      </c>
      <c r="D1404" s="94"/>
      <c r="E1404" s="94"/>
      <c r="F1404" s="103"/>
      <c r="G1404" s="140"/>
      <c r="H1404" s="140"/>
      <c r="I1404" s="95"/>
      <c r="J1404" s="69"/>
      <c r="K1404" s="65"/>
      <c r="L1404" s="65"/>
      <c r="M1404" s="302"/>
      <c r="N1404" s="382"/>
      <c r="O1404" s="383"/>
      <c r="P1404" s="302"/>
      <c r="Q1404" s="384"/>
      <c r="R1404" s="310"/>
      <c r="S1404" s="482"/>
      <c r="T1404" s="302"/>
      <c r="U1404" s="313"/>
      <c r="V1404" s="349"/>
      <c r="W1404" s="484"/>
      <c r="X1404" s="290"/>
      <c r="Y1404" s="355"/>
      <c r="Z1404" s="356" t="s">
        <v>20</v>
      </c>
      <c r="AA1404" s="357" t="s">
        <v>21</v>
      </c>
      <c r="AB1404" s="358">
        <v>0.85</v>
      </c>
      <c r="AC1404" s="288"/>
      <c r="AD1404" s="288"/>
      <c r="AE1404" s="346"/>
      <c r="AF1404" s="114">
        <f>ROUND(ROUND(ROUND(ROUND(G1304*Q1376,0)*U1400,0)*Y1403,0)*AB1404,0)</f>
        <v>68</v>
      </c>
      <c r="AG1404" s="79"/>
    </row>
    <row r="1405" ht="16.5" customHeight="1">
      <c r="A1405" s="29">
        <v>63.0</v>
      </c>
      <c r="B1405" s="30" t="s">
        <v>4779</v>
      </c>
      <c r="C1405" s="32" t="s">
        <v>4780</v>
      </c>
      <c r="D1405" s="94"/>
      <c r="E1405" s="94"/>
      <c r="F1405" s="103"/>
      <c r="G1405" s="140"/>
      <c r="H1405" s="140"/>
      <c r="I1405" s="95"/>
      <c r="J1405" s="69"/>
      <c r="K1405" s="65"/>
      <c r="L1405" s="65"/>
      <c r="M1405" s="302"/>
      <c r="N1405" s="382"/>
      <c r="O1405" s="383"/>
      <c r="P1405" s="302"/>
      <c r="Q1405" s="384"/>
      <c r="R1405" s="310"/>
      <c r="S1405" s="482"/>
      <c r="T1405" s="302"/>
      <c r="U1405" s="313"/>
      <c r="V1405" s="349"/>
      <c r="W1405" s="299"/>
      <c r="X1405" s="287"/>
      <c r="Y1405" s="345"/>
      <c r="Z1405" s="288"/>
      <c r="AA1405" s="288"/>
      <c r="AB1405" s="346"/>
      <c r="AC1405" s="82" t="s">
        <v>30</v>
      </c>
      <c r="AD1405" s="302">
        <v>5.0</v>
      </c>
      <c r="AE1405" s="360" t="s">
        <v>31</v>
      </c>
      <c r="AF1405" s="114">
        <f>ROUND(ROUND(ROUND(G1304*Q1376,0)*U1400,0)-AD1405,0)</f>
        <v>89</v>
      </c>
      <c r="AG1405" s="79"/>
    </row>
    <row r="1406" ht="16.5" customHeight="1">
      <c r="A1406" s="29">
        <v>63.0</v>
      </c>
      <c r="B1406" s="30" t="s">
        <v>4781</v>
      </c>
      <c r="C1406" s="32" t="s">
        <v>4782</v>
      </c>
      <c r="D1406" s="94"/>
      <c r="E1406" s="94"/>
      <c r="F1406" s="103"/>
      <c r="G1406" s="140"/>
      <c r="H1406" s="140"/>
      <c r="I1406" s="95"/>
      <c r="J1406" s="69"/>
      <c r="K1406" s="65"/>
      <c r="L1406" s="65"/>
      <c r="M1406" s="302"/>
      <c r="N1406" s="382"/>
      <c r="O1406" s="383"/>
      <c r="P1406" s="302"/>
      <c r="Q1406" s="384"/>
      <c r="R1406" s="310"/>
      <c r="S1406" s="482"/>
      <c r="T1406" s="302"/>
      <c r="U1406" s="313"/>
      <c r="V1406" s="313"/>
      <c r="W1406" s="303"/>
      <c r="X1406" s="290"/>
      <c r="Y1406" s="350"/>
      <c r="Z1406" s="299" t="s">
        <v>20</v>
      </c>
      <c r="AA1406" s="287" t="s">
        <v>21</v>
      </c>
      <c r="AB1406" s="361">
        <v>0.85</v>
      </c>
      <c r="AC1406" s="482"/>
      <c r="AD1406" s="302"/>
      <c r="AE1406" s="360"/>
      <c r="AF1406" s="114">
        <f>ROUND(ROUND(ROUND(ROUND(G1304*Q1376,0)*U1400,0)*AB1406,0)-AD1405,0)</f>
        <v>75</v>
      </c>
      <c r="AG1406" s="79"/>
    </row>
    <row r="1407" ht="16.5" customHeight="1">
      <c r="A1407" s="29">
        <v>63.0</v>
      </c>
      <c r="B1407" s="30" t="s">
        <v>4783</v>
      </c>
      <c r="C1407" s="32" t="s">
        <v>4784</v>
      </c>
      <c r="D1407" s="94"/>
      <c r="E1407" s="94"/>
      <c r="F1407" s="103"/>
      <c r="G1407" s="140"/>
      <c r="H1407" s="140"/>
      <c r="I1407" s="95"/>
      <c r="J1407" s="69"/>
      <c r="K1407" s="65"/>
      <c r="L1407" s="65"/>
      <c r="M1407" s="302"/>
      <c r="N1407" s="382"/>
      <c r="O1407" s="383"/>
      <c r="P1407" s="302"/>
      <c r="Q1407" s="384"/>
      <c r="R1407" s="310"/>
      <c r="S1407" s="482"/>
      <c r="T1407" s="302"/>
      <c r="U1407" s="313"/>
      <c r="V1407" s="313"/>
      <c r="W1407" s="305" t="s">
        <v>326</v>
      </c>
      <c r="X1407" s="302" t="s">
        <v>21</v>
      </c>
      <c r="Y1407" s="349">
        <f>$Y$657</f>
        <v>0.7</v>
      </c>
      <c r="Z1407" s="297"/>
      <c r="AA1407" s="297"/>
      <c r="AB1407" s="362"/>
      <c r="AC1407" s="482"/>
      <c r="AD1407" s="313"/>
      <c r="AE1407" s="349"/>
      <c r="AF1407" s="114">
        <f>ROUND(ROUND(ROUND(ROUND(G1304*Q1376,0)*U1400,0)*Y1407,0)-AD1405,0)</f>
        <v>61</v>
      </c>
      <c r="AG1407" s="79"/>
    </row>
    <row r="1408" ht="16.5" customHeight="1">
      <c r="A1408" s="29">
        <v>63.0</v>
      </c>
      <c r="B1408" s="30" t="s">
        <v>4785</v>
      </c>
      <c r="C1408" s="32" t="s">
        <v>4786</v>
      </c>
      <c r="D1408" s="94"/>
      <c r="E1408" s="94"/>
      <c r="F1408" s="103"/>
      <c r="G1408" s="140"/>
      <c r="H1408" s="140"/>
      <c r="I1408" s="95"/>
      <c r="J1408" s="69"/>
      <c r="K1408" s="65"/>
      <c r="L1408" s="65"/>
      <c r="M1408" s="302"/>
      <c r="N1408" s="382"/>
      <c r="O1408" s="383"/>
      <c r="P1408" s="302"/>
      <c r="Q1408" s="384"/>
      <c r="R1408" s="310"/>
      <c r="S1408" s="482"/>
      <c r="T1408" s="302"/>
      <c r="U1408" s="313"/>
      <c r="V1408" s="313"/>
      <c r="W1408" s="484"/>
      <c r="X1408" s="290"/>
      <c r="Y1408" s="355"/>
      <c r="Z1408" s="356" t="s">
        <v>20</v>
      </c>
      <c r="AA1408" s="357" t="s">
        <v>21</v>
      </c>
      <c r="AB1408" s="363">
        <v>0.85</v>
      </c>
      <c r="AC1408" s="482"/>
      <c r="AD1408" s="313"/>
      <c r="AE1408" s="349"/>
      <c r="AF1408" s="114">
        <f>ROUND(ROUND(ROUND(ROUND(ROUND(G1304*Q1376,0)*U1400,0)*Y1407,0)*AB1408,0)-AD1405,0)</f>
        <v>51</v>
      </c>
      <c r="AG1408" s="79"/>
    </row>
    <row r="1409" ht="16.5" customHeight="1">
      <c r="A1409" s="29">
        <v>63.0</v>
      </c>
      <c r="B1409" s="30" t="s">
        <v>4787</v>
      </c>
      <c r="C1409" s="32" t="s">
        <v>4788</v>
      </c>
      <c r="D1409" s="94"/>
      <c r="E1409" s="94"/>
      <c r="F1409" s="103"/>
      <c r="G1409" s="140"/>
      <c r="H1409" s="140"/>
      <c r="I1409" s="95"/>
      <c r="J1409" s="69"/>
      <c r="K1409" s="65"/>
      <c r="L1409" s="65"/>
      <c r="M1409" s="302"/>
      <c r="N1409" s="382"/>
      <c r="O1409" s="383"/>
      <c r="P1409" s="302"/>
      <c r="Q1409" s="384"/>
      <c r="R1409" s="308"/>
      <c r="S1409" s="482"/>
      <c r="T1409" s="302"/>
      <c r="U1409" s="313"/>
      <c r="V1409" s="313"/>
      <c r="W1409" s="305" t="s">
        <v>329</v>
      </c>
      <c r="X1409" s="302" t="s">
        <v>21</v>
      </c>
      <c r="Y1409" s="349">
        <f>$Y$659</f>
        <v>0.85</v>
      </c>
      <c r="Z1409" s="292"/>
      <c r="AA1409" s="292"/>
      <c r="AB1409" s="355"/>
      <c r="AC1409" s="482"/>
      <c r="AD1409" s="313"/>
      <c r="AE1409" s="349"/>
      <c r="AF1409" s="114">
        <f>ROUND(ROUND(ROUND(ROUND(G1304*Q1376,0)*U1400,0)*Y1409,0)-AD1405,0)</f>
        <v>75</v>
      </c>
      <c r="AG1409" s="79"/>
    </row>
    <row r="1410" ht="16.5" customHeight="1">
      <c r="A1410" s="29">
        <v>63.0</v>
      </c>
      <c r="B1410" s="30" t="s">
        <v>4789</v>
      </c>
      <c r="C1410" s="32" t="s">
        <v>4790</v>
      </c>
      <c r="D1410" s="94"/>
      <c r="E1410" s="94"/>
      <c r="F1410" s="103"/>
      <c r="G1410" s="140"/>
      <c r="H1410" s="140"/>
      <c r="I1410" s="95"/>
      <c r="J1410" s="69"/>
      <c r="K1410" s="65"/>
      <c r="L1410" s="65"/>
      <c r="M1410" s="302"/>
      <c r="N1410" s="382"/>
      <c r="O1410" s="383"/>
      <c r="P1410" s="302"/>
      <c r="Q1410" s="384"/>
      <c r="R1410" s="312"/>
      <c r="S1410" s="484"/>
      <c r="T1410" s="302"/>
      <c r="U1410" s="313"/>
      <c r="V1410" s="313"/>
      <c r="W1410" s="484"/>
      <c r="X1410" s="290"/>
      <c r="Y1410" s="355"/>
      <c r="Z1410" s="356" t="s">
        <v>20</v>
      </c>
      <c r="AA1410" s="357" t="s">
        <v>21</v>
      </c>
      <c r="AB1410" s="363">
        <v>0.85</v>
      </c>
      <c r="AC1410" s="484"/>
      <c r="AD1410" s="292"/>
      <c r="AE1410" s="355"/>
      <c r="AF1410" s="114">
        <f>ROUND(ROUND(ROUND(ROUND(ROUND(G1304*Q1376,0)*U1400,0)*Y1409,0)*AB1410,0)-AD1405,0)</f>
        <v>63</v>
      </c>
      <c r="AG1410" s="79"/>
    </row>
    <row r="1411" ht="16.5" customHeight="1">
      <c r="A1411" s="29">
        <v>63.0</v>
      </c>
      <c r="B1411" s="30" t="s">
        <v>4791</v>
      </c>
      <c r="C1411" s="32" t="s">
        <v>4792</v>
      </c>
      <c r="D1411" s="94"/>
      <c r="E1411" s="94"/>
      <c r="F1411" s="94"/>
      <c r="G1411" s="140"/>
      <c r="H1411" s="140"/>
      <c r="I1411" s="95"/>
      <c r="J1411" s="82" t="s">
        <v>38</v>
      </c>
      <c r="K1411" s="96"/>
      <c r="L1411" s="96"/>
      <c r="M1411" s="152"/>
      <c r="N1411" s="105"/>
      <c r="O1411" s="94"/>
      <c r="P1411" s="140"/>
      <c r="Q1411" s="95"/>
      <c r="R1411" s="287"/>
      <c r="S1411" s="287"/>
      <c r="T1411" s="152"/>
      <c r="U1411" s="152"/>
      <c r="V1411" s="152"/>
      <c r="W1411" s="299"/>
      <c r="X1411" s="287"/>
      <c r="Y1411" s="345"/>
      <c r="Z1411" s="288"/>
      <c r="AA1411" s="288"/>
      <c r="AB1411" s="288"/>
      <c r="AC1411" s="288"/>
      <c r="AD1411" s="288"/>
      <c r="AE1411" s="346"/>
      <c r="AF1411" s="45">
        <f>ROUND(ROUND(G1304+K1412,0)*Q1376,0)</f>
        <v>191</v>
      </c>
      <c r="AG1411" s="79"/>
    </row>
    <row r="1412" ht="16.5" customHeight="1">
      <c r="A1412" s="29">
        <v>63.0</v>
      </c>
      <c r="B1412" s="30" t="s">
        <v>4793</v>
      </c>
      <c r="C1412" s="32" t="s">
        <v>4794</v>
      </c>
      <c r="D1412" s="94"/>
      <c r="E1412" s="94"/>
      <c r="F1412" s="94"/>
      <c r="G1412" s="140"/>
      <c r="H1412" s="140"/>
      <c r="I1412" s="95"/>
      <c r="J1412" s="482"/>
      <c r="K1412" s="302">
        <v>6.0</v>
      </c>
      <c r="L1412" s="63" t="s">
        <v>40</v>
      </c>
      <c r="M1412" s="140"/>
      <c r="N1412" s="105"/>
      <c r="O1412" s="94"/>
      <c r="P1412" s="140"/>
      <c r="Q1412" s="95"/>
      <c r="R1412" s="302"/>
      <c r="S1412" s="302"/>
      <c r="T1412" s="140"/>
      <c r="U1412" s="140"/>
      <c r="V1412" s="140"/>
      <c r="W1412" s="303"/>
      <c r="X1412" s="290"/>
      <c r="Y1412" s="350"/>
      <c r="Z1412" s="299" t="s">
        <v>20</v>
      </c>
      <c r="AA1412" s="287" t="s">
        <v>21</v>
      </c>
      <c r="AB1412" s="351">
        <v>0.85</v>
      </c>
      <c r="AC1412" s="288"/>
      <c r="AD1412" s="288"/>
      <c r="AE1412" s="346"/>
      <c r="AF1412" s="114">
        <f>ROUND(ROUND(ROUND(G1304+K1412,0)*Q1376,0)*AB1412,0)</f>
        <v>162</v>
      </c>
      <c r="AG1412" s="79"/>
    </row>
    <row r="1413" ht="16.5" customHeight="1">
      <c r="A1413" s="29">
        <v>63.0</v>
      </c>
      <c r="B1413" s="30" t="s">
        <v>4795</v>
      </c>
      <c r="C1413" s="32" t="s">
        <v>4796</v>
      </c>
      <c r="D1413" s="94"/>
      <c r="E1413" s="94"/>
      <c r="F1413" s="94"/>
      <c r="G1413" s="140"/>
      <c r="H1413" s="140"/>
      <c r="I1413" s="95"/>
      <c r="J1413" s="482"/>
      <c r="K1413" s="65"/>
      <c r="L1413" s="302"/>
      <c r="M1413" s="366"/>
      <c r="N1413" s="367"/>
      <c r="O1413" s="368"/>
      <c r="P1413" s="366"/>
      <c r="Q1413" s="369"/>
      <c r="R1413" s="304"/>
      <c r="S1413" s="304"/>
      <c r="T1413" s="140"/>
      <c r="U1413" s="140"/>
      <c r="V1413" s="140"/>
      <c r="W1413" s="305" t="s">
        <v>326</v>
      </c>
      <c r="X1413" s="287" t="s">
        <v>21</v>
      </c>
      <c r="Y1413" s="354">
        <f>$Y$657</f>
        <v>0.7</v>
      </c>
      <c r="Z1413" s="297"/>
      <c r="AA1413" s="297"/>
      <c r="AB1413" s="297"/>
      <c r="AC1413" s="297"/>
      <c r="AD1413" s="297"/>
      <c r="AE1413" s="362"/>
      <c r="AF1413" s="45">
        <f>ROUND(ROUND(ROUND(G1304+K1412,0)*Q1376,0)*Y1413,0)</f>
        <v>134</v>
      </c>
      <c r="AG1413" s="79"/>
    </row>
    <row r="1414" ht="16.5" customHeight="1">
      <c r="A1414" s="29">
        <v>63.0</v>
      </c>
      <c r="B1414" s="30" t="s">
        <v>4797</v>
      </c>
      <c r="C1414" s="32" t="s">
        <v>4798</v>
      </c>
      <c r="D1414" s="94"/>
      <c r="E1414" s="94"/>
      <c r="F1414" s="94"/>
      <c r="G1414" s="140"/>
      <c r="H1414" s="140"/>
      <c r="I1414" s="95"/>
      <c r="J1414" s="482"/>
      <c r="K1414" s="65"/>
      <c r="L1414" s="302"/>
      <c r="M1414" s="366"/>
      <c r="N1414" s="367"/>
      <c r="O1414" s="368"/>
      <c r="P1414" s="366"/>
      <c r="Q1414" s="369"/>
      <c r="R1414" s="304"/>
      <c r="S1414" s="304"/>
      <c r="T1414" s="140"/>
      <c r="U1414" s="140"/>
      <c r="V1414" s="140"/>
      <c r="W1414" s="484"/>
      <c r="X1414" s="290"/>
      <c r="Y1414" s="355"/>
      <c r="Z1414" s="356" t="s">
        <v>20</v>
      </c>
      <c r="AA1414" s="357" t="s">
        <v>21</v>
      </c>
      <c r="AB1414" s="358">
        <v>0.85</v>
      </c>
      <c r="AC1414" s="288"/>
      <c r="AD1414" s="288"/>
      <c r="AE1414" s="346"/>
      <c r="AF1414" s="45">
        <f>ROUND(ROUND(ROUND(ROUND(G1304+K1412,0)*Q1376,0)*Y1413,0)*AB1414,0)</f>
        <v>114</v>
      </c>
      <c r="AG1414" s="79"/>
    </row>
    <row r="1415" ht="16.5" customHeight="1">
      <c r="A1415" s="29">
        <v>63.0</v>
      </c>
      <c r="B1415" s="30" t="s">
        <v>4799</v>
      </c>
      <c r="C1415" s="32" t="s">
        <v>4800</v>
      </c>
      <c r="D1415" s="94"/>
      <c r="E1415" s="94"/>
      <c r="F1415" s="94"/>
      <c r="G1415" s="140"/>
      <c r="H1415" s="140"/>
      <c r="I1415" s="95"/>
      <c r="J1415" s="482"/>
      <c r="K1415" s="65"/>
      <c r="L1415" s="302"/>
      <c r="M1415" s="366"/>
      <c r="N1415" s="367"/>
      <c r="O1415" s="368"/>
      <c r="P1415" s="366"/>
      <c r="Q1415" s="369"/>
      <c r="R1415" s="304"/>
      <c r="S1415" s="304"/>
      <c r="T1415" s="140"/>
      <c r="U1415" s="140"/>
      <c r="V1415" s="140"/>
      <c r="W1415" s="305" t="s">
        <v>329</v>
      </c>
      <c r="X1415" s="287" t="s">
        <v>21</v>
      </c>
      <c r="Y1415" s="354">
        <f>$Y$659</f>
        <v>0.85</v>
      </c>
      <c r="Z1415" s="292"/>
      <c r="AA1415" s="292"/>
      <c r="AB1415" s="292"/>
      <c r="AC1415" s="292"/>
      <c r="AD1415" s="292"/>
      <c r="AE1415" s="355"/>
      <c r="AF1415" s="114">
        <f>ROUND(ROUND(ROUND(G1304+K1412,0)*Q1376,0)*Y1415,0)</f>
        <v>162</v>
      </c>
      <c r="AG1415" s="79"/>
    </row>
    <row r="1416" ht="16.5" customHeight="1">
      <c r="A1416" s="29">
        <v>63.0</v>
      </c>
      <c r="B1416" s="30" t="s">
        <v>4801</v>
      </c>
      <c r="C1416" s="32" t="s">
        <v>4802</v>
      </c>
      <c r="D1416" s="94"/>
      <c r="E1416" s="94"/>
      <c r="F1416" s="94"/>
      <c r="G1416" s="140"/>
      <c r="H1416" s="140"/>
      <c r="I1416" s="95"/>
      <c r="J1416" s="482"/>
      <c r="K1416" s="65"/>
      <c r="L1416" s="302"/>
      <c r="M1416" s="366"/>
      <c r="N1416" s="367"/>
      <c r="O1416" s="368"/>
      <c r="P1416" s="366"/>
      <c r="Q1416" s="369"/>
      <c r="R1416" s="304"/>
      <c r="S1416" s="304"/>
      <c r="T1416" s="140"/>
      <c r="U1416" s="140"/>
      <c r="V1416" s="140"/>
      <c r="W1416" s="484"/>
      <c r="X1416" s="290"/>
      <c r="Y1416" s="355"/>
      <c r="Z1416" s="356" t="s">
        <v>20</v>
      </c>
      <c r="AA1416" s="357" t="s">
        <v>21</v>
      </c>
      <c r="AB1416" s="358">
        <v>0.85</v>
      </c>
      <c r="AC1416" s="288"/>
      <c r="AD1416" s="288"/>
      <c r="AE1416" s="346"/>
      <c r="AF1416" s="114">
        <f>ROUND(ROUND(ROUND(ROUND(G1304+K1412,0)*Q1376,0)*Y1415,0)*AB1416,0)</f>
        <v>138</v>
      </c>
      <c r="AG1416" s="79"/>
    </row>
    <row r="1417" ht="16.5" customHeight="1">
      <c r="A1417" s="29">
        <v>63.0</v>
      </c>
      <c r="B1417" s="30" t="s">
        <v>4803</v>
      </c>
      <c r="C1417" s="32" t="s">
        <v>4804</v>
      </c>
      <c r="D1417" s="94"/>
      <c r="E1417" s="94"/>
      <c r="F1417" s="94"/>
      <c r="G1417" s="140"/>
      <c r="H1417" s="140"/>
      <c r="I1417" s="95"/>
      <c r="J1417" s="482"/>
      <c r="K1417" s="65"/>
      <c r="L1417" s="302"/>
      <c r="M1417" s="366"/>
      <c r="N1417" s="367"/>
      <c r="O1417" s="368"/>
      <c r="P1417" s="366"/>
      <c r="Q1417" s="369"/>
      <c r="R1417" s="304"/>
      <c r="S1417" s="304"/>
      <c r="T1417" s="140"/>
      <c r="U1417" s="140"/>
      <c r="V1417" s="140"/>
      <c r="W1417" s="299"/>
      <c r="X1417" s="287"/>
      <c r="Y1417" s="345"/>
      <c r="Z1417" s="288"/>
      <c r="AA1417" s="288"/>
      <c r="AB1417" s="346"/>
      <c r="AC1417" s="82" t="s">
        <v>30</v>
      </c>
      <c r="AD1417" s="302">
        <v>5.0</v>
      </c>
      <c r="AE1417" s="360" t="s">
        <v>31</v>
      </c>
      <c r="AF1417" s="45">
        <f>ROUND(ROUND(ROUND(G1304+K1412,0)*Q1376,0)-AD1417,0)</f>
        <v>186</v>
      </c>
      <c r="AG1417" s="79"/>
    </row>
    <row r="1418" ht="16.5" customHeight="1">
      <c r="A1418" s="29">
        <v>63.0</v>
      </c>
      <c r="B1418" s="30" t="s">
        <v>4805</v>
      </c>
      <c r="C1418" s="32" t="s">
        <v>4806</v>
      </c>
      <c r="D1418" s="94"/>
      <c r="E1418" s="94"/>
      <c r="F1418" s="94"/>
      <c r="G1418" s="140"/>
      <c r="H1418" s="140"/>
      <c r="I1418" s="95"/>
      <c r="J1418" s="69"/>
      <c r="K1418" s="65"/>
      <c r="L1418" s="302"/>
      <c r="M1418" s="366"/>
      <c r="N1418" s="367"/>
      <c r="O1418" s="368"/>
      <c r="P1418" s="366"/>
      <c r="Q1418" s="369"/>
      <c r="R1418" s="304"/>
      <c r="S1418" s="304"/>
      <c r="T1418" s="140"/>
      <c r="U1418" s="140"/>
      <c r="V1418" s="140"/>
      <c r="W1418" s="303"/>
      <c r="X1418" s="290"/>
      <c r="Y1418" s="350"/>
      <c r="Z1418" s="299" t="s">
        <v>20</v>
      </c>
      <c r="AA1418" s="287" t="s">
        <v>21</v>
      </c>
      <c r="AB1418" s="361">
        <v>0.85</v>
      </c>
      <c r="AC1418" s="482"/>
      <c r="AD1418" s="302"/>
      <c r="AE1418" s="360"/>
      <c r="AF1418" s="114">
        <f>ROUND(ROUND(ROUND(ROUND(G1304+K1412,0)*Q1376,0)*AB1418,0)-AD1417,0)</f>
        <v>157</v>
      </c>
      <c r="AG1418" s="79"/>
    </row>
    <row r="1419" ht="16.5" customHeight="1">
      <c r="A1419" s="29">
        <v>63.0</v>
      </c>
      <c r="B1419" s="30" t="s">
        <v>4807</v>
      </c>
      <c r="C1419" s="32" t="s">
        <v>4808</v>
      </c>
      <c r="D1419" s="94"/>
      <c r="E1419" s="94"/>
      <c r="F1419" s="94"/>
      <c r="G1419" s="140"/>
      <c r="H1419" s="140"/>
      <c r="I1419" s="95"/>
      <c r="J1419" s="69"/>
      <c r="K1419" s="65"/>
      <c r="L1419" s="302"/>
      <c r="M1419" s="366"/>
      <c r="N1419" s="367"/>
      <c r="O1419" s="368"/>
      <c r="P1419" s="366"/>
      <c r="Q1419" s="369"/>
      <c r="R1419" s="304"/>
      <c r="S1419" s="304"/>
      <c r="T1419" s="140"/>
      <c r="U1419" s="140"/>
      <c r="V1419" s="140"/>
      <c r="W1419" s="305" t="s">
        <v>326</v>
      </c>
      <c r="X1419" s="302" t="s">
        <v>21</v>
      </c>
      <c r="Y1419" s="349">
        <v>0.7</v>
      </c>
      <c r="Z1419" s="297"/>
      <c r="AA1419" s="297"/>
      <c r="AB1419" s="362"/>
      <c r="AC1419" s="482"/>
      <c r="AD1419" s="313"/>
      <c r="AE1419" s="349"/>
      <c r="AF1419" s="45">
        <f>ROUND(ROUND(ROUND(ROUND(G1304+K1412,0)*Q1376,0)*Y1419,0)-AD1417,0)</f>
        <v>129</v>
      </c>
      <c r="AG1419" s="79"/>
    </row>
    <row r="1420" ht="16.5" customHeight="1">
      <c r="A1420" s="29">
        <v>63.0</v>
      </c>
      <c r="B1420" s="30" t="s">
        <v>4809</v>
      </c>
      <c r="C1420" s="32" t="s">
        <v>4810</v>
      </c>
      <c r="D1420" s="94"/>
      <c r="E1420" s="94"/>
      <c r="F1420" s="94"/>
      <c r="G1420" s="140"/>
      <c r="H1420" s="140"/>
      <c r="I1420" s="95"/>
      <c r="J1420" s="69"/>
      <c r="K1420" s="65"/>
      <c r="L1420" s="302"/>
      <c r="M1420" s="366"/>
      <c r="N1420" s="367"/>
      <c r="O1420" s="368"/>
      <c r="P1420" s="366"/>
      <c r="Q1420" s="369"/>
      <c r="R1420" s="304"/>
      <c r="S1420" s="304"/>
      <c r="T1420" s="140"/>
      <c r="U1420" s="140"/>
      <c r="V1420" s="140"/>
      <c r="W1420" s="484"/>
      <c r="X1420" s="290"/>
      <c r="Y1420" s="355"/>
      <c r="Z1420" s="356" t="s">
        <v>20</v>
      </c>
      <c r="AA1420" s="357" t="s">
        <v>21</v>
      </c>
      <c r="AB1420" s="363">
        <v>0.85</v>
      </c>
      <c r="AC1420" s="482"/>
      <c r="AD1420" s="313"/>
      <c r="AE1420" s="349"/>
      <c r="AF1420" s="45">
        <f>ROUND(ROUND(ROUND(ROUND(ROUND(G1304+K1412,0)*Q1376,0)*Y1419,0)*AB1420,0)-AD1417,0)</f>
        <v>109</v>
      </c>
      <c r="AG1420" s="79"/>
    </row>
    <row r="1421" ht="16.5" customHeight="1">
      <c r="A1421" s="29">
        <v>63.0</v>
      </c>
      <c r="B1421" s="30" t="s">
        <v>4811</v>
      </c>
      <c r="C1421" s="32" t="s">
        <v>4812</v>
      </c>
      <c r="D1421" s="94"/>
      <c r="E1421" s="94"/>
      <c r="F1421" s="94"/>
      <c r="G1421" s="140"/>
      <c r="H1421" s="140"/>
      <c r="I1421" s="95"/>
      <c r="J1421" s="69"/>
      <c r="K1421" s="65"/>
      <c r="L1421" s="302"/>
      <c r="M1421" s="366"/>
      <c r="N1421" s="367"/>
      <c r="O1421" s="368"/>
      <c r="P1421" s="366"/>
      <c r="Q1421" s="369"/>
      <c r="R1421" s="304"/>
      <c r="S1421" s="304"/>
      <c r="T1421" s="140"/>
      <c r="U1421" s="140"/>
      <c r="V1421" s="140"/>
      <c r="W1421" s="305" t="s">
        <v>329</v>
      </c>
      <c r="X1421" s="302" t="s">
        <v>21</v>
      </c>
      <c r="Y1421" s="349">
        <v>0.85</v>
      </c>
      <c r="Z1421" s="292"/>
      <c r="AA1421" s="292"/>
      <c r="AB1421" s="355"/>
      <c r="AC1421" s="482"/>
      <c r="AD1421" s="313"/>
      <c r="AE1421" s="349"/>
      <c r="AF1421" s="114">
        <f>ROUND(ROUND(ROUND(ROUND(G1304+K1412,0)*Q1376,0)*Y1421,0)-AD1417,0)</f>
        <v>157</v>
      </c>
      <c r="AG1421" s="79"/>
    </row>
    <row r="1422" ht="16.5" customHeight="1">
      <c r="A1422" s="29">
        <v>63.0</v>
      </c>
      <c r="B1422" s="30" t="s">
        <v>4813</v>
      </c>
      <c r="C1422" s="32" t="s">
        <v>4814</v>
      </c>
      <c r="D1422" s="94"/>
      <c r="E1422" s="94"/>
      <c r="F1422" s="94"/>
      <c r="G1422" s="140"/>
      <c r="H1422" s="140"/>
      <c r="I1422" s="95"/>
      <c r="J1422" s="69"/>
      <c r="K1422" s="65"/>
      <c r="L1422" s="302"/>
      <c r="M1422" s="366"/>
      <c r="N1422" s="367"/>
      <c r="O1422" s="368"/>
      <c r="P1422" s="366"/>
      <c r="Q1422" s="369"/>
      <c r="R1422" s="304"/>
      <c r="S1422" s="304"/>
      <c r="T1422" s="140"/>
      <c r="U1422" s="140"/>
      <c r="V1422" s="140"/>
      <c r="W1422" s="484"/>
      <c r="X1422" s="290"/>
      <c r="Y1422" s="355"/>
      <c r="Z1422" s="356" t="s">
        <v>20</v>
      </c>
      <c r="AA1422" s="357" t="s">
        <v>21</v>
      </c>
      <c r="AB1422" s="363">
        <v>0.85</v>
      </c>
      <c r="AC1422" s="484"/>
      <c r="AD1422" s="292"/>
      <c r="AE1422" s="355"/>
      <c r="AF1422" s="114">
        <f>ROUND(ROUND(ROUND(ROUND(ROUND(G1304+K1412,0)*Q1376,0)*Y1421,0)*AB1422,0)-AD1417,0)</f>
        <v>133</v>
      </c>
      <c r="AG1422" s="79"/>
    </row>
    <row r="1423" ht="16.5" customHeight="1">
      <c r="A1423" s="29">
        <v>63.0</v>
      </c>
      <c r="B1423" s="30" t="s">
        <v>4815</v>
      </c>
      <c r="C1423" s="32" t="s">
        <v>4816</v>
      </c>
      <c r="D1423" s="94"/>
      <c r="E1423" s="94"/>
      <c r="F1423" s="307"/>
      <c r="G1423" s="352"/>
      <c r="H1423" s="140"/>
      <c r="I1423" s="95"/>
      <c r="J1423" s="69"/>
      <c r="K1423" s="65"/>
      <c r="L1423" s="302"/>
      <c r="M1423" s="366"/>
      <c r="N1423" s="367"/>
      <c r="O1423" s="368"/>
      <c r="P1423" s="366"/>
      <c r="Q1423" s="369"/>
      <c r="R1423" s="33" t="s">
        <v>23</v>
      </c>
      <c r="S1423" s="130" t="s">
        <v>24</v>
      </c>
      <c r="T1423" s="152"/>
      <c r="U1423" s="152"/>
      <c r="V1423" s="153"/>
      <c r="W1423" s="299"/>
      <c r="X1423" s="287"/>
      <c r="Y1423" s="345"/>
      <c r="Z1423" s="288"/>
      <c r="AA1423" s="288"/>
      <c r="AB1423" s="288"/>
      <c r="AC1423" s="288"/>
      <c r="AD1423" s="288"/>
      <c r="AE1423" s="346"/>
      <c r="AF1423" s="45">
        <f>ROUND(ROUND(ROUND(G1304+K1412,0)*Q1376,0)*U1424,0)</f>
        <v>134</v>
      </c>
      <c r="AG1423" s="79"/>
    </row>
    <row r="1424" ht="16.5" customHeight="1">
      <c r="A1424" s="29">
        <v>63.0</v>
      </c>
      <c r="B1424" s="30" t="s">
        <v>4817</v>
      </c>
      <c r="C1424" s="32" t="s">
        <v>4818</v>
      </c>
      <c r="D1424" s="94"/>
      <c r="E1424" s="94"/>
      <c r="F1424" s="307"/>
      <c r="G1424" s="352"/>
      <c r="H1424" s="140"/>
      <c r="I1424" s="95"/>
      <c r="J1424" s="69"/>
      <c r="K1424" s="302"/>
      <c r="L1424" s="63"/>
      <c r="M1424" s="366"/>
      <c r="N1424" s="367"/>
      <c r="O1424" s="368"/>
      <c r="P1424" s="366"/>
      <c r="Q1424" s="369"/>
      <c r="R1424" s="481"/>
      <c r="S1424" s="482"/>
      <c r="T1424" s="302" t="s">
        <v>21</v>
      </c>
      <c r="U1424" s="313">
        <v>0.7</v>
      </c>
      <c r="V1424" s="95"/>
      <c r="W1424" s="303"/>
      <c r="X1424" s="290"/>
      <c r="Y1424" s="350"/>
      <c r="Z1424" s="299" t="s">
        <v>20</v>
      </c>
      <c r="AA1424" s="287" t="s">
        <v>21</v>
      </c>
      <c r="AB1424" s="351">
        <v>0.85</v>
      </c>
      <c r="AC1424" s="288"/>
      <c r="AD1424" s="288"/>
      <c r="AE1424" s="346"/>
      <c r="AF1424" s="45">
        <f>ROUND(ROUND(ROUND(ROUND(G1304+K1412,0)*Q1376,0)*U1424,0)*AB1424,0)</f>
        <v>114</v>
      </c>
      <c r="AG1424" s="79"/>
    </row>
    <row r="1425" ht="16.5" customHeight="1">
      <c r="A1425" s="29">
        <v>63.0</v>
      </c>
      <c r="B1425" s="30" t="s">
        <v>4819</v>
      </c>
      <c r="C1425" s="32" t="s">
        <v>4820</v>
      </c>
      <c r="D1425" s="94"/>
      <c r="E1425" s="94"/>
      <c r="F1425" s="103"/>
      <c r="G1425" s="140"/>
      <c r="H1425" s="140"/>
      <c r="I1425" s="95"/>
      <c r="J1425" s="69"/>
      <c r="K1425" s="65"/>
      <c r="L1425" s="65"/>
      <c r="M1425" s="302"/>
      <c r="N1425" s="382"/>
      <c r="O1425" s="383"/>
      <c r="P1425" s="302"/>
      <c r="Q1425" s="384"/>
      <c r="R1425" s="481"/>
      <c r="S1425" s="482"/>
      <c r="T1425" s="302"/>
      <c r="U1425" s="313"/>
      <c r="V1425" s="349"/>
      <c r="W1425" s="305" t="s">
        <v>326</v>
      </c>
      <c r="X1425" s="287" t="s">
        <v>21</v>
      </c>
      <c r="Y1425" s="354">
        <f>$Y$657</f>
        <v>0.7</v>
      </c>
      <c r="Z1425" s="297"/>
      <c r="AA1425" s="297"/>
      <c r="AB1425" s="297"/>
      <c r="AC1425" s="297"/>
      <c r="AD1425" s="297"/>
      <c r="AE1425" s="362"/>
      <c r="AF1425" s="45">
        <f>ROUND(ROUND(ROUND(ROUND(G1304+K1412,0)*Q1376,0)*U1424,0)*Y1425,0)</f>
        <v>94</v>
      </c>
      <c r="AG1425" s="79"/>
    </row>
    <row r="1426" ht="16.5" customHeight="1">
      <c r="A1426" s="29">
        <v>63.0</v>
      </c>
      <c r="B1426" s="30" t="s">
        <v>4821</v>
      </c>
      <c r="C1426" s="32" t="s">
        <v>4822</v>
      </c>
      <c r="D1426" s="94"/>
      <c r="E1426" s="94"/>
      <c r="F1426" s="103"/>
      <c r="G1426" s="140"/>
      <c r="H1426" s="140"/>
      <c r="I1426" s="95"/>
      <c r="J1426" s="69"/>
      <c r="K1426" s="65"/>
      <c r="L1426" s="65"/>
      <c r="M1426" s="302"/>
      <c r="N1426" s="382"/>
      <c r="O1426" s="383"/>
      <c r="P1426" s="302"/>
      <c r="Q1426" s="384"/>
      <c r="R1426" s="481"/>
      <c r="S1426" s="482"/>
      <c r="T1426" s="302"/>
      <c r="U1426" s="313"/>
      <c r="V1426" s="349"/>
      <c r="W1426" s="484"/>
      <c r="X1426" s="290"/>
      <c r="Y1426" s="355"/>
      <c r="Z1426" s="356" t="s">
        <v>20</v>
      </c>
      <c r="AA1426" s="357" t="s">
        <v>21</v>
      </c>
      <c r="AB1426" s="358">
        <v>0.85</v>
      </c>
      <c r="AC1426" s="288"/>
      <c r="AD1426" s="288"/>
      <c r="AE1426" s="346"/>
      <c r="AF1426" s="45">
        <f>ROUND(ROUND(ROUND(ROUND(ROUND(G1304+K1412,0)*Q1376,0)*U1424,0)*Y1425,0)*AB1426,0)</f>
        <v>80</v>
      </c>
      <c r="AG1426" s="79"/>
    </row>
    <row r="1427" ht="16.5" customHeight="1">
      <c r="A1427" s="29">
        <v>63.0</v>
      </c>
      <c r="B1427" s="30" t="s">
        <v>4823</v>
      </c>
      <c r="C1427" s="32" t="s">
        <v>4824</v>
      </c>
      <c r="D1427" s="94"/>
      <c r="E1427" s="94"/>
      <c r="F1427" s="103"/>
      <c r="G1427" s="140"/>
      <c r="H1427" s="140"/>
      <c r="I1427" s="95"/>
      <c r="J1427" s="69"/>
      <c r="K1427" s="65"/>
      <c r="L1427" s="65"/>
      <c r="M1427" s="302"/>
      <c r="N1427" s="382"/>
      <c r="O1427" s="383"/>
      <c r="P1427" s="302"/>
      <c r="Q1427" s="384"/>
      <c r="R1427" s="481"/>
      <c r="S1427" s="482"/>
      <c r="T1427" s="302"/>
      <c r="U1427" s="313"/>
      <c r="V1427" s="349"/>
      <c r="W1427" s="305" t="s">
        <v>329</v>
      </c>
      <c r="X1427" s="287" t="s">
        <v>21</v>
      </c>
      <c r="Y1427" s="354">
        <f>$Y$659</f>
        <v>0.85</v>
      </c>
      <c r="Z1427" s="292"/>
      <c r="AA1427" s="292"/>
      <c r="AB1427" s="292"/>
      <c r="AC1427" s="292"/>
      <c r="AD1427" s="292"/>
      <c r="AE1427" s="355"/>
      <c r="AF1427" s="45">
        <f>ROUND(ROUND(ROUND(ROUND(G1304+K1412,0)*Q1376,0)*U1424,0)*Y1427,0)</f>
        <v>114</v>
      </c>
      <c r="AG1427" s="79"/>
    </row>
    <row r="1428" ht="16.5" customHeight="1">
      <c r="A1428" s="29">
        <v>63.0</v>
      </c>
      <c r="B1428" s="30" t="s">
        <v>4825</v>
      </c>
      <c r="C1428" s="32" t="s">
        <v>4826</v>
      </c>
      <c r="D1428" s="94"/>
      <c r="E1428" s="94"/>
      <c r="F1428" s="103"/>
      <c r="G1428" s="140"/>
      <c r="H1428" s="140"/>
      <c r="I1428" s="95"/>
      <c r="J1428" s="69"/>
      <c r="K1428" s="65"/>
      <c r="L1428" s="65"/>
      <c r="M1428" s="302"/>
      <c r="N1428" s="382"/>
      <c r="O1428" s="383"/>
      <c r="P1428" s="302"/>
      <c r="Q1428" s="384"/>
      <c r="R1428" s="481"/>
      <c r="S1428" s="482"/>
      <c r="T1428" s="302"/>
      <c r="U1428" s="313"/>
      <c r="V1428" s="349"/>
      <c r="W1428" s="484"/>
      <c r="X1428" s="290"/>
      <c r="Y1428" s="355"/>
      <c r="Z1428" s="356" t="s">
        <v>20</v>
      </c>
      <c r="AA1428" s="357" t="s">
        <v>21</v>
      </c>
      <c r="AB1428" s="358">
        <v>0.85</v>
      </c>
      <c r="AC1428" s="288"/>
      <c r="AD1428" s="288"/>
      <c r="AE1428" s="346"/>
      <c r="AF1428" s="45">
        <f>ROUND(ROUND(ROUND(ROUND(ROUND(G1304+K1412,0)*Q1376,0)*U1424,0)*Y1427,0)*AB1428,0)</f>
        <v>97</v>
      </c>
      <c r="AG1428" s="79"/>
    </row>
    <row r="1429" ht="16.5" customHeight="1">
      <c r="A1429" s="29">
        <v>63.0</v>
      </c>
      <c r="B1429" s="30" t="s">
        <v>4827</v>
      </c>
      <c r="C1429" s="32" t="s">
        <v>4828</v>
      </c>
      <c r="D1429" s="94"/>
      <c r="E1429" s="94"/>
      <c r="F1429" s="103"/>
      <c r="G1429" s="140"/>
      <c r="H1429" s="140"/>
      <c r="I1429" s="95"/>
      <c r="J1429" s="69"/>
      <c r="K1429" s="65"/>
      <c r="L1429" s="65"/>
      <c r="M1429" s="302"/>
      <c r="N1429" s="382"/>
      <c r="O1429" s="383"/>
      <c r="P1429" s="302"/>
      <c r="Q1429" s="384"/>
      <c r="R1429" s="481"/>
      <c r="S1429" s="482"/>
      <c r="T1429" s="302"/>
      <c r="U1429" s="313"/>
      <c r="V1429" s="349"/>
      <c r="W1429" s="299"/>
      <c r="X1429" s="287"/>
      <c r="Y1429" s="345"/>
      <c r="Z1429" s="288"/>
      <c r="AA1429" s="288"/>
      <c r="AB1429" s="346"/>
      <c r="AC1429" s="82" t="s">
        <v>30</v>
      </c>
      <c r="AD1429" s="302">
        <v>5.0</v>
      </c>
      <c r="AE1429" s="360" t="s">
        <v>31</v>
      </c>
      <c r="AF1429" s="45">
        <f>ROUND(ROUND(ROUND(ROUND(G1304+K1412,0)*Q1376,0)*U1424,0)-AD1429,0)</f>
        <v>129</v>
      </c>
      <c r="AG1429" s="79"/>
    </row>
    <row r="1430" ht="16.5" customHeight="1">
      <c r="A1430" s="29">
        <v>63.0</v>
      </c>
      <c r="B1430" s="30" t="s">
        <v>4829</v>
      </c>
      <c r="C1430" s="32" t="s">
        <v>4830</v>
      </c>
      <c r="D1430" s="94"/>
      <c r="E1430" s="94"/>
      <c r="F1430" s="103"/>
      <c r="G1430" s="140"/>
      <c r="H1430" s="140"/>
      <c r="I1430" s="95"/>
      <c r="J1430" s="69"/>
      <c r="K1430" s="65"/>
      <c r="L1430" s="65"/>
      <c r="M1430" s="302"/>
      <c r="N1430" s="382"/>
      <c r="O1430" s="383"/>
      <c r="P1430" s="302"/>
      <c r="Q1430" s="384"/>
      <c r="R1430" s="481"/>
      <c r="S1430" s="482"/>
      <c r="T1430" s="302"/>
      <c r="U1430" s="313"/>
      <c r="V1430" s="349"/>
      <c r="W1430" s="303"/>
      <c r="X1430" s="290"/>
      <c r="Y1430" s="350"/>
      <c r="Z1430" s="299" t="s">
        <v>20</v>
      </c>
      <c r="AA1430" s="287" t="s">
        <v>21</v>
      </c>
      <c r="AB1430" s="361">
        <v>0.85</v>
      </c>
      <c r="AC1430" s="482"/>
      <c r="AD1430" s="302"/>
      <c r="AE1430" s="360"/>
      <c r="AF1430" s="45">
        <f>ROUND(ROUND(ROUND(ROUND(ROUND(G1304+K1412,0)*Q1376,0)*U1424,0)*AB1430,0)-AD1429,0)</f>
        <v>109</v>
      </c>
      <c r="AG1430" s="79"/>
    </row>
    <row r="1431" ht="16.5" customHeight="1">
      <c r="A1431" s="29">
        <v>63.0</v>
      </c>
      <c r="B1431" s="30" t="s">
        <v>4831</v>
      </c>
      <c r="C1431" s="32" t="s">
        <v>4832</v>
      </c>
      <c r="D1431" s="94"/>
      <c r="E1431" s="94"/>
      <c r="F1431" s="103"/>
      <c r="G1431" s="140"/>
      <c r="H1431" s="140"/>
      <c r="I1431" s="95"/>
      <c r="J1431" s="69"/>
      <c r="K1431" s="65"/>
      <c r="L1431" s="65"/>
      <c r="M1431" s="302"/>
      <c r="N1431" s="382"/>
      <c r="O1431" s="383"/>
      <c r="P1431" s="302"/>
      <c r="Q1431" s="384"/>
      <c r="R1431" s="481"/>
      <c r="S1431" s="482"/>
      <c r="T1431" s="302"/>
      <c r="U1431" s="313"/>
      <c r="V1431" s="349"/>
      <c r="W1431" s="305" t="s">
        <v>326</v>
      </c>
      <c r="X1431" s="302" t="s">
        <v>21</v>
      </c>
      <c r="Y1431" s="349">
        <f>$Y$657</f>
        <v>0.7</v>
      </c>
      <c r="Z1431" s="297"/>
      <c r="AA1431" s="297"/>
      <c r="AB1431" s="362"/>
      <c r="AC1431" s="482"/>
      <c r="AD1431" s="313"/>
      <c r="AE1431" s="349"/>
      <c r="AF1431" s="45">
        <f>ROUND(ROUND(ROUND(ROUND(ROUND(G1304+K1412,0)*Q1376,0)*U1424,0)*Y1431,0)-AD1429,0)</f>
        <v>89</v>
      </c>
      <c r="AG1431" s="79"/>
    </row>
    <row r="1432" ht="16.5" customHeight="1">
      <c r="A1432" s="29">
        <v>63.0</v>
      </c>
      <c r="B1432" s="30" t="s">
        <v>4833</v>
      </c>
      <c r="C1432" s="32" t="s">
        <v>4834</v>
      </c>
      <c r="D1432" s="94"/>
      <c r="E1432" s="94"/>
      <c r="F1432" s="103"/>
      <c r="G1432" s="140"/>
      <c r="H1432" s="140"/>
      <c r="I1432" s="95"/>
      <c r="J1432" s="69"/>
      <c r="K1432" s="65"/>
      <c r="L1432" s="65"/>
      <c r="M1432" s="302"/>
      <c r="N1432" s="382"/>
      <c r="O1432" s="383"/>
      <c r="P1432" s="302"/>
      <c r="Q1432" s="384"/>
      <c r="R1432" s="481"/>
      <c r="S1432" s="482"/>
      <c r="T1432" s="302"/>
      <c r="U1432" s="313"/>
      <c r="V1432" s="349"/>
      <c r="W1432" s="484"/>
      <c r="X1432" s="290"/>
      <c r="Y1432" s="355"/>
      <c r="Z1432" s="356" t="s">
        <v>20</v>
      </c>
      <c r="AA1432" s="357" t="s">
        <v>21</v>
      </c>
      <c r="AB1432" s="363">
        <v>0.85</v>
      </c>
      <c r="AC1432" s="482"/>
      <c r="AD1432" s="313"/>
      <c r="AE1432" s="349"/>
      <c r="AF1432" s="45">
        <f>ROUND(ROUND(ROUND(ROUND(ROUND(ROUND(G1304+K1412,0)*Q1376,0)*U1424,0)*Y1431,0)*AB1432,0)-AD1429,0)</f>
        <v>75</v>
      </c>
      <c r="AG1432" s="79"/>
    </row>
    <row r="1433" ht="16.5" customHeight="1">
      <c r="A1433" s="29">
        <v>63.0</v>
      </c>
      <c r="B1433" s="30" t="s">
        <v>4835</v>
      </c>
      <c r="C1433" s="32" t="s">
        <v>4836</v>
      </c>
      <c r="D1433" s="94"/>
      <c r="E1433" s="94"/>
      <c r="F1433" s="103"/>
      <c r="G1433" s="140"/>
      <c r="H1433" s="140"/>
      <c r="I1433" s="95"/>
      <c r="J1433" s="69"/>
      <c r="K1433" s="65"/>
      <c r="L1433" s="65"/>
      <c r="M1433" s="302"/>
      <c r="N1433" s="382"/>
      <c r="O1433" s="383"/>
      <c r="P1433" s="302"/>
      <c r="Q1433" s="384"/>
      <c r="R1433" s="310"/>
      <c r="S1433" s="482"/>
      <c r="T1433" s="302"/>
      <c r="U1433" s="313"/>
      <c r="V1433" s="349"/>
      <c r="W1433" s="305" t="s">
        <v>329</v>
      </c>
      <c r="X1433" s="302" t="s">
        <v>21</v>
      </c>
      <c r="Y1433" s="349">
        <f>$Y$659</f>
        <v>0.85</v>
      </c>
      <c r="Z1433" s="292"/>
      <c r="AA1433" s="292"/>
      <c r="AB1433" s="355"/>
      <c r="AC1433" s="482"/>
      <c r="AD1433" s="313"/>
      <c r="AE1433" s="349"/>
      <c r="AF1433" s="45">
        <f>ROUND(ROUND(ROUND(ROUND(ROUND(G1304+K1412,0)*Q1376,0)*U1424,0)*Y1433,0)-AD1429,0)</f>
        <v>109</v>
      </c>
      <c r="AG1433" s="79"/>
    </row>
    <row r="1434" ht="16.5" customHeight="1">
      <c r="A1434" s="29">
        <v>63.0</v>
      </c>
      <c r="B1434" s="30" t="s">
        <v>4837</v>
      </c>
      <c r="C1434" s="32" t="s">
        <v>4838</v>
      </c>
      <c r="D1434" s="94"/>
      <c r="E1434" s="94"/>
      <c r="F1434" s="103"/>
      <c r="G1434" s="140"/>
      <c r="H1434" s="140"/>
      <c r="I1434" s="95"/>
      <c r="J1434" s="69"/>
      <c r="K1434" s="65"/>
      <c r="L1434" s="65"/>
      <c r="M1434" s="302"/>
      <c r="N1434" s="382"/>
      <c r="O1434" s="383"/>
      <c r="P1434" s="302"/>
      <c r="Q1434" s="384"/>
      <c r="R1434" s="310"/>
      <c r="S1434" s="484"/>
      <c r="T1434" s="302"/>
      <c r="U1434" s="313"/>
      <c r="V1434" s="349"/>
      <c r="W1434" s="484"/>
      <c r="X1434" s="290"/>
      <c r="Y1434" s="355"/>
      <c r="Z1434" s="356" t="s">
        <v>20</v>
      </c>
      <c r="AA1434" s="357" t="s">
        <v>21</v>
      </c>
      <c r="AB1434" s="363">
        <v>0.85</v>
      </c>
      <c r="AC1434" s="484"/>
      <c r="AD1434" s="292"/>
      <c r="AE1434" s="355"/>
      <c r="AF1434" s="45">
        <f>ROUND(ROUND(ROUND(ROUND(ROUND(ROUND(G1304+K1412,0)*Q1376,0)*U1424,0)*Y1433,0)*AB1434,0)-AD1429,0)</f>
        <v>92</v>
      </c>
      <c r="AG1434" s="79"/>
    </row>
    <row r="1435" ht="16.5" customHeight="1">
      <c r="A1435" s="29">
        <v>63.0</v>
      </c>
      <c r="B1435" s="30" t="s">
        <v>4839</v>
      </c>
      <c r="C1435" s="32" t="s">
        <v>4840</v>
      </c>
      <c r="D1435" s="94"/>
      <c r="E1435" s="94"/>
      <c r="F1435" s="103"/>
      <c r="G1435" s="140"/>
      <c r="H1435" s="140"/>
      <c r="I1435" s="95"/>
      <c r="J1435" s="69"/>
      <c r="K1435" s="65"/>
      <c r="L1435" s="65"/>
      <c r="M1435" s="302"/>
      <c r="N1435" s="382"/>
      <c r="O1435" s="383"/>
      <c r="P1435" s="302"/>
      <c r="Q1435" s="384"/>
      <c r="R1435" s="309"/>
      <c r="S1435" s="130" t="s">
        <v>27</v>
      </c>
      <c r="T1435" s="287"/>
      <c r="U1435" s="385"/>
      <c r="V1435" s="354"/>
      <c r="W1435" s="299"/>
      <c r="X1435" s="287"/>
      <c r="Y1435" s="345"/>
      <c r="Z1435" s="288"/>
      <c r="AA1435" s="288"/>
      <c r="AB1435" s="288"/>
      <c r="AC1435" s="288"/>
      <c r="AD1435" s="288"/>
      <c r="AE1435" s="346"/>
      <c r="AF1435" s="45">
        <f>ROUND(ROUND(ROUND(G1304+K1412,0)*Q1376,0)*U1436,0)</f>
        <v>96</v>
      </c>
      <c r="AG1435" s="79"/>
    </row>
    <row r="1436" ht="16.5" customHeight="1">
      <c r="A1436" s="29">
        <v>63.0</v>
      </c>
      <c r="B1436" s="30" t="s">
        <v>4841</v>
      </c>
      <c r="C1436" s="32" t="s">
        <v>4842</v>
      </c>
      <c r="D1436" s="94"/>
      <c r="E1436" s="94"/>
      <c r="F1436" s="103"/>
      <c r="G1436" s="140"/>
      <c r="H1436" s="140"/>
      <c r="I1436" s="95"/>
      <c r="J1436" s="69"/>
      <c r="K1436" s="65"/>
      <c r="L1436" s="65"/>
      <c r="M1436" s="302"/>
      <c r="N1436" s="382"/>
      <c r="O1436" s="383"/>
      <c r="P1436" s="302"/>
      <c r="Q1436" s="384"/>
      <c r="R1436" s="309"/>
      <c r="S1436" s="482"/>
      <c r="T1436" s="302" t="s">
        <v>21</v>
      </c>
      <c r="U1436" s="313">
        <v>0.5</v>
      </c>
      <c r="V1436" s="349"/>
      <c r="W1436" s="303"/>
      <c r="X1436" s="290"/>
      <c r="Y1436" s="350"/>
      <c r="Z1436" s="299" t="s">
        <v>20</v>
      </c>
      <c r="AA1436" s="287" t="s">
        <v>21</v>
      </c>
      <c r="AB1436" s="351">
        <v>0.85</v>
      </c>
      <c r="AC1436" s="288"/>
      <c r="AD1436" s="288"/>
      <c r="AE1436" s="346"/>
      <c r="AF1436" s="45">
        <f>ROUND(ROUND(ROUND(ROUND(G1304+K1412,0)*Q1376,0)*U1436,0)*AB1436,0)</f>
        <v>82</v>
      </c>
      <c r="AG1436" s="79"/>
    </row>
    <row r="1437" ht="16.5" customHeight="1">
      <c r="A1437" s="29">
        <v>63.0</v>
      </c>
      <c r="B1437" s="30" t="s">
        <v>4843</v>
      </c>
      <c r="C1437" s="32" t="s">
        <v>4844</v>
      </c>
      <c r="D1437" s="94"/>
      <c r="E1437" s="94"/>
      <c r="F1437" s="103"/>
      <c r="G1437" s="140"/>
      <c r="H1437" s="140"/>
      <c r="I1437" s="95"/>
      <c r="J1437" s="69"/>
      <c r="K1437" s="65"/>
      <c r="L1437" s="65"/>
      <c r="M1437" s="302"/>
      <c r="N1437" s="382"/>
      <c r="O1437" s="383"/>
      <c r="P1437" s="302"/>
      <c r="Q1437" s="384"/>
      <c r="R1437" s="309"/>
      <c r="S1437" s="482"/>
      <c r="T1437" s="302"/>
      <c r="U1437" s="313"/>
      <c r="V1437" s="349"/>
      <c r="W1437" s="305" t="s">
        <v>326</v>
      </c>
      <c r="X1437" s="287" t="s">
        <v>21</v>
      </c>
      <c r="Y1437" s="354">
        <f>$Y$657</f>
        <v>0.7</v>
      </c>
      <c r="Z1437" s="297"/>
      <c r="AA1437" s="297"/>
      <c r="AB1437" s="297"/>
      <c r="AC1437" s="297"/>
      <c r="AD1437" s="297"/>
      <c r="AE1437" s="362"/>
      <c r="AF1437" s="114">
        <f>ROUND(ROUND(ROUND(ROUND(G1304+K1412,0)*Q1376,0)*U1436,0)*Y1437,0)</f>
        <v>67</v>
      </c>
      <c r="AG1437" s="79"/>
    </row>
    <row r="1438" ht="16.5" customHeight="1">
      <c r="A1438" s="29">
        <v>63.0</v>
      </c>
      <c r="B1438" s="30" t="s">
        <v>4845</v>
      </c>
      <c r="C1438" s="32" t="s">
        <v>4846</v>
      </c>
      <c r="D1438" s="94"/>
      <c r="E1438" s="94"/>
      <c r="F1438" s="103"/>
      <c r="G1438" s="140"/>
      <c r="H1438" s="140"/>
      <c r="I1438" s="95"/>
      <c r="J1438" s="69"/>
      <c r="K1438" s="65"/>
      <c r="L1438" s="65"/>
      <c r="M1438" s="302"/>
      <c r="N1438" s="382"/>
      <c r="O1438" s="383"/>
      <c r="P1438" s="302"/>
      <c r="Q1438" s="384"/>
      <c r="R1438" s="309"/>
      <c r="S1438" s="482"/>
      <c r="T1438" s="302"/>
      <c r="U1438" s="313"/>
      <c r="V1438" s="349"/>
      <c r="W1438" s="484"/>
      <c r="X1438" s="290"/>
      <c r="Y1438" s="355"/>
      <c r="Z1438" s="356" t="s">
        <v>20</v>
      </c>
      <c r="AA1438" s="357" t="s">
        <v>21</v>
      </c>
      <c r="AB1438" s="358">
        <v>0.85</v>
      </c>
      <c r="AC1438" s="288"/>
      <c r="AD1438" s="288"/>
      <c r="AE1438" s="346"/>
      <c r="AF1438" s="114">
        <f>ROUND(ROUND(ROUND(ROUND(ROUND(G1304+K1412,0)*Q1376,0)*U1436,0)*Y1437,0)*AB1438,0)</f>
        <v>57</v>
      </c>
      <c r="AG1438" s="79"/>
    </row>
    <row r="1439" ht="16.5" customHeight="1">
      <c r="A1439" s="29">
        <v>63.0</v>
      </c>
      <c r="B1439" s="30" t="s">
        <v>4847</v>
      </c>
      <c r="C1439" s="32" t="s">
        <v>4848</v>
      </c>
      <c r="D1439" s="94"/>
      <c r="E1439" s="94"/>
      <c r="F1439" s="103"/>
      <c r="G1439" s="140"/>
      <c r="H1439" s="140"/>
      <c r="I1439" s="95"/>
      <c r="J1439" s="69"/>
      <c r="K1439" s="65"/>
      <c r="L1439" s="65"/>
      <c r="M1439" s="302"/>
      <c r="N1439" s="382"/>
      <c r="O1439" s="383"/>
      <c r="P1439" s="302"/>
      <c r="Q1439" s="384"/>
      <c r="R1439" s="309"/>
      <c r="S1439" s="482"/>
      <c r="T1439" s="302"/>
      <c r="U1439" s="313"/>
      <c r="V1439" s="349"/>
      <c r="W1439" s="305" t="s">
        <v>329</v>
      </c>
      <c r="X1439" s="287" t="s">
        <v>21</v>
      </c>
      <c r="Y1439" s="354">
        <f>$Y$659</f>
        <v>0.85</v>
      </c>
      <c r="Z1439" s="292"/>
      <c r="AA1439" s="292"/>
      <c r="AB1439" s="292"/>
      <c r="AC1439" s="292"/>
      <c r="AD1439" s="292"/>
      <c r="AE1439" s="355"/>
      <c r="AF1439" s="45">
        <f>ROUND(ROUND(ROUND(ROUND(G1304+K1412,0)*Q1376,0)*U1436,0)*Y1439,0)</f>
        <v>82</v>
      </c>
      <c r="AG1439" s="79"/>
    </row>
    <row r="1440" ht="16.5" customHeight="1">
      <c r="A1440" s="29">
        <v>63.0</v>
      </c>
      <c r="B1440" s="30" t="s">
        <v>4849</v>
      </c>
      <c r="C1440" s="32" t="s">
        <v>4850</v>
      </c>
      <c r="D1440" s="94"/>
      <c r="E1440" s="94"/>
      <c r="F1440" s="103"/>
      <c r="G1440" s="140"/>
      <c r="H1440" s="140"/>
      <c r="I1440" s="95"/>
      <c r="J1440" s="69"/>
      <c r="K1440" s="65"/>
      <c r="L1440" s="65"/>
      <c r="M1440" s="302"/>
      <c r="N1440" s="382"/>
      <c r="O1440" s="383"/>
      <c r="P1440" s="302"/>
      <c r="Q1440" s="384"/>
      <c r="R1440" s="309"/>
      <c r="S1440" s="482"/>
      <c r="T1440" s="302"/>
      <c r="U1440" s="313"/>
      <c r="V1440" s="349"/>
      <c r="W1440" s="484"/>
      <c r="X1440" s="290"/>
      <c r="Y1440" s="355"/>
      <c r="Z1440" s="356" t="s">
        <v>20</v>
      </c>
      <c r="AA1440" s="357" t="s">
        <v>21</v>
      </c>
      <c r="AB1440" s="358">
        <v>0.85</v>
      </c>
      <c r="AC1440" s="288"/>
      <c r="AD1440" s="288"/>
      <c r="AE1440" s="346"/>
      <c r="AF1440" s="45">
        <f>ROUND(ROUND(ROUND(ROUND(ROUND(G1304+K1412,0)*Q1376,0)*U1436,0)*Y1439,0)*AB1440,0)</f>
        <v>70</v>
      </c>
      <c r="AG1440" s="79"/>
    </row>
    <row r="1441" ht="16.5" customHeight="1">
      <c r="A1441" s="29">
        <v>63.0</v>
      </c>
      <c r="B1441" s="30" t="s">
        <v>4851</v>
      </c>
      <c r="C1441" s="32" t="s">
        <v>4852</v>
      </c>
      <c r="D1441" s="94"/>
      <c r="E1441" s="94"/>
      <c r="F1441" s="103"/>
      <c r="G1441" s="140"/>
      <c r="H1441" s="140"/>
      <c r="I1441" s="95"/>
      <c r="J1441" s="69"/>
      <c r="K1441" s="65"/>
      <c r="L1441" s="65"/>
      <c r="M1441" s="302"/>
      <c r="N1441" s="382"/>
      <c r="O1441" s="383"/>
      <c r="P1441" s="302"/>
      <c r="Q1441" s="384"/>
      <c r="R1441" s="309"/>
      <c r="S1441" s="482"/>
      <c r="T1441" s="302"/>
      <c r="U1441" s="313"/>
      <c r="V1441" s="349"/>
      <c r="W1441" s="299"/>
      <c r="X1441" s="287"/>
      <c r="Y1441" s="345"/>
      <c r="Z1441" s="288"/>
      <c r="AA1441" s="288"/>
      <c r="AB1441" s="346"/>
      <c r="AC1441" s="82" t="s">
        <v>30</v>
      </c>
      <c r="AD1441" s="302">
        <v>5.0</v>
      </c>
      <c r="AE1441" s="360" t="s">
        <v>31</v>
      </c>
      <c r="AF1441" s="45">
        <f>ROUND(ROUND(ROUND(ROUND(G1304+K1412,0)*Q1376,0)*U1436,0)-AD1441,0)</f>
        <v>91</v>
      </c>
      <c r="AG1441" s="79"/>
    </row>
    <row r="1442" ht="16.5" customHeight="1">
      <c r="A1442" s="29">
        <v>63.0</v>
      </c>
      <c r="B1442" s="30" t="s">
        <v>4853</v>
      </c>
      <c r="C1442" s="32" t="s">
        <v>4854</v>
      </c>
      <c r="D1442" s="94"/>
      <c r="E1442" s="94"/>
      <c r="F1442" s="103"/>
      <c r="G1442" s="140"/>
      <c r="H1442" s="140"/>
      <c r="I1442" s="95"/>
      <c r="J1442" s="69"/>
      <c r="K1442" s="65"/>
      <c r="L1442" s="65"/>
      <c r="M1442" s="302"/>
      <c r="N1442" s="382"/>
      <c r="O1442" s="383"/>
      <c r="P1442" s="302"/>
      <c r="Q1442" s="384"/>
      <c r="R1442" s="309"/>
      <c r="S1442" s="482"/>
      <c r="T1442" s="302"/>
      <c r="U1442" s="313"/>
      <c r="V1442" s="313"/>
      <c r="W1442" s="303"/>
      <c r="X1442" s="290"/>
      <c r="Y1442" s="350"/>
      <c r="Z1442" s="299" t="s">
        <v>20</v>
      </c>
      <c r="AA1442" s="287" t="s">
        <v>21</v>
      </c>
      <c r="AB1442" s="361">
        <v>0.85</v>
      </c>
      <c r="AC1442" s="482"/>
      <c r="AD1442" s="302"/>
      <c r="AE1442" s="360"/>
      <c r="AF1442" s="45">
        <f>ROUND(ROUND(ROUND(ROUND(ROUND(G1304+K1412,0)*Q1376,0)*U1436,0)*AB1442,0)-AD1441,0)</f>
        <v>77</v>
      </c>
      <c r="AG1442" s="79"/>
    </row>
    <row r="1443" ht="16.5" customHeight="1">
      <c r="A1443" s="29">
        <v>63.0</v>
      </c>
      <c r="B1443" s="30" t="s">
        <v>4855</v>
      </c>
      <c r="C1443" s="32" t="s">
        <v>4856</v>
      </c>
      <c r="D1443" s="94"/>
      <c r="E1443" s="94"/>
      <c r="F1443" s="103"/>
      <c r="G1443" s="140"/>
      <c r="H1443" s="140"/>
      <c r="I1443" s="95"/>
      <c r="J1443" s="69"/>
      <c r="K1443" s="65"/>
      <c r="L1443" s="65"/>
      <c r="M1443" s="302"/>
      <c r="N1443" s="382"/>
      <c r="O1443" s="383"/>
      <c r="P1443" s="302"/>
      <c r="Q1443" s="384"/>
      <c r="R1443" s="309"/>
      <c r="S1443" s="482"/>
      <c r="T1443" s="302"/>
      <c r="U1443" s="313"/>
      <c r="V1443" s="313"/>
      <c r="W1443" s="305" t="s">
        <v>326</v>
      </c>
      <c r="X1443" s="302" t="s">
        <v>21</v>
      </c>
      <c r="Y1443" s="349">
        <f>$Y$657</f>
        <v>0.7</v>
      </c>
      <c r="Z1443" s="297"/>
      <c r="AA1443" s="297"/>
      <c r="AB1443" s="362"/>
      <c r="AC1443" s="482"/>
      <c r="AD1443" s="313"/>
      <c r="AE1443" s="349"/>
      <c r="AF1443" s="114">
        <f>ROUND(ROUND(ROUND(ROUND(ROUND(G1304+K1412,0)*Q1376,0)*U1436,0)*Y1443,0)-AD1441,0)</f>
        <v>62</v>
      </c>
      <c r="AG1443" s="79"/>
    </row>
    <row r="1444" ht="16.5" customHeight="1">
      <c r="A1444" s="29">
        <v>63.0</v>
      </c>
      <c r="B1444" s="30" t="s">
        <v>4857</v>
      </c>
      <c r="C1444" s="32" t="s">
        <v>4858</v>
      </c>
      <c r="D1444" s="94"/>
      <c r="E1444" s="94"/>
      <c r="F1444" s="103"/>
      <c r="G1444" s="140"/>
      <c r="H1444" s="140"/>
      <c r="I1444" s="95"/>
      <c r="J1444" s="69"/>
      <c r="K1444" s="65"/>
      <c r="L1444" s="65"/>
      <c r="M1444" s="302"/>
      <c r="N1444" s="382"/>
      <c r="O1444" s="383"/>
      <c r="P1444" s="302"/>
      <c r="Q1444" s="384"/>
      <c r="R1444" s="309"/>
      <c r="S1444" s="482"/>
      <c r="T1444" s="302"/>
      <c r="U1444" s="313"/>
      <c r="V1444" s="313"/>
      <c r="W1444" s="484"/>
      <c r="X1444" s="290"/>
      <c r="Y1444" s="355"/>
      <c r="Z1444" s="356" t="s">
        <v>20</v>
      </c>
      <c r="AA1444" s="357" t="s">
        <v>21</v>
      </c>
      <c r="AB1444" s="363">
        <v>0.85</v>
      </c>
      <c r="AC1444" s="482"/>
      <c r="AD1444" s="313"/>
      <c r="AE1444" s="349"/>
      <c r="AF1444" s="114">
        <f>ROUND(ROUND(ROUND(ROUND(ROUND(ROUND(G1304+K1412,0)*Q1376,0)*U1436,0)*Y1443,0)*AB1444,0)-AD1441,0)</f>
        <v>52</v>
      </c>
      <c r="AG1444" s="79"/>
    </row>
    <row r="1445" ht="16.5" customHeight="1">
      <c r="A1445" s="29">
        <v>63.0</v>
      </c>
      <c r="B1445" s="30" t="s">
        <v>4859</v>
      </c>
      <c r="C1445" s="32" t="s">
        <v>4860</v>
      </c>
      <c r="D1445" s="94"/>
      <c r="E1445" s="94"/>
      <c r="F1445" s="103"/>
      <c r="G1445" s="140"/>
      <c r="H1445" s="140"/>
      <c r="I1445" s="95"/>
      <c r="J1445" s="69"/>
      <c r="K1445" s="65"/>
      <c r="L1445" s="65"/>
      <c r="M1445" s="302"/>
      <c r="N1445" s="382"/>
      <c r="O1445" s="383"/>
      <c r="P1445" s="302"/>
      <c r="Q1445" s="384"/>
      <c r="R1445" s="323"/>
      <c r="S1445" s="482"/>
      <c r="T1445" s="302"/>
      <c r="U1445" s="313"/>
      <c r="V1445" s="313"/>
      <c r="W1445" s="305" t="s">
        <v>329</v>
      </c>
      <c r="X1445" s="302" t="s">
        <v>21</v>
      </c>
      <c r="Y1445" s="349">
        <f>$Y$659</f>
        <v>0.85</v>
      </c>
      <c r="Z1445" s="292"/>
      <c r="AA1445" s="292"/>
      <c r="AB1445" s="355"/>
      <c r="AC1445" s="482"/>
      <c r="AD1445" s="313"/>
      <c r="AE1445" s="349"/>
      <c r="AF1445" s="45">
        <f>ROUND(ROUND(ROUND(ROUND(ROUND(G1304+K1412,0)*Q1376,0)*U1436,0)*Y1445,0)-AD1441,0)</f>
        <v>77</v>
      </c>
      <c r="AG1445" s="79"/>
    </row>
    <row r="1446" ht="16.5" customHeight="1">
      <c r="A1446" s="29">
        <v>63.0</v>
      </c>
      <c r="B1446" s="30" t="s">
        <v>4861</v>
      </c>
      <c r="C1446" s="32" t="s">
        <v>4862</v>
      </c>
      <c r="D1446" s="106"/>
      <c r="E1446" s="291"/>
      <c r="F1446" s="136"/>
      <c r="G1446" s="291"/>
      <c r="H1446" s="291"/>
      <c r="I1446" s="188"/>
      <c r="J1446" s="110"/>
      <c r="K1446" s="115"/>
      <c r="L1446" s="115"/>
      <c r="M1446" s="290"/>
      <c r="N1446" s="388"/>
      <c r="O1446" s="387"/>
      <c r="P1446" s="290"/>
      <c r="Q1446" s="386"/>
      <c r="R1446" s="324"/>
      <c r="S1446" s="484"/>
      <c r="T1446" s="290"/>
      <c r="U1446" s="292"/>
      <c r="V1446" s="355"/>
      <c r="W1446" s="484"/>
      <c r="X1446" s="290"/>
      <c r="Y1446" s="355"/>
      <c r="Z1446" s="356" t="s">
        <v>20</v>
      </c>
      <c r="AA1446" s="357" t="s">
        <v>21</v>
      </c>
      <c r="AB1446" s="363">
        <v>0.85</v>
      </c>
      <c r="AC1446" s="484"/>
      <c r="AD1446" s="292"/>
      <c r="AE1446" s="355"/>
      <c r="AF1446" s="45">
        <f>ROUND(ROUND(ROUND(ROUND(ROUND(ROUND(G1304+K1412,0)*Q1376,0)*U1436,0)*Y1445,0)*AB1446,0)-AD1441,0)</f>
        <v>65</v>
      </c>
      <c r="AG1446" s="79"/>
    </row>
    <row r="1447" ht="16.5" customHeight="1">
      <c r="A1447" s="29">
        <v>63.0</v>
      </c>
      <c r="B1447" s="30" t="s">
        <v>4863</v>
      </c>
      <c r="C1447" s="32" t="s">
        <v>4864</v>
      </c>
      <c r="D1447" s="33" t="s">
        <v>1123</v>
      </c>
      <c r="E1447" s="33" t="s">
        <v>1124</v>
      </c>
      <c r="F1447" s="102" t="s">
        <v>1105</v>
      </c>
      <c r="G1447" s="35"/>
      <c r="H1447" s="35"/>
      <c r="I1447" s="35"/>
      <c r="J1447" s="152"/>
      <c r="K1447" s="152"/>
      <c r="L1447" s="344"/>
      <c r="M1447" s="152"/>
      <c r="N1447" s="241" t="s">
        <v>2655</v>
      </c>
      <c r="O1447" s="82" t="s">
        <v>24</v>
      </c>
      <c r="P1447" s="152"/>
      <c r="Q1447" s="153"/>
      <c r="R1447" s="332"/>
      <c r="S1447" s="332"/>
      <c r="T1447" s="152"/>
      <c r="U1447" s="152"/>
      <c r="V1447" s="152"/>
      <c r="W1447" s="327"/>
      <c r="X1447" s="287"/>
      <c r="Y1447" s="391"/>
      <c r="Z1447" s="292"/>
      <c r="AA1447" s="292"/>
      <c r="AB1447" s="292"/>
      <c r="AC1447" s="337"/>
      <c r="AD1447" s="337"/>
      <c r="AE1447" s="392"/>
      <c r="AF1447" s="45">
        <f>ROUND(G1448*Q1448,0)</f>
        <v>373</v>
      </c>
      <c r="AG1447" s="79"/>
    </row>
    <row r="1448" ht="16.5" customHeight="1">
      <c r="A1448" s="29">
        <v>63.0</v>
      </c>
      <c r="B1448" s="30" t="s">
        <v>4865</v>
      </c>
      <c r="C1448" s="32" t="s">
        <v>4866</v>
      </c>
      <c r="D1448" s="481"/>
      <c r="E1448" s="481"/>
      <c r="F1448" s="482"/>
      <c r="G1448" s="347">
        <f>'30放課後等デイ(基本１)'!J1080</f>
        <v>533</v>
      </c>
      <c r="H1448" s="140" t="s">
        <v>9</v>
      </c>
      <c r="I1448" s="63"/>
      <c r="J1448" s="140"/>
      <c r="K1448" s="140"/>
      <c r="L1448" s="348"/>
      <c r="M1448" s="140"/>
      <c r="N1448" s="481"/>
      <c r="O1448" s="482"/>
      <c r="P1448" s="302" t="s">
        <v>21</v>
      </c>
      <c r="Q1448" s="349">
        <v>0.7</v>
      </c>
      <c r="R1448" s="338"/>
      <c r="S1448" s="338"/>
      <c r="T1448" s="291"/>
      <c r="U1448" s="291"/>
      <c r="V1448" s="291"/>
      <c r="W1448" s="330"/>
      <c r="X1448" s="290"/>
      <c r="Y1448" s="393"/>
      <c r="Z1448" s="356" t="s">
        <v>20</v>
      </c>
      <c r="AA1448" s="357" t="s">
        <v>21</v>
      </c>
      <c r="AB1448" s="358">
        <v>0.85</v>
      </c>
      <c r="AC1448" s="337"/>
      <c r="AD1448" s="337"/>
      <c r="AE1448" s="392"/>
      <c r="AF1448" s="45">
        <f>ROUND(ROUND(G1448*Q1448,0)*AB1448,0)</f>
        <v>317</v>
      </c>
      <c r="AG1448" s="79"/>
    </row>
    <row r="1449" ht="16.5" customHeight="1">
      <c r="A1449" s="29">
        <v>63.0</v>
      </c>
      <c r="B1449" s="30" t="s">
        <v>4867</v>
      </c>
      <c r="C1449" s="32" t="s">
        <v>4868</v>
      </c>
      <c r="D1449" s="481"/>
      <c r="E1449" s="481"/>
      <c r="F1449" s="482"/>
      <c r="G1449" s="140"/>
      <c r="H1449" s="140"/>
      <c r="I1449" s="140"/>
      <c r="J1449" s="65"/>
      <c r="K1449" s="65"/>
      <c r="L1449" s="65"/>
      <c r="M1449" s="140"/>
      <c r="N1449" s="481"/>
      <c r="O1449" s="482"/>
      <c r="P1449" s="140"/>
      <c r="Q1449" s="95"/>
      <c r="R1449" s="33" t="s">
        <v>23</v>
      </c>
      <c r="S1449" s="394" t="s">
        <v>24</v>
      </c>
      <c r="T1449" s="287" t="s">
        <v>21</v>
      </c>
      <c r="U1449" s="385">
        <v>0.7</v>
      </c>
      <c r="V1449" s="152"/>
      <c r="W1449" s="327"/>
      <c r="X1449" s="287"/>
      <c r="Y1449" s="391"/>
      <c r="Z1449" s="288"/>
      <c r="AA1449" s="288"/>
      <c r="AB1449" s="288"/>
      <c r="AC1449" s="337"/>
      <c r="AD1449" s="337"/>
      <c r="AE1449" s="392"/>
      <c r="AF1449" s="45">
        <f>ROUND(ROUND(G1448*Q1448,0)*U1449,0)</f>
        <v>261</v>
      </c>
      <c r="AG1449" s="79"/>
    </row>
    <row r="1450" ht="16.5" customHeight="1">
      <c r="A1450" s="29">
        <v>63.0</v>
      </c>
      <c r="B1450" s="30" t="s">
        <v>4869</v>
      </c>
      <c r="C1450" s="32" t="s">
        <v>4870</v>
      </c>
      <c r="D1450" s="481"/>
      <c r="E1450" s="481"/>
      <c r="F1450" s="482"/>
      <c r="G1450" s="373"/>
      <c r="H1450" s="140"/>
      <c r="I1450" s="140"/>
      <c r="J1450" s="65"/>
      <c r="K1450" s="65"/>
      <c r="L1450" s="65"/>
      <c r="M1450" s="140"/>
      <c r="N1450" s="481"/>
      <c r="O1450" s="482"/>
      <c r="P1450" s="140"/>
      <c r="Q1450" s="95"/>
      <c r="R1450" s="481"/>
      <c r="S1450" s="484"/>
      <c r="T1450" s="290"/>
      <c r="U1450" s="292"/>
      <c r="V1450" s="291"/>
      <c r="W1450" s="330"/>
      <c r="X1450" s="290"/>
      <c r="Y1450" s="393"/>
      <c r="Z1450" s="299" t="s">
        <v>20</v>
      </c>
      <c r="AA1450" s="287" t="s">
        <v>21</v>
      </c>
      <c r="AB1450" s="351">
        <v>0.85</v>
      </c>
      <c r="AC1450" s="337"/>
      <c r="AD1450" s="337"/>
      <c r="AE1450" s="392"/>
      <c r="AF1450" s="45">
        <f>ROUND(ROUND(ROUND(G1448*Q1448,0)*U1449,0)*AB1450,0)</f>
        <v>222</v>
      </c>
      <c r="AG1450" s="79"/>
    </row>
    <row r="1451" ht="16.5" customHeight="1">
      <c r="A1451" s="29">
        <v>63.0</v>
      </c>
      <c r="B1451" s="30" t="s">
        <v>4871</v>
      </c>
      <c r="C1451" s="32" t="s">
        <v>4872</v>
      </c>
      <c r="D1451" s="481"/>
      <c r="E1451" s="481"/>
      <c r="F1451" s="482"/>
      <c r="G1451" s="140"/>
      <c r="H1451" s="140"/>
      <c r="I1451" s="140"/>
      <c r="J1451" s="65"/>
      <c r="K1451" s="65"/>
      <c r="L1451" s="65"/>
      <c r="M1451" s="302"/>
      <c r="N1451" s="481"/>
      <c r="O1451" s="482"/>
      <c r="P1451" s="302"/>
      <c r="Q1451" s="384"/>
      <c r="R1451" s="481"/>
      <c r="S1451" s="394" t="s">
        <v>27</v>
      </c>
      <c r="T1451" s="287" t="s">
        <v>21</v>
      </c>
      <c r="U1451" s="385">
        <v>0.5</v>
      </c>
      <c r="V1451" s="385"/>
      <c r="W1451" s="327"/>
      <c r="X1451" s="287"/>
      <c r="Y1451" s="391"/>
      <c r="Z1451" s="297"/>
      <c r="AA1451" s="297"/>
      <c r="AB1451" s="297"/>
      <c r="AC1451" s="337"/>
      <c r="AD1451" s="337"/>
      <c r="AE1451" s="392"/>
      <c r="AF1451" s="45">
        <f>ROUND(ROUND(G1448*Q1448,0)*U1451,0)</f>
        <v>187</v>
      </c>
      <c r="AG1451" s="79"/>
    </row>
    <row r="1452" ht="16.5" customHeight="1">
      <c r="A1452" s="29">
        <v>63.0</v>
      </c>
      <c r="B1452" s="30" t="s">
        <v>4873</v>
      </c>
      <c r="C1452" s="32" t="s">
        <v>4874</v>
      </c>
      <c r="D1452" s="481"/>
      <c r="E1452" s="481"/>
      <c r="F1452" s="482"/>
      <c r="G1452" s="373"/>
      <c r="H1452" s="140"/>
      <c r="I1452" s="140"/>
      <c r="J1452" s="65"/>
      <c r="K1452" s="65"/>
      <c r="L1452" s="65"/>
      <c r="M1452" s="140"/>
      <c r="N1452" s="481"/>
      <c r="O1452" s="484"/>
      <c r="P1452" s="290"/>
      <c r="Q1452" s="386"/>
      <c r="R1452" s="483"/>
      <c r="S1452" s="484"/>
      <c r="T1452" s="290"/>
      <c r="U1452" s="292"/>
      <c r="V1452" s="292"/>
      <c r="W1452" s="330"/>
      <c r="X1452" s="290"/>
      <c r="Y1452" s="393"/>
      <c r="Z1452" s="356" t="s">
        <v>20</v>
      </c>
      <c r="AA1452" s="357" t="s">
        <v>21</v>
      </c>
      <c r="AB1452" s="358">
        <v>0.85</v>
      </c>
      <c r="AC1452" s="337"/>
      <c r="AD1452" s="337"/>
      <c r="AE1452" s="392"/>
      <c r="AF1452" s="45">
        <f>ROUND(ROUND(ROUND(G1448*Q1448,0)*U1451,0)*AB1452,0)</f>
        <v>159</v>
      </c>
      <c r="AG1452" s="79"/>
    </row>
    <row r="1453" ht="16.5" customHeight="1">
      <c r="A1453" s="29">
        <v>63.0</v>
      </c>
      <c r="B1453" s="30" t="s">
        <v>4875</v>
      </c>
      <c r="C1453" s="32" t="s">
        <v>4876</v>
      </c>
      <c r="D1453" s="481"/>
      <c r="E1453" s="481"/>
      <c r="F1453" s="307"/>
      <c r="G1453" s="373"/>
      <c r="H1453" s="140"/>
      <c r="I1453" s="140"/>
      <c r="J1453" s="65"/>
      <c r="K1453" s="65"/>
      <c r="L1453" s="65"/>
      <c r="M1453" s="140"/>
      <c r="N1453" s="481"/>
      <c r="O1453" s="82" t="s">
        <v>27</v>
      </c>
      <c r="P1453" s="140"/>
      <c r="Q1453" s="95"/>
      <c r="R1453" s="332"/>
      <c r="S1453" s="332"/>
      <c r="T1453" s="152"/>
      <c r="U1453" s="152"/>
      <c r="V1453" s="152"/>
      <c r="W1453" s="327"/>
      <c r="X1453" s="287"/>
      <c r="Y1453" s="391"/>
      <c r="Z1453" s="292"/>
      <c r="AA1453" s="292"/>
      <c r="AB1453" s="292"/>
      <c r="AC1453" s="337"/>
      <c r="AD1453" s="337"/>
      <c r="AE1453" s="392"/>
      <c r="AF1453" s="45">
        <f>ROUND(G1448*Q1454,0)</f>
        <v>267</v>
      </c>
      <c r="AG1453" s="79"/>
    </row>
    <row r="1454" ht="16.5" customHeight="1">
      <c r="A1454" s="29">
        <v>63.0</v>
      </c>
      <c r="B1454" s="30" t="s">
        <v>4877</v>
      </c>
      <c r="C1454" s="32" t="s">
        <v>4878</v>
      </c>
      <c r="D1454" s="481"/>
      <c r="E1454" s="481"/>
      <c r="F1454" s="307"/>
      <c r="G1454" s="373"/>
      <c r="H1454" s="140"/>
      <c r="I1454" s="140"/>
      <c r="J1454" s="65"/>
      <c r="K1454" s="65"/>
      <c r="L1454" s="65"/>
      <c r="M1454" s="140"/>
      <c r="N1454" s="481"/>
      <c r="O1454" s="482"/>
      <c r="P1454" s="302" t="s">
        <v>21</v>
      </c>
      <c r="Q1454" s="349">
        <v>0.5</v>
      </c>
      <c r="R1454" s="338"/>
      <c r="S1454" s="338"/>
      <c r="T1454" s="291"/>
      <c r="U1454" s="291"/>
      <c r="V1454" s="291"/>
      <c r="W1454" s="330"/>
      <c r="X1454" s="290"/>
      <c r="Y1454" s="393"/>
      <c r="Z1454" s="356" t="s">
        <v>20</v>
      </c>
      <c r="AA1454" s="357" t="s">
        <v>21</v>
      </c>
      <c r="AB1454" s="358">
        <v>0.85</v>
      </c>
      <c r="AC1454" s="337"/>
      <c r="AD1454" s="337"/>
      <c r="AE1454" s="392"/>
      <c r="AF1454" s="45">
        <f>ROUND(ROUND(G1448*Q1454,0)*AB1454,0)</f>
        <v>227</v>
      </c>
      <c r="AG1454" s="79"/>
    </row>
    <row r="1455" ht="16.5" customHeight="1">
      <c r="A1455" s="29">
        <v>63.0</v>
      </c>
      <c r="B1455" s="30" t="s">
        <v>4879</v>
      </c>
      <c r="C1455" s="32" t="s">
        <v>4880</v>
      </c>
      <c r="D1455" s="481"/>
      <c r="E1455" s="112"/>
      <c r="F1455" s="307"/>
      <c r="G1455" s="140"/>
      <c r="H1455" s="140"/>
      <c r="I1455" s="140"/>
      <c r="J1455" s="65"/>
      <c r="K1455" s="65"/>
      <c r="L1455" s="65"/>
      <c r="M1455" s="140"/>
      <c r="N1455" s="481"/>
      <c r="O1455" s="482"/>
      <c r="P1455" s="140"/>
      <c r="Q1455" s="95"/>
      <c r="R1455" s="33" t="s">
        <v>23</v>
      </c>
      <c r="S1455" s="394" t="s">
        <v>24</v>
      </c>
      <c r="T1455" s="287" t="s">
        <v>21</v>
      </c>
      <c r="U1455" s="385">
        <v>0.7</v>
      </c>
      <c r="V1455" s="152"/>
      <c r="W1455" s="327"/>
      <c r="X1455" s="287"/>
      <c r="Y1455" s="391"/>
      <c r="Z1455" s="288"/>
      <c r="AA1455" s="288"/>
      <c r="AB1455" s="288"/>
      <c r="AC1455" s="337"/>
      <c r="AD1455" s="337"/>
      <c r="AE1455" s="392"/>
      <c r="AF1455" s="45">
        <f>ROUND(ROUND(G1448*Q1454,0)*U1455,0)</f>
        <v>187</v>
      </c>
      <c r="AG1455" s="79"/>
    </row>
    <row r="1456" ht="16.5" customHeight="1">
      <c r="A1456" s="29">
        <v>63.0</v>
      </c>
      <c r="B1456" s="30" t="s">
        <v>4881</v>
      </c>
      <c r="C1456" s="32" t="s">
        <v>4882</v>
      </c>
      <c r="D1456" s="481"/>
      <c r="E1456" s="112"/>
      <c r="F1456" s="307"/>
      <c r="G1456" s="373"/>
      <c r="H1456" s="140"/>
      <c r="I1456" s="140"/>
      <c r="J1456" s="65"/>
      <c r="K1456" s="65"/>
      <c r="L1456" s="65"/>
      <c r="M1456" s="140"/>
      <c r="N1456" s="481"/>
      <c r="O1456" s="482"/>
      <c r="P1456" s="140"/>
      <c r="Q1456" s="95"/>
      <c r="R1456" s="481"/>
      <c r="S1456" s="484"/>
      <c r="T1456" s="290"/>
      <c r="U1456" s="292"/>
      <c r="V1456" s="291"/>
      <c r="W1456" s="330"/>
      <c r="X1456" s="290"/>
      <c r="Y1456" s="393"/>
      <c r="Z1456" s="299" t="s">
        <v>20</v>
      </c>
      <c r="AA1456" s="287" t="s">
        <v>21</v>
      </c>
      <c r="AB1456" s="351">
        <v>0.85</v>
      </c>
      <c r="AC1456" s="337"/>
      <c r="AD1456" s="337"/>
      <c r="AE1456" s="392"/>
      <c r="AF1456" s="45">
        <f>ROUND(ROUND(ROUND(G1448*Q1454,0)*U1455,0)*AB1456,0)</f>
        <v>159</v>
      </c>
      <c r="AG1456" s="79"/>
    </row>
    <row r="1457" ht="16.5" customHeight="1">
      <c r="A1457" s="29">
        <v>63.0</v>
      </c>
      <c r="B1457" s="30" t="s">
        <v>4883</v>
      </c>
      <c r="C1457" s="32" t="s">
        <v>4884</v>
      </c>
      <c r="D1457" s="94"/>
      <c r="E1457" s="105"/>
      <c r="F1457" s="103"/>
      <c r="G1457" s="140"/>
      <c r="H1457" s="140"/>
      <c r="I1457" s="140"/>
      <c r="J1457" s="65"/>
      <c r="K1457" s="65"/>
      <c r="L1457" s="65"/>
      <c r="M1457" s="302"/>
      <c r="N1457" s="481"/>
      <c r="O1457" s="482"/>
      <c r="P1457" s="140"/>
      <c r="Q1457" s="95"/>
      <c r="R1457" s="481"/>
      <c r="S1457" s="396" t="s">
        <v>27</v>
      </c>
      <c r="T1457" s="287" t="s">
        <v>21</v>
      </c>
      <c r="U1457" s="385">
        <v>0.5</v>
      </c>
      <c r="V1457" s="385"/>
      <c r="W1457" s="327"/>
      <c r="X1457" s="287"/>
      <c r="Y1457" s="391"/>
      <c r="Z1457" s="297"/>
      <c r="AA1457" s="297"/>
      <c r="AB1457" s="297"/>
      <c r="AC1457" s="337"/>
      <c r="AD1457" s="337"/>
      <c r="AE1457" s="392"/>
      <c r="AF1457" s="45">
        <f>ROUND(ROUND(G1448*Q1454,0)*U1457,0)</f>
        <v>134</v>
      </c>
      <c r="AG1457" s="79"/>
    </row>
    <row r="1458" ht="16.5" customHeight="1">
      <c r="A1458" s="29">
        <v>63.0</v>
      </c>
      <c r="B1458" s="30" t="s">
        <v>4885</v>
      </c>
      <c r="C1458" s="32" t="s">
        <v>4886</v>
      </c>
      <c r="D1458" s="94"/>
      <c r="E1458" s="105"/>
      <c r="F1458" s="136"/>
      <c r="G1458" s="291"/>
      <c r="H1458" s="291"/>
      <c r="I1458" s="291"/>
      <c r="J1458" s="115"/>
      <c r="K1458" s="115"/>
      <c r="L1458" s="115"/>
      <c r="M1458" s="290"/>
      <c r="N1458" s="483"/>
      <c r="O1458" s="484"/>
      <c r="P1458" s="302"/>
      <c r="Q1458" s="384"/>
      <c r="R1458" s="483"/>
      <c r="S1458" s="484"/>
      <c r="T1458" s="290"/>
      <c r="U1458" s="292"/>
      <c r="V1458" s="292"/>
      <c r="W1458" s="330"/>
      <c r="X1458" s="290"/>
      <c r="Y1458" s="393"/>
      <c r="Z1458" s="356" t="s">
        <v>20</v>
      </c>
      <c r="AA1458" s="357" t="s">
        <v>21</v>
      </c>
      <c r="AB1458" s="358">
        <v>0.85</v>
      </c>
      <c r="AC1458" s="337"/>
      <c r="AD1458" s="337"/>
      <c r="AE1458" s="392"/>
      <c r="AF1458" s="45">
        <f>ROUND(ROUND(ROUND(G1448*Q1454,0)*U1457,0)*AB1458,0)</f>
        <v>114</v>
      </c>
      <c r="AG1458" s="79"/>
    </row>
    <row r="1459" ht="16.5" customHeight="1">
      <c r="A1459" s="29">
        <v>63.0</v>
      </c>
      <c r="B1459" s="30" t="s">
        <v>4887</v>
      </c>
      <c r="C1459" s="32" t="s">
        <v>4888</v>
      </c>
      <c r="D1459" s="112"/>
      <c r="E1459" s="112"/>
      <c r="F1459" s="183" t="s">
        <v>1110</v>
      </c>
      <c r="G1459" s="63"/>
      <c r="H1459" s="63"/>
      <c r="I1459" s="63"/>
      <c r="J1459" s="140"/>
      <c r="K1459" s="140"/>
      <c r="L1459" s="348"/>
      <c r="M1459" s="140"/>
      <c r="N1459" s="46" t="s">
        <v>2655</v>
      </c>
      <c r="O1459" s="82" t="s">
        <v>24</v>
      </c>
      <c r="P1459" s="152"/>
      <c r="Q1459" s="153"/>
      <c r="R1459" s="332"/>
      <c r="S1459" s="332"/>
      <c r="T1459" s="152"/>
      <c r="U1459" s="152"/>
      <c r="V1459" s="152"/>
      <c r="W1459" s="299"/>
      <c r="X1459" s="287"/>
      <c r="Y1459" s="345"/>
      <c r="Z1459" s="292"/>
      <c r="AA1459" s="292"/>
      <c r="AB1459" s="292"/>
      <c r="AC1459" s="337"/>
      <c r="AD1459" s="337"/>
      <c r="AE1459" s="392"/>
      <c r="AF1459" s="45">
        <f>ROUND(G1460*Q1460,0)</f>
        <v>461</v>
      </c>
      <c r="AG1459" s="79"/>
    </row>
    <row r="1460" ht="16.5" customHeight="1">
      <c r="A1460" s="29">
        <v>63.0</v>
      </c>
      <c r="B1460" s="30" t="s">
        <v>4889</v>
      </c>
      <c r="C1460" s="32" t="s">
        <v>4890</v>
      </c>
      <c r="D1460" s="69"/>
      <c r="E1460" s="112"/>
      <c r="F1460" s="482"/>
      <c r="G1460" s="347">
        <f>'30放課後等デイ(基本１)'!J1086</f>
        <v>658</v>
      </c>
      <c r="H1460" s="140" t="s">
        <v>9</v>
      </c>
      <c r="I1460" s="63"/>
      <c r="J1460" s="140"/>
      <c r="K1460" s="140"/>
      <c r="L1460" s="348"/>
      <c r="M1460" s="140"/>
      <c r="N1460" s="481"/>
      <c r="O1460" s="482"/>
      <c r="P1460" s="302" t="s">
        <v>21</v>
      </c>
      <c r="Q1460" s="349">
        <v>0.7</v>
      </c>
      <c r="R1460" s="333"/>
      <c r="S1460" s="333"/>
      <c r="T1460" s="140"/>
      <c r="U1460" s="140"/>
      <c r="V1460" s="140"/>
      <c r="W1460" s="303"/>
      <c r="X1460" s="290"/>
      <c r="Y1460" s="350"/>
      <c r="Z1460" s="356" t="s">
        <v>20</v>
      </c>
      <c r="AA1460" s="357" t="s">
        <v>21</v>
      </c>
      <c r="AB1460" s="358">
        <v>0.85</v>
      </c>
      <c r="AC1460" s="337"/>
      <c r="AD1460" s="337"/>
      <c r="AE1460" s="392"/>
      <c r="AF1460" s="45">
        <f>ROUND(ROUND(G1460*Q1460,0)*AB1460,0)</f>
        <v>392</v>
      </c>
      <c r="AG1460" s="79"/>
    </row>
    <row r="1461" ht="16.5" customHeight="1">
      <c r="A1461" s="29">
        <v>63.0</v>
      </c>
      <c r="B1461" s="30" t="s">
        <v>4891</v>
      </c>
      <c r="C1461" s="32" t="s">
        <v>4892</v>
      </c>
      <c r="D1461" s="69"/>
      <c r="E1461" s="112"/>
      <c r="F1461" s="482"/>
      <c r="G1461" s="63"/>
      <c r="H1461" s="63"/>
      <c r="I1461" s="63"/>
      <c r="J1461" s="140"/>
      <c r="K1461" s="140"/>
      <c r="L1461" s="348"/>
      <c r="M1461" s="304"/>
      <c r="N1461" s="481"/>
      <c r="O1461" s="482"/>
      <c r="P1461" s="304"/>
      <c r="Q1461" s="380"/>
      <c r="R1461" s="334"/>
      <c r="S1461" s="334"/>
      <c r="T1461" s="140"/>
      <c r="U1461" s="140"/>
      <c r="V1461" s="140"/>
      <c r="W1461" s="305" t="s">
        <v>326</v>
      </c>
      <c r="X1461" s="302" t="s">
        <v>21</v>
      </c>
      <c r="Y1461" s="349">
        <f>$Y$657</f>
        <v>0.7</v>
      </c>
      <c r="Z1461" s="288"/>
      <c r="AA1461" s="288"/>
      <c r="AB1461" s="288"/>
      <c r="AC1461" s="297"/>
      <c r="AD1461" s="297"/>
      <c r="AE1461" s="362"/>
      <c r="AF1461" s="45">
        <f>ROUND(ROUND(G1460*Q1460,0)*Y1461,0)</f>
        <v>323</v>
      </c>
      <c r="AG1461" s="79"/>
    </row>
    <row r="1462" ht="16.5" customHeight="1">
      <c r="A1462" s="29">
        <v>63.0</v>
      </c>
      <c r="B1462" s="30" t="s">
        <v>4893</v>
      </c>
      <c r="C1462" s="32" t="s">
        <v>4894</v>
      </c>
      <c r="D1462" s="69"/>
      <c r="E1462" s="112"/>
      <c r="F1462" s="76"/>
      <c r="G1462" s="63"/>
      <c r="H1462" s="63"/>
      <c r="I1462" s="63"/>
      <c r="J1462" s="140"/>
      <c r="K1462" s="140"/>
      <c r="L1462" s="348"/>
      <c r="M1462" s="304"/>
      <c r="N1462" s="481"/>
      <c r="O1462" s="482"/>
      <c r="P1462" s="304"/>
      <c r="Q1462" s="380"/>
      <c r="R1462" s="334"/>
      <c r="S1462" s="334"/>
      <c r="T1462" s="140"/>
      <c r="U1462" s="140"/>
      <c r="V1462" s="140"/>
      <c r="W1462" s="484"/>
      <c r="X1462" s="290"/>
      <c r="Y1462" s="355"/>
      <c r="Z1462" s="299" t="s">
        <v>20</v>
      </c>
      <c r="AA1462" s="287" t="s">
        <v>21</v>
      </c>
      <c r="AB1462" s="351">
        <v>0.85</v>
      </c>
      <c r="AC1462" s="297"/>
      <c r="AD1462" s="297"/>
      <c r="AE1462" s="362"/>
      <c r="AF1462" s="45">
        <f>ROUND(ROUND(ROUND(G1460*Q1460,0)*Y1461,0)*AB1462,0)</f>
        <v>275</v>
      </c>
      <c r="AG1462" s="79"/>
    </row>
    <row r="1463" ht="16.5" customHeight="1">
      <c r="A1463" s="29">
        <v>63.0</v>
      </c>
      <c r="B1463" s="30" t="s">
        <v>4895</v>
      </c>
      <c r="C1463" s="32" t="s">
        <v>4896</v>
      </c>
      <c r="D1463" s="69"/>
      <c r="E1463" s="112"/>
      <c r="F1463" s="76"/>
      <c r="G1463" s="63"/>
      <c r="H1463" s="63"/>
      <c r="I1463" s="63"/>
      <c r="J1463" s="140"/>
      <c r="K1463" s="140"/>
      <c r="L1463" s="348"/>
      <c r="M1463" s="304"/>
      <c r="N1463" s="481"/>
      <c r="O1463" s="482"/>
      <c r="P1463" s="304"/>
      <c r="Q1463" s="380"/>
      <c r="R1463" s="334"/>
      <c r="S1463" s="334"/>
      <c r="T1463" s="140"/>
      <c r="U1463" s="140"/>
      <c r="V1463" s="95"/>
      <c r="W1463" s="305" t="s">
        <v>329</v>
      </c>
      <c r="X1463" s="302" t="s">
        <v>21</v>
      </c>
      <c r="Y1463" s="349">
        <f>$Y$659</f>
        <v>0.85</v>
      </c>
      <c r="Z1463" s="297"/>
      <c r="AA1463" s="297"/>
      <c r="AB1463" s="297"/>
      <c r="AC1463" s="297"/>
      <c r="AD1463" s="297"/>
      <c r="AE1463" s="362"/>
      <c r="AF1463" s="45">
        <f>ROUND(ROUND(G1460*Q1460,0)*Y1463,0)</f>
        <v>392</v>
      </c>
      <c r="AG1463" s="79"/>
    </row>
    <row r="1464" ht="16.5" customHeight="1">
      <c r="A1464" s="29">
        <v>63.0</v>
      </c>
      <c r="B1464" s="30" t="s">
        <v>4897</v>
      </c>
      <c r="C1464" s="32" t="s">
        <v>4898</v>
      </c>
      <c r="D1464" s="69"/>
      <c r="E1464" s="112"/>
      <c r="F1464" s="76"/>
      <c r="G1464" s="63"/>
      <c r="H1464" s="63"/>
      <c r="I1464" s="63"/>
      <c r="J1464" s="140"/>
      <c r="K1464" s="140"/>
      <c r="L1464" s="348"/>
      <c r="M1464" s="304"/>
      <c r="N1464" s="481"/>
      <c r="O1464" s="307"/>
      <c r="P1464" s="304"/>
      <c r="Q1464" s="380"/>
      <c r="R1464" s="334"/>
      <c r="S1464" s="334"/>
      <c r="T1464" s="140"/>
      <c r="U1464" s="140"/>
      <c r="V1464" s="95"/>
      <c r="W1464" s="484"/>
      <c r="X1464" s="290"/>
      <c r="Y1464" s="355"/>
      <c r="Z1464" s="356" t="s">
        <v>20</v>
      </c>
      <c r="AA1464" s="357" t="s">
        <v>21</v>
      </c>
      <c r="AB1464" s="358">
        <v>0.85</v>
      </c>
      <c r="AC1464" s="297"/>
      <c r="AD1464" s="297"/>
      <c r="AE1464" s="362"/>
      <c r="AF1464" s="45">
        <f>ROUND(ROUND(ROUND(G1460*Q1460,0)*Y1463,0)*AB1464,0)</f>
        <v>333</v>
      </c>
      <c r="AG1464" s="79"/>
    </row>
    <row r="1465" ht="16.5" customHeight="1">
      <c r="A1465" s="29">
        <v>63.0</v>
      </c>
      <c r="B1465" s="30" t="s">
        <v>4899</v>
      </c>
      <c r="C1465" s="32" t="s">
        <v>4900</v>
      </c>
      <c r="D1465" s="69"/>
      <c r="E1465" s="112"/>
      <c r="F1465" s="307"/>
      <c r="G1465" s="140"/>
      <c r="H1465" s="140"/>
      <c r="I1465" s="140"/>
      <c r="J1465" s="65"/>
      <c r="K1465" s="65"/>
      <c r="L1465" s="65"/>
      <c r="M1465" s="140"/>
      <c r="N1465" s="481"/>
      <c r="O1465" s="94"/>
      <c r="P1465" s="140"/>
      <c r="Q1465" s="95"/>
      <c r="R1465" s="33" t="s">
        <v>23</v>
      </c>
      <c r="S1465" s="130" t="s">
        <v>24</v>
      </c>
      <c r="T1465" s="152"/>
      <c r="U1465" s="152"/>
      <c r="V1465" s="153"/>
      <c r="W1465" s="299"/>
      <c r="X1465" s="287"/>
      <c r="Y1465" s="345"/>
      <c r="Z1465" s="292"/>
      <c r="AA1465" s="292"/>
      <c r="AB1465" s="292"/>
      <c r="AC1465" s="337"/>
      <c r="AD1465" s="337"/>
      <c r="AE1465" s="392"/>
      <c r="AF1465" s="45">
        <f>ROUND(ROUND(G1460*Q1460,0)*U1466,0)</f>
        <v>323</v>
      </c>
      <c r="AG1465" s="79"/>
    </row>
    <row r="1466" ht="16.5" customHeight="1">
      <c r="A1466" s="29">
        <v>63.0</v>
      </c>
      <c r="B1466" s="30" t="s">
        <v>4901</v>
      </c>
      <c r="C1466" s="32" t="s">
        <v>4902</v>
      </c>
      <c r="D1466" s="69"/>
      <c r="E1466" s="112"/>
      <c r="F1466" s="307"/>
      <c r="G1466" s="373"/>
      <c r="H1466" s="140"/>
      <c r="I1466" s="140"/>
      <c r="J1466" s="65"/>
      <c r="K1466" s="65"/>
      <c r="L1466" s="65"/>
      <c r="M1466" s="140"/>
      <c r="N1466" s="481"/>
      <c r="O1466" s="94"/>
      <c r="P1466" s="140"/>
      <c r="Q1466" s="95"/>
      <c r="R1466" s="481"/>
      <c r="S1466" s="482"/>
      <c r="T1466" s="302" t="s">
        <v>21</v>
      </c>
      <c r="U1466" s="313">
        <v>0.7</v>
      </c>
      <c r="V1466" s="95"/>
      <c r="W1466" s="303"/>
      <c r="X1466" s="290"/>
      <c r="Y1466" s="350"/>
      <c r="Z1466" s="356" t="s">
        <v>20</v>
      </c>
      <c r="AA1466" s="357" t="s">
        <v>21</v>
      </c>
      <c r="AB1466" s="358">
        <v>0.85</v>
      </c>
      <c r="AC1466" s="337"/>
      <c r="AD1466" s="337"/>
      <c r="AE1466" s="392"/>
      <c r="AF1466" s="45">
        <f>ROUND(ROUND(ROUND(G1460*Q1460,0)*U1466,0)*AB1466,0)</f>
        <v>275</v>
      </c>
      <c r="AG1466" s="79"/>
    </row>
    <row r="1467" ht="16.5" customHeight="1">
      <c r="A1467" s="29">
        <v>63.0</v>
      </c>
      <c r="B1467" s="30" t="s">
        <v>4903</v>
      </c>
      <c r="C1467" s="32" t="s">
        <v>4904</v>
      </c>
      <c r="D1467" s="94"/>
      <c r="E1467" s="105"/>
      <c r="F1467" s="103"/>
      <c r="G1467" s="140"/>
      <c r="H1467" s="140"/>
      <c r="I1467" s="140"/>
      <c r="J1467" s="65"/>
      <c r="K1467" s="65"/>
      <c r="L1467" s="65"/>
      <c r="M1467" s="302"/>
      <c r="N1467" s="481"/>
      <c r="O1467" s="383"/>
      <c r="P1467" s="302"/>
      <c r="Q1467" s="384"/>
      <c r="R1467" s="481"/>
      <c r="S1467" s="482"/>
      <c r="T1467" s="302"/>
      <c r="U1467" s="313"/>
      <c r="V1467" s="349"/>
      <c r="W1467" s="305" t="s">
        <v>326</v>
      </c>
      <c r="X1467" s="302" t="s">
        <v>21</v>
      </c>
      <c r="Y1467" s="349">
        <f>$Y$657</f>
        <v>0.7</v>
      </c>
      <c r="Z1467" s="288"/>
      <c r="AA1467" s="288"/>
      <c r="AB1467" s="288"/>
      <c r="AC1467" s="297"/>
      <c r="AD1467" s="297"/>
      <c r="AE1467" s="362"/>
      <c r="AF1467" s="45">
        <f>ROUND(ROUND(ROUND(G1460*Q1460,0)*U1466,0)*Y1467,0)</f>
        <v>226</v>
      </c>
      <c r="AG1467" s="79"/>
    </row>
    <row r="1468" ht="16.5" customHeight="1">
      <c r="A1468" s="29">
        <v>63.0</v>
      </c>
      <c r="B1468" s="30" t="s">
        <v>4905</v>
      </c>
      <c r="C1468" s="32" t="s">
        <v>4906</v>
      </c>
      <c r="D1468" s="94"/>
      <c r="E1468" s="105"/>
      <c r="F1468" s="103"/>
      <c r="G1468" s="140"/>
      <c r="H1468" s="140"/>
      <c r="I1468" s="140"/>
      <c r="J1468" s="65"/>
      <c r="K1468" s="65"/>
      <c r="L1468" s="65"/>
      <c r="M1468" s="302"/>
      <c r="N1468" s="481"/>
      <c r="O1468" s="383"/>
      <c r="P1468" s="302"/>
      <c r="Q1468" s="384"/>
      <c r="R1468" s="481"/>
      <c r="S1468" s="482"/>
      <c r="T1468" s="302"/>
      <c r="U1468" s="313"/>
      <c r="V1468" s="349"/>
      <c r="W1468" s="484"/>
      <c r="X1468" s="290"/>
      <c r="Y1468" s="355"/>
      <c r="Z1468" s="299" t="s">
        <v>20</v>
      </c>
      <c r="AA1468" s="287" t="s">
        <v>21</v>
      </c>
      <c r="AB1468" s="351">
        <v>0.85</v>
      </c>
      <c r="AC1468" s="297"/>
      <c r="AD1468" s="297"/>
      <c r="AE1468" s="362"/>
      <c r="AF1468" s="45">
        <f>ROUND(ROUND(ROUND(ROUND(G1460*Q1460,0)*U1466,0)*Y1467,0)*AB1468,0)</f>
        <v>192</v>
      </c>
      <c r="AG1468" s="79"/>
    </row>
    <row r="1469" ht="16.5" customHeight="1">
      <c r="A1469" s="29">
        <v>63.0</v>
      </c>
      <c r="B1469" s="30" t="s">
        <v>4907</v>
      </c>
      <c r="C1469" s="32" t="s">
        <v>4908</v>
      </c>
      <c r="D1469" s="94"/>
      <c r="E1469" s="105"/>
      <c r="F1469" s="103"/>
      <c r="G1469" s="140"/>
      <c r="H1469" s="140"/>
      <c r="I1469" s="140"/>
      <c r="J1469" s="65"/>
      <c r="K1469" s="65"/>
      <c r="L1469" s="65"/>
      <c r="M1469" s="302"/>
      <c r="N1469" s="382"/>
      <c r="O1469" s="383"/>
      <c r="P1469" s="302"/>
      <c r="Q1469" s="384"/>
      <c r="R1469" s="481"/>
      <c r="S1469" s="482"/>
      <c r="T1469" s="302"/>
      <c r="U1469" s="313"/>
      <c r="V1469" s="349"/>
      <c r="W1469" s="305" t="s">
        <v>329</v>
      </c>
      <c r="X1469" s="302" t="s">
        <v>21</v>
      </c>
      <c r="Y1469" s="349">
        <f>$Y$659</f>
        <v>0.85</v>
      </c>
      <c r="Z1469" s="297"/>
      <c r="AA1469" s="297"/>
      <c r="AB1469" s="297"/>
      <c r="AC1469" s="297"/>
      <c r="AD1469" s="297"/>
      <c r="AE1469" s="362"/>
      <c r="AF1469" s="45">
        <f>ROUND(ROUND(ROUND(G1460*Q1460,0)*U1466,0)*Y1469,0)</f>
        <v>275</v>
      </c>
      <c r="AG1469" s="79"/>
    </row>
    <row r="1470" ht="16.5" customHeight="1">
      <c r="A1470" s="29">
        <v>63.0</v>
      </c>
      <c r="B1470" s="30" t="s">
        <v>4909</v>
      </c>
      <c r="C1470" s="32" t="s">
        <v>4910</v>
      </c>
      <c r="D1470" s="94"/>
      <c r="E1470" s="105"/>
      <c r="F1470" s="103"/>
      <c r="G1470" s="140"/>
      <c r="H1470" s="140"/>
      <c r="I1470" s="140"/>
      <c r="J1470" s="65"/>
      <c r="K1470" s="65"/>
      <c r="L1470" s="65"/>
      <c r="M1470" s="302"/>
      <c r="N1470" s="382"/>
      <c r="O1470" s="383"/>
      <c r="P1470" s="302"/>
      <c r="Q1470" s="384"/>
      <c r="R1470" s="481"/>
      <c r="S1470" s="484"/>
      <c r="T1470" s="302"/>
      <c r="U1470" s="313"/>
      <c r="V1470" s="349"/>
      <c r="W1470" s="484"/>
      <c r="X1470" s="290"/>
      <c r="Y1470" s="355"/>
      <c r="Z1470" s="356" t="s">
        <v>20</v>
      </c>
      <c r="AA1470" s="357" t="s">
        <v>21</v>
      </c>
      <c r="AB1470" s="358">
        <v>0.85</v>
      </c>
      <c r="AC1470" s="297"/>
      <c r="AD1470" s="297"/>
      <c r="AE1470" s="362"/>
      <c r="AF1470" s="45">
        <f>ROUND(ROUND(ROUND(ROUND(G1460*Q1460,0)*U1466,0)*Y1469,0)*AB1470,0)</f>
        <v>234</v>
      </c>
      <c r="AG1470" s="79"/>
    </row>
    <row r="1471" ht="16.5" customHeight="1">
      <c r="A1471" s="29">
        <v>63.0</v>
      </c>
      <c r="B1471" s="30" t="s">
        <v>4911</v>
      </c>
      <c r="C1471" s="32" t="s">
        <v>4912</v>
      </c>
      <c r="D1471" s="94"/>
      <c r="E1471" s="105"/>
      <c r="F1471" s="103"/>
      <c r="G1471" s="140"/>
      <c r="H1471" s="140"/>
      <c r="I1471" s="140"/>
      <c r="J1471" s="65"/>
      <c r="K1471" s="65"/>
      <c r="L1471" s="65"/>
      <c r="M1471" s="302"/>
      <c r="N1471" s="382"/>
      <c r="O1471" s="383"/>
      <c r="P1471" s="302"/>
      <c r="Q1471" s="384"/>
      <c r="R1471" s="481"/>
      <c r="S1471" s="130" t="s">
        <v>27</v>
      </c>
      <c r="T1471" s="287"/>
      <c r="U1471" s="385"/>
      <c r="V1471" s="354"/>
      <c r="W1471" s="299"/>
      <c r="X1471" s="287"/>
      <c r="Y1471" s="345"/>
      <c r="Z1471" s="292"/>
      <c r="AA1471" s="292"/>
      <c r="AB1471" s="292"/>
      <c r="AC1471" s="337"/>
      <c r="AD1471" s="337"/>
      <c r="AE1471" s="392"/>
      <c r="AF1471" s="45">
        <f>ROUND(ROUND(G1460*Q1460,0)*U1472,0)</f>
        <v>231</v>
      </c>
      <c r="AG1471" s="79"/>
    </row>
    <row r="1472" ht="16.5" customHeight="1">
      <c r="A1472" s="29">
        <v>63.0</v>
      </c>
      <c r="B1472" s="30" t="s">
        <v>4913</v>
      </c>
      <c r="C1472" s="32" t="s">
        <v>4914</v>
      </c>
      <c r="D1472" s="94"/>
      <c r="E1472" s="105"/>
      <c r="F1472" s="103"/>
      <c r="G1472" s="140"/>
      <c r="H1472" s="140"/>
      <c r="I1472" s="140"/>
      <c r="J1472" s="65"/>
      <c r="K1472" s="65"/>
      <c r="L1472" s="65"/>
      <c r="M1472" s="302"/>
      <c r="N1472" s="382"/>
      <c r="O1472" s="383"/>
      <c r="P1472" s="302"/>
      <c r="Q1472" s="384"/>
      <c r="R1472" s="481"/>
      <c r="S1472" s="482"/>
      <c r="T1472" s="302" t="s">
        <v>21</v>
      </c>
      <c r="U1472" s="313">
        <v>0.5</v>
      </c>
      <c r="V1472" s="349"/>
      <c r="W1472" s="303"/>
      <c r="X1472" s="290"/>
      <c r="Y1472" s="350"/>
      <c r="Z1472" s="356" t="s">
        <v>20</v>
      </c>
      <c r="AA1472" s="357" t="s">
        <v>21</v>
      </c>
      <c r="AB1472" s="358">
        <v>0.85</v>
      </c>
      <c r="AC1472" s="337"/>
      <c r="AD1472" s="337"/>
      <c r="AE1472" s="392"/>
      <c r="AF1472" s="45">
        <f>ROUND(ROUND(ROUND(G1460*Q1460,0)*U1472,0)*AB1472,0)</f>
        <v>196</v>
      </c>
      <c r="AG1472" s="79"/>
    </row>
    <row r="1473" ht="16.5" customHeight="1">
      <c r="A1473" s="29">
        <v>63.0</v>
      </c>
      <c r="B1473" s="30" t="s">
        <v>4915</v>
      </c>
      <c r="C1473" s="32" t="s">
        <v>4916</v>
      </c>
      <c r="D1473" s="94"/>
      <c r="E1473" s="105"/>
      <c r="F1473" s="103"/>
      <c r="G1473" s="140"/>
      <c r="H1473" s="140"/>
      <c r="I1473" s="140"/>
      <c r="J1473" s="65"/>
      <c r="K1473" s="65"/>
      <c r="L1473" s="65"/>
      <c r="M1473" s="302"/>
      <c r="N1473" s="382"/>
      <c r="O1473" s="383"/>
      <c r="P1473" s="302"/>
      <c r="Q1473" s="384"/>
      <c r="R1473" s="310"/>
      <c r="S1473" s="482"/>
      <c r="T1473" s="304"/>
      <c r="U1473" s="304"/>
      <c r="V1473" s="349"/>
      <c r="W1473" s="305" t="s">
        <v>326</v>
      </c>
      <c r="X1473" s="302" t="s">
        <v>21</v>
      </c>
      <c r="Y1473" s="349">
        <f>$Y$657</f>
        <v>0.7</v>
      </c>
      <c r="Z1473" s="288"/>
      <c r="AA1473" s="288"/>
      <c r="AB1473" s="288"/>
      <c r="AC1473" s="297"/>
      <c r="AD1473" s="297"/>
      <c r="AE1473" s="362"/>
      <c r="AF1473" s="45">
        <f>ROUND(ROUND(ROUND(G1460*Q1460,0)*U1472,0)*Y1473,0)</f>
        <v>162</v>
      </c>
      <c r="AG1473" s="79"/>
    </row>
    <row r="1474" ht="16.5" customHeight="1">
      <c r="A1474" s="29">
        <v>63.0</v>
      </c>
      <c r="B1474" s="30" t="s">
        <v>4917</v>
      </c>
      <c r="C1474" s="32" t="s">
        <v>4918</v>
      </c>
      <c r="D1474" s="94"/>
      <c r="E1474" s="105"/>
      <c r="F1474" s="103"/>
      <c r="G1474" s="140"/>
      <c r="H1474" s="140"/>
      <c r="I1474" s="140"/>
      <c r="J1474" s="65"/>
      <c r="K1474" s="65"/>
      <c r="L1474" s="65"/>
      <c r="M1474" s="302"/>
      <c r="N1474" s="382"/>
      <c r="O1474" s="383"/>
      <c r="P1474" s="302"/>
      <c r="Q1474" s="384"/>
      <c r="R1474" s="310"/>
      <c r="S1474" s="482"/>
      <c r="T1474" s="302"/>
      <c r="U1474" s="313"/>
      <c r="V1474" s="349"/>
      <c r="W1474" s="484"/>
      <c r="X1474" s="290"/>
      <c r="Y1474" s="355"/>
      <c r="Z1474" s="299" t="s">
        <v>20</v>
      </c>
      <c r="AA1474" s="287" t="s">
        <v>21</v>
      </c>
      <c r="AB1474" s="351">
        <v>0.85</v>
      </c>
      <c r="AC1474" s="297"/>
      <c r="AD1474" s="297"/>
      <c r="AE1474" s="362"/>
      <c r="AF1474" s="45">
        <f>ROUND(ROUND(ROUND(ROUND(G1460*Q1460,0)*U1472,0)*Y1473,0)*AB1474,0)</f>
        <v>138</v>
      </c>
      <c r="AG1474" s="79"/>
    </row>
    <row r="1475" ht="16.5" customHeight="1">
      <c r="A1475" s="29">
        <v>63.0</v>
      </c>
      <c r="B1475" s="30" t="s">
        <v>4919</v>
      </c>
      <c r="C1475" s="32" t="s">
        <v>4920</v>
      </c>
      <c r="D1475" s="105"/>
      <c r="E1475" s="105"/>
      <c r="F1475" s="103"/>
      <c r="G1475" s="140"/>
      <c r="H1475" s="140"/>
      <c r="I1475" s="140"/>
      <c r="J1475" s="65"/>
      <c r="K1475" s="65"/>
      <c r="L1475" s="65"/>
      <c r="M1475" s="302"/>
      <c r="N1475" s="382"/>
      <c r="O1475" s="383"/>
      <c r="P1475" s="302"/>
      <c r="Q1475" s="384"/>
      <c r="R1475" s="310"/>
      <c r="S1475" s="482"/>
      <c r="T1475" s="302"/>
      <c r="U1475" s="313"/>
      <c r="V1475" s="349"/>
      <c r="W1475" s="305" t="s">
        <v>329</v>
      </c>
      <c r="X1475" s="302" t="s">
        <v>21</v>
      </c>
      <c r="Y1475" s="349">
        <f>$Y$659</f>
        <v>0.85</v>
      </c>
      <c r="Z1475" s="297"/>
      <c r="AA1475" s="297"/>
      <c r="AB1475" s="297"/>
      <c r="AC1475" s="297"/>
      <c r="AD1475" s="297"/>
      <c r="AE1475" s="362"/>
      <c r="AF1475" s="45">
        <f>ROUND(ROUND(ROUND(G1460*Q1460,0)*U1472,0)*Y1475,0)</f>
        <v>196</v>
      </c>
      <c r="AG1475" s="79"/>
    </row>
    <row r="1476" ht="16.5" customHeight="1">
      <c r="A1476" s="29">
        <v>63.0</v>
      </c>
      <c r="B1476" s="30" t="s">
        <v>4921</v>
      </c>
      <c r="C1476" s="32" t="s">
        <v>4922</v>
      </c>
      <c r="D1476" s="94"/>
      <c r="E1476" s="105"/>
      <c r="F1476" s="103"/>
      <c r="G1476" s="140"/>
      <c r="H1476" s="140"/>
      <c r="I1476" s="140"/>
      <c r="J1476" s="65"/>
      <c r="K1476" s="65"/>
      <c r="L1476" s="65"/>
      <c r="M1476" s="302"/>
      <c r="N1476" s="382"/>
      <c r="O1476" s="387"/>
      <c r="P1476" s="290"/>
      <c r="Q1476" s="386"/>
      <c r="R1476" s="312"/>
      <c r="S1476" s="484"/>
      <c r="T1476" s="290"/>
      <c r="U1476" s="292"/>
      <c r="V1476" s="355"/>
      <c r="W1476" s="484"/>
      <c r="X1476" s="290"/>
      <c r="Y1476" s="355"/>
      <c r="Z1476" s="356" t="s">
        <v>20</v>
      </c>
      <c r="AA1476" s="357" t="s">
        <v>21</v>
      </c>
      <c r="AB1476" s="358">
        <v>0.85</v>
      </c>
      <c r="AC1476" s="297"/>
      <c r="AD1476" s="297"/>
      <c r="AE1476" s="362"/>
      <c r="AF1476" s="45">
        <f>ROUND(ROUND(ROUND(ROUND(G1460*Q1460,0)*U1472,0)*Y1475,0)*AB1476,0)</f>
        <v>167</v>
      </c>
      <c r="AG1476" s="79"/>
    </row>
    <row r="1477" ht="16.5" customHeight="1">
      <c r="A1477" s="29">
        <v>63.0</v>
      </c>
      <c r="B1477" s="30" t="s">
        <v>4923</v>
      </c>
      <c r="C1477" s="32" t="s">
        <v>4924</v>
      </c>
      <c r="D1477" s="94"/>
      <c r="E1477" s="105"/>
      <c r="F1477" s="103"/>
      <c r="G1477" s="140"/>
      <c r="H1477" s="140"/>
      <c r="I1477" s="140"/>
      <c r="J1477" s="65"/>
      <c r="K1477" s="65"/>
      <c r="L1477" s="65"/>
      <c r="M1477" s="302"/>
      <c r="N1477" s="367"/>
      <c r="O1477" s="82" t="s">
        <v>27</v>
      </c>
      <c r="P1477" s="140"/>
      <c r="Q1477" s="95"/>
      <c r="R1477" s="332"/>
      <c r="S1477" s="332"/>
      <c r="T1477" s="152"/>
      <c r="U1477" s="152"/>
      <c r="V1477" s="152"/>
      <c r="W1477" s="299"/>
      <c r="X1477" s="287"/>
      <c r="Y1477" s="345"/>
      <c r="Z1477" s="292"/>
      <c r="AA1477" s="292"/>
      <c r="AB1477" s="292"/>
      <c r="AC1477" s="337"/>
      <c r="AD1477" s="337"/>
      <c r="AE1477" s="392"/>
      <c r="AF1477" s="45">
        <f>ROUND(G1460*Q1478,0)</f>
        <v>329</v>
      </c>
      <c r="AG1477" s="79"/>
    </row>
    <row r="1478" ht="16.5" customHeight="1">
      <c r="A1478" s="29">
        <v>63.0</v>
      </c>
      <c r="B1478" s="30" t="s">
        <v>4925</v>
      </c>
      <c r="C1478" s="32" t="s">
        <v>4926</v>
      </c>
      <c r="D1478" s="94"/>
      <c r="E1478" s="105"/>
      <c r="F1478" s="103"/>
      <c r="G1478" s="140"/>
      <c r="H1478" s="140"/>
      <c r="I1478" s="140"/>
      <c r="J1478" s="65"/>
      <c r="K1478" s="65"/>
      <c r="L1478" s="65"/>
      <c r="M1478" s="302"/>
      <c r="N1478" s="105"/>
      <c r="O1478" s="482"/>
      <c r="P1478" s="302" t="s">
        <v>21</v>
      </c>
      <c r="Q1478" s="349">
        <v>0.5</v>
      </c>
      <c r="R1478" s="333"/>
      <c r="S1478" s="333"/>
      <c r="T1478" s="140"/>
      <c r="U1478" s="140"/>
      <c r="V1478" s="140"/>
      <c r="W1478" s="303"/>
      <c r="X1478" s="290"/>
      <c r="Y1478" s="350"/>
      <c r="Z1478" s="356" t="s">
        <v>20</v>
      </c>
      <c r="AA1478" s="357" t="s">
        <v>21</v>
      </c>
      <c r="AB1478" s="358">
        <v>0.85</v>
      </c>
      <c r="AC1478" s="337"/>
      <c r="AD1478" s="337"/>
      <c r="AE1478" s="392"/>
      <c r="AF1478" s="45">
        <f>ROUND(ROUND(G1460*Q1478,0)*AB1478,0)</f>
        <v>280</v>
      </c>
      <c r="AG1478" s="79"/>
    </row>
    <row r="1479" ht="16.5" customHeight="1">
      <c r="A1479" s="29">
        <v>63.0</v>
      </c>
      <c r="B1479" s="30" t="s">
        <v>4927</v>
      </c>
      <c r="C1479" s="32" t="s">
        <v>4928</v>
      </c>
      <c r="D1479" s="94"/>
      <c r="E1479" s="105"/>
      <c r="F1479" s="103"/>
      <c r="G1479" s="140"/>
      <c r="H1479" s="140"/>
      <c r="I1479" s="140"/>
      <c r="J1479" s="65"/>
      <c r="K1479" s="65"/>
      <c r="L1479" s="65"/>
      <c r="M1479" s="302"/>
      <c r="N1479" s="381"/>
      <c r="O1479" s="482"/>
      <c r="P1479" s="304"/>
      <c r="Q1479" s="380"/>
      <c r="R1479" s="334"/>
      <c r="S1479" s="334"/>
      <c r="T1479" s="140"/>
      <c r="U1479" s="140"/>
      <c r="V1479" s="140"/>
      <c r="W1479" s="305" t="s">
        <v>326</v>
      </c>
      <c r="X1479" s="302" t="s">
        <v>21</v>
      </c>
      <c r="Y1479" s="349">
        <f>$Y$657</f>
        <v>0.7</v>
      </c>
      <c r="Z1479" s="288"/>
      <c r="AA1479" s="288"/>
      <c r="AB1479" s="288"/>
      <c r="AC1479" s="297"/>
      <c r="AD1479" s="297"/>
      <c r="AE1479" s="362"/>
      <c r="AF1479" s="45">
        <f>ROUND(ROUND(G1460*Q1478,0)*Y1479,0)</f>
        <v>230</v>
      </c>
      <c r="AG1479" s="79"/>
    </row>
    <row r="1480" ht="16.5" customHeight="1">
      <c r="A1480" s="29">
        <v>63.0</v>
      </c>
      <c r="B1480" s="30" t="s">
        <v>4929</v>
      </c>
      <c r="C1480" s="32" t="s">
        <v>4930</v>
      </c>
      <c r="D1480" s="69"/>
      <c r="E1480" s="112"/>
      <c r="F1480" s="76"/>
      <c r="G1480" s="63"/>
      <c r="H1480" s="63"/>
      <c r="I1480" s="63"/>
      <c r="J1480" s="140"/>
      <c r="K1480" s="140"/>
      <c r="L1480" s="348"/>
      <c r="M1480" s="304"/>
      <c r="N1480" s="381"/>
      <c r="O1480" s="482"/>
      <c r="P1480" s="304"/>
      <c r="Q1480" s="380"/>
      <c r="R1480" s="334"/>
      <c r="S1480" s="334"/>
      <c r="T1480" s="140"/>
      <c r="U1480" s="140"/>
      <c r="V1480" s="140"/>
      <c r="W1480" s="484"/>
      <c r="X1480" s="290"/>
      <c r="Y1480" s="355"/>
      <c r="Z1480" s="299" t="s">
        <v>20</v>
      </c>
      <c r="AA1480" s="287" t="s">
        <v>21</v>
      </c>
      <c r="AB1480" s="351">
        <v>0.85</v>
      </c>
      <c r="AC1480" s="297"/>
      <c r="AD1480" s="297"/>
      <c r="AE1480" s="362"/>
      <c r="AF1480" s="45">
        <f>ROUND(ROUND(ROUND(G1460*Q1478,0)*Y1479,0)*AB1480,0)</f>
        <v>196</v>
      </c>
      <c r="AG1480" s="79"/>
    </row>
    <row r="1481" ht="16.5" customHeight="1">
      <c r="A1481" s="29">
        <v>63.0</v>
      </c>
      <c r="B1481" s="30" t="s">
        <v>4931</v>
      </c>
      <c r="C1481" s="32" t="s">
        <v>4932</v>
      </c>
      <c r="D1481" s="69"/>
      <c r="E1481" s="112"/>
      <c r="F1481" s="76"/>
      <c r="G1481" s="63"/>
      <c r="H1481" s="63"/>
      <c r="I1481" s="63"/>
      <c r="J1481" s="140"/>
      <c r="K1481" s="140"/>
      <c r="L1481" s="348"/>
      <c r="M1481" s="304"/>
      <c r="N1481" s="381"/>
      <c r="O1481" s="482"/>
      <c r="P1481" s="304"/>
      <c r="Q1481" s="380"/>
      <c r="R1481" s="334"/>
      <c r="S1481" s="334"/>
      <c r="T1481" s="140"/>
      <c r="U1481" s="140"/>
      <c r="V1481" s="95"/>
      <c r="W1481" s="305" t="s">
        <v>329</v>
      </c>
      <c r="X1481" s="302" t="s">
        <v>21</v>
      </c>
      <c r="Y1481" s="349">
        <f>$Y$659</f>
        <v>0.85</v>
      </c>
      <c r="Z1481" s="297"/>
      <c r="AA1481" s="297"/>
      <c r="AB1481" s="297"/>
      <c r="AC1481" s="297"/>
      <c r="AD1481" s="297"/>
      <c r="AE1481" s="362"/>
      <c r="AF1481" s="45">
        <f>ROUND(ROUND(G1460*Q1478,0)*Y1481,0)</f>
        <v>280</v>
      </c>
      <c r="AG1481" s="79"/>
    </row>
    <row r="1482" ht="16.5" customHeight="1">
      <c r="A1482" s="29">
        <v>63.0</v>
      </c>
      <c r="B1482" s="30" t="s">
        <v>4933</v>
      </c>
      <c r="C1482" s="32" t="s">
        <v>4934</v>
      </c>
      <c r="D1482" s="69"/>
      <c r="E1482" s="112"/>
      <c r="F1482" s="76"/>
      <c r="G1482" s="63"/>
      <c r="H1482" s="63"/>
      <c r="I1482" s="63"/>
      <c r="J1482" s="140"/>
      <c r="K1482" s="140"/>
      <c r="L1482" s="348"/>
      <c r="M1482" s="304"/>
      <c r="N1482" s="381"/>
      <c r="O1482" s="482"/>
      <c r="P1482" s="304"/>
      <c r="Q1482" s="380"/>
      <c r="R1482" s="334"/>
      <c r="S1482" s="334"/>
      <c r="T1482" s="140"/>
      <c r="U1482" s="140"/>
      <c r="V1482" s="95"/>
      <c r="W1482" s="484"/>
      <c r="X1482" s="290"/>
      <c r="Y1482" s="355"/>
      <c r="Z1482" s="356" t="s">
        <v>20</v>
      </c>
      <c r="AA1482" s="357" t="s">
        <v>21</v>
      </c>
      <c r="AB1482" s="358">
        <v>0.85</v>
      </c>
      <c r="AC1482" s="297"/>
      <c r="AD1482" s="297"/>
      <c r="AE1482" s="362"/>
      <c r="AF1482" s="45">
        <f>ROUND(ROUND(ROUND(G1460*Q1478,0)*Y1481,0)*AB1482,0)</f>
        <v>238</v>
      </c>
      <c r="AG1482" s="79"/>
    </row>
    <row r="1483" ht="16.5" customHeight="1">
      <c r="A1483" s="29">
        <v>63.0</v>
      </c>
      <c r="B1483" s="30" t="s">
        <v>4935</v>
      </c>
      <c r="C1483" s="32" t="s">
        <v>4936</v>
      </c>
      <c r="D1483" s="69"/>
      <c r="E1483" s="112"/>
      <c r="F1483" s="307"/>
      <c r="G1483" s="140"/>
      <c r="H1483" s="140"/>
      <c r="I1483" s="140"/>
      <c r="J1483" s="65"/>
      <c r="K1483" s="65"/>
      <c r="L1483" s="65"/>
      <c r="M1483" s="140"/>
      <c r="N1483" s="105"/>
      <c r="O1483" s="482"/>
      <c r="P1483" s="140"/>
      <c r="Q1483" s="95"/>
      <c r="R1483" s="33" t="s">
        <v>23</v>
      </c>
      <c r="S1483" s="130" t="s">
        <v>24</v>
      </c>
      <c r="T1483" s="152"/>
      <c r="U1483" s="152"/>
      <c r="V1483" s="153"/>
      <c r="W1483" s="299"/>
      <c r="X1483" s="287"/>
      <c r="Y1483" s="345"/>
      <c r="Z1483" s="292"/>
      <c r="AA1483" s="292"/>
      <c r="AB1483" s="292"/>
      <c r="AC1483" s="337"/>
      <c r="AD1483" s="337"/>
      <c r="AE1483" s="392"/>
      <c r="AF1483" s="45">
        <f>ROUND(ROUND(G1460*Q1478,0)*U1484,0)</f>
        <v>230</v>
      </c>
      <c r="AG1483" s="79"/>
    </row>
    <row r="1484" ht="16.5" customHeight="1">
      <c r="A1484" s="29">
        <v>63.0</v>
      </c>
      <c r="B1484" s="30" t="s">
        <v>4937</v>
      </c>
      <c r="C1484" s="32" t="s">
        <v>4938</v>
      </c>
      <c r="D1484" s="69"/>
      <c r="E1484" s="112"/>
      <c r="F1484" s="307"/>
      <c r="G1484" s="373"/>
      <c r="H1484" s="140"/>
      <c r="I1484" s="140"/>
      <c r="J1484" s="65"/>
      <c r="K1484" s="65"/>
      <c r="L1484" s="65"/>
      <c r="M1484" s="140"/>
      <c r="N1484" s="105"/>
      <c r="O1484" s="482"/>
      <c r="P1484" s="140"/>
      <c r="Q1484" s="95"/>
      <c r="R1484" s="481"/>
      <c r="S1484" s="482"/>
      <c r="T1484" s="302" t="s">
        <v>21</v>
      </c>
      <c r="U1484" s="313">
        <v>0.7</v>
      </c>
      <c r="V1484" s="95"/>
      <c r="W1484" s="303"/>
      <c r="X1484" s="290"/>
      <c r="Y1484" s="350"/>
      <c r="Z1484" s="356" t="s">
        <v>20</v>
      </c>
      <c r="AA1484" s="357" t="s">
        <v>21</v>
      </c>
      <c r="AB1484" s="358">
        <v>0.85</v>
      </c>
      <c r="AC1484" s="337"/>
      <c r="AD1484" s="337"/>
      <c r="AE1484" s="392"/>
      <c r="AF1484" s="45">
        <f>ROUND(ROUND(ROUND(G1460*Q1478,0)*U1484,0)*AB1484,0)</f>
        <v>196</v>
      </c>
      <c r="AG1484" s="79"/>
    </row>
    <row r="1485" ht="16.5" customHeight="1">
      <c r="A1485" s="29">
        <v>63.0</v>
      </c>
      <c r="B1485" s="30" t="s">
        <v>4939</v>
      </c>
      <c r="C1485" s="32" t="s">
        <v>4940</v>
      </c>
      <c r="D1485" s="94"/>
      <c r="E1485" s="105"/>
      <c r="F1485" s="103"/>
      <c r="G1485" s="140"/>
      <c r="H1485" s="140"/>
      <c r="I1485" s="140"/>
      <c r="J1485" s="65"/>
      <c r="K1485" s="65"/>
      <c r="L1485" s="65"/>
      <c r="M1485" s="302"/>
      <c r="N1485" s="382"/>
      <c r="O1485" s="383"/>
      <c r="P1485" s="302"/>
      <c r="Q1485" s="384"/>
      <c r="R1485" s="481"/>
      <c r="S1485" s="482"/>
      <c r="T1485" s="302"/>
      <c r="U1485" s="313"/>
      <c r="V1485" s="349"/>
      <c r="W1485" s="305" t="s">
        <v>326</v>
      </c>
      <c r="X1485" s="302" t="s">
        <v>21</v>
      </c>
      <c r="Y1485" s="349">
        <f>$Y$657</f>
        <v>0.7</v>
      </c>
      <c r="Z1485" s="288"/>
      <c r="AA1485" s="288"/>
      <c r="AB1485" s="288"/>
      <c r="AC1485" s="297"/>
      <c r="AD1485" s="297"/>
      <c r="AE1485" s="362"/>
      <c r="AF1485" s="45">
        <f>ROUND(ROUND(ROUND(G1460*Q1478,0)*U1484,0)*Y1485,0)</f>
        <v>161</v>
      </c>
      <c r="AG1485" s="79"/>
    </row>
    <row r="1486" ht="16.5" customHeight="1">
      <c r="A1486" s="29">
        <v>63.0</v>
      </c>
      <c r="B1486" s="30" t="s">
        <v>4941</v>
      </c>
      <c r="C1486" s="32" t="s">
        <v>4942</v>
      </c>
      <c r="D1486" s="94"/>
      <c r="E1486" s="105"/>
      <c r="F1486" s="103"/>
      <c r="G1486" s="140"/>
      <c r="H1486" s="140"/>
      <c r="I1486" s="140"/>
      <c r="J1486" s="65"/>
      <c r="K1486" s="65"/>
      <c r="L1486" s="65"/>
      <c r="M1486" s="302"/>
      <c r="N1486" s="382"/>
      <c r="O1486" s="383"/>
      <c r="P1486" s="302"/>
      <c r="Q1486" s="384"/>
      <c r="R1486" s="481"/>
      <c r="S1486" s="482"/>
      <c r="T1486" s="302"/>
      <c r="U1486" s="313"/>
      <c r="V1486" s="349"/>
      <c r="W1486" s="484"/>
      <c r="X1486" s="290"/>
      <c r="Y1486" s="355"/>
      <c r="Z1486" s="299" t="s">
        <v>20</v>
      </c>
      <c r="AA1486" s="287" t="s">
        <v>21</v>
      </c>
      <c r="AB1486" s="351">
        <v>0.85</v>
      </c>
      <c r="AC1486" s="297"/>
      <c r="AD1486" s="297"/>
      <c r="AE1486" s="362"/>
      <c r="AF1486" s="45">
        <f>ROUND(ROUND(ROUND(ROUND(G1460*Q1478,0)*U1484,0)*Y1485,0)*AB1486,0)</f>
        <v>137</v>
      </c>
      <c r="AG1486" s="79"/>
    </row>
    <row r="1487" ht="16.5" customHeight="1">
      <c r="A1487" s="29">
        <v>63.0</v>
      </c>
      <c r="B1487" s="30" t="s">
        <v>4943</v>
      </c>
      <c r="C1487" s="32" t="s">
        <v>4944</v>
      </c>
      <c r="D1487" s="94"/>
      <c r="E1487" s="105"/>
      <c r="F1487" s="103"/>
      <c r="G1487" s="140"/>
      <c r="H1487" s="140"/>
      <c r="I1487" s="140"/>
      <c r="J1487" s="65"/>
      <c r="K1487" s="65"/>
      <c r="L1487" s="65"/>
      <c r="M1487" s="302"/>
      <c r="N1487" s="382"/>
      <c r="O1487" s="383"/>
      <c r="P1487" s="302"/>
      <c r="Q1487" s="384"/>
      <c r="R1487" s="481"/>
      <c r="S1487" s="482"/>
      <c r="T1487" s="302"/>
      <c r="U1487" s="313"/>
      <c r="V1487" s="349"/>
      <c r="W1487" s="305" t="s">
        <v>329</v>
      </c>
      <c r="X1487" s="302" t="s">
        <v>21</v>
      </c>
      <c r="Y1487" s="349">
        <f>$Y$659</f>
        <v>0.85</v>
      </c>
      <c r="Z1487" s="297"/>
      <c r="AA1487" s="297"/>
      <c r="AB1487" s="297"/>
      <c r="AC1487" s="297"/>
      <c r="AD1487" s="297"/>
      <c r="AE1487" s="362"/>
      <c r="AF1487" s="45">
        <f>ROUND(ROUND(ROUND(G1460*Q1478,0)*U1484,0)*Y1487,0)</f>
        <v>196</v>
      </c>
      <c r="AG1487" s="79"/>
    </row>
    <row r="1488" ht="16.5" customHeight="1">
      <c r="A1488" s="29">
        <v>63.0</v>
      </c>
      <c r="B1488" s="30" t="s">
        <v>4945</v>
      </c>
      <c r="C1488" s="32" t="s">
        <v>4946</v>
      </c>
      <c r="D1488" s="94"/>
      <c r="E1488" s="105"/>
      <c r="F1488" s="103"/>
      <c r="G1488" s="140"/>
      <c r="H1488" s="140"/>
      <c r="I1488" s="140"/>
      <c r="J1488" s="65"/>
      <c r="K1488" s="65"/>
      <c r="L1488" s="65"/>
      <c r="M1488" s="302"/>
      <c r="N1488" s="382"/>
      <c r="O1488" s="383"/>
      <c r="P1488" s="302"/>
      <c r="Q1488" s="384"/>
      <c r="R1488" s="481"/>
      <c r="S1488" s="484"/>
      <c r="T1488" s="302"/>
      <c r="U1488" s="313"/>
      <c r="V1488" s="349"/>
      <c r="W1488" s="484"/>
      <c r="X1488" s="290"/>
      <c r="Y1488" s="355"/>
      <c r="Z1488" s="356" t="s">
        <v>20</v>
      </c>
      <c r="AA1488" s="357" t="s">
        <v>21</v>
      </c>
      <c r="AB1488" s="358">
        <v>0.85</v>
      </c>
      <c r="AC1488" s="297"/>
      <c r="AD1488" s="297"/>
      <c r="AE1488" s="362"/>
      <c r="AF1488" s="45">
        <f>ROUND(ROUND(ROUND(ROUND(G1460*Q1478,0)*U1484,0)*Y1487,0)*AB1488,0)</f>
        <v>167</v>
      </c>
      <c r="AG1488" s="79"/>
    </row>
    <row r="1489" ht="16.5" customHeight="1">
      <c r="A1489" s="29">
        <v>63.0</v>
      </c>
      <c r="B1489" s="30" t="s">
        <v>4947</v>
      </c>
      <c r="C1489" s="32" t="s">
        <v>4948</v>
      </c>
      <c r="D1489" s="94"/>
      <c r="E1489" s="105"/>
      <c r="F1489" s="103"/>
      <c r="G1489" s="140"/>
      <c r="H1489" s="140"/>
      <c r="I1489" s="140"/>
      <c r="J1489" s="65"/>
      <c r="K1489" s="65"/>
      <c r="L1489" s="65"/>
      <c r="M1489" s="302"/>
      <c r="N1489" s="382"/>
      <c r="O1489" s="383"/>
      <c r="P1489" s="302"/>
      <c r="Q1489" s="384"/>
      <c r="R1489" s="310"/>
      <c r="S1489" s="130" t="s">
        <v>27</v>
      </c>
      <c r="T1489" s="287"/>
      <c r="U1489" s="385"/>
      <c r="V1489" s="354"/>
      <c r="W1489" s="299"/>
      <c r="X1489" s="287"/>
      <c r="Y1489" s="345"/>
      <c r="Z1489" s="292"/>
      <c r="AA1489" s="292"/>
      <c r="AB1489" s="292"/>
      <c r="AC1489" s="337"/>
      <c r="AD1489" s="337"/>
      <c r="AE1489" s="392"/>
      <c r="AF1489" s="45">
        <f>ROUND(ROUND(G1460*Q1478,0)*U1490,0)</f>
        <v>165</v>
      </c>
      <c r="AG1489" s="79"/>
    </row>
    <row r="1490" ht="16.5" customHeight="1">
      <c r="A1490" s="29">
        <v>63.0</v>
      </c>
      <c r="B1490" s="30" t="s">
        <v>4949</v>
      </c>
      <c r="C1490" s="32" t="s">
        <v>4950</v>
      </c>
      <c r="D1490" s="94"/>
      <c r="E1490" s="105"/>
      <c r="F1490" s="103"/>
      <c r="G1490" s="140"/>
      <c r="H1490" s="140"/>
      <c r="I1490" s="140"/>
      <c r="J1490" s="65"/>
      <c r="K1490" s="65"/>
      <c r="L1490" s="65"/>
      <c r="M1490" s="302"/>
      <c r="N1490" s="382"/>
      <c r="O1490" s="383"/>
      <c r="P1490" s="302"/>
      <c r="Q1490" s="384"/>
      <c r="R1490" s="310"/>
      <c r="S1490" s="482"/>
      <c r="T1490" s="302" t="s">
        <v>21</v>
      </c>
      <c r="U1490" s="313">
        <v>0.5</v>
      </c>
      <c r="V1490" s="349"/>
      <c r="W1490" s="303"/>
      <c r="X1490" s="290"/>
      <c r="Y1490" s="350"/>
      <c r="Z1490" s="356" t="s">
        <v>20</v>
      </c>
      <c r="AA1490" s="357" t="s">
        <v>21</v>
      </c>
      <c r="AB1490" s="358">
        <v>0.85</v>
      </c>
      <c r="AC1490" s="337"/>
      <c r="AD1490" s="337"/>
      <c r="AE1490" s="392"/>
      <c r="AF1490" s="45">
        <f>ROUND(ROUND(ROUND(G1460*Q1478,0)*U1490,0)*AB1490,0)</f>
        <v>140</v>
      </c>
      <c r="AG1490" s="79"/>
    </row>
    <row r="1491" ht="16.5" customHeight="1">
      <c r="A1491" s="29">
        <v>63.0</v>
      </c>
      <c r="B1491" s="30" t="s">
        <v>4951</v>
      </c>
      <c r="C1491" s="32" t="s">
        <v>4952</v>
      </c>
      <c r="D1491" s="94"/>
      <c r="E1491" s="105"/>
      <c r="F1491" s="103"/>
      <c r="G1491" s="140"/>
      <c r="H1491" s="140"/>
      <c r="I1491" s="140"/>
      <c r="J1491" s="65"/>
      <c r="K1491" s="65"/>
      <c r="L1491" s="65"/>
      <c r="M1491" s="302"/>
      <c r="N1491" s="382"/>
      <c r="O1491" s="383"/>
      <c r="P1491" s="302"/>
      <c r="Q1491" s="384"/>
      <c r="R1491" s="310"/>
      <c r="S1491" s="482"/>
      <c r="T1491" s="304"/>
      <c r="U1491" s="304"/>
      <c r="V1491" s="349"/>
      <c r="W1491" s="305" t="s">
        <v>326</v>
      </c>
      <c r="X1491" s="302" t="s">
        <v>21</v>
      </c>
      <c r="Y1491" s="349">
        <f>$Y$657</f>
        <v>0.7</v>
      </c>
      <c r="Z1491" s="288"/>
      <c r="AA1491" s="288"/>
      <c r="AB1491" s="288"/>
      <c r="AC1491" s="297"/>
      <c r="AD1491" s="297"/>
      <c r="AE1491" s="362"/>
      <c r="AF1491" s="45">
        <f>ROUND(ROUND(ROUND(G1460*Q1478,0)*U1490,0)*Y1491,0)</f>
        <v>116</v>
      </c>
      <c r="AG1491" s="79"/>
    </row>
    <row r="1492" ht="16.5" customHeight="1">
      <c r="A1492" s="29">
        <v>63.0</v>
      </c>
      <c r="B1492" s="30" t="s">
        <v>4953</v>
      </c>
      <c r="C1492" s="32" t="s">
        <v>4954</v>
      </c>
      <c r="D1492" s="94"/>
      <c r="E1492" s="105"/>
      <c r="F1492" s="103"/>
      <c r="G1492" s="140"/>
      <c r="H1492" s="140"/>
      <c r="I1492" s="140"/>
      <c r="J1492" s="65"/>
      <c r="K1492" s="65"/>
      <c r="L1492" s="65"/>
      <c r="M1492" s="302"/>
      <c r="N1492" s="382"/>
      <c r="O1492" s="383"/>
      <c r="P1492" s="302"/>
      <c r="Q1492" s="384"/>
      <c r="R1492" s="310"/>
      <c r="S1492" s="482"/>
      <c r="T1492" s="302"/>
      <c r="U1492" s="313"/>
      <c r="V1492" s="349"/>
      <c r="W1492" s="484"/>
      <c r="X1492" s="290"/>
      <c r="Y1492" s="355"/>
      <c r="Z1492" s="299" t="s">
        <v>20</v>
      </c>
      <c r="AA1492" s="287" t="s">
        <v>21</v>
      </c>
      <c r="AB1492" s="351">
        <v>0.85</v>
      </c>
      <c r="AC1492" s="297"/>
      <c r="AD1492" s="297"/>
      <c r="AE1492" s="362"/>
      <c r="AF1492" s="45">
        <f>ROUND(ROUND(ROUND(ROUND(G1460*Q1478,0)*U1490,0)*Y1491,0)*AB1492,0)</f>
        <v>99</v>
      </c>
      <c r="AG1492" s="79"/>
    </row>
    <row r="1493" ht="16.5" customHeight="1">
      <c r="A1493" s="29">
        <v>63.0</v>
      </c>
      <c r="B1493" s="30" t="s">
        <v>4955</v>
      </c>
      <c r="C1493" s="32" t="s">
        <v>4956</v>
      </c>
      <c r="D1493" s="105"/>
      <c r="E1493" s="105"/>
      <c r="F1493" s="103"/>
      <c r="G1493" s="140"/>
      <c r="H1493" s="140"/>
      <c r="I1493" s="140"/>
      <c r="J1493" s="65"/>
      <c r="K1493" s="65"/>
      <c r="L1493" s="65"/>
      <c r="M1493" s="302"/>
      <c r="N1493" s="382"/>
      <c r="O1493" s="383"/>
      <c r="P1493" s="302"/>
      <c r="Q1493" s="384"/>
      <c r="R1493" s="310"/>
      <c r="S1493" s="482"/>
      <c r="T1493" s="302"/>
      <c r="U1493" s="313"/>
      <c r="V1493" s="349"/>
      <c r="W1493" s="305" t="s">
        <v>329</v>
      </c>
      <c r="X1493" s="302" t="s">
        <v>21</v>
      </c>
      <c r="Y1493" s="349">
        <f>$Y$659</f>
        <v>0.85</v>
      </c>
      <c r="Z1493" s="297"/>
      <c r="AA1493" s="297"/>
      <c r="AB1493" s="297"/>
      <c r="AC1493" s="297"/>
      <c r="AD1493" s="297"/>
      <c r="AE1493" s="362"/>
      <c r="AF1493" s="45">
        <f>ROUND(ROUND(ROUND(G1460*Q1478,0)*U1490,0)*Y1493,0)</f>
        <v>140</v>
      </c>
      <c r="AG1493" s="79"/>
    </row>
    <row r="1494" ht="16.5" customHeight="1">
      <c r="A1494" s="29">
        <v>63.0</v>
      </c>
      <c r="B1494" s="30" t="s">
        <v>4957</v>
      </c>
      <c r="C1494" s="32" t="s">
        <v>4958</v>
      </c>
      <c r="D1494" s="106"/>
      <c r="E1494" s="106"/>
      <c r="F1494" s="136"/>
      <c r="G1494" s="291"/>
      <c r="H1494" s="291"/>
      <c r="I1494" s="291"/>
      <c r="J1494" s="115"/>
      <c r="K1494" s="115"/>
      <c r="L1494" s="115"/>
      <c r="M1494" s="290"/>
      <c r="N1494" s="388"/>
      <c r="O1494" s="387"/>
      <c r="P1494" s="290"/>
      <c r="Q1494" s="386"/>
      <c r="R1494" s="312"/>
      <c r="S1494" s="484"/>
      <c r="T1494" s="290"/>
      <c r="U1494" s="292"/>
      <c r="V1494" s="355"/>
      <c r="W1494" s="484"/>
      <c r="X1494" s="290"/>
      <c r="Y1494" s="355"/>
      <c r="Z1494" s="356" t="s">
        <v>20</v>
      </c>
      <c r="AA1494" s="357" t="s">
        <v>21</v>
      </c>
      <c r="AB1494" s="358">
        <v>0.85</v>
      </c>
      <c r="AC1494" s="297"/>
      <c r="AD1494" s="297"/>
      <c r="AE1494" s="362"/>
      <c r="AF1494" s="45">
        <f>ROUND(ROUND(ROUND(ROUND(G1460*Q1478,0)*U1490,0)*Y1493,0)*AB1494,0)</f>
        <v>119</v>
      </c>
      <c r="AG1494" s="202"/>
    </row>
  </sheetData>
  <mergeCells count="726">
    <mergeCell ref="D7:D12"/>
    <mergeCell ref="E7:E12"/>
    <mergeCell ref="F7:F9"/>
    <mergeCell ref="N7:N16"/>
    <mergeCell ref="O7:O12"/>
    <mergeCell ref="AG7:AG9"/>
    <mergeCell ref="AC13:AC18"/>
    <mergeCell ref="J19:J21"/>
    <mergeCell ref="R27:R30"/>
    <mergeCell ref="R51:R54"/>
    <mergeCell ref="R21:R24"/>
    <mergeCell ref="R63:R66"/>
    <mergeCell ref="R69:R72"/>
    <mergeCell ref="J43:J47"/>
    <mergeCell ref="J67:J71"/>
    <mergeCell ref="J91:J95"/>
    <mergeCell ref="F103:F105"/>
    <mergeCell ref="R33:R36"/>
    <mergeCell ref="R39:R42"/>
    <mergeCell ref="R45:R48"/>
    <mergeCell ref="F55:F59"/>
    <mergeCell ref="N55:N63"/>
    <mergeCell ref="O55:O60"/>
    <mergeCell ref="R57:R60"/>
    <mergeCell ref="R15:R18"/>
    <mergeCell ref="R75:R78"/>
    <mergeCell ref="R93:R96"/>
    <mergeCell ref="R9:R12"/>
    <mergeCell ref="AC25:AC30"/>
    <mergeCell ref="O31:O34"/>
    <mergeCell ref="AC37:AC42"/>
    <mergeCell ref="AC49:AC54"/>
    <mergeCell ref="AC61:AC66"/>
    <mergeCell ref="AC73:AC78"/>
    <mergeCell ref="R141:R144"/>
    <mergeCell ref="R171:R174"/>
    <mergeCell ref="O127:O132"/>
    <mergeCell ref="R129:R132"/>
    <mergeCell ref="AC133:AC138"/>
    <mergeCell ref="R135:R138"/>
    <mergeCell ref="AC145:AC150"/>
    <mergeCell ref="AC157:AC162"/>
    <mergeCell ref="AC169:AC174"/>
    <mergeCell ref="R195:R198"/>
    <mergeCell ref="R207:R210"/>
    <mergeCell ref="O175:O181"/>
    <mergeCell ref="R177:R180"/>
    <mergeCell ref="AC181:AC186"/>
    <mergeCell ref="R183:R186"/>
    <mergeCell ref="R189:R192"/>
    <mergeCell ref="AC193:AC198"/>
    <mergeCell ref="AC205:AC210"/>
    <mergeCell ref="R219:R222"/>
    <mergeCell ref="R237:R240"/>
    <mergeCell ref="J187:J192"/>
    <mergeCell ref="F199:F202"/>
    <mergeCell ref="N199:N207"/>
    <mergeCell ref="O199:O204"/>
    <mergeCell ref="J211:J215"/>
    <mergeCell ref="O223:O227"/>
    <mergeCell ref="J235:J240"/>
    <mergeCell ref="N295:N307"/>
    <mergeCell ref="O295:O305"/>
    <mergeCell ref="R303:R306"/>
    <mergeCell ref="J307:J313"/>
    <mergeCell ref="R309:R312"/>
    <mergeCell ref="O319:O325"/>
    <mergeCell ref="R321:R324"/>
    <mergeCell ref="R243:R246"/>
    <mergeCell ref="R279:R282"/>
    <mergeCell ref="J283:J292"/>
    <mergeCell ref="R285:R288"/>
    <mergeCell ref="R291:R294"/>
    <mergeCell ref="E295:E301"/>
    <mergeCell ref="F295:F298"/>
    <mergeCell ref="R297:R300"/>
    <mergeCell ref="R339:R342"/>
    <mergeCell ref="R345:R348"/>
    <mergeCell ref="R357:R360"/>
    <mergeCell ref="O367:O373"/>
    <mergeCell ref="R369:R372"/>
    <mergeCell ref="J331:J336"/>
    <mergeCell ref="J355:J361"/>
    <mergeCell ref="R315:R318"/>
    <mergeCell ref="R327:R330"/>
    <mergeCell ref="R333:R336"/>
    <mergeCell ref="F343:F350"/>
    <mergeCell ref="N343:N354"/>
    <mergeCell ref="O343:O351"/>
    <mergeCell ref="R351:R354"/>
    <mergeCell ref="R81:R84"/>
    <mergeCell ref="R123:R126"/>
    <mergeCell ref="R153:R156"/>
    <mergeCell ref="R147:R150"/>
    <mergeCell ref="R159:R162"/>
    <mergeCell ref="R165:R168"/>
    <mergeCell ref="R201:R204"/>
    <mergeCell ref="R213:R216"/>
    <mergeCell ref="R225:R228"/>
    <mergeCell ref="R231:R234"/>
    <mergeCell ref="R465:R468"/>
    <mergeCell ref="R471:R474"/>
    <mergeCell ref="J475:J481"/>
    <mergeCell ref="F487:F492"/>
    <mergeCell ref="N487:N496"/>
    <mergeCell ref="O487:O493"/>
    <mergeCell ref="J499:J506"/>
    <mergeCell ref="R477:R480"/>
    <mergeCell ref="R501:R504"/>
    <mergeCell ref="R507:R510"/>
    <mergeCell ref="O511:O517"/>
    <mergeCell ref="R513:R516"/>
    <mergeCell ref="R519:R522"/>
    <mergeCell ref="J523:J529"/>
    <mergeCell ref="R525:R528"/>
    <mergeCell ref="R531:R534"/>
    <mergeCell ref="F535:F540"/>
    <mergeCell ref="N535:N545"/>
    <mergeCell ref="O535:O545"/>
    <mergeCell ref="R537:R540"/>
    <mergeCell ref="J547:J552"/>
    <mergeCell ref="R543:R546"/>
    <mergeCell ref="R549:R552"/>
    <mergeCell ref="R555:R558"/>
    <mergeCell ref="O559:O569"/>
    <mergeCell ref="R561:R564"/>
    <mergeCell ref="R567:R570"/>
    <mergeCell ref="J571:J576"/>
    <mergeCell ref="R573:R576"/>
    <mergeCell ref="R579:R582"/>
    <mergeCell ref="D583:D589"/>
    <mergeCell ref="E583:E587"/>
    <mergeCell ref="F583:F586"/>
    <mergeCell ref="N583:N593"/>
    <mergeCell ref="O583:O590"/>
    <mergeCell ref="R595:R601"/>
    <mergeCell ref="R631:R641"/>
    <mergeCell ref="S631:S638"/>
    <mergeCell ref="W635:W636"/>
    <mergeCell ref="W639:W640"/>
    <mergeCell ref="W641:W642"/>
    <mergeCell ref="W599:W600"/>
    <mergeCell ref="W603:W604"/>
    <mergeCell ref="W605:W606"/>
    <mergeCell ref="J619:J624"/>
    <mergeCell ref="W621:W622"/>
    <mergeCell ref="W623:W624"/>
    <mergeCell ref="W633:W634"/>
    <mergeCell ref="W597:W598"/>
    <mergeCell ref="W609:W610"/>
    <mergeCell ref="W615:W616"/>
    <mergeCell ref="W617:W618"/>
    <mergeCell ref="W627:W628"/>
    <mergeCell ref="W629:W630"/>
    <mergeCell ref="W585:W586"/>
    <mergeCell ref="W587:W588"/>
    <mergeCell ref="W591:W592"/>
    <mergeCell ref="W593:W594"/>
    <mergeCell ref="S595:S603"/>
    <mergeCell ref="S607:S613"/>
    <mergeCell ref="W611:W612"/>
    <mergeCell ref="S643:S649"/>
    <mergeCell ref="W645:W646"/>
    <mergeCell ref="W647:W648"/>
    <mergeCell ref="W651:W652"/>
    <mergeCell ref="W653:W654"/>
    <mergeCell ref="O655:O663"/>
    <mergeCell ref="W657:W658"/>
    <mergeCell ref="W675:W676"/>
    <mergeCell ref="W677:W678"/>
    <mergeCell ref="J691:J695"/>
    <mergeCell ref="W693:W694"/>
    <mergeCell ref="W659:W660"/>
    <mergeCell ref="W663:W664"/>
    <mergeCell ref="W665:W666"/>
    <mergeCell ref="S667:S674"/>
    <mergeCell ref="W669:W670"/>
    <mergeCell ref="S679:S686"/>
    <mergeCell ref="W683:W684"/>
    <mergeCell ref="W737:W738"/>
    <mergeCell ref="W741:W742"/>
    <mergeCell ref="W747:W748"/>
    <mergeCell ref="W753:W754"/>
    <mergeCell ref="W755:W756"/>
    <mergeCell ref="J763:J769"/>
    <mergeCell ref="W765:W766"/>
    <mergeCell ref="W767:W768"/>
    <mergeCell ref="W725:W726"/>
    <mergeCell ref="F727:F732"/>
    <mergeCell ref="N727:N744"/>
    <mergeCell ref="O727:O737"/>
    <mergeCell ref="W729:W730"/>
    <mergeCell ref="W731:W732"/>
    <mergeCell ref="W735:W736"/>
    <mergeCell ref="W743:W744"/>
    <mergeCell ref="W959:W960"/>
    <mergeCell ref="W963:W964"/>
    <mergeCell ref="W965:W966"/>
    <mergeCell ref="W969:W970"/>
    <mergeCell ref="W971:W972"/>
    <mergeCell ref="W975:W976"/>
    <mergeCell ref="J979:J986"/>
    <mergeCell ref="W983:W984"/>
    <mergeCell ref="W1005:W1006"/>
    <mergeCell ref="W1007:W1008"/>
    <mergeCell ref="W1011:W1012"/>
    <mergeCell ref="W1013:W1014"/>
    <mergeCell ref="W977:W978"/>
    <mergeCell ref="W981:W982"/>
    <mergeCell ref="R991:R999"/>
    <mergeCell ref="S991:S998"/>
    <mergeCell ref="W993:W994"/>
    <mergeCell ref="W995:W996"/>
    <mergeCell ref="S1003:S1014"/>
    <mergeCell ref="W867:W868"/>
    <mergeCell ref="W869:W870"/>
    <mergeCell ref="W873:W874"/>
    <mergeCell ref="W875:W876"/>
    <mergeCell ref="W879:W880"/>
    <mergeCell ref="W881:W882"/>
    <mergeCell ref="W885:W886"/>
    <mergeCell ref="W887:W888"/>
    <mergeCell ref="W891:W892"/>
    <mergeCell ref="W893:W894"/>
    <mergeCell ref="S895:S906"/>
    <mergeCell ref="W897:W898"/>
    <mergeCell ref="W899:W900"/>
    <mergeCell ref="W903:W904"/>
    <mergeCell ref="W921:W922"/>
    <mergeCell ref="W923:W924"/>
    <mergeCell ref="W927:W928"/>
    <mergeCell ref="W929:W930"/>
    <mergeCell ref="W917:W918"/>
    <mergeCell ref="W933:W934"/>
    <mergeCell ref="W951:W952"/>
    <mergeCell ref="W953:W954"/>
    <mergeCell ref="W905:W906"/>
    <mergeCell ref="W909:W910"/>
    <mergeCell ref="W911:W912"/>
    <mergeCell ref="W915:W916"/>
    <mergeCell ref="R919:R926"/>
    <mergeCell ref="S919:S925"/>
    <mergeCell ref="S931:S940"/>
    <mergeCell ref="W947:W948"/>
    <mergeCell ref="W957:W958"/>
    <mergeCell ref="W935:W936"/>
    <mergeCell ref="W939:W940"/>
    <mergeCell ref="W941:W942"/>
    <mergeCell ref="O943:O949"/>
    <mergeCell ref="W945:W946"/>
    <mergeCell ref="R955:R963"/>
    <mergeCell ref="S955:S964"/>
    <mergeCell ref="AC937:AC942"/>
    <mergeCell ref="AC949:AC954"/>
    <mergeCell ref="AC961:AC966"/>
    <mergeCell ref="AC973:AC978"/>
    <mergeCell ref="AC985:AC990"/>
    <mergeCell ref="AC997:AC1002"/>
    <mergeCell ref="AC1009:AC1014"/>
    <mergeCell ref="AC1021:AC1026"/>
    <mergeCell ref="AC1033:AC1038"/>
    <mergeCell ref="AC1057:AC1062"/>
    <mergeCell ref="AC1069:AC1074"/>
    <mergeCell ref="AC1081:AC1086"/>
    <mergeCell ref="AC1093:AC1098"/>
    <mergeCell ref="AC1105:AC1110"/>
    <mergeCell ref="AC1129:AC1134"/>
    <mergeCell ref="AC1141:AC1146"/>
    <mergeCell ref="AC1153:AC1158"/>
    <mergeCell ref="AC1165:AC1170"/>
    <mergeCell ref="AC1177:AC1182"/>
    <mergeCell ref="AC1189:AC1194"/>
    <mergeCell ref="AC1201:AC1206"/>
    <mergeCell ref="AC1321:AC1326"/>
    <mergeCell ref="AC1345:AC1350"/>
    <mergeCell ref="AC1357:AC1362"/>
    <mergeCell ref="AC1369:AC1374"/>
    <mergeCell ref="AC1381:AC1386"/>
    <mergeCell ref="AC1417:AC1422"/>
    <mergeCell ref="AC1213:AC1218"/>
    <mergeCell ref="AC1225:AC1230"/>
    <mergeCell ref="AC1237:AC1242"/>
    <mergeCell ref="AC1249:AC1254"/>
    <mergeCell ref="AC1273:AC1278"/>
    <mergeCell ref="AC1285:AC1290"/>
    <mergeCell ref="AC1309:AC1314"/>
    <mergeCell ref="AC349:AC354"/>
    <mergeCell ref="AC361:AC366"/>
    <mergeCell ref="AC373:AC378"/>
    <mergeCell ref="AC385:AC390"/>
    <mergeCell ref="AC397:AC402"/>
    <mergeCell ref="AC409:AC414"/>
    <mergeCell ref="AC421:AC426"/>
    <mergeCell ref="AC433:AC438"/>
    <mergeCell ref="AC445:AC450"/>
    <mergeCell ref="AC457:AC462"/>
    <mergeCell ref="AC469:AC474"/>
    <mergeCell ref="AC481:AC486"/>
    <mergeCell ref="AC493:AC498"/>
    <mergeCell ref="AC505:AC510"/>
    <mergeCell ref="AC517:AC522"/>
    <mergeCell ref="AC529:AC534"/>
    <mergeCell ref="AC541:AC546"/>
    <mergeCell ref="AC553:AC558"/>
    <mergeCell ref="AC565:AC570"/>
    <mergeCell ref="AC577:AC582"/>
    <mergeCell ref="AC589:AC594"/>
    <mergeCell ref="AC601:AC606"/>
    <mergeCell ref="AC613:AC618"/>
    <mergeCell ref="AC625:AC630"/>
    <mergeCell ref="AC637:AC642"/>
    <mergeCell ref="AC649:AC654"/>
    <mergeCell ref="AC661:AC666"/>
    <mergeCell ref="AC673:AC678"/>
    <mergeCell ref="AC685:AC690"/>
    <mergeCell ref="AC697:AC702"/>
    <mergeCell ref="AC709:AC714"/>
    <mergeCell ref="AC721:AC726"/>
    <mergeCell ref="AC733:AC738"/>
    <mergeCell ref="AC745:AC750"/>
    <mergeCell ref="AC757:AC762"/>
    <mergeCell ref="AC769:AC774"/>
    <mergeCell ref="AC781:AC786"/>
    <mergeCell ref="AC793:AC798"/>
    <mergeCell ref="AC805:AC810"/>
    <mergeCell ref="AC817:AC822"/>
    <mergeCell ref="AC829:AC834"/>
    <mergeCell ref="AC841:AC846"/>
    <mergeCell ref="AC853:AC858"/>
    <mergeCell ref="AC865:AC870"/>
    <mergeCell ref="AC877:AC882"/>
    <mergeCell ref="AC889:AC894"/>
    <mergeCell ref="AC901:AC906"/>
    <mergeCell ref="AC913:AC918"/>
    <mergeCell ref="AC925:AC930"/>
    <mergeCell ref="R1207:R1213"/>
    <mergeCell ref="S1207:S1212"/>
    <mergeCell ref="S1219:S1230"/>
    <mergeCell ref="O1231:O1236"/>
    <mergeCell ref="R1099:R1106"/>
    <mergeCell ref="R1135:R1145"/>
    <mergeCell ref="S1135:S1141"/>
    <mergeCell ref="S1147:S1152"/>
    <mergeCell ref="R1171:R1181"/>
    <mergeCell ref="S1171:S1180"/>
    <mergeCell ref="S1183:S1189"/>
    <mergeCell ref="R667:R678"/>
    <mergeCell ref="R703:R713"/>
    <mergeCell ref="S703:S710"/>
    <mergeCell ref="S715:S723"/>
    <mergeCell ref="R739:R747"/>
    <mergeCell ref="S739:S746"/>
    <mergeCell ref="S751:S758"/>
    <mergeCell ref="F871:F872"/>
    <mergeCell ref="N871:N878"/>
    <mergeCell ref="O871:O876"/>
    <mergeCell ref="J907:J909"/>
    <mergeCell ref="E1015:E1021"/>
    <mergeCell ref="F1015:F1019"/>
    <mergeCell ref="N1015:N1023"/>
    <mergeCell ref="O1015:O1023"/>
    <mergeCell ref="R775:R781"/>
    <mergeCell ref="S775:S780"/>
    <mergeCell ref="S787:S791"/>
    <mergeCell ref="O799:O808"/>
    <mergeCell ref="S811:S816"/>
    <mergeCell ref="S823:S829"/>
    <mergeCell ref="J835:J841"/>
    <mergeCell ref="S1027:S1034"/>
    <mergeCell ref="S1039:S1050"/>
    <mergeCell ref="J1051:J1055"/>
    <mergeCell ref="R811:R816"/>
    <mergeCell ref="R847:R855"/>
    <mergeCell ref="S847:S853"/>
    <mergeCell ref="S859:S870"/>
    <mergeCell ref="R883:R887"/>
    <mergeCell ref="S883:S888"/>
    <mergeCell ref="R1027:R1035"/>
    <mergeCell ref="F1159:F1165"/>
    <mergeCell ref="N1159:N1168"/>
    <mergeCell ref="O1159:O1165"/>
    <mergeCell ref="J1195:J1198"/>
    <mergeCell ref="R1063:R1069"/>
    <mergeCell ref="S1063:S1069"/>
    <mergeCell ref="S1075:S1084"/>
    <mergeCell ref="O1087:O1093"/>
    <mergeCell ref="S1099:S1105"/>
    <mergeCell ref="S1111:S1122"/>
    <mergeCell ref="J1123:J1127"/>
    <mergeCell ref="W1283:W1284"/>
    <mergeCell ref="W1287:W1288"/>
    <mergeCell ref="W1289:W1290"/>
    <mergeCell ref="AC1297:AC1302"/>
    <mergeCell ref="W1299:W1300"/>
    <mergeCell ref="W1301:W1302"/>
    <mergeCell ref="W1265:W1266"/>
    <mergeCell ref="W1269:W1270"/>
    <mergeCell ref="W1275:W1276"/>
    <mergeCell ref="W1277:W1278"/>
    <mergeCell ref="R1279:R1287"/>
    <mergeCell ref="S1279:S1286"/>
    <mergeCell ref="S1291:S1302"/>
    <mergeCell ref="W1295:W1296"/>
    <mergeCell ref="W1281:W1282"/>
    <mergeCell ref="W1293:W1294"/>
    <mergeCell ref="F1303:F1312"/>
    <mergeCell ref="N1303:N1312"/>
    <mergeCell ref="O1303:O1310"/>
    <mergeCell ref="W1305:W1306"/>
    <mergeCell ref="W1307:W1308"/>
    <mergeCell ref="S1315:S1322"/>
    <mergeCell ref="S1327:S1338"/>
    <mergeCell ref="R1351:R1358"/>
    <mergeCell ref="S1351:S1359"/>
    <mergeCell ref="S1363:S1368"/>
    <mergeCell ref="W1311:W1312"/>
    <mergeCell ref="W1313:W1314"/>
    <mergeCell ref="R1315:R1325"/>
    <mergeCell ref="W1317:W1318"/>
    <mergeCell ref="W1319:W1320"/>
    <mergeCell ref="W1323:W1324"/>
    <mergeCell ref="W1325:W1326"/>
    <mergeCell ref="W1329:W1330"/>
    <mergeCell ref="W1331:W1332"/>
    <mergeCell ref="AC1333:AC1338"/>
    <mergeCell ref="W1335:W1336"/>
    <mergeCell ref="W1337:W1338"/>
    <mergeCell ref="J1339:J1344"/>
    <mergeCell ref="W1341:W1342"/>
    <mergeCell ref="W1343:W1344"/>
    <mergeCell ref="W1347:W1348"/>
    <mergeCell ref="W1349:W1350"/>
    <mergeCell ref="W1353:W1354"/>
    <mergeCell ref="W1355:W1356"/>
    <mergeCell ref="W1359:W1360"/>
    <mergeCell ref="W1361:W1362"/>
    <mergeCell ref="O1453:O1458"/>
    <mergeCell ref="R1455:R1458"/>
    <mergeCell ref="N1459:N1468"/>
    <mergeCell ref="O1459:O1463"/>
    <mergeCell ref="R1465:R1472"/>
    <mergeCell ref="O1477:O1484"/>
    <mergeCell ref="R1483:R1488"/>
    <mergeCell ref="S1455:S1456"/>
    <mergeCell ref="S1457:S1458"/>
    <mergeCell ref="S1465:S1470"/>
    <mergeCell ref="S1471:S1476"/>
    <mergeCell ref="S1483:S1488"/>
    <mergeCell ref="S1489:S1494"/>
    <mergeCell ref="W1439:W1440"/>
    <mergeCell ref="D1447:D1456"/>
    <mergeCell ref="E1447:E1454"/>
    <mergeCell ref="F1447:F1452"/>
    <mergeCell ref="N1447:N1458"/>
    <mergeCell ref="O1447:O1452"/>
    <mergeCell ref="F1459:F1461"/>
    <mergeCell ref="W1479:W1480"/>
    <mergeCell ref="W1481:W1482"/>
    <mergeCell ref="W1485:W1486"/>
    <mergeCell ref="W1487:W1488"/>
    <mergeCell ref="W1491:W1492"/>
    <mergeCell ref="W1493:W1494"/>
    <mergeCell ref="W1443:W1444"/>
    <mergeCell ref="W1461:W1462"/>
    <mergeCell ref="W1463:W1464"/>
    <mergeCell ref="W1467:W1468"/>
    <mergeCell ref="W1469:W1470"/>
    <mergeCell ref="W1473:W1474"/>
    <mergeCell ref="W1475:W1476"/>
    <mergeCell ref="W1365:W1366"/>
    <mergeCell ref="W1367:W1368"/>
    <mergeCell ref="W1371:W1372"/>
    <mergeCell ref="W1373:W1374"/>
    <mergeCell ref="O1375:O1382"/>
    <mergeCell ref="W1377:W1378"/>
    <mergeCell ref="W1379:W1380"/>
    <mergeCell ref="W1383:W1384"/>
    <mergeCell ref="W1385:W1386"/>
    <mergeCell ref="R1387:R1400"/>
    <mergeCell ref="S1387:S1398"/>
    <mergeCell ref="W1389:W1390"/>
    <mergeCell ref="W1391:W1392"/>
    <mergeCell ref="AC1393:AC1398"/>
    <mergeCell ref="W1395:W1396"/>
    <mergeCell ref="W1397:W1398"/>
    <mergeCell ref="S1399:S1410"/>
    <mergeCell ref="W1401:W1402"/>
    <mergeCell ref="W1403:W1404"/>
    <mergeCell ref="AC1405:AC1410"/>
    <mergeCell ref="W1407:W1408"/>
    <mergeCell ref="S1423:S1434"/>
    <mergeCell ref="S1435:S1446"/>
    <mergeCell ref="W1409:W1410"/>
    <mergeCell ref="J1411:J1417"/>
    <mergeCell ref="W1413:W1414"/>
    <mergeCell ref="W1415:W1416"/>
    <mergeCell ref="W1419:W1420"/>
    <mergeCell ref="R1423:R1432"/>
    <mergeCell ref="W1427:W1428"/>
    <mergeCell ref="W1421:W1422"/>
    <mergeCell ref="W1425:W1426"/>
    <mergeCell ref="AC1429:AC1434"/>
    <mergeCell ref="W1431:W1432"/>
    <mergeCell ref="W1433:W1434"/>
    <mergeCell ref="W1437:W1438"/>
    <mergeCell ref="AC1441:AC1446"/>
    <mergeCell ref="W1445:W1446"/>
    <mergeCell ref="R1449:R1452"/>
    <mergeCell ref="S1449:S1450"/>
    <mergeCell ref="S1451:S1452"/>
    <mergeCell ref="AC217:AC222"/>
    <mergeCell ref="AC229:AC234"/>
    <mergeCell ref="AC241:AC246"/>
    <mergeCell ref="F247:F251"/>
    <mergeCell ref="N247:N256"/>
    <mergeCell ref="O247:O254"/>
    <mergeCell ref="AC253:AC258"/>
    <mergeCell ref="R249:R252"/>
    <mergeCell ref="R255:R258"/>
    <mergeCell ref="J259:J266"/>
    <mergeCell ref="R261:R264"/>
    <mergeCell ref="R267:R270"/>
    <mergeCell ref="O271:O278"/>
    <mergeCell ref="R273:R276"/>
    <mergeCell ref="R381:R384"/>
    <mergeCell ref="R405:R408"/>
    <mergeCell ref="O415:O421"/>
    <mergeCell ref="R417:R420"/>
    <mergeCell ref="J427:J432"/>
    <mergeCell ref="R429:R432"/>
    <mergeCell ref="R363:R366"/>
    <mergeCell ref="R375:R378"/>
    <mergeCell ref="J379:J384"/>
    <mergeCell ref="F391:F396"/>
    <mergeCell ref="N391:N399"/>
    <mergeCell ref="O391:O397"/>
    <mergeCell ref="J403:J410"/>
    <mergeCell ref="R387:R390"/>
    <mergeCell ref="R393:R396"/>
    <mergeCell ref="R399:R402"/>
    <mergeCell ref="R411:R414"/>
    <mergeCell ref="R423:R426"/>
    <mergeCell ref="E439:E444"/>
    <mergeCell ref="F439:F444"/>
    <mergeCell ref="R435:R438"/>
    <mergeCell ref="N439:N446"/>
    <mergeCell ref="R441:R444"/>
    <mergeCell ref="R447:R450"/>
    <mergeCell ref="J451:J455"/>
    <mergeCell ref="R453:R456"/>
    <mergeCell ref="R459:R462"/>
    <mergeCell ref="R99:R102"/>
    <mergeCell ref="R105:R108"/>
    <mergeCell ref="J115:J119"/>
    <mergeCell ref="R87:R90"/>
    <mergeCell ref="R111:R114"/>
    <mergeCell ref="R117:R120"/>
    <mergeCell ref="O79:O84"/>
    <mergeCell ref="AC85:AC90"/>
    <mergeCell ref="AC97:AC102"/>
    <mergeCell ref="N103:N111"/>
    <mergeCell ref="O103:O106"/>
    <mergeCell ref="AC109:AC114"/>
    <mergeCell ref="AC121:AC126"/>
    <mergeCell ref="J139:J144"/>
    <mergeCell ref="E151:E156"/>
    <mergeCell ref="F151:F155"/>
    <mergeCell ref="N151:N159"/>
    <mergeCell ref="O151:O157"/>
    <mergeCell ref="J163:J166"/>
    <mergeCell ref="AC265:AC270"/>
    <mergeCell ref="AC277:AC282"/>
    <mergeCell ref="AC289:AC294"/>
    <mergeCell ref="AC301:AC306"/>
    <mergeCell ref="AC313:AC318"/>
    <mergeCell ref="AC325:AC330"/>
    <mergeCell ref="AC337:AC342"/>
    <mergeCell ref="O439:O444"/>
    <mergeCell ref="O463:O469"/>
    <mergeCell ref="R483:R486"/>
    <mergeCell ref="R489:R492"/>
    <mergeCell ref="R495:R498"/>
    <mergeCell ref="W671:W672"/>
    <mergeCell ref="W681:W682"/>
    <mergeCell ref="W687:W688"/>
    <mergeCell ref="W689:W690"/>
    <mergeCell ref="W695:W696"/>
    <mergeCell ref="W699:W700"/>
    <mergeCell ref="W701:W702"/>
    <mergeCell ref="W705:W706"/>
    <mergeCell ref="W707:W708"/>
    <mergeCell ref="W711:W712"/>
    <mergeCell ref="W713:W714"/>
    <mergeCell ref="W717:W718"/>
    <mergeCell ref="W719:W720"/>
    <mergeCell ref="W723:W724"/>
    <mergeCell ref="W749:W750"/>
    <mergeCell ref="W759:W760"/>
    <mergeCell ref="W761:W762"/>
    <mergeCell ref="W771:W772"/>
    <mergeCell ref="W773:W774"/>
    <mergeCell ref="W777:W778"/>
    <mergeCell ref="W779:W780"/>
    <mergeCell ref="W783:W784"/>
    <mergeCell ref="W785:W786"/>
    <mergeCell ref="W789:W790"/>
    <mergeCell ref="W791:W792"/>
    <mergeCell ref="W795:W796"/>
    <mergeCell ref="W797:W798"/>
    <mergeCell ref="W801:W802"/>
    <mergeCell ref="W803:W804"/>
    <mergeCell ref="W807:W808"/>
    <mergeCell ref="W809:W810"/>
    <mergeCell ref="W813:W814"/>
    <mergeCell ref="W815:W816"/>
    <mergeCell ref="W819:W820"/>
    <mergeCell ref="W821:W822"/>
    <mergeCell ref="W825:W826"/>
    <mergeCell ref="W827:W828"/>
    <mergeCell ref="W831:W832"/>
    <mergeCell ref="W833:W834"/>
    <mergeCell ref="W837:W838"/>
    <mergeCell ref="W839:W840"/>
    <mergeCell ref="W843:W844"/>
    <mergeCell ref="W845:W846"/>
    <mergeCell ref="W849:W850"/>
    <mergeCell ref="W851:W852"/>
    <mergeCell ref="W855:W856"/>
    <mergeCell ref="W857:W858"/>
    <mergeCell ref="W861:W862"/>
    <mergeCell ref="W863:W864"/>
    <mergeCell ref="W987:W988"/>
    <mergeCell ref="W989:W990"/>
    <mergeCell ref="W999:W1000"/>
    <mergeCell ref="W1001:W1002"/>
    <mergeCell ref="W1017:W1018"/>
    <mergeCell ref="W1019:W1020"/>
    <mergeCell ref="W1023:W1024"/>
    <mergeCell ref="W1025:W1026"/>
    <mergeCell ref="W1029:W1030"/>
    <mergeCell ref="W1031:W1032"/>
    <mergeCell ref="W1035:W1036"/>
    <mergeCell ref="W1037:W1038"/>
    <mergeCell ref="W1041:W1042"/>
    <mergeCell ref="AC1045:AC1050"/>
    <mergeCell ref="W1049:W1050"/>
    <mergeCell ref="W1043:W1044"/>
    <mergeCell ref="W1047:W1048"/>
    <mergeCell ref="W1053:W1054"/>
    <mergeCell ref="W1055:W1056"/>
    <mergeCell ref="W1059:W1060"/>
    <mergeCell ref="W1061:W1062"/>
    <mergeCell ref="W1065:W1066"/>
    <mergeCell ref="W1067:W1068"/>
    <mergeCell ref="W1071:W1072"/>
    <mergeCell ref="W1073:W1074"/>
    <mergeCell ref="W1077:W1078"/>
    <mergeCell ref="W1079:W1080"/>
    <mergeCell ref="W1083:W1084"/>
    <mergeCell ref="W1085:W1086"/>
    <mergeCell ref="W1109:W1110"/>
    <mergeCell ref="W1113:W1114"/>
    <mergeCell ref="W1115:W1116"/>
    <mergeCell ref="AC1117:AC1122"/>
    <mergeCell ref="W1119:W1120"/>
    <mergeCell ref="W1121:W1122"/>
    <mergeCell ref="W1089:W1090"/>
    <mergeCell ref="W1091:W1092"/>
    <mergeCell ref="W1095:W1096"/>
    <mergeCell ref="W1097:W1098"/>
    <mergeCell ref="W1101:W1102"/>
    <mergeCell ref="W1103:W1104"/>
    <mergeCell ref="W1107:W1108"/>
    <mergeCell ref="W1167:W1168"/>
    <mergeCell ref="W1169:W1170"/>
    <mergeCell ref="AC1261:AC1266"/>
    <mergeCell ref="W1125:W1126"/>
    <mergeCell ref="W1127:W1128"/>
    <mergeCell ref="W1131:W1132"/>
    <mergeCell ref="W1133:W1134"/>
    <mergeCell ref="W1137:W1138"/>
    <mergeCell ref="W1139:W1140"/>
    <mergeCell ref="W1143:W1144"/>
    <mergeCell ref="W1145:W1146"/>
    <mergeCell ref="W1149:W1150"/>
    <mergeCell ref="W1151:W1152"/>
    <mergeCell ref="W1155:W1156"/>
    <mergeCell ref="W1157:W1158"/>
    <mergeCell ref="W1161:W1162"/>
    <mergeCell ref="W1163:W1164"/>
    <mergeCell ref="W1173:W1174"/>
    <mergeCell ref="W1175:W1176"/>
    <mergeCell ref="W1179:W1180"/>
    <mergeCell ref="W1181:W1182"/>
    <mergeCell ref="W1185:W1186"/>
    <mergeCell ref="W1187:W1188"/>
    <mergeCell ref="W1191:W1192"/>
    <mergeCell ref="W1193:W1194"/>
    <mergeCell ref="W1197:W1198"/>
    <mergeCell ref="W1199:W1200"/>
    <mergeCell ref="W1203:W1204"/>
    <mergeCell ref="W1205:W1206"/>
    <mergeCell ref="W1209:W1210"/>
    <mergeCell ref="W1211:W1212"/>
    <mergeCell ref="W1215:W1216"/>
    <mergeCell ref="W1217:W1218"/>
    <mergeCell ref="W1221:W1222"/>
    <mergeCell ref="W1223:W1224"/>
    <mergeCell ref="W1227:W1228"/>
    <mergeCell ref="W1229:W1230"/>
    <mergeCell ref="W1233:W1234"/>
    <mergeCell ref="W1235:W1236"/>
    <mergeCell ref="W1239:W1240"/>
    <mergeCell ref="W1241:W1242"/>
    <mergeCell ref="R1243:R1251"/>
    <mergeCell ref="S1243:S1249"/>
    <mergeCell ref="W1245:W1246"/>
    <mergeCell ref="W1247:W1248"/>
    <mergeCell ref="W1251:W1252"/>
    <mergeCell ref="W1253:W1254"/>
    <mergeCell ref="S1255:S1266"/>
    <mergeCell ref="W1257:W1258"/>
    <mergeCell ref="W1259:W1260"/>
    <mergeCell ref="W1263:W1264"/>
    <mergeCell ref="J1267:J1273"/>
    <mergeCell ref="W1271:W1272"/>
  </mergeCells>
  <printOptions horizontalCentered="1"/>
  <pageMargins bottom="0.3937007874015748" footer="0.0" header="0.0" left="0.3937007874015748" right="0.3937007874015748" top="0.6299212598425197"/>
  <pageSetup fitToHeight="0" paperSize="9" orientation="portrait"/>
  <headerFooter>
    <oddHeader>&amp;R放課後等デイ</oddHeader>
    <oddFooter>&amp;C&amp;P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7.13"/>
    <col customWidth="1" min="3" max="3" width="35.88"/>
    <col customWidth="1" min="4" max="6" width="5.75"/>
    <col customWidth="1" min="7" max="7" width="4.0"/>
    <col customWidth="1" min="8" max="8" width="3.88"/>
    <col customWidth="1" min="9" max="9" width="3.63"/>
    <col customWidth="1" min="10" max="10" width="5.75"/>
    <col customWidth="1" min="11" max="11" width="2.25"/>
    <col customWidth="1" min="12" max="12" width="8.0"/>
    <col customWidth="1" min="13" max="13" width="3.63"/>
    <col customWidth="1" min="14" max="15" width="5.75"/>
    <col customWidth="1" min="16" max="16" width="3.0"/>
    <col customWidth="1" min="17" max="17" width="4.0"/>
    <col customWidth="1" min="18" max="18" width="5.75"/>
    <col customWidth="1" min="19" max="19" width="7.88"/>
    <col customWidth="1" min="20" max="20" width="3.0"/>
    <col customWidth="1" min="21" max="21" width="4.0"/>
    <col customWidth="1" min="22" max="22" width="3.38"/>
    <col customWidth="1" min="23" max="23" width="7.88"/>
    <col customWidth="1" min="24" max="24" width="2.25"/>
    <col customWidth="1" min="25" max="25" width="3.38"/>
    <col customWidth="1" min="26" max="26" width="15.88"/>
    <col customWidth="1" min="27" max="27" width="2.63"/>
    <col customWidth="1" min="28" max="28" width="3.88"/>
    <col customWidth="1" min="29" max="29" width="5.25"/>
    <col customWidth="1" min="30" max="30" width="2.25"/>
    <col customWidth="1" min="31" max="31" width="4.75"/>
    <col customWidth="1" min="32" max="32" width="5.63"/>
    <col customWidth="1" min="33" max="33" width="7.5"/>
  </cols>
  <sheetData>
    <row r="1" ht="16.5" customHeight="1">
      <c r="A1" s="479"/>
      <c r="B1" s="14"/>
      <c r="C1" s="8"/>
      <c r="D1" s="304"/>
      <c r="E1" s="304"/>
      <c r="F1" s="304"/>
      <c r="G1" s="140"/>
      <c r="H1" s="140"/>
      <c r="I1" s="140"/>
      <c r="J1" s="140"/>
      <c r="K1" s="304"/>
      <c r="L1" s="365"/>
      <c r="M1" s="304"/>
      <c r="N1" s="304"/>
      <c r="O1" s="304"/>
      <c r="P1" s="304"/>
      <c r="Q1" s="304"/>
      <c r="R1" s="365"/>
      <c r="S1" s="365"/>
      <c r="T1" s="304"/>
      <c r="U1" s="304"/>
      <c r="V1" s="304"/>
      <c r="W1" s="304"/>
      <c r="X1" s="304"/>
      <c r="Y1" s="365"/>
      <c r="Z1" s="365"/>
      <c r="AA1" s="365"/>
      <c r="AB1" s="365"/>
      <c r="AC1" s="304"/>
      <c r="AD1" s="304"/>
      <c r="AE1" s="304"/>
      <c r="AF1" s="14"/>
      <c r="AG1" s="14"/>
    </row>
    <row r="2" ht="16.5" customHeight="1">
      <c r="A2" s="479"/>
      <c r="B2" s="14"/>
      <c r="C2" s="8"/>
      <c r="D2" s="304"/>
      <c r="E2" s="304"/>
      <c r="F2" s="304"/>
      <c r="G2" s="140"/>
      <c r="H2" s="140"/>
      <c r="I2" s="140"/>
      <c r="J2" s="140"/>
      <c r="K2" s="304"/>
      <c r="L2" s="365"/>
      <c r="M2" s="304"/>
      <c r="N2" s="304"/>
      <c r="O2" s="304"/>
      <c r="P2" s="304"/>
      <c r="Q2" s="304"/>
      <c r="R2" s="365"/>
      <c r="S2" s="365"/>
      <c r="T2" s="304"/>
      <c r="U2" s="304"/>
      <c r="V2" s="304"/>
      <c r="W2" s="304"/>
      <c r="X2" s="304"/>
      <c r="Y2" s="365"/>
      <c r="Z2" s="365"/>
      <c r="AA2" s="365"/>
      <c r="AB2" s="365"/>
      <c r="AC2" s="304"/>
      <c r="AD2" s="304"/>
      <c r="AE2" s="304"/>
      <c r="AF2" s="14"/>
      <c r="AG2" s="14"/>
    </row>
    <row r="3" ht="16.5" customHeight="1">
      <c r="A3" s="479"/>
      <c r="B3" s="14"/>
      <c r="C3" s="8"/>
      <c r="D3" s="304"/>
      <c r="E3" s="304"/>
      <c r="F3" s="304"/>
      <c r="G3" s="140"/>
      <c r="H3" s="140"/>
      <c r="I3" s="140"/>
      <c r="J3" s="140"/>
      <c r="K3" s="304"/>
      <c r="L3" s="365"/>
      <c r="M3" s="304"/>
      <c r="N3" s="304"/>
      <c r="O3" s="304"/>
      <c r="P3" s="304"/>
      <c r="Q3" s="304"/>
      <c r="R3" s="365"/>
      <c r="S3" s="365"/>
      <c r="T3" s="304"/>
      <c r="U3" s="304"/>
      <c r="V3" s="304"/>
      <c r="W3" s="304"/>
      <c r="X3" s="304"/>
      <c r="Y3" s="365"/>
      <c r="Z3" s="365"/>
      <c r="AA3" s="365"/>
      <c r="AB3" s="365"/>
      <c r="AC3" s="304"/>
      <c r="AD3" s="304"/>
      <c r="AE3" s="304"/>
      <c r="AF3" s="14"/>
      <c r="AG3" s="14"/>
    </row>
    <row r="4" ht="16.5" customHeight="1">
      <c r="A4" s="479"/>
      <c r="B4" s="479" t="s">
        <v>7941</v>
      </c>
      <c r="C4" s="8"/>
      <c r="D4" s="304"/>
      <c r="E4" s="304"/>
      <c r="F4" s="304"/>
      <c r="G4" s="140"/>
      <c r="H4" s="140"/>
      <c r="I4" s="140"/>
      <c r="J4" s="140"/>
      <c r="K4" s="304"/>
      <c r="L4" s="365"/>
      <c r="M4" s="304"/>
      <c r="N4" s="304"/>
      <c r="O4" s="304"/>
      <c r="P4" s="304"/>
      <c r="Q4" s="304"/>
      <c r="R4" s="365"/>
      <c r="S4" s="365"/>
      <c r="T4" s="304"/>
      <c r="U4" s="304"/>
      <c r="V4" s="304"/>
      <c r="W4" s="304"/>
      <c r="X4" s="304"/>
      <c r="Y4" s="365"/>
      <c r="Z4" s="365"/>
      <c r="AA4" s="365"/>
      <c r="AB4" s="365"/>
      <c r="AC4" s="304"/>
      <c r="AD4" s="304"/>
      <c r="AE4" s="304"/>
      <c r="AF4" s="14"/>
      <c r="AG4" s="14"/>
    </row>
    <row r="5" ht="16.5" customHeight="1">
      <c r="A5" s="489" t="s">
        <v>0</v>
      </c>
      <c r="B5" s="490"/>
      <c r="C5" s="4" t="s">
        <v>6</v>
      </c>
      <c r="D5" s="501"/>
      <c r="E5" s="496"/>
      <c r="F5" s="496"/>
      <c r="G5" s="152"/>
      <c r="H5" s="152"/>
      <c r="I5" s="152"/>
      <c r="J5" s="497" t="s">
        <v>7</v>
      </c>
      <c r="K5" s="496"/>
      <c r="L5" s="498"/>
      <c r="M5" s="496"/>
      <c r="N5" s="496"/>
      <c r="O5" s="496"/>
      <c r="P5" s="496"/>
      <c r="Q5" s="496"/>
      <c r="R5" s="498"/>
      <c r="S5" s="498"/>
      <c r="T5" s="496"/>
      <c r="U5" s="496"/>
      <c r="V5" s="496"/>
      <c r="W5" s="496"/>
      <c r="X5" s="496"/>
      <c r="Y5" s="498"/>
      <c r="Z5" s="498"/>
      <c r="AA5" s="498"/>
      <c r="AB5" s="498"/>
      <c r="AC5" s="498"/>
      <c r="AD5" s="498"/>
      <c r="AE5" s="502"/>
      <c r="AF5" s="12" t="s">
        <v>1</v>
      </c>
      <c r="AG5" s="12" t="s">
        <v>2</v>
      </c>
    </row>
    <row r="6" ht="16.5" customHeight="1">
      <c r="A6" s="17" t="s">
        <v>3</v>
      </c>
      <c r="B6" s="18" t="s">
        <v>4</v>
      </c>
      <c r="C6" s="109"/>
      <c r="D6" s="318"/>
      <c r="E6" s="319"/>
      <c r="F6" s="319"/>
      <c r="G6" s="291"/>
      <c r="H6" s="291"/>
      <c r="I6" s="291"/>
      <c r="J6" s="291"/>
      <c r="K6" s="319"/>
      <c r="L6" s="499"/>
      <c r="M6" s="319"/>
      <c r="N6" s="319"/>
      <c r="O6" s="319"/>
      <c r="P6" s="319"/>
      <c r="Q6" s="319"/>
      <c r="R6" s="499"/>
      <c r="S6" s="499"/>
      <c r="T6" s="319"/>
      <c r="U6" s="319"/>
      <c r="V6" s="319"/>
      <c r="W6" s="319"/>
      <c r="X6" s="319"/>
      <c r="Y6" s="499"/>
      <c r="Z6" s="499"/>
      <c r="AA6" s="499"/>
      <c r="AB6" s="499"/>
      <c r="AC6" s="499"/>
      <c r="AD6" s="499"/>
      <c r="AE6" s="503"/>
      <c r="AF6" s="27" t="s">
        <v>8</v>
      </c>
      <c r="AG6" s="27" t="s">
        <v>9</v>
      </c>
    </row>
    <row r="7" ht="16.5" customHeight="1">
      <c r="A7" s="29">
        <v>63.0</v>
      </c>
      <c r="B7" s="30" t="s">
        <v>4959</v>
      </c>
      <c r="C7" s="32" t="s">
        <v>4960</v>
      </c>
      <c r="D7" s="33" t="s">
        <v>15</v>
      </c>
      <c r="E7" s="33" t="s">
        <v>16</v>
      </c>
      <c r="F7" s="102" t="s">
        <v>103</v>
      </c>
      <c r="G7" s="35"/>
      <c r="H7" s="35"/>
      <c r="I7" s="36"/>
      <c r="J7" s="168"/>
      <c r="K7" s="152"/>
      <c r="L7" s="344"/>
      <c r="M7" s="152"/>
      <c r="N7" s="46" t="s">
        <v>4961</v>
      </c>
      <c r="O7" s="82" t="s">
        <v>4962</v>
      </c>
      <c r="P7" s="152"/>
      <c r="Q7" s="153"/>
      <c r="R7" s="287"/>
      <c r="S7" s="287"/>
      <c r="T7" s="152"/>
      <c r="U7" s="152"/>
      <c r="V7" s="152"/>
      <c r="W7" s="152"/>
      <c r="X7" s="287"/>
      <c r="Y7" s="345"/>
      <c r="Z7" s="398"/>
      <c r="AA7" s="288"/>
      <c r="AB7" s="288"/>
      <c r="AC7" s="288"/>
      <c r="AD7" s="288"/>
      <c r="AE7" s="346"/>
      <c r="AF7" s="45">
        <f>ROUND(G8*Q8,0)</f>
        <v>462</v>
      </c>
      <c r="AG7" s="399" t="s">
        <v>18</v>
      </c>
    </row>
    <row r="8" ht="16.5" customHeight="1">
      <c r="A8" s="29">
        <v>63.0</v>
      </c>
      <c r="B8" s="30" t="s">
        <v>4963</v>
      </c>
      <c r="C8" s="32" t="s">
        <v>4964</v>
      </c>
      <c r="D8" s="481"/>
      <c r="E8" s="481"/>
      <c r="F8" s="482"/>
      <c r="G8" s="347">
        <f>'30放課後等デイ(基本１)'!G8</f>
        <v>660</v>
      </c>
      <c r="H8" s="140" t="s">
        <v>9</v>
      </c>
      <c r="I8" s="51"/>
      <c r="J8" s="94"/>
      <c r="K8" s="140"/>
      <c r="L8" s="348"/>
      <c r="M8" s="140"/>
      <c r="N8" s="481"/>
      <c r="O8" s="482"/>
      <c r="P8" s="302" t="s">
        <v>21</v>
      </c>
      <c r="Q8" s="349">
        <v>0.7</v>
      </c>
      <c r="R8" s="290"/>
      <c r="S8" s="290"/>
      <c r="T8" s="291"/>
      <c r="U8" s="291"/>
      <c r="V8" s="291"/>
      <c r="W8" s="291"/>
      <c r="X8" s="290"/>
      <c r="Y8" s="350"/>
      <c r="Z8" s="299" t="s">
        <v>20</v>
      </c>
      <c r="AA8" s="287" t="s">
        <v>21</v>
      </c>
      <c r="AB8" s="351">
        <v>0.85</v>
      </c>
      <c r="AC8" s="288"/>
      <c r="AD8" s="288"/>
      <c r="AE8" s="346"/>
      <c r="AF8" s="45">
        <f>ROUND(ROUND(G8*Q8,0)*AB8,0)</f>
        <v>393</v>
      </c>
      <c r="AG8" s="481"/>
    </row>
    <row r="9" ht="16.5" customHeight="1">
      <c r="A9" s="403">
        <v>63.0</v>
      </c>
      <c r="B9" s="404" t="s">
        <v>4965</v>
      </c>
      <c r="C9" s="405" t="s">
        <v>4966</v>
      </c>
      <c r="D9" s="481"/>
      <c r="E9" s="481"/>
      <c r="F9" s="482"/>
      <c r="G9" s="63"/>
      <c r="H9" s="63"/>
      <c r="I9" s="51"/>
      <c r="J9" s="69"/>
      <c r="K9" s="65"/>
      <c r="L9" s="65"/>
      <c r="M9" s="352"/>
      <c r="N9" s="481"/>
      <c r="O9" s="482"/>
      <c r="P9" s="352"/>
      <c r="Q9" s="353"/>
      <c r="R9" s="504" t="s">
        <v>23</v>
      </c>
      <c r="S9" s="407" t="s">
        <v>24</v>
      </c>
      <c r="T9" s="408"/>
      <c r="U9" s="408"/>
      <c r="V9" s="408"/>
      <c r="W9" s="408"/>
      <c r="X9" s="409" t="s">
        <v>21</v>
      </c>
      <c r="Y9" s="410">
        <v>0.7</v>
      </c>
      <c r="Z9" s="411"/>
      <c r="AA9" s="412"/>
      <c r="AB9" s="412"/>
      <c r="AC9" s="412"/>
      <c r="AD9" s="412"/>
      <c r="AE9" s="413"/>
      <c r="AF9" s="414">
        <f>ROUND(ROUND(G8*Q8,0)*Y9,0)</f>
        <v>323</v>
      </c>
      <c r="AG9" s="481"/>
    </row>
    <row r="10" ht="16.5" customHeight="1">
      <c r="A10" s="403">
        <v>63.0</v>
      </c>
      <c r="B10" s="404" t="s">
        <v>4967</v>
      </c>
      <c r="C10" s="405" t="s">
        <v>4968</v>
      </c>
      <c r="D10" s="481"/>
      <c r="E10" s="481"/>
      <c r="F10" s="76"/>
      <c r="G10" s="63"/>
      <c r="H10" s="63"/>
      <c r="I10" s="51"/>
      <c r="J10" s="69"/>
      <c r="K10" s="65"/>
      <c r="L10" s="65"/>
      <c r="M10" s="352"/>
      <c r="N10" s="481"/>
      <c r="O10" s="482"/>
      <c r="P10" s="352"/>
      <c r="Q10" s="353"/>
      <c r="R10" s="481"/>
      <c r="S10" s="416"/>
      <c r="T10" s="417"/>
      <c r="U10" s="417"/>
      <c r="V10" s="417"/>
      <c r="W10" s="417"/>
      <c r="X10" s="418"/>
      <c r="Y10" s="419"/>
      <c r="Z10" s="420" t="s">
        <v>20</v>
      </c>
      <c r="AA10" s="421" t="s">
        <v>21</v>
      </c>
      <c r="AB10" s="422">
        <v>0.85</v>
      </c>
      <c r="AC10" s="412"/>
      <c r="AD10" s="412"/>
      <c r="AE10" s="413"/>
      <c r="AF10" s="414">
        <f>ROUND(ROUND(ROUND(G8*Q8,0)*Y9,0)*AB10,0)</f>
        <v>275</v>
      </c>
      <c r="AG10" s="79"/>
    </row>
    <row r="11" ht="16.5" customHeight="1">
      <c r="A11" s="403">
        <v>63.0</v>
      </c>
      <c r="B11" s="404" t="s">
        <v>4969</v>
      </c>
      <c r="C11" s="405" t="s">
        <v>4970</v>
      </c>
      <c r="D11" s="481"/>
      <c r="E11" s="481"/>
      <c r="F11" s="76"/>
      <c r="G11" s="63"/>
      <c r="H11" s="63"/>
      <c r="I11" s="51"/>
      <c r="J11" s="69"/>
      <c r="K11" s="65"/>
      <c r="L11" s="65"/>
      <c r="M11" s="352"/>
      <c r="N11" s="481"/>
      <c r="O11" s="482"/>
      <c r="P11" s="352"/>
      <c r="Q11" s="353"/>
      <c r="R11" s="481"/>
      <c r="S11" s="407" t="s">
        <v>27</v>
      </c>
      <c r="T11" s="408"/>
      <c r="U11" s="408"/>
      <c r="V11" s="408"/>
      <c r="W11" s="408"/>
      <c r="X11" s="409" t="s">
        <v>21</v>
      </c>
      <c r="Y11" s="410">
        <v>0.5</v>
      </c>
      <c r="Z11" s="423"/>
      <c r="AA11" s="424"/>
      <c r="AB11" s="424"/>
      <c r="AC11" s="424"/>
      <c r="AD11" s="424"/>
      <c r="AE11" s="419"/>
      <c r="AF11" s="414">
        <f>ROUND(ROUND(G8*Q8,0)*Y11,0)</f>
        <v>231</v>
      </c>
      <c r="AG11" s="79"/>
    </row>
    <row r="12" ht="16.5" customHeight="1">
      <c r="A12" s="403">
        <v>63.0</v>
      </c>
      <c r="B12" s="404" t="s">
        <v>4971</v>
      </c>
      <c r="C12" s="405" t="s">
        <v>4972</v>
      </c>
      <c r="D12" s="481"/>
      <c r="E12" s="481"/>
      <c r="F12" s="76"/>
      <c r="G12" s="63"/>
      <c r="H12" s="63"/>
      <c r="I12" s="51"/>
      <c r="J12" s="69"/>
      <c r="K12" s="65"/>
      <c r="L12" s="65"/>
      <c r="M12" s="352"/>
      <c r="N12" s="481"/>
      <c r="O12" s="482"/>
      <c r="P12" s="352"/>
      <c r="Q12" s="353"/>
      <c r="R12" s="483"/>
      <c r="S12" s="416"/>
      <c r="T12" s="417"/>
      <c r="U12" s="417"/>
      <c r="V12" s="417"/>
      <c r="W12" s="417"/>
      <c r="X12" s="418"/>
      <c r="Y12" s="419"/>
      <c r="Z12" s="420" t="s">
        <v>20</v>
      </c>
      <c r="AA12" s="421" t="s">
        <v>21</v>
      </c>
      <c r="AB12" s="422">
        <v>0.85</v>
      </c>
      <c r="AC12" s="412"/>
      <c r="AD12" s="412"/>
      <c r="AE12" s="413"/>
      <c r="AF12" s="414">
        <f>ROUND(ROUND(ROUND(G8*Q8,0)*Y11,0)*AB12,0)</f>
        <v>196</v>
      </c>
      <c r="AG12" s="79"/>
    </row>
    <row r="13" ht="16.5" customHeight="1">
      <c r="A13" s="29">
        <v>63.0</v>
      </c>
      <c r="B13" s="30" t="s">
        <v>4973</v>
      </c>
      <c r="C13" s="32" t="s">
        <v>4974</v>
      </c>
      <c r="D13" s="69"/>
      <c r="E13" s="69"/>
      <c r="F13" s="76"/>
      <c r="G13" s="63"/>
      <c r="H13" s="63"/>
      <c r="I13" s="51"/>
      <c r="J13" s="69"/>
      <c r="K13" s="65"/>
      <c r="L13" s="65"/>
      <c r="M13" s="352"/>
      <c r="N13" s="481"/>
      <c r="O13" s="359"/>
      <c r="P13" s="352"/>
      <c r="Q13" s="353"/>
      <c r="R13" s="96"/>
      <c r="S13" s="96"/>
      <c r="T13" s="152"/>
      <c r="U13" s="152"/>
      <c r="V13" s="152"/>
      <c r="W13" s="152"/>
      <c r="X13" s="287"/>
      <c r="Y13" s="354"/>
      <c r="Z13" s="398"/>
      <c r="AA13" s="288"/>
      <c r="AB13" s="346"/>
      <c r="AC13" s="82" t="s">
        <v>30</v>
      </c>
      <c r="AD13" s="302">
        <v>5.0</v>
      </c>
      <c r="AE13" s="360" t="s">
        <v>31</v>
      </c>
      <c r="AF13" s="45">
        <f>ROUND(ROUND(G8*Q8,0)-AD13,0)</f>
        <v>457</v>
      </c>
      <c r="AG13" s="79"/>
    </row>
    <row r="14" ht="16.5" customHeight="1">
      <c r="A14" s="29">
        <v>63.0</v>
      </c>
      <c r="B14" s="30" t="s">
        <v>4975</v>
      </c>
      <c r="C14" s="32" t="s">
        <v>4976</v>
      </c>
      <c r="D14" s="69"/>
      <c r="E14" s="69"/>
      <c r="F14" s="76"/>
      <c r="G14" s="63"/>
      <c r="H14" s="63"/>
      <c r="I14" s="51"/>
      <c r="J14" s="69"/>
      <c r="K14" s="65"/>
      <c r="L14" s="65"/>
      <c r="M14" s="352"/>
      <c r="N14" s="481"/>
      <c r="O14" s="359"/>
      <c r="P14" s="352"/>
      <c r="Q14" s="353"/>
      <c r="R14" s="115"/>
      <c r="S14" s="115"/>
      <c r="T14" s="291"/>
      <c r="U14" s="291"/>
      <c r="V14" s="291"/>
      <c r="W14" s="291"/>
      <c r="X14" s="290"/>
      <c r="Y14" s="355"/>
      <c r="Z14" s="299" t="s">
        <v>20</v>
      </c>
      <c r="AA14" s="287" t="s">
        <v>21</v>
      </c>
      <c r="AB14" s="361">
        <v>0.85</v>
      </c>
      <c r="AC14" s="482"/>
      <c r="AD14" s="302"/>
      <c r="AE14" s="360"/>
      <c r="AF14" s="45">
        <f>ROUND(ROUND(ROUND(G8*Q8,0)*AB14,0)-AD13,0)</f>
        <v>388</v>
      </c>
      <c r="AG14" s="79"/>
    </row>
    <row r="15" ht="16.5" customHeight="1">
      <c r="A15" s="403">
        <v>63.0</v>
      </c>
      <c r="B15" s="404" t="s">
        <v>4977</v>
      </c>
      <c r="C15" s="405" t="s">
        <v>4978</v>
      </c>
      <c r="D15" s="69"/>
      <c r="E15" s="69"/>
      <c r="F15" s="76"/>
      <c r="G15" s="63"/>
      <c r="H15" s="63"/>
      <c r="I15" s="51"/>
      <c r="J15" s="69"/>
      <c r="K15" s="65"/>
      <c r="L15" s="65"/>
      <c r="M15" s="352"/>
      <c r="N15" s="481"/>
      <c r="O15" s="359"/>
      <c r="P15" s="352"/>
      <c r="Q15" s="353"/>
      <c r="R15" s="504" t="s">
        <v>23</v>
      </c>
      <c r="S15" s="407" t="s">
        <v>24</v>
      </c>
      <c r="T15" s="408"/>
      <c r="U15" s="408"/>
      <c r="V15" s="408"/>
      <c r="W15" s="408"/>
      <c r="X15" s="409" t="s">
        <v>21</v>
      </c>
      <c r="Y15" s="410">
        <v>0.7</v>
      </c>
      <c r="Z15" s="426"/>
      <c r="AA15" s="427"/>
      <c r="AB15" s="428"/>
      <c r="AC15" s="482"/>
      <c r="AD15" s="313"/>
      <c r="AE15" s="349"/>
      <c r="AF15" s="414">
        <f>ROUND(ROUND(ROUND(G8*Q8,0)*Y15,0)-AD13,0)</f>
        <v>318</v>
      </c>
      <c r="AG15" s="79"/>
    </row>
    <row r="16" ht="16.5" customHeight="1">
      <c r="A16" s="403">
        <v>63.0</v>
      </c>
      <c r="B16" s="404" t="s">
        <v>4979</v>
      </c>
      <c r="C16" s="405" t="s">
        <v>4980</v>
      </c>
      <c r="D16" s="69"/>
      <c r="E16" s="69"/>
      <c r="F16" s="76"/>
      <c r="G16" s="63"/>
      <c r="H16" s="63"/>
      <c r="I16" s="51"/>
      <c r="J16" s="69"/>
      <c r="K16" s="65"/>
      <c r="L16" s="65"/>
      <c r="M16" s="352"/>
      <c r="N16" s="481"/>
      <c r="O16" s="359"/>
      <c r="P16" s="352"/>
      <c r="Q16" s="353"/>
      <c r="R16" s="481"/>
      <c r="S16" s="416"/>
      <c r="T16" s="417"/>
      <c r="U16" s="417"/>
      <c r="V16" s="417"/>
      <c r="W16" s="417"/>
      <c r="X16" s="418"/>
      <c r="Y16" s="419"/>
      <c r="Z16" s="420" t="s">
        <v>20</v>
      </c>
      <c r="AA16" s="421" t="s">
        <v>21</v>
      </c>
      <c r="AB16" s="430">
        <v>0.85</v>
      </c>
      <c r="AC16" s="482"/>
      <c r="AD16" s="313"/>
      <c r="AE16" s="349"/>
      <c r="AF16" s="414">
        <f>ROUND(ROUND(ROUND(ROUND(G8*Q8,0)*Y15,0)*AB16,0)-AD13,0)</f>
        <v>270</v>
      </c>
      <c r="AG16" s="79"/>
    </row>
    <row r="17" ht="16.5" customHeight="1">
      <c r="A17" s="403">
        <v>63.0</v>
      </c>
      <c r="B17" s="404" t="s">
        <v>4981</v>
      </c>
      <c r="C17" s="405" t="s">
        <v>4982</v>
      </c>
      <c r="D17" s="69"/>
      <c r="E17" s="69"/>
      <c r="F17" s="76"/>
      <c r="G17" s="63"/>
      <c r="H17" s="63"/>
      <c r="I17" s="51"/>
      <c r="J17" s="69"/>
      <c r="K17" s="65"/>
      <c r="L17" s="65"/>
      <c r="M17" s="352"/>
      <c r="N17" s="364"/>
      <c r="O17" s="359"/>
      <c r="P17" s="352"/>
      <c r="Q17" s="353"/>
      <c r="R17" s="481"/>
      <c r="S17" s="431" t="s">
        <v>27</v>
      </c>
      <c r="T17" s="408"/>
      <c r="U17" s="408"/>
      <c r="V17" s="408"/>
      <c r="W17" s="408"/>
      <c r="X17" s="409" t="s">
        <v>21</v>
      </c>
      <c r="Y17" s="410">
        <v>0.5</v>
      </c>
      <c r="Z17" s="423"/>
      <c r="AA17" s="424"/>
      <c r="AB17" s="419"/>
      <c r="AC17" s="482"/>
      <c r="AD17" s="313"/>
      <c r="AE17" s="349"/>
      <c r="AF17" s="414">
        <f>ROUND(ROUND(ROUND(G8*Q8,0)*Y17,0)-AD13,0)</f>
        <v>226</v>
      </c>
      <c r="AG17" s="79"/>
    </row>
    <row r="18" ht="16.5" customHeight="1">
      <c r="A18" s="403">
        <v>63.0</v>
      </c>
      <c r="B18" s="404" t="s">
        <v>4983</v>
      </c>
      <c r="C18" s="405" t="s">
        <v>4984</v>
      </c>
      <c r="D18" s="69"/>
      <c r="E18" s="69"/>
      <c r="F18" s="76"/>
      <c r="G18" s="63"/>
      <c r="H18" s="63"/>
      <c r="I18" s="51"/>
      <c r="J18" s="69"/>
      <c r="K18" s="65"/>
      <c r="L18" s="65"/>
      <c r="M18" s="352"/>
      <c r="N18" s="364"/>
      <c r="O18" s="359"/>
      <c r="P18" s="352"/>
      <c r="Q18" s="353"/>
      <c r="R18" s="483"/>
      <c r="S18" s="433"/>
      <c r="T18" s="417"/>
      <c r="U18" s="417"/>
      <c r="V18" s="417"/>
      <c r="W18" s="417"/>
      <c r="X18" s="418"/>
      <c r="Y18" s="419"/>
      <c r="Z18" s="420" t="s">
        <v>20</v>
      </c>
      <c r="AA18" s="421" t="s">
        <v>21</v>
      </c>
      <c r="AB18" s="430">
        <v>0.85</v>
      </c>
      <c r="AC18" s="484"/>
      <c r="AD18" s="292"/>
      <c r="AE18" s="355"/>
      <c r="AF18" s="414">
        <f>ROUND(ROUND(ROUND(ROUND(G8*Q8,0)*Y17,0)*AB18,0)-AD13,0)</f>
        <v>191</v>
      </c>
      <c r="AG18" s="79"/>
    </row>
    <row r="19" ht="16.5" customHeight="1">
      <c r="A19" s="29">
        <v>63.0</v>
      </c>
      <c r="B19" s="30" t="s">
        <v>4985</v>
      </c>
      <c r="C19" s="32" t="s">
        <v>4986</v>
      </c>
      <c r="D19" s="69"/>
      <c r="E19" s="69"/>
      <c r="F19" s="94"/>
      <c r="G19" s="140"/>
      <c r="H19" s="140"/>
      <c r="I19" s="95"/>
      <c r="J19" s="82" t="s">
        <v>38</v>
      </c>
      <c r="K19" s="96"/>
      <c r="L19" s="96"/>
      <c r="M19" s="152"/>
      <c r="N19" s="105"/>
      <c r="O19" s="94"/>
      <c r="P19" s="140"/>
      <c r="Q19" s="95"/>
      <c r="R19" s="287"/>
      <c r="S19" s="287"/>
      <c r="T19" s="152"/>
      <c r="U19" s="152"/>
      <c r="V19" s="152"/>
      <c r="W19" s="152"/>
      <c r="X19" s="287"/>
      <c r="Y19" s="345"/>
      <c r="Z19" s="398"/>
      <c r="AA19" s="288"/>
      <c r="AB19" s="288"/>
      <c r="AC19" s="288"/>
      <c r="AD19" s="288"/>
      <c r="AE19" s="346"/>
      <c r="AF19" s="45">
        <f>ROUND(ROUND(G8+K20,0)*Q8,0)</f>
        <v>468</v>
      </c>
      <c r="AG19" s="79"/>
    </row>
    <row r="20" ht="16.5" customHeight="1">
      <c r="A20" s="29">
        <v>63.0</v>
      </c>
      <c r="B20" s="30" t="s">
        <v>4987</v>
      </c>
      <c r="C20" s="32" t="s">
        <v>4988</v>
      </c>
      <c r="D20" s="69"/>
      <c r="E20" s="69"/>
      <c r="F20" s="94"/>
      <c r="G20" s="63"/>
      <c r="H20" s="140"/>
      <c r="I20" s="95"/>
      <c r="J20" s="482"/>
      <c r="K20" s="302">
        <v>9.0</v>
      </c>
      <c r="L20" s="63" t="s">
        <v>40</v>
      </c>
      <c r="M20" s="140"/>
      <c r="N20" s="105"/>
      <c r="O20" s="94"/>
      <c r="P20" s="140"/>
      <c r="Q20" s="95"/>
      <c r="R20" s="290"/>
      <c r="S20" s="290"/>
      <c r="T20" s="291"/>
      <c r="U20" s="291"/>
      <c r="V20" s="291"/>
      <c r="W20" s="291"/>
      <c r="X20" s="290"/>
      <c r="Y20" s="350"/>
      <c r="Z20" s="299" t="s">
        <v>20</v>
      </c>
      <c r="AA20" s="287" t="s">
        <v>21</v>
      </c>
      <c r="AB20" s="351">
        <v>0.85</v>
      </c>
      <c r="AC20" s="288"/>
      <c r="AD20" s="288"/>
      <c r="AE20" s="346"/>
      <c r="AF20" s="45">
        <f>ROUND(ROUND(ROUND(G8+K20,0)*Q8,0)*AB20,0)</f>
        <v>398</v>
      </c>
      <c r="AG20" s="79"/>
    </row>
    <row r="21" ht="16.5" customHeight="1">
      <c r="A21" s="403">
        <v>63.0</v>
      </c>
      <c r="B21" s="404" t="s">
        <v>4989</v>
      </c>
      <c r="C21" s="405" t="s">
        <v>4990</v>
      </c>
      <c r="D21" s="69"/>
      <c r="E21" s="69"/>
      <c r="F21" s="94"/>
      <c r="G21" s="352"/>
      <c r="H21" s="140"/>
      <c r="I21" s="95"/>
      <c r="J21" s="482"/>
      <c r="K21" s="304"/>
      <c r="L21" s="365"/>
      <c r="M21" s="366"/>
      <c r="N21" s="367"/>
      <c r="O21" s="368"/>
      <c r="P21" s="366"/>
      <c r="Q21" s="369"/>
      <c r="R21" s="504" t="s">
        <v>23</v>
      </c>
      <c r="S21" s="407" t="s">
        <v>24</v>
      </c>
      <c r="T21" s="408"/>
      <c r="U21" s="408"/>
      <c r="V21" s="408"/>
      <c r="W21" s="408"/>
      <c r="X21" s="409" t="s">
        <v>21</v>
      </c>
      <c r="Y21" s="410">
        <v>0.7</v>
      </c>
      <c r="Z21" s="411"/>
      <c r="AA21" s="412"/>
      <c r="AB21" s="412"/>
      <c r="AC21" s="412"/>
      <c r="AD21" s="412"/>
      <c r="AE21" s="413"/>
      <c r="AF21" s="414">
        <f>ROUND(ROUND(ROUND(G8+K20,0)*Q8,0)*Y21,0)</f>
        <v>328</v>
      </c>
      <c r="AG21" s="79"/>
    </row>
    <row r="22" ht="16.5" customHeight="1">
      <c r="A22" s="403">
        <v>63.0</v>
      </c>
      <c r="B22" s="404" t="s">
        <v>4991</v>
      </c>
      <c r="C22" s="405" t="s">
        <v>4992</v>
      </c>
      <c r="D22" s="69"/>
      <c r="E22" s="69"/>
      <c r="F22" s="94"/>
      <c r="G22" s="352"/>
      <c r="H22" s="140"/>
      <c r="I22" s="95"/>
      <c r="J22" s="69"/>
      <c r="K22" s="302"/>
      <c r="L22" s="63"/>
      <c r="M22" s="366"/>
      <c r="N22" s="367"/>
      <c r="O22" s="368"/>
      <c r="P22" s="366"/>
      <c r="Q22" s="369"/>
      <c r="R22" s="481"/>
      <c r="S22" s="416"/>
      <c r="T22" s="417"/>
      <c r="U22" s="417"/>
      <c r="V22" s="417"/>
      <c r="W22" s="417"/>
      <c r="X22" s="418"/>
      <c r="Y22" s="419"/>
      <c r="Z22" s="420" t="s">
        <v>20</v>
      </c>
      <c r="AA22" s="421" t="s">
        <v>21</v>
      </c>
      <c r="AB22" s="422">
        <v>0.85</v>
      </c>
      <c r="AC22" s="412"/>
      <c r="AD22" s="412"/>
      <c r="AE22" s="413"/>
      <c r="AF22" s="414">
        <f>ROUND(ROUND(ROUND(ROUND(G8+K20,0)*Q8,0)*Y21,0)*AB22,0)</f>
        <v>279</v>
      </c>
      <c r="AG22" s="79"/>
    </row>
    <row r="23" ht="16.5" customHeight="1">
      <c r="A23" s="403">
        <v>63.0</v>
      </c>
      <c r="B23" s="404" t="s">
        <v>4993</v>
      </c>
      <c r="C23" s="405" t="s">
        <v>4994</v>
      </c>
      <c r="D23" s="69"/>
      <c r="E23" s="69"/>
      <c r="F23" s="94"/>
      <c r="G23" s="352"/>
      <c r="H23" s="140"/>
      <c r="I23" s="95"/>
      <c r="J23" s="69"/>
      <c r="K23" s="302"/>
      <c r="L23" s="63"/>
      <c r="M23" s="366"/>
      <c r="N23" s="367"/>
      <c r="O23" s="368"/>
      <c r="P23" s="366"/>
      <c r="Q23" s="369"/>
      <c r="R23" s="481"/>
      <c r="S23" s="407" t="s">
        <v>27</v>
      </c>
      <c r="T23" s="408"/>
      <c r="U23" s="408"/>
      <c r="V23" s="408"/>
      <c r="W23" s="408"/>
      <c r="X23" s="409" t="s">
        <v>21</v>
      </c>
      <c r="Y23" s="410">
        <v>0.5</v>
      </c>
      <c r="Z23" s="423"/>
      <c r="AA23" s="424"/>
      <c r="AB23" s="424"/>
      <c r="AC23" s="424"/>
      <c r="AD23" s="424"/>
      <c r="AE23" s="419"/>
      <c r="AF23" s="414">
        <f>ROUND(ROUND(ROUND(G8+K20,0)*Q8,0)*Y23,0)</f>
        <v>234</v>
      </c>
      <c r="AG23" s="79"/>
    </row>
    <row r="24" ht="16.5" customHeight="1">
      <c r="A24" s="403">
        <v>63.0</v>
      </c>
      <c r="B24" s="404" t="s">
        <v>4995</v>
      </c>
      <c r="C24" s="405" t="s">
        <v>4996</v>
      </c>
      <c r="D24" s="69"/>
      <c r="E24" s="69"/>
      <c r="F24" s="94"/>
      <c r="G24" s="352"/>
      <c r="H24" s="140"/>
      <c r="I24" s="95"/>
      <c r="J24" s="69"/>
      <c r="K24" s="302"/>
      <c r="L24" s="63"/>
      <c r="M24" s="366"/>
      <c r="N24" s="367"/>
      <c r="O24" s="368"/>
      <c r="P24" s="366"/>
      <c r="Q24" s="369"/>
      <c r="R24" s="483"/>
      <c r="S24" s="416"/>
      <c r="T24" s="417"/>
      <c r="U24" s="417"/>
      <c r="V24" s="417"/>
      <c r="W24" s="417"/>
      <c r="X24" s="418"/>
      <c r="Y24" s="419"/>
      <c r="Z24" s="420" t="s">
        <v>20</v>
      </c>
      <c r="AA24" s="421" t="s">
        <v>21</v>
      </c>
      <c r="AB24" s="422">
        <v>0.85</v>
      </c>
      <c r="AC24" s="412"/>
      <c r="AD24" s="412"/>
      <c r="AE24" s="413"/>
      <c r="AF24" s="414">
        <f>ROUND(ROUND(ROUND(ROUND(G8+K20,0)*Q8,0)*Y23,0)*AB24,0)</f>
        <v>199</v>
      </c>
      <c r="AG24" s="79"/>
    </row>
    <row r="25" ht="16.5" customHeight="1">
      <c r="A25" s="29">
        <v>63.0</v>
      </c>
      <c r="B25" s="30" t="s">
        <v>4997</v>
      </c>
      <c r="C25" s="32" t="s">
        <v>4998</v>
      </c>
      <c r="D25" s="69"/>
      <c r="E25" s="69"/>
      <c r="F25" s="94"/>
      <c r="G25" s="352"/>
      <c r="H25" s="140"/>
      <c r="I25" s="95"/>
      <c r="J25" s="69"/>
      <c r="K25" s="302"/>
      <c r="L25" s="63"/>
      <c r="M25" s="366"/>
      <c r="N25" s="367"/>
      <c r="O25" s="368"/>
      <c r="P25" s="366"/>
      <c r="Q25" s="369"/>
      <c r="R25" s="96"/>
      <c r="S25" s="96"/>
      <c r="T25" s="152"/>
      <c r="U25" s="152"/>
      <c r="V25" s="152"/>
      <c r="W25" s="152"/>
      <c r="X25" s="287"/>
      <c r="Y25" s="354"/>
      <c r="Z25" s="398"/>
      <c r="AA25" s="288"/>
      <c r="AB25" s="346"/>
      <c r="AC25" s="82" t="s">
        <v>30</v>
      </c>
      <c r="AD25" s="302">
        <v>5.0</v>
      </c>
      <c r="AE25" s="360" t="s">
        <v>31</v>
      </c>
      <c r="AF25" s="45">
        <f>ROUND(ROUND(ROUND(G8+K20,0)*Q8,0)-AD25,0)</f>
        <v>463</v>
      </c>
      <c r="AG25" s="79"/>
    </row>
    <row r="26" ht="16.5" customHeight="1">
      <c r="A26" s="29">
        <v>63.0</v>
      </c>
      <c r="B26" s="30" t="s">
        <v>4999</v>
      </c>
      <c r="C26" s="32" t="s">
        <v>5000</v>
      </c>
      <c r="D26" s="69"/>
      <c r="E26" s="69"/>
      <c r="F26" s="94"/>
      <c r="G26" s="352"/>
      <c r="H26" s="140"/>
      <c r="I26" s="95"/>
      <c r="J26" s="69"/>
      <c r="K26" s="302"/>
      <c r="L26" s="63"/>
      <c r="M26" s="366"/>
      <c r="N26" s="367"/>
      <c r="O26" s="368"/>
      <c r="P26" s="366"/>
      <c r="Q26" s="369"/>
      <c r="R26" s="115"/>
      <c r="S26" s="115"/>
      <c r="T26" s="291"/>
      <c r="U26" s="291"/>
      <c r="V26" s="291"/>
      <c r="W26" s="291"/>
      <c r="X26" s="290"/>
      <c r="Y26" s="355"/>
      <c r="Z26" s="299" t="s">
        <v>20</v>
      </c>
      <c r="AA26" s="287" t="s">
        <v>21</v>
      </c>
      <c r="AB26" s="361">
        <v>0.85</v>
      </c>
      <c r="AC26" s="482"/>
      <c r="AD26" s="302"/>
      <c r="AE26" s="360"/>
      <c r="AF26" s="45">
        <f>ROUND(ROUND(ROUND(ROUND(G8+K20,0)*Q8,0)*AB26,0)-AD25,0)</f>
        <v>393</v>
      </c>
      <c r="AG26" s="79"/>
    </row>
    <row r="27" ht="16.5" customHeight="1">
      <c r="A27" s="403">
        <v>63.0</v>
      </c>
      <c r="B27" s="404" t="s">
        <v>5001</v>
      </c>
      <c r="C27" s="405" t="s">
        <v>5002</v>
      </c>
      <c r="D27" s="69"/>
      <c r="E27" s="69"/>
      <c r="F27" s="94"/>
      <c r="G27" s="352"/>
      <c r="H27" s="140"/>
      <c r="I27" s="95"/>
      <c r="J27" s="69"/>
      <c r="K27" s="302"/>
      <c r="L27" s="63"/>
      <c r="M27" s="366"/>
      <c r="N27" s="367"/>
      <c r="O27" s="368"/>
      <c r="P27" s="366"/>
      <c r="Q27" s="369"/>
      <c r="R27" s="504" t="s">
        <v>23</v>
      </c>
      <c r="S27" s="407" t="s">
        <v>24</v>
      </c>
      <c r="T27" s="408"/>
      <c r="U27" s="408"/>
      <c r="V27" s="408"/>
      <c r="W27" s="408"/>
      <c r="X27" s="409" t="s">
        <v>21</v>
      </c>
      <c r="Y27" s="410">
        <v>0.7</v>
      </c>
      <c r="Z27" s="426"/>
      <c r="AA27" s="427"/>
      <c r="AB27" s="428"/>
      <c r="AC27" s="482"/>
      <c r="AD27" s="313"/>
      <c r="AE27" s="349"/>
      <c r="AF27" s="414">
        <f>ROUND(ROUND(ROUND(ROUND(G8+K20,0)*Q8,0)*Y27,0)-AD25,0)</f>
        <v>323</v>
      </c>
      <c r="AG27" s="79"/>
    </row>
    <row r="28" ht="16.5" customHeight="1">
      <c r="A28" s="403">
        <v>63.0</v>
      </c>
      <c r="B28" s="404" t="s">
        <v>5003</v>
      </c>
      <c r="C28" s="405" t="s">
        <v>5004</v>
      </c>
      <c r="D28" s="69"/>
      <c r="E28" s="69"/>
      <c r="F28" s="94"/>
      <c r="G28" s="352"/>
      <c r="H28" s="140"/>
      <c r="I28" s="95"/>
      <c r="J28" s="69"/>
      <c r="K28" s="302"/>
      <c r="L28" s="63"/>
      <c r="M28" s="366"/>
      <c r="N28" s="367"/>
      <c r="O28" s="368"/>
      <c r="P28" s="366"/>
      <c r="Q28" s="369"/>
      <c r="R28" s="481"/>
      <c r="S28" s="416"/>
      <c r="T28" s="417"/>
      <c r="U28" s="417"/>
      <c r="V28" s="417"/>
      <c r="W28" s="417"/>
      <c r="X28" s="418"/>
      <c r="Y28" s="419"/>
      <c r="Z28" s="420" t="s">
        <v>20</v>
      </c>
      <c r="AA28" s="421" t="s">
        <v>21</v>
      </c>
      <c r="AB28" s="430">
        <v>0.85</v>
      </c>
      <c r="AC28" s="482"/>
      <c r="AD28" s="313"/>
      <c r="AE28" s="349"/>
      <c r="AF28" s="414">
        <f>ROUND(ROUND(ROUND(ROUND(ROUND(G8+K20,0)*Q8,0)*Y27,0)*AB28,0)-AD25,0)</f>
        <v>274</v>
      </c>
      <c r="AG28" s="79"/>
    </row>
    <row r="29" ht="16.5" customHeight="1">
      <c r="A29" s="403">
        <v>63.0</v>
      </c>
      <c r="B29" s="404" t="s">
        <v>5005</v>
      </c>
      <c r="C29" s="405" t="s">
        <v>5006</v>
      </c>
      <c r="D29" s="69"/>
      <c r="E29" s="69"/>
      <c r="F29" s="94"/>
      <c r="G29" s="352"/>
      <c r="H29" s="140"/>
      <c r="I29" s="95"/>
      <c r="J29" s="69"/>
      <c r="K29" s="302"/>
      <c r="L29" s="63"/>
      <c r="M29" s="366"/>
      <c r="N29" s="367"/>
      <c r="O29" s="368"/>
      <c r="P29" s="366"/>
      <c r="Q29" s="369"/>
      <c r="R29" s="481"/>
      <c r="S29" s="431" t="s">
        <v>27</v>
      </c>
      <c r="T29" s="408"/>
      <c r="U29" s="408"/>
      <c r="V29" s="408"/>
      <c r="W29" s="408"/>
      <c r="X29" s="409" t="s">
        <v>21</v>
      </c>
      <c r="Y29" s="410">
        <v>0.5</v>
      </c>
      <c r="Z29" s="423"/>
      <c r="AA29" s="424"/>
      <c r="AB29" s="419"/>
      <c r="AC29" s="482"/>
      <c r="AD29" s="313"/>
      <c r="AE29" s="349"/>
      <c r="AF29" s="414">
        <f>ROUND(ROUND(ROUND(ROUND(G8+K20,0)*Q8,0)*Y29,0)-AD25,0)</f>
        <v>229</v>
      </c>
      <c r="AG29" s="79"/>
    </row>
    <row r="30" ht="16.5" customHeight="1">
      <c r="A30" s="403">
        <v>63.0</v>
      </c>
      <c r="B30" s="404" t="s">
        <v>5007</v>
      </c>
      <c r="C30" s="405" t="s">
        <v>5008</v>
      </c>
      <c r="D30" s="69"/>
      <c r="E30" s="69"/>
      <c r="F30" s="94"/>
      <c r="G30" s="352"/>
      <c r="H30" s="140"/>
      <c r="I30" s="95"/>
      <c r="J30" s="69"/>
      <c r="K30" s="302"/>
      <c r="L30" s="63"/>
      <c r="M30" s="366"/>
      <c r="N30" s="367"/>
      <c r="O30" s="370"/>
      <c r="P30" s="366"/>
      <c r="Q30" s="369"/>
      <c r="R30" s="483"/>
      <c r="S30" s="433"/>
      <c r="T30" s="417"/>
      <c r="U30" s="417"/>
      <c r="V30" s="417"/>
      <c r="W30" s="417"/>
      <c r="X30" s="418"/>
      <c r="Y30" s="419"/>
      <c r="Z30" s="420" t="s">
        <v>20</v>
      </c>
      <c r="AA30" s="421" t="s">
        <v>21</v>
      </c>
      <c r="AB30" s="430">
        <v>0.85</v>
      </c>
      <c r="AC30" s="484"/>
      <c r="AD30" s="292"/>
      <c r="AE30" s="355"/>
      <c r="AF30" s="414">
        <f>ROUND(ROUND(ROUND(ROUND(ROUND(G8+K20,0)*Q8,0)*Y29,0)*AB30,0)-AD25,0)</f>
        <v>194</v>
      </c>
      <c r="AG30" s="79"/>
    </row>
    <row r="31" ht="16.5" customHeight="1">
      <c r="A31" s="29">
        <v>63.0</v>
      </c>
      <c r="B31" s="30" t="s">
        <v>5009</v>
      </c>
      <c r="C31" s="32" t="s">
        <v>5010</v>
      </c>
      <c r="D31" s="69"/>
      <c r="E31" s="69"/>
      <c r="F31" s="76"/>
      <c r="G31" s="63"/>
      <c r="H31" s="63"/>
      <c r="I31" s="51"/>
      <c r="J31" s="168"/>
      <c r="K31" s="152"/>
      <c r="L31" s="344"/>
      <c r="M31" s="152"/>
      <c r="N31" s="367"/>
      <c r="O31" s="82" t="s">
        <v>5011</v>
      </c>
      <c r="P31" s="152"/>
      <c r="Q31" s="153"/>
      <c r="R31" s="287"/>
      <c r="S31" s="287"/>
      <c r="T31" s="152"/>
      <c r="U31" s="152"/>
      <c r="V31" s="152"/>
      <c r="W31" s="152"/>
      <c r="X31" s="287"/>
      <c r="Y31" s="345"/>
      <c r="Z31" s="398"/>
      <c r="AA31" s="288"/>
      <c r="AB31" s="288"/>
      <c r="AC31" s="288"/>
      <c r="AD31" s="288"/>
      <c r="AE31" s="346"/>
      <c r="AF31" s="45">
        <f>ROUND(G8*Q32,0)</f>
        <v>330</v>
      </c>
      <c r="AG31" s="79"/>
    </row>
    <row r="32" ht="16.5" customHeight="1">
      <c r="A32" s="29">
        <v>63.0</v>
      </c>
      <c r="B32" s="30" t="s">
        <v>5012</v>
      </c>
      <c r="C32" s="32" t="s">
        <v>5013</v>
      </c>
      <c r="D32" s="69"/>
      <c r="E32" s="69"/>
      <c r="F32" s="76"/>
      <c r="G32" s="63"/>
      <c r="H32" s="63"/>
      <c r="I32" s="51"/>
      <c r="J32" s="94"/>
      <c r="K32" s="140"/>
      <c r="L32" s="348"/>
      <c r="M32" s="140"/>
      <c r="N32" s="105"/>
      <c r="O32" s="482"/>
      <c r="P32" s="302" t="s">
        <v>21</v>
      </c>
      <c r="Q32" s="349">
        <v>0.5</v>
      </c>
      <c r="R32" s="290"/>
      <c r="S32" s="290"/>
      <c r="T32" s="291"/>
      <c r="U32" s="291"/>
      <c r="V32" s="291"/>
      <c r="W32" s="291"/>
      <c r="X32" s="290"/>
      <c r="Y32" s="350"/>
      <c r="Z32" s="299" t="s">
        <v>20</v>
      </c>
      <c r="AA32" s="287" t="s">
        <v>21</v>
      </c>
      <c r="AB32" s="351">
        <v>0.85</v>
      </c>
      <c r="AC32" s="288"/>
      <c r="AD32" s="288"/>
      <c r="AE32" s="346"/>
      <c r="AF32" s="45">
        <f>ROUND(ROUND(G8*Q32,0)*AB32,0)</f>
        <v>281</v>
      </c>
      <c r="AG32" s="79"/>
    </row>
    <row r="33" ht="16.5" customHeight="1">
      <c r="A33" s="403">
        <v>63.0</v>
      </c>
      <c r="B33" s="404" t="s">
        <v>5014</v>
      </c>
      <c r="C33" s="405" t="s">
        <v>5015</v>
      </c>
      <c r="D33" s="69"/>
      <c r="E33" s="69"/>
      <c r="F33" s="76"/>
      <c r="G33" s="63"/>
      <c r="H33" s="63"/>
      <c r="I33" s="51"/>
      <c r="J33" s="69"/>
      <c r="K33" s="65"/>
      <c r="L33" s="65"/>
      <c r="M33" s="352"/>
      <c r="N33" s="364"/>
      <c r="O33" s="482"/>
      <c r="P33" s="352"/>
      <c r="Q33" s="353"/>
      <c r="R33" s="504" t="s">
        <v>23</v>
      </c>
      <c r="S33" s="407" t="s">
        <v>24</v>
      </c>
      <c r="T33" s="408"/>
      <c r="U33" s="408"/>
      <c r="V33" s="408"/>
      <c r="W33" s="408"/>
      <c r="X33" s="409" t="s">
        <v>21</v>
      </c>
      <c r="Y33" s="410">
        <v>0.7</v>
      </c>
      <c r="Z33" s="411"/>
      <c r="AA33" s="412"/>
      <c r="AB33" s="412"/>
      <c r="AC33" s="412"/>
      <c r="AD33" s="412"/>
      <c r="AE33" s="413"/>
      <c r="AF33" s="414">
        <f>ROUND(ROUND(G8*Q32,0)*Y33,0)</f>
        <v>231</v>
      </c>
      <c r="AG33" s="79"/>
    </row>
    <row r="34" ht="16.5" customHeight="1">
      <c r="A34" s="403">
        <v>63.0</v>
      </c>
      <c r="B34" s="404" t="s">
        <v>5016</v>
      </c>
      <c r="C34" s="405" t="s">
        <v>5017</v>
      </c>
      <c r="D34" s="69"/>
      <c r="E34" s="69"/>
      <c r="F34" s="76"/>
      <c r="G34" s="63"/>
      <c r="H34" s="63"/>
      <c r="I34" s="51"/>
      <c r="J34" s="69"/>
      <c r="K34" s="65"/>
      <c r="L34" s="65"/>
      <c r="M34" s="352"/>
      <c r="N34" s="364"/>
      <c r="O34" s="482"/>
      <c r="P34" s="352"/>
      <c r="Q34" s="353"/>
      <c r="R34" s="481"/>
      <c r="S34" s="416"/>
      <c r="T34" s="417"/>
      <c r="U34" s="417"/>
      <c r="V34" s="417"/>
      <c r="W34" s="417"/>
      <c r="X34" s="418"/>
      <c r="Y34" s="419"/>
      <c r="Z34" s="420" t="s">
        <v>20</v>
      </c>
      <c r="AA34" s="421" t="s">
        <v>21</v>
      </c>
      <c r="AB34" s="422">
        <v>0.85</v>
      </c>
      <c r="AC34" s="412"/>
      <c r="AD34" s="412"/>
      <c r="AE34" s="413"/>
      <c r="AF34" s="414">
        <f>ROUND(ROUND(ROUND(G8*Q32,0)*Y33,0)*AB34,0)</f>
        <v>196</v>
      </c>
      <c r="AG34" s="79"/>
    </row>
    <row r="35" ht="16.5" customHeight="1">
      <c r="A35" s="403">
        <v>63.0</v>
      </c>
      <c r="B35" s="404" t="s">
        <v>5018</v>
      </c>
      <c r="C35" s="405" t="s">
        <v>5019</v>
      </c>
      <c r="D35" s="69"/>
      <c r="E35" s="69"/>
      <c r="F35" s="76"/>
      <c r="G35" s="63"/>
      <c r="H35" s="63"/>
      <c r="I35" s="51"/>
      <c r="J35" s="69"/>
      <c r="K35" s="65"/>
      <c r="L35" s="65"/>
      <c r="M35" s="352"/>
      <c r="N35" s="364"/>
      <c r="O35" s="359"/>
      <c r="P35" s="352"/>
      <c r="Q35" s="353"/>
      <c r="R35" s="481"/>
      <c r="S35" s="407" t="s">
        <v>27</v>
      </c>
      <c r="T35" s="408"/>
      <c r="U35" s="408"/>
      <c r="V35" s="408"/>
      <c r="W35" s="408"/>
      <c r="X35" s="409" t="s">
        <v>21</v>
      </c>
      <c r="Y35" s="410">
        <v>0.5</v>
      </c>
      <c r="Z35" s="423"/>
      <c r="AA35" s="424"/>
      <c r="AB35" s="424"/>
      <c r="AC35" s="424"/>
      <c r="AD35" s="424"/>
      <c r="AE35" s="419"/>
      <c r="AF35" s="414">
        <f>ROUND(ROUND(G8*Q32,0)*Y35,0)</f>
        <v>165</v>
      </c>
      <c r="AG35" s="79"/>
    </row>
    <row r="36" ht="16.5" customHeight="1">
      <c r="A36" s="403">
        <v>63.0</v>
      </c>
      <c r="B36" s="404" t="s">
        <v>5020</v>
      </c>
      <c r="C36" s="405" t="s">
        <v>5021</v>
      </c>
      <c r="D36" s="69"/>
      <c r="E36" s="69"/>
      <c r="F36" s="76"/>
      <c r="G36" s="63"/>
      <c r="H36" s="63"/>
      <c r="I36" s="51"/>
      <c r="J36" s="69"/>
      <c r="K36" s="65"/>
      <c r="L36" s="65"/>
      <c r="M36" s="352"/>
      <c r="N36" s="364"/>
      <c r="O36" s="359"/>
      <c r="P36" s="352"/>
      <c r="Q36" s="353"/>
      <c r="R36" s="483"/>
      <c r="S36" s="416"/>
      <c r="T36" s="417"/>
      <c r="U36" s="417"/>
      <c r="V36" s="417"/>
      <c r="W36" s="417"/>
      <c r="X36" s="418"/>
      <c r="Y36" s="419"/>
      <c r="Z36" s="420" t="s">
        <v>20</v>
      </c>
      <c r="AA36" s="421" t="s">
        <v>21</v>
      </c>
      <c r="AB36" s="422">
        <v>0.85</v>
      </c>
      <c r="AC36" s="412"/>
      <c r="AD36" s="412"/>
      <c r="AE36" s="413"/>
      <c r="AF36" s="414">
        <f>ROUND(ROUND(ROUND(G8*Q32,0)*Y35,0)*AB36,0)</f>
        <v>140</v>
      </c>
      <c r="AG36" s="79"/>
    </row>
    <row r="37" ht="16.5" customHeight="1">
      <c r="A37" s="29">
        <v>63.0</v>
      </c>
      <c r="B37" s="30" t="s">
        <v>5022</v>
      </c>
      <c r="C37" s="32" t="s">
        <v>5023</v>
      </c>
      <c r="D37" s="69"/>
      <c r="E37" s="69"/>
      <c r="F37" s="76"/>
      <c r="G37" s="63"/>
      <c r="H37" s="63"/>
      <c r="I37" s="51"/>
      <c r="J37" s="69"/>
      <c r="K37" s="65"/>
      <c r="L37" s="65"/>
      <c r="M37" s="352"/>
      <c r="N37" s="364"/>
      <c r="O37" s="359"/>
      <c r="P37" s="352"/>
      <c r="Q37" s="353"/>
      <c r="R37" s="96"/>
      <c r="S37" s="96"/>
      <c r="T37" s="152"/>
      <c r="U37" s="152"/>
      <c r="V37" s="152"/>
      <c r="W37" s="152"/>
      <c r="X37" s="287"/>
      <c r="Y37" s="354"/>
      <c r="Z37" s="398"/>
      <c r="AA37" s="288"/>
      <c r="AB37" s="346"/>
      <c r="AC37" s="82" t="s">
        <v>30</v>
      </c>
      <c r="AD37" s="302">
        <v>5.0</v>
      </c>
      <c r="AE37" s="360" t="s">
        <v>31</v>
      </c>
      <c r="AF37" s="45">
        <f>ROUND(ROUND(G8*Q32,0)-AD37,0)</f>
        <v>325</v>
      </c>
      <c r="AG37" s="79"/>
    </row>
    <row r="38" ht="16.5" customHeight="1">
      <c r="A38" s="29">
        <v>63.0</v>
      </c>
      <c r="B38" s="30" t="s">
        <v>5024</v>
      </c>
      <c r="C38" s="32" t="s">
        <v>5025</v>
      </c>
      <c r="D38" s="69"/>
      <c r="E38" s="69"/>
      <c r="F38" s="76"/>
      <c r="G38" s="63"/>
      <c r="H38" s="63"/>
      <c r="I38" s="51"/>
      <c r="J38" s="69"/>
      <c r="K38" s="65"/>
      <c r="L38" s="65"/>
      <c r="M38" s="352"/>
      <c r="N38" s="364"/>
      <c r="O38" s="359"/>
      <c r="P38" s="352"/>
      <c r="Q38" s="353"/>
      <c r="R38" s="115"/>
      <c r="S38" s="115"/>
      <c r="T38" s="291"/>
      <c r="U38" s="291"/>
      <c r="V38" s="291"/>
      <c r="W38" s="291"/>
      <c r="X38" s="290"/>
      <c r="Y38" s="355"/>
      <c r="Z38" s="299" t="s">
        <v>20</v>
      </c>
      <c r="AA38" s="287" t="s">
        <v>21</v>
      </c>
      <c r="AB38" s="361">
        <v>0.85</v>
      </c>
      <c r="AC38" s="482"/>
      <c r="AD38" s="302"/>
      <c r="AE38" s="360"/>
      <c r="AF38" s="45">
        <f>ROUND(ROUND(ROUND(G8*Q32,0)*AB38,0)-AD37,0)</f>
        <v>276</v>
      </c>
      <c r="AG38" s="79"/>
    </row>
    <row r="39" ht="16.5" customHeight="1">
      <c r="A39" s="403">
        <v>63.0</v>
      </c>
      <c r="B39" s="404" t="s">
        <v>5026</v>
      </c>
      <c r="C39" s="405" t="s">
        <v>5027</v>
      </c>
      <c r="D39" s="69"/>
      <c r="E39" s="69"/>
      <c r="F39" s="76"/>
      <c r="G39" s="63"/>
      <c r="H39" s="63"/>
      <c r="I39" s="51"/>
      <c r="J39" s="69"/>
      <c r="K39" s="65"/>
      <c r="L39" s="65"/>
      <c r="M39" s="352"/>
      <c r="N39" s="364"/>
      <c r="O39" s="359"/>
      <c r="P39" s="352"/>
      <c r="Q39" s="353"/>
      <c r="R39" s="504" t="s">
        <v>23</v>
      </c>
      <c r="S39" s="407" t="s">
        <v>24</v>
      </c>
      <c r="T39" s="408"/>
      <c r="U39" s="408"/>
      <c r="V39" s="408"/>
      <c r="W39" s="408"/>
      <c r="X39" s="409" t="s">
        <v>21</v>
      </c>
      <c r="Y39" s="410">
        <v>0.7</v>
      </c>
      <c r="Z39" s="426"/>
      <c r="AA39" s="427"/>
      <c r="AB39" s="428"/>
      <c r="AC39" s="482"/>
      <c r="AD39" s="313"/>
      <c r="AE39" s="349"/>
      <c r="AF39" s="414">
        <f>ROUND(ROUND(ROUND(G8*Q32,0)*Y39,0)-AD37,0)</f>
        <v>226</v>
      </c>
      <c r="AG39" s="79"/>
    </row>
    <row r="40" ht="16.5" customHeight="1">
      <c r="A40" s="403">
        <v>63.0</v>
      </c>
      <c r="B40" s="404" t="s">
        <v>5028</v>
      </c>
      <c r="C40" s="405" t="s">
        <v>5029</v>
      </c>
      <c r="D40" s="69"/>
      <c r="E40" s="69"/>
      <c r="F40" s="76"/>
      <c r="G40" s="63"/>
      <c r="H40" s="63"/>
      <c r="I40" s="51"/>
      <c r="J40" s="69"/>
      <c r="K40" s="65"/>
      <c r="L40" s="65"/>
      <c r="M40" s="352"/>
      <c r="N40" s="364"/>
      <c r="O40" s="359"/>
      <c r="P40" s="352"/>
      <c r="Q40" s="353"/>
      <c r="R40" s="481"/>
      <c r="S40" s="416"/>
      <c r="T40" s="417"/>
      <c r="U40" s="417"/>
      <c r="V40" s="417"/>
      <c r="W40" s="417"/>
      <c r="X40" s="418"/>
      <c r="Y40" s="419"/>
      <c r="Z40" s="420" t="s">
        <v>20</v>
      </c>
      <c r="AA40" s="421" t="s">
        <v>21</v>
      </c>
      <c r="AB40" s="430">
        <v>0.85</v>
      </c>
      <c r="AC40" s="482"/>
      <c r="AD40" s="313"/>
      <c r="AE40" s="349"/>
      <c r="AF40" s="414">
        <f>ROUND(ROUND(ROUND(ROUND(G8*Q32,0)*Y39,0)*AB40,0)-AD37,0)</f>
        <v>191</v>
      </c>
      <c r="AG40" s="79"/>
    </row>
    <row r="41" ht="16.5" customHeight="1">
      <c r="A41" s="403">
        <v>63.0</v>
      </c>
      <c r="B41" s="404" t="s">
        <v>5030</v>
      </c>
      <c r="C41" s="405" t="s">
        <v>5031</v>
      </c>
      <c r="D41" s="69"/>
      <c r="E41" s="69"/>
      <c r="F41" s="76"/>
      <c r="G41" s="63"/>
      <c r="H41" s="63"/>
      <c r="I41" s="51"/>
      <c r="J41" s="69"/>
      <c r="K41" s="65"/>
      <c r="L41" s="65"/>
      <c r="M41" s="352"/>
      <c r="N41" s="364"/>
      <c r="O41" s="359"/>
      <c r="P41" s="352"/>
      <c r="Q41" s="353"/>
      <c r="R41" s="481"/>
      <c r="S41" s="431" t="s">
        <v>27</v>
      </c>
      <c r="T41" s="408"/>
      <c r="U41" s="408"/>
      <c r="V41" s="408"/>
      <c r="W41" s="408"/>
      <c r="X41" s="409" t="s">
        <v>21</v>
      </c>
      <c r="Y41" s="410">
        <v>0.5</v>
      </c>
      <c r="Z41" s="423"/>
      <c r="AA41" s="424"/>
      <c r="AB41" s="419"/>
      <c r="AC41" s="482"/>
      <c r="AD41" s="313"/>
      <c r="AE41" s="349"/>
      <c r="AF41" s="414">
        <f>ROUND(ROUND(ROUND(G8*Q32,0)*Y41,0)-AD37,0)</f>
        <v>160</v>
      </c>
      <c r="AG41" s="79"/>
    </row>
    <row r="42" ht="16.5" customHeight="1">
      <c r="A42" s="403">
        <v>63.0</v>
      </c>
      <c r="B42" s="404" t="s">
        <v>5032</v>
      </c>
      <c r="C42" s="405" t="s">
        <v>5033</v>
      </c>
      <c r="D42" s="69"/>
      <c r="E42" s="69"/>
      <c r="F42" s="76"/>
      <c r="G42" s="63"/>
      <c r="H42" s="63"/>
      <c r="I42" s="51"/>
      <c r="J42" s="69"/>
      <c r="K42" s="65"/>
      <c r="L42" s="65"/>
      <c r="M42" s="352"/>
      <c r="N42" s="364"/>
      <c r="O42" s="359"/>
      <c r="P42" s="352"/>
      <c r="Q42" s="353"/>
      <c r="R42" s="483"/>
      <c r="S42" s="433"/>
      <c r="T42" s="417"/>
      <c r="U42" s="417"/>
      <c r="V42" s="417"/>
      <c r="W42" s="417"/>
      <c r="X42" s="418"/>
      <c r="Y42" s="419"/>
      <c r="Z42" s="420" t="s">
        <v>20</v>
      </c>
      <c r="AA42" s="421" t="s">
        <v>21</v>
      </c>
      <c r="AB42" s="430">
        <v>0.85</v>
      </c>
      <c r="AC42" s="484"/>
      <c r="AD42" s="292"/>
      <c r="AE42" s="355"/>
      <c r="AF42" s="414">
        <f>ROUND(ROUND(ROUND(ROUND(G8*Q32,0)*Y41,0)*AB42,0)-AD37,0)</f>
        <v>135</v>
      </c>
      <c r="AG42" s="79"/>
    </row>
    <row r="43" ht="16.5" customHeight="1">
      <c r="A43" s="29">
        <v>63.0</v>
      </c>
      <c r="B43" s="30" t="s">
        <v>5034</v>
      </c>
      <c r="C43" s="32" t="s">
        <v>5035</v>
      </c>
      <c r="D43" s="69"/>
      <c r="E43" s="69"/>
      <c r="F43" s="94"/>
      <c r="G43" s="140"/>
      <c r="H43" s="140"/>
      <c r="I43" s="95"/>
      <c r="J43" s="82" t="s">
        <v>38</v>
      </c>
      <c r="K43" s="96"/>
      <c r="L43" s="96"/>
      <c r="M43" s="152"/>
      <c r="N43" s="105"/>
      <c r="O43" s="94"/>
      <c r="P43" s="140"/>
      <c r="Q43" s="95"/>
      <c r="R43" s="287"/>
      <c r="S43" s="287"/>
      <c r="T43" s="152"/>
      <c r="U43" s="152"/>
      <c r="V43" s="152"/>
      <c r="W43" s="152"/>
      <c r="X43" s="287"/>
      <c r="Y43" s="345"/>
      <c r="Z43" s="398"/>
      <c r="AA43" s="288"/>
      <c r="AB43" s="288"/>
      <c r="AC43" s="288"/>
      <c r="AD43" s="288"/>
      <c r="AE43" s="346"/>
      <c r="AF43" s="45">
        <f>ROUND(ROUND(G8+K44,0)*Q32,0)</f>
        <v>335</v>
      </c>
      <c r="AG43" s="79"/>
    </row>
    <row r="44" ht="16.5" customHeight="1">
      <c r="A44" s="29">
        <v>63.0</v>
      </c>
      <c r="B44" s="30" t="s">
        <v>5036</v>
      </c>
      <c r="C44" s="32" t="s">
        <v>5037</v>
      </c>
      <c r="D44" s="69"/>
      <c r="E44" s="69"/>
      <c r="F44" s="94"/>
      <c r="G44" s="63"/>
      <c r="H44" s="140"/>
      <c r="I44" s="95"/>
      <c r="J44" s="482"/>
      <c r="K44" s="302">
        <v>9.0</v>
      </c>
      <c r="L44" s="63" t="s">
        <v>40</v>
      </c>
      <c r="M44" s="140"/>
      <c r="N44" s="105"/>
      <c r="O44" s="94"/>
      <c r="P44" s="140"/>
      <c r="Q44" s="95"/>
      <c r="R44" s="290"/>
      <c r="S44" s="290"/>
      <c r="T44" s="291"/>
      <c r="U44" s="291"/>
      <c r="V44" s="291"/>
      <c r="W44" s="291"/>
      <c r="X44" s="290"/>
      <c r="Y44" s="350"/>
      <c r="Z44" s="299" t="s">
        <v>20</v>
      </c>
      <c r="AA44" s="287" t="s">
        <v>21</v>
      </c>
      <c r="AB44" s="351">
        <v>0.85</v>
      </c>
      <c r="AC44" s="288"/>
      <c r="AD44" s="288"/>
      <c r="AE44" s="346"/>
      <c r="AF44" s="45">
        <f>ROUND(ROUND(ROUND(G8+K44,0)*Q32,0)*AB44,0)</f>
        <v>285</v>
      </c>
      <c r="AG44" s="79"/>
    </row>
    <row r="45" ht="16.5" customHeight="1">
      <c r="A45" s="403">
        <v>63.0</v>
      </c>
      <c r="B45" s="404" t="s">
        <v>5038</v>
      </c>
      <c r="C45" s="405" t="s">
        <v>5039</v>
      </c>
      <c r="D45" s="69"/>
      <c r="E45" s="69"/>
      <c r="F45" s="94"/>
      <c r="G45" s="352"/>
      <c r="H45" s="140"/>
      <c r="I45" s="95"/>
      <c r="J45" s="482"/>
      <c r="K45" s="304"/>
      <c r="L45" s="365"/>
      <c r="M45" s="366"/>
      <c r="N45" s="367"/>
      <c r="O45" s="368"/>
      <c r="P45" s="366"/>
      <c r="Q45" s="369"/>
      <c r="R45" s="504" t="s">
        <v>23</v>
      </c>
      <c r="S45" s="407" t="s">
        <v>24</v>
      </c>
      <c r="T45" s="408"/>
      <c r="U45" s="408"/>
      <c r="V45" s="408"/>
      <c r="W45" s="408"/>
      <c r="X45" s="409" t="s">
        <v>21</v>
      </c>
      <c r="Y45" s="410">
        <v>0.7</v>
      </c>
      <c r="Z45" s="411"/>
      <c r="AA45" s="412"/>
      <c r="AB45" s="412"/>
      <c r="AC45" s="412"/>
      <c r="AD45" s="412"/>
      <c r="AE45" s="413"/>
      <c r="AF45" s="414">
        <f>ROUND(ROUND(ROUND(G8+K44,0)*Q32,0)*Y45,0)</f>
        <v>235</v>
      </c>
      <c r="AG45" s="79"/>
    </row>
    <row r="46" ht="16.5" customHeight="1">
      <c r="A46" s="403">
        <v>63.0</v>
      </c>
      <c r="B46" s="404" t="s">
        <v>5040</v>
      </c>
      <c r="C46" s="405" t="s">
        <v>5041</v>
      </c>
      <c r="D46" s="69"/>
      <c r="E46" s="69"/>
      <c r="F46" s="94"/>
      <c r="G46" s="352"/>
      <c r="H46" s="140"/>
      <c r="I46" s="95"/>
      <c r="J46" s="482"/>
      <c r="K46" s="302"/>
      <c r="L46" s="63"/>
      <c r="M46" s="366"/>
      <c r="N46" s="367"/>
      <c r="O46" s="368"/>
      <c r="P46" s="366"/>
      <c r="Q46" s="369"/>
      <c r="R46" s="481"/>
      <c r="S46" s="416"/>
      <c r="T46" s="417"/>
      <c r="U46" s="417"/>
      <c r="V46" s="417"/>
      <c r="W46" s="417"/>
      <c r="X46" s="418"/>
      <c r="Y46" s="419"/>
      <c r="Z46" s="420" t="s">
        <v>20</v>
      </c>
      <c r="AA46" s="421" t="s">
        <v>21</v>
      </c>
      <c r="AB46" s="422">
        <v>0.85</v>
      </c>
      <c r="AC46" s="412"/>
      <c r="AD46" s="412"/>
      <c r="AE46" s="413"/>
      <c r="AF46" s="414">
        <f>ROUND(ROUND(ROUND(ROUND(G8+K44,0)*Q32,0)*Y45,0)*AB46,0)</f>
        <v>200</v>
      </c>
      <c r="AG46" s="79"/>
    </row>
    <row r="47" ht="16.5" customHeight="1">
      <c r="A47" s="403">
        <v>63.0</v>
      </c>
      <c r="B47" s="404" t="s">
        <v>5042</v>
      </c>
      <c r="C47" s="405" t="s">
        <v>5043</v>
      </c>
      <c r="D47" s="69"/>
      <c r="E47" s="69"/>
      <c r="F47" s="94"/>
      <c r="G47" s="352"/>
      <c r="H47" s="140"/>
      <c r="I47" s="95"/>
      <c r="J47" s="482"/>
      <c r="K47" s="302"/>
      <c r="L47" s="63"/>
      <c r="M47" s="366"/>
      <c r="N47" s="367"/>
      <c r="O47" s="368"/>
      <c r="P47" s="366"/>
      <c r="Q47" s="369"/>
      <c r="R47" s="481"/>
      <c r="S47" s="407" t="s">
        <v>27</v>
      </c>
      <c r="T47" s="408"/>
      <c r="U47" s="408"/>
      <c r="V47" s="408"/>
      <c r="W47" s="408"/>
      <c r="X47" s="409" t="s">
        <v>21</v>
      </c>
      <c r="Y47" s="410">
        <v>0.5</v>
      </c>
      <c r="Z47" s="423"/>
      <c r="AA47" s="424"/>
      <c r="AB47" s="424"/>
      <c r="AC47" s="424"/>
      <c r="AD47" s="424"/>
      <c r="AE47" s="419"/>
      <c r="AF47" s="414">
        <f>ROUND(ROUND(ROUND(G8+K44,0)*Q32,0)*Y47,0)</f>
        <v>168</v>
      </c>
      <c r="AG47" s="79"/>
    </row>
    <row r="48" ht="16.5" customHeight="1">
      <c r="A48" s="403">
        <v>63.0</v>
      </c>
      <c r="B48" s="404" t="s">
        <v>5044</v>
      </c>
      <c r="C48" s="405" t="s">
        <v>5045</v>
      </c>
      <c r="D48" s="69"/>
      <c r="E48" s="69"/>
      <c r="F48" s="94"/>
      <c r="G48" s="352"/>
      <c r="H48" s="140"/>
      <c r="I48" s="95"/>
      <c r="J48" s="69"/>
      <c r="K48" s="302"/>
      <c r="L48" s="63"/>
      <c r="M48" s="366"/>
      <c r="N48" s="367"/>
      <c r="O48" s="368"/>
      <c r="P48" s="366"/>
      <c r="Q48" s="369"/>
      <c r="R48" s="483"/>
      <c r="S48" s="416"/>
      <c r="T48" s="417"/>
      <c r="U48" s="417"/>
      <c r="V48" s="417"/>
      <c r="W48" s="417"/>
      <c r="X48" s="418"/>
      <c r="Y48" s="419"/>
      <c r="Z48" s="420" t="s">
        <v>20</v>
      </c>
      <c r="AA48" s="421" t="s">
        <v>21</v>
      </c>
      <c r="AB48" s="422">
        <v>0.85</v>
      </c>
      <c r="AC48" s="412"/>
      <c r="AD48" s="412"/>
      <c r="AE48" s="413"/>
      <c r="AF48" s="414">
        <f>ROUND(ROUND(ROUND(ROUND(G8+K44,0)*Q32,0)*Y47,0)*AB48,0)</f>
        <v>143</v>
      </c>
      <c r="AG48" s="79"/>
    </row>
    <row r="49" ht="16.5" customHeight="1">
      <c r="A49" s="29">
        <v>63.0</v>
      </c>
      <c r="B49" s="30" t="s">
        <v>5046</v>
      </c>
      <c r="C49" s="32" t="s">
        <v>5047</v>
      </c>
      <c r="D49" s="69"/>
      <c r="E49" s="69"/>
      <c r="F49" s="94"/>
      <c r="G49" s="352"/>
      <c r="H49" s="140"/>
      <c r="I49" s="95"/>
      <c r="J49" s="69"/>
      <c r="K49" s="302"/>
      <c r="L49" s="63"/>
      <c r="M49" s="366"/>
      <c r="N49" s="367"/>
      <c r="O49" s="368"/>
      <c r="P49" s="366"/>
      <c r="Q49" s="369"/>
      <c r="R49" s="96"/>
      <c r="S49" s="96"/>
      <c r="T49" s="152"/>
      <c r="U49" s="152"/>
      <c r="V49" s="152"/>
      <c r="W49" s="152"/>
      <c r="X49" s="287"/>
      <c r="Y49" s="354"/>
      <c r="Z49" s="398"/>
      <c r="AA49" s="288"/>
      <c r="AB49" s="346"/>
      <c r="AC49" s="82" t="s">
        <v>30</v>
      </c>
      <c r="AD49" s="302">
        <v>5.0</v>
      </c>
      <c r="AE49" s="360" t="s">
        <v>31</v>
      </c>
      <c r="AF49" s="45">
        <f>ROUND(ROUND(ROUND(G8+K44,0)*Q32,0)-AD49,0)</f>
        <v>330</v>
      </c>
      <c r="AG49" s="79"/>
    </row>
    <row r="50" ht="16.5" customHeight="1">
      <c r="A50" s="29">
        <v>63.0</v>
      </c>
      <c r="B50" s="30" t="s">
        <v>5048</v>
      </c>
      <c r="C50" s="32" t="s">
        <v>5049</v>
      </c>
      <c r="D50" s="69"/>
      <c r="E50" s="69"/>
      <c r="F50" s="94"/>
      <c r="G50" s="352"/>
      <c r="H50" s="140"/>
      <c r="I50" s="95"/>
      <c r="J50" s="69"/>
      <c r="K50" s="302"/>
      <c r="L50" s="63"/>
      <c r="M50" s="366"/>
      <c r="N50" s="367"/>
      <c r="O50" s="368"/>
      <c r="P50" s="366"/>
      <c r="Q50" s="369"/>
      <c r="R50" s="115"/>
      <c r="S50" s="115"/>
      <c r="T50" s="291"/>
      <c r="U50" s="291"/>
      <c r="V50" s="291"/>
      <c r="W50" s="291"/>
      <c r="X50" s="290"/>
      <c r="Y50" s="355"/>
      <c r="Z50" s="299" t="s">
        <v>20</v>
      </c>
      <c r="AA50" s="287" t="s">
        <v>21</v>
      </c>
      <c r="AB50" s="361">
        <v>0.85</v>
      </c>
      <c r="AC50" s="482"/>
      <c r="AD50" s="302"/>
      <c r="AE50" s="360"/>
      <c r="AF50" s="45">
        <f>ROUND(ROUND(ROUND(ROUND(G8+K44,0)*Q32,0)*AB50,0)-AD49,0)</f>
        <v>280</v>
      </c>
      <c r="AG50" s="79"/>
    </row>
    <row r="51" ht="16.5" customHeight="1">
      <c r="A51" s="403">
        <v>63.0</v>
      </c>
      <c r="B51" s="404" t="s">
        <v>5050</v>
      </c>
      <c r="C51" s="405" t="s">
        <v>5051</v>
      </c>
      <c r="D51" s="69"/>
      <c r="E51" s="69"/>
      <c r="F51" s="94"/>
      <c r="G51" s="352"/>
      <c r="H51" s="140"/>
      <c r="I51" s="95"/>
      <c r="J51" s="69"/>
      <c r="K51" s="302"/>
      <c r="L51" s="63"/>
      <c r="M51" s="366"/>
      <c r="N51" s="367"/>
      <c r="O51" s="368"/>
      <c r="P51" s="366"/>
      <c r="Q51" s="369"/>
      <c r="R51" s="504" t="s">
        <v>23</v>
      </c>
      <c r="S51" s="407" t="s">
        <v>24</v>
      </c>
      <c r="T51" s="408"/>
      <c r="U51" s="408"/>
      <c r="V51" s="408"/>
      <c r="W51" s="408"/>
      <c r="X51" s="409" t="s">
        <v>21</v>
      </c>
      <c r="Y51" s="410">
        <v>0.7</v>
      </c>
      <c r="Z51" s="426"/>
      <c r="AA51" s="427"/>
      <c r="AB51" s="428"/>
      <c r="AC51" s="482"/>
      <c r="AD51" s="313"/>
      <c r="AE51" s="349"/>
      <c r="AF51" s="414">
        <f>ROUND(ROUND(ROUND(ROUND(G8+K44,0)*Q32,0)*Y51,0)-AD49,0)</f>
        <v>230</v>
      </c>
      <c r="AG51" s="79"/>
    </row>
    <row r="52" ht="16.5" customHeight="1">
      <c r="A52" s="403">
        <v>63.0</v>
      </c>
      <c r="B52" s="404" t="s">
        <v>5052</v>
      </c>
      <c r="C52" s="405" t="s">
        <v>5053</v>
      </c>
      <c r="D52" s="69"/>
      <c r="E52" s="69"/>
      <c r="F52" s="94"/>
      <c r="G52" s="352"/>
      <c r="H52" s="140"/>
      <c r="I52" s="95"/>
      <c r="J52" s="69"/>
      <c r="K52" s="302"/>
      <c r="L52" s="63"/>
      <c r="M52" s="366"/>
      <c r="N52" s="367"/>
      <c r="O52" s="368"/>
      <c r="P52" s="366"/>
      <c r="Q52" s="369"/>
      <c r="R52" s="481"/>
      <c r="S52" s="416"/>
      <c r="T52" s="417"/>
      <c r="U52" s="417"/>
      <c r="V52" s="417"/>
      <c r="W52" s="417"/>
      <c r="X52" s="418"/>
      <c r="Y52" s="419"/>
      <c r="Z52" s="420" t="s">
        <v>20</v>
      </c>
      <c r="AA52" s="421" t="s">
        <v>21</v>
      </c>
      <c r="AB52" s="430">
        <v>0.85</v>
      </c>
      <c r="AC52" s="482"/>
      <c r="AD52" s="313"/>
      <c r="AE52" s="349"/>
      <c r="AF52" s="414">
        <f>ROUND(ROUND(ROUND(ROUND(ROUND(G8+K44,0)*Q32,0)*Y51,0)*AB52,0)-AD49,0)</f>
        <v>195</v>
      </c>
      <c r="AG52" s="79"/>
    </row>
    <row r="53" ht="16.5" customHeight="1">
      <c r="A53" s="403">
        <v>63.0</v>
      </c>
      <c r="B53" s="404" t="s">
        <v>5054</v>
      </c>
      <c r="C53" s="405" t="s">
        <v>5055</v>
      </c>
      <c r="D53" s="69"/>
      <c r="E53" s="69"/>
      <c r="F53" s="94"/>
      <c r="G53" s="352"/>
      <c r="H53" s="140"/>
      <c r="I53" s="95"/>
      <c r="J53" s="69"/>
      <c r="K53" s="302"/>
      <c r="L53" s="63"/>
      <c r="M53" s="366"/>
      <c r="N53" s="367"/>
      <c r="O53" s="368"/>
      <c r="P53" s="366"/>
      <c r="Q53" s="369"/>
      <c r="R53" s="481"/>
      <c r="S53" s="431" t="s">
        <v>27</v>
      </c>
      <c r="T53" s="408"/>
      <c r="U53" s="408"/>
      <c r="V53" s="408"/>
      <c r="W53" s="408"/>
      <c r="X53" s="409" t="s">
        <v>21</v>
      </c>
      <c r="Y53" s="410">
        <v>0.5</v>
      </c>
      <c r="Z53" s="423"/>
      <c r="AA53" s="424"/>
      <c r="AB53" s="419"/>
      <c r="AC53" s="482"/>
      <c r="AD53" s="313"/>
      <c r="AE53" s="349"/>
      <c r="AF53" s="414">
        <f>ROUND(ROUND(ROUND(ROUND(G8+K44,0)*Q32,0)*Y53,0)-AD49,0)</f>
        <v>163</v>
      </c>
      <c r="AG53" s="79"/>
    </row>
    <row r="54" ht="16.5" customHeight="1">
      <c r="A54" s="403">
        <v>63.0</v>
      </c>
      <c r="B54" s="404" t="s">
        <v>5056</v>
      </c>
      <c r="C54" s="405" t="s">
        <v>5057</v>
      </c>
      <c r="D54" s="69"/>
      <c r="E54" s="69"/>
      <c r="F54" s="94"/>
      <c r="G54" s="352"/>
      <c r="H54" s="140"/>
      <c r="I54" s="95"/>
      <c r="J54" s="69"/>
      <c r="K54" s="302"/>
      <c r="L54" s="63"/>
      <c r="M54" s="366"/>
      <c r="N54" s="371"/>
      <c r="O54" s="370"/>
      <c r="P54" s="372"/>
      <c r="Q54" s="350"/>
      <c r="R54" s="483"/>
      <c r="S54" s="433"/>
      <c r="T54" s="417"/>
      <c r="U54" s="417"/>
      <c r="V54" s="417"/>
      <c r="W54" s="417"/>
      <c r="X54" s="418"/>
      <c r="Y54" s="419"/>
      <c r="Z54" s="420" t="s">
        <v>20</v>
      </c>
      <c r="AA54" s="421" t="s">
        <v>21</v>
      </c>
      <c r="AB54" s="430">
        <v>0.85</v>
      </c>
      <c r="AC54" s="484"/>
      <c r="AD54" s="292"/>
      <c r="AE54" s="355"/>
      <c r="AF54" s="414">
        <f>ROUND(ROUND(ROUND(ROUND(ROUND(G8+K44,0)*Q32,0)*Y53,0)*AB54,0)-AD49,0)</f>
        <v>138</v>
      </c>
      <c r="AG54" s="79"/>
    </row>
    <row r="55" ht="16.5" customHeight="1">
      <c r="A55" s="29">
        <v>63.0</v>
      </c>
      <c r="B55" s="30" t="s">
        <v>5058</v>
      </c>
      <c r="C55" s="32" t="s">
        <v>5059</v>
      </c>
      <c r="D55" s="69"/>
      <c r="E55" s="69"/>
      <c r="F55" s="102" t="s">
        <v>52</v>
      </c>
      <c r="G55" s="35"/>
      <c r="H55" s="35"/>
      <c r="I55" s="36"/>
      <c r="J55" s="168"/>
      <c r="K55" s="152"/>
      <c r="L55" s="344"/>
      <c r="M55" s="152"/>
      <c r="N55" s="46" t="s">
        <v>4961</v>
      </c>
      <c r="O55" s="82" t="s">
        <v>4962</v>
      </c>
      <c r="P55" s="152"/>
      <c r="Q55" s="153"/>
      <c r="R55" s="287"/>
      <c r="S55" s="287"/>
      <c r="T55" s="152"/>
      <c r="U55" s="152"/>
      <c r="V55" s="152"/>
      <c r="W55" s="152"/>
      <c r="X55" s="287"/>
      <c r="Y55" s="345"/>
      <c r="Z55" s="398"/>
      <c r="AA55" s="288"/>
      <c r="AB55" s="288"/>
      <c r="AC55" s="288"/>
      <c r="AD55" s="288"/>
      <c r="AE55" s="346"/>
      <c r="AF55" s="45">
        <f>ROUND(G56*Q56,0)</f>
        <v>310</v>
      </c>
      <c r="AG55" s="79"/>
    </row>
    <row r="56" ht="16.5" customHeight="1">
      <c r="A56" s="29">
        <v>63.0</v>
      </c>
      <c r="B56" s="30" t="s">
        <v>5060</v>
      </c>
      <c r="C56" s="32" t="s">
        <v>5061</v>
      </c>
      <c r="D56" s="69"/>
      <c r="E56" s="69"/>
      <c r="F56" s="482"/>
      <c r="G56" s="347">
        <f>'30放課後等デイ(基本１)'!G32</f>
        <v>443</v>
      </c>
      <c r="H56" s="140" t="s">
        <v>9</v>
      </c>
      <c r="I56" s="51"/>
      <c r="J56" s="94"/>
      <c r="K56" s="140"/>
      <c r="L56" s="348"/>
      <c r="M56" s="140"/>
      <c r="N56" s="481"/>
      <c r="O56" s="482"/>
      <c r="P56" s="302" t="s">
        <v>21</v>
      </c>
      <c r="Q56" s="349">
        <v>0.7</v>
      </c>
      <c r="R56" s="290"/>
      <c r="S56" s="290"/>
      <c r="T56" s="291"/>
      <c r="U56" s="291"/>
      <c r="V56" s="291"/>
      <c r="W56" s="291"/>
      <c r="X56" s="290"/>
      <c r="Y56" s="350"/>
      <c r="Z56" s="299" t="s">
        <v>20</v>
      </c>
      <c r="AA56" s="287" t="s">
        <v>21</v>
      </c>
      <c r="AB56" s="351">
        <v>0.85</v>
      </c>
      <c r="AC56" s="288"/>
      <c r="AD56" s="288"/>
      <c r="AE56" s="346"/>
      <c r="AF56" s="45">
        <f>ROUND(ROUND(G56*Q56,0)*AB56,0)</f>
        <v>264</v>
      </c>
      <c r="AG56" s="79"/>
    </row>
    <row r="57" ht="16.5" customHeight="1">
      <c r="A57" s="403">
        <v>63.0</v>
      </c>
      <c r="B57" s="404" t="s">
        <v>5062</v>
      </c>
      <c r="C57" s="405" t="s">
        <v>5063</v>
      </c>
      <c r="D57" s="94"/>
      <c r="E57" s="94"/>
      <c r="F57" s="482"/>
      <c r="G57" s="140"/>
      <c r="H57" s="140"/>
      <c r="I57" s="51"/>
      <c r="J57" s="69"/>
      <c r="K57" s="65"/>
      <c r="L57" s="65"/>
      <c r="M57" s="352"/>
      <c r="N57" s="481"/>
      <c r="O57" s="482"/>
      <c r="P57" s="352"/>
      <c r="Q57" s="353"/>
      <c r="R57" s="504" t="s">
        <v>23</v>
      </c>
      <c r="S57" s="407" t="s">
        <v>24</v>
      </c>
      <c r="T57" s="408"/>
      <c r="U57" s="408"/>
      <c r="V57" s="408"/>
      <c r="W57" s="408"/>
      <c r="X57" s="409" t="s">
        <v>21</v>
      </c>
      <c r="Y57" s="410">
        <v>0.7</v>
      </c>
      <c r="Z57" s="411"/>
      <c r="AA57" s="412"/>
      <c r="AB57" s="412"/>
      <c r="AC57" s="412"/>
      <c r="AD57" s="412"/>
      <c r="AE57" s="413"/>
      <c r="AF57" s="414">
        <f>ROUND(ROUND(G56*Q56,0)*Y57,0)</f>
        <v>217</v>
      </c>
      <c r="AG57" s="79"/>
    </row>
    <row r="58" ht="16.5" customHeight="1">
      <c r="A58" s="403">
        <v>63.0</v>
      </c>
      <c r="B58" s="404" t="s">
        <v>5064</v>
      </c>
      <c r="C58" s="405" t="s">
        <v>5065</v>
      </c>
      <c r="D58" s="94"/>
      <c r="E58" s="94"/>
      <c r="F58" s="482"/>
      <c r="G58" s="63"/>
      <c r="H58" s="63"/>
      <c r="I58" s="51"/>
      <c r="J58" s="69"/>
      <c r="K58" s="65"/>
      <c r="L58" s="65"/>
      <c r="M58" s="352"/>
      <c r="N58" s="481"/>
      <c r="O58" s="482"/>
      <c r="P58" s="352"/>
      <c r="Q58" s="353"/>
      <c r="R58" s="481"/>
      <c r="S58" s="416"/>
      <c r="T58" s="417"/>
      <c r="U58" s="417"/>
      <c r="V58" s="417"/>
      <c r="W58" s="417"/>
      <c r="X58" s="418"/>
      <c r="Y58" s="419"/>
      <c r="Z58" s="420" t="s">
        <v>20</v>
      </c>
      <c r="AA58" s="421" t="s">
        <v>21</v>
      </c>
      <c r="AB58" s="422">
        <v>0.85</v>
      </c>
      <c r="AC58" s="412"/>
      <c r="AD58" s="412"/>
      <c r="AE58" s="413"/>
      <c r="AF58" s="414">
        <f>ROUND(ROUND(ROUND(G56*Q56,0)*Y57,0)*AB58,0)</f>
        <v>184</v>
      </c>
      <c r="AG58" s="79"/>
    </row>
    <row r="59" ht="16.5" customHeight="1">
      <c r="A59" s="403">
        <v>63.0</v>
      </c>
      <c r="B59" s="404" t="s">
        <v>5066</v>
      </c>
      <c r="C59" s="405" t="s">
        <v>5067</v>
      </c>
      <c r="D59" s="94"/>
      <c r="E59" s="94"/>
      <c r="F59" s="482"/>
      <c r="G59" s="63"/>
      <c r="H59" s="63"/>
      <c r="I59" s="51"/>
      <c r="J59" s="69"/>
      <c r="K59" s="65"/>
      <c r="L59" s="65"/>
      <c r="M59" s="352"/>
      <c r="N59" s="481"/>
      <c r="O59" s="482"/>
      <c r="P59" s="352"/>
      <c r="Q59" s="353"/>
      <c r="R59" s="481"/>
      <c r="S59" s="407" t="s">
        <v>27</v>
      </c>
      <c r="T59" s="408"/>
      <c r="U59" s="408"/>
      <c r="V59" s="408"/>
      <c r="W59" s="408"/>
      <c r="X59" s="409" t="s">
        <v>21</v>
      </c>
      <c r="Y59" s="410">
        <v>0.5</v>
      </c>
      <c r="Z59" s="423"/>
      <c r="AA59" s="424"/>
      <c r="AB59" s="424"/>
      <c r="AC59" s="424"/>
      <c r="AD59" s="424"/>
      <c r="AE59" s="419"/>
      <c r="AF59" s="414">
        <f>ROUND(ROUND(G56*Q56,0)*Y59,0)</f>
        <v>155</v>
      </c>
      <c r="AG59" s="79"/>
    </row>
    <row r="60" ht="16.5" customHeight="1">
      <c r="A60" s="403">
        <v>63.0</v>
      </c>
      <c r="B60" s="404" t="s">
        <v>5068</v>
      </c>
      <c r="C60" s="405" t="s">
        <v>5069</v>
      </c>
      <c r="D60" s="94"/>
      <c r="E60" s="94"/>
      <c r="F60" s="76"/>
      <c r="G60" s="63"/>
      <c r="H60" s="63"/>
      <c r="I60" s="51"/>
      <c r="J60" s="69"/>
      <c r="K60" s="65"/>
      <c r="L60" s="65"/>
      <c r="M60" s="352"/>
      <c r="N60" s="481"/>
      <c r="O60" s="482"/>
      <c r="P60" s="352"/>
      <c r="Q60" s="353"/>
      <c r="R60" s="483"/>
      <c r="S60" s="416"/>
      <c r="T60" s="417"/>
      <c r="U60" s="417"/>
      <c r="V60" s="417"/>
      <c r="W60" s="417"/>
      <c r="X60" s="418"/>
      <c r="Y60" s="419"/>
      <c r="Z60" s="420" t="s">
        <v>20</v>
      </c>
      <c r="AA60" s="421" t="s">
        <v>21</v>
      </c>
      <c r="AB60" s="422">
        <v>0.85</v>
      </c>
      <c r="AC60" s="412"/>
      <c r="AD60" s="412"/>
      <c r="AE60" s="413"/>
      <c r="AF60" s="414">
        <f>ROUND(ROUND(ROUND(G56*Q56,0)*Y59,0)*AB60,0)</f>
        <v>132</v>
      </c>
      <c r="AG60" s="79"/>
    </row>
    <row r="61" ht="16.5" customHeight="1">
      <c r="A61" s="29">
        <v>63.0</v>
      </c>
      <c r="B61" s="30" t="s">
        <v>5070</v>
      </c>
      <c r="C61" s="32" t="s">
        <v>5071</v>
      </c>
      <c r="D61" s="94"/>
      <c r="E61" s="94"/>
      <c r="F61" s="76"/>
      <c r="G61" s="63"/>
      <c r="H61" s="63"/>
      <c r="I61" s="51"/>
      <c r="J61" s="69"/>
      <c r="K61" s="65"/>
      <c r="L61" s="65"/>
      <c r="M61" s="352"/>
      <c r="N61" s="481"/>
      <c r="O61" s="359"/>
      <c r="P61" s="352"/>
      <c r="Q61" s="353"/>
      <c r="R61" s="96"/>
      <c r="S61" s="96"/>
      <c r="T61" s="152"/>
      <c r="U61" s="152"/>
      <c r="V61" s="152"/>
      <c r="W61" s="152"/>
      <c r="X61" s="287"/>
      <c r="Y61" s="354"/>
      <c r="Z61" s="398"/>
      <c r="AA61" s="288"/>
      <c r="AB61" s="346"/>
      <c r="AC61" s="82" t="s">
        <v>30</v>
      </c>
      <c r="AD61" s="302">
        <v>5.0</v>
      </c>
      <c r="AE61" s="360" t="s">
        <v>31</v>
      </c>
      <c r="AF61" s="45">
        <f>ROUND(ROUND(G56*Q56,0)-AD61,0)</f>
        <v>305</v>
      </c>
      <c r="AG61" s="79"/>
    </row>
    <row r="62" ht="16.5" customHeight="1">
      <c r="A62" s="29">
        <v>63.0</v>
      </c>
      <c r="B62" s="30" t="s">
        <v>5072</v>
      </c>
      <c r="C62" s="32" t="s">
        <v>5073</v>
      </c>
      <c r="D62" s="94"/>
      <c r="E62" s="94"/>
      <c r="F62" s="76"/>
      <c r="G62" s="63"/>
      <c r="H62" s="63"/>
      <c r="I62" s="51"/>
      <c r="J62" s="69"/>
      <c r="K62" s="65"/>
      <c r="L62" s="65"/>
      <c r="M62" s="352"/>
      <c r="N62" s="481"/>
      <c r="O62" s="359"/>
      <c r="P62" s="352"/>
      <c r="Q62" s="353"/>
      <c r="R62" s="115"/>
      <c r="S62" s="115"/>
      <c r="T62" s="291"/>
      <c r="U62" s="291"/>
      <c r="V62" s="291"/>
      <c r="W62" s="291"/>
      <c r="X62" s="290"/>
      <c r="Y62" s="355"/>
      <c r="Z62" s="299" t="s">
        <v>20</v>
      </c>
      <c r="AA62" s="287" t="s">
        <v>21</v>
      </c>
      <c r="AB62" s="361">
        <v>0.85</v>
      </c>
      <c r="AC62" s="482"/>
      <c r="AD62" s="302"/>
      <c r="AE62" s="360"/>
      <c r="AF62" s="45">
        <f>ROUND(ROUND(ROUND(G56*Q56,0)*AB62,0)-AD61,0)</f>
        <v>259</v>
      </c>
      <c r="AG62" s="79"/>
    </row>
    <row r="63" ht="16.5" customHeight="1">
      <c r="A63" s="403">
        <v>63.0</v>
      </c>
      <c r="B63" s="404" t="s">
        <v>5074</v>
      </c>
      <c r="C63" s="405" t="s">
        <v>5075</v>
      </c>
      <c r="D63" s="94"/>
      <c r="E63" s="94"/>
      <c r="F63" s="76"/>
      <c r="G63" s="63"/>
      <c r="H63" s="63"/>
      <c r="I63" s="51"/>
      <c r="J63" s="69"/>
      <c r="K63" s="65"/>
      <c r="L63" s="65"/>
      <c r="M63" s="352"/>
      <c r="N63" s="481"/>
      <c r="O63" s="359"/>
      <c r="P63" s="352"/>
      <c r="Q63" s="353"/>
      <c r="R63" s="504" t="s">
        <v>23</v>
      </c>
      <c r="S63" s="407" t="s">
        <v>24</v>
      </c>
      <c r="T63" s="408"/>
      <c r="U63" s="408"/>
      <c r="V63" s="408"/>
      <c r="W63" s="408"/>
      <c r="X63" s="409" t="s">
        <v>21</v>
      </c>
      <c r="Y63" s="410">
        <v>0.7</v>
      </c>
      <c r="Z63" s="426"/>
      <c r="AA63" s="427"/>
      <c r="AB63" s="428"/>
      <c r="AC63" s="482"/>
      <c r="AD63" s="313"/>
      <c r="AE63" s="349"/>
      <c r="AF63" s="414">
        <f>ROUND(ROUND(ROUND(G56*Q56,0)*Y63,0)-AD61,0)</f>
        <v>212</v>
      </c>
      <c r="AG63" s="79"/>
    </row>
    <row r="64" ht="16.5" customHeight="1">
      <c r="A64" s="403">
        <v>63.0</v>
      </c>
      <c r="B64" s="404" t="s">
        <v>5076</v>
      </c>
      <c r="C64" s="405" t="s">
        <v>5077</v>
      </c>
      <c r="D64" s="94"/>
      <c r="E64" s="94"/>
      <c r="F64" s="76"/>
      <c r="G64" s="63"/>
      <c r="H64" s="63"/>
      <c r="I64" s="51"/>
      <c r="J64" s="69"/>
      <c r="K64" s="65"/>
      <c r="L64" s="65"/>
      <c r="M64" s="352"/>
      <c r="N64" s="364"/>
      <c r="O64" s="359"/>
      <c r="P64" s="352"/>
      <c r="Q64" s="353"/>
      <c r="R64" s="481"/>
      <c r="S64" s="416"/>
      <c r="T64" s="417"/>
      <c r="U64" s="417"/>
      <c r="V64" s="417"/>
      <c r="W64" s="417"/>
      <c r="X64" s="418"/>
      <c r="Y64" s="419"/>
      <c r="Z64" s="420" t="s">
        <v>20</v>
      </c>
      <c r="AA64" s="421" t="s">
        <v>21</v>
      </c>
      <c r="AB64" s="430">
        <v>0.85</v>
      </c>
      <c r="AC64" s="482"/>
      <c r="AD64" s="313"/>
      <c r="AE64" s="349"/>
      <c r="AF64" s="414">
        <f>ROUND(ROUND(ROUND(ROUND(G56*Q56,0)*Y63,0)*AB64,0)-AD61,0)</f>
        <v>179</v>
      </c>
      <c r="AG64" s="79"/>
    </row>
    <row r="65" ht="16.5" customHeight="1">
      <c r="A65" s="403">
        <v>63.0</v>
      </c>
      <c r="B65" s="404" t="s">
        <v>5078</v>
      </c>
      <c r="C65" s="405" t="s">
        <v>5079</v>
      </c>
      <c r="D65" s="94"/>
      <c r="E65" s="94"/>
      <c r="F65" s="76"/>
      <c r="G65" s="63"/>
      <c r="H65" s="63"/>
      <c r="I65" s="51"/>
      <c r="J65" s="69"/>
      <c r="K65" s="65"/>
      <c r="L65" s="65"/>
      <c r="M65" s="352"/>
      <c r="N65" s="364"/>
      <c r="O65" s="359"/>
      <c r="P65" s="352"/>
      <c r="Q65" s="353"/>
      <c r="R65" s="481"/>
      <c r="S65" s="431" t="s">
        <v>27</v>
      </c>
      <c r="T65" s="408"/>
      <c r="U65" s="408"/>
      <c r="V65" s="408"/>
      <c r="W65" s="408"/>
      <c r="X65" s="409" t="s">
        <v>21</v>
      </c>
      <c r="Y65" s="410">
        <v>0.5</v>
      </c>
      <c r="Z65" s="423"/>
      <c r="AA65" s="424"/>
      <c r="AB65" s="419"/>
      <c r="AC65" s="482"/>
      <c r="AD65" s="313"/>
      <c r="AE65" s="349"/>
      <c r="AF65" s="414">
        <f>ROUND(ROUND(ROUND(G56*Q56,0)*Y65,0)-AD61,0)</f>
        <v>150</v>
      </c>
      <c r="AG65" s="79"/>
    </row>
    <row r="66" ht="16.5" customHeight="1">
      <c r="A66" s="403">
        <v>63.0</v>
      </c>
      <c r="B66" s="404" t="s">
        <v>5080</v>
      </c>
      <c r="C66" s="405" t="s">
        <v>5081</v>
      </c>
      <c r="D66" s="94"/>
      <c r="E66" s="94"/>
      <c r="F66" s="76"/>
      <c r="G66" s="63"/>
      <c r="H66" s="63"/>
      <c r="I66" s="51"/>
      <c r="J66" s="69"/>
      <c r="K66" s="65"/>
      <c r="L66" s="65"/>
      <c r="M66" s="352"/>
      <c r="N66" s="364"/>
      <c r="O66" s="359"/>
      <c r="P66" s="352"/>
      <c r="Q66" s="353"/>
      <c r="R66" s="483"/>
      <c r="S66" s="433"/>
      <c r="T66" s="417"/>
      <c r="U66" s="417"/>
      <c r="V66" s="417"/>
      <c r="W66" s="417"/>
      <c r="X66" s="418"/>
      <c r="Y66" s="419"/>
      <c r="Z66" s="420" t="s">
        <v>20</v>
      </c>
      <c r="AA66" s="421" t="s">
        <v>21</v>
      </c>
      <c r="AB66" s="430">
        <v>0.85</v>
      </c>
      <c r="AC66" s="484"/>
      <c r="AD66" s="292"/>
      <c r="AE66" s="355"/>
      <c r="AF66" s="414">
        <f>ROUND(ROUND(ROUND(ROUND(G56*Q56,0)*Y65,0)*AB66,0)-AD61,0)</f>
        <v>127</v>
      </c>
      <c r="AG66" s="79"/>
    </row>
    <row r="67" ht="16.5" customHeight="1">
      <c r="A67" s="29">
        <v>63.0</v>
      </c>
      <c r="B67" s="30" t="s">
        <v>5082</v>
      </c>
      <c r="C67" s="32" t="s">
        <v>5083</v>
      </c>
      <c r="D67" s="94"/>
      <c r="E67" s="94"/>
      <c r="F67" s="94"/>
      <c r="G67" s="140"/>
      <c r="H67" s="140"/>
      <c r="I67" s="95"/>
      <c r="J67" s="82" t="s">
        <v>38</v>
      </c>
      <c r="K67" s="96"/>
      <c r="L67" s="96"/>
      <c r="M67" s="152"/>
      <c r="N67" s="105"/>
      <c r="O67" s="94"/>
      <c r="P67" s="140"/>
      <c r="Q67" s="95"/>
      <c r="R67" s="287"/>
      <c r="S67" s="287"/>
      <c r="T67" s="152"/>
      <c r="U67" s="152"/>
      <c r="V67" s="152"/>
      <c r="W67" s="152"/>
      <c r="X67" s="287"/>
      <c r="Y67" s="345"/>
      <c r="Z67" s="398"/>
      <c r="AA67" s="288"/>
      <c r="AB67" s="288"/>
      <c r="AC67" s="288"/>
      <c r="AD67" s="288"/>
      <c r="AE67" s="346"/>
      <c r="AF67" s="45">
        <f>ROUND(ROUND(G56+K68,0)*Q56,0)</f>
        <v>314</v>
      </c>
      <c r="AG67" s="79"/>
    </row>
    <row r="68" ht="16.5" customHeight="1">
      <c r="A68" s="29">
        <v>63.0</v>
      </c>
      <c r="B68" s="30" t="s">
        <v>5084</v>
      </c>
      <c r="C68" s="32" t="s">
        <v>5085</v>
      </c>
      <c r="D68" s="94"/>
      <c r="E68" s="94"/>
      <c r="F68" s="94"/>
      <c r="G68" s="63"/>
      <c r="H68" s="140"/>
      <c r="I68" s="95"/>
      <c r="J68" s="482"/>
      <c r="K68" s="302">
        <v>6.0</v>
      </c>
      <c r="L68" s="63" t="s">
        <v>40</v>
      </c>
      <c r="M68" s="140"/>
      <c r="N68" s="105"/>
      <c r="O68" s="94"/>
      <c r="P68" s="140"/>
      <c r="Q68" s="95"/>
      <c r="R68" s="290"/>
      <c r="S68" s="290"/>
      <c r="T68" s="291"/>
      <c r="U68" s="291"/>
      <c r="V68" s="291"/>
      <c r="W68" s="291"/>
      <c r="X68" s="290"/>
      <c r="Y68" s="350"/>
      <c r="Z68" s="299" t="s">
        <v>20</v>
      </c>
      <c r="AA68" s="287" t="s">
        <v>21</v>
      </c>
      <c r="AB68" s="351">
        <v>0.85</v>
      </c>
      <c r="AC68" s="288"/>
      <c r="AD68" s="288"/>
      <c r="AE68" s="346"/>
      <c r="AF68" s="45">
        <f>ROUND(ROUND(ROUND(G56+K68,0)*Q56,0)*AB68,0)</f>
        <v>267</v>
      </c>
      <c r="AG68" s="79"/>
    </row>
    <row r="69" ht="16.5" customHeight="1">
      <c r="A69" s="403">
        <v>63.0</v>
      </c>
      <c r="B69" s="404" t="s">
        <v>5086</v>
      </c>
      <c r="C69" s="405" t="s">
        <v>5087</v>
      </c>
      <c r="D69" s="94"/>
      <c r="E69" s="94"/>
      <c r="F69" s="94"/>
      <c r="G69" s="352"/>
      <c r="H69" s="140"/>
      <c r="I69" s="95"/>
      <c r="J69" s="482"/>
      <c r="K69" s="304"/>
      <c r="L69" s="365"/>
      <c r="M69" s="366"/>
      <c r="N69" s="367"/>
      <c r="O69" s="368"/>
      <c r="P69" s="366"/>
      <c r="Q69" s="369"/>
      <c r="R69" s="504" t="s">
        <v>23</v>
      </c>
      <c r="S69" s="407" t="s">
        <v>24</v>
      </c>
      <c r="T69" s="408"/>
      <c r="U69" s="408"/>
      <c r="V69" s="408"/>
      <c r="W69" s="408"/>
      <c r="X69" s="409" t="s">
        <v>21</v>
      </c>
      <c r="Y69" s="410">
        <v>0.7</v>
      </c>
      <c r="Z69" s="411"/>
      <c r="AA69" s="412"/>
      <c r="AB69" s="412"/>
      <c r="AC69" s="412"/>
      <c r="AD69" s="412"/>
      <c r="AE69" s="413"/>
      <c r="AF69" s="414">
        <f>ROUND(ROUND(ROUND(G56+K68,0)*Q56,0)*Y69,0)</f>
        <v>220</v>
      </c>
      <c r="AG69" s="79"/>
    </row>
    <row r="70" ht="16.5" customHeight="1">
      <c r="A70" s="403">
        <v>63.0</v>
      </c>
      <c r="B70" s="404" t="s">
        <v>5088</v>
      </c>
      <c r="C70" s="405" t="s">
        <v>5089</v>
      </c>
      <c r="D70" s="94"/>
      <c r="E70" s="94"/>
      <c r="F70" s="94"/>
      <c r="G70" s="352"/>
      <c r="H70" s="140"/>
      <c r="I70" s="95"/>
      <c r="J70" s="482"/>
      <c r="K70" s="302"/>
      <c r="L70" s="63"/>
      <c r="M70" s="366"/>
      <c r="N70" s="367"/>
      <c r="O70" s="368"/>
      <c r="P70" s="366"/>
      <c r="Q70" s="369"/>
      <c r="R70" s="481"/>
      <c r="S70" s="416"/>
      <c r="T70" s="417"/>
      <c r="U70" s="417"/>
      <c r="V70" s="417"/>
      <c r="W70" s="417"/>
      <c r="X70" s="418"/>
      <c r="Y70" s="419"/>
      <c r="Z70" s="420" t="s">
        <v>20</v>
      </c>
      <c r="AA70" s="421" t="s">
        <v>21</v>
      </c>
      <c r="AB70" s="422">
        <v>0.85</v>
      </c>
      <c r="AC70" s="412"/>
      <c r="AD70" s="412"/>
      <c r="AE70" s="413"/>
      <c r="AF70" s="414">
        <f>ROUND(ROUND(ROUND(ROUND(G56+K68,0)*Q56,0)*Y69,0)*AB70,0)</f>
        <v>187</v>
      </c>
      <c r="AG70" s="79"/>
    </row>
    <row r="71" ht="16.5" customHeight="1">
      <c r="A71" s="403">
        <v>63.0</v>
      </c>
      <c r="B71" s="404" t="s">
        <v>5090</v>
      </c>
      <c r="C71" s="405" t="s">
        <v>5091</v>
      </c>
      <c r="D71" s="94"/>
      <c r="E71" s="94"/>
      <c r="F71" s="94"/>
      <c r="G71" s="352"/>
      <c r="H71" s="140"/>
      <c r="I71" s="95"/>
      <c r="J71" s="482"/>
      <c r="K71" s="302"/>
      <c r="L71" s="63"/>
      <c r="M71" s="366"/>
      <c r="N71" s="367"/>
      <c r="O71" s="368"/>
      <c r="P71" s="366"/>
      <c r="Q71" s="369"/>
      <c r="R71" s="481"/>
      <c r="S71" s="407" t="s">
        <v>27</v>
      </c>
      <c r="T71" s="408"/>
      <c r="U71" s="408"/>
      <c r="V71" s="408"/>
      <c r="W71" s="408"/>
      <c r="X71" s="409" t="s">
        <v>21</v>
      </c>
      <c r="Y71" s="410">
        <v>0.5</v>
      </c>
      <c r="Z71" s="423"/>
      <c r="AA71" s="424"/>
      <c r="AB71" s="424"/>
      <c r="AC71" s="424"/>
      <c r="AD71" s="424"/>
      <c r="AE71" s="419"/>
      <c r="AF71" s="414">
        <f>ROUND(ROUND(ROUND(G56+K68,0)*Q56,0)*Y71,0)</f>
        <v>157</v>
      </c>
      <c r="AG71" s="79"/>
    </row>
    <row r="72" ht="16.5" customHeight="1">
      <c r="A72" s="403">
        <v>63.0</v>
      </c>
      <c r="B72" s="404" t="s">
        <v>5092</v>
      </c>
      <c r="C72" s="405" t="s">
        <v>5093</v>
      </c>
      <c r="D72" s="94"/>
      <c r="E72" s="94"/>
      <c r="F72" s="94"/>
      <c r="G72" s="352"/>
      <c r="H72" s="140"/>
      <c r="I72" s="95"/>
      <c r="J72" s="69"/>
      <c r="K72" s="302"/>
      <c r="L72" s="63"/>
      <c r="M72" s="366"/>
      <c r="N72" s="367"/>
      <c r="O72" s="368"/>
      <c r="P72" s="366"/>
      <c r="Q72" s="369"/>
      <c r="R72" s="483"/>
      <c r="S72" s="416"/>
      <c r="T72" s="417"/>
      <c r="U72" s="417"/>
      <c r="V72" s="417"/>
      <c r="W72" s="417"/>
      <c r="X72" s="418"/>
      <c r="Y72" s="419"/>
      <c r="Z72" s="420" t="s">
        <v>20</v>
      </c>
      <c r="AA72" s="421" t="s">
        <v>21</v>
      </c>
      <c r="AB72" s="422">
        <v>0.85</v>
      </c>
      <c r="AC72" s="412"/>
      <c r="AD72" s="412"/>
      <c r="AE72" s="413"/>
      <c r="AF72" s="414">
        <f>ROUND(ROUND(ROUND(ROUND(G56+K68,0)*Q56,0)*Y71,0)*AB72,0)</f>
        <v>133</v>
      </c>
      <c r="AG72" s="79"/>
    </row>
    <row r="73" ht="16.5" customHeight="1">
      <c r="A73" s="29">
        <v>63.0</v>
      </c>
      <c r="B73" s="30" t="s">
        <v>5094</v>
      </c>
      <c r="C73" s="32" t="s">
        <v>5095</v>
      </c>
      <c r="D73" s="94"/>
      <c r="E73" s="94"/>
      <c r="F73" s="94"/>
      <c r="G73" s="352"/>
      <c r="H73" s="140"/>
      <c r="I73" s="95"/>
      <c r="J73" s="69"/>
      <c r="K73" s="302"/>
      <c r="L73" s="63"/>
      <c r="M73" s="366"/>
      <c r="N73" s="367"/>
      <c r="O73" s="368"/>
      <c r="P73" s="366"/>
      <c r="Q73" s="369"/>
      <c r="R73" s="96"/>
      <c r="S73" s="96"/>
      <c r="T73" s="152"/>
      <c r="U73" s="152"/>
      <c r="V73" s="152"/>
      <c r="W73" s="152"/>
      <c r="X73" s="287"/>
      <c r="Y73" s="354"/>
      <c r="Z73" s="398"/>
      <c r="AA73" s="288"/>
      <c r="AB73" s="346"/>
      <c r="AC73" s="82" t="s">
        <v>30</v>
      </c>
      <c r="AD73" s="302">
        <v>5.0</v>
      </c>
      <c r="AE73" s="360" t="s">
        <v>31</v>
      </c>
      <c r="AF73" s="45">
        <f>ROUND(ROUND(ROUND(G56+K68,0)*Q56,0)-AD73,0)</f>
        <v>309</v>
      </c>
      <c r="AG73" s="79"/>
    </row>
    <row r="74" ht="16.5" customHeight="1">
      <c r="A74" s="29">
        <v>63.0</v>
      </c>
      <c r="B74" s="30" t="s">
        <v>5096</v>
      </c>
      <c r="C74" s="32" t="s">
        <v>5097</v>
      </c>
      <c r="D74" s="94"/>
      <c r="E74" s="94"/>
      <c r="F74" s="94"/>
      <c r="G74" s="352"/>
      <c r="H74" s="140"/>
      <c r="I74" s="95"/>
      <c r="J74" s="69"/>
      <c r="K74" s="302"/>
      <c r="L74" s="63"/>
      <c r="M74" s="366"/>
      <c r="N74" s="367"/>
      <c r="O74" s="368"/>
      <c r="P74" s="366"/>
      <c r="Q74" s="369"/>
      <c r="R74" s="115"/>
      <c r="S74" s="115"/>
      <c r="T74" s="291"/>
      <c r="U74" s="291"/>
      <c r="V74" s="291"/>
      <c r="W74" s="291"/>
      <c r="X74" s="290"/>
      <c r="Y74" s="355"/>
      <c r="Z74" s="299" t="s">
        <v>20</v>
      </c>
      <c r="AA74" s="287" t="s">
        <v>21</v>
      </c>
      <c r="AB74" s="361">
        <v>0.85</v>
      </c>
      <c r="AC74" s="482"/>
      <c r="AD74" s="302"/>
      <c r="AE74" s="360"/>
      <c r="AF74" s="45">
        <f>ROUND(ROUND(ROUND(ROUND(G56+K68,0)*Q56,0)*AB74,0)-AD73,0)</f>
        <v>262</v>
      </c>
      <c r="AG74" s="79"/>
    </row>
    <row r="75" ht="16.5" customHeight="1">
      <c r="A75" s="403">
        <v>63.0</v>
      </c>
      <c r="B75" s="404" t="s">
        <v>5098</v>
      </c>
      <c r="C75" s="405" t="s">
        <v>5099</v>
      </c>
      <c r="D75" s="94"/>
      <c r="E75" s="94"/>
      <c r="F75" s="94"/>
      <c r="G75" s="352"/>
      <c r="H75" s="140"/>
      <c r="I75" s="95"/>
      <c r="J75" s="69"/>
      <c r="K75" s="302"/>
      <c r="L75" s="63"/>
      <c r="M75" s="366"/>
      <c r="N75" s="367"/>
      <c r="O75" s="368"/>
      <c r="P75" s="366"/>
      <c r="Q75" s="369"/>
      <c r="R75" s="504" t="s">
        <v>23</v>
      </c>
      <c r="S75" s="407" t="s">
        <v>24</v>
      </c>
      <c r="T75" s="408"/>
      <c r="U75" s="408"/>
      <c r="V75" s="408"/>
      <c r="W75" s="408"/>
      <c r="X75" s="409" t="s">
        <v>21</v>
      </c>
      <c r="Y75" s="410">
        <v>0.7</v>
      </c>
      <c r="Z75" s="426"/>
      <c r="AA75" s="427"/>
      <c r="AB75" s="428"/>
      <c r="AC75" s="482"/>
      <c r="AD75" s="313"/>
      <c r="AE75" s="349"/>
      <c r="AF75" s="414">
        <f>ROUND(ROUND(ROUND(ROUND(G56+K68,0)*Q56,0)*Y75,0)-AD73,0)</f>
        <v>215</v>
      </c>
      <c r="AG75" s="79"/>
    </row>
    <row r="76" ht="16.5" customHeight="1">
      <c r="A76" s="403">
        <v>63.0</v>
      </c>
      <c r="B76" s="404" t="s">
        <v>5100</v>
      </c>
      <c r="C76" s="405" t="s">
        <v>5101</v>
      </c>
      <c r="D76" s="94"/>
      <c r="E76" s="94"/>
      <c r="F76" s="94"/>
      <c r="G76" s="352"/>
      <c r="H76" s="140"/>
      <c r="I76" s="95"/>
      <c r="J76" s="69"/>
      <c r="K76" s="302"/>
      <c r="L76" s="63"/>
      <c r="M76" s="366"/>
      <c r="N76" s="367"/>
      <c r="O76" s="368"/>
      <c r="P76" s="366"/>
      <c r="Q76" s="369"/>
      <c r="R76" s="481"/>
      <c r="S76" s="416"/>
      <c r="T76" s="417"/>
      <c r="U76" s="417"/>
      <c r="V76" s="417"/>
      <c r="W76" s="417"/>
      <c r="X76" s="418"/>
      <c r="Y76" s="419"/>
      <c r="Z76" s="420" t="s">
        <v>20</v>
      </c>
      <c r="AA76" s="421" t="s">
        <v>21</v>
      </c>
      <c r="AB76" s="430">
        <v>0.85</v>
      </c>
      <c r="AC76" s="482"/>
      <c r="AD76" s="313"/>
      <c r="AE76" s="349"/>
      <c r="AF76" s="414">
        <f>ROUND(ROUND(ROUND(ROUND(ROUND(G56+K68,0)*Q56,0)*Y75,0)*AB76,0)-AD73,0)</f>
        <v>182</v>
      </c>
      <c r="AG76" s="79"/>
    </row>
    <row r="77" ht="16.5" customHeight="1">
      <c r="A77" s="403">
        <v>63.0</v>
      </c>
      <c r="B77" s="404" t="s">
        <v>5102</v>
      </c>
      <c r="C77" s="405" t="s">
        <v>5103</v>
      </c>
      <c r="D77" s="94"/>
      <c r="E77" s="94"/>
      <c r="F77" s="94"/>
      <c r="G77" s="352"/>
      <c r="H77" s="140"/>
      <c r="I77" s="95"/>
      <c r="J77" s="69"/>
      <c r="K77" s="302"/>
      <c r="L77" s="63"/>
      <c r="M77" s="366"/>
      <c r="N77" s="367"/>
      <c r="O77" s="368"/>
      <c r="P77" s="366"/>
      <c r="Q77" s="369"/>
      <c r="R77" s="481"/>
      <c r="S77" s="431" t="s">
        <v>27</v>
      </c>
      <c r="T77" s="408"/>
      <c r="U77" s="408"/>
      <c r="V77" s="408"/>
      <c r="W77" s="408"/>
      <c r="X77" s="409" t="s">
        <v>21</v>
      </c>
      <c r="Y77" s="410">
        <v>0.5</v>
      </c>
      <c r="Z77" s="423"/>
      <c r="AA77" s="424"/>
      <c r="AB77" s="419"/>
      <c r="AC77" s="482"/>
      <c r="AD77" s="313"/>
      <c r="AE77" s="349"/>
      <c r="AF77" s="414">
        <f>ROUND(ROUND(ROUND(ROUND(G56+K68,0)*Q56,0)*Y77,0)-AD73,0)</f>
        <v>152</v>
      </c>
      <c r="AG77" s="79"/>
    </row>
    <row r="78" ht="16.5" customHeight="1">
      <c r="A78" s="403">
        <v>63.0</v>
      </c>
      <c r="B78" s="404" t="s">
        <v>5104</v>
      </c>
      <c r="C78" s="405" t="s">
        <v>5105</v>
      </c>
      <c r="D78" s="94"/>
      <c r="E78" s="94"/>
      <c r="F78" s="94"/>
      <c r="G78" s="352"/>
      <c r="H78" s="140"/>
      <c r="I78" s="95"/>
      <c r="J78" s="69"/>
      <c r="K78" s="302"/>
      <c r="L78" s="63"/>
      <c r="M78" s="366"/>
      <c r="N78" s="367"/>
      <c r="O78" s="370"/>
      <c r="P78" s="366"/>
      <c r="Q78" s="369"/>
      <c r="R78" s="483"/>
      <c r="S78" s="433"/>
      <c r="T78" s="417"/>
      <c r="U78" s="417"/>
      <c r="V78" s="417"/>
      <c r="W78" s="417"/>
      <c r="X78" s="418"/>
      <c r="Y78" s="419"/>
      <c r="Z78" s="420" t="s">
        <v>20</v>
      </c>
      <c r="AA78" s="421" t="s">
        <v>21</v>
      </c>
      <c r="AB78" s="430">
        <v>0.85</v>
      </c>
      <c r="AC78" s="484"/>
      <c r="AD78" s="292"/>
      <c r="AE78" s="355"/>
      <c r="AF78" s="414">
        <f>ROUND(ROUND(ROUND(ROUND(ROUND(G56+K68,0)*Q56,0)*Y77,0)*AB78,0)-AD73,0)</f>
        <v>128</v>
      </c>
      <c r="AG78" s="79"/>
    </row>
    <row r="79" ht="16.5" customHeight="1">
      <c r="A79" s="29">
        <v>63.0</v>
      </c>
      <c r="B79" s="30" t="s">
        <v>5106</v>
      </c>
      <c r="C79" s="32" t="s">
        <v>5107</v>
      </c>
      <c r="D79" s="69"/>
      <c r="E79" s="69"/>
      <c r="F79" s="76"/>
      <c r="G79" s="63"/>
      <c r="H79" s="63"/>
      <c r="I79" s="51"/>
      <c r="J79" s="168"/>
      <c r="K79" s="152"/>
      <c r="L79" s="344"/>
      <c r="M79" s="152"/>
      <c r="N79" s="367"/>
      <c r="O79" s="82" t="s">
        <v>5011</v>
      </c>
      <c r="P79" s="152"/>
      <c r="Q79" s="153"/>
      <c r="R79" s="287"/>
      <c r="S79" s="287"/>
      <c r="T79" s="152"/>
      <c r="U79" s="152"/>
      <c r="V79" s="152"/>
      <c r="W79" s="152"/>
      <c r="X79" s="287"/>
      <c r="Y79" s="345"/>
      <c r="Z79" s="398"/>
      <c r="AA79" s="288"/>
      <c r="AB79" s="288"/>
      <c r="AC79" s="288"/>
      <c r="AD79" s="288"/>
      <c r="AE79" s="346"/>
      <c r="AF79" s="45">
        <f>ROUND(G56*Q80,0)</f>
        <v>222</v>
      </c>
      <c r="AG79" s="79"/>
    </row>
    <row r="80" ht="16.5" customHeight="1">
      <c r="A80" s="29">
        <v>63.0</v>
      </c>
      <c r="B80" s="30" t="s">
        <v>5108</v>
      </c>
      <c r="C80" s="32" t="s">
        <v>5109</v>
      </c>
      <c r="D80" s="69"/>
      <c r="E80" s="69"/>
      <c r="F80" s="76"/>
      <c r="G80" s="373"/>
      <c r="H80" s="140"/>
      <c r="I80" s="51"/>
      <c r="J80" s="94"/>
      <c r="K80" s="140"/>
      <c r="L80" s="348"/>
      <c r="M80" s="140"/>
      <c r="N80" s="105"/>
      <c r="O80" s="482"/>
      <c r="P80" s="302" t="s">
        <v>21</v>
      </c>
      <c r="Q80" s="349">
        <v>0.5</v>
      </c>
      <c r="R80" s="290"/>
      <c r="S80" s="290"/>
      <c r="T80" s="291"/>
      <c r="U80" s="291"/>
      <c r="V80" s="291"/>
      <c r="W80" s="291"/>
      <c r="X80" s="290"/>
      <c r="Y80" s="350"/>
      <c r="Z80" s="299" t="s">
        <v>20</v>
      </c>
      <c r="AA80" s="287" t="s">
        <v>21</v>
      </c>
      <c r="AB80" s="351">
        <v>0.85</v>
      </c>
      <c r="AC80" s="288"/>
      <c r="AD80" s="288"/>
      <c r="AE80" s="346"/>
      <c r="AF80" s="45">
        <f>ROUND(ROUND(G56*Q80,0)*AB80,0)</f>
        <v>189</v>
      </c>
      <c r="AG80" s="79"/>
    </row>
    <row r="81" ht="16.5" customHeight="1">
      <c r="A81" s="403">
        <v>63.0</v>
      </c>
      <c r="B81" s="404" t="s">
        <v>5110</v>
      </c>
      <c r="C81" s="405" t="s">
        <v>5111</v>
      </c>
      <c r="D81" s="94"/>
      <c r="E81" s="94"/>
      <c r="F81" s="76"/>
      <c r="G81" s="140"/>
      <c r="H81" s="140"/>
      <c r="I81" s="51"/>
      <c r="J81" s="69"/>
      <c r="K81" s="65"/>
      <c r="L81" s="65"/>
      <c r="M81" s="352"/>
      <c r="N81" s="364"/>
      <c r="O81" s="482"/>
      <c r="P81" s="352"/>
      <c r="Q81" s="353"/>
      <c r="R81" s="504" t="s">
        <v>23</v>
      </c>
      <c r="S81" s="407" t="s">
        <v>24</v>
      </c>
      <c r="T81" s="408"/>
      <c r="U81" s="408"/>
      <c r="V81" s="408"/>
      <c r="W81" s="408"/>
      <c r="X81" s="409" t="s">
        <v>21</v>
      </c>
      <c r="Y81" s="410">
        <v>0.7</v>
      </c>
      <c r="Z81" s="411"/>
      <c r="AA81" s="412"/>
      <c r="AB81" s="412"/>
      <c r="AC81" s="412"/>
      <c r="AD81" s="412"/>
      <c r="AE81" s="413"/>
      <c r="AF81" s="414">
        <f>ROUND(ROUND(G56*Q80,0)*Y81,0)</f>
        <v>155</v>
      </c>
      <c r="AG81" s="79"/>
    </row>
    <row r="82" ht="16.5" customHeight="1">
      <c r="A82" s="403">
        <v>63.0</v>
      </c>
      <c r="B82" s="404" t="s">
        <v>5112</v>
      </c>
      <c r="C82" s="405" t="s">
        <v>5113</v>
      </c>
      <c r="D82" s="94"/>
      <c r="E82" s="94"/>
      <c r="F82" s="76"/>
      <c r="G82" s="63"/>
      <c r="H82" s="63"/>
      <c r="I82" s="51"/>
      <c r="J82" s="69"/>
      <c r="K82" s="65"/>
      <c r="L82" s="65"/>
      <c r="M82" s="352"/>
      <c r="N82" s="364"/>
      <c r="O82" s="482"/>
      <c r="P82" s="352"/>
      <c r="Q82" s="353"/>
      <c r="R82" s="481"/>
      <c r="S82" s="416"/>
      <c r="T82" s="417"/>
      <c r="U82" s="417"/>
      <c r="V82" s="417"/>
      <c r="W82" s="417"/>
      <c r="X82" s="418"/>
      <c r="Y82" s="419"/>
      <c r="Z82" s="420" t="s">
        <v>20</v>
      </c>
      <c r="AA82" s="421" t="s">
        <v>21</v>
      </c>
      <c r="AB82" s="422">
        <v>0.85</v>
      </c>
      <c r="AC82" s="412"/>
      <c r="AD82" s="412"/>
      <c r="AE82" s="413"/>
      <c r="AF82" s="414">
        <f>ROUND(ROUND(ROUND(G56*Q80,0)*Y81,0)*AB82,0)</f>
        <v>132</v>
      </c>
      <c r="AG82" s="79"/>
    </row>
    <row r="83" ht="16.5" customHeight="1">
      <c r="A83" s="403">
        <v>63.0</v>
      </c>
      <c r="B83" s="404" t="s">
        <v>5114</v>
      </c>
      <c r="C83" s="405" t="s">
        <v>5115</v>
      </c>
      <c r="D83" s="94"/>
      <c r="E83" s="94"/>
      <c r="F83" s="76"/>
      <c r="G83" s="63"/>
      <c r="H83" s="63"/>
      <c r="I83" s="51"/>
      <c r="J83" s="69"/>
      <c r="K83" s="65"/>
      <c r="L83" s="65"/>
      <c r="M83" s="352"/>
      <c r="N83" s="364"/>
      <c r="O83" s="482"/>
      <c r="P83" s="352"/>
      <c r="Q83" s="353"/>
      <c r="R83" s="481"/>
      <c r="S83" s="407" t="s">
        <v>27</v>
      </c>
      <c r="T83" s="408"/>
      <c r="U83" s="408"/>
      <c r="V83" s="408"/>
      <c r="W83" s="408"/>
      <c r="X83" s="409" t="s">
        <v>21</v>
      </c>
      <c r="Y83" s="410">
        <v>0.5</v>
      </c>
      <c r="Z83" s="423"/>
      <c r="AA83" s="424"/>
      <c r="AB83" s="424"/>
      <c r="AC83" s="424"/>
      <c r="AD83" s="424"/>
      <c r="AE83" s="419"/>
      <c r="AF83" s="414">
        <f>ROUND(ROUND(G56*Q80,0)*Y83,0)</f>
        <v>111</v>
      </c>
      <c r="AG83" s="79"/>
    </row>
    <row r="84" ht="16.5" customHeight="1">
      <c r="A84" s="403">
        <v>63.0</v>
      </c>
      <c r="B84" s="404" t="s">
        <v>5116</v>
      </c>
      <c r="C84" s="405" t="s">
        <v>5117</v>
      </c>
      <c r="D84" s="94"/>
      <c r="E84" s="94"/>
      <c r="F84" s="76"/>
      <c r="G84" s="63"/>
      <c r="H84" s="63"/>
      <c r="I84" s="51"/>
      <c r="J84" s="69"/>
      <c r="K84" s="65"/>
      <c r="L84" s="65"/>
      <c r="M84" s="352"/>
      <c r="N84" s="364"/>
      <c r="O84" s="482"/>
      <c r="P84" s="352"/>
      <c r="Q84" s="353"/>
      <c r="R84" s="483"/>
      <c r="S84" s="416"/>
      <c r="T84" s="417"/>
      <c r="U84" s="417"/>
      <c r="V84" s="417"/>
      <c r="W84" s="417"/>
      <c r="X84" s="418"/>
      <c r="Y84" s="419"/>
      <c r="Z84" s="420" t="s">
        <v>20</v>
      </c>
      <c r="AA84" s="421" t="s">
        <v>21</v>
      </c>
      <c r="AB84" s="422">
        <v>0.85</v>
      </c>
      <c r="AC84" s="412"/>
      <c r="AD84" s="412"/>
      <c r="AE84" s="413"/>
      <c r="AF84" s="414">
        <f>ROUND(ROUND(ROUND(G56*Q80,0)*Y83,0)*AB84,0)</f>
        <v>94</v>
      </c>
      <c r="AG84" s="79"/>
    </row>
    <row r="85" ht="16.5" customHeight="1">
      <c r="A85" s="29">
        <v>63.0</v>
      </c>
      <c r="B85" s="30" t="s">
        <v>5118</v>
      </c>
      <c r="C85" s="32" t="s">
        <v>5119</v>
      </c>
      <c r="D85" s="94"/>
      <c r="E85" s="94"/>
      <c r="F85" s="76"/>
      <c r="G85" s="63"/>
      <c r="H85" s="63"/>
      <c r="I85" s="51"/>
      <c r="J85" s="69"/>
      <c r="K85" s="65"/>
      <c r="L85" s="65"/>
      <c r="M85" s="352"/>
      <c r="N85" s="364"/>
      <c r="O85" s="359"/>
      <c r="P85" s="352"/>
      <c r="Q85" s="353"/>
      <c r="R85" s="96"/>
      <c r="S85" s="96"/>
      <c r="T85" s="152"/>
      <c r="U85" s="152"/>
      <c r="V85" s="152"/>
      <c r="W85" s="152"/>
      <c r="X85" s="287"/>
      <c r="Y85" s="354"/>
      <c r="Z85" s="398"/>
      <c r="AA85" s="288"/>
      <c r="AB85" s="346"/>
      <c r="AC85" s="82" t="s">
        <v>30</v>
      </c>
      <c r="AD85" s="302">
        <v>5.0</v>
      </c>
      <c r="AE85" s="360" t="s">
        <v>31</v>
      </c>
      <c r="AF85" s="45">
        <f>ROUND(ROUND(G56*Q80,0)-AD85,0)</f>
        <v>217</v>
      </c>
      <c r="AG85" s="79"/>
    </row>
    <row r="86" ht="16.5" customHeight="1">
      <c r="A86" s="29">
        <v>63.0</v>
      </c>
      <c r="B86" s="30" t="s">
        <v>5120</v>
      </c>
      <c r="C86" s="32" t="s">
        <v>5121</v>
      </c>
      <c r="D86" s="94"/>
      <c r="E86" s="94"/>
      <c r="F86" s="76"/>
      <c r="G86" s="63"/>
      <c r="H86" s="63"/>
      <c r="I86" s="51"/>
      <c r="J86" s="69"/>
      <c r="K86" s="65"/>
      <c r="L86" s="65"/>
      <c r="M86" s="352"/>
      <c r="N86" s="364"/>
      <c r="O86" s="359"/>
      <c r="P86" s="352"/>
      <c r="Q86" s="353"/>
      <c r="R86" s="115"/>
      <c r="S86" s="115"/>
      <c r="T86" s="291"/>
      <c r="U86" s="291"/>
      <c r="V86" s="291"/>
      <c r="W86" s="291"/>
      <c r="X86" s="290"/>
      <c r="Y86" s="355"/>
      <c r="Z86" s="299" t="s">
        <v>20</v>
      </c>
      <c r="AA86" s="287" t="s">
        <v>21</v>
      </c>
      <c r="AB86" s="361">
        <v>0.85</v>
      </c>
      <c r="AC86" s="482"/>
      <c r="AD86" s="302"/>
      <c r="AE86" s="360"/>
      <c r="AF86" s="45">
        <f>ROUND(ROUND(ROUND(G56*Q80,0)*AB86,0)-AD85,0)</f>
        <v>184</v>
      </c>
      <c r="AG86" s="79"/>
    </row>
    <row r="87" ht="16.5" customHeight="1">
      <c r="A87" s="403">
        <v>63.0</v>
      </c>
      <c r="B87" s="404" t="s">
        <v>5122</v>
      </c>
      <c r="C87" s="405" t="s">
        <v>5123</v>
      </c>
      <c r="D87" s="94"/>
      <c r="E87" s="94"/>
      <c r="F87" s="76"/>
      <c r="G87" s="63"/>
      <c r="H87" s="63"/>
      <c r="I87" s="51"/>
      <c r="J87" s="69"/>
      <c r="K87" s="65"/>
      <c r="L87" s="65"/>
      <c r="M87" s="352"/>
      <c r="N87" s="364"/>
      <c r="O87" s="359"/>
      <c r="P87" s="352"/>
      <c r="Q87" s="353"/>
      <c r="R87" s="504" t="s">
        <v>23</v>
      </c>
      <c r="S87" s="407" t="s">
        <v>24</v>
      </c>
      <c r="T87" s="408"/>
      <c r="U87" s="408"/>
      <c r="V87" s="408"/>
      <c r="W87" s="408"/>
      <c r="X87" s="409" t="s">
        <v>21</v>
      </c>
      <c r="Y87" s="410">
        <v>0.7</v>
      </c>
      <c r="Z87" s="426"/>
      <c r="AA87" s="427"/>
      <c r="AB87" s="428"/>
      <c r="AC87" s="482"/>
      <c r="AD87" s="313"/>
      <c r="AE87" s="349"/>
      <c r="AF87" s="414">
        <f>ROUND(ROUND(ROUND(G56*Q80,0)*Y87,0)-AD85,0)</f>
        <v>150</v>
      </c>
      <c r="AG87" s="79"/>
    </row>
    <row r="88" ht="16.5" customHeight="1">
      <c r="A88" s="403">
        <v>63.0</v>
      </c>
      <c r="B88" s="404" t="s">
        <v>5124</v>
      </c>
      <c r="C88" s="405" t="s">
        <v>5125</v>
      </c>
      <c r="D88" s="94"/>
      <c r="E88" s="94"/>
      <c r="F88" s="76"/>
      <c r="G88" s="63"/>
      <c r="H88" s="63"/>
      <c r="I88" s="51"/>
      <c r="J88" s="69"/>
      <c r="K88" s="65"/>
      <c r="L88" s="65"/>
      <c r="M88" s="352"/>
      <c r="N88" s="364"/>
      <c r="O88" s="359"/>
      <c r="P88" s="352"/>
      <c r="Q88" s="353"/>
      <c r="R88" s="481"/>
      <c r="S88" s="416"/>
      <c r="T88" s="417"/>
      <c r="U88" s="417"/>
      <c r="V88" s="417"/>
      <c r="W88" s="417"/>
      <c r="X88" s="418"/>
      <c r="Y88" s="419"/>
      <c r="Z88" s="420" t="s">
        <v>20</v>
      </c>
      <c r="AA88" s="421" t="s">
        <v>21</v>
      </c>
      <c r="AB88" s="430">
        <v>0.85</v>
      </c>
      <c r="AC88" s="482"/>
      <c r="AD88" s="313"/>
      <c r="AE88" s="349"/>
      <c r="AF88" s="414">
        <f>ROUND(ROUND(ROUND(ROUND(G56*Q80,0)*Y87,0)*AB88,0)-AD85,0)</f>
        <v>127</v>
      </c>
      <c r="AG88" s="79"/>
    </row>
    <row r="89" ht="16.5" customHeight="1">
      <c r="A89" s="403">
        <v>63.0</v>
      </c>
      <c r="B89" s="404" t="s">
        <v>5126</v>
      </c>
      <c r="C89" s="405" t="s">
        <v>5127</v>
      </c>
      <c r="D89" s="94"/>
      <c r="E89" s="94"/>
      <c r="F89" s="76"/>
      <c r="G89" s="63"/>
      <c r="H89" s="63"/>
      <c r="I89" s="51"/>
      <c r="J89" s="69"/>
      <c r="K89" s="65"/>
      <c r="L89" s="65"/>
      <c r="M89" s="352"/>
      <c r="N89" s="364"/>
      <c r="O89" s="359"/>
      <c r="P89" s="352"/>
      <c r="Q89" s="353"/>
      <c r="R89" s="481"/>
      <c r="S89" s="431" t="s">
        <v>27</v>
      </c>
      <c r="T89" s="408"/>
      <c r="U89" s="408"/>
      <c r="V89" s="408"/>
      <c r="W89" s="408"/>
      <c r="X89" s="409" t="s">
        <v>21</v>
      </c>
      <c r="Y89" s="410">
        <v>0.5</v>
      </c>
      <c r="Z89" s="423"/>
      <c r="AA89" s="424"/>
      <c r="AB89" s="419"/>
      <c r="AC89" s="482"/>
      <c r="AD89" s="313"/>
      <c r="AE89" s="349"/>
      <c r="AF89" s="414">
        <f>ROUND(ROUND(ROUND(G56*Q80,0)*Y89,0)-AD85,0)</f>
        <v>106</v>
      </c>
      <c r="AG89" s="79"/>
    </row>
    <row r="90" ht="16.5" customHeight="1">
      <c r="A90" s="403">
        <v>63.0</v>
      </c>
      <c r="B90" s="404" t="s">
        <v>5128</v>
      </c>
      <c r="C90" s="405" t="s">
        <v>5129</v>
      </c>
      <c r="D90" s="94"/>
      <c r="E90" s="94"/>
      <c r="F90" s="76"/>
      <c r="G90" s="63"/>
      <c r="H90" s="63"/>
      <c r="I90" s="51"/>
      <c r="J90" s="69"/>
      <c r="K90" s="65"/>
      <c r="L90" s="65"/>
      <c r="M90" s="352"/>
      <c r="N90" s="364"/>
      <c r="O90" s="359"/>
      <c r="P90" s="352"/>
      <c r="Q90" s="353"/>
      <c r="R90" s="483"/>
      <c r="S90" s="433"/>
      <c r="T90" s="417"/>
      <c r="U90" s="417"/>
      <c r="V90" s="417"/>
      <c r="W90" s="417"/>
      <c r="X90" s="418"/>
      <c r="Y90" s="419"/>
      <c r="Z90" s="420" t="s">
        <v>20</v>
      </c>
      <c r="AA90" s="421" t="s">
        <v>21</v>
      </c>
      <c r="AB90" s="430">
        <v>0.85</v>
      </c>
      <c r="AC90" s="484"/>
      <c r="AD90" s="292"/>
      <c r="AE90" s="355"/>
      <c r="AF90" s="414">
        <f>ROUND(ROUND(ROUND(ROUND(G56*Q80,0)*Y89,0)*AB90,0)-AD85,0)</f>
        <v>89</v>
      </c>
      <c r="AG90" s="79"/>
    </row>
    <row r="91" ht="16.5" customHeight="1">
      <c r="A91" s="29">
        <v>63.0</v>
      </c>
      <c r="B91" s="30" t="s">
        <v>5130</v>
      </c>
      <c r="C91" s="32" t="s">
        <v>5131</v>
      </c>
      <c r="D91" s="94"/>
      <c r="E91" s="94"/>
      <c r="F91" s="94"/>
      <c r="G91" s="140"/>
      <c r="H91" s="140"/>
      <c r="I91" s="95"/>
      <c r="J91" s="82" t="s">
        <v>38</v>
      </c>
      <c r="K91" s="96"/>
      <c r="L91" s="96"/>
      <c r="M91" s="152"/>
      <c r="N91" s="105"/>
      <c r="O91" s="94"/>
      <c r="P91" s="140"/>
      <c r="Q91" s="95"/>
      <c r="R91" s="287"/>
      <c r="S91" s="287"/>
      <c r="T91" s="152"/>
      <c r="U91" s="152"/>
      <c r="V91" s="152"/>
      <c r="W91" s="152"/>
      <c r="X91" s="287"/>
      <c r="Y91" s="345"/>
      <c r="Z91" s="398"/>
      <c r="AA91" s="288"/>
      <c r="AB91" s="288"/>
      <c r="AC91" s="288"/>
      <c r="AD91" s="288"/>
      <c r="AE91" s="346"/>
      <c r="AF91" s="45">
        <f>ROUND(ROUND(G56+K92,0)*Q80,0)</f>
        <v>225</v>
      </c>
      <c r="AG91" s="79"/>
    </row>
    <row r="92" ht="16.5" customHeight="1">
      <c r="A92" s="29">
        <v>63.0</v>
      </c>
      <c r="B92" s="30" t="s">
        <v>5132</v>
      </c>
      <c r="C92" s="32" t="s">
        <v>5133</v>
      </c>
      <c r="D92" s="94"/>
      <c r="E92" s="94"/>
      <c r="F92" s="94"/>
      <c r="G92" s="63"/>
      <c r="H92" s="140"/>
      <c r="I92" s="95"/>
      <c r="J92" s="482"/>
      <c r="K92" s="302">
        <v>6.0</v>
      </c>
      <c r="L92" s="63" t="s">
        <v>40</v>
      </c>
      <c r="M92" s="140"/>
      <c r="N92" s="105"/>
      <c r="O92" s="94"/>
      <c r="P92" s="140"/>
      <c r="Q92" s="95"/>
      <c r="R92" s="290"/>
      <c r="S92" s="290"/>
      <c r="T92" s="291"/>
      <c r="U92" s="291"/>
      <c r="V92" s="291"/>
      <c r="W92" s="291"/>
      <c r="X92" s="290"/>
      <c r="Y92" s="350"/>
      <c r="Z92" s="299" t="s">
        <v>20</v>
      </c>
      <c r="AA92" s="287" t="s">
        <v>21</v>
      </c>
      <c r="AB92" s="351">
        <v>0.85</v>
      </c>
      <c r="AC92" s="288"/>
      <c r="AD92" s="288"/>
      <c r="AE92" s="346"/>
      <c r="AF92" s="45">
        <f>ROUND(ROUND(ROUND(G56+K92,0)*Q80,0)*AB92,0)</f>
        <v>191</v>
      </c>
      <c r="AG92" s="79"/>
    </row>
    <row r="93" ht="16.5" customHeight="1">
      <c r="A93" s="403">
        <v>63.0</v>
      </c>
      <c r="B93" s="404" t="s">
        <v>5134</v>
      </c>
      <c r="C93" s="405" t="s">
        <v>5135</v>
      </c>
      <c r="D93" s="94"/>
      <c r="E93" s="94"/>
      <c r="F93" s="94"/>
      <c r="G93" s="352"/>
      <c r="H93" s="140"/>
      <c r="I93" s="95"/>
      <c r="J93" s="482"/>
      <c r="K93" s="304"/>
      <c r="L93" s="365"/>
      <c r="M93" s="366"/>
      <c r="N93" s="367"/>
      <c r="O93" s="368"/>
      <c r="P93" s="366"/>
      <c r="Q93" s="369"/>
      <c r="R93" s="504" t="s">
        <v>23</v>
      </c>
      <c r="S93" s="407" t="s">
        <v>24</v>
      </c>
      <c r="T93" s="408"/>
      <c r="U93" s="408"/>
      <c r="V93" s="408"/>
      <c r="W93" s="408"/>
      <c r="X93" s="409" t="s">
        <v>21</v>
      </c>
      <c r="Y93" s="410">
        <v>0.7</v>
      </c>
      <c r="Z93" s="411"/>
      <c r="AA93" s="412"/>
      <c r="AB93" s="412"/>
      <c r="AC93" s="412"/>
      <c r="AD93" s="412"/>
      <c r="AE93" s="413"/>
      <c r="AF93" s="414">
        <f>ROUND(ROUND(ROUND(G56+K92,0)*Q80,0)*Y93,0)</f>
        <v>158</v>
      </c>
      <c r="AG93" s="79"/>
    </row>
    <row r="94" ht="16.5" customHeight="1">
      <c r="A94" s="403">
        <v>63.0</v>
      </c>
      <c r="B94" s="404" t="s">
        <v>5136</v>
      </c>
      <c r="C94" s="405" t="s">
        <v>5137</v>
      </c>
      <c r="D94" s="94"/>
      <c r="E94" s="94"/>
      <c r="F94" s="94"/>
      <c r="G94" s="352"/>
      <c r="H94" s="140"/>
      <c r="I94" s="95"/>
      <c r="J94" s="482"/>
      <c r="K94" s="302"/>
      <c r="L94" s="63"/>
      <c r="M94" s="366"/>
      <c r="N94" s="367"/>
      <c r="O94" s="368"/>
      <c r="P94" s="366"/>
      <c r="Q94" s="369"/>
      <c r="R94" s="481"/>
      <c r="S94" s="416"/>
      <c r="T94" s="417"/>
      <c r="U94" s="417"/>
      <c r="V94" s="417"/>
      <c r="W94" s="417"/>
      <c r="X94" s="418"/>
      <c r="Y94" s="419"/>
      <c r="Z94" s="420" t="s">
        <v>20</v>
      </c>
      <c r="AA94" s="421" t="s">
        <v>21</v>
      </c>
      <c r="AB94" s="422">
        <v>0.85</v>
      </c>
      <c r="AC94" s="412"/>
      <c r="AD94" s="412"/>
      <c r="AE94" s="413"/>
      <c r="AF94" s="414">
        <f>ROUND(ROUND(ROUND(ROUND(G56+K92,0)*Q80,0)*Y93,0)*AB94,0)</f>
        <v>134</v>
      </c>
      <c r="AG94" s="79"/>
    </row>
    <row r="95" ht="16.5" customHeight="1">
      <c r="A95" s="403">
        <v>63.0</v>
      </c>
      <c r="B95" s="404" t="s">
        <v>5138</v>
      </c>
      <c r="C95" s="405" t="s">
        <v>5139</v>
      </c>
      <c r="D95" s="94"/>
      <c r="E95" s="94"/>
      <c r="F95" s="94"/>
      <c r="G95" s="352"/>
      <c r="H95" s="140"/>
      <c r="I95" s="95"/>
      <c r="J95" s="482"/>
      <c r="K95" s="302"/>
      <c r="L95" s="63"/>
      <c r="M95" s="366"/>
      <c r="N95" s="367"/>
      <c r="O95" s="368"/>
      <c r="P95" s="366"/>
      <c r="Q95" s="369"/>
      <c r="R95" s="481"/>
      <c r="S95" s="407" t="s">
        <v>27</v>
      </c>
      <c r="T95" s="408"/>
      <c r="U95" s="408"/>
      <c r="V95" s="408"/>
      <c r="W95" s="408"/>
      <c r="X95" s="409" t="s">
        <v>21</v>
      </c>
      <c r="Y95" s="410">
        <v>0.5</v>
      </c>
      <c r="Z95" s="423"/>
      <c r="AA95" s="424"/>
      <c r="AB95" s="424"/>
      <c r="AC95" s="424"/>
      <c r="AD95" s="424"/>
      <c r="AE95" s="419"/>
      <c r="AF95" s="414">
        <f>ROUND(ROUND(ROUND(G56+K92,0)*Q80,0)*Y95,0)</f>
        <v>113</v>
      </c>
      <c r="AG95" s="79"/>
    </row>
    <row r="96" ht="16.5" customHeight="1">
      <c r="A96" s="403">
        <v>63.0</v>
      </c>
      <c r="B96" s="404" t="s">
        <v>5140</v>
      </c>
      <c r="C96" s="405" t="s">
        <v>5141</v>
      </c>
      <c r="D96" s="94"/>
      <c r="E96" s="94"/>
      <c r="F96" s="94"/>
      <c r="G96" s="352"/>
      <c r="H96" s="140"/>
      <c r="I96" s="95"/>
      <c r="J96" s="69"/>
      <c r="K96" s="302"/>
      <c r="L96" s="63"/>
      <c r="M96" s="366"/>
      <c r="N96" s="367"/>
      <c r="O96" s="368"/>
      <c r="P96" s="366"/>
      <c r="Q96" s="369"/>
      <c r="R96" s="483"/>
      <c r="S96" s="416"/>
      <c r="T96" s="417"/>
      <c r="U96" s="417"/>
      <c r="V96" s="417"/>
      <c r="W96" s="417"/>
      <c r="X96" s="418"/>
      <c r="Y96" s="419"/>
      <c r="Z96" s="420" t="s">
        <v>20</v>
      </c>
      <c r="AA96" s="421" t="s">
        <v>21</v>
      </c>
      <c r="AB96" s="422">
        <v>0.85</v>
      </c>
      <c r="AC96" s="412"/>
      <c r="AD96" s="412"/>
      <c r="AE96" s="413"/>
      <c r="AF96" s="414">
        <f>ROUND(ROUND(ROUND(ROUND(G56+K92,0)*Q80,0)*Y95,0)*AB96,0)</f>
        <v>96</v>
      </c>
      <c r="AG96" s="79"/>
    </row>
    <row r="97" ht="16.5" customHeight="1">
      <c r="A97" s="29">
        <v>63.0</v>
      </c>
      <c r="B97" s="30" t="s">
        <v>5142</v>
      </c>
      <c r="C97" s="32" t="s">
        <v>5143</v>
      </c>
      <c r="D97" s="94"/>
      <c r="E97" s="94"/>
      <c r="F97" s="94"/>
      <c r="G97" s="352"/>
      <c r="H97" s="140"/>
      <c r="I97" s="95"/>
      <c r="J97" s="69"/>
      <c r="K97" s="302"/>
      <c r="L97" s="63"/>
      <c r="M97" s="366"/>
      <c r="N97" s="367"/>
      <c r="O97" s="368"/>
      <c r="P97" s="366"/>
      <c r="Q97" s="369"/>
      <c r="R97" s="96"/>
      <c r="S97" s="96"/>
      <c r="T97" s="152"/>
      <c r="U97" s="152"/>
      <c r="V97" s="152"/>
      <c r="W97" s="152"/>
      <c r="X97" s="287"/>
      <c r="Y97" s="354"/>
      <c r="Z97" s="398"/>
      <c r="AA97" s="288"/>
      <c r="AB97" s="346"/>
      <c r="AC97" s="82" t="s">
        <v>30</v>
      </c>
      <c r="AD97" s="302">
        <v>5.0</v>
      </c>
      <c r="AE97" s="360" t="s">
        <v>31</v>
      </c>
      <c r="AF97" s="45">
        <f>ROUND(ROUND(ROUND(G56+K92,0)*Q80,0)-AD97,0)</f>
        <v>220</v>
      </c>
      <c r="AG97" s="79"/>
    </row>
    <row r="98" ht="16.5" customHeight="1">
      <c r="A98" s="29">
        <v>63.0</v>
      </c>
      <c r="B98" s="30" t="s">
        <v>5144</v>
      </c>
      <c r="C98" s="32" t="s">
        <v>5145</v>
      </c>
      <c r="D98" s="94"/>
      <c r="E98" s="94"/>
      <c r="F98" s="94"/>
      <c r="G98" s="352"/>
      <c r="H98" s="140"/>
      <c r="I98" s="95"/>
      <c r="J98" s="69"/>
      <c r="K98" s="302"/>
      <c r="L98" s="63"/>
      <c r="M98" s="366"/>
      <c r="N98" s="367"/>
      <c r="O98" s="368"/>
      <c r="P98" s="366"/>
      <c r="Q98" s="369"/>
      <c r="R98" s="115"/>
      <c r="S98" s="115"/>
      <c r="T98" s="291"/>
      <c r="U98" s="291"/>
      <c r="V98" s="291"/>
      <c r="W98" s="291"/>
      <c r="X98" s="290"/>
      <c r="Y98" s="355"/>
      <c r="Z98" s="299" t="s">
        <v>20</v>
      </c>
      <c r="AA98" s="287" t="s">
        <v>21</v>
      </c>
      <c r="AB98" s="361">
        <v>0.85</v>
      </c>
      <c r="AC98" s="482"/>
      <c r="AD98" s="302"/>
      <c r="AE98" s="360"/>
      <c r="AF98" s="45">
        <f>ROUND(ROUND(ROUND(ROUND(G56+K92,0)*Q80,0)*AB98,0)-AD97,0)</f>
        <v>186</v>
      </c>
      <c r="AG98" s="79"/>
    </row>
    <row r="99" ht="16.5" customHeight="1">
      <c r="A99" s="403">
        <v>63.0</v>
      </c>
      <c r="B99" s="404" t="s">
        <v>5146</v>
      </c>
      <c r="C99" s="405" t="s">
        <v>5147</v>
      </c>
      <c r="D99" s="94"/>
      <c r="E99" s="94"/>
      <c r="F99" s="94"/>
      <c r="G99" s="352"/>
      <c r="H99" s="140"/>
      <c r="I99" s="95"/>
      <c r="J99" s="69"/>
      <c r="K99" s="302"/>
      <c r="L99" s="63"/>
      <c r="M99" s="366"/>
      <c r="N99" s="367"/>
      <c r="O99" s="368"/>
      <c r="P99" s="366"/>
      <c r="Q99" s="369"/>
      <c r="R99" s="504" t="s">
        <v>23</v>
      </c>
      <c r="S99" s="407" t="s">
        <v>24</v>
      </c>
      <c r="T99" s="408"/>
      <c r="U99" s="408"/>
      <c r="V99" s="408"/>
      <c r="W99" s="408"/>
      <c r="X99" s="409" t="s">
        <v>21</v>
      </c>
      <c r="Y99" s="410">
        <v>0.7</v>
      </c>
      <c r="Z99" s="426"/>
      <c r="AA99" s="427"/>
      <c r="AB99" s="428"/>
      <c r="AC99" s="482"/>
      <c r="AD99" s="313"/>
      <c r="AE99" s="349"/>
      <c r="AF99" s="414">
        <f>ROUND(ROUND(ROUND(ROUND(G56+K92,0)*Q80,0)*Y99,0)-AD97,0)</f>
        <v>153</v>
      </c>
      <c r="AG99" s="79"/>
    </row>
    <row r="100" ht="16.5" customHeight="1">
      <c r="A100" s="403">
        <v>63.0</v>
      </c>
      <c r="B100" s="404" t="s">
        <v>5148</v>
      </c>
      <c r="C100" s="405" t="s">
        <v>5149</v>
      </c>
      <c r="D100" s="94"/>
      <c r="E100" s="94"/>
      <c r="F100" s="94"/>
      <c r="G100" s="352"/>
      <c r="H100" s="140"/>
      <c r="I100" s="95"/>
      <c r="J100" s="69"/>
      <c r="K100" s="302"/>
      <c r="L100" s="63"/>
      <c r="M100" s="366"/>
      <c r="N100" s="367"/>
      <c r="O100" s="368"/>
      <c r="P100" s="366"/>
      <c r="Q100" s="369"/>
      <c r="R100" s="481"/>
      <c r="S100" s="416"/>
      <c r="T100" s="417"/>
      <c r="U100" s="417"/>
      <c r="V100" s="417"/>
      <c r="W100" s="417"/>
      <c r="X100" s="418"/>
      <c r="Y100" s="419"/>
      <c r="Z100" s="420" t="s">
        <v>20</v>
      </c>
      <c r="AA100" s="421" t="s">
        <v>21</v>
      </c>
      <c r="AB100" s="430">
        <v>0.85</v>
      </c>
      <c r="AC100" s="482"/>
      <c r="AD100" s="313"/>
      <c r="AE100" s="349"/>
      <c r="AF100" s="414">
        <f>ROUND(ROUND(ROUND(ROUND(ROUND(G56+K92,0)*Q80,0)*Y99,0)*AB100,0)-AD97,0)</f>
        <v>129</v>
      </c>
      <c r="AG100" s="79"/>
    </row>
    <row r="101" ht="16.5" customHeight="1">
      <c r="A101" s="403">
        <v>63.0</v>
      </c>
      <c r="B101" s="404" t="s">
        <v>5150</v>
      </c>
      <c r="C101" s="405" t="s">
        <v>5151</v>
      </c>
      <c r="D101" s="94"/>
      <c r="E101" s="94"/>
      <c r="F101" s="94"/>
      <c r="G101" s="352"/>
      <c r="H101" s="140"/>
      <c r="I101" s="95"/>
      <c r="J101" s="69"/>
      <c r="K101" s="302"/>
      <c r="L101" s="63"/>
      <c r="M101" s="366"/>
      <c r="N101" s="367"/>
      <c r="O101" s="368"/>
      <c r="P101" s="366"/>
      <c r="Q101" s="369"/>
      <c r="R101" s="481"/>
      <c r="S101" s="431" t="s">
        <v>27</v>
      </c>
      <c r="T101" s="408"/>
      <c r="U101" s="408"/>
      <c r="V101" s="408"/>
      <c r="W101" s="408"/>
      <c r="X101" s="409" t="s">
        <v>21</v>
      </c>
      <c r="Y101" s="410">
        <v>0.5</v>
      </c>
      <c r="Z101" s="423"/>
      <c r="AA101" s="424"/>
      <c r="AB101" s="419"/>
      <c r="AC101" s="482"/>
      <c r="AD101" s="313"/>
      <c r="AE101" s="349"/>
      <c r="AF101" s="414">
        <f>ROUND(ROUND(ROUND(ROUND(G56+K92,0)*Q80,0)*Y101,0)-AD97,0)</f>
        <v>108</v>
      </c>
      <c r="AG101" s="79"/>
    </row>
    <row r="102" ht="16.5" customHeight="1">
      <c r="A102" s="403">
        <v>63.0</v>
      </c>
      <c r="B102" s="404" t="s">
        <v>5152</v>
      </c>
      <c r="C102" s="405" t="s">
        <v>5153</v>
      </c>
      <c r="D102" s="94"/>
      <c r="E102" s="94"/>
      <c r="F102" s="107"/>
      <c r="G102" s="374"/>
      <c r="H102" s="291"/>
      <c r="I102" s="188"/>
      <c r="J102" s="110"/>
      <c r="K102" s="290"/>
      <c r="L102" s="57"/>
      <c r="M102" s="372"/>
      <c r="N102" s="371"/>
      <c r="O102" s="370"/>
      <c r="P102" s="372"/>
      <c r="Q102" s="350"/>
      <c r="R102" s="483"/>
      <c r="S102" s="433"/>
      <c r="T102" s="417"/>
      <c r="U102" s="417"/>
      <c r="V102" s="417"/>
      <c r="W102" s="417"/>
      <c r="X102" s="418"/>
      <c r="Y102" s="419"/>
      <c r="Z102" s="420" t="s">
        <v>20</v>
      </c>
      <c r="AA102" s="421" t="s">
        <v>21</v>
      </c>
      <c r="AB102" s="430">
        <v>0.85</v>
      </c>
      <c r="AC102" s="484"/>
      <c r="AD102" s="292"/>
      <c r="AE102" s="355"/>
      <c r="AF102" s="414">
        <f>ROUND(ROUND(ROUND(ROUND(ROUND(G56+K92,0)*Q80,0)*Y101,0)*AB102,0)-AD97,0)</f>
        <v>91</v>
      </c>
      <c r="AG102" s="79"/>
    </row>
    <row r="103" ht="16.5" customHeight="1">
      <c r="A103" s="29">
        <v>63.0</v>
      </c>
      <c r="B103" s="30" t="s">
        <v>5154</v>
      </c>
      <c r="C103" s="32" t="s">
        <v>5155</v>
      </c>
      <c r="D103" s="94"/>
      <c r="E103" s="94"/>
      <c r="F103" s="102" t="s">
        <v>77</v>
      </c>
      <c r="G103" s="35"/>
      <c r="H103" s="35"/>
      <c r="I103" s="36"/>
      <c r="J103" s="168"/>
      <c r="K103" s="96"/>
      <c r="L103" s="96"/>
      <c r="M103" s="140"/>
      <c r="N103" s="241" t="s">
        <v>4961</v>
      </c>
      <c r="O103" s="82" t="s">
        <v>4962</v>
      </c>
      <c r="P103" s="152"/>
      <c r="Q103" s="153"/>
      <c r="R103" s="287"/>
      <c r="S103" s="287"/>
      <c r="T103" s="152"/>
      <c r="U103" s="152"/>
      <c r="V103" s="152"/>
      <c r="W103" s="152"/>
      <c r="X103" s="287"/>
      <c r="Y103" s="345"/>
      <c r="Z103" s="398"/>
      <c r="AA103" s="288"/>
      <c r="AB103" s="288"/>
      <c r="AC103" s="288"/>
      <c r="AD103" s="288"/>
      <c r="AE103" s="346"/>
      <c r="AF103" s="45">
        <f>ROUND(G104*Q104,0)</f>
        <v>233</v>
      </c>
      <c r="AG103" s="79"/>
    </row>
    <row r="104" ht="16.5" customHeight="1">
      <c r="A104" s="29">
        <v>63.0</v>
      </c>
      <c r="B104" s="30" t="s">
        <v>5156</v>
      </c>
      <c r="C104" s="32" t="s">
        <v>5157</v>
      </c>
      <c r="D104" s="94"/>
      <c r="E104" s="94"/>
      <c r="F104" s="482"/>
      <c r="G104" s="347">
        <f>'30放課後等デイ(基本１)'!G56</f>
        <v>333</v>
      </c>
      <c r="H104" s="140" t="s">
        <v>9</v>
      </c>
      <c r="I104" s="51"/>
      <c r="J104" s="94"/>
      <c r="K104" s="302"/>
      <c r="L104" s="63"/>
      <c r="M104" s="140"/>
      <c r="N104" s="481"/>
      <c r="O104" s="482"/>
      <c r="P104" s="302" t="s">
        <v>21</v>
      </c>
      <c r="Q104" s="349">
        <v>0.7</v>
      </c>
      <c r="R104" s="290"/>
      <c r="S104" s="290"/>
      <c r="T104" s="291"/>
      <c r="U104" s="291"/>
      <c r="V104" s="291"/>
      <c r="W104" s="291"/>
      <c r="X104" s="290"/>
      <c r="Y104" s="350"/>
      <c r="Z104" s="299" t="s">
        <v>20</v>
      </c>
      <c r="AA104" s="287" t="s">
        <v>21</v>
      </c>
      <c r="AB104" s="351">
        <v>0.85</v>
      </c>
      <c r="AC104" s="288"/>
      <c r="AD104" s="288"/>
      <c r="AE104" s="346"/>
      <c r="AF104" s="45">
        <f>ROUND(ROUND(G104*Q104,0)*AB104,0)</f>
        <v>198</v>
      </c>
      <c r="AG104" s="79"/>
    </row>
    <row r="105" ht="16.5" customHeight="1">
      <c r="A105" s="403">
        <v>63.0</v>
      </c>
      <c r="B105" s="404" t="s">
        <v>5158</v>
      </c>
      <c r="C105" s="405" t="s">
        <v>5159</v>
      </c>
      <c r="D105" s="94"/>
      <c r="E105" s="94"/>
      <c r="F105" s="482"/>
      <c r="G105" s="63"/>
      <c r="H105" s="63"/>
      <c r="I105" s="51"/>
      <c r="J105" s="69"/>
      <c r="K105" s="304"/>
      <c r="L105" s="365"/>
      <c r="M105" s="366"/>
      <c r="N105" s="481"/>
      <c r="O105" s="482"/>
      <c r="P105" s="366"/>
      <c r="Q105" s="369"/>
      <c r="R105" s="504" t="s">
        <v>23</v>
      </c>
      <c r="S105" s="407" t="s">
        <v>24</v>
      </c>
      <c r="T105" s="408"/>
      <c r="U105" s="408"/>
      <c r="V105" s="408"/>
      <c r="W105" s="408"/>
      <c r="X105" s="409" t="s">
        <v>21</v>
      </c>
      <c r="Y105" s="410">
        <v>0.7</v>
      </c>
      <c r="Z105" s="411"/>
      <c r="AA105" s="412"/>
      <c r="AB105" s="412"/>
      <c r="AC105" s="412"/>
      <c r="AD105" s="412"/>
      <c r="AE105" s="413"/>
      <c r="AF105" s="414">
        <f>ROUND(ROUND(G104*Q104,0)*Y105,0)</f>
        <v>163</v>
      </c>
      <c r="AG105" s="79"/>
    </row>
    <row r="106" ht="16.5" customHeight="1">
      <c r="A106" s="403">
        <v>63.0</v>
      </c>
      <c r="B106" s="404" t="s">
        <v>5160</v>
      </c>
      <c r="C106" s="405" t="s">
        <v>5161</v>
      </c>
      <c r="D106" s="94"/>
      <c r="E106" s="94"/>
      <c r="F106" s="76"/>
      <c r="G106" s="63"/>
      <c r="H106" s="63"/>
      <c r="I106" s="51"/>
      <c r="J106" s="69"/>
      <c r="K106" s="302"/>
      <c r="L106" s="63"/>
      <c r="M106" s="366"/>
      <c r="N106" s="481"/>
      <c r="O106" s="482"/>
      <c r="P106" s="366"/>
      <c r="Q106" s="369"/>
      <c r="R106" s="481"/>
      <c r="S106" s="416"/>
      <c r="T106" s="417"/>
      <c r="U106" s="417"/>
      <c r="V106" s="417"/>
      <c r="W106" s="417"/>
      <c r="X106" s="418"/>
      <c r="Y106" s="419"/>
      <c r="Z106" s="420" t="s">
        <v>20</v>
      </c>
      <c r="AA106" s="421" t="s">
        <v>21</v>
      </c>
      <c r="AB106" s="422">
        <v>0.85</v>
      </c>
      <c r="AC106" s="412"/>
      <c r="AD106" s="412"/>
      <c r="AE106" s="413"/>
      <c r="AF106" s="414">
        <f>ROUND(ROUND(ROUND(G104*Q104,0)*Y105,0)*AB106,0)</f>
        <v>139</v>
      </c>
      <c r="AG106" s="79"/>
    </row>
    <row r="107" ht="16.5" customHeight="1">
      <c r="A107" s="403">
        <v>63.0</v>
      </c>
      <c r="B107" s="404" t="s">
        <v>5162</v>
      </c>
      <c r="C107" s="405" t="s">
        <v>5163</v>
      </c>
      <c r="D107" s="94"/>
      <c r="E107" s="94"/>
      <c r="F107" s="76"/>
      <c r="G107" s="63"/>
      <c r="H107" s="63"/>
      <c r="I107" s="51"/>
      <c r="J107" s="69"/>
      <c r="K107" s="302"/>
      <c r="L107" s="63"/>
      <c r="M107" s="366"/>
      <c r="N107" s="481"/>
      <c r="O107" s="375"/>
      <c r="P107" s="366"/>
      <c r="Q107" s="369"/>
      <c r="R107" s="481"/>
      <c r="S107" s="407" t="s">
        <v>27</v>
      </c>
      <c r="T107" s="408"/>
      <c r="U107" s="408"/>
      <c r="V107" s="408"/>
      <c r="W107" s="408"/>
      <c r="X107" s="409" t="s">
        <v>21</v>
      </c>
      <c r="Y107" s="410">
        <v>0.5</v>
      </c>
      <c r="Z107" s="423"/>
      <c r="AA107" s="424"/>
      <c r="AB107" s="424"/>
      <c r="AC107" s="424"/>
      <c r="AD107" s="424"/>
      <c r="AE107" s="419"/>
      <c r="AF107" s="414">
        <f>ROUND(ROUND(G104*Q104,0)*Y107,0)</f>
        <v>117</v>
      </c>
      <c r="AG107" s="79"/>
    </row>
    <row r="108" ht="16.5" customHeight="1">
      <c r="A108" s="403">
        <v>63.0</v>
      </c>
      <c r="B108" s="404" t="s">
        <v>5164</v>
      </c>
      <c r="C108" s="405" t="s">
        <v>5165</v>
      </c>
      <c r="D108" s="94"/>
      <c r="E108" s="94"/>
      <c r="F108" s="76"/>
      <c r="G108" s="63"/>
      <c r="H108" s="63"/>
      <c r="I108" s="51"/>
      <c r="J108" s="69"/>
      <c r="K108" s="302"/>
      <c r="L108" s="63"/>
      <c r="M108" s="366"/>
      <c r="N108" s="481"/>
      <c r="O108" s="375"/>
      <c r="P108" s="366"/>
      <c r="Q108" s="369"/>
      <c r="R108" s="483"/>
      <c r="S108" s="416"/>
      <c r="T108" s="417"/>
      <c r="U108" s="417"/>
      <c r="V108" s="417"/>
      <c r="W108" s="417"/>
      <c r="X108" s="418"/>
      <c r="Y108" s="419"/>
      <c r="Z108" s="420" t="s">
        <v>20</v>
      </c>
      <c r="AA108" s="421" t="s">
        <v>21</v>
      </c>
      <c r="AB108" s="422">
        <v>0.85</v>
      </c>
      <c r="AC108" s="412"/>
      <c r="AD108" s="412"/>
      <c r="AE108" s="413"/>
      <c r="AF108" s="414">
        <f>ROUND(ROUND(ROUND(G104*Q104,0)*Y107,0)*AB108,0)</f>
        <v>99</v>
      </c>
      <c r="AG108" s="79"/>
    </row>
    <row r="109" ht="16.5" customHeight="1">
      <c r="A109" s="29">
        <v>63.0</v>
      </c>
      <c r="B109" s="30" t="s">
        <v>5166</v>
      </c>
      <c r="C109" s="32" t="s">
        <v>5167</v>
      </c>
      <c r="D109" s="94"/>
      <c r="E109" s="94"/>
      <c r="F109" s="76"/>
      <c r="G109" s="63"/>
      <c r="H109" s="63"/>
      <c r="I109" s="51"/>
      <c r="J109" s="69"/>
      <c r="K109" s="302"/>
      <c r="L109" s="63"/>
      <c r="M109" s="366"/>
      <c r="N109" s="481"/>
      <c r="O109" s="375"/>
      <c r="P109" s="366"/>
      <c r="Q109" s="369"/>
      <c r="R109" s="96"/>
      <c r="S109" s="96"/>
      <c r="T109" s="152"/>
      <c r="U109" s="152"/>
      <c r="V109" s="152"/>
      <c r="W109" s="152"/>
      <c r="X109" s="287"/>
      <c r="Y109" s="354"/>
      <c r="Z109" s="398"/>
      <c r="AA109" s="288"/>
      <c r="AB109" s="346"/>
      <c r="AC109" s="82" t="s">
        <v>30</v>
      </c>
      <c r="AD109" s="302">
        <v>5.0</v>
      </c>
      <c r="AE109" s="360" t="s">
        <v>31</v>
      </c>
      <c r="AF109" s="45">
        <f>ROUND(ROUND(G104*Q104,0)-AD109,0)</f>
        <v>228</v>
      </c>
      <c r="AG109" s="79"/>
    </row>
    <row r="110" ht="16.5" customHeight="1">
      <c r="A110" s="29">
        <v>63.0</v>
      </c>
      <c r="B110" s="30" t="s">
        <v>5168</v>
      </c>
      <c r="C110" s="32" t="s">
        <v>5169</v>
      </c>
      <c r="D110" s="94"/>
      <c r="E110" s="94"/>
      <c r="F110" s="76"/>
      <c r="G110" s="63"/>
      <c r="H110" s="63"/>
      <c r="I110" s="51"/>
      <c r="J110" s="69"/>
      <c r="K110" s="302"/>
      <c r="L110" s="63"/>
      <c r="M110" s="366"/>
      <c r="N110" s="481"/>
      <c r="O110" s="368"/>
      <c r="P110" s="366"/>
      <c r="Q110" s="369"/>
      <c r="R110" s="115"/>
      <c r="S110" s="115"/>
      <c r="T110" s="291"/>
      <c r="U110" s="291"/>
      <c r="V110" s="291"/>
      <c r="W110" s="291"/>
      <c r="X110" s="290"/>
      <c r="Y110" s="355"/>
      <c r="Z110" s="299" t="s">
        <v>20</v>
      </c>
      <c r="AA110" s="287" t="s">
        <v>21</v>
      </c>
      <c r="AB110" s="361">
        <v>0.85</v>
      </c>
      <c r="AC110" s="482"/>
      <c r="AD110" s="302"/>
      <c r="AE110" s="360"/>
      <c r="AF110" s="45">
        <f>ROUND(ROUND(ROUND(G104*Q104,0)*AB110,0)-AD109,0)</f>
        <v>193</v>
      </c>
      <c r="AG110" s="79"/>
    </row>
    <row r="111" ht="16.5" customHeight="1">
      <c r="A111" s="403">
        <v>63.0</v>
      </c>
      <c r="B111" s="404" t="s">
        <v>5170</v>
      </c>
      <c r="C111" s="405" t="s">
        <v>5171</v>
      </c>
      <c r="D111" s="94"/>
      <c r="E111" s="94"/>
      <c r="F111" s="76"/>
      <c r="G111" s="63"/>
      <c r="H111" s="63"/>
      <c r="I111" s="51"/>
      <c r="J111" s="69"/>
      <c r="K111" s="302"/>
      <c r="L111" s="63"/>
      <c r="M111" s="366"/>
      <c r="N111" s="481"/>
      <c r="O111" s="368"/>
      <c r="P111" s="366"/>
      <c r="Q111" s="369"/>
      <c r="R111" s="504" t="s">
        <v>23</v>
      </c>
      <c r="S111" s="407" t="s">
        <v>24</v>
      </c>
      <c r="T111" s="408"/>
      <c r="U111" s="408"/>
      <c r="V111" s="408"/>
      <c r="W111" s="408"/>
      <c r="X111" s="409" t="s">
        <v>21</v>
      </c>
      <c r="Y111" s="410">
        <v>0.7</v>
      </c>
      <c r="Z111" s="426"/>
      <c r="AA111" s="427"/>
      <c r="AB111" s="428"/>
      <c r="AC111" s="482"/>
      <c r="AD111" s="313"/>
      <c r="AE111" s="349"/>
      <c r="AF111" s="414">
        <f>ROUND(ROUND(ROUND(G104*Q104,0)*Y111,0)-AD109,0)</f>
        <v>158</v>
      </c>
      <c r="AG111" s="79"/>
    </row>
    <row r="112" ht="16.5" customHeight="1">
      <c r="A112" s="403">
        <v>63.0</v>
      </c>
      <c r="B112" s="404" t="s">
        <v>5172</v>
      </c>
      <c r="C112" s="405" t="s">
        <v>5173</v>
      </c>
      <c r="D112" s="94"/>
      <c r="E112" s="94"/>
      <c r="F112" s="76"/>
      <c r="G112" s="63"/>
      <c r="H112" s="63"/>
      <c r="I112" s="51"/>
      <c r="J112" s="69"/>
      <c r="K112" s="302"/>
      <c r="L112" s="63"/>
      <c r="M112" s="366"/>
      <c r="N112" s="367"/>
      <c r="O112" s="368"/>
      <c r="P112" s="366"/>
      <c r="Q112" s="369"/>
      <c r="R112" s="481"/>
      <c r="S112" s="416"/>
      <c r="T112" s="417"/>
      <c r="U112" s="417"/>
      <c r="V112" s="417"/>
      <c r="W112" s="417"/>
      <c r="X112" s="418"/>
      <c r="Y112" s="419"/>
      <c r="Z112" s="420" t="s">
        <v>20</v>
      </c>
      <c r="AA112" s="421" t="s">
        <v>21</v>
      </c>
      <c r="AB112" s="430">
        <v>0.85</v>
      </c>
      <c r="AC112" s="482"/>
      <c r="AD112" s="313"/>
      <c r="AE112" s="349"/>
      <c r="AF112" s="414">
        <f>ROUND(ROUND(ROUND(ROUND(G104*Q104,0)*Y111,0)*AB112,0)-AD109,0)</f>
        <v>134</v>
      </c>
      <c r="AG112" s="79"/>
    </row>
    <row r="113" ht="16.5" customHeight="1">
      <c r="A113" s="403">
        <v>63.0</v>
      </c>
      <c r="B113" s="404" t="s">
        <v>5174</v>
      </c>
      <c r="C113" s="405" t="s">
        <v>5175</v>
      </c>
      <c r="D113" s="94"/>
      <c r="E113" s="94"/>
      <c r="F113" s="76"/>
      <c r="G113" s="63"/>
      <c r="H113" s="63"/>
      <c r="I113" s="51"/>
      <c r="J113" s="69"/>
      <c r="K113" s="302"/>
      <c r="L113" s="63"/>
      <c r="M113" s="366"/>
      <c r="N113" s="367"/>
      <c r="O113" s="368"/>
      <c r="P113" s="366"/>
      <c r="Q113" s="369"/>
      <c r="R113" s="481"/>
      <c r="S113" s="431" t="s">
        <v>27</v>
      </c>
      <c r="T113" s="408"/>
      <c r="U113" s="408"/>
      <c r="V113" s="408"/>
      <c r="W113" s="408"/>
      <c r="X113" s="409" t="s">
        <v>21</v>
      </c>
      <c r="Y113" s="410">
        <v>0.5</v>
      </c>
      <c r="Z113" s="423"/>
      <c r="AA113" s="424"/>
      <c r="AB113" s="419"/>
      <c r="AC113" s="482"/>
      <c r="AD113" s="313"/>
      <c r="AE113" s="349"/>
      <c r="AF113" s="414">
        <f>ROUND(ROUND(ROUND(G104*Q104,0)*Y113,0)-AD109,0)</f>
        <v>112</v>
      </c>
      <c r="AG113" s="79"/>
    </row>
    <row r="114" ht="16.5" customHeight="1">
      <c r="A114" s="403">
        <v>63.0</v>
      </c>
      <c r="B114" s="404" t="s">
        <v>5176</v>
      </c>
      <c r="C114" s="405" t="s">
        <v>5177</v>
      </c>
      <c r="D114" s="94"/>
      <c r="E114" s="94"/>
      <c r="F114" s="76"/>
      <c r="G114" s="63"/>
      <c r="H114" s="63"/>
      <c r="I114" s="51"/>
      <c r="J114" s="69"/>
      <c r="K114" s="302"/>
      <c r="L114" s="63"/>
      <c r="M114" s="366"/>
      <c r="N114" s="367"/>
      <c r="O114" s="368"/>
      <c r="P114" s="366"/>
      <c r="Q114" s="369"/>
      <c r="R114" s="483"/>
      <c r="S114" s="433"/>
      <c r="T114" s="417"/>
      <c r="U114" s="417"/>
      <c r="V114" s="417"/>
      <c r="W114" s="417"/>
      <c r="X114" s="418"/>
      <c r="Y114" s="419"/>
      <c r="Z114" s="420" t="s">
        <v>20</v>
      </c>
      <c r="AA114" s="421" t="s">
        <v>21</v>
      </c>
      <c r="AB114" s="430">
        <v>0.85</v>
      </c>
      <c r="AC114" s="484"/>
      <c r="AD114" s="292"/>
      <c r="AE114" s="355"/>
      <c r="AF114" s="414">
        <f>ROUND(ROUND(ROUND(ROUND(G104*Q104,0)*Y113,0)*AB114,0)-AD109,0)</f>
        <v>94</v>
      </c>
      <c r="AG114" s="79"/>
    </row>
    <row r="115" ht="16.5" customHeight="1">
      <c r="A115" s="29">
        <v>63.0</v>
      </c>
      <c r="B115" s="30" t="s">
        <v>5178</v>
      </c>
      <c r="C115" s="32" t="s">
        <v>5179</v>
      </c>
      <c r="D115" s="94"/>
      <c r="E115" s="94"/>
      <c r="F115" s="94"/>
      <c r="G115" s="140"/>
      <c r="H115" s="140"/>
      <c r="I115" s="95"/>
      <c r="J115" s="82" t="s">
        <v>38</v>
      </c>
      <c r="K115" s="96"/>
      <c r="L115" s="96"/>
      <c r="M115" s="152"/>
      <c r="N115" s="105"/>
      <c r="O115" s="94"/>
      <c r="P115" s="140"/>
      <c r="Q115" s="95"/>
      <c r="R115" s="287"/>
      <c r="S115" s="287"/>
      <c r="T115" s="152"/>
      <c r="U115" s="152"/>
      <c r="V115" s="152"/>
      <c r="W115" s="152"/>
      <c r="X115" s="287"/>
      <c r="Y115" s="345"/>
      <c r="Z115" s="398"/>
      <c r="AA115" s="288"/>
      <c r="AB115" s="288"/>
      <c r="AC115" s="288"/>
      <c r="AD115" s="288"/>
      <c r="AE115" s="346"/>
      <c r="AF115" s="45">
        <f>ROUND(ROUND(G104+K116,0)*Q104,0)</f>
        <v>236</v>
      </c>
      <c r="AG115" s="79"/>
    </row>
    <row r="116" ht="16.5" customHeight="1">
      <c r="A116" s="29">
        <v>63.0</v>
      </c>
      <c r="B116" s="30" t="s">
        <v>5180</v>
      </c>
      <c r="C116" s="32" t="s">
        <v>5181</v>
      </c>
      <c r="D116" s="94"/>
      <c r="E116" s="94"/>
      <c r="F116" s="94"/>
      <c r="G116" s="63"/>
      <c r="H116" s="140"/>
      <c r="I116" s="95"/>
      <c r="J116" s="482"/>
      <c r="K116" s="302">
        <v>4.0</v>
      </c>
      <c r="L116" s="63" t="s">
        <v>40</v>
      </c>
      <c r="M116" s="140"/>
      <c r="N116" s="105"/>
      <c r="O116" s="94"/>
      <c r="P116" s="140"/>
      <c r="Q116" s="95"/>
      <c r="R116" s="290"/>
      <c r="S116" s="290"/>
      <c r="T116" s="291"/>
      <c r="U116" s="291"/>
      <c r="V116" s="291"/>
      <c r="W116" s="291"/>
      <c r="X116" s="290"/>
      <c r="Y116" s="350"/>
      <c r="Z116" s="299" t="s">
        <v>20</v>
      </c>
      <c r="AA116" s="287" t="s">
        <v>21</v>
      </c>
      <c r="AB116" s="351">
        <v>0.85</v>
      </c>
      <c r="AC116" s="288"/>
      <c r="AD116" s="288"/>
      <c r="AE116" s="346"/>
      <c r="AF116" s="45">
        <f>ROUND(ROUND(ROUND(G104+K116,0)*Q104,0)*AB116,0)</f>
        <v>201</v>
      </c>
      <c r="AG116" s="79"/>
    </row>
    <row r="117" ht="16.5" customHeight="1">
      <c r="A117" s="403">
        <v>63.0</v>
      </c>
      <c r="B117" s="404" t="s">
        <v>5182</v>
      </c>
      <c r="C117" s="405" t="s">
        <v>5183</v>
      </c>
      <c r="D117" s="94"/>
      <c r="E117" s="94"/>
      <c r="F117" s="94"/>
      <c r="G117" s="352"/>
      <c r="H117" s="140"/>
      <c r="I117" s="95"/>
      <c r="J117" s="482"/>
      <c r="K117" s="304"/>
      <c r="L117" s="365"/>
      <c r="M117" s="366"/>
      <c r="N117" s="367"/>
      <c r="O117" s="368"/>
      <c r="P117" s="366"/>
      <c r="Q117" s="369"/>
      <c r="R117" s="504" t="s">
        <v>23</v>
      </c>
      <c r="S117" s="407" t="s">
        <v>24</v>
      </c>
      <c r="T117" s="408"/>
      <c r="U117" s="408"/>
      <c r="V117" s="408"/>
      <c r="W117" s="408"/>
      <c r="X117" s="409" t="s">
        <v>21</v>
      </c>
      <c r="Y117" s="410">
        <v>0.7</v>
      </c>
      <c r="Z117" s="411"/>
      <c r="AA117" s="412"/>
      <c r="AB117" s="412"/>
      <c r="AC117" s="412"/>
      <c r="AD117" s="412"/>
      <c r="AE117" s="413"/>
      <c r="AF117" s="414">
        <f>ROUND(ROUND(ROUND(G104+K116,0)*Q104,0)*Y117,0)</f>
        <v>165</v>
      </c>
      <c r="AG117" s="79"/>
    </row>
    <row r="118" ht="16.5" customHeight="1">
      <c r="A118" s="403">
        <v>63.0</v>
      </c>
      <c r="B118" s="404" t="s">
        <v>5184</v>
      </c>
      <c r="C118" s="405" t="s">
        <v>5185</v>
      </c>
      <c r="D118" s="94"/>
      <c r="E118" s="94"/>
      <c r="F118" s="94"/>
      <c r="G118" s="352"/>
      <c r="H118" s="140"/>
      <c r="I118" s="95"/>
      <c r="J118" s="482"/>
      <c r="K118" s="302"/>
      <c r="L118" s="63"/>
      <c r="M118" s="366"/>
      <c r="N118" s="367"/>
      <c r="O118" s="368"/>
      <c r="P118" s="366"/>
      <c r="Q118" s="369"/>
      <c r="R118" s="481"/>
      <c r="S118" s="416"/>
      <c r="T118" s="417"/>
      <c r="U118" s="417"/>
      <c r="V118" s="417"/>
      <c r="W118" s="417"/>
      <c r="X118" s="418"/>
      <c r="Y118" s="419"/>
      <c r="Z118" s="420" t="s">
        <v>20</v>
      </c>
      <c r="AA118" s="421" t="s">
        <v>21</v>
      </c>
      <c r="AB118" s="422">
        <v>0.85</v>
      </c>
      <c r="AC118" s="412"/>
      <c r="AD118" s="412"/>
      <c r="AE118" s="413"/>
      <c r="AF118" s="414">
        <f>ROUND(ROUND(ROUND(ROUND(G104+K116,0)*Q104,0)*Y117,0)*AB118,0)</f>
        <v>140</v>
      </c>
      <c r="AG118" s="79"/>
    </row>
    <row r="119" ht="16.5" customHeight="1">
      <c r="A119" s="403">
        <v>63.0</v>
      </c>
      <c r="B119" s="404" t="s">
        <v>5186</v>
      </c>
      <c r="C119" s="405" t="s">
        <v>5187</v>
      </c>
      <c r="D119" s="94"/>
      <c r="E119" s="94"/>
      <c r="F119" s="94"/>
      <c r="G119" s="352"/>
      <c r="H119" s="140"/>
      <c r="I119" s="95"/>
      <c r="J119" s="482"/>
      <c r="K119" s="302"/>
      <c r="L119" s="63"/>
      <c r="M119" s="366"/>
      <c r="N119" s="367"/>
      <c r="O119" s="368"/>
      <c r="P119" s="366"/>
      <c r="Q119" s="369"/>
      <c r="R119" s="481"/>
      <c r="S119" s="407" t="s">
        <v>27</v>
      </c>
      <c r="T119" s="408"/>
      <c r="U119" s="408"/>
      <c r="V119" s="408"/>
      <c r="W119" s="408"/>
      <c r="X119" s="409" t="s">
        <v>21</v>
      </c>
      <c r="Y119" s="410">
        <v>0.5</v>
      </c>
      <c r="Z119" s="423"/>
      <c r="AA119" s="424"/>
      <c r="AB119" s="424"/>
      <c r="AC119" s="424"/>
      <c r="AD119" s="424"/>
      <c r="AE119" s="419"/>
      <c r="AF119" s="414">
        <f>ROUND(ROUND(ROUND(G104+K116,0)*Q104,0)*Y119,0)</f>
        <v>118</v>
      </c>
      <c r="AG119" s="79"/>
    </row>
    <row r="120" ht="16.5" customHeight="1">
      <c r="A120" s="403">
        <v>63.0</v>
      </c>
      <c r="B120" s="404" t="s">
        <v>5188</v>
      </c>
      <c r="C120" s="405" t="s">
        <v>5189</v>
      </c>
      <c r="D120" s="94"/>
      <c r="E120" s="94"/>
      <c r="F120" s="94"/>
      <c r="G120" s="352"/>
      <c r="H120" s="140"/>
      <c r="I120" s="95"/>
      <c r="J120" s="69"/>
      <c r="K120" s="302"/>
      <c r="L120" s="63"/>
      <c r="M120" s="366"/>
      <c r="N120" s="367"/>
      <c r="O120" s="368"/>
      <c r="P120" s="366"/>
      <c r="Q120" s="369"/>
      <c r="R120" s="483"/>
      <c r="S120" s="416"/>
      <c r="T120" s="417"/>
      <c r="U120" s="417"/>
      <c r="V120" s="417"/>
      <c r="W120" s="417"/>
      <c r="X120" s="418"/>
      <c r="Y120" s="419"/>
      <c r="Z120" s="420" t="s">
        <v>20</v>
      </c>
      <c r="AA120" s="421" t="s">
        <v>21</v>
      </c>
      <c r="AB120" s="422">
        <v>0.85</v>
      </c>
      <c r="AC120" s="412"/>
      <c r="AD120" s="412"/>
      <c r="AE120" s="413"/>
      <c r="AF120" s="414">
        <f>ROUND(ROUND(ROUND(ROUND(G104+K116,0)*Q104,0)*Y119,0)*AB120,0)</f>
        <v>100</v>
      </c>
      <c r="AG120" s="79"/>
    </row>
    <row r="121" ht="16.5" customHeight="1">
      <c r="A121" s="29">
        <v>63.0</v>
      </c>
      <c r="B121" s="30" t="s">
        <v>5190</v>
      </c>
      <c r="C121" s="32" t="s">
        <v>5191</v>
      </c>
      <c r="D121" s="94"/>
      <c r="E121" s="94"/>
      <c r="F121" s="94"/>
      <c r="G121" s="352"/>
      <c r="H121" s="140"/>
      <c r="I121" s="95"/>
      <c r="J121" s="69"/>
      <c r="K121" s="302"/>
      <c r="L121" s="63"/>
      <c r="M121" s="366"/>
      <c r="N121" s="367"/>
      <c r="O121" s="368"/>
      <c r="P121" s="366"/>
      <c r="Q121" s="369"/>
      <c r="R121" s="96"/>
      <c r="S121" s="96"/>
      <c r="T121" s="152"/>
      <c r="U121" s="152"/>
      <c r="V121" s="152"/>
      <c r="W121" s="152"/>
      <c r="X121" s="287"/>
      <c r="Y121" s="354"/>
      <c r="Z121" s="398"/>
      <c r="AA121" s="288"/>
      <c r="AB121" s="346"/>
      <c r="AC121" s="82" t="s">
        <v>30</v>
      </c>
      <c r="AD121" s="302">
        <v>5.0</v>
      </c>
      <c r="AE121" s="360" t="s">
        <v>31</v>
      </c>
      <c r="AF121" s="45">
        <f>ROUND(ROUND(ROUND(G104+K116,0)*Q104,0)-AD121,0)</f>
        <v>231</v>
      </c>
      <c r="AG121" s="79"/>
    </row>
    <row r="122" ht="16.5" customHeight="1">
      <c r="A122" s="29">
        <v>63.0</v>
      </c>
      <c r="B122" s="30" t="s">
        <v>5192</v>
      </c>
      <c r="C122" s="32" t="s">
        <v>5193</v>
      </c>
      <c r="D122" s="94"/>
      <c r="E122" s="94"/>
      <c r="F122" s="94"/>
      <c r="G122" s="352"/>
      <c r="H122" s="140"/>
      <c r="I122" s="95"/>
      <c r="J122" s="69"/>
      <c r="K122" s="302"/>
      <c r="L122" s="63"/>
      <c r="M122" s="366"/>
      <c r="N122" s="367"/>
      <c r="O122" s="368"/>
      <c r="P122" s="366"/>
      <c r="Q122" s="369"/>
      <c r="R122" s="115"/>
      <c r="S122" s="115"/>
      <c r="T122" s="291"/>
      <c r="U122" s="291"/>
      <c r="V122" s="291"/>
      <c r="W122" s="291"/>
      <c r="X122" s="290"/>
      <c r="Y122" s="355"/>
      <c r="Z122" s="299" t="s">
        <v>20</v>
      </c>
      <c r="AA122" s="287" t="s">
        <v>21</v>
      </c>
      <c r="AB122" s="361">
        <v>0.85</v>
      </c>
      <c r="AC122" s="482"/>
      <c r="AD122" s="302"/>
      <c r="AE122" s="360"/>
      <c r="AF122" s="45">
        <f>ROUND(ROUND(ROUND(ROUND(G104+K116,0)*Q104,0)*AB122,0)-AD121,0)</f>
        <v>196</v>
      </c>
      <c r="AG122" s="79"/>
    </row>
    <row r="123" ht="16.5" customHeight="1">
      <c r="A123" s="403">
        <v>63.0</v>
      </c>
      <c r="B123" s="404" t="s">
        <v>5194</v>
      </c>
      <c r="C123" s="405" t="s">
        <v>5195</v>
      </c>
      <c r="D123" s="94"/>
      <c r="E123" s="94"/>
      <c r="F123" s="94"/>
      <c r="G123" s="352"/>
      <c r="H123" s="140"/>
      <c r="I123" s="95"/>
      <c r="J123" s="69"/>
      <c r="K123" s="302"/>
      <c r="L123" s="63"/>
      <c r="M123" s="366"/>
      <c r="N123" s="367"/>
      <c r="O123" s="368"/>
      <c r="P123" s="366"/>
      <c r="Q123" s="369"/>
      <c r="R123" s="504" t="s">
        <v>23</v>
      </c>
      <c r="S123" s="407" t="s">
        <v>24</v>
      </c>
      <c r="T123" s="408"/>
      <c r="U123" s="408"/>
      <c r="V123" s="408"/>
      <c r="W123" s="408"/>
      <c r="X123" s="409" t="s">
        <v>21</v>
      </c>
      <c r="Y123" s="410">
        <v>0.7</v>
      </c>
      <c r="Z123" s="426"/>
      <c r="AA123" s="427"/>
      <c r="AB123" s="428"/>
      <c r="AC123" s="482"/>
      <c r="AD123" s="313"/>
      <c r="AE123" s="349"/>
      <c r="AF123" s="414">
        <f>ROUND(ROUND(ROUND(ROUND(G104+K116,0)*Q104,0)*Y123,0)-AD121,0)</f>
        <v>160</v>
      </c>
      <c r="AG123" s="79"/>
    </row>
    <row r="124" ht="16.5" customHeight="1">
      <c r="A124" s="403">
        <v>63.0</v>
      </c>
      <c r="B124" s="404" t="s">
        <v>5196</v>
      </c>
      <c r="C124" s="405" t="s">
        <v>5197</v>
      </c>
      <c r="D124" s="94"/>
      <c r="E124" s="94"/>
      <c r="F124" s="94"/>
      <c r="G124" s="352"/>
      <c r="H124" s="140"/>
      <c r="I124" s="95"/>
      <c r="J124" s="69"/>
      <c r="K124" s="302"/>
      <c r="L124" s="63"/>
      <c r="M124" s="366"/>
      <c r="N124" s="367"/>
      <c r="O124" s="368"/>
      <c r="P124" s="366"/>
      <c r="Q124" s="369"/>
      <c r="R124" s="481"/>
      <c r="S124" s="416"/>
      <c r="T124" s="417"/>
      <c r="U124" s="417"/>
      <c r="V124" s="417"/>
      <c r="W124" s="417"/>
      <c r="X124" s="418"/>
      <c r="Y124" s="419"/>
      <c r="Z124" s="420" t="s">
        <v>20</v>
      </c>
      <c r="AA124" s="421" t="s">
        <v>21</v>
      </c>
      <c r="AB124" s="430">
        <v>0.85</v>
      </c>
      <c r="AC124" s="482"/>
      <c r="AD124" s="313"/>
      <c r="AE124" s="349"/>
      <c r="AF124" s="414">
        <f>ROUND(ROUND(ROUND(ROUND(ROUND(G104+K116,0)*Q104,0)*Y123,0)*AB124,0)-AD121,0)</f>
        <v>135</v>
      </c>
      <c r="AG124" s="79"/>
    </row>
    <row r="125" ht="16.5" customHeight="1">
      <c r="A125" s="403">
        <v>63.0</v>
      </c>
      <c r="B125" s="404" t="s">
        <v>5198</v>
      </c>
      <c r="C125" s="405" t="s">
        <v>5199</v>
      </c>
      <c r="D125" s="105"/>
      <c r="E125" s="94"/>
      <c r="F125" s="94"/>
      <c r="G125" s="352"/>
      <c r="H125" s="140"/>
      <c r="I125" s="95"/>
      <c r="J125" s="69"/>
      <c r="K125" s="302"/>
      <c r="L125" s="63"/>
      <c r="M125" s="366"/>
      <c r="N125" s="367"/>
      <c r="O125" s="368"/>
      <c r="P125" s="366"/>
      <c r="Q125" s="369"/>
      <c r="R125" s="481"/>
      <c r="S125" s="431" t="s">
        <v>27</v>
      </c>
      <c r="T125" s="408"/>
      <c r="U125" s="408"/>
      <c r="V125" s="408"/>
      <c r="W125" s="408"/>
      <c r="X125" s="409" t="s">
        <v>21</v>
      </c>
      <c r="Y125" s="410">
        <v>0.5</v>
      </c>
      <c r="Z125" s="423"/>
      <c r="AA125" s="424"/>
      <c r="AB125" s="419"/>
      <c r="AC125" s="482"/>
      <c r="AD125" s="313"/>
      <c r="AE125" s="349"/>
      <c r="AF125" s="414">
        <f>ROUND(ROUND(ROUND(ROUND(G104+K116,0)*Q104,0)*Y125,0)-AD121,0)</f>
        <v>113</v>
      </c>
      <c r="AG125" s="79"/>
    </row>
    <row r="126" ht="16.5" customHeight="1">
      <c r="A126" s="403">
        <v>63.0</v>
      </c>
      <c r="B126" s="404" t="s">
        <v>5200</v>
      </c>
      <c r="C126" s="405" t="s">
        <v>5201</v>
      </c>
      <c r="D126" s="105"/>
      <c r="E126" s="105"/>
      <c r="F126" s="94"/>
      <c r="G126" s="352"/>
      <c r="H126" s="140"/>
      <c r="I126" s="95"/>
      <c r="J126" s="69"/>
      <c r="K126" s="302"/>
      <c r="L126" s="63"/>
      <c r="M126" s="350"/>
      <c r="N126" s="367"/>
      <c r="O126" s="370"/>
      <c r="P126" s="366"/>
      <c r="Q126" s="369"/>
      <c r="R126" s="483"/>
      <c r="S126" s="433"/>
      <c r="T126" s="417"/>
      <c r="U126" s="417"/>
      <c r="V126" s="417"/>
      <c r="W126" s="417"/>
      <c r="X126" s="418"/>
      <c r="Y126" s="419"/>
      <c r="Z126" s="420" t="s">
        <v>20</v>
      </c>
      <c r="AA126" s="421" t="s">
        <v>21</v>
      </c>
      <c r="AB126" s="430">
        <v>0.85</v>
      </c>
      <c r="AC126" s="484"/>
      <c r="AD126" s="292"/>
      <c r="AE126" s="355"/>
      <c r="AF126" s="414">
        <f>ROUND(ROUND(ROUND(ROUND(ROUND(G104+K116,0)*Q104,0)*Y125,0)*AB126,0)-AD121,0)</f>
        <v>95</v>
      </c>
      <c r="AG126" s="79"/>
    </row>
    <row r="127" ht="16.5" customHeight="1">
      <c r="A127" s="29">
        <v>63.0</v>
      </c>
      <c r="B127" s="30" t="s">
        <v>5202</v>
      </c>
      <c r="C127" s="32" t="s">
        <v>5203</v>
      </c>
      <c r="D127" s="94"/>
      <c r="E127" s="94"/>
      <c r="F127" s="76"/>
      <c r="G127" s="63"/>
      <c r="H127" s="63"/>
      <c r="I127" s="51"/>
      <c r="J127" s="168"/>
      <c r="K127" s="96"/>
      <c r="L127" s="96"/>
      <c r="M127" s="140"/>
      <c r="N127" s="367"/>
      <c r="O127" s="82" t="s">
        <v>5011</v>
      </c>
      <c r="P127" s="152"/>
      <c r="Q127" s="153"/>
      <c r="R127" s="287"/>
      <c r="S127" s="287"/>
      <c r="T127" s="152"/>
      <c r="U127" s="152"/>
      <c r="V127" s="152"/>
      <c r="W127" s="152"/>
      <c r="X127" s="287"/>
      <c r="Y127" s="345"/>
      <c r="Z127" s="398"/>
      <c r="AA127" s="288"/>
      <c r="AB127" s="288"/>
      <c r="AC127" s="288"/>
      <c r="AD127" s="288"/>
      <c r="AE127" s="346"/>
      <c r="AF127" s="45">
        <f>ROUND(G104*Q128,0)</f>
        <v>167</v>
      </c>
      <c r="AG127" s="79"/>
    </row>
    <row r="128" ht="16.5" customHeight="1">
      <c r="A128" s="29">
        <v>63.0</v>
      </c>
      <c r="B128" s="30" t="s">
        <v>5204</v>
      </c>
      <c r="C128" s="32" t="s">
        <v>5205</v>
      </c>
      <c r="D128" s="94"/>
      <c r="E128" s="94"/>
      <c r="F128" s="76"/>
      <c r="G128" s="373"/>
      <c r="H128" s="140"/>
      <c r="I128" s="51"/>
      <c r="J128" s="94"/>
      <c r="K128" s="302"/>
      <c r="L128" s="63"/>
      <c r="M128" s="140"/>
      <c r="N128" s="105"/>
      <c r="O128" s="482"/>
      <c r="P128" s="302" t="s">
        <v>21</v>
      </c>
      <c r="Q128" s="349">
        <v>0.5</v>
      </c>
      <c r="R128" s="290"/>
      <c r="S128" s="290"/>
      <c r="T128" s="291"/>
      <c r="U128" s="291"/>
      <c r="V128" s="291"/>
      <c r="W128" s="291"/>
      <c r="X128" s="290"/>
      <c r="Y128" s="350"/>
      <c r="Z128" s="299" t="s">
        <v>20</v>
      </c>
      <c r="AA128" s="287" t="s">
        <v>21</v>
      </c>
      <c r="AB128" s="351">
        <v>0.85</v>
      </c>
      <c r="AC128" s="288"/>
      <c r="AD128" s="288"/>
      <c r="AE128" s="346"/>
      <c r="AF128" s="45">
        <f>ROUND(ROUND(G104*Q128,0)*AB128,0)</f>
        <v>142</v>
      </c>
      <c r="AG128" s="79"/>
    </row>
    <row r="129" ht="16.5" customHeight="1">
      <c r="A129" s="403">
        <v>63.0</v>
      </c>
      <c r="B129" s="404" t="s">
        <v>5206</v>
      </c>
      <c r="C129" s="405" t="s">
        <v>5207</v>
      </c>
      <c r="D129" s="94"/>
      <c r="E129" s="94"/>
      <c r="F129" s="76"/>
      <c r="G129" s="63"/>
      <c r="H129" s="63"/>
      <c r="I129" s="51"/>
      <c r="J129" s="69"/>
      <c r="K129" s="304"/>
      <c r="L129" s="365"/>
      <c r="M129" s="366"/>
      <c r="N129" s="367"/>
      <c r="O129" s="482"/>
      <c r="P129" s="366"/>
      <c r="Q129" s="369"/>
      <c r="R129" s="504" t="s">
        <v>23</v>
      </c>
      <c r="S129" s="407" t="s">
        <v>24</v>
      </c>
      <c r="T129" s="408"/>
      <c r="U129" s="408"/>
      <c r="V129" s="408"/>
      <c r="W129" s="408"/>
      <c r="X129" s="409" t="s">
        <v>21</v>
      </c>
      <c r="Y129" s="410">
        <v>0.7</v>
      </c>
      <c r="Z129" s="411"/>
      <c r="AA129" s="412"/>
      <c r="AB129" s="412"/>
      <c r="AC129" s="412"/>
      <c r="AD129" s="412"/>
      <c r="AE129" s="413"/>
      <c r="AF129" s="414">
        <f>ROUND(ROUND(G104*Q128,0)*Y129,0)</f>
        <v>117</v>
      </c>
      <c r="AG129" s="79"/>
    </row>
    <row r="130" ht="16.5" customHeight="1">
      <c r="A130" s="403">
        <v>63.0</v>
      </c>
      <c r="B130" s="404" t="s">
        <v>5208</v>
      </c>
      <c r="C130" s="405" t="s">
        <v>5209</v>
      </c>
      <c r="D130" s="94"/>
      <c r="E130" s="94"/>
      <c r="F130" s="76"/>
      <c r="G130" s="63"/>
      <c r="H130" s="63"/>
      <c r="I130" s="51"/>
      <c r="J130" s="69"/>
      <c r="K130" s="302"/>
      <c r="L130" s="63"/>
      <c r="M130" s="366"/>
      <c r="N130" s="367"/>
      <c r="O130" s="482"/>
      <c r="P130" s="366"/>
      <c r="Q130" s="369"/>
      <c r="R130" s="481"/>
      <c r="S130" s="416"/>
      <c r="T130" s="417"/>
      <c r="U130" s="417"/>
      <c r="V130" s="417"/>
      <c r="W130" s="417"/>
      <c r="X130" s="418"/>
      <c r="Y130" s="419"/>
      <c r="Z130" s="420" t="s">
        <v>20</v>
      </c>
      <c r="AA130" s="421" t="s">
        <v>21</v>
      </c>
      <c r="AB130" s="422">
        <v>0.85</v>
      </c>
      <c r="AC130" s="412"/>
      <c r="AD130" s="412"/>
      <c r="AE130" s="413"/>
      <c r="AF130" s="414">
        <f>ROUND(ROUND(ROUND(G104*Q128,0)*Y129,0)*AB130,0)</f>
        <v>99</v>
      </c>
      <c r="AG130" s="79"/>
    </row>
    <row r="131" ht="16.5" customHeight="1">
      <c r="A131" s="403">
        <v>63.0</v>
      </c>
      <c r="B131" s="404" t="s">
        <v>5210</v>
      </c>
      <c r="C131" s="405" t="s">
        <v>5211</v>
      </c>
      <c r="D131" s="94"/>
      <c r="E131" s="94"/>
      <c r="F131" s="76"/>
      <c r="G131" s="63"/>
      <c r="H131" s="63"/>
      <c r="I131" s="51"/>
      <c r="J131" s="69"/>
      <c r="K131" s="302"/>
      <c r="L131" s="63"/>
      <c r="M131" s="366"/>
      <c r="N131" s="367"/>
      <c r="O131" s="482"/>
      <c r="P131" s="366"/>
      <c r="Q131" s="369"/>
      <c r="R131" s="481"/>
      <c r="S131" s="407" t="s">
        <v>27</v>
      </c>
      <c r="T131" s="408"/>
      <c r="U131" s="408"/>
      <c r="V131" s="408"/>
      <c r="W131" s="408"/>
      <c r="X131" s="409" t="s">
        <v>21</v>
      </c>
      <c r="Y131" s="410">
        <v>0.5</v>
      </c>
      <c r="Z131" s="423"/>
      <c r="AA131" s="424"/>
      <c r="AB131" s="424"/>
      <c r="AC131" s="424"/>
      <c r="AD131" s="424"/>
      <c r="AE131" s="419"/>
      <c r="AF131" s="414">
        <f>ROUND(ROUND(G104*Q128,0)*Y131,0)</f>
        <v>84</v>
      </c>
      <c r="AG131" s="79"/>
    </row>
    <row r="132" ht="16.5" customHeight="1">
      <c r="A132" s="403">
        <v>63.0</v>
      </c>
      <c r="B132" s="404" t="s">
        <v>5212</v>
      </c>
      <c r="C132" s="405" t="s">
        <v>5213</v>
      </c>
      <c r="D132" s="94"/>
      <c r="E132" s="94"/>
      <c r="F132" s="76"/>
      <c r="G132" s="63"/>
      <c r="H132" s="63"/>
      <c r="I132" s="51"/>
      <c r="J132" s="69"/>
      <c r="K132" s="302"/>
      <c r="L132" s="63"/>
      <c r="M132" s="366"/>
      <c r="N132" s="367"/>
      <c r="O132" s="482"/>
      <c r="P132" s="366"/>
      <c r="Q132" s="369"/>
      <c r="R132" s="483"/>
      <c r="S132" s="416"/>
      <c r="T132" s="417"/>
      <c r="U132" s="417"/>
      <c r="V132" s="417"/>
      <c r="W132" s="417"/>
      <c r="X132" s="418"/>
      <c r="Y132" s="419"/>
      <c r="Z132" s="420" t="s">
        <v>20</v>
      </c>
      <c r="AA132" s="421" t="s">
        <v>21</v>
      </c>
      <c r="AB132" s="422">
        <v>0.85</v>
      </c>
      <c r="AC132" s="412"/>
      <c r="AD132" s="412"/>
      <c r="AE132" s="413"/>
      <c r="AF132" s="414">
        <f>ROUND(ROUND(ROUND(G104*Q128,0)*Y131,0)*AB132,0)</f>
        <v>71</v>
      </c>
      <c r="AG132" s="79"/>
    </row>
    <row r="133" ht="16.5" customHeight="1">
      <c r="A133" s="29">
        <v>63.0</v>
      </c>
      <c r="B133" s="30" t="s">
        <v>5214</v>
      </c>
      <c r="C133" s="32" t="s">
        <v>5215</v>
      </c>
      <c r="D133" s="94"/>
      <c r="E133" s="94"/>
      <c r="F133" s="76"/>
      <c r="G133" s="63"/>
      <c r="H133" s="63"/>
      <c r="I133" s="51"/>
      <c r="J133" s="69"/>
      <c r="K133" s="302"/>
      <c r="L133" s="63"/>
      <c r="M133" s="366"/>
      <c r="N133" s="367"/>
      <c r="O133" s="368"/>
      <c r="P133" s="366"/>
      <c r="Q133" s="369"/>
      <c r="R133" s="96"/>
      <c r="S133" s="96"/>
      <c r="T133" s="152"/>
      <c r="U133" s="152"/>
      <c r="V133" s="152"/>
      <c r="W133" s="152"/>
      <c r="X133" s="287"/>
      <c r="Y133" s="354"/>
      <c r="Z133" s="398"/>
      <c r="AA133" s="288"/>
      <c r="AB133" s="346"/>
      <c r="AC133" s="82" t="s">
        <v>30</v>
      </c>
      <c r="AD133" s="302">
        <v>5.0</v>
      </c>
      <c r="AE133" s="360" t="s">
        <v>31</v>
      </c>
      <c r="AF133" s="45">
        <f>ROUND(ROUND(G104*Q128,0)-AD133,0)</f>
        <v>162</v>
      </c>
      <c r="AG133" s="79"/>
    </row>
    <row r="134" ht="16.5" customHeight="1">
      <c r="A134" s="29">
        <v>63.0</v>
      </c>
      <c r="B134" s="30" t="s">
        <v>5216</v>
      </c>
      <c r="C134" s="32" t="s">
        <v>5217</v>
      </c>
      <c r="D134" s="94"/>
      <c r="E134" s="94"/>
      <c r="F134" s="76"/>
      <c r="G134" s="63"/>
      <c r="H134" s="63"/>
      <c r="I134" s="51"/>
      <c r="J134" s="69"/>
      <c r="K134" s="302"/>
      <c r="L134" s="63"/>
      <c r="M134" s="366"/>
      <c r="N134" s="367"/>
      <c r="O134" s="368"/>
      <c r="P134" s="366"/>
      <c r="Q134" s="369"/>
      <c r="R134" s="115"/>
      <c r="S134" s="115"/>
      <c r="T134" s="291"/>
      <c r="U134" s="291"/>
      <c r="V134" s="291"/>
      <c r="W134" s="291"/>
      <c r="X134" s="290"/>
      <c r="Y134" s="355"/>
      <c r="Z134" s="299" t="s">
        <v>20</v>
      </c>
      <c r="AA134" s="287" t="s">
        <v>21</v>
      </c>
      <c r="AB134" s="361">
        <v>0.85</v>
      </c>
      <c r="AC134" s="482"/>
      <c r="AD134" s="302"/>
      <c r="AE134" s="360"/>
      <c r="AF134" s="45">
        <f>ROUND(ROUND(ROUND(G104*Q128,0)*AB134,0)-AD133,0)</f>
        <v>137</v>
      </c>
      <c r="AG134" s="79"/>
    </row>
    <row r="135" ht="16.5" customHeight="1">
      <c r="A135" s="403">
        <v>63.0</v>
      </c>
      <c r="B135" s="404" t="s">
        <v>5218</v>
      </c>
      <c r="C135" s="405" t="s">
        <v>5219</v>
      </c>
      <c r="D135" s="94"/>
      <c r="E135" s="94"/>
      <c r="F135" s="76"/>
      <c r="G135" s="63"/>
      <c r="H135" s="63"/>
      <c r="I135" s="51"/>
      <c r="J135" s="69"/>
      <c r="K135" s="302"/>
      <c r="L135" s="63"/>
      <c r="M135" s="366"/>
      <c r="N135" s="367"/>
      <c r="O135" s="368"/>
      <c r="P135" s="366"/>
      <c r="Q135" s="369"/>
      <c r="R135" s="504" t="s">
        <v>23</v>
      </c>
      <c r="S135" s="407" t="s">
        <v>24</v>
      </c>
      <c r="T135" s="408"/>
      <c r="U135" s="408"/>
      <c r="V135" s="408"/>
      <c r="W135" s="408"/>
      <c r="X135" s="409" t="s">
        <v>21</v>
      </c>
      <c r="Y135" s="410">
        <v>0.7</v>
      </c>
      <c r="Z135" s="426"/>
      <c r="AA135" s="427"/>
      <c r="AB135" s="428"/>
      <c r="AC135" s="482"/>
      <c r="AD135" s="313"/>
      <c r="AE135" s="349"/>
      <c r="AF135" s="414">
        <f>ROUND(ROUND(ROUND(G104*Q128,0)*Y135,0)-AD133,0)</f>
        <v>112</v>
      </c>
      <c r="AG135" s="79"/>
    </row>
    <row r="136" ht="16.5" customHeight="1">
      <c r="A136" s="403">
        <v>63.0</v>
      </c>
      <c r="B136" s="404" t="s">
        <v>5220</v>
      </c>
      <c r="C136" s="405" t="s">
        <v>5221</v>
      </c>
      <c r="D136" s="94"/>
      <c r="E136" s="94"/>
      <c r="F136" s="76"/>
      <c r="G136" s="63"/>
      <c r="H136" s="63"/>
      <c r="I136" s="51"/>
      <c r="J136" s="69"/>
      <c r="K136" s="302"/>
      <c r="L136" s="63"/>
      <c r="M136" s="366"/>
      <c r="N136" s="367"/>
      <c r="O136" s="368"/>
      <c r="P136" s="366"/>
      <c r="Q136" s="369"/>
      <c r="R136" s="481"/>
      <c r="S136" s="416"/>
      <c r="T136" s="417"/>
      <c r="U136" s="417"/>
      <c r="V136" s="417"/>
      <c r="W136" s="417"/>
      <c r="X136" s="418"/>
      <c r="Y136" s="419"/>
      <c r="Z136" s="420" t="s">
        <v>20</v>
      </c>
      <c r="AA136" s="421" t="s">
        <v>21</v>
      </c>
      <c r="AB136" s="430">
        <v>0.85</v>
      </c>
      <c r="AC136" s="482"/>
      <c r="AD136" s="313"/>
      <c r="AE136" s="349"/>
      <c r="AF136" s="414">
        <f>ROUND(ROUND(ROUND(ROUND(G104*Q128,0)*Y135,0)*AB136,0)-AD133,0)</f>
        <v>94</v>
      </c>
      <c r="AG136" s="79"/>
    </row>
    <row r="137" ht="16.5" customHeight="1">
      <c r="A137" s="403">
        <v>63.0</v>
      </c>
      <c r="B137" s="404" t="s">
        <v>5222</v>
      </c>
      <c r="C137" s="405" t="s">
        <v>5223</v>
      </c>
      <c r="D137" s="94"/>
      <c r="E137" s="94"/>
      <c r="F137" s="76"/>
      <c r="G137" s="63"/>
      <c r="H137" s="63"/>
      <c r="I137" s="51"/>
      <c r="J137" s="69"/>
      <c r="K137" s="302"/>
      <c r="L137" s="63"/>
      <c r="M137" s="366"/>
      <c r="N137" s="367"/>
      <c r="O137" s="368"/>
      <c r="P137" s="366"/>
      <c r="Q137" s="369"/>
      <c r="R137" s="481"/>
      <c r="S137" s="431" t="s">
        <v>27</v>
      </c>
      <c r="T137" s="408"/>
      <c r="U137" s="408"/>
      <c r="V137" s="408"/>
      <c r="W137" s="408"/>
      <c r="X137" s="409" t="s">
        <v>21</v>
      </c>
      <c r="Y137" s="410">
        <v>0.5</v>
      </c>
      <c r="Z137" s="423"/>
      <c r="AA137" s="424"/>
      <c r="AB137" s="419"/>
      <c r="AC137" s="482"/>
      <c r="AD137" s="313"/>
      <c r="AE137" s="349"/>
      <c r="AF137" s="414">
        <f>ROUND(ROUND(ROUND(G104*Q128,0)*Y137,0)-AD133,0)</f>
        <v>79</v>
      </c>
      <c r="AG137" s="79"/>
    </row>
    <row r="138" ht="16.5" customHeight="1">
      <c r="A138" s="403">
        <v>63.0</v>
      </c>
      <c r="B138" s="404" t="s">
        <v>5224</v>
      </c>
      <c r="C138" s="405" t="s">
        <v>5225</v>
      </c>
      <c r="D138" s="94"/>
      <c r="E138" s="94"/>
      <c r="F138" s="76"/>
      <c r="G138" s="63"/>
      <c r="H138" s="63"/>
      <c r="I138" s="51"/>
      <c r="J138" s="69"/>
      <c r="K138" s="302"/>
      <c r="L138" s="63"/>
      <c r="M138" s="366"/>
      <c r="N138" s="367"/>
      <c r="O138" s="368"/>
      <c r="P138" s="366"/>
      <c r="Q138" s="369"/>
      <c r="R138" s="483"/>
      <c r="S138" s="433"/>
      <c r="T138" s="417"/>
      <c r="U138" s="417"/>
      <c r="V138" s="417"/>
      <c r="W138" s="417"/>
      <c r="X138" s="418"/>
      <c r="Y138" s="419"/>
      <c r="Z138" s="420" t="s">
        <v>20</v>
      </c>
      <c r="AA138" s="421" t="s">
        <v>21</v>
      </c>
      <c r="AB138" s="430">
        <v>0.85</v>
      </c>
      <c r="AC138" s="484"/>
      <c r="AD138" s="292"/>
      <c r="AE138" s="355"/>
      <c r="AF138" s="414">
        <f>ROUND(ROUND(ROUND(ROUND(G104*Q128,0)*Y137,0)*AB138,0)-AD133,0)</f>
        <v>66</v>
      </c>
      <c r="AG138" s="79"/>
    </row>
    <row r="139" ht="16.5" customHeight="1">
      <c r="A139" s="29">
        <v>63.0</v>
      </c>
      <c r="B139" s="30" t="s">
        <v>5226</v>
      </c>
      <c r="C139" s="32" t="s">
        <v>5227</v>
      </c>
      <c r="D139" s="94"/>
      <c r="E139" s="94"/>
      <c r="F139" s="94"/>
      <c r="G139" s="140"/>
      <c r="H139" s="140"/>
      <c r="I139" s="95"/>
      <c r="J139" s="82" t="s">
        <v>38</v>
      </c>
      <c r="K139" s="96"/>
      <c r="L139" s="96"/>
      <c r="M139" s="152"/>
      <c r="N139" s="105"/>
      <c r="O139" s="94"/>
      <c r="P139" s="140"/>
      <c r="Q139" s="95"/>
      <c r="R139" s="287"/>
      <c r="S139" s="287"/>
      <c r="T139" s="152"/>
      <c r="U139" s="152"/>
      <c r="V139" s="152"/>
      <c r="W139" s="152"/>
      <c r="X139" s="287"/>
      <c r="Y139" s="345"/>
      <c r="Z139" s="398"/>
      <c r="AA139" s="288"/>
      <c r="AB139" s="288"/>
      <c r="AC139" s="288"/>
      <c r="AD139" s="288"/>
      <c r="AE139" s="346"/>
      <c r="AF139" s="45">
        <f>ROUND(ROUND(G104+K140,0)*Q128,0)</f>
        <v>169</v>
      </c>
      <c r="AG139" s="79"/>
    </row>
    <row r="140" ht="16.5" customHeight="1">
      <c r="A140" s="29">
        <v>63.0</v>
      </c>
      <c r="B140" s="30" t="s">
        <v>5228</v>
      </c>
      <c r="C140" s="32" t="s">
        <v>5229</v>
      </c>
      <c r="D140" s="94"/>
      <c r="E140" s="94"/>
      <c r="F140" s="94"/>
      <c r="G140" s="63"/>
      <c r="H140" s="140"/>
      <c r="I140" s="95"/>
      <c r="J140" s="482"/>
      <c r="K140" s="302">
        <v>4.0</v>
      </c>
      <c r="L140" s="63" t="s">
        <v>40</v>
      </c>
      <c r="M140" s="140"/>
      <c r="N140" s="105"/>
      <c r="O140" s="94"/>
      <c r="P140" s="140"/>
      <c r="Q140" s="95"/>
      <c r="R140" s="290"/>
      <c r="S140" s="290"/>
      <c r="T140" s="291"/>
      <c r="U140" s="291"/>
      <c r="V140" s="291"/>
      <c r="W140" s="291"/>
      <c r="X140" s="290"/>
      <c r="Y140" s="350"/>
      <c r="Z140" s="299" t="s">
        <v>20</v>
      </c>
      <c r="AA140" s="287" t="s">
        <v>21</v>
      </c>
      <c r="AB140" s="351">
        <v>0.85</v>
      </c>
      <c r="AC140" s="288"/>
      <c r="AD140" s="288"/>
      <c r="AE140" s="346"/>
      <c r="AF140" s="45">
        <f>ROUND(ROUND(ROUND(G104+K140,0)*Q128,0)*AB140,0)</f>
        <v>144</v>
      </c>
      <c r="AG140" s="79"/>
    </row>
    <row r="141" ht="16.5" customHeight="1">
      <c r="A141" s="403">
        <v>63.0</v>
      </c>
      <c r="B141" s="404" t="s">
        <v>5230</v>
      </c>
      <c r="C141" s="405" t="s">
        <v>5231</v>
      </c>
      <c r="D141" s="94"/>
      <c r="E141" s="94"/>
      <c r="F141" s="94"/>
      <c r="G141" s="352"/>
      <c r="H141" s="140"/>
      <c r="I141" s="95"/>
      <c r="J141" s="482"/>
      <c r="K141" s="304"/>
      <c r="L141" s="365"/>
      <c r="M141" s="366"/>
      <c r="N141" s="367"/>
      <c r="O141" s="368"/>
      <c r="P141" s="366"/>
      <c r="Q141" s="369"/>
      <c r="R141" s="504" t="s">
        <v>23</v>
      </c>
      <c r="S141" s="407" t="s">
        <v>24</v>
      </c>
      <c r="T141" s="408"/>
      <c r="U141" s="408"/>
      <c r="V141" s="408"/>
      <c r="W141" s="408"/>
      <c r="X141" s="409" t="s">
        <v>21</v>
      </c>
      <c r="Y141" s="410">
        <v>0.7</v>
      </c>
      <c r="Z141" s="411"/>
      <c r="AA141" s="412"/>
      <c r="AB141" s="412"/>
      <c r="AC141" s="412"/>
      <c r="AD141" s="412"/>
      <c r="AE141" s="413"/>
      <c r="AF141" s="414">
        <f>ROUND(ROUND(ROUND(G104+K140,0)*Q128,0)*Y141,0)</f>
        <v>118</v>
      </c>
      <c r="AG141" s="79"/>
    </row>
    <row r="142" ht="16.5" customHeight="1">
      <c r="A142" s="403">
        <v>63.0</v>
      </c>
      <c r="B142" s="404" t="s">
        <v>5232</v>
      </c>
      <c r="C142" s="405" t="s">
        <v>5233</v>
      </c>
      <c r="D142" s="94"/>
      <c r="E142" s="94"/>
      <c r="F142" s="94"/>
      <c r="G142" s="352"/>
      <c r="H142" s="140"/>
      <c r="I142" s="95"/>
      <c r="J142" s="482"/>
      <c r="K142" s="302"/>
      <c r="L142" s="63"/>
      <c r="M142" s="366"/>
      <c r="N142" s="367"/>
      <c r="O142" s="368"/>
      <c r="P142" s="366"/>
      <c r="Q142" s="369"/>
      <c r="R142" s="481"/>
      <c r="S142" s="416"/>
      <c r="T142" s="417"/>
      <c r="U142" s="417"/>
      <c r="V142" s="417"/>
      <c r="W142" s="417"/>
      <c r="X142" s="418"/>
      <c r="Y142" s="419"/>
      <c r="Z142" s="420" t="s">
        <v>20</v>
      </c>
      <c r="AA142" s="421" t="s">
        <v>21</v>
      </c>
      <c r="AB142" s="422">
        <v>0.85</v>
      </c>
      <c r="AC142" s="412"/>
      <c r="AD142" s="412"/>
      <c r="AE142" s="413"/>
      <c r="AF142" s="414">
        <f>ROUND(ROUND(ROUND(ROUND(G104+K140,0)*Q128,0)*Y141,0)*AB142,0)</f>
        <v>100</v>
      </c>
      <c r="AG142" s="79"/>
    </row>
    <row r="143" ht="16.5" customHeight="1">
      <c r="A143" s="403">
        <v>63.0</v>
      </c>
      <c r="B143" s="404" t="s">
        <v>5234</v>
      </c>
      <c r="C143" s="405" t="s">
        <v>5235</v>
      </c>
      <c r="D143" s="94"/>
      <c r="E143" s="94"/>
      <c r="F143" s="94"/>
      <c r="G143" s="352"/>
      <c r="H143" s="140"/>
      <c r="I143" s="95"/>
      <c r="J143" s="482"/>
      <c r="K143" s="302"/>
      <c r="L143" s="63"/>
      <c r="M143" s="366"/>
      <c r="N143" s="367"/>
      <c r="O143" s="368"/>
      <c r="P143" s="366"/>
      <c r="Q143" s="369"/>
      <c r="R143" s="481"/>
      <c r="S143" s="407" t="s">
        <v>27</v>
      </c>
      <c r="T143" s="408"/>
      <c r="U143" s="408"/>
      <c r="V143" s="408"/>
      <c r="W143" s="408"/>
      <c r="X143" s="409" t="s">
        <v>21</v>
      </c>
      <c r="Y143" s="410">
        <v>0.5</v>
      </c>
      <c r="Z143" s="423"/>
      <c r="AA143" s="424"/>
      <c r="AB143" s="424"/>
      <c r="AC143" s="424"/>
      <c r="AD143" s="424"/>
      <c r="AE143" s="419"/>
      <c r="AF143" s="414">
        <f>ROUND(ROUND(ROUND(G104+K140,0)*Q128,0)*Y143,0)</f>
        <v>85</v>
      </c>
      <c r="AG143" s="79"/>
    </row>
    <row r="144" ht="16.5" customHeight="1">
      <c r="A144" s="403">
        <v>63.0</v>
      </c>
      <c r="B144" s="404" t="s">
        <v>5236</v>
      </c>
      <c r="C144" s="405" t="s">
        <v>5237</v>
      </c>
      <c r="D144" s="94"/>
      <c r="E144" s="94"/>
      <c r="F144" s="94"/>
      <c r="G144" s="352"/>
      <c r="H144" s="140"/>
      <c r="I144" s="95"/>
      <c r="J144" s="482"/>
      <c r="K144" s="302"/>
      <c r="L144" s="63"/>
      <c r="M144" s="366"/>
      <c r="N144" s="367"/>
      <c r="O144" s="368"/>
      <c r="P144" s="366"/>
      <c r="Q144" s="369"/>
      <c r="R144" s="483"/>
      <c r="S144" s="416"/>
      <c r="T144" s="417"/>
      <c r="U144" s="417"/>
      <c r="V144" s="417"/>
      <c r="W144" s="417"/>
      <c r="X144" s="418"/>
      <c r="Y144" s="419"/>
      <c r="Z144" s="420" t="s">
        <v>20</v>
      </c>
      <c r="AA144" s="421" t="s">
        <v>21</v>
      </c>
      <c r="AB144" s="422">
        <v>0.85</v>
      </c>
      <c r="AC144" s="412"/>
      <c r="AD144" s="412"/>
      <c r="AE144" s="413"/>
      <c r="AF144" s="414">
        <f>ROUND(ROUND(ROUND(ROUND(G104+K140,0)*Q128,0)*Y143,0)*AB144,0)</f>
        <v>72</v>
      </c>
      <c r="AG144" s="79"/>
    </row>
    <row r="145" ht="16.5" customHeight="1">
      <c r="A145" s="29">
        <v>63.0</v>
      </c>
      <c r="B145" s="30" t="s">
        <v>5238</v>
      </c>
      <c r="C145" s="32" t="s">
        <v>5239</v>
      </c>
      <c r="D145" s="94"/>
      <c r="E145" s="94"/>
      <c r="F145" s="94"/>
      <c r="G145" s="352"/>
      <c r="H145" s="140"/>
      <c r="I145" s="95"/>
      <c r="J145" s="69"/>
      <c r="K145" s="302"/>
      <c r="L145" s="63"/>
      <c r="M145" s="366"/>
      <c r="N145" s="367"/>
      <c r="O145" s="368"/>
      <c r="P145" s="366"/>
      <c r="Q145" s="369"/>
      <c r="R145" s="96"/>
      <c r="S145" s="96"/>
      <c r="T145" s="152"/>
      <c r="U145" s="152"/>
      <c r="V145" s="152"/>
      <c r="W145" s="152"/>
      <c r="X145" s="287"/>
      <c r="Y145" s="354"/>
      <c r="Z145" s="398"/>
      <c r="AA145" s="288"/>
      <c r="AB145" s="346"/>
      <c r="AC145" s="82" t="s">
        <v>30</v>
      </c>
      <c r="AD145" s="302">
        <v>5.0</v>
      </c>
      <c r="AE145" s="360" t="s">
        <v>31</v>
      </c>
      <c r="AF145" s="45">
        <f>ROUND(ROUND(ROUND(G104+K140,0)*Q128,0)-AD145,0)</f>
        <v>164</v>
      </c>
      <c r="AG145" s="79"/>
    </row>
    <row r="146" ht="16.5" customHeight="1">
      <c r="A146" s="29">
        <v>63.0</v>
      </c>
      <c r="B146" s="30" t="s">
        <v>5240</v>
      </c>
      <c r="C146" s="32" t="s">
        <v>5241</v>
      </c>
      <c r="D146" s="94"/>
      <c r="E146" s="94"/>
      <c r="F146" s="94"/>
      <c r="G146" s="352"/>
      <c r="H146" s="140"/>
      <c r="I146" s="95"/>
      <c r="J146" s="69"/>
      <c r="K146" s="302"/>
      <c r="L146" s="63"/>
      <c r="M146" s="366"/>
      <c r="N146" s="367"/>
      <c r="O146" s="368"/>
      <c r="P146" s="366"/>
      <c r="Q146" s="369"/>
      <c r="R146" s="115"/>
      <c r="S146" s="115"/>
      <c r="T146" s="291"/>
      <c r="U146" s="291"/>
      <c r="V146" s="291"/>
      <c r="W146" s="291"/>
      <c r="X146" s="290"/>
      <c r="Y146" s="355"/>
      <c r="Z146" s="299" t="s">
        <v>20</v>
      </c>
      <c r="AA146" s="287" t="s">
        <v>21</v>
      </c>
      <c r="AB146" s="361">
        <v>0.85</v>
      </c>
      <c r="AC146" s="482"/>
      <c r="AD146" s="302"/>
      <c r="AE146" s="360"/>
      <c r="AF146" s="45">
        <f>ROUND(ROUND(ROUND(ROUND(G104+K140,0)*Q128,0)*AB146,0)-AD145,0)</f>
        <v>139</v>
      </c>
      <c r="AG146" s="79"/>
    </row>
    <row r="147" ht="16.5" customHeight="1">
      <c r="A147" s="403">
        <v>63.0</v>
      </c>
      <c r="B147" s="404" t="s">
        <v>5242</v>
      </c>
      <c r="C147" s="405" t="s">
        <v>5243</v>
      </c>
      <c r="D147" s="94"/>
      <c r="E147" s="94"/>
      <c r="F147" s="94"/>
      <c r="G147" s="352"/>
      <c r="H147" s="140"/>
      <c r="I147" s="95"/>
      <c r="J147" s="69"/>
      <c r="K147" s="302"/>
      <c r="L147" s="63"/>
      <c r="M147" s="366"/>
      <c r="N147" s="367"/>
      <c r="O147" s="368"/>
      <c r="P147" s="366"/>
      <c r="Q147" s="369"/>
      <c r="R147" s="504" t="s">
        <v>23</v>
      </c>
      <c r="S147" s="407" t="s">
        <v>24</v>
      </c>
      <c r="T147" s="408"/>
      <c r="U147" s="408"/>
      <c r="V147" s="408"/>
      <c r="W147" s="408"/>
      <c r="X147" s="409" t="s">
        <v>21</v>
      </c>
      <c r="Y147" s="410">
        <v>0.7</v>
      </c>
      <c r="Z147" s="426"/>
      <c r="AA147" s="427"/>
      <c r="AB147" s="428"/>
      <c r="AC147" s="482"/>
      <c r="AD147" s="313"/>
      <c r="AE147" s="349"/>
      <c r="AF147" s="414">
        <f>ROUND(ROUND(ROUND(ROUND(G104+K140,0)*Q128,0)*Y147,0)-AD145,0)</f>
        <v>113</v>
      </c>
      <c r="AG147" s="79"/>
    </row>
    <row r="148" ht="16.5" customHeight="1">
      <c r="A148" s="403">
        <v>63.0</v>
      </c>
      <c r="B148" s="404" t="s">
        <v>5244</v>
      </c>
      <c r="C148" s="405" t="s">
        <v>5245</v>
      </c>
      <c r="D148" s="94"/>
      <c r="E148" s="94"/>
      <c r="F148" s="94"/>
      <c r="G148" s="352"/>
      <c r="H148" s="140"/>
      <c r="I148" s="95"/>
      <c r="J148" s="69"/>
      <c r="K148" s="302"/>
      <c r="L148" s="63"/>
      <c r="M148" s="366"/>
      <c r="N148" s="367"/>
      <c r="O148" s="368"/>
      <c r="P148" s="366"/>
      <c r="Q148" s="369"/>
      <c r="R148" s="481"/>
      <c r="S148" s="416"/>
      <c r="T148" s="417"/>
      <c r="U148" s="417"/>
      <c r="V148" s="417"/>
      <c r="W148" s="417"/>
      <c r="X148" s="418"/>
      <c r="Y148" s="419"/>
      <c r="Z148" s="420" t="s">
        <v>20</v>
      </c>
      <c r="AA148" s="421" t="s">
        <v>21</v>
      </c>
      <c r="AB148" s="430">
        <v>0.85</v>
      </c>
      <c r="AC148" s="482"/>
      <c r="AD148" s="313"/>
      <c r="AE148" s="349"/>
      <c r="AF148" s="414">
        <f>ROUND(ROUND(ROUND(ROUND(ROUND(G104+K140,0)*Q128,0)*Y147,0)*AB148,0)-AD145,0)</f>
        <v>95</v>
      </c>
      <c r="AG148" s="79"/>
    </row>
    <row r="149" ht="16.5" customHeight="1">
      <c r="A149" s="403">
        <v>63.0</v>
      </c>
      <c r="B149" s="404" t="s">
        <v>5246</v>
      </c>
      <c r="C149" s="405" t="s">
        <v>5247</v>
      </c>
      <c r="D149" s="105"/>
      <c r="E149" s="94"/>
      <c r="F149" s="94"/>
      <c r="G149" s="352"/>
      <c r="H149" s="140"/>
      <c r="I149" s="95"/>
      <c r="J149" s="69"/>
      <c r="K149" s="302"/>
      <c r="L149" s="63"/>
      <c r="M149" s="366"/>
      <c r="N149" s="367"/>
      <c r="O149" s="368"/>
      <c r="P149" s="366"/>
      <c r="Q149" s="369"/>
      <c r="R149" s="481"/>
      <c r="S149" s="431" t="s">
        <v>27</v>
      </c>
      <c r="T149" s="408"/>
      <c r="U149" s="408"/>
      <c r="V149" s="408"/>
      <c r="W149" s="408"/>
      <c r="X149" s="409" t="s">
        <v>21</v>
      </c>
      <c r="Y149" s="410">
        <v>0.5</v>
      </c>
      <c r="Z149" s="423"/>
      <c r="AA149" s="424"/>
      <c r="AB149" s="419"/>
      <c r="AC149" s="482"/>
      <c r="AD149" s="313"/>
      <c r="AE149" s="349"/>
      <c r="AF149" s="414">
        <f>ROUND(ROUND(ROUND(ROUND(G104+K140,0)*Q128,0)*Y149,0)-AD145,0)</f>
        <v>80</v>
      </c>
      <c r="AG149" s="79"/>
    </row>
    <row r="150" ht="16.5" customHeight="1">
      <c r="A150" s="403">
        <v>63.0</v>
      </c>
      <c r="B150" s="404" t="s">
        <v>5248</v>
      </c>
      <c r="C150" s="405" t="s">
        <v>5249</v>
      </c>
      <c r="D150" s="105"/>
      <c r="E150" s="106"/>
      <c r="F150" s="94"/>
      <c r="G150" s="352"/>
      <c r="H150" s="140"/>
      <c r="I150" s="95"/>
      <c r="J150" s="69"/>
      <c r="K150" s="302"/>
      <c r="L150" s="63"/>
      <c r="M150" s="366"/>
      <c r="N150" s="367"/>
      <c r="O150" s="370"/>
      <c r="P150" s="366"/>
      <c r="Q150" s="369"/>
      <c r="R150" s="483"/>
      <c r="S150" s="433"/>
      <c r="T150" s="417"/>
      <c r="U150" s="417"/>
      <c r="V150" s="417"/>
      <c r="W150" s="417"/>
      <c r="X150" s="418"/>
      <c r="Y150" s="419"/>
      <c r="Z150" s="420" t="s">
        <v>20</v>
      </c>
      <c r="AA150" s="421" t="s">
        <v>21</v>
      </c>
      <c r="AB150" s="430">
        <v>0.85</v>
      </c>
      <c r="AC150" s="484"/>
      <c r="AD150" s="292"/>
      <c r="AE150" s="355"/>
      <c r="AF150" s="414">
        <f>ROUND(ROUND(ROUND(ROUND(ROUND(G104+K140,0)*Q128,0)*Y149,0)*AB150,0)-AD145,0)</f>
        <v>67</v>
      </c>
      <c r="AG150" s="79"/>
    </row>
    <row r="151" ht="16.5" customHeight="1">
      <c r="A151" s="29">
        <v>63.0</v>
      </c>
      <c r="B151" s="30" t="s">
        <v>5250</v>
      </c>
      <c r="C151" s="32" t="s">
        <v>5251</v>
      </c>
      <c r="D151" s="112"/>
      <c r="E151" s="33" t="s">
        <v>102</v>
      </c>
      <c r="F151" s="102" t="s">
        <v>103</v>
      </c>
      <c r="G151" s="35"/>
      <c r="H151" s="35"/>
      <c r="I151" s="36"/>
      <c r="J151" s="168"/>
      <c r="K151" s="96"/>
      <c r="L151" s="96"/>
      <c r="M151" s="152"/>
      <c r="N151" s="46" t="s">
        <v>4961</v>
      </c>
      <c r="O151" s="82" t="s">
        <v>4962</v>
      </c>
      <c r="P151" s="152"/>
      <c r="Q151" s="153"/>
      <c r="R151" s="287"/>
      <c r="S151" s="287"/>
      <c r="T151" s="152"/>
      <c r="U151" s="152"/>
      <c r="V151" s="152"/>
      <c r="W151" s="152"/>
      <c r="X151" s="287"/>
      <c r="Y151" s="345"/>
      <c r="Z151" s="398"/>
      <c r="AA151" s="288"/>
      <c r="AB151" s="288"/>
      <c r="AC151" s="288"/>
      <c r="AD151" s="288"/>
      <c r="AE151" s="346"/>
      <c r="AF151" s="45">
        <f>ROUND(G152*Q152,0)</f>
        <v>454</v>
      </c>
      <c r="AG151" s="79"/>
    </row>
    <row r="152" ht="16.5" customHeight="1">
      <c r="A152" s="29">
        <v>63.0</v>
      </c>
      <c r="B152" s="30" t="s">
        <v>5252</v>
      </c>
      <c r="C152" s="32" t="s">
        <v>5253</v>
      </c>
      <c r="D152" s="69"/>
      <c r="E152" s="481"/>
      <c r="F152" s="482"/>
      <c r="G152" s="347">
        <f>'30放課後等デイ(基本１)'!G80</f>
        <v>649</v>
      </c>
      <c r="H152" s="140" t="s">
        <v>9</v>
      </c>
      <c r="I152" s="51"/>
      <c r="J152" s="94"/>
      <c r="K152" s="302"/>
      <c r="L152" s="63"/>
      <c r="M152" s="140"/>
      <c r="N152" s="481"/>
      <c r="O152" s="482"/>
      <c r="P152" s="302" t="s">
        <v>21</v>
      </c>
      <c r="Q152" s="349">
        <v>0.7</v>
      </c>
      <c r="R152" s="290"/>
      <c r="S152" s="290"/>
      <c r="T152" s="291"/>
      <c r="U152" s="291"/>
      <c r="V152" s="291"/>
      <c r="W152" s="291"/>
      <c r="X152" s="290"/>
      <c r="Y152" s="350"/>
      <c r="Z152" s="299" t="s">
        <v>20</v>
      </c>
      <c r="AA152" s="287" t="s">
        <v>21</v>
      </c>
      <c r="AB152" s="351">
        <v>0.85</v>
      </c>
      <c r="AC152" s="288"/>
      <c r="AD152" s="288"/>
      <c r="AE152" s="346"/>
      <c r="AF152" s="45">
        <f>ROUND(ROUND(G152*Q152,0)*AB152,0)</f>
        <v>386</v>
      </c>
      <c r="AG152" s="79"/>
    </row>
    <row r="153" ht="16.5" customHeight="1">
      <c r="A153" s="403">
        <v>63.0</v>
      </c>
      <c r="B153" s="404" t="s">
        <v>5254</v>
      </c>
      <c r="C153" s="405" t="s">
        <v>5255</v>
      </c>
      <c r="D153" s="69"/>
      <c r="E153" s="481"/>
      <c r="F153" s="482"/>
      <c r="G153" s="63"/>
      <c r="H153" s="63"/>
      <c r="I153" s="51"/>
      <c r="J153" s="69"/>
      <c r="K153" s="304"/>
      <c r="L153" s="365"/>
      <c r="M153" s="366"/>
      <c r="N153" s="481"/>
      <c r="O153" s="482"/>
      <c r="P153" s="366"/>
      <c r="Q153" s="369"/>
      <c r="R153" s="504" t="s">
        <v>23</v>
      </c>
      <c r="S153" s="407" t="s">
        <v>24</v>
      </c>
      <c r="T153" s="408"/>
      <c r="U153" s="408"/>
      <c r="V153" s="408"/>
      <c r="W153" s="408"/>
      <c r="X153" s="409" t="s">
        <v>21</v>
      </c>
      <c r="Y153" s="410">
        <v>0.7</v>
      </c>
      <c r="Z153" s="426"/>
      <c r="AA153" s="427"/>
      <c r="AB153" s="427"/>
      <c r="AC153" s="427"/>
      <c r="AD153" s="427"/>
      <c r="AE153" s="428"/>
      <c r="AF153" s="414">
        <f>ROUND(ROUND(G152*Q152,0)*Y153,0)</f>
        <v>318</v>
      </c>
      <c r="AG153" s="79"/>
    </row>
    <row r="154" ht="16.5" customHeight="1">
      <c r="A154" s="403">
        <v>63.0</v>
      </c>
      <c r="B154" s="404" t="s">
        <v>5256</v>
      </c>
      <c r="C154" s="405" t="s">
        <v>5257</v>
      </c>
      <c r="D154" s="69"/>
      <c r="E154" s="481"/>
      <c r="F154" s="482"/>
      <c r="G154" s="63"/>
      <c r="H154" s="63"/>
      <c r="I154" s="51"/>
      <c r="J154" s="69"/>
      <c r="K154" s="302"/>
      <c r="L154" s="63"/>
      <c r="M154" s="366"/>
      <c r="N154" s="481"/>
      <c r="O154" s="482"/>
      <c r="P154" s="366"/>
      <c r="Q154" s="369"/>
      <c r="R154" s="481"/>
      <c r="S154" s="416"/>
      <c r="T154" s="417"/>
      <c r="U154" s="417"/>
      <c r="V154" s="417"/>
      <c r="W154" s="417"/>
      <c r="X154" s="418"/>
      <c r="Y154" s="419"/>
      <c r="Z154" s="420" t="s">
        <v>20</v>
      </c>
      <c r="AA154" s="421" t="s">
        <v>21</v>
      </c>
      <c r="AB154" s="422">
        <v>0.85</v>
      </c>
      <c r="AC154" s="412"/>
      <c r="AD154" s="412"/>
      <c r="AE154" s="413"/>
      <c r="AF154" s="414">
        <f>ROUND(ROUND(ROUND(G152*Q152,0)*Y153,0)*AB154,0)</f>
        <v>270</v>
      </c>
      <c r="AG154" s="79"/>
    </row>
    <row r="155" ht="16.5" customHeight="1">
      <c r="A155" s="403">
        <v>63.0</v>
      </c>
      <c r="B155" s="404" t="s">
        <v>5258</v>
      </c>
      <c r="C155" s="405" t="s">
        <v>5259</v>
      </c>
      <c r="D155" s="69"/>
      <c r="E155" s="481"/>
      <c r="F155" s="482"/>
      <c r="G155" s="63"/>
      <c r="H155" s="63"/>
      <c r="I155" s="51"/>
      <c r="J155" s="69"/>
      <c r="K155" s="302"/>
      <c r="L155" s="63"/>
      <c r="M155" s="366"/>
      <c r="N155" s="481"/>
      <c r="O155" s="482"/>
      <c r="P155" s="366"/>
      <c r="Q155" s="369"/>
      <c r="R155" s="481"/>
      <c r="S155" s="407" t="s">
        <v>27</v>
      </c>
      <c r="T155" s="408"/>
      <c r="U155" s="408"/>
      <c r="V155" s="408"/>
      <c r="W155" s="408"/>
      <c r="X155" s="409" t="s">
        <v>21</v>
      </c>
      <c r="Y155" s="410">
        <v>0.5</v>
      </c>
      <c r="Z155" s="423"/>
      <c r="AA155" s="424"/>
      <c r="AB155" s="424"/>
      <c r="AC155" s="424"/>
      <c r="AD155" s="424"/>
      <c r="AE155" s="419"/>
      <c r="AF155" s="414">
        <f>ROUND(ROUND(G152*Q152,0)*Y155,0)</f>
        <v>227</v>
      </c>
      <c r="AG155" s="79"/>
    </row>
    <row r="156" ht="16.5" customHeight="1">
      <c r="A156" s="403">
        <v>63.0</v>
      </c>
      <c r="B156" s="404" t="s">
        <v>5260</v>
      </c>
      <c r="C156" s="405" t="s">
        <v>5261</v>
      </c>
      <c r="D156" s="69"/>
      <c r="E156" s="481"/>
      <c r="F156" s="76"/>
      <c r="G156" s="63"/>
      <c r="H156" s="63"/>
      <c r="I156" s="51"/>
      <c r="J156" s="69"/>
      <c r="K156" s="302"/>
      <c r="L156" s="63"/>
      <c r="M156" s="366"/>
      <c r="N156" s="481"/>
      <c r="O156" s="482"/>
      <c r="P156" s="366"/>
      <c r="Q156" s="369"/>
      <c r="R156" s="483"/>
      <c r="S156" s="416"/>
      <c r="T156" s="417"/>
      <c r="U156" s="417"/>
      <c r="V156" s="417"/>
      <c r="W156" s="417"/>
      <c r="X156" s="418"/>
      <c r="Y156" s="419"/>
      <c r="Z156" s="420" t="s">
        <v>20</v>
      </c>
      <c r="AA156" s="421" t="s">
        <v>21</v>
      </c>
      <c r="AB156" s="422">
        <v>0.85</v>
      </c>
      <c r="AC156" s="412"/>
      <c r="AD156" s="412"/>
      <c r="AE156" s="413"/>
      <c r="AF156" s="414">
        <f>ROUND(ROUND(ROUND(G152*Q152,0)*Y155,0)*AB156,0)</f>
        <v>193</v>
      </c>
      <c r="AG156" s="79"/>
    </row>
    <row r="157" ht="16.5" customHeight="1">
      <c r="A157" s="29">
        <v>63.0</v>
      </c>
      <c r="B157" s="30" t="s">
        <v>5262</v>
      </c>
      <c r="C157" s="32" t="s">
        <v>5263</v>
      </c>
      <c r="D157" s="69"/>
      <c r="E157" s="69"/>
      <c r="F157" s="76"/>
      <c r="G157" s="63"/>
      <c r="H157" s="63"/>
      <c r="I157" s="51"/>
      <c r="J157" s="69"/>
      <c r="K157" s="302"/>
      <c r="L157" s="63"/>
      <c r="M157" s="366"/>
      <c r="N157" s="481"/>
      <c r="O157" s="482"/>
      <c r="P157" s="366"/>
      <c r="Q157" s="369"/>
      <c r="R157" s="96"/>
      <c r="S157" s="96"/>
      <c r="T157" s="152"/>
      <c r="U157" s="152"/>
      <c r="V157" s="152"/>
      <c r="W157" s="152"/>
      <c r="X157" s="287"/>
      <c r="Y157" s="354"/>
      <c r="Z157" s="398"/>
      <c r="AA157" s="288"/>
      <c r="AB157" s="346"/>
      <c r="AC157" s="82" t="s">
        <v>30</v>
      </c>
      <c r="AD157" s="302">
        <v>5.0</v>
      </c>
      <c r="AE157" s="360" t="s">
        <v>31</v>
      </c>
      <c r="AF157" s="45">
        <f>ROUND(ROUND(G152*Q152,0)-AD157,0)</f>
        <v>449</v>
      </c>
      <c r="AG157" s="79"/>
    </row>
    <row r="158" ht="16.5" customHeight="1">
      <c r="A158" s="29">
        <v>63.0</v>
      </c>
      <c r="B158" s="30" t="s">
        <v>5264</v>
      </c>
      <c r="C158" s="32" t="s">
        <v>5265</v>
      </c>
      <c r="D158" s="69"/>
      <c r="E158" s="69"/>
      <c r="F158" s="76"/>
      <c r="G158" s="63"/>
      <c r="H158" s="63"/>
      <c r="I158" s="51"/>
      <c r="J158" s="69"/>
      <c r="K158" s="302"/>
      <c r="L158" s="63"/>
      <c r="M158" s="366"/>
      <c r="N158" s="481"/>
      <c r="O158" s="368"/>
      <c r="P158" s="366"/>
      <c r="Q158" s="369"/>
      <c r="R158" s="115"/>
      <c r="S158" s="115"/>
      <c r="T158" s="291"/>
      <c r="U158" s="291"/>
      <c r="V158" s="291"/>
      <c r="W158" s="291"/>
      <c r="X158" s="290"/>
      <c r="Y158" s="355"/>
      <c r="Z158" s="299" t="s">
        <v>20</v>
      </c>
      <c r="AA158" s="287" t="s">
        <v>21</v>
      </c>
      <c r="AB158" s="361">
        <v>0.85</v>
      </c>
      <c r="AC158" s="482"/>
      <c r="AD158" s="302"/>
      <c r="AE158" s="360"/>
      <c r="AF158" s="45">
        <f>ROUND(ROUND(ROUND(G152*Q152,0)*AB158,0)-AD157,0)</f>
        <v>381</v>
      </c>
      <c r="AG158" s="79"/>
    </row>
    <row r="159" ht="16.5" customHeight="1">
      <c r="A159" s="403">
        <v>63.0</v>
      </c>
      <c r="B159" s="404" t="s">
        <v>5266</v>
      </c>
      <c r="C159" s="405" t="s">
        <v>5267</v>
      </c>
      <c r="D159" s="69"/>
      <c r="E159" s="69"/>
      <c r="F159" s="76"/>
      <c r="G159" s="63"/>
      <c r="H159" s="63"/>
      <c r="I159" s="51"/>
      <c r="J159" s="69"/>
      <c r="K159" s="302"/>
      <c r="L159" s="63"/>
      <c r="M159" s="366"/>
      <c r="N159" s="481"/>
      <c r="O159" s="368"/>
      <c r="P159" s="366"/>
      <c r="Q159" s="369"/>
      <c r="R159" s="504" t="s">
        <v>23</v>
      </c>
      <c r="S159" s="407" t="s">
        <v>24</v>
      </c>
      <c r="T159" s="408"/>
      <c r="U159" s="408"/>
      <c r="V159" s="408"/>
      <c r="W159" s="408"/>
      <c r="X159" s="409" t="s">
        <v>21</v>
      </c>
      <c r="Y159" s="410">
        <v>0.7</v>
      </c>
      <c r="Z159" s="426"/>
      <c r="AA159" s="427"/>
      <c r="AB159" s="428"/>
      <c r="AC159" s="482"/>
      <c r="AD159" s="313"/>
      <c r="AE159" s="349"/>
      <c r="AF159" s="414">
        <f>ROUND(ROUND(ROUND(G152*Q152,0)*Y159,0)-AD157,0)</f>
        <v>313</v>
      </c>
      <c r="AG159" s="79"/>
    </row>
    <row r="160" ht="16.5" customHeight="1">
      <c r="A160" s="403">
        <v>63.0</v>
      </c>
      <c r="B160" s="404" t="s">
        <v>5268</v>
      </c>
      <c r="C160" s="405" t="s">
        <v>5269</v>
      </c>
      <c r="D160" s="69"/>
      <c r="E160" s="69"/>
      <c r="F160" s="76"/>
      <c r="G160" s="63"/>
      <c r="H160" s="63"/>
      <c r="I160" s="51"/>
      <c r="J160" s="69"/>
      <c r="K160" s="302"/>
      <c r="L160" s="63"/>
      <c r="M160" s="366"/>
      <c r="N160" s="367"/>
      <c r="O160" s="368"/>
      <c r="P160" s="366"/>
      <c r="Q160" s="369"/>
      <c r="R160" s="481"/>
      <c r="S160" s="416"/>
      <c r="T160" s="417"/>
      <c r="U160" s="417"/>
      <c r="V160" s="417"/>
      <c r="W160" s="417"/>
      <c r="X160" s="418"/>
      <c r="Y160" s="419"/>
      <c r="Z160" s="420" t="s">
        <v>20</v>
      </c>
      <c r="AA160" s="421" t="s">
        <v>21</v>
      </c>
      <c r="AB160" s="430">
        <v>0.85</v>
      </c>
      <c r="AC160" s="482"/>
      <c r="AD160" s="313"/>
      <c r="AE160" s="349"/>
      <c r="AF160" s="414">
        <f>ROUND(ROUND(ROUND(ROUND(G152*Q152,0)*Y159,0)*AB160,0)-AD157,0)</f>
        <v>265</v>
      </c>
      <c r="AG160" s="79"/>
    </row>
    <row r="161" ht="16.5" customHeight="1">
      <c r="A161" s="403">
        <v>63.0</v>
      </c>
      <c r="B161" s="404" t="s">
        <v>5270</v>
      </c>
      <c r="C161" s="405" t="s">
        <v>5271</v>
      </c>
      <c r="D161" s="69"/>
      <c r="E161" s="69"/>
      <c r="F161" s="76"/>
      <c r="G161" s="63"/>
      <c r="H161" s="63"/>
      <c r="I161" s="51"/>
      <c r="J161" s="69"/>
      <c r="K161" s="302"/>
      <c r="L161" s="63"/>
      <c r="M161" s="366"/>
      <c r="N161" s="367"/>
      <c r="O161" s="368"/>
      <c r="P161" s="366"/>
      <c r="Q161" s="369"/>
      <c r="R161" s="481"/>
      <c r="S161" s="431" t="s">
        <v>27</v>
      </c>
      <c r="T161" s="408"/>
      <c r="U161" s="408"/>
      <c r="V161" s="408"/>
      <c r="W161" s="408"/>
      <c r="X161" s="409" t="s">
        <v>21</v>
      </c>
      <c r="Y161" s="410">
        <v>0.5</v>
      </c>
      <c r="Z161" s="423"/>
      <c r="AA161" s="424"/>
      <c r="AB161" s="419"/>
      <c r="AC161" s="482"/>
      <c r="AD161" s="313"/>
      <c r="AE161" s="349"/>
      <c r="AF161" s="414">
        <f>ROUND(ROUND(ROUND(G152*Q152,0)*Y161,0)-AD157,0)</f>
        <v>222</v>
      </c>
      <c r="AG161" s="79"/>
    </row>
    <row r="162" ht="16.5" customHeight="1">
      <c r="A162" s="403">
        <v>63.0</v>
      </c>
      <c r="B162" s="404" t="s">
        <v>5272</v>
      </c>
      <c r="C162" s="405" t="s">
        <v>5273</v>
      </c>
      <c r="D162" s="69"/>
      <c r="E162" s="69"/>
      <c r="F162" s="76"/>
      <c r="G162" s="63"/>
      <c r="H162" s="63"/>
      <c r="I162" s="51"/>
      <c r="J162" s="69"/>
      <c r="K162" s="302"/>
      <c r="L162" s="63"/>
      <c r="M162" s="366"/>
      <c r="N162" s="367"/>
      <c r="O162" s="368"/>
      <c r="P162" s="366"/>
      <c r="Q162" s="369"/>
      <c r="R162" s="483"/>
      <c r="S162" s="433"/>
      <c r="T162" s="417"/>
      <c r="U162" s="417"/>
      <c r="V162" s="417"/>
      <c r="W162" s="417"/>
      <c r="X162" s="418"/>
      <c r="Y162" s="419"/>
      <c r="Z162" s="420" t="s">
        <v>20</v>
      </c>
      <c r="AA162" s="421" t="s">
        <v>21</v>
      </c>
      <c r="AB162" s="430">
        <v>0.85</v>
      </c>
      <c r="AC162" s="484"/>
      <c r="AD162" s="292"/>
      <c r="AE162" s="355"/>
      <c r="AF162" s="414">
        <f>ROUND(ROUND(ROUND(ROUND(G152*Q152,0)*Y161,0)*AB162,0)-AD157,0)</f>
        <v>188</v>
      </c>
      <c r="AG162" s="79"/>
    </row>
    <row r="163" ht="16.5" customHeight="1">
      <c r="A163" s="29">
        <v>63.0</v>
      </c>
      <c r="B163" s="30" t="s">
        <v>5274</v>
      </c>
      <c r="C163" s="32" t="s">
        <v>5275</v>
      </c>
      <c r="D163" s="69"/>
      <c r="E163" s="69"/>
      <c r="F163" s="94"/>
      <c r="G163" s="140"/>
      <c r="H163" s="140"/>
      <c r="I163" s="95"/>
      <c r="J163" s="82" t="s">
        <v>38</v>
      </c>
      <c r="K163" s="96"/>
      <c r="L163" s="96"/>
      <c r="M163" s="152"/>
      <c r="N163" s="105"/>
      <c r="O163" s="94"/>
      <c r="P163" s="140"/>
      <c r="Q163" s="95"/>
      <c r="R163" s="287"/>
      <c r="S163" s="287"/>
      <c r="T163" s="152"/>
      <c r="U163" s="152"/>
      <c r="V163" s="152"/>
      <c r="W163" s="152"/>
      <c r="X163" s="287"/>
      <c r="Y163" s="345"/>
      <c r="Z163" s="398"/>
      <c r="AA163" s="288"/>
      <c r="AB163" s="288"/>
      <c r="AC163" s="288"/>
      <c r="AD163" s="288"/>
      <c r="AE163" s="346"/>
      <c r="AF163" s="45">
        <f>ROUND(ROUND(G152+K164,0)*Q152,0)</f>
        <v>461</v>
      </c>
      <c r="AG163" s="79"/>
    </row>
    <row r="164" ht="16.5" customHeight="1">
      <c r="A164" s="29">
        <v>63.0</v>
      </c>
      <c r="B164" s="30" t="s">
        <v>5276</v>
      </c>
      <c r="C164" s="32" t="s">
        <v>5277</v>
      </c>
      <c r="D164" s="69"/>
      <c r="E164" s="69"/>
      <c r="F164" s="94"/>
      <c r="G164" s="373"/>
      <c r="H164" s="140"/>
      <c r="I164" s="95"/>
      <c r="J164" s="482"/>
      <c r="K164" s="302">
        <v>9.0</v>
      </c>
      <c r="L164" s="63" t="s">
        <v>40</v>
      </c>
      <c r="M164" s="140"/>
      <c r="N164" s="105"/>
      <c r="O164" s="94"/>
      <c r="P164" s="140"/>
      <c r="Q164" s="95"/>
      <c r="R164" s="290"/>
      <c r="S164" s="290"/>
      <c r="T164" s="291"/>
      <c r="U164" s="291"/>
      <c r="V164" s="291"/>
      <c r="W164" s="291"/>
      <c r="X164" s="290"/>
      <c r="Y164" s="350"/>
      <c r="Z164" s="299" t="s">
        <v>20</v>
      </c>
      <c r="AA164" s="287" t="s">
        <v>21</v>
      </c>
      <c r="AB164" s="351">
        <v>0.85</v>
      </c>
      <c r="AC164" s="288"/>
      <c r="AD164" s="288"/>
      <c r="AE164" s="346"/>
      <c r="AF164" s="45">
        <f>ROUND(ROUND(ROUND(G152+K164,0)*Q152,0)*AB164,0)</f>
        <v>392</v>
      </c>
      <c r="AG164" s="79"/>
    </row>
    <row r="165" ht="16.5" customHeight="1">
      <c r="A165" s="403">
        <v>63.0</v>
      </c>
      <c r="B165" s="404" t="s">
        <v>5278</v>
      </c>
      <c r="C165" s="405" t="s">
        <v>5279</v>
      </c>
      <c r="D165" s="69"/>
      <c r="E165" s="69"/>
      <c r="F165" s="94"/>
      <c r="G165" s="352"/>
      <c r="H165" s="140"/>
      <c r="I165" s="95"/>
      <c r="J165" s="482"/>
      <c r="K165" s="304"/>
      <c r="L165" s="365"/>
      <c r="M165" s="366"/>
      <c r="N165" s="367"/>
      <c r="O165" s="368"/>
      <c r="P165" s="366"/>
      <c r="Q165" s="369"/>
      <c r="R165" s="504" t="s">
        <v>23</v>
      </c>
      <c r="S165" s="407" t="s">
        <v>24</v>
      </c>
      <c r="T165" s="408"/>
      <c r="U165" s="408"/>
      <c r="V165" s="408"/>
      <c r="W165" s="408"/>
      <c r="X165" s="409" t="s">
        <v>21</v>
      </c>
      <c r="Y165" s="410">
        <v>0.7</v>
      </c>
      <c r="Z165" s="426"/>
      <c r="AA165" s="427"/>
      <c r="AB165" s="427"/>
      <c r="AC165" s="427"/>
      <c r="AD165" s="427"/>
      <c r="AE165" s="428"/>
      <c r="AF165" s="414">
        <f>ROUND(ROUND(ROUND(G152+K164,0)*Q152,0)*Y165,0)</f>
        <v>323</v>
      </c>
      <c r="AG165" s="79"/>
    </row>
    <row r="166" ht="16.5" customHeight="1">
      <c r="A166" s="403">
        <v>63.0</v>
      </c>
      <c r="B166" s="404" t="s">
        <v>5280</v>
      </c>
      <c r="C166" s="405" t="s">
        <v>5281</v>
      </c>
      <c r="D166" s="69"/>
      <c r="E166" s="69"/>
      <c r="F166" s="94"/>
      <c r="G166" s="352"/>
      <c r="H166" s="140"/>
      <c r="I166" s="95"/>
      <c r="J166" s="482"/>
      <c r="K166" s="302"/>
      <c r="L166" s="63"/>
      <c r="M166" s="366"/>
      <c r="N166" s="367"/>
      <c r="O166" s="368"/>
      <c r="P166" s="366"/>
      <c r="Q166" s="369"/>
      <c r="R166" s="481"/>
      <c r="S166" s="416"/>
      <c r="T166" s="417"/>
      <c r="U166" s="417"/>
      <c r="V166" s="417"/>
      <c r="W166" s="417"/>
      <c r="X166" s="418"/>
      <c r="Y166" s="419"/>
      <c r="Z166" s="420" t="s">
        <v>20</v>
      </c>
      <c r="AA166" s="421" t="s">
        <v>21</v>
      </c>
      <c r="AB166" s="422">
        <v>0.85</v>
      </c>
      <c r="AC166" s="412"/>
      <c r="AD166" s="412"/>
      <c r="AE166" s="413"/>
      <c r="AF166" s="414">
        <f>ROUND(ROUND(ROUND(ROUND(G152+K164,0)*Q152,0)*Y165,0)*AB166,0)</f>
        <v>275</v>
      </c>
      <c r="AG166" s="79"/>
    </row>
    <row r="167" ht="16.5" customHeight="1">
      <c r="A167" s="403">
        <v>63.0</v>
      </c>
      <c r="B167" s="404" t="s">
        <v>5282</v>
      </c>
      <c r="C167" s="405" t="s">
        <v>5283</v>
      </c>
      <c r="D167" s="69"/>
      <c r="E167" s="69"/>
      <c r="F167" s="94"/>
      <c r="G167" s="352"/>
      <c r="H167" s="140"/>
      <c r="I167" s="95"/>
      <c r="J167" s="69"/>
      <c r="K167" s="302"/>
      <c r="L167" s="63"/>
      <c r="M167" s="366"/>
      <c r="N167" s="367"/>
      <c r="O167" s="368"/>
      <c r="P167" s="366"/>
      <c r="Q167" s="369"/>
      <c r="R167" s="481"/>
      <c r="S167" s="407" t="s">
        <v>27</v>
      </c>
      <c r="T167" s="408"/>
      <c r="U167" s="408"/>
      <c r="V167" s="408"/>
      <c r="W167" s="408"/>
      <c r="X167" s="409" t="s">
        <v>21</v>
      </c>
      <c r="Y167" s="410">
        <v>0.5</v>
      </c>
      <c r="Z167" s="423"/>
      <c r="AA167" s="424"/>
      <c r="AB167" s="424"/>
      <c r="AC167" s="424"/>
      <c r="AD167" s="424"/>
      <c r="AE167" s="419"/>
      <c r="AF167" s="414">
        <f>ROUND(ROUND(ROUND(G152+K164,0)*Q152,0)*Y167,0)</f>
        <v>231</v>
      </c>
      <c r="AG167" s="79"/>
    </row>
    <row r="168" ht="16.5" customHeight="1">
      <c r="A168" s="403">
        <v>63.0</v>
      </c>
      <c r="B168" s="404" t="s">
        <v>5284</v>
      </c>
      <c r="C168" s="405" t="s">
        <v>5285</v>
      </c>
      <c r="D168" s="69"/>
      <c r="E168" s="69"/>
      <c r="F168" s="94"/>
      <c r="G168" s="352"/>
      <c r="H168" s="140"/>
      <c r="I168" s="95"/>
      <c r="J168" s="69"/>
      <c r="K168" s="302"/>
      <c r="L168" s="63"/>
      <c r="M168" s="366"/>
      <c r="N168" s="367"/>
      <c r="O168" s="368"/>
      <c r="P168" s="366"/>
      <c r="Q168" s="369"/>
      <c r="R168" s="483"/>
      <c r="S168" s="416"/>
      <c r="T168" s="417"/>
      <c r="U168" s="417"/>
      <c r="V168" s="417"/>
      <c r="W168" s="417"/>
      <c r="X168" s="418"/>
      <c r="Y168" s="419"/>
      <c r="Z168" s="420" t="s">
        <v>20</v>
      </c>
      <c r="AA168" s="421" t="s">
        <v>21</v>
      </c>
      <c r="AB168" s="422">
        <v>0.85</v>
      </c>
      <c r="AC168" s="412"/>
      <c r="AD168" s="412"/>
      <c r="AE168" s="413"/>
      <c r="AF168" s="414">
        <f>ROUND(ROUND(ROUND(ROUND(G152+K164,0)*Q152,0)*Y167,0)*AB168,0)</f>
        <v>196</v>
      </c>
      <c r="AG168" s="79"/>
    </row>
    <row r="169" ht="16.5" customHeight="1">
      <c r="A169" s="29">
        <v>63.0</v>
      </c>
      <c r="B169" s="30" t="s">
        <v>5286</v>
      </c>
      <c r="C169" s="32" t="s">
        <v>5287</v>
      </c>
      <c r="D169" s="69"/>
      <c r="E169" s="69"/>
      <c r="F169" s="94"/>
      <c r="G169" s="352"/>
      <c r="H169" s="140"/>
      <c r="I169" s="95"/>
      <c r="J169" s="69"/>
      <c r="K169" s="302"/>
      <c r="L169" s="63"/>
      <c r="M169" s="366"/>
      <c r="N169" s="367"/>
      <c r="O169" s="368"/>
      <c r="P169" s="366"/>
      <c r="Q169" s="369"/>
      <c r="R169" s="96"/>
      <c r="S169" s="96"/>
      <c r="T169" s="152"/>
      <c r="U169" s="152"/>
      <c r="V169" s="152"/>
      <c r="W169" s="152"/>
      <c r="X169" s="287"/>
      <c r="Y169" s="354"/>
      <c r="Z169" s="398"/>
      <c r="AA169" s="288"/>
      <c r="AB169" s="346"/>
      <c r="AC169" s="82" t="s">
        <v>30</v>
      </c>
      <c r="AD169" s="302">
        <v>5.0</v>
      </c>
      <c r="AE169" s="360" t="s">
        <v>31</v>
      </c>
      <c r="AF169" s="45">
        <f>ROUND(ROUND(ROUND(G152+K164,0)*Q152,0)-AD169,0)</f>
        <v>456</v>
      </c>
      <c r="AG169" s="79"/>
    </row>
    <row r="170" ht="16.5" customHeight="1">
      <c r="A170" s="29">
        <v>63.0</v>
      </c>
      <c r="B170" s="30" t="s">
        <v>5288</v>
      </c>
      <c r="C170" s="32" t="s">
        <v>5289</v>
      </c>
      <c r="D170" s="69"/>
      <c r="E170" s="69"/>
      <c r="F170" s="94"/>
      <c r="G170" s="352"/>
      <c r="H170" s="140"/>
      <c r="I170" s="95"/>
      <c r="J170" s="69"/>
      <c r="K170" s="302"/>
      <c r="L170" s="63"/>
      <c r="M170" s="366"/>
      <c r="N170" s="367"/>
      <c r="O170" s="368"/>
      <c r="P170" s="366"/>
      <c r="Q170" s="369"/>
      <c r="R170" s="115"/>
      <c r="S170" s="115"/>
      <c r="T170" s="291"/>
      <c r="U170" s="291"/>
      <c r="V170" s="291"/>
      <c r="W170" s="291"/>
      <c r="X170" s="290"/>
      <c r="Y170" s="355"/>
      <c r="Z170" s="299" t="s">
        <v>20</v>
      </c>
      <c r="AA170" s="287" t="s">
        <v>21</v>
      </c>
      <c r="AB170" s="361">
        <v>0.85</v>
      </c>
      <c r="AC170" s="482"/>
      <c r="AD170" s="302"/>
      <c r="AE170" s="360"/>
      <c r="AF170" s="45">
        <f>ROUND(ROUND(ROUND(ROUND(G152+K164,0)*Q152,0)*AB170,0)-AD169,0)</f>
        <v>387</v>
      </c>
      <c r="AG170" s="79"/>
    </row>
    <row r="171" ht="16.5" customHeight="1">
      <c r="A171" s="403">
        <v>63.0</v>
      </c>
      <c r="B171" s="404" t="s">
        <v>5290</v>
      </c>
      <c r="C171" s="405" t="s">
        <v>5291</v>
      </c>
      <c r="D171" s="69"/>
      <c r="E171" s="69"/>
      <c r="F171" s="94"/>
      <c r="G171" s="352"/>
      <c r="H171" s="140"/>
      <c r="I171" s="95"/>
      <c r="J171" s="69"/>
      <c r="K171" s="302"/>
      <c r="L171" s="63"/>
      <c r="M171" s="366"/>
      <c r="N171" s="367"/>
      <c r="O171" s="368"/>
      <c r="P171" s="366"/>
      <c r="Q171" s="369"/>
      <c r="R171" s="504" t="s">
        <v>23</v>
      </c>
      <c r="S171" s="407" t="s">
        <v>24</v>
      </c>
      <c r="T171" s="408"/>
      <c r="U171" s="408"/>
      <c r="V171" s="408"/>
      <c r="W171" s="408"/>
      <c r="X171" s="409" t="s">
        <v>21</v>
      </c>
      <c r="Y171" s="410">
        <v>0.7</v>
      </c>
      <c r="Z171" s="426"/>
      <c r="AA171" s="427"/>
      <c r="AB171" s="428"/>
      <c r="AC171" s="482"/>
      <c r="AD171" s="313"/>
      <c r="AE171" s="349"/>
      <c r="AF171" s="414">
        <f>ROUND(ROUND(ROUND(ROUND(G152+K164,0)*Q152,0)*Y171,0)-AD169,0)</f>
        <v>318</v>
      </c>
      <c r="AG171" s="79"/>
    </row>
    <row r="172" ht="16.5" customHeight="1">
      <c r="A172" s="403">
        <v>63.0</v>
      </c>
      <c r="B172" s="404" t="s">
        <v>5292</v>
      </c>
      <c r="C172" s="405" t="s">
        <v>5293</v>
      </c>
      <c r="D172" s="69"/>
      <c r="E172" s="69"/>
      <c r="F172" s="94"/>
      <c r="G172" s="352"/>
      <c r="H172" s="140"/>
      <c r="I172" s="95"/>
      <c r="J172" s="69"/>
      <c r="K172" s="302"/>
      <c r="L172" s="63"/>
      <c r="M172" s="366"/>
      <c r="N172" s="367"/>
      <c r="O172" s="368"/>
      <c r="P172" s="366"/>
      <c r="Q172" s="369"/>
      <c r="R172" s="481"/>
      <c r="S172" s="416"/>
      <c r="T172" s="417"/>
      <c r="U172" s="417"/>
      <c r="V172" s="417"/>
      <c r="W172" s="417"/>
      <c r="X172" s="418"/>
      <c r="Y172" s="419"/>
      <c r="Z172" s="420" t="s">
        <v>20</v>
      </c>
      <c r="AA172" s="421" t="s">
        <v>21</v>
      </c>
      <c r="AB172" s="430">
        <v>0.85</v>
      </c>
      <c r="AC172" s="482"/>
      <c r="AD172" s="313"/>
      <c r="AE172" s="349"/>
      <c r="AF172" s="414">
        <f>ROUND(ROUND(ROUND(ROUND(ROUND(G152+K164,0)*Q152,0)*Y171,0)*AB172,0)-AD169,0)</f>
        <v>270</v>
      </c>
      <c r="AG172" s="79"/>
    </row>
    <row r="173" ht="16.5" customHeight="1">
      <c r="A173" s="403">
        <v>63.0</v>
      </c>
      <c r="B173" s="404" t="s">
        <v>5294</v>
      </c>
      <c r="C173" s="405" t="s">
        <v>5295</v>
      </c>
      <c r="D173" s="69"/>
      <c r="E173" s="69"/>
      <c r="F173" s="94"/>
      <c r="G173" s="352"/>
      <c r="H173" s="140"/>
      <c r="I173" s="95"/>
      <c r="J173" s="69"/>
      <c r="K173" s="302"/>
      <c r="L173" s="63"/>
      <c r="M173" s="366"/>
      <c r="N173" s="367"/>
      <c r="O173" s="368"/>
      <c r="P173" s="366"/>
      <c r="Q173" s="369"/>
      <c r="R173" s="481"/>
      <c r="S173" s="431" t="s">
        <v>27</v>
      </c>
      <c r="T173" s="408"/>
      <c r="U173" s="408"/>
      <c r="V173" s="408"/>
      <c r="W173" s="408"/>
      <c r="X173" s="409" t="s">
        <v>21</v>
      </c>
      <c r="Y173" s="410">
        <v>0.5</v>
      </c>
      <c r="Z173" s="423"/>
      <c r="AA173" s="424"/>
      <c r="AB173" s="419"/>
      <c r="AC173" s="482"/>
      <c r="AD173" s="313"/>
      <c r="AE173" s="349"/>
      <c r="AF173" s="414">
        <f>ROUND(ROUND(ROUND(ROUND(G152+K164,0)*Q152,0)*Y173,0)-AD169,0)</f>
        <v>226</v>
      </c>
      <c r="AG173" s="79"/>
    </row>
    <row r="174" ht="16.5" customHeight="1">
      <c r="A174" s="403">
        <v>63.0</v>
      </c>
      <c r="B174" s="404" t="s">
        <v>5296</v>
      </c>
      <c r="C174" s="405" t="s">
        <v>5297</v>
      </c>
      <c r="D174" s="69"/>
      <c r="E174" s="69"/>
      <c r="F174" s="94"/>
      <c r="G174" s="352"/>
      <c r="H174" s="140"/>
      <c r="I174" s="95"/>
      <c r="J174" s="69"/>
      <c r="K174" s="302"/>
      <c r="L174" s="63"/>
      <c r="M174" s="366"/>
      <c r="N174" s="367"/>
      <c r="O174" s="370"/>
      <c r="P174" s="366"/>
      <c r="Q174" s="369"/>
      <c r="R174" s="483"/>
      <c r="S174" s="433"/>
      <c r="T174" s="417"/>
      <c r="U174" s="417"/>
      <c r="V174" s="417"/>
      <c r="W174" s="417"/>
      <c r="X174" s="418"/>
      <c r="Y174" s="419"/>
      <c r="Z174" s="420" t="s">
        <v>20</v>
      </c>
      <c r="AA174" s="421" t="s">
        <v>21</v>
      </c>
      <c r="AB174" s="430">
        <v>0.85</v>
      </c>
      <c r="AC174" s="484"/>
      <c r="AD174" s="292"/>
      <c r="AE174" s="355"/>
      <c r="AF174" s="414">
        <f>ROUND(ROUND(ROUND(ROUND(ROUND(G152+K164,0)*Q152,0)*Y173,0)*AB174,0)-AD169,0)</f>
        <v>191</v>
      </c>
      <c r="AG174" s="79"/>
    </row>
    <row r="175" ht="16.5" customHeight="1">
      <c r="A175" s="29">
        <v>63.0</v>
      </c>
      <c r="B175" s="30" t="s">
        <v>5298</v>
      </c>
      <c r="C175" s="32" t="s">
        <v>5299</v>
      </c>
      <c r="D175" s="112"/>
      <c r="E175" s="69"/>
      <c r="F175" s="76"/>
      <c r="G175" s="63"/>
      <c r="H175" s="63"/>
      <c r="I175" s="51"/>
      <c r="J175" s="168"/>
      <c r="K175" s="96"/>
      <c r="L175" s="96"/>
      <c r="M175" s="152"/>
      <c r="N175" s="367"/>
      <c r="O175" s="82" t="s">
        <v>5011</v>
      </c>
      <c r="P175" s="152"/>
      <c r="Q175" s="153"/>
      <c r="R175" s="287"/>
      <c r="S175" s="287"/>
      <c r="T175" s="152"/>
      <c r="U175" s="152"/>
      <c r="V175" s="152"/>
      <c r="W175" s="152"/>
      <c r="X175" s="287"/>
      <c r="Y175" s="345"/>
      <c r="Z175" s="398"/>
      <c r="AA175" s="288"/>
      <c r="AB175" s="288"/>
      <c r="AC175" s="288"/>
      <c r="AD175" s="288"/>
      <c r="AE175" s="346"/>
      <c r="AF175" s="45">
        <f>ROUND(G152*Q176,0)</f>
        <v>325</v>
      </c>
      <c r="AG175" s="79"/>
    </row>
    <row r="176" ht="16.5" customHeight="1">
      <c r="A176" s="29">
        <v>63.0</v>
      </c>
      <c r="B176" s="30" t="s">
        <v>5300</v>
      </c>
      <c r="C176" s="32" t="s">
        <v>5301</v>
      </c>
      <c r="D176" s="69"/>
      <c r="E176" s="69"/>
      <c r="F176" s="76"/>
      <c r="G176" s="373"/>
      <c r="H176" s="140"/>
      <c r="I176" s="51"/>
      <c r="J176" s="94"/>
      <c r="K176" s="302"/>
      <c r="L176" s="63"/>
      <c r="M176" s="140"/>
      <c r="N176" s="105"/>
      <c r="O176" s="482"/>
      <c r="P176" s="302" t="s">
        <v>21</v>
      </c>
      <c r="Q176" s="349">
        <v>0.5</v>
      </c>
      <c r="R176" s="290"/>
      <c r="S176" s="290"/>
      <c r="T176" s="291"/>
      <c r="U176" s="291"/>
      <c r="V176" s="291"/>
      <c r="W176" s="291"/>
      <c r="X176" s="290"/>
      <c r="Y176" s="350"/>
      <c r="Z176" s="299" t="s">
        <v>20</v>
      </c>
      <c r="AA176" s="287" t="s">
        <v>21</v>
      </c>
      <c r="AB176" s="351">
        <v>0.85</v>
      </c>
      <c r="AC176" s="288"/>
      <c r="AD176" s="288"/>
      <c r="AE176" s="346"/>
      <c r="AF176" s="45">
        <f>ROUND(ROUND(G152*Q176,0)*AB176,0)</f>
        <v>276</v>
      </c>
      <c r="AG176" s="79"/>
    </row>
    <row r="177" ht="16.5" customHeight="1">
      <c r="A177" s="403">
        <v>63.0</v>
      </c>
      <c r="B177" s="404" t="s">
        <v>5302</v>
      </c>
      <c r="C177" s="405" t="s">
        <v>5303</v>
      </c>
      <c r="D177" s="69"/>
      <c r="E177" s="69"/>
      <c r="F177" s="76"/>
      <c r="G177" s="63"/>
      <c r="H177" s="63"/>
      <c r="I177" s="51"/>
      <c r="J177" s="69"/>
      <c r="K177" s="304"/>
      <c r="L177" s="365"/>
      <c r="M177" s="366"/>
      <c r="N177" s="367"/>
      <c r="O177" s="482"/>
      <c r="P177" s="366"/>
      <c r="Q177" s="369"/>
      <c r="R177" s="504" t="s">
        <v>23</v>
      </c>
      <c r="S177" s="407" t="s">
        <v>24</v>
      </c>
      <c r="T177" s="408"/>
      <c r="U177" s="408"/>
      <c r="V177" s="408"/>
      <c r="W177" s="408"/>
      <c r="X177" s="409" t="s">
        <v>21</v>
      </c>
      <c r="Y177" s="410">
        <v>0.7</v>
      </c>
      <c r="Z177" s="426"/>
      <c r="AA177" s="427"/>
      <c r="AB177" s="427"/>
      <c r="AC177" s="427"/>
      <c r="AD177" s="427"/>
      <c r="AE177" s="428"/>
      <c r="AF177" s="414">
        <f>ROUND(ROUND(G152*Q176,0)*Y177,0)</f>
        <v>228</v>
      </c>
      <c r="AG177" s="79"/>
    </row>
    <row r="178" ht="16.5" customHeight="1">
      <c r="A178" s="403">
        <v>63.0</v>
      </c>
      <c r="B178" s="404" t="s">
        <v>5304</v>
      </c>
      <c r="C178" s="405" t="s">
        <v>5305</v>
      </c>
      <c r="D178" s="69"/>
      <c r="E178" s="69"/>
      <c r="F178" s="76"/>
      <c r="G178" s="63"/>
      <c r="H178" s="63"/>
      <c r="I178" s="51"/>
      <c r="J178" s="69"/>
      <c r="K178" s="302"/>
      <c r="L178" s="63"/>
      <c r="M178" s="366"/>
      <c r="N178" s="367"/>
      <c r="O178" s="482"/>
      <c r="P178" s="366"/>
      <c r="Q178" s="369"/>
      <c r="R178" s="481"/>
      <c r="S178" s="416"/>
      <c r="T178" s="417"/>
      <c r="U178" s="417"/>
      <c r="V178" s="417"/>
      <c r="W178" s="417"/>
      <c r="X178" s="418"/>
      <c r="Y178" s="419"/>
      <c r="Z178" s="420" t="s">
        <v>20</v>
      </c>
      <c r="AA178" s="421" t="s">
        <v>21</v>
      </c>
      <c r="AB178" s="422">
        <v>0.85</v>
      </c>
      <c r="AC178" s="412"/>
      <c r="AD178" s="412"/>
      <c r="AE178" s="413"/>
      <c r="AF178" s="414">
        <f>ROUND(ROUND(ROUND(G152*Q176,0)*Y177,0)*AB178,0)</f>
        <v>194</v>
      </c>
      <c r="AG178" s="79"/>
    </row>
    <row r="179" ht="16.5" customHeight="1">
      <c r="A179" s="403">
        <v>63.0</v>
      </c>
      <c r="B179" s="404" t="s">
        <v>5306</v>
      </c>
      <c r="C179" s="405" t="s">
        <v>5307</v>
      </c>
      <c r="D179" s="69"/>
      <c r="E179" s="69"/>
      <c r="F179" s="76"/>
      <c r="G179" s="63"/>
      <c r="H179" s="63"/>
      <c r="I179" s="51"/>
      <c r="J179" s="69"/>
      <c r="K179" s="302"/>
      <c r="L179" s="63"/>
      <c r="M179" s="366"/>
      <c r="N179" s="367"/>
      <c r="O179" s="482"/>
      <c r="P179" s="366"/>
      <c r="Q179" s="369"/>
      <c r="R179" s="481"/>
      <c r="S179" s="407" t="s">
        <v>27</v>
      </c>
      <c r="T179" s="408"/>
      <c r="U179" s="408"/>
      <c r="V179" s="408"/>
      <c r="W179" s="408"/>
      <c r="X179" s="409" t="s">
        <v>21</v>
      </c>
      <c r="Y179" s="410">
        <v>0.5</v>
      </c>
      <c r="Z179" s="423"/>
      <c r="AA179" s="424"/>
      <c r="AB179" s="424"/>
      <c r="AC179" s="424"/>
      <c r="AD179" s="424"/>
      <c r="AE179" s="419"/>
      <c r="AF179" s="414">
        <f>ROUND(ROUND(G152*Q176,0)*Y179,0)</f>
        <v>163</v>
      </c>
      <c r="AG179" s="79"/>
    </row>
    <row r="180" ht="16.5" customHeight="1">
      <c r="A180" s="403">
        <v>63.0</v>
      </c>
      <c r="B180" s="404" t="s">
        <v>5308</v>
      </c>
      <c r="C180" s="405" t="s">
        <v>5309</v>
      </c>
      <c r="D180" s="69"/>
      <c r="E180" s="69"/>
      <c r="F180" s="76"/>
      <c r="G180" s="63"/>
      <c r="H180" s="63"/>
      <c r="I180" s="51"/>
      <c r="J180" s="69"/>
      <c r="K180" s="302"/>
      <c r="L180" s="63"/>
      <c r="M180" s="366"/>
      <c r="N180" s="367"/>
      <c r="O180" s="482"/>
      <c r="P180" s="366"/>
      <c r="Q180" s="369"/>
      <c r="R180" s="483"/>
      <c r="S180" s="416"/>
      <c r="T180" s="417"/>
      <c r="U180" s="417"/>
      <c r="V180" s="417"/>
      <c r="W180" s="417"/>
      <c r="X180" s="418"/>
      <c r="Y180" s="419"/>
      <c r="Z180" s="420" t="s">
        <v>20</v>
      </c>
      <c r="AA180" s="421" t="s">
        <v>21</v>
      </c>
      <c r="AB180" s="422">
        <v>0.85</v>
      </c>
      <c r="AC180" s="412"/>
      <c r="AD180" s="412"/>
      <c r="AE180" s="413"/>
      <c r="AF180" s="414">
        <f>ROUND(ROUND(ROUND(G152*Q176,0)*Y179,0)*AB180,0)</f>
        <v>139</v>
      </c>
      <c r="AG180" s="79"/>
    </row>
    <row r="181" ht="16.5" customHeight="1">
      <c r="A181" s="29">
        <v>63.0</v>
      </c>
      <c r="B181" s="30" t="s">
        <v>5310</v>
      </c>
      <c r="C181" s="32" t="s">
        <v>5311</v>
      </c>
      <c r="D181" s="69"/>
      <c r="E181" s="69"/>
      <c r="F181" s="76"/>
      <c r="G181" s="63"/>
      <c r="H181" s="63"/>
      <c r="I181" s="51"/>
      <c r="J181" s="69"/>
      <c r="K181" s="302"/>
      <c r="L181" s="63"/>
      <c r="M181" s="366"/>
      <c r="N181" s="367"/>
      <c r="O181" s="482"/>
      <c r="P181" s="366"/>
      <c r="Q181" s="369"/>
      <c r="R181" s="96"/>
      <c r="S181" s="96"/>
      <c r="T181" s="152"/>
      <c r="U181" s="152"/>
      <c r="V181" s="152"/>
      <c r="W181" s="152"/>
      <c r="X181" s="287"/>
      <c r="Y181" s="354"/>
      <c r="Z181" s="398"/>
      <c r="AA181" s="288"/>
      <c r="AB181" s="346"/>
      <c r="AC181" s="82" t="s">
        <v>30</v>
      </c>
      <c r="AD181" s="302">
        <v>5.0</v>
      </c>
      <c r="AE181" s="360" t="s">
        <v>31</v>
      </c>
      <c r="AF181" s="45">
        <f>ROUND(ROUND(G152*Q176,0)-AD181,0)</f>
        <v>320</v>
      </c>
      <c r="AG181" s="79"/>
    </row>
    <row r="182" ht="16.5" customHeight="1">
      <c r="A182" s="29">
        <v>63.0</v>
      </c>
      <c r="B182" s="30" t="s">
        <v>5312</v>
      </c>
      <c r="C182" s="32" t="s">
        <v>5313</v>
      </c>
      <c r="D182" s="69"/>
      <c r="E182" s="69"/>
      <c r="F182" s="76"/>
      <c r="G182" s="63"/>
      <c r="H182" s="63"/>
      <c r="I182" s="51"/>
      <c r="J182" s="69"/>
      <c r="K182" s="302"/>
      <c r="L182" s="63"/>
      <c r="M182" s="366"/>
      <c r="N182" s="367"/>
      <c r="O182" s="368"/>
      <c r="P182" s="366"/>
      <c r="Q182" s="369"/>
      <c r="R182" s="115"/>
      <c r="S182" s="115"/>
      <c r="T182" s="291"/>
      <c r="U182" s="291"/>
      <c r="V182" s="291"/>
      <c r="W182" s="291"/>
      <c r="X182" s="290"/>
      <c r="Y182" s="355"/>
      <c r="Z182" s="299" t="s">
        <v>20</v>
      </c>
      <c r="AA182" s="287" t="s">
        <v>21</v>
      </c>
      <c r="AB182" s="361">
        <v>0.85</v>
      </c>
      <c r="AC182" s="482"/>
      <c r="AD182" s="302"/>
      <c r="AE182" s="360"/>
      <c r="AF182" s="45">
        <f>ROUND(ROUND(ROUND(G152*Q176,0)*AB182,0)-AD181,0)</f>
        <v>271</v>
      </c>
      <c r="AG182" s="79"/>
    </row>
    <row r="183" ht="16.5" customHeight="1">
      <c r="A183" s="403">
        <v>63.0</v>
      </c>
      <c r="B183" s="404" t="s">
        <v>5314</v>
      </c>
      <c r="C183" s="405" t="s">
        <v>5315</v>
      </c>
      <c r="D183" s="69"/>
      <c r="E183" s="69"/>
      <c r="F183" s="76"/>
      <c r="G183" s="63"/>
      <c r="H183" s="63"/>
      <c r="I183" s="51"/>
      <c r="J183" s="69"/>
      <c r="K183" s="302"/>
      <c r="L183" s="63"/>
      <c r="M183" s="366"/>
      <c r="N183" s="367"/>
      <c r="O183" s="368"/>
      <c r="P183" s="366"/>
      <c r="Q183" s="369"/>
      <c r="R183" s="504" t="s">
        <v>23</v>
      </c>
      <c r="S183" s="407" t="s">
        <v>24</v>
      </c>
      <c r="T183" s="408"/>
      <c r="U183" s="408"/>
      <c r="V183" s="408"/>
      <c r="W183" s="408"/>
      <c r="X183" s="409" t="s">
        <v>21</v>
      </c>
      <c r="Y183" s="410">
        <v>0.7</v>
      </c>
      <c r="Z183" s="426"/>
      <c r="AA183" s="427"/>
      <c r="AB183" s="428"/>
      <c r="AC183" s="482"/>
      <c r="AD183" s="313"/>
      <c r="AE183" s="349"/>
      <c r="AF183" s="414">
        <f>ROUND(ROUND(ROUND(G152*Q176,0)*Y183,0)-AD181,0)</f>
        <v>223</v>
      </c>
      <c r="AG183" s="79"/>
    </row>
    <row r="184" ht="16.5" customHeight="1">
      <c r="A184" s="403">
        <v>63.0</v>
      </c>
      <c r="B184" s="404" t="s">
        <v>5316</v>
      </c>
      <c r="C184" s="405" t="s">
        <v>5317</v>
      </c>
      <c r="D184" s="69"/>
      <c r="E184" s="69"/>
      <c r="F184" s="76"/>
      <c r="G184" s="63"/>
      <c r="H184" s="63"/>
      <c r="I184" s="51"/>
      <c r="J184" s="69"/>
      <c r="K184" s="302"/>
      <c r="L184" s="63"/>
      <c r="M184" s="366"/>
      <c r="N184" s="367"/>
      <c r="O184" s="368"/>
      <c r="P184" s="366"/>
      <c r="Q184" s="369"/>
      <c r="R184" s="481"/>
      <c r="S184" s="416"/>
      <c r="T184" s="417"/>
      <c r="U184" s="417"/>
      <c r="V184" s="417"/>
      <c r="W184" s="417"/>
      <c r="X184" s="418"/>
      <c r="Y184" s="419"/>
      <c r="Z184" s="420" t="s">
        <v>20</v>
      </c>
      <c r="AA184" s="421" t="s">
        <v>21</v>
      </c>
      <c r="AB184" s="430">
        <v>0.85</v>
      </c>
      <c r="AC184" s="482"/>
      <c r="AD184" s="313"/>
      <c r="AE184" s="349"/>
      <c r="AF184" s="414">
        <f>ROUND(ROUND(ROUND(ROUND(G152*Q176,0)*Y183,0)*AB184,0)-AD181,0)</f>
        <v>189</v>
      </c>
      <c r="AG184" s="79"/>
    </row>
    <row r="185" ht="16.5" customHeight="1">
      <c r="A185" s="403">
        <v>63.0</v>
      </c>
      <c r="B185" s="404" t="s">
        <v>5318</v>
      </c>
      <c r="C185" s="405" t="s">
        <v>5319</v>
      </c>
      <c r="D185" s="69"/>
      <c r="E185" s="69"/>
      <c r="F185" s="76"/>
      <c r="G185" s="63"/>
      <c r="H185" s="63"/>
      <c r="I185" s="51"/>
      <c r="J185" s="69"/>
      <c r="K185" s="302"/>
      <c r="L185" s="63"/>
      <c r="M185" s="366"/>
      <c r="N185" s="367"/>
      <c r="O185" s="368"/>
      <c r="P185" s="366"/>
      <c r="Q185" s="369"/>
      <c r="R185" s="481"/>
      <c r="S185" s="431" t="s">
        <v>27</v>
      </c>
      <c r="T185" s="408"/>
      <c r="U185" s="408"/>
      <c r="V185" s="408"/>
      <c r="W185" s="408"/>
      <c r="X185" s="409" t="s">
        <v>21</v>
      </c>
      <c r="Y185" s="410">
        <v>0.5</v>
      </c>
      <c r="Z185" s="423"/>
      <c r="AA185" s="424"/>
      <c r="AB185" s="419"/>
      <c r="AC185" s="482"/>
      <c r="AD185" s="313"/>
      <c r="AE185" s="349"/>
      <c r="AF185" s="414">
        <f>ROUND(ROUND(ROUND(G152*Q176,0)*Y185,0)-AD181,0)</f>
        <v>158</v>
      </c>
      <c r="AG185" s="79"/>
    </row>
    <row r="186" ht="16.5" customHeight="1">
      <c r="A186" s="403">
        <v>63.0</v>
      </c>
      <c r="B186" s="404" t="s">
        <v>5320</v>
      </c>
      <c r="C186" s="405" t="s">
        <v>5321</v>
      </c>
      <c r="D186" s="69"/>
      <c r="E186" s="69"/>
      <c r="F186" s="76"/>
      <c r="G186" s="63"/>
      <c r="H186" s="63"/>
      <c r="I186" s="51"/>
      <c r="J186" s="69"/>
      <c r="K186" s="302"/>
      <c r="L186" s="63"/>
      <c r="M186" s="366"/>
      <c r="N186" s="367"/>
      <c r="O186" s="368"/>
      <c r="P186" s="366"/>
      <c r="Q186" s="369"/>
      <c r="R186" s="483"/>
      <c r="S186" s="433"/>
      <c r="T186" s="417"/>
      <c r="U186" s="417"/>
      <c r="V186" s="417"/>
      <c r="W186" s="417"/>
      <c r="X186" s="418"/>
      <c r="Y186" s="419"/>
      <c r="Z186" s="420" t="s">
        <v>20</v>
      </c>
      <c r="AA186" s="421" t="s">
        <v>21</v>
      </c>
      <c r="AB186" s="430">
        <v>0.85</v>
      </c>
      <c r="AC186" s="484"/>
      <c r="AD186" s="292"/>
      <c r="AE186" s="355"/>
      <c r="AF186" s="414">
        <f>ROUND(ROUND(ROUND(ROUND(G152*Q176,0)*Y185,0)*AB186,0)-AD181,0)</f>
        <v>134</v>
      </c>
      <c r="AG186" s="79"/>
    </row>
    <row r="187" ht="16.5" customHeight="1">
      <c r="A187" s="29">
        <v>63.0</v>
      </c>
      <c r="B187" s="30" t="s">
        <v>5322</v>
      </c>
      <c r="C187" s="32" t="s">
        <v>5323</v>
      </c>
      <c r="D187" s="69"/>
      <c r="E187" s="69"/>
      <c r="F187" s="94"/>
      <c r="G187" s="140"/>
      <c r="H187" s="140"/>
      <c r="I187" s="95"/>
      <c r="J187" s="82" t="s">
        <v>38</v>
      </c>
      <c r="K187" s="96"/>
      <c r="L187" s="96"/>
      <c r="M187" s="152"/>
      <c r="N187" s="105"/>
      <c r="O187" s="94"/>
      <c r="P187" s="140"/>
      <c r="Q187" s="95"/>
      <c r="R187" s="287"/>
      <c r="S187" s="287"/>
      <c r="T187" s="152"/>
      <c r="U187" s="152"/>
      <c r="V187" s="152"/>
      <c r="W187" s="152"/>
      <c r="X187" s="287"/>
      <c r="Y187" s="345"/>
      <c r="Z187" s="398"/>
      <c r="AA187" s="288"/>
      <c r="AB187" s="288"/>
      <c r="AC187" s="288"/>
      <c r="AD187" s="288"/>
      <c r="AE187" s="346"/>
      <c r="AF187" s="45">
        <f>ROUND(ROUND(G152+K188,0)*Q176,0)</f>
        <v>329</v>
      </c>
      <c r="AG187" s="79"/>
    </row>
    <row r="188" ht="16.5" customHeight="1">
      <c r="A188" s="29">
        <v>63.0</v>
      </c>
      <c r="B188" s="30" t="s">
        <v>5324</v>
      </c>
      <c r="C188" s="32" t="s">
        <v>5325</v>
      </c>
      <c r="D188" s="69"/>
      <c r="E188" s="69"/>
      <c r="F188" s="94"/>
      <c r="G188" s="373"/>
      <c r="H188" s="140"/>
      <c r="I188" s="95"/>
      <c r="J188" s="482"/>
      <c r="K188" s="302">
        <v>9.0</v>
      </c>
      <c r="L188" s="63" t="s">
        <v>40</v>
      </c>
      <c r="M188" s="140"/>
      <c r="N188" s="105"/>
      <c r="O188" s="94"/>
      <c r="P188" s="140"/>
      <c r="Q188" s="95"/>
      <c r="R188" s="290"/>
      <c r="S188" s="290"/>
      <c r="T188" s="291"/>
      <c r="U188" s="291"/>
      <c r="V188" s="291"/>
      <c r="W188" s="291"/>
      <c r="X188" s="290"/>
      <c r="Y188" s="350"/>
      <c r="Z188" s="299" t="s">
        <v>20</v>
      </c>
      <c r="AA188" s="287" t="s">
        <v>21</v>
      </c>
      <c r="AB188" s="351">
        <v>0.85</v>
      </c>
      <c r="AC188" s="288"/>
      <c r="AD188" s="288"/>
      <c r="AE188" s="346"/>
      <c r="AF188" s="45">
        <f>ROUND(ROUND(ROUND(G152+K188,0)*Q176,0)*AB188,0)</f>
        <v>280</v>
      </c>
      <c r="AG188" s="79"/>
    </row>
    <row r="189" ht="16.5" customHeight="1">
      <c r="A189" s="403">
        <v>63.0</v>
      </c>
      <c r="B189" s="404" t="s">
        <v>5326</v>
      </c>
      <c r="C189" s="405" t="s">
        <v>5327</v>
      </c>
      <c r="D189" s="69"/>
      <c r="E189" s="69"/>
      <c r="F189" s="94"/>
      <c r="G189" s="352"/>
      <c r="H189" s="140"/>
      <c r="I189" s="95"/>
      <c r="J189" s="482"/>
      <c r="K189" s="304"/>
      <c r="L189" s="365"/>
      <c r="M189" s="366"/>
      <c r="N189" s="367"/>
      <c r="O189" s="368"/>
      <c r="P189" s="366"/>
      <c r="Q189" s="369"/>
      <c r="R189" s="504" t="s">
        <v>23</v>
      </c>
      <c r="S189" s="407" t="s">
        <v>24</v>
      </c>
      <c r="T189" s="408"/>
      <c r="U189" s="408"/>
      <c r="V189" s="408"/>
      <c r="W189" s="408"/>
      <c r="X189" s="409" t="s">
        <v>21</v>
      </c>
      <c r="Y189" s="410">
        <v>0.7</v>
      </c>
      <c r="Z189" s="426"/>
      <c r="AA189" s="427"/>
      <c r="AB189" s="427"/>
      <c r="AC189" s="427"/>
      <c r="AD189" s="427"/>
      <c r="AE189" s="428"/>
      <c r="AF189" s="414">
        <f>ROUND(ROUND(ROUND(G152+K188,0)*Q176,0)*Y189,0)</f>
        <v>230</v>
      </c>
      <c r="AG189" s="79"/>
    </row>
    <row r="190" ht="16.5" customHeight="1">
      <c r="A190" s="403">
        <v>63.0</v>
      </c>
      <c r="B190" s="404" t="s">
        <v>5328</v>
      </c>
      <c r="C190" s="405" t="s">
        <v>5329</v>
      </c>
      <c r="D190" s="69"/>
      <c r="E190" s="69"/>
      <c r="F190" s="94"/>
      <c r="G190" s="352"/>
      <c r="H190" s="140"/>
      <c r="I190" s="95"/>
      <c r="J190" s="482"/>
      <c r="K190" s="302"/>
      <c r="L190" s="63"/>
      <c r="M190" s="366"/>
      <c r="N190" s="367"/>
      <c r="O190" s="368"/>
      <c r="P190" s="366"/>
      <c r="Q190" s="369"/>
      <c r="R190" s="481"/>
      <c r="S190" s="416"/>
      <c r="T190" s="417"/>
      <c r="U190" s="417"/>
      <c r="V190" s="417"/>
      <c r="W190" s="417"/>
      <c r="X190" s="418"/>
      <c r="Y190" s="419"/>
      <c r="Z190" s="420" t="s">
        <v>20</v>
      </c>
      <c r="AA190" s="421" t="s">
        <v>21</v>
      </c>
      <c r="AB190" s="422">
        <v>0.85</v>
      </c>
      <c r="AC190" s="412"/>
      <c r="AD190" s="412"/>
      <c r="AE190" s="413"/>
      <c r="AF190" s="414">
        <f>ROUND(ROUND(ROUND(ROUND(G152+K188,0)*Q176,0)*Y189,0)*AB190,0)</f>
        <v>196</v>
      </c>
      <c r="AG190" s="79"/>
    </row>
    <row r="191" ht="16.5" customHeight="1">
      <c r="A191" s="403">
        <v>63.0</v>
      </c>
      <c r="B191" s="404" t="s">
        <v>5330</v>
      </c>
      <c r="C191" s="405" t="s">
        <v>5331</v>
      </c>
      <c r="D191" s="69"/>
      <c r="E191" s="69"/>
      <c r="F191" s="94"/>
      <c r="G191" s="352"/>
      <c r="H191" s="140"/>
      <c r="I191" s="95"/>
      <c r="J191" s="482"/>
      <c r="K191" s="302"/>
      <c r="L191" s="63"/>
      <c r="M191" s="366"/>
      <c r="N191" s="367"/>
      <c r="O191" s="368"/>
      <c r="P191" s="366"/>
      <c r="Q191" s="369"/>
      <c r="R191" s="481"/>
      <c r="S191" s="407" t="s">
        <v>27</v>
      </c>
      <c r="T191" s="408"/>
      <c r="U191" s="408"/>
      <c r="V191" s="408"/>
      <c r="W191" s="408"/>
      <c r="X191" s="409" t="s">
        <v>21</v>
      </c>
      <c r="Y191" s="410">
        <v>0.5</v>
      </c>
      <c r="Z191" s="423"/>
      <c r="AA191" s="424"/>
      <c r="AB191" s="424"/>
      <c r="AC191" s="424"/>
      <c r="AD191" s="424"/>
      <c r="AE191" s="419"/>
      <c r="AF191" s="414">
        <f>ROUND(ROUND(ROUND(G152+K188,0)*Q176,0)*Y191,0)</f>
        <v>165</v>
      </c>
      <c r="AG191" s="79"/>
    </row>
    <row r="192" ht="16.5" customHeight="1">
      <c r="A192" s="403">
        <v>63.0</v>
      </c>
      <c r="B192" s="404" t="s">
        <v>5332</v>
      </c>
      <c r="C192" s="405" t="s">
        <v>5333</v>
      </c>
      <c r="D192" s="69"/>
      <c r="E192" s="69"/>
      <c r="F192" s="94"/>
      <c r="G192" s="352"/>
      <c r="H192" s="140"/>
      <c r="I192" s="95"/>
      <c r="J192" s="482"/>
      <c r="K192" s="302"/>
      <c r="L192" s="63"/>
      <c r="M192" s="366"/>
      <c r="N192" s="367"/>
      <c r="O192" s="368"/>
      <c r="P192" s="366"/>
      <c r="Q192" s="369"/>
      <c r="R192" s="483"/>
      <c r="S192" s="416"/>
      <c r="T192" s="417"/>
      <c r="U192" s="417"/>
      <c r="V192" s="417"/>
      <c r="W192" s="417"/>
      <c r="X192" s="418"/>
      <c r="Y192" s="419"/>
      <c r="Z192" s="420" t="s">
        <v>20</v>
      </c>
      <c r="AA192" s="421" t="s">
        <v>21</v>
      </c>
      <c r="AB192" s="422">
        <v>0.85</v>
      </c>
      <c r="AC192" s="412"/>
      <c r="AD192" s="412"/>
      <c r="AE192" s="413"/>
      <c r="AF192" s="414">
        <f>ROUND(ROUND(ROUND(ROUND(G152+K188,0)*Q176,0)*Y191,0)*AB192,0)</f>
        <v>140</v>
      </c>
      <c r="AG192" s="79"/>
    </row>
    <row r="193" ht="16.5" customHeight="1">
      <c r="A193" s="29">
        <v>63.0</v>
      </c>
      <c r="B193" s="30" t="s">
        <v>5334</v>
      </c>
      <c r="C193" s="32" t="s">
        <v>5335</v>
      </c>
      <c r="D193" s="69"/>
      <c r="E193" s="69"/>
      <c r="F193" s="94"/>
      <c r="G193" s="352"/>
      <c r="H193" s="140"/>
      <c r="I193" s="95"/>
      <c r="J193" s="69"/>
      <c r="K193" s="302"/>
      <c r="L193" s="63"/>
      <c r="M193" s="366"/>
      <c r="N193" s="367"/>
      <c r="O193" s="368"/>
      <c r="P193" s="366"/>
      <c r="Q193" s="369"/>
      <c r="R193" s="96"/>
      <c r="S193" s="96"/>
      <c r="T193" s="152"/>
      <c r="U193" s="152"/>
      <c r="V193" s="152"/>
      <c r="W193" s="152"/>
      <c r="X193" s="287"/>
      <c r="Y193" s="354"/>
      <c r="Z193" s="398"/>
      <c r="AA193" s="288"/>
      <c r="AB193" s="346"/>
      <c r="AC193" s="82" t="s">
        <v>30</v>
      </c>
      <c r="AD193" s="302">
        <v>5.0</v>
      </c>
      <c r="AE193" s="360" t="s">
        <v>31</v>
      </c>
      <c r="AF193" s="45">
        <f>ROUND(ROUND(ROUND(G152+K188,0)*Q176,0)-AD193,0)</f>
        <v>324</v>
      </c>
      <c r="AG193" s="79"/>
    </row>
    <row r="194" ht="16.5" customHeight="1">
      <c r="A194" s="29">
        <v>63.0</v>
      </c>
      <c r="B194" s="30" t="s">
        <v>5336</v>
      </c>
      <c r="C194" s="32" t="s">
        <v>5337</v>
      </c>
      <c r="D194" s="69"/>
      <c r="E194" s="69"/>
      <c r="F194" s="94"/>
      <c r="G194" s="352"/>
      <c r="H194" s="140"/>
      <c r="I194" s="95"/>
      <c r="J194" s="69"/>
      <c r="K194" s="302"/>
      <c r="L194" s="63"/>
      <c r="M194" s="366"/>
      <c r="N194" s="367"/>
      <c r="O194" s="368"/>
      <c r="P194" s="366"/>
      <c r="Q194" s="369"/>
      <c r="R194" s="115"/>
      <c r="S194" s="115"/>
      <c r="T194" s="291"/>
      <c r="U194" s="291"/>
      <c r="V194" s="291"/>
      <c r="W194" s="291"/>
      <c r="X194" s="290"/>
      <c r="Y194" s="355"/>
      <c r="Z194" s="299" t="s">
        <v>20</v>
      </c>
      <c r="AA194" s="287" t="s">
        <v>21</v>
      </c>
      <c r="AB194" s="361">
        <v>0.85</v>
      </c>
      <c r="AC194" s="482"/>
      <c r="AD194" s="302"/>
      <c r="AE194" s="360"/>
      <c r="AF194" s="45">
        <f>ROUND(ROUND(ROUND(ROUND(G152+K188,0)*Q176,0)*AB194,0)-AD193,0)</f>
        <v>275</v>
      </c>
      <c r="AG194" s="79"/>
    </row>
    <row r="195" ht="16.5" customHeight="1">
      <c r="A195" s="403">
        <v>63.0</v>
      </c>
      <c r="B195" s="404" t="s">
        <v>5338</v>
      </c>
      <c r="C195" s="405" t="s">
        <v>5339</v>
      </c>
      <c r="D195" s="69"/>
      <c r="E195" s="69"/>
      <c r="F195" s="94"/>
      <c r="G195" s="352"/>
      <c r="H195" s="140"/>
      <c r="I195" s="95"/>
      <c r="J195" s="69"/>
      <c r="K195" s="302"/>
      <c r="L195" s="63"/>
      <c r="M195" s="366"/>
      <c r="N195" s="367"/>
      <c r="O195" s="368"/>
      <c r="P195" s="366"/>
      <c r="Q195" s="369"/>
      <c r="R195" s="504" t="s">
        <v>23</v>
      </c>
      <c r="S195" s="407" t="s">
        <v>24</v>
      </c>
      <c r="T195" s="408"/>
      <c r="U195" s="408"/>
      <c r="V195" s="408"/>
      <c r="W195" s="408"/>
      <c r="X195" s="409" t="s">
        <v>21</v>
      </c>
      <c r="Y195" s="410">
        <v>0.7</v>
      </c>
      <c r="Z195" s="426"/>
      <c r="AA195" s="427"/>
      <c r="AB195" s="428"/>
      <c r="AC195" s="482"/>
      <c r="AD195" s="313"/>
      <c r="AE195" s="349"/>
      <c r="AF195" s="414">
        <f>ROUND(ROUND(ROUND(ROUND(G152+K188,0)*Q176,0)*Y195,0)-AD193,0)</f>
        <v>225</v>
      </c>
      <c r="AG195" s="79"/>
    </row>
    <row r="196" ht="16.5" customHeight="1">
      <c r="A196" s="403">
        <v>63.0</v>
      </c>
      <c r="B196" s="404" t="s">
        <v>5340</v>
      </c>
      <c r="C196" s="405" t="s">
        <v>5341</v>
      </c>
      <c r="D196" s="69"/>
      <c r="E196" s="69"/>
      <c r="F196" s="94"/>
      <c r="G196" s="352"/>
      <c r="H196" s="140"/>
      <c r="I196" s="95"/>
      <c r="J196" s="69"/>
      <c r="K196" s="302"/>
      <c r="L196" s="63"/>
      <c r="M196" s="366"/>
      <c r="N196" s="367"/>
      <c r="O196" s="368"/>
      <c r="P196" s="366"/>
      <c r="Q196" s="369"/>
      <c r="R196" s="481"/>
      <c r="S196" s="416"/>
      <c r="T196" s="417"/>
      <c r="U196" s="417"/>
      <c r="V196" s="417"/>
      <c r="W196" s="417"/>
      <c r="X196" s="418"/>
      <c r="Y196" s="419"/>
      <c r="Z196" s="420" t="s">
        <v>20</v>
      </c>
      <c r="AA196" s="421" t="s">
        <v>21</v>
      </c>
      <c r="AB196" s="430">
        <v>0.85</v>
      </c>
      <c r="AC196" s="482"/>
      <c r="AD196" s="313"/>
      <c r="AE196" s="349"/>
      <c r="AF196" s="414">
        <f>ROUND(ROUND(ROUND(ROUND(ROUND(G152+K188,0)*Q176,0)*Y195,0)*AB196,0)-AD193,0)</f>
        <v>191</v>
      </c>
      <c r="AG196" s="79"/>
    </row>
    <row r="197" ht="16.5" customHeight="1">
      <c r="A197" s="403">
        <v>63.0</v>
      </c>
      <c r="B197" s="404" t="s">
        <v>5342</v>
      </c>
      <c r="C197" s="405" t="s">
        <v>5343</v>
      </c>
      <c r="D197" s="69"/>
      <c r="E197" s="69"/>
      <c r="F197" s="94"/>
      <c r="G197" s="352"/>
      <c r="H197" s="140"/>
      <c r="I197" s="95"/>
      <c r="J197" s="69"/>
      <c r="K197" s="302"/>
      <c r="L197" s="63"/>
      <c r="M197" s="366"/>
      <c r="N197" s="367"/>
      <c r="O197" s="368"/>
      <c r="P197" s="366"/>
      <c r="Q197" s="369"/>
      <c r="R197" s="481"/>
      <c r="S197" s="431" t="s">
        <v>27</v>
      </c>
      <c r="T197" s="408"/>
      <c r="U197" s="408"/>
      <c r="V197" s="408"/>
      <c r="W197" s="408"/>
      <c r="X197" s="409" t="s">
        <v>21</v>
      </c>
      <c r="Y197" s="410">
        <v>0.5</v>
      </c>
      <c r="Z197" s="423"/>
      <c r="AA197" s="424"/>
      <c r="AB197" s="419"/>
      <c r="AC197" s="482"/>
      <c r="AD197" s="313"/>
      <c r="AE197" s="349"/>
      <c r="AF197" s="414">
        <f>ROUND(ROUND(ROUND(ROUND(G152+K188,0)*Q176,0)*Y197,0)-AD193,0)</f>
        <v>160</v>
      </c>
      <c r="AG197" s="79"/>
    </row>
    <row r="198" ht="16.5" customHeight="1">
      <c r="A198" s="403">
        <v>63.0</v>
      </c>
      <c r="B198" s="404" t="s">
        <v>5344</v>
      </c>
      <c r="C198" s="405" t="s">
        <v>5345</v>
      </c>
      <c r="D198" s="69"/>
      <c r="E198" s="69"/>
      <c r="F198" s="107"/>
      <c r="G198" s="374"/>
      <c r="H198" s="291"/>
      <c r="I198" s="188"/>
      <c r="J198" s="110"/>
      <c r="K198" s="290"/>
      <c r="L198" s="57"/>
      <c r="M198" s="372"/>
      <c r="N198" s="371"/>
      <c r="O198" s="370"/>
      <c r="P198" s="372"/>
      <c r="Q198" s="350"/>
      <c r="R198" s="483"/>
      <c r="S198" s="433"/>
      <c r="T198" s="417"/>
      <c r="U198" s="417"/>
      <c r="V198" s="417"/>
      <c r="W198" s="417"/>
      <c r="X198" s="418"/>
      <c r="Y198" s="419"/>
      <c r="Z198" s="420" t="s">
        <v>20</v>
      </c>
      <c r="AA198" s="421" t="s">
        <v>21</v>
      </c>
      <c r="AB198" s="430">
        <v>0.85</v>
      </c>
      <c r="AC198" s="484"/>
      <c r="AD198" s="292"/>
      <c r="AE198" s="355"/>
      <c r="AF198" s="414">
        <f>ROUND(ROUND(ROUND(ROUND(ROUND(G152+K188,0)*Q176,0)*Y197,0)*AB198,0)-AD193,0)</f>
        <v>135</v>
      </c>
      <c r="AG198" s="79"/>
    </row>
    <row r="199" ht="16.5" customHeight="1">
      <c r="A199" s="29">
        <v>63.0</v>
      </c>
      <c r="B199" s="30" t="s">
        <v>5346</v>
      </c>
      <c r="C199" s="32" t="s">
        <v>5347</v>
      </c>
      <c r="D199" s="69"/>
      <c r="E199" s="69"/>
      <c r="F199" s="102" t="s">
        <v>52</v>
      </c>
      <c r="G199" s="35"/>
      <c r="H199" s="35"/>
      <c r="I199" s="36"/>
      <c r="J199" s="168"/>
      <c r="K199" s="152"/>
      <c r="L199" s="344"/>
      <c r="M199" s="152"/>
      <c r="N199" s="46" t="s">
        <v>4961</v>
      </c>
      <c r="O199" s="82" t="s">
        <v>4962</v>
      </c>
      <c r="P199" s="152"/>
      <c r="Q199" s="153"/>
      <c r="R199" s="287"/>
      <c r="S199" s="287"/>
      <c r="T199" s="152"/>
      <c r="U199" s="152"/>
      <c r="V199" s="152"/>
      <c r="W199" s="152"/>
      <c r="X199" s="287"/>
      <c r="Y199" s="345"/>
      <c r="Z199" s="398"/>
      <c r="AA199" s="288"/>
      <c r="AB199" s="288"/>
      <c r="AC199" s="288"/>
      <c r="AD199" s="288"/>
      <c r="AE199" s="346"/>
      <c r="AF199" s="45">
        <f>ROUND(G200*Q200,0)</f>
        <v>303</v>
      </c>
      <c r="AG199" s="79"/>
    </row>
    <row r="200" ht="16.5" customHeight="1">
      <c r="A200" s="29">
        <v>63.0</v>
      </c>
      <c r="B200" s="30" t="s">
        <v>5348</v>
      </c>
      <c r="C200" s="32" t="s">
        <v>5349</v>
      </c>
      <c r="D200" s="69"/>
      <c r="E200" s="69"/>
      <c r="F200" s="482"/>
      <c r="G200" s="347">
        <f>'30放課後等デイ(基本１)'!G104</f>
        <v>433</v>
      </c>
      <c r="H200" s="140" t="s">
        <v>9</v>
      </c>
      <c r="I200" s="51"/>
      <c r="J200" s="94"/>
      <c r="K200" s="140"/>
      <c r="L200" s="348"/>
      <c r="M200" s="140"/>
      <c r="N200" s="481"/>
      <c r="O200" s="482"/>
      <c r="P200" s="302" t="s">
        <v>21</v>
      </c>
      <c r="Q200" s="349">
        <v>0.7</v>
      </c>
      <c r="R200" s="290"/>
      <c r="S200" s="290"/>
      <c r="T200" s="291"/>
      <c r="U200" s="291"/>
      <c r="V200" s="291"/>
      <c r="W200" s="291"/>
      <c r="X200" s="290"/>
      <c r="Y200" s="350"/>
      <c r="Z200" s="299" t="s">
        <v>20</v>
      </c>
      <c r="AA200" s="287" t="s">
        <v>21</v>
      </c>
      <c r="AB200" s="351">
        <v>0.85</v>
      </c>
      <c r="AC200" s="288"/>
      <c r="AD200" s="288"/>
      <c r="AE200" s="346"/>
      <c r="AF200" s="45">
        <f>ROUND(ROUND(G200*Q200,0)*AB200,0)</f>
        <v>258</v>
      </c>
      <c r="AG200" s="79"/>
    </row>
    <row r="201" ht="16.5" customHeight="1">
      <c r="A201" s="403">
        <v>63.0</v>
      </c>
      <c r="B201" s="404" t="s">
        <v>5350</v>
      </c>
      <c r="C201" s="405" t="s">
        <v>5351</v>
      </c>
      <c r="D201" s="94"/>
      <c r="E201" s="94"/>
      <c r="F201" s="482"/>
      <c r="G201" s="63"/>
      <c r="H201" s="63"/>
      <c r="I201" s="51"/>
      <c r="J201" s="69"/>
      <c r="K201" s="65"/>
      <c r="L201" s="65"/>
      <c r="M201" s="352"/>
      <c r="N201" s="481"/>
      <c r="O201" s="482"/>
      <c r="P201" s="352"/>
      <c r="Q201" s="353"/>
      <c r="R201" s="504" t="s">
        <v>23</v>
      </c>
      <c r="S201" s="407" t="s">
        <v>24</v>
      </c>
      <c r="T201" s="408"/>
      <c r="U201" s="408"/>
      <c r="V201" s="408"/>
      <c r="W201" s="408"/>
      <c r="X201" s="409" t="s">
        <v>21</v>
      </c>
      <c r="Y201" s="410">
        <v>0.7</v>
      </c>
      <c r="Z201" s="426"/>
      <c r="AA201" s="427"/>
      <c r="AB201" s="427"/>
      <c r="AC201" s="427"/>
      <c r="AD201" s="427"/>
      <c r="AE201" s="428"/>
      <c r="AF201" s="414">
        <f>ROUND(ROUND(G200*Q200,0)*Y201,0)</f>
        <v>212</v>
      </c>
      <c r="AG201" s="79"/>
    </row>
    <row r="202" ht="16.5" customHeight="1">
      <c r="A202" s="403">
        <v>63.0</v>
      </c>
      <c r="B202" s="404" t="s">
        <v>5352</v>
      </c>
      <c r="C202" s="405" t="s">
        <v>5353</v>
      </c>
      <c r="D202" s="94"/>
      <c r="E202" s="94"/>
      <c r="F202" s="482"/>
      <c r="G202" s="63"/>
      <c r="H202" s="63"/>
      <c r="I202" s="51"/>
      <c r="J202" s="69"/>
      <c r="K202" s="65"/>
      <c r="L202" s="65"/>
      <c r="M202" s="352"/>
      <c r="N202" s="481"/>
      <c r="O202" s="482"/>
      <c r="P202" s="352"/>
      <c r="Q202" s="353"/>
      <c r="R202" s="481"/>
      <c r="S202" s="416"/>
      <c r="T202" s="417"/>
      <c r="U202" s="417"/>
      <c r="V202" s="417"/>
      <c r="W202" s="417"/>
      <c r="X202" s="418"/>
      <c r="Y202" s="419"/>
      <c r="Z202" s="420" t="s">
        <v>20</v>
      </c>
      <c r="AA202" s="421" t="s">
        <v>21</v>
      </c>
      <c r="AB202" s="422">
        <v>0.85</v>
      </c>
      <c r="AC202" s="412"/>
      <c r="AD202" s="412"/>
      <c r="AE202" s="413"/>
      <c r="AF202" s="414">
        <f>ROUND(ROUND(ROUND(G200*Q200,0)*Y201,0)*AB202,0)</f>
        <v>180</v>
      </c>
      <c r="AG202" s="79"/>
    </row>
    <row r="203" ht="16.5" customHeight="1">
      <c r="A203" s="403">
        <v>63.0</v>
      </c>
      <c r="B203" s="404" t="s">
        <v>5354</v>
      </c>
      <c r="C203" s="405" t="s">
        <v>5355</v>
      </c>
      <c r="D203" s="94"/>
      <c r="E203" s="94"/>
      <c r="F203" s="76"/>
      <c r="G203" s="63"/>
      <c r="H203" s="63"/>
      <c r="I203" s="51"/>
      <c r="J203" s="69"/>
      <c r="K203" s="65"/>
      <c r="L203" s="65"/>
      <c r="M203" s="352"/>
      <c r="N203" s="481"/>
      <c r="O203" s="482"/>
      <c r="P203" s="352"/>
      <c r="Q203" s="353"/>
      <c r="R203" s="481"/>
      <c r="S203" s="407" t="s">
        <v>27</v>
      </c>
      <c r="T203" s="408"/>
      <c r="U203" s="408"/>
      <c r="V203" s="408"/>
      <c r="W203" s="408"/>
      <c r="X203" s="409" t="s">
        <v>21</v>
      </c>
      <c r="Y203" s="410">
        <v>0.5</v>
      </c>
      <c r="Z203" s="423"/>
      <c r="AA203" s="424"/>
      <c r="AB203" s="424"/>
      <c r="AC203" s="424"/>
      <c r="AD203" s="424"/>
      <c r="AE203" s="419"/>
      <c r="AF203" s="414">
        <f>ROUND(ROUND(G200*Q200,0)*Y203,0)</f>
        <v>152</v>
      </c>
      <c r="AG203" s="79"/>
    </row>
    <row r="204" ht="16.5" customHeight="1">
      <c r="A204" s="403">
        <v>63.0</v>
      </c>
      <c r="B204" s="404" t="s">
        <v>5356</v>
      </c>
      <c r="C204" s="405" t="s">
        <v>5357</v>
      </c>
      <c r="D204" s="94"/>
      <c r="E204" s="94"/>
      <c r="F204" s="76"/>
      <c r="G204" s="63"/>
      <c r="H204" s="63"/>
      <c r="I204" s="51"/>
      <c r="J204" s="69"/>
      <c r="K204" s="65"/>
      <c r="L204" s="65"/>
      <c r="M204" s="352"/>
      <c r="N204" s="481"/>
      <c r="O204" s="482"/>
      <c r="P204" s="352"/>
      <c r="Q204" s="353"/>
      <c r="R204" s="483"/>
      <c r="S204" s="416"/>
      <c r="T204" s="417"/>
      <c r="U204" s="417"/>
      <c r="V204" s="417"/>
      <c r="W204" s="417"/>
      <c r="X204" s="418"/>
      <c r="Y204" s="419"/>
      <c r="Z204" s="420" t="s">
        <v>20</v>
      </c>
      <c r="AA204" s="421" t="s">
        <v>21</v>
      </c>
      <c r="AB204" s="422">
        <v>0.85</v>
      </c>
      <c r="AC204" s="412"/>
      <c r="AD204" s="412"/>
      <c r="AE204" s="413"/>
      <c r="AF204" s="414">
        <f>ROUND(ROUND(ROUND(G200*Q200,0)*Y203,0)*AB204,0)</f>
        <v>129</v>
      </c>
      <c r="AG204" s="79"/>
    </row>
    <row r="205" ht="16.5" customHeight="1">
      <c r="A205" s="29">
        <v>63.0</v>
      </c>
      <c r="B205" s="30" t="s">
        <v>5358</v>
      </c>
      <c r="C205" s="32" t="s">
        <v>5359</v>
      </c>
      <c r="D205" s="94"/>
      <c r="E205" s="94"/>
      <c r="F205" s="76"/>
      <c r="G205" s="63"/>
      <c r="H205" s="63"/>
      <c r="I205" s="51"/>
      <c r="J205" s="69"/>
      <c r="K205" s="65"/>
      <c r="L205" s="65"/>
      <c r="M205" s="352"/>
      <c r="N205" s="481"/>
      <c r="O205" s="359"/>
      <c r="P205" s="352"/>
      <c r="Q205" s="353"/>
      <c r="R205" s="96"/>
      <c r="S205" s="96"/>
      <c r="T205" s="152"/>
      <c r="U205" s="152"/>
      <c r="V205" s="152"/>
      <c r="W205" s="152"/>
      <c r="X205" s="287"/>
      <c r="Y205" s="354"/>
      <c r="Z205" s="398"/>
      <c r="AA205" s="288"/>
      <c r="AB205" s="346"/>
      <c r="AC205" s="82" t="s">
        <v>30</v>
      </c>
      <c r="AD205" s="302">
        <v>5.0</v>
      </c>
      <c r="AE205" s="360" t="s">
        <v>31</v>
      </c>
      <c r="AF205" s="45">
        <f>ROUND(ROUND(G200*Q200,0)-AD205,0)</f>
        <v>298</v>
      </c>
      <c r="AG205" s="79"/>
    </row>
    <row r="206" ht="16.5" customHeight="1">
      <c r="A206" s="29">
        <v>63.0</v>
      </c>
      <c r="B206" s="30" t="s">
        <v>5360</v>
      </c>
      <c r="C206" s="32" t="s">
        <v>5361</v>
      </c>
      <c r="D206" s="94"/>
      <c r="E206" s="94"/>
      <c r="F206" s="76"/>
      <c r="G206" s="63"/>
      <c r="H206" s="63"/>
      <c r="I206" s="51"/>
      <c r="J206" s="69"/>
      <c r="K206" s="65"/>
      <c r="L206" s="65"/>
      <c r="M206" s="352"/>
      <c r="N206" s="481"/>
      <c r="O206" s="359"/>
      <c r="P206" s="352"/>
      <c r="Q206" s="353"/>
      <c r="R206" s="115"/>
      <c r="S206" s="115"/>
      <c r="T206" s="291"/>
      <c r="U206" s="291"/>
      <c r="V206" s="291"/>
      <c r="W206" s="291"/>
      <c r="X206" s="290"/>
      <c r="Y206" s="355"/>
      <c r="Z206" s="299" t="s">
        <v>20</v>
      </c>
      <c r="AA206" s="287" t="s">
        <v>21</v>
      </c>
      <c r="AB206" s="361">
        <v>0.85</v>
      </c>
      <c r="AC206" s="482"/>
      <c r="AD206" s="302"/>
      <c r="AE206" s="360"/>
      <c r="AF206" s="45">
        <f>ROUND(ROUND(ROUND(G200*Q200,0)*AB206,0)-AD205,0)</f>
        <v>253</v>
      </c>
      <c r="AG206" s="79"/>
    </row>
    <row r="207" ht="16.5" customHeight="1">
      <c r="A207" s="403">
        <v>63.0</v>
      </c>
      <c r="B207" s="404" t="s">
        <v>5362</v>
      </c>
      <c r="C207" s="405" t="s">
        <v>5363</v>
      </c>
      <c r="D207" s="94"/>
      <c r="E207" s="94"/>
      <c r="F207" s="76"/>
      <c r="G207" s="63"/>
      <c r="H207" s="63"/>
      <c r="I207" s="51"/>
      <c r="J207" s="69"/>
      <c r="K207" s="65"/>
      <c r="L207" s="65"/>
      <c r="M207" s="352"/>
      <c r="N207" s="481"/>
      <c r="O207" s="359"/>
      <c r="P207" s="352"/>
      <c r="Q207" s="353"/>
      <c r="R207" s="504" t="s">
        <v>23</v>
      </c>
      <c r="S207" s="407" t="s">
        <v>24</v>
      </c>
      <c r="T207" s="408"/>
      <c r="U207" s="408"/>
      <c r="V207" s="408"/>
      <c r="W207" s="408"/>
      <c r="X207" s="409" t="s">
        <v>21</v>
      </c>
      <c r="Y207" s="410">
        <v>0.7</v>
      </c>
      <c r="Z207" s="426"/>
      <c r="AA207" s="427"/>
      <c r="AB207" s="428"/>
      <c r="AC207" s="482"/>
      <c r="AD207" s="313"/>
      <c r="AE207" s="349"/>
      <c r="AF207" s="414">
        <f>ROUND(ROUND(ROUND(G200*Q200,0)*Y207,0)-AD205,0)</f>
        <v>207</v>
      </c>
      <c r="AG207" s="79"/>
    </row>
    <row r="208" ht="16.5" customHeight="1">
      <c r="A208" s="403">
        <v>63.0</v>
      </c>
      <c r="B208" s="404" t="s">
        <v>5364</v>
      </c>
      <c r="C208" s="405" t="s">
        <v>5365</v>
      </c>
      <c r="D208" s="94"/>
      <c r="E208" s="94"/>
      <c r="F208" s="76"/>
      <c r="G208" s="63"/>
      <c r="H208" s="63"/>
      <c r="I208" s="51"/>
      <c r="J208" s="69"/>
      <c r="K208" s="65"/>
      <c r="L208" s="65"/>
      <c r="M208" s="352"/>
      <c r="N208" s="364"/>
      <c r="O208" s="359"/>
      <c r="P208" s="352"/>
      <c r="Q208" s="353"/>
      <c r="R208" s="481"/>
      <c r="S208" s="416"/>
      <c r="T208" s="417"/>
      <c r="U208" s="417"/>
      <c r="V208" s="417"/>
      <c r="W208" s="417"/>
      <c r="X208" s="418"/>
      <c r="Y208" s="419"/>
      <c r="Z208" s="420" t="s">
        <v>20</v>
      </c>
      <c r="AA208" s="421" t="s">
        <v>21</v>
      </c>
      <c r="AB208" s="430">
        <v>0.85</v>
      </c>
      <c r="AC208" s="482"/>
      <c r="AD208" s="313"/>
      <c r="AE208" s="349"/>
      <c r="AF208" s="414">
        <f>ROUND(ROUND(ROUND(ROUND(G200*Q200,0)*Y207,0)*AB208,0)-AD205,0)</f>
        <v>175</v>
      </c>
      <c r="AG208" s="79"/>
    </row>
    <row r="209" ht="16.5" customHeight="1">
      <c r="A209" s="403">
        <v>63.0</v>
      </c>
      <c r="B209" s="404" t="s">
        <v>5366</v>
      </c>
      <c r="C209" s="405" t="s">
        <v>5367</v>
      </c>
      <c r="D209" s="94"/>
      <c r="E209" s="94"/>
      <c r="F209" s="76"/>
      <c r="G209" s="63"/>
      <c r="H209" s="63"/>
      <c r="I209" s="51"/>
      <c r="J209" s="69"/>
      <c r="K209" s="65"/>
      <c r="L209" s="65"/>
      <c r="M209" s="352"/>
      <c r="N209" s="364"/>
      <c r="O209" s="359"/>
      <c r="P209" s="352"/>
      <c r="Q209" s="353"/>
      <c r="R209" s="481"/>
      <c r="S209" s="431" t="s">
        <v>27</v>
      </c>
      <c r="T209" s="408"/>
      <c r="U209" s="408"/>
      <c r="V209" s="408"/>
      <c r="W209" s="408"/>
      <c r="X209" s="409" t="s">
        <v>21</v>
      </c>
      <c r="Y209" s="410">
        <v>0.5</v>
      </c>
      <c r="Z209" s="423"/>
      <c r="AA209" s="424"/>
      <c r="AB209" s="419"/>
      <c r="AC209" s="482"/>
      <c r="AD209" s="313"/>
      <c r="AE209" s="349"/>
      <c r="AF209" s="414">
        <f>ROUND(ROUND(ROUND(G200*Q200,0)*Y209,0)-AD205,0)</f>
        <v>147</v>
      </c>
      <c r="AG209" s="79"/>
    </row>
    <row r="210" ht="16.5" customHeight="1">
      <c r="A210" s="403">
        <v>63.0</v>
      </c>
      <c r="B210" s="404" t="s">
        <v>5368</v>
      </c>
      <c r="C210" s="405" t="s">
        <v>5369</v>
      </c>
      <c r="D210" s="94"/>
      <c r="E210" s="94"/>
      <c r="F210" s="76"/>
      <c r="G210" s="63"/>
      <c r="H210" s="63"/>
      <c r="I210" s="51"/>
      <c r="J210" s="69"/>
      <c r="K210" s="65"/>
      <c r="L210" s="65"/>
      <c r="M210" s="352"/>
      <c r="N210" s="364"/>
      <c r="O210" s="359"/>
      <c r="P210" s="352"/>
      <c r="Q210" s="353"/>
      <c r="R210" s="483"/>
      <c r="S210" s="433"/>
      <c r="T210" s="417"/>
      <c r="U210" s="417"/>
      <c r="V210" s="417"/>
      <c r="W210" s="417"/>
      <c r="X210" s="418"/>
      <c r="Y210" s="419"/>
      <c r="Z210" s="420" t="s">
        <v>20</v>
      </c>
      <c r="AA210" s="421" t="s">
        <v>21</v>
      </c>
      <c r="AB210" s="430">
        <v>0.85</v>
      </c>
      <c r="AC210" s="484"/>
      <c r="AD210" s="292"/>
      <c r="AE210" s="355"/>
      <c r="AF210" s="414">
        <f>ROUND(ROUND(ROUND(ROUND(G200*Q200,0)*Y209,0)*AB210,0)-AD205,0)</f>
        <v>124</v>
      </c>
      <c r="AG210" s="79"/>
    </row>
    <row r="211" ht="16.5" customHeight="1">
      <c r="A211" s="29">
        <v>63.0</v>
      </c>
      <c r="B211" s="30" t="s">
        <v>5370</v>
      </c>
      <c r="C211" s="32" t="s">
        <v>5371</v>
      </c>
      <c r="D211" s="94"/>
      <c r="E211" s="94"/>
      <c r="F211" s="94"/>
      <c r="G211" s="63"/>
      <c r="H211" s="63"/>
      <c r="I211" s="95"/>
      <c r="J211" s="82" t="s">
        <v>38</v>
      </c>
      <c r="K211" s="152"/>
      <c r="L211" s="344"/>
      <c r="M211" s="152"/>
      <c r="N211" s="105"/>
      <c r="O211" s="94"/>
      <c r="P211" s="140"/>
      <c r="Q211" s="95"/>
      <c r="R211" s="287"/>
      <c r="S211" s="287"/>
      <c r="T211" s="152"/>
      <c r="U211" s="152"/>
      <c r="V211" s="152"/>
      <c r="W211" s="152"/>
      <c r="X211" s="287"/>
      <c r="Y211" s="345"/>
      <c r="Z211" s="398"/>
      <c r="AA211" s="288"/>
      <c r="AB211" s="288"/>
      <c r="AC211" s="288"/>
      <c r="AD211" s="288"/>
      <c r="AE211" s="346"/>
      <c r="AF211" s="45">
        <f>ROUND(ROUND(G200+K212,0)*Q200,0)</f>
        <v>307</v>
      </c>
      <c r="AG211" s="79"/>
    </row>
    <row r="212" ht="16.5" customHeight="1">
      <c r="A212" s="29">
        <v>63.0</v>
      </c>
      <c r="B212" s="30" t="s">
        <v>5372</v>
      </c>
      <c r="C212" s="32" t="s">
        <v>5373</v>
      </c>
      <c r="D212" s="94"/>
      <c r="E212" s="94"/>
      <c r="F212" s="94"/>
      <c r="G212" s="373"/>
      <c r="H212" s="140"/>
      <c r="I212" s="95"/>
      <c r="J212" s="482"/>
      <c r="K212" s="140">
        <v>6.0</v>
      </c>
      <c r="L212" s="348" t="s">
        <v>40</v>
      </c>
      <c r="M212" s="140"/>
      <c r="N212" s="105"/>
      <c r="O212" s="94"/>
      <c r="P212" s="140"/>
      <c r="Q212" s="95"/>
      <c r="R212" s="290"/>
      <c r="S212" s="290"/>
      <c r="T212" s="291"/>
      <c r="U212" s="291"/>
      <c r="V212" s="291"/>
      <c r="W212" s="291"/>
      <c r="X212" s="290"/>
      <c r="Y212" s="350"/>
      <c r="Z212" s="299" t="s">
        <v>20</v>
      </c>
      <c r="AA212" s="287" t="s">
        <v>21</v>
      </c>
      <c r="AB212" s="351">
        <v>0.85</v>
      </c>
      <c r="AC212" s="288"/>
      <c r="AD212" s="288"/>
      <c r="AE212" s="346"/>
      <c r="AF212" s="45">
        <f>ROUND(ROUND(ROUND(G200+K212,0)*Q200,0)*AB212,0)</f>
        <v>261</v>
      </c>
      <c r="AG212" s="79"/>
    </row>
    <row r="213" ht="16.5" customHeight="1">
      <c r="A213" s="403">
        <v>63.0</v>
      </c>
      <c r="B213" s="404" t="s">
        <v>5374</v>
      </c>
      <c r="C213" s="405" t="s">
        <v>5375</v>
      </c>
      <c r="D213" s="94"/>
      <c r="E213" s="94"/>
      <c r="F213" s="94"/>
      <c r="G213" s="352"/>
      <c r="H213" s="140"/>
      <c r="I213" s="95"/>
      <c r="J213" s="482"/>
      <c r="K213" s="65"/>
      <c r="L213" s="65"/>
      <c r="M213" s="352"/>
      <c r="N213" s="364"/>
      <c r="O213" s="359"/>
      <c r="P213" s="352"/>
      <c r="Q213" s="353"/>
      <c r="R213" s="504" t="s">
        <v>23</v>
      </c>
      <c r="S213" s="407" t="s">
        <v>24</v>
      </c>
      <c r="T213" s="408"/>
      <c r="U213" s="408"/>
      <c r="V213" s="408"/>
      <c r="W213" s="408"/>
      <c r="X213" s="409" t="s">
        <v>21</v>
      </c>
      <c r="Y213" s="410">
        <v>0.7</v>
      </c>
      <c r="Z213" s="426"/>
      <c r="AA213" s="427"/>
      <c r="AB213" s="427"/>
      <c r="AC213" s="427"/>
      <c r="AD213" s="427"/>
      <c r="AE213" s="428"/>
      <c r="AF213" s="414">
        <f>ROUND(ROUND(ROUND(G200+K212,0)*Q200,0)*Y213,0)</f>
        <v>215</v>
      </c>
      <c r="AG213" s="79"/>
    </row>
    <row r="214" ht="16.5" customHeight="1">
      <c r="A214" s="403">
        <v>63.0</v>
      </c>
      <c r="B214" s="404" t="s">
        <v>5376</v>
      </c>
      <c r="C214" s="405" t="s">
        <v>5377</v>
      </c>
      <c r="D214" s="94"/>
      <c r="E214" s="94"/>
      <c r="F214" s="94"/>
      <c r="G214" s="352"/>
      <c r="H214" s="140"/>
      <c r="I214" s="95"/>
      <c r="J214" s="482"/>
      <c r="K214" s="65"/>
      <c r="L214" s="65"/>
      <c r="M214" s="352"/>
      <c r="N214" s="364"/>
      <c r="O214" s="359"/>
      <c r="P214" s="352"/>
      <c r="Q214" s="353"/>
      <c r="R214" s="481"/>
      <c r="S214" s="416"/>
      <c r="T214" s="417"/>
      <c r="U214" s="417"/>
      <c r="V214" s="417"/>
      <c r="W214" s="417"/>
      <c r="X214" s="418"/>
      <c r="Y214" s="419"/>
      <c r="Z214" s="420" t="s">
        <v>20</v>
      </c>
      <c r="AA214" s="421" t="s">
        <v>21</v>
      </c>
      <c r="AB214" s="422">
        <v>0.85</v>
      </c>
      <c r="AC214" s="412"/>
      <c r="AD214" s="412"/>
      <c r="AE214" s="413"/>
      <c r="AF214" s="414">
        <f>ROUND(ROUND(ROUND(ROUND(G200+K212,0)*Q200,0)*Y213,0)*AB214,0)</f>
        <v>183</v>
      </c>
      <c r="AG214" s="79"/>
    </row>
    <row r="215" ht="16.5" customHeight="1">
      <c r="A215" s="403">
        <v>63.0</v>
      </c>
      <c r="B215" s="404" t="s">
        <v>5378</v>
      </c>
      <c r="C215" s="405" t="s">
        <v>5379</v>
      </c>
      <c r="D215" s="94"/>
      <c r="E215" s="94"/>
      <c r="F215" s="94"/>
      <c r="G215" s="352"/>
      <c r="H215" s="140"/>
      <c r="I215" s="95"/>
      <c r="J215" s="482"/>
      <c r="K215" s="65"/>
      <c r="L215" s="65"/>
      <c r="M215" s="352"/>
      <c r="N215" s="364"/>
      <c r="O215" s="359"/>
      <c r="P215" s="352"/>
      <c r="Q215" s="353"/>
      <c r="R215" s="481"/>
      <c r="S215" s="407" t="s">
        <v>27</v>
      </c>
      <c r="T215" s="408"/>
      <c r="U215" s="408"/>
      <c r="V215" s="408"/>
      <c r="W215" s="408"/>
      <c r="X215" s="409" t="s">
        <v>21</v>
      </c>
      <c r="Y215" s="410">
        <v>0.5</v>
      </c>
      <c r="Z215" s="423"/>
      <c r="AA215" s="424"/>
      <c r="AB215" s="424"/>
      <c r="AC215" s="424"/>
      <c r="AD215" s="424"/>
      <c r="AE215" s="419"/>
      <c r="AF215" s="414">
        <f>ROUND(ROUND(ROUND(G200+K212,0)*Q200,0)*Y215,0)</f>
        <v>154</v>
      </c>
      <c r="AG215" s="79"/>
    </row>
    <row r="216" ht="16.5" customHeight="1">
      <c r="A216" s="403">
        <v>63.0</v>
      </c>
      <c r="B216" s="404" t="s">
        <v>5380</v>
      </c>
      <c r="C216" s="405" t="s">
        <v>5381</v>
      </c>
      <c r="D216" s="94"/>
      <c r="E216" s="94"/>
      <c r="F216" s="94"/>
      <c r="G216" s="352"/>
      <c r="H216" s="140"/>
      <c r="I216" s="95"/>
      <c r="J216" s="69"/>
      <c r="K216" s="65"/>
      <c r="L216" s="65"/>
      <c r="M216" s="352"/>
      <c r="N216" s="364"/>
      <c r="O216" s="359"/>
      <c r="P216" s="352"/>
      <c r="Q216" s="353"/>
      <c r="R216" s="483"/>
      <c r="S216" s="416"/>
      <c r="T216" s="417"/>
      <c r="U216" s="417"/>
      <c r="V216" s="417"/>
      <c r="W216" s="417"/>
      <c r="X216" s="418"/>
      <c r="Y216" s="419"/>
      <c r="Z216" s="420" t="s">
        <v>20</v>
      </c>
      <c r="AA216" s="421" t="s">
        <v>21</v>
      </c>
      <c r="AB216" s="422">
        <v>0.85</v>
      </c>
      <c r="AC216" s="412"/>
      <c r="AD216" s="412"/>
      <c r="AE216" s="413"/>
      <c r="AF216" s="414">
        <f>ROUND(ROUND(ROUND(ROUND(G200+K212,0)*Q200,0)*Y215,0)*AB216,0)</f>
        <v>131</v>
      </c>
      <c r="AG216" s="79"/>
    </row>
    <row r="217" ht="16.5" customHeight="1">
      <c r="A217" s="29">
        <v>63.0</v>
      </c>
      <c r="B217" s="30" t="s">
        <v>5382</v>
      </c>
      <c r="C217" s="32" t="s">
        <v>5383</v>
      </c>
      <c r="D217" s="94"/>
      <c r="E217" s="94"/>
      <c r="F217" s="94"/>
      <c r="G217" s="352"/>
      <c r="H217" s="140"/>
      <c r="I217" s="95"/>
      <c r="J217" s="69"/>
      <c r="K217" s="65"/>
      <c r="L217" s="65"/>
      <c r="M217" s="352"/>
      <c r="N217" s="364"/>
      <c r="O217" s="359"/>
      <c r="P217" s="352"/>
      <c r="Q217" s="353"/>
      <c r="R217" s="96"/>
      <c r="S217" s="96"/>
      <c r="T217" s="152"/>
      <c r="U217" s="152"/>
      <c r="V217" s="152"/>
      <c r="W217" s="152"/>
      <c r="X217" s="287"/>
      <c r="Y217" s="354"/>
      <c r="Z217" s="398"/>
      <c r="AA217" s="288"/>
      <c r="AB217" s="346"/>
      <c r="AC217" s="82" t="s">
        <v>30</v>
      </c>
      <c r="AD217" s="302">
        <v>5.0</v>
      </c>
      <c r="AE217" s="360" t="s">
        <v>31</v>
      </c>
      <c r="AF217" s="45">
        <f>ROUND(ROUND(ROUND(G200+K212,0)*Q200,0)-AD217,0)</f>
        <v>302</v>
      </c>
      <c r="AG217" s="79"/>
    </row>
    <row r="218" ht="16.5" customHeight="1">
      <c r="A218" s="29">
        <v>63.0</v>
      </c>
      <c r="B218" s="30" t="s">
        <v>5384</v>
      </c>
      <c r="C218" s="32" t="s">
        <v>5385</v>
      </c>
      <c r="D218" s="94"/>
      <c r="E218" s="94"/>
      <c r="F218" s="94"/>
      <c r="G218" s="352"/>
      <c r="H218" s="140"/>
      <c r="I218" s="95"/>
      <c r="J218" s="69"/>
      <c r="K218" s="65"/>
      <c r="L218" s="65"/>
      <c r="M218" s="352"/>
      <c r="N218" s="364"/>
      <c r="O218" s="359"/>
      <c r="P218" s="352"/>
      <c r="Q218" s="353"/>
      <c r="R218" s="115"/>
      <c r="S218" s="115"/>
      <c r="T218" s="291"/>
      <c r="U218" s="291"/>
      <c r="V218" s="291"/>
      <c r="W218" s="291"/>
      <c r="X218" s="290"/>
      <c r="Y218" s="355"/>
      <c r="Z218" s="299" t="s">
        <v>20</v>
      </c>
      <c r="AA218" s="287" t="s">
        <v>21</v>
      </c>
      <c r="AB218" s="361">
        <v>0.85</v>
      </c>
      <c r="AC218" s="482"/>
      <c r="AD218" s="302"/>
      <c r="AE218" s="360"/>
      <c r="AF218" s="45">
        <f>ROUND(ROUND(ROUND(ROUND(G200+K212,0)*Q200,0)*AB218,0)-AD217,0)</f>
        <v>256</v>
      </c>
      <c r="AG218" s="79"/>
    </row>
    <row r="219" ht="16.5" customHeight="1">
      <c r="A219" s="403">
        <v>63.0</v>
      </c>
      <c r="B219" s="404" t="s">
        <v>5386</v>
      </c>
      <c r="C219" s="405" t="s">
        <v>5387</v>
      </c>
      <c r="D219" s="94"/>
      <c r="E219" s="94"/>
      <c r="F219" s="94"/>
      <c r="G219" s="352"/>
      <c r="H219" s="140"/>
      <c r="I219" s="95"/>
      <c r="J219" s="69"/>
      <c r="K219" s="65"/>
      <c r="L219" s="65"/>
      <c r="M219" s="352"/>
      <c r="N219" s="364"/>
      <c r="O219" s="359"/>
      <c r="P219" s="352"/>
      <c r="Q219" s="353"/>
      <c r="R219" s="504" t="s">
        <v>23</v>
      </c>
      <c r="S219" s="407" t="s">
        <v>24</v>
      </c>
      <c r="T219" s="408"/>
      <c r="U219" s="408"/>
      <c r="V219" s="408"/>
      <c r="W219" s="408"/>
      <c r="X219" s="409" t="s">
        <v>21</v>
      </c>
      <c r="Y219" s="410">
        <v>0.7</v>
      </c>
      <c r="Z219" s="426"/>
      <c r="AA219" s="427"/>
      <c r="AB219" s="428"/>
      <c r="AC219" s="482"/>
      <c r="AD219" s="313"/>
      <c r="AE219" s="349"/>
      <c r="AF219" s="414">
        <f>ROUND(ROUND(ROUND(ROUND(G200+K212,0)*Q200,0)*Y219,0)-AD217,0)</f>
        <v>210</v>
      </c>
      <c r="AG219" s="79"/>
    </row>
    <row r="220" ht="16.5" customHeight="1">
      <c r="A220" s="403">
        <v>63.0</v>
      </c>
      <c r="B220" s="404" t="s">
        <v>5388</v>
      </c>
      <c r="C220" s="405" t="s">
        <v>5389</v>
      </c>
      <c r="D220" s="94"/>
      <c r="E220" s="94"/>
      <c r="F220" s="94"/>
      <c r="G220" s="352"/>
      <c r="H220" s="140"/>
      <c r="I220" s="95"/>
      <c r="J220" s="69"/>
      <c r="K220" s="65"/>
      <c r="L220" s="65"/>
      <c r="M220" s="352"/>
      <c r="N220" s="364"/>
      <c r="O220" s="359"/>
      <c r="P220" s="352"/>
      <c r="Q220" s="353"/>
      <c r="R220" s="481"/>
      <c r="S220" s="416"/>
      <c r="T220" s="417"/>
      <c r="U220" s="417"/>
      <c r="V220" s="417"/>
      <c r="W220" s="417"/>
      <c r="X220" s="418"/>
      <c r="Y220" s="419"/>
      <c r="Z220" s="420" t="s">
        <v>20</v>
      </c>
      <c r="AA220" s="421" t="s">
        <v>21</v>
      </c>
      <c r="AB220" s="430">
        <v>0.85</v>
      </c>
      <c r="AC220" s="482"/>
      <c r="AD220" s="313"/>
      <c r="AE220" s="349"/>
      <c r="AF220" s="414">
        <f>ROUND(ROUND(ROUND(ROUND(ROUND(G200+K212,0)*Q200,0)*Y219,0)*AB220,0)-AD217,0)</f>
        <v>178</v>
      </c>
      <c r="AG220" s="79"/>
    </row>
    <row r="221" ht="16.5" customHeight="1">
      <c r="A221" s="403">
        <v>63.0</v>
      </c>
      <c r="B221" s="404" t="s">
        <v>5390</v>
      </c>
      <c r="C221" s="405" t="s">
        <v>5391</v>
      </c>
      <c r="D221" s="94"/>
      <c r="E221" s="94"/>
      <c r="F221" s="94"/>
      <c r="G221" s="352"/>
      <c r="H221" s="140"/>
      <c r="I221" s="95"/>
      <c r="J221" s="69"/>
      <c r="K221" s="65"/>
      <c r="L221" s="65"/>
      <c r="M221" s="352"/>
      <c r="N221" s="364"/>
      <c r="O221" s="359"/>
      <c r="P221" s="352"/>
      <c r="Q221" s="353"/>
      <c r="R221" s="481"/>
      <c r="S221" s="431" t="s">
        <v>27</v>
      </c>
      <c r="T221" s="408"/>
      <c r="U221" s="408"/>
      <c r="V221" s="408"/>
      <c r="W221" s="408"/>
      <c r="X221" s="409" t="s">
        <v>21</v>
      </c>
      <c r="Y221" s="410">
        <v>0.5</v>
      </c>
      <c r="Z221" s="423"/>
      <c r="AA221" s="424"/>
      <c r="AB221" s="419"/>
      <c r="AC221" s="482"/>
      <c r="AD221" s="313"/>
      <c r="AE221" s="349"/>
      <c r="AF221" s="414">
        <f>ROUND(ROUND(ROUND(ROUND(G200+K212,0)*Q200,0)*Y221,0)-AD217,0)</f>
        <v>149</v>
      </c>
      <c r="AG221" s="79"/>
    </row>
    <row r="222" ht="16.5" customHeight="1">
      <c r="A222" s="403">
        <v>63.0</v>
      </c>
      <c r="B222" s="404" t="s">
        <v>5392</v>
      </c>
      <c r="C222" s="405" t="s">
        <v>5393</v>
      </c>
      <c r="D222" s="94"/>
      <c r="E222" s="94"/>
      <c r="F222" s="94"/>
      <c r="G222" s="352"/>
      <c r="H222" s="140"/>
      <c r="I222" s="95"/>
      <c r="J222" s="69"/>
      <c r="K222" s="65"/>
      <c r="L222" s="65"/>
      <c r="M222" s="352"/>
      <c r="N222" s="367"/>
      <c r="O222" s="370"/>
      <c r="P222" s="366"/>
      <c r="Q222" s="369"/>
      <c r="R222" s="483"/>
      <c r="S222" s="433"/>
      <c r="T222" s="417"/>
      <c r="U222" s="417"/>
      <c r="V222" s="417"/>
      <c r="W222" s="417"/>
      <c r="X222" s="418"/>
      <c r="Y222" s="419"/>
      <c r="Z222" s="420" t="s">
        <v>20</v>
      </c>
      <c r="AA222" s="421" t="s">
        <v>21</v>
      </c>
      <c r="AB222" s="430">
        <v>0.85</v>
      </c>
      <c r="AC222" s="484"/>
      <c r="AD222" s="292"/>
      <c r="AE222" s="355"/>
      <c r="AF222" s="414">
        <f>ROUND(ROUND(ROUND(ROUND(ROUND(G200+K212,0)*Q200,0)*Y221,0)*AB222,0)-AD217,0)</f>
        <v>126</v>
      </c>
      <c r="AG222" s="79"/>
    </row>
    <row r="223" ht="16.5" customHeight="1">
      <c r="A223" s="29">
        <v>63.0</v>
      </c>
      <c r="B223" s="30" t="s">
        <v>5394</v>
      </c>
      <c r="C223" s="32" t="s">
        <v>5395</v>
      </c>
      <c r="D223" s="69"/>
      <c r="E223" s="69"/>
      <c r="F223" s="94"/>
      <c r="G223" s="352"/>
      <c r="H223" s="140"/>
      <c r="I223" s="95"/>
      <c r="J223" s="168"/>
      <c r="K223" s="152"/>
      <c r="L223" s="344"/>
      <c r="M223" s="152"/>
      <c r="N223" s="367"/>
      <c r="O223" s="82" t="s">
        <v>5011</v>
      </c>
      <c r="P223" s="152"/>
      <c r="Q223" s="153"/>
      <c r="R223" s="287"/>
      <c r="S223" s="287"/>
      <c r="T223" s="152"/>
      <c r="U223" s="152"/>
      <c r="V223" s="152"/>
      <c r="W223" s="152"/>
      <c r="X223" s="287"/>
      <c r="Y223" s="345"/>
      <c r="Z223" s="398"/>
      <c r="AA223" s="288"/>
      <c r="AB223" s="288"/>
      <c r="AC223" s="288"/>
      <c r="AD223" s="288"/>
      <c r="AE223" s="346"/>
      <c r="AF223" s="45">
        <f>ROUND(G200*Q224,0)</f>
        <v>217</v>
      </c>
      <c r="AG223" s="79"/>
    </row>
    <row r="224" ht="16.5" customHeight="1">
      <c r="A224" s="29">
        <v>63.0</v>
      </c>
      <c r="B224" s="30" t="s">
        <v>5396</v>
      </c>
      <c r="C224" s="32" t="s">
        <v>5397</v>
      </c>
      <c r="D224" s="69"/>
      <c r="E224" s="69"/>
      <c r="F224" s="76"/>
      <c r="G224" s="373"/>
      <c r="H224" s="140"/>
      <c r="I224" s="51"/>
      <c r="J224" s="94"/>
      <c r="K224" s="140"/>
      <c r="L224" s="348"/>
      <c r="M224" s="140"/>
      <c r="N224" s="105"/>
      <c r="O224" s="482"/>
      <c r="P224" s="302" t="s">
        <v>21</v>
      </c>
      <c r="Q224" s="349">
        <v>0.5</v>
      </c>
      <c r="R224" s="290"/>
      <c r="S224" s="290"/>
      <c r="T224" s="291"/>
      <c r="U224" s="291"/>
      <c r="V224" s="291"/>
      <c r="W224" s="291"/>
      <c r="X224" s="290"/>
      <c r="Y224" s="350"/>
      <c r="Z224" s="299" t="s">
        <v>20</v>
      </c>
      <c r="AA224" s="287" t="s">
        <v>21</v>
      </c>
      <c r="AB224" s="351">
        <v>0.85</v>
      </c>
      <c r="AC224" s="288"/>
      <c r="AD224" s="288"/>
      <c r="AE224" s="346"/>
      <c r="AF224" s="114">
        <f>ROUND(ROUND(G200*Q224,0)*AB224,0)</f>
        <v>184</v>
      </c>
      <c r="AG224" s="79"/>
    </row>
    <row r="225" ht="16.5" customHeight="1">
      <c r="A225" s="403">
        <v>63.0</v>
      </c>
      <c r="B225" s="404" t="s">
        <v>5398</v>
      </c>
      <c r="C225" s="405" t="s">
        <v>5399</v>
      </c>
      <c r="D225" s="94"/>
      <c r="E225" s="94"/>
      <c r="F225" s="76"/>
      <c r="G225" s="63"/>
      <c r="H225" s="63"/>
      <c r="I225" s="51"/>
      <c r="J225" s="69"/>
      <c r="K225" s="65"/>
      <c r="L225" s="65"/>
      <c r="M225" s="352"/>
      <c r="N225" s="367"/>
      <c r="O225" s="482"/>
      <c r="P225" s="366"/>
      <c r="Q225" s="369"/>
      <c r="R225" s="504" t="s">
        <v>23</v>
      </c>
      <c r="S225" s="407" t="s">
        <v>24</v>
      </c>
      <c r="T225" s="408"/>
      <c r="U225" s="408"/>
      <c r="V225" s="408"/>
      <c r="W225" s="408"/>
      <c r="X225" s="409" t="s">
        <v>21</v>
      </c>
      <c r="Y225" s="410">
        <v>0.7</v>
      </c>
      <c r="Z225" s="426"/>
      <c r="AA225" s="427"/>
      <c r="AB225" s="427"/>
      <c r="AC225" s="427"/>
      <c r="AD225" s="427"/>
      <c r="AE225" s="428"/>
      <c r="AF225" s="414">
        <f>ROUND(ROUND(G200*Q224,0)*Y225,0)</f>
        <v>152</v>
      </c>
      <c r="AG225" s="79"/>
    </row>
    <row r="226" ht="16.5" customHeight="1">
      <c r="A226" s="403">
        <v>63.0</v>
      </c>
      <c r="B226" s="404" t="s">
        <v>5400</v>
      </c>
      <c r="C226" s="405" t="s">
        <v>5401</v>
      </c>
      <c r="D226" s="94"/>
      <c r="E226" s="94"/>
      <c r="F226" s="76"/>
      <c r="G226" s="63"/>
      <c r="H226" s="63"/>
      <c r="I226" s="51"/>
      <c r="J226" s="69"/>
      <c r="K226" s="65"/>
      <c r="L226" s="65"/>
      <c r="M226" s="352"/>
      <c r="N226" s="364"/>
      <c r="O226" s="482"/>
      <c r="P226" s="352"/>
      <c r="Q226" s="353"/>
      <c r="R226" s="481"/>
      <c r="S226" s="416"/>
      <c r="T226" s="417"/>
      <c r="U226" s="417"/>
      <c r="V226" s="417"/>
      <c r="W226" s="417"/>
      <c r="X226" s="418"/>
      <c r="Y226" s="419"/>
      <c r="Z226" s="420" t="s">
        <v>20</v>
      </c>
      <c r="AA226" s="421" t="s">
        <v>21</v>
      </c>
      <c r="AB226" s="422">
        <v>0.85</v>
      </c>
      <c r="AC226" s="412"/>
      <c r="AD226" s="412"/>
      <c r="AE226" s="413"/>
      <c r="AF226" s="414">
        <f>ROUND(ROUND(ROUND(G200*Q224,0)*Y225,0)*AB226,0)</f>
        <v>129</v>
      </c>
      <c r="AG226" s="79"/>
    </row>
    <row r="227" ht="16.5" customHeight="1">
      <c r="A227" s="403">
        <v>63.0</v>
      </c>
      <c r="B227" s="404" t="s">
        <v>5402</v>
      </c>
      <c r="C227" s="405" t="s">
        <v>5403</v>
      </c>
      <c r="D227" s="94"/>
      <c r="E227" s="94"/>
      <c r="F227" s="76"/>
      <c r="G227" s="63"/>
      <c r="H227" s="63"/>
      <c r="I227" s="51"/>
      <c r="J227" s="69"/>
      <c r="K227" s="65"/>
      <c r="L227" s="65"/>
      <c r="M227" s="352"/>
      <c r="N227" s="364"/>
      <c r="O227" s="482"/>
      <c r="P227" s="352"/>
      <c r="Q227" s="353"/>
      <c r="R227" s="481"/>
      <c r="S227" s="407" t="s">
        <v>27</v>
      </c>
      <c r="T227" s="408"/>
      <c r="U227" s="408"/>
      <c r="V227" s="408"/>
      <c r="W227" s="408"/>
      <c r="X227" s="409" t="s">
        <v>21</v>
      </c>
      <c r="Y227" s="410">
        <v>0.5</v>
      </c>
      <c r="Z227" s="423"/>
      <c r="AA227" s="424"/>
      <c r="AB227" s="424"/>
      <c r="AC227" s="424"/>
      <c r="AD227" s="424"/>
      <c r="AE227" s="419"/>
      <c r="AF227" s="414">
        <f>ROUND(ROUND(G200*Q224,0)*Y227,0)</f>
        <v>109</v>
      </c>
      <c r="AG227" s="79"/>
    </row>
    <row r="228" ht="16.5" customHeight="1">
      <c r="A228" s="403">
        <v>63.0</v>
      </c>
      <c r="B228" s="404" t="s">
        <v>5404</v>
      </c>
      <c r="C228" s="405" t="s">
        <v>5405</v>
      </c>
      <c r="D228" s="94"/>
      <c r="E228" s="94"/>
      <c r="F228" s="76"/>
      <c r="G228" s="63"/>
      <c r="H228" s="63"/>
      <c r="I228" s="51"/>
      <c r="J228" s="69"/>
      <c r="K228" s="65"/>
      <c r="L228" s="65"/>
      <c r="M228" s="352"/>
      <c r="N228" s="364"/>
      <c r="O228" s="359"/>
      <c r="P228" s="352"/>
      <c r="Q228" s="353"/>
      <c r="R228" s="483"/>
      <c r="S228" s="416"/>
      <c r="T228" s="417"/>
      <c r="U228" s="417"/>
      <c r="V228" s="417"/>
      <c r="W228" s="417"/>
      <c r="X228" s="418"/>
      <c r="Y228" s="419"/>
      <c r="Z228" s="420" t="s">
        <v>20</v>
      </c>
      <c r="AA228" s="421" t="s">
        <v>21</v>
      </c>
      <c r="AB228" s="422">
        <v>0.85</v>
      </c>
      <c r="AC228" s="412"/>
      <c r="AD228" s="412"/>
      <c r="AE228" s="413"/>
      <c r="AF228" s="414">
        <f>ROUND(ROUND(ROUND(G200*Q224,0)*Y227,0)*AB228,0)</f>
        <v>93</v>
      </c>
      <c r="AG228" s="79"/>
    </row>
    <row r="229" ht="16.5" customHeight="1">
      <c r="A229" s="29">
        <v>63.0</v>
      </c>
      <c r="B229" s="30" t="s">
        <v>5406</v>
      </c>
      <c r="C229" s="32" t="s">
        <v>5407</v>
      </c>
      <c r="D229" s="94"/>
      <c r="E229" s="94"/>
      <c r="F229" s="76"/>
      <c r="G229" s="63"/>
      <c r="H229" s="63"/>
      <c r="I229" s="51"/>
      <c r="J229" s="69"/>
      <c r="K229" s="65"/>
      <c r="L229" s="65"/>
      <c r="M229" s="352"/>
      <c r="N229" s="364"/>
      <c r="O229" s="359"/>
      <c r="P229" s="352"/>
      <c r="Q229" s="353"/>
      <c r="R229" s="96"/>
      <c r="S229" s="96"/>
      <c r="T229" s="152"/>
      <c r="U229" s="152"/>
      <c r="V229" s="152"/>
      <c r="W229" s="152"/>
      <c r="X229" s="287"/>
      <c r="Y229" s="354"/>
      <c r="Z229" s="398"/>
      <c r="AA229" s="288"/>
      <c r="AB229" s="346"/>
      <c r="AC229" s="82" t="s">
        <v>30</v>
      </c>
      <c r="AD229" s="302">
        <v>5.0</v>
      </c>
      <c r="AE229" s="360" t="s">
        <v>31</v>
      </c>
      <c r="AF229" s="45">
        <f>ROUND(ROUND(G200*Q224,0)-AD229,0)</f>
        <v>212</v>
      </c>
      <c r="AG229" s="79"/>
    </row>
    <row r="230" ht="16.5" customHeight="1">
      <c r="A230" s="29">
        <v>63.0</v>
      </c>
      <c r="B230" s="30" t="s">
        <v>5408</v>
      </c>
      <c r="C230" s="32" t="s">
        <v>5409</v>
      </c>
      <c r="D230" s="94"/>
      <c r="E230" s="94"/>
      <c r="F230" s="76"/>
      <c r="G230" s="63"/>
      <c r="H230" s="63"/>
      <c r="I230" s="51"/>
      <c r="J230" s="69"/>
      <c r="K230" s="65"/>
      <c r="L230" s="65"/>
      <c r="M230" s="352"/>
      <c r="N230" s="364"/>
      <c r="O230" s="359"/>
      <c r="P230" s="352"/>
      <c r="Q230" s="353"/>
      <c r="R230" s="115"/>
      <c r="S230" s="115"/>
      <c r="T230" s="291"/>
      <c r="U230" s="291"/>
      <c r="V230" s="291"/>
      <c r="W230" s="291"/>
      <c r="X230" s="290"/>
      <c r="Y230" s="355"/>
      <c r="Z230" s="299" t="s">
        <v>20</v>
      </c>
      <c r="AA230" s="287" t="s">
        <v>21</v>
      </c>
      <c r="AB230" s="361">
        <v>0.85</v>
      </c>
      <c r="AC230" s="482"/>
      <c r="AD230" s="302"/>
      <c r="AE230" s="360"/>
      <c r="AF230" s="114">
        <f>ROUND(ROUND(ROUND(G200*Q224,0)*AB230,0)-AD229,0)</f>
        <v>179</v>
      </c>
      <c r="AG230" s="79"/>
    </row>
    <row r="231" ht="16.5" customHeight="1">
      <c r="A231" s="403">
        <v>63.0</v>
      </c>
      <c r="B231" s="404" t="s">
        <v>5410</v>
      </c>
      <c r="C231" s="405" t="s">
        <v>5411</v>
      </c>
      <c r="D231" s="94"/>
      <c r="E231" s="94"/>
      <c r="F231" s="76"/>
      <c r="G231" s="63"/>
      <c r="H231" s="63"/>
      <c r="I231" s="51"/>
      <c r="J231" s="69"/>
      <c r="K231" s="65"/>
      <c r="L231" s="65"/>
      <c r="M231" s="352"/>
      <c r="N231" s="364"/>
      <c r="O231" s="359"/>
      <c r="P231" s="352"/>
      <c r="Q231" s="353"/>
      <c r="R231" s="504" t="s">
        <v>23</v>
      </c>
      <c r="S231" s="407" t="s">
        <v>24</v>
      </c>
      <c r="T231" s="408"/>
      <c r="U231" s="408"/>
      <c r="V231" s="408"/>
      <c r="W231" s="408"/>
      <c r="X231" s="409" t="s">
        <v>21</v>
      </c>
      <c r="Y231" s="410">
        <v>0.7</v>
      </c>
      <c r="Z231" s="426"/>
      <c r="AA231" s="427"/>
      <c r="AB231" s="428"/>
      <c r="AC231" s="482"/>
      <c r="AD231" s="313"/>
      <c r="AE231" s="349"/>
      <c r="AF231" s="414">
        <f>ROUND(ROUND(ROUND(G200*Q224,0)*Y231,0)-AD229,0)</f>
        <v>147</v>
      </c>
      <c r="AG231" s="79"/>
    </row>
    <row r="232" ht="16.5" customHeight="1">
      <c r="A232" s="403">
        <v>63.0</v>
      </c>
      <c r="B232" s="404" t="s">
        <v>5412</v>
      </c>
      <c r="C232" s="405" t="s">
        <v>5413</v>
      </c>
      <c r="D232" s="94"/>
      <c r="E232" s="94"/>
      <c r="F232" s="76"/>
      <c r="G232" s="63"/>
      <c r="H232" s="63"/>
      <c r="I232" s="51"/>
      <c r="J232" s="69"/>
      <c r="K232" s="65"/>
      <c r="L232" s="65"/>
      <c r="M232" s="352"/>
      <c r="N232" s="364"/>
      <c r="O232" s="359"/>
      <c r="P232" s="352"/>
      <c r="Q232" s="353"/>
      <c r="R232" s="481"/>
      <c r="S232" s="416"/>
      <c r="T232" s="417"/>
      <c r="U232" s="417"/>
      <c r="V232" s="417"/>
      <c r="W232" s="417"/>
      <c r="X232" s="418"/>
      <c r="Y232" s="419"/>
      <c r="Z232" s="420" t="s">
        <v>20</v>
      </c>
      <c r="AA232" s="421" t="s">
        <v>21</v>
      </c>
      <c r="AB232" s="430">
        <v>0.85</v>
      </c>
      <c r="AC232" s="482"/>
      <c r="AD232" s="313"/>
      <c r="AE232" s="349"/>
      <c r="AF232" s="414">
        <f>ROUND(ROUND(ROUND(ROUND(G200*Q224,0)*Y231,0)*AB232,0)-AD229,0)</f>
        <v>124</v>
      </c>
      <c r="AG232" s="79"/>
    </row>
    <row r="233" ht="16.5" customHeight="1">
      <c r="A233" s="403">
        <v>63.0</v>
      </c>
      <c r="B233" s="404" t="s">
        <v>5414</v>
      </c>
      <c r="C233" s="405" t="s">
        <v>5415</v>
      </c>
      <c r="D233" s="94"/>
      <c r="E233" s="94"/>
      <c r="F233" s="76"/>
      <c r="G233" s="63"/>
      <c r="H233" s="63"/>
      <c r="I233" s="51"/>
      <c r="J233" s="69"/>
      <c r="K233" s="65"/>
      <c r="L233" s="65"/>
      <c r="M233" s="352"/>
      <c r="N233" s="364"/>
      <c r="O233" s="359"/>
      <c r="P233" s="352"/>
      <c r="Q233" s="353"/>
      <c r="R233" s="481"/>
      <c r="S233" s="431" t="s">
        <v>27</v>
      </c>
      <c r="T233" s="408"/>
      <c r="U233" s="408"/>
      <c r="V233" s="408"/>
      <c r="W233" s="408"/>
      <c r="X233" s="409" t="s">
        <v>21</v>
      </c>
      <c r="Y233" s="410">
        <v>0.5</v>
      </c>
      <c r="Z233" s="423"/>
      <c r="AA233" s="424"/>
      <c r="AB233" s="419"/>
      <c r="AC233" s="482"/>
      <c r="AD233" s="313"/>
      <c r="AE233" s="349"/>
      <c r="AF233" s="414">
        <f>ROUND(ROUND(ROUND(G200*Q224,0)*Y233,0)-AD229,0)</f>
        <v>104</v>
      </c>
      <c r="AG233" s="79"/>
    </row>
    <row r="234" ht="16.5" customHeight="1">
      <c r="A234" s="403">
        <v>63.0</v>
      </c>
      <c r="B234" s="404" t="s">
        <v>5416</v>
      </c>
      <c r="C234" s="405" t="s">
        <v>5417</v>
      </c>
      <c r="D234" s="94"/>
      <c r="E234" s="94"/>
      <c r="F234" s="76"/>
      <c r="G234" s="63"/>
      <c r="H234" s="63"/>
      <c r="I234" s="51"/>
      <c r="J234" s="69"/>
      <c r="K234" s="65"/>
      <c r="L234" s="65"/>
      <c r="M234" s="352"/>
      <c r="N234" s="364"/>
      <c r="O234" s="359"/>
      <c r="P234" s="352"/>
      <c r="Q234" s="353"/>
      <c r="R234" s="483"/>
      <c r="S234" s="433"/>
      <c r="T234" s="417"/>
      <c r="U234" s="417"/>
      <c r="V234" s="417"/>
      <c r="W234" s="417"/>
      <c r="X234" s="418"/>
      <c r="Y234" s="419"/>
      <c r="Z234" s="420" t="s">
        <v>20</v>
      </c>
      <c r="AA234" s="421" t="s">
        <v>21</v>
      </c>
      <c r="AB234" s="430">
        <v>0.85</v>
      </c>
      <c r="AC234" s="484"/>
      <c r="AD234" s="292"/>
      <c r="AE234" s="355"/>
      <c r="AF234" s="414">
        <f>ROUND(ROUND(ROUND(ROUND(G200*Q224,0)*Y233,0)*AB234,0)-AD229,0)</f>
        <v>88</v>
      </c>
      <c r="AG234" s="79"/>
    </row>
    <row r="235" ht="16.5" customHeight="1">
      <c r="A235" s="29">
        <v>63.0</v>
      </c>
      <c r="B235" s="30" t="s">
        <v>5418</v>
      </c>
      <c r="C235" s="32" t="s">
        <v>5419</v>
      </c>
      <c r="D235" s="94"/>
      <c r="E235" s="94"/>
      <c r="F235" s="94"/>
      <c r="G235" s="63"/>
      <c r="H235" s="63"/>
      <c r="I235" s="95"/>
      <c r="J235" s="82" t="s">
        <v>38</v>
      </c>
      <c r="K235" s="152"/>
      <c r="L235" s="344"/>
      <c r="M235" s="152"/>
      <c r="N235" s="105"/>
      <c r="O235" s="94"/>
      <c r="P235" s="140"/>
      <c r="Q235" s="95"/>
      <c r="R235" s="287"/>
      <c r="S235" s="287"/>
      <c r="T235" s="152"/>
      <c r="U235" s="152"/>
      <c r="V235" s="152"/>
      <c r="W235" s="152"/>
      <c r="X235" s="287"/>
      <c r="Y235" s="345"/>
      <c r="Z235" s="398"/>
      <c r="AA235" s="288"/>
      <c r="AB235" s="288"/>
      <c r="AC235" s="288"/>
      <c r="AD235" s="288"/>
      <c r="AE235" s="346"/>
      <c r="AF235" s="45">
        <f>ROUND(ROUND(G200+K236,0)*Q224,0)</f>
        <v>220</v>
      </c>
      <c r="AG235" s="79"/>
    </row>
    <row r="236" ht="16.5" customHeight="1">
      <c r="A236" s="29">
        <v>63.0</v>
      </c>
      <c r="B236" s="30" t="s">
        <v>5420</v>
      </c>
      <c r="C236" s="32" t="s">
        <v>5421</v>
      </c>
      <c r="D236" s="94"/>
      <c r="E236" s="94"/>
      <c r="F236" s="94"/>
      <c r="G236" s="373"/>
      <c r="H236" s="140"/>
      <c r="I236" s="95"/>
      <c r="J236" s="482"/>
      <c r="K236" s="140">
        <v>6.0</v>
      </c>
      <c r="L236" s="348" t="s">
        <v>40</v>
      </c>
      <c r="M236" s="140"/>
      <c r="N236" s="105"/>
      <c r="O236" s="94"/>
      <c r="P236" s="140"/>
      <c r="Q236" s="95"/>
      <c r="R236" s="290"/>
      <c r="S236" s="290"/>
      <c r="T236" s="291"/>
      <c r="U236" s="291"/>
      <c r="V236" s="291"/>
      <c r="W236" s="291"/>
      <c r="X236" s="290"/>
      <c r="Y236" s="350"/>
      <c r="Z236" s="299" t="s">
        <v>20</v>
      </c>
      <c r="AA236" s="287" t="s">
        <v>21</v>
      </c>
      <c r="AB236" s="351">
        <v>0.85</v>
      </c>
      <c r="AC236" s="288"/>
      <c r="AD236" s="288"/>
      <c r="AE236" s="346"/>
      <c r="AF236" s="45">
        <f>ROUND(ROUND(ROUND(G200+K236,0)*Q224,0)*AB236,0)</f>
        <v>187</v>
      </c>
      <c r="AG236" s="79"/>
    </row>
    <row r="237" ht="16.5" customHeight="1">
      <c r="A237" s="403">
        <v>63.0</v>
      </c>
      <c r="B237" s="404" t="s">
        <v>5422</v>
      </c>
      <c r="C237" s="405" t="s">
        <v>5423</v>
      </c>
      <c r="D237" s="94"/>
      <c r="E237" s="94"/>
      <c r="F237" s="94"/>
      <c r="G237" s="352"/>
      <c r="H237" s="140"/>
      <c r="I237" s="95"/>
      <c r="J237" s="482"/>
      <c r="K237" s="65"/>
      <c r="L237" s="65"/>
      <c r="M237" s="352"/>
      <c r="N237" s="364"/>
      <c r="O237" s="359"/>
      <c r="P237" s="352"/>
      <c r="Q237" s="353"/>
      <c r="R237" s="504" t="s">
        <v>23</v>
      </c>
      <c r="S237" s="407" t="s">
        <v>24</v>
      </c>
      <c r="T237" s="408"/>
      <c r="U237" s="408"/>
      <c r="V237" s="408"/>
      <c r="W237" s="408"/>
      <c r="X237" s="409" t="s">
        <v>21</v>
      </c>
      <c r="Y237" s="410">
        <v>0.7</v>
      </c>
      <c r="Z237" s="426"/>
      <c r="AA237" s="427"/>
      <c r="AB237" s="427"/>
      <c r="AC237" s="427"/>
      <c r="AD237" s="427"/>
      <c r="AE237" s="428"/>
      <c r="AF237" s="414">
        <f>ROUND(ROUND(ROUND(G200+K236,0)*Q224,0)*Y237,0)</f>
        <v>154</v>
      </c>
      <c r="AG237" s="79"/>
    </row>
    <row r="238" ht="16.5" customHeight="1">
      <c r="A238" s="403">
        <v>63.0</v>
      </c>
      <c r="B238" s="404" t="s">
        <v>5424</v>
      </c>
      <c r="C238" s="405" t="s">
        <v>5425</v>
      </c>
      <c r="D238" s="94"/>
      <c r="E238" s="94"/>
      <c r="F238" s="94"/>
      <c r="G238" s="352"/>
      <c r="H238" s="140"/>
      <c r="I238" s="95"/>
      <c r="J238" s="482"/>
      <c r="K238" s="65"/>
      <c r="L238" s="65"/>
      <c r="M238" s="352"/>
      <c r="N238" s="364"/>
      <c r="O238" s="359"/>
      <c r="P238" s="352"/>
      <c r="Q238" s="353"/>
      <c r="R238" s="481"/>
      <c r="S238" s="416"/>
      <c r="T238" s="417"/>
      <c r="U238" s="417"/>
      <c r="V238" s="417"/>
      <c r="W238" s="417"/>
      <c r="X238" s="418"/>
      <c r="Y238" s="419"/>
      <c r="Z238" s="420" t="s">
        <v>20</v>
      </c>
      <c r="AA238" s="421" t="s">
        <v>21</v>
      </c>
      <c r="AB238" s="422">
        <v>0.85</v>
      </c>
      <c r="AC238" s="412"/>
      <c r="AD238" s="412"/>
      <c r="AE238" s="413"/>
      <c r="AF238" s="414">
        <f>ROUND(ROUND(ROUND(ROUND(G200+K236,0)*Q224,0)*Y237,0)*AB238,0)</f>
        <v>131</v>
      </c>
      <c r="AG238" s="79"/>
    </row>
    <row r="239" ht="16.5" customHeight="1">
      <c r="A239" s="403">
        <v>63.0</v>
      </c>
      <c r="B239" s="404" t="s">
        <v>5426</v>
      </c>
      <c r="C239" s="405" t="s">
        <v>5427</v>
      </c>
      <c r="D239" s="94"/>
      <c r="E239" s="94"/>
      <c r="F239" s="94"/>
      <c r="G239" s="352"/>
      <c r="H239" s="140"/>
      <c r="I239" s="95"/>
      <c r="J239" s="482"/>
      <c r="K239" s="65"/>
      <c r="L239" s="65"/>
      <c r="M239" s="352"/>
      <c r="N239" s="364"/>
      <c r="O239" s="359"/>
      <c r="P239" s="352"/>
      <c r="Q239" s="353"/>
      <c r="R239" s="481"/>
      <c r="S239" s="407" t="s">
        <v>27</v>
      </c>
      <c r="T239" s="408"/>
      <c r="U239" s="408"/>
      <c r="V239" s="408"/>
      <c r="W239" s="408"/>
      <c r="X239" s="409" t="s">
        <v>21</v>
      </c>
      <c r="Y239" s="410">
        <v>0.5</v>
      </c>
      <c r="Z239" s="423"/>
      <c r="AA239" s="424"/>
      <c r="AB239" s="424"/>
      <c r="AC239" s="424"/>
      <c r="AD239" s="424"/>
      <c r="AE239" s="419"/>
      <c r="AF239" s="414">
        <f>ROUND(ROUND(ROUND(G200+K236,0)*Q224,0)*Y239,0)</f>
        <v>110</v>
      </c>
      <c r="AG239" s="79"/>
    </row>
    <row r="240" ht="16.5" customHeight="1">
      <c r="A240" s="403">
        <v>63.0</v>
      </c>
      <c r="B240" s="404" t="s">
        <v>5428</v>
      </c>
      <c r="C240" s="405" t="s">
        <v>5429</v>
      </c>
      <c r="D240" s="94"/>
      <c r="E240" s="94"/>
      <c r="F240" s="94"/>
      <c r="G240" s="352"/>
      <c r="H240" s="140"/>
      <c r="I240" s="95"/>
      <c r="J240" s="482"/>
      <c r="K240" s="65"/>
      <c r="L240" s="65"/>
      <c r="M240" s="352"/>
      <c r="N240" s="364"/>
      <c r="O240" s="359"/>
      <c r="P240" s="352"/>
      <c r="Q240" s="353"/>
      <c r="R240" s="483"/>
      <c r="S240" s="416"/>
      <c r="T240" s="417"/>
      <c r="U240" s="417"/>
      <c r="V240" s="417"/>
      <c r="W240" s="417"/>
      <c r="X240" s="418"/>
      <c r="Y240" s="419"/>
      <c r="Z240" s="420" t="s">
        <v>20</v>
      </c>
      <c r="AA240" s="421" t="s">
        <v>21</v>
      </c>
      <c r="AB240" s="422">
        <v>0.85</v>
      </c>
      <c r="AC240" s="412"/>
      <c r="AD240" s="412"/>
      <c r="AE240" s="413"/>
      <c r="AF240" s="414">
        <f>ROUND(ROUND(ROUND(ROUND(G200+K236,0)*Q224,0)*Y239,0)*AB240,0)</f>
        <v>94</v>
      </c>
      <c r="AG240" s="79"/>
    </row>
    <row r="241" ht="16.5" customHeight="1">
      <c r="A241" s="29">
        <v>63.0</v>
      </c>
      <c r="B241" s="30" t="s">
        <v>5430</v>
      </c>
      <c r="C241" s="32" t="s">
        <v>5431</v>
      </c>
      <c r="D241" s="94"/>
      <c r="E241" s="94"/>
      <c r="F241" s="94"/>
      <c r="G241" s="352"/>
      <c r="H241" s="140"/>
      <c r="I241" s="95"/>
      <c r="J241" s="69"/>
      <c r="K241" s="65"/>
      <c r="L241" s="65"/>
      <c r="M241" s="352"/>
      <c r="N241" s="364"/>
      <c r="O241" s="359"/>
      <c r="P241" s="352"/>
      <c r="Q241" s="353"/>
      <c r="R241" s="96"/>
      <c r="S241" s="96"/>
      <c r="T241" s="152"/>
      <c r="U241" s="152"/>
      <c r="V241" s="152"/>
      <c r="W241" s="152"/>
      <c r="X241" s="287"/>
      <c r="Y241" s="354"/>
      <c r="Z241" s="398"/>
      <c r="AA241" s="288"/>
      <c r="AB241" s="346"/>
      <c r="AC241" s="82" t="s">
        <v>30</v>
      </c>
      <c r="AD241" s="302">
        <v>5.0</v>
      </c>
      <c r="AE241" s="360" t="s">
        <v>31</v>
      </c>
      <c r="AF241" s="45">
        <f>ROUND(ROUND(ROUND(G200+K236,0)*Q224,0)-AD241,0)</f>
        <v>215</v>
      </c>
      <c r="AG241" s="79"/>
    </row>
    <row r="242" ht="16.5" customHeight="1">
      <c r="A242" s="29">
        <v>63.0</v>
      </c>
      <c r="B242" s="30" t="s">
        <v>5432</v>
      </c>
      <c r="C242" s="32" t="s">
        <v>5433</v>
      </c>
      <c r="D242" s="94"/>
      <c r="E242" s="94"/>
      <c r="F242" s="94"/>
      <c r="G242" s="352"/>
      <c r="H242" s="140"/>
      <c r="I242" s="95"/>
      <c r="J242" s="69"/>
      <c r="K242" s="65"/>
      <c r="L242" s="65"/>
      <c r="M242" s="352"/>
      <c r="N242" s="364"/>
      <c r="O242" s="359"/>
      <c r="P242" s="352"/>
      <c r="Q242" s="353"/>
      <c r="R242" s="115"/>
      <c r="S242" s="115"/>
      <c r="T242" s="291"/>
      <c r="U242" s="291"/>
      <c r="V242" s="291"/>
      <c r="W242" s="291"/>
      <c r="X242" s="290"/>
      <c r="Y242" s="355"/>
      <c r="Z242" s="299" t="s">
        <v>20</v>
      </c>
      <c r="AA242" s="287" t="s">
        <v>21</v>
      </c>
      <c r="AB242" s="361">
        <v>0.85</v>
      </c>
      <c r="AC242" s="482"/>
      <c r="AD242" s="302"/>
      <c r="AE242" s="360"/>
      <c r="AF242" s="45">
        <f>ROUND(ROUND(ROUND(ROUND(G200+K236,0)*Q224,0)*AB242,0)-AD241,0)</f>
        <v>182</v>
      </c>
      <c r="AG242" s="79"/>
    </row>
    <row r="243" ht="16.5" customHeight="1">
      <c r="A243" s="403">
        <v>63.0</v>
      </c>
      <c r="B243" s="404" t="s">
        <v>5434</v>
      </c>
      <c r="C243" s="405" t="s">
        <v>5435</v>
      </c>
      <c r="D243" s="94"/>
      <c r="E243" s="94"/>
      <c r="F243" s="94"/>
      <c r="G243" s="352"/>
      <c r="H243" s="140"/>
      <c r="I243" s="95"/>
      <c r="J243" s="69"/>
      <c r="K243" s="65"/>
      <c r="L243" s="65"/>
      <c r="M243" s="352"/>
      <c r="N243" s="364"/>
      <c r="O243" s="359"/>
      <c r="P243" s="352"/>
      <c r="Q243" s="353"/>
      <c r="R243" s="504" t="s">
        <v>23</v>
      </c>
      <c r="S243" s="407" t="s">
        <v>24</v>
      </c>
      <c r="T243" s="408"/>
      <c r="U243" s="408"/>
      <c r="V243" s="408"/>
      <c r="W243" s="408"/>
      <c r="X243" s="409" t="s">
        <v>21</v>
      </c>
      <c r="Y243" s="410">
        <v>0.7</v>
      </c>
      <c r="Z243" s="426"/>
      <c r="AA243" s="427"/>
      <c r="AB243" s="428"/>
      <c r="AC243" s="482"/>
      <c r="AD243" s="313"/>
      <c r="AE243" s="349"/>
      <c r="AF243" s="414">
        <f>ROUND(ROUND(ROUND(ROUND(G200+K236,0)*Q224,0)*Y243,0)-AD241,0)</f>
        <v>149</v>
      </c>
      <c r="AG243" s="79"/>
    </row>
    <row r="244" ht="16.5" customHeight="1">
      <c r="A244" s="403">
        <v>63.0</v>
      </c>
      <c r="B244" s="404" t="s">
        <v>5436</v>
      </c>
      <c r="C244" s="405" t="s">
        <v>5437</v>
      </c>
      <c r="D244" s="94"/>
      <c r="E244" s="94"/>
      <c r="F244" s="94"/>
      <c r="G244" s="352"/>
      <c r="H244" s="140"/>
      <c r="I244" s="95"/>
      <c r="J244" s="69"/>
      <c r="K244" s="65"/>
      <c r="L244" s="65"/>
      <c r="M244" s="352"/>
      <c r="N244" s="364"/>
      <c r="O244" s="359"/>
      <c r="P244" s="352"/>
      <c r="Q244" s="353"/>
      <c r="R244" s="481"/>
      <c r="S244" s="416"/>
      <c r="T244" s="417"/>
      <c r="U244" s="417"/>
      <c r="V244" s="417"/>
      <c r="W244" s="417"/>
      <c r="X244" s="418"/>
      <c r="Y244" s="419"/>
      <c r="Z244" s="420" t="s">
        <v>20</v>
      </c>
      <c r="AA244" s="421" t="s">
        <v>21</v>
      </c>
      <c r="AB244" s="430">
        <v>0.85</v>
      </c>
      <c r="AC244" s="482"/>
      <c r="AD244" s="313"/>
      <c r="AE244" s="349"/>
      <c r="AF244" s="414">
        <f>ROUND(ROUND(ROUND(ROUND(ROUND(G200+K236,0)*Q224,0)*Y243,0)*AB244,0)-AD241,0)</f>
        <v>126</v>
      </c>
      <c r="AG244" s="79"/>
    </row>
    <row r="245" ht="16.5" customHeight="1">
      <c r="A245" s="403">
        <v>63.0</v>
      </c>
      <c r="B245" s="404" t="s">
        <v>5438</v>
      </c>
      <c r="C245" s="405" t="s">
        <v>5439</v>
      </c>
      <c r="D245" s="94"/>
      <c r="E245" s="94"/>
      <c r="F245" s="94"/>
      <c r="G245" s="352"/>
      <c r="H245" s="140"/>
      <c r="I245" s="95"/>
      <c r="J245" s="69"/>
      <c r="K245" s="65"/>
      <c r="L245" s="65"/>
      <c r="M245" s="352"/>
      <c r="N245" s="364"/>
      <c r="O245" s="359"/>
      <c r="P245" s="352"/>
      <c r="Q245" s="353"/>
      <c r="R245" s="481"/>
      <c r="S245" s="431" t="s">
        <v>27</v>
      </c>
      <c r="T245" s="408"/>
      <c r="U245" s="408"/>
      <c r="V245" s="408"/>
      <c r="W245" s="408"/>
      <c r="X245" s="409" t="s">
        <v>21</v>
      </c>
      <c r="Y245" s="410">
        <v>0.5</v>
      </c>
      <c r="Z245" s="423"/>
      <c r="AA245" s="424"/>
      <c r="AB245" s="419"/>
      <c r="AC245" s="482"/>
      <c r="AD245" s="313"/>
      <c r="AE245" s="349"/>
      <c r="AF245" s="414">
        <f>ROUND(ROUND(ROUND(ROUND(G200+K236,0)*Q224,0)*Y245,0)-AD241,0)</f>
        <v>105</v>
      </c>
      <c r="AG245" s="79"/>
    </row>
    <row r="246" ht="16.5" customHeight="1">
      <c r="A246" s="403">
        <v>63.0</v>
      </c>
      <c r="B246" s="404" t="s">
        <v>5440</v>
      </c>
      <c r="C246" s="405" t="s">
        <v>5441</v>
      </c>
      <c r="D246" s="94"/>
      <c r="E246" s="94"/>
      <c r="F246" s="107"/>
      <c r="G246" s="374"/>
      <c r="H246" s="291"/>
      <c r="I246" s="188"/>
      <c r="J246" s="69"/>
      <c r="K246" s="65"/>
      <c r="L246" s="65"/>
      <c r="M246" s="352"/>
      <c r="N246" s="367"/>
      <c r="O246" s="370"/>
      <c r="P246" s="366"/>
      <c r="Q246" s="369"/>
      <c r="R246" s="483"/>
      <c r="S246" s="433"/>
      <c r="T246" s="417"/>
      <c r="U246" s="417"/>
      <c r="V246" s="417"/>
      <c r="W246" s="417"/>
      <c r="X246" s="418"/>
      <c r="Y246" s="419"/>
      <c r="Z246" s="420" t="s">
        <v>20</v>
      </c>
      <c r="AA246" s="421" t="s">
        <v>21</v>
      </c>
      <c r="AB246" s="430">
        <v>0.85</v>
      </c>
      <c r="AC246" s="484"/>
      <c r="AD246" s="292"/>
      <c r="AE246" s="355"/>
      <c r="AF246" s="414">
        <f>ROUND(ROUND(ROUND(ROUND(ROUND(G200+K236,0)*Q224,0)*Y245,0)*AB246,0)-AD241,0)</f>
        <v>89</v>
      </c>
      <c r="AG246" s="79"/>
    </row>
    <row r="247" ht="16.5" customHeight="1">
      <c r="A247" s="29">
        <v>63.0</v>
      </c>
      <c r="B247" s="30" t="s">
        <v>5442</v>
      </c>
      <c r="C247" s="32" t="s">
        <v>5443</v>
      </c>
      <c r="D247" s="94"/>
      <c r="E247" s="94"/>
      <c r="F247" s="102" t="s">
        <v>77</v>
      </c>
      <c r="G247" s="35"/>
      <c r="H247" s="35"/>
      <c r="I247" s="36"/>
      <c r="J247" s="168"/>
      <c r="K247" s="152"/>
      <c r="L247" s="344"/>
      <c r="M247" s="152"/>
      <c r="N247" s="241" t="s">
        <v>4961</v>
      </c>
      <c r="O247" s="82" t="s">
        <v>4962</v>
      </c>
      <c r="P247" s="152"/>
      <c r="Q247" s="153"/>
      <c r="R247" s="287"/>
      <c r="S247" s="287"/>
      <c r="T247" s="152"/>
      <c r="U247" s="152"/>
      <c r="V247" s="152"/>
      <c r="W247" s="152"/>
      <c r="X247" s="287"/>
      <c r="Y247" s="345"/>
      <c r="Z247" s="398"/>
      <c r="AA247" s="288"/>
      <c r="AB247" s="288"/>
      <c r="AC247" s="288"/>
      <c r="AD247" s="288"/>
      <c r="AE247" s="346"/>
      <c r="AF247" s="45">
        <f>ROUND(G248*Q248,0)</f>
        <v>228</v>
      </c>
      <c r="AG247" s="79"/>
    </row>
    <row r="248" ht="16.5" customHeight="1">
      <c r="A248" s="29">
        <v>63.0</v>
      </c>
      <c r="B248" s="30" t="s">
        <v>5444</v>
      </c>
      <c r="C248" s="32" t="s">
        <v>5445</v>
      </c>
      <c r="D248" s="94"/>
      <c r="E248" s="94"/>
      <c r="F248" s="482"/>
      <c r="G248" s="347">
        <f>'30放課後等デイ(基本１)'!G128</f>
        <v>326</v>
      </c>
      <c r="H248" s="140" t="s">
        <v>9</v>
      </c>
      <c r="I248" s="51"/>
      <c r="J248" s="94"/>
      <c r="K248" s="140"/>
      <c r="L248" s="348"/>
      <c r="M248" s="140"/>
      <c r="N248" s="481"/>
      <c r="O248" s="482"/>
      <c r="P248" s="302" t="s">
        <v>21</v>
      </c>
      <c r="Q248" s="349">
        <v>0.7</v>
      </c>
      <c r="R248" s="290"/>
      <c r="S248" s="290"/>
      <c r="T248" s="291"/>
      <c r="U248" s="291"/>
      <c r="V248" s="291"/>
      <c r="W248" s="291"/>
      <c r="X248" s="290"/>
      <c r="Y248" s="350"/>
      <c r="Z248" s="299" t="s">
        <v>20</v>
      </c>
      <c r="AA248" s="287" t="s">
        <v>21</v>
      </c>
      <c r="AB248" s="351">
        <v>0.85</v>
      </c>
      <c r="AC248" s="288"/>
      <c r="AD248" s="288"/>
      <c r="AE248" s="346"/>
      <c r="AF248" s="45">
        <f>ROUND(ROUND(G248*Q248,0)*AB248,0)</f>
        <v>194</v>
      </c>
      <c r="AG248" s="79"/>
    </row>
    <row r="249" ht="16.5" customHeight="1">
      <c r="A249" s="403">
        <v>63.0</v>
      </c>
      <c r="B249" s="404" t="s">
        <v>5446</v>
      </c>
      <c r="C249" s="405" t="s">
        <v>5447</v>
      </c>
      <c r="D249" s="94"/>
      <c r="E249" s="94"/>
      <c r="F249" s="482"/>
      <c r="G249" s="63"/>
      <c r="H249" s="63"/>
      <c r="I249" s="51"/>
      <c r="J249" s="69"/>
      <c r="K249" s="65"/>
      <c r="L249" s="65"/>
      <c r="M249" s="352"/>
      <c r="N249" s="481"/>
      <c r="O249" s="482"/>
      <c r="P249" s="352"/>
      <c r="Q249" s="353"/>
      <c r="R249" s="504" t="s">
        <v>23</v>
      </c>
      <c r="S249" s="407" t="s">
        <v>24</v>
      </c>
      <c r="T249" s="408"/>
      <c r="U249" s="408"/>
      <c r="V249" s="408"/>
      <c r="W249" s="408"/>
      <c r="X249" s="409" t="s">
        <v>21</v>
      </c>
      <c r="Y249" s="410">
        <v>0.7</v>
      </c>
      <c r="Z249" s="426"/>
      <c r="AA249" s="427"/>
      <c r="AB249" s="427"/>
      <c r="AC249" s="427"/>
      <c r="AD249" s="427"/>
      <c r="AE249" s="428"/>
      <c r="AF249" s="414">
        <f>ROUND(ROUND(G248*Q248,0)*Y249,0)</f>
        <v>160</v>
      </c>
      <c r="AG249" s="79"/>
    </row>
    <row r="250" ht="16.5" customHeight="1">
      <c r="A250" s="403">
        <v>63.0</v>
      </c>
      <c r="B250" s="404" t="s">
        <v>5448</v>
      </c>
      <c r="C250" s="405" t="s">
        <v>5449</v>
      </c>
      <c r="D250" s="94"/>
      <c r="E250" s="94"/>
      <c r="F250" s="482"/>
      <c r="G250" s="63"/>
      <c r="H250" s="63"/>
      <c r="I250" s="51"/>
      <c r="J250" s="69"/>
      <c r="K250" s="65"/>
      <c r="L250" s="65"/>
      <c r="M250" s="352"/>
      <c r="N250" s="481"/>
      <c r="O250" s="482"/>
      <c r="P250" s="352"/>
      <c r="Q250" s="353"/>
      <c r="R250" s="481"/>
      <c r="S250" s="416"/>
      <c r="T250" s="417"/>
      <c r="U250" s="417"/>
      <c r="V250" s="417"/>
      <c r="W250" s="417"/>
      <c r="X250" s="418"/>
      <c r="Y250" s="419"/>
      <c r="Z250" s="420" t="s">
        <v>20</v>
      </c>
      <c r="AA250" s="421" t="s">
        <v>21</v>
      </c>
      <c r="AB250" s="422">
        <v>0.85</v>
      </c>
      <c r="AC250" s="412"/>
      <c r="AD250" s="412"/>
      <c r="AE250" s="413"/>
      <c r="AF250" s="414">
        <f>ROUND(ROUND(ROUND(G248*Q248,0)*Y249,0)*AB250,0)</f>
        <v>136</v>
      </c>
      <c r="AG250" s="79"/>
    </row>
    <row r="251" ht="16.5" customHeight="1">
      <c r="A251" s="403">
        <v>63.0</v>
      </c>
      <c r="B251" s="404" t="s">
        <v>5450</v>
      </c>
      <c r="C251" s="405" t="s">
        <v>5451</v>
      </c>
      <c r="D251" s="94"/>
      <c r="E251" s="94"/>
      <c r="F251" s="482"/>
      <c r="G251" s="63"/>
      <c r="H251" s="63"/>
      <c r="I251" s="51"/>
      <c r="J251" s="69"/>
      <c r="K251" s="65"/>
      <c r="L251" s="65"/>
      <c r="M251" s="352"/>
      <c r="N251" s="481"/>
      <c r="O251" s="482"/>
      <c r="P251" s="352"/>
      <c r="Q251" s="353"/>
      <c r="R251" s="481"/>
      <c r="S251" s="407" t="s">
        <v>27</v>
      </c>
      <c r="T251" s="408"/>
      <c r="U251" s="408"/>
      <c r="V251" s="408"/>
      <c r="W251" s="408"/>
      <c r="X251" s="409" t="s">
        <v>21</v>
      </c>
      <c r="Y251" s="410">
        <v>0.5</v>
      </c>
      <c r="Z251" s="423"/>
      <c r="AA251" s="424"/>
      <c r="AB251" s="424"/>
      <c r="AC251" s="424"/>
      <c r="AD251" s="424"/>
      <c r="AE251" s="419"/>
      <c r="AF251" s="414">
        <f>ROUND(ROUND(G248*Q248,0)*Y251,0)</f>
        <v>114</v>
      </c>
      <c r="AG251" s="79"/>
    </row>
    <row r="252" ht="16.5" customHeight="1">
      <c r="A252" s="403">
        <v>63.0</v>
      </c>
      <c r="B252" s="404" t="s">
        <v>5452</v>
      </c>
      <c r="C252" s="405" t="s">
        <v>5453</v>
      </c>
      <c r="D252" s="94"/>
      <c r="E252" s="94"/>
      <c r="F252" s="76"/>
      <c r="G252" s="63"/>
      <c r="H252" s="63"/>
      <c r="I252" s="51"/>
      <c r="J252" s="69"/>
      <c r="K252" s="65"/>
      <c r="L252" s="65"/>
      <c r="M252" s="352"/>
      <c r="N252" s="481"/>
      <c r="O252" s="482"/>
      <c r="P252" s="352"/>
      <c r="Q252" s="353"/>
      <c r="R252" s="483"/>
      <c r="S252" s="416"/>
      <c r="T252" s="417"/>
      <c r="U252" s="417"/>
      <c r="V252" s="417"/>
      <c r="W252" s="417"/>
      <c r="X252" s="418"/>
      <c r="Y252" s="419"/>
      <c r="Z252" s="420" t="s">
        <v>20</v>
      </c>
      <c r="AA252" s="421" t="s">
        <v>21</v>
      </c>
      <c r="AB252" s="422">
        <v>0.85</v>
      </c>
      <c r="AC252" s="412"/>
      <c r="AD252" s="412"/>
      <c r="AE252" s="413"/>
      <c r="AF252" s="414">
        <f>ROUND(ROUND(ROUND(G248*Q248,0)*Y251,0)*AB252,0)</f>
        <v>97</v>
      </c>
      <c r="AG252" s="79"/>
    </row>
    <row r="253" ht="16.5" customHeight="1">
      <c r="A253" s="29">
        <v>63.0</v>
      </c>
      <c r="B253" s="30" t="s">
        <v>5454</v>
      </c>
      <c r="C253" s="32" t="s">
        <v>5455</v>
      </c>
      <c r="D253" s="94"/>
      <c r="E253" s="94"/>
      <c r="F253" s="76"/>
      <c r="G253" s="63"/>
      <c r="H253" s="63"/>
      <c r="I253" s="51"/>
      <c r="J253" s="69"/>
      <c r="K253" s="65"/>
      <c r="L253" s="65"/>
      <c r="M253" s="352"/>
      <c r="N253" s="481"/>
      <c r="O253" s="482"/>
      <c r="P253" s="352"/>
      <c r="Q253" s="353"/>
      <c r="R253" s="96"/>
      <c r="S253" s="96"/>
      <c r="T253" s="152"/>
      <c r="U253" s="152"/>
      <c r="V253" s="152"/>
      <c r="W253" s="152"/>
      <c r="X253" s="287"/>
      <c r="Y253" s="354"/>
      <c r="Z253" s="398"/>
      <c r="AA253" s="288"/>
      <c r="AB253" s="346"/>
      <c r="AC253" s="82" t="s">
        <v>30</v>
      </c>
      <c r="AD253" s="302">
        <v>5.0</v>
      </c>
      <c r="AE253" s="360" t="s">
        <v>31</v>
      </c>
      <c r="AF253" s="45">
        <f>ROUND(ROUND(G248*Q248,0)-AD253,0)</f>
        <v>223</v>
      </c>
      <c r="AG253" s="79"/>
    </row>
    <row r="254" ht="16.5" customHeight="1">
      <c r="A254" s="29">
        <v>63.0</v>
      </c>
      <c r="B254" s="30" t="s">
        <v>5456</v>
      </c>
      <c r="C254" s="32" t="s">
        <v>5457</v>
      </c>
      <c r="D254" s="94"/>
      <c r="E254" s="94"/>
      <c r="F254" s="76"/>
      <c r="G254" s="63"/>
      <c r="H254" s="63"/>
      <c r="I254" s="51"/>
      <c r="J254" s="69"/>
      <c r="K254" s="65"/>
      <c r="L254" s="65"/>
      <c r="M254" s="352"/>
      <c r="N254" s="481"/>
      <c r="O254" s="482"/>
      <c r="P254" s="352"/>
      <c r="Q254" s="353"/>
      <c r="R254" s="115"/>
      <c r="S254" s="115"/>
      <c r="T254" s="291"/>
      <c r="U254" s="291"/>
      <c r="V254" s="291"/>
      <c r="W254" s="291"/>
      <c r="X254" s="290"/>
      <c r="Y254" s="355"/>
      <c r="Z254" s="299" t="s">
        <v>20</v>
      </c>
      <c r="AA254" s="287" t="s">
        <v>21</v>
      </c>
      <c r="AB254" s="361">
        <v>0.85</v>
      </c>
      <c r="AC254" s="482"/>
      <c r="AD254" s="302"/>
      <c r="AE254" s="360"/>
      <c r="AF254" s="45">
        <f>ROUND(ROUND(ROUND(G248*Q248,0)*AB254,0)-AD253,0)</f>
        <v>189</v>
      </c>
      <c r="AG254" s="79"/>
    </row>
    <row r="255" ht="16.5" customHeight="1">
      <c r="A255" s="403">
        <v>63.0</v>
      </c>
      <c r="B255" s="404" t="s">
        <v>5458</v>
      </c>
      <c r="C255" s="405" t="s">
        <v>5459</v>
      </c>
      <c r="D255" s="94"/>
      <c r="E255" s="94"/>
      <c r="F255" s="76"/>
      <c r="G255" s="63"/>
      <c r="H255" s="63"/>
      <c r="I255" s="51"/>
      <c r="J255" s="69"/>
      <c r="K255" s="65"/>
      <c r="L255" s="65"/>
      <c r="M255" s="352"/>
      <c r="N255" s="481"/>
      <c r="O255" s="359"/>
      <c r="P255" s="352"/>
      <c r="Q255" s="353"/>
      <c r="R255" s="504" t="s">
        <v>23</v>
      </c>
      <c r="S255" s="407" t="s">
        <v>24</v>
      </c>
      <c r="T255" s="408"/>
      <c r="U255" s="408"/>
      <c r="V255" s="408"/>
      <c r="W255" s="408"/>
      <c r="X255" s="409" t="s">
        <v>21</v>
      </c>
      <c r="Y255" s="410">
        <v>0.7</v>
      </c>
      <c r="Z255" s="426"/>
      <c r="AA255" s="427"/>
      <c r="AB255" s="428"/>
      <c r="AC255" s="482"/>
      <c r="AD255" s="313"/>
      <c r="AE255" s="349"/>
      <c r="AF255" s="414">
        <f>ROUND(ROUND(ROUND(G248*Q248,0)*Y255,0)-AD253,0)</f>
        <v>155</v>
      </c>
      <c r="AG255" s="79"/>
    </row>
    <row r="256" ht="16.5" customHeight="1">
      <c r="A256" s="403">
        <v>63.0</v>
      </c>
      <c r="B256" s="404" t="s">
        <v>5460</v>
      </c>
      <c r="C256" s="405" t="s">
        <v>5461</v>
      </c>
      <c r="D256" s="94"/>
      <c r="E256" s="94"/>
      <c r="F256" s="76"/>
      <c r="G256" s="63"/>
      <c r="H256" s="63"/>
      <c r="I256" s="51"/>
      <c r="J256" s="69"/>
      <c r="K256" s="65"/>
      <c r="L256" s="65"/>
      <c r="M256" s="352"/>
      <c r="N256" s="481"/>
      <c r="O256" s="359"/>
      <c r="P256" s="352"/>
      <c r="Q256" s="353"/>
      <c r="R256" s="481"/>
      <c r="S256" s="416"/>
      <c r="T256" s="417"/>
      <c r="U256" s="417"/>
      <c r="V256" s="417"/>
      <c r="W256" s="417"/>
      <c r="X256" s="418"/>
      <c r="Y256" s="419"/>
      <c r="Z256" s="420" t="s">
        <v>20</v>
      </c>
      <c r="AA256" s="421" t="s">
        <v>21</v>
      </c>
      <c r="AB256" s="430">
        <v>0.85</v>
      </c>
      <c r="AC256" s="482"/>
      <c r="AD256" s="313"/>
      <c r="AE256" s="349"/>
      <c r="AF256" s="414">
        <f>ROUND(ROUND(ROUND(ROUND(G248*Q248,0)*Y255,0)*AB256,0)-AD253,0)</f>
        <v>131</v>
      </c>
      <c r="AG256" s="79"/>
    </row>
    <row r="257" ht="16.5" customHeight="1">
      <c r="A257" s="403">
        <v>63.0</v>
      </c>
      <c r="B257" s="404" t="s">
        <v>5462</v>
      </c>
      <c r="C257" s="405" t="s">
        <v>5463</v>
      </c>
      <c r="D257" s="94"/>
      <c r="E257" s="94"/>
      <c r="F257" s="76"/>
      <c r="G257" s="63"/>
      <c r="H257" s="63"/>
      <c r="I257" s="51"/>
      <c r="J257" s="69"/>
      <c r="K257" s="65"/>
      <c r="L257" s="65"/>
      <c r="M257" s="352"/>
      <c r="N257" s="364"/>
      <c r="O257" s="359"/>
      <c r="P257" s="352"/>
      <c r="Q257" s="353"/>
      <c r="R257" s="481"/>
      <c r="S257" s="431" t="s">
        <v>27</v>
      </c>
      <c r="T257" s="408"/>
      <c r="U257" s="408"/>
      <c r="V257" s="408"/>
      <c r="W257" s="408"/>
      <c r="X257" s="409" t="s">
        <v>21</v>
      </c>
      <c r="Y257" s="410">
        <v>0.5</v>
      </c>
      <c r="Z257" s="423"/>
      <c r="AA257" s="424"/>
      <c r="AB257" s="419"/>
      <c r="AC257" s="482"/>
      <c r="AD257" s="313"/>
      <c r="AE257" s="349"/>
      <c r="AF257" s="414">
        <f>ROUND(ROUND(ROUND(G248*Q248,0)*Y257,0)-AD253,0)</f>
        <v>109</v>
      </c>
      <c r="AG257" s="79"/>
    </row>
    <row r="258" ht="16.5" customHeight="1">
      <c r="A258" s="403">
        <v>63.0</v>
      </c>
      <c r="B258" s="404" t="s">
        <v>5464</v>
      </c>
      <c r="C258" s="405" t="s">
        <v>5465</v>
      </c>
      <c r="D258" s="94"/>
      <c r="E258" s="94"/>
      <c r="F258" s="76"/>
      <c r="G258" s="63"/>
      <c r="H258" s="63"/>
      <c r="I258" s="51"/>
      <c r="J258" s="69"/>
      <c r="K258" s="65"/>
      <c r="L258" s="65"/>
      <c r="M258" s="352"/>
      <c r="N258" s="364"/>
      <c r="O258" s="359"/>
      <c r="P258" s="352"/>
      <c r="Q258" s="353"/>
      <c r="R258" s="483"/>
      <c r="S258" s="433"/>
      <c r="T258" s="417"/>
      <c r="U258" s="417"/>
      <c r="V258" s="417"/>
      <c r="W258" s="417"/>
      <c r="X258" s="418"/>
      <c r="Y258" s="419"/>
      <c r="Z258" s="420" t="s">
        <v>20</v>
      </c>
      <c r="AA258" s="421" t="s">
        <v>21</v>
      </c>
      <c r="AB258" s="430">
        <v>0.85</v>
      </c>
      <c r="AC258" s="484"/>
      <c r="AD258" s="292"/>
      <c r="AE258" s="355"/>
      <c r="AF258" s="414">
        <f>ROUND(ROUND(ROUND(ROUND(G248*Q248,0)*Y257,0)*AB258,0)-AD253,0)</f>
        <v>92</v>
      </c>
      <c r="AG258" s="79"/>
    </row>
    <row r="259" ht="16.5" customHeight="1">
      <c r="A259" s="29">
        <v>63.0</v>
      </c>
      <c r="B259" s="30" t="s">
        <v>5466</v>
      </c>
      <c r="C259" s="32" t="s">
        <v>5467</v>
      </c>
      <c r="D259" s="94"/>
      <c r="E259" s="94"/>
      <c r="F259" s="94"/>
      <c r="G259" s="63"/>
      <c r="H259" s="63"/>
      <c r="I259" s="95"/>
      <c r="J259" s="82" t="s">
        <v>38</v>
      </c>
      <c r="K259" s="152"/>
      <c r="L259" s="344"/>
      <c r="M259" s="152"/>
      <c r="N259" s="105"/>
      <c r="O259" s="94"/>
      <c r="P259" s="140"/>
      <c r="Q259" s="95"/>
      <c r="R259" s="287"/>
      <c r="S259" s="287"/>
      <c r="T259" s="152"/>
      <c r="U259" s="152"/>
      <c r="V259" s="152"/>
      <c r="W259" s="152"/>
      <c r="X259" s="287"/>
      <c r="Y259" s="345"/>
      <c r="Z259" s="398"/>
      <c r="AA259" s="288"/>
      <c r="AB259" s="288"/>
      <c r="AC259" s="288"/>
      <c r="AD259" s="288"/>
      <c r="AE259" s="346"/>
      <c r="AF259" s="45">
        <f>ROUND(ROUND(G248+K260,0)*Q248,0)</f>
        <v>231</v>
      </c>
      <c r="AG259" s="79"/>
    </row>
    <row r="260" ht="16.5" customHeight="1">
      <c r="A260" s="29">
        <v>63.0</v>
      </c>
      <c r="B260" s="30" t="s">
        <v>5468</v>
      </c>
      <c r="C260" s="32" t="s">
        <v>5469</v>
      </c>
      <c r="D260" s="94"/>
      <c r="E260" s="94"/>
      <c r="F260" s="94"/>
      <c r="G260" s="373"/>
      <c r="H260" s="140"/>
      <c r="I260" s="95"/>
      <c r="J260" s="482"/>
      <c r="K260" s="140">
        <v>4.0</v>
      </c>
      <c r="L260" s="348" t="s">
        <v>40</v>
      </c>
      <c r="M260" s="140"/>
      <c r="N260" s="105"/>
      <c r="O260" s="94"/>
      <c r="P260" s="140"/>
      <c r="Q260" s="95"/>
      <c r="R260" s="290"/>
      <c r="S260" s="290"/>
      <c r="T260" s="291"/>
      <c r="U260" s="291"/>
      <c r="V260" s="291"/>
      <c r="W260" s="291"/>
      <c r="X260" s="290"/>
      <c r="Y260" s="350"/>
      <c r="Z260" s="299" t="s">
        <v>20</v>
      </c>
      <c r="AA260" s="287" t="s">
        <v>21</v>
      </c>
      <c r="AB260" s="351">
        <v>0.85</v>
      </c>
      <c r="AC260" s="288"/>
      <c r="AD260" s="288"/>
      <c r="AE260" s="346"/>
      <c r="AF260" s="114">
        <f>ROUND(ROUND(ROUND(G248+K260,0)*Q248,0)*AB260,0)</f>
        <v>196</v>
      </c>
      <c r="AG260" s="79"/>
    </row>
    <row r="261" ht="16.5" customHeight="1">
      <c r="A261" s="403">
        <v>63.0</v>
      </c>
      <c r="B261" s="404" t="s">
        <v>5470</v>
      </c>
      <c r="C261" s="405" t="s">
        <v>5471</v>
      </c>
      <c r="D261" s="94"/>
      <c r="E261" s="94"/>
      <c r="F261" s="94"/>
      <c r="G261" s="352"/>
      <c r="H261" s="140"/>
      <c r="I261" s="95"/>
      <c r="J261" s="482"/>
      <c r="K261" s="65"/>
      <c r="L261" s="65"/>
      <c r="M261" s="352"/>
      <c r="N261" s="364"/>
      <c r="O261" s="359"/>
      <c r="P261" s="352"/>
      <c r="Q261" s="353"/>
      <c r="R261" s="504" t="s">
        <v>23</v>
      </c>
      <c r="S261" s="407" t="s">
        <v>24</v>
      </c>
      <c r="T261" s="408"/>
      <c r="U261" s="408"/>
      <c r="V261" s="408"/>
      <c r="W261" s="408"/>
      <c r="X261" s="409" t="s">
        <v>21</v>
      </c>
      <c r="Y261" s="410">
        <v>0.7</v>
      </c>
      <c r="Z261" s="426"/>
      <c r="AA261" s="427"/>
      <c r="AB261" s="427"/>
      <c r="AC261" s="427"/>
      <c r="AD261" s="427"/>
      <c r="AE261" s="428"/>
      <c r="AF261" s="414">
        <f>ROUND(ROUND(ROUND(G248+K260,0)*Q248,0)*Y261,0)</f>
        <v>162</v>
      </c>
      <c r="AG261" s="79"/>
    </row>
    <row r="262" ht="16.5" customHeight="1">
      <c r="A262" s="403">
        <v>63.0</v>
      </c>
      <c r="B262" s="404" t="s">
        <v>5472</v>
      </c>
      <c r="C262" s="405" t="s">
        <v>5473</v>
      </c>
      <c r="D262" s="94"/>
      <c r="E262" s="94"/>
      <c r="F262" s="94"/>
      <c r="G262" s="352"/>
      <c r="H262" s="140"/>
      <c r="I262" s="95"/>
      <c r="J262" s="482"/>
      <c r="K262" s="65"/>
      <c r="L262" s="65"/>
      <c r="M262" s="352"/>
      <c r="N262" s="364"/>
      <c r="O262" s="359"/>
      <c r="P262" s="352"/>
      <c r="Q262" s="353"/>
      <c r="R262" s="481"/>
      <c r="S262" s="416"/>
      <c r="T262" s="417"/>
      <c r="U262" s="417"/>
      <c r="V262" s="417"/>
      <c r="W262" s="417"/>
      <c r="X262" s="418"/>
      <c r="Y262" s="419"/>
      <c r="Z262" s="420" t="s">
        <v>20</v>
      </c>
      <c r="AA262" s="421" t="s">
        <v>21</v>
      </c>
      <c r="AB262" s="422">
        <v>0.85</v>
      </c>
      <c r="AC262" s="412"/>
      <c r="AD262" s="412"/>
      <c r="AE262" s="413"/>
      <c r="AF262" s="414">
        <f>ROUND(ROUND(ROUND(ROUND(G248+K260,0)*Q248,0)*Y261,0)*AB262,0)</f>
        <v>138</v>
      </c>
      <c r="AG262" s="79"/>
    </row>
    <row r="263" ht="16.5" customHeight="1">
      <c r="A263" s="403">
        <v>63.0</v>
      </c>
      <c r="B263" s="404" t="s">
        <v>5474</v>
      </c>
      <c r="C263" s="405" t="s">
        <v>5475</v>
      </c>
      <c r="D263" s="94"/>
      <c r="E263" s="94"/>
      <c r="F263" s="94"/>
      <c r="G263" s="352"/>
      <c r="H263" s="140"/>
      <c r="I263" s="95"/>
      <c r="J263" s="482"/>
      <c r="K263" s="65"/>
      <c r="L263" s="65"/>
      <c r="M263" s="352"/>
      <c r="N263" s="364"/>
      <c r="O263" s="359"/>
      <c r="P263" s="352"/>
      <c r="Q263" s="353"/>
      <c r="R263" s="481"/>
      <c r="S263" s="407" t="s">
        <v>27</v>
      </c>
      <c r="T263" s="408"/>
      <c r="U263" s="408"/>
      <c r="V263" s="408"/>
      <c r="W263" s="408"/>
      <c r="X263" s="409" t="s">
        <v>21</v>
      </c>
      <c r="Y263" s="410">
        <v>0.5</v>
      </c>
      <c r="Z263" s="423"/>
      <c r="AA263" s="424"/>
      <c r="AB263" s="424"/>
      <c r="AC263" s="424"/>
      <c r="AD263" s="424"/>
      <c r="AE263" s="419"/>
      <c r="AF263" s="414">
        <f>ROUND(ROUND(ROUND(G248+K260,0)*Q248,0)*Y263,0)</f>
        <v>116</v>
      </c>
      <c r="AG263" s="79"/>
    </row>
    <row r="264" ht="16.5" customHeight="1">
      <c r="A264" s="403">
        <v>63.0</v>
      </c>
      <c r="B264" s="404" t="s">
        <v>5476</v>
      </c>
      <c r="C264" s="405" t="s">
        <v>5477</v>
      </c>
      <c r="D264" s="94"/>
      <c r="E264" s="94"/>
      <c r="F264" s="94"/>
      <c r="G264" s="352"/>
      <c r="H264" s="140"/>
      <c r="I264" s="95"/>
      <c r="J264" s="482"/>
      <c r="K264" s="65"/>
      <c r="L264" s="65"/>
      <c r="M264" s="352"/>
      <c r="N264" s="364"/>
      <c r="O264" s="359"/>
      <c r="P264" s="352"/>
      <c r="Q264" s="353"/>
      <c r="R264" s="483"/>
      <c r="S264" s="416"/>
      <c r="T264" s="417"/>
      <c r="U264" s="417"/>
      <c r="V264" s="417"/>
      <c r="W264" s="417"/>
      <c r="X264" s="418"/>
      <c r="Y264" s="419"/>
      <c r="Z264" s="420" t="s">
        <v>20</v>
      </c>
      <c r="AA264" s="421" t="s">
        <v>21</v>
      </c>
      <c r="AB264" s="422">
        <v>0.85</v>
      </c>
      <c r="AC264" s="412"/>
      <c r="AD264" s="412"/>
      <c r="AE264" s="413"/>
      <c r="AF264" s="414">
        <f>ROUND(ROUND(ROUND(ROUND(G248+K260,0)*Q248,0)*Y263,0)*AB264,0)</f>
        <v>99</v>
      </c>
      <c r="AG264" s="79"/>
    </row>
    <row r="265" ht="16.5" customHeight="1">
      <c r="A265" s="29">
        <v>63.0</v>
      </c>
      <c r="B265" s="30" t="s">
        <v>5478</v>
      </c>
      <c r="C265" s="32" t="s">
        <v>5479</v>
      </c>
      <c r="D265" s="94"/>
      <c r="E265" s="94"/>
      <c r="F265" s="94"/>
      <c r="G265" s="352"/>
      <c r="H265" s="140"/>
      <c r="I265" s="95"/>
      <c r="J265" s="482"/>
      <c r="K265" s="65"/>
      <c r="L265" s="65"/>
      <c r="M265" s="352"/>
      <c r="N265" s="364"/>
      <c r="O265" s="359"/>
      <c r="P265" s="352"/>
      <c r="Q265" s="353"/>
      <c r="R265" s="96"/>
      <c r="S265" s="96"/>
      <c r="T265" s="152"/>
      <c r="U265" s="152"/>
      <c r="V265" s="152"/>
      <c r="W265" s="152"/>
      <c r="X265" s="287"/>
      <c r="Y265" s="354"/>
      <c r="Z265" s="398"/>
      <c r="AA265" s="288"/>
      <c r="AB265" s="346"/>
      <c r="AC265" s="82" t="s">
        <v>30</v>
      </c>
      <c r="AD265" s="302">
        <v>5.0</v>
      </c>
      <c r="AE265" s="360" t="s">
        <v>31</v>
      </c>
      <c r="AF265" s="45">
        <f>ROUND(ROUND(ROUND(G248+K260,0)*Q248,0)-AD265,0)</f>
        <v>226</v>
      </c>
      <c r="AG265" s="79"/>
    </row>
    <row r="266" ht="16.5" customHeight="1">
      <c r="A266" s="29">
        <v>63.0</v>
      </c>
      <c r="B266" s="30" t="s">
        <v>5480</v>
      </c>
      <c r="C266" s="32" t="s">
        <v>5481</v>
      </c>
      <c r="D266" s="94"/>
      <c r="E266" s="94"/>
      <c r="F266" s="94"/>
      <c r="G266" s="352"/>
      <c r="H266" s="140"/>
      <c r="I266" s="95"/>
      <c r="J266" s="482"/>
      <c r="K266" s="65"/>
      <c r="L266" s="65"/>
      <c r="M266" s="352"/>
      <c r="N266" s="364"/>
      <c r="O266" s="359"/>
      <c r="P266" s="352"/>
      <c r="Q266" s="353"/>
      <c r="R266" s="115"/>
      <c r="S266" s="115"/>
      <c r="T266" s="291"/>
      <c r="U266" s="291"/>
      <c r="V266" s="291"/>
      <c r="W266" s="291"/>
      <c r="X266" s="290"/>
      <c r="Y266" s="355"/>
      <c r="Z266" s="299" t="s">
        <v>20</v>
      </c>
      <c r="AA266" s="287" t="s">
        <v>21</v>
      </c>
      <c r="AB266" s="361">
        <v>0.85</v>
      </c>
      <c r="AC266" s="482"/>
      <c r="AD266" s="302"/>
      <c r="AE266" s="360"/>
      <c r="AF266" s="114">
        <f>ROUND(ROUND(ROUND(ROUND(G248+K260,0)*Q248,0)*AB266,0)-AD265,0)</f>
        <v>191</v>
      </c>
      <c r="AG266" s="79"/>
    </row>
    <row r="267" ht="16.5" customHeight="1">
      <c r="A267" s="403">
        <v>63.0</v>
      </c>
      <c r="B267" s="404" t="s">
        <v>5482</v>
      </c>
      <c r="C267" s="405" t="s">
        <v>5483</v>
      </c>
      <c r="D267" s="94"/>
      <c r="E267" s="94"/>
      <c r="F267" s="94"/>
      <c r="G267" s="352"/>
      <c r="H267" s="140"/>
      <c r="I267" s="95"/>
      <c r="J267" s="69"/>
      <c r="K267" s="65"/>
      <c r="L267" s="65"/>
      <c r="M267" s="352"/>
      <c r="N267" s="364"/>
      <c r="O267" s="359"/>
      <c r="P267" s="352"/>
      <c r="Q267" s="353"/>
      <c r="R267" s="504" t="s">
        <v>23</v>
      </c>
      <c r="S267" s="407" t="s">
        <v>24</v>
      </c>
      <c r="T267" s="408"/>
      <c r="U267" s="408"/>
      <c r="V267" s="408"/>
      <c r="W267" s="408"/>
      <c r="X267" s="409" t="s">
        <v>21</v>
      </c>
      <c r="Y267" s="410">
        <v>0.7</v>
      </c>
      <c r="Z267" s="426"/>
      <c r="AA267" s="427"/>
      <c r="AB267" s="428"/>
      <c r="AC267" s="482"/>
      <c r="AD267" s="313"/>
      <c r="AE267" s="349"/>
      <c r="AF267" s="414">
        <f>ROUND(ROUND(ROUND(ROUND(G248+K260,0)*Q248,0)*Y267,0)-AD265,0)</f>
        <v>157</v>
      </c>
      <c r="AG267" s="79"/>
    </row>
    <row r="268" ht="16.5" customHeight="1">
      <c r="A268" s="403">
        <v>63.0</v>
      </c>
      <c r="B268" s="404" t="s">
        <v>5484</v>
      </c>
      <c r="C268" s="405" t="s">
        <v>5485</v>
      </c>
      <c r="D268" s="94"/>
      <c r="E268" s="94"/>
      <c r="F268" s="94"/>
      <c r="G268" s="352"/>
      <c r="H268" s="140"/>
      <c r="I268" s="95"/>
      <c r="J268" s="69"/>
      <c r="K268" s="65"/>
      <c r="L268" s="65"/>
      <c r="M268" s="352"/>
      <c r="N268" s="364"/>
      <c r="O268" s="359"/>
      <c r="P268" s="352"/>
      <c r="Q268" s="353"/>
      <c r="R268" s="481"/>
      <c r="S268" s="416"/>
      <c r="T268" s="417"/>
      <c r="U268" s="417"/>
      <c r="V268" s="417"/>
      <c r="W268" s="417"/>
      <c r="X268" s="418"/>
      <c r="Y268" s="419"/>
      <c r="Z268" s="420" t="s">
        <v>20</v>
      </c>
      <c r="AA268" s="421" t="s">
        <v>21</v>
      </c>
      <c r="AB268" s="430">
        <v>0.85</v>
      </c>
      <c r="AC268" s="482"/>
      <c r="AD268" s="313"/>
      <c r="AE268" s="349"/>
      <c r="AF268" s="414">
        <f>ROUND(ROUND(ROUND(ROUND(ROUND(G248+K260,0)*Q248,0)*Y267,0)*AB268,0)-AD265,0)</f>
        <v>133</v>
      </c>
      <c r="AG268" s="79"/>
    </row>
    <row r="269" ht="16.5" customHeight="1">
      <c r="A269" s="403">
        <v>63.0</v>
      </c>
      <c r="B269" s="404" t="s">
        <v>5486</v>
      </c>
      <c r="C269" s="405" t="s">
        <v>5487</v>
      </c>
      <c r="D269" s="94"/>
      <c r="E269" s="105"/>
      <c r="F269" s="94"/>
      <c r="G269" s="352"/>
      <c r="H269" s="140"/>
      <c r="I269" s="95"/>
      <c r="J269" s="69"/>
      <c r="K269" s="65"/>
      <c r="L269" s="65"/>
      <c r="M269" s="352"/>
      <c r="N269" s="364"/>
      <c r="O269" s="359"/>
      <c r="P269" s="352"/>
      <c r="Q269" s="353"/>
      <c r="R269" s="481"/>
      <c r="S269" s="431" t="s">
        <v>27</v>
      </c>
      <c r="T269" s="408"/>
      <c r="U269" s="408"/>
      <c r="V269" s="408"/>
      <c r="W269" s="408"/>
      <c r="X269" s="409" t="s">
        <v>21</v>
      </c>
      <c r="Y269" s="410">
        <v>0.5</v>
      </c>
      <c r="Z269" s="423"/>
      <c r="AA269" s="424"/>
      <c r="AB269" s="419"/>
      <c r="AC269" s="482"/>
      <c r="AD269" s="313"/>
      <c r="AE269" s="349"/>
      <c r="AF269" s="414">
        <f>ROUND(ROUND(ROUND(ROUND(G248+K260,0)*Q248,0)*Y269,0)-AD265,0)</f>
        <v>111</v>
      </c>
      <c r="AG269" s="79"/>
    </row>
    <row r="270" ht="16.5" customHeight="1">
      <c r="A270" s="403">
        <v>63.0</v>
      </c>
      <c r="B270" s="404" t="s">
        <v>5488</v>
      </c>
      <c r="C270" s="405" t="s">
        <v>5489</v>
      </c>
      <c r="D270" s="94"/>
      <c r="E270" s="94"/>
      <c r="F270" s="94"/>
      <c r="G270" s="352"/>
      <c r="H270" s="140"/>
      <c r="I270" s="95"/>
      <c r="J270" s="110"/>
      <c r="K270" s="115"/>
      <c r="L270" s="115"/>
      <c r="M270" s="376"/>
      <c r="N270" s="367"/>
      <c r="O270" s="370"/>
      <c r="P270" s="366"/>
      <c r="Q270" s="369"/>
      <c r="R270" s="483"/>
      <c r="S270" s="433"/>
      <c r="T270" s="417"/>
      <c r="U270" s="417"/>
      <c r="V270" s="417"/>
      <c r="W270" s="417"/>
      <c r="X270" s="418"/>
      <c r="Y270" s="419"/>
      <c r="Z270" s="420" t="s">
        <v>20</v>
      </c>
      <c r="AA270" s="421" t="s">
        <v>21</v>
      </c>
      <c r="AB270" s="430">
        <v>0.85</v>
      </c>
      <c r="AC270" s="484"/>
      <c r="AD270" s="292"/>
      <c r="AE270" s="355"/>
      <c r="AF270" s="414">
        <f>ROUND(ROUND(ROUND(ROUND(ROUND(G248+K260,0)*Q248,0)*Y269,0)*AB270,0)-AD265,0)</f>
        <v>94</v>
      </c>
      <c r="AG270" s="79"/>
    </row>
    <row r="271" ht="16.5" customHeight="1">
      <c r="A271" s="29">
        <v>63.0</v>
      </c>
      <c r="B271" s="30" t="s">
        <v>5490</v>
      </c>
      <c r="C271" s="32" t="s">
        <v>5491</v>
      </c>
      <c r="D271" s="94"/>
      <c r="E271" s="94"/>
      <c r="F271" s="94"/>
      <c r="G271" s="352"/>
      <c r="H271" s="140"/>
      <c r="I271" s="95"/>
      <c r="J271" s="69"/>
      <c r="K271" s="65"/>
      <c r="L271" s="65"/>
      <c r="M271" s="352"/>
      <c r="N271" s="367"/>
      <c r="O271" s="82" t="s">
        <v>5011</v>
      </c>
      <c r="P271" s="152"/>
      <c r="Q271" s="153"/>
      <c r="R271" s="287"/>
      <c r="S271" s="287"/>
      <c r="T271" s="152"/>
      <c r="U271" s="152"/>
      <c r="V271" s="152"/>
      <c r="W271" s="152"/>
      <c r="X271" s="287"/>
      <c r="Y271" s="345"/>
      <c r="Z271" s="398"/>
      <c r="AA271" s="288"/>
      <c r="AB271" s="288"/>
      <c r="AC271" s="288"/>
      <c r="AD271" s="288"/>
      <c r="AE271" s="346"/>
      <c r="AF271" s="45">
        <f>ROUND(G248*Q272,0)</f>
        <v>163</v>
      </c>
      <c r="AG271" s="79"/>
    </row>
    <row r="272" ht="16.5" customHeight="1">
      <c r="A272" s="29">
        <v>63.0</v>
      </c>
      <c r="B272" s="30" t="s">
        <v>5492</v>
      </c>
      <c r="C272" s="32" t="s">
        <v>5493</v>
      </c>
      <c r="D272" s="94"/>
      <c r="E272" s="94"/>
      <c r="F272" s="94"/>
      <c r="G272" s="352"/>
      <c r="H272" s="140"/>
      <c r="I272" s="95"/>
      <c r="J272" s="69"/>
      <c r="K272" s="65"/>
      <c r="L272" s="65"/>
      <c r="M272" s="352"/>
      <c r="N272" s="105"/>
      <c r="O272" s="482"/>
      <c r="P272" s="302" t="s">
        <v>21</v>
      </c>
      <c r="Q272" s="349">
        <v>0.5</v>
      </c>
      <c r="R272" s="290"/>
      <c r="S272" s="290"/>
      <c r="T272" s="291"/>
      <c r="U272" s="291"/>
      <c r="V272" s="291"/>
      <c r="W272" s="291"/>
      <c r="X272" s="290"/>
      <c r="Y272" s="350"/>
      <c r="Z272" s="299" t="s">
        <v>20</v>
      </c>
      <c r="AA272" s="287" t="s">
        <v>21</v>
      </c>
      <c r="AB272" s="351">
        <v>0.85</v>
      </c>
      <c r="AC272" s="288"/>
      <c r="AD272" s="288"/>
      <c r="AE272" s="346"/>
      <c r="AF272" s="45">
        <f>ROUND(ROUND(G248*Q272,0)*AB272,0)</f>
        <v>139</v>
      </c>
      <c r="AG272" s="79"/>
    </row>
    <row r="273" ht="16.5" customHeight="1">
      <c r="A273" s="403">
        <v>63.0</v>
      </c>
      <c r="B273" s="404" t="s">
        <v>5494</v>
      </c>
      <c r="C273" s="405" t="s">
        <v>5495</v>
      </c>
      <c r="D273" s="94"/>
      <c r="E273" s="94"/>
      <c r="F273" s="76"/>
      <c r="G273" s="63"/>
      <c r="H273" s="63"/>
      <c r="I273" s="51"/>
      <c r="J273" s="69"/>
      <c r="K273" s="65"/>
      <c r="L273" s="65"/>
      <c r="M273" s="352"/>
      <c r="N273" s="364"/>
      <c r="O273" s="482"/>
      <c r="P273" s="352"/>
      <c r="Q273" s="353"/>
      <c r="R273" s="504" t="s">
        <v>23</v>
      </c>
      <c r="S273" s="407" t="s">
        <v>24</v>
      </c>
      <c r="T273" s="408"/>
      <c r="U273" s="408"/>
      <c r="V273" s="408"/>
      <c r="W273" s="408"/>
      <c r="X273" s="409" t="s">
        <v>21</v>
      </c>
      <c r="Y273" s="410">
        <v>0.7</v>
      </c>
      <c r="Z273" s="426"/>
      <c r="AA273" s="427"/>
      <c r="AB273" s="427"/>
      <c r="AC273" s="427"/>
      <c r="AD273" s="427"/>
      <c r="AE273" s="428"/>
      <c r="AF273" s="414">
        <f>ROUND(ROUND(G248*Q272,0)*Y273,0)</f>
        <v>114</v>
      </c>
      <c r="AG273" s="79"/>
    </row>
    <row r="274" ht="16.5" customHeight="1">
      <c r="A274" s="403">
        <v>63.0</v>
      </c>
      <c r="B274" s="404" t="s">
        <v>5496</v>
      </c>
      <c r="C274" s="405" t="s">
        <v>5497</v>
      </c>
      <c r="D274" s="94"/>
      <c r="E274" s="94"/>
      <c r="F274" s="76"/>
      <c r="G274" s="63"/>
      <c r="H274" s="63"/>
      <c r="I274" s="51"/>
      <c r="J274" s="69"/>
      <c r="K274" s="65"/>
      <c r="L274" s="65"/>
      <c r="M274" s="352"/>
      <c r="N274" s="364"/>
      <c r="O274" s="482"/>
      <c r="P274" s="352"/>
      <c r="Q274" s="353"/>
      <c r="R274" s="481"/>
      <c r="S274" s="416"/>
      <c r="T274" s="417"/>
      <c r="U274" s="417"/>
      <c r="V274" s="417"/>
      <c r="W274" s="417"/>
      <c r="X274" s="418"/>
      <c r="Y274" s="419"/>
      <c r="Z274" s="420" t="s">
        <v>20</v>
      </c>
      <c r="AA274" s="421" t="s">
        <v>21</v>
      </c>
      <c r="AB274" s="422">
        <v>0.85</v>
      </c>
      <c r="AC274" s="412"/>
      <c r="AD274" s="412"/>
      <c r="AE274" s="413"/>
      <c r="AF274" s="414">
        <f>ROUND(ROUND(ROUND(G248*Q272,0)*Y273,0)*AB274,0)</f>
        <v>97</v>
      </c>
      <c r="AG274" s="79"/>
    </row>
    <row r="275" ht="16.5" customHeight="1">
      <c r="A275" s="403">
        <v>63.0</v>
      </c>
      <c r="B275" s="404" t="s">
        <v>5498</v>
      </c>
      <c r="C275" s="405" t="s">
        <v>5499</v>
      </c>
      <c r="D275" s="94"/>
      <c r="E275" s="94"/>
      <c r="F275" s="76"/>
      <c r="G275" s="63"/>
      <c r="H275" s="63"/>
      <c r="I275" s="51"/>
      <c r="J275" s="69"/>
      <c r="K275" s="65"/>
      <c r="L275" s="65"/>
      <c r="M275" s="352"/>
      <c r="N275" s="364"/>
      <c r="O275" s="482"/>
      <c r="P275" s="352"/>
      <c r="Q275" s="353"/>
      <c r="R275" s="481"/>
      <c r="S275" s="407" t="s">
        <v>27</v>
      </c>
      <c r="T275" s="408"/>
      <c r="U275" s="408"/>
      <c r="V275" s="408"/>
      <c r="W275" s="408"/>
      <c r="X275" s="409" t="s">
        <v>21</v>
      </c>
      <c r="Y275" s="410">
        <v>0.5</v>
      </c>
      <c r="Z275" s="423"/>
      <c r="AA275" s="424"/>
      <c r="AB275" s="424"/>
      <c r="AC275" s="424"/>
      <c r="AD275" s="424"/>
      <c r="AE275" s="419"/>
      <c r="AF275" s="414">
        <f>ROUND(ROUND(G248*Q272,0)*Y275,0)</f>
        <v>82</v>
      </c>
      <c r="AG275" s="79"/>
    </row>
    <row r="276" ht="16.5" customHeight="1">
      <c r="A276" s="403">
        <v>63.0</v>
      </c>
      <c r="B276" s="404" t="s">
        <v>5500</v>
      </c>
      <c r="C276" s="405" t="s">
        <v>5501</v>
      </c>
      <c r="D276" s="94"/>
      <c r="E276" s="94"/>
      <c r="F276" s="76"/>
      <c r="G276" s="63"/>
      <c r="H276" s="63"/>
      <c r="I276" s="51"/>
      <c r="J276" s="69"/>
      <c r="K276" s="65"/>
      <c r="L276" s="65"/>
      <c r="M276" s="352"/>
      <c r="N276" s="364"/>
      <c r="O276" s="482"/>
      <c r="P276" s="352"/>
      <c r="Q276" s="353"/>
      <c r="R276" s="483"/>
      <c r="S276" s="416"/>
      <c r="T276" s="417"/>
      <c r="U276" s="417"/>
      <c r="V276" s="417"/>
      <c r="W276" s="417"/>
      <c r="X276" s="418"/>
      <c r="Y276" s="419"/>
      <c r="Z276" s="420" t="s">
        <v>20</v>
      </c>
      <c r="AA276" s="421" t="s">
        <v>21</v>
      </c>
      <c r="AB276" s="422">
        <v>0.85</v>
      </c>
      <c r="AC276" s="412"/>
      <c r="AD276" s="412"/>
      <c r="AE276" s="413"/>
      <c r="AF276" s="414">
        <f>ROUND(ROUND(ROUND(G248*Q272,0)*Y275,0)*AB276,0)</f>
        <v>70</v>
      </c>
      <c r="AG276" s="79"/>
    </row>
    <row r="277" ht="16.5" customHeight="1">
      <c r="A277" s="29">
        <v>63.0</v>
      </c>
      <c r="B277" s="30" t="s">
        <v>5502</v>
      </c>
      <c r="C277" s="32" t="s">
        <v>5503</v>
      </c>
      <c r="D277" s="94"/>
      <c r="E277" s="94"/>
      <c r="F277" s="76"/>
      <c r="G277" s="63"/>
      <c r="H277" s="63"/>
      <c r="I277" s="51"/>
      <c r="J277" s="69"/>
      <c r="K277" s="65"/>
      <c r="L277" s="65"/>
      <c r="M277" s="352"/>
      <c r="N277" s="364"/>
      <c r="O277" s="482"/>
      <c r="P277" s="352"/>
      <c r="Q277" s="353"/>
      <c r="R277" s="96"/>
      <c r="S277" s="96"/>
      <c r="T277" s="152"/>
      <c r="U277" s="152"/>
      <c r="V277" s="152"/>
      <c r="W277" s="152"/>
      <c r="X277" s="287"/>
      <c r="Y277" s="354"/>
      <c r="Z277" s="398"/>
      <c r="AA277" s="288"/>
      <c r="AB277" s="346"/>
      <c r="AC277" s="82" t="s">
        <v>30</v>
      </c>
      <c r="AD277" s="302">
        <v>5.0</v>
      </c>
      <c r="AE277" s="360" t="s">
        <v>31</v>
      </c>
      <c r="AF277" s="45">
        <f>ROUND(ROUND(G248*Q272,0)-AD277,0)</f>
        <v>158</v>
      </c>
      <c r="AG277" s="79"/>
    </row>
    <row r="278" ht="16.5" customHeight="1">
      <c r="A278" s="29">
        <v>63.0</v>
      </c>
      <c r="B278" s="30" t="s">
        <v>5504</v>
      </c>
      <c r="C278" s="32" t="s">
        <v>5505</v>
      </c>
      <c r="D278" s="94"/>
      <c r="E278" s="94"/>
      <c r="F278" s="76"/>
      <c r="G278" s="63"/>
      <c r="H278" s="63"/>
      <c r="I278" s="51"/>
      <c r="J278" s="69"/>
      <c r="K278" s="65"/>
      <c r="L278" s="65"/>
      <c r="M278" s="352"/>
      <c r="N278" s="364"/>
      <c r="O278" s="482"/>
      <c r="P278" s="352"/>
      <c r="Q278" s="353"/>
      <c r="R278" s="115"/>
      <c r="S278" s="115"/>
      <c r="T278" s="291"/>
      <c r="U278" s="291"/>
      <c r="V278" s="291"/>
      <c r="W278" s="291"/>
      <c r="X278" s="290"/>
      <c r="Y278" s="355"/>
      <c r="Z278" s="299" t="s">
        <v>20</v>
      </c>
      <c r="AA278" s="287" t="s">
        <v>21</v>
      </c>
      <c r="AB278" s="361">
        <v>0.85</v>
      </c>
      <c r="AC278" s="482"/>
      <c r="AD278" s="302"/>
      <c r="AE278" s="360"/>
      <c r="AF278" s="45">
        <f>ROUND(ROUND(ROUND(G248*Q272,0)*AB278,0)-AD277,0)</f>
        <v>134</v>
      </c>
      <c r="AG278" s="79"/>
    </row>
    <row r="279" ht="16.5" customHeight="1">
      <c r="A279" s="403">
        <v>63.0</v>
      </c>
      <c r="B279" s="404" t="s">
        <v>5506</v>
      </c>
      <c r="C279" s="405" t="s">
        <v>5507</v>
      </c>
      <c r="D279" s="94"/>
      <c r="E279" s="94"/>
      <c r="F279" s="76"/>
      <c r="G279" s="63"/>
      <c r="H279" s="63"/>
      <c r="I279" s="51"/>
      <c r="J279" s="69"/>
      <c r="K279" s="65"/>
      <c r="L279" s="65"/>
      <c r="M279" s="352"/>
      <c r="N279" s="364"/>
      <c r="O279" s="359"/>
      <c r="P279" s="352"/>
      <c r="Q279" s="353"/>
      <c r="R279" s="504" t="s">
        <v>23</v>
      </c>
      <c r="S279" s="407" t="s">
        <v>24</v>
      </c>
      <c r="T279" s="408"/>
      <c r="U279" s="408"/>
      <c r="V279" s="408"/>
      <c r="W279" s="408"/>
      <c r="X279" s="409" t="s">
        <v>21</v>
      </c>
      <c r="Y279" s="410">
        <v>0.7</v>
      </c>
      <c r="Z279" s="426"/>
      <c r="AA279" s="427"/>
      <c r="AB279" s="428"/>
      <c r="AC279" s="482"/>
      <c r="AD279" s="313"/>
      <c r="AE279" s="349"/>
      <c r="AF279" s="414">
        <f>ROUND(ROUND(ROUND(G248*Q272,0)*Y279,0)-AD277,0)</f>
        <v>109</v>
      </c>
      <c r="AG279" s="79"/>
    </row>
    <row r="280" ht="16.5" customHeight="1">
      <c r="A280" s="403">
        <v>63.0</v>
      </c>
      <c r="B280" s="404" t="s">
        <v>5508</v>
      </c>
      <c r="C280" s="405" t="s">
        <v>5509</v>
      </c>
      <c r="D280" s="94"/>
      <c r="E280" s="94"/>
      <c r="F280" s="76"/>
      <c r="G280" s="63"/>
      <c r="H280" s="63"/>
      <c r="I280" s="51"/>
      <c r="J280" s="69"/>
      <c r="K280" s="65"/>
      <c r="L280" s="65"/>
      <c r="M280" s="352"/>
      <c r="N280" s="364"/>
      <c r="O280" s="359"/>
      <c r="P280" s="352"/>
      <c r="Q280" s="353"/>
      <c r="R280" s="481"/>
      <c r="S280" s="416"/>
      <c r="T280" s="417"/>
      <c r="U280" s="417"/>
      <c r="V280" s="417"/>
      <c r="W280" s="417"/>
      <c r="X280" s="418"/>
      <c r="Y280" s="419"/>
      <c r="Z280" s="420" t="s">
        <v>20</v>
      </c>
      <c r="AA280" s="421" t="s">
        <v>21</v>
      </c>
      <c r="AB280" s="430">
        <v>0.85</v>
      </c>
      <c r="AC280" s="482"/>
      <c r="AD280" s="313"/>
      <c r="AE280" s="349"/>
      <c r="AF280" s="414">
        <f>ROUND(ROUND(ROUND(ROUND(G248*Q272,0)*Y279,0)*AB280,0)-AD277,0)</f>
        <v>92</v>
      </c>
      <c r="AG280" s="79"/>
    </row>
    <row r="281" ht="16.5" customHeight="1">
      <c r="A281" s="403">
        <v>63.0</v>
      </c>
      <c r="B281" s="404" t="s">
        <v>5510</v>
      </c>
      <c r="C281" s="405" t="s">
        <v>5511</v>
      </c>
      <c r="D281" s="94"/>
      <c r="E281" s="94"/>
      <c r="F281" s="76"/>
      <c r="G281" s="63"/>
      <c r="H281" s="63"/>
      <c r="I281" s="51"/>
      <c r="J281" s="69"/>
      <c r="K281" s="65"/>
      <c r="L281" s="65"/>
      <c r="M281" s="352"/>
      <c r="N281" s="364"/>
      <c r="O281" s="359"/>
      <c r="P281" s="352"/>
      <c r="Q281" s="353"/>
      <c r="R281" s="481"/>
      <c r="S281" s="431" t="s">
        <v>27</v>
      </c>
      <c r="T281" s="408"/>
      <c r="U281" s="408"/>
      <c r="V281" s="408"/>
      <c r="W281" s="408"/>
      <c r="X281" s="409" t="s">
        <v>21</v>
      </c>
      <c r="Y281" s="410">
        <v>0.5</v>
      </c>
      <c r="Z281" s="423"/>
      <c r="AA281" s="424"/>
      <c r="AB281" s="419"/>
      <c r="AC281" s="482"/>
      <c r="AD281" s="313"/>
      <c r="AE281" s="349"/>
      <c r="AF281" s="414">
        <f>ROUND(ROUND(ROUND(G248*Q272,0)*Y281,0)-AD277,0)</f>
        <v>77</v>
      </c>
      <c r="AG281" s="79"/>
    </row>
    <row r="282" ht="16.5" customHeight="1">
      <c r="A282" s="403">
        <v>63.0</v>
      </c>
      <c r="B282" s="404" t="s">
        <v>5512</v>
      </c>
      <c r="C282" s="405" t="s">
        <v>5513</v>
      </c>
      <c r="D282" s="94"/>
      <c r="E282" s="94"/>
      <c r="F282" s="76"/>
      <c r="G282" s="63"/>
      <c r="H282" s="63"/>
      <c r="I282" s="51"/>
      <c r="J282" s="69"/>
      <c r="K282" s="65"/>
      <c r="L282" s="65"/>
      <c r="M282" s="352"/>
      <c r="N282" s="364"/>
      <c r="O282" s="359"/>
      <c r="P282" s="352"/>
      <c r="Q282" s="353"/>
      <c r="R282" s="483"/>
      <c r="S282" s="433"/>
      <c r="T282" s="417"/>
      <c r="U282" s="417"/>
      <c r="V282" s="417"/>
      <c r="W282" s="417"/>
      <c r="X282" s="418"/>
      <c r="Y282" s="419"/>
      <c r="Z282" s="420" t="s">
        <v>20</v>
      </c>
      <c r="AA282" s="421" t="s">
        <v>21</v>
      </c>
      <c r="AB282" s="430">
        <v>0.85</v>
      </c>
      <c r="AC282" s="484"/>
      <c r="AD282" s="292"/>
      <c r="AE282" s="355"/>
      <c r="AF282" s="414">
        <f>ROUND(ROUND(ROUND(ROUND(G248*Q272,0)*Y281,0)*AB282,0)-AD277,0)</f>
        <v>65</v>
      </c>
      <c r="AG282" s="79"/>
    </row>
    <row r="283" ht="16.5" customHeight="1">
      <c r="A283" s="29">
        <v>63.0</v>
      </c>
      <c r="B283" s="30" t="s">
        <v>5514</v>
      </c>
      <c r="C283" s="32" t="s">
        <v>5515</v>
      </c>
      <c r="D283" s="94"/>
      <c r="E283" s="94"/>
      <c r="F283" s="94"/>
      <c r="G283" s="63"/>
      <c r="H283" s="63"/>
      <c r="I283" s="95"/>
      <c r="J283" s="82" t="s">
        <v>38</v>
      </c>
      <c r="K283" s="152"/>
      <c r="L283" s="344"/>
      <c r="M283" s="152"/>
      <c r="N283" s="105"/>
      <c r="O283" s="94"/>
      <c r="P283" s="140"/>
      <c r="Q283" s="95"/>
      <c r="R283" s="287"/>
      <c r="S283" s="287"/>
      <c r="T283" s="152"/>
      <c r="U283" s="152"/>
      <c r="V283" s="152"/>
      <c r="W283" s="152"/>
      <c r="X283" s="287"/>
      <c r="Y283" s="345"/>
      <c r="Z283" s="398"/>
      <c r="AA283" s="288"/>
      <c r="AB283" s="288"/>
      <c r="AC283" s="288"/>
      <c r="AD283" s="288"/>
      <c r="AE283" s="346"/>
      <c r="AF283" s="45">
        <f>ROUND(ROUND(G248+K284,0)*Q272,0)</f>
        <v>165</v>
      </c>
      <c r="AG283" s="79"/>
    </row>
    <row r="284" ht="16.5" customHeight="1">
      <c r="A284" s="29">
        <v>63.0</v>
      </c>
      <c r="B284" s="30" t="s">
        <v>5516</v>
      </c>
      <c r="C284" s="32" t="s">
        <v>5517</v>
      </c>
      <c r="D284" s="94"/>
      <c r="E284" s="94"/>
      <c r="F284" s="94"/>
      <c r="G284" s="373"/>
      <c r="H284" s="140"/>
      <c r="I284" s="95"/>
      <c r="J284" s="482"/>
      <c r="K284" s="140">
        <v>4.0</v>
      </c>
      <c r="L284" s="348" t="s">
        <v>40</v>
      </c>
      <c r="M284" s="140"/>
      <c r="N284" s="105"/>
      <c r="O284" s="94"/>
      <c r="P284" s="140"/>
      <c r="Q284" s="95"/>
      <c r="R284" s="290"/>
      <c r="S284" s="290"/>
      <c r="T284" s="291"/>
      <c r="U284" s="291"/>
      <c r="V284" s="291"/>
      <c r="W284" s="291"/>
      <c r="X284" s="290"/>
      <c r="Y284" s="350"/>
      <c r="Z284" s="299" t="s">
        <v>20</v>
      </c>
      <c r="AA284" s="287" t="s">
        <v>21</v>
      </c>
      <c r="AB284" s="351">
        <v>0.85</v>
      </c>
      <c r="AC284" s="288"/>
      <c r="AD284" s="288"/>
      <c r="AE284" s="346"/>
      <c r="AF284" s="45">
        <f>ROUND(ROUND(ROUND(G248+K284,0)*Q272,0)*AB284,0)</f>
        <v>140</v>
      </c>
      <c r="AG284" s="79"/>
    </row>
    <row r="285" ht="16.5" customHeight="1">
      <c r="A285" s="403">
        <v>63.0</v>
      </c>
      <c r="B285" s="404" t="s">
        <v>5518</v>
      </c>
      <c r="C285" s="405" t="s">
        <v>5519</v>
      </c>
      <c r="D285" s="94"/>
      <c r="E285" s="94"/>
      <c r="F285" s="94"/>
      <c r="G285" s="352"/>
      <c r="H285" s="140"/>
      <c r="I285" s="95"/>
      <c r="J285" s="482"/>
      <c r="K285" s="65"/>
      <c r="L285" s="65"/>
      <c r="M285" s="352"/>
      <c r="N285" s="364"/>
      <c r="O285" s="359"/>
      <c r="P285" s="352"/>
      <c r="Q285" s="353"/>
      <c r="R285" s="504" t="s">
        <v>23</v>
      </c>
      <c r="S285" s="407" t="s">
        <v>24</v>
      </c>
      <c r="T285" s="408"/>
      <c r="U285" s="408"/>
      <c r="V285" s="408"/>
      <c r="W285" s="408"/>
      <c r="X285" s="409" t="s">
        <v>21</v>
      </c>
      <c r="Y285" s="410">
        <v>0.7</v>
      </c>
      <c r="Z285" s="426"/>
      <c r="AA285" s="427"/>
      <c r="AB285" s="427"/>
      <c r="AC285" s="427"/>
      <c r="AD285" s="427"/>
      <c r="AE285" s="428"/>
      <c r="AF285" s="414">
        <f>ROUND(ROUND(ROUND(G248+K284,0)*Q272,0)*Y285,0)</f>
        <v>116</v>
      </c>
      <c r="AG285" s="79"/>
    </row>
    <row r="286" ht="16.5" customHeight="1">
      <c r="A286" s="403">
        <v>63.0</v>
      </c>
      <c r="B286" s="404" t="s">
        <v>5520</v>
      </c>
      <c r="C286" s="405" t="s">
        <v>5521</v>
      </c>
      <c r="D286" s="94"/>
      <c r="E286" s="94"/>
      <c r="F286" s="94"/>
      <c r="G286" s="352"/>
      <c r="H286" s="140"/>
      <c r="I286" s="95"/>
      <c r="J286" s="482"/>
      <c r="K286" s="65"/>
      <c r="L286" s="65"/>
      <c r="M286" s="352"/>
      <c r="N286" s="364"/>
      <c r="O286" s="359"/>
      <c r="P286" s="352"/>
      <c r="Q286" s="353"/>
      <c r="R286" s="481"/>
      <c r="S286" s="416"/>
      <c r="T286" s="417"/>
      <c r="U286" s="417"/>
      <c r="V286" s="417"/>
      <c r="W286" s="417"/>
      <c r="X286" s="418"/>
      <c r="Y286" s="419"/>
      <c r="Z286" s="420" t="s">
        <v>20</v>
      </c>
      <c r="AA286" s="421" t="s">
        <v>21</v>
      </c>
      <c r="AB286" s="422">
        <v>0.85</v>
      </c>
      <c r="AC286" s="412"/>
      <c r="AD286" s="412"/>
      <c r="AE286" s="413"/>
      <c r="AF286" s="414">
        <f>ROUND(ROUND(ROUND(ROUND(G248+K284,0)*Q272,0)*Y285,0)*AB286,0)</f>
        <v>99</v>
      </c>
      <c r="AG286" s="79"/>
    </row>
    <row r="287" ht="16.5" customHeight="1">
      <c r="A287" s="403">
        <v>63.0</v>
      </c>
      <c r="B287" s="404" t="s">
        <v>5522</v>
      </c>
      <c r="C287" s="405" t="s">
        <v>5523</v>
      </c>
      <c r="D287" s="94"/>
      <c r="E287" s="94"/>
      <c r="F287" s="94"/>
      <c r="G287" s="352"/>
      <c r="H287" s="140"/>
      <c r="I287" s="95"/>
      <c r="J287" s="482"/>
      <c r="K287" s="65"/>
      <c r="L287" s="65"/>
      <c r="M287" s="352"/>
      <c r="N287" s="364"/>
      <c r="O287" s="359"/>
      <c r="P287" s="352"/>
      <c r="Q287" s="353"/>
      <c r="R287" s="481"/>
      <c r="S287" s="407" t="s">
        <v>27</v>
      </c>
      <c r="T287" s="408"/>
      <c r="U287" s="408"/>
      <c r="V287" s="408"/>
      <c r="W287" s="408"/>
      <c r="X287" s="409" t="s">
        <v>21</v>
      </c>
      <c r="Y287" s="410">
        <v>0.5</v>
      </c>
      <c r="Z287" s="423"/>
      <c r="AA287" s="424"/>
      <c r="AB287" s="424"/>
      <c r="AC287" s="424"/>
      <c r="AD287" s="424"/>
      <c r="AE287" s="419"/>
      <c r="AF287" s="414">
        <f>ROUND(ROUND(ROUND(G248+K284,0)*Q272,0)*Y287,0)</f>
        <v>83</v>
      </c>
      <c r="AG287" s="79"/>
    </row>
    <row r="288" ht="16.5" customHeight="1">
      <c r="A288" s="403">
        <v>63.0</v>
      </c>
      <c r="B288" s="404" t="s">
        <v>5524</v>
      </c>
      <c r="C288" s="405" t="s">
        <v>5525</v>
      </c>
      <c r="D288" s="94"/>
      <c r="E288" s="94"/>
      <c r="F288" s="94"/>
      <c r="G288" s="352"/>
      <c r="H288" s="140"/>
      <c r="I288" s="95"/>
      <c r="J288" s="482"/>
      <c r="K288" s="65"/>
      <c r="L288" s="65"/>
      <c r="M288" s="352"/>
      <c r="N288" s="364"/>
      <c r="O288" s="359"/>
      <c r="P288" s="352"/>
      <c r="Q288" s="353"/>
      <c r="R288" s="483"/>
      <c r="S288" s="416"/>
      <c r="T288" s="417"/>
      <c r="U288" s="417"/>
      <c r="V288" s="417"/>
      <c r="W288" s="417"/>
      <c r="X288" s="418"/>
      <c r="Y288" s="419"/>
      <c r="Z288" s="420" t="s">
        <v>20</v>
      </c>
      <c r="AA288" s="421" t="s">
        <v>21</v>
      </c>
      <c r="AB288" s="422">
        <v>0.85</v>
      </c>
      <c r="AC288" s="412"/>
      <c r="AD288" s="412"/>
      <c r="AE288" s="413"/>
      <c r="AF288" s="414">
        <f>ROUND(ROUND(ROUND(ROUND(G248+K284,0)*Q272,0)*Y287,0)*AB288,0)</f>
        <v>71</v>
      </c>
      <c r="AG288" s="79"/>
    </row>
    <row r="289" ht="16.5" customHeight="1">
      <c r="A289" s="29">
        <v>63.0</v>
      </c>
      <c r="B289" s="30" t="s">
        <v>5526</v>
      </c>
      <c r="C289" s="32" t="s">
        <v>5527</v>
      </c>
      <c r="D289" s="94"/>
      <c r="E289" s="94"/>
      <c r="F289" s="94"/>
      <c r="G289" s="352"/>
      <c r="H289" s="140"/>
      <c r="I289" s="95"/>
      <c r="J289" s="482"/>
      <c r="K289" s="65"/>
      <c r="L289" s="65"/>
      <c r="M289" s="352"/>
      <c r="N289" s="364"/>
      <c r="O289" s="359"/>
      <c r="P289" s="352"/>
      <c r="Q289" s="353"/>
      <c r="R289" s="96"/>
      <c r="S289" s="96"/>
      <c r="T289" s="152"/>
      <c r="U289" s="152"/>
      <c r="V289" s="152"/>
      <c r="W289" s="152"/>
      <c r="X289" s="287"/>
      <c r="Y289" s="354"/>
      <c r="Z289" s="398"/>
      <c r="AA289" s="288"/>
      <c r="AB289" s="346"/>
      <c r="AC289" s="82" t="s">
        <v>30</v>
      </c>
      <c r="AD289" s="302">
        <v>5.0</v>
      </c>
      <c r="AE289" s="360" t="s">
        <v>31</v>
      </c>
      <c r="AF289" s="45">
        <f>ROUND(ROUND(ROUND(G248+K284,0)*Q272,0)-AD289,0)</f>
        <v>160</v>
      </c>
      <c r="AG289" s="79"/>
    </row>
    <row r="290" ht="16.5" customHeight="1">
      <c r="A290" s="29">
        <v>63.0</v>
      </c>
      <c r="B290" s="30" t="s">
        <v>5528</v>
      </c>
      <c r="C290" s="32" t="s">
        <v>5529</v>
      </c>
      <c r="D290" s="94"/>
      <c r="E290" s="94"/>
      <c r="F290" s="94"/>
      <c r="G290" s="352"/>
      <c r="H290" s="140"/>
      <c r="I290" s="95"/>
      <c r="J290" s="482"/>
      <c r="K290" s="65"/>
      <c r="L290" s="65"/>
      <c r="M290" s="352"/>
      <c r="N290" s="364"/>
      <c r="O290" s="359"/>
      <c r="P290" s="352"/>
      <c r="Q290" s="353"/>
      <c r="R290" s="115"/>
      <c r="S290" s="115"/>
      <c r="T290" s="291"/>
      <c r="U290" s="291"/>
      <c r="V290" s="291"/>
      <c r="W290" s="291"/>
      <c r="X290" s="290"/>
      <c r="Y290" s="355"/>
      <c r="Z290" s="299" t="s">
        <v>20</v>
      </c>
      <c r="AA290" s="287" t="s">
        <v>21</v>
      </c>
      <c r="AB290" s="361">
        <v>0.85</v>
      </c>
      <c r="AC290" s="482"/>
      <c r="AD290" s="302"/>
      <c r="AE290" s="360"/>
      <c r="AF290" s="45">
        <f>ROUND(ROUND(ROUND(ROUND(G248+K284,0)*Q272,0)*AB290,0)-AD289,0)</f>
        <v>135</v>
      </c>
      <c r="AG290" s="79"/>
    </row>
    <row r="291" ht="16.5" customHeight="1">
      <c r="A291" s="403">
        <v>63.0</v>
      </c>
      <c r="B291" s="404" t="s">
        <v>5530</v>
      </c>
      <c r="C291" s="405" t="s">
        <v>5531</v>
      </c>
      <c r="D291" s="94"/>
      <c r="E291" s="94"/>
      <c r="F291" s="94"/>
      <c r="G291" s="352"/>
      <c r="H291" s="140"/>
      <c r="I291" s="95"/>
      <c r="J291" s="482"/>
      <c r="K291" s="65"/>
      <c r="L291" s="65"/>
      <c r="M291" s="352"/>
      <c r="N291" s="364"/>
      <c r="O291" s="359"/>
      <c r="P291" s="352"/>
      <c r="Q291" s="353"/>
      <c r="R291" s="504" t="s">
        <v>23</v>
      </c>
      <c r="S291" s="407" t="s">
        <v>24</v>
      </c>
      <c r="T291" s="408"/>
      <c r="U291" s="408"/>
      <c r="V291" s="408"/>
      <c r="W291" s="408"/>
      <c r="X291" s="409" t="s">
        <v>21</v>
      </c>
      <c r="Y291" s="410">
        <v>0.7</v>
      </c>
      <c r="Z291" s="426"/>
      <c r="AA291" s="427"/>
      <c r="AB291" s="428"/>
      <c r="AC291" s="482"/>
      <c r="AD291" s="313"/>
      <c r="AE291" s="349"/>
      <c r="AF291" s="414">
        <f>ROUND(ROUND(ROUND(ROUND(G248+K284,0)*Q272,0)*Y291,0)-AD289,0)</f>
        <v>111</v>
      </c>
      <c r="AG291" s="79"/>
    </row>
    <row r="292" ht="16.5" customHeight="1">
      <c r="A292" s="403">
        <v>63.0</v>
      </c>
      <c r="B292" s="404" t="s">
        <v>5532</v>
      </c>
      <c r="C292" s="405" t="s">
        <v>5533</v>
      </c>
      <c r="D292" s="94"/>
      <c r="E292" s="94"/>
      <c r="F292" s="94"/>
      <c r="G292" s="352"/>
      <c r="H292" s="140"/>
      <c r="I292" s="95"/>
      <c r="J292" s="482"/>
      <c r="K292" s="65"/>
      <c r="L292" s="65"/>
      <c r="M292" s="352"/>
      <c r="N292" s="364"/>
      <c r="O292" s="359"/>
      <c r="P292" s="352"/>
      <c r="Q292" s="353"/>
      <c r="R292" s="481"/>
      <c r="S292" s="416"/>
      <c r="T292" s="417"/>
      <c r="U292" s="417"/>
      <c r="V292" s="417"/>
      <c r="W292" s="417"/>
      <c r="X292" s="418"/>
      <c r="Y292" s="419"/>
      <c r="Z292" s="420" t="s">
        <v>20</v>
      </c>
      <c r="AA292" s="421" t="s">
        <v>21</v>
      </c>
      <c r="AB292" s="430">
        <v>0.85</v>
      </c>
      <c r="AC292" s="482"/>
      <c r="AD292" s="313"/>
      <c r="AE292" s="349"/>
      <c r="AF292" s="414">
        <f>ROUND(ROUND(ROUND(ROUND(ROUND(G248+K284,0)*Q272,0)*Y291,0)*AB292,0)-AD289,0)</f>
        <v>94</v>
      </c>
      <c r="AG292" s="79"/>
    </row>
    <row r="293" ht="16.5" customHeight="1">
      <c r="A293" s="403">
        <v>63.0</v>
      </c>
      <c r="B293" s="404" t="s">
        <v>5534</v>
      </c>
      <c r="C293" s="405" t="s">
        <v>5535</v>
      </c>
      <c r="D293" s="94"/>
      <c r="E293" s="105"/>
      <c r="F293" s="94"/>
      <c r="G293" s="352"/>
      <c r="H293" s="140"/>
      <c r="I293" s="95"/>
      <c r="J293" s="69"/>
      <c r="K293" s="65"/>
      <c r="L293" s="65"/>
      <c r="M293" s="352"/>
      <c r="N293" s="364"/>
      <c r="O293" s="359"/>
      <c r="P293" s="352"/>
      <c r="Q293" s="353"/>
      <c r="R293" s="481"/>
      <c r="S293" s="431" t="s">
        <v>27</v>
      </c>
      <c r="T293" s="408"/>
      <c r="U293" s="408"/>
      <c r="V293" s="408"/>
      <c r="W293" s="408"/>
      <c r="X293" s="409" t="s">
        <v>21</v>
      </c>
      <c r="Y293" s="410">
        <v>0.5</v>
      </c>
      <c r="Z293" s="423"/>
      <c r="AA293" s="424"/>
      <c r="AB293" s="419"/>
      <c r="AC293" s="482"/>
      <c r="AD293" s="313"/>
      <c r="AE293" s="349"/>
      <c r="AF293" s="414">
        <f>ROUND(ROUND(ROUND(ROUND(G248+K284,0)*Q272,0)*Y293,0)-AD289,0)</f>
        <v>78</v>
      </c>
      <c r="AG293" s="79"/>
    </row>
    <row r="294" ht="16.5" customHeight="1">
      <c r="A294" s="403">
        <v>63.0</v>
      </c>
      <c r="B294" s="404" t="s">
        <v>5536</v>
      </c>
      <c r="C294" s="405" t="s">
        <v>5537</v>
      </c>
      <c r="D294" s="94"/>
      <c r="E294" s="106"/>
      <c r="F294" s="107"/>
      <c r="G294" s="374"/>
      <c r="H294" s="291"/>
      <c r="I294" s="188"/>
      <c r="J294" s="110"/>
      <c r="K294" s="115"/>
      <c r="L294" s="115"/>
      <c r="M294" s="374"/>
      <c r="N294" s="377"/>
      <c r="O294" s="378"/>
      <c r="P294" s="374"/>
      <c r="Q294" s="376"/>
      <c r="R294" s="483"/>
      <c r="S294" s="433"/>
      <c r="T294" s="417"/>
      <c r="U294" s="417"/>
      <c r="V294" s="417"/>
      <c r="W294" s="417"/>
      <c r="X294" s="418"/>
      <c r="Y294" s="419"/>
      <c r="Z294" s="420" t="s">
        <v>20</v>
      </c>
      <c r="AA294" s="421" t="s">
        <v>21</v>
      </c>
      <c r="AB294" s="430">
        <v>0.85</v>
      </c>
      <c r="AC294" s="484"/>
      <c r="AD294" s="292"/>
      <c r="AE294" s="355"/>
      <c r="AF294" s="414">
        <f>ROUND(ROUND(ROUND(ROUND(ROUND(G248+K284,0)*Q272,0)*Y293,0)*AB294,0)-AD289,0)</f>
        <v>66</v>
      </c>
      <c r="AG294" s="79"/>
    </row>
    <row r="295" ht="16.5" customHeight="1">
      <c r="A295" s="29">
        <v>63.0</v>
      </c>
      <c r="B295" s="30" t="s">
        <v>5538</v>
      </c>
      <c r="C295" s="32" t="s">
        <v>5539</v>
      </c>
      <c r="D295" s="112"/>
      <c r="E295" s="33" t="s">
        <v>176</v>
      </c>
      <c r="F295" s="102" t="s">
        <v>103</v>
      </c>
      <c r="G295" s="35"/>
      <c r="H295" s="35"/>
      <c r="I295" s="36"/>
      <c r="J295" s="168"/>
      <c r="K295" s="152"/>
      <c r="L295" s="344"/>
      <c r="M295" s="152"/>
      <c r="N295" s="241" t="s">
        <v>4961</v>
      </c>
      <c r="O295" s="82" t="s">
        <v>4962</v>
      </c>
      <c r="P295" s="152"/>
      <c r="Q295" s="153"/>
      <c r="R295" s="287"/>
      <c r="S295" s="287"/>
      <c r="T295" s="152"/>
      <c r="U295" s="152"/>
      <c r="V295" s="152"/>
      <c r="W295" s="152"/>
      <c r="X295" s="287"/>
      <c r="Y295" s="345"/>
      <c r="Z295" s="398"/>
      <c r="AA295" s="288"/>
      <c r="AB295" s="288"/>
      <c r="AC295" s="288"/>
      <c r="AD295" s="288"/>
      <c r="AE295" s="346"/>
      <c r="AF295" s="45">
        <f>ROUND(G296*Q296,0)</f>
        <v>428</v>
      </c>
      <c r="AG295" s="79"/>
    </row>
    <row r="296" ht="16.5" customHeight="1">
      <c r="A296" s="29">
        <v>63.0</v>
      </c>
      <c r="B296" s="30" t="s">
        <v>5540</v>
      </c>
      <c r="C296" s="32" t="s">
        <v>5541</v>
      </c>
      <c r="D296" s="69"/>
      <c r="E296" s="481"/>
      <c r="F296" s="482"/>
      <c r="G296" s="347">
        <f>'30放課後等デイ(基本１)'!G152</f>
        <v>612</v>
      </c>
      <c r="H296" s="140" t="s">
        <v>9</v>
      </c>
      <c r="I296" s="51"/>
      <c r="J296" s="94"/>
      <c r="K296" s="140"/>
      <c r="L296" s="348"/>
      <c r="M296" s="140"/>
      <c r="N296" s="481"/>
      <c r="O296" s="482"/>
      <c r="P296" s="302" t="s">
        <v>21</v>
      </c>
      <c r="Q296" s="349">
        <v>0.7</v>
      </c>
      <c r="R296" s="290"/>
      <c r="S296" s="290"/>
      <c r="T296" s="291"/>
      <c r="U296" s="291"/>
      <c r="V296" s="291"/>
      <c r="W296" s="291"/>
      <c r="X296" s="290"/>
      <c r="Y296" s="350"/>
      <c r="Z296" s="299" t="s">
        <v>20</v>
      </c>
      <c r="AA296" s="287" t="s">
        <v>21</v>
      </c>
      <c r="AB296" s="351">
        <v>0.85</v>
      </c>
      <c r="AC296" s="288"/>
      <c r="AD296" s="288"/>
      <c r="AE296" s="346"/>
      <c r="AF296" s="45">
        <f>ROUND(ROUND(G296*Q296,0)*AB296,0)</f>
        <v>364</v>
      </c>
      <c r="AG296" s="79"/>
    </row>
    <row r="297" ht="16.5" customHeight="1">
      <c r="A297" s="403">
        <v>63.0</v>
      </c>
      <c r="B297" s="404" t="s">
        <v>5542</v>
      </c>
      <c r="C297" s="405" t="s">
        <v>5543</v>
      </c>
      <c r="D297" s="69"/>
      <c r="E297" s="481"/>
      <c r="F297" s="482"/>
      <c r="G297" s="63"/>
      <c r="H297" s="63"/>
      <c r="I297" s="51"/>
      <c r="J297" s="69"/>
      <c r="K297" s="65"/>
      <c r="L297" s="65"/>
      <c r="M297" s="352"/>
      <c r="N297" s="481"/>
      <c r="O297" s="482"/>
      <c r="P297" s="352"/>
      <c r="Q297" s="353"/>
      <c r="R297" s="504" t="s">
        <v>23</v>
      </c>
      <c r="S297" s="407" t="s">
        <v>24</v>
      </c>
      <c r="T297" s="408"/>
      <c r="U297" s="408"/>
      <c r="V297" s="408"/>
      <c r="W297" s="408"/>
      <c r="X297" s="409" t="s">
        <v>21</v>
      </c>
      <c r="Y297" s="410">
        <v>0.7</v>
      </c>
      <c r="Z297" s="426"/>
      <c r="AA297" s="427"/>
      <c r="AB297" s="427"/>
      <c r="AC297" s="427"/>
      <c r="AD297" s="427"/>
      <c r="AE297" s="428"/>
      <c r="AF297" s="414">
        <f>ROUND(ROUND(G296*Q296,0)*Y297,0)</f>
        <v>300</v>
      </c>
      <c r="AG297" s="79"/>
    </row>
    <row r="298" ht="16.5" customHeight="1">
      <c r="A298" s="403">
        <v>63.0</v>
      </c>
      <c r="B298" s="404" t="s">
        <v>5544</v>
      </c>
      <c r="C298" s="405" t="s">
        <v>5545</v>
      </c>
      <c r="D298" s="69"/>
      <c r="E298" s="481"/>
      <c r="F298" s="482"/>
      <c r="G298" s="63"/>
      <c r="H298" s="63"/>
      <c r="I298" s="51"/>
      <c r="J298" s="69"/>
      <c r="K298" s="65"/>
      <c r="L298" s="65"/>
      <c r="M298" s="352"/>
      <c r="N298" s="481"/>
      <c r="O298" s="482"/>
      <c r="P298" s="352"/>
      <c r="Q298" s="353"/>
      <c r="R298" s="481"/>
      <c r="S298" s="416"/>
      <c r="T298" s="417"/>
      <c r="U298" s="417"/>
      <c r="V298" s="417"/>
      <c r="W298" s="417"/>
      <c r="X298" s="418"/>
      <c r="Y298" s="419"/>
      <c r="Z298" s="420" t="s">
        <v>20</v>
      </c>
      <c r="AA298" s="421" t="s">
        <v>21</v>
      </c>
      <c r="AB298" s="422">
        <v>0.85</v>
      </c>
      <c r="AC298" s="412"/>
      <c r="AD298" s="412"/>
      <c r="AE298" s="413"/>
      <c r="AF298" s="414">
        <f>ROUND(ROUND(ROUND(G296*Q296,0)*Y297,0)*AB298,0)</f>
        <v>255</v>
      </c>
      <c r="AG298" s="79"/>
    </row>
    <row r="299" ht="16.5" customHeight="1">
      <c r="A299" s="403">
        <v>63.0</v>
      </c>
      <c r="B299" s="404" t="s">
        <v>5546</v>
      </c>
      <c r="C299" s="405" t="s">
        <v>5547</v>
      </c>
      <c r="D299" s="69"/>
      <c r="E299" s="481"/>
      <c r="F299" s="76"/>
      <c r="G299" s="63"/>
      <c r="H299" s="63"/>
      <c r="I299" s="51"/>
      <c r="J299" s="69"/>
      <c r="K299" s="65"/>
      <c r="L299" s="65"/>
      <c r="M299" s="352"/>
      <c r="N299" s="481"/>
      <c r="O299" s="482"/>
      <c r="P299" s="352"/>
      <c r="Q299" s="353"/>
      <c r="R299" s="481"/>
      <c r="S299" s="407" t="s">
        <v>27</v>
      </c>
      <c r="T299" s="408"/>
      <c r="U299" s="408"/>
      <c r="V299" s="408"/>
      <c r="W299" s="408"/>
      <c r="X299" s="409" t="s">
        <v>21</v>
      </c>
      <c r="Y299" s="410">
        <v>0.5</v>
      </c>
      <c r="Z299" s="423"/>
      <c r="AA299" s="424"/>
      <c r="AB299" s="424"/>
      <c r="AC299" s="424"/>
      <c r="AD299" s="424"/>
      <c r="AE299" s="419"/>
      <c r="AF299" s="414">
        <f>ROUND(ROUND(G296*Q296,0)*Y299,0)</f>
        <v>214</v>
      </c>
      <c r="AG299" s="79"/>
    </row>
    <row r="300" ht="16.5" customHeight="1">
      <c r="A300" s="403">
        <v>63.0</v>
      </c>
      <c r="B300" s="404" t="s">
        <v>5548</v>
      </c>
      <c r="C300" s="405" t="s">
        <v>5549</v>
      </c>
      <c r="D300" s="69"/>
      <c r="E300" s="481"/>
      <c r="F300" s="76"/>
      <c r="G300" s="63"/>
      <c r="H300" s="63"/>
      <c r="I300" s="51"/>
      <c r="J300" s="69"/>
      <c r="K300" s="65"/>
      <c r="L300" s="65"/>
      <c r="M300" s="352"/>
      <c r="N300" s="481"/>
      <c r="O300" s="482"/>
      <c r="P300" s="352"/>
      <c r="Q300" s="353"/>
      <c r="R300" s="483"/>
      <c r="S300" s="416"/>
      <c r="T300" s="417"/>
      <c r="U300" s="417"/>
      <c r="V300" s="417"/>
      <c r="W300" s="417"/>
      <c r="X300" s="418"/>
      <c r="Y300" s="419"/>
      <c r="Z300" s="420" t="s">
        <v>20</v>
      </c>
      <c r="AA300" s="421" t="s">
        <v>21</v>
      </c>
      <c r="AB300" s="422">
        <v>0.85</v>
      </c>
      <c r="AC300" s="412"/>
      <c r="AD300" s="412"/>
      <c r="AE300" s="413"/>
      <c r="AF300" s="414">
        <f>ROUND(ROUND(ROUND(G296*Q296,0)*Y299,0)*AB300,0)</f>
        <v>182</v>
      </c>
      <c r="AG300" s="79"/>
    </row>
    <row r="301" ht="16.5" customHeight="1">
      <c r="A301" s="29">
        <v>63.0</v>
      </c>
      <c r="B301" s="30" t="s">
        <v>5550</v>
      </c>
      <c r="C301" s="32" t="s">
        <v>5551</v>
      </c>
      <c r="D301" s="69"/>
      <c r="E301" s="481"/>
      <c r="F301" s="76"/>
      <c r="G301" s="63"/>
      <c r="H301" s="63"/>
      <c r="I301" s="51"/>
      <c r="J301" s="69"/>
      <c r="K301" s="65"/>
      <c r="L301" s="65"/>
      <c r="M301" s="352"/>
      <c r="N301" s="481"/>
      <c r="O301" s="482"/>
      <c r="P301" s="352"/>
      <c r="Q301" s="353"/>
      <c r="R301" s="96"/>
      <c r="S301" s="96"/>
      <c r="T301" s="152"/>
      <c r="U301" s="152"/>
      <c r="V301" s="152"/>
      <c r="W301" s="152"/>
      <c r="X301" s="287"/>
      <c r="Y301" s="354"/>
      <c r="Z301" s="398"/>
      <c r="AA301" s="288"/>
      <c r="AB301" s="346"/>
      <c r="AC301" s="82" t="s">
        <v>30</v>
      </c>
      <c r="AD301" s="302">
        <v>5.0</v>
      </c>
      <c r="AE301" s="360" t="s">
        <v>31</v>
      </c>
      <c r="AF301" s="45">
        <f>ROUND(ROUND(G296*Q296,0)-AD301,0)</f>
        <v>423</v>
      </c>
      <c r="AG301" s="79"/>
    </row>
    <row r="302" ht="16.5" customHeight="1">
      <c r="A302" s="29">
        <v>63.0</v>
      </c>
      <c r="B302" s="30" t="s">
        <v>5552</v>
      </c>
      <c r="C302" s="32" t="s">
        <v>5553</v>
      </c>
      <c r="D302" s="69"/>
      <c r="E302" s="69"/>
      <c r="F302" s="76"/>
      <c r="G302" s="63"/>
      <c r="H302" s="63"/>
      <c r="I302" s="51"/>
      <c r="J302" s="69"/>
      <c r="K302" s="65"/>
      <c r="L302" s="65"/>
      <c r="M302" s="352"/>
      <c r="N302" s="481"/>
      <c r="O302" s="482"/>
      <c r="P302" s="352"/>
      <c r="Q302" s="353"/>
      <c r="R302" s="115"/>
      <c r="S302" s="115"/>
      <c r="T302" s="291"/>
      <c r="U302" s="291"/>
      <c r="V302" s="291"/>
      <c r="W302" s="291"/>
      <c r="X302" s="290"/>
      <c r="Y302" s="355"/>
      <c r="Z302" s="299" t="s">
        <v>20</v>
      </c>
      <c r="AA302" s="287" t="s">
        <v>21</v>
      </c>
      <c r="AB302" s="361">
        <v>0.85</v>
      </c>
      <c r="AC302" s="482"/>
      <c r="AD302" s="302"/>
      <c r="AE302" s="360"/>
      <c r="AF302" s="45">
        <f>ROUND(ROUND(ROUND(G296*Q296,0)*AB302,0)-AD301,0)</f>
        <v>359</v>
      </c>
      <c r="AG302" s="79"/>
    </row>
    <row r="303" ht="16.5" customHeight="1">
      <c r="A303" s="403">
        <v>63.0</v>
      </c>
      <c r="B303" s="404" t="s">
        <v>5554</v>
      </c>
      <c r="C303" s="405" t="s">
        <v>5555</v>
      </c>
      <c r="D303" s="69"/>
      <c r="E303" s="69"/>
      <c r="F303" s="76"/>
      <c r="G303" s="63"/>
      <c r="H303" s="63"/>
      <c r="I303" s="51"/>
      <c r="J303" s="69"/>
      <c r="K303" s="65"/>
      <c r="L303" s="65"/>
      <c r="M303" s="352"/>
      <c r="N303" s="481"/>
      <c r="O303" s="482"/>
      <c r="P303" s="352"/>
      <c r="Q303" s="353"/>
      <c r="R303" s="504" t="s">
        <v>23</v>
      </c>
      <c r="S303" s="407" t="s">
        <v>24</v>
      </c>
      <c r="T303" s="408"/>
      <c r="U303" s="408"/>
      <c r="V303" s="408"/>
      <c r="W303" s="408"/>
      <c r="X303" s="409" t="s">
        <v>21</v>
      </c>
      <c r="Y303" s="410">
        <v>0.7</v>
      </c>
      <c r="Z303" s="426"/>
      <c r="AA303" s="427"/>
      <c r="AB303" s="428"/>
      <c r="AC303" s="482"/>
      <c r="AD303" s="313"/>
      <c r="AE303" s="349"/>
      <c r="AF303" s="414">
        <f>ROUND(ROUND(ROUND(G296*Q296,0)*Y303,0)-AD301,0)</f>
        <v>295</v>
      </c>
      <c r="AG303" s="79"/>
    </row>
    <row r="304" ht="16.5" customHeight="1">
      <c r="A304" s="403">
        <v>63.0</v>
      </c>
      <c r="B304" s="404" t="s">
        <v>5556</v>
      </c>
      <c r="C304" s="405" t="s">
        <v>5557</v>
      </c>
      <c r="D304" s="69"/>
      <c r="E304" s="69"/>
      <c r="F304" s="76"/>
      <c r="G304" s="63"/>
      <c r="H304" s="63"/>
      <c r="I304" s="51"/>
      <c r="J304" s="69"/>
      <c r="K304" s="65"/>
      <c r="L304" s="65"/>
      <c r="M304" s="352"/>
      <c r="N304" s="481"/>
      <c r="O304" s="482"/>
      <c r="P304" s="352"/>
      <c r="Q304" s="353"/>
      <c r="R304" s="481"/>
      <c r="S304" s="416"/>
      <c r="T304" s="417"/>
      <c r="U304" s="417"/>
      <c r="V304" s="417"/>
      <c r="W304" s="417"/>
      <c r="X304" s="418"/>
      <c r="Y304" s="419"/>
      <c r="Z304" s="420" t="s">
        <v>20</v>
      </c>
      <c r="AA304" s="421" t="s">
        <v>21</v>
      </c>
      <c r="AB304" s="430">
        <v>0.85</v>
      </c>
      <c r="AC304" s="482"/>
      <c r="AD304" s="313"/>
      <c r="AE304" s="349"/>
      <c r="AF304" s="414">
        <f>ROUND(ROUND(ROUND(ROUND(G296*Q296,0)*Y303,0)*AB304,0)-AD301,0)</f>
        <v>250</v>
      </c>
      <c r="AG304" s="79"/>
    </row>
    <row r="305" ht="16.5" customHeight="1">
      <c r="A305" s="403">
        <v>63.0</v>
      </c>
      <c r="B305" s="404" t="s">
        <v>5558</v>
      </c>
      <c r="C305" s="405" t="s">
        <v>5559</v>
      </c>
      <c r="D305" s="69"/>
      <c r="E305" s="69"/>
      <c r="F305" s="76"/>
      <c r="G305" s="63"/>
      <c r="H305" s="63"/>
      <c r="I305" s="51"/>
      <c r="J305" s="69"/>
      <c r="K305" s="65"/>
      <c r="L305" s="65"/>
      <c r="M305" s="352"/>
      <c r="N305" s="481"/>
      <c r="O305" s="482"/>
      <c r="P305" s="352"/>
      <c r="Q305" s="353"/>
      <c r="R305" s="481"/>
      <c r="S305" s="431" t="s">
        <v>27</v>
      </c>
      <c r="T305" s="408"/>
      <c r="U305" s="408"/>
      <c r="V305" s="408"/>
      <c r="W305" s="408"/>
      <c r="X305" s="409" t="s">
        <v>21</v>
      </c>
      <c r="Y305" s="410">
        <v>0.5</v>
      </c>
      <c r="Z305" s="423"/>
      <c r="AA305" s="424"/>
      <c r="AB305" s="419"/>
      <c r="AC305" s="482"/>
      <c r="AD305" s="313"/>
      <c r="AE305" s="349"/>
      <c r="AF305" s="414">
        <f>ROUND(ROUND(ROUND(G296*Q296,0)*Y305,0)-AD301,0)</f>
        <v>209</v>
      </c>
      <c r="AG305" s="79"/>
    </row>
    <row r="306" ht="16.5" customHeight="1">
      <c r="A306" s="403">
        <v>63.0</v>
      </c>
      <c r="B306" s="404" t="s">
        <v>5560</v>
      </c>
      <c r="C306" s="405" t="s">
        <v>5561</v>
      </c>
      <c r="D306" s="69"/>
      <c r="E306" s="69"/>
      <c r="F306" s="76"/>
      <c r="G306" s="63"/>
      <c r="H306" s="63"/>
      <c r="I306" s="51"/>
      <c r="J306" s="69"/>
      <c r="K306" s="65"/>
      <c r="L306" s="65"/>
      <c r="M306" s="352"/>
      <c r="N306" s="481"/>
      <c r="O306" s="359"/>
      <c r="P306" s="352"/>
      <c r="Q306" s="353"/>
      <c r="R306" s="483"/>
      <c r="S306" s="433"/>
      <c r="T306" s="417"/>
      <c r="U306" s="417"/>
      <c r="V306" s="417"/>
      <c r="W306" s="417"/>
      <c r="X306" s="418"/>
      <c r="Y306" s="419"/>
      <c r="Z306" s="420" t="s">
        <v>20</v>
      </c>
      <c r="AA306" s="421" t="s">
        <v>21</v>
      </c>
      <c r="AB306" s="430">
        <v>0.85</v>
      </c>
      <c r="AC306" s="484"/>
      <c r="AD306" s="292"/>
      <c r="AE306" s="355"/>
      <c r="AF306" s="414">
        <f>ROUND(ROUND(ROUND(ROUND(G296*Q296,0)*Y305,0)*AB306,0)-AD301,0)</f>
        <v>177</v>
      </c>
      <c r="AG306" s="79"/>
    </row>
    <row r="307" ht="16.5" customHeight="1">
      <c r="A307" s="29">
        <v>63.0</v>
      </c>
      <c r="B307" s="30" t="s">
        <v>5562</v>
      </c>
      <c r="C307" s="32" t="s">
        <v>5563</v>
      </c>
      <c r="D307" s="69"/>
      <c r="E307" s="69"/>
      <c r="F307" s="94"/>
      <c r="G307" s="63"/>
      <c r="H307" s="63"/>
      <c r="I307" s="95"/>
      <c r="J307" s="82" t="s">
        <v>38</v>
      </c>
      <c r="K307" s="152"/>
      <c r="L307" s="344"/>
      <c r="M307" s="152"/>
      <c r="N307" s="481"/>
      <c r="O307" s="94"/>
      <c r="P307" s="140"/>
      <c r="Q307" s="95"/>
      <c r="R307" s="287"/>
      <c r="S307" s="287"/>
      <c r="T307" s="152"/>
      <c r="U307" s="152"/>
      <c r="V307" s="152"/>
      <c r="W307" s="152"/>
      <c r="X307" s="287"/>
      <c r="Y307" s="345"/>
      <c r="Z307" s="398"/>
      <c r="AA307" s="288"/>
      <c r="AB307" s="288"/>
      <c r="AC307" s="288"/>
      <c r="AD307" s="288"/>
      <c r="AE307" s="346"/>
      <c r="AF307" s="45">
        <f>ROUND(ROUND(G296+K308,0)*Q296,0)</f>
        <v>435</v>
      </c>
      <c r="AG307" s="79"/>
    </row>
    <row r="308" ht="16.5" customHeight="1">
      <c r="A308" s="29">
        <v>63.0</v>
      </c>
      <c r="B308" s="30" t="s">
        <v>5564</v>
      </c>
      <c r="C308" s="32" t="s">
        <v>5565</v>
      </c>
      <c r="D308" s="69"/>
      <c r="E308" s="69"/>
      <c r="F308" s="94"/>
      <c r="G308" s="373"/>
      <c r="H308" s="140"/>
      <c r="I308" s="95"/>
      <c r="J308" s="482"/>
      <c r="K308" s="140">
        <v>9.0</v>
      </c>
      <c r="L308" s="348" t="s">
        <v>40</v>
      </c>
      <c r="M308" s="140"/>
      <c r="N308" s="105"/>
      <c r="O308" s="94"/>
      <c r="P308" s="140"/>
      <c r="Q308" s="95"/>
      <c r="R308" s="290"/>
      <c r="S308" s="290"/>
      <c r="T308" s="291"/>
      <c r="U308" s="291"/>
      <c r="V308" s="291"/>
      <c r="W308" s="291"/>
      <c r="X308" s="290"/>
      <c r="Y308" s="350"/>
      <c r="Z308" s="299" t="s">
        <v>20</v>
      </c>
      <c r="AA308" s="287" t="s">
        <v>21</v>
      </c>
      <c r="AB308" s="351">
        <v>0.85</v>
      </c>
      <c r="AC308" s="288"/>
      <c r="AD308" s="288"/>
      <c r="AE308" s="346"/>
      <c r="AF308" s="45">
        <f>ROUND(ROUND(ROUND(G296+K308,0)*Q296,0)*AB308,0)</f>
        <v>370</v>
      </c>
      <c r="AG308" s="79"/>
    </row>
    <row r="309" ht="16.5" customHeight="1">
      <c r="A309" s="403">
        <v>63.0</v>
      </c>
      <c r="B309" s="404" t="s">
        <v>5566</v>
      </c>
      <c r="C309" s="405" t="s">
        <v>5567</v>
      </c>
      <c r="D309" s="69"/>
      <c r="E309" s="69"/>
      <c r="F309" s="94"/>
      <c r="G309" s="352"/>
      <c r="H309" s="140"/>
      <c r="I309" s="95"/>
      <c r="J309" s="482"/>
      <c r="K309" s="65"/>
      <c r="L309" s="65"/>
      <c r="M309" s="352"/>
      <c r="N309" s="364"/>
      <c r="O309" s="359"/>
      <c r="P309" s="352"/>
      <c r="Q309" s="353"/>
      <c r="R309" s="504" t="s">
        <v>23</v>
      </c>
      <c r="S309" s="407" t="s">
        <v>24</v>
      </c>
      <c r="T309" s="408"/>
      <c r="U309" s="408"/>
      <c r="V309" s="408"/>
      <c r="W309" s="408"/>
      <c r="X309" s="409" t="s">
        <v>21</v>
      </c>
      <c r="Y309" s="410">
        <v>0.7</v>
      </c>
      <c r="Z309" s="426"/>
      <c r="AA309" s="427"/>
      <c r="AB309" s="427"/>
      <c r="AC309" s="427"/>
      <c r="AD309" s="427"/>
      <c r="AE309" s="428"/>
      <c r="AF309" s="414">
        <f>ROUND(ROUND(ROUND(G296+K308,0)*Q296,0)*Y309,0)</f>
        <v>305</v>
      </c>
      <c r="AG309" s="79"/>
    </row>
    <row r="310" ht="16.5" customHeight="1">
      <c r="A310" s="403">
        <v>63.0</v>
      </c>
      <c r="B310" s="404" t="s">
        <v>5568</v>
      </c>
      <c r="C310" s="405" t="s">
        <v>5569</v>
      </c>
      <c r="D310" s="69"/>
      <c r="E310" s="69"/>
      <c r="F310" s="94"/>
      <c r="G310" s="352"/>
      <c r="H310" s="140"/>
      <c r="I310" s="95"/>
      <c r="J310" s="482"/>
      <c r="K310" s="65"/>
      <c r="L310" s="65"/>
      <c r="M310" s="352"/>
      <c r="N310" s="364"/>
      <c r="O310" s="359"/>
      <c r="P310" s="352"/>
      <c r="Q310" s="353"/>
      <c r="R310" s="481"/>
      <c r="S310" s="416"/>
      <c r="T310" s="417"/>
      <c r="U310" s="417"/>
      <c r="V310" s="417"/>
      <c r="W310" s="417"/>
      <c r="X310" s="418"/>
      <c r="Y310" s="419"/>
      <c r="Z310" s="420" t="s">
        <v>20</v>
      </c>
      <c r="AA310" s="421" t="s">
        <v>21</v>
      </c>
      <c r="AB310" s="422">
        <v>0.85</v>
      </c>
      <c r="AC310" s="412"/>
      <c r="AD310" s="412"/>
      <c r="AE310" s="413"/>
      <c r="AF310" s="414">
        <f>ROUND(ROUND(ROUND(ROUND(G296+K308,0)*Q296,0)*Y309,0)*AB310,0)</f>
        <v>259</v>
      </c>
      <c r="AG310" s="79"/>
    </row>
    <row r="311" ht="16.5" customHeight="1">
      <c r="A311" s="403">
        <v>63.0</v>
      </c>
      <c r="B311" s="404" t="s">
        <v>5570</v>
      </c>
      <c r="C311" s="405" t="s">
        <v>5571</v>
      </c>
      <c r="D311" s="69"/>
      <c r="E311" s="69"/>
      <c r="F311" s="94"/>
      <c r="G311" s="352"/>
      <c r="H311" s="140"/>
      <c r="I311" s="95"/>
      <c r="J311" s="482"/>
      <c r="K311" s="65"/>
      <c r="L311" s="65"/>
      <c r="M311" s="352"/>
      <c r="N311" s="364"/>
      <c r="O311" s="359"/>
      <c r="P311" s="352"/>
      <c r="Q311" s="353"/>
      <c r="R311" s="481"/>
      <c r="S311" s="407" t="s">
        <v>27</v>
      </c>
      <c r="T311" s="408"/>
      <c r="U311" s="408"/>
      <c r="V311" s="408"/>
      <c r="W311" s="408"/>
      <c r="X311" s="409" t="s">
        <v>21</v>
      </c>
      <c r="Y311" s="410">
        <v>0.5</v>
      </c>
      <c r="Z311" s="423"/>
      <c r="AA311" s="424"/>
      <c r="AB311" s="424"/>
      <c r="AC311" s="424"/>
      <c r="AD311" s="424"/>
      <c r="AE311" s="419"/>
      <c r="AF311" s="414">
        <f>ROUND(ROUND(ROUND(G296+K308,0)*Q296,0)*Y311,0)</f>
        <v>218</v>
      </c>
      <c r="AG311" s="79"/>
    </row>
    <row r="312" ht="16.5" customHeight="1">
      <c r="A312" s="403">
        <v>63.0</v>
      </c>
      <c r="B312" s="404" t="s">
        <v>5572</v>
      </c>
      <c r="C312" s="405" t="s">
        <v>5573</v>
      </c>
      <c r="D312" s="69"/>
      <c r="E312" s="69"/>
      <c r="F312" s="94"/>
      <c r="G312" s="352"/>
      <c r="H312" s="140"/>
      <c r="I312" s="95"/>
      <c r="J312" s="482"/>
      <c r="K312" s="65"/>
      <c r="L312" s="65"/>
      <c r="M312" s="352"/>
      <c r="N312" s="364"/>
      <c r="O312" s="359"/>
      <c r="P312" s="352"/>
      <c r="Q312" s="353"/>
      <c r="R312" s="483"/>
      <c r="S312" s="416"/>
      <c r="T312" s="417"/>
      <c r="U312" s="417"/>
      <c r="V312" s="417"/>
      <c r="W312" s="417"/>
      <c r="X312" s="418"/>
      <c r="Y312" s="419"/>
      <c r="Z312" s="420" t="s">
        <v>20</v>
      </c>
      <c r="AA312" s="421" t="s">
        <v>21</v>
      </c>
      <c r="AB312" s="422">
        <v>0.85</v>
      </c>
      <c r="AC312" s="412"/>
      <c r="AD312" s="412"/>
      <c r="AE312" s="413"/>
      <c r="AF312" s="414">
        <f>ROUND(ROUND(ROUND(ROUND(G296+K308,0)*Q296,0)*Y311,0)*AB312,0)</f>
        <v>185</v>
      </c>
      <c r="AG312" s="79"/>
    </row>
    <row r="313" ht="16.5" customHeight="1">
      <c r="A313" s="29">
        <v>63.0</v>
      </c>
      <c r="B313" s="30" t="s">
        <v>5574</v>
      </c>
      <c r="C313" s="32" t="s">
        <v>5575</v>
      </c>
      <c r="D313" s="69"/>
      <c r="E313" s="69"/>
      <c r="F313" s="94"/>
      <c r="G313" s="352"/>
      <c r="H313" s="140"/>
      <c r="I313" s="95"/>
      <c r="J313" s="482"/>
      <c r="K313" s="65"/>
      <c r="L313" s="65"/>
      <c r="M313" s="352"/>
      <c r="N313" s="364"/>
      <c r="O313" s="359"/>
      <c r="P313" s="352"/>
      <c r="Q313" s="353"/>
      <c r="R313" s="96"/>
      <c r="S313" s="96"/>
      <c r="T313" s="152"/>
      <c r="U313" s="152"/>
      <c r="V313" s="152"/>
      <c r="W313" s="152"/>
      <c r="X313" s="287"/>
      <c r="Y313" s="354"/>
      <c r="Z313" s="398"/>
      <c r="AA313" s="288"/>
      <c r="AB313" s="346"/>
      <c r="AC313" s="82" t="s">
        <v>30</v>
      </c>
      <c r="AD313" s="302">
        <v>5.0</v>
      </c>
      <c r="AE313" s="360" t="s">
        <v>31</v>
      </c>
      <c r="AF313" s="45">
        <f>ROUND(ROUND(ROUND(G296+K308,0)*Q296,0)-AD313,0)</f>
        <v>430</v>
      </c>
      <c r="AG313" s="79"/>
    </row>
    <row r="314" ht="16.5" customHeight="1">
      <c r="A314" s="29">
        <v>63.0</v>
      </c>
      <c r="B314" s="30" t="s">
        <v>5576</v>
      </c>
      <c r="C314" s="32" t="s">
        <v>5577</v>
      </c>
      <c r="D314" s="69"/>
      <c r="E314" s="69"/>
      <c r="F314" s="94"/>
      <c r="G314" s="352"/>
      <c r="H314" s="140"/>
      <c r="I314" s="95"/>
      <c r="J314" s="69"/>
      <c r="K314" s="65"/>
      <c r="L314" s="65"/>
      <c r="M314" s="352"/>
      <c r="N314" s="364"/>
      <c r="O314" s="359"/>
      <c r="P314" s="352"/>
      <c r="Q314" s="353"/>
      <c r="R314" s="115"/>
      <c r="S314" s="115"/>
      <c r="T314" s="291"/>
      <c r="U314" s="291"/>
      <c r="V314" s="291"/>
      <c r="W314" s="291"/>
      <c r="X314" s="290"/>
      <c r="Y314" s="355"/>
      <c r="Z314" s="299" t="s">
        <v>20</v>
      </c>
      <c r="AA314" s="287" t="s">
        <v>21</v>
      </c>
      <c r="AB314" s="361">
        <v>0.85</v>
      </c>
      <c r="AC314" s="482"/>
      <c r="AD314" s="302"/>
      <c r="AE314" s="360"/>
      <c r="AF314" s="45">
        <f>ROUND(ROUND(ROUND(ROUND(G296+K308,0)*Q296,0)*AB314,0)-AD313,0)</f>
        <v>365</v>
      </c>
      <c r="AG314" s="79"/>
    </row>
    <row r="315" ht="16.5" customHeight="1">
      <c r="A315" s="403">
        <v>63.0</v>
      </c>
      <c r="B315" s="404" t="s">
        <v>5578</v>
      </c>
      <c r="C315" s="405" t="s">
        <v>5579</v>
      </c>
      <c r="D315" s="69"/>
      <c r="E315" s="69"/>
      <c r="F315" s="94"/>
      <c r="G315" s="352"/>
      <c r="H315" s="140"/>
      <c r="I315" s="95"/>
      <c r="J315" s="69"/>
      <c r="K315" s="65"/>
      <c r="L315" s="65"/>
      <c r="M315" s="352"/>
      <c r="N315" s="364"/>
      <c r="O315" s="359"/>
      <c r="P315" s="352"/>
      <c r="Q315" s="353"/>
      <c r="R315" s="504" t="s">
        <v>23</v>
      </c>
      <c r="S315" s="407" t="s">
        <v>24</v>
      </c>
      <c r="T315" s="408"/>
      <c r="U315" s="408"/>
      <c r="V315" s="408"/>
      <c r="W315" s="408"/>
      <c r="X315" s="409" t="s">
        <v>21</v>
      </c>
      <c r="Y315" s="410">
        <v>0.7</v>
      </c>
      <c r="Z315" s="426"/>
      <c r="AA315" s="427"/>
      <c r="AB315" s="428"/>
      <c r="AC315" s="482"/>
      <c r="AD315" s="313"/>
      <c r="AE315" s="349"/>
      <c r="AF315" s="414">
        <f>ROUND(ROUND(ROUND(ROUND(G296+K308,0)*Q296,0)*Y315,0)-AD313,0)</f>
        <v>300</v>
      </c>
      <c r="AG315" s="79"/>
    </row>
    <row r="316" ht="16.5" customHeight="1">
      <c r="A316" s="403">
        <v>63.0</v>
      </c>
      <c r="B316" s="404" t="s">
        <v>5580</v>
      </c>
      <c r="C316" s="405" t="s">
        <v>5581</v>
      </c>
      <c r="D316" s="69"/>
      <c r="E316" s="69"/>
      <c r="F316" s="94"/>
      <c r="G316" s="352"/>
      <c r="H316" s="140"/>
      <c r="I316" s="95"/>
      <c r="J316" s="69"/>
      <c r="K316" s="65"/>
      <c r="L316" s="65"/>
      <c r="M316" s="352"/>
      <c r="N316" s="364"/>
      <c r="O316" s="359"/>
      <c r="P316" s="352"/>
      <c r="Q316" s="353"/>
      <c r="R316" s="481"/>
      <c r="S316" s="416"/>
      <c r="T316" s="417"/>
      <c r="U316" s="417"/>
      <c r="V316" s="417"/>
      <c r="W316" s="417"/>
      <c r="X316" s="418"/>
      <c r="Y316" s="419"/>
      <c r="Z316" s="420" t="s">
        <v>20</v>
      </c>
      <c r="AA316" s="421" t="s">
        <v>21</v>
      </c>
      <c r="AB316" s="430">
        <v>0.85</v>
      </c>
      <c r="AC316" s="482"/>
      <c r="AD316" s="313"/>
      <c r="AE316" s="349"/>
      <c r="AF316" s="414">
        <f>ROUND(ROUND(ROUND(ROUND(ROUND(G296+K308,0)*Q296,0)*Y315,0)*AB316,0)-AD313,0)</f>
        <v>254</v>
      </c>
      <c r="AG316" s="79"/>
    </row>
    <row r="317" ht="16.5" customHeight="1">
      <c r="A317" s="403">
        <v>63.0</v>
      </c>
      <c r="B317" s="404" t="s">
        <v>5582</v>
      </c>
      <c r="C317" s="405" t="s">
        <v>5583</v>
      </c>
      <c r="D317" s="69"/>
      <c r="E317" s="69"/>
      <c r="F317" s="94"/>
      <c r="G317" s="352"/>
      <c r="H317" s="140"/>
      <c r="I317" s="95"/>
      <c r="J317" s="69"/>
      <c r="K317" s="65"/>
      <c r="L317" s="65"/>
      <c r="M317" s="352"/>
      <c r="N317" s="364"/>
      <c r="O317" s="359"/>
      <c r="P317" s="352"/>
      <c r="Q317" s="353"/>
      <c r="R317" s="481"/>
      <c r="S317" s="431" t="s">
        <v>27</v>
      </c>
      <c r="T317" s="408"/>
      <c r="U317" s="408"/>
      <c r="V317" s="408"/>
      <c r="W317" s="408"/>
      <c r="X317" s="409" t="s">
        <v>21</v>
      </c>
      <c r="Y317" s="410">
        <v>0.5</v>
      </c>
      <c r="Z317" s="423"/>
      <c r="AA317" s="424"/>
      <c r="AB317" s="419"/>
      <c r="AC317" s="482"/>
      <c r="AD317" s="313"/>
      <c r="AE317" s="349"/>
      <c r="AF317" s="414">
        <f>ROUND(ROUND(ROUND(ROUND(G296+K308,0)*Q296,0)*Y317,0)-AD313,0)</f>
        <v>213</v>
      </c>
      <c r="AG317" s="79"/>
    </row>
    <row r="318" ht="16.5" customHeight="1">
      <c r="A318" s="403">
        <v>63.0</v>
      </c>
      <c r="B318" s="404" t="s">
        <v>5584</v>
      </c>
      <c r="C318" s="405" t="s">
        <v>5585</v>
      </c>
      <c r="D318" s="69"/>
      <c r="E318" s="69"/>
      <c r="F318" s="94"/>
      <c r="G318" s="352"/>
      <c r="H318" s="140"/>
      <c r="I318" s="95"/>
      <c r="J318" s="69"/>
      <c r="K318" s="65"/>
      <c r="L318" s="65"/>
      <c r="M318" s="352"/>
      <c r="N318" s="367"/>
      <c r="O318" s="370"/>
      <c r="P318" s="366"/>
      <c r="Q318" s="369"/>
      <c r="R318" s="483"/>
      <c r="S318" s="433"/>
      <c r="T318" s="417"/>
      <c r="U318" s="417"/>
      <c r="V318" s="417"/>
      <c r="W318" s="417"/>
      <c r="X318" s="418"/>
      <c r="Y318" s="419"/>
      <c r="Z318" s="420" t="s">
        <v>20</v>
      </c>
      <c r="AA318" s="421" t="s">
        <v>21</v>
      </c>
      <c r="AB318" s="430">
        <v>0.85</v>
      </c>
      <c r="AC318" s="484"/>
      <c r="AD318" s="292"/>
      <c r="AE318" s="355"/>
      <c r="AF318" s="414">
        <f>ROUND(ROUND(ROUND(ROUND(ROUND(G296+K308,0)*Q296,0)*Y317,0)*AB318,0)-AD313,0)</f>
        <v>180</v>
      </c>
      <c r="AG318" s="79"/>
    </row>
    <row r="319" ht="16.5" customHeight="1">
      <c r="A319" s="29">
        <v>63.0</v>
      </c>
      <c r="B319" s="30" t="s">
        <v>5586</v>
      </c>
      <c r="C319" s="32" t="s">
        <v>5587</v>
      </c>
      <c r="D319" s="112"/>
      <c r="E319" s="69"/>
      <c r="F319" s="94"/>
      <c r="G319" s="352"/>
      <c r="H319" s="140"/>
      <c r="I319" s="95"/>
      <c r="J319" s="168"/>
      <c r="K319" s="152"/>
      <c r="L319" s="344"/>
      <c r="M319" s="152"/>
      <c r="N319" s="367"/>
      <c r="O319" s="82" t="s">
        <v>5011</v>
      </c>
      <c r="P319" s="152"/>
      <c r="Q319" s="153"/>
      <c r="R319" s="287"/>
      <c r="S319" s="287"/>
      <c r="T319" s="152"/>
      <c r="U319" s="152"/>
      <c r="V319" s="152"/>
      <c r="W319" s="152"/>
      <c r="X319" s="287"/>
      <c r="Y319" s="345"/>
      <c r="Z319" s="398"/>
      <c r="AA319" s="288"/>
      <c r="AB319" s="288"/>
      <c r="AC319" s="288"/>
      <c r="AD319" s="288"/>
      <c r="AE319" s="346"/>
      <c r="AF319" s="45">
        <f>ROUND(G296*Q320,0)</f>
        <v>306</v>
      </c>
      <c r="AG319" s="79"/>
    </row>
    <row r="320" ht="16.5" customHeight="1">
      <c r="A320" s="29">
        <v>63.0</v>
      </c>
      <c r="B320" s="30" t="s">
        <v>5588</v>
      </c>
      <c r="C320" s="32" t="s">
        <v>5589</v>
      </c>
      <c r="D320" s="69"/>
      <c r="E320" s="69"/>
      <c r="F320" s="76"/>
      <c r="G320" s="373"/>
      <c r="H320" s="140"/>
      <c r="I320" s="51"/>
      <c r="J320" s="94"/>
      <c r="K320" s="140"/>
      <c r="L320" s="348"/>
      <c r="M320" s="140"/>
      <c r="N320" s="105"/>
      <c r="O320" s="482"/>
      <c r="P320" s="302" t="s">
        <v>21</v>
      </c>
      <c r="Q320" s="349">
        <v>0.5</v>
      </c>
      <c r="R320" s="290"/>
      <c r="S320" s="290"/>
      <c r="T320" s="291"/>
      <c r="U320" s="291"/>
      <c r="V320" s="291"/>
      <c r="W320" s="291"/>
      <c r="X320" s="290"/>
      <c r="Y320" s="350"/>
      <c r="Z320" s="299" t="s">
        <v>20</v>
      </c>
      <c r="AA320" s="287" t="s">
        <v>21</v>
      </c>
      <c r="AB320" s="351">
        <v>0.85</v>
      </c>
      <c r="AC320" s="288"/>
      <c r="AD320" s="288"/>
      <c r="AE320" s="346"/>
      <c r="AF320" s="45">
        <f>ROUND(ROUND(G296*Q320,0)*AB320,0)</f>
        <v>260</v>
      </c>
      <c r="AG320" s="79"/>
    </row>
    <row r="321" ht="16.5" customHeight="1">
      <c r="A321" s="403">
        <v>63.0</v>
      </c>
      <c r="B321" s="404" t="s">
        <v>5590</v>
      </c>
      <c r="C321" s="405" t="s">
        <v>5591</v>
      </c>
      <c r="D321" s="69"/>
      <c r="E321" s="69"/>
      <c r="F321" s="76"/>
      <c r="G321" s="63"/>
      <c r="H321" s="63"/>
      <c r="I321" s="51"/>
      <c r="J321" s="69"/>
      <c r="K321" s="65"/>
      <c r="L321" s="65"/>
      <c r="M321" s="352"/>
      <c r="N321" s="364"/>
      <c r="O321" s="482"/>
      <c r="P321" s="352"/>
      <c r="Q321" s="353"/>
      <c r="R321" s="504" t="s">
        <v>23</v>
      </c>
      <c r="S321" s="407" t="s">
        <v>24</v>
      </c>
      <c r="T321" s="408"/>
      <c r="U321" s="408"/>
      <c r="V321" s="408"/>
      <c r="W321" s="408"/>
      <c r="X321" s="409" t="s">
        <v>21</v>
      </c>
      <c r="Y321" s="410">
        <v>0.7</v>
      </c>
      <c r="Z321" s="426"/>
      <c r="AA321" s="427"/>
      <c r="AB321" s="427"/>
      <c r="AC321" s="427"/>
      <c r="AD321" s="427"/>
      <c r="AE321" s="428"/>
      <c r="AF321" s="414">
        <f>ROUND(ROUND(G296*Q320,0)*Y321,0)</f>
        <v>214</v>
      </c>
      <c r="AG321" s="79"/>
    </row>
    <row r="322" ht="16.5" customHeight="1">
      <c r="A322" s="403">
        <v>63.0</v>
      </c>
      <c r="B322" s="404" t="s">
        <v>5592</v>
      </c>
      <c r="C322" s="405" t="s">
        <v>5593</v>
      </c>
      <c r="D322" s="69"/>
      <c r="E322" s="69"/>
      <c r="F322" s="76"/>
      <c r="G322" s="63"/>
      <c r="H322" s="63"/>
      <c r="I322" s="51"/>
      <c r="J322" s="69"/>
      <c r="K322" s="65"/>
      <c r="L322" s="65"/>
      <c r="M322" s="352"/>
      <c r="N322" s="364"/>
      <c r="O322" s="482"/>
      <c r="P322" s="352"/>
      <c r="Q322" s="353"/>
      <c r="R322" s="481"/>
      <c r="S322" s="416"/>
      <c r="T322" s="417"/>
      <c r="U322" s="417"/>
      <c r="V322" s="417"/>
      <c r="W322" s="417"/>
      <c r="X322" s="418"/>
      <c r="Y322" s="419"/>
      <c r="Z322" s="420" t="s">
        <v>20</v>
      </c>
      <c r="AA322" s="421" t="s">
        <v>21</v>
      </c>
      <c r="AB322" s="422">
        <v>0.85</v>
      </c>
      <c r="AC322" s="412"/>
      <c r="AD322" s="412"/>
      <c r="AE322" s="413"/>
      <c r="AF322" s="414">
        <f>ROUND(ROUND(ROUND(G296*Q320,0)*Y321,0)*AB322,0)</f>
        <v>182</v>
      </c>
      <c r="AG322" s="79"/>
    </row>
    <row r="323" ht="16.5" customHeight="1">
      <c r="A323" s="403">
        <v>63.0</v>
      </c>
      <c r="B323" s="404" t="s">
        <v>5594</v>
      </c>
      <c r="C323" s="405" t="s">
        <v>5595</v>
      </c>
      <c r="D323" s="69"/>
      <c r="E323" s="69"/>
      <c r="F323" s="76"/>
      <c r="G323" s="63"/>
      <c r="H323" s="63"/>
      <c r="I323" s="51"/>
      <c r="J323" s="69"/>
      <c r="K323" s="65"/>
      <c r="L323" s="65"/>
      <c r="M323" s="352"/>
      <c r="N323" s="364"/>
      <c r="O323" s="482"/>
      <c r="P323" s="352"/>
      <c r="Q323" s="353"/>
      <c r="R323" s="481"/>
      <c r="S323" s="407" t="s">
        <v>27</v>
      </c>
      <c r="T323" s="408"/>
      <c r="U323" s="408"/>
      <c r="V323" s="408"/>
      <c r="W323" s="408"/>
      <c r="X323" s="409" t="s">
        <v>21</v>
      </c>
      <c r="Y323" s="410">
        <v>0.5</v>
      </c>
      <c r="Z323" s="423"/>
      <c r="AA323" s="424"/>
      <c r="AB323" s="424"/>
      <c r="AC323" s="424"/>
      <c r="AD323" s="424"/>
      <c r="AE323" s="419"/>
      <c r="AF323" s="414">
        <f>ROUND(ROUND(G296*Q320,0)*Y323,0)</f>
        <v>153</v>
      </c>
      <c r="AG323" s="79"/>
    </row>
    <row r="324" ht="16.5" customHeight="1">
      <c r="A324" s="403">
        <v>63.0</v>
      </c>
      <c r="B324" s="404" t="s">
        <v>5596</v>
      </c>
      <c r="C324" s="405" t="s">
        <v>5597</v>
      </c>
      <c r="D324" s="69"/>
      <c r="E324" s="69"/>
      <c r="F324" s="76"/>
      <c r="G324" s="63"/>
      <c r="H324" s="63"/>
      <c r="I324" s="51"/>
      <c r="J324" s="69"/>
      <c r="K324" s="65"/>
      <c r="L324" s="65"/>
      <c r="M324" s="352"/>
      <c r="N324" s="364"/>
      <c r="O324" s="482"/>
      <c r="P324" s="352"/>
      <c r="Q324" s="353"/>
      <c r="R324" s="483"/>
      <c r="S324" s="416"/>
      <c r="T324" s="417"/>
      <c r="U324" s="417"/>
      <c r="V324" s="417"/>
      <c r="W324" s="417"/>
      <c r="X324" s="418"/>
      <c r="Y324" s="419"/>
      <c r="Z324" s="420" t="s">
        <v>20</v>
      </c>
      <c r="AA324" s="421" t="s">
        <v>21</v>
      </c>
      <c r="AB324" s="422">
        <v>0.85</v>
      </c>
      <c r="AC324" s="412"/>
      <c r="AD324" s="412"/>
      <c r="AE324" s="413"/>
      <c r="AF324" s="414">
        <f>ROUND(ROUND(ROUND(G296*Q320,0)*Y323,0)*AB324,0)</f>
        <v>130</v>
      </c>
      <c r="AG324" s="79"/>
    </row>
    <row r="325" ht="16.5" customHeight="1">
      <c r="A325" s="29">
        <v>63.0</v>
      </c>
      <c r="B325" s="30" t="s">
        <v>5598</v>
      </c>
      <c r="C325" s="32" t="s">
        <v>5599</v>
      </c>
      <c r="D325" s="69"/>
      <c r="E325" s="69"/>
      <c r="F325" s="76"/>
      <c r="G325" s="63"/>
      <c r="H325" s="63"/>
      <c r="I325" s="51"/>
      <c r="J325" s="69"/>
      <c r="K325" s="65"/>
      <c r="L325" s="65"/>
      <c r="M325" s="352"/>
      <c r="N325" s="364"/>
      <c r="O325" s="482"/>
      <c r="P325" s="352"/>
      <c r="Q325" s="353"/>
      <c r="R325" s="96"/>
      <c r="S325" s="96"/>
      <c r="T325" s="152"/>
      <c r="U325" s="152"/>
      <c r="V325" s="152"/>
      <c r="W325" s="152"/>
      <c r="X325" s="287"/>
      <c r="Y325" s="354"/>
      <c r="Z325" s="398"/>
      <c r="AA325" s="288"/>
      <c r="AB325" s="346"/>
      <c r="AC325" s="82" t="s">
        <v>30</v>
      </c>
      <c r="AD325" s="302">
        <v>5.0</v>
      </c>
      <c r="AE325" s="360" t="s">
        <v>31</v>
      </c>
      <c r="AF325" s="45">
        <f>ROUND(ROUND(G296*Q320,0)-AD325,0)</f>
        <v>301</v>
      </c>
      <c r="AG325" s="79"/>
    </row>
    <row r="326" ht="16.5" customHeight="1">
      <c r="A326" s="29">
        <v>63.0</v>
      </c>
      <c r="B326" s="30" t="s">
        <v>5600</v>
      </c>
      <c r="C326" s="32" t="s">
        <v>5601</v>
      </c>
      <c r="D326" s="69"/>
      <c r="E326" s="69"/>
      <c r="F326" s="76"/>
      <c r="G326" s="63"/>
      <c r="H326" s="63"/>
      <c r="I326" s="51"/>
      <c r="J326" s="69"/>
      <c r="K326" s="65"/>
      <c r="L326" s="65"/>
      <c r="M326" s="352"/>
      <c r="N326" s="364"/>
      <c r="O326" s="359"/>
      <c r="P326" s="352"/>
      <c r="Q326" s="353"/>
      <c r="R326" s="115"/>
      <c r="S326" s="115"/>
      <c r="T326" s="291"/>
      <c r="U326" s="291"/>
      <c r="V326" s="291"/>
      <c r="W326" s="291"/>
      <c r="X326" s="290"/>
      <c r="Y326" s="355"/>
      <c r="Z326" s="299" t="s">
        <v>20</v>
      </c>
      <c r="AA326" s="287" t="s">
        <v>21</v>
      </c>
      <c r="AB326" s="361">
        <v>0.85</v>
      </c>
      <c r="AC326" s="482"/>
      <c r="AD326" s="302"/>
      <c r="AE326" s="360"/>
      <c r="AF326" s="45">
        <f>ROUND(ROUND(ROUND(G296*Q320,0)*AB326,0)-AD325,0)</f>
        <v>255</v>
      </c>
      <c r="AG326" s="79"/>
    </row>
    <row r="327" ht="16.5" customHeight="1">
      <c r="A327" s="403">
        <v>63.0</v>
      </c>
      <c r="B327" s="404" t="s">
        <v>5602</v>
      </c>
      <c r="C327" s="405" t="s">
        <v>5603</v>
      </c>
      <c r="D327" s="69"/>
      <c r="E327" s="69"/>
      <c r="F327" s="76"/>
      <c r="G327" s="63"/>
      <c r="H327" s="63"/>
      <c r="I327" s="51"/>
      <c r="J327" s="69"/>
      <c r="K327" s="65"/>
      <c r="L327" s="65"/>
      <c r="M327" s="352"/>
      <c r="N327" s="364"/>
      <c r="O327" s="359"/>
      <c r="P327" s="352"/>
      <c r="Q327" s="353"/>
      <c r="R327" s="504" t="s">
        <v>23</v>
      </c>
      <c r="S327" s="407" t="s">
        <v>24</v>
      </c>
      <c r="T327" s="408"/>
      <c r="U327" s="408"/>
      <c r="V327" s="408"/>
      <c r="W327" s="408"/>
      <c r="X327" s="409" t="s">
        <v>21</v>
      </c>
      <c r="Y327" s="410">
        <v>0.7</v>
      </c>
      <c r="Z327" s="426"/>
      <c r="AA327" s="427"/>
      <c r="AB327" s="428"/>
      <c r="AC327" s="482"/>
      <c r="AD327" s="313"/>
      <c r="AE327" s="349"/>
      <c r="AF327" s="414">
        <f>ROUND(ROUND(ROUND(G296*Q320,0)*Y327,0)-AD325,0)</f>
        <v>209</v>
      </c>
      <c r="AG327" s="79"/>
    </row>
    <row r="328" ht="16.5" customHeight="1">
      <c r="A328" s="403">
        <v>63.0</v>
      </c>
      <c r="B328" s="404" t="s">
        <v>5604</v>
      </c>
      <c r="C328" s="405" t="s">
        <v>5605</v>
      </c>
      <c r="D328" s="69"/>
      <c r="E328" s="69"/>
      <c r="F328" s="76"/>
      <c r="G328" s="63"/>
      <c r="H328" s="63"/>
      <c r="I328" s="51"/>
      <c r="J328" s="69"/>
      <c r="K328" s="65"/>
      <c r="L328" s="65"/>
      <c r="M328" s="352"/>
      <c r="N328" s="364"/>
      <c r="O328" s="359"/>
      <c r="P328" s="352"/>
      <c r="Q328" s="353"/>
      <c r="R328" s="481"/>
      <c r="S328" s="416"/>
      <c r="T328" s="417"/>
      <c r="U328" s="417"/>
      <c r="V328" s="417"/>
      <c r="W328" s="417"/>
      <c r="X328" s="418"/>
      <c r="Y328" s="419"/>
      <c r="Z328" s="420" t="s">
        <v>20</v>
      </c>
      <c r="AA328" s="421" t="s">
        <v>21</v>
      </c>
      <c r="AB328" s="430">
        <v>0.85</v>
      </c>
      <c r="AC328" s="482"/>
      <c r="AD328" s="313"/>
      <c r="AE328" s="349"/>
      <c r="AF328" s="414">
        <f>ROUND(ROUND(ROUND(ROUND(G296*Q320,0)*Y327,0)*AB328,0)-AD325,0)</f>
        <v>177</v>
      </c>
      <c r="AG328" s="79"/>
    </row>
    <row r="329" ht="16.5" customHeight="1">
      <c r="A329" s="403">
        <v>63.0</v>
      </c>
      <c r="B329" s="404" t="s">
        <v>5606</v>
      </c>
      <c r="C329" s="405" t="s">
        <v>5607</v>
      </c>
      <c r="D329" s="69"/>
      <c r="E329" s="69"/>
      <c r="F329" s="76"/>
      <c r="G329" s="63"/>
      <c r="H329" s="63"/>
      <c r="I329" s="51"/>
      <c r="J329" s="69"/>
      <c r="K329" s="65"/>
      <c r="L329" s="65"/>
      <c r="M329" s="352"/>
      <c r="N329" s="364"/>
      <c r="O329" s="359"/>
      <c r="P329" s="352"/>
      <c r="Q329" s="353"/>
      <c r="R329" s="481"/>
      <c r="S329" s="431" t="s">
        <v>27</v>
      </c>
      <c r="T329" s="408"/>
      <c r="U329" s="408"/>
      <c r="V329" s="408"/>
      <c r="W329" s="408"/>
      <c r="X329" s="409" t="s">
        <v>21</v>
      </c>
      <c r="Y329" s="410">
        <v>0.5</v>
      </c>
      <c r="Z329" s="423"/>
      <c r="AA329" s="424"/>
      <c r="AB329" s="419"/>
      <c r="AC329" s="482"/>
      <c r="AD329" s="313"/>
      <c r="AE329" s="349"/>
      <c r="AF329" s="414">
        <f>ROUND(ROUND(ROUND(G296*Q320,0)*Y329,0)-AD325,0)</f>
        <v>148</v>
      </c>
      <c r="AG329" s="79"/>
    </row>
    <row r="330" ht="16.5" customHeight="1">
      <c r="A330" s="403">
        <v>63.0</v>
      </c>
      <c r="B330" s="404" t="s">
        <v>5608</v>
      </c>
      <c r="C330" s="405" t="s">
        <v>5609</v>
      </c>
      <c r="D330" s="69"/>
      <c r="E330" s="69"/>
      <c r="F330" s="76"/>
      <c r="G330" s="63"/>
      <c r="H330" s="63"/>
      <c r="I330" s="51"/>
      <c r="J330" s="69"/>
      <c r="K330" s="65"/>
      <c r="L330" s="65"/>
      <c r="M330" s="352"/>
      <c r="N330" s="364"/>
      <c r="O330" s="359"/>
      <c r="P330" s="352"/>
      <c r="Q330" s="353"/>
      <c r="R330" s="483"/>
      <c r="S330" s="433"/>
      <c r="T330" s="417"/>
      <c r="U330" s="417"/>
      <c r="V330" s="417"/>
      <c r="W330" s="417"/>
      <c r="X330" s="418"/>
      <c r="Y330" s="419"/>
      <c r="Z330" s="420" t="s">
        <v>20</v>
      </c>
      <c r="AA330" s="421" t="s">
        <v>21</v>
      </c>
      <c r="AB330" s="430">
        <v>0.85</v>
      </c>
      <c r="AC330" s="484"/>
      <c r="AD330" s="292"/>
      <c r="AE330" s="355"/>
      <c r="AF330" s="414">
        <f>ROUND(ROUND(ROUND(ROUND(G296*Q320,0)*Y329,0)*AB330,0)-AD325,0)</f>
        <v>125</v>
      </c>
      <c r="AG330" s="79"/>
    </row>
    <row r="331" ht="16.5" customHeight="1">
      <c r="A331" s="29">
        <v>63.0</v>
      </c>
      <c r="B331" s="30" t="s">
        <v>5610</v>
      </c>
      <c r="C331" s="32" t="s">
        <v>5611</v>
      </c>
      <c r="D331" s="69"/>
      <c r="E331" s="69"/>
      <c r="F331" s="94"/>
      <c r="G331" s="63"/>
      <c r="H331" s="63"/>
      <c r="I331" s="95"/>
      <c r="J331" s="82" t="s">
        <v>38</v>
      </c>
      <c r="K331" s="152"/>
      <c r="L331" s="344"/>
      <c r="M331" s="152"/>
      <c r="N331" s="105"/>
      <c r="O331" s="94"/>
      <c r="P331" s="140"/>
      <c r="Q331" s="95"/>
      <c r="R331" s="287"/>
      <c r="S331" s="287"/>
      <c r="T331" s="152"/>
      <c r="U331" s="152"/>
      <c r="V331" s="152"/>
      <c r="W331" s="152"/>
      <c r="X331" s="287"/>
      <c r="Y331" s="345"/>
      <c r="Z331" s="398"/>
      <c r="AA331" s="288"/>
      <c r="AB331" s="288"/>
      <c r="AC331" s="288"/>
      <c r="AD331" s="288"/>
      <c r="AE331" s="346"/>
      <c r="AF331" s="45">
        <f>ROUND(ROUND(G296+K332,0)*Q320,0)</f>
        <v>311</v>
      </c>
      <c r="AG331" s="79"/>
    </row>
    <row r="332" ht="16.5" customHeight="1">
      <c r="A332" s="29">
        <v>63.0</v>
      </c>
      <c r="B332" s="30" t="s">
        <v>5612</v>
      </c>
      <c r="C332" s="32" t="s">
        <v>5613</v>
      </c>
      <c r="D332" s="69"/>
      <c r="E332" s="69"/>
      <c r="F332" s="94"/>
      <c r="G332" s="373"/>
      <c r="H332" s="140"/>
      <c r="I332" s="95"/>
      <c r="J332" s="482"/>
      <c r="K332" s="140">
        <v>9.0</v>
      </c>
      <c r="L332" s="348" t="s">
        <v>40</v>
      </c>
      <c r="M332" s="140"/>
      <c r="N332" s="105"/>
      <c r="O332" s="94"/>
      <c r="P332" s="140"/>
      <c r="Q332" s="95"/>
      <c r="R332" s="290"/>
      <c r="S332" s="290"/>
      <c r="T332" s="291"/>
      <c r="U332" s="291"/>
      <c r="V332" s="291"/>
      <c r="W332" s="291"/>
      <c r="X332" s="290"/>
      <c r="Y332" s="350"/>
      <c r="Z332" s="299" t="s">
        <v>20</v>
      </c>
      <c r="AA332" s="287" t="s">
        <v>21</v>
      </c>
      <c r="AB332" s="351">
        <v>0.85</v>
      </c>
      <c r="AC332" s="288"/>
      <c r="AD332" s="288"/>
      <c r="AE332" s="346"/>
      <c r="AF332" s="45">
        <f>ROUND(ROUND(ROUND(G296+K332,0)*Q320,0)*AB332,0)</f>
        <v>264</v>
      </c>
      <c r="AG332" s="79"/>
    </row>
    <row r="333" ht="16.5" customHeight="1">
      <c r="A333" s="403">
        <v>63.0</v>
      </c>
      <c r="B333" s="404" t="s">
        <v>5614</v>
      </c>
      <c r="C333" s="405" t="s">
        <v>5615</v>
      </c>
      <c r="D333" s="69"/>
      <c r="E333" s="69"/>
      <c r="F333" s="94"/>
      <c r="G333" s="352"/>
      <c r="H333" s="140"/>
      <c r="I333" s="95"/>
      <c r="J333" s="482"/>
      <c r="K333" s="65"/>
      <c r="L333" s="65"/>
      <c r="M333" s="352"/>
      <c r="N333" s="364"/>
      <c r="O333" s="359"/>
      <c r="P333" s="352"/>
      <c r="Q333" s="353"/>
      <c r="R333" s="504" t="s">
        <v>23</v>
      </c>
      <c r="S333" s="407" t="s">
        <v>24</v>
      </c>
      <c r="T333" s="408"/>
      <c r="U333" s="408"/>
      <c r="V333" s="408"/>
      <c r="W333" s="408"/>
      <c r="X333" s="409" t="s">
        <v>21</v>
      </c>
      <c r="Y333" s="410">
        <v>0.7</v>
      </c>
      <c r="Z333" s="426"/>
      <c r="AA333" s="427"/>
      <c r="AB333" s="427"/>
      <c r="AC333" s="427"/>
      <c r="AD333" s="427"/>
      <c r="AE333" s="428"/>
      <c r="AF333" s="414">
        <f>ROUND(ROUND(ROUND(G296+K332,0)*Q320,0)*Y333,0)</f>
        <v>218</v>
      </c>
      <c r="AG333" s="79"/>
    </row>
    <row r="334" ht="16.5" customHeight="1">
      <c r="A334" s="403">
        <v>63.0</v>
      </c>
      <c r="B334" s="404" t="s">
        <v>5616</v>
      </c>
      <c r="C334" s="405" t="s">
        <v>5617</v>
      </c>
      <c r="D334" s="69"/>
      <c r="E334" s="69"/>
      <c r="F334" s="94"/>
      <c r="G334" s="352"/>
      <c r="H334" s="140"/>
      <c r="I334" s="95"/>
      <c r="J334" s="482"/>
      <c r="K334" s="65"/>
      <c r="L334" s="65"/>
      <c r="M334" s="352"/>
      <c r="N334" s="364"/>
      <c r="O334" s="359"/>
      <c r="P334" s="352"/>
      <c r="Q334" s="353"/>
      <c r="R334" s="481"/>
      <c r="S334" s="416"/>
      <c r="T334" s="417"/>
      <c r="U334" s="417"/>
      <c r="V334" s="417"/>
      <c r="W334" s="417"/>
      <c r="X334" s="418"/>
      <c r="Y334" s="419"/>
      <c r="Z334" s="420" t="s">
        <v>20</v>
      </c>
      <c r="AA334" s="421" t="s">
        <v>21</v>
      </c>
      <c r="AB334" s="422">
        <v>0.85</v>
      </c>
      <c r="AC334" s="412"/>
      <c r="AD334" s="412"/>
      <c r="AE334" s="413"/>
      <c r="AF334" s="414">
        <f>ROUND(ROUND(ROUND(ROUND(G296+K332,0)*Q320,0)*Y333,0)*AB334,0)</f>
        <v>185</v>
      </c>
      <c r="AG334" s="79"/>
    </row>
    <row r="335" ht="16.5" customHeight="1">
      <c r="A335" s="403">
        <v>63.0</v>
      </c>
      <c r="B335" s="404" t="s">
        <v>5618</v>
      </c>
      <c r="C335" s="405" t="s">
        <v>5619</v>
      </c>
      <c r="D335" s="69"/>
      <c r="E335" s="69"/>
      <c r="F335" s="94"/>
      <c r="G335" s="352"/>
      <c r="H335" s="140"/>
      <c r="I335" s="95"/>
      <c r="J335" s="482"/>
      <c r="K335" s="65"/>
      <c r="L335" s="65"/>
      <c r="M335" s="352"/>
      <c r="N335" s="364"/>
      <c r="O335" s="359"/>
      <c r="P335" s="352"/>
      <c r="Q335" s="353"/>
      <c r="R335" s="481"/>
      <c r="S335" s="407" t="s">
        <v>27</v>
      </c>
      <c r="T335" s="408"/>
      <c r="U335" s="408"/>
      <c r="V335" s="408"/>
      <c r="W335" s="408"/>
      <c r="X335" s="409" t="s">
        <v>21</v>
      </c>
      <c r="Y335" s="410">
        <v>0.5</v>
      </c>
      <c r="Z335" s="423"/>
      <c r="AA335" s="424"/>
      <c r="AB335" s="424"/>
      <c r="AC335" s="424"/>
      <c r="AD335" s="424"/>
      <c r="AE335" s="419"/>
      <c r="AF335" s="414">
        <f>ROUND(ROUND(ROUND(G296+K332,0)*Q320,0)*Y335,0)</f>
        <v>156</v>
      </c>
      <c r="AG335" s="79"/>
    </row>
    <row r="336" ht="16.5" customHeight="1">
      <c r="A336" s="403">
        <v>63.0</v>
      </c>
      <c r="B336" s="404" t="s">
        <v>5620</v>
      </c>
      <c r="C336" s="405" t="s">
        <v>5621</v>
      </c>
      <c r="D336" s="69"/>
      <c r="E336" s="69"/>
      <c r="F336" s="94"/>
      <c r="G336" s="352"/>
      <c r="H336" s="140"/>
      <c r="I336" s="95"/>
      <c r="J336" s="482"/>
      <c r="K336" s="65"/>
      <c r="L336" s="65"/>
      <c r="M336" s="352"/>
      <c r="N336" s="364"/>
      <c r="O336" s="359"/>
      <c r="P336" s="352"/>
      <c r="Q336" s="353"/>
      <c r="R336" s="483"/>
      <c r="S336" s="416"/>
      <c r="T336" s="417"/>
      <c r="U336" s="417"/>
      <c r="V336" s="417"/>
      <c r="W336" s="417"/>
      <c r="X336" s="418"/>
      <c r="Y336" s="419"/>
      <c r="Z336" s="420" t="s">
        <v>20</v>
      </c>
      <c r="AA336" s="421" t="s">
        <v>21</v>
      </c>
      <c r="AB336" s="422">
        <v>0.85</v>
      </c>
      <c r="AC336" s="412"/>
      <c r="AD336" s="412"/>
      <c r="AE336" s="413"/>
      <c r="AF336" s="414">
        <f>ROUND(ROUND(ROUND(ROUND(G296+K332,0)*Q320,0)*Y335,0)*AB336,0)</f>
        <v>133</v>
      </c>
      <c r="AG336" s="79"/>
    </row>
    <row r="337" ht="16.5" customHeight="1">
      <c r="A337" s="29">
        <v>63.0</v>
      </c>
      <c r="B337" s="30" t="s">
        <v>5622</v>
      </c>
      <c r="C337" s="32" t="s">
        <v>5623</v>
      </c>
      <c r="D337" s="69"/>
      <c r="E337" s="69"/>
      <c r="F337" s="94"/>
      <c r="G337" s="352"/>
      <c r="H337" s="140"/>
      <c r="I337" s="95"/>
      <c r="J337" s="69"/>
      <c r="K337" s="65"/>
      <c r="L337" s="65"/>
      <c r="M337" s="352"/>
      <c r="N337" s="364"/>
      <c r="O337" s="359"/>
      <c r="P337" s="352"/>
      <c r="Q337" s="353"/>
      <c r="R337" s="96"/>
      <c r="S337" s="96"/>
      <c r="T337" s="152"/>
      <c r="U337" s="152"/>
      <c r="V337" s="152"/>
      <c r="W337" s="152"/>
      <c r="X337" s="287"/>
      <c r="Y337" s="354"/>
      <c r="Z337" s="398"/>
      <c r="AA337" s="288"/>
      <c r="AB337" s="346"/>
      <c r="AC337" s="82" t="s">
        <v>30</v>
      </c>
      <c r="AD337" s="302">
        <v>5.0</v>
      </c>
      <c r="AE337" s="360" t="s">
        <v>31</v>
      </c>
      <c r="AF337" s="45">
        <f>ROUND(ROUND(ROUND(G296+K332,0)*Q320,0)-AD337,0)</f>
        <v>306</v>
      </c>
      <c r="AG337" s="79"/>
    </row>
    <row r="338" ht="16.5" customHeight="1">
      <c r="A338" s="29">
        <v>63.0</v>
      </c>
      <c r="B338" s="30" t="s">
        <v>5624</v>
      </c>
      <c r="C338" s="32" t="s">
        <v>5625</v>
      </c>
      <c r="D338" s="69"/>
      <c r="E338" s="69"/>
      <c r="F338" s="94"/>
      <c r="G338" s="352"/>
      <c r="H338" s="140"/>
      <c r="I338" s="95"/>
      <c r="J338" s="69"/>
      <c r="K338" s="65"/>
      <c r="L338" s="65"/>
      <c r="M338" s="352"/>
      <c r="N338" s="364"/>
      <c r="O338" s="359"/>
      <c r="P338" s="352"/>
      <c r="Q338" s="353"/>
      <c r="R338" s="115"/>
      <c r="S338" s="115"/>
      <c r="T338" s="291"/>
      <c r="U338" s="291"/>
      <c r="V338" s="291"/>
      <c r="W338" s="291"/>
      <c r="X338" s="290"/>
      <c r="Y338" s="355"/>
      <c r="Z338" s="299" t="s">
        <v>20</v>
      </c>
      <c r="AA338" s="287" t="s">
        <v>21</v>
      </c>
      <c r="AB338" s="361">
        <v>0.85</v>
      </c>
      <c r="AC338" s="482"/>
      <c r="AD338" s="302"/>
      <c r="AE338" s="360"/>
      <c r="AF338" s="45">
        <f>ROUND(ROUND(ROUND(ROUND(G296+K332,0)*Q320,0)*AB338,0)-AD337,0)</f>
        <v>259</v>
      </c>
      <c r="AG338" s="79"/>
    </row>
    <row r="339" ht="16.5" customHeight="1">
      <c r="A339" s="403">
        <v>63.0</v>
      </c>
      <c r="B339" s="404" t="s">
        <v>5626</v>
      </c>
      <c r="C339" s="405" t="s">
        <v>5627</v>
      </c>
      <c r="D339" s="69"/>
      <c r="E339" s="69"/>
      <c r="F339" s="94"/>
      <c r="G339" s="352"/>
      <c r="H339" s="140"/>
      <c r="I339" s="95"/>
      <c r="J339" s="69"/>
      <c r="K339" s="65"/>
      <c r="L339" s="65"/>
      <c r="M339" s="352"/>
      <c r="N339" s="364"/>
      <c r="O339" s="359"/>
      <c r="P339" s="352"/>
      <c r="Q339" s="353"/>
      <c r="R339" s="504" t="s">
        <v>23</v>
      </c>
      <c r="S339" s="407" t="s">
        <v>24</v>
      </c>
      <c r="T339" s="408"/>
      <c r="U339" s="408"/>
      <c r="V339" s="408"/>
      <c r="W339" s="408"/>
      <c r="X339" s="409" t="s">
        <v>21</v>
      </c>
      <c r="Y339" s="410">
        <v>0.7</v>
      </c>
      <c r="Z339" s="426"/>
      <c r="AA339" s="427"/>
      <c r="AB339" s="428"/>
      <c r="AC339" s="482"/>
      <c r="AD339" s="313"/>
      <c r="AE339" s="349"/>
      <c r="AF339" s="414">
        <f>ROUND(ROUND(ROUND(ROUND(G296+K332,0)*Q320,0)*Y339,0)-AD337,0)</f>
        <v>213</v>
      </c>
      <c r="AG339" s="79"/>
    </row>
    <row r="340" ht="16.5" customHeight="1">
      <c r="A340" s="403">
        <v>63.0</v>
      </c>
      <c r="B340" s="404" t="s">
        <v>5628</v>
      </c>
      <c r="C340" s="405" t="s">
        <v>5629</v>
      </c>
      <c r="D340" s="69"/>
      <c r="E340" s="69"/>
      <c r="F340" s="94"/>
      <c r="G340" s="352"/>
      <c r="H340" s="140"/>
      <c r="I340" s="95"/>
      <c r="J340" s="69"/>
      <c r="K340" s="65"/>
      <c r="L340" s="65"/>
      <c r="M340" s="352"/>
      <c r="N340" s="364"/>
      <c r="O340" s="359"/>
      <c r="P340" s="352"/>
      <c r="Q340" s="353"/>
      <c r="R340" s="481"/>
      <c r="S340" s="416"/>
      <c r="T340" s="417"/>
      <c r="U340" s="417"/>
      <c r="V340" s="417"/>
      <c r="W340" s="417"/>
      <c r="X340" s="418"/>
      <c r="Y340" s="419"/>
      <c r="Z340" s="420" t="s">
        <v>20</v>
      </c>
      <c r="AA340" s="421" t="s">
        <v>21</v>
      </c>
      <c r="AB340" s="430">
        <v>0.85</v>
      </c>
      <c r="AC340" s="482"/>
      <c r="AD340" s="313"/>
      <c r="AE340" s="349"/>
      <c r="AF340" s="414">
        <f>ROUND(ROUND(ROUND(ROUND(ROUND(G296+K332,0)*Q320,0)*Y339,0)*AB340,0)-AD337,0)</f>
        <v>180</v>
      </c>
      <c r="AG340" s="79"/>
    </row>
    <row r="341" ht="16.5" customHeight="1">
      <c r="A341" s="403">
        <v>63.0</v>
      </c>
      <c r="B341" s="404" t="s">
        <v>5630</v>
      </c>
      <c r="C341" s="405" t="s">
        <v>5631</v>
      </c>
      <c r="D341" s="69"/>
      <c r="E341" s="69"/>
      <c r="F341" s="94"/>
      <c r="G341" s="352"/>
      <c r="H341" s="140"/>
      <c r="I341" s="95"/>
      <c r="J341" s="69"/>
      <c r="K341" s="65"/>
      <c r="L341" s="65"/>
      <c r="M341" s="352"/>
      <c r="N341" s="364"/>
      <c r="O341" s="359"/>
      <c r="P341" s="352"/>
      <c r="Q341" s="353"/>
      <c r="R341" s="481"/>
      <c r="S341" s="431" t="s">
        <v>27</v>
      </c>
      <c r="T341" s="408"/>
      <c r="U341" s="408"/>
      <c r="V341" s="408"/>
      <c r="W341" s="408"/>
      <c r="X341" s="409" t="s">
        <v>21</v>
      </c>
      <c r="Y341" s="410">
        <v>0.5</v>
      </c>
      <c r="Z341" s="423"/>
      <c r="AA341" s="424"/>
      <c r="AB341" s="419"/>
      <c r="AC341" s="482"/>
      <c r="AD341" s="313"/>
      <c r="AE341" s="349"/>
      <c r="AF341" s="414">
        <f>ROUND(ROUND(ROUND(ROUND(G296+K332,0)*Q320,0)*Y341,0)-AD337,0)</f>
        <v>151</v>
      </c>
      <c r="AG341" s="79"/>
    </row>
    <row r="342" ht="16.5" customHeight="1">
      <c r="A342" s="403">
        <v>63.0</v>
      </c>
      <c r="B342" s="404" t="s">
        <v>5632</v>
      </c>
      <c r="C342" s="405" t="s">
        <v>5633</v>
      </c>
      <c r="D342" s="69"/>
      <c r="E342" s="69"/>
      <c r="F342" s="94"/>
      <c r="G342" s="352"/>
      <c r="H342" s="140"/>
      <c r="I342" s="95"/>
      <c r="J342" s="69"/>
      <c r="K342" s="65"/>
      <c r="L342" s="65"/>
      <c r="M342" s="352"/>
      <c r="N342" s="377"/>
      <c r="O342" s="378"/>
      <c r="P342" s="374"/>
      <c r="Q342" s="376"/>
      <c r="R342" s="483"/>
      <c r="S342" s="433"/>
      <c r="T342" s="417"/>
      <c r="U342" s="417"/>
      <c r="V342" s="417"/>
      <c r="W342" s="417"/>
      <c r="X342" s="418"/>
      <c r="Y342" s="419"/>
      <c r="Z342" s="420" t="s">
        <v>20</v>
      </c>
      <c r="AA342" s="421" t="s">
        <v>21</v>
      </c>
      <c r="AB342" s="430">
        <v>0.85</v>
      </c>
      <c r="AC342" s="484"/>
      <c r="AD342" s="292"/>
      <c r="AE342" s="355"/>
      <c r="AF342" s="414">
        <f>ROUND(ROUND(ROUND(ROUND(ROUND(G296+K332,0)*Q320,0)*Y341,0)*AB342,0)-AD337,0)</f>
        <v>128</v>
      </c>
      <c r="AG342" s="79"/>
    </row>
    <row r="343" ht="16.5" customHeight="1">
      <c r="A343" s="29">
        <v>63.0</v>
      </c>
      <c r="B343" s="30" t="s">
        <v>5634</v>
      </c>
      <c r="C343" s="32" t="s">
        <v>5635</v>
      </c>
      <c r="D343" s="69"/>
      <c r="E343" s="69"/>
      <c r="F343" s="102" t="s">
        <v>52</v>
      </c>
      <c r="G343" s="35"/>
      <c r="H343" s="35"/>
      <c r="I343" s="36"/>
      <c r="J343" s="168"/>
      <c r="K343" s="152"/>
      <c r="L343" s="344"/>
      <c r="M343" s="152"/>
      <c r="N343" s="241" t="s">
        <v>4961</v>
      </c>
      <c r="O343" s="82" t="s">
        <v>4962</v>
      </c>
      <c r="P343" s="152"/>
      <c r="Q343" s="153"/>
      <c r="R343" s="287"/>
      <c r="S343" s="287"/>
      <c r="T343" s="152"/>
      <c r="U343" s="152"/>
      <c r="V343" s="152"/>
      <c r="W343" s="152"/>
      <c r="X343" s="287"/>
      <c r="Y343" s="345"/>
      <c r="Z343" s="398"/>
      <c r="AA343" s="288"/>
      <c r="AB343" s="288"/>
      <c r="AC343" s="288"/>
      <c r="AD343" s="288"/>
      <c r="AE343" s="346"/>
      <c r="AF343" s="45">
        <f>ROUND(G344*Q344,0)</f>
        <v>285</v>
      </c>
      <c r="AG343" s="79"/>
    </row>
    <row r="344" ht="16.5" customHeight="1">
      <c r="A344" s="29">
        <v>63.0</v>
      </c>
      <c r="B344" s="30" t="s">
        <v>5636</v>
      </c>
      <c r="C344" s="32" t="s">
        <v>5637</v>
      </c>
      <c r="D344" s="69"/>
      <c r="E344" s="69"/>
      <c r="F344" s="482"/>
      <c r="G344" s="347">
        <f>'30放課後等デイ(基本１)'!G176</f>
        <v>407</v>
      </c>
      <c r="H344" s="140" t="s">
        <v>9</v>
      </c>
      <c r="I344" s="51"/>
      <c r="J344" s="94"/>
      <c r="K344" s="140"/>
      <c r="L344" s="348"/>
      <c r="M344" s="140"/>
      <c r="N344" s="481"/>
      <c r="O344" s="482"/>
      <c r="P344" s="302" t="s">
        <v>21</v>
      </c>
      <c r="Q344" s="349">
        <v>0.7</v>
      </c>
      <c r="R344" s="290"/>
      <c r="S344" s="290"/>
      <c r="T344" s="291"/>
      <c r="U344" s="291"/>
      <c r="V344" s="291"/>
      <c r="W344" s="291"/>
      <c r="X344" s="290"/>
      <c r="Y344" s="350"/>
      <c r="Z344" s="299" t="s">
        <v>20</v>
      </c>
      <c r="AA344" s="287" t="s">
        <v>21</v>
      </c>
      <c r="AB344" s="351">
        <v>0.85</v>
      </c>
      <c r="AC344" s="288"/>
      <c r="AD344" s="288"/>
      <c r="AE344" s="346"/>
      <c r="AF344" s="45">
        <f>ROUND(ROUND(G344*Q344,0)*AB344,0)</f>
        <v>242</v>
      </c>
      <c r="AG344" s="79"/>
    </row>
    <row r="345" ht="16.5" customHeight="1">
      <c r="A345" s="403">
        <v>63.0</v>
      </c>
      <c r="B345" s="404" t="s">
        <v>5638</v>
      </c>
      <c r="C345" s="405" t="s">
        <v>5639</v>
      </c>
      <c r="D345" s="94"/>
      <c r="E345" s="94"/>
      <c r="F345" s="482"/>
      <c r="G345" s="63"/>
      <c r="H345" s="63"/>
      <c r="I345" s="51"/>
      <c r="J345" s="69"/>
      <c r="K345" s="65"/>
      <c r="L345" s="65"/>
      <c r="M345" s="352"/>
      <c r="N345" s="481"/>
      <c r="O345" s="482"/>
      <c r="P345" s="352"/>
      <c r="Q345" s="353"/>
      <c r="R345" s="504" t="s">
        <v>23</v>
      </c>
      <c r="S345" s="407" t="s">
        <v>24</v>
      </c>
      <c r="T345" s="408"/>
      <c r="U345" s="408"/>
      <c r="V345" s="408"/>
      <c r="W345" s="408"/>
      <c r="X345" s="409" t="s">
        <v>21</v>
      </c>
      <c r="Y345" s="410">
        <v>0.7</v>
      </c>
      <c r="Z345" s="426"/>
      <c r="AA345" s="427"/>
      <c r="AB345" s="427"/>
      <c r="AC345" s="427"/>
      <c r="AD345" s="427"/>
      <c r="AE345" s="428"/>
      <c r="AF345" s="414">
        <f>ROUND(ROUND(G344*Q344,0)*Y345,0)</f>
        <v>200</v>
      </c>
      <c r="AG345" s="79"/>
    </row>
    <row r="346" ht="16.5" customHeight="1">
      <c r="A346" s="403">
        <v>63.0</v>
      </c>
      <c r="B346" s="404" t="s">
        <v>5640</v>
      </c>
      <c r="C346" s="405" t="s">
        <v>5641</v>
      </c>
      <c r="D346" s="94"/>
      <c r="E346" s="94"/>
      <c r="F346" s="482"/>
      <c r="G346" s="63"/>
      <c r="H346" s="63"/>
      <c r="I346" s="51"/>
      <c r="J346" s="69"/>
      <c r="K346" s="65"/>
      <c r="L346" s="65"/>
      <c r="M346" s="352"/>
      <c r="N346" s="481"/>
      <c r="O346" s="482"/>
      <c r="P346" s="352"/>
      <c r="Q346" s="353"/>
      <c r="R346" s="481"/>
      <c r="S346" s="416"/>
      <c r="T346" s="417"/>
      <c r="U346" s="417"/>
      <c r="V346" s="417"/>
      <c r="W346" s="417"/>
      <c r="X346" s="418"/>
      <c r="Y346" s="419"/>
      <c r="Z346" s="420" t="s">
        <v>20</v>
      </c>
      <c r="AA346" s="421" t="s">
        <v>21</v>
      </c>
      <c r="AB346" s="422">
        <v>0.85</v>
      </c>
      <c r="AC346" s="412"/>
      <c r="AD346" s="412"/>
      <c r="AE346" s="413"/>
      <c r="AF346" s="414">
        <f>ROUND(ROUND(ROUND(G344*Q344,0)*Y345,0)*AB346,0)</f>
        <v>170</v>
      </c>
      <c r="AG346" s="79"/>
    </row>
    <row r="347" ht="16.5" customHeight="1">
      <c r="A347" s="403">
        <v>63.0</v>
      </c>
      <c r="B347" s="404" t="s">
        <v>5642</v>
      </c>
      <c r="C347" s="405" t="s">
        <v>5643</v>
      </c>
      <c r="D347" s="94"/>
      <c r="E347" s="94"/>
      <c r="F347" s="482"/>
      <c r="G347" s="63"/>
      <c r="H347" s="63"/>
      <c r="I347" s="51"/>
      <c r="J347" s="69"/>
      <c r="K347" s="65"/>
      <c r="L347" s="65"/>
      <c r="M347" s="352"/>
      <c r="N347" s="481"/>
      <c r="O347" s="482"/>
      <c r="P347" s="352"/>
      <c r="Q347" s="353"/>
      <c r="R347" s="481"/>
      <c r="S347" s="407" t="s">
        <v>27</v>
      </c>
      <c r="T347" s="408"/>
      <c r="U347" s="408"/>
      <c r="V347" s="408"/>
      <c r="W347" s="408"/>
      <c r="X347" s="409" t="s">
        <v>21</v>
      </c>
      <c r="Y347" s="410">
        <v>0.5</v>
      </c>
      <c r="Z347" s="423"/>
      <c r="AA347" s="424"/>
      <c r="AB347" s="424"/>
      <c r="AC347" s="424"/>
      <c r="AD347" s="424"/>
      <c r="AE347" s="419"/>
      <c r="AF347" s="414">
        <f>ROUND(ROUND(G344*Q344,0)*Y347,0)</f>
        <v>143</v>
      </c>
      <c r="AG347" s="79"/>
    </row>
    <row r="348" ht="16.5" customHeight="1">
      <c r="A348" s="403">
        <v>63.0</v>
      </c>
      <c r="B348" s="404" t="s">
        <v>5644</v>
      </c>
      <c r="C348" s="405" t="s">
        <v>5645</v>
      </c>
      <c r="D348" s="94"/>
      <c r="E348" s="94"/>
      <c r="F348" s="482"/>
      <c r="G348" s="63"/>
      <c r="H348" s="63"/>
      <c r="I348" s="51"/>
      <c r="J348" s="69"/>
      <c r="K348" s="65"/>
      <c r="L348" s="65"/>
      <c r="M348" s="352"/>
      <c r="N348" s="481"/>
      <c r="O348" s="482"/>
      <c r="P348" s="352"/>
      <c r="Q348" s="353"/>
      <c r="R348" s="483"/>
      <c r="S348" s="416"/>
      <c r="T348" s="417"/>
      <c r="U348" s="417"/>
      <c r="V348" s="417"/>
      <c r="W348" s="417"/>
      <c r="X348" s="418"/>
      <c r="Y348" s="419"/>
      <c r="Z348" s="420" t="s">
        <v>20</v>
      </c>
      <c r="AA348" s="421" t="s">
        <v>21</v>
      </c>
      <c r="AB348" s="422">
        <v>0.85</v>
      </c>
      <c r="AC348" s="412"/>
      <c r="AD348" s="412"/>
      <c r="AE348" s="413"/>
      <c r="AF348" s="414">
        <f>ROUND(ROUND(ROUND(G344*Q344,0)*Y347,0)*AB348,0)</f>
        <v>122</v>
      </c>
      <c r="AG348" s="79"/>
    </row>
    <row r="349" ht="16.5" customHeight="1">
      <c r="A349" s="29">
        <v>63.0</v>
      </c>
      <c r="B349" s="30" t="s">
        <v>5646</v>
      </c>
      <c r="C349" s="32" t="s">
        <v>5647</v>
      </c>
      <c r="D349" s="94"/>
      <c r="E349" s="94"/>
      <c r="F349" s="482"/>
      <c r="G349" s="63"/>
      <c r="H349" s="63"/>
      <c r="I349" s="51"/>
      <c r="J349" s="69"/>
      <c r="K349" s="65"/>
      <c r="L349" s="65"/>
      <c r="M349" s="352"/>
      <c r="N349" s="481"/>
      <c r="O349" s="482"/>
      <c r="P349" s="352"/>
      <c r="Q349" s="353"/>
      <c r="R349" s="96"/>
      <c r="S349" s="96"/>
      <c r="T349" s="152"/>
      <c r="U349" s="152"/>
      <c r="V349" s="152"/>
      <c r="W349" s="152"/>
      <c r="X349" s="287"/>
      <c r="Y349" s="354"/>
      <c r="Z349" s="398"/>
      <c r="AA349" s="288"/>
      <c r="AB349" s="346"/>
      <c r="AC349" s="82" t="s">
        <v>30</v>
      </c>
      <c r="AD349" s="302">
        <v>5.0</v>
      </c>
      <c r="AE349" s="360" t="s">
        <v>31</v>
      </c>
      <c r="AF349" s="45">
        <f>ROUND(ROUND(G344*Q344,0)-AD349,0)</f>
        <v>280</v>
      </c>
      <c r="AG349" s="79"/>
    </row>
    <row r="350" ht="16.5" customHeight="1">
      <c r="A350" s="29">
        <v>63.0</v>
      </c>
      <c r="B350" s="30" t="s">
        <v>5648</v>
      </c>
      <c r="C350" s="32" t="s">
        <v>5649</v>
      </c>
      <c r="D350" s="94"/>
      <c r="E350" s="94"/>
      <c r="F350" s="482"/>
      <c r="G350" s="63"/>
      <c r="H350" s="63"/>
      <c r="I350" s="51"/>
      <c r="J350" s="69"/>
      <c r="K350" s="65"/>
      <c r="L350" s="65"/>
      <c r="M350" s="352"/>
      <c r="N350" s="481"/>
      <c r="O350" s="482"/>
      <c r="P350" s="352"/>
      <c r="Q350" s="353"/>
      <c r="R350" s="115"/>
      <c r="S350" s="115"/>
      <c r="T350" s="291"/>
      <c r="U350" s="291"/>
      <c r="V350" s="291"/>
      <c r="W350" s="291"/>
      <c r="X350" s="290"/>
      <c r="Y350" s="355"/>
      <c r="Z350" s="299" t="s">
        <v>20</v>
      </c>
      <c r="AA350" s="287" t="s">
        <v>21</v>
      </c>
      <c r="AB350" s="361">
        <v>0.85</v>
      </c>
      <c r="AC350" s="482"/>
      <c r="AD350" s="302"/>
      <c r="AE350" s="360"/>
      <c r="AF350" s="45">
        <f>ROUND(ROUND(ROUND(G344*Q344,0)*AB350,0)-AD349,0)</f>
        <v>237</v>
      </c>
      <c r="AG350" s="79"/>
    </row>
    <row r="351" ht="16.5" customHeight="1">
      <c r="A351" s="403">
        <v>63.0</v>
      </c>
      <c r="B351" s="404" t="s">
        <v>5650</v>
      </c>
      <c r="C351" s="405" t="s">
        <v>5651</v>
      </c>
      <c r="D351" s="94"/>
      <c r="E351" s="94"/>
      <c r="F351" s="76"/>
      <c r="G351" s="63"/>
      <c r="H351" s="63"/>
      <c r="I351" s="51"/>
      <c r="J351" s="69"/>
      <c r="K351" s="65"/>
      <c r="L351" s="65"/>
      <c r="M351" s="352"/>
      <c r="N351" s="481"/>
      <c r="O351" s="482"/>
      <c r="P351" s="352"/>
      <c r="Q351" s="353"/>
      <c r="R351" s="504" t="s">
        <v>23</v>
      </c>
      <c r="S351" s="407" t="s">
        <v>24</v>
      </c>
      <c r="T351" s="408"/>
      <c r="U351" s="408"/>
      <c r="V351" s="408"/>
      <c r="W351" s="408"/>
      <c r="X351" s="409" t="s">
        <v>21</v>
      </c>
      <c r="Y351" s="410">
        <v>0.7</v>
      </c>
      <c r="Z351" s="426"/>
      <c r="AA351" s="427"/>
      <c r="AB351" s="428"/>
      <c r="AC351" s="482"/>
      <c r="AD351" s="313"/>
      <c r="AE351" s="349"/>
      <c r="AF351" s="414">
        <f>ROUND(ROUND(ROUND(G344*Q344,0)*Y351,0)-AD349,0)</f>
        <v>195</v>
      </c>
      <c r="AG351" s="79"/>
    </row>
    <row r="352" ht="16.5" customHeight="1">
      <c r="A352" s="403">
        <v>63.0</v>
      </c>
      <c r="B352" s="404" t="s">
        <v>5652</v>
      </c>
      <c r="C352" s="405" t="s">
        <v>5653</v>
      </c>
      <c r="D352" s="94"/>
      <c r="E352" s="94"/>
      <c r="F352" s="76"/>
      <c r="G352" s="63"/>
      <c r="H352" s="63"/>
      <c r="I352" s="51"/>
      <c r="J352" s="69"/>
      <c r="K352" s="65"/>
      <c r="L352" s="65"/>
      <c r="M352" s="352"/>
      <c r="N352" s="481"/>
      <c r="O352" s="359"/>
      <c r="P352" s="352"/>
      <c r="Q352" s="353"/>
      <c r="R352" s="481"/>
      <c r="S352" s="416"/>
      <c r="T352" s="417"/>
      <c r="U352" s="417"/>
      <c r="V352" s="417"/>
      <c r="W352" s="417"/>
      <c r="X352" s="418"/>
      <c r="Y352" s="419"/>
      <c r="Z352" s="420" t="s">
        <v>20</v>
      </c>
      <c r="AA352" s="421" t="s">
        <v>21</v>
      </c>
      <c r="AB352" s="430">
        <v>0.85</v>
      </c>
      <c r="AC352" s="482"/>
      <c r="AD352" s="313"/>
      <c r="AE352" s="349"/>
      <c r="AF352" s="414">
        <f>ROUND(ROUND(ROUND(ROUND(G344*Q344,0)*Y351,0)*AB352,0)-AD349,0)</f>
        <v>165</v>
      </c>
      <c r="AG352" s="79"/>
    </row>
    <row r="353" ht="16.5" customHeight="1">
      <c r="A353" s="403">
        <v>63.0</v>
      </c>
      <c r="B353" s="404" t="s">
        <v>5654</v>
      </c>
      <c r="C353" s="405" t="s">
        <v>5655</v>
      </c>
      <c r="D353" s="94"/>
      <c r="E353" s="94"/>
      <c r="F353" s="76"/>
      <c r="G353" s="63"/>
      <c r="H353" s="63"/>
      <c r="I353" s="51"/>
      <c r="J353" s="69"/>
      <c r="K353" s="65"/>
      <c r="L353" s="65"/>
      <c r="M353" s="352"/>
      <c r="N353" s="481"/>
      <c r="O353" s="359"/>
      <c r="P353" s="352"/>
      <c r="Q353" s="353"/>
      <c r="R353" s="481"/>
      <c r="S353" s="431" t="s">
        <v>27</v>
      </c>
      <c r="T353" s="408"/>
      <c r="U353" s="408"/>
      <c r="V353" s="408"/>
      <c r="W353" s="408"/>
      <c r="X353" s="409" t="s">
        <v>21</v>
      </c>
      <c r="Y353" s="410">
        <v>0.5</v>
      </c>
      <c r="Z353" s="423"/>
      <c r="AA353" s="424"/>
      <c r="AB353" s="419"/>
      <c r="AC353" s="482"/>
      <c r="AD353" s="313"/>
      <c r="AE353" s="349"/>
      <c r="AF353" s="414">
        <f>ROUND(ROUND(ROUND(G344*Q344,0)*Y353,0)-AD349,0)</f>
        <v>138</v>
      </c>
      <c r="AG353" s="79"/>
    </row>
    <row r="354" ht="16.5" customHeight="1">
      <c r="A354" s="403">
        <v>63.0</v>
      </c>
      <c r="B354" s="404" t="s">
        <v>5656</v>
      </c>
      <c r="C354" s="405" t="s">
        <v>5657</v>
      </c>
      <c r="D354" s="94"/>
      <c r="E354" s="94"/>
      <c r="F354" s="76"/>
      <c r="G354" s="63"/>
      <c r="H354" s="63"/>
      <c r="I354" s="51"/>
      <c r="J354" s="69"/>
      <c r="K354" s="65"/>
      <c r="L354" s="65"/>
      <c r="M354" s="352"/>
      <c r="N354" s="481"/>
      <c r="O354" s="359"/>
      <c r="P354" s="352"/>
      <c r="Q354" s="353"/>
      <c r="R354" s="483"/>
      <c r="S354" s="433"/>
      <c r="T354" s="417"/>
      <c r="U354" s="417"/>
      <c r="V354" s="417"/>
      <c r="W354" s="417"/>
      <c r="X354" s="418"/>
      <c r="Y354" s="419"/>
      <c r="Z354" s="420" t="s">
        <v>20</v>
      </c>
      <c r="AA354" s="421" t="s">
        <v>21</v>
      </c>
      <c r="AB354" s="430">
        <v>0.85</v>
      </c>
      <c r="AC354" s="484"/>
      <c r="AD354" s="292"/>
      <c r="AE354" s="355"/>
      <c r="AF354" s="414">
        <f>ROUND(ROUND(ROUND(ROUND(G344*Q344,0)*Y353,0)*AB354,0)-AD349,0)</f>
        <v>117</v>
      </c>
      <c r="AG354" s="79"/>
    </row>
    <row r="355" ht="16.5" customHeight="1">
      <c r="A355" s="29">
        <v>63.0</v>
      </c>
      <c r="B355" s="30" t="s">
        <v>5658</v>
      </c>
      <c r="C355" s="32" t="s">
        <v>5659</v>
      </c>
      <c r="D355" s="94"/>
      <c r="E355" s="94"/>
      <c r="F355" s="94"/>
      <c r="G355" s="63"/>
      <c r="H355" s="63"/>
      <c r="I355" s="95"/>
      <c r="J355" s="82" t="s">
        <v>38</v>
      </c>
      <c r="K355" s="152"/>
      <c r="L355" s="344"/>
      <c r="M355" s="152"/>
      <c r="N355" s="105"/>
      <c r="O355" s="94"/>
      <c r="P355" s="140"/>
      <c r="Q355" s="95"/>
      <c r="R355" s="287"/>
      <c r="S355" s="287"/>
      <c r="T355" s="152"/>
      <c r="U355" s="152"/>
      <c r="V355" s="152"/>
      <c r="W355" s="152"/>
      <c r="X355" s="287"/>
      <c r="Y355" s="345"/>
      <c r="Z355" s="398"/>
      <c r="AA355" s="288"/>
      <c r="AB355" s="288"/>
      <c r="AC355" s="288"/>
      <c r="AD355" s="288"/>
      <c r="AE355" s="346"/>
      <c r="AF355" s="45">
        <f>ROUND(ROUND(G344+K356,0)*Q344,0)</f>
        <v>289</v>
      </c>
      <c r="AG355" s="79"/>
    </row>
    <row r="356" ht="16.5" customHeight="1">
      <c r="A356" s="29">
        <v>63.0</v>
      </c>
      <c r="B356" s="30" t="s">
        <v>5660</v>
      </c>
      <c r="C356" s="32" t="s">
        <v>5661</v>
      </c>
      <c r="D356" s="94"/>
      <c r="E356" s="94"/>
      <c r="F356" s="94"/>
      <c r="G356" s="373"/>
      <c r="H356" s="140"/>
      <c r="I356" s="95"/>
      <c r="J356" s="482"/>
      <c r="K356" s="140">
        <v>6.0</v>
      </c>
      <c r="L356" s="348" t="s">
        <v>40</v>
      </c>
      <c r="M356" s="140"/>
      <c r="N356" s="105"/>
      <c r="O356" s="94"/>
      <c r="P356" s="140"/>
      <c r="Q356" s="95"/>
      <c r="R356" s="290"/>
      <c r="S356" s="290"/>
      <c r="T356" s="291"/>
      <c r="U356" s="291"/>
      <c r="V356" s="291"/>
      <c r="W356" s="291"/>
      <c r="X356" s="290"/>
      <c r="Y356" s="350"/>
      <c r="Z356" s="299" t="s">
        <v>20</v>
      </c>
      <c r="AA356" s="287" t="s">
        <v>21</v>
      </c>
      <c r="AB356" s="351">
        <v>0.85</v>
      </c>
      <c r="AC356" s="288"/>
      <c r="AD356" s="288"/>
      <c r="AE356" s="346"/>
      <c r="AF356" s="45">
        <f>ROUND(ROUND(ROUND(G344+K356,0)*Q344,0)*AB356,0)</f>
        <v>246</v>
      </c>
      <c r="AG356" s="79"/>
    </row>
    <row r="357" ht="16.5" customHeight="1">
      <c r="A357" s="403">
        <v>63.0</v>
      </c>
      <c r="B357" s="404" t="s">
        <v>5662</v>
      </c>
      <c r="C357" s="405" t="s">
        <v>5663</v>
      </c>
      <c r="D357" s="94"/>
      <c r="E357" s="94"/>
      <c r="F357" s="94"/>
      <c r="G357" s="352"/>
      <c r="H357" s="140"/>
      <c r="I357" s="95"/>
      <c r="J357" s="482"/>
      <c r="K357" s="65"/>
      <c r="L357" s="65"/>
      <c r="M357" s="352"/>
      <c r="N357" s="364"/>
      <c r="O357" s="359"/>
      <c r="P357" s="352"/>
      <c r="Q357" s="353"/>
      <c r="R357" s="504" t="s">
        <v>23</v>
      </c>
      <c r="S357" s="407" t="s">
        <v>24</v>
      </c>
      <c r="T357" s="408"/>
      <c r="U357" s="408"/>
      <c r="V357" s="408"/>
      <c r="W357" s="408"/>
      <c r="X357" s="409" t="s">
        <v>21</v>
      </c>
      <c r="Y357" s="410">
        <v>0.7</v>
      </c>
      <c r="Z357" s="426"/>
      <c r="AA357" s="427"/>
      <c r="AB357" s="427"/>
      <c r="AC357" s="427"/>
      <c r="AD357" s="427"/>
      <c r="AE357" s="428"/>
      <c r="AF357" s="414">
        <f>ROUND(ROUND(ROUND(G344+K356,0)*Q344,0)*Y357,0)</f>
        <v>202</v>
      </c>
      <c r="AG357" s="79"/>
    </row>
    <row r="358" ht="16.5" customHeight="1">
      <c r="A358" s="403">
        <v>63.0</v>
      </c>
      <c r="B358" s="404" t="s">
        <v>5664</v>
      </c>
      <c r="C358" s="405" t="s">
        <v>5665</v>
      </c>
      <c r="D358" s="94"/>
      <c r="E358" s="94"/>
      <c r="F358" s="94"/>
      <c r="G358" s="352"/>
      <c r="H358" s="140"/>
      <c r="I358" s="95"/>
      <c r="J358" s="482"/>
      <c r="K358" s="65"/>
      <c r="L358" s="65"/>
      <c r="M358" s="352"/>
      <c r="N358" s="364"/>
      <c r="O358" s="359"/>
      <c r="P358" s="352"/>
      <c r="Q358" s="353"/>
      <c r="R358" s="481"/>
      <c r="S358" s="416"/>
      <c r="T358" s="417"/>
      <c r="U358" s="417"/>
      <c r="V358" s="417"/>
      <c r="W358" s="417"/>
      <c r="X358" s="418"/>
      <c r="Y358" s="419"/>
      <c r="Z358" s="420" t="s">
        <v>20</v>
      </c>
      <c r="AA358" s="421" t="s">
        <v>21</v>
      </c>
      <c r="AB358" s="422">
        <v>0.85</v>
      </c>
      <c r="AC358" s="412"/>
      <c r="AD358" s="412"/>
      <c r="AE358" s="413"/>
      <c r="AF358" s="414">
        <f>ROUND(ROUND(ROUND(ROUND(G344+K356,0)*Q344,0)*Y357,0)*AB358,0)</f>
        <v>172</v>
      </c>
      <c r="AG358" s="79"/>
    </row>
    <row r="359" ht="16.5" customHeight="1">
      <c r="A359" s="403">
        <v>63.0</v>
      </c>
      <c r="B359" s="404" t="s">
        <v>5666</v>
      </c>
      <c r="C359" s="405" t="s">
        <v>5667</v>
      </c>
      <c r="D359" s="94"/>
      <c r="E359" s="94"/>
      <c r="F359" s="94"/>
      <c r="G359" s="352"/>
      <c r="H359" s="140"/>
      <c r="I359" s="95"/>
      <c r="J359" s="482"/>
      <c r="K359" s="65"/>
      <c r="L359" s="65"/>
      <c r="M359" s="352"/>
      <c r="N359" s="364"/>
      <c r="O359" s="359"/>
      <c r="P359" s="352"/>
      <c r="Q359" s="353"/>
      <c r="R359" s="481"/>
      <c r="S359" s="407" t="s">
        <v>27</v>
      </c>
      <c r="T359" s="408"/>
      <c r="U359" s="408"/>
      <c r="V359" s="408"/>
      <c r="W359" s="408"/>
      <c r="X359" s="409" t="s">
        <v>21</v>
      </c>
      <c r="Y359" s="410">
        <v>0.5</v>
      </c>
      <c r="Z359" s="423"/>
      <c r="AA359" s="424"/>
      <c r="AB359" s="424"/>
      <c r="AC359" s="424"/>
      <c r="AD359" s="424"/>
      <c r="AE359" s="419"/>
      <c r="AF359" s="414">
        <f>ROUND(ROUND(ROUND(G344+K356,0)*Q344,0)*Y359,0)</f>
        <v>145</v>
      </c>
      <c r="AG359" s="79"/>
    </row>
    <row r="360" ht="16.5" customHeight="1">
      <c r="A360" s="403">
        <v>63.0</v>
      </c>
      <c r="B360" s="404" t="s">
        <v>5668</v>
      </c>
      <c r="C360" s="405" t="s">
        <v>5669</v>
      </c>
      <c r="D360" s="94"/>
      <c r="E360" s="94"/>
      <c r="F360" s="94"/>
      <c r="G360" s="352"/>
      <c r="H360" s="140"/>
      <c r="I360" s="95"/>
      <c r="J360" s="482"/>
      <c r="K360" s="65"/>
      <c r="L360" s="65"/>
      <c r="M360" s="352"/>
      <c r="N360" s="364"/>
      <c r="O360" s="359"/>
      <c r="P360" s="352"/>
      <c r="Q360" s="353"/>
      <c r="R360" s="483"/>
      <c r="S360" s="416"/>
      <c r="T360" s="417"/>
      <c r="U360" s="417"/>
      <c r="V360" s="417"/>
      <c r="W360" s="417"/>
      <c r="X360" s="418"/>
      <c r="Y360" s="419"/>
      <c r="Z360" s="420" t="s">
        <v>20</v>
      </c>
      <c r="AA360" s="421" t="s">
        <v>21</v>
      </c>
      <c r="AB360" s="422">
        <v>0.85</v>
      </c>
      <c r="AC360" s="412"/>
      <c r="AD360" s="412"/>
      <c r="AE360" s="413"/>
      <c r="AF360" s="414">
        <f>ROUND(ROUND(ROUND(ROUND(G344+K356,0)*Q344,0)*Y359,0)*AB360,0)</f>
        <v>123</v>
      </c>
      <c r="AG360" s="79"/>
    </row>
    <row r="361" ht="16.5" customHeight="1">
      <c r="A361" s="29">
        <v>63.0</v>
      </c>
      <c r="B361" s="30" t="s">
        <v>5670</v>
      </c>
      <c r="C361" s="32" t="s">
        <v>5671</v>
      </c>
      <c r="D361" s="94"/>
      <c r="E361" s="94"/>
      <c r="F361" s="94"/>
      <c r="G361" s="352"/>
      <c r="H361" s="140"/>
      <c r="I361" s="95"/>
      <c r="J361" s="482"/>
      <c r="K361" s="65"/>
      <c r="L361" s="65"/>
      <c r="M361" s="352"/>
      <c r="N361" s="364"/>
      <c r="O361" s="359"/>
      <c r="P361" s="352"/>
      <c r="Q361" s="353"/>
      <c r="R361" s="96"/>
      <c r="S361" s="96"/>
      <c r="T361" s="152"/>
      <c r="U361" s="152"/>
      <c r="V361" s="152"/>
      <c r="W361" s="152"/>
      <c r="X361" s="287"/>
      <c r="Y361" s="354"/>
      <c r="Z361" s="398"/>
      <c r="AA361" s="288"/>
      <c r="AB361" s="346"/>
      <c r="AC361" s="82" t="s">
        <v>30</v>
      </c>
      <c r="AD361" s="302">
        <v>5.0</v>
      </c>
      <c r="AE361" s="360" t="s">
        <v>31</v>
      </c>
      <c r="AF361" s="45">
        <f>ROUND(ROUND(ROUND(G344+K356,0)*Q344,0)-AD361,0)</f>
        <v>284</v>
      </c>
      <c r="AG361" s="79"/>
    </row>
    <row r="362" ht="16.5" customHeight="1">
      <c r="A362" s="29">
        <v>63.0</v>
      </c>
      <c r="B362" s="30" t="s">
        <v>5672</v>
      </c>
      <c r="C362" s="32" t="s">
        <v>5673</v>
      </c>
      <c r="D362" s="94"/>
      <c r="E362" s="94"/>
      <c r="F362" s="94"/>
      <c r="G362" s="352"/>
      <c r="H362" s="140"/>
      <c r="I362" s="95"/>
      <c r="J362" s="69"/>
      <c r="K362" s="65"/>
      <c r="L362" s="65"/>
      <c r="M362" s="352"/>
      <c r="N362" s="364"/>
      <c r="O362" s="359"/>
      <c r="P362" s="352"/>
      <c r="Q362" s="353"/>
      <c r="R362" s="115"/>
      <c r="S362" s="115"/>
      <c r="T362" s="291"/>
      <c r="U362" s="291"/>
      <c r="V362" s="291"/>
      <c r="W362" s="291"/>
      <c r="X362" s="290"/>
      <c r="Y362" s="355"/>
      <c r="Z362" s="299" t="s">
        <v>20</v>
      </c>
      <c r="AA362" s="287" t="s">
        <v>21</v>
      </c>
      <c r="AB362" s="361">
        <v>0.85</v>
      </c>
      <c r="AC362" s="482"/>
      <c r="AD362" s="302"/>
      <c r="AE362" s="360"/>
      <c r="AF362" s="45">
        <f>ROUND(ROUND(ROUND(ROUND(G344+K356,0)*Q344,0)*AB362,0)-AD361,0)</f>
        <v>241</v>
      </c>
      <c r="AG362" s="79"/>
    </row>
    <row r="363" ht="16.5" customHeight="1">
      <c r="A363" s="403">
        <v>63.0</v>
      </c>
      <c r="B363" s="404" t="s">
        <v>5674</v>
      </c>
      <c r="C363" s="405" t="s">
        <v>5675</v>
      </c>
      <c r="D363" s="94"/>
      <c r="E363" s="94"/>
      <c r="F363" s="94"/>
      <c r="G363" s="352"/>
      <c r="H363" s="140"/>
      <c r="I363" s="95"/>
      <c r="J363" s="69"/>
      <c r="K363" s="65"/>
      <c r="L363" s="65"/>
      <c r="M363" s="352"/>
      <c r="N363" s="364"/>
      <c r="O363" s="359"/>
      <c r="P363" s="352"/>
      <c r="Q363" s="353"/>
      <c r="R363" s="504" t="s">
        <v>23</v>
      </c>
      <c r="S363" s="407" t="s">
        <v>24</v>
      </c>
      <c r="T363" s="408"/>
      <c r="U363" s="408"/>
      <c r="V363" s="408"/>
      <c r="W363" s="408"/>
      <c r="X363" s="409" t="s">
        <v>21</v>
      </c>
      <c r="Y363" s="410">
        <v>0.7</v>
      </c>
      <c r="Z363" s="426"/>
      <c r="AA363" s="427"/>
      <c r="AB363" s="428"/>
      <c r="AC363" s="482"/>
      <c r="AD363" s="313"/>
      <c r="AE363" s="349"/>
      <c r="AF363" s="414">
        <f>ROUND(ROUND(ROUND(ROUND(G344+K356,0)*Q344,0)*Y363,0)-AD361,0)</f>
        <v>197</v>
      </c>
      <c r="AG363" s="79"/>
    </row>
    <row r="364" ht="16.5" customHeight="1">
      <c r="A364" s="403">
        <v>63.0</v>
      </c>
      <c r="B364" s="404" t="s">
        <v>5676</v>
      </c>
      <c r="C364" s="405" t="s">
        <v>5677</v>
      </c>
      <c r="D364" s="94"/>
      <c r="E364" s="94"/>
      <c r="F364" s="94"/>
      <c r="G364" s="352"/>
      <c r="H364" s="140"/>
      <c r="I364" s="95"/>
      <c r="J364" s="69"/>
      <c r="K364" s="65"/>
      <c r="L364" s="65"/>
      <c r="M364" s="352"/>
      <c r="N364" s="364"/>
      <c r="O364" s="359"/>
      <c r="P364" s="352"/>
      <c r="Q364" s="353"/>
      <c r="R364" s="481"/>
      <c r="S364" s="416"/>
      <c r="T364" s="417"/>
      <c r="U364" s="417"/>
      <c r="V364" s="417"/>
      <c r="W364" s="417"/>
      <c r="X364" s="418"/>
      <c r="Y364" s="419"/>
      <c r="Z364" s="420" t="s">
        <v>20</v>
      </c>
      <c r="AA364" s="421" t="s">
        <v>21</v>
      </c>
      <c r="AB364" s="430">
        <v>0.85</v>
      </c>
      <c r="AC364" s="482"/>
      <c r="AD364" s="313"/>
      <c r="AE364" s="349"/>
      <c r="AF364" s="414">
        <f>ROUND(ROUND(ROUND(ROUND(ROUND(G344+K356,0)*Q344,0)*Y363,0)*AB364,0)-AD361,0)</f>
        <v>167</v>
      </c>
      <c r="AG364" s="79"/>
    </row>
    <row r="365" ht="16.5" customHeight="1">
      <c r="A365" s="403">
        <v>63.0</v>
      </c>
      <c r="B365" s="404" t="s">
        <v>5678</v>
      </c>
      <c r="C365" s="405" t="s">
        <v>5679</v>
      </c>
      <c r="D365" s="94"/>
      <c r="E365" s="94"/>
      <c r="F365" s="94"/>
      <c r="G365" s="352"/>
      <c r="H365" s="140"/>
      <c r="I365" s="95"/>
      <c r="J365" s="69"/>
      <c r="K365" s="65"/>
      <c r="L365" s="65"/>
      <c r="M365" s="352"/>
      <c r="N365" s="364"/>
      <c r="O365" s="359"/>
      <c r="P365" s="352"/>
      <c r="Q365" s="353"/>
      <c r="R365" s="481"/>
      <c r="S365" s="431" t="s">
        <v>27</v>
      </c>
      <c r="T365" s="408"/>
      <c r="U365" s="408"/>
      <c r="V365" s="408"/>
      <c r="W365" s="408"/>
      <c r="X365" s="409" t="s">
        <v>21</v>
      </c>
      <c r="Y365" s="410">
        <v>0.5</v>
      </c>
      <c r="Z365" s="423"/>
      <c r="AA365" s="424"/>
      <c r="AB365" s="419"/>
      <c r="AC365" s="482"/>
      <c r="AD365" s="313"/>
      <c r="AE365" s="349"/>
      <c r="AF365" s="414">
        <f>ROUND(ROUND(ROUND(ROUND(G344+K356,0)*Q344,0)*Y365,0)-AD361,0)</f>
        <v>140</v>
      </c>
      <c r="AG365" s="79"/>
    </row>
    <row r="366" ht="16.5" customHeight="1">
      <c r="A366" s="403">
        <v>63.0</v>
      </c>
      <c r="B366" s="404" t="s">
        <v>5680</v>
      </c>
      <c r="C366" s="405" t="s">
        <v>5681</v>
      </c>
      <c r="D366" s="94"/>
      <c r="E366" s="94"/>
      <c r="F366" s="94"/>
      <c r="G366" s="352"/>
      <c r="H366" s="140"/>
      <c r="I366" s="95"/>
      <c r="J366" s="69"/>
      <c r="K366" s="65"/>
      <c r="L366" s="65"/>
      <c r="M366" s="352"/>
      <c r="N366" s="364"/>
      <c r="O366" s="378"/>
      <c r="P366" s="374"/>
      <c r="Q366" s="376"/>
      <c r="R366" s="483"/>
      <c r="S366" s="433"/>
      <c r="T366" s="417"/>
      <c r="U366" s="417"/>
      <c r="V366" s="417"/>
      <c r="W366" s="417"/>
      <c r="X366" s="418"/>
      <c r="Y366" s="419"/>
      <c r="Z366" s="420" t="s">
        <v>20</v>
      </c>
      <c r="AA366" s="421" t="s">
        <v>21</v>
      </c>
      <c r="AB366" s="430">
        <v>0.85</v>
      </c>
      <c r="AC366" s="484"/>
      <c r="AD366" s="292"/>
      <c r="AE366" s="355"/>
      <c r="AF366" s="414">
        <f>ROUND(ROUND(ROUND(ROUND(ROUND(G344+K356,0)*Q344,0)*Y365,0)*AB366,0)-AD361,0)</f>
        <v>118</v>
      </c>
      <c r="AG366" s="79"/>
    </row>
    <row r="367" ht="16.5" customHeight="1">
      <c r="A367" s="29">
        <v>63.0</v>
      </c>
      <c r="B367" s="30" t="s">
        <v>5682</v>
      </c>
      <c r="C367" s="32" t="s">
        <v>5683</v>
      </c>
      <c r="D367" s="69"/>
      <c r="E367" s="69"/>
      <c r="F367" s="94"/>
      <c r="G367" s="352"/>
      <c r="H367" s="140"/>
      <c r="I367" s="95"/>
      <c r="J367" s="168"/>
      <c r="K367" s="152"/>
      <c r="L367" s="344"/>
      <c r="M367" s="152"/>
      <c r="N367" s="367"/>
      <c r="O367" s="82" t="s">
        <v>5011</v>
      </c>
      <c r="P367" s="140"/>
      <c r="Q367" s="95"/>
      <c r="R367" s="287"/>
      <c r="S367" s="287"/>
      <c r="T367" s="152"/>
      <c r="U367" s="152"/>
      <c r="V367" s="152"/>
      <c r="W367" s="152"/>
      <c r="X367" s="287"/>
      <c r="Y367" s="345"/>
      <c r="Z367" s="398"/>
      <c r="AA367" s="288"/>
      <c r="AB367" s="288"/>
      <c r="AC367" s="288"/>
      <c r="AD367" s="288"/>
      <c r="AE367" s="346"/>
      <c r="AF367" s="45">
        <f>ROUND(G344*Q368,0)</f>
        <v>204</v>
      </c>
      <c r="AG367" s="79"/>
    </row>
    <row r="368" ht="16.5" customHeight="1">
      <c r="A368" s="29">
        <v>63.0</v>
      </c>
      <c r="B368" s="30" t="s">
        <v>5684</v>
      </c>
      <c r="C368" s="32" t="s">
        <v>5685</v>
      </c>
      <c r="D368" s="69"/>
      <c r="E368" s="69"/>
      <c r="F368" s="94"/>
      <c r="G368" s="352"/>
      <c r="H368" s="140"/>
      <c r="I368" s="95"/>
      <c r="J368" s="94"/>
      <c r="K368" s="140"/>
      <c r="L368" s="348"/>
      <c r="M368" s="140"/>
      <c r="N368" s="105"/>
      <c r="O368" s="482"/>
      <c r="P368" s="302" t="s">
        <v>21</v>
      </c>
      <c r="Q368" s="349">
        <v>0.5</v>
      </c>
      <c r="R368" s="290"/>
      <c r="S368" s="290"/>
      <c r="T368" s="291"/>
      <c r="U368" s="291"/>
      <c r="V368" s="291"/>
      <c r="W368" s="291"/>
      <c r="X368" s="290"/>
      <c r="Y368" s="350"/>
      <c r="Z368" s="299" t="s">
        <v>20</v>
      </c>
      <c r="AA368" s="287" t="s">
        <v>21</v>
      </c>
      <c r="AB368" s="351">
        <v>0.85</v>
      </c>
      <c r="AC368" s="288"/>
      <c r="AD368" s="288"/>
      <c r="AE368" s="346"/>
      <c r="AF368" s="114">
        <f>ROUND(ROUND(G344*Q368,0)*AB368,0)</f>
        <v>173</v>
      </c>
      <c r="AG368" s="79"/>
    </row>
    <row r="369" ht="16.5" customHeight="1">
      <c r="A369" s="403">
        <v>63.0</v>
      </c>
      <c r="B369" s="404" t="s">
        <v>5686</v>
      </c>
      <c r="C369" s="405" t="s">
        <v>5687</v>
      </c>
      <c r="D369" s="94"/>
      <c r="E369" s="94"/>
      <c r="F369" s="76"/>
      <c r="G369" s="63"/>
      <c r="H369" s="63"/>
      <c r="I369" s="51"/>
      <c r="J369" s="69"/>
      <c r="K369" s="65"/>
      <c r="L369" s="65"/>
      <c r="M369" s="352"/>
      <c r="N369" s="364"/>
      <c r="O369" s="482"/>
      <c r="P369" s="352"/>
      <c r="Q369" s="353"/>
      <c r="R369" s="504" t="s">
        <v>23</v>
      </c>
      <c r="S369" s="407" t="s">
        <v>24</v>
      </c>
      <c r="T369" s="408"/>
      <c r="U369" s="408"/>
      <c r="V369" s="408"/>
      <c r="W369" s="408"/>
      <c r="X369" s="409" t="s">
        <v>21</v>
      </c>
      <c r="Y369" s="410">
        <v>0.7</v>
      </c>
      <c r="Z369" s="426"/>
      <c r="AA369" s="427"/>
      <c r="AB369" s="427"/>
      <c r="AC369" s="427"/>
      <c r="AD369" s="427"/>
      <c r="AE369" s="428"/>
      <c r="AF369" s="414">
        <f>ROUND(ROUND(G344*Q368,0)*Y369,0)</f>
        <v>143</v>
      </c>
      <c r="AG369" s="79"/>
    </row>
    <row r="370" ht="16.5" customHeight="1">
      <c r="A370" s="403">
        <v>63.0</v>
      </c>
      <c r="B370" s="404" t="s">
        <v>5688</v>
      </c>
      <c r="C370" s="405" t="s">
        <v>5689</v>
      </c>
      <c r="D370" s="94"/>
      <c r="E370" s="94"/>
      <c r="F370" s="76"/>
      <c r="G370" s="63"/>
      <c r="H370" s="63"/>
      <c r="I370" s="51"/>
      <c r="J370" s="69"/>
      <c r="K370" s="65"/>
      <c r="L370" s="65"/>
      <c r="M370" s="352"/>
      <c r="N370" s="364"/>
      <c r="O370" s="482"/>
      <c r="P370" s="352"/>
      <c r="Q370" s="353"/>
      <c r="R370" s="481"/>
      <c r="S370" s="416"/>
      <c r="T370" s="417"/>
      <c r="U370" s="417"/>
      <c r="V370" s="417"/>
      <c r="W370" s="417"/>
      <c r="X370" s="418"/>
      <c r="Y370" s="419"/>
      <c r="Z370" s="420" t="s">
        <v>20</v>
      </c>
      <c r="AA370" s="421" t="s">
        <v>21</v>
      </c>
      <c r="AB370" s="422">
        <v>0.85</v>
      </c>
      <c r="AC370" s="412"/>
      <c r="AD370" s="412"/>
      <c r="AE370" s="413"/>
      <c r="AF370" s="414">
        <f>ROUND(ROUND(ROUND(G344*Q368,0)*Y369,0)*AB370,0)</f>
        <v>122</v>
      </c>
      <c r="AG370" s="79"/>
    </row>
    <row r="371" ht="16.5" customHeight="1">
      <c r="A371" s="403">
        <v>63.0</v>
      </c>
      <c r="B371" s="404" t="s">
        <v>5690</v>
      </c>
      <c r="C371" s="405" t="s">
        <v>5691</v>
      </c>
      <c r="D371" s="94"/>
      <c r="E371" s="94"/>
      <c r="F371" s="76"/>
      <c r="G371" s="63"/>
      <c r="H371" s="63"/>
      <c r="I371" s="51"/>
      <c r="J371" s="69"/>
      <c r="K371" s="65"/>
      <c r="L371" s="65"/>
      <c r="M371" s="352"/>
      <c r="N371" s="364"/>
      <c r="O371" s="482"/>
      <c r="P371" s="352"/>
      <c r="Q371" s="353"/>
      <c r="R371" s="481"/>
      <c r="S371" s="407" t="s">
        <v>27</v>
      </c>
      <c r="T371" s="408"/>
      <c r="U371" s="408"/>
      <c r="V371" s="408"/>
      <c r="W371" s="408"/>
      <c r="X371" s="409" t="s">
        <v>21</v>
      </c>
      <c r="Y371" s="410">
        <v>0.5</v>
      </c>
      <c r="Z371" s="423"/>
      <c r="AA371" s="424"/>
      <c r="AB371" s="424"/>
      <c r="AC371" s="424"/>
      <c r="AD371" s="424"/>
      <c r="AE371" s="419"/>
      <c r="AF371" s="414">
        <f>ROUND(ROUND(G344*Q368,0)*Y371,0)</f>
        <v>102</v>
      </c>
      <c r="AG371" s="79"/>
    </row>
    <row r="372" ht="16.5" customHeight="1">
      <c r="A372" s="403">
        <v>63.0</v>
      </c>
      <c r="B372" s="404" t="s">
        <v>5692</v>
      </c>
      <c r="C372" s="405" t="s">
        <v>5693</v>
      </c>
      <c r="D372" s="94"/>
      <c r="E372" s="94"/>
      <c r="F372" s="76"/>
      <c r="G372" s="63"/>
      <c r="H372" s="63"/>
      <c r="I372" s="51"/>
      <c r="J372" s="69"/>
      <c r="K372" s="65"/>
      <c r="L372" s="65"/>
      <c r="M372" s="352"/>
      <c r="N372" s="364"/>
      <c r="O372" s="482"/>
      <c r="P372" s="352"/>
      <c r="Q372" s="353"/>
      <c r="R372" s="483"/>
      <c r="S372" s="416"/>
      <c r="T372" s="417"/>
      <c r="U372" s="417"/>
      <c r="V372" s="417"/>
      <c r="W372" s="417"/>
      <c r="X372" s="418"/>
      <c r="Y372" s="419"/>
      <c r="Z372" s="420" t="s">
        <v>20</v>
      </c>
      <c r="AA372" s="421" t="s">
        <v>21</v>
      </c>
      <c r="AB372" s="422">
        <v>0.85</v>
      </c>
      <c r="AC372" s="412"/>
      <c r="AD372" s="412"/>
      <c r="AE372" s="413"/>
      <c r="AF372" s="414">
        <f>ROUND(ROUND(ROUND(G344*Q368,0)*Y371,0)*AB372,0)</f>
        <v>87</v>
      </c>
      <c r="AG372" s="79"/>
    </row>
    <row r="373" ht="16.5" customHeight="1">
      <c r="A373" s="29">
        <v>63.0</v>
      </c>
      <c r="B373" s="30" t="s">
        <v>5694</v>
      </c>
      <c r="C373" s="32" t="s">
        <v>5695</v>
      </c>
      <c r="D373" s="94"/>
      <c r="E373" s="94"/>
      <c r="F373" s="76"/>
      <c r="G373" s="63"/>
      <c r="H373" s="63"/>
      <c r="I373" s="51"/>
      <c r="J373" s="69"/>
      <c r="K373" s="65"/>
      <c r="L373" s="65"/>
      <c r="M373" s="352"/>
      <c r="N373" s="364"/>
      <c r="O373" s="482"/>
      <c r="P373" s="352"/>
      <c r="Q373" s="353"/>
      <c r="R373" s="96"/>
      <c r="S373" s="96"/>
      <c r="T373" s="152"/>
      <c r="U373" s="152"/>
      <c r="V373" s="152"/>
      <c r="W373" s="152"/>
      <c r="X373" s="287"/>
      <c r="Y373" s="354"/>
      <c r="Z373" s="398"/>
      <c r="AA373" s="288"/>
      <c r="AB373" s="346"/>
      <c r="AC373" s="82" t="s">
        <v>30</v>
      </c>
      <c r="AD373" s="302">
        <v>5.0</v>
      </c>
      <c r="AE373" s="360" t="s">
        <v>31</v>
      </c>
      <c r="AF373" s="45">
        <f>ROUND(ROUND(G344*Q368,0)-AD373,0)</f>
        <v>199</v>
      </c>
      <c r="AG373" s="79"/>
    </row>
    <row r="374" ht="16.5" customHeight="1">
      <c r="A374" s="29">
        <v>63.0</v>
      </c>
      <c r="B374" s="30" t="s">
        <v>5696</v>
      </c>
      <c r="C374" s="32" t="s">
        <v>5697</v>
      </c>
      <c r="D374" s="94"/>
      <c r="E374" s="94"/>
      <c r="F374" s="76"/>
      <c r="G374" s="63"/>
      <c r="H374" s="63"/>
      <c r="I374" s="51"/>
      <c r="J374" s="69"/>
      <c r="K374" s="65"/>
      <c r="L374" s="65"/>
      <c r="M374" s="352"/>
      <c r="N374" s="364"/>
      <c r="O374" s="359"/>
      <c r="P374" s="352"/>
      <c r="Q374" s="353"/>
      <c r="R374" s="115"/>
      <c r="S374" s="115"/>
      <c r="T374" s="291"/>
      <c r="U374" s="291"/>
      <c r="V374" s="291"/>
      <c r="W374" s="291"/>
      <c r="X374" s="290"/>
      <c r="Y374" s="355"/>
      <c r="Z374" s="299" t="s">
        <v>20</v>
      </c>
      <c r="AA374" s="287" t="s">
        <v>21</v>
      </c>
      <c r="AB374" s="361">
        <v>0.85</v>
      </c>
      <c r="AC374" s="482"/>
      <c r="AD374" s="302"/>
      <c r="AE374" s="360"/>
      <c r="AF374" s="114">
        <f>ROUND(ROUND(ROUND(G344*Q368,0)*AB374,0)-AD373,0)</f>
        <v>168</v>
      </c>
      <c r="AG374" s="79"/>
    </row>
    <row r="375" ht="16.5" customHeight="1">
      <c r="A375" s="403">
        <v>63.0</v>
      </c>
      <c r="B375" s="404" t="s">
        <v>5698</v>
      </c>
      <c r="C375" s="405" t="s">
        <v>5699</v>
      </c>
      <c r="D375" s="94"/>
      <c r="E375" s="94"/>
      <c r="F375" s="76"/>
      <c r="G375" s="63"/>
      <c r="H375" s="63"/>
      <c r="I375" s="51"/>
      <c r="J375" s="69"/>
      <c r="K375" s="65"/>
      <c r="L375" s="65"/>
      <c r="M375" s="352"/>
      <c r="N375" s="364"/>
      <c r="O375" s="359"/>
      <c r="P375" s="352"/>
      <c r="Q375" s="353"/>
      <c r="R375" s="504" t="s">
        <v>23</v>
      </c>
      <c r="S375" s="407" t="s">
        <v>24</v>
      </c>
      <c r="T375" s="408"/>
      <c r="U375" s="408"/>
      <c r="V375" s="408"/>
      <c r="W375" s="408"/>
      <c r="X375" s="409" t="s">
        <v>21</v>
      </c>
      <c r="Y375" s="410">
        <v>0.7</v>
      </c>
      <c r="Z375" s="426"/>
      <c r="AA375" s="427"/>
      <c r="AB375" s="428"/>
      <c r="AC375" s="482"/>
      <c r="AD375" s="313"/>
      <c r="AE375" s="349"/>
      <c r="AF375" s="414">
        <f>ROUND(ROUND(ROUND(G344*Q368,0)*Y375,0)-AD373,0)</f>
        <v>138</v>
      </c>
      <c r="AG375" s="79"/>
    </row>
    <row r="376" ht="16.5" customHeight="1">
      <c r="A376" s="403">
        <v>63.0</v>
      </c>
      <c r="B376" s="404" t="s">
        <v>5700</v>
      </c>
      <c r="C376" s="405" t="s">
        <v>5701</v>
      </c>
      <c r="D376" s="94"/>
      <c r="E376" s="94"/>
      <c r="F376" s="76"/>
      <c r="G376" s="63"/>
      <c r="H376" s="63"/>
      <c r="I376" s="51"/>
      <c r="J376" s="69"/>
      <c r="K376" s="65"/>
      <c r="L376" s="65"/>
      <c r="M376" s="352"/>
      <c r="N376" s="364"/>
      <c r="O376" s="359"/>
      <c r="P376" s="352"/>
      <c r="Q376" s="353"/>
      <c r="R376" s="481"/>
      <c r="S376" s="416"/>
      <c r="T376" s="417"/>
      <c r="U376" s="417"/>
      <c r="V376" s="417"/>
      <c r="W376" s="417"/>
      <c r="X376" s="418"/>
      <c r="Y376" s="419"/>
      <c r="Z376" s="420" t="s">
        <v>20</v>
      </c>
      <c r="AA376" s="421" t="s">
        <v>21</v>
      </c>
      <c r="AB376" s="430">
        <v>0.85</v>
      </c>
      <c r="AC376" s="482"/>
      <c r="AD376" s="313"/>
      <c r="AE376" s="349"/>
      <c r="AF376" s="414">
        <f>ROUND(ROUND(ROUND(ROUND(G344*Q368,0)*Y375,0)*AB376,0)-AD373,0)</f>
        <v>117</v>
      </c>
      <c r="AG376" s="79"/>
    </row>
    <row r="377" ht="16.5" customHeight="1">
      <c r="A377" s="403">
        <v>63.0</v>
      </c>
      <c r="B377" s="404" t="s">
        <v>5702</v>
      </c>
      <c r="C377" s="405" t="s">
        <v>5703</v>
      </c>
      <c r="D377" s="94"/>
      <c r="E377" s="94"/>
      <c r="F377" s="76"/>
      <c r="G377" s="63"/>
      <c r="H377" s="63"/>
      <c r="I377" s="51"/>
      <c r="J377" s="69"/>
      <c r="K377" s="65"/>
      <c r="L377" s="65"/>
      <c r="M377" s="352"/>
      <c r="N377" s="364"/>
      <c r="O377" s="359"/>
      <c r="P377" s="352"/>
      <c r="Q377" s="353"/>
      <c r="R377" s="481"/>
      <c r="S377" s="431" t="s">
        <v>27</v>
      </c>
      <c r="T377" s="408"/>
      <c r="U377" s="408"/>
      <c r="V377" s="408"/>
      <c r="W377" s="408"/>
      <c r="X377" s="409" t="s">
        <v>21</v>
      </c>
      <c r="Y377" s="410">
        <v>0.5</v>
      </c>
      <c r="Z377" s="423"/>
      <c r="AA377" s="424"/>
      <c r="AB377" s="419"/>
      <c r="AC377" s="482"/>
      <c r="AD377" s="313"/>
      <c r="AE377" s="349"/>
      <c r="AF377" s="414">
        <f>ROUND(ROUND(ROUND(G344*Q368,0)*Y377,0)-AD373,0)</f>
        <v>97</v>
      </c>
      <c r="AG377" s="79"/>
    </row>
    <row r="378" ht="16.5" customHeight="1">
      <c r="A378" s="403">
        <v>63.0</v>
      </c>
      <c r="B378" s="404" t="s">
        <v>5704</v>
      </c>
      <c r="C378" s="405" t="s">
        <v>5705</v>
      </c>
      <c r="D378" s="94"/>
      <c r="E378" s="94"/>
      <c r="F378" s="76"/>
      <c r="G378" s="63"/>
      <c r="H378" s="63"/>
      <c r="I378" s="51"/>
      <c r="J378" s="69"/>
      <c r="K378" s="65"/>
      <c r="L378" s="65"/>
      <c r="M378" s="352"/>
      <c r="N378" s="364"/>
      <c r="O378" s="359"/>
      <c r="P378" s="352"/>
      <c r="Q378" s="353"/>
      <c r="R378" s="483"/>
      <c r="S378" s="433"/>
      <c r="T378" s="417"/>
      <c r="U378" s="417"/>
      <c r="V378" s="417"/>
      <c r="W378" s="417"/>
      <c r="X378" s="418"/>
      <c r="Y378" s="419"/>
      <c r="Z378" s="420" t="s">
        <v>20</v>
      </c>
      <c r="AA378" s="421" t="s">
        <v>21</v>
      </c>
      <c r="AB378" s="430">
        <v>0.85</v>
      </c>
      <c r="AC378" s="484"/>
      <c r="AD378" s="292"/>
      <c r="AE378" s="355"/>
      <c r="AF378" s="414">
        <f>ROUND(ROUND(ROUND(ROUND(G344*Q368,0)*Y377,0)*AB378,0)-AD373,0)</f>
        <v>82</v>
      </c>
      <c r="AG378" s="79"/>
    </row>
    <row r="379" ht="16.5" customHeight="1">
      <c r="A379" s="29">
        <v>63.0</v>
      </c>
      <c r="B379" s="30" t="s">
        <v>5706</v>
      </c>
      <c r="C379" s="32" t="s">
        <v>5707</v>
      </c>
      <c r="D379" s="94"/>
      <c r="E379" s="94"/>
      <c r="F379" s="94"/>
      <c r="G379" s="63"/>
      <c r="H379" s="63"/>
      <c r="I379" s="95"/>
      <c r="J379" s="82" t="s">
        <v>38</v>
      </c>
      <c r="K379" s="152"/>
      <c r="L379" s="344"/>
      <c r="M379" s="152"/>
      <c r="N379" s="105"/>
      <c r="O379" s="94"/>
      <c r="P379" s="140"/>
      <c r="Q379" s="95"/>
      <c r="R379" s="287"/>
      <c r="S379" s="287"/>
      <c r="T379" s="152"/>
      <c r="U379" s="152"/>
      <c r="V379" s="152"/>
      <c r="W379" s="152"/>
      <c r="X379" s="287"/>
      <c r="Y379" s="345"/>
      <c r="Z379" s="398"/>
      <c r="AA379" s="288"/>
      <c r="AB379" s="288"/>
      <c r="AC379" s="288"/>
      <c r="AD379" s="288"/>
      <c r="AE379" s="346"/>
      <c r="AF379" s="45">
        <f>ROUND(ROUND(G344+K380,0)*Q368,0)</f>
        <v>207</v>
      </c>
      <c r="AG379" s="79"/>
    </row>
    <row r="380" ht="16.5" customHeight="1">
      <c r="A380" s="29">
        <v>63.0</v>
      </c>
      <c r="B380" s="30" t="s">
        <v>5708</v>
      </c>
      <c r="C380" s="32" t="s">
        <v>5709</v>
      </c>
      <c r="D380" s="94"/>
      <c r="E380" s="94"/>
      <c r="F380" s="94"/>
      <c r="G380" s="373"/>
      <c r="H380" s="140"/>
      <c r="I380" s="95"/>
      <c r="J380" s="482"/>
      <c r="K380" s="140">
        <v>6.0</v>
      </c>
      <c r="L380" s="348" t="s">
        <v>40</v>
      </c>
      <c r="M380" s="140"/>
      <c r="N380" s="105"/>
      <c r="O380" s="94"/>
      <c r="P380" s="140"/>
      <c r="Q380" s="95"/>
      <c r="R380" s="290"/>
      <c r="S380" s="290"/>
      <c r="T380" s="291"/>
      <c r="U380" s="291"/>
      <c r="V380" s="291"/>
      <c r="W380" s="291"/>
      <c r="X380" s="290"/>
      <c r="Y380" s="350"/>
      <c r="Z380" s="299" t="s">
        <v>20</v>
      </c>
      <c r="AA380" s="287" t="s">
        <v>21</v>
      </c>
      <c r="AB380" s="351">
        <v>0.85</v>
      </c>
      <c r="AC380" s="288"/>
      <c r="AD380" s="288"/>
      <c r="AE380" s="346"/>
      <c r="AF380" s="45">
        <f>ROUND(ROUND(ROUND(G344+K380,0)*Q368,0)*AB380,0)</f>
        <v>176</v>
      </c>
      <c r="AG380" s="79"/>
    </row>
    <row r="381" ht="16.5" customHeight="1">
      <c r="A381" s="403">
        <v>63.0</v>
      </c>
      <c r="B381" s="404" t="s">
        <v>5710</v>
      </c>
      <c r="C381" s="405" t="s">
        <v>5711</v>
      </c>
      <c r="D381" s="94"/>
      <c r="E381" s="94"/>
      <c r="F381" s="94"/>
      <c r="G381" s="352"/>
      <c r="H381" s="140"/>
      <c r="I381" s="95"/>
      <c r="J381" s="482"/>
      <c r="K381" s="65"/>
      <c r="L381" s="65"/>
      <c r="M381" s="352"/>
      <c r="N381" s="364"/>
      <c r="O381" s="359"/>
      <c r="P381" s="352"/>
      <c r="Q381" s="353"/>
      <c r="R381" s="504" t="s">
        <v>23</v>
      </c>
      <c r="S381" s="407" t="s">
        <v>24</v>
      </c>
      <c r="T381" s="408"/>
      <c r="U381" s="408"/>
      <c r="V381" s="408"/>
      <c r="W381" s="408"/>
      <c r="X381" s="409" t="s">
        <v>21</v>
      </c>
      <c r="Y381" s="410">
        <v>0.7</v>
      </c>
      <c r="Z381" s="426"/>
      <c r="AA381" s="427"/>
      <c r="AB381" s="427"/>
      <c r="AC381" s="427"/>
      <c r="AD381" s="427"/>
      <c r="AE381" s="428"/>
      <c r="AF381" s="414">
        <f>ROUND(ROUND(ROUND(G344+K380,0)*Q368,0)*Y381,0)</f>
        <v>145</v>
      </c>
      <c r="AG381" s="79"/>
    </row>
    <row r="382" ht="16.5" customHeight="1">
      <c r="A382" s="403">
        <v>63.0</v>
      </c>
      <c r="B382" s="404" t="s">
        <v>5712</v>
      </c>
      <c r="C382" s="405" t="s">
        <v>5713</v>
      </c>
      <c r="D382" s="94"/>
      <c r="E382" s="94"/>
      <c r="F382" s="94"/>
      <c r="G382" s="352"/>
      <c r="H382" s="140"/>
      <c r="I382" s="95"/>
      <c r="J382" s="482"/>
      <c r="K382" s="65"/>
      <c r="L382" s="65"/>
      <c r="M382" s="352"/>
      <c r="N382" s="364"/>
      <c r="O382" s="359"/>
      <c r="P382" s="352"/>
      <c r="Q382" s="353"/>
      <c r="R382" s="481"/>
      <c r="S382" s="416"/>
      <c r="T382" s="417"/>
      <c r="U382" s="417"/>
      <c r="V382" s="417"/>
      <c r="W382" s="417"/>
      <c r="X382" s="418"/>
      <c r="Y382" s="419"/>
      <c r="Z382" s="420" t="s">
        <v>20</v>
      </c>
      <c r="AA382" s="421" t="s">
        <v>21</v>
      </c>
      <c r="AB382" s="422">
        <v>0.85</v>
      </c>
      <c r="AC382" s="412"/>
      <c r="AD382" s="412"/>
      <c r="AE382" s="413"/>
      <c r="AF382" s="414">
        <f>ROUND(ROUND(ROUND(ROUND(G344+K380,0)*Q368,0)*Y381,0)*AB382,0)</f>
        <v>123</v>
      </c>
      <c r="AG382" s="79"/>
    </row>
    <row r="383" ht="16.5" customHeight="1">
      <c r="A383" s="403">
        <v>63.0</v>
      </c>
      <c r="B383" s="404" t="s">
        <v>5714</v>
      </c>
      <c r="C383" s="405" t="s">
        <v>5715</v>
      </c>
      <c r="D383" s="94"/>
      <c r="E383" s="94"/>
      <c r="F383" s="94"/>
      <c r="G383" s="352"/>
      <c r="H383" s="140"/>
      <c r="I383" s="95"/>
      <c r="J383" s="482"/>
      <c r="K383" s="65"/>
      <c r="L383" s="65"/>
      <c r="M383" s="352"/>
      <c r="N383" s="364"/>
      <c r="O383" s="359"/>
      <c r="P383" s="352"/>
      <c r="Q383" s="353"/>
      <c r="R383" s="481"/>
      <c r="S383" s="407" t="s">
        <v>27</v>
      </c>
      <c r="T383" s="408"/>
      <c r="U383" s="408"/>
      <c r="V383" s="408"/>
      <c r="W383" s="408"/>
      <c r="X383" s="409" t="s">
        <v>21</v>
      </c>
      <c r="Y383" s="410">
        <v>0.5</v>
      </c>
      <c r="Z383" s="423"/>
      <c r="AA383" s="424"/>
      <c r="AB383" s="424"/>
      <c r="AC383" s="424"/>
      <c r="AD383" s="424"/>
      <c r="AE383" s="419"/>
      <c r="AF383" s="414">
        <f>ROUND(ROUND(ROUND(G344+K380,0)*Q368,0)*Y383,0)</f>
        <v>104</v>
      </c>
      <c r="AG383" s="79"/>
    </row>
    <row r="384" ht="16.5" customHeight="1">
      <c r="A384" s="403">
        <v>63.0</v>
      </c>
      <c r="B384" s="404" t="s">
        <v>5716</v>
      </c>
      <c r="C384" s="405" t="s">
        <v>5717</v>
      </c>
      <c r="D384" s="94"/>
      <c r="E384" s="94"/>
      <c r="F384" s="94"/>
      <c r="G384" s="352"/>
      <c r="H384" s="140"/>
      <c r="I384" s="95"/>
      <c r="J384" s="482"/>
      <c r="K384" s="65"/>
      <c r="L384" s="65"/>
      <c r="M384" s="352"/>
      <c r="N384" s="364"/>
      <c r="O384" s="359"/>
      <c r="P384" s="352"/>
      <c r="Q384" s="353"/>
      <c r="R384" s="483"/>
      <c r="S384" s="416"/>
      <c r="T384" s="417"/>
      <c r="U384" s="417"/>
      <c r="V384" s="417"/>
      <c r="W384" s="417"/>
      <c r="X384" s="418"/>
      <c r="Y384" s="419"/>
      <c r="Z384" s="420" t="s">
        <v>20</v>
      </c>
      <c r="AA384" s="421" t="s">
        <v>21</v>
      </c>
      <c r="AB384" s="422">
        <v>0.85</v>
      </c>
      <c r="AC384" s="412"/>
      <c r="AD384" s="412"/>
      <c r="AE384" s="413"/>
      <c r="AF384" s="414">
        <f>ROUND(ROUND(ROUND(ROUND(G344+K380,0)*Q368,0)*Y383,0)*AB384,0)</f>
        <v>88</v>
      </c>
      <c r="AG384" s="79"/>
    </row>
    <row r="385" ht="16.5" customHeight="1">
      <c r="A385" s="29">
        <v>63.0</v>
      </c>
      <c r="B385" s="30" t="s">
        <v>5718</v>
      </c>
      <c r="C385" s="32" t="s">
        <v>5719</v>
      </c>
      <c r="D385" s="94"/>
      <c r="E385" s="94"/>
      <c r="F385" s="94"/>
      <c r="G385" s="352"/>
      <c r="H385" s="140"/>
      <c r="I385" s="95"/>
      <c r="J385" s="69"/>
      <c r="K385" s="65"/>
      <c r="L385" s="65"/>
      <c r="M385" s="352"/>
      <c r="N385" s="364"/>
      <c r="O385" s="359"/>
      <c r="P385" s="352"/>
      <c r="Q385" s="353"/>
      <c r="R385" s="96"/>
      <c r="S385" s="96"/>
      <c r="T385" s="152"/>
      <c r="U385" s="152"/>
      <c r="V385" s="152"/>
      <c r="W385" s="152"/>
      <c r="X385" s="287"/>
      <c r="Y385" s="354"/>
      <c r="Z385" s="398"/>
      <c r="AA385" s="288"/>
      <c r="AB385" s="346"/>
      <c r="AC385" s="82" t="s">
        <v>30</v>
      </c>
      <c r="AD385" s="302">
        <v>5.0</v>
      </c>
      <c r="AE385" s="360" t="s">
        <v>31</v>
      </c>
      <c r="AF385" s="45">
        <f>ROUND(ROUND(ROUND(G344+K380,0)*Q368,0)-AD385,0)</f>
        <v>202</v>
      </c>
      <c r="AG385" s="79"/>
    </row>
    <row r="386" ht="16.5" customHeight="1">
      <c r="A386" s="29">
        <v>63.0</v>
      </c>
      <c r="B386" s="30" t="s">
        <v>5720</v>
      </c>
      <c r="C386" s="32" t="s">
        <v>5721</v>
      </c>
      <c r="D386" s="94"/>
      <c r="E386" s="94"/>
      <c r="F386" s="94"/>
      <c r="G386" s="352"/>
      <c r="H386" s="140"/>
      <c r="I386" s="95"/>
      <c r="J386" s="69"/>
      <c r="K386" s="65"/>
      <c r="L386" s="65"/>
      <c r="M386" s="352"/>
      <c r="N386" s="364"/>
      <c r="O386" s="359"/>
      <c r="P386" s="352"/>
      <c r="Q386" s="353"/>
      <c r="R386" s="115"/>
      <c r="S386" s="115"/>
      <c r="T386" s="291"/>
      <c r="U386" s="291"/>
      <c r="V386" s="291"/>
      <c r="W386" s="291"/>
      <c r="X386" s="290"/>
      <c r="Y386" s="355"/>
      <c r="Z386" s="299" t="s">
        <v>20</v>
      </c>
      <c r="AA386" s="287" t="s">
        <v>21</v>
      </c>
      <c r="AB386" s="361">
        <v>0.85</v>
      </c>
      <c r="AC386" s="482"/>
      <c r="AD386" s="302"/>
      <c r="AE386" s="360"/>
      <c r="AF386" s="45">
        <f>ROUND(ROUND(ROUND(ROUND(G344+K380,0)*Q368,0)*AB386,0)-AD385,0)</f>
        <v>171</v>
      </c>
      <c r="AG386" s="79"/>
    </row>
    <row r="387" ht="16.5" customHeight="1">
      <c r="A387" s="403">
        <v>63.0</v>
      </c>
      <c r="B387" s="404" t="s">
        <v>5722</v>
      </c>
      <c r="C387" s="405" t="s">
        <v>5723</v>
      </c>
      <c r="D387" s="94"/>
      <c r="E387" s="94"/>
      <c r="F387" s="94"/>
      <c r="G387" s="352"/>
      <c r="H387" s="140"/>
      <c r="I387" s="95"/>
      <c r="J387" s="69"/>
      <c r="K387" s="65"/>
      <c r="L387" s="65"/>
      <c r="M387" s="352"/>
      <c r="N387" s="364"/>
      <c r="O387" s="359"/>
      <c r="P387" s="352"/>
      <c r="Q387" s="353"/>
      <c r="R387" s="504" t="s">
        <v>23</v>
      </c>
      <c r="S387" s="407" t="s">
        <v>24</v>
      </c>
      <c r="T387" s="408"/>
      <c r="U387" s="408"/>
      <c r="V387" s="408"/>
      <c r="W387" s="408"/>
      <c r="X387" s="409" t="s">
        <v>21</v>
      </c>
      <c r="Y387" s="410">
        <v>0.7</v>
      </c>
      <c r="Z387" s="426"/>
      <c r="AA387" s="427"/>
      <c r="AB387" s="428"/>
      <c r="AC387" s="482"/>
      <c r="AD387" s="313"/>
      <c r="AE387" s="349"/>
      <c r="AF387" s="414">
        <f>ROUND(ROUND(ROUND(ROUND(G344+K380,0)*Q368,0)*Y387,0)-AD385,0)</f>
        <v>140</v>
      </c>
      <c r="AG387" s="79"/>
    </row>
    <row r="388" ht="16.5" customHeight="1">
      <c r="A388" s="403">
        <v>63.0</v>
      </c>
      <c r="B388" s="404" t="s">
        <v>5724</v>
      </c>
      <c r="C388" s="405" t="s">
        <v>5725</v>
      </c>
      <c r="D388" s="94"/>
      <c r="E388" s="94"/>
      <c r="F388" s="94"/>
      <c r="G388" s="352"/>
      <c r="H388" s="140"/>
      <c r="I388" s="95"/>
      <c r="J388" s="69"/>
      <c r="K388" s="65"/>
      <c r="L388" s="65"/>
      <c r="M388" s="352"/>
      <c r="N388" s="364"/>
      <c r="O388" s="359"/>
      <c r="P388" s="352"/>
      <c r="Q388" s="353"/>
      <c r="R388" s="481"/>
      <c r="S388" s="416"/>
      <c r="T388" s="417"/>
      <c r="U388" s="417"/>
      <c r="V388" s="417"/>
      <c r="W388" s="417"/>
      <c r="X388" s="418"/>
      <c r="Y388" s="419"/>
      <c r="Z388" s="420" t="s">
        <v>20</v>
      </c>
      <c r="AA388" s="421" t="s">
        <v>21</v>
      </c>
      <c r="AB388" s="430">
        <v>0.85</v>
      </c>
      <c r="AC388" s="482"/>
      <c r="AD388" s="313"/>
      <c r="AE388" s="349"/>
      <c r="AF388" s="414">
        <f>ROUND(ROUND(ROUND(ROUND(ROUND(G344+K380,0)*Q368,0)*Y387,0)*AB388,0)-AD385,0)</f>
        <v>118</v>
      </c>
      <c r="AG388" s="79"/>
    </row>
    <row r="389" ht="16.5" customHeight="1">
      <c r="A389" s="403">
        <v>63.0</v>
      </c>
      <c r="B389" s="404" t="s">
        <v>5726</v>
      </c>
      <c r="C389" s="405" t="s">
        <v>5727</v>
      </c>
      <c r="D389" s="94"/>
      <c r="E389" s="94"/>
      <c r="F389" s="94"/>
      <c r="G389" s="352"/>
      <c r="H389" s="140"/>
      <c r="I389" s="95"/>
      <c r="J389" s="69"/>
      <c r="K389" s="65"/>
      <c r="L389" s="65"/>
      <c r="M389" s="352"/>
      <c r="N389" s="364"/>
      <c r="O389" s="359"/>
      <c r="P389" s="352"/>
      <c r="Q389" s="353"/>
      <c r="R389" s="481"/>
      <c r="S389" s="431" t="s">
        <v>27</v>
      </c>
      <c r="T389" s="408"/>
      <c r="U389" s="408"/>
      <c r="V389" s="408"/>
      <c r="W389" s="408"/>
      <c r="X389" s="409" t="s">
        <v>21</v>
      </c>
      <c r="Y389" s="410">
        <v>0.5</v>
      </c>
      <c r="Z389" s="423"/>
      <c r="AA389" s="424"/>
      <c r="AB389" s="419"/>
      <c r="AC389" s="482"/>
      <c r="AD389" s="313"/>
      <c r="AE389" s="349"/>
      <c r="AF389" s="414">
        <f>ROUND(ROUND(ROUND(ROUND(G344+K380,0)*Q368,0)*Y389,0)-AD385,0)</f>
        <v>99</v>
      </c>
      <c r="AG389" s="79"/>
    </row>
    <row r="390" ht="16.5" customHeight="1">
      <c r="A390" s="403">
        <v>63.0</v>
      </c>
      <c r="B390" s="404" t="s">
        <v>5728</v>
      </c>
      <c r="C390" s="405" t="s">
        <v>5729</v>
      </c>
      <c r="D390" s="94"/>
      <c r="E390" s="94"/>
      <c r="F390" s="107"/>
      <c r="G390" s="374"/>
      <c r="H390" s="291"/>
      <c r="I390" s="188"/>
      <c r="J390" s="110"/>
      <c r="K390" s="115"/>
      <c r="L390" s="115"/>
      <c r="M390" s="374"/>
      <c r="N390" s="377"/>
      <c r="O390" s="378"/>
      <c r="P390" s="374"/>
      <c r="Q390" s="376"/>
      <c r="R390" s="483"/>
      <c r="S390" s="433"/>
      <c r="T390" s="417"/>
      <c r="U390" s="417"/>
      <c r="V390" s="417"/>
      <c r="W390" s="417"/>
      <c r="X390" s="418"/>
      <c r="Y390" s="419"/>
      <c r="Z390" s="420" t="s">
        <v>20</v>
      </c>
      <c r="AA390" s="421" t="s">
        <v>21</v>
      </c>
      <c r="AB390" s="430">
        <v>0.85</v>
      </c>
      <c r="AC390" s="484"/>
      <c r="AD390" s="292"/>
      <c r="AE390" s="355"/>
      <c r="AF390" s="414">
        <f>ROUND(ROUND(ROUND(ROUND(ROUND(G344+K380,0)*Q368,0)*Y389,0)*AB390,0)-AD385,0)</f>
        <v>83</v>
      </c>
      <c r="AG390" s="79"/>
    </row>
    <row r="391" ht="16.5" customHeight="1">
      <c r="A391" s="29">
        <v>63.0</v>
      </c>
      <c r="B391" s="30" t="s">
        <v>5730</v>
      </c>
      <c r="C391" s="32" t="s">
        <v>5731</v>
      </c>
      <c r="D391" s="94"/>
      <c r="E391" s="94"/>
      <c r="F391" s="102" t="s">
        <v>77</v>
      </c>
      <c r="G391" s="35"/>
      <c r="H391" s="35"/>
      <c r="I391" s="36"/>
      <c r="J391" s="168"/>
      <c r="K391" s="152"/>
      <c r="L391" s="344"/>
      <c r="M391" s="152"/>
      <c r="N391" s="241" t="s">
        <v>4961</v>
      </c>
      <c r="O391" s="82" t="s">
        <v>4962</v>
      </c>
      <c r="P391" s="152"/>
      <c r="Q391" s="153"/>
      <c r="R391" s="287"/>
      <c r="S391" s="287"/>
      <c r="T391" s="152"/>
      <c r="U391" s="152"/>
      <c r="V391" s="152"/>
      <c r="W391" s="152"/>
      <c r="X391" s="287"/>
      <c r="Y391" s="345"/>
      <c r="Z391" s="398"/>
      <c r="AA391" s="288"/>
      <c r="AB391" s="288"/>
      <c r="AC391" s="288"/>
      <c r="AD391" s="288"/>
      <c r="AE391" s="346"/>
      <c r="AF391" s="45">
        <f>ROUND(G392*Q392,0)</f>
        <v>214</v>
      </c>
      <c r="AG391" s="79"/>
    </row>
    <row r="392" ht="16.5" customHeight="1">
      <c r="A392" s="29">
        <v>63.0</v>
      </c>
      <c r="B392" s="30" t="s">
        <v>5732</v>
      </c>
      <c r="C392" s="32" t="s">
        <v>5733</v>
      </c>
      <c r="D392" s="94"/>
      <c r="E392" s="94"/>
      <c r="F392" s="482"/>
      <c r="G392" s="347">
        <f>'30放課後等デイ(基本１)'!G200</f>
        <v>306</v>
      </c>
      <c r="H392" s="140" t="s">
        <v>9</v>
      </c>
      <c r="I392" s="51"/>
      <c r="J392" s="94"/>
      <c r="K392" s="140"/>
      <c r="L392" s="348"/>
      <c r="M392" s="140"/>
      <c r="N392" s="481"/>
      <c r="O392" s="482"/>
      <c r="P392" s="302" t="s">
        <v>21</v>
      </c>
      <c r="Q392" s="349">
        <v>0.7</v>
      </c>
      <c r="R392" s="290"/>
      <c r="S392" s="290"/>
      <c r="T392" s="291"/>
      <c r="U392" s="291"/>
      <c r="V392" s="291"/>
      <c r="W392" s="291"/>
      <c r="X392" s="290"/>
      <c r="Y392" s="350"/>
      <c r="Z392" s="299" t="s">
        <v>20</v>
      </c>
      <c r="AA392" s="287" t="s">
        <v>21</v>
      </c>
      <c r="AB392" s="351">
        <v>0.85</v>
      </c>
      <c r="AC392" s="288"/>
      <c r="AD392" s="288"/>
      <c r="AE392" s="346"/>
      <c r="AF392" s="45">
        <f>ROUND(ROUND(G392*Q392,0)*AB392,0)</f>
        <v>182</v>
      </c>
      <c r="AG392" s="79"/>
    </row>
    <row r="393" ht="16.5" customHeight="1">
      <c r="A393" s="403">
        <v>63.0</v>
      </c>
      <c r="B393" s="404" t="s">
        <v>5734</v>
      </c>
      <c r="C393" s="405" t="s">
        <v>5735</v>
      </c>
      <c r="D393" s="94"/>
      <c r="E393" s="94"/>
      <c r="F393" s="482"/>
      <c r="G393" s="63"/>
      <c r="H393" s="63"/>
      <c r="I393" s="51"/>
      <c r="J393" s="69"/>
      <c r="K393" s="65"/>
      <c r="L393" s="65"/>
      <c r="M393" s="352"/>
      <c r="N393" s="481"/>
      <c r="O393" s="482"/>
      <c r="P393" s="352"/>
      <c r="Q393" s="353"/>
      <c r="R393" s="504" t="s">
        <v>23</v>
      </c>
      <c r="S393" s="407" t="s">
        <v>24</v>
      </c>
      <c r="T393" s="408"/>
      <c r="U393" s="408"/>
      <c r="V393" s="408"/>
      <c r="W393" s="408"/>
      <c r="X393" s="409" t="s">
        <v>21</v>
      </c>
      <c r="Y393" s="410">
        <v>0.7</v>
      </c>
      <c r="Z393" s="426"/>
      <c r="AA393" s="427"/>
      <c r="AB393" s="427"/>
      <c r="AC393" s="427"/>
      <c r="AD393" s="427"/>
      <c r="AE393" s="428"/>
      <c r="AF393" s="414">
        <f>ROUND(ROUND(G392*Q392,0)*Y393,0)</f>
        <v>150</v>
      </c>
      <c r="AG393" s="79"/>
    </row>
    <row r="394" ht="16.5" customHeight="1">
      <c r="A394" s="403">
        <v>63.0</v>
      </c>
      <c r="B394" s="404" t="s">
        <v>5736</v>
      </c>
      <c r="C394" s="405" t="s">
        <v>5737</v>
      </c>
      <c r="D394" s="94"/>
      <c r="E394" s="94"/>
      <c r="F394" s="482"/>
      <c r="G394" s="63"/>
      <c r="H394" s="63"/>
      <c r="I394" s="51"/>
      <c r="J394" s="69"/>
      <c r="K394" s="65"/>
      <c r="L394" s="65"/>
      <c r="M394" s="352"/>
      <c r="N394" s="481"/>
      <c r="O394" s="482"/>
      <c r="P394" s="352"/>
      <c r="Q394" s="353"/>
      <c r="R394" s="481"/>
      <c r="S394" s="416"/>
      <c r="T394" s="417"/>
      <c r="U394" s="417"/>
      <c r="V394" s="417"/>
      <c r="W394" s="417"/>
      <c r="X394" s="418"/>
      <c r="Y394" s="419"/>
      <c r="Z394" s="420" t="s">
        <v>20</v>
      </c>
      <c r="AA394" s="421" t="s">
        <v>21</v>
      </c>
      <c r="AB394" s="422">
        <v>0.85</v>
      </c>
      <c r="AC394" s="412"/>
      <c r="AD394" s="412"/>
      <c r="AE394" s="413"/>
      <c r="AF394" s="414">
        <f>ROUND(ROUND(ROUND(G392*Q392,0)*Y393,0)*AB394,0)</f>
        <v>128</v>
      </c>
      <c r="AG394" s="79"/>
    </row>
    <row r="395" ht="16.5" customHeight="1">
      <c r="A395" s="403">
        <v>63.0</v>
      </c>
      <c r="B395" s="404" t="s">
        <v>5738</v>
      </c>
      <c r="C395" s="405" t="s">
        <v>5739</v>
      </c>
      <c r="D395" s="94"/>
      <c r="E395" s="94"/>
      <c r="F395" s="482"/>
      <c r="G395" s="63"/>
      <c r="H395" s="63"/>
      <c r="I395" s="51"/>
      <c r="J395" s="69"/>
      <c r="K395" s="65"/>
      <c r="L395" s="65"/>
      <c r="M395" s="352"/>
      <c r="N395" s="481"/>
      <c r="O395" s="482"/>
      <c r="P395" s="352"/>
      <c r="Q395" s="353"/>
      <c r="R395" s="481"/>
      <c r="S395" s="407" t="s">
        <v>27</v>
      </c>
      <c r="T395" s="408"/>
      <c r="U395" s="408"/>
      <c r="V395" s="408"/>
      <c r="W395" s="408"/>
      <c r="X395" s="409" t="s">
        <v>21</v>
      </c>
      <c r="Y395" s="410">
        <v>0.5</v>
      </c>
      <c r="Z395" s="423"/>
      <c r="AA395" s="424"/>
      <c r="AB395" s="424"/>
      <c r="AC395" s="424"/>
      <c r="AD395" s="424"/>
      <c r="AE395" s="419"/>
      <c r="AF395" s="414">
        <f>ROUND(ROUND(G392*Q392,0)*Y395,0)</f>
        <v>107</v>
      </c>
      <c r="AG395" s="79"/>
    </row>
    <row r="396" ht="16.5" customHeight="1">
      <c r="A396" s="403">
        <v>63.0</v>
      </c>
      <c r="B396" s="404" t="s">
        <v>5740</v>
      </c>
      <c r="C396" s="405" t="s">
        <v>5741</v>
      </c>
      <c r="D396" s="94"/>
      <c r="E396" s="94"/>
      <c r="F396" s="482"/>
      <c r="G396" s="63"/>
      <c r="H396" s="63"/>
      <c r="I396" s="51"/>
      <c r="J396" s="69"/>
      <c r="K396" s="65"/>
      <c r="L396" s="65"/>
      <c r="M396" s="352"/>
      <c r="N396" s="481"/>
      <c r="O396" s="482"/>
      <c r="P396" s="352"/>
      <c r="Q396" s="353"/>
      <c r="R396" s="483"/>
      <c r="S396" s="416"/>
      <c r="T396" s="417"/>
      <c r="U396" s="417"/>
      <c r="V396" s="417"/>
      <c r="W396" s="417"/>
      <c r="X396" s="418"/>
      <c r="Y396" s="419"/>
      <c r="Z396" s="420" t="s">
        <v>20</v>
      </c>
      <c r="AA396" s="421" t="s">
        <v>21</v>
      </c>
      <c r="AB396" s="422">
        <v>0.85</v>
      </c>
      <c r="AC396" s="412"/>
      <c r="AD396" s="412"/>
      <c r="AE396" s="413"/>
      <c r="AF396" s="414">
        <f>ROUND(ROUND(ROUND(G392*Q392,0)*Y395,0)*AB396,0)</f>
        <v>91</v>
      </c>
      <c r="AG396" s="79"/>
    </row>
    <row r="397" ht="16.5" customHeight="1">
      <c r="A397" s="29">
        <v>63.0</v>
      </c>
      <c r="B397" s="30" t="s">
        <v>5742</v>
      </c>
      <c r="C397" s="32" t="s">
        <v>5743</v>
      </c>
      <c r="D397" s="94"/>
      <c r="E397" s="94"/>
      <c r="F397" s="76"/>
      <c r="G397" s="63"/>
      <c r="H397" s="63"/>
      <c r="I397" s="51"/>
      <c r="J397" s="69"/>
      <c r="K397" s="65"/>
      <c r="L397" s="65"/>
      <c r="M397" s="352"/>
      <c r="N397" s="364"/>
      <c r="O397" s="482"/>
      <c r="P397" s="352"/>
      <c r="Q397" s="353"/>
      <c r="R397" s="96"/>
      <c r="S397" s="96"/>
      <c r="T397" s="152"/>
      <c r="U397" s="152"/>
      <c r="V397" s="152"/>
      <c r="W397" s="152"/>
      <c r="X397" s="287"/>
      <c r="Y397" s="354"/>
      <c r="Z397" s="398"/>
      <c r="AA397" s="288"/>
      <c r="AB397" s="346"/>
      <c r="AC397" s="82" t="s">
        <v>30</v>
      </c>
      <c r="AD397" s="302">
        <v>5.0</v>
      </c>
      <c r="AE397" s="360" t="s">
        <v>31</v>
      </c>
      <c r="AF397" s="45">
        <f>ROUND(ROUND(G392*Q392,0)-AD397,0)</f>
        <v>209</v>
      </c>
      <c r="AG397" s="79"/>
    </row>
    <row r="398" ht="16.5" customHeight="1">
      <c r="A398" s="29">
        <v>63.0</v>
      </c>
      <c r="B398" s="30" t="s">
        <v>5744</v>
      </c>
      <c r="C398" s="32" t="s">
        <v>5745</v>
      </c>
      <c r="D398" s="94"/>
      <c r="E398" s="94"/>
      <c r="F398" s="76"/>
      <c r="G398" s="63"/>
      <c r="H398" s="63"/>
      <c r="I398" s="51"/>
      <c r="J398" s="69"/>
      <c r="K398" s="65"/>
      <c r="L398" s="65"/>
      <c r="M398" s="352"/>
      <c r="N398" s="364"/>
      <c r="O398" s="359"/>
      <c r="P398" s="352"/>
      <c r="Q398" s="353"/>
      <c r="R398" s="115"/>
      <c r="S398" s="115"/>
      <c r="T398" s="291"/>
      <c r="U398" s="291"/>
      <c r="V398" s="291"/>
      <c r="W398" s="291"/>
      <c r="X398" s="290"/>
      <c r="Y398" s="355"/>
      <c r="Z398" s="299" t="s">
        <v>20</v>
      </c>
      <c r="AA398" s="287" t="s">
        <v>21</v>
      </c>
      <c r="AB398" s="361">
        <v>0.85</v>
      </c>
      <c r="AC398" s="482"/>
      <c r="AD398" s="302"/>
      <c r="AE398" s="360"/>
      <c r="AF398" s="45">
        <f>ROUND(ROUND(ROUND(G392*Q392,0)*AB398,0)-AD397,0)</f>
        <v>177</v>
      </c>
      <c r="AG398" s="79"/>
    </row>
    <row r="399" ht="16.5" customHeight="1">
      <c r="A399" s="403">
        <v>63.0</v>
      </c>
      <c r="B399" s="404" t="s">
        <v>5746</v>
      </c>
      <c r="C399" s="405" t="s">
        <v>5747</v>
      </c>
      <c r="D399" s="94"/>
      <c r="E399" s="94"/>
      <c r="F399" s="76"/>
      <c r="G399" s="63"/>
      <c r="H399" s="63"/>
      <c r="I399" s="51"/>
      <c r="J399" s="69"/>
      <c r="K399" s="65"/>
      <c r="L399" s="65"/>
      <c r="M399" s="352"/>
      <c r="N399" s="364"/>
      <c r="O399" s="359"/>
      <c r="P399" s="352"/>
      <c r="Q399" s="353"/>
      <c r="R399" s="504" t="s">
        <v>23</v>
      </c>
      <c r="S399" s="407" t="s">
        <v>24</v>
      </c>
      <c r="T399" s="408"/>
      <c r="U399" s="408"/>
      <c r="V399" s="408"/>
      <c r="W399" s="408"/>
      <c r="X399" s="409" t="s">
        <v>21</v>
      </c>
      <c r="Y399" s="410">
        <v>0.7</v>
      </c>
      <c r="Z399" s="426"/>
      <c r="AA399" s="427"/>
      <c r="AB399" s="428"/>
      <c r="AC399" s="482"/>
      <c r="AD399" s="313"/>
      <c r="AE399" s="349"/>
      <c r="AF399" s="414">
        <f>ROUND(ROUND(ROUND(G392*Q392,0)*Y399,0)-AD397,0)</f>
        <v>145</v>
      </c>
      <c r="AG399" s="79"/>
    </row>
    <row r="400" ht="16.5" customHeight="1">
      <c r="A400" s="403">
        <v>63.0</v>
      </c>
      <c r="B400" s="404" t="s">
        <v>5748</v>
      </c>
      <c r="C400" s="405" t="s">
        <v>5749</v>
      </c>
      <c r="D400" s="94"/>
      <c r="E400" s="94"/>
      <c r="F400" s="76"/>
      <c r="G400" s="63"/>
      <c r="H400" s="63"/>
      <c r="I400" s="51"/>
      <c r="J400" s="69"/>
      <c r="K400" s="65"/>
      <c r="L400" s="65"/>
      <c r="M400" s="352"/>
      <c r="N400" s="364"/>
      <c r="O400" s="359"/>
      <c r="P400" s="352"/>
      <c r="Q400" s="353"/>
      <c r="R400" s="481"/>
      <c r="S400" s="416"/>
      <c r="T400" s="417"/>
      <c r="U400" s="417"/>
      <c r="V400" s="417"/>
      <c r="W400" s="417"/>
      <c r="X400" s="418"/>
      <c r="Y400" s="419"/>
      <c r="Z400" s="420" t="s">
        <v>20</v>
      </c>
      <c r="AA400" s="421" t="s">
        <v>21</v>
      </c>
      <c r="AB400" s="430">
        <v>0.85</v>
      </c>
      <c r="AC400" s="482"/>
      <c r="AD400" s="313"/>
      <c r="AE400" s="349"/>
      <c r="AF400" s="414">
        <f>ROUND(ROUND(ROUND(ROUND(G392*Q392,0)*Y399,0)*AB400,0)-AD397,0)</f>
        <v>123</v>
      </c>
      <c r="AG400" s="79"/>
    </row>
    <row r="401" ht="16.5" customHeight="1">
      <c r="A401" s="403">
        <v>63.0</v>
      </c>
      <c r="B401" s="404" t="s">
        <v>5750</v>
      </c>
      <c r="C401" s="405" t="s">
        <v>5751</v>
      </c>
      <c r="D401" s="94"/>
      <c r="E401" s="94"/>
      <c r="F401" s="76"/>
      <c r="G401" s="63"/>
      <c r="H401" s="63"/>
      <c r="I401" s="51"/>
      <c r="J401" s="69"/>
      <c r="K401" s="65"/>
      <c r="L401" s="65"/>
      <c r="M401" s="352"/>
      <c r="N401" s="364"/>
      <c r="O401" s="359"/>
      <c r="P401" s="352"/>
      <c r="Q401" s="353"/>
      <c r="R401" s="481"/>
      <c r="S401" s="431" t="s">
        <v>27</v>
      </c>
      <c r="T401" s="408"/>
      <c r="U401" s="408"/>
      <c r="V401" s="408"/>
      <c r="W401" s="408"/>
      <c r="X401" s="409" t="s">
        <v>21</v>
      </c>
      <c r="Y401" s="410">
        <v>0.5</v>
      </c>
      <c r="Z401" s="423"/>
      <c r="AA401" s="424"/>
      <c r="AB401" s="419"/>
      <c r="AC401" s="482"/>
      <c r="AD401" s="313"/>
      <c r="AE401" s="349"/>
      <c r="AF401" s="414">
        <f>ROUND(ROUND(ROUND(G392*Q392,0)*Y401,0)-AD397,0)</f>
        <v>102</v>
      </c>
      <c r="AG401" s="79"/>
    </row>
    <row r="402" ht="16.5" customHeight="1">
      <c r="A402" s="403">
        <v>63.0</v>
      </c>
      <c r="B402" s="404" t="s">
        <v>5752</v>
      </c>
      <c r="C402" s="405" t="s">
        <v>5753</v>
      </c>
      <c r="D402" s="94"/>
      <c r="E402" s="94"/>
      <c r="F402" s="76"/>
      <c r="G402" s="63"/>
      <c r="H402" s="63"/>
      <c r="I402" s="51"/>
      <c r="J402" s="69"/>
      <c r="K402" s="65"/>
      <c r="L402" s="65"/>
      <c r="M402" s="352"/>
      <c r="N402" s="364"/>
      <c r="O402" s="359"/>
      <c r="P402" s="352"/>
      <c r="Q402" s="353"/>
      <c r="R402" s="483"/>
      <c r="S402" s="433"/>
      <c r="T402" s="417"/>
      <c r="U402" s="417"/>
      <c r="V402" s="417"/>
      <c r="W402" s="417"/>
      <c r="X402" s="418"/>
      <c r="Y402" s="419"/>
      <c r="Z402" s="420" t="s">
        <v>20</v>
      </c>
      <c r="AA402" s="421" t="s">
        <v>21</v>
      </c>
      <c r="AB402" s="430">
        <v>0.85</v>
      </c>
      <c r="AC402" s="484"/>
      <c r="AD402" s="292"/>
      <c r="AE402" s="355"/>
      <c r="AF402" s="414">
        <f>ROUND(ROUND(ROUND(ROUND(G392*Q392,0)*Y401,0)*AB402,0)-AD397,0)</f>
        <v>86</v>
      </c>
      <c r="AG402" s="79"/>
    </row>
    <row r="403" ht="16.5" customHeight="1">
      <c r="A403" s="29">
        <v>63.0</v>
      </c>
      <c r="B403" s="30" t="s">
        <v>5754</v>
      </c>
      <c r="C403" s="32" t="s">
        <v>5755</v>
      </c>
      <c r="D403" s="94"/>
      <c r="E403" s="94"/>
      <c r="F403" s="94"/>
      <c r="G403" s="352"/>
      <c r="H403" s="140"/>
      <c r="I403" s="95"/>
      <c r="J403" s="82" t="s">
        <v>38</v>
      </c>
      <c r="K403" s="152"/>
      <c r="L403" s="344"/>
      <c r="M403" s="152"/>
      <c r="N403" s="105"/>
      <c r="O403" s="94"/>
      <c r="P403" s="140"/>
      <c r="Q403" s="95"/>
      <c r="R403" s="287"/>
      <c r="S403" s="287"/>
      <c r="T403" s="152"/>
      <c r="U403" s="152"/>
      <c r="V403" s="152"/>
      <c r="W403" s="152"/>
      <c r="X403" s="287"/>
      <c r="Y403" s="345"/>
      <c r="Z403" s="398"/>
      <c r="AA403" s="288"/>
      <c r="AB403" s="288"/>
      <c r="AC403" s="288"/>
      <c r="AD403" s="288"/>
      <c r="AE403" s="346"/>
      <c r="AF403" s="45">
        <f>ROUND(ROUND(G392+K404,0)*Q392,0)</f>
        <v>217</v>
      </c>
      <c r="AG403" s="79"/>
    </row>
    <row r="404" ht="16.5" customHeight="1">
      <c r="A404" s="29">
        <v>63.0</v>
      </c>
      <c r="B404" s="30" t="s">
        <v>5756</v>
      </c>
      <c r="C404" s="32" t="s">
        <v>5757</v>
      </c>
      <c r="D404" s="94"/>
      <c r="E404" s="94"/>
      <c r="F404" s="94"/>
      <c r="G404" s="352"/>
      <c r="H404" s="140"/>
      <c r="I404" s="95"/>
      <c r="J404" s="482"/>
      <c r="K404" s="140">
        <v>4.0</v>
      </c>
      <c r="L404" s="348" t="s">
        <v>40</v>
      </c>
      <c r="M404" s="140"/>
      <c r="N404" s="105"/>
      <c r="O404" s="94"/>
      <c r="P404" s="140"/>
      <c r="Q404" s="95"/>
      <c r="R404" s="290"/>
      <c r="S404" s="290"/>
      <c r="T404" s="291"/>
      <c r="U404" s="291"/>
      <c r="V404" s="291"/>
      <c r="W404" s="291"/>
      <c r="X404" s="290"/>
      <c r="Y404" s="350"/>
      <c r="Z404" s="299" t="s">
        <v>20</v>
      </c>
      <c r="AA404" s="287" t="s">
        <v>21</v>
      </c>
      <c r="AB404" s="351">
        <v>0.85</v>
      </c>
      <c r="AC404" s="288"/>
      <c r="AD404" s="288"/>
      <c r="AE404" s="346"/>
      <c r="AF404" s="114">
        <f>ROUND(ROUND(ROUND(G392+K404,0)*Q392,0)*AB404,0)</f>
        <v>184</v>
      </c>
      <c r="AG404" s="79"/>
    </row>
    <row r="405" ht="16.5" customHeight="1">
      <c r="A405" s="403">
        <v>63.0</v>
      </c>
      <c r="B405" s="404" t="s">
        <v>5758</v>
      </c>
      <c r="C405" s="405" t="s">
        <v>5759</v>
      </c>
      <c r="D405" s="94"/>
      <c r="E405" s="94"/>
      <c r="F405" s="94"/>
      <c r="G405" s="352"/>
      <c r="H405" s="140"/>
      <c r="I405" s="95"/>
      <c r="J405" s="482"/>
      <c r="K405" s="65"/>
      <c r="L405" s="65"/>
      <c r="M405" s="352"/>
      <c r="N405" s="364"/>
      <c r="O405" s="359"/>
      <c r="P405" s="352"/>
      <c r="Q405" s="353"/>
      <c r="R405" s="504" t="s">
        <v>23</v>
      </c>
      <c r="S405" s="407" t="s">
        <v>24</v>
      </c>
      <c r="T405" s="408"/>
      <c r="U405" s="408"/>
      <c r="V405" s="408"/>
      <c r="W405" s="408"/>
      <c r="X405" s="409" t="s">
        <v>21</v>
      </c>
      <c r="Y405" s="410">
        <v>0.7</v>
      </c>
      <c r="Z405" s="426"/>
      <c r="AA405" s="427"/>
      <c r="AB405" s="427"/>
      <c r="AC405" s="427"/>
      <c r="AD405" s="427"/>
      <c r="AE405" s="428"/>
      <c r="AF405" s="414">
        <f>ROUND(ROUND(ROUND(G392+K404,0)*Q392,0)*Y405,0)</f>
        <v>152</v>
      </c>
      <c r="AG405" s="79"/>
    </row>
    <row r="406" ht="16.5" customHeight="1">
      <c r="A406" s="403">
        <v>63.0</v>
      </c>
      <c r="B406" s="404" t="s">
        <v>5760</v>
      </c>
      <c r="C406" s="405" t="s">
        <v>5761</v>
      </c>
      <c r="D406" s="94"/>
      <c r="E406" s="94"/>
      <c r="F406" s="94"/>
      <c r="G406" s="352"/>
      <c r="H406" s="140"/>
      <c r="I406" s="95"/>
      <c r="J406" s="482"/>
      <c r="K406" s="65"/>
      <c r="L406" s="65"/>
      <c r="M406" s="352"/>
      <c r="N406" s="364"/>
      <c r="O406" s="359"/>
      <c r="P406" s="352"/>
      <c r="Q406" s="353"/>
      <c r="R406" s="481"/>
      <c r="S406" s="416"/>
      <c r="T406" s="417"/>
      <c r="U406" s="417"/>
      <c r="V406" s="417"/>
      <c r="W406" s="417"/>
      <c r="X406" s="418"/>
      <c r="Y406" s="419"/>
      <c r="Z406" s="420" t="s">
        <v>20</v>
      </c>
      <c r="AA406" s="421" t="s">
        <v>21</v>
      </c>
      <c r="AB406" s="422">
        <v>0.85</v>
      </c>
      <c r="AC406" s="412"/>
      <c r="AD406" s="412"/>
      <c r="AE406" s="413"/>
      <c r="AF406" s="414">
        <f>ROUND(ROUND(ROUND(ROUND(G392+K404,0)*Q392,0)*Y405,0)*AB406,0)</f>
        <v>129</v>
      </c>
      <c r="AG406" s="79"/>
    </row>
    <row r="407" ht="16.5" customHeight="1">
      <c r="A407" s="403">
        <v>63.0</v>
      </c>
      <c r="B407" s="404" t="s">
        <v>5762</v>
      </c>
      <c r="C407" s="405" t="s">
        <v>5763</v>
      </c>
      <c r="D407" s="94"/>
      <c r="E407" s="94"/>
      <c r="F407" s="94"/>
      <c r="G407" s="352"/>
      <c r="H407" s="140"/>
      <c r="I407" s="95"/>
      <c r="J407" s="482"/>
      <c r="K407" s="65"/>
      <c r="L407" s="65"/>
      <c r="M407" s="352"/>
      <c r="N407" s="364"/>
      <c r="O407" s="359"/>
      <c r="P407" s="352"/>
      <c r="Q407" s="353"/>
      <c r="R407" s="481"/>
      <c r="S407" s="407" t="s">
        <v>27</v>
      </c>
      <c r="T407" s="408"/>
      <c r="U407" s="408"/>
      <c r="V407" s="408"/>
      <c r="W407" s="408"/>
      <c r="X407" s="409" t="s">
        <v>21</v>
      </c>
      <c r="Y407" s="410">
        <v>0.5</v>
      </c>
      <c r="Z407" s="423"/>
      <c r="AA407" s="424"/>
      <c r="AB407" s="424"/>
      <c r="AC407" s="424"/>
      <c r="AD407" s="424"/>
      <c r="AE407" s="419"/>
      <c r="AF407" s="414">
        <f>ROUND(ROUND(ROUND(G392+K404,0)*Q392,0)*Y407,0)</f>
        <v>109</v>
      </c>
      <c r="AG407" s="79"/>
    </row>
    <row r="408" ht="16.5" customHeight="1">
      <c r="A408" s="403">
        <v>63.0</v>
      </c>
      <c r="B408" s="404" t="s">
        <v>5764</v>
      </c>
      <c r="C408" s="405" t="s">
        <v>5765</v>
      </c>
      <c r="D408" s="94"/>
      <c r="E408" s="94"/>
      <c r="F408" s="94"/>
      <c r="G408" s="352"/>
      <c r="H408" s="140"/>
      <c r="I408" s="95"/>
      <c r="J408" s="482"/>
      <c r="K408" s="65"/>
      <c r="L408" s="65"/>
      <c r="M408" s="352"/>
      <c r="N408" s="364"/>
      <c r="O408" s="359"/>
      <c r="P408" s="352"/>
      <c r="Q408" s="353"/>
      <c r="R408" s="483"/>
      <c r="S408" s="416"/>
      <c r="T408" s="417"/>
      <c r="U408" s="417"/>
      <c r="V408" s="417"/>
      <c r="W408" s="417"/>
      <c r="X408" s="418"/>
      <c r="Y408" s="419"/>
      <c r="Z408" s="420" t="s">
        <v>20</v>
      </c>
      <c r="AA408" s="421" t="s">
        <v>21</v>
      </c>
      <c r="AB408" s="422">
        <v>0.85</v>
      </c>
      <c r="AC408" s="412"/>
      <c r="AD408" s="412"/>
      <c r="AE408" s="413"/>
      <c r="AF408" s="414">
        <f>ROUND(ROUND(ROUND(ROUND(G392+K404,0)*Q392,0)*Y407,0)*AB408,0)</f>
        <v>93</v>
      </c>
      <c r="AG408" s="79"/>
    </row>
    <row r="409" ht="16.5" customHeight="1">
      <c r="A409" s="29">
        <v>63.0</v>
      </c>
      <c r="B409" s="30" t="s">
        <v>5766</v>
      </c>
      <c r="C409" s="32" t="s">
        <v>5767</v>
      </c>
      <c r="D409" s="94"/>
      <c r="E409" s="94"/>
      <c r="F409" s="94"/>
      <c r="G409" s="352"/>
      <c r="H409" s="140"/>
      <c r="I409" s="95"/>
      <c r="J409" s="482"/>
      <c r="K409" s="65"/>
      <c r="L409" s="65"/>
      <c r="M409" s="352"/>
      <c r="N409" s="364"/>
      <c r="O409" s="359"/>
      <c r="P409" s="352"/>
      <c r="Q409" s="353"/>
      <c r="R409" s="96"/>
      <c r="S409" s="96"/>
      <c r="T409" s="152"/>
      <c r="U409" s="152"/>
      <c r="V409" s="152"/>
      <c r="W409" s="152"/>
      <c r="X409" s="287"/>
      <c r="Y409" s="354"/>
      <c r="Z409" s="398"/>
      <c r="AA409" s="288"/>
      <c r="AB409" s="346"/>
      <c r="AC409" s="82" t="s">
        <v>30</v>
      </c>
      <c r="AD409" s="302">
        <v>5.0</v>
      </c>
      <c r="AE409" s="360" t="s">
        <v>31</v>
      </c>
      <c r="AF409" s="45">
        <f>ROUND(ROUND(ROUND(G392+K404,0)*Q392,0)-AD409,0)</f>
        <v>212</v>
      </c>
      <c r="AG409" s="79"/>
    </row>
    <row r="410" ht="16.5" customHeight="1">
      <c r="A410" s="29">
        <v>63.0</v>
      </c>
      <c r="B410" s="30" t="s">
        <v>5768</v>
      </c>
      <c r="C410" s="32" t="s">
        <v>5769</v>
      </c>
      <c r="D410" s="94"/>
      <c r="E410" s="94"/>
      <c r="F410" s="94"/>
      <c r="G410" s="352"/>
      <c r="H410" s="140"/>
      <c r="I410" s="95"/>
      <c r="J410" s="482"/>
      <c r="K410" s="65"/>
      <c r="L410" s="65"/>
      <c r="M410" s="352"/>
      <c r="N410" s="364"/>
      <c r="O410" s="359"/>
      <c r="P410" s="352"/>
      <c r="Q410" s="353"/>
      <c r="R410" s="115"/>
      <c r="S410" s="115"/>
      <c r="T410" s="291"/>
      <c r="U410" s="291"/>
      <c r="V410" s="291"/>
      <c r="W410" s="291"/>
      <c r="X410" s="290"/>
      <c r="Y410" s="355"/>
      <c r="Z410" s="299" t="s">
        <v>20</v>
      </c>
      <c r="AA410" s="287" t="s">
        <v>21</v>
      </c>
      <c r="AB410" s="361">
        <v>0.85</v>
      </c>
      <c r="AC410" s="482"/>
      <c r="AD410" s="302"/>
      <c r="AE410" s="360"/>
      <c r="AF410" s="114">
        <f>ROUND(ROUND(ROUND(ROUND(G392+K404,0)*Q392,0)*AB410,0)-AD409,0)</f>
        <v>179</v>
      </c>
      <c r="AG410" s="79"/>
    </row>
    <row r="411" ht="16.5" customHeight="1">
      <c r="A411" s="403">
        <v>63.0</v>
      </c>
      <c r="B411" s="404" t="s">
        <v>5770</v>
      </c>
      <c r="C411" s="405" t="s">
        <v>5771</v>
      </c>
      <c r="D411" s="94"/>
      <c r="E411" s="94"/>
      <c r="F411" s="94"/>
      <c r="G411" s="352"/>
      <c r="H411" s="140"/>
      <c r="I411" s="95"/>
      <c r="J411" s="69"/>
      <c r="K411" s="65"/>
      <c r="L411" s="65"/>
      <c r="M411" s="352"/>
      <c r="N411" s="364"/>
      <c r="O411" s="359"/>
      <c r="P411" s="352"/>
      <c r="Q411" s="353"/>
      <c r="R411" s="504" t="s">
        <v>23</v>
      </c>
      <c r="S411" s="407" t="s">
        <v>24</v>
      </c>
      <c r="T411" s="408"/>
      <c r="U411" s="408"/>
      <c r="V411" s="408"/>
      <c r="W411" s="408"/>
      <c r="X411" s="409" t="s">
        <v>21</v>
      </c>
      <c r="Y411" s="410">
        <v>0.7</v>
      </c>
      <c r="Z411" s="426"/>
      <c r="AA411" s="427"/>
      <c r="AB411" s="428"/>
      <c r="AC411" s="482"/>
      <c r="AD411" s="313"/>
      <c r="AE411" s="349"/>
      <c r="AF411" s="414">
        <f>ROUND(ROUND(ROUND(ROUND(G392+K404,0)*Q392,0)*Y411,0)-AD409,0)</f>
        <v>147</v>
      </c>
      <c r="AG411" s="79"/>
    </row>
    <row r="412" ht="16.5" customHeight="1">
      <c r="A412" s="403">
        <v>63.0</v>
      </c>
      <c r="B412" s="404" t="s">
        <v>5772</v>
      </c>
      <c r="C412" s="405" t="s">
        <v>5773</v>
      </c>
      <c r="D412" s="94"/>
      <c r="E412" s="94"/>
      <c r="F412" s="94"/>
      <c r="G412" s="352"/>
      <c r="H412" s="140"/>
      <c r="I412" s="95"/>
      <c r="J412" s="69"/>
      <c r="K412" s="65"/>
      <c r="L412" s="65"/>
      <c r="M412" s="352"/>
      <c r="N412" s="364"/>
      <c r="O412" s="359"/>
      <c r="P412" s="352"/>
      <c r="Q412" s="353"/>
      <c r="R412" s="481"/>
      <c r="S412" s="416"/>
      <c r="T412" s="417"/>
      <c r="U412" s="417"/>
      <c r="V412" s="417"/>
      <c r="W412" s="417"/>
      <c r="X412" s="418"/>
      <c r="Y412" s="419"/>
      <c r="Z412" s="420" t="s">
        <v>20</v>
      </c>
      <c r="AA412" s="421" t="s">
        <v>21</v>
      </c>
      <c r="AB412" s="430">
        <v>0.85</v>
      </c>
      <c r="AC412" s="482"/>
      <c r="AD412" s="313"/>
      <c r="AE412" s="349"/>
      <c r="AF412" s="414">
        <f>ROUND(ROUND(ROUND(ROUND(ROUND(G392+K404,0)*Q392,0)*Y411,0)*AB412,0)-AD409,0)</f>
        <v>124</v>
      </c>
      <c r="AG412" s="79"/>
    </row>
    <row r="413" ht="16.5" customHeight="1">
      <c r="A413" s="403">
        <v>63.0</v>
      </c>
      <c r="B413" s="404" t="s">
        <v>5774</v>
      </c>
      <c r="C413" s="405" t="s">
        <v>5775</v>
      </c>
      <c r="D413" s="94"/>
      <c r="E413" s="94"/>
      <c r="F413" s="94"/>
      <c r="G413" s="352"/>
      <c r="H413" s="140"/>
      <c r="I413" s="95"/>
      <c r="J413" s="69"/>
      <c r="K413" s="65"/>
      <c r="L413" s="65"/>
      <c r="M413" s="352"/>
      <c r="N413" s="364"/>
      <c r="O413" s="359"/>
      <c r="P413" s="352"/>
      <c r="Q413" s="353"/>
      <c r="R413" s="481"/>
      <c r="S413" s="431" t="s">
        <v>27</v>
      </c>
      <c r="T413" s="408"/>
      <c r="U413" s="408"/>
      <c r="V413" s="408"/>
      <c r="W413" s="408"/>
      <c r="X413" s="409" t="s">
        <v>21</v>
      </c>
      <c r="Y413" s="410">
        <v>0.5</v>
      </c>
      <c r="Z413" s="423"/>
      <c r="AA413" s="424"/>
      <c r="AB413" s="419"/>
      <c r="AC413" s="482"/>
      <c r="AD413" s="313"/>
      <c r="AE413" s="349"/>
      <c r="AF413" s="414">
        <f>ROUND(ROUND(ROUND(ROUND(G392+K404,0)*Q392,0)*Y413,0)-AD409,0)</f>
        <v>104</v>
      </c>
      <c r="AG413" s="79"/>
    </row>
    <row r="414" ht="16.5" customHeight="1">
      <c r="A414" s="403">
        <v>63.0</v>
      </c>
      <c r="B414" s="404" t="s">
        <v>5776</v>
      </c>
      <c r="C414" s="405" t="s">
        <v>5777</v>
      </c>
      <c r="D414" s="94"/>
      <c r="E414" s="94"/>
      <c r="F414" s="94"/>
      <c r="G414" s="352"/>
      <c r="H414" s="140"/>
      <c r="I414" s="95"/>
      <c r="J414" s="69"/>
      <c r="K414" s="65"/>
      <c r="L414" s="65"/>
      <c r="M414" s="352"/>
      <c r="N414" s="364"/>
      <c r="O414" s="378"/>
      <c r="P414" s="374"/>
      <c r="Q414" s="376"/>
      <c r="R414" s="483"/>
      <c r="S414" s="433"/>
      <c r="T414" s="417"/>
      <c r="U414" s="417"/>
      <c r="V414" s="417"/>
      <c r="W414" s="417"/>
      <c r="X414" s="418"/>
      <c r="Y414" s="419"/>
      <c r="Z414" s="420" t="s">
        <v>20</v>
      </c>
      <c r="AA414" s="421" t="s">
        <v>21</v>
      </c>
      <c r="AB414" s="430">
        <v>0.85</v>
      </c>
      <c r="AC414" s="484"/>
      <c r="AD414" s="292"/>
      <c r="AE414" s="355"/>
      <c r="AF414" s="414">
        <f>ROUND(ROUND(ROUND(ROUND(ROUND(G392+K404,0)*Q392,0)*Y413,0)*AB414,0)-AD409,0)</f>
        <v>88</v>
      </c>
      <c r="AG414" s="79"/>
    </row>
    <row r="415" ht="16.5" customHeight="1">
      <c r="A415" s="29">
        <v>63.0</v>
      </c>
      <c r="B415" s="30" t="s">
        <v>5778</v>
      </c>
      <c r="C415" s="32" t="s">
        <v>5779</v>
      </c>
      <c r="D415" s="94"/>
      <c r="E415" s="69"/>
      <c r="F415" s="94"/>
      <c r="G415" s="352"/>
      <c r="H415" s="140"/>
      <c r="I415" s="95"/>
      <c r="J415" s="168"/>
      <c r="K415" s="152"/>
      <c r="L415" s="344"/>
      <c r="M415" s="152"/>
      <c r="N415" s="367"/>
      <c r="O415" s="82" t="s">
        <v>5011</v>
      </c>
      <c r="P415" s="140"/>
      <c r="Q415" s="95"/>
      <c r="R415" s="287"/>
      <c r="S415" s="287"/>
      <c r="T415" s="152"/>
      <c r="U415" s="152"/>
      <c r="V415" s="152"/>
      <c r="W415" s="152"/>
      <c r="X415" s="287"/>
      <c r="Y415" s="345"/>
      <c r="Z415" s="398"/>
      <c r="AA415" s="288"/>
      <c r="AB415" s="288"/>
      <c r="AC415" s="288"/>
      <c r="AD415" s="288"/>
      <c r="AE415" s="346"/>
      <c r="AF415" s="45">
        <f>ROUND(G392*Q416,0)</f>
        <v>153</v>
      </c>
      <c r="AG415" s="79"/>
    </row>
    <row r="416" ht="16.5" customHeight="1">
      <c r="A416" s="29">
        <v>63.0</v>
      </c>
      <c r="B416" s="30" t="s">
        <v>5780</v>
      </c>
      <c r="C416" s="32" t="s">
        <v>5781</v>
      </c>
      <c r="D416" s="94"/>
      <c r="E416" s="69"/>
      <c r="F416" s="94"/>
      <c r="G416" s="352"/>
      <c r="H416" s="140"/>
      <c r="I416" s="95"/>
      <c r="J416" s="94"/>
      <c r="K416" s="140"/>
      <c r="L416" s="348"/>
      <c r="M416" s="140"/>
      <c r="N416" s="105"/>
      <c r="O416" s="482"/>
      <c r="P416" s="302" t="s">
        <v>21</v>
      </c>
      <c r="Q416" s="349">
        <v>0.5</v>
      </c>
      <c r="R416" s="290"/>
      <c r="S416" s="290"/>
      <c r="T416" s="291"/>
      <c r="U416" s="291"/>
      <c r="V416" s="291"/>
      <c r="W416" s="291"/>
      <c r="X416" s="290"/>
      <c r="Y416" s="350"/>
      <c r="Z416" s="299" t="s">
        <v>20</v>
      </c>
      <c r="AA416" s="287" t="s">
        <v>21</v>
      </c>
      <c r="AB416" s="351">
        <v>0.85</v>
      </c>
      <c r="AC416" s="288"/>
      <c r="AD416" s="288"/>
      <c r="AE416" s="346"/>
      <c r="AF416" s="45">
        <f>ROUND(ROUND(G392*Q416,0)*AB416,0)</f>
        <v>130</v>
      </c>
      <c r="AG416" s="79"/>
    </row>
    <row r="417" ht="16.5" customHeight="1">
      <c r="A417" s="403">
        <v>63.0</v>
      </c>
      <c r="B417" s="404" t="s">
        <v>5782</v>
      </c>
      <c r="C417" s="405" t="s">
        <v>5783</v>
      </c>
      <c r="D417" s="94"/>
      <c r="E417" s="94"/>
      <c r="F417" s="76"/>
      <c r="G417" s="63"/>
      <c r="H417" s="63"/>
      <c r="I417" s="51"/>
      <c r="J417" s="69"/>
      <c r="K417" s="65"/>
      <c r="L417" s="65"/>
      <c r="M417" s="352"/>
      <c r="N417" s="364"/>
      <c r="O417" s="482"/>
      <c r="P417" s="352"/>
      <c r="Q417" s="353"/>
      <c r="R417" s="504" t="s">
        <v>23</v>
      </c>
      <c r="S417" s="407" t="s">
        <v>24</v>
      </c>
      <c r="T417" s="408"/>
      <c r="U417" s="408"/>
      <c r="V417" s="408"/>
      <c r="W417" s="408"/>
      <c r="X417" s="409" t="s">
        <v>21</v>
      </c>
      <c r="Y417" s="410">
        <v>0.7</v>
      </c>
      <c r="Z417" s="426"/>
      <c r="AA417" s="427"/>
      <c r="AB417" s="427"/>
      <c r="AC417" s="427"/>
      <c r="AD417" s="427"/>
      <c r="AE417" s="428"/>
      <c r="AF417" s="414">
        <f>ROUND(ROUND(G392*Q416,0)*Y417,0)</f>
        <v>107</v>
      </c>
      <c r="AG417" s="79"/>
    </row>
    <row r="418" ht="16.5" customHeight="1">
      <c r="A418" s="403">
        <v>63.0</v>
      </c>
      <c r="B418" s="404" t="s">
        <v>5784</v>
      </c>
      <c r="C418" s="405" t="s">
        <v>5785</v>
      </c>
      <c r="D418" s="94"/>
      <c r="E418" s="94"/>
      <c r="F418" s="76"/>
      <c r="G418" s="63"/>
      <c r="H418" s="63"/>
      <c r="I418" s="51"/>
      <c r="J418" s="69"/>
      <c r="K418" s="65"/>
      <c r="L418" s="65"/>
      <c r="M418" s="352"/>
      <c r="N418" s="364"/>
      <c r="O418" s="482"/>
      <c r="P418" s="352"/>
      <c r="Q418" s="353"/>
      <c r="R418" s="481"/>
      <c r="S418" s="416"/>
      <c r="T418" s="417"/>
      <c r="U418" s="417"/>
      <c r="V418" s="417"/>
      <c r="W418" s="417"/>
      <c r="X418" s="418"/>
      <c r="Y418" s="419"/>
      <c r="Z418" s="420" t="s">
        <v>20</v>
      </c>
      <c r="AA418" s="421" t="s">
        <v>21</v>
      </c>
      <c r="AB418" s="422">
        <v>0.85</v>
      </c>
      <c r="AC418" s="412"/>
      <c r="AD418" s="412"/>
      <c r="AE418" s="413"/>
      <c r="AF418" s="414">
        <f>ROUND(ROUND(ROUND(G392*Q416,0)*Y417,0)*AB418,0)</f>
        <v>91</v>
      </c>
      <c r="AG418" s="79"/>
    </row>
    <row r="419" ht="16.5" customHeight="1">
      <c r="A419" s="403">
        <v>63.0</v>
      </c>
      <c r="B419" s="404" t="s">
        <v>5786</v>
      </c>
      <c r="C419" s="405" t="s">
        <v>5787</v>
      </c>
      <c r="D419" s="94"/>
      <c r="E419" s="94"/>
      <c r="F419" s="76"/>
      <c r="G419" s="63"/>
      <c r="H419" s="63"/>
      <c r="I419" s="51"/>
      <c r="J419" s="69"/>
      <c r="K419" s="65"/>
      <c r="L419" s="65"/>
      <c r="M419" s="352"/>
      <c r="N419" s="364"/>
      <c r="O419" s="482"/>
      <c r="P419" s="352"/>
      <c r="Q419" s="353"/>
      <c r="R419" s="481"/>
      <c r="S419" s="407" t="s">
        <v>27</v>
      </c>
      <c r="T419" s="408"/>
      <c r="U419" s="408"/>
      <c r="V419" s="408"/>
      <c r="W419" s="408"/>
      <c r="X419" s="409" t="s">
        <v>21</v>
      </c>
      <c r="Y419" s="410">
        <v>0.5</v>
      </c>
      <c r="Z419" s="423"/>
      <c r="AA419" s="424"/>
      <c r="AB419" s="424"/>
      <c r="AC419" s="424"/>
      <c r="AD419" s="424"/>
      <c r="AE419" s="419"/>
      <c r="AF419" s="414">
        <f>ROUND(ROUND(G392*Q416,0)*Y419,0)</f>
        <v>77</v>
      </c>
      <c r="AG419" s="79"/>
    </row>
    <row r="420" ht="16.5" customHeight="1">
      <c r="A420" s="403">
        <v>63.0</v>
      </c>
      <c r="B420" s="404" t="s">
        <v>5788</v>
      </c>
      <c r="C420" s="405" t="s">
        <v>5789</v>
      </c>
      <c r="D420" s="94"/>
      <c r="E420" s="94"/>
      <c r="F420" s="76"/>
      <c r="G420" s="63"/>
      <c r="H420" s="63"/>
      <c r="I420" s="51"/>
      <c r="J420" s="69"/>
      <c r="K420" s="65"/>
      <c r="L420" s="65"/>
      <c r="M420" s="352"/>
      <c r="N420" s="364"/>
      <c r="O420" s="482"/>
      <c r="P420" s="352"/>
      <c r="Q420" s="353"/>
      <c r="R420" s="483"/>
      <c r="S420" s="416"/>
      <c r="T420" s="417"/>
      <c r="U420" s="417"/>
      <c r="V420" s="417"/>
      <c r="W420" s="417"/>
      <c r="X420" s="418"/>
      <c r="Y420" s="419"/>
      <c r="Z420" s="420" t="s">
        <v>20</v>
      </c>
      <c r="AA420" s="421" t="s">
        <v>21</v>
      </c>
      <c r="AB420" s="422">
        <v>0.85</v>
      </c>
      <c r="AC420" s="412"/>
      <c r="AD420" s="412"/>
      <c r="AE420" s="413"/>
      <c r="AF420" s="414">
        <f>ROUND(ROUND(ROUND(G392*Q416,0)*Y419,0)*AB420,0)</f>
        <v>65</v>
      </c>
      <c r="AG420" s="79"/>
    </row>
    <row r="421" ht="16.5" customHeight="1">
      <c r="A421" s="29">
        <v>63.0</v>
      </c>
      <c r="B421" s="30" t="s">
        <v>5790</v>
      </c>
      <c r="C421" s="32" t="s">
        <v>5791</v>
      </c>
      <c r="D421" s="94"/>
      <c r="E421" s="94"/>
      <c r="F421" s="76"/>
      <c r="G421" s="63"/>
      <c r="H421" s="63"/>
      <c r="I421" s="51"/>
      <c r="J421" s="69"/>
      <c r="K421" s="65"/>
      <c r="L421" s="65"/>
      <c r="M421" s="352"/>
      <c r="N421" s="364"/>
      <c r="O421" s="482"/>
      <c r="P421" s="352"/>
      <c r="Q421" s="353"/>
      <c r="R421" s="96"/>
      <c r="S421" s="96"/>
      <c r="T421" s="152"/>
      <c r="U421" s="152"/>
      <c r="V421" s="152"/>
      <c r="W421" s="152"/>
      <c r="X421" s="287"/>
      <c r="Y421" s="354"/>
      <c r="Z421" s="398"/>
      <c r="AA421" s="288"/>
      <c r="AB421" s="346"/>
      <c r="AC421" s="82" t="s">
        <v>30</v>
      </c>
      <c r="AD421" s="302">
        <v>5.0</v>
      </c>
      <c r="AE421" s="360" t="s">
        <v>31</v>
      </c>
      <c r="AF421" s="45">
        <f>ROUND(ROUND(G392*Q416,0)-AD421,0)</f>
        <v>148</v>
      </c>
      <c r="AG421" s="79"/>
    </row>
    <row r="422" ht="16.5" customHeight="1">
      <c r="A422" s="29">
        <v>63.0</v>
      </c>
      <c r="B422" s="30" t="s">
        <v>5792</v>
      </c>
      <c r="C422" s="32" t="s">
        <v>5793</v>
      </c>
      <c r="D422" s="94"/>
      <c r="E422" s="94"/>
      <c r="F422" s="76"/>
      <c r="G422" s="63"/>
      <c r="H422" s="63"/>
      <c r="I422" s="51"/>
      <c r="J422" s="69"/>
      <c r="K422" s="65"/>
      <c r="L422" s="65"/>
      <c r="M422" s="352"/>
      <c r="N422" s="364"/>
      <c r="O422" s="359"/>
      <c r="P422" s="352"/>
      <c r="Q422" s="353"/>
      <c r="R422" s="115"/>
      <c r="S422" s="115"/>
      <c r="T422" s="291"/>
      <c r="U422" s="291"/>
      <c r="V422" s="291"/>
      <c r="W422" s="291"/>
      <c r="X422" s="290"/>
      <c r="Y422" s="355"/>
      <c r="Z422" s="299" t="s">
        <v>20</v>
      </c>
      <c r="AA422" s="287" t="s">
        <v>21</v>
      </c>
      <c r="AB422" s="361">
        <v>0.85</v>
      </c>
      <c r="AC422" s="482"/>
      <c r="AD422" s="302"/>
      <c r="AE422" s="360"/>
      <c r="AF422" s="45">
        <f>ROUND(ROUND(ROUND(G392*Q416,0)*AB422,0)-AD421,0)</f>
        <v>125</v>
      </c>
      <c r="AG422" s="79"/>
    </row>
    <row r="423" ht="16.5" customHeight="1">
      <c r="A423" s="403">
        <v>63.0</v>
      </c>
      <c r="B423" s="404" t="s">
        <v>5794</v>
      </c>
      <c r="C423" s="405" t="s">
        <v>5795</v>
      </c>
      <c r="D423" s="94"/>
      <c r="E423" s="94"/>
      <c r="F423" s="76"/>
      <c r="G423" s="63"/>
      <c r="H423" s="63"/>
      <c r="I423" s="51"/>
      <c r="J423" s="69"/>
      <c r="K423" s="65"/>
      <c r="L423" s="65"/>
      <c r="M423" s="352"/>
      <c r="N423" s="364"/>
      <c r="O423" s="359"/>
      <c r="P423" s="352"/>
      <c r="Q423" s="353"/>
      <c r="R423" s="504" t="s">
        <v>23</v>
      </c>
      <c r="S423" s="407" t="s">
        <v>24</v>
      </c>
      <c r="T423" s="408"/>
      <c r="U423" s="408"/>
      <c r="V423" s="408"/>
      <c r="W423" s="408"/>
      <c r="X423" s="409" t="s">
        <v>21</v>
      </c>
      <c r="Y423" s="410">
        <v>0.7</v>
      </c>
      <c r="Z423" s="426"/>
      <c r="AA423" s="427"/>
      <c r="AB423" s="428"/>
      <c r="AC423" s="482"/>
      <c r="AD423" s="313"/>
      <c r="AE423" s="349"/>
      <c r="AF423" s="414">
        <f>ROUND(ROUND(ROUND(G392*Q416,0)*Y423,0)-AD421,0)</f>
        <v>102</v>
      </c>
      <c r="AG423" s="79"/>
    </row>
    <row r="424" ht="16.5" customHeight="1">
      <c r="A424" s="403">
        <v>63.0</v>
      </c>
      <c r="B424" s="404" t="s">
        <v>5796</v>
      </c>
      <c r="C424" s="405" t="s">
        <v>5797</v>
      </c>
      <c r="D424" s="94"/>
      <c r="E424" s="94"/>
      <c r="F424" s="76"/>
      <c r="G424" s="63"/>
      <c r="H424" s="63"/>
      <c r="I424" s="51"/>
      <c r="J424" s="69"/>
      <c r="K424" s="65"/>
      <c r="L424" s="65"/>
      <c r="M424" s="352"/>
      <c r="N424" s="364"/>
      <c r="O424" s="359"/>
      <c r="P424" s="352"/>
      <c r="Q424" s="353"/>
      <c r="R424" s="481"/>
      <c r="S424" s="416"/>
      <c r="T424" s="417"/>
      <c r="U424" s="417"/>
      <c r="V424" s="417"/>
      <c r="W424" s="417"/>
      <c r="X424" s="418"/>
      <c r="Y424" s="419"/>
      <c r="Z424" s="420" t="s">
        <v>20</v>
      </c>
      <c r="AA424" s="421" t="s">
        <v>21</v>
      </c>
      <c r="AB424" s="430">
        <v>0.85</v>
      </c>
      <c r="AC424" s="482"/>
      <c r="AD424" s="313"/>
      <c r="AE424" s="349"/>
      <c r="AF424" s="414">
        <f>ROUND(ROUND(ROUND(ROUND(G392*Q416,0)*Y423,0)*AB424,0)-AD421,0)</f>
        <v>86</v>
      </c>
      <c r="AG424" s="79"/>
    </row>
    <row r="425" ht="16.5" customHeight="1">
      <c r="A425" s="403">
        <v>63.0</v>
      </c>
      <c r="B425" s="404" t="s">
        <v>5798</v>
      </c>
      <c r="C425" s="405" t="s">
        <v>5799</v>
      </c>
      <c r="D425" s="94"/>
      <c r="E425" s="94"/>
      <c r="F425" s="76"/>
      <c r="G425" s="63"/>
      <c r="H425" s="63"/>
      <c r="I425" s="51"/>
      <c r="J425" s="69"/>
      <c r="K425" s="65"/>
      <c r="L425" s="65"/>
      <c r="M425" s="352"/>
      <c r="N425" s="364"/>
      <c r="O425" s="359"/>
      <c r="P425" s="352"/>
      <c r="Q425" s="353"/>
      <c r="R425" s="481"/>
      <c r="S425" s="431" t="s">
        <v>27</v>
      </c>
      <c r="T425" s="408"/>
      <c r="U425" s="408"/>
      <c r="V425" s="408"/>
      <c r="W425" s="408"/>
      <c r="X425" s="409" t="s">
        <v>21</v>
      </c>
      <c r="Y425" s="410">
        <v>0.5</v>
      </c>
      <c r="Z425" s="423"/>
      <c r="AA425" s="424"/>
      <c r="AB425" s="419"/>
      <c r="AC425" s="482"/>
      <c r="AD425" s="313"/>
      <c r="AE425" s="349"/>
      <c r="AF425" s="414">
        <f>ROUND(ROUND(ROUND(G392*Q416,0)*Y425,0)-AD421,0)</f>
        <v>72</v>
      </c>
      <c r="AG425" s="79"/>
    </row>
    <row r="426" ht="16.5" customHeight="1">
      <c r="A426" s="403">
        <v>63.0</v>
      </c>
      <c r="B426" s="404" t="s">
        <v>5800</v>
      </c>
      <c r="C426" s="405" t="s">
        <v>5801</v>
      </c>
      <c r="D426" s="94"/>
      <c r="E426" s="94"/>
      <c r="F426" s="76"/>
      <c r="G426" s="63"/>
      <c r="H426" s="63"/>
      <c r="I426" s="51"/>
      <c r="J426" s="69"/>
      <c r="K426" s="65"/>
      <c r="L426" s="65"/>
      <c r="M426" s="352"/>
      <c r="N426" s="364"/>
      <c r="O426" s="359"/>
      <c r="P426" s="352"/>
      <c r="Q426" s="353"/>
      <c r="R426" s="483"/>
      <c r="S426" s="433"/>
      <c r="T426" s="417"/>
      <c r="U426" s="417"/>
      <c r="V426" s="417"/>
      <c r="W426" s="417"/>
      <c r="X426" s="418"/>
      <c r="Y426" s="419"/>
      <c r="Z426" s="420" t="s">
        <v>20</v>
      </c>
      <c r="AA426" s="421" t="s">
        <v>21</v>
      </c>
      <c r="AB426" s="430">
        <v>0.85</v>
      </c>
      <c r="AC426" s="484"/>
      <c r="AD426" s="292"/>
      <c r="AE426" s="355"/>
      <c r="AF426" s="414">
        <f>ROUND(ROUND(ROUND(ROUND(G392*Q416,0)*Y425,0)*AB426,0)-AD421,0)</f>
        <v>60</v>
      </c>
      <c r="AG426" s="79"/>
    </row>
    <row r="427" ht="16.5" customHeight="1">
      <c r="A427" s="29">
        <v>63.0</v>
      </c>
      <c r="B427" s="30" t="s">
        <v>5802</v>
      </c>
      <c r="C427" s="32" t="s">
        <v>5803</v>
      </c>
      <c r="D427" s="94"/>
      <c r="E427" s="94"/>
      <c r="F427" s="94"/>
      <c r="G427" s="352"/>
      <c r="H427" s="140"/>
      <c r="I427" s="95"/>
      <c r="J427" s="82" t="s">
        <v>38</v>
      </c>
      <c r="K427" s="152"/>
      <c r="L427" s="344"/>
      <c r="M427" s="152"/>
      <c r="N427" s="105"/>
      <c r="O427" s="94"/>
      <c r="P427" s="140"/>
      <c r="Q427" s="95"/>
      <c r="R427" s="287"/>
      <c r="S427" s="287"/>
      <c r="T427" s="152"/>
      <c r="U427" s="152"/>
      <c r="V427" s="152"/>
      <c r="W427" s="152"/>
      <c r="X427" s="287"/>
      <c r="Y427" s="345"/>
      <c r="Z427" s="398"/>
      <c r="AA427" s="288"/>
      <c r="AB427" s="288"/>
      <c r="AC427" s="288"/>
      <c r="AD427" s="288"/>
      <c r="AE427" s="346"/>
      <c r="AF427" s="45">
        <f>ROUND(ROUND(G392+K428,0)*Q416,0)</f>
        <v>155</v>
      </c>
      <c r="AG427" s="79"/>
    </row>
    <row r="428" ht="16.5" customHeight="1">
      <c r="A428" s="29">
        <v>63.0</v>
      </c>
      <c r="B428" s="30" t="s">
        <v>5804</v>
      </c>
      <c r="C428" s="32" t="s">
        <v>5805</v>
      </c>
      <c r="D428" s="94"/>
      <c r="E428" s="94"/>
      <c r="F428" s="94"/>
      <c r="G428" s="352"/>
      <c r="H428" s="140"/>
      <c r="I428" s="95"/>
      <c r="J428" s="482"/>
      <c r="K428" s="140">
        <v>4.0</v>
      </c>
      <c r="L428" s="348" t="s">
        <v>40</v>
      </c>
      <c r="M428" s="140"/>
      <c r="N428" s="105"/>
      <c r="O428" s="94"/>
      <c r="P428" s="140"/>
      <c r="Q428" s="95"/>
      <c r="R428" s="290"/>
      <c r="S428" s="290"/>
      <c r="T428" s="291"/>
      <c r="U428" s="291"/>
      <c r="V428" s="291"/>
      <c r="W428" s="291"/>
      <c r="X428" s="290"/>
      <c r="Y428" s="350"/>
      <c r="Z428" s="299" t="s">
        <v>20</v>
      </c>
      <c r="AA428" s="287" t="s">
        <v>21</v>
      </c>
      <c r="AB428" s="351">
        <v>0.85</v>
      </c>
      <c r="AC428" s="288"/>
      <c r="AD428" s="288"/>
      <c r="AE428" s="346"/>
      <c r="AF428" s="45">
        <f>ROUND(ROUND(ROUND(G392+K428,0)*Q416,0)*AB428,0)</f>
        <v>132</v>
      </c>
      <c r="AG428" s="79"/>
    </row>
    <row r="429" ht="16.5" customHeight="1">
      <c r="A429" s="403">
        <v>63.0</v>
      </c>
      <c r="B429" s="404" t="s">
        <v>5806</v>
      </c>
      <c r="C429" s="405" t="s">
        <v>5807</v>
      </c>
      <c r="D429" s="94"/>
      <c r="E429" s="94"/>
      <c r="F429" s="94"/>
      <c r="G429" s="352"/>
      <c r="H429" s="140"/>
      <c r="I429" s="95"/>
      <c r="J429" s="482"/>
      <c r="K429" s="65"/>
      <c r="L429" s="65"/>
      <c r="M429" s="352"/>
      <c r="N429" s="364"/>
      <c r="O429" s="359"/>
      <c r="P429" s="352"/>
      <c r="Q429" s="353"/>
      <c r="R429" s="504" t="s">
        <v>23</v>
      </c>
      <c r="S429" s="407" t="s">
        <v>24</v>
      </c>
      <c r="T429" s="408"/>
      <c r="U429" s="408"/>
      <c r="V429" s="408"/>
      <c r="W429" s="408"/>
      <c r="X429" s="409" t="s">
        <v>21</v>
      </c>
      <c r="Y429" s="410">
        <v>0.7</v>
      </c>
      <c r="Z429" s="426"/>
      <c r="AA429" s="427"/>
      <c r="AB429" s="427"/>
      <c r="AC429" s="427"/>
      <c r="AD429" s="427"/>
      <c r="AE429" s="428"/>
      <c r="AF429" s="414">
        <f>ROUND(ROUND(ROUND(G392+K428,0)*Q416,0)*Y429,0)</f>
        <v>109</v>
      </c>
      <c r="AG429" s="79"/>
    </row>
    <row r="430" ht="16.5" customHeight="1">
      <c r="A430" s="403">
        <v>63.0</v>
      </c>
      <c r="B430" s="404" t="s">
        <v>5808</v>
      </c>
      <c r="C430" s="405" t="s">
        <v>5809</v>
      </c>
      <c r="D430" s="94"/>
      <c r="E430" s="94"/>
      <c r="F430" s="94"/>
      <c r="G430" s="352"/>
      <c r="H430" s="140"/>
      <c r="I430" s="95"/>
      <c r="J430" s="482"/>
      <c r="K430" s="65"/>
      <c r="L430" s="65"/>
      <c r="M430" s="352"/>
      <c r="N430" s="364"/>
      <c r="O430" s="359"/>
      <c r="P430" s="352"/>
      <c r="Q430" s="353"/>
      <c r="R430" s="481"/>
      <c r="S430" s="416"/>
      <c r="T430" s="417"/>
      <c r="U430" s="417"/>
      <c r="V430" s="417"/>
      <c r="W430" s="417"/>
      <c r="X430" s="418"/>
      <c r="Y430" s="419"/>
      <c r="Z430" s="420" t="s">
        <v>20</v>
      </c>
      <c r="AA430" s="421" t="s">
        <v>21</v>
      </c>
      <c r="AB430" s="422">
        <v>0.85</v>
      </c>
      <c r="AC430" s="412"/>
      <c r="AD430" s="412"/>
      <c r="AE430" s="413"/>
      <c r="AF430" s="414">
        <f>ROUND(ROUND(ROUND(ROUND(G392+K428,0)*Q416,0)*Y429,0)*AB430,0)</f>
        <v>93</v>
      </c>
      <c r="AG430" s="79"/>
    </row>
    <row r="431" ht="16.5" customHeight="1">
      <c r="A431" s="403">
        <v>63.0</v>
      </c>
      <c r="B431" s="404" t="s">
        <v>5810</v>
      </c>
      <c r="C431" s="405" t="s">
        <v>5811</v>
      </c>
      <c r="D431" s="94"/>
      <c r="E431" s="94"/>
      <c r="F431" s="94"/>
      <c r="G431" s="352"/>
      <c r="H431" s="140"/>
      <c r="I431" s="95"/>
      <c r="J431" s="482"/>
      <c r="K431" s="65"/>
      <c r="L431" s="65"/>
      <c r="M431" s="352"/>
      <c r="N431" s="364"/>
      <c r="O431" s="359"/>
      <c r="P431" s="352"/>
      <c r="Q431" s="353"/>
      <c r="R431" s="481"/>
      <c r="S431" s="407" t="s">
        <v>27</v>
      </c>
      <c r="T431" s="408"/>
      <c r="U431" s="408"/>
      <c r="V431" s="408"/>
      <c r="W431" s="408"/>
      <c r="X431" s="409" t="s">
        <v>21</v>
      </c>
      <c r="Y431" s="410">
        <v>0.5</v>
      </c>
      <c r="Z431" s="423"/>
      <c r="AA431" s="424"/>
      <c r="AB431" s="424"/>
      <c r="AC431" s="424"/>
      <c r="AD431" s="424"/>
      <c r="AE431" s="419"/>
      <c r="AF431" s="414">
        <f>ROUND(ROUND(ROUND(G392+K428,0)*Q416,0)*Y431,0)</f>
        <v>78</v>
      </c>
      <c r="AG431" s="79"/>
    </row>
    <row r="432" ht="16.5" customHeight="1">
      <c r="A432" s="403">
        <v>63.0</v>
      </c>
      <c r="B432" s="404" t="s">
        <v>5812</v>
      </c>
      <c r="C432" s="405" t="s">
        <v>5813</v>
      </c>
      <c r="D432" s="94"/>
      <c r="E432" s="94"/>
      <c r="F432" s="94"/>
      <c r="G432" s="352"/>
      <c r="H432" s="140"/>
      <c r="I432" s="95"/>
      <c r="J432" s="482"/>
      <c r="K432" s="65"/>
      <c r="L432" s="65"/>
      <c r="M432" s="352"/>
      <c r="N432" s="364"/>
      <c r="O432" s="359"/>
      <c r="P432" s="352"/>
      <c r="Q432" s="353"/>
      <c r="R432" s="483"/>
      <c r="S432" s="416"/>
      <c r="T432" s="417"/>
      <c r="U432" s="417"/>
      <c r="V432" s="417"/>
      <c r="W432" s="417"/>
      <c r="X432" s="418"/>
      <c r="Y432" s="419"/>
      <c r="Z432" s="420" t="s">
        <v>20</v>
      </c>
      <c r="AA432" s="421" t="s">
        <v>21</v>
      </c>
      <c r="AB432" s="422">
        <v>0.85</v>
      </c>
      <c r="AC432" s="412"/>
      <c r="AD432" s="412"/>
      <c r="AE432" s="413"/>
      <c r="AF432" s="414">
        <f>ROUND(ROUND(ROUND(ROUND(G392+K428,0)*Q416,0)*Y431,0)*AB432,0)</f>
        <v>66</v>
      </c>
      <c r="AG432" s="79"/>
    </row>
    <row r="433" ht="16.5" customHeight="1">
      <c r="A433" s="29">
        <v>63.0</v>
      </c>
      <c r="B433" s="30" t="s">
        <v>5814</v>
      </c>
      <c r="C433" s="32" t="s">
        <v>5815</v>
      </c>
      <c r="D433" s="94"/>
      <c r="E433" s="94"/>
      <c r="F433" s="94"/>
      <c r="G433" s="352"/>
      <c r="H433" s="140"/>
      <c r="I433" s="95"/>
      <c r="J433" s="69"/>
      <c r="K433" s="65"/>
      <c r="L433" s="65"/>
      <c r="M433" s="352"/>
      <c r="N433" s="364"/>
      <c r="O433" s="359"/>
      <c r="P433" s="352"/>
      <c r="Q433" s="353"/>
      <c r="R433" s="96"/>
      <c r="S433" s="96"/>
      <c r="T433" s="152"/>
      <c r="U433" s="152"/>
      <c r="V433" s="152"/>
      <c r="W433" s="152"/>
      <c r="X433" s="287"/>
      <c r="Y433" s="354"/>
      <c r="Z433" s="398"/>
      <c r="AA433" s="288"/>
      <c r="AB433" s="346"/>
      <c r="AC433" s="82" t="s">
        <v>30</v>
      </c>
      <c r="AD433" s="302">
        <v>5.0</v>
      </c>
      <c r="AE433" s="360" t="s">
        <v>31</v>
      </c>
      <c r="AF433" s="45">
        <f>ROUND(ROUND(ROUND(G392+K428,0)*Q416,0)-AD433,0)</f>
        <v>150</v>
      </c>
      <c r="AG433" s="79"/>
    </row>
    <row r="434" ht="16.5" customHeight="1">
      <c r="A434" s="29">
        <v>63.0</v>
      </c>
      <c r="B434" s="30" t="s">
        <v>5816</v>
      </c>
      <c r="C434" s="32" t="s">
        <v>5817</v>
      </c>
      <c r="D434" s="94"/>
      <c r="E434" s="94"/>
      <c r="F434" s="94"/>
      <c r="G434" s="352"/>
      <c r="H434" s="140"/>
      <c r="I434" s="95"/>
      <c r="J434" s="69"/>
      <c r="K434" s="65"/>
      <c r="L434" s="65"/>
      <c r="M434" s="352"/>
      <c r="N434" s="364"/>
      <c r="O434" s="359"/>
      <c r="P434" s="352"/>
      <c r="Q434" s="353"/>
      <c r="R434" s="115"/>
      <c r="S434" s="115"/>
      <c r="T434" s="291"/>
      <c r="U434" s="291"/>
      <c r="V434" s="291"/>
      <c r="W434" s="291"/>
      <c r="X434" s="290"/>
      <c r="Y434" s="355"/>
      <c r="Z434" s="299" t="s">
        <v>20</v>
      </c>
      <c r="AA434" s="287" t="s">
        <v>21</v>
      </c>
      <c r="AB434" s="361">
        <v>0.85</v>
      </c>
      <c r="AC434" s="482"/>
      <c r="AD434" s="302"/>
      <c r="AE434" s="360"/>
      <c r="AF434" s="45">
        <f>ROUND(ROUND(ROUND(ROUND(G392+K428,0)*Q416,0)*AB434,0)-AD433,0)</f>
        <v>127</v>
      </c>
      <c r="AG434" s="79"/>
    </row>
    <row r="435" ht="16.5" customHeight="1">
      <c r="A435" s="403">
        <v>63.0</v>
      </c>
      <c r="B435" s="404" t="s">
        <v>5818</v>
      </c>
      <c r="C435" s="405" t="s">
        <v>5819</v>
      </c>
      <c r="D435" s="94"/>
      <c r="E435" s="94"/>
      <c r="F435" s="94"/>
      <c r="G435" s="352"/>
      <c r="H435" s="140"/>
      <c r="I435" s="95"/>
      <c r="J435" s="69"/>
      <c r="K435" s="65"/>
      <c r="L435" s="65"/>
      <c r="M435" s="352"/>
      <c r="N435" s="364"/>
      <c r="O435" s="359"/>
      <c r="P435" s="352"/>
      <c r="Q435" s="353"/>
      <c r="R435" s="504" t="s">
        <v>23</v>
      </c>
      <c r="S435" s="407" t="s">
        <v>24</v>
      </c>
      <c r="T435" s="408"/>
      <c r="U435" s="408"/>
      <c r="V435" s="408"/>
      <c r="W435" s="408"/>
      <c r="X435" s="409" t="s">
        <v>21</v>
      </c>
      <c r="Y435" s="410">
        <v>0.7</v>
      </c>
      <c r="Z435" s="426"/>
      <c r="AA435" s="427"/>
      <c r="AB435" s="428"/>
      <c r="AC435" s="482"/>
      <c r="AD435" s="313"/>
      <c r="AE435" s="349"/>
      <c r="AF435" s="414">
        <f>ROUND(ROUND(ROUND(ROUND(G392+K428,0)*Q416,0)*Y435,0)-AD433,0)</f>
        <v>104</v>
      </c>
      <c r="AG435" s="79"/>
    </row>
    <row r="436" ht="16.5" customHeight="1">
      <c r="A436" s="403">
        <v>63.0</v>
      </c>
      <c r="B436" s="404" t="s">
        <v>5820</v>
      </c>
      <c r="C436" s="405" t="s">
        <v>5821</v>
      </c>
      <c r="D436" s="94"/>
      <c r="E436" s="94"/>
      <c r="F436" s="94"/>
      <c r="G436" s="352"/>
      <c r="H436" s="140"/>
      <c r="I436" s="95"/>
      <c r="J436" s="69"/>
      <c r="K436" s="65"/>
      <c r="L436" s="65"/>
      <c r="M436" s="352"/>
      <c r="N436" s="364"/>
      <c r="O436" s="359"/>
      <c r="P436" s="352"/>
      <c r="Q436" s="353"/>
      <c r="R436" s="481"/>
      <c r="S436" s="416"/>
      <c r="T436" s="417"/>
      <c r="U436" s="417"/>
      <c r="V436" s="417"/>
      <c r="W436" s="417"/>
      <c r="X436" s="418"/>
      <c r="Y436" s="419"/>
      <c r="Z436" s="420" t="s">
        <v>20</v>
      </c>
      <c r="AA436" s="421" t="s">
        <v>21</v>
      </c>
      <c r="AB436" s="430">
        <v>0.85</v>
      </c>
      <c r="AC436" s="482"/>
      <c r="AD436" s="313"/>
      <c r="AE436" s="349"/>
      <c r="AF436" s="414">
        <f>ROUND(ROUND(ROUND(ROUND(ROUND(G392+K428,0)*Q416,0)*Y435,0)*AB436,0)-AD433,0)</f>
        <v>88</v>
      </c>
      <c r="AG436" s="79"/>
    </row>
    <row r="437" ht="16.5" customHeight="1">
      <c r="A437" s="403">
        <v>63.0</v>
      </c>
      <c r="B437" s="404" t="s">
        <v>5822</v>
      </c>
      <c r="C437" s="405" t="s">
        <v>5823</v>
      </c>
      <c r="D437" s="94"/>
      <c r="E437" s="105"/>
      <c r="F437" s="94"/>
      <c r="G437" s="352"/>
      <c r="H437" s="140"/>
      <c r="I437" s="95"/>
      <c r="J437" s="69"/>
      <c r="K437" s="65"/>
      <c r="L437" s="65"/>
      <c r="M437" s="352"/>
      <c r="N437" s="364"/>
      <c r="O437" s="359"/>
      <c r="P437" s="352"/>
      <c r="Q437" s="353"/>
      <c r="R437" s="481"/>
      <c r="S437" s="431" t="s">
        <v>27</v>
      </c>
      <c r="T437" s="408"/>
      <c r="U437" s="408"/>
      <c r="V437" s="408"/>
      <c r="W437" s="408"/>
      <c r="X437" s="409" t="s">
        <v>21</v>
      </c>
      <c r="Y437" s="410">
        <v>0.5</v>
      </c>
      <c r="Z437" s="423"/>
      <c r="AA437" s="424"/>
      <c r="AB437" s="419"/>
      <c r="AC437" s="482"/>
      <c r="AD437" s="313"/>
      <c r="AE437" s="349"/>
      <c r="AF437" s="414">
        <f>ROUND(ROUND(ROUND(ROUND(G392+K428,0)*Q416,0)*Y437,0)-AD433,0)</f>
        <v>73</v>
      </c>
      <c r="AG437" s="79"/>
    </row>
    <row r="438" ht="16.5" customHeight="1">
      <c r="A438" s="403">
        <v>63.0</v>
      </c>
      <c r="B438" s="404" t="s">
        <v>5824</v>
      </c>
      <c r="C438" s="405" t="s">
        <v>5825</v>
      </c>
      <c r="D438" s="94"/>
      <c r="E438" s="106"/>
      <c r="F438" s="94"/>
      <c r="G438" s="352"/>
      <c r="H438" s="140"/>
      <c r="I438" s="95"/>
      <c r="J438" s="69"/>
      <c r="K438" s="65"/>
      <c r="L438" s="65"/>
      <c r="M438" s="352"/>
      <c r="N438" s="377"/>
      <c r="O438" s="378"/>
      <c r="P438" s="374"/>
      <c r="Q438" s="376"/>
      <c r="R438" s="483"/>
      <c r="S438" s="433"/>
      <c r="T438" s="417"/>
      <c r="U438" s="417"/>
      <c r="V438" s="417"/>
      <c r="W438" s="417"/>
      <c r="X438" s="418"/>
      <c r="Y438" s="419"/>
      <c r="Z438" s="420" t="s">
        <v>20</v>
      </c>
      <c r="AA438" s="421" t="s">
        <v>21</v>
      </c>
      <c r="AB438" s="430">
        <v>0.85</v>
      </c>
      <c r="AC438" s="484"/>
      <c r="AD438" s="292"/>
      <c r="AE438" s="355"/>
      <c r="AF438" s="414">
        <f>ROUND(ROUND(ROUND(ROUND(ROUND(G392+K428,0)*Q416,0)*Y437,0)*AB438,0)-AD433,0)</f>
        <v>61</v>
      </c>
      <c r="AG438" s="79"/>
    </row>
    <row r="439" ht="16.5" customHeight="1">
      <c r="A439" s="29">
        <v>63.0</v>
      </c>
      <c r="B439" s="30" t="s">
        <v>5826</v>
      </c>
      <c r="C439" s="32" t="s">
        <v>5827</v>
      </c>
      <c r="D439" s="112"/>
      <c r="E439" s="33" t="s">
        <v>249</v>
      </c>
      <c r="F439" s="102" t="s">
        <v>103</v>
      </c>
      <c r="G439" s="35"/>
      <c r="H439" s="35"/>
      <c r="I439" s="36"/>
      <c r="J439" s="168"/>
      <c r="K439" s="152"/>
      <c r="L439" s="344"/>
      <c r="M439" s="152"/>
      <c r="N439" s="46" t="s">
        <v>4961</v>
      </c>
      <c r="O439" s="82" t="s">
        <v>4962</v>
      </c>
      <c r="P439" s="152"/>
      <c r="Q439" s="153"/>
      <c r="R439" s="287"/>
      <c r="S439" s="287"/>
      <c r="T439" s="152"/>
      <c r="U439" s="152"/>
      <c r="V439" s="152"/>
      <c r="W439" s="152"/>
      <c r="X439" s="287"/>
      <c r="Y439" s="345"/>
      <c r="Z439" s="398"/>
      <c r="AA439" s="288"/>
      <c r="AB439" s="288"/>
      <c r="AC439" s="288"/>
      <c r="AD439" s="288"/>
      <c r="AE439" s="346"/>
      <c r="AF439" s="45">
        <f>ROUND(G440*Q440,0)</f>
        <v>419</v>
      </c>
      <c r="AG439" s="79"/>
    </row>
    <row r="440" ht="16.5" customHeight="1">
      <c r="A440" s="29">
        <v>63.0</v>
      </c>
      <c r="B440" s="30" t="s">
        <v>5828</v>
      </c>
      <c r="C440" s="32" t="s">
        <v>5829</v>
      </c>
      <c r="D440" s="69"/>
      <c r="E440" s="481"/>
      <c r="F440" s="482"/>
      <c r="G440" s="347">
        <f>'30放課後等デイ(基本１)'!G224</f>
        <v>599</v>
      </c>
      <c r="H440" s="140" t="s">
        <v>9</v>
      </c>
      <c r="I440" s="51"/>
      <c r="J440" s="94"/>
      <c r="K440" s="140"/>
      <c r="L440" s="348"/>
      <c r="M440" s="140"/>
      <c r="N440" s="481"/>
      <c r="O440" s="482"/>
      <c r="P440" s="302" t="s">
        <v>21</v>
      </c>
      <c r="Q440" s="349">
        <v>0.7</v>
      </c>
      <c r="R440" s="290"/>
      <c r="S440" s="290"/>
      <c r="T440" s="291"/>
      <c r="U440" s="291"/>
      <c r="V440" s="291"/>
      <c r="W440" s="291"/>
      <c r="X440" s="290"/>
      <c r="Y440" s="350"/>
      <c r="Z440" s="299" t="s">
        <v>20</v>
      </c>
      <c r="AA440" s="287" t="s">
        <v>21</v>
      </c>
      <c r="AB440" s="351">
        <v>0.85</v>
      </c>
      <c r="AC440" s="288"/>
      <c r="AD440" s="288"/>
      <c r="AE440" s="346"/>
      <c r="AF440" s="45">
        <f>ROUND(ROUND(G440*Q440,0)*AB440,0)</f>
        <v>356</v>
      </c>
      <c r="AG440" s="79"/>
    </row>
    <row r="441" ht="16.5" customHeight="1">
      <c r="A441" s="403">
        <v>63.0</v>
      </c>
      <c r="B441" s="404" t="s">
        <v>5830</v>
      </c>
      <c r="C441" s="405" t="s">
        <v>5831</v>
      </c>
      <c r="D441" s="69"/>
      <c r="E441" s="481"/>
      <c r="F441" s="482"/>
      <c r="G441" s="63"/>
      <c r="H441" s="63"/>
      <c r="I441" s="51"/>
      <c r="J441" s="69"/>
      <c r="K441" s="65"/>
      <c r="L441" s="65"/>
      <c r="M441" s="352"/>
      <c r="N441" s="481"/>
      <c r="O441" s="482"/>
      <c r="P441" s="352"/>
      <c r="Q441" s="353"/>
      <c r="R441" s="504" t="s">
        <v>23</v>
      </c>
      <c r="S441" s="407" t="s">
        <v>24</v>
      </c>
      <c r="T441" s="408"/>
      <c r="U441" s="408"/>
      <c r="V441" s="408"/>
      <c r="W441" s="408"/>
      <c r="X441" s="409" t="s">
        <v>21</v>
      </c>
      <c r="Y441" s="410">
        <v>0.7</v>
      </c>
      <c r="Z441" s="426"/>
      <c r="AA441" s="427"/>
      <c r="AB441" s="427"/>
      <c r="AC441" s="427"/>
      <c r="AD441" s="427"/>
      <c r="AE441" s="428"/>
      <c r="AF441" s="414">
        <f>ROUND(ROUND(G440*Q440,0)*Y441,0)</f>
        <v>293</v>
      </c>
      <c r="AG441" s="79"/>
    </row>
    <row r="442" ht="16.5" customHeight="1">
      <c r="A442" s="403">
        <v>63.0</v>
      </c>
      <c r="B442" s="404" t="s">
        <v>5832</v>
      </c>
      <c r="C442" s="405" t="s">
        <v>5833</v>
      </c>
      <c r="D442" s="69"/>
      <c r="E442" s="481"/>
      <c r="F442" s="482"/>
      <c r="G442" s="63"/>
      <c r="H442" s="63"/>
      <c r="I442" s="51"/>
      <c r="J442" s="69"/>
      <c r="K442" s="65"/>
      <c r="L442" s="65"/>
      <c r="M442" s="352"/>
      <c r="N442" s="481"/>
      <c r="O442" s="482"/>
      <c r="P442" s="352"/>
      <c r="Q442" s="353"/>
      <c r="R442" s="481"/>
      <c r="S442" s="416"/>
      <c r="T442" s="417"/>
      <c r="U442" s="417"/>
      <c r="V442" s="417"/>
      <c r="W442" s="417"/>
      <c r="X442" s="418"/>
      <c r="Y442" s="419"/>
      <c r="Z442" s="420" t="s">
        <v>20</v>
      </c>
      <c r="AA442" s="421" t="s">
        <v>21</v>
      </c>
      <c r="AB442" s="422">
        <v>0.85</v>
      </c>
      <c r="AC442" s="412"/>
      <c r="AD442" s="412"/>
      <c r="AE442" s="413"/>
      <c r="AF442" s="414">
        <f>ROUND(ROUND(ROUND(G440*Q440,0)*Y441,0)*AB442,0)</f>
        <v>249</v>
      </c>
      <c r="AG442" s="79"/>
    </row>
    <row r="443" ht="16.5" customHeight="1">
      <c r="A443" s="403">
        <v>63.0</v>
      </c>
      <c r="B443" s="404" t="s">
        <v>5834</v>
      </c>
      <c r="C443" s="405" t="s">
        <v>5835</v>
      </c>
      <c r="D443" s="69"/>
      <c r="E443" s="481"/>
      <c r="F443" s="482"/>
      <c r="G443" s="63"/>
      <c r="H443" s="63"/>
      <c r="I443" s="51"/>
      <c r="J443" s="69"/>
      <c r="K443" s="65"/>
      <c r="L443" s="65"/>
      <c r="M443" s="352"/>
      <c r="N443" s="481"/>
      <c r="O443" s="482"/>
      <c r="P443" s="352"/>
      <c r="Q443" s="353"/>
      <c r="R443" s="481"/>
      <c r="S443" s="407" t="s">
        <v>27</v>
      </c>
      <c r="T443" s="408"/>
      <c r="U443" s="408"/>
      <c r="V443" s="408"/>
      <c r="W443" s="408"/>
      <c r="X443" s="409" t="s">
        <v>21</v>
      </c>
      <c r="Y443" s="410">
        <v>0.5</v>
      </c>
      <c r="Z443" s="423"/>
      <c r="AA443" s="424"/>
      <c r="AB443" s="424"/>
      <c r="AC443" s="424"/>
      <c r="AD443" s="424"/>
      <c r="AE443" s="419"/>
      <c r="AF443" s="414">
        <f>ROUND(ROUND(G440*Q440,0)*Y443,0)</f>
        <v>210</v>
      </c>
      <c r="AG443" s="79"/>
    </row>
    <row r="444" ht="16.5" customHeight="1">
      <c r="A444" s="403">
        <v>63.0</v>
      </c>
      <c r="B444" s="404" t="s">
        <v>5836</v>
      </c>
      <c r="C444" s="405" t="s">
        <v>5837</v>
      </c>
      <c r="D444" s="69"/>
      <c r="E444" s="481"/>
      <c r="F444" s="482"/>
      <c r="G444" s="63"/>
      <c r="H444" s="63"/>
      <c r="I444" s="51"/>
      <c r="J444" s="69"/>
      <c r="K444" s="65"/>
      <c r="L444" s="65"/>
      <c r="M444" s="352"/>
      <c r="N444" s="481"/>
      <c r="O444" s="482"/>
      <c r="P444" s="352"/>
      <c r="Q444" s="353"/>
      <c r="R444" s="483"/>
      <c r="S444" s="416"/>
      <c r="T444" s="417"/>
      <c r="U444" s="417"/>
      <c r="V444" s="417"/>
      <c r="W444" s="417"/>
      <c r="X444" s="418"/>
      <c r="Y444" s="419"/>
      <c r="Z444" s="420" t="s">
        <v>20</v>
      </c>
      <c r="AA444" s="421" t="s">
        <v>21</v>
      </c>
      <c r="AB444" s="422">
        <v>0.85</v>
      </c>
      <c r="AC444" s="412"/>
      <c r="AD444" s="412"/>
      <c r="AE444" s="413"/>
      <c r="AF444" s="414">
        <f>ROUND(ROUND(ROUND(G440*Q440,0)*Y443,0)*AB444,0)</f>
        <v>179</v>
      </c>
      <c r="AG444" s="79"/>
    </row>
    <row r="445" ht="16.5" customHeight="1">
      <c r="A445" s="29">
        <v>63.0</v>
      </c>
      <c r="B445" s="30" t="s">
        <v>5838</v>
      </c>
      <c r="C445" s="32" t="s">
        <v>5839</v>
      </c>
      <c r="D445" s="69"/>
      <c r="E445" s="69"/>
      <c r="F445" s="76"/>
      <c r="G445" s="63"/>
      <c r="H445" s="63"/>
      <c r="I445" s="51"/>
      <c r="J445" s="69"/>
      <c r="K445" s="65"/>
      <c r="L445" s="65"/>
      <c r="M445" s="352"/>
      <c r="N445" s="481"/>
      <c r="O445" s="359"/>
      <c r="P445" s="352"/>
      <c r="Q445" s="353"/>
      <c r="R445" s="96"/>
      <c r="S445" s="96"/>
      <c r="T445" s="152"/>
      <c r="U445" s="152"/>
      <c r="V445" s="152"/>
      <c r="W445" s="152"/>
      <c r="X445" s="287"/>
      <c r="Y445" s="354"/>
      <c r="Z445" s="398"/>
      <c r="AA445" s="288"/>
      <c r="AB445" s="346"/>
      <c r="AC445" s="82" t="s">
        <v>30</v>
      </c>
      <c r="AD445" s="302">
        <v>5.0</v>
      </c>
      <c r="AE445" s="360" t="s">
        <v>31</v>
      </c>
      <c r="AF445" s="45">
        <f>ROUND(ROUND(G440*Q440,0)-AD445,0)</f>
        <v>414</v>
      </c>
      <c r="AG445" s="79"/>
    </row>
    <row r="446" ht="16.5" customHeight="1">
      <c r="A446" s="29">
        <v>63.0</v>
      </c>
      <c r="B446" s="30" t="s">
        <v>5840</v>
      </c>
      <c r="C446" s="32" t="s">
        <v>5841</v>
      </c>
      <c r="D446" s="69"/>
      <c r="E446" s="69"/>
      <c r="F446" s="76"/>
      <c r="G446" s="63"/>
      <c r="H446" s="63"/>
      <c r="I446" s="51"/>
      <c r="J446" s="69"/>
      <c r="K446" s="65"/>
      <c r="L446" s="65"/>
      <c r="M446" s="352"/>
      <c r="N446" s="481"/>
      <c r="O446" s="359"/>
      <c r="P446" s="352"/>
      <c r="Q446" s="353"/>
      <c r="R446" s="115"/>
      <c r="S446" s="115"/>
      <c r="T446" s="291"/>
      <c r="U446" s="291"/>
      <c r="V446" s="291"/>
      <c r="W446" s="291"/>
      <c r="X446" s="290"/>
      <c r="Y446" s="355"/>
      <c r="Z446" s="299" t="s">
        <v>20</v>
      </c>
      <c r="AA446" s="287" t="s">
        <v>21</v>
      </c>
      <c r="AB446" s="361">
        <v>0.85</v>
      </c>
      <c r="AC446" s="482"/>
      <c r="AD446" s="302"/>
      <c r="AE446" s="360"/>
      <c r="AF446" s="45">
        <f>ROUND(ROUND(ROUND(G440*Q440,0)*AB446,0)-AD445,0)</f>
        <v>351</v>
      </c>
      <c r="AG446" s="79"/>
    </row>
    <row r="447" ht="16.5" customHeight="1">
      <c r="A447" s="403">
        <v>63.0</v>
      </c>
      <c r="B447" s="404" t="s">
        <v>5842</v>
      </c>
      <c r="C447" s="405" t="s">
        <v>5843</v>
      </c>
      <c r="D447" s="69"/>
      <c r="E447" s="69"/>
      <c r="F447" s="76"/>
      <c r="G447" s="63"/>
      <c r="H447" s="63"/>
      <c r="I447" s="51"/>
      <c r="J447" s="69"/>
      <c r="K447" s="65"/>
      <c r="L447" s="65"/>
      <c r="M447" s="352"/>
      <c r="N447" s="364"/>
      <c r="O447" s="359"/>
      <c r="P447" s="352"/>
      <c r="Q447" s="353"/>
      <c r="R447" s="504" t="s">
        <v>23</v>
      </c>
      <c r="S447" s="407" t="s">
        <v>24</v>
      </c>
      <c r="T447" s="408"/>
      <c r="U447" s="408"/>
      <c r="V447" s="408"/>
      <c r="W447" s="408"/>
      <c r="X447" s="409" t="s">
        <v>21</v>
      </c>
      <c r="Y447" s="410">
        <v>0.7</v>
      </c>
      <c r="Z447" s="426"/>
      <c r="AA447" s="427"/>
      <c r="AB447" s="428"/>
      <c r="AC447" s="482"/>
      <c r="AD447" s="313"/>
      <c r="AE447" s="349"/>
      <c r="AF447" s="414">
        <f>ROUND(ROUND(ROUND(G440*Q440,0)*Y447,0)-AD445,0)</f>
        <v>288</v>
      </c>
      <c r="AG447" s="79"/>
    </row>
    <row r="448" ht="16.5" customHeight="1">
      <c r="A448" s="403">
        <v>63.0</v>
      </c>
      <c r="B448" s="404" t="s">
        <v>5844</v>
      </c>
      <c r="C448" s="405" t="s">
        <v>5845</v>
      </c>
      <c r="D448" s="69"/>
      <c r="E448" s="69"/>
      <c r="F448" s="76"/>
      <c r="G448" s="63"/>
      <c r="H448" s="63"/>
      <c r="I448" s="51"/>
      <c r="J448" s="69"/>
      <c r="K448" s="65"/>
      <c r="L448" s="65"/>
      <c r="M448" s="352"/>
      <c r="N448" s="364"/>
      <c r="O448" s="359"/>
      <c r="P448" s="352"/>
      <c r="Q448" s="353"/>
      <c r="R448" s="481"/>
      <c r="S448" s="416"/>
      <c r="T448" s="417"/>
      <c r="U448" s="417"/>
      <c r="V448" s="417"/>
      <c r="W448" s="417"/>
      <c r="X448" s="418"/>
      <c r="Y448" s="419"/>
      <c r="Z448" s="420" t="s">
        <v>20</v>
      </c>
      <c r="AA448" s="421" t="s">
        <v>21</v>
      </c>
      <c r="AB448" s="430">
        <v>0.85</v>
      </c>
      <c r="AC448" s="482"/>
      <c r="AD448" s="313"/>
      <c r="AE448" s="349"/>
      <c r="AF448" s="414">
        <f>ROUND(ROUND(ROUND(ROUND(G440*Q440,0)*Y447,0)*AB448,0)-AD445,0)</f>
        <v>244</v>
      </c>
      <c r="AG448" s="79"/>
    </row>
    <row r="449" ht="16.5" customHeight="1">
      <c r="A449" s="403">
        <v>63.0</v>
      </c>
      <c r="B449" s="404" t="s">
        <v>5846</v>
      </c>
      <c r="C449" s="405" t="s">
        <v>5847</v>
      </c>
      <c r="D449" s="69"/>
      <c r="E449" s="69"/>
      <c r="F449" s="76"/>
      <c r="G449" s="63"/>
      <c r="H449" s="63"/>
      <c r="I449" s="51"/>
      <c r="J449" s="69"/>
      <c r="K449" s="65"/>
      <c r="L449" s="65"/>
      <c r="M449" s="352"/>
      <c r="N449" s="364"/>
      <c r="O449" s="359"/>
      <c r="P449" s="352"/>
      <c r="Q449" s="353"/>
      <c r="R449" s="481"/>
      <c r="S449" s="431" t="s">
        <v>27</v>
      </c>
      <c r="T449" s="408"/>
      <c r="U449" s="408"/>
      <c r="V449" s="408"/>
      <c r="W449" s="408"/>
      <c r="X449" s="409" t="s">
        <v>21</v>
      </c>
      <c r="Y449" s="410">
        <v>0.5</v>
      </c>
      <c r="Z449" s="423"/>
      <c r="AA449" s="424"/>
      <c r="AB449" s="419"/>
      <c r="AC449" s="482"/>
      <c r="AD449" s="313"/>
      <c r="AE449" s="349"/>
      <c r="AF449" s="414">
        <f>ROUND(ROUND(ROUND(G440*Q440,0)*Y449,0)-AD445,0)</f>
        <v>205</v>
      </c>
      <c r="AG449" s="79"/>
    </row>
    <row r="450" ht="16.5" customHeight="1">
      <c r="A450" s="403">
        <v>63.0</v>
      </c>
      <c r="B450" s="404" t="s">
        <v>5848</v>
      </c>
      <c r="C450" s="405" t="s">
        <v>5849</v>
      </c>
      <c r="D450" s="69"/>
      <c r="E450" s="69"/>
      <c r="F450" s="76"/>
      <c r="G450" s="63"/>
      <c r="H450" s="63"/>
      <c r="I450" s="51"/>
      <c r="J450" s="69"/>
      <c r="K450" s="65"/>
      <c r="L450" s="65"/>
      <c r="M450" s="352"/>
      <c r="N450" s="364"/>
      <c r="O450" s="359"/>
      <c r="P450" s="352"/>
      <c r="Q450" s="353"/>
      <c r="R450" s="483"/>
      <c r="S450" s="433"/>
      <c r="T450" s="417"/>
      <c r="U450" s="417"/>
      <c r="V450" s="417"/>
      <c r="W450" s="417"/>
      <c r="X450" s="418"/>
      <c r="Y450" s="419"/>
      <c r="Z450" s="420" t="s">
        <v>20</v>
      </c>
      <c r="AA450" s="421" t="s">
        <v>21</v>
      </c>
      <c r="AB450" s="430">
        <v>0.85</v>
      </c>
      <c r="AC450" s="484"/>
      <c r="AD450" s="292"/>
      <c r="AE450" s="355"/>
      <c r="AF450" s="414">
        <f>ROUND(ROUND(ROUND(ROUND(G440*Q440,0)*Y449,0)*AB450,0)-AD445,0)</f>
        <v>174</v>
      </c>
      <c r="AG450" s="79"/>
    </row>
    <row r="451" ht="16.5" customHeight="1">
      <c r="A451" s="29">
        <v>63.0</v>
      </c>
      <c r="B451" s="30" t="s">
        <v>5850</v>
      </c>
      <c r="C451" s="32" t="s">
        <v>5851</v>
      </c>
      <c r="D451" s="69"/>
      <c r="E451" s="69"/>
      <c r="F451" s="94"/>
      <c r="G451" s="352"/>
      <c r="H451" s="140"/>
      <c r="I451" s="95"/>
      <c r="J451" s="82" t="s">
        <v>38</v>
      </c>
      <c r="K451" s="152"/>
      <c r="L451" s="344"/>
      <c r="M451" s="152"/>
      <c r="N451" s="105"/>
      <c r="O451" s="94"/>
      <c r="P451" s="140"/>
      <c r="Q451" s="95"/>
      <c r="R451" s="287"/>
      <c r="S451" s="287"/>
      <c r="T451" s="152"/>
      <c r="U451" s="152"/>
      <c r="V451" s="152"/>
      <c r="W451" s="152"/>
      <c r="X451" s="287"/>
      <c r="Y451" s="345"/>
      <c r="Z451" s="398"/>
      <c r="AA451" s="288"/>
      <c r="AB451" s="288"/>
      <c r="AC451" s="288"/>
      <c r="AD451" s="288"/>
      <c r="AE451" s="346"/>
      <c r="AF451" s="45">
        <f>ROUND(ROUND(G440+K452,0)*Q440,0)</f>
        <v>426</v>
      </c>
      <c r="AG451" s="79"/>
    </row>
    <row r="452" ht="16.5" customHeight="1">
      <c r="A452" s="29">
        <v>63.0</v>
      </c>
      <c r="B452" s="30" t="s">
        <v>5852</v>
      </c>
      <c r="C452" s="32" t="s">
        <v>5853</v>
      </c>
      <c r="D452" s="69"/>
      <c r="E452" s="69"/>
      <c r="F452" s="94"/>
      <c r="G452" s="373"/>
      <c r="H452" s="140"/>
      <c r="I452" s="95"/>
      <c r="J452" s="482"/>
      <c r="K452" s="140">
        <v>9.0</v>
      </c>
      <c r="L452" s="348" t="s">
        <v>40</v>
      </c>
      <c r="M452" s="140"/>
      <c r="N452" s="105"/>
      <c r="O452" s="94"/>
      <c r="P452" s="140"/>
      <c r="Q452" s="95"/>
      <c r="R452" s="290"/>
      <c r="S452" s="290"/>
      <c r="T452" s="291"/>
      <c r="U452" s="291"/>
      <c r="V452" s="291"/>
      <c r="W452" s="291"/>
      <c r="X452" s="290"/>
      <c r="Y452" s="350"/>
      <c r="Z452" s="299" t="s">
        <v>20</v>
      </c>
      <c r="AA452" s="287" t="s">
        <v>21</v>
      </c>
      <c r="AB452" s="351">
        <v>0.85</v>
      </c>
      <c r="AC452" s="288"/>
      <c r="AD452" s="288"/>
      <c r="AE452" s="346"/>
      <c r="AF452" s="45">
        <f>ROUND(ROUND(ROUND(G440+K452,0)*Q440,0)*AB452,0)</f>
        <v>362</v>
      </c>
      <c r="AG452" s="79"/>
    </row>
    <row r="453" ht="16.5" customHeight="1">
      <c r="A453" s="403">
        <v>63.0</v>
      </c>
      <c r="B453" s="404" t="s">
        <v>5854</v>
      </c>
      <c r="C453" s="405" t="s">
        <v>5855</v>
      </c>
      <c r="D453" s="69"/>
      <c r="E453" s="69"/>
      <c r="F453" s="94"/>
      <c r="G453" s="352"/>
      <c r="H453" s="140"/>
      <c r="I453" s="95"/>
      <c r="J453" s="482"/>
      <c r="K453" s="65"/>
      <c r="L453" s="65"/>
      <c r="M453" s="352"/>
      <c r="N453" s="364"/>
      <c r="O453" s="359"/>
      <c r="P453" s="352"/>
      <c r="Q453" s="353"/>
      <c r="R453" s="504" t="s">
        <v>23</v>
      </c>
      <c r="S453" s="407" t="s">
        <v>24</v>
      </c>
      <c r="T453" s="408"/>
      <c r="U453" s="408"/>
      <c r="V453" s="408"/>
      <c r="W453" s="408"/>
      <c r="X453" s="409" t="s">
        <v>21</v>
      </c>
      <c r="Y453" s="410">
        <v>0.7</v>
      </c>
      <c r="Z453" s="426"/>
      <c r="AA453" s="427"/>
      <c r="AB453" s="427"/>
      <c r="AC453" s="427"/>
      <c r="AD453" s="427"/>
      <c r="AE453" s="428"/>
      <c r="AF453" s="414">
        <f>ROUND(ROUND(ROUND(G440+K452,0)*Q440,0)*Y453,0)</f>
        <v>298</v>
      </c>
      <c r="AG453" s="79"/>
    </row>
    <row r="454" ht="16.5" customHeight="1">
      <c r="A454" s="403">
        <v>63.0</v>
      </c>
      <c r="B454" s="404" t="s">
        <v>5856</v>
      </c>
      <c r="C454" s="405" t="s">
        <v>5857</v>
      </c>
      <c r="D454" s="69"/>
      <c r="E454" s="69"/>
      <c r="F454" s="94"/>
      <c r="G454" s="352"/>
      <c r="H454" s="140"/>
      <c r="I454" s="95"/>
      <c r="J454" s="482"/>
      <c r="K454" s="65"/>
      <c r="L454" s="65"/>
      <c r="M454" s="352"/>
      <c r="N454" s="364"/>
      <c r="O454" s="359"/>
      <c r="P454" s="352"/>
      <c r="Q454" s="353"/>
      <c r="R454" s="481"/>
      <c r="S454" s="416"/>
      <c r="T454" s="417"/>
      <c r="U454" s="417"/>
      <c r="V454" s="417"/>
      <c r="W454" s="417"/>
      <c r="X454" s="418"/>
      <c r="Y454" s="419"/>
      <c r="Z454" s="420" t="s">
        <v>20</v>
      </c>
      <c r="AA454" s="421" t="s">
        <v>21</v>
      </c>
      <c r="AB454" s="422">
        <v>0.85</v>
      </c>
      <c r="AC454" s="412"/>
      <c r="AD454" s="412"/>
      <c r="AE454" s="413"/>
      <c r="AF454" s="414">
        <f>ROUND(ROUND(ROUND(ROUND(G440+K452,0)*Q440,0)*Y453,0)*AB454,0)</f>
        <v>253</v>
      </c>
      <c r="AG454" s="79"/>
    </row>
    <row r="455" ht="16.5" customHeight="1">
      <c r="A455" s="403">
        <v>63.0</v>
      </c>
      <c r="B455" s="404" t="s">
        <v>5858</v>
      </c>
      <c r="C455" s="405" t="s">
        <v>5859</v>
      </c>
      <c r="D455" s="69"/>
      <c r="E455" s="69"/>
      <c r="F455" s="94"/>
      <c r="G455" s="352"/>
      <c r="H455" s="140"/>
      <c r="I455" s="95"/>
      <c r="J455" s="482"/>
      <c r="K455" s="65"/>
      <c r="L455" s="65"/>
      <c r="M455" s="352"/>
      <c r="N455" s="364"/>
      <c r="O455" s="359"/>
      <c r="P455" s="352"/>
      <c r="Q455" s="353"/>
      <c r="R455" s="481"/>
      <c r="S455" s="407" t="s">
        <v>27</v>
      </c>
      <c r="T455" s="408"/>
      <c r="U455" s="408"/>
      <c r="V455" s="408"/>
      <c r="W455" s="408"/>
      <c r="X455" s="409" t="s">
        <v>21</v>
      </c>
      <c r="Y455" s="410">
        <v>0.5</v>
      </c>
      <c r="Z455" s="423"/>
      <c r="AA455" s="424"/>
      <c r="AB455" s="424"/>
      <c r="AC455" s="424"/>
      <c r="AD455" s="424"/>
      <c r="AE455" s="419"/>
      <c r="AF455" s="414">
        <f>ROUND(ROUND(ROUND(G440+K452,0)*Q440,0)*Y455,0)</f>
        <v>213</v>
      </c>
      <c r="AG455" s="79"/>
    </row>
    <row r="456" ht="16.5" customHeight="1">
      <c r="A456" s="403">
        <v>63.0</v>
      </c>
      <c r="B456" s="404" t="s">
        <v>5860</v>
      </c>
      <c r="C456" s="405" t="s">
        <v>5861</v>
      </c>
      <c r="D456" s="69"/>
      <c r="E456" s="69"/>
      <c r="F456" s="94"/>
      <c r="G456" s="352"/>
      <c r="H456" s="140"/>
      <c r="I456" s="95"/>
      <c r="J456" s="69"/>
      <c r="K456" s="65"/>
      <c r="L456" s="65"/>
      <c r="M456" s="352"/>
      <c r="N456" s="364"/>
      <c r="O456" s="359"/>
      <c r="P456" s="352"/>
      <c r="Q456" s="353"/>
      <c r="R456" s="483"/>
      <c r="S456" s="416"/>
      <c r="T456" s="417"/>
      <c r="U456" s="417"/>
      <c r="V456" s="417"/>
      <c r="W456" s="417"/>
      <c r="X456" s="418"/>
      <c r="Y456" s="419"/>
      <c r="Z456" s="420" t="s">
        <v>20</v>
      </c>
      <c r="AA456" s="421" t="s">
        <v>21</v>
      </c>
      <c r="AB456" s="422">
        <v>0.85</v>
      </c>
      <c r="AC456" s="412"/>
      <c r="AD456" s="412"/>
      <c r="AE456" s="413"/>
      <c r="AF456" s="414">
        <f>ROUND(ROUND(ROUND(ROUND(G440+K452,0)*Q440,0)*Y455,0)*AB456,0)</f>
        <v>181</v>
      </c>
      <c r="AG456" s="79"/>
    </row>
    <row r="457" ht="16.5" customHeight="1">
      <c r="A457" s="29">
        <v>63.0</v>
      </c>
      <c r="B457" s="30" t="s">
        <v>5862</v>
      </c>
      <c r="C457" s="32" t="s">
        <v>5863</v>
      </c>
      <c r="D457" s="69"/>
      <c r="E457" s="69"/>
      <c r="F457" s="94"/>
      <c r="G457" s="352"/>
      <c r="H457" s="140"/>
      <c r="I457" s="95"/>
      <c r="J457" s="69"/>
      <c r="K457" s="65"/>
      <c r="L457" s="65"/>
      <c r="M457" s="352"/>
      <c r="N457" s="364"/>
      <c r="O457" s="359"/>
      <c r="P457" s="352"/>
      <c r="Q457" s="353"/>
      <c r="R457" s="96"/>
      <c r="S457" s="96"/>
      <c r="T457" s="152"/>
      <c r="U457" s="152"/>
      <c r="V457" s="152"/>
      <c r="W457" s="152"/>
      <c r="X457" s="287"/>
      <c r="Y457" s="354"/>
      <c r="Z457" s="398"/>
      <c r="AA457" s="288"/>
      <c r="AB457" s="346"/>
      <c r="AC457" s="82" t="s">
        <v>30</v>
      </c>
      <c r="AD457" s="302">
        <v>5.0</v>
      </c>
      <c r="AE457" s="360" t="s">
        <v>31</v>
      </c>
      <c r="AF457" s="45">
        <f>ROUND(ROUND(ROUND(G440+K452,0)*Q440,0)-AD457,0)</f>
        <v>421</v>
      </c>
      <c r="AG457" s="79"/>
    </row>
    <row r="458" ht="16.5" customHeight="1">
      <c r="A458" s="29">
        <v>63.0</v>
      </c>
      <c r="B458" s="30" t="s">
        <v>5864</v>
      </c>
      <c r="C458" s="32" t="s">
        <v>5865</v>
      </c>
      <c r="D458" s="69"/>
      <c r="E458" s="69"/>
      <c r="F458" s="94"/>
      <c r="G458" s="352"/>
      <c r="H458" s="140"/>
      <c r="I458" s="95"/>
      <c r="J458" s="69"/>
      <c r="K458" s="65"/>
      <c r="L458" s="65"/>
      <c r="M458" s="352"/>
      <c r="N458" s="364"/>
      <c r="O458" s="359"/>
      <c r="P458" s="352"/>
      <c r="Q458" s="353"/>
      <c r="R458" s="115"/>
      <c r="S458" s="115"/>
      <c r="T458" s="291"/>
      <c r="U458" s="291"/>
      <c r="V458" s="291"/>
      <c r="W458" s="291"/>
      <c r="X458" s="290"/>
      <c r="Y458" s="355"/>
      <c r="Z458" s="299" t="s">
        <v>20</v>
      </c>
      <c r="AA458" s="287" t="s">
        <v>21</v>
      </c>
      <c r="AB458" s="361">
        <v>0.85</v>
      </c>
      <c r="AC458" s="482"/>
      <c r="AD458" s="302"/>
      <c r="AE458" s="360"/>
      <c r="AF458" s="45">
        <f>ROUND(ROUND(ROUND(ROUND(G440+K452,0)*Q440,0)*AB458,0)-AD457,0)</f>
        <v>357</v>
      </c>
      <c r="AG458" s="79"/>
    </row>
    <row r="459" ht="16.5" customHeight="1">
      <c r="A459" s="403">
        <v>63.0</v>
      </c>
      <c r="B459" s="404" t="s">
        <v>5866</v>
      </c>
      <c r="C459" s="405" t="s">
        <v>5867</v>
      </c>
      <c r="D459" s="69"/>
      <c r="E459" s="69"/>
      <c r="F459" s="94"/>
      <c r="G459" s="352"/>
      <c r="H459" s="140"/>
      <c r="I459" s="95"/>
      <c r="J459" s="69"/>
      <c r="K459" s="65"/>
      <c r="L459" s="65"/>
      <c r="M459" s="352"/>
      <c r="N459" s="364"/>
      <c r="O459" s="359"/>
      <c r="P459" s="352"/>
      <c r="Q459" s="353"/>
      <c r="R459" s="504" t="s">
        <v>23</v>
      </c>
      <c r="S459" s="407" t="s">
        <v>24</v>
      </c>
      <c r="T459" s="408"/>
      <c r="U459" s="408"/>
      <c r="V459" s="408"/>
      <c r="W459" s="408"/>
      <c r="X459" s="409" t="s">
        <v>21</v>
      </c>
      <c r="Y459" s="410">
        <v>0.7</v>
      </c>
      <c r="Z459" s="426"/>
      <c r="AA459" s="427"/>
      <c r="AB459" s="428"/>
      <c r="AC459" s="482"/>
      <c r="AD459" s="313"/>
      <c r="AE459" s="349"/>
      <c r="AF459" s="414">
        <f>ROUND(ROUND(ROUND(ROUND(G440+K452,0)*Q440,0)*Y459,0)-AD457,0)</f>
        <v>293</v>
      </c>
      <c r="AG459" s="79"/>
    </row>
    <row r="460" ht="16.5" customHeight="1">
      <c r="A460" s="403">
        <v>63.0</v>
      </c>
      <c r="B460" s="404" t="s">
        <v>5868</v>
      </c>
      <c r="C460" s="405" t="s">
        <v>5869</v>
      </c>
      <c r="D460" s="69"/>
      <c r="E460" s="69"/>
      <c r="F460" s="94"/>
      <c r="G460" s="352"/>
      <c r="H460" s="140"/>
      <c r="I460" s="95"/>
      <c r="J460" s="69"/>
      <c r="K460" s="65"/>
      <c r="L460" s="65"/>
      <c r="M460" s="352"/>
      <c r="N460" s="364"/>
      <c r="O460" s="359"/>
      <c r="P460" s="352"/>
      <c r="Q460" s="353"/>
      <c r="R460" s="481"/>
      <c r="S460" s="416"/>
      <c r="T460" s="417"/>
      <c r="U460" s="417"/>
      <c r="V460" s="417"/>
      <c r="W460" s="417"/>
      <c r="X460" s="418"/>
      <c r="Y460" s="419"/>
      <c r="Z460" s="420" t="s">
        <v>20</v>
      </c>
      <c r="AA460" s="421" t="s">
        <v>21</v>
      </c>
      <c r="AB460" s="430">
        <v>0.85</v>
      </c>
      <c r="AC460" s="482"/>
      <c r="AD460" s="313"/>
      <c r="AE460" s="349"/>
      <c r="AF460" s="414">
        <f>ROUND(ROUND(ROUND(ROUND(ROUND(G440+K452,0)*Q440,0)*Y459,0)*AB460,0)-AD457,0)</f>
        <v>248</v>
      </c>
      <c r="AG460" s="79"/>
    </row>
    <row r="461" ht="16.5" customHeight="1">
      <c r="A461" s="403">
        <v>63.0</v>
      </c>
      <c r="B461" s="404" t="s">
        <v>5870</v>
      </c>
      <c r="C461" s="405" t="s">
        <v>5871</v>
      </c>
      <c r="D461" s="69"/>
      <c r="E461" s="69"/>
      <c r="F461" s="94"/>
      <c r="G461" s="352"/>
      <c r="H461" s="140"/>
      <c r="I461" s="95"/>
      <c r="J461" s="69"/>
      <c r="K461" s="65"/>
      <c r="L461" s="65"/>
      <c r="M461" s="352"/>
      <c r="N461" s="364"/>
      <c r="O461" s="359"/>
      <c r="P461" s="352"/>
      <c r="Q461" s="353"/>
      <c r="R461" s="481"/>
      <c r="S461" s="431" t="s">
        <v>27</v>
      </c>
      <c r="T461" s="408"/>
      <c r="U461" s="408"/>
      <c r="V461" s="408"/>
      <c r="W461" s="408"/>
      <c r="X461" s="409" t="s">
        <v>21</v>
      </c>
      <c r="Y461" s="410">
        <v>0.5</v>
      </c>
      <c r="Z461" s="423"/>
      <c r="AA461" s="424"/>
      <c r="AB461" s="419"/>
      <c r="AC461" s="482"/>
      <c r="AD461" s="313"/>
      <c r="AE461" s="349"/>
      <c r="AF461" s="414">
        <f>ROUND(ROUND(ROUND(ROUND(G440+K452,0)*Q440,0)*Y461,0)-AD457,0)</f>
        <v>208</v>
      </c>
      <c r="AG461" s="79"/>
    </row>
    <row r="462" ht="16.5" customHeight="1">
      <c r="A462" s="403">
        <v>63.0</v>
      </c>
      <c r="B462" s="404" t="s">
        <v>5872</v>
      </c>
      <c r="C462" s="405" t="s">
        <v>5873</v>
      </c>
      <c r="D462" s="69"/>
      <c r="E462" s="94"/>
      <c r="F462" s="94"/>
      <c r="G462" s="352"/>
      <c r="H462" s="140"/>
      <c r="I462" s="95"/>
      <c r="J462" s="69"/>
      <c r="K462" s="65"/>
      <c r="L462" s="65"/>
      <c r="M462" s="352"/>
      <c r="N462" s="364"/>
      <c r="O462" s="378"/>
      <c r="P462" s="374"/>
      <c r="Q462" s="376"/>
      <c r="R462" s="483"/>
      <c r="S462" s="433"/>
      <c r="T462" s="417"/>
      <c r="U462" s="417"/>
      <c r="V462" s="417"/>
      <c r="W462" s="417"/>
      <c r="X462" s="418"/>
      <c r="Y462" s="419"/>
      <c r="Z462" s="420" t="s">
        <v>20</v>
      </c>
      <c r="AA462" s="421" t="s">
        <v>21</v>
      </c>
      <c r="AB462" s="430">
        <v>0.85</v>
      </c>
      <c r="AC462" s="484"/>
      <c r="AD462" s="292"/>
      <c r="AE462" s="355"/>
      <c r="AF462" s="414">
        <f>ROUND(ROUND(ROUND(ROUND(ROUND(G440+K452,0)*Q440,0)*Y461,0)*AB462,0)-AD457,0)</f>
        <v>176</v>
      </c>
      <c r="AG462" s="79"/>
    </row>
    <row r="463" ht="16.5" customHeight="1">
      <c r="A463" s="29">
        <v>63.0</v>
      </c>
      <c r="B463" s="30" t="s">
        <v>5874</v>
      </c>
      <c r="C463" s="32" t="s">
        <v>5875</v>
      </c>
      <c r="D463" s="112"/>
      <c r="E463" s="69"/>
      <c r="F463" s="94"/>
      <c r="G463" s="352"/>
      <c r="H463" s="140"/>
      <c r="I463" s="95"/>
      <c r="J463" s="168"/>
      <c r="K463" s="152"/>
      <c r="L463" s="344"/>
      <c r="M463" s="152"/>
      <c r="N463" s="367"/>
      <c r="O463" s="82" t="s">
        <v>5011</v>
      </c>
      <c r="P463" s="140"/>
      <c r="Q463" s="95"/>
      <c r="R463" s="287"/>
      <c r="S463" s="287"/>
      <c r="T463" s="152"/>
      <c r="U463" s="152"/>
      <c r="V463" s="152"/>
      <c r="W463" s="152"/>
      <c r="X463" s="287"/>
      <c r="Y463" s="345"/>
      <c r="Z463" s="398"/>
      <c r="AA463" s="288"/>
      <c r="AB463" s="288"/>
      <c r="AC463" s="288"/>
      <c r="AD463" s="288"/>
      <c r="AE463" s="346"/>
      <c r="AF463" s="45">
        <f>ROUND(G440*Q464,0)</f>
        <v>300</v>
      </c>
      <c r="AG463" s="79"/>
    </row>
    <row r="464" ht="16.5" customHeight="1">
      <c r="A464" s="29">
        <v>63.0</v>
      </c>
      <c r="B464" s="30" t="s">
        <v>5876</v>
      </c>
      <c r="C464" s="32" t="s">
        <v>5877</v>
      </c>
      <c r="D464" s="69"/>
      <c r="E464" s="69"/>
      <c r="F464" s="94"/>
      <c r="G464" s="352"/>
      <c r="H464" s="140"/>
      <c r="I464" s="95"/>
      <c r="J464" s="94"/>
      <c r="K464" s="140"/>
      <c r="L464" s="348"/>
      <c r="M464" s="140"/>
      <c r="N464" s="105"/>
      <c r="O464" s="482"/>
      <c r="P464" s="302" t="s">
        <v>21</v>
      </c>
      <c r="Q464" s="349">
        <v>0.5</v>
      </c>
      <c r="R464" s="290"/>
      <c r="S464" s="290"/>
      <c r="T464" s="291"/>
      <c r="U464" s="291"/>
      <c r="V464" s="291"/>
      <c r="W464" s="291"/>
      <c r="X464" s="290"/>
      <c r="Y464" s="350"/>
      <c r="Z464" s="299" t="s">
        <v>20</v>
      </c>
      <c r="AA464" s="287" t="s">
        <v>21</v>
      </c>
      <c r="AB464" s="351">
        <v>0.85</v>
      </c>
      <c r="AC464" s="288"/>
      <c r="AD464" s="288"/>
      <c r="AE464" s="346"/>
      <c r="AF464" s="45">
        <f>ROUND(ROUND(G440*Q464,0)*AB464,0)</f>
        <v>255</v>
      </c>
      <c r="AG464" s="79"/>
    </row>
    <row r="465" ht="16.5" customHeight="1">
      <c r="A465" s="403">
        <v>63.0</v>
      </c>
      <c r="B465" s="404" t="s">
        <v>5878</v>
      </c>
      <c r="C465" s="405" t="s">
        <v>5879</v>
      </c>
      <c r="D465" s="69"/>
      <c r="E465" s="69"/>
      <c r="F465" s="76"/>
      <c r="G465" s="63"/>
      <c r="H465" s="63"/>
      <c r="I465" s="51"/>
      <c r="J465" s="69"/>
      <c r="K465" s="65"/>
      <c r="L465" s="65"/>
      <c r="M465" s="352"/>
      <c r="N465" s="364"/>
      <c r="O465" s="482"/>
      <c r="P465" s="352"/>
      <c r="Q465" s="353"/>
      <c r="R465" s="504" t="s">
        <v>23</v>
      </c>
      <c r="S465" s="407" t="s">
        <v>24</v>
      </c>
      <c r="T465" s="408"/>
      <c r="U465" s="408"/>
      <c r="V465" s="408"/>
      <c r="W465" s="408"/>
      <c r="X465" s="409" t="s">
        <v>21</v>
      </c>
      <c r="Y465" s="410">
        <v>0.7</v>
      </c>
      <c r="Z465" s="426"/>
      <c r="AA465" s="427"/>
      <c r="AB465" s="427"/>
      <c r="AC465" s="427"/>
      <c r="AD465" s="427"/>
      <c r="AE465" s="428"/>
      <c r="AF465" s="414">
        <f>ROUND(ROUND(G440*Q464,0)*Y465,0)</f>
        <v>210</v>
      </c>
      <c r="AG465" s="79"/>
    </row>
    <row r="466" ht="16.5" customHeight="1">
      <c r="A466" s="403">
        <v>63.0</v>
      </c>
      <c r="B466" s="404" t="s">
        <v>5880</v>
      </c>
      <c r="C466" s="405" t="s">
        <v>5881</v>
      </c>
      <c r="D466" s="69"/>
      <c r="E466" s="69"/>
      <c r="F466" s="76"/>
      <c r="G466" s="63"/>
      <c r="H466" s="63"/>
      <c r="I466" s="51"/>
      <c r="J466" s="69"/>
      <c r="K466" s="65"/>
      <c r="L466" s="65"/>
      <c r="M466" s="352"/>
      <c r="N466" s="364"/>
      <c r="O466" s="482"/>
      <c r="P466" s="352"/>
      <c r="Q466" s="353"/>
      <c r="R466" s="481"/>
      <c r="S466" s="416"/>
      <c r="T466" s="417"/>
      <c r="U466" s="417"/>
      <c r="V466" s="417"/>
      <c r="W466" s="417"/>
      <c r="X466" s="418"/>
      <c r="Y466" s="419"/>
      <c r="Z466" s="420" t="s">
        <v>20</v>
      </c>
      <c r="AA466" s="421" t="s">
        <v>21</v>
      </c>
      <c r="AB466" s="422">
        <v>0.85</v>
      </c>
      <c r="AC466" s="412"/>
      <c r="AD466" s="412"/>
      <c r="AE466" s="413"/>
      <c r="AF466" s="414">
        <f>ROUND(ROUND(ROUND(G440*Q464,0)*Y465,0)*AB466,0)</f>
        <v>179</v>
      </c>
      <c r="AG466" s="79"/>
    </row>
    <row r="467" ht="16.5" customHeight="1">
      <c r="A467" s="403">
        <v>63.0</v>
      </c>
      <c r="B467" s="404" t="s">
        <v>5882</v>
      </c>
      <c r="C467" s="405" t="s">
        <v>5883</v>
      </c>
      <c r="D467" s="69"/>
      <c r="E467" s="69"/>
      <c r="F467" s="76"/>
      <c r="G467" s="63"/>
      <c r="H467" s="63"/>
      <c r="I467" s="51"/>
      <c r="J467" s="69"/>
      <c r="K467" s="65"/>
      <c r="L467" s="65"/>
      <c r="M467" s="352"/>
      <c r="N467" s="364"/>
      <c r="O467" s="482"/>
      <c r="P467" s="352"/>
      <c r="Q467" s="353"/>
      <c r="R467" s="481"/>
      <c r="S467" s="407" t="s">
        <v>27</v>
      </c>
      <c r="T467" s="408"/>
      <c r="U467" s="408"/>
      <c r="V467" s="408"/>
      <c r="W467" s="408"/>
      <c r="X467" s="409" t="s">
        <v>21</v>
      </c>
      <c r="Y467" s="410">
        <v>0.5</v>
      </c>
      <c r="Z467" s="423"/>
      <c r="AA467" s="424"/>
      <c r="AB467" s="424"/>
      <c r="AC467" s="424"/>
      <c r="AD467" s="424"/>
      <c r="AE467" s="419"/>
      <c r="AF467" s="414">
        <f>ROUND(ROUND(G440*Q464,0)*Y467,0)</f>
        <v>150</v>
      </c>
      <c r="AG467" s="79"/>
    </row>
    <row r="468" ht="16.5" customHeight="1">
      <c r="A468" s="403">
        <v>63.0</v>
      </c>
      <c r="B468" s="404" t="s">
        <v>5884</v>
      </c>
      <c r="C468" s="405" t="s">
        <v>5885</v>
      </c>
      <c r="D468" s="69"/>
      <c r="E468" s="69"/>
      <c r="F468" s="76"/>
      <c r="G468" s="63"/>
      <c r="H468" s="63"/>
      <c r="I468" s="51"/>
      <c r="J468" s="69"/>
      <c r="K468" s="65"/>
      <c r="L468" s="65"/>
      <c r="M468" s="352"/>
      <c r="N468" s="364"/>
      <c r="O468" s="482"/>
      <c r="P468" s="352"/>
      <c r="Q468" s="353"/>
      <c r="R468" s="483"/>
      <c r="S468" s="416"/>
      <c r="T468" s="417"/>
      <c r="U468" s="417"/>
      <c r="V468" s="417"/>
      <c r="W468" s="417"/>
      <c r="X468" s="418"/>
      <c r="Y468" s="419"/>
      <c r="Z468" s="420" t="s">
        <v>20</v>
      </c>
      <c r="AA468" s="421" t="s">
        <v>21</v>
      </c>
      <c r="AB468" s="422">
        <v>0.85</v>
      </c>
      <c r="AC468" s="412"/>
      <c r="AD468" s="412"/>
      <c r="AE468" s="413"/>
      <c r="AF468" s="414">
        <f>ROUND(ROUND(ROUND(G440*Q464,0)*Y467,0)*AB468,0)</f>
        <v>128</v>
      </c>
      <c r="AG468" s="79"/>
    </row>
    <row r="469" ht="16.5" customHeight="1">
      <c r="A469" s="29">
        <v>63.0</v>
      </c>
      <c r="B469" s="30" t="s">
        <v>5886</v>
      </c>
      <c r="C469" s="32" t="s">
        <v>5887</v>
      </c>
      <c r="D469" s="69"/>
      <c r="E469" s="69"/>
      <c r="F469" s="76"/>
      <c r="G469" s="63"/>
      <c r="H469" s="63"/>
      <c r="I469" s="51"/>
      <c r="J469" s="69"/>
      <c r="K469" s="65"/>
      <c r="L469" s="65"/>
      <c r="M469" s="352"/>
      <c r="N469" s="364"/>
      <c r="O469" s="482"/>
      <c r="P469" s="352"/>
      <c r="Q469" s="353"/>
      <c r="R469" s="96"/>
      <c r="S469" s="96"/>
      <c r="T469" s="152"/>
      <c r="U469" s="152"/>
      <c r="V469" s="152"/>
      <c r="W469" s="152"/>
      <c r="X469" s="287"/>
      <c r="Y469" s="354"/>
      <c r="Z469" s="398"/>
      <c r="AA469" s="288"/>
      <c r="AB469" s="346"/>
      <c r="AC469" s="82" t="s">
        <v>30</v>
      </c>
      <c r="AD469" s="302">
        <v>5.0</v>
      </c>
      <c r="AE469" s="360" t="s">
        <v>31</v>
      </c>
      <c r="AF469" s="45">
        <f>ROUND(ROUND(G440*Q464,0)-AD469,0)</f>
        <v>295</v>
      </c>
      <c r="AG469" s="79"/>
    </row>
    <row r="470" ht="16.5" customHeight="1">
      <c r="A470" s="29">
        <v>63.0</v>
      </c>
      <c r="B470" s="30" t="s">
        <v>5888</v>
      </c>
      <c r="C470" s="32" t="s">
        <v>5889</v>
      </c>
      <c r="D470" s="69"/>
      <c r="E470" s="69"/>
      <c r="F470" s="76"/>
      <c r="G470" s="63"/>
      <c r="H470" s="63"/>
      <c r="I470" s="51"/>
      <c r="J470" s="69"/>
      <c r="K470" s="65"/>
      <c r="L470" s="65"/>
      <c r="M470" s="352"/>
      <c r="N470" s="364"/>
      <c r="O470" s="359"/>
      <c r="P470" s="352"/>
      <c r="Q470" s="353"/>
      <c r="R470" s="115"/>
      <c r="S470" s="115"/>
      <c r="T470" s="291"/>
      <c r="U470" s="291"/>
      <c r="V470" s="291"/>
      <c r="W470" s="291"/>
      <c r="X470" s="290"/>
      <c r="Y470" s="355"/>
      <c r="Z470" s="299" t="s">
        <v>20</v>
      </c>
      <c r="AA470" s="287" t="s">
        <v>21</v>
      </c>
      <c r="AB470" s="361">
        <v>0.85</v>
      </c>
      <c r="AC470" s="482"/>
      <c r="AD470" s="302"/>
      <c r="AE470" s="360"/>
      <c r="AF470" s="45">
        <f>ROUND(ROUND(ROUND(G440*Q464,0)*AB470,0)-AD469,0)</f>
        <v>250</v>
      </c>
      <c r="AG470" s="79"/>
    </row>
    <row r="471" ht="16.5" customHeight="1">
      <c r="A471" s="403">
        <v>63.0</v>
      </c>
      <c r="B471" s="404" t="s">
        <v>5890</v>
      </c>
      <c r="C471" s="405" t="s">
        <v>5891</v>
      </c>
      <c r="D471" s="69"/>
      <c r="E471" s="69"/>
      <c r="F471" s="76"/>
      <c r="G471" s="63"/>
      <c r="H471" s="63"/>
      <c r="I471" s="51"/>
      <c r="J471" s="69"/>
      <c r="K471" s="65"/>
      <c r="L471" s="65"/>
      <c r="M471" s="352"/>
      <c r="N471" s="364"/>
      <c r="O471" s="359"/>
      <c r="P471" s="352"/>
      <c r="Q471" s="353"/>
      <c r="R471" s="504" t="s">
        <v>23</v>
      </c>
      <c r="S471" s="407" t="s">
        <v>24</v>
      </c>
      <c r="T471" s="408"/>
      <c r="U471" s="408"/>
      <c r="V471" s="408"/>
      <c r="W471" s="408"/>
      <c r="X471" s="409" t="s">
        <v>21</v>
      </c>
      <c r="Y471" s="410">
        <v>0.7</v>
      </c>
      <c r="Z471" s="426"/>
      <c r="AA471" s="427"/>
      <c r="AB471" s="428"/>
      <c r="AC471" s="482"/>
      <c r="AD471" s="313"/>
      <c r="AE471" s="349"/>
      <c r="AF471" s="414">
        <f>ROUND(ROUND(ROUND(G440*Q464,0)*Y471,0)-AD469,0)</f>
        <v>205</v>
      </c>
      <c r="AG471" s="79"/>
    </row>
    <row r="472" ht="16.5" customHeight="1">
      <c r="A472" s="403">
        <v>63.0</v>
      </c>
      <c r="B472" s="404" t="s">
        <v>5892</v>
      </c>
      <c r="C472" s="405" t="s">
        <v>5893</v>
      </c>
      <c r="D472" s="69"/>
      <c r="E472" s="69"/>
      <c r="F472" s="76"/>
      <c r="G472" s="63"/>
      <c r="H472" s="63"/>
      <c r="I472" s="51"/>
      <c r="J472" s="69"/>
      <c r="K472" s="65"/>
      <c r="L472" s="65"/>
      <c r="M472" s="352"/>
      <c r="N472" s="364"/>
      <c r="O472" s="359"/>
      <c r="P472" s="352"/>
      <c r="Q472" s="353"/>
      <c r="R472" s="481"/>
      <c r="S472" s="416"/>
      <c r="T472" s="417"/>
      <c r="U472" s="417"/>
      <c r="V472" s="417"/>
      <c r="W472" s="417"/>
      <c r="X472" s="418"/>
      <c r="Y472" s="419"/>
      <c r="Z472" s="420" t="s">
        <v>20</v>
      </c>
      <c r="AA472" s="421" t="s">
        <v>21</v>
      </c>
      <c r="AB472" s="430">
        <v>0.85</v>
      </c>
      <c r="AC472" s="482"/>
      <c r="AD472" s="313"/>
      <c r="AE472" s="349"/>
      <c r="AF472" s="414">
        <f>ROUND(ROUND(ROUND(ROUND(G440*Q464,0)*Y471,0)*AB472,0)-AD469,0)</f>
        <v>174</v>
      </c>
      <c r="AG472" s="79"/>
    </row>
    <row r="473" ht="16.5" customHeight="1">
      <c r="A473" s="403">
        <v>63.0</v>
      </c>
      <c r="B473" s="404" t="s">
        <v>5894</v>
      </c>
      <c r="C473" s="405" t="s">
        <v>5895</v>
      </c>
      <c r="D473" s="69"/>
      <c r="E473" s="69"/>
      <c r="F473" s="76"/>
      <c r="G473" s="63"/>
      <c r="H473" s="63"/>
      <c r="I473" s="51"/>
      <c r="J473" s="69"/>
      <c r="K473" s="65"/>
      <c r="L473" s="65"/>
      <c r="M473" s="352"/>
      <c r="N473" s="364"/>
      <c r="O473" s="359"/>
      <c r="P473" s="352"/>
      <c r="Q473" s="353"/>
      <c r="R473" s="481"/>
      <c r="S473" s="431" t="s">
        <v>27</v>
      </c>
      <c r="T473" s="408"/>
      <c r="U473" s="408"/>
      <c r="V473" s="408"/>
      <c r="W473" s="408"/>
      <c r="X473" s="409" t="s">
        <v>21</v>
      </c>
      <c r="Y473" s="410">
        <v>0.5</v>
      </c>
      <c r="Z473" s="423"/>
      <c r="AA473" s="424"/>
      <c r="AB473" s="419"/>
      <c r="AC473" s="482"/>
      <c r="AD473" s="313"/>
      <c r="AE473" s="349"/>
      <c r="AF473" s="414">
        <f>ROUND(ROUND(ROUND(G440*Q464,0)*Y473,0)-AD469,0)</f>
        <v>145</v>
      </c>
      <c r="AG473" s="79"/>
    </row>
    <row r="474" ht="16.5" customHeight="1">
      <c r="A474" s="403">
        <v>63.0</v>
      </c>
      <c r="B474" s="404" t="s">
        <v>5896</v>
      </c>
      <c r="C474" s="405" t="s">
        <v>5897</v>
      </c>
      <c r="D474" s="69"/>
      <c r="E474" s="69"/>
      <c r="F474" s="76"/>
      <c r="G474" s="63"/>
      <c r="H474" s="63"/>
      <c r="I474" s="51"/>
      <c r="J474" s="69"/>
      <c r="K474" s="65"/>
      <c r="L474" s="65"/>
      <c r="M474" s="352"/>
      <c r="N474" s="364"/>
      <c r="O474" s="359"/>
      <c r="P474" s="352"/>
      <c r="Q474" s="353"/>
      <c r="R474" s="483"/>
      <c r="S474" s="433"/>
      <c r="T474" s="417"/>
      <c r="U474" s="417"/>
      <c r="V474" s="417"/>
      <c r="W474" s="417"/>
      <c r="X474" s="418"/>
      <c r="Y474" s="419"/>
      <c r="Z474" s="420" t="s">
        <v>20</v>
      </c>
      <c r="AA474" s="421" t="s">
        <v>21</v>
      </c>
      <c r="AB474" s="430">
        <v>0.85</v>
      </c>
      <c r="AC474" s="484"/>
      <c r="AD474" s="292"/>
      <c r="AE474" s="355"/>
      <c r="AF474" s="414">
        <f>ROUND(ROUND(ROUND(ROUND(G440*Q464,0)*Y473,0)*AB474,0)-AD469,0)</f>
        <v>123</v>
      </c>
      <c r="AG474" s="79"/>
    </row>
    <row r="475" ht="16.5" customHeight="1">
      <c r="A475" s="29">
        <v>63.0</v>
      </c>
      <c r="B475" s="30" t="s">
        <v>5898</v>
      </c>
      <c r="C475" s="32" t="s">
        <v>5899</v>
      </c>
      <c r="D475" s="69"/>
      <c r="E475" s="69"/>
      <c r="F475" s="94"/>
      <c r="G475" s="352"/>
      <c r="H475" s="140"/>
      <c r="I475" s="95"/>
      <c r="J475" s="82" t="s">
        <v>38</v>
      </c>
      <c r="K475" s="152"/>
      <c r="L475" s="344"/>
      <c r="M475" s="152"/>
      <c r="N475" s="105"/>
      <c r="O475" s="94"/>
      <c r="P475" s="140"/>
      <c r="Q475" s="95"/>
      <c r="R475" s="287"/>
      <c r="S475" s="287"/>
      <c r="T475" s="152"/>
      <c r="U475" s="152"/>
      <c r="V475" s="152"/>
      <c r="W475" s="152"/>
      <c r="X475" s="287"/>
      <c r="Y475" s="345"/>
      <c r="Z475" s="398"/>
      <c r="AA475" s="288"/>
      <c r="AB475" s="288"/>
      <c r="AC475" s="288"/>
      <c r="AD475" s="288"/>
      <c r="AE475" s="346"/>
      <c r="AF475" s="45">
        <f>ROUND(ROUND(G440+K476,0)*Q464,0)</f>
        <v>304</v>
      </c>
      <c r="AG475" s="79"/>
    </row>
    <row r="476" ht="16.5" customHeight="1">
      <c r="A476" s="29">
        <v>63.0</v>
      </c>
      <c r="B476" s="30" t="s">
        <v>5900</v>
      </c>
      <c r="C476" s="32" t="s">
        <v>5901</v>
      </c>
      <c r="D476" s="69"/>
      <c r="E476" s="69"/>
      <c r="F476" s="94"/>
      <c r="G476" s="373"/>
      <c r="H476" s="140"/>
      <c r="I476" s="95"/>
      <c r="J476" s="482"/>
      <c r="K476" s="140">
        <v>9.0</v>
      </c>
      <c r="L476" s="348" t="s">
        <v>40</v>
      </c>
      <c r="M476" s="140"/>
      <c r="N476" s="105"/>
      <c r="O476" s="94"/>
      <c r="P476" s="140"/>
      <c r="Q476" s="95"/>
      <c r="R476" s="290"/>
      <c r="S476" s="290"/>
      <c r="T476" s="291"/>
      <c r="U476" s="291"/>
      <c r="V476" s="291"/>
      <c r="W476" s="291"/>
      <c r="X476" s="290"/>
      <c r="Y476" s="350"/>
      <c r="Z476" s="299" t="s">
        <v>20</v>
      </c>
      <c r="AA476" s="287" t="s">
        <v>21</v>
      </c>
      <c r="AB476" s="351">
        <v>0.85</v>
      </c>
      <c r="AC476" s="288"/>
      <c r="AD476" s="288"/>
      <c r="AE476" s="346"/>
      <c r="AF476" s="114">
        <f>ROUND(ROUND(ROUND(G440+K476,0)*Q464,0)*AB476,0)</f>
        <v>258</v>
      </c>
      <c r="AG476" s="79"/>
    </row>
    <row r="477" ht="16.5" customHeight="1">
      <c r="A477" s="403">
        <v>63.0</v>
      </c>
      <c r="B477" s="404" t="s">
        <v>5902</v>
      </c>
      <c r="C477" s="405" t="s">
        <v>5903</v>
      </c>
      <c r="D477" s="69"/>
      <c r="E477" s="69"/>
      <c r="F477" s="94"/>
      <c r="G477" s="352"/>
      <c r="H477" s="140"/>
      <c r="I477" s="95"/>
      <c r="J477" s="482"/>
      <c r="K477" s="65"/>
      <c r="L477" s="65"/>
      <c r="M477" s="352"/>
      <c r="N477" s="364"/>
      <c r="O477" s="359"/>
      <c r="P477" s="352"/>
      <c r="Q477" s="353"/>
      <c r="R477" s="504" t="s">
        <v>23</v>
      </c>
      <c r="S477" s="407" t="s">
        <v>24</v>
      </c>
      <c r="T477" s="408"/>
      <c r="U477" s="408"/>
      <c r="V477" s="408"/>
      <c r="W477" s="408"/>
      <c r="X477" s="409" t="s">
        <v>21</v>
      </c>
      <c r="Y477" s="410">
        <v>0.7</v>
      </c>
      <c r="Z477" s="426"/>
      <c r="AA477" s="427"/>
      <c r="AB477" s="427"/>
      <c r="AC477" s="427"/>
      <c r="AD477" s="427"/>
      <c r="AE477" s="428"/>
      <c r="AF477" s="414">
        <f>ROUND(ROUND(ROUND(G440+K476,0)*Q464,0)*Y477,0)</f>
        <v>213</v>
      </c>
      <c r="AG477" s="79"/>
    </row>
    <row r="478" ht="16.5" customHeight="1">
      <c r="A478" s="403">
        <v>63.0</v>
      </c>
      <c r="B478" s="404" t="s">
        <v>5904</v>
      </c>
      <c r="C478" s="405" t="s">
        <v>5905</v>
      </c>
      <c r="D478" s="69"/>
      <c r="E478" s="69"/>
      <c r="F478" s="94"/>
      <c r="G478" s="352"/>
      <c r="H478" s="140"/>
      <c r="I478" s="95"/>
      <c r="J478" s="482"/>
      <c r="K478" s="65"/>
      <c r="L478" s="65"/>
      <c r="M478" s="352"/>
      <c r="N478" s="364"/>
      <c r="O478" s="359"/>
      <c r="P478" s="352"/>
      <c r="Q478" s="353"/>
      <c r="R478" s="481"/>
      <c r="S478" s="416"/>
      <c r="T478" s="417"/>
      <c r="U478" s="417"/>
      <c r="V478" s="417"/>
      <c r="W478" s="417"/>
      <c r="X478" s="418"/>
      <c r="Y478" s="419"/>
      <c r="Z478" s="420" t="s">
        <v>20</v>
      </c>
      <c r="AA478" s="421" t="s">
        <v>21</v>
      </c>
      <c r="AB478" s="422">
        <v>0.85</v>
      </c>
      <c r="AC478" s="412"/>
      <c r="AD478" s="412"/>
      <c r="AE478" s="413"/>
      <c r="AF478" s="414">
        <f>ROUND(ROUND(ROUND(ROUND(G440+K476,0)*Q464,0)*Y477,0)*AB478,0)</f>
        <v>181</v>
      </c>
      <c r="AG478" s="79"/>
    </row>
    <row r="479" ht="16.5" customHeight="1">
      <c r="A479" s="403">
        <v>63.0</v>
      </c>
      <c r="B479" s="404" t="s">
        <v>5906</v>
      </c>
      <c r="C479" s="405" t="s">
        <v>5907</v>
      </c>
      <c r="D479" s="69"/>
      <c r="E479" s="69"/>
      <c r="F479" s="94"/>
      <c r="G479" s="352"/>
      <c r="H479" s="140"/>
      <c r="I479" s="95"/>
      <c r="J479" s="482"/>
      <c r="K479" s="65"/>
      <c r="L479" s="65"/>
      <c r="M479" s="352"/>
      <c r="N479" s="364"/>
      <c r="O479" s="359"/>
      <c r="P479" s="352"/>
      <c r="Q479" s="353"/>
      <c r="R479" s="481"/>
      <c r="S479" s="407" t="s">
        <v>27</v>
      </c>
      <c r="T479" s="408"/>
      <c r="U479" s="408"/>
      <c r="V479" s="408"/>
      <c r="W479" s="408"/>
      <c r="X479" s="409" t="s">
        <v>21</v>
      </c>
      <c r="Y479" s="410">
        <v>0.5</v>
      </c>
      <c r="Z479" s="423"/>
      <c r="AA479" s="424"/>
      <c r="AB479" s="424"/>
      <c r="AC479" s="424"/>
      <c r="AD479" s="424"/>
      <c r="AE479" s="419"/>
      <c r="AF479" s="414">
        <f>ROUND(ROUND(ROUND(G440+K476,0)*Q464,0)*Y479,0)</f>
        <v>152</v>
      </c>
      <c r="AG479" s="79"/>
    </row>
    <row r="480" ht="16.5" customHeight="1">
      <c r="A480" s="403">
        <v>63.0</v>
      </c>
      <c r="B480" s="404" t="s">
        <v>5908</v>
      </c>
      <c r="C480" s="405" t="s">
        <v>5909</v>
      </c>
      <c r="D480" s="69"/>
      <c r="E480" s="69"/>
      <c r="F480" s="94"/>
      <c r="G480" s="352"/>
      <c r="H480" s="140"/>
      <c r="I480" s="95"/>
      <c r="J480" s="482"/>
      <c r="K480" s="65"/>
      <c r="L480" s="65"/>
      <c r="M480" s="352"/>
      <c r="N480" s="364"/>
      <c r="O480" s="359"/>
      <c r="P480" s="352"/>
      <c r="Q480" s="353"/>
      <c r="R480" s="483"/>
      <c r="S480" s="416"/>
      <c r="T480" s="417"/>
      <c r="U480" s="417"/>
      <c r="V480" s="417"/>
      <c r="W480" s="417"/>
      <c r="X480" s="418"/>
      <c r="Y480" s="419"/>
      <c r="Z480" s="420" t="s">
        <v>20</v>
      </c>
      <c r="AA480" s="421" t="s">
        <v>21</v>
      </c>
      <c r="AB480" s="422">
        <v>0.85</v>
      </c>
      <c r="AC480" s="412"/>
      <c r="AD480" s="412"/>
      <c r="AE480" s="413"/>
      <c r="AF480" s="414">
        <f>ROUND(ROUND(ROUND(ROUND(G440+K476,0)*Q464,0)*Y479,0)*AB480,0)</f>
        <v>129</v>
      </c>
      <c r="AG480" s="79"/>
    </row>
    <row r="481" ht="16.5" customHeight="1">
      <c r="A481" s="29">
        <v>63.0</v>
      </c>
      <c r="B481" s="30" t="s">
        <v>5910</v>
      </c>
      <c r="C481" s="32" t="s">
        <v>5911</v>
      </c>
      <c r="D481" s="69"/>
      <c r="E481" s="69"/>
      <c r="F481" s="94"/>
      <c r="G481" s="352"/>
      <c r="H481" s="140"/>
      <c r="I481" s="95"/>
      <c r="J481" s="482"/>
      <c r="K481" s="65"/>
      <c r="L481" s="65"/>
      <c r="M481" s="352"/>
      <c r="N481" s="364"/>
      <c r="O481" s="359"/>
      <c r="P481" s="352"/>
      <c r="Q481" s="353"/>
      <c r="R481" s="96"/>
      <c r="S481" s="96"/>
      <c r="T481" s="152"/>
      <c r="U481" s="152"/>
      <c r="V481" s="152"/>
      <c r="W481" s="152"/>
      <c r="X481" s="287"/>
      <c r="Y481" s="354"/>
      <c r="Z481" s="398"/>
      <c r="AA481" s="288"/>
      <c r="AB481" s="346"/>
      <c r="AC481" s="82" t="s">
        <v>30</v>
      </c>
      <c r="AD481" s="302">
        <v>5.0</v>
      </c>
      <c r="AE481" s="360" t="s">
        <v>31</v>
      </c>
      <c r="AF481" s="45">
        <f>ROUND(ROUND(ROUND(G440+K476,0)*Q464,0)-AD481,0)</f>
        <v>299</v>
      </c>
      <c r="AG481" s="79"/>
    </row>
    <row r="482" ht="16.5" customHeight="1">
      <c r="A482" s="29">
        <v>63.0</v>
      </c>
      <c r="B482" s="30" t="s">
        <v>5912</v>
      </c>
      <c r="C482" s="32" t="s">
        <v>5913</v>
      </c>
      <c r="D482" s="69"/>
      <c r="E482" s="69"/>
      <c r="F482" s="94"/>
      <c r="G482" s="352"/>
      <c r="H482" s="140"/>
      <c r="I482" s="95"/>
      <c r="J482" s="69"/>
      <c r="K482" s="65"/>
      <c r="L482" s="65"/>
      <c r="M482" s="352"/>
      <c r="N482" s="364"/>
      <c r="O482" s="359"/>
      <c r="P482" s="352"/>
      <c r="Q482" s="353"/>
      <c r="R482" s="115"/>
      <c r="S482" s="115"/>
      <c r="T482" s="291"/>
      <c r="U482" s="291"/>
      <c r="V482" s="291"/>
      <c r="W482" s="291"/>
      <c r="X482" s="290"/>
      <c r="Y482" s="355"/>
      <c r="Z482" s="299" t="s">
        <v>20</v>
      </c>
      <c r="AA482" s="287" t="s">
        <v>21</v>
      </c>
      <c r="AB482" s="361">
        <v>0.85</v>
      </c>
      <c r="AC482" s="482"/>
      <c r="AD482" s="302"/>
      <c r="AE482" s="360"/>
      <c r="AF482" s="114">
        <f>ROUND(ROUND(ROUND(ROUND(G440+K476,0)*Q464,0)*AB482,0)-AD481,0)</f>
        <v>253</v>
      </c>
      <c r="AG482" s="79"/>
    </row>
    <row r="483" ht="16.5" customHeight="1">
      <c r="A483" s="403">
        <v>63.0</v>
      </c>
      <c r="B483" s="404" t="s">
        <v>5914</v>
      </c>
      <c r="C483" s="405" t="s">
        <v>5915</v>
      </c>
      <c r="D483" s="69"/>
      <c r="E483" s="69"/>
      <c r="F483" s="94"/>
      <c r="G483" s="352"/>
      <c r="H483" s="140"/>
      <c r="I483" s="95"/>
      <c r="J483" s="69"/>
      <c r="K483" s="65"/>
      <c r="L483" s="65"/>
      <c r="M483" s="352"/>
      <c r="N483" s="364"/>
      <c r="O483" s="359"/>
      <c r="P483" s="352"/>
      <c r="Q483" s="353"/>
      <c r="R483" s="504" t="s">
        <v>23</v>
      </c>
      <c r="S483" s="407" t="s">
        <v>24</v>
      </c>
      <c r="T483" s="408"/>
      <c r="U483" s="408"/>
      <c r="V483" s="408"/>
      <c r="W483" s="408"/>
      <c r="X483" s="409" t="s">
        <v>21</v>
      </c>
      <c r="Y483" s="410">
        <v>0.7</v>
      </c>
      <c r="Z483" s="426"/>
      <c r="AA483" s="427"/>
      <c r="AB483" s="428"/>
      <c r="AC483" s="482"/>
      <c r="AD483" s="313"/>
      <c r="AE483" s="349"/>
      <c r="AF483" s="414">
        <f>ROUND(ROUND(ROUND(ROUND(G440+K476,0)*Q464,0)*Y483,0)-AD481,0)</f>
        <v>208</v>
      </c>
      <c r="AG483" s="79"/>
    </row>
    <row r="484" ht="16.5" customHeight="1">
      <c r="A484" s="403">
        <v>63.0</v>
      </c>
      <c r="B484" s="404" t="s">
        <v>5916</v>
      </c>
      <c r="C484" s="405" t="s">
        <v>5917</v>
      </c>
      <c r="D484" s="69"/>
      <c r="E484" s="69"/>
      <c r="F484" s="94"/>
      <c r="G484" s="352"/>
      <c r="H484" s="140"/>
      <c r="I484" s="95"/>
      <c r="J484" s="69"/>
      <c r="K484" s="65"/>
      <c r="L484" s="65"/>
      <c r="M484" s="352"/>
      <c r="N484" s="364"/>
      <c r="O484" s="359"/>
      <c r="P484" s="352"/>
      <c r="Q484" s="353"/>
      <c r="R484" s="481"/>
      <c r="S484" s="416"/>
      <c r="T484" s="417"/>
      <c r="U484" s="417"/>
      <c r="V484" s="417"/>
      <c r="W484" s="417"/>
      <c r="X484" s="418"/>
      <c r="Y484" s="419"/>
      <c r="Z484" s="420" t="s">
        <v>20</v>
      </c>
      <c r="AA484" s="421" t="s">
        <v>21</v>
      </c>
      <c r="AB484" s="430">
        <v>0.85</v>
      </c>
      <c r="AC484" s="482"/>
      <c r="AD484" s="313"/>
      <c r="AE484" s="349"/>
      <c r="AF484" s="414">
        <f>ROUND(ROUND(ROUND(ROUND(ROUND(G440+K476,0)*Q464,0)*Y483,0)*AB484,0)-AD481,0)</f>
        <v>176</v>
      </c>
      <c r="AG484" s="79"/>
    </row>
    <row r="485" ht="16.5" customHeight="1">
      <c r="A485" s="403">
        <v>63.0</v>
      </c>
      <c r="B485" s="404" t="s">
        <v>5918</v>
      </c>
      <c r="C485" s="405" t="s">
        <v>5919</v>
      </c>
      <c r="D485" s="69"/>
      <c r="E485" s="69"/>
      <c r="F485" s="94"/>
      <c r="G485" s="352"/>
      <c r="H485" s="140"/>
      <c r="I485" s="95"/>
      <c r="J485" s="69"/>
      <c r="K485" s="65"/>
      <c r="L485" s="65"/>
      <c r="M485" s="352"/>
      <c r="N485" s="364"/>
      <c r="O485" s="359"/>
      <c r="P485" s="352"/>
      <c r="Q485" s="353"/>
      <c r="R485" s="481"/>
      <c r="S485" s="431" t="s">
        <v>27</v>
      </c>
      <c r="T485" s="408"/>
      <c r="U485" s="408"/>
      <c r="V485" s="408"/>
      <c r="W485" s="408"/>
      <c r="X485" s="409" t="s">
        <v>21</v>
      </c>
      <c r="Y485" s="410">
        <v>0.5</v>
      </c>
      <c r="Z485" s="423"/>
      <c r="AA485" s="424"/>
      <c r="AB485" s="419"/>
      <c r="AC485" s="482"/>
      <c r="AD485" s="313"/>
      <c r="AE485" s="349"/>
      <c r="AF485" s="414">
        <f>ROUND(ROUND(ROUND(ROUND(G440+K476,0)*Q464,0)*Y485,0)-AD481,0)</f>
        <v>147</v>
      </c>
      <c r="AG485" s="79"/>
    </row>
    <row r="486" ht="16.5" customHeight="1">
      <c r="A486" s="403">
        <v>63.0</v>
      </c>
      <c r="B486" s="404" t="s">
        <v>5920</v>
      </c>
      <c r="C486" s="405" t="s">
        <v>5921</v>
      </c>
      <c r="D486" s="69"/>
      <c r="E486" s="69"/>
      <c r="F486" s="107"/>
      <c r="G486" s="374"/>
      <c r="H486" s="291"/>
      <c r="I486" s="188"/>
      <c r="J486" s="110"/>
      <c r="K486" s="115"/>
      <c r="L486" s="115"/>
      <c r="M486" s="374"/>
      <c r="N486" s="377"/>
      <c r="O486" s="378"/>
      <c r="P486" s="374"/>
      <c r="Q486" s="376"/>
      <c r="R486" s="483"/>
      <c r="S486" s="433"/>
      <c r="T486" s="417"/>
      <c r="U486" s="417"/>
      <c r="V486" s="417"/>
      <c r="W486" s="417"/>
      <c r="X486" s="418"/>
      <c r="Y486" s="419"/>
      <c r="Z486" s="420" t="s">
        <v>20</v>
      </c>
      <c r="AA486" s="421" t="s">
        <v>21</v>
      </c>
      <c r="AB486" s="430">
        <v>0.85</v>
      </c>
      <c r="AC486" s="484"/>
      <c r="AD486" s="292"/>
      <c r="AE486" s="355"/>
      <c r="AF486" s="414">
        <f>ROUND(ROUND(ROUND(ROUND(ROUND(G440+K476,0)*Q464,0)*Y485,0)*AB486,0)-AD481,0)</f>
        <v>124</v>
      </c>
      <c r="AG486" s="79"/>
    </row>
    <row r="487" ht="16.5" customHeight="1">
      <c r="A487" s="29">
        <v>63.0</v>
      </c>
      <c r="B487" s="30" t="s">
        <v>5922</v>
      </c>
      <c r="C487" s="32" t="s">
        <v>5923</v>
      </c>
      <c r="D487" s="69"/>
      <c r="E487" s="69"/>
      <c r="F487" s="102" t="s">
        <v>52</v>
      </c>
      <c r="G487" s="35"/>
      <c r="H487" s="35"/>
      <c r="I487" s="36"/>
      <c r="J487" s="168"/>
      <c r="K487" s="152"/>
      <c r="L487" s="344"/>
      <c r="M487" s="152"/>
      <c r="N487" s="241" t="s">
        <v>4961</v>
      </c>
      <c r="O487" s="82" t="s">
        <v>4962</v>
      </c>
      <c r="P487" s="152"/>
      <c r="Q487" s="153"/>
      <c r="R487" s="287"/>
      <c r="S487" s="287"/>
      <c r="T487" s="152"/>
      <c r="U487" s="152"/>
      <c r="V487" s="152"/>
      <c r="W487" s="152"/>
      <c r="X487" s="287"/>
      <c r="Y487" s="345"/>
      <c r="Z487" s="398"/>
      <c r="AA487" s="288"/>
      <c r="AB487" s="288"/>
      <c r="AC487" s="288"/>
      <c r="AD487" s="288"/>
      <c r="AE487" s="346"/>
      <c r="AF487" s="45">
        <f>ROUND(G488*Q488,0)</f>
        <v>279</v>
      </c>
      <c r="AG487" s="79"/>
    </row>
    <row r="488" ht="16.5" customHeight="1">
      <c r="A488" s="29">
        <v>63.0</v>
      </c>
      <c r="B488" s="30" t="s">
        <v>5924</v>
      </c>
      <c r="C488" s="32" t="s">
        <v>5925</v>
      </c>
      <c r="D488" s="69"/>
      <c r="E488" s="69"/>
      <c r="F488" s="482"/>
      <c r="G488" s="347">
        <f>'30放課後等デイ(基本１)'!G248</f>
        <v>398</v>
      </c>
      <c r="H488" s="140" t="s">
        <v>9</v>
      </c>
      <c r="I488" s="51"/>
      <c r="J488" s="94"/>
      <c r="K488" s="140"/>
      <c r="L488" s="348"/>
      <c r="M488" s="140"/>
      <c r="N488" s="481"/>
      <c r="O488" s="482"/>
      <c r="P488" s="302" t="s">
        <v>21</v>
      </c>
      <c r="Q488" s="349">
        <v>0.7</v>
      </c>
      <c r="R488" s="290"/>
      <c r="S488" s="290"/>
      <c r="T488" s="291"/>
      <c r="U488" s="291"/>
      <c r="V488" s="291"/>
      <c r="W488" s="291"/>
      <c r="X488" s="290"/>
      <c r="Y488" s="350"/>
      <c r="Z488" s="299" t="s">
        <v>20</v>
      </c>
      <c r="AA488" s="287" t="s">
        <v>21</v>
      </c>
      <c r="AB488" s="351">
        <v>0.85</v>
      </c>
      <c r="AC488" s="288"/>
      <c r="AD488" s="288"/>
      <c r="AE488" s="346"/>
      <c r="AF488" s="45">
        <f>ROUND(ROUND(G488*Q488,0)*AB488,0)</f>
        <v>237</v>
      </c>
      <c r="AG488" s="79"/>
    </row>
    <row r="489" ht="16.5" customHeight="1">
      <c r="A489" s="403">
        <v>63.0</v>
      </c>
      <c r="B489" s="404" t="s">
        <v>5926</v>
      </c>
      <c r="C489" s="405" t="s">
        <v>5927</v>
      </c>
      <c r="D489" s="94"/>
      <c r="E489" s="94"/>
      <c r="F489" s="482"/>
      <c r="G489" s="63"/>
      <c r="H489" s="63"/>
      <c r="I489" s="51"/>
      <c r="J489" s="69"/>
      <c r="K489" s="65"/>
      <c r="L489" s="65"/>
      <c r="M489" s="352"/>
      <c r="N489" s="481"/>
      <c r="O489" s="482"/>
      <c r="P489" s="352"/>
      <c r="Q489" s="353"/>
      <c r="R489" s="504" t="s">
        <v>23</v>
      </c>
      <c r="S489" s="407" t="s">
        <v>24</v>
      </c>
      <c r="T489" s="408"/>
      <c r="U489" s="408"/>
      <c r="V489" s="408"/>
      <c r="W489" s="408"/>
      <c r="X489" s="409" t="s">
        <v>21</v>
      </c>
      <c r="Y489" s="410">
        <v>0.7</v>
      </c>
      <c r="Z489" s="426"/>
      <c r="AA489" s="427"/>
      <c r="AB489" s="427"/>
      <c r="AC489" s="427"/>
      <c r="AD489" s="427"/>
      <c r="AE489" s="428"/>
      <c r="AF489" s="414">
        <f>ROUND(ROUND(G488*Q488,0)*Y489,0)</f>
        <v>195</v>
      </c>
      <c r="AG489" s="79"/>
    </row>
    <row r="490" ht="16.5" customHeight="1">
      <c r="A490" s="403">
        <v>63.0</v>
      </c>
      <c r="B490" s="404" t="s">
        <v>5928</v>
      </c>
      <c r="C490" s="405" t="s">
        <v>5929</v>
      </c>
      <c r="D490" s="94"/>
      <c r="E490" s="94"/>
      <c r="F490" s="482"/>
      <c r="G490" s="63"/>
      <c r="H490" s="63"/>
      <c r="I490" s="51"/>
      <c r="J490" s="69"/>
      <c r="K490" s="65"/>
      <c r="L490" s="65"/>
      <c r="M490" s="352"/>
      <c r="N490" s="481"/>
      <c r="O490" s="482"/>
      <c r="P490" s="352"/>
      <c r="Q490" s="353"/>
      <c r="R490" s="481"/>
      <c r="S490" s="416"/>
      <c r="T490" s="417"/>
      <c r="U490" s="417"/>
      <c r="V490" s="417"/>
      <c r="W490" s="417"/>
      <c r="X490" s="418"/>
      <c r="Y490" s="419"/>
      <c r="Z490" s="420" t="s">
        <v>20</v>
      </c>
      <c r="AA490" s="421" t="s">
        <v>21</v>
      </c>
      <c r="AB490" s="422">
        <v>0.85</v>
      </c>
      <c r="AC490" s="412"/>
      <c r="AD490" s="412"/>
      <c r="AE490" s="413"/>
      <c r="AF490" s="414">
        <f>ROUND(ROUND(ROUND(G488*Q488,0)*Y489,0)*AB490,0)</f>
        <v>166</v>
      </c>
      <c r="AG490" s="79"/>
    </row>
    <row r="491" ht="16.5" customHeight="1">
      <c r="A491" s="403">
        <v>63.0</v>
      </c>
      <c r="B491" s="404" t="s">
        <v>5930</v>
      </c>
      <c r="C491" s="405" t="s">
        <v>5931</v>
      </c>
      <c r="D491" s="94"/>
      <c r="E491" s="94"/>
      <c r="F491" s="482"/>
      <c r="G491" s="63"/>
      <c r="H491" s="63"/>
      <c r="I491" s="51"/>
      <c r="J491" s="69"/>
      <c r="K491" s="65"/>
      <c r="L491" s="65"/>
      <c r="M491" s="352"/>
      <c r="N491" s="481"/>
      <c r="O491" s="482"/>
      <c r="P491" s="352"/>
      <c r="Q491" s="353"/>
      <c r="R491" s="481"/>
      <c r="S491" s="407" t="s">
        <v>27</v>
      </c>
      <c r="T491" s="408"/>
      <c r="U491" s="408"/>
      <c r="V491" s="408"/>
      <c r="W491" s="408"/>
      <c r="X491" s="409" t="s">
        <v>21</v>
      </c>
      <c r="Y491" s="410">
        <v>0.5</v>
      </c>
      <c r="Z491" s="423"/>
      <c r="AA491" s="424"/>
      <c r="AB491" s="424"/>
      <c r="AC491" s="424"/>
      <c r="AD491" s="424"/>
      <c r="AE491" s="419"/>
      <c r="AF491" s="414">
        <f>ROUND(ROUND(G488*Q488,0)*Y491,0)</f>
        <v>140</v>
      </c>
      <c r="AG491" s="79"/>
    </row>
    <row r="492" ht="16.5" customHeight="1">
      <c r="A492" s="403">
        <v>63.0</v>
      </c>
      <c r="B492" s="404" t="s">
        <v>5932</v>
      </c>
      <c r="C492" s="405" t="s">
        <v>5933</v>
      </c>
      <c r="D492" s="94"/>
      <c r="E492" s="94"/>
      <c r="F492" s="482"/>
      <c r="G492" s="63"/>
      <c r="H492" s="63"/>
      <c r="I492" s="51"/>
      <c r="J492" s="69"/>
      <c r="K492" s="65"/>
      <c r="L492" s="65"/>
      <c r="M492" s="352"/>
      <c r="N492" s="481"/>
      <c r="O492" s="482"/>
      <c r="P492" s="352"/>
      <c r="Q492" s="353"/>
      <c r="R492" s="483"/>
      <c r="S492" s="416"/>
      <c r="T492" s="417"/>
      <c r="U492" s="417"/>
      <c r="V492" s="417"/>
      <c r="W492" s="417"/>
      <c r="X492" s="418"/>
      <c r="Y492" s="419"/>
      <c r="Z492" s="420" t="s">
        <v>20</v>
      </c>
      <c r="AA492" s="421" t="s">
        <v>21</v>
      </c>
      <c r="AB492" s="422">
        <v>0.85</v>
      </c>
      <c r="AC492" s="412"/>
      <c r="AD492" s="412"/>
      <c r="AE492" s="413"/>
      <c r="AF492" s="414">
        <f>ROUND(ROUND(ROUND(G488*Q488,0)*Y491,0)*AB492,0)</f>
        <v>119</v>
      </c>
      <c r="AG492" s="79"/>
    </row>
    <row r="493" ht="16.5" customHeight="1">
      <c r="A493" s="29">
        <v>63.0</v>
      </c>
      <c r="B493" s="30" t="s">
        <v>5934</v>
      </c>
      <c r="C493" s="32" t="s">
        <v>5935</v>
      </c>
      <c r="D493" s="94"/>
      <c r="E493" s="94"/>
      <c r="F493" s="76"/>
      <c r="G493" s="63"/>
      <c r="H493" s="63"/>
      <c r="I493" s="51"/>
      <c r="J493" s="69"/>
      <c r="K493" s="65"/>
      <c r="L493" s="65"/>
      <c r="M493" s="352"/>
      <c r="N493" s="481"/>
      <c r="O493" s="482"/>
      <c r="P493" s="352"/>
      <c r="Q493" s="353"/>
      <c r="R493" s="96"/>
      <c r="S493" s="96"/>
      <c r="T493" s="152"/>
      <c r="U493" s="152"/>
      <c r="V493" s="152"/>
      <c r="W493" s="152"/>
      <c r="X493" s="287"/>
      <c r="Y493" s="354"/>
      <c r="Z493" s="398"/>
      <c r="AA493" s="288"/>
      <c r="AB493" s="346"/>
      <c r="AC493" s="82" t="s">
        <v>30</v>
      </c>
      <c r="AD493" s="302">
        <v>5.0</v>
      </c>
      <c r="AE493" s="360" t="s">
        <v>31</v>
      </c>
      <c r="AF493" s="45">
        <f>ROUND(ROUND(G488*Q488,0)-AD493,0)</f>
        <v>274</v>
      </c>
      <c r="AG493" s="79"/>
    </row>
    <row r="494" ht="16.5" customHeight="1">
      <c r="A494" s="29">
        <v>63.0</v>
      </c>
      <c r="B494" s="30" t="s">
        <v>5936</v>
      </c>
      <c r="C494" s="32" t="s">
        <v>5937</v>
      </c>
      <c r="D494" s="94"/>
      <c r="E494" s="94"/>
      <c r="F494" s="76"/>
      <c r="G494" s="63"/>
      <c r="H494" s="63"/>
      <c r="I494" s="51"/>
      <c r="J494" s="69"/>
      <c r="K494" s="65"/>
      <c r="L494" s="65"/>
      <c r="M494" s="352"/>
      <c r="N494" s="481"/>
      <c r="O494" s="359"/>
      <c r="P494" s="352"/>
      <c r="Q494" s="353"/>
      <c r="R494" s="115"/>
      <c r="S494" s="115"/>
      <c r="T494" s="291"/>
      <c r="U494" s="291"/>
      <c r="V494" s="291"/>
      <c r="W494" s="291"/>
      <c r="X494" s="290"/>
      <c r="Y494" s="355"/>
      <c r="Z494" s="299" t="s">
        <v>20</v>
      </c>
      <c r="AA494" s="287" t="s">
        <v>21</v>
      </c>
      <c r="AB494" s="361">
        <v>0.85</v>
      </c>
      <c r="AC494" s="482"/>
      <c r="AD494" s="302"/>
      <c r="AE494" s="360"/>
      <c r="AF494" s="45">
        <f>ROUND(ROUND(ROUND(G488*Q488,0)*AB494,0)-AD493,0)</f>
        <v>232</v>
      </c>
      <c r="AG494" s="79"/>
    </row>
    <row r="495" ht="16.5" customHeight="1">
      <c r="A495" s="403">
        <v>63.0</v>
      </c>
      <c r="B495" s="404" t="s">
        <v>5938</v>
      </c>
      <c r="C495" s="405" t="s">
        <v>5939</v>
      </c>
      <c r="D495" s="94"/>
      <c r="E495" s="94"/>
      <c r="F495" s="76"/>
      <c r="G495" s="63"/>
      <c r="H495" s="63"/>
      <c r="I495" s="51"/>
      <c r="J495" s="69"/>
      <c r="K495" s="65"/>
      <c r="L495" s="65"/>
      <c r="M495" s="352"/>
      <c r="N495" s="481"/>
      <c r="O495" s="359"/>
      <c r="P495" s="352"/>
      <c r="Q495" s="353"/>
      <c r="R495" s="504" t="s">
        <v>23</v>
      </c>
      <c r="S495" s="407" t="s">
        <v>24</v>
      </c>
      <c r="T495" s="408"/>
      <c r="U495" s="408"/>
      <c r="V495" s="408"/>
      <c r="W495" s="408"/>
      <c r="X495" s="409" t="s">
        <v>21</v>
      </c>
      <c r="Y495" s="410">
        <v>0.7</v>
      </c>
      <c r="Z495" s="426"/>
      <c r="AA495" s="427"/>
      <c r="AB495" s="428"/>
      <c r="AC495" s="482"/>
      <c r="AD495" s="313"/>
      <c r="AE495" s="349"/>
      <c r="AF495" s="414">
        <f>ROUND(ROUND(ROUND(G488*Q488,0)*Y495,0)-AD493,0)</f>
        <v>190</v>
      </c>
      <c r="AG495" s="79"/>
    </row>
    <row r="496" ht="16.5" customHeight="1">
      <c r="A496" s="403">
        <v>63.0</v>
      </c>
      <c r="B496" s="404" t="s">
        <v>5940</v>
      </c>
      <c r="C496" s="405" t="s">
        <v>5941</v>
      </c>
      <c r="D496" s="94"/>
      <c r="E496" s="94"/>
      <c r="F496" s="76"/>
      <c r="G496" s="63"/>
      <c r="H496" s="63"/>
      <c r="I496" s="51"/>
      <c r="J496" s="69"/>
      <c r="K496" s="65"/>
      <c r="L496" s="65"/>
      <c r="M496" s="352"/>
      <c r="N496" s="481"/>
      <c r="O496" s="359"/>
      <c r="P496" s="352"/>
      <c r="Q496" s="353"/>
      <c r="R496" s="481"/>
      <c r="S496" s="416"/>
      <c r="T496" s="417"/>
      <c r="U496" s="417"/>
      <c r="V496" s="417"/>
      <c r="W496" s="417"/>
      <c r="X496" s="418"/>
      <c r="Y496" s="419"/>
      <c r="Z496" s="420" t="s">
        <v>20</v>
      </c>
      <c r="AA496" s="421" t="s">
        <v>21</v>
      </c>
      <c r="AB496" s="430">
        <v>0.85</v>
      </c>
      <c r="AC496" s="482"/>
      <c r="AD496" s="313"/>
      <c r="AE496" s="349"/>
      <c r="AF496" s="414">
        <f>ROUND(ROUND(ROUND(ROUND(G488*Q488,0)*Y495,0)*AB496,0)-AD493,0)</f>
        <v>161</v>
      </c>
      <c r="AG496" s="79"/>
    </row>
    <row r="497" ht="16.5" customHeight="1">
      <c r="A497" s="403">
        <v>63.0</v>
      </c>
      <c r="B497" s="404" t="s">
        <v>5942</v>
      </c>
      <c r="C497" s="405" t="s">
        <v>5943</v>
      </c>
      <c r="D497" s="94"/>
      <c r="E497" s="94"/>
      <c r="F497" s="76"/>
      <c r="G497" s="63"/>
      <c r="H497" s="63"/>
      <c r="I497" s="51"/>
      <c r="J497" s="69"/>
      <c r="K497" s="65"/>
      <c r="L497" s="65"/>
      <c r="M497" s="352"/>
      <c r="N497" s="364"/>
      <c r="O497" s="359"/>
      <c r="P497" s="352"/>
      <c r="Q497" s="353"/>
      <c r="R497" s="481"/>
      <c r="S497" s="431" t="s">
        <v>27</v>
      </c>
      <c r="T497" s="408"/>
      <c r="U497" s="408"/>
      <c r="V497" s="408"/>
      <c r="W497" s="408"/>
      <c r="X497" s="409" t="s">
        <v>21</v>
      </c>
      <c r="Y497" s="410">
        <v>0.5</v>
      </c>
      <c r="Z497" s="423"/>
      <c r="AA497" s="424"/>
      <c r="AB497" s="419"/>
      <c r="AC497" s="482"/>
      <c r="AD497" s="313"/>
      <c r="AE497" s="349"/>
      <c r="AF497" s="414">
        <f>ROUND(ROUND(ROUND(G488*Q488,0)*Y497,0)-AD493,0)</f>
        <v>135</v>
      </c>
      <c r="AG497" s="79"/>
    </row>
    <row r="498" ht="16.5" customHeight="1">
      <c r="A498" s="403">
        <v>63.0</v>
      </c>
      <c r="B498" s="404" t="s">
        <v>5944</v>
      </c>
      <c r="C498" s="405" t="s">
        <v>5945</v>
      </c>
      <c r="D498" s="94"/>
      <c r="E498" s="94"/>
      <c r="F498" s="76"/>
      <c r="G498" s="63"/>
      <c r="H498" s="63"/>
      <c r="I498" s="51"/>
      <c r="J498" s="69"/>
      <c r="K498" s="65"/>
      <c r="L498" s="65"/>
      <c r="M498" s="352"/>
      <c r="N498" s="364"/>
      <c r="O498" s="359"/>
      <c r="P498" s="352"/>
      <c r="Q498" s="353"/>
      <c r="R498" s="483"/>
      <c r="S498" s="433"/>
      <c r="T498" s="417"/>
      <c r="U498" s="417"/>
      <c r="V498" s="417"/>
      <c r="W498" s="417"/>
      <c r="X498" s="418"/>
      <c r="Y498" s="419"/>
      <c r="Z498" s="420" t="s">
        <v>20</v>
      </c>
      <c r="AA498" s="421" t="s">
        <v>21</v>
      </c>
      <c r="AB498" s="430">
        <v>0.85</v>
      </c>
      <c r="AC498" s="484"/>
      <c r="AD498" s="292"/>
      <c r="AE498" s="355"/>
      <c r="AF498" s="414">
        <f>ROUND(ROUND(ROUND(ROUND(G488*Q488,0)*Y497,0)*AB498,0)-AD493,0)</f>
        <v>114</v>
      </c>
      <c r="AG498" s="79"/>
    </row>
    <row r="499" ht="16.5" customHeight="1">
      <c r="A499" s="29">
        <v>63.0</v>
      </c>
      <c r="B499" s="30" t="s">
        <v>5946</v>
      </c>
      <c r="C499" s="32" t="s">
        <v>5947</v>
      </c>
      <c r="D499" s="94"/>
      <c r="E499" s="94"/>
      <c r="F499" s="94"/>
      <c r="G499" s="352"/>
      <c r="H499" s="140"/>
      <c r="I499" s="95"/>
      <c r="J499" s="82" t="s">
        <v>38</v>
      </c>
      <c r="K499" s="152"/>
      <c r="L499" s="344"/>
      <c r="M499" s="152"/>
      <c r="N499" s="105"/>
      <c r="O499" s="94"/>
      <c r="P499" s="140"/>
      <c r="Q499" s="95"/>
      <c r="R499" s="287"/>
      <c r="S499" s="287"/>
      <c r="T499" s="152"/>
      <c r="U499" s="152"/>
      <c r="V499" s="152"/>
      <c r="W499" s="152"/>
      <c r="X499" s="287"/>
      <c r="Y499" s="345"/>
      <c r="Z499" s="398"/>
      <c r="AA499" s="288"/>
      <c r="AB499" s="288"/>
      <c r="AC499" s="288"/>
      <c r="AD499" s="288"/>
      <c r="AE499" s="346"/>
      <c r="AF499" s="45">
        <f>ROUND(ROUND(G488+K500,0)*Q488,0)</f>
        <v>283</v>
      </c>
      <c r="AG499" s="79"/>
    </row>
    <row r="500" ht="16.5" customHeight="1">
      <c r="A500" s="29">
        <v>63.0</v>
      </c>
      <c r="B500" s="30" t="s">
        <v>5948</v>
      </c>
      <c r="C500" s="32" t="s">
        <v>5949</v>
      </c>
      <c r="D500" s="94"/>
      <c r="E500" s="94"/>
      <c r="F500" s="94"/>
      <c r="G500" s="373"/>
      <c r="H500" s="140"/>
      <c r="I500" s="95"/>
      <c r="J500" s="482"/>
      <c r="K500" s="140">
        <v>6.0</v>
      </c>
      <c r="L500" s="348" t="s">
        <v>40</v>
      </c>
      <c r="M500" s="140"/>
      <c r="N500" s="105"/>
      <c r="O500" s="94"/>
      <c r="P500" s="140"/>
      <c r="Q500" s="95"/>
      <c r="R500" s="290"/>
      <c r="S500" s="290"/>
      <c r="T500" s="291"/>
      <c r="U500" s="291"/>
      <c r="V500" s="291"/>
      <c r="W500" s="291"/>
      <c r="X500" s="290"/>
      <c r="Y500" s="350"/>
      <c r="Z500" s="299" t="s">
        <v>20</v>
      </c>
      <c r="AA500" s="287" t="s">
        <v>21</v>
      </c>
      <c r="AB500" s="351">
        <v>0.85</v>
      </c>
      <c r="AC500" s="288"/>
      <c r="AD500" s="288"/>
      <c r="AE500" s="346"/>
      <c r="AF500" s="45">
        <f>ROUND(ROUND(ROUND(G488+K500,0)*Q488,0)*AB500,0)</f>
        <v>241</v>
      </c>
      <c r="AG500" s="79"/>
    </row>
    <row r="501" ht="16.5" customHeight="1">
      <c r="A501" s="403">
        <v>63.0</v>
      </c>
      <c r="B501" s="404" t="s">
        <v>5950</v>
      </c>
      <c r="C501" s="405" t="s">
        <v>5951</v>
      </c>
      <c r="D501" s="94"/>
      <c r="E501" s="94"/>
      <c r="F501" s="94"/>
      <c r="G501" s="352"/>
      <c r="H501" s="140"/>
      <c r="I501" s="95"/>
      <c r="J501" s="482"/>
      <c r="K501" s="65"/>
      <c r="L501" s="65"/>
      <c r="M501" s="352"/>
      <c r="N501" s="364"/>
      <c r="O501" s="359"/>
      <c r="P501" s="352"/>
      <c r="Q501" s="353"/>
      <c r="R501" s="504" t="s">
        <v>23</v>
      </c>
      <c r="S501" s="407" t="s">
        <v>24</v>
      </c>
      <c r="T501" s="408"/>
      <c r="U501" s="408"/>
      <c r="V501" s="408"/>
      <c r="W501" s="408"/>
      <c r="X501" s="409" t="s">
        <v>21</v>
      </c>
      <c r="Y501" s="410">
        <v>0.7</v>
      </c>
      <c r="Z501" s="426"/>
      <c r="AA501" s="427"/>
      <c r="AB501" s="427"/>
      <c r="AC501" s="427"/>
      <c r="AD501" s="427"/>
      <c r="AE501" s="428"/>
      <c r="AF501" s="414">
        <f>ROUND(ROUND(ROUND(G488+K500,0)*Q488,0)*Y501,0)</f>
        <v>198</v>
      </c>
      <c r="AG501" s="79"/>
    </row>
    <row r="502" ht="16.5" customHeight="1">
      <c r="A502" s="403">
        <v>63.0</v>
      </c>
      <c r="B502" s="404" t="s">
        <v>5952</v>
      </c>
      <c r="C502" s="405" t="s">
        <v>5953</v>
      </c>
      <c r="D502" s="94"/>
      <c r="E502" s="94"/>
      <c r="F502" s="94"/>
      <c r="G502" s="352"/>
      <c r="H502" s="140"/>
      <c r="I502" s="95"/>
      <c r="J502" s="482"/>
      <c r="K502" s="65"/>
      <c r="L502" s="65"/>
      <c r="M502" s="352"/>
      <c r="N502" s="364"/>
      <c r="O502" s="359"/>
      <c r="P502" s="352"/>
      <c r="Q502" s="353"/>
      <c r="R502" s="481"/>
      <c r="S502" s="416"/>
      <c r="T502" s="417"/>
      <c r="U502" s="417"/>
      <c r="V502" s="417"/>
      <c r="W502" s="417"/>
      <c r="X502" s="418"/>
      <c r="Y502" s="419"/>
      <c r="Z502" s="420" t="s">
        <v>20</v>
      </c>
      <c r="AA502" s="421" t="s">
        <v>21</v>
      </c>
      <c r="AB502" s="422">
        <v>0.85</v>
      </c>
      <c r="AC502" s="412"/>
      <c r="AD502" s="412"/>
      <c r="AE502" s="413"/>
      <c r="AF502" s="414">
        <f>ROUND(ROUND(ROUND(ROUND(G488+K500,0)*Q488,0)*Y501,0)*AB502,0)</f>
        <v>168</v>
      </c>
      <c r="AG502" s="79"/>
    </row>
    <row r="503" ht="16.5" customHeight="1">
      <c r="A503" s="403">
        <v>63.0</v>
      </c>
      <c r="B503" s="404" t="s">
        <v>5954</v>
      </c>
      <c r="C503" s="405" t="s">
        <v>5955</v>
      </c>
      <c r="D503" s="94"/>
      <c r="E503" s="94"/>
      <c r="F503" s="94"/>
      <c r="G503" s="352"/>
      <c r="H503" s="140"/>
      <c r="I503" s="95"/>
      <c r="J503" s="482"/>
      <c r="K503" s="65"/>
      <c r="L503" s="65"/>
      <c r="M503" s="352"/>
      <c r="N503" s="364"/>
      <c r="O503" s="359"/>
      <c r="P503" s="352"/>
      <c r="Q503" s="353"/>
      <c r="R503" s="481"/>
      <c r="S503" s="407" t="s">
        <v>27</v>
      </c>
      <c r="T503" s="408"/>
      <c r="U503" s="408"/>
      <c r="V503" s="408"/>
      <c r="W503" s="408"/>
      <c r="X503" s="409" t="s">
        <v>21</v>
      </c>
      <c r="Y503" s="410">
        <v>0.5</v>
      </c>
      <c r="Z503" s="423"/>
      <c r="AA503" s="424"/>
      <c r="AB503" s="424"/>
      <c r="AC503" s="424"/>
      <c r="AD503" s="424"/>
      <c r="AE503" s="419"/>
      <c r="AF503" s="414">
        <f>ROUND(ROUND(ROUND(G488+K500,0)*Q488,0)*Y503,0)</f>
        <v>142</v>
      </c>
      <c r="AG503" s="79"/>
    </row>
    <row r="504" ht="16.5" customHeight="1">
      <c r="A504" s="403">
        <v>63.0</v>
      </c>
      <c r="B504" s="404" t="s">
        <v>5956</v>
      </c>
      <c r="C504" s="405" t="s">
        <v>5957</v>
      </c>
      <c r="D504" s="94"/>
      <c r="E504" s="94"/>
      <c r="F504" s="94"/>
      <c r="G504" s="352"/>
      <c r="H504" s="140"/>
      <c r="I504" s="95"/>
      <c r="J504" s="482"/>
      <c r="K504" s="65"/>
      <c r="L504" s="65"/>
      <c r="M504" s="352"/>
      <c r="N504" s="364"/>
      <c r="O504" s="359"/>
      <c r="P504" s="352"/>
      <c r="Q504" s="353"/>
      <c r="R504" s="483"/>
      <c r="S504" s="416"/>
      <c r="T504" s="417"/>
      <c r="U504" s="417"/>
      <c r="V504" s="417"/>
      <c r="W504" s="417"/>
      <c r="X504" s="418"/>
      <c r="Y504" s="419"/>
      <c r="Z504" s="420" t="s">
        <v>20</v>
      </c>
      <c r="AA504" s="421" t="s">
        <v>21</v>
      </c>
      <c r="AB504" s="422">
        <v>0.85</v>
      </c>
      <c r="AC504" s="412"/>
      <c r="AD504" s="412"/>
      <c r="AE504" s="413"/>
      <c r="AF504" s="414">
        <f>ROUND(ROUND(ROUND(ROUND(G488+K500,0)*Q488,0)*Y503,0)*AB504,0)</f>
        <v>121</v>
      </c>
      <c r="AG504" s="79"/>
    </row>
    <row r="505" ht="16.5" customHeight="1">
      <c r="A505" s="29">
        <v>63.0</v>
      </c>
      <c r="B505" s="30" t="s">
        <v>5958</v>
      </c>
      <c r="C505" s="32" t="s">
        <v>5959</v>
      </c>
      <c r="D505" s="94"/>
      <c r="E505" s="94"/>
      <c r="F505" s="94"/>
      <c r="G505" s="352"/>
      <c r="H505" s="140"/>
      <c r="I505" s="95"/>
      <c r="J505" s="482"/>
      <c r="K505" s="65"/>
      <c r="L505" s="65"/>
      <c r="M505" s="352"/>
      <c r="N505" s="364"/>
      <c r="O505" s="359"/>
      <c r="P505" s="352"/>
      <c r="Q505" s="353"/>
      <c r="R505" s="96"/>
      <c r="S505" s="96"/>
      <c r="T505" s="152"/>
      <c r="U505" s="152"/>
      <c r="V505" s="152"/>
      <c r="W505" s="152"/>
      <c r="X505" s="287"/>
      <c r="Y505" s="354"/>
      <c r="Z505" s="398"/>
      <c r="AA505" s="288"/>
      <c r="AB505" s="346"/>
      <c r="AC505" s="82" t="s">
        <v>30</v>
      </c>
      <c r="AD505" s="302">
        <v>5.0</v>
      </c>
      <c r="AE505" s="360" t="s">
        <v>31</v>
      </c>
      <c r="AF505" s="45">
        <f>ROUND(ROUND(ROUND(G488+K500,0)*Q488,0)-AD505,0)</f>
        <v>278</v>
      </c>
      <c r="AG505" s="79"/>
    </row>
    <row r="506" ht="16.5" customHeight="1">
      <c r="A506" s="29">
        <v>63.0</v>
      </c>
      <c r="B506" s="30" t="s">
        <v>5960</v>
      </c>
      <c r="C506" s="32" t="s">
        <v>5961</v>
      </c>
      <c r="D506" s="94"/>
      <c r="E506" s="94"/>
      <c r="F506" s="94"/>
      <c r="G506" s="352"/>
      <c r="H506" s="140"/>
      <c r="I506" s="95"/>
      <c r="J506" s="482"/>
      <c r="K506" s="65"/>
      <c r="L506" s="65"/>
      <c r="M506" s="352"/>
      <c r="N506" s="364"/>
      <c r="O506" s="359"/>
      <c r="P506" s="352"/>
      <c r="Q506" s="353"/>
      <c r="R506" s="115"/>
      <c r="S506" s="115"/>
      <c r="T506" s="291"/>
      <c r="U506" s="291"/>
      <c r="V506" s="291"/>
      <c r="W506" s="291"/>
      <c r="X506" s="290"/>
      <c r="Y506" s="355"/>
      <c r="Z506" s="299" t="s">
        <v>20</v>
      </c>
      <c r="AA506" s="287" t="s">
        <v>21</v>
      </c>
      <c r="AB506" s="361">
        <v>0.85</v>
      </c>
      <c r="AC506" s="482"/>
      <c r="AD506" s="302"/>
      <c r="AE506" s="360"/>
      <c r="AF506" s="45">
        <f>ROUND(ROUND(ROUND(ROUND(G488+K500,0)*Q488,0)*AB506,0)-AD505,0)</f>
        <v>236</v>
      </c>
      <c r="AG506" s="79"/>
    </row>
    <row r="507" ht="16.5" customHeight="1">
      <c r="A507" s="403">
        <v>63.0</v>
      </c>
      <c r="B507" s="404" t="s">
        <v>5962</v>
      </c>
      <c r="C507" s="405" t="s">
        <v>5963</v>
      </c>
      <c r="D507" s="94"/>
      <c r="E507" s="94"/>
      <c r="F507" s="94"/>
      <c r="G507" s="352"/>
      <c r="H507" s="140"/>
      <c r="I507" s="95"/>
      <c r="J507" s="69"/>
      <c r="K507" s="65"/>
      <c r="L507" s="65"/>
      <c r="M507" s="352"/>
      <c r="N507" s="364"/>
      <c r="O507" s="359"/>
      <c r="P507" s="352"/>
      <c r="Q507" s="353"/>
      <c r="R507" s="504" t="s">
        <v>23</v>
      </c>
      <c r="S507" s="407" t="s">
        <v>24</v>
      </c>
      <c r="T507" s="408"/>
      <c r="U507" s="408"/>
      <c r="V507" s="408"/>
      <c r="W507" s="408"/>
      <c r="X507" s="409" t="s">
        <v>21</v>
      </c>
      <c r="Y507" s="410">
        <v>0.7</v>
      </c>
      <c r="Z507" s="426"/>
      <c r="AA507" s="427"/>
      <c r="AB507" s="428"/>
      <c r="AC507" s="482"/>
      <c r="AD507" s="313"/>
      <c r="AE507" s="349"/>
      <c r="AF507" s="414">
        <f>ROUND(ROUND(ROUND(ROUND(G488+K500,0)*Q488,0)*Y507,0)-AD505,0)</f>
        <v>193</v>
      </c>
      <c r="AG507" s="79"/>
    </row>
    <row r="508" ht="16.5" customHeight="1">
      <c r="A508" s="403">
        <v>63.0</v>
      </c>
      <c r="B508" s="404" t="s">
        <v>5964</v>
      </c>
      <c r="C508" s="405" t="s">
        <v>5965</v>
      </c>
      <c r="D508" s="94"/>
      <c r="E508" s="94"/>
      <c r="F508" s="94"/>
      <c r="G508" s="352"/>
      <c r="H508" s="140"/>
      <c r="I508" s="95"/>
      <c r="J508" s="69"/>
      <c r="K508" s="65"/>
      <c r="L508" s="65"/>
      <c r="M508" s="352"/>
      <c r="N508" s="364"/>
      <c r="O508" s="359"/>
      <c r="P508" s="352"/>
      <c r="Q508" s="353"/>
      <c r="R508" s="481"/>
      <c r="S508" s="416"/>
      <c r="T508" s="417"/>
      <c r="U508" s="417"/>
      <c r="V508" s="417"/>
      <c r="W508" s="417"/>
      <c r="X508" s="418"/>
      <c r="Y508" s="419"/>
      <c r="Z508" s="420" t="s">
        <v>20</v>
      </c>
      <c r="AA508" s="421" t="s">
        <v>21</v>
      </c>
      <c r="AB508" s="430">
        <v>0.85</v>
      </c>
      <c r="AC508" s="482"/>
      <c r="AD508" s="313"/>
      <c r="AE508" s="349"/>
      <c r="AF508" s="414">
        <f>ROUND(ROUND(ROUND(ROUND(ROUND(G488+K500,0)*Q488,0)*Y507,0)*AB508,0)-AD505,0)</f>
        <v>163</v>
      </c>
      <c r="AG508" s="79"/>
    </row>
    <row r="509" ht="16.5" customHeight="1">
      <c r="A509" s="403">
        <v>63.0</v>
      </c>
      <c r="B509" s="404" t="s">
        <v>5966</v>
      </c>
      <c r="C509" s="405" t="s">
        <v>5967</v>
      </c>
      <c r="D509" s="94"/>
      <c r="E509" s="94"/>
      <c r="F509" s="94"/>
      <c r="G509" s="352"/>
      <c r="H509" s="140"/>
      <c r="I509" s="95"/>
      <c r="J509" s="69"/>
      <c r="K509" s="65"/>
      <c r="L509" s="65"/>
      <c r="M509" s="352"/>
      <c r="N509" s="364"/>
      <c r="O509" s="359"/>
      <c r="P509" s="352"/>
      <c r="Q509" s="353"/>
      <c r="R509" s="481"/>
      <c r="S509" s="431" t="s">
        <v>27</v>
      </c>
      <c r="T509" s="408"/>
      <c r="U509" s="408"/>
      <c r="V509" s="408"/>
      <c r="W509" s="408"/>
      <c r="X509" s="409" t="s">
        <v>21</v>
      </c>
      <c r="Y509" s="410">
        <v>0.5</v>
      </c>
      <c r="Z509" s="423"/>
      <c r="AA509" s="424"/>
      <c r="AB509" s="419"/>
      <c r="AC509" s="482"/>
      <c r="AD509" s="313"/>
      <c r="AE509" s="349"/>
      <c r="AF509" s="414">
        <f>ROUND(ROUND(ROUND(ROUND(G488+K500,0)*Q488,0)*Y509,0)-AD505,0)</f>
        <v>137</v>
      </c>
      <c r="AG509" s="79"/>
    </row>
    <row r="510" ht="16.5" customHeight="1">
      <c r="A510" s="403">
        <v>63.0</v>
      </c>
      <c r="B510" s="404" t="s">
        <v>5968</v>
      </c>
      <c r="C510" s="405" t="s">
        <v>5969</v>
      </c>
      <c r="D510" s="94"/>
      <c r="E510" s="94"/>
      <c r="F510" s="94"/>
      <c r="G510" s="352"/>
      <c r="H510" s="140"/>
      <c r="I510" s="95"/>
      <c r="J510" s="110"/>
      <c r="K510" s="115"/>
      <c r="L510" s="115"/>
      <c r="M510" s="376"/>
      <c r="N510" s="364"/>
      <c r="O510" s="378"/>
      <c r="P510" s="374"/>
      <c r="Q510" s="376"/>
      <c r="R510" s="483"/>
      <c r="S510" s="433"/>
      <c r="T510" s="417"/>
      <c r="U510" s="417"/>
      <c r="V510" s="417"/>
      <c r="W510" s="417"/>
      <c r="X510" s="418"/>
      <c r="Y510" s="419"/>
      <c r="Z510" s="420" t="s">
        <v>20</v>
      </c>
      <c r="AA510" s="421" t="s">
        <v>21</v>
      </c>
      <c r="AB510" s="430">
        <v>0.85</v>
      </c>
      <c r="AC510" s="484"/>
      <c r="AD510" s="292"/>
      <c r="AE510" s="355"/>
      <c r="AF510" s="414">
        <f>ROUND(ROUND(ROUND(ROUND(ROUND(G488+K500,0)*Q488,0)*Y509,0)*AB510,0)-AD505,0)</f>
        <v>116</v>
      </c>
      <c r="AG510" s="79"/>
    </row>
    <row r="511" ht="16.5" customHeight="1">
      <c r="A511" s="29">
        <v>63.0</v>
      </c>
      <c r="B511" s="30" t="s">
        <v>5970</v>
      </c>
      <c r="C511" s="32" t="s">
        <v>5971</v>
      </c>
      <c r="D511" s="69"/>
      <c r="E511" s="94"/>
      <c r="F511" s="94"/>
      <c r="G511" s="352"/>
      <c r="H511" s="140"/>
      <c r="I511" s="95"/>
      <c r="J511" s="69"/>
      <c r="K511" s="65"/>
      <c r="L511" s="65"/>
      <c r="M511" s="352"/>
      <c r="N511" s="367"/>
      <c r="O511" s="82" t="s">
        <v>5011</v>
      </c>
      <c r="P511" s="140"/>
      <c r="Q511" s="95"/>
      <c r="R511" s="287"/>
      <c r="S511" s="287"/>
      <c r="T511" s="152"/>
      <c r="U511" s="152"/>
      <c r="V511" s="152"/>
      <c r="W511" s="152"/>
      <c r="X511" s="287"/>
      <c r="Y511" s="345"/>
      <c r="Z511" s="398"/>
      <c r="AA511" s="288"/>
      <c r="AB511" s="288"/>
      <c r="AC511" s="288"/>
      <c r="AD511" s="288"/>
      <c r="AE511" s="346"/>
      <c r="AF511" s="45">
        <f>ROUND(G488*Q512,0)</f>
        <v>199</v>
      </c>
      <c r="AG511" s="79"/>
    </row>
    <row r="512" ht="16.5" customHeight="1">
      <c r="A512" s="29">
        <v>63.0</v>
      </c>
      <c r="B512" s="30" t="s">
        <v>5972</v>
      </c>
      <c r="C512" s="32" t="s">
        <v>5973</v>
      </c>
      <c r="D512" s="69"/>
      <c r="E512" s="94"/>
      <c r="F512" s="94"/>
      <c r="G512" s="352"/>
      <c r="H512" s="140"/>
      <c r="I512" s="95"/>
      <c r="J512" s="69"/>
      <c r="K512" s="65"/>
      <c r="L512" s="65"/>
      <c r="M512" s="352"/>
      <c r="N512" s="105"/>
      <c r="O512" s="482"/>
      <c r="P512" s="302" t="s">
        <v>21</v>
      </c>
      <c r="Q512" s="349">
        <v>0.5</v>
      </c>
      <c r="R512" s="290"/>
      <c r="S512" s="290"/>
      <c r="T512" s="291"/>
      <c r="U512" s="291"/>
      <c r="V512" s="291"/>
      <c r="W512" s="291"/>
      <c r="X512" s="290"/>
      <c r="Y512" s="350"/>
      <c r="Z512" s="299" t="s">
        <v>20</v>
      </c>
      <c r="AA512" s="287" t="s">
        <v>21</v>
      </c>
      <c r="AB512" s="351">
        <v>0.85</v>
      </c>
      <c r="AC512" s="288"/>
      <c r="AD512" s="288"/>
      <c r="AE512" s="346"/>
      <c r="AF512" s="45">
        <f>ROUND(ROUND(G488*Q512,0)*AB512,0)</f>
        <v>169</v>
      </c>
      <c r="AG512" s="79"/>
    </row>
    <row r="513" ht="16.5" customHeight="1">
      <c r="A513" s="403">
        <v>63.0</v>
      </c>
      <c r="B513" s="404" t="s">
        <v>5974</v>
      </c>
      <c r="C513" s="405" t="s">
        <v>5975</v>
      </c>
      <c r="D513" s="94"/>
      <c r="E513" s="94"/>
      <c r="F513" s="76"/>
      <c r="G513" s="63"/>
      <c r="H513" s="63"/>
      <c r="I513" s="51"/>
      <c r="J513" s="69"/>
      <c r="K513" s="65"/>
      <c r="L513" s="65"/>
      <c r="M513" s="352"/>
      <c r="N513" s="364"/>
      <c r="O513" s="482"/>
      <c r="P513" s="352"/>
      <c r="Q513" s="353"/>
      <c r="R513" s="504" t="s">
        <v>23</v>
      </c>
      <c r="S513" s="407" t="s">
        <v>24</v>
      </c>
      <c r="T513" s="408"/>
      <c r="U513" s="408"/>
      <c r="V513" s="408"/>
      <c r="W513" s="408"/>
      <c r="X513" s="409" t="s">
        <v>21</v>
      </c>
      <c r="Y513" s="410">
        <v>0.7</v>
      </c>
      <c r="Z513" s="426"/>
      <c r="AA513" s="427"/>
      <c r="AB513" s="427"/>
      <c r="AC513" s="427"/>
      <c r="AD513" s="427"/>
      <c r="AE513" s="428"/>
      <c r="AF513" s="414">
        <f>ROUND(ROUND(G488*Q512,0)*Y513,0)</f>
        <v>139</v>
      </c>
      <c r="AG513" s="79"/>
    </row>
    <row r="514" ht="16.5" customHeight="1">
      <c r="A514" s="403">
        <v>63.0</v>
      </c>
      <c r="B514" s="404" t="s">
        <v>5976</v>
      </c>
      <c r="C514" s="405" t="s">
        <v>5977</v>
      </c>
      <c r="D514" s="94"/>
      <c r="E514" s="94"/>
      <c r="F514" s="76"/>
      <c r="G514" s="63"/>
      <c r="H514" s="63"/>
      <c r="I514" s="51"/>
      <c r="J514" s="69"/>
      <c r="K514" s="65"/>
      <c r="L514" s="65"/>
      <c r="M514" s="352"/>
      <c r="N514" s="364"/>
      <c r="O514" s="482"/>
      <c r="P514" s="352"/>
      <c r="Q514" s="353"/>
      <c r="R514" s="481"/>
      <c r="S514" s="416"/>
      <c r="T514" s="417"/>
      <c r="U514" s="417"/>
      <c r="V514" s="417"/>
      <c r="W514" s="417"/>
      <c r="X514" s="418"/>
      <c r="Y514" s="419"/>
      <c r="Z514" s="420" t="s">
        <v>20</v>
      </c>
      <c r="AA514" s="421" t="s">
        <v>21</v>
      </c>
      <c r="AB514" s="422">
        <v>0.85</v>
      </c>
      <c r="AC514" s="412"/>
      <c r="AD514" s="412"/>
      <c r="AE514" s="413"/>
      <c r="AF514" s="414">
        <f>ROUND(ROUND(ROUND(G488*Q512,0)*Y513,0)*AB514,0)</f>
        <v>118</v>
      </c>
      <c r="AG514" s="79"/>
    </row>
    <row r="515" ht="16.5" customHeight="1">
      <c r="A515" s="403">
        <v>63.0</v>
      </c>
      <c r="B515" s="404" t="s">
        <v>5978</v>
      </c>
      <c r="C515" s="405" t="s">
        <v>5979</v>
      </c>
      <c r="D515" s="94"/>
      <c r="E515" s="94"/>
      <c r="F515" s="76"/>
      <c r="G515" s="63"/>
      <c r="H515" s="63"/>
      <c r="I515" s="51"/>
      <c r="J515" s="69"/>
      <c r="K515" s="65"/>
      <c r="L515" s="65"/>
      <c r="M515" s="352"/>
      <c r="N515" s="364"/>
      <c r="O515" s="482"/>
      <c r="P515" s="352"/>
      <c r="Q515" s="353"/>
      <c r="R515" s="481"/>
      <c r="S515" s="407" t="s">
        <v>27</v>
      </c>
      <c r="T515" s="408"/>
      <c r="U515" s="408"/>
      <c r="V515" s="408"/>
      <c r="W515" s="408"/>
      <c r="X515" s="409" t="s">
        <v>21</v>
      </c>
      <c r="Y515" s="410">
        <v>0.5</v>
      </c>
      <c r="Z515" s="423"/>
      <c r="AA515" s="424"/>
      <c r="AB515" s="424"/>
      <c r="AC515" s="424"/>
      <c r="AD515" s="424"/>
      <c r="AE515" s="419"/>
      <c r="AF515" s="414">
        <f>ROUND(ROUND(G488*Q512,0)*Y515,0)</f>
        <v>100</v>
      </c>
      <c r="AG515" s="79"/>
    </row>
    <row r="516" ht="16.5" customHeight="1">
      <c r="A516" s="403">
        <v>63.0</v>
      </c>
      <c r="B516" s="404" t="s">
        <v>5980</v>
      </c>
      <c r="C516" s="405" t="s">
        <v>5981</v>
      </c>
      <c r="D516" s="94"/>
      <c r="E516" s="94"/>
      <c r="F516" s="76"/>
      <c r="G516" s="63"/>
      <c r="H516" s="63"/>
      <c r="I516" s="51"/>
      <c r="J516" s="69"/>
      <c r="K516" s="65"/>
      <c r="L516" s="65"/>
      <c r="M516" s="352"/>
      <c r="N516" s="364"/>
      <c r="O516" s="482"/>
      <c r="P516" s="352"/>
      <c r="Q516" s="353"/>
      <c r="R516" s="483"/>
      <c r="S516" s="416"/>
      <c r="T516" s="417"/>
      <c r="U516" s="417"/>
      <c r="V516" s="417"/>
      <c r="W516" s="417"/>
      <c r="X516" s="418"/>
      <c r="Y516" s="419"/>
      <c r="Z516" s="420" t="s">
        <v>20</v>
      </c>
      <c r="AA516" s="421" t="s">
        <v>21</v>
      </c>
      <c r="AB516" s="422">
        <v>0.85</v>
      </c>
      <c r="AC516" s="412"/>
      <c r="AD516" s="412"/>
      <c r="AE516" s="413"/>
      <c r="AF516" s="414">
        <f>ROUND(ROUND(ROUND(G488*Q512,0)*Y515,0)*AB516,0)</f>
        <v>85</v>
      </c>
      <c r="AG516" s="79"/>
    </row>
    <row r="517" ht="16.5" customHeight="1">
      <c r="A517" s="29">
        <v>63.0</v>
      </c>
      <c r="B517" s="30" t="s">
        <v>5982</v>
      </c>
      <c r="C517" s="32" t="s">
        <v>5983</v>
      </c>
      <c r="D517" s="94"/>
      <c r="E517" s="94"/>
      <c r="F517" s="76"/>
      <c r="G517" s="63"/>
      <c r="H517" s="63"/>
      <c r="I517" s="51"/>
      <c r="J517" s="69"/>
      <c r="K517" s="65"/>
      <c r="L517" s="65"/>
      <c r="M517" s="352"/>
      <c r="N517" s="364"/>
      <c r="O517" s="482"/>
      <c r="P517" s="352"/>
      <c r="Q517" s="353"/>
      <c r="R517" s="96"/>
      <c r="S517" s="96"/>
      <c r="T517" s="152"/>
      <c r="U517" s="152"/>
      <c r="V517" s="152"/>
      <c r="W517" s="152"/>
      <c r="X517" s="287"/>
      <c r="Y517" s="354"/>
      <c r="Z517" s="398"/>
      <c r="AA517" s="288"/>
      <c r="AB517" s="346"/>
      <c r="AC517" s="82" t="s">
        <v>30</v>
      </c>
      <c r="AD517" s="302">
        <v>5.0</v>
      </c>
      <c r="AE517" s="360" t="s">
        <v>31</v>
      </c>
      <c r="AF517" s="45">
        <f>ROUND(ROUND(G488*Q512,0)-AD517,0)</f>
        <v>194</v>
      </c>
      <c r="AG517" s="79"/>
    </row>
    <row r="518" ht="16.5" customHeight="1">
      <c r="A518" s="29">
        <v>63.0</v>
      </c>
      <c r="B518" s="30" t="s">
        <v>5984</v>
      </c>
      <c r="C518" s="32" t="s">
        <v>5985</v>
      </c>
      <c r="D518" s="94"/>
      <c r="E518" s="94"/>
      <c r="F518" s="76"/>
      <c r="G518" s="63"/>
      <c r="H518" s="63"/>
      <c r="I518" s="51"/>
      <c r="J518" s="69"/>
      <c r="K518" s="65"/>
      <c r="L518" s="65"/>
      <c r="M518" s="352"/>
      <c r="N518" s="364"/>
      <c r="O518" s="359"/>
      <c r="P518" s="352"/>
      <c r="Q518" s="353"/>
      <c r="R518" s="115"/>
      <c r="S518" s="115"/>
      <c r="T518" s="291"/>
      <c r="U518" s="291"/>
      <c r="V518" s="291"/>
      <c r="W518" s="291"/>
      <c r="X518" s="290"/>
      <c r="Y518" s="355"/>
      <c r="Z518" s="299" t="s">
        <v>20</v>
      </c>
      <c r="AA518" s="287" t="s">
        <v>21</v>
      </c>
      <c r="AB518" s="361">
        <v>0.85</v>
      </c>
      <c r="AC518" s="482"/>
      <c r="AD518" s="302"/>
      <c r="AE518" s="360"/>
      <c r="AF518" s="45">
        <f>ROUND(ROUND(ROUND(G488*Q512,0)*AB518,0)-AD517,0)</f>
        <v>164</v>
      </c>
      <c r="AG518" s="79"/>
    </row>
    <row r="519" ht="16.5" customHeight="1">
      <c r="A519" s="403">
        <v>63.0</v>
      </c>
      <c r="B519" s="404" t="s">
        <v>5986</v>
      </c>
      <c r="C519" s="405" t="s">
        <v>5987</v>
      </c>
      <c r="D519" s="94"/>
      <c r="E519" s="94"/>
      <c r="F519" s="76"/>
      <c r="G519" s="63"/>
      <c r="H519" s="63"/>
      <c r="I519" s="51"/>
      <c r="J519" s="69"/>
      <c r="K519" s="65"/>
      <c r="L519" s="65"/>
      <c r="M519" s="352"/>
      <c r="N519" s="364"/>
      <c r="O519" s="359"/>
      <c r="P519" s="352"/>
      <c r="Q519" s="353"/>
      <c r="R519" s="504" t="s">
        <v>23</v>
      </c>
      <c r="S519" s="407" t="s">
        <v>24</v>
      </c>
      <c r="T519" s="408"/>
      <c r="U519" s="408"/>
      <c r="V519" s="408"/>
      <c r="W519" s="408"/>
      <c r="X519" s="409" t="s">
        <v>21</v>
      </c>
      <c r="Y519" s="410">
        <v>0.7</v>
      </c>
      <c r="Z519" s="426"/>
      <c r="AA519" s="427"/>
      <c r="AB519" s="428"/>
      <c r="AC519" s="482"/>
      <c r="AD519" s="313"/>
      <c r="AE519" s="349"/>
      <c r="AF519" s="414">
        <f>ROUND(ROUND(ROUND(G488*Q512,0)*Y519,0)-AD517,0)</f>
        <v>134</v>
      </c>
      <c r="AG519" s="79"/>
    </row>
    <row r="520" ht="16.5" customHeight="1">
      <c r="A520" s="403">
        <v>63.0</v>
      </c>
      <c r="B520" s="404" t="s">
        <v>5988</v>
      </c>
      <c r="C520" s="405" t="s">
        <v>5989</v>
      </c>
      <c r="D520" s="94"/>
      <c r="E520" s="94"/>
      <c r="F520" s="76"/>
      <c r="G520" s="63"/>
      <c r="H520" s="63"/>
      <c r="I520" s="51"/>
      <c r="J520" s="69"/>
      <c r="K520" s="65"/>
      <c r="L520" s="65"/>
      <c r="M520" s="352"/>
      <c r="N520" s="364"/>
      <c r="O520" s="359"/>
      <c r="P520" s="352"/>
      <c r="Q520" s="353"/>
      <c r="R520" s="481"/>
      <c r="S520" s="416"/>
      <c r="T520" s="417"/>
      <c r="U520" s="417"/>
      <c r="V520" s="417"/>
      <c r="W520" s="417"/>
      <c r="X520" s="418"/>
      <c r="Y520" s="419"/>
      <c r="Z520" s="420" t="s">
        <v>20</v>
      </c>
      <c r="AA520" s="421" t="s">
        <v>21</v>
      </c>
      <c r="AB520" s="430">
        <v>0.85</v>
      </c>
      <c r="AC520" s="482"/>
      <c r="AD520" s="313"/>
      <c r="AE520" s="349"/>
      <c r="AF520" s="414">
        <f>ROUND(ROUND(ROUND(ROUND(G488*Q512,0)*Y519,0)*AB520,0)-AD517,0)</f>
        <v>113</v>
      </c>
      <c r="AG520" s="79"/>
    </row>
    <row r="521" ht="16.5" customHeight="1">
      <c r="A521" s="403">
        <v>63.0</v>
      </c>
      <c r="B521" s="404" t="s">
        <v>5990</v>
      </c>
      <c r="C521" s="405" t="s">
        <v>5991</v>
      </c>
      <c r="D521" s="94"/>
      <c r="E521" s="94"/>
      <c r="F521" s="76"/>
      <c r="G521" s="63"/>
      <c r="H521" s="63"/>
      <c r="I521" s="51"/>
      <c r="J521" s="69"/>
      <c r="K521" s="65"/>
      <c r="L521" s="65"/>
      <c r="M521" s="352"/>
      <c r="N521" s="364"/>
      <c r="O521" s="359"/>
      <c r="P521" s="352"/>
      <c r="Q521" s="353"/>
      <c r="R521" s="481"/>
      <c r="S521" s="431" t="s">
        <v>27</v>
      </c>
      <c r="T521" s="408"/>
      <c r="U521" s="408"/>
      <c r="V521" s="408"/>
      <c r="W521" s="408"/>
      <c r="X521" s="409" t="s">
        <v>21</v>
      </c>
      <c r="Y521" s="410">
        <v>0.5</v>
      </c>
      <c r="Z521" s="423"/>
      <c r="AA521" s="424"/>
      <c r="AB521" s="419"/>
      <c r="AC521" s="482"/>
      <c r="AD521" s="313"/>
      <c r="AE521" s="349"/>
      <c r="AF521" s="414">
        <f>ROUND(ROUND(ROUND(G488*Q512,0)*Y521,0)-AD517,0)</f>
        <v>95</v>
      </c>
      <c r="AG521" s="79"/>
    </row>
    <row r="522" ht="16.5" customHeight="1">
      <c r="A522" s="403">
        <v>63.0</v>
      </c>
      <c r="B522" s="404" t="s">
        <v>5992</v>
      </c>
      <c r="C522" s="405" t="s">
        <v>5993</v>
      </c>
      <c r="D522" s="94"/>
      <c r="E522" s="94"/>
      <c r="F522" s="76"/>
      <c r="G522" s="63"/>
      <c r="H522" s="63"/>
      <c r="I522" s="51"/>
      <c r="J522" s="69"/>
      <c r="K522" s="65"/>
      <c r="L522" s="65"/>
      <c r="M522" s="352"/>
      <c r="N522" s="364"/>
      <c r="O522" s="359"/>
      <c r="P522" s="352"/>
      <c r="Q522" s="353"/>
      <c r="R522" s="483"/>
      <c r="S522" s="433"/>
      <c r="T522" s="417"/>
      <c r="U522" s="417"/>
      <c r="V522" s="417"/>
      <c r="W522" s="417"/>
      <c r="X522" s="418"/>
      <c r="Y522" s="419"/>
      <c r="Z522" s="420" t="s">
        <v>20</v>
      </c>
      <c r="AA522" s="421" t="s">
        <v>21</v>
      </c>
      <c r="AB522" s="430">
        <v>0.85</v>
      </c>
      <c r="AC522" s="484"/>
      <c r="AD522" s="292"/>
      <c r="AE522" s="355"/>
      <c r="AF522" s="414">
        <f>ROUND(ROUND(ROUND(ROUND(G488*Q512,0)*Y521,0)*AB522,0)-AD517,0)</f>
        <v>80</v>
      </c>
      <c r="AG522" s="79"/>
    </row>
    <row r="523" ht="16.5" customHeight="1">
      <c r="A523" s="29">
        <v>63.0</v>
      </c>
      <c r="B523" s="30" t="s">
        <v>5994</v>
      </c>
      <c r="C523" s="32" t="s">
        <v>5995</v>
      </c>
      <c r="D523" s="94"/>
      <c r="E523" s="94"/>
      <c r="F523" s="94"/>
      <c r="G523" s="352"/>
      <c r="H523" s="140"/>
      <c r="I523" s="95"/>
      <c r="J523" s="82" t="s">
        <v>38</v>
      </c>
      <c r="K523" s="152"/>
      <c r="L523" s="344"/>
      <c r="M523" s="152"/>
      <c r="N523" s="105"/>
      <c r="O523" s="94"/>
      <c r="P523" s="140"/>
      <c r="Q523" s="95"/>
      <c r="R523" s="287"/>
      <c r="S523" s="287"/>
      <c r="T523" s="152"/>
      <c r="U523" s="152"/>
      <c r="V523" s="152"/>
      <c r="W523" s="152"/>
      <c r="X523" s="287"/>
      <c r="Y523" s="345"/>
      <c r="Z523" s="398"/>
      <c r="AA523" s="288"/>
      <c r="AB523" s="288"/>
      <c r="AC523" s="288"/>
      <c r="AD523" s="288"/>
      <c r="AE523" s="346"/>
      <c r="AF523" s="45">
        <f>ROUND(ROUND(G488+K524,0)*Q512,0)</f>
        <v>202</v>
      </c>
      <c r="AG523" s="79"/>
    </row>
    <row r="524" ht="16.5" customHeight="1">
      <c r="A524" s="29">
        <v>63.0</v>
      </c>
      <c r="B524" s="30" t="s">
        <v>5996</v>
      </c>
      <c r="C524" s="32" t="s">
        <v>5997</v>
      </c>
      <c r="D524" s="94"/>
      <c r="E524" s="94"/>
      <c r="F524" s="94"/>
      <c r="G524" s="373"/>
      <c r="H524" s="140"/>
      <c r="I524" s="95"/>
      <c r="J524" s="482"/>
      <c r="K524" s="140">
        <v>6.0</v>
      </c>
      <c r="L524" s="348" t="s">
        <v>40</v>
      </c>
      <c r="M524" s="140"/>
      <c r="N524" s="105"/>
      <c r="O524" s="94"/>
      <c r="P524" s="140"/>
      <c r="Q524" s="95"/>
      <c r="R524" s="290"/>
      <c r="S524" s="290"/>
      <c r="T524" s="291"/>
      <c r="U524" s="291"/>
      <c r="V524" s="291"/>
      <c r="W524" s="291"/>
      <c r="X524" s="290"/>
      <c r="Y524" s="350"/>
      <c r="Z524" s="299" t="s">
        <v>20</v>
      </c>
      <c r="AA524" s="287" t="s">
        <v>21</v>
      </c>
      <c r="AB524" s="351">
        <v>0.85</v>
      </c>
      <c r="AC524" s="288"/>
      <c r="AD524" s="288"/>
      <c r="AE524" s="346"/>
      <c r="AF524" s="45">
        <f>ROUND(ROUND(ROUND(G488+K524,0)*Q512,0)*AB524,0)</f>
        <v>172</v>
      </c>
      <c r="AG524" s="79"/>
    </row>
    <row r="525" ht="16.5" customHeight="1">
      <c r="A525" s="403">
        <v>63.0</v>
      </c>
      <c r="B525" s="404" t="s">
        <v>5998</v>
      </c>
      <c r="C525" s="405" t="s">
        <v>5999</v>
      </c>
      <c r="D525" s="94"/>
      <c r="E525" s="94"/>
      <c r="F525" s="94"/>
      <c r="G525" s="352"/>
      <c r="H525" s="140"/>
      <c r="I525" s="95"/>
      <c r="J525" s="482"/>
      <c r="K525" s="65"/>
      <c r="L525" s="65"/>
      <c r="M525" s="352"/>
      <c r="N525" s="364"/>
      <c r="O525" s="359"/>
      <c r="P525" s="352"/>
      <c r="Q525" s="353"/>
      <c r="R525" s="504" t="s">
        <v>23</v>
      </c>
      <c r="S525" s="407" t="s">
        <v>24</v>
      </c>
      <c r="T525" s="408"/>
      <c r="U525" s="408"/>
      <c r="V525" s="408"/>
      <c r="W525" s="408"/>
      <c r="X525" s="409" t="s">
        <v>21</v>
      </c>
      <c r="Y525" s="410">
        <v>0.7</v>
      </c>
      <c r="Z525" s="426"/>
      <c r="AA525" s="427"/>
      <c r="AB525" s="427"/>
      <c r="AC525" s="427"/>
      <c r="AD525" s="427"/>
      <c r="AE525" s="428"/>
      <c r="AF525" s="414">
        <f>ROUND(ROUND(ROUND(G488+K524,0)*Q512,0)*Y525,0)</f>
        <v>141</v>
      </c>
      <c r="AG525" s="79"/>
    </row>
    <row r="526" ht="16.5" customHeight="1">
      <c r="A526" s="403">
        <v>63.0</v>
      </c>
      <c r="B526" s="404" t="s">
        <v>6000</v>
      </c>
      <c r="C526" s="405" t="s">
        <v>6001</v>
      </c>
      <c r="D526" s="94"/>
      <c r="E526" s="94"/>
      <c r="F526" s="94"/>
      <c r="G526" s="352"/>
      <c r="H526" s="140"/>
      <c r="I526" s="95"/>
      <c r="J526" s="482"/>
      <c r="K526" s="65"/>
      <c r="L526" s="65"/>
      <c r="M526" s="352"/>
      <c r="N526" s="364"/>
      <c r="O526" s="359"/>
      <c r="P526" s="352"/>
      <c r="Q526" s="353"/>
      <c r="R526" s="481"/>
      <c r="S526" s="416"/>
      <c r="T526" s="417"/>
      <c r="U526" s="417"/>
      <c r="V526" s="417"/>
      <c r="W526" s="417"/>
      <c r="X526" s="418"/>
      <c r="Y526" s="419"/>
      <c r="Z526" s="420" t="s">
        <v>20</v>
      </c>
      <c r="AA526" s="421" t="s">
        <v>21</v>
      </c>
      <c r="AB526" s="422">
        <v>0.85</v>
      </c>
      <c r="AC526" s="412"/>
      <c r="AD526" s="412"/>
      <c r="AE526" s="413"/>
      <c r="AF526" s="414">
        <f>ROUND(ROUND(ROUND(ROUND(G488+K524,0)*Q512,0)*Y525,0)*AB526,0)</f>
        <v>120</v>
      </c>
      <c r="AG526" s="79"/>
    </row>
    <row r="527" ht="16.5" customHeight="1">
      <c r="A527" s="403">
        <v>63.0</v>
      </c>
      <c r="B527" s="404" t="s">
        <v>6002</v>
      </c>
      <c r="C527" s="405" t="s">
        <v>6003</v>
      </c>
      <c r="D527" s="94"/>
      <c r="E527" s="94"/>
      <c r="F527" s="94"/>
      <c r="G527" s="352"/>
      <c r="H527" s="140"/>
      <c r="I527" s="95"/>
      <c r="J527" s="482"/>
      <c r="K527" s="65"/>
      <c r="L527" s="65"/>
      <c r="M527" s="352"/>
      <c r="N527" s="364"/>
      <c r="O527" s="359"/>
      <c r="P527" s="352"/>
      <c r="Q527" s="353"/>
      <c r="R527" s="481"/>
      <c r="S527" s="407" t="s">
        <v>27</v>
      </c>
      <c r="T527" s="408"/>
      <c r="U527" s="408"/>
      <c r="V527" s="408"/>
      <c r="W527" s="408"/>
      <c r="X527" s="409" t="s">
        <v>21</v>
      </c>
      <c r="Y527" s="410">
        <v>0.5</v>
      </c>
      <c r="Z527" s="423"/>
      <c r="AA527" s="424"/>
      <c r="AB527" s="424"/>
      <c r="AC527" s="424"/>
      <c r="AD527" s="424"/>
      <c r="AE527" s="419"/>
      <c r="AF527" s="414">
        <f>ROUND(ROUND(ROUND(G488+K524,0)*Q512,0)*Y527,0)</f>
        <v>101</v>
      </c>
      <c r="AG527" s="79"/>
    </row>
    <row r="528" ht="16.5" customHeight="1">
      <c r="A528" s="403">
        <v>63.0</v>
      </c>
      <c r="B528" s="404" t="s">
        <v>6004</v>
      </c>
      <c r="C528" s="405" t="s">
        <v>6005</v>
      </c>
      <c r="D528" s="94"/>
      <c r="E528" s="94"/>
      <c r="F528" s="94"/>
      <c r="G528" s="352"/>
      <c r="H528" s="140"/>
      <c r="I528" s="95"/>
      <c r="J528" s="482"/>
      <c r="K528" s="65"/>
      <c r="L528" s="65"/>
      <c r="M528" s="352"/>
      <c r="N528" s="364"/>
      <c r="O528" s="359"/>
      <c r="P528" s="352"/>
      <c r="Q528" s="353"/>
      <c r="R528" s="483"/>
      <c r="S528" s="416"/>
      <c r="T528" s="417"/>
      <c r="U528" s="417"/>
      <c r="V528" s="417"/>
      <c r="W528" s="417"/>
      <c r="X528" s="418"/>
      <c r="Y528" s="419"/>
      <c r="Z528" s="420" t="s">
        <v>20</v>
      </c>
      <c r="AA528" s="421" t="s">
        <v>21</v>
      </c>
      <c r="AB528" s="422">
        <v>0.85</v>
      </c>
      <c r="AC528" s="412"/>
      <c r="AD528" s="412"/>
      <c r="AE528" s="413"/>
      <c r="AF528" s="414">
        <f>ROUND(ROUND(ROUND(ROUND(G488+K524,0)*Q512,0)*Y527,0)*AB528,0)</f>
        <v>86</v>
      </c>
      <c r="AG528" s="79"/>
    </row>
    <row r="529" ht="16.5" customHeight="1">
      <c r="A529" s="29">
        <v>63.0</v>
      </c>
      <c r="B529" s="30" t="s">
        <v>6006</v>
      </c>
      <c r="C529" s="32" t="s">
        <v>6007</v>
      </c>
      <c r="D529" s="94"/>
      <c r="E529" s="94"/>
      <c r="F529" s="94"/>
      <c r="G529" s="352"/>
      <c r="H529" s="140"/>
      <c r="I529" s="95"/>
      <c r="J529" s="482"/>
      <c r="K529" s="65"/>
      <c r="L529" s="65"/>
      <c r="M529" s="352"/>
      <c r="N529" s="364"/>
      <c r="O529" s="359"/>
      <c r="P529" s="352"/>
      <c r="Q529" s="353"/>
      <c r="R529" s="96"/>
      <c r="S529" s="96"/>
      <c r="T529" s="152"/>
      <c r="U529" s="152"/>
      <c r="V529" s="152"/>
      <c r="W529" s="152"/>
      <c r="X529" s="287"/>
      <c r="Y529" s="354"/>
      <c r="Z529" s="398"/>
      <c r="AA529" s="288"/>
      <c r="AB529" s="346"/>
      <c r="AC529" s="82" t="s">
        <v>30</v>
      </c>
      <c r="AD529" s="302">
        <v>5.0</v>
      </c>
      <c r="AE529" s="360" t="s">
        <v>31</v>
      </c>
      <c r="AF529" s="45">
        <f>ROUND(ROUND(ROUND(G488+K524,0)*Q512,0)-AD529,0)</f>
        <v>197</v>
      </c>
      <c r="AG529" s="79"/>
    </row>
    <row r="530" ht="16.5" customHeight="1">
      <c r="A530" s="29">
        <v>63.0</v>
      </c>
      <c r="B530" s="30" t="s">
        <v>6008</v>
      </c>
      <c r="C530" s="32" t="s">
        <v>6009</v>
      </c>
      <c r="D530" s="94"/>
      <c r="E530" s="94"/>
      <c r="F530" s="94"/>
      <c r="G530" s="352"/>
      <c r="H530" s="140"/>
      <c r="I530" s="95"/>
      <c r="J530" s="69"/>
      <c r="K530" s="65"/>
      <c r="L530" s="65"/>
      <c r="M530" s="352"/>
      <c r="N530" s="364"/>
      <c r="O530" s="359"/>
      <c r="P530" s="352"/>
      <c r="Q530" s="353"/>
      <c r="R530" s="115"/>
      <c r="S530" s="115"/>
      <c r="T530" s="291"/>
      <c r="U530" s="291"/>
      <c r="V530" s="291"/>
      <c r="W530" s="291"/>
      <c r="X530" s="290"/>
      <c r="Y530" s="355"/>
      <c r="Z530" s="299" t="s">
        <v>20</v>
      </c>
      <c r="AA530" s="287" t="s">
        <v>21</v>
      </c>
      <c r="AB530" s="361">
        <v>0.85</v>
      </c>
      <c r="AC530" s="482"/>
      <c r="AD530" s="302"/>
      <c r="AE530" s="360"/>
      <c r="AF530" s="45">
        <f>ROUND(ROUND(ROUND(ROUND(G488+K524,0)*Q512,0)*AB530,0)-AD529,0)</f>
        <v>167</v>
      </c>
      <c r="AG530" s="79"/>
    </row>
    <row r="531" ht="16.5" customHeight="1">
      <c r="A531" s="403">
        <v>63.0</v>
      </c>
      <c r="B531" s="404" t="s">
        <v>6010</v>
      </c>
      <c r="C531" s="405" t="s">
        <v>6011</v>
      </c>
      <c r="D531" s="94"/>
      <c r="E531" s="94"/>
      <c r="F531" s="94"/>
      <c r="G531" s="352"/>
      <c r="H531" s="140"/>
      <c r="I531" s="95"/>
      <c r="J531" s="69"/>
      <c r="K531" s="65"/>
      <c r="L531" s="65"/>
      <c r="M531" s="352"/>
      <c r="N531" s="364"/>
      <c r="O531" s="359"/>
      <c r="P531" s="352"/>
      <c r="Q531" s="353"/>
      <c r="R531" s="504" t="s">
        <v>23</v>
      </c>
      <c r="S531" s="407" t="s">
        <v>24</v>
      </c>
      <c r="T531" s="408"/>
      <c r="U531" s="408"/>
      <c r="V531" s="408"/>
      <c r="W531" s="408"/>
      <c r="X531" s="409" t="s">
        <v>21</v>
      </c>
      <c r="Y531" s="410">
        <v>0.7</v>
      </c>
      <c r="Z531" s="426"/>
      <c r="AA531" s="427"/>
      <c r="AB531" s="428"/>
      <c r="AC531" s="482"/>
      <c r="AD531" s="313"/>
      <c r="AE531" s="349"/>
      <c r="AF531" s="414">
        <f>ROUND(ROUND(ROUND(ROUND(G488+K524,0)*Q512,0)*Y531,0)-AD529,0)</f>
        <v>136</v>
      </c>
      <c r="AG531" s="79"/>
    </row>
    <row r="532" ht="16.5" customHeight="1">
      <c r="A532" s="403">
        <v>63.0</v>
      </c>
      <c r="B532" s="404" t="s">
        <v>6012</v>
      </c>
      <c r="C532" s="405" t="s">
        <v>6013</v>
      </c>
      <c r="D532" s="94"/>
      <c r="E532" s="94"/>
      <c r="F532" s="94"/>
      <c r="G532" s="352"/>
      <c r="H532" s="140"/>
      <c r="I532" s="95"/>
      <c r="J532" s="69"/>
      <c r="K532" s="65"/>
      <c r="L532" s="65"/>
      <c r="M532" s="352"/>
      <c r="N532" s="364"/>
      <c r="O532" s="359"/>
      <c r="P532" s="352"/>
      <c r="Q532" s="353"/>
      <c r="R532" s="481"/>
      <c r="S532" s="416"/>
      <c r="T532" s="417"/>
      <c r="U532" s="417"/>
      <c r="V532" s="417"/>
      <c r="W532" s="417"/>
      <c r="X532" s="418"/>
      <c r="Y532" s="419"/>
      <c r="Z532" s="420" t="s">
        <v>20</v>
      </c>
      <c r="AA532" s="421" t="s">
        <v>21</v>
      </c>
      <c r="AB532" s="430">
        <v>0.85</v>
      </c>
      <c r="AC532" s="482"/>
      <c r="AD532" s="313"/>
      <c r="AE532" s="349"/>
      <c r="AF532" s="414">
        <f>ROUND(ROUND(ROUND(ROUND(ROUND(G488+K524,0)*Q512,0)*Y531,0)*AB532,0)-AD529,0)</f>
        <v>115</v>
      </c>
      <c r="AG532" s="79"/>
    </row>
    <row r="533" ht="16.5" customHeight="1">
      <c r="A533" s="403">
        <v>63.0</v>
      </c>
      <c r="B533" s="404" t="s">
        <v>6014</v>
      </c>
      <c r="C533" s="405" t="s">
        <v>6015</v>
      </c>
      <c r="D533" s="94"/>
      <c r="E533" s="94"/>
      <c r="F533" s="94"/>
      <c r="G533" s="352"/>
      <c r="H533" s="140"/>
      <c r="I533" s="95"/>
      <c r="J533" s="69"/>
      <c r="K533" s="65"/>
      <c r="L533" s="65"/>
      <c r="M533" s="352"/>
      <c r="N533" s="364"/>
      <c r="O533" s="359"/>
      <c r="P533" s="352"/>
      <c r="Q533" s="353"/>
      <c r="R533" s="481"/>
      <c r="S533" s="431" t="s">
        <v>27</v>
      </c>
      <c r="T533" s="408"/>
      <c r="U533" s="408"/>
      <c r="V533" s="408"/>
      <c r="W533" s="408"/>
      <c r="X533" s="409" t="s">
        <v>21</v>
      </c>
      <c r="Y533" s="410">
        <v>0.5</v>
      </c>
      <c r="Z533" s="423"/>
      <c r="AA533" s="424"/>
      <c r="AB533" s="419"/>
      <c r="AC533" s="482"/>
      <c r="AD533" s="313"/>
      <c r="AE533" s="349"/>
      <c r="AF533" s="414">
        <f>ROUND(ROUND(ROUND(ROUND(G488+K524,0)*Q512,0)*Y533,0)-AD529,0)</f>
        <v>96</v>
      </c>
      <c r="AG533" s="79"/>
    </row>
    <row r="534" ht="16.5" customHeight="1">
      <c r="A534" s="403">
        <v>63.0</v>
      </c>
      <c r="B534" s="404" t="s">
        <v>6016</v>
      </c>
      <c r="C534" s="405" t="s">
        <v>6017</v>
      </c>
      <c r="D534" s="94"/>
      <c r="E534" s="94"/>
      <c r="F534" s="94"/>
      <c r="G534" s="352"/>
      <c r="H534" s="140"/>
      <c r="I534" s="95"/>
      <c r="J534" s="69"/>
      <c r="K534" s="65"/>
      <c r="L534" s="65"/>
      <c r="M534" s="352"/>
      <c r="N534" s="377"/>
      <c r="O534" s="378"/>
      <c r="P534" s="374"/>
      <c r="Q534" s="376"/>
      <c r="R534" s="483"/>
      <c r="S534" s="433"/>
      <c r="T534" s="417"/>
      <c r="U534" s="417"/>
      <c r="V534" s="417"/>
      <c r="W534" s="417"/>
      <c r="X534" s="418"/>
      <c r="Y534" s="419"/>
      <c r="Z534" s="420" t="s">
        <v>20</v>
      </c>
      <c r="AA534" s="421" t="s">
        <v>21</v>
      </c>
      <c r="AB534" s="430">
        <v>0.85</v>
      </c>
      <c r="AC534" s="484"/>
      <c r="AD534" s="292"/>
      <c r="AE534" s="355"/>
      <c r="AF534" s="414">
        <f>ROUND(ROUND(ROUND(ROUND(ROUND(G488+K524,0)*Q512,0)*Y533,0)*AB534,0)-AD529,0)</f>
        <v>81</v>
      </c>
      <c r="AG534" s="79"/>
    </row>
    <row r="535" ht="16.5" customHeight="1">
      <c r="A535" s="29">
        <v>63.0</v>
      </c>
      <c r="B535" s="30" t="s">
        <v>6018</v>
      </c>
      <c r="C535" s="32" t="s">
        <v>6019</v>
      </c>
      <c r="D535" s="94"/>
      <c r="E535" s="94"/>
      <c r="F535" s="102" t="s">
        <v>77</v>
      </c>
      <c r="G535" s="35"/>
      <c r="H535" s="35"/>
      <c r="I535" s="36"/>
      <c r="J535" s="168"/>
      <c r="K535" s="152"/>
      <c r="L535" s="344"/>
      <c r="M535" s="152"/>
      <c r="N535" s="241" t="s">
        <v>4961</v>
      </c>
      <c r="O535" s="82" t="s">
        <v>4962</v>
      </c>
      <c r="P535" s="152"/>
      <c r="Q535" s="153"/>
      <c r="R535" s="287"/>
      <c r="S535" s="287"/>
      <c r="T535" s="152"/>
      <c r="U535" s="152"/>
      <c r="V535" s="152"/>
      <c r="W535" s="152"/>
      <c r="X535" s="287"/>
      <c r="Y535" s="345"/>
      <c r="Z535" s="398"/>
      <c r="AA535" s="288"/>
      <c r="AB535" s="288"/>
      <c r="AC535" s="288"/>
      <c r="AD535" s="288"/>
      <c r="AE535" s="346"/>
      <c r="AF535" s="45">
        <f>ROUND(G536*Q536,0)</f>
        <v>209</v>
      </c>
      <c r="AG535" s="79"/>
    </row>
    <row r="536" ht="16.5" customHeight="1">
      <c r="A536" s="29">
        <v>63.0</v>
      </c>
      <c r="B536" s="30" t="s">
        <v>6020</v>
      </c>
      <c r="C536" s="32" t="s">
        <v>6021</v>
      </c>
      <c r="D536" s="94"/>
      <c r="E536" s="94"/>
      <c r="F536" s="482"/>
      <c r="G536" s="347">
        <f>'30放課後等デイ(基本１)'!G272</f>
        <v>299</v>
      </c>
      <c r="H536" s="140" t="s">
        <v>9</v>
      </c>
      <c r="I536" s="51"/>
      <c r="J536" s="94"/>
      <c r="K536" s="140"/>
      <c r="L536" s="348"/>
      <c r="M536" s="140"/>
      <c r="N536" s="481"/>
      <c r="O536" s="482"/>
      <c r="P536" s="302" t="s">
        <v>21</v>
      </c>
      <c r="Q536" s="349">
        <v>0.7</v>
      </c>
      <c r="R536" s="290"/>
      <c r="S536" s="290"/>
      <c r="T536" s="291"/>
      <c r="U536" s="291"/>
      <c r="V536" s="291"/>
      <c r="W536" s="291"/>
      <c r="X536" s="290"/>
      <c r="Y536" s="350"/>
      <c r="Z536" s="299" t="s">
        <v>20</v>
      </c>
      <c r="AA536" s="287" t="s">
        <v>21</v>
      </c>
      <c r="AB536" s="351">
        <v>0.85</v>
      </c>
      <c r="AC536" s="288"/>
      <c r="AD536" s="288"/>
      <c r="AE536" s="346"/>
      <c r="AF536" s="45">
        <f>ROUND(ROUND(G536*Q536,0)*AB536,0)</f>
        <v>178</v>
      </c>
      <c r="AG536" s="79"/>
    </row>
    <row r="537" ht="16.5" customHeight="1">
      <c r="A537" s="403">
        <v>63.0</v>
      </c>
      <c r="B537" s="404" t="s">
        <v>6022</v>
      </c>
      <c r="C537" s="405" t="s">
        <v>6023</v>
      </c>
      <c r="D537" s="94"/>
      <c r="E537" s="94"/>
      <c r="F537" s="482"/>
      <c r="G537" s="63"/>
      <c r="H537" s="63"/>
      <c r="I537" s="51"/>
      <c r="J537" s="69"/>
      <c r="K537" s="65"/>
      <c r="L537" s="65"/>
      <c r="M537" s="352"/>
      <c r="N537" s="481"/>
      <c r="O537" s="482"/>
      <c r="P537" s="352"/>
      <c r="Q537" s="353"/>
      <c r="R537" s="504" t="s">
        <v>23</v>
      </c>
      <c r="S537" s="407" t="s">
        <v>24</v>
      </c>
      <c r="T537" s="408"/>
      <c r="U537" s="408"/>
      <c r="V537" s="408"/>
      <c r="W537" s="408"/>
      <c r="X537" s="409" t="s">
        <v>21</v>
      </c>
      <c r="Y537" s="410">
        <v>0.7</v>
      </c>
      <c r="Z537" s="426"/>
      <c r="AA537" s="427"/>
      <c r="AB537" s="427"/>
      <c r="AC537" s="427"/>
      <c r="AD537" s="427"/>
      <c r="AE537" s="428"/>
      <c r="AF537" s="414">
        <f>ROUND(ROUND(G536*Q536,0)*Y537,0)</f>
        <v>146</v>
      </c>
      <c r="AG537" s="79"/>
    </row>
    <row r="538" ht="16.5" customHeight="1">
      <c r="A538" s="403">
        <v>63.0</v>
      </c>
      <c r="B538" s="404" t="s">
        <v>6024</v>
      </c>
      <c r="C538" s="405" t="s">
        <v>6025</v>
      </c>
      <c r="D538" s="94"/>
      <c r="E538" s="94"/>
      <c r="F538" s="482"/>
      <c r="G538" s="63"/>
      <c r="H538" s="63"/>
      <c r="I538" s="51"/>
      <c r="J538" s="69"/>
      <c r="K538" s="65"/>
      <c r="L538" s="65"/>
      <c r="M538" s="352"/>
      <c r="N538" s="481"/>
      <c r="O538" s="482"/>
      <c r="P538" s="352"/>
      <c r="Q538" s="353"/>
      <c r="R538" s="481"/>
      <c r="S538" s="416"/>
      <c r="T538" s="417"/>
      <c r="U538" s="417"/>
      <c r="V538" s="417"/>
      <c r="W538" s="417"/>
      <c r="X538" s="418"/>
      <c r="Y538" s="419"/>
      <c r="Z538" s="420" t="s">
        <v>20</v>
      </c>
      <c r="AA538" s="421" t="s">
        <v>21</v>
      </c>
      <c r="AB538" s="422">
        <v>0.85</v>
      </c>
      <c r="AC538" s="412"/>
      <c r="AD538" s="412"/>
      <c r="AE538" s="413"/>
      <c r="AF538" s="414">
        <f>ROUND(ROUND(ROUND(G536*Q536,0)*Y537,0)*AB538,0)</f>
        <v>124</v>
      </c>
      <c r="AG538" s="79"/>
    </row>
    <row r="539" ht="16.5" customHeight="1">
      <c r="A539" s="403">
        <v>63.0</v>
      </c>
      <c r="B539" s="404" t="s">
        <v>6026</v>
      </c>
      <c r="C539" s="405" t="s">
        <v>6027</v>
      </c>
      <c r="D539" s="94"/>
      <c r="E539" s="94"/>
      <c r="F539" s="482"/>
      <c r="G539" s="63"/>
      <c r="H539" s="63"/>
      <c r="I539" s="51"/>
      <c r="J539" s="69"/>
      <c r="K539" s="65"/>
      <c r="L539" s="65"/>
      <c r="M539" s="352"/>
      <c r="N539" s="481"/>
      <c r="O539" s="482"/>
      <c r="P539" s="352"/>
      <c r="Q539" s="353"/>
      <c r="R539" s="481"/>
      <c r="S539" s="407" t="s">
        <v>27</v>
      </c>
      <c r="T539" s="408"/>
      <c r="U539" s="408"/>
      <c r="V539" s="408"/>
      <c r="W539" s="408"/>
      <c r="X539" s="409" t="s">
        <v>21</v>
      </c>
      <c r="Y539" s="410">
        <v>0.5</v>
      </c>
      <c r="Z539" s="423"/>
      <c r="AA539" s="424"/>
      <c r="AB539" s="424"/>
      <c r="AC539" s="424"/>
      <c r="AD539" s="424"/>
      <c r="AE539" s="419"/>
      <c r="AF539" s="414">
        <f>ROUND(ROUND(G536*Q536,0)*Y539,0)</f>
        <v>105</v>
      </c>
      <c r="AG539" s="79"/>
    </row>
    <row r="540" ht="16.5" customHeight="1">
      <c r="A540" s="403">
        <v>63.0</v>
      </c>
      <c r="B540" s="404" t="s">
        <v>6028</v>
      </c>
      <c r="C540" s="405" t="s">
        <v>6029</v>
      </c>
      <c r="D540" s="94"/>
      <c r="E540" s="94"/>
      <c r="F540" s="482"/>
      <c r="G540" s="63"/>
      <c r="H540" s="63"/>
      <c r="I540" s="51"/>
      <c r="J540" s="69"/>
      <c r="K540" s="65"/>
      <c r="L540" s="65"/>
      <c r="M540" s="352"/>
      <c r="N540" s="481"/>
      <c r="O540" s="482"/>
      <c r="P540" s="352"/>
      <c r="Q540" s="353"/>
      <c r="R540" s="483"/>
      <c r="S540" s="416"/>
      <c r="T540" s="417"/>
      <c r="U540" s="417"/>
      <c r="V540" s="417"/>
      <c r="W540" s="417"/>
      <c r="X540" s="418"/>
      <c r="Y540" s="419"/>
      <c r="Z540" s="420" t="s">
        <v>20</v>
      </c>
      <c r="AA540" s="421" t="s">
        <v>21</v>
      </c>
      <c r="AB540" s="422">
        <v>0.85</v>
      </c>
      <c r="AC540" s="412"/>
      <c r="AD540" s="412"/>
      <c r="AE540" s="413"/>
      <c r="AF540" s="414">
        <f>ROUND(ROUND(ROUND(G536*Q536,0)*Y539,0)*AB540,0)</f>
        <v>89</v>
      </c>
      <c r="AG540" s="79"/>
    </row>
    <row r="541" ht="16.5" customHeight="1">
      <c r="A541" s="29">
        <v>63.0</v>
      </c>
      <c r="B541" s="30" t="s">
        <v>6030</v>
      </c>
      <c r="C541" s="32" t="s">
        <v>6031</v>
      </c>
      <c r="D541" s="94"/>
      <c r="E541" s="94"/>
      <c r="F541" s="76"/>
      <c r="G541" s="63"/>
      <c r="H541" s="63"/>
      <c r="I541" s="51"/>
      <c r="J541" s="69"/>
      <c r="K541" s="65"/>
      <c r="L541" s="65"/>
      <c r="M541" s="352"/>
      <c r="N541" s="481"/>
      <c r="O541" s="482"/>
      <c r="P541" s="352"/>
      <c r="Q541" s="353"/>
      <c r="R541" s="96"/>
      <c r="S541" s="96"/>
      <c r="T541" s="152"/>
      <c r="U541" s="152"/>
      <c r="V541" s="152"/>
      <c r="W541" s="152"/>
      <c r="X541" s="287"/>
      <c r="Y541" s="354"/>
      <c r="Z541" s="398"/>
      <c r="AA541" s="288"/>
      <c r="AB541" s="346"/>
      <c r="AC541" s="82" t="s">
        <v>30</v>
      </c>
      <c r="AD541" s="302">
        <v>5.0</v>
      </c>
      <c r="AE541" s="360" t="s">
        <v>31</v>
      </c>
      <c r="AF541" s="45">
        <f>ROUND(ROUND(G536*Q536,0)-AD541,0)</f>
        <v>204</v>
      </c>
      <c r="AG541" s="79"/>
    </row>
    <row r="542" ht="16.5" customHeight="1">
      <c r="A542" s="29">
        <v>63.0</v>
      </c>
      <c r="B542" s="30" t="s">
        <v>6032</v>
      </c>
      <c r="C542" s="32" t="s">
        <v>6033</v>
      </c>
      <c r="D542" s="94"/>
      <c r="E542" s="94"/>
      <c r="F542" s="76"/>
      <c r="G542" s="63"/>
      <c r="H542" s="63"/>
      <c r="I542" s="51"/>
      <c r="J542" s="69"/>
      <c r="K542" s="65"/>
      <c r="L542" s="65"/>
      <c r="M542" s="352"/>
      <c r="N542" s="481"/>
      <c r="O542" s="482"/>
      <c r="P542" s="352"/>
      <c r="Q542" s="353"/>
      <c r="R542" s="115"/>
      <c r="S542" s="115"/>
      <c r="T542" s="291"/>
      <c r="U542" s="291"/>
      <c r="V542" s="291"/>
      <c r="W542" s="291"/>
      <c r="X542" s="290"/>
      <c r="Y542" s="355"/>
      <c r="Z542" s="299" t="s">
        <v>20</v>
      </c>
      <c r="AA542" s="287" t="s">
        <v>21</v>
      </c>
      <c r="AB542" s="361">
        <v>0.85</v>
      </c>
      <c r="AC542" s="482"/>
      <c r="AD542" s="302"/>
      <c r="AE542" s="360"/>
      <c r="AF542" s="45">
        <f>ROUND(ROUND(ROUND(G536*Q536,0)*AB542,0)-AD541,0)</f>
        <v>173</v>
      </c>
      <c r="AG542" s="79"/>
    </row>
    <row r="543" ht="16.5" customHeight="1">
      <c r="A543" s="403">
        <v>63.0</v>
      </c>
      <c r="B543" s="404" t="s">
        <v>6034</v>
      </c>
      <c r="C543" s="405" t="s">
        <v>6035</v>
      </c>
      <c r="D543" s="94"/>
      <c r="E543" s="94"/>
      <c r="F543" s="76"/>
      <c r="G543" s="63"/>
      <c r="H543" s="63"/>
      <c r="I543" s="51"/>
      <c r="J543" s="69"/>
      <c r="K543" s="65"/>
      <c r="L543" s="65"/>
      <c r="M543" s="352"/>
      <c r="N543" s="481"/>
      <c r="O543" s="482"/>
      <c r="P543" s="352"/>
      <c r="Q543" s="353"/>
      <c r="R543" s="504" t="s">
        <v>23</v>
      </c>
      <c r="S543" s="407" t="s">
        <v>24</v>
      </c>
      <c r="T543" s="408"/>
      <c r="U543" s="408"/>
      <c r="V543" s="408"/>
      <c r="W543" s="408"/>
      <c r="X543" s="409" t="s">
        <v>21</v>
      </c>
      <c r="Y543" s="410">
        <v>0.7</v>
      </c>
      <c r="Z543" s="426"/>
      <c r="AA543" s="427"/>
      <c r="AB543" s="428"/>
      <c r="AC543" s="482"/>
      <c r="AD543" s="313"/>
      <c r="AE543" s="349"/>
      <c r="AF543" s="414">
        <f>ROUND(ROUND(ROUND(G536*Q536,0)*Y543,0)-AD541,0)</f>
        <v>141</v>
      </c>
      <c r="AG543" s="79"/>
    </row>
    <row r="544" ht="16.5" customHeight="1">
      <c r="A544" s="403">
        <v>63.0</v>
      </c>
      <c r="B544" s="404" t="s">
        <v>6036</v>
      </c>
      <c r="C544" s="405" t="s">
        <v>6037</v>
      </c>
      <c r="D544" s="94"/>
      <c r="E544" s="94"/>
      <c r="F544" s="76"/>
      <c r="G544" s="63"/>
      <c r="H544" s="63"/>
      <c r="I544" s="51"/>
      <c r="J544" s="69"/>
      <c r="K544" s="65"/>
      <c r="L544" s="65"/>
      <c r="M544" s="352"/>
      <c r="N544" s="481"/>
      <c r="O544" s="482"/>
      <c r="P544" s="352"/>
      <c r="Q544" s="353"/>
      <c r="R544" s="481"/>
      <c r="S544" s="416"/>
      <c r="T544" s="417"/>
      <c r="U544" s="417"/>
      <c r="V544" s="417"/>
      <c r="W544" s="417"/>
      <c r="X544" s="418"/>
      <c r="Y544" s="419"/>
      <c r="Z544" s="420" t="s">
        <v>20</v>
      </c>
      <c r="AA544" s="421" t="s">
        <v>21</v>
      </c>
      <c r="AB544" s="430">
        <v>0.85</v>
      </c>
      <c r="AC544" s="482"/>
      <c r="AD544" s="313"/>
      <c r="AE544" s="349"/>
      <c r="AF544" s="414">
        <f>ROUND(ROUND(ROUND(ROUND(G536*Q536,0)*Y543,0)*AB544,0)-AD541,0)</f>
        <v>119</v>
      </c>
      <c r="AG544" s="79"/>
    </row>
    <row r="545" ht="16.5" customHeight="1">
      <c r="A545" s="403">
        <v>63.0</v>
      </c>
      <c r="B545" s="404" t="s">
        <v>6038</v>
      </c>
      <c r="C545" s="405" t="s">
        <v>6039</v>
      </c>
      <c r="D545" s="94"/>
      <c r="E545" s="94"/>
      <c r="F545" s="76"/>
      <c r="G545" s="63"/>
      <c r="H545" s="63"/>
      <c r="I545" s="51"/>
      <c r="J545" s="69"/>
      <c r="K545" s="65"/>
      <c r="L545" s="65"/>
      <c r="M545" s="352"/>
      <c r="N545" s="481"/>
      <c r="O545" s="482"/>
      <c r="P545" s="352"/>
      <c r="Q545" s="353"/>
      <c r="R545" s="481"/>
      <c r="S545" s="431" t="s">
        <v>27</v>
      </c>
      <c r="T545" s="408"/>
      <c r="U545" s="408"/>
      <c r="V545" s="408"/>
      <c r="W545" s="408"/>
      <c r="X545" s="409" t="s">
        <v>21</v>
      </c>
      <c r="Y545" s="410">
        <v>0.5</v>
      </c>
      <c r="Z545" s="423"/>
      <c r="AA545" s="424"/>
      <c r="AB545" s="419"/>
      <c r="AC545" s="482"/>
      <c r="AD545" s="313"/>
      <c r="AE545" s="349"/>
      <c r="AF545" s="414">
        <f>ROUND(ROUND(ROUND(G536*Q536,0)*Y545,0)-AD541,0)</f>
        <v>100</v>
      </c>
      <c r="AG545" s="79"/>
    </row>
    <row r="546" ht="16.5" customHeight="1">
      <c r="A546" s="403">
        <v>63.0</v>
      </c>
      <c r="B546" s="404" t="s">
        <v>6040</v>
      </c>
      <c r="C546" s="405" t="s">
        <v>6041</v>
      </c>
      <c r="D546" s="94"/>
      <c r="E546" s="94"/>
      <c r="F546" s="76"/>
      <c r="G546" s="63"/>
      <c r="H546" s="63"/>
      <c r="I546" s="51"/>
      <c r="J546" s="69"/>
      <c r="K546" s="65"/>
      <c r="L546" s="65"/>
      <c r="M546" s="352"/>
      <c r="N546" s="364"/>
      <c r="O546" s="359"/>
      <c r="P546" s="352"/>
      <c r="Q546" s="353"/>
      <c r="R546" s="483"/>
      <c r="S546" s="433"/>
      <c r="T546" s="417"/>
      <c r="U546" s="417"/>
      <c r="V546" s="417"/>
      <c r="W546" s="417"/>
      <c r="X546" s="418"/>
      <c r="Y546" s="419"/>
      <c r="Z546" s="420" t="s">
        <v>20</v>
      </c>
      <c r="AA546" s="421" t="s">
        <v>21</v>
      </c>
      <c r="AB546" s="430">
        <v>0.85</v>
      </c>
      <c r="AC546" s="484"/>
      <c r="AD546" s="292"/>
      <c r="AE546" s="355"/>
      <c r="AF546" s="414">
        <f>ROUND(ROUND(ROUND(ROUND(G536*Q536,0)*Y545,0)*AB546,0)-AD541,0)</f>
        <v>84</v>
      </c>
      <c r="AG546" s="79"/>
    </row>
    <row r="547" ht="16.5" customHeight="1">
      <c r="A547" s="29">
        <v>63.0</v>
      </c>
      <c r="B547" s="30" t="s">
        <v>6042</v>
      </c>
      <c r="C547" s="32" t="s">
        <v>6043</v>
      </c>
      <c r="D547" s="94"/>
      <c r="E547" s="94"/>
      <c r="F547" s="94"/>
      <c r="G547" s="63"/>
      <c r="H547" s="63"/>
      <c r="I547" s="95"/>
      <c r="J547" s="82" t="s">
        <v>38</v>
      </c>
      <c r="K547" s="152"/>
      <c r="L547" s="344"/>
      <c r="M547" s="152"/>
      <c r="N547" s="105"/>
      <c r="O547" s="94"/>
      <c r="P547" s="140"/>
      <c r="Q547" s="95"/>
      <c r="R547" s="287"/>
      <c r="S547" s="287"/>
      <c r="T547" s="152"/>
      <c r="U547" s="152"/>
      <c r="V547" s="152"/>
      <c r="W547" s="152"/>
      <c r="X547" s="287"/>
      <c r="Y547" s="345"/>
      <c r="Z547" s="398"/>
      <c r="AA547" s="288"/>
      <c r="AB547" s="288"/>
      <c r="AC547" s="288"/>
      <c r="AD547" s="288"/>
      <c r="AE547" s="346"/>
      <c r="AF547" s="45">
        <f>ROUND(ROUND(G536+K548,0)*Q536,0)</f>
        <v>212</v>
      </c>
      <c r="AG547" s="79"/>
    </row>
    <row r="548" ht="16.5" customHeight="1">
      <c r="A548" s="29">
        <v>63.0</v>
      </c>
      <c r="B548" s="30" t="s">
        <v>6044</v>
      </c>
      <c r="C548" s="32" t="s">
        <v>6045</v>
      </c>
      <c r="D548" s="94"/>
      <c r="E548" s="94"/>
      <c r="F548" s="94"/>
      <c r="G548" s="373"/>
      <c r="H548" s="140"/>
      <c r="I548" s="95"/>
      <c r="J548" s="482"/>
      <c r="K548" s="140">
        <v>4.0</v>
      </c>
      <c r="L548" s="348" t="s">
        <v>40</v>
      </c>
      <c r="M548" s="140"/>
      <c r="N548" s="105"/>
      <c r="O548" s="94"/>
      <c r="P548" s="140"/>
      <c r="Q548" s="95"/>
      <c r="R548" s="290"/>
      <c r="S548" s="290"/>
      <c r="T548" s="291"/>
      <c r="U548" s="291"/>
      <c r="V548" s="291"/>
      <c r="W548" s="291"/>
      <c r="X548" s="290"/>
      <c r="Y548" s="350"/>
      <c r="Z548" s="299" t="s">
        <v>20</v>
      </c>
      <c r="AA548" s="287" t="s">
        <v>21</v>
      </c>
      <c r="AB548" s="351">
        <v>0.85</v>
      </c>
      <c r="AC548" s="288"/>
      <c r="AD548" s="288"/>
      <c r="AE548" s="346"/>
      <c r="AF548" s="45">
        <f>ROUND(ROUND(ROUND(G536+K548,0)*Q536,0)*AB548,0)</f>
        <v>180</v>
      </c>
      <c r="AG548" s="79"/>
    </row>
    <row r="549" ht="16.5" customHeight="1">
      <c r="A549" s="403">
        <v>63.0</v>
      </c>
      <c r="B549" s="404" t="s">
        <v>6046</v>
      </c>
      <c r="C549" s="405" t="s">
        <v>6047</v>
      </c>
      <c r="D549" s="94"/>
      <c r="E549" s="94"/>
      <c r="F549" s="94"/>
      <c r="G549" s="352"/>
      <c r="H549" s="140"/>
      <c r="I549" s="95"/>
      <c r="J549" s="482"/>
      <c r="K549" s="65"/>
      <c r="L549" s="65"/>
      <c r="M549" s="352"/>
      <c r="N549" s="364"/>
      <c r="O549" s="359"/>
      <c r="P549" s="352"/>
      <c r="Q549" s="353"/>
      <c r="R549" s="504" t="s">
        <v>23</v>
      </c>
      <c r="S549" s="407" t="s">
        <v>24</v>
      </c>
      <c r="T549" s="408"/>
      <c r="U549" s="408"/>
      <c r="V549" s="408"/>
      <c r="W549" s="408"/>
      <c r="X549" s="409" t="s">
        <v>21</v>
      </c>
      <c r="Y549" s="410">
        <v>0.7</v>
      </c>
      <c r="Z549" s="426"/>
      <c r="AA549" s="427"/>
      <c r="AB549" s="427"/>
      <c r="AC549" s="427"/>
      <c r="AD549" s="427"/>
      <c r="AE549" s="428"/>
      <c r="AF549" s="414">
        <f>ROUND(ROUND(ROUND(G536+K548,0)*Q536,0)*Y549,0)</f>
        <v>148</v>
      </c>
      <c r="AG549" s="79"/>
    </row>
    <row r="550" ht="16.5" customHeight="1">
      <c r="A550" s="403">
        <v>63.0</v>
      </c>
      <c r="B550" s="404" t="s">
        <v>6048</v>
      </c>
      <c r="C550" s="405" t="s">
        <v>6049</v>
      </c>
      <c r="D550" s="94"/>
      <c r="E550" s="94"/>
      <c r="F550" s="94"/>
      <c r="G550" s="352"/>
      <c r="H550" s="140"/>
      <c r="I550" s="95"/>
      <c r="J550" s="482"/>
      <c r="K550" s="65"/>
      <c r="L550" s="65"/>
      <c r="M550" s="352"/>
      <c r="N550" s="364"/>
      <c r="O550" s="359"/>
      <c r="P550" s="352"/>
      <c r="Q550" s="353"/>
      <c r="R550" s="481"/>
      <c r="S550" s="416"/>
      <c r="T550" s="417"/>
      <c r="U550" s="417"/>
      <c r="V550" s="417"/>
      <c r="W550" s="417"/>
      <c r="X550" s="418"/>
      <c r="Y550" s="419"/>
      <c r="Z550" s="420" t="s">
        <v>20</v>
      </c>
      <c r="AA550" s="421" t="s">
        <v>21</v>
      </c>
      <c r="AB550" s="422">
        <v>0.85</v>
      </c>
      <c r="AC550" s="412"/>
      <c r="AD550" s="412"/>
      <c r="AE550" s="413"/>
      <c r="AF550" s="414">
        <f>ROUND(ROUND(ROUND(ROUND(G536+K548,0)*Q536,0)*Y549,0)*AB550,0)</f>
        <v>126</v>
      </c>
      <c r="AG550" s="79"/>
    </row>
    <row r="551" ht="16.5" customHeight="1">
      <c r="A551" s="403">
        <v>63.0</v>
      </c>
      <c r="B551" s="404" t="s">
        <v>6050</v>
      </c>
      <c r="C551" s="405" t="s">
        <v>6051</v>
      </c>
      <c r="D551" s="94"/>
      <c r="E551" s="94"/>
      <c r="F551" s="94"/>
      <c r="G551" s="352"/>
      <c r="H551" s="140"/>
      <c r="I551" s="95"/>
      <c r="J551" s="482"/>
      <c r="K551" s="65"/>
      <c r="L551" s="65"/>
      <c r="M551" s="352"/>
      <c r="N551" s="364"/>
      <c r="O551" s="359"/>
      <c r="P551" s="352"/>
      <c r="Q551" s="353"/>
      <c r="R551" s="481"/>
      <c r="S551" s="407" t="s">
        <v>27</v>
      </c>
      <c r="T551" s="408"/>
      <c r="U551" s="408"/>
      <c r="V551" s="408"/>
      <c r="W551" s="408"/>
      <c r="X551" s="409" t="s">
        <v>21</v>
      </c>
      <c r="Y551" s="410">
        <v>0.5</v>
      </c>
      <c r="Z551" s="423"/>
      <c r="AA551" s="424"/>
      <c r="AB551" s="424"/>
      <c r="AC551" s="424"/>
      <c r="AD551" s="424"/>
      <c r="AE551" s="419"/>
      <c r="AF551" s="414">
        <f>ROUND(ROUND(ROUND(G536+K548,0)*Q536,0)*Y551,0)</f>
        <v>106</v>
      </c>
      <c r="AG551" s="79"/>
    </row>
    <row r="552" ht="16.5" customHeight="1">
      <c r="A552" s="403">
        <v>63.0</v>
      </c>
      <c r="B552" s="404" t="s">
        <v>6052</v>
      </c>
      <c r="C552" s="405" t="s">
        <v>6053</v>
      </c>
      <c r="D552" s="94"/>
      <c r="E552" s="94"/>
      <c r="F552" s="94"/>
      <c r="G552" s="352"/>
      <c r="H552" s="140"/>
      <c r="I552" s="95"/>
      <c r="J552" s="482"/>
      <c r="K552" s="65"/>
      <c r="L552" s="65"/>
      <c r="M552" s="352"/>
      <c r="N552" s="364"/>
      <c r="O552" s="359"/>
      <c r="P552" s="352"/>
      <c r="Q552" s="353"/>
      <c r="R552" s="483"/>
      <c r="S552" s="416"/>
      <c r="T552" s="417"/>
      <c r="U552" s="417"/>
      <c r="V552" s="417"/>
      <c r="W552" s="417"/>
      <c r="X552" s="418"/>
      <c r="Y552" s="419"/>
      <c r="Z552" s="420" t="s">
        <v>20</v>
      </c>
      <c r="AA552" s="421" t="s">
        <v>21</v>
      </c>
      <c r="AB552" s="422">
        <v>0.85</v>
      </c>
      <c r="AC552" s="412"/>
      <c r="AD552" s="412"/>
      <c r="AE552" s="413"/>
      <c r="AF552" s="414">
        <f>ROUND(ROUND(ROUND(ROUND(G536+K548,0)*Q536,0)*Y551,0)*AB552,0)</f>
        <v>90</v>
      </c>
      <c r="AG552" s="79"/>
    </row>
    <row r="553" ht="16.5" customHeight="1">
      <c r="A553" s="29">
        <v>63.0</v>
      </c>
      <c r="B553" s="30" t="s">
        <v>6054</v>
      </c>
      <c r="C553" s="32" t="s">
        <v>6055</v>
      </c>
      <c r="D553" s="94"/>
      <c r="E553" s="94"/>
      <c r="F553" s="94"/>
      <c r="G553" s="352"/>
      <c r="H553" s="140"/>
      <c r="I553" s="95"/>
      <c r="J553" s="69"/>
      <c r="K553" s="65"/>
      <c r="L553" s="65"/>
      <c r="M553" s="352"/>
      <c r="N553" s="364"/>
      <c r="O553" s="359"/>
      <c r="P553" s="352"/>
      <c r="Q553" s="353"/>
      <c r="R553" s="96"/>
      <c r="S553" s="96"/>
      <c r="T553" s="152"/>
      <c r="U553" s="152"/>
      <c r="V553" s="152"/>
      <c r="W553" s="152"/>
      <c r="X553" s="287"/>
      <c r="Y553" s="354"/>
      <c r="Z553" s="398"/>
      <c r="AA553" s="288"/>
      <c r="AB553" s="346"/>
      <c r="AC553" s="82" t="s">
        <v>30</v>
      </c>
      <c r="AD553" s="302">
        <v>5.0</v>
      </c>
      <c r="AE553" s="360" t="s">
        <v>31</v>
      </c>
      <c r="AF553" s="45">
        <f>ROUND(ROUND(ROUND(G536+K548,0)*Q536,0)-AD553,0)</f>
        <v>207</v>
      </c>
      <c r="AG553" s="79"/>
    </row>
    <row r="554" ht="16.5" customHeight="1">
      <c r="A554" s="29">
        <v>63.0</v>
      </c>
      <c r="B554" s="30" t="s">
        <v>6056</v>
      </c>
      <c r="C554" s="32" t="s">
        <v>6057</v>
      </c>
      <c r="D554" s="94"/>
      <c r="E554" s="94"/>
      <c r="F554" s="94"/>
      <c r="G554" s="352"/>
      <c r="H554" s="140"/>
      <c r="I554" s="95"/>
      <c r="J554" s="69"/>
      <c r="K554" s="65"/>
      <c r="L554" s="65"/>
      <c r="M554" s="352"/>
      <c r="N554" s="364"/>
      <c r="O554" s="359"/>
      <c r="P554" s="352"/>
      <c r="Q554" s="353"/>
      <c r="R554" s="115"/>
      <c r="S554" s="115"/>
      <c r="T554" s="291"/>
      <c r="U554" s="291"/>
      <c r="V554" s="291"/>
      <c r="W554" s="291"/>
      <c r="X554" s="290"/>
      <c r="Y554" s="355"/>
      <c r="Z554" s="299" t="s">
        <v>20</v>
      </c>
      <c r="AA554" s="287" t="s">
        <v>21</v>
      </c>
      <c r="AB554" s="361">
        <v>0.85</v>
      </c>
      <c r="AC554" s="482"/>
      <c r="AD554" s="302"/>
      <c r="AE554" s="360"/>
      <c r="AF554" s="45">
        <f>ROUND(ROUND(ROUND(ROUND(G536+K548,0)*Q536,0)*AB554,0)-AD553,0)</f>
        <v>175</v>
      </c>
      <c r="AG554" s="79"/>
    </row>
    <row r="555" ht="16.5" customHeight="1">
      <c r="A555" s="403">
        <v>63.0</v>
      </c>
      <c r="B555" s="404" t="s">
        <v>6058</v>
      </c>
      <c r="C555" s="405" t="s">
        <v>6059</v>
      </c>
      <c r="D555" s="94"/>
      <c r="E555" s="94"/>
      <c r="F555" s="94"/>
      <c r="G555" s="352"/>
      <c r="H555" s="140"/>
      <c r="I555" s="95"/>
      <c r="J555" s="69"/>
      <c r="K555" s="65"/>
      <c r="L555" s="65"/>
      <c r="M555" s="352"/>
      <c r="N555" s="364"/>
      <c r="O555" s="359"/>
      <c r="P555" s="352"/>
      <c r="Q555" s="353"/>
      <c r="R555" s="504" t="s">
        <v>23</v>
      </c>
      <c r="S555" s="407" t="s">
        <v>24</v>
      </c>
      <c r="T555" s="408"/>
      <c r="U555" s="408"/>
      <c r="V555" s="408"/>
      <c r="W555" s="408"/>
      <c r="X555" s="409" t="s">
        <v>21</v>
      </c>
      <c r="Y555" s="410">
        <v>0.7</v>
      </c>
      <c r="Z555" s="426"/>
      <c r="AA555" s="427"/>
      <c r="AB555" s="428"/>
      <c r="AC555" s="482"/>
      <c r="AD555" s="313"/>
      <c r="AE555" s="349"/>
      <c r="AF555" s="414">
        <f>ROUND(ROUND(ROUND(ROUND(G536+K548,0)*Q536,0)*Y555,0)-AD553,0)</f>
        <v>143</v>
      </c>
      <c r="AG555" s="79"/>
    </row>
    <row r="556" ht="16.5" customHeight="1">
      <c r="A556" s="403">
        <v>63.0</v>
      </c>
      <c r="B556" s="404" t="s">
        <v>6060</v>
      </c>
      <c r="C556" s="405" t="s">
        <v>6061</v>
      </c>
      <c r="D556" s="94"/>
      <c r="E556" s="94"/>
      <c r="F556" s="94"/>
      <c r="G556" s="352"/>
      <c r="H556" s="140"/>
      <c r="I556" s="95"/>
      <c r="J556" s="69"/>
      <c r="K556" s="65"/>
      <c r="L556" s="65"/>
      <c r="M556" s="352"/>
      <c r="N556" s="364"/>
      <c r="O556" s="359"/>
      <c r="P556" s="352"/>
      <c r="Q556" s="353"/>
      <c r="R556" s="481"/>
      <c r="S556" s="416"/>
      <c r="T556" s="417"/>
      <c r="U556" s="417"/>
      <c r="V556" s="417"/>
      <c r="W556" s="417"/>
      <c r="X556" s="418"/>
      <c r="Y556" s="419"/>
      <c r="Z556" s="420" t="s">
        <v>20</v>
      </c>
      <c r="AA556" s="421" t="s">
        <v>21</v>
      </c>
      <c r="AB556" s="430">
        <v>0.85</v>
      </c>
      <c r="AC556" s="482"/>
      <c r="AD556" s="313"/>
      <c r="AE556" s="349"/>
      <c r="AF556" s="414">
        <f>ROUND(ROUND(ROUND(ROUND(ROUND(G536+K548,0)*Q536,0)*Y555,0)*AB556,0)-AD553,0)</f>
        <v>121</v>
      </c>
      <c r="AG556" s="79"/>
    </row>
    <row r="557" ht="16.5" customHeight="1">
      <c r="A557" s="403">
        <v>63.0</v>
      </c>
      <c r="B557" s="404" t="s">
        <v>6062</v>
      </c>
      <c r="C557" s="405" t="s">
        <v>6063</v>
      </c>
      <c r="D557" s="94"/>
      <c r="E557" s="94"/>
      <c r="F557" s="94"/>
      <c r="G557" s="352"/>
      <c r="H557" s="140"/>
      <c r="I557" s="95"/>
      <c r="J557" s="69"/>
      <c r="K557" s="65"/>
      <c r="L557" s="65"/>
      <c r="M557" s="352"/>
      <c r="N557" s="364"/>
      <c r="O557" s="359"/>
      <c r="P557" s="352"/>
      <c r="Q557" s="353"/>
      <c r="R557" s="481"/>
      <c r="S557" s="431" t="s">
        <v>27</v>
      </c>
      <c r="T557" s="408"/>
      <c r="U557" s="408"/>
      <c r="V557" s="408"/>
      <c r="W557" s="408"/>
      <c r="X557" s="409" t="s">
        <v>21</v>
      </c>
      <c r="Y557" s="410">
        <v>0.5</v>
      </c>
      <c r="Z557" s="423"/>
      <c r="AA557" s="424"/>
      <c r="AB557" s="419"/>
      <c r="AC557" s="482"/>
      <c r="AD557" s="313"/>
      <c r="AE557" s="349"/>
      <c r="AF557" s="414">
        <f>ROUND(ROUND(ROUND(ROUND(G536+K548,0)*Q536,0)*Y557,0)-AD553,0)</f>
        <v>101</v>
      </c>
      <c r="AG557" s="79"/>
    </row>
    <row r="558" ht="16.5" customHeight="1">
      <c r="A558" s="403">
        <v>63.0</v>
      </c>
      <c r="B558" s="404" t="s">
        <v>6064</v>
      </c>
      <c r="C558" s="405" t="s">
        <v>6065</v>
      </c>
      <c r="D558" s="94"/>
      <c r="E558" s="94"/>
      <c r="F558" s="94"/>
      <c r="G558" s="352"/>
      <c r="H558" s="140"/>
      <c r="I558" s="95"/>
      <c r="J558" s="110"/>
      <c r="K558" s="115"/>
      <c r="L558" s="115"/>
      <c r="M558" s="376"/>
      <c r="N558" s="364"/>
      <c r="O558" s="378"/>
      <c r="P558" s="374"/>
      <c r="Q558" s="376"/>
      <c r="R558" s="483"/>
      <c r="S558" s="433"/>
      <c r="T558" s="417"/>
      <c r="U558" s="417"/>
      <c r="V558" s="417"/>
      <c r="W558" s="417"/>
      <c r="X558" s="418"/>
      <c r="Y558" s="419"/>
      <c r="Z558" s="420" t="s">
        <v>20</v>
      </c>
      <c r="AA558" s="421" t="s">
        <v>21</v>
      </c>
      <c r="AB558" s="430">
        <v>0.85</v>
      </c>
      <c r="AC558" s="484"/>
      <c r="AD558" s="292"/>
      <c r="AE558" s="355"/>
      <c r="AF558" s="414">
        <f>ROUND(ROUND(ROUND(ROUND(ROUND(G536+K548,0)*Q536,0)*Y557,0)*AB558,0)-AD553,0)</f>
        <v>85</v>
      </c>
      <c r="AG558" s="79"/>
    </row>
    <row r="559" ht="16.5" customHeight="1">
      <c r="A559" s="29">
        <v>63.0</v>
      </c>
      <c r="B559" s="30" t="s">
        <v>6066</v>
      </c>
      <c r="C559" s="32" t="s">
        <v>6067</v>
      </c>
      <c r="D559" s="94"/>
      <c r="E559" s="94"/>
      <c r="F559" s="94"/>
      <c r="G559" s="352"/>
      <c r="H559" s="140"/>
      <c r="I559" s="95"/>
      <c r="J559" s="69"/>
      <c r="K559" s="65"/>
      <c r="L559" s="65"/>
      <c r="M559" s="352"/>
      <c r="N559" s="367"/>
      <c r="O559" s="82" t="s">
        <v>5011</v>
      </c>
      <c r="P559" s="140"/>
      <c r="Q559" s="95"/>
      <c r="R559" s="287"/>
      <c r="S559" s="287"/>
      <c r="T559" s="152"/>
      <c r="U559" s="152"/>
      <c r="V559" s="152"/>
      <c r="W559" s="152"/>
      <c r="X559" s="287"/>
      <c r="Y559" s="345"/>
      <c r="Z559" s="398"/>
      <c r="AA559" s="288"/>
      <c r="AB559" s="288"/>
      <c r="AC559" s="288"/>
      <c r="AD559" s="288"/>
      <c r="AE559" s="346"/>
      <c r="AF559" s="45">
        <f>ROUND(G536*Q560,0)</f>
        <v>150</v>
      </c>
      <c r="AG559" s="79"/>
    </row>
    <row r="560" ht="16.5" customHeight="1">
      <c r="A560" s="29">
        <v>63.0</v>
      </c>
      <c r="B560" s="30" t="s">
        <v>6068</v>
      </c>
      <c r="C560" s="32" t="s">
        <v>6069</v>
      </c>
      <c r="D560" s="94"/>
      <c r="E560" s="94"/>
      <c r="F560" s="94"/>
      <c r="G560" s="352"/>
      <c r="H560" s="140"/>
      <c r="I560" s="95"/>
      <c r="J560" s="69"/>
      <c r="K560" s="65"/>
      <c r="L560" s="65"/>
      <c r="M560" s="352"/>
      <c r="N560" s="105"/>
      <c r="O560" s="482"/>
      <c r="P560" s="302" t="s">
        <v>21</v>
      </c>
      <c r="Q560" s="349">
        <v>0.5</v>
      </c>
      <c r="R560" s="290"/>
      <c r="S560" s="290"/>
      <c r="T560" s="291"/>
      <c r="U560" s="291"/>
      <c r="V560" s="291"/>
      <c r="W560" s="291"/>
      <c r="X560" s="290"/>
      <c r="Y560" s="350"/>
      <c r="Z560" s="299" t="s">
        <v>20</v>
      </c>
      <c r="AA560" s="287" t="s">
        <v>21</v>
      </c>
      <c r="AB560" s="351">
        <v>0.85</v>
      </c>
      <c r="AC560" s="288"/>
      <c r="AD560" s="288"/>
      <c r="AE560" s="346"/>
      <c r="AF560" s="45">
        <f>ROUND(ROUND(G536*Q560,0)*AB560,0)</f>
        <v>128</v>
      </c>
      <c r="AG560" s="79"/>
    </row>
    <row r="561" ht="16.5" customHeight="1">
      <c r="A561" s="403">
        <v>63.0</v>
      </c>
      <c r="B561" s="404" t="s">
        <v>6070</v>
      </c>
      <c r="C561" s="405" t="s">
        <v>6071</v>
      </c>
      <c r="D561" s="94"/>
      <c r="E561" s="94"/>
      <c r="F561" s="76"/>
      <c r="G561" s="63"/>
      <c r="H561" s="63"/>
      <c r="I561" s="51"/>
      <c r="J561" s="69"/>
      <c r="K561" s="65"/>
      <c r="L561" s="65"/>
      <c r="M561" s="352"/>
      <c r="N561" s="364"/>
      <c r="O561" s="482"/>
      <c r="P561" s="352"/>
      <c r="Q561" s="353"/>
      <c r="R561" s="504" t="s">
        <v>23</v>
      </c>
      <c r="S561" s="407" t="s">
        <v>24</v>
      </c>
      <c r="T561" s="408"/>
      <c r="U561" s="408"/>
      <c r="V561" s="408"/>
      <c r="W561" s="408"/>
      <c r="X561" s="409" t="s">
        <v>21</v>
      </c>
      <c r="Y561" s="410">
        <v>0.7</v>
      </c>
      <c r="Z561" s="426"/>
      <c r="AA561" s="427"/>
      <c r="AB561" s="427"/>
      <c r="AC561" s="427"/>
      <c r="AD561" s="427"/>
      <c r="AE561" s="428"/>
      <c r="AF561" s="414">
        <f>ROUND(ROUND(G536*Q560,0)*Y561,0)</f>
        <v>105</v>
      </c>
      <c r="AG561" s="79"/>
    </row>
    <row r="562" ht="16.5" customHeight="1">
      <c r="A562" s="403">
        <v>63.0</v>
      </c>
      <c r="B562" s="404" t="s">
        <v>6072</v>
      </c>
      <c r="C562" s="405" t="s">
        <v>6073</v>
      </c>
      <c r="D562" s="94"/>
      <c r="E562" s="94"/>
      <c r="F562" s="76"/>
      <c r="G562" s="63"/>
      <c r="H562" s="63"/>
      <c r="I562" s="51"/>
      <c r="J562" s="69"/>
      <c r="K562" s="65"/>
      <c r="L562" s="65"/>
      <c r="M562" s="352"/>
      <c r="N562" s="364"/>
      <c r="O562" s="482"/>
      <c r="P562" s="352"/>
      <c r="Q562" s="353"/>
      <c r="R562" s="481"/>
      <c r="S562" s="416"/>
      <c r="T562" s="417"/>
      <c r="U562" s="417"/>
      <c r="V562" s="417"/>
      <c r="W562" s="417"/>
      <c r="X562" s="418"/>
      <c r="Y562" s="419"/>
      <c r="Z562" s="420" t="s">
        <v>20</v>
      </c>
      <c r="AA562" s="421" t="s">
        <v>21</v>
      </c>
      <c r="AB562" s="422">
        <v>0.85</v>
      </c>
      <c r="AC562" s="412"/>
      <c r="AD562" s="412"/>
      <c r="AE562" s="413"/>
      <c r="AF562" s="414">
        <f>ROUND(ROUND(ROUND(G536*Q560,0)*Y561,0)*AB562,0)</f>
        <v>89</v>
      </c>
      <c r="AG562" s="79"/>
    </row>
    <row r="563" ht="16.5" customHeight="1">
      <c r="A563" s="403">
        <v>63.0</v>
      </c>
      <c r="B563" s="404" t="s">
        <v>6074</v>
      </c>
      <c r="C563" s="405" t="s">
        <v>6075</v>
      </c>
      <c r="D563" s="94"/>
      <c r="E563" s="94"/>
      <c r="F563" s="76"/>
      <c r="G563" s="63"/>
      <c r="H563" s="63"/>
      <c r="I563" s="51"/>
      <c r="J563" s="69"/>
      <c r="K563" s="65"/>
      <c r="L563" s="65"/>
      <c r="M563" s="352"/>
      <c r="N563" s="364"/>
      <c r="O563" s="482"/>
      <c r="P563" s="352"/>
      <c r="Q563" s="353"/>
      <c r="R563" s="481"/>
      <c r="S563" s="407" t="s">
        <v>27</v>
      </c>
      <c r="T563" s="408"/>
      <c r="U563" s="408"/>
      <c r="V563" s="408"/>
      <c r="W563" s="408"/>
      <c r="X563" s="409" t="s">
        <v>21</v>
      </c>
      <c r="Y563" s="410">
        <v>0.5</v>
      </c>
      <c r="Z563" s="423"/>
      <c r="AA563" s="424"/>
      <c r="AB563" s="424"/>
      <c r="AC563" s="424"/>
      <c r="AD563" s="424"/>
      <c r="AE563" s="419"/>
      <c r="AF563" s="414">
        <f>ROUND(ROUND(G536*Q560,0)*Y563,0)</f>
        <v>75</v>
      </c>
      <c r="AG563" s="79"/>
    </row>
    <row r="564" ht="16.5" customHeight="1">
      <c r="A564" s="403">
        <v>63.0</v>
      </c>
      <c r="B564" s="404" t="s">
        <v>6076</v>
      </c>
      <c r="C564" s="405" t="s">
        <v>6077</v>
      </c>
      <c r="D564" s="94"/>
      <c r="E564" s="94"/>
      <c r="F564" s="76"/>
      <c r="G564" s="63"/>
      <c r="H564" s="63"/>
      <c r="I564" s="51"/>
      <c r="J564" s="69"/>
      <c r="K564" s="65"/>
      <c r="L564" s="65"/>
      <c r="M564" s="352"/>
      <c r="N564" s="364"/>
      <c r="O564" s="482"/>
      <c r="P564" s="352"/>
      <c r="Q564" s="353"/>
      <c r="R564" s="483"/>
      <c r="S564" s="416"/>
      <c r="T564" s="417"/>
      <c r="U564" s="417"/>
      <c r="V564" s="417"/>
      <c r="W564" s="417"/>
      <c r="X564" s="418"/>
      <c r="Y564" s="419"/>
      <c r="Z564" s="420" t="s">
        <v>20</v>
      </c>
      <c r="AA564" s="421" t="s">
        <v>21</v>
      </c>
      <c r="AB564" s="422">
        <v>0.85</v>
      </c>
      <c r="AC564" s="412"/>
      <c r="AD564" s="412"/>
      <c r="AE564" s="413"/>
      <c r="AF564" s="414">
        <f>ROUND(ROUND(ROUND(G536*Q560,0)*Y563,0)*AB564,0)</f>
        <v>64</v>
      </c>
      <c r="AG564" s="79"/>
    </row>
    <row r="565" ht="16.5" customHeight="1">
      <c r="A565" s="29">
        <v>63.0</v>
      </c>
      <c r="B565" s="30" t="s">
        <v>6078</v>
      </c>
      <c r="C565" s="32" t="s">
        <v>6079</v>
      </c>
      <c r="D565" s="94"/>
      <c r="E565" s="94"/>
      <c r="F565" s="76"/>
      <c r="G565" s="63"/>
      <c r="H565" s="63"/>
      <c r="I565" s="51"/>
      <c r="J565" s="69"/>
      <c r="K565" s="65"/>
      <c r="L565" s="65"/>
      <c r="M565" s="352"/>
      <c r="N565" s="364"/>
      <c r="O565" s="482"/>
      <c r="P565" s="352"/>
      <c r="Q565" s="353"/>
      <c r="R565" s="96"/>
      <c r="S565" s="96"/>
      <c r="T565" s="152"/>
      <c r="U565" s="152"/>
      <c r="V565" s="152"/>
      <c r="W565" s="152"/>
      <c r="X565" s="287"/>
      <c r="Y565" s="354"/>
      <c r="Z565" s="398"/>
      <c r="AA565" s="288"/>
      <c r="AB565" s="346"/>
      <c r="AC565" s="82" t="s">
        <v>30</v>
      </c>
      <c r="AD565" s="302">
        <v>5.0</v>
      </c>
      <c r="AE565" s="360" t="s">
        <v>31</v>
      </c>
      <c r="AF565" s="45">
        <f>ROUND(ROUND(G536*Q560,0)-AD565,0)</f>
        <v>145</v>
      </c>
      <c r="AG565" s="79"/>
    </row>
    <row r="566" ht="16.5" customHeight="1">
      <c r="A566" s="29">
        <v>63.0</v>
      </c>
      <c r="B566" s="30" t="s">
        <v>6080</v>
      </c>
      <c r="C566" s="32" t="s">
        <v>6081</v>
      </c>
      <c r="D566" s="94"/>
      <c r="E566" s="94"/>
      <c r="F566" s="76"/>
      <c r="G566" s="63"/>
      <c r="H566" s="63"/>
      <c r="I566" s="51"/>
      <c r="J566" s="69"/>
      <c r="K566" s="65"/>
      <c r="L566" s="65"/>
      <c r="M566" s="352"/>
      <c r="N566" s="364"/>
      <c r="O566" s="482"/>
      <c r="P566" s="352"/>
      <c r="Q566" s="353"/>
      <c r="R566" s="115"/>
      <c r="S566" s="115"/>
      <c r="T566" s="291"/>
      <c r="U566" s="291"/>
      <c r="V566" s="291"/>
      <c r="W566" s="291"/>
      <c r="X566" s="290"/>
      <c r="Y566" s="355"/>
      <c r="Z566" s="299" t="s">
        <v>20</v>
      </c>
      <c r="AA566" s="287" t="s">
        <v>21</v>
      </c>
      <c r="AB566" s="361">
        <v>0.85</v>
      </c>
      <c r="AC566" s="482"/>
      <c r="AD566" s="302"/>
      <c r="AE566" s="360"/>
      <c r="AF566" s="45">
        <f>ROUND(ROUND(ROUND(G536*Q560,0)*AB566,0)-AD565,0)</f>
        <v>123</v>
      </c>
      <c r="AG566" s="79"/>
    </row>
    <row r="567" ht="16.5" customHeight="1">
      <c r="A567" s="403">
        <v>63.0</v>
      </c>
      <c r="B567" s="404" t="s">
        <v>6082</v>
      </c>
      <c r="C567" s="405" t="s">
        <v>6083</v>
      </c>
      <c r="D567" s="94"/>
      <c r="E567" s="94"/>
      <c r="F567" s="76"/>
      <c r="G567" s="63"/>
      <c r="H567" s="63"/>
      <c r="I567" s="51"/>
      <c r="J567" s="69"/>
      <c r="K567" s="65"/>
      <c r="L567" s="65"/>
      <c r="M567" s="352"/>
      <c r="N567" s="364"/>
      <c r="O567" s="482"/>
      <c r="P567" s="352"/>
      <c r="Q567" s="353"/>
      <c r="R567" s="504" t="s">
        <v>23</v>
      </c>
      <c r="S567" s="407" t="s">
        <v>24</v>
      </c>
      <c r="T567" s="408"/>
      <c r="U567" s="408"/>
      <c r="V567" s="408"/>
      <c r="W567" s="408"/>
      <c r="X567" s="409" t="s">
        <v>21</v>
      </c>
      <c r="Y567" s="410">
        <v>0.7</v>
      </c>
      <c r="Z567" s="426"/>
      <c r="AA567" s="427"/>
      <c r="AB567" s="428"/>
      <c r="AC567" s="482"/>
      <c r="AD567" s="313"/>
      <c r="AE567" s="349"/>
      <c r="AF567" s="414">
        <f>ROUND(ROUND(ROUND(G536*Q560,0)*Y567,0)-AD565,0)</f>
        <v>100</v>
      </c>
      <c r="AG567" s="79"/>
    </row>
    <row r="568" ht="16.5" customHeight="1">
      <c r="A568" s="403">
        <v>63.0</v>
      </c>
      <c r="B568" s="404" t="s">
        <v>6084</v>
      </c>
      <c r="C568" s="405" t="s">
        <v>6085</v>
      </c>
      <c r="D568" s="94"/>
      <c r="E568" s="94"/>
      <c r="F568" s="76"/>
      <c r="G568" s="63"/>
      <c r="H568" s="63"/>
      <c r="I568" s="51"/>
      <c r="J568" s="69"/>
      <c r="K568" s="65"/>
      <c r="L568" s="65"/>
      <c r="M568" s="352"/>
      <c r="N568" s="364"/>
      <c r="O568" s="482"/>
      <c r="P568" s="352"/>
      <c r="Q568" s="353"/>
      <c r="R568" s="481"/>
      <c r="S568" s="416"/>
      <c r="T568" s="417"/>
      <c r="U568" s="417"/>
      <c r="V568" s="417"/>
      <c r="W568" s="417"/>
      <c r="X568" s="418"/>
      <c r="Y568" s="419"/>
      <c r="Z568" s="420" t="s">
        <v>20</v>
      </c>
      <c r="AA568" s="421" t="s">
        <v>21</v>
      </c>
      <c r="AB568" s="430">
        <v>0.85</v>
      </c>
      <c r="AC568" s="482"/>
      <c r="AD568" s="313"/>
      <c r="AE568" s="349"/>
      <c r="AF568" s="414">
        <f>ROUND(ROUND(ROUND(ROUND(G536*Q560,0)*Y567,0)*AB568,0)-AD565,0)</f>
        <v>84</v>
      </c>
      <c r="AG568" s="79"/>
    </row>
    <row r="569" ht="16.5" customHeight="1">
      <c r="A569" s="403">
        <v>63.0</v>
      </c>
      <c r="B569" s="404" t="s">
        <v>6086</v>
      </c>
      <c r="C569" s="405" t="s">
        <v>6087</v>
      </c>
      <c r="D569" s="94"/>
      <c r="E569" s="94"/>
      <c r="F569" s="76"/>
      <c r="G569" s="63"/>
      <c r="H569" s="63"/>
      <c r="I569" s="51"/>
      <c r="J569" s="69"/>
      <c r="K569" s="65"/>
      <c r="L569" s="65"/>
      <c r="M569" s="352"/>
      <c r="N569" s="364"/>
      <c r="O569" s="482"/>
      <c r="P569" s="352"/>
      <c r="Q569" s="353"/>
      <c r="R569" s="481"/>
      <c r="S569" s="431" t="s">
        <v>27</v>
      </c>
      <c r="T569" s="408"/>
      <c r="U569" s="408"/>
      <c r="V569" s="408"/>
      <c r="W569" s="408"/>
      <c r="X569" s="409" t="s">
        <v>21</v>
      </c>
      <c r="Y569" s="410">
        <v>0.5</v>
      </c>
      <c r="Z569" s="423"/>
      <c r="AA569" s="424"/>
      <c r="AB569" s="419"/>
      <c r="AC569" s="482"/>
      <c r="AD569" s="313"/>
      <c r="AE569" s="349"/>
      <c r="AF569" s="414">
        <f>ROUND(ROUND(ROUND(G536*Q560,0)*Y569,0)-AD565,0)</f>
        <v>70</v>
      </c>
      <c r="AG569" s="79"/>
    </row>
    <row r="570" ht="16.5" customHeight="1">
      <c r="A570" s="403">
        <v>63.0</v>
      </c>
      <c r="B570" s="404" t="s">
        <v>6088</v>
      </c>
      <c r="C570" s="405" t="s">
        <v>6089</v>
      </c>
      <c r="D570" s="94"/>
      <c r="E570" s="94"/>
      <c r="F570" s="76"/>
      <c r="G570" s="63"/>
      <c r="H570" s="63"/>
      <c r="I570" s="51"/>
      <c r="J570" s="69"/>
      <c r="K570" s="65"/>
      <c r="L570" s="65"/>
      <c r="M570" s="352"/>
      <c r="N570" s="364"/>
      <c r="O570" s="359"/>
      <c r="P570" s="352"/>
      <c r="Q570" s="353"/>
      <c r="R570" s="483"/>
      <c r="S570" s="433"/>
      <c r="T570" s="417"/>
      <c r="U570" s="417"/>
      <c r="V570" s="417"/>
      <c r="W570" s="417"/>
      <c r="X570" s="418"/>
      <c r="Y570" s="419"/>
      <c r="Z570" s="420" t="s">
        <v>20</v>
      </c>
      <c r="AA570" s="421" t="s">
        <v>21</v>
      </c>
      <c r="AB570" s="430">
        <v>0.85</v>
      </c>
      <c r="AC570" s="484"/>
      <c r="AD570" s="292"/>
      <c r="AE570" s="355"/>
      <c r="AF570" s="414">
        <f>ROUND(ROUND(ROUND(ROUND(G536*Q560,0)*Y569,0)*AB570,0)-AD565,0)</f>
        <v>59</v>
      </c>
      <c r="AG570" s="79"/>
    </row>
    <row r="571" ht="16.5" customHeight="1">
      <c r="A571" s="29">
        <v>63.0</v>
      </c>
      <c r="B571" s="30" t="s">
        <v>6090</v>
      </c>
      <c r="C571" s="32" t="s">
        <v>6091</v>
      </c>
      <c r="D571" s="94"/>
      <c r="E571" s="94"/>
      <c r="F571" s="94"/>
      <c r="G571" s="63"/>
      <c r="H571" s="63"/>
      <c r="I571" s="95"/>
      <c r="J571" s="82" t="s">
        <v>38</v>
      </c>
      <c r="K571" s="152"/>
      <c r="L571" s="344"/>
      <c r="M571" s="152"/>
      <c r="N571" s="105"/>
      <c r="O571" s="94"/>
      <c r="P571" s="140"/>
      <c r="Q571" s="95"/>
      <c r="R571" s="287"/>
      <c r="S571" s="287"/>
      <c r="T571" s="152"/>
      <c r="U571" s="152"/>
      <c r="V571" s="152"/>
      <c r="W571" s="152"/>
      <c r="X571" s="287"/>
      <c r="Y571" s="345"/>
      <c r="Z571" s="398"/>
      <c r="AA571" s="288"/>
      <c r="AB571" s="288"/>
      <c r="AC571" s="288"/>
      <c r="AD571" s="288"/>
      <c r="AE571" s="346"/>
      <c r="AF571" s="45">
        <f>ROUND(ROUND(G536+K572,0)*Q560,0)</f>
        <v>152</v>
      </c>
      <c r="AG571" s="79"/>
    </row>
    <row r="572" ht="16.5" customHeight="1">
      <c r="A572" s="29">
        <v>63.0</v>
      </c>
      <c r="B572" s="30" t="s">
        <v>6092</v>
      </c>
      <c r="C572" s="32" t="s">
        <v>6093</v>
      </c>
      <c r="D572" s="94"/>
      <c r="E572" s="94"/>
      <c r="F572" s="94"/>
      <c r="G572" s="373"/>
      <c r="H572" s="140"/>
      <c r="I572" s="95"/>
      <c r="J572" s="482"/>
      <c r="K572" s="140">
        <v>4.0</v>
      </c>
      <c r="L572" s="348" t="s">
        <v>40</v>
      </c>
      <c r="M572" s="140"/>
      <c r="N572" s="105"/>
      <c r="O572" s="94"/>
      <c r="P572" s="140"/>
      <c r="Q572" s="95"/>
      <c r="R572" s="290"/>
      <c r="S572" s="290"/>
      <c r="T572" s="291"/>
      <c r="U572" s="291"/>
      <c r="V572" s="291"/>
      <c r="W572" s="291"/>
      <c r="X572" s="290"/>
      <c r="Y572" s="350"/>
      <c r="Z572" s="299" t="s">
        <v>20</v>
      </c>
      <c r="AA572" s="287" t="s">
        <v>21</v>
      </c>
      <c r="AB572" s="351">
        <v>0.85</v>
      </c>
      <c r="AC572" s="288"/>
      <c r="AD572" s="288"/>
      <c r="AE572" s="346"/>
      <c r="AF572" s="45">
        <f>ROUND(ROUND(ROUND(G536+K572,0)*Q560,0)*AB572,0)</f>
        <v>129</v>
      </c>
      <c r="AG572" s="79"/>
    </row>
    <row r="573" ht="16.5" customHeight="1">
      <c r="A573" s="403">
        <v>63.0</v>
      </c>
      <c r="B573" s="404" t="s">
        <v>6094</v>
      </c>
      <c r="C573" s="405" t="s">
        <v>6095</v>
      </c>
      <c r="D573" s="94"/>
      <c r="E573" s="94"/>
      <c r="F573" s="94"/>
      <c r="G573" s="352"/>
      <c r="H573" s="140"/>
      <c r="I573" s="95"/>
      <c r="J573" s="482"/>
      <c r="K573" s="65"/>
      <c r="L573" s="65"/>
      <c r="M573" s="352"/>
      <c r="N573" s="364"/>
      <c r="O573" s="359"/>
      <c r="P573" s="352"/>
      <c r="Q573" s="353"/>
      <c r="R573" s="504" t="s">
        <v>23</v>
      </c>
      <c r="S573" s="407" t="s">
        <v>24</v>
      </c>
      <c r="T573" s="408"/>
      <c r="U573" s="408"/>
      <c r="V573" s="408"/>
      <c r="W573" s="408"/>
      <c r="X573" s="409" t="s">
        <v>21</v>
      </c>
      <c r="Y573" s="410">
        <v>0.7</v>
      </c>
      <c r="Z573" s="426"/>
      <c r="AA573" s="427"/>
      <c r="AB573" s="427"/>
      <c r="AC573" s="427"/>
      <c r="AD573" s="427"/>
      <c r="AE573" s="428"/>
      <c r="AF573" s="414">
        <f>ROUND(ROUND(ROUND(G536+K572,0)*Q560,0)*Y573,0)</f>
        <v>106</v>
      </c>
      <c r="AG573" s="79"/>
    </row>
    <row r="574" ht="16.5" customHeight="1">
      <c r="A574" s="403">
        <v>63.0</v>
      </c>
      <c r="B574" s="404" t="s">
        <v>6096</v>
      </c>
      <c r="C574" s="405" t="s">
        <v>6097</v>
      </c>
      <c r="D574" s="94"/>
      <c r="E574" s="94"/>
      <c r="F574" s="94"/>
      <c r="G574" s="352"/>
      <c r="H574" s="140"/>
      <c r="I574" s="95"/>
      <c r="J574" s="482"/>
      <c r="K574" s="65"/>
      <c r="L574" s="65"/>
      <c r="M574" s="352"/>
      <c r="N574" s="364"/>
      <c r="O574" s="359"/>
      <c r="P574" s="352"/>
      <c r="Q574" s="353"/>
      <c r="R574" s="481"/>
      <c r="S574" s="416"/>
      <c r="T574" s="417"/>
      <c r="U574" s="417"/>
      <c r="V574" s="417"/>
      <c r="W574" s="417"/>
      <c r="X574" s="418"/>
      <c r="Y574" s="419"/>
      <c r="Z574" s="420" t="s">
        <v>20</v>
      </c>
      <c r="AA574" s="421" t="s">
        <v>21</v>
      </c>
      <c r="AB574" s="422">
        <v>0.85</v>
      </c>
      <c r="AC574" s="412"/>
      <c r="AD574" s="412"/>
      <c r="AE574" s="413"/>
      <c r="AF574" s="414">
        <f>ROUND(ROUND(ROUND(ROUND(G536+K572,0)*Q560,0)*Y573,0)*AB574,0)</f>
        <v>90</v>
      </c>
      <c r="AG574" s="79"/>
    </row>
    <row r="575" ht="16.5" customHeight="1">
      <c r="A575" s="403">
        <v>63.0</v>
      </c>
      <c r="B575" s="404" t="s">
        <v>6098</v>
      </c>
      <c r="C575" s="405" t="s">
        <v>6099</v>
      </c>
      <c r="D575" s="94"/>
      <c r="E575" s="94"/>
      <c r="F575" s="94"/>
      <c r="G575" s="352"/>
      <c r="H575" s="140"/>
      <c r="I575" s="95"/>
      <c r="J575" s="482"/>
      <c r="K575" s="65"/>
      <c r="L575" s="65"/>
      <c r="M575" s="352"/>
      <c r="N575" s="364"/>
      <c r="O575" s="359"/>
      <c r="P575" s="352"/>
      <c r="Q575" s="353"/>
      <c r="R575" s="481"/>
      <c r="S575" s="407" t="s">
        <v>27</v>
      </c>
      <c r="T575" s="408"/>
      <c r="U575" s="408"/>
      <c r="V575" s="408"/>
      <c r="W575" s="408"/>
      <c r="X575" s="409" t="s">
        <v>21</v>
      </c>
      <c r="Y575" s="410">
        <v>0.5</v>
      </c>
      <c r="Z575" s="423"/>
      <c r="AA575" s="424"/>
      <c r="AB575" s="424"/>
      <c r="AC575" s="424"/>
      <c r="AD575" s="424"/>
      <c r="AE575" s="419"/>
      <c r="AF575" s="414">
        <f>ROUND(ROUND(ROUND(G536+K572,0)*Q560,0)*Y575,0)</f>
        <v>76</v>
      </c>
      <c r="AG575" s="79"/>
    </row>
    <row r="576" ht="16.5" customHeight="1">
      <c r="A576" s="403">
        <v>63.0</v>
      </c>
      <c r="B576" s="404" t="s">
        <v>6100</v>
      </c>
      <c r="C576" s="405" t="s">
        <v>6101</v>
      </c>
      <c r="D576" s="94"/>
      <c r="E576" s="94"/>
      <c r="F576" s="94"/>
      <c r="G576" s="352"/>
      <c r="H576" s="140"/>
      <c r="I576" s="95"/>
      <c r="J576" s="482"/>
      <c r="K576" s="65"/>
      <c r="L576" s="65"/>
      <c r="M576" s="352"/>
      <c r="N576" s="364"/>
      <c r="O576" s="359"/>
      <c r="P576" s="352"/>
      <c r="Q576" s="353"/>
      <c r="R576" s="483"/>
      <c r="S576" s="416"/>
      <c r="T576" s="417"/>
      <c r="U576" s="417"/>
      <c r="V576" s="417"/>
      <c r="W576" s="417"/>
      <c r="X576" s="418"/>
      <c r="Y576" s="419"/>
      <c r="Z576" s="420" t="s">
        <v>20</v>
      </c>
      <c r="AA576" s="421" t="s">
        <v>21</v>
      </c>
      <c r="AB576" s="422">
        <v>0.85</v>
      </c>
      <c r="AC576" s="412"/>
      <c r="AD576" s="412"/>
      <c r="AE576" s="413"/>
      <c r="AF576" s="414">
        <f>ROUND(ROUND(ROUND(ROUND(G536+K572,0)*Q560,0)*Y575,0)*AB576,0)</f>
        <v>65</v>
      </c>
      <c r="AG576" s="79"/>
    </row>
    <row r="577" ht="16.5" customHeight="1">
      <c r="A577" s="29">
        <v>63.0</v>
      </c>
      <c r="B577" s="30" t="s">
        <v>6102</v>
      </c>
      <c r="C577" s="32" t="s">
        <v>6103</v>
      </c>
      <c r="D577" s="94"/>
      <c r="E577" s="94"/>
      <c r="F577" s="94"/>
      <c r="G577" s="352"/>
      <c r="H577" s="140"/>
      <c r="I577" s="95"/>
      <c r="J577" s="69"/>
      <c r="K577" s="65"/>
      <c r="L577" s="65"/>
      <c r="M577" s="352"/>
      <c r="N577" s="364"/>
      <c r="O577" s="359"/>
      <c r="P577" s="352"/>
      <c r="Q577" s="353"/>
      <c r="R577" s="96"/>
      <c r="S577" s="96"/>
      <c r="T577" s="152"/>
      <c r="U577" s="152"/>
      <c r="V577" s="152"/>
      <c r="W577" s="152"/>
      <c r="X577" s="287"/>
      <c r="Y577" s="354"/>
      <c r="Z577" s="398"/>
      <c r="AA577" s="288"/>
      <c r="AB577" s="346"/>
      <c r="AC577" s="82" t="s">
        <v>30</v>
      </c>
      <c r="AD577" s="302">
        <v>5.0</v>
      </c>
      <c r="AE577" s="360" t="s">
        <v>31</v>
      </c>
      <c r="AF577" s="45">
        <f>ROUND(ROUND(ROUND(G536+K572,0)*Q560,0)-AD577,0)</f>
        <v>147</v>
      </c>
      <c r="AG577" s="79"/>
    </row>
    <row r="578" ht="16.5" customHeight="1">
      <c r="A578" s="29">
        <v>63.0</v>
      </c>
      <c r="B578" s="30" t="s">
        <v>6104</v>
      </c>
      <c r="C578" s="32" t="s">
        <v>6105</v>
      </c>
      <c r="D578" s="94"/>
      <c r="E578" s="94"/>
      <c r="F578" s="94"/>
      <c r="G578" s="352"/>
      <c r="H578" s="140"/>
      <c r="I578" s="95"/>
      <c r="J578" s="69"/>
      <c r="K578" s="65"/>
      <c r="L578" s="65"/>
      <c r="M578" s="352"/>
      <c r="N578" s="364"/>
      <c r="O578" s="359"/>
      <c r="P578" s="352"/>
      <c r="Q578" s="353"/>
      <c r="R578" s="115"/>
      <c r="S578" s="115"/>
      <c r="T578" s="291"/>
      <c r="U578" s="291"/>
      <c r="V578" s="291"/>
      <c r="W578" s="291"/>
      <c r="X578" s="290"/>
      <c r="Y578" s="355"/>
      <c r="Z578" s="299" t="s">
        <v>20</v>
      </c>
      <c r="AA578" s="287" t="s">
        <v>21</v>
      </c>
      <c r="AB578" s="361">
        <v>0.85</v>
      </c>
      <c r="AC578" s="482"/>
      <c r="AD578" s="302"/>
      <c r="AE578" s="360"/>
      <c r="AF578" s="45">
        <f>ROUND(ROUND(ROUND(ROUND(G536+K572,0)*Q560,0)*AB578,0)-AD577,0)</f>
        <v>124</v>
      </c>
      <c r="AG578" s="79"/>
    </row>
    <row r="579" ht="16.5" customHeight="1">
      <c r="A579" s="403">
        <v>63.0</v>
      </c>
      <c r="B579" s="404" t="s">
        <v>6106</v>
      </c>
      <c r="C579" s="405" t="s">
        <v>6107</v>
      </c>
      <c r="D579" s="94"/>
      <c r="E579" s="94"/>
      <c r="F579" s="94"/>
      <c r="G579" s="352"/>
      <c r="H579" s="140"/>
      <c r="I579" s="95"/>
      <c r="J579" s="69"/>
      <c r="K579" s="65"/>
      <c r="L579" s="65"/>
      <c r="M579" s="352"/>
      <c r="N579" s="364"/>
      <c r="O579" s="359"/>
      <c r="P579" s="352"/>
      <c r="Q579" s="353"/>
      <c r="R579" s="504" t="s">
        <v>23</v>
      </c>
      <c r="S579" s="407" t="s">
        <v>24</v>
      </c>
      <c r="T579" s="408"/>
      <c r="U579" s="408"/>
      <c r="V579" s="408"/>
      <c r="W579" s="408"/>
      <c r="X579" s="409" t="s">
        <v>21</v>
      </c>
      <c r="Y579" s="410">
        <v>0.7</v>
      </c>
      <c r="Z579" s="426"/>
      <c r="AA579" s="427"/>
      <c r="AB579" s="428"/>
      <c r="AC579" s="482"/>
      <c r="AD579" s="313"/>
      <c r="AE579" s="349"/>
      <c r="AF579" s="414">
        <f>ROUND(ROUND(ROUND(ROUND(G536+K572,0)*Q560,0)*Y579,0)-AD577,0)</f>
        <v>101</v>
      </c>
      <c r="AG579" s="79"/>
    </row>
    <row r="580" ht="16.5" customHeight="1">
      <c r="A580" s="403">
        <v>63.0</v>
      </c>
      <c r="B580" s="404" t="s">
        <v>6108</v>
      </c>
      <c r="C580" s="405" t="s">
        <v>6109</v>
      </c>
      <c r="D580" s="94"/>
      <c r="E580" s="94"/>
      <c r="F580" s="94"/>
      <c r="G580" s="352"/>
      <c r="H580" s="140"/>
      <c r="I580" s="95"/>
      <c r="J580" s="69"/>
      <c r="K580" s="65"/>
      <c r="L580" s="65"/>
      <c r="M580" s="352"/>
      <c r="N580" s="364"/>
      <c r="O580" s="359"/>
      <c r="P580" s="352"/>
      <c r="Q580" s="353"/>
      <c r="R580" s="481"/>
      <c r="S580" s="416"/>
      <c r="T580" s="417"/>
      <c r="U580" s="417"/>
      <c r="V580" s="417"/>
      <c r="W580" s="417"/>
      <c r="X580" s="418"/>
      <c r="Y580" s="419"/>
      <c r="Z580" s="420" t="s">
        <v>20</v>
      </c>
      <c r="AA580" s="421" t="s">
        <v>21</v>
      </c>
      <c r="AB580" s="430">
        <v>0.85</v>
      </c>
      <c r="AC580" s="482"/>
      <c r="AD580" s="313"/>
      <c r="AE580" s="349"/>
      <c r="AF580" s="414">
        <f>ROUND(ROUND(ROUND(ROUND(ROUND(G536+K572,0)*Q560,0)*Y579,0)*AB580,0)-AD577,0)</f>
        <v>85</v>
      </c>
      <c r="AG580" s="79"/>
    </row>
    <row r="581" ht="16.5" customHeight="1">
      <c r="A581" s="403">
        <v>63.0</v>
      </c>
      <c r="B581" s="404" t="s">
        <v>6110</v>
      </c>
      <c r="C581" s="405" t="s">
        <v>6111</v>
      </c>
      <c r="D581" s="94"/>
      <c r="E581" s="94"/>
      <c r="F581" s="94"/>
      <c r="G581" s="352"/>
      <c r="H581" s="140"/>
      <c r="I581" s="95"/>
      <c r="J581" s="69"/>
      <c r="K581" s="65"/>
      <c r="L581" s="65"/>
      <c r="M581" s="352"/>
      <c r="N581" s="364"/>
      <c r="O581" s="359"/>
      <c r="P581" s="352"/>
      <c r="Q581" s="353"/>
      <c r="R581" s="481"/>
      <c r="S581" s="431" t="s">
        <v>27</v>
      </c>
      <c r="T581" s="408"/>
      <c r="U581" s="408"/>
      <c r="V581" s="408"/>
      <c r="W581" s="408"/>
      <c r="X581" s="409" t="s">
        <v>21</v>
      </c>
      <c r="Y581" s="410">
        <v>0.5</v>
      </c>
      <c r="Z581" s="423"/>
      <c r="AA581" s="424"/>
      <c r="AB581" s="419"/>
      <c r="AC581" s="482"/>
      <c r="AD581" s="313"/>
      <c r="AE581" s="349"/>
      <c r="AF581" s="414">
        <f>ROUND(ROUND(ROUND(ROUND(G536+K572,0)*Q560,0)*Y581,0)-AD577,0)</f>
        <v>71</v>
      </c>
      <c r="AG581" s="79"/>
    </row>
    <row r="582" ht="16.5" customHeight="1">
      <c r="A582" s="403">
        <v>63.0</v>
      </c>
      <c r="B582" s="404" t="s">
        <v>6112</v>
      </c>
      <c r="C582" s="405" t="s">
        <v>6113</v>
      </c>
      <c r="D582" s="107"/>
      <c r="E582" s="107"/>
      <c r="F582" s="107"/>
      <c r="G582" s="374"/>
      <c r="H582" s="291"/>
      <c r="I582" s="188"/>
      <c r="J582" s="110"/>
      <c r="K582" s="115"/>
      <c r="L582" s="115"/>
      <c r="M582" s="374"/>
      <c r="N582" s="377"/>
      <c r="O582" s="378"/>
      <c r="P582" s="374"/>
      <c r="Q582" s="376"/>
      <c r="R582" s="483"/>
      <c r="S582" s="433"/>
      <c r="T582" s="417"/>
      <c r="U582" s="417"/>
      <c r="V582" s="417"/>
      <c r="W582" s="417"/>
      <c r="X582" s="418"/>
      <c r="Y582" s="419"/>
      <c r="Z582" s="420" t="s">
        <v>20</v>
      </c>
      <c r="AA582" s="421" t="s">
        <v>21</v>
      </c>
      <c r="AB582" s="430">
        <v>0.85</v>
      </c>
      <c r="AC582" s="484"/>
      <c r="AD582" s="292"/>
      <c r="AE582" s="355"/>
      <c r="AF582" s="414">
        <f>ROUND(ROUND(ROUND(ROUND(ROUND(G536+K572,0)*Q560,0)*Y581,0)*AB582,0)-AD577,0)</f>
        <v>60</v>
      </c>
      <c r="AG582" s="79"/>
    </row>
    <row r="583" ht="16.5" customHeight="1">
      <c r="A583" s="29">
        <v>63.0</v>
      </c>
      <c r="B583" s="30" t="s">
        <v>6114</v>
      </c>
      <c r="C583" s="32" t="s">
        <v>6115</v>
      </c>
      <c r="D583" s="33" t="s">
        <v>322</v>
      </c>
      <c r="E583" s="33" t="s">
        <v>323</v>
      </c>
      <c r="F583" s="102" t="s">
        <v>103</v>
      </c>
      <c r="G583" s="35"/>
      <c r="H583" s="35"/>
      <c r="I583" s="36"/>
      <c r="J583" s="152"/>
      <c r="K583" s="152"/>
      <c r="L583" s="344"/>
      <c r="M583" s="152"/>
      <c r="N583" s="241" t="s">
        <v>4961</v>
      </c>
      <c r="O583" s="82" t="s">
        <v>4962</v>
      </c>
      <c r="P583" s="152"/>
      <c r="Q583" s="153"/>
      <c r="R583" s="287"/>
      <c r="S583" s="287"/>
      <c r="T583" s="152"/>
      <c r="U583" s="152"/>
      <c r="V583" s="153"/>
      <c r="W583" s="168"/>
      <c r="X583" s="287"/>
      <c r="Y583" s="345"/>
      <c r="Z583" s="398"/>
      <c r="AA583" s="288"/>
      <c r="AB583" s="288"/>
      <c r="AC583" s="288"/>
      <c r="AD583" s="288"/>
      <c r="AE583" s="346"/>
      <c r="AF583" s="45">
        <f>ROUND(G584*Q584,0)</f>
        <v>554</v>
      </c>
      <c r="AG583" s="79"/>
    </row>
    <row r="584" ht="16.5" customHeight="1">
      <c r="A584" s="29">
        <v>63.0</v>
      </c>
      <c r="B584" s="30" t="s">
        <v>6116</v>
      </c>
      <c r="C584" s="32" t="s">
        <v>6117</v>
      </c>
      <c r="D584" s="481"/>
      <c r="E584" s="481"/>
      <c r="F584" s="482"/>
      <c r="G584" s="347">
        <f>'30放課後等デイ(基本１)'!G296</f>
        <v>792</v>
      </c>
      <c r="H584" s="140" t="s">
        <v>9</v>
      </c>
      <c r="I584" s="51"/>
      <c r="J584" s="140"/>
      <c r="K584" s="140"/>
      <c r="L584" s="348"/>
      <c r="M584" s="140"/>
      <c r="N584" s="481"/>
      <c r="O584" s="482"/>
      <c r="P584" s="302" t="s">
        <v>21</v>
      </c>
      <c r="Q584" s="349">
        <v>0.7</v>
      </c>
      <c r="R584" s="302"/>
      <c r="S584" s="302"/>
      <c r="T584" s="140"/>
      <c r="U584" s="140"/>
      <c r="V584" s="95"/>
      <c r="W584" s="107"/>
      <c r="X584" s="290"/>
      <c r="Y584" s="350"/>
      <c r="Z584" s="299" t="s">
        <v>20</v>
      </c>
      <c r="AA584" s="287" t="s">
        <v>21</v>
      </c>
      <c r="AB584" s="351">
        <v>0.85</v>
      </c>
      <c r="AC584" s="288"/>
      <c r="AD584" s="288"/>
      <c r="AE584" s="346"/>
      <c r="AF584" s="45">
        <f>ROUND(ROUND(G584*Q584,0)*AB584,0)</f>
        <v>471</v>
      </c>
      <c r="AG584" s="79"/>
    </row>
    <row r="585" ht="16.5" customHeight="1">
      <c r="A585" s="29">
        <v>63.0</v>
      </c>
      <c r="B585" s="30" t="s">
        <v>6118</v>
      </c>
      <c r="C585" s="32" t="s">
        <v>6119</v>
      </c>
      <c r="D585" s="481"/>
      <c r="E585" s="481"/>
      <c r="F585" s="482"/>
      <c r="G585" s="63"/>
      <c r="H585" s="63"/>
      <c r="I585" s="51"/>
      <c r="J585" s="94"/>
      <c r="K585" s="140"/>
      <c r="L585" s="348"/>
      <c r="M585" s="304"/>
      <c r="N585" s="481"/>
      <c r="O585" s="482"/>
      <c r="P585" s="304"/>
      <c r="Q585" s="380"/>
      <c r="R585" s="304"/>
      <c r="S585" s="304"/>
      <c r="T585" s="140"/>
      <c r="U585" s="140"/>
      <c r="V585" s="95"/>
      <c r="W585" s="305" t="s">
        <v>326</v>
      </c>
      <c r="X585" s="287" t="s">
        <v>21</v>
      </c>
      <c r="Y585" s="354">
        <v>0.7</v>
      </c>
      <c r="Z585" s="434"/>
      <c r="AA585" s="297"/>
      <c r="AB585" s="297"/>
      <c r="AC585" s="297"/>
      <c r="AD585" s="297"/>
      <c r="AE585" s="362"/>
      <c r="AF585" s="45">
        <f>ROUND(ROUND(G584*Q584,0)*Y585,0)</f>
        <v>388</v>
      </c>
      <c r="AG585" s="79"/>
    </row>
    <row r="586" ht="16.5" customHeight="1">
      <c r="A586" s="29">
        <v>63.0</v>
      </c>
      <c r="B586" s="30" t="s">
        <v>6120</v>
      </c>
      <c r="C586" s="32" t="s">
        <v>6121</v>
      </c>
      <c r="D586" s="481"/>
      <c r="E586" s="481"/>
      <c r="F586" s="482"/>
      <c r="G586" s="63"/>
      <c r="H586" s="63"/>
      <c r="I586" s="51"/>
      <c r="J586" s="94"/>
      <c r="K586" s="140"/>
      <c r="L586" s="348"/>
      <c r="M586" s="304"/>
      <c r="N586" s="481"/>
      <c r="O586" s="482"/>
      <c r="P586" s="304"/>
      <c r="Q586" s="380"/>
      <c r="R586" s="304"/>
      <c r="S586" s="304"/>
      <c r="T586" s="140"/>
      <c r="U586" s="140"/>
      <c r="V586" s="95"/>
      <c r="W586" s="484"/>
      <c r="X586" s="290"/>
      <c r="Y586" s="355"/>
      <c r="Z586" s="356" t="s">
        <v>20</v>
      </c>
      <c r="AA586" s="357" t="s">
        <v>21</v>
      </c>
      <c r="AB586" s="358">
        <v>0.85</v>
      </c>
      <c r="AC586" s="288"/>
      <c r="AD586" s="288"/>
      <c r="AE586" s="346"/>
      <c r="AF586" s="45">
        <f>ROUND(ROUND(ROUND(G584*Q584,0)*Y585,0)*AB586,0)</f>
        <v>330</v>
      </c>
      <c r="AG586" s="79"/>
    </row>
    <row r="587" ht="16.5" customHeight="1">
      <c r="A587" s="29">
        <v>63.0</v>
      </c>
      <c r="B587" s="30" t="s">
        <v>6122</v>
      </c>
      <c r="C587" s="32" t="s">
        <v>6123</v>
      </c>
      <c r="D587" s="481"/>
      <c r="E587" s="481"/>
      <c r="F587" s="76"/>
      <c r="G587" s="63"/>
      <c r="H587" s="63"/>
      <c r="I587" s="51"/>
      <c r="J587" s="94"/>
      <c r="K587" s="140"/>
      <c r="L587" s="348"/>
      <c r="M587" s="304"/>
      <c r="N587" s="481"/>
      <c r="O587" s="482"/>
      <c r="P587" s="304"/>
      <c r="Q587" s="380"/>
      <c r="R587" s="304"/>
      <c r="S587" s="304"/>
      <c r="T587" s="140"/>
      <c r="U587" s="140"/>
      <c r="V587" s="95"/>
      <c r="W587" s="305" t="s">
        <v>329</v>
      </c>
      <c r="X587" s="287" t="s">
        <v>21</v>
      </c>
      <c r="Y587" s="354">
        <v>0.85</v>
      </c>
      <c r="Z587" s="435"/>
      <c r="AA587" s="292"/>
      <c r="AB587" s="292"/>
      <c r="AC587" s="292"/>
      <c r="AD587" s="292"/>
      <c r="AE587" s="355"/>
      <c r="AF587" s="45">
        <f>ROUND(ROUND(G584*Q584,0)*Y587,0)</f>
        <v>471</v>
      </c>
      <c r="AG587" s="79"/>
    </row>
    <row r="588" ht="16.5" customHeight="1">
      <c r="A588" s="29">
        <v>63.0</v>
      </c>
      <c r="B588" s="30" t="s">
        <v>6124</v>
      </c>
      <c r="C588" s="32" t="s">
        <v>6125</v>
      </c>
      <c r="D588" s="481"/>
      <c r="E588" s="69"/>
      <c r="F588" s="76"/>
      <c r="G588" s="63"/>
      <c r="H588" s="63"/>
      <c r="I588" s="51"/>
      <c r="J588" s="94"/>
      <c r="K588" s="140"/>
      <c r="L588" s="348"/>
      <c r="M588" s="304"/>
      <c r="N588" s="481"/>
      <c r="O588" s="482"/>
      <c r="P588" s="304"/>
      <c r="Q588" s="380"/>
      <c r="R588" s="304"/>
      <c r="S588" s="304"/>
      <c r="T588" s="140"/>
      <c r="U588" s="140"/>
      <c r="V588" s="95"/>
      <c r="W588" s="484"/>
      <c r="X588" s="290"/>
      <c r="Y588" s="355"/>
      <c r="Z588" s="356" t="s">
        <v>20</v>
      </c>
      <c r="AA588" s="357" t="s">
        <v>21</v>
      </c>
      <c r="AB588" s="358">
        <v>0.85</v>
      </c>
      <c r="AC588" s="288"/>
      <c r="AD588" s="288"/>
      <c r="AE588" s="346"/>
      <c r="AF588" s="45">
        <f>ROUND(ROUND(ROUND(G584*Q584,0)*Y587,0)*AB588,0)</f>
        <v>400</v>
      </c>
      <c r="AG588" s="79"/>
    </row>
    <row r="589" ht="16.5" customHeight="1">
      <c r="A589" s="29">
        <v>63.0</v>
      </c>
      <c r="B589" s="30" t="s">
        <v>6126</v>
      </c>
      <c r="C589" s="32" t="s">
        <v>6127</v>
      </c>
      <c r="D589" s="131"/>
      <c r="E589" s="69"/>
      <c r="F589" s="76"/>
      <c r="G589" s="63"/>
      <c r="H589" s="63"/>
      <c r="I589" s="51"/>
      <c r="J589" s="94"/>
      <c r="K589" s="140"/>
      <c r="L589" s="348"/>
      <c r="M589" s="304"/>
      <c r="N589" s="481"/>
      <c r="O589" s="482"/>
      <c r="P589" s="304"/>
      <c r="Q589" s="380"/>
      <c r="R589" s="304"/>
      <c r="S589" s="304"/>
      <c r="T589" s="140"/>
      <c r="U589" s="140"/>
      <c r="V589" s="95"/>
      <c r="W589" s="299"/>
      <c r="X589" s="287"/>
      <c r="Y589" s="345"/>
      <c r="Z589" s="398"/>
      <c r="AA589" s="288"/>
      <c r="AB589" s="346"/>
      <c r="AC589" s="82" t="s">
        <v>30</v>
      </c>
      <c r="AD589" s="302">
        <v>5.0</v>
      </c>
      <c r="AE589" s="360" t="s">
        <v>31</v>
      </c>
      <c r="AF589" s="45">
        <f>ROUND(ROUND(G584*Q584,0)-AD589,0)</f>
        <v>549</v>
      </c>
      <c r="AG589" s="79"/>
    </row>
    <row r="590" ht="16.5" customHeight="1">
      <c r="A590" s="29">
        <v>63.0</v>
      </c>
      <c r="B590" s="30" t="s">
        <v>6128</v>
      </c>
      <c r="C590" s="32" t="s">
        <v>6129</v>
      </c>
      <c r="D590" s="131"/>
      <c r="E590" s="69"/>
      <c r="F590" s="76"/>
      <c r="G590" s="63"/>
      <c r="H590" s="63"/>
      <c r="I590" s="51"/>
      <c r="J590" s="94"/>
      <c r="K590" s="140"/>
      <c r="L590" s="348"/>
      <c r="M590" s="304"/>
      <c r="N590" s="481"/>
      <c r="O590" s="482"/>
      <c r="P590" s="304"/>
      <c r="Q590" s="380"/>
      <c r="R590" s="304"/>
      <c r="S590" s="304"/>
      <c r="T590" s="140"/>
      <c r="U590" s="140"/>
      <c r="V590" s="95"/>
      <c r="W590" s="303"/>
      <c r="X590" s="290"/>
      <c r="Y590" s="350"/>
      <c r="Z590" s="299" t="s">
        <v>20</v>
      </c>
      <c r="AA590" s="287" t="s">
        <v>21</v>
      </c>
      <c r="AB590" s="361">
        <v>0.85</v>
      </c>
      <c r="AC590" s="482"/>
      <c r="AD590" s="302"/>
      <c r="AE590" s="360"/>
      <c r="AF590" s="45">
        <f>ROUND(ROUND(ROUND(G584*Q584,0)*AB590,0)-AD589,0)</f>
        <v>466</v>
      </c>
      <c r="AG590" s="79"/>
    </row>
    <row r="591" ht="16.5" customHeight="1">
      <c r="A591" s="29">
        <v>63.0</v>
      </c>
      <c r="B591" s="30" t="s">
        <v>6130</v>
      </c>
      <c r="C591" s="32" t="s">
        <v>6131</v>
      </c>
      <c r="D591" s="131"/>
      <c r="E591" s="69"/>
      <c r="F591" s="76"/>
      <c r="G591" s="63"/>
      <c r="H591" s="63"/>
      <c r="I591" s="51"/>
      <c r="J591" s="94"/>
      <c r="K591" s="140"/>
      <c r="L591" s="348"/>
      <c r="M591" s="304"/>
      <c r="N591" s="481"/>
      <c r="O591" s="307"/>
      <c r="P591" s="304"/>
      <c r="Q591" s="380"/>
      <c r="R591" s="304"/>
      <c r="S591" s="304"/>
      <c r="T591" s="140"/>
      <c r="U591" s="140"/>
      <c r="V591" s="95"/>
      <c r="W591" s="305" t="s">
        <v>326</v>
      </c>
      <c r="X591" s="302" t="s">
        <v>21</v>
      </c>
      <c r="Y591" s="349">
        <v>0.7</v>
      </c>
      <c r="Z591" s="434"/>
      <c r="AA591" s="297"/>
      <c r="AB591" s="362"/>
      <c r="AC591" s="482"/>
      <c r="AD591" s="313"/>
      <c r="AE591" s="349"/>
      <c r="AF591" s="45">
        <f>ROUND(ROUND(ROUND(G584*Q584,0)*Y591,0)-AD589,0)</f>
        <v>383</v>
      </c>
      <c r="AG591" s="79"/>
    </row>
    <row r="592" ht="16.5" customHeight="1">
      <c r="A592" s="29">
        <v>63.0</v>
      </c>
      <c r="B592" s="30" t="s">
        <v>6132</v>
      </c>
      <c r="C592" s="32" t="s">
        <v>6133</v>
      </c>
      <c r="D592" s="131"/>
      <c r="E592" s="69"/>
      <c r="F592" s="76"/>
      <c r="G592" s="63"/>
      <c r="H592" s="63"/>
      <c r="I592" s="51"/>
      <c r="J592" s="94"/>
      <c r="K592" s="140"/>
      <c r="L592" s="348"/>
      <c r="M592" s="304"/>
      <c r="N592" s="481"/>
      <c r="O592" s="307"/>
      <c r="P592" s="304"/>
      <c r="Q592" s="380"/>
      <c r="R592" s="304"/>
      <c r="S592" s="304"/>
      <c r="T592" s="140"/>
      <c r="U592" s="140"/>
      <c r="V592" s="95"/>
      <c r="W592" s="484"/>
      <c r="X592" s="290"/>
      <c r="Y592" s="355"/>
      <c r="Z592" s="356" t="s">
        <v>20</v>
      </c>
      <c r="AA592" s="357" t="s">
        <v>21</v>
      </c>
      <c r="AB592" s="363">
        <v>0.85</v>
      </c>
      <c r="AC592" s="482"/>
      <c r="AD592" s="313"/>
      <c r="AE592" s="349"/>
      <c r="AF592" s="45">
        <f>ROUND(ROUND(ROUND(ROUND(G584*Q584,0)*Y591,0)*AB592,0)-AD589,0)</f>
        <v>325</v>
      </c>
      <c r="AG592" s="79"/>
    </row>
    <row r="593" ht="16.5" customHeight="1">
      <c r="A593" s="29">
        <v>63.0</v>
      </c>
      <c r="B593" s="30" t="s">
        <v>6134</v>
      </c>
      <c r="C593" s="32" t="s">
        <v>6135</v>
      </c>
      <c r="D593" s="69"/>
      <c r="E593" s="69"/>
      <c r="F593" s="76"/>
      <c r="G593" s="63"/>
      <c r="H593" s="63"/>
      <c r="I593" s="51"/>
      <c r="J593" s="94"/>
      <c r="K593" s="140"/>
      <c r="L593" s="348"/>
      <c r="M593" s="304"/>
      <c r="N593" s="481"/>
      <c r="O593" s="307"/>
      <c r="P593" s="304"/>
      <c r="Q593" s="380"/>
      <c r="R593" s="304"/>
      <c r="S593" s="304"/>
      <c r="T593" s="140"/>
      <c r="U593" s="140"/>
      <c r="V593" s="95"/>
      <c r="W593" s="305" t="s">
        <v>329</v>
      </c>
      <c r="X593" s="302" t="s">
        <v>21</v>
      </c>
      <c r="Y593" s="349">
        <v>0.85</v>
      </c>
      <c r="Z593" s="435"/>
      <c r="AA593" s="292"/>
      <c r="AB593" s="355"/>
      <c r="AC593" s="482"/>
      <c r="AD593" s="313"/>
      <c r="AE593" s="349"/>
      <c r="AF593" s="45">
        <f>ROUND(ROUND(ROUND(G584*Q584,0)*Y593,0)-AD589,0)</f>
        <v>466</v>
      </c>
      <c r="AG593" s="79"/>
    </row>
    <row r="594" ht="16.5" customHeight="1">
      <c r="A594" s="29">
        <v>63.0</v>
      </c>
      <c r="B594" s="30" t="s">
        <v>6136</v>
      </c>
      <c r="C594" s="32" t="s">
        <v>6137</v>
      </c>
      <c r="D594" s="69"/>
      <c r="E594" s="69"/>
      <c r="F594" s="76"/>
      <c r="G594" s="63"/>
      <c r="H594" s="63"/>
      <c r="I594" s="51"/>
      <c r="J594" s="94"/>
      <c r="K594" s="140"/>
      <c r="L594" s="348"/>
      <c r="M594" s="304"/>
      <c r="N594" s="381"/>
      <c r="O594" s="307"/>
      <c r="P594" s="304"/>
      <c r="Q594" s="380"/>
      <c r="R594" s="304"/>
      <c r="S594" s="304"/>
      <c r="T594" s="140"/>
      <c r="U594" s="140"/>
      <c r="V594" s="95"/>
      <c r="W594" s="484"/>
      <c r="X594" s="290"/>
      <c r="Y594" s="355"/>
      <c r="Z594" s="356" t="s">
        <v>20</v>
      </c>
      <c r="AA594" s="357" t="s">
        <v>21</v>
      </c>
      <c r="AB594" s="363">
        <v>0.85</v>
      </c>
      <c r="AC594" s="484"/>
      <c r="AD594" s="292"/>
      <c r="AE594" s="355"/>
      <c r="AF594" s="45">
        <f>ROUND(ROUND(ROUND(ROUND(G584*Q584,0)*Y593,0)*AB594,0)-AD589,0)</f>
        <v>395</v>
      </c>
      <c r="AG594" s="79"/>
    </row>
    <row r="595" ht="16.5" customHeight="1">
      <c r="A595" s="403">
        <v>63.0</v>
      </c>
      <c r="B595" s="404" t="s">
        <v>6138</v>
      </c>
      <c r="C595" s="405" t="s">
        <v>6139</v>
      </c>
      <c r="D595" s="69"/>
      <c r="E595" s="69"/>
      <c r="F595" s="307"/>
      <c r="G595" s="140"/>
      <c r="H595" s="140"/>
      <c r="I595" s="95"/>
      <c r="J595" s="69"/>
      <c r="K595" s="65"/>
      <c r="L595" s="65"/>
      <c r="M595" s="140"/>
      <c r="N595" s="105"/>
      <c r="O595" s="94"/>
      <c r="P595" s="140"/>
      <c r="Q595" s="95"/>
      <c r="R595" s="504" t="s">
        <v>23</v>
      </c>
      <c r="S595" s="505" t="s">
        <v>24</v>
      </c>
      <c r="T595" s="408"/>
      <c r="U595" s="408"/>
      <c r="V595" s="437"/>
      <c r="W595" s="438"/>
      <c r="X595" s="409"/>
      <c r="Y595" s="439"/>
      <c r="Z595" s="411"/>
      <c r="AA595" s="412"/>
      <c r="AB595" s="412"/>
      <c r="AC595" s="412"/>
      <c r="AD595" s="412"/>
      <c r="AE595" s="413"/>
      <c r="AF595" s="414">
        <f>ROUND(ROUND(G584*Q584,0)*U596,0)</f>
        <v>388</v>
      </c>
      <c r="AG595" s="79"/>
    </row>
    <row r="596" ht="16.5" customHeight="1">
      <c r="A596" s="403">
        <v>63.0</v>
      </c>
      <c r="B596" s="404" t="s">
        <v>6140</v>
      </c>
      <c r="C596" s="405" t="s">
        <v>6141</v>
      </c>
      <c r="D596" s="69"/>
      <c r="E596" s="69"/>
      <c r="F596" s="307"/>
      <c r="G596" s="63"/>
      <c r="H596" s="140"/>
      <c r="I596" s="95"/>
      <c r="J596" s="69"/>
      <c r="K596" s="65"/>
      <c r="L596" s="65"/>
      <c r="M596" s="140"/>
      <c r="N596" s="105"/>
      <c r="O596" s="94"/>
      <c r="P596" s="140"/>
      <c r="Q596" s="95"/>
      <c r="R596" s="481"/>
      <c r="S596" s="506"/>
      <c r="T596" s="442" t="s">
        <v>21</v>
      </c>
      <c r="U596" s="443">
        <v>0.7</v>
      </c>
      <c r="V596" s="444"/>
      <c r="W596" s="445"/>
      <c r="X596" s="418"/>
      <c r="Y596" s="446"/>
      <c r="Z596" s="438" t="s">
        <v>20</v>
      </c>
      <c r="AA596" s="409" t="s">
        <v>21</v>
      </c>
      <c r="AB596" s="447">
        <v>0.85</v>
      </c>
      <c r="AC596" s="412"/>
      <c r="AD596" s="412"/>
      <c r="AE596" s="413"/>
      <c r="AF596" s="414">
        <f>ROUND(ROUND(ROUND(G584*Q584,0)*U596,0)*AB596,0)</f>
        <v>330</v>
      </c>
      <c r="AG596" s="79"/>
    </row>
    <row r="597" ht="16.5" customHeight="1">
      <c r="A597" s="403">
        <v>63.0</v>
      </c>
      <c r="B597" s="404" t="s">
        <v>6142</v>
      </c>
      <c r="C597" s="405" t="s">
        <v>6143</v>
      </c>
      <c r="D597" s="94"/>
      <c r="E597" s="94"/>
      <c r="F597" s="103"/>
      <c r="G597" s="140"/>
      <c r="H597" s="140"/>
      <c r="I597" s="95"/>
      <c r="J597" s="69"/>
      <c r="K597" s="65"/>
      <c r="L597" s="65"/>
      <c r="M597" s="302"/>
      <c r="N597" s="382"/>
      <c r="O597" s="383"/>
      <c r="P597" s="302"/>
      <c r="Q597" s="384"/>
      <c r="R597" s="481"/>
      <c r="S597" s="506"/>
      <c r="T597" s="442"/>
      <c r="U597" s="443"/>
      <c r="V597" s="448"/>
      <c r="W597" s="507" t="s">
        <v>326</v>
      </c>
      <c r="X597" s="409" t="s">
        <v>21</v>
      </c>
      <c r="Y597" s="410">
        <f>$Y$657</f>
        <v>0.7</v>
      </c>
      <c r="Z597" s="426"/>
      <c r="AA597" s="427"/>
      <c r="AB597" s="427"/>
      <c r="AC597" s="427"/>
      <c r="AD597" s="427"/>
      <c r="AE597" s="428"/>
      <c r="AF597" s="414">
        <f>ROUND(ROUND(ROUND(G584*Q584,0)*U596,0)*Y597,0)</f>
        <v>272</v>
      </c>
      <c r="AG597" s="79"/>
    </row>
    <row r="598" ht="16.5" customHeight="1">
      <c r="A598" s="403">
        <v>63.0</v>
      </c>
      <c r="B598" s="404" t="s">
        <v>6144</v>
      </c>
      <c r="C598" s="405" t="s">
        <v>6145</v>
      </c>
      <c r="D598" s="94"/>
      <c r="E598" s="94"/>
      <c r="F598" s="103"/>
      <c r="G598" s="140"/>
      <c r="H598" s="140"/>
      <c r="I598" s="95"/>
      <c r="J598" s="69"/>
      <c r="K598" s="65"/>
      <c r="L598" s="65"/>
      <c r="M598" s="302"/>
      <c r="N598" s="382"/>
      <c r="O598" s="383"/>
      <c r="P598" s="302"/>
      <c r="Q598" s="384"/>
      <c r="R598" s="481"/>
      <c r="S598" s="506"/>
      <c r="T598" s="442"/>
      <c r="U598" s="443"/>
      <c r="V598" s="448"/>
      <c r="W598" s="495"/>
      <c r="X598" s="418"/>
      <c r="Y598" s="419"/>
      <c r="Z598" s="420" t="s">
        <v>20</v>
      </c>
      <c r="AA598" s="421" t="s">
        <v>21</v>
      </c>
      <c r="AB598" s="422">
        <v>0.85</v>
      </c>
      <c r="AC598" s="412"/>
      <c r="AD598" s="412"/>
      <c r="AE598" s="413"/>
      <c r="AF598" s="414">
        <f>ROUND(ROUND(ROUND(ROUND(G584*Q584,0)*U596,0)*Y597,0)*AB598,0)</f>
        <v>231</v>
      </c>
      <c r="AG598" s="79"/>
    </row>
    <row r="599" ht="16.5" customHeight="1">
      <c r="A599" s="403">
        <v>63.0</v>
      </c>
      <c r="B599" s="404" t="s">
        <v>6146</v>
      </c>
      <c r="C599" s="405" t="s">
        <v>6147</v>
      </c>
      <c r="D599" s="94"/>
      <c r="E599" s="94"/>
      <c r="F599" s="103"/>
      <c r="G599" s="140"/>
      <c r="H599" s="140"/>
      <c r="I599" s="95"/>
      <c r="J599" s="69"/>
      <c r="K599" s="65"/>
      <c r="L599" s="65"/>
      <c r="M599" s="302"/>
      <c r="N599" s="382"/>
      <c r="O599" s="383"/>
      <c r="P599" s="302"/>
      <c r="Q599" s="384"/>
      <c r="R599" s="481"/>
      <c r="S599" s="506"/>
      <c r="T599" s="442"/>
      <c r="U599" s="443"/>
      <c r="V599" s="448"/>
      <c r="W599" s="507" t="s">
        <v>329</v>
      </c>
      <c r="X599" s="409" t="s">
        <v>21</v>
      </c>
      <c r="Y599" s="410">
        <f>$Y$659</f>
        <v>0.85</v>
      </c>
      <c r="Z599" s="423"/>
      <c r="AA599" s="424"/>
      <c r="AB599" s="424"/>
      <c r="AC599" s="424"/>
      <c r="AD599" s="424"/>
      <c r="AE599" s="419"/>
      <c r="AF599" s="414">
        <f>ROUND(ROUND(ROUND(G584*Q584,0)*U596,0)*Y599,0)</f>
        <v>330</v>
      </c>
      <c r="AG599" s="79"/>
    </row>
    <row r="600" ht="16.5" customHeight="1">
      <c r="A600" s="403">
        <v>63.0</v>
      </c>
      <c r="B600" s="404" t="s">
        <v>6148</v>
      </c>
      <c r="C600" s="405" t="s">
        <v>6149</v>
      </c>
      <c r="D600" s="94"/>
      <c r="E600" s="94"/>
      <c r="F600" s="103"/>
      <c r="G600" s="140"/>
      <c r="H600" s="140"/>
      <c r="I600" s="95"/>
      <c r="J600" s="69"/>
      <c r="K600" s="65"/>
      <c r="L600" s="65"/>
      <c r="M600" s="302"/>
      <c r="N600" s="382"/>
      <c r="O600" s="383"/>
      <c r="P600" s="302"/>
      <c r="Q600" s="384"/>
      <c r="R600" s="481"/>
      <c r="S600" s="506"/>
      <c r="T600" s="442"/>
      <c r="U600" s="443"/>
      <c r="V600" s="448"/>
      <c r="W600" s="495"/>
      <c r="X600" s="418"/>
      <c r="Y600" s="419"/>
      <c r="Z600" s="420" t="s">
        <v>20</v>
      </c>
      <c r="AA600" s="421" t="s">
        <v>21</v>
      </c>
      <c r="AB600" s="422">
        <v>0.85</v>
      </c>
      <c r="AC600" s="412"/>
      <c r="AD600" s="412"/>
      <c r="AE600" s="413"/>
      <c r="AF600" s="414">
        <f>ROUND(ROUND(ROUND(ROUND(G584*Q584,0)*U596,0)*Y599,0)*AB600,0)</f>
        <v>281</v>
      </c>
      <c r="AG600" s="79"/>
    </row>
    <row r="601" ht="16.5" customHeight="1">
      <c r="A601" s="403">
        <v>63.0</v>
      </c>
      <c r="B601" s="404" t="s">
        <v>6150</v>
      </c>
      <c r="C601" s="405" t="s">
        <v>6151</v>
      </c>
      <c r="D601" s="94"/>
      <c r="E601" s="94"/>
      <c r="F601" s="103"/>
      <c r="G601" s="140"/>
      <c r="H601" s="140"/>
      <c r="I601" s="95"/>
      <c r="J601" s="69"/>
      <c r="K601" s="65"/>
      <c r="L601" s="65"/>
      <c r="M601" s="302"/>
      <c r="N601" s="382"/>
      <c r="O601" s="383"/>
      <c r="P601" s="302"/>
      <c r="Q601" s="384"/>
      <c r="R601" s="508"/>
      <c r="S601" s="506"/>
      <c r="T601" s="442"/>
      <c r="U601" s="443"/>
      <c r="V601" s="448"/>
      <c r="W601" s="438"/>
      <c r="X601" s="409"/>
      <c r="Y601" s="439"/>
      <c r="Z601" s="411"/>
      <c r="AA601" s="412"/>
      <c r="AB601" s="413"/>
      <c r="AC601" s="509" t="s">
        <v>30</v>
      </c>
      <c r="AD601" s="442">
        <v>5.0</v>
      </c>
      <c r="AE601" s="452" t="s">
        <v>31</v>
      </c>
      <c r="AF601" s="414">
        <f>ROUND(ROUND(ROUND(G584*Q584,0)*U596,0)-AD601,0)</f>
        <v>383</v>
      </c>
      <c r="AG601" s="79"/>
    </row>
    <row r="602" ht="16.5" customHeight="1">
      <c r="A602" s="403">
        <v>63.0</v>
      </c>
      <c r="B602" s="404" t="s">
        <v>6152</v>
      </c>
      <c r="C602" s="405" t="s">
        <v>6153</v>
      </c>
      <c r="D602" s="94"/>
      <c r="E602" s="94"/>
      <c r="F602" s="103"/>
      <c r="G602" s="140"/>
      <c r="H602" s="140"/>
      <c r="I602" s="95"/>
      <c r="J602" s="69"/>
      <c r="K602" s="65"/>
      <c r="L602" s="65"/>
      <c r="M602" s="302"/>
      <c r="N602" s="382"/>
      <c r="O602" s="383"/>
      <c r="P602" s="302"/>
      <c r="Q602" s="384"/>
      <c r="R602" s="453"/>
      <c r="S602" s="506"/>
      <c r="T602" s="442"/>
      <c r="U602" s="443"/>
      <c r="V602" s="448"/>
      <c r="W602" s="445"/>
      <c r="X602" s="418"/>
      <c r="Y602" s="446"/>
      <c r="Z602" s="438" t="s">
        <v>20</v>
      </c>
      <c r="AA602" s="409" t="s">
        <v>21</v>
      </c>
      <c r="AB602" s="454">
        <v>0.85</v>
      </c>
      <c r="AC602" s="506"/>
      <c r="AD602" s="442"/>
      <c r="AE602" s="452"/>
      <c r="AF602" s="414">
        <f>ROUND(ROUND(ROUND(ROUND(G584*Q584,0)*U596,0)*AB602,0)-AD601,0)</f>
        <v>325</v>
      </c>
      <c r="AG602" s="79"/>
    </row>
    <row r="603" ht="16.5" customHeight="1">
      <c r="A603" s="403">
        <v>63.0</v>
      </c>
      <c r="B603" s="404" t="s">
        <v>6154</v>
      </c>
      <c r="C603" s="405" t="s">
        <v>6155</v>
      </c>
      <c r="D603" s="94"/>
      <c r="E603" s="94"/>
      <c r="F603" s="103"/>
      <c r="G603" s="140"/>
      <c r="H603" s="140"/>
      <c r="I603" s="95"/>
      <c r="J603" s="69"/>
      <c r="K603" s="65"/>
      <c r="L603" s="65"/>
      <c r="M603" s="302"/>
      <c r="N603" s="382"/>
      <c r="O603" s="383"/>
      <c r="P603" s="302"/>
      <c r="Q603" s="384"/>
      <c r="R603" s="453"/>
      <c r="S603" s="510"/>
      <c r="T603" s="442"/>
      <c r="U603" s="443"/>
      <c r="V603" s="448"/>
      <c r="W603" s="507" t="s">
        <v>326</v>
      </c>
      <c r="X603" s="442" t="s">
        <v>21</v>
      </c>
      <c r="Y603" s="448">
        <f>$Y$657</f>
        <v>0.7</v>
      </c>
      <c r="Z603" s="426"/>
      <c r="AA603" s="427"/>
      <c r="AB603" s="428"/>
      <c r="AC603" s="506"/>
      <c r="AD603" s="443"/>
      <c r="AE603" s="448"/>
      <c r="AF603" s="414">
        <f>ROUND(ROUND(ROUND(ROUND(G584*Q584,0)*U596,0)*Y603,0)-AD601,0)</f>
        <v>267</v>
      </c>
      <c r="AG603" s="79"/>
    </row>
    <row r="604" ht="16.5" customHeight="1">
      <c r="A604" s="403">
        <v>63.0</v>
      </c>
      <c r="B604" s="404" t="s">
        <v>6156</v>
      </c>
      <c r="C604" s="405" t="s">
        <v>6157</v>
      </c>
      <c r="D604" s="94"/>
      <c r="E604" s="94"/>
      <c r="F604" s="103"/>
      <c r="G604" s="140"/>
      <c r="H604" s="140"/>
      <c r="I604" s="95"/>
      <c r="J604" s="69"/>
      <c r="K604" s="65"/>
      <c r="L604" s="65"/>
      <c r="M604" s="302"/>
      <c r="N604" s="382"/>
      <c r="O604" s="383"/>
      <c r="P604" s="302"/>
      <c r="Q604" s="384"/>
      <c r="R604" s="453"/>
      <c r="S604" s="455"/>
      <c r="T604" s="442"/>
      <c r="U604" s="443"/>
      <c r="V604" s="448"/>
      <c r="W604" s="495"/>
      <c r="X604" s="418"/>
      <c r="Y604" s="419"/>
      <c r="Z604" s="420" t="s">
        <v>20</v>
      </c>
      <c r="AA604" s="421" t="s">
        <v>21</v>
      </c>
      <c r="AB604" s="430">
        <v>0.85</v>
      </c>
      <c r="AC604" s="506"/>
      <c r="AD604" s="443"/>
      <c r="AE604" s="448"/>
      <c r="AF604" s="414">
        <f>ROUND(ROUND(ROUND(ROUND(ROUND(G584*Q584,0)*U596,0)*Y603,0)*AB604,0)-AD601,0)</f>
        <v>226</v>
      </c>
      <c r="AG604" s="79"/>
    </row>
    <row r="605" ht="16.5" customHeight="1">
      <c r="A605" s="403">
        <v>63.0</v>
      </c>
      <c r="B605" s="404" t="s">
        <v>6158</v>
      </c>
      <c r="C605" s="405" t="s">
        <v>6159</v>
      </c>
      <c r="D605" s="94"/>
      <c r="E605" s="94"/>
      <c r="F605" s="103"/>
      <c r="G605" s="140"/>
      <c r="H605" s="140"/>
      <c r="I605" s="95"/>
      <c r="J605" s="69"/>
      <c r="K605" s="65"/>
      <c r="L605" s="65"/>
      <c r="M605" s="302"/>
      <c r="N605" s="382"/>
      <c r="O605" s="383"/>
      <c r="P605" s="302"/>
      <c r="Q605" s="384"/>
      <c r="R605" s="453"/>
      <c r="S605" s="455"/>
      <c r="T605" s="442"/>
      <c r="U605" s="443"/>
      <c r="V605" s="448"/>
      <c r="W605" s="507" t="s">
        <v>329</v>
      </c>
      <c r="X605" s="442" t="s">
        <v>21</v>
      </c>
      <c r="Y605" s="448">
        <f>$Y$659</f>
        <v>0.85</v>
      </c>
      <c r="Z605" s="423"/>
      <c r="AA605" s="424"/>
      <c r="AB605" s="419"/>
      <c r="AC605" s="506"/>
      <c r="AD605" s="443"/>
      <c r="AE605" s="448"/>
      <c r="AF605" s="414">
        <f>ROUND(ROUND(ROUND(ROUND(G584*Q584,0)*U596,0)*Y605,0)-AD601,0)</f>
        <v>325</v>
      </c>
      <c r="AG605" s="79"/>
    </row>
    <row r="606" ht="16.5" customHeight="1">
      <c r="A606" s="403">
        <v>63.0</v>
      </c>
      <c r="B606" s="404" t="s">
        <v>6160</v>
      </c>
      <c r="C606" s="405" t="s">
        <v>6161</v>
      </c>
      <c r="D606" s="94"/>
      <c r="E606" s="94"/>
      <c r="F606" s="103"/>
      <c r="G606" s="140"/>
      <c r="H606" s="140"/>
      <c r="I606" s="95"/>
      <c r="J606" s="69"/>
      <c r="K606" s="65"/>
      <c r="L606" s="65"/>
      <c r="M606" s="302"/>
      <c r="N606" s="382"/>
      <c r="O606" s="383"/>
      <c r="P606" s="302"/>
      <c r="Q606" s="384"/>
      <c r="R606" s="453"/>
      <c r="S606" s="455"/>
      <c r="T606" s="442"/>
      <c r="U606" s="443"/>
      <c r="V606" s="448"/>
      <c r="W606" s="495"/>
      <c r="X606" s="418"/>
      <c r="Y606" s="419"/>
      <c r="Z606" s="420" t="s">
        <v>20</v>
      </c>
      <c r="AA606" s="421" t="s">
        <v>21</v>
      </c>
      <c r="AB606" s="430">
        <v>0.85</v>
      </c>
      <c r="AC606" s="495"/>
      <c r="AD606" s="424"/>
      <c r="AE606" s="419"/>
      <c r="AF606" s="414">
        <f>ROUND(ROUND(ROUND(ROUND(ROUND(G584*Q584,0)*U596,0)*Y605,0)*AB606,0)-AD601,0)</f>
        <v>276</v>
      </c>
      <c r="AG606" s="79"/>
    </row>
    <row r="607" ht="16.5" customHeight="1">
      <c r="A607" s="403">
        <v>63.0</v>
      </c>
      <c r="B607" s="404" t="s">
        <v>6162</v>
      </c>
      <c r="C607" s="405" t="s">
        <v>6163</v>
      </c>
      <c r="D607" s="94"/>
      <c r="E607" s="94"/>
      <c r="F607" s="103"/>
      <c r="G607" s="140"/>
      <c r="H607" s="140"/>
      <c r="I607" s="95"/>
      <c r="J607" s="69"/>
      <c r="K607" s="65"/>
      <c r="L607" s="65"/>
      <c r="M607" s="302"/>
      <c r="N607" s="382"/>
      <c r="O607" s="383"/>
      <c r="P607" s="302"/>
      <c r="Q607" s="384"/>
      <c r="R607" s="453"/>
      <c r="S607" s="505" t="s">
        <v>27</v>
      </c>
      <c r="T607" s="409"/>
      <c r="U607" s="457"/>
      <c r="V607" s="410"/>
      <c r="W607" s="438"/>
      <c r="X607" s="409"/>
      <c r="Y607" s="439"/>
      <c r="Z607" s="411"/>
      <c r="AA607" s="412"/>
      <c r="AB607" s="412"/>
      <c r="AC607" s="412"/>
      <c r="AD607" s="412"/>
      <c r="AE607" s="413"/>
      <c r="AF607" s="414">
        <f>ROUND(ROUND(G584*Q584,0)*U608,0)</f>
        <v>277</v>
      </c>
      <c r="AG607" s="79"/>
    </row>
    <row r="608" ht="16.5" customHeight="1">
      <c r="A608" s="403">
        <v>63.0</v>
      </c>
      <c r="B608" s="404" t="s">
        <v>6164</v>
      </c>
      <c r="C608" s="405" t="s">
        <v>6165</v>
      </c>
      <c r="D608" s="94"/>
      <c r="E608" s="94"/>
      <c r="F608" s="103"/>
      <c r="G608" s="140"/>
      <c r="H608" s="140"/>
      <c r="I608" s="95"/>
      <c r="J608" s="69"/>
      <c r="K608" s="65"/>
      <c r="L608" s="65"/>
      <c r="M608" s="302"/>
      <c r="N608" s="382"/>
      <c r="O608" s="383"/>
      <c r="P608" s="302"/>
      <c r="Q608" s="384"/>
      <c r="R608" s="453"/>
      <c r="S608" s="506"/>
      <c r="T608" s="442" t="s">
        <v>21</v>
      </c>
      <c r="U608" s="443">
        <v>0.5</v>
      </c>
      <c r="V608" s="448"/>
      <c r="W608" s="445"/>
      <c r="X608" s="418"/>
      <c r="Y608" s="446"/>
      <c r="Z608" s="438" t="s">
        <v>20</v>
      </c>
      <c r="AA608" s="409" t="s">
        <v>21</v>
      </c>
      <c r="AB608" s="447">
        <v>0.85</v>
      </c>
      <c r="AC608" s="412"/>
      <c r="AD608" s="412"/>
      <c r="AE608" s="413"/>
      <c r="AF608" s="414">
        <f>ROUND(ROUND(ROUND(G584*Q584,0)*U608,0)*AB608,0)</f>
        <v>235</v>
      </c>
      <c r="AG608" s="79"/>
    </row>
    <row r="609" ht="16.5" customHeight="1">
      <c r="A609" s="403">
        <v>63.0</v>
      </c>
      <c r="B609" s="404" t="s">
        <v>6166</v>
      </c>
      <c r="C609" s="405" t="s">
        <v>6167</v>
      </c>
      <c r="D609" s="94"/>
      <c r="E609" s="94"/>
      <c r="F609" s="103"/>
      <c r="G609" s="140"/>
      <c r="H609" s="140"/>
      <c r="I609" s="95"/>
      <c r="J609" s="69"/>
      <c r="K609" s="65"/>
      <c r="L609" s="65"/>
      <c r="M609" s="302"/>
      <c r="N609" s="382"/>
      <c r="O609" s="383"/>
      <c r="P609" s="302"/>
      <c r="Q609" s="384"/>
      <c r="R609" s="453"/>
      <c r="S609" s="506"/>
      <c r="T609" s="442"/>
      <c r="U609" s="443"/>
      <c r="V609" s="448"/>
      <c r="W609" s="507" t="s">
        <v>326</v>
      </c>
      <c r="X609" s="409" t="s">
        <v>21</v>
      </c>
      <c r="Y609" s="410">
        <f>$Y$657</f>
        <v>0.7</v>
      </c>
      <c r="Z609" s="426"/>
      <c r="AA609" s="427"/>
      <c r="AB609" s="427"/>
      <c r="AC609" s="427"/>
      <c r="AD609" s="427"/>
      <c r="AE609" s="428"/>
      <c r="AF609" s="414">
        <f>ROUND(ROUND(ROUND(G584*Q584,0)*U608,0)*Y609,0)</f>
        <v>194</v>
      </c>
      <c r="AG609" s="79"/>
    </row>
    <row r="610" ht="16.5" customHeight="1">
      <c r="A610" s="403">
        <v>63.0</v>
      </c>
      <c r="B610" s="404" t="s">
        <v>6168</v>
      </c>
      <c r="C610" s="405" t="s">
        <v>6169</v>
      </c>
      <c r="D610" s="94"/>
      <c r="E610" s="94"/>
      <c r="F610" s="103"/>
      <c r="G610" s="140"/>
      <c r="H610" s="140"/>
      <c r="I610" s="95"/>
      <c r="J610" s="69"/>
      <c r="K610" s="65"/>
      <c r="L610" s="65"/>
      <c r="M610" s="302"/>
      <c r="N610" s="382"/>
      <c r="O610" s="383"/>
      <c r="P610" s="302"/>
      <c r="Q610" s="384"/>
      <c r="R610" s="453"/>
      <c r="S610" s="506"/>
      <c r="T610" s="442"/>
      <c r="U610" s="443"/>
      <c r="V610" s="448"/>
      <c r="W610" s="495"/>
      <c r="X610" s="418"/>
      <c r="Y610" s="419"/>
      <c r="Z610" s="420" t="s">
        <v>20</v>
      </c>
      <c r="AA610" s="421" t="s">
        <v>21</v>
      </c>
      <c r="AB610" s="422">
        <v>0.85</v>
      </c>
      <c r="AC610" s="412"/>
      <c r="AD610" s="412"/>
      <c r="AE610" s="413"/>
      <c r="AF610" s="414">
        <f>ROUND(ROUND(ROUND(ROUND(G584*Q584,0)*U608,0)*Y609,0)*AB610,0)</f>
        <v>165</v>
      </c>
      <c r="AG610" s="79"/>
    </row>
    <row r="611" ht="16.5" customHeight="1">
      <c r="A611" s="403">
        <v>63.0</v>
      </c>
      <c r="B611" s="404" t="s">
        <v>6170</v>
      </c>
      <c r="C611" s="405" t="s">
        <v>6171</v>
      </c>
      <c r="D611" s="94"/>
      <c r="E611" s="94"/>
      <c r="F611" s="103"/>
      <c r="G611" s="140"/>
      <c r="H611" s="140"/>
      <c r="I611" s="95"/>
      <c r="J611" s="69"/>
      <c r="K611" s="65"/>
      <c r="L611" s="65"/>
      <c r="M611" s="302"/>
      <c r="N611" s="382"/>
      <c r="O611" s="383"/>
      <c r="P611" s="302"/>
      <c r="Q611" s="384"/>
      <c r="R611" s="453"/>
      <c r="S611" s="506"/>
      <c r="T611" s="442"/>
      <c r="U611" s="443"/>
      <c r="V611" s="448"/>
      <c r="W611" s="507" t="s">
        <v>329</v>
      </c>
      <c r="X611" s="409" t="s">
        <v>21</v>
      </c>
      <c r="Y611" s="410">
        <f>$Y$659</f>
        <v>0.85</v>
      </c>
      <c r="Z611" s="423"/>
      <c r="AA611" s="424"/>
      <c r="AB611" s="424"/>
      <c r="AC611" s="424"/>
      <c r="AD611" s="424"/>
      <c r="AE611" s="419"/>
      <c r="AF611" s="414">
        <f>ROUND(ROUND(ROUND(G584*Q584,0)*U608,0)*Y611,0)</f>
        <v>235</v>
      </c>
      <c r="AG611" s="79"/>
    </row>
    <row r="612" ht="16.5" customHeight="1">
      <c r="A612" s="403">
        <v>63.0</v>
      </c>
      <c r="B612" s="404" t="s">
        <v>6172</v>
      </c>
      <c r="C612" s="405" t="s">
        <v>6173</v>
      </c>
      <c r="D612" s="94"/>
      <c r="E612" s="94"/>
      <c r="F612" s="103"/>
      <c r="G612" s="140"/>
      <c r="H612" s="140"/>
      <c r="I612" s="95"/>
      <c r="J612" s="69"/>
      <c r="K612" s="65"/>
      <c r="L612" s="65"/>
      <c r="M612" s="302"/>
      <c r="N612" s="382"/>
      <c r="O612" s="383"/>
      <c r="P612" s="302"/>
      <c r="Q612" s="384"/>
      <c r="R612" s="453"/>
      <c r="S612" s="506"/>
      <c r="T612" s="442"/>
      <c r="U612" s="443"/>
      <c r="V612" s="448"/>
      <c r="W612" s="495"/>
      <c r="X612" s="418"/>
      <c r="Y612" s="419"/>
      <c r="Z612" s="420" t="s">
        <v>20</v>
      </c>
      <c r="AA612" s="421" t="s">
        <v>21</v>
      </c>
      <c r="AB612" s="422">
        <v>0.85</v>
      </c>
      <c r="AC612" s="412"/>
      <c r="AD612" s="412"/>
      <c r="AE612" s="413"/>
      <c r="AF612" s="414">
        <f>ROUND(ROUND(ROUND(ROUND(G584*Q584,0)*U608,0)*Y611,0)*AB612,0)</f>
        <v>200</v>
      </c>
      <c r="AG612" s="79"/>
    </row>
    <row r="613" ht="16.5" customHeight="1">
      <c r="A613" s="403">
        <v>63.0</v>
      </c>
      <c r="B613" s="404" t="s">
        <v>6174</v>
      </c>
      <c r="C613" s="405" t="s">
        <v>6175</v>
      </c>
      <c r="D613" s="94"/>
      <c r="E613" s="94"/>
      <c r="F613" s="103"/>
      <c r="G613" s="140"/>
      <c r="H613" s="140"/>
      <c r="I613" s="95"/>
      <c r="J613" s="69"/>
      <c r="K613" s="65"/>
      <c r="L613" s="65"/>
      <c r="M613" s="302"/>
      <c r="N613" s="382"/>
      <c r="O613" s="383"/>
      <c r="P613" s="302"/>
      <c r="Q613" s="384"/>
      <c r="R613" s="453"/>
      <c r="S613" s="510"/>
      <c r="T613" s="442"/>
      <c r="U613" s="443"/>
      <c r="V613" s="448"/>
      <c r="W613" s="438"/>
      <c r="X613" s="409"/>
      <c r="Y613" s="439"/>
      <c r="Z613" s="411"/>
      <c r="AA613" s="412"/>
      <c r="AB613" s="413"/>
      <c r="AC613" s="509" t="s">
        <v>30</v>
      </c>
      <c r="AD613" s="442">
        <v>5.0</v>
      </c>
      <c r="AE613" s="452" t="s">
        <v>31</v>
      </c>
      <c r="AF613" s="414">
        <f>ROUND(ROUND(ROUND(G584*Q584,0)*U608,0)-AD613,0)</f>
        <v>272</v>
      </c>
      <c r="AG613" s="79"/>
    </row>
    <row r="614" ht="16.5" customHeight="1">
      <c r="A614" s="403">
        <v>63.0</v>
      </c>
      <c r="B614" s="404" t="s">
        <v>6176</v>
      </c>
      <c r="C614" s="405" t="s">
        <v>6177</v>
      </c>
      <c r="D614" s="94"/>
      <c r="E614" s="94"/>
      <c r="F614" s="103"/>
      <c r="G614" s="140"/>
      <c r="H614" s="140"/>
      <c r="I614" s="95"/>
      <c r="J614" s="69"/>
      <c r="K614" s="65"/>
      <c r="L614" s="65"/>
      <c r="M614" s="302"/>
      <c r="N614" s="382"/>
      <c r="O614" s="383"/>
      <c r="P614" s="302"/>
      <c r="Q614" s="384"/>
      <c r="R614" s="453"/>
      <c r="S614" s="458"/>
      <c r="T614" s="442"/>
      <c r="U614" s="443"/>
      <c r="V614" s="443"/>
      <c r="W614" s="445"/>
      <c r="X614" s="418"/>
      <c r="Y614" s="446"/>
      <c r="Z614" s="438" t="s">
        <v>20</v>
      </c>
      <c r="AA614" s="409" t="s">
        <v>21</v>
      </c>
      <c r="AB614" s="454">
        <v>0.85</v>
      </c>
      <c r="AC614" s="506"/>
      <c r="AD614" s="442"/>
      <c r="AE614" s="452"/>
      <c r="AF614" s="414">
        <f>ROUND(ROUND(ROUND(ROUND(G584*Q584,0)*U608,0)*AB614,0)-AD613,0)</f>
        <v>230</v>
      </c>
      <c r="AG614" s="79"/>
    </row>
    <row r="615" ht="16.5" customHeight="1">
      <c r="A615" s="403">
        <v>63.0</v>
      </c>
      <c r="B615" s="404" t="s">
        <v>6178</v>
      </c>
      <c r="C615" s="405" t="s">
        <v>6179</v>
      </c>
      <c r="D615" s="94"/>
      <c r="E615" s="94"/>
      <c r="F615" s="103"/>
      <c r="G615" s="140"/>
      <c r="H615" s="140"/>
      <c r="I615" s="95"/>
      <c r="J615" s="69"/>
      <c r="K615" s="65"/>
      <c r="L615" s="65"/>
      <c r="M615" s="302"/>
      <c r="N615" s="382"/>
      <c r="O615" s="383"/>
      <c r="P615" s="302"/>
      <c r="Q615" s="384"/>
      <c r="R615" s="453"/>
      <c r="S615" s="458"/>
      <c r="T615" s="442"/>
      <c r="U615" s="443"/>
      <c r="V615" s="443"/>
      <c r="W615" s="507" t="s">
        <v>326</v>
      </c>
      <c r="X615" s="442" t="s">
        <v>21</v>
      </c>
      <c r="Y615" s="448">
        <f>$Y$657</f>
        <v>0.7</v>
      </c>
      <c r="Z615" s="426"/>
      <c r="AA615" s="427"/>
      <c r="AB615" s="428"/>
      <c r="AC615" s="506"/>
      <c r="AD615" s="443"/>
      <c r="AE615" s="448"/>
      <c r="AF615" s="414">
        <f>ROUND(ROUND(ROUND(ROUND(G584*Q584,0)*U608,0)*Y615,0)-AD613,0)</f>
        <v>189</v>
      </c>
      <c r="AG615" s="79"/>
    </row>
    <row r="616" ht="16.5" customHeight="1">
      <c r="A616" s="403">
        <v>63.0</v>
      </c>
      <c r="B616" s="404" t="s">
        <v>6180</v>
      </c>
      <c r="C616" s="405" t="s">
        <v>6181</v>
      </c>
      <c r="D616" s="94"/>
      <c r="E616" s="94"/>
      <c r="F616" s="103"/>
      <c r="G616" s="140"/>
      <c r="H616" s="140"/>
      <c r="I616" s="95"/>
      <c r="J616" s="69"/>
      <c r="K616" s="65"/>
      <c r="L616" s="65"/>
      <c r="M616" s="302"/>
      <c r="N616" s="382"/>
      <c r="O616" s="383"/>
      <c r="P616" s="302"/>
      <c r="Q616" s="384"/>
      <c r="R616" s="453"/>
      <c r="S616" s="458"/>
      <c r="T616" s="442"/>
      <c r="U616" s="443"/>
      <c r="V616" s="443"/>
      <c r="W616" s="495"/>
      <c r="X616" s="418"/>
      <c r="Y616" s="419"/>
      <c r="Z616" s="420" t="s">
        <v>20</v>
      </c>
      <c r="AA616" s="421" t="s">
        <v>21</v>
      </c>
      <c r="AB616" s="430">
        <v>0.85</v>
      </c>
      <c r="AC616" s="506"/>
      <c r="AD616" s="443"/>
      <c r="AE616" s="448"/>
      <c r="AF616" s="414">
        <f>ROUND(ROUND(ROUND(ROUND(ROUND(G584*Q584,0)*U608,0)*Y615,0)*AB616,0)-AD613,0)</f>
        <v>160</v>
      </c>
      <c r="AG616" s="79"/>
    </row>
    <row r="617" ht="16.5" customHeight="1">
      <c r="A617" s="403">
        <v>63.0</v>
      </c>
      <c r="B617" s="404" t="s">
        <v>6182</v>
      </c>
      <c r="C617" s="405" t="s">
        <v>6183</v>
      </c>
      <c r="D617" s="94"/>
      <c r="E617" s="94"/>
      <c r="F617" s="103"/>
      <c r="G617" s="140"/>
      <c r="H617" s="140"/>
      <c r="I617" s="95"/>
      <c r="J617" s="69"/>
      <c r="K617" s="65"/>
      <c r="L617" s="65"/>
      <c r="M617" s="302"/>
      <c r="N617" s="382"/>
      <c r="O617" s="383"/>
      <c r="P617" s="302"/>
      <c r="Q617" s="384"/>
      <c r="R617" s="453"/>
      <c r="S617" s="458"/>
      <c r="T617" s="442"/>
      <c r="U617" s="443"/>
      <c r="V617" s="443"/>
      <c r="W617" s="507" t="s">
        <v>329</v>
      </c>
      <c r="X617" s="442" t="s">
        <v>21</v>
      </c>
      <c r="Y617" s="448">
        <f>$Y$659</f>
        <v>0.85</v>
      </c>
      <c r="Z617" s="423"/>
      <c r="AA617" s="424"/>
      <c r="AB617" s="419"/>
      <c r="AC617" s="506"/>
      <c r="AD617" s="443"/>
      <c r="AE617" s="448"/>
      <c r="AF617" s="414">
        <f>ROUND(ROUND(ROUND(ROUND(G584*Q584,0)*U608,0)*Y617,0)-AD613,0)</f>
        <v>230</v>
      </c>
      <c r="AG617" s="79"/>
    </row>
    <row r="618" ht="16.5" customHeight="1">
      <c r="A618" s="403">
        <v>63.0</v>
      </c>
      <c r="B618" s="404" t="s">
        <v>6184</v>
      </c>
      <c r="C618" s="405" t="s">
        <v>6185</v>
      </c>
      <c r="D618" s="94"/>
      <c r="E618" s="94"/>
      <c r="F618" s="103"/>
      <c r="G618" s="140"/>
      <c r="H618" s="140"/>
      <c r="I618" s="95"/>
      <c r="J618" s="69"/>
      <c r="K618" s="65"/>
      <c r="L618" s="65"/>
      <c r="M618" s="302"/>
      <c r="N618" s="382"/>
      <c r="O618" s="383"/>
      <c r="P618" s="302"/>
      <c r="Q618" s="384"/>
      <c r="R618" s="459"/>
      <c r="S618" s="458"/>
      <c r="T618" s="442"/>
      <c r="U618" s="443"/>
      <c r="V618" s="443"/>
      <c r="W618" s="495"/>
      <c r="X618" s="418"/>
      <c r="Y618" s="419"/>
      <c r="Z618" s="420" t="s">
        <v>20</v>
      </c>
      <c r="AA618" s="421" t="s">
        <v>21</v>
      </c>
      <c r="AB618" s="430">
        <v>0.85</v>
      </c>
      <c r="AC618" s="495"/>
      <c r="AD618" s="424"/>
      <c r="AE618" s="419"/>
      <c r="AF618" s="414">
        <f>ROUND(ROUND(ROUND(ROUND(ROUND(G584*Q584,0)*U608,0)*Y617,0)*AB618,0)-AD613,0)</f>
        <v>195</v>
      </c>
      <c r="AG618" s="79"/>
    </row>
    <row r="619" ht="16.5" customHeight="1">
      <c r="A619" s="29">
        <v>63.0</v>
      </c>
      <c r="B619" s="30" t="s">
        <v>6186</v>
      </c>
      <c r="C619" s="32" t="s">
        <v>6187</v>
      </c>
      <c r="D619" s="139"/>
      <c r="E619" s="139"/>
      <c r="F619" s="94"/>
      <c r="G619" s="140"/>
      <c r="H619" s="140"/>
      <c r="I619" s="95"/>
      <c r="J619" s="82" t="s">
        <v>38</v>
      </c>
      <c r="K619" s="96"/>
      <c r="L619" s="96"/>
      <c r="M619" s="152"/>
      <c r="N619" s="105"/>
      <c r="O619" s="94"/>
      <c r="P619" s="140"/>
      <c r="Q619" s="95"/>
      <c r="R619" s="287"/>
      <c r="S619" s="287"/>
      <c r="T619" s="152"/>
      <c r="U619" s="152"/>
      <c r="V619" s="152"/>
      <c r="W619" s="299"/>
      <c r="X619" s="287"/>
      <c r="Y619" s="345"/>
      <c r="Z619" s="398"/>
      <c r="AA619" s="288"/>
      <c r="AB619" s="288"/>
      <c r="AC619" s="288"/>
      <c r="AD619" s="288"/>
      <c r="AE619" s="346"/>
      <c r="AF619" s="45">
        <f>ROUND(ROUND(G584+K620,0)*Q584,0)</f>
        <v>563</v>
      </c>
      <c r="AG619" s="79"/>
    </row>
    <row r="620" ht="16.5" customHeight="1">
      <c r="A620" s="29">
        <v>63.0</v>
      </c>
      <c r="B620" s="30" t="s">
        <v>6188</v>
      </c>
      <c r="C620" s="32" t="s">
        <v>6189</v>
      </c>
      <c r="D620" s="139"/>
      <c r="E620" s="139"/>
      <c r="F620" s="94"/>
      <c r="G620" s="140"/>
      <c r="H620" s="140"/>
      <c r="I620" s="95"/>
      <c r="J620" s="482"/>
      <c r="K620" s="302">
        <v>12.0</v>
      </c>
      <c r="L620" s="63" t="s">
        <v>40</v>
      </c>
      <c r="M620" s="140"/>
      <c r="N620" s="105"/>
      <c r="O620" s="94"/>
      <c r="P620" s="140"/>
      <c r="Q620" s="95"/>
      <c r="R620" s="302"/>
      <c r="S620" s="302"/>
      <c r="T620" s="140"/>
      <c r="U620" s="140"/>
      <c r="V620" s="140"/>
      <c r="W620" s="303"/>
      <c r="X620" s="290"/>
      <c r="Y620" s="350"/>
      <c r="Z620" s="299" t="s">
        <v>20</v>
      </c>
      <c r="AA620" s="287" t="s">
        <v>21</v>
      </c>
      <c r="AB620" s="351">
        <v>0.85</v>
      </c>
      <c r="AC620" s="288"/>
      <c r="AD620" s="288"/>
      <c r="AE620" s="346"/>
      <c r="AF620" s="45">
        <f>ROUND(ROUND(ROUND(G584+K620,0)*Q584,0)*AB620,0)</f>
        <v>479</v>
      </c>
      <c r="AG620" s="79"/>
    </row>
    <row r="621" ht="16.5" customHeight="1">
      <c r="A621" s="29">
        <v>63.0</v>
      </c>
      <c r="B621" s="30" t="s">
        <v>6190</v>
      </c>
      <c r="C621" s="32" t="s">
        <v>6191</v>
      </c>
      <c r="D621" s="139"/>
      <c r="E621" s="139"/>
      <c r="F621" s="94"/>
      <c r="G621" s="140"/>
      <c r="H621" s="140"/>
      <c r="I621" s="95"/>
      <c r="J621" s="482"/>
      <c r="K621" s="65"/>
      <c r="L621" s="302"/>
      <c r="M621" s="366"/>
      <c r="N621" s="367"/>
      <c r="O621" s="368"/>
      <c r="P621" s="366"/>
      <c r="Q621" s="369"/>
      <c r="R621" s="304"/>
      <c r="S621" s="304"/>
      <c r="T621" s="140"/>
      <c r="U621" s="140"/>
      <c r="V621" s="140"/>
      <c r="W621" s="305" t="s">
        <v>326</v>
      </c>
      <c r="X621" s="287" t="s">
        <v>21</v>
      </c>
      <c r="Y621" s="354">
        <f>$Y$657</f>
        <v>0.7</v>
      </c>
      <c r="Z621" s="434"/>
      <c r="AA621" s="297"/>
      <c r="AB621" s="297"/>
      <c r="AC621" s="297"/>
      <c r="AD621" s="297"/>
      <c r="AE621" s="362"/>
      <c r="AF621" s="45">
        <f>ROUND(ROUND(ROUND(G584+K620,0)*Q584,0)*Y621,0)</f>
        <v>394</v>
      </c>
      <c r="AG621" s="79"/>
    </row>
    <row r="622" ht="16.5" customHeight="1">
      <c r="A622" s="29">
        <v>63.0</v>
      </c>
      <c r="B622" s="30" t="s">
        <v>6192</v>
      </c>
      <c r="C622" s="32" t="s">
        <v>6193</v>
      </c>
      <c r="D622" s="139"/>
      <c r="E622" s="139"/>
      <c r="F622" s="94"/>
      <c r="G622" s="140"/>
      <c r="H622" s="140"/>
      <c r="I622" s="95"/>
      <c r="J622" s="482"/>
      <c r="K622" s="65"/>
      <c r="L622" s="302"/>
      <c r="M622" s="366"/>
      <c r="N622" s="367"/>
      <c r="O622" s="368"/>
      <c r="P622" s="366"/>
      <c r="Q622" s="369"/>
      <c r="R622" s="304"/>
      <c r="S622" s="304"/>
      <c r="T622" s="140"/>
      <c r="U622" s="140"/>
      <c r="V622" s="140"/>
      <c r="W622" s="484"/>
      <c r="X622" s="290"/>
      <c r="Y622" s="355"/>
      <c r="Z622" s="356" t="s">
        <v>20</v>
      </c>
      <c r="AA622" s="357" t="s">
        <v>21</v>
      </c>
      <c r="AB622" s="358">
        <v>0.85</v>
      </c>
      <c r="AC622" s="288"/>
      <c r="AD622" s="288"/>
      <c r="AE622" s="346"/>
      <c r="AF622" s="45">
        <f>ROUND(ROUND(ROUND(ROUND(G584+K620,0)*Q584,0)*Y621,0)*AB622,0)</f>
        <v>335</v>
      </c>
      <c r="AG622" s="79"/>
    </row>
    <row r="623" ht="16.5" customHeight="1">
      <c r="A623" s="29">
        <v>63.0</v>
      </c>
      <c r="B623" s="30" t="s">
        <v>6194</v>
      </c>
      <c r="C623" s="32" t="s">
        <v>6195</v>
      </c>
      <c r="D623" s="139"/>
      <c r="E623" s="139"/>
      <c r="F623" s="94"/>
      <c r="G623" s="140"/>
      <c r="H623" s="140"/>
      <c r="I623" s="95"/>
      <c r="J623" s="482"/>
      <c r="K623" s="65"/>
      <c r="L623" s="302"/>
      <c r="M623" s="366"/>
      <c r="N623" s="367"/>
      <c r="O623" s="368"/>
      <c r="P623" s="366"/>
      <c r="Q623" s="369"/>
      <c r="R623" s="304"/>
      <c r="S623" s="304"/>
      <c r="T623" s="140"/>
      <c r="U623" s="140"/>
      <c r="V623" s="140"/>
      <c r="W623" s="305" t="s">
        <v>329</v>
      </c>
      <c r="X623" s="287" t="s">
        <v>21</v>
      </c>
      <c r="Y623" s="354">
        <f>$Y$659</f>
        <v>0.85</v>
      </c>
      <c r="Z623" s="435"/>
      <c r="AA623" s="292"/>
      <c r="AB623" s="292"/>
      <c r="AC623" s="292"/>
      <c r="AD623" s="292"/>
      <c r="AE623" s="355"/>
      <c r="AF623" s="45">
        <f>ROUND(ROUND(ROUND(G584+K620,0)*Q584,0)*Y623,0)</f>
        <v>479</v>
      </c>
      <c r="AG623" s="79"/>
    </row>
    <row r="624" ht="16.5" customHeight="1">
      <c r="A624" s="29">
        <v>63.0</v>
      </c>
      <c r="B624" s="30" t="s">
        <v>6196</v>
      </c>
      <c r="C624" s="32" t="s">
        <v>6197</v>
      </c>
      <c r="D624" s="139"/>
      <c r="E624" s="139"/>
      <c r="F624" s="94"/>
      <c r="G624" s="140"/>
      <c r="H624" s="140"/>
      <c r="I624" s="95"/>
      <c r="J624" s="482"/>
      <c r="K624" s="65"/>
      <c r="L624" s="302"/>
      <c r="M624" s="366"/>
      <c r="N624" s="367"/>
      <c r="O624" s="368"/>
      <c r="P624" s="366"/>
      <c r="Q624" s="369"/>
      <c r="R624" s="304"/>
      <c r="S624" s="304"/>
      <c r="T624" s="140"/>
      <c r="U624" s="140"/>
      <c r="V624" s="140"/>
      <c r="W624" s="484"/>
      <c r="X624" s="290"/>
      <c r="Y624" s="355"/>
      <c r="Z624" s="356" t="s">
        <v>20</v>
      </c>
      <c r="AA624" s="357" t="s">
        <v>21</v>
      </c>
      <c r="AB624" s="358">
        <v>0.85</v>
      </c>
      <c r="AC624" s="288"/>
      <c r="AD624" s="288"/>
      <c r="AE624" s="346"/>
      <c r="AF624" s="45">
        <f>ROUND(ROUND(ROUND(ROUND(G584+K620,0)*Q584,0)*Y623,0)*AB624,0)</f>
        <v>407</v>
      </c>
      <c r="AG624" s="79"/>
    </row>
    <row r="625" ht="16.5" customHeight="1">
      <c r="A625" s="29">
        <v>63.0</v>
      </c>
      <c r="B625" s="30" t="s">
        <v>6198</v>
      </c>
      <c r="C625" s="32" t="s">
        <v>6199</v>
      </c>
      <c r="D625" s="139"/>
      <c r="E625" s="139"/>
      <c r="F625" s="94"/>
      <c r="G625" s="140"/>
      <c r="H625" s="140"/>
      <c r="I625" s="95"/>
      <c r="J625" s="69"/>
      <c r="K625" s="65"/>
      <c r="L625" s="302"/>
      <c r="M625" s="366"/>
      <c r="N625" s="367"/>
      <c r="O625" s="368"/>
      <c r="P625" s="366"/>
      <c r="Q625" s="369"/>
      <c r="R625" s="304"/>
      <c r="S625" s="304"/>
      <c r="T625" s="140"/>
      <c r="U625" s="140"/>
      <c r="V625" s="140"/>
      <c r="W625" s="299"/>
      <c r="X625" s="287"/>
      <c r="Y625" s="345"/>
      <c r="Z625" s="398"/>
      <c r="AA625" s="288"/>
      <c r="AB625" s="346"/>
      <c r="AC625" s="82" t="s">
        <v>30</v>
      </c>
      <c r="AD625" s="302">
        <v>5.0</v>
      </c>
      <c r="AE625" s="360" t="s">
        <v>31</v>
      </c>
      <c r="AF625" s="45">
        <f>ROUND(ROUND(ROUND(G584+K620,0)*Q584,0)-AD625,0)</f>
        <v>558</v>
      </c>
      <c r="AG625" s="79"/>
    </row>
    <row r="626" ht="16.5" customHeight="1">
      <c r="A626" s="29">
        <v>63.0</v>
      </c>
      <c r="B626" s="30" t="s">
        <v>6200</v>
      </c>
      <c r="C626" s="32" t="s">
        <v>6201</v>
      </c>
      <c r="D626" s="139"/>
      <c r="E626" s="139"/>
      <c r="F626" s="94"/>
      <c r="G626" s="140"/>
      <c r="H626" s="140"/>
      <c r="I626" s="95"/>
      <c r="J626" s="69"/>
      <c r="K626" s="65"/>
      <c r="L626" s="302"/>
      <c r="M626" s="366"/>
      <c r="N626" s="367"/>
      <c r="O626" s="368"/>
      <c r="P626" s="366"/>
      <c r="Q626" s="369"/>
      <c r="R626" s="304"/>
      <c r="S626" s="304"/>
      <c r="T626" s="140"/>
      <c r="U626" s="140"/>
      <c r="V626" s="140"/>
      <c r="W626" s="303"/>
      <c r="X626" s="290"/>
      <c r="Y626" s="350"/>
      <c r="Z626" s="299" t="s">
        <v>20</v>
      </c>
      <c r="AA626" s="287" t="s">
        <v>21</v>
      </c>
      <c r="AB626" s="361">
        <v>0.85</v>
      </c>
      <c r="AC626" s="482"/>
      <c r="AD626" s="302"/>
      <c r="AE626" s="360"/>
      <c r="AF626" s="45">
        <f>ROUND(ROUND(ROUND(ROUND(G584+K620,0)*Q584,0)*AB626,0)-AD625,0)</f>
        <v>474</v>
      </c>
      <c r="AG626" s="79"/>
    </row>
    <row r="627" ht="16.5" customHeight="1">
      <c r="A627" s="29">
        <v>63.0</v>
      </c>
      <c r="B627" s="30" t="s">
        <v>6202</v>
      </c>
      <c r="C627" s="32" t="s">
        <v>6203</v>
      </c>
      <c r="D627" s="139"/>
      <c r="E627" s="139"/>
      <c r="F627" s="94"/>
      <c r="G627" s="140"/>
      <c r="H627" s="140"/>
      <c r="I627" s="95"/>
      <c r="J627" s="69"/>
      <c r="K627" s="65"/>
      <c r="L627" s="302"/>
      <c r="M627" s="366"/>
      <c r="N627" s="367"/>
      <c r="O627" s="368"/>
      <c r="P627" s="366"/>
      <c r="Q627" s="369"/>
      <c r="R627" s="304"/>
      <c r="S627" s="304"/>
      <c r="T627" s="140"/>
      <c r="U627" s="140"/>
      <c r="V627" s="140"/>
      <c r="W627" s="305" t="s">
        <v>326</v>
      </c>
      <c r="X627" s="302" t="s">
        <v>21</v>
      </c>
      <c r="Y627" s="349">
        <v>0.7</v>
      </c>
      <c r="Z627" s="434"/>
      <c r="AA627" s="297"/>
      <c r="AB627" s="362"/>
      <c r="AC627" s="482"/>
      <c r="AD627" s="313"/>
      <c r="AE627" s="349"/>
      <c r="AF627" s="45">
        <f>ROUND(ROUND(ROUND(ROUND(G584+K620,0)*Q584,0)*Y627,0)-AD625,0)</f>
        <v>389</v>
      </c>
      <c r="AG627" s="79"/>
    </row>
    <row r="628" ht="16.5" customHeight="1">
      <c r="A628" s="29">
        <v>63.0</v>
      </c>
      <c r="B628" s="30" t="s">
        <v>6204</v>
      </c>
      <c r="C628" s="32" t="s">
        <v>6205</v>
      </c>
      <c r="D628" s="139"/>
      <c r="E628" s="139"/>
      <c r="F628" s="94"/>
      <c r="G628" s="140"/>
      <c r="H628" s="140"/>
      <c r="I628" s="95"/>
      <c r="J628" s="69"/>
      <c r="K628" s="65"/>
      <c r="L628" s="302"/>
      <c r="M628" s="366"/>
      <c r="N628" s="367"/>
      <c r="O628" s="368"/>
      <c r="P628" s="366"/>
      <c r="Q628" s="369"/>
      <c r="R628" s="304"/>
      <c r="S628" s="304"/>
      <c r="T628" s="140"/>
      <c r="U628" s="140"/>
      <c r="V628" s="140"/>
      <c r="W628" s="484"/>
      <c r="X628" s="290"/>
      <c r="Y628" s="355"/>
      <c r="Z628" s="356" t="s">
        <v>20</v>
      </c>
      <c r="AA628" s="357" t="s">
        <v>21</v>
      </c>
      <c r="AB628" s="363">
        <v>0.85</v>
      </c>
      <c r="AC628" s="482"/>
      <c r="AD628" s="313"/>
      <c r="AE628" s="349"/>
      <c r="AF628" s="45">
        <f>ROUND(ROUND(ROUND(ROUND(ROUND(G584+K620,0)*Q584,0)*Y627,0)*AB628,0)-AD625,0)</f>
        <v>330</v>
      </c>
      <c r="AG628" s="79"/>
    </row>
    <row r="629" ht="16.5" customHeight="1">
      <c r="A629" s="29">
        <v>63.0</v>
      </c>
      <c r="B629" s="30" t="s">
        <v>6206</v>
      </c>
      <c r="C629" s="32" t="s">
        <v>6207</v>
      </c>
      <c r="D629" s="139"/>
      <c r="E629" s="139"/>
      <c r="F629" s="94"/>
      <c r="G629" s="140"/>
      <c r="H629" s="140"/>
      <c r="I629" s="95"/>
      <c r="J629" s="69"/>
      <c r="K629" s="65"/>
      <c r="L629" s="302"/>
      <c r="M629" s="366"/>
      <c r="N629" s="367"/>
      <c r="O629" s="368"/>
      <c r="P629" s="366"/>
      <c r="Q629" s="369"/>
      <c r="R629" s="304"/>
      <c r="S629" s="304"/>
      <c r="T629" s="140"/>
      <c r="U629" s="140"/>
      <c r="V629" s="140"/>
      <c r="W629" s="305" t="s">
        <v>329</v>
      </c>
      <c r="X629" s="302" t="s">
        <v>21</v>
      </c>
      <c r="Y629" s="349">
        <v>0.85</v>
      </c>
      <c r="Z629" s="435"/>
      <c r="AA629" s="292"/>
      <c r="AB629" s="355"/>
      <c r="AC629" s="482"/>
      <c r="AD629" s="313"/>
      <c r="AE629" s="349"/>
      <c r="AF629" s="45">
        <f>ROUND(ROUND(ROUND(ROUND(G584+K620,0)*Q584,0)*Y629,0)-AD625,0)</f>
        <v>474</v>
      </c>
      <c r="AG629" s="79"/>
    </row>
    <row r="630" ht="16.5" customHeight="1">
      <c r="A630" s="29">
        <v>63.0</v>
      </c>
      <c r="B630" s="30" t="s">
        <v>6208</v>
      </c>
      <c r="C630" s="32" t="s">
        <v>6209</v>
      </c>
      <c r="D630" s="139"/>
      <c r="E630" s="139"/>
      <c r="F630" s="94"/>
      <c r="G630" s="140"/>
      <c r="H630" s="140"/>
      <c r="I630" s="95"/>
      <c r="J630" s="69"/>
      <c r="K630" s="65"/>
      <c r="L630" s="302"/>
      <c r="M630" s="366"/>
      <c r="N630" s="367"/>
      <c r="O630" s="368"/>
      <c r="P630" s="366"/>
      <c r="Q630" s="369"/>
      <c r="R630" s="304"/>
      <c r="S630" s="304"/>
      <c r="T630" s="140"/>
      <c r="U630" s="140"/>
      <c r="V630" s="140"/>
      <c r="W630" s="484"/>
      <c r="X630" s="290"/>
      <c r="Y630" s="355"/>
      <c r="Z630" s="356" t="s">
        <v>20</v>
      </c>
      <c r="AA630" s="357" t="s">
        <v>21</v>
      </c>
      <c r="AB630" s="363">
        <v>0.85</v>
      </c>
      <c r="AC630" s="484"/>
      <c r="AD630" s="292"/>
      <c r="AE630" s="355"/>
      <c r="AF630" s="45">
        <f>ROUND(ROUND(ROUND(ROUND(ROUND(G584+K620,0)*Q584,0)*Y629,0)*AB630,0)-AD625,0)</f>
        <v>402</v>
      </c>
      <c r="AG630" s="79"/>
    </row>
    <row r="631" ht="16.5" customHeight="1">
      <c r="A631" s="403">
        <v>63.0</v>
      </c>
      <c r="B631" s="404" t="s">
        <v>6210</v>
      </c>
      <c r="C631" s="405" t="s">
        <v>6211</v>
      </c>
      <c r="D631" s="139"/>
      <c r="E631" s="139"/>
      <c r="F631" s="307"/>
      <c r="G631" s="352"/>
      <c r="H631" s="140"/>
      <c r="I631" s="95"/>
      <c r="J631" s="69"/>
      <c r="K631" s="304"/>
      <c r="L631" s="365"/>
      <c r="M631" s="366"/>
      <c r="N631" s="367"/>
      <c r="O631" s="368"/>
      <c r="P631" s="366"/>
      <c r="Q631" s="369"/>
      <c r="R631" s="504" t="s">
        <v>23</v>
      </c>
      <c r="S631" s="505" t="s">
        <v>24</v>
      </c>
      <c r="T631" s="408"/>
      <c r="U631" s="408"/>
      <c r="V631" s="437"/>
      <c r="W631" s="438"/>
      <c r="X631" s="409"/>
      <c r="Y631" s="439"/>
      <c r="Z631" s="411"/>
      <c r="AA631" s="412"/>
      <c r="AB631" s="412"/>
      <c r="AC631" s="412"/>
      <c r="AD631" s="412"/>
      <c r="AE631" s="413"/>
      <c r="AF631" s="414">
        <f>ROUND(ROUND(ROUND(G584+K620,0)*Q584,0)*U632,0)</f>
        <v>394</v>
      </c>
      <c r="AG631" s="79"/>
    </row>
    <row r="632" ht="16.5" customHeight="1">
      <c r="A632" s="403">
        <v>63.0</v>
      </c>
      <c r="B632" s="404" t="s">
        <v>6212</v>
      </c>
      <c r="C632" s="405" t="s">
        <v>6213</v>
      </c>
      <c r="D632" s="139"/>
      <c r="E632" s="139"/>
      <c r="F632" s="307"/>
      <c r="G632" s="352"/>
      <c r="H632" s="140"/>
      <c r="I632" s="95"/>
      <c r="J632" s="69"/>
      <c r="K632" s="302"/>
      <c r="L632" s="63"/>
      <c r="M632" s="366"/>
      <c r="N632" s="367"/>
      <c r="O632" s="368"/>
      <c r="P632" s="366"/>
      <c r="Q632" s="369"/>
      <c r="R632" s="481"/>
      <c r="S632" s="506"/>
      <c r="T632" s="442" t="s">
        <v>21</v>
      </c>
      <c r="U632" s="443">
        <v>0.7</v>
      </c>
      <c r="V632" s="444"/>
      <c r="W632" s="445"/>
      <c r="X632" s="418"/>
      <c r="Y632" s="446"/>
      <c r="Z632" s="438" t="s">
        <v>20</v>
      </c>
      <c r="AA632" s="409" t="s">
        <v>21</v>
      </c>
      <c r="AB632" s="447">
        <v>0.85</v>
      </c>
      <c r="AC632" s="412"/>
      <c r="AD632" s="412"/>
      <c r="AE632" s="413"/>
      <c r="AF632" s="414">
        <f>ROUND(ROUND(ROUND(ROUND(G584+K620,0)*Q584,0)*U632,0)*AB632,0)</f>
        <v>335</v>
      </c>
      <c r="AG632" s="79"/>
    </row>
    <row r="633" ht="16.5" customHeight="1">
      <c r="A633" s="403">
        <v>63.0</v>
      </c>
      <c r="B633" s="404" t="s">
        <v>6214</v>
      </c>
      <c r="C633" s="405" t="s">
        <v>6215</v>
      </c>
      <c r="D633" s="94"/>
      <c r="E633" s="94"/>
      <c r="F633" s="103"/>
      <c r="G633" s="140"/>
      <c r="H633" s="140"/>
      <c r="I633" s="95"/>
      <c r="J633" s="69"/>
      <c r="K633" s="65"/>
      <c r="L633" s="65"/>
      <c r="M633" s="302"/>
      <c r="N633" s="382"/>
      <c r="O633" s="383"/>
      <c r="P633" s="302"/>
      <c r="Q633" s="384"/>
      <c r="R633" s="481"/>
      <c r="S633" s="506"/>
      <c r="T633" s="442"/>
      <c r="U633" s="443"/>
      <c r="V633" s="448"/>
      <c r="W633" s="507" t="s">
        <v>326</v>
      </c>
      <c r="X633" s="409" t="s">
        <v>21</v>
      </c>
      <c r="Y633" s="410">
        <f>$Y$657</f>
        <v>0.7</v>
      </c>
      <c r="Z633" s="426"/>
      <c r="AA633" s="427"/>
      <c r="AB633" s="427"/>
      <c r="AC633" s="427"/>
      <c r="AD633" s="427"/>
      <c r="AE633" s="428"/>
      <c r="AF633" s="414">
        <f>ROUND(ROUND(ROUND(ROUND(G584+K620,0)*Q584,0)*U632,0)*Y633,0)</f>
        <v>276</v>
      </c>
      <c r="AG633" s="79"/>
    </row>
    <row r="634" ht="16.5" customHeight="1">
      <c r="A634" s="403">
        <v>63.0</v>
      </c>
      <c r="B634" s="404" t="s">
        <v>6216</v>
      </c>
      <c r="C634" s="405" t="s">
        <v>6217</v>
      </c>
      <c r="D634" s="94"/>
      <c r="E634" s="94"/>
      <c r="F634" s="103"/>
      <c r="G634" s="140"/>
      <c r="H634" s="140"/>
      <c r="I634" s="95"/>
      <c r="J634" s="69"/>
      <c r="K634" s="65"/>
      <c r="L634" s="65"/>
      <c r="M634" s="302"/>
      <c r="N634" s="382"/>
      <c r="O634" s="383"/>
      <c r="P634" s="302"/>
      <c r="Q634" s="384"/>
      <c r="R634" s="481"/>
      <c r="S634" s="506"/>
      <c r="T634" s="442"/>
      <c r="U634" s="443"/>
      <c r="V634" s="448"/>
      <c r="W634" s="495"/>
      <c r="X634" s="418"/>
      <c r="Y634" s="419"/>
      <c r="Z634" s="420" t="s">
        <v>20</v>
      </c>
      <c r="AA634" s="421" t="s">
        <v>21</v>
      </c>
      <c r="AB634" s="422">
        <v>0.85</v>
      </c>
      <c r="AC634" s="412"/>
      <c r="AD634" s="412"/>
      <c r="AE634" s="413"/>
      <c r="AF634" s="414">
        <f>ROUND(ROUND(ROUND(ROUND(ROUND(G584+K620,0)*Q584,0)*U632,0)*Y633,0)*AB634,0)</f>
        <v>235</v>
      </c>
      <c r="AG634" s="79"/>
    </row>
    <row r="635" ht="16.5" customHeight="1">
      <c r="A635" s="403">
        <v>63.0</v>
      </c>
      <c r="B635" s="404" t="s">
        <v>6218</v>
      </c>
      <c r="C635" s="405" t="s">
        <v>6219</v>
      </c>
      <c r="D635" s="94"/>
      <c r="E635" s="94"/>
      <c r="F635" s="103"/>
      <c r="G635" s="140"/>
      <c r="H635" s="140"/>
      <c r="I635" s="95"/>
      <c r="J635" s="69"/>
      <c r="K635" s="65"/>
      <c r="L635" s="65"/>
      <c r="M635" s="302"/>
      <c r="N635" s="382"/>
      <c r="O635" s="383"/>
      <c r="P635" s="302"/>
      <c r="Q635" s="384"/>
      <c r="R635" s="481"/>
      <c r="S635" s="506"/>
      <c r="T635" s="442"/>
      <c r="U635" s="443"/>
      <c r="V635" s="448"/>
      <c r="W635" s="507" t="s">
        <v>329</v>
      </c>
      <c r="X635" s="409" t="s">
        <v>21</v>
      </c>
      <c r="Y635" s="410">
        <f>$Y$659</f>
        <v>0.85</v>
      </c>
      <c r="Z635" s="423"/>
      <c r="AA635" s="424"/>
      <c r="AB635" s="424"/>
      <c r="AC635" s="424"/>
      <c r="AD635" s="424"/>
      <c r="AE635" s="419"/>
      <c r="AF635" s="414">
        <f>ROUND(ROUND(ROUND(ROUND(G584+K620,0)*Q584,0)*U632,0)*Y635,0)</f>
        <v>335</v>
      </c>
      <c r="AG635" s="79"/>
    </row>
    <row r="636" ht="16.5" customHeight="1">
      <c r="A636" s="403">
        <v>63.0</v>
      </c>
      <c r="B636" s="404" t="s">
        <v>6220</v>
      </c>
      <c r="C636" s="405" t="s">
        <v>6221</v>
      </c>
      <c r="D636" s="94"/>
      <c r="E636" s="94"/>
      <c r="F636" s="103"/>
      <c r="G636" s="140"/>
      <c r="H636" s="140"/>
      <c r="I636" s="95"/>
      <c r="J636" s="69"/>
      <c r="K636" s="65"/>
      <c r="L636" s="65"/>
      <c r="M636" s="302"/>
      <c r="N636" s="382"/>
      <c r="O636" s="383"/>
      <c r="P636" s="302"/>
      <c r="Q636" s="384"/>
      <c r="R636" s="481"/>
      <c r="S636" s="506"/>
      <c r="T636" s="442"/>
      <c r="U636" s="443"/>
      <c r="V636" s="448"/>
      <c r="W636" s="495"/>
      <c r="X636" s="418"/>
      <c r="Y636" s="419"/>
      <c r="Z636" s="420" t="s">
        <v>20</v>
      </c>
      <c r="AA636" s="421" t="s">
        <v>21</v>
      </c>
      <c r="AB636" s="422">
        <v>0.85</v>
      </c>
      <c r="AC636" s="412"/>
      <c r="AD636" s="412"/>
      <c r="AE636" s="413"/>
      <c r="AF636" s="414">
        <f>ROUND(ROUND(ROUND(ROUND(ROUND(G584+K620,0)*Q584,0)*U632,0)*Y635,0)*AB636,0)</f>
        <v>285</v>
      </c>
      <c r="AG636" s="79"/>
    </row>
    <row r="637" ht="16.5" customHeight="1">
      <c r="A637" s="403">
        <v>63.0</v>
      </c>
      <c r="B637" s="404" t="s">
        <v>6222</v>
      </c>
      <c r="C637" s="405" t="s">
        <v>6223</v>
      </c>
      <c r="D637" s="94"/>
      <c r="E637" s="94"/>
      <c r="F637" s="103"/>
      <c r="G637" s="140"/>
      <c r="H637" s="140"/>
      <c r="I637" s="95"/>
      <c r="J637" s="69"/>
      <c r="K637" s="65"/>
      <c r="L637" s="65"/>
      <c r="M637" s="302"/>
      <c r="N637" s="382"/>
      <c r="O637" s="383"/>
      <c r="P637" s="302"/>
      <c r="Q637" s="384"/>
      <c r="R637" s="481"/>
      <c r="S637" s="506"/>
      <c r="T637" s="442"/>
      <c r="U637" s="443"/>
      <c r="V637" s="448"/>
      <c r="W637" s="438"/>
      <c r="X637" s="409"/>
      <c r="Y637" s="439"/>
      <c r="Z637" s="411"/>
      <c r="AA637" s="412"/>
      <c r="AB637" s="413"/>
      <c r="AC637" s="509" t="s">
        <v>30</v>
      </c>
      <c r="AD637" s="442">
        <v>5.0</v>
      </c>
      <c r="AE637" s="452" t="s">
        <v>31</v>
      </c>
      <c r="AF637" s="414">
        <f>ROUND(ROUND(ROUND(ROUND(G584+K620,0)*Q584,0)*U632,0)-AD637,0)</f>
        <v>389</v>
      </c>
      <c r="AG637" s="79"/>
    </row>
    <row r="638" ht="16.5" customHeight="1">
      <c r="A638" s="403">
        <v>63.0</v>
      </c>
      <c r="B638" s="404" t="s">
        <v>6224</v>
      </c>
      <c r="C638" s="405" t="s">
        <v>6225</v>
      </c>
      <c r="D638" s="94"/>
      <c r="E638" s="94"/>
      <c r="F638" s="103"/>
      <c r="G638" s="140"/>
      <c r="H638" s="140"/>
      <c r="I638" s="95"/>
      <c r="J638" s="69"/>
      <c r="K638" s="65"/>
      <c r="L638" s="65"/>
      <c r="M638" s="302"/>
      <c r="N638" s="382"/>
      <c r="O638" s="383"/>
      <c r="P638" s="302"/>
      <c r="Q638" s="384"/>
      <c r="R638" s="481"/>
      <c r="S638" s="510"/>
      <c r="T638" s="442"/>
      <c r="U638" s="443"/>
      <c r="V638" s="448"/>
      <c r="W638" s="445"/>
      <c r="X638" s="418"/>
      <c r="Y638" s="446"/>
      <c r="Z638" s="438" t="s">
        <v>20</v>
      </c>
      <c r="AA638" s="409" t="s">
        <v>21</v>
      </c>
      <c r="AB638" s="454">
        <v>0.85</v>
      </c>
      <c r="AC638" s="506"/>
      <c r="AD638" s="442"/>
      <c r="AE638" s="452"/>
      <c r="AF638" s="414">
        <f>ROUND(ROUND(ROUND(ROUND(ROUND(G584+K620,0)*Q584,0)*U632,0)*AB638,0)-AD637,0)</f>
        <v>330</v>
      </c>
      <c r="AG638" s="79"/>
    </row>
    <row r="639" ht="16.5" customHeight="1">
      <c r="A639" s="403">
        <v>63.0</v>
      </c>
      <c r="B639" s="404" t="s">
        <v>6226</v>
      </c>
      <c r="C639" s="405" t="s">
        <v>6227</v>
      </c>
      <c r="D639" s="94"/>
      <c r="E639" s="94"/>
      <c r="F639" s="103"/>
      <c r="G639" s="140"/>
      <c r="H639" s="140"/>
      <c r="I639" s="95"/>
      <c r="J639" s="69"/>
      <c r="K639" s="65"/>
      <c r="L639" s="65"/>
      <c r="M639" s="302"/>
      <c r="N639" s="382"/>
      <c r="O639" s="383"/>
      <c r="P639" s="302"/>
      <c r="Q639" s="384"/>
      <c r="R639" s="481"/>
      <c r="S639" s="455"/>
      <c r="T639" s="442"/>
      <c r="U639" s="443"/>
      <c r="V639" s="448"/>
      <c r="W639" s="507" t="s">
        <v>326</v>
      </c>
      <c r="X639" s="442" t="s">
        <v>21</v>
      </c>
      <c r="Y639" s="448">
        <f>$Y$657</f>
        <v>0.7</v>
      </c>
      <c r="Z639" s="426"/>
      <c r="AA639" s="427"/>
      <c r="AB639" s="428"/>
      <c r="AC639" s="506"/>
      <c r="AD639" s="443"/>
      <c r="AE639" s="448"/>
      <c r="AF639" s="414">
        <f>ROUND(ROUND(ROUND(ROUND(ROUND(G584+K620,0)*Q584,0)*U632,0)*Y639,0)-AD637,0)</f>
        <v>271</v>
      </c>
      <c r="AG639" s="79"/>
    </row>
    <row r="640" ht="16.5" customHeight="1">
      <c r="A640" s="403">
        <v>63.0</v>
      </c>
      <c r="B640" s="404" t="s">
        <v>6228</v>
      </c>
      <c r="C640" s="405" t="s">
        <v>6229</v>
      </c>
      <c r="D640" s="94"/>
      <c r="E640" s="94"/>
      <c r="F640" s="103"/>
      <c r="G640" s="140"/>
      <c r="H640" s="140"/>
      <c r="I640" s="95"/>
      <c r="J640" s="69"/>
      <c r="K640" s="65"/>
      <c r="L640" s="65"/>
      <c r="M640" s="302"/>
      <c r="N640" s="382"/>
      <c r="O640" s="383"/>
      <c r="P640" s="302"/>
      <c r="Q640" s="384"/>
      <c r="R640" s="481"/>
      <c r="S640" s="455"/>
      <c r="T640" s="442"/>
      <c r="U640" s="443"/>
      <c r="V640" s="448"/>
      <c r="W640" s="495"/>
      <c r="X640" s="418"/>
      <c r="Y640" s="419"/>
      <c r="Z640" s="420" t="s">
        <v>20</v>
      </c>
      <c r="AA640" s="421" t="s">
        <v>21</v>
      </c>
      <c r="AB640" s="430">
        <v>0.85</v>
      </c>
      <c r="AC640" s="506"/>
      <c r="AD640" s="443"/>
      <c r="AE640" s="448"/>
      <c r="AF640" s="414">
        <f>ROUND(ROUND(ROUND(ROUND(ROUND(ROUND(G584+K620,0)*Q584,0)*U632,0)*Y639,0)*AB640,0)-AD637,0)</f>
        <v>230</v>
      </c>
      <c r="AG640" s="79"/>
    </row>
    <row r="641" ht="16.5" customHeight="1">
      <c r="A641" s="403">
        <v>63.0</v>
      </c>
      <c r="B641" s="404" t="s">
        <v>6230</v>
      </c>
      <c r="C641" s="405" t="s">
        <v>6231</v>
      </c>
      <c r="D641" s="94"/>
      <c r="E641" s="94"/>
      <c r="F641" s="103"/>
      <c r="G641" s="140"/>
      <c r="H641" s="140"/>
      <c r="I641" s="95"/>
      <c r="J641" s="69"/>
      <c r="K641" s="65"/>
      <c r="L641" s="65"/>
      <c r="M641" s="302"/>
      <c r="N641" s="382"/>
      <c r="O641" s="383"/>
      <c r="P641" s="302"/>
      <c r="Q641" s="384"/>
      <c r="R641" s="508"/>
      <c r="S641" s="455"/>
      <c r="T641" s="442"/>
      <c r="U641" s="443"/>
      <c r="V641" s="448"/>
      <c r="W641" s="507" t="s">
        <v>329</v>
      </c>
      <c r="X641" s="442" t="s">
        <v>21</v>
      </c>
      <c r="Y641" s="448">
        <f>$Y$659</f>
        <v>0.85</v>
      </c>
      <c r="Z641" s="423"/>
      <c r="AA641" s="424"/>
      <c r="AB641" s="419"/>
      <c r="AC641" s="506"/>
      <c r="AD641" s="443"/>
      <c r="AE641" s="448"/>
      <c r="AF641" s="414">
        <f>ROUND(ROUND(ROUND(ROUND(ROUND(G584+K620,0)*Q584,0)*U632,0)*Y641,0)-AD637,0)</f>
        <v>330</v>
      </c>
      <c r="AG641" s="79"/>
    </row>
    <row r="642" ht="16.5" customHeight="1">
      <c r="A642" s="403">
        <v>63.0</v>
      </c>
      <c r="B642" s="404" t="s">
        <v>6232</v>
      </c>
      <c r="C642" s="405" t="s">
        <v>6233</v>
      </c>
      <c r="D642" s="94"/>
      <c r="E642" s="94"/>
      <c r="F642" s="103"/>
      <c r="G642" s="140"/>
      <c r="H642" s="140"/>
      <c r="I642" s="95"/>
      <c r="J642" s="69"/>
      <c r="K642" s="65"/>
      <c r="L642" s="65"/>
      <c r="M642" s="302"/>
      <c r="N642" s="382"/>
      <c r="O642" s="383"/>
      <c r="P642" s="302"/>
      <c r="Q642" s="384"/>
      <c r="R642" s="458"/>
      <c r="S642" s="455"/>
      <c r="T642" s="442"/>
      <c r="U642" s="443"/>
      <c r="V642" s="448"/>
      <c r="W642" s="495"/>
      <c r="X642" s="418"/>
      <c r="Y642" s="419"/>
      <c r="Z642" s="420" t="s">
        <v>20</v>
      </c>
      <c r="AA642" s="421" t="s">
        <v>21</v>
      </c>
      <c r="AB642" s="430">
        <v>0.85</v>
      </c>
      <c r="AC642" s="495"/>
      <c r="AD642" s="424"/>
      <c r="AE642" s="419"/>
      <c r="AF642" s="414">
        <f>ROUND(ROUND(ROUND(ROUND(ROUND(ROUND(G584+K620,0)*Q584,0)*U632,0)*Y641,0)*AB642,0)-AD637,0)</f>
        <v>280</v>
      </c>
      <c r="AG642" s="79"/>
    </row>
    <row r="643" ht="16.5" customHeight="1">
      <c r="A643" s="403">
        <v>63.0</v>
      </c>
      <c r="B643" s="404" t="s">
        <v>6234</v>
      </c>
      <c r="C643" s="405" t="s">
        <v>6235</v>
      </c>
      <c r="D643" s="94"/>
      <c r="E643" s="94"/>
      <c r="F643" s="103"/>
      <c r="G643" s="140"/>
      <c r="H643" s="140"/>
      <c r="I643" s="95"/>
      <c r="J643" s="69"/>
      <c r="K643" s="65"/>
      <c r="L643" s="65"/>
      <c r="M643" s="302"/>
      <c r="N643" s="382"/>
      <c r="O643" s="383"/>
      <c r="P643" s="302"/>
      <c r="Q643" s="384"/>
      <c r="R643" s="458"/>
      <c r="S643" s="505" t="s">
        <v>27</v>
      </c>
      <c r="T643" s="409"/>
      <c r="U643" s="457"/>
      <c r="V643" s="410"/>
      <c r="W643" s="438"/>
      <c r="X643" s="409"/>
      <c r="Y643" s="439"/>
      <c r="Z643" s="411"/>
      <c r="AA643" s="412"/>
      <c r="AB643" s="412"/>
      <c r="AC643" s="412"/>
      <c r="AD643" s="412"/>
      <c r="AE643" s="413"/>
      <c r="AF643" s="414">
        <f>ROUND(ROUND(ROUND(G584+K620,0)*Q584,0)*U644,0)</f>
        <v>282</v>
      </c>
      <c r="AG643" s="79"/>
    </row>
    <row r="644" ht="16.5" customHeight="1">
      <c r="A644" s="403">
        <v>63.0</v>
      </c>
      <c r="B644" s="404" t="s">
        <v>6236</v>
      </c>
      <c r="C644" s="405" t="s">
        <v>6237</v>
      </c>
      <c r="D644" s="94"/>
      <c r="E644" s="94"/>
      <c r="F644" s="103"/>
      <c r="G644" s="140"/>
      <c r="H644" s="140"/>
      <c r="I644" s="95"/>
      <c r="J644" s="69"/>
      <c r="K644" s="65"/>
      <c r="L644" s="65"/>
      <c r="M644" s="302"/>
      <c r="N644" s="382"/>
      <c r="O644" s="383"/>
      <c r="P644" s="302"/>
      <c r="Q644" s="384"/>
      <c r="R644" s="458"/>
      <c r="S644" s="506"/>
      <c r="T644" s="442" t="s">
        <v>21</v>
      </c>
      <c r="U644" s="443">
        <v>0.5</v>
      </c>
      <c r="V644" s="448"/>
      <c r="W644" s="445"/>
      <c r="X644" s="418"/>
      <c r="Y644" s="446"/>
      <c r="Z644" s="438" t="s">
        <v>20</v>
      </c>
      <c r="AA644" s="409" t="s">
        <v>21</v>
      </c>
      <c r="AB644" s="447">
        <v>0.85</v>
      </c>
      <c r="AC644" s="412"/>
      <c r="AD644" s="412"/>
      <c r="AE644" s="413"/>
      <c r="AF644" s="414">
        <f>ROUND(ROUND(ROUND(ROUND(G584+K620,0)*Q584,0)*U644,0)*AB644,0)</f>
        <v>240</v>
      </c>
      <c r="AG644" s="79"/>
    </row>
    <row r="645" ht="16.5" customHeight="1">
      <c r="A645" s="403">
        <v>63.0</v>
      </c>
      <c r="B645" s="404" t="s">
        <v>6238</v>
      </c>
      <c r="C645" s="405" t="s">
        <v>6239</v>
      </c>
      <c r="D645" s="94"/>
      <c r="E645" s="94"/>
      <c r="F645" s="103"/>
      <c r="G645" s="140"/>
      <c r="H645" s="140"/>
      <c r="I645" s="95"/>
      <c r="J645" s="69"/>
      <c r="K645" s="65"/>
      <c r="L645" s="65"/>
      <c r="M645" s="302"/>
      <c r="N645" s="382"/>
      <c r="O645" s="383"/>
      <c r="P645" s="302"/>
      <c r="Q645" s="384"/>
      <c r="R645" s="458"/>
      <c r="S645" s="506"/>
      <c r="T645" s="442"/>
      <c r="U645" s="443"/>
      <c r="V645" s="448"/>
      <c r="W645" s="507" t="s">
        <v>326</v>
      </c>
      <c r="X645" s="409" t="s">
        <v>21</v>
      </c>
      <c r="Y645" s="410">
        <f>$Y$657</f>
        <v>0.7</v>
      </c>
      <c r="Z645" s="426"/>
      <c r="AA645" s="427"/>
      <c r="AB645" s="427"/>
      <c r="AC645" s="427"/>
      <c r="AD645" s="427"/>
      <c r="AE645" s="428"/>
      <c r="AF645" s="414">
        <f>ROUND(ROUND(ROUND(ROUND(G584+K620,0)*Q584,0)*U644,0)*Y645,0)</f>
        <v>197</v>
      </c>
      <c r="AG645" s="79"/>
    </row>
    <row r="646" ht="16.5" customHeight="1">
      <c r="A646" s="403">
        <v>63.0</v>
      </c>
      <c r="B646" s="404" t="s">
        <v>6240</v>
      </c>
      <c r="C646" s="405" t="s">
        <v>6241</v>
      </c>
      <c r="D646" s="94"/>
      <c r="E646" s="94"/>
      <c r="F646" s="103"/>
      <c r="G646" s="140"/>
      <c r="H646" s="140"/>
      <c r="I646" s="95"/>
      <c r="J646" s="69"/>
      <c r="K646" s="65"/>
      <c r="L646" s="65"/>
      <c r="M646" s="302"/>
      <c r="N646" s="382"/>
      <c r="O646" s="383"/>
      <c r="P646" s="302"/>
      <c r="Q646" s="384"/>
      <c r="R646" s="458"/>
      <c r="S646" s="506"/>
      <c r="T646" s="442"/>
      <c r="U646" s="443"/>
      <c r="V646" s="448"/>
      <c r="W646" s="495"/>
      <c r="X646" s="418"/>
      <c r="Y646" s="419"/>
      <c r="Z646" s="420" t="s">
        <v>20</v>
      </c>
      <c r="AA646" s="421" t="s">
        <v>21</v>
      </c>
      <c r="AB646" s="422">
        <v>0.85</v>
      </c>
      <c r="AC646" s="412"/>
      <c r="AD646" s="412"/>
      <c r="AE646" s="413"/>
      <c r="AF646" s="414">
        <f>ROUND(ROUND(ROUND(ROUND(ROUND(G584+K620,0)*Q584,0)*U644,0)*Y645,0)*AB646,0)</f>
        <v>167</v>
      </c>
      <c r="AG646" s="79"/>
    </row>
    <row r="647" ht="16.5" customHeight="1">
      <c r="A647" s="403">
        <v>63.0</v>
      </c>
      <c r="B647" s="404" t="s">
        <v>6242</v>
      </c>
      <c r="C647" s="405" t="s">
        <v>6243</v>
      </c>
      <c r="D647" s="94"/>
      <c r="E647" s="94"/>
      <c r="F647" s="103"/>
      <c r="G647" s="140"/>
      <c r="H647" s="140"/>
      <c r="I647" s="95"/>
      <c r="J647" s="69"/>
      <c r="K647" s="65"/>
      <c r="L647" s="65"/>
      <c r="M647" s="302"/>
      <c r="N647" s="382"/>
      <c r="O647" s="383"/>
      <c r="P647" s="302"/>
      <c r="Q647" s="384"/>
      <c r="R647" s="458"/>
      <c r="S647" s="506"/>
      <c r="T647" s="442"/>
      <c r="U647" s="443"/>
      <c r="V647" s="448"/>
      <c r="W647" s="507" t="s">
        <v>329</v>
      </c>
      <c r="X647" s="409" t="s">
        <v>21</v>
      </c>
      <c r="Y647" s="410">
        <f>$Y$659</f>
        <v>0.85</v>
      </c>
      <c r="Z647" s="423"/>
      <c r="AA647" s="424"/>
      <c r="AB647" s="424"/>
      <c r="AC647" s="424"/>
      <c r="AD647" s="424"/>
      <c r="AE647" s="419"/>
      <c r="AF647" s="414">
        <f>ROUND(ROUND(ROUND(ROUND(G584+K620,0)*Q584,0)*U644,0)*Y647,0)</f>
        <v>240</v>
      </c>
      <c r="AG647" s="79"/>
    </row>
    <row r="648" ht="16.5" customHeight="1">
      <c r="A648" s="403">
        <v>63.0</v>
      </c>
      <c r="B648" s="404" t="s">
        <v>6244</v>
      </c>
      <c r="C648" s="405" t="s">
        <v>6245</v>
      </c>
      <c r="D648" s="94"/>
      <c r="E648" s="94"/>
      <c r="F648" s="103"/>
      <c r="G648" s="140"/>
      <c r="H648" s="140"/>
      <c r="I648" s="95"/>
      <c r="J648" s="69"/>
      <c r="K648" s="65"/>
      <c r="L648" s="65"/>
      <c r="M648" s="302"/>
      <c r="N648" s="382"/>
      <c r="O648" s="383"/>
      <c r="P648" s="302"/>
      <c r="Q648" s="384"/>
      <c r="R648" s="458"/>
      <c r="S648" s="506"/>
      <c r="T648" s="442"/>
      <c r="U648" s="443"/>
      <c r="V648" s="448"/>
      <c r="W648" s="495"/>
      <c r="X648" s="418"/>
      <c r="Y648" s="419"/>
      <c r="Z648" s="420" t="s">
        <v>20</v>
      </c>
      <c r="AA648" s="421" t="s">
        <v>21</v>
      </c>
      <c r="AB648" s="422">
        <v>0.85</v>
      </c>
      <c r="AC648" s="412"/>
      <c r="AD648" s="412"/>
      <c r="AE648" s="413"/>
      <c r="AF648" s="414">
        <f>ROUND(ROUND(ROUND(ROUND(ROUND(G584+K620,0)*Q584,0)*U644,0)*Y647,0)*AB648,0)</f>
        <v>204</v>
      </c>
      <c r="AG648" s="79"/>
    </row>
    <row r="649" ht="16.5" customHeight="1">
      <c r="A649" s="403">
        <v>63.0</v>
      </c>
      <c r="B649" s="404" t="s">
        <v>6246</v>
      </c>
      <c r="C649" s="405" t="s">
        <v>6247</v>
      </c>
      <c r="D649" s="94"/>
      <c r="E649" s="94"/>
      <c r="F649" s="103"/>
      <c r="G649" s="140"/>
      <c r="H649" s="140"/>
      <c r="I649" s="95"/>
      <c r="J649" s="69"/>
      <c r="K649" s="65"/>
      <c r="L649" s="65"/>
      <c r="M649" s="302"/>
      <c r="N649" s="382"/>
      <c r="O649" s="383"/>
      <c r="P649" s="302"/>
      <c r="Q649" s="384"/>
      <c r="R649" s="458"/>
      <c r="S649" s="510"/>
      <c r="T649" s="442"/>
      <c r="U649" s="443"/>
      <c r="V649" s="448"/>
      <c r="W649" s="438"/>
      <c r="X649" s="409"/>
      <c r="Y649" s="439"/>
      <c r="Z649" s="411"/>
      <c r="AA649" s="412"/>
      <c r="AB649" s="413"/>
      <c r="AC649" s="509" t="s">
        <v>30</v>
      </c>
      <c r="AD649" s="442">
        <v>5.0</v>
      </c>
      <c r="AE649" s="452" t="s">
        <v>31</v>
      </c>
      <c r="AF649" s="414">
        <f>ROUND(ROUND(ROUND(ROUND(G584+K620,0)*Q584,0)*U644,0)-AD649,0)</f>
        <v>277</v>
      </c>
      <c r="AG649" s="79"/>
    </row>
    <row r="650" ht="16.5" customHeight="1">
      <c r="A650" s="403">
        <v>63.0</v>
      </c>
      <c r="B650" s="404" t="s">
        <v>6248</v>
      </c>
      <c r="C650" s="405" t="s">
        <v>6249</v>
      </c>
      <c r="D650" s="94"/>
      <c r="E650" s="94"/>
      <c r="F650" s="103"/>
      <c r="G650" s="140"/>
      <c r="H650" s="140"/>
      <c r="I650" s="95"/>
      <c r="J650" s="69"/>
      <c r="K650" s="65"/>
      <c r="L650" s="65"/>
      <c r="M650" s="302"/>
      <c r="N650" s="382"/>
      <c r="O650" s="383"/>
      <c r="P650" s="302"/>
      <c r="Q650" s="384"/>
      <c r="R650" s="458"/>
      <c r="S650" s="455"/>
      <c r="T650" s="442"/>
      <c r="U650" s="443"/>
      <c r="V650" s="443"/>
      <c r="W650" s="445"/>
      <c r="X650" s="418"/>
      <c r="Y650" s="446"/>
      <c r="Z650" s="438" t="s">
        <v>20</v>
      </c>
      <c r="AA650" s="409" t="s">
        <v>21</v>
      </c>
      <c r="AB650" s="454">
        <v>0.85</v>
      </c>
      <c r="AC650" s="506"/>
      <c r="AD650" s="442"/>
      <c r="AE650" s="452"/>
      <c r="AF650" s="414">
        <f>ROUND(ROUND(ROUND(ROUND(ROUND(G584+K620,0)*Q584,0)*U644,0)*AB650,0)-AD649,0)</f>
        <v>235</v>
      </c>
      <c r="AG650" s="79"/>
    </row>
    <row r="651" ht="16.5" customHeight="1">
      <c r="A651" s="403">
        <v>63.0</v>
      </c>
      <c r="B651" s="404" t="s">
        <v>6250</v>
      </c>
      <c r="C651" s="405" t="s">
        <v>6251</v>
      </c>
      <c r="D651" s="94"/>
      <c r="E651" s="94"/>
      <c r="F651" s="103"/>
      <c r="G651" s="140"/>
      <c r="H651" s="140"/>
      <c r="I651" s="95"/>
      <c r="J651" s="69"/>
      <c r="K651" s="65"/>
      <c r="L651" s="65"/>
      <c r="M651" s="302"/>
      <c r="N651" s="382"/>
      <c r="O651" s="383"/>
      <c r="P651" s="302"/>
      <c r="Q651" s="384"/>
      <c r="R651" s="458"/>
      <c r="S651" s="455"/>
      <c r="T651" s="442"/>
      <c r="U651" s="443"/>
      <c r="V651" s="443"/>
      <c r="W651" s="507" t="s">
        <v>326</v>
      </c>
      <c r="X651" s="442" t="s">
        <v>21</v>
      </c>
      <c r="Y651" s="448">
        <f>$Y$657</f>
        <v>0.7</v>
      </c>
      <c r="Z651" s="426"/>
      <c r="AA651" s="427"/>
      <c r="AB651" s="428"/>
      <c r="AC651" s="506"/>
      <c r="AD651" s="443"/>
      <c r="AE651" s="448"/>
      <c r="AF651" s="414">
        <f>ROUND(ROUND(ROUND(ROUND(ROUND(G584+K620,0)*Q584,0)*U644,0)*Y651,0)-AD649,0)</f>
        <v>192</v>
      </c>
      <c r="AG651" s="79"/>
    </row>
    <row r="652" ht="16.5" customHeight="1">
      <c r="A652" s="403">
        <v>63.0</v>
      </c>
      <c r="B652" s="404" t="s">
        <v>6252</v>
      </c>
      <c r="C652" s="405" t="s">
        <v>6253</v>
      </c>
      <c r="D652" s="94"/>
      <c r="E652" s="94"/>
      <c r="F652" s="103"/>
      <c r="G652" s="140"/>
      <c r="H652" s="140"/>
      <c r="I652" s="95"/>
      <c r="J652" s="69"/>
      <c r="K652" s="65"/>
      <c r="L652" s="65"/>
      <c r="M652" s="302"/>
      <c r="N652" s="382"/>
      <c r="O652" s="383"/>
      <c r="P652" s="302"/>
      <c r="Q652" s="384"/>
      <c r="R652" s="458"/>
      <c r="S652" s="455"/>
      <c r="T652" s="442"/>
      <c r="U652" s="443"/>
      <c r="V652" s="443"/>
      <c r="W652" s="495"/>
      <c r="X652" s="418"/>
      <c r="Y652" s="419"/>
      <c r="Z652" s="420" t="s">
        <v>20</v>
      </c>
      <c r="AA652" s="421" t="s">
        <v>21</v>
      </c>
      <c r="AB652" s="430">
        <v>0.85</v>
      </c>
      <c r="AC652" s="506"/>
      <c r="AD652" s="443"/>
      <c r="AE652" s="448"/>
      <c r="AF652" s="414">
        <f>ROUND(ROUND(ROUND(ROUND(ROUND(ROUND(G584+K620,0)*Q584,0)*U644,0)*Y651,0)*AB652,0)-AD649,0)</f>
        <v>162</v>
      </c>
      <c r="AG652" s="79"/>
    </row>
    <row r="653" ht="16.5" customHeight="1">
      <c r="A653" s="403">
        <v>63.0</v>
      </c>
      <c r="B653" s="404" t="s">
        <v>6254</v>
      </c>
      <c r="C653" s="405" t="s">
        <v>6255</v>
      </c>
      <c r="D653" s="94"/>
      <c r="E653" s="94"/>
      <c r="F653" s="103"/>
      <c r="G653" s="140"/>
      <c r="H653" s="140"/>
      <c r="I653" s="95"/>
      <c r="J653" s="69"/>
      <c r="K653" s="65"/>
      <c r="L653" s="65"/>
      <c r="M653" s="302"/>
      <c r="N653" s="382"/>
      <c r="O653" s="383"/>
      <c r="P653" s="302"/>
      <c r="Q653" s="384"/>
      <c r="R653" s="458"/>
      <c r="S653" s="455"/>
      <c r="T653" s="442"/>
      <c r="U653" s="443"/>
      <c r="V653" s="443"/>
      <c r="W653" s="507" t="s">
        <v>329</v>
      </c>
      <c r="X653" s="442" t="s">
        <v>21</v>
      </c>
      <c r="Y653" s="448">
        <f>$Y$659</f>
        <v>0.85</v>
      </c>
      <c r="Z653" s="423"/>
      <c r="AA653" s="424"/>
      <c r="AB653" s="419"/>
      <c r="AC653" s="506"/>
      <c r="AD653" s="443"/>
      <c r="AE653" s="448"/>
      <c r="AF653" s="414">
        <f>ROUND(ROUND(ROUND(ROUND(ROUND(G584+K620,0)*Q584,0)*U644,0)*Y653,0)-AD649,0)</f>
        <v>235</v>
      </c>
      <c r="AG653" s="79"/>
    </row>
    <row r="654" ht="16.5" customHeight="1">
      <c r="A654" s="403">
        <v>63.0</v>
      </c>
      <c r="B654" s="404" t="s">
        <v>6256</v>
      </c>
      <c r="C654" s="405" t="s">
        <v>6257</v>
      </c>
      <c r="D654" s="94"/>
      <c r="E654" s="94"/>
      <c r="F654" s="103"/>
      <c r="G654" s="140"/>
      <c r="H654" s="140"/>
      <c r="I654" s="95"/>
      <c r="J654" s="110"/>
      <c r="K654" s="115"/>
      <c r="L654" s="115"/>
      <c r="M654" s="386"/>
      <c r="N654" s="364"/>
      <c r="O654" s="378"/>
      <c r="P654" s="374"/>
      <c r="Q654" s="376"/>
      <c r="R654" s="460"/>
      <c r="S654" s="458"/>
      <c r="T654" s="442"/>
      <c r="U654" s="443"/>
      <c r="V654" s="443"/>
      <c r="W654" s="495"/>
      <c r="X654" s="418"/>
      <c r="Y654" s="419"/>
      <c r="Z654" s="420" t="s">
        <v>20</v>
      </c>
      <c r="AA654" s="421" t="s">
        <v>21</v>
      </c>
      <c r="AB654" s="430">
        <v>0.85</v>
      </c>
      <c r="AC654" s="495"/>
      <c r="AD654" s="424"/>
      <c r="AE654" s="419"/>
      <c r="AF654" s="414">
        <f>ROUND(ROUND(ROUND(ROUND(ROUND(ROUND(G584+K620,0)*Q584,0)*U644,0)*Y653,0)*AB654,0)-AD649,0)</f>
        <v>199</v>
      </c>
      <c r="AG654" s="79"/>
    </row>
    <row r="655" ht="16.5" customHeight="1">
      <c r="A655" s="29">
        <v>63.0</v>
      </c>
      <c r="B655" s="30" t="s">
        <v>6258</v>
      </c>
      <c r="C655" s="32" t="s">
        <v>6259</v>
      </c>
      <c r="D655" s="94"/>
      <c r="E655" s="94"/>
      <c r="F655" s="94"/>
      <c r="G655" s="352"/>
      <c r="H655" s="140"/>
      <c r="I655" s="95"/>
      <c r="J655" s="69"/>
      <c r="K655" s="65"/>
      <c r="L655" s="65"/>
      <c r="M655" s="352"/>
      <c r="N655" s="367"/>
      <c r="O655" s="82" t="s">
        <v>5011</v>
      </c>
      <c r="P655" s="140"/>
      <c r="Q655" s="95"/>
      <c r="R655" s="287"/>
      <c r="S655" s="287"/>
      <c r="T655" s="152"/>
      <c r="U655" s="152"/>
      <c r="V655" s="153"/>
      <c r="W655" s="299"/>
      <c r="X655" s="287"/>
      <c r="Y655" s="345"/>
      <c r="Z655" s="398"/>
      <c r="AA655" s="288"/>
      <c r="AB655" s="288"/>
      <c r="AC655" s="288"/>
      <c r="AD655" s="288"/>
      <c r="AE655" s="346"/>
      <c r="AF655" s="45">
        <f>ROUND(G584*Q656,0)</f>
        <v>396</v>
      </c>
      <c r="AG655" s="79"/>
    </row>
    <row r="656" ht="16.5" customHeight="1">
      <c r="A656" s="29">
        <v>63.0</v>
      </c>
      <c r="B656" s="30" t="s">
        <v>6260</v>
      </c>
      <c r="C656" s="32" t="s">
        <v>6261</v>
      </c>
      <c r="D656" s="94"/>
      <c r="E656" s="94"/>
      <c r="F656" s="94"/>
      <c r="G656" s="352"/>
      <c r="H656" s="140"/>
      <c r="I656" s="95"/>
      <c r="J656" s="69"/>
      <c r="K656" s="65"/>
      <c r="L656" s="65"/>
      <c r="M656" s="352"/>
      <c r="N656" s="105"/>
      <c r="O656" s="482"/>
      <c r="P656" s="302" t="s">
        <v>21</v>
      </c>
      <c r="Q656" s="349">
        <v>0.5</v>
      </c>
      <c r="R656" s="302"/>
      <c r="S656" s="302"/>
      <c r="T656" s="140"/>
      <c r="U656" s="140"/>
      <c r="V656" s="95"/>
      <c r="W656" s="303"/>
      <c r="X656" s="290"/>
      <c r="Y656" s="350"/>
      <c r="Z656" s="299" t="s">
        <v>20</v>
      </c>
      <c r="AA656" s="287" t="s">
        <v>21</v>
      </c>
      <c r="AB656" s="351">
        <v>0.85</v>
      </c>
      <c r="AC656" s="288"/>
      <c r="AD656" s="288"/>
      <c r="AE656" s="346"/>
      <c r="AF656" s="45">
        <f>ROUND(ROUND(G584*Q656,0)*AB656,0)</f>
        <v>337</v>
      </c>
      <c r="AG656" s="79"/>
    </row>
    <row r="657" ht="16.5" customHeight="1">
      <c r="A657" s="29">
        <v>63.0</v>
      </c>
      <c r="B657" s="30" t="s">
        <v>6262</v>
      </c>
      <c r="C657" s="32" t="s">
        <v>6263</v>
      </c>
      <c r="D657" s="94"/>
      <c r="E657" s="94"/>
      <c r="F657" s="76"/>
      <c r="G657" s="63"/>
      <c r="H657" s="63"/>
      <c r="I657" s="51"/>
      <c r="J657" s="69"/>
      <c r="K657" s="65"/>
      <c r="L657" s="65"/>
      <c r="M657" s="352"/>
      <c r="N657" s="364"/>
      <c r="O657" s="482"/>
      <c r="P657" s="352"/>
      <c r="Q657" s="353"/>
      <c r="R657" s="304"/>
      <c r="S657" s="304"/>
      <c r="T657" s="140"/>
      <c r="U657" s="140"/>
      <c r="V657" s="95"/>
      <c r="W657" s="305" t="s">
        <v>326</v>
      </c>
      <c r="X657" s="287" t="s">
        <v>21</v>
      </c>
      <c r="Y657" s="354">
        <v>0.7</v>
      </c>
      <c r="Z657" s="434"/>
      <c r="AA657" s="297"/>
      <c r="AB657" s="297"/>
      <c r="AC657" s="297"/>
      <c r="AD657" s="297"/>
      <c r="AE657" s="362"/>
      <c r="AF657" s="45">
        <f>ROUND(ROUND(G584*Q656,0)*Y657,0)</f>
        <v>277</v>
      </c>
      <c r="AG657" s="79"/>
    </row>
    <row r="658" ht="16.5" customHeight="1">
      <c r="A658" s="29">
        <v>63.0</v>
      </c>
      <c r="B658" s="30" t="s">
        <v>6264</v>
      </c>
      <c r="C658" s="32" t="s">
        <v>6265</v>
      </c>
      <c r="D658" s="69"/>
      <c r="E658" s="69"/>
      <c r="F658" s="76"/>
      <c r="G658" s="63"/>
      <c r="H658" s="63"/>
      <c r="I658" s="51"/>
      <c r="J658" s="94"/>
      <c r="K658" s="140"/>
      <c r="L658" s="348"/>
      <c r="M658" s="304"/>
      <c r="N658" s="381"/>
      <c r="O658" s="482"/>
      <c r="P658" s="304"/>
      <c r="Q658" s="380"/>
      <c r="R658" s="304"/>
      <c r="S658" s="304"/>
      <c r="T658" s="140"/>
      <c r="U658" s="140"/>
      <c r="V658" s="95"/>
      <c r="W658" s="484"/>
      <c r="X658" s="290"/>
      <c r="Y658" s="355"/>
      <c r="Z658" s="356" t="s">
        <v>20</v>
      </c>
      <c r="AA658" s="357" t="s">
        <v>21</v>
      </c>
      <c r="AB658" s="358">
        <v>0.85</v>
      </c>
      <c r="AC658" s="288"/>
      <c r="AD658" s="288"/>
      <c r="AE658" s="346"/>
      <c r="AF658" s="114">
        <f>ROUND(ROUND(ROUND(G584*Q656,0)*Y657,0)*AB658,0)</f>
        <v>235</v>
      </c>
      <c r="AG658" s="79"/>
    </row>
    <row r="659" ht="16.5" customHeight="1">
      <c r="A659" s="29">
        <v>63.0</v>
      </c>
      <c r="B659" s="30" t="s">
        <v>6266</v>
      </c>
      <c r="C659" s="32" t="s">
        <v>6267</v>
      </c>
      <c r="D659" s="69"/>
      <c r="E659" s="69"/>
      <c r="F659" s="76"/>
      <c r="G659" s="63"/>
      <c r="H659" s="63"/>
      <c r="I659" s="51"/>
      <c r="J659" s="94"/>
      <c r="K659" s="140"/>
      <c r="L659" s="348"/>
      <c r="M659" s="304"/>
      <c r="N659" s="381"/>
      <c r="O659" s="482"/>
      <c r="P659" s="304"/>
      <c r="Q659" s="380"/>
      <c r="R659" s="304"/>
      <c r="S659" s="304"/>
      <c r="T659" s="140"/>
      <c r="U659" s="140"/>
      <c r="V659" s="95"/>
      <c r="W659" s="305" t="s">
        <v>329</v>
      </c>
      <c r="X659" s="287" t="s">
        <v>21</v>
      </c>
      <c r="Y659" s="354">
        <v>0.85</v>
      </c>
      <c r="Z659" s="435"/>
      <c r="AA659" s="292"/>
      <c r="AB659" s="292"/>
      <c r="AC659" s="292"/>
      <c r="AD659" s="292"/>
      <c r="AE659" s="355"/>
      <c r="AF659" s="45">
        <f>ROUND(ROUND(G584*Q656,0)*Y659,0)</f>
        <v>337</v>
      </c>
      <c r="AG659" s="79"/>
    </row>
    <row r="660" ht="16.5" customHeight="1">
      <c r="A660" s="29">
        <v>63.0</v>
      </c>
      <c r="B660" s="30" t="s">
        <v>6268</v>
      </c>
      <c r="C660" s="32" t="s">
        <v>6269</v>
      </c>
      <c r="D660" s="69"/>
      <c r="E660" s="69"/>
      <c r="F660" s="76"/>
      <c r="G660" s="63"/>
      <c r="H660" s="63"/>
      <c r="I660" s="51"/>
      <c r="J660" s="94"/>
      <c r="K660" s="140"/>
      <c r="L660" s="348"/>
      <c r="M660" s="304"/>
      <c r="N660" s="381"/>
      <c r="O660" s="482"/>
      <c r="P660" s="304"/>
      <c r="Q660" s="380"/>
      <c r="R660" s="304"/>
      <c r="S660" s="304"/>
      <c r="T660" s="140"/>
      <c r="U660" s="140"/>
      <c r="V660" s="95"/>
      <c r="W660" s="484"/>
      <c r="X660" s="290"/>
      <c r="Y660" s="355"/>
      <c r="Z660" s="356" t="s">
        <v>20</v>
      </c>
      <c r="AA660" s="357" t="s">
        <v>21</v>
      </c>
      <c r="AB660" s="358">
        <v>0.85</v>
      </c>
      <c r="AC660" s="288"/>
      <c r="AD660" s="288"/>
      <c r="AE660" s="346"/>
      <c r="AF660" s="45">
        <f>ROUND(ROUND(ROUND(G584*Q656,0)*Y659,0)*AB660,0)</f>
        <v>286</v>
      </c>
      <c r="AG660" s="79"/>
    </row>
    <row r="661" ht="16.5" customHeight="1">
      <c r="A661" s="29">
        <v>63.0</v>
      </c>
      <c r="B661" s="30" t="s">
        <v>6270</v>
      </c>
      <c r="C661" s="32" t="s">
        <v>6271</v>
      </c>
      <c r="D661" s="69"/>
      <c r="E661" s="69"/>
      <c r="F661" s="76"/>
      <c r="G661" s="63"/>
      <c r="H661" s="63"/>
      <c r="I661" s="51"/>
      <c r="J661" s="94"/>
      <c r="K661" s="140"/>
      <c r="L661" s="348"/>
      <c r="M661" s="304"/>
      <c r="N661" s="381"/>
      <c r="O661" s="482"/>
      <c r="P661" s="304"/>
      <c r="Q661" s="380"/>
      <c r="R661" s="304"/>
      <c r="S661" s="304"/>
      <c r="T661" s="140"/>
      <c r="U661" s="140"/>
      <c r="V661" s="95"/>
      <c r="W661" s="299"/>
      <c r="X661" s="287"/>
      <c r="Y661" s="345"/>
      <c r="Z661" s="398"/>
      <c r="AA661" s="288"/>
      <c r="AB661" s="346"/>
      <c r="AC661" s="82" t="s">
        <v>30</v>
      </c>
      <c r="AD661" s="302">
        <v>5.0</v>
      </c>
      <c r="AE661" s="360" t="s">
        <v>31</v>
      </c>
      <c r="AF661" s="45">
        <f>ROUND(ROUND(G584*Q656,0)-AD661,0)</f>
        <v>391</v>
      </c>
      <c r="AG661" s="79"/>
    </row>
    <row r="662" ht="16.5" customHeight="1">
      <c r="A662" s="29">
        <v>63.0</v>
      </c>
      <c r="B662" s="30" t="s">
        <v>6272</v>
      </c>
      <c r="C662" s="32" t="s">
        <v>6273</v>
      </c>
      <c r="D662" s="69"/>
      <c r="E662" s="69"/>
      <c r="F662" s="76"/>
      <c r="G662" s="63"/>
      <c r="H662" s="63"/>
      <c r="I662" s="51"/>
      <c r="J662" s="94"/>
      <c r="K662" s="140"/>
      <c r="L662" s="348"/>
      <c r="M662" s="304"/>
      <c r="N662" s="381"/>
      <c r="O662" s="482"/>
      <c r="P662" s="304"/>
      <c r="Q662" s="380"/>
      <c r="R662" s="304"/>
      <c r="S662" s="304"/>
      <c r="T662" s="140"/>
      <c r="U662" s="140"/>
      <c r="V662" s="95"/>
      <c r="W662" s="303"/>
      <c r="X662" s="290"/>
      <c r="Y662" s="350"/>
      <c r="Z662" s="299" t="s">
        <v>20</v>
      </c>
      <c r="AA662" s="287" t="s">
        <v>21</v>
      </c>
      <c r="AB662" s="361">
        <v>0.85</v>
      </c>
      <c r="AC662" s="482"/>
      <c r="AD662" s="302"/>
      <c r="AE662" s="360"/>
      <c r="AF662" s="45">
        <f>ROUND(ROUND(ROUND(G584*Q656,0)*AB662,0)-AD661,0)</f>
        <v>332</v>
      </c>
      <c r="AG662" s="79"/>
    </row>
    <row r="663" ht="16.5" customHeight="1">
      <c r="A663" s="29">
        <v>63.0</v>
      </c>
      <c r="B663" s="30" t="s">
        <v>6274</v>
      </c>
      <c r="C663" s="32" t="s">
        <v>6275</v>
      </c>
      <c r="D663" s="69"/>
      <c r="E663" s="69"/>
      <c r="F663" s="76"/>
      <c r="G663" s="63"/>
      <c r="H663" s="63"/>
      <c r="I663" s="51"/>
      <c r="J663" s="94"/>
      <c r="K663" s="140"/>
      <c r="L663" s="348"/>
      <c r="M663" s="304"/>
      <c r="N663" s="381"/>
      <c r="O663" s="482"/>
      <c r="P663" s="304"/>
      <c r="Q663" s="380"/>
      <c r="R663" s="304"/>
      <c r="S663" s="304"/>
      <c r="T663" s="140"/>
      <c r="U663" s="140"/>
      <c r="V663" s="95"/>
      <c r="W663" s="305" t="s">
        <v>326</v>
      </c>
      <c r="X663" s="302" t="s">
        <v>21</v>
      </c>
      <c r="Y663" s="349">
        <v>0.7</v>
      </c>
      <c r="Z663" s="434"/>
      <c r="AA663" s="297"/>
      <c r="AB663" s="362"/>
      <c r="AC663" s="482"/>
      <c r="AD663" s="313"/>
      <c r="AE663" s="349"/>
      <c r="AF663" s="45">
        <f>ROUND(ROUND(ROUND(G584*Q656,0)*Y663,0)-AD661,0)</f>
        <v>272</v>
      </c>
      <c r="AG663" s="79"/>
    </row>
    <row r="664" ht="16.5" customHeight="1">
      <c r="A664" s="29">
        <v>63.0</v>
      </c>
      <c r="B664" s="30" t="s">
        <v>6276</v>
      </c>
      <c r="C664" s="32" t="s">
        <v>6277</v>
      </c>
      <c r="D664" s="69"/>
      <c r="E664" s="69"/>
      <c r="F664" s="76"/>
      <c r="G664" s="63"/>
      <c r="H664" s="63"/>
      <c r="I664" s="51"/>
      <c r="J664" s="94"/>
      <c r="K664" s="140"/>
      <c r="L664" s="348"/>
      <c r="M664" s="304"/>
      <c r="N664" s="381"/>
      <c r="O664" s="307"/>
      <c r="P664" s="304"/>
      <c r="Q664" s="380"/>
      <c r="R664" s="304"/>
      <c r="S664" s="304"/>
      <c r="T664" s="140"/>
      <c r="U664" s="140"/>
      <c r="V664" s="95"/>
      <c r="W664" s="484"/>
      <c r="X664" s="290"/>
      <c r="Y664" s="355"/>
      <c r="Z664" s="356" t="s">
        <v>20</v>
      </c>
      <c r="AA664" s="357" t="s">
        <v>21</v>
      </c>
      <c r="AB664" s="363">
        <v>0.85</v>
      </c>
      <c r="AC664" s="482"/>
      <c r="AD664" s="313"/>
      <c r="AE664" s="349"/>
      <c r="AF664" s="114">
        <f>ROUND(ROUND(ROUND(ROUND(G584*Q656,0)*Y663,0)*AB664,0)-AD661,0)</f>
        <v>230</v>
      </c>
      <c r="AG664" s="79"/>
    </row>
    <row r="665" ht="16.5" customHeight="1">
      <c r="A665" s="29">
        <v>63.0</v>
      </c>
      <c r="B665" s="30" t="s">
        <v>6278</v>
      </c>
      <c r="C665" s="32" t="s">
        <v>6279</v>
      </c>
      <c r="D665" s="69"/>
      <c r="E665" s="69"/>
      <c r="F665" s="76"/>
      <c r="G665" s="63"/>
      <c r="H665" s="63"/>
      <c r="I665" s="51"/>
      <c r="J665" s="94"/>
      <c r="K665" s="140"/>
      <c r="L665" s="348"/>
      <c r="M665" s="304"/>
      <c r="N665" s="381"/>
      <c r="O665" s="307"/>
      <c r="P665" s="304"/>
      <c r="Q665" s="380"/>
      <c r="R665" s="304"/>
      <c r="S665" s="304"/>
      <c r="T665" s="140"/>
      <c r="U665" s="140"/>
      <c r="V665" s="95"/>
      <c r="W665" s="305" t="s">
        <v>329</v>
      </c>
      <c r="X665" s="302" t="s">
        <v>21</v>
      </c>
      <c r="Y665" s="349">
        <v>0.85</v>
      </c>
      <c r="Z665" s="435"/>
      <c r="AA665" s="292"/>
      <c r="AB665" s="355"/>
      <c r="AC665" s="482"/>
      <c r="AD665" s="313"/>
      <c r="AE665" s="349"/>
      <c r="AF665" s="45">
        <f>ROUND(ROUND(ROUND(G584*Q656,0)*Y665,0)-AD661,0)</f>
        <v>332</v>
      </c>
      <c r="AG665" s="79"/>
    </row>
    <row r="666" ht="16.5" customHeight="1">
      <c r="A666" s="29">
        <v>63.0</v>
      </c>
      <c r="B666" s="30" t="s">
        <v>6280</v>
      </c>
      <c r="C666" s="32" t="s">
        <v>6281</v>
      </c>
      <c r="D666" s="69"/>
      <c r="E666" s="69"/>
      <c r="F666" s="76"/>
      <c r="G666" s="63"/>
      <c r="H666" s="63"/>
      <c r="I666" s="51"/>
      <c r="J666" s="94"/>
      <c r="K666" s="140"/>
      <c r="L666" s="348"/>
      <c r="M666" s="304"/>
      <c r="N666" s="381"/>
      <c r="O666" s="307"/>
      <c r="P666" s="304"/>
      <c r="Q666" s="380"/>
      <c r="R666" s="304"/>
      <c r="S666" s="304"/>
      <c r="T666" s="140"/>
      <c r="U666" s="140"/>
      <c r="V666" s="95"/>
      <c r="W666" s="484"/>
      <c r="X666" s="290"/>
      <c r="Y666" s="355"/>
      <c r="Z666" s="356" t="s">
        <v>20</v>
      </c>
      <c r="AA666" s="357" t="s">
        <v>21</v>
      </c>
      <c r="AB666" s="363">
        <v>0.85</v>
      </c>
      <c r="AC666" s="484"/>
      <c r="AD666" s="292"/>
      <c r="AE666" s="355"/>
      <c r="AF666" s="45">
        <f>ROUND(ROUND(ROUND(ROUND(G584*Q656,0)*Y665,0)*AB666,0)-AD661,0)</f>
        <v>281</v>
      </c>
      <c r="AG666" s="79"/>
    </row>
    <row r="667" ht="16.5" customHeight="1">
      <c r="A667" s="403">
        <v>63.0</v>
      </c>
      <c r="B667" s="404" t="s">
        <v>6282</v>
      </c>
      <c r="C667" s="405" t="s">
        <v>6283</v>
      </c>
      <c r="D667" s="69"/>
      <c r="E667" s="69"/>
      <c r="F667" s="307"/>
      <c r="G667" s="140"/>
      <c r="H667" s="140"/>
      <c r="I667" s="95"/>
      <c r="J667" s="69"/>
      <c r="K667" s="65"/>
      <c r="L667" s="65"/>
      <c r="M667" s="140"/>
      <c r="N667" s="105"/>
      <c r="O667" s="94"/>
      <c r="P667" s="140"/>
      <c r="Q667" s="95"/>
      <c r="R667" s="504" t="s">
        <v>23</v>
      </c>
      <c r="S667" s="505" t="s">
        <v>24</v>
      </c>
      <c r="T667" s="408"/>
      <c r="U667" s="408"/>
      <c r="V667" s="437"/>
      <c r="W667" s="438"/>
      <c r="X667" s="409"/>
      <c r="Y667" s="439"/>
      <c r="Z667" s="411"/>
      <c r="AA667" s="412"/>
      <c r="AB667" s="412"/>
      <c r="AC667" s="412"/>
      <c r="AD667" s="412"/>
      <c r="AE667" s="413"/>
      <c r="AF667" s="414">
        <f>ROUND(ROUND(G584*Q656,0)*U668,0)</f>
        <v>277</v>
      </c>
      <c r="AG667" s="79"/>
    </row>
    <row r="668" ht="16.5" customHeight="1">
      <c r="A668" s="403">
        <v>63.0</v>
      </c>
      <c r="B668" s="404" t="s">
        <v>6284</v>
      </c>
      <c r="C668" s="405" t="s">
        <v>6285</v>
      </c>
      <c r="D668" s="69"/>
      <c r="E668" s="69"/>
      <c r="F668" s="307"/>
      <c r="G668" s="63"/>
      <c r="H668" s="140"/>
      <c r="I668" s="95"/>
      <c r="J668" s="69"/>
      <c r="K668" s="65"/>
      <c r="L668" s="65"/>
      <c r="M668" s="140"/>
      <c r="N668" s="105"/>
      <c r="O668" s="94"/>
      <c r="P668" s="140"/>
      <c r="Q668" s="95"/>
      <c r="R668" s="481"/>
      <c r="S668" s="506"/>
      <c r="T668" s="442" t="s">
        <v>21</v>
      </c>
      <c r="U668" s="443">
        <v>0.7</v>
      </c>
      <c r="V668" s="444"/>
      <c r="W668" s="445"/>
      <c r="X668" s="418"/>
      <c r="Y668" s="446"/>
      <c r="Z668" s="438" t="s">
        <v>20</v>
      </c>
      <c r="AA668" s="409" t="s">
        <v>21</v>
      </c>
      <c r="AB668" s="447">
        <v>0.85</v>
      </c>
      <c r="AC668" s="412"/>
      <c r="AD668" s="412"/>
      <c r="AE668" s="413"/>
      <c r="AF668" s="414">
        <f>ROUND(ROUND(ROUND(G584*Q656,0)*U668,0)*AB668,0)</f>
        <v>235</v>
      </c>
      <c r="AG668" s="79"/>
    </row>
    <row r="669" ht="16.5" customHeight="1">
      <c r="A669" s="403">
        <v>63.0</v>
      </c>
      <c r="B669" s="404" t="s">
        <v>6286</v>
      </c>
      <c r="C669" s="405" t="s">
        <v>6287</v>
      </c>
      <c r="D669" s="94"/>
      <c r="E669" s="94"/>
      <c r="F669" s="103"/>
      <c r="G669" s="140"/>
      <c r="H669" s="140"/>
      <c r="I669" s="95"/>
      <c r="J669" s="69"/>
      <c r="K669" s="65"/>
      <c r="L669" s="65"/>
      <c r="M669" s="302"/>
      <c r="N669" s="382"/>
      <c r="O669" s="383"/>
      <c r="P669" s="302"/>
      <c r="Q669" s="384"/>
      <c r="R669" s="481"/>
      <c r="S669" s="506"/>
      <c r="T669" s="442"/>
      <c r="U669" s="443"/>
      <c r="V669" s="448"/>
      <c r="W669" s="507" t="s">
        <v>326</v>
      </c>
      <c r="X669" s="409" t="s">
        <v>21</v>
      </c>
      <c r="Y669" s="410">
        <f>$Y$657</f>
        <v>0.7</v>
      </c>
      <c r="Z669" s="426"/>
      <c r="AA669" s="427"/>
      <c r="AB669" s="427"/>
      <c r="AC669" s="427"/>
      <c r="AD669" s="427"/>
      <c r="AE669" s="428"/>
      <c r="AF669" s="414">
        <f>ROUND(ROUND(ROUND(G584*Q656,0)*U668,0)*Y669,0)</f>
        <v>194</v>
      </c>
      <c r="AG669" s="79"/>
    </row>
    <row r="670" ht="16.5" customHeight="1">
      <c r="A670" s="403">
        <v>63.0</v>
      </c>
      <c r="B670" s="404" t="s">
        <v>6288</v>
      </c>
      <c r="C670" s="405" t="s">
        <v>6289</v>
      </c>
      <c r="D670" s="94"/>
      <c r="E670" s="94"/>
      <c r="F670" s="103"/>
      <c r="G670" s="140"/>
      <c r="H670" s="140"/>
      <c r="I670" s="95"/>
      <c r="J670" s="69"/>
      <c r="K670" s="65"/>
      <c r="L670" s="65"/>
      <c r="M670" s="302"/>
      <c r="N670" s="382"/>
      <c r="O670" s="383"/>
      <c r="P670" s="302"/>
      <c r="Q670" s="384"/>
      <c r="R670" s="481"/>
      <c r="S670" s="506"/>
      <c r="T670" s="442"/>
      <c r="U670" s="443"/>
      <c r="V670" s="448"/>
      <c r="W670" s="495"/>
      <c r="X670" s="418"/>
      <c r="Y670" s="419"/>
      <c r="Z670" s="420" t="s">
        <v>20</v>
      </c>
      <c r="AA670" s="421" t="s">
        <v>21</v>
      </c>
      <c r="AB670" s="422">
        <v>0.85</v>
      </c>
      <c r="AC670" s="412"/>
      <c r="AD670" s="412"/>
      <c r="AE670" s="413"/>
      <c r="AF670" s="414">
        <f>ROUND(ROUND(ROUND(ROUND(G584*Q656,0)*U668,0)*Y669,0)*AB670,0)</f>
        <v>165</v>
      </c>
      <c r="AG670" s="79"/>
    </row>
    <row r="671" ht="16.5" customHeight="1">
      <c r="A671" s="403">
        <v>63.0</v>
      </c>
      <c r="B671" s="404" t="s">
        <v>6290</v>
      </c>
      <c r="C671" s="405" t="s">
        <v>6291</v>
      </c>
      <c r="D671" s="94"/>
      <c r="E671" s="94"/>
      <c r="F671" s="103"/>
      <c r="G671" s="140"/>
      <c r="H671" s="140"/>
      <c r="I671" s="95"/>
      <c r="J671" s="69"/>
      <c r="K671" s="65"/>
      <c r="L671" s="65"/>
      <c r="M671" s="302"/>
      <c r="N671" s="382"/>
      <c r="O671" s="383"/>
      <c r="P671" s="302"/>
      <c r="Q671" s="384"/>
      <c r="R671" s="481"/>
      <c r="S671" s="506"/>
      <c r="T671" s="442"/>
      <c r="U671" s="443"/>
      <c r="V671" s="448"/>
      <c r="W671" s="507" t="s">
        <v>329</v>
      </c>
      <c r="X671" s="409" t="s">
        <v>21</v>
      </c>
      <c r="Y671" s="410">
        <f>$Y$659</f>
        <v>0.85</v>
      </c>
      <c r="Z671" s="423"/>
      <c r="AA671" s="424"/>
      <c r="AB671" s="424"/>
      <c r="AC671" s="424"/>
      <c r="AD671" s="424"/>
      <c r="AE671" s="419"/>
      <c r="AF671" s="414">
        <f>ROUND(ROUND(ROUND(G584*Q656,0)*U668,0)*Y671,0)</f>
        <v>235</v>
      </c>
      <c r="AG671" s="79"/>
    </row>
    <row r="672" ht="16.5" customHeight="1">
      <c r="A672" s="403">
        <v>63.0</v>
      </c>
      <c r="B672" s="404" t="s">
        <v>6292</v>
      </c>
      <c r="C672" s="405" t="s">
        <v>6293</v>
      </c>
      <c r="D672" s="94"/>
      <c r="E672" s="94"/>
      <c r="F672" s="103"/>
      <c r="G672" s="140"/>
      <c r="H672" s="140"/>
      <c r="I672" s="95"/>
      <c r="J672" s="69"/>
      <c r="K672" s="65"/>
      <c r="L672" s="65"/>
      <c r="M672" s="302"/>
      <c r="N672" s="382"/>
      <c r="O672" s="383"/>
      <c r="P672" s="302"/>
      <c r="Q672" s="384"/>
      <c r="R672" s="481"/>
      <c r="S672" s="506"/>
      <c r="T672" s="442"/>
      <c r="U672" s="443"/>
      <c r="V672" s="448"/>
      <c r="W672" s="495"/>
      <c r="X672" s="418"/>
      <c r="Y672" s="419"/>
      <c r="Z672" s="420" t="s">
        <v>20</v>
      </c>
      <c r="AA672" s="421" t="s">
        <v>21</v>
      </c>
      <c r="AB672" s="422">
        <v>0.85</v>
      </c>
      <c r="AC672" s="412"/>
      <c r="AD672" s="412"/>
      <c r="AE672" s="413"/>
      <c r="AF672" s="414">
        <f>ROUND(ROUND(ROUND(ROUND(G584*Q656,0)*U668,0)*Y671,0)*AB672,0)</f>
        <v>200</v>
      </c>
      <c r="AG672" s="79"/>
    </row>
    <row r="673" ht="16.5" customHeight="1">
      <c r="A673" s="403">
        <v>63.0</v>
      </c>
      <c r="B673" s="404" t="s">
        <v>6294</v>
      </c>
      <c r="C673" s="405" t="s">
        <v>6295</v>
      </c>
      <c r="D673" s="94"/>
      <c r="E673" s="94"/>
      <c r="F673" s="103"/>
      <c r="G673" s="140"/>
      <c r="H673" s="140"/>
      <c r="I673" s="95"/>
      <c r="J673" s="69"/>
      <c r="K673" s="65"/>
      <c r="L673" s="65"/>
      <c r="M673" s="302"/>
      <c r="N673" s="382"/>
      <c r="O673" s="383"/>
      <c r="P673" s="302"/>
      <c r="Q673" s="384"/>
      <c r="R673" s="481"/>
      <c r="S673" s="506"/>
      <c r="T673" s="442"/>
      <c r="U673" s="443"/>
      <c r="V673" s="448"/>
      <c r="W673" s="438"/>
      <c r="X673" s="409"/>
      <c r="Y673" s="439"/>
      <c r="Z673" s="411"/>
      <c r="AA673" s="412"/>
      <c r="AB673" s="413"/>
      <c r="AC673" s="509" t="s">
        <v>30</v>
      </c>
      <c r="AD673" s="442">
        <v>5.0</v>
      </c>
      <c r="AE673" s="452" t="s">
        <v>31</v>
      </c>
      <c r="AF673" s="414">
        <f>ROUND(ROUND(ROUND(G584*Q656,0)*U668,0)-AD673,0)</f>
        <v>272</v>
      </c>
      <c r="AG673" s="79"/>
    </row>
    <row r="674" ht="16.5" customHeight="1">
      <c r="A674" s="403">
        <v>63.0</v>
      </c>
      <c r="B674" s="404" t="s">
        <v>6296</v>
      </c>
      <c r="C674" s="405" t="s">
        <v>6297</v>
      </c>
      <c r="D674" s="94"/>
      <c r="E674" s="94"/>
      <c r="F674" s="103"/>
      <c r="G674" s="140"/>
      <c r="H674" s="140"/>
      <c r="I674" s="95"/>
      <c r="J674" s="69"/>
      <c r="K674" s="65"/>
      <c r="L674" s="65"/>
      <c r="M674" s="302"/>
      <c r="N674" s="382"/>
      <c r="O674" s="383"/>
      <c r="P674" s="302"/>
      <c r="Q674" s="384"/>
      <c r="R674" s="481"/>
      <c r="S674" s="510"/>
      <c r="T674" s="442"/>
      <c r="U674" s="443"/>
      <c r="V674" s="448"/>
      <c r="W674" s="445"/>
      <c r="X674" s="418"/>
      <c r="Y674" s="446"/>
      <c r="Z674" s="438" t="s">
        <v>20</v>
      </c>
      <c r="AA674" s="409" t="s">
        <v>21</v>
      </c>
      <c r="AB674" s="454">
        <v>0.85</v>
      </c>
      <c r="AC674" s="506"/>
      <c r="AD674" s="442"/>
      <c r="AE674" s="452"/>
      <c r="AF674" s="414">
        <f>ROUND(ROUND(ROUND(ROUND(G584*Q656,0)*U668,0)*AB674,0)-AD673,0)</f>
        <v>230</v>
      </c>
      <c r="AG674" s="79"/>
    </row>
    <row r="675" ht="16.5" customHeight="1">
      <c r="A675" s="403">
        <v>63.0</v>
      </c>
      <c r="B675" s="404" t="s">
        <v>6298</v>
      </c>
      <c r="C675" s="405" t="s">
        <v>6299</v>
      </c>
      <c r="D675" s="94"/>
      <c r="E675" s="94"/>
      <c r="F675" s="103"/>
      <c r="G675" s="140"/>
      <c r="H675" s="140"/>
      <c r="I675" s="95"/>
      <c r="J675" s="69"/>
      <c r="K675" s="65"/>
      <c r="L675" s="65"/>
      <c r="M675" s="302"/>
      <c r="N675" s="382"/>
      <c r="O675" s="383"/>
      <c r="P675" s="302"/>
      <c r="Q675" s="384"/>
      <c r="R675" s="481"/>
      <c r="S675" s="455"/>
      <c r="T675" s="442"/>
      <c r="U675" s="443"/>
      <c r="V675" s="448"/>
      <c r="W675" s="507" t="s">
        <v>326</v>
      </c>
      <c r="X675" s="442" t="s">
        <v>21</v>
      </c>
      <c r="Y675" s="448">
        <f>$Y$657</f>
        <v>0.7</v>
      </c>
      <c r="Z675" s="426"/>
      <c r="AA675" s="427"/>
      <c r="AB675" s="428"/>
      <c r="AC675" s="506"/>
      <c r="AD675" s="443"/>
      <c r="AE675" s="448"/>
      <c r="AF675" s="414">
        <f>ROUND(ROUND(ROUND(ROUND(G584*Q656,0)*U668,0)*Y675,0)-AD673,0)</f>
        <v>189</v>
      </c>
      <c r="AG675" s="79"/>
    </row>
    <row r="676" ht="16.5" customHeight="1">
      <c r="A676" s="403">
        <v>63.0</v>
      </c>
      <c r="B676" s="404" t="s">
        <v>6300</v>
      </c>
      <c r="C676" s="405" t="s">
        <v>6301</v>
      </c>
      <c r="D676" s="94"/>
      <c r="E676" s="94"/>
      <c r="F676" s="103"/>
      <c r="G676" s="140"/>
      <c r="H676" s="140"/>
      <c r="I676" s="95"/>
      <c r="J676" s="69"/>
      <c r="K676" s="65"/>
      <c r="L676" s="65"/>
      <c r="M676" s="302"/>
      <c r="N676" s="382"/>
      <c r="O676" s="383"/>
      <c r="P676" s="302"/>
      <c r="Q676" s="384"/>
      <c r="R676" s="481"/>
      <c r="S676" s="455"/>
      <c r="T676" s="442"/>
      <c r="U676" s="443"/>
      <c r="V676" s="448"/>
      <c r="W676" s="495"/>
      <c r="X676" s="418"/>
      <c r="Y676" s="419"/>
      <c r="Z676" s="420" t="s">
        <v>20</v>
      </c>
      <c r="AA676" s="421" t="s">
        <v>21</v>
      </c>
      <c r="AB676" s="430">
        <v>0.85</v>
      </c>
      <c r="AC676" s="506"/>
      <c r="AD676" s="443"/>
      <c r="AE676" s="448"/>
      <c r="AF676" s="414">
        <f>ROUND(ROUND(ROUND(ROUND(ROUND(G584*Q656,0)*U668,0)*Y675,0)*AB676,0)-AD673,0)</f>
        <v>160</v>
      </c>
      <c r="AG676" s="79"/>
    </row>
    <row r="677" ht="16.5" customHeight="1">
      <c r="A677" s="403">
        <v>63.0</v>
      </c>
      <c r="B677" s="404" t="s">
        <v>6302</v>
      </c>
      <c r="C677" s="405" t="s">
        <v>6303</v>
      </c>
      <c r="D677" s="94"/>
      <c r="E677" s="94"/>
      <c r="F677" s="103"/>
      <c r="G677" s="140"/>
      <c r="H677" s="140"/>
      <c r="I677" s="95"/>
      <c r="J677" s="69"/>
      <c r="K677" s="65"/>
      <c r="L677" s="65"/>
      <c r="M677" s="302"/>
      <c r="N677" s="382"/>
      <c r="O677" s="383"/>
      <c r="P677" s="302"/>
      <c r="Q677" s="384"/>
      <c r="R677" s="481"/>
      <c r="S677" s="455"/>
      <c r="T677" s="442"/>
      <c r="U677" s="443"/>
      <c r="V677" s="448"/>
      <c r="W677" s="507" t="s">
        <v>329</v>
      </c>
      <c r="X677" s="442" t="s">
        <v>21</v>
      </c>
      <c r="Y677" s="448">
        <f>$Y$659</f>
        <v>0.85</v>
      </c>
      <c r="Z677" s="423"/>
      <c r="AA677" s="424"/>
      <c r="AB677" s="419"/>
      <c r="AC677" s="506"/>
      <c r="AD677" s="443"/>
      <c r="AE677" s="448"/>
      <c r="AF677" s="414">
        <f>ROUND(ROUND(ROUND(ROUND(G584*Q656,0)*U668,0)*Y677,0)-AD673,0)</f>
        <v>230</v>
      </c>
      <c r="AG677" s="79"/>
    </row>
    <row r="678" ht="16.5" customHeight="1">
      <c r="A678" s="403">
        <v>63.0</v>
      </c>
      <c r="B678" s="404" t="s">
        <v>6304</v>
      </c>
      <c r="C678" s="405" t="s">
        <v>6305</v>
      </c>
      <c r="D678" s="94"/>
      <c r="E678" s="94"/>
      <c r="F678" s="103"/>
      <c r="G678" s="140"/>
      <c r="H678" s="140"/>
      <c r="I678" s="95"/>
      <c r="J678" s="69"/>
      <c r="K678" s="65"/>
      <c r="L678" s="65"/>
      <c r="M678" s="302"/>
      <c r="N678" s="382"/>
      <c r="O678" s="383"/>
      <c r="P678" s="302"/>
      <c r="Q678" s="384"/>
      <c r="R678" s="508"/>
      <c r="S678" s="455"/>
      <c r="T678" s="442"/>
      <c r="U678" s="443"/>
      <c r="V678" s="448"/>
      <c r="W678" s="495"/>
      <c r="X678" s="418"/>
      <c r="Y678" s="419"/>
      <c r="Z678" s="420" t="s">
        <v>20</v>
      </c>
      <c r="AA678" s="421" t="s">
        <v>21</v>
      </c>
      <c r="AB678" s="430">
        <v>0.85</v>
      </c>
      <c r="AC678" s="495"/>
      <c r="AD678" s="424"/>
      <c r="AE678" s="419"/>
      <c r="AF678" s="414">
        <f>ROUND(ROUND(ROUND(ROUND(ROUND(G584*Q656,0)*U668,0)*Y677,0)*AB678,0)-AD673,0)</f>
        <v>195</v>
      </c>
      <c r="AG678" s="79"/>
    </row>
    <row r="679" ht="16.5" customHeight="1">
      <c r="A679" s="403">
        <v>63.0</v>
      </c>
      <c r="B679" s="404" t="s">
        <v>6306</v>
      </c>
      <c r="C679" s="405" t="s">
        <v>6307</v>
      </c>
      <c r="D679" s="94"/>
      <c r="E679" s="94"/>
      <c r="F679" s="103"/>
      <c r="G679" s="140"/>
      <c r="H679" s="140"/>
      <c r="I679" s="95"/>
      <c r="J679" s="69"/>
      <c r="K679" s="65"/>
      <c r="L679" s="65"/>
      <c r="M679" s="302"/>
      <c r="N679" s="382"/>
      <c r="O679" s="383"/>
      <c r="P679" s="302"/>
      <c r="Q679" s="384"/>
      <c r="R679" s="461"/>
      <c r="S679" s="505" t="s">
        <v>27</v>
      </c>
      <c r="T679" s="409"/>
      <c r="U679" s="457"/>
      <c r="V679" s="410"/>
      <c r="W679" s="438"/>
      <c r="X679" s="409"/>
      <c r="Y679" s="439"/>
      <c r="Z679" s="411"/>
      <c r="AA679" s="412"/>
      <c r="AB679" s="412"/>
      <c r="AC679" s="412"/>
      <c r="AD679" s="412"/>
      <c r="AE679" s="413"/>
      <c r="AF679" s="414">
        <f>ROUND(ROUND(G584*Q656,0)*U680,0)</f>
        <v>198</v>
      </c>
      <c r="AG679" s="79"/>
    </row>
    <row r="680" ht="16.5" customHeight="1">
      <c r="A680" s="403">
        <v>63.0</v>
      </c>
      <c r="B680" s="404" t="s">
        <v>6308</v>
      </c>
      <c r="C680" s="405" t="s">
        <v>6309</v>
      </c>
      <c r="D680" s="94"/>
      <c r="E680" s="94"/>
      <c r="F680" s="103"/>
      <c r="G680" s="140"/>
      <c r="H680" s="140"/>
      <c r="I680" s="95"/>
      <c r="J680" s="69"/>
      <c r="K680" s="65"/>
      <c r="L680" s="65"/>
      <c r="M680" s="302"/>
      <c r="N680" s="382"/>
      <c r="O680" s="383"/>
      <c r="P680" s="302"/>
      <c r="Q680" s="384"/>
      <c r="R680" s="461"/>
      <c r="S680" s="506"/>
      <c r="T680" s="442" t="s">
        <v>21</v>
      </c>
      <c r="U680" s="443">
        <v>0.5</v>
      </c>
      <c r="V680" s="448"/>
      <c r="W680" s="445"/>
      <c r="X680" s="418"/>
      <c r="Y680" s="446"/>
      <c r="Z680" s="438" t="s">
        <v>20</v>
      </c>
      <c r="AA680" s="409" t="s">
        <v>21</v>
      </c>
      <c r="AB680" s="447">
        <v>0.85</v>
      </c>
      <c r="AC680" s="412"/>
      <c r="AD680" s="412"/>
      <c r="AE680" s="413"/>
      <c r="AF680" s="414">
        <f>ROUND(ROUND(ROUND(G584*Q656,0)*U680,0)*AB680,0)</f>
        <v>168</v>
      </c>
      <c r="AG680" s="79"/>
    </row>
    <row r="681" ht="16.5" customHeight="1">
      <c r="A681" s="403">
        <v>63.0</v>
      </c>
      <c r="B681" s="404" t="s">
        <v>6310</v>
      </c>
      <c r="C681" s="405" t="s">
        <v>6311</v>
      </c>
      <c r="D681" s="94"/>
      <c r="E681" s="94"/>
      <c r="F681" s="103"/>
      <c r="G681" s="140"/>
      <c r="H681" s="140"/>
      <c r="I681" s="95"/>
      <c r="J681" s="69"/>
      <c r="K681" s="65"/>
      <c r="L681" s="65"/>
      <c r="M681" s="302"/>
      <c r="N681" s="382"/>
      <c r="O681" s="383"/>
      <c r="P681" s="302"/>
      <c r="Q681" s="384"/>
      <c r="R681" s="461"/>
      <c r="S681" s="506"/>
      <c r="T681" s="442"/>
      <c r="U681" s="443"/>
      <c r="V681" s="448"/>
      <c r="W681" s="507" t="s">
        <v>326</v>
      </c>
      <c r="X681" s="409" t="s">
        <v>21</v>
      </c>
      <c r="Y681" s="410">
        <f>$Y$657</f>
        <v>0.7</v>
      </c>
      <c r="Z681" s="426"/>
      <c r="AA681" s="427"/>
      <c r="AB681" s="427"/>
      <c r="AC681" s="427"/>
      <c r="AD681" s="427"/>
      <c r="AE681" s="428"/>
      <c r="AF681" s="414">
        <f>ROUND(ROUND(ROUND(G584*Q656,0)*U680,0)*Y681,0)</f>
        <v>139</v>
      </c>
      <c r="AG681" s="79"/>
    </row>
    <row r="682" ht="16.5" customHeight="1">
      <c r="A682" s="403">
        <v>63.0</v>
      </c>
      <c r="B682" s="404" t="s">
        <v>6312</v>
      </c>
      <c r="C682" s="405" t="s">
        <v>6313</v>
      </c>
      <c r="D682" s="94"/>
      <c r="E682" s="94"/>
      <c r="F682" s="103"/>
      <c r="G682" s="140"/>
      <c r="H682" s="140"/>
      <c r="I682" s="95"/>
      <c r="J682" s="69"/>
      <c r="K682" s="65"/>
      <c r="L682" s="65"/>
      <c r="M682" s="302"/>
      <c r="N682" s="382"/>
      <c r="O682" s="383"/>
      <c r="P682" s="302"/>
      <c r="Q682" s="384"/>
      <c r="R682" s="461"/>
      <c r="S682" s="506"/>
      <c r="T682" s="442"/>
      <c r="U682" s="443"/>
      <c r="V682" s="448"/>
      <c r="W682" s="495"/>
      <c r="X682" s="418"/>
      <c r="Y682" s="419"/>
      <c r="Z682" s="420" t="s">
        <v>20</v>
      </c>
      <c r="AA682" s="421" t="s">
        <v>21</v>
      </c>
      <c r="AB682" s="422">
        <v>0.85</v>
      </c>
      <c r="AC682" s="412"/>
      <c r="AD682" s="412"/>
      <c r="AE682" s="413"/>
      <c r="AF682" s="414">
        <f>ROUND(ROUND(ROUND(ROUND(G584*Q656,0)*U680,0)*Y681,0)*AB682,0)</f>
        <v>118</v>
      </c>
      <c r="AG682" s="79"/>
    </row>
    <row r="683" ht="16.5" customHeight="1">
      <c r="A683" s="403">
        <v>63.0</v>
      </c>
      <c r="B683" s="404" t="s">
        <v>6314</v>
      </c>
      <c r="C683" s="405" t="s">
        <v>6315</v>
      </c>
      <c r="D683" s="94"/>
      <c r="E683" s="94"/>
      <c r="F683" s="103"/>
      <c r="G683" s="140"/>
      <c r="H683" s="140"/>
      <c r="I683" s="95"/>
      <c r="J683" s="69"/>
      <c r="K683" s="65"/>
      <c r="L683" s="65"/>
      <c r="M683" s="302"/>
      <c r="N683" s="382"/>
      <c r="O683" s="383"/>
      <c r="P683" s="302"/>
      <c r="Q683" s="384"/>
      <c r="R683" s="461"/>
      <c r="S683" s="506"/>
      <c r="T683" s="442"/>
      <c r="U683" s="443"/>
      <c r="V683" s="448"/>
      <c r="W683" s="507" t="s">
        <v>329</v>
      </c>
      <c r="X683" s="409" t="s">
        <v>21</v>
      </c>
      <c r="Y683" s="410">
        <f>$Y$659</f>
        <v>0.85</v>
      </c>
      <c r="Z683" s="423"/>
      <c r="AA683" s="424"/>
      <c r="AB683" s="424"/>
      <c r="AC683" s="424"/>
      <c r="AD683" s="424"/>
      <c r="AE683" s="419"/>
      <c r="AF683" s="414">
        <f>ROUND(ROUND(ROUND(G584*Q656,0)*U680,0)*Y683,0)</f>
        <v>168</v>
      </c>
      <c r="AG683" s="79"/>
    </row>
    <row r="684" ht="16.5" customHeight="1">
      <c r="A684" s="403">
        <v>63.0</v>
      </c>
      <c r="B684" s="404" t="s">
        <v>6316</v>
      </c>
      <c r="C684" s="405" t="s">
        <v>6317</v>
      </c>
      <c r="D684" s="94"/>
      <c r="E684" s="94"/>
      <c r="F684" s="103"/>
      <c r="G684" s="140"/>
      <c r="H684" s="140"/>
      <c r="I684" s="95"/>
      <c r="J684" s="69"/>
      <c r="K684" s="65"/>
      <c r="L684" s="65"/>
      <c r="M684" s="302"/>
      <c r="N684" s="382"/>
      <c r="O684" s="383"/>
      <c r="P684" s="302"/>
      <c r="Q684" s="384"/>
      <c r="R684" s="461"/>
      <c r="S684" s="506"/>
      <c r="T684" s="442"/>
      <c r="U684" s="443"/>
      <c r="V684" s="448"/>
      <c r="W684" s="495"/>
      <c r="X684" s="418"/>
      <c r="Y684" s="419"/>
      <c r="Z684" s="420" t="s">
        <v>20</v>
      </c>
      <c r="AA684" s="421" t="s">
        <v>21</v>
      </c>
      <c r="AB684" s="422">
        <v>0.85</v>
      </c>
      <c r="AC684" s="412"/>
      <c r="AD684" s="412"/>
      <c r="AE684" s="413"/>
      <c r="AF684" s="414">
        <f>ROUND(ROUND(ROUND(ROUND(G584*Q656,0)*U680,0)*Y683,0)*AB684,0)</f>
        <v>143</v>
      </c>
      <c r="AG684" s="79"/>
    </row>
    <row r="685" ht="16.5" customHeight="1">
      <c r="A685" s="403">
        <v>63.0</v>
      </c>
      <c r="B685" s="404" t="s">
        <v>6318</v>
      </c>
      <c r="C685" s="405" t="s">
        <v>6319</v>
      </c>
      <c r="D685" s="94"/>
      <c r="E685" s="94"/>
      <c r="F685" s="103"/>
      <c r="G685" s="140"/>
      <c r="H685" s="140"/>
      <c r="I685" s="95"/>
      <c r="J685" s="69"/>
      <c r="K685" s="65"/>
      <c r="L685" s="65"/>
      <c r="M685" s="302"/>
      <c r="N685" s="382"/>
      <c r="O685" s="383"/>
      <c r="P685" s="302"/>
      <c r="Q685" s="384"/>
      <c r="R685" s="461"/>
      <c r="S685" s="506"/>
      <c r="T685" s="442"/>
      <c r="U685" s="443"/>
      <c r="V685" s="448"/>
      <c r="W685" s="438"/>
      <c r="X685" s="409"/>
      <c r="Y685" s="439"/>
      <c r="Z685" s="411"/>
      <c r="AA685" s="412"/>
      <c r="AB685" s="413"/>
      <c r="AC685" s="509" t="s">
        <v>30</v>
      </c>
      <c r="AD685" s="442">
        <v>5.0</v>
      </c>
      <c r="AE685" s="452" t="s">
        <v>31</v>
      </c>
      <c r="AF685" s="414">
        <f>ROUND(ROUND(ROUND(G584*Q656,0)*U680,0)-AD685,0)</f>
        <v>193</v>
      </c>
      <c r="AG685" s="79"/>
    </row>
    <row r="686" ht="16.5" customHeight="1">
      <c r="A686" s="403">
        <v>63.0</v>
      </c>
      <c r="B686" s="404" t="s">
        <v>6320</v>
      </c>
      <c r="C686" s="405" t="s">
        <v>6321</v>
      </c>
      <c r="D686" s="94"/>
      <c r="E686" s="94"/>
      <c r="F686" s="103"/>
      <c r="G686" s="140"/>
      <c r="H686" s="140"/>
      <c r="I686" s="95"/>
      <c r="J686" s="69"/>
      <c r="K686" s="65"/>
      <c r="L686" s="65"/>
      <c r="M686" s="302"/>
      <c r="N686" s="382"/>
      <c r="O686" s="383"/>
      <c r="P686" s="302"/>
      <c r="Q686" s="384"/>
      <c r="R686" s="461"/>
      <c r="S686" s="510"/>
      <c r="T686" s="442"/>
      <c r="U686" s="443"/>
      <c r="V686" s="443"/>
      <c r="W686" s="445"/>
      <c r="X686" s="418"/>
      <c r="Y686" s="446"/>
      <c r="Z686" s="438" t="s">
        <v>20</v>
      </c>
      <c r="AA686" s="409" t="s">
        <v>21</v>
      </c>
      <c r="AB686" s="454">
        <v>0.85</v>
      </c>
      <c r="AC686" s="506"/>
      <c r="AD686" s="442"/>
      <c r="AE686" s="452"/>
      <c r="AF686" s="414">
        <f>ROUND(ROUND(ROUND(ROUND(G584*Q656,0)*U680,0)*AB686,0)-AD685,0)</f>
        <v>163</v>
      </c>
      <c r="AG686" s="79"/>
    </row>
    <row r="687" ht="16.5" customHeight="1">
      <c r="A687" s="403">
        <v>63.0</v>
      </c>
      <c r="B687" s="404" t="s">
        <v>6322</v>
      </c>
      <c r="C687" s="405" t="s">
        <v>6323</v>
      </c>
      <c r="D687" s="94"/>
      <c r="E687" s="94"/>
      <c r="F687" s="103"/>
      <c r="G687" s="140"/>
      <c r="H687" s="140"/>
      <c r="I687" s="95"/>
      <c r="J687" s="69"/>
      <c r="K687" s="65"/>
      <c r="L687" s="65"/>
      <c r="M687" s="302"/>
      <c r="N687" s="382"/>
      <c r="O687" s="383"/>
      <c r="P687" s="302"/>
      <c r="Q687" s="384"/>
      <c r="R687" s="461"/>
      <c r="S687" s="458"/>
      <c r="T687" s="442"/>
      <c r="U687" s="443"/>
      <c r="V687" s="443"/>
      <c r="W687" s="507" t="s">
        <v>326</v>
      </c>
      <c r="X687" s="442" t="s">
        <v>21</v>
      </c>
      <c r="Y687" s="448">
        <f>$Y$657</f>
        <v>0.7</v>
      </c>
      <c r="Z687" s="426"/>
      <c r="AA687" s="427"/>
      <c r="AB687" s="428"/>
      <c r="AC687" s="506"/>
      <c r="AD687" s="443"/>
      <c r="AE687" s="448"/>
      <c r="AF687" s="414">
        <f>ROUND(ROUND(ROUND(ROUND(G584*Q656,0)*U680,0)*Y687,0)-AD685,0)</f>
        <v>134</v>
      </c>
      <c r="AG687" s="79"/>
    </row>
    <row r="688" ht="16.5" customHeight="1">
      <c r="A688" s="403">
        <v>63.0</v>
      </c>
      <c r="B688" s="404" t="s">
        <v>6324</v>
      </c>
      <c r="C688" s="405" t="s">
        <v>6325</v>
      </c>
      <c r="D688" s="94"/>
      <c r="E688" s="94"/>
      <c r="F688" s="103"/>
      <c r="G688" s="140"/>
      <c r="H688" s="140"/>
      <c r="I688" s="95"/>
      <c r="J688" s="69"/>
      <c r="K688" s="65"/>
      <c r="L688" s="65"/>
      <c r="M688" s="302"/>
      <c r="N688" s="382"/>
      <c r="O688" s="383"/>
      <c r="P688" s="302"/>
      <c r="Q688" s="384"/>
      <c r="R688" s="461"/>
      <c r="S688" s="458"/>
      <c r="T688" s="442"/>
      <c r="U688" s="443"/>
      <c r="V688" s="443"/>
      <c r="W688" s="495"/>
      <c r="X688" s="418"/>
      <c r="Y688" s="419"/>
      <c r="Z688" s="420" t="s">
        <v>20</v>
      </c>
      <c r="AA688" s="421" t="s">
        <v>21</v>
      </c>
      <c r="AB688" s="430">
        <v>0.85</v>
      </c>
      <c r="AC688" s="506"/>
      <c r="AD688" s="443"/>
      <c r="AE688" s="448"/>
      <c r="AF688" s="414">
        <f>ROUND(ROUND(ROUND(ROUND(ROUND(G584*Q656,0)*U680,0)*Y687,0)*AB688,0)-AD685,0)</f>
        <v>113</v>
      </c>
      <c r="AG688" s="79"/>
    </row>
    <row r="689" ht="16.5" customHeight="1">
      <c r="A689" s="403">
        <v>63.0</v>
      </c>
      <c r="B689" s="404" t="s">
        <v>6326</v>
      </c>
      <c r="C689" s="405" t="s">
        <v>6327</v>
      </c>
      <c r="D689" s="94"/>
      <c r="E689" s="94"/>
      <c r="F689" s="103"/>
      <c r="G689" s="140"/>
      <c r="H689" s="140"/>
      <c r="I689" s="95"/>
      <c r="J689" s="69"/>
      <c r="K689" s="65"/>
      <c r="L689" s="65"/>
      <c r="M689" s="302"/>
      <c r="N689" s="382"/>
      <c r="O689" s="383"/>
      <c r="P689" s="302"/>
      <c r="Q689" s="384"/>
      <c r="R689" s="461"/>
      <c r="S689" s="458"/>
      <c r="T689" s="442"/>
      <c r="U689" s="443"/>
      <c r="V689" s="443"/>
      <c r="W689" s="507" t="s">
        <v>329</v>
      </c>
      <c r="X689" s="442" t="s">
        <v>21</v>
      </c>
      <c r="Y689" s="448">
        <f>$Y$659</f>
        <v>0.85</v>
      </c>
      <c r="Z689" s="423"/>
      <c r="AA689" s="424"/>
      <c r="AB689" s="419"/>
      <c r="AC689" s="506"/>
      <c r="AD689" s="443"/>
      <c r="AE689" s="448"/>
      <c r="AF689" s="414">
        <f>ROUND(ROUND(ROUND(ROUND(G584*Q656,0)*U680,0)*Y689,0)-AD685,0)</f>
        <v>163</v>
      </c>
      <c r="AG689" s="79"/>
    </row>
    <row r="690" ht="16.5" customHeight="1">
      <c r="A690" s="403">
        <v>63.0</v>
      </c>
      <c r="B690" s="404" t="s">
        <v>6328</v>
      </c>
      <c r="C690" s="405" t="s">
        <v>6329</v>
      </c>
      <c r="D690" s="94"/>
      <c r="E690" s="94"/>
      <c r="F690" s="103"/>
      <c r="G690" s="140"/>
      <c r="H690" s="140"/>
      <c r="I690" s="95"/>
      <c r="J690" s="110"/>
      <c r="K690" s="115"/>
      <c r="L690" s="115"/>
      <c r="M690" s="386"/>
      <c r="N690" s="382"/>
      <c r="O690" s="383"/>
      <c r="P690" s="302"/>
      <c r="Q690" s="384"/>
      <c r="R690" s="459"/>
      <c r="S690" s="462"/>
      <c r="T690" s="418"/>
      <c r="U690" s="424"/>
      <c r="V690" s="424"/>
      <c r="W690" s="495"/>
      <c r="X690" s="418"/>
      <c r="Y690" s="419"/>
      <c r="Z690" s="420" t="s">
        <v>20</v>
      </c>
      <c r="AA690" s="421" t="s">
        <v>21</v>
      </c>
      <c r="AB690" s="430">
        <v>0.85</v>
      </c>
      <c r="AC690" s="495"/>
      <c r="AD690" s="424"/>
      <c r="AE690" s="419"/>
      <c r="AF690" s="414">
        <f>ROUND(ROUND(ROUND(ROUND(ROUND(G584*Q656,0)*U680,0)*Y689,0)*AB690,0)-AD685,0)</f>
        <v>138</v>
      </c>
      <c r="AG690" s="79"/>
    </row>
    <row r="691" ht="16.5" customHeight="1">
      <c r="A691" s="29">
        <v>63.0</v>
      </c>
      <c r="B691" s="30" t="s">
        <v>6330</v>
      </c>
      <c r="C691" s="32" t="s">
        <v>6331</v>
      </c>
      <c r="D691" s="139"/>
      <c r="E691" s="139"/>
      <c r="F691" s="94"/>
      <c r="G691" s="140"/>
      <c r="H691" s="140"/>
      <c r="I691" s="95"/>
      <c r="J691" s="82" t="s">
        <v>38</v>
      </c>
      <c r="K691" s="96"/>
      <c r="L691" s="96"/>
      <c r="M691" s="152"/>
      <c r="N691" s="105"/>
      <c r="O691" s="94"/>
      <c r="P691" s="140"/>
      <c r="Q691" s="95"/>
      <c r="R691" s="287"/>
      <c r="S691" s="287"/>
      <c r="T691" s="152"/>
      <c r="U691" s="152"/>
      <c r="V691" s="152"/>
      <c r="W691" s="299"/>
      <c r="X691" s="287"/>
      <c r="Y691" s="345"/>
      <c r="Z691" s="398"/>
      <c r="AA691" s="288"/>
      <c r="AB691" s="288"/>
      <c r="AC691" s="288"/>
      <c r="AD691" s="288"/>
      <c r="AE691" s="346"/>
      <c r="AF691" s="45">
        <f>ROUND(ROUND(G584+K692,0)*Q656,0)</f>
        <v>402</v>
      </c>
      <c r="AG691" s="79"/>
    </row>
    <row r="692" ht="16.5" customHeight="1">
      <c r="A692" s="29">
        <v>63.0</v>
      </c>
      <c r="B692" s="30" t="s">
        <v>6332</v>
      </c>
      <c r="C692" s="32" t="s">
        <v>6333</v>
      </c>
      <c r="D692" s="139"/>
      <c r="E692" s="139"/>
      <c r="F692" s="94"/>
      <c r="G692" s="140"/>
      <c r="H692" s="140"/>
      <c r="I692" s="95"/>
      <c r="J692" s="482"/>
      <c r="K692" s="302">
        <v>12.0</v>
      </c>
      <c r="L692" s="63" t="s">
        <v>40</v>
      </c>
      <c r="M692" s="140"/>
      <c r="N692" s="105"/>
      <c r="O692" s="94"/>
      <c r="P692" s="140"/>
      <c r="Q692" s="95"/>
      <c r="R692" s="302"/>
      <c r="S692" s="302"/>
      <c r="T692" s="140"/>
      <c r="U692" s="140"/>
      <c r="V692" s="140"/>
      <c r="W692" s="303"/>
      <c r="X692" s="290"/>
      <c r="Y692" s="350"/>
      <c r="Z692" s="299" t="s">
        <v>20</v>
      </c>
      <c r="AA692" s="287" t="s">
        <v>21</v>
      </c>
      <c r="AB692" s="351">
        <v>0.85</v>
      </c>
      <c r="AC692" s="288"/>
      <c r="AD692" s="288"/>
      <c r="AE692" s="346"/>
      <c r="AF692" s="45">
        <f>ROUND(ROUND(ROUND(G584+K692,0)*Q656,0)*AB692,0)</f>
        <v>342</v>
      </c>
      <c r="AG692" s="79"/>
    </row>
    <row r="693" ht="16.5" customHeight="1">
      <c r="A693" s="29">
        <v>63.0</v>
      </c>
      <c r="B693" s="30" t="s">
        <v>6334</v>
      </c>
      <c r="C693" s="32" t="s">
        <v>6335</v>
      </c>
      <c r="D693" s="139"/>
      <c r="E693" s="139"/>
      <c r="F693" s="94"/>
      <c r="G693" s="140"/>
      <c r="H693" s="140"/>
      <c r="I693" s="95"/>
      <c r="J693" s="482"/>
      <c r="K693" s="65"/>
      <c r="L693" s="302"/>
      <c r="M693" s="366"/>
      <c r="N693" s="367"/>
      <c r="O693" s="368"/>
      <c r="P693" s="366"/>
      <c r="Q693" s="369"/>
      <c r="R693" s="304"/>
      <c r="S693" s="304"/>
      <c r="T693" s="140"/>
      <c r="U693" s="140"/>
      <c r="V693" s="140"/>
      <c r="W693" s="305" t="s">
        <v>326</v>
      </c>
      <c r="X693" s="287" t="s">
        <v>21</v>
      </c>
      <c r="Y693" s="354">
        <f>$Y$657</f>
        <v>0.7</v>
      </c>
      <c r="Z693" s="434"/>
      <c r="AA693" s="297"/>
      <c r="AB693" s="297"/>
      <c r="AC693" s="297"/>
      <c r="AD693" s="297"/>
      <c r="AE693" s="362"/>
      <c r="AF693" s="45">
        <f>ROUND(ROUND(ROUND(G584+K692,0)*Q656,0)*Y693,0)</f>
        <v>281</v>
      </c>
      <c r="AG693" s="79"/>
    </row>
    <row r="694" ht="16.5" customHeight="1">
      <c r="A694" s="29">
        <v>63.0</v>
      </c>
      <c r="B694" s="30" t="s">
        <v>6336</v>
      </c>
      <c r="C694" s="32" t="s">
        <v>6337</v>
      </c>
      <c r="D694" s="139"/>
      <c r="E694" s="139"/>
      <c r="F694" s="94"/>
      <c r="G694" s="140"/>
      <c r="H694" s="140"/>
      <c r="I694" s="95"/>
      <c r="J694" s="482"/>
      <c r="K694" s="65"/>
      <c r="L694" s="302"/>
      <c r="M694" s="366"/>
      <c r="N694" s="367"/>
      <c r="O694" s="368"/>
      <c r="P694" s="366"/>
      <c r="Q694" s="369"/>
      <c r="R694" s="304"/>
      <c r="S694" s="304"/>
      <c r="T694" s="140"/>
      <c r="U694" s="140"/>
      <c r="V694" s="140"/>
      <c r="W694" s="484"/>
      <c r="X694" s="290"/>
      <c r="Y694" s="355"/>
      <c r="Z694" s="356" t="s">
        <v>20</v>
      </c>
      <c r="AA694" s="357" t="s">
        <v>21</v>
      </c>
      <c r="AB694" s="358">
        <v>0.85</v>
      </c>
      <c r="AC694" s="288"/>
      <c r="AD694" s="288"/>
      <c r="AE694" s="346"/>
      <c r="AF694" s="45">
        <f>ROUND(ROUND(ROUND(ROUND(G584+K692,0)*Q656,0)*Y693,0)*AB694,0)</f>
        <v>239</v>
      </c>
      <c r="AG694" s="79"/>
    </row>
    <row r="695" ht="16.5" customHeight="1">
      <c r="A695" s="29">
        <v>63.0</v>
      </c>
      <c r="B695" s="30" t="s">
        <v>6338</v>
      </c>
      <c r="C695" s="32" t="s">
        <v>6339</v>
      </c>
      <c r="D695" s="139"/>
      <c r="E695" s="139"/>
      <c r="F695" s="94"/>
      <c r="G695" s="140"/>
      <c r="H695" s="140"/>
      <c r="I695" s="95"/>
      <c r="J695" s="482"/>
      <c r="K695" s="65"/>
      <c r="L695" s="302"/>
      <c r="M695" s="366"/>
      <c r="N695" s="367"/>
      <c r="O695" s="368"/>
      <c r="P695" s="366"/>
      <c r="Q695" s="369"/>
      <c r="R695" s="304"/>
      <c r="S695" s="304"/>
      <c r="T695" s="140"/>
      <c r="U695" s="140"/>
      <c r="V695" s="140"/>
      <c r="W695" s="305" t="s">
        <v>329</v>
      </c>
      <c r="X695" s="287" t="s">
        <v>21</v>
      </c>
      <c r="Y695" s="354">
        <f>$Y$659</f>
        <v>0.85</v>
      </c>
      <c r="Z695" s="435"/>
      <c r="AA695" s="292"/>
      <c r="AB695" s="292"/>
      <c r="AC695" s="292"/>
      <c r="AD695" s="292"/>
      <c r="AE695" s="355"/>
      <c r="AF695" s="45">
        <f>ROUND(ROUND(ROUND(G584+K692,0)*Q656,0)*Y695,0)</f>
        <v>342</v>
      </c>
      <c r="AG695" s="79"/>
    </row>
    <row r="696" ht="16.5" customHeight="1">
      <c r="A696" s="29">
        <v>63.0</v>
      </c>
      <c r="B696" s="30" t="s">
        <v>6340</v>
      </c>
      <c r="C696" s="32" t="s">
        <v>6341</v>
      </c>
      <c r="D696" s="139"/>
      <c r="E696" s="139"/>
      <c r="F696" s="94"/>
      <c r="G696" s="140"/>
      <c r="H696" s="140"/>
      <c r="I696" s="95"/>
      <c r="J696" s="69"/>
      <c r="K696" s="65"/>
      <c r="L696" s="302"/>
      <c r="M696" s="366"/>
      <c r="N696" s="367"/>
      <c r="O696" s="368"/>
      <c r="P696" s="366"/>
      <c r="Q696" s="369"/>
      <c r="R696" s="304"/>
      <c r="S696" s="304"/>
      <c r="T696" s="140"/>
      <c r="U696" s="140"/>
      <c r="V696" s="140"/>
      <c r="W696" s="484"/>
      <c r="X696" s="290"/>
      <c r="Y696" s="355"/>
      <c r="Z696" s="356" t="s">
        <v>20</v>
      </c>
      <c r="AA696" s="357" t="s">
        <v>21</v>
      </c>
      <c r="AB696" s="358">
        <v>0.85</v>
      </c>
      <c r="AC696" s="288"/>
      <c r="AD696" s="288"/>
      <c r="AE696" s="346"/>
      <c r="AF696" s="45">
        <f>ROUND(ROUND(ROUND(ROUND(G584+K692,0)*Q656,0)*Y695,0)*AB696,0)</f>
        <v>291</v>
      </c>
      <c r="AG696" s="79"/>
    </row>
    <row r="697" ht="16.5" customHeight="1">
      <c r="A697" s="29">
        <v>63.0</v>
      </c>
      <c r="B697" s="30" t="s">
        <v>6342</v>
      </c>
      <c r="C697" s="32" t="s">
        <v>6343</v>
      </c>
      <c r="D697" s="139"/>
      <c r="E697" s="139"/>
      <c r="F697" s="94"/>
      <c r="G697" s="140"/>
      <c r="H697" s="140"/>
      <c r="I697" s="95"/>
      <c r="J697" s="69"/>
      <c r="K697" s="65"/>
      <c r="L697" s="302"/>
      <c r="M697" s="366"/>
      <c r="N697" s="367"/>
      <c r="O697" s="368"/>
      <c r="P697" s="366"/>
      <c r="Q697" s="369"/>
      <c r="R697" s="304"/>
      <c r="S697" s="304"/>
      <c r="T697" s="140"/>
      <c r="U697" s="140"/>
      <c r="V697" s="140"/>
      <c r="W697" s="299"/>
      <c r="X697" s="287"/>
      <c r="Y697" s="345"/>
      <c r="Z697" s="398"/>
      <c r="AA697" s="288"/>
      <c r="AB697" s="346"/>
      <c r="AC697" s="82" t="s">
        <v>30</v>
      </c>
      <c r="AD697" s="302">
        <v>5.0</v>
      </c>
      <c r="AE697" s="360" t="s">
        <v>31</v>
      </c>
      <c r="AF697" s="45">
        <f>ROUND(ROUND(ROUND(G584+K692,0)*Q656,0)-AD697,0)</f>
        <v>397</v>
      </c>
      <c r="AG697" s="79"/>
    </row>
    <row r="698" ht="16.5" customHeight="1">
      <c r="A698" s="29">
        <v>63.0</v>
      </c>
      <c r="B698" s="30" t="s">
        <v>6344</v>
      </c>
      <c r="C698" s="32" t="s">
        <v>6345</v>
      </c>
      <c r="D698" s="139"/>
      <c r="E698" s="139"/>
      <c r="F698" s="94"/>
      <c r="G698" s="140"/>
      <c r="H698" s="140"/>
      <c r="I698" s="95"/>
      <c r="J698" s="69"/>
      <c r="K698" s="65"/>
      <c r="L698" s="302"/>
      <c r="M698" s="366"/>
      <c r="N698" s="367"/>
      <c r="O698" s="368"/>
      <c r="P698" s="366"/>
      <c r="Q698" s="369"/>
      <c r="R698" s="304"/>
      <c r="S698" s="304"/>
      <c r="T698" s="140"/>
      <c r="U698" s="140"/>
      <c r="V698" s="140"/>
      <c r="W698" s="303"/>
      <c r="X698" s="290"/>
      <c r="Y698" s="350"/>
      <c r="Z698" s="299" t="s">
        <v>20</v>
      </c>
      <c r="AA698" s="287" t="s">
        <v>21</v>
      </c>
      <c r="AB698" s="361">
        <v>0.85</v>
      </c>
      <c r="AC698" s="482"/>
      <c r="AD698" s="302"/>
      <c r="AE698" s="360"/>
      <c r="AF698" s="45">
        <f>ROUND(ROUND(ROUND(ROUND(G584+K692,0)*Q656,0)*AB698,0)-AD697,0)</f>
        <v>337</v>
      </c>
      <c r="AG698" s="79"/>
    </row>
    <row r="699" ht="16.5" customHeight="1">
      <c r="A699" s="29">
        <v>63.0</v>
      </c>
      <c r="B699" s="30" t="s">
        <v>6346</v>
      </c>
      <c r="C699" s="32" t="s">
        <v>6347</v>
      </c>
      <c r="D699" s="139"/>
      <c r="E699" s="139"/>
      <c r="F699" s="94"/>
      <c r="G699" s="140"/>
      <c r="H699" s="140"/>
      <c r="I699" s="95"/>
      <c r="J699" s="69"/>
      <c r="K699" s="65"/>
      <c r="L699" s="302"/>
      <c r="M699" s="366"/>
      <c r="N699" s="367"/>
      <c r="O699" s="368"/>
      <c r="P699" s="366"/>
      <c r="Q699" s="369"/>
      <c r="R699" s="304"/>
      <c r="S699" s="304"/>
      <c r="T699" s="140"/>
      <c r="U699" s="140"/>
      <c r="V699" s="140"/>
      <c r="W699" s="305" t="s">
        <v>326</v>
      </c>
      <c r="X699" s="302" t="s">
        <v>21</v>
      </c>
      <c r="Y699" s="349">
        <v>0.7</v>
      </c>
      <c r="Z699" s="434"/>
      <c r="AA699" s="297"/>
      <c r="AB699" s="362"/>
      <c r="AC699" s="482"/>
      <c r="AD699" s="313"/>
      <c r="AE699" s="349"/>
      <c r="AF699" s="45">
        <f>ROUND(ROUND(ROUND(ROUND(G584+K692,0)*Q656,0)*Y699,0)-AD697,0)</f>
        <v>276</v>
      </c>
      <c r="AG699" s="79"/>
    </row>
    <row r="700" ht="16.5" customHeight="1">
      <c r="A700" s="29">
        <v>63.0</v>
      </c>
      <c r="B700" s="30" t="s">
        <v>6348</v>
      </c>
      <c r="C700" s="32" t="s">
        <v>6349</v>
      </c>
      <c r="D700" s="139"/>
      <c r="E700" s="139"/>
      <c r="F700" s="94"/>
      <c r="G700" s="140"/>
      <c r="H700" s="140"/>
      <c r="I700" s="95"/>
      <c r="J700" s="69"/>
      <c r="K700" s="65"/>
      <c r="L700" s="302"/>
      <c r="M700" s="366"/>
      <c r="N700" s="367"/>
      <c r="O700" s="368"/>
      <c r="P700" s="366"/>
      <c r="Q700" s="369"/>
      <c r="R700" s="304"/>
      <c r="S700" s="304"/>
      <c r="T700" s="140"/>
      <c r="U700" s="140"/>
      <c r="V700" s="140"/>
      <c r="W700" s="484"/>
      <c r="X700" s="290"/>
      <c r="Y700" s="355"/>
      <c r="Z700" s="356" t="s">
        <v>20</v>
      </c>
      <c r="AA700" s="357" t="s">
        <v>21</v>
      </c>
      <c r="AB700" s="363">
        <v>0.85</v>
      </c>
      <c r="AC700" s="482"/>
      <c r="AD700" s="313"/>
      <c r="AE700" s="349"/>
      <c r="AF700" s="45">
        <f>ROUND(ROUND(ROUND(ROUND(ROUND(G584+K692,0)*Q656,0)*Y699,0)*AB700,0)-AD697,0)</f>
        <v>234</v>
      </c>
      <c r="AG700" s="79"/>
    </row>
    <row r="701" ht="16.5" customHeight="1">
      <c r="A701" s="29">
        <v>63.0</v>
      </c>
      <c r="B701" s="30" t="s">
        <v>6350</v>
      </c>
      <c r="C701" s="32" t="s">
        <v>6351</v>
      </c>
      <c r="D701" s="139"/>
      <c r="E701" s="139"/>
      <c r="F701" s="94"/>
      <c r="G701" s="140"/>
      <c r="H701" s="140"/>
      <c r="I701" s="95"/>
      <c r="J701" s="69"/>
      <c r="K701" s="65"/>
      <c r="L701" s="302"/>
      <c r="M701" s="366"/>
      <c r="N701" s="367"/>
      <c r="O701" s="368"/>
      <c r="P701" s="366"/>
      <c r="Q701" s="369"/>
      <c r="R701" s="304"/>
      <c r="S701" s="304"/>
      <c r="T701" s="140"/>
      <c r="U701" s="140"/>
      <c r="V701" s="140"/>
      <c r="W701" s="305" t="s">
        <v>329</v>
      </c>
      <c r="X701" s="302" t="s">
        <v>21</v>
      </c>
      <c r="Y701" s="349">
        <v>0.85</v>
      </c>
      <c r="Z701" s="435"/>
      <c r="AA701" s="292"/>
      <c r="AB701" s="355"/>
      <c r="AC701" s="482"/>
      <c r="AD701" s="313"/>
      <c r="AE701" s="349"/>
      <c r="AF701" s="45">
        <f>ROUND(ROUND(ROUND(ROUND(G584+K692,0)*Q656,0)*Y701,0)-AD697,0)</f>
        <v>337</v>
      </c>
      <c r="AG701" s="79"/>
    </row>
    <row r="702" ht="16.5" customHeight="1">
      <c r="A702" s="29">
        <v>63.0</v>
      </c>
      <c r="B702" s="30" t="s">
        <v>6352</v>
      </c>
      <c r="C702" s="32" t="s">
        <v>6353</v>
      </c>
      <c r="D702" s="139"/>
      <c r="E702" s="139"/>
      <c r="F702" s="94"/>
      <c r="G702" s="140"/>
      <c r="H702" s="140"/>
      <c r="I702" s="95"/>
      <c r="J702" s="69"/>
      <c r="K702" s="65"/>
      <c r="L702" s="302"/>
      <c r="M702" s="366"/>
      <c r="N702" s="367"/>
      <c r="O702" s="368"/>
      <c r="P702" s="366"/>
      <c r="Q702" s="369"/>
      <c r="R702" s="304"/>
      <c r="S702" s="304"/>
      <c r="T702" s="140"/>
      <c r="U702" s="140"/>
      <c r="V702" s="140"/>
      <c r="W702" s="484"/>
      <c r="X702" s="290"/>
      <c r="Y702" s="355"/>
      <c r="Z702" s="356" t="s">
        <v>20</v>
      </c>
      <c r="AA702" s="357" t="s">
        <v>21</v>
      </c>
      <c r="AB702" s="363">
        <v>0.85</v>
      </c>
      <c r="AC702" s="484"/>
      <c r="AD702" s="292"/>
      <c r="AE702" s="355"/>
      <c r="AF702" s="45">
        <f>ROUND(ROUND(ROUND(ROUND(ROUND(G584+K692,0)*Q656,0)*Y701,0)*AB702,0)-AD697,0)</f>
        <v>286</v>
      </c>
      <c r="AG702" s="79"/>
    </row>
    <row r="703" ht="16.5" customHeight="1">
      <c r="A703" s="403">
        <v>63.0</v>
      </c>
      <c r="B703" s="404" t="s">
        <v>6354</v>
      </c>
      <c r="C703" s="405" t="s">
        <v>6355</v>
      </c>
      <c r="D703" s="139"/>
      <c r="E703" s="139"/>
      <c r="F703" s="307"/>
      <c r="G703" s="352"/>
      <c r="H703" s="140"/>
      <c r="I703" s="95"/>
      <c r="J703" s="69"/>
      <c r="K703" s="304"/>
      <c r="L703" s="365"/>
      <c r="M703" s="366"/>
      <c r="N703" s="367"/>
      <c r="O703" s="368"/>
      <c r="P703" s="366"/>
      <c r="Q703" s="369"/>
      <c r="R703" s="504" t="s">
        <v>23</v>
      </c>
      <c r="S703" s="505" t="s">
        <v>24</v>
      </c>
      <c r="T703" s="408"/>
      <c r="U703" s="408"/>
      <c r="V703" s="437"/>
      <c r="W703" s="438"/>
      <c r="X703" s="409"/>
      <c r="Y703" s="439"/>
      <c r="Z703" s="411"/>
      <c r="AA703" s="412"/>
      <c r="AB703" s="412"/>
      <c r="AC703" s="412"/>
      <c r="AD703" s="412"/>
      <c r="AE703" s="413"/>
      <c r="AF703" s="414">
        <f>ROUND(ROUND(ROUND(G584+K692,0)*Q656,0)*U704,0)</f>
        <v>281</v>
      </c>
      <c r="AG703" s="79"/>
    </row>
    <row r="704" ht="16.5" customHeight="1">
      <c r="A704" s="403">
        <v>63.0</v>
      </c>
      <c r="B704" s="404" t="s">
        <v>6356</v>
      </c>
      <c r="C704" s="405" t="s">
        <v>6357</v>
      </c>
      <c r="D704" s="139"/>
      <c r="E704" s="139"/>
      <c r="F704" s="307"/>
      <c r="G704" s="352"/>
      <c r="H704" s="140"/>
      <c r="I704" s="95"/>
      <c r="J704" s="69"/>
      <c r="K704" s="302"/>
      <c r="L704" s="63"/>
      <c r="M704" s="366"/>
      <c r="N704" s="367"/>
      <c r="O704" s="368"/>
      <c r="P704" s="366"/>
      <c r="Q704" s="369"/>
      <c r="R704" s="481"/>
      <c r="S704" s="506"/>
      <c r="T704" s="442" t="s">
        <v>21</v>
      </c>
      <c r="U704" s="443">
        <v>0.7</v>
      </c>
      <c r="V704" s="444"/>
      <c r="W704" s="445"/>
      <c r="X704" s="418"/>
      <c r="Y704" s="446"/>
      <c r="Z704" s="438" t="s">
        <v>20</v>
      </c>
      <c r="AA704" s="409" t="s">
        <v>21</v>
      </c>
      <c r="AB704" s="447">
        <v>0.85</v>
      </c>
      <c r="AC704" s="412"/>
      <c r="AD704" s="412"/>
      <c r="AE704" s="413"/>
      <c r="AF704" s="414">
        <f>ROUND(ROUND(ROUND(ROUND(G584+K692,0)*Q656,0)*U704,0)*AB704,0)</f>
        <v>239</v>
      </c>
      <c r="AG704" s="79"/>
    </row>
    <row r="705" ht="16.5" customHeight="1">
      <c r="A705" s="403">
        <v>63.0</v>
      </c>
      <c r="B705" s="404" t="s">
        <v>6358</v>
      </c>
      <c r="C705" s="405" t="s">
        <v>6359</v>
      </c>
      <c r="D705" s="94"/>
      <c r="E705" s="94"/>
      <c r="F705" s="103"/>
      <c r="G705" s="140"/>
      <c r="H705" s="140"/>
      <c r="I705" s="95"/>
      <c r="J705" s="69"/>
      <c r="K705" s="65"/>
      <c r="L705" s="65"/>
      <c r="M705" s="302"/>
      <c r="N705" s="382"/>
      <c r="O705" s="383"/>
      <c r="P705" s="302"/>
      <c r="Q705" s="384"/>
      <c r="R705" s="481"/>
      <c r="S705" s="506"/>
      <c r="T705" s="442"/>
      <c r="U705" s="443"/>
      <c r="V705" s="448"/>
      <c r="W705" s="507" t="s">
        <v>326</v>
      </c>
      <c r="X705" s="409" t="s">
        <v>21</v>
      </c>
      <c r="Y705" s="410">
        <f>$Y$657</f>
        <v>0.7</v>
      </c>
      <c r="Z705" s="426"/>
      <c r="AA705" s="427"/>
      <c r="AB705" s="427"/>
      <c r="AC705" s="427"/>
      <c r="AD705" s="427"/>
      <c r="AE705" s="428"/>
      <c r="AF705" s="414">
        <f>ROUND(ROUND(ROUND(ROUND(G584+K692,0)*Q656,0)*U704,0)*Y705,0)</f>
        <v>197</v>
      </c>
      <c r="AG705" s="79"/>
    </row>
    <row r="706" ht="16.5" customHeight="1">
      <c r="A706" s="403">
        <v>63.0</v>
      </c>
      <c r="B706" s="404" t="s">
        <v>6360</v>
      </c>
      <c r="C706" s="405" t="s">
        <v>6361</v>
      </c>
      <c r="D706" s="94"/>
      <c r="E706" s="94"/>
      <c r="F706" s="103"/>
      <c r="G706" s="140"/>
      <c r="H706" s="140"/>
      <c r="I706" s="95"/>
      <c r="J706" s="69"/>
      <c r="K706" s="65"/>
      <c r="L706" s="65"/>
      <c r="M706" s="302"/>
      <c r="N706" s="382"/>
      <c r="O706" s="383"/>
      <c r="P706" s="302"/>
      <c r="Q706" s="384"/>
      <c r="R706" s="481"/>
      <c r="S706" s="506"/>
      <c r="T706" s="442"/>
      <c r="U706" s="443"/>
      <c r="V706" s="448"/>
      <c r="W706" s="495"/>
      <c r="X706" s="418"/>
      <c r="Y706" s="419"/>
      <c r="Z706" s="420" t="s">
        <v>20</v>
      </c>
      <c r="AA706" s="421" t="s">
        <v>21</v>
      </c>
      <c r="AB706" s="422">
        <v>0.85</v>
      </c>
      <c r="AC706" s="412"/>
      <c r="AD706" s="412"/>
      <c r="AE706" s="413"/>
      <c r="AF706" s="414">
        <f>ROUND(ROUND(ROUND(ROUND(ROUND(G584+K692,0)*Q656,0)*U704,0)*Y705,0)*AB706,0)</f>
        <v>167</v>
      </c>
      <c r="AG706" s="79"/>
    </row>
    <row r="707" ht="16.5" customHeight="1">
      <c r="A707" s="403">
        <v>63.0</v>
      </c>
      <c r="B707" s="404" t="s">
        <v>6362</v>
      </c>
      <c r="C707" s="405" t="s">
        <v>6363</v>
      </c>
      <c r="D707" s="94"/>
      <c r="E707" s="94"/>
      <c r="F707" s="103"/>
      <c r="G707" s="140"/>
      <c r="H707" s="140"/>
      <c r="I707" s="95"/>
      <c r="J707" s="69"/>
      <c r="K707" s="65"/>
      <c r="L707" s="65"/>
      <c r="M707" s="302"/>
      <c r="N707" s="382"/>
      <c r="O707" s="383"/>
      <c r="P707" s="302"/>
      <c r="Q707" s="384"/>
      <c r="R707" s="481"/>
      <c r="S707" s="506"/>
      <c r="T707" s="442"/>
      <c r="U707" s="443"/>
      <c r="V707" s="448"/>
      <c r="W707" s="507" t="s">
        <v>329</v>
      </c>
      <c r="X707" s="409" t="s">
        <v>21</v>
      </c>
      <c r="Y707" s="410">
        <f>$Y$659</f>
        <v>0.85</v>
      </c>
      <c r="Z707" s="423"/>
      <c r="AA707" s="424"/>
      <c r="AB707" s="424"/>
      <c r="AC707" s="424"/>
      <c r="AD707" s="424"/>
      <c r="AE707" s="419"/>
      <c r="AF707" s="414">
        <f>ROUND(ROUND(ROUND(ROUND(G584+K692,0)*Q656,0)*U704,0)*Y707,0)</f>
        <v>239</v>
      </c>
      <c r="AG707" s="79"/>
    </row>
    <row r="708" ht="16.5" customHeight="1">
      <c r="A708" s="403">
        <v>63.0</v>
      </c>
      <c r="B708" s="404" t="s">
        <v>6364</v>
      </c>
      <c r="C708" s="405" t="s">
        <v>6365</v>
      </c>
      <c r="D708" s="94"/>
      <c r="E708" s="94"/>
      <c r="F708" s="103"/>
      <c r="G708" s="140"/>
      <c r="H708" s="140"/>
      <c r="I708" s="95"/>
      <c r="J708" s="69"/>
      <c r="K708" s="65"/>
      <c r="L708" s="65"/>
      <c r="M708" s="302"/>
      <c r="N708" s="382"/>
      <c r="O708" s="383"/>
      <c r="P708" s="302"/>
      <c r="Q708" s="384"/>
      <c r="R708" s="481"/>
      <c r="S708" s="506"/>
      <c r="T708" s="442"/>
      <c r="U708" s="443"/>
      <c r="V708" s="448"/>
      <c r="W708" s="495"/>
      <c r="X708" s="418"/>
      <c r="Y708" s="419"/>
      <c r="Z708" s="420" t="s">
        <v>20</v>
      </c>
      <c r="AA708" s="421" t="s">
        <v>21</v>
      </c>
      <c r="AB708" s="422">
        <v>0.85</v>
      </c>
      <c r="AC708" s="412"/>
      <c r="AD708" s="412"/>
      <c r="AE708" s="413"/>
      <c r="AF708" s="414">
        <f>ROUND(ROUND(ROUND(ROUND(ROUND(G584+K692,0)*Q656,0)*U704,0)*Y707,0)*AB708,0)</f>
        <v>203</v>
      </c>
      <c r="AG708" s="79"/>
    </row>
    <row r="709" ht="16.5" customHeight="1">
      <c r="A709" s="403">
        <v>63.0</v>
      </c>
      <c r="B709" s="404" t="s">
        <v>6366</v>
      </c>
      <c r="C709" s="405" t="s">
        <v>6367</v>
      </c>
      <c r="D709" s="94"/>
      <c r="E709" s="94"/>
      <c r="F709" s="103"/>
      <c r="G709" s="140"/>
      <c r="H709" s="140"/>
      <c r="I709" s="95"/>
      <c r="J709" s="69"/>
      <c r="K709" s="65"/>
      <c r="L709" s="65"/>
      <c r="M709" s="302"/>
      <c r="N709" s="382"/>
      <c r="O709" s="383"/>
      <c r="P709" s="302"/>
      <c r="Q709" s="384"/>
      <c r="R709" s="481"/>
      <c r="S709" s="506"/>
      <c r="T709" s="442"/>
      <c r="U709" s="443"/>
      <c r="V709" s="448"/>
      <c r="W709" s="438"/>
      <c r="X709" s="409"/>
      <c r="Y709" s="439"/>
      <c r="Z709" s="411"/>
      <c r="AA709" s="412"/>
      <c r="AB709" s="413"/>
      <c r="AC709" s="509" t="s">
        <v>30</v>
      </c>
      <c r="AD709" s="442">
        <v>5.0</v>
      </c>
      <c r="AE709" s="452" t="s">
        <v>31</v>
      </c>
      <c r="AF709" s="414">
        <f>ROUND(ROUND(ROUND(ROUND(G584+K692,0)*Q656,0)*U704,0)-AD709,0)</f>
        <v>276</v>
      </c>
      <c r="AG709" s="79"/>
    </row>
    <row r="710" ht="16.5" customHeight="1">
      <c r="A710" s="403">
        <v>63.0</v>
      </c>
      <c r="B710" s="404" t="s">
        <v>6368</v>
      </c>
      <c r="C710" s="405" t="s">
        <v>6369</v>
      </c>
      <c r="D710" s="94"/>
      <c r="E710" s="94"/>
      <c r="F710" s="103"/>
      <c r="G710" s="140"/>
      <c r="H710" s="140"/>
      <c r="I710" s="95"/>
      <c r="J710" s="69"/>
      <c r="K710" s="65"/>
      <c r="L710" s="65"/>
      <c r="M710" s="302"/>
      <c r="N710" s="382"/>
      <c r="O710" s="383"/>
      <c r="P710" s="302"/>
      <c r="Q710" s="384"/>
      <c r="R710" s="481"/>
      <c r="S710" s="510"/>
      <c r="T710" s="442"/>
      <c r="U710" s="443"/>
      <c r="V710" s="448"/>
      <c r="W710" s="445"/>
      <c r="X710" s="418"/>
      <c r="Y710" s="446"/>
      <c r="Z710" s="438" t="s">
        <v>20</v>
      </c>
      <c r="AA710" s="409" t="s">
        <v>21</v>
      </c>
      <c r="AB710" s="454">
        <v>0.85</v>
      </c>
      <c r="AC710" s="506"/>
      <c r="AD710" s="442"/>
      <c r="AE710" s="452"/>
      <c r="AF710" s="414">
        <f>ROUND(ROUND(ROUND(ROUND(ROUND(G584+K692,0)*Q656,0)*U704,0)*AB710,0)-AD709,0)</f>
        <v>234</v>
      </c>
      <c r="AG710" s="79"/>
    </row>
    <row r="711" ht="16.5" customHeight="1">
      <c r="A711" s="403">
        <v>63.0</v>
      </c>
      <c r="B711" s="404" t="s">
        <v>6370</v>
      </c>
      <c r="C711" s="405" t="s">
        <v>6371</v>
      </c>
      <c r="D711" s="94"/>
      <c r="E711" s="94"/>
      <c r="F711" s="103"/>
      <c r="G711" s="140"/>
      <c r="H711" s="140"/>
      <c r="I711" s="95"/>
      <c r="J711" s="69"/>
      <c r="K711" s="65"/>
      <c r="L711" s="65"/>
      <c r="M711" s="302"/>
      <c r="N711" s="382"/>
      <c r="O711" s="383"/>
      <c r="P711" s="302"/>
      <c r="Q711" s="384"/>
      <c r="R711" s="481"/>
      <c r="S711" s="455"/>
      <c r="T711" s="442"/>
      <c r="U711" s="443"/>
      <c r="V711" s="448"/>
      <c r="W711" s="507" t="s">
        <v>326</v>
      </c>
      <c r="X711" s="442" t="s">
        <v>21</v>
      </c>
      <c r="Y711" s="448">
        <f>$Y$657</f>
        <v>0.7</v>
      </c>
      <c r="Z711" s="426"/>
      <c r="AA711" s="427"/>
      <c r="AB711" s="428"/>
      <c r="AC711" s="506"/>
      <c r="AD711" s="443"/>
      <c r="AE711" s="448"/>
      <c r="AF711" s="414">
        <f>ROUND(ROUND(ROUND(ROUND(ROUND(G584+K692,0)*Q656,0)*U704,0)*Y711,0)-AD709,0)</f>
        <v>192</v>
      </c>
      <c r="AG711" s="79"/>
    </row>
    <row r="712" ht="16.5" customHeight="1">
      <c r="A712" s="403">
        <v>63.0</v>
      </c>
      <c r="B712" s="404" t="s">
        <v>6372</v>
      </c>
      <c r="C712" s="405" t="s">
        <v>6373</v>
      </c>
      <c r="D712" s="94"/>
      <c r="E712" s="94"/>
      <c r="F712" s="103"/>
      <c r="G712" s="140"/>
      <c r="H712" s="140"/>
      <c r="I712" s="95"/>
      <c r="J712" s="69"/>
      <c r="K712" s="65"/>
      <c r="L712" s="65"/>
      <c r="M712" s="302"/>
      <c r="N712" s="382"/>
      <c r="O712" s="383"/>
      <c r="P712" s="302"/>
      <c r="Q712" s="384"/>
      <c r="R712" s="481"/>
      <c r="S712" s="455"/>
      <c r="T712" s="442"/>
      <c r="U712" s="443"/>
      <c r="V712" s="448"/>
      <c r="W712" s="495"/>
      <c r="X712" s="418"/>
      <c r="Y712" s="419"/>
      <c r="Z712" s="420" t="s">
        <v>20</v>
      </c>
      <c r="AA712" s="421" t="s">
        <v>21</v>
      </c>
      <c r="AB712" s="430">
        <v>0.85</v>
      </c>
      <c r="AC712" s="506"/>
      <c r="AD712" s="443"/>
      <c r="AE712" s="448"/>
      <c r="AF712" s="414">
        <f>ROUND(ROUND(ROUND(ROUND(ROUND(ROUND(G584+K692,0)*Q656,0)*U704,0)*Y711,0)*AB712,0)-AD709,0)</f>
        <v>162</v>
      </c>
      <c r="AG712" s="79"/>
    </row>
    <row r="713" ht="16.5" customHeight="1">
      <c r="A713" s="403">
        <v>63.0</v>
      </c>
      <c r="B713" s="404" t="s">
        <v>6374</v>
      </c>
      <c r="C713" s="405" t="s">
        <v>6375</v>
      </c>
      <c r="D713" s="94"/>
      <c r="E713" s="94"/>
      <c r="F713" s="103"/>
      <c r="G713" s="140"/>
      <c r="H713" s="140"/>
      <c r="I713" s="95"/>
      <c r="J713" s="69"/>
      <c r="K713" s="65"/>
      <c r="L713" s="65"/>
      <c r="M713" s="302"/>
      <c r="N713" s="382"/>
      <c r="O713" s="383"/>
      <c r="P713" s="302"/>
      <c r="Q713" s="384"/>
      <c r="R713" s="508"/>
      <c r="S713" s="455"/>
      <c r="T713" s="442"/>
      <c r="U713" s="443"/>
      <c r="V713" s="448"/>
      <c r="W713" s="507" t="s">
        <v>329</v>
      </c>
      <c r="X713" s="442" t="s">
        <v>21</v>
      </c>
      <c r="Y713" s="448">
        <f>$Y$659</f>
        <v>0.85</v>
      </c>
      <c r="Z713" s="423"/>
      <c r="AA713" s="424"/>
      <c r="AB713" s="419"/>
      <c r="AC713" s="506"/>
      <c r="AD713" s="443"/>
      <c r="AE713" s="448"/>
      <c r="AF713" s="414">
        <f>ROUND(ROUND(ROUND(ROUND(ROUND(G584+K692,0)*Q656,0)*U704,0)*Y713,0)-AD709,0)</f>
        <v>234</v>
      </c>
      <c r="AG713" s="79"/>
    </row>
    <row r="714" ht="16.5" customHeight="1">
      <c r="A714" s="403">
        <v>63.0</v>
      </c>
      <c r="B714" s="404" t="s">
        <v>6376</v>
      </c>
      <c r="C714" s="405" t="s">
        <v>6377</v>
      </c>
      <c r="D714" s="94"/>
      <c r="E714" s="94"/>
      <c r="F714" s="103"/>
      <c r="G714" s="140"/>
      <c r="H714" s="140"/>
      <c r="I714" s="95"/>
      <c r="J714" s="69"/>
      <c r="K714" s="65"/>
      <c r="L714" s="65"/>
      <c r="M714" s="302"/>
      <c r="N714" s="382"/>
      <c r="O714" s="383"/>
      <c r="P714" s="302"/>
      <c r="Q714" s="384"/>
      <c r="R714" s="458"/>
      <c r="S714" s="455"/>
      <c r="T714" s="442"/>
      <c r="U714" s="443"/>
      <c r="V714" s="448"/>
      <c r="W714" s="495"/>
      <c r="X714" s="418"/>
      <c r="Y714" s="419"/>
      <c r="Z714" s="420" t="s">
        <v>20</v>
      </c>
      <c r="AA714" s="421" t="s">
        <v>21</v>
      </c>
      <c r="AB714" s="430">
        <v>0.85</v>
      </c>
      <c r="AC714" s="495"/>
      <c r="AD714" s="424"/>
      <c r="AE714" s="419"/>
      <c r="AF714" s="414">
        <f>ROUND(ROUND(ROUND(ROUND(ROUND(ROUND(G584+K692,0)*Q656,0)*U704,0)*Y713,0)*AB714,0)-AD709,0)</f>
        <v>198</v>
      </c>
      <c r="AG714" s="79"/>
    </row>
    <row r="715" ht="16.5" customHeight="1">
      <c r="A715" s="403">
        <v>63.0</v>
      </c>
      <c r="B715" s="404" t="s">
        <v>6378</v>
      </c>
      <c r="C715" s="405" t="s">
        <v>6379</v>
      </c>
      <c r="D715" s="94"/>
      <c r="E715" s="94"/>
      <c r="F715" s="103"/>
      <c r="G715" s="140"/>
      <c r="H715" s="140"/>
      <c r="I715" s="95"/>
      <c r="J715" s="69"/>
      <c r="K715" s="65"/>
      <c r="L715" s="65"/>
      <c r="M715" s="302"/>
      <c r="N715" s="382"/>
      <c r="O715" s="383"/>
      <c r="P715" s="302"/>
      <c r="Q715" s="384"/>
      <c r="R715" s="458"/>
      <c r="S715" s="505" t="s">
        <v>27</v>
      </c>
      <c r="T715" s="409"/>
      <c r="U715" s="457"/>
      <c r="V715" s="410"/>
      <c r="W715" s="438"/>
      <c r="X715" s="409"/>
      <c r="Y715" s="439"/>
      <c r="Z715" s="411"/>
      <c r="AA715" s="412"/>
      <c r="AB715" s="412"/>
      <c r="AC715" s="412"/>
      <c r="AD715" s="412"/>
      <c r="AE715" s="413"/>
      <c r="AF715" s="414">
        <f>ROUND(ROUND(ROUND(G584+K692,0)*Q656,0)*U716,0)</f>
        <v>201</v>
      </c>
      <c r="AG715" s="79"/>
    </row>
    <row r="716" ht="16.5" customHeight="1">
      <c r="A716" s="403">
        <v>63.0</v>
      </c>
      <c r="B716" s="404" t="s">
        <v>6380</v>
      </c>
      <c r="C716" s="405" t="s">
        <v>6381</v>
      </c>
      <c r="D716" s="94"/>
      <c r="E716" s="94"/>
      <c r="F716" s="103"/>
      <c r="G716" s="140"/>
      <c r="H716" s="140"/>
      <c r="I716" s="95"/>
      <c r="J716" s="69"/>
      <c r="K716" s="65"/>
      <c r="L716" s="65"/>
      <c r="M716" s="302"/>
      <c r="N716" s="382"/>
      <c r="O716" s="383"/>
      <c r="P716" s="302"/>
      <c r="Q716" s="384"/>
      <c r="R716" s="458"/>
      <c r="S716" s="506"/>
      <c r="T716" s="442" t="s">
        <v>21</v>
      </c>
      <c r="U716" s="443">
        <v>0.5</v>
      </c>
      <c r="V716" s="448"/>
      <c r="W716" s="445"/>
      <c r="X716" s="418"/>
      <c r="Y716" s="446"/>
      <c r="Z716" s="438" t="s">
        <v>20</v>
      </c>
      <c r="AA716" s="409" t="s">
        <v>21</v>
      </c>
      <c r="AB716" s="447">
        <v>0.85</v>
      </c>
      <c r="AC716" s="412"/>
      <c r="AD716" s="412"/>
      <c r="AE716" s="413"/>
      <c r="AF716" s="414">
        <f>ROUND(ROUND(ROUND(ROUND(G584+K692,0)*Q656,0)*U716,0)*AB716,0)</f>
        <v>171</v>
      </c>
      <c r="AG716" s="79"/>
    </row>
    <row r="717" ht="16.5" customHeight="1">
      <c r="A717" s="403">
        <v>63.0</v>
      </c>
      <c r="B717" s="404" t="s">
        <v>6382</v>
      </c>
      <c r="C717" s="405" t="s">
        <v>6383</v>
      </c>
      <c r="D717" s="94"/>
      <c r="E717" s="94"/>
      <c r="F717" s="103"/>
      <c r="G717" s="140"/>
      <c r="H717" s="140"/>
      <c r="I717" s="95"/>
      <c r="J717" s="69"/>
      <c r="K717" s="65"/>
      <c r="L717" s="65"/>
      <c r="M717" s="302"/>
      <c r="N717" s="382"/>
      <c r="O717" s="383"/>
      <c r="P717" s="302"/>
      <c r="Q717" s="384"/>
      <c r="R717" s="458"/>
      <c r="S717" s="506"/>
      <c r="T717" s="442"/>
      <c r="U717" s="443"/>
      <c r="V717" s="448"/>
      <c r="W717" s="507" t="s">
        <v>326</v>
      </c>
      <c r="X717" s="409" t="s">
        <v>21</v>
      </c>
      <c r="Y717" s="410">
        <f>$Y$657</f>
        <v>0.7</v>
      </c>
      <c r="Z717" s="426"/>
      <c r="AA717" s="427"/>
      <c r="AB717" s="427"/>
      <c r="AC717" s="427"/>
      <c r="AD717" s="427"/>
      <c r="AE717" s="428"/>
      <c r="AF717" s="414">
        <f>ROUND(ROUND(ROUND(ROUND(G584+K692,0)*Q656,0)*U716,0)*Y717,0)</f>
        <v>141</v>
      </c>
      <c r="AG717" s="79"/>
    </row>
    <row r="718" ht="16.5" customHeight="1">
      <c r="A718" s="403">
        <v>63.0</v>
      </c>
      <c r="B718" s="404" t="s">
        <v>6384</v>
      </c>
      <c r="C718" s="405" t="s">
        <v>6385</v>
      </c>
      <c r="D718" s="94"/>
      <c r="E718" s="94"/>
      <c r="F718" s="103"/>
      <c r="G718" s="140"/>
      <c r="H718" s="140"/>
      <c r="I718" s="95"/>
      <c r="J718" s="69"/>
      <c r="K718" s="65"/>
      <c r="L718" s="65"/>
      <c r="M718" s="302"/>
      <c r="N718" s="382"/>
      <c r="O718" s="383"/>
      <c r="P718" s="302"/>
      <c r="Q718" s="384"/>
      <c r="R718" s="458"/>
      <c r="S718" s="506"/>
      <c r="T718" s="442"/>
      <c r="U718" s="443"/>
      <c r="V718" s="448"/>
      <c r="W718" s="495"/>
      <c r="X718" s="418"/>
      <c r="Y718" s="419"/>
      <c r="Z718" s="420" t="s">
        <v>20</v>
      </c>
      <c r="AA718" s="421" t="s">
        <v>21</v>
      </c>
      <c r="AB718" s="422">
        <v>0.85</v>
      </c>
      <c r="AC718" s="412"/>
      <c r="AD718" s="412"/>
      <c r="AE718" s="413"/>
      <c r="AF718" s="414">
        <f>ROUND(ROUND(ROUND(ROUND(ROUND(G584+K692,0)*Q656,0)*U716,0)*Y717,0)*AB718,0)</f>
        <v>120</v>
      </c>
      <c r="AG718" s="79"/>
    </row>
    <row r="719" ht="16.5" customHeight="1">
      <c r="A719" s="403">
        <v>63.0</v>
      </c>
      <c r="B719" s="404" t="s">
        <v>6386</v>
      </c>
      <c r="C719" s="405" t="s">
        <v>6387</v>
      </c>
      <c r="D719" s="94"/>
      <c r="E719" s="94"/>
      <c r="F719" s="103"/>
      <c r="G719" s="140"/>
      <c r="H719" s="140"/>
      <c r="I719" s="95"/>
      <c r="J719" s="69"/>
      <c r="K719" s="65"/>
      <c r="L719" s="65"/>
      <c r="M719" s="302"/>
      <c r="N719" s="382"/>
      <c r="O719" s="383"/>
      <c r="P719" s="302"/>
      <c r="Q719" s="384"/>
      <c r="R719" s="458"/>
      <c r="S719" s="506"/>
      <c r="T719" s="442"/>
      <c r="U719" s="443"/>
      <c r="V719" s="448"/>
      <c r="W719" s="507" t="s">
        <v>329</v>
      </c>
      <c r="X719" s="409" t="s">
        <v>21</v>
      </c>
      <c r="Y719" s="410">
        <f>$Y$659</f>
        <v>0.85</v>
      </c>
      <c r="Z719" s="423"/>
      <c r="AA719" s="424"/>
      <c r="AB719" s="424"/>
      <c r="AC719" s="424"/>
      <c r="AD719" s="424"/>
      <c r="AE719" s="419"/>
      <c r="AF719" s="414">
        <f>ROUND(ROUND(ROUND(ROUND(G584+K692,0)*Q656,0)*U716,0)*Y719,0)</f>
        <v>171</v>
      </c>
      <c r="AG719" s="79"/>
    </row>
    <row r="720" ht="16.5" customHeight="1">
      <c r="A720" s="403">
        <v>63.0</v>
      </c>
      <c r="B720" s="404" t="s">
        <v>6388</v>
      </c>
      <c r="C720" s="405" t="s">
        <v>6389</v>
      </c>
      <c r="D720" s="94"/>
      <c r="E720" s="94"/>
      <c r="F720" s="103"/>
      <c r="G720" s="140"/>
      <c r="H720" s="140"/>
      <c r="I720" s="95"/>
      <c r="J720" s="69"/>
      <c r="K720" s="65"/>
      <c r="L720" s="65"/>
      <c r="M720" s="302"/>
      <c r="N720" s="382"/>
      <c r="O720" s="383"/>
      <c r="P720" s="302"/>
      <c r="Q720" s="384"/>
      <c r="R720" s="458"/>
      <c r="S720" s="506"/>
      <c r="T720" s="442"/>
      <c r="U720" s="443"/>
      <c r="V720" s="448"/>
      <c r="W720" s="495"/>
      <c r="X720" s="418"/>
      <c r="Y720" s="419"/>
      <c r="Z720" s="420" t="s">
        <v>20</v>
      </c>
      <c r="AA720" s="421" t="s">
        <v>21</v>
      </c>
      <c r="AB720" s="422">
        <v>0.85</v>
      </c>
      <c r="AC720" s="412"/>
      <c r="AD720" s="412"/>
      <c r="AE720" s="413"/>
      <c r="AF720" s="414">
        <f>ROUND(ROUND(ROUND(ROUND(ROUND(G584+K692,0)*Q656,0)*U716,0)*Y719,0)*AB720,0)</f>
        <v>145</v>
      </c>
      <c r="AG720" s="79"/>
    </row>
    <row r="721" ht="16.5" customHeight="1">
      <c r="A721" s="403">
        <v>63.0</v>
      </c>
      <c r="B721" s="404" t="s">
        <v>6390</v>
      </c>
      <c r="C721" s="405" t="s">
        <v>6391</v>
      </c>
      <c r="D721" s="94"/>
      <c r="E721" s="94"/>
      <c r="F721" s="103"/>
      <c r="G721" s="140"/>
      <c r="H721" s="140"/>
      <c r="I721" s="95"/>
      <c r="J721" s="69"/>
      <c r="K721" s="65"/>
      <c r="L721" s="65"/>
      <c r="M721" s="302"/>
      <c r="N721" s="382"/>
      <c r="O721" s="383"/>
      <c r="P721" s="302"/>
      <c r="Q721" s="384"/>
      <c r="R721" s="458"/>
      <c r="S721" s="506"/>
      <c r="T721" s="442"/>
      <c r="U721" s="443"/>
      <c r="V721" s="448"/>
      <c r="W721" s="438"/>
      <c r="X721" s="409"/>
      <c r="Y721" s="439"/>
      <c r="Z721" s="411"/>
      <c r="AA721" s="412"/>
      <c r="AB721" s="413"/>
      <c r="AC721" s="509" t="s">
        <v>30</v>
      </c>
      <c r="AD721" s="442">
        <v>5.0</v>
      </c>
      <c r="AE721" s="452" t="s">
        <v>31</v>
      </c>
      <c r="AF721" s="414">
        <f>ROUND(ROUND(ROUND(ROUND(G584+K692,0)*Q656,0)*U716,0)-AD721,0)</f>
        <v>196</v>
      </c>
      <c r="AG721" s="79"/>
    </row>
    <row r="722" ht="16.5" customHeight="1">
      <c r="A722" s="403">
        <v>63.0</v>
      </c>
      <c r="B722" s="404" t="s">
        <v>6392</v>
      </c>
      <c r="C722" s="405" t="s">
        <v>6393</v>
      </c>
      <c r="D722" s="94"/>
      <c r="E722" s="94"/>
      <c r="F722" s="103"/>
      <c r="G722" s="140"/>
      <c r="H722" s="140"/>
      <c r="I722" s="95"/>
      <c r="J722" s="69"/>
      <c r="K722" s="65"/>
      <c r="L722" s="65"/>
      <c r="M722" s="302"/>
      <c r="N722" s="382"/>
      <c r="O722" s="383"/>
      <c r="P722" s="302"/>
      <c r="Q722" s="384"/>
      <c r="R722" s="458"/>
      <c r="S722" s="506"/>
      <c r="T722" s="442"/>
      <c r="U722" s="443"/>
      <c r="V722" s="443"/>
      <c r="W722" s="445"/>
      <c r="X722" s="418"/>
      <c r="Y722" s="446"/>
      <c r="Z722" s="438" t="s">
        <v>20</v>
      </c>
      <c r="AA722" s="409" t="s">
        <v>21</v>
      </c>
      <c r="AB722" s="454">
        <v>0.85</v>
      </c>
      <c r="AC722" s="506"/>
      <c r="AD722" s="442"/>
      <c r="AE722" s="452"/>
      <c r="AF722" s="414">
        <f>ROUND(ROUND(ROUND(ROUND(ROUND(G584+K692,0)*Q656,0)*U716,0)*AB722,0)-AD721,0)</f>
        <v>166</v>
      </c>
      <c r="AG722" s="79"/>
    </row>
    <row r="723" ht="16.5" customHeight="1">
      <c r="A723" s="403">
        <v>63.0</v>
      </c>
      <c r="B723" s="404" t="s">
        <v>6394</v>
      </c>
      <c r="C723" s="405" t="s">
        <v>6395</v>
      </c>
      <c r="D723" s="94"/>
      <c r="E723" s="94"/>
      <c r="F723" s="103"/>
      <c r="G723" s="140"/>
      <c r="H723" s="140"/>
      <c r="I723" s="95"/>
      <c r="J723" s="69"/>
      <c r="K723" s="65"/>
      <c r="L723" s="65"/>
      <c r="M723" s="302"/>
      <c r="N723" s="382"/>
      <c r="O723" s="383"/>
      <c r="P723" s="302"/>
      <c r="Q723" s="384"/>
      <c r="R723" s="458"/>
      <c r="S723" s="510"/>
      <c r="T723" s="442"/>
      <c r="U723" s="443"/>
      <c r="V723" s="443"/>
      <c r="W723" s="507" t="s">
        <v>326</v>
      </c>
      <c r="X723" s="442" t="s">
        <v>21</v>
      </c>
      <c r="Y723" s="448">
        <f>$Y$657</f>
        <v>0.7</v>
      </c>
      <c r="Z723" s="426"/>
      <c r="AA723" s="427"/>
      <c r="AB723" s="428"/>
      <c r="AC723" s="506"/>
      <c r="AD723" s="443"/>
      <c r="AE723" s="448"/>
      <c r="AF723" s="414">
        <f>ROUND(ROUND(ROUND(ROUND(ROUND(G584+K692,0)*Q656,0)*U716,0)*Y723,0)-AD721,0)</f>
        <v>136</v>
      </c>
      <c r="AG723" s="79"/>
    </row>
    <row r="724" ht="16.5" customHeight="1">
      <c r="A724" s="403">
        <v>63.0</v>
      </c>
      <c r="B724" s="404" t="s">
        <v>6396</v>
      </c>
      <c r="C724" s="405" t="s">
        <v>6397</v>
      </c>
      <c r="D724" s="94"/>
      <c r="E724" s="94"/>
      <c r="F724" s="103"/>
      <c r="G724" s="140"/>
      <c r="H724" s="140"/>
      <c r="I724" s="95"/>
      <c r="J724" s="69"/>
      <c r="K724" s="65"/>
      <c r="L724" s="65"/>
      <c r="M724" s="302"/>
      <c r="N724" s="382"/>
      <c r="O724" s="383"/>
      <c r="P724" s="302"/>
      <c r="Q724" s="384"/>
      <c r="R724" s="458"/>
      <c r="S724" s="455"/>
      <c r="T724" s="442"/>
      <c r="U724" s="443"/>
      <c r="V724" s="443"/>
      <c r="W724" s="495"/>
      <c r="X724" s="418"/>
      <c r="Y724" s="419"/>
      <c r="Z724" s="420" t="s">
        <v>20</v>
      </c>
      <c r="AA724" s="421" t="s">
        <v>21</v>
      </c>
      <c r="AB724" s="430">
        <v>0.85</v>
      </c>
      <c r="AC724" s="506"/>
      <c r="AD724" s="443"/>
      <c r="AE724" s="448"/>
      <c r="AF724" s="414">
        <f>ROUND(ROUND(ROUND(ROUND(ROUND(ROUND(G584+K692,0)*Q656,0)*U716,0)*Y723,0)*AB724,0)-AD721,0)</f>
        <v>115</v>
      </c>
      <c r="AG724" s="79"/>
    </row>
    <row r="725" ht="16.5" customHeight="1">
      <c r="A725" s="403">
        <v>63.0</v>
      </c>
      <c r="B725" s="404" t="s">
        <v>6398</v>
      </c>
      <c r="C725" s="405" t="s">
        <v>6399</v>
      </c>
      <c r="D725" s="94"/>
      <c r="E725" s="94"/>
      <c r="F725" s="103"/>
      <c r="G725" s="140"/>
      <c r="H725" s="140"/>
      <c r="I725" s="95"/>
      <c r="J725" s="69"/>
      <c r="K725" s="65"/>
      <c r="L725" s="65"/>
      <c r="M725" s="302"/>
      <c r="N725" s="382"/>
      <c r="O725" s="383"/>
      <c r="P725" s="302"/>
      <c r="Q725" s="384"/>
      <c r="R725" s="458"/>
      <c r="S725" s="455"/>
      <c r="T725" s="442"/>
      <c r="U725" s="443"/>
      <c r="V725" s="443"/>
      <c r="W725" s="507" t="s">
        <v>329</v>
      </c>
      <c r="X725" s="442" t="s">
        <v>21</v>
      </c>
      <c r="Y725" s="448">
        <f>$Y$659</f>
        <v>0.85</v>
      </c>
      <c r="Z725" s="423"/>
      <c r="AA725" s="424"/>
      <c r="AB725" s="419"/>
      <c r="AC725" s="506"/>
      <c r="AD725" s="443"/>
      <c r="AE725" s="448"/>
      <c r="AF725" s="414">
        <f>ROUND(ROUND(ROUND(ROUND(ROUND(G584+K692,0)*Q656,0)*U716,0)*Y725,0)-AD721,0)</f>
        <v>166</v>
      </c>
      <c r="AG725" s="79"/>
    </row>
    <row r="726" ht="16.5" customHeight="1">
      <c r="A726" s="403">
        <v>63.0</v>
      </c>
      <c r="B726" s="404" t="s">
        <v>6400</v>
      </c>
      <c r="C726" s="405" t="s">
        <v>6401</v>
      </c>
      <c r="D726" s="94"/>
      <c r="E726" s="94"/>
      <c r="F726" s="103"/>
      <c r="G726" s="140"/>
      <c r="H726" s="140"/>
      <c r="I726" s="95"/>
      <c r="J726" s="69"/>
      <c r="K726" s="65"/>
      <c r="L726" s="65"/>
      <c r="M726" s="302"/>
      <c r="N726" s="364"/>
      <c r="O726" s="378"/>
      <c r="P726" s="352"/>
      <c r="Q726" s="353"/>
      <c r="R726" s="460"/>
      <c r="S726" s="458"/>
      <c r="T726" s="442"/>
      <c r="U726" s="443"/>
      <c r="V726" s="443"/>
      <c r="W726" s="495"/>
      <c r="X726" s="418"/>
      <c r="Y726" s="419"/>
      <c r="Z726" s="420" t="s">
        <v>20</v>
      </c>
      <c r="AA726" s="421" t="s">
        <v>21</v>
      </c>
      <c r="AB726" s="430">
        <v>0.85</v>
      </c>
      <c r="AC726" s="495"/>
      <c r="AD726" s="424"/>
      <c r="AE726" s="419"/>
      <c r="AF726" s="414">
        <f>ROUND(ROUND(ROUND(ROUND(ROUND(ROUND(G584+K692,0)*Q656,0)*U716,0)*Y725,0)*AB726,0)-AD721,0)</f>
        <v>140</v>
      </c>
      <c r="AG726" s="79"/>
    </row>
    <row r="727" ht="16.5" customHeight="1">
      <c r="A727" s="29">
        <v>63.0</v>
      </c>
      <c r="B727" s="30" t="s">
        <v>6402</v>
      </c>
      <c r="C727" s="32" t="s">
        <v>6403</v>
      </c>
      <c r="D727" s="94"/>
      <c r="E727" s="94"/>
      <c r="F727" s="102" t="s">
        <v>52</v>
      </c>
      <c r="G727" s="35"/>
      <c r="H727" s="35"/>
      <c r="I727" s="36"/>
      <c r="J727" s="168"/>
      <c r="K727" s="152"/>
      <c r="L727" s="344"/>
      <c r="M727" s="152"/>
      <c r="N727" s="241" t="s">
        <v>4961</v>
      </c>
      <c r="O727" s="82" t="s">
        <v>4962</v>
      </c>
      <c r="P727" s="152"/>
      <c r="Q727" s="153"/>
      <c r="R727" s="287"/>
      <c r="S727" s="287"/>
      <c r="T727" s="152"/>
      <c r="U727" s="152"/>
      <c r="V727" s="152"/>
      <c r="W727" s="299"/>
      <c r="X727" s="287"/>
      <c r="Y727" s="345"/>
      <c r="Z727" s="398"/>
      <c r="AA727" s="288"/>
      <c r="AB727" s="288"/>
      <c r="AC727" s="288"/>
      <c r="AD727" s="288"/>
      <c r="AE727" s="346"/>
      <c r="AF727" s="45">
        <f>ROUND(G728*Q728,0)</f>
        <v>372</v>
      </c>
      <c r="AG727" s="79"/>
    </row>
    <row r="728" ht="16.5" customHeight="1">
      <c r="A728" s="29">
        <v>63.0</v>
      </c>
      <c r="B728" s="30" t="s">
        <v>6404</v>
      </c>
      <c r="C728" s="32" t="s">
        <v>6405</v>
      </c>
      <c r="D728" s="94"/>
      <c r="E728" s="94"/>
      <c r="F728" s="482"/>
      <c r="G728" s="347">
        <f>'30放課後等デイ(基本１)'!G368</f>
        <v>532</v>
      </c>
      <c r="H728" s="140" t="s">
        <v>9</v>
      </c>
      <c r="I728" s="51"/>
      <c r="J728" s="94"/>
      <c r="K728" s="140"/>
      <c r="L728" s="348"/>
      <c r="M728" s="140"/>
      <c r="N728" s="481"/>
      <c r="O728" s="482"/>
      <c r="P728" s="302" t="s">
        <v>21</v>
      </c>
      <c r="Q728" s="349">
        <v>0.7</v>
      </c>
      <c r="R728" s="302"/>
      <c r="S728" s="302"/>
      <c r="T728" s="140"/>
      <c r="U728" s="140"/>
      <c r="V728" s="140"/>
      <c r="W728" s="303"/>
      <c r="X728" s="290"/>
      <c r="Y728" s="350"/>
      <c r="Z728" s="299" t="s">
        <v>20</v>
      </c>
      <c r="AA728" s="287" t="s">
        <v>21</v>
      </c>
      <c r="AB728" s="351">
        <v>0.85</v>
      </c>
      <c r="AC728" s="288"/>
      <c r="AD728" s="288"/>
      <c r="AE728" s="346"/>
      <c r="AF728" s="45">
        <f>ROUND(ROUND(G728*Q728,0)*AB728,0)</f>
        <v>316</v>
      </c>
      <c r="AG728" s="79"/>
    </row>
    <row r="729" ht="16.5" customHeight="1">
      <c r="A729" s="29">
        <v>63.0</v>
      </c>
      <c r="B729" s="30" t="s">
        <v>6406</v>
      </c>
      <c r="C729" s="32" t="s">
        <v>6407</v>
      </c>
      <c r="D729" s="94"/>
      <c r="E729" s="94"/>
      <c r="F729" s="482"/>
      <c r="G729" s="63"/>
      <c r="H729" s="63"/>
      <c r="I729" s="51"/>
      <c r="J729" s="94"/>
      <c r="K729" s="140"/>
      <c r="L729" s="348"/>
      <c r="M729" s="304"/>
      <c r="N729" s="481"/>
      <c r="O729" s="482"/>
      <c r="P729" s="304"/>
      <c r="Q729" s="380"/>
      <c r="R729" s="304"/>
      <c r="S729" s="304"/>
      <c r="T729" s="140"/>
      <c r="U729" s="140"/>
      <c r="V729" s="140"/>
      <c r="W729" s="305" t="s">
        <v>326</v>
      </c>
      <c r="X729" s="287" t="s">
        <v>21</v>
      </c>
      <c r="Y729" s="354">
        <f>$Y$657</f>
        <v>0.7</v>
      </c>
      <c r="Z729" s="434"/>
      <c r="AA729" s="297"/>
      <c r="AB729" s="297"/>
      <c r="AC729" s="297"/>
      <c r="AD729" s="297"/>
      <c r="AE729" s="362"/>
      <c r="AF729" s="45">
        <f>ROUND(ROUND(G728*Q728,0)*Y729,0)</f>
        <v>260</v>
      </c>
      <c r="AG729" s="79"/>
    </row>
    <row r="730" ht="16.5" customHeight="1">
      <c r="A730" s="29">
        <v>63.0</v>
      </c>
      <c r="B730" s="30" t="s">
        <v>6408</v>
      </c>
      <c r="C730" s="32" t="s">
        <v>6409</v>
      </c>
      <c r="D730" s="94"/>
      <c r="E730" s="94"/>
      <c r="F730" s="482"/>
      <c r="G730" s="63"/>
      <c r="H730" s="63"/>
      <c r="I730" s="51"/>
      <c r="J730" s="94"/>
      <c r="K730" s="140"/>
      <c r="L730" s="348"/>
      <c r="M730" s="304"/>
      <c r="N730" s="481"/>
      <c r="O730" s="482"/>
      <c r="P730" s="304"/>
      <c r="Q730" s="380"/>
      <c r="R730" s="304"/>
      <c r="S730" s="304"/>
      <c r="T730" s="140"/>
      <c r="U730" s="140"/>
      <c r="V730" s="140"/>
      <c r="W730" s="484"/>
      <c r="X730" s="290"/>
      <c r="Y730" s="355"/>
      <c r="Z730" s="356" t="s">
        <v>20</v>
      </c>
      <c r="AA730" s="357" t="s">
        <v>21</v>
      </c>
      <c r="AB730" s="358">
        <v>0.85</v>
      </c>
      <c r="AC730" s="288"/>
      <c r="AD730" s="288"/>
      <c r="AE730" s="346"/>
      <c r="AF730" s="45">
        <f>ROUND(ROUND(ROUND(G728*Q728,0)*Y729,0)*AB730,0)</f>
        <v>221</v>
      </c>
      <c r="AG730" s="79"/>
    </row>
    <row r="731" ht="16.5" customHeight="1">
      <c r="A731" s="29">
        <v>63.0</v>
      </c>
      <c r="B731" s="30" t="s">
        <v>6410</v>
      </c>
      <c r="C731" s="32" t="s">
        <v>6411</v>
      </c>
      <c r="D731" s="94"/>
      <c r="E731" s="94"/>
      <c r="F731" s="482"/>
      <c r="G731" s="63"/>
      <c r="H731" s="63"/>
      <c r="I731" s="51"/>
      <c r="J731" s="94"/>
      <c r="K731" s="140"/>
      <c r="L731" s="348"/>
      <c r="M731" s="304"/>
      <c r="N731" s="481"/>
      <c r="O731" s="482"/>
      <c r="P731" s="304"/>
      <c r="Q731" s="380"/>
      <c r="R731" s="304"/>
      <c r="S731" s="304"/>
      <c r="T731" s="140"/>
      <c r="U731" s="140"/>
      <c r="V731" s="140"/>
      <c r="W731" s="305" t="s">
        <v>329</v>
      </c>
      <c r="X731" s="287" t="s">
        <v>21</v>
      </c>
      <c r="Y731" s="354">
        <f>$Y$659</f>
        <v>0.85</v>
      </c>
      <c r="Z731" s="435"/>
      <c r="AA731" s="292"/>
      <c r="AB731" s="292"/>
      <c r="AC731" s="292"/>
      <c r="AD731" s="292"/>
      <c r="AE731" s="355"/>
      <c r="AF731" s="45">
        <f>ROUND(ROUND(G728*Q728,0)*Y731,0)</f>
        <v>316</v>
      </c>
      <c r="AG731" s="79"/>
    </row>
    <row r="732" ht="16.5" customHeight="1">
      <c r="A732" s="29">
        <v>63.0</v>
      </c>
      <c r="B732" s="30" t="s">
        <v>6412</v>
      </c>
      <c r="C732" s="32" t="s">
        <v>6413</v>
      </c>
      <c r="D732" s="94"/>
      <c r="E732" s="94"/>
      <c r="F732" s="482"/>
      <c r="G732" s="63"/>
      <c r="H732" s="63"/>
      <c r="I732" s="51"/>
      <c r="J732" s="94"/>
      <c r="K732" s="140"/>
      <c r="L732" s="348"/>
      <c r="M732" s="304"/>
      <c r="N732" s="481"/>
      <c r="O732" s="482"/>
      <c r="P732" s="304"/>
      <c r="Q732" s="380"/>
      <c r="R732" s="304"/>
      <c r="S732" s="304"/>
      <c r="T732" s="140"/>
      <c r="U732" s="140"/>
      <c r="V732" s="140"/>
      <c r="W732" s="484"/>
      <c r="X732" s="290"/>
      <c r="Y732" s="355"/>
      <c r="Z732" s="356" t="s">
        <v>20</v>
      </c>
      <c r="AA732" s="357" t="s">
        <v>21</v>
      </c>
      <c r="AB732" s="358">
        <v>0.85</v>
      </c>
      <c r="AC732" s="288"/>
      <c r="AD732" s="288"/>
      <c r="AE732" s="346"/>
      <c r="AF732" s="45">
        <f>ROUND(ROUND(ROUND(G728*Q728,0)*Y731,0)*AB732,0)</f>
        <v>269</v>
      </c>
      <c r="AG732" s="79"/>
    </row>
    <row r="733" ht="16.5" customHeight="1">
      <c r="A733" s="29">
        <v>63.0</v>
      </c>
      <c r="B733" s="30" t="s">
        <v>6414</v>
      </c>
      <c r="C733" s="32" t="s">
        <v>6415</v>
      </c>
      <c r="D733" s="94"/>
      <c r="E733" s="94"/>
      <c r="F733" s="76"/>
      <c r="G733" s="63"/>
      <c r="H733" s="63"/>
      <c r="I733" s="51"/>
      <c r="J733" s="94"/>
      <c r="K733" s="140"/>
      <c r="L733" s="348"/>
      <c r="M733" s="304"/>
      <c r="N733" s="481"/>
      <c r="O733" s="482"/>
      <c r="P733" s="304"/>
      <c r="Q733" s="380"/>
      <c r="R733" s="304"/>
      <c r="S733" s="304"/>
      <c r="T733" s="140"/>
      <c r="U733" s="140"/>
      <c r="V733" s="140"/>
      <c r="W733" s="299"/>
      <c r="X733" s="287"/>
      <c r="Y733" s="345"/>
      <c r="Z733" s="398"/>
      <c r="AA733" s="288"/>
      <c r="AB733" s="346"/>
      <c r="AC733" s="82" t="s">
        <v>30</v>
      </c>
      <c r="AD733" s="302">
        <v>5.0</v>
      </c>
      <c r="AE733" s="360" t="s">
        <v>31</v>
      </c>
      <c r="AF733" s="45">
        <f>ROUND(ROUND(G728*Q728,0)-AD733,0)</f>
        <v>367</v>
      </c>
      <c r="AG733" s="79"/>
    </row>
    <row r="734" ht="16.5" customHeight="1">
      <c r="A734" s="29">
        <v>63.0</v>
      </c>
      <c r="B734" s="30" t="s">
        <v>6416</v>
      </c>
      <c r="C734" s="32" t="s">
        <v>6417</v>
      </c>
      <c r="D734" s="94"/>
      <c r="E734" s="94"/>
      <c r="F734" s="76"/>
      <c r="G734" s="63"/>
      <c r="H734" s="63"/>
      <c r="I734" s="51"/>
      <c r="J734" s="94"/>
      <c r="K734" s="140"/>
      <c r="L734" s="348"/>
      <c r="M734" s="304"/>
      <c r="N734" s="481"/>
      <c r="O734" s="482"/>
      <c r="P734" s="304"/>
      <c r="Q734" s="380"/>
      <c r="R734" s="304"/>
      <c r="S734" s="304"/>
      <c r="T734" s="140"/>
      <c r="U734" s="140"/>
      <c r="V734" s="140"/>
      <c r="W734" s="303"/>
      <c r="X734" s="290"/>
      <c r="Y734" s="350"/>
      <c r="Z734" s="299" t="s">
        <v>20</v>
      </c>
      <c r="AA734" s="287" t="s">
        <v>21</v>
      </c>
      <c r="AB734" s="361">
        <v>0.85</v>
      </c>
      <c r="AC734" s="482"/>
      <c r="AD734" s="302"/>
      <c r="AE734" s="360"/>
      <c r="AF734" s="45">
        <f>ROUND(ROUND(ROUND(G728*Q728,0)*AB734,0)-AD733,0)</f>
        <v>311</v>
      </c>
      <c r="AG734" s="79"/>
    </row>
    <row r="735" ht="16.5" customHeight="1">
      <c r="A735" s="29">
        <v>63.0</v>
      </c>
      <c r="B735" s="30" t="s">
        <v>6418</v>
      </c>
      <c r="C735" s="32" t="s">
        <v>6419</v>
      </c>
      <c r="D735" s="94"/>
      <c r="E735" s="94"/>
      <c r="F735" s="76"/>
      <c r="G735" s="63"/>
      <c r="H735" s="63"/>
      <c r="I735" s="51"/>
      <c r="J735" s="94"/>
      <c r="K735" s="140"/>
      <c r="L735" s="348"/>
      <c r="M735" s="304"/>
      <c r="N735" s="481"/>
      <c r="O735" s="482"/>
      <c r="P735" s="304"/>
      <c r="Q735" s="380"/>
      <c r="R735" s="304"/>
      <c r="S735" s="304"/>
      <c r="T735" s="140"/>
      <c r="U735" s="140"/>
      <c r="V735" s="140"/>
      <c r="W735" s="305" t="s">
        <v>326</v>
      </c>
      <c r="X735" s="302" t="s">
        <v>21</v>
      </c>
      <c r="Y735" s="349">
        <v>0.7</v>
      </c>
      <c r="Z735" s="434"/>
      <c r="AA735" s="297"/>
      <c r="AB735" s="362"/>
      <c r="AC735" s="482"/>
      <c r="AD735" s="313"/>
      <c r="AE735" s="349"/>
      <c r="AF735" s="45">
        <f>ROUND(ROUND(ROUND(G728*Q728,0)*Y735,0)-AD733,0)</f>
        <v>255</v>
      </c>
      <c r="AG735" s="79"/>
    </row>
    <row r="736" ht="16.5" customHeight="1">
      <c r="A736" s="29">
        <v>63.0</v>
      </c>
      <c r="B736" s="30" t="s">
        <v>6420</v>
      </c>
      <c r="C736" s="32" t="s">
        <v>6421</v>
      </c>
      <c r="D736" s="94"/>
      <c r="E736" s="94"/>
      <c r="F736" s="76"/>
      <c r="G736" s="63"/>
      <c r="H736" s="63"/>
      <c r="I736" s="51"/>
      <c r="J736" s="94"/>
      <c r="K736" s="140"/>
      <c r="L736" s="348"/>
      <c r="M736" s="304"/>
      <c r="N736" s="481"/>
      <c r="O736" s="482"/>
      <c r="P736" s="304"/>
      <c r="Q736" s="380"/>
      <c r="R736" s="304"/>
      <c r="S736" s="304"/>
      <c r="T736" s="140"/>
      <c r="U736" s="140"/>
      <c r="V736" s="140"/>
      <c r="W736" s="484"/>
      <c r="X736" s="290"/>
      <c r="Y736" s="355"/>
      <c r="Z736" s="356" t="s">
        <v>20</v>
      </c>
      <c r="AA736" s="357" t="s">
        <v>21</v>
      </c>
      <c r="AB736" s="363">
        <v>0.85</v>
      </c>
      <c r="AC736" s="482"/>
      <c r="AD736" s="313"/>
      <c r="AE736" s="349"/>
      <c r="AF736" s="45">
        <f>ROUND(ROUND(ROUND(ROUND(G728*Q728,0)*Y735,0)*AB736,0)-AD733,0)</f>
        <v>216</v>
      </c>
      <c r="AG736" s="79"/>
    </row>
    <row r="737" ht="16.5" customHeight="1">
      <c r="A737" s="29">
        <v>63.0</v>
      </c>
      <c r="B737" s="30" t="s">
        <v>6422</v>
      </c>
      <c r="C737" s="32" t="s">
        <v>6423</v>
      </c>
      <c r="D737" s="94"/>
      <c r="E737" s="94"/>
      <c r="F737" s="76"/>
      <c r="G737" s="63"/>
      <c r="H737" s="63"/>
      <c r="I737" s="51"/>
      <c r="J737" s="94"/>
      <c r="K737" s="140"/>
      <c r="L737" s="348"/>
      <c r="M737" s="304"/>
      <c r="N737" s="481"/>
      <c r="O737" s="482"/>
      <c r="P737" s="304"/>
      <c r="Q737" s="380"/>
      <c r="R737" s="304"/>
      <c r="S737" s="304"/>
      <c r="T737" s="140"/>
      <c r="U737" s="140"/>
      <c r="V737" s="140"/>
      <c r="W737" s="305" t="s">
        <v>329</v>
      </c>
      <c r="X737" s="302" t="s">
        <v>21</v>
      </c>
      <c r="Y737" s="349">
        <v>0.85</v>
      </c>
      <c r="Z737" s="435"/>
      <c r="AA737" s="292"/>
      <c r="AB737" s="355"/>
      <c r="AC737" s="482"/>
      <c r="AD737" s="313"/>
      <c r="AE737" s="349"/>
      <c r="AF737" s="45">
        <f>ROUND(ROUND(ROUND(G728*Q728,0)*Y737,0)-AD733,0)</f>
        <v>311</v>
      </c>
      <c r="AG737" s="79"/>
    </row>
    <row r="738" ht="16.5" customHeight="1">
      <c r="A738" s="29">
        <v>63.0</v>
      </c>
      <c r="B738" s="30" t="s">
        <v>6424</v>
      </c>
      <c r="C738" s="32" t="s">
        <v>6425</v>
      </c>
      <c r="D738" s="94"/>
      <c r="E738" s="94"/>
      <c r="F738" s="76"/>
      <c r="G738" s="63"/>
      <c r="H738" s="63"/>
      <c r="I738" s="51"/>
      <c r="J738" s="94"/>
      <c r="K738" s="140"/>
      <c r="L738" s="348"/>
      <c r="M738" s="304"/>
      <c r="N738" s="481"/>
      <c r="O738" s="307"/>
      <c r="P738" s="304"/>
      <c r="Q738" s="380"/>
      <c r="R738" s="304"/>
      <c r="S738" s="304"/>
      <c r="T738" s="140"/>
      <c r="U738" s="140"/>
      <c r="V738" s="140"/>
      <c r="W738" s="484"/>
      <c r="X738" s="290"/>
      <c r="Y738" s="355"/>
      <c r="Z738" s="356" t="s">
        <v>20</v>
      </c>
      <c r="AA738" s="357" t="s">
        <v>21</v>
      </c>
      <c r="AB738" s="363">
        <v>0.85</v>
      </c>
      <c r="AC738" s="484"/>
      <c r="AD738" s="292"/>
      <c r="AE738" s="355"/>
      <c r="AF738" s="45">
        <f>ROUND(ROUND(ROUND(ROUND(G728*Q728,0)*Y737,0)*AB738,0)-AD733,0)</f>
        <v>264</v>
      </c>
      <c r="AG738" s="79"/>
    </row>
    <row r="739" ht="16.5" customHeight="1">
      <c r="A739" s="403">
        <v>63.0</v>
      </c>
      <c r="B739" s="404" t="s">
        <v>6426</v>
      </c>
      <c r="C739" s="405" t="s">
        <v>6427</v>
      </c>
      <c r="D739" s="94"/>
      <c r="E739" s="94"/>
      <c r="F739" s="307"/>
      <c r="G739" s="140"/>
      <c r="H739" s="140"/>
      <c r="I739" s="95"/>
      <c r="J739" s="94"/>
      <c r="K739" s="65"/>
      <c r="L739" s="65"/>
      <c r="M739" s="140"/>
      <c r="N739" s="481"/>
      <c r="O739" s="94"/>
      <c r="P739" s="140"/>
      <c r="Q739" s="95"/>
      <c r="R739" s="504" t="s">
        <v>23</v>
      </c>
      <c r="S739" s="505" t="s">
        <v>24</v>
      </c>
      <c r="T739" s="408"/>
      <c r="U739" s="408"/>
      <c r="V739" s="437"/>
      <c r="W739" s="438"/>
      <c r="X739" s="409"/>
      <c r="Y739" s="439"/>
      <c r="Z739" s="411"/>
      <c r="AA739" s="412"/>
      <c r="AB739" s="412"/>
      <c r="AC739" s="412"/>
      <c r="AD739" s="412"/>
      <c r="AE739" s="413"/>
      <c r="AF739" s="414">
        <f>ROUND(ROUND(G728*Q728,0)*U740,0)</f>
        <v>260</v>
      </c>
      <c r="AG739" s="79"/>
    </row>
    <row r="740" ht="16.5" customHeight="1">
      <c r="A740" s="403">
        <v>63.0</v>
      </c>
      <c r="B740" s="404" t="s">
        <v>6428</v>
      </c>
      <c r="C740" s="405" t="s">
        <v>6429</v>
      </c>
      <c r="D740" s="94"/>
      <c r="E740" s="94"/>
      <c r="F740" s="307"/>
      <c r="G740" s="63"/>
      <c r="H740" s="140"/>
      <c r="I740" s="95"/>
      <c r="J740" s="94"/>
      <c r="K740" s="65"/>
      <c r="L740" s="65"/>
      <c r="M740" s="140"/>
      <c r="N740" s="481"/>
      <c r="O740" s="94"/>
      <c r="P740" s="140"/>
      <c r="Q740" s="95"/>
      <c r="R740" s="481"/>
      <c r="S740" s="506"/>
      <c r="T740" s="442" t="s">
        <v>21</v>
      </c>
      <c r="U740" s="443">
        <v>0.7</v>
      </c>
      <c r="V740" s="444"/>
      <c r="W740" s="445"/>
      <c r="X740" s="418"/>
      <c r="Y740" s="446"/>
      <c r="Z740" s="438" t="s">
        <v>20</v>
      </c>
      <c r="AA740" s="409" t="s">
        <v>21</v>
      </c>
      <c r="AB740" s="447">
        <v>0.85</v>
      </c>
      <c r="AC740" s="412"/>
      <c r="AD740" s="412"/>
      <c r="AE740" s="413"/>
      <c r="AF740" s="414">
        <f>ROUND(ROUND(ROUND(G728*Q728,0)*U740,0)*AB740,0)</f>
        <v>221</v>
      </c>
      <c r="AG740" s="79"/>
    </row>
    <row r="741" ht="16.5" customHeight="1">
      <c r="A741" s="403">
        <v>63.0</v>
      </c>
      <c r="B741" s="404" t="s">
        <v>6430</v>
      </c>
      <c r="C741" s="405" t="s">
        <v>6431</v>
      </c>
      <c r="D741" s="94"/>
      <c r="E741" s="94"/>
      <c r="F741" s="103"/>
      <c r="G741" s="140"/>
      <c r="H741" s="140"/>
      <c r="I741" s="95"/>
      <c r="J741" s="69"/>
      <c r="K741" s="65"/>
      <c r="L741" s="65"/>
      <c r="M741" s="302"/>
      <c r="N741" s="481"/>
      <c r="O741" s="383"/>
      <c r="P741" s="302"/>
      <c r="Q741" s="384"/>
      <c r="R741" s="481"/>
      <c r="S741" s="506"/>
      <c r="T741" s="442"/>
      <c r="U741" s="443"/>
      <c r="V741" s="448"/>
      <c r="W741" s="507" t="s">
        <v>326</v>
      </c>
      <c r="X741" s="409" t="s">
        <v>21</v>
      </c>
      <c r="Y741" s="410">
        <f>$Y$657</f>
        <v>0.7</v>
      </c>
      <c r="Z741" s="426"/>
      <c r="AA741" s="427"/>
      <c r="AB741" s="427"/>
      <c r="AC741" s="427"/>
      <c r="AD741" s="427"/>
      <c r="AE741" s="428"/>
      <c r="AF741" s="414">
        <f>ROUND(ROUND(ROUND(G728*Q728,0)*U740,0)*Y741,0)</f>
        <v>182</v>
      </c>
      <c r="AG741" s="79"/>
    </row>
    <row r="742" ht="16.5" customHeight="1">
      <c r="A742" s="403">
        <v>63.0</v>
      </c>
      <c r="B742" s="404" t="s">
        <v>6432</v>
      </c>
      <c r="C742" s="405" t="s">
        <v>6433</v>
      </c>
      <c r="D742" s="94"/>
      <c r="E742" s="94"/>
      <c r="F742" s="103"/>
      <c r="G742" s="140"/>
      <c r="H742" s="140"/>
      <c r="I742" s="95"/>
      <c r="J742" s="69"/>
      <c r="K742" s="65"/>
      <c r="L742" s="65"/>
      <c r="M742" s="302"/>
      <c r="N742" s="481"/>
      <c r="O742" s="383"/>
      <c r="P742" s="302"/>
      <c r="Q742" s="384"/>
      <c r="R742" s="481"/>
      <c r="S742" s="506"/>
      <c r="T742" s="442"/>
      <c r="U742" s="443"/>
      <c r="V742" s="448"/>
      <c r="W742" s="495"/>
      <c r="X742" s="418"/>
      <c r="Y742" s="419"/>
      <c r="Z742" s="420" t="s">
        <v>20</v>
      </c>
      <c r="AA742" s="421" t="s">
        <v>21</v>
      </c>
      <c r="AB742" s="422">
        <v>0.85</v>
      </c>
      <c r="AC742" s="412"/>
      <c r="AD742" s="412"/>
      <c r="AE742" s="413"/>
      <c r="AF742" s="414">
        <f>ROUND(ROUND(ROUND(ROUND(G728*Q728,0)*U740,0)*Y741,0)*AB742,0)</f>
        <v>155</v>
      </c>
      <c r="AG742" s="79"/>
    </row>
    <row r="743" ht="16.5" customHeight="1">
      <c r="A743" s="403">
        <v>63.0</v>
      </c>
      <c r="B743" s="404" t="s">
        <v>6434</v>
      </c>
      <c r="C743" s="405" t="s">
        <v>6435</v>
      </c>
      <c r="D743" s="94"/>
      <c r="E743" s="94"/>
      <c r="F743" s="103"/>
      <c r="G743" s="140"/>
      <c r="H743" s="140"/>
      <c r="I743" s="95"/>
      <c r="J743" s="69"/>
      <c r="K743" s="65"/>
      <c r="L743" s="65"/>
      <c r="M743" s="302"/>
      <c r="N743" s="481"/>
      <c r="O743" s="383"/>
      <c r="P743" s="302"/>
      <c r="Q743" s="384"/>
      <c r="R743" s="481"/>
      <c r="S743" s="506"/>
      <c r="T743" s="442"/>
      <c r="U743" s="443"/>
      <c r="V743" s="448"/>
      <c r="W743" s="507" t="s">
        <v>329</v>
      </c>
      <c r="X743" s="409" t="s">
        <v>21</v>
      </c>
      <c r="Y743" s="410">
        <f>$Y$659</f>
        <v>0.85</v>
      </c>
      <c r="Z743" s="423"/>
      <c r="AA743" s="424"/>
      <c r="AB743" s="424"/>
      <c r="AC743" s="424"/>
      <c r="AD743" s="424"/>
      <c r="AE743" s="419"/>
      <c r="AF743" s="414">
        <f>ROUND(ROUND(ROUND(G728*Q728,0)*U740,0)*Y743,0)</f>
        <v>221</v>
      </c>
      <c r="AG743" s="79"/>
    </row>
    <row r="744" ht="16.5" customHeight="1">
      <c r="A744" s="403">
        <v>63.0</v>
      </c>
      <c r="B744" s="404" t="s">
        <v>6436</v>
      </c>
      <c r="C744" s="405" t="s">
        <v>6437</v>
      </c>
      <c r="D744" s="94"/>
      <c r="E744" s="94"/>
      <c r="F744" s="103"/>
      <c r="G744" s="140"/>
      <c r="H744" s="140"/>
      <c r="I744" s="95"/>
      <c r="J744" s="69"/>
      <c r="K744" s="65"/>
      <c r="L744" s="65"/>
      <c r="M744" s="302"/>
      <c r="N744" s="481"/>
      <c r="O744" s="383"/>
      <c r="P744" s="302"/>
      <c r="Q744" s="384"/>
      <c r="R744" s="481"/>
      <c r="S744" s="506"/>
      <c r="T744" s="442"/>
      <c r="U744" s="443"/>
      <c r="V744" s="448"/>
      <c r="W744" s="495"/>
      <c r="X744" s="418"/>
      <c r="Y744" s="419"/>
      <c r="Z744" s="420" t="s">
        <v>20</v>
      </c>
      <c r="AA744" s="421" t="s">
        <v>21</v>
      </c>
      <c r="AB744" s="422">
        <v>0.85</v>
      </c>
      <c r="AC744" s="412"/>
      <c r="AD744" s="412"/>
      <c r="AE744" s="413"/>
      <c r="AF744" s="414">
        <f>ROUND(ROUND(ROUND(ROUND(G728*Q728,0)*U740,0)*Y743,0)*AB744,0)</f>
        <v>188</v>
      </c>
      <c r="AG744" s="79"/>
    </row>
    <row r="745" ht="16.5" customHeight="1">
      <c r="A745" s="403">
        <v>63.0</v>
      </c>
      <c r="B745" s="404" t="s">
        <v>6438</v>
      </c>
      <c r="C745" s="405" t="s">
        <v>6439</v>
      </c>
      <c r="D745" s="94"/>
      <c r="E745" s="94"/>
      <c r="F745" s="103"/>
      <c r="G745" s="140"/>
      <c r="H745" s="140"/>
      <c r="I745" s="95"/>
      <c r="J745" s="69"/>
      <c r="K745" s="65"/>
      <c r="L745" s="65"/>
      <c r="M745" s="302"/>
      <c r="N745" s="382"/>
      <c r="O745" s="383"/>
      <c r="P745" s="302"/>
      <c r="Q745" s="384"/>
      <c r="R745" s="481"/>
      <c r="S745" s="506"/>
      <c r="T745" s="442"/>
      <c r="U745" s="443"/>
      <c r="V745" s="448"/>
      <c r="W745" s="438"/>
      <c r="X745" s="409"/>
      <c r="Y745" s="439"/>
      <c r="Z745" s="411"/>
      <c r="AA745" s="412"/>
      <c r="AB745" s="413"/>
      <c r="AC745" s="509" t="s">
        <v>30</v>
      </c>
      <c r="AD745" s="442">
        <v>5.0</v>
      </c>
      <c r="AE745" s="452" t="s">
        <v>31</v>
      </c>
      <c r="AF745" s="414">
        <f>ROUND(ROUND(ROUND(G728*Q728,0)*U740,0)-AD745,0)</f>
        <v>255</v>
      </c>
      <c r="AG745" s="79"/>
    </row>
    <row r="746" ht="16.5" customHeight="1">
      <c r="A746" s="403">
        <v>63.0</v>
      </c>
      <c r="B746" s="404" t="s">
        <v>6440</v>
      </c>
      <c r="C746" s="405" t="s">
        <v>6441</v>
      </c>
      <c r="D746" s="94"/>
      <c r="E746" s="94"/>
      <c r="F746" s="103"/>
      <c r="G746" s="140"/>
      <c r="H746" s="140"/>
      <c r="I746" s="95"/>
      <c r="J746" s="69"/>
      <c r="K746" s="65"/>
      <c r="L746" s="65"/>
      <c r="M746" s="302"/>
      <c r="N746" s="382"/>
      <c r="O746" s="383"/>
      <c r="P746" s="302"/>
      <c r="Q746" s="384"/>
      <c r="R746" s="481"/>
      <c r="S746" s="510"/>
      <c r="T746" s="442"/>
      <c r="U746" s="443"/>
      <c r="V746" s="448"/>
      <c r="W746" s="445"/>
      <c r="X746" s="418"/>
      <c r="Y746" s="446"/>
      <c r="Z746" s="438" t="s">
        <v>20</v>
      </c>
      <c r="AA746" s="409" t="s">
        <v>21</v>
      </c>
      <c r="AB746" s="454">
        <v>0.85</v>
      </c>
      <c r="AC746" s="506"/>
      <c r="AD746" s="442"/>
      <c r="AE746" s="452"/>
      <c r="AF746" s="414">
        <f>ROUND(ROUND(ROUND(ROUND(G728*Q728,0)*U740,0)*AB746,0)-AD745,0)</f>
        <v>216</v>
      </c>
      <c r="AG746" s="79"/>
    </row>
    <row r="747" ht="16.5" customHeight="1">
      <c r="A747" s="403">
        <v>63.0</v>
      </c>
      <c r="B747" s="404" t="s">
        <v>6442</v>
      </c>
      <c r="C747" s="405" t="s">
        <v>6443</v>
      </c>
      <c r="D747" s="94"/>
      <c r="E747" s="94"/>
      <c r="F747" s="103"/>
      <c r="G747" s="140"/>
      <c r="H747" s="140"/>
      <c r="I747" s="95"/>
      <c r="J747" s="69"/>
      <c r="K747" s="65"/>
      <c r="L747" s="65"/>
      <c r="M747" s="302"/>
      <c r="N747" s="382"/>
      <c r="O747" s="383"/>
      <c r="P747" s="302"/>
      <c r="Q747" s="384"/>
      <c r="R747" s="508"/>
      <c r="S747" s="455"/>
      <c r="T747" s="442"/>
      <c r="U747" s="443"/>
      <c r="V747" s="448"/>
      <c r="W747" s="507" t="s">
        <v>326</v>
      </c>
      <c r="X747" s="442" t="s">
        <v>21</v>
      </c>
      <c r="Y747" s="448">
        <f>$Y$657</f>
        <v>0.7</v>
      </c>
      <c r="Z747" s="426"/>
      <c r="AA747" s="427"/>
      <c r="AB747" s="428"/>
      <c r="AC747" s="506"/>
      <c r="AD747" s="443"/>
      <c r="AE747" s="448"/>
      <c r="AF747" s="414">
        <f>ROUND(ROUND(ROUND(ROUND(G728*Q728,0)*U740,0)*Y747,0)-AD745,0)</f>
        <v>177</v>
      </c>
      <c r="AG747" s="79"/>
    </row>
    <row r="748" ht="16.5" customHeight="1">
      <c r="A748" s="403">
        <v>63.0</v>
      </c>
      <c r="B748" s="404" t="s">
        <v>6444</v>
      </c>
      <c r="C748" s="405" t="s">
        <v>6445</v>
      </c>
      <c r="D748" s="94"/>
      <c r="E748" s="94"/>
      <c r="F748" s="103"/>
      <c r="G748" s="140"/>
      <c r="H748" s="140"/>
      <c r="I748" s="95"/>
      <c r="J748" s="69"/>
      <c r="K748" s="65"/>
      <c r="L748" s="65"/>
      <c r="M748" s="302"/>
      <c r="N748" s="382"/>
      <c r="O748" s="383"/>
      <c r="P748" s="302"/>
      <c r="Q748" s="384"/>
      <c r="R748" s="458"/>
      <c r="S748" s="455"/>
      <c r="T748" s="442"/>
      <c r="U748" s="443"/>
      <c r="V748" s="448"/>
      <c r="W748" s="495"/>
      <c r="X748" s="418"/>
      <c r="Y748" s="419"/>
      <c r="Z748" s="420" t="s">
        <v>20</v>
      </c>
      <c r="AA748" s="421" t="s">
        <v>21</v>
      </c>
      <c r="AB748" s="430">
        <v>0.85</v>
      </c>
      <c r="AC748" s="506"/>
      <c r="AD748" s="443"/>
      <c r="AE748" s="448"/>
      <c r="AF748" s="414">
        <f>ROUND(ROUND(ROUND(ROUND(ROUND(G728*Q728,0)*U740,0)*Y747,0)*AB748,0)-AD745,0)</f>
        <v>150</v>
      </c>
      <c r="AG748" s="79"/>
    </row>
    <row r="749" ht="16.5" customHeight="1">
      <c r="A749" s="403">
        <v>63.0</v>
      </c>
      <c r="B749" s="404" t="s">
        <v>6446</v>
      </c>
      <c r="C749" s="405" t="s">
        <v>6447</v>
      </c>
      <c r="D749" s="94"/>
      <c r="E749" s="94"/>
      <c r="F749" s="103"/>
      <c r="G749" s="140"/>
      <c r="H749" s="140"/>
      <c r="I749" s="95"/>
      <c r="J749" s="69"/>
      <c r="K749" s="65"/>
      <c r="L749" s="65"/>
      <c r="M749" s="302"/>
      <c r="N749" s="382"/>
      <c r="O749" s="383"/>
      <c r="P749" s="302"/>
      <c r="Q749" s="384"/>
      <c r="R749" s="458"/>
      <c r="S749" s="455"/>
      <c r="T749" s="442"/>
      <c r="U749" s="443"/>
      <c r="V749" s="448"/>
      <c r="W749" s="507" t="s">
        <v>329</v>
      </c>
      <c r="X749" s="442" t="s">
        <v>21</v>
      </c>
      <c r="Y749" s="448">
        <f>$Y$659</f>
        <v>0.85</v>
      </c>
      <c r="Z749" s="423"/>
      <c r="AA749" s="424"/>
      <c r="AB749" s="419"/>
      <c r="AC749" s="506"/>
      <c r="AD749" s="443"/>
      <c r="AE749" s="448"/>
      <c r="AF749" s="414">
        <f>ROUND(ROUND(ROUND(ROUND(G728*Q728,0)*U740,0)*Y749,0)-AD745,0)</f>
        <v>216</v>
      </c>
      <c r="AG749" s="79"/>
    </row>
    <row r="750" ht="16.5" customHeight="1">
      <c r="A750" s="403">
        <v>63.0</v>
      </c>
      <c r="B750" s="404" t="s">
        <v>6448</v>
      </c>
      <c r="C750" s="405" t="s">
        <v>6449</v>
      </c>
      <c r="D750" s="94"/>
      <c r="E750" s="94"/>
      <c r="F750" s="103"/>
      <c r="G750" s="140"/>
      <c r="H750" s="140"/>
      <c r="I750" s="95"/>
      <c r="J750" s="69"/>
      <c r="K750" s="65"/>
      <c r="L750" s="65"/>
      <c r="M750" s="302"/>
      <c r="N750" s="382"/>
      <c r="O750" s="383"/>
      <c r="P750" s="302"/>
      <c r="Q750" s="384"/>
      <c r="R750" s="458"/>
      <c r="S750" s="455"/>
      <c r="T750" s="442"/>
      <c r="U750" s="443"/>
      <c r="V750" s="448"/>
      <c r="W750" s="495"/>
      <c r="X750" s="418"/>
      <c r="Y750" s="419"/>
      <c r="Z750" s="420" t="s">
        <v>20</v>
      </c>
      <c r="AA750" s="421" t="s">
        <v>21</v>
      </c>
      <c r="AB750" s="430">
        <v>0.85</v>
      </c>
      <c r="AC750" s="495"/>
      <c r="AD750" s="424"/>
      <c r="AE750" s="419"/>
      <c r="AF750" s="414">
        <f>ROUND(ROUND(ROUND(ROUND(ROUND(G728*Q728,0)*U740,0)*Y749,0)*AB750,0)-AD745,0)</f>
        <v>183</v>
      </c>
      <c r="AG750" s="79"/>
    </row>
    <row r="751" ht="16.5" customHeight="1">
      <c r="A751" s="403">
        <v>63.0</v>
      </c>
      <c r="B751" s="404" t="s">
        <v>6450</v>
      </c>
      <c r="C751" s="405" t="s">
        <v>6451</v>
      </c>
      <c r="D751" s="94"/>
      <c r="E751" s="94"/>
      <c r="F751" s="103"/>
      <c r="G751" s="140"/>
      <c r="H751" s="140"/>
      <c r="I751" s="95"/>
      <c r="J751" s="69"/>
      <c r="K751" s="65"/>
      <c r="L751" s="65"/>
      <c r="M751" s="302"/>
      <c r="N751" s="382"/>
      <c r="O751" s="383"/>
      <c r="P751" s="302"/>
      <c r="Q751" s="384"/>
      <c r="R751" s="458"/>
      <c r="S751" s="505" t="s">
        <v>27</v>
      </c>
      <c r="T751" s="409"/>
      <c r="U751" s="457"/>
      <c r="V751" s="410"/>
      <c r="W751" s="438"/>
      <c r="X751" s="409"/>
      <c r="Y751" s="439"/>
      <c r="Z751" s="411"/>
      <c r="AA751" s="412"/>
      <c r="AB751" s="412"/>
      <c r="AC751" s="412"/>
      <c r="AD751" s="412"/>
      <c r="AE751" s="413"/>
      <c r="AF751" s="414">
        <f>ROUND(ROUND(G728*Q728,0)*U752,0)</f>
        <v>186</v>
      </c>
      <c r="AG751" s="79"/>
    </row>
    <row r="752" ht="16.5" customHeight="1">
      <c r="A752" s="403">
        <v>63.0</v>
      </c>
      <c r="B752" s="404" t="s">
        <v>6452</v>
      </c>
      <c r="C752" s="405" t="s">
        <v>6453</v>
      </c>
      <c r="D752" s="94"/>
      <c r="E752" s="94"/>
      <c r="F752" s="103"/>
      <c r="G752" s="140"/>
      <c r="H752" s="140"/>
      <c r="I752" s="95"/>
      <c r="J752" s="69"/>
      <c r="K752" s="65"/>
      <c r="L752" s="65"/>
      <c r="M752" s="302"/>
      <c r="N752" s="382"/>
      <c r="O752" s="383"/>
      <c r="P752" s="302"/>
      <c r="Q752" s="384"/>
      <c r="R752" s="458"/>
      <c r="S752" s="506"/>
      <c r="T752" s="442" t="s">
        <v>21</v>
      </c>
      <c r="U752" s="443">
        <v>0.5</v>
      </c>
      <c r="V752" s="448"/>
      <c r="W752" s="445"/>
      <c r="X752" s="418"/>
      <c r="Y752" s="446"/>
      <c r="Z752" s="438" t="s">
        <v>20</v>
      </c>
      <c r="AA752" s="409" t="s">
        <v>21</v>
      </c>
      <c r="AB752" s="447">
        <v>0.85</v>
      </c>
      <c r="AC752" s="412"/>
      <c r="AD752" s="412"/>
      <c r="AE752" s="413"/>
      <c r="AF752" s="414">
        <f>ROUND(ROUND(ROUND(G728*Q728,0)*U752,0)*AB752,0)</f>
        <v>158</v>
      </c>
      <c r="AG752" s="79"/>
    </row>
    <row r="753" ht="16.5" customHeight="1">
      <c r="A753" s="403">
        <v>63.0</v>
      </c>
      <c r="B753" s="404" t="s">
        <v>6454</v>
      </c>
      <c r="C753" s="405" t="s">
        <v>6455</v>
      </c>
      <c r="D753" s="94"/>
      <c r="E753" s="94"/>
      <c r="F753" s="103"/>
      <c r="G753" s="140"/>
      <c r="H753" s="140"/>
      <c r="I753" s="95"/>
      <c r="J753" s="69"/>
      <c r="K753" s="65"/>
      <c r="L753" s="65"/>
      <c r="M753" s="302"/>
      <c r="N753" s="382"/>
      <c r="O753" s="383"/>
      <c r="P753" s="302"/>
      <c r="Q753" s="384"/>
      <c r="R753" s="458"/>
      <c r="S753" s="506"/>
      <c r="T753" s="442"/>
      <c r="U753" s="443"/>
      <c r="V753" s="448"/>
      <c r="W753" s="507" t="s">
        <v>326</v>
      </c>
      <c r="X753" s="409" t="s">
        <v>21</v>
      </c>
      <c r="Y753" s="410">
        <f>$Y$657</f>
        <v>0.7</v>
      </c>
      <c r="Z753" s="426"/>
      <c r="AA753" s="427"/>
      <c r="AB753" s="427"/>
      <c r="AC753" s="427"/>
      <c r="AD753" s="427"/>
      <c r="AE753" s="428"/>
      <c r="AF753" s="414">
        <f>ROUND(ROUND(ROUND(G728*Q728,0)*U752,0)*Y753,0)</f>
        <v>130</v>
      </c>
      <c r="AG753" s="79"/>
    </row>
    <row r="754" ht="16.5" customHeight="1">
      <c r="A754" s="403">
        <v>63.0</v>
      </c>
      <c r="B754" s="404" t="s">
        <v>6456</v>
      </c>
      <c r="C754" s="405" t="s">
        <v>6457</v>
      </c>
      <c r="D754" s="94"/>
      <c r="E754" s="94"/>
      <c r="F754" s="103"/>
      <c r="G754" s="140"/>
      <c r="H754" s="140"/>
      <c r="I754" s="95"/>
      <c r="J754" s="69"/>
      <c r="K754" s="65"/>
      <c r="L754" s="65"/>
      <c r="M754" s="302"/>
      <c r="N754" s="382"/>
      <c r="O754" s="383"/>
      <c r="P754" s="302"/>
      <c r="Q754" s="384"/>
      <c r="R754" s="458"/>
      <c r="S754" s="506"/>
      <c r="T754" s="442"/>
      <c r="U754" s="443"/>
      <c r="V754" s="448"/>
      <c r="W754" s="495"/>
      <c r="X754" s="418"/>
      <c r="Y754" s="419"/>
      <c r="Z754" s="420" t="s">
        <v>20</v>
      </c>
      <c r="AA754" s="421" t="s">
        <v>21</v>
      </c>
      <c r="AB754" s="422">
        <v>0.85</v>
      </c>
      <c r="AC754" s="412"/>
      <c r="AD754" s="412"/>
      <c r="AE754" s="413"/>
      <c r="AF754" s="414">
        <f>ROUND(ROUND(ROUND(ROUND(G728*Q728,0)*U752,0)*Y753,0)*AB754,0)</f>
        <v>111</v>
      </c>
      <c r="AG754" s="79"/>
    </row>
    <row r="755" ht="16.5" customHeight="1">
      <c r="A755" s="403">
        <v>63.0</v>
      </c>
      <c r="B755" s="404" t="s">
        <v>6458</v>
      </c>
      <c r="C755" s="405" t="s">
        <v>6459</v>
      </c>
      <c r="D755" s="94"/>
      <c r="E755" s="94"/>
      <c r="F755" s="103"/>
      <c r="G755" s="140"/>
      <c r="H755" s="140"/>
      <c r="I755" s="95"/>
      <c r="J755" s="69"/>
      <c r="K755" s="65"/>
      <c r="L755" s="65"/>
      <c r="M755" s="302"/>
      <c r="N755" s="382"/>
      <c r="O755" s="383"/>
      <c r="P755" s="302"/>
      <c r="Q755" s="384"/>
      <c r="R755" s="458"/>
      <c r="S755" s="506"/>
      <c r="T755" s="442"/>
      <c r="U755" s="443"/>
      <c r="V755" s="448"/>
      <c r="W755" s="507" t="s">
        <v>329</v>
      </c>
      <c r="X755" s="409" t="s">
        <v>21</v>
      </c>
      <c r="Y755" s="410">
        <f>$Y$659</f>
        <v>0.85</v>
      </c>
      <c r="Z755" s="423"/>
      <c r="AA755" s="424"/>
      <c r="AB755" s="424"/>
      <c r="AC755" s="424"/>
      <c r="AD755" s="424"/>
      <c r="AE755" s="419"/>
      <c r="AF755" s="414">
        <f>ROUND(ROUND(ROUND(G728*Q728,0)*U752,0)*Y755,0)</f>
        <v>158</v>
      </c>
      <c r="AG755" s="79"/>
    </row>
    <row r="756" ht="16.5" customHeight="1">
      <c r="A756" s="403">
        <v>63.0</v>
      </c>
      <c r="B756" s="404" t="s">
        <v>6460</v>
      </c>
      <c r="C756" s="405" t="s">
        <v>6461</v>
      </c>
      <c r="D756" s="94"/>
      <c r="E756" s="94"/>
      <c r="F756" s="103"/>
      <c r="G756" s="140"/>
      <c r="H756" s="140"/>
      <c r="I756" s="95"/>
      <c r="J756" s="69"/>
      <c r="K756" s="65"/>
      <c r="L756" s="65"/>
      <c r="M756" s="302"/>
      <c r="N756" s="382"/>
      <c r="O756" s="383"/>
      <c r="P756" s="302"/>
      <c r="Q756" s="384"/>
      <c r="R756" s="458"/>
      <c r="S756" s="506"/>
      <c r="T756" s="442"/>
      <c r="U756" s="443"/>
      <c r="V756" s="448"/>
      <c r="W756" s="495"/>
      <c r="X756" s="418"/>
      <c r="Y756" s="419"/>
      <c r="Z756" s="420" t="s">
        <v>20</v>
      </c>
      <c r="AA756" s="421" t="s">
        <v>21</v>
      </c>
      <c r="AB756" s="422">
        <v>0.85</v>
      </c>
      <c r="AC756" s="412"/>
      <c r="AD756" s="412"/>
      <c r="AE756" s="413"/>
      <c r="AF756" s="414">
        <f>ROUND(ROUND(ROUND(ROUND(G728*Q728,0)*U752,0)*Y755,0)*AB756,0)</f>
        <v>134</v>
      </c>
      <c r="AG756" s="79"/>
    </row>
    <row r="757" ht="16.5" customHeight="1">
      <c r="A757" s="403">
        <v>63.0</v>
      </c>
      <c r="B757" s="404" t="s">
        <v>6462</v>
      </c>
      <c r="C757" s="405" t="s">
        <v>6463</v>
      </c>
      <c r="D757" s="94"/>
      <c r="E757" s="94"/>
      <c r="F757" s="103"/>
      <c r="G757" s="140"/>
      <c r="H757" s="140"/>
      <c r="I757" s="95"/>
      <c r="J757" s="69"/>
      <c r="K757" s="65"/>
      <c r="L757" s="65"/>
      <c r="M757" s="302"/>
      <c r="N757" s="382"/>
      <c r="O757" s="383"/>
      <c r="P757" s="302"/>
      <c r="Q757" s="384"/>
      <c r="R757" s="458"/>
      <c r="S757" s="506"/>
      <c r="T757" s="442"/>
      <c r="U757" s="443"/>
      <c r="V757" s="448"/>
      <c r="W757" s="438"/>
      <c r="X757" s="409"/>
      <c r="Y757" s="439"/>
      <c r="Z757" s="411"/>
      <c r="AA757" s="412"/>
      <c r="AB757" s="413"/>
      <c r="AC757" s="509" t="s">
        <v>30</v>
      </c>
      <c r="AD757" s="442">
        <v>5.0</v>
      </c>
      <c r="AE757" s="452" t="s">
        <v>31</v>
      </c>
      <c r="AF757" s="414">
        <f>ROUND(ROUND(ROUND(G728*Q728,0)*U752,0)-AD757,0)</f>
        <v>181</v>
      </c>
      <c r="AG757" s="79"/>
    </row>
    <row r="758" ht="16.5" customHeight="1">
      <c r="A758" s="403">
        <v>63.0</v>
      </c>
      <c r="B758" s="404" t="s">
        <v>6464</v>
      </c>
      <c r="C758" s="405" t="s">
        <v>6465</v>
      </c>
      <c r="D758" s="94"/>
      <c r="E758" s="94"/>
      <c r="F758" s="103"/>
      <c r="G758" s="140"/>
      <c r="H758" s="140"/>
      <c r="I758" s="95"/>
      <c r="J758" s="69"/>
      <c r="K758" s="65"/>
      <c r="L758" s="65"/>
      <c r="M758" s="302"/>
      <c r="N758" s="382"/>
      <c r="O758" s="383"/>
      <c r="P758" s="302"/>
      <c r="Q758" s="384"/>
      <c r="R758" s="458"/>
      <c r="S758" s="510"/>
      <c r="T758" s="442"/>
      <c r="U758" s="443"/>
      <c r="V758" s="443"/>
      <c r="W758" s="445"/>
      <c r="X758" s="418"/>
      <c r="Y758" s="446"/>
      <c r="Z758" s="438" t="s">
        <v>20</v>
      </c>
      <c r="AA758" s="409" t="s">
        <v>21</v>
      </c>
      <c r="AB758" s="454">
        <v>0.85</v>
      </c>
      <c r="AC758" s="506"/>
      <c r="AD758" s="442"/>
      <c r="AE758" s="452"/>
      <c r="AF758" s="414">
        <f>ROUND(ROUND(ROUND(ROUND(G728*Q728,0)*U752,0)*AB758,0)-AD757,0)</f>
        <v>153</v>
      </c>
      <c r="AG758" s="79"/>
    </row>
    <row r="759" ht="16.5" customHeight="1">
      <c r="A759" s="403">
        <v>63.0</v>
      </c>
      <c r="B759" s="404" t="s">
        <v>6466</v>
      </c>
      <c r="C759" s="405" t="s">
        <v>6467</v>
      </c>
      <c r="D759" s="94"/>
      <c r="E759" s="94"/>
      <c r="F759" s="103"/>
      <c r="G759" s="140"/>
      <c r="H759" s="140"/>
      <c r="I759" s="95"/>
      <c r="J759" s="69"/>
      <c r="K759" s="65"/>
      <c r="L759" s="65"/>
      <c r="M759" s="302"/>
      <c r="N759" s="382"/>
      <c r="O759" s="383"/>
      <c r="P759" s="302"/>
      <c r="Q759" s="384"/>
      <c r="R759" s="458"/>
      <c r="S759" s="455"/>
      <c r="T759" s="442"/>
      <c r="U759" s="443"/>
      <c r="V759" s="443"/>
      <c r="W759" s="507" t="s">
        <v>326</v>
      </c>
      <c r="X759" s="442" t="s">
        <v>21</v>
      </c>
      <c r="Y759" s="448">
        <f>$Y$657</f>
        <v>0.7</v>
      </c>
      <c r="Z759" s="426"/>
      <c r="AA759" s="427"/>
      <c r="AB759" s="428"/>
      <c r="AC759" s="506"/>
      <c r="AD759" s="443"/>
      <c r="AE759" s="448"/>
      <c r="AF759" s="414">
        <f>ROUND(ROUND(ROUND(ROUND(G728*Q728,0)*U752,0)*Y759,0)-AD757,0)</f>
        <v>125</v>
      </c>
      <c r="AG759" s="79"/>
    </row>
    <row r="760" ht="16.5" customHeight="1">
      <c r="A760" s="403">
        <v>63.0</v>
      </c>
      <c r="B760" s="404" t="s">
        <v>6468</v>
      </c>
      <c r="C760" s="405" t="s">
        <v>6469</v>
      </c>
      <c r="D760" s="94"/>
      <c r="E760" s="94"/>
      <c r="F760" s="103"/>
      <c r="G760" s="140"/>
      <c r="H760" s="140"/>
      <c r="I760" s="95"/>
      <c r="J760" s="69"/>
      <c r="K760" s="65"/>
      <c r="L760" s="65"/>
      <c r="M760" s="302"/>
      <c r="N760" s="382"/>
      <c r="O760" s="383"/>
      <c r="P760" s="302"/>
      <c r="Q760" s="384"/>
      <c r="R760" s="458"/>
      <c r="S760" s="455"/>
      <c r="T760" s="442"/>
      <c r="U760" s="443"/>
      <c r="V760" s="443"/>
      <c r="W760" s="495"/>
      <c r="X760" s="418"/>
      <c r="Y760" s="419"/>
      <c r="Z760" s="420" t="s">
        <v>20</v>
      </c>
      <c r="AA760" s="421" t="s">
        <v>21</v>
      </c>
      <c r="AB760" s="430">
        <v>0.85</v>
      </c>
      <c r="AC760" s="506"/>
      <c r="AD760" s="443"/>
      <c r="AE760" s="448"/>
      <c r="AF760" s="414">
        <f>ROUND(ROUND(ROUND(ROUND(ROUND(G728*Q728,0)*U752,0)*Y759,0)*AB760,0)-AD757,0)</f>
        <v>106</v>
      </c>
      <c r="AG760" s="79"/>
    </row>
    <row r="761" ht="16.5" customHeight="1">
      <c r="A761" s="403">
        <v>63.0</v>
      </c>
      <c r="B761" s="404" t="s">
        <v>6470</v>
      </c>
      <c r="C761" s="405" t="s">
        <v>6471</v>
      </c>
      <c r="D761" s="94"/>
      <c r="E761" s="94"/>
      <c r="F761" s="103"/>
      <c r="G761" s="140"/>
      <c r="H761" s="140"/>
      <c r="I761" s="95"/>
      <c r="J761" s="69"/>
      <c r="K761" s="65"/>
      <c r="L761" s="65"/>
      <c r="M761" s="302"/>
      <c r="N761" s="382"/>
      <c r="O761" s="383"/>
      <c r="P761" s="302"/>
      <c r="Q761" s="384"/>
      <c r="R761" s="458"/>
      <c r="S761" s="455"/>
      <c r="T761" s="442"/>
      <c r="U761" s="443"/>
      <c r="V761" s="448"/>
      <c r="W761" s="507" t="s">
        <v>329</v>
      </c>
      <c r="X761" s="442" t="s">
        <v>21</v>
      </c>
      <c r="Y761" s="448">
        <f>$Y$659</f>
        <v>0.85</v>
      </c>
      <c r="Z761" s="423"/>
      <c r="AA761" s="424"/>
      <c r="AB761" s="419"/>
      <c r="AC761" s="506"/>
      <c r="AD761" s="443"/>
      <c r="AE761" s="448"/>
      <c r="AF761" s="414">
        <f>ROUND(ROUND(ROUND(ROUND(G728*Q728,0)*U752,0)*Y761,0)-AD757,0)</f>
        <v>153</v>
      </c>
      <c r="AG761" s="79"/>
    </row>
    <row r="762" ht="16.5" customHeight="1">
      <c r="A762" s="403">
        <v>63.0</v>
      </c>
      <c r="B762" s="404" t="s">
        <v>6472</v>
      </c>
      <c r="C762" s="405" t="s">
        <v>6473</v>
      </c>
      <c r="D762" s="94"/>
      <c r="E762" s="94"/>
      <c r="F762" s="103"/>
      <c r="G762" s="140"/>
      <c r="H762" s="140"/>
      <c r="I762" s="95"/>
      <c r="J762" s="69"/>
      <c r="K762" s="65"/>
      <c r="L762" s="65"/>
      <c r="M762" s="302"/>
      <c r="N762" s="382"/>
      <c r="O762" s="383"/>
      <c r="P762" s="302"/>
      <c r="Q762" s="384"/>
      <c r="R762" s="462"/>
      <c r="S762" s="463"/>
      <c r="T762" s="418"/>
      <c r="U762" s="424"/>
      <c r="V762" s="419"/>
      <c r="W762" s="495"/>
      <c r="X762" s="418"/>
      <c r="Y762" s="419"/>
      <c r="Z762" s="420" t="s">
        <v>20</v>
      </c>
      <c r="AA762" s="421" t="s">
        <v>21</v>
      </c>
      <c r="AB762" s="430">
        <v>0.85</v>
      </c>
      <c r="AC762" s="495"/>
      <c r="AD762" s="424"/>
      <c r="AE762" s="419"/>
      <c r="AF762" s="414">
        <f>ROUND(ROUND(ROUND(ROUND(ROUND(G728*Q728,0)*U752,0)*Y761,0)*AB762,0)-AD757,0)</f>
        <v>129</v>
      </c>
      <c r="AG762" s="79"/>
    </row>
    <row r="763" ht="16.5" customHeight="1">
      <c r="A763" s="29">
        <v>63.0</v>
      </c>
      <c r="B763" s="30" t="s">
        <v>6474</v>
      </c>
      <c r="C763" s="32" t="s">
        <v>6475</v>
      </c>
      <c r="D763" s="94"/>
      <c r="E763" s="94"/>
      <c r="F763" s="94"/>
      <c r="G763" s="140"/>
      <c r="H763" s="140"/>
      <c r="I763" s="95"/>
      <c r="J763" s="82" t="s">
        <v>38</v>
      </c>
      <c r="K763" s="96"/>
      <c r="L763" s="96"/>
      <c r="M763" s="152"/>
      <c r="N763" s="105"/>
      <c r="O763" s="94"/>
      <c r="P763" s="140"/>
      <c r="Q763" s="95"/>
      <c r="R763" s="287"/>
      <c r="S763" s="287"/>
      <c r="T763" s="152"/>
      <c r="U763" s="152"/>
      <c r="V763" s="152"/>
      <c r="W763" s="299"/>
      <c r="X763" s="287"/>
      <c r="Y763" s="345"/>
      <c r="Z763" s="398"/>
      <c r="AA763" s="288"/>
      <c r="AB763" s="288"/>
      <c r="AC763" s="288"/>
      <c r="AD763" s="288"/>
      <c r="AE763" s="346"/>
      <c r="AF763" s="45">
        <f>ROUND(ROUND(G728+K764,0)*Q728,0)</f>
        <v>378</v>
      </c>
      <c r="AG763" s="79"/>
    </row>
    <row r="764" ht="16.5" customHeight="1">
      <c r="A764" s="29">
        <v>63.0</v>
      </c>
      <c r="B764" s="30" t="s">
        <v>6476</v>
      </c>
      <c r="C764" s="32" t="s">
        <v>6477</v>
      </c>
      <c r="D764" s="94"/>
      <c r="E764" s="94"/>
      <c r="F764" s="94"/>
      <c r="G764" s="140"/>
      <c r="H764" s="140"/>
      <c r="I764" s="95"/>
      <c r="J764" s="482"/>
      <c r="K764" s="302">
        <v>8.0</v>
      </c>
      <c r="L764" s="63" t="s">
        <v>40</v>
      </c>
      <c r="M764" s="140"/>
      <c r="N764" s="105"/>
      <c r="O764" s="94"/>
      <c r="P764" s="140"/>
      <c r="Q764" s="95"/>
      <c r="R764" s="302"/>
      <c r="S764" s="302"/>
      <c r="T764" s="140"/>
      <c r="U764" s="140"/>
      <c r="V764" s="140"/>
      <c r="W764" s="303"/>
      <c r="X764" s="290"/>
      <c r="Y764" s="350"/>
      <c r="Z764" s="299" t="s">
        <v>20</v>
      </c>
      <c r="AA764" s="287" t="s">
        <v>21</v>
      </c>
      <c r="AB764" s="351">
        <v>0.85</v>
      </c>
      <c r="AC764" s="288"/>
      <c r="AD764" s="288"/>
      <c r="AE764" s="346"/>
      <c r="AF764" s="45">
        <f>ROUND(ROUND(ROUND(G728+K764,0)*Q728,0)*AB764,0)</f>
        <v>321</v>
      </c>
      <c r="AG764" s="79"/>
    </row>
    <row r="765" ht="16.5" customHeight="1">
      <c r="A765" s="29">
        <v>63.0</v>
      </c>
      <c r="B765" s="30" t="s">
        <v>6478</v>
      </c>
      <c r="C765" s="32" t="s">
        <v>6479</v>
      </c>
      <c r="D765" s="94"/>
      <c r="E765" s="94"/>
      <c r="F765" s="94"/>
      <c r="G765" s="140"/>
      <c r="H765" s="140"/>
      <c r="I765" s="95"/>
      <c r="J765" s="482"/>
      <c r="K765" s="65"/>
      <c r="L765" s="302"/>
      <c r="M765" s="366"/>
      <c r="N765" s="367"/>
      <c r="O765" s="368"/>
      <c r="P765" s="366"/>
      <c r="Q765" s="369"/>
      <c r="R765" s="304"/>
      <c r="S765" s="304"/>
      <c r="T765" s="140"/>
      <c r="U765" s="140"/>
      <c r="V765" s="140"/>
      <c r="W765" s="305" t="s">
        <v>326</v>
      </c>
      <c r="X765" s="287" t="s">
        <v>21</v>
      </c>
      <c r="Y765" s="354">
        <f>$Y$657</f>
        <v>0.7</v>
      </c>
      <c r="Z765" s="434"/>
      <c r="AA765" s="297"/>
      <c r="AB765" s="297"/>
      <c r="AC765" s="297"/>
      <c r="AD765" s="297"/>
      <c r="AE765" s="362"/>
      <c r="AF765" s="45">
        <f>ROUND(ROUND(ROUND(G728+K764,0)*Q728,0)*Y765,0)</f>
        <v>265</v>
      </c>
      <c r="AG765" s="79"/>
    </row>
    <row r="766" ht="16.5" customHeight="1">
      <c r="A766" s="29">
        <v>63.0</v>
      </c>
      <c r="B766" s="30" t="s">
        <v>6480</v>
      </c>
      <c r="C766" s="32" t="s">
        <v>6481</v>
      </c>
      <c r="D766" s="94"/>
      <c r="E766" s="94"/>
      <c r="F766" s="94"/>
      <c r="G766" s="140"/>
      <c r="H766" s="140"/>
      <c r="I766" s="95"/>
      <c r="J766" s="482"/>
      <c r="K766" s="65"/>
      <c r="L766" s="302"/>
      <c r="M766" s="366"/>
      <c r="N766" s="367"/>
      <c r="O766" s="368"/>
      <c r="P766" s="366"/>
      <c r="Q766" s="369"/>
      <c r="R766" s="304"/>
      <c r="S766" s="304"/>
      <c r="T766" s="140"/>
      <c r="U766" s="140"/>
      <c r="V766" s="140"/>
      <c r="W766" s="484"/>
      <c r="X766" s="290"/>
      <c r="Y766" s="355"/>
      <c r="Z766" s="356" t="s">
        <v>20</v>
      </c>
      <c r="AA766" s="357" t="s">
        <v>21</v>
      </c>
      <c r="AB766" s="358">
        <v>0.85</v>
      </c>
      <c r="AC766" s="288"/>
      <c r="AD766" s="288"/>
      <c r="AE766" s="346"/>
      <c r="AF766" s="45">
        <f>ROUND(ROUND(ROUND(ROUND(G728+K764,0)*Q728,0)*Y765,0)*AB766,0)</f>
        <v>225</v>
      </c>
      <c r="AG766" s="79"/>
    </row>
    <row r="767" ht="16.5" customHeight="1">
      <c r="A767" s="29">
        <v>63.0</v>
      </c>
      <c r="B767" s="30" t="s">
        <v>6482</v>
      </c>
      <c r="C767" s="32" t="s">
        <v>6483</v>
      </c>
      <c r="D767" s="94"/>
      <c r="E767" s="94"/>
      <c r="F767" s="94"/>
      <c r="G767" s="140"/>
      <c r="H767" s="140"/>
      <c r="I767" s="95"/>
      <c r="J767" s="482"/>
      <c r="K767" s="65"/>
      <c r="L767" s="302"/>
      <c r="M767" s="366"/>
      <c r="N767" s="367"/>
      <c r="O767" s="368"/>
      <c r="P767" s="366"/>
      <c r="Q767" s="369"/>
      <c r="R767" s="304"/>
      <c r="S767" s="304"/>
      <c r="T767" s="140"/>
      <c r="U767" s="140"/>
      <c r="V767" s="140"/>
      <c r="W767" s="305" t="s">
        <v>329</v>
      </c>
      <c r="X767" s="287" t="s">
        <v>21</v>
      </c>
      <c r="Y767" s="354">
        <f>$Y$659</f>
        <v>0.85</v>
      </c>
      <c r="Z767" s="435"/>
      <c r="AA767" s="292"/>
      <c r="AB767" s="292"/>
      <c r="AC767" s="292"/>
      <c r="AD767" s="292"/>
      <c r="AE767" s="355"/>
      <c r="AF767" s="45">
        <f>ROUND(ROUND(ROUND(G728+K764,0)*Q728,0)*Y767,0)</f>
        <v>321</v>
      </c>
      <c r="AG767" s="79"/>
    </row>
    <row r="768" ht="16.5" customHeight="1">
      <c r="A768" s="29">
        <v>63.0</v>
      </c>
      <c r="B768" s="30" t="s">
        <v>6484</v>
      </c>
      <c r="C768" s="32" t="s">
        <v>6485</v>
      </c>
      <c r="D768" s="94"/>
      <c r="E768" s="94"/>
      <c r="F768" s="94"/>
      <c r="G768" s="140"/>
      <c r="H768" s="140"/>
      <c r="I768" s="95"/>
      <c r="J768" s="482"/>
      <c r="K768" s="65"/>
      <c r="L768" s="302"/>
      <c r="M768" s="366"/>
      <c r="N768" s="367"/>
      <c r="O768" s="368"/>
      <c r="P768" s="366"/>
      <c r="Q768" s="369"/>
      <c r="R768" s="304"/>
      <c r="S768" s="304"/>
      <c r="T768" s="140"/>
      <c r="U768" s="140"/>
      <c r="V768" s="140"/>
      <c r="W768" s="484"/>
      <c r="X768" s="290"/>
      <c r="Y768" s="355"/>
      <c r="Z768" s="356" t="s">
        <v>20</v>
      </c>
      <c r="AA768" s="357" t="s">
        <v>21</v>
      </c>
      <c r="AB768" s="358">
        <v>0.85</v>
      </c>
      <c r="AC768" s="288"/>
      <c r="AD768" s="288"/>
      <c r="AE768" s="346"/>
      <c r="AF768" s="45">
        <f>ROUND(ROUND(ROUND(ROUND(G728+K764,0)*Q728,0)*Y767,0)*AB768,0)</f>
        <v>273</v>
      </c>
      <c r="AG768" s="79"/>
    </row>
    <row r="769" ht="16.5" customHeight="1">
      <c r="A769" s="29">
        <v>63.0</v>
      </c>
      <c r="B769" s="30" t="s">
        <v>6486</v>
      </c>
      <c r="C769" s="32" t="s">
        <v>6487</v>
      </c>
      <c r="D769" s="94"/>
      <c r="E769" s="94"/>
      <c r="F769" s="94"/>
      <c r="G769" s="140"/>
      <c r="H769" s="140"/>
      <c r="I769" s="95"/>
      <c r="J769" s="482"/>
      <c r="K769" s="65"/>
      <c r="L769" s="302"/>
      <c r="M769" s="366"/>
      <c r="N769" s="367"/>
      <c r="O769" s="368"/>
      <c r="P769" s="366"/>
      <c r="Q769" s="369"/>
      <c r="R769" s="304"/>
      <c r="S769" s="304"/>
      <c r="T769" s="140"/>
      <c r="U769" s="140"/>
      <c r="V769" s="140"/>
      <c r="W769" s="299"/>
      <c r="X769" s="287"/>
      <c r="Y769" s="345"/>
      <c r="Z769" s="398"/>
      <c r="AA769" s="288"/>
      <c r="AB769" s="346"/>
      <c r="AC769" s="82" t="s">
        <v>30</v>
      </c>
      <c r="AD769" s="302">
        <v>5.0</v>
      </c>
      <c r="AE769" s="360" t="s">
        <v>31</v>
      </c>
      <c r="AF769" s="45">
        <f>ROUND(ROUND(ROUND(G728+K764,0)*Q728,0)-AD769,0)</f>
        <v>373</v>
      </c>
      <c r="AG769" s="79"/>
    </row>
    <row r="770" ht="16.5" customHeight="1">
      <c r="A770" s="29">
        <v>63.0</v>
      </c>
      <c r="B770" s="30" t="s">
        <v>6488</v>
      </c>
      <c r="C770" s="32" t="s">
        <v>6489</v>
      </c>
      <c r="D770" s="94"/>
      <c r="E770" s="94"/>
      <c r="F770" s="94"/>
      <c r="G770" s="140"/>
      <c r="H770" s="140"/>
      <c r="I770" s="95"/>
      <c r="J770" s="69"/>
      <c r="K770" s="65"/>
      <c r="L770" s="302"/>
      <c r="M770" s="366"/>
      <c r="N770" s="367"/>
      <c r="O770" s="368"/>
      <c r="P770" s="366"/>
      <c r="Q770" s="369"/>
      <c r="R770" s="304"/>
      <c r="S770" s="304"/>
      <c r="T770" s="140"/>
      <c r="U770" s="140"/>
      <c r="V770" s="140"/>
      <c r="W770" s="303"/>
      <c r="X770" s="290"/>
      <c r="Y770" s="350"/>
      <c r="Z770" s="299" t="s">
        <v>20</v>
      </c>
      <c r="AA770" s="287" t="s">
        <v>21</v>
      </c>
      <c r="AB770" s="361">
        <v>0.85</v>
      </c>
      <c r="AC770" s="482"/>
      <c r="AD770" s="302"/>
      <c r="AE770" s="360"/>
      <c r="AF770" s="45">
        <f>ROUND(ROUND(ROUND(ROUND(G728+K764,0)*Q728,0)*AB770,0)-AD769,0)</f>
        <v>316</v>
      </c>
      <c r="AG770" s="79"/>
    </row>
    <row r="771" ht="16.5" customHeight="1">
      <c r="A771" s="29">
        <v>63.0</v>
      </c>
      <c r="B771" s="30" t="s">
        <v>6490</v>
      </c>
      <c r="C771" s="32" t="s">
        <v>6491</v>
      </c>
      <c r="D771" s="94"/>
      <c r="E771" s="94"/>
      <c r="F771" s="94"/>
      <c r="G771" s="140"/>
      <c r="H771" s="140"/>
      <c r="I771" s="95"/>
      <c r="J771" s="69"/>
      <c r="K771" s="65"/>
      <c r="L771" s="302"/>
      <c r="M771" s="366"/>
      <c r="N771" s="367"/>
      <c r="O771" s="368"/>
      <c r="P771" s="366"/>
      <c r="Q771" s="369"/>
      <c r="R771" s="304"/>
      <c r="S771" s="304"/>
      <c r="T771" s="140"/>
      <c r="U771" s="140"/>
      <c r="V771" s="140"/>
      <c r="W771" s="305" t="s">
        <v>326</v>
      </c>
      <c r="X771" s="302" t="s">
        <v>21</v>
      </c>
      <c r="Y771" s="349">
        <v>0.7</v>
      </c>
      <c r="Z771" s="434"/>
      <c r="AA771" s="297"/>
      <c r="AB771" s="362"/>
      <c r="AC771" s="482"/>
      <c r="AD771" s="313"/>
      <c r="AE771" s="349"/>
      <c r="AF771" s="45">
        <f>ROUND(ROUND(ROUND(ROUND(G728+K764,0)*Q728,0)*Y771,0)-AD769,0)</f>
        <v>260</v>
      </c>
      <c r="AG771" s="79"/>
    </row>
    <row r="772" ht="16.5" customHeight="1">
      <c r="A772" s="29">
        <v>63.0</v>
      </c>
      <c r="B772" s="30" t="s">
        <v>6492</v>
      </c>
      <c r="C772" s="32" t="s">
        <v>6493</v>
      </c>
      <c r="D772" s="94"/>
      <c r="E772" s="94"/>
      <c r="F772" s="94"/>
      <c r="G772" s="140"/>
      <c r="H772" s="140"/>
      <c r="I772" s="95"/>
      <c r="J772" s="69"/>
      <c r="K772" s="65"/>
      <c r="L772" s="302"/>
      <c r="M772" s="366"/>
      <c r="N772" s="367"/>
      <c r="O772" s="368"/>
      <c r="P772" s="366"/>
      <c r="Q772" s="369"/>
      <c r="R772" s="304"/>
      <c r="S772" s="304"/>
      <c r="T772" s="140"/>
      <c r="U772" s="140"/>
      <c r="V772" s="140"/>
      <c r="W772" s="484"/>
      <c r="X772" s="290"/>
      <c r="Y772" s="355"/>
      <c r="Z772" s="356" t="s">
        <v>20</v>
      </c>
      <c r="AA772" s="357" t="s">
        <v>21</v>
      </c>
      <c r="AB772" s="363">
        <v>0.85</v>
      </c>
      <c r="AC772" s="482"/>
      <c r="AD772" s="313"/>
      <c r="AE772" s="349"/>
      <c r="AF772" s="45">
        <f>ROUND(ROUND(ROUND(ROUND(ROUND(G728+K764,0)*Q728,0)*Y771,0)*AB772,0)-AD769,0)</f>
        <v>220</v>
      </c>
      <c r="AG772" s="79"/>
    </row>
    <row r="773" ht="16.5" customHeight="1">
      <c r="A773" s="29">
        <v>63.0</v>
      </c>
      <c r="B773" s="30" t="s">
        <v>6494</v>
      </c>
      <c r="C773" s="32" t="s">
        <v>6495</v>
      </c>
      <c r="D773" s="94"/>
      <c r="E773" s="94"/>
      <c r="F773" s="94"/>
      <c r="G773" s="140"/>
      <c r="H773" s="140"/>
      <c r="I773" s="95"/>
      <c r="J773" s="69"/>
      <c r="K773" s="65"/>
      <c r="L773" s="302"/>
      <c r="M773" s="366"/>
      <c r="N773" s="367"/>
      <c r="O773" s="368"/>
      <c r="P773" s="366"/>
      <c r="Q773" s="369"/>
      <c r="R773" s="304"/>
      <c r="S773" s="304"/>
      <c r="T773" s="140"/>
      <c r="U773" s="140"/>
      <c r="V773" s="140"/>
      <c r="W773" s="305" t="s">
        <v>329</v>
      </c>
      <c r="X773" s="302" t="s">
        <v>21</v>
      </c>
      <c r="Y773" s="349">
        <v>0.85</v>
      </c>
      <c r="Z773" s="435"/>
      <c r="AA773" s="292"/>
      <c r="AB773" s="355"/>
      <c r="AC773" s="482"/>
      <c r="AD773" s="313"/>
      <c r="AE773" s="349"/>
      <c r="AF773" s="45">
        <f>ROUND(ROUND(ROUND(ROUND(G728+K764,0)*Q728,0)*Y773,0)-AD769,0)</f>
        <v>316</v>
      </c>
      <c r="AG773" s="79"/>
    </row>
    <row r="774" ht="16.5" customHeight="1">
      <c r="A774" s="29">
        <v>63.0</v>
      </c>
      <c r="B774" s="30" t="s">
        <v>6496</v>
      </c>
      <c r="C774" s="32" t="s">
        <v>6497</v>
      </c>
      <c r="D774" s="94"/>
      <c r="E774" s="94"/>
      <c r="F774" s="94"/>
      <c r="G774" s="140"/>
      <c r="H774" s="140"/>
      <c r="I774" s="95"/>
      <c r="J774" s="69"/>
      <c r="K774" s="65"/>
      <c r="L774" s="302"/>
      <c r="M774" s="366"/>
      <c r="N774" s="367"/>
      <c r="O774" s="368"/>
      <c r="P774" s="366"/>
      <c r="Q774" s="369"/>
      <c r="R774" s="304"/>
      <c r="S774" s="304"/>
      <c r="T774" s="140"/>
      <c r="U774" s="140"/>
      <c r="V774" s="140"/>
      <c r="W774" s="484"/>
      <c r="X774" s="290"/>
      <c r="Y774" s="355"/>
      <c r="Z774" s="356" t="s">
        <v>20</v>
      </c>
      <c r="AA774" s="357" t="s">
        <v>21</v>
      </c>
      <c r="AB774" s="363">
        <v>0.85</v>
      </c>
      <c r="AC774" s="484"/>
      <c r="AD774" s="292"/>
      <c r="AE774" s="355"/>
      <c r="AF774" s="45">
        <f>ROUND(ROUND(ROUND(ROUND(ROUND(G728+K764,0)*Q728,0)*Y773,0)*AB774,0)-AD769,0)</f>
        <v>268</v>
      </c>
      <c r="AG774" s="79"/>
    </row>
    <row r="775" ht="16.5" customHeight="1">
      <c r="A775" s="403">
        <v>63.0</v>
      </c>
      <c r="B775" s="404" t="s">
        <v>6498</v>
      </c>
      <c r="C775" s="405" t="s">
        <v>6499</v>
      </c>
      <c r="D775" s="94"/>
      <c r="E775" s="94"/>
      <c r="F775" s="307"/>
      <c r="G775" s="352"/>
      <c r="H775" s="140"/>
      <c r="I775" s="95"/>
      <c r="J775" s="69"/>
      <c r="K775" s="304"/>
      <c r="L775" s="365"/>
      <c r="M775" s="366"/>
      <c r="N775" s="367"/>
      <c r="O775" s="368"/>
      <c r="P775" s="366"/>
      <c r="Q775" s="369"/>
      <c r="R775" s="504" t="s">
        <v>23</v>
      </c>
      <c r="S775" s="505" t="s">
        <v>24</v>
      </c>
      <c r="T775" s="408"/>
      <c r="U775" s="408"/>
      <c r="V775" s="437"/>
      <c r="W775" s="438"/>
      <c r="X775" s="409"/>
      <c r="Y775" s="439"/>
      <c r="Z775" s="411"/>
      <c r="AA775" s="412"/>
      <c r="AB775" s="412"/>
      <c r="AC775" s="412"/>
      <c r="AD775" s="412"/>
      <c r="AE775" s="413"/>
      <c r="AF775" s="414">
        <f>ROUND(ROUND(ROUND(G728+K764,0)*Q728,0)*U776,0)</f>
        <v>265</v>
      </c>
      <c r="AG775" s="79"/>
    </row>
    <row r="776" ht="16.5" customHeight="1">
      <c r="A776" s="403">
        <v>63.0</v>
      </c>
      <c r="B776" s="404" t="s">
        <v>6500</v>
      </c>
      <c r="C776" s="405" t="s">
        <v>6501</v>
      </c>
      <c r="D776" s="94"/>
      <c r="E776" s="94"/>
      <c r="F776" s="307"/>
      <c r="G776" s="352"/>
      <c r="H776" s="140"/>
      <c r="I776" s="95"/>
      <c r="J776" s="69"/>
      <c r="K776" s="302"/>
      <c r="L776" s="63"/>
      <c r="M776" s="366"/>
      <c r="N776" s="367"/>
      <c r="O776" s="368"/>
      <c r="P776" s="366"/>
      <c r="Q776" s="369"/>
      <c r="R776" s="481"/>
      <c r="S776" s="506"/>
      <c r="T776" s="442" t="s">
        <v>21</v>
      </c>
      <c r="U776" s="443">
        <v>0.7</v>
      </c>
      <c r="V776" s="444"/>
      <c r="W776" s="445"/>
      <c r="X776" s="418"/>
      <c r="Y776" s="446"/>
      <c r="Z776" s="438" t="s">
        <v>20</v>
      </c>
      <c r="AA776" s="409" t="s">
        <v>21</v>
      </c>
      <c r="AB776" s="447">
        <v>0.85</v>
      </c>
      <c r="AC776" s="412"/>
      <c r="AD776" s="412"/>
      <c r="AE776" s="413"/>
      <c r="AF776" s="414">
        <f>ROUND(ROUND(ROUND(ROUND(G728+K764,0)*Q728,0)*U776,0)*AB776,0)</f>
        <v>225</v>
      </c>
      <c r="AG776" s="79"/>
    </row>
    <row r="777" ht="16.5" customHeight="1">
      <c r="A777" s="403">
        <v>63.0</v>
      </c>
      <c r="B777" s="404" t="s">
        <v>6502</v>
      </c>
      <c r="C777" s="405" t="s">
        <v>6503</v>
      </c>
      <c r="D777" s="94"/>
      <c r="E777" s="94"/>
      <c r="F777" s="103"/>
      <c r="G777" s="140"/>
      <c r="H777" s="140"/>
      <c r="I777" s="95"/>
      <c r="J777" s="69"/>
      <c r="K777" s="65"/>
      <c r="L777" s="65"/>
      <c r="M777" s="302"/>
      <c r="N777" s="382"/>
      <c r="O777" s="383"/>
      <c r="P777" s="302"/>
      <c r="Q777" s="384"/>
      <c r="R777" s="481"/>
      <c r="S777" s="506"/>
      <c r="T777" s="442"/>
      <c r="U777" s="443"/>
      <c r="V777" s="448"/>
      <c r="W777" s="507" t="s">
        <v>326</v>
      </c>
      <c r="X777" s="409" t="s">
        <v>21</v>
      </c>
      <c r="Y777" s="410">
        <f>$Y$657</f>
        <v>0.7</v>
      </c>
      <c r="Z777" s="426"/>
      <c r="AA777" s="427"/>
      <c r="AB777" s="427"/>
      <c r="AC777" s="427"/>
      <c r="AD777" s="427"/>
      <c r="AE777" s="428"/>
      <c r="AF777" s="414">
        <f>ROUND(ROUND(ROUND(ROUND(G728+K764,0)*Q728,0)*U776,0)*Y777,0)</f>
        <v>186</v>
      </c>
      <c r="AG777" s="79"/>
    </row>
    <row r="778" ht="16.5" customHeight="1">
      <c r="A778" s="403">
        <v>63.0</v>
      </c>
      <c r="B778" s="404" t="s">
        <v>6504</v>
      </c>
      <c r="C778" s="405" t="s">
        <v>6505</v>
      </c>
      <c r="D778" s="94"/>
      <c r="E778" s="94"/>
      <c r="F778" s="103"/>
      <c r="G778" s="140"/>
      <c r="H778" s="140"/>
      <c r="I778" s="95"/>
      <c r="J778" s="69"/>
      <c r="K778" s="65"/>
      <c r="L778" s="65"/>
      <c r="M778" s="302"/>
      <c r="N778" s="382"/>
      <c r="O778" s="383"/>
      <c r="P778" s="302"/>
      <c r="Q778" s="384"/>
      <c r="R778" s="481"/>
      <c r="S778" s="506"/>
      <c r="T778" s="442"/>
      <c r="U778" s="443"/>
      <c r="V778" s="448"/>
      <c r="W778" s="495"/>
      <c r="X778" s="418"/>
      <c r="Y778" s="419"/>
      <c r="Z778" s="420" t="s">
        <v>20</v>
      </c>
      <c r="AA778" s="421" t="s">
        <v>21</v>
      </c>
      <c r="AB778" s="422">
        <v>0.85</v>
      </c>
      <c r="AC778" s="412"/>
      <c r="AD778" s="412"/>
      <c r="AE778" s="413"/>
      <c r="AF778" s="414">
        <f>ROUND(ROUND(ROUND(ROUND(ROUND(G728+K764,0)*Q728,0)*U776,0)*Y777,0)*AB778,0)</f>
        <v>158</v>
      </c>
      <c r="AG778" s="79"/>
    </row>
    <row r="779" ht="16.5" customHeight="1">
      <c r="A779" s="403">
        <v>63.0</v>
      </c>
      <c r="B779" s="404" t="s">
        <v>6506</v>
      </c>
      <c r="C779" s="405" t="s">
        <v>6507</v>
      </c>
      <c r="D779" s="94"/>
      <c r="E779" s="94"/>
      <c r="F779" s="103"/>
      <c r="G779" s="140"/>
      <c r="H779" s="140"/>
      <c r="I779" s="95"/>
      <c r="J779" s="69"/>
      <c r="K779" s="65"/>
      <c r="L779" s="65"/>
      <c r="M779" s="302"/>
      <c r="N779" s="382"/>
      <c r="O779" s="383"/>
      <c r="P779" s="302"/>
      <c r="Q779" s="384"/>
      <c r="R779" s="481"/>
      <c r="S779" s="506"/>
      <c r="T779" s="442"/>
      <c r="U779" s="443"/>
      <c r="V779" s="448"/>
      <c r="W779" s="507" t="s">
        <v>329</v>
      </c>
      <c r="X779" s="409" t="s">
        <v>21</v>
      </c>
      <c r="Y779" s="410">
        <f>$Y$659</f>
        <v>0.85</v>
      </c>
      <c r="Z779" s="423"/>
      <c r="AA779" s="424"/>
      <c r="AB779" s="424"/>
      <c r="AC779" s="424"/>
      <c r="AD779" s="424"/>
      <c r="AE779" s="419"/>
      <c r="AF779" s="414">
        <f>ROUND(ROUND(ROUND(ROUND(G728+K764,0)*Q728,0)*U776,0)*Y779,0)</f>
        <v>225</v>
      </c>
      <c r="AG779" s="79"/>
    </row>
    <row r="780" ht="16.5" customHeight="1">
      <c r="A780" s="403">
        <v>63.0</v>
      </c>
      <c r="B780" s="404" t="s">
        <v>6508</v>
      </c>
      <c r="C780" s="405" t="s">
        <v>6509</v>
      </c>
      <c r="D780" s="94"/>
      <c r="E780" s="94"/>
      <c r="F780" s="103"/>
      <c r="G780" s="140"/>
      <c r="H780" s="140"/>
      <c r="I780" s="95"/>
      <c r="J780" s="65"/>
      <c r="K780" s="65"/>
      <c r="L780" s="65"/>
      <c r="M780" s="302"/>
      <c r="N780" s="382"/>
      <c r="O780" s="383"/>
      <c r="P780" s="302"/>
      <c r="Q780" s="384"/>
      <c r="R780" s="481"/>
      <c r="S780" s="510"/>
      <c r="T780" s="442"/>
      <c r="U780" s="443"/>
      <c r="V780" s="448"/>
      <c r="W780" s="495"/>
      <c r="X780" s="418"/>
      <c r="Y780" s="419"/>
      <c r="Z780" s="420" t="s">
        <v>20</v>
      </c>
      <c r="AA780" s="421" t="s">
        <v>21</v>
      </c>
      <c r="AB780" s="422">
        <v>0.85</v>
      </c>
      <c r="AC780" s="412"/>
      <c r="AD780" s="412"/>
      <c r="AE780" s="413"/>
      <c r="AF780" s="414">
        <f>ROUND(ROUND(ROUND(ROUND(ROUND(G728+K764,0)*Q728,0)*U776,0)*Y779,0)*AB780,0)</f>
        <v>191</v>
      </c>
      <c r="AG780" s="79"/>
    </row>
    <row r="781" ht="16.5" customHeight="1">
      <c r="A781" s="403">
        <v>63.0</v>
      </c>
      <c r="B781" s="404" t="s">
        <v>6510</v>
      </c>
      <c r="C781" s="405" t="s">
        <v>6511</v>
      </c>
      <c r="D781" s="94"/>
      <c r="E781" s="94"/>
      <c r="F781" s="103"/>
      <c r="G781" s="140"/>
      <c r="H781" s="140"/>
      <c r="I781" s="95"/>
      <c r="J781" s="65"/>
      <c r="K781" s="65"/>
      <c r="L781" s="65"/>
      <c r="M781" s="302"/>
      <c r="N781" s="382"/>
      <c r="O781" s="383"/>
      <c r="P781" s="302"/>
      <c r="Q781" s="384"/>
      <c r="R781" s="508"/>
      <c r="S781" s="455"/>
      <c r="T781" s="442"/>
      <c r="U781" s="443"/>
      <c r="V781" s="448"/>
      <c r="W781" s="438"/>
      <c r="X781" s="409"/>
      <c r="Y781" s="439"/>
      <c r="Z781" s="411"/>
      <c r="AA781" s="412"/>
      <c r="AB781" s="413"/>
      <c r="AC781" s="509" t="s">
        <v>30</v>
      </c>
      <c r="AD781" s="442">
        <v>5.0</v>
      </c>
      <c r="AE781" s="452" t="s">
        <v>31</v>
      </c>
      <c r="AF781" s="414">
        <f>ROUND(ROUND(ROUND(ROUND(G728+K764,0)*Q728,0)*U776,0)-AD781,0)</f>
        <v>260</v>
      </c>
      <c r="AG781" s="79"/>
    </row>
    <row r="782" ht="16.5" customHeight="1">
      <c r="A782" s="403">
        <v>63.0</v>
      </c>
      <c r="B782" s="404" t="s">
        <v>6512</v>
      </c>
      <c r="C782" s="405" t="s">
        <v>6513</v>
      </c>
      <c r="D782" s="94"/>
      <c r="E782" s="94"/>
      <c r="F782" s="103"/>
      <c r="G782" s="140"/>
      <c r="H782" s="140"/>
      <c r="I782" s="95"/>
      <c r="J782" s="65"/>
      <c r="K782" s="65"/>
      <c r="L782" s="65"/>
      <c r="M782" s="302"/>
      <c r="N782" s="382"/>
      <c r="O782" s="383"/>
      <c r="P782" s="302"/>
      <c r="Q782" s="384"/>
      <c r="R782" s="458"/>
      <c r="S782" s="455"/>
      <c r="T782" s="442"/>
      <c r="U782" s="443"/>
      <c r="V782" s="448"/>
      <c r="W782" s="445"/>
      <c r="X782" s="418"/>
      <c r="Y782" s="446"/>
      <c r="Z782" s="438" t="s">
        <v>20</v>
      </c>
      <c r="AA782" s="409" t="s">
        <v>21</v>
      </c>
      <c r="AB782" s="454">
        <v>0.85</v>
      </c>
      <c r="AC782" s="506"/>
      <c r="AD782" s="442"/>
      <c r="AE782" s="452"/>
      <c r="AF782" s="414">
        <f>ROUND(ROUND(ROUND(ROUND(ROUND(G728+K764,0)*Q728,0)*U776,0)*AB782,0)-AD781,0)</f>
        <v>220</v>
      </c>
      <c r="AG782" s="79"/>
    </row>
    <row r="783" ht="16.5" customHeight="1">
      <c r="A783" s="403">
        <v>63.0</v>
      </c>
      <c r="B783" s="404" t="s">
        <v>6514</v>
      </c>
      <c r="C783" s="405" t="s">
        <v>6515</v>
      </c>
      <c r="D783" s="94"/>
      <c r="E783" s="94"/>
      <c r="F783" s="103"/>
      <c r="G783" s="140"/>
      <c r="H783" s="140"/>
      <c r="I783" s="95"/>
      <c r="J783" s="65"/>
      <c r="K783" s="65"/>
      <c r="L783" s="65"/>
      <c r="M783" s="302"/>
      <c r="N783" s="382"/>
      <c r="O783" s="383"/>
      <c r="P783" s="302"/>
      <c r="Q783" s="384"/>
      <c r="R783" s="458"/>
      <c r="S783" s="455"/>
      <c r="T783" s="442"/>
      <c r="U783" s="443"/>
      <c r="V783" s="448"/>
      <c r="W783" s="507" t="s">
        <v>326</v>
      </c>
      <c r="X783" s="442" t="s">
        <v>21</v>
      </c>
      <c r="Y783" s="448">
        <f>$Y$657</f>
        <v>0.7</v>
      </c>
      <c r="Z783" s="426"/>
      <c r="AA783" s="427"/>
      <c r="AB783" s="428"/>
      <c r="AC783" s="506"/>
      <c r="AD783" s="443"/>
      <c r="AE783" s="448"/>
      <c r="AF783" s="414">
        <f>ROUND(ROUND(ROUND(ROUND(ROUND(G728+K764,0)*Q728,0)*U776,0)*Y783,0)-AD781,0)</f>
        <v>181</v>
      </c>
      <c r="AG783" s="79"/>
    </row>
    <row r="784" ht="16.5" customHeight="1">
      <c r="A784" s="403">
        <v>63.0</v>
      </c>
      <c r="B784" s="404" t="s">
        <v>6516</v>
      </c>
      <c r="C784" s="405" t="s">
        <v>6517</v>
      </c>
      <c r="D784" s="94"/>
      <c r="E784" s="94"/>
      <c r="F784" s="103"/>
      <c r="G784" s="140"/>
      <c r="H784" s="140"/>
      <c r="I784" s="95"/>
      <c r="J784" s="65"/>
      <c r="K784" s="65"/>
      <c r="L784" s="65"/>
      <c r="M784" s="302"/>
      <c r="N784" s="382"/>
      <c r="O784" s="383"/>
      <c r="P784" s="302"/>
      <c r="Q784" s="384"/>
      <c r="R784" s="458"/>
      <c r="S784" s="455"/>
      <c r="T784" s="442"/>
      <c r="U784" s="443"/>
      <c r="V784" s="448"/>
      <c r="W784" s="495"/>
      <c r="X784" s="418"/>
      <c r="Y784" s="419"/>
      <c r="Z784" s="420" t="s">
        <v>20</v>
      </c>
      <c r="AA784" s="421" t="s">
        <v>21</v>
      </c>
      <c r="AB784" s="430">
        <v>0.85</v>
      </c>
      <c r="AC784" s="506"/>
      <c r="AD784" s="443"/>
      <c r="AE784" s="448"/>
      <c r="AF784" s="414">
        <f>ROUND(ROUND(ROUND(ROUND(ROUND(ROUND(G728+K764,0)*Q728,0)*U776,0)*Y783,0)*AB784,0)-AD781,0)</f>
        <v>153</v>
      </c>
      <c r="AG784" s="79"/>
    </row>
    <row r="785" ht="16.5" customHeight="1">
      <c r="A785" s="403">
        <v>63.0</v>
      </c>
      <c r="B785" s="404" t="s">
        <v>6518</v>
      </c>
      <c r="C785" s="405" t="s">
        <v>6519</v>
      </c>
      <c r="D785" s="94"/>
      <c r="E785" s="94"/>
      <c r="F785" s="103"/>
      <c r="G785" s="140"/>
      <c r="H785" s="140"/>
      <c r="I785" s="95"/>
      <c r="J785" s="65"/>
      <c r="K785" s="65"/>
      <c r="L785" s="65"/>
      <c r="M785" s="302"/>
      <c r="N785" s="382"/>
      <c r="O785" s="383"/>
      <c r="P785" s="302"/>
      <c r="Q785" s="384"/>
      <c r="R785" s="458"/>
      <c r="S785" s="455"/>
      <c r="T785" s="442"/>
      <c r="U785" s="443"/>
      <c r="V785" s="448"/>
      <c r="W785" s="507" t="s">
        <v>329</v>
      </c>
      <c r="X785" s="442" t="s">
        <v>21</v>
      </c>
      <c r="Y785" s="448">
        <f>$Y$659</f>
        <v>0.85</v>
      </c>
      <c r="Z785" s="423"/>
      <c r="AA785" s="424"/>
      <c r="AB785" s="419"/>
      <c r="AC785" s="506"/>
      <c r="AD785" s="443"/>
      <c r="AE785" s="448"/>
      <c r="AF785" s="414">
        <f>ROUND(ROUND(ROUND(ROUND(ROUND(G728+K764,0)*Q728,0)*U776,0)*Y785,0)-AD781,0)</f>
        <v>220</v>
      </c>
      <c r="AG785" s="79"/>
    </row>
    <row r="786" ht="16.5" customHeight="1">
      <c r="A786" s="403">
        <v>63.0</v>
      </c>
      <c r="B786" s="404" t="s">
        <v>6520</v>
      </c>
      <c r="C786" s="405" t="s">
        <v>6521</v>
      </c>
      <c r="D786" s="94"/>
      <c r="E786" s="94"/>
      <c r="F786" s="103"/>
      <c r="G786" s="140"/>
      <c r="H786" s="140"/>
      <c r="I786" s="95"/>
      <c r="J786" s="65"/>
      <c r="K786" s="65"/>
      <c r="L786" s="65"/>
      <c r="M786" s="302"/>
      <c r="N786" s="382"/>
      <c r="O786" s="383"/>
      <c r="P786" s="302"/>
      <c r="Q786" s="384"/>
      <c r="R786" s="458"/>
      <c r="S786" s="455"/>
      <c r="T786" s="442"/>
      <c r="U786" s="443"/>
      <c r="V786" s="448"/>
      <c r="W786" s="495"/>
      <c r="X786" s="418"/>
      <c r="Y786" s="419"/>
      <c r="Z786" s="420" t="s">
        <v>20</v>
      </c>
      <c r="AA786" s="421" t="s">
        <v>21</v>
      </c>
      <c r="AB786" s="430">
        <v>0.85</v>
      </c>
      <c r="AC786" s="495"/>
      <c r="AD786" s="424"/>
      <c r="AE786" s="419"/>
      <c r="AF786" s="414">
        <f>ROUND(ROUND(ROUND(ROUND(ROUND(ROUND(G728+K764,0)*Q728,0)*U776,0)*Y785,0)*AB786,0)-AD781,0)</f>
        <v>186</v>
      </c>
      <c r="AG786" s="79"/>
    </row>
    <row r="787" ht="16.5" customHeight="1">
      <c r="A787" s="403">
        <v>63.0</v>
      </c>
      <c r="B787" s="404" t="s">
        <v>6522</v>
      </c>
      <c r="C787" s="405" t="s">
        <v>6523</v>
      </c>
      <c r="D787" s="94"/>
      <c r="E787" s="94"/>
      <c r="F787" s="103"/>
      <c r="G787" s="140"/>
      <c r="H787" s="140"/>
      <c r="I787" s="95"/>
      <c r="J787" s="65"/>
      <c r="K787" s="65"/>
      <c r="L787" s="65"/>
      <c r="M787" s="302"/>
      <c r="N787" s="382"/>
      <c r="O787" s="383"/>
      <c r="P787" s="302"/>
      <c r="Q787" s="384"/>
      <c r="R787" s="458"/>
      <c r="S787" s="505" t="s">
        <v>27</v>
      </c>
      <c r="T787" s="409"/>
      <c r="U787" s="457"/>
      <c r="V787" s="410"/>
      <c r="W787" s="438"/>
      <c r="X787" s="409"/>
      <c r="Y787" s="439"/>
      <c r="Z787" s="411"/>
      <c r="AA787" s="412"/>
      <c r="AB787" s="412"/>
      <c r="AC787" s="412"/>
      <c r="AD787" s="412"/>
      <c r="AE787" s="413"/>
      <c r="AF787" s="414">
        <f>ROUND(ROUND(ROUND(G728+K764,0)*Q728,0)*U788,0)</f>
        <v>189</v>
      </c>
      <c r="AG787" s="79"/>
    </row>
    <row r="788" ht="16.5" customHeight="1">
      <c r="A788" s="403">
        <v>63.0</v>
      </c>
      <c r="B788" s="404" t="s">
        <v>6524</v>
      </c>
      <c r="C788" s="405" t="s">
        <v>6525</v>
      </c>
      <c r="D788" s="94"/>
      <c r="E788" s="94"/>
      <c r="F788" s="103"/>
      <c r="G788" s="140"/>
      <c r="H788" s="140"/>
      <c r="I788" s="95"/>
      <c r="J788" s="65"/>
      <c r="K788" s="65"/>
      <c r="L788" s="65"/>
      <c r="M788" s="302"/>
      <c r="N788" s="382"/>
      <c r="O788" s="383"/>
      <c r="P788" s="302"/>
      <c r="Q788" s="384"/>
      <c r="R788" s="458"/>
      <c r="S788" s="506"/>
      <c r="T788" s="442" t="s">
        <v>21</v>
      </c>
      <c r="U788" s="443">
        <v>0.5</v>
      </c>
      <c r="V788" s="448"/>
      <c r="W788" s="445"/>
      <c r="X788" s="418"/>
      <c r="Y788" s="446"/>
      <c r="Z788" s="438" t="s">
        <v>20</v>
      </c>
      <c r="AA788" s="409" t="s">
        <v>21</v>
      </c>
      <c r="AB788" s="447">
        <v>0.85</v>
      </c>
      <c r="AC788" s="412"/>
      <c r="AD788" s="412"/>
      <c r="AE788" s="413"/>
      <c r="AF788" s="414">
        <f>ROUND(ROUND(ROUND(ROUND(G728+K764,0)*Q728,0)*U788,0)*AB788,0)</f>
        <v>161</v>
      </c>
      <c r="AG788" s="79"/>
    </row>
    <row r="789" ht="16.5" customHeight="1">
      <c r="A789" s="403">
        <v>63.0</v>
      </c>
      <c r="B789" s="404" t="s">
        <v>6526</v>
      </c>
      <c r="C789" s="405" t="s">
        <v>6527</v>
      </c>
      <c r="D789" s="94"/>
      <c r="E789" s="94"/>
      <c r="F789" s="103"/>
      <c r="G789" s="140"/>
      <c r="H789" s="140"/>
      <c r="I789" s="95"/>
      <c r="J789" s="65"/>
      <c r="K789" s="65"/>
      <c r="L789" s="65"/>
      <c r="M789" s="302"/>
      <c r="N789" s="382"/>
      <c r="O789" s="383"/>
      <c r="P789" s="302"/>
      <c r="Q789" s="384"/>
      <c r="R789" s="458"/>
      <c r="S789" s="506"/>
      <c r="T789" s="442"/>
      <c r="U789" s="443"/>
      <c r="V789" s="448"/>
      <c r="W789" s="507" t="s">
        <v>326</v>
      </c>
      <c r="X789" s="409" t="s">
        <v>21</v>
      </c>
      <c r="Y789" s="410">
        <f>$Y$657</f>
        <v>0.7</v>
      </c>
      <c r="Z789" s="426"/>
      <c r="AA789" s="427"/>
      <c r="AB789" s="427"/>
      <c r="AC789" s="427"/>
      <c r="AD789" s="427"/>
      <c r="AE789" s="428"/>
      <c r="AF789" s="414">
        <f>ROUND(ROUND(ROUND(ROUND(G728+K764,0)*Q728,0)*U788,0)*Y789,0)</f>
        <v>132</v>
      </c>
      <c r="AG789" s="79"/>
    </row>
    <row r="790" ht="16.5" customHeight="1">
      <c r="A790" s="403">
        <v>63.0</v>
      </c>
      <c r="B790" s="404" t="s">
        <v>6528</v>
      </c>
      <c r="C790" s="405" t="s">
        <v>6529</v>
      </c>
      <c r="D790" s="94"/>
      <c r="E790" s="94"/>
      <c r="F790" s="103"/>
      <c r="G790" s="140"/>
      <c r="H790" s="140"/>
      <c r="I790" s="95"/>
      <c r="J790" s="65"/>
      <c r="K790" s="65"/>
      <c r="L790" s="65"/>
      <c r="M790" s="302"/>
      <c r="N790" s="382"/>
      <c r="O790" s="383"/>
      <c r="P790" s="302"/>
      <c r="Q790" s="384"/>
      <c r="R790" s="458"/>
      <c r="S790" s="506"/>
      <c r="T790" s="442"/>
      <c r="U790" s="443"/>
      <c r="V790" s="448"/>
      <c r="W790" s="495"/>
      <c r="X790" s="418"/>
      <c r="Y790" s="419"/>
      <c r="Z790" s="420" t="s">
        <v>20</v>
      </c>
      <c r="AA790" s="421" t="s">
        <v>21</v>
      </c>
      <c r="AB790" s="422">
        <v>0.85</v>
      </c>
      <c r="AC790" s="412"/>
      <c r="AD790" s="412"/>
      <c r="AE790" s="413"/>
      <c r="AF790" s="414">
        <f>ROUND(ROUND(ROUND(ROUND(ROUND(G728+K764,0)*Q728,0)*U788,0)*Y789,0)*AB790,0)</f>
        <v>112</v>
      </c>
      <c r="AG790" s="79"/>
    </row>
    <row r="791" ht="16.5" customHeight="1">
      <c r="A791" s="403">
        <v>63.0</v>
      </c>
      <c r="B791" s="404" t="s">
        <v>6530</v>
      </c>
      <c r="C791" s="405" t="s">
        <v>6531</v>
      </c>
      <c r="D791" s="94"/>
      <c r="E791" s="94"/>
      <c r="F791" s="103"/>
      <c r="G791" s="140"/>
      <c r="H791" s="140"/>
      <c r="I791" s="95"/>
      <c r="J791" s="65"/>
      <c r="K791" s="65"/>
      <c r="L791" s="65"/>
      <c r="M791" s="302"/>
      <c r="N791" s="382"/>
      <c r="O791" s="383"/>
      <c r="P791" s="302"/>
      <c r="Q791" s="384"/>
      <c r="R791" s="458"/>
      <c r="S791" s="510"/>
      <c r="T791" s="442"/>
      <c r="U791" s="443"/>
      <c r="V791" s="448"/>
      <c r="W791" s="507" t="s">
        <v>329</v>
      </c>
      <c r="X791" s="409" t="s">
        <v>21</v>
      </c>
      <c r="Y791" s="410">
        <f>$Y$659</f>
        <v>0.85</v>
      </c>
      <c r="Z791" s="423"/>
      <c r="AA791" s="424"/>
      <c r="AB791" s="424"/>
      <c r="AC791" s="424"/>
      <c r="AD791" s="424"/>
      <c r="AE791" s="419"/>
      <c r="AF791" s="414">
        <f>ROUND(ROUND(ROUND(ROUND(G728+K764,0)*Q728,0)*U788,0)*Y791,0)</f>
        <v>161</v>
      </c>
      <c r="AG791" s="79"/>
    </row>
    <row r="792" ht="16.5" customHeight="1">
      <c r="A792" s="403">
        <v>63.0</v>
      </c>
      <c r="B792" s="404" t="s">
        <v>6532</v>
      </c>
      <c r="C792" s="405" t="s">
        <v>6533</v>
      </c>
      <c r="D792" s="94"/>
      <c r="E792" s="94"/>
      <c r="F792" s="103"/>
      <c r="G792" s="140"/>
      <c r="H792" s="140"/>
      <c r="I792" s="95"/>
      <c r="J792" s="65"/>
      <c r="K792" s="65"/>
      <c r="L792" s="65"/>
      <c r="M792" s="302"/>
      <c r="N792" s="382"/>
      <c r="O792" s="383"/>
      <c r="P792" s="302"/>
      <c r="Q792" s="384"/>
      <c r="R792" s="458"/>
      <c r="S792" s="455"/>
      <c r="T792" s="442"/>
      <c r="U792" s="443"/>
      <c r="V792" s="448"/>
      <c r="W792" s="495"/>
      <c r="X792" s="418"/>
      <c r="Y792" s="419"/>
      <c r="Z792" s="420" t="s">
        <v>20</v>
      </c>
      <c r="AA792" s="421" t="s">
        <v>21</v>
      </c>
      <c r="AB792" s="422">
        <v>0.85</v>
      </c>
      <c r="AC792" s="412"/>
      <c r="AD792" s="412"/>
      <c r="AE792" s="413"/>
      <c r="AF792" s="414">
        <f>ROUND(ROUND(ROUND(ROUND(ROUND(G728+K764,0)*Q728,0)*U788,0)*Y791,0)*AB792,0)</f>
        <v>137</v>
      </c>
      <c r="AG792" s="79"/>
    </row>
    <row r="793" ht="16.5" customHeight="1">
      <c r="A793" s="403">
        <v>63.0</v>
      </c>
      <c r="B793" s="404" t="s">
        <v>6534</v>
      </c>
      <c r="C793" s="405" t="s">
        <v>6535</v>
      </c>
      <c r="D793" s="94"/>
      <c r="E793" s="94"/>
      <c r="F793" s="103"/>
      <c r="G793" s="140"/>
      <c r="H793" s="140"/>
      <c r="I793" s="95"/>
      <c r="J793" s="65"/>
      <c r="K793" s="65"/>
      <c r="L793" s="65"/>
      <c r="M793" s="302"/>
      <c r="N793" s="382"/>
      <c r="O793" s="383"/>
      <c r="P793" s="302"/>
      <c r="Q793" s="384"/>
      <c r="R793" s="458"/>
      <c r="S793" s="455"/>
      <c r="T793" s="442"/>
      <c r="U793" s="443"/>
      <c r="V793" s="448"/>
      <c r="W793" s="438"/>
      <c r="X793" s="409"/>
      <c r="Y793" s="439"/>
      <c r="Z793" s="411"/>
      <c r="AA793" s="412"/>
      <c r="AB793" s="413"/>
      <c r="AC793" s="509" t="s">
        <v>30</v>
      </c>
      <c r="AD793" s="442">
        <v>5.0</v>
      </c>
      <c r="AE793" s="452" t="s">
        <v>31</v>
      </c>
      <c r="AF793" s="414">
        <f>ROUND(ROUND(ROUND(ROUND(G728+K764,0)*Q728,0)*U788,0)-AD793,0)</f>
        <v>184</v>
      </c>
      <c r="AG793" s="79"/>
    </row>
    <row r="794" ht="16.5" customHeight="1">
      <c r="A794" s="403">
        <v>63.0</v>
      </c>
      <c r="B794" s="404" t="s">
        <v>6536</v>
      </c>
      <c r="C794" s="405" t="s">
        <v>6537</v>
      </c>
      <c r="D794" s="94"/>
      <c r="E794" s="94"/>
      <c r="F794" s="103"/>
      <c r="G794" s="140"/>
      <c r="H794" s="140"/>
      <c r="I794" s="95"/>
      <c r="J794" s="65"/>
      <c r="K794" s="65"/>
      <c r="L794" s="65"/>
      <c r="M794" s="302"/>
      <c r="N794" s="382"/>
      <c r="O794" s="383"/>
      <c r="P794" s="302"/>
      <c r="Q794" s="384"/>
      <c r="R794" s="458"/>
      <c r="S794" s="455"/>
      <c r="T794" s="442"/>
      <c r="U794" s="443"/>
      <c r="V794" s="443"/>
      <c r="W794" s="445"/>
      <c r="X794" s="418"/>
      <c r="Y794" s="446"/>
      <c r="Z794" s="438" t="s">
        <v>20</v>
      </c>
      <c r="AA794" s="409" t="s">
        <v>21</v>
      </c>
      <c r="AB794" s="454">
        <v>0.85</v>
      </c>
      <c r="AC794" s="506"/>
      <c r="AD794" s="442"/>
      <c r="AE794" s="452"/>
      <c r="AF794" s="414">
        <f>ROUND(ROUND(ROUND(ROUND(ROUND(G728+K764,0)*Q728,0)*U788,0)*AB794,0)-AD793,0)</f>
        <v>156</v>
      </c>
      <c r="AG794" s="79"/>
    </row>
    <row r="795" ht="16.5" customHeight="1">
      <c r="A795" s="403">
        <v>63.0</v>
      </c>
      <c r="B795" s="404" t="s">
        <v>6538</v>
      </c>
      <c r="C795" s="405" t="s">
        <v>6539</v>
      </c>
      <c r="D795" s="94"/>
      <c r="E795" s="94"/>
      <c r="F795" s="103"/>
      <c r="G795" s="140"/>
      <c r="H795" s="140"/>
      <c r="I795" s="95"/>
      <c r="J795" s="65"/>
      <c r="K795" s="65"/>
      <c r="L795" s="65"/>
      <c r="M795" s="302"/>
      <c r="N795" s="382"/>
      <c r="O795" s="383"/>
      <c r="P795" s="302"/>
      <c r="Q795" s="384"/>
      <c r="R795" s="458"/>
      <c r="S795" s="455"/>
      <c r="T795" s="442"/>
      <c r="U795" s="443"/>
      <c r="V795" s="443"/>
      <c r="W795" s="507" t="s">
        <v>326</v>
      </c>
      <c r="X795" s="442" t="s">
        <v>21</v>
      </c>
      <c r="Y795" s="448">
        <f>$Y$657</f>
        <v>0.7</v>
      </c>
      <c r="Z795" s="426"/>
      <c r="AA795" s="427"/>
      <c r="AB795" s="428"/>
      <c r="AC795" s="506"/>
      <c r="AD795" s="443"/>
      <c r="AE795" s="448"/>
      <c r="AF795" s="414">
        <f>ROUND(ROUND(ROUND(ROUND(ROUND(G728+K764,0)*Q728,0)*U788,0)*Y795,0)-AD793,0)</f>
        <v>127</v>
      </c>
      <c r="AG795" s="79"/>
    </row>
    <row r="796" ht="16.5" customHeight="1">
      <c r="A796" s="403">
        <v>63.0</v>
      </c>
      <c r="B796" s="404" t="s">
        <v>6540</v>
      </c>
      <c r="C796" s="405" t="s">
        <v>6541</v>
      </c>
      <c r="D796" s="94"/>
      <c r="E796" s="94"/>
      <c r="F796" s="103"/>
      <c r="G796" s="140"/>
      <c r="H796" s="140"/>
      <c r="I796" s="95"/>
      <c r="J796" s="65"/>
      <c r="K796" s="65"/>
      <c r="L796" s="65"/>
      <c r="M796" s="302"/>
      <c r="N796" s="382"/>
      <c r="O796" s="383"/>
      <c r="P796" s="302"/>
      <c r="Q796" s="384"/>
      <c r="R796" s="458"/>
      <c r="S796" s="455"/>
      <c r="T796" s="442"/>
      <c r="U796" s="443"/>
      <c r="V796" s="443"/>
      <c r="W796" s="495"/>
      <c r="X796" s="418"/>
      <c r="Y796" s="419"/>
      <c r="Z796" s="420" t="s">
        <v>20</v>
      </c>
      <c r="AA796" s="421" t="s">
        <v>21</v>
      </c>
      <c r="AB796" s="430">
        <v>0.85</v>
      </c>
      <c r="AC796" s="506"/>
      <c r="AD796" s="443"/>
      <c r="AE796" s="448"/>
      <c r="AF796" s="414">
        <f>ROUND(ROUND(ROUND(ROUND(ROUND(ROUND(G728+K764,0)*Q728,0)*U788,0)*Y795,0)*AB796,0)-AD793,0)</f>
        <v>107</v>
      </c>
      <c r="AG796" s="79"/>
    </row>
    <row r="797" ht="16.5" customHeight="1">
      <c r="A797" s="403">
        <v>63.0</v>
      </c>
      <c r="B797" s="404" t="s">
        <v>6542</v>
      </c>
      <c r="C797" s="405" t="s">
        <v>6543</v>
      </c>
      <c r="D797" s="94"/>
      <c r="E797" s="94"/>
      <c r="F797" s="103"/>
      <c r="G797" s="140"/>
      <c r="H797" s="140"/>
      <c r="I797" s="95"/>
      <c r="J797" s="65"/>
      <c r="K797" s="65"/>
      <c r="L797" s="65"/>
      <c r="M797" s="302"/>
      <c r="N797" s="382"/>
      <c r="O797" s="383"/>
      <c r="P797" s="302"/>
      <c r="Q797" s="384"/>
      <c r="R797" s="458"/>
      <c r="S797" s="455"/>
      <c r="T797" s="442"/>
      <c r="U797" s="443"/>
      <c r="V797" s="448"/>
      <c r="W797" s="507" t="s">
        <v>329</v>
      </c>
      <c r="X797" s="442" t="s">
        <v>21</v>
      </c>
      <c r="Y797" s="448">
        <f>$Y$659</f>
        <v>0.85</v>
      </c>
      <c r="Z797" s="423"/>
      <c r="AA797" s="424"/>
      <c r="AB797" s="419"/>
      <c r="AC797" s="506"/>
      <c r="AD797" s="443"/>
      <c r="AE797" s="448"/>
      <c r="AF797" s="414">
        <f>ROUND(ROUND(ROUND(ROUND(ROUND(G728+K764,0)*Q728,0)*U788,0)*Y797,0)-AD793,0)</f>
        <v>156</v>
      </c>
      <c r="AG797" s="79"/>
    </row>
    <row r="798" ht="16.5" customHeight="1">
      <c r="A798" s="403">
        <v>63.0</v>
      </c>
      <c r="B798" s="404" t="s">
        <v>6544</v>
      </c>
      <c r="C798" s="405" t="s">
        <v>6545</v>
      </c>
      <c r="D798" s="94"/>
      <c r="E798" s="94"/>
      <c r="F798" s="103"/>
      <c r="G798" s="140"/>
      <c r="H798" s="140"/>
      <c r="I798" s="95"/>
      <c r="J798" s="110"/>
      <c r="K798" s="115"/>
      <c r="L798" s="115"/>
      <c r="M798" s="386"/>
      <c r="N798" s="364"/>
      <c r="O798" s="378"/>
      <c r="P798" s="374"/>
      <c r="Q798" s="376"/>
      <c r="R798" s="462"/>
      <c r="S798" s="463"/>
      <c r="T798" s="418"/>
      <c r="U798" s="424"/>
      <c r="V798" s="419"/>
      <c r="W798" s="495"/>
      <c r="X798" s="418"/>
      <c r="Y798" s="419"/>
      <c r="Z798" s="420" t="s">
        <v>20</v>
      </c>
      <c r="AA798" s="421" t="s">
        <v>21</v>
      </c>
      <c r="AB798" s="430">
        <v>0.85</v>
      </c>
      <c r="AC798" s="495"/>
      <c r="AD798" s="424"/>
      <c r="AE798" s="419"/>
      <c r="AF798" s="414">
        <f>ROUND(ROUND(ROUND(ROUND(ROUND(ROUND(G728+K764,0)*Q728,0)*U788,0)*Y797,0)*AB798,0)-AD793,0)</f>
        <v>132</v>
      </c>
      <c r="AG798" s="79"/>
    </row>
    <row r="799" ht="16.5" customHeight="1">
      <c r="A799" s="29">
        <v>63.0</v>
      </c>
      <c r="B799" s="30" t="s">
        <v>6546</v>
      </c>
      <c r="C799" s="32" t="s">
        <v>6547</v>
      </c>
      <c r="D799" s="94"/>
      <c r="E799" s="94"/>
      <c r="F799" s="103"/>
      <c r="G799" s="140"/>
      <c r="H799" s="140"/>
      <c r="I799" s="95"/>
      <c r="J799" s="65"/>
      <c r="K799" s="65"/>
      <c r="L799" s="65"/>
      <c r="M799" s="302"/>
      <c r="N799" s="367"/>
      <c r="O799" s="82" t="s">
        <v>5011</v>
      </c>
      <c r="P799" s="140"/>
      <c r="Q799" s="95"/>
      <c r="R799" s="287"/>
      <c r="S799" s="287"/>
      <c r="T799" s="152"/>
      <c r="U799" s="152"/>
      <c r="V799" s="152"/>
      <c r="W799" s="299"/>
      <c r="X799" s="287"/>
      <c r="Y799" s="345"/>
      <c r="Z799" s="398"/>
      <c r="AA799" s="288"/>
      <c r="AB799" s="288"/>
      <c r="AC799" s="288"/>
      <c r="AD799" s="288"/>
      <c r="AE799" s="346"/>
      <c r="AF799" s="45">
        <f>ROUND(G728*Q800,0)</f>
        <v>266</v>
      </c>
      <c r="AG799" s="79"/>
    </row>
    <row r="800" ht="16.5" customHeight="1">
      <c r="A800" s="29">
        <v>63.0</v>
      </c>
      <c r="B800" s="30" t="s">
        <v>6548</v>
      </c>
      <c r="C800" s="32" t="s">
        <v>6549</v>
      </c>
      <c r="D800" s="94"/>
      <c r="E800" s="94"/>
      <c r="F800" s="103"/>
      <c r="G800" s="140"/>
      <c r="H800" s="140"/>
      <c r="I800" s="95"/>
      <c r="J800" s="65"/>
      <c r="K800" s="65"/>
      <c r="L800" s="65"/>
      <c r="M800" s="302"/>
      <c r="N800" s="105"/>
      <c r="O800" s="482"/>
      <c r="P800" s="302" t="s">
        <v>21</v>
      </c>
      <c r="Q800" s="349">
        <v>0.5</v>
      </c>
      <c r="R800" s="302"/>
      <c r="S800" s="302"/>
      <c r="T800" s="140"/>
      <c r="U800" s="140"/>
      <c r="V800" s="140"/>
      <c r="W800" s="303"/>
      <c r="X800" s="290"/>
      <c r="Y800" s="350"/>
      <c r="Z800" s="299" t="s">
        <v>20</v>
      </c>
      <c r="AA800" s="287" t="s">
        <v>21</v>
      </c>
      <c r="AB800" s="351">
        <v>0.85</v>
      </c>
      <c r="AC800" s="288"/>
      <c r="AD800" s="288"/>
      <c r="AE800" s="346"/>
      <c r="AF800" s="45">
        <f>ROUND(ROUND(G728*Q800,0)*AB800,0)</f>
        <v>226</v>
      </c>
      <c r="AG800" s="79"/>
    </row>
    <row r="801" ht="16.5" customHeight="1">
      <c r="A801" s="29">
        <v>63.0</v>
      </c>
      <c r="B801" s="30" t="s">
        <v>6550</v>
      </c>
      <c r="C801" s="32" t="s">
        <v>6551</v>
      </c>
      <c r="D801" s="94"/>
      <c r="E801" s="94"/>
      <c r="F801" s="76"/>
      <c r="G801" s="63"/>
      <c r="H801" s="63"/>
      <c r="I801" s="51"/>
      <c r="J801" s="94"/>
      <c r="K801" s="140"/>
      <c r="L801" s="348"/>
      <c r="M801" s="304"/>
      <c r="N801" s="381"/>
      <c r="O801" s="482"/>
      <c r="P801" s="304"/>
      <c r="Q801" s="380"/>
      <c r="R801" s="304"/>
      <c r="S801" s="304"/>
      <c r="T801" s="140"/>
      <c r="U801" s="140"/>
      <c r="V801" s="140"/>
      <c r="W801" s="305" t="s">
        <v>326</v>
      </c>
      <c r="X801" s="287" t="s">
        <v>21</v>
      </c>
      <c r="Y801" s="354">
        <f>$Y$657</f>
        <v>0.7</v>
      </c>
      <c r="Z801" s="434"/>
      <c r="AA801" s="297"/>
      <c r="AB801" s="297"/>
      <c r="AC801" s="297"/>
      <c r="AD801" s="297"/>
      <c r="AE801" s="362"/>
      <c r="AF801" s="114">
        <f>ROUND(ROUND(G728*Q800,0)*Y801,0)</f>
        <v>186</v>
      </c>
      <c r="AG801" s="79"/>
    </row>
    <row r="802" ht="16.5" customHeight="1">
      <c r="A802" s="29">
        <v>63.0</v>
      </c>
      <c r="B802" s="30" t="s">
        <v>6552</v>
      </c>
      <c r="C802" s="32" t="s">
        <v>6553</v>
      </c>
      <c r="D802" s="94"/>
      <c r="E802" s="94"/>
      <c r="F802" s="76"/>
      <c r="G802" s="63"/>
      <c r="H802" s="63"/>
      <c r="I802" s="51"/>
      <c r="J802" s="94"/>
      <c r="K802" s="140"/>
      <c r="L802" s="348"/>
      <c r="M802" s="304"/>
      <c r="N802" s="381"/>
      <c r="O802" s="482"/>
      <c r="P802" s="304"/>
      <c r="Q802" s="380"/>
      <c r="R802" s="304"/>
      <c r="S802" s="304"/>
      <c r="T802" s="140"/>
      <c r="U802" s="140"/>
      <c r="V802" s="140"/>
      <c r="W802" s="484"/>
      <c r="X802" s="290"/>
      <c r="Y802" s="355"/>
      <c r="Z802" s="356" t="s">
        <v>20</v>
      </c>
      <c r="AA802" s="357" t="s">
        <v>21</v>
      </c>
      <c r="AB802" s="358">
        <v>0.85</v>
      </c>
      <c r="AC802" s="288"/>
      <c r="AD802" s="288"/>
      <c r="AE802" s="346"/>
      <c r="AF802" s="114">
        <f>ROUND(ROUND(ROUND(G728*Q800,0)*Y801,0)*AB802,0)</f>
        <v>158</v>
      </c>
      <c r="AG802" s="79"/>
    </row>
    <row r="803" ht="16.5" customHeight="1">
      <c r="A803" s="29">
        <v>63.0</v>
      </c>
      <c r="B803" s="30" t="s">
        <v>6554</v>
      </c>
      <c r="C803" s="32" t="s">
        <v>6555</v>
      </c>
      <c r="D803" s="94"/>
      <c r="E803" s="94"/>
      <c r="F803" s="76"/>
      <c r="G803" s="63"/>
      <c r="H803" s="63"/>
      <c r="I803" s="51"/>
      <c r="J803" s="94"/>
      <c r="K803" s="140"/>
      <c r="L803" s="348"/>
      <c r="M803" s="304"/>
      <c r="N803" s="381"/>
      <c r="O803" s="482"/>
      <c r="P803" s="304"/>
      <c r="Q803" s="380"/>
      <c r="R803" s="304"/>
      <c r="S803" s="304"/>
      <c r="T803" s="140"/>
      <c r="U803" s="140"/>
      <c r="V803" s="140"/>
      <c r="W803" s="305" t="s">
        <v>329</v>
      </c>
      <c r="X803" s="287" t="s">
        <v>21</v>
      </c>
      <c r="Y803" s="354">
        <f>$Y$659</f>
        <v>0.85</v>
      </c>
      <c r="Z803" s="435"/>
      <c r="AA803" s="292"/>
      <c r="AB803" s="292"/>
      <c r="AC803" s="292"/>
      <c r="AD803" s="292"/>
      <c r="AE803" s="355"/>
      <c r="AF803" s="45">
        <f>ROUND(ROUND(G728*Q800,0)*Y803,0)</f>
        <v>226</v>
      </c>
      <c r="AG803" s="79"/>
    </row>
    <row r="804" ht="16.5" customHeight="1">
      <c r="A804" s="29">
        <v>63.0</v>
      </c>
      <c r="B804" s="30" t="s">
        <v>6556</v>
      </c>
      <c r="C804" s="32" t="s">
        <v>6557</v>
      </c>
      <c r="D804" s="94"/>
      <c r="E804" s="94"/>
      <c r="F804" s="76"/>
      <c r="G804" s="63"/>
      <c r="H804" s="63"/>
      <c r="I804" s="51"/>
      <c r="J804" s="94"/>
      <c r="K804" s="140"/>
      <c r="L804" s="348"/>
      <c r="M804" s="304"/>
      <c r="N804" s="381"/>
      <c r="O804" s="482"/>
      <c r="P804" s="304"/>
      <c r="Q804" s="380"/>
      <c r="R804" s="304"/>
      <c r="S804" s="304"/>
      <c r="T804" s="140"/>
      <c r="U804" s="140"/>
      <c r="V804" s="140"/>
      <c r="W804" s="484"/>
      <c r="X804" s="290"/>
      <c r="Y804" s="355"/>
      <c r="Z804" s="356" t="s">
        <v>20</v>
      </c>
      <c r="AA804" s="357" t="s">
        <v>21</v>
      </c>
      <c r="AB804" s="358">
        <v>0.85</v>
      </c>
      <c r="AC804" s="288"/>
      <c r="AD804" s="288"/>
      <c r="AE804" s="346"/>
      <c r="AF804" s="45">
        <f>ROUND(ROUND(ROUND(G728*Q800,0)*Y803,0)*AB804,0)</f>
        <v>192</v>
      </c>
      <c r="AG804" s="79"/>
    </row>
    <row r="805" ht="16.5" customHeight="1">
      <c r="A805" s="29">
        <v>63.0</v>
      </c>
      <c r="B805" s="30" t="s">
        <v>6558</v>
      </c>
      <c r="C805" s="32" t="s">
        <v>6559</v>
      </c>
      <c r="D805" s="94"/>
      <c r="E805" s="94"/>
      <c r="F805" s="76"/>
      <c r="G805" s="63"/>
      <c r="H805" s="63"/>
      <c r="I805" s="51"/>
      <c r="J805" s="94"/>
      <c r="K805" s="140"/>
      <c r="L805" s="348"/>
      <c r="M805" s="304"/>
      <c r="N805" s="381"/>
      <c r="O805" s="482"/>
      <c r="P805" s="304"/>
      <c r="Q805" s="380"/>
      <c r="R805" s="304"/>
      <c r="S805" s="304"/>
      <c r="T805" s="140"/>
      <c r="U805" s="140"/>
      <c r="V805" s="140"/>
      <c r="W805" s="299"/>
      <c r="X805" s="287"/>
      <c r="Y805" s="345"/>
      <c r="Z805" s="398"/>
      <c r="AA805" s="288"/>
      <c r="AB805" s="346"/>
      <c r="AC805" s="82" t="s">
        <v>30</v>
      </c>
      <c r="AD805" s="302">
        <v>5.0</v>
      </c>
      <c r="AE805" s="360" t="s">
        <v>31</v>
      </c>
      <c r="AF805" s="45">
        <f>ROUND(ROUND(G728*Q800,0)-AD805,0)</f>
        <v>261</v>
      </c>
      <c r="AG805" s="79"/>
    </row>
    <row r="806" ht="16.5" customHeight="1">
      <c r="A806" s="29">
        <v>63.0</v>
      </c>
      <c r="B806" s="30" t="s">
        <v>6560</v>
      </c>
      <c r="C806" s="32" t="s">
        <v>6561</v>
      </c>
      <c r="D806" s="94"/>
      <c r="E806" s="94"/>
      <c r="F806" s="76"/>
      <c r="G806" s="63"/>
      <c r="H806" s="63"/>
      <c r="I806" s="51"/>
      <c r="J806" s="94"/>
      <c r="K806" s="140"/>
      <c r="L806" s="348"/>
      <c r="M806" s="304"/>
      <c r="N806" s="381"/>
      <c r="O806" s="482"/>
      <c r="P806" s="304"/>
      <c r="Q806" s="380"/>
      <c r="R806" s="304"/>
      <c r="S806" s="304"/>
      <c r="T806" s="140"/>
      <c r="U806" s="140"/>
      <c r="V806" s="140"/>
      <c r="W806" s="303"/>
      <c r="X806" s="290"/>
      <c r="Y806" s="350"/>
      <c r="Z806" s="299" t="s">
        <v>20</v>
      </c>
      <c r="AA806" s="287" t="s">
        <v>21</v>
      </c>
      <c r="AB806" s="361">
        <v>0.85</v>
      </c>
      <c r="AC806" s="482"/>
      <c r="AD806" s="302"/>
      <c r="AE806" s="360"/>
      <c r="AF806" s="45">
        <f>ROUND(ROUND(ROUND(G728*Q800,0)*AB806,0)-AD805,0)</f>
        <v>221</v>
      </c>
      <c r="AG806" s="79"/>
    </row>
    <row r="807" ht="16.5" customHeight="1">
      <c r="A807" s="29">
        <v>63.0</v>
      </c>
      <c r="B807" s="30" t="s">
        <v>6562</v>
      </c>
      <c r="C807" s="32" t="s">
        <v>6563</v>
      </c>
      <c r="D807" s="94"/>
      <c r="E807" s="94"/>
      <c r="F807" s="76"/>
      <c r="G807" s="63"/>
      <c r="H807" s="63"/>
      <c r="I807" s="51"/>
      <c r="J807" s="94"/>
      <c r="K807" s="140"/>
      <c r="L807" s="348"/>
      <c r="M807" s="304"/>
      <c r="N807" s="381"/>
      <c r="O807" s="482"/>
      <c r="P807" s="304"/>
      <c r="Q807" s="380"/>
      <c r="R807" s="304"/>
      <c r="S807" s="304"/>
      <c r="T807" s="140"/>
      <c r="U807" s="140"/>
      <c r="V807" s="140"/>
      <c r="W807" s="305" t="s">
        <v>326</v>
      </c>
      <c r="X807" s="302" t="s">
        <v>21</v>
      </c>
      <c r="Y807" s="349">
        <v>0.7</v>
      </c>
      <c r="Z807" s="434"/>
      <c r="AA807" s="297"/>
      <c r="AB807" s="362"/>
      <c r="AC807" s="482"/>
      <c r="AD807" s="313"/>
      <c r="AE807" s="349"/>
      <c r="AF807" s="114">
        <f>ROUND(ROUND(ROUND(G728*Q800,0)*Y807,0)-AD805,0)</f>
        <v>181</v>
      </c>
      <c r="AG807" s="79"/>
    </row>
    <row r="808" ht="16.5" customHeight="1">
      <c r="A808" s="29">
        <v>63.0</v>
      </c>
      <c r="B808" s="30" t="s">
        <v>6564</v>
      </c>
      <c r="C808" s="32" t="s">
        <v>6565</v>
      </c>
      <c r="D808" s="94"/>
      <c r="E808" s="94"/>
      <c r="F808" s="76"/>
      <c r="G808" s="63"/>
      <c r="H808" s="63"/>
      <c r="I808" s="51"/>
      <c r="J808" s="94"/>
      <c r="K808" s="140"/>
      <c r="L808" s="348"/>
      <c r="M808" s="304"/>
      <c r="N808" s="381"/>
      <c r="O808" s="482"/>
      <c r="P808" s="304"/>
      <c r="Q808" s="380"/>
      <c r="R808" s="304"/>
      <c r="S808" s="304"/>
      <c r="T808" s="140"/>
      <c r="U808" s="140"/>
      <c r="V808" s="140"/>
      <c r="W808" s="484"/>
      <c r="X808" s="290"/>
      <c r="Y808" s="355"/>
      <c r="Z808" s="356" t="s">
        <v>20</v>
      </c>
      <c r="AA808" s="357" t="s">
        <v>21</v>
      </c>
      <c r="AB808" s="363">
        <v>0.85</v>
      </c>
      <c r="AC808" s="482"/>
      <c r="AD808" s="313"/>
      <c r="AE808" s="349"/>
      <c r="AF808" s="114">
        <f>ROUND(ROUND(ROUND(ROUND(G728*Q800,0)*Y807,0)*AB808,0)-AD805,0)</f>
        <v>153</v>
      </c>
      <c r="AG808" s="79"/>
    </row>
    <row r="809" ht="16.5" customHeight="1">
      <c r="A809" s="29">
        <v>63.0</v>
      </c>
      <c r="B809" s="30" t="s">
        <v>6566</v>
      </c>
      <c r="C809" s="32" t="s">
        <v>6567</v>
      </c>
      <c r="D809" s="94"/>
      <c r="E809" s="94"/>
      <c r="F809" s="76"/>
      <c r="G809" s="63"/>
      <c r="H809" s="63"/>
      <c r="I809" s="51"/>
      <c r="J809" s="94"/>
      <c r="K809" s="140"/>
      <c r="L809" s="348"/>
      <c r="M809" s="304"/>
      <c r="N809" s="381"/>
      <c r="O809" s="307"/>
      <c r="P809" s="304"/>
      <c r="Q809" s="380"/>
      <c r="R809" s="304"/>
      <c r="S809" s="304"/>
      <c r="T809" s="140"/>
      <c r="U809" s="140"/>
      <c r="V809" s="140"/>
      <c r="W809" s="305" t="s">
        <v>329</v>
      </c>
      <c r="X809" s="302" t="s">
        <v>21</v>
      </c>
      <c r="Y809" s="349">
        <v>0.85</v>
      </c>
      <c r="Z809" s="435"/>
      <c r="AA809" s="292"/>
      <c r="AB809" s="355"/>
      <c r="AC809" s="482"/>
      <c r="AD809" s="313"/>
      <c r="AE809" s="349"/>
      <c r="AF809" s="45">
        <f>ROUND(ROUND(ROUND(G728*Q800,0)*Y809,0)-AD805,0)</f>
        <v>221</v>
      </c>
      <c r="AG809" s="79"/>
    </row>
    <row r="810" ht="16.5" customHeight="1">
      <c r="A810" s="29">
        <v>63.0</v>
      </c>
      <c r="B810" s="30" t="s">
        <v>6568</v>
      </c>
      <c r="C810" s="32" t="s">
        <v>6569</v>
      </c>
      <c r="D810" s="94"/>
      <c r="E810" s="94"/>
      <c r="F810" s="76"/>
      <c r="G810" s="63"/>
      <c r="H810" s="63"/>
      <c r="I810" s="51"/>
      <c r="J810" s="94"/>
      <c r="K810" s="140"/>
      <c r="L810" s="348"/>
      <c r="M810" s="304"/>
      <c r="N810" s="381"/>
      <c r="O810" s="307"/>
      <c r="P810" s="304"/>
      <c r="Q810" s="380"/>
      <c r="R810" s="304"/>
      <c r="S810" s="304"/>
      <c r="T810" s="140"/>
      <c r="U810" s="140"/>
      <c r="V810" s="140"/>
      <c r="W810" s="484"/>
      <c r="X810" s="290"/>
      <c r="Y810" s="355"/>
      <c r="Z810" s="356" t="s">
        <v>20</v>
      </c>
      <c r="AA810" s="357" t="s">
        <v>21</v>
      </c>
      <c r="AB810" s="363">
        <v>0.85</v>
      </c>
      <c r="AC810" s="484"/>
      <c r="AD810" s="292"/>
      <c r="AE810" s="355"/>
      <c r="AF810" s="45">
        <f>ROUND(ROUND(ROUND(ROUND(G728*Q800,0)*Y809,0)*AB810,0)-AD805,0)</f>
        <v>187</v>
      </c>
      <c r="AG810" s="79"/>
    </row>
    <row r="811" ht="16.5" customHeight="1">
      <c r="A811" s="403">
        <v>63.0</v>
      </c>
      <c r="B811" s="404" t="s">
        <v>6570</v>
      </c>
      <c r="C811" s="405" t="s">
        <v>6571</v>
      </c>
      <c r="D811" s="94"/>
      <c r="E811" s="94"/>
      <c r="F811" s="307"/>
      <c r="G811" s="140"/>
      <c r="H811" s="140"/>
      <c r="I811" s="95"/>
      <c r="J811" s="94"/>
      <c r="K811" s="65"/>
      <c r="L811" s="65"/>
      <c r="M811" s="140"/>
      <c r="N811" s="105"/>
      <c r="O811" s="94"/>
      <c r="P811" s="140"/>
      <c r="Q811" s="95"/>
      <c r="R811" s="504" t="s">
        <v>23</v>
      </c>
      <c r="S811" s="505" t="s">
        <v>24</v>
      </c>
      <c r="T811" s="408"/>
      <c r="U811" s="408"/>
      <c r="V811" s="437"/>
      <c r="W811" s="438"/>
      <c r="X811" s="409"/>
      <c r="Y811" s="439"/>
      <c r="Z811" s="411"/>
      <c r="AA811" s="412"/>
      <c r="AB811" s="412"/>
      <c r="AC811" s="412"/>
      <c r="AD811" s="412"/>
      <c r="AE811" s="413"/>
      <c r="AF811" s="414">
        <f>ROUND(ROUND(G728*Q800,0)*U812,0)</f>
        <v>186</v>
      </c>
      <c r="AG811" s="79"/>
    </row>
    <row r="812" ht="16.5" customHeight="1">
      <c r="A812" s="403">
        <v>63.0</v>
      </c>
      <c r="B812" s="404" t="s">
        <v>6572</v>
      </c>
      <c r="C812" s="405" t="s">
        <v>6573</v>
      </c>
      <c r="D812" s="94"/>
      <c r="E812" s="94"/>
      <c r="F812" s="307"/>
      <c r="G812" s="63"/>
      <c r="H812" s="140"/>
      <c r="I812" s="95"/>
      <c r="J812" s="94"/>
      <c r="K812" s="65"/>
      <c r="L812" s="65"/>
      <c r="M812" s="140"/>
      <c r="N812" s="105"/>
      <c r="O812" s="94"/>
      <c r="P812" s="140"/>
      <c r="Q812" s="95"/>
      <c r="R812" s="481"/>
      <c r="S812" s="506"/>
      <c r="T812" s="442" t="s">
        <v>21</v>
      </c>
      <c r="U812" s="443">
        <v>0.7</v>
      </c>
      <c r="V812" s="444"/>
      <c r="W812" s="445"/>
      <c r="X812" s="418"/>
      <c r="Y812" s="446"/>
      <c r="Z812" s="438" t="s">
        <v>20</v>
      </c>
      <c r="AA812" s="409" t="s">
        <v>21</v>
      </c>
      <c r="AB812" s="447">
        <v>0.85</v>
      </c>
      <c r="AC812" s="412"/>
      <c r="AD812" s="412"/>
      <c r="AE812" s="413"/>
      <c r="AF812" s="414">
        <f>ROUND(ROUND(ROUND(G728*Q800,0)*U812,0)*AB812,0)</f>
        <v>158</v>
      </c>
      <c r="AG812" s="79"/>
    </row>
    <row r="813" ht="16.5" customHeight="1">
      <c r="A813" s="403">
        <v>63.0</v>
      </c>
      <c r="B813" s="404" t="s">
        <v>6574</v>
      </c>
      <c r="C813" s="405" t="s">
        <v>6575</v>
      </c>
      <c r="D813" s="94"/>
      <c r="E813" s="94"/>
      <c r="F813" s="103"/>
      <c r="G813" s="140"/>
      <c r="H813" s="140"/>
      <c r="I813" s="95"/>
      <c r="J813" s="69"/>
      <c r="K813" s="65"/>
      <c r="L813" s="65"/>
      <c r="M813" s="302"/>
      <c r="N813" s="382"/>
      <c r="O813" s="383"/>
      <c r="P813" s="302"/>
      <c r="Q813" s="384"/>
      <c r="R813" s="481"/>
      <c r="S813" s="506"/>
      <c r="T813" s="442"/>
      <c r="U813" s="443"/>
      <c r="V813" s="448"/>
      <c r="W813" s="507" t="s">
        <v>326</v>
      </c>
      <c r="X813" s="409" t="s">
        <v>21</v>
      </c>
      <c r="Y813" s="410">
        <f>$Y$657</f>
        <v>0.7</v>
      </c>
      <c r="Z813" s="426"/>
      <c r="AA813" s="427"/>
      <c r="AB813" s="427"/>
      <c r="AC813" s="427"/>
      <c r="AD813" s="427"/>
      <c r="AE813" s="428"/>
      <c r="AF813" s="414">
        <f>ROUND(ROUND(ROUND(G728*Q800,0)*U812,0)*Y813,0)</f>
        <v>130</v>
      </c>
      <c r="AG813" s="79"/>
    </row>
    <row r="814" ht="16.5" customHeight="1">
      <c r="A814" s="403">
        <v>63.0</v>
      </c>
      <c r="B814" s="404" t="s">
        <v>6576</v>
      </c>
      <c r="C814" s="405" t="s">
        <v>6577</v>
      </c>
      <c r="D814" s="94"/>
      <c r="E814" s="94"/>
      <c r="F814" s="103"/>
      <c r="G814" s="140"/>
      <c r="H814" s="140"/>
      <c r="I814" s="95"/>
      <c r="J814" s="69"/>
      <c r="K814" s="65"/>
      <c r="L814" s="65"/>
      <c r="M814" s="302"/>
      <c r="N814" s="382"/>
      <c r="O814" s="383"/>
      <c r="P814" s="302"/>
      <c r="Q814" s="384"/>
      <c r="R814" s="481"/>
      <c r="S814" s="506"/>
      <c r="T814" s="442"/>
      <c r="U814" s="443"/>
      <c r="V814" s="448"/>
      <c r="W814" s="495"/>
      <c r="X814" s="418"/>
      <c r="Y814" s="419"/>
      <c r="Z814" s="420" t="s">
        <v>20</v>
      </c>
      <c r="AA814" s="421" t="s">
        <v>21</v>
      </c>
      <c r="AB814" s="422">
        <v>0.85</v>
      </c>
      <c r="AC814" s="412"/>
      <c r="AD814" s="412"/>
      <c r="AE814" s="413"/>
      <c r="AF814" s="414">
        <f>ROUND(ROUND(ROUND(ROUND(G728*Q800,0)*U812,0)*Y813,0)*AB814,0)</f>
        <v>111</v>
      </c>
      <c r="AG814" s="79"/>
    </row>
    <row r="815" ht="16.5" customHeight="1">
      <c r="A815" s="403">
        <v>63.0</v>
      </c>
      <c r="B815" s="404" t="s">
        <v>6578</v>
      </c>
      <c r="C815" s="405" t="s">
        <v>6579</v>
      </c>
      <c r="D815" s="94"/>
      <c r="E815" s="94"/>
      <c r="F815" s="103"/>
      <c r="G815" s="140"/>
      <c r="H815" s="140"/>
      <c r="I815" s="95"/>
      <c r="J815" s="69"/>
      <c r="K815" s="65"/>
      <c r="L815" s="65"/>
      <c r="M815" s="302"/>
      <c r="N815" s="382"/>
      <c r="O815" s="383"/>
      <c r="P815" s="302"/>
      <c r="Q815" s="384"/>
      <c r="R815" s="481"/>
      <c r="S815" s="506"/>
      <c r="T815" s="442"/>
      <c r="U815" s="443"/>
      <c r="V815" s="448"/>
      <c r="W815" s="507" t="s">
        <v>329</v>
      </c>
      <c r="X815" s="409" t="s">
        <v>21</v>
      </c>
      <c r="Y815" s="410">
        <f>$Y$659</f>
        <v>0.85</v>
      </c>
      <c r="Z815" s="423"/>
      <c r="AA815" s="424"/>
      <c r="AB815" s="424"/>
      <c r="AC815" s="424"/>
      <c r="AD815" s="424"/>
      <c r="AE815" s="419"/>
      <c r="AF815" s="414">
        <f>ROUND(ROUND(ROUND(G728*Q800,0)*U812,0)*Y815,0)</f>
        <v>158</v>
      </c>
      <c r="AG815" s="79"/>
    </row>
    <row r="816" ht="16.5" customHeight="1">
      <c r="A816" s="403">
        <v>63.0</v>
      </c>
      <c r="B816" s="404" t="s">
        <v>6580</v>
      </c>
      <c r="C816" s="405" t="s">
        <v>6581</v>
      </c>
      <c r="D816" s="94"/>
      <c r="E816" s="94"/>
      <c r="F816" s="103"/>
      <c r="G816" s="140"/>
      <c r="H816" s="140"/>
      <c r="I816" s="95"/>
      <c r="J816" s="69"/>
      <c r="K816" s="65"/>
      <c r="L816" s="65"/>
      <c r="M816" s="302"/>
      <c r="N816" s="382"/>
      <c r="O816" s="383"/>
      <c r="P816" s="302"/>
      <c r="Q816" s="384"/>
      <c r="R816" s="508"/>
      <c r="S816" s="510"/>
      <c r="T816" s="442"/>
      <c r="U816" s="443"/>
      <c r="V816" s="448"/>
      <c r="W816" s="495"/>
      <c r="X816" s="418"/>
      <c r="Y816" s="419"/>
      <c r="Z816" s="420" t="s">
        <v>20</v>
      </c>
      <c r="AA816" s="421" t="s">
        <v>21</v>
      </c>
      <c r="AB816" s="422">
        <v>0.85</v>
      </c>
      <c r="AC816" s="412"/>
      <c r="AD816" s="412"/>
      <c r="AE816" s="413"/>
      <c r="AF816" s="414">
        <f>ROUND(ROUND(ROUND(ROUND(G728*Q800,0)*U812,0)*Y815,0)*AB816,0)</f>
        <v>134</v>
      </c>
      <c r="AG816" s="79"/>
    </row>
    <row r="817" ht="16.5" customHeight="1">
      <c r="A817" s="403">
        <v>63.0</v>
      </c>
      <c r="B817" s="404" t="s">
        <v>6582</v>
      </c>
      <c r="C817" s="405" t="s">
        <v>6583</v>
      </c>
      <c r="D817" s="94"/>
      <c r="E817" s="94"/>
      <c r="F817" s="103"/>
      <c r="G817" s="140"/>
      <c r="H817" s="140"/>
      <c r="I817" s="95"/>
      <c r="J817" s="69"/>
      <c r="K817" s="65"/>
      <c r="L817" s="65"/>
      <c r="M817" s="302"/>
      <c r="N817" s="382"/>
      <c r="O817" s="383"/>
      <c r="P817" s="302"/>
      <c r="Q817" s="384"/>
      <c r="R817" s="453"/>
      <c r="S817" s="455"/>
      <c r="T817" s="442"/>
      <c r="U817" s="443"/>
      <c r="V817" s="448"/>
      <c r="W817" s="438"/>
      <c r="X817" s="409"/>
      <c r="Y817" s="439"/>
      <c r="Z817" s="411"/>
      <c r="AA817" s="412"/>
      <c r="AB817" s="413"/>
      <c r="AC817" s="509" t="s">
        <v>30</v>
      </c>
      <c r="AD817" s="442">
        <v>5.0</v>
      </c>
      <c r="AE817" s="452" t="s">
        <v>31</v>
      </c>
      <c r="AF817" s="414">
        <f>ROUND(ROUND(ROUND(G728*Q800,0)*U812,0)-AD817,0)</f>
        <v>181</v>
      </c>
      <c r="AG817" s="79"/>
    </row>
    <row r="818" ht="16.5" customHeight="1">
      <c r="A818" s="403">
        <v>63.0</v>
      </c>
      <c r="B818" s="404" t="s">
        <v>6584</v>
      </c>
      <c r="C818" s="405" t="s">
        <v>6585</v>
      </c>
      <c r="D818" s="94"/>
      <c r="E818" s="94"/>
      <c r="F818" s="103"/>
      <c r="G818" s="140"/>
      <c r="H818" s="140"/>
      <c r="I818" s="95"/>
      <c r="J818" s="69"/>
      <c r="K818" s="65"/>
      <c r="L818" s="65"/>
      <c r="M818" s="302"/>
      <c r="N818" s="382"/>
      <c r="O818" s="383"/>
      <c r="P818" s="302"/>
      <c r="Q818" s="384"/>
      <c r="R818" s="458"/>
      <c r="S818" s="455"/>
      <c r="T818" s="442"/>
      <c r="U818" s="443"/>
      <c r="V818" s="448"/>
      <c r="W818" s="445"/>
      <c r="X818" s="418"/>
      <c r="Y818" s="446"/>
      <c r="Z818" s="438" t="s">
        <v>20</v>
      </c>
      <c r="AA818" s="409" t="s">
        <v>21</v>
      </c>
      <c r="AB818" s="454">
        <v>0.85</v>
      </c>
      <c r="AC818" s="506"/>
      <c r="AD818" s="442"/>
      <c r="AE818" s="452"/>
      <c r="AF818" s="414">
        <f>ROUND(ROUND(ROUND(ROUND(G728*Q800,0)*U812,0)*AB818,0)-AD817,0)</f>
        <v>153</v>
      </c>
      <c r="AG818" s="79"/>
    </row>
    <row r="819" ht="16.5" customHeight="1">
      <c r="A819" s="403">
        <v>63.0</v>
      </c>
      <c r="B819" s="404" t="s">
        <v>6586</v>
      </c>
      <c r="C819" s="405" t="s">
        <v>6587</v>
      </c>
      <c r="D819" s="94"/>
      <c r="E819" s="94"/>
      <c r="F819" s="103"/>
      <c r="G819" s="140"/>
      <c r="H819" s="140"/>
      <c r="I819" s="95"/>
      <c r="J819" s="69"/>
      <c r="K819" s="65"/>
      <c r="L819" s="65"/>
      <c r="M819" s="302"/>
      <c r="N819" s="382"/>
      <c r="O819" s="383"/>
      <c r="P819" s="302"/>
      <c r="Q819" s="384"/>
      <c r="R819" s="458"/>
      <c r="S819" s="455"/>
      <c r="T819" s="442"/>
      <c r="U819" s="443"/>
      <c r="V819" s="448"/>
      <c r="W819" s="507" t="s">
        <v>326</v>
      </c>
      <c r="X819" s="442" t="s">
        <v>21</v>
      </c>
      <c r="Y819" s="448">
        <f>$Y$657</f>
        <v>0.7</v>
      </c>
      <c r="Z819" s="426"/>
      <c r="AA819" s="427"/>
      <c r="AB819" s="428"/>
      <c r="AC819" s="506"/>
      <c r="AD819" s="443"/>
      <c r="AE819" s="448"/>
      <c r="AF819" s="414">
        <f>ROUND(ROUND(ROUND(ROUND(G728*Q800,0)*U812,0)*Y819,0)-AD817,0)</f>
        <v>125</v>
      </c>
      <c r="AG819" s="79"/>
    </row>
    <row r="820" ht="16.5" customHeight="1">
      <c r="A820" s="403">
        <v>63.0</v>
      </c>
      <c r="B820" s="404" t="s">
        <v>6588</v>
      </c>
      <c r="C820" s="405" t="s">
        <v>6589</v>
      </c>
      <c r="D820" s="94"/>
      <c r="E820" s="94"/>
      <c r="F820" s="103"/>
      <c r="G820" s="140"/>
      <c r="H820" s="140"/>
      <c r="I820" s="95"/>
      <c r="J820" s="69"/>
      <c r="K820" s="65"/>
      <c r="L820" s="65"/>
      <c r="M820" s="302"/>
      <c r="N820" s="382"/>
      <c r="O820" s="383"/>
      <c r="P820" s="302"/>
      <c r="Q820" s="384"/>
      <c r="R820" s="458"/>
      <c r="S820" s="455"/>
      <c r="T820" s="442"/>
      <c r="U820" s="443"/>
      <c r="V820" s="448"/>
      <c r="W820" s="495"/>
      <c r="X820" s="418"/>
      <c r="Y820" s="419"/>
      <c r="Z820" s="420" t="s">
        <v>20</v>
      </c>
      <c r="AA820" s="421" t="s">
        <v>21</v>
      </c>
      <c r="AB820" s="430">
        <v>0.85</v>
      </c>
      <c r="AC820" s="506"/>
      <c r="AD820" s="443"/>
      <c r="AE820" s="448"/>
      <c r="AF820" s="414">
        <f>ROUND(ROUND(ROUND(ROUND(ROUND(G728*Q800,0)*U812,0)*Y819,0)*AB820,0)-AD817,0)</f>
        <v>106</v>
      </c>
      <c r="AG820" s="79"/>
    </row>
    <row r="821" ht="16.5" customHeight="1">
      <c r="A821" s="403">
        <v>63.0</v>
      </c>
      <c r="B821" s="404" t="s">
        <v>6590</v>
      </c>
      <c r="C821" s="405" t="s">
        <v>6591</v>
      </c>
      <c r="D821" s="94"/>
      <c r="E821" s="94"/>
      <c r="F821" s="103"/>
      <c r="G821" s="140"/>
      <c r="H821" s="140"/>
      <c r="I821" s="95"/>
      <c r="J821" s="69"/>
      <c r="K821" s="65"/>
      <c r="L821" s="65"/>
      <c r="M821" s="302"/>
      <c r="N821" s="382"/>
      <c r="O821" s="383"/>
      <c r="P821" s="302"/>
      <c r="Q821" s="384"/>
      <c r="R821" s="458"/>
      <c r="S821" s="455"/>
      <c r="T821" s="442"/>
      <c r="U821" s="443"/>
      <c r="V821" s="448"/>
      <c r="W821" s="507" t="s">
        <v>329</v>
      </c>
      <c r="X821" s="442" t="s">
        <v>21</v>
      </c>
      <c r="Y821" s="448">
        <f>$Y$659</f>
        <v>0.85</v>
      </c>
      <c r="Z821" s="423"/>
      <c r="AA821" s="424"/>
      <c r="AB821" s="419"/>
      <c r="AC821" s="506"/>
      <c r="AD821" s="443"/>
      <c r="AE821" s="448"/>
      <c r="AF821" s="414">
        <f>ROUND(ROUND(ROUND(ROUND(G728*Q800,0)*U812,0)*Y821,0)-AD817,0)</f>
        <v>153</v>
      </c>
      <c r="AG821" s="79"/>
    </row>
    <row r="822" ht="16.5" customHeight="1">
      <c r="A822" s="403">
        <v>63.0</v>
      </c>
      <c r="B822" s="404" t="s">
        <v>6592</v>
      </c>
      <c r="C822" s="405" t="s">
        <v>6593</v>
      </c>
      <c r="D822" s="94"/>
      <c r="E822" s="94"/>
      <c r="F822" s="103"/>
      <c r="G822" s="140"/>
      <c r="H822" s="140"/>
      <c r="I822" s="95"/>
      <c r="J822" s="69"/>
      <c r="K822" s="65"/>
      <c r="L822" s="65"/>
      <c r="M822" s="302"/>
      <c r="N822" s="382"/>
      <c r="O822" s="383"/>
      <c r="P822" s="302"/>
      <c r="Q822" s="384"/>
      <c r="R822" s="458"/>
      <c r="S822" s="455"/>
      <c r="T822" s="442"/>
      <c r="U822" s="443"/>
      <c r="V822" s="448"/>
      <c r="W822" s="495"/>
      <c r="X822" s="418"/>
      <c r="Y822" s="419"/>
      <c r="Z822" s="420" t="s">
        <v>20</v>
      </c>
      <c r="AA822" s="421" t="s">
        <v>21</v>
      </c>
      <c r="AB822" s="430">
        <v>0.85</v>
      </c>
      <c r="AC822" s="495"/>
      <c r="AD822" s="424"/>
      <c r="AE822" s="419"/>
      <c r="AF822" s="414">
        <f>ROUND(ROUND(ROUND(ROUND(ROUND(G728*Q800,0)*U812,0)*Y821,0)*AB822,0)-AD817,0)</f>
        <v>129</v>
      </c>
      <c r="AG822" s="79"/>
    </row>
    <row r="823" ht="16.5" customHeight="1">
      <c r="A823" s="403">
        <v>63.0</v>
      </c>
      <c r="B823" s="404" t="s">
        <v>6594</v>
      </c>
      <c r="C823" s="405" t="s">
        <v>6595</v>
      </c>
      <c r="D823" s="94"/>
      <c r="E823" s="94"/>
      <c r="F823" s="103"/>
      <c r="G823" s="140"/>
      <c r="H823" s="140"/>
      <c r="I823" s="95"/>
      <c r="J823" s="69"/>
      <c r="K823" s="65"/>
      <c r="L823" s="65"/>
      <c r="M823" s="302"/>
      <c r="N823" s="382"/>
      <c r="O823" s="383"/>
      <c r="P823" s="302"/>
      <c r="Q823" s="384"/>
      <c r="R823" s="458"/>
      <c r="S823" s="505" t="s">
        <v>27</v>
      </c>
      <c r="T823" s="409"/>
      <c r="U823" s="457"/>
      <c r="V823" s="410"/>
      <c r="W823" s="438"/>
      <c r="X823" s="409"/>
      <c r="Y823" s="439"/>
      <c r="Z823" s="411"/>
      <c r="AA823" s="412"/>
      <c r="AB823" s="412"/>
      <c r="AC823" s="412"/>
      <c r="AD823" s="412"/>
      <c r="AE823" s="413"/>
      <c r="AF823" s="414">
        <f>ROUND(ROUND(G728*Q800,0)*U824,0)</f>
        <v>133</v>
      </c>
      <c r="AG823" s="79"/>
    </row>
    <row r="824" ht="16.5" customHeight="1">
      <c r="A824" s="403">
        <v>63.0</v>
      </c>
      <c r="B824" s="404" t="s">
        <v>6596</v>
      </c>
      <c r="C824" s="405" t="s">
        <v>6597</v>
      </c>
      <c r="D824" s="94"/>
      <c r="E824" s="94"/>
      <c r="F824" s="103"/>
      <c r="G824" s="140"/>
      <c r="H824" s="140"/>
      <c r="I824" s="95"/>
      <c r="J824" s="69"/>
      <c r="K824" s="65"/>
      <c r="L824" s="65"/>
      <c r="M824" s="302"/>
      <c r="N824" s="382"/>
      <c r="O824" s="383"/>
      <c r="P824" s="302"/>
      <c r="Q824" s="384"/>
      <c r="R824" s="458"/>
      <c r="S824" s="506"/>
      <c r="T824" s="442" t="s">
        <v>21</v>
      </c>
      <c r="U824" s="443">
        <v>0.5</v>
      </c>
      <c r="V824" s="448"/>
      <c r="W824" s="445"/>
      <c r="X824" s="418"/>
      <c r="Y824" s="446"/>
      <c r="Z824" s="438" t="s">
        <v>20</v>
      </c>
      <c r="AA824" s="409" t="s">
        <v>21</v>
      </c>
      <c r="AB824" s="447">
        <v>0.85</v>
      </c>
      <c r="AC824" s="412"/>
      <c r="AD824" s="412"/>
      <c r="AE824" s="413"/>
      <c r="AF824" s="414">
        <f>ROUND(ROUND(ROUND(G728*Q800,0)*U824,0)*AB824,0)</f>
        <v>113</v>
      </c>
      <c r="AG824" s="79"/>
    </row>
    <row r="825" ht="16.5" customHeight="1">
      <c r="A825" s="403">
        <v>63.0</v>
      </c>
      <c r="B825" s="404" t="s">
        <v>6598</v>
      </c>
      <c r="C825" s="405" t="s">
        <v>6599</v>
      </c>
      <c r="D825" s="94"/>
      <c r="E825" s="94"/>
      <c r="F825" s="103"/>
      <c r="G825" s="140"/>
      <c r="H825" s="140"/>
      <c r="I825" s="95"/>
      <c r="J825" s="69"/>
      <c r="K825" s="65"/>
      <c r="L825" s="65"/>
      <c r="M825" s="302"/>
      <c r="N825" s="382"/>
      <c r="O825" s="383"/>
      <c r="P825" s="302"/>
      <c r="Q825" s="384"/>
      <c r="R825" s="458"/>
      <c r="S825" s="506"/>
      <c r="T825" s="442"/>
      <c r="U825" s="443"/>
      <c r="V825" s="448"/>
      <c r="W825" s="507" t="s">
        <v>326</v>
      </c>
      <c r="X825" s="409" t="s">
        <v>21</v>
      </c>
      <c r="Y825" s="410">
        <f>$Y$657</f>
        <v>0.7</v>
      </c>
      <c r="Z825" s="426"/>
      <c r="AA825" s="427"/>
      <c r="AB825" s="427"/>
      <c r="AC825" s="427"/>
      <c r="AD825" s="427"/>
      <c r="AE825" s="428"/>
      <c r="AF825" s="414">
        <f>ROUND(ROUND(ROUND(G728*Q800,0)*U824,0)*Y825,0)</f>
        <v>93</v>
      </c>
      <c r="AG825" s="79"/>
    </row>
    <row r="826" ht="16.5" customHeight="1">
      <c r="A826" s="403">
        <v>63.0</v>
      </c>
      <c r="B826" s="404" t="s">
        <v>6600</v>
      </c>
      <c r="C826" s="405" t="s">
        <v>6601</v>
      </c>
      <c r="D826" s="94"/>
      <c r="E826" s="94"/>
      <c r="F826" s="103"/>
      <c r="G826" s="140"/>
      <c r="H826" s="140"/>
      <c r="I826" s="95"/>
      <c r="J826" s="69"/>
      <c r="K826" s="65"/>
      <c r="L826" s="65"/>
      <c r="M826" s="302"/>
      <c r="N826" s="382"/>
      <c r="O826" s="383"/>
      <c r="P826" s="302"/>
      <c r="Q826" s="384"/>
      <c r="R826" s="458"/>
      <c r="S826" s="506"/>
      <c r="T826" s="442"/>
      <c r="U826" s="443"/>
      <c r="V826" s="448"/>
      <c r="W826" s="495"/>
      <c r="X826" s="418"/>
      <c r="Y826" s="419"/>
      <c r="Z826" s="420" t="s">
        <v>20</v>
      </c>
      <c r="AA826" s="421" t="s">
        <v>21</v>
      </c>
      <c r="AB826" s="422">
        <v>0.85</v>
      </c>
      <c r="AC826" s="412"/>
      <c r="AD826" s="412"/>
      <c r="AE826" s="413"/>
      <c r="AF826" s="414">
        <f>ROUND(ROUND(ROUND(ROUND(G728*Q800,0)*U824,0)*Y825,0)*AB826,0)</f>
        <v>79</v>
      </c>
      <c r="AG826" s="79"/>
    </row>
    <row r="827" ht="16.5" customHeight="1">
      <c r="A827" s="403">
        <v>63.0</v>
      </c>
      <c r="B827" s="404" t="s">
        <v>6602</v>
      </c>
      <c r="C827" s="405" t="s">
        <v>6603</v>
      </c>
      <c r="D827" s="94"/>
      <c r="E827" s="94"/>
      <c r="F827" s="103"/>
      <c r="G827" s="140"/>
      <c r="H827" s="140"/>
      <c r="I827" s="95"/>
      <c r="J827" s="69"/>
      <c r="K827" s="65"/>
      <c r="L827" s="65"/>
      <c r="M827" s="302"/>
      <c r="N827" s="382"/>
      <c r="O827" s="383"/>
      <c r="P827" s="302"/>
      <c r="Q827" s="384"/>
      <c r="R827" s="458"/>
      <c r="S827" s="506"/>
      <c r="T827" s="442"/>
      <c r="U827" s="443"/>
      <c r="V827" s="448"/>
      <c r="W827" s="507" t="s">
        <v>329</v>
      </c>
      <c r="X827" s="409" t="s">
        <v>21</v>
      </c>
      <c r="Y827" s="410">
        <f>$Y$659</f>
        <v>0.85</v>
      </c>
      <c r="Z827" s="423"/>
      <c r="AA827" s="424"/>
      <c r="AB827" s="424"/>
      <c r="AC827" s="424"/>
      <c r="AD827" s="424"/>
      <c r="AE827" s="419"/>
      <c r="AF827" s="414">
        <f>ROUND(ROUND(ROUND(G728*Q800,0)*U824,0)*Y827,0)</f>
        <v>113</v>
      </c>
      <c r="AG827" s="79"/>
    </row>
    <row r="828" ht="16.5" customHeight="1">
      <c r="A828" s="403">
        <v>63.0</v>
      </c>
      <c r="B828" s="404" t="s">
        <v>6604</v>
      </c>
      <c r="C828" s="405" t="s">
        <v>6605</v>
      </c>
      <c r="D828" s="94"/>
      <c r="E828" s="94"/>
      <c r="F828" s="103"/>
      <c r="G828" s="140"/>
      <c r="H828" s="140"/>
      <c r="I828" s="95"/>
      <c r="J828" s="69"/>
      <c r="K828" s="65"/>
      <c r="L828" s="65"/>
      <c r="M828" s="302"/>
      <c r="N828" s="382"/>
      <c r="O828" s="383"/>
      <c r="P828" s="302"/>
      <c r="Q828" s="384"/>
      <c r="R828" s="458"/>
      <c r="S828" s="506"/>
      <c r="T828" s="442"/>
      <c r="U828" s="443"/>
      <c r="V828" s="448"/>
      <c r="W828" s="495"/>
      <c r="X828" s="418"/>
      <c r="Y828" s="419"/>
      <c r="Z828" s="420" t="s">
        <v>20</v>
      </c>
      <c r="AA828" s="421" t="s">
        <v>21</v>
      </c>
      <c r="AB828" s="422">
        <v>0.85</v>
      </c>
      <c r="AC828" s="412"/>
      <c r="AD828" s="412"/>
      <c r="AE828" s="413"/>
      <c r="AF828" s="414">
        <f>ROUND(ROUND(ROUND(ROUND(G728*Q800,0)*U824,0)*Y827,0)*AB828,0)</f>
        <v>96</v>
      </c>
      <c r="AG828" s="79"/>
    </row>
    <row r="829" ht="16.5" customHeight="1">
      <c r="A829" s="403">
        <v>63.0</v>
      </c>
      <c r="B829" s="404" t="s">
        <v>6606</v>
      </c>
      <c r="C829" s="405" t="s">
        <v>6607</v>
      </c>
      <c r="D829" s="94"/>
      <c r="E829" s="94"/>
      <c r="F829" s="103"/>
      <c r="G829" s="140"/>
      <c r="H829" s="140"/>
      <c r="I829" s="95"/>
      <c r="J829" s="69"/>
      <c r="K829" s="65"/>
      <c r="L829" s="65"/>
      <c r="M829" s="302"/>
      <c r="N829" s="382"/>
      <c r="O829" s="383"/>
      <c r="P829" s="302"/>
      <c r="Q829" s="384"/>
      <c r="R829" s="458"/>
      <c r="S829" s="510"/>
      <c r="T829" s="442"/>
      <c r="U829" s="443"/>
      <c r="V829" s="448"/>
      <c r="W829" s="438"/>
      <c r="X829" s="409"/>
      <c r="Y829" s="439"/>
      <c r="Z829" s="411"/>
      <c r="AA829" s="412"/>
      <c r="AB829" s="413"/>
      <c r="AC829" s="509" t="s">
        <v>30</v>
      </c>
      <c r="AD829" s="442">
        <v>5.0</v>
      </c>
      <c r="AE829" s="452" t="s">
        <v>31</v>
      </c>
      <c r="AF829" s="414">
        <f>ROUND(ROUND(ROUND(G728*Q800,0)*U824,0)-AD829,0)</f>
        <v>128</v>
      </c>
      <c r="AG829" s="79"/>
    </row>
    <row r="830" ht="16.5" customHeight="1">
      <c r="A830" s="403">
        <v>63.0</v>
      </c>
      <c r="B830" s="404" t="s">
        <v>6608</v>
      </c>
      <c r="C830" s="405" t="s">
        <v>6609</v>
      </c>
      <c r="D830" s="94"/>
      <c r="E830" s="94"/>
      <c r="F830" s="103"/>
      <c r="G830" s="140"/>
      <c r="H830" s="140"/>
      <c r="I830" s="95"/>
      <c r="J830" s="69"/>
      <c r="K830" s="65"/>
      <c r="L830" s="65"/>
      <c r="M830" s="302"/>
      <c r="N830" s="382"/>
      <c r="O830" s="383"/>
      <c r="P830" s="302"/>
      <c r="Q830" s="384"/>
      <c r="R830" s="458"/>
      <c r="S830" s="455"/>
      <c r="T830" s="442"/>
      <c r="U830" s="443"/>
      <c r="V830" s="443"/>
      <c r="W830" s="445"/>
      <c r="X830" s="418"/>
      <c r="Y830" s="446"/>
      <c r="Z830" s="438" t="s">
        <v>20</v>
      </c>
      <c r="AA830" s="409" t="s">
        <v>21</v>
      </c>
      <c r="AB830" s="454">
        <v>0.85</v>
      </c>
      <c r="AC830" s="506"/>
      <c r="AD830" s="442"/>
      <c r="AE830" s="452"/>
      <c r="AF830" s="414">
        <f>ROUND(ROUND(ROUND(ROUND(G728*Q800,0)*U824,0)*AB830,0)-AD829,0)</f>
        <v>108</v>
      </c>
      <c r="AG830" s="79"/>
    </row>
    <row r="831" ht="16.5" customHeight="1">
      <c r="A831" s="403">
        <v>63.0</v>
      </c>
      <c r="B831" s="404" t="s">
        <v>6610</v>
      </c>
      <c r="C831" s="405" t="s">
        <v>6611</v>
      </c>
      <c r="D831" s="94"/>
      <c r="E831" s="94"/>
      <c r="F831" s="103"/>
      <c r="G831" s="140"/>
      <c r="H831" s="140"/>
      <c r="I831" s="95"/>
      <c r="J831" s="69"/>
      <c r="K831" s="65"/>
      <c r="L831" s="65"/>
      <c r="M831" s="302"/>
      <c r="N831" s="382"/>
      <c r="O831" s="383"/>
      <c r="P831" s="302"/>
      <c r="Q831" s="384"/>
      <c r="R831" s="458"/>
      <c r="S831" s="455"/>
      <c r="T831" s="442"/>
      <c r="U831" s="443"/>
      <c r="V831" s="443"/>
      <c r="W831" s="507" t="s">
        <v>326</v>
      </c>
      <c r="X831" s="442" t="s">
        <v>21</v>
      </c>
      <c r="Y831" s="448">
        <f>$Y$657</f>
        <v>0.7</v>
      </c>
      <c r="Z831" s="426"/>
      <c r="AA831" s="427"/>
      <c r="AB831" s="428"/>
      <c r="AC831" s="506"/>
      <c r="AD831" s="443"/>
      <c r="AE831" s="448"/>
      <c r="AF831" s="414">
        <f>ROUND(ROUND(ROUND(ROUND(G728*Q800,0)*U824,0)*Y831,0)-AD829,0)</f>
        <v>88</v>
      </c>
      <c r="AG831" s="79"/>
    </row>
    <row r="832" ht="16.5" customHeight="1">
      <c r="A832" s="403">
        <v>63.0</v>
      </c>
      <c r="B832" s="404" t="s">
        <v>6612</v>
      </c>
      <c r="C832" s="405" t="s">
        <v>6613</v>
      </c>
      <c r="D832" s="94"/>
      <c r="E832" s="94"/>
      <c r="F832" s="103"/>
      <c r="G832" s="140"/>
      <c r="H832" s="140"/>
      <c r="I832" s="95"/>
      <c r="J832" s="69"/>
      <c r="K832" s="65"/>
      <c r="L832" s="65"/>
      <c r="M832" s="302"/>
      <c r="N832" s="382"/>
      <c r="O832" s="383"/>
      <c r="P832" s="302"/>
      <c r="Q832" s="384"/>
      <c r="R832" s="458"/>
      <c r="S832" s="455"/>
      <c r="T832" s="442"/>
      <c r="U832" s="443"/>
      <c r="V832" s="443"/>
      <c r="W832" s="495"/>
      <c r="X832" s="418"/>
      <c r="Y832" s="419"/>
      <c r="Z832" s="420" t="s">
        <v>20</v>
      </c>
      <c r="AA832" s="421" t="s">
        <v>21</v>
      </c>
      <c r="AB832" s="430">
        <v>0.85</v>
      </c>
      <c r="AC832" s="506"/>
      <c r="AD832" s="443"/>
      <c r="AE832" s="448"/>
      <c r="AF832" s="414">
        <f>ROUND(ROUND(ROUND(ROUND(ROUND(G728*Q800,0)*U824,0)*Y831,0)*AB832,0)-AD829,0)</f>
        <v>74</v>
      </c>
      <c r="AG832" s="79"/>
    </row>
    <row r="833" ht="16.5" customHeight="1">
      <c r="A833" s="403">
        <v>63.0</v>
      </c>
      <c r="B833" s="404" t="s">
        <v>6614</v>
      </c>
      <c r="C833" s="405" t="s">
        <v>6615</v>
      </c>
      <c r="D833" s="94"/>
      <c r="E833" s="94"/>
      <c r="F833" s="103"/>
      <c r="G833" s="140"/>
      <c r="H833" s="140"/>
      <c r="I833" s="95"/>
      <c r="J833" s="69"/>
      <c r="K833" s="65"/>
      <c r="L833" s="65"/>
      <c r="M833" s="302"/>
      <c r="N833" s="382"/>
      <c r="O833" s="383"/>
      <c r="P833" s="302"/>
      <c r="Q833" s="384"/>
      <c r="R833" s="458"/>
      <c r="S833" s="455"/>
      <c r="T833" s="442"/>
      <c r="U833" s="443"/>
      <c r="V833" s="448"/>
      <c r="W833" s="507" t="s">
        <v>329</v>
      </c>
      <c r="X833" s="442" t="s">
        <v>21</v>
      </c>
      <c r="Y833" s="448">
        <f>$Y$659</f>
        <v>0.85</v>
      </c>
      <c r="Z833" s="423"/>
      <c r="AA833" s="424"/>
      <c r="AB833" s="419"/>
      <c r="AC833" s="506"/>
      <c r="AD833" s="443"/>
      <c r="AE833" s="448"/>
      <c r="AF833" s="414">
        <f>ROUND(ROUND(ROUND(ROUND(G728*Q800,0)*U824,0)*Y833,0)-AD829,0)</f>
        <v>108</v>
      </c>
      <c r="AG833" s="79"/>
    </row>
    <row r="834" ht="16.5" customHeight="1">
      <c r="A834" s="403">
        <v>63.0</v>
      </c>
      <c r="B834" s="404" t="s">
        <v>6616</v>
      </c>
      <c r="C834" s="405" t="s">
        <v>6617</v>
      </c>
      <c r="D834" s="94"/>
      <c r="E834" s="94"/>
      <c r="F834" s="103"/>
      <c r="G834" s="140"/>
      <c r="H834" s="140"/>
      <c r="I834" s="95"/>
      <c r="J834" s="69"/>
      <c r="K834" s="65"/>
      <c r="L834" s="65"/>
      <c r="M834" s="302"/>
      <c r="N834" s="382"/>
      <c r="O834" s="383"/>
      <c r="P834" s="302"/>
      <c r="Q834" s="384"/>
      <c r="R834" s="462"/>
      <c r="S834" s="463"/>
      <c r="T834" s="418"/>
      <c r="U834" s="424"/>
      <c r="V834" s="419"/>
      <c r="W834" s="495"/>
      <c r="X834" s="418"/>
      <c r="Y834" s="419"/>
      <c r="Z834" s="420" t="s">
        <v>20</v>
      </c>
      <c r="AA834" s="421" t="s">
        <v>21</v>
      </c>
      <c r="AB834" s="430">
        <v>0.85</v>
      </c>
      <c r="AC834" s="495"/>
      <c r="AD834" s="424"/>
      <c r="AE834" s="419"/>
      <c r="AF834" s="414">
        <f>ROUND(ROUND(ROUND(ROUND(ROUND(G728*Q800,0)*U824,0)*Y833,0)*AB834,0)-AD829,0)</f>
        <v>91</v>
      </c>
      <c r="AG834" s="79"/>
    </row>
    <row r="835" ht="16.5" customHeight="1">
      <c r="A835" s="29">
        <v>63.0</v>
      </c>
      <c r="B835" s="30" t="s">
        <v>6618</v>
      </c>
      <c r="C835" s="32" t="s">
        <v>6619</v>
      </c>
      <c r="D835" s="94"/>
      <c r="E835" s="94"/>
      <c r="F835" s="94"/>
      <c r="G835" s="140"/>
      <c r="H835" s="140"/>
      <c r="I835" s="95"/>
      <c r="J835" s="82" t="s">
        <v>38</v>
      </c>
      <c r="K835" s="96"/>
      <c r="L835" s="96"/>
      <c r="M835" s="152"/>
      <c r="N835" s="105"/>
      <c r="O835" s="94"/>
      <c r="P835" s="140"/>
      <c r="Q835" s="95"/>
      <c r="R835" s="287"/>
      <c r="S835" s="287"/>
      <c r="T835" s="152"/>
      <c r="U835" s="152"/>
      <c r="V835" s="152"/>
      <c r="W835" s="299"/>
      <c r="X835" s="287"/>
      <c r="Y835" s="345"/>
      <c r="Z835" s="398"/>
      <c r="AA835" s="288"/>
      <c r="AB835" s="288"/>
      <c r="AC835" s="288"/>
      <c r="AD835" s="288"/>
      <c r="AE835" s="346"/>
      <c r="AF835" s="45">
        <f>ROUND(ROUND(G728+K836,0)*Q800,0)</f>
        <v>270</v>
      </c>
      <c r="AG835" s="79"/>
    </row>
    <row r="836" ht="16.5" customHeight="1">
      <c r="A836" s="29">
        <v>63.0</v>
      </c>
      <c r="B836" s="30" t="s">
        <v>6620</v>
      </c>
      <c r="C836" s="32" t="s">
        <v>6621</v>
      </c>
      <c r="D836" s="94"/>
      <c r="E836" s="94"/>
      <c r="F836" s="94"/>
      <c r="G836" s="140"/>
      <c r="H836" s="140"/>
      <c r="I836" s="95"/>
      <c r="J836" s="482"/>
      <c r="K836" s="302">
        <v>8.0</v>
      </c>
      <c r="L836" s="63" t="s">
        <v>40</v>
      </c>
      <c r="M836" s="140"/>
      <c r="N836" s="105"/>
      <c r="O836" s="94"/>
      <c r="P836" s="140"/>
      <c r="Q836" s="95"/>
      <c r="R836" s="302"/>
      <c r="S836" s="302"/>
      <c r="T836" s="140"/>
      <c r="U836" s="140"/>
      <c r="V836" s="140"/>
      <c r="W836" s="303"/>
      <c r="X836" s="290"/>
      <c r="Y836" s="350"/>
      <c r="Z836" s="299" t="s">
        <v>20</v>
      </c>
      <c r="AA836" s="287" t="s">
        <v>21</v>
      </c>
      <c r="AB836" s="351">
        <v>0.85</v>
      </c>
      <c r="AC836" s="288"/>
      <c r="AD836" s="288"/>
      <c r="AE836" s="346"/>
      <c r="AF836" s="45">
        <f>ROUND(ROUND(ROUND(G728+K836,0)*Q800,0)*AB836,0)</f>
        <v>230</v>
      </c>
      <c r="AG836" s="79"/>
    </row>
    <row r="837" ht="16.5" customHeight="1">
      <c r="A837" s="29">
        <v>63.0</v>
      </c>
      <c r="B837" s="30" t="s">
        <v>6622</v>
      </c>
      <c r="C837" s="32" t="s">
        <v>6623</v>
      </c>
      <c r="D837" s="94"/>
      <c r="E837" s="94"/>
      <c r="F837" s="94"/>
      <c r="G837" s="140"/>
      <c r="H837" s="140"/>
      <c r="I837" s="95"/>
      <c r="J837" s="482"/>
      <c r="K837" s="65"/>
      <c r="L837" s="302"/>
      <c r="M837" s="366"/>
      <c r="N837" s="367"/>
      <c r="O837" s="368"/>
      <c r="P837" s="366"/>
      <c r="Q837" s="369"/>
      <c r="R837" s="304"/>
      <c r="S837" s="304"/>
      <c r="T837" s="140"/>
      <c r="U837" s="140"/>
      <c r="V837" s="140"/>
      <c r="W837" s="305" t="s">
        <v>326</v>
      </c>
      <c r="X837" s="287" t="s">
        <v>21</v>
      </c>
      <c r="Y837" s="354">
        <f>$Y$657</f>
        <v>0.7</v>
      </c>
      <c r="Z837" s="434"/>
      <c r="AA837" s="297"/>
      <c r="AB837" s="297"/>
      <c r="AC837" s="297"/>
      <c r="AD837" s="297"/>
      <c r="AE837" s="362"/>
      <c r="AF837" s="45">
        <f>ROUND(ROUND(ROUND(G728+K836,0)*Q800,0)*Y837,0)</f>
        <v>189</v>
      </c>
      <c r="AG837" s="79"/>
    </row>
    <row r="838" ht="16.5" customHeight="1">
      <c r="A838" s="29">
        <v>63.0</v>
      </c>
      <c r="B838" s="30" t="s">
        <v>6624</v>
      </c>
      <c r="C838" s="32" t="s">
        <v>6625</v>
      </c>
      <c r="D838" s="94"/>
      <c r="E838" s="94"/>
      <c r="F838" s="94"/>
      <c r="G838" s="140"/>
      <c r="H838" s="140"/>
      <c r="I838" s="95"/>
      <c r="J838" s="482"/>
      <c r="K838" s="65"/>
      <c r="L838" s="302"/>
      <c r="M838" s="366"/>
      <c r="N838" s="367"/>
      <c r="O838" s="368"/>
      <c r="P838" s="366"/>
      <c r="Q838" s="369"/>
      <c r="R838" s="304"/>
      <c r="S838" s="304"/>
      <c r="T838" s="140"/>
      <c r="U838" s="140"/>
      <c r="V838" s="140"/>
      <c r="W838" s="484"/>
      <c r="X838" s="290"/>
      <c r="Y838" s="355"/>
      <c r="Z838" s="356" t="s">
        <v>20</v>
      </c>
      <c r="AA838" s="357" t="s">
        <v>21</v>
      </c>
      <c r="AB838" s="358">
        <v>0.85</v>
      </c>
      <c r="AC838" s="288"/>
      <c r="AD838" s="288"/>
      <c r="AE838" s="346"/>
      <c r="AF838" s="45">
        <f>ROUND(ROUND(ROUND(ROUND(G728+K836,0)*Q800,0)*Y837,0)*AB838,0)</f>
        <v>161</v>
      </c>
      <c r="AG838" s="79"/>
    </row>
    <row r="839" ht="16.5" customHeight="1">
      <c r="A839" s="29">
        <v>63.0</v>
      </c>
      <c r="B839" s="30" t="s">
        <v>6626</v>
      </c>
      <c r="C839" s="32" t="s">
        <v>6627</v>
      </c>
      <c r="D839" s="94"/>
      <c r="E839" s="94"/>
      <c r="F839" s="94"/>
      <c r="G839" s="140"/>
      <c r="H839" s="140"/>
      <c r="I839" s="95"/>
      <c r="J839" s="482"/>
      <c r="K839" s="65"/>
      <c r="L839" s="302"/>
      <c r="M839" s="366"/>
      <c r="N839" s="367"/>
      <c r="O839" s="368"/>
      <c r="P839" s="366"/>
      <c r="Q839" s="369"/>
      <c r="R839" s="304"/>
      <c r="S839" s="304"/>
      <c r="T839" s="140"/>
      <c r="U839" s="140"/>
      <c r="V839" s="140"/>
      <c r="W839" s="305" t="s">
        <v>329</v>
      </c>
      <c r="X839" s="287" t="s">
        <v>21</v>
      </c>
      <c r="Y839" s="354">
        <f>$Y$659</f>
        <v>0.85</v>
      </c>
      <c r="Z839" s="435"/>
      <c r="AA839" s="292"/>
      <c r="AB839" s="292"/>
      <c r="AC839" s="292"/>
      <c r="AD839" s="292"/>
      <c r="AE839" s="355"/>
      <c r="AF839" s="45">
        <f>ROUND(ROUND(ROUND(G728+K836,0)*Q800,0)*Y839,0)</f>
        <v>230</v>
      </c>
      <c r="AG839" s="79"/>
    </row>
    <row r="840" ht="16.5" customHeight="1">
      <c r="A840" s="29">
        <v>63.0</v>
      </c>
      <c r="B840" s="30" t="s">
        <v>6628</v>
      </c>
      <c r="C840" s="32" t="s">
        <v>6629</v>
      </c>
      <c r="D840" s="94"/>
      <c r="E840" s="94"/>
      <c r="F840" s="94"/>
      <c r="G840" s="140"/>
      <c r="H840" s="140"/>
      <c r="I840" s="95"/>
      <c r="J840" s="482"/>
      <c r="K840" s="65"/>
      <c r="L840" s="302"/>
      <c r="M840" s="366"/>
      <c r="N840" s="367"/>
      <c r="O840" s="368"/>
      <c r="P840" s="366"/>
      <c r="Q840" s="369"/>
      <c r="R840" s="304"/>
      <c r="S840" s="304"/>
      <c r="T840" s="140"/>
      <c r="U840" s="140"/>
      <c r="V840" s="140"/>
      <c r="W840" s="484"/>
      <c r="X840" s="290"/>
      <c r="Y840" s="355"/>
      <c r="Z840" s="356" t="s">
        <v>20</v>
      </c>
      <c r="AA840" s="357" t="s">
        <v>21</v>
      </c>
      <c r="AB840" s="358">
        <v>0.85</v>
      </c>
      <c r="AC840" s="288"/>
      <c r="AD840" s="288"/>
      <c r="AE840" s="346"/>
      <c r="AF840" s="45">
        <f>ROUND(ROUND(ROUND(ROUND(G728+K836,0)*Q800,0)*Y839,0)*AB840,0)</f>
        <v>196</v>
      </c>
      <c r="AG840" s="79"/>
    </row>
    <row r="841" ht="16.5" customHeight="1">
      <c r="A841" s="29">
        <v>63.0</v>
      </c>
      <c r="B841" s="30" t="s">
        <v>6630</v>
      </c>
      <c r="C841" s="32" t="s">
        <v>6631</v>
      </c>
      <c r="D841" s="94"/>
      <c r="E841" s="94"/>
      <c r="F841" s="94"/>
      <c r="G841" s="140"/>
      <c r="H841" s="140"/>
      <c r="I841" s="95"/>
      <c r="J841" s="482"/>
      <c r="K841" s="65"/>
      <c r="L841" s="302"/>
      <c r="M841" s="366"/>
      <c r="N841" s="367"/>
      <c r="O841" s="368"/>
      <c r="P841" s="366"/>
      <c r="Q841" s="369"/>
      <c r="R841" s="304"/>
      <c r="S841" s="304"/>
      <c r="T841" s="140"/>
      <c r="U841" s="140"/>
      <c r="V841" s="140"/>
      <c r="W841" s="299"/>
      <c r="X841" s="287"/>
      <c r="Y841" s="345"/>
      <c r="Z841" s="398"/>
      <c r="AA841" s="288"/>
      <c r="AB841" s="346"/>
      <c r="AC841" s="82" t="s">
        <v>30</v>
      </c>
      <c r="AD841" s="302">
        <v>5.0</v>
      </c>
      <c r="AE841" s="360" t="s">
        <v>31</v>
      </c>
      <c r="AF841" s="45">
        <f>ROUND(ROUND(ROUND(G728+K836,0)*Q800,0)-AD841,0)</f>
        <v>265</v>
      </c>
      <c r="AG841" s="79"/>
    </row>
    <row r="842" ht="16.5" customHeight="1">
      <c r="A842" s="29">
        <v>63.0</v>
      </c>
      <c r="B842" s="30" t="s">
        <v>6632</v>
      </c>
      <c r="C842" s="32" t="s">
        <v>6633</v>
      </c>
      <c r="D842" s="94"/>
      <c r="E842" s="94"/>
      <c r="F842" s="94"/>
      <c r="G842" s="140"/>
      <c r="H842" s="140"/>
      <c r="I842" s="95"/>
      <c r="J842" s="69"/>
      <c r="K842" s="65"/>
      <c r="L842" s="302"/>
      <c r="M842" s="366"/>
      <c r="N842" s="367"/>
      <c r="O842" s="368"/>
      <c r="P842" s="366"/>
      <c r="Q842" s="369"/>
      <c r="R842" s="304"/>
      <c r="S842" s="304"/>
      <c r="T842" s="140"/>
      <c r="U842" s="140"/>
      <c r="V842" s="140"/>
      <c r="W842" s="303"/>
      <c r="X842" s="290"/>
      <c r="Y842" s="350"/>
      <c r="Z842" s="299" t="s">
        <v>20</v>
      </c>
      <c r="AA842" s="287" t="s">
        <v>21</v>
      </c>
      <c r="AB842" s="361">
        <v>0.85</v>
      </c>
      <c r="AC842" s="482"/>
      <c r="AD842" s="302"/>
      <c r="AE842" s="360"/>
      <c r="AF842" s="45">
        <f>ROUND(ROUND(ROUND(ROUND(G728+K836,0)*Q800,0)*AB842,0)-AD841,0)</f>
        <v>225</v>
      </c>
      <c r="AG842" s="79"/>
    </row>
    <row r="843" ht="16.5" customHeight="1">
      <c r="A843" s="29">
        <v>63.0</v>
      </c>
      <c r="B843" s="30" t="s">
        <v>6634</v>
      </c>
      <c r="C843" s="32" t="s">
        <v>6635</v>
      </c>
      <c r="D843" s="94"/>
      <c r="E843" s="94"/>
      <c r="F843" s="94"/>
      <c r="G843" s="140"/>
      <c r="H843" s="140"/>
      <c r="I843" s="95"/>
      <c r="J843" s="69"/>
      <c r="K843" s="65"/>
      <c r="L843" s="302"/>
      <c r="M843" s="366"/>
      <c r="N843" s="367"/>
      <c r="O843" s="368"/>
      <c r="P843" s="366"/>
      <c r="Q843" s="369"/>
      <c r="R843" s="304"/>
      <c r="S843" s="304"/>
      <c r="T843" s="140"/>
      <c r="U843" s="140"/>
      <c r="V843" s="140"/>
      <c r="W843" s="305" t="s">
        <v>326</v>
      </c>
      <c r="X843" s="302" t="s">
        <v>21</v>
      </c>
      <c r="Y843" s="349">
        <v>0.7</v>
      </c>
      <c r="Z843" s="434"/>
      <c r="AA843" s="297"/>
      <c r="AB843" s="362"/>
      <c r="AC843" s="482"/>
      <c r="AD843" s="313"/>
      <c r="AE843" s="349"/>
      <c r="AF843" s="45">
        <f>ROUND(ROUND(ROUND(ROUND(G728+K836,0)*Q800,0)*Y843,0)-AD841,0)</f>
        <v>184</v>
      </c>
      <c r="AG843" s="79"/>
    </row>
    <row r="844" ht="16.5" customHeight="1">
      <c r="A844" s="29">
        <v>63.0</v>
      </c>
      <c r="B844" s="30" t="s">
        <v>6636</v>
      </c>
      <c r="C844" s="32" t="s">
        <v>6637</v>
      </c>
      <c r="D844" s="94"/>
      <c r="E844" s="94"/>
      <c r="F844" s="94"/>
      <c r="G844" s="140"/>
      <c r="H844" s="140"/>
      <c r="I844" s="95"/>
      <c r="J844" s="69"/>
      <c r="K844" s="65"/>
      <c r="L844" s="302"/>
      <c r="M844" s="366"/>
      <c r="N844" s="367"/>
      <c r="O844" s="368"/>
      <c r="P844" s="366"/>
      <c r="Q844" s="369"/>
      <c r="R844" s="304"/>
      <c r="S844" s="304"/>
      <c r="T844" s="140"/>
      <c r="U844" s="140"/>
      <c r="V844" s="140"/>
      <c r="W844" s="484"/>
      <c r="X844" s="290"/>
      <c r="Y844" s="355"/>
      <c r="Z844" s="356" t="s">
        <v>20</v>
      </c>
      <c r="AA844" s="357" t="s">
        <v>21</v>
      </c>
      <c r="AB844" s="363">
        <v>0.85</v>
      </c>
      <c r="AC844" s="482"/>
      <c r="AD844" s="313"/>
      <c r="AE844" s="349"/>
      <c r="AF844" s="45">
        <f>ROUND(ROUND(ROUND(ROUND(ROUND(G728+K836,0)*Q800,0)*Y843,0)*AB844,0)-AD841,0)</f>
        <v>156</v>
      </c>
      <c r="AG844" s="79"/>
    </row>
    <row r="845" ht="16.5" customHeight="1">
      <c r="A845" s="29">
        <v>63.0</v>
      </c>
      <c r="B845" s="30" t="s">
        <v>6638</v>
      </c>
      <c r="C845" s="32" t="s">
        <v>6639</v>
      </c>
      <c r="D845" s="94"/>
      <c r="E845" s="94"/>
      <c r="F845" s="94"/>
      <c r="G845" s="140"/>
      <c r="H845" s="140"/>
      <c r="I845" s="95"/>
      <c r="J845" s="69"/>
      <c r="K845" s="65"/>
      <c r="L845" s="302"/>
      <c r="M845" s="366"/>
      <c r="N845" s="367"/>
      <c r="O845" s="368"/>
      <c r="P845" s="366"/>
      <c r="Q845" s="369"/>
      <c r="R845" s="304"/>
      <c r="S845" s="304"/>
      <c r="T845" s="140"/>
      <c r="U845" s="140"/>
      <c r="V845" s="140"/>
      <c r="W845" s="305" t="s">
        <v>329</v>
      </c>
      <c r="X845" s="302" t="s">
        <v>21</v>
      </c>
      <c r="Y845" s="349">
        <v>0.85</v>
      </c>
      <c r="Z845" s="435"/>
      <c r="AA845" s="292"/>
      <c r="AB845" s="355"/>
      <c r="AC845" s="482"/>
      <c r="AD845" s="313"/>
      <c r="AE845" s="349"/>
      <c r="AF845" s="45">
        <f>ROUND(ROUND(ROUND(ROUND(G728+K836,0)*Q800,0)*Y845,0)-AD841,0)</f>
        <v>225</v>
      </c>
      <c r="AG845" s="79"/>
    </row>
    <row r="846" ht="16.5" customHeight="1">
      <c r="A846" s="29">
        <v>63.0</v>
      </c>
      <c r="B846" s="30" t="s">
        <v>6640</v>
      </c>
      <c r="C846" s="32" t="s">
        <v>6641</v>
      </c>
      <c r="D846" s="94"/>
      <c r="E846" s="94"/>
      <c r="F846" s="94"/>
      <c r="G846" s="140"/>
      <c r="H846" s="140"/>
      <c r="I846" s="95"/>
      <c r="J846" s="69"/>
      <c r="K846" s="65"/>
      <c r="L846" s="302"/>
      <c r="M846" s="366"/>
      <c r="N846" s="367"/>
      <c r="O846" s="368"/>
      <c r="P846" s="366"/>
      <c r="Q846" s="369"/>
      <c r="R846" s="304"/>
      <c r="S846" s="304"/>
      <c r="T846" s="140"/>
      <c r="U846" s="140"/>
      <c r="V846" s="140"/>
      <c r="W846" s="484"/>
      <c r="X846" s="290"/>
      <c r="Y846" s="355"/>
      <c r="Z846" s="356" t="s">
        <v>20</v>
      </c>
      <c r="AA846" s="357" t="s">
        <v>21</v>
      </c>
      <c r="AB846" s="363">
        <v>0.85</v>
      </c>
      <c r="AC846" s="484"/>
      <c r="AD846" s="292"/>
      <c r="AE846" s="355"/>
      <c r="AF846" s="45">
        <f>ROUND(ROUND(ROUND(ROUND(ROUND(G728+K836,0)*Q800,0)*Y845,0)*AB846,0)-AD841,0)</f>
        <v>191</v>
      </c>
      <c r="AG846" s="79"/>
    </row>
    <row r="847" ht="16.5" customHeight="1">
      <c r="A847" s="403">
        <v>63.0</v>
      </c>
      <c r="B847" s="404" t="s">
        <v>6642</v>
      </c>
      <c r="C847" s="405" t="s">
        <v>6643</v>
      </c>
      <c r="D847" s="94"/>
      <c r="E847" s="94"/>
      <c r="F847" s="307"/>
      <c r="G847" s="352"/>
      <c r="H847" s="140"/>
      <c r="I847" s="95"/>
      <c r="J847" s="69"/>
      <c r="K847" s="304"/>
      <c r="L847" s="365"/>
      <c r="M847" s="366"/>
      <c r="N847" s="367"/>
      <c r="O847" s="368"/>
      <c r="P847" s="366"/>
      <c r="Q847" s="369"/>
      <c r="R847" s="504" t="s">
        <v>23</v>
      </c>
      <c r="S847" s="505" t="s">
        <v>24</v>
      </c>
      <c r="T847" s="408"/>
      <c r="U847" s="408"/>
      <c r="V847" s="437"/>
      <c r="W847" s="438"/>
      <c r="X847" s="409"/>
      <c r="Y847" s="439"/>
      <c r="Z847" s="411"/>
      <c r="AA847" s="412"/>
      <c r="AB847" s="412"/>
      <c r="AC847" s="412"/>
      <c r="AD847" s="412"/>
      <c r="AE847" s="413"/>
      <c r="AF847" s="414">
        <f>ROUND(ROUND(ROUND(G728+K836,0)*Q800,0)*U848,0)</f>
        <v>189</v>
      </c>
      <c r="AG847" s="79"/>
    </row>
    <row r="848" ht="16.5" customHeight="1">
      <c r="A848" s="403">
        <v>63.0</v>
      </c>
      <c r="B848" s="404" t="s">
        <v>6644</v>
      </c>
      <c r="C848" s="405" t="s">
        <v>6645</v>
      </c>
      <c r="D848" s="94"/>
      <c r="E848" s="94"/>
      <c r="F848" s="307"/>
      <c r="G848" s="352"/>
      <c r="H848" s="140"/>
      <c r="I848" s="95"/>
      <c r="J848" s="69"/>
      <c r="K848" s="302"/>
      <c r="L848" s="63"/>
      <c r="M848" s="366"/>
      <c r="N848" s="367"/>
      <c r="O848" s="368"/>
      <c r="P848" s="366"/>
      <c r="Q848" s="369"/>
      <c r="R848" s="481"/>
      <c r="S848" s="506"/>
      <c r="T848" s="442" t="s">
        <v>21</v>
      </c>
      <c r="U848" s="443">
        <v>0.7</v>
      </c>
      <c r="V848" s="444"/>
      <c r="W848" s="445"/>
      <c r="X848" s="418"/>
      <c r="Y848" s="446"/>
      <c r="Z848" s="438" t="s">
        <v>20</v>
      </c>
      <c r="AA848" s="409" t="s">
        <v>21</v>
      </c>
      <c r="AB848" s="447">
        <v>0.85</v>
      </c>
      <c r="AC848" s="412"/>
      <c r="AD848" s="412"/>
      <c r="AE848" s="413"/>
      <c r="AF848" s="414">
        <f>ROUND(ROUND(ROUND(ROUND(G728+K836,0)*Q800,0)*U848,0)*AB848,0)</f>
        <v>161</v>
      </c>
      <c r="AG848" s="79"/>
    </row>
    <row r="849" ht="16.5" customHeight="1">
      <c r="A849" s="403">
        <v>63.0</v>
      </c>
      <c r="B849" s="404" t="s">
        <v>6646</v>
      </c>
      <c r="C849" s="405" t="s">
        <v>6647</v>
      </c>
      <c r="D849" s="94"/>
      <c r="E849" s="94"/>
      <c r="F849" s="103"/>
      <c r="G849" s="140"/>
      <c r="H849" s="140"/>
      <c r="I849" s="95"/>
      <c r="J849" s="69"/>
      <c r="K849" s="65"/>
      <c r="L849" s="65"/>
      <c r="M849" s="302"/>
      <c r="N849" s="382"/>
      <c r="O849" s="383"/>
      <c r="P849" s="302"/>
      <c r="Q849" s="384"/>
      <c r="R849" s="481"/>
      <c r="S849" s="506"/>
      <c r="T849" s="442"/>
      <c r="U849" s="443"/>
      <c r="V849" s="448"/>
      <c r="W849" s="507" t="s">
        <v>326</v>
      </c>
      <c r="X849" s="409" t="s">
        <v>21</v>
      </c>
      <c r="Y849" s="410">
        <f>$Y$657</f>
        <v>0.7</v>
      </c>
      <c r="Z849" s="426"/>
      <c r="AA849" s="427"/>
      <c r="AB849" s="427"/>
      <c r="AC849" s="427"/>
      <c r="AD849" s="427"/>
      <c r="AE849" s="428"/>
      <c r="AF849" s="414">
        <f>ROUND(ROUND(ROUND(ROUND(G728+K836,0)*Q800,0)*U848,0)*Y849,0)</f>
        <v>132</v>
      </c>
      <c r="AG849" s="79"/>
    </row>
    <row r="850" ht="16.5" customHeight="1">
      <c r="A850" s="403">
        <v>63.0</v>
      </c>
      <c r="B850" s="404" t="s">
        <v>6648</v>
      </c>
      <c r="C850" s="405" t="s">
        <v>6649</v>
      </c>
      <c r="D850" s="94"/>
      <c r="E850" s="94"/>
      <c r="F850" s="103"/>
      <c r="G850" s="140"/>
      <c r="H850" s="140"/>
      <c r="I850" s="95"/>
      <c r="J850" s="69"/>
      <c r="K850" s="65"/>
      <c r="L850" s="65"/>
      <c r="M850" s="302"/>
      <c r="N850" s="382"/>
      <c r="O850" s="383"/>
      <c r="P850" s="302"/>
      <c r="Q850" s="384"/>
      <c r="R850" s="481"/>
      <c r="S850" s="506"/>
      <c r="T850" s="442"/>
      <c r="U850" s="443"/>
      <c r="V850" s="448"/>
      <c r="W850" s="495"/>
      <c r="X850" s="418"/>
      <c r="Y850" s="419"/>
      <c r="Z850" s="420" t="s">
        <v>20</v>
      </c>
      <c r="AA850" s="421" t="s">
        <v>21</v>
      </c>
      <c r="AB850" s="422">
        <v>0.85</v>
      </c>
      <c r="AC850" s="412"/>
      <c r="AD850" s="412"/>
      <c r="AE850" s="413"/>
      <c r="AF850" s="414">
        <f>ROUND(ROUND(ROUND(ROUND(ROUND(G728+K836,0)*Q800,0)*U848,0)*Y849,0)*AB850,0)</f>
        <v>112</v>
      </c>
      <c r="AG850" s="79"/>
    </row>
    <row r="851" ht="16.5" customHeight="1">
      <c r="A851" s="403">
        <v>63.0</v>
      </c>
      <c r="B851" s="404" t="s">
        <v>6650</v>
      </c>
      <c r="C851" s="405" t="s">
        <v>6651</v>
      </c>
      <c r="D851" s="94"/>
      <c r="E851" s="94"/>
      <c r="F851" s="103"/>
      <c r="G851" s="140"/>
      <c r="H851" s="140"/>
      <c r="I851" s="95"/>
      <c r="J851" s="69"/>
      <c r="K851" s="65"/>
      <c r="L851" s="65"/>
      <c r="M851" s="302"/>
      <c r="N851" s="382"/>
      <c r="O851" s="383"/>
      <c r="P851" s="302"/>
      <c r="Q851" s="384"/>
      <c r="R851" s="481"/>
      <c r="S851" s="506"/>
      <c r="T851" s="442"/>
      <c r="U851" s="443"/>
      <c r="V851" s="448"/>
      <c r="W851" s="507" t="s">
        <v>329</v>
      </c>
      <c r="X851" s="409" t="s">
        <v>21</v>
      </c>
      <c r="Y851" s="410">
        <f>$Y$659</f>
        <v>0.85</v>
      </c>
      <c r="Z851" s="423"/>
      <c r="AA851" s="424"/>
      <c r="AB851" s="424"/>
      <c r="AC851" s="424"/>
      <c r="AD851" s="424"/>
      <c r="AE851" s="419"/>
      <c r="AF851" s="414">
        <f>ROUND(ROUND(ROUND(ROUND(G728+K836,0)*Q800,0)*U848,0)*Y851,0)</f>
        <v>161</v>
      </c>
      <c r="AG851" s="79"/>
    </row>
    <row r="852" ht="16.5" customHeight="1">
      <c r="A852" s="403">
        <v>63.0</v>
      </c>
      <c r="B852" s="404" t="s">
        <v>6652</v>
      </c>
      <c r="C852" s="405" t="s">
        <v>6653</v>
      </c>
      <c r="D852" s="94"/>
      <c r="E852" s="94"/>
      <c r="F852" s="103"/>
      <c r="G852" s="140"/>
      <c r="H852" s="140"/>
      <c r="I852" s="95"/>
      <c r="J852" s="65"/>
      <c r="K852" s="65"/>
      <c r="L852" s="65"/>
      <c r="M852" s="302"/>
      <c r="N852" s="382"/>
      <c r="O852" s="383"/>
      <c r="P852" s="302"/>
      <c r="Q852" s="384"/>
      <c r="R852" s="481"/>
      <c r="S852" s="506"/>
      <c r="T852" s="442"/>
      <c r="U852" s="443"/>
      <c r="V852" s="448"/>
      <c r="W852" s="495"/>
      <c r="X852" s="418"/>
      <c r="Y852" s="419"/>
      <c r="Z852" s="420" t="s">
        <v>20</v>
      </c>
      <c r="AA852" s="421" t="s">
        <v>21</v>
      </c>
      <c r="AB852" s="422">
        <v>0.85</v>
      </c>
      <c r="AC852" s="412"/>
      <c r="AD852" s="412"/>
      <c r="AE852" s="413"/>
      <c r="AF852" s="414">
        <f>ROUND(ROUND(ROUND(ROUND(ROUND(G728+K836,0)*Q800,0)*U848,0)*Y851,0)*AB852,0)</f>
        <v>137</v>
      </c>
      <c r="AG852" s="79"/>
    </row>
    <row r="853" ht="16.5" customHeight="1">
      <c r="A853" s="403">
        <v>63.0</v>
      </c>
      <c r="B853" s="404" t="s">
        <v>6654</v>
      </c>
      <c r="C853" s="405" t="s">
        <v>6655</v>
      </c>
      <c r="D853" s="94"/>
      <c r="E853" s="94"/>
      <c r="F853" s="103"/>
      <c r="G853" s="140"/>
      <c r="H853" s="140"/>
      <c r="I853" s="95"/>
      <c r="J853" s="65"/>
      <c r="K853" s="65"/>
      <c r="L853" s="65"/>
      <c r="M853" s="302"/>
      <c r="N853" s="382"/>
      <c r="O853" s="383"/>
      <c r="P853" s="302"/>
      <c r="Q853" s="384"/>
      <c r="R853" s="481"/>
      <c r="S853" s="510"/>
      <c r="T853" s="442"/>
      <c r="U853" s="443"/>
      <c r="V853" s="448"/>
      <c r="W853" s="438"/>
      <c r="X853" s="409"/>
      <c r="Y853" s="439"/>
      <c r="Z853" s="411"/>
      <c r="AA853" s="412"/>
      <c r="AB853" s="413"/>
      <c r="AC853" s="509" t="s">
        <v>30</v>
      </c>
      <c r="AD853" s="442">
        <v>5.0</v>
      </c>
      <c r="AE853" s="452" t="s">
        <v>31</v>
      </c>
      <c r="AF853" s="414">
        <f>ROUND(ROUND(ROUND(ROUND(G728+K836,0)*Q800,0)*U848,0)-AD853,0)</f>
        <v>184</v>
      </c>
      <c r="AG853" s="79"/>
    </row>
    <row r="854" ht="16.5" customHeight="1">
      <c r="A854" s="403">
        <v>63.0</v>
      </c>
      <c r="B854" s="404" t="s">
        <v>6656</v>
      </c>
      <c r="C854" s="405" t="s">
        <v>6657</v>
      </c>
      <c r="D854" s="94"/>
      <c r="E854" s="94"/>
      <c r="F854" s="103"/>
      <c r="G854" s="140"/>
      <c r="H854" s="140"/>
      <c r="I854" s="95"/>
      <c r="J854" s="65"/>
      <c r="K854" s="65"/>
      <c r="L854" s="65"/>
      <c r="M854" s="302"/>
      <c r="N854" s="382"/>
      <c r="O854" s="383"/>
      <c r="P854" s="302"/>
      <c r="Q854" s="384"/>
      <c r="R854" s="481"/>
      <c r="S854" s="455"/>
      <c r="T854" s="442"/>
      <c r="U854" s="443"/>
      <c r="V854" s="448"/>
      <c r="W854" s="445"/>
      <c r="X854" s="418"/>
      <c r="Y854" s="446"/>
      <c r="Z854" s="438" t="s">
        <v>20</v>
      </c>
      <c r="AA854" s="409" t="s">
        <v>21</v>
      </c>
      <c r="AB854" s="454">
        <v>0.85</v>
      </c>
      <c r="AC854" s="506"/>
      <c r="AD854" s="442"/>
      <c r="AE854" s="452"/>
      <c r="AF854" s="414">
        <f>ROUND(ROUND(ROUND(ROUND(ROUND(G728+K836,0)*Q800,0)*U848,0)*AB854,0)-AD853,0)</f>
        <v>156</v>
      </c>
      <c r="AG854" s="79"/>
    </row>
    <row r="855" ht="16.5" customHeight="1">
      <c r="A855" s="403">
        <v>63.0</v>
      </c>
      <c r="B855" s="404" t="s">
        <v>6658</v>
      </c>
      <c r="C855" s="405" t="s">
        <v>6659</v>
      </c>
      <c r="D855" s="94"/>
      <c r="E855" s="94"/>
      <c r="F855" s="103"/>
      <c r="G855" s="140"/>
      <c r="H855" s="140"/>
      <c r="I855" s="95"/>
      <c r="J855" s="65"/>
      <c r="K855" s="65"/>
      <c r="L855" s="65"/>
      <c r="M855" s="302"/>
      <c r="N855" s="382"/>
      <c r="O855" s="383"/>
      <c r="P855" s="302"/>
      <c r="Q855" s="384"/>
      <c r="R855" s="508"/>
      <c r="S855" s="455"/>
      <c r="T855" s="442"/>
      <c r="U855" s="443"/>
      <c r="V855" s="448"/>
      <c r="W855" s="507" t="s">
        <v>326</v>
      </c>
      <c r="X855" s="442" t="s">
        <v>21</v>
      </c>
      <c r="Y855" s="448">
        <f>$Y$657</f>
        <v>0.7</v>
      </c>
      <c r="Z855" s="426"/>
      <c r="AA855" s="427"/>
      <c r="AB855" s="428"/>
      <c r="AC855" s="506"/>
      <c r="AD855" s="443"/>
      <c r="AE855" s="448"/>
      <c r="AF855" s="414">
        <f>ROUND(ROUND(ROUND(ROUND(ROUND(G728+K836,0)*Q800,0)*U848,0)*Y855,0)-AD853,0)</f>
        <v>127</v>
      </c>
      <c r="AG855" s="79"/>
    </row>
    <row r="856" ht="16.5" customHeight="1">
      <c r="A856" s="403">
        <v>63.0</v>
      </c>
      <c r="B856" s="404" t="s">
        <v>6660</v>
      </c>
      <c r="C856" s="405" t="s">
        <v>6661</v>
      </c>
      <c r="D856" s="94"/>
      <c r="E856" s="94"/>
      <c r="F856" s="103"/>
      <c r="G856" s="140"/>
      <c r="H856" s="140"/>
      <c r="I856" s="95"/>
      <c r="J856" s="65"/>
      <c r="K856" s="65"/>
      <c r="L856" s="65"/>
      <c r="M856" s="302"/>
      <c r="N856" s="382"/>
      <c r="O856" s="383"/>
      <c r="P856" s="302"/>
      <c r="Q856" s="384"/>
      <c r="R856" s="458"/>
      <c r="S856" s="455"/>
      <c r="T856" s="442"/>
      <c r="U856" s="443"/>
      <c r="V856" s="448"/>
      <c r="W856" s="495"/>
      <c r="X856" s="418"/>
      <c r="Y856" s="419"/>
      <c r="Z856" s="420" t="s">
        <v>20</v>
      </c>
      <c r="AA856" s="421" t="s">
        <v>21</v>
      </c>
      <c r="AB856" s="430">
        <v>0.85</v>
      </c>
      <c r="AC856" s="506"/>
      <c r="AD856" s="443"/>
      <c r="AE856" s="448"/>
      <c r="AF856" s="414">
        <f>ROUND(ROUND(ROUND(ROUND(ROUND(ROUND(G728+K836,0)*Q800,0)*U848,0)*Y855,0)*AB856,0)-AD853,0)</f>
        <v>107</v>
      </c>
      <c r="AG856" s="79"/>
    </row>
    <row r="857" ht="16.5" customHeight="1">
      <c r="A857" s="403">
        <v>63.0</v>
      </c>
      <c r="B857" s="404" t="s">
        <v>6662</v>
      </c>
      <c r="C857" s="405" t="s">
        <v>6663</v>
      </c>
      <c r="D857" s="94"/>
      <c r="E857" s="94"/>
      <c r="F857" s="103"/>
      <c r="G857" s="140"/>
      <c r="H857" s="140"/>
      <c r="I857" s="95"/>
      <c r="J857" s="65"/>
      <c r="K857" s="65"/>
      <c r="L857" s="65"/>
      <c r="M857" s="302"/>
      <c r="N857" s="382"/>
      <c r="O857" s="383"/>
      <c r="P857" s="302"/>
      <c r="Q857" s="384"/>
      <c r="R857" s="458"/>
      <c r="S857" s="455"/>
      <c r="T857" s="442"/>
      <c r="U857" s="443"/>
      <c r="V857" s="448"/>
      <c r="W857" s="507" t="s">
        <v>329</v>
      </c>
      <c r="X857" s="442" t="s">
        <v>21</v>
      </c>
      <c r="Y857" s="448">
        <f>$Y$659</f>
        <v>0.85</v>
      </c>
      <c r="Z857" s="423"/>
      <c r="AA857" s="424"/>
      <c r="AB857" s="419"/>
      <c r="AC857" s="506"/>
      <c r="AD857" s="443"/>
      <c r="AE857" s="448"/>
      <c r="AF857" s="414">
        <f>ROUND(ROUND(ROUND(ROUND(ROUND(G728+K836,0)*Q800,0)*U848,0)*Y857,0)-AD853,0)</f>
        <v>156</v>
      </c>
      <c r="AG857" s="79"/>
    </row>
    <row r="858" ht="16.5" customHeight="1">
      <c r="A858" s="403">
        <v>63.0</v>
      </c>
      <c r="B858" s="404" t="s">
        <v>6664</v>
      </c>
      <c r="C858" s="405" t="s">
        <v>6665</v>
      </c>
      <c r="D858" s="94"/>
      <c r="E858" s="94"/>
      <c r="F858" s="103"/>
      <c r="G858" s="140"/>
      <c r="H858" s="140"/>
      <c r="I858" s="95"/>
      <c r="J858" s="65"/>
      <c r="K858" s="65"/>
      <c r="L858" s="65"/>
      <c r="M858" s="302"/>
      <c r="N858" s="382"/>
      <c r="O858" s="383"/>
      <c r="P858" s="302"/>
      <c r="Q858" s="384"/>
      <c r="R858" s="458"/>
      <c r="S858" s="455"/>
      <c r="T858" s="442"/>
      <c r="U858" s="443"/>
      <c r="V858" s="448"/>
      <c r="W858" s="495"/>
      <c r="X858" s="418"/>
      <c r="Y858" s="419"/>
      <c r="Z858" s="420" t="s">
        <v>20</v>
      </c>
      <c r="AA858" s="421" t="s">
        <v>21</v>
      </c>
      <c r="AB858" s="430">
        <v>0.85</v>
      </c>
      <c r="AC858" s="495"/>
      <c r="AD858" s="424"/>
      <c r="AE858" s="419"/>
      <c r="AF858" s="414">
        <f>ROUND(ROUND(ROUND(ROUND(ROUND(ROUND(G728+K836,0)*Q800,0)*U848,0)*Y857,0)*AB858,0)-AD853,0)</f>
        <v>132</v>
      </c>
      <c r="AG858" s="79"/>
    </row>
    <row r="859" ht="16.5" customHeight="1">
      <c r="A859" s="403">
        <v>63.0</v>
      </c>
      <c r="B859" s="404" t="s">
        <v>6666</v>
      </c>
      <c r="C859" s="405" t="s">
        <v>6667</v>
      </c>
      <c r="D859" s="94"/>
      <c r="E859" s="94"/>
      <c r="F859" s="103"/>
      <c r="G859" s="140"/>
      <c r="H859" s="140"/>
      <c r="I859" s="95"/>
      <c r="J859" s="65"/>
      <c r="K859" s="65"/>
      <c r="L859" s="65"/>
      <c r="M859" s="302"/>
      <c r="N859" s="382"/>
      <c r="O859" s="383"/>
      <c r="P859" s="302"/>
      <c r="Q859" s="384"/>
      <c r="R859" s="458"/>
      <c r="S859" s="505" t="s">
        <v>27</v>
      </c>
      <c r="T859" s="409"/>
      <c r="U859" s="457"/>
      <c r="V859" s="410"/>
      <c r="W859" s="438"/>
      <c r="X859" s="409"/>
      <c r="Y859" s="439"/>
      <c r="Z859" s="411"/>
      <c r="AA859" s="412"/>
      <c r="AB859" s="412"/>
      <c r="AC859" s="412"/>
      <c r="AD859" s="412"/>
      <c r="AE859" s="413"/>
      <c r="AF859" s="414">
        <f>ROUND(ROUND(ROUND(G728+K836,0)*Q800,0)*U860,0)</f>
        <v>135</v>
      </c>
      <c r="AG859" s="79"/>
    </row>
    <row r="860" ht="16.5" customHeight="1">
      <c r="A860" s="403">
        <v>63.0</v>
      </c>
      <c r="B860" s="404" t="s">
        <v>6668</v>
      </c>
      <c r="C860" s="405" t="s">
        <v>6669</v>
      </c>
      <c r="D860" s="94"/>
      <c r="E860" s="94"/>
      <c r="F860" s="103"/>
      <c r="G860" s="140"/>
      <c r="H860" s="140"/>
      <c r="I860" s="95"/>
      <c r="J860" s="65"/>
      <c r="K860" s="65"/>
      <c r="L860" s="65"/>
      <c r="M860" s="302"/>
      <c r="N860" s="382"/>
      <c r="O860" s="383"/>
      <c r="P860" s="302"/>
      <c r="Q860" s="384"/>
      <c r="R860" s="458"/>
      <c r="S860" s="506"/>
      <c r="T860" s="442" t="s">
        <v>21</v>
      </c>
      <c r="U860" s="443">
        <v>0.5</v>
      </c>
      <c r="V860" s="448"/>
      <c r="W860" s="445"/>
      <c r="X860" s="418"/>
      <c r="Y860" s="446"/>
      <c r="Z860" s="438" t="s">
        <v>20</v>
      </c>
      <c r="AA860" s="409" t="s">
        <v>21</v>
      </c>
      <c r="AB860" s="447">
        <v>0.85</v>
      </c>
      <c r="AC860" s="412"/>
      <c r="AD860" s="412"/>
      <c r="AE860" s="413"/>
      <c r="AF860" s="414">
        <f>ROUND(ROUND(ROUND(ROUND(G728+K836,0)*Q800,0)*U860,0)*AB860,0)</f>
        <v>115</v>
      </c>
      <c r="AG860" s="79"/>
    </row>
    <row r="861" ht="16.5" customHeight="1">
      <c r="A861" s="403">
        <v>63.0</v>
      </c>
      <c r="B861" s="404" t="s">
        <v>6670</v>
      </c>
      <c r="C861" s="405" t="s">
        <v>6671</v>
      </c>
      <c r="D861" s="94"/>
      <c r="E861" s="94"/>
      <c r="F861" s="103"/>
      <c r="G861" s="140"/>
      <c r="H861" s="140"/>
      <c r="I861" s="95"/>
      <c r="J861" s="65"/>
      <c r="K861" s="65"/>
      <c r="L861" s="65"/>
      <c r="M861" s="302"/>
      <c r="N861" s="382"/>
      <c r="O861" s="383"/>
      <c r="P861" s="302"/>
      <c r="Q861" s="384"/>
      <c r="R861" s="458"/>
      <c r="S861" s="506"/>
      <c r="T861" s="442"/>
      <c r="U861" s="443"/>
      <c r="V861" s="448"/>
      <c r="W861" s="507" t="s">
        <v>326</v>
      </c>
      <c r="X861" s="409" t="s">
        <v>21</v>
      </c>
      <c r="Y861" s="410">
        <f>$Y$657</f>
        <v>0.7</v>
      </c>
      <c r="Z861" s="426"/>
      <c r="AA861" s="427"/>
      <c r="AB861" s="427"/>
      <c r="AC861" s="427"/>
      <c r="AD861" s="427"/>
      <c r="AE861" s="428"/>
      <c r="AF861" s="414">
        <f>ROUND(ROUND(ROUND(ROUND(G728+K836,0)*Q800,0)*U860,0)*Y861,0)</f>
        <v>95</v>
      </c>
      <c r="AG861" s="79"/>
    </row>
    <row r="862" ht="16.5" customHeight="1">
      <c r="A862" s="403">
        <v>63.0</v>
      </c>
      <c r="B862" s="404" t="s">
        <v>6672</v>
      </c>
      <c r="C862" s="405" t="s">
        <v>6673</v>
      </c>
      <c r="D862" s="94"/>
      <c r="E862" s="94"/>
      <c r="F862" s="103"/>
      <c r="G862" s="140"/>
      <c r="H862" s="140"/>
      <c r="I862" s="95"/>
      <c r="J862" s="65"/>
      <c r="K862" s="65"/>
      <c r="L862" s="65"/>
      <c r="M862" s="302"/>
      <c r="N862" s="382"/>
      <c r="O862" s="383"/>
      <c r="P862" s="302"/>
      <c r="Q862" s="384"/>
      <c r="R862" s="458"/>
      <c r="S862" s="506"/>
      <c r="T862" s="442"/>
      <c r="U862" s="443"/>
      <c r="V862" s="448"/>
      <c r="W862" s="495"/>
      <c r="X862" s="418"/>
      <c r="Y862" s="419"/>
      <c r="Z862" s="420" t="s">
        <v>20</v>
      </c>
      <c r="AA862" s="421" t="s">
        <v>21</v>
      </c>
      <c r="AB862" s="422">
        <v>0.85</v>
      </c>
      <c r="AC862" s="412"/>
      <c r="AD862" s="412"/>
      <c r="AE862" s="413"/>
      <c r="AF862" s="414">
        <f>ROUND(ROUND(ROUND(ROUND(ROUND(G728+K836,0)*Q800,0)*U860,0)*Y861,0)*AB862,0)</f>
        <v>81</v>
      </c>
      <c r="AG862" s="79"/>
    </row>
    <row r="863" ht="16.5" customHeight="1">
      <c r="A863" s="403">
        <v>63.0</v>
      </c>
      <c r="B863" s="404" t="s">
        <v>6674</v>
      </c>
      <c r="C863" s="405" t="s">
        <v>6675</v>
      </c>
      <c r="D863" s="94"/>
      <c r="E863" s="94"/>
      <c r="F863" s="103"/>
      <c r="G863" s="140"/>
      <c r="H863" s="140"/>
      <c r="I863" s="95"/>
      <c r="J863" s="65"/>
      <c r="K863" s="65"/>
      <c r="L863" s="65"/>
      <c r="M863" s="302"/>
      <c r="N863" s="382"/>
      <c r="O863" s="383"/>
      <c r="P863" s="302"/>
      <c r="Q863" s="384"/>
      <c r="R863" s="458"/>
      <c r="S863" s="506"/>
      <c r="T863" s="442"/>
      <c r="U863" s="443"/>
      <c r="V863" s="448"/>
      <c r="W863" s="507" t="s">
        <v>329</v>
      </c>
      <c r="X863" s="409" t="s">
        <v>21</v>
      </c>
      <c r="Y863" s="410">
        <f>$Y$659</f>
        <v>0.85</v>
      </c>
      <c r="Z863" s="423"/>
      <c r="AA863" s="424"/>
      <c r="AB863" s="424"/>
      <c r="AC863" s="424"/>
      <c r="AD863" s="424"/>
      <c r="AE863" s="419"/>
      <c r="AF863" s="414">
        <f>ROUND(ROUND(ROUND(ROUND(G728+K836,0)*Q800,0)*U860,0)*Y863,0)</f>
        <v>115</v>
      </c>
      <c r="AG863" s="79"/>
    </row>
    <row r="864" ht="16.5" customHeight="1">
      <c r="A864" s="403">
        <v>63.0</v>
      </c>
      <c r="B864" s="404" t="s">
        <v>6676</v>
      </c>
      <c r="C864" s="405" t="s">
        <v>6677</v>
      </c>
      <c r="D864" s="94"/>
      <c r="E864" s="94"/>
      <c r="F864" s="103"/>
      <c r="G864" s="140"/>
      <c r="H864" s="140"/>
      <c r="I864" s="95"/>
      <c r="J864" s="65"/>
      <c r="K864" s="65"/>
      <c r="L864" s="65"/>
      <c r="M864" s="302"/>
      <c r="N864" s="382"/>
      <c r="O864" s="383"/>
      <c r="P864" s="302"/>
      <c r="Q864" s="384"/>
      <c r="R864" s="458"/>
      <c r="S864" s="506"/>
      <c r="T864" s="442"/>
      <c r="U864" s="443"/>
      <c r="V864" s="448"/>
      <c r="W864" s="495"/>
      <c r="X864" s="418"/>
      <c r="Y864" s="419"/>
      <c r="Z864" s="420" t="s">
        <v>20</v>
      </c>
      <c r="AA864" s="421" t="s">
        <v>21</v>
      </c>
      <c r="AB864" s="422">
        <v>0.85</v>
      </c>
      <c r="AC864" s="412"/>
      <c r="AD864" s="412"/>
      <c r="AE864" s="413"/>
      <c r="AF864" s="414">
        <f>ROUND(ROUND(ROUND(ROUND(ROUND(G728+K836,0)*Q800,0)*U860,0)*Y863,0)*AB864,0)</f>
        <v>98</v>
      </c>
      <c r="AG864" s="79"/>
    </row>
    <row r="865" ht="16.5" customHeight="1">
      <c r="A865" s="403">
        <v>63.0</v>
      </c>
      <c r="B865" s="404" t="s">
        <v>6678</v>
      </c>
      <c r="C865" s="405" t="s">
        <v>6679</v>
      </c>
      <c r="D865" s="94"/>
      <c r="E865" s="94"/>
      <c r="F865" s="103"/>
      <c r="G865" s="140"/>
      <c r="H865" s="140"/>
      <c r="I865" s="95"/>
      <c r="J865" s="65"/>
      <c r="K865" s="65"/>
      <c r="L865" s="65"/>
      <c r="M865" s="302"/>
      <c r="N865" s="382"/>
      <c r="O865" s="383"/>
      <c r="P865" s="302"/>
      <c r="Q865" s="384"/>
      <c r="R865" s="458"/>
      <c r="S865" s="506"/>
      <c r="T865" s="442"/>
      <c r="U865" s="443"/>
      <c r="V865" s="448"/>
      <c r="W865" s="438"/>
      <c r="X865" s="409"/>
      <c r="Y865" s="439"/>
      <c r="Z865" s="411"/>
      <c r="AA865" s="412"/>
      <c r="AB865" s="413"/>
      <c r="AC865" s="509" t="s">
        <v>30</v>
      </c>
      <c r="AD865" s="442">
        <v>5.0</v>
      </c>
      <c r="AE865" s="452" t="s">
        <v>31</v>
      </c>
      <c r="AF865" s="414">
        <f>ROUND(ROUND(ROUND(ROUND(G728+K836,0)*Q800,0)*U860,0)-AD865,0)</f>
        <v>130</v>
      </c>
      <c r="AG865" s="79"/>
    </row>
    <row r="866" ht="16.5" customHeight="1">
      <c r="A866" s="403">
        <v>63.0</v>
      </c>
      <c r="B866" s="404" t="s">
        <v>6680</v>
      </c>
      <c r="C866" s="405" t="s">
        <v>6681</v>
      </c>
      <c r="D866" s="94"/>
      <c r="E866" s="94"/>
      <c r="F866" s="103"/>
      <c r="G866" s="140"/>
      <c r="H866" s="140"/>
      <c r="I866" s="95"/>
      <c r="J866" s="65"/>
      <c r="K866" s="65"/>
      <c r="L866" s="65"/>
      <c r="M866" s="302"/>
      <c r="N866" s="382"/>
      <c r="O866" s="383"/>
      <c r="P866" s="302"/>
      <c r="Q866" s="384"/>
      <c r="R866" s="458"/>
      <c r="S866" s="506"/>
      <c r="T866" s="442"/>
      <c r="U866" s="443"/>
      <c r="V866" s="443"/>
      <c r="W866" s="445"/>
      <c r="X866" s="418"/>
      <c r="Y866" s="446"/>
      <c r="Z866" s="438" t="s">
        <v>20</v>
      </c>
      <c r="AA866" s="409" t="s">
        <v>21</v>
      </c>
      <c r="AB866" s="454">
        <v>0.85</v>
      </c>
      <c r="AC866" s="506"/>
      <c r="AD866" s="442"/>
      <c r="AE866" s="452"/>
      <c r="AF866" s="414">
        <f>ROUND(ROUND(ROUND(ROUND(ROUND(G728+K836,0)*Q800,0)*U860,0)*AB866,0)-AD865,0)</f>
        <v>110</v>
      </c>
      <c r="AG866" s="79"/>
    </row>
    <row r="867" ht="16.5" customHeight="1">
      <c r="A867" s="403">
        <v>63.0</v>
      </c>
      <c r="B867" s="404" t="s">
        <v>6682</v>
      </c>
      <c r="C867" s="405" t="s">
        <v>6683</v>
      </c>
      <c r="D867" s="94"/>
      <c r="E867" s="94"/>
      <c r="F867" s="103"/>
      <c r="G867" s="140"/>
      <c r="H867" s="140"/>
      <c r="I867" s="95"/>
      <c r="J867" s="65"/>
      <c r="K867" s="65"/>
      <c r="L867" s="65"/>
      <c r="M867" s="302"/>
      <c r="N867" s="382"/>
      <c r="O867" s="383"/>
      <c r="P867" s="302"/>
      <c r="Q867" s="384"/>
      <c r="R867" s="458"/>
      <c r="S867" s="506"/>
      <c r="T867" s="442"/>
      <c r="U867" s="443"/>
      <c r="V867" s="443"/>
      <c r="W867" s="507" t="s">
        <v>326</v>
      </c>
      <c r="X867" s="442" t="s">
        <v>21</v>
      </c>
      <c r="Y867" s="448">
        <f>$Y$657</f>
        <v>0.7</v>
      </c>
      <c r="Z867" s="426"/>
      <c r="AA867" s="427"/>
      <c r="AB867" s="428"/>
      <c r="AC867" s="506"/>
      <c r="AD867" s="443"/>
      <c r="AE867" s="448"/>
      <c r="AF867" s="414">
        <f>ROUND(ROUND(ROUND(ROUND(ROUND(G728+K836,0)*Q800,0)*U860,0)*Y867,0)-AD865,0)</f>
        <v>90</v>
      </c>
      <c r="AG867" s="79"/>
    </row>
    <row r="868" ht="16.5" customHeight="1">
      <c r="A868" s="403">
        <v>63.0</v>
      </c>
      <c r="B868" s="404" t="s">
        <v>6684</v>
      </c>
      <c r="C868" s="405" t="s">
        <v>6685</v>
      </c>
      <c r="D868" s="94"/>
      <c r="E868" s="94"/>
      <c r="F868" s="103"/>
      <c r="G868" s="140"/>
      <c r="H868" s="140"/>
      <c r="I868" s="95"/>
      <c r="J868" s="65"/>
      <c r="K868" s="65"/>
      <c r="L868" s="65"/>
      <c r="M868" s="302"/>
      <c r="N868" s="382"/>
      <c r="O868" s="383"/>
      <c r="P868" s="302"/>
      <c r="Q868" s="384"/>
      <c r="R868" s="458"/>
      <c r="S868" s="506"/>
      <c r="T868" s="442"/>
      <c r="U868" s="443"/>
      <c r="V868" s="443"/>
      <c r="W868" s="495"/>
      <c r="X868" s="418"/>
      <c r="Y868" s="419"/>
      <c r="Z868" s="420" t="s">
        <v>20</v>
      </c>
      <c r="AA868" s="421" t="s">
        <v>21</v>
      </c>
      <c r="AB868" s="430">
        <v>0.85</v>
      </c>
      <c r="AC868" s="506"/>
      <c r="AD868" s="443"/>
      <c r="AE868" s="448"/>
      <c r="AF868" s="414">
        <f>ROUND(ROUND(ROUND(ROUND(ROUND(ROUND(G728+K836,0)*Q800,0)*U860,0)*Y867,0)*AB868,0)-AD865,0)</f>
        <v>76</v>
      </c>
      <c r="AG868" s="79"/>
    </row>
    <row r="869" ht="16.5" customHeight="1">
      <c r="A869" s="403">
        <v>63.0</v>
      </c>
      <c r="B869" s="404" t="s">
        <v>6686</v>
      </c>
      <c r="C869" s="405" t="s">
        <v>6687</v>
      </c>
      <c r="D869" s="94"/>
      <c r="E869" s="94"/>
      <c r="F869" s="103"/>
      <c r="G869" s="140"/>
      <c r="H869" s="140"/>
      <c r="I869" s="95"/>
      <c r="J869" s="65"/>
      <c r="K869" s="65"/>
      <c r="L869" s="65"/>
      <c r="M869" s="302"/>
      <c r="N869" s="382"/>
      <c r="O869" s="383"/>
      <c r="P869" s="302"/>
      <c r="Q869" s="384"/>
      <c r="R869" s="458"/>
      <c r="S869" s="506"/>
      <c r="T869" s="442"/>
      <c r="U869" s="443"/>
      <c r="V869" s="448"/>
      <c r="W869" s="507" t="s">
        <v>329</v>
      </c>
      <c r="X869" s="442" t="s">
        <v>21</v>
      </c>
      <c r="Y869" s="448">
        <f>$Y$659</f>
        <v>0.85</v>
      </c>
      <c r="Z869" s="423"/>
      <c r="AA869" s="424"/>
      <c r="AB869" s="419"/>
      <c r="AC869" s="506"/>
      <c r="AD869" s="443"/>
      <c r="AE869" s="448"/>
      <c r="AF869" s="414">
        <f>ROUND(ROUND(ROUND(ROUND(ROUND(G728+K836,0)*Q800,0)*U860,0)*Y869,0)-AD865,0)</f>
        <v>110</v>
      </c>
      <c r="AG869" s="79"/>
    </row>
    <row r="870" ht="16.5" customHeight="1">
      <c r="A870" s="403">
        <v>63.0</v>
      </c>
      <c r="B870" s="404" t="s">
        <v>6688</v>
      </c>
      <c r="C870" s="405" t="s">
        <v>6689</v>
      </c>
      <c r="D870" s="94"/>
      <c r="E870" s="94"/>
      <c r="F870" s="103"/>
      <c r="G870" s="140"/>
      <c r="H870" s="140"/>
      <c r="I870" s="95"/>
      <c r="J870" s="65"/>
      <c r="K870" s="65"/>
      <c r="L870" s="65"/>
      <c r="M870" s="302"/>
      <c r="N870" s="364"/>
      <c r="O870" s="378"/>
      <c r="P870" s="352"/>
      <c r="Q870" s="353"/>
      <c r="R870" s="462"/>
      <c r="S870" s="495"/>
      <c r="T870" s="418"/>
      <c r="U870" s="424"/>
      <c r="V870" s="419"/>
      <c r="W870" s="495"/>
      <c r="X870" s="418"/>
      <c r="Y870" s="419"/>
      <c r="Z870" s="420" t="s">
        <v>20</v>
      </c>
      <c r="AA870" s="421" t="s">
        <v>21</v>
      </c>
      <c r="AB870" s="430">
        <v>0.85</v>
      </c>
      <c r="AC870" s="495"/>
      <c r="AD870" s="424"/>
      <c r="AE870" s="419"/>
      <c r="AF870" s="414">
        <f>ROUND(ROUND(ROUND(ROUND(ROUND(ROUND(G728+K836,0)*Q800,0)*U860,0)*Y869,0)*AB870,0)-AD865,0)</f>
        <v>93</v>
      </c>
      <c r="AG870" s="79"/>
    </row>
    <row r="871" ht="16.5" customHeight="1">
      <c r="A871" s="29">
        <v>63.0</v>
      </c>
      <c r="B871" s="30" t="s">
        <v>6690</v>
      </c>
      <c r="C871" s="32" t="s">
        <v>6691</v>
      </c>
      <c r="D871" s="94"/>
      <c r="E871" s="94"/>
      <c r="F871" s="102" t="s">
        <v>77</v>
      </c>
      <c r="G871" s="35"/>
      <c r="H871" s="35"/>
      <c r="I871" s="36"/>
      <c r="J871" s="152"/>
      <c r="K871" s="152"/>
      <c r="L871" s="344"/>
      <c r="M871" s="152"/>
      <c r="N871" s="241" t="s">
        <v>4961</v>
      </c>
      <c r="O871" s="82" t="s">
        <v>4962</v>
      </c>
      <c r="P871" s="152"/>
      <c r="Q871" s="153"/>
      <c r="R871" s="287"/>
      <c r="S871" s="287"/>
      <c r="T871" s="152"/>
      <c r="U871" s="152"/>
      <c r="V871" s="152"/>
      <c r="W871" s="299"/>
      <c r="X871" s="287"/>
      <c r="Y871" s="345"/>
      <c r="Z871" s="398"/>
      <c r="AA871" s="288"/>
      <c r="AB871" s="288"/>
      <c r="AC871" s="288"/>
      <c r="AD871" s="288"/>
      <c r="AE871" s="346"/>
      <c r="AF871" s="45">
        <f>ROUND(G872*Q872,0)</f>
        <v>288</v>
      </c>
      <c r="AG871" s="79"/>
    </row>
    <row r="872" ht="16.5" customHeight="1">
      <c r="A872" s="29">
        <v>63.0</v>
      </c>
      <c r="B872" s="30" t="s">
        <v>6692</v>
      </c>
      <c r="C872" s="32" t="s">
        <v>6693</v>
      </c>
      <c r="D872" s="94"/>
      <c r="E872" s="94"/>
      <c r="F872" s="482"/>
      <c r="G872" s="347">
        <f>'30放課後等デイ(基本１)'!G440</f>
        <v>412</v>
      </c>
      <c r="H872" s="140" t="s">
        <v>9</v>
      </c>
      <c r="I872" s="51"/>
      <c r="J872" s="140"/>
      <c r="K872" s="140"/>
      <c r="L872" s="348"/>
      <c r="M872" s="140"/>
      <c r="N872" s="481"/>
      <c r="O872" s="482"/>
      <c r="P872" s="302" t="s">
        <v>21</v>
      </c>
      <c r="Q872" s="349">
        <v>0.7</v>
      </c>
      <c r="R872" s="302"/>
      <c r="S872" s="302"/>
      <c r="T872" s="140"/>
      <c r="U872" s="140"/>
      <c r="V872" s="140"/>
      <c r="W872" s="303"/>
      <c r="X872" s="290"/>
      <c r="Y872" s="350"/>
      <c r="Z872" s="299" t="s">
        <v>20</v>
      </c>
      <c r="AA872" s="287" t="s">
        <v>21</v>
      </c>
      <c r="AB872" s="351">
        <v>0.85</v>
      </c>
      <c r="AC872" s="288"/>
      <c r="AD872" s="288"/>
      <c r="AE872" s="346"/>
      <c r="AF872" s="45">
        <f>ROUND(ROUND(G872*Q872,0)*AB872,0)</f>
        <v>245</v>
      </c>
      <c r="AG872" s="79"/>
    </row>
    <row r="873" ht="16.5" customHeight="1">
      <c r="A873" s="29">
        <v>63.0</v>
      </c>
      <c r="B873" s="30" t="s">
        <v>6694</v>
      </c>
      <c r="C873" s="32" t="s">
        <v>6695</v>
      </c>
      <c r="D873" s="94"/>
      <c r="E873" s="94"/>
      <c r="F873" s="76"/>
      <c r="G873" s="63"/>
      <c r="H873" s="63"/>
      <c r="I873" s="51"/>
      <c r="J873" s="94"/>
      <c r="K873" s="140"/>
      <c r="L873" s="348"/>
      <c r="M873" s="304"/>
      <c r="N873" s="481"/>
      <c r="O873" s="482"/>
      <c r="P873" s="304"/>
      <c r="Q873" s="380"/>
      <c r="R873" s="304"/>
      <c r="S873" s="304"/>
      <c r="T873" s="140"/>
      <c r="U873" s="140"/>
      <c r="V873" s="140"/>
      <c r="W873" s="305" t="s">
        <v>326</v>
      </c>
      <c r="X873" s="287" t="s">
        <v>21</v>
      </c>
      <c r="Y873" s="354">
        <f>$Y$657</f>
        <v>0.7</v>
      </c>
      <c r="Z873" s="434"/>
      <c r="AA873" s="297"/>
      <c r="AB873" s="297"/>
      <c r="AC873" s="297"/>
      <c r="AD873" s="297"/>
      <c r="AE873" s="362"/>
      <c r="AF873" s="45">
        <f>ROUND(ROUND(G872*Q872,0)*Y873,0)</f>
        <v>202</v>
      </c>
      <c r="AG873" s="79"/>
    </row>
    <row r="874" ht="16.5" customHeight="1">
      <c r="A874" s="29">
        <v>63.0</v>
      </c>
      <c r="B874" s="30" t="s">
        <v>6696</v>
      </c>
      <c r="C874" s="32" t="s">
        <v>6697</v>
      </c>
      <c r="D874" s="94"/>
      <c r="E874" s="94"/>
      <c r="F874" s="76"/>
      <c r="G874" s="63"/>
      <c r="H874" s="63"/>
      <c r="I874" s="51"/>
      <c r="J874" s="94"/>
      <c r="K874" s="140"/>
      <c r="L874" s="348"/>
      <c r="M874" s="304"/>
      <c r="N874" s="481"/>
      <c r="O874" s="482"/>
      <c r="P874" s="304"/>
      <c r="Q874" s="380"/>
      <c r="R874" s="304"/>
      <c r="S874" s="304"/>
      <c r="T874" s="140"/>
      <c r="U874" s="140"/>
      <c r="V874" s="140"/>
      <c r="W874" s="484"/>
      <c r="X874" s="290"/>
      <c r="Y874" s="355"/>
      <c r="Z874" s="356" t="s">
        <v>20</v>
      </c>
      <c r="AA874" s="357" t="s">
        <v>21</v>
      </c>
      <c r="AB874" s="358">
        <v>0.85</v>
      </c>
      <c r="AC874" s="288"/>
      <c r="AD874" s="288"/>
      <c r="AE874" s="346"/>
      <c r="AF874" s="45">
        <f>ROUND(ROUND(ROUND(G872*Q872,0)*Y873,0)*AB874,0)</f>
        <v>172</v>
      </c>
      <c r="AG874" s="79"/>
    </row>
    <row r="875" ht="16.5" customHeight="1">
      <c r="A875" s="29">
        <v>63.0</v>
      </c>
      <c r="B875" s="30" t="s">
        <v>6698</v>
      </c>
      <c r="C875" s="32" t="s">
        <v>6699</v>
      </c>
      <c r="D875" s="94"/>
      <c r="E875" s="94"/>
      <c r="F875" s="76"/>
      <c r="G875" s="63"/>
      <c r="H875" s="63"/>
      <c r="I875" s="51"/>
      <c r="J875" s="94"/>
      <c r="K875" s="140"/>
      <c r="L875" s="348"/>
      <c r="M875" s="304"/>
      <c r="N875" s="481"/>
      <c r="O875" s="482"/>
      <c r="P875" s="304"/>
      <c r="Q875" s="380"/>
      <c r="R875" s="304"/>
      <c r="S875" s="304"/>
      <c r="T875" s="140"/>
      <c r="U875" s="140"/>
      <c r="V875" s="140"/>
      <c r="W875" s="305" t="s">
        <v>329</v>
      </c>
      <c r="X875" s="287" t="s">
        <v>21</v>
      </c>
      <c r="Y875" s="354">
        <f>$Y$659</f>
        <v>0.85</v>
      </c>
      <c r="Z875" s="435"/>
      <c r="AA875" s="292"/>
      <c r="AB875" s="292"/>
      <c r="AC875" s="292"/>
      <c r="AD875" s="292"/>
      <c r="AE875" s="355"/>
      <c r="AF875" s="45">
        <f>ROUND(ROUND(G872*Q872,0)*Y875,0)</f>
        <v>245</v>
      </c>
      <c r="AG875" s="79"/>
    </row>
    <row r="876" ht="16.5" customHeight="1">
      <c r="A876" s="29">
        <v>63.0</v>
      </c>
      <c r="B876" s="30" t="s">
        <v>6700</v>
      </c>
      <c r="C876" s="32" t="s">
        <v>6701</v>
      </c>
      <c r="D876" s="94"/>
      <c r="E876" s="94"/>
      <c r="F876" s="76"/>
      <c r="G876" s="63"/>
      <c r="H876" s="63"/>
      <c r="I876" s="51"/>
      <c r="J876" s="94"/>
      <c r="K876" s="140"/>
      <c r="L876" s="348"/>
      <c r="M876" s="304"/>
      <c r="N876" s="481"/>
      <c r="O876" s="482"/>
      <c r="P876" s="304"/>
      <c r="Q876" s="380"/>
      <c r="R876" s="304"/>
      <c r="S876" s="304"/>
      <c r="T876" s="140"/>
      <c r="U876" s="140"/>
      <c r="V876" s="140"/>
      <c r="W876" s="484"/>
      <c r="X876" s="290"/>
      <c r="Y876" s="355"/>
      <c r="Z876" s="356" t="s">
        <v>20</v>
      </c>
      <c r="AA876" s="357" t="s">
        <v>21</v>
      </c>
      <c r="AB876" s="358">
        <v>0.85</v>
      </c>
      <c r="AC876" s="288"/>
      <c r="AD876" s="288"/>
      <c r="AE876" s="346"/>
      <c r="AF876" s="45">
        <f>ROUND(ROUND(ROUND(G872*Q872,0)*Y875,0)*AB876,0)</f>
        <v>208</v>
      </c>
      <c r="AG876" s="79"/>
    </row>
    <row r="877" ht="16.5" customHeight="1">
      <c r="A877" s="29">
        <v>63.0</v>
      </c>
      <c r="B877" s="30" t="s">
        <v>6702</v>
      </c>
      <c r="C877" s="32" t="s">
        <v>6703</v>
      </c>
      <c r="D877" s="94"/>
      <c r="E877" s="94"/>
      <c r="F877" s="76"/>
      <c r="G877" s="63"/>
      <c r="H877" s="63"/>
      <c r="I877" s="51"/>
      <c r="J877" s="94"/>
      <c r="K877" s="140"/>
      <c r="L877" s="348"/>
      <c r="M877" s="304"/>
      <c r="N877" s="481"/>
      <c r="O877" s="307"/>
      <c r="P877" s="304"/>
      <c r="Q877" s="380"/>
      <c r="R877" s="304"/>
      <c r="S877" s="304"/>
      <c r="T877" s="140"/>
      <c r="U877" s="140"/>
      <c r="V877" s="140"/>
      <c r="W877" s="299"/>
      <c r="X877" s="287"/>
      <c r="Y877" s="345"/>
      <c r="Z877" s="398"/>
      <c r="AA877" s="288"/>
      <c r="AB877" s="346"/>
      <c r="AC877" s="82" t="s">
        <v>30</v>
      </c>
      <c r="AD877" s="302">
        <v>5.0</v>
      </c>
      <c r="AE877" s="360" t="s">
        <v>31</v>
      </c>
      <c r="AF877" s="45">
        <f>ROUND(ROUND(G872*Q872,0)-AD877,0)</f>
        <v>283</v>
      </c>
      <c r="AG877" s="79"/>
    </row>
    <row r="878" ht="16.5" customHeight="1">
      <c r="A878" s="29">
        <v>63.0</v>
      </c>
      <c r="B878" s="30" t="s">
        <v>6704</v>
      </c>
      <c r="C878" s="32" t="s">
        <v>6705</v>
      </c>
      <c r="D878" s="94"/>
      <c r="E878" s="94"/>
      <c r="F878" s="76"/>
      <c r="G878" s="63"/>
      <c r="H878" s="63"/>
      <c r="I878" s="51"/>
      <c r="J878" s="94"/>
      <c r="K878" s="140"/>
      <c r="L878" s="348"/>
      <c r="M878" s="304"/>
      <c r="N878" s="481"/>
      <c r="O878" s="307"/>
      <c r="P878" s="304"/>
      <c r="Q878" s="380"/>
      <c r="R878" s="304"/>
      <c r="S878" s="304"/>
      <c r="T878" s="140"/>
      <c r="U878" s="140"/>
      <c r="V878" s="140"/>
      <c r="W878" s="303"/>
      <c r="X878" s="290"/>
      <c r="Y878" s="350"/>
      <c r="Z878" s="299" t="s">
        <v>20</v>
      </c>
      <c r="AA878" s="287" t="s">
        <v>21</v>
      </c>
      <c r="AB878" s="361">
        <v>0.85</v>
      </c>
      <c r="AC878" s="482"/>
      <c r="AD878" s="302"/>
      <c r="AE878" s="360"/>
      <c r="AF878" s="45">
        <f>ROUND(ROUND(ROUND(G872*Q872,0)*AB878,0)-AD877,0)</f>
        <v>240</v>
      </c>
      <c r="AG878" s="79"/>
    </row>
    <row r="879" ht="16.5" customHeight="1">
      <c r="A879" s="29">
        <v>63.0</v>
      </c>
      <c r="B879" s="30" t="s">
        <v>6706</v>
      </c>
      <c r="C879" s="32" t="s">
        <v>6707</v>
      </c>
      <c r="D879" s="94"/>
      <c r="E879" s="94"/>
      <c r="F879" s="76"/>
      <c r="G879" s="63"/>
      <c r="H879" s="63"/>
      <c r="I879" s="51"/>
      <c r="J879" s="94"/>
      <c r="K879" s="140"/>
      <c r="L879" s="348"/>
      <c r="M879" s="304"/>
      <c r="N879" s="381"/>
      <c r="O879" s="307"/>
      <c r="P879" s="304"/>
      <c r="Q879" s="380"/>
      <c r="R879" s="304"/>
      <c r="S879" s="304"/>
      <c r="T879" s="140"/>
      <c r="U879" s="140"/>
      <c r="V879" s="140"/>
      <c r="W879" s="305" t="s">
        <v>326</v>
      </c>
      <c r="X879" s="302" t="s">
        <v>21</v>
      </c>
      <c r="Y879" s="349">
        <v>0.7</v>
      </c>
      <c r="Z879" s="434"/>
      <c r="AA879" s="297"/>
      <c r="AB879" s="362"/>
      <c r="AC879" s="482"/>
      <c r="AD879" s="313"/>
      <c r="AE879" s="349"/>
      <c r="AF879" s="45">
        <f>ROUND(ROUND(ROUND(G872*Q872,0)*Y879,0)-AD877,0)</f>
        <v>197</v>
      </c>
      <c r="AG879" s="79"/>
    </row>
    <row r="880" ht="16.5" customHeight="1">
      <c r="A880" s="29">
        <v>63.0</v>
      </c>
      <c r="B880" s="30" t="s">
        <v>6708</v>
      </c>
      <c r="C880" s="32" t="s">
        <v>6709</v>
      </c>
      <c r="D880" s="94"/>
      <c r="E880" s="94"/>
      <c r="F880" s="76"/>
      <c r="G880" s="63"/>
      <c r="H880" s="63"/>
      <c r="I880" s="51"/>
      <c r="J880" s="94"/>
      <c r="K880" s="140"/>
      <c r="L880" s="348"/>
      <c r="M880" s="304"/>
      <c r="N880" s="381"/>
      <c r="O880" s="307"/>
      <c r="P880" s="304"/>
      <c r="Q880" s="380"/>
      <c r="R880" s="304"/>
      <c r="S880" s="304"/>
      <c r="T880" s="140"/>
      <c r="U880" s="140"/>
      <c r="V880" s="140"/>
      <c r="W880" s="484"/>
      <c r="X880" s="290"/>
      <c r="Y880" s="355"/>
      <c r="Z880" s="356" t="s">
        <v>20</v>
      </c>
      <c r="AA880" s="357" t="s">
        <v>21</v>
      </c>
      <c r="AB880" s="363">
        <v>0.85</v>
      </c>
      <c r="AC880" s="482"/>
      <c r="AD880" s="313"/>
      <c r="AE880" s="349"/>
      <c r="AF880" s="45">
        <f>ROUND(ROUND(ROUND(ROUND(G872*Q872,0)*Y879,0)*AB880,0)-AD877,0)</f>
        <v>167</v>
      </c>
      <c r="AG880" s="79"/>
    </row>
    <row r="881" ht="16.5" customHeight="1">
      <c r="A881" s="29">
        <v>63.0</v>
      </c>
      <c r="B881" s="30" t="s">
        <v>6710</v>
      </c>
      <c r="C881" s="32" t="s">
        <v>6711</v>
      </c>
      <c r="D881" s="94"/>
      <c r="E881" s="94"/>
      <c r="F881" s="76"/>
      <c r="G881" s="63"/>
      <c r="H881" s="63"/>
      <c r="I881" s="51"/>
      <c r="J881" s="94"/>
      <c r="K881" s="140"/>
      <c r="L881" s="348"/>
      <c r="M881" s="304"/>
      <c r="N881" s="381"/>
      <c r="O881" s="307"/>
      <c r="P881" s="304"/>
      <c r="Q881" s="380"/>
      <c r="R881" s="304"/>
      <c r="S881" s="304"/>
      <c r="T881" s="140"/>
      <c r="U881" s="140"/>
      <c r="V881" s="140"/>
      <c r="W881" s="305" t="s">
        <v>329</v>
      </c>
      <c r="X881" s="302" t="s">
        <v>21</v>
      </c>
      <c r="Y881" s="349">
        <v>0.85</v>
      </c>
      <c r="Z881" s="435"/>
      <c r="AA881" s="292"/>
      <c r="AB881" s="355"/>
      <c r="AC881" s="482"/>
      <c r="AD881" s="313"/>
      <c r="AE881" s="349"/>
      <c r="AF881" s="45">
        <f>ROUND(ROUND(ROUND(G872*Q872,0)*Y881,0)-AD877,0)</f>
        <v>240</v>
      </c>
      <c r="AG881" s="79"/>
    </row>
    <row r="882" ht="16.5" customHeight="1">
      <c r="A882" s="29">
        <v>63.0</v>
      </c>
      <c r="B882" s="30" t="s">
        <v>6712</v>
      </c>
      <c r="C882" s="32" t="s">
        <v>6713</v>
      </c>
      <c r="D882" s="94"/>
      <c r="E882" s="94"/>
      <c r="F882" s="76"/>
      <c r="G882" s="63"/>
      <c r="H882" s="63"/>
      <c r="I882" s="51"/>
      <c r="J882" s="94"/>
      <c r="K882" s="140"/>
      <c r="L882" s="348"/>
      <c r="M882" s="304"/>
      <c r="N882" s="381"/>
      <c r="O882" s="307"/>
      <c r="P882" s="304"/>
      <c r="Q882" s="380"/>
      <c r="R882" s="304"/>
      <c r="S882" s="304"/>
      <c r="T882" s="140"/>
      <c r="U882" s="140"/>
      <c r="V882" s="140"/>
      <c r="W882" s="484"/>
      <c r="X882" s="290"/>
      <c r="Y882" s="355"/>
      <c r="Z882" s="356" t="s">
        <v>20</v>
      </c>
      <c r="AA882" s="357" t="s">
        <v>21</v>
      </c>
      <c r="AB882" s="363">
        <v>0.85</v>
      </c>
      <c r="AC882" s="484"/>
      <c r="AD882" s="292"/>
      <c r="AE882" s="355"/>
      <c r="AF882" s="45">
        <f>ROUND(ROUND(ROUND(ROUND(G872*Q872,0)*Y881,0)*AB882,0)-AD877,0)</f>
        <v>203</v>
      </c>
      <c r="AG882" s="79"/>
    </row>
    <row r="883" ht="16.5" customHeight="1">
      <c r="A883" s="403">
        <v>63.0</v>
      </c>
      <c r="B883" s="404" t="s">
        <v>6714</v>
      </c>
      <c r="C883" s="405" t="s">
        <v>6715</v>
      </c>
      <c r="D883" s="94"/>
      <c r="E883" s="94"/>
      <c r="F883" s="307"/>
      <c r="G883" s="140"/>
      <c r="H883" s="140"/>
      <c r="I883" s="95"/>
      <c r="J883" s="69"/>
      <c r="K883" s="65"/>
      <c r="L883" s="65"/>
      <c r="M883" s="140"/>
      <c r="N883" s="105"/>
      <c r="O883" s="94"/>
      <c r="P883" s="140"/>
      <c r="Q883" s="95"/>
      <c r="R883" s="504" t="s">
        <v>23</v>
      </c>
      <c r="S883" s="505" t="s">
        <v>24</v>
      </c>
      <c r="T883" s="408"/>
      <c r="U883" s="408"/>
      <c r="V883" s="437"/>
      <c r="W883" s="438"/>
      <c r="X883" s="409"/>
      <c r="Y883" s="439"/>
      <c r="Z883" s="411"/>
      <c r="AA883" s="412"/>
      <c r="AB883" s="412"/>
      <c r="AC883" s="412"/>
      <c r="AD883" s="412"/>
      <c r="AE883" s="413"/>
      <c r="AF883" s="414">
        <f>ROUND(ROUND(G872*Q872,0)*U884,0)</f>
        <v>202</v>
      </c>
      <c r="AG883" s="79"/>
    </row>
    <row r="884" ht="16.5" customHeight="1">
      <c r="A884" s="403">
        <v>63.0</v>
      </c>
      <c r="B884" s="404" t="s">
        <v>6716</v>
      </c>
      <c r="C884" s="405" t="s">
        <v>6717</v>
      </c>
      <c r="D884" s="94"/>
      <c r="E884" s="94"/>
      <c r="F884" s="307"/>
      <c r="G884" s="63"/>
      <c r="H884" s="140"/>
      <c r="I884" s="95"/>
      <c r="J884" s="69"/>
      <c r="K884" s="65"/>
      <c r="L884" s="65"/>
      <c r="M884" s="140"/>
      <c r="N884" s="105"/>
      <c r="O884" s="94"/>
      <c r="P884" s="140"/>
      <c r="Q884" s="95"/>
      <c r="R884" s="481"/>
      <c r="S884" s="506"/>
      <c r="T884" s="442" t="s">
        <v>21</v>
      </c>
      <c r="U884" s="443">
        <v>0.7</v>
      </c>
      <c r="V884" s="444"/>
      <c r="W884" s="445"/>
      <c r="X884" s="418"/>
      <c r="Y884" s="446"/>
      <c r="Z884" s="438" t="s">
        <v>20</v>
      </c>
      <c r="AA884" s="409" t="s">
        <v>21</v>
      </c>
      <c r="AB884" s="447">
        <v>0.85</v>
      </c>
      <c r="AC884" s="412"/>
      <c r="AD884" s="412"/>
      <c r="AE884" s="413"/>
      <c r="AF884" s="414">
        <f>ROUND(ROUND(ROUND(G872*Q872,0)*U884,0)*AB884,0)</f>
        <v>172</v>
      </c>
      <c r="AG884" s="79"/>
    </row>
    <row r="885" ht="16.5" customHeight="1">
      <c r="A885" s="403">
        <v>63.0</v>
      </c>
      <c r="B885" s="404" t="s">
        <v>6718</v>
      </c>
      <c r="C885" s="405" t="s">
        <v>6719</v>
      </c>
      <c r="D885" s="94"/>
      <c r="E885" s="94"/>
      <c r="F885" s="103"/>
      <c r="G885" s="140"/>
      <c r="H885" s="140"/>
      <c r="I885" s="95"/>
      <c r="J885" s="69"/>
      <c r="K885" s="65"/>
      <c r="L885" s="65"/>
      <c r="M885" s="302"/>
      <c r="N885" s="382"/>
      <c r="O885" s="383"/>
      <c r="P885" s="302"/>
      <c r="Q885" s="384"/>
      <c r="R885" s="481"/>
      <c r="S885" s="506"/>
      <c r="T885" s="442"/>
      <c r="U885" s="443"/>
      <c r="V885" s="448"/>
      <c r="W885" s="507" t="s">
        <v>326</v>
      </c>
      <c r="X885" s="409" t="s">
        <v>21</v>
      </c>
      <c r="Y885" s="410">
        <f>$Y$657</f>
        <v>0.7</v>
      </c>
      <c r="Z885" s="426"/>
      <c r="AA885" s="427"/>
      <c r="AB885" s="427"/>
      <c r="AC885" s="427"/>
      <c r="AD885" s="427"/>
      <c r="AE885" s="428"/>
      <c r="AF885" s="414">
        <f>ROUND(ROUND(ROUND(G872*Q872,0)*U884,0)*Y885,0)</f>
        <v>141</v>
      </c>
      <c r="AG885" s="79"/>
    </row>
    <row r="886" ht="16.5" customHeight="1">
      <c r="A886" s="403">
        <v>63.0</v>
      </c>
      <c r="B886" s="404" t="s">
        <v>6720</v>
      </c>
      <c r="C886" s="405" t="s">
        <v>6721</v>
      </c>
      <c r="D886" s="94"/>
      <c r="E886" s="94"/>
      <c r="F886" s="103"/>
      <c r="G886" s="140"/>
      <c r="H886" s="140"/>
      <c r="I886" s="95"/>
      <c r="J886" s="69"/>
      <c r="K886" s="65"/>
      <c r="L886" s="65"/>
      <c r="M886" s="302"/>
      <c r="N886" s="382"/>
      <c r="O886" s="383"/>
      <c r="P886" s="302"/>
      <c r="Q886" s="384"/>
      <c r="R886" s="481"/>
      <c r="S886" s="506"/>
      <c r="T886" s="442"/>
      <c r="U886" s="443"/>
      <c r="V886" s="448"/>
      <c r="W886" s="495"/>
      <c r="X886" s="418"/>
      <c r="Y886" s="419"/>
      <c r="Z886" s="420" t="s">
        <v>20</v>
      </c>
      <c r="AA886" s="421" t="s">
        <v>21</v>
      </c>
      <c r="AB886" s="422">
        <v>0.85</v>
      </c>
      <c r="AC886" s="412"/>
      <c r="AD886" s="412"/>
      <c r="AE886" s="413"/>
      <c r="AF886" s="414">
        <f>ROUND(ROUND(ROUND(ROUND(G872*Q872,0)*U884,0)*Y885,0)*AB886,0)</f>
        <v>120</v>
      </c>
      <c r="AG886" s="79"/>
    </row>
    <row r="887" ht="16.5" customHeight="1">
      <c r="A887" s="403">
        <v>63.0</v>
      </c>
      <c r="B887" s="404" t="s">
        <v>6722</v>
      </c>
      <c r="C887" s="405" t="s">
        <v>6723</v>
      </c>
      <c r="D887" s="94"/>
      <c r="E887" s="94"/>
      <c r="F887" s="103"/>
      <c r="G887" s="140"/>
      <c r="H887" s="140"/>
      <c r="I887" s="95"/>
      <c r="J887" s="69"/>
      <c r="K887" s="65"/>
      <c r="L887" s="65"/>
      <c r="M887" s="302"/>
      <c r="N887" s="382"/>
      <c r="O887" s="383"/>
      <c r="P887" s="302"/>
      <c r="Q887" s="384"/>
      <c r="R887" s="508"/>
      <c r="S887" s="506"/>
      <c r="T887" s="442"/>
      <c r="U887" s="443"/>
      <c r="V887" s="448"/>
      <c r="W887" s="507" t="s">
        <v>329</v>
      </c>
      <c r="X887" s="409" t="s">
        <v>21</v>
      </c>
      <c r="Y887" s="410">
        <f>$Y$659</f>
        <v>0.85</v>
      </c>
      <c r="Z887" s="423"/>
      <c r="AA887" s="424"/>
      <c r="AB887" s="424"/>
      <c r="AC887" s="424"/>
      <c r="AD887" s="424"/>
      <c r="AE887" s="419"/>
      <c r="AF887" s="414">
        <f>ROUND(ROUND(ROUND(G872*Q872,0)*U884,0)*Y887,0)</f>
        <v>172</v>
      </c>
      <c r="AG887" s="79"/>
    </row>
    <row r="888" ht="16.5" customHeight="1">
      <c r="A888" s="403">
        <v>63.0</v>
      </c>
      <c r="B888" s="404" t="s">
        <v>6724</v>
      </c>
      <c r="C888" s="405" t="s">
        <v>6725</v>
      </c>
      <c r="D888" s="94"/>
      <c r="E888" s="94"/>
      <c r="F888" s="103"/>
      <c r="G888" s="140"/>
      <c r="H888" s="140"/>
      <c r="I888" s="95"/>
      <c r="J888" s="69"/>
      <c r="K888" s="65"/>
      <c r="L888" s="65"/>
      <c r="M888" s="302"/>
      <c r="N888" s="382"/>
      <c r="O888" s="383"/>
      <c r="P888" s="302"/>
      <c r="Q888" s="384"/>
      <c r="R888" s="453"/>
      <c r="S888" s="510"/>
      <c r="T888" s="442"/>
      <c r="U888" s="443"/>
      <c r="V888" s="448"/>
      <c r="W888" s="495"/>
      <c r="X888" s="418"/>
      <c r="Y888" s="419"/>
      <c r="Z888" s="420" t="s">
        <v>20</v>
      </c>
      <c r="AA888" s="421" t="s">
        <v>21</v>
      </c>
      <c r="AB888" s="422">
        <v>0.85</v>
      </c>
      <c r="AC888" s="412"/>
      <c r="AD888" s="412"/>
      <c r="AE888" s="413"/>
      <c r="AF888" s="414">
        <f>ROUND(ROUND(ROUND(ROUND(G872*Q872,0)*U884,0)*Y887,0)*AB888,0)</f>
        <v>146</v>
      </c>
      <c r="AG888" s="79"/>
    </row>
    <row r="889" ht="16.5" customHeight="1">
      <c r="A889" s="403">
        <v>63.0</v>
      </c>
      <c r="B889" s="404" t="s">
        <v>6726</v>
      </c>
      <c r="C889" s="405" t="s">
        <v>6727</v>
      </c>
      <c r="D889" s="94"/>
      <c r="E889" s="94"/>
      <c r="F889" s="103"/>
      <c r="G889" s="140"/>
      <c r="H889" s="140"/>
      <c r="I889" s="95"/>
      <c r="J889" s="69"/>
      <c r="K889" s="65"/>
      <c r="L889" s="65"/>
      <c r="M889" s="302"/>
      <c r="N889" s="382"/>
      <c r="O889" s="383"/>
      <c r="P889" s="302"/>
      <c r="Q889" s="384"/>
      <c r="R889" s="453"/>
      <c r="S889" s="455"/>
      <c r="T889" s="442"/>
      <c r="U889" s="443"/>
      <c r="V889" s="448"/>
      <c r="W889" s="438"/>
      <c r="X889" s="409"/>
      <c r="Y889" s="439"/>
      <c r="Z889" s="411"/>
      <c r="AA889" s="412"/>
      <c r="AB889" s="413"/>
      <c r="AC889" s="509" t="s">
        <v>30</v>
      </c>
      <c r="AD889" s="442">
        <v>5.0</v>
      </c>
      <c r="AE889" s="452" t="s">
        <v>31</v>
      </c>
      <c r="AF889" s="414">
        <f>ROUND(ROUND(ROUND(G872*Q872,0)*U884,0)-AD889,0)</f>
        <v>197</v>
      </c>
      <c r="AG889" s="79"/>
    </row>
    <row r="890" ht="16.5" customHeight="1">
      <c r="A890" s="403">
        <v>63.0</v>
      </c>
      <c r="B890" s="404" t="s">
        <v>6728</v>
      </c>
      <c r="C890" s="405" t="s">
        <v>6729</v>
      </c>
      <c r="D890" s="94"/>
      <c r="E890" s="94"/>
      <c r="F890" s="103"/>
      <c r="G890" s="140"/>
      <c r="H890" s="140"/>
      <c r="I890" s="95"/>
      <c r="J890" s="69"/>
      <c r="K890" s="65"/>
      <c r="L890" s="65"/>
      <c r="M890" s="302"/>
      <c r="N890" s="382"/>
      <c r="O890" s="383"/>
      <c r="P890" s="302"/>
      <c r="Q890" s="384"/>
      <c r="R890" s="458"/>
      <c r="S890" s="455"/>
      <c r="T890" s="442"/>
      <c r="U890" s="443"/>
      <c r="V890" s="448"/>
      <c r="W890" s="445"/>
      <c r="X890" s="418"/>
      <c r="Y890" s="446"/>
      <c r="Z890" s="438" t="s">
        <v>20</v>
      </c>
      <c r="AA890" s="409" t="s">
        <v>21</v>
      </c>
      <c r="AB890" s="454">
        <v>0.85</v>
      </c>
      <c r="AC890" s="506"/>
      <c r="AD890" s="442"/>
      <c r="AE890" s="452"/>
      <c r="AF890" s="414">
        <f>ROUND(ROUND(ROUND(ROUND(G872*Q872,0)*U884,0)*AB890,0)-AD889,0)</f>
        <v>167</v>
      </c>
      <c r="AG890" s="79"/>
    </row>
    <row r="891" ht="16.5" customHeight="1">
      <c r="A891" s="403">
        <v>63.0</v>
      </c>
      <c r="B891" s="404" t="s">
        <v>6730</v>
      </c>
      <c r="C891" s="405" t="s">
        <v>6731</v>
      </c>
      <c r="D891" s="94"/>
      <c r="E891" s="94"/>
      <c r="F891" s="103"/>
      <c r="G891" s="140"/>
      <c r="H891" s="140"/>
      <c r="I891" s="95"/>
      <c r="J891" s="69"/>
      <c r="K891" s="65"/>
      <c r="L891" s="65"/>
      <c r="M891" s="302"/>
      <c r="N891" s="382"/>
      <c r="O891" s="383"/>
      <c r="P891" s="302"/>
      <c r="Q891" s="384"/>
      <c r="R891" s="458"/>
      <c r="S891" s="455"/>
      <c r="T891" s="442"/>
      <c r="U891" s="443"/>
      <c r="V891" s="448"/>
      <c r="W891" s="507" t="s">
        <v>326</v>
      </c>
      <c r="X891" s="442" t="s">
        <v>21</v>
      </c>
      <c r="Y891" s="448">
        <f>$Y$657</f>
        <v>0.7</v>
      </c>
      <c r="Z891" s="426"/>
      <c r="AA891" s="427"/>
      <c r="AB891" s="428"/>
      <c r="AC891" s="506"/>
      <c r="AD891" s="443"/>
      <c r="AE891" s="448"/>
      <c r="AF891" s="414">
        <f>ROUND(ROUND(ROUND(ROUND(G872*Q872,0)*U884,0)*Y891,0)-AD889,0)</f>
        <v>136</v>
      </c>
      <c r="AG891" s="79"/>
    </row>
    <row r="892" ht="16.5" customHeight="1">
      <c r="A892" s="403">
        <v>63.0</v>
      </c>
      <c r="B892" s="404" t="s">
        <v>6732</v>
      </c>
      <c r="C892" s="405" t="s">
        <v>6733</v>
      </c>
      <c r="D892" s="94"/>
      <c r="E892" s="94"/>
      <c r="F892" s="103"/>
      <c r="G892" s="140"/>
      <c r="H892" s="140"/>
      <c r="I892" s="95"/>
      <c r="J892" s="69"/>
      <c r="K892" s="65"/>
      <c r="L892" s="65"/>
      <c r="M892" s="302"/>
      <c r="N892" s="382"/>
      <c r="O892" s="383"/>
      <c r="P892" s="302"/>
      <c r="Q892" s="384"/>
      <c r="R892" s="458"/>
      <c r="S892" s="455"/>
      <c r="T892" s="442"/>
      <c r="U892" s="443"/>
      <c r="V892" s="448"/>
      <c r="W892" s="495"/>
      <c r="X892" s="418"/>
      <c r="Y892" s="419"/>
      <c r="Z892" s="420" t="s">
        <v>20</v>
      </c>
      <c r="AA892" s="421" t="s">
        <v>21</v>
      </c>
      <c r="AB892" s="430">
        <v>0.85</v>
      </c>
      <c r="AC892" s="506"/>
      <c r="AD892" s="443"/>
      <c r="AE892" s="448"/>
      <c r="AF892" s="414">
        <f>ROUND(ROUND(ROUND(ROUND(ROUND(G872*Q872,0)*U884,0)*Y891,0)*AB892,0)-AD889,0)</f>
        <v>115</v>
      </c>
      <c r="AG892" s="79"/>
    </row>
    <row r="893" ht="16.5" customHeight="1">
      <c r="A893" s="403">
        <v>63.0</v>
      </c>
      <c r="B893" s="404" t="s">
        <v>6734</v>
      </c>
      <c r="C893" s="405" t="s">
        <v>6735</v>
      </c>
      <c r="D893" s="94"/>
      <c r="E893" s="94"/>
      <c r="F893" s="103"/>
      <c r="G893" s="140"/>
      <c r="H893" s="140"/>
      <c r="I893" s="95"/>
      <c r="J893" s="69"/>
      <c r="K893" s="65"/>
      <c r="L893" s="65"/>
      <c r="M893" s="302"/>
      <c r="N893" s="382"/>
      <c r="O893" s="383"/>
      <c r="P893" s="302"/>
      <c r="Q893" s="384"/>
      <c r="R893" s="458"/>
      <c r="S893" s="455"/>
      <c r="T893" s="442"/>
      <c r="U893" s="443"/>
      <c r="V893" s="448"/>
      <c r="W893" s="507" t="s">
        <v>329</v>
      </c>
      <c r="X893" s="442" t="s">
        <v>21</v>
      </c>
      <c r="Y893" s="448">
        <f>$Y$659</f>
        <v>0.85</v>
      </c>
      <c r="Z893" s="423"/>
      <c r="AA893" s="424"/>
      <c r="AB893" s="419"/>
      <c r="AC893" s="506"/>
      <c r="AD893" s="443"/>
      <c r="AE893" s="448"/>
      <c r="AF893" s="414">
        <f>ROUND(ROUND(ROUND(ROUND(G872*Q872,0)*U884,0)*Y893,0)-AD889,0)</f>
        <v>167</v>
      </c>
      <c r="AG893" s="79"/>
    </row>
    <row r="894" ht="16.5" customHeight="1">
      <c r="A894" s="403">
        <v>63.0</v>
      </c>
      <c r="B894" s="404" t="s">
        <v>6736</v>
      </c>
      <c r="C894" s="405" t="s">
        <v>6737</v>
      </c>
      <c r="D894" s="94"/>
      <c r="E894" s="94"/>
      <c r="F894" s="103"/>
      <c r="G894" s="140"/>
      <c r="H894" s="140"/>
      <c r="I894" s="95"/>
      <c r="J894" s="69"/>
      <c r="K894" s="65"/>
      <c r="L894" s="65"/>
      <c r="M894" s="302"/>
      <c r="N894" s="382"/>
      <c r="O894" s="383"/>
      <c r="P894" s="302"/>
      <c r="Q894" s="384"/>
      <c r="R894" s="458"/>
      <c r="S894" s="455"/>
      <c r="T894" s="442"/>
      <c r="U894" s="443"/>
      <c r="V894" s="448"/>
      <c r="W894" s="495"/>
      <c r="X894" s="418"/>
      <c r="Y894" s="419"/>
      <c r="Z894" s="420" t="s">
        <v>20</v>
      </c>
      <c r="AA894" s="421" t="s">
        <v>21</v>
      </c>
      <c r="AB894" s="430">
        <v>0.85</v>
      </c>
      <c r="AC894" s="495"/>
      <c r="AD894" s="424"/>
      <c r="AE894" s="419"/>
      <c r="AF894" s="414">
        <f>ROUND(ROUND(ROUND(ROUND(ROUND(G872*Q872,0)*U884,0)*Y893,0)*AB894,0)-AD889,0)</f>
        <v>141</v>
      </c>
      <c r="AG894" s="79"/>
    </row>
    <row r="895" ht="16.5" customHeight="1">
      <c r="A895" s="403">
        <v>63.0</v>
      </c>
      <c r="B895" s="404" t="s">
        <v>6738</v>
      </c>
      <c r="C895" s="405" t="s">
        <v>6739</v>
      </c>
      <c r="D895" s="94"/>
      <c r="E895" s="94"/>
      <c r="F895" s="103"/>
      <c r="G895" s="140"/>
      <c r="H895" s="140"/>
      <c r="I895" s="95"/>
      <c r="J895" s="69"/>
      <c r="K895" s="65"/>
      <c r="L895" s="65"/>
      <c r="M895" s="302"/>
      <c r="N895" s="382"/>
      <c r="O895" s="383"/>
      <c r="P895" s="302"/>
      <c r="Q895" s="384"/>
      <c r="R895" s="455"/>
      <c r="S895" s="505" t="s">
        <v>27</v>
      </c>
      <c r="T895" s="409"/>
      <c r="U895" s="457"/>
      <c r="V895" s="410"/>
      <c r="W895" s="438"/>
      <c r="X895" s="409"/>
      <c r="Y895" s="439"/>
      <c r="Z895" s="411"/>
      <c r="AA895" s="412"/>
      <c r="AB895" s="412"/>
      <c r="AC895" s="412"/>
      <c r="AD895" s="412"/>
      <c r="AE895" s="413"/>
      <c r="AF895" s="414">
        <f>ROUND(ROUND(G872*Q872,0)*U896,0)</f>
        <v>144</v>
      </c>
      <c r="AG895" s="79"/>
    </row>
    <row r="896" ht="16.5" customHeight="1">
      <c r="A896" s="403">
        <v>63.0</v>
      </c>
      <c r="B896" s="404" t="s">
        <v>6740</v>
      </c>
      <c r="C896" s="405" t="s">
        <v>6741</v>
      </c>
      <c r="D896" s="94"/>
      <c r="E896" s="94"/>
      <c r="F896" s="103"/>
      <c r="G896" s="140"/>
      <c r="H896" s="140"/>
      <c r="I896" s="95"/>
      <c r="J896" s="69"/>
      <c r="K896" s="65"/>
      <c r="L896" s="65"/>
      <c r="M896" s="302"/>
      <c r="N896" s="382"/>
      <c r="O896" s="383"/>
      <c r="P896" s="302"/>
      <c r="Q896" s="384"/>
      <c r="R896" s="455"/>
      <c r="S896" s="506"/>
      <c r="T896" s="442" t="s">
        <v>21</v>
      </c>
      <c r="U896" s="443">
        <v>0.5</v>
      </c>
      <c r="V896" s="448"/>
      <c r="W896" s="445"/>
      <c r="X896" s="418"/>
      <c r="Y896" s="446"/>
      <c r="Z896" s="438" t="s">
        <v>20</v>
      </c>
      <c r="AA896" s="409" t="s">
        <v>21</v>
      </c>
      <c r="AB896" s="447">
        <v>0.85</v>
      </c>
      <c r="AC896" s="412"/>
      <c r="AD896" s="412"/>
      <c r="AE896" s="413"/>
      <c r="AF896" s="414">
        <f>ROUND(ROUND(ROUND(G872*Q872,0)*U896,0)*AB896,0)</f>
        <v>122</v>
      </c>
      <c r="AG896" s="79"/>
    </row>
    <row r="897" ht="16.5" customHeight="1">
      <c r="A897" s="403">
        <v>63.0</v>
      </c>
      <c r="B897" s="404" t="s">
        <v>6742</v>
      </c>
      <c r="C897" s="405" t="s">
        <v>6743</v>
      </c>
      <c r="D897" s="94"/>
      <c r="E897" s="94"/>
      <c r="F897" s="103"/>
      <c r="G897" s="140"/>
      <c r="H897" s="140"/>
      <c r="I897" s="95"/>
      <c r="J897" s="69"/>
      <c r="K897" s="65"/>
      <c r="L897" s="65"/>
      <c r="M897" s="302"/>
      <c r="N897" s="382"/>
      <c r="O897" s="383"/>
      <c r="P897" s="302"/>
      <c r="Q897" s="384"/>
      <c r="R897" s="455"/>
      <c r="S897" s="506"/>
      <c r="T897" s="442"/>
      <c r="U897" s="443"/>
      <c r="V897" s="448"/>
      <c r="W897" s="507" t="s">
        <v>326</v>
      </c>
      <c r="X897" s="409" t="s">
        <v>21</v>
      </c>
      <c r="Y897" s="410">
        <f>$Y$657</f>
        <v>0.7</v>
      </c>
      <c r="Z897" s="426"/>
      <c r="AA897" s="427"/>
      <c r="AB897" s="427"/>
      <c r="AC897" s="427"/>
      <c r="AD897" s="427"/>
      <c r="AE897" s="428"/>
      <c r="AF897" s="414">
        <f>ROUND(ROUND(ROUND(G872*Q872,0)*U896,0)*Y897,0)</f>
        <v>101</v>
      </c>
      <c r="AG897" s="79"/>
    </row>
    <row r="898" ht="16.5" customHeight="1">
      <c r="A898" s="403">
        <v>63.0</v>
      </c>
      <c r="B898" s="404" t="s">
        <v>6744</v>
      </c>
      <c r="C898" s="405" t="s">
        <v>6745</v>
      </c>
      <c r="D898" s="94"/>
      <c r="E898" s="94"/>
      <c r="F898" s="103"/>
      <c r="G898" s="140"/>
      <c r="H898" s="140"/>
      <c r="I898" s="95"/>
      <c r="J898" s="69"/>
      <c r="K898" s="65"/>
      <c r="L898" s="65"/>
      <c r="M898" s="302"/>
      <c r="N898" s="382"/>
      <c r="O898" s="383"/>
      <c r="P898" s="302"/>
      <c r="Q898" s="384"/>
      <c r="R898" s="455"/>
      <c r="S898" s="506"/>
      <c r="T898" s="442"/>
      <c r="U898" s="443"/>
      <c r="V898" s="448"/>
      <c r="W898" s="495"/>
      <c r="X898" s="418"/>
      <c r="Y898" s="419"/>
      <c r="Z898" s="420" t="s">
        <v>20</v>
      </c>
      <c r="AA898" s="421" t="s">
        <v>21</v>
      </c>
      <c r="AB898" s="422">
        <v>0.85</v>
      </c>
      <c r="AC898" s="412"/>
      <c r="AD898" s="412"/>
      <c r="AE898" s="413"/>
      <c r="AF898" s="414">
        <f>ROUND(ROUND(ROUND(ROUND(G872*Q872,0)*U896,0)*Y897,0)*AB898,0)</f>
        <v>86</v>
      </c>
      <c r="AG898" s="79"/>
    </row>
    <row r="899" ht="16.5" customHeight="1">
      <c r="A899" s="403">
        <v>63.0</v>
      </c>
      <c r="B899" s="404" t="s">
        <v>6746</v>
      </c>
      <c r="C899" s="405" t="s">
        <v>6747</v>
      </c>
      <c r="D899" s="94"/>
      <c r="E899" s="94"/>
      <c r="F899" s="103"/>
      <c r="G899" s="140"/>
      <c r="H899" s="140"/>
      <c r="I899" s="95"/>
      <c r="J899" s="69"/>
      <c r="K899" s="65"/>
      <c r="L899" s="65"/>
      <c r="M899" s="302"/>
      <c r="N899" s="382"/>
      <c r="O899" s="383"/>
      <c r="P899" s="302"/>
      <c r="Q899" s="384"/>
      <c r="R899" s="455"/>
      <c r="S899" s="506"/>
      <c r="T899" s="442"/>
      <c r="U899" s="443"/>
      <c r="V899" s="448"/>
      <c r="W899" s="507" t="s">
        <v>329</v>
      </c>
      <c r="X899" s="409" t="s">
        <v>21</v>
      </c>
      <c r="Y899" s="410">
        <f>$Y$659</f>
        <v>0.85</v>
      </c>
      <c r="Z899" s="423"/>
      <c r="AA899" s="424"/>
      <c r="AB899" s="424"/>
      <c r="AC899" s="424"/>
      <c r="AD899" s="424"/>
      <c r="AE899" s="419"/>
      <c r="AF899" s="414">
        <f>ROUND(ROUND(ROUND(G872*Q872,0)*U896,0)*Y899,0)</f>
        <v>122</v>
      </c>
      <c r="AG899" s="79"/>
    </row>
    <row r="900" ht="16.5" customHeight="1">
      <c r="A900" s="403">
        <v>63.0</v>
      </c>
      <c r="B900" s="404" t="s">
        <v>6748</v>
      </c>
      <c r="C900" s="405" t="s">
        <v>6749</v>
      </c>
      <c r="D900" s="94"/>
      <c r="E900" s="94"/>
      <c r="F900" s="103"/>
      <c r="G900" s="140"/>
      <c r="H900" s="140"/>
      <c r="I900" s="95"/>
      <c r="J900" s="69"/>
      <c r="K900" s="65"/>
      <c r="L900" s="65"/>
      <c r="M900" s="302"/>
      <c r="N900" s="382"/>
      <c r="O900" s="383"/>
      <c r="P900" s="302"/>
      <c r="Q900" s="384"/>
      <c r="R900" s="455"/>
      <c r="S900" s="506"/>
      <c r="T900" s="442"/>
      <c r="U900" s="443"/>
      <c r="V900" s="448"/>
      <c r="W900" s="495"/>
      <c r="X900" s="418"/>
      <c r="Y900" s="419"/>
      <c r="Z900" s="420" t="s">
        <v>20</v>
      </c>
      <c r="AA900" s="421" t="s">
        <v>21</v>
      </c>
      <c r="AB900" s="422">
        <v>0.85</v>
      </c>
      <c r="AC900" s="412"/>
      <c r="AD900" s="412"/>
      <c r="AE900" s="413"/>
      <c r="AF900" s="414">
        <f>ROUND(ROUND(ROUND(ROUND(G872*Q872,0)*U896,0)*Y899,0)*AB900,0)</f>
        <v>104</v>
      </c>
      <c r="AG900" s="79"/>
    </row>
    <row r="901" ht="16.5" customHeight="1">
      <c r="A901" s="403">
        <v>63.0</v>
      </c>
      <c r="B901" s="404" t="s">
        <v>6750</v>
      </c>
      <c r="C901" s="405" t="s">
        <v>6751</v>
      </c>
      <c r="D901" s="94"/>
      <c r="E901" s="94"/>
      <c r="F901" s="103"/>
      <c r="G901" s="140"/>
      <c r="H901" s="140"/>
      <c r="I901" s="95"/>
      <c r="J901" s="69"/>
      <c r="K901" s="65"/>
      <c r="L901" s="65"/>
      <c r="M901" s="302"/>
      <c r="N901" s="382"/>
      <c r="O901" s="383"/>
      <c r="P901" s="302"/>
      <c r="Q901" s="384"/>
      <c r="R901" s="455"/>
      <c r="S901" s="506"/>
      <c r="T901" s="442"/>
      <c r="U901" s="443"/>
      <c r="V901" s="448"/>
      <c r="W901" s="438"/>
      <c r="X901" s="409"/>
      <c r="Y901" s="439"/>
      <c r="Z901" s="411"/>
      <c r="AA901" s="412"/>
      <c r="AB901" s="413"/>
      <c r="AC901" s="509" t="s">
        <v>30</v>
      </c>
      <c r="AD901" s="442">
        <v>5.0</v>
      </c>
      <c r="AE901" s="452" t="s">
        <v>31</v>
      </c>
      <c r="AF901" s="414">
        <f>ROUND(ROUND(ROUND(G872*Q872,0)*U896,0)-AD901,0)</f>
        <v>139</v>
      </c>
      <c r="AG901" s="79"/>
    </row>
    <row r="902" ht="16.5" customHeight="1">
      <c r="A902" s="403">
        <v>63.0</v>
      </c>
      <c r="B902" s="404" t="s">
        <v>6752</v>
      </c>
      <c r="C902" s="405" t="s">
        <v>6753</v>
      </c>
      <c r="D902" s="94"/>
      <c r="E902" s="94"/>
      <c r="F902" s="103"/>
      <c r="G902" s="140"/>
      <c r="H902" s="140"/>
      <c r="I902" s="95"/>
      <c r="J902" s="69"/>
      <c r="K902" s="65"/>
      <c r="L902" s="65"/>
      <c r="M902" s="302"/>
      <c r="N902" s="382"/>
      <c r="O902" s="383"/>
      <c r="P902" s="302"/>
      <c r="Q902" s="384"/>
      <c r="R902" s="455"/>
      <c r="S902" s="506"/>
      <c r="T902" s="442"/>
      <c r="U902" s="443"/>
      <c r="V902" s="443"/>
      <c r="W902" s="445"/>
      <c r="X902" s="418"/>
      <c r="Y902" s="446"/>
      <c r="Z902" s="438" t="s">
        <v>20</v>
      </c>
      <c r="AA902" s="409" t="s">
        <v>21</v>
      </c>
      <c r="AB902" s="454">
        <v>0.85</v>
      </c>
      <c r="AC902" s="506"/>
      <c r="AD902" s="442"/>
      <c r="AE902" s="452"/>
      <c r="AF902" s="414">
        <f>ROUND(ROUND(ROUND(ROUND(G872*Q872,0)*U896,0)*AB902,0)-AD901,0)</f>
        <v>117</v>
      </c>
      <c r="AG902" s="79"/>
    </row>
    <row r="903" ht="16.5" customHeight="1">
      <c r="A903" s="403">
        <v>63.0</v>
      </c>
      <c r="B903" s="404" t="s">
        <v>6754</v>
      </c>
      <c r="C903" s="405" t="s">
        <v>6755</v>
      </c>
      <c r="D903" s="94"/>
      <c r="E903" s="94"/>
      <c r="F903" s="103"/>
      <c r="G903" s="140"/>
      <c r="H903" s="140"/>
      <c r="I903" s="95"/>
      <c r="J903" s="69"/>
      <c r="K903" s="65"/>
      <c r="L903" s="65"/>
      <c r="M903" s="302"/>
      <c r="N903" s="382"/>
      <c r="O903" s="383"/>
      <c r="P903" s="302"/>
      <c r="Q903" s="384"/>
      <c r="R903" s="455"/>
      <c r="S903" s="506"/>
      <c r="T903" s="442"/>
      <c r="U903" s="443"/>
      <c r="V903" s="443"/>
      <c r="W903" s="507" t="s">
        <v>326</v>
      </c>
      <c r="X903" s="442" t="s">
        <v>21</v>
      </c>
      <c r="Y903" s="448">
        <f>$Y$657</f>
        <v>0.7</v>
      </c>
      <c r="Z903" s="426"/>
      <c r="AA903" s="427"/>
      <c r="AB903" s="428"/>
      <c r="AC903" s="506"/>
      <c r="AD903" s="443"/>
      <c r="AE903" s="448"/>
      <c r="AF903" s="414">
        <f>ROUND(ROUND(ROUND(ROUND(G872*Q872,0)*U896,0)*Y903,0)-AD901,0)</f>
        <v>96</v>
      </c>
      <c r="AG903" s="79"/>
    </row>
    <row r="904" ht="16.5" customHeight="1">
      <c r="A904" s="403">
        <v>63.0</v>
      </c>
      <c r="B904" s="404" t="s">
        <v>6756</v>
      </c>
      <c r="C904" s="405" t="s">
        <v>6757</v>
      </c>
      <c r="D904" s="94"/>
      <c r="E904" s="94"/>
      <c r="F904" s="103"/>
      <c r="G904" s="140"/>
      <c r="H904" s="140"/>
      <c r="I904" s="95"/>
      <c r="J904" s="69"/>
      <c r="K904" s="65"/>
      <c r="L904" s="65"/>
      <c r="M904" s="302"/>
      <c r="N904" s="382"/>
      <c r="O904" s="383"/>
      <c r="P904" s="302"/>
      <c r="Q904" s="384"/>
      <c r="R904" s="455"/>
      <c r="S904" s="506"/>
      <c r="T904" s="442"/>
      <c r="U904" s="443"/>
      <c r="V904" s="443"/>
      <c r="W904" s="495"/>
      <c r="X904" s="418"/>
      <c r="Y904" s="419"/>
      <c r="Z904" s="420" t="s">
        <v>20</v>
      </c>
      <c r="AA904" s="421" t="s">
        <v>21</v>
      </c>
      <c r="AB904" s="430">
        <v>0.85</v>
      </c>
      <c r="AC904" s="506"/>
      <c r="AD904" s="443"/>
      <c r="AE904" s="448"/>
      <c r="AF904" s="414">
        <f>ROUND(ROUND(ROUND(ROUND(ROUND(G872*Q872,0)*U896,0)*Y903,0)*AB904,0)-AD901,0)</f>
        <v>81</v>
      </c>
      <c r="AG904" s="79"/>
    </row>
    <row r="905" ht="16.5" customHeight="1">
      <c r="A905" s="403">
        <v>63.0</v>
      </c>
      <c r="B905" s="404" t="s">
        <v>6758</v>
      </c>
      <c r="C905" s="405" t="s">
        <v>6759</v>
      </c>
      <c r="D905" s="94"/>
      <c r="E905" s="94"/>
      <c r="F905" s="103"/>
      <c r="G905" s="140"/>
      <c r="H905" s="140"/>
      <c r="I905" s="95"/>
      <c r="J905" s="69"/>
      <c r="K905" s="65"/>
      <c r="L905" s="65"/>
      <c r="M905" s="302"/>
      <c r="N905" s="382"/>
      <c r="O905" s="383"/>
      <c r="P905" s="302"/>
      <c r="Q905" s="384"/>
      <c r="R905" s="455"/>
      <c r="S905" s="506"/>
      <c r="T905" s="442"/>
      <c r="U905" s="443"/>
      <c r="V905" s="448"/>
      <c r="W905" s="507" t="s">
        <v>329</v>
      </c>
      <c r="X905" s="442" t="s">
        <v>21</v>
      </c>
      <c r="Y905" s="448">
        <f>$Y$659</f>
        <v>0.85</v>
      </c>
      <c r="Z905" s="423"/>
      <c r="AA905" s="424"/>
      <c r="AB905" s="419"/>
      <c r="AC905" s="506"/>
      <c r="AD905" s="443"/>
      <c r="AE905" s="448"/>
      <c r="AF905" s="414">
        <f>ROUND(ROUND(ROUND(ROUND(G872*Q872,0)*U896,0)*Y905,0)-AD901,0)</f>
        <v>117</v>
      </c>
      <c r="AG905" s="79"/>
    </row>
    <row r="906" ht="16.5" customHeight="1">
      <c r="A906" s="403">
        <v>63.0</v>
      </c>
      <c r="B906" s="404" t="s">
        <v>6760</v>
      </c>
      <c r="C906" s="405" t="s">
        <v>6761</v>
      </c>
      <c r="D906" s="94"/>
      <c r="E906" s="94"/>
      <c r="F906" s="103"/>
      <c r="G906" s="140"/>
      <c r="H906" s="140"/>
      <c r="I906" s="95"/>
      <c r="J906" s="110"/>
      <c r="K906" s="115"/>
      <c r="L906" s="115"/>
      <c r="M906" s="386"/>
      <c r="N906" s="382"/>
      <c r="O906" s="383"/>
      <c r="P906" s="302"/>
      <c r="Q906" s="384"/>
      <c r="R906" s="463"/>
      <c r="S906" s="495"/>
      <c r="T906" s="418"/>
      <c r="U906" s="424"/>
      <c r="V906" s="419"/>
      <c r="W906" s="495"/>
      <c r="X906" s="418"/>
      <c r="Y906" s="419"/>
      <c r="Z906" s="420" t="s">
        <v>20</v>
      </c>
      <c r="AA906" s="421" t="s">
        <v>21</v>
      </c>
      <c r="AB906" s="430">
        <v>0.85</v>
      </c>
      <c r="AC906" s="495"/>
      <c r="AD906" s="424"/>
      <c r="AE906" s="419"/>
      <c r="AF906" s="414">
        <f>ROUND(ROUND(ROUND(ROUND(ROUND(G872*Q872,0)*U896,0)*Y905,0)*AB906,0)-AD901,0)</f>
        <v>99</v>
      </c>
      <c r="AG906" s="79"/>
    </row>
    <row r="907" ht="16.5" customHeight="1">
      <c r="A907" s="29">
        <v>63.0</v>
      </c>
      <c r="B907" s="30" t="s">
        <v>6762</v>
      </c>
      <c r="C907" s="32" t="s">
        <v>6763</v>
      </c>
      <c r="D907" s="94"/>
      <c r="E907" s="94"/>
      <c r="F907" s="94"/>
      <c r="G907" s="140"/>
      <c r="H907" s="140"/>
      <c r="I907" s="95"/>
      <c r="J907" s="82" t="s">
        <v>38</v>
      </c>
      <c r="K907" s="96"/>
      <c r="L907" s="96"/>
      <c r="M907" s="152"/>
      <c r="N907" s="105"/>
      <c r="O907" s="94"/>
      <c r="P907" s="140"/>
      <c r="Q907" s="95"/>
      <c r="R907" s="287"/>
      <c r="S907" s="287"/>
      <c r="T907" s="152"/>
      <c r="U907" s="152"/>
      <c r="V907" s="152"/>
      <c r="W907" s="299"/>
      <c r="X907" s="287"/>
      <c r="Y907" s="345"/>
      <c r="Z907" s="398"/>
      <c r="AA907" s="288"/>
      <c r="AB907" s="288"/>
      <c r="AC907" s="288"/>
      <c r="AD907" s="288"/>
      <c r="AE907" s="346"/>
      <c r="AF907" s="45">
        <f>ROUND(ROUND(G872+K908,0)*Q872,0)</f>
        <v>293</v>
      </c>
      <c r="AG907" s="79"/>
    </row>
    <row r="908" ht="16.5" customHeight="1">
      <c r="A908" s="29">
        <v>63.0</v>
      </c>
      <c r="B908" s="30" t="s">
        <v>6764</v>
      </c>
      <c r="C908" s="32" t="s">
        <v>6765</v>
      </c>
      <c r="D908" s="94"/>
      <c r="E908" s="94"/>
      <c r="F908" s="94"/>
      <c r="G908" s="140"/>
      <c r="H908" s="140"/>
      <c r="I908" s="95"/>
      <c r="J908" s="482"/>
      <c r="K908" s="302">
        <v>6.0</v>
      </c>
      <c r="L908" s="63" t="s">
        <v>40</v>
      </c>
      <c r="M908" s="140"/>
      <c r="N908" s="105"/>
      <c r="O908" s="94"/>
      <c r="P908" s="140"/>
      <c r="Q908" s="95"/>
      <c r="R908" s="302"/>
      <c r="S908" s="302"/>
      <c r="T908" s="140"/>
      <c r="U908" s="140"/>
      <c r="V908" s="140"/>
      <c r="W908" s="303"/>
      <c r="X908" s="290"/>
      <c r="Y908" s="350"/>
      <c r="Z908" s="299" t="s">
        <v>20</v>
      </c>
      <c r="AA908" s="287" t="s">
        <v>21</v>
      </c>
      <c r="AB908" s="351">
        <v>0.85</v>
      </c>
      <c r="AC908" s="288"/>
      <c r="AD908" s="288"/>
      <c r="AE908" s="346"/>
      <c r="AF908" s="45">
        <f>ROUND(ROUND(ROUND(G872+K908,0)*Q872,0)*AB908,0)</f>
        <v>249</v>
      </c>
      <c r="AG908" s="79"/>
    </row>
    <row r="909" ht="16.5" customHeight="1">
      <c r="A909" s="29">
        <v>63.0</v>
      </c>
      <c r="B909" s="30" t="s">
        <v>6766</v>
      </c>
      <c r="C909" s="32" t="s">
        <v>6767</v>
      </c>
      <c r="D909" s="94"/>
      <c r="E909" s="94"/>
      <c r="F909" s="94"/>
      <c r="G909" s="140"/>
      <c r="H909" s="140"/>
      <c r="I909" s="95"/>
      <c r="J909" s="482"/>
      <c r="K909" s="65"/>
      <c r="L909" s="302"/>
      <c r="M909" s="366"/>
      <c r="N909" s="367"/>
      <c r="O909" s="368"/>
      <c r="P909" s="366"/>
      <c r="Q909" s="369"/>
      <c r="R909" s="304"/>
      <c r="S909" s="304"/>
      <c r="T909" s="140"/>
      <c r="U909" s="140"/>
      <c r="V909" s="140"/>
      <c r="W909" s="305" t="s">
        <v>326</v>
      </c>
      <c r="X909" s="287" t="s">
        <v>21</v>
      </c>
      <c r="Y909" s="354">
        <f>$Y$657</f>
        <v>0.7</v>
      </c>
      <c r="Z909" s="434"/>
      <c r="AA909" s="297"/>
      <c r="AB909" s="297"/>
      <c r="AC909" s="297"/>
      <c r="AD909" s="297"/>
      <c r="AE909" s="362"/>
      <c r="AF909" s="45">
        <f>ROUND(ROUND(ROUND(G872+K908,0)*Q872,0)*Y909,0)</f>
        <v>205</v>
      </c>
      <c r="AG909" s="79"/>
    </row>
    <row r="910" ht="16.5" customHeight="1">
      <c r="A910" s="29">
        <v>63.0</v>
      </c>
      <c r="B910" s="30" t="s">
        <v>6768</v>
      </c>
      <c r="C910" s="32" t="s">
        <v>6769</v>
      </c>
      <c r="D910" s="94"/>
      <c r="E910" s="94"/>
      <c r="F910" s="94"/>
      <c r="G910" s="140"/>
      <c r="H910" s="140"/>
      <c r="I910" s="95"/>
      <c r="J910" s="69"/>
      <c r="K910" s="65"/>
      <c r="L910" s="302"/>
      <c r="M910" s="366"/>
      <c r="N910" s="367"/>
      <c r="O910" s="368"/>
      <c r="P910" s="366"/>
      <c r="Q910" s="369"/>
      <c r="R910" s="304"/>
      <c r="S910" s="304"/>
      <c r="T910" s="140"/>
      <c r="U910" s="140"/>
      <c r="V910" s="140"/>
      <c r="W910" s="484"/>
      <c r="X910" s="290"/>
      <c r="Y910" s="355"/>
      <c r="Z910" s="356" t="s">
        <v>20</v>
      </c>
      <c r="AA910" s="357" t="s">
        <v>21</v>
      </c>
      <c r="AB910" s="358">
        <v>0.85</v>
      </c>
      <c r="AC910" s="288"/>
      <c r="AD910" s="288"/>
      <c r="AE910" s="346"/>
      <c r="AF910" s="45">
        <f>ROUND(ROUND(ROUND(ROUND(G872+K908,0)*Q872,0)*Y909,0)*AB910,0)</f>
        <v>174</v>
      </c>
      <c r="AG910" s="79"/>
    </row>
    <row r="911" ht="16.5" customHeight="1">
      <c r="A911" s="29">
        <v>63.0</v>
      </c>
      <c r="B911" s="30" t="s">
        <v>6770</v>
      </c>
      <c r="C911" s="32" t="s">
        <v>6771</v>
      </c>
      <c r="D911" s="94"/>
      <c r="E911" s="94"/>
      <c r="F911" s="94"/>
      <c r="G911" s="140"/>
      <c r="H911" s="140"/>
      <c r="I911" s="95"/>
      <c r="J911" s="69"/>
      <c r="K911" s="65"/>
      <c r="L911" s="302"/>
      <c r="M911" s="366"/>
      <c r="N911" s="367"/>
      <c r="O911" s="368"/>
      <c r="P911" s="366"/>
      <c r="Q911" s="369"/>
      <c r="R911" s="304"/>
      <c r="S911" s="304"/>
      <c r="T911" s="140"/>
      <c r="U911" s="140"/>
      <c r="V911" s="140"/>
      <c r="W911" s="305" t="s">
        <v>329</v>
      </c>
      <c r="X911" s="287" t="s">
        <v>21</v>
      </c>
      <c r="Y911" s="354">
        <f>$Y$659</f>
        <v>0.85</v>
      </c>
      <c r="Z911" s="435"/>
      <c r="AA911" s="292"/>
      <c r="AB911" s="292"/>
      <c r="AC911" s="292"/>
      <c r="AD911" s="292"/>
      <c r="AE911" s="355"/>
      <c r="AF911" s="45">
        <f>ROUND(ROUND(ROUND(G872+K908,0)*Q872,0)*Y911,0)</f>
        <v>249</v>
      </c>
      <c r="AG911" s="79"/>
    </row>
    <row r="912" ht="16.5" customHeight="1">
      <c r="A912" s="29">
        <v>63.0</v>
      </c>
      <c r="B912" s="30" t="s">
        <v>6772</v>
      </c>
      <c r="C912" s="32" t="s">
        <v>6773</v>
      </c>
      <c r="D912" s="94"/>
      <c r="E912" s="94"/>
      <c r="F912" s="94"/>
      <c r="G912" s="140"/>
      <c r="H912" s="140"/>
      <c r="I912" s="95"/>
      <c r="J912" s="69"/>
      <c r="K912" s="65"/>
      <c r="L912" s="302"/>
      <c r="M912" s="366"/>
      <c r="N912" s="367"/>
      <c r="O912" s="368"/>
      <c r="P912" s="366"/>
      <c r="Q912" s="369"/>
      <c r="R912" s="304"/>
      <c r="S912" s="304"/>
      <c r="T912" s="140"/>
      <c r="U912" s="140"/>
      <c r="V912" s="140"/>
      <c r="W912" s="484"/>
      <c r="X912" s="290"/>
      <c r="Y912" s="355"/>
      <c r="Z912" s="356" t="s">
        <v>20</v>
      </c>
      <c r="AA912" s="357" t="s">
        <v>21</v>
      </c>
      <c r="AB912" s="358">
        <v>0.85</v>
      </c>
      <c r="AC912" s="288"/>
      <c r="AD912" s="288"/>
      <c r="AE912" s="346"/>
      <c r="AF912" s="45">
        <f>ROUND(ROUND(ROUND(ROUND(G872+K908,0)*Q872,0)*Y911,0)*AB912,0)</f>
        <v>212</v>
      </c>
      <c r="AG912" s="79"/>
    </row>
    <row r="913" ht="16.5" customHeight="1">
      <c r="A913" s="29">
        <v>63.0</v>
      </c>
      <c r="B913" s="30" t="s">
        <v>6774</v>
      </c>
      <c r="C913" s="32" t="s">
        <v>6775</v>
      </c>
      <c r="D913" s="94"/>
      <c r="E913" s="94"/>
      <c r="F913" s="94"/>
      <c r="G913" s="140"/>
      <c r="H913" s="140"/>
      <c r="I913" s="95"/>
      <c r="J913" s="69"/>
      <c r="K913" s="65"/>
      <c r="L913" s="302"/>
      <c r="M913" s="366"/>
      <c r="N913" s="367"/>
      <c r="O913" s="368"/>
      <c r="P913" s="366"/>
      <c r="Q913" s="369"/>
      <c r="R913" s="304"/>
      <c r="S913" s="304"/>
      <c r="T913" s="140"/>
      <c r="U913" s="140"/>
      <c r="V913" s="140"/>
      <c r="W913" s="299"/>
      <c r="X913" s="287"/>
      <c r="Y913" s="345"/>
      <c r="Z913" s="398"/>
      <c r="AA913" s="288"/>
      <c r="AB913" s="346"/>
      <c r="AC913" s="82" t="s">
        <v>30</v>
      </c>
      <c r="AD913" s="302">
        <v>5.0</v>
      </c>
      <c r="AE913" s="360" t="s">
        <v>31</v>
      </c>
      <c r="AF913" s="45">
        <f>ROUND(ROUND(ROUND(G872+K908,0)*Q872,0)-AD913,0)</f>
        <v>288</v>
      </c>
      <c r="AG913" s="79"/>
    </row>
    <row r="914" ht="16.5" customHeight="1">
      <c r="A914" s="29">
        <v>63.0</v>
      </c>
      <c r="B914" s="30" t="s">
        <v>6776</v>
      </c>
      <c r="C914" s="32" t="s">
        <v>6777</v>
      </c>
      <c r="D914" s="94"/>
      <c r="E914" s="94"/>
      <c r="F914" s="94"/>
      <c r="G914" s="140"/>
      <c r="H914" s="140"/>
      <c r="I914" s="95"/>
      <c r="J914" s="69"/>
      <c r="K914" s="65"/>
      <c r="L914" s="302"/>
      <c r="M914" s="366"/>
      <c r="N914" s="367"/>
      <c r="O914" s="368"/>
      <c r="P914" s="366"/>
      <c r="Q914" s="369"/>
      <c r="R914" s="304"/>
      <c r="S914" s="304"/>
      <c r="T914" s="140"/>
      <c r="U914" s="140"/>
      <c r="V914" s="140"/>
      <c r="W914" s="303"/>
      <c r="X914" s="290"/>
      <c r="Y914" s="350"/>
      <c r="Z914" s="299" t="s">
        <v>20</v>
      </c>
      <c r="AA914" s="287" t="s">
        <v>21</v>
      </c>
      <c r="AB914" s="361">
        <v>0.85</v>
      </c>
      <c r="AC914" s="482"/>
      <c r="AD914" s="302"/>
      <c r="AE914" s="360"/>
      <c r="AF914" s="45">
        <f>ROUND(ROUND(ROUND(ROUND(G872+K908,0)*Q872,0)*AB914,0)-AD913,0)</f>
        <v>244</v>
      </c>
      <c r="AG914" s="79"/>
    </row>
    <row r="915" ht="16.5" customHeight="1">
      <c r="A915" s="29">
        <v>63.0</v>
      </c>
      <c r="B915" s="30" t="s">
        <v>6778</v>
      </c>
      <c r="C915" s="32" t="s">
        <v>6779</v>
      </c>
      <c r="D915" s="94"/>
      <c r="E915" s="94"/>
      <c r="F915" s="94"/>
      <c r="G915" s="140"/>
      <c r="H915" s="140"/>
      <c r="I915" s="95"/>
      <c r="J915" s="69"/>
      <c r="K915" s="65"/>
      <c r="L915" s="302"/>
      <c r="M915" s="366"/>
      <c r="N915" s="367"/>
      <c r="O915" s="368"/>
      <c r="P915" s="366"/>
      <c r="Q915" s="369"/>
      <c r="R915" s="304"/>
      <c r="S915" s="304"/>
      <c r="T915" s="140"/>
      <c r="U915" s="140"/>
      <c r="V915" s="140"/>
      <c r="W915" s="305" t="s">
        <v>326</v>
      </c>
      <c r="X915" s="302" t="s">
        <v>21</v>
      </c>
      <c r="Y915" s="349">
        <v>0.7</v>
      </c>
      <c r="Z915" s="434"/>
      <c r="AA915" s="297"/>
      <c r="AB915" s="362"/>
      <c r="AC915" s="482"/>
      <c r="AD915" s="313"/>
      <c r="AE915" s="349"/>
      <c r="AF915" s="45">
        <f>ROUND(ROUND(ROUND(ROUND(G872+K908,0)*Q872,0)*Y915,0)-AD913,0)</f>
        <v>200</v>
      </c>
      <c r="AG915" s="79"/>
    </row>
    <row r="916" ht="16.5" customHeight="1">
      <c r="A916" s="29">
        <v>63.0</v>
      </c>
      <c r="B916" s="30" t="s">
        <v>6780</v>
      </c>
      <c r="C916" s="32" t="s">
        <v>6781</v>
      </c>
      <c r="D916" s="94"/>
      <c r="E916" s="94"/>
      <c r="F916" s="94"/>
      <c r="G916" s="140"/>
      <c r="H916" s="140"/>
      <c r="I916" s="95"/>
      <c r="J916" s="69"/>
      <c r="K916" s="65"/>
      <c r="L916" s="302"/>
      <c r="M916" s="366"/>
      <c r="N916" s="367"/>
      <c r="O916" s="368"/>
      <c r="P916" s="366"/>
      <c r="Q916" s="369"/>
      <c r="R916" s="304"/>
      <c r="S916" s="304"/>
      <c r="T916" s="140"/>
      <c r="U916" s="140"/>
      <c r="V916" s="140"/>
      <c r="W916" s="484"/>
      <c r="X916" s="290"/>
      <c r="Y916" s="355"/>
      <c r="Z916" s="356" t="s">
        <v>20</v>
      </c>
      <c r="AA916" s="357" t="s">
        <v>21</v>
      </c>
      <c r="AB916" s="363">
        <v>0.85</v>
      </c>
      <c r="AC916" s="482"/>
      <c r="AD916" s="313"/>
      <c r="AE916" s="349"/>
      <c r="AF916" s="45">
        <f>ROUND(ROUND(ROUND(ROUND(ROUND(G872+K908,0)*Q872,0)*Y915,0)*AB916,0)-AD913,0)</f>
        <v>169</v>
      </c>
      <c r="AG916" s="79"/>
    </row>
    <row r="917" ht="16.5" customHeight="1">
      <c r="A917" s="29">
        <v>63.0</v>
      </c>
      <c r="B917" s="30" t="s">
        <v>6782</v>
      </c>
      <c r="C917" s="32" t="s">
        <v>6783</v>
      </c>
      <c r="D917" s="94"/>
      <c r="E917" s="94"/>
      <c r="F917" s="94"/>
      <c r="G917" s="140"/>
      <c r="H917" s="140"/>
      <c r="I917" s="95"/>
      <c r="J917" s="69"/>
      <c r="K917" s="65"/>
      <c r="L917" s="302"/>
      <c r="M917" s="366"/>
      <c r="N917" s="367"/>
      <c r="O917" s="368"/>
      <c r="P917" s="366"/>
      <c r="Q917" s="369"/>
      <c r="R917" s="304"/>
      <c r="S917" s="304"/>
      <c r="T917" s="140"/>
      <c r="U917" s="140"/>
      <c r="V917" s="140"/>
      <c r="W917" s="305" t="s">
        <v>329</v>
      </c>
      <c r="X917" s="302" t="s">
        <v>21</v>
      </c>
      <c r="Y917" s="349">
        <v>0.85</v>
      </c>
      <c r="Z917" s="435"/>
      <c r="AA917" s="292"/>
      <c r="AB917" s="355"/>
      <c r="AC917" s="482"/>
      <c r="AD917" s="313"/>
      <c r="AE917" s="349"/>
      <c r="AF917" s="45">
        <f>ROUND(ROUND(ROUND(ROUND(G872+K908,0)*Q872,0)*Y917,0)-AD913,0)</f>
        <v>244</v>
      </c>
      <c r="AG917" s="79"/>
    </row>
    <row r="918" ht="16.5" customHeight="1">
      <c r="A918" s="29">
        <v>63.0</v>
      </c>
      <c r="B918" s="30" t="s">
        <v>6784</v>
      </c>
      <c r="C918" s="32" t="s">
        <v>6785</v>
      </c>
      <c r="D918" s="94"/>
      <c r="E918" s="94"/>
      <c r="F918" s="94"/>
      <c r="G918" s="140"/>
      <c r="H918" s="140"/>
      <c r="I918" s="95"/>
      <c r="J918" s="69"/>
      <c r="K918" s="65"/>
      <c r="L918" s="302"/>
      <c r="M918" s="366"/>
      <c r="N918" s="367"/>
      <c r="O918" s="368"/>
      <c r="P918" s="366"/>
      <c r="Q918" s="369"/>
      <c r="R918" s="304"/>
      <c r="S918" s="304"/>
      <c r="T918" s="140"/>
      <c r="U918" s="140"/>
      <c r="V918" s="140"/>
      <c r="W918" s="484"/>
      <c r="X918" s="290"/>
      <c r="Y918" s="355"/>
      <c r="Z918" s="356" t="s">
        <v>20</v>
      </c>
      <c r="AA918" s="357" t="s">
        <v>21</v>
      </c>
      <c r="AB918" s="363">
        <v>0.85</v>
      </c>
      <c r="AC918" s="484"/>
      <c r="AD918" s="292"/>
      <c r="AE918" s="355"/>
      <c r="AF918" s="45">
        <f>ROUND(ROUND(ROUND(ROUND(ROUND(G872+K908,0)*Q872,0)*Y917,0)*AB918,0)-AD913,0)</f>
        <v>207</v>
      </c>
      <c r="AG918" s="79"/>
    </row>
    <row r="919" ht="16.5" customHeight="1">
      <c r="A919" s="403">
        <v>63.0</v>
      </c>
      <c r="B919" s="404" t="s">
        <v>6786</v>
      </c>
      <c r="C919" s="405" t="s">
        <v>6787</v>
      </c>
      <c r="D919" s="94"/>
      <c r="E919" s="94"/>
      <c r="F919" s="307"/>
      <c r="G919" s="352"/>
      <c r="H919" s="140"/>
      <c r="I919" s="95"/>
      <c r="J919" s="69"/>
      <c r="K919" s="304"/>
      <c r="L919" s="365"/>
      <c r="M919" s="366"/>
      <c r="N919" s="367"/>
      <c r="O919" s="368"/>
      <c r="P919" s="366"/>
      <c r="Q919" s="369"/>
      <c r="R919" s="504" t="s">
        <v>23</v>
      </c>
      <c r="S919" s="505" t="s">
        <v>24</v>
      </c>
      <c r="T919" s="408"/>
      <c r="U919" s="408"/>
      <c r="V919" s="437"/>
      <c r="W919" s="438"/>
      <c r="X919" s="409"/>
      <c r="Y919" s="439"/>
      <c r="Z919" s="411"/>
      <c r="AA919" s="412"/>
      <c r="AB919" s="412"/>
      <c r="AC919" s="412"/>
      <c r="AD919" s="412"/>
      <c r="AE919" s="413"/>
      <c r="AF919" s="414">
        <f>ROUND(ROUND(ROUND(G872+K908,0)*Q872,0)*U920,0)</f>
        <v>205</v>
      </c>
      <c r="AG919" s="79"/>
    </row>
    <row r="920" ht="16.5" customHeight="1">
      <c r="A920" s="403">
        <v>63.0</v>
      </c>
      <c r="B920" s="404" t="s">
        <v>6788</v>
      </c>
      <c r="C920" s="405" t="s">
        <v>6789</v>
      </c>
      <c r="D920" s="94"/>
      <c r="E920" s="94"/>
      <c r="F920" s="307"/>
      <c r="G920" s="352"/>
      <c r="H920" s="140"/>
      <c r="I920" s="95"/>
      <c r="J920" s="69"/>
      <c r="K920" s="302"/>
      <c r="L920" s="63"/>
      <c r="M920" s="366"/>
      <c r="N920" s="367"/>
      <c r="O920" s="368"/>
      <c r="P920" s="366"/>
      <c r="Q920" s="369"/>
      <c r="R920" s="481"/>
      <c r="S920" s="506"/>
      <c r="T920" s="442" t="s">
        <v>21</v>
      </c>
      <c r="U920" s="443">
        <v>0.7</v>
      </c>
      <c r="V920" s="444"/>
      <c r="W920" s="445"/>
      <c r="X920" s="418"/>
      <c r="Y920" s="446"/>
      <c r="Z920" s="438" t="s">
        <v>20</v>
      </c>
      <c r="AA920" s="409" t="s">
        <v>21</v>
      </c>
      <c r="AB920" s="447">
        <v>0.85</v>
      </c>
      <c r="AC920" s="412"/>
      <c r="AD920" s="412"/>
      <c r="AE920" s="413"/>
      <c r="AF920" s="414">
        <f>ROUND(ROUND(ROUND(ROUND(G872+K908,0)*Q872,0)*U920,0)*AB920,0)</f>
        <v>174</v>
      </c>
      <c r="AG920" s="79"/>
    </row>
    <row r="921" ht="16.5" customHeight="1">
      <c r="A921" s="403">
        <v>63.0</v>
      </c>
      <c r="B921" s="404" t="s">
        <v>6790</v>
      </c>
      <c r="C921" s="405" t="s">
        <v>6791</v>
      </c>
      <c r="D921" s="94"/>
      <c r="E921" s="94"/>
      <c r="F921" s="103"/>
      <c r="G921" s="140"/>
      <c r="H921" s="140"/>
      <c r="I921" s="95"/>
      <c r="J921" s="69"/>
      <c r="K921" s="65"/>
      <c r="L921" s="65"/>
      <c r="M921" s="302"/>
      <c r="N921" s="382"/>
      <c r="O921" s="383"/>
      <c r="P921" s="302"/>
      <c r="Q921" s="384"/>
      <c r="R921" s="481"/>
      <c r="S921" s="506"/>
      <c r="T921" s="442"/>
      <c r="U921" s="443"/>
      <c r="V921" s="448"/>
      <c r="W921" s="507" t="s">
        <v>326</v>
      </c>
      <c r="X921" s="409" t="s">
        <v>21</v>
      </c>
      <c r="Y921" s="410">
        <f>$Y$657</f>
        <v>0.7</v>
      </c>
      <c r="Z921" s="426"/>
      <c r="AA921" s="427"/>
      <c r="AB921" s="427"/>
      <c r="AC921" s="427"/>
      <c r="AD921" s="427"/>
      <c r="AE921" s="428"/>
      <c r="AF921" s="414">
        <f>ROUND(ROUND(ROUND(ROUND(G872+K908,0)*Q872,0)*U920,0)*Y921,0)</f>
        <v>144</v>
      </c>
      <c r="AG921" s="79"/>
    </row>
    <row r="922" ht="16.5" customHeight="1">
      <c r="A922" s="403">
        <v>63.0</v>
      </c>
      <c r="B922" s="404" t="s">
        <v>6792</v>
      </c>
      <c r="C922" s="405" t="s">
        <v>6793</v>
      </c>
      <c r="D922" s="94"/>
      <c r="E922" s="94"/>
      <c r="F922" s="103"/>
      <c r="G922" s="140"/>
      <c r="H922" s="140"/>
      <c r="I922" s="95"/>
      <c r="J922" s="69"/>
      <c r="K922" s="65"/>
      <c r="L922" s="65"/>
      <c r="M922" s="302"/>
      <c r="N922" s="382"/>
      <c r="O922" s="383"/>
      <c r="P922" s="302"/>
      <c r="Q922" s="384"/>
      <c r="R922" s="481"/>
      <c r="S922" s="506"/>
      <c r="T922" s="442"/>
      <c r="U922" s="443"/>
      <c r="V922" s="448"/>
      <c r="W922" s="495"/>
      <c r="X922" s="418"/>
      <c r="Y922" s="419"/>
      <c r="Z922" s="420" t="s">
        <v>20</v>
      </c>
      <c r="AA922" s="421" t="s">
        <v>21</v>
      </c>
      <c r="AB922" s="422">
        <v>0.85</v>
      </c>
      <c r="AC922" s="412"/>
      <c r="AD922" s="412"/>
      <c r="AE922" s="413"/>
      <c r="AF922" s="414">
        <f>ROUND(ROUND(ROUND(ROUND(ROUND(G872+K908,0)*Q872,0)*U920,0)*Y921,0)*AB922,0)</f>
        <v>122</v>
      </c>
      <c r="AG922" s="79"/>
    </row>
    <row r="923" ht="16.5" customHeight="1">
      <c r="A923" s="403">
        <v>63.0</v>
      </c>
      <c r="B923" s="404" t="s">
        <v>6794</v>
      </c>
      <c r="C923" s="405" t="s">
        <v>6795</v>
      </c>
      <c r="D923" s="94"/>
      <c r="E923" s="94"/>
      <c r="F923" s="103"/>
      <c r="G923" s="140"/>
      <c r="H923" s="140"/>
      <c r="I923" s="95"/>
      <c r="J923" s="69"/>
      <c r="K923" s="65"/>
      <c r="L923" s="65"/>
      <c r="M923" s="302"/>
      <c r="N923" s="382"/>
      <c r="O923" s="383"/>
      <c r="P923" s="302"/>
      <c r="Q923" s="384"/>
      <c r="R923" s="481"/>
      <c r="S923" s="506"/>
      <c r="T923" s="442"/>
      <c r="U923" s="443"/>
      <c r="V923" s="448"/>
      <c r="W923" s="507" t="s">
        <v>329</v>
      </c>
      <c r="X923" s="409" t="s">
        <v>21</v>
      </c>
      <c r="Y923" s="410">
        <f>$Y$659</f>
        <v>0.85</v>
      </c>
      <c r="Z923" s="423"/>
      <c r="AA923" s="424"/>
      <c r="AB923" s="424"/>
      <c r="AC923" s="424"/>
      <c r="AD923" s="424"/>
      <c r="AE923" s="419"/>
      <c r="AF923" s="414">
        <f>ROUND(ROUND(ROUND(ROUND(G872+K908,0)*Q872,0)*U920,0)*Y923,0)</f>
        <v>174</v>
      </c>
      <c r="AG923" s="79"/>
    </row>
    <row r="924" ht="16.5" customHeight="1">
      <c r="A924" s="403">
        <v>63.0</v>
      </c>
      <c r="B924" s="404" t="s">
        <v>6796</v>
      </c>
      <c r="C924" s="405" t="s">
        <v>6797</v>
      </c>
      <c r="D924" s="94"/>
      <c r="E924" s="94"/>
      <c r="F924" s="103"/>
      <c r="G924" s="140"/>
      <c r="H924" s="140"/>
      <c r="I924" s="95"/>
      <c r="J924" s="69"/>
      <c r="K924" s="65"/>
      <c r="L924" s="65"/>
      <c r="M924" s="302"/>
      <c r="N924" s="382"/>
      <c r="O924" s="383"/>
      <c r="P924" s="302"/>
      <c r="Q924" s="384"/>
      <c r="R924" s="481"/>
      <c r="S924" s="506"/>
      <c r="T924" s="442"/>
      <c r="U924" s="443"/>
      <c r="V924" s="448"/>
      <c r="W924" s="495"/>
      <c r="X924" s="418"/>
      <c r="Y924" s="419"/>
      <c r="Z924" s="420" t="s">
        <v>20</v>
      </c>
      <c r="AA924" s="421" t="s">
        <v>21</v>
      </c>
      <c r="AB924" s="422">
        <v>0.85</v>
      </c>
      <c r="AC924" s="412"/>
      <c r="AD924" s="412"/>
      <c r="AE924" s="413"/>
      <c r="AF924" s="414">
        <f>ROUND(ROUND(ROUND(ROUND(ROUND(G872+K908,0)*Q872,0)*U920,0)*Y923,0)*AB924,0)</f>
        <v>148</v>
      </c>
      <c r="AG924" s="79"/>
    </row>
    <row r="925" ht="16.5" customHeight="1">
      <c r="A925" s="403">
        <v>63.0</v>
      </c>
      <c r="B925" s="404" t="s">
        <v>6798</v>
      </c>
      <c r="C925" s="405" t="s">
        <v>6799</v>
      </c>
      <c r="D925" s="94"/>
      <c r="E925" s="94"/>
      <c r="F925" s="103"/>
      <c r="G925" s="140"/>
      <c r="H925" s="140"/>
      <c r="I925" s="95"/>
      <c r="J925" s="69"/>
      <c r="K925" s="65"/>
      <c r="L925" s="65"/>
      <c r="M925" s="302"/>
      <c r="N925" s="382"/>
      <c r="O925" s="383"/>
      <c r="P925" s="302"/>
      <c r="Q925" s="384"/>
      <c r="R925" s="481"/>
      <c r="S925" s="510"/>
      <c r="T925" s="442"/>
      <c r="U925" s="443"/>
      <c r="V925" s="448"/>
      <c r="W925" s="438"/>
      <c r="X925" s="409"/>
      <c r="Y925" s="439"/>
      <c r="Z925" s="411"/>
      <c r="AA925" s="412"/>
      <c r="AB925" s="413"/>
      <c r="AC925" s="509" t="s">
        <v>30</v>
      </c>
      <c r="AD925" s="442">
        <v>5.0</v>
      </c>
      <c r="AE925" s="452" t="s">
        <v>31</v>
      </c>
      <c r="AF925" s="414">
        <f>ROUND(ROUND(ROUND(ROUND(G872+K908,0)*Q872,0)*U920,0)-AD925,0)</f>
        <v>200</v>
      </c>
      <c r="AG925" s="79"/>
    </row>
    <row r="926" ht="16.5" customHeight="1">
      <c r="A926" s="403">
        <v>63.0</v>
      </c>
      <c r="B926" s="404" t="s">
        <v>6800</v>
      </c>
      <c r="C926" s="405" t="s">
        <v>6801</v>
      </c>
      <c r="D926" s="94"/>
      <c r="E926" s="94"/>
      <c r="F926" s="103"/>
      <c r="G926" s="140"/>
      <c r="H926" s="140"/>
      <c r="I926" s="95"/>
      <c r="J926" s="69"/>
      <c r="K926" s="65"/>
      <c r="L926" s="65"/>
      <c r="M926" s="302"/>
      <c r="N926" s="382"/>
      <c r="O926" s="383"/>
      <c r="P926" s="302"/>
      <c r="Q926" s="384"/>
      <c r="R926" s="508"/>
      <c r="S926" s="455"/>
      <c r="T926" s="442"/>
      <c r="U926" s="443"/>
      <c r="V926" s="448"/>
      <c r="W926" s="445"/>
      <c r="X926" s="418"/>
      <c r="Y926" s="446"/>
      <c r="Z926" s="438" t="s">
        <v>20</v>
      </c>
      <c r="AA926" s="409" t="s">
        <v>21</v>
      </c>
      <c r="AB926" s="454">
        <v>0.85</v>
      </c>
      <c r="AC926" s="506"/>
      <c r="AD926" s="442"/>
      <c r="AE926" s="452"/>
      <c r="AF926" s="414">
        <f>ROUND(ROUND(ROUND(ROUND(ROUND(G872+K908,0)*Q872,0)*U920,0)*AB926,0)-AD925,0)</f>
        <v>169</v>
      </c>
      <c r="AG926" s="79"/>
    </row>
    <row r="927" ht="16.5" customHeight="1">
      <c r="A927" s="403">
        <v>63.0</v>
      </c>
      <c r="B927" s="404" t="s">
        <v>6802</v>
      </c>
      <c r="C927" s="405" t="s">
        <v>6803</v>
      </c>
      <c r="D927" s="94"/>
      <c r="E927" s="94"/>
      <c r="F927" s="103"/>
      <c r="G927" s="140"/>
      <c r="H927" s="140"/>
      <c r="I927" s="95"/>
      <c r="J927" s="69"/>
      <c r="K927" s="65"/>
      <c r="L927" s="65"/>
      <c r="M927" s="302"/>
      <c r="N927" s="382"/>
      <c r="O927" s="383"/>
      <c r="P927" s="302"/>
      <c r="Q927" s="384"/>
      <c r="R927" s="458"/>
      <c r="S927" s="455"/>
      <c r="T927" s="442"/>
      <c r="U927" s="443"/>
      <c r="V927" s="448"/>
      <c r="W927" s="507" t="s">
        <v>326</v>
      </c>
      <c r="X927" s="442" t="s">
        <v>21</v>
      </c>
      <c r="Y927" s="448">
        <f>$Y$657</f>
        <v>0.7</v>
      </c>
      <c r="Z927" s="426"/>
      <c r="AA927" s="427"/>
      <c r="AB927" s="428"/>
      <c r="AC927" s="506"/>
      <c r="AD927" s="443"/>
      <c r="AE927" s="448"/>
      <c r="AF927" s="414">
        <f>ROUND(ROUND(ROUND(ROUND(ROUND(G872+K908,0)*Q872,0)*U920,0)*Y927,0)-AD925,0)</f>
        <v>139</v>
      </c>
      <c r="AG927" s="79"/>
    </row>
    <row r="928" ht="16.5" customHeight="1">
      <c r="A928" s="403">
        <v>63.0</v>
      </c>
      <c r="B928" s="404" t="s">
        <v>6804</v>
      </c>
      <c r="C928" s="405" t="s">
        <v>6805</v>
      </c>
      <c r="D928" s="94"/>
      <c r="E928" s="94"/>
      <c r="F928" s="103"/>
      <c r="G928" s="140"/>
      <c r="H928" s="140"/>
      <c r="I928" s="95"/>
      <c r="J928" s="69"/>
      <c r="K928" s="65"/>
      <c r="L928" s="65"/>
      <c r="M928" s="302"/>
      <c r="N928" s="382"/>
      <c r="O928" s="383"/>
      <c r="P928" s="302"/>
      <c r="Q928" s="384"/>
      <c r="R928" s="458"/>
      <c r="S928" s="455"/>
      <c r="T928" s="442"/>
      <c r="U928" s="443"/>
      <c r="V928" s="448"/>
      <c r="W928" s="495"/>
      <c r="X928" s="418"/>
      <c r="Y928" s="419"/>
      <c r="Z928" s="420" t="s">
        <v>20</v>
      </c>
      <c r="AA928" s="421" t="s">
        <v>21</v>
      </c>
      <c r="AB928" s="430">
        <v>0.85</v>
      </c>
      <c r="AC928" s="506"/>
      <c r="AD928" s="443"/>
      <c r="AE928" s="448"/>
      <c r="AF928" s="414">
        <f>ROUND(ROUND(ROUND(ROUND(ROUND(ROUND(G872+K908,0)*Q872,0)*U920,0)*Y927,0)*AB928,0)-AD925,0)</f>
        <v>117</v>
      </c>
      <c r="AG928" s="79"/>
    </row>
    <row r="929" ht="16.5" customHeight="1">
      <c r="A929" s="403">
        <v>63.0</v>
      </c>
      <c r="B929" s="404" t="s">
        <v>6806</v>
      </c>
      <c r="C929" s="405" t="s">
        <v>6807</v>
      </c>
      <c r="D929" s="94"/>
      <c r="E929" s="94"/>
      <c r="F929" s="103"/>
      <c r="G929" s="140"/>
      <c r="H929" s="140"/>
      <c r="I929" s="95"/>
      <c r="J929" s="69"/>
      <c r="K929" s="65"/>
      <c r="L929" s="65"/>
      <c r="M929" s="302"/>
      <c r="N929" s="382"/>
      <c r="O929" s="383"/>
      <c r="P929" s="302"/>
      <c r="Q929" s="384"/>
      <c r="R929" s="458"/>
      <c r="S929" s="455"/>
      <c r="T929" s="442"/>
      <c r="U929" s="443"/>
      <c r="V929" s="448"/>
      <c r="W929" s="507" t="s">
        <v>329</v>
      </c>
      <c r="X929" s="442" t="s">
        <v>21</v>
      </c>
      <c r="Y929" s="448">
        <f>$Y$659</f>
        <v>0.85</v>
      </c>
      <c r="Z929" s="423"/>
      <c r="AA929" s="424"/>
      <c r="AB929" s="419"/>
      <c r="AC929" s="506"/>
      <c r="AD929" s="443"/>
      <c r="AE929" s="448"/>
      <c r="AF929" s="414">
        <f>ROUND(ROUND(ROUND(ROUND(ROUND(G872+K908,0)*Q872,0)*U920,0)*Y929,0)-AD925,0)</f>
        <v>169</v>
      </c>
      <c r="AG929" s="79"/>
    </row>
    <row r="930" ht="16.5" customHeight="1">
      <c r="A930" s="403">
        <v>63.0</v>
      </c>
      <c r="B930" s="404" t="s">
        <v>6808</v>
      </c>
      <c r="C930" s="405" t="s">
        <v>6809</v>
      </c>
      <c r="D930" s="94"/>
      <c r="E930" s="94"/>
      <c r="F930" s="103"/>
      <c r="G930" s="140"/>
      <c r="H930" s="140"/>
      <c r="I930" s="95"/>
      <c r="J930" s="69"/>
      <c r="K930" s="65"/>
      <c r="L930" s="65"/>
      <c r="M930" s="302"/>
      <c r="N930" s="382"/>
      <c r="O930" s="383"/>
      <c r="P930" s="302"/>
      <c r="Q930" s="384"/>
      <c r="R930" s="458"/>
      <c r="S930" s="455"/>
      <c r="T930" s="442"/>
      <c r="U930" s="443"/>
      <c r="V930" s="448"/>
      <c r="W930" s="495"/>
      <c r="X930" s="418"/>
      <c r="Y930" s="419"/>
      <c r="Z930" s="420" t="s">
        <v>20</v>
      </c>
      <c r="AA930" s="421" t="s">
        <v>21</v>
      </c>
      <c r="AB930" s="430">
        <v>0.85</v>
      </c>
      <c r="AC930" s="495"/>
      <c r="AD930" s="424"/>
      <c r="AE930" s="419"/>
      <c r="AF930" s="414">
        <f>ROUND(ROUND(ROUND(ROUND(ROUND(ROUND(G872+K908,0)*Q872,0)*U920,0)*Y929,0)*AB930,0)-AD925,0)</f>
        <v>143</v>
      </c>
      <c r="AG930" s="79"/>
    </row>
    <row r="931" ht="16.5" customHeight="1">
      <c r="A931" s="403">
        <v>63.0</v>
      </c>
      <c r="B931" s="404" t="s">
        <v>6810</v>
      </c>
      <c r="C931" s="405" t="s">
        <v>6811</v>
      </c>
      <c r="D931" s="94"/>
      <c r="E931" s="94"/>
      <c r="F931" s="103"/>
      <c r="G931" s="140"/>
      <c r="H931" s="140"/>
      <c r="I931" s="95"/>
      <c r="J931" s="69"/>
      <c r="K931" s="65"/>
      <c r="L931" s="65"/>
      <c r="M931" s="302"/>
      <c r="N931" s="382"/>
      <c r="O931" s="383"/>
      <c r="P931" s="302"/>
      <c r="Q931" s="384"/>
      <c r="R931" s="458"/>
      <c r="S931" s="505" t="s">
        <v>27</v>
      </c>
      <c r="T931" s="409"/>
      <c r="U931" s="457"/>
      <c r="V931" s="410"/>
      <c r="W931" s="438"/>
      <c r="X931" s="409"/>
      <c r="Y931" s="439"/>
      <c r="Z931" s="411"/>
      <c r="AA931" s="412"/>
      <c r="AB931" s="412"/>
      <c r="AC931" s="412"/>
      <c r="AD931" s="412"/>
      <c r="AE931" s="413"/>
      <c r="AF931" s="414">
        <f>ROUND(ROUND(ROUND(G872+K908,0)*Q872,0)*U932,0)</f>
        <v>147</v>
      </c>
      <c r="AG931" s="79"/>
    </row>
    <row r="932" ht="16.5" customHeight="1">
      <c r="A932" s="403">
        <v>63.0</v>
      </c>
      <c r="B932" s="404" t="s">
        <v>6812</v>
      </c>
      <c r="C932" s="405" t="s">
        <v>6813</v>
      </c>
      <c r="D932" s="94"/>
      <c r="E932" s="94"/>
      <c r="F932" s="103"/>
      <c r="G932" s="140"/>
      <c r="H932" s="140"/>
      <c r="I932" s="95"/>
      <c r="J932" s="69"/>
      <c r="K932" s="65"/>
      <c r="L932" s="65"/>
      <c r="M932" s="302"/>
      <c r="N932" s="382"/>
      <c r="O932" s="383"/>
      <c r="P932" s="302"/>
      <c r="Q932" s="384"/>
      <c r="R932" s="458"/>
      <c r="S932" s="506"/>
      <c r="T932" s="442" t="s">
        <v>21</v>
      </c>
      <c r="U932" s="443">
        <v>0.5</v>
      </c>
      <c r="V932" s="448"/>
      <c r="W932" s="445"/>
      <c r="X932" s="418"/>
      <c r="Y932" s="446"/>
      <c r="Z932" s="438" t="s">
        <v>20</v>
      </c>
      <c r="AA932" s="409" t="s">
        <v>21</v>
      </c>
      <c r="AB932" s="447">
        <v>0.85</v>
      </c>
      <c r="AC932" s="412"/>
      <c r="AD932" s="412"/>
      <c r="AE932" s="413"/>
      <c r="AF932" s="414">
        <f>ROUND(ROUND(ROUND(ROUND(G872+K908,0)*Q872,0)*U932,0)*AB932,0)</f>
        <v>125</v>
      </c>
      <c r="AG932" s="79"/>
    </row>
    <row r="933" ht="16.5" customHeight="1">
      <c r="A933" s="403">
        <v>63.0</v>
      </c>
      <c r="B933" s="404" t="s">
        <v>6814</v>
      </c>
      <c r="C933" s="405" t="s">
        <v>6815</v>
      </c>
      <c r="D933" s="94"/>
      <c r="E933" s="94"/>
      <c r="F933" s="103"/>
      <c r="G933" s="140"/>
      <c r="H933" s="140"/>
      <c r="I933" s="95"/>
      <c r="J933" s="69"/>
      <c r="K933" s="65"/>
      <c r="L933" s="65"/>
      <c r="M933" s="302"/>
      <c r="N933" s="382"/>
      <c r="O933" s="383"/>
      <c r="P933" s="302"/>
      <c r="Q933" s="384"/>
      <c r="R933" s="458"/>
      <c r="S933" s="506"/>
      <c r="T933" s="442"/>
      <c r="U933" s="443"/>
      <c r="V933" s="448"/>
      <c r="W933" s="507" t="s">
        <v>326</v>
      </c>
      <c r="X933" s="409" t="s">
        <v>21</v>
      </c>
      <c r="Y933" s="410">
        <f>$Y$657</f>
        <v>0.7</v>
      </c>
      <c r="Z933" s="426"/>
      <c r="AA933" s="427"/>
      <c r="AB933" s="427"/>
      <c r="AC933" s="427"/>
      <c r="AD933" s="427"/>
      <c r="AE933" s="428"/>
      <c r="AF933" s="414">
        <f>ROUND(ROUND(ROUND(ROUND(G872+K908,0)*Q872,0)*U932,0)*Y933,0)</f>
        <v>103</v>
      </c>
      <c r="AG933" s="79"/>
    </row>
    <row r="934" ht="16.5" customHeight="1">
      <c r="A934" s="403">
        <v>63.0</v>
      </c>
      <c r="B934" s="404" t="s">
        <v>6816</v>
      </c>
      <c r="C934" s="405" t="s">
        <v>6817</v>
      </c>
      <c r="D934" s="94"/>
      <c r="E934" s="94"/>
      <c r="F934" s="103"/>
      <c r="G934" s="140"/>
      <c r="H934" s="140"/>
      <c r="I934" s="95"/>
      <c r="J934" s="69"/>
      <c r="K934" s="65"/>
      <c r="L934" s="65"/>
      <c r="M934" s="302"/>
      <c r="N934" s="382"/>
      <c r="O934" s="383"/>
      <c r="P934" s="302"/>
      <c r="Q934" s="384"/>
      <c r="R934" s="458"/>
      <c r="S934" s="506"/>
      <c r="T934" s="442"/>
      <c r="U934" s="443"/>
      <c r="V934" s="448"/>
      <c r="W934" s="495"/>
      <c r="X934" s="418"/>
      <c r="Y934" s="419"/>
      <c r="Z934" s="420" t="s">
        <v>20</v>
      </c>
      <c r="AA934" s="421" t="s">
        <v>21</v>
      </c>
      <c r="AB934" s="422">
        <v>0.85</v>
      </c>
      <c r="AC934" s="412"/>
      <c r="AD934" s="412"/>
      <c r="AE934" s="413"/>
      <c r="AF934" s="414">
        <f>ROUND(ROUND(ROUND(ROUND(ROUND(G872+K908,0)*Q872,0)*U932,0)*Y933,0)*AB934,0)</f>
        <v>88</v>
      </c>
      <c r="AG934" s="79"/>
    </row>
    <row r="935" ht="16.5" customHeight="1">
      <c r="A935" s="403">
        <v>63.0</v>
      </c>
      <c r="B935" s="404" t="s">
        <v>6818</v>
      </c>
      <c r="C935" s="405" t="s">
        <v>6819</v>
      </c>
      <c r="D935" s="94"/>
      <c r="E935" s="94"/>
      <c r="F935" s="103"/>
      <c r="G935" s="140"/>
      <c r="H935" s="140"/>
      <c r="I935" s="95"/>
      <c r="J935" s="69"/>
      <c r="K935" s="65"/>
      <c r="L935" s="65"/>
      <c r="M935" s="302"/>
      <c r="N935" s="382"/>
      <c r="O935" s="383"/>
      <c r="P935" s="302"/>
      <c r="Q935" s="384"/>
      <c r="R935" s="458"/>
      <c r="S935" s="506"/>
      <c r="T935" s="442"/>
      <c r="U935" s="443"/>
      <c r="V935" s="448"/>
      <c r="W935" s="507" t="s">
        <v>329</v>
      </c>
      <c r="X935" s="409" t="s">
        <v>21</v>
      </c>
      <c r="Y935" s="410">
        <f>$Y$659</f>
        <v>0.85</v>
      </c>
      <c r="Z935" s="423"/>
      <c r="AA935" s="424"/>
      <c r="AB935" s="424"/>
      <c r="AC935" s="424"/>
      <c r="AD935" s="424"/>
      <c r="AE935" s="419"/>
      <c r="AF935" s="414">
        <f>ROUND(ROUND(ROUND(ROUND(G872+K908,0)*Q872,0)*U932,0)*Y935,0)</f>
        <v>125</v>
      </c>
      <c r="AG935" s="79"/>
    </row>
    <row r="936" ht="16.5" customHeight="1">
      <c r="A936" s="403">
        <v>63.0</v>
      </c>
      <c r="B936" s="404" t="s">
        <v>6820</v>
      </c>
      <c r="C936" s="405" t="s">
        <v>6821</v>
      </c>
      <c r="D936" s="94"/>
      <c r="E936" s="94"/>
      <c r="F936" s="103"/>
      <c r="G936" s="140"/>
      <c r="H936" s="140"/>
      <c r="I936" s="95"/>
      <c r="J936" s="69"/>
      <c r="K936" s="65"/>
      <c r="L936" s="65"/>
      <c r="M936" s="302"/>
      <c r="N936" s="382"/>
      <c r="O936" s="383"/>
      <c r="P936" s="302"/>
      <c r="Q936" s="384"/>
      <c r="R936" s="458"/>
      <c r="S936" s="506"/>
      <c r="T936" s="442"/>
      <c r="U936" s="443"/>
      <c r="V936" s="448"/>
      <c r="W936" s="495"/>
      <c r="X936" s="418"/>
      <c r="Y936" s="419"/>
      <c r="Z936" s="420" t="s">
        <v>20</v>
      </c>
      <c r="AA936" s="421" t="s">
        <v>21</v>
      </c>
      <c r="AB936" s="422">
        <v>0.85</v>
      </c>
      <c r="AC936" s="412"/>
      <c r="AD936" s="412"/>
      <c r="AE936" s="413"/>
      <c r="AF936" s="414">
        <f>ROUND(ROUND(ROUND(ROUND(ROUND(G872+K908,0)*Q872,0)*U932,0)*Y935,0)*AB936,0)</f>
        <v>106</v>
      </c>
      <c r="AG936" s="79"/>
    </row>
    <row r="937" ht="16.5" customHeight="1">
      <c r="A937" s="403">
        <v>63.0</v>
      </c>
      <c r="B937" s="404" t="s">
        <v>6822</v>
      </c>
      <c r="C937" s="405" t="s">
        <v>6823</v>
      </c>
      <c r="D937" s="94"/>
      <c r="E937" s="94"/>
      <c r="F937" s="103"/>
      <c r="G937" s="140"/>
      <c r="H937" s="140"/>
      <c r="I937" s="95"/>
      <c r="J937" s="69"/>
      <c r="K937" s="65"/>
      <c r="L937" s="65"/>
      <c r="M937" s="302"/>
      <c r="N937" s="382"/>
      <c r="O937" s="383"/>
      <c r="P937" s="302"/>
      <c r="Q937" s="384"/>
      <c r="R937" s="458"/>
      <c r="S937" s="506"/>
      <c r="T937" s="442"/>
      <c r="U937" s="443"/>
      <c r="V937" s="448"/>
      <c r="W937" s="438"/>
      <c r="X937" s="409"/>
      <c r="Y937" s="439"/>
      <c r="Z937" s="411"/>
      <c r="AA937" s="412"/>
      <c r="AB937" s="413"/>
      <c r="AC937" s="509" t="s">
        <v>30</v>
      </c>
      <c r="AD937" s="442">
        <v>5.0</v>
      </c>
      <c r="AE937" s="452" t="s">
        <v>31</v>
      </c>
      <c r="AF937" s="414">
        <f>ROUND(ROUND(ROUND(ROUND(G872+K908,0)*Q872,0)*U932,0)-AD937,0)</f>
        <v>142</v>
      </c>
      <c r="AG937" s="79"/>
    </row>
    <row r="938" ht="16.5" customHeight="1">
      <c r="A938" s="403">
        <v>63.0</v>
      </c>
      <c r="B938" s="404" t="s">
        <v>6824</v>
      </c>
      <c r="C938" s="405" t="s">
        <v>6825</v>
      </c>
      <c r="D938" s="94"/>
      <c r="E938" s="94"/>
      <c r="F938" s="103"/>
      <c r="G938" s="140"/>
      <c r="H938" s="140"/>
      <c r="I938" s="95"/>
      <c r="J938" s="69"/>
      <c r="K938" s="65"/>
      <c r="L938" s="65"/>
      <c r="M938" s="302"/>
      <c r="N938" s="382"/>
      <c r="O938" s="383"/>
      <c r="P938" s="302"/>
      <c r="Q938" s="384"/>
      <c r="R938" s="458"/>
      <c r="S938" s="506"/>
      <c r="T938" s="442"/>
      <c r="U938" s="443"/>
      <c r="V938" s="443"/>
      <c r="W938" s="445"/>
      <c r="X938" s="418"/>
      <c r="Y938" s="446"/>
      <c r="Z938" s="438" t="s">
        <v>20</v>
      </c>
      <c r="AA938" s="409" t="s">
        <v>21</v>
      </c>
      <c r="AB938" s="454">
        <v>0.85</v>
      </c>
      <c r="AC938" s="506"/>
      <c r="AD938" s="442"/>
      <c r="AE938" s="452"/>
      <c r="AF938" s="414">
        <f>ROUND(ROUND(ROUND(ROUND(ROUND(G872+K908,0)*Q872,0)*U932,0)*AB938,0)-AD937,0)</f>
        <v>120</v>
      </c>
      <c r="AG938" s="79"/>
    </row>
    <row r="939" ht="16.5" customHeight="1">
      <c r="A939" s="403">
        <v>63.0</v>
      </c>
      <c r="B939" s="404" t="s">
        <v>6826</v>
      </c>
      <c r="C939" s="405" t="s">
        <v>6827</v>
      </c>
      <c r="D939" s="94"/>
      <c r="E939" s="94"/>
      <c r="F939" s="103"/>
      <c r="G939" s="140"/>
      <c r="H939" s="140"/>
      <c r="I939" s="95"/>
      <c r="J939" s="69"/>
      <c r="K939" s="65"/>
      <c r="L939" s="65"/>
      <c r="M939" s="302"/>
      <c r="N939" s="382"/>
      <c r="O939" s="383"/>
      <c r="P939" s="302"/>
      <c r="Q939" s="384"/>
      <c r="R939" s="458"/>
      <c r="S939" s="506"/>
      <c r="T939" s="442"/>
      <c r="U939" s="443"/>
      <c r="V939" s="443"/>
      <c r="W939" s="507" t="s">
        <v>326</v>
      </c>
      <c r="X939" s="442" t="s">
        <v>21</v>
      </c>
      <c r="Y939" s="448">
        <f>$Y$657</f>
        <v>0.7</v>
      </c>
      <c r="Z939" s="426"/>
      <c r="AA939" s="427"/>
      <c r="AB939" s="428"/>
      <c r="AC939" s="506"/>
      <c r="AD939" s="443"/>
      <c r="AE939" s="448"/>
      <c r="AF939" s="414">
        <f>ROUND(ROUND(ROUND(ROUND(ROUND(G872+K908,0)*Q872,0)*U932,0)*Y939,0)-AD937,0)</f>
        <v>98</v>
      </c>
      <c r="AG939" s="79"/>
    </row>
    <row r="940" ht="16.5" customHeight="1">
      <c r="A940" s="403">
        <v>63.0</v>
      </c>
      <c r="B940" s="404" t="s">
        <v>6828</v>
      </c>
      <c r="C940" s="405" t="s">
        <v>6829</v>
      </c>
      <c r="D940" s="94"/>
      <c r="E940" s="94"/>
      <c r="F940" s="103"/>
      <c r="G940" s="140"/>
      <c r="H940" s="140"/>
      <c r="I940" s="95"/>
      <c r="J940" s="69"/>
      <c r="K940" s="65"/>
      <c r="L940" s="65"/>
      <c r="M940" s="302"/>
      <c r="N940" s="382"/>
      <c r="O940" s="383"/>
      <c r="P940" s="302"/>
      <c r="Q940" s="384"/>
      <c r="R940" s="458"/>
      <c r="S940" s="510"/>
      <c r="T940" s="442"/>
      <c r="U940" s="443"/>
      <c r="V940" s="443"/>
      <c r="W940" s="495"/>
      <c r="X940" s="418"/>
      <c r="Y940" s="419"/>
      <c r="Z940" s="420" t="s">
        <v>20</v>
      </c>
      <c r="AA940" s="421" t="s">
        <v>21</v>
      </c>
      <c r="AB940" s="430">
        <v>0.85</v>
      </c>
      <c r="AC940" s="506"/>
      <c r="AD940" s="443"/>
      <c r="AE940" s="448"/>
      <c r="AF940" s="414">
        <f>ROUND(ROUND(ROUND(ROUND(ROUND(ROUND(G872+K908,0)*Q872,0)*U932,0)*Y939,0)*AB940,0)-AD937,0)</f>
        <v>83</v>
      </c>
      <c r="AG940" s="79"/>
    </row>
    <row r="941" ht="16.5" customHeight="1">
      <c r="A941" s="403">
        <v>63.0</v>
      </c>
      <c r="B941" s="404" t="s">
        <v>6830</v>
      </c>
      <c r="C941" s="405" t="s">
        <v>6831</v>
      </c>
      <c r="D941" s="105"/>
      <c r="E941" s="94"/>
      <c r="F941" s="103"/>
      <c r="G941" s="140"/>
      <c r="H941" s="140"/>
      <c r="I941" s="95"/>
      <c r="J941" s="69"/>
      <c r="K941" s="65"/>
      <c r="L941" s="65"/>
      <c r="M941" s="302"/>
      <c r="N941" s="382"/>
      <c r="O941" s="383"/>
      <c r="P941" s="302"/>
      <c r="Q941" s="384"/>
      <c r="R941" s="458"/>
      <c r="S941" s="455"/>
      <c r="T941" s="442"/>
      <c r="U941" s="443"/>
      <c r="V941" s="448"/>
      <c r="W941" s="507" t="s">
        <v>329</v>
      </c>
      <c r="X941" s="442" t="s">
        <v>21</v>
      </c>
      <c r="Y941" s="448">
        <f>$Y$659</f>
        <v>0.85</v>
      </c>
      <c r="Z941" s="423"/>
      <c r="AA941" s="424"/>
      <c r="AB941" s="419"/>
      <c r="AC941" s="506"/>
      <c r="AD941" s="443"/>
      <c r="AE941" s="448"/>
      <c r="AF941" s="414">
        <f>ROUND(ROUND(ROUND(ROUND(ROUND(G872+K908,0)*Q872,0)*U932,0)*Y941,0)-AD937,0)</f>
        <v>120</v>
      </c>
      <c r="AG941" s="79"/>
    </row>
    <row r="942" ht="16.5" customHeight="1">
      <c r="A942" s="403">
        <v>63.0</v>
      </c>
      <c r="B942" s="404" t="s">
        <v>6832</v>
      </c>
      <c r="C942" s="405" t="s">
        <v>6833</v>
      </c>
      <c r="D942" s="105"/>
      <c r="E942" s="94"/>
      <c r="F942" s="103"/>
      <c r="G942" s="140"/>
      <c r="H942" s="140"/>
      <c r="I942" s="95"/>
      <c r="J942" s="110"/>
      <c r="K942" s="115"/>
      <c r="L942" s="115"/>
      <c r="M942" s="386"/>
      <c r="N942" s="382"/>
      <c r="O942" s="387"/>
      <c r="P942" s="290"/>
      <c r="Q942" s="386"/>
      <c r="R942" s="462"/>
      <c r="S942" s="463"/>
      <c r="T942" s="418"/>
      <c r="U942" s="424"/>
      <c r="V942" s="419"/>
      <c r="W942" s="495"/>
      <c r="X942" s="418"/>
      <c r="Y942" s="419"/>
      <c r="Z942" s="420" t="s">
        <v>20</v>
      </c>
      <c r="AA942" s="421" t="s">
        <v>21</v>
      </c>
      <c r="AB942" s="430">
        <v>0.85</v>
      </c>
      <c r="AC942" s="495"/>
      <c r="AD942" s="424"/>
      <c r="AE942" s="419"/>
      <c r="AF942" s="414">
        <f>ROUND(ROUND(ROUND(ROUND(ROUND(ROUND(G872+K908,0)*Q872,0)*U932,0)*Y941,0)*AB942,0)-AD937,0)</f>
        <v>101</v>
      </c>
      <c r="AG942" s="79"/>
    </row>
    <row r="943" ht="16.5" customHeight="1">
      <c r="A943" s="29">
        <v>63.0</v>
      </c>
      <c r="B943" s="30" t="s">
        <v>6834</v>
      </c>
      <c r="C943" s="32" t="s">
        <v>6835</v>
      </c>
      <c r="D943" s="94"/>
      <c r="E943" s="94"/>
      <c r="F943" s="76"/>
      <c r="G943" s="63"/>
      <c r="H943" s="63"/>
      <c r="I943" s="51"/>
      <c r="J943" s="94"/>
      <c r="K943" s="140"/>
      <c r="L943" s="348"/>
      <c r="M943" s="304"/>
      <c r="N943" s="367"/>
      <c r="O943" s="82" t="s">
        <v>5011</v>
      </c>
      <c r="P943" s="140"/>
      <c r="Q943" s="95"/>
      <c r="R943" s="287"/>
      <c r="S943" s="287"/>
      <c r="T943" s="152"/>
      <c r="U943" s="152"/>
      <c r="V943" s="152"/>
      <c r="W943" s="299"/>
      <c r="X943" s="287"/>
      <c r="Y943" s="345"/>
      <c r="Z943" s="398"/>
      <c r="AA943" s="288"/>
      <c r="AB943" s="288"/>
      <c r="AC943" s="288"/>
      <c r="AD943" s="288"/>
      <c r="AE943" s="346"/>
      <c r="AF943" s="45">
        <f>ROUND(G872*Q944,0)</f>
        <v>206</v>
      </c>
      <c r="AG943" s="79"/>
    </row>
    <row r="944" ht="16.5" customHeight="1">
      <c r="A944" s="29">
        <v>63.0</v>
      </c>
      <c r="B944" s="30" t="s">
        <v>6836</v>
      </c>
      <c r="C944" s="32" t="s">
        <v>6837</v>
      </c>
      <c r="D944" s="94"/>
      <c r="E944" s="94"/>
      <c r="F944" s="76"/>
      <c r="G944" s="63"/>
      <c r="H944" s="63"/>
      <c r="I944" s="51"/>
      <c r="J944" s="94"/>
      <c r="K944" s="140"/>
      <c r="L944" s="348"/>
      <c r="M944" s="304"/>
      <c r="N944" s="105"/>
      <c r="O944" s="482"/>
      <c r="P944" s="302" t="s">
        <v>21</v>
      </c>
      <c r="Q944" s="349">
        <v>0.5</v>
      </c>
      <c r="R944" s="302"/>
      <c r="S944" s="302"/>
      <c r="T944" s="140"/>
      <c r="U944" s="140"/>
      <c r="V944" s="140"/>
      <c r="W944" s="303"/>
      <c r="X944" s="290"/>
      <c r="Y944" s="350"/>
      <c r="Z944" s="299" t="s">
        <v>20</v>
      </c>
      <c r="AA944" s="287" t="s">
        <v>21</v>
      </c>
      <c r="AB944" s="351">
        <v>0.85</v>
      </c>
      <c r="AC944" s="288"/>
      <c r="AD944" s="288"/>
      <c r="AE944" s="346"/>
      <c r="AF944" s="45">
        <f>ROUND(ROUND(G872*Q944,0)*AB944,0)</f>
        <v>175</v>
      </c>
      <c r="AG944" s="79"/>
    </row>
    <row r="945" ht="16.5" customHeight="1">
      <c r="A945" s="29">
        <v>63.0</v>
      </c>
      <c r="B945" s="30" t="s">
        <v>6838</v>
      </c>
      <c r="C945" s="32" t="s">
        <v>6839</v>
      </c>
      <c r="D945" s="94"/>
      <c r="E945" s="94"/>
      <c r="F945" s="76"/>
      <c r="G945" s="63"/>
      <c r="H945" s="63"/>
      <c r="I945" s="51"/>
      <c r="J945" s="94"/>
      <c r="K945" s="140"/>
      <c r="L945" s="348"/>
      <c r="M945" s="304"/>
      <c r="N945" s="381"/>
      <c r="O945" s="482"/>
      <c r="P945" s="304"/>
      <c r="Q945" s="380"/>
      <c r="R945" s="304"/>
      <c r="S945" s="304"/>
      <c r="T945" s="140"/>
      <c r="U945" s="140"/>
      <c r="V945" s="140"/>
      <c r="W945" s="305" t="s">
        <v>326</v>
      </c>
      <c r="X945" s="287" t="s">
        <v>21</v>
      </c>
      <c r="Y945" s="354">
        <f>$Y$657</f>
        <v>0.7</v>
      </c>
      <c r="Z945" s="434"/>
      <c r="AA945" s="297"/>
      <c r="AB945" s="297"/>
      <c r="AC945" s="297"/>
      <c r="AD945" s="297"/>
      <c r="AE945" s="362"/>
      <c r="AF945" s="114">
        <f>ROUND(ROUND(G872*Q944,0)*Y945,0)</f>
        <v>144</v>
      </c>
      <c r="AG945" s="79"/>
    </row>
    <row r="946" ht="16.5" customHeight="1">
      <c r="A946" s="29">
        <v>63.0</v>
      </c>
      <c r="B946" s="30" t="s">
        <v>6840</v>
      </c>
      <c r="C946" s="32" t="s">
        <v>6841</v>
      </c>
      <c r="D946" s="94"/>
      <c r="E946" s="94"/>
      <c r="F946" s="76"/>
      <c r="G946" s="63"/>
      <c r="H946" s="63"/>
      <c r="I946" s="51"/>
      <c r="J946" s="94"/>
      <c r="K946" s="140"/>
      <c r="L946" s="348"/>
      <c r="M946" s="304"/>
      <c r="N946" s="381"/>
      <c r="O946" s="482"/>
      <c r="P946" s="304"/>
      <c r="Q946" s="380"/>
      <c r="R946" s="304"/>
      <c r="S946" s="304"/>
      <c r="T946" s="140"/>
      <c r="U946" s="140"/>
      <c r="V946" s="140"/>
      <c r="W946" s="484"/>
      <c r="X946" s="290"/>
      <c r="Y946" s="355"/>
      <c r="Z946" s="356" t="s">
        <v>20</v>
      </c>
      <c r="AA946" s="357" t="s">
        <v>21</v>
      </c>
      <c r="AB946" s="358">
        <v>0.85</v>
      </c>
      <c r="AC946" s="288"/>
      <c r="AD946" s="288"/>
      <c r="AE946" s="346"/>
      <c r="AF946" s="114">
        <f>ROUND(ROUND(ROUND(G872*Q944,0)*Y945,0)*AB946,0)</f>
        <v>122</v>
      </c>
      <c r="AG946" s="79"/>
    </row>
    <row r="947" ht="16.5" customHeight="1">
      <c r="A947" s="29">
        <v>63.0</v>
      </c>
      <c r="B947" s="30" t="s">
        <v>6842</v>
      </c>
      <c r="C947" s="32" t="s">
        <v>6843</v>
      </c>
      <c r="D947" s="94"/>
      <c r="E947" s="94"/>
      <c r="F947" s="76"/>
      <c r="G947" s="63"/>
      <c r="H947" s="63"/>
      <c r="I947" s="51"/>
      <c r="J947" s="94"/>
      <c r="K947" s="140"/>
      <c r="L947" s="348"/>
      <c r="M947" s="304"/>
      <c r="N947" s="381"/>
      <c r="O947" s="482"/>
      <c r="P947" s="304"/>
      <c r="Q947" s="380"/>
      <c r="R947" s="304"/>
      <c r="S947" s="304"/>
      <c r="T947" s="140"/>
      <c r="U947" s="140"/>
      <c r="V947" s="140"/>
      <c r="W947" s="305" t="s">
        <v>329</v>
      </c>
      <c r="X947" s="287" t="s">
        <v>21</v>
      </c>
      <c r="Y947" s="354">
        <f>$Y$659</f>
        <v>0.85</v>
      </c>
      <c r="Z947" s="435"/>
      <c r="AA947" s="292"/>
      <c r="AB947" s="292"/>
      <c r="AC947" s="292"/>
      <c r="AD947" s="292"/>
      <c r="AE947" s="355"/>
      <c r="AF947" s="45">
        <f>ROUND(ROUND(G872*Q944,0)*Y947,0)</f>
        <v>175</v>
      </c>
      <c r="AG947" s="79"/>
    </row>
    <row r="948" ht="16.5" customHeight="1">
      <c r="A948" s="29">
        <v>63.0</v>
      </c>
      <c r="B948" s="30" t="s">
        <v>6844</v>
      </c>
      <c r="C948" s="32" t="s">
        <v>6845</v>
      </c>
      <c r="D948" s="94"/>
      <c r="E948" s="94"/>
      <c r="F948" s="76"/>
      <c r="G948" s="63"/>
      <c r="H948" s="63"/>
      <c r="I948" s="51"/>
      <c r="J948" s="94"/>
      <c r="K948" s="140"/>
      <c r="L948" s="348"/>
      <c r="M948" s="304"/>
      <c r="N948" s="381"/>
      <c r="O948" s="482"/>
      <c r="P948" s="304"/>
      <c r="Q948" s="380"/>
      <c r="R948" s="304"/>
      <c r="S948" s="304"/>
      <c r="T948" s="140"/>
      <c r="U948" s="140"/>
      <c r="V948" s="140"/>
      <c r="W948" s="484"/>
      <c r="X948" s="290"/>
      <c r="Y948" s="355"/>
      <c r="Z948" s="356" t="s">
        <v>20</v>
      </c>
      <c r="AA948" s="357" t="s">
        <v>21</v>
      </c>
      <c r="AB948" s="358">
        <v>0.85</v>
      </c>
      <c r="AC948" s="288"/>
      <c r="AD948" s="288"/>
      <c r="AE948" s="346"/>
      <c r="AF948" s="45">
        <f>ROUND(ROUND(ROUND(G872*Q944,0)*Y947,0)*AB948,0)</f>
        <v>149</v>
      </c>
      <c r="AG948" s="79"/>
    </row>
    <row r="949" ht="16.5" customHeight="1">
      <c r="A949" s="29">
        <v>63.0</v>
      </c>
      <c r="B949" s="30" t="s">
        <v>6846</v>
      </c>
      <c r="C949" s="32" t="s">
        <v>6847</v>
      </c>
      <c r="D949" s="94"/>
      <c r="E949" s="94"/>
      <c r="F949" s="76"/>
      <c r="G949" s="63"/>
      <c r="H949" s="63"/>
      <c r="I949" s="51"/>
      <c r="J949" s="94"/>
      <c r="K949" s="140"/>
      <c r="L949" s="348"/>
      <c r="M949" s="304"/>
      <c r="N949" s="381"/>
      <c r="O949" s="482"/>
      <c r="P949" s="304"/>
      <c r="Q949" s="380"/>
      <c r="R949" s="304"/>
      <c r="S949" s="304"/>
      <c r="T949" s="140"/>
      <c r="U949" s="140"/>
      <c r="V949" s="140"/>
      <c r="W949" s="299"/>
      <c r="X949" s="287"/>
      <c r="Y949" s="345"/>
      <c r="Z949" s="398"/>
      <c r="AA949" s="288"/>
      <c r="AB949" s="346"/>
      <c r="AC949" s="82" t="s">
        <v>30</v>
      </c>
      <c r="AD949" s="302">
        <v>5.0</v>
      </c>
      <c r="AE949" s="360" t="s">
        <v>31</v>
      </c>
      <c r="AF949" s="45">
        <f>ROUND(ROUND(G872*Q944,0)-AD949,0)</f>
        <v>201</v>
      </c>
      <c r="AG949" s="79"/>
    </row>
    <row r="950" ht="16.5" customHeight="1">
      <c r="A950" s="29">
        <v>63.0</v>
      </c>
      <c r="B950" s="30" t="s">
        <v>6848</v>
      </c>
      <c r="C950" s="32" t="s">
        <v>6849</v>
      </c>
      <c r="D950" s="94"/>
      <c r="E950" s="94"/>
      <c r="F950" s="76"/>
      <c r="G950" s="63"/>
      <c r="H950" s="63"/>
      <c r="I950" s="51"/>
      <c r="J950" s="94"/>
      <c r="K950" s="140"/>
      <c r="L950" s="348"/>
      <c r="M950" s="304"/>
      <c r="N950" s="381"/>
      <c r="O950" s="307"/>
      <c r="P950" s="304"/>
      <c r="Q950" s="380"/>
      <c r="R950" s="304"/>
      <c r="S950" s="304"/>
      <c r="T950" s="140"/>
      <c r="U950" s="140"/>
      <c r="V950" s="140"/>
      <c r="W950" s="303"/>
      <c r="X950" s="290"/>
      <c r="Y950" s="350"/>
      <c r="Z950" s="299" t="s">
        <v>20</v>
      </c>
      <c r="AA950" s="287" t="s">
        <v>21</v>
      </c>
      <c r="AB950" s="361">
        <v>0.85</v>
      </c>
      <c r="AC950" s="482"/>
      <c r="AD950" s="302"/>
      <c r="AE950" s="360"/>
      <c r="AF950" s="45">
        <f>ROUND(ROUND(ROUND(G872*Q944,0)*AB950,0)-AD949,0)</f>
        <v>170</v>
      </c>
      <c r="AG950" s="79"/>
    </row>
    <row r="951" ht="16.5" customHeight="1">
      <c r="A951" s="29">
        <v>63.0</v>
      </c>
      <c r="B951" s="30" t="s">
        <v>6850</v>
      </c>
      <c r="C951" s="32" t="s">
        <v>6851</v>
      </c>
      <c r="D951" s="94"/>
      <c r="E951" s="94"/>
      <c r="F951" s="76"/>
      <c r="G951" s="63"/>
      <c r="H951" s="63"/>
      <c r="I951" s="51"/>
      <c r="J951" s="94"/>
      <c r="K951" s="140"/>
      <c r="L951" s="348"/>
      <c r="M951" s="304"/>
      <c r="N951" s="381"/>
      <c r="O951" s="307"/>
      <c r="P951" s="304"/>
      <c r="Q951" s="380"/>
      <c r="R951" s="304"/>
      <c r="S951" s="304"/>
      <c r="T951" s="140"/>
      <c r="U951" s="140"/>
      <c r="V951" s="140"/>
      <c r="W951" s="305" t="s">
        <v>326</v>
      </c>
      <c r="X951" s="302" t="s">
        <v>21</v>
      </c>
      <c r="Y951" s="349">
        <v>0.7</v>
      </c>
      <c r="Z951" s="434"/>
      <c r="AA951" s="297"/>
      <c r="AB951" s="362"/>
      <c r="AC951" s="482"/>
      <c r="AD951" s="313"/>
      <c r="AE951" s="349"/>
      <c r="AF951" s="114">
        <f>ROUND(ROUND(ROUND(G872*Q944,0)*Y951,0)-AD949,0)</f>
        <v>139</v>
      </c>
      <c r="AG951" s="79"/>
    </row>
    <row r="952" ht="16.5" customHeight="1">
      <c r="A952" s="29">
        <v>63.0</v>
      </c>
      <c r="B952" s="30" t="s">
        <v>6852</v>
      </c>
      <c r="C952" s="32" t="s">
        <v>6853</v>
      </c>
      <c r="D952" s="94"/>
      <c r="E952" s="94"/>
      <c r="F952" s="76"/>
      <c r="G952" s="63"/>
      <c r="H952" s="63"/>
      <c r="I952" s="51"/>
      <c r="J952" s="94"/>
      <c r="K952" s="140"/>
      <c r="L952" s="348"/>
      <c r="M952" s="304"/>
      <c r="N952" s="381"/>
      <c r="O952" s="307"/>
      <c r="P952" s="304"/>
      <c r="Q952" s="380"/>
      <c r="R952" s="304"/>
      <c r="S952" s="304"/>
      <c r="T952" s="140"/>
      <c r="U952" s="140"/>
      <c r="V952" s="140"/>
      <c r="W952" s="484"/>
      <c r="X952" s="290"/>
      <c r="Y952" s="355"/>
      <c r="Z952" s="356" t="s">
        <v>20</v>
      </c>
      <c r="AA952" s="357" t="s">
        <v>21</v>
      </c>
      <c r="AB952" s="363">
        <v>0.85</v>
      </c>
      <c r="AC952" s="482"/>
      <c r="AD952" s="313"/>
      <c r="AE952" s="349"/>
      <c r="AF952" s="114">
        <f>ROUND(ROUND(ROUND(ROUND(G872*Q944,0)*Y951,0)*AB952,0)-AD949,0)</f>
        <v>117</v>
      </c>
      <c r="AG952" s="79"/>
    </row>
    <row r="953" ht="16.5" customHeight="1">
      <c r="A953" s="29">
        <v>63.0</v>
      </c>
      <c r="B953" s="30" t="s">
        <v>6854</v>
      </c>
      <c r="C953" s="32" t="s">
        <v>6855</v>
      </c>
      <c r="D953" s="94"/>
      <c r="E953" s="94"/>
      <c r="F953" s="76"/>
      <c r="G953" s="63"/>
      <c r="H953" s="63"/>
      <c r="I953" s="51"/>
      <c r="J953" s="94"/>
      <c r="K953" s="140"/>
      <c r="L953" s="348"/>
      <c r="M953" s="304"/>
      <c r="N953" s="381"/>
      <c r="O953" s="307"/>
      <c r="P953" s="304"/>
      <c r="Q953" s="380"/>
      <c r="R953" s="304"/>
      <c r="S953" s="304"/>
      <c r="T953" s="140"/>
      <c r="U953" s="140"/>
      <c r="V953" s="140"/>
      <c r="W953" s="305" t="s">
        <v>329</v>
      </c>
      <c r="X953" s="302" t="s">
        <v>21</v>
      </c>
      <c r="Y953" s="349">
        <v>0.85</v>
      </c>
      <c r="Z953" s="435"/>
      <c r="AA953" s="292"/>
      <c r="AB953" s="355"/>
      <c r="AC953" s="482"/>
      <c r="AD953" s="313"/>
      <c r="AE953" s="349"/>
      <c r="AF953" s="45">
        <f>ROUND(ROUND(ROUND(G872*Q944,0)*Y953,0)-AD949,0)</f>
        <v>170</v>
      </c>
      <c r="AG953" s="79"/>
    </row>
    <row r="954" ht="16.5" customHeight="1">
      <c r="A954" s="29">
        <v>63.0</v>
      </c>
      <c r="B954" s="30" t="s">
        <v>6856</v>
      </c>
      <c r="C954" s="32" t="s">
        <v>6857</v>
      </c>
      <c r="D954" s="94"/>
      <c r="E954" s="94"/>
      <c r="F954" s="76"/>
      <c r="G954" s="63"/>
      <c r="H954" s="63"/>
      <c r="I954" s="51"/>
      <c r="J954" s="94"/>
      <c r="K954" s="140"/>
      <c r="L954" s="348"/>
      <c r="M954" s="304"/>
      <c r="N954" s="381"/>
      <c r="O954" s="307"/>
      <c r="P954" s="304"/>
      <c r="Q954" s="380"/>
      <c r="R954" s="304"/>
      <c r="S954" s="304"/>
      <c r="T954" s="140"/>
      <c r="U954" s="140"/>
      <c r="V954" s="140"/>
      <c r="W954" s="484"/>
      <c r="X954" s="290"/>
      <c r="Y954" s="355"/>
      <c r="Z954" s="356" t="s">
        <v>20</v>
      </c>
      <c r="AA954" s="357" t="s">
        <v>21</v>
      </c>
      <c r="AB954" s="363">
        <v>0.85</v>
      </c>
      <c r="AC954" s="484"/>
      <c r="AD954" s="292"/>
      <c r="AE954" s="355"/>
      <c r="AF954" s="45">
        <f>ROUND(ROUND(ROUND(ROUND(G872*Q944,0)*Y953,0)*AB954,0)-AD949,0)</f>
        <v>144</v>
      </c>
      <c r="AG954" s="79"/>
    </row>
    <row r="955" ht="16.5" customHeight="1">
      <c r="A955" s="403">
        <v>63.0</v>
      </c>
      <c r="B955" s="404" t="s">
        <v>6858</v>
      </c>
      <c r="C955" s="405" t="s">
        <v>6859</v>
      </c>
      <c r="D955" s="94"/>
      <c r="E955" s="94"/>
      <c r="F955" s="307"/>
      <c r="G955" s="140"/>
      <c r="H955" s="140"/>
      <c r="I955" s="95"/>
      <c r="J955" s="69"/>
      <c r="K955" s="65"/>
      <c r="L955" s="65"/>
      <c r="M955" s="140"/>
      <c r="N955" s="105"/>
      <c r="O955" s="94"/>
      <c r="P955" s="140"/>
      <c r="Q955" s="95"/>
      <c r="R955" s="504" t="s">
        <v>23</v>
      </c>
      <c r="S955" s="505" t="s">
        <v>24</v>
      </c>
      <c r="T955" s="408"/>
      <c r="U955" s="408"/>
      <c r="V955" s="437"/>
      <c r="W955" s="438"/>
      <c r="X955" s="409"/>
      <c r="Y955" s="439"/>
      <c r="Z955" s="411"/>
      <c r="AA955" s="412"/>
      <c r="AB955" s="412"/>
      <c r="AC955" s="412"/>
      <c r="AD955" s="412"/>
      <c r="AE955" s="413"/>
      <c r="AF955" s="414">
        <f>ROUND(ROUND(G872*Q944,0)*U956,0)</f>
        <v>144</v>
      </c>
      <c r="AG955" s="79"/>
    </row>
    <row r="956" ht="16.5" customHeight="1">
      <c r="A956" s="403">
        <v>63.0</v>
      </c>
      <c r="B956" s="404" t="s">
        <v>6860</v>
      </c>
      <c r="C956" s="405" t="s">
        <v>6861</v>
      </c>
      <c r="D956" s="94"/>
      <c r="E956" s="94"/>
      <c r="F956" s="307"/>
      <c r="G956" s="63"/>
      <c r="H956" s="140"/>
      <c r="I956" s="95"/>
      <c r="J956" s="69"/>
      <c r="K956" s="65"/>
      <c r="L956" s="65"/>
      <c r="M956" s="140"/>
      <c r="N956" s="105"/>
      <c r="O956" s="94"/>
      <c r="P956" s="140"/>
      <c r="Q956" s="95"/>
      <c r="R956" s="481"/>
      <c r="S956" s="506"/>
      <c r="T956" s="442" t="s">
        <v>21</v>
      </c>
      <c r="U956" s="443">
        <v>0.7</v>
      </c>
      <c r="V956" s="444"/>
      <c r="W956" s="445"/>
      <c r="X956" s="418"/>
      <c r="Y956" s="446"/>
      <c r="Z956" s="438" t="s">
        <v>20</v>
      </c>
      <c r="AA956" s="409" t="s">
        <v>21</v>
      </c>
      <c r="AB956" s="447">
        <v>0.85</v>
      </c>
      <c r="AC956" s="412"/>
      <c r="AD956" s="412"/>
      <c r="AE956" s="413"/>
      <c r="AF956" s="414">
        <f>ROUND(ROUND(ROUND(G872*Q944,0)*U956,0)*AB956,0)</f>
        <v>122</v>
      </c>
      <c r="AG956" s="79"/>
    </row>
    <row r="957" ht="16.5" customHeight="1">
      <c r="A957" s="403">
        <v>63.0</v>
      </c>
      <c r="B957" s="404" t="s">
        <v>6862</v>
      </c>
      <c r="C957" s="405" t="s">
        <v>6863</v>
      </c>
      <c r="D957" s="94"/>
      <c r="E957" s="94"/>
      <c r="F957" s="103"/>
      <c r="G957" s="140"/>
      <c r="H957" s="140"/>
      <c r="I957" s="95"/>
      <c r="J957" s="69"/>
      <c r="K957" s="65"/>
      <c r="L957" s="65"/>
      <c r="M957" s="302"/>
      <c r="N957" s="382"/>
      <c r="O957" s="383"/>
      <c r="P957" s="302"/>
      <c r="Q957" s="384"/>
      <c r="R957" s="481"/>
      <c r="S957" s="506"/>
      <c r="T957" s="442"/>
      <c r="U957" s="443"/>
      <c r="V957" s="448"/>
      <c r="W957" s="507" t="s">
        <v>326</v>
      </c>
      <c r="X957" s="409" t="s">
        <v>21</v>
      </c>
      <c r="Y957" s="410">
        <f>$Y$657</f>
        <v>0.7</v>
      </c>
      <c r="Z957" s="426"/>
      <c r="AA957" s="427"/>
      <c r="AB957" s="427"/>
      <c r="AC957" s="427"/>
      <c r="AD957" s="427"/>
      <c r="AE957" s="428"/>
      <c r="AF957" s="414">
        <f>ROUND(ROUND(ROUND(G872*Q944,0)*U956,0)*Y957,0)</f>
        <v>101</v>
      </c>
      <c r="AG957" s="79"/>
    </row>
    <row r="958" ht="16.5" customHeight="1">
      <c r="A958" s="403">
        <v>63.0</v>
      </c>
      <c r="B958" s="404" t="s">
        <v>6864</v>
      </c>
      <c r="C958" s="405" t="s">
        <v>6865</v>
      </c>
      <c r="D958" s="94"/>
      <c r="E958" s="94"/>
      <c r="F958" s="103"/>
      <c r="G958" s="140"/>
      <c r="H958" s="140"/>
      <c r="I958" s="95"/>
      <c r="J958" s="69"/>
      <c r="K958" s="65"/>
      <c r="L958" s="65"/>
      <c r="M958" s="302"/>
      <c r="N958" s="382"/>
      <c r="O958" s="383"/>
      <c r="P958" s="302"/>
      <c r="Q958" s="384"/>
      <c r="R958" s="481"/>
      <c r="S958" s="506"/>
      <c r="T958" s="442"/>
      <c r="U958" s="443"/>
      <c r="V958" s="448"/>
      <c r="W958" s="495"/>
      <c r="X958" s="418"/>
      <c r="Y958" s="419"/>
      <c r="Z958" s="420" t="s">
        <v>20</v>
      </c>
      <c r="AA958" s="421" t="s">
        <v>21</v>
      </c>
      <c r="AB958" s="422">
        <v>0.85</v>
      </c>
      <c r="AC958" s="412"/>
      <c r="AD958" s="412"/>
      <c r="AE958" s="413"/>
      <c r="AF958" s="414">
        <f>ROUND(ROUND(ROUND(ROUND(G872*Q944,0)*U956,0)*Y957,0)*AB958,0)</f>
        <v>86</v>
      </c>
      <c r="AG958" s="79"/>
    </row>
    <row r="959" ht="16.5" customHeight="1">
      <c r="A959" s="403">
        <v>63.0</v>
      </c>
      <c r="B959" s="404" t="s">
        <v>6866</v>
      </c>
      <c r="C959" s="405" t="s">
        <v>6867</v>
      </c>
      <c r="D959" s="94"/>
      <c r="E959" s="94"/>
      <c r="F959" s="103"/>
      <c r="G959" s="140"/>
      <c r="H959" s="140"/>
      <c r="I959" s="95"/>
      <c r="J959" s="69"/>
      <c r="K959" s="65"/>
      <c r="L959" s="65"/>
      <c r="M959" s="302"/>
      <c r="N959" s="382"/>
      <c r="O959" s="383"/>
      <c r="P959" s="302"/>
      <c r="Q959" s="384"/>
      <c r="R959" s="481"/>
      <c r="S959" s="506"/>
      <c r="T959" s="442"/>
      <c r="U959" s="443"/>
      <c r="V959" s="448"/>
      <c r="W959" s="507" t="s">
        <v>329</v>
      </c>
      <c r="X959" s="409" t="s">
        <v>21</v>
      </c>
      <c r="Y959" s="410">
        <f>$Y$659</f>
        <v>0.85</v>
      </c>
      <c r="Z959" s="423"/>
      <c r="AA959" s="424"/>
      <c r="AB959" s="424"/>
      <c r="AC959" s="424"/>
      <c r="AD959" s="424"/>
      <c r="AE959" s="419"/>
      <c r="AF959" s="414">
        <f>ROUND(ROUND(ROUND(G872*Q944,0)*U956,0)*Y959,0)</f>
        <v>122</v>
      </c>
      <c r="AG959" s="79"/>
    </row>
    <row r="960" ht="16.5" customHeight="1">
      <c r="A960" s="403">
        <v>63.0</v>
      </c>
      <c r="B960" s="404" t="s">
        <v>6868</v>
      </c>
      <c r="C960" s="405" t="s">
        <v>6869</v>
      </c>
      <c r="D960" s="94"/>
      <c r="E960" s="94"/>
      <c r="F960" s="103"/>
      <c r="G960" s="140"/>
      <c r="H960" s="140"/>
      <c r="I960" s="95"/>
      <c r="J960" s="69"/>
      <c r="K960" s="65"/>
      <c r="L960" s="65"/>
      <c r="M960" s="302"/>
      <c r="N960" s="382"/>
      <c r="O960" s="383"/>
      <c r="P960" s="302"/>
      <c r="Q960" s="384"/>
      <c r="R960" s="481"/>
      <c r="S960" s="506"/>
      <c r="T960" s="442"/>
      <c r="U960" s="443"/>
      <c r="V960" s="448"/>
      <c r="W960" s="495"/>
      <c r="X960" s="418"/>
      <c r="Y960" s="419"/>
      <c r="Z960" s="420" t="s">
        <v>20</v>
      </c>
      <c r="AA960" s="421" t="s">
        <v>21</v>
      </c>
      <c r="AB960" s="422">
        <v>0.85</v>
      </c>
      <c r="AC960" s="412"/>
      <c r="AD960" s="412"/>
      <c r="AE960" s="413"/>
      <c r="AF960" s="414">
        <f>ROUND(ROUND(ROUND(ROUND(G872*Q944,0)*U956,0)*Y959,0)*AB960,0)</f>
        <v>104</v>
      </c>
      <c r="AG960" s="79"/>
    </row>
    <row r="961" ht="16.5" customHeight="1">
      <c r="A961" s="403">
        <v>63.0</v>
      </c>
      <c r="B961" s="404" t="s">
        <v>6870</v>
      </c>
      <c r="C961" s="405" t="s">
        <v>6871</v>
      </c>
      <c r="D961" s="94"/>
      <c r="E961" s="94"/>
      <c r="F961" s="103"/>
      <c r="G961" s="140"/>
      <c r="H961" s="140"/>
      <c r="I961" s="95"/>
      <c r="J961" s="69"/>
      <c r="K961" s="65"/>
      <c r="L961" s="65"/>
      <c r="M961" s="302"/>
      <c r="N961" s="382"/>
      <c r="O961" s="383"/>
      <c r="P961" s="302"/>
      <c r="Q961" s="384"/>
      <c r="R961" s="481"/>
      <c r="S961" s="506"/>
      <c r="T961" s="442"/>
      <c r="U961" s="443"/>
      <c r="V961" s="448"/>
      <c r="W961" s="438"/>
      <c r="X961" s="409"/>
      <c r="Y961" s="439"/>
      <c r="Z961" s="411"/>
      <c r="AA961" s="412"/>
      <c r="AB961" s="413"/>
      <c r="AC961" s="509" t="s">
        <v>30</v>
      </c>
      <c r="AD961" s="442">
        <v>5.0</v>
      </c>
      <c r="AE961" s="452" t="s">
        <v>31</v>
      </c>
      <c r="AF961" s="414">
        <f>ROUND(ROUND(ROUND(G872*Q944,0)*U956,0)-AD961,0)</f>
        <v>139</v>
      </c>
      <c r="AG961" s="79"/>
    </row>
    <row r="962" ht="16.5" customHeight="1">
      <c r="A962" s="403">
        <v>63.0</v>
      </c>
      <c r="B962" s="404" t="s">
        <v>6872</v>
      </c>
      <c r="C962" s="405" t="s">
        <v>6873</v>
      </c>
      <c r="D962" s="94"/>
      <c r="E962" s="94"/>
      <c r="F962" s="103"/>
      <c r="G962" s="140"/>
      <c r="H962" s="140"/>
      <c r="I962" s="95"/>
      <c r="J962" s="69"/>
      <c r="K962" s="65"/>
      <c r="L962" s="65"/>
      <c r="M962" s="302"/>
      <c r="N962" s="382"/>
      <c r="O962" s="383"/>
      <c r="P962" s="302"/>
      <c r="Q962" s="384"/>
      <c r="R962" s="481"/>
      <c r="S962" s="506"/>
      <c r="T962" s="442"/>
      <c r="U962" s="443"/>
      <c r="V962" s="448"/>
      <c r="W962" s="445"/>
      <c r="X962" s="418"/>
      <c r="Y962" s="446"/>
      <c r="Z962" s="438" t="s">
        <v>20</v>
      </c>
      <c r="AA962" s="409" t="s">
        <v>21</v>
      </c>
      <c r="AB962" s="454">
        <v>0.85</v>
      </c>
      <c r="AC962" s="506"/>
      <c r="AD962" s="442"/>
      <c r="AE962" s="452"/>
      <c r="AF962" s="414">
        <f>ROUND(ROUND(ROUND(ROUND(G872*Q944,0)*U956,0)*AB962,0)-AD961,0)</f>
        <v>117</v>
      </c>
      <c r="AG962" s="79"/>
    </row>
    <row r="963" ht="16.5" customHeight="1">
      <c r="A963" s="403">
        <v>63.0</v>
      </c>
      <c r="B963" s="404" t="s">
        <v>6874</v>
      </c>
      <c r="C963" s="405" t="s">
        <v>6875</v>
      </c>
      <c r="D963" s="94"/>
      <c r="E963" s="94"/>
      <c r="F963" s="103"/>
      <c r="G963" s="140"/>
      <c r="H963" s="140"/>
      <c r="I963" s="95"/>
      <c r="J963" s="69"/>
      <c r="K963" s="65"/>
      <c r="L963" s="65"/>
      <c r="M963" s="302"/>
      <c r="N963" s="382"/>
      <c r="O963" s="383"/>
      <c r="P963" s="302"/>
      <c r="Q963" s="384"/>
      <c r="R963" s="508"/>
      <c r="S963" s="506"/>
      <c r="T963" s="442"/>
      <c r="U963" s="443"/>
      <c r="V963" s="448"/>
      <c r="W963" s="507" t="s">
        <v>326</v>
      </c>
      <c r="X963" s="442" t="s">
        <v>21</v>
      </c>
      <c r="Y963" s="448">
        <f>$Y$657</f>
        <v>0.7</v>
      </c>
      <c r="Z963" s="426"/>
      <c r="AA963" s="427"/>
      <c r="AB963" s="428"/>
      <c r="AC963" s="506"/>
      <c r="AD963" s="443"/>
      <c r="AE963" s="448"/>
      <c r="AF963" s="414">
        <f>ROUND(ROUND(ROUND(ROUND(G872*Q944,0)*U956,0)*Y963,0)-AD961,0)</f>
        <v>96</v>
      </c>
      <c r="AG963" s="79"/>
    </row>
    <row r="964" ht="16.5" customHeight="1">
      <c r="A964" s="403">
        <v>63.0</v>
      </c>
      <c r="B964" s="404" t="s">
        <v>6876</v>
      </c>
      <c r="C964" s="405" t="s">
        <v>6877</v>
      </c>
      <c r="D964" s="94"/>
      <c r="E964" s="94"/>
      <c r="F964" s="103"/>
      <c r="G964" s="140"/>
      <c r="H964" s="140"/>
      <c r="I964" s="95"/>
      <c r="J964" s="69"/>
      <c r="K964" s="65"/>
      <c r="L964" s="65"/>
      <c r="M964" s="302"/>
      <c r="N964" s="382"/>
      <c r="O964" s="383"/>
      <c r="P964" s="302"/>
      <c r="Q964" s="384"/>
      <c r="R964" s="458"/>
      <c r="S964" s="510"/>
      <c r="T964" s="442"/>
      <c r="U964" s="443"/>
      <c r="V964" s="448"/>
      <c r="W964" s="495"/>
      <c r="X964" s="418"/>
      <c r="Y964" s="419"/>
      <c r="Z964" s="420" t="s">
        <v>20</v>
      </c>
      <c r="AA964" s="421" t="s">
        <v>21</v>
      </c>
      <c r="AB964" s="430">
        <v>0.85</v>
      </c>
      <c r="AC964" s="506"/>
      <c r="AD964" s="443"/>
      <c r="AE964" s="448"/>
      <c r="AF964" s="414">
        <f>ROUND(ROUND(ROUND(ROUND(ROUND(G872*Q944,0)*U956,0)*Y963,0)*AB964,0)-AD961,0)</f>
        <v>81</v>
      </c>
      <c r="AG964" s="79"/>
    </row>
    <row r="965" ht="16.5" customHeight="1">
      <c r="A965" s="403">
        <v>63.0</v>
      </c>
      <c r="B965" s="404" t="s">
        <v>6878</v>
      </c>
      <c r="C965" s="405" t="s">
        <v>6879</v>
      </c>
      <c r="D965" s="94"/>
      <c r="E965" s="94"/>
      <c r="F965" s="103"/>
      <c r="G965" s="140"/>
      <c r="H965" s="140"/>
      <c r="I965" s="95"/>
      <c r="J965" s="69"/>
      <c r="K965" s="65"/>
      <c r="L965" s="65"/>
      <c r="M965" s="302"/>
      <c r="N965" s="382"/>
      <c r="O965" s="383"/>
      <c r="P965" s="302"/>
      <c r="Q965" s="384"/>
      <c r="R965" s="458"/>
      <c r="S965" s="455"/>
      <c r="T965" s="442"/>
      <c r="U965" s="443"/>
      <c r="V965" s="448"/>
      <c r="W965" s="507" t="s">
        <v>329</v>
      </c>
      <c r="X965" s="442" t="s">
        <v>21</v>
      </c>
      <c r="Y965" s="448">
        <f>$Y$659</f>
        <v>0.85</v>
      </c>
      <c r="Z965" s="423"/>
      <c r="AA965" s="424"/>
      <c r="AB965" s="419"/>
      <c r="AC965" s="506"/>
      <c r="AD965" s="443"/>
      <c r="AE965" s="448"/>
      <c r="AF965" s="414">
        <f>ROUND(ROUND(ROUND(ROUND(G872*Q944,0)*U956,0)*Y965,0)-AD961,0)</f>
        <v>117</v>
      </c>
      <c r="AG965" s="79"/>
    </row>
    <row r="966" ht="16.5" customHeight="1">
      <c r="A966" s="403">
        <v>63.0</v>
      </c>
      <c r="B966" s="404" t="s">
        <v>6880</v>
      </c>
      <c r="C966" s="405" t="s">
        <v>6881</v>
      </c>
      <c r="D966" s="94"/>
      <c r="E966" s="94"/>
      <c r="F966" s="103"/>
      <c r="G966" s="140"/>
      <c r="H966" s="140"/>
      <c r="I966" s="95"/>
      <c r="J966" s="69"/>
      <c r="K966" s="65"/>
      <c r="L966" s="65"/>
      <c r="M966" s="302"/>
      <c r="N966" s="382"/>
      <c r="O966" s="383"/>
      <c r="P966" s="302"/>
      <c r="Q966" s="384"/>
      <c r="R966" s="458"/>
      <c r="S966" s="455"/>
      <c r="T966" s="442"/>
      <c r="U966" s="443"/>
      <c r="V966" s="448"/>
      <c r="W966" s="495"/>
      <c r="X966" s="418"/>
      <c r="Y966" s="419"/>
      <c r="Z966" s="420" t="s">
        <v>20</v>
      </c>
      <c r="AA966" s="421" t="s">
        <v>21</v>
      </c>
      <c r="AB966" s="430">
        <v>0.85</v>
      </c>
      <c r="AC966" s="495"/>
      <c r="AD966" s="424"/>
      <c r="AE966" s="419"/>
      <c r="AF966" s="414">
        <f>ROUND(ROUND(ROUND(ROUND(ROUND(G872*Q944,0)*U956,0)*Y965,0)*AB966,0)-AD961,0)</f>
        <v>99</v>
      </c>
      <c r="AG966" s="79"/>
    </row>
    <row r="967" ht="16.5" customHeight="1">
      <c r="A967" s="403">
        <v>63.0</v>
      </c>
      <c r="B967" s="404" t="s">
        <v>6882</v>
      </c>
      <c r="C967" s="405" t="s">
        <v>6883</v>
      </c>
      <c r="D967" s="94"/>
      <c r="E967" s="94"/>
      <c r="F967" s="103"/>
      <c r="G967" s="140"/>
      <c r="H967" s="140"/>
      <c r="I967" s="95"/>
      <c r="J967" s="69"/>
      <c r="K967" s="65"/>
      <c r="L967" s="65"/>
      <c r="M967" s="302"/>
      <c r="N967" s="382"/>
      <c r="O967" s="383"/>
      <c r="P967" s="302"/>
      <c r="Q967" s="384"/>
      <c r="R967" s="458"/>
      <c r="S967" s="505" t="s">
        <v>27</v>
      </c>
      <c r="T967" s="409"/>
      <c r="U967" s="457"/>
      <c r="V967" s="410"/>
      <c r="W967" s="438"/>
      <c r="X967" s="409"/>
      <c r="Y967" s="439"/>
      <c r="Z967" s="411"/>
      <c r="AA967" s="412"/>
      <c r="AB967" s="412"/>
      <c r="AC967" s="412"/>
      <c r="AD967" s="412"/>
      <c r="AE967" s="413"/>
      <c r="AF967" s="414">
        <f>ROUND(ROUND(G872*Q944,0)*U968,0)</f>
        <v>103</v>
      </c>
      <c r="AG967" s="79"/>
    </row>
    <row r="968" ht="16.5" customHeight="1">
      <c r="A968" s="403">
        <v>63.0</v>
      </c>
      <c r="B968" s="404" t="s">
        <v>6884</v>
      </c>
      <c r="C968" s="405" t="s">
        <v>6885</v>
      </c>
      <c r="D968" s="94"/>
      <c r="E968" s="94"/>
      <c r="F968" s="103"/>
      <c r="G968" s="140"/>
      <c r="H968" s="140"/>
      <c r="I968" s="95"/>
      <c r="J968" s="69"/>
      <c r="K968" s="65"/>
      <c r="L968" s="65"/>
      <c r="M968" s="302"/>
      <c r="N968" s="382"/>
      <c r="O968" s="383"/>
      <c r="P968" s="302"/>
      <c r="Q968" s="384"/>
      <c r="R968" s="458"/>
      <c r="S968" s="506"/>
      <c r="T968" s="442" t="s">
        <v>21</v>
      </c>
      <c r="U968" s="443">
        <v>0.5</v>
      </c>
      <c r="V968" s="448"/>
      <c r="W968" s="445"/>
      <c r="X968" s="418"/>
      <c r="Y968" s="446"/>
      <c r="Z968" s="438" t="s">
        <v>20</v>
      </c>
      <c r="AA968" s="409" t="s">
        <v>21</v>
      </c>
      <c r="AB968" s="447">
        <v>0.85</v>
      </c>
      <c r="AC968" s="412"/>
      <c r="AD968" s="412"/>
      <c r="AE968" s="413"/>
      <c r="AF968" s="414">
        <f>ROUND(ROUND(ROUND(G872*Q944,0)*U968,0)*AB968,0)</f>
        <v>88</v>
      </c>
      <c r="AG968" s="79"/>
    </row>
    <row r="969" ht="16.5" customHeight="1">
      <c r="A969" s="403">
        <v>63.0</v>
      </c>
      <c r="B969" s="404" t="s">
        <v>6886</v>
      </c>
      <c r="C969" s="405" t="s">
        <v>6887</v>
      </c>
      <c r="D969" s="94"/>
      <c r="E969" s="94"/>
      <c r="F969" s="103"/>
      <c r="G969" s="140"/>
      <c r="H969" s="140"/>
      <c r="I969" s="95"/>
      <c r="J969" s="69"/>
      <c r="K969" s="65"/>
      <c r="L969" s="65"/>
      <c r="M969" s="302"/>
      <c r="N969" s="382"/>
      <c r="O969" s="383"/>
      <c r="P969" s="302"/>
      <c r="Q969" s="384"/>
      <c r="R969" s="458"/>
      <c r="S969" s="506"/>
      <c r="T969" s="442"/>
      <c r="U969" s="443"/>
      <c r="V969" s="448"/>
      <c r="W969" s="507" t="s">
        <v>326</v>
      </c>
      <c r="X969" s="409" t="s">
        <v>21</v>
      </c>
      <c r="Y969" s="410">
        <f>$Y$657</f>
        <v>0.7</v>
      </c>
      <c r="Z969" s="426"/>
      <c r="AA969" s="427"/>
      <c r="AB969" s="427"/>
      <c r="AC969" s="427"/>
      <c r="AD969" s="427"/>
      <c r="AE969" s="428"/>
      <c r="AF969" s="414">
        <f>ROUND(ROUND(ROUND(G872*Q944,0)*U968,0)*Y969,0)</f>
        <v>72</v>
      </c>
      <c r="AG969" s="79"/>
    </row>
    <row r="970" ht="16.5" customHeight="1">
      <c r="A970" s="403">
        <v>63.0</v>
      </c>
      <c r="B970" s="404" t="s">
        <v>6888</v>
      </c>
      <c r="C970" s="405" t="s">
        <v>6889</v>
      </c>
      <c r="D970" s="94"/>
      <c r="E970" s="94"/>
      <c r="F970" s="103"/>
      <c r="G970" s="140"/>
      <c r="H970" s="140"/>
      <c r="I970" s="95"/>
      <c r="J970" s="69"/>
      <c r="K970" s="65"/>
      <c r="L970" s="65"/>
      <c r="M970" s="302"/>
      <c r="N970" s="382"/>
      <c r="O970" s="383"/>
      <c r="P970" s="302"/>
      <c r="Q970" s="384"/>
      <c r="R970" s="458"/>
      <c r="S970" s="506"/>
      <c r="T970" s="442"/>
      <c r="U970" s="443"/>
      <c r="V970" s="448"/>
      <c r="W970" s="495"/>
      <c r="X970" s="418"/>
      <c r="Y970" s="419"/>
      <c r="Z970" s="420" t="s">
        <v>20</v>
      </c>
      <c r="AA970" s="421" t="s">
        <v>21</v>
      </c>
      <c r="AB970" s="422">
        <v>0.85</v>
      </c>
      <c r="AC970" s="412"/>
      <c r="AD970" s="412"/>
      <c r="AE970" s="413"/>
      <c r="AF970" s="414">
        <f>ROUND(ROUND(ROUND(ROUND(G872*Q944,0)*U968,0)*Y969,0)*AB970,0)</f>
        <v>61</v>
      </c>
      <c r="AG970" s="79"/>
    </row>
    <row r="971" ht="16.5" customHeight="1">
      <c r="A971" s="403">
        <v>63.0</v>
      </c>
      <c r="B971" s="404" t="s">
        <v>6890</v>
      </c>
      <c r="C971" s="405" t="s">
        <v>6891</v>
      </c>
      <c r="D971" s="94"/>
      <c r="E971" s="94"/>
      <c r="F971" s="103"/>
      <c r="G971" s="140"/>
      <c r="H971" s="140"/>
      <c r="I971" s="95"/>
      <c r="J971" s="69"/>
      <c r="K971" s="65"/>
      <c r="L971" s="65"/>
      <c r="M971" s="302"/>
      <c r="N971" s="382"/>
      <c r="O971" s="383"/>
      <c r="P971" s="302"/>
      <c r="Q971" s="384"/>
      <c r="R971" s="458"/>
      <c r="S971" s="506"/>
      <c r="T971" s="442"/>
      <c r="U971" s="443"/>
      <c r="V971" s="448"/>
      <c r="W971" s="507" t="s">
        <v>329</v>
      </c>
      <c r="X971" s="409" t="s">
        <v>21</v>
      </c>
      <c r="Y971" s="410">
        <f>$Y$659</f>
        <v>0.85</v>
      </c>
      <c r="Z971" s="423"/>
      <c r="AA971" s="424"/>
      <c r="AB971" s="424"/>
      <c r="AC971" s="424"/>
      <c r="AD971" s="424"/>
      <c r="AE971" s="419"/>
      <c r="AF971" s="414">
        <f>ROUND(ROUND(ROUND(G872*Q944,0)*U968,0)*Y971,0)</f>
        <v>88</v>
      </c>
      <c r="AG971" s="79"/>
    </row>
    <row r="972" ht="16.5" customHeight="1">
      <c r="A972" s="403">
        <v>63.0</v>
      </c>
      <c r="B972" s="404" t="s">
        <v>6892</v>
      </c>
      <c r="C972" s="405" t="s">
        <v>6893</v>
      </c>
      <c r="D972" s="94"/>
      <c r="E972" s="94"/>
      <c r="F972" s="103"/>
      <c r="G972" s="140"/>
      <c r="H972" s="140"/>
      <c r="I972" s="95"/>
      <c r="J972" s="69"/>
      <c r="K972" s="65"/>
      <c r="L972" s="65"/>
      <c r="M972" s="302"/>
      <c r="N972" s="382"/>
      <c r="O972" s="383"/>
      <c r="P972" s="302"/>
      <c r="Q972" s="384"/>
      <c r="R972" s="458"/>
      <c r="S972" s="506"/>
      <c r="T972" s="442"/>
      <c r="U972" s="443"/>
      <c r="V972" s="448"/>
      <c r="W972" s="495"/>
      <c r="X972" s="418"/>
      <c r="Y972" s="419"/>
      <c r="Z972" s="420" t="s">
        <v>20</v>
      </c>
      <c r="AA972" s="421" t="s">
        <v>21</v>
      </c>
      <c r="AB972" s="422">
        <v>0.85</v>
      </c>
      <c r="AC972" s="412"/>
      <c r="AD972" s="412"/>
      <c r="AE972" s="413"/>
      <c r="AF972" s="414">
        <f>ROUND(ROUND(ROUND(ROUND(G872*Q944,0)*U968,0)*Y971,0)*AB972,0)</f>
        <v>75</v>
      </c>
      <c r="AG972" s="79"/>
    </row>
    <row r="973" ht="16.5" customHeight="1">
      <c r="A973" s="403">
        <v>63.0</v>
      </c>
      <c r="B973" s="404" t="s">
        <v>6894</v>
      </c>
      <c r="C973" s="405" t="s">
        <v>6895</v>
      </c>
      <c r="D973" s="94"/>
      <c r="E973" s="94"/>
      <c r="F973" s="103"/>
      <c r="G973" s="140"/>
      <c r="H973" s="140"/>
      <c r="I973" s="95"/>
      <c r="J973" s="69"/>
      <c r="K973" s="65"/>
      <c r="L973" s="65"/>
      <c r="M973" s="302"/>
      <c r="N973" s="382"/>
      <c r="O973" s="383"/>
      <c r="P973" s="302"/>
      <c r="Q973" s="384"/>
      <c r="R973" s="458"/>
      <c r="S973" s="506"/>
      <c r="T973" s="442"/>
      <c r="U973" s="443"/>
      <c r="V973" s="448"/>
      <c r="W973" s="438"/>
      <c r="X973" s="409"/>
      <c r="Y973" s="439"/>
      <c r="Z973" s="411"/>
      <c r="AA973" s="412"/>
      <c r="AB973" s="413"/>
      <c r="AC973" s="509" t="s">
        <v>30</v>
      </c>
      <c r="AD973" s="442">
        <v>5.0</v>
      </c>
      <c r="AE973" s="452" t="s">
        <v>31</v>
      </c>
      <c r="AF973" s="414">
        <f>ROUND(ROUND(ROUND(G872*Q944,0)*U968,0)-AD973,0)</f>
        <v>98</v>
      </c>
      <c r="AG973" s="79"/>
    </row>
    <row r="974" ht="16.5" customHeight="1">
      <c r="A974" s="403">
        <v>63.0</v>
      </c>
      <c r="B974" s="404" t="s">
        <v>6896</v>
      </c>
      <c r="C974" s="405" t="s">
        <v>6897</v>
      </c>
      <c r="D974" s="94"/>
      <c r="E974" s="94"/>
      <c r="F974" s="103"/>
      <c r="G974" s="140"/>
      <c r="H974" s="140"/>
      <c r="I974" s="95"/>
      <c r="J974" s="69"/>
      <c r="K974" s="65"/>
      <c r="L974" s="65"/>
      <c r="M974" s="302"/>
      <c r="N974" s="382"/>
      <c r="O974" s="383"/>
      <c r="P974" s="302"/>
      <c r="Q974" s="384"/>
      <c r="R974" s="458"/>
      <c r="S974" s="506"/>
      <c r="T974" s="442"/>
      <c r="U974" s="443"/>
      <c r="V974" s="443"/>
      <c r="W974" s="445"/>
      <c r="X974" s="418"/>
      <c r="Y974" s="446"/>
      <c r="Z974" s="438" t="s">
        <v>20</v>
      </c>
      <c r="AA974" s="409" t="s">
        <v>21</v>
      </c>
      <c r="AB974" s="454">
        <v>0.85</v>
      </c>
      <c r="AC974" s="506"/>
      <c r="AD974" s="442"/>
      <c r="AE974" s="452"/>
      <c r="AF974" s="414">
        <f>ROUND(ROUND(ROUND(ROUND(G872*Q944,0)*U968,0)*AB974,0)-AD973,0)</f>
        <v>83</v>
      </c>
      <c r="AG974" s="79"/>
    </row>
    <row r="975" ht="16.5" customHeight="1">
      <c r="A975" s="403">
        <v>63.0</v>
      </c>
      <c r="B975" s="404" t="s">
        <v>6898</v>
      </c>
      <c r="C975" s="405" t="s">
        <v>6899</v>
      </c>
      <c r="D975" s="94"/>
      <c r="E975" s="94"/>
      <c r="F975" s="103"/>
      <c r="G975" s="140"/>
      <c r="H975" s="140"/>
      <c r="I975" s="95"/>
      <c r="J975" s="69"/>
      <c r="K975" s="65"/>
      <c r="L975" s="65"/>
      <c r="M975" s="302"/>
      <c r="N975" s="382"/>
      <c r="O975" s="383"/>
      <c r="P975" s="302"/>
      <c r="Q975" s="384"/>
      <c r="R975" s="458"/>
      <c r="S975" s="506"/>
      <c r="T975" s="442"/>
      <c r="U975" s="443"/>
      <c r="V975" s="443"/>
      <c r="W975" s="507" t="s">
        <v>326</v>
      </c>
      <c r="X975" s="442" t="s">
        <v>21</v>
      </c>
      <c r="Y975" s="448">
        <f>$Y$657</f>
        <v>0.7</v>
      </c>
      <c r="Z975" s="426"/>
      <c r="AA975" s="427"/>
      <c r="AB975" s="428"/>
      <c r="AC975" s="506"/>
      <c r="AD975" s="443"/>
      <c r="AE975" s="448"/>
      <c r="AF975" s="414">
        <f>ROUND(ROUND(ROUND(ROUND(G872*Q944,0)*U968,0)*Y975,0)-AD973,0)</f>
        <v>67</v>
      </c>
      <c r="AG975" s="79"/>
    </row>
    <row r="976" ht="16.5" customHeight="1">
      <c r="A976" s="403">
        <v>63.0</v>
      </c>
      <c r="B976" s="404" t="s">
        <v>6900</v>
      </c>
      <c r="C976" s="405" t="s">
        <v>6901</v>
      </c>
      <c r="D976" s="94"/>
      <c r="E976" s="94"/>
      <c r="F976" s="103"/>
      <c r="G976" s="140"/>
      <c r="H976" s="140"/>
      <c r="I976" s="95"/>
      <c r="J976" s="69"/>
      <c r="K976" s="65"/>
      <c r="L976" s="65"/>
      <c r="M976" s="302"/>
      <c r="N976" s="382"/>
      <c r="O976" s="383"/>
      <c r="P976" s="302"/>
      <c r="Q976" s="384"/>
      <c r="R976" s="458"/>
      <c r="S976" s="506"/>
      <c r="T976" s="442"/>
      <c r="U976" s="443"/>
      <c r="V976" s="443"/>
      <c r="W976" s="495"/>
      <c r="X976" s="418"/>
      <c r="Y976" s="419"/>
      <c r="Z976" s="420" t="s">
        <v>20</v>
      </c>
      <c r="AA976" s="421" t="s">
        <v>21</v>
      </c>
      <c r="AB976" s="430">
        <v>0.85</v>
      </c>
      <c r="AC976" s="506"/>
      <c r="AD976" s="443"/>
      <c r="AE976" s="448"/>
      <c r="AF976" s="414">
        <f>ROUND(ROUND(ROUND(ROUND(ROUND(G872*Q944,0)*U968,0)*Y975,0)*AB976,0)-AD973,0)</f>
        <v>56</v>
      </c>
      <c r="AG976" s="79"/>
    </row>
    <row r="977" ht="16.5" customHeight="1">
      <c r="A977" s="403">
        <v>63.0</v>
      </c>
      <c r="B977" s="404" t="s">
        <v>6902</v>
      </c>
      <c r="C977" s="405" t="s">
        <v>6903</v>
      </c>
      <c r="D977" s="94"/>
      <c r="E977" s="94"/>
      <c r="F977" s="103"/>
      <c r="G977" s="140"/>
      <c r="H977" s="140"/>
      <c r="I977" s="95"/>
      <c r="J977" s="69"/>
      <c r="K977" s="65"/>
      <c r="L977" s="65"/>
      <c r="M977" s="302"/>
      <c r="N977" s="382"/>
      <c r="O977" s="383"/>
      <c r="P977" s="302"/>
      <c r="Q977" s="384"/>
      <c r="R977" s="458"/>
      <c r="S977" s="506"/>
      <c r="T977" s="442"/>
      <c r="U977" s="443"/>
      <c r="V977" s="448"/>
      <c r="W977" s="507" t="s">
        <v>329</v>
      </c>
      <c r="X977" s="442" t="s">
        <v>21</v>
      </c>
      <c r="Y977" s="448">
        <f>$Y$659</f>
        <v>0.85</v>
      </c>
      <c r="Z977" s="423"/>
      <c r="AA977" s="424"/>
      <c r="AB977" s="419"/>
      <c r="AC977" s="506"/>
      <c r="AD977" s="443"/>
      <c r="AE977" s="448"/>
      <c r="AF977" s="414">
        <f>ROUND(ROUND(ROUND(ROUND(G872*Q944,0)*U968,0)*Y977,0)-AD973,0)</f>
        <v>83</v>
      </c>
      <c r="AG977" s="79"/>
    </row>
    <row r="978" ht="16.5" customHeight="1">
      <c r="A978" s="403">
        <v>63.0</v>
      </c>
      <c r="B978" s="404" t="s">
        <v>6904</v>
      </c>
      <c r="C978" s="405" t="s">
        <v>6905</v>
      </c>
      <c r="D978" s="94"/>
      <c r="E978" s="94"/>
      <c r="F978" s="103"/>
      <c r="G978" s="140"/>
      <c r="H978" s="140"/>
      <c r="I978" s="95"/>
      <c r="J978" s="69"/>
      <c r="K978" s="65"/>
      <c r="L978" s="65"/>
      <c r="M978" s="302"/>
      <c r="N978" s="382"/>
      <c r="O978" s="383"/>
      <c r="P978" s="302"/>
      <c r="Q978" s="384"/>
      <c r="R978" s="462"/>
      <c r="S978" s="495"/>
      <c r="T978" s="418"/>
      <c r="U978" s="424"/>
      <c r="V978" s="419"/>
      <c r="W978" s="495"/>
      <c r="X978" s="418"/>
      <c r="Y978" s="419"/>
      <c r="Z978" s="420" t="s">
        <v>20</v>
      </c>
      <c r="AA978" s="421" t="s">
        <v>21</v>
      </c>
      <c r="AB978" s="430">
        <v>0.85</v>
      </c>
      <c r="AC978" s="495"/>
      <c r="AD978" s="424"/>
      <c r="AE978" s="419"/>
      <c r="AF978" s="414">
        <f>ROUND(ROUND(ROUND(ROUND(ROUND(G872*Q944,0)*U968,0)*Y977,0)*AB978,0)-AD973,0)</f>
        <v>70</v>
      </c>
      <c r="AG978" s="79"/>
    </row>
    <row r="979" ht="16.5" customHeight="1">
      <c r="A979" s="29">
        <v>63.0</v>
      </c>
      <c r="B979" s="30" t="s">
        <v>6906</v>
      </c>
      <c r="C979" s="32" t="s">
        <v>6907</v>
      </c>
      <c r="D979" s="94"/>
      <c r="E979" s="94"/>
      <c r="F979" s="94"/>
      <c r="G979" s="140"/>
      <c r="H979" s="140"/>
      <c r="I979" s="95"/>
      <c r="J979" s="82" t="s">
        <v>38</v>
      </c>
      <c r="K979" s="96"/>
      <c r="L979" s="96"/>
      <c r="M979" s="152"/>
      <c r="N979" s="105"/>
      <c r="O979" s="94"/>
      <c r="P979" s="140"/>
      <c r="Q979" s="95"/>
      <c r="R979" s="287"/>
      <c r="S979" s="287"/>
      <c r="T979" s="152"/>
      <c r="U979" s="152"/>
      <c r="V979" s="152"/>
      <c r="W979" s="299"/>
      <c r="X979" s="287"/>
      <c r="Y979" s="345"/>
      <c r="Z979" s="398"/>
      <c r="AA979" s="288"/>
      <c r="AB979" s="288"/>
      <c r="AC979" s="288"/>
      <c r="AD979" s="288"/>
      <c r="AE979" s="346"/>
      <c r="AF979" s="45">
        <f>ROUND(ROUND(G872+K980,0)*Q944,0)</f>
        <v>209</v>
      </c>
      <c r="AG979" s="79"/>
    </row>
    <row r="980" ht="16.5" customHeight="1">
      <c r="A980" s="29">
        <v>63.0</v>
      </c>
      <c r="B980" s="30" t="s">
        <v>6908</v>
      </c>
      <c r="C980" s="32" t="s">
        <v>6909</v>
      </c>
      <c r="D980" s="94"/>
      <c r="E980" s="94"/>
      <c r="F980" s="94"/>
      <c r="G980" s="140"/>
      <c r="H980" s="140"/>
      <c r="I980" s="95"/>
      <c r="J980" s="482"/>
      <c r="K980" s="302">
        <v>6.0</v>
      </c>
      <c r="L980" s="63" t="s">
        <v>40</v>
      </c>
      <c r="M980" s="140"/>
      <c r="N980" s="105"/>
      <c r="O980" s="94"/>
      <c r="P980" s="140"/>
      <c r="Q980" s="95"/>
      <c r="R980" s="302"/>
      <c r="S980" s="302"/>
      <c r="T980" s="140"/>
      <c r="U980" s="140"/>
      <c r="V980" s="140"/>
      <c r="W980" s="303"/>
      <c r="X980" s="290"/>
      <c r="Y980" s="350"/>
      <c r="Z980" s="299" t="s">
        <v>20</v>
      </c>
      <c r="AA980" s="287" t="s">
        <v>21</v>
      </c>
      <c r="AB980" s="351">
        <v>0.85</v>
      </c>
      <c r="AC980" s="288"/>
      <c r="AD980" s="288"/>
      <c r="AE980" s="346"/>
      <c r="AF980" s="45">
        <f>ROUND(ROUND(ROUND(G872+K980,0)*Q944,0)*AB980,0)</f>
        <v>178</v>
      </c>
      <c r="AG980" s="79"/>
    </row>
    <row r="981" ht="16.5" customHeight="1">
      <c r="A981" s="29">
        <v>63.0</v>
      </c>
      <c r="B981" s="30" t="s">
        <v>6910</v>
      </c>
      <c r="C981" s="32" t="s">
        <v>6911</v>
      </c>
      <c r="D981" s="94"/>
      <c r="E981" s="94"/>
      <c r="F981" s="94"/>
      <c r="G981" s="140"/>
      <c r="H981" s="140"/>
      <c r="I981" s="95"/>
      <c r="J981" s="482"/>
      <c r="K981" s="65"/>
      <c r="L981" s="302"/>
      <c r="M981" s="366"/>
      <c r="N981" s="367"/>
      <c r="O981" s="368"/>
      <c r="P981" s="366"/>
      <c r="Q981" s="369"/>
      <c r="R981" s="304"/>
      <c r="S981" s="304"/>
      <c r="T981" s="140"/>
      <c r="U981" s="140"/>
      <c r="V981" s="140"/>
      <c r="W981" s="305" t="s">
        <v>326</v>
      </c>
      <c r="X981" s="287" t="s">
        <v>21</v>
      </c>
      <c r="Y981" s="354">
        <f>$Y$657</f>
        <v>0.7</v>
      </c>
      <c r="Z981" s="434"/>
      <c r="AA981" s="297"/>
      <c r="AB981" s="297"/>
      <c r="AC981" s="297"/>
      <c r="AD981" s="297"/>
      <c r="AE981" s="362"/>
      <c r="AF981" s="114">
        <f>ROUND(ROUND(ROUND(G872+K980,0)*Q944,0)*Y981,0)</f>
        <v>146</v>
      </c>
      <c r="AG981" s="79"/>
    </row>
    <row r="982" ht="16.5" customHeight="1">
      <c r="A982" s="29">
        <v>63.0</v>
      </c>
      <c r="B982" s="30" t="s">
        <v>6912</v>
      </c>
      <c r="C982" s="32" t="s">
        <v>6913</v>
      </c>
      <c r="D982" s="94"/>
      <c r="E982" s="94"/>
      <c r="F982" s="94"/>
      <c r="G982" s="140"/>
      <c r="H982" s="140"/>
      <c r="I982" s="95"/>
      <c r="J982" s="482"/>
      <c r="K982" s="65"/>
      <c r="L982" s="302"/>
      <c r="M982" s="366"/>
      <c r="N982" s="367"/>
      <c r="O982" s="368"/>
      <c r="P982" s="366"/>
      <c r="Q982" s="369"/>
      <c r="R982" s="304"/>
      <c r="S982" s="304"/>
      <c r="T982" s="140"/>
      <c r="U982" s="140"/>
      <c r="V982" s="140"/>
      <c r="W982" s="484"/>
      <c r="X982" s="290"/>
      <c r="Y982" s="355"/>
      <c r="Z982" s="356" t="s">
        <v>20</v>
      </c>
      <c r="AA982" s="357" t="s">
        <v>21</v>
      </c>
      <c r="AB982" s="358">
        <v>0.85</v>
      </c>
      <c r="AC982" s="288"/>
      <c r="AD982" s="288"/>
      <c r="AE982" s="346"/>
      <c r="AF982" s="114">
        <f>ROUND(ROUND(ROUND(ROUND(G872+K980,0)*Q944,0)*Y981,0)*AB982,0)</f>
        <v>124</v>
      </c>
      <c r="AG982" s="79"/>
    </row>
    <row r="983" ht="16.5" customHeight="1">
      <c r="A983" s="29">
        <v>63.0</v>
      </c>
      <c r="B983" s="30" t="s">
        <v>6914</v>
      </c>
      <c r="C983" s="32" t="s">
        <v>6915</v>
      </c>
      <c r="D983" s="94"/>
      <c r="E983" s="94"/>
      <c r="F983" s="94"/>
      <c r="G983" s="140"/>
      <c r="H983" s="140"/>
      <c r="I983" s="95"/>
      <c r="J983" s="482"/>
      <c r="K983" s="65"/>
      <c r="L983" s="302"/>
      <c r="M983" s="366"/>
      <c r="N983" s="367"/>
      <c r="O983" s="368"/>
      <c r="P983" s="366"/>
      <c r="Q983" s="369"/>
      <c r="R983" s="304"/>
      <c r="S983" s="304"/>
      <c r="T983" s="140"/>
      <c r="U983" s="140"/>
      <c r="V983" s="140"/>
      <c r="W983" s="305" t="s">
        <v>329</v>
      </c>
      <c r="X983" s="287" t="s">
        <v>21</v>
      </c>
      <c r="Y983" s="354">
        <f>$Y$659</f>
        <v>0.85</v>
      </c>
      <c r="Z983" s="435"/>
      <c r="AA983" s="292"/>
      <c r="AB983" s="292"/>
      <c r="AC983" s="292"/>
      <c r="AD983" s="292"/>
      <c r="AE983" s="355"/>
      <c r="AF983" s="45">
        <f>ROUND(ROUND(ROUND(G872+K980,0)*Q944,0)*Y983,0)</f>
        <v>178</v>
      </c>
      <c r="AG983" s="79"/>
    </row>
    <row r="984" ht="16.5" customHeight="1">
      <c r="A984" s="29">
        <v>63.0</v>
      </c>
      <c r="B984" s="30" t="s">
        <v>6916</v>
      </c>
      <c r="C984" s="32" t="s">
        <v>6917</v>
      </c>
      <c r="D984" s="94"/>
      <c r="E984" s="94"/>
      <c r="F984" s="94"/>
      <c r="G984" s="140"/>
      <c r="H984" s="140"/>
      <c r="I984" s="95"/>
      <c r="J984" s="482"/>
      <c r="K984" s="65"/>
      <c r="L984" s="302"/>
      <c r="M984" s="366"/>
      <c r="N984" s="367"/>
      <c r="O984" s="368"/>
      <c r="P984" s="366"/>
      <c r="Q984" s="369"/>
      <c r="R984" s="304"/>
      <c r="S984" s="304"/>
      <c r="T984" s="140"/>
      <c r="U984" s="140"/>
      <c r="V984" s="140"/>
      <c r="W984" s="484"/>
      <c r="X984" s="290"/>
      <c r="Y984" s="355"/>
      <c r="Z984" s="356" t="s">
        <v>20</v>
      </c>
      <c r="AA984" s="357" t="s">
        <v>21</v>
      </c>
      <c r="AB984" s="358">
        <v>0.85</v>
      </c>
      <c r="AC984" s="288"/>
      <c r="AD984" s="288"/>
      <c r="AE984" s="346"/>
      <c r="AF984" s="45">
        <f>ROUND(ROUND(ROUND(ROUND(G872+K980,0)*Q944,0)*Y983,0)*AB984,0)</f>
        <v>151</v>
      </c>
      <c r="AG984" s="79"/>
    </row>
    <row r="985" ht="16.5" customHeight="1">
      <c r="A985" s="29">
        <v>63.0</v>
      </c>
      <c r="B985" s="30" t="s">
        <v>6918</v>
      </c>
      <c r="C985" s="32" t="s">
        <v>6919</v>
      </c>
      <c r="D985" s="94"/>
      <c r="E985" s="94"/>
      <c r="F985" s="94"/>
      <c r="G985" s="140"/>
      <c r="H985" s="140"/>
      <c r="I985" s="95"/>
      <c r="J985" s="482"/>
      <c r="K985" s="65"/>
      <c r="L985" s="302"/>
      <c r="M985" s="366"/>
      <c r="N985" s="367"/>
      <c r="O985" s="368"/>
      <c r="P985" s="366"/>
      <c r="Q985" s="369"/>
      <c r="R985" s="304"/>
      <c r="S985" s="304"/>
      <c r="T985" s="140"/>
      <c r="U985" s="140"/>
      <c r="V985" s="140"/>
      <c r="W985" s="299"/>
      <c r="X985" s="287"/>
      <c r="Y985" s="345"/>
      <c r="Z985" s="398"/>
      <c r="AA985" s="288"/>
      <c r="AB985" s="346"/>
      <c r="AC985" s="82" t="s">
        <v>30</v>
      </c>
      <c r="AD985" s="302">
        <v>5.0</v>
      </c>
      <c r="AE985" s="360" t="s">
        <v>31</v>
      </c>
      <c r="AF985" s="45">
        <f>ROUND(ROUND(ROUND(G872+K980,0)*Q944,0)-AD985,0)</f>
        <v>204</v>
      </c>
      <c r="AG985" s="79"/>
    </row>
    <row r="986" ht="16.5" customHeight="1">
      <c r="A986" s="29">
        <v>63.0</v>
      </c>
      <c r="B986" s="30" t="s">
        <v>6920</v>
      </c>
      <c r="C986" s="32" t="s">
        <v>6921</v>
      </c>
      <c r="D986" s="94"/>
      <c r="E986" s="94"/>
      <c r="F986" s="94"/>
      <c r="G986" s="140"/>
      <c r="H986" s="140"/>
      <c r="I986" s="95"/>
      <c r="J986" s="482"/>
      <c r="K986" s="65"/>
      <c r="L986" s="302"/>
      <c r="M986" s="366"/>
      <c r="N986" s="367"/>
      <c r="O986" s="368"/>
      <c r="P986" s="366"/>
      <c r="Q986" s="369"/>
      <c r="R986" s="304"/>
      <c r="S986" s="304"/>
      <c r="T986" s="140"/>
      <c r="U986" s="140"/>
      <c r="V986" s="140"/>
      <c r="W986" s="303"/>
      <c r="X986" s="290"/>
      <c r="Y986" s="350"/>
      <c r="Z986" s="299" t="s">
        <v>20</v>
      </c>
      <c r="AA986" s="287" t="s">
        <v>21</v>
      </c>
      <c r="AB986" s="361">
        <v>0.85</v>
      </c>
      <c r="AC986" s="482"/>
      <c r="AD986" s="302"/>
      <c r="AE986" s="360"/>
      <c r="AF986" s="45">
        <f>ROUND(ROUND(ROUND(ROUND(G872+K980,0)*Q944,0)*AB986,0)-AD985,0)</f>
        <v>173</v>
      </c>
      <c r="AG986" s="79"/>
    </row>
    <row r="987" ht="16.5" customHeight="1">
      <c r="A987" s="29">
        <v>63.0</v>
      </c>
      <c r="B987" s="30" t="s">
        <v>6922</v>
      </c>
      <c r="C987" s="32" t="s">
        <v>6923</v>
      </c>
      <c r="D987" s="94"/>
      <c r="E987" s="94"/>
      <c r="F987" s="94"/>
      <c r="G987" s="140"/>
      <c r="H987" s="140"/>
      <c r="I987" s="95"/>
      <c r="J987" s="69"/>
      <c r="K987" s="65"/>
      <c r="L987" s="302"/>
      <c r="M987" s="366"/>
      <c r="N987" s="367"/>
      <c r="O987" s="368"/>
      <c r="P987" s="366"/>
      <c r="Q987" s="369"/>
      <c r="R987" s="304"/>
      <c r="S987" s="304"/>
      <c r="T987" s="140"/>
      <c r="U987" s="140"/>
      <c r="V987" s="140"/>
      <c r="W987" s="305" t="s">
        <v>326</v>
      </c>
      <c r="X987" s="302" t="s">
        <v>21</v>
      </c>
      <c r="Y987" s="349">
        <v>0.7</v>
      </c>
      <c r="Z987" s="434"/>
      <c r="AA987" s="297"/>
      <c r="AB987" s="362"/>
      <c r="AC987" s="482"/>
      <c r="AD987" s="313"/>
      <c r="AE987" s="349"/>
      <c r="AF987" s="114">
        <f>ROUND(ROUND(ROUND(ROUND(G872+K980,0)*Q944,0)*Y987,0)-AD985,0)</f>
        <v>141</v>
      </c>
      <c r="AG987" s="79"/>
    </row>
    <row r="988" ht="16.5" customHeight="1">
      <c r="A988" s="29">
        <v>63.0</v>
      </c>
      <c r="B988" s="30" t="s">
        <v>6924</v>
      </c>
      <c r="C988" s="32" t="s">
        <v>6925</v>
      </c>
      <c r="D988" s="94"/>
      <c r="E988" s="94"/>
      <c r="F988" s="94"/>
      <c r="G988" s="140"/>
      <c r="H988" s="140"/>
      <c r="I988" s="95"/>
      <c r="J988" s="69"/>
      <c r="K988" s="65"/>
      <c r="L988" s="302"/>
      <c r="M988" s="366"/>
      <c r="N988" s="367"/>
      <c r="O988" s="368"/>
      <c r="P988" s="366"/>
      <c r="Q988" s="369"/>
      <c r="R988" s="304"/>
      <c r="S988" s="304"/>
      <c r="T988" s="140"/>
      <c r="U988" s="140"/>
      <c r="V988" s="140"/>
      <c r="W988" s="484"/>
      <c r="X988" s="290"/>
      <c r="Y988" s="355"/>
      <c r="Z988" s="356" t="s">
        <v>20</v>
      </c>
      <c r="AA988" s="357" t="s">
        <v>21</v>
      </c>
      <c r="AB988" s="363">
        <v>0.85</v>
      </c>
      <c r="AC988" s="482"/>
      <c r="AD988" s="313"/>
      <c r="AE988" s="349"/>
      <c r="AF988" s="114">
        <f>ROUND(ROUND(ROUND(ROUND(ROUND(G872+K980,0)*Q944,0)*Y987,0)*AB988,0)-AD985,0)</f>
        <v>119</v>
      </c>
      <c r="AG988" s="79"/>
    </row>
    <row r="989" ht="16.5" customHeight="1">
      <c r="A989" s="29">
        <v>63.0</v>
      </c>
      <c r="B989" s="30" t="s">
        <v>6926</v>
      </c>
      <c r="C989" s="32" t="s">
        <v>6927</v>
      </c>
      <c r="D989" s="94"/>
      <c r="E989" s="94"/>
      <c r="F989" s="94"/>
      <c r="G989" s="140"/>
      <c r="H989" s="140"/>
      <c r="I989" s="95"/>
      <c r="J989" s="69"/>
      <c r="K989" s="65"/>
      <c r="L989" s="302"/>
      <c r="M989" s="366"/>
      <c r="N989" s="367"/>
      <c r="O989" s="368"/>
      <c r="P989" s="366"/>
      <c r="Q989" s="369"/>
      <c r="R989" s="304"/>
      <c r="S989" s="304"/>
      <c r="T989" s="140"/>
      <c r="U989" s="140"/>
      <c r="V989" s="140"/>
      <c r="W989" s="305" t="s">
        <v>329</v>
      </c>
      <c r="X989" s="302" t="s">
        <v>21</v>
      </c>
      <c r="Y989" s="349">
        <v>0.85</v>
      </c>
      <c r="Z989" s="435"/>
      <c r="AA989" s="292"/>
      <c r="AB989" s="355"/>
      <c r="AC989" s="482"/>
      <c r="AD989" s="313"/>
      <c r="AE989" s="349"/>
      <c r="AF989" s="45">
        <f>ROUND(ROUND(ROUND(ROUND(G872+K980,0)*Q944,0)*Y989,0)-AD985,0)</f>
        <v>173</v>
      </c>
      <c r="AG989" s="79"/>
    </row>
    <row r="990" ht="16.5" customHeight="1">
      <c r="A990" s="29">
        <v>63.0</v>
      </c>
      <c r="B990" s="30" t="s">
        <v>6928</v>
      </c>
      <c r="C990" s="32" t="s">
        <v>6929</v>
      </c>
      <c r="D990" s="94"/>
      <c r="E990" s="94"/>
      <c r="F990" s="94"/>
      <c r="G990" s="140"/>
      <c r="H990" s="140"/>
      <c r="I990" s="95"/>
      <c r="J990" s="69"/>
      <c r="K990" s="65"/>
      <c r="L990" s="302"/>
      <c r="M990" s="366"/>
      <c r="N990" s="367"/>
      <c r="O990" s="368"/>
      <c r="P990" s="366"/>
      <c r="Q990" s="369"/>
      <c r="R990" s="304"/>
      <c r="S990" s="304"/>
      <c r="T990" s="140"/>
      <c r="U990" s="140"/>
      <c r="V990" s="140"/>
      <c r="W990" s="484"/>
      <c r="X990" s="290"/>
      <c r="Y990" s="355"/>
      <c r="Z990" s="356" t="s">
        <v>20</v>
      </c>
      <c r="AA990" s="357" t="s">
        <v>21</v>
      </c>
      <c r="AB990" s="363">
        <v>0.85</v>
      </c>
      <c r="AC990" s="484"/>
      <c r="AD990" s="292"/>
      <c r="AE990" s="355"/>
      <c r="AF990" s="45">
        <f>ROUND(ROUND(ROUND(ROUND(ROUND(G872+K980,0)*Q944,0)*Y989,0)*AB990,0)-AD985,0)</f>
        <v>146</v>
      </c>
      <c r="AG990" s="79"/>
    </row>
    <row r="991" ht="16.5" customHeight="1">
      <c r="A991" s="403">
        <v>63.0</v>
      </c>
      <c r="B991" s="404" t="s">
        <v>6930</v>
      </c>
      <c r="C991" s="405" t="s">
        <v>6931</v>
      </c>
      <c r="D991" s="94"/>
      <c r="E991" s="94"/>
      <c r="F991" s="307"/>
      <c r="G991" s="352"/>
      <c r="H991" s="140"/>
      <c r="I991" s="95"/>
      <c r="J991" s="69"/>
      <c r="K991" s="304"/>
      <c r="L991" s="365"/>
      <c r="M991" s="366"/>
      <c r="N991" s="367"/>
      <c r="O991" s="368"/>
      <c r="P991" s="366"/>
      <c r="Q991" s="369"/>
      <c r="R991" s="504" t="s">
        <v>23</v>
      </c>
      <c r="S991" s="505" t="s">
        <v>24</v>
      </c>
      <c r="T991" s="408"/>
      <c r="U991" s="408"/>
      <c r="V991" s="437"/>
      <c r="W991" s="438"/>
      <c r="X991" s="409"/>
      <c r="Y991" s="439"/>
      <c r="Z991" s="411"/>
      <c r="AA991" s="412"/>
      <c r="AB991" s="412"/>
      <c r="AC991" s="412"/>
      <c r="AD991" s="412"/>
      <c r="AE991" s="413"/>
      <c r="AF991" s="414">
        <f>ROUND(ROUND(ROUND(G872+K980,0)*Q944,0)*U992,0)</f>
        <v>146</v>
      </c>
      <c r="AG991" s="79"/>
    </row>
    <row r="992" ht="16.5" customHeight="1">
      <c r="A992" s="403">
        <v>63.0</v>
      </c>
      <c r="B992" s="404" t="s">
        <v>6932</v>
      </c>
      <c r="C992" s="405" t="s">
        <v>6933</v>
      </c>
      <c r="D992" s="94"/>
      <c r="E992" s="94"/>
      <c r="F992" s="307"/>
      <c r="G992" s="352"/>
      <c r="H992" s="140"/>
      <c r="I992" s="95"/>
      <c r="J992" s="69"/>
      <c r="K992" s="302"/>
      <c r="L992" s="63"/>
      <c r="M992" s="366"/>
      <c r="N992" s="367"/>
      <c r="O992" s="368"/>
      <c r="P992" s="366"/>
      <c r="Q992" s="369"/>
      <c r="R992" s="481"/>
      <c r="S992" s="506"/>
      <c r="T992" s="442" t="s">
        <v>21</v>
      </c>
      <c r="U992" s="443">
        <v>0.7</v>
      </c>
      <c r="V992" s="444"/>
      <c r="W992" s="445"/>
      <c r="X992" s="418"/>
      <c r="Y992" s="446"/>
      <c r="Z992" s="438" t="s">
        <v>20</v>
      </c>
      <c r="AA992" s="409" t="s">
        <v>21</v>
      </c>
      <c r="AB992" s="447">
        <v>0.85</v>
      </c>
      <c r="AC992" s="412"/>
      <c r="AD992" s="412"/>
      <c r="AE992" s="413"/>
      <c r="AF992" s="414">
        <f>ROUND(ROUND(ROUND(ROUND(G872+K980,0)*Q944,0)*U992,0)*AB992,0)</f>
        <v>124</v>
      </c>
      <c r="AG992" s="79"/>
    </row>
    <row r="993" ht="16.5" customHeight="1">
      <c r="A993" s="403">
        <v>63.0</v>
      </c>
      <c r="B993" s="404" t="s">
        <v>6934</v>
      </c>
      <c r="C993" s="405" t="s">
        <v>6935</v>
      </c>
      <c r="D993" s="94"/>
      <c r="E993" s="94"/>
      <c r="F993" s="103"/>
      <c r="G993" s="140"/>
      <c r="H993" s="140"/>
      <c r="I993" s="95"/>
      <c r="J993" s="69"/>
      <c r="K993" s="65"/>
      <c r="L993" s="65"/>
      <c r="M993" s="302"/>
      <c r="N993" s="382"/>
      <c r="O993" s="383"/>
      <c r="P993" s="302"/>
      <c r="Q993" s="384"/>
      <c r="R993" s="481"/>
      <c r="S993" s="506"/>
      <c r="T993" s="442"/>
      <c r="U993" s="443"/>
      <c r="V993" s="448"/>
      <c r="W993" s="507" t="s">
        <v>326</v>
      </c>
      <c r="X993" s="409" t="s">
        <v>21</v>
      </c>
      <c r="Y993" s="410">
        <f>$Y$657</f>
        <v>0.7</v>
      </c>
      <c r="Z993" s="426"/>
      <c r="AA993" s="427"/>
      <c r="AB993" s="427"/>
      <c r="AC993" s="427"/>
      <c r="AD993" s="427"/>
      <c r="AE993" s="428"/>
      <c r="AF993" s="414">
        <f>ROUND(ROUND(ROUND(ROUND(G872+K980,0)*Q944,0)*U992,0)*Y993,0)</f>
        <v>102</v>
      </c>
      <c r="AG993" s="79"/>
    </row>
    <row r="994" ht="16.5" customHeight="1">
      <c r="A994" s="403">
        <v>63.0</v>
      </c>
      <c r="B994" s="404" t="s">
        <v>6936</v>
      </c>
      <c r="C994" s="405" t="s">
        <v>6937</v>
      </c>
      <c r="D994" s="94"/>
      <c r="E994" s="94"/>
      <c r="F994" s="103"/>
      <c r="G994" s="140"/>
      <c r="H994" s="140"/>
      <c r="I994" s="95"/>
      <c r="J994" s="69"/>
      <c r="K994" s="65"/>
      <c r="L994" s="65"/>
      <c r="M994" s="302"/>
      <c r="N994" s="382"/>
      <c r="O994" s="383"/>
      <c r="P994" s="302"/>
      <c r="Q994" s="384"/>
      <c r="R994" s="481"/>
      <c r="S994" s="506"/>
      <c r="T994" s="442"/>
      <c r="U994" s="443"/>
      <c r="V994" s="448"/>
      <c r="W994" s="495"/>
      <c r="X994" s="418"/>
      <c r="Y994" s="419"/>
      <c r="Z994" s="420" t="s">
        <v>20</v>
      </c>
      <c r="AA994" s="421" t="s">
        <v>21</v>
      </c>
      <c r="AB994" s="422">
        <v>0.85</v>
      </c>
      <c r="AC994" s="412"/>
      <c r="AD994" s="412"/>
      <c r="AE994" s="413"/>
      <c r="AF994" s="414">
        <f>ROUND(ROUND(ROUND(ROUND(ROUND(G872+K980,0)*Q944,0)*U992,0)*Y993,0)*AB994,0)</f>
        <v>87</v>
      </c>
      <c r="AG994" s="79"/>
    </row>
    <row r="995" ht="16.5" customHeight="1">
      <c r="A995" s="403">
        <v>63.0</v>
      </c>
      <c r="B995" s="404" t="s">
        <v>6938</v>
      </c>
      <c r="C995" s="405" t="s">
        <v>6939</v>
      </c>
      <c r="D995" s="94"/>
      <c r="E995" s="94"/>
      <c r="F995" s="103"/>
      <c r="G995" s="140"/>
      <c r="H995" s="140"/>
      <c r="I995" s="95"/>
      <c r="J995" s="69"/>
      <c r="K995" s="65"/>
      <c r="L995" s="65"/>
      <c r="M995" s="302"/>
      <c r="N995" s="382"/>
      <c r="O995" s="383"/>
      <c r="P995" s="302"/>
      <c r="Q995" s="384"/>
      <c r="R995" s="481"/>
      <c r="S995" s="506"/>
      <c r="T995" s="442"/>
      <c r="U995" s="443"/>
      <c r="V995" s="448"/>
      <c r="W995" s="507" t="s">
        <v>329</v>
      </c>
      <c r="X995" s="409" t="s">
        <v>21</v>
      </c>
      <c r="Y995" s="410">
        <f>$Y$659</f>
        <v>0.85</v>
      </c>
      <c r="Z995" s="423"/>
      <c r="AA995" s="424"/>
      <c r="AB995" s="424"/>
      <c r="AC995" s="424"/>
      <c r="AD995" s="424"/>
      <c r="AE995" s="419"/>
      <c r="AF995" s="414">
        <f>ROUND(ROUND(ROUND(ROUND(G872+K980,0)*Q944,0)*U992,0)*Y995,0)</f>
        <v>124</v>
      </c>
      <c r="AG995" s="79"/>
    </row>
    <row r="996" ht="16.5" customHeight="1">
      <c r="A996" s="403">
        <v>63.0</v>
      </c>
      <c r="B996" s="404" t="s">
        <v>6940</v>
      </c>
      <c r="C996" s="405" t="s">
        <v>6941</v>
      </c>
      <c r="D996" s="94"/>
      <c r="E996" s="94"/>
      <c r="F996" s="103"/>
      <c r="G996" s="140"/>
      <c r="H996" s="140"/>
      <c r="I996" s="95"/>
      <c r="J996" s="69"/>
      <c r="K996" s="65"/>
      <c r="L996" s="65"/>
      <c r="M996" s="302"/>
      <c r="N996" s="382"/>
      <c r="O996" s="383"/>
      <c r="P996" s="302"/>
      <c r="Q996" s="384"/>
      <c r="R996" s="481"/>
      <c r="S996" s="506"/>
      <c r="T996" s="442"/>
      <c r="U996" s="443"/>
      <c r="V996" s="448"/>
      <c r="W996" s="495"/>
      <c r="X996" s="418"/>
      <c r="Y996" s="419"/>
      <c r="Z996" s="420" t="s">
        <v>20</v>
      </c>
      <c r="AA996" s="421" t="s">
        <v>21</v>
      </c>
      <c r="AB996" s="422">
        <v>0.85</v>
      </c>
      <c r="AC996" s="412"/>
      <c r="AD996" s="412"/>
      <c r="AE996" s="413"/>
      <c r="AF996" s="414">
        <f>ROUND(ROUND(ROUND(ROUND(ROUND(G872+K980,0)*Q944,0)*U992,0)*Y995,0)*AB996,0)</f>
        <v>105</v>
      </c>
      <c r="AG996" s="79"/>
    </row>
    <row r="997" ht="16.5" customHeight="1">
      <c r="A997" s="403">
        <v>63.0</v>
      </c>
      <c r="B997" s="404" t="s">
        <v>6942</v>
      </c>
      <c r="C997" s="405" t="s">
        <v>6943</v>
      </c>
      <c r="D997" s="94"/>
      <c r="E997" s="94"/>
      <c r="F997" s="103"/>
      <c r="G997" s="140"/>
      <c r="H997" s="140"/>
      <c r="I997" s="95"/>
      <c r="J997" s="69"/>
      <c r="K997" s="65"/>
      <c r="L997" s="65"/>
      <c r="M997" s="302"/>
      <c r="N997" s="382"/>
      <c r="O997" s="383"/>
      <c r="P997" s="302"/>
      <c r="Q997" s="384"/>
      <c r="R997" s="481"/>
      <c r="S997" s="506"/>
      <c r="T997" s="442"/>
      <c r="U997" s="443"/>
      <c r="V997" s="448"/>
      <c r="W997" s="438"/>
      <c r="X997" s="409"/>
      <c r="Y997" s="439"/>
      <c r="Z997" s="411"/>
      <c r="AA997" s="412"/>
      <c r="AB997" s="413"/>
      <c r="AC997" s="509" t="s">
        <v>30</v>
      </c>
      <c r="AD997" s="442">
        <v>5.0</v>
      </c>
      <c r="AE997" s="452" t="s">
        <v>31</v>
      </c>
      <c r="AF997" s="414">
        <f>ROUND(ROUND(ROUND(ROUND(G872+K980,0)*Q944,0)*U992,0)-AD997,0)</f>
        <v>141</v>
      </c>
      <c r="AG997" s="79"/>
    </row>
    <row r="998" ht="16.5" customHeight="1">
      <c r="A998" s="403">
        <v>63.0</v>
      </c>
      <c r="B998" s="404" t="s">
        <v>6944</v>
      </c>
      <c r="C998" s="405" t="s">
        <v>6945</v>
      </c>
      <c r="D998" s="94"/>
      <c r="E998" s="94"/>
      <c r="F998" s="103"/>
      <c r="G998" s="140"/>
      <c r="H998" s="140"/>
      <c r="I998" s="95"/>
      <c r="J998" s="69"/>
      <c r="K998" s="65"/>
      <c r="L998" s="65"/>
      <c r="M998" s="302"/>
      <c r="N998" s="382"/>
      <c r="O998" s="383"/>
      <c r="P998" s="302"/>
      <c r="Q998" s="384"/>
      <c r="R998" s="481"/>
      <c r="S998" s="510"/>
      <c r="T998" s="442"/>
      <c r="U998" s="443"/>
      <c r="V998" s="448"/>
      <c r="W998" s="445"/>
      <c r="X998" s="418"/>
      <c r="Y998" s="446"/>
      <c r="Z998" s="438" t="s">
        <v>20</v>
      </c>
      <c r="AA998" s="409" t="s">
        <v>21</v>
      </c>
      <c r="AB998" s="454">
        <v>0.85</v>
      </c>
      <c r="AC998" s="506"/>
      <c r="AD998" s="442"/>
      <c r="AE998" s="452"/>
      <c r="AF998" s="414">
        <f>ROUND(ROUND(ROUND(ROUND(ROUND(G872+K980,0)*Q944,0)*U992,0)*AB998,0)-AD997,0)</f>
        <v>119</v>
      </c>
      <c r="AG998" s="79"/>
    </row>
    <row r="999" ht="16.5" customHeight="1">
      <c r="A999" s="403">
        <v>63.0</v>
      </c>
      <c r="B999" s="404" t="s">
        <v>6946</v>
      </c>
      <c r="C999" s="405" t="s">
        <v>6947</v>
      </c>
      <c r="D999" s="94"/>
      <c r="E999" s="94"/>
      <c r="F999" s="103"/>
      <c r="G999" s="140"/>
      <c r="H999" s="140"/>
      <c r="I999" s="95"/>
      <c r="J999" s="69"/>
      <c r="K999" s="65"/>
      <c r="L999" s="65"/>
      <c r="M999" s="302"/>
      <c r="N999" s="382"/>
      <c r="O999" s="383"/>
      <c r="P999" s="302"/>
      <c r="Q999" s="384"/>
      <c r="R999" s="508"/>
      <c r="S999" s="455"/>
      <c r="T999" s="442"/>
      <c r="U999" s="443"/>
      <c r="V999" s="448"/>
      <c r="W999" s="507" t="s">
        <v>326</v>
      </c>
      <c r="X999" s="442" t="s">
        <v>21</v>
      </c>
      <c r="Y999" s="448">
        <f>$Y$657</f>
        <v>0.7</v>
      </c>
      <c r="Z999" s="426"/>
      <c r="AA999" s="427"/>
      <c r="AB999" s="428"/>
      <c r="AC999" s="506"/>
      <c r="AD999" s="443"/>
      <c r="AE999" s="448"/>
      <c r="AF999" s="414">
        <f>ROUND(ROUND(ROUND(ROUND(ROUND(G872+K980,0)*Q944,0)*U992,0)*Y999,0)-AD997,0)</f>
        <v>97</v>
      </c>
      <c r="AG999" s="79"/>
    </row>
    <row r="1000" ht="16.5" customHeight="1">
      <c r="A1000" s="403">
        <v>63.0</v>
      </c>
      <c r="B1000" s="404" t="s">
        <v>6948</v>
      </c>
      <c r="C1000" s="405" t="s">
        <v>6949</v>
      </c>
      <c r="D1000" s="94"/>
      <c r="E1000" s="94"/>
      <c r="F1000" s="103"/>
      <c r="G1000" s="140"/>
      <c r="H1000" s="140"/>
      <c r="I1000" s="95"/>
      <c r="J1000" s="69"/>
      <c r="K1000" s="65"/>
      <c r="L1000" s="65"/>
      <c r="M1000" s="302"/>
      <c r="N1000" s="382"/>
      <c r="O1000" s="383"/>
      <c r="P1000" s="302"/>
      <c r="Q1000" s="384"/>
      <c r="R1000" s="458"/>
      <c r="S1000" s="455"/>
      <c r="T1000" s="442"/>
      <c r="U1000" s="443"/>
      <c r="V1000" s="448"/>
      <c r="W1000" s="495"/>
      <c r="X1000" s="418"/>
      <c r="Y1000" s="419"/>
      <c r="Z1000" s="420" t="s">
        <v>20</v>
      </c>
      <c r="AA1000" s="421" t="s">
        <v>21</v>
      </c>
      <c r="AB1000" s="430">
        <v>0.85</v>
      </c>
      <c r="AC1000" s="506"/>
      <c r="AD1000" s="443"/>
      <c r="AE1000" s="448"/>
      <c r="AF1000" s="414">
        <f>ROUND(ROUND(ROUND(ROUND(ROUND(ROUND(G872+K980,0)*Q944,0)*U992,0)*Y999,0)*AB1000,0)-AD997,0)</f>
        <v>82</v>
      </c>
      <c r="AG1000" s="79"/>
    </row>
    <row r="1001" ht="16.5" customHeight="1">
      <c r="A1001" s="403">
        <v>63.0</v>
      </c>
      <c r="B1001" s="404" t="s">
        <v>6950</v>
      </c>
      <c r="C1001" s="405" t="s">
        <v>6951</v>
      </c>
      <c r="D1001" s="94"/>
      <c r="E1001" s="94"/>
      <c r="F1001" s="103"/>
      <c r="G1001" s="140"/>
      <c r="H1001" s="140"/>
      <c r="I1001" s="95"/>
      <c r="J1001" s="69"/>
      <c r="K1001" s="65"/>
      <c r="L1001" s="65"/>
      <c r="M1001" s="302"/>
      <c r="N1001" s="382"/>
      <c r="O1001" s="383"/>
      <c r="P1001" s="302"/>
      <c r="Q1001" s="384"/>
      <c r="R1001" s="458"/>
      <c r="S1001" s="455"/>
      <c r="T1001" s="442"/>
      <c r="U1001" s="443"/>
      <c r="V1001" s="448"/>
      <c r="W1001" s="507" t="s">
        <v>329</v>
      </c>
      <c r="X1001" s="442" t="s">
        <v>21</v>
      </c>
      <c r="Y1001" s="448">
        <f>$Y$659</f>
        <v>0.85</v>
      </c>
      <c r="Z1001" s="423"/>
      <c r="AA1001" s="424"/>
      <c r="AB1001" s="419"/>
      <c r="AC1001" s="506"/>
      <c r="AD1001" s="443"/>
      <c r="AE1001" s="448"/>
      <c r="AF1001" s="414">
        <f>ROUND(ROUND(ROUND(ROUND(ROUND(G872+K980,0)*Q944,0)*U992,0)*Y1001,0)-AD997,0)</f>
        <v>119</v>
      </c>
      <c r="AG1001" s="79"/>
    </row>
    <row r="1002" ht="16.5" customHeight="1">
      <c r="A1002" s="403">
        <v>63.0</v>
      </c>
      <c r="B1002" s="404" t="s">
        <v>6952</v>
      </c>
      <c r="C1002" s="405" t="s">
        <v>6953</v>
      </c>
      <c r="D1002" s="94"/>
      <c r="E1002" s="94"/>
      <c r="F1002" s="103"/>
      <c r="G1002" s="140"/>
      <c r="H1002" s="140"/>
      <c r="I1002" s="95"/>
      <c r="J1002" s="69"/>
      <c r="K1002" s="65"/>
      <c r="L1002" s="65"/>
      <c r="M1002" s="302"/>
      <c r="N1002" s="382"/>
      <c r="O1002" s="383"/>
      <c r="P1002" s="302"/>
      <c r="Q1002" s="384"/>
      <c r="R1002" s="458"/>
      <c r="S1002" s="455"/>
      <c r="T1002" s="442"/>
      <c r="U1002" s="443"/>
      <c r="V1002" s="448"/>
      <c r="W1002" s="495"/>
      <c r="X1002" s="418"/>
      <c r="Y1002" s="419"/>
      <c r="Z1002" s="420" t="s">
        <v>20</v>
      </c>
      <c r="AA1002" s="421" t="s">
        <v>21</v>
      </c>
      <c r="AB1002" s="430">
        <v>0.85</v>
      </c>
      <c r="AC1002" s="495"/>
      <c r="AD1002" s="424"/>
      <c r="AE1002" s="419"/>
      <c r="AF1002" s="414">
        <f>ROUND(ROUND(ROUND(ROUND(ROUND(ROUND(G872+K980,0)*Q944,0)*U992,0)*Y1001,0)*AB1002,0)-AD997,0)</f>
        <v>100</v>
      </c>
      <c r="AG1002" s="79"/>
    </row>
    <row r="1003" ht="16.5" customHeight="1">
      <c r="A1003" s="403">
        <v>63.0</v>
      </c>
      <c r="B1003" s="404" t="s">
        <v>6954</v>
      </c>
      <c r="C1003" s="405" t="s">
        <v>6955</v>
      </c>
      <c r="D1003" s="94"/>
      <c r="E1003" s="94"/>
      <c r="F1003" s="103"/>
      <c r="G1003" s="140"/>
      <c r="H1003" s="140"/>
      <c r="I1003" s="95"/>
      <c r="J1003" s="69"/>
      <c r="K1003" s="65"/>
      <c r="L1003" s="65"/>
      <c r="M1003" s="302"/>
      <c r="N1003" s="382"/>
      <c r="O1003" s="383"/>
      <c r="P1003" s="302"/>
      <c r="Q1003" s="384"/>
      <c r="R1003" s="458"/>
      <c r="S1003" s="505" t="s">
        <v>27</v>
      </c>
      <c r="T1003" s="409"/>
      <c r="U1003" s="457"/>
      <c r="V1003" s="410"/>
      <c r="W1003" s="438"/>
      <c r="X1003" s="409"/>
      <c r="Y1003" s="439"/>
      <c r="Z1003" s="411"/>
      <c r="AA1003" s="412"/>
      <c r="AB1003" s="412"/>
      <c r="AC1003" s="412"/>
      <c r="AD1003" s="412"/>
      <c r="AE1003" s="413"/>
      <c r="AF1003" s="414">
        <f>ROUND(ROUND(ROUND(G872+K980,0)*Q944,0)*U1004,0)</f>
        <v>105</v>
      </c>
      <c r="AG1003" s="79"/>
    </row>
    <row r="1004" ht="16.5" customHeight="1">
      <c r="A1004" s="403">
        <v>63.0</v>
      </c>
      <c r="B1004" s="404" t="s">
        <v>6956</v>
      </c>
      <c r="C1004" s="405" t="s">
        <v>6957</v>
      </c>
      <c r="D1004" s="94"/>
      <c r="E1004" s="94"/>
      <c r="F1004" s="103"/>
      <c r="G1004" s="140"/>
      <c r="H1004" s="140"/>
      <c r="I1004" s="95"/>
      <c r="J1004" s="69"/>
      <c r="K1004" s="65"/>
      <c r="L1004" s="65"/>
      <c r="M1004" s="302"/>
      <c r="N1004" s="382"/>
      <c r="O1004" s="383"/>
      <c r="P1004" s="302"/>
      <c r="Q1004" s="384"/>
      <c r="R1004" s="458"/>
      <c r="S1004" s="506"/>
      <c r="T1004" s="442" t="s">
        <v>21</v>
      </c>
      <c r="U1004" s="443">
        <v>0.5</v>
      </c>
      <c r="V1004" s="448"/>
      <c r="W1004" s="445"/>
      <c r="X1004" s="418"/>
      <c r="Y1004" s="446"/>
      <c r="Z1004" s="438" t="s">
        <v>20</v>
      </c>
      <c r="AA1004" s="409" t="s">
        <v>21</v>
      </c>
      <c r="AB1004" s="447">
        <v>0.85</v>
      </c>
      <c r="AC1004" s="412"/>
      <c r="AD1004" s="412"/>
      <c r="AE1004" s="413"/>
      <c r="AF1004" s="414">
        <f>ROUND(ROUND(ROUND(ROUND(G872+K980,0)*Q944,0)*U1004,0)*AB1004,0)</f>
        <v>89</v>
      </c>
      <c r="AG1004" s="79"/>
    </row>
    <row r="1005" ht="16.5" customHeight="1">
      <c r="A1005" s="403">
        <v>63.0</v>
      </c>
      <c r="B1005" s="404" t="s">
        <v>6958</v>
      </c>
      <c r="C1005" s="405" t="s">
        <v>6959</v>
      </c>
      <c r="D1005" s="94"/>
      <c r="E1005" s="94"/>
      <c r="F1005" s="103"/>
      <c r="G1005" s="140"/>
      <c r="H1005" s="140"/>
      <c r="I1005" s="95"/>
      <c r="J1005" s="69"/>
      <c r="K1005" s="65"/>
      <c r="L1005" s="65"/>
      <c r="M1005" s="302"/>
      <c r="N1005" s="382"/>
      <c r="O1005" s="383"/>
      <c r="P1005" s="302"/>
      <c r="Q1005" s="384"/>
      <c r="R1005" s="458"/>
      <c r="S1005" s="506"/>
      <c r="T1005" s="442"/>
      <c r="U1005" s="443"/>
      <c r="V1005" s="448"/>
      <c r="W1005" s="507" t="s">
        <v>326</v>
      </c>
      <c r="X1005" s="409" t="s">
        <v>21</v>
      </c>
      <c r="Y1005" s="410">
        <f>$Y$657</f>
        <v>0.7</v>
      </c>
      <c r="Z1005" s="426"/>
      <c r="AA1005" s="427"/>
      <c r="AB1005" s="427"/>
      <c r="AC1005" s="427"/>
      <c r="AD1005" s="427"/>
      <c r="AE1005" s="428"/>
      <c r="AF1005" s="414">
        <f>ROUND(ROUND(ROUND(ROUND(G872+K980,0)*Q944,0)*U1004,0)*Y1005,0)</f>
        <v>74</v>
      </c>
      <c r="AG1005" s="79"/>
    </row>
    <row r="1006" ht="16.5" customHeight="1">
      <c r="A1006" s="403">
        <v>63.0</v>
      </c>
      <c r="B1006" s="404" t="s">
        <v>6960</v>
      </c>
      <c r="C1006" s="405" t="s">
        <v>6961</v>
      </c>
      <c r="D1006" s="94"/>
      <c r="E1006" s="94"/>
      <c r="F1006" s="103"/>
      <c r="G1006" s="140"/>
      <c r="H1006" s="140"/>
      <c r="I1006" s="95"/>
      <c r="J1006" s="69"/>
      <c r="K1006" s="65"/>
      <c r="L1006" s="65"/>
      <c r="M1006" s="302"/>
      <c r="N1006" s="382"/>
      <c r="O1006" s="383"/>
      <c r="P1006" s="302"/>
      <c r="Q1006" s="384"/>
      <c r="R1006" s="458"/>
      <c r="S1006" s="506"/>
      <c r="T1006" s="442"/>
      <c r="U1006" s="443"/>
      <c r="V1006" s="448"/>
      <c r="W1006" s="495"/>
      <c r="X1006" s="418"/>
      <c r="Y1006" s="419"/>
      <c r="Z1006" s="420" t="s">
        <v>20</v>
      </c>
      <c r="AA1006" s="421" t="s">
        <v>21</v>
      </c>
      <c r="AB1006" s="422">
        <v>0.85</v>
      </c>
      <c r="AC1006" s="412"/>
      <c r="AD1006" s="412"/>
      <c r="AE1006" s="413"/>
      <c r="AF1006" s="414">
        <f>ROUND(ROUND(ROUND(ROUND(ROUND(G872+K980,0)*Q944,0)*U1004,0)*Y1005,0)*AB1006,0)</f>
        <v>63</v>
      </c>
      <c r="AG1006" s="79"/>
    </row>
    <row r="1007" ht="16.5" customHeight="1">
      <c r="A1007" s="403">
        <v>63.0</v>
      </c>
      <c r="B1007" s="404" t="s">
        <v>6962</v>
      </c>
      <c r="C1007" s="405" t="s">
        <v>6963</v>
      </c>
      <c r="D1007" s="94"/>
      <c r="E1007" s="94"/>
      <c r="F1007" s="103"/>
      <c r="G1007" s="140"/>
      <c r="H1007" s="140"/>
      <c r="I1007" s="95"/>
      <c r="J1007" s="69"/>
      <c r="K1007" s="65"/>
      <c r="L1007" s="65"/>
      <c r="M1007" s="302"/>
      <c r="N1007" s="382"/>
      <c r="O1007" s="383"/>
      <c r="P1007" s="302"/>
      <c r="Q1007" s="384"/>
      <c r="R1007" s="458"/>
      <c r="S1007" s="506"/>
      <c r="T1007" s="442"/>
      <c r="U1007" s="443"/>
      <c r="V1007" s="448"/>
      <c r="W1007" s="507" t="s">
        <v>329</v>
      </c>
      <c r="X1007" s="409" t="s">
        <v>21</v>
      </c>
      <c r="Y1007" s="410">
        <f>$Y$659</f>
        <v>0.85</v>
      </c>
      <c r="Z1007" s="423"/>
      <c r="AA1007" s="424"/>
      <c r="AB1007" s="424"/>
      <c r="AC1007" s="424"/>
      <c r="AD1007" s="424"/>
      <c r="AE1007" s="419"/>
      <c r="AF1007" s="414">
        <f>ROUND(ROUND(ROUND(ROUND(G872+K980,0)*Q944,0)*U1004,0)*Y1007,0)</f>
        <v>89</v>
      </c>
      <c r="AG1007" s="79"/>
    </row>
    <row r="1008" ht="16.5" customHeight="1">
      <c r="A1008" s="403">
        <v>63.0</v>
      </c>
      <c r="B1008" s="404" t="s">
        <v>6964</v>
      </c>
      <c r="C1008" s="405" t="s">
        <v>6965</v>
      </c>
      <c r="D1008" s="94"/>
      <c r="E1008" s="94"/>
      <c r="F1008" s="103"/>
      <c r="G1008" s="140"/>
      <c r="H1008" s="140"/>
      <c r="I1008" s="95"/>
      <c r="J1008" s="69"/>
      <c r="K1008" s="65"/>
      <c r="L1008" s="65"/>
      <c r="M1008" s="302"/>
      <c r="N1008" s="382"/>
      <c r="O1008" s="383"/>
      <c r="P1008" s="302"/>
      <c r="Q1008" s="384"/>
      <c r="R1008" s="458"/>
      <c r="S1008" s="506"/>
      <c r="T1008" s="442"/>
      <c r="U1008" s="443"/>
      <c r="V1008" s="448"/>
      <c r="W1008" s="495"/>
      <c r="X1008" s="418"/>
      <c r="Y1008" s="419"/>
      <c r="Z1008" s="420" t="s">
        <v>20</v>
      </c>
      <c r="AA1008" s="421" t="s">
        <v>21</v>
      </c>
      <c r="AB1008" s="422">
        <v>0.85</v>
      </c>
      <c r="AC1008" s="412"/>
      <c r="AD1008" s="412"/>
      <c r="AE1008" s="413"/>
      <c r="AF1008" s="414">
        <f>ROUND(ROUND(ROUND(ROUND(ROUND(G872+K980,0)*Q944,0)*U1004,0)*Y1007,0)*AB1008,0)</f>
        <v>76</v>
      </c>
      <c r="AG1008" s="79"/>
    </row>
    <row r="1009" ht="16.5" customHeight="1">
      <c r="A1009" s="403">
        <v>63.0</v>
      </c>
      <c r="B1009" s="404" t="s">
        <v>6966</v>
      </c>
      <c r="C1009" s="405" t="s">
        <v>6967</v>
      </c>
      <c r="D1009" s="94"/>
      <c r="E1009" s="94"/>
      <c r="F1009" s="103"/>
      <c r="G1009" s="140"/>
      <c r="H1009" s="140"/>
      <c r="I1009" s="95"/>
      <c r="J1009" s="69"/>
      <c r="K1009" s="65"/>
      <c r="L1009" s="65"/>
      <c r="M1009" s="302"/>
      <c r="N1009" s="382"/>
      <c r="O1009" s="383"/>
      <c r="P1009" s="302"/>
      <c r="Q1009" s="384"/>
      <c r="R1009" s="458"/>
      <c r="S1009" s="506"/>
      <c r="T1009" s="442"/>
      <c r="U1009" s="443"/>
      <c r="V1009" s="448"/>
      <c r="W1009" s="438"/>
      <c r="X1009" s="409"/>
      <c r="Y1009" s="439"/>
      <c r="Z1009" s="411"/>
      <c r="AA1009" s="412"/>
      <c r="AB1009" s="413"/>
      <c r="AC1009" s="509" t="s">
        <v>30</v>
      </c>
      <c r="AD1009" s="442">
        <v>5.0</v>
      </c>
      <c r="AE1009" s="452" t="s">
        <v>31</v>
      </c>
      <c r="AF1009" s="414">
        <f>ROUND(ROUND(ROUND(ROUND(G872+K980,0)*Q944,0)*U1004,0)-AD1009,0)</f>
        <v>100</v>
      </c>
      <c r="AG1009" s="79"/>
    </row>
    <row r="1010" ht="16.5" customHeight="1">
      <c r="A1010" s="403">
        <v>63.0</v>
      </c>
      <c r="B1010" s="404" t="s">
        <v>6968</v>
      </c>
      <c r="C1010" s="405" t="s">
        <v>6969</v>
      </c>
      <c r="D1010" s="94"/>
      <c r="E1010" s="94"/>
      <c r="F1010" s="103"/>
      <c r="G1010" s="140"/>
      <c r="H1010" s="140"/>
      <c r="I1010" s="95"/>
      <c r="J1010" s="69"/>
      <c r="K1010" s="65"/>
      <c r="L1010" s="65"/>
      <c r="M1010" s="302"/>
      <c r="N1010" s="382"/>
      <c r="O1010" s="383"/>
      <c r="P1010" s="302"/>
      <c r="Q1010" s="384"/>
      <c r="R1010" s="458"/>
      <c r="S1010" s="506"/>
      <c r="T1010" s="442"/>
      <c r="U1010" s="443"/>
      <c r="V1010" s="443"/>
      <c r="W1010" s="445"/>
      <c r="X1010" s="418"/>
      <c r="Y1010" s="446"/>
      <c r="Z1010" s="438" t="s">
        <v>20</v>
      </c>
      <c r="AA1010" s="409" t="s">
        <v>21</v>
      </c>
      <c r="AB1010" s="454">
        <v>0.85</v>
      </c>
      <c r="AC1010" s="506"/>
      <c r="AD1010" s="442"/>
      <c r="AE1010" s="452"/>
      <c r="AF1010" s="414">
        <f>ROUND(ROUND(ROUND(ROUND(ROUND(G872+K980,0)*Q944,0)*U1004,0)*AB1010,0)-AD1009,0)</f>
        <v>84</v>
      </c>
      <c r="AG1010" s="79"/>
    </row>
    <row r="1011" ht="16.5" customHeight="1">
      <c r="A1011" s="403">
        <v>63.0</v>
      </c>
      <c r="B1011" s="404" t="s">
        <v>6970</v>
      </c>
      <c r="C1011" s="405" t="s">
        <v>6971</v>
      </c>
      <c r="D1011" s="94"/>
      <c r="E1011" s="94"/>
      <c r="F1011" s="103"/>
      <c r="G1011" s="140"/>
      <c r="H1011" s="140"/>
      <c r="I1011" s="95"/>
      <c r="J1011" s="69"/>
      <c r="K1011" s="65"/>
      <c r="L1011" s="65"/>
      <c r="M1011" s="302"/>
      <c r="N1011" s="382"/>
      <c r="O1011" s="383"/>
      <c r="P1011" s="302"/>
      <c r="Q1011" s="384"/>
      <c r="R1011" s="458"/>
      <c r="S1011" s="506"/>
      <c r="T1011" s="442"/>
      <c r="U1011" s="443"/>
      <c r="V1011" s="443"/>
      <c r="W1011" s="507" t="s">
        <v>326</v>
      </c>
      <c r="X1011" s="442" t="s">
        <v>21</v>
      </c>
      <c r="Y1011" s="448">
        <f>$Y$657</f>
        <v>0.7</v>
      </c>
      <c r="Z1011" s="426"/>
      <c r="AA1011" s="427"/>
      <c r="AB1011" s="428"/>
      <c r="AC1011" s="506"/>
      <c r="AD1011" s="443"/>
      <c r="AE1011" s="448"/>
      <c r="AF1011" s="414">
        <f>ROUND(ROUND(ROUND(ROUND(ROUND(G872+K980,0)*Q944,0)*U1004,0)*Y1011,0)-AD1009,0)</f>
        <v>69</v>
      </c>
      <c r="AG1011" s="79"/>
    </row>
    <row r="1012" ht="16.5" customHeight="1">
      <c r="A1012" s="403">
        <v>63.0</v>
      </c>
      <c r="B1012" s="404" t="s">
        <v>6972</v>
      </c>
      <c r="C1012" s="405" t="s">
        <v>6973</v>
      </c>
      <c r="D1012" s="94"/>
      <c r="E1012" s="94"/>
      <c r="F1012" s="103"/>
      <c r="G1012" s="140"/>
      <c r="H1012" s="140"/>
      <c r="I1012" s="95"/>
      <c r="J1012" s="69"/>
      <c r="K1012" s="65"/>
      <c r="L1012" s="65"/>
      <c r="M1012" s="302"/>
      <c r="N1012" s="382"/>
      <c r="O1012" s="383"/>
      <c r="P1012" s="302"/>
      <c r="Q1012" s="384"/>
      <c r="R1012" s="458"/>
      <c r="S1012" s="506"/>
      <c r="T1012" s="442"/>
      <c r="U1012" s="443"/>
      <c r="V1012" s="443"/>
      <c r="W1012" s="495"/>
      <c r="X1012" s="418"/>
      <c r="Y1012" s="419"/>
      <c r="Z1012" s="420" t="s">
        <v>20</v>
      </c>
      <c r="AA1012" s="421" t="s">
        <v>21</v>
      </c>
      <c r="AB1012" s="430">
        <v>0.85</v>
      </c>
      <c r="AC1012" s="506"/>
      <c r="AD1012" s="443"/>
      <c r="AE1012" s="448"/>
      <c r="AF1012" s="414">
        <f>ROUND(ROUND(ROUND(ROUND(ROUND(ROUND(G872+K980,0)*Q944,0)*U1004,0)*Y1011,0)*AB1012,0)-AD1009,0)</f>
        <v>58</v>
      </c>
      <c r="AG1012" s="79"/>
    </row>
    <row r="1013" ht="16.5" customHeight="1">
      <c r="A1013" s="403">
        <v>63.0</v>
      </c>
      <c r="B1013" s="404" t="s">
        <v>6974</v>
      </c>
      <c r="C1013" s="405" t="s">
        <v>6975</v>
      </c>
      <c r="D1013" s="105"/>
      <c r="E1013" s="94"/>
      <c r="F1013" s="103"/>
      <c r="G1013" s="140"/>
      <c r="H1013" s="140"/>
      <c r="I1013" s="95"/>
      <c r="J1013" s="69"/>
      <c r="K1013" s="65"/>
      <c r="L1013" s="65"/>
      <c r="M1013" s="302"/>
      <c r="N1013" s="382"/>
      <c r="O1013" s="383"/>
      <c r="P1013" s="302"/>
      <c r="Q1013" s="384"/>
      <c r="R1013" s="458"/>
      <c r="S1013" s="506"/>
      <c r="T1013" s="442"/>
      <c r="U1013" s="443"/>
      <c r="V1013" s="448"/>
      <c r="W1013" s="507" t="s">
        <v>329</v>
      </c>
      <c r="X1013" s="442" t="s">
        <v>21</v>
      </c>
      <c r="Y1013" s="448">
        <f>$Y$659</f>
        <v>0.85</v>
      </c>
      <c r="Z1013" s="423"/>
      <c r="AA1013" s="424"/>
      <c r="AB1013" s="419"/>
      <c r="AC1013" s="506"/>
      <c r="AD1013" s="443"/>
      <c r="AE1013" s="448"/>
      <c r="AF1013" s="414">
        <f>ROUND(ROUND(ROUND(ROUND(ROUND(G872+K980,0)*Q944,0)*U1004,0)*Y1013,0)-AD1009,0)</f>
        <v>84</v>
      </c>
      <c r="AG1013" s="79"/>
    </row>
    <row r="1014" ht="16.5" customHeight="1">
      <c r="A1014" s="403">
        <v>63.0</v>
      </c>
      <c r="B1014" s="404" t="s">
        <v>6976</v>
      </c>
      <c r="C1014" s="405" t="s">
        <v>6977</v>
      </c>
      <c r="D1014" s="105"/>
      <c r="E1014" s="107"/>
      <c r="F1014" s="136"/>
      <c r="G1014" s="291"/>
      <c r="H1014" s="291"/>
      <c r="I1014" s="188"/>
      <c r="J1014" s="115"/>
      <c r="K1014" s="115"/>
      <c r="L1014" s="115"/>
      <c r="M1014" s="290"/>
      <c r="N1014" s="388"/>
      <c r="O1014" s="387"/>
      <c r="P1014" s="290"/>
      <c r="Q1014" s="386"/>
      <c r="R1014" s="462"/>
      <c r="S1014" s="495"/>
      <c r="T1014" s="418"/>
      <c r="U1014" s="424"/>
      <c r="V1014" s="419"/>
      <c r="W1014" s="495"/>
      <c r="X1014" s="418"/>
      <c r="Y1014" s="419"/>
      <c r="Z1014" s="420" t="s">
        <v>20</v>
      </c>
      <c r="AA1014" s="421" t="s">
        <v>21</v>
      </c>
      <c r="AB1014" s="430">
        <v>0.85</v>
      </c>
      <c r="AC1014" s="495"/>
      <c r="AD1014" s="424"/>
      <c r="AE1014" s="419"/>
      <c r="AF1014" s="414">
        <f>ROUND(ROUND(ROUND(ROUND(ROUND(ROUND(G872+K980,0)*Q944,0)*U1004,0)*Y1013,0)*AB1014,0)-AD1009,0)</f>
        <v>71</v>
      </c>
      <c r="AG1014" s="79"/>
    </row>
    <row r="1015" ht="16.5" customHeight="1">
      <c r="A1015" s="29">
        <v>63.0</v>
      </c>
      <c r="B1015" s="30" t="s">
        <v>6978</v>
      </c>
      <c r="C1015" s="32" t="s">
        <v>6979</v>
      </c>
      <c r="D1015" s="112"/>
      <c r="E1015" s="33" t="s">
        <v>542</v>
      </c>
      <c r="F1015" s="102" t="s">
        <v>103</v>
      </c>
      <c r="G1015" s="35"/>
      <c r="H1015" s="35"/>
      <c r="I1015" s="36"/>
      <c r="J1015" s="152"/>
      <c r="K1015" s="152"/>
      <c r="L1015" s="344"/>
      <c r="M1015" s="152"/>
      <c r="N1015" s="241" t="s">
        <v>4961</v>
      </c>
      <c r="O1015" s="82" t="s">
        <v>4962</v>
      </c>
      <c r="P1015" s="152"/>
      <c r="Q1015" s="153"/>
      <c r="R1015" s="287"/>
      <c r="S1015" s="287"/>
      <c r="T1015" s="152"/>
      <c r="U1015" s="152"/>
      <c r="V1015" s="153"/>
      <c r="W1015" s="299"/>
      <c r="X1015" s="287"/>
      <c r="Y1015" s="345"/>
      <c r="Z1015" s="398"/>
      <c r="AA1015" s="288"/>
      <c r="AB1015" s="288"/>
      <c r="AC1015" s="288"/>
      <c r="AD1015" s="288"/>
      <c r="AE1015" s="346"/>
      <c r="AF1015" s="45">
        <f>ROUND(G1016*Q1016,0)</f>
        <v>511</v>
      </c>
      <c r="AG1015" s="79"/>
    </row>
    <row r="1016" ht="16.5" customHeight="1">
      <c r="A1016" s="29">
        <v>63.0</v>
      </c>
      <c r="B1016" s="30" t="s">
        <v>6980</v>
      </c>
      <c r="C1016" s="32" t="s">
        <v>6981</v>
      </c>
      <c r="D1016" s="69"/>
      <c r="E1016" s="481"/>
      <c r="F1016" s="482"/>
      <c r="G1016" s="347">
        <f>'30放課後等デイ(基本１)'!G512</f>
        <v>730</v>
      </c>
      <c r="H1016" s="140" t="s">
        <v>9</v>
      </c>
      <c r="I1016" s="51"/>
      <c r="J1016" s="140"/>
      <c r="K1016" s="140"/>
      <c r="L1016" s="348"/>
      <c r="M1016" s="140"/>
      <c r="N1016" s="481"/>
      <c r="O1016" s="482"/>
      <c r="P1016" s="302" t="s">
        <v>21</v>
      </c>
      <c r="Q1016" s="349">
        <v>0.7</v>
      </c>
      <c r="R1016" s="302"/>
      <c r="S1016" s="302"/>
      <c r="T1016" s="140"/>
      <c r="U1016" s="140"/>
      <c r="V1016" s="95"/>
      <c r="W1016" s="303"/>
      <c r="X1016" s="290"/>
      <c r="Y1016" s="350"/>
      <c r="Z1016" s="299" t="s">
        <v>20</v>
      </c>
      <c r="AA1016" s="287" t="s">
        <v>21</v>
      </c>
      <c r="AB1016" s="351">
        <v>0.85</v>
      </c>
      <c r="AC1016" s="288"/>
      <c r="AD1016" s="288"/>
      <c r="AE1016" s="346"/>
      <c r="AF1016" s="45">
        <f>ROUND(ROUND(G1016*Q1016,0)*AB1016,0)</f>
        <v>434</v>
      </c>
      <c r="AG1016" s="79"/>
    </row>
    <row r="1017" ht="16.5" customHeight="1">
      <c r="A1017" s="29">
        <v>63.0</v>
      </c>
      <c r="B1017" s="30" t="s">
        <v>6982</v>
      </c>
      <c r="C1017" s="32" t="s">
        <v>6983</v>
      </c>
      <c r="D1017" s="69"/>
      <c r="E1017" s="481"/>
      <c r="F1017" s="482"/>
      <c r="G1017" s="63"/>
      <c r="H1017" s="63"/>
      <c r="I1017" s="51"/>
      <c r="J1017" s="94"/>
      <c r="K1017" s="140"/>
      <c r="L1017" s="348"/>
      <c r="M1017" s="304"/>
      <c r="N1017" s="481"/>
      <c r="O1017" s="482"/>
      <c r="P1017" s="304"/>
      <c r="Q1017" s="380"/>
      <c r="R1017" s="304"/>
      <c r="S1017" s="304"/>
      <c r="T1017" s="140"/>
      <c r="U1017" s="140"/>
      <c r="V1017" s="95"/>
      <c r="W1017" s="305" t="s">
        <v>326</v>
      </c>
      <c r="X1017" s="287" t="s">
        <v>21</v>
      </c>
      <c r="Y1017" s="354">
        <v>0.7</v>
      </c>
      <c r="Z1017" s="434"/>
      <c r="AA1017" s="297"/>
      <c r="AB1017" s="297"/>
      <c r="AC1017" s="297"/>
      <c r="AD1017" s="297"/>
      <c r="AE1017" s="362"/>
      <c r="AF1017" s="45">
        <f>ROUND(ROUND(G1016*Q1016,0)*Y1017,0)</f>
        <v>358</v>
      </c>
      <c r="AG1017" s="79"/>
    </row>
    <row r="1018" ht="16.5" customHeight="1">
      <c r="A1018" s="29">
        <v>63.0</v>
      </c>
      <c r="B1018" s="30" t="s">
        <v>6984</v>
      </c>
      <c r="C1018" s="32" t="s">
        <v>6985</v>
      </c>
      <c r="D1018" s="69"/>
      <c r="E1018" s="481"/>
      <c r="F1018" s="482"/>
      <c r="G1018" s="63"/>
      <c r="H1018" s="63"/>
      <c r="I1018" s="51"/>
      <c r="J1018" s="94"/>
      <c r="K1018" s="140"/>
      <c r="L1018" s="348"/>
      <c r="M1018" s="304"/>
      <c r="N1018" s="481"/>
      <c r="O1018" s="482"/>
      <c r="P1018" s="304"/>
      <c r="Q1018" s="380"/>
      <c r="R1018" s="304"/>
      <c r="S1018" s="304"/>
      <c r="T1018" s="140"/>
      <c r="U1018" s="140"/>
      <c r="V1018" s="95"/>
      <c r="W1018" s="484"/>
      <c r="X1018" s="290"/>
      <c r="Y1018" s="355"/>
      <c r="Z1018" s="356" t="s">
        <v>20</v>
      </c>
      <c r="AA1018" s="357" t="s">
        <v>21</v>
      </c>
      <c r="AB1018" s="358">
        <v>0.85</v>
      </c>
      <c r="AC1018" s="288"/>
      <c r="AD1018" s="288"/>
      <c r="AE1018" s="346"/>
      <c r="AF1018" s="45">
        <f>ROUND(ROUND(ROUND(G1016*Q1016,0)*Y1017,0)*AB1018,0)</f>
        <v>304</v>
      </c>
      <c r="AG1018" s="79"/>
    </row>
    <row r="1019" ht="16.5" customHeight="1">
      <c r="A1019" s="29">
        <v>63.0</v>
      </c>
      <c r="B1019" s="30" t="s">
        <v>6986</v>
      </c>
      <c r="C1019" s="32" t="s">
        <v>6987</v>
      </c>
      <c r="D1019" s="69"/>
      <c r="E1019" s="481"/>
      <c r="F1019" s="482"/>
      <c r="G1019" s="63"/>
      <c r="H1019" s="63"/>
      <c r="I1019" s="51"/>
      <c r="J1019" s="94"/>
      <c r="K1019" s="140"/>
      <c r="L1019" s="348"/>
      <c r="M1019" s="304"/>
      <c r="N1019" s="481"/>
      <c r="O1019" s="482"/>
      <c r="P1019" s="304"/>
      <c r="Q1019" s="380"/>
      <c r="R1019" s="304"/>
      <c r="S1019" s="304"/>
      <c r="T1019" s="140"/>
      <c r="U1019" s="140"/>
      <c r="V1019" s="95"/>
      <c r="W1019" s="305" t="s">
        <v>329</v>
      </c>
      <c r="X1019" s="287" t="s">
        <v>21</v>
      </c>
      <c r="Y1019" s="354">
        <v>0.85</v>
      </c>
      <c r="Z1019" s="435"/>
      <c r="AA1019" s="292"/>
      <c r="AB1019" s="292"/>
      <c r="AC1019" s="292"/>
      <c r="AD1019" s="292"/>
      <c r="AE1019" s="355"/>
      <c r="AF1019" s="45">
        <f>ROUND(ROUND(G1016*Q1016,0)*Y1019,0)</f>
        <v>434</v>
      </c>
      <c r="AG1019" s="79"/>
    </row>
    <row r="1020" ht="16.5" customHeight="1">
      <c r="A1020" s="29">
        <v>63.0</v>
      </c>
      <c r="B1020" s="30" t="s">
        <v>6988</v>
      </c>
      <c r="C1020" s="32" t="s">
        <v>6989</v>
      </c>
      <c r="D1020" s="69"/>
      <c r="E1020" s="481"/>
      <c r="F1020" s="76"/>
      <c r="G1020" s="63"/>
      <c r="H1020" s="63"/>
      <c r="I1020" s="51"/>
      <c r="J1020" s="94"/>
      <c r="K1020" s="140"/>
      <c r="L1020" s="348"/>
      <c r="M1020" s="304"/>
      <c r="N1020" s="481"/>
      <c r="O1020" s="482"/>
      <c r="P1020" s="304"/>
      <c r="Q1020" s="380"/>
      <c r="R1020" s="304"/>
      <c r="S1020" s="304"/>
      <c r="T1020" s="140"/>
      <c r="U1020" s="140"/>
      <c r="V1020" s="95"/>
      <c r="W1020" s="484"/>
      <c r="X1020" s="290"/>
      <c r="Y1020" s="355"/>
      <c r="Z1020" s="356" t="s">
        <v>20</v>
      </c>
      <c r="AA1020" s="357" t="s">
        <v>21</v>
      </c>
      <c r="AB1020" s="358">
        <v>0.85</v>
      </c>
      <c r="AC1020" s="288"/>
      <c r="AD1020" s="288"/>
      <c r="AE1020" s="346"/>
      <c r="AF1020" s="45">
        <f>ROUND(ROUND(ROUND(G1016*Q1016,0)*Y1019,0)*AB1020,0)</f>
        <v>369</v>
      </c>
      <c r="AG1020" s="79"/>
    </row>
    <row r="1021" ht="16.5" customHeight="1">
      <c r="A1021" s="29">
        <v>63.0</v>
      </c>
      <c r="B1021" s="30" t="s">
        <v>6990</v>
      </c>
      <c r="C1021" s="32" t="s">
        <v>6991</v>
      </c>
      <c r="D1021" s="69"/>
      <c r="E1021" s="481"/>
      <c r="F1021" s="76"/>
      <c r="G1021" s="63"/>
      <c r="H1021" s="63"/>
      <c r="I1021" s="51"/>
      <c r="J1021" s="94"/>
      <c r="K1021" s="140"/>
      <c r="L1021" s="348"/>
      <c r="M1021" s="304"/>
      <c r="N1021" s="481"/>
      <c r="O1021" s="482"/>
      <c r="P1021" s="304"/>
      <c r="Q1021" s="380"/>
      <c r="R1021" s="304"/>
      <c r="S1021" s="304"/>
      <c r="T1021" s="140"/>
      <c r="U1021" s="140"/>
      <c r="V1021" s="95"/>
      <c r="W1021" s="299"/>
      <c r="X1021" s="287"/>
      <c r="Y1021" s="345"/>
      <c r="Z1021" s="398"/>
      <c r="AA1021" s="288"/>
      <c r="AB1021" s="346"/>
      <c r="AC1021" s="82" t="s">
        <v>30</v>
      </c>
      <c r="AD1021" s="302">
        <v>5.0</v>
      </c>
      <c r="AE1021" s="360" t="s">
        <v>31</v>
      </c>
      <c r="AF1021" s="45">
        <f>ROUND(ROUND(G1016*Q1016,0)-AD1021,0)</f>
        <v>506</v>
      </c>
      <c r="AG1021" s="79"/>
    </row>
    <row r="1022" ht="16.5" customHeight="1">
      <c r="A1022" s="29">
        <v>63.0</v>
      </c>
      <c r="B1022" s="30" t="s">
        <v>6992</v>
      </c>
      <c r="C1022" s="32" t="s">
        <v>6993</v>
      </c>
      <c r="D1022" s="69"/>
      <c r="E1022" s="69"/>
      <c r="F1022" s="76"/>
      <c r="G1022" s="63"/>
      <c r="H1022" s="63"/>
      <c r="I1022" s="51"/>
      <c r="J1022" s="94"/>
      <c r="K1022" s="140"/>
      <c r="L1022" s="348"/>
      <c r="M1022" s="304"/>
      <c r="N1022" s="481"/>
      <c r="O1022" s="482"/>
      <c r="P1022" s="304"/>
      <c r="Q1022" s="380"/>
      <c r="R1022" s="304"/>
      <c r="S1022" s="304"/>
      <c r="T1022" s="140"/>
      <c r="U1022" s="140"/>
      <c r="V1022" s="95"/>
      <c r="W1022" s="303"/>
      <c r="X1022" s="290"/>
      <c r="Y1022" s="350"/>
      <c r="Z1022" s="299" t="s">
        <v>20</v>
      </c>
      <c r="AA1022" s="287" t="s">
        <v>21</v>
      </c>
      <c r="AB1022" s="361">
        <v>0.85</v>
      </c>
      <c r="AC1022" s="482"/>
      <c r="AD1022" s="302"/>
      <c r="AE1022" s="360"/>
      <c r="AF1022" s="45">
        <f>ROUND(ROUND(ROUND(G1016*Q1016,0)*AB1022,0)-AD1021,0)</f>
        <v>429</v>
      </c>
      <c r="AG1022" s="79"/>
    </row>
    <row r="1023" ht="16.5" customHeight="1">
      <c r="A1023" s="29">
        <v>63.0</v>
      </c>
      <c r="B1023" s="30" t="s">
        <v>6994</v>
      </c>
      <c r="C1023" s="32" t="s">
        <v>6995</v>
      </c>
      <c r="D1023" s="69"/>
      <c r="E1023" s="69"/>
      <c r="F1023" s="76"/>
      <c r="G1023" s="63"/>
      <c r="H1023" s="63"/>
      <c r="I1023" s="51"/>
      <c r="J1023" s="94"/>
      <c r="K1023" s="140"/>
      <c r="L1023" s="348"/>
      <c r="M1023" s="304"/>
      <c r="N1023" s="481"/>
      <c r="O1023" s="482"/>
      <c r="P1023" s="304"/>
      <c r="Q1023" s="380"/>
      <c r="R1023" s="304"/>
      <c r="S1023" s="304"/>
      <c r="T1023" s="140"/>
      <c r="U1023" s="140"/>
      <c r="V1023" s="95"/>
      <c r="W1023" s="305" t="s">
        <v>326</v>
      </c>
      <c r="X1023" s="302" t="s">
        <v>21</v>
      </c>
      <c r="Y1023" s="349">
        <v>0.7</v>
      </c>
      <c r="Z1023" s="434"/>
      <c r="AA1023" s="297"/>
      <c r="AB1023" s="362"/>
      <c r="AC1023" s="482"/>
      <c r="AD1023" s="313"/>
      <c r="AE1023" s="349"/>
      <c r="AF1023" s="45">
        <f>ROUND(ROUND(ROUND(G1016*Q1016,0)*Y1023,0)-AD1021,0)</f>
        <v>353</v>
      </c>
      <c r="AG1023" s="79"/>
    </row>
    <row r="1024" ht="16.5" customHeight="1">
      <c r="A1024" s="29">
        <v>63.0</v>
      </c>
      <c r="B1024" s="30" t="s">
        <v>6996</v>
      </c>
      <c r="C1024" s="32" t="s">
        <v>6997</v>
      </c>
      <c r="D1024" s="69"/>
      <c r="E1024" s="69"/>
      <c r="F1024" s="76"/>
      <c r="G1024" s="63"/>
      <c r="H1024" s="63"/>
      <c r="I1024" s="51"/>
      <c r="J1024" s="94"/>
      <c r="K1024" s="140"/>
      <c r="L1024" s="348"/>
      <c r="M1024" s="304"/>
      <c r="N1024" s="381"/>
      <c r="O1024" s="307"/>
      <c r="P1024" s="304"/>
      <c r="Q1024" s="380"/>
      <c r="R1024" s="304"/>
      <c r="S1024" s="304"/>
      <c r="T1024" s="140"/>
      <c r="U1024" s="140"/>
      <c r="V1024" s="95"/>
      <c r="W1024" s="484"/>
      <c r="X1024" s="290"/>
      <c r="Y1024" s="355"/>
      <c r="Z1024" s="356" t="s">
        <v>20</v>
      </c>
      <c r="AA1024" s="357" t="s">
        <v>21</v>
      </c>
      <c r="AB1024" s="363">
        <v>0.85</v>
      </c>
      <c r="AC1024" s="482"/>
      <c r="AD1024" s="313"/>
      <c r="AE1024" s="349"/>
      <c r="AF1024" s="45">
        <f>ROUND(ROUND(ROUND(ROUND(G1016*Q1016,0)*Y1023,0)*AB1024,0)-AD1021,0)</f>
        <v>299</v>
      </c>
      <c r="AG1024" s="79"/>
    </row>
    <row r="1025" ht="16.5" customHeight="1">
      <c r="A1025" s="29">
        <v>63.0</v>
      </c>
      <c r="B1025" s="30" t="s">
        <v>6998</v>
      </c>
      <c r="C1025" s="32" t="s">
        <v>6999</v>
      </c>
      <c r="D1025" s="69"/>
      <c r="E1025" s="69"/>
      <c r="F1025" s="76"/>
      <c r="G1025" s="63"/>
      <c r="H1025" s="63"/>
      <c r="I1025" s="51"/>
      <c r="J1025" s="94"/>
      <c r="K1025" s="140"/>
      <c r="L1025" s="348"/>
      <c r="M1025" s="304"/>
      <c r="N1025" s="381"/>
      <c r="O1025" s="307"/>
      <c r="P1025" s="304"/>
      <c r="Q1025" s="380"/>
      <c r="R1025" s="304"/>
      <c r="S1025" s="304"/>
      <c r="T1025" s="140"/>
      <c r="U1025" s="140"/>
      <c r="V1025" s="95"/>
      <c r="W1025" s="305" t="s">
        <v>329</v>
      </c>
      <c r="X1025" s="302" t="s">
        <v>21</v>
      </c>
      <c r="Y1025" s="349">
        <v>0.85</v>
      </c>
      <c r="Z1025" s="435"/>
      <c r="AA1025" s="292"/>
      <c r="AB1025" s="355"/>
      <c r="AC1025" s="482"/>
      <c r="AD1025" s="313"/>
      <c r="AE1025" s="349"/>
      <c r="AF1025" s="45">
        <f>ROUND(ROUND(ROUND(G1016*Q1016,0)*Y1025,0)-AD1021,0)</f>
        <v>429</v>
      </c>
      <c r="AG1025" s="79"/>
    </row>
    <row r="1026" ht="16.5" customHeight="1">
      <c r="A1026" s="29">
        <v>63.0</v>
      </c>
      <c r="B1026" s="30" t="s">
        <v>7000</v>
      </c>
      <c r="C1026" s="32" t="s">
        <v>7001</v>
      </c>
      <c r="D1026" s="69"/>
      <c r="E1026" s="69"/>
      <c r="F1026" s="76"/>
      <c r="G1026" s="63"/>
      <c r="H1026" s="63"/>
      <c r="I1026" s="51"/>
      <c r="J1026" s="94"/>
      <c r="K1026" s="140"/>
      <c r="L1026" s="348"/>
      <c r="M1026" s="304"/>
      <c r="N1026" s="381"/>
      <c r="O1026" s="307"/>
      <c r="P1026" s="304"/>
      <c r="Q1026" s="380"/>
      <c r="R1026" s="304"/>
      <c r="S1026" s="304"/>
      <c r="T1026" s="140"/>
      <c r="U1026" s="140"/>
      <c r="V1026" s="95"/>
      <c r="W1026" s="484"/>
      <c r="X1026" s="290"/>
      <c r="Y1026" s="355"/>
      <c r="Z1026" s="356" t="s">
        <v>20</v>
      </c>
      <c r="AA1026" s="357" t="s">
        <v>21</v>
      </c>
      <c r="AB1026" s="363">
        <v>0.85</v>
      </c>
      <c r="AC1026" s="484"/>
      <c r="AD1026" s="292"/>
      <c r="AE1026" s="355"/>
      <c r="AF1026" s="45">
        <f>ROUND(ROUND(ROUND(ROUND(G1016*Q1016,0)*Y1025,0)*AB1026,0)-AD1021,0)</f>
        <v>364</v>
      </c>
      <c r="AG1026" s="79"/>
    </row>
    <row r="1027" ht="16.5" customHeight="1">
      <c r="A1027" s="403">
        <v>63.0</v>
      </c>
      <c r="B1027" s="404" t="s">
        <v>7002</v>
      </c>
      <c r="C1027" s="405" t="s">
        <v>7003</v>
      </c>
      <c r="D1027" s="69"/>
      <c r="E1027" s="69"/>
      <c r="F1027" s="307"/>
      <c r="G1027" s="63"/>
      <c r="H1027" s="63"/>
      <c r="I1027" s="95"/>
      <c r="J1027" s="69"/>
      <c r="K1027" s="65"/>
      <c r="L1027" s="65"/>
      <c r="M1027" s="140"/>
      <c r="N1027" s="105"/>
      <c r="O1027" s="94"/>
      <c r="P1027" s="140"/>
      <c r="Q1027" s="95"/>
      <c r="R1027" s="504" t="s">
        <v>23</v>
      </c>
      <c r="S1027" s="505" t="s">
        <v>24</v>
      </c>
      <c r="T1027" s="408"/>
      <c r="U1027" s="408"/>
      <c r="V1027" s="437"/>
      <c r="W1027" s="438"/>
      <c r="X1027" s="409"/>
      <c r="Y1027" s="439"/>
      <c r="Z1027" s="411"/>
      <c r="AA1027" s="412"/>
      <c r="AB1027" s="412"/>
      <c r="AC1027" s="412"/>
      <c r="AD1027" s="412"/>
      <c r="AE1027" s="413"/>
      <c r="AF1027" s="414">
        <f>ROUND(ROUND(G1016*Q1016,0)*U1028,0)</f>
        <v>358</v>
      </c>
      <c r="AG1027" s="79"/>
    </row>
    <row r="1028" ht="16.5" customHeight="1">
      <c r="A1028" s="403">
        <v>63.0</v>
      </c>
      <c r="B1028" s="404" t="s">
        <v>7004</v>
      </c>
      <c r="C1028" s="405" t="s">
        <v>7005</v>
      </c>
      <c r="D1028" s="69"/>
      <c r="E1028" s="69"/>
      <c r="F1028" s="307"/>
      <c r="G1028" s="373"/>
      <c r="H1028" s="140"/>
      <c r="I1028" s="95"/>
      <c r="J1028" s="69"/>
      <c r="K1028" s="65"/>
      <c r="L1028" s="65"/>
      <c r="M1028" s="140"/>
      <c r="N1028" s="105"/>
      <c r="O1028" s="94"/>
      <c r="P1028" s="140"/>
      <c r="Q1028" s="95"/>
      <c r="R1028" s="481"/>
      <c r="S1028" s="506"/>
      <c r="T1028" s="442" t="s">
        <v>21</v>
      </c>
      <c r="U1028" s="443">
        <v>0.7</v>
      </c>
      <c r="V1028" s="444"/>
      <c r="W1028" s="445"/>
      <c r="X1028" s="418"/>
      <c r="Y1028" s="446"/>
      <c r="Z1028" s="438" t="s">
        <v>20</v>
      </c>
      <c r="AA1028" s="409" t="s">
        <v>21</v>
      </c>
      <c r="AB1028" s="447">
        <v>0.85</v>
      </c>
      <c r="AC1028" s="412"/>
      <c r="AD1028" s="412"/>
      <c r="AE1028" s="413"/>
      <c r="AF1028" s="414">
        <f>ROUND(ROUND(ROUND(G1016*Q1016,0)*U1028,0)*AB1028,0)</f>
        <v>304</v>
      </c>
      <c r="AG1028" s="79"/>
    </row>
    <row r="1029" ht="16.5" customHeight="1">
      <c r="A1029" s="403">
        <v>63.0</v>
      </c>
      <c r="B1029" s="404" t="s">
        <v>7006</v>
      </c>
      <c r="C1029" s="405" t="s">
        <v>7007</v>
      </c>
      <c r="D1029" s="94"/>
      <c r="E1029" s="94"/>
      <c r="F1029" s="103"/>
      <c r="G1029" s="140"/>
      <c r="H1029" s="140"/>
      <c r="I1029" s="95"/>
      <c r="J1029" s="69"/>
      <c r="K1029" s="65"/>
      <c r="L1029" s="65"/>
      <c r="M1029" s="302"/>
      <c r="N1029" s="382"/>
      <c r="O1029" s="383"/>
      <c r="P1029" s="302"/>
      <c r="Q1029" s="384"/>
      <c r="R1029" s="481"/>
      <c r="S1029" s="506"/>
      <c r="T1029" s="442"/>
      <c r="U1029" s="443"/>
      <c r="V1029" s="448"/>
      <c r="W1029" s="507" t="s">
        <v>326</v>
      </c>
      <c r="X1029" s="409" t="s">
        <v>21</v>
      </c>
      <c r="Y1029" s="410">
        <f>$Y$657</f>
        <v>0.7</v>
      </c>
      <c r="Z1029" s="426"/>
      <c r="AA1029" s="427"/>
      <c r="AB1029" s="427"/>
      <c r="AC1029" s="427"/>
      <c r="AD1029" s="427"/>
      <c r="AE1029" s="428"/>
      <c r="AF1029" s="414">
        <f>ROUND(ROUND(ROUND(G1016*Q1016,0)*U1028,0)*Y1029,0)</f>
        <v>251</v>
      </c>
      <c r="AG1029" s="79"/>
    </row>
    <row r="1030" ht="16.5" customHeight="1">
      <c r="A1030" s="403">
        <v>63.0</v>
      </c>
      <c r="B1030" s="404" t="s">
        <v>7008</v>
      </c>
      <c r="C1030" s="405" t="s">
        <v>7009</v>
      </c>
      <c r="D1030" s="94"/>
      <c r="E1030" s="94"/>
      <c r="F1030" s="103"/>
      <c r="G1030" s="140"/>
      <c r="H1030" s="140"/>
      <c r="I1030" s="95"/>
      <c r="J1030" s="69"/>
      <c r="K1030" s="65"/>
      <c r="L1030" s="65"/>
      <c r="M1030" s="302"/>
      <c r="N1030" s="382"/>
      <c r="O1030" s="383"/>
      <c r="P1030" s="302"/>
      <c r="Q1030" s="384"/>
      <c r="R1030" s="481"/>
      <c r="S1030" s="506"/>
      <c r="T1030" s="442"/>
      <c r="U1030" s="443"/>
      <c r="V1030" s="448"/>
      <c r="W1030" s="495"/>
      <c r="X1030" s="418"/>
      <c r="Y1030" s="419"/>
      <c r="Z1030" s="420" t="s">
        <v>20</v>
      </c>
      <c r="AA1030" s="421" t="s">
        <v>21</v>
      </c>
      <c r="AB1030" s="422">
        <v>0.85</v>
      </c>
      <c r="AC1030" s="412"/>
      <c r="AD1030" s="412"/>
      <c r="AE1030" s="413"/>
      <c r="AF1030" s="414">
        <f>ROUND(ROUND(ROUND(ROUND(G1016*Q1016,0)*U1028,0)*Y1029,0)*AB1030,0)</f>
        <v>213</v>
      </c>
      <c r="AG1030" s="79"/>
    </row>
    <row r="1031" ht="16.5" customHeight="1">
      <c r="A1031" s="403">
        <v>63.0</v>
      </c>
      <c r="B1031" s="404" t="s">
        <v>7010</v>
      </c>
      <c r="C1031" s="405" t="s">
        <v>7011</v>
      </c>
      <c r="D1031" s="94"/>
      <c r="E1031" s="94"/>
      <c r="F1031" s="103"/>
      <c r="G1031" s="140"/>
      <c r="H1031" s="140"/>
      <c r="I1031" s="95"/>
      <c r="J1031" s="69"/>
      <c r="K1031" s="65"/>
      <c r="L1031" s="65"/>
      <c r="M1031" s="302"/>
      <c r="N1031" s="382"/>
      <c r="O1031" s="383"/>
      <c r="P1031" s="302"/>
      <c r="Q1031" s="384"/>
      <c r="R1031" s="481"/>
      <c r="S1031" s="506"/>
      <c r="T1031" s="442"/>
      <c r="U1031" s="443"/>
      <c r="V1031" s="448"/>
      <c r="W1031" s="507" t="s">
        <v>329</v>
      </c>
      <c r="X1031" s="409" t="s">
        <v>21</v>
      </c>
      <c r="Y1031" s="410">
        <f>$Y$659</f>
        <v>0.85</v>
      </c>
      <c r="Z1031" s="423"/>
      <c r="AA1031" s="424"/>
      <c r="AB1031" s="424"/>
      <c r="AC1031" s="424"/>
      <c r="AD1031" s="424"/>
      <c r="AE1031" s="419"/>
      <c r="AF1031" s="414">
        <f>ROUND(ROUND(ROUND(G1016*Q1016,0)*U1028,0)*Y1031,0)</f>
        <v>304</v>
      </c>
      <c r="AG1031" s="79"/>
    </row>
    <row r="1032" ht="16.5" customHeight="1">
      <c r="A1032" s="403">
        <v>63.0</v>
      </c>
      <c r="B1032" s="404" t="s">
        <v>7012</v>
      </c>
      <c r="C1032" s="405" t="s">
        <v>7013</v>
      </c>
      <c r="D1032" s="94"/>
      <c r="E1032" s="94"/>
      <c r="F1032" s="103"/>
      <c r="G1032" s="140"/>
      <c r="H1032" s="140"/>
      <c r="I1032" s="95"/>
      <c r="J1032" s="69"/>
      <c r="K1032" s="65"/>
      <c r="L1032" s="65"/>
      <c r="M1032" s="302"/>
      <c r="N1032" s="382"/>
      <c r="O1032" s="383"/>
      <c r="P1032" s="302"/>
      <c r="Q1032" s="384"/>
      <c r="R1032" s="481"/>
      <c r="S1032" s="506"/>
      <c r="T1032" s="442"/>
      <c r="U1032" s="443"/>
      <c r="V1032" s="448"/>
      <c r="W1032" s="495"/>
      <c r="X1032" s="418"/>
      <c r="Y1032" s="419"/>
      <c r="Z1032" s="420" t="s">
        <v>20</v>
      </c>
      <c r="AA1032" s="421" t="s">
        <v>21</v>
      </c>
      <c r="AB1032" s="422">
        <v>0.85</v>
      </c>
      <c r="AC1032" s="412"/>
      <c r="AD1032" s="412"/>
      <c r="AE1032" s="413"/>
      <c r="AF1032" s="414">
        <f>ROUND(ROUND(ROUND(ROUND(G1016*Q1016,0)*U1028,0)*Y1031,0)*AB1032,0)</f>
        <v>258</v>
      </c>
      <c r="AG1032" s="79"/>
    </row>
    <row r="1033" ht="16.5" customHeight="1">
      <c r="A1033" s="403">
        <v>63.0</v>
      </c>
      <c r="B1033" s="404" t="s">
        <v>7014</v>
      </c>
      <c r="C1033" s="405" t="s">
        <v>7015</v>
      </c>
      <c r="D1033" s="94"/>
      <c r="E1033" s="94"/>
      <c r="F1033" s="103"/>
      <c r="G1033" s="140"/>
      <c r="H1033" s="140"/>
      <c r="I1033" s="95"/>
      <c r="J1033" s="69"/>
      <c r="K1033" s="65"/>
      <c r="L1033" s="65"/>
      <c r="M1033" s="302"/>
      <c r="N1033" s="382"/>
      <c r="O1033" s="383"/>
      <c r="P1033" s="302"/>
      <c r="Q1033" s="384"/>
      <c r="R1033" s="481"/>
      <c r="S1033" s="506"/>
      <c r="T1033" s="442"/>
      <c r="U1033" s="443"/>
      <c r="V1033" s="448"/>
      <c r="W1033" s="438"/>
      <c r="X1033" s="409"/>
      <c r="Y1033" s="439"/>
      <c r="Z1033" s="411"/>
      <c r="AA1033" s="412"/>
      <c r="AB1033" s="413"/>
      <c r="AC1033" s="509" t="s">
        <v>30</v>
      </c>
      <c r="AD1033" s="442">
        <v>5.0</v>
      </c>
      <c r="AE1033" s="452" t="s">
        <v>31</v>
      </c>
      <c r="AF1033" s="414">
        <f>ROUND(ROUND(ROUND(G1016*Q1016,0)*U1028,0)-AD1033,0)</f>
        <v>353</v>
      </c>
      <c r="AG1033" s="79"/>
    </row>
    <row r="1034" ht="16.5" customHeight="1">
      <c r="A1034" s="403">
        <v>63.0</v>
      </c>
      <c r="B1034" s="404" t="s">
        <v>7016</v>
      </c>
      <c r="C1034" s="405" t="s">
        <v>7017</v>
      </c>
      <c r="D1034" s="94"/>
      <c r="E1034" s="94"/>
      <c r="F1034" s="103"/>
      <c r="G1034" s="140"/>
      <c r="H1034" s="140"/>
      <c r="I1034" s="95"/>
      <c r="J1034" s="69"/>
      <c r="K1034" s="65"/>
      <c r="L1034" s="65"/>
      <c r="M1034" s="302"/>
      <c r="N1034" s="382"/>
      <c r="O1034" s="383"/>
      <c r="P1034" s="302"/>
      <c r="Q1034" s="384"/>
      <c r="R1034" s="508"/>
      <c r="S1034" s="506"/>
      <c r="T1034" s="442"/>
      <c r="U1034" s="443"/>
      <c r="V1034" s="448"/>
      <c r="W1034" s="445"/>
      <c r="X1034" s="418"/>
      <c r="Y1034" s="446"/>
      <c r="Z1034" s="438" t="s">
        <v>20</v>
      </c>
      <c r="AA1034" s="409" t="s">
        <v>21</v>
      </c>
      <c r="AB1034" s="454">
        <v>0.85</v>
      </c>
      <c r="AC1034" s="506"/>
      <c r="AD1034" s="442"/>
      <c r="AE1034" s="452"/>
      <c r="AF1034" s="414">
        <f>ROUND(ROUND(ROUND(ROUND(G1016*Q1016,0)*U1028,0)*AB1034,0)-AD1033,0)</f>
        <v>299</v>
      </c>
      <c r="AG1034" s="79"/>
    </row>
    <row r="1035" ht="16.5" customHeight="1">
      <c r="A1035" s="403">
        <v>63.0</v>
      </c>
      <c r="B1035" s="404" t="s">
        <v>7018</v>
      </c>
      <c r="C1035" s="405" t="s">
        <v>7019</v>
      </c>
      <c r="D1035" s="94"/>
      <c r="E1035" s="94"/>
      <c r="F1035" s="103"/>
      <c r="G1035" s="140"/>
      <c r="H1035" s="140"/>
      <c r="I1035" s="95"/>
      <c r="J1035" s="69"/>
      <c r="K1035" s="65"/>
      <c r="L1035" s="65"/>
      <c r="M1035" s="302"/>
      <c r="N1035" s="382"/>
      <c r="O1035" s="383"/>
      <c r="P1035" s="302"/>
      <c r="Q1035" s="384"/>
      <c r="R1035" s="453"/>
      <c r="S1035" s="506"/>
      <c r="T1035" s="442"/>
      <c r="U1035" s="443"/>
      <c r="V1035" s="448"/>
      <c r="W1035" s="507" t="s">
        <v>326</v>
      </c>
      <c r="X1035" s="442" t="s">
        <v>21</v>
      </c>
      <c r="Y1035" s="448">
        <f>$Y$657</f>
        <v>0.7</v>
      </c>
      <c r="Z1035" s="426"/>
      <c r="AA1035" s="427"/>
      <c r="AB1035" s="428"/>
      <c r="AC1035" s="506"/>
      <c r="AD1035" s="443"/>
      <c r="AE1035" s="448"/>
      <c r="AF1035" s="414">
        <f>ROUND(ROUND(ROUND(ROUND(G1016*Q1016,0)*U1028,0)*Y1035,0)-AD1033,0)</f>
        <v>246</v>
      </c>
      <c r="AG1035" s="79"/>
    </row>
    <row r="1036" ht="16.5" customHeight="1">
      <c r="A1036" s="403">
        <v>63.0</v>
      </c>
      <c r="B1036" s="404" t="s">
        <v>7020</v>
      </c>
      <c r="C1036" s="405" t="s">
        <v>7021</v>
      </c>
      <c r="D1036" s="94"/>
      <c r="E1036" s="94"/>
      <c r="F1036" s="103"/>
      <c r="G1036" s="140"/>
      <c r="H1036" s="140"/>
      <c r="I1036" s="95"/>
      <c r="J1036" s="69"/>
      <c r="K1036" s="65"/>
      <c r="L1036" s="65"/>
      <c r="M1036" s="302"/>
      <c r="N1036" s="382"/>
      <c r="O1036" s="383"/>
      <c r="P1036" s="302"/>
      <c r="Q1036" s="384"/>
      <c r="R1036" s="453"/>
      <c r="S1036" s="506"/>
      <c r="T1036" s="442"/>
      <c r="U1036" s="443"/>
      <c r="V1036" s="448"/>
      <c r="W1036" s="495"/>
      <c r="X1036" s="418"/>
      <c r="Y1036" s="419"/>
      <c r="Z1036" s="420" t="s">
        <v>20</v>
      </c>
      <c r="AA1036" s="421" t="s">
        <v>21</v>
      </c>
      <c r="AB1036" s="430">
        <v>0.85</v>
      </c>
      <c r="AC1036" s="506"/>
      <c r="AD1036" s="443"/>
      <c r="AE1036" s="448"/>
      <c r="AF1036" s="414">
        <f>ROUND(ROUND(ROUND(ROUND(ROUND(G1016*Q1016,0)*U1028,0)*Y1035,0)*AB1036,0)-AD1033,0)</f>
        <v>208</v>
      </c>
      <c r="AG1036" s="79"/>
    </row>
    <row r="1037" ht="16.5" customHeight="1">
      <c r="A1037" s="403">
        <v>63.0</v>
      </c>
      <c r="B1037" s="404" t="s">
        <v>7022</v>
      </c>
      <c r="C1037" s="405" t="s">
        <v>7023</v>
      </c>
      <c r="D1037" s="94"/>
      <c r="E1037" s="94"/>
      <c r="F1037" s="103"/>
      <c r="G1037" s="140"/>
      <c r="H1037" s="140"/>
      <c r="I1037" s="95"/>
      <c r="J1037" s="69"/>
      <c r="K1037" s="65"/>
      <c r="L1037" s="65"/>
      <c r="M1037" s="302"/>
      <c r="N1037" s="382"/>
      <c r="O1037" s="383"/>
      <c r="P1037" s="302"/>
      <c r="Q1037" s="384"/>
      <c r="R1037" s="453"/>
      <c r="S1037" s="506"/>
      <c r="T1037" s="442"/>
      <c r="U1037" s="443"/>
      <c r="V1037" s="448"/>
      <c r="W1037" s="507" t="s">
        <v>329</v>
      </c>
      <c r="X1037" s="442" t="s">
        <v>21</v>
      </c>
      <c r="Y1037" s="448">
        <f>$Y$659</f>
        <v>0.85</v>
      </c>
      <c r="Z1037" s="423"/>
      <c r="AA1037" s="424"/>
      <c r="AB1037" s="419"/>
      <c r="AC1037" s="506"/>
      <c r="AD1037" s="443"/>
      <c r="AE1037" s="448"/>
      <c r="AF1037" s="414">
        <f>ROUND(ROUND(ROUND(ROUND(G1016*Q1016,0)*U1028,0)*Y1037,0)-AD1033,0)</f>
        <v>299</v>
      </c>
      <c r="AG1037" s="79"/>
    </row>
    <row r="1038" ht="16.5" customHeight="1">
      <c r="A1038" s="403">
        <v>63.0</v>
      </c>
      <c r="B1038" s="404" t="s">
        <v>7024</v>
      </c>
      <c r="C1038" s="405" t="s">
        <v>7025</v>
      </c>
      <c r="D1038" s="94"/>
      <c r="E1038" s="94"/>
      <c r="F1038" s="103"/>
      <c r="G1038" s="140"/>
      <c r="H1038" s="140"/>
      <c r="I1038" s="95"/>
      <c r="J1038" s="69"/>
      <c r="K1038" s="65"/>
      <c r="L1038" s="65"/>
      <c r="M1038" s="302"/>
      <c r="N1038" s="382"/>
      <c r="O1038" s="383"/>
      <c r="P1038" s="302"/>
      <c r="Q1038" s="384"/>
      <c r="R1038" s="453"/>
      <c r="S1038" s="495"/>
      <c r="T1038" s="418"/>
      <c r="U1038" s="424"/>
      <c r="V1038" s="419"/>
      <c r="W1038" s="495"/>
      <c r="X1038" s="418"/>
      <c r="Y1038" s="419"/>
      <c r="Z1038" s="420" t="s">
        <v>20</v>
      </c>
      <c r="AA1038" s="421" t="s">
        <v>21</v>
      </c>
      <c r="AB1038" s="430">
        <v>0.85</v>
      </c>
      <c r="AC1038" s="495"/>
      <c r="AD1038" s="424"/>
      <c r="AE1038" s="419"/>
      <c r="AF1038" s="414">
        <f>ROUND(ROUND(ROUND(ROUND(ROUND(G1016*Q1016,0)*U1028,0)*Y1037,0)*AB1038,0)-AD1033,0)</f>
        <v>253</v>
      </c>
      <c r="AG1038" s="79"/>
    </row>
    <row r="1039" ht="16.5" customHeight="1">
      <c r="A1039" s="403">
        <v>63.0</v>
      </c>
      <c r="B1039" s="404" t="s">
        <v>7026</v>
      </c>
      <c r="C1039" s="405" t="s">
        <v>7027</v>
      </c>
      <c r="D1039" s="94"/>
      <c r="E1039" s="94"/>
      <c r="F1039" s="103"/>
      <c r="G1039" s="140"/>
      <c r="H1039" s="140"/>
      <c r="I1039" s="95"/>
      <c r="J1039" s="69"/>
      <c r="K1039" s="65"/>
      <c r="L1039" s="65"/>
      <c r="M1039" s="302"/>
      <c r="N1039" s="382"/>
      <c r="O1039" s="383"/>
      <c r="P1039" s="302"/>
      <c r="Q1039" s="384"/>
      <c r="R1039" s="453"/>
      <c r="S1039" s="505" t="s">
        <v>27</v>
      </c>
      <c r="T1039" s="409"/>
      <c r="U1039" s="457"/>
      <c r="V1039" s="410"/>
      <c r="W1039" s="438"/>
      <c r="X1039" s="409"/>
      <c r="Y1039" s="439"/>
      <c r="Z1039" s="411"/>
      <c r="AA1039" s="412"/>
      <c r="AB1039" s="412"/>
      <c r="AC1039" s="412"/>
      <c r="AD1039" s="412"/>
      <c r="AE1039" s="413"/>
      <c r="AF1039" s="414">
        <f>ROUND(ROUND(G1016*Q1016,0)*U1040,0)</f>
        <v>256</v>
      </c>
      <c r="AG1039" s="79"/>
    </row>
    <row r="1040" ht="16.5" customHeight="1">
      <c r="A1040" s="403">
        <v>63.0</v>
      </c>
      <c r="B1040" s="404" t="s">
        <v>7028</v>
      </c>
      <c r="C1040" s="405" t="s">
        <v>7029</v>
      </c>
      <c r="D1040" s="94"/>
      <c r="E1040" s="94"/>
      <c r="F1040" s="103"/>
      <c r="G1040" s="140"/>
      <c r="H1040" s="140"/>
      <c r="I1040" s="95"/>
      <c r="J1040" s="69"/>
      <c r="K1040" s="65"/>
      <c r="L1040" s="65"/>
      <c r="M1040" s="302"/>
      <c r="N1040" s="382"/>
      <c r="O1040" s="383"/>
      <c r="P1040" s="302"/>
      <c r="Q1040" s="384"/>
      <c r="R1040" s="453"/>
      <c r="S1040" s="506"/>
      <c r="T1040" s="442" t="s">
        <v>21</v>
      </c>
      <c r="U1040" s="443">
        <v>0.5</v>
      </c>
      <c r="V1040" s="448"/>
      <c r="W1040" s="445"/>
      <c r="X1040" s="418"/>
      <c r="Y1040" s="446"/>
      <c r="Z1040" s="438" t="s">
        <v>20</v>
      </c>
      <c r="AA1040" s="409" t="s">
        <v>21</v>
      </c>
      <c r="AB1040" s="447">
        <v>0.85</v>
      </c>
      <c r="AC1040" s="412"/>
      <c r="AD1040" s="412"/>
      <c r="AE1040" s="413"/>
      <c r="AF1040" s="414">
        <f>ROUND(ROUND(ROUND(G1016*Q1016,0)*U1040,0)*AB1040,0)</f>
        <v>218</v>
      </c>
      <c r="AG1040" s="79"/>
    </row>
    <row r="1041" ht="16.5" customHeight="1">
      <c r="A1041" s="403">
        <v>63.0</v>
      </c>
      <c r="B1041" s="404" t="s">
        <v>7030</v>
      </c>
      <c r="C1041" s="405" t="s">
        <v>7031</v>
      </c>
      <c r="D1041" s="94"/>
      <c r="E1041" s="94"/>
      <c r="F1041" s="103"/>
      <c r="G1041" s="140"/>
      <c r="H1041" s="140"/>
      <c r="I1041" s="95"/>
      <c r="J1041" s="69"/>
      <c r="K1041" s="65"/>
      <c r="L1041" s="65"/>
      <c r="M1041" s="302"/>
      <c r="N1041" s="382"/>
      <c r="O1041" s="383"/>
      <c r="P1041" s="302"/>
      <c r="Q1041" s="384"/>
      <c r="R1041" s="453"/>
      <c r="S1041" s="506"/>
      <c r="T1041" s="442"/>
      <c r="U1041" s="443"/>
      <c r="V1041" s="448"/>
      <c r="W1041" s="507" t="s">
        <v>326</v>
      </c>
      <c r="X1041" s="409" t="s">
        <v>21</v>
      </c>
      <c r="Y1041" s="410">
        <f>$Y$657</f>
        <v>0.7</v>
      </c>
      <c r="Z1041" s="426"/>
      <c r="AA1041" s="427"/>
      <c r="AB1041" s="427"/>
      <c r="AC1041" s="427"/>
      <c r="AD1041" s="427"/>
      <c r="AE1041" s="428"/>
      <c r="AF1041" s="414">
        <f>ROUND(ROUND(ROUND(G1016*Q1016,0)*U1040,0)*Y1041,0)</f>
        <v>179</v>
      </c>
      <c r="AG1041" s="79"/>
    </row>
    <row r="1042" ht="16.5" customHeight="1">
      <c r="A1042" s="403">
        <v>63.0</v>
      </c>
      <c r="B1042" s="404" t="s">
        <v>7032</v>
      </c>
      <c r="C1042" s="405" t="s">
        <v>7033</v>
      </c>
      <c r="D1042" s="94"/>
      <c r="E1042" s="94"/>
      <c r="F1042" s="103"/>
      <c r="G1042" s="140"/>
      <c r="H1042" s="140"/>
      <c r="I1042" s="95"/>
      <c r="J1042" s="69"/>
      <c r="K1042" s="65"/>
      <c r="L1042" s="65"/>
      <c r="M1042" s="302"/>
      <c r="N1042" s="382"/>
      <c r="O1042" s="383"/>
      <c r="P1042" s="302"/>
      <c r="Q1042" s="384"/>
      <c r="R1042" s="453"/>
      <c r="S1042" s="506"/>
      <c r="T1042" s="442"/>
      <c r="U1042" s="443"/>
      <c r="V1042" s="448"/>
      <c r="W1042" s="495"/>
      <c r="X1042" s="418"/>
      <c r="Y1042" s="419"/>
      <c r="Z1042" s="420" t="s">
        <v>20</v>
      </c>
      <c r="AA1042" s="421" t="s">
        <v>21</v>
      </c>
      <c r="AB1042" s="422">
        <v>0.85</v>
      </c>
      <c r="AC1042" s="412"/>
      <c r="AD1042" s="412"/>
      <c r="AE1042" s="413"/>
      <c r="AF1042" s="414">
        <f>ROUND(ROUND(ROUND(ROUND(G1016*Q1016,0)*U1040,0)*Y1041,0)*AB1042,0)</f>
        <v>152</v>
      </c>
      <c r="AG1042" s="79"/>
    </row>
    <row r="1043" ht="16.5" customHeight="1">
      <c r="A1043" s="403">
        <v>63.0</v>
      </c>
      <c r="B1043" s="404" t="s">
        <v>7034</v>
      </c>
      <c r="C1043" s="405" t="s">
        <v>7035</v>
      </c>
      <c r="D1043" s="94"/>
      <c r="E1043" s="94"/>
      <c r="F1043" s="103"/>
      <c r="G1043" s="140"/>
      <c r="H1043" s="140"/>
      <c r="I1043" s="95"/>
      <c r="J1043" s="69"/>
      <c r="K1043" s="65"/>
      <c r="L1043" s="65"/>
      <c r="M1043" s="302"/>
      <c r="N1043" s="382"/>
      <c r="O1043" s="383"/>
      <c r="P1043" s="302"/>
      <c r="Q1043" s="384"/>
      <c r="R1043" s="453"/>
      <c r="S1043" s="506"/>
      <c r="T1043" s="442"/>
      <c r="U1043" s="443"/>
      <c r="V1043" s="448"/>
      <c r="W1043" s="507" t="s">
        <v>329</v>
      </c>
      <c r="X1043" s="409" t="s">
        <v>21</v>
      </c>
      <c r="Y1043" s="410">
        <f>$Y$659</f>
        <v>0.85</v>
      </c>
      <c r="Z1043" s="423"/>
      <c r="AA1043" s="424"/>
      <c r="AB1043" s="424"/>
      <c r="AC1043" s="424"/>
      <c r="AD1043" s="424"/>
      <c r="AE1043" s="419"/>
      <c r="AF1043" s="414">
        <f>ROUND(ROUND(ROUND(G1016*Q1016,0)*U1040,0)*Y1043,0)</f>
        <v>218</v>
      </c>
      <c r="AG1043" s="79"/>
    </row>
    <row r="1044" ht="16.5" customHeight="1">
      <c r="A1044" s="403">
        <v>63.0</v>
      </c>
      <c r="B1044" s="404" t="s">
        <v>7036</v>
      </c>
      <c r="C1044" s="405" t="s">
        <v>7037</v>
      </c>
      <c r="D1044" s="94"/>
      <c r="E1044" s="94"/>
      <c r="F1044" s="103"/>
      <c r="G1044" s="140"/>
      <c r="H1044" s="140"/>
      <c r="I1044" s="95"/>
      <c r="J1044" s="69"/>
      <c r="K1044" s="65"/>
      <c r="L1044" s="65"/>
      <c r="M1044" s="302"/>
      <c r="N1044" s="382"/>
      <c r="O1044" s="383"/>
      <c r="P1044" s="302"/>
      <c r="Q1044" s="384"/>
      <c r="R1044" s="453"/>
      <c r="S1044" s="506"/>
      <c r="T1044" s="442"/>
      <c r="U1044" s="443"/>
      <c r="V1044" s="448"/>
      <c r="W1044" s="495"/>
      <c r="X1044" s="418"/>
      <c r="Y1044" s="419"/>
      <c r="Z1044" s="420" t="s">
        <v>20</v>
      </c>
      <c r="AA1044" s="421" t="s">
        <v>21</v>
      </c>
      <c r="AB1044" s="422">
        <v>0.85</v>
      </c>
      <c r="AC1044" s="412"/>
      <c r="AD1044" s="412"/>
      <c r="AE1044" s="413"/>
      <c r="AF1044" s="414">
        <f>ROUND(ROUND(ROUND(ROUND(G1016*Q1016,0)*U1040,0)*Y1043,0)*AB1044,0)</f>
        <v>185</v>
      </c>
      <c r="AG1044" s="79"/>
    </row>
    <row r="1045" ht="16.5" customHeight="1">
      <c r="A1045" s="403">
        <v>63.0</v>
      </c>
      <c r="B1045" s="404" t="s">
        <v>7038</v>
      </c>
      <c r="C1045" s="405" t="s">
        <v>7039</v>
      </c>
      <c r="D1045" s="94"/>
      <c r="E1045" s="94"/>
      <c r="F1045" s="103"/>
      <c r="G1045" s="140"/>
      <c r="H1045" s="140"/>
      <c r="I1045" s="95"/>
      <c r="J1045" s="69"/>
      <c r="K1045" s="65"/>
      <c r="L1045" s="65"/>
      <c r="M1045" s="302"/>
      <c r="N1045" s="382"/>
      <c r="O1045" s="383"/>
      <c r="P1045" s="302"/>
      <c r="Q1045" s="384"/>
      <c r="R1045" s="453"/>
      <c r="S1045" s="506"/>
      <c r="T1045" s="442"/>
      <c r="U1045" s="443"/>
      <c r="V1045" s="448"/>
      <c r="W1045" s="438"/>
      <c r="X1045" s="409"/>
      <c r="Y1045" s="439"/>
      <c r="Z1045" s="411"/>
      <c r="AA1045" s="412"/>
      <c r="AB1045" s="413"/>
      <c r="AC1045" s="509" t="s">
        <v>30</v>
      </c>
      <c r="AD1045" s="442">
        <v>5.0</v>
      </c>
      <c r="AE1045" s="452" t="s">
        <v>31</v>
      </c>
      <c r="AF1045" s="414">
        <f>ROUND(ROUND(ROUND(G1016*Q1016,0)*U1040,0)-AD1045,0)</f>
        <v>251</v>
      </c>
      <c r="AG1045" s="79"/>
    </row>
    <row r="1046" ht="16.5" customHeight="1">
      <c r="A1046" s="403">
        <v>63.0</v>
      </c>
      <c r="B1046" s="404" t="s">
        <v>7040</v>
      </c>
      <c r="C1046" s="405" t="s">
        <v>7041</v>
      </c>
      <c r="D1046" s="94"/>
      <c r="E1046" s="94"/>
      <c r="F1046" s="103"/>
      <c r="G1046" s="140"/>
      <c r="H1046" s="140"/>
      <c r="I1046" s="95"/>
      <c r="J1046" s="69"/>
      <c r="K1046" s="65"/>
      <c r="L1046" s="65"/>
      <c r="M1046" s="302"/>
      <c r="N1046" s="382"/>
      <c r="O1046" s="383"/>
      <c r="P1046" s="302"/>
      <c r="Q1046" s="384"/>
      <c r="R1046" s="453"/>
      <c r="S1046" s="506"/>
      <c r="T1046" s="442"/>
      <c r="U1046" s="443"/>
      <c r="V1046" s="443"/>
      <c r="W1046" s="445"/>
      <c r="X1046" s="418"/>
      <c r="Y1046" s="446"/>
      <c r="Z1046" s="438" t="s">
        <v>20</v>
      </c>
      <c r="AA1046" s="409" t="s">
        <v>21</v>
      </c>
      <c r="AB1046" s="454">
        <v>0.85</v>
      </c>
      <c r="AC1046" s="506"/>
      <c r="AD1046" s="442"/>
      <c r="AE1046" s="452"/>
      <c r="AF1046" s="414">
        <f>ROUND(ROUND(ROUND(ROUND(G1016*Q1016,0)*U1040,0)*AB1046,0)-AD1045,0)</f>
        <v>213</v>
      </c>
      <c r="AG1046" s="79"/>
    </row>
    <row r="1047" ht="16.5" customHeight="1">
      <c r="A1047" s="403">
        <v>63.0</v>
      </c>
      <c r="B1047" s="404" t="s">
        <v>7042</v>
      </c>
      <c r="C1047" s="405" t="s">
        <v>7043</v>
      </c>
      <c r="D1047" s="94"/>
      <c r="E1047" s="94"/>
      <c r="F1047" s="103"/>
      <c r="G1047" s="140"/>
      <c r="H1047" s="140"/>
      <c r="I1047" s="95"/>
      <c r="J1047" s="69"/>
      <c r="K1047" s="65"/>
      <c r="L1047" s="65"/>
      <c r="M1047" s="302"/>
      <c r="N1047" s="382"/>
      <c r="O1047" s="383"/>
      <c r="P1047" s="302"/>
      <c r="Q1047" s="384"/>
      <c r="R1047" s="453"/>
      <c r="S1047" s="506"/>
      <c r="T1047" s="442"/>
      <c r="U1047" s="443"/>
      <c r="V1047" s="443"/>
      <c r="W1047" s="507" t="s">
        <v>326</v>
      </c>
      <c r="X1047" s="442" t="s">
        <v>21</v>
      </c>
      <c r="Y1047" s="448">
        <f>$Y$657</f>
        <v>0.7</v>
      </c>
      <c r="Z1047" s="426"/>
      <c r="AA1047" s="427"/>
      <c r="AB1047" s="428"/>
      <c r="AC1047" s="506"/>
      <c r="AD1047" s="443"/>
      <c r="AE1047" s="448"/>
      <c r="AF1047" s="414">
        <f>ROUND(ROUND(ROUND(ROUND(G1016*Q1016,0)*U1040,0)*Y1047,0)-AD1045,0)</f>
        <v>174</v>
      </c>
      <c r="AG1047" s="79"/>
    </row>
    <row r="1048" ht="16.5" customHeight="1">
      <c r="A1048" s="403">
        <v>63.0</v>
      </c>
      <c r="B1048" s="404" t="s">
        <v>7044</v>
      </c>
      <c r="C1048" s="405" t="s">
        <v>7045</v>
      </c>
      <c r="D1048" s="94"/>
      <c r="E1048" s="94"/>
      <c r="F1048" s="103"/>
      <c r="G1048" s="140"/>
      <c r="H1048" s="140"/>
      <c r="I1048" s="95"/>
      <c r="J1048" s="69"/>
      <c r="K1048" s="65"/>
      <c r="L1048" s="65"/>
      <c r="M1048" s="302"/>
      <c r="N1048" s="382"/>
      <c r="O1048" s="383"/>
      <c r="P1048" s="302"/>
      <c r="Q1048" s="384"/>
      <c r="R1048" s="453"/>
      <c r="S1048" s="506"/>
      <c r="T1048" s="442"/>
      <c r="U1048" s="443"/>
      <c r="V1048" s="443"/>
      <c r="W1048" s="495"/>
      <c r="X1048" s="418"/>
      <c r="Y1048" s="419"/>
      <c r="Z1048" s="420" t="s">
        <v>20</v>
      </c>
      <c r="AA1048" s="421" t="s">
        <v>21</v>
      </c>
      <c r="AB1048" s="430">
        <v>0.85</v>
      </c>
      <c r="AC1048" s="506"/>
      <c r="AD1048" s="443"/>
      <c r="AE1048" s="448"/>
      <c r="AF1048" s="414">
        <f>ROUND(ROUND(ROUND(ROUND(ROUND(G1016*Q1016,0)*U1040,0)*Y1047,0)*AB1048,0)-AD1045,0)</f>
        <v>147</v>
      </c>
      <c r="AG1048" s="79"/>
    </row>
    <row r="1049" ht="16.5" customHeight="1">
      <c r="A1049" s="403">
        <v>63.0</v>
      </c>
      <c r="B1049" s="404" t="s">
        <v>7046</v>
      </c>
      <c r="C1049" s="405" t="s">
        <v>7047</v>
      </c>
      <c r="D1049" s="94"/>
      <c r="E1049" s="94"/>
      <c r="F1049" s="103"/>
      <c r="G1049" s="140"/>
      <c r="H1049" s="140"/>
      <c r="I1049" s="95"/>
      <c r="J1049" s="69"/>
      <c r="K1049" s="65"/>
      <c r="L1049" s="65"/>
      <c r="M1049" s="302"/>
      <c r="N1049" s="382"/>
      <c r="O1049" s="383"/>
      <c r="P1049" s="302"/>
      <c r="Q1049" s="384"/>
      <c r="R1049" s="453"/>
      <c r="S1049" s="506"/>
      <c r="T1049" s="442"/>
      <c r="U1049" s="443"/>
      <c r="V1049" s="443"/>
      <c r="W1049" s="507" t="s">
        <v>329</v>
      </c>
      <c r="X1049" s="442" t="s">
        <v>21</v>
      </c>
      <c r="Y1049" s="448">
        <f>$Y$659</f>
        <v>0.85</v>
      </c>
      <c r="Z1049" s="423"/>
      <c r="AA1049" s="424"/>
      <c r="AB1049" s="419"/>
      <c r="AC1049" s="506"/>
      <c r="AD1049" s="443"/>
      <c r="AE1049" s="448"/>
      <c r="AF1049" s="414">
        <f>ROUND(ROUND(ROUND(ROUND(G1016*Q1016,0)*U1040,0)*Y1049,0)-AD1045,0)</f>
        <v>213</v>
      </c>
      <c r="AG1049" s="79"/>
    </row>
    <row r="1050" ht="16.5" customHeight="1">
      <c r="A1050" s="403">
        <v>63.0</v>
      </c>
      <c r="B1050" s="404" t="s">
        <v>7048</v>
      </c>
      <c r="C1050" s="405" t="s">
        <v>7049</v>
      </c>
      <c r="D1050" s="94"/>
      <c r="E1050" s="94"/>
      <c r="F1050" s="103"/>
      <c r="G1050" s="140"/>
      <c r="H1050" s="140"/>
      <c r="I1050" s="95"/>
      <c r="J1050" s="69"/>
      <c r="K1050" s="65"/>
      <c r="L1050" s="65"/>
      <c r="M1050" s="302"/>
      <c r="N1050" s="382"/>
      <c r="O1050" s="383"/>
      <c r="P1050" s="302"/>
      <c r="Q1050" s="384"/>
      <c r="R1050" s="460"/>
      <c r="S1050" s="495"/>
      <c r="T1050" s="442"/>
      <c r="U1050" s="443"/>
      <c r="V1050" s="443"/>
      <c r="W1050" s="495"/>
      <c r="X1050" s="418"/>
      <c r="Y1050" s="419"/>
      <c r="Z1050" s="420" t="s">
        <v>20</v>
      </c>
      <c r="AA1050" s="421" t="s">
        <v>21</v>
      </c>
      <c r="AB1050" s="430">
        <v>0.85</v>
      </c>
      <c r="AC1050" s="495"/>
      <c r="AD1050" s="424"/>
      <c r="AE1050" s="419"/>
      <c r="AF1050" s="414">
        <f>ROUND(ROUND(ROUND(ROUND(ROUND(G1016*Q1016,0)*U1040,0)*Y1049,0)*AB1050,0)-AD1045,0)</f>
        <v>180</v>
      </c>
      <c r="AG1050" s="79"/>
    </row>
    <row r="1051" ht="16.5" customHeight="1">
      <c r="A1051" s="29">
        <v>63.0</v>
      </c>
      <c r="B1051" s="30" t="s">
        <v>7050</v>
      </c>
      <c r="C1051" s="32" t="s">
        <v>7051</v>
      </c>
      <c r="D1051" s="139"/>
      <c r="E1051" s="139"/>
      <c r="F1051" s="94"/>
      <c r="G1051" s="140"/>
      <c r="H1051" s="140"/>
      <c r="I1051" s="95"/>
      <c r="J1051" s="82" t="s">
        <v>38</v>
      </c>
      <c r="K1051" s="96"/>
      <c r="L1051" s="96"/>
      <c r="M1051" s="152"/>
      <c r="N1051" s="105"/>
      <c r="O1051" s="94"/>
      <c r="P1051" s="140"/>
      <c r="Q1051" s="95"/>
      <c r="R1051" s="287"/>
      <c r="S1051" s="287"/>
      <c r="T1051" s="152"/>
      <c r="U1051" s="152"/>
      <c r="V1051" s="152"/>
      <c r="W1051" s="299"/>
      <c r="X1051" s="287"/>
      <c r="Y1051" s="345"/>
      <c r="Z1051" s="398"/>
      <c r="AA1051" s="288"/>
      <c r="AB1051" s="288"/>
      <c r="AC1051" s="288"/>
      <c r="AD1051" s="288"/>
      <c r="AE1051" s="346"/>
      <c r="AF1051" s="45">
        <f>ROUND(ROUND(G1016+K1052,0)*Q1016,0)</f>
        <v>519</v>
      </c>
      <c r="AG1051" s="79"/>
    </row>
    <row r="1052" ht="16.5" customHeight="1">
      <c r="A1052" s="29">
        <v>63.0</v>
      </c>
      <c r="B1052" s="30" t="s">
        <v>7052</v>
      </c>
      <c r="C1052" s="32" t="s">
        <v>7053</v>
      </c>
      <c r="D1052" s="139"/>
      <c r="E1052" s="139"/>
      <c r="F1052" s="94"/>
      <c r="G1052" s="140"/>
      <c r="H1052" s="140"/>
      <c r="I1052" s="95"/>
      <c r="J1052" s="482"/>
      <c r="K1052" s="302">
        <v>12.0</v>
      </c>
      <c r="L1052" s="63" t="s">
        <v>40</v>
      </c>
      <c r="M1052" s="140"/>
      <c r="N1052" s="105"/>
      <c r="O1052" s="94"/>
      <c r="P1052" s="140"/>
      <c r="Q1052" s="95"/>
      <c r="R1052" s="302"/>
      <c r="S1052" s="302"/>
      <c r="T1052" s="140"/>
      <c r="U1052" s="140"/>
      <c r="V1052" s="140"/>
      <c r="W1052" s="303"/>
      <c r="X1052" s="290"/>
      <c r="Y1052" s="350"/>
      <c r="Z1052" s="299" t="s">
        <v>20</v>
      </c>
      <c r="AA1052" s="287" t="s">
        <v>21</v>
      </c>
      <c r="AB1052" s="351">
        <v>0.85</v>
      </c>
      <c r="AC1052" s="288"/>
      <c r="AD1052" s="288"/>
      <c r="AE1052" s="346"/>
      <c r="AF1052" s="45">
        <f>ROUND(ROUND(ROUND(G1016+K1052,0)*Q1016,0)*AB1052,0)</f>
        <v>441</v>
      </c>
      <c r="AG1052" s="79"/>
    </row>
    <row r="1053" ht="16.5" customHeight="1">
      <c r="A1053" s="29">
        <v>63.0</v>
      </c>
      <c r="B1053" s="30" t="s">
        <v>7054</v>
      </c>
      <c r="C1053" s="32" t="s">
        <v>7055</v>
      </c>
      <c r="D1053" s="139"/>
      <c r="E1053" s="139"/>
      <c r="F1053" s="94"/>
      <c r="G1053" s="140"/>
      <c r="H1053" s="140"/>
      <c r="I1053" s="95"/>
      <c r="J1053" s="482"/>
      <c r="K1053" s="65"/>
      <c r="L1053" s="302"/>
      <c r="M1053" s="366"/>
      <c r="N1053" s="367"/>
      <c r="O1053" s="368"/>
      <c r="P1053" s="366"/>
      <c r="Q1053" s="369"/>
      <c r="R1053" s="304"/>
      <c r="S1053" s="304"/>
      <c r="T1053" s="140"/>
      <c r="U1053" s="140"/>
      <c r="V1053" s="140"/>
      <c r="W1053" s="305" t="s">
        <v>326</v>
      </c>
      <c r="X1053" s="287" t="s">
        <v>21</v>
      </c>
      <c r="Y1053" s="354">
        <f>$Y$657</f>
        <v>0.7</v>
      </c>
      <c r="Z1053" s="434"/>
      <c r="AA1053" s="297"/>
      <c r="AB1053" s="297"/>
      <c r="AC1053" s="297"/>
      <c r="AD1053" s="297"/>
      <c r="AE1053" s="362"/>
      <c r="AF1053" s="45">
        <f>ROUND(ROUND(ROUND(G1016+K1052,0)*Q1016,0)*Y1053,0)</f>
        <v>363</v>
      </c>
      <c r="AG1053" s="79"/>
    </row>
    <row r="1054" ht="16.5" customHeight="1">
      <c r="A1054" s="29">
        <v>63.0</v>
      </c>
      <c r="B1054" s="30" t="s">
        <v>7056</v>
      </c>
      <c r="C1054" s="32" t="s">
        <v>7057</v>
      </c>
      <c r="D1054" s="139"/>
      <c r="E1054" s="139"/>
      <c r="F1054" s="94"/>
      <c r="G1054" s="140"/>
      <c r="H1054" s="140"/>
      <c r="I1054" s="95"/>
      <c r="J1054" s="482"/>
      <c r="K1054" s="65"/>
      <c r="L1054" s="302"/>
      <c r="M1054" s="366"/>
      <c r="N1054" s="367"/>
      <c r="O1054" s="368"/>
      <c r="P1054" s="366"/>
      <c r="Q1054" s="369"/>
      <c r="R1054" s="304"/>
      <c r="S1054" s="304"/>
      <c r="T1054" s="140"/>
      <c r="U1054" s="140"/>
      <c r="V1054" s="140"/>
      <c r="W1054" s="484"/>
      <c r="X1054" s="290"/>
      <c r="Y1054" s="355"/>
      <c r="Z1054" s="356" t="s">
        <v>20</v>
      </c>
      <c r="AA1054" s="357" t="s">
        <v>21</v>
      </c>
      <c r="AB1054" s="358">
        <v>0.85</v>
      </c>
      <c r="AC1054" s="288"/>
      <c r="AD1054" s="288"/>
      <c r="AE1054" s="346"/>
      <c r="AF1054" s="45">
        <f>ROUND(ROUND(ROUND(ROUND(G1016+K1052,0)*Q1016,0)*Y1053,0)*AB1054,0)</f>
        <v>309</v>
      </c>
      <c r="AG1054" s="79"/>
    </row>
    <row r="1055" ht="16.5" customHeight="1">
      <c r="A1055" s="29">
        <v>63.0</v>
      </c>
      <c r="B1055" s="30" t="s">
        <v>7058</v>
      </c>
      <c r="C1055" s="32" t="s">
        <v>7059</v>
      </c>
      <c r="D1055" s="139"/>
      <c r="E1055" s="139"/>
      <c r="F1055" s="94"/>
      <c r="G1055" s="140"/>
      <c r="H1055" s="140"/>
      <c r="I1055" s="95"/>
      <c r="J1055" s="482"/>
      <c r="K1055" s="65"/>
      <c r="L1055" s="302"/>
      <c r="M1055" s="366"/>
      <c r="N1055" s="367"/>
      <c r="O1055" s="368"/>
      <c r="P1055" s="366"/>
      <c r="Q1055" s="369"/>
      <c r="R1055" s="304"/>
      <c r="S1055" s="304"/>
      <c r="T1055" s="140"/>
      <c r="U1055" s="140"/>
      <c r="V1055" s="140"/>
      <c r="W1055" s="305" t="s">
        <v>329</v>
      </c>
      <c r="X1055" s="287" t="s">
        <v>21</v>
      </c>
      <c r="Y1055" s="354">
        <f>$Y$659</f>
        <v>0.85</v>
      </c>
      <c r="Z1055" s="435"/>
      <c r="AA1055" s="292"/>
      <c r="AB1055" s="292"/>
      <c r="AC1055" s="292"/>
      <c r="AD1055" s="292"/>
      <c r="AE1055" s="355"/>
      <c r="AF1055" s="45">
        <f>ROUND(ROUND(ROUND(G1016+K1052,0)*Q1016,0)*Y1055,0)</f>
        <v>441</v>
      </c>
      <c r="AG1055" s="79"/>
    </row>
    <row r="1056" ht="16.5" customHeight="1">
      <c r="A1056" s="29">
        <v>63.0</v>
      </c>
      <c r="B1056" s="30" t="s">
        <v>7060</v>
      </c>
      <c r="C1056" s="32" t="s">
        <v>7061</v>
      </c>
      <c r="D1056" s="139"/>
      <c r="E1056" s="139"/>
      <c r="F1056" s="94"/>
      <c r="G1056" s="140"/>
      <c r="H1056" s="140"/>
      <c r="I1056" s="95"/>
      <c r="J1056" s="69"/>
      <c r="K1056" s="65"/>
      <c r="L1056" s="302"/>
      <c r="M1056" s="366"/>
      <c r="N1056" s="367"/>
      <c r="O1056" s="368"/>
      <c r="P1056" s="366"/>
      <c r="Q1056" s="369"/>
      <c r="R1056" s="304"/>
      <c r="S1056" s="304"/>
      <c r="T1056" s="140"/>
      <c r="U1056" s="140"/>
      <c r="V1056" s="140"/>
      <c r="W1056" s="484"/>
      <c r="X1056" s="290"/>
      <c r="Y1056" s="355"/>
      <c r="Z1056" s="356" t="s">
        <v>20</v>
      </c>
      <c r="AA1056" s="357" t="s">
        <v>21</v>
      </c>
      <c r="AB1056" s="358">
        <v>0.85</v>
      </c>
      <c r="AC1056" s="288"/>
      <c r="AD1056" s="288"/>
      <c r="AE1056" s="346"/>
      <c r="AF1056" s="45">
        <f>ROUND(ROUND(ROUND(ROUND(G1016+K1052,0)*Q1016,0)*Y1055,0)*AB1056,0)</f>
        <v>375</v>
      </c>
      <c r="AG1056" s="79"/>
    </row>
    <row r="1057" ht="16.5" customHeight="1">
      <c r="A1057" s="29">
        <v>63.0</v>
      </c>
      <c r="B1057" s="30" t="s">
        <v>7062</v>
      </c>
      <c r="C1057" s="32" t="s">
        <v>7063</v>
      </c>
      <c r="D1057" s="139"/>
      <c r="E1057" s="139"/>
      <c r="F1057" s="94"/>
      <c r="G1057" s="140"/>
      <c r="H1057" s="140"/>
      <c r="I1057" s="95"/>
      <c r="J1057" s="69"/>
      <c r="K1057" s="65"/>
      <c r="L1057" s="302"/>
      <c r="M1057" s="366"/>
      <c r="N1057" s="367"/>
      <c r="O1057" s="368"/>
      <c r="P1057" s="366"/>
      <c r="Q1057" s="369"/>
      <c r="R1057" s="304"/>
      <c r="S1057" s="304"/>
      <c r="T1057" s="140"/>
      <c r="U1057" s="140"/>
      <c r="V1057" s="140"/>
      <c r="W1057" s="299"/>
      <c r="X1057" s="287"/>
      <c r="Y1057" s="345"/>
      <c r="Z1057" s="398"/>
      <c r="AA1057" s="288"/>
      <c r="AB1057" s="346"/>
      <c r="AC1057" s="82" t="s">
        <v>30</v>
      </c>
      <c r="AD1057" s="302">
        <v>5.0</v>
      </c>
      <c r="AE1057" s="360" t="s">
        <v>31</v>
      </c>
      <c r="AF1057" s="45">
        <f>ROUND(ROUND(ROUND(G1016+K1052,0)*Q1016,0)-AD1057,0)</f>
        <v>514</v>
      </c>
      <c r="AG1057" s="79"/>
    </row>
    <row r="1058" ht="16.5" customHeight="1">
      <c r="A1058" s="29">
        <v>63.0</v>
      </c>
      <c r="B1058" s="30" t="s">
        <v>7064</v>
      </c>
      <c r="C1058" s="32" t="s">
        <v>7065</v>
      </c>
      <c r="D1058" s="139"/>
      <c r="E1058" s="139"/>
      <c r="F1058" s="94"/>
      <c r="G1058" s="140"/>
      <c r="H1058" s="140"/>
      <c r="I1058" s="95"/>
      <c r="J1058" s="69"/>
      <c r="K1058" s="65"/>
      <c r="L1058" s="302"/>
      <c r="M1058" s="366"/>
      <c r="N1058" s="367"/>
      <c r="O1058" s="368"/>
      <c r="P1058" s="366"/>
      <c r="Q1058" s="369"/>
      <c r="R1058" s="304"/>
      <c r="S1058" s="304"/>
      <c r="T1058" s="140"/>
      <c r="U1058" s="140"/>
      <c r="V1058" s="140"/>
      <c r="W1058" s="303"/>
      <c r="X1058" s="290"/>
      <c r="Y1058" s="350"/>
      <c r="Z1058" s="299" t="s">
        <v>20</v>
      </c>
      <c r="AA1058" s="287" t="s">
        <v>21</v>
      </c>
      <c r="AB1058" s="361">
        <v>0.85</v>
      </c>
      <c r="AC1058" s="482"/>
      <c r="AD1058" s="302"/>
      <c r="AE1058" s="360"/>
      <c r="AF1058" s="45">
        <f>ROUND(ROUND(ROUND(ROUND(G1016+K1052,0)*Q1016,0)*AB1058,0)-AD1057,0)</f>
        <v>436</v>
      </c>
      <c r="AG1058" s="79"/>
    </row>
    <row r="1059" ht="16.5" customHeight="1">
      <c r="A1059" s="29">
        <v>63.0</v>
      </c>
      <c r="B1059" s="30" t="s">
        <v>7066</v>
      </c>
      <c r="C1059" s="32" t="s">
        <v>7067</v>
      </c>
      <c r="D1059" s="139"/>
      <c r="E1059" s="139"/>
      <c r="F1059" s="94"/>
      <c r="G1059" s="140"/>
      <c r="H1059" s="140"/>
      <c r="I1059" s="95"/>
      <c r="J1059" s="69"/>
      <c r="K1059" s="65"/>
      <c r="L1059" s="302"/>
      <c r="M1059" s="366"/>
      <c r="N1059" s="367"/>
      <c r="O1059" s="368"/>
      <c r="P1059" s="366"/>
      <c r="Q1059" s="369"/>
      <c r="R1059" s="304"/>
      <c r="S1059" s="304"/>
      <c r="T1059" s="140"/>
      <c r="U1059" s="140"/>
      <c r="V1059" s="140"/>
      <c r="W1059" s="305" t="s">
        <v>326</v>
      </c>
      <c r="X1059" s="302" t="s">
        <v>21</v>
      </c>
      <c r="Y1059" s="349">
        <v>0.7</v>
      </c>
      <c r="Z1059" s="434"/>
      <c r="AA1059" s="297"/>
      <c r="AB1059" s="362"/>
      <c r="AC1059" s="482"/>
      <c r="AD1059" s="313"/>
      <c r="AE1059" s="349"/>
      <c r="AF1059" s="45">
        <f>ROUND(ROUND(ROUND(ROUND(G1016+K1052,0)*Q1016,0)*Y1059,0)-AD1057,0)</f>
        <v>358</v>
      </c>
      <c r="AG1059" s="79"/>
    </row>
    <row r="1060" ht="16.5" customHeight="1">
      <c r="A1060" s="29">
        <v>63.0</v>
      </c>
      <c r="B1060" s="30" t="s">
        <v>7068</v>
      </c>
      <c r="C1060" s="32" t="s">
        <v>7069</v>
      </c>
      <c r="D1060" s="139"/>
      <c r="E1060" s="139"/>
      <c r="F1060" s="94"/>
      <c r="G1060" s="140"/>
      <c r="H1060" s="140"/>
      <c r="I1060" s="95"/>
      <c r="J1060" s="69"/>
      <c r="K1060" s="65"/>
      <c r="L1060" s="302"/>
      <c r="M1060" s="366"/>
      <c r="N1060" s="367"/>
      <c r="O1060" s="368"/>
      <c r="P1060" s="366"/>
      <c r="Q1060" s="369"/>
      <c r="R1060" s="304"/>
      <c r="S1060" s="304"/>
      <c r="T1060" s="140"/>
      <c r="U1060" s="140"/>
      <c r="V1060" s="140"/>
      <c r="W1060" s="484"/>
      <c r="X1060" s="290"/>
      <c r="Y1060" s="355"/>
      <c r="Z1060" s="356" t="s">
        <v>20</v>
      </c>
      <c r="AA1060" s="357" t="s">
        <v>21</v>
      </c>
      <c r="AB1060" s="363">
        <v>0.85</v>
      </c>
      <c r="AC1060" s="482"/>
      <c r="AD1060" s="313"/>
      <c r="AE1060" s="349"/>
      <c r="AF1060" s="45">
        <f>ROUND(ROUND(ROUND(ROUND(ROUND(G1016+K1052,0)*Q1016,0)*Y1059,0)*AB1060,0)-AD1057,0)</f>
        <v>304</v>
      </c>
      <c r="AG1060" s="79"/>
    </row>
    <row r="1061" ht="16.5" customHeight="1">
      <c r="A1061" s="29">
        <v>63.0</v>
      </c>
      <c r="B1061" s="30" t="s">
        <v>7070</v>
      </c>
      <c r="C1061" s="32" t="s">
        <v>7071</v>
      </c>
      <c r="D1061" s="139"/>
      <c r="E1061" s="139"/>
      <c r="F1061" s="94"/>
      <c r="G1061" s="140"/>
      <c r="H1061" s="140"/>
      <c r="I1061" s="95"/>
      <c r="J1061" s="69"/>
      <c r="K1061" s="65"/>
      <c r="L1061" s="302"/>
      <c r="M1061" s="366"/>
      <c r="N1061" s="367"/>
      <c r="O1061" s="368"/>
      <c r="P1061" s="366"/>
      <c r="Q1061" s="369"/>
      <c r="R1061" s="304"/>
      <c r="S1061" s="304"/>
      <c r="T1061" s="140"/>
      <c r="U1061" s="140"/>
      <c r="V1061" s="140"/>
      <c r="W1061" s="305" t="s">
        <v>329</v>
      </c>
      <c r="X1061" s="302" t="s">
        <v>21</v>
      </c>
      <c r="Y1061" s="349">
        <v>0.85</v>
      </c>
      <c r="Z1061" s="435"/>
      <c r="AA1061" s="292"/>
      <c r="AB1061" s="355"/>
      <c r="AC1061" s="482"/>
      <c r="AD1061" s="313"/>
      <c r="AE1061" s="349"/>
      <c r="AF1061" s="45">
        <f>ROUND(ROUND(ROUND(ROUND(G1016+K1052,0)*Q1016,0)*Y1061,0)-AD1057,0)</f>
        <v>436</v>
      </c>
      <c r="AG1061" s="79"/>
    </row>
    <row r="1062" ht="16.5" customHeight="1">
      <c r="A1062" s="29">
        <v>63.0</v>
      </c>
      <c r="B1062" s="30" t="s">
        <v>7072</v>
      </c>
      <c r="C1062" s="32" t="s">
        <v>7073</v>
      </c>
      <c r="D1062" s="139"/>
      <c r="E1062" s="139"/>
      <c r="F1062" s="94"/>
      <c r="G1062" s="140"/>
      <c r="H1062" s="140"/>
      <c r="I1062" s="95"/>
      <c r="J1062" s="69"/>
      <c r="K1062" s="65"/>
      <c r="L1062" s="302"/>
      <c r="M1062" s="366"/>
      <c r="N1062" s="367"/>
      <c r="O1062" s="368"/>
      <c r="P1062" s="366"/>
      <c r="Q1062" s="369"/>
      <c r="R1062" s="304"/>
      <c r="S1062" s="304"/>
      <c r="T1062" s="140"/>
      <c r="U1062" s="140"/>
      <c r="V1062" s="140"/>
      <c r="W1062" s="484"/>
      <c r="X1062" s="290"/>
      <c r="Y1062" s="355"/>
      <c r="Z1062" s="356" t="s">
        <v>20</v>
      </c>
      <c r="AA1062" s="357" t="s">
        <v>21</v>
      </c>
      <c r="AB1062" s="363">
        <v>0.85</v>
      </c>
      <c r="AC1062" s="484"/>
      <c r="AD1062" s="292"/>
      <c r="AE1062" s="355"/>
      <c r="AF1062" s="45">
        <f>ROUND(ROUND(ROUND(ROUND(ROUND(G1016+K1052,0)*Q1016,0)*Y1061,0)*AB1062,0)-AD1057,0)</f>
        <v>370</v>
      </c>
      <c r="AG1062" s="79"/>
    </row>
    <row r="1063" ht="16.5" customHeight="1">
      <c r="A1063" s="403">
        <v>63.0</v>
      </c>
      <c r="B1063" s="404" t="s">
        <v>7074</v>
      </c>
      <c r="C1063" s="405" t="s">
        <v>7075</v>
      </c>
      <c r="D1063" s="139"/>
      <c r="E1063" s="139"/>
      <c r="F1063" s="307"/>
      <c r="G1063" s="352"/>
      <c r="H1063" s="140"/>
      <c r="I1063" s="95"/>
      <c r="J1063" s="69"/>
      <c r="K1063" s="65"/>
      <c r="L1063" s="65"/>
      <c r="M1063" s="366"/>
      <c r="N1063" s="367"/>
      <c r="O1063" s="368"/>
      <c r="P1063" s="366"/>
      <c r="Q1063" s="369"/>
      <c r="R1063" s="504" t="s">
        <v>23</v>
      </c>
      <c r="S1063" s="505" t="s">
        <v>24</v>
      </c>
      <c r="T1063" s="408"/>
      <c r="U1063" s="408"/>
      <c r="V1063" s="437"/>
      <c r="W1063" s="438"/>
      <c r="X1063" s="409"/>
      <c r="Y1063" s="439"/>
      <c r="Z1063" s="411"/>
      <c r="AA1063" s="412"/>
      <c r="AB1063" s="412"/>
      <c r="AC1063" s="412"/>
      <c r="AD1063" s="412"/>
      <c r="AE1063" s="413"/>
      <c r="AF1063" s="414">
        <f>ROUND(ROUND(ROUND(G1016+K1052,0)*Q1016,0)*U1064,0)</f>
        <v>363</v>
      </c>
      <c r="AG1063" s="79"/>
    </row>
    <row r="1064" ht="16.5" customHeight="1">
      <c r="A1064" s="403">
        <v>63.0</v>
      </c>
      <c r="B1064" s="404" t="s">
        <v>7076</v>
      </c>
      <c r="C1064" s="405" t="s">
        <v>7077</v>
      </c>
      <c r="D1064" s="139"/>
      <c r="E1064" s="139"/>
      <c r="F1064" s="307"/>
      <c r="G1064" s="352"/>
      <c r="H1064" s="140"/>
      <c r="I1064" s="95"/>
      <c r="J1064" s="69"/>
      <c r="K1064" s="302"/>
      <c r="L1064" s="63"/>
      <c r="M1064" s="366"/>
      <c r="N1064" s="367"/>
      <c r="O1064" s="368"/>
      <c r="P1064" s="366"/>
      <c r="Q1064" s="369"/>
      <c r="R1064" s="481"/>
      <c r="S1064" s="506"/>
      <c r="T1064" s="442" t="s">
        <v>21</v>
      </c>
      <c r="U1064" s="443">
        <v>0.7</v>
      </c>
      <c r="V1064" s="444"/>
      <c r="W1064" s="445"/>
      <c r="X1064" s="418"/>
      <c r="Y1064" s="446"/>
      <c r="Z1064" s="438" t="s">
        <v>20</v>
      </c>
      <c r="AA1064" s="409" t="s">
        <v>21</v>
      </c>
      <c r="AB1064" s="447">
        <v>0.85</v>
      </c>
      <c r="AC1064" s="412"/>
      <c r="AD1064" s="412"/>
      <c r="AE1064" s="413"/>
      <c r="AF1064" s="414">
        <f>ROUND(ROUND(ROUND(ROUND(G1016+K1052,0)*Q1016,0)*U1064,0)*AB1064,0)</f>
        <v>309</v>
      </c>
      <c r="AG1064" s="79"/>
    </row>
    <row r="1065" ht="16.5" customHeight="1">
      <c r="A1065" s="403">
        <v>63.0</v>
      </c>
      <c r="B1065" s="404" t="s">
        <v>7078</v>
      </c>
      <c r="C1065" s="405" t="s">
        <v>7079</v>
      </c>
      <c r="D1065" s="94"/>
      <c r="E1065" s="94"/>
      <c r="F1065" s="103"/>
      <c r="G1065" s="140"/>
      <c r="H1065" s="140"/>
      <c r="I1065" s="95"/>
      <c r="J1065" s="69"/>
      <c r="K1065" s="65"/>
      <c r="L1065" s="65"/>
      <c r="M1065" s="302"/>
      <c r="N1065" s="382"/>
      <c r="O1065" s="383"/>
      <c r="P1065" s="302"/>
      <c r="Q1065" s="384"/>
      <c r="R1065" s="481"/>
      <c r="S1065" s="506"/>
      <c r="T1065" s="442"/>
      <c r="U1065" s="443"/>
      <c r="V1065" s="448"/>
      <c r="W1065" s="507" t="s">
        <v>326</v>
      </c>
      <c r="X1065" s="409" t="s">
        <v>21</v>
      </c>
      <c r="Y1065" s="410">
        <f>$Y$657</f>
        <v>0.7</v>
      </c>
      <c r="Z1065" s="426"/>
      <c r="AA1065" s="427"/>
      <c r="AB1065" s="427"/>
      <c r="AC1065" s="427"/>
      <c r="AD1065" s="427"/>
      <c r="AE1065" s="428"/>
      <c r="AF1065" s="414">
        <f>ROUND(ROUND(ROUND(ROUND(G1016+K1052,0)*Q1016,0)*U1064,0)*Y1065,0)</f>
        <v>254</v>
      </c>
      <c r="AG1065" s="79"/>
    </row>
    <row r="1066" ht="16.5" customHeight="1">
      <c r="A1066" s="403">
        <v>63.0</v>
      </c>
      <c r="B1066" s="404" t="s">
        <v>7080</v>
      </c>
      <c r="C1066" s="405" t="s">
        <v>7081</v>
      </c>
      <c r="D1066" s="94"/>
      <c r="E1066" s="94"/>
      <c r="F1066" s="103"/>
      <c r="G1066" s="140"/>
      <c r="H1066" s="140"/>
      <c r="I1066" s="95"/>
      <c r="J1066" s="69"/>
      <c r="K1066" s="65"/>
      <c r="L1066" s="65"/>
      <c r="M1066" s="302"/>
      <c r="N1066" s="382"/>
      <c r="O1066" s="383"/>
      <c r="P1066" s="302"/>
      <c r="Q1066" s="384"/>
      <c r="R1066" s="481"/>
      <c r="S1066" s="506"/>
      <c r="T1066" s="442"/>
      <c r="U1066" s="443"/>
      <c r="V1066" s="448"/>
      <c r="W1066" s="495"/>
      <c r="X1066" s="418"/>
      <c r="Y1066" s="419"/>
      <c r="Z1066" s="420" t="s">
        <v>20</v>
      </c>
      <c r="AA1066" s="421" t="s">
        <v>21</v>
      </c>
      <c r="AB1066" s="422">
        <v>0.85</v>
      </c>
      <c r="AC1066" s="412"/>
      <c r="AD1066" s="412"/>
      <c r="AE1066" s="413"/>
      <c r="AF1066" s="414">
        <f>ROUND(ROUND(ROUND(ROUND(ROUND(G1016+K1052,0)*Q1016,0)*U1064,0)*Y1065,0)*AB1066,0)</f>
        <v>216</v>
      </c>
      <c r="AG1066" s="79"/>
    </row>
    <row r="1067" ht="16.5" customHeight="1">
      <c r="A1067" s="403">
        <v>63.0</v>
      </c>
      <c r="B1067" s="404" t="s">
        <v>7082</v>
      </c>
      <c r="C1067" s="405" t="s">
        <v>7083</v>
      </c>
      <c r="D1067" s="94"/>
      <c r="E1067" s="94"/>
      <c r="F1067" s="103"/>
      <c r="G1067" s="140"/>
      <c r="H1067" s="140"/>
      <c r="I1067" s="95"/>
      <c r="J1067" s="69"/>
      <c r="K1067" s="65"/>
      <c r="L1067" s="65"/>
      <c r="M1067" s="302"/>
      <c r="N1067" s="382"/>
      <c r="O1067" s="383"/>
      <c r="P1067" s="302"/>
      <c r="Q1067" s="384"/>
      <c r="R1067" s="481"/>
      <c r="S1067" s="506"/>
      <c r="T1067" s="442"/>
      <c r="U1067" s="443"/>
      <c r="V1067" s="448"/>
      <c r="W1067" s="507" t="s">
        <v>329</v>
      </c>
      <c r="X1067" s="409" t="s">
        <v>21</v>
      </c>
      <c r="Y1067" s="410">
        <f>$Y$659</f>
        <v>0.85</v>
      </c>
      <c r="Z1067" s="423"/>
      <c r="AA1067" s="424"/>
      <c r="AB1067" s="424"/>
      <c r="AC1067" s="424"/>
      <c r="AD1067" s="424"/>
      <c r="AE1067" s="419"/>
      <c r="AF1067" s="414">
        <f>ROUND(ROUND(ROUND(ROUND(G1016+K1052,0)*Q1016,0)*U1064,0)*Y1067,0)</f>
        <v>309</v>
      </c>
      <c r="AG1067" s="79"/>
    </row>
    <row r="1068" ht="16.5" customHeight="1">
      <c r="A1068" s="403">
        <v>63.0</v>
      </c>
      <c r="B1068" s="404" t="s">
        <v>7084</v>
      </c>
      <c r="C1068" s="405" t="s">
        <v>7085</v>
      </c>
      <c r="D1068" s="94"/>
      <c r="E1068" s="94"/>
      <c r="F1068" s="103"/>
      <c r="G1068" s="140"/>
      <c r="H1068" s="140"/>
      <c r="I1068" s="95"/>
      <c r="J1068" s="69"/>
      <c r="K1068" s="65"/>
      <c r="L1068" s="65"/>
      <c r="M1068" s="302"/>
      <c r="N1068" s="382"/>
      <c r="O1068" s="383"/>
      <c r="P1068" s="302"/>
      <c r="Q1068" s="384"/>
      <c r="R1068" s="481"/>
      <c r="S1068" s="506"/>
      <c r="T1068" s="442"/>
      <c r="U1068" s="443"/>
      <c r="V1068" s="448"/>
      <c r="W1068" s="495"/>
      <c r="X1068" s="418"/>
      <c r="Y1068" s="419"/>
      <c r="Z1068" s="420" t="s">
        <v>20</v>
      </c>
      <c r="AA1068" s="421" t="s">
        <v>21</v>
      </c>
      <c r="AB1068" s="422">
        <v>0.85</v>
      </c>
      <c r="AC1068" s="412"/>
      <c r="AD1068" s="412"/>
      <c r="AE1068" s="413"/>
      <c r="AF1068" s="414">
        <f>ROUND(ROUND(ROUND(ROUND(ROUND(G1016+K1052,0)*Q1016,0)*U1064,0)*Y1067,0)*AB1068,0)</f>
        <v>263</v>
      </c>
      <c r="AG1068" s="79"/>
    </row>
    <row r="1069" ht="16.5" customHeight="1">
      <c r="A1069" s="403">
        <v>63.0</v>
      </c>
      <c r="B1069" s="404" t="s">
        <v>7086</v>
      </c>
      <c r="C1069" s="405" t="s">
        <v>7087</v>
      </c>
      <c r="D1069" s="94"/>
      <c r="E1069" s="94"/>
      <c r="F1069" s="103"/>
      <c r="G1069" s="140"/>
      <c r="H1069" s="140"/>
      <c r="I1069" s="95"/>
      <c r="J1069" s="69"/>
      <c r="K1069" s="65"/>
      <c r="L1069" s="65"/>
      <c r="M1069" s="302"/>
      <c r="N1069" s="382"/>
      <c r="O1069" s="383"/>
      <c r="P1069" s="302"/>
      <c r="Q1069" s="384"/>
      <c r="R1069" s="508"/>
      <c r="S1069" s="510"/>
      <c r="T1069" s="442"/>
      <c r="U1069" s="443"/>
      <c r="V1069" s="448"/>
      <c r="W1069" s="438"/>
      <c r="X1069" s="409"/>
      <c r="Y1069" s="439"/>
      <c r="Z1069" s="411"/>
      <c r="AA1069" s="412"/>
      <c r="AB1069" s="413"/>
      <c r="AC1069" s="509" t="s">
        <v>30</v>
      </c>
      <c r="AD1069" s="442">
        <v>5.0</v>
      </c>
      <c r="AE1069" s="452" t="s">
        <v>31</v>
      </c>
      <c r="AF1069" s="414">
        <f>ROUND(ROUND(ROUND(ROUND(G1016+K1052,0)*Q1016,0)*U1064,0)-AD1069,0)</f>
        <v>358</v>
      </c>
      <c r="AG1069" s="79"/>
    </row>
    <row r="1070" ht="16.5" customHeight="1">
      <c r="A1070" s="403">
        <v>63.0</v>
      </c>
      <c r="B1070" s="404" t="s">
        <v>7088</v>
      </c>
      <c r="C1070" s="405" t="s">
        <v>7089</v>
      </c>
      <c r="D1070" s="94"/>
      <c r="E1070" s="94"/>
      <c r="F1070" s="103"/>
      <c r="G1070" s="140"/>
      <c r="H1070" s="140"/>
      <c r="I1070" s="95"/>
      <c r="J1070" s="69"/>
      <c r="K1070" s="65"/>
      <c r="L1070" s="65"/>
      <c r="M1070" s="302"/>
      <c r="N1070" s="382"/>
      <c r="O1070" s="383"/>
      <c r="P1070" s="302"/>
      <c r="Q1070" s="384"/>
      <c r="R1070" s="458"/>
      <c r="S1070" s="455"/>
      <c r="T1070" s="442"/>
      <c r="U1070" s="443"/>
      <c r="V1070" s="448"/>
      <c r="W1070" s="445"/>
      <c r="X1070" s="418"/>
      <c r="Y1070" s="446"/>
      <c r="Z1070" s="438" t="s">
        <v>20</v>
      </c>
      <c r="AA1070" s="409" t="s">
        <v>21</v>
      </c>
      <c r="AB1070" s="454">
        <v>0.85</v>
      </c>
      <c r="AC1070" s="506"/>
      <c r="AD1070" s="442"/>
      <c r="AE1070" s="452"/>
      <c r="AF1070" s="414">
        <f>ROUND(ROUND(ROUND(ROUND(ROUND(G1016+K1052,0)*Q1016,0)*U1064,0)*AB1070,0)-AD1069,0)</f>
        <v>304</v>
      </c>
      <c r="AG1070" s="79"/>
    </row>
    <row r="1071" ht="16.5" customHeight="1">
      <c r="A1071" s="403">
        <v>63.0</v>
      </c>
      <c r="B1071" s="404" t="s">
        <v>7090</v>
      </c>
      <c r="C1071" s="405" t="s">
        <v>7091</v>
      </c>
      <c r="D1071" s="94"/>
      <c r="E1071" s="94"/>
      <c r="F1071" s="103"/>
      <c r="G1071" s="140"/>
      <c r="H1071" s="140"/>
      <c r="I1071" s="95"/>
      <c r="J1071" s="69"/>
      <c r="K1071" s="65"/>
      <c r="L1071" s="65"/>
      <c r="M1071" s="302"/>
      <c r="N1071" s="382"/>
      <c r="O1071" s="383"/>
      <c r="P1071" s="302"/>
      <c r="Q1071" s="384"/>
      <c r="R1071" s="458"/>
      <c r="S1071" s="455"/>
      <c r="T1071" s="442"/>
      <c r="U1071" s="443"/>
      <c r="V1071" s="448"/>
      <c r="W1071" s="507" t="s">
        <v>326</v>
      </c>
      <c r="X1071" s="442" t="s">
        <v>21</v>
      </c>
      <c r="Y1071" s="448">
        <f>$Y$657</f>
        <v>0.7</v>
      </c>
      <c r="Z1071" s="426"/>
      <c r="AA1071" s="427"/>
      <c r="AB1071" s="428"/>
      <c r="AC1071" s="506"/>
      <c r="AD1071" s="443"/>
      <c r="AE1071" s="448"/>
      <c r="AF1071" s="414">
        <f>ROUND(ROUND(ROUND(ROUND(ROUND(G1016+K1052,0)*Q1016,0)*U1064,0)*Y1071,0)-AD1069,0)</f>
        <v>249</v>
      </c>
      <c r="AG1071" s="79"/>
    </row>
    <row r="1072" ht="16.5" customHeight="1">
      <c r="A1072" s="403">
        <v>63.0</v>
      </c>
      <c r="B1072" s="404" t="s">
        <v>7092</v>
      </c>
      <c r="C1072" s="405" t="s">
        <v>7093</v>
      </c>
      <c r="D1072" s="94"/>
      <c r="E1072" s="94"/>
      <c r="F1072" s="103"/>
      <c r="G1072" s="140"/>
      <c r="H1072" s="140"/>
      <c r="I1072" s="95"/>
      <c r="J1072" s="69"/>
      <c r="K1072" s="65"/>
      <c r="L1072" s="65"/>
      <c r="M1072" s="302"/>
      <c r="N1072" s="382"/>
      <c r="O1072" s="383"/>
      <c r="P1072" s="302"/>
      <c r="Q1072" s="384"/>
      <c r="R1072" s="458"/>
      <c r="S1072" s="455"/>
      <c r="T1072" s="442"/>
      <c r="U1072" s="443"/>
      <c r="V1072" s="448"/>
      <c r="W1072" s="495"/>
      <c r="X1072" s="418"/>
      <c r="Y1072" s="419"/>
      <c r="Z1072" s="420" t="s">
        <v>20</v>
      </c>
      <c r="AA1072" s="421" t="s">
        <v>21</v>
      </c>
      <c r="AB1072" s="430">
        <v>0.85</v>
      </c>
      <c r="AC1072" s="506"/>
      <c r="AD1072" s="443"/>
      <c r="AE1072" s="448"/>
      <c r="AF1072" s="414">
        <f>ROUND(ROUND(ROUND(ROUND(ROUND(ROUND(G1016+K1052,0)*Q1016,0)*U1064,0)*Y1071,0)*AB1072,0)-AD1069,0)</f>
        <v>211</v>
      </c>
      <c r="AG1072" s="79"/>
    </row>
    <row r="1073" ht="16.5" customHeight="1">
      <c r="A1073" s="403">
        <v>63.0</v>
      </c>
      <c r="B1073" s="404" t="s">
        <v>7094</v>
      </c>
      <c r="C1073" s="405" t="s">
        <v>7095</v>
      </c>
      <c r="D1073" s="94"/>
      <c r="E1073" s="94"/>
      <c r="F1073" s="103"/>
      <c r="G1073" s="140"/>
      <c r="H1073" s="140"/>
      <c r="I1073" s="95"/>
      <c r="J1073" s="69"/>
      <c r="K1073" s="65"/>
      <c r="L1073" s="65"/>
      <c r="M1073" s="302"/>
      <c r="N1073" s="382"/>
      <c r="O1073" s="383"/>
      <c r="P1073" s="302"/>
      <c r="Q1073" s="384"/>
      <c r="R1073" s="458"/>
      <c r="S1073" s="455"/>
      <c r="T1073" s="442"/>
      <c r="U1073" s="443"/>
      <c r="V1073" s="448"/>
      <c r="W1073" s="507" t="s">
        <v>329</v>
      </c>
      <c r="X1073" s="442" t="s">
        <v>21</v>
      </c>
      <c r="Y1073" s="448">
        <f>$Y$659</f>
        <v>0.85</v>
      </c>
      <c r="Z1073" s="423"/>
      <c r="AA1073" s="424"/>
      <c r="AB1073" s="419"/>
      <c r="AC1073" s="506"/>
      <c r="AD1073" s="443"/>
      <c r="AE1073" s="448"/>
      <c r="AF1073" s="414">
        <f>ROUND(ROUND(ROUND(ROUND(ROUND(G1016+K1052,0)*Q1016,0)*U1064,0)*Y1073,0)-AD1069,0)</f>
        <v>304</v>
      </c>
      <c r="AG1073" s="79"/>
    </row>
    <row r="1074" ht="16.5" customHeight="1">
      <c r="A1074" s="403">
        <v>63.0</v>
      </c>
      <c r="B1074" s="404" t="s">
        <v>7096</v>
      </c>
      <c r="C1074" s="405" t="s">
        <v>7097</v>
      </c>
      <c r="D1074" s="94"/>
      <c r="E1074" s="94"/>
      <c r="F1074" s="103"/>
      <c r="G1074" s="140"/>
      <c r="H1074" s="140"/>
      <c r="I1074" s="95"/>
      <c r="J1074" s="69"/>
      <c r="K1074" s="65"/>
      <c r="L1074" s="65"/>
      <c r="M1074" s="302"/>
      <c r="N1074" s="382"/>
      <c r="O1074" s="383"/>
      <c r="P1074" s="302"/>
      <c r="Q1074" s="384"/>
      <c r="R1074" s="458"/>
      <c r="S1074" s="455"/>
      <c r="T1074" s="442"/>
      <c r="U1074" s="443"/>
      <c r="V1074" s="448"/>
      <c r="W1074" s="495"/>
      <c r="X1074" s="418"/>
      <c r="Y1074" s="419"/>
      <c r="Z1074" s="420" t="s">
        <v>20</v>
      </c>
      <c r="AA1074" s="421" t="s">
        <v>21</v>
      </c>
      <c r="AB1074" s="430">
        <v>0.85</v>
      </c>
      <c r="AC1074" s="495"/>
      <c r="AD1074" s="424"/>
      <c r="AE1074" s="419"/>
      <c r="AF1074" s="414">
        <f>ROUND(ROUND(ROUND(ROUND(ROUND(ROUND(G1016+K1052,0)*Q1016,0)*U1064,0)*Y1073,0)*AB1074,0)-AD1069,0)</f>
        <v>258</v>
      </c>
      <c r="AG1074" s="79"/>
    </row>
    <row r="1075" ht="16.5" customHeight="1">
      <c r="A1075" s="403">
        <v>63.0</v>
      </c>
      <c r="B1075" s="404" t="s">
        <v>7098</v>
      </c>
      <c r="C1075" s="405" t="s">
        <v>7099</v>
      </c>
      <c r="D1075" s="94"/>
      <c r="E1075" s="94"/>
      <c r="F1075" s="103"/>
      <c r="G1075" s="140"/>
      <c r="H1075" s="140"/>
      <c r="I1075" s="95"/>
      <c r="J1075" s="69"/>
      <c r="K1075" s="65"/>
      <c r="L1075" s="65"/>
      <c r="M1075" s="302"/>
      <c r="N1075" s="382"/>
      <c r="O1075" s="383"/>
      <c r="P1075" s="302"/>
      <c r="Q1075" s="384"/>
      <c r="R1075" s="458"/>
      <c r="S1075" s="505" t="s">
        <v>27</v>
      </c>
      <c r="T1075" s="409"/>
      <c r="U1075" s="457"/>
      <c r="V1075" s="410"/>
      <c r="W1075" s="438"/>
      <c r="X1075" s="409"/>
      <c r="Y1075" s="439"/>
      <c r="Z1075" s="411"/>
      <c r="AA1075" s="412"/>
      <c r="AB1075" s="412"/>
      <c r="AC1075" s="412"/>
      <c r="AD1075" s="412"/>
      <c r="AE1075" s="413"/>
      <c r="AF1075" s="414">
        <f>ROUND(ROUND(ROUND(G1016+K1052,0)*Q1016,0)*U1076,0)</f>
        <v>260</v>
      </c>
      <c r="AG1075" s="79"/>
    </row>
    <row r="1076" ht="16.5" customHeight="1">
      <c r="A1076" s="403">
        <v>63.0</v>
      </c>
      <c r="B1076" s="404" t="s">
        <v>7100</v>
      </c>
      <c r="C1076" s="405" t="s">
        <v>7101</v>
      </c>
      <c r="D1076" s="94"/>
      <c r="E1076" s="94"/>
      <c r="F1076" s="103"/>
      <c r="G1076" s="140"/>
      <c r="H1076" s="140"/>
      <c r="I1076" s="95"/>
      <c r="J1076" s="69"/>
      <c r="K1076" s="65"/>
      <c r="L1076" s="65"/>
      <c r="M1076" s="302"/>
      <c r="N1076" s="382"/>
      <c r="O1076" s="383"/>
      <c r="P1076" s="302"/>
      <c r="Q1076" s="384"/>
      <c r="R1076" s="458"/>
      <c r="S1076" s="506"/>
      <c r="T1076" s="442" t="s">
        <v>21</v>
      </c>
      <c r="U1076" s="443">
        <v>0.5</v>
      </c>
      <c r="V1076" s="448"/>
      <c r="W1076" s="445"/>
      <c r="X1076" s="418"/>
      <c r="Y1076" s="446"/>
      <c r="Z1076" s="438" t="s">
        <v>20</v>
      </c>
      <c r="AA1076" s="409" t="s">
        <v>21</v>
      </c>
      <c r="AB1076" s="447">
        <v>0.85</v>
      </c>
      <c r="AC1076" s="412"/>
      <c r="AD1076" s="412"/>
      <c r="AE1076" s="413"/>
      <c r="AF1076" s="414">
        <f>ROUND(ROUND(ROUND(ROUND(G1016+K1052,0)*Q1016,0)*U1076,0)*AB1076,0)</f>
        <v>221</v>
      </c>
      <c r="AG1076" s="79"/>
    </row>
    <row r="1077" ht="16.5" customHeight="1">
      <c r="A1077" s="403">
        <v>63.0</v>
      </c>
      <c r="B1077" s="404" t="s">
        <v>7102</v>
      </c>
      <c r="C1077" s="405" t="s">
        <v>7103</v>
      </c>
      <c r="D1077" s="94"/>
      <c r="E1077" s="94"/>
      <c r="F1077" s="103"/>
      <c r="G1077" s="140"/>
      <c r="H1077" s="140"/>
      <c r="I1077" s="95"/>
      <c r="J1077" s="69"/>
      <c r="K1077" s="65"/>
      <c r="L1077" s="65"/>
      <c r="M1077" s="302"/>
      <c r="N1077" s="382"/>
      <c r="O1077" s="383"/>
      <c r="P1077" s="302"/>
      <c r="Q1077" s="384"/>
      <c r="R1077" s="458"/>
      <c r="S1077" s="506"/>
      <c r="T1077" s="442"/>
      <c r="U1077" s="443"/>
      <c r="V1077" s="448"/>
      <c r="W1077" s="507" t="s">
        <v>326</v>
      </c>
      <c r="X1077" s="409" t="s">
        <v>21</v>
      </c>
      <c r="Y1077" s="410">
        <f>$Y$657</f>
        <v>0.7</v>
      </c>
      <c r="Z1077" s="426"/>
      <c r="AA1077" s="427"/>
      <c r="AB1077" s="427"/>
      <c r="AC1077" s="427"/>
      <c r="AD1077" s="427"/>
      <c r="AE1077" s="428"/>
      <c r="AF1077" s="414">
        <f>ROUND(ROUND(ROUND(ROUND(G1016+K1052,0)*Q1016,0)*U1076,0)*Y1077,0)</f>
        <v>182</v>
      </c>
      <c r="AG1077" s="79"/>
    </row>
    <row r="1078" ht="16.5" customHeight="1">
      <c r="A1078" s="403">
        <v>63.0</v>
      </c>
      <c r="B1078" s="404" t="s">
        <v>7104</v>
      </c>
      <c r="C1078" s="405" t="s">
        <v>7105</v>
      </c>
      <c r="D1078" s="94"/>
      <c r="E1078" s="94"/>
      <c r="F1078" s="103"/>
      <c r="G1078" s="140"/>
      <c r="H1078" s="140"/>
      <c r="I1078" s="95"/>
      <c r="J1078" s="69"/>
      <c r="K1078" s="65"/>
      <c r="L1078" s="65"/>
      <c r="M1078" s="302"/>
      <c r="N1078" s="382"/>
      <c r="O1078" s="383"/>
      <c r="P1078" s="302"/>
      <c r="Q1078" s="384"/>
      <c r="R1078" s="458"/>
      <c r="S1078" s="506"/>
      <c r="T1078" s="442"/>
      <c r="U1078" s="443"/>
      <c r="V1078" s="448"/>
      <c r="W1078" s="495"/>
      <c r="X1078" s="418"/>
      <c r="Y1078" s="419"/>
      <c r="Z1078" s="420" t="s">
        <v>20</v>
      </c>
      <c r="AA1078" s="421" t="s">
        <v>21</v>
      </c>
      <c r="AB1078" s="422">
        <v>0.85</v>
      </c>
      <c r="AC1078" s="412"/>
      <c r="AD1078" s="412"/>
      <c r="AE1078" s="413"/>
      <c r="AF1078" s="414">
        <f>ROUND(ROUND(ROUND(ROUND(ROUND(G1016+K1052,0)*Q1016,0)*U1076,0)*Y1077,0)*AB1078,0)</f>
        <v>155</v>
      </c>
      <c r="AG1078" s="79"/>
    </row>
    <row r="1079" ht="16.5" customHeight="1">
      <c r="A1079" s="403">
        <v>63.0</v>
      </c>
      <c r="B1079" s="404" t="s">
        <v>7106</v>
      </c>
      <c r="C1079" s="405" t="s">
        <v>7107</v>
      </c>
      <c r="D1079" s="94"/>
      <c r="E1079" s="94"/>
      <c r="F1079" s="103"/>
      <c r="G1079" s="140"/>
      <c r="H1079" s="140"/>
      <c r="I1079" s="95"/>
      <c r="J1079" s="69"/>
      <c r="K1079" s="65"/>
      <c r="L1079" s="65"/>
      <c r="M1079" s="302"/>
      <c r="N1079" s="382"/>
      <c r="O1079" s="383"/>
      <c r="P1079" s="302"/>
      <c r="Q1079" s="384"/>
      <c r="R1079" s="458"/>
      <c r="S1079" s="506"/>
      <c r="T1079" s="442"/>
      <c r="U1079" s="443"/>
      <c r="V1079" s="448"/>
      <c r="W1079" s="507" t="s">
        <v>329</v>
      </c>
      <c r="X1079" s="409" t="s">
        <v>21</v>
      </c>
      <c r="Y1079" s="410">
        <f>$Y$659</f>
        <v>0.85</v>
      </c>
      <c r="Z1079" s="423"/>
      <c r="AA1079" s="424"/>
      <c r="AB1079" s="424"/>
      <c r="AC1079" s="424"/>
      <c r="AD1079" s="424"/>
      <c r="AE1079" s="419"/>
      <c r="AF1079" s="414">
        <f>ROUND(ROUND(ROUND(ROUND(G1016+K1052,0)*Q1016,0)*U1076,0)*Y1079,0)</f>
        <v>221</v>
      </c>
      <c r="AG1079" s="79"/>
    </row>
    <row r="1080" ht="16.5" customHeight="1">
      <c r="A1080" s="403">
        <v>63.0</v>
      </c>
      <c r="B1080" s="404" t="s">
        <v>7108</v>
      </c>
      <c r="C1080" s="405" t="s">
        <v>7109</v>
      </c>
      <c r="D1080" s="94"/>
      <c r="E1080" s="94"/>
      <c r="F1080" s="103"/>
      <c r="G1080" s="140"/>
      <c r="H1080" s="140"/>
      <c r="I1080" s="95"/>
      <c r="J1080" s="69"/>
      <c r="K1080" s="65"/>
      <c r="L1080" s="65"/>
      <c r="M1080" s="302"/>
      <c r="N1080" s="382"/>
      <c r="O1080" s="383"/>
      <c r="P1080" s="302"/>
      <c r="Q1080" s="384"/>
      <c r="R1080" s="458"/>
      <c r="S1080" s="506"/>
      <c r="T1080" s="442"/>
      <c r="U1080" s="443"/>
      <c r="V1080" s="448"/>
      <c r="W1080" s="495"/>
      <c r="X1080" s="418"/>
      <c r="Y1080" s="419"/>
      <c r="Z1080" s="420" t="s">
        <v>20</v>
      </c>
      <c r="AA1080" s="421" t="s">
        <v>21</v>
      </c>
      <c r="AB1080" s="422">
        <v>0.85</v>
      </c>
      <c r="AC1080" s="412"/>
      <c r="AD1080" s="412"/>
      <c r="AE1080" s="413"/>
      <c r="AF1080" s="414">
        <f>ROUND(ROUND(ROUND(ROUND(ROUND(G1016+K1052,0)*Q1016,0)*U1076,0)*Y1079,0)*AB1080,0)</f>
        <v>188</v>
      </c>
      <c r="AG1080" s="79"/>
    </row>
    <row r="1081" ht="16.5" customHeight="1">
      <c r="A1081" s="403">
        <v>63.0</v>
      </c>
      <c r="B1081" s="404" t="s">
        <v>7110</v>
      </c>
      <c r="C1081" s="405" t="s">
        <v>7111</v>
      </c>
      <c r="D1081" s="94"/>
      <c r="E1081" s="94"/>
      <c r="F1081" s="103"/>
      <c r="G1081" s="140"/>
      <c r="H1081" s="140"/>
      <c r="I1081" s="95"/>
      <c r="J1081" s="69"/>
      <c r="K1081" s="65"/>
      <c r="L1081" s="65"/>
      <c r="M1081" s="302"/>
      <c r="N1081" s="382"/>
      <c r="O1081" s="383"/>
      <c r="P1081" s="302"/>
      <c r="Q1081" s="384"/>
      <c r="R1081" s="458"/>
      <c r="S1081" s="506"/>
      <c r="T1081" s="442"/>
      <c r="U1081" s="443"/>
      <c r="V1081" s="448"/>
      <c r="W1081" s="438"/>
      <c r="X1081" s="409"/>
      <c r="Y1081" s="439"/>
      <c r="Z1081" s="411"/>
      <c r="AA1081" s="412"/>
      <c r="AB1081" s="413"/>
      <c r="AC1081" s="509" t="s">
        <v>30</v>
      </c>
      <c r="AD1081" s="442">
        <v>5.0</v>
      </c>
      <c r="AE1081" s="452" t="s">
        <v>31</v>
      </c>
      <c r="AF1081" s="414">
        <f>ROUND(ROUND(ROUND(ROUND(G1016+K1052,0)*Q1016,0)*U1076,0)-AD1081,0)</f>
        <v>255</v>
      </c>
      <c r="AG1081" s="79"/>
    </row>
    <row r="1082" ht="16.5" customHeight="1">
      <c r="A1082" s="403">
        <v>63.0</v>
      </c>
      <c r="B1082" s="404" t="s">
        <v>7112</v>
      </c>
      <c r="C1082" s="405" t="s">
        <v>7113</v>
      </c>
      <c r="D1082" s="94"/>
      <c r="E1082" s="94"/>
      <c r="F1082" s="103"/>
      <c r="G1082" s="140"/>
      <c r="H1082" s="140"/>
      <c r="I1082" s="95"/>
      <c r="J1082" s="69"/>
      <c r="K1082" s="65"/>
      <c r="L1082" s="65"/>
      <c r="M1082" s="302"/>
      <c r="N1082" s="382"/>
      <c r="O1082" s="383"/>
      <c r="P1082" s="302"/>
      <c r="Q1082" s="384"/>
      <c r="R1082" s="458"/>
      <c r="S1082" s="506"/>
      <c r="T1082" s="442"/>
      <c r="U1082" s="443"/>
      <c r="V1082" s="443"/>
      <c r="W1082" s="445"/>
      <c r="X1082" s="418"/>
      <c r="Y1082" s="446"/>
      <c r="Z1082" s="438" t="s">
        <v>20</v>
      </c>
      <c r="AA1082" s="409" t="s">
        <v>21</v>
      </c>
      <c r="AB1082" s="454">
        <v>0.85</v>
      </c>
      <c r="AC1082" s="506"/>
      <c r="AD1082" s="442"/>
      <c r="AE1082" s="452"/>
      <c r="AF1082" s="414">
        <f>ROUND(ROUND(ROUND(ROUND(ROUND(G1016+K1052,0)*Q1016,0)*U1076,0)*AB1082,0)-AD1081,0)</f>
        <v>216</v>
      </c>
      <c r="AG1082" s="79"/>
    </row>
    <row r="1083" ht="16.5" customHeight="1">
      <c r="A1083" s="403">
        <v>63.0</v>
      </c>
      <c r="B1083" s="404" t="s">
        <v>7114</v>
      </c>
      <c r="C1083" s="405" t="s">
        <v>7115</v>
      </c>
      <c r="D1083" s="94"/>
      <c r="E1083" s="94"/>
      <c r="F1083" s="103"/>
      <c r="G1083" s="140"/>
      <c r="H1083" s="140"/>
      <c r="I1083" s="95"/>
      <c r="J1083" s="69"/>
      <c r="K1083" s="65"/>
      <c r="L1083" s="65"/>
      <c r="M1083" s="302"/>
      <c r="N1083" s="382"/>
      <c r="O1083" s="383"/>
      <c r="P1083" s="302"/>
      <c r="Q1083" s="384"/>
      <c r="R1083" s="458"/>
      <c r="S1083" s="506"/>
      <c r="T1083" s="442"/>
      <c r="U1083" s="443"/>
      <c r="V1083" s="443"/>
      <c r="W1083" s="507" t="s">
        <v>326</v>
      </c>
      <c r="X1083" s="442" t="s">
        <v>21</v>
      </c>
      <c r="Y1083" s="448">
        <f>$Y$657</f>
        <v>0.7</v>
      </c>
      <c r="Z1083" s="426"/>
      <c r="AA1083" s="427"/>
      <c r="AB1083" s="428"/>
      <c r="AC1083" s="506"/>
      <c r="AD1083" s="443"/>
      <c r="AE1083" s="448"/>
      <c r="AF1083" s="414">
        <f>ROUND(ROUND(ROUND(ROUND(ROUND(G1016+K1052,0)*Q1016,0)*U1076,0)*Y1083,0)-AD1081,0)</f>
        <v>177</v>
      </c>
      <c r="AG1083" s="79"/>
    </row>
    <row r="1084" ht="16.5" customHeight="1">
      <c r="A1084" s="403">
        <v>63.0</v>
      </c>
      <c r="B1084" s="404" t="s">
        <v>7116</v>
      </c>
      <c r="C1084" s="405" t="s">
        <v>7117</v>
      </c>
      <c r="D1084" s="94"/>
      <c r="E1084" s="94"/>
      <c r="F1084" s="103"/>
      <c r="G1084" s="140"/>
      <c r="H1084" s="140"/>
      <c r="I1084" s="95"/>
      <c r="J1084" s="69"/>
      <c r="K1084" s="65"/>
      <c r="L1084" s="65"/>
      <c r="M1084" s="302"/>
      <c r="N1084" s="382"/>
      <c r="O1084" s="383"/>
      <c r="P1084" s="302"/>
      <c r="Q1084" s="384"/>
      <c r="R1084" s="458"/>
      <c r="S1084" s="510"/>
      <c r="T1084" s="442"/>
      <c r="U1084" s="443"/>
      <c r="V1084" s="443"/>
      <c r="W1084" s="495"/>
      <c r="X1084" s="418"/>
      <c r="Y1084" s="419"/>
      <c r="Z1084" s="420" t="s">
        <v>20</v>
      </c>
      <c r="AA1084" s="421" t="s">
        <v>21</v>
      </c>
      <c r="AB1084" s="430">
        <v>0.85</v>
      </c>
      <c r="AC1084" s="506"/>
      <c r="AD1084" s="443"/>
      <c r="AE1084" s="448"/>
      <c r="AF1084" s="414">
        <f>ROUND(ROUND(ROUND(ROUND(ROUND(ROUND(G1016+K1052,0)*Q1016,0)*U1076,0)*Y1083,0)*AB1084,0)-AD1081,0)</f>
        <v>150</v>
      </c>
      <c r="AG1084" s="79"/>
    </row>
    <row r="1085" ht="16.5" customHeight="1">
      <c r="A1085" s="403">
        <v>63.0</v>
      </c>
      <c r="B1085" s="404" t="s">
        <v>7118</v>
      </c>
      <c r="C1085" s="405" t="s">
        <v>7119</v>
      </c>
      <c r="D1085" s="94"/>
      <c r="E1085" s="94"/>
      <c r="F1085" s="103"/>
      <c r="G1085" s="140"/>
      <c r="H1085" s="140"/>
      <c r="I1085" s="95"/>
      <c r="J1085" s="69"/>
      <c r="K1085" s="65"/>
      <c r="L1085" s="65"/>
      <c r="M1085" s="302"/>
      <c r="N1085" s="382"/>
      <c r="O1085" s="383"/>
      <c r="P1085" s="302"/>
      <c r="Q1085" s="384"/>
      <c r="R1085" s="453"/>
      <c r="S1085" s="458"/>
      <c r="T1085" s="442"/>
      <c r="U1085" s="443"/>
      <c r="V1085" s="443"/>
      <c r="W1085" s="507" t="s">
        <v>329</v>
      </c>
      <c r="X1085" s="442" t="s">
        <v>21</v>
      </c>
      <c r="Y1085" s="448">
        <f>$Y$659</f>
        <v>0.85</v>
      </c>
      <c r="Z1085" s="423"/>
      <c r="AA1085" s="424"/>
      <c r="AB1085" s="419"/>
      <c r="AC1085" s="506"/>
      <c r="AD1085" s="443"/>
      <c r="AE1085" s="448"/>
      <c r="AF1085" s="414">
        <f>ROUND(ROUND(ROUND(ROUND(ROUND(G1016+K1052,0)*Q1016,0)*U1076,0)*Y1085,0)-AD1081,0)</f>
        <v>216</v>
      </c>
      <c r="AG1085" s="79"/>
    </row>
    <row r="1086" ht="16.5" customHeight="1">
      <c r="A1086" s="403">
        <v>63.0</v>
      </c>
      <c r="B1086" s="404" t="s">
        <v>7120</v>
      </c>
      <c r="C1086" s="405" t="s">
        <v>7121</v>
      </c>
      <c r="D1086" s="94"/>
      <c r="E1086" s="94"/>
      <c r="F1086" s="103"/>
      <c r="G1086" s="140"/>
      <c r="H1086" s="140"/>
      <c r="I1086" s="95"/>
      <c r="J1086" s="110"/>
      <c r="K1086" s="115"/>
      <c r="L1086" s="115"/>
      <c r="M1086" s="386"/>
      <c r="N1086" s="382"/>
      <c r="O1086" s="387"/>
      <c r="P1086" s="290"/>
      <c r="Q1086" s="386"/>
      <c r="R1086" s="460"/>
      <c r="S1086" s="458"/>
      <c r="T1086" s="442"/>
      <c r="U1086" s="443"/>
      <c r="V1086" s="443"/>
      <c r="W1086" s="495"/>
      <c r="X1086" s="418"/>
      <c r="Y1086" s="419"/>
      <c r="Z1086" s="420" t="s">
        <v>20</v>
      </c>
      <c r="AA1086" s="421" t="s">
        <v>21</v>
      </c>
      <c r="AB1086" s="430">
        <v>0.85</v>
      </c>
      <c r="AC1086" s="495"/>
      <c r="AD1086" s="424"/>
      <c r="AE1086" s="419"/>
      <c r="AF1086" s="414">
        <f>ROUND(ROUND(ROUND(ROUND(ROUND(ROUND(G1016+K1052,0)*Q1016,0)*U1076,0)*Y1085,0)*AB1086,0)-AD1081,0)</f>
        <v>183</v>
      </c>
      <c r="AG1086" s="79"/>
    </row>
    <row r="1087" ht="16.5" customHeight="1">
      <c r="A1087" s="29">
        <v>63.0</v>
      </c>
      <c r="B1087" s="30" t="s">
        <v>7122</v>
      </c>
      <c r="C1087" s="32" t="s">
        <v>7123</v>
      </c>
      <c r="D1087" s="94"/>
      <c r="E1087" s="94"/>
      <c r="F1087" s="103"/>
      <c r="G1087" s="140"/>
      <c r="H1087" s="140"/>
      <c r="I1087" s="95"/>
      <c r="J1087" s="69"/>
      <c r="K1087" s="65"/>
      <c r="L1087" s="65"/>
      <c r="M1087" s="302"/>
      <c r="N1087" s="367"/>
      <c r="O1087" s="82" t="s">
        <v>5011</v>
      </c>
      <c r="P1087" s="140"/>
      <c r="Q1087" s="95"/>
      <c r="R1087" s="287"/>
      <c r="S1087" s="287"/>
      <c r="T1087" s="152"/>
      <c r="U1087" s="152"/>
      <c r="V1087" s="153"/>
      <c r="W1087" s="299"/>
      <c r="X1087" s="287"/>
      <c r="Y1087" s="345"/>
      <c r="Z1087" s="398"/>
      <c r="AA1087" s="288"/>
      <c r="AB1087" s="288"/>
      <c r="AC1087" s="288"/>
      <c r="AD1087" s="288"/>
      <c r="AE1087" s="346"/>
      <c r="AF1087" s="45">
        <f>ROUND(G1016*Q1088,0)</f>
        <v>365</v>
      </c>
      <c r="AG1087" s="79"/>
    </row>
    <row r="1088" ht="16.5" customHeight="1">
      <c r="A1088" s="29">
        <v>63.0</v>
      </c>
      <c r="B1088" s="30" t="s">
        <v>7124</v>
      </c>
      <c r="C1088" s="32" t="s">
        <v>7125</v>
      </c>
      <c r="D1088" s="94"/>
      <c r="E1088" s="94"/>
      <c r="F1088" s="103"/>
      <c r="G1088" s="140"/>
      <c r="H1088" s="140"/>
      <c r="I1088" s="95"/>
      <c r="J1088" s="69"/>
      <c r="K1088" s="65"/>
      <c r="L1088" s="65"/>
      <c r="M1088" s="302"/>
      <c r="N1088" s="105"/>
      <c r="O1088" s="482"/>
      <c r="P1088" s="302" t="s">
        <v>21</v>
      </c>
      <c r="Q1088" s="349">
        <v>0.5</v>
      </c>
      <c r="R1088" s="302"/>
      <c r="S1088" s="302"/>
      <c r="T1088" s="140"/>
      <c r="U1088" s="140"/>
      <c r="V1088" s="95"/>
      <c r="W1088" s="303"/>
      <c r="X1088" s="290"/>
      <c r="Y1088" s="350"/>
      <c r="Z1088" s="299" t="s">
        <v>20</v>
      </c>
      <c r="AA1088" s="287" t="s">
        <v>21</v>
      </c>
      <c r="AB1088" s="351">
        <v>0.85</v>
      </c>
      <c r="AC1088" s="288"/>
      <c r="AD1088" s="288"/>
      <c r="AE1088" s="346"/>
      <c r="AF1088" s="45">
        <f>ROUND(ROUND(G1016*Q1088,0)*AB1088,0)</f>
        <v>310</v>
      </c>
      <c r="AG1088" s="79"/>
    </row>
    <row r="1089" ht="16.5" customHeight="1">
      <c r="A1089" s="29">
        <v>63.0</v>
      </c>
      <c r="B1089" s="30" t="s">
        <v>7126</v>
      </c>
      <c r="C1089" s="32" t="s">
        <v>7127</v>
      </c>
      <c r="D1089" s="69"/>
      <c r="E1089" s="69"/>
      <c r="F1089" s="76"/>
      <c r="G1089" s="63"/>
      <c r="H1089" s="63"/>
      <c r="I1089" s="51"/>
      <c r="J1089" s="94"/>
      <c r="K1089" s="140"/>
      <c r="L1089" s="348"/>
      <c r="M1089" s="304"/>
      <c r="N1089" s="381"/>
      <c r="O1089" s="482"/>
      <c r="P1089" s="304"/>
      <c r="Q1089" s="380"/>
      <c r="R1089" s="304"/>
      <c r="S1089" s="304"/>
      <c r="T1089" s="140"/>
      <c r="U1089" s="140"/>
      <c r="V1089" s="95"/>
      <c r="W1089" s="305" t="s">
        <v>326</v>
      </c>
      <c r="X1089" s="287" t="s">
        <v>21</v>
      </c>
      <c r="Y1089" s="354">
        <v>0.7</v>
      </c>
      <c r="Z1089" s="434"/>
      <c r="AA1089" s="297"/>
      <c r="AB1089" s="297"/>
      <c r="AC1089" s="297"/>
      <c r="AD1089" s="297"/>
      <c r="AE1089" s="362"/>
      <c r="AF1089" s="45">
        <f>ROUND(ROUND(G1016*Q1088,0)*Y1089,0)</f>
        <v>256</v>
      </c>
      <c r="AG1089" s="79"/>
    </row>
    <row r="1090" ht="16.5" customHeight="1">
      <c r="A1090" s="29">
        <v>63.0</v>
      </c>
      <c r="B1090" s="30" t="s">
        <v>7128</v>
      </c>
      <c r="C1090" s="32" t="s">
        <v>7129</v>
      </c>
      <c r="D1090" s="69"/>
      <c r="E1090" s="69"/>
      <c r="F1090" s="76"/>
      <c r="G1090" s="63"/>
      <c r="H1090" s="63"/>
      <c r="I1090" s="51"/>
      <c r="J1090" s="94"/>
      <c r="K1090" s="140"/>
      <c r="L1090" s="348"/>
      <c r="M1090" s="304"/>
      <c r="N1090" s="381"/>
      <c r="O1090" s="482"/>
      <c r="P1090" s="304"/>
      <c r="Q1090" s="380"/>
      <c r="R1090" s="304"/>
      <c r="S1090" s="304"/>
      <c r="T1090" s="140"/>
      <c r="U1090" s="140"/>
      <c r="V1090" s="95"/>
      <c r="W1090" s="484"/>
      <c r="X1090" s="290"/>
      <c r="Y1090" s="355"/>
      <c r="Z1090" s="356" t="s">
        <v>20</v>
      </c>
      <c r="AA1090" s="357" t="s">
        <v>21</v>
      </c>
      <c r="AB1090" s="358">
        <v>0.85</v>
      </c>
      <c r="AC1090" s="288"/>
      <c r="AD1090" s="288"/>
      <c r="AE1090" s="346"/>
      <c r="AF1090" s="45">
        <f>ROUND(ROUND(ROUND(G1016*Q1088,0)*Y1089,0)*AB1090,0)</f>
        <v>218</v>
      </c>
      <c r="AG1090" s="79"/>
    </row>
    <row r="1091" ht="16.5" customHeight="1">
      <c r="A1091" s="29">
        <v>63.0</v>
      </c>
      <c r="B1091" s="30" t="s">
        <v>7130</v>
      </c>
      <c r="C1091" s="32" t="s">
        <v>7131</v>
      </c>
      <c r="D1091" s="69"/>
      <c r="E1091" s="69"/>
      <c r="F1091" s="76"/>
      <c r="G1091" s="63"/>
      <c r="H1091" s="63"/>
      <c r="I1091" s="51"/>
      <c r="J1091" s="94"/>
      <c r="K1091" s="140"/>
      <c r="L1091" s="348"/>
      <c r="M1091" s="304"/>
      <c r="N1091" s="381"/>
      <c r="O1091" s="482"/>
      <c r="P1091" s="304"/>
      <c r="Q1091" s="380"/>
      <c r="R1091" s="304"/>
      <c r="S1091" s="304"/>
      <c r="T1091" s="140"/>
      <c r="U1091" s="140"/>
      <c r="V1091" s="95"/>
      <c r="W1091" s="305" t="s">
        <v>329</v>
      </c>
      <c r="X1091" s="287" t="s">
        <v>21</v>
      </c>
      <c r="Y1091" s="354">
        <v>0.85</v>
      </c>
      <c r="Z1091" s="435"/>
      <c r="AA1091" s="292"/>
      <c r="AB1091" s="292"/>
      <c r="AC1091" s="292"/>
      <c r="AD1091" s="292"/>
      <c r="AE1091" s="355"/>
      <c r="AF1091" s="45">
        <f>ROUND(ROUND(G1016*Q1088,0)*Y1091,0)</f>
        <v>310</v>
      </c>
      <c r="AG1091" s="79"/>
    </row>
    <row r="1092" ht="16.5" customHeight="1">
      <c r="A1092" s="29">
        <v>63.0</v>
      </c>
      <c r="B1092" s="30" t="s">
        <v>7132</v>
      </c>
      <c r="C1092" s="32" t="s">
        <v>7133</v>
      </c>
      <c r="D1092" s="69"/>
      <c r="E1092" s="69"/>
      <c r="F1092" s="76"/>
      <c r="G1092" s="63"/>
      <c r="H1092" s="63"/>
      <c r="I1092" s="51"/>
      <c r="J1092" s="94"/>
      <c r="K1092" s="140"/>
      <c r="L1092" s="348"/>
      <c r="M1092" s="304"/>
      <c r="N1092" s="381"/>
      <c r="O1092" s="482"/>
      <c r="P1092" s="304"/>
      <c r="Q1092" s="380"/>
      <c r="R1092" s="304"/>
      <c r="S1092" s="304"/>
      <c r="T1092" s="140"/>
      <c r="U1092" s="140"/>
      <c r="V1092" s="95"/>
      <c r="W1092" s="484"/>
      <c r="X1092" s="290"/>
      <c r="Y1092" s="355"/>
      <c r="Z1092" s="356" t="s">
        <v>20</v>
      </c>
      <c r="AA1092" s="357" t="s">
        <v>21</v>
      </c>
      <c r="AB1092" s="358">
        <v>0.85</v>
      </c>
      <c r="AC1092" s="288"/>
      <c r="AD1092" s="288"/>
      <c r="AE1092" s="346"/>
      <c r="AF1092" s="45">
        <f>ROUND(ROUND(ROUND(G1016*Q1088,0)*Y1091,0)*AB1092,0)</f>
        <v>264</v>
      </c>
      <c r="AG1092" s="79"/>
    </row>
    <row r="1093" ht="16.5" customHeight="1">
      <c r="A1093" s="29">
        <v>63.0</v>
      </c>
      <c r="B1093" s="30" t="s">
        <v>7134</v>
      </c>
      <c r="C1093" s="32" t="s">
        <v>7135</v>
      </c>
      <c r="D1093" s="69"/>
      <c r="E1093" s="69"/>
      <c r="F1093" s="76"/>
      <c r="G1093" s="63"/>
      <c r="H1093" s="63"/>
      <c r="I1093" s="51"/>
      <c r="J1093" s="94"/>
      <c r="K1093" s="140"/>
      <c r="L1093" s="348"/>
      <c r="M1093" s="304"/>
      <c r="N1093" s="381"/>
      <c r="O1093" s="482"/>
      <c r="P1093" s="304"/>
      <c r="Q1093" s="380"/>
      <c r="R1093" s="304"/>
      <c r="S1093" s="304"/>
      <c r="T1093" s="140"/>
      <c r="U1093" s="140"/>
      <c r="V1093" s="95"/>
      <c r="W1093" s="299"/>
      <c r="X1093" s="287"/>
      <c r="Y1093" s="345"/>
      <c r="Z1093" s="398"/>
      <c r="AA1093" s="288"/>
      <c r="AB1093" s="346"/>
      <c r="AC1093" s="82" t="s">
        <v>30</v>
      </c>
      <c r="AD1093" s="302">
        <v>5.0</v>
      </c>
      <c r="AE1093" s="360" t="s">
        <v>31</v>
      </c>
      <c r="AF1093" s="45">
        <f>ROUND(ROUND(G1016*Q1088,0)-AD1093,0)</f>
        <v>360</v>
      </c>
      <c r="AG1093" s="79"/>
    </row>
    <row r="1094" ht="16.5" customHeight="1">
      <c r="A1094" s="29">
        <v>63.0</v>
      </c>
      <c r="B1094" s="30" t="s">
        <v>7136</v>
      </c>
      <c r="C1094" s="32" t="s">
        <v>7137</v>
      </c>
      <c r="D1094" s="69"/>
      <c r="E1094" s="69"/>
      <c r="F1094" s="76"/>
      <c r="G1094" s="63"/>
      <c r="H1094" s="63"/>
      <c r="I1094" s="51"/>
      <c r="J1094" s="94"/>
      <c r="K1094" s="140"/>
      <c r="L1094" s="348"/>
      <c r="M1094" s="304"/>
      <c r="N1094" s="381"/>
      <c r="O1094" s="307"/>
      <c r="P1094" s="304"/>
      <c r="Q1094" s="380"/>
      <c r="R1094" s="304"/>
      <c r="S1094" s="304"/>
      <c r="T1094" s="140"/>
      <c r="U1094" s="140"/>
      <c r="V1094" s="95"/>
      <c r="W1094" s="303"/>
      <c r="X1094" s="290"/>
      <c r="Y1094" s="350"/>
      <c r="Z1094" s="299" t="s">
        <v>20</v>
      </c>
      <c r="AA1094" s="287" t="s">
        <v>21</v>
      </c>
      <c r="AB1094" s="361">
        <v>0.85</v>
      </c>
      <c r="AC1094" s="482"/>
      <c r="AD1094" s="302"/>
      <c r="AE1094" s="360"/>
      <c r="AF1094" s="45">
        <f>ROUND(ROUND(ROUND(G1016*Q1088,0)*AB1094,0)-AD1093,0)</f>
        <v>305</v>
      </c>
      <c r="AG1094" s="79"/>
    </row>
    <row r="1095" ht="16.5" customHeight="1">
      <c r="A1095" s="29">
        <v>63.0</v>
      </c>
      <c r="B1095" s="30" t="s">
        <v>7138</v>
      </c>
      <c r="C1095" s="32" t="s">
        <v>7139</v>
      </c>
      <c r="D1095" s="69"/>
      <c r="E1095" s="69"/>
      <c r="F1095" s="76"/>
      <c r="G1095" s="63"/>
      <c r="H1095" s="63"/>
      <c r="I1095" s="51"/>
      <c r="J1095" s="94"/>
      <c r="K1095" s="140"/>
      <c r="L1095" s="348"/>
      <c r="M1095" s="304"/>
      <c r="N1095" s="381"/>
      <c r="O1095" s="307"/>
      <c r="P1095" s="304"/>
      <c r="Q1095" s="380"/>
      <c r="R1095" s="304"/>
      <c r="S1095" s="304"/>
      <c r="T1095" s="140"/>
      <c r="U1095" s="140"/>
      <c r="V1095" s="95"/>
      <c r="W1095" s="305" t="s">
        <v>326</v>
      </c>
      <c r="X1095" s="302" t="s">
        <v>21</v>
      </c>
      <c r="Y1095" s="349">
        <v>0.7</v>
      </c>
      <c r="Z1095" s="434"/>
      <c r="AA1095" s="297"/>
      <c r="AB1095" s="362"/>
      <c r="AC1095" s="482"/>
      <c r="AD1095" s="313"/>
      <c r="AE1095" s="349"/>
      <c r="AF1095" s="45">
        <f>ROUND(ROUND(ROUND(G1016*Q1088,0)*Y1095,0)-AD1093,0)</f>
        <v>251</v>
      </c>
      <c r="AG1095" s="79"/>
    </row>
    <row r="1096" ht="16.5" customHeight="1">
      <c r="A1096" s="29">
        <v>63.0</v>
      </c>
      <c r="B1096" s="30" t="s">
        <v>7140</v>
      </c>
      <c r="C1096" s="32" t="s">
        <v>7141</v>
      </c>
      <c r="D1096" s="69"/>
      <c r="E1096" s="69"/>
      <c r="F1096" s="76"/>
      <c r="G1096" s="63"/>
      <c r="H1096" s="63"/>
      <c r="I1096" s="51"/>
      <c r="J1096" s="94"/>
      <c r="K1096" s="140"/>
      <c r="L1096" s="348"/>
      <c r="M1096" s="304"/>
      <c r="N1096" s="381"/>
      <c r="O1096" s="307"/>
      <c r="P1096" s="304"/>
      <c r="Q1096" s="380"/>
      <c r="R1096" s="304"/>
      <c r="S1096" s="304"/>
      <c r="T1096" s="140"/>
      <c r="U1096" s="140"/>
      <c r="V1096" s="95"/>
      <c r="W1096" s="484"/>
      <c r="X1096" s="290"/>
      <c r="Y1096" s="355"/>
      <c r="Z1096" s="356" t="s">
        <v>20</v>
      </c>
      <c r="AA1096" s="357" t="s">
        <v>21</v>
      </c>
      <c r="AB1096" s="363">
        <v>0.85</v>
      </c>
      <c r="AC1096" s="482"/>
      <c r="AD1096" s="313"/>
      <c r="AE1096" s="349"/>
      <c r="AF1096" s="45">
        <f>ROUND(ROUND(ROUND(ROUND(G1016*Q1088,0)*Y1095,0)*AB1096,0)-AD1093,0)</f>
        <v>213</v>
      </c>
      <c r="AG1096" s="79"/>
    </row>
    <row r="1097" ht="16.5" customHeight="1">
      <c r="A1097" s="29">
        <v>63.0</v>
      </c>
      <c r="B1097" s="30" t="s">
        <v>7142</v>
      </c>
      <c r="C1097" s="32" t="s">
        <v>7143</v>
      </c>
      <c r="D1097" s="69"/>
      <c r="E1097" s="69"/>
      <c r="F1097" s="76"/>
      <c r="G1097" s="63"/>
      <c r="H1097" s="63"/>
      <c r="I1097" s="51"/>
      <c r="J1097" s="94"/>
      <c r="K1097" s="140"/>
      <c r="L1097" s="348"/>
      <c r="M1097" s="304"/>
      <c r="N1097" s="381"/>
      <c r="O1097" s="307"/>
      <c r="P1097" s="304"/>
      <c r="Q1097" s="380"/>
      <c r="R1097" s="304"/>
      <c r="S1097" s="304"/>
      <c r="T1097" s="140"/>
      <c r="U1097" s="140"/>
      <c r="V1097" s="95"/>
      <c r="W1097" s="305" t="s">
        <v>329</v>
      </c>
      <c r="X1097" s="302" t="s">
        <v>21</v>
      </c>
      <c r="Y1097" s="349">
        <v>0.85</v>
      </c>
      <c r="Z1097" s="435"/>
      <c r="AA1097" s="292"/>
      <c r="AB1097" s="355"/>
      <c r="AC1097" s="482"/>
      <c r="AD1097" s="313"/>
      <c r="AE1097" s="349"/>
      <c r="AF1097" s="45">
        <f>ROUND(ROUND(ROUND(G1016*Q1088,0)*Y1097,0)-AD1093,0)</f>
        <v>305</v>
      </c>
      <c r="AG1097" s="79"/>
    </row>
    <row r="1098" ht="16.5" customHeight="1">
      <c r="A1098" s="29">
        <v>63.0</v>
      </c>
      <c r="B1098" s="30" t="s">
        <v>7144</v>
      </c>
      <c r="C1098" s="32" t="s">
        <v>7145</v>
      </c>
      <c r="D1098" s="69"/>
      <c r="E1098" s="69"/>
      <c r="F1098" s="76"/>
      <c r="G1098" s="63"/>
      <c r="H1098" s="63"/>
      <c r="I1098" s="51"/>
      <c r="J1098" s="94"/>
      <c r="K1098" s="140"/>
      <c r="L1098" s="348"/>
      <c r="M1098" s="304"/>
      <c r="N1098" s="381"/>
      <c r="O1098" s="307"/>
      <c r="P1098" s="304"/>
      <c r="Q1098" s="380"/>
      <c r="R1098" s="304"/>
      <c r="S1098" s="304"/>
      <c r="T1098" s="140"/>
      <c r="U1098" s="140"/>
      <c r="V1098" s="95"/>
      <c r="W1098" s="484"/>
      <c r="X1098" s="290"/>
      <c r="Y1098" s="355"/>
      <c r="Z1098" s="356" t="s">
        <v>20</v>
      </c>
      <c r="AA1098" s="357" t="s">
        <v>21</v>
      </c>
      <c r="AB1098" s="363">
        <v>0.85</v>
      </c>
      <c r="AC1098" s="484"/>
      <c r="AD1098" s="292"/>
      <c r="AE1098" s="355"/>
      <c r="AF1098" s="45">
        <f>ROUND(ROUND(ROUND(ROUND(G1016*Q1088,0)*Y1097,0)*AB1098,0)-AD1093,0)</f>
        <v>259</v>
      </c>
      <c r="AG1098" s="79"/>
    </row>
    <row r="1099" ht="16.5" customHeight="1">
      <c r="A1099" s="403">
        <v>63.0</v>
      </c>
      <c r="B1099" s="404" t="s">
        <v>7146</v>
      </c>
      <c r="C1099" s="405" t="s">
        <v>7147</v>
      </c>
      <c r="D1099" s="69"/>
      <c r="E1099" s="69"/>
      <c r="F1099" s="307"/>
      <c r="G1099" s="63"/>
      <c r="H1099" s="63"/>
      <c r="I1099" s="95"/>
      <c r="J1099" s="69"/>
      <c r="K1099" s="65"/>
      <c r="L1099" s="65"/>
      <c r="M1099" s="140"/>
      <c r="N1099" s="105"/>
      <c r="O1099" s="94"/>
      <c r="P1099" s="140"/>
      <c r="Q1099" s="95"/>
      <c r="R1099" s="504" t="s">
        <v>23</v>
      </c>
      <c r="S1099" s="505" t="s">
        <v>24</v>
      </c>
      <c r="T1099" s="408"/>
      <c r="U1099" s="408"/>
      <c r="V1099" s="437"/>
      <c r="W1099" s="438"/>
      <c r="X1099" s="409"/>
      <c r="Y1099" s="439"/>
      <c r="Z1099" s="411"/>
      <c r="AA1099" s="412"/>
      <c r="AB1099" s="412"/>
      <c r="AC1099" s="412"/>
      <c r="AD1099" s="412"/>
      <c r="AE1099" s="413"/>
      <c r="AF1099" s="414">
        <f>ROUND(ROUND(G1016*Q1088,0)*U1100,0)</f>
        <v>256</v>
      </c>
      <c r="AG1099" s="79"/>
    </row>
    <row r="1100" ht="16.5" customHeight="1">
      <c r="A1100" s="403">
        <v>63.0</v>
      </c>
      <c r="B1100" s="404" t="s">
        <v>7148</v>
      </c>
      <c r="C1100" s="405" t="s">
        <v>7149</v>
      </c>
      <c r="D1100" s="69"/>
      <c r="E1100" s="69"/>
      <c r="F1100" s="307"/>
      <c r="G1100" s="373"/>
      <c r="H1100" s="140"/>
      <c r="I1100" s="95"/>
      <c r="J1100" s="69"/>
      <c r="K1100" s="65"/>
      <c r="L1100" s="65"/>
      <c r="M1100" s="140"/>
      <c r="N1100" s="105"/>
      <c r="O1100" s="94"/>
      <c r="P1100" s="140"/>
      <c r="Q1100" s="95"/>
      <c r="R1100" s="481"/>
      <c r="S1100" s="506"/>
      <c r="T1100" s="442" t="s">
        <v>21</v>
      </c>
      <c r="U1100" s="443">
        <v>0.7</v>
      </c>
      <c r="V1100" s="444"/>
      <c r="W1100" s="445"/>
      <c r="X1100" s="418"/>
      <c r="Y1100" s="446"/>
      <c r="Z1100" s="438" t="s">
        <v>20</v>
      </c>
      <c r="AA1100" s="409" t="s">
        <v>21</v>
      </c>
      <c r="AB1100" s="447">
        <v>0.85</v>
      </c>
      <c r="AC1100" s="412"/>
      <c r="AD1100" s="412"/>
      <c r="AE1100" s="413"/>
      <c r="AF1100" s="414">
        <f>ROUND(ROUND(ROUND(G1016*Q1088,0)*U1100,0)*AB1100,0)</f>
        <v>218</v>
      </c>
      <c r="AG1100" s="79"/>
    </row>
    <row r="1101" ht="16.5" customHeight="1">
      <c r="A1101" s="403">
        <v>63.0</v>
      </c>
      <c r="B1101" s="404" t="s">
        <v>7150</v>
      </c>
      <c r="C1101" s="405" t="s">
        <v>7151</v>
      </c>
      <c r="D1101" s="94"/>
      <c r="E1101" s="94"/>
      <c r="F1101" s="103"/>
      <c r="G1101" s="140"/>
      <c r="H1101" s="140"/>
      <c r="I1101" s="95"/>
      <c r="J1101" s="69"/>
      <c r="K1101" s="65"/>
      <c r="L1101" s="65"/>
      <c r="M1101" s="302"/>
      <c r="N1101" s="382"/>
      <c r="O1101" s="383"/>
      <c r="P1101" s="302"/>
      <c r="Q1101" s="384"/>
      <c r="R1101" s="481"/>
      <c r="S1101" s="506"/>
      <c r="T1101" s="442"/>
      <c r="U1101" s="443"/>
      <c r="V1101" s="448"/>
      <c r="W1101" s="507" t="s">
        <v>326</v>
      </c>
      <c r="X1101" s="409" t="s">
        <v>21</v>
      </c>
      <c r="Y1101" s="410">
        <f>$Y$657</f>
        <v>0.7</v>
      </c>
      <c r="Z1101" s="426"/>
      <c r="AA1101" s="427"/>
      <c r="AB1101" s="427"/>
      <c r="AC1101" s="427"/>
      <c r="AD1101" s="427"/>
      <c r="AE1101" s="428"/>
      <c r="AF1101" s="414">
        <f>ROUND(ROUND(ROUND(G1016*Q1088,0)*U1100,0)*Y1101,0)</f>
        <v>179</v>
      </c>
      <c r="AG1101" s="79"/>
    </row>
    <row r="1102" ht="16.5" customHeight="1">
      <c r="A1102" s="403">
        <v>63.0</v>
      </c>
      <c r="B1102" s="404" t="s">
        <v>7152</v>
      </c>
      <c r="C1102" s="405" t="s">
        <v>7153</v>
      </c>
      <c r="D1102" s="94"/>
      <c r="E1102" s="94"/>
      <c r="F1102" s="103"/>
      <c r="G1102" s="140"/>
      <c r="H1102" s="140"/>
      <c r="I1102" s="95"/>
      <c r="J1102" s="69"/>
      <c r="K1102" s="65"/>
      <c r="L1102" s="65"/>
      <c r="M1102" s="302"/>
      <c r="N1102" s="382"/>
      <c r="O1102" s="383"/>
      <c r="P1102" s="302"/>
      <c r="Q1102" s="384"/>
      <c r="R1102" s="481"/>
      <c r="S1102" s="506"/>
      <c r="T1102" s="442"/>
      <c r="U1102" s="443"/>
      <c r="V1102" s="448"/>
      <c r="W1102" s="495"/>
      <c r="X1102" s="418"/>
      <c r="Y1102" s="419"/>
      <c r="Z1102" s="420" t="s">
        <v>20</v>
      </c>
      <c r="AA1102" s="421" t="s">
        <v>21</v>
      </c>
      <c r="AB1102" s="422">
        <v>0.85</v>
      </c>
      <c r="AC1102" s="412"/>
      <c r="AD1102" s="412"/>
      <c r="AE1102" s="413"/>
      <c r="AF1102" s="414">
        <f>ROUND(ROUND(ROUND(ROUND(G1016*Q1088,0)*U1100,0)*Y1101,0)*AB1102,0)</f>
        <v>152</v>
      </c>
      <c r="AG1102" s="79"/>
    </row>
    <row r="1103" ht="16.5" customHeight="1">
      <c r="A1103" s="403">
        <v>63.0</v>
      </c>
      <c r="B1103" s="404" t="s">
        <v>7154</v>
      </c>
      <c r="C1103" s="405" t="s">
        <v>7155</v>
      </c>
      <c r="D1103" s="94"/>
      <c r="E1103" s="94"/>
      <c r="F1103" s="103"/>
      <c r="G1103" s="140"/>
      <c r="H1103" s="140"/>
      <c r="I1103" s="95"/>
      <c r="J1103" s="69"/>
      <c r="K1103" s="65"/>
      <c r="L1103" s="65"/>
      <c r="M1103" s="302"/>
      <c r="N1103" s="382"/>
      <c r="O1103" s="383"/>
      <c r="P1103" s="302"/>
      <c r="Q1103" s="384"/>
      <c r="R1103" s="481"/>
      <c r="S1103" s="506"/>
      <c r="T1103" s="442"/>
      <c r="U1103" s="443"/>
      <c r="V1103" s="448"/>
      <c r="W1103" s="507" t="s">
        <v>329</v>
      </c>
      <c r="X1103" s="409" t="s">
        <v>21</v>
      </c>
      <c r="Y1103" s="410">
        <f>$Y$659</f>
        <v>0.85</v>
      </c>
      <c r="Z1103" s="423"/>
      <c r="AA1103" s="424"/>
      <c r="AB1103" s="424"/>
      <c r="AC1103" s="424"/>
      <c r="AD1103" s="424"/>
      <c r="AE1103" s="419"/>
      <c r="AF1103" s="414">
        <f>ROUND(ROUND(ROUND(G1016*Q1088,0)*U1100,0)*Y1103,0)</f>
        <v>218</v>
      </c>
      <c r="AG1103" s="79"/>
    </row>
    <row r="1104" ht="16.5" customHeight="1">
      <c r="A1104" s="403">
        <v>63.0</v>
      </c>
      <c r="B1104" s="404" t="s">
        <v>7156</v>
      </c>
      <c r="C1104" s="405" t="s">
        <v>7157</v>
      </c>
      <c r="D1104" s="94"/>
      <c r="E1104" s="94"/>
      <c r="F1104" s="103"/>
      <c r="G1104" s="140"/>
      <c r="H1104" s="140"/>
      <c r="I1104" s="95"/>
      <c r="J1104" s="69"/>
      <c r="K1104" s="65"/>
      <c r="L1104" s="65"/>
      <c r="M1104" s="302"/>
      <c r="N1104" s="382"/>
      <c r="O1104" s="383"/>
      <c r="P1104" s="302"/>
      <c r="Q1104" s="384"/>
      <c r="R1104" s="481"/>
      <c r="S1104" s="506"/>
      <c r="T1104" s="442"/>
      <c r="U1104" s="443"/>
      <c r="V1104" s="448"/>
      <c r="W1104" s="495"/>
      <c r="X1104" s="418"/>
      <c r="Y1104" s="419"/>
      <c r="Z1104" s="420" t="s">
        <v>20</v>
      </c>
      <c r="AA1104" s="421" t="s">
        <v>21</v>
      </c>
      <c r="AB1104" s="422">
        <v>0.85</v>
      </c>
      <c r="AC1104" s="412"/>
      <c r="AD1104" s="412"/>
      <c r="AE1104" s="413"/>
      <c r="AF1104" s="414">
        <f>ROUND(ROUND(ROUND(ROUND(G1016*Q1088,0)*U1100,0)*Y1103,0)*AB1104,0)</f>
        <v>185</v>
      </c>
      <c r="AG1104" s="79"/>
    </row>
    <row r="1105" ht="16.5" customHeight="1">
      <c r="A1105" s="403">
        <v>63.0</v>
      </c>
      <c r="B1105" s="404" t="s">
        <v>7158</v>
      </c>
      <c r="C1105" s="405" t="s">
        <v>7159</v>
      </c>
      <c r="D1105" s="94"/>
      <c r="E1105" s="94"/>
      <c r="F1105" s="103"/>
      <c r="G1105" s="140"/>
      <c r="H1105" s="140"/>
      <c r="I1105" s="95"/>
      <c r="J1105" s="69"/>
      <c r="K1105" s="65"/>
      <c r="L1105" s="65"/>
      <c r="M1105" s="302"/>
      <c r="N1105" s="382"/>
      <c r="O1105" s="383"/>
      <c r="P1105" s="302"/>
      <c r="Q1105" s="384"/>
      <c r="R1105" s="481"/>
      <c r="S1105" s="510"/>
      <c r="T1105" s="442"/>
      <c r="U1105" s="443"/>
      <c r="V1105" s="448"/>
      <c r="W1105" s="438"/>
      <c r="X1105" s="409"/>
      <c r="Y1105" s="439"/>
      <c r="Z1105" s="411"/>
      <c r="AA1105" s="412"/>
      <c r="AB1105" s="413"/>
      <c r="AC1105" s="509" t="s">
        <v>30</v>
      </c>
      <c r="AD1105" s="442">
        <v>5.0</v>
      </c>
      <c r="AE1105" s="452" t="s">
        <v>31</v>
      </c>
      <c r="AF1105" s="414">
        <f>ROUND(ROUND(ROUND(G1016*Q1088,0)*U1100,0)-AD1105,0)</f>
        <v>251</v>
      </c>
      <c r="AG1105" s="79"/>
    </row>
    <row r="1106" ht="16.5" customHeight="1">
      <c r="A1106" s="403">
        <v>63.0</v>
      </c>
      <c r="B1106" s="404" t="s">
        <v>7160</v>
      </c>
      <c r="C1106" s="405" t="s">
        <v>7161</v>
      </c>
      <c r="D1106" s="94"/>
      <c r="E1106" s="94"/>
      <c r="F1106" s="103"/>
      <c r="G1106" s="140"/>
      <c r="H1106" s="140"/>
      <c r="I1106" s="95"/>
      <c r="J1106" s="69"/>
      <c r="K1106" s="65"/>
      <c r="L1106" s="65"/>
      <c r="M1106" s="302"/>
      <c r="N1106" s="382"/>
      <c r="O1106" s="383"/>
      <c r="P1106" s="302"/>
      <c r="Q1106" s="384"/>
      <c r="R1106" s="508"/>
      <c r="S1106" s="455"/>
      <c r="T1106" s="442"/>
      <c r="U1106" s="443"/>
      <c r="V1106" s="448"/>
      <c r="W1106" s="445"/>
      <c r="X1106" s="418"/>
      <c r="Y1106" s="446"/>
      <c r="Z1106" s="438" t="s">
        <v>20</v>
      </c>
      <c r="AA1106" s="409" t="s">
        <v>21</v>
      </c>
      <c r="AB1106" s="454">
        <v>0.85</v>
      </c>
      <c r="AC1106" s="506"/>
      <c r="AD1106" s="442"/>
      <c r="AE1106" s="452"/>
      <c r="AF1106" s="414">
        <f>ROUND(ROUND(ROUND(ROUND(G1016*Q1088,0)*U1100,0)*AB1106,0)-AD1105,0)</f>
        <v>213</v>
      </c>
      <c r="AG1106" s="79"/>
    </row>
    <row r="1107" ht="16.5" customHeight="1">
      <c r="A1107" s="403">
        <v>63.0</v>
      </c>
      <c r="B1107" s="404" t="s">
        <v>7162</v>
      </c>
      <c r="C1107" s="405" t="s">
        <v>7163</v>
      </c>
      <c r="D1107" s="94"/>
      <c r="E1107" s="94"/>
      <c r="F1107" s="103"/>
      <c r="G1107" s="140"/>
      <c r="H1107" s="140"/>
      <c r="I1107" s="95"/>
      <c r="J1107" s="69"/>
      <c r="K1107" s="65"/>
      <c r="L1107" s="65"/>
      <c r="M1107" s="302"/>
      <c r="N1107" s="382"/>
      <c r="O1107" s="383"/>
      <c r="P1107" s="302"/>
      <c r="Q1107" s="384"/>
      <c r="R1107" s="453"/>
      <c r="S1107" s="455"/>
      <c r="T1107" s="442"/>
      <c r="U1107" s="443"/>
      <c r="V1107" s="448"/>
      <c r="W1107" s="507" t="s">
        <v>326</v>
      </c>
      <c r="X1107" s="442" t="s">
        <v>21</v>
      </c>
      <c r="Y1107" s="448">
        <f>$Y$657</f>
        <v>0.7</v>
      </c>
      <c r="Z1107" s="426"/>
      <c r="AA1107" s="427"/>
      <c r="AB1107" s="428"/>
      <c r="AC1107" s="506"/>
      <c r="AD1107" s="443"/>
      <c r="AE1107" s="448"/>
      <c r="AF1107" s="414">
        <f>ROUND(ROUND(ROUND(ROUND(G1016*Q1088,0)*U1100,0)*Y1107,0)-AD1105,0)</f>
        <v>174</v>
      </c>
      <c r="AG1107" s="79"/>
    </row>
    <row r="1108" ht="16.5" customHeight="1">
      <c r="A1108" s="403">
        <v>63.0</v>
      </c>
      <c r="B1108" s="404" t="s">
        <v>7164</v>
      </c>
      <c r="C1108" s="405" t="s">
        <v>7165</v>
      </c>
      <c r="D1108" s="94"/>
      <c r="E1108" s="94"/>
      <c r="F1108" s="103"/>
      <c r="G1108" s="140"/>
      <c r="H1108" s="140"/>
      <c r="I1108" s="95"/>
      <c r="J1108" s="69"/>
      <c r="K1108" s="65"/>
      <c r="L1108" s="65"/>
      <c r="M1108" s="302"/>
      <c r="N1108" s="382"/>
      <c r="O1108" s="383"/>
      <c r="P1108" s="302"/>
      <c r="Q1108" s="384"/>
      <c r="R1108" s="453"/>
      <c r="S1108" s="455"/>
      <c r="T1108" s="442"/>
      <c r="U1108" s="443"/>
      <c r="V1108" s="448"/>
      <c r="W1108" s="495"/>
      <c r="X1108" s="418"/>
      <c r="Y1108" s="419"/>
      <c r="Z1108" s="420" t="s">
        <v>20</v>
      </c>
      <c r="AA1108" s="421" t="s">
        <v>21</v>
      </c>
      <c r="AB1108" s="430">
        <v>0.85</v>
      </c>
      <c r="AC1108" s="506"/>
      <c r="AD1108" s="443"/>
      <c r="AE1108" s="448"/>
      <c r="AF1108" s="414">
        <f>ROUND(ROUND(ROUND(ROUND(ROUND(G1016*Q1088,0)*U1100,0)*Y1107,0)*AB1108,0)-AD1105,0)</f>
        <v>147</v>
      </c>
      <c r="AG1108" s="79"/>
    </row>
    <row r="1109" ht="16.5" customHeight="1">
      <c r="A1109" s="403">
        <v>63.0</v>
      </c>
      <c r="B1109" s="404" t="s">
        <v>7166</v>
      </c>
      <c r="C1109" s="405" t="s">
        <v>7167</v>
      </c>
      <c r="D1109" s="94"/>
      <c r="E1109" s="94"/>
      <c r="F1109" s="103"/>
      <c r="G1109" s="140"/>
      <c r="H1109" s="140"/>
      <c r="I1109" s="95"/>
      <c r="J1109" s="69"/>
      <c r="K1109" s="65"/>
      <c r="L1109" s="65"/>
      <c r="M1109" s="302"/>
      <c r="N1109" s="382"/>
      <c r="O1109" s="383"/>
      <c r="P1109" s="302"/>
      <c r="Q1109" s="384"/>
      <c r="R1109" s="453"/>
      <c r="S1109" s="455"/>
      <c r="T1109" s="442"/>
      <c r="U1109" s="443"/>
      <c r="V1109" s="448"/>
      <c r="W1109" s="507" t="s">
        <v>329</v>
      </c>
      <c r="X1109" s="442" t="s">
        <v>21</v>
      </c>
      <c r="Y1109" s="448">
        <f>$Y$659</f>
        <v>0.85</v>
      </c>
      <c r="Z1109" s="423"/>
      <c r="AA1109" s="424"/>
      <c r="AB1109" s="419"/>
      <c r="AC1109" s="506"/>
      <c r="AD1109" s="443"/>
      <c r="AE1109" s="448"/>
      <c r="AF1109" s="414">
        <f>ROUND(ROUND(ROUND(ROUND(G1016*Q1088,0)*U1100,0)*Y1109,0)-AD1105,0)</f>
        <v>213</v>
      </c>
      <c r="AG1109" s="79"/>
    </row>
    <row r="1110" ht="16.5" customHeight="1">
      <c r="A1110" s="403">
        <v>63.0</v>
      </c>
      <c r="B1110" s="404" t="s">
        <v>7168</v>
      </c>
      <c r="C1110" s="405" t="s">
        <v>7169</v>
      </c>
      <c r="D1110" s="94"/>
      <c r="E1110" s="94"/>
      <c r="F1110" s="103"/>
      <c r="G1110" s="140"/>
      <c r="H1110" s="140"/>
      <c r="I1110" s="95"/>
      <c r="J1110" s="69"/>
      <c r="K1110" s="65"/>
      <c r="L1110" s="65"/>
      <c r="M1110" s="302"/>
      <c r="N1110" s="382"/>
      <c r="O1110" s="383"/>
      <c r="P1110" s="302"/>
      <c r="Q1110" s="384"/>
      <c r="R1110" s="453"/>
      <c r="S1110" s="463"/>
      <c r="T1110" s="418"/>
      <c r="U1110" s="424"/>
      <c r="V1110" s="419"/>
      <c r="W1110" s="495"/>
      <c r="X1110" s="418"/>
      <c r="Y1110" s="419"/>
      <c r="Z1110" s="420" t="s">
        <v>20</v>
      </c>
      <c r="AA1110" s="421" t="s">
        <v>21</v>
      </c>
      <c r="AB1110" s="430">
        <v>0.85</v>
      </c>
      <c r="AC1110" s="495"/>
      <c r="AD1110" s="424"/>
      <c r="AE1110" s="419"/>
      <c r="AF1110" s="414">
        <f>ROUND(ROUND(ROUND(ROUND(ROUND(G1016*Q1088,0)*U1100,0)*Y1109,0)*AB1110,0)-AD1105,0)</f>
        <v>180</v>
      </c>
      <c r="AG1110" s="79"/>
    </row>
    <row r="1111" ht="16.5" customHeight="1">
      <c r="A1111" s="403">
        <v>63.0</v>
      </c>
      <c r="B1111" s="404" t="s">
        <v>7170</v>
      </c>
      <c r="C1111" s="405" t="s">
        <v>7171</v>
      </c>
      <c r="D1111" s="94"/>
      <c r="E1111" s="94"/>
      <c r="F1111" s="103"/>
      <c r="G1111" s="140"/>
      <c r="H1111" s="140"/>
      <c r="I1111" s="95"/>
      <c r="J1111" s="69"/>
      <c r="K1111" s="65"/>
      <c r="L1111" s="65"/>
      <c r="M1111" s="302"/>
      <c r="N1111" s="382"/>
      <c r="O1111" s="383"/>
      <c r="P1111" s="302"/>
      <c r="Q1111" s="384"/>
      <c r="R1111" s="461"/>
      <c r="S1111" s="505" t="s">
        <v>27</v>
      </c>
      <c r="T1111" s="409"/>
      <c r="U1111" s="457"/>
      <c r="V1111" s="410"/>
      <c r="W1111" s="438"/>
      <c r="X1111" s="409"/>
      <c r="Y1111" s="439"/>
      <c r="Z1111" s="411"/>
      <c r="AA1111" s="412"/>
      <c r="AB1111" s="412"/>
      <c r="AC1111" s="412"/>
      <c r="AD1111" s="412"/>
      <c r="AE1111" s="413"/>
      <c r="AF1111" s="414">
        <f>ROUND(ROUND(G1016*Q1088,0)*U1112,0)</f>
        <v>183</v>
      </c>
      <c r="AG1111" s="79"/>
    </row>
    <row r="1112" ht="16.5" customHeight="1">
      <c r="A1112" s="403">
        <v>63.0</v>
      </c>
      <c r="B1112" s="404" t="s">
        <v>7172</v>
      </c>
      <c r="C1112" s="405" t="s">
        <v>7173</v>
      </c>
      <c r="D1112" s="94"/>
      <c r="E1112" s="94"/>
      <c r="F1112" s="103"/>
      <c r="G1112" s="140"/>
      <c r="H1112" s="140"/>
      <c r="I1112" s="95"/>
      <c r="J1112" s="69"/>
      <c r="K1112" s="65"/>
      <c r="L1112" s="65"/>
      <c r="M1112" s="302"/>
      <c r="N1112" s="382"/>
      <c r="O1112" s="383"/>
      <c r="P1112" s="302"/>
      <c r="Q1112" s="384"/>
      <c r="R1112" s="461"/>
      <c r="S1112" s="506"/>
      <c r="T1112" s="442" t="s">
        <v>21</v>
      </c>
      <c r="U1112" s="443">
        <v>0.5</v>
      </c>
      <c r="V1112" s="448"/>
      <c r="W1112" s="445"/>
      <c r="X1112" s="418"/>
      <c r="Y1112" s="446"/>
      <c r="Z1112" s="438" t="s">
        <v>20</v>
      </c>
      <c r="AA1112" s="409" t="s">
        <v>21</v>
      </c>
      <c r="AB1112" s="447">
        <v>0.85</v>
      </c>
      <c r="AC1112" s="412"/>
      <c r="AD1112" s="412"/>
      <c r="AE1112" s="413"/>
      <c r="AF1112" s="414">
        <f>ROUND(ROUND(ROUND(G1016*Q1088,0)*U1112,0)*AB1112,0)</f>
        <v>156</v>
      </c>
      <c r="AG1112" s="79"/>
    </row>
    <row r="1113" ht="16.5" customHeight="1">
      <c r="A1113" s="403">
        <v>63.0</v>
      </c>
      <c r="B1113" s="404" t="s">
        <v>7174</v>
      </c>
      <c r="C1113" s="405" t="s">
        <v>7175</v>
      </c>
      <c r="D1113" s="94"/>
      <c r="E1113" s="94"/>
      <c r="F1113" s="103"/>
      <c r="G1113" s="140"/>
      <c r="H1113" s="140"/>
      <c r="I1113" s="95"/>
      <c r="J1113" s="69"/>
      <c r="K1113" s="65"/>
      <c r="L1113" s="65"/>
      <c r="M1113" s="302"/>
      <c r="N1113" s="382"/>
      <c r="O1113" s="383"/>
      <c r="P1113" s="302"/>
      <c r="Q1113" s="384"/>
      <c r="R1113" s="461"/>
      <c r="S1113" s="506"/>
      <c r="T1113" s="442"/>
      <c r="U1113" s="443"/>
      <c r="V1113" s="448"/>
      <c r="W1113" s="507" t="s">
        <v>326</v>
      </c>
      <c r="X1113" s="409" t="s">
        <v>21</v>
      </c>
      <c r="Y1113" s="410">
        <f>$Y$657</f>
        <v>0.7</v>
      </c>
      <c r="Z1113" s="426"/>
      <c r="AA1113" s="427"/>
      <c r="AB1113" s="427"/>
      <c r="AC1113" s="427"/>
      <c r="AD1113" s="427"/>
      <c r="AE1113" s="428"/>
      <c r="AF1113" s="414">
        <f>ROUND(ROUND(ROUND(G1016*Q1088,0)*U1112,0)*Y1113,0)</f>
        <v>128</v>
      </c>
      <c r="AG1113" s="79"/>
    </row>
    <row r="1114" ht="16.5" customHeight="1">
      <c r="A1114" s="403">
        <v>63.0</v>
      </c>
      <c r="B1114" s="404" t="s">
        <v>7176</v>
      </c>
      <c r="C1114" s="405" t="s">
        <v>7177</v>
      </c>
      <c r="D1114" s="94"/>
      <c r="E1114" s="94"/>
      <c r="F1114" s="103"/>
      <c r="G1114" s="140"/>
      <c r="H1114" s="140"/>
      <c r="I1114" s="95"/>
      <c r="J1114" s="69"/>
      <c r="K1114" s="65"/>
      <c r="L1114" s="65"/>
      <c r="M1114" s="302"/>
      <c r="N1114" s="382"/>
      <c r="O1114" s="383"/>
      <c r="P1114" s="302"/>
      <c r="Q1114" s="384"/>
      <c r="R1114" s="461"/>
      <c r="S1114" s="506"/>
      <c r="T1114" s="442"/>
      <c r="U1114" s="443"/>
      <c r="V1114" s="448"/>
      <c r="W1114" s="495"/>
      <c r="X1114" s="418"/>
      <c r="Y1114" s="419"/>
      <c r="Z1114" s="420" t="s">
        <v>20</v>
      </c>
      <c r="AA1114" s="421" t="s">
        <v>21</v>
      </c>
      <c r="AB1114" s="422">
        <v>0.85</v>
      </c>
      <c r="AC1114" s="412"/>
      <c r="AD1114" s="412"/>
      <c r="AE1114" s="413"/>
      <c r="AF1114" s="414">
        <f>ROUND(ROUND(ROUND(ROUND(G1016*Q1088,0)*U1112,0)*Y1113,0)*AB1114,0)</f>
        <v>109</v>
      </c>
      <c r="AG1114" s="79"/>
    </row>
    <row r="1115" ht="16.5" customHeight="1">
      <c r="A1115" s="403">
        <v>63.0</v>
      </c>
      <c r="B1115" s="404" t="s">
        <v>7178</v>
      </c>
      <c r="C1115" s="405" t="s">
        <v>7179</v>
      </c>
      <c r="D1115" s="94"/>
      <c r="E1115" s="94"/>
      <c r="F1115" s="103"/>
      <c r="G1115" s="140"/>
      <c r="H1115" s="140"/>
      <c r="I1115" s="95"/>
      <c r="J1115" s="69"/>
      <c r="K1115" s="65"/>
      <c r="L1115" s="65"/>
      <c r="M1115" s="302"/>
      <c r="N1115" s="382"/>
      <c r="O1115" s="383"/>
      <c r="P1115" s="302"/>
      <c r="Q1115" s="384"/>
      <c r="R1115" s="461"/>
      <c r="S1115" s="506"/>
      <c r="T1115" s="442"/>
      <c r="U1115" s="443"/>
      <c r="V1115" s="448"/>
      <c r="W1115" s="507" t="s">
        <v>329</v>
      </c>
      <c r="X1115" s="409" t="s">
        <v>21</v>
      </c>
      <c r="Y1115" s="410">
        <f>$Y$659</f>
        <v>0.85</v>
      </c>
      <c r="Z1115" s="423"/>
      <c r="AA1115" s="424"/>
      <c r="AB1115" s="424"/>
      <c r="AC1115" s="424"/>
      <c r="AD1115" s="424"/>
      <c r="AE1115" s="419"/>
      <c r="AF1115" s="414">
        <f>ROUND(ROUND(ROUND(G1016*Q1088,0)*U1112,0)*Y1115,0)</f>
        <v>156</v>
      </c>
      <c r="AG1115" s="79"/>
    </row>
    <row r="1116" ht="16.5" customHeight="1">
      <c r="A1116" s="403">
        <v>63.0</v>
      </c>
      <c r="B1116" s="404" t="s">
        <v>7180</v>
      </c>
      <c r="C1116" s="405" t="s">
        <v>7181</v>
      </c>
      <c r="D1116" s="94"/>
      <c r="E1116" s="94"/>
      <c r="F1116" s="103"/>
      <c r="G1116" s="140"/>
      <c r="H1116" s="140"/>
      <c r="I1116" s="95"/>
      <c r="J1116" s="69"/>
      <c r="K1116" s="65"/>
      <c r="L1116" s="65"/>
      <c r="M1116" s="302"/>
      <c r="N1116" s="382"/>
      <c r="O1116" s="383"/>
      <c r="P1116" s="302"/>
      <c r="Q1116" s="384"/>
      <c r="R1116" s="461"/>
      <c r="S1116" s="506"/>
      <c r="T1116" s="442"/>
      <c r="U1116" s="443"/>
      <c r="V1116" s="448"/>
      <c r="W1116" s="495"/>
      <c r="X1116" s="418"/>
      <c r="Y1116" s="419"/>
      <c r="Z1116" s="420" t="s">
        <v>20</v>
      </c>
      <c r="AA1116" s="421" t="s">
        <v>21</v>
      </c>
      <c r="AB1116" s="422">
        <v>0.85</v>
      </c>
      <c r="AC1116" s="412"/>
      <c r="AD1116" s="412"/>
      <c r="AE1116" s="413"/>
      <c r="AF1116" s="414">
        <f>ROUND(ROUND(ROUND(ROUND(G1016*Q1088,0)*U1112,0)*Y1115,0)*AB1116,0)</f>
        <v>133</v>
      </c>
      <c r="AG1116" s="79"/>
    </row>
    <row r="1117" ht="16.5" customHeight="1">
      <c r="A1117" s="403">
        <v>63.0</v>
      </c>
      <c r="B1117" s="404" t="s">
        <v>7182</v>
      </c>
      <c r="C1117" s="405" t="s">
        <v>7183</v>
      </c>
      <c r="D1117" s="94"/>
      <c r="E1117" s="94"/>
      <c r="F1117" s="103"/>
      <c r="G1117" s="140"/>
      <c r="H1117" s="140"/>
      <c r="I1117" s="95"/>
      <c r="J1117" s="69"/>
      <c r="K1117" s="65"/>
      <c r="L1117" s="65"/>
      <c r="M1117" s="302"/>
      <c r="N1117" s="382"/>
      <c r="O1117" s="383"/>
      <c r="P1117" s="302"/>
      <c r="Q1117" s="384"/>
      <c r="R1117" s="461"/>
      <c r="S1117" s="506"/>
      <c r="T1117" s="442"/>
      <c r="U1117" s="443"/>
      <c r="V1117" s="448"/>
      <c r="W1117" s="438"/>
      <c r="X1117" s="409"/>
      <c r="Y1117" s="439"/>
      <c r="Z1117" s="411"/>
      <c r="AA1117" s="412"/>
      <c r="AB1117" s="413"/>
      <c r="AC1117" s="509" t="s">
        <v>30</v>
      </c>
      <c r="AD1117" s="442">
        <v>5.0</v>
      </c>
      <c r="AE1117" s="452" t="s">
        <v>31</v>
      </c>
      <c r="AF1117" s="414">
        <f>ROUND(ROUND(ROUND(G1016*Q1088,0)*U1112,0)-AD1117,0)</f>
        <v>178</v>
      </c>
      <c r="AG1117" s="79"/>
    </row>
    <row r="1118" ht="16.5" customHeight="1">
      <c r="A1118" s="403">
        <v>63.0</v>
      </c>
      <c r="B1118" s="404" t="s">
        <v>7184</v>
      </c>
      <c r="C1118" s="405" t="s">
        <v>7185</v>
      </c>
      <c r="D1118" s="94"/>
      <c r="E1118" s="94"/>
      <c r="F1118" s="103"/>
      <c r="G1118" s="140"/>
      <c r="H1118" s="140"/>
      <c r="I1118" s="95"/>
      <c r="J1118" s="69"/>
      <c r="K1118" s="65"/>
      <c r="L1118" s="65"/>
      <c r="M1118" s="302"/>
      <c r="N1118" s="382"/>
      <c r="O1118" s="383"/>
      <c r="P1118" s="302"/>
      <c r="Q1118" s="384"/>
      <c r="R1118" s="461"/>
      <c r="S1118" s="506"/>
      <c r="T1118" s="442"/>
      <c r="U1118" s="443"/>
      <c r="V1118" s="443"/>
      <c r="W1118" s="445"/>
      <c r="X1118" s="418"/>
      <c r="Y1118" s="446"/>
      <c r="Z1118" s="438" t="s">
        <v>20</v>
      </c>
      <c r="AA1118" s="409" t="s">
        <v>21</v>
      </c>
      <c r="AB1118" s="454">
        <v>0.85</v>
      </c>
      <c r="AC1118" s="506"/>
      <c r="AD1118" s="442"/>
      <c r="AE1118" s="452"/>
      <c r="AF1118" s="414">
        <f>ROUND(ROUND(ROUND(ROUND(G1016*Q1088,0)*U1112,0)*AB1118,0)-AD1117,0)</f>
        <v>151</v>
      </c>
      <c r="AG1118" s="79"/>
    </row>
    <row r="1119" ht="16.5" customHeight="1">
      <c r="A1119" s="403">
        <v>63.0</v>
      </c>
      <c r="B1119" s="404" t="s">
        <v>7186</v>
      </c>
      <c r="C1119" s="405" t="s">
        <v>7187</v>
      </c>
      <c r="D1119" s="94"/>
      <c r="E1119" s="94"/>
      <c r="F1119" s="103"/>
      <c r="G1119" s="140"/>
      <c r="H1119" s="140"/>
      <c r="I1119" s="95"/>
      <c r="J1119" s="69"/>
      <c r="K1119" s="65"/>
      <c r="L1119" s="65"/>
      <c r="M1119" s="302"/>
      <c r="N1119" s="382"/>
      <c r="O1119" s="383"/>
      <c r="P1119" s="302"/>
      <c r="Q1119" s="384"/>
      <c r="R1119" s="461"/>
      <c r="S1119" s="506"/>
      <c r="T1119" s="442"/>
      <c r="U1119" s="443"/>
      <c r="V1119" s="443"/>
      <c r="W1119" s="507" t="s">
        <v>326</v>
      </c>
      <c r="X1119" s="442" t="s">
        <v>21</v>
      </c>
      <c r="Y1119" s="448">
        <f>$Y$657</f>
        <v>0.7</v>
      </c>
      <c r="Z1119" s="426"/>
      <c r="AA1119" s="427"/>
      <c r="AB1119" s="428"/>
      <c r="AC1119" s="506"/>
      <c r="AD1119" s="443"/>
      <c r="AE1119" s="448"/>
      <c r="AF1119" s="414">
        <f>ROUND(ROUND(ROUND(ROUND(G1016*Q1088,0)*U1112,0)*Y1119,0)-AD1117,0)</f>
        <v>123</v>
      </c>
      <c r="AG1119" s="79"/>
    </row>
    <row r="1120" ht="16.5" customHeight="1">
      <c r="A1120" s="403">
        <v>63.0</v>
      </c>
      <c r="B1120" s="404" t="s">
        <v>7188</v>
      </c>
      <c r="C1120" s="405" t="s">
        <v>7189</v>
      </c>
      <c r="D1120" s="94"/>
      <c r="E1120" s="94"/>
      <c r="F1120" s="103"/>
      <c r="G1120" s="140"/>
      <c r="H1120" s="140"/>
      <c r="I1120" s="95"/>
      <c r="J1120" s="69"/>
      <c r="K1120" s="65"/>
      <c r="L1120" s="65"/>
      <c r="M1120" s="302"/>
      <c r="N1120" s="382"/>
      <c r="O1120" s="383"/>
      <c r="P1120" s="302"/>
      <c r="Q1120" s="384"/>
      <c r="R1120" s="461"/>
      <c r="S1120" s="506"/>
      <c r="T1120" s="442"/>
      <c r="U1120" s="443"/>
      <c r="V1120" s="443"/>
      <c r="W1120" s="495"/>
      <c r="X1120" s="418"/>
      <c r="Y1120" s="419"/>
      <c r="Z1120" s="420" t="s">
        <v>20</v>
      </c>
      <c r="AA1120" s="421" t="s">
        <v>21</v>
      </c>
      <c r="AB1120" s="430">
        <v>0.85</v>
      </c>
      <c r="AC1120" s="506"/>
      <c r="AD1120" s="443"/>
      <c r="AE1120" s="448"/>
      <c r="AF1120" s="414">
        <f>ROUND(ROUND(ROUND(ROUND(ROUND(G1016*Q1088,0)*U1112,0)*Y1119,0)*AB1120,0)-AD1117,0)</f>
        <v>104</v>
      </c>
      <c r="AG1120" s="79"/>
    </row>
    <row r="1121" ht="16.5" customHeight="1">
      <c r="A1121" s="403">
        <v>63.0</v>
      </c>
      <c r="B1121" s="404" t="s">
        <v>7190</v>
      </c>
      <c r="C1121" s="405" t="s">
        <v>7191</v>
      </c>
      <c r="D1121" s="94"/>
      <c r="E1121" s="94"/>
      <c r="F1121" s="103"/>
      <c r="G1121" s="140"/>
      <c r="H1121" s="140"/>
      <c r="I1121" s="95"/>
      <c r="J1121" s="69"/>
      <c r="K1121" s="65"/>
      <c r="L1121" s="65"/>
      <c r="M1121" s="302"/>
      <c r="N1121" s="382"/>
      <c r="O1121" s="383"/>
      <c r="P1121" s="302"/>
      <c r="Q1121" s="384"/>
      <c r="R1121" s="461"/>
      <c r="S1121" s="506"/>
      <c r="T1121" s="442"/>
      <c r="U1121" s="443"/>
      <c r="V1121" s="443"/>
      <c r="W1121" s="507" t="s">
        <v>329</v>
      </c>
      <c r="X1121" s="442" t="s">
        <v>21</v>
      </c>
      <c r="Y1121" s="448">
        <f>$Y$659</f>
        <v>0.85</v>
      </c>
      <c r="Z1121" s="423"/>
      <c r="AA1121" s="424"/>
      <c r="AB1121" s="419"/>
      <c r="AC1121" s="506"/>
      <c r="AD1121" s="443"/>
      <c r="AE1121" s="448"/>
      <c r="AF1121" s="414">
        <f>ROUND(ROUND(ROUND(ROUND(G1016*Q1088,0)*U1112,0)*Y1121,0)-AD1117,0)</f>
        <v>151</v>
      </c>
      <c r="AG1121" s="79"/>
    </row>
    <row r="1122" ht="16.5" customHeight="1">
      <c r="A1122" s="403">
        <v>63.0</v>
      </c>
      <c r="B1122" s="404" t="s">
        <v>7192</v>
      </c>
      <c r="C1122" s="405" t="s">
        <v>7193</v>
      </c>
      <c r="D1122" s="94"/>
      <c r="E1122" s="94"/>
      <c r="F1122" s="103"/>
      <c r="G1122" s="140"/>
      <c r="H1122" s="140"/>
      <c r="I1122" s="95"/>
      <c r="J1122" s="110"/>
      <c r="K1122" s="115"/>
      <c r="L1122" s="115"/>
      <c r="M1122" s="386"/>
      <c r="N1122" s="382"/>
      <c r="O1122" s="383"/>
      <c r="P1122" s="302"/>
      <c r="Q1122" s="384"/>
      <c r="R1122" s="459"/>
      <c r="S1122" s="495"/>
      <c r="T1122" s="418"/>
      <c r="U1122" s="424"/>
      <c r="V1122" s="424"/>
      <c r="W1122" s="495"/>
      <c r="X1122" s="418"/>
      <c r="Y1122" s="419"/>
      <c r="Z1122" s="420" t="s">
        <v>20</v>
      </c>
      <c r="AA1122" s="421" t="s">
        <v>21</v>
      </c>
      <c r="AB1122" s="430">
        <v>0.85</v>
      </c>
      <c r="AC1122" s="495"/>
      <c r="AD1122" s="424"/>
      <c r="AE1122" s="419"/>
      <c r="AF1122" s="414">
        <f>ROUND(ROUND(ROUND(ROUND(ROUND(G1016*Q1088,0)*U1112,0)*Y1121,0)*AB1122,0)-AD1117,0)</f>
        <v>128</v>
      </c>
      <c r="AG1122" s="79"/>
    </row>
    <row r="1123" ht="16.5" customHeight="1">
      <c r="A1123" s="29">
        <v>63.0</v>
      </c>
      <c r="B1123" s="30" t="s">
        <v>7194</v>
      </c>
      <c r="C1123" s="32" t="s">
        <v>7195</v>
      </c>
      <c r="D1123" s="139"/>
      <c r="E1123" s="139"/>
      <c r="F1123" s="94"/>
      <c r="G1123" s="140"/>
      <c r="H1123" s="140"/>
      <c r="I1123" s="95"/>
      <c r="J1123" s="82" t="s">
        <v>38</v>
      </c>
      <c r="K1123" s="96"/>
      <c r="L1123" s="96"/>
      <c r="M1123" s="152"/>
      <c r="N1123" s="105"/>
      <c r="O1123" s="94"/>
      <c r="P1123" s="140"/>
      <c r="Q1123" s="95"/>
      <c r="R1123" s="287"/>
      <c r="S1123" s="287"/>
      <c r="T1123" s="152"/>
      <c r="U1123" s="152"/>
      <c r="V1123" s="152"/>
      <c r="W1123" s="299"/>
      <c r="X1123" s="287"/>
      <c r="Y1123" s="345"/>
      <c r="Z1123" s="398"/>
      <c r="AA1123" s="288"/>
      <c r="AB1123" s="288"/>
      <c r="AC1123" s="288"/>
      <c r="AD1123" s="288"/>
      <c r="AE1123" s="346"/>
      <c r="AF1123" s="45">
        <f>ROUND(ROUND(G1016+K1124,0)*Q1088,0)</f>
        <v>371</v>
      </c>
      <c r="AG1123" s="79"/>
    </row>
    <row r="1124" ht="16.5" customHeight="1">
      <c r="A1124" s="29">
        <v>63.0</v>
      </c>
      <c r="B1124" s="30" t="s">
        <v>7196</v>
      </c>
      <c r="C1124" s="32" t="s">
        <v>7197</v>
      </c>
      <c r="D1124" s="139"/>
      <c r="E1124" s="139"/>
      <c r="F1124" s="94"/>
      <c r="G1124" s="140"/>
      <c r="H1124" s="140"/>
      <c r="I1124" s="95"/>
      <c r="J1124" s="482"/>
      <c r="K1124" s="302">
        <v>12.0</v>
      </c>
      <c r="L1124" s="63" t="s">
        <v>40</v>
      </c>
      <c r="M1124" s="140"/>
      <c r="N1124" s="105"/>
      <c r="O1124" s="94"/>
      <c r="P1124" s="140"/>
      <c r="Q1124" s="95"/>
      <c r="R1124" s="302"/>
      <c r="S1124" s="302"/>
      <c r="T1124" s="140"/>
      <c r="U1124" s="140"/>
      <c r="V1124" s="140"/>
      <c r="W1124" s="303"/>
      <c r="X1124" s="290"/>
      <c r="Y1124" s="350"/>
      <c r="Z1124" s="299" t="s">
        <v>20</v>
      </c>
      <c r="AA1124" s="287" t="s">
        <v>21</v>
      </c>
      <c r="AB1124" s="351">
        <v>0.85</v>
      </c>
      <c r="AC1124" s="288"/>
      <c r="AD1124" s="288"/>
      <c r="AE1124" s="346"/>
      <c r="AF1124" s="45">
        <f>ROUND(ROUND(ROUND(G1016+K1124,0)*Q1088,0)*AB1124,0)</f>
        <v>315</v>
      </c>
      <c r="AG1124" s="79"/>
    </row>
    <row r="1125" ht="16.5" customHeight="1">
      <c r="A1125" s="29">
        <v>63.0</v>
      </c>
      <c r="B1125" s="30" t="s">
        <v>7198</v>
      </c>
      <c r="C1125" s="32" t="s">
        <v>7199</v>
      </c>
      <c r="D1125" s="139"/>
      <c r="E1125" s="139"/>
      <c r="F1125" s="94"/>
      <c r="G1125" s="140"/>
      <c r="H1125" s="140"/>
      <c r="I1125" s="95"/>
      <c r="J1125" s="482"/>
      <c r="K1125" s="65"/>
      <c r="L1125" s="302"/>
      <c r="M1125" s="366"/>
      <c r="N1125" s="367"/>
      <c r="O1125" s="368"/>
      <c r="P1125" s="366"/>
      <c r="Q1125" s="369"/>
      <c r="R1125" s="304"/>
      <c r="S1125" s="304"/>
      <c r="T1125" s="140"/>
      <c r="U1125" s="140"/>
      <c r="V1125" s="140"/>
      <c r="W1125" s="305" t="s">
        <v>326</v>
      </c>
      <c r="X1125" s="287" t="s">
        <v>21</v>
      </c>
      <c r="Y1125" s="354">
        <f>$Y$657</f>
        <v>0.7</v>
      </c>
      <c r="Z1125" s="434"/>
      <c r="AA1125" s="297"/>
      <c r="AB1125" s="297"/>
      <c r="AC1125" s="297"/>
      <c r="AD1125" s="297"/>
      <c r="AE1125" s="362"/>
      <c r="AF1125" s="45">
        <f>ROUND(ROUND(ROUND(G1016+K1124,0)*Q1088,0)*Y1125,0)</f>
        <v>260</v>
      </c>
      <c r="AG1125" s="79"/>
    </row>
    <row r="1126" ht="16.5" customHeight="1">
      <c r="A1126" s="29">
        <v>63.0</v>
      </c>
      <c r="B1126" s="30" t="s">
        <v>7200</v>
      </c>
      <c r="C1126" s="32" t="s">
        <v>7201</v>
      </c>
      <c r="D1126" s="139"/>
      <c r="E1126" s="139"/>
      <c r="F1126" s="94"/>
      <c r="G1126" s="140"/>
      <c r="H1126" s="140"/>
      <c r="I1126" s="95"/>
      <c r="J1126" s="482"/>
      <c r="K1126" s="65"/>
      <c r="L1126" s="302"/>
      <c r="M1126" s="366"/>
      <c r="N1126" s="367"/>
      <c r="O1126" s="368"/>
      <c r="P1126" s="366"/>
      <c r="Q1126" s="369"/>
      <c r="R1126" s="304"/>
      <c r="S1126" s="304"/>
      <c r="T1126" s="140"/>
      <c r="U1126" s="140"/>
      <c r="V1126" s="140"/>
      <c r="W1126" s="484"/>
      <c r="X1126" s="290"/>
      <c r="Y1126" s="355"/>
      <c r="Z1126" s="356" t="s">
        <v>20</v>
      </c>
      <c r="AA1126" s="357" t="s">
        <v>21</v>
      </c>
      <c r="AB1126" s="358">
        <v>0.85</v>
      </c>
      <c r="AC1126" s="288"/>
      <c r="AD1126" s="288"/>
      <c r="AE1126" s="346"/>
      <c r="AF1126" s="45">
        <f>ROUND(ROUND(ROUND(ROUND(G1016+K1124,0)*Q1088,0)*Y1125,0)*AB1126,0)</f>
        <v>221</v>
      </c>
      <c r="AG1126" s="79"/>
    </row>
    <row r="1127" ht="16.5" customHeight="1">
      <c r="A1127" s="29">
        <v>63.0</v>
      </c>
      <c r="B1127" s="30" t="s">
        <v>7202</v>
      </c>
      <c r="C1127" s="32" t="s">
        <v>7203</v>
      </c>
      <c r="D1127" s="139"/>
      <c r="E1127" s="139"/>
      <c r="F1127" s="94"/>
      <c r="G1127" s="140"/>
      <c r="H1127" s="140"/>
      <c r="I1127" s="95"/>
      <c r="J1127" s="482"/>
      <c r="K1127" s="65"/>
      <c r="L1127" s="302"/>
      <c r="M1127" s="366"/>
      <c r="N1127" s="367"/>
      <c r="O1127" s="368"/>
      <c r="P1127" s="366"/>
      <c r="Q1127" s="369"/>
      <c r="R1127" s="304"/>
      <c r="S1127" s="304"/>
      <c r="T1127" s="140"/>
      <c r="U1127" s="140"/>
      <c r="V1127" s="140"/>
      <c r="W1127" s="305" t="s">
        <v>329</v>
      </c>
      <c r="X1127" s="287" t="s">
        <v>21</v>
      </c>
      <c r="Y1127" s="354">
        <f>$Y$659</f>
        <v>0.85</v>
      </c>
      <c r="Z1127" s="435"/>
      <c r="AA1127" s="292"/>
      <c r="AB1127" s="292"/>
      <c r="AC1127" s="292"/>
      <c r="AD1127" s="292"/>
      <c r="AE1127" s="355"/>
      <c r="AF1127" s="45">
        <f>ROUND(ROUND(ROUND(G1016+K1124,0)*Q1088,0)*Y1127,0)</f>
        <v>315</v>
      </c>
      <c r="AG1127" s="79"/>
    </row>
    <row r="1128" ht="16.5" customHeight="1">
      <c r="A1128" s="29">
        <v>63.0</v>
      </c>
      <c r="B1128" s="30" t="s">
        <v>7204</v>
      </c>
      <c r="C1128" s="32" t="s">
        <v>7205</v>
      </c>
      <c r="D1128" s="139"/>
      <c r="E1128" s="139"/>
      <c r="F1128" s="94"/>
      <c r="G1128" s="140"/>
      <c r="H1128" s="140"/>
      <c r="I1128" s="95"/>
      <c r="J1128" s="69"/>
      <c r="K1128" s="65"/>
      <c r="L1128" s="302"/>
      <c r="M1128" s="366"/>
      <c r="N1128" s="367"/>
      <c r="O1128" s="368"/>
      <c r="P1128" s="366"/>
      <c r="Q1128" s="369"/>
      <c r="R1128" s="304"/>
      <c r="S1128" s="304"/>
      <c r="T1128" s="140"/>
      <c r="U1128" s="140"/>
      <c r="V1128" s="140"/>
      <c r="W1128" s="484"/>
      <c r="X1128" s="290"/>
      <c r="Y1128" s="355"/>
      <c r="Z1128" s="356" t="s">
        <v>20</v>
      </c>
      <c r="AA1128" s="357" t="s">
        <v>21</v>
      </c>
      <c r="AB1128" s="358">
        <v>0.85</v>
      </c>
      <c r="AC1128" s="288"/>
      <c r="AD1128" s="288"/>
      <c r="AE1128" s="346"/>
      <c r="AF1128" s="45">
        <f>ROUND(ROUND(ROUND(ROUND(G1016+K1124,0)*Q1088,0)*Y1127,0)*AB1128,0)</f>
        <v>268</v>
      </c>
      <c r="AG1128" s="79"/>
    </row>
    <row r="1129" ht="16.5" customHeight="1">
      <c r="A1129" s="29">
        <v>63.0</v>
      </c>
      <c r="B1129" s="30" t="s">
        <v>7206</v>
      </c>
      <c r="C1129" s="32" t="s">
        <v>7207</v>
      </c>
      <c r="D1129" s="139"/>
      <c r="E1129" s="139"/>
      <c r="F1129" s="94"/>
      <c r="G1129" s="140"/>
      <c r="H1129" s="140"/>
      <c r="I1129" s="95"/>
      <c r="J1129" s="69"/>
      <c r="K1129" s="65"/>
      <c r="L1129" s="302"/>
      <c r="M1129" s="366"/>
      <c r="N1129" s="367"/>
      <c r="O1129" s="368"/>
      <c r="P1129" s="366"/>
      <c r="Q1129" s="369"/>
      <c r="R1129" s="304"/>
      <c r="S1129" s="304"/>
      <c r="T1129" s="140"/>
      <c r="U1129" s="140"/>
      <c r="V1129" s="140"/>
      <c r="W1129" s="299"/>
      <c r="X1129" s="287"/>
      <c r="Y1129" s="345"/>
      <c r="Z1129" s="398"/>
      <c r="AA1129" s="288"/>
      <c r="AB1129" s="346"/>
      <c r="AC1129" s="82" t="s">
        <v>30</v>
      </c>
      <c r="AD1129" s="302">
        <v>5.0</v>
      </c>
      <c r="AE1129" s="360" t="s">
        <v>31</v>
      </c>
      <c r="AF1129" s="45">
        <f>ROUND(ROUND(ROUND(G1016+K1124,0)*Q1088,0)-AD1129,0)</f>
        <v>366</v>
      </c>
      <c r="AG1129" s="79"/>
    </row>
    <row r="1130" ht="16.5" customHeight="1">
      <c r="A1130" s="29">
        <v>63.0</v>
      </c>
      <c r="B1130" s="30" t="s">
        <v>7208</v>
      </c>
      <c r="C1130" s="32" t="s">
        <v>7209</v>
      </c>
      <c r="D1130" s="139"/>
      <c r="E1130" s="139"/>
      <c r="F1130" s="94"/>
      <c r="G1130" s="140"/>
      <c r="H1130" s="140"/>
      <c r="I1130" s="95"/>
      <c r="J1130" s="69"/>
      <c r="K1130" s="65"/>
      <c r="L1130" s="302"/>
      <c r="M1130" s="366"/>
      <c r="N1130" s="367"/>
      <c r="O1130" s="368"/>
      <c r="P1130" s="366"/>
      <c r="Q1130" s="369"/>
      <c r="R1130" s="304"/>
      <c r="S1130" s="304"/>
      <c r="T1130" s="140"/>
      <c r="U1130" s="140"/>
      <c r="V1130" s="140"/>
      <c r="W1130" s="303"/>
      <c r="X1130" s="290"/>
      <c r="Y1130" s="350"/>
      <c r="Z1130" s="299" t="s">
        <v>20</v>
      </c>
      <c r="AA1130" s="287" t="s">
        <v>21</v>
      </c>
      <c r="AB1130" s="361">
        <v>0.85</v>
      </c>
      <c r="AC1130" s="482"/>
      <c r="AD1130" s="302"/>
      <c r="AE1130" s="360"/>
      <c r="AF1130" s="45">
        <f>ROUND(ROUND(ROUND(ROUND(G1016+K1124,0)*Q1088,0)*AB1130,0)-AD1129,0)</f>
        <v>310</v>
      </c>
      <c r="AG1130" s="79"/>
    </row>
    <row r="1131" ht="16.5" customHeight="1">
      <c r="A1131" s="29">
        <v>63.0</v>
      </c>
      <c r="B1131" s="30" t="s">
        <v>7210</v>
      </c>
      <c r="C1131" s="32" t="s">
        <v>7211</v>
      </c>
      <c r="D1131" s="139"/>
      <c r="E1131" s="139"/>
      <c r="F1131" s="94"/>
      <c r="G1131" s="140"/>
      <c r="H1131" s="140"/>
      <c r="I1131" s="95"/>
      <c r="J1131" s="69"/>
      <c r="K1131" s="65"/>
      <c r="L1131" s="302"/>
      <c r="M1131" s="366"/>
      <c r="N1131" s="367"/>
      <c r="O1131" s="368"/>
      <c r="P1131" s="366"/>
      <c r="Q1131" s="369"/>
      <c r="R1131" s="304"/>
      <c r="S1131" s="304"/>
      <c r="T1131" s="140"/>
      <c r="U1131" s="140"/>
      <c r="V1131" s="140"/>
      <c r="W1131" s="305" t="s">
        <v>326</v>
      </c>
      <c r="X1131" s="302" t="s">
        <v>21</v>
      </c>
      <c r="Y1131" s="349">
        <v>0.7</v>
      </c>
      <c r="Z1131" s="434"/>
      <c r="AA1131" s="297"/>
      <c r="AB1131" s="362"/>
      <c r="AC1131" s="482"/>
      <c r="AD1131" s="313"/>
      <c r="AE1131" s="349"/>
      <c r="AF1131" s="45">
        <f>ROUND(ROUND(ROUND(ROUND(G1016+K1124,0)*Q1088,0)*Y1131,0)-AD1129,0)</f>
        <v>255</v>
      </c>
      <c r="AG1131" s="79"/>
    </row>
    <row r="1132" ht="16.5" customHeight="1">
      <c r="A1132" s="29">
        <v>63.0</v>
      </c>
      <c r="B1132" s="30" t="s">
        <v>7212</v>
      </c>
      <c r="C1132" s="32" t="s">
        <v>7213</v>
      </c>
      <c r="D1132" s="139"/>
      <c r="E1132" s="139"/>
      <c r="F1132" s="94"/>
      <c r="G1132" s="140"/>
      <c r="H1132" s="140"/>
      <c r="I1132" s="95"/>
      <c r="J1132" s="69"/>
      <c r="K1132" s="65"/>
      <c r="L1132" s="302"/>
      <c r="M1132" s="366"/>
      <c r="N1132" s="367"/>
      <c r="O1132" s="368"/>
      <c r="P1132" s="366"/>
      <c r="Q1132" s="369"/>
      <c r="R1132" s="304"/>
      <c r="S1132" s="304"/>
      <c r="T1132" s="140"/>
      <c r="U1132" s="140"/>
      <c r="V1132" s="140"/>
      <c r="W1132" s="484"/>
      <c r="X1132" s="290"/>
      <c r="Y1132" s="355"/>
      <c r="Z1132" s="356" t="s">
        <v>20</v>
      </c>
      <c r="AA1132" s="357" t="s">
        <v>21</v>
      </c>
      <c r="AB1132" s="363">
        <v>0.85</v>
      </c>
      <c r="AC1132" s="482"/>
      <c r="AD1132" s="313"/>
      <c r="AE1132" s="349"/>
      <c r="AF1132" s="45">
        <f>ROUND(ROUND(ROUND(ROUND(ROUND(G1016+K1124,0)*Q1088,0)*Y1131,0)*AB1132,0)-AD1129,0)</f>
        <v>216</v>
      </c>
      <c r="AG1132" s="79"/>
    </row>
    <row r="1133" ht="16.5" customHeight="1">
      <c r="A1133" s="29">
        <v>63.0</v>
      </c>
      <c r="B1133" s="30" t="s">
        <v>7214</v>
      </c>
      <c r="C1133" s="32" t="s">
        <v>7215</v>
      </c>
      <c r="D1133" s="139"/>
      <c r="E1133" s="139"/>
      <c r="F1133" s="94"/>
      <c r="G1133" s="140"/>
      <c r="H1133" s="140"/>
      <c r="I1133" s="95"/>
      <c r="J1133" s="69"/>
      <c r="K1133" s="65"/>
      <c r="L1133" s="302"/>
      <c r="M1133" s="366"/>
      <c r="N1133" s="367"/>
      <c r="O1133" s="368"/>
      <c r="P1133" s="366"/>
      <c r="Q1133" s="369"/>
      <c r="R1133" s="304"/>
      <c r="S1133" s="304"/>
      <c r="T1133" s="140"/>
      <c r="U1133" s="140"/>
      <c r="V1133" s="140"/>
      <c r="W1133" s="305" t="s">
        <v>329</v>
      </c>
      <c r="X1133" s="302" t="s">
        <v>21</v>
      </c>
      <c r="Y1133" s="349">
        <v>0.85</v>
      </c>
      <c r="Z1133" s="435"/>
      <c r="AA1133" s="292"/>
      <c r="AB1133" s="355"/>
      <c r="AC1133" s="482"/>
      <c r="AD1133" s="313"/>
      <c r="AE1133" s="349"/>
      <c r="AF1133" s="45">
        <f>ROUND(ROUND(ROUND(ROUND(G1016+K1124,0)*Q1088,0)*Y1133,0)-AD1129,0)</f>
        <v>310</v>
      </c>
      <c r="AG1133" s="79"/>
    </row>
    <row r="1134" ht="16.5" customHeight="1">
      <c r="A1134" s="29">
        <v>63.0</v>
      </c>
      <c r="B1134" s="30" t="s">
        <v>7216</v>
      </c>
      <c r="C1134" s="32" t="s">
        <v>7217</v>
      </c>
      <c r="D1134" s="139"/>
      <c r="E1134" s="139"/>
      <c r="F1134" s="94"/>
      <c r="G1134" s="140"/>
      <c r="H1134" s="140"/>
      <c r="I1134" s="95"/>
      <c r="J1134" s="69"/>
      <c r="K1134" s="65"/>
      <c r="L1134" s="302"/>
      <c r="M1134" s="366"/>
      <c r="N1134" s="367"/>
      <c r="O1134" s="368"/>
      <c r="P1134" s="366"/>
      <c r="Q1134" s="369"/>
      <c r="R1134" s="304"/>
      <c r="S1134" s="304"/>
      <c r="T1134" s="140"/>
      <c r="U1134" s="140"/>
      <c r="V1134" s="140"/>
      <c r="W1134" s="484"/>
      <c r="X1134" s="290"/>
      <c r="Y1134" s="355"/>
      <c r="Z1134" s="356" t="s">
        <v>20</v>
      </c>
      <c r="AA1134" s="357" t="s">
        <v>21</v>
      </c>
      <c r="AB1134" s="363">
        <v>0.85</v>
      </c>
      <c r="AC1134" s="484"/>
      <c r="AD1134" s="292"/>
      <c r="AE1134" s="355"/>
      <c r="AF1134" s="45">
        <f>ROUND(ROUND(ROUND(ROUND(ROUND(G1016+K1124,0)*Q1088,0)*Y1133,0)*AB1134,0)-AD1129,0)</f>
        <v>263</v>
      </c>
      <c r="AG1134" s="79"/>
    </row>
    <row r="1135" ht="16.5" customHeight="1">
      <c r="A1135" s="403">
        <v>63.0</v>
      </c>
      <c r="B1135" s="404" t="s">
        <v>7218</v>
      </c>
      <c r="C1135" s="405" t="s">
        <v>7219</v>
      </c>
      <c r="D1135" s="139"/>
      <c r="E1135" s="139"/>
      <c r="F1135" s="307"/>
      <c r="G1135" s="352"/>
      <c r="H1135" s="140"/>
      <c r="I1135" s="95"/>
      <c r="J1135" s="69"/>
      <c r="K1135" s="65"/>
      <c r="L1135" s="65"/>
      <c r="M1135" s="366"/>
      <c r="N1135" s="367"/>
      <c r="O1135" s="368"/>
      <c r="P1135" s="366"/>
      <c r="Q1135" s="369"/>
      <c r="R1135" s="504" t="s">
        <v>23</v>
      </c>
      <c r="S1135" s="505" t="s">
        <v>24</v>
      </c>
      <c r="T1135" s="408"/>
      <c r="U1135" s="408"/>
      <c r="V1135" s="437"/>
      <c r="W1135" s="438"/>
      <c r="X1135" s="409"/>
      <c r="Y1135" s="439"/>
      <c r="Z1135" s="411"/>
      <c r="AA1135" s="412"/>
      <c r="AB1135" s="412"/>
      <c r="AC1135" s="412"/>
      <c r="AD1135" s="412"/>
      <c r="AE1135" s="413"/>
      <c r="AF1135" s="414">
        <f>ROUND(ROUND(ROUND(G1016+K1124,0)*Q1088,0)*U1136,0)</f>
        <v>260</v>
      </c>
      <c r="AG1135" s="79"/>
    </row>
    <row r="1136" ht="16.5" customHeight="1">
      <c r="A1136" s="403">
        <v>63.0</v>
      </c>
      <c r="B1136" s="404" t="s">
        <v>7220</v>
      </c>
      <c r="C1136" s="405" t="s">
        <v>7221</v>
      </c>
      <c r="D1136" s="139"/>
      <c r="E1136" s="139"/>
      <c r="F1136" s="307"/>
      <c r="G1136" s="352"/>
      <c r="H1136" s="140"/>
      <c r="I1136" s="95"/>
      <c r="J1136" s="69"/>
      <c r="K1136" s="302"/>
      <c r="L1136" s="63"/>
      <c r="M1136" s="366"/>
      <c r="N1136" s="367"/>
      <c r="O1136" s="368"/>
      <c r="P1136" s="366"/>
      <c r="Q1136" s="369"/>
      <c r="R1136" s="481"/>
      <c r="S1136" s="506"/>
      <c r="T1136" s="442" t="s">
        <v>21</v>
      </c>
      <c r="U1136" s="443">
        <v>0.7</v>
      </c>
      <c r="V1136" s="444"/>
      <c r="W1136" s="445"/>
      <c r="X1136" s="418"/>
      <c r="Y1136" s="446"/>
      <c r="Z1136" s="438" t="s">
        <v>20</v>
      </c>
      <c r="AA1136" s="409" t="s">
        <v>21</v>
      </c>
      <c r="AB1136" s="447">
        <v>0.85</v>
      </c>
      <c r="AC1136" s="412"/>
      <c r="AD1136" s="412"/>
      <c r="AE1136" s="413"/>
      <c r="AF1136" s="414">
        <f>ROUND(ROUND(ROUND(ROUND(G1016+K1124,0)*Q1088,0)*U1136,0)*AB1136,0)</f>
        <v>221</v>
      </c>
      <c r="AG1136" s="79"/>
    </row>
    <row r="1137" ht="16.5" customHeight="1">
      <c r="A1137" s="403">
        <v>63.0</v>
      </c>
      <c r="B1137" s="404" t="s">
        <v>7222</v>
      </c>
      <c r="C1137" s="405" t="s">
        <v>7223</v>
      </c>
      <c r="D1137" s="94"/>
      <c r="E1137" s="94"/>
      <c r="F1137" s="103"/>
      <c r="G1137" s="140"/>
      <c r="H1137" s="140"/>
      <c r="I1137" s="95"/>
      <c r="J1137" s="69"/>
      <c r="K1137" s="65"/>
      <c r="L1137" s="65"/>
      <c r="M1137" s="302"/>
      <c r="N1137" s="382"/>
      <c r="O1137" s="383"/>
      <c r="P1137" s="302"/>
      <c r="Q1137" s="384"/>
      <c r="R1137" s="481"/>
      <c r="S1137" s="506"/>
      <c r="T1137" s="442"/>
      <c r="U1137" s="443"/>
      <c r="V1137" s="448"/>
      <c r="W1137" s="507" t="s">
        <v>326</v>
      </c>
      <c r="X1137" s="409" t="s">
        <v>21</v>
      </c>
      <c r="Y1137" s="410">
        <f>$Y$657</f>
        <v>0.7</v>
      </c>
      <c r="Z1137" s="426"/>
      <c r="AA1137" s="427"/>
      <c r="AB1137" s="427"/>
      <c r="AC1137" s="427"/>
      <c r="AD1137" s="427"/>
      <c r="AE1137" s="428"/>
      <c r="AF1137" s="414">
        <f>ROUND(ROUND(ROUND(ROUND(G1016+K1124,0)*Q1088,0)*U1136,0)*Y1137,0)</f>
        <v>182</v>
      </c>
      <c r="AG1137" s="79"/>
    </row>
    <row r="1138" ht="16.5" customHeight="1">
      <c r="A1138" s="403">
        <v>63.0</v>
      </c>
      <c r="B1138" s="404" t="s">
        <v>7224</v>
      </c>
      <c r="C1138" s="405" t="s">
        <v>7225</v>
      </c>
      <c r="D1138" s="94"/>
      <c r="E1138" s="94"/>
      <c r="F1138" s="103"/>
      <c r="G1138" s="140"/>
      <c r="H1138" s="140"/>
      <c r="I1138" s="95"/>
      <c r="J1138" s="69"/>
      <c r="K1138" s="65"/>
      <c r="L1138" s="65"/>
      <c r="M1138" s="302"/>
      <c r="N1138" s="382"/>
      <c r="O1138" s="383"/>
      <c r="P1138" s="302"/>
      <c r="Q1138" s="384"/>
      <c r="R1138" s="481"/>
      <c r="S1138" s="506"/>
      <c r="T1138" s="442"/>
      <c r="U1138" s="443"/>
      <c r="V1138" s="448"/>
      <c r="W1138" s="495"/>
      <c r="X1138" s="418"/>
      <c r="Y1138" s="419"/>
      <c r="Z1138" s="420" t="s">
        <v>20</v>
      </c>
      <c r="AA1138" s="421" t="s">
        <v>21</v>
      </c>
      <c r="AB1138" s="422">
        <v>0.85</v>
      </c>
      <c r="AC1138" s="412"/>
      <c r="AD1138" s="412"/>
      <c r="AE1138" s="413"/>
      <c r="AF1138" s="414">
        <f>ROUND(ROUND(ROUND(ROUND(ROUND(G1016+K1124,0)*Q1088,0)*U1136,0)*Y1137,0)*AB1138,0)</f>
        <v>155</v>
      </c>
      <c r="AG1138" s="79"/>
    </row>
    <row r="1139" ht="16.5" customHeight="1">
      <c r="A1139" s="403">
        <v>63.0</v>
      </c>
      <c r="B1139" s="404" t="s">
        <v>7226</v>
      </c>
      <c r="C1139" s="405" t="s">
        <v>7227</v>
      </c>
      <c r="D1139" s="94"/>
      <c r="E1139" s="94"/>
      <c r="F1139" s="103"/>
      <c r="G1139" s="140"/>
      <c r="H1139" s="140"/>
      <c r="I1139" s="95"/>
      <c r="J1139" s="69"/>
      <c r="K1139" s="65"/>
      <c r="L1139" s="65"/>
      <c r="M1139" s="302"/>
      <c r="N1139" s="382"/>
      <c r="O1139" s="383"/>
      <c r="P1139" s="302"/>
      <c r="Q1139" s="384"/>
      <c r="R1139" s="481"/>
      <c r="S1139" s="506"/>
      <c r="T1139" s="442"/>
      <c r="U1139" s="443"/>
      <c r="V1139" s="448"/>
      <c r="W1139" s="507" t="s">
        <v>329</v>
      </c>
      <c r="X1139" s="409" t="s">
        <v>21</v>
      </c>
      <c r="Y1139" s="410">
        <f>$Y$659</f>
        <v>0.85</v>
      </c>
      <c r="Z1139" s="423"/>
      <c r="AA1139" s="424"/>
      <c r="AB1139" s="424"/>
      <c r="AC1139" s="424"/>
      <c r="AD1139" s="424"/>
      <c r="AE1139" s="419"/>
      <c r="AF1139" s="414">
        <f>ROUND(ROUND(ROUND(ROUND(G1016+K1124,0)*Q1088,0)*U1136,0)*Y1139,0)</f>
        <v>221</v>
      </c>
      <c r="AG1139" s="79"/>
    </row>
    <row r="1140" ht="16.5" customHeight="1">
      <c r="A1140" s="403">
        <v>63.0</v>
      </c>
      <c r="B1140" s="404" t="s">
        <v>7228</v>
      </c>
      <c r="C1140" s="405" t="s">
        <v>7229</v>
      </c>
      <c r="D1140" s="94"/>
      <c r="E1140" s="94"/>
      <c r="F1140" s="103"/>
      <c r="G1140" s="140"/>
      <c r="H1140" s="140"/>
      <c r="I1140" s="95"/>
      <c r="J1140" s="69"/>
      <c r="K1140" s="65"/>
      <c r="L1140" s="65"/>
      <c r="M1140" s="302"/>
      <c r="N1140" s="382"/>
      <c r="O1140" s="383"/>
      <c r="P1140" s="302"/>
      <c r="Q1140" s="384"/>
      <c r="R1140" s="481"/>
      <c r="S1140" s="506"/>
      <c r="T1140" s="442"/>
      <c r="U1140" s="443"/>
      <c r="V1140" s="448"/>
      <c r="W1140" s="495"/>
      <c r="X1140" s="418"/>
      <c r="Y1140" s="419"/>
      <c r="Z1140" s="420" t="s">
        <v>20</v>
      </c>
      <c r="AA1140" s="421" t="s">
        <v>21</v>
      </c>
      <c r="AB1140" s="422">
        <v>0.85</v>
      </c>
      <c r="AC1140" s="412"/>
      <c r="AD1140" s="412"/>
      <c r="AE1140" s="413"/>
      <c r="AF1140" s="414">
        <f>ROUND(ROUND(ROUND(ROUND(ROUND(G1016+K1124,0)*Q1088,0)*U1136,0)*Y1139,0)*AB1140,0)</f>
        <v>188</v>
      </c>
      <c r="AG1140" s="79"/>
    </row>
    <row r="1141" ht="16.5" customHeight="1">
      <c r="A1141" s="403">
        <v>63.0</v>
      </c>
      <c r="B1141" s="404" t="s">
        <v>7230</v>
      </c>
      <c r="C1141" s="405" t="s">
        <v>7231</v>
      </c>
      <c r="D1141" s="94"/>
      <c r="E1141" s="94"/>
      <c r="F1141" s="103"/>
      <c r="G1141" s="140"/>
      <c r="H1141" s="140"/>
      <c r="I1141" s="95"/>
      <c r="J1141" s="69"/>
      <c r="K1141" s="65"/>
      <c r="L1141" s="65"/>
      <c r="M1141" s="302"/>
      <c r="N1141" s="382"/>
      <c r="O1141" s="383"/>
      <c r="P1141" s="302"/>
      <c r="Q1141" s="384"/>
      <c r="R1141" s="481"/>
      <c r="S1141" s="510"/>
      <c r="T1141" s="442"/>
      <c r="U1141" s="443"/>
      <c r="V1141" s="448"/>
      <c r="W1141" s="438"/>
      <c r="X1141" s="409"/>
      <c r="Y1141" s="439"/>
      <c r="Z1141" s="411"/>
      <c r="AA1141" s="412"/>
      <c r="AB1141" s="413"/>
      <c r="AC1141" s="509" t="s">
        <v>30</v>
      </c>
      <c r="AD1141" s="442">
        <v>5.0</v>
      </c>
      <c r="AE1141" s="452" t="s">
        <v>31</v>
      </c>
      <c r="AF1141" s="414">
        <f>ROUND(ROUND(ROUND(ROUND(G1016+K1124,0)*Q1088,0)*U1136,0)-AD1141,0)</f>
        <v>255</v>
      </c>
      <c r="AG1141" s="79"/>
    </row>
    <row r="1142" ht="16.5" customHeight="1">
      <c r="A1142" s="403">
        <v>63.0</v>
      </c>
      <c r="B1142" s="404" t="s">
        <v>7232</v>
      </c>
      <c r="C1142" s="405" t="s">
        <v>7233</v>
      </c>
      <c r="D1142" s="94"/>
      <c r="E1142" s="94"/>
      <c r="F1142" s="103"/>
      <c r="G1142" s="140"/>
      <c r="H1142" s="140"/>
      <c r="I1142" s="95"/>
      <c r="J1142" s="69"/>
      <c r="K1142" s="65"/>
      <c r="L1142" s="65"/>
      <c r="M1142" s="302"/>
      <c r="N1142" s="382"/>
      <c r="O1142" s="383"/>
      <c r="P1142" s="302"/>
      <c r="Q1142" s="384"/>
      <c r="R1142" s="481"/>
      <c r="S1142" s="455"/>
      <c r="T1142" s="442"/>
      <c r="U1142" s="443"/>
      <c r="V1142" s="448"/>
      <c r="W1142" s="445"/>
      <c r="X1142" s="418"/>
      <c r="Y1142" s="446"/>
      <c r="Z1142" s="438" t="s">
        <v>20</v>
      </c>
      <c r="AA1142" s="409" t="s">
        <v>21</v>
      </c>
      <c r="AB1142" s="454">
        <v>0.85</v>
      </c>
      <c r="AC1142" s="506"/>
      <c r="AD1142" s="442"/>
      <c r="AE1142" s="452"/>
      <c r="AF1142" s="414">
        <f>ROUND(ROUND(ROUND(ROUND(ROUND(G1016+K1124,0)*Q1088,0)*U1136,0)*AB1142,0)-AD1141,0)</f>
        <v>216</v>
      </c>
      <c r="AG1142" s="79"/>
    </row>
    <row r="1143" ht="16.5" customHeight="1">
      <c r="A1143" s="403">
        <v>63.0</v>
      </c>
      <c r="B1143" s="404" t="s">
        <v>7234</v>
      </c>
      <c r="C1143" s="405" t="s">
        <v>7235</v>
      </c>
      <c r="D1143" s="94"/>
      <c r="E1143" s="94"/>
      <c r="F1143" s="103"/>
      <c r="G1143" s="140"/>
      <c r="H1143" s="140"/>
      <c r="I1143" s="95"/>
      <c r="J1143" s="69"/>
      <c r="K1143" s="65"/>
      <c r="L1143" s="65"/>
      <c r="M1143" s="302"/>
      <c r="N1143" s="382"/>
      <c r="O1143" s="383"/>
      <c r="P1143" s="302"/>
      <c r="Q1143" s="384"/>
      <c r="R1143" s="481"/>
      <c r="S1143" s="455"/>
      <c r="T1143" s="442"/>
      <c r="U1143" s="443"/>
      <c r="V1143" s="448"/>
      <c r="W1143" s="507" t="s">
        <v>326</v>
      </c>
      <c r="X1143" s="442" t="s">
        <v>21</v>
      </c>
      <c r="Y1143" s="448">
        <f>$Y$657</f>
        <v>0.7</v>
      </c>
      <c r="Z1143" s="426"/>
      <c r="AA1143" s="427"/>
      <c r="AB1143" s="428"/>
      <c r="AC1143" s="506"/>
      <c r="AD1143" s="443"/>
      <c r="AE1143" s="448"/>
      <c r="AF1143" s="414">
        <f>ROUND(ROUND(ROUND(ROUND(ROUND(G1016+K1124,0)*Q1088,0)*U1136,0)*Y1143,0)-AD1141,0)</f>
        <v>177</v>
      </c>
      <c r="AG1143" s="79"/>
    </row>
    <row r="1144" ht="16.5" customHeight="1">
      <c r="A1144" s="403">
        <v>63.0</v>
      </c>
      <c r="B1144" s="404" t="s">
        <v>7236</v>
      </c>
      <c r="C1144" s="405" t="s">
        <v>7237</v>
      </c>
      <c r="D1144" s="94"/>
      <c r="E1144" s="94"/>
      <c r="F1144" s="103"/>
      <c r="G1144" s="140"/>
      <c r="H1144" s="140"/>
      <c r="I1144" s="95"/>
      <c r="J1144" s="69"/>
      <c r="K1144" s="65"/>
      <c r="L1144" s="65"/>
      <c r="M1144" s="302"/>
      <c r="N1144" s="382"/>
      <c r="O1144" s="383"/>
      <c r="P1144" s="302"/>
      <c r="Q1144" s="384"/>
      <c r="R1144" s="481"/>
      <c r="S1144" s="455"/>
      <c r="T1144" s="442"/>
      <c r="U1144" s="443"/>
      <c r="V1144" s="448"/>
      <c r="W1144" s="495"/>
      <c r="X1144" s="418"/>
      <c r="Y1144" s="419"/>
      <c r="Z1144" s="420" t="s">
        <v>20</v>
      </c>
      <c r="AA1144" s="421" t="s">
        <v>21</v>
      </c>
      <c r="AB1144" s="430">
        <v>0.85</v>
      </c>
      <c r="AC1144" s="506"/>
      <c r="AD1144" s="443"/>
      <c r="AE1144" s="448"/>
      <c r="AF1144" s="414">
        <f>ROUND(ROUND(ROUND(ROUND(ROUND(ROUND(G1016+K1124,0)*Q1088,0)*U1136,0)*Y1143,0)*AB1144,0)-AD1141,0)</f>
        <v>150</v>
      </c>
      <c r="AG1144" s="79"/>
    </row>
    <row r="1145" ht="16.5" customHeight="1">
      <c r="A1145" s="403">
        <v>63.0</v>
      </c>
      <c r="B1145" s="404" t="s">
        <v>7238</v>
      </c>
      <c r="C1145" s="405" t="s">
        <v>7239</v>
      </c>
      <c r="D1145" s="94"/>
      <c r="E1145" s="94"/>
      <c r="F1145" s="103"/>
      <c r="G1145" s="140"/>
      <c r="H1145" s="140"/>
      <c r="I1145" s="95"/>
      <c r="J1145" s="69"/>
      <c r="K1145" s="65"/>
      <c r="L1145" s="65"/>
      <c r="M1145" s="302"/>
      <c r="N1145" s="382"/>
      <c r="O1145" s="383"/>
      <c r="P1145" s="302"/>
      <c r="Q1145" s="384"/>
      <c r="R1145" s="508"/>
      <c r="S1145" s="455"/>
      <c r="T1145" s="442"/>
      <c r="U1145" s="443"/>
      <c r="V1145" s="448"/>
      <c r="W1145" s="507" t="s">
        <v>329</v>
      </c>
      <c r="X1145" s="442" t="s">
        <v>21</v>
      </c>
      <c r="Y1145" s="448">
        <f>$Y$659</f>
        <v>0.85</v>
      </c>
      <c r="Z1145" s="423"/>
      <c r="AA1145" s="424"/>
      <c r="AB1145" s="419"/>
      <c r="AC1145" s="506"/>
      <c r="AD1145" s="443"/>
      <c r="AE1145" s="448"/>
      <c r="AF1145" s="414">
        <f>ROUND(ROUND(ROUND(ROUND(ROUND(G1016+K1124,0)*Q1088,0)*U1136,0)*Y1145,0)-AD1141,0)</f>
        <v>216</v>
      </c>
      <c r="AG1145" s="79"/>
    </row>
    <row r="1146" ht="16.5" customHeight="1">
      <c r="A1146" s="403">
        <v>63.0</v>
      </c>
      <c r="B1146" s="404" t="s">
        <v>7240</v>
      </c>
      <c r="C1146" s="405" t="s">
        <v>7241</v>
      </c>
      <c r="D1146" s="94"/>
      <c r="E1146" s="94"/>
      <c r="F1146" s="103"/>
      <c r="G1146" s="140"/>
      <c r="H1146" s="140"/>
      <c r="I1146" s="95"/>
      <c r="J1146" s="69"/>
      <c r="K1146" s="65"/>
      <c r="L1146" s="65"/>
      <c r="M1146" s="302"/>
      <c r="N1146" s="382"/>
      <c r="O1146" s="383"/>
      <c r="P1146" s="302"/>
      <c r="Q1146" s="384"/>
      <c r="R1146" s="458"/>
      <c r="S1146" s="455"/>
      <c r="T1146" s="442"/>
      <c r="U1146" s="443"/>
      <c r="V1146" s="448"/>
      <c r="W1146" s="495"/>
      <c r="X1146" s="418"/>
      <c r="Y1146" s="419"/>
      <c r="Z1146" s="420" t="s">
        <v>20</v>
      </c>
      <c r="AA1146" s="421" t="s">
        <v>21</v>
      </c>
      <c r="AB1146" s="430">
        <v>0.85</v>
      </c>
      <c r="AC1146" s="495"/>
      <c r="AD1146" s="424"/>
      <c r="AE1146" s="419"/>
      <c r="AF1146" s="414">
        <f>ROUND(ROUND(ROUND(ROUND(ROUND(ROUND(G1016+K1124,0)*Q1088,0)*U1136,0)*Y1145,0)*AB1146,0)-AD1141,0)</f>
        <v>183</v>
      </c>
      <c r="AG1146" s="79"/>
    </row>
    <row r="1147" ht="16.5" customHeight="1">
      <c r="A1147" s="403">
        <v>63.0</v>
      </c>
      <c r="B1147" s="404" t="s">
        <v>7242</v>
      </c>
      <c r="C1147" s="405" t="s">
        <v>7243</v>
      </c>
      <c r="D1147" s="94"/>
      <c r="E1147" s="94"/>
      <c r="F1147" s="103"/>
      <c r="G1147" s="140"/>
      <c r="H1147" s="140"/>
      <c r="I1147" s="95"/>
      <c r="J1147" s="69"/>
      <c r="K1147" s="65"/>
      <c r="L1147" s="65"/>
      <c r="M1147" s="302"/>
      <c r="N1147" s="382"/>
      <c r="O1147" s="383"/>
      <c r="P1147" s="302"/>
      <c r="Q1147" s="384"/>
      <c r="R1147" s="458"/>
      <c r="S1147" s="505" t="s">
        <v>27</v>
      </c>
      <c r="T1147" s="409"/>
      <c r="U1147" s="457"/>
      <c r="V1147" s="410"/>
      <c r="W1147" s="438"/>
      <c r="X1147" s="409"/>
      <c r="Y1147" s="439"/>
      <c r="Z1147" s="411"/>
      <c r="AA1147" s="412"/>
      <c r="AB1147" s="412"/>
      <c r="AC1147" s="412"/>
      <c r="AD1147" s="412"/>
      <c r="AE1147" s="413"/>
      <c r="AF1147" s="414">
        <f>ROUND(ROUND(ROUND(G1016+K1124,0)*Q1088,0)*U1148,0)</f>
        <v>186</v>
      </c>
      <c r="AG1147" s="79"/>
    </row>
    <row r="1148" ht="16.5" customHeight="1">
      <c r="A1148" s="403">
        <v>63.0</v>
      </c>
      <c r="B1148" s="404" t="s">
        <v>7244</v>
      </c>
      <c r="C1148" s="405" t="s">
        <v>7245</v>
      </c>
      <c r="D1148" s="94"/>
      <c r="E1148" s="94"/>
      <c r="F1148" s="103"/>
      <c r="G1148" s="140"/>
      <c r="H1148" s="140"/>
      <c r="I1148" s="95"/>
      <c r="J1148" s="69"/>
      <c r="K1148" s="65"/>
      <c r="L1148" s="65"/>
      <c r="M1148" s="302"/>
      <c r="N1148" s="382"/>
      <c r="O1148" s="383"/>
      <c r="P1148" s="302"/>
      <c r="Q1148" s="384"/>
      <c r="R1148" s="458"/>
      <c r="S1148" s="506"/>
      <c r="T1148" s="442" t="s">
        <v>21</v>
      </c>
      <c r="U1148" s="443">
        <v>0.5</v>
      </c>
      <c r="V1148" s="448"/>
      <c r="W1148" s="445"/>
      <c r="X1148" s="418"/>
      <c r="Y1148" s="446"/>
      <c r="Z1148" s="438" t="s">
        <v>20</v>
      </c>
      <c r="AA1148" s="409" t="s">
        <v>21</v>
      </c>
      <c r="AB1148" s="447">
        <v>0.85</v>
      </c>
      <c r="AC1148" s="412"/>
      <c r="AD1148" s="412"/>
      <c r="AE1148" s="413"/>
      <c r="AF1148" s="414">
        <f>ROUND(ROUND(ROUND(ROUND(G1016+K1124,0)*Q1088,0)*U1148,0)*AB1148,0)</f>
        <v>158</v>
      </c>
      <c r="AG1148" s="79"/>
    </row>
    <row r="1149" ht="16.5" customHeight="1">
      <c r="A1149" s="403">
        <v>63.0</v>
      </c>
      <c r="B1149" s="404" t="s">
        <v>7246</v>
      </c>
      <c r="C1149" s="405" t="s">
        <v>7247</v>
      </c>
      <c r="D1149" s="94"/>
      <c r="E1149" s="94"/>
      <c r="F1149" s="103"/>
      <c r="G1149" s="140"/>
      <c r="H1149" s="140"/>
      <c r="I1149" s="95"/>
      <c r="J1149" s="69"/>
      <c r="K1149" s="65"/>
      <c r="L1149" s="65"/>
      <c r="M1149" s="302"/>
      <c r="N1149" s="382"/>
      <c r="O1149" s="383"/>
      <c r="P1149" s="302"/>
      <c r="Q1149" s="384"/>
      <c r="R1149" s="458"/>
      <c r="S1149" s="506"/>
      <c r="T1149" s="442"/>
      <c r="U1149" s="443"/>
      <c r="V1149" s="448"/>
      <c r="W1149" s="507" t="s">
        <v>326</v>
      </c>
      <c r="X1149" s="409" t="s">
        <v>21</v>
      </c>
      <c r="Y1149" s="410">
        <f>$Y$657</f>
        <v>0.7</v>
      </c>
      <c r="Z1149" s="426"/>
      <c r="AA1149" s="427"/>
      <c r="AB1149" s="427"/>
      <c r="AC1149" s="427"/>
      <c r="AD1149" s="427"/>
      <c r="AE1149" s="428"/>
      <c r="AF1149" s="414">
        <f>ROUND(ROUND(ROUND(ROUND(G1016+K1124,0)*Q1088,0)*U1148,0)*Y1149,0)</f>
        <v>130</v>
      </c>
      <c r="AG1149" s="79"/>
    </row>
    <row r="1150" ht="16.5" customHeight="1">
      <c r="A1150" s="403">
        <v>63.0</v>
      </c>
      <c r="B1150" s="404" t="s">
        <v>7248</v>
      </c>
      <c r="C1150" s="405" t="s">
        <v>7249</v>
      </c>
      <c r="D1150" s="94"/>
      <c r="E1150" s="94"/>
      <c r="F1150" s="103"/>
      <c r="G1150" s="140"/>
      <c r="H1150" s="140"/>
      <c r="I1150" s="95"/>
      <c r="J1150" s="69"/>
      <c r="K1150" s="65"/>
      <c r="L1150" s="65"/>
      <c r="M1150" s="302"/>
      <c r="N1150" s="382"/>
      <c r="O1150" s="383"/>
      <c r="P1150" s="302"/>
      <c r="Q1150" s="384"/>
      <c r="R1150" s="458"/>
      <c r="S1150" s="506"/>
      <c r="T1150" s="442"/>
      <c r="U1150" s="443"/>
      <c r="V1150" s="448"/>
      <c r="W1150" s="495"/>
      <c r="X1150" s="418"/>
      <c r="Y1150" s="419"/>
      <c r="Z1150" s="420" t="s">
        <v>20</v>
      </c>
      <c r="AA1150" s="421" t="s">
        <v>21</v>
      </c>
      <c r="AB1150" s="422">
        <v>0.85</v>
      </c>
      <c r="AC1150" s="412"/>
      <c r="AD1150" s="412"/>
      <c r="AE1150" s="413"/>
      <c r="AF1150" s="414">
        <f>ROUND(ROUND(ROUND(ROUND(ROUND(G1016+K1124,0)*Q1088,0)*U1148,0)*Y1149,0)*AB1150,0)</f>
        <v>111</v>
      </c>
      <c r="AG1150" s="79"/>
    </row>
    <row r="1151" ht="16.5" customHeight="1">
      <c r="A1151" s="403">
        <v>63.0</v>
      </c>
      <c r="B1151" s="404" t="s">
        <v>7250</v>
      </c>
      <c r="C1151" s="405" t="s">
        <v>7251</v>
      </c>
      <c r="D1151" s="94"/>
      <c r="E1151" s="94"/>
      <c r="F1151" s="103"/>
      <c r="G1151" s="140"/>
      <c r="H1151" s="140"/>
      <c r="I1151" s="95"/>
      <c r="J1151" s="69"/>
      <c r="K1151" s="65"/>
      <c r="L1151" s="65"/>
      <c r="M1151" s="302"/>
      <c r="N1151" s="382"/>
      <c r="O1151" s="383"/>
      <c r="P1151" s="302"/>
      <c r="Q1151" s="384"/>
      <c r="R1151" s="458"/>
      <c r="S1151" s="506"/>
      <c r="T1151" s="442"/>
      <c r="U1151" s="443"/>
      <c r="V1151" s="448"/>
      <c r="W1151" s="507" t="s">
        <v>329</v>
      </c>
      <c r="X1151" s="409" t="s">
        <v>21</v>
      </c>
      <c r="Y1151" s="410">
        <f>$Y$659</f>
        <v>0.85</v>
      </c>
      <c r="Z1151" s="423"/>
      <c r="AA1151" s="424"/>
      <c r="AB1151" s="424"/>
      <c r="AC1151" s="424"/>
      <c r="AD1151" s="424"/>
      <c r="AE1151" s="419"/>
      <c r="AF1151" s="414">
        <f>ROUND(ROUND(ROUND(ROUND(G1016+K1124,0)*Q1088,0)*U1148,0)*Y1151,0)</f>
        <v>158</v>
      </c>
      <c r="AG1151" s="79"/>
    </row>
    <row r="1152" ht="16.5" customHeight="1">
      <c r="A1152" s="403">
        <v>63.0</v>
      </c>
      <c r="B1152" s="404" t="s">
        <v>7252</v>
      </c>
      <c r="C1152" s="405" t="s">
        <v>7253</v>
      </c>
      <c r="D1152" s="94"/>
      <c r="E1152" s="94"/>
      <c r="F1152" s="103"/>
      <c r="G1152" s="140"/>
      <c r="H1152" s="140"/>
      <c r="I1152" s="95"/>
      <c r="J1152" s="69"/>
      <c r="K1152" s="65"/>
      <c r="L1152" s="65"/>
      <c r="M1152" s="302"/>
      <c r="N1152" s="382"/>
      <c r="O1152" s="383"/>
      <c r="P1152" s="302"/>
      <c r="Q1152" s="384"/>
      <c r="R1152" s="458"/>
      <c r="S1152" s="510"/>
      <c r="T1152" s="442"/>
      <c r="U1152" s="443"/>
      <c r="V1152" s="448"/>
      <c r="W1152" s="495"/>
      <c r="X1152" s="418"/>
      <c r="Y1152" s="419"/>
      <c r="Z1152" s="420" t="s">
        <v>20</v>
      </c>
      <c r="AA1152" s="421" t="s">
        <v>21</v>
      </c>
      <c r="AB1152" s="422">
        <v>0.85</v>
      </c>
      <c r="AC1152" s="412"/>
      <c r="AD1152" s="412"/>
      <c r="AE1152" s="413"/>
      <c r="AF1152" s="414">
        <f>ROUND(ROUND(ROUND(ROUND(ROUND(G1016+K1124,0)*Q1088,0)*U1148,0)*Y1151,0)*AB1152,0)</f>
        <v>134</v>
      </c>
      <c r="AG1152" s="79"/>
    </row>
    <row r="1153" ht="16.5" customHeight="1">
      <c r="A1153" s="403">
        <v>63.0</v>
      </c>
      <c r="B1153" s="404" t="s">
        <v>7254</v>
      </c>
      <c r="C1153" s="405" t="s">
        <v>7255</v>
      </c>
      <c r="D1153" s="94"/>
      <c r="E1153" s="94"/>
      <c r="F1153" s="103"/>
      <c r="G1153" s="140"/>
      <c r="H1153" s="140"/>
      <c r="I1153" s="95"/>
      <c r="J1153" s="69"/>
      <c r="K1153" s="65"/>
      <c r="L1153" s="65"/>
      <c r="M1153" s="302"/>
      <c r="N1153" s="382"/>
      <c r="O1153" s="383"/>
      <c r="P1153" s="302"/>
      <c r="Q1153" s="384"/>
      <c r="R1153" s="458"/>
      <c r="S1153" s="455"/>
      <c r="T1153" s="442"/>
      <c r="U1153" s="443"/>
      <c r="V1153" s="448"/>
      <c r="W1153" s="438"/>
      <c r="X1153" s="409"/>
      <c r="Y1153" s="439"/>
      <c r="Z1153" s="411"/>
      <c r="AA1153" s="412"/>
      <c r="AB1153" s="413"/>
      <c r="AC1153" s="509" t="s">
        <v>30</v>
      </c>
      <c r="AD1153" s="442">
        <v>5.0</v>
      </c>
      <c r="AE1153" s="452" t="s">
        <v>31</v>
      </c>
      <c r="AF1153" s="414">
        <f>ROUND(ROUND(ROUND(ROUND(G1016+K1124,0)*Q1088,0)*U1148,0)-AD1153,0)</f>
        <v>181</v>
      </c>
      <c r="AG1153" s="79"/>
    </row>
    <row r="1154" ht="16.5" customHeight="1">
      <c r="A1154" s="403">
        <v>63.0</v>
      </c>
      <c r="B1154" s="404" t="s">
        <v>7256</v>
      </c>
      <c r="C1154" s="405" t="s">
        <v>7257</v>
      </c>
      <c r="D1154" s="94"/>
      <c r="E1154" s="94"/>
      <c r="F1154" s="103"/>
      <c r="G1154" s="140"/>
      <c r="H1154" s="140"/>
      <c r="I1154" s="95"/>
      <c r="J1154" s="69"/>
      <c r="K1154" s="65"/>
      <c r="L1154" s="65"/>
      <c r="M1154" s="302"/>
      <c r="N1154" s="382"/>
      <c r="O1154" s="383"/>
      <c r="P1154" s="302"/>
      <c r="Q1154" s="384"/>
      <c r="R1154" s="458"/>
      <c r="S1154" s="455"/>
      <c r="T1154" s="442"/>
      <c r="U1154" s="443"/>
      <c r="V1154" s="443"/>
      <c r="W1154" s="445"/>
      <c r="X1154" s="418"/>
      <c r="Y1154" s="446"/>
      <c r="Z1154" s="438" t="s">
        <v>20</v>
      </c>
      <c r="AA1154" s="409" t="s">
        <v>21</v>
      </c>
      <c r="AB1154" s="454">
        <v>0.85</v>
      </c>
      <c r="AC1154" s="506"/>
      <c r="AD1154" s="442"/>
      <c r="AE1154" s="452"/>
      <c r="AF1154" s="414">
        <f>ROUND(ROUND(ROUND(ROUND(ROUND(G1016+K1124,0)*Q1088,0)*U1148,0)*AB1154,0)-AD1153,0)</f>
        <v>153</v>
      </c>
      <c r="AG1154" s="79"/>
    </row>
    <row r="1155" ht="16.5" customHeight="1">
      <c r="A1155" s="403">
        <v>63.0</v>
      </c>
      <c r="B1155" s="404" t="s">
        <v>7258</v>
      </c>
      <c r="C1155" s="405" t="s">
        <v>7259</v>
      </c>
      <c r="D1155" s="94"/>
      <c r="E1155" s="94"/>
      <c r="F1155" s="103"/>
      <c r="G1155" s="140"/>
      <c r="H1155" s="140"/>
      <c r="I1155" s="95"/>
      <c r="J1155" s="69"/>
      <c r="K1155" s="65"/>
      <c r="L1155" s="65"/>
      <c r="M1155" s="302"/>
      <c r="N1155" s="382"/>
      <c r="O1155" s="383"/>
      <c r="P1155" s="302"/>
      <c r="Q1155" s="384"/>
      <c r="R1155" s="458"/>
      <c r="S1155" s="455"/>
      <c r="T1155" s="442"/>
      <c r="U1155" s="443"/>
      <c r="V1155" s="443"/>
      <c r="W1155" s="507" t="s">
        <v>326</v>
      </c>
      <c r="X1155" s="442" t="s">
        <v>21</v>
      </c>
      <c r="Y1155" s="448">
        <f>$Y$657</f>
        <v>0.7</v>
      </c>
      <c r="Z1155" s="426"/>
      <c r="AA1155" s="427"/>
      <c r="AB1155" s="428"/>
      <c r="AC1155" s="506"/>
      <c r="AD1155" s="443"/>
      <c r="AE1155" s="448"/>
      <c r="AF1155" s="414">
        <f>ROUND(ROUND(ROUND(ROUND(ROUND(G1016+K1124,0)*Q1088,0)*U1148,0)*Y1155,0)-AD1153,0)</f>
        <v>125</v>
      </c>
      <c r="AG1155" s="79"/>
    </row>
    <row r="1156" ht="16.5" customHeight="1">
      <c r="A1156" s="403">
        <v>63.0</v>
      </c>
      <c r="B1156" s="404" t="s">
        <v>7260</v>
      </c>
      <c r="C1156" s="405" t="s">
        <v>7261</v>
      </c>
      <c r="D1156" s="94"/>
      <c r="E1156" s="94"/>
      <c r="F1156" s="103"/>
      <c r="G1156" s="140"/>
      <c r="H1156" s="140"/>
      <c r="I1156" s="95"/>
      <c r="J1156" s="69"/>
      <c r="K1156" s="65"/>
      <c r="L1156" s="65"/>
      <c r="M1156" s="302"/>
      <c r="N1156" s="382"/>
      <c r="O1156" s="383"/>
      <c r="P1156" s="302"/>
      <c r="Q1156" s="384"/>
      <c r="R1156" s="458"/>
      <c r="S1156" s="455"/>
      <c r="T1156" s="442"/>
      <c r="U1156" s="443"/>
      <c r="V1156" s="443"/>
      <c r="W1156" s="495"/>
      <c r="X1156" s="418"/>
      <c r="Y1156" s="419"/>
      <c r="Z1156" s="420" t="s">
        <v>20</v>
      </c>
      <c r="AA1156" s="421" t="s">
        <v>21</v>
      </c>
      <c r="AB1156" s="430">
        <v>0.85</v>
      </c>
      <c r="AC1156" s="506"/>
      <c r="AD1156" s="443"/>
      <c r="AE1156" s="448"/>
      <c r="AF1156" s="414">
        <f>ROUND(ROUND(ROUND(ROUND(ROUND(ROUND(G1016+K1124,0)*Q1088,0)*U1148,0)*Y1155,0)*AB1156,0)-AD1153,0)</f>
        <v>106</v>
      </c>
      <c r="AG1156" s="79"/>
    </row>
    <row r="1157" ht="16.5" customHeight="1">
      <c r="A1157" s="403">
        <v>63.0</v>
      </c>
      <c r="B1157" s="404" t="s">
        <v>7262</v>
      </c>
      <c r="C1157" s="405" t="s">
        <v>7263</v>
      </c>
      <c r="D1157" s="94"/>
      <c r="E1157" s="94"/>
      <c r="F1157" s="103"/>
      <c r="G1157" s="140"/>
      <c r="H1157" s="140"/>
      <c r="I1157" s="95"/>
      <c r="J1157" s="69"/>
      <c r="K1157" s="65"/>
      <c r="L1157" s="65"/>
      <c r="M1157" s="302"/>
      <c r="N1157" s="382"/>
      <c r="O1157" s="383"/>
      <c r="P1157" s="302"/>
      <c r="Q1157" s="384"/>
      <c r="R1157" s="453"/>
      <c r="S1157" s="458"/>
      <c r="T1157" s="442"/>
      <c r="U1157" s="443"/>
      <c r="V1157" s="443"/>
      <c r="W1157" s="507" t="s">
        <v>329</v>
      </c>
      <c r="X1157" s="442" t="s">
        <v>21</v>
      </c>
      <c r="Y1157" s="448">
        <f>$Y$659</f>
        <v>0.85</v>
      </c>
      <c r="Z1157" s="423"/>
      <c r="AA1157" s="424"/>
      <c r="AB1157" s="419"/>
      <c r="AC1157" s="506"/>
      <c r="AD1157" s="443"/>
      <c r="AE1157" s="448"/>
      <c r="AF1157" s="414">
        <f>ROUND(ROUND(ROUND(ROUND(ROUND(G1016+K1124,0)*Q1088,0)*U1148,0)*Y1157,0)-AD1153,0)</f>
        <v>153</v>
      </c>
      <c r="AG1157" s="79"/>
    </row>
    <row r="1158" ht="16.5" customHeight="1">
      <c r="A1158" s="403">
        <v>63.0</v>
      </c>
      <c r="B1158" s="404" t="s">
        <v>7264</v>
      </c>
      <c r="C1158" s="405" t="s">
        <v>7265</v>
      </c>
      <c r="D1158" s="94"/>
      <c r="E1158" s="94"/>
      <c r="F1158" s="103"/>
      <c r="G1158" s="140"/>
      <c r="H1158" s="140"/>
      <c r="I1158" s="95"/>
      <c r="J1158" s="69"/>
      <c r="K1158" s="65"/>
      <c r="L1158" s="65"/>
      <c r="M1158" s="302"/>
      <c r="N1158" s="382"/>
      <c r="O1158" s="387"/>
      <c r="P1158" s="302"/>
      <c r="Q1158" s="384"/>
      <c r="R1158" s="460"/>
      <c r="S1158" s="458"/>
      <c r="T1158" s="442"/>
      <c r="U1158" s="443"/>
      <c r="V1158" s="443"/>
      <c r="W1158" s="495"/>
      <c r="X1158" s="418"/>
      <c r="Y1158" s="419"/>
      <c r="Z1158" s="420" t="s">
        <v>20</v>
      </c>
      <c r="AA1158" s="421" t="s">
        <v>21</v>
      </c>
      <c r="AB1158" s="430">
        <v>0.85</v>
      </c>
      <c r="AC1158" s="495"/>
      <c r="AD1158" s="424"/>
      <c r="AE1158" s="419"/>
      <c r="AF1158" s="414">
        <f>ROUND(ROUND(ROUND(ROUND(ROUND(ROUND(G1016+K1124,0)*Q1088,0)*U1148,0)*Y1157,0)*AB1158,0)-AD1153,0)</f>
        <v>129</v>
      </c>
      <c r="AG1158" s="79"/>
    </row>
    <row r="1159" ht="16.5" customHeight="1">
      <c r="A1159" s="29">
        <v>63.0</v>
      </c>
      <c r="B1159" s="30" t="s">
        <v>7266</v>
      </c>
      <c r="C1159" s="32" t="s">
        <v>7267</v>
      </c>
      <c r="D1159" s="94"/>
      <c r="E1159" s="94"/>
      <c r="F1159" s="102" t="s">
        <v>52</v>
      </c>
      <c r="G1159" s="35"/>
      <c r="H1159" s="35"/>
      <c r="I1159" s="36"/>
      <c r="J1159" s="168"/>
      <c r="K1159" s="152"/>
      <c r="L1159" s="344"/>
      <c r="M1159" s="152"/>
      <c r="N1159" s="241" t="s">
        <v>4961</v>
      </c>
      <c r="O1159" s="82" t="s">
        <v>4962</v>
      </c>
      <c r="P1159" s="152"/>
      <c r="Q1159" s="153"/>
      <c r="R1159" s="287"/>
      <c r="S1159" s="287"/>
      <c r="T1159" s="152"/>
      <c r="U1159" s="152"/>
      <c r="V1159" s="152"/>
      <c r="W1159" s="299"/>
      <c r="X1159" s="287"/>
      <c r="Y1159" s="345"/>
      <c r="Z1159" s="398"/>
      <c r="AA1159" s="288"/>
      <c r="AB1159" s="288"/>
      <c r="AC1159" s="288"/>
      <c r="AD1159" s="288"/>
      <c r="AE1159" s="346"/>
      <c r="AF1159" s="45">
        <f>ROUND(G1160*Q1160,0)</f>
        <v>340</v>
      </c>
      <c r="AG1159" s="79"/>
    </row>
    <row r="1160" ht="16.5" customHeight="1">
      <c r="A1160" s="29">
        <v>63.0</v>
      </c>
      <c r="B1160" s="30" t="s">
        <v>7268</v>
      </c>
      <c r="C1160" s="32" t="s">
        <v>7269</v>
      </c>
      <c r="D1160" s="94"/>
      <c r="E1160" s="94"/>
      <c r="F1160" s="482"/>
      <c r="G1160" s="347">
        <f>'30放課後等デイ(基本１)'!G584</f>
        <v>486</v>
      </c>
      <c r="H1160" s="140" t="s">
        <v>9</v>
      </c>
      <c r="I1160" s="51"/>
      <c r="J1160" s="94"/>
      <c r="K1160" s="140"/>
      <c r="L1160" s="348"/>
      <c r="M1160" s="140"/>
      <c r="N1160" s="481"/>
      <c r="O1160" s="482"/>
      <c r="P1160" s="302" t="s">
        <v>21</v>
      </c>
      <c r="Q1160" s="349">
        <v>0.7</v>
      </c>
      <c r="R1160" s="302"/>
      <c r="S1160" s="302"/>
      <c r="T1160" s="140"/>
      <c r="U1160" s="140"/>
      <c r="V1160" s="140"/>
      <c r="W1160" s="303"/>
      <c r="X1160" s="290"/>
      <c r="Y1160" s="350"/>
      <c r="Z1160" s="299" t="s">
        <v>20</v>
      </c>
      <c r="AA1160" s="287" t="s">
        <v>21</v>
      </c>
      <c r="AB1160" s="351">
        <v>0.85</v>
      </c>
      <c r="AC1160" s="288"/>
      <c r="AD1160" s="288"/>
      <c r="AE1160" s="346"/>
      <c r="AF1160" s="45">
        <f>ROUND(ROUND(G1160*Q1160,0)*AB1160,0)</f>
        <v>289</v>
      </c>
      <c r="AG1160" s="79"/>
    </row>
    <row r="1161" ht="16.5" customHeight="1">
      <c r="A1161" s="29">
        <v>63.0</v>
      </c>
      <c r="B1161" s="30" t="s">
        <v>7270</v>
      </c>
      <c r="C1161" s="32" t="s">
        <v>7271</v>
      </c>
      <c r="D1161" s="94"/>
      <c r="E1161" s="94"/>
      <c r="F1161" s="482"/>
      <c r="G1161" s="63"/>
      <c r="H1161" s="63"/>
      <c r="I1161" s="51"/>
      <c r="J1161" s="94"/>
      <c r="K1161" s="140"/>
      <c r="L1161" s="348"/>
      <c r="M1161" s="304"/>
      <c r="N1161" s="481"/>
      <c r="O1161" s="482"/>
      <c r="P1161" s="304"/>
      <c r="Q1161" s="380"/>
      <c r="R1161" s="304"/>
      <c r="S1161" s="304"/>
      <c r="T1161" s="140"/>
      <c r="U1161" s="140"/>
      <c r="V1161" s="140"/>
      <c r="W1161" s="305" t="s">
        <v>326</v>
      </c>
      <c r="X1161" s="287" t="s">
        <v>21</v>
      </c>
      <c r="Y1161" s="354">
        <f>$Y$657</f>
        <v>0.7</v>
      </c>
      <c r="Z1161" s="434"/>
      <c r="AA1161" s="297"/>
      <c r="AB1161" s="297"/>
      <c r="AC1161" s="297"/>
      <c r="AD1161" s="297"/>
      <c r="AE1161" s="362"/>
      <c r="AF1161" s="45">
        <f>ROUND(ROUND(G1160*Q1160,0)*Y1161,0)</f>
        <v>238</v>
      </c>
      <c r="AG1161" s="79"/>
    </row>
    <row r="1162" ht="16.5" customHeight="1">
      <c r="A1162" s="29">
        <v>63.0</v>
      </c>
      <c r="B1162" s="30" t="s">
        <v>7272</v>
      </c>
      <c r="C1162" s="32" t="s">
        <v>7273</v>
      </c>
      <c r="D1162" s="94"/>
      <c r="E1162" s="94"/>
      <c r="F1162" s="482"/>
      <c r="G1162" s="63"/>
      <c r="H1162" s="63"/>
      <c r="I1162" s="51"/>
      <c r="J1162" s="94"/>
      <c r="K1162" s="140"/>
      <c r="L1162" s="348"/>
      <c r="M1162" s="304"/>
      <c r="N1162" s="481"/>
      <c r="O1162" s="482"/>
      <c r="P1162" s="304"/>
      <c r="Q1162" s="380"/>
      <c r="R1162" s="304"/>
      <c r="S1162" s="304"/>
      <c r="T1162" s="140"/>
      <c r="U1162" s="140"/>
      <c r="V1162" s="140"/>
      <c r="W1162" s="484"/>
      <c r="X1162" s="290"/>
      <c r="Y1162" s="355"/>
      <c r="Z1162" s="356" t="s">
        <v>20</v>
      </c>
      <c r="AA1162" s="357" t="s">
        <v>21</v>
      </c>
      <c r="AB1162" s="358">
        <v>0.85</v>
      </c>
      <c r="AC1162" s="288"/>
      <c r="AD1162" s="288"/>
      <c r="AE1162" s="346"/>
      <c r="AF1162" s="45">
        <f>ROUND(ROUND(ROUND(G1160*Q1160,0)*Y1161,0)*AB1162,0)</f>
        <v>202</v>
      </c>
      <c r="AG1162" s="79"/>
    </row>
    <row r="1163" ht="16.5" customHeight="1">
      <c r="A1163" s="29">
        <v>63.0</v>
      </c>
      <c r="B1163" s="30" t="s">
        <v>7274</v>
      </c>
      <c r="C1163" s="32" t="s">
        <v>7275</v>
      </c>
      <c r="D1163" s="94"/>
      <c r="E1163" s="94"/>
      <c r="F1163" s="482"/>
      <c r="G1163" s="63"/>
      <c r="H1163" s="63"/>
      <c r="I1163" s="51"/>
      <c r="J1163" s="94"/>
      <c r="K1163" s="140"/>
      <c r="L1163" s="348"/>
      <c r="M1163" s="304"/>
      <c r="N1163" s="481"/>
      <c r="O1163" s="482"/>
      <c r="P1163" s="304"/>
      <c r="Q1163" s="380"/>
      <c r="R1163" s="304"/>
      <c r="S1163" s="304"/>
      <c r="T1163" s="140"/>
      <c r="U1163" s="140"/>
      <c r="V1163" s="140"/>
      <c r="W1163" s="305" t="s">
        <v>329</v>
      </c>
      <c r="X1163" s="287" t="s">
        <v>21</v>
      </c>
      <c r="Y1163" s="354">
        <f>$Y$659</f>
        <v>0.85</v>
      </c>
      <c r="Z1163" s="435"/>
      <c r="AA1163" s="292"/>
      <c r="AB1163" s="292"/>
      <c r="AC1163" s="292"/>
      <c r="AD1163" s="292"/>
      <c r="AE1163" s="355"/>
      <c r="AF1163" s="45">
        <f>ROUND(ROUND(G1160*Q1160,0)*Y1163,0)</f>
        <v>289</v>
      </c>
      <c r="AG1163" s="79"/>
    </row>
    <row r="1164" ht="16.5" customHeight="1">
      <c r="A1164" s="29">
        <v>63.0</v>
      </c>
      <c r="B1164" s="30" t="s">
        <v>7276</v>
      </c>
      <c r="C1164" s="32" t="s">
        <v>7277</v>
      </c>
      <c r="D1164" s="94"/>
      <c r="E1164" s="94"/>
      <c r="F1164" s="482"/>
      <c r="G1164" s="63"/>
      <c r="H1164" s="63"/>
      <c r="I1164" s="51"/>
      <c r="J1164" s="94"/>
      <c r="K1164" s="140"/>
      <c r="L1164" s="348"/>
      <c r="M1164" s="304"/>
      <c r="N1164" s="481"/>
      <c r="O1164" s="482"/>
      <c r="P1164" s="304"/>
      <c r="Q1164" s="380"/>
      <c r="R1164" s="304"/>
      <c r="S1164" s="304"/>
      <c r="T1164" s="140"/>
      <c r="U1164" s="140"/>
      <c r="V1164" s="140"/>
      <c r="W1164" s="484"/>
      <c r="X1164" s="290"/>
      <c r="Y1164" s="355"/>
      <c r="Z1164" s="356" t="s">
        <v>20</v>
      </c>
      <c r="AA1164" s="357" t="s">
        <v>21</v>
      </c>
      <c r="AB1164" s="358">
        <v>0.85</v>
      </c>
      <c r="AC1164" s="288"/>
      <c r="AD1164" s="288"/>
      <c r="AE1164" s="346"/>
      <c r="AF1164" s="45">
        <f>ROUND(ROUND(ROUND(G1160*Q1160,0)*Y1163,0)*AB1164,0)</f>
        <v>246</v>
      </c>
      <c r="AG1164" s="79"/>
    </row>
    <row r="1165" ht="16.5" customHeight="1">
      <c r="A1165" s="29">
        <v>63.0</v>
      </c>
      <c r="B1165" s="30" t="s">
        <v>7278</v>
      </c>
      <c r="C1165" s="32" t="s">
        <v>7279</v>
      </c>
      <c r="D1165" s="94"/>
      <c r="E1165" s="94"/>
      <c r="F1165" s="482"/>
      <c r="G1165" s="63"/>
      <c r="H1165" s="63"/>
      <c r="I1165" s="51"/>
      <c r="J1165" s="94"/>
      <c r="K1165" s="140"/>
      <c r="L1165" s="348"/>
      <c r="M1165" s="304"/>
      <c r="N1165" s="481"/>
      <c r="O1165" s="482"/>
      <c r="P1165" s="304"/>
      <c r="Q1165" s="380"/>
      <c r="R1165" s="304"/>
      <c r="S1165" s="304"/>
      <c r="T1165" s="140"/>
      <c r="U1165" s="140"/>
      <c r="V1165" s="140"/>
      <c r="W1165" s="299"/>
      <c r="X1165" s="287"/>
      <c r="Y1165" s="345"/>
      <c r="Z1165" s="398"/>
      <c r="AA1165" s="288"/>
      <c r="AB1165" s="346"/>
      <c r="AC1165" s="82" t="s">
        <v>30</v>
      </c>
      <c r="AD1165" s="302">
        <v>5.0</v>
      </c>
      <c r="AE1165" s="360" t="s">
        <v>31</v>
      </c>
      <c r="AF1165" s="45">
        <f>ROUND(ROUND(G1160*Q1160,0)-AD1165,0)</f>
        <v>335</v>
      </c>
      <c r="AG1165" s="79"/>
    </row>
    <row r="1166" ht="16.5" customHeight="1">
      <c r="A1166" s="29">
        <v>63.0</v>
      </c>
      <c r="B1166" s="30" t="s">
        <v>7280</v>
      </c>
      <c r="C1166" s="32" t="s">
        <v>7281</v>
      </c>
      <c r="D1166" s="94"/>
      <c r="E1166" s="94"/>
      <c r="F1166" s="76"/>
      <c r="G1166" s="63"/>
      <c r="H1166" s="63"/>
      <c r="I1166" s="51"/>
      <c r="J1166" s="94"/>
      <c r="K1166" s="140"/>
      <c r="L1166" s="348"/>
      <c r="M1166" s="304"/>
      <c r="N1166" s="381"/>
      <c r="O1166" s="307"/>
      <c r="P1166" s="304"/>
      <c r="Q1166" s="380"/>
      <c r="R1166" s="304"/>
      <c r="S1166" s="304"/>
      <c r="T1166" s="140"/>
      <c r="U1166" s="140"/>
      <c r="V1166" s="140"/>
      <c r="W1166" s="303"/>
      <c r="X1166" s="290"/>
      <c r="Y1166" s="350"/>
      <c r="Z1166" s="299" t="s">
        <v>20</v>
      </c>
      <c r="AA1166" s="287" t="s">
        <v>21</v>
      </c>
      <c r="AB1166" s="361">
        <v>0.85</v>
      </c>
      <c r="AC1166" s="482"/>
      <c r="AD1166" s="302"/>
      <c r="AE1166" s="360"/>
      <c r="AF1166" s="45">
        <f>ROUND(ROUND(ROUND(G1160*Q1160,0)*AB1166,0)-AD1165,0)</f>
        <v>284</v>
      </c>
      <c r="AG1166" s="79"/>
    </row>
    <row r="1167" ht="16.5" customHeight="1">
      <c r="A1167" s="29">
        <v>63.0</v>
      </c>
      <c r="B1167" s="30" t="s">
        <v>7282</v>
      </c>
      <c r="C1167" s="32" t="s">
        <v>7283</v>
      </c>
      <c r="D1167" s="94"/>
      <c r="E1167" s="94"/>
      <c r="F1167" s="76"/>
      <c r="G1167" s="63"/>
      <c r="H1167" s="63"/>
      <c r="I1167" s="51"/>
      <c r="J1167" s="94"/>
      <c r="K1167" s="140"/>
      <c r="L1167" s="348"/>
      <c r="M1167" s="304"/>
      <c r="N1167" s="381"/>
      <c r="O1167" s="307"/>
      <c r="P1167" s="304"/>
      <c r="Q1167" s="380"/>
      <c r="R1167" s="304"/>
      <c r="S1167" s="304"/>
      <c r="T1167" s="140"/>
      <c r="U1167" s="140"/>
      <c r="V1167" s="140"/>
      <c r="W1167" s="305" t="s">
        <v>326</v>
      </c>
      <c r="X1167" s="302" t="s">
        <v>21</v>
      </c>
      <c r="Y1167" s="349">
        <v>0.7</v>
      </c>
      <c r="Z1167" s="434"/>
      <c r="AA1167" s="297"/>
      <c r="AB1167" s="362"/>
      <c r="AC1167" s="482"/>
      <c r="AD1167" s="313"/>
      <c r="AE1167" s="349"/>
      <c r="AF1167" s="45">
        <f>ROUND(ROUND(ROUND(G1160*Q1160,0)*Y1167,0)-AD1165,0)</f>
        <v>233</v>
      </c>
      <c r="AG1167" s="79"/>
    </row>
    <row r="1168" ht="16.5" customHeight="1">
      <c r="A1168" s="29">
        <v>63.0</v>
      </c>
      <c r="B1168" s="30" t="s">
        <v>7284</v>
      </c>
      <c r="C1168" s="32" t="s">
        <v>7285</v>
      </c>
      <c r="D1168" s="94"/>
      <c r="E1168" s="94"/>
      <c r="F1168" s="76"/>
      <c r="G1168" s="63"/>
      <c r="H1168" s="63"/>
      <c r="I1168" s="51"/>
      <c r="J1168" s="94"/>
      <c r="K1168" s="140"/>
      <c r="L1168" s="348"/>
      <c r="M1168" s="304"/>
      <c r="N1168" s="381"/>
      <c r="O1168" s="307"/>
      <c r="P1168" s="304"/>
      <c r="Q1168" s="380"/>
      <c r="R1168" s="304"/>
      <c r="S1168" s="304"/>
      <c r="T1168" s="140"/>
      <c r="U1168" s="140"/>
      <c r="V1168" s="140"/>
      <c r="W1168" s="484"/>
      <c r="X1168" s="290"/>
      <c r="Y1168" s="355"/>
      <c r="Z1168" s="356" t="s">
        <v>20</v>
      </c>
      <c r="AA1168" s="357" t="s">
        <v>21</v>
      </c>
      <c r="AB1168" s="363">
        <v>0.85</v>
      </c>
      <c r="AC1168" s="482"/>
      <c r="AD1168" s="313"/>
      <c r="AE1168" s="349"/>
      <c r="AF1168" s="45">
        <f>ROUND(ROUND(ROUND(ROUND(G1160*Q1160,0)*Y1167,0)*AB1168,0)-AD1165,0)</f>
        <v>197</v>
      </c>
      <c r="AG1168" s="79"/>
    </row>
    <row r="1169" ht="16.5" customHeight="1">
      <c r="A1169" s="29">
        <v>63.0</v>
      </c>
      <c r="B1169" s="30" t="s">
        <v>7286</v>
      </c>
      <c r="C1169" s="32" t="s">
        <v>7287</v>
      </c>
      <c r="D1169" s="94"/>
      <c r="E1169" s="94"/>
      <c r="F1169" s="76"/>
      <c r="G1169" s="63"/>
      <c r="H1169" s="63"/>
      <c r="I1169" s="51"/>
      <c r="J1169" s="94"/>
      <c r="K1169" s="140"/>
      <c r="L1169" s="348"/>
      <c r="M1169" s="304"/>
      <c r="N1169" s="381"/>
      <c r="O1169" s="307"/>
      <c r="P1169" s="304"/>
      <c r="Q1169" s="380"/>
      <c r="R1169" s="304"/>
      <c r="S1169" s="304"/>
      <c r="T1169" s="140"/>
      <c r="U1169" s="140"/>
      <c r="V1169" s="140"/>
      <c r="W1169" s="305" t="s">
        <v>329</v>
      </c>
      <c r="X1169" s="302" t="s">
        <v>21</v>
      </c>
      <c r="Y1169" s="349">
        <v>0.85</v>
      </c>
      <c r="Z1169" s="435"/>
      <c r="AA1169" s="292"/>
      <c r="AB1169" s="355"/>
      <c r="AC1169" s="482"/>
      <c r="AD1169" s="313"/>
      <c r="AE1169" s="349"/>
      <c r="AF1169" s="45">
        <f>ROUND(ROUND(ROUND(G1160*Q1160,0)*Y1169,0)-AD1165,0)</f>
        <v>284</v>
      </c>
      <c r="AG1169" s="79"/>
    </row>
    <row r="1170" ht="16.5" customHeight="1">
      <c r="A1170" s="29">
        <v>63.0</v>
      </c>
      <c r="B1170" s="30" t="s">
        <v>7288</v>
      </c>
      <c r="C1170" s="32" t="s">
        <v>7289</v>
      </c>
      <c r="D1170" s="94"/>
      <c r="E1170" s="94"/>
      <c r="F1170" s="76"/>
      <c r="G1170" s="63"/>
      <c r="H1170" s="63"/>
      <c r="I1170" s="51"/>
      <c r="J1170" s="94"/>
      <c r="K1170" s="140"/>
      <c r="L1170" s="348"/>
      <c r="M1170" s="304"/>
      <c r="N1170" s="381"/>
      <c r="O1170" s="307"/>
      <c r="P1170" s="304"/>
      <c r="Q1170" s="380"/>
      <c r="R1170" s="304"/>
      <c r="S1170" s="304"/>
      <c r="T1170" s="140"/>
      <c r="U1170" s="140"/>
      <c r="V1170" s="140"/>
      <c r="W1170" s="484"/>
      <c r="X1170" s="290"/>
      <c r="Y1170" s="355"/>
      <c r="Z1170" s="356" t="s">
        <v>20</v>
      </c>
      <c r="AA1170" s="357" t="s">
        <v>21</v>
      </c>
      <c r="AB1170" s="363">
        <v>0.85</v>
      </c>
      <c r="AC1170" s="484"/>
      <c r="AD1170" s="292"/>
      <c r="AE1170" s="355"/>
      <c r="AF1170" s="45">
        <f>ROUND(ROUND(ROUND(ROUND(G1160*Q1160,0)*Y1169,0)*AB1170,0)-AD1165,0)</f>
        <v>241</v>
      </c>
      <c r="AG1170" s="79"/>
    </row>
    <row r="1171" ht="16.5" customHeight="1">
      <c r="A1171" s="403">
        <v>63.0</v>
      </c>
      <c r="B1171" s="404" t="s">
        <v>7290</v>
      </c>
      <c r="C1171" s="405" t="s">
        <v>7291</v>
      </c>
      <c r="D1171" s="94"/>
      <c r="E1171" s="94"/>
      <c r="F1171" s="307"/>
      <c r="G1171" s="63"/>
      <c r="H1171" s="63"/>
      <c r="I1171" s="95"/>
      <c r="J1171" s="94"/>
      <c r="K1171" s="65"/>
      <c r="L1171" s="65"/>
      <c r="M1171" s="140"/>
      <c r="N1171" s="105"/>
      <c r="O1171" s="94"/>
      <c r="P1171" s="140"/>
      <c r="Q1171" s="95"/>
      <c r="R1171" s="504" t="s">
        <v>23</v>
      </c>
      <c r="S1171" s="505" t="s">
        <v>24</v>
      </c>
      <c r="T1171" s="408"/>
      <c r="U1171" s="408"/>
      <c r="V1171" s="437"/>
      <c r="W1171" s="438"/>
      <c r="X1171" s="409"/>
      <c r="Y1171" s="439"/>
      <c r="Z1171" s="411"/>
      <c r="AA1171" s="412"/>
      <c r="AB1171" s="412"/>
      <c r="AC1171" s="412"/>
      <c r="AD1171" s="412"/>
      <c r="AE1171" s="413"/>
      <c r="AF1171" s="414">
        <f>ROUND(ROUND(G1160*Q1160,0)*U1172,0)</f>
        <v>238</v>
      </c>
      <c r="AG1171" s="79"/>
    </row>
    <row r="1172" ht="16.5" customHeight="1">
      <c r="A1172" s="403">
        <v>63.0</v>
      </c>
      <c r="B1172" s="404" t="s">
        <v>7292</v>
      </c>
      <c r="C1172" s="405" t="s">
        <v>7293</v>
      </c>
      <c r="D1172" s="94"/>
      <c r="E1172" s="94"/>
      <c r="F1172" s="307"/>
      <c r="G1172" s="373"/>
      <c r="H1172" s="140"/>
      <c r="I1172" s="95"/>
      <c r="J1172" s="94"/>
      <c r="K1172" s="65"/>
      <c r="L1172" s="65"/>
      <c r="M1172" s="140"/>
      <c r="N1172" s="105"/>
      <c r="O1172" s="94"/>
      <c r="P1172" s="140"/>
      <c r="Q1172" s="95"/>
      <c r="R1172" s="481"/>
      <c r="S1172" s="506"/>
      <c r="T1172" s="442" t="s">
        <v>21</v>
      </c>
      <c r="U1172" s="443">
        <v>0.7</v>
      </c>
      <c r="V1172" s="444"/>
      <c r="W1172" s="445"/>
      <c r="X1172" s="418"/>
      <c r="Y1172" s="446"/>
      <c r="Z1172" s="438" t="s">
        <v>20</v>
      </c>
      <c r="AA1172" s="409" t="s">
        <v>21</v>
      </c>
      <c r="AB1172" s="447">
        <v>0.85</v>
      </c>
      <c r="AC1172" s="412"/>
      <c r="AD1172" s="412"/>
      <c r="AE1172" s="413"/>
      <c r="AF1172" s="414">
        <f>ROUND(ROUND(ROUND(G1160*Q1160,0)*U1172,0)*AB1172,0)</f>
        <v>202</v>
      </c>
      <c r="AG1172" s="79"/>
    </row>
    <row r="1173" ht="16.5" customHeight="1">
      <c r="A1173" s="403">
        <v>63.0</v>
      </c>
      <c r="B1173" s="404" t="s">
        <v>7294</v>
      </c>
      <c r="C1173" s="405" t="s">
        <v>7295</v>
      </c>
      <c r="D1173" s="94"/>
      <c r="E1173" s="94"/>
      <c r="F1173" s="103"/>
      <c r="G1173" s="140"/>
      <c r="H1173" s="140"/>
      <c r="I1173" s="95"/>
      <c r="J1173" s="69"/>
      <c r="K1173" s="65"/>
      <c r="L1173" s="65"/>
      <c r="M1173" s="302"/>
      <c r="N1173" s="382"/>
      <c r="O1173" s="383"/>
      <c r="P1173" s="302"/>
      <c r="Q1173" s="384"/>
      <c r="R1173" s="481"/>
      <c r="S1173" s="506"/>
      <c r="T1173" s="442"/>
      <c r="U1173" s="443"/>
      <c r="V1173" s="448"/>
      <c r="W1173" s="507" t="s">
        <v>326</v>
      </c>
      <c r="X1173" s="409" t="s">
        <v>21</v>
      </c>
      <c r="Y1173" s="410">
        <f>$Y$657</f>
        <v>0.7</v>
      </c>
      <c r="Z1173" s="426"/>
      <c r="AA1173" s="427"/>
      <c r="AB1173" s="427"/>
      <c r="AC1173" s="427"/>
      <c r="AD1173" s="427"/>
      <c r="AE1173" s="428"/>
      <c r="AF1173" s="414">
        <f>ROUND(ROUND(ROUND(G1160*Q1160,0)*U1172,0)*Y1173,0)</f>
        <v>167</v>
      </c>
      <c r="AG1173" s="79"/>
    </row>
    <row r="1174" ht="16.5" customHeight="1">
      <c r="A1174" s="403">
        <v>63.0</v>
      </c>
      <c r="B1174" s="404" t="s">
        <v>7296</v>
      </c>
      <c r="C1174" s="405" t="s">
        <v>7297</v>
      </c>
      <c r="D1174" s="94"/>
      <c r="E1174" s="94"/>
      <c r="F1174" s="103"/>
      <c r="G1174" s="140"/>
      <c r="H1174" s="140"/>
      <c r="I1174" s="95"/>
      <c r="J1174" s="69"/>
      <c r="K1174" s="65"/>
      <c r="L1174" s="65"/>
      <c r="M1174" s="302"/>
      <c r="N1174" s="382"/>
      <c r="O1174" s="383"/>
      <c r="P1174" s="302"/>
      <c r="Q1174" s="384"/>
      <c r="R1174" s="481"/>
      <c r="S1174" s="506"/>
      <c r="T1174" s="442"/>
      <c r="U1174" s="443"/>
      <c r="V1174" s="448"/>
      <c r="W1174" s="495"/>
      <c r="X1174" s="418"/>
      <c r="Y1174" s="419"/>
      <c r="Z1174" s="420" t="s">
        <v>20</v>
      </c>
      <c r="AA1174" s="421" t="s">
        <v>21</v>
      </c>
      <c r="AB1174" s="422">
        <v>0.85</v>
      </c>
      <c r="AC1174" s="412"/>
      <c r="AD1174" s="412"/>
      <c r="AE1174" s="413"/>
      <c r="AF1174" s="414">
        <f>ROUND(ROUND(ROUND(ROUND(G1160*Q1160,0)*U1172,0)*Y1173,0)*AB1174,0)</f>
        <v>142</v>
      </c>
      <c r="AG1174" s="79"/>
    </row>
    <row r="1175" ht="16.5" customHeight="1">
      <c r="A1175" s="403">
        <v>63.0</v>
      </c>
      <c r="B1175" s="404" t="s">
        <v>7298</v>
      </c>
      <c r="C1175" s="405" t="s">
        <v>7299</v>
      </c>
      <c r="D1175" s="94"/>
      <c r="E1175" s="94"/>
      <c r="F1175" s="103"/>
      <c r="G1175" s="140"/>
      <c r="H1175" s="140"/>
      <c r="I1175" s="95"/>
      <c r="J1175" s="69"/>
      <c r="K1175" s="65"/>
      <c r="L1175" s="65"/>
      <c r="M1175" s="302"/>
      <c r="N1175" s="382"/>
      <c r="O1175" s="383"/>
      <c r="P1175" s="302"/>
      <c r="Q1175" s="384"/>
      <c r="R1175" s="481"/>
      <c r="S1175" s="506"/>
      <c r="T1175" s="442"/>
      <c r="U1175" s="443"/>
      <c r="V1175" s="448"/>
      <c r="W1175" s="507" t="s">
        <v>329</v>
      </c>
      <c r="X1175" s="409" t="s">
        <v>21</v>
      </c>
      <c r="Y1175" s="410">
        <f>$Y$659</f>
        <v>0.85</v>
      </c>
      <c r="Z1175" s="423"/>
      <c r="AA1175" s="424"/>
      <c r="AB1175" s="424"/>
      <c r="AC1175" s="424"/>
      <c r="AD1175" s="424"/>
      <c r="AE1175" s="419"/>
      <c r="AF1175" s="414">
        <f>ROUND(ROUND(ROUND(G1160*Q1160,0)*U1172,0)*Y1175,0)</f>
        <v>202</v>
      </c>
      <c r="AG1175" s="79"/>
    </row>
    <row r="1176" ht="16.5" customHeight="1">
      <c r="A1176" s="403">
        <v>63.0</v>
      </c>
      <c r="B1176" s="404" t="s">
        <v>7300</v>
      </c>
      <c r="C1176" s="405" t="s">
        <v>7301</v>
      </c>
      <c r="D1176" s="94"/>
      <c r="E1176" s="94"/>
      <c r="F1176" s="103"/>
      <c r="G1176" s="140"/>
      <c r="H1176" s="140"/>
      <c r="I1176" s="95"/>
      <c r="J1176" s="69"/>
      <c r="K1176" s="65"/>
      <c r="L1176" s="65"/>
      <c r="M1176" s="302"/>
      <c r="N1176" s="382"/>
      <c r="O1176" s="383"/>
      <c r="P1176" s="302"/>
      <c r="Q1176" s="384"/>
      <c r="R1176" s="481"/>
      <c r="S1176" s="506"/>
      <c r="T1176" s="442"/>
      <c r="U1176" s="443"/>
      <c r="V1176" s="448"/>
      <c r="W1176" s="495"/>
      <c r="X1176" s="418"/>
      <c r="Y1176" s="419"/>
      <c r="Z1176" s="420" t="s">
        <v>20</v>
      </c>
      <c r="AA1176" s="421" t="s">
        <v>21</v>
      </c>
      <c r="AB1176" s="422">
        <v>0.85</v>
      </c>
      <c r="AC1176" s="412"/>
      <c r="AD1176" s="412"/>
      <c r="AE1176" s="413"/>
      <c r="AF1176" s="414">
        <f>ROUND(ROUND(ROUND(ROUND(G1160*Q1160,0)*U1172,0)*Y1175,0)*AB1176,0)</f>
        <v>172</v>
      </c>
      <c r="AG1176" s="79"/>
    </row>
    <row r="1177" ht="16.5" customHeight="1">
      <c r="A1177" s="403">
        <v>63.0</v>
      </c>
      <c r="B1177" s="404" t="s">
        <v>7302</v>
      </c>
      <c r="C1177" s="405" t="s">
        <v>7303</v>
      </c>
      <c r="D1177" s="94"/>
      <c r="E1177" s="94"/>
      <c r="F1177" s="103"/>
      <c r="G1177" s="140"/>
      <c r="H1177" s="140"/>
      <c r="I1177" s="95"/>
      <c r="J1177" s="69"/>
      <c r="K1177" s="65"/>
      <c r="L1177" s="65"/>
      <c r="M1177" s="302"/>
      <c r="N1177" s="382"/>
      <c r="O1177" s="383"/>
      <c r="P1177" s="302"/>
      <c r="Q1177" s="384"/>
      <c r="R1177" s="481"/>
      <c r="S1177" s="506"/>
      <c r="T1177" s="442"/>
      <c r="U1177" s="443"/>
      <c r="V1177" s="448"/>
      <c r="W1177" s="438"/>
      <c r="X1177" s="409"/>
      <c r="Y1177" s="439"/>
      <c r="Z1177" s="411"/>
      <c r="AA1177" s="412"/>
      <c r="AB1177" s="413"/>
      <c r="AC1177" s="509" t="s">
        <v>30</v>
      </c>
      <c r="AD1177" s="442">
        <v>5.0</v>
      </c>
      <c r="AE1177" s="452" t="s">
        <v>31</v>
      </c>
      <c r="AF1177" s="414">
        <f>ROUND(ROUND(ROUND(G1160*Q1160,0)*U1172,0)-AD1177,0)</f>
        <v>233</v>
      </c>
      <c r="AG1177" s="79"/>
    </row>
    <row r="1178" ht="16.5" customHeight="1">
      <c r="A1178" s="403">
        <v>63.0</v>
      </c>
      <c r="B1178" s="404" t="s">
        <v>7304</v>
      </c>
      <c r="C1178" s="405" t="s">
        <v>7305</v>
      </c>
      <c r="D1178" s="94"/>
      <c r="E1178" s="94"/>
      <c r="F1178" s="103"/>
      <c r="G1178" s="140"/>
      <c r="H1178" s="140"/>
      <c r="I1178" s="95"/>
      <c r="J1178" s="69"/>
      <c r="K1178" s="65"/>
      <c r="L1178" s="65"/>
      <c r="M1178" s="302"/>
      <c r="N1178" s="382"/>
      <c r="O1178" s="383"/>
      <c r="P1178" s="302"/>
      <c r="Q1178" s="384"/>
      <c r="R1178" s="481"/>
      <c r="S1178" s="506"/>
      <c r="T1178" s="442"/>
      <c r="U1178" s="443"/>
      <c r="V1178" s="448"/>
      <c r="W1178" s="445"/>
      <c r="X1178" s="418"/>
      <c r="Y1178" s="446"/>
      <c r="Z1178" s="438" t="s">
        <v>20</v>
      </c>
      <c r="AA1178" s="409" t="s">
        <v>21</v>
      </c>
      <c r="AB1178" s="454">
        <v>0.85</v>
      </c>
      <c r="AC1178" s="506"/>
      <c r="AD1178" s="442"/>
      <c r="AE1178" s="452"/>
      <c r="AF1178" s="414">
        <f>ROUND(ROUND(ROUND(ROUND(G1160*Q1160,0)*U1172,0)*AB1178,0)-AD1177,0)</f>
        <v>197</v>
      </c>
      <c r="AG1178" s="79"/>
    </row>
    <row r="1179" ht="16.5" customHeight="1">
      <c r="A1179" s="403">
        <v>63.0</v>
      </c>
      <c r="B1179" s="404" t="s">
        <v>7306</v>
      </c>
      <c r="C1179" s="405" t="s">
        <v>7307</v>
      </c>
      <c r="D1179" s="94"/>
      <c r="E1179" s="94"/>
      <c r="F1179" s="103"/>
      <c r="G1179" s="140"/>
      <c r="H1179" s="140"/>
      <c r="I1179" s="95"/>
      <c r="J1179" s="69"/>
      <c r="K1179" s="65"/>
      <c r="L1179" s="65"/>
      <c r="M1179" s="302"/>
      <c r="N1179" s="382"/>
      <c r="O1179" s="383"/>
      <c r="P1179" s="302"/>
      <c r="Q1179" s="384"/>
      <c r="R1179" s="481"/>
      <c r="S1179" s="506"/>
      <c r="T1179" s="442"/>
      <c r="U1179" s="443"/>
      <c r="V1179" s="448"/>
      <c r="W1179" s="507" t="s">
        <v>326</v>
      </c>
      <c r="X1179" s="442" t="s">
        <v>21</v>
      </c>
      <c r="Y1179" s="448">
        <f>$Y$657</f>
        <v>0.7</v>
      </c>
      <c r="Z1179" s="426"/>
      <c r="AA1179" s="427"/>
      <c r="AB1179" s="428"/>
      <c r="AC1179" s="506"/>
      <c r="AD1179" s="443"/>
      <c r="AE1179" s="448"/>
      <c r="AF1179" s="414">
        <f>ROUND(ROUND(ROUND(ROUND(G1160*Q1160,0)*U1172,0)*Y1179,0)-AD1177,0)</f>
        <v>162</v>
      </c>
      <c r="AG1179" s="79"/>
    </row>
    <row r="1180" ht="16.5" customHeight="1">
      <c r="A1180" s="403">
        <v>63.0</v>
      </c>
      <c r="B1180" s="404" t="s">
        <v>7308</v>
      </c>
      <c r="C1180" s="405" t="s">
        <v>7309</v>
      </c>
      <c r="D1180" s="94"/>
      <c r="E1180" s="94"/>
      <c r="F1180" s="103"/>
      <c r="G1180" s="140"/>
      <c r="H1180" s="140"/>
      <c r="I1180" s="95"/>
      <c r="J1180" s="69"/>
      <c r="K1180" s="65"/>
      <c r="L1180" s="65"/>
      <c r="M1180" s="302"/>
      <c r="N1180" s="382"/>
      <c r="O1180" s="383"/>
      <c r="P1180" s="302"/>
      <c r="Q1180" s="384"/>
      <c r="R1180" s="481"/>
      <c r="S1180" s="510"/>
      <c r="T1180" s="442"/>
      <c r="U1180" s="443"/>
      <c r="V1180" s="448"/>
      <c r="W1180" s="495"/>
      <c r="X1180" s="418"/>
      <c r="Y1180" s="419"/>
      <c r="Z1180" s="420" t="s">
        <v>20</v>
      </c>
      <c r="AA1180" s="421" t="s">
        <v>21</v>
      </c>
      <c r="AB1180" s="430">
        <v>0.85</v>
      </c>
      <c r="AC1180" s="506"/>
      <c r="AD1180" s="443"/>
      <c r="AE1180" s="448"/>
      <c r="AF1180" s="414">
        <f>ROUND(ROUND(ROUND(ROUND(ROUND(G1160*Q1160,0)*U1172,0)*Y1179,0)*AB1180,0)-AD1177,0)</f>
        <v>137</v>
      </c>
      <c r="AG1180" s="79"/>
    </row>
    <row r="1181" ht="16.5" customHeight="1">
      <c r="A1181" s="403">
        <v>63.0</v>
      </c>
      <c r="B1181" s="404" t="s">
        <v>7310</v>
      </c>
      <c r="C1181" s="405" t="s">
        <v>7311</v>
      </c>
      <c r="D1181" s="94"/>
      <c r="E1181" s="94"/>
      <c r="F1181" s="103"/>
      <c r="G1181" s="140"/>
      <c r="H1181" s="140"/>
      <c r="I1181" s="95"/>
      <c r="J1181" s="69"/>
      <c r="K1181" s="65"/>
      <c r="L1181" s="65"/>
      <c r="M1181" s="302"/>
      <c r="N1181" s="382"/>
      <c r="O1181" s="383"/>
      <c r="P1181" s="302"/>
      <c r="Q1181" s="384"/>
      <c r="R1181" s="508"/>
      <c r="S1181" s="455"/>
      <c r="T1181" s="442"/>
      <c r="U1181" s="443"/>
      <c r="V1181" s="448"/>
      <c r="W1181" s="507" t="s">
        <v>329</v>
      </c>
      <c r="X1181" s="442" t="s">
        <v>21</v>
      </c>
      <c r="Y1181" s="448">
        <f>$Y$659</f>
        <v>0.85</v>
      </c>
      <c r="Z1181" s="423"/>
      <c r="AA1181" s="424"/>
      <c r="AB1181" s="419"/>
      <c r="AC1181" s="506"/>
      <c r="AD1181" s="443"/>
      <c r="AE1181" s="448"/>
      <c r="AF1181" s="414">
        <f>ROUND(ROUND(ROUND(ROUND(G1160*Q1160,0)*U1172,0)*Y1181,0)-AD1177,0)</f>
        <v>197</v>
      </c>
      <c r="AG1181" s="79"/>
    </row>
    <row r="1182" ht="16.5" customHeight="1">
      <c r="A1182" s="403">
        <v>63.0</v>
      </c>
      <c r="B1182" s="404" t="s">
        <v>7312</v>
      </c>
      <c r="C1182" s="405" t="s">
        <v>7313</v>
      </c>
      <c r="D1182" s="94"/>
      <c r="E1182" s="94"/>
      <c r="F1182" s="103"/>
      <c r="G1182" s="140"/>
      <c r="H1182" s="140"/>
      <c r="I1182" s="95"/>
      <c r="J1182" s="69"/>
      <c r="K1182" s="65"/>
      <c r="L1182" s="65"/>
      <c r="M1182" s="302"/>
      <c r="N1182" s="382"/>
      <c r="O1182" s="383"/>
      <c r="P1182" s="302"/>
      <c r="Q1182" s="384"/>
      <c r="R1182" s="458"/>
      <c r="S1182" s="455"/>
      <c r="T1182" s="442"/>
      <c r="U1182" s="443"/>
      <c r="V1182" s="448"/>
      <c r="W1182" s="495"/>
      <c r="X1182" s="418"/>
      <c r="Y1182" s="419"/>
      <c r="Z1182" s="420" t="s">
        <v>20</v>
      </c>
      <c r="AA1182" s="421" t="s">
        <v>21</v>
      </c>
      <c r="AB1182" s="430">
        <v>0.85</v>
      </c>
      <c r="AC1182" s="495"/>
      <c r="AD1182" s="424"/>
      <c r="AE1182" s="419"/>
      <c r="AF1182" s="414">
        <f>ROUND(ROUND(ROUND(ROUND(ROUND(G1160*Q1160,0)*U1172,0)*Y1181,0)*AB1182,0)-AD1177,0)</f>
        <v>167</v>
      </c>
      <c r="AG1182" s="79"/>
    </row>
    <row r="1183" ht="16.5" customHeight="1">
      <c r="A1183" s="403">
        <v>63.0</v>
      </c>
      <c r="B1183" s="404" t="s">
        <v>7314</v>
      </c>
      <c r="C1183" s="405" t="s">
        <v>7315</v>
      </c>
      <c r="D1183" s="94"/>
      <c r="E1183" s="94"/>
      <c r="F1183" s="103"/>
      <c r="G1183" s="140"/>
      <c r="H1183" s="140"/>
      <c r="I1183" s="95"/>
      <c r="J1183" s="69"/>
      <c r="K1183" s="65"/>
      <c r="L1183" s="65"/>
      <c r="M1183" s="302"/>
      <c r="N1183" s="382"/>
      <c r="O1183" s="383"/>
      <c r="P1183" s="302"/>
      <c r="Q1183" s="384"/>
      <c r="R1183" s="458"/>
      <c r="S1183" s="505" t="s">
        <v>27</v>
      </c>
      <c r="T1183" s="409"/>
      <c r="U1183" s="457"/>
      <c r="V1183" s="410"/>
      <c r="W1183" s="438"/>
      <c r="X1183" s="409"/>
      <c r="Y1183" s="439"/>
      <c r="Z1183" s="411"/>
      <c r="AA1183" s="412"/>
      <c r="AB1183" s="412"/>
      <c r="AC1183" s="412"/>
      <c r="AD1183" s="412"/>
      <c r="AE1183" s="413"/>
      <c r="AF1183" s="414">
        <f>ROUND(ROUND(G1160*Q1160,0)*U1184,0)</f>
        <v>170</v>
      </c>
      <c r="AG1183" s="79"/>
    </row>
    <row r="1184" ht="16.5" customHeight="1">
      <c r="A1184" s="403">
        <v>63.0</v>
      </c>
      <c r="B1184" s="404" t="s">
        <v>7316</v>
      </c>
      <c r="C1184" s="405" t="s">
        <v>7317</v>
      </c>
      <c r="D1184" s="94"/>
      <c r="E1184" s="94"/>
      <c r="F1184" s="103"/>
      <c r="G1184" s="140"/>
      <c r="H1184" s="140"/>
      <c r="I1184" s="95"/>
      <c r="J1184" s="69"/>
      <c r="K1184" s="65"/>
      <c r="L1184" s="65"/>
      <c r="M1184" s="302"/>
      <c r="N1184" s="382"/>
      <c r="O1184" s="383"/>
      <c r="P1184" s="302"/>
      <c r="Q1184" s="384"/>
      <c r="R1184" s="458"/>
      <c r="S1184" s="506"/>
      <c r="T1184" s="442" t="s">
        <v>21</v>
      </c>
      <c r="U1184" s="443">
        <v>0.5</v>
      </c>
      <c r="V1184" s="448"/>
      <c r="W1184" s="445"/>
      <c r="X1184" s="418"/>
      <c r="Y1184" s="446"/>
      <c r="Z1184" s="438" t="s">
        <v>20</v>
      </c>
      <c r="AA1184" s="409" t="s">
        <v>21</v>
      </c>
      <c r="AB1184" s="447">
        <v>0.85</v>
      </c>
      <c r="AC1184" s="412"/>
      <c r="AD1184" s="412"/>
      <c r="AE1184" s="413"/>
      <c r="AF1184" s="414">
        <f>ROUND(ROUND(ROUND(G1160*Q1160,0)*U1184,0)*AB1184,0)</f>
        <v>145</v>
      </c>
      <c r="AG1184" s="79"/>
    </row>
    <row r="1185" ht="16.5" customHeight="1">
      <c r="A1185" s="403">
        <v>63.0</v>
      </c>
      <c r="B1185" s="404" t="s">
        <v>7318</v>
      </c>
      <c r="C1185" s="405" t="s">
        <v>7319</v>
      </c>
      <c r="D1185" s="94"/>
      <c r="E1185" s="94"/>
      <c r="F1185" s="103"/>
      <c r="G1185" s="140"/>
      <c r="H1185" s="140"/>
      <c r="I1185" s="95"/>
      <c r="J1185" s="69"/>
      <c r="K1185" s="65"/>
      <c r="L1185" s="65"/>
      <c r="M1185" s="302"/>
      <c r="N1185" s="382"/>
      <c r="O1185" s="383"/>
      <c r="P1185" s="302"/>
      <c r="Q1185" s="384"/>
      <c r="R1185" s="458"/>
      <c r="S1185" s="506"/>
      <c r="T1185" s="442"/>
      <c r="U1185" s="443"/>
      <c r="V1185" s="448"/>
      <c r="W1185" s="507" t="s">
        <v>326</v>
      </c>
      <c r="X1185" s="409" t="s">
        <v>21</v>
      </c>
      <c r="Y1185" s="410">
        <f>$Y$657</f>
        <v>0.7</v>
      </c>
      <c r="Z1185" s="426"/>
      <c r="AA1185" s="427"/>
      <c r="AB1185" s="427"/>
      <c r="AC1185" s="427"/>
      <c r="AD1185" s="427"/>
      <c r="AE1185" s="428"/>
      <c r="AF1185" s="414">
        <f>ROUND(ROUND(ROUND(G1160*Q1160,0)*U1184,0)*Y1185,0)</f>
        <v>119</v>
      </c>
      <c r="AG1185" s="79"/>
    </row>
    <row r="1186" ht="16.5" customHeight="1">
      <c r="A1186" s="403">
        <v>63.0</v>
      </c>
      <c r="B1186" s="404" t="s">
        <v>7320</v>
      </c>
      <c r="C1186" s="405" t="s">
        <v>7321</v>
      </c>
      <c r="D1186" s="94"/>
      <c r="E1186" s="94"/>
      <c r="F1186" s="103"/>
      <c r="G1186" s="140"/>
      <c r="H1186" s="140"/>
      <c r="I1186" s="95"/>
      <c r="J1186" s="69"/>
      <c r="K1186" s="65"/>
      <c r="L1186" s="65"/>
      <c r="M1186" s="302"/>
      <c r="N1186" s="382"/>
      <c r="O1186" s="383"/>
      <c r="P1186" s="302"/>
      <c r="Q1186" s="384"/>
      <c r="R1186" s="458"/>
      <c r="S1186" s="506"/>
      <c r="T1186" s="442"/>
      <c r="U1186" s="443"/>
      <c r="V1186" s="448"/>
      <c r="W1186" s="495"/>
      <c r="X1186" s="418"/>
      <c r="Y1186" s="419"/>
      <c r="Z1186" s="420" t="s">
        <v>20</v>
      </c>
      <c r="AA1186" s="421" t="s">
        <v>21</v>
      </c>
      <c r="AB1186" s="422">
        <v>0.85</v>
      </c>
      <c r="AC1186" s="412"/>
      <c r="AD1186" s="412"/>
      <c r="AE1186" s="413"/>
      <c r="AF1186" s="414">
        <f>ROUND(ROUND(ROUND(ROUND(G1160*Q1160,0)*U1184,0)*Y1185,0)*AB1186,0)</f>
        <v>101</v>
      </c>
      <c r="AG1186" s="79"/>
    </row>
    <row r="1187" ht="16.5" customHeight="1">
      <c r="A1187" s="403">
        <v>63.0</v>
      </c>
      <c r="B1187" s="404" t="s">
        <v>7322</v>
      </c>
      <c r="C1187" s="405" t="s">
        <v>7323</v>
      </c>
      <c r="D1187" s="94"/>
      <c r="E1187" s="94"/>
      <c r="F1187" s="103"/>
      <c r="G1187" s="140"/>
      <c r="H1187" s="140"/>
      <c r="I1187" s="95"/>
      <c r="J1187" s="69"/>
      <c r="K1187" s="65"/>
      <c r="L1187" s="65"/>
      <c r="M1187" s="302"/>
      <c r="N1187" s="382"/>
      <c r="O1187" s="383"/>
      <c r="P1187" s="302"/>
      <c r="Q1187" s="384"/>
      <c r="R1187" s="458"/>
      <c r="S1187" s="506"/>
      <c r="T1187" s="442"/>
      <c r="U1187" s="443"/>
      <c r="V1187" s="448"/>
      <c r="W1187" s="507" t="s">
        <v>329</v>
      </c>
      <c r="X1187" s="409" t="s">
        <v>21</v>
      </c>
      <c r="Y1187" s="410">
        <f>$Y$659</f>
        <v>0.85</v>
      </c>
      <c r="Z1187" s="423"/>
      <c r="AA1187" s="424"/>
      <c r="AB1187" s="424"/>
      <c r="AC1187" s="424"/>
      <c r="AD1187" s="424"/>
      <c r="AE1187" s="419"/>
      <c r="AF1187" s="414">
        <f>ROUND(ROUND(ROUND(G1160*Q1160,0)*U1184,0)*Y1187,0)</f>
        <v>145</v>
      </c>
      <c r="AG1187" s="79"/>
    </row>
    <row r="1188" ht="16.5" customHeight="1">
      <c r="A1188" s="403">
        <v>63.0</v>
      </c>
      <c r="B1188" s="404" t="s">
        <v>7324</v>
      </c>
      <c r="C1188" s="405" t="s">
        <v>7325</v>
      </c>
      <c r="D1188" s="94"/>
      <c r="E1188" s="94"/>
      <c r="F1188" s="103"/>
      <c r="G1188" s="140"/>
      <c r="H1188" s="140"/>
      <c r="I1188" s="95"/>
      <c r="J1188" s="69"/>
      <c r="K1188" s="65"/>
      <c r="L1188" s="65"/>
      <c r="M1188" s="302"/>
      <c r="N1188" s="382"/>
      <c r="O1188" s="383"/>
      <c r="P1188" s="302"/>
      <c r="Q1188" s="384"/>
      <c r="R1188" s="458"/>
      <c r="S1188" s="506"/>
      <c r="T1188" s="442"/>
      <c r="U1188" s="443"/>
      <c r="V1188" s="448"/>
      <c r="W1188" s="495"/>
      <c r="X1188" s="418"/>
      <c r="Y1188" s="419"/>
      <c r="Z1188" s="420" t="s">
        <v>20</v>
      </c>
      <c r="AA1188" s="421" t="s">
        <v>21</v>
      </c>
      <c r="AB1188" s="422">
        <v>0.85</v>
      </c>
      <c r="AC1188" s="412"/>
      <c r="AD1188" s="412"/>
      <c r="AE1188" s="413"/>
      <c r="AF1188" s="414">
        <f>ROUND(ROUND(ROUND(ROUND(G1160*Q1160,0)*U1184,0)*Y1187,0)*AB1188,0)</f>
        <v>123</v>
      </c>
      <c r="AG1188" s="79"/>
    </row>
    <row r="1189" ht="16.5" customHeight="1">
      <c r="A1189" s="403">
        <v>63.0</v>
      </c>
      <c r="B1189" s="404" t="s">
        <v>7326</v>
      </c>
      <c r="C1189" s="405" t="s">
        <v>7327</v>
      </c>
      <c r="D1189" s="94"/>
      <c r="E1189" s="94"/>
      <c r="F1189" s="103"/>
      <c r="G1189" s="140"/>
      <c r="H1189" s="140"/>
      <c r="I1189" s="95"/>
      <c r="J1189" s="69"/>
      <c r="K1189" s="65"/>
      <c r="L1189" s="65"/>
      <c r="M1189" s="302"/>
      <c r="N1189" s="382"/>
      <c r="O1189" s="383"/>
      <c r="P1189" s="302"/>
      <c r="Q1189" s="384"/>
      <c r="R1189" s="458"/>
      <c r="S1189" s="510"/>
      <c r="T1189" s="442"/>
      <c r="U1189" s="443"/>
      <c r="V1189" s="448"/>
      <c r="W1189" s="438"/>
      <c r="X1189" s="409"/>
      <c r="Y1189" s="439"/>
      <c r="Z1189" s="411"/>
      <c r="AA1189" s="412"/>
      <c r="AB1189" s="413"/>
      <c r="AC1189" s="509" t="s">
        <v>30</v>
      </c>
      <c r="AD1189" s="442">
        <v>5.0</v>
      </c>
      <c r="AE1189" s="452" t="s">
        <v>31</v>
      </c>
      <c r="AF1189" s="414">
        <f>ROUND(ROUND(ROUND(G1160*Q1160,0)*U1184,0)-AD1189,0)</f>
        <v>165</v>
      </c>
      <c r="AG1189" s="79"/>
    </row>
    <row r="1190" ht="16.5" customHeight="1">
      <c r="A1190" s="403">
        <v>63.0</v>
      </c>
      <c r="B1190" s="404" t="s">
        <v>7328</v>
      </c>
      <c r="C1190" s="405" t="s">
        <v>7329</v>
      </c>
      <c r="D1190" s="94"/>
      <c r="E1190" s="94"/>
      <c r="F1190" s="103"/>
      <c r="G1190" s="140"/>
      <c r="H1190" s="140"/>
      <c r="I1190" s="95"/>
      <c r="J1190" s="69"/>
      <c r="K1190" s="65"/>
      <c r="L1190" s="65"/>
      <c r="M1190" s="302"/>
      <c r="N1190" s="382"/>
      <c r="O1190" s="383"/>
      <c r="P1190" s="302"/>
      <c r="Q1190" s="384"/>
      <c r="R1190" s="458"/>
      <c r="S1190" s="455"/>
      <c r="T1190" s="442"/>
      <c r="U1190" s="443"/>
      <c r="V1190" s="443"/>
      <c r="W1190" s="445"/>
      <c r="X1190" s="418"/>
      <c r="Y1190" s="446"/>
      <c r="Z1190" s="438" t="s">
        <v>20</v>
      </c>
      <c r="AA1190" s="409" t="s">
        <v>21</v>
      </c>
      <c r="AB1190" s="454">
        <v>0.85</v>
      </c>
      <c r="AC1190" s="506"/>
      <c r="AD1190" s="442"/>
      <c r="AE1190" s="452"/>
      <c r="AF1190" s="414">
        <f>ROUND(ROUND(ROUND(ROUND(G1160*Q1160,0)*U1184,0)*AB1190,0)-AD1189,0)</f>
        <v>140</v>
      </c>
      <c r="AG1190" s="79"/>
    </row>
    <row r="1191" ht="16.5" customHeight="1">
      <c r="A1191" s="403">
        <v>63.0</v>
      </c>
      <c r="B1191" s="404" t="s">
        <v>7330</v>
      </c>
      <c r="C1191" s="405" t="s">
        <v>7331</v>
      </c>
      <c r="D1191" s="94"/>
      <c r="E1191" s="94"/>
      <c r="F1191" s="103"/>
      <c r="G1191" s="140"/>
      <c r="H1191" s="140"/>
      <c r="I1191" s="95"/>
      <c r="J1191" s="69"/>
      <c r="K1191" s="65"/>
      <c r="L1191" s="65"/>
      <c r="M1191" s="302"/>
      <c r="N1191" s="382"/>
      <c r="O1191" s="383"/>
      <c r="P1191" s="302"/>
      <c r="Q1191" s="384"/>
      <c r="R1191" s="458"/>
      <c r="S1191" s="455"/>
      <c r="T1191" s="442"/>
      <c r="U1191" s="443"/>
      <c r="V1191" s="443"/>
      <c r="W1191" s="507" t="s">
        <v>326</v>
      </c>
      <c r="X1191" s="442" t="s">
        <v>21</v>
      </c>
      <c r="Y1191" s="448">
        <f>$Y$657</f>
        <v>0.7</v>
      </c>
      <c r="Z1191" s="426"/>
      <c r="AA1191" s="427"/>
      <c r="AB1191" s="428"/>
      <c r="AC1191" s="506"/>
      <c r="AD1191" s="443"/>
      <c r="AE1191" s="448"/>
      <c r="AF1191" s="414">
        <f>ROUND(ROUND(ROUND(ROUND(G1160*Q1160,0)*U1184,0)*Y1191,0)-AD1189,0)</f>
        <v>114</v>
      </c>
      <c r="AG1191" s="79"/>
    </row>
    <row r="1192" ht="16.5" customHeight="1">
      <c r="A1192" s="403">
        <v>63.0</v>
      </c>
      <c r="B1192" s="404" t="s">
        <v>7332</v>
      </c>
      <c r="C1192" s="405" t="s">
        <v>7333</v>
      </c>
      <c r="D1192" s="94"/>
      <c r="E1192" s="94"/>
      <c r="F1192" s="103"/>
      <c r="G1192" s="140"/>
      <c r="H1192" s="140"/>
      <c r="I1192" s="95"/>
      <c r="J1192" s="69"/>
      <c r="K1192" s="65"/>
      <c r="L1192" s="65"/>
      <c r="M1192" s="302"/>
      <c r="N1192" s="382"/>
      <c r="O1192" s="383"/>
      <c r="P1192" s="302"/>
      <c r="Q1192" s="384"/>
      <c r="R1192" s="458"/>
      <c r="S1192" s="455"/>
      <c r="T1192" s="442"/>
      <c r="U1192" s="443"/>
      <c r="V1192" s="443"/>
      <c r="W1192" s="495"/>
      <c r="X1192" s="418"/>
      <c r="Y1192" s="419"/>
      <c r="Z1192" s="420" t="s">
        <v>20</v>
      </c>
      <c r="AA1192" s="421" t="s">
        <v>21</v>
      </c>
      <c r="AB1192" s="430">
        <v>0.85</v>
      </c>
      <c r="AC1192" s="506"/>
      <c r="AD1192" s="443"/>
      <c r="AE1192" s="448"/>
      <c r="AF1192" s="414">
        <f>ROUND(ROUND(ROUND(ROUND(ROUND(G1160*Q1160,0)*U1184,0)*Y1191,0)*AB1192,0)-AD1189,0)</f>
        <v>96</v>
      </c>
      <c r="AG1192" s="79"/>
    </row>
    <row r="1193" ht="16.5" customHeight="1">
      <c r="A1193" s="403">
        <v>63.0</v>
      </c>
      <c r="B1193" s="404" t="s">
        <v>7334</v>
      </c>
      <c r="C1193" s="405" t="s">
        <v>7335</v>
      </c>
      <c r="D1193" s="94"/>
      <c r="E1193" s="94"/>
      <c r="F1193" s="103"/>
      <c r="G1193" s="140"/>
      <c r="H1193" s="140"/>
      <c r="I1193" s="95"/>
      <c r="J1193" s="69"/>
      <c r="K1193" s="65"/>
      <c r="L1193" s="65"/>
      <c r="M1193" s="302"/>
      <c r="N1193" s="382"/>
      <c r="O1193" s="383"/>
      <c r="P1193" s="302"/>
      <c r="Q1193" s="384"/>
      <c r="R1193" s="453"/>
      <c r="S1193" s="458"/>
      <c r="T1193" s="442"/>
      <c r="U1193" s="443"/>
      <c r="V1193" s="443"/>
      <c r="W1193" s="507" t="s">
        <v>329</v>
      </c>
      <c r="X1193" s="442" t="s">
        <v>21</v>
      </c>
      <c r="Y1193" s="448">
        <f>$Y$659</f>
        <v>0.85</v>
      </c>
      <c r="Z1193" s="423"/>
      <c r="AA1193" s="424"/>
      <c r="AB1193" s="419"/>
      <c r="AC1193" s="506"/>
      <c r="AD1193" s="443"/>
      <c r="AE1193" s="448"/>
      <c r="AF1193" s="414">
        <f>ROUND(ROUND(ROUND(ROUND(G1160*Q1160,0)*U1184,0)*Y1193,0)-AD1189,0)</f>
        <v>140</v>
      </c>
      <c r="AG1193" s="79"/>
    </row>
    <row r="1194" ht="16.5" customHeight="1">
      <c r="A1194" s="403">
        <v>63.0</v>
      </c>
      <c r="B1194" s="404" t="s">
        <v>7336</v>
      </c>
      <c r="C1194" s="405" t="s">
        <v>7337</v>
      </c>
      <c r="D1194" s="94"/>
      <c r="E1194" s="94"/>
      <c r="F1194" s="103"/>
      <c r="G1194" s="140"/>
      <c r="H1194" s="140"/>
      <c r="I1194" s="95"/>
      <c r="J1194" s="69"/>
      <c r="K1194" s="65"/>
      <c r="L1194" s="65"/>
      <c r="M1194" s="302"/>
      <c r="N1194" s="382"/>
      <c r="O1194" s="383"/>
      <c r="P1194" s="302"/>
      <c r="Q1194" s="384"/>
      <c r="R1194" s="460"/>
      <c r="S1194" s="458"/>
      <c r="T1194" s="442"/>
      <c r="U1194" s="443"/>
      <c r="V1194" s="443"/>
      <c r="W1194" s="495"/>
      <c r="X1194" s="418"/>
      <c r="Y1194" s="419"/>
      <c r="Z1194" s="420" t="s">
        <v>20</v>
      </c>
      <c r="AA1194" s="421" t="s">
        <v>21</v>
      </c>
      <c r="AB1194" s="430">
        <v>0.85</v>
      </c>
      <c r="AC1194" s="495"/>
      <c r="AD1194" s="424"/>
      <c r="AE1194" s="419"/>
      <c r="AF1194" s="414">
        <f>ROUND(ROUND(ROUND(ROUND(ROUND(G1160*Q1160,0)*U1184,0)*Y1193,0)*AB1194,0)-AD1189,0)</f>
        <v>118</v>
      </c>
      <c r="AG1194" s="79"/>
    </row>
    <row r="1195" ht="16.5" customHeight="1">
      <c r="A1195" s="29">
        <v>63.0</v>
      </c>
      <c r="B1195" s="30" t="s">
        <v>7338</v>
      </c>
      <c r="C1195" s="32" t="s">
        <v>7339</v>
      </c>
      <c r="D1195" s="94"/>
      <c r="E1195" s="94"/>
      <c r="F1195" s="94"/>
      <c r="G1195" s="140"/>
      <c r="H1195" s="140"/>
      <c r="I1195" s="95"/>
      <c r="J1195" s="82" t="s">
        <v>38</v>
      </c>
      <c r="K1195" s="96"/>
      <c r="L1195" s="96"/>
      <c r="M1195" s="152"/>
      <c r="N1195" s="105"/>
      <c r="O1195" s="94"/>
      <c r="P1195" s="140"/>
      <c r="Q1195" s="95"/>
      <c r="R1195" s="287"/>
      <c r="S1195" s="287"/>
      <c r="T1195" s="152"/>
      <c r="U1195" s="152"/>
      <c r="V1195" s="152"/>
      <c r="W1195" s="299"/>
      <c r="X1195" s="287"/>
      <c r="Y1195" s="345"/>
      <c r="Z1195" s="398"/>
      <c r="AA1195" s="288"/>
      <c r="AB1195" s="288"/>
      <c r="AC1195" s="288"/>
      <c r="AD1195" s="288"/>
      <c r="AE1195" s="346"/>
      <c r="AF1195" s="45">
        <f>ROUND(ROUND(G1160+K1196,0)*Q1160,0)</f>
        <v>346</v>
      </c>
      <c r="AG1195" s="79"/>
    </row>
    <row r="1196" ht="16.5" customHeight="1">
      <c r="A1196" s="29">
        <v>63.0</v>
      </c>
      <c r="B1196" s="30" t="s">
        <v>7340</v>
      </c>
      <c r="C1196" s="32" t="s">
        <v>7341</v>
      </c>
      <c r="D1196" s="94"/>
      <c r="E1196" s="94"/>
      <c r="F1196" s="94"/>
      <c r="G1196" s="140"/>
      <c r="H1196" s="140"/>
      <c r="I1196" s="95"/>
      <c r="J1196" s="482"/>
      <c r="K1196" s="302">
        <v>8.0</v>
      </c>
      <c r="L1196" s="63" t="s">
        <v>40</v>
      </c>
      <c r="M1196" s="140"/>
      <c r="N1196" s="105"/>
      <c r="O1196" s="94"/>
      <c r="P1196" s="140"/>
      <c r="Q1196" s="95"/>
      <c r="R1196" s="302"/>
      <c r="S1196" s="302"/>
      <c r="T1196" s="140"/>
      <c r="U1196" s="140"/>
      <c r="V1196" s="140"/>
      <c r="W1196" s="303"/>
      <c r="X1196" s="290"/>
      <c r="Y1196" s="350"/>
      <c r="Z1196" s="299" t="s">
        <v>20</v>
      </c>
      <c r="AA1196" s="287" t="s">
        <v>21</v>
      </c>
      <c r="AB1196" s="351">
        <v>0.85</v>
      </c>
      <c r="AC1196" s="288"/>
      <c r="AD1196" s="288"/>
      <c r="AE1196" s="346"/>
      <c r="AF1196" s="45">
        <f>ROUND(ROUND(ROUND(G1160+K1196,0)*Q1160,0)*AB1196,0)</f>
        <v>294</v>
      </c>
      <c r="AG1196" s="79"/>
    </row>
    <row r="1197" ht="16.5" customHeight="1">
      <c r="A1197" s="29">
        <v>63.0</v>
      </c>
      <c r="B1197" s="30" t="s">
        <v>7342</v>
      </c>
      <c r="C1197" s="32" t="s">
        <v>7343</v>
      </c>
      <c r="D1197" s="94"/>
      <c r="E1197" s="94"/>
      <c r="F1197" s="94"/>
      <c r="G1197" s="140"/>
      <c r="H1197" s="140"/>
      <c r="I1197" s="95"/>
      <c r="J1197" s="482"/>
      <c r="K1197" s="65"/>
      <c r="L1197" s="302"/>
      <c r="M1197" s="366"/>
      <c r="N1197" s="367"/>
      <c r="O1197" s="368"/>
      <c r="P1197" s="366"/>
      <c r="Q1197" s="369"/>
      <c r="R1197" s="304"/>
      <c r="S1197" s="304"/>
      <c r="T1197" s="140"/>
      <c r="U1197" s="140"/>
      <c r="V1197" s="140"/>
      <c r="W1197" s="305" t="s">
        <v>326</v>
      </c>
      <c r="X1197" s="287" t="s">
        <v>21</v>
      </c>
      <c r="Y1197" s="354">
        <f>$Y$657</f>
        <v>0.7</v>
      </c>
      <c r="Z1197" s="434"/>
      <c r="AA1197" s="297"/>
      <c r="AB1197" s="297"/>
      <c r="AC1197" s="297"/>
      <c r="AD1197" s="297"/>
      <c r="AE1197" s="362"/>
      <c r="AF1197" s="45">
        <f>ROUND(ROUND(ROUND(G1160+K1196,0)*Q1160,0)*Y1197,0)</f>
        <v>242</v>
      </c>
      <c r="AG1197" s="79"/>
    </row>
    <row r="1198" ht="16.5" customHeight="1">
      <c r="A1198" s="29">
        <v>63.0</v>
      </c>
      <c r="B1198" s="30" t="s">
        <v>7344</v>
      </c>
      <c r="C1198" s="32" t="s">
        <v>7345</v>
      </c>
      <c r="D1198" s="94"/>
      <c r="E1198" s="94"/>
      <c r="F1198" s="94"/>
      <c r="G1198" s="140"/>
      <c r="H1198" s="140"/>
      <c r="I1198" s="95"/>
      <c r="J1198" s="482"/>
      <c r="K1198" s="65"/>
      <c r="L1198" s="302"/>
      <c r="M1198" s="366"/>
      <c r="N1198" s="367"/>
      <c r="O1198" s="368"/>
      <c r="P1198" s="366"/>
      <c r="Q1198" s="369"/>
      <c r="R1198" s="304"/>
      <c r="S1198" s="304"/>
      <c r="T1198" s="140"/>
      <c r="U1198" s="140"/>
      <c r="V1198" s="140"/>
      <c r="W1198" s="484"/>
      <c r="X1198" s="290"/>
      <c r="Y1198" s="355"/>
      <c r="Z1198" s="356" t="s">
        <v>20</v>
      </c>
      <c r="AA1198" s="357" t="s">
        <v>21</v>
      </c>
      <c r="AB1198" s="358">
        <v>0.85</v>
      </c>
      <c r="AC1198" s="288"/>
      <c r="AD1198" s="288"/>
      <c r="AE1198" s="346"/>
      <c r="AF1198" s="45">
        <f>ROUND(ROUND(ROUND(ROUND(G1160+K1196,0)*Q1160,0)*Y1197,0)*AB1198,0)</f>
        <v>206</v>
      </c>
      <c r="AG1198" s="79"/>
    </row>
    <row r="1199" ht="16.5" customHeight="1">
      <c r="A1199" s="29">
        <v>63.0</v>
      </c>
      <c r="B1199" s="30" t="s">
        <v>7346</v>
      </c>
      <c r="C1199" s="32" t="s">
        <v>7347</v>
      </c>
      <c r="D1199" s="94"/>
      <c r="E1199" s="94"/>
      <c r="F1199" s="94"/>
      <c r="G1199" s="140"/>
      <c r="H1199" s="140"/>
      <c r="I1199" s="95"/>
      <c r="J1199" s="69"/>
      <c r="K1199" s="65"/>
      <c r="L1199" s="302"/>
      <c r="M1199" s="366"/>
      <c r="N1199" s="367"/>
      <c r="O1199" s="368"/>
      <c r="P1199" s="366"/>
      <c r="Q1199" s="369"/>
      <c r="R1199" s="304"/>
      <c r="S1199" s="304"/>
      <c r="T1199" s="140"/>
      <c r="U1199" s="140"/>
      <c r="V1199" s="140"/>
      <c r="W1199" s="305" t="s">
        <v>329</v>
      </c>
      <c r="X1199" s="287" t="s">
        <v>21</v>
      </c>
      <c r="Y1199" s="354">
        <f>$Y$659</f>
        <v>0.85</v>
      </c>
      <c r="Z1199" s="435"/>
      <c r="AA1199" s="292"/>
      <c r="AB1199" s="292"/>
      <c r="AC1199" s="292"/>
      <c r="AD1199" s="292"/>
      <c r="AE1199" s="355"/>
      <c r="AF1199" s="45">
        <f>ROUND(ROUND(ROUND(G1160+K1196,0)*Q1160,0)*Y1199,0)</f>
        <v>294</v>
      </c>
      <c r="AG1199" s="79"/>
    </row>
    <row r="1200" ht="16.5" customHeight="1">
      <c r="A1200" s="29">
        <v>63.0</v>
      </c>
      <c r="B1200" s="30" t="s">
        <v>7348</v>
      </c>
      <c r="C1200" s="32" t="s">
        <v>7349</v>
      </c>
      <c r="D1200" s="94"/>
      <c r="E1200" s="94"/>
      <c r="F1200" s="94"/>
      <c r="G1200" s="140"/>
      <c r="H1200" s="140"/>
      <c r="I1200" s="95"/>
      <c r="J1200" s="69"/>
      <c r="K1200" s="65"/>
      <c r="L1200" s="302"/>
      <c r="M1200" s="366"/>
      <c r="N1200" s="367"/>
      <c r="O1200" s="368"/>
      <c r="P1200" s="366"/>
      <c r="Q1200" s="369"/>
      <c r="R1200" s="304"/>
      <c r="S1200" s="304"/>
      <c r="T1200" s="140"/>
      <c r="U1200" s="140"/>
      <c r="V1200" s="140"/>
      <c r="W1200" s="484"/>
      <c r="X1200" s="290"/>
      <c r="Y1200" s="355"/>
      <c r="Z1200" s="356" t="s">
        <v>20</v>
      </c>
      <c r="AA1200" s="357" t="s">
        <v>21</v>
      </c>
      <c r="AB1200" s="358">
        <v>0.85</v>
      </c>
      <c r="AC1200" s="288"/>
      <c r="AD1200" s="288"/>
      <c r="AE1200" s="346"/>
      <c r="AF1200" s="45">
        <f>ROUND(ROUND(ROUND(ROUND(G1160+K1196,0)*Q1160,0)*Y1199,0)*AB1200,0)</f>
        <v>250</v>
      </c>
      <c r="AG1200" s="79"/>
    </row>
    <row r="1201" ht="16.5" customHeight="1">
      <c r="A1201" s="29">
        <v>63.0</v>
      </c>
      <c r="B1201" s="30" t="s">
        <v>7350</v>
      </c>
      <c r="C1201" s="32" t="s">
        <v>7351</v>
      </c>
      <c r="D1201" s="94"/>
      <c r="E1201" s="94"/>
      <c r="F1201" s="94"/>
      <c r="G1201" s="140"/>
      <c r="H1201" s="140"/>
      <c r="I1201" s="95"/>
      <c r="J1201" s="69"/>
      <c r="K1201" s="65"/>
      <c r="L1201" s="302"/>
      <c r="M1201" s="366"/>
      <c r="N1201" s="367"/>
      <c r="O1201" s="368"/>
      <c r="P1201" s="366"/>
      <c r="Q1201" s="369"/>
      <c r="R1201" s="304"/>
      <c r="S1201" s="304"/>
      <c r="T1201" s="140"/>
      <c r="U1201" s="140"/>
      <c r="V1201" s="140"/>
      <c r="W1201" s="299"/>
      <c r="X1201" s="287"/>
      <c r="Y1201" s="345"/>
      <c r="Z1201" s="398"/>
      <c r="AA1201" s="288"/>
      <c r="AB1201" s="346"/>
      <c r="AC1201" s="82" t="s">
        <v>30</v>
      </c>
      <c r="AD1201" s="302">
        <v>5.0</v>
      </c>
      <c r="AE1201" s="360" t="s">
        <v>31</v>
      </c>
      <c r="AF1201" s="45">
        <f>ROUND(ROUND(ROUND(G1160+K1196,0)*Q1160,0)-AD1201,0)</f>
        <v>341</v>
      </c>
      <c r="AG1201" s="79"/>
    </row>
    <row r="1202" ht="16.5" customHeight="1">
      <c r="A1202" s="29">
        <v>63.0</v>
      </c>
      <c r="B1202" s="30" t="s">
        <v>7352</v>
      </c>
      <c r="C1202" s="32" t="s">
        <v>7353</v>
      </c>
      <c r="D1202" s="94"/>
      <c r="E1202" s="94"/>
      <c r="F1202" s="94"/>
      <c r="G1202" s="140"/>
      <c r="H1202" s="140"/>
      <c r="I1202" s="95"/>
      <c r="J1202" s="69"/>
      <c r="K1202" s="65"/>
      <c r="L1202" s="302"/>
      <c r="M1202" s="366"/>
      <c r="N1202" s="367"/>
      <c r="O1202" s="368"/>
      <c r="P1202" s="366"/>
      <c r="Q1202" s="369"/>
      <c r="R1202" s="304"/>
      <c r="S1202" s="304"/>
      <c r="T1202" s="140"/>
      <c r="U1202" s="140"/>
      <c r="V1202" s="140"/>
      <c r="W1202" s="303"/>
      <c r="X1202" s="290"/>
      <c r="Y1202" s="350"/>
      <c r="Z1202" s="299" t="s">
        <v>20</v>
      </c>
      <c r="AA1202" s="287" t="s">
        <v>21</v>
      </c>
      <c r="AB1202" s="361">
        <v>0.85</v>
      </c>
      <c r="AC1202" s="482"/>
      <c r="AD1202" s="302"/>
      <c r="AE1202" s="360"/>
      <c r="AF1202" s="45">
        <f>ROUND(ROUND(ROUND(ROUND(G1160+K1196,0)*Q1160,0)*AB1202,0)-AD1201,0)</f>
        <v>289</v>
      </c>
      <c r="AG1202" s="79"/>
    </row>
    <row r="1203" ht="16.5" customHeight="1">
      <c r="A1203" s="29">
        <v>63.0</v>
      </c>
      <c r="B1203" s="30" t="s">
        <v>7354</v>
      </c>
      <c r="C1203" s="32" t="s">
        <v>7355</v>
      </c>
      <c r="D1203" s="94"/>
      <c r="E1203" s="94"/>
      <c r="F1203" s="94"/>
      <c r="G1203" s="140"/>
      <c r="H1203" s="140"/>
      <c r="I1203" s="95"/>
      <c r="J1203" s="69"/>
      <c r="K1203" s="65"/>
      <c r="L1203" s="302"/>
      <c r="M1203" s="366"/>
      <c r="N1203" s="367"/>
      <c r="O1203" s="368"/>
      <c r="P1203" s="366"/>
      <c r="Q1203" s="369"/>
      <c r="R1203" s="304"/>
      <c r="S1203" s="304"/>
      <c r="T1203" s="140"/>
      <c r="U1203" s="140"/>
      <c r="V1203" s="140"/>
      <c r="W1203" s="305" t="s">
        <v>326</v>
      </c>
      <c r="X1203" s="302" t="s">
        <v>21</v>
      </c>
      <c r="Y1203" s="349">
        <v>0.7</v>
      </c>
      <c r="Z1203" s="434"/>
      <c r="AA1203" s="297"/>
      <c r="AB1203" s="362"/>
      <c r="AC1203" s="482"/>
      <c r="AD1203" s="313"/>
      <c r="AE1203" s="349"/>
      <c r="AF1203" s="45">
        <f>ROUND(ROUND(ROUND(ROUND(G1160+K1196,0)*Q1160,0)*Y1203,0)-AD1201,0)</f>
        <v>237</v>
      </c>
      <c r="AG1203" s="79"/>
    </row>
    <row r="1204" ht="16.5" customHeight="1">
      <c r="A1204" s="29">
        <v>63.0</v>
      </c>
      <c r="B1204" s="30" t="s">
        <v>7356</v>
      </c>
      <c r="C1204" s="32" t="s">
        <v>7357</v>
      </c>
      <c r="D1204" s="94"/>
      <c r="E1204" s="94"/>
      <c r="F1204" s="94"/>
      <c r="G1204" s="140"/>
      <c r="H1204" s="140"/>
      <c r="I1204" s="95"/>
      <c r="J1204" s="69"/>
      <c r="K1204" s="65"/>
      <c r="L1204" s="302"/>
      <c r="M1204" s="366"/>
      <c r="N1204" s="367"/>
      <c r="O1204" s="368"/>
      <c r="P1204" s="366"/>
      <c r="Q1204" s="369"/>
      <c r="R1204" s="304"/>
      <c r="S1204" s="304"/>
      <c r="T1204" s="140"/>
      <c r="U1204" s="140"/>
      <c r="V1204" s="140"/>
      <c r="W1204" s="484"/>
      <c r="X1204" s="290"/>
      <c r="Y1204" s="355"/>
      <c r="Z1204" s="356" t="s">
        <v>20</v>
      </c>
      <c r="AA1204" s="357" t="s">
        <v>21</v>
      </c>
      <c r="AB1204" s="363">
        <v>0.85</v>
      </c>
      <c r="AC1204" s="482"/>
      <c r="AD1204" s="313"/>
      <c r="AE1204" s="349"/>
      <c r="AF1204" s="45">
        <f>ROUND(ROUND(ROUND(ROUND(ROUND(G1160+K1196,0)*Q1160,0)*Y1203,0)*AB1204,0)-AD1201,0)</f>
        <v>201</v>
      </c>
      <c r="AG1204" s="79"/>
    </row>
    <row r="1205" ht="16.5" customHeight="1">
      <c r="A1205" s="29">
        <v>63.0</v>
      </c>
      <c r="B1205" s="30" t="s">
        <v>7358</v>
      </c>
      <c r="C1205" s="32" t="s">
        <v>7359</v>
      </c>
      <c r="D1205" s="94"/>
      <c r="E1205" s="94"/>
      <c r="F1205" s="94"/>
      <c r="G1205" s="140"/>
      <c r="H1205" s="140"/>
      <c r="I1205" s="95"/>
      <c r="J1205" s="69"/>
      <c r="K1205" s="65"/>
      <c r="L1205" s="302"/>
      <c r="M1205" s="366"/>
      <c r="N1205" s="367"/>
      <c r="O1205" s="368"/>
      <c r="P1205" s="366"/>
      <c r="Q1205" s="369"/>
      <c r="R1205" s="304"/>
      <c r="S1205" s="304"/>
      <c r="T1205" s="140"/>
      <c r="U1205" s="140"/>
      <c r="V1205" s="140"/>
      <c r="W1205" s="305" t="s">
        <v>329</v>
      </c>
      <c r="X1205" s="302" t="s">
        <v>21</v>
      </c>
      <c r="Y1205" s="349">
        <v>0.85</v>
      </c>
      <c r="Z1205" s="435"/>
      <c r="AA1205" s="292"/>
      <c r="AB1205" s="355"/>
      <c r="AC1205" s="482"/>
      <c r="AD1205" s="313"/>
      <c r="AE1205" s="349"/>
      <c r="AF1205" s="45">
        <f>ROUND(ROUND(ROUND(ROUND(G1160+K1196,0)*Q1160,0)*Y1205,0)-AD1201,0)</f>
        <v>289</v>
      </c>
      <c r="AG1205" s="79"/>
    </row>
    <row r="1206" ht="16.5" customHeight="1">
      <c r="A1206" s="29">
        <v>63.0</v>
      </c>
      <c r="B1206" s="30" t="s">
        <v>7360</v>
      </c>
      <c r="C1206" s="32" t="s">
        <v>7361</v>
      </c>
      <c r="D1206" s="94"/>
      <c r="E1206" s="94"/>
      <c r="F1206" s="94"/>
      <c r="G1206" s="140"/>
      <c r="H1206" s="140"/>
      <c r="I1206" s="95"/>
      <c r="J1206" s="69"/>
      <c r="K1206" s="65"/>
      <c r="L1206" s="302"/>
      <c r="M1206" s="366"/>
      <c r="N1206" s="367"/>
      <c r="O1206" s="368"/>
      <c r="P1206" s="366"/>
      <c r="Q1206" s="369"/>
      <c r="R1206" s="304"/>
      <c r="S1206" s="304"/>
      <c r="T1206" s="140"/>
      <c r="U1206" s="140"/>
      <c r="V1206" s="140"/>
      <c r="W1206" s="484"/>
      <c r="X1206" s="290"/>
      <c r="Y1206" s="355"/>
      <c r="Z1206" s="356" t="s">
        <v>20</v>
      </c>
      <c r="AA1206" s="357" t="s">
        <v>21</v>
      </c>
      <c r="AB1206" s="363">
        <v>0.85</v>
      </c>
      <c r="AC1206" s="484"/>
      <c r="AD1206" s="292"/>
      <c r="AE1206" s="355"/>
      <c r="AF1206" s="45">
        <f>ROUND(ROUND(ROUND(ROUND(ROUND(G1160+K1196,0)*Q1160,0)*Y1205,0)*AB1206,0)-AD1201,0)</f>
        <v>245</v>
      </c>
      <c r="AG1206" s="79"/>
    </row>
    <row r="1207" ht="16.5" customHeight="1">
      <c r="A1207" s="403">
        <v>63.0</v>
      </c>
      <c r="B1207" s="404" t="s">
        <v>7362</v>
      </c>
      <c r="C1207" s="405" t="s">
        <v>7363</v>
      </c>
      <c r="D1207" s="94"/>
      <c r="E1207" s="94"/>
      <c r="F1207" s="307"/>
      <c r="G1207" s="352"/>
      <c r="H1207" s="140"/>
      <c r="I1207" s="95"/>
      <c r="J1207" s="69"/>
      <c r="K1207" s="65"/>
      <c r="L1207" s="302"/>
      <c r="M1207" s="366"/>
      <c r="N1207" s="367"/>
      <c r="O1207" s="368"/>
      <c r="P1207" s="366"/>
      <c r="Q1207" s="369"/>
      <c r="R1207" s="504" t="s">
        <v>23</v>
      </c>
      <c r="S1207" s="505" t="s">
        <v>24</v>
      </c>
      <c r="T1207" s="408"/>
      <c r="U1207" s="408"/>
      <c r="V1207" s="437"/>
      <c r="W1207" s="438"/>
      <c r="X1207" s="409"/>
      <c r="Y1207" s="439"/>
      <c r="Z1207" s="411"/>
      <c r="AA1207" s="412"/>
      <c r="AB1207" s="412"/>
      <c r="AC1207" s="412"/>
      <c r="AD1207" s="412"/>
      <c r="AE1207" s="413"/>
      <c r="AF1207" s="414">
        <f>ROUND(ROUND(ROUND(G1160+K1196,0)*Q1160,0)*U1208,0)</f>
        <v>242</v>
      </c>
      <c r="AG1207" s="79"/>
    </row>
    <row r="1208" ht="16.5" customHeight="1">
      <c r="A1208" s="403">
        <v>63.0</v>
      </c>
      <c r="B1208" s="404" t="s">
        <v>7364</v>
      </c>
      <c r="C1208" s="405" t="s">
        <v>7365</v>
      </c>
      <c r="D1208" s="94"/>
      <c r="E1208" s="94"/>
      <c r="F1208" s="307"/>
      <c r="G1208" s="352"/>
      <c r="H1208" s="140"/>
      <c r="I1208" s="95"/>
      <c r="J1208" s="69"/>
      <c r="K1208" s="302"/>
      <c r="L1208" s="63"/>
      <c r="M1208" s="366"/>
      <c r="N1208" s="367"/>
      <c r="O1208" s="368"/>
      <c r="P1208" s="366"/>
      <c r="Q1208" s="369"/>
      <c r="R1208" s="481"/>
      <c r="S1208" s="506"/>
      <c r="T1208" s="442" t="s">
        <v>21</v>
      </c>
      <c r="U1208" s="443">
        <v>0.7</v>
      </c>
      <c r="V1208" s="444"/>
      <c r="W1208" s="445"/>
      <c r="X1208" s="418"/>
      <c r="Y1208" s="446"/>
      <c r="Z1208" s="438" t="s">
        <v>20</v>
      </c>
      <c r="AA1208" s="409" t="s">
        <v>21</v>
      </c>
      <c r="AB1208" s="447">
        <v>0.85</v>
      </c>
      <c r="AC1208" s="412"/>
      <c r="AD1208" s="412"/>
      <c r="AE1208" s="413"/>
      <c r="AF1208" s="414">
        <f>ROUND(ROUND(ROUND(ROUND(G1160+K1196,0)*Q1160,0)*U1208,0)*AB1208,0)</f>
        <v>206</v>
      </c>
      <c r="AG1208" s="79"/>
    </row>
    <row r="1209" ht="16.5" customHeight="1">
      <c r="A1209" s="403">
        <v>63.0</v>
      </c>
      <c r="B1209" s="404" t="s">
        <v>7366</v>
      </c>
      <c r="C1209" s="405" t="s">
        <v>7367</v>
      </c>
      <c r="D1209" s="94"/>
      <c r="E1209" s="94"/>
      <c r="F1209" s="103"/>
      <c r="G1209" s="140"/>
      <c r="H1209" s="140"/>
      <c r="I1209" s="95"/>
      <c r="J1209" s="69"/>
      <c r="K1209" s="65"/>
      <c r="L1209" s="65"/>
      <c r="M1209" s="302"/>
      <c r="N1209" s="382"/>
      <c r="O1209" s="383"/>
      <c r="P1209" s="302"/>
      <c r="Q1209" s="384"/>
      <c r="R1209" s="481"/>
      <c r="S1209" s="506"/>
      <c r="T1209" s="442"/>
      <c r="U1209" s="443"/>
      <c r="V1209" s="448"/>
      <c r="W1209" s="507" t="s">
        <v>326</v>
      </c>
      <c r="X1209" s="409" t="s">
        <v>21</v>
      </c>
      <c r="Y1209" s="410">
        <f>$Y$657</f>
        <v>0.7</v>
      </c>
      <c r="Z1209" s="426"/>
      <c r="AA1209" s="427"/>
      <c r="AB1209" s="427"/>
      <c r="AC1209" s="427"/>
      <c r="AD1209" s="427"/>
      <c r="AE1209" s="428"/>
      <c r="AF1209" s="414">
        <f>ROUND(ROUND(ROUND(ROUND(G1160+K1196,0)*Q1160,0)*U1208,0)*Y1209,0)</f>
        <v>169</v>
      </c>
      <c r="AG1209" s="79"/>
    </row>
    <row r="1210" ht="16.5" customHeight="1">
      <c r="A1210" s="403">
        <v>63.0</v>
      </c>
      <c r="B1210" s="404" t="s">
        <v>7368</v>
      </c>
      <c r="C1210" s="405" t="s">
        <v>7369</v>
      </c>
      <c r="D1210" s="94"/>
      <c r="E1210" s="94"/>
      <c r="F1210" s="103"/>
      <c r="G1210" s="140"/>
      <c r="H1210" s="140"/>
      <c r="I1210" s="95"/>
      <c r="J1210" s="69"/>
      <c r="K1210" s="65"/>
      <c r="L1210" s="65"/>
      <c r="M1210" s="302"/>
      <c r="N1210" s="382"/>
      <c r="O1210" s="383"/>
      <c r="P1210" s="302"/>
      <c r="Q1210" s="384"/>
      <c r="R1210" s="481"/>
      <c r="S1210" s="506"/>
      <c r="T1210" s="442"/>
      <c r="U1210" s="443"/>
      <c r="V1210" s="448"/>
      <c r="W1210" s="495"/>
      <c r="X1210" s="418"/>
      <c r="Y1210" s="419"/>
      <c r="Z1210" s="420" t="s">
        <v>20</v>
      </c>
      <c r="AA1210" s="421" t="s">
        <v>21</v>
      </c>
      <c r="AB1210" s="422">
        <v>0.85</v>
      </c>
      <c r="AC1210" s="412"/>
      <c r="AD1210" s="412"/>
      <c r="AE1210" s="413"/>
      <c r="AF1210" s="414">
        <f>ROUND(ROUND(ROUND(ROUND(ROUND(G1160+K1196,0)*Q1160,0)*U1208,0)*Y1209,0)*AB1210,0)</f>
        <v>144</v>
      </c>
      <c r="AG1210" s="79"/>
    </row>
    <row r="1211" ht="16.5" customHeight="1">
      <c r="A1211" s="403">
        <v>63.0</v>
      </c>
      <c r="B1211" s="404" t="s">
        <v>7370</v>
      </c>
      <c r="C1211" s="405" t="s">
        <v>7371</v>
      </c>
      <c r="D1211" s="94"/>
      <c r="E1211" s="94"/>
      <c r="F1211" s="103"/>
      <c r="G1211" s="140"/>
      <c r="H1211" s="140"/>
      <c r="I1211" s="95"/>
      <c r="J1211" s="69"/>
      <c r="K1211" s="65"/>
      <c r="L1211" s="65"/>
      <c r="M1211" s="302"/>
      <c r="N1211" s="382"/>
      <c r="O1211" s="383"/>
      <c r="P1211" s="302"/>
      <c r="Q1211" s="384"/>
      <c r="R1211" s="481"/>
      <c r="S1211" s="506"/>
      <c r="T1211" s="442"/>
      <c r="U1211" s="443"/>
      <c r="V1211" s="448"/>
      <c r="W1211" s="507" t="s">
        <v>329</v>
      </c>
      <c r="X1211" s="409" t="s">
        <v>21</v>
      </c>
      <c r="Y1211" s="410">
        <f>$Y$659</f>
        <v>0.85</v>
      </c>
      <c r="Z1211" s="423"/>
      <c r="AA1211" s="424"/>
      <c r="AB1211" s="424"/>
      <c r="AC1211" s="424"/>
      <c r="AD1211" s="424"/>
      <c r="AE1211" s="419"/>
      <c r="AF1211" s="414">
        <f>ROUND(ROUND(ROUND(ROUND(G1160+K1196,0)*Q1160,0)*U1208,0)*Y1211,0)</f>
        <v>206</v>
      </c>
      <c r="AG1211" s="79"/>
    </row>
    <row r="1212" ht="16.5" customHeight="1">
      <c r="A1212" s="403">
        <v>63.0</v>
      </c>
      <c r="B1212" s="404" t="s">
        <v>7372</v>
      </c>
      <c r="C1212" s="405" t="s">
        <v>7373</v>
      </c>
      <c r="D1212" s="94"/>
      <c r="E1212" s="94"/>
      <c r="F1212" s="103"/>
      <c r="G1212" s="140"/>
      <c r="H1212" s="140"/>
      <c r="I1212" s="95"/>
      <c r="J1212" s="65"/>
      <c r="K1212" s="65"/>
      <c r="L1212" s="65"/>
      <c r="M1212" s="302"/>
      <c r="N1212" s="382"/>
      <c r="O1212" s="383"/>
      <c r="P1212" s="302"/>
      <c r="Q1212" s="384"/>
      <c r="R1212" s="481"/>
      <c r="S1212" s="510"/>
      <c r="T1212" s="442"/>
      <c r="U1212" s="443"/>
      <c r="V1212" s="448"/>
      <c r="W1212" s="495"/>
      <c r="X1212" s="418"/>
      <c r="Y1212" s="419"/>
      <c r="Z1212" s="420" t="s">
        <v>20</v>
      </c>
      <c r="AA1212" s="421" t="s">
        <v>21</v>
      </c>
      <c r="AB1212" s="422">
        <v>0.85</v>
      </c>
      <c r="AC1212" s="412"/>
      <c r="AD1212" s="412"/>
      <c r="AE1212" s="413"/>
      <c r="AF1212" s="414">
        <f>ROUND(ROUND(ROUND(ROUND(ROUND(G1160+K1196,0)*Q1160,0)*U1208,0)*Y1211,0)*AB1212,0)</f>
        <v>175</v>
      </c>
      <c r="AG1212" s="79"/>
    </row>
    <row r="1213" ht="16.5" customHeight="1">
      <c r="A1213" s="403">
        <v>63.0</v>
      </c>
      <c r="B1213" s="404" t="s">
        <v>7374</v>
      </c>
      <c r="C1213" s="405" t="s">
        <v>7375</v>
      </c>
      <c r="D1213" s="94"/>
      <c r="E1213" s="94"/>
      <c r="F1213" s="103"/>
      <c r="G1213" s="140"/>
      <c r="H1213" s="140"/>
      <c r="I1213" s="95"/>
      <c r="J1213" s="65"/>
      <c r="K1213" s="65"/>
      <c r="L1213" s="65"/>
      <c r="M1213" s="302"/>
      <c r="N1213" s="382"/>
      <c r="O1213" s="383"/>
      <c r="P1213" s="302"/>
      <c r="Q1213" s="384"/>
      <c r="R1213" s="508"/>
      <c r="S1213" s="455"/>
      <c r="T1213" s="442"/>
      <c r="U1213" s="443"/>
      <c r="V1213" s="448"/>
      <c r="W1213" s="438"/>
      <c r="X1213" s="409"/>
      <c r="Y1213" s="439"/>
      <c r="Z1213" s="411"/>
      <c r="AA1213" s="412"/>
      <c r="AB1213" s="413"/>
      <c r="AC1213" s="509" t="s">
        <v>30</v>
      </c>
      <c r="AD1213" s="442">
        <v>5.0</v>
      </c>
      <c r="AE1213" s="452" t="s">
        <v>31</v>
      </c>
      <c r="AF1213" s="414">
        <f>ROUND(ROUND(ROUND(ROUND(G1160+K1196,0)*Q1160,0)*U1208,0)-AD1213,0)</f>
        <v>237</v>
      </c>
      <c r="AG1213" s="79"/>
    </row>
    <row r="1214" ht="16.5" customHeight="1">
      <c r="A1214" s="403">
        <v>63.0</v>
      </c>
      <c r="B1214" s="404" t="s">
        <v>7376</v>
      </c>
      <c r="C1214" s="405" t="s">
        <v>7377</v>
      </c>
      <c r="D1214" s="94"/>
      <c r="E1214" s="94"/>
      <c r="F1214" s="103"/>
      <c r="G1214" s="140"/>
      <c r="H1214" s="140"/>
      <c r="I1214" s="95"/>
      <c r="J1214" s="65"/>
      <c r="K1214" s="65"/>
      <c r="L1214" s="65"/>
      <c r="M1214" s="302"/>
      <c r="N1214" s="382"/>
      <c r="O1214" s="383"/>
      <c r="P1214" s="302"/>
      <c r="Q1214" s="384"/>
      <c r="R1214" s="458"/>
      <c r="S1214" s="455"/>
      <c r="T1214" s="442"/>
      <c r="U1214" s="443"/>
      <c r="V1214" s="448"/>
      <c r="W1214" s="445"/>
      <c r="X1214" s="418"/>
      <c r="Y1214" s="446"/>
      <c r="Z1214" s="438" t="s">
        <v>20</v>
      </c>
      <c r="AA1214" s="409" t="s">
        <v>21</v>
      </c>
      <c r="AB1214" s="454">
        <v>0.85</v>
      </c>
      <c r="AC1214" s="506"/>
      <c r="AD1214" s="442"/>
      <c r="AE1214" s="452"/>
      <c r="AF1214" s="414">
        <f>ROUND(ROUND(ROUND(ROUND(ROUND(G1160+K1196,0)*Q1160,0)*U1208,0)*AB1214,0)-AD1213,0)</f>
        <v>201</v>
      </c>
      <c r="AG1214" s="79"/>
    </row>
    <row r="1215" ht="16.5" customHeight="1">
      <c r="A1215" s="403">
        <v>63.0</v>
      </c>
      <c r="B1215" s="404" t="s">
        <v>7378</v>
      </c>
      <c r="C1215" s="405" t="s">
        <v>7379</v>
      </c>
      <c r="D1215" s="94"/>
      <c r="E1215" s="94"/>
      <c r="F1215" s="103"/>
      <c r="G1215" s="140"/>
      <c r="H1215" s="140"/>
      <c r="I1215" s="95"/>
      <c r="J1215" s="65"/>
      <c r="K1215" s="65"/>
      <c r="L1215" s="65"/>
      <c r="M1215" s="302"/>
      <c r="N1215" s="382"/>
      <c r="O1215" s="383"/>
      <c r="P1215" s="302"/>
      <c r="Q1215" s="384"/>
      <c r="R1215" s="458"/>
      <c r="S1215" s="455"/>
      <c r="T1215" s="442"/>
      <c r="U1215" s="443"/>
      <c r="V1215" s="448"/>
      <c r="W1215" s="507" t="s">
        <v>326</v>
      </c>
      <c r="X1215" s="442" t="s">
        <v>21</v>
      </c>
      <c r="Y1215" s="448">
        <f>$Y$657</f>
        <v>0.7</v>
      </c>
      <c r="Z1215" s="426"/>
      <c r="AA1215" s="427"/>
      <c r="AB1215" s="428"/>
      <c r="AC1215" s="506"/>
      <c r="AD1215" s="443"/>
      <c r="AE1215" s="448"/>
      <c r="AF1215" s="414">
        <f>ROUND(ROUND(ROUND(ROUND(ROUND(G1160+K1196,0)*Q1160,0)*U1208,0)*Y1215,0)-AD1213,0)</f>
        <v>164</v>
      </c>
      <c r="AG1215" s="79"/>
    </row>
    <row r="1216" ht="16.5" customHeight="1">
      <c r="A1216" s="403">
        <v>63.0</v>
      </c>
      <c r="B1216" s="404" t="s">
        <v>7380</v>
      </c>
      <c r="C1216" s="405" t="s">
        <v>7381</v>
      </c>
      <c r="D1216" s="94"/>
      <c r="E1216" s="94"/>
      <c r="F1216" s="103"/>
      <c r="G1216" s="140"/>
      <c r="H1216" s="140"/>
      <c r="I1216" s="95"/>
      <c r="J1216" s="65"/>
      <c r="K1216" s="65"/>
      <c r="L1216" s="65"/>
      <c r="M1216" s="302"/>
      <c r="N1216" s="382"/>
      <c r="O1216" s="383"/>
      <c r="P1216" s="302"/>
      <c r="Q1216" s="384"/>
      <c r="R1216" s="458"/>
      <c r="S1216" s="455"/>
      <c r="T1216" s="442"/>
      <c r="U1216" s="443"/>
      <c r="V1216" s="448"/>
      <c r="W1216" s="495"/>
      <c r="X1216" s="418"/>
      <c r="Y1216" s="419"/>
      <c r="Z1216" s="420" t="s">
        <v>20</v>
      </c>
      <c r="AA1216" s="421" t="s">
        <v>21</v>
      </c>
      <c r="AB1216" s="430">
        <v>0.85</v>
      </c>
      <c r="AC1216" s="506"/>
      <c r="AD1216" s="443"/>
      <c r="AE1216" s="448"/>
      <c r="AF1216" s="414">
        <f>ROUND(ROUND(ROUND(ROUND(ROUND(ROUND(G1160+K1196,0)*Q1160,0)*U1208,0)*Y1215,0)*AB1216,0)-AD1213,0)</f>
        <v>139</v>
      </c>
      <c r="AG1216" s="79"/>
    </row>
    <row r="1217" ht="16.5" customHeight="1">
      <c r="A1217" s="403">
        <v>63.0</v>
      </c>
      <c r="B1217" s="404" t="s">
        <v>7382</v>
      </c>
      <c r="C1217" s="405" t="s">
        <v>7383</v>
      </c>
      <c r="D1217" s="94"/>
      <c r="E1217" s="94"/>
      <c r="F1217" s="103"/>
      <c r="G1217" s="140"/>
      <c r="H1217" s="140"/>
      <c r="I1217" s="95"/>
      <c r="J1217" s="65"/>
      <c r="K1217" s="65"/>
      <c r="L1217" s="65"/>
      <c r="M1217" s="302"/>
      <c r="N1217" s="382"/>
      <c r="O1217" s="383"/>
      <c r="P1217" s="302"/>
      <c r="Q1217" s="384"/>
      <c r="R1217" s="458"/>
      <c r="S1217" s="455"/>
      <c r="T1217" s="442"/>
      <c r="U1217" s="443"/>
      <c r="V1217" s="448"/>
      <c r="W1217" s="507" t="s">
        <v>329</v>
      </c>
      <c r="X1217" s="442" t="s">
        <v>21</v>
      </c>
      <c r="Y1217" s="448">
        <f>$Y$659</f>
        <v>0.85</v>
      </c>
      <c r="Z1217" s="423"/>
      <c r="AA1217" s="424"/>
      <c r="AB1217" s="419"/>
      <c r="AC1217" s="506"/>
      <c r="AD1217" s="443"/>
      <c r="AE1217" s="448"/>
      <c r="AF1217" s="414">
        <f>ROUND(ROUND(ROUND(ROUND(ROUND(G1160+K1196,0)*Q1160,0)*U1208,0)*Y1217,0)-AD1213,0)</f>
        <v>201</v>
      </c>
      <c r="AG1217" s="79"/>
    </row>
    <row r="1218" ht="16.5" customHeight="1">
      <c r="A1218" s="403">
        <v>63.0</v>
      </c>
      <c r="B1218" s="404" t="s">
        <v>7384</v>
      </c>
      <c r="C1218" s="405" t="s">
        <v>7385</v>
      </c>
      <c r="D1218" s="94"/>
      <c r="E1218" s="94"/>
      <c r="F1218" s="103"/>
      <c r="G1218" s="140"/>
      <c r="H1218" s="140"/>
      <c r="I1218" s="95"/>
      <c r="J1218" s="65"/>
      <c r="K1218" s="65"/>
      <c r="L1218" s="65"/>
      <c r="M1218" s="302"/>
      <c r="N1218" s="382"/>
      <c r="O1218" s="383"/>
      <c r="P1218" s="302"/>
      <c r="Q1218" s="384"/>
      <c r="R1218" s="458"/>
      <c r="S1218" s="455"/>
      <c r="T1218" s="442"/>
      <c r="U1218" s="443"/>
      <c r="V1218" s="448"/>
      <c r="W1218" s="495"/>
      <c r="X1218" s="418"/>
      <c r="Y1218" s="419"/>
      <c r="Z1218" s="420" t="s">
        <v>20</v>
      </c>
      <c r="AA1218" s="421" t="s">
        <v>21</v>
      </c>
      <c r="AB1218" s="430">
        <v>0.85</v>
      </c>
      <c r="AC1218" s="495"/>
      <c r="AD1218" s="424"/>
      <c r="AE1218" s="419"/>
      <c r="AF1218" s="414">
        <f>ROUND(ROUND(ROUND(ROUND(ROUND(ROUND(G1160+K1196,0)*Q1160,0)*U1208,0)*Y1217,0)*AB1218,0)-AD1213,0)</f>
        <v>170</v>
      </c>
      <c r="AG1218" s="79"/>
    </row>
    <row r="1219" ht="16.5" customHeight="1">
      <c r="A1219" s="403">
        <v>63.0</v>
      </c>
      <c r="B1219" s="404" t="s">
        <v>7386</v>
      </c>
      <c r="C1219" s="405" t="s">
        <v>7387</v>
      </c>
      <c r="D1219" s="94"/>
      <c r="E1219" s="94"/>
      <c r="F1219" s="103"/>
      <c r="G1219" s="140"/>
      <c r="H1219" s="140"/>
      <c r="I1219" s="95"/>
      <c r="J1219" s="65"/>
      <c r="K1219" s="65"/>
      <c r="L1219" s="65"/>
      <c r="M1219" s="302"/>
      <c r="N1219" s="382"/>
      <c r="O1219" s="383"/>
      <c r="P1219" s="302"/>
      <c r="Q1219" s="384"/>
      <c r="R1219" s="458"/>
      <c r="S1219" s="505" t="s">
        <v>27</v>
      </c>
      <c r="T1219" s="409"/>
      <c r="U1219" s="457"/>
      <c r="V1219" s="410"/>
      <c r="W1219" s="438"/>
      <c r="X1219" s="409"/>
      <c r="Y1219" s="439"/>
      <c r="Z1219" s="411"/>
      <c r="AA1219" s="412"/>
      <c r="AB1219" s="412"/>
      <c r="AC1219" s="412"/>
      <c r="AD1219" s="412"/>
      <c r="AE1219" s="413"/>
      <c r="AF1219" s="414">
        <f>ROUND(ROUND(ROUND(G1160+K1196,0)*Q1160,0)*U1220,0)</f>
        <v>173</v>
      </c>
      <c r="AG1219" s="79"/>
    </row>
    <row r="1220" ht="16.5" customHeight="1">
      <c r="A1220" s="403">
        <v>63.0</v>
      </c>
      <c r="B1220" s="404" t="s">
        <v>7388</v>
      </c>
      <c r="C1220" s="405" t="s">
        <v>7389</v>
      </c>
      <c r="D1220" s="94"/>
      <c r="E1220" s="94"/>
      <c r="F1220" s="103"/>
      <c r="G1220" s="140"/>
      <c r="H1220" s="140"/>
      <c r="I1220" s="95"/>
      <c r="J1220" s="65"/>
      <c r="K1220" s="65"/>
      <c r="L1220" s="65"/>
      <c r="M1220" s="302"/>
      <c r="N1220" s="382"/>
      <c r="O1220" s="383"/>
      <c r="P1220" s="302"/>
      <c r="Q1220" s="384"/>
      <c r="R1220" s="458"/>
      <c r="S1220" s="506"/>
      <c r="T1220" s="442" t="s">
        <v>21</v>
      </c>
      <c r="U1220" s="443">
        <v>0.5</v>
      </c>
      <c r="V1220" s="448"/>
      <c r="W1220" s="445"/>
      <c r="X1220" s="418"/>
      <c r="Y1220" s="446"/>
      <c r="Z1220" s="438" t="s">
        <v>20</v>
      </c>
      <c r="AA1220" s="409" t="s">
        <v>21</v>
      </c>
      <c r="AB1220" s="447">
        <v>0.85</v>
      </c>
      <c r="AC1220" s="412"/>
      <c r="AD1220" s="412"/>
      <c r="AE1220" s="413"/>
      <c r="AF1220" s="414">
        <f>ROUND(ROUND(ROUND(ROUND(G1160+K1196,0)*Q1160,0)*U1220,0)*AB1220,0)</f>
        <v>147</v>
      </c>
      <c r="AG1220" s="79"/>
    </row>
    <row r="1221" ht="16.5" customHeight="1">
      <c r="A1221" s="403">
        <v>63.0</v>
      </c>
      <c r="B1221" s="404" t="s">
        <v>7390</v>
      </c>
      <c r="C1221" s="405" t="s">
        <v>7391</v>
      </c>
      <c r="D1221" s="94"/>
      <c r="E1221" s="94"/>
      <c r="F1221" s="103"/>
      <c r="G1221" s="140"/>
      <c r="H1221" s="140"/>
      <c r="I1221" s="95"/>
      <c r="J1221" s="65"/>
      <c r="K1221" s="65"/>
      <c r="L1221" s="65"/>
      <c r="M1221" s="302"/>
      <c r="N1221" s="382"/>
      <c r="O1221" s="383"/>
      <c r="P1221" s="302"/>
      <c r="Q1221" s="384"/>
      <c r="R1221" s="458"/>
      <c r="S1221" s="506"/>
      <c r="T1221" s="442"/>
      <c r="U1221" s="443"/>
      <c r="V1221" s="448"/>
      <c r="W1221" s="507" t="s">
        <v>326</v>
      </c>
      <c r="X1221" s="409" t="s">
        <v>21</v>
      </c>
      <c r="Y1221" s="410">
        <f>$Y$657</f>
        <v>0.7</v>
      </c>
      <c r="Z1221" s="426"/>
      <c r="AA1221" s="427"/>
      <c r="AB1221" s="427"/>
      <c r="AC1221" s="427"/>
      <c r="AD1221" s="427"/>
      <c r="AE1221" s="428"/>
      <c r="AF1221" s="414">
        <f>ROUND(ROUND(ROUND(ROUND(G1160+K1196,0)*Q1160,0)*U1220,0)*Y1221,0)</f>
        <v>121</v>
      </c>
      <c r="AG1221" s="79"/>
    </row>
    <row r="1222" ht="16.5" customHeight="1">
      <c r="A1222" s="403">
        <v>63.0</v>
      </c>
      <c r="B1222" s="404" t="s">
        <v>7392</v>
      </c>
      <c r="C1222" s="405" t="s">
        <v>7393</v>
      </c>
      <c r="D1222" s="94"/>
      <c r="E1222" s="94"/>
      <c r="F1222" s="103"/>
      <c r="G1222" s="140"/>
      <c r="H1222" s="140"/>
      <c r="I1222" s="95"/>
      <c r="J1222" s="65"/>
      <c r="K1222" s="65"/>
      <c r="L1222" s="65"/>
      <c r="M1222" s="302"/>
      <c r="N1222" s="382"/>
      <c r="O1222" s="383"/>
      <c r="P1222" s="302"/>
      <c r="Q1222" s="384"/>
      <c r="R1222" s="458"/>
      <c r="S1222" s="506"/>
      <c r="T1222" s="442"/>
      <c r="U1222" s="443"/>
      <c r="V1222" s="448"/>
      <c r="W1222" s="495"/>
      <c r="X1222" s="418"/>
      <c r="Y1222" s="419"/>
      <c r="Z1222" s="420" t="s">
        <v>20</v>
      </c>
      <c r="AA1222" s="421" t="s">
        <v>21</v>
      </c>
      <c r="AB1222" s="422">
        <v>0.85</v>
      </c>
      <c r="AC1222" s="412"/>
      <c r="AD1222" s="412"/>
      <c r="AE1222" s="413"/>
      <c r="AF1222" s="414">
        <f>ROUND(ROUND(ROUND(ROUND(ROUND(G1160+K1196,0)*Q1160,0)*U1220,0)*Y1221,0)*AB1222,0)</f>
        <v>103</v>
      </c>
      <c r="AG1222" s="79"/>
    </row>
    <row r="1223" ht="16.5" customHeight="1">
      <c r="A1223" s="403">
        <v>63.0</v>
      </c>
      <c r="B1223" s="404" t="s">
        <v>7394</v>
      </c>
      <c r="C1223" s="405" t="s">
        <v>7395</v>
      </c>
      <c r="D1223" s="94"/>
      <c r="E1223" s="94"/>
      <c r="F1223" s="103"/>
      <c r="G1223" s="140"/>
      <c r="H1223" s="140"/>
      <c r="I1223" s="95"/>
      <c r="J1223" s="65"/>
      <c r="K1223" s="65"/>
      <c r="L1223" s="65"/>
      <c r="M1223" s="302"/>
      <c r="N1223" s="382"/>
      <c r="O1223" s="383"/>
      <c r="P1223" s="302"/>
      <c r="Q1223" s="384"/>
      <c r="R1223" s="458"/>
      <c r="S1223" s="506"/>
      <c r="T1223" s="442"/>
      <c r="U1223" s="443"/>
      <c r="V1223" s="448"/>
      <c r="W1223" s="507" t="s">
        <v>329</v>
      </c>
      <c r="X1223" s="409" t="s">
        <v>21</v>
      </c>
      <c r="Y1223" s="410">
        <f>$Y$659</f>
        <v>0.85</v>
      </c>
      <c r="Z1223" s="423"/>
      <c r="AA1223" s="424"/>
      <c r="AB1223" s="424"/>
      <c r="AC1223" s="424"/>
      <c r="AD1223" s="424"/>
      <c r="AE1223" s="419"/>
      <c r="AF1223" s="414">
        <f>ROUND(ROUND(ROUND(ROUND(G1160+K1196,0)*Q1160,0)*U1220,0)*Y1223,0)</f>
        <v>147</v>
      </c>
      <c r="AG1223" s="79"/>
    </row>
    <row r="1224" ht="16.5" customHeight="1">
      <c r="A1224" s="403">
        <v>63.0</v>
      </c>
      <c r="B1224" s="404" t="s">
        <v>7396</v>
      </c>
      <c r="C1224" s="405" t="s">
        <v>7397</v>
      </c>
      <c r="D1224" s="94"/>
      <c r="E1224" s="94"/>
      <c r="F1224" s="103"/>
      <c r="G1224" s="140"/>
      <c r="H1224" s="140"/>
      <c r="I1224" s="95"/>
      <c r="J1224" s="65"/>
      <c r="K1224" s="65"/>
      <c r="L1224" s="65"/>
      <c r="M1224" s="302"/>
      <c r="N1224" s="382"/>
      <c r="O1224" s="383"/>
      <c r="P1224" s="302"/>
      <c r="Q1224" s="384"/>
      <c r="R1224" s="458"/>
      <c r="S1224" s="506"/>
      <c r="T1224" s="442"/>
      <c r="U1224" s="443"/>
      <c r="V1224" s="448"/>
      <c r="W1224" s="495"/>
      <c r="X1224" s="418"/>
      <c r="Y1224" s="419"/>
      <c r="Z1224" s="420" t="s">
        <v>20</v>
      </c>
      <c r="AA1224" s="421" t="s">
        <v>21</v>
      </c>
      <c r="AB1224" s="422">
        <v>0.85</v>
      </c>
      <c r="AC1224" s="412"/>
      <c r="AD1224" s="412"/>
      <c r="AE1224" s="413"/>
      <c r="AF1224" s="414">
        <f>ROUND(ROUND(ROUND(ROUND(ROUND(G1160+K1196,0)*Q1160,0)*U1220,0)*Y1223,0)*AB1224,0)</f>
        <v>125</v>
      </c>
      <c r="AG1224" s="79"/>
    </row>
    <row r="1225" ht="16.5" customHeight="1">
      <c r="A1225" s="403">
        <v>63.0</v>
      </c>
      <c r="B1225" s="404" t="s">
        <v>7398</v>
      </c>
      <c r="C1225" s="405" t="s">
        <v>7399</v>
      </c>
      <c r="D1225" s="94"/>
      <c r="E1225" s="94"/>
      <c r="F1225" s="103"/>
      <c r="G1225" s="140"/>
      <c r="H1225" s="140"/>
      <c r="I1225" s="95"/>
      <c r="J1225" s="65"/>
      <c r="K1225" s="65"/>
      <c r="L1225" s="65"/>
      <c r="M1225" s="302"/>
      <c r="N1225" s="382"/>
      <c r="O1225" s="383"/>
      <c r="P1225" s="302"/>
      <c r="Q1225" s="384"/>
      <c r="R1225" s="458"/>
      <c r="S1225" s="506"/>
      <c r="T1225" s="442"/>
      <c r="U1225" s="443"/>
      <c r="V1225" s="448"/>
      <c r="W1225" s="438"/>
      <c r="X1225" s="409"/>
      <c r="Y1225" s="439"/>
      <c r="Z1225" s="411"/>
      <c r="AA1225" s="412"/>
      <c r="AB1225" s="413"/>
      <c r="AC1225" s="509" t="s">
        <v>30</v>
      </c>
      <c r="AD1225" s="442">
        <v>5.0</v>
      </c>
      <c r="AE1225" s="452" t="s">
        <v>31</v>
      </c>
      <c r="AF1225" s="414">
        <f>ROUND(ROUND(ROUND(ROUND(G1160+K1196,0)*Q1160,0)*U1220,0)-AD1225,0)</f>
        <v>168</v>
      </c>
      <c r="AG1225" s="79"/>
    </row>
    <row r="1226" ht="16.5" customHeight="1">
      <c r="A1226" s="403">
        <v>63.0</v>
      </c>
      <c r="B1226" s="404" t="s">
        <v>7400</v>
      </c>
      <c r="C1226" s="405" t="s">
        <v>7401</v>
      </c>
      <c r="D1226" s="94"/>
      <c r="E1226" s="94"/>
      <c r="F1226" s="103"/>
      <c r="G1226" s="140"/>
      <c r="H1226" s="140"/>
      <c r="I1226" s="95"/>
      <c r="J1226" s="65"/>
      <c r="K1226" s="65"/>
      <c r="L1226" s="65"/>
      <c r="M1226" s="302"/>
      <c r="N1226" s="382"/>
      <c r="O1226" s="383"/>
      <c r="P1226" s="302"/>
      <c r="Q1226" s="384"/>
      <c r="R1226" s="458"/>
      <c r="S1226" s="506"/>
      <c r="T1226" s="442"/>
      <c r="U1226" s="443"/>
      <c r="V1226" s="443"/>
      <c r="W1226" s="445"/>
      <c r="X1226" s="418"/>
      <c r="Y1226" s="446"/>
      <c r="Z1226" s="438" t="s">
        <v>20</v>
      </c>
      <c r="AA1226" s="409" t="s">
        <v>21</v>
      </c>
      <c r="AB1226" s="454">
        <v>0.85</v>
      </c>
      <c r="AC1226" s="506"/>
      <c r="AD1226" s="442"/>
      <c r="AE1226" s="452"/>
      <c r="AF1226" s="414">
        <f>ROUND(ROUND(ROUND(ROUND(ROUND(G1160+K1196,0)*Q1160,0)*U1220,0)*AB1226,0)-AD1225,0)</f>
        <v>142</v>
      </c>
      <c r="AG1226" s="79"/>
    </row>
    <row r="1227" ht="16.5" customHeight="1">
      <c r="A1227" s="403">
        <v>63.0</v>
      </c>
      <c r="B1227" s="404" t="s">
        <v>7402</v>
      </c>
      <c r="C1227" s="405" t="s">
        <v>7403</v>
      </c>
      <c r="D1227" s="94"/>
      <c r="E1227" s="94"/>
      <c r="F1227" s="103"/>
      <c r="G1227" s="140"/>
      <c r="H1227" s="140"/>
      <c r="I1227" s="95"/>
      <c r="J1227" s="65"/>
      <c r="K1227" s="65"/>
      <c r="L1227" s="65"/>
      <c r="M1227" s="302"/>
      <c r="N1227" s="382"/>
      <c r="O1227" s="383"/>
      <c r="P1227" s="302"/>
      <c r="Q1227" s="384"/>
      <c r="R1227" s="458"/>
      <c r="S1227" s="506"/>
      <c r="T1227" s="442"/>
      <c r="U1227" s="443"/>
      <c r="V1227" s="443"/>
      <c r="W1227" s="507" t="s">
        <v>326</v>
      </c>
      <c r="X1227" s="442" t="s">
        <v>21</v>
      </c>
      <c r="Y1227" s="448">
        <f>$Y$657</f>
        <v>0.7</v>
      </c>
      <c r="Z1227" s="426"/>
      <c r="AA1227" s="427"/>
      <c r="AB1227" s="428"/>
      <c r="AC1227" s="506"/>
      <c r="AD1227" s="443"/>
      <c r="AE1227" s="448"/>
      <c r="AF1227" s="414">
        <f>ROUND(ROUND(ROUND(ROUND(ROUND(G1160+K1196,0)*Q1160,0)*U1220,0)*Y1227,0)-AD1225,0)</f>
        <v>116</v>
      </c>
      <c r="AG1227" s="79"/>
    </row>
    <row r="1228" ht="16.5" customHeight="1">
      <c r="A1228" s="403">
        <v>63.0</v>
      </c>
      <c r="B1228" s="404" t="s">
        <v>7404</v>
      </c>
      <c r="C1228" s="405" t="s">
        <v>7405</v>
      </c>
      <c r="D1228" s="94"/>
      <c r="E1228" s="94"/>
      <c r="F1228" s="103"/>
      <c r="G1228" s="140"/>
      <c r="H1228" s="140"/>
      <c r="I1228" s="95"/>
      <c r="J1228" s="65"/>
      <c r="K1228" s="65"/>
      <c r="L1228" s="65"/>
      <c r="M1228" s="302"/>
      <c r="N1228" s="382"/>
      <c r="O1228" s="383"/>
      <c r="P1228" s="302"/>
      <c r="Q1228" s="384"/>
      <c r="R1228" s="458"/>
      <c r="S1228" s="506"/>
      <c r="T1228" s="442"/>
      <c r="U1228" s="443"/>
      <c r="V1228" s="443"/>
      <c r="W1228" s="495"/>
      <c r="X1228" s="418"/>
      <c r="Y1228" s="419"/>
      <c r="Z1228" s="420" t="s">
        <v>20</v>
      </c>
      <c r="AA1228" s="421" t="s">
        <v>21</v>
      </c>
      <c r="AB1228" s="430">
        <v>0.85</v>
      </c>
      <c r="AC1228" s="506"/>
      <c r="AD1228" s="443"/>
      <c r="AE1228" s="448"/>
      <c r="AF1228" s="414">
        <f>ROUND(ROUND(ROUND(ROUND(ROUND(ROUND(G1160+K1196,0)*Q1160,0)*U1220,0)*Y1227,0)*AB1228,0)-AD1225,0)</f>
        <v>98</v>
      </c>
      <c r="AG1228" s="79"/>
    </row>
    <row r="1229" ht="16.5" customHeight="1">
      <c r="A1229" s="403">
        <v>63.0</v>
      </c>
      <c r="B1229" s="404" t="s">
        <v>7406</v>
      </c>
      <c r="C1229" s="405" t="s">
        <v>7407</v>
      </c>
      <c r="D1229" s="94"/>
      <c r="E1229" s="94"/>
      <c r="F1229" s="103"/>
      <c r="G1229" s="140"/>
      <c r="H1229" s="140"/>
      <c r="I1229" s="95"/>
      <c r="J1229" s="65"/>
      <c r="K1229" s="65"/>
      <c r="L1229" s="65"/>
      <c r="M1229" s="302"/>
      <c r="N1229" s="382"/>
      <c r="O1229" s="383"/>
      <c r="P1229" s="302"/>
      <c r="Q1229" s="384"/>
      <c r="R1229" s="453"/>
      <c r="S1229" s="506"/>
      <c r="T1229" s="442"/>
      <c r="U1229" s="443"/>
      <c r="V1229" s="443"/>
      <c r="W1229" s="507" t="s">
        <v>329</v>
      </c>
      <c r="X1229" s="442" t="s">
        <v>21</v>
      </c>
      <c r="Y1229" s="448">
        <f>$Y$659</f>
        <v>0.85</v>
      </c>
      <c r="Z1229" s="423"/>
      <c r="AA1229" s="424"/>
      <c r="AB1229" s="419"/>
      <c r="AC1229" s="506"/>
      <c r="AD1229" s="443"/>
      <c r="AE1229" s="448"/>
      <c r="AF1229" s="414">
        <f>ROUND(ROUND(ROUND(ROUND(ROUND(G1160+K1196,0)*Q1160,0)*U1220,0)*Y1229,0)-AD1225,0)</f>
        <v>142</v>
      </c>
      <c r="AG1229" s="79"/>
    </row>
    <row r="1230" ht="16.5" customHeight="1">
      <c r="A1230" s="403">
        <v>63.0</v>
      </c>
      <c r="B1230" s="404" t="s">
        <v>7408</v>
      </c>
      <c r="C1230" s="405" t="s">
        <v>7409</v>
      </c>
      <c r="D1230" s="94"/>
      <c r="E1230" s="94"/>
      <c r="F1230" s="76"/>
      <c r="G1230" s="63"/>
      <c r="H1230" s="63"/>
      <c r="I1230" s="51"/>
      <c r="J1230" s="107"/>
      <c r="K1230" s="291"/>
      <c r="L1230" s="390"/>
      <c r="M1230" s="386"/>
      <c r="N1230" s="382"/>
      <c r="O1230" s="387"/>
      <c r="P1230" s="290"/>
      <c r="Q1230" s="386"/>
      <c r="R1230" s="460"/>
      <c r="S1230" s="495"/>
      <c r="T1230" s="418"/>
      <c r="U1230" s="424"/>
      <c r="V1230" s="424"/>
      <c r="W1230" s="495"/>
      <c r="X1230" s="418"/>
      <c r="Y1230" s="419"/>
      <c r="Z1230" s="420" t="s">
        <v>20</v>
      </c>
      <c r="AA1230" s="421" t="s">
        <v>21</v>
      </c>
      <c r="AB1230" s="430">
        <v>0.85</v>
      </c>
      <c r="AC1230" s="495"/>
      <c r="AD1230" s="424"/>
      <c r="AE1230" s="419"/>
      <c r="AF1230" s="414">
        <f>ROUND(ROUND(ROUND(ROUND(ROUND(ROUND(G1160+K1196,0)*Q1160,0)*U1220,0)*Y1229,0)*AB1230,0)-AD1225,0)</f>
        <v>120</v>
      </c>
      <c r="AG1230" s="79"/>
    </row>
    <row r="1231" ht="16.5" customHeight="1">
      <c r="A1231" s="29">
        <v>63.0</v>
      </c>
      <c r="B1231" s="30" t="s">
        <v>7410</v>
      </c>
      <c r="C1231" s="32" t="s">
        <v>7411</v>
      </c>
      <c r="D1231" s="94"/>
      <c r="E1231" s="94"/>
      <c r="F1231" s="76"/>
      <c r="G1231" s="63"/>
      <c r="H1231" s="63"/>
      <c r="I1231" s="51"/>
      <c r="J1231" s="94"/>
      <c r="K1231" s="140"/>
      <c r="L1231" s="348"/>
      <c r="M1231" s="302"/>
      <c r="N1231" s="367"/>
      <c r="O1231" s="82" t="s">
        <v>5011</v>
      </c>
      <c r="P1231" s="140"/>
      <c r="Q1231" s="95"/>
      <c r="R1231" s="287"/>
      <c r="S1231" s="287"/>
      <c r="T1231" s="152"/>
      <c r="U1231" s="152"/>
      <c r="V1231" s="152"/>
      <c r="W1231" s="299"/>
      <c r="X1231" s="287"/>
      <c r="Y1231" s="345"/>
      <c r="Z1231" s="398"/>
      <c r="AA1231" s="288"/>
      <c r="AB1231" s="288"/>
      <c r="AC1231" s="288"/>
      <c r="AD1231" s="288"/>
      <c r="AE1231" s="346"/>
      <c r="AF1231" s="45">
        <f>ROUND(G1160*Q1232,0)</f>
        <v>243</v>
      </c>
      <c r="AG1231" s="79"/>
    </row>
    <row r="1232" ht="16.5" customHeight="1">
      <c r="A1232" s="29">
        <v>63.0</v>
      </c>
      <c r="B1232" s="30" t="s">
        <v>7412</v>
      </c>
      <c r="C1232" s="32" t="s">
        <v>7413</v>
      </c>
      <c r="D1232" s="94"/>
      <c r="E1232" s="94"/>
      <c r="F1232" s="76"/>
      <c r="G1232" s="63"/>
      <c r="H1232" s="63"/>
      <c r="I1232" s="51"/>
      <c r="J1232" s="94"/>
      <c r="K1232" s="140"/>
      <c r="L1232" s="348"/>
      <c r="M1232" s="140"/>
      <c r="N1232" s="105"/>
      <c r="O1232" s="482"/>
      <c r="P1232" s="302" t="s">
        <v>21</v>
      </c>
      <c r="Q1232" s="349">
        <v>0.5</v>
      </c>
      <c r="R1232" s="302"/>
      <c r="S1232" s="302"/>
      <c r="T1232" s="140"/>
      <c r="U1232" s="140"/>
      <c r="V1232" s="140"/>
      <c r="W1232" s="303"/>
      <c r="X1232" s="290"/>
      <c r="Y1232" s="350"/>
      <c r="Z1232" s="299" t="s">
        <v>20</v>
      </c>
      <c r="AA1232" s="287" t="s">
        <v>21</v>
      </c>
      <c r="AB1232" s="351">
        <v>0.85</v>
      </c>
      <c r="AC1232" s="288"/>
      <c r="AD1232" s="288"/>
      <c r="AE1232" s="346"/>
      <c r="AF1232" s="45">
        <f>ROUND(ROUND(G1160*Q1232,0)*AB1232,0)</f>
        <v>207</v>
      </c>
      <c r="AG1232" s="79"/>
    </row>
    <row r="1233" ht="16.5" customHeight="1">
      <c r="A1233" s="29">
        <v>63.0</v>
      </c>
      <c r="B1233" s="30" t="s">
        <v>7414</v>
      </c>
      <c r="C1233" s="32" t="s">
        <v>7415</v>
      </c>
      <c r="D1233" s="94"/>
      <c r="E1233" s="94"/>
      <c r="F1233" s="76"/>
      <c r="G1233" s="63"/>
      <c r="H1233" s="63"/>
      <c r="I1233" s="51"/>
      <c r="J1233" s="94"/>
      <c r="K1233" s="140"/>
      <c r="L1233" s="348"/>
      <c r="M1233" s="304"/>
      <c r="N1233" s="381"/>
      <c r="O1233" s="482"/>
      <c r="P1233" s="304"/>
      <c r="Q1233" s="380"/>
      <c r="R1233" s="304"/>
      <c r="S1233" s="304"/>
      <c r="T1233" s="140"/>
      <c r="U1233" s="140"/>
      <c r="V1233" s="140"/>
      <c r="W1233" s="305" t="s">
        <v>326</v>
      </c>
      <c r="X1233" s="287" t="s">
        <v>21</v>
      </c>
      <c r="Y1233" s="354">
        <f>$Y$657</f>
        <v>0.7</v>
      </c>
      <c r="Z1233" s="434"/>
      <c r="AA1233" s="297"/>
      <c r="AB1233" s="297"/>
      <c r="AC1233" s="297"/>
      <c r="AD1233" s="297"/>
      <c r="AE1233" s="362"/>
      <c r="AF1233" s="45">
        <f>ROUND(ROUND(G1160*Q1232,0)*Y1233,0)</f>
        <v>170</v>
      </c>
      <c r="AG1233" s="79"/>
    </row>
    <row r="1234" ht="16.5" customHeight="1">
      <c r="A1234" s="29">
        <v>63.0</v>
      </c>
      <c r="B1234" s="30" t="s">
        <v>7416</v>
      </c>
      <c r="C1234" s="32" t="s">
        <v>7417</v>
      </c>
      <c r="D1234" s="94"/>
      <c r="E1234" s="94"/>
      <c r="F1234" s="76"/>
      <c r="G1234" s="63"/>
      <c r="H1234" s="63"/>
      <c r="I1234" s="51"/>
      <c r="J1234" s="94"/>
      <c r="K1234" s="140"/>
      <c r="L1234" s="348"/>
      <c r="M1234" s="304"/>
      <c r="N1234" s="381"/>
      <c r="O1234" s="482"/>
      <c r="P1234" s="304"/>
      <c r="Q1234" s="380"/>
      <c r="R1234" s="304"/>
      <c r="S1234" s="304"/>
      <c r="T1234" s="140"/>
      <c r="U1234" s="140"/>
      <c r="V1234" s="140"/>
      <c r="W1234" s="484"/>
      <c r="X1234" s="290"/>
      <c r="Y1234" s="355"/>
      <c r="Z1234" s="356" t="s">
        <v>20</v>
      </c>
      <c r="AA1234" s="357" t="s">
        <v>21</v>
      </c>
      <c r="AB1234" s="358">
        <v>0.85</v>
      </c>
      <c r="AC1234" s="288"/>
      <c r="AD1234" s="288"/>
      <c r="AE1234" s="346"/>
      <c r="AF1234" s="45">
        <f>ROUND(ROUND(ROUND(G1160*Q1232,0)*Y1233,0)*AB1234,0)</f>
        <v>145</v>
      </c>
      <c r="AG1234" s="79"/>
    </row>
    <row r="1235" ht="16.5" customHeight="1">
      <c r="A1235" s="29">
        <v>63.0</v>
      </c>
      <c r="B1235" s="30" t="s">
        <v>7418</v>
      </c>
      <c r="C1235" s="32" t="s">
        <v>7419</v>
      </c>
      <c r="D1235" s="94"/>
      <c r="E1235" s="94"/>
      <c r="F1235" s="76"/>
      <c r="G1235" s="63"/>
      <c r="H1235" s="63"/>
      <c r="I1235" s="51"/>
      <c r="J1235" s="94"/>
      <c r="K1235" s="140"/>
      <c r="L1235" s="348"/>
      <c r="M1235" s="304"/>
      <c r="N1235" s="381"/>
      <c r="O1235" s="482"/>
      <c r="P1235" s="304"/>
      <c r="Q1235" s="380"/>
      <c r="R1235" s="304"/>
      <c r="S1235" s="304"/>
      <c r="T1235" s="140"/>
      <c r="U1235" s="140"/>
      <c r="V1235" s="140"/>
      <c r="W1235" s="305" t="s">
        <v>329</v>
      </c>
      <c r="X1235" s="287" t="s">
        <v>21</v>
      </c>
      <c r="Y1235" s="354">
        <f>$Y$659</f>
        <v>0.85</v>
      </c>
      <c r="Z1235" s="435"/>
      <c r="AA1235" s="292"/>
      <c r="AB1235" s="292"/>
      <c r="AC1235" s="292"/>
      <c r="AD1235" s="292"/>
      <c r="AE1235" s="355"/>
      <c r="AF1235" s="45">
        <f>ROUND(ROUND(G1160*Q1232,0)*Y1235,0)</f>
        <v>207</v>
      </c>
      <c r="AG1235" s="79"/>
    </row>
    <row r="1236" ht="16.5" customHeight="1">
      <c r="A1236" s="29">
        <v>63.0</v>
      </c>
      <c r="B1236" s="30" t="s">
        <v>7420</v>
      </c>
      <c r="C1236" s="32" t="s">
        <v>7421</v>
      </c>
      <c r="D1236" s="94"/>
      <c r="E1236" s="94"/>
      <c r="F1236" s="76"/>
      <c r="G1236" s="63"/>
      <c r="H1236" s="63"/>
      <c r="I1236" s="51"/>
      <c r="J1236" s="94"/>
      <c r="K1236" s="140"/>
      <c r="L1236" s="348"/>
      <c r="M1236" s="304"/>
      <c r="N1236" s="381"/>
      <c r="O1236" s="482"/>
      <c r="P1236" s="304"/>
      <c r="Q1236" s="380"/>
      <c r="R1236" s="304"/>
      <c r="S1236" s="304"/>
      <c r="T1236" s="140"/>
      <c r="U1236" s="140"/>
      <c r="V1236" s="140"/>
      <c r="W1236" s="484"/>
      <c r="X1236" s="290"/>
      <c r="Y1236" s="355"/>
      <c r="Z1236" s="356" t="s">
        <v>20</v>
      </c>
      <c r="AA1236" s="357" t="s">
        <v>21</v>
      </c>
      <c r="AB1236" s="358">
        <v>0.85</v>
      </c>
      <c r="AC1236" s="288"/>
      <c r="AD1236" s="288"/>
      <c r="AE1236" s="346"/>
      <c r="AF1236" s="45">
        <f>ROUND(ROUND(ROUND(G1160*Q1232,0)*Y1235,0)*AB1236,0)</f>
        <v>176</v>
      </c>
      <c r="AG1236" s="79"/>
    </row>
    <row r="1237" ht="16.5" customHeight="1">
      <c r="A1237" s="29">
        <v>63.0</v>
      </c>
      <c r="B1237" s="30" t="s">
        <v>7422</v>
      </c>
      <c r="C1237" s="32" t="s">
        <v>7423</v>
      </c>
      <c r="D1237" s="94"/>
      <c r="E1237" s="94"/>
      <c r="F1237" s="76"/>
      <c r="G1237" s="63"/>
      <c r="H1237" s="63"/>
      <c r="I1237" s="51"/>
      <c r="J1237" s="94"/>
      <c r="K1237" s="140"/>
      <c r="L1237" s="348"/>
      <c r="M1237" s="304"/>
      <c r="N1237" s="381"/>
      <c r="O1237" s="307"/>
      <c r="P1237" s="304"/>
      <c r="Q1237" s="380"/>
      <c r="R1237" s="304"/>
      <c r="S1237" s="304"/>
      <c r="T1237" s="140"/>
      <c r="U1237" s="140"/>
      <c r="V1237" s="140"/>
      <c r="W1237" s="299"/>
      <c r="X1237" s="287"/>
      <c r="Y1237" s="345"/>
      <c r="Z1237" s="398"/>
      <c r="AA1237" s="288"/>
      <c r="AB1237" s="346"/>
      <c r="AC1237" s="82" t="s">
        <v>30</v>
      </c>
      <c r="AD1237" s="302">
        <v>5.0</v>
      </c>
      <c r="AE1237" s="360" t="s">
        <v>31</v>
      </c>
      <c r="AF1237" s="45">
        <f>ROUND(ROUND(G1160*Q1232,0)-AD1237,0)</f>
        <v>238</v>
      </c>
      <c r="AG1237" s="79"/>
    </row>
    <row r="1238" ht="16.5" customHeight="1">
      <c r="A1238" s="29">
        <v>63.0</v>
      </c>
      <c r="B1238" s="30" t="s">
        <v>7424</v>
      </c>
      <c r="C1238" s="32" t="s">
        <v>7425</v>
      </c>
      <c r="D1238" s="94"/>
      <c r="E1238" s="94"/>
      <c r="F1238" s="76"/>
      <c r="G1238" s="63"/>
      <c r="H1238" s="63"/>
      <c r="I1238" s="51"/>
      <c r="J1238" s="94"/>
      <c r="K1238" s="140"/>
      <c r="L1238" s="348"/>
      <c r="M1238" s="304"/>
      <c r="N1238" s="381"/>
      <c r="O1238" s="307"/>
      <c r="P1238" s="304"/>
      <c r="Q1238" s="380"/>
      <c r="R1238" s="304"/>
      <c r="S1238" s="304"/>
      <c r="T1238" s="140"/>
      <c r="U1238" s="140"/>
      <c r="V1238" s="140"/>
      <c r="W1238" s="303"/>
      <c r="X1238" s="290"/>
      <c r="Y1238" s="350"/>
      <c r="Z1238" s="299" t="s">
        <v>20</v>
      </c>
      <c r="AA1238" s="287" t="s">
        <v>21</v>
      </c>
      <c r="AB1238" s="361">
        <v>0.85</v>
      </c>
      <c r="AC1238" s="482"/>
      <c r="AD1238" s="302"/>
      <c r="AE1238" s="360"/>
      <c r="AF1238" s="45">
        <f>ROUND(ROUND(ROUND(G1160*Q1232,0)*AB1238,0)-AD1237,0)</f>
        <v>202</v>
      </c>
      <c r="AG1238" s="79"/>
    </row>
    <row r="1239" ht="16.5" customHeight="1">
      <c r="A1239" s="29">
        <v>63.0</v>
      </c>
      <c r="B1239" s="30" t="s">
        <v>7426</v>
      </c>
      <c r="C1239" s="32" t="s">
        <v>7427</v>
      </c>
      <c r="D1239" s="94"/>
      <c r="E1239" s="94"/>
      <c r="F1239" s="76"/>
      <c r="G1239" s="63"/>
      <c r="H1239" s="63"/>
      <c r="I1239" s="51"/>
      <c r="J1239" s="94"/>
      <c r="K1239" s="140"/>
      <c r="L1239" s="348"/>
      <c r="M1239" s="304"/>
      <c r="N1239" s="381"/>
      <c r="O1239" s="307"/>
      <c r="P1239" s="304"/>
      <c r="Q1239" s="380"/>
      <c r="R1239" s="304"/>
      <c r="S1239" s="304"/>
      <c r="T1239" s="140"/>
      <c r="U1239" s="140"/>
      <c r="V1239" s="140"/>
      <c r="W1239" s="305" t="s">
        <v>326</v>
      </c>
      <c r="X1239" s="302" t="s">
        <v>21</v>
      </c>
      <c r="Y1239" s="349">
        <v>0.7</v>
      </c>
      <c r="Z1239" s="434"/>
      <c r="AA1239" s="297"/>
      <c r="AB1239" s="362"/>
      <c r="AC1239" s="482"/>
      <c r="AD1239" s="313"/>
      <c r="AE1239" s="349"/>
      <c r="AF1239" s="45">
        <f>ROUND(ROUND(ROUND(G1160*Q1232,0)*Y1239,0)-AD1237,0)</f>
        <v>165</v>
      </c>
      <c r="AG1239" s="79"/>
    </row>
    <row r="1240" ht="16.5" customHeight="1">
      <c r="A1240" s="29">
        <v>63.0</v>
      </c>
      <c r="B1240" s="30" t="s">
        <v>7428</v>
      </c>
      <c r="C1240" s="32" t="s">
        <v>7429</v>
      </c>
      <c r="D1240" s="94"/>
      <c r="E1240" s="94"/>
      <c r="F1240" s="76"/>
      <c r="G1240" s="63"/>
      <c r="H1240" s="63"/>
      <c r="I1240" s="51"/>
      <c r="J1240" s="94"/>
      <c r="K1240" s="140"/>
      <c r="L1240" s="348"/>
      <c r="M1240" s="304"/>
      <c r="N1240" s="381"/>
      <c r="O1240" s="307"/>
      <c r="P1240" s="304"/>
      <c r="Q1240" s="380"/>
      <c r="R1240" s="304"/>
      <c r="S1240" s="304"/>
      <c r="T1240" s="140"/>
      <c r="U1240" s="140"/>
      <c r="V1240" s="140"/>
      <c r="W1240" s="484"/>
      <c r="X1240" s="290"/>
      <c r="Y1240" s="355"/>
      <c r="Z1240" s="356" t="s">
        <v>20</v>
      </c>
      <c r="AA1240" s="357" t="s">
        <v>21</v>
      </c>
      <c r="AB1240" s="363">
        <v>0.85</v>
      </c>
      <c r="AC1240" s="482"/>
      <c r="AD1240" s="313"/>
      <c r="AE1240" s="349"/>
      <c r="AF1240" s="45">
        <f>ROUND(ROUND(ROUND(ROUND(G1160*Q1232,0)*Y1239,0)*AB1240,0)-AD1237,0)</f>
        <v>140</v>
      </c>
      <c r="AG1240" s="79"/>
    </row>
    <row r="1241" ht="16.5" customHeight="1">
      <c r="A1241" s="29">
        <v>63.0</v>
      </c>
      <c r="B1241" s="30" t="s">
        <v>7430</v>
      </c>
      <c r="C1241" s="32" t="s">
        <v>7431</v>
      </c>
      <c r="D1241" s="94"/>
      <c r="E1241" s="94"/>
      <c r="F1241" s="76"/>
      <c r="G1241" s="63"/>
      <c r="H1241" s="63"/>
      <c r="I1241" s="51"/>
      <c r="J1241" s="94"/>
      <c r="K1241" s="140"/>
      <c r="L1241" s="348"/>
      <c r="M1241" s="304"/>
      <c r="N1241" s="381"/>
      <c r="O1241" s="307"/>
      <c r="P1241" s="304"/>
      <c r="Q1241" s="380"/>
      <c r="R1241" s="304"/>
      <c r="S1241" s="304"/>
      <c r="T1241" s="140"/>
      <c r="U1241" s="140"/>
      <c r="V1241" s="140"/>
      <c r="W1241" s="305" t="s">
        <v>329</v>
      </c>
      <c r="X1241" s="302" t="s">
        <v>21</v>
      </c>
      <c r="Y1241" s="349">
        <v>0.85</v>
      </c>
      <c r="Z1241" s="435"/>
      <c r="AA1241" s="292"/>
      <c r="AB1241" s="355"/>
      <c r="AC1241" s="482"/>
      <c r="AD1241" s="313"/>
      <c r="AE1241" s="349"/>
      <c r="AF1241" s="45">
        <f>ROUND(ROUND(ROUND(G1160*Q1232,0)*Y1241,0)-AD1237,0)</f>
        <v>202</v>
      </c>
      <c r="AG1241" s="79"/>
    </row>
    <row r="1242" ht="16.5" customHeight="1">
      <c r="A1242" s="29">
        <v>63.0</v>
      </c>
      <c r="B1242" s="30" t="s">
        <v>7432</v>
      </c>
      <c r="C1242" s="32" t="s">
        <v>7433</v>
      </c>
      <c r="D1242" s="94"/>
      <c r="E1242" s="94"/>
      <c r="F1242" s="76"/>
      <c r="G1242" s="63"/>
      <c r="H1242" s="63"/>
      <c r="I1242" s="51"/>
      <c r="J1242" s="94"/>
      <c r="K1242" s="140"/>
      <c r="L1242" s="348"/>
      <c r="M1242" s="304"/>
      <c r="N1242" s="381"/>
      <c r="O1242" s="307"/>
      <c r="P1242" s="304"/>
      <c r="Q1242" s="380"/>
      <c r="R1242" s="304"/>
      <c r="S1242" s="304"/>
      <c r="T1242" s="140"/>
      <c r="U1242" s="140"/>
      <c r="V1242" s="140"/>
      <c r="W1242" s="484"/>
      <c r="X1242" s="290"/>
      <c r="Y1242" s="355"/>
      <c r="Z1242" s="356" t="s">
        <v>20</v>
      </c>
      <c r="AA1242" s="357" t="s">
        <v>21</v>
      </c>
      <c r="AB1242" s="363">
        <v>0.85</v>
      </c>
      <c r="AC1242" s="484"/>
      <c r="AD1242" s="292"/>
      <c r="AE1242" s="355"/>
      <c r="AF1242" s="45">
        <f>ROUND(ROUND(ROUND(ROUND(G1160*Q1232,0)*Y1241,0)*AB1242,0)-AD1237,0)</f>
        <v>171</v>
      </c>
      <c r="AG1242" s="79"/>
    </row>
    <row r="1243" ht="16.5" customHeight="1">
      <c r="A1243" s="403">
        <v>63.0</v>
      </c>
      <c r="B1243" s="404" t="s">
        <v>7434</v>
      </c>
      <c r="C1243" s="405" t="s">
        <v>7435</v>
      </c>
      <c r="D1243" s="94"/>
      <c r="E1243" s="94"/>
      <c r="F1243" s="307"/>
      <c r="G1243" s="63"/>
      <c r="H1243" s="63"/>
      <c r="I1243" s="95"/>
      <c r="J1243" s="94"/>
      <c r="K1243" s="65"/>
      <c r="L1243" s="65"/>
      <c r="M1243" s="140"/>
      <c r="N1243" s="105"/>
      <c r="O1243" s="94"/>
      <c r="P1243" s="140"/>
      <c r="Q1243" s="95"/>
      <c r="R1243" s="504" t="s">
        <v>23</v>
      </c>
      <c r="S1243" s="505" t="s">
        <v>24</v>
      </c>
      <c r="T1243" s="408"/>
      <c r="U1243" s="408"/>
      <c r="V1243" s="437"/>
      <c r="W1243" s="438"/>
      <c r="X1243" s="409"/>
      <c r="Y1243" s="439"/>
      <c r="Z1243" s="411"/>
      <c r="AA1243" s="412"/>
      <c r="AB1243" s="412"/>
      <c r="AC1243" s="412"/>
      <c r="AD1243" s="412"/>
      <c r="AE1243" s="413"/>
      <c r="AF1243" s="414">
        <f>ROUND(ROUND(G1160*Q1232,0)*U1244,0)</f>
        <v>170</v>
      </c>
      <c r="AG1243" s="79"/>
    </row>
    <row r="1244" ht="16.5" customHeight="1">
      <c r="A1244" s="403">
        <v>63.0</v>
      </c>
      <c r="B1244" s="404" t="s">
        <v>7436</v>
      </c>
      <c r="C1244" s="405" t="s">
        <v>7437</v>
      </c>
      <c r="D1244" s="94"/>
      <c r="E1244" s="94"/>
      <c r="F1244" s="307"/>
      <c r="G1244" s="373"/>
      <c r="H1244" s="140"/>
      <c r="I1244" s="95"/>
      <c r="J1244" s="94"/>
      <c r="K1244" s="65"/>
      <c r="L1244" s="65"/>
      <c r="M1244" s="140"/>
      <c r="N1244" s="105"/>
      <c r="O1244" s="94"/>
      <c r="P1244" s="140"/>
      <c r="Q1244" s="95"/>
      <c r="R1244" s="481"/>
      <c r="S1244" s="506"/>
      <c r="T1244" s="442" t="s">
        <v>21</v>
      </c>
      <c r="U1244" s="443">
        <v>0.7</v>
      </c>
      <c r="V1244" s="444"/>
      <c r="W1244" s="445"/>
      <c r="X1244" s="418"/>
      <c r="Y1244" s="446"/>
      <c r="Z1244" s="438" t="s">
        <v>20</v>
      </c>
      <c r="AA1244" s="409" t="s">
        <v>21</v>
      </c>
      <c r="AB1244" s="447">
        <v>0.85</v>
      </c>
      <c r="AC1244" s="412"/>
      <c r="AD1244" s="412"/>
      <c r="AE1244" s="413"/>
      <c r="AF1244" s="414">
        <f>ROUND(ROUND(ROUND(G1160*Q1232,0)*U1244,0)*AB1244,0)</f>
        <v>145</v>
      </c>
      <c r="AG1244" s="79"/>
    </row>
    <row r="1245" ht="16.5" customHeight="1">
      <c r="A1245" s="403">
        <v>63.0</v>
      </c>
      <c r="B1245" s="404" t="s">
        <v>7438</v>
      </c>
      <c r="C1245" s="405" t="s">
        <v>7439</v>
      </c>
      <c r="D1245" s="94"/>
      <c r="E1245" s="94"/>
      <c r="F1245" s="103"/>
      <c r="G1245" s="140"/>
      <c r="H1245" s="140"/>
      <c r="I1245" s="95"/>
      <c r="J1245" s="69"/>
      <c r="K1245" s="65"/>
      <c r="L1245" s="65"/>
      <c r="M1245" s="302"/>
      <c r="N1245" s="382"/>
      <c r="O1245" s="383"/>
      <c r="P1245" s="302"/>
      <c r="Q1245" s="384"/>
      <c r="R1245" s="481"/>
      <c r="S1245" s="506"/>
      <c r="T1245" s="442"/>
      <c r="U1245" s="443"/>
      <c r="V1245" s="448"/>
      <c r="W1245" s="507" t="s">
        <v>326</v>
      </c>
      <c r="X1245" s="409" t="s">
        <v>21</v>
      </c>
      <c r="Y1245" s="410">
        <f>$Y$657</f>
        <v>0.7</v>
      </c>
      <c r="Z1245" s="426"/>
      <c r="AA1245" s="427"/>
      <c r="AB1245" s="427"/>
      <c r="AC1245" s="427"/>
      <c r="AD1245" s="427"/>
      <c r="AE1245" s="428"/>
      <c r="AF1245" s="414">
        <f>ROUND(ROUND(ROUND(G1160*Q1232,0)*U1244,0)*Y1245,0)</f>
        <v>119</v>
      </c>
      <c r="AG1245" s="79"/>
    </row>
    <row r="1246" ht="16.5" customHeight="1">
      <c r="A1246" s="403">
        <v>63.0</v>
      </c>
      <c r="B1246" s="404" t="s">
        <v>7440</v>
      </c>
      <c r="C1246" s="405" t="s">
        <v>7441</v>
      </c>
      <c r="D1246" s="94"/>
      <c r="E1246" s="94"/>
      <c r="F1246" s="103"/>
      <c r="G1246" s="140"/>
      <c r="H1246" s="140"/>
      <c r="I1246" s="95"/>
      <c r="J1246" s="69"/>
      <c r="K1246" s="65"/>
      <c r="L1246" s="65"/>
      <c r="M1246" s="302"/>
      <c r="N1246" s="382"/>
      <c r="O1246" s="383"/>
      <c r="P1246" s="302"/>
      <c r="Q1246" s="384"/>
      <c r="R1246" s="481"/>
      <c r="S1246" s="506"/>
      <c r="T1246" s="442"/>
      <c r="U1246" s="443"/>
      <c r="V1246" s="448"/>
      <c r="W1246" s="495"/>
      <c r="X1246" s="418"/>
      <c r="Y1246" s="419"/>
      <c r="Z1246" s="420" t="s">
        <v>20</v>
      </c>
      <c r="AA1246" s="421" t="s">
        <v>21</v>
      </c>
      <c r="AB1246" s="422">
        <v>0.85</v>
      </c>
      <c r="AC1246" s="412"/>
      <c r="AD1246" s="412"/>
      <c r="AE1246" s="413"/>
      <c r="AF1246" s="414">
        <f>ROUND(ROUND(ROUND(ROUND(G1160*Q1232,0)*U1244,0)*Y1245,0)*AB1246,0)</f>
        <v>101</v>
      </c>
      <c r="AG1246" s="79"/>
    </row>
    <row r="1247" ht="16.5" customHeight="1">
      <c r="A1247" s="403">
        <v>63.0</v>
      </c>
      <c r="B1247" s="404" t="s">
        <v>7442</v>
      </c>
      <c r="C1247" s="405" t="s">
        <v>7443</v>
      </c>
      <c r="D1247" s="94"/>
      <c r="E1247" s="94"/>
      <c r="F1247" s="103"/>
      <c r="G1247" s="140"/>
      <c r="H1247" s="140"/>
      <c r="I1247" s="95"/>
      <c r="J1247" s="69"/>
      <c r="K1247" s="65"/>
      <c r="L1247" s="65"/>
      <c r="M1247" s="302"/>
      <c r="N1247" s="382"/>
      <c r="O1247" s="383"/>
      <c r="P1247" s="302"/>
      <c r="Q1247" s="384"/>
      <c r="R1247" s="481"/>
      <c r="S1247" s="506"/>
      <c r="T1247" s="442"/>
      <c r="U1247" s="443"/>
      <c r="V1247" s="448"/>
      <c r="W1247" s="507" t="s">
        <v>329</v>
      </c>
      <c r="X1247" s="409" t="s">
        <v>21</v>
      </c>
      <c r="Y1247" s="410">
        <f>$Y$659</f>
        <v>0.85</v>
      </c>
      <c r="Z1247" s="423"/>
      <c r="AA1247" s="424"/>
      <c r="AB1247" s="424"/>
      <c r="AC1247" s="424"/>
      <c r="AD1247" s="424"/>
      <c r="AE1247" s="419"/>
      <c r="AF1247" s="414">
        <f>ROUND(ROUND(ROUND(G1160*Q1232,0)*U1244,0)*Y1247,0)</f>
        <v>145</v>
      </c>
      <c r="AG1247" s="79"/>
    </row>
    <row r="1248" ht="16.5" customHeight="1">
      <c r="A1248" s="403">
        <v>63.0</v>
      </c>
      <c r="B1248" s="404" t="s">
        <v>7444</v>
      </c>
      <c r="C1248" s="405" t="s">
        <v>7445</v>
      </c>
      <c r="D1248" s="94"/>
      <c r="E1248" s="94"/>
      <c r="F1248" s="103"/>
      <c r="G1248" s="140"/>
      <c r="H1248" s="140"/>
      <c r="I1248" s="95"/>
      <c r="J1248" s="69"/>
      <c r="K1248" s="65"/>
      <c r="L1248" s="65"/>
      <c r="M1248" s="302"/>
      <c r="N1248" s="382"/>
      <c r="O1248" s="383"/>
      <c r="P1248" s="302"/>
      <c r="Q1248" s="384"/>
      <c r="R1248" s="481"/>
      <c r="S1248" s="506"/>
      <c r="T1248" s="442"/>
      <c r="U1248" s="443"/>
      <c r="V1248" s="448"/>
      <c r="W1248" s="495"/>
      <c r="X1248" s="418"/>
      <c r="Y1248" s="419"/>
      <c r="Z1248" s="420" t="s">
        <v>20</v>
      </c>
      <c r="AA1248" s="421" t="s">
        <v>21</v>
      </c>
      <c r="AB1248" s="422">
        <v>0.85</v>
      </c>
      <c r="AC1248" s="412"/>
      <c r="AD1248" s="412"/>
      <c r="AE1248" s="413"/>
      <c r="AF1248" s="414">
        <f>ROUND(ROUND(ROUND(ROUND(G1160*Q1232,0)*U1244,0)*Y1247,0)*AB1248,0)</f>
        <v>123</v>
      </c>
      <c r="AG1248" s="79"/>
    </row>
    <row r="1249" ht="16.5" customHeight="1">
      <c r="A1249" s="403">
        <v>63.0</v>
      </c>
      <c r="B1249" s="404" t="s">
        <v>7446</v>
      </c>
      <c r="C1249" s="405" t="s">
        <v>7447</v>
      </c>
      <c r="D1249" s="94"/>
      <c r="E1249" s="94"/>
      <c r="F1249" s="103"/>
      <c r="G1249" s="140"/>
      <c r="H1249" s="140"/>
      <c r="I1249" s="95"/>
      <c r="J1249" s="69"/>
      <c r="K1249" s="65"/>
      <c r="L1249" s="65"/>
      <c r="M1249" s="302"/>
      <c r="N1249" s="382"/>
      <c r="O1249" s="383"/>
      <c r="P1249" s="302"/>
      <c r="Q1249" s="384"/>
      <c r="R1249" s="481"/>
      <c r="S1249" s="510"/>
      <c r="T1249" s="442"/>
      <c r="U1249" s="443"/>
      <c r="V1249" s="448"/>
      <c r="W1249" s="438"/>
      <c r="X1249" s="409"/>
      <c r="Y1249" s="439"/>
      <c r="Z1249" s="411"/>
      <c r="AA1249" s="412"/>
      <c r="AB1249" s="413"/>
      <c r="AC1249" s="509" t="s">
        <v>30</v>
      </c>
      <c r="AD1249" s="442">
        <v>5.0</v>
      </c>
      <c r="AE1249" s="452" t="s">
        <v>31</v>
      </c>
      <c r="AF1249" s="414">
        <f>ROUND(ROUND(ROUND(G1160*Q1232,0)*U1244,0)-AD1249,0)</f>
        <v>165</v>
      </c>
      <c r="AG1249" s="79"/>
    </row>
    <row r="1250" ht="16.5" customHeight="1">
      <c r="A1250" s="403">
        <v>63.0</v>
      </c>
      <c r="B1250" s="404" t="s">
        <v>7448</v>
      </c>
      <c r="C1250" s="405" t="s">
        <v>7449</v>
      </c>
      <c r="D1250" s="94"/>
      <c r="E1250" s="94"/>
      <c r="F1250" s="103"/>
      <c r="G1250" s="140"/>
      <c r="H1250" s="140"/>
      <c r="I1250" s="95"/>
      <c r="J1250" s="69"/>
      <c r="K1250" s="65"/>
      <c r="L1250" s="65"/>
      <c r="M1250" s="302"/>
      <c r="N1250" s="382"/>
      <c r="O1250" s="383"/>
      <c r="P1250" s="302"/>
      <c r="Q1250" s="384"/>
      <c r="R1250" s="481"/>
      <c r="S1250" s="455"/>
      <c r="T1250" s="442"/>
      <c r="U1250" s="443"/>
      <c r="V1250" s="448"/>
      <c r="W1250" s="445"/>
      <c r="X1250" s="418"/>
      <c r="Y1250" s="446"/>
      <c r="Z1250" s="438" t="s">
        <v>20</v>
      </c>
      <c r="AA1250" s="409" t="s">
        <v>21</v>
      </c>
      <c r="AB1250" s="454">
        <v>0.85</v>
      </c>
      <c r="AC1250" s="506"/>
      <c r="AD1250" s="442"/>
      <c r="AE1250" s="452"/>
      <c r="AF1250" s="414">
        <f>ROUND(ROUND(ROUND(ROUND(G1160*Q1232,0)*U1244,0)*AB1250,0)-AD1249,0)</f>
        <v>140</v>
      </c>
      <c r="AG1250" s="79"/>
    </row>
    <row r="1251" ht="16.5" customHeight="1">
      <c r="A1251" s="403">
        <v>63.0</v>
      </c>
      <c r="B1251" s="404" t="s">
        <v>7450</v>
      </c>
      <c r="C1251" s="405" t="s">
        <v>7451</v>
      </c>
      <c r="D1251" s="94"/>
      <c r="E1251" s="94"/>
      <c r="F1251" s="103"/>
      <c r="G1251" s="140"/>
      <c r="H1251" s="140"/>
      <c r="I1251" s="95"/>
      <c r="J1251" s="69"/>
      <c r="K1251" s="65"/>
      <c r="L1251" s="65"/>
      <c r="M1251" s="302"/>
      <c r="N1251" s="382"/>
      <c r="O1251" s="383"/>
      <c r="P1251" s="302"/>
      <c r="Q1251" s="384"/>
      <c r="R1251" s="508"/>
      <c r="S1251" s="455"/>
      <c r="T1251" s="442"/>
      <c r="U1251" s="443"/>
      <c r="V1251" s="448"/>
      <c r="W1251" s="507" t="s">
        <v>326</v>
      </c>
      <c r="X1251" s="442" t="s">
        <v>21</v>
      </c>
      <c r="Y1251" s="448">
        <f>$Y$657</f>
        <v>0.7</v>
      </c>
      <c r="Z1251" s="426"/>
      <c r="AA1251" s="427"/>
      <c r="AB1251" s="428"/>
      <c r="AC1251" s="506"/>
      <c r="AD1251" s="443"/>
      <c r="AE1251" s="448"/>
      <c r="AF1251" s="414">
        <f>ROUND(ROUND(ROUND(ROUND(G1160*Q1232,0)*U1244,0)*Y1251,0)-AD1249,0)</f>
        <v>114</v>
      </c>
      <c r="AG1251" s="79"/>
    </row>
    <row r="1252" ht="16.5" customHeight="1">
      <c r="A1252" s="403">
        <v>63.0</v>
      </c>
      <c r="B1252" s="404" t="s">
        <v>7452</v>
      </c>
      <c r="C1252" s="405" t="s">
        <v>7453</v>
      </c>
      <c r="D1252" s="94"/>
      <c r="E1252" s="94"/>
      <c r="F1252" s="103"/>
      <c r="G1252" s="140"/>
      <c r="H1252" s="140"/>
      <c r="I1252" s="95"/>
      <c r="J1252" s="69"/>
      <c r="K1252" s="65"/>
      <c r="L1252" s="65"/>
      <c r="M1252" s="302"/>
      <c r="N1252" s="382"/>
      <c r="O1252" s="383"/>
      <c r="P1252" s="302"/>
      <c r="Q1252" s="384"/>
      <c r="R1252" s="458"/>
      <c r="S1252" s="455"/>
      <c r="T1252" s="442"/>
      <c r="U1252" s="443"/>
      <c r="V1252" s="448"/>
      <c r="W1252" s="495"/>
      <c r="X1252" s="418"/>
      <c r="Y1252" s="419"/>
      <c r="Z1252" s="420" t="s">
        <v>20</v>
      </c>
      <c r="AA1252" s="421" t="s">
        <v>21</v>
      </c>
      <c r="AB1252" s="430">
        <v>0.85</v>
      </c>
      <c r="AC1252" s="506"/>
      <c r="AD1252" s="443"/>
      <c r="AE1252" s="448"/>
      <c r="AF1252" s="414">
        <f>ROUND(ROUND(ROUND(ROUND(ROUND(G1160*Q1232,0)*U1244,0)*Y1251,0)*AB1252,0)-AD1249,0)</f>
        <v>96</v>
      </c>
      <c r="AG1252" s="79"/>
    </row>
    <row r="1253" ht="16.5" customHeight="1">
      <c r="A1253" s="403">
        <v>63.0</v>
      </c>
      <c r="B1253" s="404" t="s">
        <v>7454</v>
      </c>
      <c r="C1253" s="405" t="s">
        <v>7455</v>
      </c>
      <c r="D1253" s="94"/>
      <c r="E1253" s="94"/>
      <c r="F1253" s="103"/>
      <c r="G1253" s="140"/>
      <c r="H1253" s="140"/>
      <c r="I1253" s="95"/>
      <c r="J1253" s="69"/>
      <c r="K1253" s="65"/>
      <c r="L1253" s="65"/>
      <c r="M1253" s="302"/>
      <c r="N1253" s="382"/>
      <c r="O1253" s="383"/>
      <c r="P1253" s="302"/>
      <c r="Q1253" s="384"/>
      <c r="R1253" s="458"/>
      <c r="S1253" s="455"/>
      <c r="T1253" s="442"/>
      <c r="U1253" s="443"/>
      <c r="V1253" s="448"/>
      <c r="W1253" s="507" t="s">
        <v>329</v>
      </c>
      <c r="X1253" s="442" t="s">
        <v>21</v>
      </c>
      <c r="Y1253" s="448">
        <f>$Y$659</f>
        <v>0.85</v>
      </c>
      <c r="Z1253" s="423"/>
      <c r="AA1253" s="424"/>
      <c r="AB1253" s="419"/>
      <c r="AC1253" s="506"/>
      <c r="AD1253" s="443"/>
      <c r="AE1253" s="448"/>
      <c r="AF1253" s="414">
        <f>ROUND(ROUND(ROUND(ROUND(G1160*Q1232,0)*U1244,0)*Y1253,0)-AD1249,0)</f>
        <v>140</v>
      </c>
      <c r="AG1253" s="79"/>
    </row>
    <row r="1254" ht="16.5" customHeight="1">
      <c r="A1254" s="403">
        <v>63.0</v>
      </c>
      <c r="B1254" s="404" t="s">
        <v>7456</v>
      </c>
      <c r="C1254" s="405" t="s">
        <v>7457</v>
      </c>
      <c r="D1254" s="94"/>
      <c r="E1254" s="94"/>
      <c r="F1254" s="103"/>
      <c r="G1254" s="140"/>
      <c r="H1254" s="140"/>
      <c r="I1254" s="95"/>
      <c r="J1254" s="69"/>
      <c r="K1254" s="65"/>
      <c r="L1254" s="65"/>
      <c r="M1254" s="302"/>
      <c r="N1254" s="382"/>
      <c r="O1254" s="383"/>
      <c r="P1254" s="302"/>
      <c r="Q1254" s="384"/>
      <c r="R1254" s="458"/>
      <c r="S1254" s="455"/>
      <c r="T1254" s="442"/>
      <c r="U1254" s="443"/>
      <c r="V1254" s="448"/>
      <c r="W1254" s="495"/>
      <c r="X1254" s="418"/>
      <c r="Y1254" s="419"/>
      <c r="Z1254" s="420" t="s">
        <v>20</v>
      </c>
      <c r="AA1254" s="421" t="s">
        <v>21</v>
      </c>
      <c r="AB1254" s="430">
        <v>0.85</v>
      </c>
      <c r="AC1254" s="495"/>
      <c r="AD1254" s="424"/>
      <c r="AE1254" s="419"/>
      <c r="AF1254" s="414">
        <f>ROUND(ROUND(ROUND(ROUND(ROUND(G1160*Q1232,0)*U1244,0)*Y1253,0)*AB1254,0)-AD1249,0)</f>
        <v>118</v>
      </c>
      <c r="AG1254" s="79"/>
    </row>
    <row r="1255" ht="16.5" customHeight="1">
      <c r="A1255" s="403">
        <v>63.0</v>
      </c>
      <c r="B1255" s="404" t="s">
        <v>7458</v>
      </c>
      <c r="C1255" s="405" t="s">
        <v>7459</v>
      </c>
      <c r="D1255" s="94"/>
      <c r="E1255" s="94"/>
      <c r="F1255" s="103"/>
      <c r="G1255" s="140"/>
      <c r="H1255" s="140"/>
      <c r="I1255" s="95"/>
      <c r="J1255" s="69"/>
      <c r="K1255" s="65"/>
      <c r="L1255" s="65"/>
      <c r="M1255" s="302"/>
      <c r="N1255" s="382"/>
      <c r="O1255" s="383"/>
      <c r="P1255" s="302"/>
      <c r="Q1255" s="384"/>
      <c r="R1255" s="458"/>
      <c r="S1255" s="505" t="s">
        <v>27</v>
      </c>
      <c r="T1255" s="409"/>
      <c r="U1255" s="457"/>
      <c r="V1255" s="410"/>
      <c r="W1255" s="438"/>
      <c r="X1255" s="409"/>
      <c r="Y1255" s="439"/>
      <c r="Z1255" s="411"/>
      <c r="AA1255" s="412"/>
      <c r="AB1255" s="412"/>
      <c r="AC1255" s="412"/>
      <c r="AD1255" s="412"/>
      <c r="AE1255" s="413"/>
      <c r="AF1255" s="414">
        <f>ROUND(ROUND(G1160*Q1232,0)*U1256,0)</f>
        <v>122</v>
      </c>
      <c r="AG1255" s="79"/>
    </row>
    <row r="1256" ht="16.5" customHeight="1">
      <c r="A1256" s="403">
        <v>63.0</v>
      </c>
      <c r="B1256" s="404" t="s">
        <v>7460</v>
      </c>
      <c r="C1256" s="405" t="s">
        <v>7461</v>
      </c>
      <c r="D1256" s="94"/>
      <c r="E1256" s="94"/>
      <c r="F1256" s="103"/>
      <c r="G1256" s="140"/>
      <c r="H1256" s="140"/>
      <c r="I1256" s="95"/>
      <c r="J1256" s="69"/>
      <c r="K1256" s="65"/>
      <c r="L1256" s="65"/>
      <c r="M1256" s="302"/>
      <c r="N1256" s="382"/>
      <c r="O1256" s="383"/>
      <c r="P1256" s="302"/>
      <c r="Q1256" s="384"/>
      <c r="R1256" s="458"/>
      <c r="S1256" s="506"/>
      <c r="T1256" s="442" t="s">
        <v>21</v>
      </c>
      <c r="U1256" s="443">
        <v>0.5</v>
      </c>
      <c r="V1256" s="448"/>
      <c r="W1256" s="445"/>
      <c r="X1256" s="418"/>
      <c r="Y1256" s="446"/>
      <c r="Z1256" s="438" t="s">
        <v>20</v>
      </c>
      <c r="AA1256" s="409" t="s">
        <v>21</v>
      </c>
      <c r="AB1256" s="447">
        <v>0.85</v>
      </c>
      <c r="AC1256" s="412"/>
      <c r="AD1256" s="412"/>
      <c r="AE1256" s="413"/>
      <c r="AF1256" s="414">
        <f>ROUND(ROUND(ROUND(G1160*Q1232,0)*U1256,0)*AB1256,0)</f>
        <v>104</v>
      </c>
      <c r="AG1256" s="79"/>
    </row>
    <row r="1257" ht="16.5" customHeight="1">
      <c r="A1257" s="403">
        <v>63.0</v>
      </c>
      <c r="B1257" s="404" t="s">
        <v>7462</v>
      </c>
      <c r="C1257" s="405" t="s">
        <v>7463</v>
      </c>
      <c r="D1257" s="94"/>
      <c r="E1257" s="94"/>
      <c r="F1257" s="103"/>
      <c r="G1257" s="140"/>
      <c r="H1257" s="140"/>
      <c r="I1257" s="95"/>
      <c r="J1257" s="69"/>
      <c r="K1257" s="65"/>
      <c r="L1257" s="65"/>
      <c r="M1257" s="302"/>
      <c r="N1257" s="382"/>
      <c r="O1257" s="383"/>
      <c r="P1257" s="302"/>
      <c r="Q1257" s="384"/>
      <c r="R1257" s="458"/>
      <c r="S1257" s="506"/>
      <c r="T1257" s="442"/>
      <c r="U1257" s="443"/>
      <c r="V1257" s="448"/>
      <c r="W1257" s="507" t="s">
        <v>326</v>
      </c>
      <c r="X1257" s="409" t="s">
        <v>21</v>
      </c>
      <c r="Y1257" s="410">
        <f>$Y$657</f>
        <v>0.7</v>
      </c>
      <c r="Z1257" s="426"/>
      <c r="AA1257" s="427"/>
      <c r="AB1257" s="427"/>
      <c r="AC1257" s="427"/>
      <c r="AD1257" s="427"/>
      <c r="AE1257" s="428"/>
      <c r="AF1257" s="414">
        <f>ROUND(ROUND(ROUND(G1160*Q1232,0)*U1256,0)*Y1257,0)</f>
        <v>85</v>
      </c>
      <c r="AG1257" s="79"/>
    </row>
    <row r="1258" ht="16.5" customHeight="1">
      <c r="A1258" s="403">
        <v>63.0</v>
      </c>
      <c r="B1258" s="404" t="s">
        <v>7464</v>
      </c>
      <c r="C1258" s="405" t="s">
        <v>7465</v>
      </c>
      <c r="D1258" s="94"/>
      <c r="E1258" s="94"/>
      <c r="F1258" s="103"/>
      <c r="G1258" s="140"/>
      <c r="H1258" s="140"/>
      <c r="I1258" s="95"/>
      <c r="J1258" s="69"/>
      <c r="K1258" s="65"/>
      <c r="L1258" s="65"/>
      <c r="M1258" s="302"/>
      <c r="N1258" s="382"/>
      <c r="O1258" s="383"/>
      <c r="P1258" s="302"/>
      <c r="Q1258" s="384"/>
      <c r="R1258" s="458"/>
      <c r="S1258" s="506"/>
      <c r="T1258" s="442"/>
      <c r="U1258" s="443"/>
      <c r="V1258" s="448"/>
      <c r="W1258" s="495"/>
      <c r="X1258" s="418"/>
      <c r="Y1258" s="419"/>
      <c r="Z1258" s="420" t="s">
        <v>20</v>
      </c>
      <c r="AA1258" s="421" t="s">
        <v>21</v>
      </c>
      <c r="AB1258" s="422">
        <v>0.85</v>
      </c>
      <c r="AC1258" s="412"/>
      <c r="AD1258" s="412"/>
      <c r="AE1258" s="413"/>
      <c r="AF1258" s="414">
        <f>ROUND(ROUND(ROUND(ROUND(G1160*Q1232,0)*U1256,0)*Y1257,0)*AB1258,0)</f>
        <v>72</v>
      </c>
      <c r="AG1258" s="79"/>
    </row>
    <row r="1259" ht="16.5" customHeight="1">
      <c r="A1259" s="403">
        <v>63.0</v>
      </c>
      <c r="B1259" s="404" t="s">
        <v>7466</v>
      </c>
      <c r="C1259" s="405" t="s">
        <v>7467</v>
      </c>
      <c r="D1259" s="94"/>
      <c r="E1259" s="94"/>
      <c r="F1259" s="103"/>
      <c r="G1259" s="140"/>
      <c r="H1259" s="140"/>
      <c r="I1259" s="95"/>
      <c r="J1259" s="69"/>
      <c r="K1259" s="65"/>
      <c r="L1259" s="65"/>
      <c r="M1259" s="302"/>
      <c r="N1259" s="382"/>
      <c r="O1259" s="383"/>
      <c r="P1259" s="302"/>
      <c r="Q1259" s="384"/>
      <c r="R1259" s="458"/>
      <c r="S1259" s="506"/>
      <c r="T1259" s="442"/>
      <c r="U1259" s="443"/>
      <c r="V1259" s="448"/>
      <c r="W1259" s="507" t="s">
        <v>329</v>
      </c>
      <c r="X1259" s="409" t="s">
        <v>21</v>
      </c>
      <c r="Y1259" s="410">
        <f>$Y$659</f>
        <v>0.85</v>
      </c>
      <c r="Z1259" s="423"/>
      <c r="AA1259" s="424"/>
      <c r="AB1259" s="424"/>
      <c r="AC1259" s="424"/>
      <c r="AD1259" s="424"/>
      <c r="AE1259" s="419"/>
      <c r="AF1259" s="414">
        <f>ROUND(ROUND(ROUND(G1160*Q1232,0)*U1256,0)*Y1259,0)</f>
        <v>104</v>
      </c>
      <c r="AG1259" s="79"/>
    </row>
    <row r="1260" ht="16.5" customHeight="1">
      <c r="A1260" s="403">
        <v>63.0</v>
      </c>
      <c r="B1260" s="404" t="s">
        <v>7468</v>
      </c>
      <c r="C1260" s="405" t="s">
        <v>7469</v>
      </c>
      <c r="D1260" s="94"/>
      <c r="E1260" s="94"/>
      <c r="F1260" s="103"/>
      <c r="G1260" s="140"/>
      <c r="H1260" s="140"/>
      <c r="I1260" s="95"/>
      <c r="J1260" s="69"/>
      <c r="K1260" s="65"/>
      <c r="L1260" s="65"/>
      <c r="M1260" s="302"/>
      <c r="N1260" s="382"/>
      <c r="O1260" s="383"/>
      <c r="P1260" s="302"/>
      <c r="Q1260" s="384"/>
      <c r="R1260" s="458"/>
      <c r="S1260" s="506"/>
      <c r="T1260" s="442"/>
      <c r="U1260" s="443"/>
      <c r="V1260" s="448"/>
      <c r="W1260" s="495"/>
      <c r="X1260" s="418"/>
      <c r="Y1260" s="419"/>
      <c r="Z1260" s="420" t="s">
        <v>20</v>
      </c>
      <c r="AA1260" s="421" t="s">
        <v>21</v>
      </c>
      <c r="AB1260" s="422">
        <v>0.85</v>
      </c>
      <c r="AC1260" s="412"/>
      <c r="AD1260" s="412"/>
      <c r="AE1260" s="413"/>
      <c r="AF1260" s="414">
        <f>ROUND(ROUND(ROUND(ROUND(G1160*Q1232,0)*U1256,0)*Y1259,0)*AB1260,0)</f>
        <v>88</v>
      </c>
      <c r="AG1260" s="79"/>
    </row>
    <row r="1261" ht="16.5" customHeight="1">
      <c r="A1261" s="403">
        <v>63.0</v>
      </c>
      <c r="B1261" s="404" t="s">
        <v>7470</v>
      </c>
      <c r="C1261" s="405" t="s">
        <v>7471</v>
      </c>
      <c r="D1261" s="94"/>
      <c r="E1261" s="94"/>
      <c r="F1261" s="103"/>
      <c r="G1261" s="140"/>
      <c r="H1261" s="140"/>
      <c r="I1261" s="95"/>
      <c r="J1261" s="69"/>
      <c r="K1261" s="65"/>
      <c r="L1261" s="65"/>
      <c r="M1261" s="302"/>
      <c r="N1261" s="382"/>
      <c r="O1261" s="383"/>
      <c r="P1261" s="302"/>
      <c r="Q1261" s="384"/>
      <c r="R1261" s="458"/>
      <c r="S1261" s="506"/>
      <c r="T1261" s="442"/>
      <c r="U1261" s="443"/>
      <c r="V1261" s="448"/>
      <c r="W1261" s="438"/>
      <c r="X1261" s="409"/>
      <c r="Y1261" s="439"/>
      <c r="Z1261" s="411"/>
      <c r="AA1261" s="412"/>
      <c r="AB1261" s="413"/>
      <c r="AC1261" s="509" t="s">
        <v>30</v>
      </c>
      <c r="AD1261" s="442">
        <v>5.0</v>
      </c>
      <c r="AE1261" s="452" t="s">
        <v>31</v>
      </c>
      <c r="AF1261" s="414">
        <f>ROUND(ROUND(ROUND(G1160*Q1232,0)*U1256,0)-AD1261,0)</f>
        <v>117</v>
      </c>
      <c r="AG1261" s="79"/>
    </row>
    <row r="1262" ht="16.5" customHeight="1">
      <c r="A1262" s="403">
        <v>63.0</v>
      </c>
      <c r="B1262" s="404" t="s">
        <v>7472</v>
      </c>
      <c r="C1262" s="405" t="s">
        <v>7473</v>
      </c>
      <c r="D1262" s="94"/>
      <c r="E1262" s="94"/>
      <c r="F1262" s="103"/>
      <c r="G1262" s="140"/>
      <c r="H1262" s="140"/>
      <c r="I1262" s="95"/>
      <c r="J1262" s="69"/>
      <c r="K1262" s="65"/>
      <c r="L1262" s="65"/>
      <c r="M1262" s="302"/>
      <c r="N1262" s="382"/>
      <c r="O1262" s="383"/>
      <c r="P1262" s="302"/>
      <c r="Q1262" s="384"/>
      <c r="R1262" s="458"/>
      <c r="S1262" s="506"/>
      <c r="T1262" s="442"/>
      <c r="U1262" s="443"/>
      <c r="V1262" s="443"/>
      <c r="W1262" s="445"/>
      <c r="X1262" s="418"/>
      <c r="Y1262" s="446"/>
      <c r="Z1262" s="438" t="s">
        <v>20</v>
      </c>
      <c r="AA1262" s="409" t="s">
        <v>21</v>
      </c>
      <c r="AB1262" s="454">
        <v>0.85</v>
      </c>
      <c r="AC1262" s="506"/>
      <c r="AD1262" s="442"/>
      <c r="AE1262" s="452"/>
      <c r="AF1262" s="414">
        <f>ROUND(ROUND(ROUND(ROUND(G1160*Q1232,0)*U1256,0)*AB1262,0)-AD1261,0)</f>
        <v>99</v>
      </c>
      <c r="AG1262" s="79"/>
    </row>
    <row r="1263" ht="16.5" customHeight="1">
      <c r="A1263" s="403">
        <v>63.0</v>
      </c>
      <c r="B1263" s="404" t="s">
        <v>7474</v>
      </c>
      <c r="C1263" s="405" t="s">
        <v>7475</v>
      </c>
      <c r="D1263" s="94"/>
      <c r="E1263" s="94"/>
      <c r="F1263" s="103"/>
      <c r="G1263" s="140"/>
      <c r="H1263" s="140"/>
      <c r="I1263" s="95"/>
      <c r="J1263" s="69"/>
      <c r="K1263" s="65"/>
      <c r="L1263" s="65"/>
      <c r="M1263" s="302"/>
      <c r="N1263" s="382"/>
      <c r="O1263" s="383"/>
      <c r="P1263" s="302"/>
      <c r="Q1263" s="384"/>
      <c r="R1263" s="458"/>
      <c r="S1263" s="506"/>
      <c r="T1263" s="442"/>
      <c r="U1263" s="443"/>
      <c r="V1263" s="443"/>
      <c r="W1263" s="507" t="s">
        <v>326</v>
      </c>
      <c r="X1263" s="442" t="s">
        <v>21</v>
      </c>
      <c r="Y1263" s="448">
        <f>$Y$657</f>
        <v>0.7</v>
      </c>
      <c r="Z1263" s="426"/>
      <c r="AA1263" s="427"/>
      <c r="AB1263" s="428"/>
      <c r="AC1263" s="506"/>
      <c r="AD1263" s="443"/>
      <c r="AE1263" s="448"/>
      <c r="AF1263" s="414">
        <f>ROUND(ROUND(ROUND(ROUND(G1160*Q1232,0)*U1256,0)*Y1263,0)-AD1261,0)</f>
        <v>80</v>
      </c>
      <c r="AG1263" s="79"/>
    </row>
    <row r="1264" ht="16.5" customHeight="1">
      <c r="A1264" s="403">
        <v>63.0</v>
      </c>
      <c r="B1264" s="404" t="s">
        <v>7476</v>
      </c>
      <c r="C1264" s="405" t="s">
        <v>7477</v>
      </c>
      <c r="D1264" s="94"/>
      <c r="E1264" s="94"/>
      <c r="F1264" s="103"/>
      <c r="G1264" s="140"/>
      <c r="H1264" s="140"/>
      <c r="I1264" s="95"/>
      <c r="J1264" s="69"/>
      <c r="K1264" s="65"/>
      <c r="L1264" s="65"/>
      <c r="M1264" s="302"/>
      <c r="N1264" s="382"/>
      <c r="O1264" s="383"/>
      <c r="P1264" s="302"/>
      <c r="Q1264" s="384"/>
      <c r="R1264" s="458"/>
      <c r="S1264" s="506"/>
      <c r="T1264" s="442"/>
      <c r="U1264" s="443"/>
      <c r="V1264" s="443"/>
      <c r="W1264" s="495"/>
      <c r="X1264" s="418"/>
      <c r="Y1264" s="419"/>
      <c r="Z1264" s="420" t="s">
        <v>20</v>
      </c>
      <c r="AA1264" s="421" t="s">
        <v>21</v>
      </c>
      <c r="AB1264" s="430">
        <v>0.85</v>
      </c>
      <c r="AC1264" s="506"/>
      <c r="AD1264" s="443"/>
      <c r="AE1264" s="448"/>
      <c r="AF1264" s="414">
        <f>ROUND(ROUND(ROUND(ROUND(ROUND(G1160*Q1232,0)*U1256,0)*Y1263,0)*AB1264,0)-AD1261,0)</f>
        <v>67</v>
      </c>
      <c r="AG1264" s="79"/>
    </row>
    <row r="1265" ht="16.5" customHeight="1">
      <c r="A1265" s="403">
        <v>63.0</v>
      </c>
      <c r="B1265" s="404" t="s">
        <v>7478</v>
      </c>
      <c r="C1265" s="405" t="s">
        <v>7479</v>
      </c>
      <c r="D1265" s="94"/>
      <c r="E1265" s="94"/>
      <c r="F1265" s="103"/>
      <c r="G1265" s="140"/>
      <c r="H1265" s="140"/>
      <c r="I1265" s="95"/>
      <c r="J1265" s="69"/>
      <c r="K1265" s="65"/>
      <c r="L1265" s="65"/>
      <c r="M1265" s="302"/>
      <c r="N1265" s="382"/>
      <c r="O1265" s="383"/>
      <c r="P1265" s="302"/>
      <c r="Q1265" s="384"/>
      <c r="R1265" s="453"/>
      <c r="S1265" s="506"/>
      <c r="T1265" s="442"/>
      <c r="U1265" s="443"/>
      <c r="V1265" s="443"/>
      <c r="W1265" s="507" t="s">
        <v>329</v>
      </c>
      <c r="X1265" s="442" t="s">
        <v>21</v>
      </c>
      <c r="Y1265" s="448">
        <f>$Y$659</f>
        <v>0.85</v>
      </c>
      <c r="Z1265" s="423"/>
      <c r="AA1265" s="424"/>
      <c r="AB1265" s="419"/>
      <c r="AC1265" s="506"/>
      <c r="AD1265" s="443"/>
      <c r="AE1265" s="448"/>
      <c r="AF1265" s="414">
        <f>ROUND(ROUND(ROUND(ROUND(G1160*Q1232,0)*U1256,0)*Y1265,0)-AD1261,0)</f>
        <v>99</v>
      </c>
      <c r="AG1265" s="79"/>
    </row>
    <row r="1266" ht="16.5" customHeight="1">
      <c r="A1266" s="403">
        <v>63.0</v>
      </c>
      <c r="B1266" s="404" t="s">
        <v>7480</v>
      </c>
      <c r="C1266" s="405" t="s">
        <v>7481</v>
      </c>
      <c r="D1266" s="94"/>
      <c r="E1266" s="94"/>
      <c r="F1266" s="103"/>
      <c r="G1266" s="140"/>
      <c r="H1266" s="140"/>
      <c r="I1266" s="95"/>
      <c r="J1266" s="69"/>
      <c r="K1266" s="65"/>
      <c r="L1266" s="65"/>
      <c r="M1266" s="302"/>
      <c r="N1266" s="382"/>
      <c r="O1266" s="383"/>
      <c r="P1266" s="302"/>
      <c r="Q1266" s="384"/>
      <c r="R1266" s="460"/>
      <c r="S1266" s="495"/>
      <c r="T1266" s="442"/>
      <c r="U1266" s="443"/>
      <c r="V1266" s="443"/>
      <c r="W1266" s="495"/>
      <c r="X1266" s="418"/>
      <c r="Y1266" s="419"/>
      <c r="Z1266" s="420" t="s">
        <v>20</v>
      </c>
      <c r="AA1266" s="421" t="s">
        <v>21</v>
      </c>
      <c r="AB1266" s="430">
        <v>0.85</v>
      </c>
      <c r="AC1266" s="495"/>
      <c r="AD1266" s="424"/>
      <c r="AE1266" s="419"/>
      <c r="AF1266" s="414">
        <f>ROUND(ROUND(ROUND(ROUND(ROUND(G1160*Q1232,0)*U1256,0)*Y1265,0)*AB1266,0)-AD1261,0)</f>
        <v>83</v>
      </c>
      <c r="AG1266" s="79"/>
    </row>
    <row r="1267" ht="16.5" customHeight="1">
      <c r="A1267" s="29">
        <v>63.0</v>
      </c>
      <c r="B1267" s="30" t="s">
        <v>7482</v>
      </c>
      <c r="C1267" s="32" t="s">
        <v>7483</v>
      </c>
      <c r="D1267" s="94"/>
      <c r="E1267" s="94"/>
      <c r="F1267" s="94"/>
      <c r="G1267" s="140"/>
      <c r="H1267" s="140"/>
      <c r="I1267" s="95"/>
      <c r="J1267" s="82" t="s">
        <v>38</v>
      </c>
      <c r="K1267" s="96"/>
      <c r="L1267" s="96"/>
      <c r="M1267" s="152"/>
      <c r="N1267" s="105"/>
      <c r="O1267" s="94"/>
      <c r="P1267" s="140"/>
      <c r="Q1267" s="95"/>
      <c r="R1267" s="287"/>
      <c r="S1267" s="287"/>
      <c r="T1267" s="152"/>
      <c r="U1267" s="152"/>
      <c r="V1267" s="152"/>
      <c r="W1267" s="299"/>
      <c r="X1267" s="287"/>
      <c r="Y1267" s="345"/>
      <c r="Z1267" s="398"/>
      <c r="AA1267" s="288"/>
      <c r="AB1267" s="288"/>
      <c r="AC1267" s="288"/>
      <c r="AD1267" s="288"/>
      <c r="AE1267" s="346"/>
      <c r="AF1267" s="45">
        <f>ROUND(ROUND(G1160+K1268,0)*Q1232,0)</f>
        <v>247</v>
      </c>
      <c r="AG1267" s="79"/>
    </row>
    <row r="1268" ht="16.5" customHeight="1">
      <c r="A1268" s="29">
        <v>63.0</v>
      </c>
      <c r="B1268" s="30" t="s">
        <v>7484</v>
      </c>
      <c r="C1268" s="32" t="s">
        <v>7485</v>
      </c>
      <c r="D1268" s="94"/>
      <c r="E1268" s="94"/>
      <c r="F1268" s="94"/>
      <c r="G1268" s="140"/>
      <c r="H1268" s="140"/>
      <c r="I1268" s="95"/>
      <c r="J1268" s="482"/>
      <c r="K1268" s="302">
        <v>8.0</v>
      </c>
      <c r="L1268" s="63" t="s">
        <v>40</v>
      </c>
      <c r="M1268" s="140"/>
      <c r="N1268" s="105"/>
      <c r="O1268" s="94"/>
      <c r="P1268" s="140"/>
      <c r="Q1268" s="95"/>
      <c r="R1268" s="302"/>
      <c r="S1268" s="302"/>
      <c r="T1268" s="140"/>
      <c r="U1268" s="140"/>
      <c r="V1268" s="140"/>
      <c r="W1268" s="303"/>
      <c r="X1268" s="290"/>
      <c r="Y1268" s="350"/>
      <c r="Z1268" s="299" t="s">
        <v>20</v>
      </c>
      <c r="AA1268" s="287" t="s">
        <v>21</v>
      </c>
      <c r="AB1268" s="351">
        <v>0.85</v>
      </c>
      <c r="AC1268" s="288"/>
      <c r="AD1268" s="288"/>
      <c r="AE1268" s="346"/>
      <c r="AF1268" s="45">
        <f>ROUND(ROUND(ROUND(G1160+K1268,0)*Q1232,0)*AB1268,0)</f>
        <v>210</v>
      </c>
      <c r="AG1268" s="79"/>
    </row>
    <row r="1269" ht="16.5" customHeight="1">
      <c r="A1269" s="29">
        <v>63.0</v>
      </c>
      <c r="B1269" s="30" t="s">
        <v>7486</v>
      </c>
      <c r="C1269" s="32" t="s">
        <v>7487</v>
      </c>
      <c r="D1269" s="94"/>
      <c r="E1269" s="94"/>
      <c r="F1269" s="94"/>
      <c r="G1269" s="140"/>
      <c r="H1269" s="140"/>
      <c r="I1269" s="95"/>
      <c r="J1269" s="482"/>
      <c r="K1269" s="65"/>
      <c r="L1269" s="302"/>
      <c r="M1269" s="366"/>
      <c r="N1269" s="367"/>
      <c r="O1269" s="368"/>
      <c r="P1269" s="366"/>
      <c r="Q1269" s="369"/>
      <c r="R1269" s="304"/>
      <c r="S1269" s="304"/>
      <c r="T1269" s="140"/>
      <c r="U1269" s="140"/>
      <c r="V1269" s="140"/>
      <c r="W1269" s="305" t="s">
        <v>326</v>
      </c>
      <c r="X1269" s="287" t="s">
        <v>21</v>
      </c>
      <c r="Y1269" s="354">
        <f>$Y$657</f>
        <v>0.7</v>
      </c>
      <c r="Z1269" s="434"/>
      <c r="AA1269" s="297"/>
      <c r="AB1269" s="297"/>
      <c r="AC1269" s="297"/>
      <c r="AD1269" s="297"/>
      <c r="AE1269" s="362"/>
      <c r="AF1269" s="45">
        <f>ROUND(ROUND(ROUND(G1160+K1268,0)*Q1232,0)*Y1269,0)</f>
        <v>173</v>
      </c>
      <c r="AG1269" s="79"/>
    </row>
    <row r="1270" ht="16.5" customHeight="1">
      <c r="A1270" s="29">
        <v>63.0</v>
      </c>
      <c r="B1270" s="30" t="s">
        <v>7488</v>
      </c>
      <c r="C1270" s="32" t="s">
        <v>7489</v>
      </c>
      <c r="D1270" s="94"/>
      <c r="E1270" s="94"/>
      <c r="F1270" s="94"/>
      <c r="G1270" s="140"/>
      <c r="H1270" s="140"/>
      <c r="I1270" s="95"/>
      <c r="J1270" s="482"/>
      <c r="K1270" s="65"/>
      <c r="L1270" s="302"/>
      <c r="M1270" s="366"/>
      <c r="N1270" s="367"/>
      <c r="O1270" s="368"/>
      <c r="P1270" s="366"/>
      <c r="Q1270" s="369"/>
      <c r="R1270" s="304"/>
      <c r="S1270" s="304"/>
      <c r="T1270" s="140"/>
      <c r="U1270" s="140"/>
      <c r="V1270" s="140"/>
      <c r="W1270" s="484"/>
      <c r="X1270" s="290"/>
      <c r="Y1270" s="355"/>
      <c r="Z1270" s="356" t="s">
        <v>20</v>
      </c>
      <c r="AA1270" s="357" t="s">
        <v>21</v>
      </c>
      <c r="AB1270" s="358">
        <v>0.85</v>
      </c>
      <c r="AC1270" s="288"/>
      <c r="AD1270" s="288"/>
      <c r="AE1270" s="346"/>
      <c r="AF1270" s="45">
        <f>ROUND(ROUND(ROUND(ROUND(G1160+K1268,0)*Q1232,0)*Y1269,0)*AB1270,0)</f>
        <v>147</v>
      </c>
      <c r="AG1270" s="79"/>
    </row>
    <row r="1271" ht="16.5" customHeight="1">
      <c r="A1271" s="29">
        <v>63.0</v>
      </c>
      <c r="B1271" s="30" t="s">
        <v>7490</v>
      </c>
      <c r="C1271" s="32" t="s">
        <v>7491</v>
      </c>
      <c r="D1271" s="94"/>
      <c r="E1271" s="94"/>
      <c r="F1271" s="94"/>
      <c r="G1271" s="140"/>
      <c r="H1271" s="140"/>
      <c r="I1271" s="95"/>
      <c r="J1271" s="482"/>
      <c r="K1271" s="65"/>
      <c r="L1271" s="302"/>
      <c r="M1271" s="366"/>
      <c r="N1271" s="367"/>
      <c r="O1271" s="368"/>
      <c r="P1271" s="366"/>
      <c r="Q1271" s="369"/>
      <c r="R1271" s="304"/>
      <c r="S1271" s="304"/>
      <c r="T1271" s="140"/>
      <c r="U1271" s="140"/>
      <c r="V1271" s="140"/>
      <c r="W1271" s="305" t="s">
        <v>329</v>
      </c>
      <c r="X1271" s="287" t="s">
        <v>21</v>
      </c>
      <c r="Y1271" s="354">
        <f>$Y$659</f>
        <v>0.85</v>
      </c>
      <c r="Z1271" s="435"/>
      <c r="AA1271" s="292"/>
      <c r="AB1271" s="292"/>
      <c r="AC1271" s="292"/>
      <c r="AD1271" s="292"/>
      <c r="AE1271" s="355"/>
      <c r="AF1271" s="45">
        <f>ROUND(ROUND(ROUND(G1160+K1268,0)*Q1232,0)*Y1271,0)</f>
        <v>210</v>
      </c>
      <c r="AG1271" s="79"/>
    </row>
    <row r="1272" ht="16.5" customHeight="1">
      <c r="A1272" s="29">
        <v>63.0</v>
      </c>
      <c r="B1272" s="30" t="s">
        <v>7492</v>
      </c>
      <c r="C1272" s="32" t="s">
        <v>7493</v>
      </c>
      <c r="D1272" s="94"/>
      <c r="E1272" s="94"/>
      <c r="F1272" s="94"/>
      <c r="G1272" s="140"/>
      <c r="H1272" s="140"/>
      <c r="I1272" s="95"/>
      <c r="J1272" s="482"/>
      <c r="K1272" s="65"/>
      <c r="L1272" s="302"/>
      <c r="M1272" s="366"/>
      <c r="N1272" s="367"/>
      <c r="O1272" s="368"/>
      <c r="P1272" s="366"/>
      <c r="Q1272" s="369"/>
      <c r="R1272" s="304"/>
      <c r="S1272" s="304"/>
      <c r="T1272" s="140"/>
      <c r="U1272" s="140"/>
      <c r="V1272" s="140"/>
      <c r="W1272" s="484"/>
      <c r="X1272" s="290"/>
      <c r="Y1272" s="355"/>
      <c r="Z1272" s="356" t="s">
        <v>20</v>
      </c>
      <c r="AA1272" s="357" t="s">
        <v>21</v>
      </c>
      <c r="AB1272" s="358">
        <v>0.85</v>
      </c>
      <c r="AC1272" s="288"/>
      <c r="AD1272" s="288"/>
      <c r="AE1272" s="346"/>
      <c r="AF1272" s="45">
        <f>ROUND(ROUND(ROUND(ROUND(G1160+K1268,0)*Q1232,0)*Y1271,0)*AB1272,0)</f>
        <v>179</v>
      </c>
      <c r="AG1272" s="79"/>
    </row>
    <row r="1273" ht="16.5" customHeight="1">
      <c r="A1273" s="29">
        <v>63.0</v>
      </c>
      <c r="B1273" s="30" t="s">
        <v>7494</v>
      </c>
      <c r="C1273" s="32" t="s">
        <v>7495</v>
      </c>
      <c r="D1273" s="94"/>
      <c r="E1273" s="94"/>
      <c r="F1273" s="94"/>
      <c r="G1273" s="140"/>
      <c r="H1273" s="140"/>
      <c r="I1273" s="95"/>
      <c r="J1273" s="482"/>
      <c r="K1273" s="65"/>
      <c r="L1273" s="302"/>
      <c r="M1273" s="366"/>
      <c r="N1273" s="367"/>
      <c r="O1273" s="368"/>
      <c r="P1273" s="366"/>
      <c r="Q1273" s="369"/>
      <c r="R1273" s="304"/>
      <c r="S1273" s="304"/>
      <c r="T1273" s="140"/>
      <c r="U1273" s="140"/>
      <c r="V1273" s="140"/>
      <c r="W1273" s="299"/>
      <c r="X1273" s="287"/>
      <c r="Y1273" s="345"/>
      <c r="Z1273" s="398"/>
      <c r="AA1273" s="288"/>
      <c r="AB1273" s="346"/>
      <c r="AC1273" s="82" t="s">
        <v>30</v>
      </c>
      <c r="AD1273" s="302">
        <v>5.0</v>
      </c>
      <c r="AE1273" s="360" t="s">
        <v>31</v>
      </c>
      <c r="AF1273" s="45">
        <f>ROUND(ROUND(ROUND(G1160+K1268,0)*Q1232,0)-AD1273,0)</f>
        <v>242</v>
      </c>
      <c r="AG1273" s="79"/>
    </row>
    <row r="1274" ht="16.5" customHeight="1">
      <c r="A1274" s="29">
        <v>63.0</v>
      </c>
      <c r="B1274" s="30" t="s">
        <v>7496</v>
      </c>
      <c r="C1274" s="32" t="s">
        <v>7497</v>
      </c>
      <c r="D1274" s="94"/>
      <c r="E1274" s="94"/>
      <c r="F1274" s="94"/>
      <c r="G1274" s="140"/>
      <c r="H1274" s="140"/>
      <c r="I1274" s="95"/>
      <c r="J1274" s="69"/>
      <c r="K1274" s="65"/>
      <c r="L1274" s="302"/>
      <c r="M1274" s="366"/>
      <c r="N1274" s="367"/>
      <c r="O1274" s="368"/>
      <c r="P1274" s="366"/>
      <c r="Q1274" s="369"/>
      <c r="R1274" s="304"/>
      <c r="S1274" s="304"/>
      <c r="T1274" s="140"/>
      <c r="U1274" s="140"/>
      <c r="V1274" s="140"/>
      <c r="W1274" s="303"/>
      <c r="X1274" s="290"/>
      <c r="Y1274" s="350"/>
      <c r="Z1274" s="299" t="s">
        <v>20</v>
      </c>
      <c r="AA1274" s="287" t="s">
        <v>21</v>
      </c>
      <c r="AB1274" s="361">
        <v>0.85</v>
      </c>
      <c r="AC1274" s="482"/>
      <c r="AD1274" s="302"/>
      <c r="AE1274" s="360"/>
      <c r="AF1274" s="45">
        <f>ROUND(ROUND(ROUND(ROUND(G1160+K1268,0)*Q1232,0)*AB1274,0)-AD1273,0)</f>
        <v>205</v>
      </c>
      <c r="AG1274" s="79"/>
    </row>
    <row r="1275" ht="16.5" customHeight="1">
      <c r="A1275" s="29">
        <v>63.0</v>
      </c>
      <c r="B1275" s="30" t="s">
        <v>7498</v>
      </c>
      <c r="C1275" s="32" t="s">
        <v>7499</v>
      </c>
      <c r="D1275" s="94"/>
      <c r="E1275" s="94"/>
      <c r="F1275" s="94"/>
      <c r="G1275" s="140"/>
      <c r="H1275" s="140"/>
      <c r="I1275" s="95"/>
      <c r="J1275" s="69"/>
      <c r="K1275" s="65"/>
      <c r="L1275" s="302"/>
      <c r="M1275" s="366"/>
      <c r="N1275" s="367"/>
      <c r="O1275" s="368"/>
      <c r="P1275" s="366"/>
      <c r="Q1275" s="369"/>
      <c r="R1275" s="304"/>
      <c r="S1275" s="304"/>
      <c r="T1275" s="140"/>
      <c r="U1275" s="140"/>
      <c r="V1275" s="140"/>
      <c r="W1275" s="305" t="s">
        <v>326</v>
      </c>
      <c r="X1275" s="302" t="s">
        <v>21</v>
      </c>
      <c r="Y1275" s="349">
        <v>0.7</v>
      </c>
      <c r="Z1275" s="434"/>
      <c r="AA1275" s="297"/>
      <c r="AB1275" s="362"/>
      <c r="AC1275" s="482"/>
      <c r="AD1275" s="313"/>
      <c r="AE1275" s="349"/>
      <c r="AF1275" s="45">
        <f>ROUND(ROUND(ROUND(ROUND(G1160+K1268,0)*Q1232,0)*Y1275,0)-AD1273,0)</f>
        <v>168</v>
      </c>
      <c r="AG1275" s="79"/>
    </row>
    <row r="1276" ht="16.5" customHeight="1">
      <c r="A1276" s="29">
        <v>63.0</v>
      </c>
      <c r="B1276" s="30" t="s">
        <v>7500</v>
      </c>
      <c r="C1276" s="32" t="s">
        <v>7501</v>
      </c>
      <c r="D1276" s="94"/>
      <c r="E1276" s="94"/>
      <c r="F1276" s="94"/>
      <c r="G1276" s="140"/>
      <c r="H1276" s="140"/>
      <c r="I1276" s="95"/>
      <c r="J1276" s="69"/>
      <c r="K1276" s="65"/>
      <c r="L1276" s="302"/>
      <c r="M1276" s="366"/>
      <c r="N1276" s="367"/>
      <c r="O1276" s="368"/>
      <c r="P1276" s="366"/>
      <c r="Q1276" s="369"/>
      <c r="R1276" s="304"/>
      <c r="S1276" s="304"/>
      <c r="T1276" s="140"/>
      <c r="U1276" s="140"/>
      <c r="V1276" s="140"/>
      <c r="W1276" s="484"/>
      <c r="X1276" s="290"/>
      <c r="Y1276" s="355"/>
      <c r="Z1276" s="356" t="s">
        <v>20</v>
      </c>
      <c r="AA1276" s="357" t="s">
        <v>21</v>
      </c>
      <c r="AB1276" s="363">
        <v>0.85</v>
      </c>
      <c r="AC1276" s="482"/>
      <c r="AD1276" s="313"/>
      <c r="AE1276" s="349"/>
      <c r="AF1276" s="45">
        <f>ROUND(ROUND(ROUND(ROUND(ROUND(G1160+K1268,0)*Q1232,0)*Y1275,0)*AB1276,0)-AD1273,0)</f>
        <v>142</v>
      </c>
      <c r="AG1276" s="79"/>
    </row>
    <row r="1277" ht="16.5" customHeight="1">
      <c r="A1277" s="29">
        <v>63.0</v>
      </c>
      <c r="B1277" s="30" t="s">
        <v>7502</v>
      </c>
      <c r="C1277" s="32" t="s">
        <v>7503</v>
      </c>
      <c r="D1277" s="94"/>
      <c r="E1277" s="94"/>
      <c r="F1277" s="94"/>
      <c r="G1277" s="140"/>
      <c r="H1277" s="140"/>
      <c r="I1277" s="95"/>
      <c r="J1277" s="69"/>
      <c r="K1277" s="65"/>
      <c r="L1277" s="302"/>
      <c r="M1277" s="366"/>
      <c r="N1277" s="367"/>
      <c r="O1277" s="368"/>
      <c r="P1277" s="366"/>
      <c r="Q1277" s="369"/>
      <c r="R1277" s="304"/>
      <c r="S1277" s="304"/>
      <c r="T1277" s="140"/>
      <c r="U1277" s="140"/>
      <c r="V1277" s="140"/>
      <c r="W1277" s="305" t="s">
        <v>329</v>
      </c>
      <c r="X1277" s="302" t="s">
        <v>21</v>
      </c>
      <c r="Y1277" s="349">
        <v>0.85</v>
      </c>
      <c r="Z1277" s="435"/>
      <c r="AA1277" s="292"/>
      <c r="AB1277" s="355"/>
      <c r="AC1277" s="482"/>
      <c r="AD1277" s="313"/>
      <c r="AE1277" s="349"/>
      <c r="AF1277" s="45">
        <f>ROUND(ROUND(ROUND(ROUND(G1160+K1268,0)*Q1232,0)*Y1277,0)-AD1273,0)</f>
        <v>205</v>
      </c>
      <c r="AG1277" s="79"/>
    </row>
    <row r="1278" ht="16.5" customHeight="1">
      <c r="A1278" s="29">
        <v>63.0</v>
      </c>
      <c r="B1278" s="30" t="s">
        <v>7504</v>
      </c>
      <c r="C1278" s="32" t="s">
        <v>7505</v>
      </c>
      <c r="D1278" s="94"/>
      <c r="E1278" s="94"/>
      <c r="F1278" s="94"/>
      <c r="G1278" s="140"/>
      <c r="H1278" s="140"/>
      <c r="I1278" s="95"/>
      <c r="J1278" s="69"/>
      <c r="K1278" s="65"/>
      <c r="L1278" s="302"/>
      <c r="M1278" s="366"/>
      <c r="N1278" s="367"/>
      <c r="O1278" s="368"/>
      <c r="P1278" s="366"/>
      <c r="Q1278" s="369"/>
      <c r="R1278" s="304"/>
      <c r="S1278" s="304"/>
      <c r="T1278" s="140"/>
      <c r="U1278" s="140"/>
      <c r="V1278" s="140"/>
      <c r="W1278" s="484"/>
      <c r="X1278" s="290"/>
      <c r="Y1278" s="355"/>
      <c r="Z1278" s="356" t="s">
        <v>20</v>
      </c>
      <c r="AA1278" s="357" t="s">
        <v>21</v>
      </c>
      <c r="AB1278" s="363">
        <v>0.85</v>
      </c>
      <c r="AC1278" s="484"/>
      <c r="AD1278" s="292"/>
      <c r="AE1278" s="355"/>
      <c r="AF1278" s="45">
        <f>ROUND(ROUND(ROUND(ROUND(ROUND(G1160+K1268,0)*Q1232,0)*Y1277,0)*AB1278,0)-AD1273,0)</f>
        <v>174</v>
      </c>
      <c r="AG1278" s="79"/>
    </row>
    <row r="1279" ht="16.5" customHeight="1">
      <c r="A1279" s="403">
        <v>63.0</v>
      </c>
      <c r="B1279" s="404" t="s">
        <v>7506</v>
      </c>
      <c r="C1279" s="405" t="s">
        <v>7507</v>
      </c>
      <c r="D1279" s="94"/>
      <c r="E1279" s="94"/>
      <c r="F1279" s="307"/>
      <c r="G1279" s="352"/>
      <c r="H1279" s="140"/>
      <c r="I1279" s="95"/>
      <c r="J1279" s="69"/>
      <c r="K1279" s="65"/>
      <c r="L1279" s="302"/>
      <c r="M1279" s="366"/>
      <c r="N1279" s="367"/>
      <c r="O1279" s="368"/>
      <c r="P1279" s="366"/>
      <c r="Q1279" s="369"/>
      <c r="R1279" s="504" t="s">
        <v>23</v>
      </c>
      <c r="S1279" s="505" t="s">
        <v>24</v>
      </c>
      <c r="T1279" s="408"/>
      <c r="U1279" s="408"/>
      <c r="V1279" s="437"/>
      <c r="W1279" s="438"/>
      <c r="X1279" s="409"/>
      <c r="Y1279" s="439"/>
      <c r="Z1279" s="411"/>
      <c r="AA1279" s="412"/>
      <c r="AB1279" s="412"/>
      <c r="AC1279" s="412"/>
      <c r="AD1279" s="412"/>
      <c r="AE1279" s="413"/>
      <c r="AF1279" s="414">
        <f>ROUND(ROUND(ROUND(G1160+K1268,0)*Q1232,0)*U1280,0)</f>
        <v>173</v>
      </c>
      <c r="AG1279" s="79"/>
    </row>
    <row r="1280" ht="16.5" customHeight="1">
      <c r="A1280" s="403">
        <v>63.0</v>
      </c>
      <c r="B1280" s="404" t="s">
        <v>7508</v>
      </c>
      <c r="C1280" s="405" t="s">
        <v>7509</v>
      </c>
      <c r="D1280" s="94"/>
      <c r="E1280" s="94"/>
      <c r="F1280" s="307"/>
      <c r="G1280" s="352"/>
      <c r="H1280" s="140"/>
      <c r="I1280" s="95"/>
      <c r="J1280" s="69"/>
      <c r="K1280" s="302"/>
      <c r="L1280" s="63"/>
      <c r="M1280" s="366"/>
      <c r="N1280" s="367"/>
      <c r="O1280" s="368"/>
      <c r="P1280" s="366"/>
      <c r="Q1280" s="369"/>
      <c r="R1280" s="481"/>
      <c r="S1280" s="506"/>
      <c r="T1280" s="442" t="s">
        <v>21</v>
      </c>
      <c r="U1280" s="443">
        <v>0.7</v>
      </c>
      <c r="V1280" s="444"/>
      <c r="W1280" s="445"/>
      <c r="X1280" s="418"/>
      <c r="Y1280" s="446"/>
      <c r="Z1280" s="438" t="s">
        <v>20</v>
      </c>
      <c r="AA1280" s="409" t="s">
        <v>21</v>
      </c>
      <c r="AB1280" s="447">
        <v>0.85</v>
      </c>
      <c r="AC1280" s="412"/>
      <c r="AD1280" s="412"/>
      <c r="AE1280" s="413"/>
      <c r="AF1280" s="414">
        <f>ROUND(ROUND(ROUND(ROUND(G1160+K1268,0)*Q1232,0)*U1280,0)*AB1280,0)</f>
        <v>147</v>
      </c>
      <c r="AG1280" s="79"/>
    </row>
    <row r="1281" ht="16.5" customHeight="1">
      <c r="A1281" s="403">
        <v>63.0</v>
      </c>
      <c r="B1281" s="404" t="s">
        <v>7510</v>
      </c>
      <c r="C1281" s="405" t="s">
        <v>7511</v>
      </c>
      <c r="D1281" s="94"/>
      <c r="E1281" s="94"/>
      <c r="F1281" s="103"/>
      <c r="G1281" s="140"/>
      <c r="H1281" s="140"/>
      <c r="I1281" s="95"/>
      <c r="J1281" s="69"/>
      <c r="K1281" s="65"/>
      <c r="L1281" s="65"/>
      <c r="M1281" s="302"/>
      <c r="N1281" s="382"/>
      <c r="O1281" s="383"/>
      <c r="P1281" s="302"/>
      <c r="Q1281" s="384"/>
      <c r="R1281" s="481"/>
      <c r="S1281" s="506"/>
      <c r="T1281" s="442"/>
      <c r="U1281" s="443"/>
      <c r="V1281" s="448"/>
      <c r="W1281" s="507" t="s">
        <v>326</v>
      </c>
      <c r="X1281" s="409" t="s">
        <v>21</v>
      </c>
      <c r="Y1281" s="410">
        <f>$Y$657</f>
        <v>0.7</v>
      </c>
      <c r="Z1281" s="426"/>
      <c r="AA1281" s="427"/>
      <c r="AB1281" s="427"/>
      <c r="AC1281" s="427"/>
      <c r="AD1281" s="427"/>
      <c r="AE1281" s="428"/>
      <c r="AF1281" s="414">
        <f>ROUND(ROUND(ROUND(ROUND(G1160+K1268,0)*Q1232,0)*U1280,0)*Y1281,0)</f>
        <v>121</v>
      </c>
      <c r="AG1281" s="79"/>
    </row>
    <row r="1282" ht="16.5" customHeight="1">
      <c r="A1282" s="403">
        <v>63.0</v>
      </c>
      <c r="B1282" s="404" t="s">
        <v>7512</v>
      </c>
      <c r="C1282" s="405" t="s">
        <v>7513</v>
      </c>
      <c r="D1282" s="94"/>
      <c r="E1282" s="94"/>
      <c r="F1282" s="103"/>
      <c r="G1282" s="140"/>
      <c r="H1282" s="140"/>
      <c r="I1282" s="95"/>
      <c r="J1282" s="69"/>
      <c r="K1282" s="65"/>
      <c r="L1282" s="65"/>
      <c r="M1282" s="302"/>
      <c r="N1282" s="382"/>
      <c r="O1282" s="383"/>
      <c r="P1282" s="302"/>
      <c r="Q1282" s="384"/>
      <c r="R1282" s="481"/>
      <c r="S1282" s="506"/>
      <c r="T1282" s="442"/>
      <c r="U1282" s="443"/>
      <c r="V1282" s="448"/>
      <c r="W1282" s="495"/>
      <c r="X1282" s="418"/>
      <c r="Y1282" s="419"/>
      <c r="Z1282" s="420" t="s">
        <v>20</v>
      </c>
      <c r="AA1282" s="421" t="s">
        <v>21</v>
      </c>
      <c r="AB1282" s="422">
        <v>0.85</v>
      </c>
      <c r="AC1282" s="412"/>
      <c r="AD1282" s="412"/>
      <c r="AE1282" s="413"/>
      <c r="AF1282" s="414">
        <f>ROUND(ROUND(ROUND(ROUND(ROUND(G1160+K1268,0)*Q1232,0)*U1280,0)*Y1281,0)*AB1282,0)</f>
        <v>103</v>
      </c>
      <c r="AG1282" s="79"/>
    </row>
    <row r="1283" ht="16.5" customHeight="1">
      <c r="A1283" s="403">
        <v>63.0</v>
      </c>
      <c r="B1283" s="404" t="s">
        <v>7514</v>
      </c>
      <c r="C1283" s="405" t="s">
        <v>7515</v>
      </c>
      <c r="D1283" s="94"/>
      <c r="E1283" s="94"/>
      <c r="F1283" s="103"/>
      <c r="G1283" s="140"/>
      <c r="H1283" s="140"/>
      <c r="I1283" s="95"/>
      <c r="J1283" s="69"/>
      <c r="K1283" s="65"/>
      <c r="L1283" s="65"/>
      <c r="M1283" s="302"/>
      <c r="N1283" s="382"/>
      <c r="O1283" s="383"/>
      <c r="P1283" s="302"/>
      <c r="Q1283" s="384"/>
      <c r="R1283" s="481"/>
      <c r="S1283" s="506"/>
      <c r="T1283" s="442"/>
      <c r="U1283" s="443"/>
      <c r="V1283" s="448"/>
      <c r="W1283" s="507" t="s">
        <v>329</v>
      </c>
      <c r="X1283" s="409" t="s">
        <v>21</v>
      </c>
      <c r="Y1283" s="410">
        <f>$Y$659</f>
        <v>0.85</v>
      </c>
      <c r="Z1283" s="423"/>
      <c r="AA1283" s="424"/>
      <c r="AB1283" s="424"/>
      <c r="AC1283" s="424"/>
      <c r="AD1283" s="424"/>
      <c r="AE1283" s="419"/>
      <c r="AF1283" s="414">
        <f>ROUND(ROUND(ROUND(ROUND(G1160+K1268,0)*Q1232,0)*U1280,0)*Y1283,0)</f>
        <v>147</v>
      </c>
      <c r="AG1283" s="79"/>
    </row>
    <row r="1284" ht="16.5" customHeight="1">
      <c r="A1284" s="403">
        <v>63.0</v>
      </c>
      <c r="B1284" s="404" t="s">
        <v>7516</v>
      </c>
      <c r="C1284" s="405" t="s">
        <v>7517</v>
      </c>
      <c r="D1284" s="94"/>
      <c r="E1284" s="94"/>
      <c r="F1284" s="103"/>
      <c r="G1284" s="140"/>
      <c r="H1284" s="140"/>
      <c r="I1284" s="95"/>
      <c r="J1284" s="65"/>
      <c r="K1284" s="65"/>
      <c r="L1284" s="65"/>
      <c r="M1284" s="302"/>
      <c r="N1284" s="382"/>
      <c r="O1284" s="383"/>
      <c r="P1284" s="302"/>
      <c r="Q1284" s="384"/>
      <c r="R1284" s="481"/>
      <c r="S1284" s="506"/>
      <c r="T1284" s="442"/>
      <c r="U1284" s="443"/>
      <c r="V1284" s="448"/>
      <c r="W1284" s="495"/>
      <c r="X1284" s="418"/>
      <c r="Y1284" s="419"/>
      <c r="Z1284" s="420" t="s">
        <v>20</v>
      </c>
      <c r="AA1284" s="421" t="s">
        <v>21</v>
      </c>
      <c r="AB1284" s="422">
        <v>0.85</v>
      </c>
      <c r="AC1284" s="412"/>
      <c r="AD1284" s="412"/>
      <c r="AE1284" s="413"/>
      <c r="AF1284" s="414">
        <f>ROUND(ROUND(ROUND(ROUND(ROUND(G1160+K1268,0)*Q1232,0)*U1280,0)*Y1283,0)*AB1284,0)</f>
        <v>125</v>
      </c>
      <c r="AG1284" s="79"/>
    </row>
    <row r="1285" ht="16.5" customHeight="1">
      <c r="A1285" s="403">
        <v>63.0</v>
      </c>
      <c r="B1285" s="404" t="s">
        <v>7518</v>
      </c>
      <c r="C1285" s="405" t="s">
        <v>7519</v>
      </c>
      <c r="D1285" s="94"/>
      <c r="E1285" s="94"/>
      <c r="F1285" s="103"/>
      <c r="G1285" s="140"/>
      <c r="H1285" s="140"/>
      <c r="I1285" s="95"/>
      <c r="J1285" s="65"/>
      <c r="K1285" s="65"/>
      <c r="L1285" s="65"/>
      <c r="M1285" s="302"/>
      <c r="N1285" s="382"/>
      <c r="O1285" s="383"/>
      <c r="P1285" s="302"/>
      <c r="Q1285" s="384"/>
      <c r="R1285" s="481"/>
      <c r="S1285" s="506"/>
      <c r="T1285" s="442"/>
      <c r="U1285" s="443"/>
      <c r="V1285" s="448"/>
      <c r="W1285" s="438"/>
      <c r="X1285" s="409"/>
      <c r="Y1285" s="439"/>
      <c r="Z1285" s="411"/>
      <c r="AA1285" s="412"/>
      <c r="AB1285" s="413"/>
      <c r="AC1285" s="509" t="s">
        <v>30</v>
      </c>
      <c r="AD1285" s="442">
        <v>5.0</v>
      </c>
      <c r="AE1285" s="452" t="s">
        <v>31</v>
      </c>
      <c r="AF1285" s="414">
        <f>ROUND(ROUND(ROUND(ROUND(G1160+K1268,0)*Q1232,0)*U1280,0)-AD1285,0)</f>
        <v>168</v>
      </c>
      <c r="AG1285" s="79"/>
    </row>
    <row r="1286" ht="16.5" customHeight="1">
      <c r="A1286" s="403">
        <v>63.0</v>
      </c>
      <c r="B1286" s="404" t="s">
        <v>7520</v>
      </c>
      <c r="C1286" s="405" t="s">
        <v>7521</v>
      </c>
      <c r="D1286" s="94"/>
      <c r="E1286" s="94"/>
      <c r="F1286" s="103"/>
      <c r="G1286" s="140"/>
      <c r="H1286" s="140"/>
      <c r="I1286" s="95"/>
      <c r="J1286" s="65"/>
      <c r="K1286" s="65"/>
      <c r="L1286" s="65"/>
      <c r="M1286" s="302"/>
      <c r="N1286" s="382"/>
      <c r="O1286" s="383"/>
      <c r="P1286" s="302"/>
      <c r="Q1286" s="384"/>
      <c r="R1286" s="481"/>
      <c r="S1286" s="510"/>
      <c r="T1286" s="442"/>
      <c r="U1286" s="443"/>
      <c r="V1286" s="448"/>
      <c r="W1286" s="445"/>
      <c r="X1286" s="418"/>
      <c r="Y1286" s="446"/>
      <c r="Z1286" s="438" t="s">
        <v>20</v>
      </c>
      <c r="AA1286" s="409" t="s">
        <v>21</v>
      </c>
      <c r="AB1286" s="454">
        <v>0.85</v>
      </c>
      <c r="AC1286" s="506"/>
      <c r="AD1286" s="442"/>
      <c r="AE1286" s="452"/>
      <c r="AF1286" s="414">
        <f>ROUND(ROUND(ROUND(ROUND(ROUND(G1160+K1268,0)*Q1232,0)*U1280,0)*AB1286,0)-AD1285,0)</f>
        <v>142</v>
      </c>
      <c r="AG1286" s="79"/>
    </row>
    <row r="1287" ht="16.5" customHeight="1">
      <c r="A1287" s="403">
        <v>63.0</v>
      </c>
      <c r="B1287" s="404" t="s">
        <v>7522</v>
      </c>
      <c r="C1287" s="405" t="s">
        <v>7523</v>
      </c>
      <c r="D1287" s="94"/>
      <c r="E1287" s="94"/>
      <c r="F1287" s="103"/>
      <c r="G1287" s="140"/>
      <c r="H1287" s="140"/>
      <c r="I1287" s="95"/>
      <c r="J1287" s="65"/>
      <c r="K1287" s="65"/>
      <c r="L1287" s="65"/>
      <c r="M1287" s="302"/>
      <c r="N1287" s="382"/>
      <c r="O1287" s="383"/>
      <c r="P1287" s="302"/>
      <c r="Q1287" s="384"/>
      <c r="R1287" s="508"/>
      <c r="S1287" s="455"/>
      <c r="T1287" s="442"/>
      <c r="U1287" s="443"/>
      <c r="V1287" s="448"/>
      <c r="W1287" s="507" t="s">
        <v>326</v>
      </c>
      <c r="X1287" s="442" t="s">
        <v>21</v>
      </c>
      <c r="Y1287" s="448">
        <f>$Y$657</f>
        <v>0.7</v>
      </c>
      <c r="Z1287" s="426"/>
      <c r="AA1287" s="427"/>
      <c r="AB1287" s="428"/>
      <c r="AC1287" s="506"/>
      <c r="AD1287" s="443"/>
      <c r="AE1287" s="448"/>
      <c r="AF1287" s="414">
        <f>ROUND(ROUND(ROUND(ROUND(ROUND(G1160+K1268,0)*Q1232,0)*U1280,0)*Y1287,0)-AD1285,0)</f>
        <v>116</v>
      </c>
      <c r="AG1287" s="79"/>
    </row>
    <row r="1288" ht="16.5" customHeight="1">
      <c r="A1288" s="403">
        <v>63.0</v>
      </c>
      <c r="B1288" s="404" t="s">
        <v>7524</v>
      </c>
      <c r="C1288" s="405" t="s">
        <v>7525</v>
      </c>
      <c r="D1288" s="94"/>
      <c r="E1288" s="94"/>
      <c r="F1288" s="103"/>
      <c r="G1288" s="140"/>
      <c r="H1288" s="140"/>
      <c r="I1288" s="95"/>
      <c r="J1288" s="65"/>
      <c r="K1288" s="65"/>
      <c r="L1288" s="65"/>
      <c r="M1288" s="302"/>
      <c r="N1288" s="382"/>
      <c r="O1288" s="383"/>
      <c r="P1288" s="302"/>
      <c r="Q1288" s="384"/>
      <c r="R1288" s="458"/>
      <c r="S1288" s="455"/>
      <c r="T1288" s="442"/>
      <c r="U1288" s="443"/>
      <c r="V1288" s="448"/>
      <c r="W1288" s="495"/>
      <c r="X1288" s="418"/>
      <c r="Y1288" s="419"/>
      <c r="Z1288" s="420" t="s">
        <v>20</v>
      </c>
      <c r="AA1288" s="421" t="s">
        <v>21</v>
      </c>
      <c r="AB1288" s="430">
        <v>0.85</v>
      </c>
      <c r="AC1288" s="506"/>
      <c r="AD1288" s="443"/>
      <c r="AE1288" s="448"/>
      <c r="AF1288" s="414">
        <f>ROUND(ROUND(ROUND(ROUND(ROUND(ROUND(G1160+K1268,0)*Q1232,0)*U1280,0)*Y1287,0)*AB1288,0)-AD1285,0)</f>
        <v>98</v>
      </c>
      <c r="AG1288" s="79"/>
    </row>
    <row r="1289" ht="16.5" customHeight="1">
      <c r="A1289" s="403">
        <v>63.0</v>
      </c>
      <c r="B1289" s="404" t="s">
        <v>7526</v>
      </c>
      <c r="C1289" s="405" t="s">
        <v>7527</v>
      </c>
      <c r="D1289" s="94"/>
      <c r="E1289" s="94"/>
      <c r="F1289" s="103"/>
      <c r="G1289" s="140"/>
      <c r="H1289" s="140"/>
      <c r="I1289" s="95"/>
      <c r="J1289" s="65"/>
      <c r="K1289" s="65"/>
      <c r="L1289" s="65"/>
      <c r="M1289" s="302"/>
      <c r="N1289" s="382"/>
      <c r="O1289" s="383"/>
      <c r="P1289" s="302"/>
      <c r="Q1289" s="384"/>
      <c r="R1289" s="458"/>
      <c r="S1289" s="455"/>
      <c r="T1289" s="442"/>
      <c r="U1289" s="443"/>
      <c r="V1289" s="448"/>
      <c r="W1289" s="507" t="s">
        <v>329</v>
      </c>
      <c r="X1289" s="442" t="s">
        <v>21</v>
      </c>
      <c r="Y1289" s="448">
        <f>$Y$659</f>
        <v>0.85</v>
      </c>
      <c r="Z1289" s="423"/>
      <c r="AA1289" s="424"/>
      <c r="AB1289" s="419"/>
      <c r="AC1289" s="506"/>
      <c r="AD1289" s="443"/>
      <c r="AE1289" s="448"/>
      <c r="AF1289" s="414">
        <f>ROUND(ROUND(ROUND(ROUND(ROUND(G1160+K1268,0)*Q1232,0)*U1280,0)*Y1289,0)-AD1285,0)</f>
        <v>142</v>
      </c>
      <c r="AG1289" s="79"/>
    </row>
    <row r="1290" ht="16.5" customHeight="1">
      <c r="A1290" s="403">
        <v>63.0</v>
      </c>
      <c r="B1290" s="404" t="s">
        <v>7528</v>
      </c>
      <c r="C1290" s="405" t="s">
        <v>7529</v>
      </c>
      <c r="D1290" s="94"/>
      <c r="E1290" s="94"/>
      <c r="F1290" s="103"/>
      <c r="G1290" s="140"/>
      <c r="H1290" s="140"/>
      <c r="I1290" s="95"/>
      <c r="J1290" s="65"/>
      <c r="K1290" s="65"/>
      <c r="L1290" s="65"/>
      <c r="M1290" s="302"/>
      <c r="N1290" s="382"/>
      <c r="O1290" s="383"/>
      <c r="P1290" s="302"/>
      <c r="Q1290" s="384"/>
      <c r="R1290" s="458"/>
      <c r="S1290" s="455"/>
      <c r="T1290" s="442"/>
      <c r="U1290" s="443"/>
      <c r="V1290" s="448"/>
      <c r="W1290" s="495"/>
      <c r="X1290" s="418"/>
      <c r="Y1290" s="419"/>
      <c r="Z1290" s="420" t="s">
        <v>20</v>
      </c>
      <c r="AA1290" s="421" t="s">
        <v>21</v>
      </c>
      <c r="AB1290" s="430">
        <v>0.85</v>
      </c>
      <c r="AC1290" s="495"/>
      <c r="AD1290" s="424"/>
      <c r="AE1290" s="419"/>
      <c r="AF1290" s="414">
        <f>ROUND(ROUND(ROUND(ROUND(ROUND(ROUND(G1160+K1268,0)*Q1232,0)*U1280,0)*Y1289,0)*AB1290,0)-AD1285,0)</f>
        <v>120</v>
      </c>
      <c r="AG1290" s="79"/>
    </row>
    <row r="1291" ht="16.5" customHeight="1">
      <c r="A1291" s="403">
        <v>63.0</v>
      </c>
      <c r="B1291" s="404" t="s">
        <v>7530</v>
      </c>
      <c r="C1291" s="405" t="s">
        <v>7531</v>
      </c>
      <c r="D1291" s="94"/>
      <c r="E1291" s="94"/>
      <c r="F1291" s="103"/>
      <c r="G1291" s="140"/>
      <c r="H1291" s="140"/>
      <c r="I1291" s="95"/>
      <c r="J1291" s="65"/>
      <c r="K1291" s="65"/>
      <c r="L1291" s="65"/>
      <c r="M1291" s="302"/>
      <c r="N1291" s="382"/>
      <c r="O1291" s="383"/>
      <c r="P1291" s="302"/>
      <c r="Q1291" s="384"/>
      <c r="R1291" s="458"/>
      <c r="S1291" s="505" t="s">
        <v>27</v>
      </c>
      <c r="T1291" s="409"/>
      <c r="U1291" s="457"/>
      <c r="V1291" s="410"/>
      <c r="W1291" s="438"/>
      <c r="X1291" s="409"/>
      <c r="Y1291" s="439"/>
      <c r="Z1291" s="411"/>
      <c r="AA1291" s="412"/>
      <c r="AB1291" s="412"/>
      <c r="AC1291" s="412"/>
      <c r="AD1291" s="412"/>
      <c r="AE1291" s="413"/>
      <c r="AF1291" s="414">
        <f>ROUND(ROUND(ROUND(G1160+K1268,0)*Q1232,0)*U1292,0)</f>
        <v>124</v>
      </c>
      <c r="AG1291" s="79"/>
    </row>
    <row r="1292" ht="16.5" customHeight="1">
      <c r="A1292" s="403">
        <v>63.0</v>
      </c>
      <c r="B1292" s="404" t="s">
        <v>7532</v>
      </c>
      <c r="C1292" s="405" t="s">
        <v>7533</v>
      </c>
      <c r="D1292" s="94"/>
      <c r="E1292" s="94"/>
      <c r="F1292" s="103"/>
      <c r="G1292" s="140"/>
      <c r="H1292" s="140"/>
      <c r="I1292" s="95"/>
      <c r="J1292" s="65"/>
      <c r="K1292" s="65"/>
      <c r="L1292" s="65"/>
      <c r="M1292" s="302"/>
      <c r="N1292" s="382"/>
      <c r="O1292" s="383"/>
      <c r="P1292" s="302"/>
      <c r="Q1292" s="384"/>
      <c r="R1292" s="458"/>
      <c r="S1292" s="506"/>
      <c r="T1292" s="442" t="s">
        <v>21</v>
      </c>
      <c r="U1292" s="443">
        <v>0.5</v>
      </c>
      <c r="V1292" s="448"/>
      <c r="W1292" s="445"/>
      <c r="X1292" s="418"/>
      <c r="Y1292" s="446"/>
      <c r="Z1292" s="438" t="s">
        <v>20</v>
      </c>
      <c r="AA1292" s="409" t="s">
        <v>21</v>
      </c>
      <c r="AB1292" s="447">
        <v>0.85</v>
      </c>
      <c r="AC1292" s="412"/>
      <c r="AD1292" s="412"/>
      <c r="AE1292" s="413"/>
      <c r="AF1292" s="414">
        <f>ROUND(ROUND(ROUND(ROUND(G1160+K1268,0)*Q1232,0)*U1292,0)*AB1292,0)</f>
        <v>105</v>
      </c>
      <c r="AG1292" s="79"/>
    </row>
    <row r="1293" ht="16.5" customHeight="1">
      <c r="A1293" s="403">
        <v>63.0</v>
      </c>
      <c r="B1293" s="404" t="s">
        <v>7534</v>
      </c>
      <c r="C1293" s="405" t="s">
        <v>7535</v>
      </c>
      <c r="D1293" s="94"/>
      <c r="E1293" s="94"/>
      <c r="F1293" s="103"/>
      <c r="G1293" s="140"/>
      <c r="H1293" s="140"/>
      <c r="I1293" s="95"/>
      <c r="J1293" s="65"/>
      <c r="K1293" s="65"/>
      <c r="L1293" s="65"/>
      <c r="M1293" s="302"/>
      <c r="N1293" s="382"/>
      <c r="O1293" s="383"/>
      <c r="P1293" s="302"/>
      <c r="Q1293" s="384"/>
      <c r="R1293" s="458"/>
      <c r="S1293" s="506"/>
      <c r="T1293" s="442"/>
      <c r="U1293" s="443"/>
      <c r="V1293" s="448"/>
      <c r="W1293" s="511" t="s">
        <v>326</v>
      </c>
      <c r="X1293" s="409" t="s">
        <v>21</v>
      </c>
      <c r="Y1293" s="410">
        <f>$Y$657</f>
        <v>0.7</v>
      </c>
      <c r="Z1293" s="426"/>
      <c r="AA1293" s="427"/>
      <c r="AB1293" s="427"/>
      <c r="AC1293" s="427"/>
      <c r="AD1293" s="427"/>
      <c r="AE1293" s="428"/>
      <c r="AF1293" s="414">
        <f>ROUND(ROUND(ROUND(ROUND(G1160+K1268,0)*Q1232,0)*U1292,0)*Y1293,0)</f>
        <v>87</v>
      </c>
      <c r="AG1293" s="79"/>
    </row>
    <row r="1294" ht="16.5" customHeight="1">
      <c r="A1294" s="403">
        <v>63.0</v>
      </c>
      <c r="B1294" s="404" t="s">
        <v>7536</v>
      </c>
      <c r="C1294" s="405" t="s">
        <v>7537</v>
      </c>
      <c r="D1294" s="94"/>
      <c r="E1294" s="94"/>
      <c r="F1294" s="103"/>
      <c r="G1294" s="140"/>
      <c r="H1294" s="140"/>
      <c r="I1294" s="95"/>
      <c r="J1294" s="65"/>
      <c r="K1294" s="65"/>
      <c r="L1294" s="65"/>
      <c r="M1294" s="302"/>
      <c r="N1294" s="382"/>
      <c r="O1294" s="383"/>
      <c r="P1294" s="302"/>
      <c r="Q1294" s="384"/>
      <c r="R1294" s="458"/>
      <c r="S1294" s="506"/>
      <c r="T1294" s="442"/>
      <c r="U1294" s="443"/>
      <c r="V1294" s="448"/>
      <c r="W1294" s="495"/>
      <c r="X1294" s="418"/>
      <c r="Y1294" s="419"/>
      <c r="Z1294" s="420" t="s">
        <v>20</v>
      </c>
      <c r="AA1294" s="421" t="s">
        <v>21</v>
      </c>
      <c r="AB1294" s="422">
        <v>0.85</v>
      </c>
      <c r="AC1294" s="412"/>
      <c r="AD1294" s="412"/>
      <c r="AE1294" s="413"/>
      <c r="AF1294" s="414">
        <f>ROUND(ROUND(ROUND(ROUND(ROUND(G1160+K1268,0)*Q1232,0)*U1292,0)*Y1293,0)*AB1294,0)</f>
        <v>74</v>
      </c>
      <c r="AG1294" s="79"/>
    </row>
    <row r="1295" ht="16.5" customHeight="1">
      <c r="A1295" s="403">
        <v>63.0</v>
      </c>
      <c r="B1295" s="404" t="s">
        <v>7538</v>
      </c>
      <c r="C1295" s="405" t="s">
        <v>7539</v>
      </c>
      <c r="D1295" s="94"/>
      <c r="E1295" s="94"/>
      <c r="F1295" s="103"/>
      <c r="G1295" s="140"/>
      <c r="H1295" s="140"/>
      <c r="I1295" s="95"/>
      <c r="J1295" s="65"/>
      <c r="K1295" s="65"/>
      <c r="L1295" s="65"/>
      <c r="M1295" s="302"/>
      <c r="N1295" s="382"/>
      <c r="O1295" s="383"/>
      <c r="P1295" s="302"/>
      <c r="Q1295" s="384"/>
      <c r="R1295" s="458"/>
      <c r="S1295" s="506"/>
      <c r="T1295" s="442"/>
      <c r="U1295" s="443"/>
      <c r="V1295" s="448"/>
      <c r="W1295" s="511" t="s">
        <v>329</v>
      </c>
      <c r="X1295" s="409" t="s">
        <v>21</v>
      </c>
      <c r="Y1295" s="410">
        <f>$Y$659</f>
        <v>0.85</v>
      </c>
      <c r="Z1295" s="423"/>
      <c r="AA1295" s="424"/>
      <c r="AB1295" s="424"/>
      <c r="AC1295" s="424"/>
      <c r="AD1295" s="424"/>
      <c r="AE1295" s="419"/>
      <c r="AF1295" s="414">
        <f>ROUND(ROUND(ROUND(ROUND(G1160+K1268,0)*Q1232,0)*U1292,0)*Y1295,0)</f>
        <v>105</v>
      </c>
      <c r="AG1295" s="79"/>
    </row>
    <row r="1296" ht="16.5" customHeight="1">
      <c r="A1296" s="403">
        <v>63.0</v>
      </c>
      <c r="B1296" s="404" t="s">
        <v>7540</v>
      </c>
      <c r="C1296" s="405" t="s">
        <v>7541</v>
      </c>
      <c r="D1296" s="94"/>
      <c r="E1296" s="94"/>
      <c r="F1296" s="103"/>
      <c r="G1296" s="140"/>
      <c r="H1296" s="140"/>
      <c r="I1296" s="95"/>
      <c r="J1296" s="65"/>
      <c r="K1296" s="65"/>
      <c r="L1296" s="65"/>
      <c r="M1296" s="302"/>
      <c r="N1296" s="382"/>
      <c r="O1296" s="383"/>
      <c r="P1296" s="302"/>
      <c r="Q1296" s="384"/>
      <c r="R1296" s="458"/>
      <c r="S1296" s="506"/>
      <c r="T1296" s="442"/>
      <c r="U1296" s="443"/>
      <c r="V1296" s="448"/>
      <c r="W1296" s="495"/>
      <c r="X1296" s="418"/>
      <c r="Y1296" s="419"/>
      <c r="Z1296" s="420" t="s">
        <v>20</v>
      </c>
      <c r="AA1296" s="421" t="s">
        <v>21</v>
      </c>
      <c r="AB1296" s="422">
        <v>0.85</v>
      </c>
      <c r="AC1296" s="412"/>
      <c r="AD1296" s="412"/>
      <c r="AE1296" s="413"/>
      <c r="AF1296" s="414">
        <f>ROUND(ROUND(ROUND(ROUND(ROUND(G1160+K1268,0)*Q1232,0)*U1292,0)*Y1295,0)*AB1296,0)</f>
        <v>89</v>
      </c>
      <c r="AG1296" s="79"/>
    </row>
    <row r="1297" ht="16.5" customHeight="1">
      <c r="A1297" s="403">
        <v>63.0</v>
      </c>
      <c r="B1297" s="404" t="s">
        <v>7542</v>
      </c>
      <c r="C1297" s="405" t="s">
        <v>7543</v>
      </c>
      <c r="D1297" s="94"/>
      <c r="E1297" s="94"/>
      <c r="F1297" s="103"/>
      <c r="G1297" s="140"/>
      <c r="H1297" s="140"/>
      <c r="I1297" s="95"/>
      <c r="J1297" s="65"/>
      <c r="K1297" s="65"/>
      <c r="L1297" s="65"/>
      <c r="M1297" s="302"/>
      <c r="N1297" s="382"/>
      <c r="O1297" s="383"/>
      <c r="P1297" s="302"/>
      <c r="Q1297" s="384"/>
      <c r="R1297" s="458"/>
      <c r="S1297" s="506"/>
      <c r="T1297" s="442"/>
      <c r="U1297" s="443"/>
      <c r="V1297" s="448"/>
      <c r="W1297" s="438"/>
      <c r="X1297" s="409"/>
      <c r="Y1297" s="439"/>
      <c r="Z1297" s="411"/>
      <c r="AA1297" s="412"/>
      <c r="AB1297" s="413"/>
      <c r="AC1297" s="509" t="s">
        <v>30</v>
      </c>
      <c r="AD1297" s="442">
        <v>5.0</v>
      </c>
      <c r="AE1297" s="452" t="s">
        <v>31</v>
      </c>
      <c r="AF1297" s="414">
        <f>ROUND(ROUND(ROUND(ROUND(G1160+K1268,0)*Q1232,0)*U1292,0)-AD1297,0)</f>
        <v>119</v>
      </c>
      <c r="AG1297" s="79"/>
    </row>
    <row r="1298" ht="16.5" customHeight="1">
      <c r="A1298" s="403">
        <v>63.0</v>
      </c>
      <c r="B1298" s="404" t="s">
        <v>7544</v>
      </c>
      <c r="C1298" s="405" t="s">
        <v>7545</v>
      </c>
      <c r="D1298" s="94"/>
      <c r="E1298" s="94"/>
      <c r="F1298" s="103"/>
      <c r="G1298" s="140"/>
      <c r="H1298" s="140"/>
      <c r="I1298" s="95"/>
      <c r="J1298" s="65"/>
      <c r="K1298" s="65"/>
      <c r="L1298" s="65"/>
      <c r="M1298" s="302"/>
      <c r="N1298" s="382"/>
      <c r="O1298" s="383"/>
      <c r="P1298" s="302"/>
      <c r="Q1298" s="384"/>
      <c r="R1298" s="458"/>
      <c r="S1298" s="506"/>
      <c r="T1298" s="442"/>
      <c r="U1298" s="443"/>
      <c r="V1298" s="443"/>
      <c r="W1298" s="445"/>
      <c r="X1298" s="418"/>
      <c r="Y1298" s="446"/>
      <c r="Z1298" s="438" t="s">
        <v>20</v>
      </c>
      <c r="AA1298" s="409" t="s">
        <v>21</v>
      </c>
      <c r="AB1298" s="454">
        <v>0.85</v>
      </c>
      <c r="AC1298" s="506"/>
      <c r="AD1298" s="442"/>
      <c r="AE1298" s="452"/>
      <c r="AF1298" s="414">
        <f>ROUND(ROUND(ROUND(ROUND(ROUND(G1160+K1268,0)*Q1232,0)*U1292,0)*AB1298,0)-AD1297,0)</f>
        <v>100</v>
      </c>
      <c r="AG1298" s="79"/>
    </row>
    <row r="1299" ht="16.5" customHeight="1">
      <c r="A1299" s="403">
        <v>63.0</v>
      </c>
      <c r="B1299" s="404" t="s">
        <v>7546</v>
      </c>
      <c r="C1299" s="405" t="s">
        <v>7547</v>
      </c>
      <c r="D1299" s="94"/>
      <c r="E1299" s="94"/>
      <c r="F1299" s="103"/>
      <c r="G1299" s="140"/>
      <c r="H1299" s="140"/>
      <c r="I1299" s="95"/>
      <c r="J1299" s="65"/>
      <c r="K1299" s="65"/>
      <c r="L1299" s="65"/>
      <c r="M1299" s="302"/>
      <c r="N1299" s="382"/>
      <c r="O1299" s="383"/>
      <c r="P1299" s="302"/>
      <c r="Q1299" s="384"/>
      <c r="R1299" s="458"/>
      <c r="S1299" s="506"/>
      <c r="T1299" s="442"/>
      <c r="U1299" s="443"/>
      <c r="V1299" s="443"/>
      <c r="W1299" s="511" t="s">
        <v>326</v>
      </c>
      <c r="X1299" s="442" t="s">
        <v>21</v>
      </c>
      <c r="Y1299" s="448">
        <f>$Y$657</f>
        <v>0.7</v>
      </c>
      <c r="Z1299" s="426"/>
      <c r="AA1299" s="427"/>
      <c r="AB1299" s="428"/>
      <c r="AC1299" s="506"/>
      <c r="AD1299" s="443"/>
      <c r="AE1299" s="448"/>
      <c r="AF1299" s="414">
        <f>ROUND(ROUND(ROUND(ROUND(ROUND(G1160+K1268,0)*Q1232,0)*U1292,0)*Y1299,0)-AD1297,0)</f>
        <v>82</v>
      </c>
      <c r="AG1299" s="79"/>
    </row>
    <row r="1300" ht="16.5" customHeight="1">
      <c r="A1300" s="403">
        <v>63.0</v>
      </c>
      <c r="B1300" s="404" t="s">
        <v>7548</v>
      </c>
      <c r="C1300" s="405" t="s">
        <v>7549</v>
      </c>
      <c r="D1300" s="94"/>
      <c r="E1300" s="94"/>
      <c r="F1300" s="103"/>
      <c r="G1300" s="140"/>
      <c r="H1300" s="140"/>
      <c r="I1300" s="95"/>
      <c r="J1300" s="65"/>
      <c r="K1300" s="65"/>
      <c r="L1300" s="65"/>
      <c r="M1300" s="302"/>
      <c r="N1300" s="382"/>
      <c r="O1300" s="383"/>
      <c r="P1300" s="302"/>
      <c r="Q1300" s="384"/>
      <c r="R1300" s="458"/>
      <c r="S1300" s="506"/>
      <c r="T1300" s="442"/>
      <c r="U1300" s="443"/>
      <c r="V1300" s="443"/>
      <c r="W1300" s="495"/>
      <c r="X1300" s="418"/>
      <c r="Y1300" s="419"/>
      <c r="Z1300" s="420" t="s">
        <v>20</v>
      </c>
      <c r="AA1300" s="421" t="s">
        <v>21</v>
      </c>
      <c r="AB1300" s="430">
        <v>0.85</v>
      </c>
      <c r="AC1300" s="506"/>
      <c r="AD1300" s="443"/>
      <c r="AE1300" s="448"/>
      <c r="AF1300" s="414">
        <f>ROUND(ROUND(ROUND(ROUND(ROUND(ROUND(G1160+K1268,0)*Q1232,0)*U1292,0)*Y1299,0)*AB1300,0)-AD1297,0)</f>
        <v>69</v>
      </c>
      <c r="AG1300" s="79"/>
    </row>
    <row r="1301" ht="16.5" customHeight="1">
      <c r="A1301" s="403">
        <v>63.0</v>
      </c>
      <c r="B1301" s="404" t="s">
        <v>7550</v>
      </c>
      <c r="C1301" s="405" t="s">
        <v>7551</v>
      </c>
      <c r="D1301" s="94"/>
      <c r="E1301" s="94"/>
      <c r="F1301" s="103"/>
      <c r="G1301" s="140"/>
      <c r="H1301" s="140"/>
      <c r="I1301" s="95"/>
      <c r="J1301" s="65"/>
      <c r="K1301" s="65"/>
      <c r="L1301" s="65"/>
      <c r="M1301" s="302"/>
      <c r="N1301" s="382"/>
      <c r="O1301" s="383"/>
      <c r="P1301" s="302"/>
      <c r="Q1301" s="384"/>
      <c r="R1301" s="453"/>
      <c r="S1301" s="506"/>
      <c r="T1301" s="442"/>
      <c r="U1301" s="443"/>
      <c r="V1301" s="443"/>
      <c r="W1301" s="511" t="s">
        <v>329</v>
      </c>
      <c r="X1301" s="442" t="s">
        <v>21</v>
      </c>
      <c r="Y1301" s="448">
        <f>$Y$659</f>
        <v>0.85</v>
      </c>
      <c r="Z1301" s="423"/>
      <c r="AA1301" s="424"/>
      <c r="AB1301" s="419"/>
      <c r="AC1301" s="506"/>
      <c r="AD1301" s="443"/>
      <c r="AE1301" s="448"/>
      <c r="AF1301" s="414">
        <f>ROUND(ROUND(ROUND(ROUND(ROUND(G1160+K1268,0)*Q1232,0)*U1292,0)*Y1301,0)-AD1297,0)</f>
        <v>100</v>
      </c>
      <c r="AG1301" s="79"/>
    </row>
    <row r="1302" ht="16.5" customHeight="1">
      <c r="A1302" s="403">
        <v>63.0</v>
      </c>
      <c r="B1302" s="404" t="s">
        <v>7552</v>
      </c>
      <c r="C1302" s="405" t="s">
        <v>7553</v>
      </c>
      <c r="D1302" s="94"/>
      <c r="E1302" s="94"/>
      <c r="F1302" s="103"/>
      <c r="G1302" s="140"/>
      <c r="H1302" s="140"/>
      <c r="I1302" s="95"/>
      <c r="J1302" s="65"/>
      <c r="K1302" s="65"/>
      <c r="L1302" s="65"/>
      <c r="M1302" s="302"/>
      <c r="N1302" s="382"/>
      <c r="O1302" s="387"/>
      <c r="P1302" s="302"/>
      <c r="Q1302" s="384"/>
      <c r="R1302" s="460"/>
      <c r="S1302" s="495"/>
      <c r="T1302" s="442"/>
      <c r="U1302" s="443"/>
      <c r="V1302" s="443"/>
      <c r="W1302" s="495"/>
      <c r="X1302" s="418"/>
      <c r="Y1302" s="419"/>
      <c r="Z1302" s="420" t="s">
        <v>20</v>
      </c>
      <c r="AA1302" s="421" t="s">
        <v>21</v>
      </c>
      <c r="AB1302" s="430">
        <v>0.85</v>
      </c>
      <c r="AC1302" s="495"/>
      <c r="AD1302" s="424"/>
      <c r="AE1302" s="419"/>
      <c r="AF1302" s="414">
        <f>ROUND(ROUND(ROUND(ROUND(ROUND(ROUND(G1160+K1268,0)*Q1232,0)*U1292,0)*Y1301,0)*AB1302,0)-AD1297,0)</f>
        <v>84</v>
      </c>
      <c r="AG1302" s="79"/>
    </row>
    <row r="1303" ht="16.5" customHeight="1">
      <c r="A1303" s="29">
        <v>63.0</v>
      </c>
      <c r="B1303" s="30" t="s">
        <v>7554</v>
      </c>
      <c r="C1303" s="32" t="s">
        <v>7555</v>
      </c>
      <c r="D1303" s="94"/>
      <c r="E1303" s="94"/>
      <c r="F1303" s="102" t="s">
        <v>77</v>
      </c>
      <c r="G1303" s="35"/>
      <c r="H1303" s="35"/>
      <c r="I1303" s="36"/>
      <c r="J1303" s="152"/>
      <c r="K1303" s="152"/>
      <c r="L1303" s="344"/>
      <c r="M1303" s="152"/>
      <c r="N1303" s="241" t="s">
        <v>4961</v>
      </c>
      <c r="O1303" s="82" t="s">
        <v>4962</v>
      </c>
      <c r="P1303" s="152"/>
      <c r="Q1303" s="153"/>
      <c r="R1303" s="287"/>
      <c r="S1303" s="287"/>
      <c r="T1303" s="152"/>
      <c r="U1303" s="152"/>
      <c r="V1303" s="152"/>
      <c r="W1303" s="299"/>
      <c r="X1303" s="287"/>
      <c r="Y1303" s="345"/>
      <c r="Z1303" s="398"/>
      <c r="AA1303" s="288"/>
      <c r="AB1303" s="288"/>
      <c r="AC1303" s="288"/>
      <c r="AD1303" s="288"/>
      <c r="AE1303" s="346"/>
      <c r="AF1303" s="45">
        <f>ROUND(G1304*Q1304,0)</f>
        <v>263</v>
      </c>
      <c r="AG1303" s="79"/>
    </row>
    <row r="1304" ht="16.5" customHeight="1">
      <c r="A1304" s="29">
        <v>63.0</v>
      </c>
      <c r="B1304" s="30" t="s">
        <v>7556</v>
      </c>
      <c r="C1304" s="32" t="s">
        <v>7557</v>
      </c>
      <c r="D1304" s="94"/>
      <c r="E1304" s="94"/>
      <c r="F1304" s="482"/>
      <c r="G1304" s="347">
        <f>'30放課後等デイ(基本１)'!G656</f>
        <v>376</v>
      </c>
      <c r="H1304" s="140" t="s">
        <v>9</v>
      </c>
      <c r="I1304" s="51"/>
      <c r="J1304" s="140"/>
      <c r="K1304" s="140"/>
      <c r="L1304" s="348"/>
      <c r="M1304" s="140"/>
      <c r="N1304" s="481"/>
      <c r="O1304" s="482"/>
      <c r="P1304" s="302" t="s">
        <v>21</v>
      </c>
      <c r="Q1304" s="349">
        <v>0.7</v>
      </c>
      <c r="R1304" s="302"/>
      <c r="S1304" s="302"/>
      <c r="T1304" s="140"/>
      <c r="U1304" s="140"/>
      <c r="V1304" s="140"/>
      <c r="W1304" s="303"/>
      <c r="X1304" s="290"/>
      <c r="Y1304" s="350"/>
      <c r="Z1304" s="299" t="s">
        <v>20</v>
      </c>
      <c r="AA1304" s="287" t="s">
        <v>21</v>
      </c>
      <c r="AB1304" s="351">
        <v>0.85</v>
      </c>
      <c r="AC1304" s="288"/>
      <c r="AD1304" s="288"/>
      <c r="AE1304" s="346"/>
      <c r="AF1304" s="45">
        <f>ROUND(ROUND(G1304*Q1304,0)*AB1304,0)</f>
        <v>224</v>
      </c>
      <c r="AG1304" s="79"/>
    </row>
    <row r="1305" ht="16.5" customHeight="1">
      <c r="A1305" s="29">
        <v>63.0</v>
      </c>
      <c r="B1305" s="30" t="s">
        <v>7558</v>
      </c>
      <c r="C1305" s="32" t="s">
        <v>7559</v>
      </c>
      <c r="D1305" s="94"/>
      <c r="E1305" s="94"/>
      <c r="F1305" s="482"/>
      <c r="G1305" s="63"/>
      <c r="H1305" s="63"/>
      <c r="I1305" s="51"/>
      <c r="J1305" s="94"/>
      <c r="K1305" s="140"/>
      <c r="L1305" s="348"/>
      <c r="M1305" s="304"/>
      <c r="N1305" s="481"/>
      <c r="O1305" s="482"/>
      <c r="P1305" s="304"/>
      <c r="Q1305" s="380"/>
      <c r="R1305" s="304"/>
      <c r="S1305" s="304"/>
      <c r="T1305" s="140"/>
      <c r="U1305" s="140"/>
      <c r="V1305" s="140"/>
      <c r="W1305" s="305" t="s">
        <v>326</v>
      </c>
      <c r="X1305" s="287" t="s">
        <v>21</v>
      </c>
      <c r="Y1305" s="354">
        <f>$Y$657</f>
        <v>0.7</v>
      </c>
      <c r="Z1305" s="434"/>
      <c r="AA1305" s="297"/>
      <c r="AB1305" s="297"/>
      <c r="AC1305" s="297"/>
      <c r="AD1305" s="297"/>
      <c r="AE1305" s="362"/>
      <c r="AF1305" s="45">
        <f>ROUND(ROUND(G1304*Q1304,0)*Y1305,0)</f>
        <v>184</v>
      </c>
      <c r="AG1305" s="79"/>
    </row>
    <row r="1306" ht="16.5" customHeight="1">
      <c r="A1306" s="29">
        <v>63.0</v>
      </c>
      <c r="B1306" s="30" t="s">
        <v>7560</v>
      </c>
      <c r="C1306" s="32" t="s">
        <v>7561</v>
      </c>
      <c r="D1306" s="94"/>
      <c r="E1306" s="94"/>
      <c r="F1306" s="482"/>
      <c r="G1306" s="63"/>
      <c r="H1306" s="63"/>
      <c r="I1306" s="51"/>
      <c r="J1306" s="94"/>
      <c r="K1306" s="140"/>
      <c r="L1306" s="348"/>
      <c r="M1306" s="304"/>
      <c r="N1306" s="481"/>
      <c r="O1306" s="482"/>
      <c r="P1306" s="304"/>
      <c r="Q1306" s="380"/>
      <c r="R1306" s="304"/>
      <c r="S1306" s="304"/>
      <c r="T1306" s="140"/>
      <c r="U1306" s="140"/>
      <c r="V1306" s="140"/>
      <c r="W1306" s="484"/>
      <c r="X1306" s="290"/>
      <c r="Y1306" s="355"/>
      <c r="Z1306" s="356" t="s">
        <v>20</v>
      </c>
      <c r="AA1306" s="357" t="s">
        <v>21</v>
      </c>
      <c r="AB1306" s="358">
        <v>0.85</v>
      </c>
      <c r="AC1306" s="288"/>
      <c r="AD1306" s="288"/>
      <c r="AE1306" s="346"/>
      <c r="AF1306" s="114">
        <f>ROUND(ROUND(ROUND(G1304*Q1304,0)*Y1305,0)*AB1306,0)</f>
        <v>156</v>
      </c>
      <c r="AG1306" s="79"/>
    </row>
    <row r="1307" ht="16.5" customHeight="1">
      <c r="A1307" s="29">
        <v>63.0</v>
      </c>
      <c r="B1307" s="30" t="s">
        <v>7562</v>
      </c>
      <c r="C1307" s="32" t="s">
        <v>7563</v>
      </c>
      <c r="D1307" s="94"/>
      <c r="E1307" s="94"/>
      <c r="F1307" s="482"/>
      <c r="G1307" s="63"/>
      <c r="H1307" s="63"/>
      <c r="I1307" s="51"/>
      <c r="J1307" s="94"/>
      <c r="K1307" s="140"/>
      <c r="L1307" s="348"/>
      <c r="M1307" s="304"/>
      <c r="N1307" s="481"/>
      <c r="O1307" s="482"/>
      <c r="P1307" s="304"/>
      <c r="Q1307" s="380"/>
      <c r="R1307" s="304"/>
      <c r="S1307" s="304"/>
      <c r="T1307" s="140"/>
      <c r="U1307" s="140"/>
      <c r="V1307" s="140"/>
      <c r="W1307" s="305" t="s">
        <v>329</v>
      </c>
      <c r="X1307" s="287" t="s">
        <v>21</v>
      </c>
      <c r="Y1307" s="354">
        <f>$Y$659</f>
        <v>0.85</v>
      </c>
      <c r="Z1307" s="435"/>
      <c r="AA1307" s="292"/>
      <c r="AB1307" s="292"/>
      <c r="AC1307" s="292"/>
      <c r="AD1307" s="292"/>
      <c r="AE1307" s="355"/>
      <c r="AF1307" s="45">
        <f>ROUND(ROUND(G1304*Q1304,0)*Y1307,0)</f>
        <v>224</v>
      </c>
      <c r="AG1307" s="79"/>
    </row>
    <row r="1308" ht="16.5" customHeight="1">
      <c r="A1308" s="29">
        <v>63.0</v>
      </c>
      <c r="B1308" s="30" t="s">
        <v>7564</v>
      </c>
      <c r="C1308" s="32" t="s">
        <v>7565</v>
      </c>
      <c r="D1308" s="94"/>
      <c r="E1308" s="94"/>
      <c r="F1308" s="482"/>
      <c r="G1308" s="63"/>
      <c r="H1308" s="63"/>
      <c r="I1308" s="51"/>
      <c r="J1308" s="94"/>
      <c r="K1308" s="140"/>
      <c r="L1308" s="348"/>
      <c r="M1308" s="304"/>
      <c r="N1308" s="481"/>
      <c r="O1308" s="482"/>
      <c r="P1308" s="304"/>
      <c r="Q1308" s="380"/>
      <c r="R1308" s="304"/>
      <c r="S1308" s="304"/>
      <c r="T1308" s="140"/>
      <c r="U1308" s="140"/>
      <c r="V1308" s="140"/>
      <c r="W1308" s="484"/>
      <c r="X1308" s="290"/>
      <c r="Y1308" s="355"/>
      <c r="Z1308" s="356" t="s">
        <v>20</v>
      </c>
      <c r="AA1308" s="357" t="s">
        <v>21</v>
      </c>
      <c r="AB1308" s="358">
        <v>0.85</v>
      </c>
      <c r="AC1308" s="288"/>
      <c r="AD1308" s="288"/>
      <c r="AE1308" s="346"/>
      <c r="AF1308" s="114">
        <f>ROUND(ROUND(ROUND(G1304*Q1304,0)*Y1307,0)*AB1308,0)</f>
        <v>190</v>
      </c>
      <c r="AG1308" s="79"/>
    </row>
    <row r="1309" ht="16.5" customHeight="1">
      <c r="A1309" s="29">
        <v>63.0</v>
      </c>
      <c r="B1309" s="30" t="s">
        <v>7566</v>
      </c>
      <c r="C1309" s="32" t="s">
        <v>7567</v>
      </c>
      <c r="D1309" s="94"/>
      <c r="E1309" s="94"/>
      <c r="F1309" s="482"/>
      <c r="G1309" s="63"/>
      <c r="H1309" s="63"/>
      <c r="I1309" s="51"/>
      <c r="J1309" s="94"/>
      <c r="K1309" s="140"/>
      <c r="L1309" s="348"/>
      <c r="M1309" s="304"/>
      <c r="N1309" s="481"/>
      <c r="O1309" s="482"/>
      <c r="P1309" s="304"/>
      <c r="Q1309" s="380"/>
      <c r="R1309" s="304"/>
      <c r="S1309" s="304"/>
      <c r="T1309" s="140"/>
      <c r="U1309" s="140"/>
      <c r="V1309" s="140"/>
      <c r="W1309" s="299"/>
      <c r="X1309" s="287"/>
      <c r="Y1309" s="345"/>
      <c r="Z1309" s="398"/>
      <c r="AA1309" s="288"/>
      <c r="AB1309" s="346"/>
      <c r="AC1309" s="82" t="s">
        <v>30</v>
      </c>
      <c r="AD1309" s="302">
        <v>5.0</v>
      </c>
      <c r="AE1309" s="360" t="s">
        <v>31</v>
      </c>
      <c r="AF1309" s="45">
        <f>ROUND(ROUND(G1304*Q1304,0)-AD1309,0)</f>
        <v>258</v>
      </c>
      <c r="AG1309" s="79"/>
    </row>
    <row r="1310" ht="16.5" customHeight="1">
      <c r="A1310" s="29">
        <v>63.0</v>
      </c>
      <c r="B1310" s="30" t="s">
        <v>7568</v>
      </c>
      <c r="C1310" s="32" t="s">
        <v>7569</v>
      </c>
      <c r="D1310" s="94"/>
      <c r="E1310" s="94"/>
      <c r="F1310" s="482"/>
      <c r="G1310" s="63"/>
      <c r="H1310" s="63"/>
      <c r="I1310" s="51"/>
      <c r="J1310" s="94"/>
      <c r="K1310" s="140"/>
      <c r="L1310" s="348"/>
      <c r="M1310" s="304"/>
      <c r="N1310" s="481"/>
      <c r="O1310" s="482"/>
      <c r="P1310" s="304"/>
      <c r="Q1310" s="380"/>
      <c r="R1310" s="304"/>
      <c r="S1310" s="304"/>
      <c r="T1310" s="140"/>
      <c r="U1310" s="140"/>
      <c r="V1310" s="140"/>
      <c r="W1310" s="303"/>
      <c r="X1310" s="290"/>
      <c r="Y1310" s="350"/>
      <c r="Z1310" s="299" t="s">
        <v>20</v>
      </c>
      <c r="AA1310" s="287" t="s">
        <v>21</v>
      </c>
      <c r="AB1310" s="361">
        <v>0.85</v>
      </c>
      <c r="AC1310" s="482"/>
      <c r="AD1310" s="302"/>
      <c r="AE1310" s="360"/>
      <c r="AF1310" s="45">
        <f>ROUND(ROUND(ROUND(G1304*Q1304,0)*AB1310,0)-AD1309,0)</f>
        <v>219</v>
      </c>
      <c r="AG1310" s="79"/>
    </row>
    <row r="1311" ht="16.5" customHeight="1">
      <c r="A1311" s="29">
        <v>63.0</v>
      </c>
      <c r="B1311" s="30" t="s">
        <v>7570</v>
      </c>
      <c r="C1311" s="32" t="s">
        <v>7571</v>
      </c>
      <c r="D1311" s="94"/>
      <c r="E1311" s="94"/>
      <c r="F1311" s="482"/>
      <c r="G1311" s="63"/>
      <c r="H1311" s="63"/>
      <c r="I1311" s="51"/>
      <c r="J1311" s="94"/>
      <c r="K1311" s="140"/>
      <c r="L1311" s="348"/>
      <c r="M1311" s="304"/>
      <c r="N1311" s="481"/>
      <c r="O1311" s="307"/>
      <c r="P1311" s="304"/>
      <c r="Q1311" s="380"/>
      <c r="R1311" s="304"/>
      <c r="S1311" s="304"/>
      <c r="T1311" s="140"/>
      <c r="U1311" s="140"/>
      <c r="V1311" s="140"/>
      <c r="W1311" s="305" t="s">
        <v>326</v>
      </c>
      <c r="X1311" s="302" t="s">
        <v>21</v>
      </c>
      <c r="Y1311" s="349">
        <v>0.7</v>
      </c>
      <c r="Z1311" s="434"/>
      <c r="AA1311" s="297"/>
      <c r="AB1311" s="362"/>
      <c r="AC1311" s="482"/>
      <c r="AD1311" s="313"/>
      <c r="AE1311" s="349"/>
      <c r="AF1311" s="45">
        <f>ROUND(ROUND(ROUND(G1304*Q1304,0)*Y1311,0)-AD1309,0)</f>
        <v>179</v>
      </c>
      <c r="AG1311" s="79"/>
    </row>
    <row r="1312" ht="16.5" customHeight="1">
      <c r="A1312" s="29">
        <v>63.0</v>
      </c>
      <c r="B1312" s="30" t="s">
        <v>7572</v>
      </c>
      <c r="C1312" s="32" t="s">
        <v>7573</v>
      </c>
      <c r="D1312" s="94"/>
      <c r="E1312" s="94"/>
      <c r="F1312" s="482"/>
      <c r="G1312" s="63"/>
      <c r="H1312" s="63"/>
      <c r="I1312" s="51"/>
      <c r="J1312" s="94"/>
      <c r="K1312" s="140"/>
      <c r="L1312" s="348"/>
      <c r="M1312" s="304"/>
      <c r="N1312" s="481"/>
      <c r="O1312" s="307"/>
      <c r="P1312" s="304"/>
      <c r="Q1312" s="380"/>
      <c r="R1312" s="304"/>
      <c r="S1312" s="304"/>
      <c r="T1312" s="140"/>
      <c r="U1312" s="140"/>
      <c r="V1312" s="140"/>
      <c r="W1312" s="484"/>
      <c r="X1312" s="290"/>
      <c r="Y1312" s="355"/>
      <c r="Z1312" s="356" t="s">
        <v>20</v>
      </c>
      <c r="AA1312" s="357" t="s">
        <v>21</v>
      </c>
      <c r="AB1312" s="363">
        <v>0.85</v>
      </c>
      <c r="AC1312" s="482"/>
      <c r="AD1312" s="313"/>
      <c r="AE1312" s="349"/>
      <c r="AF1312" s="114">
        <f>ROUND(ROUND(ROUND(ROUND(G1304*Q1304,0)*Y1311,0)*AB1312,0)-AD1309,0)</f>
        <v>151</v>
      </c>
      <c r="AG1312" s="79"/>
    </row>
    <row r="1313" ht="16.5" customHeight="1">
      <c r="A1313" s="29">
        <v>63.0</v>
      </c>
      <c r="B1313" s="30" t="s">
        <v>7574</v>
      </c>
      <c r="C1313" s="32" t="s">
        <v>7575</v>
      </c>
      <c r="D1313" s="94"/>
      <c r="E1313" s="94"/>
      <c r="F1313" s="76"/>
      <c r="G1313" s="63"/>
      <c r="H1313" s="63"/>
      <c r="I1313" s="51"/>
      <c r="J1313" s="94"/>
      <c r="K1313" s="140"/>
      <c r="L1313" s="348"/>
      <c r="M1313" s="304"/>
      <c r="N1313" s="381"/>
      <c r="O1313" s="307"/>
      <c r="P1313" s="304"/>
      <c r="Q1313" s="380"/>
      <c r="R1313" s="304"/>
      <c r="S1313" s="304"/>
      <c r="T1313" s="140"/>
      <c r="U1313" s="140"/>
      <c r="V1313" s="140"/>
      <c r="W1313" s="305" t="s">
        <v>329</v>
      </c>
      <c r="X1313" s="302" t="s">
        <v>21</v>
      </c>
      <c r="Y1313" s="349">
        <v>0.85</v>
      </c>
      <c r="Z1313" s="435"/>
      <c r="AA1313" s="292"/>
      <c r="AB1313" s="355"/>
      <c r="AC1313" s="482"/>
      <c r="AD1313" s="313"/>
      <c r="AE1313" s="349"/>
      <c r="AF1313" s="45">
        <f>ROUND(ROUND(ROUND(G1304*Q1304,0)*Y1313,0)-AD1309,0)</f>
        <v>219</v>
      </c>
      <c r="AG1313" s="79"/>
    </row>
    <row r="1314" ht="16.5" customHeight="1">
      <c r="A1314" s="29">
        <v>63.0</v>
      </c>
      <c r="B1314" s="30" t="s">
        <v>7576</v>
      </c>
      <c r="C1314" s="32" t="s">
        <v>7577</v>
      </c>
      <c r="D1314" s="94"/>
      <c r="E1314" s="94"/>
      <c r="F1314" s="76"/>
      <c r="G1314" s="63"/>
      <c r="H1314" s="63"/>
      <c r="I1314" s="51"/>
      <c r="J1314" s="94"/>
      <c r="K1314" s="140"/>
      <c r="L1314" s="348"/>
      <c r="M1314" s="304"/>
      <c r="N1314" s="381"/>
      <c r="O1314" s="307"/>
      <c r="P1314" s="304"/>
      <c r="Q1314" s="380"/>
      <c r="R1314" s="304"/>
      <c r="S1314" s="304"/>
      <c r="T1314" s="140"/>
      <c r="U1314" s="140"/>
      <c r="V1314" s="140"/>
      <c r="W1314" s="484"/>
      <c r="X1314" s="290"/>
      <c r="Y1314" s="355"/>
      <c r="Z1314" s="356" t="s">
        <v>20</v>
      </c>
      <c r="AA1314" s="357" t="s">
        <v>21</v>
      </c>
      <c r="AB1314" s="363">
        <v>0.85</v>
      </c>
      <c r="AC1314" s="484"/>
      <c r="AD1314" s="292"/>
      <c r="AE1314" s="355"/>
      <c r="AF1314" s="114">
        <f>ROUND(ROUND(ROUND(ROUND(G1304*Q1304,0)*Y1313,0)*AB1314,0)-AD1309,0)</f>
        <v>185</v>
      </c>
      <c r="AG1314" s="79"/>
    </row>
    <row r="1315" ht="16.5" customHeight="1">
      <c r="A1315" s="403">
        <v>63.0</v>
      </c>
      <c r="B1315" s="404" t="s">
        <v>7578</v>
      </c>
      <c r="C1315" s="405" t="s">
        <v>7579</v>
      </c>
      <c r="D1315" s="94"/>
      <c r="E1315" s="94"/>
      <c r="F1315" s="307"/>
      <c r="G1315" s="63"/>
      <c r="H1315" s="63"/>
      <c r="I1315" s="95"/>
      <c r="J1315" s="69"/>
      <c r="K1315" s="65"/>
      <c r="L1315" s="65"/>
      <c r="M1315" s="140"/>
      <c r="N1315" s="105"/>
      <c r="O1315" s="94"/>
      <c r="P1315" s="140"/>
      <c r="Q1315" s="95"/>
      <c r="R1315" s="504" t="s">
        <v>23</v>
      </c>
      <c r="S1315" s="505" t="s">
        <v>24</v>
      </c>
      <c r="T1315" s="408"/>
      <c r="U1315" s="408"/>
      <c r="V1315" s="437"/>
      <c r="W1315" s="438"/>
      <c r="X1315" s="409"/>
      <c r="Y1315" s="439"/>
      <c r="Z1315" s="411"/>
      <c r="AA1315" s="412"/>
      <c r="AB1315" s="412"/>
      <c r="AC1315" s="412"/>
      <c r="AD1315" s="412"/>
      <c r="AE1315" s="413"/>
      <c r="AF1315" s="414">
        <f>ROUND(ROUND(G1304*Q1304,0)*U1316,0)</f>
        <v>184</v>
      </c>
      <c r="AG1315" s="79"/>
    </row>
    <row r="1316" ht="16.5" customHeight="1">
      <c r="A1316" s="403">
        <v>63.0</v>
      </c>
      <c r="B1316" s="404" t="s">
        <v>7580</v>
      </c>
      <c r="C1316" s="405" t="s">
        <v>7581</v>
      </c>
      <c r="D1316" s="94"/>
      <c r="E1316" s="94"/>
      <c r="F1316" s="307"/>
      <c r="G1316" s="373"/>
      <c r="H1316" s="140"/>
      <c r="I1316" s="95"/>
      <c r="J1316" s="69"/>
      <c r="K1316" s="65"/>
      <c r="L1316" s="65"/>
      <c r="M1316" s="140"/>
      <c r="N1316" s="105"/>
      <c r="O1316" s="94"/>
      <c r="P1316" s="140"/>
      <c r="Q1316" s="95"/>
      <c r="R1316" s="481"/>
      <c r="S1316" s="506"/>
      <c r="T1316" s="442" t="s">
        <v>21</v>
      </c>
      <c r="U1316" s="443">
        <v>0.7</v>
      </c>
      <c r="V1316" s="444"/>
      <c r="W1316" s="445"/>
      <c r="X1316" s="418"/>
      <c r="Y1316" s="446"/>
      <c r="Z1316" s="438" t="s">
        <v>20</v>
      </c>
      <c r="AA1316" s="409" t="s">
        <v>21</v>
      </c>
      <c r="AB1316" s="447">
        <v>0.85</v>
      </c>
      <c r="AC1316" s="412"/>
      <c r="AD1316" s="412"/>
      <c r="AE1316" s="413"/>
      <c r="AF1316" s="414">
        <f>ROUND(ROUND(ROUND(G1304*Q1304,0)*U1316,0)*AB1316,0)</f>
        <v>156</v>
      </c>
      <c r="AG1316" s="79"/>
    </row>
    <row r="1317" ht="16.5" customHeight="1">
      <c r="A1317" s="403">
        <v>63.0</v>
      </c>
      <c r="B1317" s="404" t="s">
        <v>7582</v>
      </c>
      <c r="C1317" s="405" t="s">
        <v>7583</v>
      </c>
      <c r="D1317" s="94"/>
      <c r="E1317" s="94"/>
      <c r="F1317" s="103"/>
      <c r="G1317" s="140"/>
      <c r="H1317" s="140"/>
      <c r="I1317" s="95"/>
      <c r="J1317" s="69"/>
      <c r="K1317" s="65"/>
      <c r="L1317" s="65"/>
      <c r="M1317" s="302"/>
      <c r="N1317" s="382"/>
      <c r="O1317" s="383"/>
      <c r="P1317" s="302"/>
      <c r="Q1317" s="384"/>
      <c r="R1317" s="481"/>
      <c r="S1317" s="506"/>
      <c r="T1317" s="442"/>
      <c r="U1317" s="443"/>
      <c r="V1317" s="448"/>
      <c r="W1317" s="507" t="s">
        <v>326</v>
      </c>
      <c r="X1317" s="409" t="s">
        <v>21</v>
      </c>
      <c r="Y1317" s="410">
        <f>$Y$657</f>
        <v>0.7</v>
      </c>
      <c r="Z1317" s="426"/>
      <c r="AA1317" s="427"/>
      <c r="AB1317" s="427"/>
      <c r="AC1317" s="427"/>
      <c r="AD1317" s="427"/>
      <c r="AE1317" s="428"/>
      <c r="AF1317" s="414">
        <f>ROUND(ROUND(ROUND(G1304*Q1304,0)*U1316,0)*Y1317,0)</f>
        <v>129</v>
      </c>
      <c r="AG1317" s="79"/>
    </row>
    <row r="1318" ht="16.5" customHeight="1">
      <c r="A1318" s="403">
        <v>63.0</v>
      </c>
      <c r="B1318" s="404" t="s">
        <v>7584</v>
      </c>
      <c r="C1318" s="405" t="s">
        <v>7585</v>
      </c>
      <c r="D1318" s="94"/>
      <c r="E1318" s="94"/>
      <c r="F1318" s="103"/>
      <c r="G1318" s="140"/>
      <c r="H1318" s="140"/>
      <c r="I1318" s="95"/>
      <c r="J1318" s="69"/>
      <c r="K1318" s="65"/>
      <c r="L1318" s="65"/>
      <c r="M1318" s="302"/>
      <c r="N1318" s="382"/>
      <c r="O1318" s="383"/>
      <c r="P1318" s="302"/>
      <c r="Q1318" s="384"/>
      <c r="R1318" s="481"/>
      <c r="S1318" s="506"/>
      <c r="T1318" s="442"/>
      <c r="U1318" s="443"/>
      <c r="V1318" s="448"/>
      <c r="W1318" s="495"/>
      <c r="X1318" s="418"/>
      <c r="Y1318" s="419"/>
      <c r="Z1318" s="420" t="s">
        <v>20</v>
      </c>
      <c r="AA1318" s="421" t="s">
        <v>21</v>
      </c>
      <c r="AB1318" s="422">
        <v>0.85</v>
      </c>
      <c r="AC1318" s="412"/>
      <c r="AD1318" s="412"/>
      <c r="AE1318" s="413"/>
      <c r="AF1318" s="414">
        <f>ROUND(ROUND(ROUND(ROUND(G1304*Q1304,0)*U1316,0)*Y1317,0)*AB1318,0)</f>
        <v>110</v>
      </c>
      <c r="AG1318" s="79"/>
    </row>
    <row r="1319" ht="16.5" customHeight="1">
      <c r="A1319" s="403">
        <v>63.0</v>
      </c>
      <c r="B1319" s="404" t="s">
        <v>7586</v>
      </c>
      <c r="C1319" s="405" t="s">
        <v>7587</v>
      </c>
      <c r="D1319" s="94"/>
      <c r="E1319" s="94"/>
      <c r="F1319" s="103"/>
      <c r="G1319" s="140"/>
      <c r="H1319" s="140"/>
      <c r="I1319" s="95"/>
      <c r="J1319" s="69"/>
      <c r="K1319" s="65"/>
      <c r="L1319" s="65"/>
      <c r="M1319" s="302"/>
      <c r="N1319" s="382"/>
      <c r="O1319" s="383"/>
      <c r="P1319" s="302"/>
      <c r="Q1319" s="384"/>
      <c r="R1319" s="481"/>
      <c r="S1319" s="506"/>
      <c r="T1319" s="442"/>
      <c r="U1319" s="443"/>
      <c r="V1319" s="448"/>
      <c r="W1319" s="507" t="s">
        <v>329</v>
      </c>
      <c r="X1319" s="409" t="s">
        <v>21</v>
      </c>
      <c r="Y1319" s="410">
        <f>$Y$659</f>
        <v>0.85</v>
      </c>
      <c r="Z1319" s="423"/>
      <c r="AA1319" s="424"/>
      <c r="AB1319" s="424"/>
      <c r="AC1319" s="424"/>
      <c r="AD1319" s="424"/>
      <c r="AE1319" s="419"/>
      <c r="AF1319" s="414">
        <f>ROUND(ROUND(ROUND(G1304*Q1304,0)*U1316,0)*Y1319,0)</f>
        <v>156</v>
      </c>
      <c r="AG1319" s="79"/>
    </row>
    <row r="1320" ht="16.5" customHeight="1">
      <c r="A1320" s="403">
        <v>63.0</v>
      </c>
      <c r="B1320" s="404" t="s">
        <v>7588</v>
      </c>
      <c r="C1320" s="405" t="s">
        <v>7589</v>
      </c>
      <c r="D1320" s="94"/>
      <c r="E1320" s="94"/>
      <c r="F1320" s="103"/>
      <c r="G1320" s="140"/>
      <c r="H1320" s="140"/>
      <c r="I1320" s="95"/>
      <c r="J1320" s="69"/>
      <c r="K1320" s="65"/>
      <c r="L1320" s="65"/>
      <c r="M1320" s="302"/>
      <c r="N1320" s="382"/>
      <c r="O1320" s="383"/>
      <c r="P1320" s="302"/>
      <c r="Q1320" s="384"/>
      <c r="R1320" s="481"/>
      <c r="S1320" s="506"/>
      <c r="T1320" s="442"/>
      <c r="U1320" s="443"/>
      <c r="V1320" s="448"/>
      <c r="W1320" s="495"/>
      <c r="X1320" s="418"/>
      <c r="Y1320" s="419"/>
      <c r="Z1320" s="420" t="s">
        <v>20</v>
      </c>
      <c r="AA1320" s="421" t="s">
        <v>21</v>
      </c>
      <c r="AB1320" s="422">
        <v>0.85</v>
      </c>
      <c r="AC1320" s="412"/>
      <c r="AD1320" s="412"/>
      <c r="AE1320" s="413"/>
      <c r="AF1320" s="414">
        <f>ROUND(ROUND(ROUND(ROUND(G1304*Q1304,0)*U1316,0)*Y1319,0)*AB1320,0)</f>
        <v>133</v>
      </c>
      <c r="AG1320" s="79"/>
    </row>
    <row r="1321" ht="16.5" customHeight="1">
      <c r="A1321" s="403">
        <v>63.0</v>
      </c>
      <c r="B1321" s="404" t="s">
        <v>7590</v>
      </c>
      <c r="C1321" s="405" t="s">
        <v>7591</v>
      </c>
      <c r="D1321" s="94"/>
      <c r="E1321" s="94"/>
      <c r="F1321" s="103"/>
      <c r="G1321" s="140"/>
      <c r="H1321" s="140"/>
      <c r="I1321" s="95"/>
      <c r="J1321" s="69"/>
      <c r="K1321" s="65"/>
      <c r="L1321" s="65"/>
      <c r="M1321" s="302"/>
      <c r="N1321" s="382"/>
      <c r="O1321" s="383"/>
      <c r="P1321" s="302"/>
      <c r="Q1321" s="384"/>
      <c r="R1321" s="481"/>
      <c r="S1321" s="506"/>
      <c r="T1321" s="442"/>
      <c r="U1321" s="443"/>
      <c r="V1321" s="448"/>
      <c r="W1321" s="438"/>
      <c r="X1321" s="409"/>
      <c r="Y1321" s="439"/>
      <c r="Z1321" s="411"/>
      <c r="AA1321" s="412"/>
      <c r="AB1321" s="413"/>
      <c r="AC1321" s="509" t="s">
        <v>30</v>
      </c>
      <c r="AD1321" s="442">
        <v>5.0</v>
      </c>
      <c r="AE1321" s="452" t="s">
        <v>31</v>
      </c>
      <c r="AF1321" s="414">
        <f>ROUND(ROUND(ROUND(G1304*Q1304,0)*U1316,0)-AD1321,0)</f>
        <v>179</v>
      </c>
      <c r="AG1321" s="79"/>
    </row>
    <row r="1322" ht="16.5" customHeight="1">
      <c r="A1322" s="403">
        <v>63.0</v>
      </c>
      <c r="B1322" s="404" t="s">
        <v>7592</v>
      </c>
      <c r="C1322" s="405" t="s">
        <v>7593</v>
      </c>
      <c r="D1322" s="94"/>
      <c r="E1322" s="94"/>
      <c r="F1322" s="103"/>
      <c r="G1322" s="140"/>
      <c r="H1322" s="140"/>
      <c r="I1322" s="95"/>
      <c r="J1322" s="69"/>
      <c r="K1322" s="65"/>
      <c r="L1322" s="65"/>
      <c r="M1322" s="302"/>
      <c r="N1322" s="382"/>
      <c r="O1322" s="383"/>
      <c r="P1322" s="302"/>
      <c r="Q1322" s="384"/>
      <c r="R1322" s="481"/>
      <c r="S1322" s="506"/>
      <c r="T1322" s="442"/>
      <c r="U1322" s="443"/>
      <c r="V1322" s="448"/>
      <c r="W1322" s="445"/>
      <c r="X1322" s="418"/>
      <c r="Y1322" s="446"/>
      <c r="Z1322" s="438" t="s">
        <v>20</v>
      </c>
      <c r="AA1322" s="409" t="s">
        <v>21</v>
      </c>
      <c r="AB1322" s="454">
        <v>0.85</v>
      </c>
      <c r="AC1322" s="506"/>
      <c r="AD1322" s="442"/>
      <c r="AE1322" s="452"/>
      <c r="AF1322" s="414">
        <f>ROUND(ROUND(ROUND(ROUND(G1304*Q1304,0)*U1316,0)*AB1322,0)-AD1321,0)</f>
        <v>151</v>
      </c>
      <c r="AG1322" s="79"/>
    </row>
    <row r="1323" ht="16.5" customHeight="1">
      <c r="A1323" s="403">
        <v>63.0</v>
      </c>
      <c r="B1323" s="404" t="s">
        <v>7594</v>
      </c>
      <c r="C1323" s="405" t="s">
        <v>7595</v>
      </c>
      <c r="D1323" s="94"/>
      <c r="E1323" s="94"/>
      <c r="F1323" s="103"/>
      <c r="G1323" s="140"/>
      <c r="H1323" s="140"/>
      <c r="I1323" s="95"/>
      <c r="J1323" s="69"/>
      <c r="K1323" s="65"/>
      <c r="L1323" s="65"/>
      <c r="M1323" s="302"/>
      <c r="N1323" s="382"/>
      <c r="O1323" s="383"/>
      <c r="P1323" s="302"/>
      <c r="Q1323" s="384"/>
      <c r="R1323" s="481"/>
      <c r="S1323" s="506"/>
      <c r="T1323" s="442"/>
      <c r="U1323" s="443"/>
      <c r="V1323" s="448"/>
      <c r="W1323" s="507" t="s">
        <v>326</v>
      </c>
      <c r="X1323" s="442" t="s">
        <v>21</v>
      </c>
      <c r="Y1323" s="448">
        <f>$Y$657</f>
        <v>0.7</v>
      </c>
      <c r="Z1323" s="426"/>
      <c r="AA1323" s="427"/>
      <c r="AB1323" s="428"/>
      <c r="AC1323" s="506"/>
      <c r="AD1323" s="443"/>
      <c r="AE1323" s="448"/>
      <c r="AF1323" s="414">
        <f>ROUND(ROUND(ROUND(ROUND(G1304*Q1304,0)*U1316,0)*Y1323,0)-AD1321,0)</f>
        <v>124</v>
      </c>
      <c r="AG1323" s="79"/>
    </row>
    <row r="1324" ht="16.5" customHeight="1">
      <c r="A1324" s="403">
        <v>63.0</v>
      </c>
      <c r="B1324" s="404" t="s">
        <v>7596</v>
      </c>
      <c r="C1324" s="405" t="s">
        <v>7597</v>
      </c>
      <c r="D1324" s="94"/>
      <c r="E1324" s="94"/>
      <c r="F1324" s="103"/>
      <c r="G1324" s="140"/>
      <c r="H1324" s="140"/>
      <c r="I1324" s="95"/>
      <c r="J1324" s="69"/>
      <c r="K1324" s="65"/>
      <c r="L1324" s="65"/>
      <c r="M1324" s="302"/>
      <c r="N1324" s="382"/>
      <c r="O1324" s="383"/>
      <c r="P1324" s="302"/>
      <c r="Q1324" s="384"/>
      <c r="R1324" s="481"/>
      <c r="S1324" s="506"/>
      <c r="T1324" s="442"/>
      <c r="U1324" s="443"/>
      <c r="V1324" s="448"/>
      <c r="W1324" s="495"/>
      <c r="X1324" s="418"/>
      <c r="Y1324" s="419"/>
      <c r="Z1324" s="420" t="s">
        <v>20</v>
      </c>
      <c r="AA1324" s="421" t="s">
        <v>21</v>
      </c>
      <c r="AB1324" s="430">
        <v>0.85</v>
      </c>
      <c r="AC1324" s="506"/>
      <c r="AD1324" s="443"/>
      <c r="AE1324" s="448"/>
      <c r="AF1324" s="414">
        <f>ROUND(ROUND(ROUND(ROUND(ROUND(G1304*Q1304,0)*U1316,0)*Y1323,0)*AB1324,0)-AD1321,0)</f>
        <v>105</v>
      </c>
      <c r="AG1324" s="79"/>
    </row>
    <row r="1325" ht="16.5" customHeight="1">
      <c r="A1325" s="403">
        <v>63.0</v>
      </c>
      <c r="B1325" s="404" t="s">
        <v>7598</v>
      </c>
      <c r="C1325" s="405" t="s">
        <v>7599</v>
      </c>
      <c r="D1325" s="94"/>
      <c r="E1325" s="94"/>
      <c r="F1325" s="103"/>
      <c r="G1325" s="140"/>
      <c r="H1325" s="140"/>
      <c r="I1325" s="95"/>
      <c r="J1325" s="69"/>
      <c r="K1325" s="65"/>
      <c r="L1325" s="65"/>
      <c r="M1325" s="302"/>
      <c r="N1325" s="382"/>
      <c r="O1325" s="383"/>
      <c r="P1325" s="302"/>
      <c r="Q1325" s="384"/>
      <c r="R1325" s="508"/>
      <c r="S1325" s="506"/>
      <c r="T1325" s="442"/>
      <c r="U1325" s="443"/>
      <c r="V1325" s="448"/>
      <c r="W1325" s="507" t="s">
        <v>329</v>
      </c>
      <c r="X1325" s="442" t="s">
        <v>21</v>
      </c>
      <c r="Y1325" s="448">
        <f>$Y$659</f>
        <v>0.85</v>
      </c>
      <c r="Z1325" s="423"/>
      <c r="AA1325" s="424"/>
      <c r="AB1325" s="419"/>
      <c r="AC1325" s="506"/>
      <c r="AD1325" s="443"/>
      <c r="AE1325" s="448"/>
      <c r="AF1325" s="414">
        <f>ROUND(ROUND(ROUND(ROUND(G1304*Q1304,0)*U1316,0)*Y1325,0)-AD1321,0)</f>
        <v>151</v>
      </c>
      <c r="AG1325" s="79"/>
    </row>
    <row r="1326" ht="16.5" customHeight="1">
      <c r="A1326" s="403">
        <v>63.0</v>
      </c>
      <c r="B1326" s="404" t="s">
        <v>7600</v>
      </c>
      <c r="C1326" s="405" t="s">
        <v>7601</v>
      </c>
      <c r="D1326" s="94"/>
      <c r="E1326" s="94"/>
      <c r="F1326" s="103"/>
      <c r="G1326" s="140"/>
      <c r="H1326" s="140"/>
      <c r="I1326" s="95"/>
      <c r="J1326" s="69"/>
      <c r="K1326" s="65"/>
      <c r="L1326" s="65"/>
      <c r="M1326" s="302"/>
      <c r="N1326" s="382"/>
      <c r="O1326" s="383"/>
      <c r="P1326" s="302"/>
      <c r="Q1326" s="384"/>
      <c r="R1326" s="458"/>
      <c r="S1326" s="495"/>
      <c r="T1326" s="442"/>
      <c r="U1326" s="443"/>
      <c r="V1326" s="448"/>
      <c r="W1326" s="495"/>
      <c r="X1326" s="418"/>
      <c r="Y1326" s="419"/>
      <c r="Z1326" s="420" t="s">
        <v>20</v>
      </c>
      <c r="AA1326" s="421" t="s">
        <v>21</v>
      </c>
      <c r="AB1326" s="430">
        <v>0.85</v>
      </c>
      <c r="AC1326" s="495"/>
      <c r="AD1326" s="424"/>
      <c r="AE1326" s="419"/>
      <c r="AF1326" s="414">
        <f>ROUND(ROUND(ROUND(ROUND(ROUND(G1304*Q1304,0)*U1316,0)*Y1325,0)*AB1326,0)-AD1321,0)</f>
        <v>128</v>
      </c>
      <c r="AG1326" s="79"/>
    </row>
    <row r="1327" ht="16.5" customHeight="1">
      <c r="A1327" s="403">
        <v>63.0</v>
      </c>
      <c r="B1327" s="404" t="s">
        <v>7602</v>
      </c>
      <c r="C1327" s="405" t="s">
        <v>7603</v>
      </c>
      <c r="D1327" s="94"/>
      <c r="E1327" s="94"/>
      <c r="F1327" s="103"/>
      <c r="G1327" s="140"/>
      <c r="H1327" s="140"/>
      <c r="I1327" s="95"/>
      <c r="J1327" s="69"/>
      <c r="K1327" s="65"/>
      <c r="L1327" s="65"/>
      <c r="M1327" s="302"/>
      <c r="N1327" s="382"/>
      <c r="O1327" s="383"/>
      <c r="P1327" s="302"/>
      <c r="Q1327" s="384"/>
      <c r="R1327" s="455"/>
      <c r="S1327" s="505" t="s">
        <v>27</v>
      </c>
      <c r="T1327" s="409"/>
      <c r="U1327" s="457"/>
      <c r="V1327" s="410"/>
      <c r="W1327" s="438"/>
      <c r="X1327" s="409"/>
      <c r="Y1327" s="439"/>
      <c r="Z1327" s="411"/>
      <c r="AA1327" s="412"/>
      <c r="AB1327" s="412"/>
      <c r="AC1327" s="412"/>
      <c r="AD1327" s="412"/>
      <c r="AE1327" s="413"/>
      <c r="AF1327" s="414">
        <f>ROUND(ROUND(G1304*Q1304,0)*U1328,0)</f>
        <v>132</v>
      </c>
      <c r="AG1327" s="79"/>
    </row>
    <row r="1328" ht="16.5" customHeight="1">
      <c r="A1328" s="403">
        <v>63.0</v>
      </c>
      <c r="B1328" s="404" t="s">
        <v>7604</v>
      </c>
      <c r="C1328" s="405" t="s">
        <v>7605</v>
      </c>
      <c r="D1328" s="94"/>
      <c r="E1328" s="94"/>
      <c r="F1328" s="103"/>
      <c r="G1328" s="140"/>
      <c r="H1328" s="140"/>
      <c r="I1328" s="95"/>
      <c r="J1328" s="69"/>
      <c r="K1328" s="65"/>
      <c r="L1328" s="65"/>
      <c r="M1328" s="302"/>
      <c r="N1328" s="382"/>
      <c r="O1328" s="383"/>
      <c r="P1328" s="302"/>
      <c r="Q1328" s="384"/>
      <c r="R1328" s="455"/>
      <c r="S1328" s="506"/>
      <c r="T1328" s="442" t="s">
        <v>21</v>
      </c>
      <c r="U1328" s="443">
        <v>0.5</v>
      </c>
      <c r="V1328" s="448"/>
      <c r="W1328" s="445"/>
      <c r="X1328" s="418"/>
      <c r="Y1328" s="446"/>
      <c r="Z1328" s="438" t="s">
        <v>20</v>
      </c>
      <c r="AA1328" s="409" t="s">
        <v>21</v>
      </c>
      <c r="AB1328" s="447">
        <v>0.85</v>
      </c>
      <c r="AC1328" s="412"/>
      <c r="AD1328" s="412"/>
      <c r="AE1328" s="413"/>
      <c r="AF1328" s="414">
        <f>ROUND(ROUND(ROUND(G1304*Q1304,0)*U1328,0)*AB1328,0)</f>
        <v>112</v>
      </c>
      <c r="AG1328" s="79"/>
    </row>
    <row r="1329" ht="16.5" customHeight="1">
      <c r="A1329" s="403">
        <v>63.0</v>
      </c>
      <c r="B1329" s="404" t="s">
        <v>7606</v>
      </c>
      <c r="C1329" s="405" t="s">
        <v>7607</v>
      </c>
      <c r="D1329" s="94"/>
      <c r="E1329" s="94"/>
      <c r="F1329" s="103"/>
      <c r="G1329" s="140"/>
      <c r="H1329" s="140"/>
      <c r="I1329" s="95"/>
      <c r="J1329" s="69"/>
      <c r="K1329" s="65"/>
      <c r="L1329" s="65"/>
      <c r="M1329" s="302"/>
      <c r="N1329" s="382"/>
      <c r="O1329" s="383"/>
      <c r="P1329" s="302"/>
      <c r="Q1329" s="384"/>
      <c r="R1329" s="455"/>
      <c r="S1329" s="506"/>
      <c r="T1329" s="442"/>
      <c r="U1329" s="443"/>
      <c r="V1329" s="448"/>
      <c r="W1329" s="507" t="s">
        <v>326</v>
      </c>
      <c r="X1329" s="409" t="s">
        <v>21</v>
      </c>
      <c r="Y1329" s="410">
        <f>$Y$657</f>
        <v>0.7</v>
      </c>
      <c r="Z1329" s="426"/>
      <c r="AA1329" s="427"/>
      <c r="AB1329" s="427"/>
      <c r="AC1329" s="427"/>
      <c r="AD1329" s="427"/>
      <c r="AE1329" s="428"/>
      <c r="AF1329" s="414">
        <f>ROUND(ROUND(ROUND(G1304*Q1304,0)*U1328,0)*Y1329,0)</f>
        <v>92</v>
      </c>
      <c r="AG1329" s="79"/>
    </row>
    <row r="1330" ht="16.5" customHeight="1">
      <c r="A1330" s="403">
        <v>63.0</v>
      </c>
      <c r="B1330" s="404" t="s">
        <v>7608</v>
      </c>
      <c r="C1330" s="405" t="s">
        <v>7609</v>
      </c>
      <c r="D1330" s="94"/>
      <c r="E1330" s="94"/>
      <c r="F1330" s="103"/>
      <c r="G1330" s="140"/>
      <c r="H1330" s="140"/>
      <c r="I1330" s="95"/>
      <c r="J1330" s="69"/>
      <c r="K1330" s="65"/>
      <c r="L1330" s="65"/>
      <c r="M1330" s="302"/>
      <c r="N1330" s="382"/>
      <c r="O1330" s="383"/>
      <c r="P1330" s="302"/>
      <c r="Q1330" s="384"/>
      <c r="R1330" s="455"/>
      <c r="S1330" s="506"/>
      <c r="T1330" s="442"/>
      <c r="U1330" s="443"/>
      <c r="V1330" s="448"/>
      <c r="W1330" s="495"/>
      <c r="X1330" s="418"/>
      <c r="Y1330" s="419"/>
      <c r="Z1330" s="420" t="s">
        <v>20</v>
      </c>
      <c r="AA1330" s="421" t="s">
        <v>21</v>
      </c>
      <c r="AB1330" s="422">
        <v>0.85</v>
      </c>
      <c r="AC1330" s="412"/>
      <c r="AD1330" s="412"/>
      <c r="AE1330" s="413"/>
      <c r="AF1330" s="414">
        <f>ROUND(ROUND(ROUND(ROUND(G1304*Q1304,0)*U1328,0)*Y1329,0)*AB1330,0)</f>
        <v>78</v>
      </c>
      <c r="AG1330" s="79"/>
    </row>
    <row r="1331" ht="16.5" customHeight="1">
      <c r="A1331" s="403">
        <v>63.0</v>
      </c>
      <c r="B1331" s="404" t="s">
        <v>7610</v>
      </c>
      <c r="C1331" s="405" t="s">
        <v>7611</v>
      </c>
      <c r="D1331" s="94"/>
      <c r="E1331" s="94"/>
      <c r="F1331" s="103"/>
      <c r="G1331" s="140"/>
      <c r="H1331" s="140"/>
      <c r="I1331" s="95"/>
      <c r="J1331" s="69"/>
      <c r="K1331" s="65"/>
      <c r="L1331" s="65"/>
      <c r="M1331" s="302"/>
      <c r="N1331" s="382"/>
      <c r="O1331" s="383"/>
      <c r="P1331" s="302"/>
      <c r="Q1331" s="384"/>
      <c r="R1331" s="455"/>
      <c r="S1331" s="506"/>
      <c r="T1331" s="442"/>
      <c r="U1331" s="443"/>
      <c r="V1331" s="448"/>
      <c r="W1331" s="507" t="s">
        <v>329</v>
      </c>
      <c r="X1331" s="409" t="s">
        <v>21</v>
      </c>
      <c r="Y1331" s="410">
        <f>$Y$659</f>
        <v>0.85</v>
      </c>
      <c r="Z1331" s="423"/>
      <c r="AA1331" s="424"/>
      <c r="AB1331" s="424"/>
      <c r="AC1331" s="424"/>
      <c r="AD1331" s="424"/>
      <c r="AE1331" s="419"/>
      <c r="AF1331" s="414">
        <f>ROUND(ROUND(ROUND(G1304*Q1304,0)*U1328,0)*Y1331,0)</f>
        <v>112</v>
      </c>
      <c r="AG1331" s="79"/>
    </row>
    <row r="1332" ht="16.5" customHeight="1">
      <c r="A1332" s="403">
        <v>63.0</v>
      </c>
      <c r="B1332" s="404" t="s">
        <v>7612</v>
      </c>
      <c r="C1332" s="405" t="s">
        <v>7613</v>
      </c>
      <c r="D1332" s="94"/>
      <c r="E1332" s="94"/>
      <c r="F1332" s="103"/>
      <c r="G1332" s="140"/>
      <c r="H1332" s="140"/>
      <c r="I1332" s="95"/>
      <c r="J1332" s="69"/>
      <c r="K1332" s="65"/>
      <c r="L1332" s="65"/>
      <c r="M1332" s="302"/>
      <c r="N1332" s="382"/>
      <c r="O1332" s="383"/>
      <c r="P1332" s="302"/>
      <c r="Q1332" s="384"/>
      <c r="R1332" s="455"/>
      <c r="S1332" s="506"/>
      <c r="T1332" s="442"/>
      <c r="U1332" s="443"/>
      <c r="V1332" s="448"/>
      <c r="W1332" s="495"/>
      <c r="X1332" s="418"/>
      <c r="Y1332" s="419"/>
      <c r="Z1332" s="420" t="s">
        <v>20</v>
      </c>
      <c r="AA1332" s="421" t="s">
        <v>21</v>
      </c>
      <c r="AB1332" s="422">
        <v>0.85</v>
      </c>
      <c r="AC1332" s="412"/>
      <c r="AD1332" s="412"/>
      <c r="AE1332" s="413"/>
      <c r="AF1332" s="414">
        <f>ROUND(ROUND(ROUND(ROUND(G1304*Q1304,0)*U1328,0)*Y1331,0)*AB1332,0)</f>
        <v>95</v>
      </c>
      <c r="AG1332" s="79"/>
    </row>
    <row r="1333" ht="16.5" customHeight="1">
      <c r="A1333" s="403">
        <v>63.0</v>
      </c>
      <c r="B1333" s="404" t="s">
        <v>7614</v>
      </c>
      <c r="C1333" s="405" t="s">
        <v>7615</v>
      </c>
      <c r="D1333" s="94"/>
      <c r="E1333" s="94"/>
      <c r="F1333" s="103"/>
      <c r="G1333" s="140"/>
      <c r="H1333" s="140"/>
      <c r="I1333" s="95"/>
      <c r="J1333" s="69"/>
      <c r="K1333" s="65"/>
      <c r="L1333" s="65"/>
      <c r="M1333" s="302"/>
      <c r="N1333" s="382"/>
      <c r="O1333" s="383"/>
      <c r="P1333" s="302"/>
      <c r="Q1333" s="384"/>
      <c r="R1333" s="455"/>
      <c r="S1333" s="506"/>
      <c r="T1333" s="442"/>
      <c r="U1333" s="443"/>
      <c r="V1333" s="448"/>
      <c r="W1333" s="438"/>
      <c r="X1333" s="409"/>
      <c r="Y1333" s="439"/>
      <c r="Z1333" s="411"/>
      <c r="AA1333" s="412"/>
      <c r="AB1333" s="413"/>
      <c r="AC1333" s="509" t="s">
        <v>30</v>
      </c>
      <c r="AD1333" s="442">
        <v>5.0</v>
      </c>
      <c r="AE1333" s="452" t="s">
        <v>31</v>
      </c>
      <c r="AF1333" s="414">
        <f>ROUND(ROUND(ROUND(G1304*Q1304,0)*U1328,0)-AD1333,0)</f>
        <v>127</v>
      </c>
      <c r="AG1333" s="79"/>
    </row>
    <row r="1334" ht="16.5" customHeight="1">
      <c r="A1334" s="403">
        <v>63.0</v>
      </c>
      <c r="B1334" s="404" t="s">
        <v>7616</v>
      </c>
      <c r="C1334" s="405" t="s">
        <v>7617</v>
      </c>
      <c r="D1334" s="94"/>
      <c r="E1334" s="94"/>
      <c r="F1334" s="103"/>
      <c r="G1334" s="140"/>
      <c r="H1334" s="140"/>
      <c r="I1334" s="95"/>
      <c r="J1334" s="69"/>
      <c r="K1334" s="65"/>
      <c r="L1334" s="65"/>
      <c r="M1334" s="302"/>
      <c r="N1334" s="382"/>
      <c r="O1334" s="383"/>
      <c r="P1334" s="302"/>
      <c r="Q1334" s="384"/>
      <c r="R1334" s="455"/>
      <c r="S1334" s="506"/>
      <c r="T1334" s="442"/>
      <c r="U1334" s="443"/>
      <c r="V1334" s="443"/>
      <c r="W1334" s="445"/>
      <c r="X1334" s="418"/>
      <c r="Y1334" s="446"/>
      <c r="Z1334" s="438" t="s">
        <v>20</v>
      </c>
      <c r="AA1334" s="409" t="s">
        <v>21</v>
      </c>
      <c r="AB1334" s="454">
        <v>0.85</v>
      </c>
      <c r="AC1334" s="506"/>
      <c r="AD1334" s="442"/>
      <c r="AE1334" s="452"/>
      <c r="AF1334" s="414">
        <f>ROUND(ROUND(ROUND(ROUND(G1304*Q1304,0)*U1328,0)*AB1334,0)-AD1333,0)</f>
        <v>107</v>
      </c>
      <c r="AG1334" s="79"/>
    </row>
    <row r="1335" ht="16.5" customHeight="1">
      <c r="A1335" s="403">
        <v>63.0</v>
      </c>
      <c r="B1335" s="404" t="s">
        <v>7618</v>
      </c>
      <c r="C1335" s="405" t="s">
        <v>7619</v>
      </c>
      <c r="D1335" s="94"/>
      <c r="E1335" s="94"/>
      <c r="F1335" s="103"/>
      <c r="G1335" s="140"/>
      <c r="H1335" s="140"/>
      <c r="I1335" s="95"/>
      <c r="J1335" s="69"/>
      <c r="K1335" s="65"/>
      <c r="L1335" s="65"/>
      <c r="M1335" s="302"/>
      <c r="N1335" s="382"/>
      <c r="O1335" s="383"/>
      <c r="P1335" s="302"/>
      <c r="Q1335" s="384"/>
      <c r="R1335" s="455"/>
      <c r="S1335" s="506"/>
      <c r="T1335" s="442"/>
      <c r="U1335" s="443"/>
      <c r="V1335" s="443"/>
      <c r="W1335" s="507" t="s">
        <v>326</v>
      </c>
      <c r="X1335" s="442" t="s">
        <v>21</v>
      </c>
      <c r="Y1335" s="448">
        <f>$Y$657</f>
        <v>0.7</v>
      </c>
      <c r="Z1335" s="426"/>
      <c r="AA1335" s="427"/>
      <c r="AB1335" s="428"/>
      <c r="AC1335" s="506"/>
      <c r="AD1335" s="443"/>
      <c r="AE1335" s="448"/>
      <c r="AF1335" s="414">
        <f>ROUND(ROUND(ROUND(ROUND(G1304*Q1304,0)*U1328,0)*Y1335,0)-AD1333,0)</f>
        <v>87</v>
      </c>
      <c r="AG1335" s="79"/>
    </row>
    <row r="1336" ht="16.5" customHeight="1">
      <c r="A1336" s="403">
        <v>63.0</v>
      </c>
      <c r="B1336" s="404" t="s">
        <v>7620</v>
      </c>
      <c r="C1336" s="405" t="s">
        <v>7621</v>
      </c>
      <c r="D1336" s="94"/>
      <c r="E1336" s="94"/>
      <c r="F1336" s="103"/>
      <c r="G1336" s="140"/>
      <c r="H1336" s="140"/>
      <c r="I1336" s="95"/>
      <c r="J1336" s="69"/>
      <c r="K1336" s="65"/>
      <c r="L1336" s="65"/>
      <c r="M1336" s="302"/>
      <c r="N1336" s="382"/>
      <c r="O1336" s="383"/>
      <c r="P1336" s="302"/>
      <c r="Q1336" s="384"/>
      <c r="R1336" s="455"/>
      <c r="S1336" s="506"/>
      <c r="T1336" s="442"/>
      <c r="U1336" s="443"/>
      <c r="V1336" s="443"/>
      <c r="W1336" s="495"/>
      <c r="X1336" s="418"/>
      <c r="Y1336" s="419"/>
      <c r="Z1336" s="420" t="s">
        <v>20</v>
      </c>
      <c r="AA1336" s="421" t="s">
        <v>21</v>
      </c>
      <c r="AB1336" s="430">
        <v>0.85</v>
      </c>
      <c r="AC1336" s="506"/>
      <c r="AD1336" s="443"/>
      <c r="AE1336" s="448"/>
      <c r="AF1336" s="414">
        <f>ROUND(ROUND(ROUND(ROUND(ROUND(G1304*Q1304,0)*U1328,0)*Y1335,0)*AB1336,0)-AD1333,0)</f>
        <v>73</v>
      </c>
      <c r="AG1336" s="79"/>
    </row>
    <row r="1337" ht="16.5" customHeight="1">
      <c r="A1337" s="403">
        <v>63.0</v>
      </c>
      <c r="B1337" s="404" t="s">
        <v>7622</v>
      </c>
      <c r="C1337" s="405" t="s">
        <v>7623</v>
      </c>
      <c r="D1337" s="94"/>
      <c r="E1337" s="94"/>
      <c r="F1337" s="103"/>
      <c r="G1337" s="140"/>
      <c r="H1337" s="140"/>
      <c r="I1337" s="95"/>
      <c r="J1337" s="69"/>
      <c r="K1337" s="65"/>
      <c r="L1337" s="65"/>
      <c r="M1337" s="302"/>
      <c r="N1337" s="382"/>
      <c r="O1337" s="383"/>
      <c r="P1337" s="302"/>
      <c r="Q1337" s="384"/>
      <c r="R1337" s="461"/>
      <c r="S1337" s="506"/>
      <c r="T1337" s="442"/>
      <c r="U1337" s="443"/>
      <c r="V1337" s="443"/>
      <c r="W1337" s="507" t="s">
        <v>329</v>
      </c>
      <c r="X1337" s="442" t="s">
        <v>21</v>
      </c>
      <c r="Y1337" s="448">
        <f>$Y$659</f>
        <v>0.85</v>
      </c>
      <c r="Z1337" s="423"/>
      <c r="AA1337" s="424"/>
      <c r="AB1337" s="419"/>
      <c r="AC1337" s="506"/>
      <c r="AD1337" s="443"/>
      <c r="AE1337" s="448"/>
      <c r="AF1337" s="414">
        <f>ROUND(ROUND(ROUND(ROUND(G1304*Q1304,0)*U1328,0)*Y1337,0)-AD1333,0)</f>
        <v>107</v>
      </c>
      <c r="AG1337" s="79"/>
    </row>
    <row r="1338" ht="16.5" customHeight="1">
      <c r="A1338" s="403">
        <v>63.0</v>
      </c>
      <c r="B1338" s="404" t="s">
        <v>7624</v>
      </c>
      <c r="C1338" s="405" t="s">
        <v>7625</v>
      </c>
      <c r="D1338" s="94"/>
      <c r="E1338" s="94"/>
      <c r="F1338" s="103"/>
      <c r="G1338" s="140"/>
      <c r="H1338" s="140"/>
      <c r="I1338" s="95"/>
      <c r="J1338" s="110"/>
      <c r="K1338" s="115"/>
      <c r="L1338" s="115"/>
      <c r="M1338" s="386"/>
      <c r="N1338" s="382"/>
      <c r="O1338" s="383"/>
      <c r="P1338" s="302"/>
      <c r="Q1338" s="384"/>
      <c r="R1338" s="459"/>
      <c r="S1338" s="495"/>
      <c r="T1338" s="418"/>
      <c r="U1338" s="424"/>
      <c r="V1338" s="424"/>
      <c r="W1338" s="495"/>
      <c r="X1338" s="418"/>
      <c r="Y1338" s="419"/>
      <c r="Z1338" s="420" t="s">
        <v>20</v>
      </c>
      <c r="AA1338" s="421" t="s">
        <v>21</v>
      </c>
      <c r="AB1338" s="430">
        <v>0.85</v>
      </c>
      <c r="AC1338" s="495"/>
      <c r="AD1338" s="424"/>
      <c r="AE1338" s="419"/>
      <c r="AF1338" s="414">
        <f>ROUND(ROUND(ROUND(ROUND(ROUND(G1304*Q1304,0)*U1328,0)*Y1337,0)*AB1338,0)-AD1333,0)</f>
        <v>90</v>
      </c>
      <c r="AG1338" s="79"/>
    </row>
    <row r="1339" ht="16.5" customHeight="1">
      <c r="A1339" s="29">
        <v>63.0</v>
      </c>
      <c r="B1339" s="30" t="s">
        <v>7626</v>
      </c>
      <c r="C1339" s="32" t="s">
        <v>7627</v>
      </c>
      <c r="D1339" s="94"/>
      <c r="E1339" s="94"/>
      <c r="F1339" s="94"/>
      <c r="G1339" s="140"/>
      <c r="H1339" s="140"/>
      <c r="I1339" s="95"/>
      <c r="J1339" s="82" t="s">
        <v>38</v>
      </c>
      <c r="K1339" s="96"/>
      <c r="L1339" s="96"/>
      <c r="M1339" s="152"/>
      <c r="N1339" s="105"/>
      <c r="O1339" s="94"/>
      <c r="P1339" s="140"/>
      <c r="Q1339" s="95"/>
      <c r="R1339" s="287"/>
      <c r="S1339" s="287"/>
      <c r="T1339" s="152"/>
      <c r="U1339" s="152"/>
      <c r="V1339" s="152"/>
      <c r="W1339" s="299"/>
      <c r="X1339" s="287"/>
      <c r="Y1339" s="345"/>
      <c r="Z1339" s="398"/>
      <c r="AA1339" s="288"/>
      <c r="AB1339" s="288"/>
      <c r="AC1339" s="288"/>
      <c r="AD1339" s="288"/>
      <c r="AE1339" s="346"/>
      <c r="AF1339" s="45">
        <f>ROUND(ROUND(G1304+K1340,0)*Q1304,0)</f>
        <v>267</v>
      </c>
      <c r="AG1339" s="79"/>
    </row>
    <row r="1340" ht="16.5" customHeight="1">
      <c r="A1340" s="29">
        <v>63.0</v>
      </c>
      <c r="B1340" s="30" t="s">
        <v>7628</v>
      </c>
      <c r="C1340" s="32" t="s">
        <v>7629</v>
      </c>
      <c r="D1340" s="94"/>
      <c r="E1340" s="94"/>
      <c r="F1340" s="94"/>
      <c r="G1340" s="140"/>
      <c r="H1340" s="140"/>
      <c r="I1340" s="95"/>
      <c r="J1340" s="482"/>
      <c r="K1340" s="302">
        <v>6.0</v>
      </c>
      <c r="L1340" s="63" t="s">
        <v>40</v>
      </c>
      <c r="M1340" s="140"/>
      <c r="N1340" s="105"/>
      <c r="O1340" s="94"/>
      <c r="P1340" s="140"/>
      <c r="Q1340" s="95"/>
      <c r="R1340" s="302"/>
      <c r="S1340" s="302"/>
      <c r="T1340" s="140"/>
      <c r="U1340" s="140"/>
      <c r="V1340" s="140"/>
      <c r="W1340" s="303"/>
      <c r="X1340" s="290"/>
      <c r="Y1340" s="350"/>
      <c r="Z1340" s="299" t="s">
        <v>20</v>
      </c>
      <c r="AA1340" s="287" t="s">
        <v>21</v>
      </c>
      <c r="AB1340" s="351">
        <v>0.85</v>
      </c>
      <c r="AC1340" s="288"/>
      <c r="AD1340" s="288"/>
      <c r="AE1340" s="346"/>
      <c r="AF1340" s="45">
        <f>ROUND(ROUND(ROUND(G1304+K1340,0)*Q1304,0)*AB1340,0)</f>
        <v>227</v>
      </c>
      <c r="AG1340" s="79"/>
    </row>
    <row r="1341" ht="16.5" customHeight="1">
      <c r="A1341" s="29">
        <v>63.0</v>
      </c>
      <c r="B1341" s="30" t="s">
        <v>7630</v>
      </c>
      <c r="C1341" s="32" t="s">
        <v>7631</v>
      </c>
      <c r="D1341" s="94"/>
      <c r="E1341" s="94"/>
      <c r="F1341" s="94"/>
      <c r="G1341" s="140"/>
      <c r="H1341" s="140"/>
      <c r="I1341" s="95"/>
      <c r="J1341" s="482"/>
      <c r="K1341" s="65"/>
      <c r="L1341" s="302"/>
      <c r="M1341" s="366"/>
      <c r="N1341" s="367"/>
      <c r="O1341" s="368"/>
      <c r="P1341" s="366"/>
      <c r="Q1341" s="369"/>
      <c r="R1341" s="304"/>
      <c r="S1341" s="304"/>
      <c r="T1341" s="140"/>
      <c r="U1341" s="140"/>
      <c r="V1341" s="140"/>
      <c r="W1341" s="305" t="s">
        <v>326</v>
      </c>
      <c r="X1341" s="287" t="s">
        <v>21</v>
      </c>
      <c r="Y1341" s="354">
        <f>$Y$657</f>
        <v>0.7</v>
      </c>
      <c r="Z1341" s="434"/>
      <c r="AA1341" s="297"/>
      <c r="AB1341" s="297"/>
      <c r="AC1341" s="297"/>
      <c r="AD1341" s="297"/>
      <c r="AE1341" s="362"/>
      <c r="AF1341" s="45">
        <f>ROUND(ROUND(ROUND(G1304+K1340,0)*Q1304,0)*Y1341,0)</f>
        <v>187</v>
      </c>
      <c r="AG1341" s="79"/>
    </row>
    <row r="1342" ht="16.5" customHeight="1">
      <c r="A1342" s="29">
        <v>63.0</v>
      </c>
      <c r="B1342" s="30" t="s">
        <v>7632</v>
      </c>
      <c r="C1342" s="32" t="s">
        <v>7633</v>
      </c>
      <c r="D1342" s="94"/>
      <c r="E1342" s="94"/>
      <c r="F1342" s="94"/>
      <c r="G1342" s="140"/>
      <c r="H1342" s="140"/>
      <c r="I1342" s="95"/>
      <c r="J1342" s="482"/>
      <c r="K1342" s="65"/>
      <c r="L1342" s="302"/>
      <c r="M1342" s="366"/>
      <c r="N1342" s="367"/>
      <c r="O1342" s="368"/>
      <c r="P1342" s="366"/>
      <c r="Q1342" s="369"/>
      <c r="R1342" s="304"/>
      <c r="S1342" s="304"/>
      <c r="T1342" s="140"/>
      <c r="U1342" s="140"/>
      <c r="V1342" s="140"/>
      <c r="W1342" s="484"/>
      <c r="X1342" s="290"/>
      <c r="Y1342" s="355"/>
      <c r="Z1342" s="356" t="s">
        <v>20</v>
      </c>
      <c r="AA1342" s="357" t="s">
        <v>21</v>
      </c>
      <c r="AB1342" s="358">
        <v>0.85</v>
      </c>
      <c r="AC1342" s="288"/>
      <c r="AD1342" s="288"/>
      <c r="AE1342" s="346"/>
      <c r="AF1342" s="45">
        <f>ROUND(ROUND(ROUND(ROUND(G1304+K1340,0)*Q1304,0)*Y1341,0)*AB1342,0)</f>
        <v>159</v>
      </c>
      <c r="AG1342" s="79"/>
    </row>
    <row r="1343" ht="16.5" customHeight="1">
      <c r="A1343" s="29">
        <v>63.0</v>
      </c>
      <c r="B1343" s="30" t="s">
        <v>7634</v>
      </c>
      <c r="C1343" s="32" t="s">
        <v>7635</v>
      </c>
      <c r="D1343" s="94"/>
      <c r="E1343" s="94"/>
      <c r="F1343" s="94"/>
      <c r="G1343" s="140"/>
      <c r="H1343" s="140"/>
      <c r="I1343" s="95"/>
      <c r="J1343" s="482"/>
      <c r="K1343" s="65"/>
      <c r="L1343" s="302"/>
      <c r="M1343" s="366"/>
      <c r="N1343" s="367"/>
      <c r="O1343" s="368"/>
      <c r="P1343" s="366"/>
      <c r="Q1343" s="369"/>
      <c r="R1343" s="304"/>
      <c r="S1343" s="304"/>
      <c r="T1343" s="140"/>
      <c r="U1343" s="140"/>
      <c r="V1343" s="140"/>
      <c r="W1343" s="305" t="s">
        <v>329</v>
      </c>
      <c r="X1343" s="287" t="s">
        <v>21</v>
      </c>
      <c r="Y1343" s="354">
        <f>$Y$659</f>
        <v>0.85</v>
      </c>
      <c r="Z1343" s="435"/>
      <c r="AA1343" s="292"/>
      <c r="AB1343" s="292"/>
      <c r="AC1343" s="292"/>
      <c r="AD1343" s="292"/>
      <c r="AE1343" s="355"/>
      <c r="AF1343" s="45">
        <f>ROUND(ROUND(ROUND(G1304+K1340,0)*Q1304,0)*Y1343,0)</f>
        <v>227</v>
      </c>
      <c r="AG1343" s="79"/>
    </row>
    <row r="1344" ht="16.5" customHeight="1">
      <c r="A1344" s="29">
        <v>63.0</v>
      </c>
      <c r="B1344" s="30" t="s">
        <v>7636</v>
      </c>
      <c r="C1344" s="32" t="s">
        <v>7637</v>
      </c>
      <c r="D1344" s="94"/>
      <c r="E1344" s="94"/>
      <c r="F1344" s="94"/>
      <c r="G1344" s="140"/>
      <c r="H1344" s="140"/>
      <c r="I1344" s="95"/>
      <c r="J1344" s="482"/>
      <c r="K1344" s="65"/>
      <c r="L1344" s="302"/>
      <c r="M1344" s="366"/>
      <c r="N1344" s="367"/>
      <c r="O1344" s="368"/>
      <c r="P1344" s="366"/>
      <c r="Q1344" s="369"/>
      <c r="R1344" s="304"/>
      <c r="S1344" s="304"/>
      <c r="T1344" s="140"/>
      <c r="U1344" s="140"/>
      <c r="V1344" s="140"/>
      <c r="W1344" s="484"/>
      <c r="X1344" s="290"/>
      <c r="Y1344" s="355"/>
      <c r="Z1344" s="356" t="s">
        <v>20</v>
      </c>
      <c r="AA1344" s="357" t="s">
        <v>21</v>
      </c>
      <c r="AB1344" s="358">
        <v>0.85</v>
      </c>
      <c r="AC1344" s="288"/>
      <c r="AD1344" s="288"/>
      <c r="AE1344" s="346"/>
      <c r="AF1344" s="45">
        <f>ROUND(ROUND(ROUND(ROUND(G1304+K1340,0)*Q1304,0)*Y1343,0)*AB1344,0)</f>
        <v>193</v>
      </c>
      <c r="AG1344" s="79"/>
    </row>
    <row r="1345" ht="16.5" customHeight="1">
      <c r="A1345" s="29">
        <v>63.0</v>
      </c>
      <c r="B1345" s="30" t="s">
        <v>7638</v>
      </c>
      <c r="C1345" s="32" t="s">
        <v>7639</v>
      </c>
      <c r="D1345" s="94"/>
      <c r="E1345" s="94"/>
      <c r="F1345" s="94"/>
      <c r="G1345" s="140"/>
      <c r="H1345" s="140"/>
      <c r="I1345" s="95"/>
      <c r="J1345" s="69"/>
      <c r="K1345" s="65"/>
      <c r="L1345" s="302"/>
      <c r="M1345" s="366"/>
      <c r="N1345" s="367"/>
      <c r="O1345" s="368"/>
      <c r="P1345" s="366"/>
      <c r="Q1345" s="369"/>
      <c r="R1345" s="304"/>
      <c r="S1345" s="304"/>
      <c r="T1345" s="140"/>
      <c r="U1345" s="140"/>
      <c r="V1345" s="140"/>
      <c r="W1345" s="299"/>
      <c r="X1345" s="287"/>
      <c r="Y1345" s="345"/>
      <c r="Z1345" s="398"/>
      <c r="AA1345" s="288"/>
      <c r="AB1345" s="346"/>
      <c r="AC1345" s="82" t="s">
        <v>30</v>
      </c>
      <c r="AD1345" s="302">
        <v>5.0</v>
      </c>
      <c r="AE1345" s="360" t="s">
        <v>31</v>
      </c>
      <c r="AF1345" s="45">
        <f>ROUND(ROUND(ROUND(G1304+K1340,0)*Q1304,0)-AD1345,0)</f>
        <v>262</v>
      </c>
      <c r="AG1345" s="79"/>
    </row>
    <row r="1346" ht="16.5" customHeight="1">
      <c r="A1346" s="29">
        <v>63.0</v>
      </c>
      <c r="B1346" s="30" t="s">
        <v>7640</v>
      </c>
      <c r="C1346" s="32" t="s">
        <v>7641</v>
      </c>
      <c r="D1346" s="94"/>
      <c r="E1346" s="94"/>
      <c r="F1346" s="94"/>
      <c r="G1346" s="140"/>
      <c r="H1346" s="140"/>
      <c r="I1346" s="95"/>
      <c r="J1346" s="69"/>
      <c r="K1346" s="65"/>
      <c r="L1346" s="302"/>
      <c r="M1346" s="366"/>
      <c r="N1346" s="367"/>
      <c r="O1346" s="368"/>
      <c r="P1346" s="366"/>
      <c r="Q1346" s="369"/>
      <c r="R1346" s="304"/>
      <c r="S1346" s="304"/>
      <c r="T1346" s="140"/>
      <c r="U1346" s="140"/>
      <c r="V1346" s="140"/>
      <c r="W1346" s="303"/>
      <c r="X1346" s="290"/>
      <c r="Y1346" s="350"/>
      <c r="Z1346" s="299" t="s">
        <v>20</v>
      </c>
      <c r="AA1346" s="287" t="s">
        <v>21</v>
      </c>
      <c r="AB1346" s="361">
        <v>0.85</v>
      </c>
      <c r="AC1346" s="482"/>
      <c r="AD1346" s="302"/>
      <c r="AE1346" s="360"/>
      <c r="AF1346" s="45">
        <f>ROUND(ROUND(ROUND(ROUND(G1304+K1340,0)*Q1304,0)*AB1346,0)-AD1345,0)</f>
        <v>222</v>
      </c>
      <c r="AG1346" s="79"/>
    </row>
    <row r="1347" ht="16.5" customHeight="1">
      <c r="A1347" s="29">
        <v>63.0</v>
      </c>
      <c r="B1347" s="30" t="s">
        <v>7642</v>
      </c>
      <c r="C1347" s="32" t="s">
        <v>7643</v>
      </c>
      <c r="D1347" s="94"/>
      <c r="E1347" s="94"/>
      <c r="F1347" s="94"/>
      <c r="G1347" s="140"/>
      <c r="H1347" s="140"/>
      <c r="I1347" s="95"/>
      <c r="J1347" s="69"/>
      <c r="K1347" s="65"/>
      <c r="L1347" s="302"/>
      <c r="M1347" s="366"/>
      <c r="N1347" s="367"/>
      <c r="O1347" s="368"/>
      <c r="P1347" s="366"/>
      <c r="Q1347" s="369"/>
      <c r="R1347" s="304"/>
      <c r="S1347" s="304"/>
      <c r="T1347" s="140"/>
      <c r="U1347" s="140"/>
      <c r="V1347" s="140"/>
      <c r="W1347" s="305" t="s">
        <v>326</v>
      </c>
      <c r="X1347" s="302" t="s">
        <v>21</v>
      </c>
      <c r="Y1347" s="349">
        <v>0.7</v>
      </c>
      <c r="Z1347" s="434"/>
      <c r="AA1347" s="297"/>
      <c r="AB1347" s="362"/>
      <c r="AC1347" s="482"/>
      <c r="AD1347" s="313"/>
      <c r="AE1347" s="349"/>
      <c r="AF1347" s="45">
        <f>ROUND(ROUND(ROUND(ROUND(G1304+K1340,0)*Q1304,0)*Y1347,0)-AD1345,0)</f>
        <v>182</v>
      </c>
      <c r="AG1347" s="79"/>
    </row>
    <row r="1348" ht="16.5" customHeight="1">
      <c r="A1348" s="29">
        <v>63.0</v>
      </c>
      <c r="B1348" s="30" t="s">
        <v>7644</v>
      </c>
      <c r="C1348" s="32" t="s">
        <v>7645</v>
      </c>
      <c r="D1348" s="94"/>
      <c r="E1348" s="94"/>
      <c r="F1348" s="94"/>
      <c r="G1348" s="140"/>
      <c r="H1348" s="140"/>
      <c r="I1348" s="95"/>
      <c r="J1348" s="69"/>
      <c r="K1348" s="65"/>
      <c r="L1348" s="302"/>
      <c r="M1348" s="366"/>
      <c r="N1348" s="367"/>
      <c r="O1348" s="368"/>
      <c r="P1348" s="366"/>
      <c r="Q1348" s="369"/>
      <c r="R1348" s="304"/>
      <c r="S1348" s="304"/>
      <c r="T1348" s="140"/>
      <c r="U1348" s="140"/>
      <c r="V1348" s="140"/>
      <c r="W1348" s="484"/>
      <c r="X1348" s="290"/>
      <c r="Y1348" s="355"/>
      <c r="Z1348" s="356" t="s">
        <v>20</v>
      </c>
      <c r="AA1348" s="357" t="s">
        <v>21</v>
      </c>
      <c r="AB1348" s="363">
        <v>0.85</v>
      </c>
      <c r="AC1348" s="482"/>
      <c r="AD1348" s="313"/>
      <c r="AE1348" s="349"/>
      <c r="AF1348" s="45">
        <f>ROUND(ROUND(ROUND(ROUND(ROUND(G1304+K1340,0)*Q1304,0)*Y1347,0)*AB1348,0)-AD1345,0)</f>
        <v>154</v>
      </c>
      <c r="AG1348" s="79"/>
    </row>
    <row r="1349" ht="16.5" customHeight="1">
      <c r="A1349" s="29">
        <v>63.0</v>
      </c>
      <c r="B1349" s="30" t="s">
        <v>7646</v>
      </c>
      <c r="C1349" s="32" t="s">
        <v>7647</v>
      </c>
      <c r="D1349" s="94"/>
      <c r="E1349" s="94"/>
      <c r="F1349" s="94"/>
      <c r="G1349" s="140"/>
      <c r="H1349" s="140"/>
      <c r="I1349" s="95"/>
      <c r="J1349" s="69"/>
      <c r="K1349" s="65"/>
      <c r="L1349" s="302"/>
      <c r="M1349" s="366"/>
      <c r="N1349" s="367"/>
      <c r="O1349" s="368"/>
      <c r="P1349" s="366"/>
      <c r="Q1349" s="369"/>
      <c r="R1349" s="304"/>
      <c r="S1349" s="304"/>
      <c r="T1349" s="140"/>
      <c r="U1349" s="140"/>
      <c r="V1349" s="140"/>
      <c r="W1349" s="305" t="s">
        <v>329</v>
      </c>
      <c r="X1349" s="302" t="s">
        <v>21</v>
      </c>
      <c r="Y1349" s="349">
        <v>0.85</v>
      </c>
      <c r="Z1349" s="435"/>
      <c r="AA1349" s="292"/>
      <c r="AB1349" s="355"/>
      <c r="AC1349" s="482"/>
      <c r="AD1349" s="313"/>
      <c r="AE1349" s="349"/>
      <c r="AF1349" s="45">
        <f>ROUND(ROUND(ROUND(ROUND(G1304+K1340,0)*Q1304,0)*Y1349,0)-AD1345,0)</f>
        <v>222</v>
      </c>
      <c r="AG1349" s="79"/>
    </row>
    <row r="1350" ht="16.5" customHeight="1">
      <c r="A1350" s="29">
        <v>63.0</v>
      </c>
      <c r="B1350" s="30" t="s">
        <v>7648</v>
      </c>
      <c r="C1350" s="32" t="s">
        <v>7649</v>
      </c>
      <c r="D1350" s="94"/>
      <c r="E1350" s="94"/>
      <c r="F1350" s="94"/>
      <c r="G1350" s="140"/>
      <c r="H1350" s="140"/>
      <c r="I1350" s="95"/>
      <c r="J1350" s="69"/>
      <c r="K1350" s="65"/>
      <c r="L1350" s="302"/>
      <c r="M1350" s="366"/>
      <c r="N1350" s="367"/>
      <c r="O1350" s="368"/>
      <c r="P1350" s="366"/>
      <c r="Q1350" s="369"/>
      <c r="R1350" s="304"/>
      <c r="S1350" s="304"/>
      <c r="T1350" s="140"/>
      <c r="U1350" s="140"/>
      <c r="V1350" s="140"/>
      <c r="W1350" s="484"/>
      <c r="X1350" s="290"/>
      <c r="Y1350" s="355"/>
      <c r="Z1350" s="356" t="s">
        <v>20</v>
      </c>
      <c r="AA1350" s="357" t="s">
        <v>21</v>
      </c>
      <c r="AB1350" s="363">
        <v>0.85</v>
      </c>
      <c r="AC1350" s="484"/>
      <c r="AD1350" s="292"/>
      <c r="AE1350" s="355"/>
      <c r="AF1350" s="45">
        <f>ROUND(ROUND(ROUND(ROUND(ROUND(G1304+K1340,0)*Q1304,0)*Y1349,0)*AB1350,0)-AD1345,0)</f>
        <v>188</v>
      </c>
      <c r="AG1350" s="79"/>
    </row>
    <row r="1351" ht="16.5" customHeight="1">
      <c r="A1351" s="403">
        <v>63.0</v>
      </c>
      <c r="B1351" s="404" t="s">
        <v>7650</v>
      </c>
      <c r="C1351" s="405" t="s">
        <v>7651</v>
      </c>
      <c r="D1351" s="94"/>
      <c r="E1351" s="94"/>
      <c r="F1351" s="307"/>
      <c r="G1351" s="352"/>
      <c r="H1351" s="140"/>
      <c r="I1351" s="95"/>
      <c r="J1351" s="69"/>
      <c r="K1351" s="65"/>
      <c r="L1351" s="302"/>
      <c r="M1351" s="366"/>
      <c r="N1351" s="367"/>
      <c r="O1351" s="368"/>
      <c r="P1351" s="366"/>
      <c r="Q1351" s="369"/>
      <c r="R1351" s="504" t="s">
        <v>23</v>
      </c>
      <c r="S1351" s="505" t="s">
        <v>24</v>
      </c>
      <c r="T1351" s="408"/>
      <c r="U1351" s="408"/>
      <c r="V1351" s="437"/>
      <c r="W1351" s="438"/>
      <c r="X1351" s="409"/>
      <c r="Y1351" s="439"/>
      <c r="Z1351" s="411"/>
      <c r="AA1351" s="412"/>
      <c r="AB1351" s="412"/>
      <c r="AC1351" s="412"/>
      <c r="AD1351" s="412"/>
      <c r="AE1351" s="413"/>
      <c r="AF1351" s="414">
        <f>ROUND(ROUND(ROUND(G1304+K1340,0)*Q1304,0)*U1352,0)</f>
        <v>187</v>
      </c>
      <c r="AG1351" s="79"/>
    </row>
    <row r="1352" ht="16.5" customHeight="1">
      <c r="A1352" s="403">
        <v>63.0</v>
      </c>
      <c r="B1352" s="404" t="s">
        <v>7652</v>
      </c>
      <c r="C1352" s="405" t="s">
        <v>7653</v>
      </c>
      <c r="D1352" s="94"/>
      <c r="E1352" s="94"/>
      <c r="F1352" s="307"/>
      <c r="G1352" s="352"/>
      <c r="H1352" s="140"/>
      <c r="I1352" s="95"/>
      <c r="J1352" s="69"/>
      <c r="K1352" s="302"/>
      <c r="L1352" s="63"/>
      <c r="M1352" s="366"/>
      <c r="N1352" s="367"/>
      <c r="O1352" s="368"/>
      <c r="P1352" s="366"/>
      <c r="Q1352" s="369"/>
      <c r="R1352" s="481"/>
      <c r="S1352" s="506"/>
      <c r="T1352" s="442" t="s">
        <v>21</v>
      </c>
      <c r="U1352" s="443">
        <v>0.7</v>
      </c>
      <c r="V1352" s="444"/>
      <c r="W1352" s="445"/>
      <c r="X1352" s="418"/>
      <c r="Y1352" s="446"/>
      <c r="Z1352" s="438" t="s">
        <v>20</v>
      </c>
      <c r="AA1352" s="409" t="s">
        <v>21</v>
      </c>
      <c r="AB1352" s="447">
        <v>0.85</v>
      </c>
      <c r="AC1352" s="412"/>
      <c r="AD1352" s="412"/>
      <c r="AE1352" s="413"/>
      <c r="AF1352" s="414">
        <f>ROUND(ROUND(ROUND(ROUND(G1304+K1340,0)*Q1304,0)*U1352,0)*AB1352,0)</f>
        <v>159</v>
      </c>
      <c r="AG1352" s="79"/>
    </row>
    <row r="1353" ht="16.5" customHeight="1">
      <c r="A1353" s="403">
        <v>63.0</v>
      </c>
      <c r="B1353" s="404" t="s">
        <v>7654</v>
      </c>
      <c r="C1353" s="405" t="s">
        <v>7655</v>
      </c>
      <c r="D1353" s="94"/>
      <c r="E1353" s="94"/>
      <c r="F1353" s="103"/>
      <c r="G1353" s="140"/>
      <c r="H1353" s="140"/>
      <c r="I1353" s="95"/>
      <c r="J1353" s="69"/>
      <c r="K1353" s="65"/>
      <c r="L1353" s="65"/>
      <c r="M1353" s="302"/>
      <c r="N1353" s="382"/>
      <c r="O1353" s="383"/>
      <c r="P1353" s="302"/>
      <c r="Q1353" s="384"/>
      <c r="R1353" s="481"/>
      <c r="S1353" s="506"/>
      <c r="T1353" s="442"/>
      <c r="U1353" s="443"/>
      <c r="V1353" s="448"/>
      <c r="W1353" s="507" t="s">
        <v>326</v>
      </c>
      <c r="X1353" s="409" t="s">
        <v>21</v>
      </c>
      <c r="Y1353" s="410">
        <f>$Y$657</f>
        <v>0.7</v>
      </c>
      <c r="Z1353" s="426"/>
      <c r="AA1353" s="427"/>
      <c r="AB1353" s="427"/>
      <c r="AC1353" s="427"/>
      <c r="AD1353" s="427"/>
      <c r="AE1353" s="428"/>
      <c r="AF1353" s="414">
        <f>ROUND(ROUND(ROUND(ROUND(G1304+K1340,0)*Q1304,0)*U1352,0)*Y1353,0)</f>
        <v>131</v>
      </c>
      <c r="AG1353" s="79"/>
    </row>
    <row r="1354" ht="16.5" customHeight="1">
      <c r="A1354" s="403">
        <v>63.0</v>
      </c>
      <c r="B1354" s="404" t="s">
        <v>7656</v>
      </c>
      <c r="C1354" s="405" t="s">
        <v>7657</v>
      </c>
      <c r="D1354" s="94"/>
      <c r="E1354" s="94"/>
      <c r="F1354" s="103"/>
      <c r="G1354" s="140"/>
      <c r="H1354" s="140"/>
      <c r="I1354" s="95"/>
      <c r="J1354" s="69"/>
      <c r="K1354" s="65"/>
      <c r="L1354" s="65"/>
      <c r="M1354" s="302"/>
      <c r="N1354" s="382"/>
      <c r="O1354" s="383"/>
      <c r="P1354" s="302"/>
      <c r="Q1354" s="384"/>
      <c r="R1354" s="481"/>
      <c r="S1354" s="506"/>
      <c r="T1354" s="442"/>
      <c r="U1354" s="443"/>
      <c r="V1354" s="448"/>
      <c r="W1354" s="495"/>
      <c r="X1354" s="418"/>
      <c r="Y1354" s="419"/>
      <c r="Z1354" s="420" t="s">
        <v>20</v>
      </c>
      <c r="AA1354" s="421" t="s">
        <v>21</v>
      </c>
      <c r="AB1354" s="422">
        <v>0.85</v>
      </c>
      <c r="AC1354" s="412"/>
      <c r="AD1354" s="412"/>
      <c r="AE1354" s="413"/>
      <c r="AF1354" s="414">
        <f>ROUND(ROUND(ROUND(ROUND(ROUND(G1304+K1340,0)*Q1304,0)*U1352,0)*Y1353,0)*AB1354,0)</f>
        <v>111</v>
      </c>
      <c r="AG1354" s="79"/>
    </row>
    <row r="1355" ht="16.5" customHeight="1">
      <c r="A1355" s="403">
        <v>63.0</v>
      </c>
      <c r="B1355" s="404" t="s">
        <v>7658</v>
      </c>
      <c r="C1355" s="405" t="s">
        <v>7659</v>
      </c>
      <c r="D1355" s="94"/>
      <c r="E1355" s="94"/>
      <c r="F1355" s="103"/>
      <c r="G1355" s="140"/>
      <c r="H1355" s="140"/>
      <c r="I1355" s="95"/>
      <c r="J1355" s="69"/>
      <c r="K1355" s="65"/>
      <c r="L1355" s="65"/>
      <c r="M1355" s="302"/>
      <c r="N1355" s="382"/>
      <c r="O1355" s="383"/>
      <c r="P1355" s="302"/>
      <c r="Q1355" s="384"/>
      <c r="R1355" s="481"/>
      <c r="S1355" s="506"/>
      <c r="T1355" s="442"/>
      <c r="U1355" s="443"/>
      <c r="V1355" s="448"/>
      <c r="W1355" s="507" t="s">
        <v>329</v>
      </c>
      <c r="X1355" s="409" t="s">
        <v>21</v>
      </c>
      <c r="Y1355" s="410">
        <f>$Y$659</f>
        <v>0.85</v>
      </c>
      <c r="Z1355" s="423"/>
      <c r="AA1355" s="424"/>
      <c r="AB1355" s="424"/>
      <c r="AC1355" s="424"/>
      <c r="AD1355" s="424"/>
      <c r="AE1355" s="419"/>
      <c r="AF1355" s="414">
        <f>ROUND(ROUND(ROUND(ROUND(G1304+K1340,0)*Q1304,0)*U1352,0)*Y1355,0)</f>
        <v>159</v>
      </c>
      <c r="AG1355" s="79"/>
    </row>
    <row r="1356" ht="16.5" customHeight="1">
      <c r="A1356" s="403">
        <v>63.0</v>
      </c>
      <c r="B1356" s="404" t="s">
        <v>7660</v>
      </c>
      <c r="C1356" s="405" t="s">
        <v>7661</v>
      </c>
      <c r="D1356" s="94"/>
      <c r="E1356" s="94"/>
      <c r="F1356" s="103"/>
      <c r="G1356" s="140"/>
      <c r="H1356" s="140"/>
      <c r="I1356" s="95"/>
      <c r="J1356" s="69"/>
      <c r="K1356" s="65"/>
      <c r="L1356" s="65"/>
      <c r="M1356" s="302"/>
      <c r="N1356" s="382"/>
      <c r="O1356" s="383"/>
      <c r="P1356" s="302"/>
      <c r="Q1356" s="384"/>
      <c r="R1356" s="481"/>
      <c r="S1356" s="506"/>
      <c r="T1356" s="442"/>
      <c r="U1356" s="443"/>
      <c r="V1356" s="448"/>
      <c r="W1356" s="495"/>
      <c r="X1356" s="418"/>
      <c r="Y1356" s="419"/>
      <c r="Z1356" s="420" t="s">
        <v>20</v>
      </c>
      <c r="AA1356" s="421" t="s">
        <v>21</v>
      </c>
      <c r="AB1356" s="422">
        <v>0.85</v>
      </c>
      <c r="AC1356" s="412"/>
      <c r="AD1356" s="412"/>
      <c r="AE1356" s="413"/>
      <c r="AF1356" s="414">
        <f>ROUND(ROUND(ROUND(ROUND(ROUND(G1304+K1340,0)*Q1304,0)*U1352,0)*Y1355,0)*AB1356,0)</f>
        <v>135</v>
      </c>
      <c r="AG1356" s="79"/>
    </row>
    <row r="1357" ht="16.5" customHeight="1">
      <c r="A1357" s="403">
        <v>63.0</v>
      </c>
      <c r="B1357" s="404" t="s">
        <v>7662</v>
      </c>
      <c r="C1357" s="405" t="s">
        <v>7663</v>
      </c>
      <c r="D1357" s="94"/>
      <c r="E1357" s="94"/>
      <c r="F1357" s="103"/>
      <c r="G1357" s="140"/>
      <c r="H1357" s="140"/>
      <c r="I1357" s="95"/>
      <c r="J1357" s="69"/>
      <c r="K1357" s="65"/>
      <c r="L1357" s="65"/>
      <c r="M1357" s="302"/>
      <c r="N1357" s="382"/>
      <c r="O1357" s="383"/>
      <c r="P1357" s="302"/>
      <c r="Q1357" s="384"/>
      <c r="R1357" s="481"/>
      <c r="S1357" s="506"/>
      <c r="T1357" s="442"/>
      <c r="U1357" s="443"/>
      <c r="V1357" s="448"/>
      <c r="W1357" s="438"/>
      <c r="X1357" s="409"/>
      <c r="Y1357" s="439"/>
      <c r="Z1357" s="411"/>
      <c r="AA1357" s="412"/>
      <c r="AB1357" s="413"/>
      <c r="AC1357" s="509" t="s">
        <v>30</v>
      </c>
      <c r="AD1357" s="442">
        <v>5.0</v>
      </c>
      <c r="AE1357" s="452" t="s">
        <v>31</v>
      </c>
      <c r="AF1357" s="414">
        <f>ROUND(ROUND(ROUND(ROUND(G1304+K1340,0)*Q1304,0)*U1352,0)-AD1357,0)</f>
        <v>182</v>
      </c>
      <c r="AG1357" s="79"/>
    </row>
    <row r="1358" ht="16.5" customHeight="1">
      <c r="A1358" s="403">
        <v>63.0</v>
      </c>
      <c r="B1358" s="404" t="s">
        <v>7664</v>
      </c>
      <c r="C1358" s="405" t="s">
        <v>7665</v>
      </c>
      <c r="D1358" s="94"/>
      <c r="E1358" s="94"/>
      <c r="F1358" s="103"/>
      <c r="G1358" s="140"/>
      <c r="H1358" s="140"/>
      <c r="I1358" s="95"/>
      <c r="J1358" s="69"/>
      <c r="K1358" s="65"/>
      <c r="L1358" s="65"/>
      <c r="M1358" s="302"/>
      <c r="N1358" s="382"/>
      <c r="O1358" s="383"/>
      <c r="P1358" s="302"/>
      <c r="Q1358" s="384"/>
      <c r="R1358" s="508"/>
      <c r="S1358" s="506"/>
      <c r="T1358" s="442"/>
      <c r="U1358" s="443"/>
      <c r="V1358" s="448"/>
      <c r="W1358" s="445"/>
      <c r="X1358" s="418"/>
      <c r="Y1358" s="446"/>
      <c r="Z1358" s="438" t="s">
        <v>20</v>
      </c>
      <c r="AA1358" s="409" t="s">
        <v>21</v>
      </c>
      <c r="AB1358" s="454">
        <v>0.85</v>
      </c>
      <c r="AC1358" s="506"/>
      <c r="AD1358" s="442"/>
      <c r="AE1358" s="452"/>
      <c r="AF1358" s="414">
        <f>ROUND(ROUND(ROUND(ROUND(ROUND(G1304+K1340,0)*Q1304,0)*U1352,0)*AB1358,0)-AD1357,0)</f>
        <v>154</v>
      </c>
      <c r="AG1358" s="79"/>
    </row>
    <row r="1359" ht="16.5" customHeight="1">
      <c r="A1359" s="403">
        <v>63.0</v>
      </c>
      <c r="B1359" s="404" t="s">
        <v>7666</v>
      </c>
      <c r="C1359" s="405" t="s">
        <v>7667</v>
      </c>
      <c r="D1359" s="94"/>
      <c r="E1359" s="94"/>
      <c r="F1359" s="103"/>
      <c r="G1359" s="140"/>
      <c r="H1359" s="140"/>
      <c r="I1359" s="95"/>
      <c r="J1359" s="69"/>
      <c r="K1359" s="65"/>
      <c r="L1359" s="65"/>
      <c r="M1359" s="302"/>
      <c r="N1359" s="382"/>
      <c r="O1359" s="383"/>
      <c r="P1359" s="302"/>
      <c r="Q1359" s="384"/>
      <c r="R1359" s="458"/>
      <c r="S1359" s="510"/>
      <c r="T1359" s="442"/>
      <c r="U1359" s="443"/>
      <c r="V1359" s="448"/>
      <c r="W1359" s="507" t="s">
        <v>326</v>
      </c>
      <c r="X1359" s="442" t="s">
        <v>21</v>
      </c>
      <c r="Y1359" s="448">
        <f>$Y$657</f>
        <v>0.7</v>
      </c>
      <c r="Z1359" s="426"/>
      <c r="AA1359" s="427"/>
      <c r="AB1359" s="428"/>
      <c r="AC1359" s="506"/>
      <c r="AD1359" s="443"/>
      <c r="AE1359" s="448"/>
      <c r="AF1359" s="414">
        <f>ROUND(ROUND(ROUND(ROUND(ROUND(G1304+K1340,0)*Q1304,0)*U1352,0)*Y1359,0)-AD1357,0)</f>
        <v>126</v>
      </c>
      <c r="AG1359" s="79"/>
    </row>
    <row r="1360" ht="16.5" customHeight="1">
      <c r="A1360" s="403">
        <v>63.0</v>
      </c>
      <c r="B1360" s="404" t="s">
        <v>7668</v>
      </c>
      <c r="C1360" s="405" t="s">
        <v>7669</v>
      </c>
      <c r="D1360" s="94"/>
      <c r="E1360" s="94"/>
      <c r="F1360" s="103"/>
      <c r="G1360" s="140"/>
      <c r="H1360" s="140"/>
      <c r="I1360" s="95"/>
      <c r="J1360" s="69"/>
      <c r="K1360" s="65"/>
      <c r="L1360" s="65"/>
      <c r="M1360" s="302"/>
      <c r="N1360" s="382"/>
      <c r="O1360" s="383"/>
      <c r="P1360" s="302"/>
      <c r="Q1360" s="384"/>
      <c r="R1360" s="458"/>
      <c r="S1360" s="455"/>
      <c r="T1360" s="442"/>
      <c r="U1360" s="443"/>
      <c r="V1360" s="448"/>
      <c r="W1360" s="495"/>
      <c r="X1360" s="418"/>
      <c r="Y1360" s="419"/>
      <c r="Z1360" s="420" t="s">
        <v>20</v>
      </c>
      <c r="AA1360" s="421" t="s">
        <v>21</v>
      </c>
      <c r="AB1360" s="430">
        <v>0.85</v>
      </c>
      <c r="AC1360" s="506"/>
      <c r="AD1360" s="443"/>
      <c r="AE1360" s="448"/>
      <c r="AF1360" s="414">
        <f>ROUND(ROUND(ROUND(ROUND(ROUND(ROUND(G1304+K1340,0)*Q1304,0)*U1352,0)*Y1359,0)*AB1360,0)-AD1357,0)</f>
        <v>106</v>
      </c>
      <c r="AG1360" s="79"/>
    </row>
    <row r="1361" ht="16.5" customHeight="1">
      <c r="A1361" s="403">
        <v>63.0</v>
      </c>
      <c r="B1361" s="404" t="s">
        <v>7670</v>
      </c>
      <c r="C1361" s="405" t="s">
        <v>7671</v>
      </c>
      <c r="D1361" s="94"/>
      <c r="E1361" s="94"/>
      <c r="F1361" s="103"/>
      <c r="G1361" s="140"/>
      <c r="H1361" s="140"/>
      <c r="I1361" s="95"/>
      <c r="J1361" s="69"/>
      <c r="K1361" s="65"/>
      <c r="L1361" s="65"/>
      <c r="M1361" s="302"/>
      <c r="N1361" s="382"/>
      <c r="O1361" s="383"/>
      <c r="P1361" s="302"/>
      <c r="Q1361" s="384"/>
      <c r="R1361" s="458"/>
      <c r="S1361" s="455"/>
      <c r="T1361" s="442"/>
      <c r="U1361" s="443"/>
      <c r="V1361" s="448"/>
      <c r="W1361" s="507" t="s">
        <v>329</v>
      </c>
      <c r="X1361" s="442" t="s">
        <v>21</v>
      </c>
      <c r="Y1361" s="448">
        <f>$Y$659</f>
        <v>0.85</v>
      </c>
      <c r="Z1361" s="423"/>
      <c r="AA1361" s="424"/>
      <c r="AB1361" s="419"/>
      <c r="AC1361" s="506"/>
      <c r="AD1361" s="443"/>
      <c r="AE1361" s="448"/>
      <c r="AF1361" s="414">
        <f>ROUND(ROUND(ROUND(ROUND(ROUND(G1304+K1340,0)*Q1304,0)*U1352,0)*Y1361,0)-AD1357,0)</f>
        <v>154</v>
      </c>
      <c r="AG1361" s="79"/>
    </row>
    <row r="1362" ht="16.5" customHeight="1">
      <c r="A1362" s="403">
        <v>63.0</v>
      </c>
      <c r="B1362" s="404" t="s">
        <v>7672</v>
      </c>
      <c r="C1362" s="405" t="s">
        <v>7673</v>
      </c>
      <c r="D1362" s="94"/>
      <c r="E1362" s="94"/>
      <c r="F1362" s="103"/>
      <c r="G1362" s="140"/>
      <c r="H1362" s="140"/>
      <c r="I1362" s="95"/>
      <c r="J1362" s="69"/>
      <c r="K1362" s="65"/>
      <c r="L1362" s="65"/>
      <c r="M1362" s="302"/>
      <c r="N1362" s="382"/>
      <c r="O1362" s="383"/>
      <c r="P1362" s="302"/>
      <c r="Q1362" s="384"/>
      <c r="R1362" s="458"/>
      <c r="S1362" s="455"/>
      <c r="T1362" s="442"/>
      <c r="U1362" s="443"/>
      <c r="V1362" s="448"/>
      <c r="W1362" s="495"/>
      <c r="X1362" s="418"/>
      <c r="Y1362" s="419"/>
      <c r="Z1362" s="420" t="s">
        <v>20</v>
      </c>
      <c r="AA1362" s="421" t="s">
        <v>21</v>
      </c>
      <c r="AB1362" s="430">
        <v>0.85</v>
      </c>
      <c r="AC1362" s="495"/>
      <c r="AD1362" s="424"/>
      <c r="AE1362" s="419"/>
      <c r="AF1362" s="414">
        <f>ROUND(ROUND(ROUND(ROUND(ROUND(ROUND(G1304+K1340,0)*Q1304,0)*U1352,0)*Y1361,0)*AB1362,0)-AD1357,0)</f>
        <v>130</v>
      </c>
      <c r="AG1362" s="79"/>
    </row>
    <row r="1363" ht="16.5" customHeight="1">
      <c r="A1363" s="403">
        <v>63.0</v>
      </c>
      <c r="B1363" s="404" t="s">
        <v>7674</v>
      </c>
      <c r="C1363" s="405" t="s">
        <v>7675</v>
      </c>
      <c r="D1363" s="94"/>
      <c r="E1363" s="94"/>
      <c r="F1363" s="103"/>
      <c r="G1363" s="140"/>
      <c r="H1363" s="140"/>
      <c r="I1363" s="95"/>
      <c r="J1363" s="69"/>
      <c r="K1363" s="65"/>
      <c r="L1363" s="65"/>
      <c r="M1363" s="302"/>
      <c r="N1363" s="382"/>
      <c r="O1363" s="383"/>
      <c r="P1363" s="302"/>
      <c r="Q1363" s="384"/>
      <c r="R1363" s="458"/>
      <c r="S1363" s="505" t="s">
        <v>27</v>
      </c>
      <c r="T1363" s="409"/>
      <c r="U1363" s="457"/>
      <c r="V1363" s="410"/>
      <c r="W1363" s="438"/>
      <c r="X1363" s="409"/>
      <c r="Y1363" s="439"/>
      <c r="Z1363" s="411"/>
      <c r="AA1363" s="412"/>
      <c r="AB1363" s="412"/>
      <c r="AC1363" s="412"/>
      <c r="AD1363" s="412"/>
      <c r="AE1363" s="413"/>
      <c r="AF1363" s="414">
        <f>ROUND(ROUND(ROUND(G1304+K1340,0)*Q1304,0)*U1364,0)</f>
        <v>134</v>
      </c>
      <c r="AG1363" s="79"/>
    </row>
    <row r="1364" ht="16.5" customHeight="1">
      <c r="A1364" s="403">
        <v>63.0</v>
      </c>
      <c r="B1364" s="404" t="s">
        <v>7676</v>
      </c>
      <c r="C1364" s="405" t="s">
        <v>7677</v>
      </c>
      <c r="D1364" s="94"/>
      <c r="E1364" s="94"/>
      <c r="F1364" s="103"/>
      <c r="G1364" s="140"/>
      <c r="H1364" s="140"/>
      <c r="I1364" s="95"/>
      <c r="J1364" s="69"/>
      <c r="K1364" s="65"/>
      <c r="L1364" s="65"/>
      <c r="M1364" s="302"/>
      <c r="N1364" s="382"/>
      <c r="O1364" s="383"/>
      <c r="P1364" s="302"/>
      <c r="Q1364" s="384"/>
      <c r="R1364" s="458"/>
      <c r="S1364" s="506"/>
      <c r="T1364" s="442" t="s">
        <v>21</v>
      </c>
      <c r="U1364" s="443">
        <v>0.5</v>
      </c>
      <c r="V1364" s="448"/>
      <c r="W1364" s="445"/>
      <c r="X1364" s="418"/>
      <c r="Y1364" s="446"/>
      <c r="Z1364" s="438" t="s">
        <v>20</v>
      </c>
      <c r="AA1364" s="409" t="s">
        <v>21</v>
      </c>
      <c r="AB1364" s="447">
        <v>0.85</v>
      </c>
      <c r="AC1364" s="412"/>
      <c r="AD1364" s="412"/>
      <c r="AE1364" s="413"/>
      <c r="AF1364" s="414">
        <f>ROUND(ROUND(ROUND(ROUND(G1304+K1340,0)*Q1304,0)*U1364,0)*AB1364,0)</f>
        <v>114</v>
      </c>
      <c r="AG1364" s="79"/>
    </row>
    <row r="1365" ht="16.5" customHeight="1">
      <c r="A1365" s="403">
        <v>63.0</v>
      </c>
      <c r="B1365" s="404" t="s">
        <v>7678</v>
      </c>
      <c r="C1365" s="405" t="s">
        <v>7679</v>
      </c>
      <c r="D1365" s="94"/>
      <c r="E1365" s="94"/>
      <c r="F1365" s="103"/>
      <c r="G1365" s="140"/>
      <c r="H1365" s="140"/>
      <c r="I1365" s="95"/>
      <c r="J1365" s="69"/>
      <c r="K1365" s="65"/>
      <c r="L1365" s="65"/>
      <c r="M1365" s="302"/>
      <c r="N1365" s="382"/>
      <c r="O1365" s="383"/>
      <c r="P1365" s="302"/>
      <c r="Q1365" s="384"/>
      <c r="R1365" s="458"/>
      <c r="S1365" s="506"/>
      <c r="T1365" s="442"/>
      <c r="U1365" s="443"/>
      <c r="V1365" s="448"/>
      <c r="W1365" s="507" t="s">
        <v>326</v>
      </c>
      <c r="X1365" s="409" t="s">
        <v>21</v>
      </c>
      <c r="Y1365" s="410">
        <f>$Y$657</f>
        <v>0.7</v>
      </c>
      <c r="Z1365" s="426"/>
      <c r="AA1365" s="427"/>
      <c r="AB1365" s="427"/>
      <c r="AC1365" s="427"/>
      <c r="AD1365" s="427"/>
      <c r="AE1365" s="428"/>
      <c r="AF1365" s="414">
        <f>ROUND(ROUND(ROUND(ROUND(G1304+K1340,0)*Q1304,0)*U1364,0)*Y1365,0)</f>
        <v>94</v>
      </c>
      <c r="AG1365" s="79"/>
    </row>
    <row r="1366" ht="16.5" customHeight="1">
      <c r="A1366" s="403">
        <v>63.0</v>
      </c>
      <c r="B1366" s="404" t="s">
        <v>7680</v>
      </c>
      <c r="C1366" s="405" t="s">
        <v>7681</v>
      </c>
      <c r="D1366" s="94"/>
      <c r="E1366" s="94"/>
      <c r="F1366" s="103"/>
      <c r="G1366" s="140"/>
      <c r="H1366" s="140"/>
      <c r="I1366" s="95"/>
      <c r="J1366" s="69"/>
      <c r="K1366" s="65"/>
      <c r="L1366" s="65"/>
      <c r="M1366" s="302"/>
      <c r="N1366" s="382"/>
      <c r="O1366" s="383"/>
      <c r="P1366" s="302"/>
      <c r="Q1366" s="384"/>
      <c r="R1366" s="458"/>
      <c r="S1366" s="506"/>
      <c r="T1366" s="442"/>
      <c r="U1366" s="443"/>
      <c r="V1366" s="448"/>
      <c r="W1366" s="495"/>
      <c r="X1366" s="418"/>
      <c r="Y1366" s="419"/>
      <c r="Z1366" s="420" t="s">
        <v>20</v>
      </c>
      <c r="AA1366" s="421" t="s">
        <v>21</v>
      </c>
      <c r="AB1366" s="422">
        <v>0.85</v>
      </c>
      <c r="AC1366" s="412"/>
      <c r="AD1366" s="412"/>
      <c r="AE1366" s="413"/>
      <c r="AF1366" s="414">
        <f>ROUND(ROUND(ROUND(ROUND(ROUND(G1304+K1340,0)*Q1304,0)*U1364,0)*Y1365,0)*AB1366,0)</f>
        <v>80</v>
      </c>
      <c r="AG1366" s="79"/>
    </row>
    <row r="1367" ht="16.5" customHeight="1">
      <c r="A1367" s="403">
        <v>63.0</v>
      </c>
      <c r="B1367" s="404" t="s">
        <v>7682</v>
      </c>
      <c r="C1367" s="405" t="s">
        <v>7683</v>
      </c>
      <c r="D1367" s="94"/>
      <c r="E1367" s="94"/>
      <c r="F1367" s="103"/>
      <c r="G1367" s="140"/>
      <c r="H1367" s="140"/>
      <c r="I1367" s="95"/>
      <c r="J1367" s="69"/>
      <c r="K1367" s="65"/>
      <c r="L1367" s="65"/>
      <c r="M1367" s="302"/>
      <c r="N1367" s="382"/>
      <c r="O1367" s="383"/>
      <c r="P1367" s="302"/>
      <c r="Q1367" s="384"/>
      <c r="R1367" s="458"/>
      <c r="S1367" s="506"/>
      <c r="T1367" s="442"/>
      <c r="U1367" s="443"/>
      <c r="V1367" s="448"/>
      <c r="W1367" s="507" t="s">
        <v>329</v>
      </c>
      <c r="X1367" s="409" t="s">
        <v>21</v>
      </c>
      <c r="Y1367" s="410">
        <f>$Y$659</f>
        <v>0.85</v>
      </c>
      <c r="Z1367" s="423"/>
      <c r="AA1367" s="424"/>
      <c r="AB1367" s="424"/>
      <c r="AC1367" s="424"/>
      <c r="AD1367" s="424"/>
      <c r="AE1367" s="419"/>
      <c r="AF1367" s="414">
        <f>ROUND(ROUND(ROUND(ROUND(G1304+K1340,0)*Q1304,0)*U1364,0)*Y1367,0)</f>
        <v>114</v>
      </c>
      <c r="AG1367" s="79"/>
    </row>
    <row r="1368" ht="16.5" customHeight="1">
      <c r="A1368" s="403">
        <v>63.0</v>
      </c>
      <c r="B1368" s="404" t="s">
        <v>7684</v>
      </c>
      <c r="C1368" s="405" t="s">
        <v>7685</v>
      </c>
      <c r="D1368" s="94"/>
      <c r="E1368" s="94"/>
      <c r="F1368" s="103"/>
      <c r="G1368" s="140"/>
      <c r="H1368" s="140"/>
      <c r="I1368" s="95"/>
      <c r="J1368" s="69"/>
      <c r="K1368" s="65"/>
      <c r="L1368" s="65"/>
      <c r="M1368" s="302"/>
      <c r="N1368" s="382"/>
      <c r="O1368" s="383"/>
      <c r="P1368" s="302"/>
      <c r="Q1368" s="384"/>
      <c r="R1368" s="458"/>
      <c r="S1368" s="510"/>
      <c r="T1368" s="442"/>
      <c r="U1368" s="443"/>
      <c r="V1368" s="448"/>
      <c r="W1368" s="495"/>
      <c r="X1368" s="418"/>
      <c r="Y1368" s="419"/>
      <c r="Z1368" s="420" t="s">
        <v>20</v>
      </c>
      <c r="AA1368" s="421" t="s">
        <v>21</v>
      </c>
      <c r="AB1368" s="422">
        <v>0.85</v>
      </c>
      <c r="AC1368" s="412"/>
      <c r="AD1368" s="412"/>
      <c r="AE1368" s="413"/>
      <c r="AF1368" s="414">
        <f>ROUND(ROUND(ROUND(ROUND(ROUND(G1304+K1340,0)*Q1304,0)*U1364,0)*Y1367,0)*AB1368,0)</f>
        <v>97</v>
      </c>
      <c r="AG1368" s="79"/>
    </row>
    <row r="1369" ht="16.5" customHeight="1">
      <c r="A1369" s="403">
        <v>63.0</v>
      </c>
      <c r="B1369" s="404" t="s">
        <v>7686</v>
      </c>
      <c r="C1369" s="405" t="s">
        <v>7687</v>
      </c>
      <c r="D1369" s="94"/>
      <c r="E1369" s="94"/>
      <c r="F1369" s="103"/>
      <c r="G1369" s="140"/>
      <c r="H1369" s="140"/>
      <c r="I1369" s="95"/>
      <c r="J1369" s="69"/>
      <c r="K1369" s="65"/>
      <c r="L1369" s="65"/>
      <c r="M1369" s="302"/>
      <c r="N1369" s="382"/>
      <c r="O1369" s="383"/>
      <c r="P1369" s="302"/>
      <c r="Q1369" s="384"/>
      <c r="R1369" s="458"/>
      <c r="S1369" s="455"/>
      <c r="T1369" s="442"/>
      <c r="U1369" s="443"/>
      <c r="V1369" s="448"/>
      <c r="W1369" s="438"/>
      <c r="X1369" s="409"/>
      <c r="Y1369" s="439"/>
      <c r="Z1369" s="411"/>
      <c r="AA1369" s="412"/>
      <c r="AB1369" s="413"/>
      <c r="AC1369" s="509" t="s">
        <v>30</v>
      </c>
      <c r="AD1369" s="442">
        <v>5.0</v>
      </c>
      <c r="AE1369" s="452" t="s">
        <v>31</v>
      </c>
      <c r="AF1369" s="414">
        <f>ROUND(ROUND(ROUND(ROUND(G1304+K1340,0)*Q1304,0)*U1364,0)-AD1369,0)</f>
        <v>129</v>
      </c>
      <c r="AG1369" s="79"/>
    </row>
    <row r="1370" ht="16.5" customHeight="1">
      <c r="A1370" s="403">
        <v>63.0</v>
      </c>
      <c r="B1370" s="404" t="s">
        <v>7688</v>
      </c>
      <c r="C1370" s="405" t="s">
        <v>7689</v>
      </c>
      <c r="D1370" s="94"/>
      <c r="E1370" s="94"/>
      <c r="F1370" s="103"/>
      <c r="G1370" s="140"/>
      <c r="H1370" s="140"/>
      <c r="I1370" s="95"/>
      <c r="J1370" s="69"/>
      <c r="K1370" s="65"/>
      <c r="L1370" s="65"/>
      <c r="M1370" s="302"/>
      <c r="N1370" s="382"/>
      <c r="O1370" s="383"/>
      <c r="P1370" s="302"/>
      <c r="Q1370" s="384"/>
      <c r="R1370" s="458"/>
      <c r="S1370" s="455"/>
      <c r="T1370" s="442"/>
      <c r="U1370" s="443"/>
      <c r="V1370" s="443"/>
      <c r="W1370" s="445"/>
      <c r="X1370" s="418"/>
      <c r="Y1370" s="446"/>
      <c r="Z1370" s="438" t="s">
        <v>20</v>
      </c>
      <c r="AA1370" s="409" t="s">
        <v>21</v>
      </c>
      <c r="AB1370" s="454">
        <v>0.85</v>
      </c>
      <c r="AC1370" s="506"/>
      <c r="AD1370" s="442"/>
      <c r="AE1370" s="452"/>
      <c r="AF1370" s="414">
        <f>ROUND(ROUND(ROUND(ROUND(ROUND(G1304+K1340,0)*Q1304,0)*U1364,0)*AB1370,0)-AD1369,0)</f>
        <v>109</v>
      </c>
      <c r="AG1370" s="79"/>
    </row>
    <row r="1371" ht="16.5" customHeight="1">
      <c r="A1371" s="403">
        <v>63.0</v>
      </c>
      <c r="B1371" s="404" t="s">
        <v>7690</v>
      </c>
      <c r="C1371" s="405" t="s">
        <v>7691</v>
      </c>
      <c r="D1371" s="94"/>
      <c r="E1371" s="94"/>
      <c r="F1371" s="103"/>
      <c r="G1371" s="140"/>
      <c r="H1371" s="140"/>
      <c r="I1371" s="95"/>
      <c r="J1371" s="69"/>
      <c r="K1371" s="65"/>
      <c r="L1371" s="65"/>
      <c r="M1371" s="302"/>
      <c r="N1371" s="382"/>
      <c r="O1371" s="383"/>
      <c r="P1371" s="302"/>
      <c r="Q1371" s="384"/>
      <c r="R1371" s="458"/>
      <c r="S1371" s="455"/>
      <c r="T1371" s="442"/>
      <c r="U1371" s="443"/>
      <c r="V1371" s="443"/>
      <c r="W1371" s="507" t="s">
        <v>326</v>
      </c>
      <c r="X1371" s="442" t="s">
        <v>21</v>
      </c>
      <c r="Y1371" s="448">
        <f>$Y$657</f>
        <v>0.7</v>
      </c>
      <c r="Z1371" s="426"/>
      <c r="AA1371" s="427"/>
      <c r="AB1371" s="428"/>
      <c r="AC1371" s="506"/>
      <c r="AD1371" s="443"/>
      <c r="AE1371" s="448"/>
      <c r="AF1371" s="414">
        <f>ROUND(ROUND(ROUND(ROUND(ROUND(G1304+K1340,0)*Q1304,0)*U1364,0)*Y1371,0)-AD1369,0)</f>
        <v>89</v>
      </c>
      <c r="AG1371" s="79"/>
    </row>
    <row r="1372" ht="16.5" customHeight="1">
      <c r="A1372" s="403">
        <v>63.0</v>
      </c>
      <c r="B1372" s="404" t="s">
        <v>7692</v>
      </c>
      <c r="C1372" s="405" t="s">
        <v>7693</v>
      </c>
      <c r="D1372" s="94"/>
      <c r="E1372" s="94"/>
      <c r="F1372" s="103"/>
      <c r="G1372" s="140"/>
      <c r="H1372" s="140"/>
      <c r="I1372" s="95"/>
      <c r="J1372" s="69"/>
      <c r="K1372" s="65"/>
      <c r="L1372" s="65"/>
      <c r="M1372" s="302"/>
      <c r="N1372" s="382"/>
      <c r="O1372" s="383"/>
      <c r="P1372" s="302"/>
      <c r="Q1372" s="384"/>
      <c r="R1372" s="458"/>
      <c r="S1372" s="455"/>
      <c r="T1372" s="442"/>
      <c r="U1372" s="443"/>
      <c r="V1372" s="443"/>
      <c r="W1372" s="495"/>
      <c r="X1372" s="418"/>
      <c r="Y1372" s="419"/>
      <c r="Z1372" s="420" t="s">
        <v>20</v>
      </c>
      <c r="AA1372" s="421" t="s">
        <v>21</v>
      </c>
      <c r="AB1372" s="430">
        <v>0.85</v>
      </c>
      <c r="AC1372" s="506"/>
      <c r="AD1372" s="443"/>
      <c r="AE1372" s="448"/>
      <c r="AF1372" s="414">
        <f>ROUND(ROUND(ROUND(ROUND(ROUND(ROUND(G1304+K1340,0)*Q1304,0)*U1364,0)*Y1371,0)*AB1372,0)-AD1369,0)</f>
        <v>75</v>
      </c>
      <c r="AG1372" s="79"/>
    </row>
    <row r="1373" ht="16.5" customHeight="1">
      <c r="A1373" s="403">
        <v>63.0</v>
      </c>
      <c r="B1373" s="404" t="s">
        <v>7694</v>
      </c>
      <c r="C1373" s="405" t="s">
        <v>7695</v>
      </c>
      <c r="D1373" s="94"/>
      <c r="E1373" s="94"/>
      <c r="F1373" s="103"/>
      <c r="G1373" s="140"/>
      <c r="H1373" s="140"/>
      <c r="I1373" s="95"/>
      <c r="J1373" s="69"/>
      <c r="K1373" s="65"/>
      <c r="L1373" s="65"/>
      <c r="M1373" s="302"/>
      <c r="N1373" s="382"/>
      <c r="O1373" s="383"/>
      <c r="P1373" s="302"/>
      <c r="Q1373" s="384"/>
      <c r="R1373" s="453"/>
      <c r="S1373" s="458"/>
      <c r="T1373" s="442"/>
      <c r="U1373" s="443"/>
      <c r="V1373" s="443"/>
      <c r="W1373" s="507" t="s">
        <v>329</v>
      </c>
      <c r="X1373" s="442" t="s">
        <v>21</v>
      </c>
      <c r="Y1373" s="448">
        <f>$Y$659</f>
        <v>0.85</v>
      </c>
      <c r="Z1373" s="423"/>
      <c r="AA1373" s="424"/>
      <c r="AB1373" s="419"/>
      <c r="AC1373" s="506"/>
      <c r="AD1373" s="443"/>
      <c r="AE1373" s="448"/>
      <c r="AF1373" s="414">
        <f>ROUND(ROUND(ROUND(ROUND(ROUND(G1304+K1340,0)*Q1304,0)*U1364,0)*Y1373,0)-AD1369,0)</f>
        <v>109</v>
      </c>
      <c r="AG1373" s="79"/>
    </row>
    <row r="1374" ht="16.5" customHeight="1">
      <c r="A1374" s="403">
        <v>63.0</v>
      </c>
      <c r="B1374" s="404" t="s">
        <v>7696</v>
      </c>
      <c r="C1374" s="405" t="s">
        <v>7697</v>
      </c>
      <c r="D1374" s="94"/>
      <c r="E1374" s="94"/>
      <c r="F1374" s="103"/>
      <c r="G1374" s="140"/>
      <c r="H1374" s="140"/>
      <c r="I1374" s="95"/>
      <c r="J1374" s="69"/>
      <c r="K1374" s="65"/>
      <c r="L1374" s="65"/>
      <c r="M1374" s="302"/>
      <c r="N1374" s="382"/>
      <c r="O1374" s="387"/>
      <c r="P1374" s="290"/>
      <c r="Q1374" s="386"/>
      <c r="R1374" s="460"/>
      <c r="S1374" s="458"/>
      <c r="T1374" s="442"/>
      <c r="U1374" s="443"/>
      <c r="V1374" s="419"/>
      <c r="W1374" s="495"/>
      <c r="X1374" s="418"/>
      <c r="Y1374" s="419"/>
      <c r="Z1374" s="420" t="s">
        <v>20</v>
      </c>
      <c r="AA1374" s="421" t="s">
        <v>21</v>
      </c>
      <c r="AB1374" s="430">
        <v>0.85</v>
      </c>
      <c r="AC1374" s="495"/>
      <c r="AD1374" s="424"/>
      <c r="AE1374" s="419"/>
      <c r="AF1374" s="414">
        <f>ROUND(ROUND(ROUND(ROUND(ROUND(ROUND(G1304+K1340,0)*Q1304,0)*U1364,0)*Y1373,0)*AB1374,0)-AD1369,0)</f>
        <v>92</v>
      </c>
      <c r="AG1374" s="79"/>
    </row>
    <row r="1375" ht="16.5" customHeight="1">
      <c r="A1375" s="29">
        <v>63.0</v>
      </c>
      <c r="B1375" s="30" t="s">
        <v>7698</v>
      </c>
      <c r="C1375" s="32" t="s">
        <v>7699</v>
      </c>
      <c r="D1375" s="94"/>
      <c r="E1375" s="94"/>
      <c r="F1375" s="103"/>
      <c r="G1375" s="140"/>
      <c r="H1375" s="140"/>
      <c r="I1375" s="95"/>
      <c r="J1375" s="152"/>
      <c r="K1375" s="152"/>
      <c r="L1375" s="344"/>
      <c r="M1375" s="152"/>
      <c r="N1375" s="367"/>
      <c r="O1375" s="82" t="s">
        <v>5011</v>
      </c>
      <c r="P1375" s="140"/>
      <c r="Q1375" s="95"/>
      <c r="R1375" s="287"/>
      <c r="S1375" s="287"/>
      <c r="T1375" s="152"/>
      <c r="U1375" s="152"/>
      <c r="V1375" s="152"/>
      <c r="W1375" s="299"/>
      <c r="X1375" s="287"/>
      <c r="Y1375" s="345"/>
      <c r="Z1375" s="398"/>
      <c r="AA1375" s="288"/>
      <c r="AB1375" s="288"/>
      <c r="AC1375" s="288"/>
      <c r="AD1375" s="288"/>
      <c r="AE1375" s="346"/>
      <c r="AF1375" s="45">
        <f>ROUND(G1304*Q1376,0)</f>
        <v>188</v>
      </c>
      <c r="AG1375" s="79"/>
    </row>
    <row r="1376" ht="16.5" customHeight="1">
      <c r="A1376" s="29">
        <v>63.0</v>
      </c>
      <c r="B1376" s="30" t="s">
        <v>7700</v>
      </c>
      <c r="C1376" s="32" t="s">
        <v>7701</v>
      </c>
      <c r="D1376" s="94"/>
      <c r="E1376" s="94"/>
      <c r="F1376" s="103"/>
      <c r="G1376" s="140"/>
      <c r="H1376" s="140"/>
      <c r="I1376" s="95"/>
      <c r="J1376" s="140"/>
      <c r="K1376" s="140"/>
      <c r="L1376" s="348"/>
      <c r="M1376" s="140"/>
      <c r="N1376" s="105"/>
      <c r="O1376" s="482"/>
      <c r="P1376" s="302" t="s">
        <v>21</v>
      </c>
      <c r="Q1376" s="349">
        <v>0.5</v>
      </c>
      <c r="R1376" s="302"/>
      <c r="S1376" s="302"/>
      <c r="T1376" s="140"/>
      <c r="U1376" s="140"/>
      <c r="V1376" s="140"/>
      <c r="W1376" s="303"/>
      <c r="X1376" s="290"/>
      <c r="Y1376" s="350"/>
      <c r="Z1376" s="299" t="s">
        <v>20</v>
      </c>
      <c r="AA1376" s="287" t="s">
        <v>21</v>
      </c>
      <c r="AB1376" s="351">
        <v>0.85</v>
      </c>
      <c r="AC1376" s="288"/>
      <c r="AD1376" s="288"/>
      <c r="AE1376" s="346"/>
      <c r="AF1376" s="45">
        <f>ROUND(ROUND(G1304*Q1376,0)*AB1376,0)</f>
        <v>160</v>
      </c>
      <c r="AG1376" s="79"/>
    </row>
    <row r="1377" ht="16.5" customHeight="1">
      <c r="A1377" s="29">
        <v>63.0</v>
      </c>
      <c r="B1377" s="30" t="s">
        <v>7702</v>
      </c>
      <c r="C1377" s="32" t="s">
        <v>7703</v>
      </c>
      <c r="D1377" s="94"/>
      <c r="E1377" s="94"/>
      <c r="F1377" s="76"/>
      <c r="G1377" s="63"/>
      <c r="H1377" s="63"/>
      <c r="I1377" s="51"/>
      <c r="J1377" s="94"/>
      <c r="K1377" s="140"/>
      <c r="L1377" s="348"/>
      <c r="M1377" s="304"/>
      <c r="N1377" s="381"/>
      <c r="O1377" s="482"/>
      <c r="P1377" s="304"/>
      <c r="Q1377" s="380"/>
      <c r="R1377" s="304"/>
      <c r="S1377" s="304"/>
      <c r="T1377" s="140"/>
      <c r="U1377" s="140"/>
      <c r="V1377" s="140"/>
      <c r="W1377" s="305" t="s">
        <v>326</v>
      </c>
      <c r="X1377" s="287" t="s">
        <v>21</v>
      </c>
      <c r="Y1377" s="354">
        <f>$Y$657</f>
        <v>0.7</v>
      </c>
      <c r="Z1377" s="434"/>
      <c r="AA1377" s="297"/>
      <c r="AB1377" s="297"/>
      <c r="AC1377" s="297"/>
      <c r="AD1377" s="297"/>
      <c r="AE1377" s="362"/>
      <c r="AF1377" s="45">
        <f>ROUND(ROUND(G1304*Q1376,0)*Y1377,0)</f>
        <v>132</v>
      </c>
      <c r="AG1377" s="79"/>
    </row>
    <row r="1378" ht="16.5" customHeight="1">
      <c r="A1378" s="29">
        <v>63.0</v>
      </c>
      <c r="B1378" s="30" t="s">
        <v>7704</v>
      </c>
      <c r="C1378" s="32" t="s">
        <v>7705</v>
      </c>
      <c r="D1378" s="94"/>
      <c r="E1378" s="94"/>
      <c r="F1378" s="76"/>
      <c r="G1378" s="63"/>
      <c r="H1378" s="63"/>
      <c r="I1378" s="51"/>
      <c r="J1378" s="94"/>
      <c r="K1378" s="140"/>
      <c r="L1378" s="348"/>
      <c r="M1378" s="304"/>
      <c r="N1378" s="381"/>
      <c r="O1378" s="482"/>
      <c r="P1378" s="304"/>
      <c r="Q1378" s="380"/>
      <c r="R1378" s="304"/>
      <c r="S1378" s="304"/>
      <c r="T1378" s="140"/>
      <c r="U1378" s="140"/>
      <c r="V1378" s="140"/>
      <c r="W1378" s="484"/>
      <c r="X1378" s="290"/>
      <c r="Y1378" s="355"/>
      <c r="Z1378" s="356" t="s">
        <v>20</v>
      </c>
      <c r="AA1378" s="357" t="s">
        <v>21</v>
      </c>
      <c r="AB1378" s="358">
        <v>0.85</v>
      </c>
      <c r="AC1378" s="288"/>
      <c r="AD1378" s="288"/>
      <c r="AE1378" s="346"/>
      <c r="AF1378" s="45">
        <f>ROUND(ROUND(ROUND(G1304*Q1376,0)*Y1377,0)*AB1378,0)</f>
        <v>112</v>
      </c>
      <c r="AG1378" s="79"/>
    </row>
    <row r="1379" ht="16.5" customHeight="1">
      <c r="A1379" s="29">
        <v>63.0</v>
      </c>
      <c r="B1379" s="30" t="s">
        <v>7706</v>
      </c>
      <c r="C1379" s="32" t="s">
        <v>7707</v>
      </c>
      <c r="D1379" s="94"/>
      <c r="E1379" s="94"/>
      <c r="F1379" s="76"/>
      <c r="G1379" s="63"/>
      <c r="H1379" s="63"/>
      <c r="I1379" s="51"/>
      <c r="J1379" s="94"/>
      <c r="K1379" s="140"/>
      <c r="L1379" s="348"/>
      <c r="M1379" s="304"/>
      <c r="N1379" s="381"/>
      <c r="O1379" s="482"/>
      <c r="P1379" s="304"/>
      <c r="Q1379" s="380"/>
      <c r="R1379" s="304"/>
      <c r="S1379" s="304"/>
      <c r="T1379" s="140"/>
      <c r="U1379" s="140"/>
      <c r="V1379" s="140"/>
      <c r="W1379" s="305" t="s">
        <v>329</v>
      </c>
      <c r="X1379" s="287" t="s">
        <v>21</v>
      </c>
      <c r="Y1379" s="354">
        <f>$Y$659</f>
        <v>0.85</v>
      </c>
      <c r="Z1379" s="435"/>
      <c r="AA1379" s="292"/>
      <c r="AB1379" s="292"/>
      <c r="AC1379" s="292"/>
      <c r="AD1379" s="292"/>
      <c r="AE1379" s="355"/>
      <c r="AF1379" s="45">
        <f>ROUND(ROUND(G1304*Q1376,0)*Y1379,0)</f>
        <v>160</v>
      </c>
      <c r="AG1379" s="79"/>
    </row>
    <row r="1380" ht="16.5" customHeight="1">
      <c r="A1380" s="29">
        <v>63.0</v>
      </c>
      <c r="B1380" s="30" t="s">
        <v>7708</v>
      </c>
      <c r="C1380" s="32" t="s">
        <v>7709</v>
      </c>
      <c r="D1380" s="94"/>
      <c r="E1380" s="94"/>
      <c r="F1380" s="76"/>
      <c r="G1380" s="63"/>
      <c r="H1380" s="63"/>
      <c r="I1380" s="51"/>
      <c r="J1380" s="94"/>
      <c r="K1380" s="140"/>
      <c r="L1380" s="348"/>
      <c r="M1380" s="304"/>
      <c r="N1380" s="381"/>
      <c r="O1380" s="482"/>
      <c r="P1380" s="304"/>
      <c r="Q1380" s="380"/>
      <c r="R1380" s="304"/>
      <c r="S1380" s="304"/>
      <c r="T1380" s="140"/>
      <c r="U1380" s="140"/>
      <c r="V1380" s="140"/>
      <c r="W1380" s="484"/>
      <c r="X1380" s="290"/>
      <c r="Y1380" s="355"/>
      <c r="Z1380" s="356" t="s">
        <v>20</v>
      </c>
      <c r="AA1380" s="357" t="s">
        <v>21</v>
      </c>
      <c r="AB1380" s="358">
        <v>0.85</v>
      </c>
      <c r="AC1380" s="288"/>
      <c r="AD1380" s="288"/>
      <c r="AE1380" s="346"/>
      <c r="AF1380" s="45">
        <f>ROUND(ROUND(ROUND(G1304*Q1376,0)*Y1379,0)*AB1380,0)</f>
        <v>136</v>
      </c>
      <c r="AG1380" s="79"/>
    </row>
    <row r="1381" ht="16.5" customHeight="1">
      <c r="A1381" s="29">
        <v>63.0</v>
      </c>
      <c r="B1381" s="30" t="s">
        <v>7710</v>
      </c>
      <c r="C1381" s="32" t="s">
        <v>7711</v>
      </c>
      <c r="D1381" s="94"/>
      <c r="E1381" s="94"/>
      <c r="F1381" s="76"/>
      <c r="G1381" s="63"/>
      <c r="H1381" s="63"/>
      <c r="I1381" s="51"/>
      <c r="J1381" s="94"/>
      <c r="K1381" s="140"/>
      <c r="L1381" s="348"/>
      <c r="M1381" s="304"/>
      <c r="N1381" s="381"/>
      <c r="O1381" s="482"/>
      <c r="P1381" s="304"/>
      <c r="Q1381" s="380"/>
      <c r="R1381" s="304"/>
      <c r="S1381" s="304"/>
      <c r="T1381" s="140"/>
      <c r="U1381" s="140"/>
      <c r="V1381" s="140"/>
      <c r="W1381" s="299"/>
      <c r="X1381" s="287"/>
      <c r="Y1381" s="345"/>
      <c r="Z1381" s="398"/>
      <c r="AA1381" s="288"/>
      <c r="AB1381" s="346"/>
      <c r="AC1381" s="82" t="s">
        <v>30</v>
      </c>
      <c r="AD1381" s="302">
        <v>5.0</v>
      </c>
      <c r="AE1381" s="360" t="s">
        <v>31</v>
      </c>
      <c r="AF1381" s="45">
        <f>ROUND(ROUND(G1304*Q1376,0)-AD1381,0)</f>
        <v>183</v>
      </c>
      <c r="AG1381" s="79"/>
    </row>
    <row r="1382" ht="16.5" customHeight="1">
      <c r="A1382" s="29">
        <v>63.0</v>
      </c>
      <c r="B1382" s="30" t="s">
        <v>7712</v>
      </c>
      <c r="C1382" s="32" t="s">
        <v>7713</v>
      </c>
      <c r="D1382" s="94"/>
      <c r="E1382" s="94"/>
      <c r="F1382" s="76"/>
      <c r="G1382" s="63"/>
      <c r="H1382" s="63"/>
      <c r="I1382" s="51"/>
      <c r="J1382" s="94"/>
      <c r="K1382" s="140"/>
      <c r="L1382" s="348"/>
      <c r="M1382" s="304"/>
      <c r="N1382" s="381"/>
      <c r="O1382" s="482"/>
      <c r="P1382" s="304"/>
      <c r="Q1382" s="380"/>
      <c r="R1382" s="304"/>
      <c r="S1382" s="304"/>
      <c r="T1382" s="140"/>
      <c r="U1382" s="140"/>
      <c r="V1382" s="140"/>
      <c r="W1382" s="303"/>
      <c r="X1382" s="290"/>
      <c r="Y1382" s="350"/>
      <c r="Z1382" s="299" t="s">
        <v>20</v>
      </c>
      <c r="AA1382" s="287" t="s">
        <v>21</v>
      </c>
      <c r="AB1382" s="361">
        <v>0.85</v>
      </c>
      <c r="AC1382" s="482"/>
      <c r="AD1382" s="302"/>
      <c r="AE1382" s="360"/>
      <c r="AF1382" s="45">
        <f>ROUND(ROUND(ROUND(G1304*Q1376,0)*AB1382,0)-AD1381,0)</f>
        <v>155</v>
      </c>
      <c r="AG1382" s="79"/>
    </row>
    <row r="1383" ht="16.5" customHeight="1">
      <c r="A1383" s="29">
        <v>63.0</v>
      </c>
      <c r="B1383" s="30" t="s">
        <v>7714</v>
      </c>
      <c r="C1383" s="32" t="s">
        <v>7715</v>
      </c>
      <c r="D1383" s="94"/>
      <c r="E1383" s="94"/>
      <c r="F1383" s="76"/>
      <c r="G1383" s="63"/>
      <c r="H1383" s="63"/>
      <c r="I1383" s="51"/>
      <c r="J1383" s="94"/>
      <c r="K1383" s="140"/>
      <c r="L1383" s="348"/>
      <c r="M1383" s="304"/>
      <c r="N1383" s="381"/>
      <c r="O1383" s="307"/>
      <c r="P1383" s="304"/>
      <c r="Q1383" s="380"/>
      <c r="R1383" s="304"/>
      <c r="S1383" s="304"/>
      <c r="T1383" s="140"/>
      <c r="U1383" s="140"/>
      <c r="V1383" s="140"/>
      <c r="W1383" s="305" t="s">
        <v>326</v>
      </c>
      <c r="X1383" s="302" t="s">
        <v>21</v>
      </c>
      <c r="Y1383" s="349">
        <v>0.7</v>
      </c>
      <c r="Z1383" s="434"/>
      <c r="AA1383" s="297"/>
      <c r="AB1383" s="362"/>
      <c r="AC1383" s="482"/>
      <c r="AD1383" s="313"/>
      <c r="AE1383" s="349"/>
      <c r="AF1383" s="45">
        <f>ROUND(ROUND(ROUND(G1304*Q1376,0)*Y1383,0)-AD1381,0)</f>
        <v>127</v>
      </c>
      <c r="AG1383" s="79"/>
    </row>
    <row r="1384" ht="16.5" customHeight="1">
      <c r="A1384" s="29">
        <v>63.0</v>
      </c>
      <c r="B1384" s="30" t="s">
        <v>7716</v>
      </c>
      <c r="C1384" s="32" t="s">
        <v>7717</v>
      </c>
      <c r="D1384" s="94"/>
      <c r="E1384" s="94"/>
      <c r="F1384" s="76"/>
      <c r="G1384" s="63"/>
      <c r="H1384" s="63"/>
      <c r="I1384" s="51"/>
      <c r="J1384" s="94"/>
      <c r="K1384" s="140"/>
      <c r="L1384" s="348"/>
      <c r="M1384" s="304"/>
      <c r="N1384" s="381"/>
      <c r="O1384" s="307"/>
      <c r="P1384" s="304"/>
      <c r="Q1384" s="380"/>
      <c r="R1384" s="304"/>
      <c r="S1384" s="304"/>
      <c r="T1384" s="140"/>
      <c r="U1384" s="140"/>
      <c r="V1384" s="140"/>
      <c r="W1384" s="484"/>
      <c r="X1384" s="290"/>
      <c r="Y1384" s="355"/>
      <c r="Z1384" s="356" t="s">
        <v>20</v>
      </c>
      <c r="AA1384" s="357" t="s">
        <v>21</v>
      </c>
      <c r="AB1384" s="363">
        <v>0.85</v>
      </c>
      <c r="AC1384" s="482"/>
      <c r="AD1384" s="313"/>
      <c r="AE1384" s="349"/>
      <c r="AF1384" s="45">
        <f>ROUND(ROUND(ROUND(ROUND(G1304*Q1376,0)*Y1383,0)*AB1384,0)-AD1381,0)</f>
        <v>107</v>
      </c>
      <c r="AG1384" s="79"/>
    </row>
    <row r="1385" ht="16.5" customHeight="1">
      <c r="A1385" s="29">
        <v>63.0</v>
      </c>
      <c r="B1385" s="30" t="s">
        <v>7718</v>
      </c>
      <c r="C1385" s="32" t="s">
        <v>7719</v>
      </c>
      <c r="D1385" s="94"/>
      <c r="E1385" s="94"/>
      <c r="F1385" s="76"/>
      <c r="G1385" s="63"/>
      <c r="H1385" s="63"/>
      <c r="I1385" s="51"/>
      <c r="J1385" s="94"/>
      <c r="K1385" s="140"/>
      <c r="L1385" s="348"/>
      <c r="M1385" s="304"/>
      <c r="N1385" s="381"/>
      <c r="O1385" s="307"/>
      <c r="P1385" s="304"/>
      <c r="Q1385" s="380"/>
      <c r="R1385" s="304"/>
      <c r="S1385" s="304"/>
      <c r="T1385" s="140"/>
      <c r="U1385" s="140"/>
      <c r="V1385" s="140"/>
      <c r="W1385" s="305" t="s">
        <v>329</v>
      </c>
      <c r="X1385" s="302" t="s">
        <v>21</v>
      </c>
      <c r="Y1385" s="349">
        <v>0.85</v>
      </c>
      <c r="Z1385" s="435"/>
      <c r="AA1385" s="292"/>
      <c r="AB1385" s="355"/>
      <c r="AC1385" s="482"/>
      <c r="AD1385" s="313"/>
      <c r="AE1385" s="349"/>
      <c r="AF1385" s="45">
        <f>ROUND(ROUND(ROUND(G1304*Q1376,0)*Y1385,0)-AD1381,0)</f>
        <v>155</v>
      </c>
      <c r="AG1385" s="79"/>
    </row>
    <row r="1386" ht="16.5" customHeight="1">
      <c r="A1386" s="29">
        <v>63.0</v>
      </c>
      <c r="B1386" s="30" t="s">
        <v>7720</v>
      </c>
      <c r="C1386" s="32" t="s">
        <v>7721</v>
      </c>
      <c r="D1386" s="94"/>
      <c r="E1386" s="94"/>
      <c r="F1386" s="76"/>
      <c r="G1386" s="63"/>
      <c r="H1386" s="63"/>
      <c r="I1386" s="51"/>
      <c r="J1386" s="94"/>
      <c r="K1386" s="140"/>
      <c r="L1386" s="348"/>
      <c r="M1386" s="304"/>
      <c r="N1386" s="381"/>
      <c r="O1386" s="307"/>
      <c r="P1386" s="304"/>
      <c r="Q1386" s="380"/>
      <c r="R1386" s="304"/>
      <c r="S1386" s="304"/>
      <c r="T1386" s="140"/>
      <c r="U1386" s="140"/>
      <c r="V1386" s="140"/>
      <c r="W1386" s="484"/>
      <c r="X1386" s="290"/>
      <c r="Y1386" s="355"/>
      <c r="Z1386" s="356" t="s">
        <v>20</v>
      </c>
      <c r="AA1386" s="357" t="s">
        <v>21</v>
      </c>
      <c r="AB1386" s="363">
        <v>0.85</v>
      </c>
      <c r="AC1386" s="484"/>
      <c r="AD1386" s="292"/>
      <c r="AE1386" s="355"/>
      <c r="AF1386" s="45">
        <f>ROUND(ROUND(ROUND(ROUND(G1304*Q1376,0)*Y1385,0)*AB1386,0)-AD1381,0)</f>
        <v>131</v>
      </c>
      <c r="AG1386" s="79"/>
    </row>
    <row r="1387" ht="16.5" customHeight="1">
      <c r="A1387" s="403">
        <v>63.0</v>
      </c>
      <c r="B1387" s="404" t="s">
        <v>7722</v>
      </c>
      <c r="C1387" s="405" t="s">
        <v>7723</v>
      </c>
      <c r="D1387" s="94"/>
      <c r="E1387" s="94"/>
      <c r="F1387" s="307"/>
      <c r="G1387" s="63"/>
      <c r="H1387" s="63"/>
      <c r="I1387" s="95"/>
      <c r="J1387" s="69"/>
      <c r="K1387" s="65"/>
      <c r="L1387" s="65"/>
      <c r="M1387" s="140"/>
      <c r="N1387" s="105"/>
      <c r="O1387" s="94"/>
      <c r="P1387" s="140"/>
      <c r="Q1387" s="95"/>
      <c r="R1387" s="504" t="s">
        <v>23</v>
      </c>
      <c r="S1387" s="505" t="s">
        <v>24</v>
      </c>
      <c r="T1387" s="408"/>
      <c r="U1387" s="408"/>
      <c r="V1387" s="437"/>
      <c r="W1387" s="438"/>
      <c r="X1387" s="409"/>
      <c r="Y1387" s="439"/>
      <c r="Z1387" s="411"/>
      <c r="AA1387" s="412"/>
      <c r="AB1387" s="412"/>
      <c r="AC1387" s="412"/>
      <c r="AD1387" s="412"/>
      <c r="AE1387" s="413"/>
      <c r="AF1387" s="414">
        <f>ROUND(ROUND(G1304*Q1376,0)*U1388,0)</f>
        <v>132</v>
      </c>
      <c r="AG1387" s="79"/>
    </row>
    <row r="1388" ht="16.5" customHeight="1">
      <c r="A1388" s="403">
        <v>63.0</v>
      </c>
      <c r="B1388" s="404" t="s">
        <v>7724</v>
      </c>
      <c r="C1388" s="405" t="s">
        <v>7725</v>
      </c>
      <c r="D1388" s="94"/>
      <c r="E1388" s="94"/>
      <c r="F1388" s="307"/>
      <c r="G1388" s="373"/>
      <c r="H1388" s="140"/>
      <c r="I1388" s="95"/>
      <c r="J1388" s="69"/>
      <c r="K1388" s="65"/>
      <c r="L1388" s="65"/>
      <c r="M1388" s="140"/>
      <c r="N1388" s="105"/>
      <c r="O1388" s="94"/>
      <c r="P1388" s="140"/>
      <c r="Q1388" s="95"/>
      <c r="R1388" s="481"/>
      <c r="S1388" s="506"/>
      <c r="T1388" s="442" t="s">
        <v>21</v>
      </c>
      <c r="U1388" s="443">
        <v>0.7</v>
      </c>
      <c r="V1388" s="444"/>
      <c r="W1388" s="445"/>
      <c r="X1388" s="418"/>
      <c r="Y1388" s="446"/>
      <c r="Z1388" s="438" t="s">
        <v>20</v>
      </c>
      <c r="AA1388" s="409" t="s">
        <v>21</v>
      </c>
      <c r="AB1388" s="447">
        <v>0.85</v>
      </c>
      <c r="AC1388" s="412"/>
      <c r="AD1388" s="412"/>
      <c r="AE1388" s="413"/>
      <c r="AF1388" s="414">
        <f>ROUND(ROUND(ROUND(G1304*Q1376,0)*U1388,0)*AB1388,0)</f>
        <v>112</v>
      </c>
      <c r="AG1388" s="79"/>
    </row>
    <row r="1389" ht="16.5" customHeight="1">
      <c r="A1389" s="403">
        <v>63.0</v>
      </c>
      <c r="B1389" s="404" t="s">
        <v>7726</v>
      </c>
      <c r="C1389" s="405" t="s">
        <v>7727</v>
      </c>
      <c r="D1389" s="94"/>
      <c r="E1389" s="94"/>
      <c r="F1389" s="103"/>
      <c r="G1389" s="140"/>
      <c r="H1389" s="140"/>
      <c r="I1389" s="95"/>
      <c r="J1389" s="69"/>
      <c r="K1389" s="65"/>
      <c r="L1389" s="65"/>
      <c r="M1389" s="302"/>
      <c r="N1389" s="382"/>
      <c r="O1389" s="383"/>
      <c r="P1389" s="302"/>
      <c r="Q1389" s="384"/>
      <c r="R1389" s="481"/>
      <c r="S1389" s="506"/>
      <c r="T1389" s="442"/>
      <c r="U1389" s="443"/>
      <c r="V1389" s="448"/>
      <c r="W1389" s="507" t="s">
        <v>326</v>
      </c>
      <c r="X1389" s="409" t="s">
        <v>21</v>
      </c>
      <c r="Y1389" s="410">
        <f>$Y$657</f>
        <v>0.7</v>
      </c>
      <c r="Z1389" s="426"/>
      <c r="AA1389" s="427"/>
      <c r="AB1389" s="427"/>
      <c r="AC1389" s="427"/>
      <c r="AD1389" s="427"/>
      <c r="AE1389" s="428"/>
      <c r="AF1389" s="414">
        <f>ROUND(ROUND(ROUND(G1304*Q1376,0)*U1388,0)*Y1389,0)</f>
        <v>92</v>
      </c>
      <c r="AG1389" s="79"/>
    </row>
    <row r="1390" ht="16.5" customHeight="1">
      <c r="A1390" s="403">
        <v>63.0</v>
      </c>
      <c r="B1390" s="404" t="s">
        <v>7728</v>
      </c>
      <c r="C1390" s="405" t="s">
        <v>7729</v>
      </c>
      <c r="D1390" s="94"/>
      <c r="E1390" s="94"/>
      <c r="F1390" s="103"/>
      <c r="G1390" s="140"/>
      <c r="H1390" s="140"/>
      <c r="I1390" s="95"/>
      <c r="J1390" s="69"/>
      <c r="K1390" s="65"/>
      <c r="L1390" s="65"/>
      <c r="M1390" s="302"/>
      <c r="N1390" s="382"/>
      <c r="O1390" s="383"/>
      <c r="P1390" s="302"/>
      <c r="Q1390" s="384"/>
      <c r="R1390" s="481"/>
      <c r="S1390" s="506"/>
      <c r="T1390" s="442"/>
      <c r="U1390" s="443"/>
      <c r="V1390" s="448"/>
      <c r="W1390" s="495"/>
      <c r="X1390" s="418"/>
      <c r="Y1390" s="419"/>
      <c r="Z1390" s="420" t="s">
        <v>20</v>
      </c>
      <c r="AA1390" s="421" t="s">
        <v>21</v>
      </c>
      <c r="AB1390" s="422">
        <v>0.85</v>
      </c>
      <c r="AC1390" s="412"/>
      <c r="AD1390" s="412"/>
      <c r="AE1390" s="413"/>
      <c r="AF1390" s="414">
        <f>ROUND(ROUND(ROUND(ROUND(G1304*Q1376,0)*U1388,0)*Y1389,0)*AB1390,0)</f>
        <v>78</v>
      </c>
      <c r="AG1390" s="79"/>
    </row>
    <row r="1391" ht="16.5" customHeight="1">
      <c r="A1391" s="403">
        <v>63.0</v>
      </c>
      <c r="B1391" s="404" t="s">
        <v>7730</v>
      </c>
      <c r="C1391" s="405" t="s">
        <v>7731</v>
      </c>
      <c r="D1391" s="94"/>
      <c r="E1391" s="94"/>
      <c r="F1391" s="103"/>
      <c r="G1391" s="140"/>
      <c r="H1391" s="140"/>
      <c r="I1391" s="95"/>
      <c r="J1391" s="69"/>
      <c r="K1391" s="65"/>
      <c r="L1391" s="65"/>
      <c r="M1391" s="302"/>
      <c r="N1391" s="382"/>
      <c r="O1391" s="383"/>
      <c r="P1391" s="302"/>
      <c r="Q1391" s="384"/>
      <c r="R1391" s="481"/>
      <c r="S1391" s="506"/>
      <c r="T1391" s="442"/>
      <c r="U1391" s="443"/>
      <c r="V1391" s="448"/>
      <c r="W1391" s="507" t="s">
        <v>329</v>
      </c>
      <c r="X1391" s="409" t="s">
        <v>21</v>
      </c>
      <c r="Y1391" s="410">
        <f>$Y$659</f>
        <v>0.85</v>
      </c>
      <c r="Z1391" s="423"/>
      <c r="AA1391" s="424"/>
      <c r="AB1391" s="424"/>
      <c r="AC1391" s="424"/>
      <c r="AD1391" s="424"/>
      <c r="AE1391" s="419"/>
      <c r="AF1391" s="414">
        <f>ROUND(ROUND(ROUND(G1304*Q1376,0)*U1388,0)*Y1391,0)</f>
        <v>112</v>
      </c>
      <c r="AG1391" s="79"/>
    </row>
    <row r="1392" ht="16.5" customHeight="1">
      <c r="A1392" s="403">
        <v>63.0</v>
      </c>
      <c r="B1392" s="404" t="s">
        <v>7732</v>
      </c>
      <c r="C1392" s="405" t="s">
        <v>7733</v>
      </c>
      <c r="D1392" s="94"/>
      <c r="E1392" s="94"/>
      <c r="F1392" s="103"/>
      <c r="G1392" s="140"/>
      <c r="H1392" s="140"/>
      <c r="I1392" s="95"/>
      <c r="J1392" s="69"/>
      <c r="K1392" s="65"/>
      <c r="L1392" s="65"/>
      <c r="M1392" s="302"/>
      <c r="N1392" s="382"/>
      <c r="O1392" s="383"/>
      <c r="P1392" s="302"/>
      <c r="Q1392" s="384"/>
      <c r="R1392" s="481"/>
      <c r="S1392" s="506"/>
      <c r="T1392" s="442"/>
      <c r="U1392" s="443"/>
      <c r="V1392" s="448"/>
      <c r="W1392" s="495"/>
      <c r="X1392" s="418"/>
      <c r="Y1392" s="419"/>
      <c r="Z1392" s="420" t="s">
        <v>20</v>
      </c>
      <c r="AA1392" s="421" t="s">
        <v>21</v>
      </c>
      <c r="AB1392" s="422">
        <v>0.85</v>
      </c>
      <c r="AC1392" s="412"/>
      <c r="AD1392" s="412"/>
      <c r="AE1392" s="413"/>
      <c r="AF1392" s="414">
        <f>ROUND(ROUND(ROUND(ROUND(G1304*Q1376,0)*U1388,0)*Y1391,0)*AB1392,0)</f>
        <v>95</v>
      </c>
      <c r="AG1392" s="79"/>
    </row>
    <row r="1393" ht="16.5" customHeight="1">
      <c r="A1393" s="403">
        <v>63.0</v>
      </c>
      <c r="B1393" s="404" t="s">
        <v>7734</v>
      </c>
      <c r="C1393" s="405" t="s">
        <v>7735</v>
      </c>
      <c r="D1393" s="94"/>
      <c r="E1393" s="94"/>
      <c r="F1393" s="103"/>
      <c r="G1393" s="140"/>
      <c r="H1393" s="140"/>
      <c r="I1393" s="95"/>
      <c r="J1393" s="69"/>
      <c r="K1393" s="65"/>
      <c r="L1393" s="65"/>
      <c r="M1393" s="302"/>
      <c r="N1393" s="382"/>
      <c r="O1393" s="383"/>
      <c r="P1393" s="302"/>
      <c r="Q1393" s="384"/>
      <c r="R1393" s="481"/>
      <c r="S1393" s="506"/>
      <c r="T1393" s="442"/>
      <c r="U1393" s="443"/>
      <c r="V1393" s="448"/>
      <c r="W1393" s="438"/>
      <c r="X1393" s="409"/>
      <c r="Y1393" s="439"/>
      <c r="Z1393" s="411"/>
      <c r="AA1393" s="412"/>
      <c r="AB1393" s="413"/>
      <c r="AC1393" s="509" t="s">
        <v>30</v>
      </c>
      <c r="AD1393" s="442">
        <v>5.0</v>
      </c>
      <c r="AE1393" s="452" t="s">
        <v>31</v>
      </c>
      <c r="AF1393" s="414">
        <f>ROUND(ROUND(ROUND(G1304*Q1376,0)*U1388,0)-AD1393,0)</f>
        <v>127</v>
      </c>
      <c r="AG1393" s="79"/>
    </row>
    <row r="1394" ht="16.5" customHeight="1">
      <c r="A1394" s="403">
        <v>63.0</v>
      </c>
      <c r="B1394" s="404" t="s">
        <v>7736</v>
      </c>
      <c r="C1394" s="405" t="s">
        <v>7737</v>
      </c>
      <c r="D1394" s="94"/>
      <c r="E1394" s="94"/>
      <c r="F1394" s="103"/>
      <c r="G1394" s="140"/>
      <c r="H1394" s="140"/>
      <c r="I1394" s="95"/>
      <c r="J1394" s="69"/>
      <c r="K1394" s="65"/>
      <c r="L1394" s="65"/>
      <c r="M1394" s="302"/>
      <c r="N1394" s="382"/>
      <c r="O1394" s="383"/>
      <c r="P1394" s="302"/>
      <c r="Q1394" s="384"/>
      <c r="R1394" s="481"/>
      <c r="S1394" s="506"/>
      <c r="T1394" s="442"/>
      <c r="U1394" s="443"/>
      <c r="V1394" s="448"/>
      <c r="W1394" s="445"/>
      <c r="X1394" s="418"/>
      <c r="Y1394" s="446"/>
      <c r="Z1394" s="438" t="s">
        <v>20</v>
      </c>
      <c r="AA1394" s="409" t="s">
        <v>21</v>
      </c>
      <c r="AB1394" s="454">
        <v>0.85</v>
      </c>
      <c r="AC1394" s="506"/>
      <c r="AD1394" s="442"/>
      <c r="AE1394" s="452"/>
      <c r="AF1394" s="414">
        <f>ROUND(ROUND(ROUND(ROUND(G1304*Q1376,0)*U1388,0)*AB1394,0)-AD1393,0)</f>
        <v>107</v>
      </c>
      <c r="AG1394" s="79"/>
    </row>
    <row r="1395" ht="16.5" customHeight="1">
      <c r="A1395" s="403">
        <v>63.0</v>
      </c>
      <c r="B1395" s="404" t="s">
        <v>7738</v>
      </c>
      <c r="C1395" s="405" t="s">
        <v>7739</v>
      </c>
      <c r="D1395" s="94"/>
      <c r="E1395" s="94"/>
      <c r="F1395" s="103"/>
      <c r="G1395" s="140"/>
      <c r="H1395" s="140"/>
      <c r="I1395" s="95"/>
      <c r="J1395" s="69"/>
      <c r="K1395" s="65"/>
      <c r="L1395" s="65"/>
      <c r="M1395" s="302"/>
      <c r="N1395" s="382"/>
      <c r="O1395" s="383"/>
      <c r="P1395" s="302"/>
      <c r="Q1395" s="384"/>
      <c r="R1395" s="481"/>
      <c r="S1395" s="506"/>
      <c r="T1395" s="442"/>
      <c r="U1395" s="443"/>
      <c r="V1395" s="448"/>
      <c r="W1395" s="507" t="s">
        <v>326</v>
      </c>
      <c r="X1395" s="442" t="s">
        <v>21</v>
      </c>
      <c r="Y1395" s="448">
        <f>$Y$657</f>
        <v>0.7</v>
      </c>
      <c r="Z1395" s="426"/>
      <c r="AA1395" s="427"/>
      <c r="AB1395" s="428"/>
      <c r="AC1395" s="506"/>
      <c r="AD1395" s="443"/>
      <c r="AE1395" s="448"/>
      <c r="AF1395" s="414">
        <f>ROUND(ROUND(ROUND(ROUND(G1304*Q1376,0)*U1388,0)*Y1395,0)-AD1393,0)</f>
        <v>87</v>
      </c>
      <c r="AG1395" s="79"/>
    </row>
    <row r="1396" ht="16.5" customHeight="1">
      <c r="A1396" s="403">
        <v>63.0</v>
      </c>
      <c r="B1396" s="404" t="s">
        <v>7740</v>
      </c>
      <c r="C1396" s="405" t="s">
        <v>7741</v>
      </c>
      <c r="D1396" s="94"/>
      <c r="E1396" s="94"/>
      <c r="F1396" s="103"/>
      <c r="G1396" s="140"/>
      <c r="H1396" s="140"/>
      <c r="I1396" s="95"/>
      <c r="J1396" s="69"/>
      <c r="K1396" s="65"/>
      <c r="L1396" s="65"/>
      <c r="M1396" s="302"/>
      <c r="N1396" s="382"/>
      <c r="O1396" s="383"/>
      <c r="P1396" s="302"/>
      <c r="Q1396" s="384"/>
      <c r="R1396" s="481"/>
      <c r="S1396" s="506"/>
      <c r="T1396" s="442"/>
      <c r="U1396" s="443"/>
      <c r="V1396" s="448"/>
      <c r="W1396" s="495"/>
      <c r="X1396" s="418"/>
      <c r="Y1396" s="419"/>
      <c r="Z1396" s="420" t="s">
        <v>20</v>
      </c>
      <c r="AA1396" s="421" t="s">
        <v>21</v>
      </c>
      <c r="AB1396" s="430">
        <v>0.85</v>
      </c>
      <c r="AC1396" s="506"/>
      <c r="AD1396" s="443"/>
      <c r="AE1396" s="448"/>
      <c r="AF1396" s="414">
        <f>ROUND(ROUND(ROUND(ROUND(ROUND(G1304*Q1376,0)*U1388,0)*Y1395,0)*AB1396,0)-AD1393,0)</f>
        <v>73</v>
      </c>
      <c r="AG1396" s="79"/>
    </row>
    <row r="1397" ht="16.5" customHeight="1">
      <c r="A1397" s="403">
        <v>63.0</v>
      </c>
      <c r="B1397" s="404" t="s">
        <v>7742</v>
      </c>
      <c r="C1397" s="405" t="s">
        <v>7743</v>
      </c>
      <c r="D1397" s="94"/>
      <c r="E1397" s="94"/>
      <c r="F1397" s="103"/>
      <c r="G1397" s="140"/>
      <c r="H1397" s="140"/>
      <c r="I1397" s="95"/>
      <c r="J1397" s="69"/>
      <c r="K1397" s="65"/>
      <c r="L1397" s="65"/>
      <c r="M1397" s="302"/>
      <c r="N1397" s="382"/>
      <c r="O1397" s="383"/>
      <c r="P1397" s="302"/>
      <c r="Q1397" s="384"/>
      <c r="R1397" s="481"/>
      <c r="S1397" s="506"/>
      <c r="T1397" s="442"/>
      <c r="U1397" s="443"/>
      <c r="V1397" s="448"/>
      <c r="W1397" s="507" t="s">
        <v>329</v>
      </c>
      <c r="X1397" s="442" t="s">
        <v>21</v>
      </c>
      <c r="Y1397" s="448">
        <f>$Y$659</f>
        <v>0.85</v>
      </c>
      <c r="Z1397" s="423"/>
      <c r="AA1397" s="424"/>
      <c r="AB1397" s="419"/>
      <c r="AC1397" s="506"/>
      <c r="AD1397" s="443"/>
      <c r="AE1397" s="448"/>
      <c r="AF1397" s="414">
        <f>ROUND(ROUND(ROUND(ROUND(G1304*Q1376,0)*U1388,0)*Y1397,0)-AD1393,0)</f>
        <v>107</v>
      </c>
      <c r="AG1397" s="79"/>
    </row>
    <row r="1398" ht="16.5" customHeight="1">
      <c r="A1398" s="403">
        <v>63.0</v>
      </c>
      <c r="B1398" s="404" t="s">
        <v>7744</v>
      </c>
      <c r="C1398" s="405" t="s">
        <v>7745</v>
      </c>
      <c r="D1398" s="94"/>
      <c r="E1398" s="94"/>
      <c r="F1398" s="103"/>
      <c r="G1398" s="140"/>
      <c r="H1398" s="140"/>
      <c r="I1398" s="95"/>
      <c r="J1398" s="69"/>
      <c r="K1398" s="65"/>
      <c r="L1398" s="65"/>
      <c r="M1398" s="302"/>
      <c r="N1398" s="382"/>
      <c r="O1398" s="383"/>
      <c r="P1398" s="302"/>
      <c r="Q1398" s="384"/>
      <c r="R1398" s="481"/>
      <c r="S1398" s="495"/>
      <c r="T1398" s="442"/>
      <c r="U1398" s="443"/>
      <c r="V1398" s="448"/>
      <c r="W1398" s="495"/>
      <c r="X1398" s="418"/>
      <c r="Y1398" s="419"/>
      <c r="Z1398" s="420" t="s">
        <v>20</v>
      </c>
      <c r="AA1398" s="421" t="s">
        <v>21</v>
      </c>
      <c r="AB1398" s="430">
        <v>0.85</v>
      </c>
      <c r="AC1398" s="495"/>
      <c r="AD1398" s="424"/>
      <c r="AE1398" s="419"/>
      <c r="AF1398" s="414">
        <f>ROUND(ROUND(ROUND(ROUND(ROUND(G1304*Q1376,0)*U1388,0)*Y1397,0)*AB1398,0)-AD1393,0)</f>
        <v>90</v>
      </c>
      <c r="AG1398" s="79"/>
    </row>
    <row r="1399" ht="16.5" customHeight="1">
      <c r="A1399" s="403">
        <v>63.0</v>
      </c>
      <c r="B1399" s="404" t="s">
        <v>7746</v>
      </c>
      <c r="C1399" s="405" t="s">
        <v>7747</v>
      </c>
      <c r="D1399" s="94"/>
      <c r="E1399" s="94"/>
      <c r="F1399" s="103"/>
      <c r="G1399" s="140"/>
      <c r="H1399" s="140"/>
      <c r="I1399" s="95"/>
      <c r="J1399" s="69"/>
      <c r="K1399" s="65"/>
      <c r="L1399" s="65"/>
      <c r="M1399" s="302"/>
      <c r="N1399" s="382"/>
      <c r="O1399" s="383"/>
      <c r="P1399" s="302"/>
      <c r="Q1399" s="384"/>
      <c r="R1399" s="481"/>
      <c r="S1399" s="505" t="s">
        <v>27</v>
      </c>
      <c r="T1399" s="409"/>
      <c r="U1399" s="457"/>
      <c r="V1399" s="410"/>
      <c r="W1399" s="438"/>
      <c r="X1399" s="409"/>
      <c r="Y1399" s="439"/>
      <c r="Z1399" s="411"/>
      <c r="AA1399" s="412"/>
      <c r="AB1399" s="412"/>
      <c r="AC1399" s="412"/>
      <c r="AD1399" s="412"/>
      <c r="AE1399" s="413"/>
      <c r="AF1399" s="414">
        <f>ROUND(ROUND(G1304*Q1376,0)*U1400,0)</f>
        <v>94</v>
      </c>
      <c r="AG1399" s="79"/>
    </row>
    <row r="1400" ht="16.5" customHeight="1">
      <c r="A1400" s="403">
        <v>63.0</v>
      </c>
      <c r="B1400" s="404" t="s">
        <v>7748</v>
      </c>
      <c r="C1400" s="405" t="s">
        <v>7749</v>
      </c>
      <c r="D1400" s="94"/>
      <c r="E1400" s="94"/>
      <c r="F1400" s="103"/>
      <c r="G1400" s="140"/>
      <c r="H1400" s="140"/>
      <c r="I1400" s="95"/>
      <c r="J1400" s="69"/>
      <c r="K1400" s="65"/>
      <c r="L1400" s="65"/>
      <c r="M1400" s="302"/>
      <c r="N1400" s="382"/>
      <c r="O1400" s="383"/>
      <c r="P1400" s="302"/>
      <c r="Q1400" s="384"/>
      <c r="R1400" s="508"/>
      <c r="S1400" s="506"/>
      <c r="T1400" s="442" t="s">
        <v>21</v>
      </c>
      <c r="U1400" s="443">
        <v>0.5</v>
      </c>
      <c r="V1400" s="448"/>
      <c r="W1400" s="445"/>
      <c r="X1400" s="418"/>
      <c r="Y1400" s="446"/>
      <c r="Z1400" s="438" t="s">
        <v>20</v>
      </c>
      <c r="AA1400" s="409" t="s">
        <v>21</v>
      </c>
      <c r="AB1400" s="447">
        <v>0.85</v>
      </c>
      <c r="AC1400" s="412"/>
      <c r="AD1400" s="412"/>
      <c r="AE1400" s="413"/>
      <c r="AF1400" s="414">
        <f>ROUND(ROUND(ROUND(G1304*Q1376,0)*U1400,0)*AB1400,0)</f>
        <v>80</v>
      </c>
      <c r="AG1400" s="79"/>
    </row>
    <row r="1401" ht="16.5" customHeight="1">
      <c r="A1401" s="403">
        <v>63.0</v>
      </c>
      <c r="B1401" s="404" t="s">
        <v>7750</v>
      </c>
      <c r="C1401" s="405" t="s">
        <v>7751</v>
      </c>
      <c r="D1401" s="94"/>
      <c r="E1401" s="94"/>
      <c r="F1401" s="103"/>
      <c r="G1401" s="140"/>
      <c r="H1401" s="140"/>
      <c r="I1401" s="95"/>
      <c r="J1401" s="69"/>
      <c r="K1401" s="65"/>
      <c r="L1401" s="65"/>
      <c r="M1401" s="302"/>
      <c r="N1401" s="382"/>
      <c r="O1401" s="383"/>
      <c r="P1401" s="302"/>
      <c r="Q1401" s="384"/>
      <c r="R1401" s="458"/>
      <c r="S1401" s="506"/>
      <c r="T1401" s="442"/>
      <c r="U1401" s="443"/>
      <c r="V1401" s="448"/>
      <c r="W1401" s="507" t="s">
        <v>326</v>
      </c>
      <c r="X1401" s="409" t="s">
        <v>21</v>
      </c>
      <c r="Y1401" s="410">
        <f>$Y$657</f>
        <v>0.7</v>
      </c>
      <c r="Z1401" s="426"/>
      <c r="AA1401" s="427"/>
      <c r="AB1401" s="427"/>
      <c r="AC1401" s="427"/>
      <c r="AD1401" s="427"/>
      <c r="AE1401" s="428"/>
      <c r="AF1401" s="414">
        <f>ROUND(ROUND(ROUND(G1304*Q1376,0)*U1400,0)*Y1401,0)</f>
        <v>66</v>
      </c>
      <c r="AG1401" s="79"/>
    </row>
    <row r="1402" ht="16.5" customHeight="1">
      <c r="A1402" s="403">
        <v>63.0</v>
      </c>
      <c r="B1402" s="404" t="s">
        <v>7752</v>
      </c>
      <c r="C1402" s="405" t="s">
        <v>7753</v>
      </c>
      <c r="D1402" s="94"/>
      <c r="E1402" s="94"/>
      <c r="F1402" s="103"/>
      <c r="G1402" s="140"/>
      <c r="H1402" s="140"/>
      <c r="I1402" s="95"/>
      <c r="J1402" s="69"/>
      <c r="K1402" s="65"/>
      <c r="L1402" s="65"/>
      <c r="M1402" s="302"/>
      <c r="N1402" s="382"/>
      <c r="O1402" s="383"/>
      <c r="P1402" s="302"/>
      <c r="Q1402" s="384"/>
      <c r="R1402" s="458"/>
      <c r="S1402" s="506"/>
      <c r="T1402" s="442"/>
      <c r="U1402" s="443"/>
      <c r="V1402" s="448"/>
      <c r="W1402" s="495"/>
      <c r="X1402" s="418"/>
      <c r="Y1402" s="419"/>
      <c r="Z1402" s="420" t="s">
        <v>20</v>
      </c>
      <c r="AA1402" s="421" t="s">
        <v>21</v>
      </c>
      <c r="AB1402" s="422">
        <v>0.85</v>
      </c>
      <c r="AC1402" s="412"/>
      <c r="AD1402" s="412"/>
      <c r="AE1402" s="413"/>
      <c r="AF1402" s="414">
        <f>ROUND(ROUND(ROUND(ROUND(G1304*Q1376,0)*U1400,0)*Y1401,0)*AB1402,0)</f>
        <v>56</v>
      </c>
      <c r="AG1402" s="79"/>
    </row>
    <row r="1403" ht="16.5" customHeight="1">
      <c r="A1403" s="403">
        <v>63.0</v>
      </c>
      <c r="B1403" s="404" t="s">
        <v>7754</v>
      </c>
      <c r="C1403" s="405" t="s">
        <v>7755</v>
      </c>
      <c r="D1403" s="94"/>
      <c r="E1403" s="94"/>
      <c r="F1403" s="103"/>
      <c r="G1403" s="140"/>
      <c r="H1403" s="140"/>
      <c r="I1403" s="95"/>
      <c r="J1403" s="69"/>
      <c r="K1403" s="65"/>
      <c r="L1403" s="65"/>
      <c r="M1403" s="302"/>
      <c r="N1403" s="382"/>
      <c r="O1403" s="383"/>
      <c r="P1403" s="302"/>
      <c r="Q1403" s="384"/>
      <c r="R1403" s="458"/>
      <c r="S1403" s="506"/>
      <c r="T1403" s="442"/>
      <c r="U1403" s="443"/>
      <c r="V1403" s="448"/>
      <c r="W1403" s="507" t="s">
        <v>329</v>
      </c>
      <c r="X1403" s="409" t="s">
        <v>21</v>
      </c>
      <c r="Y1403" s="410">
        <f>$Y$659</f>
        <v>0.85</v>
      </c>
      <c r="Z1403" s="423"/>
      <c r="AA1403" s="424"/>
      <c r="AB1403" s="424"/>
      <c r="AC1403" s="424"/>
      <c r="AD1403" s="424"/>
      <c r="AE1403" s="419"/>
      <c r="AF1403" s="414">
        <f>ROUND(ROUND(ROUND(G1304*Q1376,0)*U1400,0)*Y1403,0)</f>
        <v>80</v>
      </c>
      <c r="AG1403" s="79"/>
    </row>
    <row r="1404" ht="16.5" customHeight="1">
      <c r="A1404" s="403">
        <v>63.0</v>
      </c>
      <c r="B1404" s="404" t="s">
        <v>7756</v>
      </c>
      <c r="C1404" s="405" t="s">
        <v>7757</v>
      </c>
      <c r="D1404" s="94"/>
      <c r="E1404" s="94"/>
      <c r="F1404" s="103"/>
      <c r="G1404" s="140"/>
      <c r="H1404" s="140"/>
      <c r="I1404" s="95"/>
      <c r="J1404" s="69"/>
      <c r="K1404" s="65"/>
      <c r="L1404" s="65"/>
      <c r="M1404" s="302"/>
      <c r="N1404" s="382"/>
      <c r="O1404" s="383"/>
      <c r="P1404" s="302"/>
      <c r="Q1404" s="384"/>
      <c r="R1404" s="458"/>
      <c r="S1404" s="506"/>
      <c r="T1404" s="442"/>
      <c r="U1404" s="443"/>
      <c r="V1404" s="448"/>
      <c r="W1404" s="495"/>
      <c r="X1404" s="418"/>
      <c r="Y1404" s="419"/>
      <c r="Z1404" s="420" t="s">
        <v>20</v>
      </c>
      <c r="AA1404" s="421" t="s">
        <v>21</v>
      </c>
      <c r="AB1404" s="422">
        <v>0.85</v>
      </c>
      <c r="AC1404" s="412"/>
      <c r="AD1404" s="412"/>
      <c r="AE1404" s="413"/>
      <c r="AF1404" s="414">
        <f>ROUND(ROUND(ROUND(ROUND(G1304*Q1376,0)*U1400,0)*Y1403,0)*AB1404,0)</f>
        <v>68</v>
      </c>
      <c r="AG1404" s="79"/>
    </row>
    <row r="1405" ht="16.5" customHeight="1">
      <c r="A1405" s="403">
        <v>63.0</v>
      </c>
      <c r="B1405" s="404" t="s">
        <v>7758</v>
      </c>
      <c r="C1405" s="405" t="s">
        <v>7759</v>
      </c>
      <c r="D1405" s="94"/>
      <c r="E1405" s="94"/>
      <c r="F1405" s="103"/>
      <c r="G1405" s="140"/>
      <c r="H1405" s="140"/>
      <c r="I1405" s="95"/>
      <c r="J1405" s="69"/>
      <c r="K1405" s="65"/>
      <c r="L1405" s="65"/>
      <c r="M1405" s="302"/>
      <c r="N1405" s="382"/>
      <c r="O1405" s="383"/>
      <c r="P1405" s="302"/>
      <c r="Q1405" s="384"/>
      <c r="R1405" s="458"/>
      <c r="S1405" s="506"/>
      <c r="T1405" s="442"/>
      <c r="U1405" s="443"/>
      <c r="V1405" s="448"/>
      <c r="W1405" s="438"/>
      <c r="X1405" s="409"/>
      <c r="Y1405" s="439"/>
      <c r="Z1405" s="411"/>
      <c r="AA1405" s="412"/>
      <c r="AB1405" s="413"/>
      <c r="AC1405" s="509" t="s">
        <v>30</v>
      </c>
      <c r="AD1405" s="442">
        <v>5.0</v>
      </c>
      <c r="AE1405" s="452" t="s">
        <v>31</v>
      </c>
      <c r="AF1405" s="414">
        <f>ROUND(ROUND(ROUND(G1304*Q1376,0)*U1400,0)-AD1405,0)</f>
        <v>89</v>
      </c>
      <c r="AG1405" s="79"/>
    </row>
    <row r="1406" ht="16.5" customHeight="1">
      <c r="A1406" s="403">
        <v>63.0</v>
      </c>
      <c r="B1406" s="404" t="s">
        <v>7760</v>
      </c>
      <c r="C1406" s="405" t="s">
        <v>7761</v>
      </c>
      <c r="D1406" s="94"/>
      <c r="E1406" s="94"/>
      <c r="F1406" s="103"/>
      <c r="G1406" s="140"/>
      <c r="H1406" s="140"/>
      <c r="I1406" s="95"/>
      <c r="J1406" s="69"/>
      <c r="K1406" s="65"/>
      <c r="L1406" s="65"/>
      <c r="M1406" s="302"/>
      <c r="N1406" s="382"/>
      <c r="O1406" s="383"/>
      <c r="P1406" s="302"/>
      <c r="Q1406" s="384"/>
      <c r="R1406" s="458"/>
      <c r="S1406" s="506"/>
      <c r="T1406" s="442"/>
      <c r="U1406" s="443"/>
      <c r="V1406" s="443"/>
      <c r="W1406" s="445"/>
      <c r="X1406" s="418"/>
      <c r="Y1406" s="446"/>
      <c r="Z1406" s="438" t="s">
        <v>20</v>
      </c>
      <c r="AA1406" s="409" t="s">
        <v>21</v>
      </c>
      <c r="AB1406" s="454">
        <v>0.85</v>
      </c>
      <c r="AC1406" s="506"/>
      <c r="AD1406" s="442"/>
      <c r="AE1406" s="452"/>
      <c r="AF1406" s="414">
        <f>ROUND(ROUND(ROUND(ROUND(G1304*Q1376,0)*U1400,0)*AB1406,0)-AD1405,0)</f>
        <v>75</v>
      </c>
      <c r="AG1406" s="79"/>
    </row>
    <row r="1407" ht="16.5" customHeight="1">
      <c r="A1407" s="403">
        <v>63.0</v>
      </c>
      <c r="B1407" s="404" t="s">
        <v>7762</v>
      </c>
      <c r="C1407" s="405" t="s">
        <v>7763</v>
      </c>
      <c r="D1407" s="94"/>
      <c r="E1407" s="94"/>
      <c r="F1407" s="103"/>
      <c r="G1407" s="140"/>
      <c r="H1407" s="140"/>
      <c r="I1407" s="95"/>
      <c r="J1407" s="69"/>
      <c r="K1407" s="65"/>
      <c r="L1407" s="65"/>
      <c r="M1407" s="302"/>
      <c r="N1407" s="382"/>
      <c r="O1407" s="383"/>
      <c r="P1407" s="302"/>
      <c r="Q1407" s="384"/>
      <c r="R1407" s="458"/>
      <c r="S1407" s="506"/>
      <c r="T1407" s="442"/>
      <c r="U1407" s="443"/>
      <c r="V1407" s="443"/>
      <c r="W1407" s="507" t="s">
        <v>326</v>
      </c>
      <c r="X1407" s="442" t="s">
        <v>21</v>
      </c>
      <c r="Y1407" s="448">
        <f>$Y$657</f>
        <v>0.7</v>
      </c>
      <c r="Z1407" s="426"/>
      <c r="AA1407" s="427"/>
      <c r="AB1407" s="428"/>
      <c r="AC1407" s="506"/>
      <c r="AD1407" s="443"/>
      <c r="AE1407" s="448"/>
      <c r="AF1407" s="414">
        <f>ROUND(ROUND(ROUND(ROUND(G1304*Q1376,0)*U1400,0)*Y1407,0)-AD1405,0)</f>
        <v>61</v>
      </c>
      <c r="AG1407" s="79"/>
    </row>
    <row r="1408" ht="16.5" customHeight="1">
      <c r="A1408" s="403">
        <v>63.0</v>
      </c>
      <c r="B1408" s="404" t="s">
        <v>7764</v>
      </c>
      <c r="C1408" s="405" t="s">
        <v>7765</v>
      </c>
      <c r="D1408" s="94"/>
      <c r="E1408" s="94"/>
      <c r="F1408" s="103"/>
      <c r="G1408" s="140"/>
      <c r="H1408" s="140"/>
      <c r="I1408" s="95"/>
      <c r="J1408" s="69"/>
      <c r="K1408" s="65"/>
      <c r="L1408" s="65"/>
      <c r="M1408" s="302"/>
      <c r="N1408" s="382"/>
      <c r="O1408" s="383"/>
      <c r="P1408" s="302"/>
      <c r="Q1408" s="384"/>
      <c r="R1408" s="458"/>
      <c r="S1408" s="506"/>
      <c r="T1408" s="442"/>
      <c r="U1408" s="443"/>
      <c r="V1408" s="443"/>
      <c r="W1408" s="495"/>
      <c r="X1408" s="418"/>
      <c r="Y1408" s="419"/>
      <c r="Z1408" s="420" t="s">
        <v>20</v>
      </c>
      <c r="AA1408" s="421" t="s">
        <v>21</v>
      </c>
      <c r="AB1408" s="430">
        <v>0.85</v>
      </c>
      <c r="AC1408" s="506"/>
      <c r="AD1408" s="443"/>
      <c r="AE1408" s="448"/>
      <c r="AF1408" s="414">
        <f>ROUND(ROUND(ROUND(ROUND(ROUND(G1304*Q1376,0)*U1400,0)*Y1407,0)*AB1408,0)-AD1405,0)</f>
        <v>51</v>
      </c>
      <c r="AG1408" s="79"/>
    </row>
    <row r="1409" ht="16.5" customHeight="1">
      <c r="A1409" s="403">
        <v>63.0</v>
      </c>
      <c r="B1409" s="404" t="s">
        <v>7766</v>
      </c>
      <c r="C1409" s="405" t="s">
        <v>7767</v>
      </c>
      <c r="D1409" s="94"/>
      <c r="E1409" s="94"/>
      <c r="F1409" s="103"/>
      <c r="G1409" s="140"/>
      <c r="H1409" s="140"/>
      <c r="I1409" s="95"/>
      <c r="J1409" s="69"/>
      <c r="K1409" s="65"/>
      <c r="L1409" s="65"/>
      <c r="M1409" s="302"/>
      <c r="N1409" s="382"/>
      <c r="O1409" s="383"/>
      <c r="P1409" s="302"/>
      <c r="Q1409" s="384"/>
      <c r="R1409" s="453"/>
      <c r="S1409" s="506"/>
      <c r="T1409" s="442"/>
      <c r="U1409" s="443"/>
      <c r="V1409" s="443"/>
      <c r="W1409" s="507" t="s">
        <v>329</v>
      </c>
      <c r="X1409" s="442" t="s">
        <v>21</v>
      </c>
      <c r="Y1409" s="448">
        <f>$Y$659</f>
        <v>0.85</v>
      </c>
      <c r="Z1409" s="423"/>
      <c r="AA1409" s="424"/>
      <c r="AB1409" s="419"/>
      <c r="AC1409" s="506"/>
      <c r="AD1409" s="443"/>
      <c r="AE1409" s="448"/>
      <c r="AF1409" s="414">
        <f>ROUND(ROUND(ROUND(ROUND(G1304*Q1376,0)*U1400,0)*Y1409,0)-AD1405,0)</f>
        <v>75</v>
      </c>
      <c r="AG1409" s="79"/>
    </row>
    <row r="1410" ht="16.5" customHeight="1">
      <c r="A1410" s="403">
        <v>63.0</v>
      </c>
      <c r="B1410" s="404" t="s">
        <v>7768</v>
      </c>
      <c r="C1410" s="405" t="s">
        <v>7769</v>
      </c>
      <c r="D1410" s="94"/>
      <c r="E1410" s="94"/>
      <c r="F1410" s="103"/>
      <c r="G1410" s="140"/>
      <c r="H1410" s="140"/>
      <c r="I1410" s="95"/>
      <c r="J1410" s="69"/>
      <c r="K1410" s="65"/>
      <c r="L1410" s="65"/>
      <c r="M1410" s="302"/>
      <c r="N1410" s="382"/>
      <c r="O1410" s="383"/>
      <c r="P1410" s="302"/>
      <c r="Q1410" s="384"/>
      <c r="R1410" s="460"/>
      <c r="S1410" s="495"/>
      <c r="T1410" s="442"/>
      <c r="U1410" s="443"/>
      <c r="V1410" s="443"/>
      <c r="W1410" s="495"/>
      <c r="X1410" s="418"/>
      <c r="Y1410" s="419"/>
      <c r="Z1410" s="420" t="s">
        <v>20</v>
      </c>
      <c r="AA1410" s="421" t="s">
        <v>21</v>
      </c>
      <c r="AB1410" s="430">
        <v>0.85</v>
      </c>
      <c r="AC1410" s="495"/>
      <c r="AD1410" s="424"/>
      <c r="AE1410" s="419"/>
      <c r="AF1410" s="414">
        <f>ROUND(ROUND(ROUND(ROUND(ROUND(G1304*Q1376,0)*U1400,0)*Y1409,0)*AB1410,0)-AD1405,0)</f>
        <v>63</v>
      </c>
      <c r="AG1410" s="79"/>
    </row>
    <row r="1411" ht="16.5" customHeight="1">
      <c r="A1411" s="29">
        <v>63.0</v>
      </c>
      <c r="B1411" s="30" t="s">
        <v>7770</v>
      </c>
      <c r="C1411" s="32" t="s">
        <v>7771</v>
      </c>
      <c r="D1411" s="94"/>
      <c r="E1411" s="94"/>
      <c r="F1411" s="94"/>
      <c r="G1411" s="140"/>
      <c r="H1411" s="140"/>
      <c r="I1411" s="95"/>
      <c r="J1411" s="82" t="s">
        <v>38</v>
      </c>
      <c r="K1411" s="96"/>
      <c r="L1411" s="96"/>
      <c r="M1411" s="152"/>
      <c r="N1411" s="105"/>
      <c r="O1411" s="94"/>
      <c r="P1411" s="140"/>
      <c r="Q1411" s="95"/>
      <c r="R1411" s="287"/>
      <c r="S1411" s="287"/>
      <c r="T1411" s="152"/>
      <c r="U1411" s="152"/>
      <c r="V1411" s="152"/>
      <c r="W1411" s="299"/>
      <c r="X1411" s="287"/>
      <c r="Y1411" s="345"/>
      <c r="Z1411" s="398"/>
      <c r="AA1411" s="288"/>
      <c r="AB1411" s="288"/>
      <c r="AC1411" s="288"/>
      <c r="AD1411" s="288"/>
      <c r="AE1411" s="346"/>
      <c r="AF1411" s="45">
        <f>ROUND(ROUND(G1304+K1412,0)*Q1376,0)</f>
        <v>191</v>
      </c>
      <c r="AG1411" s="79"/>
    </row>
    <row r="1412" ht="16.5" customHeight="1">
      <c r="A1412" s="29">
        <v>63.0</v>
      </c>
      <c r="B1412" s="30" t="s">
        <v>7772</v>
      </c>
      <c r="C1412" s="32" t="s">
        <v>7773</v>
      </c>
      <c r="D1412" s="94"/>
      <c r="E1412" s="94"/>
      <c r="F1412" s="94"/>
      <c r="G1412" s="140"/>
      <c r="H1412" s="140"/>
      <c r="I1412" s="95"/>
      <c r="J1412" s="482"/>
      <c r="K1412" s="302">
        <v>6.0</v>
      </c>
      <c r="L1412" s="63" t="s">
        <v>40</v>
      </c>
      <c r="M1412" s="140"/>
      <c r="N1412" s="105"/>
      <c r="O1412" s="94"/>
      <c r="P1412" s="140"/>
      <c r="Q1412" s="95"/>
      <c r="R1412" s="302"/>
      <c r="S1412" s="302"/>
      <c r="T1412" s="140"/>
      <c r="U1412" s="140"/>
      <c r="V1412" s="140"/>
      <c r="W1412" s="303"/>
      <c r="X1412" s="290"/>
      <c r="Y1412" s="350"/>
      <c r="Z1412" s="299" t="s">
        <v>20</v>
      </c>
      <c r="AA1412" s="287" t="s">
        <v>21</v>
      </c>
      <c r="AB1412" s="351">
        <v>0.85</v>
      </c>
      <c r="AC1412" s="288"/>
      <c r="AD1412" s="288"/>
      <c r="AE1412" s="346"/>
      <c r="AF1412" s="114">
        <f>ROUND(ROUND(ROUND(G1304+K1412,0)*Q1376,0)*AB1412,0)</f>
        <v>162</v>
      </c>
      <c r="AG1412" s="79"/>
    </row>
    <row r="1413" ht="16.5" customHeight="1">
      <c r="A1413" s="29">
        <v>63.0</v>
      </c>
      <c r="B1413" s="30" t="s">
        <v>7774</v>
      </c>
      <c r="C1413" s="32" t="s">
        <v>7775</v>
      </c>
      <c r="D1413" s="94"/>
      <c r="E1413" s="94"/>
      <c r="F1413" s="94"/>
      <c r="G1413" s="140"/>
      <c r="H1413" s="140"/>
      <c r="I1413" s="95"/>
      <c r="J1413" s="482"/>
      <c r="K1413" s="65"/>
      <c r="L1413" s="302"/>
      <c r="M1413" s="366"/>
      <c r="N1413" s="367"/>
      <c r="O1413" s="368"/>
      <c r="P1413" s="366"/>
      <c r="Q1413" s="369"/>
      <c r="R1413" s="304"/>
      <c r="S1413" s="304"/>
      <c r="T1413" s="140"/>
      <c r="U1413" s="140"/>
      <c r="V1413" s="140"/>
      <c r="W1413" s="305" t="s">
        <v>326</v>
      </c>
      <c r="X1413" s="287" t="s">
        <v>21</v>
      </c>
      <c r="Y1413" s="354">
        <f>$Y$657</f>
        <v>0.7</v>
      </c>
      <c r="Z1413" s="434"/>
      <c r="AA1413" s="297"/>
      <c r="AB1413" s="297"/>
      <c r="AC1413" s="297"/>
      <c r="AD1413" s="297"/>
      <c r="AE1413" s="362"/>
      <c r="AF1413" s="45">
        <f>ROUND(ROUND(ROUND(G1304+K1412,0)*Q1376,0)*Y1413,0)</f>
        <v>134</v>
      </c>
      <c r="AG1413" s="79"/>
    </row>
    <row r="1414" ht="16.5" customHeight="1">
      <c r="A1414" s="29">
        <v>63.0</v>
      </c>
      <c r="B1414" s="30" t="s">
        <v>7776</v>
      </c>
      <c r="C1414" s="32" t="s">
        <v>7777</v>
      </c>
      <c r="D1414" s="94"/>
      <c r="E1414" s="94"/>
      <c r="F1414" s="94"/>
      <c r="G1414" s="140"/>
      <c r="H1414" s="140"/>
      <c r="I1414" s="95"/>
      <c r="J1414" s="482"/>
      <c r="K1414" s="65"/>
      <c r="L1414" s="302"/>
      <c r="M1414" s="366"/>
      <c r="N1414" s="367"/>
      <c r="O1414" s="368"/>
      <c r="P1414" s="366"/>
      <c r="Q1414" s="369"/>
      <c r="R1414" s="304"/>
      <c r="S1414" s="304"/>
      <c r="T1414" s="140"/>
      <c r="U1414" s="140"/>
      <c r="V1414" s="140"/>
      <c r="W1414" s="484"/>
      <c r="X1414" s="290"/>
      <c r="Y1414" s="355"/>
      <c r="Z1414" s="356" t="s">
        <v>20</v>
      </c>
      <c r="AA1414" s="357" t="s">
        <v>21</v>
      </c>
      <c r="AB1414" s="358">
        <v>0.85</v>
      </c>
      <c r="AC1414" s="288"/>
      <c r="AD1414" s="288"/>
      <c r="AE1414" s="346"/>
      <c r="AF1414" s="45">
        <f>ROUND(ROUND(ROUND(ROUND(G1304+K1412,0)*Q1376,0)*Y1413,0)*AB1414,0)</f>
        <v>114</v>
      </c>
      <c r="AG1414" s="79"/>
    </row>
    <row r="1415" ht="16.5" customHeight="1">
      <c r="A1415" s="29">
        <v>63.0</v>
      </c>
      <c r="B1415" s="30" t="s">
        <v>7778</v>
      </c>
      <c r="C1415" s="32" t="s">
        <v>7779</v>
      </c>
      <c r="D1415" s="94"/>
      <c r="E1415" s="94"/>
      <c r="F1415" s="94"/>
      <c r="G1415" s="140"/>
      <c r="H1415" s="140"/>
      <c r="I1415" s="95"/>
      <c r="J1415" s="482"/>
      <c r="K1415" s="65"/>
      <c r="L1415" s="302"/>
      <c r="M1415" s="366"/>
      <c r="N1415" s="367"/>
      <c r="O1415" s="368"/>
      <c r="P1415" s="366"/>
      <c r="Q1415" s="369"/>
      <c r="R1415" s="304"/>
      <c r="S1415" s="304"/>
      <c r="T1415" s="140"/>
      <c r="U1415" s="140"/>
      <c r="V1415" s="140"/>
      <c r="W1415" s="305" t="s">
        <v>329</v>
      </c>
      <c r="X1415" s="287" t="s">
        <v>21</v>
      </c>
      <c r="Y1415" s="354">
        <f>$Y$659</f>
        <v>0.85</v>
      </c>
      <c r="Z1415" s="435"/>
      <c r="AA1415" s="292"/>
      <c r="AB1415" s="292"/>
      <c r="AC1415" s="292"/>
      <c r="AD1415" s="292"/>
      <c r="AE1415" s="355"/>
      <c r="AF1415" s="114">
        <f>ROUND(ROUND(ROUND(G1304+K1412,0)*Q1376,0)*Y1415,0)</f>
        <v>162</v>
      </c>
      <c r="AG1415" s="79"/>
    </row>
    <row r="1416" ht="16.5" customHeight="1">
      <c r="A1416" s="29">
        <v>63.0</v>
      </c>
      <c r="B1416" s="30" t="s">
        <v>7780</v>
      </c>
      <c r="C1416" s="32" t="s">
        <v>7781</v>
      </c>
      <c r="D1416" s="94"/>
      <c r="E1416" s="94"/>
      <c r="F1416" s="94"/>
      <c r="G1416" s="140"/>
      <c r="H1416" s="140"/>
      <c r="I1416" s="95"/>
      <c r="J1416" s="482"/>
      <c r="K1416" s="65"/>
      <c r="L1416" s="302"/>
      <c r="M1416" s="366"/>
      <c r="N1416" s="367"/>
      <c r="O1416" s="368"/>
      <c r="P1416" s="366"/>
      <c r="Q1416" s="369"/>
      <c r="R1416" s="304"/>
      <c r="S1416" s="304"/>
      <c r="T1416" s="140"/>
      <c r="U1416" s="140"/>
      <c r="V1416" s="140"/>
      <c r="W1416" s="484"/>
      <c r="X1416" s="290"/>
      <c r="Y1416" s="355"/>
      <c r="Z1416" s="356" t="s">
        <v>20</v>
      </c>
      <c r="AA1416" s="357" t="s">
        <v>21</v>
      </c>
      <c r="AB1416" s="358">
        <v>0.85</v>
      </c>
      <c r="AC1416" s="288"/>
      <c r="AD1416" s="288"/>
      <c r="AE1416" s="346"/>
      <c r="AF1416" s="114">
        <f>ROUND(ROUND(ROUND(ROUND(G1304+K1412,0)*Q1376,0)*Y1415,0)*AB1416,0)</f>
        <v>138</v>
      </c>
      <c r="AG1416" s="79"/>
    </row>
    <row r="1417" ht="16.5" customHeight="1">
      <c r="A1417" s="29">
        <v>63.0</v>
      </c>
      <c r="B1417" s="30" t="s">
        <v>7782</v>
      </c>
      <c r="C1417" s="32" t="s">
        <v>7783</v>
      </c>
      <c r="D1417" s="94"/>
      <c r="E1417" s="94"/>
      <c r="F1417" s="94"/>
      <c r="G1417" s="140"/>
      <c r="H1417" s="140"/>
      <c r="I1417" s="95"/>
      <c r="J1417" s="482"/>
      <c r="K1417" s="65"/>
      <c r="L1417" s="302"/>
      <c r="M1417" s="366"/>
      <c r="N1417" s="367"/>
      <c r="O1417" s="368"/>
      <c r="P1417" s="366"/>
      <c r="Q1417" s="369"/>
      <c r="R1417" s="304"/>
      <c r="S1417" s="304"/>
      <c r="T1417" s="140"/>
      <c r="U1417" s="140"/>
      <c r="V1417" s="140"/>
      <c r="W1417" s="299"/>
      <c r="X1417" s="287"/>
      <c r="Y1417" s="345"/>
      <c r="Z1417" s="398"/>
      <c r="AA1417" s="288"/>
      <c r="AB1417" s="346"/>
      <c r="AC1417" s="82" t="s">
        <v>30</v>
      </c>
      <c r="AD1417" s="302">
        <v>5.0</v>
      </c>
      <c r="AE1417" s="360" t="s">
        <v>31</v>
      </c>
      <c r="AF1417" s="45">
        <f>ROUND(ROUND(ROUND(G1304+K1412,0)*Q1376,0)-AD1417,0)</f>
        <v>186</v>
      </c>
      <c r="AG1417" s="79"/>
    </row>
    <row r="1418" ht="16.5" customHeight="1">
      <c r="A1418" s="29">
        <v>63.0</v>
      </c>
      <c r="B1418" s="30" t="s">
        <v>7784</v>
      </c>
      <c r="C1418" s="32" t="s">
        <v>7785</v>
      </c>
      <c r="D1418" s="94"/>
      <c r="E1418" s="94"/>
      <c r="F1418" s="94"/>
      <c r="G1418" s="140"/>
      <c r="H1418" s="140"/>
      <c r="I1418" s="95"/>
      <c r="J1418" s="69"/>
      <c r="K1418" s="65"/>
      <c r="L1418" s="302"/>
      <c r="M1418" s="366"/>
      <c r="N1418" s="367"/>
      <c r="O1418" s="368"/>
      <c r="P1418" s="366"/>
      <c r="Q1418" s="369"/>
      <c r="R1418" s="304"/>
      <c r="S1418" s="304"/>
      <c r="T1418" s="140"/>
      <c r="U1418" s="140"/>
      <c r="V1418" s="140"/>
      <c r="W1418" s="303"/>
      <c r="X1418" s="290"/>
      <c r="Y1418" s="350"/>
      <c r="Z1418" s="299" t="s">
        <v>20</v>
      </c>
      <c r="AA1418" s="287" t="s">
        <v>21</v>
      </c>
      <c r="AB1418" s="361">
        <v>0.85</v>
      </c>
      <c r="AC1418" s="482"/>
      <c r="AD1418" s="302"/>
      <c r="AE1418" s="360"/>
      <c r="AF1418" s="114">
        <f>ROUND(ROUND(ROUND(ROUND(G1304+K1412,0)*Q1376,0)*AB1418,0)-AD1417,0)</f>
        <v>157</v>
      </c>
      <c r="AG1418" s="79"/>
    </row>
    <row r="1419" ht="16.5" customHeight="1">
      <c r="A1419" s="29">
        <v>63.0</v>
      </c>
      <c r="B1419" s="30" t="s">
        <v>7786</v>
      </c>
      <c r="C1419" s="32" t="s">
        <v>7787</v>
      </c>
      <c r="D1419" s="94"/>
      <c r="E1419" s="94"/>
      <c r="F1419" s="94"/>
      <c r="G1419" s="140"/>
      <c r="H1419" s="140"/>
      <c r="I1419" s="95"/>
      <c r="J1419" s="69"/>
      <c r="K1419" s="65"/>
      <c r="L1419" s="302"/>
      <c r="M1419" s="366"/>
      <c r="N1419" s="367"/>
      <c r="O1419" s="368"/>
      <c r="P1419" s="366"/>
      <c r="Q1419" s="369"/>
      <c r="R1419" s="304"/>
      <c r="S1419" s="304"/>
      <c r="T1419" s="140"/>
      <c r="U1419" s="140"/>
      <c r="V1419" s="140"/>
      <c r="W1419" s="305" t="s">
        <v>326</v>
      </c>
      <c r="X1419" s="302" t="s">
        <v>21</v>
      </c>
      <c r="Y1419" s="349">
        <v>0.7</v>
      </c>
      <c r="Z1419" s="434"/>
      <c r="AA1419" s="297"/>
      <c r="AB1419" s="362"/>
      <c r="AC1419" s="482"/>
      <c r="AD1419" s="313"/>
      <c r="AE1419" s="349"/>
      <c r="AF1419" s="45">
        <f>ROUND(ROUND(ROUND(ROUND(G1304+K1412,0)*Q1376,0)*Y1419,0)-AD1417,0)</f>
        <v>129</v>
      </c>
      <c r="AG1419" s="79"/>
    </row>
    <row r="1420" ht="16.5" customHeight="1">
      <c r="A1420" s="29">
        <v>63.0</v>
      </c>
      <c r="B1420" s="30" t="s">
        <v>7788</v>
      </c>
      <c r="C1420" s="32" t="s">
        <v>7789</v>
      </c>
      <c r="D1420" s="94"/>
      <c r="E1420" s="94"/>
      <c r="F1420" s="94"/>
      <c r="G1420" s="140"/>
      <c r="H1420" s="140"/>
      <c r="I1420" s="95"/>
      <c r="J1420" s="69"/>
      <c r="K1420" s="65"/>
      <c r="L1420" s="302"/>
      <c r="M1420" s="366"/>
      <c r="N1420" s="367"/>
      <c r="O1420" s="368"/>
      <c r="P1420" s="366"/>
      <c r="Q1420" s="369"/>
      <c r="R1420" s="304"/>
      <c r="S1420" s="304"/>
      <c r="T1420" s="140"/>
      <c r="U1420" s="140"/>
      <c r="V1420" s="140"/>
      <c r="W1420" s="484"/>
      <c r="X1420" s="290"/>
      <c r="Y1420" s="355"/>
      <c r="Z1420" s="356" t="s">
        <v>20</v>
      </c>
      <c r="AA1420" s="357" t="s">
        <v>21</v>
      </c>
      <c r="AB1420" s="363">
        <v>0.85</v>
      </c>
      <c r="AC1420" s="482"/>
      <c r="AD1420" s="313"/>
      <c r="AE1420" s="349"/>
      <c r="AF1420" s="45">
        <f>ROUND(ROUND(ROUND(ROUND(ROUND(G1304+K1412,0)*Q1376,0)*Y1419,0)*AB1420,0)-AD1417,0)</f>
        <v>109</v>
      </c>
      <c r="AG1420" s="79"/>
    </row>
    <row r="1421" ht="16.5" customHeight="1">
      <c r="A1421" s="29">
        <v>63.0</v>
      </c>
      <c r="B1421" s="30" t="s">
        <v>7790</v>
      </c>
      <c r="C1421" s="32" t="s">
        <v>7791</v>
      </c>
      <c r="D1421" s="94"/>
      <c r="E1421" s="94"/>
      <c r="F1421" s="94"/>
      <c r="G1421" s="140"/>
      <c r="H1421" s="140"/>
      <c r="I1421" s="95"/>
      <c r="J1421" s="69"/>
      <c r="K1421" s="65"/>
      <c r="L1421" s="302"/>
      <c r="M1421" s="366"/>
      <c r="N1421" s="367"/>
      <c r="O1421" s="368"/>
      <c r="P1421" s="366"/>
      <c r="Q1421" s="369"/>
      <c r="R1421" s="304"/>
      <c r="S1421" s="304"/>
      <c r="T1421" s="140"/>
      <c r="U1421" s="140"/>
      <c r="V1421" s="140"/>
      <c r="W1421" s="305" t="s">
        <v>329</v>
      </c>
      <c r="X1421" s="302" t="s">
        <v>21</v>
      </c>
      <c r="Y1421" s="349">
        <v>0.85</v>
      </c>
      <c r="Z1421" s="435"/>
      <c r="AA1421" s="292"/>
      <c r="AB1421" s="355"/>
      <c r="AC1421" s="482"/>
      <c r="AD1421" s="313"/>
      <c r="AE1421" s="349"/>
      <c r="AF1421" s="114">
        <f>ROUND(ROUND(ROUND(ROUND(G1304+K1412,0)*Q1376,0)*Y1421,0)-AD1417,0)</f>
        <v>157</v>
      </c>
      <c r="AG1421" s="79"/>
    </row>
    <row r="1422" ht="16.5" customHeight="1">
      <c r="A1422" s="29">
        <v>63.0</v>
      </c>
      <c r="B1422" s="30" t="s">
        <v>7792</v>
      </c>
      <c r="C1422" s="32" t="s">
        <v>7793</v>
      </c>
      <c r="D1422" s="94"/>
      <c r="E1422" s="94"/>
      <c r="F1422" s="94"/>
      <c r="G1422" s="140"/>
      <c r="H1422" s="140"/>
      <c r="I1422" s="95"/>
      <c r="J1422" s="69"/>
      <c r="K1422" s="65"/>
      <c r="L1422" s="302"/>
      <c r="M1422" s="366"/>
      <c r="N1422" s="367"/>
      <c r="O1422" s="368"/>
      <c r="P1422" s="366"/>
      <c r="Q1422" s="369"/>
      <c r="R1422" s="304"/>
      <c r="S1422" s="304"/>
      <c r="T1422" s="140"/>
      <c r="U1422" s="140"/>
      <c r="V1422" s="140"/>
      <c r="W1422" s="484"/>
      <c r="X1422" s="290"/>
      <c r="Y1422" s="355"/>
      <c r="Z1422" s="356" t="s">
        <v>20</v>
      </c>
      <c r="AA1422" s="357" t="s">
        <v>21</v>
      </c>
      <c r="AB1422" s="363">
        <v>0.85</v>
      </c>
      <c r="AC1422" s="484"/>
      <c r="AD1422" s="292"/>
      <c r="AE1422" s="355"/>
      <c r="AF1422" s="114">
        <f>ROUND(ROUND(ROUND(ROUND(ROUND(G1304+K1412,0)*Q1376,0)*Y1421,0)*AB1422,0)-AD1417,0)</f>
        <v>133</v>
      </c>
      <c r="AG1422" s="79"/>
    </row>
    <row r="1423" ht="16.5" customHeight="1">
      <c r="A1423" s="403">
        <v>63.0</v>
      </c>
      <c r="B1423" s="404" t="s">
        <v>7794</v>
      </c>
      <c r="C1423" s="405" t="s">
        <v>7795</v>
      </c>
      <c r="D1423" s="94"/>
      <c r="E1423" s="94"/>
      <c r="F1423" s="307"/>
      <c r="G1423" s="352"/>
      <c r="H1423" s="140"/>
      <c r="I1423" s="95"/>
      <c r="J1423" s="69"/>
      <c r="K1423" s="65"/>
      <c r="L1423" s="302"/>
      <c r="M1423" s="366"/>
      <c r="N1423" s="367"/>
      <c r="O1423" s="368"/>
      <c r="P1423" s="366"/>
      <c r="Q1423" s="369"/>
      <c r="R1423" s="504" t="s">
        <v>23</v>
      </c>
      <c r="S1423" s="505" t="s">
        <v>24</v>
      </c>
      <c r="T1423" s="408"/>
      <c r="U1423" s="408"/>
      <c r="V1423" s="437"/>
      <c r="W1423" s="438"/>
      <c r="X1423" s="409"/>
      <c r="Y1423" s="439"/>
      <c r="Z1423" s="411"/>
      <c r="AA1423" s="412"/>
      <c r="AB1423" s="412"/>
      <c r="AC1423" s="412"/>
      <c r="AD1423" s="412"/>
      <c r="AE1423" s="413"/>
      <c r="AF1423" s="414">
        <f>ROUND(ROUND(ROUND(G1304+K1412,0)*Q1376,0)*U1424,0)</f>
        <v>134</v>
      </c>
      <c r="AG1423" s="79"/>
    </row>
    <row r="1424" ht="16.5" customHeight="1">
      <c r="A1424" s="403">
        <v>63.0</v>
      </c>
      <c r="B1424" s="404" t="s">
        <v>7796</v>
      </c>
      <c r="C1424" s="405" t="s">
        <v>7797</v>
      </c>
      <c r="D1424" s="94"/>
      <c r="E1424" s="94"/>
      <c r="F1424" s="307"/>
      <c r="G1424" s="352"/>
      <c r="H1424" s="140"/>
      <c r="I1424" s="95"/>
      <c r="J1424" s="69"/>
      <c r="K1424" s="302"/>
      <c r="L1424" s="63"/>
      <c r="M1424" s="366"/>
      <c r="N1424" s="367"/>
      <c r="O1424" s="368"/>
      <c r="P1424" s="366"/>
      <c r="Q1424" s="369"/>
      <c r="R1424" s="481"/>
      <c r="S1424" s="506"/>
      <c r="T1424" s="442" t="s">
        <v>21</v>
      </c>
      <c r="U1424" s="443">
        <v>0.7</v>
      </c>
      <c r="V1424" s="444"/>
      <c r="W1424" s="445"/>
      <c r="X1424" s="418"/>
      <c r="Y1424" s="446"/>
      <c r="Z1424" s="438" t="s">
        <v>20</v>
      </c>
      <c r="AA1424" s="409" t="s">
        <v>21</v>
      </c>
      <c r="AB1424" s="447">
        <v>0.85</v>
      </c>
      <c r="AC1424" s="412"/>
      <c r="AD1424" s="412"/>
      <c r="AE1424" s="413"/>
      <c r="AF1424" s="414">
        <f>ROUND(ROUND(ROUND(ROUND(G1304+K1412,0)*Q1376,0)*U1424,0)*AB1424,0)</f>
        <v>114</v>
      </c>
      <c r="AG1424" s="79"/>
    </row>
    <row r="1425" ht="16.5" customHeight="1">
      <c r="A1425" s="403">
        <v>63.0</v>
      </c>
      <c r="B1425" s="404" t="s">
        <v>7798</v>
      </c>
      <c r="C1425" s="405" t="s">
        <v>7799</v>
      </c>
      <c r="D1425" s="94"/>
      <c r="E1425" s="94"/>
      <c r="F1425" s="103"/>
      <c r="G1425" s="140"/>
      <c r="H1425" s="140"/>
      <c r="I1425" s="95"/>
      <c r="J1425" s="69"/>
      <c r="K1425" s="65"/>
      <c r="L1425" s="65"/>
      <c r="M1425" s="302"/>
      <c r="N1425" s="382"/>
      <c r="O1425" s="383"/>
      <c r="P1425" s="302"/>
      <c r="Q1425" s="384"/>
      <c r="R1425" s="481"/>
      <c r="S1425" s="506"/>
      <c r="T1425" s="442"/>
      <c r="U1425" s="443"/>
      <c r="V1425" s="448"/>
      <c r="W1425" s="507" t="s">
        <v>326</v>
      </c>
      <c r="X1425" s="409" t="s">
        <v>21</v>
      </c>
      <c r="Y1425" s="410">
        <f>$Y$657</f>
        <v>0.7</v>
      </c>
      <c r="Z1425" s="426"/>
      <c r="AA1425" s="427"/>
      <c r="AB1425" s="427"/>
      <c r="AC1425" s="427"/>
      <c r="AD1425" s="427"/>
      <c r="AE1425" s="428"/>
      <c r="AF1425" s="414">
        <f>ROUND(ROUND(ROUND(ROUND(G1304+K1412,0)*Q1376,0)*U1424,0)*Y1425,0)</f>
        <v>94</v>
      </c>
      <c r="AG1425" s="79"/>
    </row>
    <row r="1426" ht="16.5" customHeight="1">
      <c r="A1426" s="403">
        <v>63.0</v>
      </c>
      <c r="B1426" s="404" t="s">
        <v>7800</v>
      </c>
      <c r="C1426" s="405" t="s">
        <v>7801</v>
      </c>
      <c r="D1426" s="94"/>
      <c r="E1426" s="94"/>
      <c r="F1426" s="103"/>
      <c r="G1426" s="140"/>
      <c r="H1426" s="140"/>
      <c r="I1426" s="95"/>
      <c r="J1426" s="69"/>
      <c r="K1426" s="65"/>
      <c r="L1426" s="65"/>
      <c r="M1426" s="302"/>
      <c r="N1426" s="382"/>
      <c r="O1426" s="383"/>
      <c r="P1426" s="302"/>
      <c r="Q1426" s="384"/>
      <c r="R1426" s="481"/>
      <c r="S1426" s="506"/>
      <c r="T1426" s="442"/>
      <c r="U1426" s="443"/>
      <c r="V1426" s="448"/>
      <c r="W1426" s="495"/>
      <c r="X1426" s="418"/>
      <c r="Y1426" s="419"/>
      <c r="Z1426" s="420" t="s">
        <v>20</v>
      </c>
      <c r="AA1426" s="421" t="s">
        <v>21</v>
      </c>
      <c r="AB1426" s="422">
        <v>0.85</v>
      </c>
      <c r="AC1426" s="412"/>
      <c r="AD1426" s="412"/>
      <c r="AE1426" s="413"/>
      <c r="AF1426" s="414">
        <f>ROUND(ROUND(ROUND(ROUND(ROUND(G1304+K1412,0)*Q1376,0)*U1424,0)*Y1425,0)*AB1426,0)</f>
        <v>80</v>
      </c>
      <c r="AG1426" s="79"/>
    </row>
    <row r="1427" ht="16.5" customHeight="1">
      <c r="A1427" s="403">
        <v>63.0</v>
      </c>
      <c r="B1427" s="404" t="s">
        <v>7802</v>
      </c>
      <c r="C1427" s="405" t="s">
        <v>7803</v>
      </c>
      <c r="D1427" s="94"/>
      <c r="E1427" s="94"/>
      <c r="F1427" s="103"/>
      <c r="G1427" s="140"/>
      <c r="H1427" s="140"/>
      <c r="I1427" s="95"/>
      <c r="J1427" s="69"/>
      <c r="K1427" s="65"/>
      <c r="L1427" s="65"/>
      <c r="M1427" s="302"/>
      <c r="N1427" s="382"/>
      <c r="O1427" s="383"/>
      <c r="P1427" s="302"/>
      <c r="Q1427" s="384"/>
      <c r="R1427" s="481"/>
      <c r="S1427" s="506"/>
      <c r="T1427" s="442"/>
      <c r="U1427" s="443"/>
      <c r="V1427" s="448"/>
      <c r="W1427" s="507" t="s">
        <v>329</v>
      </c>
      <c r="X1427" s="409" t="s">
        <v>21</v>
      </c>
      <c r="Y1427" s="410">
        <f>$Y$659</f>
        <v>0.85</v>
      </c>
      <c r="Z1427" s="423"/>
      <c r="AA1427" s="424"/>
      <c r="AB1427" s="424"/>
      <c r="AC1427" s="424"/>
      <c r="AD1427" s="424"/>
      <c r="AE1427" s="419"/>
      <c r="AF1427" s="414">
        <f>ROUND(ROUND(ROUND(ROUND(G1304+K1412,0)*Q1376,0)*U1424,0)*Y1427,0)</f>
        <v>114</v>
      </c>
      <c r="AG1427" s="79"/>
    </row>
    <row r="1428" ht="16.5" customHeight="1">
      <c r="A1428" s="403">
        <v>63.0</v>
      </c>
      <c r="B1428" s="404" t="s">
        <v>7804</v>
      </c>
      <c r="C1428" s="405" t="s">
        <v>7805</v>
      </c>
      <c r="D1428" s="94"/>
      <c r="E1428" s="94"/>
      <c r="F1428" s="103"/>
      <c r="G1428" s="140"/>
      <c r="H1428" s="140"/>
      <c r="I1428" s="95"/>
      <c r="J1428" s="69"/>
      <c r="K1428" s="65"/>
      <c r="L1428" s="65"/>
      <c r="M1428" s="302"/>
      <c r="N1428" s="382"/>
      <c r="O1428" s="383"/>
      <c r="P1428" s="302"/>
      <c r="Q1428" s="384"/>
      <c r="R1428" s="481"/>
      <c r="S1428" s="506"/>
      <c r="T1428" s="442"/>
      <c r="U1428" s="443"/>
      <c r="V1428" s="448"/>
      <c r="W1428" s="495"/>
      <c r="X1428" s="418"/>
      <c r="Y1428" s="419"/>
      <c r="Z1428" s="420" t="s">
        <v>20</v>
      </c>
      <c r="AA1428" s="421" t="s">
        <v>21</v>
      </c>
      <c r="AB1428" s="422">
        <v>0.85</v>
      </c>
      <c r="AC1428" s="412"/>
      <c r="AD1428" s="412"/>
      <c r="AE1428" s="413"/>
      <c r="AF1428" s="414">
        <f>ROUND(ROUND(ROUND(ROUND(ROUND(G1304+K1412,0)*Q1376,0)*U1424,0)*Y1427,0)*AB1428,0)</f>
        <v>97</v>
      </c>
      <c r="AG1428" s="79"/>
    </row>
    <row r="1429" ht="16.5" customHeight="1">
      <c r="A1429" s="403">
        <v>63.0</v>
      </c>
      <c r="B1429" s="404" t="s">
        <v>7806</v>
      </c>
      <c r="C1429" s="405" t="s">
        <v>7807</v>
      </c>
      <c r="D1429" s="94"/>
      <c r="E1429" s="94"/>
      <c r="F1429" s="103"/>
      <c r="G1429" s="140"/>
      <c r="H1429" s="140"/>
      <c r="I1429" s="95"/>
      <c r="J1429" s="69"/>
      <c r="K1429" s="65"/>
      <c r="L1429" s="65"/>
      <c r="M1429" s="302"/>
      <c r="N1429" s="382"/>
      <c r="O1429" s="383"/>
      <c r="P1429" s="302"/>
      <c r="Q1429" s="384"/>
      <c r="R1429" s="481"/>
      <c r="S1429" s="506"/>
      <c r="T1429" s="442"/>
      <c r="U1429" s="443"/>
      <c r="V1429" s="448"/>
      <c r="W1429" s="438"/>
      <c r="X1429" s="409"/>
      <c r="Y1429" s="439"/>
      <c r="Z1429" s="411"/>
      <c r="AA1429" s="412"/>
      <c r="AB1429" s="413"/>
      <c r="AC1429" s="509" t="s">
        <v>30</v>
      </c>
      <c r="AD1429" s="442">
        <v>5.0</v>
      </c>
      <c r="AE1429" s="452" t="s">
        <v>31</v>
      </c>
      <c r="AF1429" s="414">
        <f>ROUND(ROUND(ROUND(ROUND(G1304+K1412,0)*Q1376,0)*U1424,0)-AD1429,0)</f>
        <v>129</v>
      </c>
      <c r="AG1429" s="79"/>
    </row>
    <row r="1430" ht="16.5" customHeight="1">
      <c r="A1430" s="403">
        <v>63.0</v>
      </c>
      <c r="B1430" s="404" t="s">
        <v>7808</v>
      </c>
      <c r="C1430" s="405" t="s">
        <v>7809</v>
      </c>
      <c r="D1430" s="94"/>
      <c r="E1430" s="94"/>
      <c r="F1430" s="103"/>
      <c r="G1430" s="140"/>
      <c r="H1430" s="140"/>
      <c r="I1430" s="95"/>
      <c r="J1430" s="69"/>
      <c r="K1430" s="65"/>
      <c r="L1430" s="65"/>
      <c r="M1430" s="302"/>
      <c r="N1430" s="382"/>
      <c r="O1430" s="383"/>
      <c r="P1430" s="302"/>
      <c r="Q1430" s="384"/>
      <c r="R1430" s="481"/>
      <c r="S1430" s="506"/>
      <c r="T1430" s="442"/>
      <c r="U1430" s="443"/>
      <c r="V1430" s="448"/>
      <c r="W1430" s="445"/>
      <c r="X1430" s="418"/>
      <c r="Y1430" s="446"/>
      <c r="Z1430" s="438" t="s">
        <v>20</v>
      </c>
      <c r="AA1430" s="409" t="s">
        <v>21</v>
      </c>
      <c r="AB1430" s="454">
        <v>0.85</v>
      </c>
      <c r="AC1430" s="506"/>
      <c r="AD1430" s="442"/>
      <c r="AE1430" s="452"/>
      <c r="AF1430" s="414">
        <f>ROUND(ROUND(ROUND(ROUND(ROUND(G1304+K1412,0)*Q1376,0)*U1424,0)*AB1430,0)-AD1429,0)</f>
        <v>109</v>
      </c>
      <c r="AG1430" s="79"/>
    </row>
    <row r="1431" ht="16.5" customHeight="1">
      <c r="A1431" s="403">
        <v>63.0</v>
      </c>
      <c r="B1431" s="404" t="s">
        <v>7810</v>
      </c>
      <c r="C1431" s="405" t="s">
        <v>7811</v>
      </c>
      <c r="D1431" s="94"/>
      <c r="E1431" s="94"/>
      <c r="F1431" s="103"/>
      <c r="G1431" s="140"/>
      <c r="H1431" s="140"/>
      <c r="I1431" s="95"/>
      <c r="J1431" s="69"/>
      <c r="K1431" s="65"/>
      <c r="L1431" s="65"/>
      <c r="M1431" s="302"/>
      <c r="N1431" s="382"/>
      <c r="O1431" s="383"/>
      <c r="P1431" s="302"/>
      <c r="Q1431" s="384"/>
      <c r="R1431" s="481"/>
      <c r="S1431" s="506"/>
      <c r="T1431" s="442"/>
      <c r="U1431" s="443"/>
      <c r="V1431" s="448"/>
      <c r="W1431" s="507" t="s">
        <v>326</v>
      </c>
      <c r="X1431" s="442" t="s">
        <v>21</v>
      </c>
      <c r="Y1431" s="448">
        <f>$Y$657</f>
        <v>0.7</v>
      </c>
      <c r="Z1431" s="426"/>
      <c r="AA1431" s="427"/>
      <c r="AB1431" s="428"/>
      <c r="AC1431" s="506"/>
      <c r="AD1431" s="443"/>
      <c r="AE1431" s="448"/>
      <c r="AF1431" s="414">
        <f>ROUND(ROUND(ROUND(ROUND(ROUND(G1304+K1412,0)*Q1376,0)*U1424,0)*Y1431,0)-AD1429,0)</f>
        <v>89</v>
      </c>
      <c r="AG1431" s="79"/>
    </row>
    <row r="1432" ht="16.5" customHeight="1">
      <c r="A1432" s="403">
        <v>63.0</v>
      </c>
      <c r="B1432" s="404" t="s">
        <v>7812</v>
      </c>
      <c r="C1432" s="405" t="s">
        <v>7813</v>
      </c>
      <c r="D1432" s="94"/>
      <c r="E1432" s="94"/>
      <c r="F1432" s="103"/>
      <c r="G1432" s="140"/>
      <c r="H1432" s="140"/>
      <c r="I1432" s="95"/>
      <c r="J1432" s="69"/>
      <c r="K1432" s="65"/>
      <c r="L1432" s="65"/>
      <c r="M1432" s="302"/>
      <c r="N1432" s="382"/>
      <c r="O1432" s="383"/>
      <c r="P1432" s="302"/>
      <c r="Q1432" s="384"/>
      <c r="R1432" s="508"/>
      <c r="S1432" s="506"/>
      <c r="T1432" s="442"/>
      <c r="U1432" s="443"/>
      <c r="V1432" s="448"/>
      <c r="W1432" s="495"/>
      <c r="X1432" s="418"/>
      <c r="Y1432" s="419"/>
      <c r="Z1432" s="420" t="s">
        <v>20</v>
      </c>
      <c r="AA1432" s="421" t="s">
        <v>21</v>
      </c>
      <c r="AB1432" s="430">
        <v>0.85</v>
      </c>
      <c r="AC1432" s="506"/>
      <c r="AD1432" s="443"/>
      <c r="AE1432" s="448"/>
      <c r="AF1432" s="414">
        <f>ROUND(ROUND(ROUND(ROUND(ROUND(ROUND(G1304+K1412,0)*Q1376,0)*U1424,0)*Y1431,0)*AB1432,0)-AD1429,0)</f>
        <v>75</v>
      </c>
      <c r="AG1432" s="79"/>
    </row>
    <row r="1433" ht="16.5" customHeight="1">
      <c r="A1433" s="403">
        <v>63.0</v>
      </c>
      <c r="B1433" s="404" t="s">
        <v>7814</v>
      </c>
      <c r="C1433" s="405" t="s">
        <v>7815</v>
      </c>
      <c r="D1433" s="94"/>
      <c r="E1433" s="94"/>
      <c r="F1433" s="103"/>
      <c r="G1433" s="140"/>
      <c r="H1433" s="140"/>
      <c r="I1433" s="95"/>
      <c r="J1433" s="69"/>
      <c r="K1433" s="65"/>
      <c r="L1433" s="65"/>
      <c r="M1433" s="302"/>
      <c r="N1433" s="382"/>
      <c r="O1433" s="383"/>
      <c r="P1433" s="302"/>
      <c r="Q1433" s="384"/>
      <c r="R1433" s="458"/>
      <c r="S1433" s="506"/>
      <c r="T1433" s="442"/>
      <c r="U1433" s="443"/>
      <c r="V1433" s="448"/>
      <c r="W1433" s="507" t="s">
        <v>329</v>
      </c>
      <c r="X1433" s="442" t="s">
        <v>21</v>
      </c>
      <c r="Y1433" s="448">
        <f>$Y$659</f>
        <v>0.85</v>
      </c>
      <c r="Z1433" s="423"/>
      <c r="AA1433" s="424"/>
      <c r="AB1433" s="419"/>
      <c r="AC1433" s="506"/>
      <c r="AD1433" s="443"/>
      <c r="AE1433" s="448"/>
      <c r="AF1433" s="414">
        <f>ROUND(ROUND(ROUND(ROUND(ROUND(G1304+K1412,0)*Q1376,0)*U1424,0)*Y1433,0)-AD1429,0)</f>
        <v>109</v>
      </c>
      <c r="AG1433" s="79"/>
    </row>
    <row r="1434" ht="16.5" customHeight="1">
      <c r="A1434" s="403">
        <v>63.0</v>
      </c>
      <c r="B1434" s="404" t="s">
        <v>7816</v>
      </c>
      <c r="C1434" s="405" t="s">
        <v>7817</v>
      </c>
      <c r="D1434" s="94"/>
      <c r="E1434" s="94"/>
      <c r="F1434" s="103"/>
      <c r="G1434" s="140"/>
      <c r="H1434" s="140"/>
      <c r="I1434" s="95"/>
      <c r="J1434" s="69"/>
      <c r="K1434" s="65"/>
      <c r="L1434" s="65"/>
      <c r="M1434" s="302"/>
      <c r="N1434" s="382"/>
      <c r="O1434" s="383"/>
      <c r="P1434" s="302"/>
      <c r="Q1434" s="384"/>
      <c r="R1434" s="458"/>
      <c r="S1434" s="495"/>
      <c r="T1434" s="442"/>
      <c r="U1434" s="443"/>
      <c r="V1434" s="448"/>
      <c r="W1434" s="495"/>
      <c r="X1434" s="418"/>
      <c r="Y1434" s="419"/>
      <c r="Z1434" s="420" t="s">
        <v>20</v>
      </c>
      <c r="AA1434" s="421" t="s">
        <v>21</v>
      </c>
      <c r="AB1434" s="430">
        <v>0.85</v>
      </c>
      <c r="AC1434" s="495"/>
      <c r="AD1434" s="424"/>
      <c r="AE1434" s="419"/>
      <c r="AF1434" s="414">
        <f>ROUND(ROUND(ROUND(ROUND(ROUND(ROUND(G1304+K1412,0)*Q1376,0)*U1424,0)*Y1433,0)*AB1434,0)-AD1429,0)</f>
        <v>92</v>
      </c>
      <c r="AG1434" s="79"/>
    </row>
    <row r="1435" ht="16.5" customHeight="1">
      <c r="A1435" s="403">
        <v>63.0</v>
      </c>
      <c r="B1435" s="404" t="s">
        <v>7818</v>
      </c>
      <c r="C1435" s="405" t="s">
        <v>7819</v>
      </c>
      <c r="D1435" s="94"/>
      <c r="E1435" s="94"/>
      <c r="F1435" s="103"/>
      <c r="G1435" s="140"/>
      <c r="H1435" s="140"/>
      <c r="I1435" s="95"/>
      <c r="J1435" s="69"/>
      <c r="K1435" s="65"/>
      <c r="L1435" s="65"/>
      <c r="M1435" s="302"/>
      <c r="N1435" s="382"/>
      <c r="O1435" s="383"/>
      <c r="P1435" s="302"/>
      <c r="Q1435" s="384"/>
      <c r="R1435" s="458"/>
      <c r="S1435" s="505" t="s">
        <v>27</v>
      </c>
      <c r="T1435" s="409"/>
      <c r="U1435" s="457"/>
      <c r="V1435" s="410"/>
      <c r="W1435" s="438"/>
      <c r="X1435" s="409"/>
      <c r="Y1435" s="439"/>
      <c r="Z1435" s="411"/>
      <c r="AA1435" s="412"/>
      <c r="AB1435" s="412"/>
      <c r="AC1435" s="412"/>
      <c r="AD1435" s="412"/>
      <c r="AE1435" s="413"/>
      <c r="AF1435" s="414">
        <f>ROUND(ROUND(ROUND(G1304+K1412,0)*Q1376,0)*U1436,0)</f>
        <v>96</v>
      </c>
      <c r="AG1435" s="79"/>
    </row>
    <row r="1436" ht="16.5" customHeight="1">
      <c r="A1436" s="403">
        <v>63.0</v>
      </c>
      <c r="B1436" s="404" t="s">
        <v>7820</v>
      </c>
      <c r="C1436" s="405" t="s">
        <v>7821</v>
      </c>
      <c r="D1436" s="94"/>
      <c r="E1436" s="94"/>
      <c r="F1436" s="103"/>
      <c r="G1436" s="140"/>
      <c r="H1436" s="140"/>
      <c r="I1436" s="95"/>
      <c r="J1436" s="69"/>
      <c r="K1436" s="65"/>
      <c r="L1436" s="65"/>
      <c r="M1436" s="302"/>
      <c r="N1436" s="382"/>
      <c r="O1436" s="383"/>
      <c r="P1436" s="302"/>
      <c r="Q1436" s="384"/>
      <c r="R1436" s="458"/>
      <c r="S1436" s="506"/>
      <c r="T1436" s="442" t="s">
        <v>21</v>
      </c>
      <c r="U1436" s="443">
        <v>0.5</v>
      </c>
      <c r="V1436" s="448"/>
      <c r="W1436" s="445"/>
      <c r="X1436" s="418"/>
      <c r="Y1436" s="446"/>
      <c r="Z1436" s="438" t="s">
        <v>20</v>
      </c>
      <c r="AA1436" s="409" t="s">
        <v>21</v>
      </c>
      <c r="AB1436" s="447">
        <v>0.85</v>
      </c>
      <c r="AC1436" s="412"/>
      <c r="AD1436" s="412"/>
      <c r="AE1436" s="413"/>
      <c r="AF1436" s="414">
        <f>ROUND(ROUND(ROUND(ROUND(G1304+K1412,0)*Q1376,0)*U1436,0)*AB1436,0)</f>
        <v>82</v>
      </c>
      <c r="AG1436" s="79"/>
    </row>
    <row r="1437" ht="16.5" customHeight="1">
      <c r="A1437" s="403">
        <v>63.0</v>
      </c>
      <c r="B1437" s="404" t="s">
        <v>7822</v>
      </c>
      <c r="C1437" s="405" t="s">
        <v>7823</v>
      </c>
      <c r="D1437" s="94"/>
      <c r="E1437" s="94"/>
      <c r="F1437" s="103"/>
      <c r="G1437" s="140"/>
      <c r="H1437" s="140"/>
      <c r="I1437" s="95"/>
      <c r="J1437" s="69"/>
      <c r="K1437" s="65"/>
      <c r="L1437" s="65"/>
      <c r="M1437" s="302"/>
      <c r="N1437" s="382"/>
      <c r="O1437" s="383"/>
      <c r="P1437" s="302"/>
      <c r="Q1437" s="384"/>
      <c r="R1437" s="458"/>
      <c r="S1437" s="506"/>
      <c r="T1437" s="442"/>
      <c r="U1437" s="443"/>
      <c r="V1437" s="448"/>
      <c r="W1437" s="507" t="s">
        <v>326</v>
      </c>
      <c r="X1437" s="409" t="s">
        <v>21</v>
      </c>
      <c r="Y1437" s="410">
        <f>$Y$657</f>
        <v>0.7</v>
      </c>
      <c r="Z1437" s="426"/>
      <c r="AA1437" s="427"/>
      <c r="AB1437" s="427"/>
      <c r="AC1437" s="427"/>
      <c r="AD1437" s="427"/>
      <c r="AE1437" s="428"/>
      <c r="AF1437" s="414">
        <f>ROUND(ROUND(ROUND(ROUND(G1304+K1412,0)*Q1376,0)*U1436,0)*Y1437,0)</f>
        <v>67</v>
      </c>
      <c r="AG1437" s="79"/>
    </row>
    <row r="1438" ht="16.5" customHeight="1">
      <c r="A1438" s="403">
        <v>63.0</v>
      </c>
      <c r="B1438" s="404" t="s">
        <v>7824</v>
      </c>
      <c r="C1438" s="405" t="s">
        <v>7825</v>
      </c>
      <c r="D1438" s="94"/>
      <c r="E1438" s="94"/>
      <c r="F1438" s="103"/>
      <c r="G1438" s="140"/>
      <c r="H1438" s="140"/>
      <c r="I1438" s="95"/>
      <c r="J1438" s="69"/>
      <c r="K1438" s="65"/>
      <c r="L1438" s="65"/>
      <c r="M1438" s="302"/>
      <c r="N1438" s="382"/>
      <c r="O1438" s="383"/>
      <c r="P1438" s="302"/>
      <c r="Q1438" s="384"/>
      <c r="R1438" s="458"/>
      <c r="S1438" s="506"/>
      <c r="T1438" s="442"/>
      <c r="U1438" s="443"/>
      <c r="V1438" s="448"/>
      <c r="W1438" s="495"/>
      <c r="X1438" s="418"/>
      <c r="Y1438" s="419"/>
      <c r="Z1438" s="420" t="s">
        <v>20</v>
      </c>
      <c r="AA1438" s="421" t="s">
        <v>21</v>
      </c>
      <c r="AB1438" s="422">
        <v>0.85</v>
      </c>
      <c r="AC1438" s="412"/>
      <c r="AD1438" s="412"/>
      <c r="AE1438" s="413"/>
      <c r="AF1438" s="414">
        <f>ROUND(ROUND(ROUND(ROUND(ROUND(G1304+K1412,0)*Q1376,0)*U1436,0)*Y1437,0)*AB1438,0)</f>
        <v>57</v>
      </c>
      <c r="AG1438" s="79"/>
    </row>
    <row r="1439" ht="16.5" customHeight="1">
      <c r="A1439" s="403">
        <v>63.0</v>
      </c>
      <c r="B1439" s="404" t="s">
        <v>7826</v>
      </c>
      <c r="C1439" s="405" t="s">
        <v>7827</v>
      </c>
      <c r="D1439" s="94"/>
      <c r="E1439" s="94"/>
      <c r="F1439" s="103"/>
      <c r="G1439" s="140"/>
      <c r="H1439" s="140"/>
      <c r="I1439" s="95"/>
      <c r="J1439" s="69"/>
      <c r="K1439" s="65"/>
      <c r="L1439" s="65"/>
      <c r="M1439" s="302"/>
      <c r="N1439" s="382"/>
      <c r="O1439" s="383"/>
      <c r="P1439" s="302"/>
      <c r="Q1439" s="384"/>
      <c r="R1439" s="458"/>
      <c r="S1439" s="506"/>
      <c r="T1439" s="442"/>
      <c r="U1439" s="443"/>
      <c r="V1439" s="448"/>
      <c r="W1439" s="507" t="s">
        <v>329</v>
      </c>
      <c r="X1439" s="409" t="s">
        <v>21</v>
      </c>
      <c r="Y1439" s="410">
        <f>$Y$659</f>
        <v>0.85</v>
      </c>
      <c r="Z1439" s="423"/>
      <c r="AA1439" s="424"/>
      <c r="AB1439" s="424"/>
      <c r="AC1439" s="424"/>
      <c r="AD1439" s="424"/>
      <c r="AE1439" s="419"/>
      <c r="AF1439" s="414">
        <f>ROUND(ROUND(ROUND(ROUND(G1304+K1412,0)*Q1376,0)*U1436,0)*Y1439,0)</f>
        <v>82</v>
      </c>
      <c r="AG1439" s="79"/>
    </row>
    <row r="1440" ht="16.5" customHeight="1">
      <c r="A1440" s="403">
        <v>63.0</v>
      </c>
      <c r="B1440" s="404" t="s">
        <v>7828</v>
      </c>
      <c r="C1440" s="405" t="s">
        <v>7829</v>
      </c>
      <c r="D1440" s="94"/>
      <c r="E1440" s="94"/>
      <c r="F1440" s="103"/>
      <c r="G1440" s="140"/>
      <c r="H1440" s="140"/>
      <c r="I1440" s="95"/>
      <c r="J1440" s="69"/>
      <c r="K1440" s="65"/>
      <c r="L1440" s="65"/>
      <c r="M1440" s="302"/>
      <c r="N1440" s="382"/>
      <c r="O1440" s="383"/>
      <c r="P1440" s="302"/>
      <c r="Q1440" s="384"/>
      <c r="R1440" s="458"/>
      <c r="S1440" s="506"/>
      <c r="T1440" s="442"/>
      <c r="U1440" s="443"/>
      <c r="V1440" s="448"/>
      <c r="W1440" s="495"/>
      <c r="X1440" s="418"/>
      <c r="Y1440" s="419"/>
      <c r="Z1440" s="420" t="s">
        <v>20</v>
      </c>
      <c r="AA1440" s="421" t="s">
        <v>21</v>
      </c>
      <c r="AB1440" s="422">
        <v>0.85</v>
      </c>
      <c r="AC1440" s="412"/>
      <c r="AD1440" s="412"/>
      <c r="AE1440" s="413"/>
      <c r="AF1440" s="414">
        <f>ROUND(ROUND(ROUND(ROUND(ROUND(G1304+K1412,0)*Q1376,0)*U1436,0)*Y1439,0)*AB1440,0)</f>
        <v>70</v>
      </c>
      <c r="AG1440" s="79"/>
    </row>
    <row r="1441" ht="16.5" customHeight="1">
      <c r="A1441" s="403">
        <v>63.0</v>
      </c>
      <c r="B1441" s="404" t="s">
        <v>7830</v>
      </c>
      <c r="C1441" s="405" t="s">
        <v>7831</v>
      </c>
      <c r="D1441" s="94"/>
      <c r="E1441" s="94"/>
      <c r="F1441" s="103"/>
      <c r="G1441" s="140"/>
      <c r="H1441" s="140"/>
      <c r="I1441" s="95"/>
      <c r="J1441" s="69"/>
      <c r="K1441" s="65"/>
      <c r="L1441" s="65"/>
      <c r="M1441" s="302"/>
      <c r="N1441" s="382"/>
      <c r="O1441" s="383"/>
      <c r="P1441" s="302"/>
      <c r="Q1441" s="384"/>
      <c r="R1441" s="458"/>
      <c r="S1441" s="506"/>
      <c r="T1441" s="442"/>
      <c r="U1441" s="443"/>
      <c r="V1441" s="448"/>
      <c r="W1441" s="438"/>
      <c r="X1441" s="409"/>
      <c r="Y1441" s="439"/>
      <c r="Z1441" s="411"/>
      <c r="AA1441" s="412"/>
      <c r="AB1441" s="413"/>
      <c r="AC1441" s="509" t="s">
        <v>30</v>
      </c>
      <c r="AD1441" s="442">
        <v>5.0</v>
      </c>
      <c r="AE1441" s="452" t="s">
        <v>31</v>
      </c>
      <c r="AF1441" s="414">
        <f>ROUND(ROUND(ROUND(ROUND(G1304+K1412,0)*Q1376,0)*U1436,0)-AD1441,0)</f>
        <v>91</v>
      </c>
      <c r="AG1441" s="79"/>
    </row>
    <row r="1442" ht="16.5" customHeight="1">
      <c r="A1442" s="403">
        <v>63.0</v>
      </c>
      <c r="B1442" s="404" t="s">
        <v>7832</v>
      </c>
      <c r="C1442" s="405" t="s">
        <v>7833</v>
      </c>
      <c r="D1442" s="94"/>
      <c r="E1442" s="94"/>
      <c r="F1442" s="103"/>
      <c r="G1442" s="140"/>
      <c r="H1442" s="140"/>
      <c r="I1442" s="95"/>
      <c r="J1442" s="69"/>
      <c r="K1442" s="65"/>
      <c r="L1442" s="65"/>
      <c r="M1442" s="302"/>
      <c r="N1442" s="382"/>
      <c r="O1442" s="383"/>
      <c r="P1442" s="302"/>
      <c r="Q1442" s="384"/>
      <c r="R1442" s="458"/>
      <c r="S1442" s="506"/>
      <c r="T1442" s="442"/>
      <c r="U1442" s="443"/>
      <c r="V1442" s="443"/>
      <c r="W1442" s="445"/>
      <c r="X1442" s="418"/>
      <c r="Y1442" s="446"/>
      <c r="Z1442" s="438" t="s">
        <v>20</v>
      </c>
      <c r="AA1442" s="409" t="s">
        <v>21</v>
      </c>
      <c r="AB1442" s="454">
        <v>0.85</v>
      </c>
      <c r="AC1442" s="506"/>
      <c r="AD1442" s="442"/>
      <c r="AE1442" s="452"/>
      <c r="AF1442" s="414">
        <f>ROUND(ROUND(ROUND(ROUND(ROUND(G1304+K1412,0)*Q1376,0)*U1436,0)*AB1442,0)-AD1441,0)</f>
        <v>77</v>
      </c>
      <c r="AG1442" s="79"/>
    </row>
    <row r="1443" ht="16.5" customHeight="1">
      <c r="A1443" s="403">
        <v>63.0</v>
      </c>
      <c r="B1443" s="404" t="s">
        <v>7834</v>
      </c>
      <c r="C1443" s="405" t="s">
        <v>7835</v>
      </c>
      <c r="D1443" s="94"/>
      <c r="E1443" s="94"/>
      <c r="F1443" s="103"/>
      <c r="G1443" s="140"/>
      <c r="H1443" s="140"/>
      <c r="I1443" s="95"/>
      <c r="J1443" s="69"/>
      <c r="K1443" s="65"/>
      <c r="L1443" s="65"/>
      <c r="M1443" s="302"/>
      <c r="N1443" s="382"/>
      <c r="O1443" s="383"/>
      <c r="P1443" s="302"/>
      <c r="Q1443" s="384"/>
      <c r="R1443" s="458"/>
      <c r="S1443" s="506"/>
      <c r="T1443" s="442"/>
      <c r="U1443" s="443"/>
      <c r="V1443" s="443"/>
      <c r="W1443" s="507" t="s">
        <v>326</v>
      </c>
      <c r="X1443" s="442" t="s">
        <v>21</v>
      </c>
      <c r="Y1443" s="448">
        <f>$Y$657</f>
        <v>0.7</v>
      </c>
      <c r="Z1443" s="426"/>
      <c r="AA1443" s="427"/>
      <c r="AB1443" s="428"/>
      <c r="AC1443" s="506"/>
      <c r="AD1443" s="443"/>
      <c r="AE1443" s="448"/>
      <c r="AF1443" s="414">
        <f>ROUND(ROUND(ROUND(ROUND(ROUND(G1304+K1412,0)*Q1376,0)*U1436,0)*Y1443,0)-AD1441,0)</f>
        <v>62</v>
      </c>
      <c r="AG1443" s="79"/>
    </row>
    <row r="1444" ht="16.5" customHeight="1">
      <c r="A1444" s="403">
        <v>63.0</v>
      </c>
      <c r="B1444" s="404" t="s">
        <v>7836</v>
      </c>
      <c r="C1444" s="405" t="s">
        <v>7837</v>
      </c>
      <c r="D1444" s="94"/>
      <c r="E1444" s="94"/>
      <c r="F1444" s="103"/>
      <c r="G1444" s="140"/>
      <c r="H1444" s="140"/>
      <c r="I1444" s="95"/>
      <c r="J1444" s="69"/>
      <c r="K1444" s="65"/>
      <c r="L1444" s="65"/>
      <c r="M1444" s="302"/>
      <c r="N1444" s="382"/>
      <c r="O1444" s="383"/>
      <c r="P1444" s="302"/>
      <c r="Q1444" s="384"/>
      <c r="R1444" s="458"/>
      <c r="S1444" s="506"/>
      <c r="T1444" s="442"/>
      <c r="U1444" s="443"/>
      <c r="V1444" s="443"/>
      <c r="W1444" s="495"/>
      <c r="X1444" s="418"/>
      <c r="Y1444" s="419"/>
      <c r="Z1444" s="420" t="s">
        <v>20</v>
      </c>
      <c r="AA1444" s="421" t="s">
        <v>21</v>
      </c>
      <c r="AB1444" s="430">
        <v>0.85</v>
      </c>
      <c r="AC1444" s="506"/>
      <c r="AD1444" s="443"/>
      <c r="AE1444" s="448"/>
      <c r="AF1444" s="414">
        <f>ROUND(ROUND(ROUND(ROUND(ROUND(ROUND(G1304+K1412,0)*Q1376,0)*U1436,0)*Y1443,0)*AB1444,0)-AD1441,0)</f>
        <v>52</v>
      </c>
      <c r="AG1444" s="79"/>
    </row>
    <row r="1445" ht="16.5" customHeight="1">
      <c r="A1445" s="403">
        <v>63.0</v>
      </c>
      <c r="B1445" s="404" t="s">
        <v>7838</v>
      </c>
      <c r="C1445" s="405" t="s">
        <v>7839</v>
      </c>
      <c r="D1445" s="94"/>
      <c r="E1445" s="94"/>
      <c r="F1445" s="103"/>
      <c r="G1445" s="140"/>
      <c r="H1445" s="140"/>
      <c r="I1445" s="95"/>
      <c r="J1445" s="69"/>
      <c r="K1445" s="65"/>
      <c r="L1445" s="65"/>
      <c r="M1445" s="302"/>
      <c r="N1445" s="382"/>
      <c r="O1445" s="383"/>
      <c r="P1445" s="302"/>
      <c r="Q1445" s="384"/>
      <c r="R1445" s="453"/>
      <c r="S1445" s="506"/>
      <c r="T1445" s="442"/>
      <c r="U1445" s="443"/>
      <c r="V1445" s="443"/>
      <c r="W1445" s="507" t="s">
        <v>329</v>
      </c>
      <c r="X1445" s="442" t="s">
        <v>21</v>
      </c>
      <c r="Y1445" s="448">
        <f>$Y$659</f>
        <v>0.85</v>
      </c>
      <c r="Z1445" s="423"/>
      <c r="AA1445" s="424"/>
      <c r="AB1445" s="419"/>
      <c r="AC1445" s="506"/>
      <c r="AD1445" s="443"/>
      <c r="AE1445" s="448"/>
      <c r="AF1445" s="414">
        <f>ROUND(ROUND(ROUND(ROUND(ROUND(G1304+K1412,0)*Q1376,0)*U1436,0)*Y1445,0)-AD1441,0)</f>
        <v>77</v>
      </c>
      <c r="AG1445" s="79"/>
    </row>
    <row r="1446" ht="16.5" customHeight="1">
      <c r="A1446" s="403">
        <v>63.0</v>
      </c>
      <c r="B1446" s="404" t="s">
        <v>7840</v>
      </c>
      <c r="C1446" s="405" t="s">
        <v>7841</v>
      </c>
      <c r="D1446" s="106"/>
      <c r="E1446" s="291"/>
      <c r="F1446" s="136"/>
      <c r="G1446" s="291"/>
      <c r="H1446" s="291"/>
      <c r="I1446" s="188"/>
      <c r="J1446" s="110"/>
      <c r="K1446" s="115"/>
      <c r="L1446" s="115"/>
      <c r="M1446" s="290"/>
      <c r="N1446" s="388"/>
      <c r="O1446" s="387"/>
      <c r="P1446" s="290"/>
      <c r="Q1446" s="386"/>
      <c r="R1446" s="460"/>
      <c r="S1446" s="495"/>
      <c r="T1446" s="418"/>
      <c r="U1446" s="424"/>
      <c r="V1446" s="419"/>
      <c r="W1446" s="495"/>
      <c r="X1446" s="418"/>
      <c r="Y1446" s="419"/>
      <c r="Z1446" s="420" t="s">
        <v>20</v>
      </c>
      <c r="AA1446" s="421" t="s">
        <v>21</v>
      </c>
      <c r="AB1446" s="430">
        <v>0.85</v>
      </c>
      <c r="AC1446" s="495"/>
      <c r="AD1446" s="424"/>
      <c r="AE1446" s="419"/>
      <c r="AF1446" s="414">
        <f>ROUND(ROUND(ROUND(ROUND(ROUND(ROUND(G1304+K1412,0)*Q1376,0)*U1436,0)*Y1445,0)*AB1446,0)-AD1441,0)</f>
        <v>65</v>
      </c>
      <c r="AG1446" s="79"/>
    </row>
    <row r="1447" ht="16.5" customHeight="1">
      <c r="A1447" s="29">
        <v>63.0</v>
      </c>
      <c r="B1447" s="30" t="s">
        <v>7842</v>
      </c>
      <c r="C1447" s="32" t="s">
        <v>7843</v>
      </c>
      <c r="D1447" s="33" t="s">
        <v>1123</v>
      </c>
      <c r="E1447" s="33" t="s">
        <v>1124</v>
      </c>
      <c r="F1447" s="102" t="s">
        <v>1105</v>
      </c>
      <c r="G1447" s="35"/>
      <c r="H1447" s="35"/>
      <c r="I1447" s="35"/>
      <c r="J1447" s="152"/>
      <c r="K1447" s="152"/>
      <c r="L1447" s="344"/>
      <c r="M1447" s="152"/>
      <c r="N1447" s="206" t="s">
        <v>4961</v>
      </c>
      <c r="O1447" s="82" t="s">
        <v>4962</v>
      </c>
      <c r="P1447" s="152"/>
      <c r="Q1447" s="153"/>
      <c r="R1447" s="332"/>
      <c r="S1447" s="332"/>
      <c r="T1447" s="152"/>
      <c r="U1447" s="152"/>
      <c r="V1447" s="152"/>
      <c r="W1447" s="327"/>
      <c r="X1447" s="287"/>
      <c r="Y1447" s="391"/>
      <c r="Z1447" s="435"/>
      <c r="AA1447" s="292"/>
      <c r="AB1447" s="292"/>
      <c r="AC1447" s="337"/>
      <c r="AD1447" s="337"/>
      <c r="AE1447" s="392"/>
      <c r="AF1447" s="45">
        <f>ROUND(G1448*Q1448,0)</f>
        <v>373</v>
      </c>
      <c r="AG1447" s="79"/>
    </row>
    <row r="1448" ht="16.5" customHeight="1">
      <c r="A1448" s="29">
        <v>63.0</v>
      </c>
      <c r="B1448" s="30" t="s">
        <v>7844</v>
      </c>
      <c r="C1448" s="32" t="s">
        <v>7845</v>
      </c>
      <c r="D1448" s="481"/>
      <c r="E1448" s="481"/>
      <c r="F1448" s="482"/>
      <c r="G1448" s="347">
        <f>'30放課後等デイ(基本１)'!J1080</f>
        <v>533</v>
      </c>
      <c r="H1448" s="140" t="s">
        <v>9</v>
      </c>
      <c r="I1448" s="63"/>
      <c r="J1448" s="140"/>
      <c r="K1448" s="140"/>
      <c r="L1448" s="348"/>
      <c r="M1448" s="140"/>
      <c r="N1448" s="481"/>
      <c r="O1448" s="482"/>
      <c r="P1448" s="302" t="s">
        <v>21</v>
      </c>
      <c r="Q1448" s="349">
        <v>0.7</v>
      </c>
      <c r="R1448" s="338"/>
      <c r="S1448" s="338"/>
      <c r="T1448" s="291"/>
      <c r="U1448" s="291"/>
      <c r="V1448" s="291"/>
      <c r="W1448" s="330"/>
      <c r="X1448" s="290"/>
      <c r="Y1448" s="393"/>
      <c r="Z1448" s="356" t="s">
        <v>20</v>
      </c>
      <c r="AA1448" s="357" t="s">
        <v>21</v>
      </c>
      <c r="AB1448" s="358">
        <v>0.85</v>
      </c>
      <c r="AC1448" s="337"/>
      <c r="AD1448" s="337"/>
      <c r="AE1448" s="392"/>
      <c r="AF1448" s="45">
        <f>ROUND(ROUND(G1448*Q1448,0)*AB1448,0)</f>
        <v>317</v>
      </c>
      <c r="AG1448" s="79"/>
    </row>
    <row r="1449" ht="16.5" customHeight="1">
      <c r="A1449" s="403">
        <v>63.0</v>
      </c>
      <c r="B1449" s="404" t="s">
        <v>7846</v>
      </c>
      <c r="C1449" s="405" t="s">
        <v>7847</v>
      </c>
      <c r="D1449" s="481"/>
      <c r="E1449" s="481"/>
      <c r="F1449" s="482"/>
      <c r="G1449" s="140"/>
      <c r="H1449" s="140"/>
      <c r="I1449" s="140"/>
      <c r="J1449" s="65"/>
      <c r="K1449" s="65"/>
      <c r="L1449" s="65"/>
      <c r="M1449" s="140"/>
      <c r="N1449" s="481"/>
      <c r="O1449" s="482"/>
      <c r="P1449" s="140"/>
      <c r="Q1449" s="95"/>
      <c r="R1449" s="504" t="s">
        <v>23</v>
      </c>
      <c r="S1449" s="512" t="s">
        <v>24</v>
      </c>
      <c r="T1449" s="409" t="s">
        <v>21</v>
      </c>
      <c r="U1449" s="457">
        <v>0.7</v>
      </c>
      <c r="V1449" s="408"/>
      <c r="W1449" s="469"/>
      <c r="X1449" s="409"/>
      <c r="Y1449" s="470"/>
      <c r="Z1449" s="411"/>
      <c r="AA1449" s="412"/>
      <c r="AB1449" s="412"/>
      <c r="AC1449" s="471"/>
      <c r="AD1449" s="471"/>
      <c r="AE1449" s="472"/>
      <c r="AF1449" s="414">
        <f>ROUND(ROUND(G1448*Q1448,0)*U1449,0)</f>
        <v>261</v>
      </c>
      <c r="AG1449" s="79"/>
    </row>
    <row r="1450" ht="16.5" customHeight="1">
      <c r="A1450" s="403">
        <v>63.0</v>
      </c>
      <c r="B1450" s="404" t="s">
        <v>7848</v>
      </c>
      <c r="C1450" s="405" t="s">
        <v>7849</v>
      </c>
      <c r="D1450" s="481"/>
      <c r="E1450" s="481"/>
      <c r="F1450" s="482"/>
      <c r="G1450" s="373"/>
      <c r="H1450" s="140"/>
      <c r="I1450" s="140"/>
      <c r="J1450" s="65"/>
      <c r="K1450" s="65"/>
      <c r="L1450" s="65"/>
      <c r="M1450" s="140"/>
      <c r="N1450" s="481"/>
      <c r="O1450" s="482"/>
      <c r="P1450" s="140"/>
      <c r="Q1450" s="95"/>
      <c r="R1450" s="481"/>
      <c r="S1450" s="495"/>
      <c r="T1450" s="418"/>
      <c r="U1450" s="424"/>
      <c r="V1450" s="417"/>
      <c r="W1450" s="474"/>
      <c r="X1450" s="418"/>
      <c r="Y1450" s="475"/>
      <c r="Z1450" s="438" t="s">
        <v>20</v>
      </c>
      <c r="AA1450" s="409" t="s">
        <v>21</v>
      </c>
      <c r="AB1450" s="447">
        <v>0.85</v>
      </c>
      <c r="AC1450" s="471"/>
      <c r="AD1450" s="471"/>
      <c r="AE1450" s="472"/>
      <c r="AF1450" s="414">
        <f>ROUND(ROUND(ROUND(G1448*Q1448,0)*U1449,0)*AB1450,0)</f>
        <v>222</v>
      </c>
      <c r="AG1450" s="79"/>
    </row>
    <row r="1451" ht="16.5" customHeight="1">
      <c r="A1451" s="403">
        <v>63.0</v>
      </c>
      <c r="B1451" s="404" t="s">
        <v>7850</v>
      </c>
      <c r="C1451" s="405" t="s">
        <v>7851</v>
      </c>
      <c r="D1451" s="481"/>
      <c r="E1451" s="481"/>
      <c r="F1451" s="482"/>
      <c r="G1451" s="140"/>
      <c r="H1451" s="140"/>
      <c r="I1451" s="140"/>
      <c r="J1451" s="65"/>
      <c r="K1451" s="65"/>
      <c r="L1451" s="65"/>
      <c r="M1451" s="302"/>
      <c r="N1451" s="481"/>
      <c r="O1451" s="482"/>
      <c r="P1451" s="302"/>
      <c r="Q1451" s="384"/>
      <c r="R1451" s="481"/>
      <c r="S1451" s="505" t="s">
        <v>27</v>
      </c>
      <c r="T1451" s="409" t="s">
        <v>21</v>
      </c>
      <c r="U1451" s="457">
        <v>0.5</v>
      </c>
      <c r="V1451" s="457"/>
      <c r="W1451" s="469"/>
      <c r="X1451" s="409"/>
      <c r="Y1451" s="470"/>
      <c r="Z1451" s="426"/>
      <c r="AA1451" s="427"/>
      <c r="AB1451" s="427"/>
      <c r="AC1451" s="471"/>
      <c r="AD1451" s="471"/>
      <c r="AE1451" s="472"/>
      <c r="AF1451" s="414">
        <f>ROUND(ROUND(G1448*Q1448,0)*U1451,0)</f>
        <v>187</v>
      </c>
      <c r="AG1451" s="79"/>
    </row>
    <row r="1452" ht="16.5" customHeight="1">
      <c r="A1452" s="403">
        <v>63.0</v>
      </c>
      <c r="B1452" s="404" t="s">
        <v>7852</v>
      </c>
      <c r="C1452" s="405" t="s">
        <v>7853</v>
      </c>
      <c r="D1452" s="481"/>
      <c r="E1452" s="481"/>
      <c r="F1452" s="482"/>
      <c r="G1452" s="373"/>
      <c r="H1452" s="140"/>
      <c r="I1452" s="140"/>
      <c r="J1452" s="65"/>
      <c r="K1452" s="65"/>
      <c r="L1452" s="65"/>
      <c r="M1452" s="140"/>
      <c r="N1452" s="481"/>
      <c r="O1452" s="484"/>
      <c r="P1452" s="290"/>
      <c r="Q1452" s="386"/>
      <c r="R1452" s="483"/>
      <c r="S1452" s="495"/>
      <c r="T1452" s="418"/>
      <c r="U1452" s="424"/>
      <c r="V1452" s="424"/>
      <c r="W1452" s="474"/>
      <c r="X1452" s="418"/>
      <c r="Y1452" s="475"/>
      <c r="Z1452" s="420" t="s">
        <v>20</v>
      </c>
      <c r="AA1452" s="421" t="s">
        <v>21</v>
      </c>
      <c r="AB1452" s="422">
        <v>0.85</v>
      </c>
      <c r="AC1452" s="471"/>
      <c r="AD1452" s="471"/>
      <c r="AE1452" s="472"/>
      <c r="AF1452" s="414">
        <f>ROUND(ROUND(ROUND(G1448*Q1448,0)*U1451,0)*AB1452,0)</f>
        <v>159</v>
      </c>
      <c r="AG1452" s="79"/>
    </row>
    <row r="1453" ht="16.5" customHeight="1">
      <c r="A1453" s="29">
        <v>63.0</v>
      </c>
      <c r="B1453" s="30" t="s">
        <v>7854</v>
      </c>
      <c r="C1453" s="32" t="s">
        <v>7855</v>
      </c>
      <c r="D1453" s="481"/>
      <c r="E1453" s="481"/>
      <c r="F1453" s="307"/>
      <c r="G1453" s="373"/>
      <c r="H1453" s="140"/>
      <c r="I1453" s="140"/>
      <c r="J1453" s="65"/>
      <c r="K1453" s="65"/>
      <c r="L1453" s="65"/>
      <c r="M1453" s="140"/>
      <c r="N1453" s="481"/>
      <c r="O1453" s="82" t="s">
        <v>5011</v>
      </c>
      <c r="P1453" s="140"/>
      <c r="Q1453" s="95"/>
      <c r="R1453" s="332"/>
      <c r="S1453" s="332"/>
      <c r="T1453" s="152"/>
      <c r="U1453" s="152"/>
      <c r="V1453" s="152"/>
      <c r="W1453" s="327"/>
      <c r="X1453" s="287"/>
      <c r="Y1453" s="391"/>
      <c r="Z1453" s="435"/>
      <c r="AA1453" s="292"/>
      <c r="AB1453" s="292"/>
      <c r="AC1453" s="337"/>
      <c r="AD1453" s="337"/>
      <c r="AE1453" s="392"/>
      <c r="AF1453" s="45">
        <f>ROUND(G1448*Q1454,0)</f>
        <v>267</v>
      </c>
      <c r="AG1453" s="79"/>
    </row>
    <row r="1454" ht="16.5" customHeight="1">
      <c r="A1454" s="29">
        <v>63.0</v>
      </c>
      <c r="B1454" s="30" t="s">
        <v>7856</v>
      </c>
      <c r="C1454" s="32" t="s">
        <v>7857</v>
      </c>
      <c r="D1454" s="481"/>
      <c r="E1454" s="481"/>
      <c r="F1454" s="307"/>
      <c r="G1454" s="373"/>
      <c r="H1454" s="140"/>
      <c r="I1454" s="140"/>
      <c r="J1454" s="65"/>
      <c r="K1454" s="65"/>
      <c r="L1454" s="65"/>
      <c r="M1454" s="140"/>
      <c r="N1454" s="481"/>
      <c r="O1454" s="482"/>
      <c r="P1454" s="302" t="s">
        <v>21</v>
      </c>
      <c r="Q1454" s="349">
        <v>0.5</v>
      </c>
      <c r="R1454" s="338"/>
      <c r="S1454" s="338"/>
      <c r="T1454" s="291"/>
      <c r="U1454" s="291"/>
      <c r="V1454" s="291"/>
      <c r="W1454" s="330"/>
      <c r="X1454" s="290"/>
      <c r="Y1454" s="393"/>
      <c r="Z1454" s="356" t="s">
        <v>20</v>
      </c>
      <c r="AA1454" s="357" t="s">
        <v>21</v>
      </c>
      <c r="AB1454" s="358">
        <v>0.85</v>
      </c>
      <c r="AC1454" s="337"/>
      <c r="AD1454" s="337"/>
      <c r="AE1454" s="392"/>
      <c r="AF1454" s="45">
        <f>ROUND(ROUND(G1448*Q1454,0)*AB1454,0)</f>
        <v>227</v>
      </c>
      <c r="AG1454" s="79"/>
    </row>
    <row r="1455" ht="16.5" customHeight="1">
      <c r="A1455" s="403">
        <v>63.0</v>
      </c>
      <c r="B1455" s="404" t="s">
        <v>7858</v>
      </c>
      <c r="C1455" s="405" t="s">
        <v>7859</v>
      </c>
      <c r="D1455" s="481"/>
      <c r="E1455" s="112"/>
      <c r="F1455" s="307"/>
      <c r="G1455" s="140"/>
      <c r="H1455" s="140"/>
      <c r="I1455" s="140"/>
      <c r="J1455" s="65"/>
      <c r="K1455" s="65"/>
      <c r="L1455" s="65"/>
      <c r="M1455" s="140"/>
      <c r="N1455" s="481"/>
      <c r="O1455" s="482"/>
      <c r="P1455" s="140"/>
      <c r="Q1455" s="95"/>
      <c r="R1455" s="504" t="s">
        <v>23</v>
      </c>
      <c r="S1455" s="512" t="s">
        <v>24</v>
      </c>
      <c r="T1455" s="409" t="s">
        <v>21</v>
      </c>
      <c r="U1455" s="457">
        <v>0.7</v>
      </c>
      <c r="V1455" s="408"/>
      <c r="W1455" s="469"/>
      <c r="X1455" s="409"/>
      <c r="Y1455" s="470"/>
      <c r="Z1455" s="411"/>
      <c r="AA1455" s="412"/>
      <c r="AB1455" s="412"/>
      <c r="AC1455" s="471"/>
      <c r="AD1455" s="471"/>
      <c r="AE1455" s="472"/>
      <c r="AF1455" s="414">
        <f>ROUND(ROUND(G1448*Q1454,0)*U1455,0)</f>
        <v>187</v>
      </c>
      <c r="AG1455" s="79"/>
    </row>
    <row r="1456" ht="16.5" customHeight="1">
      <c r="A1456" s="403">
        <v>63.0</v>
      </c>
      <c r="B1456" s="404" t="s">
        <v>7860</v>
      </c>
      <c r="C1456" s="405" t="s">
        <v>7861</v>
      </c>
      <c r="D1456" s="481"/>
      <c r="E1456" s="112"/>
      <c r="F1456" s="307"/>
      <c r="G1456" s="373"/>
      <c r="H1456" s="140"/>
      <c r="I1456" s="140"/>
      <c r="J1456" s="65"/>
      <c r="K1456" s="65"/>
      <c r="L1456" s="65"/>
      <c r="M1456" s="140"/>
      <c r="N1456" s="481"/>
      <c r="O1456" s="482"/>
      <c r="P1456" s="140"/>
      <c r="Q1456" s="95"/>
      <c r="R1456" s="481"/>
      <c r="S1456" s="495"/>
      <c r="T1456" s="418"/>
      <c r="U1456" s="424"/>
      <c r="V1456" s="417"/>
      <c r="W1456" s="474"/>
      <c r="X1456" s="418"/>
      <c r="Y1456" s="475"/>
      <c r="Z1456" s="438" t="s">
        <v>20</v>
      </c>
      <c r="AA1456" s="409" t="s">
        <v>21</v>
      </c>
      <c r="AB1456" s="447">
        <v>0.85</v>
      </c>
      <c r="AC1456" s="471"/>
      <c r="AD1456" s="471"/>
      <c r="AE1456" s="472"/>
      <c r="AF1456" s="414">
        <f>ROUND(ROUND(ROUND(G1448*Q1454,0)*U1455,0)*AB1456,0)</f>
        <v>159</v>
      </c>
      <c r="AG1456" s="79"/>
    </row>
    <row r="1457" ht="16.5" customHeight="1">
      <c r="A1457" s="403">
        <v>63.0</v>
      </c>
      <c r="B1457" s="404" t="s">
        <v>7862</v>
      </c>
      <c r="C1457" s="405" t="s">
        <v>7863</v>
      </c>
      <c r="D1457" s="94"/>
      <c r="E1457" s="105"/>
      <c r="F1457" s="103"/>
      <c r="G1457" s="140"/>
      <c r="H1457" s="140"/>
      <c r="I1457" s="140"/>
      <c r="J1457" s="65"/>
      <c r="K1457" s="65"/>
      <c r="L1457" s="65"/>
      <c r="M1457" s="302"/>
      <c r="N1457" s="481"/>
      <c r="O1457" s="482"/>
      <c r="P1457" s="140"/>
      <c r="Q1457" s="95"/>
      <c r="R1457" s="481"/>
      <c r="S1457" s="505" t="s">
        <v>27</v>
      </c>
      <c r="T1457" s="409" t="s">
        <v>21</v>
      </c>
      <c r="U1457" s="457">
        <v>0.5</v>
      </c>
      <c r="V1457" s="457"/>
      <c r="W1457" s="469"/>
      <c r="X1457" s="409"/>
      <c r="Y1457" s="470"/>
      <c r="Z1457" s="426"/>
      <c r="AA1457" s="427"/>
      <c r="AB1457" s="427"/>
      <c r="AC1457" s="471"/>
      <c r="AD1457" s="471"/>
      <c r="AE1457" s="472"/>
      <c r="AF1457" s="414">
        <f>ROUND(ROUND(G1448*Q1454,0)*U1457,0)</f>
        <v>134</v>
      </c>
      <c r="AG1457" s="79"/>
    </row>
    <row r="1458" ht="16.5" customHeight="1">
      <c r="A1458" s="403">
        <v>63.0</v>
      </c>
      <c r="B1458" s="404" t="s">
        <v>7864</v>
      </c>
      <c r="C1458" s="405" t="s">
        <v>7865</v>
      </c>
      <c r="D1458" s="94"/>
      <c r="E1458" s="105"/>
      <c r="F1458" s="136"/>
      <c r="G1458" s="291"/>
      <c r="H1458" s="291"/>
      <c r="I1458" s="291"/>
      <c r="J1458" s="115"/>
      <c r="K1458" s="115"/>
      <c r="L1458" s="115"/>
      <c r="M1458" s="290"/>
      <c r="N1458" s="483"/>
      <c r="O1458" s="484"/>
      <c r="P1458" s="302"/>
      <c r="Q1458" s="384"/>
      <c r="R1458" s="483"/>
      <c r="S1458" s="495"/>
      <c r="T1458" s="418"/>
      <c r="U1458" s="424"/>
      <c r="V1458" s="424"/>
      <c r="W1458" s="474"/>
      <c r="X1458" s="418"/>
      <c r="Y1458" s="475"/>
      <c r="Z1458" s="420" t="s">
        <v>20</v>
      </c>
      <c r="AA1458" s="421" t="s">
        <v>21</v>
      </c>
      <c r="AB1458" s="422">
        <v>0.85</v>
      </c>
      <c r="AC1458" s="471"/>
      <c r="AD1458" s="471"/>
      <c r="AE1458" s="472"/>
      <c r="AF1458" s="414">
        <f>ROUND(ROUND(ROUND(G1448*Q1454,0)*U1457,0)*AB1458,0)</f>
        <v>114</v>
      </c>
      <c r="AG1458" s="79"/>
    </row>
    <row r="1459" ht="16.5" customHeight="1">
      <c r="A1459" s="29">
        <v>63.0</v>
      </c>
      <c r="B1459" s="30" t="s">
        <v>7866</v>
      </c>
      <c r="C1459" s="32" t="s">
        <v>7867</v>
      </c>
      <c r="D1459" s="112"/>
      <c r="E1459" s="112"/>
      <c r="F1459" s="183" t="s">
        <v>1110</v>
      </c>
      <c r="G1459" s="63"/>
      <c r="H1459" s="63"/>
      <c r="I1459" s="63"/>
      <c r="J1459" s="140"/>
      <c r="K1459" s="140"/>
      <c r="L1459" s="348"/>
      <c r="M1459" s="140"/>
      <c r="N1459" s="206" t="s">
        <v>4961</v>
      </c>
      <c r="O1459" s="82" t="s">
        <v>4962</v>
      </c>
      <c r="P1459" s="152"/>
      <c r="Q1459" s="153"/>
      <c r="R1459" s="332"/>
      <c r="S1459" s="332"/>
      <c r="T1459" s="152"/>
      <c r="U1459" s="152"/>
      <c r="V1459" s="152"/>
      <c r="W1459" s="299"/>
      <c r="X1459" s="287"/>
      <c r="Y1459" s="345"/>
      <c r="Z1459" s="435"/>
      <c r="AA1459" s="292"/>
      <c r="AB1459" s="292"/>
      <c r="AC1459" s="337"/>
      <c r="AD1459" s="337"/>
      <c r="AE1459" s="392"/>
      <c r="AF1459" s="45">
        <f>ROUND(G1460*Q1460,0)</f>
        <v>461</v>
      </c>
      <c r="AG1459" s="79"/>
    </row>
    <row r="1460" ht="16.5" customHeight="1">
      <c r="A1460" s="29">
        <v>63.0</v>
      </c>
      <c r="B1460" s="30" t="s">
        <v>7868</v>
      </c>
      <c r="C1460" s="32" t="s">
        <v>7869</v>
      </c>
      <c r="D1460" s="69"/>
      <c r="E1460" s="112"/>
      <c r="F1460" s="482"/>
      <c r="G1460" s="347">
        <f>'30放課後等デイ(基本１)'!J1086</f>
        <v>658</v>
      </c>
      <c r="H1460" s="140" t="s">
        <v>9</v>
      </c>
      <c r="I1460" s="63"/>
      <c r="J1460" s="140"/>
      <c r="K1460" s="140"/>
      <c r="L1460" s="348"/>
      <c r="M1460" s="140"/>
      <c r="N1460" s="481"/>
      <c r="O1460" s="482"/>
      <c r="P1460" s="302" t="s">
        <v>21</v>
      </c>
      <c r="Q1460" s="349">
        <v>0.7</v>
      </c>
      <c r="R1460" s="333"/>
      <c r="S1460" s="333"/>
      <c r="T1460" s="140"/>
      <c r="U1460" s="140"/>
      <c r="V1460" s="140"/>
      <c r="W1460" s="303"/>
      <c r="X1460" s="290"/>
      <c r="Y1460" s="350"/>
      <c r="Z1460" s="356" t="s">
        <v>20</v>
      </c>
      <c r="AA1460" s="357" t="s">
        <v>21</v>
      </c>
      <c r="AB1460" s="358">
        <v>0.85</v>
      </c>
      <c r="AC1460" s="337"/>
      <c r="AD1460" s="337"/>
      <c r="AE1460" s="392"/>
      <c r="AF1460" s="45">
        <f>ROUND(ROUND(G1460*Q1460,0)*AB1460,0)</f>
        <v>392</v>
      </c>
      <c r="AG1460" s="79"/>
    </row>
    <row r="1461" ht="16.5" customHeight="1">
      <c r="A1461" s="29">
        <v>63.0</v>
      </c>
      <c r="B1461" s="30" t="s">
        <v>7870</v>
      </c>
      <c r="C1461" s="32" t="s">
        <v>7871</v>
      </c>
      <c r="D1461" s="69"/>
      <c r="E1461" s="112"/>
      <c r="F1461" s="482"/>
      <c r="G1461" s="63"/>
      <c r="H1461" s="63"/>
      <c r="I1461" s="63"/>
      <c r="J1461" s="140"/>
      <c r="K1461" s="140"/>
      <c r="L1461" s="348"/>
      <c r="M1461" s="304"/>
      <c r="N1461" s="481"/>
      <c r="O1461" s="482"/>
      <c r="P1461" s="304"/>
      <c r="Q1461" s="380"/>
      <c r="R1461" s="334"/>
      <c r="S1461" s="334"/>
      <c r="T1461" s="140"/>
      <c r="U1461" s="140"/>
      <c r="V1461" s="140"/>
      <c r="W1461" s="305" t="s">
        <v>326</v>
      </c>
      <c r="X1461" s="302" t="s">
        <v>21</v>
      </c>
      <c r="Y1461" s="349">
        <f>$Y$657</f>
        <v>0.7</v>
      </c>
      <c r="Z1461" s="398"/>
      <c r="AA1461" s="288"/>
      <c r="AB1461" s="288"/>
      <c r="AC1461" s="297"/>
      <c r="AD1461" s="297"/>
      <c r="AE1461" s="362"/>
      <c r="AF1461" s="45">
        <f>ROUND(ROUND(G1460*Q1460,0)*Y1461,0)</f>
        <v>323</v>
      </c>
      <c r="AG1461" s="79"/>
    </row>
    <row r="1462" ht="16.5" customHeight="1">
      <c r="A1462" s="29">
        <v>63.0</v>
      </c>
      <c r="B1462" s="30" t="s">
        <v>7872</v>
      </c>
      <c r="C1462" s="32" t="s">
        <v>7873</v>
      </c>
      <c r="D1462" s="69"/>
      <c r="E1462" s="112"/>
      <c r="F1462" s="76"/>
      <c r="G1462" s="63"/>
      <c r="H1462" s="63"/>
      <c r="I1462" s="63"/>
      <c r="J1462" s="140"/>
      <c r="K1462" s="140"/>
      <c r="L1462" s="348"/>
      <c r="M1462" s="304"/>
      <c r="N1462" s="481"/>
      <c r="O1462" s="482"/>
      <c r="P1462" s="304"/>
      <c r="Q1462" s="380"/>
      <c r="R1462" s="334"/>
      <c r="S1462" s="334"/>
      <c r="T1462" s="140"/>
      <c r="U1462" s="140"/>
      <c r="V1462" s="140"/>
      <c r="W1462" s="484"/>
      <c r="X1462" s="290"/>
      <c r="Y1462" s="355"/>
      <c r="Z1462" s="299" t="s">
        <v>20</v>
      </c>
      <c r="AA1462" s="287" t="s">
        <v>21</v>
      </c>
      <c r="AB1462" s="351">
        <v>0.85</v>
      </c>
      <c r="AC1462" s="297"/>
      <c r="AD1462" s="297"/>
      <c r="AE1462" s="362"/>
      <c r="AF1462" s="45">
        <f>ROUND(ROUND(ROUND(G1460*Q1460,0)*Y1461,0)*AB1462,0)</f>
        <v>275</v>
      </c>
      <c r="AG1462" s="79"/>
    </row>
    <row r="1463" ht="16.5" customHeight="1">
      <c r="A1463" s="29">
        <v>63.0</v>
      </c>
      <c r="B1463" s="30" t="s">
        <v>7874</v>
      </c>
      <c r="C1463" s="32" t="s">
        <v>7875</v>
      </c>
      <c r="D1463" s="69"/>
      <c r="E1463" s="112"/>
      <c r="F1463" s="76"/>
      <c r="G1463" s="63"/>
      <c r="H1463" s="63"/>
      <c r="I1463" s="63"/>
      <c r="J1463" s="140"/>
      <c r="K1463" s="140"/>
      <c r="L1463" s="348"/>
      <c r="M1463" s="304"/>
      <c r="N1463" s="481"/>
      <c r="O1463" s="482"/>
      <c r="P1463" s="304"/>
      <c r="Q1463" s="380"/>
      <c r="R1463" s="334"/>
      <c r="S1463" s="334"/>
      <c r="T1463" s="140"/>
      <c r="U1463" s="140"/>
      <c r="V1463" s="95"/>
      <c r="W1463" s="305" t="s">
        <v>329</v>
      </c>
      <c r="X1463" s="302" t="s">
        <v>21</v>
      </c>
      <c r="Y1463" s="349">
        <f>$Y$659</f>
        <v>0.85</v>
      </c>
      <c r="Z1463" s="434"/>
      <c r="AA1463" s="297"/>
      <c r="AB1463" s="297"/>
      <c r="AC1463" s="297"/>
      <c r="AD1463" s="297"/>
      <c r="AE1463" s="362"/>
      <c r="AF1463" s="45">
        <f>ROUND(ROUND(G1460*Q1460,0)*Y1463,0)</f>
        <v>392</v>
      </c>
      <c r="AG1463" s="79"/>
    </row>
    <row r="1464" ht="16.5" customHeight="1">
      <c r="A1464" s="29">
        <v>63.0</v>
      </c>
      <c r="B1464" s="30" t="s">
        <v>7876</v>
      </c>
      <c r="C1464" s="32" t="s">
        <v>7877</v>
      </c>
      <c r="D1464" s="69"/>
      <c r="E1464" s="112"/>
      <c r="F1464" s="76"/>
      <c r="G1464" s="63"/>
      <c r="H1464" s="63"/>
      <c r="I1464" s="63"/>
      <c r="J1464" s="140"/>
      <c r="K1464" s="140"/>
      <c r="L1464" s="348"/>
      <c r="M1464" s="304"/>
      <c r="N1464" s="481"/>
      <c r="O1464" s="307"/>
      <c r="P1464" s="304"/>
      <c r="Q1464" s="380"/>
      <c r="R1464" s="334"/>
      <c r="S1464" s="334"/>
      <c r="T1464" s="140"/>
      <c r="U1464" s="140"/>
      <c r="V1464" s="95"/>
      <c r="W1464" s="484"/>
      <c r="X1464" s="290"/>
      <c r="Y1464" s="355"/>
      <c r="Z1464" s="356" t="s">
        <v>20</v>
      </c>
      <c r="AA1464" s="357" t="s">
        <v>21</v>
      </c>
      <c r="AB1464" s="358">
        <v>0.85</v>
      </c>
      <c r="AC1464" s="297"/>
      <c r="AD1464" s="297"/>
      <c r="AE1464" s="362"/>
      <c r="AF1464" s="45">
        <f>ROUND(ROUND(ROUND(G1460*Q1460,0)*Y1463,0)*AB1464,0)</f>
        <v>333</v>
      </c>
      <c r="AG1464" s="79"/>
    </row>
    <row r="1465" ht="16.5" customHeight="1">
      <c r="A1465" s="403">
        <v>63.0</v>
      </c>
      <c r="B1465" s="404" t="s">
        <v>7878</v>
      </c>
      <c r="C1465" s="405" t="s">
        <v>7879</v>
      </c>
      <c r="D1465" s="69"/>
      <c r="E1465" s="112"/>
      <c r="F1465" s="307"/>
      <c r="G1465" s="140"/>
      <c r="H1465" s="140"/>
      <c r="I1465" s="140"/>
      <c r="J1465" s="65"/>
      <c r="K1465" s="65"/>
      <c r="L1465" s="65"/>
      <c r="M1465" s="140"/>
      <c r="N1465" s="481"/>
      <c r="O1465" s="94"/>
      <c r="P1465" s="140"/>
      <c r="Q1465" s="95"/>
      <c r="R1465" s="504" t="s">
        <v>23</v>
      </c>
      <c r="S1465" s="505" t="s">
        <v>24</v>
      </c>
      <c r="T1465" s="408"/>
      <c r="U1465" s="408"/>
      <c r="V1465" s="437"/>
      <c r="W1465" s="438"/>
      <c r="X1465" s="409"/>
      <c r="Y1465" s="439"/>
      <c r="Z1465" s="423"/>
      <c r="AA1465" s="424"/>
      <c r="AB1465" s="424"/>
      <c r="AC1465" s="471"/>
      <c r="AD1465" s="471"/>
      <c r="AE1465" s="472"/>
      <c r="AF1465" s="414">
        <f>ROUND(ROUND(G1460*Q1460,0)*U1466,0)</f>
        <v>323</v>
      </c>
      <c r="AG1465" s="79"/>
    </row>
    <row r="1466" ht="16.5" customHeight="1">
      <c r="A1466" s="403">
        <v>63.0</v>
      </c>
      <c r="B1466" s="404" t="s">
        <v>7880</v>
      </c>
      <c r="C1466" s="405" t="s">
        <v>7881</v>
      </c>
      <c r="D1466" s="69"/>
      <c r="E1466" s="112"/>
      <c r="F1466" s="307"/>
      <c r="G1466" s="373"/>
      <c r="H1466" s="140"/>
      <c r="I1466" s="140"/>
      <c r="J1466" s="65"/>
      <c r="K1466" s="65"/>
      <c r="L1466" s="65"/>
      <c r="M1466" s="140"/>
      <c r="N1466" s="481"/>
      <c r="O1466" s="94"/>
      <c r="P1466" s="140"/>
      <c r="Q1466" s="95"/>
      <c r="R1466" s="481"/>
      <c r="S1466" s="506"/>
      <c r="T1466" s="442" t="s">
        <v>21</v>
      </c>
      <c r="U1466" s="443">
        <v>0.7</v>
      </c>
      <c r="V1466" s="444"/>
      <c r="W1466" s="445"/>
      <c r="X1466" s="418"/>
      <c r="Y1466" s="446"/>
      <c r="Z1466" s="420" t="s">
        <v>20</v>
      </c>
      <c r="AA1466" s="421" t="s">
        <v>21</v>
      </c>
      <c r="AB1466" s="422">
        <v>0.85</v>
      </c>
      <c r="AC1466" s="471"/>
      <c r="AD1466" s="471"/>
      <c r="AE1466" s="472"/>
      <c r="AF1466" s="414">
        <f>ROUND(ROUND(ROUND(G1460*Q1460,0)*U1466,0)*AB1466,0)</f>
        <v>275</v>
      </c>
      <c r="AG1466" s="79"/>
    </row>
    <row r="1467" ht="16.5" customHeight="1">
      <c r="A1467" s="403">
        <v>63.0</v>
      </c>
      <c r="B1467" s="404" t="s">
        <v>7882</v>
      </c>
      <c r="C1467" s="405" t="s">
        <v>7883</v>
      </c>
      <c r="D1467" s="94"/>
      <c r="E1467" s="105"/>
      <c r="F1467" s="103"/>
      <c r="G1467" s="140"/>
      <c r="H1467" s="140"/>
      <c r="I1467" s="140"/>
      <c r="J1467" s="65"/>
      <c r="K1467" s="65"/>
      <c r="L1467" s="65"/>
      <c r="M1467" s="302"/>
      <c r="N1467" s="481"/>
      <c r="O1467" s="383"/>
      <c r="P1467" s="302"/>
      <c r="Q1467" s="384"/>
      <c r="R1467" s="481"/>
      <c r="S1467" s="506"/>
      <c r="T1467" s="442"/>
      <c r="U1467" s="443"/>
      <c r="V1467" s="448"/>
      <c r="W1467" s="507" t="s">
        <v>326</v>
      </c>
      <c r="X1467" s="442" t="s">
        <v>21</v>
      </c>
      <c r="Y1467" s="448">
        <f>$Y$657</f>
        <v>0.7</v>
      </c>
      <c r="Z1467" s="411"/>
      <c r="AA1467" s="412"/>
      <c r="AB1467" s="412"/>
      <c r="AC1467" s="427"/>
      <c r="AD1467" s="427"/>
      <c r="AE1467" s="428"/>
      <c r="AF1467" s="414">
        <f>ROUND(ROUND(ROUND(G1460*Q1460,0)*U1466,0)*Y1467,0)</f>
        <v>226</v>
      </c>
      <c r="AG1467" s="79"/>
    </row>
    <row r="1468" ht="16.5" customHeight="1">
      <c r="A1468" s="403">
        <v>63.0</v>
      </c>
      <c r="B1468" s="404" t="s">
        <v>7884</v>
      </c>
      <c r="C1468" s="405" t="s">
        <v>7885</v>
      </c>
      <c r="D1468" s="94"/>
      <c r="E1468" s="105"/>
      <c r="F1468" s="103"/>
      <c r="G1468" s="140"/>
      <c r="H1468" s="140"/>
      <c r="I1468" s="140"/>
      <c r="J1468" s="65"/>
      <c r="K1468" s="65"/>
      <c r="L1468" s="65"/>
      <c r="M1468" s="302"/>
      <c r="N1468" s="481"/>
      <c r="O1468" s="383"/>
      <c r="P1468" s="302"/>
      <c r="Q1468" s="384"/>
      <c r="R1468" s="481"/>
      <c r="S1468" s="506"/>
      <c r="T1468" s="442"/>
      <c r="U1468" s="443"/>
      <c r="V1468" s="448"/>
      <c r="W1468" s="495"/>
      <c r="X1468" s="418"/>
      <c r="Y1468" s="419"/>
      <c r="Z1468" s="438" t="s">
        <v>20</v>
      </c>
      <c r="AA1468" s="409" t="s">
        <v>21</v>
      </c>
      <c r="AB1468" s="447">
        <v>0.85</v>
      </c>
      <c r="AC1468" s="427"/>
      <c r="AD1468" s="427"/>
      <c r="AE1468" s="428"/>
      <c r="AF1468" s="414">
        <f>ROUND(ROUND(ROUND(ROUND(G1460*Q1460,0)*U1466,0)*Y1467,0)*AB1468,0)</f>
        <v>192</v>
      </c>
      <c r="AG1468" s="79"/>
    </row>
    <row r="1469" ht="16.5" customHeight="1">
      <c r="A1469" s="403">
        <v>63.0</v>
      </c>
      <c r="B1469" s="404" t="s">
        <v>7886</v>
      </c>
      <c r="C1469" s="405" t="s">
        <v>7887</v>
      </c>
      <c r="D1469" s="94"/>
      <c r="E1469" s="105"/>
      <c r="F1469" s="103"/>
      <c r="G1469" s="140"/>
      <c r="H1469" s="140"/>
      <c r="I1469" s="140"/>
      <c r="J1469" s="65"/>
      <c r="K1469" s="65"/>
      <c r="L1469" s="65"/>
      <c r="M1469" s="302"/>
      <c r="N1469" s="382"/>
      <c r="O1469" s="383"/>
      <c r="P1469" s="302"/>
      <c r="Q1469" s="384"/>
      <c r="R1469" s="481"/>
      <c r="S1469" s="506"/>
      <c r="T1469" s="442"/>
      <c r="U1469" s="443"/>
      <c r="V1469" s="448"/>
      <c r="W1469" s="507" t="s">
        <v>329</v>
      </c>
      <c r="X1469" s="442" t="s">
        <v>21</v>
      </c>
      <c r="Y1469" s="448">
        <f>$Y$659</f>
        <v>0.85</v>
      </c>
      <c r="Z1469" s="426"/>
      <c r="AA1469" s="427"/>
      <c r="AB1469" s="427"/>
      <c r="AC1469" s="427"/>
      <c r="AD1469" s="427"/>
      <c r="AE1469" s="428"/>
      <c r="AF1469" s="414">
        <f>ROUND(ROUND(ROUND(G1460*Q1460,0)*U1466,0)*Y1469,0)</f>
        <v>275</v>
      </c>
      <c r="AG1469" s="79"/>
    </row>
    <row r="1470" ht="16.5" customHeight="1">
      <c r="A1470" s="403">
        <v>63.0</v>
      </c>
      <c r="B1470" s="404" t="s">
        <v>7888</v>
      </c>
      <c r="C1470" s="405" t="s">
        <v>7889</v>
      </c>
      <c r="D1470" s="94"/>
      <c r="E1470" s="105"/>
      <c r="F1470" s="103"/>
      <c r="G1470" s="140"/>
      <c r="H1470" s="140"/>
      <c r="I1470" s="140"/>
      <c r="J1470" s="65"/>
      <c r="K1470" s="65"/>
      <c r="L1470" s="65"/>
      <c r="M1470" s="302"/>
      <c r="N1470" s="382"/>
      <c r="O1470" s="383"/>
      <c r="P1470" s="302"/>
      <c r="Q1470" s="384"/>
      <c r="R1470" s="481"/>
      <c r="S1470" s="495"/>
      <c r="T1470" s="442"/>
      <c r="U1470" s="443"/>
      <c r="V1470" s="448"/>
      <c r="W1470" s="495"/>
      <c r="X1470" s="418"/>
      <c r="Y1470" s="419"/>
      <c r="Z1470" s="420" t="s">
        <v>20</v>
      </c>
      <c r="AA1470" s="421" t="s">
        <v>21</v>
      </c>
      <c r="AB1470" s="422">
        <v>0.85</v>
      </c>
      <c r="AC1470" s="427"/>
      <c r="AD1470" s="427"/>
      <c r="AE1470" s="428"/>
      <c r="AF1470" s="414">
        <f>ROUND(ROUND(ROUND(ROUND(G1460*Q1460,0)*U1466,0)*Y1469,0)*AB1470,0)</f>
        <v>234</v>
      </c>
      <c r="AG1470" s="79"/>
    </row>
    <row r="1471" ht="16.5" customHeight="1">
      <c r="A1471" s="403">
        <v>63.0</v>
      </c>
      <c r="B1471" s="404" t="s">
        <v>7890</v>
      </c>
      <c r="C1471" s="405" t="s">
        <v>7891</v>
      </c>
      <c r="D1471" s="94"/>
      <c r="E1471" s="105"/>
      <c r="F1471" s="103"/>
      <c r="G1471" s="140"/>
      <c r="H1471" s="140"/>
      <c r="I1471" s="140"/>
      <c r="J1471" s="65"/>
      <c r="K1471" s="65"/>
      <c r="L1471" s="65"/>
      <c r="M1471" s="302"/>
      <c r="N1471" s="382"/>
      <c r="O1471" s="383"/>
      <c r="P1471" s="302"/>
      <c r="Q1471" s="384"/>
      <c r="R1471" s="481"/>
      <c r="S1471" s="505" t="s">
        <v>27</v>
      </c>
      <c r="T1471" s="409"/>
      <c r="U1471" s="457"/>
      <c r="V1471" s="410"/>
      <c r="W1471" s="438"/>
      <c r="X1471" s="409"/>
      <c r="Y1471" s="439"/>
      <c r="Z1471" s="423"/>
      <c r="AA1471" s="424"/>
      <c r="AB1471" s="424"/>
      <c r="AC1471" s="471"/>
      <c r="AD1471" s="471"/>
      <c r="AE1471" s="472"/>
      <c r="AF1471" s="414">
        <f>ROUND(ROUND(G1460*Q1460,0)*U1472,0)</f>
        <v>231</v>
      </c>
      <c r="AG1471" s="79"/>
    </row>
    <row r="1472" ht="16.5" customHeight="1">
      <c r="A1472" s="403">
        <v>63.0</v>
      </c>
      <c r="B1472" s="404" t="s">
        <v>7892</v>
      </c>
      <c r="C1472" s="405" t="s">
        <v>7893</v>
      </c>
      <c r="D1472" s="94"/>
      <c r="E1472" s="105"/>
      <c r="F1472" s="103"/>
      <c r="G1472" s="140"/>
      <c r="H1472" s="140"/>
      <c r="I1472" s="140"/>
      <c r="J1472" s="65"/>
      <c r="K1472" s="65"/>
      <c r="L1472" s="65"/>
      <c r="M1472" s="302"/>
      <c r="N1472" s="382"/>
      <c r="O1472" s="383"/>
      <c r="P1472" s="302"/>
      <c r="Q1472" s="384"/>
      <c r="R1472" s="508"/>
      <c r="S1472" s="506"/>
      <c r="T1472" s="442" t="s">
        <v>21</v>
      </c>
      <c r="U1472" s="443">
        <v>0.5</v>
      </c>
      <c r="V1472" s="448"/>
      <c r="W1472" s="445"/>
      <c r="X1472" s="418"/>
      <c r="Y1472" s="446"/>
      <c r="Z1472" s="420" t="s">
        <v>20</v>
      </c>
      <c r="AA1472" s="421" t="s">
        <v>21</v>
      </c>
      <c r="AB1472" s="422">
        <v>0.85</v>
      </c>
      <c r="AC1472" s="471"/>
      <c r="AD1472" s="471"/>
      <c r="AE1472" s="472"/>
      <c r="AF1472" s="414">
        <f>ROUND(ROUND(ROUND(G1460*Q1460,0)*U1472,0)*AB1472,0)</f>
        <v>196</v>
      </c>
      <c r="AG1472" s="79"/>
    </row>
    <row r="1473" ht="16.5" customHeight="1">
      <c r="A1473" s="403">
        <v>63.0</v>
      </c>
      <c r="B1473" s="404" t="s">
        <v>7894</v>
      </c>
      <c r="C1473" s="405" t="s">
        <v>7895</v>
      </c>
      <c r="D1473" s="94"/>
      <c r="E1473" s="105"/>
      <c r="F1473" s="103"/>
      <c r="G1473" s="140"/>
      <c r="H1473" s="140"/>
      <c r="I1473" s="140"/>
      <c r="J1473" s="65"/>
      <c r="K1473" s="65"/>
      <c r="L1473" s="65"/>
      <c r="M1473" s="302"/>
      <c r="N1473" s="382"/>
      <c r="O1473" s="383"/>
      <c r="P1473" s="302"/>
      <c r="Q1473" s="384"/>
      <c r="R1473" s="458"/>
      <c r="S1473" s="506"/>
      <c r="T1473" s="478"/>
      <c r="U1473" s="478"/>
      <c r="V1473" s="448"/>
      <c r="W1473" s="507" t="s">
        <v>326</v>
      </c>
      <c r="X1473" s="442" t="s">
        <v>21</v>
      </c>
      <c r="Y1473" s="448">
        <f>$Y$657</f>
        <v>0.7</v>
      </c>
      <c r="Z1473" s="411"/>
      <c r="AA1473" s="412"/>
      <c r="AB1473" s="412"/>
      <c r="AC1473" s="427"/>
      <c r="AD1473" s="427"/>
      <c r="AE1473" s="428"/>
      <c r="AF1473" s="414">
        <f>ROUND(ROUND(ROUND(G1460*Q1460,0)*U1472,0)*Y1473,0)</f>
        <v>162</v>
      </c>
      <c r="AG1473" s="79"/>
    </row>
    <row r="1474" ht="16.5" customHeight="1">
      <c r="A1474" s="403">
        <v>63.0</v>
      </c>
      <c r="B1474" s="404" t="s">
        <v>7896</v>
      </c>
      <c r="C1474" s="405" t="s">
        <v>7897</v>
      </c>
      <c r="D1474" s="94"/>
      <c r="E1474" s="105"/>
      <c r="F1474" s="103"/>
      <c r="G1474" s="140"/>
      <c r="H1474" s="140"/>
      <c r="I1474" s="140"/>
      <c r="J1474" s="65"/>
      <c r="K1474" s="65"/>
      <c r="L1474" s="65"/>
      <c r="M1474" s="302"/>
      <c r="N1474" s="382"/>
      <c r="O1474" s="383"/>
      <c r="P1474" s="302"/>
      <c r="Q1474" s="384"/>
      <c r="R1474" s="458"/>
      <c r="S1474" s="506"/>
      <c r="T1474" s="442"/>
      <c r="U1474" s="443"/>
      <c r="V1474" s="448"/>
      <c r="W1474" s="495"/>
      <c r="X1474" s="418"/>
      <c r="Y1474" s="419"/>
      <c r="Z1474" s="438" t="s">
        <v>20</v>
      </c>
      <c r="AA1474" s="409" t="s">
        <v>21</v>
      </c>
      <c r="AB1474" s="447">
        <v>0.85</v>
      </c>
      <c r="AC1474" s="427"/>
      <c r="AD1474" s="427"/>
      <c r="AE1474" s="428"/>
      <c r="AF1474" s="414">
        <f>ROUND(ROUND(ROUND(ROUND(G1460*Q1460,0)*U1472,0)*Y1473,0)*AB1474,0)</f>
        <v>138</v>
      </c>
      <c r="AG1474" s="79"/>
    </row>
    <row r="1475" ht="16.5" customHeight="1">
      <c r="A1475" s="403">
        <v>63.0</v>
      </c>
      <c r="B1475" s="404" t="s">
        <v>7898</v>
      </c>
      <c r="C1475" s="405" t="s">
        <v>7899</v>
      </c>
      <c r="D1475" s="105"/>
      <c r="E1475" s="105"/>
      <c r="F1475" s="103"/>
      <c r="G1475" s="140"/>
      <c r="H1475" s="140"/>
      <c r="I1475" s="140"/>
      <c r="J1475" s="65"/>
      <c r="K1475" s="65"/>
      <c r="L1475" s="65"/>
      <c r="M1475" s="302"/>
      <c r="N1475" s="382"/>
      <c r="O1475" s="383"/>
      <c r="P1475" s="302"/>
      <c r="Q1475" s="384"/>
      <c r="R1475" s="458"/>
      <c r="S1475" s="506"/>
      <c r="T1475" s="442"/>
      <c r="U1475" s="443"/>
      <c r="V1475" s="448"/>
      <c r="W1475" s="507" t="s">
        <v>329</v>
      </c>
      <c r="X1475" s="442" t="s">
        <v>21</v>
      </c>
      <c r="Y1475" s="448">
        <f>$Y$659</f>
        <v>0.85</v>
      </c>
      <c r="Z1475" s="426"/>
      <c r="AA1475" s="427"/>
      <c r="AB1475" s="427"/>
      <c r="AC1475" s="427"/>
      <c r="AD1475" s="427"/>
      <c r="AE1475" s="428"/>
      <c r="AF1475" s="414">
        <f>ROUND(ROUND(ROUND(G1460*Q1460,0)*U1472,0)*Y1475,0)</f>
        <v>196</v>
      </c>
      <c r="AG1475" s="79"/>
    </row>
    <row r="1476" ht="16.5" customHeight="1">
      <c r="A1476" s="403">
        <v>63.0</v>
      </c>
      <c r="B1476" s="404" t="s">
        <v>7900</v>
      </c>
      <c r="C1476" s="405" t="s">
        <v>7901</v>
      </c>
      <c r="D1476" s="94"/>
      <c r="E1476" s="105"/>
      <c r="F1476" s="103"/>
      <c r="G1476" s="140"/>
      <c r="H1476" s="140"/>
      <c r="I1476" s="140"/>
      <c r="J1476" s="65"/>
      <c r="K1476" s="65"/>
      <c r="L1476" s="65"/>
      <c r="M1476" s="302"/>
      <c r="N1476" s="382"/>
      <c r="O1476" s="387"/>
      <c r="P1476" s="290"/>
      <c r="Q1476" s="386"/>
      <c r="R1476" s="460"/>
      <c r="S1476" s="495"/>
      <c r="T1476" s="418"/>
      <c r="U1476" s="424"/>
      <c r="V1476" s="419"/>
      <c r="W1476" s="495"/>
      <c r="X1476" s="418"/>
      <c r="Y1476" s="419"/>
      <c r="Z1476" s="420" t="s">
        <v>20</v>
      </c>
      <c r="AA1476" s="421" t="s">
        <v>21</v>
      </c>
      <c r="AB1476" s="422">
        <v>0.85</v>
      </c>
      <c r="AC1476" s="427"/>
      <c r="AD1476" s="427"/>
      <c r="AE1476" s="428"/>
      <c r="AF1476" s="414">
        <f>ROUND(ROUND(ROUND(ROUND(G1460*Q1460,0)*U1472,0)*Y1475,0)*AB1476,0)</f>
        <v>167</v>
      </c>
      <c r="AG1476" s="79"/>
    </row>
    <row r="1477" ht="16.5" customHeight="1">
      <c r="A1477" s="29">
        <v>63.0</v>
      </c>
      <c r="B1477" s="30" t="s">
        <v>7902</v>
      </c>
      <c r="C1477" s="32" t="s">
        <v>7903</v>
      </c>
      <c r="D1477" s="94"/>
      <c r="E1477" s="105"/>
      <c r="F1477" s="103"/>
      <c r="G1477" s="140"/>
      <c r="H1477" s="140"/>
      <c r="I1477" s="140"/>
      <c r="J1477" s="65"/>
      <c r="K1477" s="65"/>
      <c r="L1477" s="65"/>
      <c r="M1477" s="302"/>
      <c r="N1477" s="367"/>
      <c r="O1477" s="82" t="s">
        <v>5011</v>
      </c>
      <c r="P1477" s="140"/>
      <c r="Q1477" s="95"/>
      <c r="R1477" s="332"/>
      <c r="S1477" s="332"/>
      <c r="T1477" s="152"/>
      <c r="U1477" s="152"/>
      <c r="V1477" s="152"/>
      <c r="W1477" s="299"/>
      <c r="X1477" s="287"/>
      <c r="Y1477" s="345"/>
      <c r="Z1477" s="435"/>
      <c r="AA1477" s="292"/>
      <c r="AB1477" s="292"/>
      <c r="AC1477" s="337"/>
      <c r="AD1477" s="337"/>
      <c r="AE1477" s="392"/>
      <c r="AF1477" s="45">
        <f>ROUND(G1460*Q1478,0)</f>
        <v>329</v>
      </c>
      <c r="AG1477" s="79"/>
    </row>
    <row r="1478" ht="16.5" customHeight="1">
      <c r="A1478" s="29">
        <v>63.0</v>
      </c>
      <c r="B1478" s="30" t="s">
        <v>7904</v>
      </c>
      <c r="C1478" s="32" t="s">
        <v>7905</v>
      </c>
      <c r="D1478" s="94"/>
      <c r="E1478" s="105"/>
      <c r="F1478" s="103"/>
      <c r="G1478" s="140"/>
      <c r="H1478" s="140"/>
      <c r="I1478" s="140"/>
      <c r="J1478" s="65"/>
      <c r="K1478" s="65"/>
      <c r="L1478" s="65"/>
      <c r="M1478" s="302"/>
      <c r="N1478" s="105"/>
      <c r="O1478" s="482"/>
      <c r="P1478" s="302" t="s">
        <v>21</v>
      </c>
      <c r="Q1478" s="349">
        <v>0.5</v>
      </c>
      <c r="R1478" s="333"/>
      <c r="S1478" s="333"/>
      <c r="T1478" s="140"/>
      <c r="U1478" s="140"/>
      <c r="V1478" s="140"/>
      <c r="W1478" s="303"/>
      <c r="X1478" s="290"/>
      <c r="Y1478" s="350"/>
      <c r="Z1478" s="356" t="s">
        <v>20</v>
      </c>
      <c r="AA1478" s="357" t="s">
        <v>21</v>
      </c>
      <c r="AB1478" s="358">
        <v>0.85</v>
      </c>
      <c r="AC1478" s="337"/>
      <c r="AD1478" s="337"/>
      <c r="AE1478" s="392"/>
      <c r="AF1478" s="45">
        <f>ROUND(ROUND(G1460*Q1478,0)*AB1478,0)</f>
        <v>280</v>
      </c>
      <c r="AG1478" s="79"/>
    </row>
    <row r="1479" ht="16.5" customHeight="1">
      <c r="A1479" s="29">
        <v>63.0</v>
      </c>
      <c r="B1479" s="30" t="s">
        <v>7906</v>
      </c>
      <c r="C1479" s="32" t="s">
        <v>7907</v>
      </c>
      <c r="D1479" s="94"/>
      <c r="E1479" s="105"/>
      <c r="F1479" s="103"/>
      <c r="G1479" s="140"/>
      <c r="H1479" s="140"/>
      <c r="I1479" s="140"/>
      <c r="J1479" s="65"/>
      <c r="K1479" s="65"/>
      <c r="L1479" s="65"/>
      <c r="M1479" s="302"/>
      <c r="N1479" s="381"/>
      <c r="O1479" s="482"/>
      <c r="P1479" s="304"/>
      <c r="Q1479" s="380"/>
      <c r="R1479" s="334"/>
      <c r="S1479" s="334"/>
      <c r="T1479" s="140"/>
      <c r="U1479" s="140"/>
      <c r="V1479" s="140"/>
      <c r="W1479" s="305" t="s">
        <v>326</v>
      </c>
      <c r="X1479" s="302" t="s">
        <v>21</v>
      </c>
      <c r="Y1479" s="349">
        <f>$Y$657</f>
        <v>0.7</v>
      </c>
      <c r="Z1479" s="398"/>
      <c r="AA1479" s="288"/>
      <c r="AB1479" s="288"/>
      <c r="AC1479" s="297"/>
      <c r="AD1479" s="297"/>
      <c r="AE1479" s="362"/>
      <c r="AF1479" s="45">
        <f>ROUND(ROUND(G1460*Q1478,0)*Y1479,0)</f>
        <v>230</v>
      </c>
      <c r="AG1479" s="79"/>
    </row>
    <row r="1480" ht="16.5" customHeight="1">
      <c r="A1480" s="29">
        <v>63.0</v>
      </c>
      <c r="B1480" s="30" t="s">
        <v>7908</v>
      </c>
      <c r="C1480" s="32" t="s">
        <v>7909</v>
      </c>
      <c r="D1480" s="69"/>
      <c r="E1480" s="112"/>
      <c r="F1480" s="76"/>
      <c r="G1480" s="63"/>
      <c r="H1480" s="63"/>
      <c r="I1480" s="63"/>
      <c r="J1480" s="140"/>
      <c r="K1480" s="140"/>
      <c r="L1480" s="348"/>
      <c r="M1480" s="304"/>
      <c r="N1480" s="381"/>
      <c r="O1480" s="482"/>
      <c r="P1480" s="304"/>
      <c r="Q1480" s="380"/>
      <c r="R1480" s="334"/>
      <c r="S1480" s="334"/>
      <c r="T1480" s="140"/>
      <c r="U1480" s="140"/>
      <c r="V1480" s="140"/>
      <c r="W1480" s="484"/>
      <c r="X1480" s="290"/>
      <c r="Y1480" s="355"/>
      <c r="Z1480" s="299" t="s">
        <v>20</v>
      </c>
      <c r="AA1480" s="287" t="s">
        <v>21</v>
      </c>
      <c r="AB1480" s="351">
        <v>0.85</v>
      </c>
      <c r="AC1480" s="297"/>
      <c r="AD1480" s="297"/>
      <c r="AE1480" s="362"/>
      <c r="AF1480" s="45">
        <f>ROUND(ROUND(ROUND(G1460*Q1478,0)*Y1479,0)*AB1480,0)</f>
        <v>196</v>
      </c>
      <c r="AG1480" s="79"/>
    </row>
    <row r="1481" ht="16.5" customHeight="1">
      <c r="A1481" s="29">
        <v>63.0</v>
      </c>
      <c r="B1481" s="30" t="s">
        <v>7910</v>
      </c>
      <c r="C1481" s="32" t="s">
        <v>7911</v>
      </c>
      <c r="D1481" s="69"/>
      <c r="E1481" s="112"/>
      <c r="F1481" s="76"/>
      <c r="G1481" s="63"/>
      <c r="H1481" s="63"/>
      <c r="I1481" s="63"/>
      <c r="J1481" s="140"/>
      <c r="K1481" s="140"/>
      <c r="L1481" s="348"/>
      <c r="M1481" s="304"/>
      <c r="N1481" s="381"/>
      <c r="O1481" s="482"/>
      <c r="P1481" s="304"/>
      <c r="Q1481" s="380"/>
      <c r="R1481" s="334"/>
      <c r="S1481" s="334"/>
      <c r="T1481" s="140"/>
      <c r="U1481" s="140"/>
      <c r="V1481" s="95"/>
      <c r="W1481" s="305" t="s">
        <v>329</v>
      </c>
      <c r="X1481" s="302" t="s">
        <v>21</v>
      </c>
      <c r="Y1481" s="349">
        <f>$Y$659</f>
        <v>0.85</v>
      </c>
      <c r="Z1481" s="434"/>
      <c r="AA1481" s="297"/>
      <c r="AB1481" s="297"/>
      <c r="AC1481" s="297"/>
      <c r="AD1481" s="297"/>
      <c r="AE1481" s="362"/>
      <c r="AF1481" s="45">
        <f>ROUND(ROUND(G1460*Q1478,0)*Y1481,0)</f>
        <v>280</v>
      </c>
      <c r="AG1481" s="79"/>
    </row>
    <row r="1482" ht="16.5" customHeight="1">
      <c r="A1482" s="29">
        <v>63.0</v>
      </c>
      <c r="B1482" s="30" t="s">
        <v>7912</v>
      </c>
      <c r="C1482" s="32" t="s">
        <v>7913</v>
      </c>
      <c r="D1482" s="69"/>
      <c r="E1482" s="112"/>
      <c r="F1482" s="76"/>
      <c r="G1482" s="63"/>
      <c r="H1482" s="63"/>
      <c r="I1482" s="63"/>
      <c r="J1482" s="140"/>
      <c r="K1482" s="140"/>
      <c r="L1482" s="348"/>
      <c r="M1482" s="304"/>
      <c r="N1482" s="381"/>
      <c r="O1482" s="482"/>
      <c r="P1482" s="304"/>
      <c r="Q1482" s="380"/>
      <c r="R1482" s="334"/>
      <c r="S1482" s="334"/>
      <c r="T1482" s="140"/>
      <c r="U1482" s="140"/>
      <c r="V1482" s="95"/>
      <c r="W1482" s="484"/>
      <c r="X1482" s="290"/>
      <c r="Y1482" s="355"/>
      <c r="Z1482" s="356" t="s">
        <v>20</v>
      </c>
      <c r="AA1482" s="357" t="s">
        <v>21</v>
      </c>
      <c r="AB1482" s="358">
        <v>0.85</v>
      </c>
      <c r="AC1482" s="297"/>
      <c r="AD1482" s="297"/>
      <c r="AE1482" s="362"/>
      <c r="AF1482" s="45">
        <f>ROUND(ROUND(ROUND(G1460*Q1478,0)*Y1481,0)*AB1482,0)</f>
        <v>238</v>
      </c>
      <c r="AG1482" s="79"/>
    </row>
    <row r="1483" ht="16.5" customHeight="1">
      <c r="A1483" s="403">
        <v>63.0</v>
      </c>
      <c r="B1483" s="404" t="s">
        <v>7914</v>
      </c>
      <c r="C1483" s="405" t="s">
        <v>7915</v>
      </c>
      <c r="D1483" s="69"/>
      <c r="E1483" s="112"/>
      <c r="F1483" s="307"/>
      <c r="G1483" s="140"/>
      <c r="H1483" s="140"/>
      <c r="I1483" s="140"/>
      <c r="J1483" s="65"/>
      <c r="K1483" s="65"/>
      <c r="L1483" s="65"/>
      <c r="M1483" s="140"/>
      <c r="N1483" s="105"/>
      <c r="O1483" s="482"/>
      <c r="P1483" s="140"/>
      <c r="Q1483" s="95"/>
      <c r="R1483" s="504" t="s">
        <v>23</v>
      </c>
      <c r="S1483" s="505" t="s">
        <v>24</v>
      </c>
      <c r="T1483" s="408"/>
      <c r="U1483" s="408"/>
      <c r="V1483" s="437"/>
      <c r="W1483" s="438"/>
      <c r="X1483" s="409"/>
      <c r="Y1483" s="439"/>
      <c r="Z1483" s="423"/>
      <c r="AA1483" s="424"/>
      <c r="AB1483" s="424"/>
      <c r="AC1483" s="471"/>
      <c r="AD1483" s="471"/>
      <c r="AE1483" s="472"/>
      <c r="AF1483" s="414">
        <f>ROUND(ROUND(G1460*Q1478,0)*U1484,0)</f>
        <v>230</v>
      </c>
      <c r="AG1483" s="79"/>
    </row>
    <row r="1484" ht="16.5" customHeight="1">
      <c r="A1484" s="403">
        <v>63.0</v>
      </c>
      <c r="B1484" s="404" t="s">
        <v>7916</v>
      </c>
      <c r="C1484" s="405" t="s">
        <v>7917</v>
      </c>
      <c r="D1484" s="69"/>
      <c r="E1484" s="112"/>
      <c r="F1484" s="307"/>
      <c r="G1484" s="373"/>
      <c r="H1484" s="140"/>
      <c r="I1484" s="140"/>
      <c r="J1484" s="65"/>
      <c r="K1484" s="65"/>
      <c r="L1484" s="65"/>
      <c r="M1484" s="140"/>
      <c r="N1484" s="105"/>
      <c r="O1484" s="482"/>
      <c r="P1484" s="140"/>
      <c r="Q1484" s="95"/>
      <c r="R1484" s="481"/>
      <c r="S1484" s="506"/>
      <c r="T1484" s="442" t="s">
        <v>21</v>
      </c>
      <c r="U1484" s="443">
        <v>0.7</v>
      </c>
      <c r="V1484" s="444"/>
      <c r="W1484" s="445"/>
      <c r="X1484" s="418"/>
      <c r="Y1484" s="446"/>
      <c r="Z1484" s="420" t="s">
        <v>20</v>
      </c>
      <c r="AA1484" s="421" t="s">
        <v>21</v>
      </c>
      <c r="AB1484" s="422">
        <v>0.85</v>
      </c>
      <c r="AC1484" s="471"/>
      <c r="AD1484" s="471"/>
      <c r="AE1484" s="472"/>
      <c r="AF1484" s="414">
        <f>ROUND(ROUND(ROUND(G1460*Q1478,0)*U1484,0)*AB1484,0)</f>
        <v>196</v>
      </c>
      <c r="AG1484" s="79"/>
    </row>
    <row r="1485" ht="16.5" customHeight="1">
      <c r="A1485" s="403">
        <v>63.0</v>
      </c>
      <c r="B1485" s="404" t="s">
        <v>7918</v>
      </c>
      <c r="C1485" s="405" t="s">
        <v>7919</v>
      </c>
      <c r="D1485" s="94"/>
      <c r="E1485" s="105"/>
      <c r="F1485" s="103"/>
      <c r="G1485" s="140"/>
      <c r="H1485" s="140"/>
      <c r="I1485" s="140"/>
      <c r="J1485" s="65"/>
      <c r="K1485" s="65"/>
      <c r="L1485" s="65"/>
      <c r="M1485" s="302"/>
      <c r="N1485" s="382"/>
      <c r="O1485" s="383"/>
      <c r="P1485" s="302"/>
      <c r="Q1485" s="384"/>
      <c r="R1485" s="481"/>
      <c r="S1485" s="506"/>
      <c r="T1485" s="442"/>
      <c r="U1485" s="443"/>
      <c r="V1485" s="448"/>
      <c r="W1485" s="507" t="s">
        <v>326</v>
      </c>
      <c r="X1485" s="442" t="s">
        <v>21</v>
      </c>
      <c r="Y1485" s="448">
        <f>$Y$657</f>
        <v>0.7</v>
      </c>
      <c r="Z1485" s="411"/>
      <c r="AA1485" s="412"/>
      <c r="AB1485" s="412"/>
      <c r="AC1485" s="427"/>
      <c r="AD1485" s="427"/>
      <c r="AE1485" s="428"/>
      <c r="AF1485" s="414">
        <f>ROUND(ROUND(ROUND(G1460*Q1478,0)*U1484,0)*Y1485,0)</f>
        <v>161</v>
      </c>
      <c r="AG1485" s="79"/>
    </row>
    <row r="1486" ht="16.5" customHeight="1">
      <c r="A1486" s="403">
        <v>63.0</v>
      </c>
      <c r="B1486" s="404" t="s">
        <v>7920</v>
      </c>
      <c r="C1486" s="405" t="s">
        <v>7921</v>
      </c>
      <c r="D1486" s="94"/>
      <c r="E1486" s="105"/>
      <c r="F1486" s="103"/>
      <c r="G1486" s="140"/>
      <c r="H1486" s="140"/>
      <c r="I1486" s="140"/>
      <c r="J1486" s="65"/>
      <c r="K1486" s="65"/>
      <c r="L1486" s="65"/>
      <c r="M1486" s="302"/>
      <c r="N1486" s="382"/>
      <c r="O1486" s="383"/>
      <c r="P1486" s="302"/>
      <c r="Q1486" s="384"/>
      <c r="R1486" s="481"/>
      <c r="S1486" s="506"/>
      <c r="T1486" s="442"/>
      <c r="U1486" s="443"/>
      <c r="V1486" s="448"/>
      <c r="W1486" s="495"/>
      <c r="X1486" s="418"/>
      <c r="Y1486" s="419"/>
      <c r="Z1486" s="438" t="s">
        <v>20</v>
      </c>
      <c r="AA1486" s="409" t="s">
        <v>21</v>
      </c>
      <c r="AB1486" s="447">
        <v>0.85</v>
      </c>
      <c r="AC1486" s="427"/>
      <c r="AD1486" s="427"/>
      <c r="AE1486" s="428"/>
      <c r="AF1486" s="414">
        <f>ROUND(ROUND(ROUND(ROUND(G1460*Q1478,0)*U1484,0)*Y1485,0)*AB1486,0)</f>
        <v>137</v>
      </c>
      <c r="AG1486" s="79"/>
    </row>
    <row r="1487" ht="16.5" customHeight="1">
      <c r="A1487" s="403">
        <v>63.0</v>
      </c>
      <c r="B1487" s="404" t="s">
        <v>7922</v>
      </c>
      <c r="C1487" s="405" t="s">
        <v>7923</v>
      </c>
      <c r="D1487" s="94"/>
      <c r="E1487" s="105"/>
      <c r="F1487" s="103"/>
      <c r="G1487" s="140"/>
      <c r="H1487" s="140"/>
      <c r="I1487" s="140"/>
      <c r="J1487" s="65"/>
      <c r="K1487" s="65"/>
      <c r="L1487" s="65"/>
      <c r="M1487" s="302"/>
      <c r="N1487" s="382"/>
      <c r="O1487" s="383"/>
      <c r="P1487" s="302"/>
      <c r="Q1487" s="384"/>
      <c r="R1487" s="481"/>
      <c r="S1487" s="506"/>
      <c r="T1487" s="442"/>
      <c r="U1487" s="443"/>
      <c r="V1487" s="448"/>
      <c r="W1487" s="507" t="s">
        <v>329</v>
      </c>
      <c r="X1487" s="442" t="s">
        <v>21</v>
      </c>
      <c r="Y1487" s="448">
        <f>$Y$659</f>
        <v>0.85</v>
      </c>
      <c r="Z1487" s="426"/>
      <c r="AA1487" s="427"/>
      <c r="AB1487" s="427"/>
      <c r="AC1487" s="427"/>
      <c r="AD1487" s="427"/>
      <c r="AE1487" s="428"/>
      <c r="AF1487" s="414">
        <f>ROUND(ROUND(ROUND(G1460*Q1478,0)*U1484,0)*Y1487,0)</f>
        <v>196</v>
      </c>
      <c r="AG1487" s="79"/>
    </row>
    <row r="1488" ht="16.5" customHeight="1">
      <c r="A1488" s="403">
        <v>63.0</v>
      </c>
      <c r="B1488" s="404" t="s">
        <v>7924</v>
      </c>
      <c r="C1488" s="405" t="s">
        <v>7925</v>
      </c>
      <c r="D1488" s="94"/>
      <c r="E1488" s="105"/>
      <c r="F1488" s="103"/>
      <c r="G1488" s="140"/>
      <c r="H1488" s="140"/>
      <c r="I1488" s="140"/>
      <c r="J1488" s="65"/>
      <c r="K1488" s="65"/>
      <c r="L1488" s="65"/>
      <c r="M1488" s="302"/>
      <c r="N1488" s="382"/>
      <c r="O1488" s="383"/>
      <c r="P1488" s="302"/>
      <c r="Q1488" s="384"/>
      <c r="R1488" s="508"/>
      <c r="S1488" s="495"/>
      <c r="T1488" s="442"/>
      <c r="U1488" s="443"/>
      <c r="V1488" s="448"/>
      <c r="W1488" s="495"/>
      <c r="X1488" s="418"/>
      <c r="Y1488" s="419"/>
      <c r="Z1488" s="420" t="s">
        <v>20</v>
      </c>
      <c r="AA1488" s="421" t="s">
        <v>21</v>
      </c>
      <c r="AB1488" s="422">
        <v>0.85</v>
      </c>
      <c r="AC1488" s="427"/>
      <c r="AD1488" s="427"/>
      <c r="AE1488" s="428"/>
      <c r="AF1488" s="414">
        <f>ROUND(ROUND(ROUND(ROUND(G1460*Q1478,0)*U1484,0)*Y1487,0)*AB1488,0)</f>
        <v>167</v>
      </c>
      <c r="AG1488" s="79"/>
    </row>
    <row r="1489" ht="16.5" customHeight="1">
      <c r="A1489" s="403">
        <v>63.0</v>
      </c>
      <c r="B1489" s="404" t="s">
        <v>7926</v>
      </c>
      <c r="C1489" s="405" t="s">
        <v>7927</v>
      </c>
      <c r="D1489" s="94"/>
      <c r="E1489" s="105"/>
      <c r="F1489" s="103"/>
      <c r="G1489" s="140"/>
      <c r="H1489" s="140"/>
      <c r="I1489" s="140"/>
      <c r="J1489" s="65"/>
      <c r="K1489" s="65"/>
      <c r="L1489" s="65"/>
      <c r="M1489" s="302"/>
      <c r="N1489" s="382"/>
      <c r="O1489" s="383"/>
      <c r="P1489" s="302"/>
      <c r="Q1489" s="384"/>
      <c r="R1489" s="458"/>
      <c r="S1489" s="505" t="s">
        <v>27</v>
      </c>
      <c r="T1489" s="409"/>
      <c r="U1489" s="457"/>
      <c r="V1489" s="410"/>
      <c r="W1489" s="438"/>
      <c r="X1489" s="409"/>
      <c r="Y1489" s="439"/>
      <c r="Z1489" s="423"/>
      <c r="AA1489" s="424"/>
      <c r="AB1489" s="424"/>
      <c r="AC1489" s="471"/>
      <c r="AD1489" s="471"/>
      <c r="AE1489" s="472"/>
      <c r="AF1489" s="414">
        <f>ROUND(ROUND(G1460*Q1478,0)*U1490,0)</f>
        <v>165</v>
      </c>
      <c r="AG1489" s="79"/>
    </row>
    <row r="1490" ht="16.5" customHeight="1">
      <c r="A1490" s="403">
        <v>63.0</v>
      </c>
      <c r="B1490" s="404" t="s">
        <v>7928</v>
      </c>
      <c r="C1490" s="405" t="s">
        <v>7929</v>
      </c>
      <c r="D1490" s="94"/>
      <c r="E1490" s="105"/>
      <c r="F1490" s="103"/>
      <c r="G1490" s="140"/>
      <c r="H1490" s="140"/>
      <c r="I1490" s="140"/>
      <c r="J1490" s="65"/>
      <c r="K1490" s="65"/>
      <c r="L1490" s="65"/>
      <c r="M1490" s="302"/>
      <c r="N1490" s="382"/>
      <c r="O1490" s="383"/>
      <c r="P1490" s="302"/>
      <c r="Q1490" s="384"/>
      <c r="R1490" s="458"/>
      <c r="S1490" s="506"/>
      <c r="T1490" s="442" t="s">
        <v>21</v>
      </c>
      <c r="U1490" s="443">
        <v>0.5</v>
      </c>
      <c r="V1490" s="448"/>
      <c r="W1490" s="445"/>
      <c r="X1490" s="418"/>
      <c r="Y1490" s="446"/>
      <c r="Z1490" s="420" t="s">
        <v>20</v>
      </c>
      <c r="AA1490" s="421" t="s">
        <v>21</v>
      </c>
      <c r="AB1490" s="422">
        <v>0.85</v>
      </c>
      <c r="AC1490" s="471"/>
      <c r="AD1490" s="471"/>
      <c r="AE1490" s="472"/>
      <c r="AF1490" s="414">
        <f>ROUND(ROUND(ROUND(G1460*Q1478,0)*U1490,0)*AB1490,0)</f>
        <v>140</v>
      </c>
      <c r="AG1490" s="79"/>
    </row>
    <row r="1491" ht="16.5" customHeight="1">
      <c r="A1491" s="403">
        <v>63.0</v>
      </c>
      <c r="B1491" s="404" t="s">
        <v>7930</v>
      </c>
      <c r="C1491" s="405" t="s">
        <v>7931</v>
      </c>
      <c r="D1491" s="94"/>
      <c r="E1491" s="105"/>
      <c r="F1491" s="103"/>
      <c r="G1491" s="140"/>
      <c r="H1491" s="140"/>
      <c r="I1491" s="140"/>
      <c r="J1491" s="65"/>
      <c r="K1491" s="65"/>
      <c r="L1491" s="65"/>
      <c r="M1491" s="302"/>
      <c r="N1491" s="382"/>
      <c r="O1491" s="383"/>
      <c r="P1491" s="302"/>
      <c r="Q1491" s="384"/>
      <c r="R1491" s="458"/>
      <c r="S1491" s="506"/>
      <c r="T1491" s="478"/>
      <c r="U1491" s="478"/>
      <c r="V1491" s="448"/>
      <c r="W1491" s="507" t="s">
        <v>326</v>
      </c>
      <c r="X1491" s="442" t="s">
        <v>21</v>
      </c>
      <c r="Y1491" s="448">
        <f>$Y$657</f>
        <v>0.7</v>
      </c>
      <c r="Z1491" s="411"/>
      <c r="AA1491" s="412"/>
      <c r="AB1491" s="412"/>
      <c r="AC1491" s="427"/>
      <c r="AD1491" s="427"/>
      <c r="AE1491" s="428"/>
      <c r="AF1491" s="414">
        <f>ROUND(ROUND(ROUND(G1460*Q1478,0)*U1490,0)*Y1491,0)</f>
        <v>116</v>
      </c>
      <c r="AG1491" s="79"/>
    </row>
    <row r="1492" ht="16.5" customHeight="1">
      <c r="A1492" s="403">
        <v>63.0</v>
      </c>
      <c r="B1492" s="404" t="s">
        <v>7932</v>
      </c>
      <c r="C1492" s="405" t="s">
        <v>7933</v>
      </c>
      <c r="D1492" s="94"/>
      <c r="E1492" s="105"/>
      <c r="F1492" s="103"/>
      <c r="G1492" s="140"/>
      <c r="H1492" s="140"/>
      <c r="I1492" s="140"/>
      <c r="J1492" s="65"/>
      <c r="K1492" s="65"/>
      <c r="L1492" s="65"/>
      <c r="M1492" s="302"/>
      <c r="N1492" s="382"/>
      <c r="O1492" s="383"/>
      <c r="P1492" s="302"/>
      <c r="Q1492" s="384"/>
      <c r="R1492" s="458"/>
      <c r="S1492" s="506"/>
      <c r="T1492" s="442"/>
      <c r="U1492" s="443"/>
      <c r="V1492" s="448"/>
      <c r="W1492" s="495"/>
      <c r="X1492" s="418"/>
      <c r="Y1492" s="419"/>
      <c r="Z1492" s="438" t="s">
        <v>20</v>
      </c>
      <c r="AA1492" s="409" t="s">
        <v>21</v>
      </c>
      <c r="AB1492" s="447">
        <v>0.85</v>
      </c>
      <c r="AC1492" s="427"/>
      <c r="AD1492" s="427"/>
      <c r="AE1492" s="428"/>
      <c r="AF1492" s="414">
        <f>ROUND(ROUND(ROUND(ROUND(G1460*Q1478,0)*U1490,0)*Y1491,0)*AB1492,0)</f>
        <v>99</v>
      </c>
      <c r="AG1492" s="79"/>
    </row>
    <row r="1493" ht="16.5" customHeight="1">
      <c r="A1493" s="403">
        <v>63.0</v>
      </c>
      <c r="B1493" s="404" t="s">
        <v>7934</v>
      </c>
      <c r="C1493" s="405" t="s">
        <v>7935</v>
      </c>
      <c r="D1493" s="105"/>
      <c r="E1493" s="105"/>
      <c r="F1493" s="103"/>
      <c r="G1493" s="140"/>
      <c r="H1493" s="140"/>
      <c r="I1493" s="140"/>
      <c r="J1493" s="65"/>
      <c r="K1493" s="65"/>
      <c r="L1493" s="65"/>
      <c r="M1493" s="302"/>
      <c r="N1493" s="382"/>
      <c r="O1493" s="383"/>
      <c r="P1493" s="302"/>
      <c r="Q1493" s="384"/>
      <c r="R1493" s="458"/>
      <c r="S1493" s="506"/>
      <c r="T1493" s="442"/>
      <c r="U1493" s="443"/>
      <c r="V1493" s="448"/>
      <c r="W1493" s="507" t="s">
        <v>329</v>
      </c>
      <c r="X1493" s="442" t="s">
        <v>21</v>
      </c>
      <c r="Y1493" s="448">
        <f>$Y$659</f>
        <v>0.85</v>
      </c>
      <c r="Z1493" s="426"/>
      <c r="AA1493" s="427"/>
      <c r="AB1493" s="427"/>
      <c r="AC1493" s="427"/>
      <c r="AD1493" s="427"/>
      <c r="AE1493" s="428"/>
      <c r="AF1493" s="414">
        <f>ROUND(ROUND(ROUND(G1460*Q1478,0)*U1490,0)*Y1493,0)</f>
        <v>140</v>
      </c>
      <c r="AG1493" s="79"/>
    </row>
    <row r="1494" ht="16.5" customHeight="1">
      <c r="A1494" s="403">
        <v>63.0</v>
      </c>
      <c r="B1494" s="404" t="s">
        <v>7936</v>
      </c>
      <c r="C1494" s="405" t="s">
        <v>7937</v>
      </c>
      <c r="D1494" s="106"/>
      <c r="E1494" s="106"/>
      <c r="F1494" s="136"/>
      <c r="G1494" s="291"/>
      <c r="H1494" s="291"/>
      <c r="I1494" s="291"/>
      <c r="J1494" s="115"/>
      <c r="K1494" s="115"/>
      <c r="L1494" s="115"/>
      <c r="M1494" s="290"/>
      <c r="N1494" s="388"/>
      <c r="O1494" s="387"/>
      <c r="P1494" s="290"/>
      <c r="Q1494" s="386"/>
      <c r="R1494" s="460"/>
      <c r="S1494" s="495"/>
      <c r="T1494" s="418"/>
      <c r="U1494" s="424"/>
      <c r="V1494" s="419"/>
      <c r="W1494" s="495"/>
      <c r="X1494" s="418"/>
      <c r="Y1494" s="419"/>
      <c r="Z1494" s="420" t="s">
        <v>20</v>
      </c>
      <c r="AA1494" s="421" t="s">
        <v>21</v>
      </c>
      <c r="AB1494" s="422">
        <v>0.85</v>
      </c>
      <c r="AC1494" s="427"/>
      <c r="AD1494" s="427"/>
      <c r="AE1494" s="428"/>
      <c r="AF1494" s="414">
        <f>ROUND(ROUND(ROUND(ROUND(G1460*Q1478,0)*U1490,0)*Y1493,0)*AB1494,0)</f>
        <v>119</v>
      </c>
      <c r="AG1494" s="202"/>
    </row>
    <row r="1495" ht="16.5" customHeight="1">
      <c r="A1495" s="14"/>
      <c r="B1495" s="14"/>
      <c r="C1495" s="8"/>
      <c r="D1495" s="304"/>
      <c r="E1495" s="304"/>
      <c r="F1495" s="304"/>
      <c r="G1495" s="140"/>
      <c r="H1495" s="140"/>
      <c r="I1495" s="140"/>
      <c r="J1495" s="140"/>
      <c r="K1495" s="304"/>
      <c r="L1495" s="365"/>
      <c r="M1495" s="304"/>
      <c r="N1495" s="304"/>
      <c r="O1495" s="304"/>
      <c r="P1495" s="304"/>
      <c r="Q1495" s="304"/>
      <c r="R1495" s="365"/>
      <c r="S1495" s="365"/>
      <c r="T1495" s="304"/>
      <c r="U1495" s="304"/>
      <c r="V1495" s="304"/>
      <c r="W1495" s="513"/>
      <c r="X1495" s="304"/>
      <c r="Y1495" s="365"/>
      <c r="Z1495" s="514"/>
      <c r="AA1495" s="365"/>
      <c r="AB1495" s="365"/>
      <c r="AC1495" s="365"/>
      <c r="AD1495" s="365"/>
      <c r="AE1495" s="365"/>
      <c r="AF1495" s="14"/>
      <c r="AG1495" s="14"/>
    </row>
    <row r="1496" ht="16.5" customHeight="1">
      <c r="A1496" s="14"/>
      <c r="B1496" s="14"/>
      <c r="C1496" s="8"/>
      <c r="D1496" s="304"/>
      <c r="E1496" s="304"/>
      <c r="F1496" s="304"/>
      <c r="G1496" s="140"/>
      <c r="H1496" s="140"/>
      <c r="I1496" s="140"/>
      <c r="J1496" s="140"/>
      <c r="K1496" s="304"/>
      <c r="L1496" s="365"/>
      <c r="M1496" s="304"/>
      <c r="N1496" s="304"/>
      <c r="O1496" s="304"/>
      <c r="P1496" s="304"/>
      <c r="Q1496" s="304"/>
      <c r="R1496" s="365"/>
      <c r="S1496" s="365"/>
      <c r="T1496" s="304"/>
      <c r="U1496" s="304"/>
      <c r="V1496" s="304"/>
      <c r="W1496" s="513"/>
      <c r="X1496" s="304"/>
      <c r="Y1496" s="365"/>
      <c r="Z1496" s="514"/>
      <c r="AA1496" s="365"/>
      <c r="AB1496" s="365"/>
      <c r="AC1496" s="365"/>
      <c r="AD1496" s="365"/>
      <c r="AE1496" s="365"/>
      <c r="AF1496" s="14"/>
      <c r="AG1496" s="14"/>
    </row>
    <row r="1497" ht="16.5" customHeight="1">
      <c r="A1497" s="14"/>
      <c r="B1497" s="14"/>
      <c r="C1497" s="8"/>
      <c r="D1497" s="304"/>
      <c r="E1497" s="304"/>
      <c r="F1497" s="304"/>
      <c r="G1497" s="140"/>
      <c r="H1497" s="140"/>
      <c r="I1497" s="140"/>
      <c r="J1497" s="140"/>
      <c r="K1497" s="304"/>
      <c r="L1497" s="365"/>
      <c r="M1497" s="304"/>
      <c r="N1497" s="304"/>
      <c r="O1497" s="304"/>
      <c r="P1497" s="304"/>
      <c r="Q1497" s="304"/>
      <c r="R1497" s="365"/>
      <c r="S1497" s="365"/>
      <c r="T1497" s="304"/>
      <c r="U1497" s="304"/>
      <c r="V1497" s="304"/>
      <c r="W1497" s="513"/>
      <c r="X1497" s="304"/>
      <c r="Y1497" s="365"/>
      <c r="Z1497" s="514"/>
      <c r="AA1497" s="365"/>
      <c r="AB1497" s="365"/>
      <c r="AC1497" s="365"/>
      <c r="AD1497" s="365"/>
      <c r="AE1497" s="365"/>
      <c r="AF1497" s="14"/>
      <c r="AG1497" s="14"/>
    </row>
    <row r="1498" ht="16.5" customHeight="1">
      <c r="A1498" s="14"/>
      <c r="B1498" s="14"/>
      <c r="C1498" s="8"/>
      <c r="D1498" s="304"/>
      <c r="E1498" s="304"/>
      <c r="F1498" s="304"/>
      <c r="G1498" s="140"/>
      <c r="H1498" s="140"/>
      <c r="I1498" s="140"/>
      <c r="J1498" s="140"/>
      <c r="K1498" s="304"/>
      <c r="L1498" s="365"/>
      <c r="M1498" s="304"/>
      <c r="N1498" s="304"/>
      <c r="O1498" s="304"/>
      <c r="P1498" s="304"/>
      <c r="Q1498" s="304"/>
      <c r="R1498" s="365"/>
      <c r="S1498" s="365"/>
      <c r="T1498" s="304"/>
      <c r="U1498" s="304"/>
      <c r="V1498" s="304"/>
      <c r="W1498" s="513"/>
      <c r="X1498" s="304"/>
      <c r="Y1498" s="365"/>
      <c r="Z1498" s="514"/>
      <c r="AA1498" s="365"/>
      <c r="AB1498" s="365"/>
      <c r="AC1498" s="365"/>
      <c r="AD1498" s="365"/>
      <c r="AE1498" s="365"/>
      <c r="AF1498" s="14"/>
      <c r="AG1498" s="14"/>
    </row>
    <row r="1499" ht="16.5" customHeight="1">
      <c r="A1499" s="14"/>
      <c r="B1499" s="14"/>
      <c r="C1499" s="8"/>
      <c r="D1499" s="304"/>
      <c r="E1499" s="304"/>
      <c r="F1499" s="304"/>
      <c r="G1499" s="140"/>
      <c r="H1499" s="140"/>
      <c r="I1499" s="140"/>
      <c r="J1499" s="140"/>
      <c r="K1499" s="304"/>
      <c r="L1499" s="365"/>
      <c r="M1499" s="304"/>
      <c r="N1499" s="304"/>
      <c r="O1499" s="304"/>
      <c r="P1499" s="304"/>
      <c r="Q1499" s="304"/>
      <c r="R1499" s="365"/>
      <c r="S1499" s="365"/>
      <c r="T1499" s="304"/>
      <c r="U1499" s="304"/>
      <c r="V1499" s="304"/>
      <c r="W1499" s="513"/>
      <c r="X1499" s="304"/>
      <c r="Y1499" s="365"/>
      <c r="Z1499" s="514"/>
      <c r="AA1499" s="365"/>
      <c r="AB1499" s="365"/>
      <c r="AC1499" s="365"/>
      <c r="AD1499" s="365"/>
      <c r="AE1499" s="365"/>
      <c r="AF1499" s="14"/>
      <c r="AG1499" s="14"/>
    </row>
    <row r="1500" ht="16.5" customHeight="1">
      <c r="A1500" s="14"/>
      <c r="B1500" s="14"/>
      <c r="C1500" s="8"/>
      <c r="D1500" s="304"/>
      <c r="E1500" s="304"/>
      <c r="F1500" s="304"/>
      <c r="G1500" s="140"/>
      <c r="H1500" s="140"/>
      <c r="I1500" s="140"/>
      <c r="J1500" s="140"/>
      <c r="K1500" s="304"/>
      <c r="L1500" s="365"/>
      <c r="M1500" s="304"/>
      <c r="N1500" s="304"/>
      <c r="O1500" s="304"/>
      <c r="P1500" s="304"/>
      <c r="Q1500" s="304"/>
      <c r="R1500" s="365"/>
      <c r="S1500" s="365"/>
      <c r="T1500" s="304"/>
      <c r="U1500" s="304"/>
      <c r="V1500" s="304"/>
      <c r="W1500" s="513"/>
      <c r="X1500" s="304"/>
      <c r="Y1500" s="365"/>
      <c r="Z1500" s="514"/>
      <c r="AA1500" s="365"/>
      <c r="AB1500" s="365"/>
      <c r="AC1500" s="365"/>
      <c r="AD1500" s="365"/>
      <c r="AE1500" s="365"/>
      <c r="AF1500" s="14"/>
      <c r="AG1500" s="14"/>
    </row>
    <row r="1501" ht="16.5" customHeight="1">
      <c r="A1501" s="14"/>
      <c r="B1501" s="14"/>
      <c r="C1501" s="8"/>
      <c r="D1501" s="304"/>
      <c r="E1501" s="304"/>
      <c r="F1501" s="304"/>
      <c r="G1501" s="140"/>
      <c r="H1501" s="140"/>
      <c r="I1501" s="140"/>
      <c r="J1501" s="140"/>
      <c r="K1501" s="304"/>
      <c r="L1501" s="365"/>
      <c r="M1501" s="304"/>
      <c r="N1501" s="304"/>
      <c r="O1501" s="304"/>
      <c r="P1501" s="304"/>
      <c r="Q1501" s="304"/>
      <c r="R1501" s="365"/>
      <c r="S1501" s="365"/>
      <c r="T1501" s="304"/>
      <c r="U1501" s="304"/>
      <c r="V1501" s="304"/>
      <c r="W1501" s="513"/>
      <c r="X1501" s="304"/>
      <c r="Y1501" s="365"/>
      <c r="Z1501" s="514"/>
      <c r="AA1501" s="365"/>
      <c r="AB1501" s="365"/>
      <c r="AC1501" s="365"/>
      <c r="AD1501" s="365"/>
      <c r="AE1501" s="365"/>
      <c r="AF1501" s="14"/>
      <c r="AG1501" s="14"/>
    </row>
    <row r="1502" ht="16.5" customHeight="1">
      <c r="A1502" s="14"/>
      <c r="B1502" s="14"/>
      <c r="C1502" s="8"/>
      <c r="D1502" s="304"/>
      <c r="E1502" s="304"/>
      <c r="F1502" s="304"/>
      <c r="G1502" s="140"/>
      <c r="H1502" s="140"/>
      <c r="I1502" s="140"/>
      <c r="J1502" s="140"/>
      <c r="K1502" s="304"/>
      <c r="L1502" s="365"/>
      <c r="M1502" s="304"/>
      <c r="N1502" s="304"/>
      <c r="O1502" s="304"/>
      <c r="P1502" s="304"/>
      <c r="Q1502" s="304"/>
      <c r="R1502" s="365"/>
      <c r="S1502" s="365"/>
      <c r="T1502" s="304"/>
      <c r="U1502" s="304"/>
      <c r="V1502" s="304"/>
      <c r="W1502" s="513"/>
      <c r="X1502" s="304"/>
      <c r="Y1502" s="365"/>
      <c r="Z1502" s="514"/>
      <c r="AA1502" s="365"/>
      <c r="AB1502" s="365"/>
      <c r="AC1502" s="365"/>
      <c r="AD1502" s="365"/>
      <c r="AE1502" s="365"/>
      <c r="AF1502" s="14"/>
      <c r="AG1502" s="14"/>
    </row>
    <row r="1503" ht="16.5" customHeight="1">
      <c r="A1503" s="14"/>
      <c r="B1503" s="14"/>
      <c r="C1503" s="8"/>
      <c r="D1503" s="304"/>
      <c r="E1503" s="304"/>
      <c r="F1503" s="304"/>
      <c r="G1503" s="140"/>
      <c r="H1503" s="140"/>
      <c r="I1503" s="140"/>
      <c r="J1503" s="140"/>
      <c r="K1503" s="304"/>
      <c r="L1503" s="365"/>
      <c r="M1503" s="304"/>
      <c r="N1503" s="304"/>
      <c r="O1503" s="304"/>
      <c r="P1503" s="304"/>
      <c r="Q1503" s="304"/>
      <c r="R1503" s="365"/>
      <c r="S1503" s="365"/>
      <c r="T1503" s="304"/>
      <c r="U1503" s="304"/>
      <c r="V1503" s="304"/>
      <c r="W1503" s="513"/>
      <c r="X1503" s="304"/>
      <c r="Y1503" s="365"/>
      <c r="Z1503" s="514"/>
      <c r="AA1503" s="365"/>
      <c r="AB1503" s="365"/>
      <c r="AC1503" s="365"/>
      <c r="AD1503" s="365"/>
      <c r="AE1503" s="365"/>
      <c r="AF1503" s="14"/>
      <c r="AG1503" s="14"/>
    </row>
    <row r="1504" ht="16.5" customHeight="1">
      <c r="A1504" s="14"/>
      <c r="B1504" s="14"/>
      <c r="C1504" s="8"/>
      <c r="D1504" s="304"/>
      <c r="E1504" s="304"/>
      <c r="F1504" s="304"/>
      <c r="G1504" s="140"/>
      <c r="H1504" s="140"/>
      <c r="I1504" s="140"/>
      <c r="J1504" s="140"/>
      <c r="K1504" s="304"/>
      <c r="L1504" s="365"/>
      <c r="M1504" s="304"/>
      <c r="N1504" s="304"/>
      <c r="O1504" s="304"/>
      <c r="P1504" s="304"/>
      <c r="Q1504" s="304"/>
      <c r="R1504" s="365"/>
      <c r="S1504" s="365"/>
      <c r="T1504" s="304"/>
      <c r="U1504" s="304"/>
      <c r="V1504" s="304"/>
      <c r="W1504" s="513"/>
      <c r="X1504" s="304"/>
      <c r="Y1504" s="365"/>
      <c r="Z1504" s="514"/>
      <c r="AA1504" s="365"/>
      <c r="AB1504" s="365"/>
      <c r="AC1504" s="365"/>
      <c r="AD1504" s="365"/>
      <c r="AE1504" s="365"/>
      <c r="AF1504" s="14"/>
      <c r="AG1504" s="14"/>
    </row>
    <row r="1505" ht="16.5" customHeight="1">
      <c r="A1505" s="14"/>
      <c r="B1505" s="14"/>
      <c r="C1505" s="8"/>
      <c r="D1505" s="304"/>
      <c r="E1505" s="304"/>
      <c r="F1505" s="304"/>
      <c r="G1505" s="140"/>
      <c r="H1505" s="140"/>
      <c r="I1505" s="140"/>
      <c r="J1505" s="140"/>
      <c r="K1505" s="304"/>
      <c r="L1505" s="365"/>
      <c r="M1505" s="304"/>
      <c r="N1505" s="304"/>
      <c r="O1505" s="304"/>
      <c r="P1505" s="304"/>
      <c r="Q1505" s="304"/>
      <c r="R1505" s="365"/>
      <c r="S1505" s="365"/>
      <c r="T1505" s="304"/>
      <c r="U1505" s="304"/>
      <c r="V1505" s="304"/>
      <c r="W1505" s="513"/>
      <c r="X1505" s="304"/>
      <c r="Y1505" s="365"/>
      <c r="Z1505" s="514"/>
      <c r="AA1505" s="365"/>
      <c r="AB1505" s="365"/>
      <c r="AC1505" s="365"/>
      <c r="AD1505" s="365"/>
      <c r="AE1505" s="365"/>
      <c r="AF1505" s="14"/>
      <c r="AG1505" s="14"/>
    </row>
    <row r="1506" ht="16.5" customHeight="1">
      <c r="A1506" s="14"/>
      <c r="B1506" s="14"/>
      <c r="C1506" s="8"/>
      <c r="D1506" s="304"/>
      <c r="E1506" s="304"/>
      <c r="F1506" s="304"/>
      <c r="G1506" s="140"/>
      <c r="H1506" s="140"/>
      <c r="I1506" s="140"/>
      <c r="J1506" s="140"/>
      <c r="K1506" s="304"/>
      <c r="L1506" s="365"/>
      <c r="M1506" s="304"/>
      <c r="N1506" s="304"/>
      <c r="O1506" s="304"/>
      <c r="P1506" s="304"/>
      <c r="Q1506" s="304"/>
      <c r="R1506" s="365"/>
      <c r="S1506" s="365"/>
      <c r="T1506" s="304"/>
      <c r="U1506" s="304"/>
      <c r="V1506" s="304"/>
      <c r="W1506" s="513"/>
      <c r="X1506" s="304"/>
      <c r="Y1506" s="365"/>
      <c r="Z1506" s="514"/>
      <c r="AA1506" s="365"/>
      <c r="AB1506" s="365"/>
      <c r="AC1506" s="365"/>
      <c r="AD1506" s="365"/>
      <c r="AE1506" s="365"/>
      <c r="AF1506" s="14"/>
      <c r="AG1506" s="14"/>
    </row>
    <row r="1507" ht="16.5" customHeight="1">
      <c r="A1507" s="14"/>
      <c r="B1507" s="14"/>
      <c r="C1507" s="8"/>
      <c r="D1507" s="304"/>
      <c r="E1507" s="304"/>
      <c r="F1507" s="304"/>
      <c r="G1507" s="140"/>
      <c r="H1507" s="140"/>
      <c r="I1507" s="140"/>
      <c r="J1507" s="140"/>
      <c r="K1507" s="304"/>
      <c r="L1507" s="365"/>
      <c r="M1507" s="304"/>
      <c r="N1507" s="304"/>
      <c r="O1507" s="304"/>
      <c r="P1507" s="304"/>
      <c r="Q1507" s="304"/>
      <c r="R1507" s="365"/>
      <c r="S1507" s="365"/>
      <c r="T1507" s="304"/>
      <c r="U1507" s="304"/>
      <c r="V1507" s="304"/>
      <c r="W1507" s="513"/>
      <c r="X1507" s="304"/>
      <c r="Y1507" s="365"/>
      <c r="Z1507" s="514"/>
      <c r="AA1507" s="365"/>
      <c r="AB1507" s="365"/>
      <c r="AC1507" s="365"/>
      <c r="AD1507" s="365"/>
      <c r="AE1507" s="365"/>
      <c r="AF1507" s="14"/>
      <c r="AG1507" s="14"/>
    </row>
    <row r="1508" ht="16.5" customHeight="1">
      <c r="A1508" s="14"/>
      <c r="B1508" s="14"/>
      <c r="C1508" s="8"/>
      <c r="D1508" s="304"/>
      <c r="E1508" s="304"/>
      <c r="F1508" s="304"/>
      <c r="G1508" s="140"/>
      <c r="H1508" s="140"/>
      <c r="I1508" s="140"/>
      <c r="J1508" s="140"/>
      <c r="K1508" s="304"/>
      <c r="L1508" s="365"/>
      <c r="M1508" s="304"/>
      <c r="N1508" s="304"/>
      <c r="O1508" s="304"/>
      <c r="P1508" s="304"/>
      <c r="Q1508" s="304"/>
      <c r="R1508" s="365"/>
      <c r="S1508" s="365"/>
      <c r="T1508" s="304"/>
      <c r="U1508" s="304"/>
      <c r="V1508" s="304"/>
      <c r="W1508" s="513"/>
      <c r="X1508" s="304"/>
      <c r="Y1508" s="365"/>
      <c r="Z1508" s="514"/>
      <c r="AA1508" s="365"/>
      <c r="AB1508" s="365"/>
      <c r="AC1508" s="365"/>
      <c r="AD1508" s="365"/>
      <c r="AE1508" s="365"/>
      <c r="AF1508" s="14"/>
      <c r="AG1508" s="14"/>
    </row>
    <row r="1509" ht="16.5" customHeight="1">
      <c r="A1509" s="14"/>
      <c r="B1509" s="14"/>
      <c r="C1509" s="8"/>
      <c r="D1509" s="304"/>
      <c r="E1509" s="304"/>
      <c r="F1509" s="304"/>
      <c r="G1509" s="140"/>
      <c r="H1509" s="140"/>
      <c r="I1509" s="140"/>
      <c r="J1509" s="140"/>
      <c r="K1509" s="304"/>
      <c r="L1509" s="365"/>
      <c r="M1509" s="304"/>
      <c r="N1509" s="304"/>
      <c r="O1509" s="304"/>
      <c r="P1509" s="304"/>
      <c r="Q1509" s="304"/>
      <c r="R1509" s="365"/>
      <c r="S1509" s="365"/>
      <c r="T1509" s="304"/>
      <c r="U1509" s="304"/>
      <c r="V1509" s="304"/>
      <c r="W1509" s="513"/>
      <c r="X1509" s="304"/>
      <c r="Y1509" s="365"/>
      <c r="Z1509" s="514"/>
      <c r="AA1509" s="365"/>
      <c r="AB1509" s="365"/>
      <c r="AC1509" s="365"/>
      <c r="AD1509" s="365"/>
      <c r="AE1509" s="365"/>
      <c r="AF1509" s="14"/>
      <c r="AG1509" s="14"/>
    </row>
    <row r="1510" ht="16.5" customHeight="1">
      <c r="A1510" s="14"/>
      <c r="B1510" s="14"/>
      <c r="C1510" s="8"/>
      <c r="D1510" s="304"/>
      <c r="E1510" s="304"/>
      <c r="F1510" s="304"/>
      <c r="G1510" s="140"/>
      <c r="H1510" s="140"/>
      <c r="I1510" s="140"/>
      <c r="J1510" s="140"/>
      <c r="K1510" s="304"/>
      <c r="L1510" s="365"/>
      <c r="M1510" s="304"/>
      <c r="N1510" s="304"/>
      <c r="O1510" s="304"/>
      <c r="P1510" s="304"/>
      <c r="Q1510" s="304"/>
      <c r="R1510" s="365"/>
      <c r="S1510" s="365"/>
      <c r="T1510" s="304"/>
      <c r="U1510" s="304"/>
      <c r="V1510" s="304"/>
      <c r="W1510" s="513"/>
      <c r="X1510" s="304"/>
      <c r="Y1510" s="365"/>
      <c r="Z1510" s="514"/>
      <c r="AA1510" s="365"/>
      <c r="AB1510" s="365"/>
      <c r="AC1510" s="365"/>
      <c r="AD1510" s="365"/>
      <c r="AE1510" s="365"/>
      <c r="AF1510" s="14"/>
      <c r="AG1510" s="14"/>
    </row>
    <row r="1511" ht="16.5" customHeight="1">
      <c r="A1511" s="14"/>
      <c r="B1511" s="14"/>
      <c r="C1511" s="8"/>
      <c r="D1511" s="304"/>
      <c r="E1511" s="304"/>
      <c r="F1511" s="304"/>
      <c r="G1511" s="140"/>
      <c r="H1511" s="140"/>
      <c r="I1511" s="140"/>
      <c r="J1511" s="140"/>
      <c r="K1511" s="304"/>
      <c r="L1511" s="365"/>
      <c r="M1511" s="304"/>
      <c r="N1511" s="304"/>
      <c r="O1511" s="304"/>
      <c r="P1511" s="304"/>
      <c r="Q1511" s="304"/>
      <c r="R1511" s="365"/>
      <c r="S1511" s="365"/>
      <c r="T1511" s="304"/>
      <c r="U1511" s="304"/>
      <c r="V1511" s="304"/>
      <c r="W1511" s="513"/>
      <c r="X1511" s="304"/>
      <c r="Y1511" s="365"/>
      <c r="Z1511" s="514"/>
      <c r="AA1511" s="365"/>
      <c r="AB1511" s="365"/>
      <c r="AC1511" s="365"/>
      <c r="AD1511" s="365"/>
      <c r="AE1511" s="365"/>
      <c r="AF1511" s="14"/>
      <c r="AG1511" s="14"/>
    </row>
    <row r="1512" ht="16.5" customHeight="1">
      <c r="A1512" s="14"/>
      <c r="B1512" s="14"/>
      <c r="C1512" s="8"/>
      <c r="D1512" s="304"/>
      <c r="E1512" s="304"/>
      <c r="F1512" s="304"/>
      <c r="G1512" s="140"/>
      <c r="H1512" s="140"/>
      <c r="I1512" s="140"/>
      <c r="J1512" s="140"/>
      <c r="K1512" s="304"/>
      <c r="L1512" s="365"/>
      <c r="M1512" s="304"/>
      <c r="N1512" s="304"/>
      <c r="O1512" s="304"/>
      <c r="P1512" s="304"/>
      <c r="Q1512" s="304"/>
      <c r="R1512" s="365"/>
      <c r="S1512" s="365"/>
      <c r="T1512" s="304"/>
      <c r="U1512" s="304"/>
      <c r="V1512" s="304"/>
      <c r="W1512" s="513"/>
      <c r="X1512" s="304"/>
      <c r="Y1512" s="365"/>
      <c r="Z1512" s="514"/>
      <c r="AA1512" s="365"/>
      <c r="AB1512" s="365"/>
      <c r="AC1512" s="365"/>
      <c r="AD1512" s="365"/>
      <c r="AE1512" s="365"/>
      <c r="AF1512" s="14"/>
      <c r="AG1512" s="14"/>
    </row>
    <row r="1513" ht="16.5" customHeight="1">
      <c r="A1513" s="14"/>
      <c r="B1513" s="14"/>
      <c r="C1513" s="8"/>
      <c r="D1513" s="304"/>
      <c r="E1513" s="304"/>
      <c r="F1513" s="304"/>
      <c r="G1513" s="140"/>
      <c r="H1513" s="140"/>
      <c r="I1513" s="140"/>
      <c r="J1513" s="140"/>
      <c r="K1513" s="304"/>
      <c r="L1513" s="365"/>
      <c r="M1513" s="304"/>
      <c r="N1513" s="304"/>
      <c r="O1513" s="304"/>
      <c r="P1513" s="304"/>
      <c r="Q1513" s="304"/>
      <c r="R1513" s="365"/>
      <c r="S1513" s="365"/>
      <c r="T1513" s="304"/>
      <c r="U1513" s="304"/>
      <c r="V1513" s="304"/>
      <c r="W1513" s="513"/>
      <c r="X1513" s="304"/>
      <c r="Y1513" s="365"/>
      <c r="Z1513" s="514"/>
      <c r="AA1513" s="365"/>
      <c r="AB1513" s="365"/>
      <c r="AC1513" s="365"/>
      <c r="AD1513" s="365"/>
      <c r="AE1513" s="365"/>
      <c r="AF1513" s="14"/>
      <c r="AG1513" s="14"/>
    </row>
    <row r="1514" ht="16.5" customHeight="1">
      <c r="A1514" s="14"/>
      <c r="B1514" s="14"/>
      <c r="C1514" s="8"/>
      <c r="D1514" s="304"/>
      <c r="E1514" s="304"/>
      <c r="F1514" s="304"/>
      <c r="G1514" s="140"/>
      <c r="H1514" s="140"/>
      <c r="I1514" s="140"/>
      <c r="J1514" s="140"/>
      <c r="K1514" s="304"/>
      <c r="L1514" s="365"/>
      <c r="M1514" s="304"/>
      <c r="N1514" s="304"/>
      <c r="O1514" s="304"/>
      <c r="P1514" s="304"/>
      <c r="Q1514" s="304"/>
      <c r="R1514" s="365"/>
      <c r="S1514" s="365"/>
      <c r="T1514" s="304"/>
      <c r="U1514" s="304"/>
      <c r="V1514" s="304"/>
      <c r="W1514" s="513"/>
      <c r="X1514" s="304"/>
      <c r="Y1514" s="365"/>
      <c r="Z1514" s="514"/>
      <c r="AA1514" s="365"/>
      <c r="AB1514" s="365"/>
      <c r="AC1514" s="365"/>
      <c r="AD1514" s="365"/>
      <c r="AE1514" s="365"/>
      <c r="AF1514" s="14"/>
      <c r="AG1514" s="14"/>
    </row>
    <row r="1515" ht="16.5" customHeight="1">
      <c r="A1515" s="14"/>
      <c r="B1515" s="14"/>
      <c r="C1515" s="8"/>
      <c r="D1515" s="304"/>
      <c r="E1515" s="304"/>
      <c r="F1515" s="304"/>
      <c r="G1515" s="140"/>
      <c r="H1515" s="140"/>
      <c r="I1515" s="140"/>
      <c r="J1515" s="140"/>
      <c r="K1515" s="304"/>
      <c r="L1515" s="365"/>
      <c r="M1515" s="304"/>
      <c r="N1515" s="304"/>
      <c r="O1515" s="304"/>
      <c r="P1515" s="304"/>
      <c r="Q1515" s="304"/>
      <c r="R1515" s="365"/>
      <c r="S1515" s="365"/>
      <c r="T1515" s="304"/>
      <c r="U1515" s="304"/>
      <c r="V1515" s="304"/>
      <c r="W1515" s="513"/>
      <c r="X1515" s="304"/>
      <c r="Y1515" s="365"/>
      <c r="Z1515" s="514"/>
      <c r="AA1515" s="365"/>
      <c r="AB1515" s="365"/>
      <c r="AC1515" s="365"/>
      <c r="AD1515" s="365"/>
      <c r="AE1515" s="365"/>
      <c r="AF1515" s="14"/>
      <c r="AG1515" s="14"/>
    </row>
    <row r="1516" ht="16.5" customHeight="1">
      <c r="A1516" s="14"/>
      <c r="B1516" s="14"/>
      <c r="C1516" s="8"/>
      <c r="D1516" s="304"/>
      <c r="E1516" s="304"/>
      <c r="F1516" s="304"/>
      <c r="G1516" s="140"/>
      <c r="H1516" s="140"/>
      <c r="I1516" s="140"/>
      <c r="J1516" s="140"/>
      <c r="K1516" s="304"/>
      <c r="L1516" s="365"/>
      <c r="M1516" s="304"/>
      <c r="N1516" s="304"/>
      <c r="O1516" s="304"/>
      <c r="P1516" s="304"/>
      <c r="Q1516" s="304"/>
      <c r="R1516" s="365"/>
      <c r="S1516" s="365"/>
      <c r="T1516" s="304"/>
      <c r="U1516" s="304"/>
      <c r="V1516" s="304"/>
      <c r="W1516" s="513"/>
      <c r="X1516" s="304"/>
      <c r="Y1516" s="365"/>
      <c r="Z1516" s="514"/>
      <c r="AA1516" s="365"/>
      <c r="AB1516" s="365"/>
      <c r="AC1516" s="365"/>
      <c r="AD1516" s="365"/>
      <c r="AE1516" s="365"/>
      <c r="AF1516" s="14"/>
      <c r="AG1516" s="14"/>
    </row>
    <row r="1517" ht="16.5" customHeight="1">
      <c r="A1517" s="14"/>
      <c r="B1517" s="14"/>
      <c r="C1517" s="8"/>
      <c r="D1517" s="304"/>
      <c r="E1517" s="304"/>
      <c r="F1517" s="304"/>
      <c r="G1517" s="140"/>
      <c r="H1517" s="140"/>
      <c r="I1517" s="140"/>
      <c r="J1517" s="140"/>
      <c r="K1517" s="304"/>
      <c r="L1517" s="365"/>
      <c r="M1517" s="304"/>
      <c r="N1517" s="304"/>
      <c r="O1517" s="304"/>
      <c r="P1517" s="304"/>
      <c r="Q1517" s="304"/>
      <c r="R1517" s="365"/>
      <c r="S1517" s="365"/>
      <c r="T1517" s="304"/>
      <c r="U1517" s="304"/>
      <c r="V1517" s="304"/>
      <c r="W1517" s="513"/>
      <c r="X1517" s="304"/>
      <c r="Y1517" s="365"/>
      <c r="Z1517" s="514"/>
      <c r="AA1517" s="365"/>
      <c r="AB1517" s="365"/>
      <c r="AC1517" s="365"/>
      <c r="AD1517" s="365"/>
      <c r="AE1517" s="365"/>
      <c r="AF1517" s="14"/>
      <c r="AG1517" s="14"/>
    </row>
    <row r="1518" ht="16.5" customHeight="1">
      <c r="A1518" s="14"/>
      <c r="B1518" s="14"/>
      <c r="C1518" s="8"/>
      <c r="D1518" s="304"/>
      <c r="E1518" s="304"/>
      <c r="F1518" s="304"/>
      <c r="G1518" s="140"/>
      <c r="H1518" s="140"/>
      <c r="I1518" s="140"/>
      <c r="J1518" s="140"/>
      <c r="K1518" s="304"/>
      <c r="L1518" s="365"/>
      <c r="M1518" s="304"/>
      <c r="N1518" s="304"/>
      <c r="O1518" s="304"/>
      <c r="P1518" s="304"/>
      <c r="Q1518" s="304"/>
      <c r="R1518" s="365"/>
      <c r="S1518" s="365"/>
      <c r="T1518" s="304"/>
      <c r="U1518" s="304"/>
      <c r="V1518" s="304"/>
      <c r="W1518" s="513"/>
      <c r="X1518" s="304"/>
      <c r="Y1518" s="365"/>
      <c r="Z1518" s="514"/>
      <c r="AA1518" s="365"/>
      <c r="AB1518" s="365"/>
      <c r="AC1518" s="365"/>
      <c r="AD1518" s="365"/>
      <c r="AE1518" s="365"/>
      <c r="AF1518" s="14"/>
      <c r="AG1518" s="14"/>
    </row>
    <row r="1519" ht="16.5" customHeight="1">
      <c r="A1519" s="14"/>
      <c r="B1519" s="14"/>
      <c r="C1519" s="8"/>
      <c r="D1519" s="304"/>
      <c r="E1519" s="304"/>
      <c r="F1519" s="304"/>
      <c r="G1519" s="140"/>
      <c r="H1519" s="140"/>
      <c r="I1519" s="140"/>
      <c r="J1519" s="140"/>
      <c r="K1519" s="304"/>
      <c r="L1519" s="365"/>
      <c r="M1519" s="304"/>
      <c r="N1519" s="304"/>
      <c r="O1519" s="304"/>
      <c r="P1519" s="304"/>
      <c r="Q1519" s="304"/>
      <c r="R1519" s="365"/>
      <c r="S1519" s="365"/>
      <c r="T1519" s="304"/>
      <c r="U1519" s="304"/>
      <c r="V1519" s="304"/>
      <c r="W1519" s="513"/>
      <c r="X1519" s="304"/>
      <c r="Y1519" s="365"/>
      <c r="Z1519" s="514"/>
      <c r="AA1519" s="365"/>
      <c r="AB1519" s="365"/>
      <c r="AC1519" s="365"/>
      <c r="AD1519" s="365"/>
      <c r="AE1519" s="365"/>
      <c r="AF1519" s="14"/>
      <c r="AG1519" s="14"/>
    </row>
    <row r="1520" ht="16.5" customHeight="1">
      <c r="A1520" s="14"/>
      <c r="B1520" s="14"/>
      <c r="C1520" s="8"/>
      <c r="D1520" s="304"/>
      <c r="E1520" s="304"/>
      <c r="F1520" s="304"/>
      <c r="G1520" s="140"/>
      <c r="H1520" s="140"/>
      <c r="I1520" s="140"/>
      <c r="J1520" s="140"/>
      <c r="K1520" s="304"/>
      <c r="L1520" s="365"/>
      <c r="M1520" s="304"/>
      <c r="N1520" s="304"/>
      <c r="O1520" s="304"/>
      <c r="P1520" s="304"/>
      <c r="Q1520" s="304"/>
      <c r="R1520" s="365"/>
      <c r="S1520" s="365"/>
      <c r="T1520" s="304"/>
      <c r="U1520" s="304"/>
      <c r="V1520" s="304"/>
      <c r="W1520" s="513"/>
      <c r="X1520" s="304"/>
      <c r="Y1520" s="365"/>
      <c r="Z1520" s="514"/>
      <c r="AA1520" s="365"/>
      <c r="AB1520" s="365"/>
      <c r="AC1520" s="365"/>
      <c r="AD1520" s="365"/>
      <c r="AE1520" s="365"/>
      <c r="AF1520" s="14"/>
      <c r="AG1520" s="14"/>
    </row>
    <row r="1521" ht="16.5" customHeight="1">
      <c r="A1521" s="14"/>
      <c r="B1521" s="14"/>
      <c r="C1521" s="8"/>
      <c r="D1521" s="304"/>
      <c r="E1521" s="304"/>
      <c r="F1521" s="304"/>
      <c r="G1521" s="140"/>
      <c r="H1521" s="140"/>
      <c r="I1521" s="140"/>
      <c r="J1521" s="140"/>
      <c r="K1521" s="304"/>
      <c r="L1521" s="365"/>
      <c r="M1521" s="304"/>
      <c r="N1521" s="304"/>
      <c r="O1521" s="304"/>
      <c r="P1521" s="304"/>
      <c r="Q1521" s="304"/>
      <c r="R1521" s="365"/>
      <c r="S1521" s="365"/>
      <c r="T1521" s="304"/>
      <c r="U1521" s="304"/>
      <c r="V1521" s="304"/>
      <c r="W1521" s="513"/>
      <c r="X1521" s="304"/>
      <c r="Y1521" s="365"/>
      <c r="Z1521" s="514"/>
      <c r="AA1521" s="365"/>
      <c r="AB1521" s="365"/>
      <c r="AC1521" s="365"/>
      <c r="AD1521" s="365"/>
      <c r="AE1521" s="365"/>
      <c r="AF1521" s="14"/>
      <c r="AG1521" s="14"/>
    </row>
    <row r="1522" ht="16.5" customHeight="1">
      <c r="A1522" s="14"/>
      <c r="B1522" s="14"/>
      <c r="C1522" s="8"/>
      <c r="D1522" s="304"/>
      <c r="E1522" s="304"/>
      <c r="F1522" s="304"/>
      <c r="G1522" s="140"/>
      <c r="H1522" s="140"/>
      <c r="I1522" s="140"/>
      <c r="J1522" s="140"/>
      <c r="K1522" s="304"/>
      <c r="L1522" s="365"/>
      <c r="M1522" s="304"/>
      <c r="N1522" s="304"/>
      <c r="O1522" s="304"/>
      <c r="P1522" s="304"/>
      <c r="Q1522" s="304"/>
      <c r="R1522" s="365"/>
      <c r="S1522" s="365"/>
      <c r="T1522" s="304"/>
      <c r="U1522" s="304"/>
      <c r="V1522" s="304"/>
      <c r="W1522" s="513"/>
      <c r="X1522" s="304"/>
      <c r="Y1522" s="365"/>
      <c r="Z1522" s="514"/>
      <c r="AA1522" s="365"/>
      <c r="AB1522" s="365"/>
      <c r="AC1522" s="365"/>
      <c r="AD1522" s="365"/>
      <c r="AE1522" s="365"/>
      <c r="AF1522" s="14"/>
      <c r="AG1522" s="14"/>
    </row>
    <row r="1523" ht="16.5" customHeight="1">
      <c r="A1523" s="14"/>
      <c r="B1523" s="14"/>
      <c r="C1523" s="8"/>
      <c r="D1523" s="304"/>
      <c r="E1523" s="304"/>
      <c r="F1523" s="304"/>
      <c r="G1523" s="140"/>
      <c r="H1523" s="140"/>
      <c r="I1523" s="140"/>
      <c r="J1523" s="140"/>
      <c r="K1523" s="304"/>
      <c r="L1523" s="365"/>
      <c r="M1523" s="304"/>
      <c r="N1523" s="304"/>
      <c r="O1523" s="304"/>
      <c r="P1523" s="304"/>
      <c r="Q1523" s="304"/>
      <c r="R1523" s="365"/>
      <c r="S1523" s="365"/>
      <c r="T1523" s="304"/>
      <c r="U1523" s="304"/>
      <c r="V1523" s="304"/>
      <c r="W1523" s="513"/>
      <c r="X1523" s="304"/>
      <c r="Y1523" s="365"/>
      <c r="Z1523" s="514"/>
      <c r="AA1523" s="365"/>
      <c r="AB1523" s="365"/>
      <c r="AC1523" s="365"/>
      <c r="AD1523" s="365"/>
      <c r="AE1523" s="365"/>
      <c r="AF1523" s="14"/>
      <c r="AG1523" s="14"/>
    </row>
    <row r="1524" ht="16.5" customHeight="1">
      <c r="A1524" s="14"/>
      <c r="B1524" s="14"/>
      <c r="C1524" s="8"/>
      <c r="D1524" s="304"/>
      <c r="E1524" s="304"/>
      <c r="F1524" s="304"/>
      <c r="G1524" s="140"/>
      <c r="H1524" s="140"/>
      <c r="I1524" s="140"/>
      <c r="J1524" s="140"/>
      <c r="K1524" s="304"/>
      <c r="L1524" s="365"/>
      <c r="M1524" s="304"/>
      <c r="N1524" s="304"/>
      <c r="O1524" s="304"/>
      <c r="P1524" s="304"/>
      <c r="Q1524" s="304"/>
      <c r="R1524" s="365"/>
      <c r="S1524" s="365"/>
      <c r="T1524" s="304"/>
      <c r="U1524" s="304"/>
      <c r="V1524" s="304"/>
      <c r="W1524" s="513"/>
      <c r="X1524" s="304"/>
      <c r="Y1524" s="365"/>
      <c r="Z1524" s="514"/>
      <c r="AA1524" s="365"/>
      <c r="AB1524" s="365"/>
      <c r="AC1524" s="365"/>
      <c r="AD1524" s="365"/>
      <c r="AE1524" s="365"/>
      <c r="AF1524" s="14"/>
      <c r="AG1524" s="14"/>
    </row>
    <row r="1525" ht="16.5" customHeight="1">
      <c r="A1525" s="14"/>
      <c r="B1525" s="14"/>
      <c r="C1525" s="8"/>
      <c r="D1525" s="304"/>
      <c r="E1525" s="304"/>
      <c r="F1525" s="304"/>
      <c r="G1525" s="140"/>
      <c r="H1525" s="140"/>
      <c r="I1525" s="140"/>
      <c r="J1525" s="140"/>
      <c r="K1525" s="304"/>
      <c r="L1525" s="365"/>
      <c r="M1525" s="304"/>
      <c r="N1525" s="304"/>
      <c r="O1525" s="304"/>
      <c r="P1525" s="304"/>
      <c r="Q1525" s="304"/>
      <c r="R1525" s="365"/>
      <c r="S1525" s="365"/>
      <c r="T1525" s="304"/>
      <c r="U1525" s="304"/>
      <c r="V1525" s="304"/>
      <c r="W1525" s="513"/>
      <c r="X1525" s="304"/>
      <c r="Y1525" s="365"/>
      <c r="Z1525" s="514"/>
      <c r="AA1525" s="365"/>
      <c r="AB1525" s="365"/>
      <c r="AC1525" s="365"/>
      <c r="AD1525" s="365"/>
      <c r="AE1525" s="365"/>
      <c r="AF1525" s="14"/>
      <c r="AG1525" s="14"/>
    </row>
    <row r="1526" ht="16.5" customHeight="1">
      <c r="A1526" s="14"/>
      <c r="B1526" s="14"/>
      <c r="C1526" s="8"/>
      <c r="D1526" s="304"/>
      <c r="E1526" s="304"/>
      <c r="F1526" s="304"/>
      <c r="G1526" s="140"/>
      <c r="H1526" s="140"/>
      <c r="I1526" s="140"/>
      <c r="J1526" s="140"/>
      <c r="K1526" s="304"/>
      <c r="L1526" s="365"/>
      <c r="M1526" s="304"/>
      <c r="N1526" s="304"/>
      <c r="O1526" s="304"/>
      <c r="P1526" s="304"/>
      <c r="Q1526" s="304"/>
      <c r="R1526" s="365"/>
      <c r="S1526" s="365"/>
      <c r="T1526" s="304"/>
      <c r="U1526" s="304"/>
      <c r="V1526" s="304"/>
      <c r="W1526" s="513"/>
      <c r="X1526" s="304"/>
      <c r="Y1526" s="365"/>
      <c r="Z1526" s="514"/>
      <c r="AA1526" s="365"/>
      <c r="AB1526" s="365"/>
      <c r="AC1526" s="365"/>
      <c r="AD1526" s="365"/>
      <c r="AE1526" s="365"/>
      <c r="AF1526" s="14"/>
      <c r="AG1526" s="14"/>
    </row>
    <row r="1527" ht="16.5" customHeight="1">
      <c r="A1527" s="14"/>
      <c r="B1527" s="14"/>
      <c r="C1527" s="8"/>
      <c r="D1527" s="304"/>
      <c r="E1527" s="304"/>
      <c r="F1527" s="304"/>
      <c r="G1527" s="140"/>
      <c r="H1527" s="140"/>
      <c r="I1527" s="140"/>
      <c r="J1527" s="140"/>
      <c r="K1527" s="304"/>
      <c r="L1527" s="365"/>
      <c r="M1527" s="304"/>
      <c r="N1527" s="304"/>
      <c r="O1527" s="304"/>
      <c r="P1527" s="304"/>
      <c r="Q1527" s="304"/>
      <c r="R1527" s="365"/>
      <c r="S1527" s="365"/>
      <c r="T1527" s="304"/>
      <c r="U1527" s="304"/>
      <c r="V1527" s="304"/>
      <c r="W1527" s="513"/>
      <c r="X1527" s="304"/>
      <c r="Y1527" s="365"/>
      <c r="Z1527" s="514"/>
      <c r="AA1527" s="365"/>
      <c r="AB1527" s="365"/>
      <c r="AC1527" s="365"/>
      <c r="AD1527" s="365"/>
      <c r="AE1527" s="365"/>
      <c r="AF1527" s="14"/>
      <c r="AG1527" s="14"/>
    </row>
    <row r="1528" ht="16.5" customHeight="1">
      <c r="A1528" s="14"/>
      <c r="B1528" s="14"/>
      <c r="C1528" s="8"/>
      <c r="D1528" s="304"/>
      <c r="E1528" s="304"/>
      <c r="F1528" s="304"/>
      <c r="G1528" s="140"/>
      <c r="H1528" s="140"/>
      <c r="I1528" s="140"/>
      <c r="J1528" s="140"/>
      <c r="K1528" s="304"/>
      <c r="L1528" s="365"/>
      <c r="M1528" s="304"/>
      <c r="N1528" s="304"/>
      <c r="O1528" s="304"/>
      <c r="P1528" s="304"/>
      <c r="Q1528" s="304"/>
      <c r="R1528" s="365"/>
      <c r="S1528" s="365"/>
      <c r="T1528" s="304"/>
      <c r="U1528" s="304"/>
      <c r="V1528" s="304"/>
      <c r="W1528" s="513"/>
      <c r="X1528" s="304"/>
      <c r="Y1528" s="365"/>
      <c r="Z1528" s="514"/>
      <c r="AA1528" s="365"/>
      <c r="AB1528" s="365"/>
      <c r="AC1528" s="365"/>
      <c r="AD1528" s="365"/>
      <c r="AE1528" s="365"/>
      <c r="AF1528" s="14"/>
      <c r="AG1528" s="14"/>
    </row>
    <row r="1529" ht="16.5" customHeight="1">
      <c r="A1529" s="14"/>
      <c r="B1529" s="14"/>
      <c r="C1529" s="8"/>
      <c r="D1529" s="304"/>
      <c r="E1529" s="304"/>
      <c r="F1529" s="304"/>
      <c r="G1529" s="140"/>
      <c r="H1529" s="140"/>
      <c r="I1529" s="140"/>
      <c r="J1529" s="140"/>
      <c r="K1529" s="304"/>
      <c r="L1529" s="365"/>
      <c r="M1529" s="304"/>
      <c r="N1529" s="304"/>
      <c r="O1529" s="304"/>
      <c r="P1529" s="304"/>
      <c r="Q1529" s="304"/>
      <c r="R1529" s="365"/>
      <c r="S1529" s="365"/>
      <c r="T1529" s="304"/>
      <c r="U1529" s="304"/>
      <c r="V1529" s="304"/>
      <c r="W1529" s="513"/>
      <c r="X1529" s="304"/>
      <c r="Y1529" s="365"/>
      <c r="Z1529" s="514"/>
      <c r="AA1529" s="365"/>
      <c r="AB1529" s="365"/>
      <c r="AC1529" s="365"/>
      <c r="AD1529" s="365"/>
      <c r="AE1529" s="365"/>
      <c r="AF1529" s="14"/>
      <c r="AG1529" s="14"/>
    </row>
    <row r="1530" ht="16.5" customHeight="1">
      <c r="A1530" s="14"/>
      <c r="B1530" s="14"/>
      <c r="C1530" s="8"/>
      <c r="D1530" s="304"/>
      <c r="E1530" s="304"/>
      <c r="F1530" s="304"/>
      <c r="G1530" s="140"/>
      <c r="H1530" s="140"/>
      <c r="I1530" s="140"/>
      <c r="J1530" s="140"/>
      <c r="K1530" s="304"/>
      <c r="L1530" s="365"/>
      <c r="M1530" s="304"/>
      <c r="N1530" s="304"/>
      <c r="O1530" s="304"/>
      <c r="P1530" s="304"/>
      <c r="Q1530" s="304"/>
      <c r="R1530" s="365"/>
      <c r="S1530" s="365"/>
      <c r="T1530" s="304"/>
      <c r="U1530" s="304"/>
      <c r="V1530" s="304"/>
      <c r="W1530" s="513"/>
      <c r="X1530" s="304"/>
      <c r="Y1530" s="365"/>
      <c r="Z1530" s="514"/>
      <c r="AA1530" s="365"/>
      <c r="AB1530" s="365"/>
      <c r="AC1530" s="365"/>
      <c r="AD1530" s="365"/>
      <c r="AE1530" s="365"/>
      <c r="AF1530" s="14"/>
      <c r="AG1530" s="14"/>
    </row>
    <row r="1531" ht="16.5" customHeight="1">
      <c r="A1531" s="14"/>
      <c r="B1531" s="14"/>
      <c r="C1531" s="8"/>
      <c r="D1531" s="304"/>
      <c r="E1531" s="304"/>
      <c r="F1531" s="304"/>
      <c r="G1531" s="140"/>
      <c r="H1531" s="140"/>
      <c r="I1531" s="140"/>
      <c r="J1531" s="140"/>
      <c r="K1531" s="304"/>
      <c r="L1531" s="365"/>
      <c r="M1531" s="304"/>
      <c r="N1531" s="304"/>
      <c r="O1531" s="304"/>
      <c r="P1531" s="304"/>
      <c r="Q1531" s="304"/>
      <c r="R1531" s="365"/>
      <c r="S1531" s="365"/>
      <c r="T1531" s="304"/>
      <c r="U1531" s="304"/>
      <c r="V1531" s="304"/>
      <c r="W1531" s="513"/>
      <c r="X1531" s="304"/>
      <c r="Y1531" s="365"/>
      <c r="Z1531" s="514"/>
      <c r="AA1531" s="365"/>
      <c r="AB1531" s="365"/>
      <c r="AC1531" s="365"/>
      <c r="AD1531" s="365"/>
      <c r="AE1531" s="365"/>
      <c r="AF1531" s="14"/>
      <c r="AG1531" s="14"/>
    </row>
    <row r="1532" ht="16.5" customHeight="1">
      <c r="A1532" s="14"/>
      <c r="B1532" s="14"/>
      <c r="C1532" s="8"/>
      <c r="D1532" s="304"/>
      <c r="E1532" s="304"/>
      <c r="F1532" s="304"/>
      <c r="G1532" s="140"/>
      <c r="H1532" s="140"/>
      <c r="I1532" s="140"/>
      <c r="J1532" s="140"/>
      <c r="K1532" s="304"/>
      <c r="L1532" s="365"/>
      <c r="M1532" s="304"/>
      <c r="N1532" s="304"/>
      <c r="O1532" s="304"/>
      <c r="P1532" s="304"/>
      <c r="Q1532" s="304"/>
      <c r="R1532" s="365"/>
      <c r="S1532" s="365"/>
      <c r="T1532" s="304"/>
      <c r="U1532" s="304"/>
      <c r="V1532" s="304"/>
      <c r="W1532" s="513"/>
      <c r="X1532" s="304"/>
      <c r="Y1532" s="365"/>
      <c r="Z1532" s="514"/>
      <c r="AA1532" s="365"/>
      <c r="AB1532" s="365"/>
      <c r="AC1532" s="365"/>
      <c r="AD1532" s="365"/>
      <c r="AE1532" s="365"/>
      <c r="AF1532" s="14"/>
      <c r="AG1532" s="14"/>
    </row>
    <row r="1533" ht="16.5" customHeight="1">
      <c r="A1533" s="14"/>
      <c r="B1533" s="14"/>
      <c r="C1533" s="8"/>
      <c r="D1533" s="304"/>
      <c r="E1533" s="304"/>
      <c r="F1533" s="304"/>
      <c r="G1533" s="140"/>
      <c r="H1533" s="140"/>
      <c r="I1533" s="140"/>
      <c r="J1533" s="140"/>
      <c r="K1533" s="304"/>
      <c r="L1533" s="365"/>
      <c r="M1533" s="304"/>
      <c r="N1533" s="304"/>
      <c r="O1533" s="304"/>
      <c r="P1533" s="304"/>
      <c r="Q1533" s="304"/>
      <c r="R1533" s="365"/>
      <c r="S1533" s="365"/>
      <c r="T1533" s="304"/>
      <c r="U1533" s="304"/>
      <c r="V1533" s="304"/>
      <c r="W1533" s="513"/>
      <c r="X1533" s="304"/>
      <c r="Y1533" s="365"/>
      <c r="Z1533" s="514"/>
      <c r="AA1533" s="365"/>
      <c r="AB1533" s="365"/>
      <c r="AC1533" s="365"/>
      <c r="AD1533" s="365"/>
      <c r="AE1533" s="365"/>
      <c r="AF1533" s="14"/>
      <c r="AG1533" s="14"/>
    </row>
  </sheetData>
  <mergeCells count="727">
    <mergeCell ref="D7:D12"/>
    <mergeCell ref="E7:E12"/>
    <mergeCell ref="F7:F9"/>
    <mergeCell ref="N7:N16"/>
    <mergeCell ref="O7:O12"/>
    <mergeCell ref="AG7:AG9"/>
    <mergeCell ref="AC13:AC18"/>
    <mergeCell ref="J19:J21"/>
    <mergeCell ref="R27:R30"/>
    <mergeCell ref="R51:R54"/>
    <mergeCell ref="R21:R24"/>
    <mergeCell ref="R63:R66"/>
    <mergeCell ref="R69:R72"/>
    <mergeCell ref="J43:J47"/>
    <mergeCell ref="J67:J71"/>
    <mergeCell ref="J91:J95"/>
    <mergeCell ref="F103:F105"/>
    <mergeCell ref="R33:R36"/>
    <mergeCell ref="R39:R42"/>
    <mergeCell ref="R45:R48"/>
    <mergeCell ref="F55:F59"/>
    <mergeCell ref="N55:N63"/>
    <mergeCell ref="O55:O60"/>
    <mergeCell ref="R57:R60"/>
    <mergeCell ref="R15:R18"/>
    <mergeCell ref="R75:R78"/>
    <mergeCell ref="R93:R96"/>
    <mergeCell ref="R9:R12"/>
    <mergeCell ref="AC25:AC30"/>
    <mergeCell ref="O31:O34"/>
    <mergeCell ref="AC37:AC42"/>
    <mergeCell ref="AC49:AC54"/>
    <mergeCell ref="AC61:AC66"/>
    <mergeCell ref="AC73:AC78"/>
    <mergeCell ref="R141:R144"/>
    <mergeCell ref="R171:R174"/>
    <mergeCell ref="O127:O132"/>
    <mergeCell ref="R129:R132"/>
    <mergeCell ref="AC133:AC138"/>
    <mergeCell ref="R135:R138"/>
    <mergeCell ref="AC145:AC150"/>
    <mergeCell ref="AC157:AC162"/>
    <mergeCell ref="AC169:AC174"/>
    <mergeCell ref="R195:R198"/>
    <mergeCell ref="R207:R210"/>
    <mergeCell ref="O175:O181"/>
    <mergeCell ref="R177:R180"/>
    <mergeCell ref="AC181:AC186"/>
    <mergeCell ref="R183:R186"/>
    <mergeCell ref="R189:R192"/>
    <mergeCell ref="AC193:AC198"/>
    <mergeCell ref="AC205:AC210"/>
    <mergeCell ref="R219:R222"/>
    <mergeCell ref="R237:R240"/>
    <mergeCell ref="J187:J192"/>
    <mergeCell ref="F199:F202"/>
    <mergeCell ref="N199:N207"/>
    <mergeCell ref="O199:O204"/>
    <mergeCell ref="J211:J215"/>
    <mergeCell ref="O223:O227"/>
    <mergeCell ref="J235:J240"/>
    <mergeCell ref="N295:N307"/>
    <mergeCell ref="O295:O305"/>
    <mergeCell ref="R303:R306"/>
    <mergeCell ref="J307:J313"/>
    <mergeCell ref="R309:R312"/>
    <mergeCell ref="O319:O325"/>
    <mergeCell ref="R321:R324"/>
    <mergeCell ref="R243:R246"/>
    <mergeCell ref="R279:R282"/>
    <mergeCell ref="J283:J292"/>
    <mergeCell ref="R285:R288"/>
    <mergeCell ref="R291:R294"/>
    <mergeCell ref="E295:E301"/>
    <mergeCell ref="F295:F298"/>
    <mergeCell ref="R297:R300"/>
    <mergeCell ref="R339:R342"/>
    <mergeCell ref="R345:R348"/>
    <mergeCell ref="R357:R360"/>
    <mergeCell ref="O367:O373"/>
    <mergeCell ref="R369:R372"/>
    <mergeCell ref="J331:J336"/>
    <mergeCell ref="J355:J361"/>
    <mergeCell ref="R315:R318"/>
    <mergeCell ref="R327:R330"/>
    <mergeCell ref="R333:R336"/>
    <mergeCell ref="F343:F350"/>
    <mergeCell ref="N343:N354"/>
    <mergeCell ref="O343:O351"/>
    <mergeCell ref="R351:R354"/>
    <mergeCell ref="R81:R84"/>
    <mergeCell ref="R123:R126"/>
    <mergeCell ref="R153:R156"/>
    <mergeCell ref="R147:R150"/>
    <mergeCell ref="R159:R162"/>
    <mergeCell ref="R165:R168"/>
    <mergeCell ref="R201:R204"/>
    <mergeCell ref="R213:R216"/>
    <mergeCell ref="R225:R228"/>
    <mergeCell ref="R231:R234"/>
    <mergeCell ref="R465:R468"/>
    <mergeCell ref="R471:R474"/>
    <mergeCell ref="J475:J481"/>
    <mergeCell ref="F487:F492"/>
    <mergeCell ref="N487:N496"/>
    <mergeCell ref="O487:O493"/>
    <mergeCell ref="J499:J506"/>
    <mergeCell ref="R477:R480"/>
    <mergeCell ref="R501:R504"/>
    <mergeCell ref="R507:R510"/>
    <mergeCell ref="O511:O517"/>
    <mergeCell ref="R513:R516"/>
    <mergeCell ref="R519:R522"/>
    <mergeCell ref="J523:J529"/>
    <mergeCell ref="R525:R528"/>
    <mergeCell ref="R531:R534"/>
    <mergeCell ref="F535:F540"/>
    <mergeCell ref="N535:N545"/>
    <mergeCell ref="O535:O545"/>
    <mergeCell ref="R537:R540"/>
    <mergeCell ref="J547:J552"/>
    <mergeCell ref="R543:R546"/>
    <mergeCell ref="R549:R552"/>
    <mergeCell ref="R555:R558"/>
    <mergeCell ref="O559:O569"/>
    <mergeCell ref="R561:R564"/>
    <mergeCell ref="R567:R570"/>
    <mergeCell ref="J571:J576"/>
    <mergeCell ref="R573:R576"/>
    <mergeCell ref="R579:R582"/>
    <mergeCell ref="D583:D588"/>
    <mergeCell ref="E583:E587"/>
    <mergeCell ref="F583:F586"/>
    <mergeCell ref="N583:N593"/>
    <mergeCell ref="O583:O590"/>
    <mergeCell ref="R595:R601"/>
    <mergeCell ref="R631:R641"/>
    <mergeCell ref="S631:S638"/>
    <mergeCell ref="W635:W636"/>
    <mergeCell ref="W639:W640"/>
    <mergeCell ref="W641:W642"/>
    <mergeCell ref="W599:W600"/>
    <mergeCell ref="W603:W604"/>
    <mergeCell ref="W605:W606"/>
    <mergeCell ref="J619:J624"/>
    <mergeCell ref="W621:W622"/>
    <mergeCell ref="W623:W624"/>
    <mergeCell ref="W633:W634"/>
    <mergeCell ref="W597:W598"/>
    <mergeCell ref="W609:W610"/>
    <mergeCell ref="W615:W616"/>
    <mergeCell ref="W617:W618"/>
    <mergeCell ref="W627:W628"/>
    <mergeCell ref="W629:W630"/>
    <mergeCell ref="W585:W586"/>
    <mergeCell ref="W587:W588"/>
    <mergeCell ref="W591:W592"/>
    <mergeCell ref="W593:W594"/>
    <mergeCell ref="S595:S603"/>
    <mergeCell ref="S607:S613"/>
    <mergeCell ref="W611:W612"/>
    <mergeCell ref="S643:S649"/>
    <mergeCell ref="W645:W646"/>
    <mergeCell ref="W647:W648"/>
    <mergeCell ref="W651:W652"/>
    <mergeCell ref="W653:W654"/>
    <mergeCell ref="O655:O663"/>
    <mergeCell ref="W657:W658"/>
    <mergeCell ref="W675:W676"/>
    <mergeCell ref="W677:W678"/>
    <mergeCell ref="J691:J695"/>
    <mergeCell ref="W693:W694"/>
    <mergeCell ref="W659:W660"/>
    <mergeCell ref="W663:W664"/>
    <mergeCell ref="W665:W666"/>
    <mergeCell ref="S667:S674"/>
    <mergeCell ref="W669:W670"/>
    <mergeCell ref="S679:S686"/>
    <mergeCell ref="W683:W684"/>
    <mergeCell ref="W737:W738"/>
    <mergeCell ref="W741:W742"/>
    <mergeCell ref="W747:W748"/>
    <mergeCell ref="W753:W754"/>
    <mergeCell ref="W755:W756"/>
    <mergeCell ref="J763:J769"/>
    <mergeCell ref="W765:W766"/>
    <mergeCell ref="W767:W768"/>
    <mergeCell ref="W725:W726"/>
    <mergeCell ref="F727:F732"/>
    <mergeCell ref="N727:N744"/>
    <mergeCell ref="O727:O737"/>
    <mergeCell ref="W729:W730"/>
    <mergeCell ref="W731:W732"/>
    <mergeCell ref="W735:W736"/>
    <mergeCell ref="W743:W744"/>
    <mergeCell ref="W935:W936"/>
    <mergeCell ref="W939:W940"/>
    <mergeCell ref="W941:W942"/>
    <mergeCell ref="O943:O949"/>
    <mergeCell ref="W945:W946"/>
    <mergeCell ref="R955:R963"/>
    <mergeCell ref="S955:S964"/>
    <mergeCell ref="W959:W960"/>
    <mergeCell ref="W963:W964"/>
    <mergeCell ref="W965:W966"/>
    <mergeCell ref="S967:S978"/>
    <mergeCell ref="W969:W970"/>
    <mergeCell ref="W971:W972"/>
    <mergeCell ref="W975:W976"/>
    <mergeCell ref="W867:W868"/>
    <mergeCell ref="W869:W870"/>
    <mergeCell ref="W873:W874"/>
    <mergeCell ref="W875:W876"/>
    <mergeCell ref="W879:W880"/>
    <mergeCell ref="W881:W882"/>
    <mergeCell ref="W885:W886"/>
    <mergeCell ref="W887:W888"/>
    <mergeCell ref="W891:W892"/>
    <mergeCell ref="W893:W894"/>
    <mergeCell ref="S895:S906"/>
    <mergeCell ref="W897:W898"/>
    <mergeCell ref="W899:W900"/>
    <mergeCell ref="W903:W904"/>
    <mergeCell ref="W921:W922"/>
    <mergeCell ref="W923:W924"/>
    <mergeCell ref="W927:W928"/>
    <mergeCell ref="W929:W930"/>
    <mergeCell ref="W917:W918"/>
    <mergeCell ref="W933:W934"/>
    <mergeCell ref="W951:W952"/>
    <mergeCell ref="W953:W954"/>
    <mergeCell ref="W905:W906"/>
    <mergeCell ref="W909:W910"/>
    <mergeCell ref="W911:W912"/>
    <mergeCell ref="W915:W916"/>
    <mergeCell ref="R919:R926"/>
    <mergeCell ref="S919:S925"/>
    <mergeCell ref="S931:S940"/>
    <mergeCell ref="W947:W948"/>
    <mergeCell ref="W957:W958"/>
    <mergeCell ref="W1005:W1006"/>
    <mergeCell ref="W1007:W1008"/>
    <mergeCell ref="W1011:W1012"/>
    <mergeCell ref="W1013:W1014"/>
    <mergeCell ref="S991:S998"/>
    <mergeCell ref="S1003:S1014"/>
    <mergeCell ref="W977:W978"/>
    <mergeCell ref="J979:J986"/>
    <mergeCell ref="W981:W982"/>
    <mergeCell ref="W983:W984"/>
    <mergeCell ref="R991:R999"/>
    <mergeCell ref="W993:W994"/>
    <mergeCell ref="W995:W996"/>
    <mergeCell ref="AC937:AC942"/>
    <mergeCell ref="AC949:AC954"/>
    <mergeCell ref="AC961:AC966"/>
    <mergeCell ref="AC973:AC978"/>
    <mergeCell ref="AC985:AC990"/>
    <mergeCell ref="AC997:AC1002"/>
    <mergeCell ref="AC1009:AC1014"/>
    <mergeCell ref="AC1021:AC1026"/>
    <mergeCell ref="AC1033:AC1038"/>
    <mergeCell ref="AC1057:AC1062"/>
    <mergeCell ref="AC1069:AC1074"/>
    <mergeCell ref="AC1081:AC1086"/>
    <mergeCell ref="AC1093:AC1098"/>
    <mergeCell ref="AC1105:AC1110"/>
    <mergeCell ref="AC1129:AC1134"/>
    <mergeCell ref="AC1141:AC1146"/>
    <mergeCell ref="AC1153:AC1158"/>
    <mergeCell ref="AC1165:AC1170"/>
    <mergeCell ref="AC1177:AC1182"/>
    <mergeCell ref="AC1189:AC1194"/>
    <mergeCell ref="AC1201:AC1206"/>
    <mergeCell ref="AC1345:AC1350"/>
    <mergeCell ref="AC1357:AC1362"/>
    <mergeCell ref="AC1369:AC1374"/>
    <mergeCell ref="AC1381:AC1386"/>
    <mergeCell ref="AC1417:AC1422"/>
    <mergeCell ref="AC1213:AC1218"/>
    <mergeCell ref="AC1225:AC1230"/>
    <mergeCell ref="AC1237:AC1242"/>
    <mergeCell ref="AC1249:AC1254"/>
    <mergeCell ref="AC1273:AC1278"/>
    <mergeCell ref="AC1285:AC1290"/>
    <mergeCell ref="AC1309:AC1314"/>
    <mergeCell ref="AC349:AC354"/>
    <mergeCell ref="AC361:AC366"/>
    <mergeCell ref="AC373:AC378"/>
    <mergeCell ref="AC385:AC390"/>
    <mergeCell ref="AC397:AC402"/>
    <mergeCell ref="AC409:AC414"/>
    <mergeCell ref="AC421:AC426"/>
    <mergeCell ref="AC433:AC438"/>
    <mergeCell ref="AC445:AC450"/>
    <mergeCell ref="AC457:AC462"/>
    <mergeCell ref="AC469:AC474"/>
    <mergeCell ref="AC481:AC486"/>
    <mergeCell ref="AC493:AC498"/>
    <mergeCell ref="AC505:AC510"/>
    <mergeCell ref="AC517:AC522"/>
    <mergeCell ref="AC529:AC534"/>
    <mergeCell ref="AC541:AC546"/>
    <mergeCell ref="AC553:AC558"/>
    <mergeCell ref="AC565:AC570"/>
    <mergeCell ref="AC577:AC582"/>
    <mergeCell ref="AC589:AC594"/>
    <mergeCell ref="AC601:AC606"/>
    <mergeCell ref="AC613:AC618"/>
    <mergeCell ref="AC625:AC630"/>
    <mergeCell ref="AC637:AC642"/>
    <mergeCell ref="AC649:AC654"/>
    <mergeCell ref="AC661:AC666"/>
    <mergeCell ref="AC673:AC678"/>
    <mergeCell ref="AC685:AC690"/>
    <mergeCell ref="AC697:AC702"/>
    <mergeCell ref="AC709:AC714"/>
    <mergeCell ref="AC721:AC726"/>
    <mergeCell ref="AC733:AC738"/>
    <mergeCell ref="AC745:AC750"/>
    <mergeCell ref="AC757:AC762"/>
    <mergeCell ref="AC769:AC774"/>
    <mergeCell ref="AC781:AC786"/>
    <mergeCell ref="AC793:AC798"/>
    <mergeCell ref="AC805:AC810"/>
    <mergeCell ref="AC817:AC822"/>
    <mergeCell ref="AC829:AC834"/>
    <mergeCell ref="AC841:AC846"/>
    <mergeCell ref="AC853:AC858"/>
    <mergeCell ref="AC865:AC870"/>
    <mergeCell ref="AC877:AC882"/>
    <mergeCell ref="AC889:AC894"/>
    <mergeCell ref="AC901:AC906"/>
    <mergeCell ref="AC913:AC918"/>
    <mergeCell ref="AC925:AC930"/>
    <mergeCell ref="R1207:R1213"/>
    <mergeCell ref="S1207:S1212"/>
    <mergeCell ref="S1219:S1230"/>
    <mergeCell ref="O1231:O1236"/>
    <mergeCell ref="R1099:R1106"/>
    <mergeCell ref="R1135:R1145"/>
    <mergeCell ref="S1135:S1141"/>
    <mergeCell ref="S1147:S1152"/>
    <mergeCell ref="R1171:R1181"/>
    <mergeCell ref="S1171:S1180"/>
    <mergeCell ref="S1183:S1189"/>
    <mergeCell ref="R667:R678"/>
    <mergeCell ref="R703:R713"/>
    <mergeCell ref="S703:S710"/>
    <mergeCell ref="S715:S723"/>
    <mergeCell ref="R739:R747"/>
    <mergeCell ref="S739:S746"/>
    <mergeCell ref="S751:S758"/>
    <mergeCell ref="F871:F872"/>
    <mergeCell ref="N871:N878"/>
    <mergeCell ref="O871:O876"/>
    <mergeCell ref="J907:J909"/>
    <mergeCell ref="E1015:E1021"/>
    <mergeCell ref="F1015:F1019"/>
    <mergeCell ref="N1015:N1023"/>
    <mergeCell ref="O1015:O1023"/>
    <mergeCell ref="R775:R781"/>
    <mergeCell ref="S775:S780"/>
    <mergeCell ref="S787:S791"/>
    <mergeCell ref="O799:O808"/>
    <mergeCell ref="S811:S816"/>
    <mergeCell ref="S823:S829"/>
    <mergeCell ref="J835:J841"/>
    <mergeCell ref="S1027:S1038"/>
    <mergeCell ref="S1039:S1050"/>
    <mergeCell ref="J1051:J1055"/>
    <mergeCell ref="R811:R816"/>
    <mergeCell ref="R847:R855"/>
    <mergeCell ref="S847:S853"/>
    <mergeCell ref="S859:S870"/>
    <mergeCell ref="R883:R887"/>
    <mergeCell ref="S883:S888"/>
    <mergeCell ref="R1027:R1034"/>
    <mergeCell ref="F1159:F1165"/>
    <mergeCell ref="N1159:N1165"/>
    <mergeCell ref="O1159:O1165"/>
    <mergeCell ref="J1195:J1198"/>
    <mergeCell ref="R1063:R1069"/>
    <mergeCell ref="S1063:S1069"/>
    <mergeCell ref="S1075:S1084"/>
    <mergeCell ref="O1087:O1093"/>
    <mergeCell ref="S1099:S1105"/>
    <mergeCell ref="S1111:S1122"/>
    <mergeCell ref="J1123:J1127"/>
    <mergeCell ref="W1283:W1284"/>
    <mergeCell ref="W1287:W1288"/>
    <mergeCell ref="W1289:W1290"/>
    <mergeCell ref="AC1297:AC1302"/>
    <mergeCell ref="W1299:W1300"/>
    <mergeCell ref="W1301:W1302"/>
    <mergeCell ref="W1265:W1266"/>
    <mergeCell ref="W1269:W1270"/>
    <mergeCell ref="W1275:W1276"/>
    <mergeCell ref="W1277:W1278"/>
    <mergeCell ref="R1279:R1287"/>
    <mergeCell ref="S1279:S1286"/>
    <mergeCell ref="S1291:S1302"/>
    <mergeCell ref="W1295:W1296"/>
    <mergeCell ref="W1281:W1282"/>
    <mergeCell ref="W1293:W1294"/>
    <mergeCell ref="F1303:F1312"/>
    <mergeCell ref="N1303:N1312"/>
    <mergeCell ref="O1303:O1310"/>
    <mergeCell ref="W1305:W1306"/>
    <mergeCell ref="W1307:W1308"/>
    <mergeCell ref="W1311:W1312"/>
    <mergeCell ref="W1313:W1314"/>
    <mergeCell ref="R1315:R1325"/>
    <mergeCell ref="S1315:S1326"/>
    <mergeCell ref="W1317:W1318"/>
    <mergeCell ref="W1319:W1320"/>
    <mergeCell ref="AC1321:AC1326"/>
    <mergeCell ref="W1323:W1324"/>
    <mergeCell ref="W1325:W1326"/>
    <mergeCell ref="S1327:S1338"/>
    <mergeCell ref="W1329:W1330"/>
    <mergeCell ref="W1331:W1332"/>
    <mergeCell ref="AC1333:AC1338"/>
    <mergeCell ref="W1335:W1336"/>
    <mergeCell ref="W1337:W1338"/>
    <mergeCell ref="J1339:J1344"/>
    <mergeCell ref="W1341:W1342"/>
    <mergeCell ref="W1343:W1344"/>
    <mergeCell ref="W1347:W1348"/>
    <mergeCell ref="R1351:R1358"/>
    <mergeCell ref="S1351:S1359"/>
    <mergeCell ref="W1355:W1356"/>
    <mergeCell ref="W1349:W1350"/>
    <mergeCell ref="W1353:W1354"/>
    <mergeCell ref="W1359:W1360"/>
    <mergeCell ref="W1361:W1362"/>
    <mergeCell ref="S1363:S1368"/>
    <mergeCell ref="W1365:W1366"/>
    <mergeCell ref="W1367:W1368"/>
    <mergeCell ref="W1439:W1440"/>
    <mergeCell ref="D1447:D1456"/>
    <mergeCell ref="E1447:E1454"/>
    <mergeCell ref="F1447:F1452"/>
    <mergeCell ref="N1447:N1458"/>
    <mergeCell ref="O1447:O1452"/>
    <mergeCell ref="F1459:F1461"/>
    <mergeCell ref="W1479:W1480"/>
    <mergeCell ref="W1481:W1482"/>
    <mergeCell ref="W1485:W1486"/>
    <mergeCell ref="W1487:W1488"/>
    <mergeCell ref="W1491:W1492"/>
    <mergeCell ref="W1493:W1494"/>
    <mergeCell ref="W1443:W1444"/>
    <mergeCell ref="W1461:W1462"/>
    <mergeCell ref="W1463:W1464"/>
    <mergeCell ref="W1467:W1468"/>
    <mergeCell ref="W1469:W1470"/>
    <mergeCell ref="W1473:W1474"/>
    <mergeCell ref="W1475:W1476"/>
    <mergeCell ref="R1465:R1472"/>
    <mergeCell ref="R1483:R1488"/>
    <mergeCell ref="S1483:S1488"/>
    <mergeCell ref="S1489:S1494"/>
    <mergeCell ref="O1453:O1458"/>
    <mergeCell ref="R1455:R1458"/>
    <mergeCell ref="N1459:N1468"/>
    <mergeCell ref="O1459:O1463"/>
    <mergeCell ref="S1465:S1470"/>
    <mergeCell ref="S1471:S1476"/>
    <mergeCell ref="O1477:O1484"/>
    <mergeCell ref="R1387:R1400"/>
    <mergeCell ref="S1387:S1398"/>
    <mergeCell ref="S1399:S1410"/>
    <mergeCell ref="R1423:R1432"/>
    <mergeCell ref="S1423:S1434"/>
    <mergeCell ref="S1435:S1446"/>
    <mergeCell ref="W1371:W1372"/>
    <mergeCell ref="W1373:W1374"/>
    <mergeCell ref="O1375:O1382"/>
    <mergeCell ref="W1377:W1378"/>
    <mergeCell ref="W1379:W1380"/>
    <mergeCell ref="W1383:W1384"/>
    <mergeCell ref="W1385:W1386"/>
    <mergeCell ref="W1389:W1390"/>
    <mergeCell ref="W1391:W1392"/>
    <mergeCell ref="AC1393:AC1398"/>
    <mergeCell ref="W1395:W1396"/>
    <mergeCell ref="W1397:W1398"/>
    <mergeCell ref="W1401:W1402"/>
    <mergeCell ref="AC1405:AC1410"/>
    <mergeCell ref="W1409:W1410"/>
    <mergeCell ref="W1403:W1404"/>
    <mergeCell ref="W1407:W1408"/>
    <mergeCell ref="J1411:J1417"/>
    <mergeCell ref="W1413:W1414"/>
    <mergeCell ref="W1415:W1416"/>
    <mergeCell ref="W1419:W1420"/>
    <mergeCell ref="W1421:W1422"/>
    <mergeCell ref="W1425:W1426"/>
    <mergeCell ref="W1427:W1428"/>
    <mergeCell ref="AC1429:AC1434"/>
    <mergeCell ref="W1431:W1432"/>
    <mergeCell ref="W1433:W1434"/>
    <mergeCell ref="W1437:W1438"/>
    <mergeCell ref="AC1441:AC1446"/>
    <mergeCell ref="W1445:W1446"/>
    <mergeCell ref="R1449:R1452"/>
    <mergeCell ref="S1449:S1450"/>
    <mergeCell ref="S1451:S1452"/>
    <mergeCell ref="S1455:S1456"/>
    <mergeCell ref="S1457:S1458"/>
    <mergeCell ref="AC217:AC222"/>
    <mergeCell ref="AC229:AC234"/>
    <mergeCell ref="AC241:AC246"/>
    <mergeCell ref="F247:F251"/>
    <mergeCell ref="N247:N256"/>
    <mergeCell ref="O247:O254"/>
    <mergeCell ref="AC253:AC258"/>
    <mergeCell ref="R249:R252"/>
    <mergeCell ref="R255:R258"/>
    <mergeCell ref="J259:J266"/>
    <mergeCell ref="R261:R264"/>
    <mergeCell ref="R267:R270"/>
    <mergeCell ref="O271:O278"/>
    <mergeCell ref="R273:R276"/>
    <mergeCell ref="R381:R384"/>
    <mergeCell ref="R405:R408"/>
    <mergeCell ref="O415:O421"/>
    <mergeCell ref="R417:R420"/>
    <mergeCell ref="J427:J432"/>
    <mergeCell ref="R429:R432"/>
    <mergeCell ref="R363:R366"/>
    <mergeCell ref="R375:R378"/>
    <mergeCell ref="J379:J384"/>
    <mergeCell ref="F391:F396"/>
    <mergeCell ref="N391:N396"/>
    <mergeCell ref="O391:O397"/>
    <mergeCell ref="J403:J410"/>
    <mergeCell ref="R387:R390"/>
    <mergeCell ref="R393:R396"/>
    <mergeCell ref="R399:R402"/>
    <mergeCell ref="R411:R414"/>
    <mergeCell ref="R423:R426"/>
    <mergeCell ref="E439:E444"/>
    <mergeCell ref="F439:F444"/>
    <mergeCell ref="R435:R438"/>
    <mergeCell ref="N439:N446"/>
    <mergeCell ref="R441:R444"/>
    <mergeCell ref="R447:R450"/>
    <mergeCell ref="J451:J455"/>
    <mergeCell ref="R453:R456"/>
    <mergeCell ref="R459:R462"/>
    <mergeCell ref="R99:R102"/>
    <mergeCell ref="R105:R108"/>
    <mergeCell ref="J115:J119"/>
    <mergeCell ref="R87:R90"/>
    <mergeCell ref="R111:R114"/>
    <mergeCell ref="R117:R120"/>
    <mergeCell ref="O79:O84"/>
    <mergeCell ref="AC85:AC90"/>
    <mergeCell ref="AC97:AC102"/>
    <mergeCell ref="N103:N111"/>
    <mergeCell ref="O103:O106"/>
    <mergeCell ref="AC109:AC114"/>
    <mergeCell ref="AC121:AC126"/>
    <mergeCell ref="J139:J144"/>
    <mergeCell ref="E151:E156"/>
    <mergeCell ref="F151:F155"/>
    <mergeCell ref="N151:N159"/>
    <mergeCell ref="O151:O157"/>
    <mergeCell ref="J163:J166"/>
    <mergeCell ref="AC265:AC270"/>
    <mergeCell ref="AC277:AC282"/>
    <mergeCell ref="AC289:AC294"/>
    <mergeCell ref="AC301:AC306"/>
    <mergeCell ref="AC313:AC318"/>
    <mergeCell ref="AC325:AC330"/>
    <mergeCell ref="AC337:AC342"/>
    <mergeCell ref="O439:O444"/>
    <mergeCell ref="O463:O469"/>
    <mergeCell ref="R483:R486"/>
    <mergeCell ref="R489:R492"/>
    <mergeCell ref="R495:R498"/>
    <mergeCell ref="W671:W672"/>
    <mergeCell ref="W681:W682"/>
    <mergeCell ref="W687:W688"/>
    <mergeCell ref="W689:W690"/>
    <mergeCell ref="W695:W696"/>
    <mergeCell ref="W699:W700"/>
    <mergeCell ref="W701:W702"/>
    <mergeCell ref="W705:W706"/>
    <mergeCell ref="W707:W708"/>
    <mergeCell ref="W711:W712"/>
    <mergeCell ref="W713:W714"/>
    <mergeCell ref="W717:W718"/>
    <mergeCell ref="W719:W720"/>
    <mergeCell ref="W723:W724"/>
    <mergeCell ref="W749:W750"/>
    <mergeCell ref="W759:W760"/>
    <mergeCell ref="W761:W762"/>
    <mergeCell ref="W771:W772"/>
    <mergeCell ref="W773:W774"/>
    <mergeCell ref="W777:W778"/>
    <mergeCell ref="W779:W780"/>
    <mergeCell ref="W783:W784"/>
    <mergeCell ref="W785:W786"/>
    <mergeCell ref="W789:W790"/>
    <mergeCell ref="W791:W792"/>
    <mergeCell ref="W795:W796"/>
    <mergeCell ref="W797:W798"/>
    <mergeCell ref="W801:W802"/>
    <mergeCell ref="W803:W804"/>
    <mergeCell ref="W807:W808"/>
    <mergeCell ref="W809:W810"/>
    <mergeCell ref="W813:W814"/>
    <mergeCell ref="W815:W816"/>
    <mergeCell ref="W819:W820"/>
    <mergeCell ref="W821:W822"/>
    <mergeCell ref="W825:W826"/>
    <mergeCell ref="W827:W828"/>
    <mergeCell ref="W831:W832"/>
    <mergeCell ref="W833:W834"/>
    <mergeCell ref="W837:W838"/>
    <mergeCell ref="W839:W840"/>
    <mergeCell ref="W843:W844"/>
    <mergeCell ref="W845:W846"/>
    <mergeCell ref="W849:W850"/>
    <mergeCell ref="W851:W852"/>
    <mergeCell ref="W855:W856"/>
    <mergeCell ref="W857:W858"/>
    <mergeCell ref="W861:W862"/>
    <mergeCell ref="W863:W864"/>
    <mergeCell ref="W987:W988"/>
    <mergeCell ref="W989:W990"/>
    <mergeCell ref="W999:W1000"/>
    <mergeCell ref="W1001:W1002"/>
    <mergeCell ref="W1017:W1018"/>
    <mergeCell ref="W1019:W1020"/>
    <mergeCell ref="W1023:W1024"/>
    <mergeCell ref="W1025:W1026"/>
    <mergeCell ref="W1029:W1030"/>
    <mergeCell ref="W1031:W1032"/>
    <mergeCell ref="W1035:W1036"/>
    <mergeCell ref="W1037:W1038"/>
    <mergeCell ref="W1041:W1042"/>
    <mergeCell ref="AC1045:AC1050"/>
    <mergeCell ref="W1049:W1050"/>
    <mergeCell ref="W1043:W1044"/>
    <mergeCell ref="W1047:W1048"/>
    <mergeCell ref="W1053:W1054"/>
    <mergeCell ref="W1055:W1056"/>
    <mergeCell ref="W1059:W1060"/>
    <mergeCell ref="W1061:W1062"/>
    <mergeCell ref="W1065:W1066"/>
    <mergeCell ref="W1067:W1068"/>
    <mergeCell ref="W1071:W1072"/>
    <mergeCell ref="W1073:W1074"/>
    <mergeCell ref="W1077:W1078"/>
    <mergeCell ref="W1079:W1080"/>
    <mergeCell ref="W1083:W1084"/>
    <mergeCell ref="W1085:W1086"/>
    <mergeCell ref="W1109:W1110"/>
    <mergeCell ref="W1113:W1114"/>
    <mergeCell ref="W1115:W1116"/>
    <mergeCell ref="AC1117:AC1122"/>
    <mergeCell ref="W1119:W1120"/>
    <mergeCell ref="W1121:W1122"/>
    <mergeCell ref="W1089:W1090"/>
    <mergeCell ref="W1091:W1092"/>
    <mergeCell ref="W1095:W1096"/>
    <mergeCell ref="W1097:W1098"/>
    <mergeCell ref="W1101:W1102"/>
    <mergeCell ref="W1103:W1104"/>
    <mergeCell ref="W1107:W1108"/>
    <mergeCell ref="W1167:W1168"/>
    <mergeCell ref="W1169:W1170"/>
    <mergeCell ref="AC1261:AC1266"/>
    <mergeCell ref="W1125:W1126"/>
    <mergeCell ref="W1127:W1128"/>
    <mergeCell ref="W1131:W1132"/>
    <mergeCell ref="W1133:W1134"/>
    <mergeCell ref="W1137:W1138"/>
    <mergeCell ref="W1139:W1140"/>
    <mergeCell ref="W1143:W1144"/>
    <mergeCell ref="W1145:W1146"/>
    <mergeCell ref="W1149:W1150"/>
    <mergeCell ref="W1151:W1152"/>
    <mergeCell ref="W1155:W1156"/>
    <mergeCell ref="W1157:W1158"/>
    <mergeCell ref="W1161:W1162"/>
    <mergeCell ref="W1163:W1164"/>
    <mergeCell ref="W1173:W1174"/>
    <mergeCell ref="W1175:W1176"/>
    <mergeCell ref="W1179:W1180"/>
    <mergeCell ref="W1181:W1182"/>
    <mergeCell ref="W1185:W1186"/>
    <mergeCell ref="W1187:W1188"/>
    <mergeCell ref="W1191:W1192"/>
    <mergeCell ref="W1193:W1194"/>
    <mergeCell ref="W1197:W1198"/>
    <mergeCell ref="W1199:W1200"/>
    <mergeCell ref="W1203:W1204"/>
    <mergeCell ref="W1205:W1206"/>
    <mergeCell ref="W1209:W1210"/>
    <mergeCell ref="W1211:W1212"/>
    <mergeCell ref="W1215:W1216"/>
    <mergeCell ref="W1217:W1218"/>
    <mergeCell ref="W1221:W1222"/>
    <mergeCell ref="W1223:W1224"/>
    <mergeCell ref="W1227:W1228"/>
    <mergeCell ref="W1229:W1230"/>
    <mergeCell ref="W1233:W1234"/>
    <mergeCell ref="W1235:W1236"/>
    <mergeCell ref="W1239:W1240"/>
    <mergeCell ref="W1241:W1242"/>
    <mergeCell ref="R1243:R1251"/>
    <mergeCell ref="S1243:S1249"/>
    <mergeCell ref="W1245:W1246"/>
    <mergeCell ref="W1247:W1248"/>
    <mergeCell ref="W1251:W1252"/>
    <mergeCell ref="W1253:W1254"/>
    <mergeCell ref="S1255:S1266"/>
    <mergeCell ref="W1257:W1258"/>
    <mergeCell ref="W1259:W1260"/>
    <mergeCell ref="W1263:W1264"/>
    <mergeCell ref="J1267:J1273"/>
    <mergeCell ref="W1271:W1272"/>
  </mergeCells>
  <printOptions horizontalCentered="1"/>
  <pageMargins bottom="0.3937007874015748" footer="0.0" header="0.0" left="0.3937007874015748" right="0.3937007874015748" top="0.6299212598425197"/>
  <pageSetup paperSize="9" orientation="portrait"/>
  <headerFooter>
    <oddHeader>&amp;R放課後等デイ</oddHeader>
    <oddFooter>&amp;C&amp;P</oddFooter>
  </headerFooter>
  <rowBreaks count="14" manualBreakCount="14">
    <brk id="1122" man="1"/>
    <brk id="198" man="1"/>
    <brk id="102" man="1"/>
    <brk id="1446" man="1"/>
    <brk id="582" man="1"/>
    <brk id="294" man="1"/>
    <brk id="390" man="1"/>
    <brk id="486" man="1"/>
    <brk id="906" man="1"/>
    <brk id="1230" man="1"/>
    <brk id="690" man="1"/>
    <brk id="1014" man="1"/>
    <brk id="1338" man="1"/>
    <brk id="798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2.63" defaultRowHeight="15.0"/>
  <cols>
    <col customWidth="1" min="1" max="1" width="4.0"/>
    <col customWidth="1" min="2" max="2" width="6.63"/>
    <col customWidth="1" min="3" max="3" width="34.25"/>
    <col customWidth="1" min="4" max="5" width="6.63"/>
    <col customWidth="1" min="6" max="7" width="7.5"/>
    <col customWidth="1" min="8" max="8" width="4.88"/>
    <col customWidth="1" min="9" max="9" width="4.0"/>
    <col customWidth="1" min="10" max="10" width="7.5"/>
    <col customWidth="1" min="11" max="11" width="2.13"/>
    <col customWidth="1" min="12" max="12" width="2.75"/>
    <col customWidth="1" min="13" max="13" width="6.5"/>
    <col customWidth="1" min="14" max="15" width="7.5"/>
    <col customWidth="1" min="16" max="16" width="2.63"/>
    <col customWidth="1" min="17" max="17" width="3.63"/>
    <col customWidth="1" min="18" max="20" width="2.13"/>
    <col customWidth="1" min="21" max="21" width="2.63"/>
    <col customWidth="1" min="22" max="22" width="3.63"/>
    <col customWidth="1" min="23" max="23" width="7.5"/>
    <col customWidth="1" min="24" max="24" width="2.63"/>
    <col customWidth="1" min="25" max="25" width="3.63"/>
    <col customWidth="1" min="26" max="26" width="16.5"/>
    <col customWidth="1" min="27" max="27" width="1.88"/>
    <col customWidth="1" min="28" max="28" width="4.25"/>
    <col customWidth="1" min="29" max="30" width="7.5"/>
  </cols>
  <sheetData>
    <row r="1" ht="16.5" customHeight="1">
      <c r="A1" s="479"/>
      <c r="B1" s="14"/>
      <c r="C1" s="8"/>
      <c r="D1" s="14"/>
      <c r="E1" s="14"/>
      <c r="F1" s="14"/>
      <c r="G1" s="14"/>
      <c r="H1" s="14"/>
      <c r="I1" s="14"/>
      <c r="J1" s="8"/>
      <c r="K1" s="8"/>
      <c r="L1" s="8"/>
      <c r="M1" s="8"/>
      <c r="N1" s="14"/>
      <c r="O1" s="14"/>
      <c r="P1" s="14"/>
      <c r="Q1" s="14"/>
      <c r="R1" s="14"/>
      <c r="S1" s="14"/>
      <c r="T1" s="99"/>
      <c r="U1" s="99"/>
      <c r="V1" s="14"/>
      <c r="W1" s="515"/>
      <c r="X1" s="515"/>
      <c r="Y1" s="515"/>
      <c r="Z1" s="515"/>
      <c r="AA1" s="515"/>
      <c r="AB1" s="515"/>
      <c r="AC1" s="14"/>
      <c r="AD1" s="14"/>
    </row>
    <row r="2" ht="16.5" customHeight="1">
      <c r="A2" s="479" t="s">
        <v>7942</v>
      </c>
      <c r="B2" s="14"/>
      <c r="C2" s="8"/>
      <c r="D2" s="14"/>
      <c r="E2" s="14"/>
      <c r="F2" s="14"/>
      <c r="G2" s="14"/>
      <c r="H2" s="14"/>
      <c r="I2" s="14"/>
      <c r="J2" s="8"/>
      <c r="K2" s="8"/>
      <c r="L2" s="8"/>
      <c r="M2" s="8"/>
      <c r="N2" s="14"/>
      <c r="O2" s="14"/>
      <c r="P2" s="14"/>
      <c r="Q2" s="14"/>
      <c r="R2" s="14"/>
      <c r="S2" s="14"/>
      <c r="T2" s="99"/>
      <c r="U2" s="99"/>
      <c r="V2" s="14"/>
      <c r="W2" s="83"/>
      <c r="Y2" s="8"/>
      <c r="Z2" s="8"/>
      <c r="AA2" s="8"/>
      <c r="AB2" s="8"/>
      <c r="AC2" s="14"/>
      <c r="AD2" s="14"/>
    </row>
    <row r="3" ht="16.5" customHeight="1">
      <c r="A3" s="479"/>
      <c r="B3" s="14"/>
      <c r="C3" s="8"/>
      <c r="D3" s="14"/>
      <c r="E3" s="14"/>
      <c r="F3" s="14"/>
      <c r="G3" s="14"/>
      <c r="H3" s="14"/>
      <c r="I3" s="14"/>
      <c r="J3" s="8"/>
      <c r="K3" s="8"/>
      <c r="L3" s="8"/>
      <c r="M3" s="8"/>
      <c r="N3" s="14"/>
      <c r="O3" s="14"/>
      <c r="P3" s="14"/>
      <c r="Q3" s="14"/>
      <c r="R3" s="14"/>
      <c r="S3" s="14"/>
      <c r="T3" s="14"/>
      <c r="U3" s="99"/>
      <c r="V3" s="14"/>
      <c r="W3" s="14"/>
      <c r="X3" s="14"/>
      <c r="Y3" s="83"/>
      <c r="Z3" s="516"/>
      <c r="AA3" s="516"/>
      <c r="AB3" s="516"/>
      <c r="AC3" s="14"/>
      <c r="AD3" s="14"/>
    </row>
    <row r="4" ht="16.5" customHeight="1">
      <c r="A4" s="479"/>
      <c r="B4" s="479"/>
      <c r="C4" s="8"/>
      <c r="D4" s="14"/>
      <c r="E4" s="14"/>
      <c r="F4" s="14"/>
      <c r="G4" s="14"/>
      <c r="H4" s="14"/>
      <c r="I4" s="14"/>
      <c r="J4" s="8"/>
      <c r="K4" s="8"/>
      <c r="L4" s="22"/>
      <c r="M4" s="22"/>
      <c r="N4" s="21"/>
      <c r="O4" s="21"/>
      <c r="P4" s="21"/>
      <c r="Q4" s="21"/>
      <c r="R4" s="21"/>
      <c r="S4" s="21"/>
      <c r="T4" s="24"/>
      <c r="U4" s="24"/>
      <c r="V4" s="21"/>
      <c r="W4" s="25"/>
      <c r="X4" s="25"/>
      <c r="Y4" s="25"/>
      <c r="Z4" s="21"/>
      <c r="AA4" s="21"/>
      <c r="AB4" s="21"/>
      <c r="AC4" s="14"/>
      <c r="AD4" s="14"/>
    </row>
    <row r="5" ht="16.5" customHeight="1">
      <c r="A5" s="489" t="s">
        <v>0</v>
      </c>
      <c r="B5" s="490"/>
      <c r="C5" s="4" t="s">
        <v>6</v>
      </c>
      <c r="D5" s="5"/>
      <c r="E5" s="6"/>
      <c r="F5" s="6"/>
      <c r="G5" s="6"/>
      <c r="H5" s="6"/>
      <c r="I5" s="6"/>
      <c r="J5" s="7"/>
      <c r="K5" s="7"/>
      <c r="L5" s="7"/>
      <c r="M5" s="7"/>
      <c r="N5" s="6"/>
      <c r="O5" s="23" t="s">
        <v>7</v>
      </c>
      <c r="P5" s="6"/>
      <c r="Q5" s="14"/>
      <c r="R5" s="517"/>
      <c r="S5" s="517"/>
      <c r="T5" s="9"/>
      <c r="U5" s="9"/>
      <c r="V5" s="6"/>
      <c r="W5" s="23"/>
      <c r="X5" s="6"/>
      <c r="Y5" s="6"/>
      <c r="Z5" s="6"/>
      <c r="AA5" s="6"/>
      <c r="AB5" s="6"/>
      <c r="AC5" s="12" t="s">
        <v>1</v>
      </c>
      <c r="AD5" s="12" t="s">
        <v>2</v>
      </c>
    </row>
    <row r="6" ht="16.5" customHeight="1">
      <c r="A6" s="17" t="s">
        <v>3</v>
      </c>
      <c r="B6" s="18" t="s">
        <v>4</v>
      </c>
      <c r="C6" s="109"/>
      <c r="D6" s="20"/>
      <c r="E6" s="21"/>
      <c r="F6" s="21"/>
      <c r="G6" s="21"/>
      <c r="H6" s="21"/>
      <c r="I6" s="21"/>
      <c r="J6" s="22"/>
      <c r="K6" s="22"/>
      <c r="L6" s="22"/>
      <c r="M6" s="22"/>
      <c r="N6" s="21"/>
      <c r="O6" s="21"/>
      <c r="P6" s="21"/>
      <c r="Q6" s="21"/>
      <c r="R6" s="21"/>
      <c r="S6" s="21"/>
      <c r="T6" s="24"/>
      <c r="U6" s="24"/>
      <c r="V6" s="21"/>
      <c r="W6" s="21"/>
      <c r="X6" s="21"/>
      <c r="Y6" s="21"/>
      <c r="Z6" s="21"/>
      <c r="AA6" s="21"/>
      <c r="AB6" s="21"/>
      <c r="AC6" s="27" t="s">
        <v>8</v>
      </c>
      <c r="AD6" s="27" t="s">
        <v>9</v>
      </c>
    </row>
    <row r="7" ht="16.5" customHeight="1">
      <c r="A7" s="29">
        <v>61.0</v>
      </c>
      <c r="B7" s="29">
        <v>1111.0</v>
      </c>
      <c r="C7" s="518" t="s">
        <v>7943</v>
      </c>
      <c r="D7" s="206" t="s">
        <v>7944</v>
      </c>
      <c r="E7" s="206" t="s">
        <v>7945</v>
      </c>
      <c r="F7" s="102" t="s">
        <v>7946</v>
      </c>
      <c r="G7" s="169"/>
      <c r="H7" s="169"/>
      <c r="I7" s="519"/>
      <c r="J7" s="168"/>
      <c r="K7" s="152"/>
      <c r="L7" s="152"/>
      <c r="M7" s="7"/>
      <c r="N7" s="37"/>
      <c r="O7" s="7"/>
      <c r="P7" s="7"/>
      <c r="Q7" s="7"/>
      <c r="R7" s="520"/>
      <c r="S7" s="38"/>
      <c r="T7" s="38"/>
      <c r="U7" s="6"/>
      <c r="V7" s="7"/>
      <c r="W7" s="37"/>
      <c r="X7" s="7"/>
      <c r="Y7" s="39"/>
      <c r="Z7" s="213"/>
      <c r="AA7" s="213"/>
      <c r="AB7" s="213"/>
      <c r="AC7" s="45">
        <f>ROUND(H8,0)</f>
        <v>1085</v>
      </c>
      <c r="AD7" s="244" t="s">
        <v>18</v>
      </c>
    </row>
    <row r="8" ht="16.5" customHeight="1">
      <c r="A8" s="29">
        <v>61.0</v>
      </c>
      <c r="B8" s="29">
        <v>1112.0</v>
      </c>
      <c r="C8" s="518" t="s">
        <v>7947</v>
      </c>
      <c r="D8" s="481"/>
      <c r="E8" s="481"/>
      <c r="F8" s="482"/>
      <c r="G8" s="174"/>
      <c r="H8" s="50">
        <v>1085.0</v>
      </c>
      <c r="I8" s="8" t="s">
        <v>9</v>
      </c>
      <c r="J8" s="94"/>
      <c r="K8" s="140"/>
      <c r="L8" s="140"/>
      <c r="M8" s="8"/>
      <c r="N8" s="52"/>
      <c r="O8" s="8"/>
      <c r="P8" s="8"/>
      <c r="Q8" s="8"/>
      <c r="R8" s="521"/>
      <c r="S8" s="53"/>
      <c r="T8" s="53"/>
      <c r="U8" s="14"/>
      <c r="V8" s="8"/>
      <c r="W8" s="52"/>
      <c r="X8" s="8"/>
      <c r="Y8" s="109"/>
      <c r="Z8" s="213" t="s">
        <v>30</v>
      </c>
      <c r="AA8" s="74">
        <v>5.0</v>
      </c>
      <c r="AB8" s="522" t="s">
        <v>31</v>
      </c>
      <c r="AC8" s="45">
        <f>ROUND(H8,0)-AA8</f>
        <v>1080</v>
      </c>
      <c r="AD8" s="79"/>
    </row>
    <row r="9" ht="16.5" customHeight="1">
      <c r="A9" s="29">
        <v>61.0</v>
      </c>
      <c r="B9" s="29">
        <v>1250.0</v>
      </c>
      <c r="C9" s="518" t="s">
        <v>7948</v>
      </c>
      <c r="D9" s="481"/>
      <c r="E9" s="481"/>
      <c r="F9" s="482"/>
      <c r="G9" s="174"/>
      <c r="H9" s="174"/>
      <c r="I9" s="523"/>
      <c r="J9" s="94"/>
      <c r="K9" s="140"/>
      <c r="L9" s="140"/>
      <c r="M9" s="8"/>
      <c r="N9" s="52"/>
      <c r="O9" s="8"/>
      <c r="P9" s="8"/>
      <c r="Q9" s="8"/>
      <c r="R9" s="521"/>
      <c r="S9" s="53"/>
      <c r="T9" s="53"/>
      <c r="U9" s="14"/>
      <c r="V9" s="54"/>
      <c r="W9" s="524" t="s">
        <v>20</v>
      </c>
      <c r="X9" s="41" t="s">
        <v>21</v>
      </c>
      <c r="Y9" s="86">
        <v>0.85</v>
      </c>
      <c r="Z9" s="75"/>
      <c r="AA9" s="213"/>
      <c r="AB9" s="213"/>
      <c r="AC9" s="45">
        <f>ROUND(H8*Y9,0)</f>
        <v>922</v>
      </c>
      <c r="AD9" s="79"/>
    </row>
    <row r="10" ht="16.5" customHeight="1">
      <c r="A10" s="29">
        <v>61.0</v>
      </c>
      <c r="B10" s="29">
        <v>1251.0</v>
      </c>
      <c r="C10" s="518" t="s">
        <v>7949</v>
      </c>
      <c r="D10" s="481"/>
      <c r="E10" s="481"/>
      <c r="F10" s="174"/>
      <c r="G10" s="174"/>
      <c r="H10" s="174"/>
      <c r="I10" s="174"/>
      <c r="J10" s="94"/>
      <c r="K10" s="140"/>
      <c r="L10" s="140"/>
      <c r="M10" s="8"/>
      <c r="N10" s="52"/>
      <c r="O10" s="8"/>
      <c r="P10" s="8"/>
      <c r="Q10" s="8"/>
      <c r="R10" s="525"/>
      <c r="S10" s="180"/>
      <c r="T10" s="180"/>
      <c r="U10" s="21"/>
      <c r="V10" s="109"/>
      <c r="W10" s="484"/>
      <c r="X10" s="56"/>
      <c r="Y10" s="526"/>
      <c r="Z10" s="213" t="s">
        <v>30</v>
      </c>
      <c r="AA10" s="74">
        <v>5.0</v>
      </c>
      <c r="AB10" s="522" t="s">
        <v>31</v>
      </c>
      <c r="AC10" s="45">
        <f>ROUND(H8*Y9,0)-AA10</f>
        <v>917</v>
      </c>
      <c r="AD10" s="79"/>
    </row>
    <row r="11" ht="16.5" customHeight="1">
      <c r="A11" s="29">
        <v>61.0</v>
      </c>
      <c r="B11" s="29">
        <v>1113.0</v>
      </c>
      <c r="C11" s="518" t="s">
        <v>7950</v>
      </c>
      <c r="D11" s="481"/>
      <c r="E11" s="481"/>
      <c r="F11" s="527"/>
      <c r="G11" s="527"/>
      <c r="H11" s="14"/>
      <c r="I11" s="14"/>
      <c r="J11" s="94"/>
      <c r="K11" s="140"/>
      <c r="L11" s="140"/>
      <c r="M11" s="8"/>
      <c r="N11" s="52"/>
      <c r="O11" s="8"/>
      <c r="P11" s="8"/>
      <c r="Q11" s="8"/>
      <c r="R11" s="102" t="s">
        <v>326</v>
      </c>
      <c r="S11" s="487"/>
      <c r="T11" s="487"/>
      <c r="U11" s="41" t="s">
        <v>21</v>
      </c>
      <c r="V11" s="60">
        <v>0.7</v>
      </c>
      <c r="W11" s="37"/>
      <c r="X11" s="7"/>
      <c r="Y11" s="39"/>
      <c r="Z11" s="213"/>
      <c r="AA11" s="213"/>
      <c r="AB11" s="213"/>
      <c r="AC11" s="45">
        <f>ROUND(H8*V11,0)</f>
        <v>760</v>
      </c>
      <c r="AD11" s="79"/>
    </row>
    <row r="12" ht="16.5" customHeight="1">
      <c r="A12" s="29">
        <v>61.0</v>
      </c>
      <c r="B12" s="29">
        <v>1114.0</v>
      </c>
      <c r="C12" s="518" t="s">
        <v>7951</v>
      </c>
      <c r="D12" s="231"/>
      <c r="E12" s="231"/>
      <c r="F12" s="527"/>
      <c r="G12" s="527"/>
      <c r="H12" s="8"/>
      <c r="I12" s="144"/>
      <c r="J12" s="94"/>
      <c r="K12" s="140"/>
      <c r="L12" s="140"/>
      <c r="M12" s="8"/>
      <c r="N12" s="52"/>
      <c r="O12" s="8"/>
      <c r="P12" s="8"/>
      <c r="Q12" s="8"/>
      <c r="R12" s="482"/>
      <c r="U12" s="83"/>
      <c r="V12" s="528"/>
      <c r="W12" s="227"/>
      <c r="X12" s="22"/>
      <c r="Y12" s="109"/>
      <c r="Z12" s="213" t="s">
        <v>30</v>
      </c>
      <c r="AA12" s="74">
        <v>5.0</v>
      </c>
      <c r="AB12" s="522" t="s">
        <v>31</v>
      </c>
      <c r="AC12" s="45">
        <f>ROUND(H8*V11,0)-AA12</f>
        <v>755</v>
      </c>
      <c r="AD12" s="79"/>
    </row>
    <row r="13" ht="16.5" customHeight="1">
      <c r="A13" s="29">
        <v>61.0</v>
      </c>
      <c r="B13" s="29">
        <v>1252.0</v>
      </c>
      <c r="C13" s="518" t="s">
        <v>7952</v>
      </c>
      <c r="D13" s="389"/>
      <c r="E13" s="231"/>
      <c r="F13" s="113"/>
      <c r="G13" s="113"/>
      <c r="H13" s="8"/>
      <c r="I13" s="144"/>
      <c r="J13" s="94"/>
      <c r="K13" s="140"/>
      <c r="L13" s="140"/>
      <c r="M13" s="8"/>
      <c r="N13" s="52"/>
      <c r="O13" s="8"/>
      <c r="P13" s="8"/>
      <c r="Q13" s="8"/>
      <c r="R13" s="482"/>
      <c r="U13" s="99"/>
      <c r="V13" s="529"/>
      <c r="W13" s="524" t="s">
        <v>20</v>
      </c>
      <c r="X13" s="41" t="s">
        <v>21</v>
      </c>
      <c r="Y13" s="86">
        <v>0.85</v>
      </c>
      <c r="Z13" s="75"/>
      <c r="AA13" s="213"/>
      <c r="AB13" s="213"/>
      <c r="AC13" s="45">
        <f>ROUND(ROUND(H8*V11,0)*Y13,0)</f>
        <v>646</v>
      </c>
      <c r="AD13" s="79"/>
    </row>
    <row r="14" ht="16.5" customHeight="1">
      <c r="A14" s="29">
        <v>61.0</v>
      </c>
      <c r="B14" s="29">
        <v>1253.0</v>
      </c>
      <c r="C14" s="518" t="s">
        <v>7953</v>
      </c>
      <c r="D14" s="389"/>
      <c r="E14" s="231"/>
      <c r="F14" s="113"/>
      <c r="G14" s="113"/>
      <c r="H14" s="8"/>
      <c r="I14" s="144"/>
      <c r="J14" s="94"/>
      <c r="K14" s="140"/>
      <c r="L14" s="140"/>
      <c r="M14" s="8"/>
      <c r="N14" s="52"/>
      <c r="O14" s="8"/>
      <c r="P14" s="8"/>
      <c r="Q14" s="8"/>
      <c r="R14" s="530"/>
      <c r="S14" s="531"/>
      <c r="T14" s="24"/>
      <c r="U14" s="24"/>
      <c r="V14" s="26"/>
      <c r="W14" s="484"/>
      <c r="X14" s="56"/>
      <c r="Y14" s="526"/>
      <c r="Z14" s="213" t="s">
        <v>30</v>
      </c>
      <c r="AA14" s="74">
        <v>5.0</v>
      </c>
      <c r="AB14" s="522" t="s">
        <v>31</v>
      </c>
      <c r="AC14" s="45">
        <f>ROUND(ROUND(H8*V11,0)*Y13,0)-AA14</f>
        <v>641</v>
      </c>
      <c r="AD14" s="79"/>
    </row>
    <row r="15" ht="16.5" customHeight="1">
      <c r="A15" s="29">
        <v>61.0</v>
      </c>
      <c r="B15" s="29">
        <v>1701.0</v>
      </c>
      <c r="C15" s="518" t="s">
        <v>7954</v>
      </c>
      <c r="D15" s="389"/>
      <c r="E15" s="231"/>
      <c r="F15" s="113"/>
      <c r="G15" s="113"/>
      <c r="H15" s="8"/>
      <c r="I15" s="144"/>
      <c r="J15" s="94"/>
      <c r="K15" s="140"/>
      <c r="L15" s="140"/>
      <c r="M15" s="8"/>
      <c r="N15" s="52"/>
      <c r="O15" s="8"/>
      <c r="P15" s="8"/>
      <c r="Q15" s="54"/>
      <c r="R15" s="102" t="s">
        <v>329</v>
      </c>
      <c r="S15" s="487"/>
      <c r="T15" s="487"/>
      <c r="U15" s="83" t="s">
        <v>21</v>
      </c>
      <c r="V15" s="528">
        <v>0.85</v>
      </c>
      <c r="W15" s="37"/>
      <c r="X15" s="7"/>
      <c r="Y15" s="39"/>
      <c r="Z15" s="213"/>
      <c r="AA15" s="213"/>
      <c r="AB15" s="213"/>
      <c r="AC15" s="45">
        <f>ROUND(H8*V15,0)</f>
        <v>922</v>
      </c>
      <c r="AD15" s="79"/>
    </row>
    <row r="16" ht="16.5" customHeight="1">
      <c r="A16" s="29">
        <v>61.0</v>
      </c>
      <c r="B16" s="29">
        <v>1702.0</v>
      </c>
      <c r="C16" s="518" t="s">
        <v>7955</v>
      </c>
      <c r="D16" s="389"/>
      <c r="E16" s="231"/>
      <c r="F16" s="113"/>
      <c r="G16" s="113"/>
      <c r="H16" s="8"/>
      <c r="I16" s="144"/>
      <c r="J16" s="94"/>
      <c r="K16" s="140"/>
      <c r="L16" s="140"/>
      <c r="M16" s="8"/>
      <c r="N16" s="52"/>
      <c r="O16" s="8"/>
      <c r="P16" s="8"/>
      <c r="Q16" s="8"/>
      <c r="R16" s="482"/>
      <c r="U16" s="83"/>
      <c r="V16" s="528"/>
      <c r="W16" s="227"/>
      <c r="X16" s="22"/>
      <c r="Y16" s="109"/>
      <c r="Z16" s="213" t="s">
        <v>30</v>
      </c>
      <c r="AA16" s="74">
        <v>5.0</v>
      </c>
      <c r="AB16" s="522" t="s">
        <v>31</v>
      </c>
      <c r="AC16" s="45">
        <f>ROUND(H8*V15,0)-AA16</f>
        <v>917</v>
      </c>
      <c r="AD16" s="79"/>
    </row>
    <row r="17" ht="16.5" customHeight="1">
      <c r="A17" s="29">
        <v>61.0</v>
      </c>
      <c r="B17" s="29">
        <v>1254.0</v>
      </c>
      <c r="C17" s="518" t="s">
        <v>7956</v>
      </c>
      <c r="D17" s="389"/>
      <c r="E17" s="231"/>
      <c r="F17" s="527"/>
      <c r="G17" s="527"/>
      <c r="H17" s="527"/>
      <c r="I17" s="532"/>
      <c r="J17" s="94"/>
      <c r="K17" s="140"/>
      <c r="L17" s="140"/>
      <c r="M17" s="8"/>
      <c r="N17" s="52"/>
      <c r="O17" s="8"/>
      <c r="P17" s="8"/>
      <c r="Q17" s="8"/>
      <c r="R17" s="482"/>
      <c r="U17" s="99"/>
      <c r="V17" s="529"/>
      <c r="W17" s="524" t="s">
        <v>20</v>
      </c>
      <c r="X17" s="41" t="s">
        <v>21</v>
      </c>
      <c r="Y17" s="86">
        <v>0.85</v>
      </c>
      <c r="Z17" s="75"/>
      <c r="AA17" s="213"/>
      <c r="AB17" s="213"/>
      <c r="AC17" s="45">
        <f>ROUND(ROUND(H8*V15,0)*Y17,0)</f>
        <v>784</v>
      </c>
      <c r="AD17" s="79"/>
    </row>
    <row r="18" ht="16.5" customHeight="1">
      <c r="A18" s="29">
        <v>61.0</v>
      </c>
      <c r="B18" s="29">
        <v>1255.0</v>
      </c>
      <c r="C18" s="518" t="s">
        <v>7957</v>
      </c>
      <c r="D18" s="389"/>
      <c r="E18" s="231"/>
      <c r="F18" s="527"/>
      <c r="G18" s="527"/>
      <c r="H18" s="527"/>
      <c r="I18" s="532"/>
      <c r="J18" s="94"/>
      <c r="K18" s="140"/>
      <c r="L18" s="140"/>
      <c r="M18" s="8"/>
      <c r="N18" s="227"/>
      <c r="O18" s="22"/>
      <c r="P18" s="22"/>
      <c r="Q18" s="22"/>
      <c r="R18" s="484"/>
      <c r="S18" s="232"/>
      <c r="T18" s="232"/>
      <c r="U18" s="24"/>
      <c r="V18" s="26"/>
      <c r="W18" s="484"/>
      <c r="X18" s="56"/>
      <c r="Y18" s="526"/>
      <c r="Z18" s="213" t="s">
        <v>30</v>
      </c>
      <c r="AA18" s="74">
        <v>5.0</v>
      </c>
      <c r="AB18" s="522" t="s">
        <v>31</v>
      </c>
      <c r="AC18" s="45">
        <f>ROUND(ROUND(H8*V15,0)*Y17,0)-AA18</f>
        <v>779</v>
      </c>
      <c r="AD18" s="79"/>
    </row>
    <row r="19" ht="16.5" customHeight="1">
      <c r="A19" s="29">
        <v>61.0</v>
      </c>
      <c r="B19" s="29">
        <v>1115.0</v>
      </c>
      <c r="C19" s="518" t="s">
        <v>7958</v>
      </c>
      <c r="D19" s="389"/>
      <c r="E19" s="389"/>
      <c r="F19" s="527"/>
      <c r="G19" s="527"/>
      <c r="H19" s="527"/>
      <c r="I19" s="532"/>
      <c r="J19" s="94"/>
      <c r="K19" s="140"/>
      <c r="L19" s="140"/>
      <c r="M19" s="8"/>
      <c r="N19" s="206" t="s">
        <v>23</v>
      </c>
      <c r="O19" s="102" t="s">
        <v>24</v>
      </c>
      <c r="P19" s="533"/>
      <c r="Q19" s="533"/>
      <c r="R19" s="520"/>
      <c r="S19" s="38"/>
      <c r="T19" s="38"/>
      <c r="U19" s="6"/>
      <c r="V19" s="7"/>
      <c r="W19" s="37"/>
      <c r="X19" s="7"/>
      <c r="Y19" s="39"/>
      <c r="Z19" s="213"/>
      <c r="AA19" s="213"/>
      <c r="AB19" s="213"/>
      <c r="AC19" s="45">
        <f>ROUND(H8*Q20,0)</f>
        <v>760</v>
      </c>
      <c r="AD19" s="79"/>
    </row>
    <row r="20" ht="16.5" customHeight="1">
      <c r="A20" s="29">
        <v>61.0</v>
      </c>
      <c r="B20" s="29">
        <v>1116.0</v>
      </c>
      <c r="C20" s="518" t="s">
        <v>7959</v>
      </c>
      <c r="D20" s="389"/>
      <c r="E20" s="389"/>
      <c r="F20" s="527"/>
      <c r="G20" s="527"/>
      <c r="H20" s="527"/>
      <c r="I20" s="532"/>
      <c r="J20" s="94"/>
      <c r="K20" s="140"/>
      <c r="L20" s="140"/>
      <c r="M20" s="8"/>
      <c r="N20" s="481"/>
      <c r="O20" s="482"/>
      <c r="P20" s="83" t="s">
        <v>21</v>
      </c>
      <c r="Q20" s="528">
        <v>0.7</v>
      </c>
      <c r="R20" s="521"/>
      <c r="S20" s="53"/>
      <c r="T20" s="53"/>
      <c r="U20" s="14"/>
      <c r="V20" s="8"/>
      <c r="W20" s="534"/>
      <c r="X20" s="8"/>
      <c r="Y20" s="109"/>
      <c r="Z20" s="213" t="s">
        <v>30</v>
      </c>
      <c r="AA20" s="74">
        <v>5.0</v>
      </c>
      <c r="AB20" s="522" t="s">
        <v>31</v>
      </c>
      <c r="AC20" s="45">
        <f>ROUND(H8*Q20,0)-AA20</f>
        <v>755</v>
      </c>
      <c r="AD20" s="79"/>
    </row>
    <row r="21" ht="16.5" customHeight="1">
      <c r="A21" s="29">
        <v>61.0</v>
      </c>
      <c r="B21" s="29">
        <v>1256.0</v>
      </c>
      <c r="C21" s="518" t="s">
        <v>7960</v>
      </c>
      <c r="D21" s="389"/>
      <c r="E21" s="389"/>
      <c r="F21" s="527"/>
      <c r="G21" s="527"/>
      <c r="H21" s="527"/>
      <c r="I21" s="532"/>
      <c r="J21" s="94"/>
      <c r="K21" s="140"/>
      <c r="L21" s="140"/>
      <c r="M21" s="8"/>
      <c r="N21" s="481"/>
      <c r="O21" s="482"/>
      <c r="P21" s="14"/>
      <c r="Q21" s="14"/>
      <c r="R21" s="521"/>
      <c r="S21" s="53"/>
      <c r="T21" s="53"/>
      <c r="U21" s="14"/>
      <c r="V21" s="54"/>
      <c r="W21" s="524" t="s">
        <v>20</v>
      </c>
      <c r="X21" s="41" t="s">
        <v>21</v>
      </c>
      <c r="Y21" s="86">
        <v>0.85</v>
      </c>
      <c r="Z21" s="75"/>
      <c r="AA21" s="213"/>
      <c r="AB21" s="213"/>
      <c r="AC21" s="45">
        <f>ROUND(ROUND(H8*Q20,0)*Y21,0)</f>
        <v>646</v>
      </c>
      <c r="AD21" s="79"/>
    </row>
    <row r="22" ht="16.5" customHeight="1">
      <c r="A22" s="29">
        <v>61.0</v>
      </c>
      <c r="B22" s="29">
        <v>1257.0</v>
      </c>
      <c r="C22" s="518" t="s">
        <v>7961</v>
      </c>
      <c r="D22" s="389"/>
      <c r="E22" s="389"/>
      <c r="F22" s="527"/>
      <c r="G22" s="527"/>
      <c r="H22" s="527"/>
      <c r="I22" s="532"/>
      <c r="J22" s="94"/>
      <c r="K22" s="140"/>
      <c r="L22" s="140"/>
      <c r="M22" s="8"/>
      <c r="N22" s="535"/>
      <c r="O22" s="14"/>
      <c r="P22" s="83"/>
      <c r="Q22" s="83"/>
      <c r="R22" s="525"/>
      <c r="S22" s="180"/>
      <c r="T22" s="180"/>
      <c r="U22" s="21"/>
      <c r="V22" s="109"/>
      <c r="W22" s="484"/>
      <c r="X22" s="56"/>
      <c r="Y22" s="526"/>
      <c r="Z22" s="213" t="s">
        <v>30</v>
      </c>
      <c r="AA22" s="74">
        <v>5.0</v>
      </c>
      <c r="AB22" s="522" t="s">
        <v>31</v>
      </c>
      <c r="AC22" s="45">
        <f>ROUND(ROUND(H8*Q20,0)*Y21,0)-AA22</f>
        <v>641</v>
      </c>
      <c r="AD22" s="79"/>
    </row>
    <row r="23" ht="16.5" customHeight="1">
      <c r="A23" s="29">
        <v>61.0</v>
      </c>
      <c r="B23" s="29">
        <v>1117.0</v>
      </c>
      <c r="C23" s="518" t="s">
        <v>7962</v>
      </c>
      <c r="D23" s="389"/>
      <c r="E23" s="389"/>
      <c r="F23" s="527"/>
      <c r="G23" s="527"/>
      <c r="H23" s="527"/>
      <c r="I23" s="532"/>
      <c r="J23" s="94"/>
      <c r="K23" s="140"/>
      <c r="L23" s="140"/>
      <c r="M23" s="8"/>
      <c r="N23" s="536"/>
      <c r="O23" s="14"/>
      <c r="P23" s="14"/>
      <c r="Q23" s="14"/>
      <c r="R23" s="102" t="s">
        <v>326</v>
      </c>
      <c r="S23" s="487"/>
      <c r="T23" s="487"/>
      <c r="U23" s="41" t="s">
        <v>21</v>
      </c>
      <c r="V23" s="60">
        <v>0.7</v>
      </c>
      <c r="W23" s="37"/>
      <c r="X23" s="7"/>
      <c r="Y23" s="39"/>
      <c r="Z23" s="213"/>
      <c r="AA23" s="213"/>
      <c r="AB23" s="213"/>
      <c r="AC23" s="45">
        <f>ROUND(ROUND(H8*Q20,0)*V23,0)</f>
        <v>532</v>
      </c>
      <c r="AD23" s="79"/>
    </row>
    <row r="24" ht="16.5" customHeight="1">
      <c r="A24" s="29">
        <v>61.0</v>
      </c>
      <c r="B24" s="29">
        <v>1118.0</v>
      </c>
      <c r="C24" s="518" t="s">
        <v>7963</v>
      </c>
      <c r="D24" s="389"/>
      <c r="E24" s="389"/>
      <c r="F24" s="527"/>
      <c r="G24" s="527"/>
      <c r="H24" s="527"/>
      <c r="I24" s="532"/>
      <c r="J24" s="94"/>
      <c r="K24" s="140"/>
      <c r="L24" s="140"/>
      <c r="M24" s="8"/>
      <c r="N24" s="536"/>
      <c r="O24" s="14"/>
      <c r="P24" s="14"/>
      <c r="Q24" s="14"/>
      <c r="R24" s="482"/>
      <c r="U24" s="83"/>
      <c r="V24" s="528"/>
      <c r="W24" s="227"/>
      <c r="X24" s="22"/>
      <c r="Y24" s="109"/>
      <c r="Z24" s="213" t="s">
        <v>30</v>
      </c>
      <c r="AA24" s="74">
        <v>5.0</v>
      </c>
      <c r="AB24" s="522" t="s">
        <v>31</v>
      </c>
      <c r="AC24" s="45">
        <f>ROUND(ROUND(H8*Q20,0)*V23,0)-AA24</f>
        <v>527</v>
      </c>
      <c r="AD24" s="79"/>
    </row>
    <row r="25" ht="16.5" customHeight="1">
      <c r="A25" s="29">
        <v>61.0</v>
      </c>
      <c r="B25" s="29">
        <v>1258.0</v>
      </c>
      <c r="C25" s="518" t="s">
        <v>7964</v>
      </c>
      <c r="D25" s="389"/>
      <c r="E25" s="389"/>
      <c r="F25" s="527"/>
      <c r="G25" s="527"/>
      <c r="H25" s="527"/>
      <c r="I25" s="532"/>
      <c r="J25" s="94"/>
      <c r="K25" s="140"/>
      <c r="L25" s="140"/>
      <c r="M25" s="8"/>
      <c r="N25" s="254"/>
      <c r="O25" s="83"/>
      <c r="P25" s="83"/>
      <c r="R25" s="482"/>
      <c r="U25" s="99"/>
      <c r="V25" s="529"/>
      <c r="W25" s="524" t="s">
        <v>20</v>
      </c>
      <c r="X25" s="41" t="s">
        <v>21</v>
      </c>
      <c r="Y25" s="86">
        <v>0.85</v>
      </c>
      <c r="Z25" s="75"/>
      <c r="AA25" s="213"/>
      <c r="AB25" s="213"/>
      <c r="AC25" s="45">
        <f>ROUND(ROUND(ROUND(H8*Q20,0)*V23,0)*Y25,0)</f>
        <v>452</v>
      </c>
      <c r="AD25" s="79"/>
    </row>
    <row r="26" ht="16.5" customHeight="1">
      <c r="A26" s="29">
        <v>61.0</v>
      </c>
      <c r="B26" s="29">
        <v>1259.0</v>
      </c>
      <c r="C26" s="518" t="s">
        <v>7965</v>
      </c>
      <c r="D26" s="389"/>
      <c r="E26" s="389"/>
      <c r="F26" s="527"/>
      <c r="G26" s="527"/>
      <c r="H26" s="527"/>
      <c r="I26" s="532"/>
      <c r="J26" s="94"/>
      <c r="K26" s="140"/>
      <c r="L26" s="140"/>
      <c r="M26" s="8"/>
      <c r="N26" s="254"/>
      <c r="O26" s="83"/>
      <c r="P26" s="83"/>
      <c r="Q26" s="83"/>
      <c r="R26" s="530"/>
      <c r="S26" s="531"/>
      <c r="T26" s="24"/>
      <c r="U26" s="24"/>
      <c r="V26" s="26"/>
      <c r="W26" s="484"/>
      <c r="X26" s="56"/>
      <c r="Y26" s="526"/>
      <c r="Z26" s="213" t="s">
        <v>30</v>
      </c>
      <c r="AA26" s="74">
        <v>5.0</v>
      </c>
      <c r="AB26" s="522" t="s">
        <v>31</v>
      </c>
      <c r="AC26" s="45">
        <f>ROUND(ROUND(ROUND(H8*Q20,0)*V23,0)*Y25,0)-AA26</f>
        <v>447</v>
      </c>
      <c r="AD26" s="79"/>
    </row>
    <row r="27" ht="16.5" customHeight="1">
      <c r="A27" s="29">
        <v>61.0</v>
      </c>
      <c r="B27" s="29">
        <v>1703.0</v>
      </c>
      <c r="C27" s="518" t="s">
        <v>7966</v>
      </c>
      <c r="D27" s="389"/>
      <c r="E27" s="389"/>
      <c r="F27" s="527"/>
      <c r="G27" s="527"/>
      <c r="H27" s="527"/>
      <c r="I27" s="532"/>
      <c r="J27" s="94"/>
      <c r="K27" s="140"/>
      <c r="L27" s="140"/>
      <c r="M27" s="8"/>
      <c r="N27" s="536"/>
      <c r="O27" s="83"/>
      <c r="P27" s="528"/>
      <c r="Q27" s="486"/>
      <c r="R27" s="102" t="s">
        <v>329</v>
      </c>
      <c r="S27" s="487"/>
      <c r="T27" s="487"/>
      <c r="U27" s="83" t="s">
        <v>21</v>
      </c>
      <c r="V27" s="528">
        <v>0.85</v>
      </c>
      <c r="W27" s="37"/>
      <c r="X27" s="7"/>
      <c r="Y27" s="39"/>
      <c r="Z27" s="213"/>
      <c r="AA27" s="213"/>
      <c r="AB27" s="213"/>
      <c r="AC27" s="45">
        <f>ROUND(ROUND(H8*Q20,0)*V27,0)</f>
        <v>646</v>
      </c>
      <c r="AD27" s="79"/>
    </row>
    <row r="28" ht="16.5" customHeight="1">
      <c r="A28" s="29">
        <v>61.0</v>
      </c>
      <c r="B28" s="29">
        <v>1704.0</v>
      </c>
      <c r="C28" s="518" t="s">
        <v>7967</v>
      </c>
      <c r="D28" s="389"/>
      <c r="E28" s="389"/>
      <c r="F28" s="527"/>
      <c r="G28" s="527"/>
      <c r="H28" s="527"/>
      <c r="I28" s="532"/>
      <c r="J28" s="94"/>
      <c r="K28" s="140"/>
      <c r="L28" s="140"/>
      <c r="M28" s="8"/>
      <c r="N28" s="536"/>
      <c r="O28" s="83"/>
      <c r="P28" s="528"/>
      <c r="Q28" s="528"/>
      <c r="R28" s="482"/>
      <c r="U28" s="83"/>
      <c r="V28" s="528"/>
      <c r="W28" s="227"/>
      <c r="X28" s="22"/>
      <c r="Y28" s="109"/>
      <c r="Z28" s="213" t="s">
        <v>30</v>
      </c>
      <c r="AA28" s="74">
        <v>5.0</v>
      </c>
      <c r="AB28" s="522" t="s">
        <v>31</v>
      </c>
      <c r="AC28" s="45">
        <f>ROUND(ROUND(H8*Q20,0)*V27,0)-AA28</f>
        <v>641</v>
      </c>
      <c r="AD28" s="79"/>
    </row>
    <row r="29" ht="16.5" customHeight="1">
      <c r="A29" s="29">
        <v>61.0</v>
      </c>
      <c r="B29" s="29">
        <v>1260.0</v>
      </c>
      <c r="C29" s="518" t="s">
        <v>7968</v>
      </c>
      <c r="D29" s="389"/>
      <c r="E29" s="389"/>
      <c r="F29" s="527"/>
      <c r="G29" s="527"/>
      <c r="H29" s="527"/>
      <c r="I29" s="532"/>
      <c r="J29" s="94"/>
      <c r="K29" s="140"/>
      <c r="L29" s="140"/>
      <c r="M29" s="8"/>
      <c r="N29" s="254"/>
      <c r="O29" s="83"/>
      <c r="P29" s="528"/>
      <c r="Q29" s="528"/>
      <c r="R29" s="482"/>
      <c r="U29" s="99"/>
      <c r="V29" s="529"/>
      <c r="W29" s="524" t="s">
        <v>20</v>
      </c>
      <c r="X29" s="41" t="s">
        <v>21</v>
      </c>
      <c r="Y29" s="86">
        <v>0.85</v>
      </c>
      <c r="Z29" s="75"/>
      <c r="AA29" s="213"/>
      <c r="AB29" s="213"/>
      <c r="AC29" s="45">
        <f>ROUND(ROUND(ROUND(H8*Q20,0)*V27,0)*Y29,0)</f>
        <v>549</v>
      </c>
      <c r="AD29" s="79"/>
    </row>
    <row r="30" ht="16.5" customHeight="1">
      <c r="A30" s="29">
        <v>61.0</v>
      </c>
      <c r="B30" s="29">
        <v>1261.0</v>
      </c>
      <c r="C30" s="518" t="s">
        <v>7969</v>
      </c>
      <c r="D30" s="389"/>
      <c r="E30" s="389"/>
      <c r="F30" s="527"/>
      <c r="G30" s="527"/>
      <c r="H30" s="527"/>
      <c r="I30" s="532"/>
      <c r="J30" s="94"/>
      <c r="K30" s="140"/>
      <c r="L30" s="140"/>
      <c r="M30" s="8"/>
      <c r="N30" s="536"/>
      <c r="O30" s="83"/>
      <c r="P30" s="83"/>
      <c r="Q30" s="83"/>
      <c r="R30" s="484"/>
      <c r="S30" s="232"/>
      <c r="T30" s="232"/>
      <c r="U30" s="24"/>
      <c r="V30" s="26"/>
      <c r="W30" s="484"/>
      <c r="X30" s="56"/>
      <c r="Y30" s="526"/>
      <c r="Z30" s="213" t="s">
        <v>30</v>
      </c>
      <c r="AA30" s="74">
        <v>5.0</v>
      </c>
      <c r="AB30" s="522" t="s">
        <v>31</v>
      </c>
      <c r="AC30" s="45">
        <f>ROUND(ROUND(ROUND(H8*Q20,0)*V27,0)*Y29,0)-AA30</f>
        <v>544</v>
      </c>
      <c r="AD30" s="79"/>
    </row>
    <row r="31" ht="16.5" customHeight="1">
      <c r="A31" s="29">
        <v>61.0</v>
      </c>
      <c r="B31" s="29">
        <v>1262.0</v>
      </c>
      <c r="C31" s="518" t="s">
        <v>7970</v>
      </c>
      <c r="D31" s="389"/>
      <c r="E31" s="389"/>
      <c r="F31" s="527"/>
      <c r="G31" s="527"/>
      <c r="H31" s="527"/>
      <c r="I31" s="532"/>
      <c r="J31" s="94"/>
      <c r="K31" s="140"/>
      <c r="L31" s="140"/>
      <c r="M31" s="8"/>
      <c r="N31" s="536"/>
      <c r="O31" s="102" t="s">
        <v>27</v>
      </c>
      <c r="P31" s="533"/>
      <c r="Q31" s="533"/>
      <c r="R31" s="520"/>
      <c r="S31" s="38"/>
      <c r="T31" s="99"/>
      <c r="U31" s="38"/>
      <c r="V31" s="6"/>
      <c r="W31" s="37"/>
      <c r="X31" s="7"/>
      <c r="Y31" s="39"/>
      <c r="Z31" s="213"/>
      <c r="AA31" s="213"/>
      <c r="AB31" s="213"/>
      <c r="AC31" s="45">
        <f>ROUND(H8*Q32,0)</f>
        <v>543</v>
      </c>
      <c r="AD31" s="79"/>
    </row>
    <row r="32" ht="16.5" customHeight="1">
      <c r="A32" s="29">
        <v>61.0</v>
      </c>
      <c r="B32" s="29">
        <v>1263.0</v>
      </c>
      <c r="C32" s="518" t="s">
        <v>7971</v>
      </c>
      <c r="D32" s="389"/>
      <c r="E32" s="389"/>
      <c r="F32" s="527"/>
      <c r="G32" s="527"/>
      <c r="H32" s="527"/>
      <c r="I32" s="532"/>
      <c r="J32" s="94"/>
      <c r="K32" s="140"/>
      <c r="L32" s="140"/>
      <c r="M32" s="8"/>
      <c r="N32" s="535"/>
      <c r="O32" s="482"/>
      <c r="P32" s="83" t="s">
        <v>21</v>
      </c>
      <c r="Q32" s="528">
        <v>0.5</v>
      </c>
      <c r="R32" s="521"/>
      <c r="S32" s="53"/>
      <c r="T32" s="99"/>
      <c r="U32" s="53"/>
      <c r="V32" s="14"/>
      <c r="W32" s="52"/>
      <c r="X32" s="8"/>
      <c r="Y32" s="109"/>
      <c r="Z32" s="213" t="s">
        <v>30</v>
      </c>
      <c r="AA32" s="74">
        <v>5.0</v>
      </c>
      <c r="AB32" s="522" t="s">
        <v>31</v>
      </c>
      <c r="AC32" s="45">
        <f>ROUND(H8*Q32,0)-AA32</f>
        <v>538</v>
      </c>
      <c r="AD32" s="79"/>
    </row>
    <row r="33" ht="16.5" customHeight="1">
      <c r="A33" s="29">
        <v>61.0</v>
      </c>
      <c r="B33" s="29">
        <v>1264.0</v>
      </c>
      <c r="C33" s="518" t="s">
        <v>7972</v>
      </c>
      <c r="D33" s="389"/>
      <c r="E33" s="389"/>
      <c r="F33" s="527"/>
      <c r="G33" s="527"/>
      <c r="H33" s="527"/>
      <c r="I33" s="532"/>
      <c r="J33" s="94"/>
      <c r="K33" s="140"/>
      <c r="L33" s="140"/>
      <c r="M33" s="8"/>
      <c r="N33" s="535"/>
      <c r="O33" s="482"/>
      <c r="P33" s="14"/>
      <c r="Q33" s="14"/>
      <c r="R33" s="521"/>
      <c r="S33" s="53"/>
      <c r="T33" s="99"/>
      <c r="U33" s="53"/>
      <c r="V33" s="14"/>
      <c r="W33" s="524" t="s">
        <v>20</v>
      </c>
      <c r="X33" s="41" t="s">
        <v>21</v>
      </c>
      <c r="Y33" s="86">
        <v>0.85</v>
      </c>
      <c r="Z33" s="75"/>
      <c r="AA33" s="213"/>
      <c r="AB33" s="213"/>
      <c r="AC33" s="45">
        <f>ROUND(ROUND(H8*Q32,0)*Y33,0)</f>
        <v>462</v>
      </c>
      <c r="AD33" s="79"/>
    </row>
    <row r="34" ht="16.5" customHeight="1">
      <c r="A34" s="29">
        <v>61.0</v>
      </c>
      <c r="B34" s="29">
        <v>1265.0</v>
      </c>
      <c r="C34" s="518" t="s">
        <v>7973</v>
      </c>
      <c r="D34" s="389"/>
      <c r="E34" s="389"/>
      <c r="F34" s="527"/>
      <c r="G34" s="527"/>
      <c r="H34" s="527"/>
      <c r="I34" s="532"/>
      <c r="J34" s="94"/>
      <c r="K34" s="140"/>
      <c r="L34" s="140"/>
      <c r="M34" s="8"/>
      <c r="N34" s="535"/>
      <c r="O34" s="14"/>
      <c r="P34" s="83"/>
      <c r="Q34" s="83"/>
      <c r="R34" s="525"/>
      <c r="S34" s="180"/>
      <c r="T34" s="24"/>
      <c r="U34" s="180"/>
      <c r="V34" s="21"/>
      <c r="W34" s="484"/>
      <c r="X34" s="56"/>
      <c r="Y34" s="526"/>
      <c r="Z34" s="213" t="s">
        <v>30</v>
      </c>
      <c r="AA34" s="74">
        <v>5.0</v>
      </c>
      <c r="AB34" s="522" t="s">
        <v>31</v>
      </c>
      <c r="AC34" s="45">
        <f>ROUND(ROUND(H8*Q32,0)*Y33,0)-AA34</f>
        <v>457</v>
      </c>
      <c r="AD34" s="79"/>
    </row>
    <row r="35" ht="16.5" customHeight="1">
      <c r="A35" s="29">
        <v>61.0</v>
      </c>
      <c r="B35" s="29">
        <v>1266.0</v>
      </c>
      <c r="C35" s="518" t="s">
        <v>7974</v>
      </c>
      <c r="D35" s="389"/>
      <c r="E35" s="389"/>
      <c r="F35" s="527"/>
      <c r="G35" s="527"/>
      <c r="H35" s="527"/>
      <c r="I35" s="532"/>
      <c r="J35" s="94"/>
      <c r="K35" s="140"/>
      <c r="L35" s="140"/>
      <c r="M35" s="8"/>
      <c r="N35" s="536"/>
      <c r="O35" s="14"/>
      <c r="P35" s="14"/>
      <c r="Q35" s="14"/>
      <c r="R35" s="102" t="s">
        <v>326</v>
      </c>
      <c r="S35" s="487"/>
      <c r="T35" s="487"/>
      <c r="U35" s="41" t="s">
        <v>21</v>
      </c>
      <c r="V35" s="60">
        <v>0.7</v>
      </c>
      <c r="W35" s="37"/>
      <c r="X35" s="7"/>
      <c r="Y35" s="39"/>
      <c r="Z35" s="213"/>
      <c r="AA35" s="213"/>
      <c r="AB35" s="213"/>
      <c r="AC35" s="45">
        <f>ROUND(ROUND(H8*Q32,0)*V35,0)</f>
        <v>380</v>
      </c>
      <c r="AD35" s="79"/>
    </row>
    <row r="36" ht="16.5" customHeight="1">
      <c r="A36" s="29">
        <v>61.0</v>
      </c>
      <c r="B36" s="29">
        <v>1267.0</v>
      </c>
      <c r="C36" s="518" t="s">
        <v>7975</v>
      </c>
      <c r="D36" s="389"/>
      <c r="E36" s="389"/>
      <c r="F36" s="527"/>
      <c r="G36" s="527"/>
      <c r="H36" s="527"/>
      <c r="I36" s="532"/>
      <c r="J36" s="94"/>
      <c r="K36" s="140"/>
      <c r="L36" s="140"/>
      <c r="M36" s="8"/>
      <c r="N36" s="536"/>
      <c r="O36" s="14"/>
      <c r="P36" s="14"/>
      <c r="Q36" s="14"/>
      <c r="R36" s="482"/>
      <c r="U36" s="83"/>
      <c r="V36" s="528"/>
      <c r="W36" s="227"/>
      <c r="X36" s="22"/>
      <c r="Y36" s="109"/>
      <c r="Z36" s="213" t="s">
        <v>30</v>
      </c>
      <c r="AA36" s="74">
        <v>5.0</v>
      </c>
      <c r="AB36" s="522" t="s">
        <v>31</v>
      </c>
      <c r="AC36" s="45">
        <f>ROUND(ROUND(H8*Q32,0)*V35,0)-AA36</f>
        <v>375</v>
      </c>
      <c r="AD36" s="79"/>
    </row>
    <row r="37" ht="16.5" customHeight="1">
      <c r="A37" s="29">
        <v>61.0</v>
      </c>
      <c r="B37" s="29">
        <v>1268.0</v>
      </c>
      <c r="C37" s="518" t="s">
        <v>7976</v>
      </c>
      <c r="D37" s="389"/>
      <c r="E37" s="389"/>
      <c r="F37" s="527"/>
      <c r="G37" s="527"/>
      <c r="H37" s="527"/>
      <c r="I37" s="532"/>
      <c r="J37" s="94"/>
      <c r="K37" s="140"/>
      <c r="L37" s="140"/>
      <c r="M37" s="8"/>
      <c r="N37" s="254"/>
      <c r="O37" s="83"/>
      <c r="P37" s="83"/>
      <c r="R37" s="482"/>
      <c r="U37" s="99"/>
      <c r="V37" s="529"/>
      <c r="W37" s="524" t="s">
        <v>20</v>
      </c>
      <c r="X37" s="41" t="s">
        <v>21</v>
      </c>
      <c r="Y37" s="86">
        <v>0.85</v>
      </c>
      <c r="Z37" s="75"/>
      <c r="AA37" s="213"/>
      <c r="AB37" s="213"/>
      <c r="AC37" s="45">
        <f>ROUND(ROUND(ROUND(H8*Q32,0)*V35,0)*Y37,0)</f>
        <v>323</v>
      </c>
      <c r="AD37" s="79"/>
    </row>
    <row r="38" ht="16.5" customHeight="1">
      <c r="A38" s="29">
        <v>61.0</v>
      </c>
      <c r="B38" s="29">
        <v>1269.0</v>
      </c>
      <c r="C38" s="518" t="s">
        <v>7977</v>
      </c>
      <c r="D38" s="389"/>
      <c r="E38" s="389"/>
      <c r="F38" s="527"/>
      <c r="G38" s="527"/>
      <c r="H38" s="527"/>
      <c r="I38" s="532"/>
      <c r="J38" s="94"/>
      <c r="K38" s="140"/>
      <c r="L38" s="140"/>
      <c r="M38" s="8"/>
      <c r="N38" s="254"/>
      <c r="O38" s="83"/>
      <c r="P38" s="83"/>
      <c r="Q38" s="83"/>
      <c r="R38" s="530"/>
      <c r="S38" s="531"/>
      <c r="T38" s="24"/>
      <c r="U38" s="24"/>
      <c r="V38" s="26"/>
      <c r="W38" s="484"/>
      <c r="X38" s="56"/>
      <c r="Y38" s="526"/>
      <c r="Z38" s="213" t="s">
        <v>30</v>
      </c>
      <c r="AA38" s="74">
        <v>5.0</v>
      </c>
      <c r="AB38" s="522" t="s">
        <v>31</v>
      </c>
      <c r="AC38" s="45">
        <f>ROUND(ROUND(ROUND(H8*Q32,0)*V35,0)*Y37,0)-AA38</f>
        <v>318</v>
      </c>
      <c r="AD38" s="79"/>
    </row>
    <row r="39" ht="16.5" customHeight="1">
      <c r="A39" s="29">
        <v>61.0</v>
      </c>
      <c r="B39" s="29">
        <v>1270.0</v>
      </c>
      <c r="C39" s="518" t="s">
        <v>7978</v>
      </c>
      <c r="D39" s="389"/>
      <c r="E39" s="389"/>
      <c r="F39" s="527"/>
      <c r="G39" s="527"/>
      <c r="H39" s="527"/>
      <c r="I39" s="532"/>
      <c r="J39" s="94"/>
      <c r="K39" s="140"/>
      <c r="L39" s="140"/>
      <c r="M39" s="8"/>
      <c r="N39" s="536"/>
      <c r="O39" s="83"/>
      <c r="P39" s="528"/>
      <c r="Q39" s="486"/>
      <c r="R39" s="102" t="s">
        <v>329</v>
      </c>
      <c r="S39" s="487"/>
      <c r="T39" s="487"/>
      <c r="U39" s="83" t="s">
        <v>21</v>
      </c>
      <c r="V39" s="528">
        <v>0.85</v>
      </c>
      <c r="W39" s="37"/>
      <c r="X39" s="7"/>
      <c r="Y39" s="39"/>
      <c r="Z39" s="213"/>
      <c r="AA39" s="213"/>
      <c r="AB39" s="213"/>
      <c r="AC39" s="45">
        <f>ROUND(ROUND(H8*Q32,0)*V39,0)</f>
        <v>462</v>
      </c>
      <c r="AD39" s="79"/>
    </row>
    <row r="40" ht="16.5" customHeight="1">
      <c r="A40" s="29">
        <v>61.0</v>
      </c>
      <c r="B40" s="29">
        <v>1271.0</v>
      </c>
      <c r="C40" s="518" t="s">
        <v>7979</v>
      </c>
      <c r="D40" s="389"/>
      <c r="E40" s="389"/>
      <c r="F40" s="527"/>
      <c r="G40" s="527"/>
      <c r="H40" s="527"/>
      <c r="I40" s="532"/>
      <c r="J40" s="94"/>
      <c r="K40" s="140"/>
      <c r="L40" s="140"/>
      <c r="M40" s="8"/>
      <c r="N40" s="536"/>
      <c r="O40" s="83"/>
      <c r="P40" s="528"/>
      <c r="Q40" s="528"/>
      <c r="R40" s="482"/>
      <c r="U40" s="83"/>
      <c r="V40" s="528"/>
      <c r="W40" s="227"/>
      <c r="X40" s="22"/>
      <c r="Y40" s="109"/>
      <c r="Z40" s="213" t="s">
        <v>30</v>
      </c>
      <c r="AA40" s="74">
        <v>5.0</v>
      </c>
      <c r="AB40" s="522" t="s">
        <v>31</v>
      </c>
      <c r="AC40" s="45">
        <f>ROUND(ROUND(H8*Q32,0)*V39,0)-AA40</f>
        <v>457</v>
      </c>
      <c r="AD40" s="79"/>
    </row>
    <row r="41" ht="16.5" customHeight="1">
      <c r="A41" s="29">
        <v>61.0</v>
      </c>
      <c r="B41" s="29">
        <v>1272.0</v>
      </c>
      <c r="C41" s="518" t="s">
        <v>7980</v>
      </c>
      <c r="D41" s="389"/>
      <c r="E41" s="389"/>
      <c r="F41" s="527"/>
      <c r="G41" s="527"/>
      <c r="H41" s="527"/>
      <c r="I41" s="532"/>
      <c r="J41" s="94"/>
      <c r="K41" s="140"/>
      <c r="L41" s="140"/>
      <c r="M41" s="8"/>
      <c r="N41" s="254"/>
      <c r="O41" s="83"/>
      <c r="P41" s="528"/>
      <c r="Q41" s="528"/>
      <c r="R41" s="482"/>
      <c r="U41" s="99"/>
      <c r="V41" s="529"/>
      <c r="W41" s="524" t="s">
        <v>20</v>
      </c>
      <c r="X41" s="41" t="s">
        <v>21</v>
      </c>
      <c r="Y41" s="86">
        <v>0.85</v>
      </c>
      <c r="Z41" s="75"/>
      <c r="AA41" s="213"/>
      <c r="AB41" s="213"/>
      <c r="AC41" s="45">
        <f>ROUND(ROUND(ROUND(H8*Q32,0)*V39,0)*Y41,0)</f>
        <v>393</v>
      </c>
      <c r="AD41" s="79"/>
    </row>
    <row r="42" ht="16.5" customHeight="1">
      <c r="A42" s="29">
        <v>61.0</v>
      </c>
      <c r="B42" s="29">
        <v>1273.0</v>
      </c>
      <c r="C42" s="518" t="s">
        <v>7981</v>
      </c>
      <c r="D42" s="389"/>
      <c r="E42" s="389"/>
      <c r="F42" s="527"/>
      <c r="G42" s="527"/>
      <c r="H42" s="527"/>
      <c r="I42" s="532"/>
      <c r="J42" s="94"/>
      <c r="K42" s="140"/>
      <c r="L42" s="140"/>
      <c r="M42" s="8"/>
      <c r="N42" s="537"/>
      <c r="O42" s="83"/>
      <c r="P42" s="83"/>
      <c r="Q42" s="83"/>
      <c r="R42" s="484"/>
      <c r="S42" s="232"/>
      <c r="T42" s="232"/>
      <c r="U42" s="24"/>
      <c r="V42" s="26"/>
      <c r="W42" s="484"/>
      <c r="X42" s="56"/>
      <c r="Y42" s="526"/>
      <c r="Z42" s="213" t="s">
        <v>30</v>
      </c>
      <c r="AA42" s="74">
        <v>5.0</v>
      </c>
      <c r="AB42" s="522" t="s">
        <v>31</v>
      </c>
      <c r="AC42" s="45">
        <f>ROUND(ROUND(ROUND(H8*Q32,0)*V39,0)*Y41,0)-AA42</f>
        <v>388</v>
      </c>
      <c r="AD42" s="79"/>
    </row>
    <row r="43" ht="16.5" customHeight="1">
      <c r="A43" s="29">
        <v>61.0</v>
      </c>
      <c r="B43" s="29">
        <v>1119.0</v>
      </c>
      <c r="C43" s="518" t="s">
        <v>7982</v>
      </c>
      <c r="D43" s="389"/>
      <c r="E43" s="389"/>
      <c r="F43" s="527"/>
      <c r="G43" s="527"/>
      <c r="H43" s="527"/>
      <c r="I43" s="532"/>
      <c r="J43" s="130" t="s">
        <v>7983</v>
      </c>
      <c r="K43" s="538"/>
      <c r="L43" s="538"/>
      <c r="M43" s="538"/>
      <c r="N43" s="37"/>
      <c r="O43" s="7"/>
      <c r="P43" s="7"/>
      <c r="Q43" s="7"/>
      <c r="R43" s="520"/>
      <c r="S43" s="38"/>
      <c r="T43" s="38"/>
      <c r="U43" s="6"/>
      <c r="V43" s="7"/>
      <c r="W43" s="37"/>
      <c r="X43" s="7"/>
      <c r="Y43" s="39"/>
      <c r="Z43" s="213"/>
      <c r="AA43" s="213"/>
      <c r="AB43" s="213"/>
      <c r="AC43" s="45">
        <f>ROUND(H8*M44,0)</f>
        <v>1047</v>
      </c>
      <c r="AD43" s="79"/>
    </row>
    <row r="44" ht="16.5" customHeight="1">
      <c r="A44" s="29">
        <v>61.0</v>
      </c>
      <c r="B44" s="29">
        <v>1120.0</v>
      </c>
      <c r="C44" s="518" t="s">
        <v>7984</v>
      </c>
      <c r="D44" s="231"/>
      <c r="E44" s="231"/>
      <c r="F44" s="174"/>
      <c r="G44" s="174"/>
      <c r="H44" s="174"/>
      <c r="I44" s="523"/>
      <c r="J44" s="482"/>
      <c r="K44" s="539"/>
      <c r="L44" s="83" t="s">
        <v>21</v>
      </c>
      <c r="M44" s="540">
        <v>0.965</v>
      </c>
      <c r="N44" s="52"/>
      <c r="O44" s="8"/>
      <c r="P44" s="8"/>
      <c r="Q44" s="8"/>
      <c r="R44" s="521"/>
      <c r="S44" s="53"/>
      <c r="T44" s="53"/>
      <c r="U44" s="14"/>
      <c r="V44" s="8"/>
      <c r="W44" s="52"/>
      <c r="X44" s="8"/>
      <c r="Y44" s="109"/>
      <c r="Z44" s="213" t="s">
        <v>30</v>
      </c>
      <c r="AA44" s="74">
        <v>5.0</v>
      </c>
      <c r="AB44" s="522" t="s">
        <v>31</v>
      </c>
      <c r="AC44" s="45">
        <f>ROUND(H8*M44,0)-AA44</f>
        <v>1042</v>
      </c>
      <c r="AD44" s="79"/>
    </row>
    <row r="45" ht="16.5" customHeight="1">
      <c r="A45" s="29">
        <v>61.0</v>
      </c>
      <c r="B45" s="29">
        <v>1274.0</v>
      </c>
      <c r="C45" s="518" t="s">
        <v>7985</v>
      </c>
      <c r="D45" s="231"/>
      <c r="E45" s="231"/>
      <c r="F45" s="174"/>
      <c r="G45" s="174"/>
      <c r="H45" s="174"/>
      <c r="I45" s="523"/>
      <c r="J45" s="482"/>
      <c r="K45" s="140"/>
      <c r="L45" s="140"/>
      <c r="M45" s="8"/>
      <c r="N45" s="52"/>
      <c r="O45" s="8"/>
      <c r="P45" s="8"/>
      <c r="Q45" s="8"/>
      <c r="R45" s="521"/>
      <c r="S45" s="53"/>
      <c r="T45" s="53"/>
      <c r="U45" s="14"/>
      <c r="V45" s="54"/>
      <c r="W45" s="524" t="s">
        <v>20</v>
      </c>
      <c r="X45" s="41" t="s">
        <v>21</v>
      </c>
      <c r="Y45" s="86">
        <v>0.85</v>
      </c>
      <c r="Z45" s="75"/>
      <c r="AA45" s="213"/>
      <c r="AB45" s="213"/>
      <c r="AC45" s="45">
        <f>ROUND(ROUND(H8*M44,0)*Y45,0)</f>
        <v>890</v>
      </c>
      <c r="AD45" s="79"/>
    </row>
    <row r="46" ht="16.5" customHeight="1">
      <c r="A46" s="29">
        <v>61.0</v>
      </c>
      <c r="B46" s="29">
        <v>1275.0</v>
      </c>
      <c r="C46" s="518" t="s">
        <v>7986</v>
      </c>
      <c r="D46" s="231"/>
      <c r="E46" s="231"/>
      <c r="F46" s="527"/>
      <c r="G46" s="527"/>
      <c r="H46" s="527"/>
      <c r="I46" s="532"/>
      <c r="J46" s="94"/>
      <c r="K46" s="140"/>
      <c r="L46" s="140"/>
      <c r="M46" s="8"/>
      <c r="N46" s="52"/>
      <c r="O46" s="8"/>
      <c r="P46" s="8"/>
      <c r="Q46" s="8"/>
      <c r="R46" s="525"/>
      <c r="S46" s="180"/>
      <c r="T46" s="180"/>
      <c r="U46" s="21"/>
      <c r="V46" s="109"/>
      <c r="W46" s="484"/>
      <c r="X46" s="56"/>
      <c r="Y46" s="526"/>
      <c r="Z46" s="213" t="s">
        <v>30</v>
      </c>
      <c r="AA46" s="74">
        <v>5.0</v>
      </c>
      <c r="AB46" s="522" t="s">
        <v>31</v>
      </c>
      <c r="AC46" s="45">
        <f>ROUND(ROUND(H8*M44,0)*Y45,0)-AA46</f>
        <v>885</v>
      </c>
      <c r="AD46" s="79"/>
    </row>
    <row r="47" ht="16.5" customHeight="1">
      <c r="A47" s="29">
        <v>61.0</v>
      </c>
      <c r="B47" s="29">
        <v>1121.0</v>
      </c>
      <c r="C47" s="518" t="s">
        <v>7987</v>
      </c>
      <c r="D47" s="231"/>
      <c r="E47" s="231"/>
      <c r="F47" s="527"/>
      <c r="G47" s="527"/>
      <c r="H47" s="527"/>
      <c r="I47" s="532"/>
      <c r="J47" s="94"/>
      <c r="K47" s="140"/>
      <c r="L47" s="140"/>
      <c r="M47" s="8"/>
      <c r="N47" s="52"/>
      <c r="O47" s="8"/>
      <c r="P47" s="8"/>
      <c r="Q47" s="8"/>
      <c r="R47" s="102" t="s">
        <v>326</v>
      </c>
      <c r="S47" s="487"/>
      <c r="T47" s="487"/>
      <c r="U47" s="41" t="s">
        <v>21</v>
      </c>
      <c r="V47" s="60">
        <v>0.7</v>
      </c>
      <c r="W47" s="37"/>
      <c r="X47" s="7"/>
      <c r="Y47" s="39"/>
      <c r="Z47" s="213"/>
      <c r="AA47" s="213"/>
      <c r="AB47" s="213"/>
      <c r="AC47" s="45">
        <f>ROUND(ROUND(H8*M44,0)*V47,0)</f>
        <v>733</v>
      </c>
      <c r="AD47" s="79"/>
    </row>
    <row r="48" ht="16.5" customHeight="1">
      <c r="A48" s="29">
        <v>61.0</v>
      </c>
      <c r="B48" s="29">
        <v>1122.0</v>
      </c>
      <c r="C48" s="518" t="s">
        <v>7988</v>
      </c>
      <c r="D48" s="231"/>
      <c r="E48" s="231"/>
      <c r="F48" s="527"/>
      <c r="G48" s="527"/>
      <c r="H48" s="8"/>
      <c r="I48" s="144"/>
      <c r="J48" s="94"/>
      <c r="K48" s="140"/>
      <c r="L48" s="140"/>
      <c r="M48" s="8"/>
      <c r="N48" s="52"/>
      <c r="O48" s="8"/>
      <c r="P48" s="8"/>
      <c r="Q48" s="8"/>
      <c r="R48" s="482"/>
      <c r="U48" s="83"/>
      <c r="V48" s="528"/>
      <c r="W48" s="227"/>
      <c r="X48" s="22"/>
      <c r="Y48" s="109"/>
      <c r="Z48" s="213" t="s">
        <v>30</v>
      </c>
      <c r="AA48" s="74">
        <v>5.0</v>
      </c>
      <c r="AB48" s="522" t="s">
        <v>31</v>
      </c>
      <c r="AC48" s="45">
        <f>ROUND(ROUND(H8*M44,0)*V47,0)-AA48</f>
        <v>728</v>
      </c>
      <c r="AD48" s="79"/>
    </row>
    <row r="49" ht="16.5" customHeight="1">
      <c r="A49" s="29">
        <v>61.0</v>
      </c>
      <c r="B49" s="29">
        <v>1276.0</v>
      </c>
      <c r="C49" s="518" t="s">
        <v>7989</v>
      </c>
      <c r="D49" s="389"/>
      <c r="E49" s="231"/>
      <c r="F49" s="113"/>
      <c r="G49" s="113"/>
      <c r="H49" s="8"/>
      <c r="I49" s="144"/>
      <c r="J49" s="94"/>
      <c r="K49" s="140"/>
      <c r="L49" s="140"/>
      <c r="M49" s="8"/>
      <c r="N49" s="52"/>
      <c r="O49" s="8"/>
      <c r="P49" s="8"/>
      <c r="Q49" s="8"/>
      <c r="R49" s="482"/>
      <c r="U49" s="99"/>
      <c r="V49" s="529"/>
      <c r="W49" s="524" t="s">
        <v>20</v>
      </c>
      <c r="X49" s="41" t="s">
        <v>21</v>
      </c>
      <c r="Y49" s="86">
        <v>0.85</v>
      </c>
      <c r="Z49" s="75"/>
      <c r="AA49" s="213"/>
      <c r="AB49" s="213"/>
      <c r="AC49" s="45">
        <f>ROUND(ROUND(ROUND(H8*M44,0)*V47,0)*Y49,0)</f>
        <v>623</v>
      </c>
      <c r="AD49" s="79"/>
    </row>
    <row r="50" ht="16.5" customHeight="1">
      <c r="A50" s="29">
        <v>61.0</v>
      </c>
      <c r="B50" s="29">
        <v>1277.0</v>
      </c>
      <c r="C50" s="518" t="s">
        <v>7990</v>
      </c>
      <c r="D50" s="389"/>
      <c r="E50" s="231"/>
      <c r="F50" s="113"/>
      <c r="G50" s="113"/>
      <c r="H50" s="8"/>
      <c r="I50" s="144"/>
      <c r="J50" s="94"/>
      <c r="K50" s="140"/>
      <c r="L50" s="140"/>
      <c r="M50" s="8"/>
      <c r="N50" s="52"/>
      <c r="O50" s="8"/>
      <c r="P50" s="8"/>
      <c r="Q50" s="8"/>
      <c r="R50" s="530"/>
      <c r="S50" s="531"/>
      <c r="T50" s="24"/>
      <c r="U50" s="24"/>
      <c r="V50" s="26"/>
      <c r="W50" s="484"/>
      <c r="X50" s="56"/>
      <c r="Y50" s="526"/>
      <c r="Z50" s="213" t="s">
        <v>30</v>
      </c>
      <c r="AA50" s="74">
        <v>5.0</v>
      </c>
      <c r="AB50" s="522" t="s">
        <v>31</v>
      </c>
      <c r="AC50" s="45">
        <f>ROUND(ROUND(ROUND(H8*M44,0)*V47,0)*Y49,0)-AA50</f>
        <v>618</v>
      </c>
      <c r="AD50" s="79"/>
    </row>
    <row r="51" ht="16.5" customHeight="1">
      <c r="A51" s="29">
        <v>61.0</v>
      </c>
      <c r="B51" s="29">
        <v>1705.0</v>
      </c>
      <c r="C51" s="518" t="s">
        <v>7991</v>
      </c>
      <c r="D51" s="389"/>
      <c r="E51" s="231"/>
      <c r="F51" s="113"/>
      <c r="G51" s="113"/>
      <c r="H51" s="8"/>
      <c r="I51" s="144"/>
      <c r="J51" s="94"/>
      <c r="K51" s="140"/>
      <c r="L51" s="140"/>
      <c r="M51" s="8"/>
      <c r="N51" s="52"/>
      <c r="O51" s="8"/>
      <c r="P51" s="8"/>
      <c r="Q51" s="54"/>
      <c r="R51" s="102" t="s">
        <v>329</v>
      </c>
      <c r="S51" s="487"/>
      <c r="T51" s="487"/>
      <c r="U51" s="83" t="s">
        <v>21</v>
      </c>
      <c r="V51" s="528">
        <v>0.85</v>
      </c>
      <c r="W51" s="37"/>
      <c r="X51" s="7"/>
      <c r="Y51" s="39"/>
      <c r="Z51" s="213"/>
      <c r="AA51" s="213"/>
      <c r="AB51" s="213"/>
      <c r="AC51" s="45">
        <f>ROUND(ROUND(H8*M44,0)*V51,0)</f>
        <v>890</v>
      </c>
      <c r="AD51" s="79"/>
    </row>
    <row r="52" ht="16.5" customHeight="1">
      <c r="A52" s="29">
        <v>61.0</v>
      </c>
      <c r="B52" s="29">
        <v>1706.0</v>
      </c>
      <c r="C52" s="518" t="s">
        <v>7992</v>
      </c>
      <c r="D52" s="389"/>
      <c r="E52" s="231"/>
      <c r="F52" s="113"/>
      <c r="G52" s="113"/>
      <c r="H52" s="8"/>
      <c r="I52" s="144"/>
      <c r="J52" s="94"/>
      <c r="K52" s="140"/>
      <c r="L52" s="140"/>
      <c r="M52" s="8"/>
      <c r="N52" s="52"/>
      <c r="O52" s="8"/>
      <c r="P52" s="8"/>
      <c r="Q52" s="8"/>
      <c r="R52" s="482"/>
      <c r="U52" s="83"/>
      <c r="V52" s="528"/>
      <c r="W52" s="227"/>
      <c r="X52" s="22"/>
      <c r="Y52" s="109"/>
      <c r="Z52" s="213" t="s">
        <v>30</v>
      </c>
      <c r="AA52" s="74">
        <v>5.0</v>
      </c>
      <c r="AB52" s="522" t="s">
        <v>31</v>
      </c>
      <c r="AC52" s="45">
        <f>ROUND(ROUND(H8*M44,0)*V51,0)-AA52</f>
        <v>885</v>
      </c>
      <c r="AD52" s="79"/>
    </row>
    <row r="53" ht="16.5" customHeight="1">
      <c r="A53" s="29">
        <v>61.0</v>
      </c>
      <c r="B53" s="29">
        <v>1278.0</v>
      </c>
      <c r="C53" s="518" t="s">
        <v>7993</v>
      </c>
      <c r="D53" s="389"/>
      <c r="E53" s="231"/>
      <c r="F53" s="527"/>
      <c r="G53" s="527"/>
      <c r="H53" s="527"/>
      <c r="I53" s="532"/>
      <c r="J53" s="94"/>
      <c r="K53" s="140"/>
      <c r="L53" s="140"/>
      <c r="M53" s="8"/>
      <c r="N53" s="52"/>
      <c r="O53" s="8"/>
      <c r="P53" s="8"/>
      <c r="Q53" s="8"/>
      <c r="R53" s="482"/>
      <c r="U53" s="99"/>
      <c r="V53" s="529"/>
      <c r="W53" s="524" t="s">
        <v>20</v>
      </c>
      <c r="X53" s="41" t="s">
        <v>21</v>
      </c>
      <c r="Y53" s="86">
        <v>0.85</v>
      </c>
      <c r="Z53" s="75"/>
      <c r="AA53" s="213"/>
      <c r="AB53" s="213"/>
      <c r="AC53" s="45">
        <f>ROUND(ROUND(ROUND(H8*M44,0)*V51,0)*Y53,0)</f>
        <v>757</v>
      </c>
      <c r="AD53" s="79"/>
    </row>
    <row r="54" ht="16.5" customHeight="1">
      <c r="A54" s="29">
        <v>61.0</v>
      </c>
      <c r="B54" s="29">
        <v>1279.0</v>
      </c>
      <c r="C54" s="518" t="s">
        <v>7994</v>
      </c>
      <c r="D54" s="389"/>
      <c r="E54" s="231"/>
      <c r="F54" s="527"/>
      <c r="G54" s="527"/>
      <c r="H54" s="527"/>
      <c r="I54" s="532"/>
      <c r="J54" s="94"/>
      <c r="K54" s="140"/>
      <c r="L54" s="140"/>
      <c r="M54" s="8"/>
      <c r="N54" s="227"/>
      <c r="O54" s="22"/>
      <c r="P54" s="22"/>
      <c r="Q54" s="22"/>
      <c r="R54" s="484"/>
      <c r="S54" s="232"/>
      <c r="T54" s="232"/>
      <c r="U54" s="24"/>
      <c r="V54" s="26"/>
      <c r="W54" s="484"/>
      <c r="X54" s="56"/>
      <c r="Y54" s="526"/>
      <c r="Z54" s="213" t="s">
        <v>30</v>
      </c>
      <c r="AA54" s="74">
        <v>5.0</v>
      </c>
      <c r="AB54" s="522" t="s">
        <v>31</v>
      </c>
      <c r="AC54" s="45">
        <f>ROUND(ROUND(ROUND(H8*M44,0)*V51,0)*Y53,0)-AA54</f>
        <v>752</v>
      </c>
      <c r="AD54" s="79"/>
    </row>
    <row r="55" ht="16.5" customHeight="1">
      <c r="A55" s="29">
        <v>61.0</v>
      </c>
      <c r="B55" s="29">
        <v>1123.0</v>
      </c>
      <c r="C55" s="518" t="s">
        <v>7995</v>
      </c>
      <c r="D55" s="389"/>
      <c r="E55" s="389"/>
      <c r="F55" s="527"/>
      <c r="G55" s="527"/>
      <c r="H55" s="527"/>
      <c r="I55" s="532"/>
      <c r="J55" s="94"/>
      <c r="K55" s="140"/>
      <c r="L55" s="140"/>
      <c r="M55" s="8"/>
      <c r="N55" s="206" t="s">
        <v>23</v>
      </c>
      <c r="O55" s="102" t="s">
        <v>24</v>
      </c>
      <c r="P55" s="533"/>
      <c r="Q55" s="533"/>
      <c r="R55" s="520"/>
      <c r="S55" s="38"/>
      <c r="T55" s="38"/>
      <c r="U55" s="6"/>
      <c r="V55" s="7"/>
      <c r="W55" s="37"/>
      <c r="X55" s="7"/>
      <c r="Y55" s="39"/>
      <c r="Z55" s="213"/>
      <c r="AA55" s="213"/>
      <c r="AB55" s="213"/>
      <c r="AC55" s="45">
        <f>ROUND(ROUND(H8*M44,0)*Q56,0)</f>
        <v>733</v>
      </c>
      <c r="AD55" s="79"/>
    </row>
    <row r="56" ht="16.5" customHeight="1">
      <c r="A56" s="29">
        <v>61.0</v>
      </c>
      <c r="B56" s="29">
        <v>1124.0</v>
      </c>
      <c r="C56" s="518" t="s">
        <v>7996</v>
      </c>
      <c r="D56" s="389"/>
      <c r="E56" s="389"/>
      <c r="F56" s="527"/>
      <c r="G56" s="527"/>
      <c r="H56" s="527"/>
      <c r="I56" s="532"/>
      <c r="J56" s="94"/>
      <c r="K56" s="140"/>
      <c r="L56" s="140"/>
      <c r="M56" s="8"/>
      <c r="N56" s="481"/>
      <c r="O56" s="482"/>
      <c r="P56" s="83" t="s">
        <v>21</v>
      </c>
      <c r="Q56" s="528">
        <v>0.7</v>
      </c>
      <c r="R56" s="521"/>
      <c r="S56" s="53"/>
      <c r="T56" s="53"/>
      <c r="U56" s="14"/>
      <c r="V56" s="8"/>
      <c r="W56" s="52"/>
      <c r="X56" s="8"/>
      <c r="Y56" s="109"/>
      <c r="Z56" s="213" t="s">
        <v>30</v>
      </c>
      <c r="AA56" s="74">
        <v>5.0</v>
      </c>
      <c r="AB56" s="522" t="s">
        <v>31</v>
      </c>
      <c r="AC56" s="45">
        <f>ROUND(ROUND(H8*M44,0)*Q56,0)-AA56</f>
        <v>728</v>
      </c>
      <c r="AD56" s="79"/>
    </row>
    <row r="57" ht="16.5" customHeight="1">
      <c r="A57" s="29">
        <v>61.0</v>
      </c>
      <c r="B57" s="29">
        <v>1280.0</v>
      </c>
      <c r="C57" s="518" t="s">
        <v>7997</v>
      </c>
      <c r="D57" s="389"/>
      <c r="E57" s="389"/>
      <c r="F57" s="527"/>
      <c r="G57" s="527"/>
      <c r="H57" s="527"/>
      <c r="I57" s="532"/>
      <c r="J57" s="94"/>
      <c r="K57" s="140"/>
      <c r="L57" s="140"/>
      <c r="M57" s="8"/>
      <c r="N57" s="481"/>
      <c r="O57" s="482"/>
      <c r="P57" s="14"/>
      <c r="Q57" s="14"/>
      <c r="R57" s="521"/>
      <c r="S57" s="53"/>
      <c r="T57" s="53"/>
      <c r="U57" s="14"/>
      <c r="V57" s="54"/>
      <c r="W57" s="524" t="s">
        <v>20</v>
      </c>
      <c r="X57" s="41" t="s">
        <v>21</v>
      </c>
      <c r="Y57" s="86">
        <v>0.85</v>
      </c>
      <c r="Z57" s="75"/>
      <c r="AA57" s="213"/>
      <c r="AB57" s="213"/>
      <c r="AC57" s="45">
        <f>ROUND(ROUND(ROUND(H8*M44,0)*Q56,0)*Y57,0)</f>
        <v>623</v>
      </c>
      <c r="AD57" s="79"/>
    </row>
    <row r="58" ht="16.5" customHeight="1">
      <c r="A58" s="29">
        <v>61.0</v>
      </c>
      <c r="B58" s="29">
        <v>1281.0</v>
      </c>
      <c r="C58" s="518" t="s">
        <v>7998</v>
      </c>
      <c r="D58" s="389"/>
      <c r="E58" s="389"/>
      <c r="F58" s="527"/>
      <c r="G58" s="527"/>
      <c r="H58" s="527"/>
      <c r="I58" s="532"/>
      <c r="J58" s="94"/>
      <c r="K58" s="140"/>
      <c r="L58" s="140"/>
      <c r="M58" s="8"/>
      <c r="N58" s="535"/>
      <c r="O58" s="14"/>
      <c r="P58" s="83"/>
      <c r="Q58" s="83"/>
      <c r="R58" s="525"/>
      <c r="S58" s="180"/>
      <c r="T58" s="180"/>
      <c r="U58" s="21"/>
      <c r="V58" s="109"/>
      <c r="W58" s="484"/>
      <c r="X58" s="56"/>
      <c r="Y58" s="526"/>
      <c r="Z58" s="213" t="s">
        <v>30</v>
      </c>
      <c r="AA58" s="74">
        <v>5.0</v>
      </c>
      <c r="AB58" s="522" t="s">
        <v>31</v>
      </c>
      <c r="AC58" s="45">
        <f>ROUND(ROUND(ROUND(H8*M44,0)*Q56,0)*Y57,0)-AA58</f>
        <v>618</v>
      </c>
      <c r="AD58" s="79"/>
    </row>
    <row r="59" ht="16.5" customHeight="1">
      <c r="A59" s="29">
        <v>61.0</v>
      </c>
      <c r="B59" s="29">
        <v>1125.0</v>
      </c>
      <c r="C59" s="518" t="s">
        <v>7999</v>
      </c>
      <c r="D59" s="389"/>
      <c r="E59" s="389"/>
      <c r="F59" s="527"/>
      <c r="G59" s="527"/>
      <c r="H59" s="527"/>
      <c r="I59" s="532"/>
      <c r="J59" s="94"/>
      <c r="K59" s="140"/>
      <c r="L59" s="140"/>
      <c r="M59" s="8"/>
      <c r="N59" s="536"/>
      <c r="O59" s="14"/>
      <c r="P59" s="14"/>
      <c r="Q59" s="14"/>
      <c r="R59" s="102" t="s">
        <v>326</v>
      </c>
      <c r="S59" s="487"/>
      <c r="T59" s="487"/>
      <c r="U59" s="41" t="s">
        <v>21</v>
      </c>
      <c r="V59" s="60">
        <v>0.7</v>
      </c>
      <c r="W59" s="37"/>
      <c r="X59" s="7"/>
      <c r="Y59" s="39"/>
      <c r="Z59" s="213"/>
      <c r="AA59" s="213"/>
      <c r="AB59" s="213"/>
      <c r="AC59" s="45">
        <f>ROUND(ROUND(ROUND(H8*M44,0)*Q56,0)*V59,0)</f>
        <v>513</v>
      </c>
      <c r="AD59" s="79"/>
    </row>
    <row r="60" ht="16.5" customHeight="1">
      <c r="A60" s="29">
        <v>61.0</v>
      </c>
      <c r="B60" s="29">
        <v>1126.0</v>
      </c>
      <c r="C60" s="518" t="s">
        <v>8000</v>
      </c>
      <c r="D60" s="389"/>
      <c r="E60" s="389"/>
      <c r="F60" s="527"/>
      <c r="G60" s="527"/>
      <c r="H60" s="527"/>
      <c r="I60" s="532"/>
      <c r="J60" s="94"/>
      <c r="K60" s="140"/>
      <c r="L60" s="140"/>
      <c r="M60" s="8"/>
      <c r="N60" s="536"/>
      <c r="O60" s="14"/>
      <c r="P60" s="14"/>
      <c r="Q60" s="14"/>
      <c r="R60" s="482"/>
      <c r="U60" s="83"/>
      <c r="V60" s="528"/>
      <c r="W60" s="227"/>
      <c r="X60" s="22"/>
      <c r="Y60" s="109"/>
      <c r="Z60" s="213" t="s">
        <v>30</v>
      </c>
      <c r="AA60" s="74">
        <v>5.0</v>
      </c>
      <c r="AB60" s="522" t="s">
        <v>31</v>
      </c>
      <c r="AC60" s="45">
        <f>ROUND(ROUND(ROUND(H8*M44,0)*Q56,0)*V59,0)-AA60</f>
        <v>508</v>
      </c>
      <c r="AD60" s="79"/>
    </row>
    <row r="61" ht="16.5" customHeight="1">
      <c r="A61" s="29">
        <v>61.0</v>
      </c>
      <c r="B61" s="29">
        <v>1282.0</v>
      </c>
      <c r="C61" s="518" t="s">
        <v>8001</v>
      </c>
      <c r="D61" s="389"/>
      <c r="E61" s="389"/>
      <c r="F61" s="527"/>
      <c r="G61" s="527"/>
      <c r="H61" s="527"/>
      <c r="I61" s="532"/>
      <c r="J61" s="94"/>
      <c r="K61" s="140"/>
      <c r="L61" s="140"/>
      <c r="M61" s="8"/>
      <c r="N61" s="254"/>
      <c r="O61" s="83"/>
      <c r="P61" s="83"/>
      <c r="R61" s="482"/>
      <c r="U61" s="99"/>
      <c r="V61" s="529"/>
      <c r="W61" s="524" t="s">
        <v>20</v>
      </c>
      <c r="X61" s="41" t="s">
        <v>21</v>
      </c>
      <c r="Y61" s="86">
        <v>0.85</v>
      </c>
      <c r="Z61" s="75"/>
      <c r="AA61" s="213"/>
      <c r="AB61" s="213"/>
      <c r="AC61" s="45">
        <f>ROUND(ROUND(ROUND(ROUND(H8*M44,0)*Q56,0)*V59,0)*Y61,0)</f>
        <v>436</v>
      </c>
      <c r="AD61" s="79"/>
    </row>
    <row r="62" ht="16.5" customHeight="1">
      <c r="A62" s="29">
        <v>61.0</v>
      </c>
      <c r="B62" s="29">
        <v>1283.0</v>
      </c>
      <c r="C62" s="518" t="s">
        <v>8002</v>
      </c>
      <c r="D62" s="389"/>
      <c r="E62" s="389"/>
      <c r="F62" s="527"/>
      <c r="G62" s="527"/>
      <c r="H62" s="527"/>
      <c r="I62" s="532"/>
      <c r="J62" s="94"/>
      <c r="K62" s="140"/>
      <c r="L62" s="140"/>
      <c r="M62" s="8"/>
      <c r="N62" s="254"/>
      <c r="O62" s="83"/>
      <c r="P62" s="83"/>
      <c r="Q62" s="83"/>
      <c r="R62" s="530"/>
      <c r="S62" s="531"/>
      <c r="T62" s="24"/>
      <c r="U62" s="24"/>
      <c r="V62" s="26"/>
      <c r="W62" s="484"/>
      <c r="X62" s="56"/>
      <c r="Y62" s="526"/>
      <c r="Z62" s="213" t="s">
        <v>30</v>
      </c>
      <c r="AA62" s="74">
        <v>5.0</v>
      </c>
      <c r="AB62" s="522" t="s">
        <v>31</v>
      </c>
      <c r="AC62" s="45">
        <f>ROUND(ROUND(ROUND(ROUND(H8*M44,0)*Q56,0)*V59,0)*Y61,0)-AA62</f>
        <v>431</v>
      </c>
      <c r="AD62" s="79"/>
    </row>
    <row r="63" ht="16.5" customHeight="1">
      <c r="A63" s="29">
        <v>61.0</v>
      </c>
      <c r="B63" s="29">
        <v>1707.0</v>
      </c>
      <c r="C63" s="518" t="s">
        <v>8003</v>
      </c>
      <c r="D63" s="389"/>
      <c r="E63" s="389"/>
      <c r="F63" s="527"/>
      <c r="G63" s="527"/>
      <c r="H63" s="527"/>
      <c r="I63" s="532"/>
      <c r="J63" s="94"/>
      <c r="K63" s="140"/>
      <c r="L63" s="140"/>
      <c r="M63" s="8"/>
      <c r="N63" s="536"/>
      <c r="O63" s="83"/>
      <c r="P63" s="528"/>
      <c r="Q63" s="486"/>
      <c r="R63" s="102" t="s">
        <v>329</v>
      </c>
      <c r="S63" s="487"/>
      <c r="T63" s="487"/>
      <c r="U63" s="83" t="s">
        <v>21</v>
      </c>
      <c r="V63" s="528">
        <v>0.85</v>
      </c>
      <c r="W63" s="37"/>
      <c r="X63" s="7"/>
      <c r="Y63" s="39"/>
      <c r="Z63" s="213"/>
      <c r="AA63" s="213"/>
      <c r="AB63" s="213"/>
      <c r="AC63" s="45">
        <f>ROUND(ROUND(ROUND(H8*M44,0)*Q56,0)*V63,0)</f>
        <v>623</v>
      </c>
      <c r="AD63" s="79"/>
    </row>
    <row r="64" ht="16.5" customHeight="1">
      <c r="A64" s="29">
        <v>61.0</v>
      </c>
      <c r="B64" s="29">
        <v>1708.0</v>
      </c>
      <c r="C64" s="518" t="s">
        <v>8004</v>
      </c>
      <c r="D64" s="389"/>
      <c r="E64" s="389"/>
      <c r="F64" s="527"/>
      <c r="G64" s="527"/>
      <c r="H64" s="527"/>
      <c r="I64" s="532"/>
      <c r="J64" s="94"/>
      <c r="K64" s="140"/>
      <c r="L64" s="140"/>
      <c r="M64" s="8"/>
      <c r="N64" s="536"/>
      <c r="O64" s="83"/>
      <c r="P64" s="528"/>
      <c r="Q64" s="528"/>
      <c r="R64" s="482"/>
      <c r="U64" s="83"/>
      <c r="V64" s="528"/>
      <c r="W64" s="227"/>
      <c r="X64" s="22"/>
      <c r="Y64" s="109"/>
      <c r="Z64" s="213" t="s">
        <v>30</v>
      </c>
      <c r="AA64" s="74">
        <v>5.0</v>
      </c>
      <c r="AB64" s="522" t="s">
        <v>31</v>
      </c>
      <c r="AC64" s="45">
        <f>ROUND(ROUND(ROUND(H8*M44,0)*Q56,0)*V63,0)-AA64</f>
        <v>618</v>
      </c>
      <c r="AD64" s="79"/>
    </row>
    <row r="65" ht="16.5" customHeight="1">
      <c r="A65" s="29">
        <v>61.0</v>
      </c>
      <c r="B65" s="29">
        <v>1284.0</v>
      </c>
      <c r="C65" s="518" t="s">
        <v>8005</v>
      </c>
      <c r="D65" s="389"/>
      <c r="E65" s="389"/>
      <c r="F65" s="527"/>
      <c r="G65" s="527"/>
      <c r="H65" s="527"/>
      <c r="I65" s="532"/>
      <c r="J65" s="94"/>
      <c r="K65" s="140"/>
      <c r="L65" s="140"/>
      <c r="M65" s="8"/>
      <c r="N65" s="254"/>
      <c r="O65" s="83"/>
      <c r="P65" s="528"/>
      <c r="Q65" s="528"/>
      <c r="R65" s="482"/>
      <c r="U65" s="99"/>
      <c r="V65" s="529"/>
      <c r="W65" s="524" t="s">
        <v>20</v>
      </c>
      <c r="X65" s="41" t="s">
        <v>21</v>
      </c>
      <c r="Y65" s="86">
        <v>0.85</v>
      </c>
      <c r="Z65" s="75"/>
      <c r="AA65" s="213"/>
      <c r="AB65" s="213"/>
      <c r="AC65" s="45">
        <f>ROUND(ROUND(ROUND(ROUND(H8*M44,0)*Q56,0)*V63,0)*Y65,0)</f>
        <v>530</v>
      </c>
      <c r="AD65" s="79"/>
    </row>
    <row r="66" ht="16.5" customHeight="1">
      <c r="A66" s="29">
        <v>61.0</v>
      </c>
      <c r="B66" s="29">
        <v>1285.0</v>
      </c>
      <c r="C66" s="518" t="s">
        <v>8006</v>
      </c>
      <c r="D66" s="389"/>
      <c r="E66" s="389"/>
      <c r="F66" s="527"/>
      <c r="G66" s="527"/>
      <c r="H66" s="527"/>
      <c r="I66" s="532"/>
      <c r="J66" s="94"/>
      <c r="K66" s="140"/>
      <c r="L66" s="140"/>
      <c r="M66" s="8"/>
      <c r="N66" s="536"/>
      <c r="O66" s="83"/>
      <c r="P66" s="83"/>
      <c r="Q66" s="83"/>
      <c r="R66" s="484"/>
      <c r="S66" s="232"/>
      <c r="T66" s="232"/>
      <c r="U66" s="24"/>
      <c r="V66" s="26"/>
      <c r="W66" s="484"/>
      <c r="X66" s="56"/>
      <c r="Y66" s="526"/>
      <c r="Z66" s="213" t="s">
        <v>30</v>
      </c>
      <c r="AA66" s="74">
        <v>5.0</v>
      </c>
      <c r="AB66" s="522" t="s">
        <v>31</v>
      </c>
      <c r="AC66" s="45">
        <f>ROUND(ROUND(ROUND(ROUND(H8*M44,0)*Q56,0)*V63,0)*Y65,0)-AA66</f>
        <v>525</v>
      </c>
      <c r="AD66" s="79"/>
    </row>
    <row r="67" ht="16.5" customHeight="1">
      <c r="A67" s="29">
        <v>61.0</v>
      </c>
      <c r="B67" s="29">
        <v>1286.0</v>
      </c>
      <c r="C67" s="518" t="s">
        <v>8007</v>
      </c>
      <c r="D67" s="389"/>
      <c r="E67" s="389"/>
      <c r="F67" s="527"/>
      <c r="G67" s="527"/>
      <c r="H67" s="527"/>
      <c r="I67" s="532"/>
      <c r="J67" s="94"/>
      <c r="K67" s="140"/>
      <c r="L67" s="140"/>
      <c r="M67" s="8"/>
      <c r="N67" s="536"/>
      <c r="O67" s="102" t="s">
        <v>27</v>
      </c>
      <c r="P67" s="533"/>
      <c r="Q67" s="533"/>
      <c r="R67" s="520"/>
      <c r="S67" s="38"/>
      <c r="T67" s="99"/>
      <c r="U67" s="38"/>
      <c r="V67" s="6"/>
      <c r="W67" s="37"/>
      <c r="X67" s="7"/>
      <c r="Y67" s="39"/>
      <c r="Z67" s="213"/>
      <c r="AA67" s="213"/>
      <c r="AB67" s="213"/>
      <c r="AC67" s="45">
        <f>ROUND(ROUND(H8*M44,0)*Q68,0)</f>
        <v>524</v>
      </c>
      <c r="AD67" s="79"/>
    </row>
    <row r="68" ht="16.5" customHeight="1">
      <c r="A68" s="29">
        <v>61.0</v>
      </c>
      <c r="B68" s="29">
        <v>1287.0</v>
      </c>
      <c r="C68" s="518" t="s">
        <v>8008</v>
      </c>
      <c r="D68" s="389"/>
      <c r="E68" s="389"/>
      <c r="F68" s="527"/>
      <c r="G68" s="527"/>
      <c r="H68" s="527"/>
      <c r="I68" s="532"/>
      <c r="J68" s="94"/>
      <c r="K68" s="140"/>
      <c r="L68" s="140"/>
      <c r="M68" s="8"/>
      <c r="N68" s="535"/>
      <c r="O68" s="482"/>
      <c r="P68" s="83" t="s">
        <v>21</v>
      </c>
      <c r="Q68" s="528">
        <v>0.5</v>
      </c>
      <c r="R68" s="521"/>
      <c r="S68" s="53"/>
      <c r="T68" s="99"/>
      <c r="U68" s="53"/>
      <c r="V68" s="14"/>
      <c r="W68" s="52"/>
      <c r="X68" s="8"/>
      <c r="Y68" s="109"/>
      <c r="Z68" s="213" t="s">
        <v>30</v>
      </c>
      <c r="AA68" s="74">
        <v>5.0</v>
      </c>
      <c r="AB68" s="522" t="s">
        <v>31</v>
      </c>
      <c r="AC68" s="45">
        <f>ROUND(ROUND(H8*M44,0)*Q68,0)-AA68</f>
        <v>519</v>
      </c>
      <c r="AD68" s="79"/>
    </row>
    <row r="69" ht="16.5" customHeight="1">
      <c r="A69" s="29">
        <v>61.0</v>
      </c>
      <c r="B69" s="29">
        <v>1288.0</v>
      </c>
      <c r="C69" s="518" t="s">
        <v>8009</v>
      </c>
      <c r="D69" s="389"/>
      <c r="E69" s="389"/>
      <c r="F69" s="527"/>
      <c r="G69" s="527"/>
      <c r="H69" s="527"/>
      <c r="I69" s="532"/>
      <c r="J69" s="94"/>
      <c r="K69" s="140"/>
      <c r="L69" s="140"/>
      <c r="M69" s="8"/>
      <c r="N69" s="535"/>
      <c r="O69" s="482"/>
      <c r="P69" s="14"/>
      <c r="Q69" s="14"/>
      <c r="R69" s="521"/>
      <c r="S69" s="53"/>
      <c r="T69" s="99"/>
      <c r="U69" s="53"/>
      <c r="V69" s="14"/>
      <c r="W69" s="524" t="s">
        <v>20</v>
      </c>
      <c r="X69" s="41" t="s">
        <v>21</v>
      </c>
      <c r="Y69" s="86">
        <v>0.85</v>
      </c>
      <c r="Z69" s="75"/>
      <c r="AA69" s="213"/>
      <c r="AB69" s="213"/>
      <c r="AC69" s="45">
        <f>ROUND(ROUND(ROUND(H8*M44,0)*Q68,0)*Y69,0)</f>
        <v>445</v>
      </c>
      <c r="AD69" s="79"/>
    </row>
    <row r="70" ht="16.5" customHeight="1">
      <c r="A70" s="29">
        <v>61.0</v>
      </c>
      <c r="B70" s="29">
        <v>1289.0</v>
      </c>
      <c r="C70" s="518" t="s">
        <v>8010</v>
      </c>
      <c r="D70" s="389"/>
      <c r="E70" s="389"/>
      <c r="F70" s="527"/>
      <c r="G70" s="527"/>
      <c r="H70" s="527"/>
      <c r="I70" s="532"/>
      <c r="J70" s="94"/>
      <c r="K70" s="140"/>
      <c r="L70" s="140"/>
      <c r="M70" s="8"/>
      <c r="N70" s="535"/>
      <c r="O70" s="14"/>
      <c r="P70" s="83"/>
      <c r="Q70" s="83"/>
      <c r="R70" s="525"/>
      <c r="S70" s="180"/>
      <c r="T70" s="24"/>
      <c r="U70" s="180"/>
      <c r="V70" s="21"/>
      <c r="W70" s="484"/>
      <c r="X70" s="56"/>
      <c r="Y70" s="526"/>
      <c r="Z70" s="213" t="s">
        <v>30</v>
      </c>
      <c r="AA70" s="74">
        <v>5.0</v>
      </c>
      <c r="AB70" s="522" t="s">
        <v>31</v>
      </c>
      <c r="AC70" s="45">
        <f>ROUND(ROUND(ROUND(H8*M44,0)*Q68,0)*Y69,0)-AA70</f>
        <v>440</v>
      </c>
      <c r="AD70" s="79"/>
    </row>
    <row r="71" ht="16.5" customHeight="1">
      <c r="A71" s="29">
        <v>61.0</v>
      </c>
      <c r="B71" s="29">
        <v>1290.0</v>
      </c>
      <c r="C71" s="518" t="s">
        <v>8011</v>
      </c>
      <c r="D71" s="389"/>
      <c r="E71" s="389"/>
      <c r="F71" s="527"/>
      <c r="G71" s="527"/>
      <c r="H71" s="527"/>
      <c r="I71" s="532"/>
      <c r="J71" s="94"/>
      <c r="K71" s="140"/>
      <c r="L71" s="140"/>
      <c r="M71" s="8"/>
      <c r="N71" s="536"/>
      <c r="O71" s="14"/>
      <c r="P71" s="14"/>
      <c r="Q71" s="14"/>
      <c r="R71" s="102" t="s">
        <v>326</v>
      </c>
      <c r="S71" s="487"/>
      <c r="T71" s="487"/>
      <c r="U71" s="41" t="s">
        <v>21</v>
      </c>
      <c r="V71" s="60">
        <v>0.7</v>
      </c>
      <c r="W71" s="37"/>
      <c r="X71" s="7"/>
      <c r="Y71" s="39"/>
      <c r="Z71" s="213"/>
      <c r="AA71" s="213"/>
      <c r="AB71" s="213"/>
      <c r="AC71" s="45">
        <f>ROUND(ROUND(ROUND(H8*M44,0)*Q68,0)*V71,0)</f>
        <v>367</v>
      </c>
      <c r="AD71" s="79"/>
    </row>
    <row r="72" ht="16.5" customHeight="1">
      <c r="A72" s="29">
        <v>61.0</v>
      </c>
      <c r="B72" s="29">
        <v>1291.0</v>
      </c>
      <c r="C72" s="518" t="s">
        <v>8012</v>
      </c>
      <c r="D72" s="389"/>
      <c r="E72" s="389"/>
      <c r="F72" s="527"/>
      <c r="G72" s="527"/>
      <c r="H72" s="527"/>
      <c r="I72" s="532"/>
      <c r="J72" s="94"/>
      <c r="K72" s="140"/>
      <c r="L72" s="140"/>
      <c r="M72" s="8"/>
      <c r="N72" s="536"/>
      <c r="O72" s="14"/>
      <c r="P72" s="14"/>
      <c r="Q72" s="14"/>
      <c r="R72" s="482"/>
      <c r="U72" s="83"/>
      <c r="V72" s="528"/>
      <c r="W72" s="227"/>
      <c r="X72" s="22"/>
      <c r="Y72" s="109"/>
      <c r="Z72" s="213" t="s">
        <v>30</v>
      </c>
      <c r="AA72" s="74">
        <v>5.0</v>
      </c>
      <c r="AB72" s="522" t="s">
        <v>31</v>
      </c>
      <c r="AC72" s="45">
        <f>ROUND(ROUND(ROUND(H8*M44,0)*Q68,0)*V71,0)-AA72</f>
        <v>362</v>
      </c>
      <c r="AD72" s="79"/>
    </row>
    <row r="73" ht="16.5" customHeight="1">
      <c r="A73" s="29">
        <v>61.0</v>
      </c>
      <c r="B73" s="29">
        <v>1292.0</v>
      </c>
      <c r="C73" s="518" t="s">
        <v>8013</v>
      </c>
      <c r="D73" s="389"/>
      <c r="E73" s="389"/>
      <c r="F73" s="527"/>
      <c r="G73" s="527"/>
      <c r="H73" s="527"/>
      <c r="I73" s="532"/>
      <c r="J73" s="94"/>
      <c r="K73" s="140"/>
      <c r="L73" s="140"/>
      <c r="M73" s="8"/>
      <c r="N73" s="254"/>
      <c r="O73" s="83"/>
      <c r="P73" s="83"/>
      <c r="R73" s="482"/>
      <c r="U73" s="99"/>
      <c r="V73" s="529"/>
      <c r="W73" s="524" t="s">
        <v>20</v>
      </c>
      <c r="X73" s="41" t="s">
        <v>21</v>
      </c>
      <c r="Y73" s="86">
        <v>0.85</v>
      </c>
      <c r="Z73" s="75"/>
      <c r="AA73" s="213"/>
      <c r="AB73" s="213"/>
      <c r="AC73" s="45">
        <f>ROUND(ROUND(ROUND(ROUND(H8*M44,0)*Q68,0)*V71,0)*Y73,0)</f>
        <v>312</v>
      </c>
      <c r="AD73" s="79"/>
    </row>
    <row r="74" ht="16.5" customHeight="1">
      <c r="A74" s="29">
        <v>61.0</v>
      </c>
      <c r="B74" s="29">
        <v>1293.0</v>
      </c>
      <c r="C74" s="518" t="s">
        <v>8014</v>
      </c>
      <c r="D74" s="389"/>
      <c r="E74" s="389"/>
      <c r="F74" s="527"/>
      <c r="G74" s="527"/>
      <c r="H74" s="527"/>
      <c r="I74" s="532"/>
      <c r="J74" s="94"/>
      <c r="K74" s="140"/>
      <c r="L74" s="140"/>
      <c r="M74" s="8"/>
      <c r="N74" s="254"/>
      <c r="O74" s="83"/>
      <c r="P74" s="83"/>
      <c r="Q74" s="83"/>
      <c r="R74" s="530"/>
      <c r="S74" s="531"/>
      <c r="T74" s="24"/>
      <c r="U74" s="24"/>
      <c r="V74" s="26"/>
      <c r="W74" s="484"/>
      <c r="X74" s="56"/>
      <c r="Y74" s="526"/>
      <c r="Z74" s="213" t="s">
        <v>30</v>
      </c>
      <c r="AA74" s="74">
        <v>5.0</v>
      </c>
      <c r="AB74" s="522" t="s">
        <v>31</v>
      </c>
      <c r="AC74" s="45">
        <f>ROUND(ROUND(ROUND(ROUND(H8*M44,0)*Q68,0)*V71,0)*Y73,0)-AA74</f>
        <v>307</v>
      </c>
      <c r="AD74" s="79"/>
    </row>
    <row r="75" ht="16.5" customHeight="1">
      <c r="A75" s="29">
        <v>61.0</v>
      </c>
      <c r="B75" s="29">
        <v>1294.0</v>
      </c>
      <c r="C75" s="518" t="s">
        <v>8015</v>
      </c>
      <c r="D75" s="389"/>
      <c r="E75" s="389"/>
      <c r="F75" s="527"/>
      <c r="G75" s="527"/>
      <c r="H75" s="527"/>
      <c r="I75" s="532"/>
      <c r="J75" s="94"/>
      <c r="K75" s="140"/>
      <c r="L75" s="140"/>
      <c r="M75" s="8"/>
      <c r="N75" s="536"/>
      <c r="O75" s="83"/>
      <c r="P75" s="528"/>
      <c r="Q75" s="486"/>
      <c r="R75" s="102" t="s">
        <v>329</v>
      </c>
      <c r="S75" s="487"/>
      <c r="T75" s="487"/>
      <c r="U75" s="83" t="s">
        <v>21</v>
      </c>
      <c r="V75" s="528">
        <v>0.85</v>
      </c>
      <c r="W75" s="37"/>
      <c r="X75" s="7"/>
      <c r="Y75" s="39"/>
      <c r="Z75" s="213"/>
      <c r="AA75" s="213"/>
      <c r="AB75" s="213"/>
      <c r="AC75" s="45">
        <f>ROUND(ROUND(ROUND(H8*M44,0)*Q68,0)*V75,0)</f>
        <v>445</v>
      </c>
      <c r="AD75" s="79"/>
    </row>
    <row r="76" ht="16.5" customHeight="1">
      <c r="A76" s="29">
        <v>61.0</v>
      </c>
      <c r="B76" s="29">
        <v>1295.0</v>
      </c>
      <c r="C76" s="518" t="s">
        <v>8016</v>
      </c>
      <c r="D76" s="389"/>
      <c r="E76" s="389"/>
      <c r="F76" s="527"/>
      <c r="G76" s="527"/>
      <c r="H76" s="527"/>
      <c r="I76" s="532"/>
      <c r="J76" s="94"/>
      <c r="K76" s="140"/>
      <c r="L76" s="140"/>
      <c r="M76" s="8"/>
      <c r="N76" s="536"/>
      <c r="O76" s="83"/>
      <c r="P76" s="528"/>
      <c r="Q76" s="528"/>
      <c r="R76" s="482"/>
      <c r="U76" s="83"/>
      <c r="V76" s="528"/>
      <c r="W76" s="227"/>
      <c r="X76" s="22"/>
      <c r="Y76" s="109"/>
      <c r="Z76" s="213" t="s">
        <v>30</v>
      </c>
      <c r="AA76" s="74">
        <v>5.0</v>
      </c>
      <c r="AB76" s="522" t="s">
        <v>31</v>
      </c>
      <c r="AC76" s="45">
        <f>ROUND(ROUND(ROUND(H8*M44,0)*Q68,0)*V75,0)-AA76</f>
        <v>440</v>
      </c>
      <c r="AD76" s="79"/>
    </row>
    <row r="77" ht="16.5" customHeight="1">
      <c r="A77" s="29">
        <v>61.0</v>
      </c>
      <c r="B77" s="29">
        <v>1296.0</v>
      </c>
      <c r="C77" s="518" t="s">
        <v>8017</v>
      </c>
      <c r="D77" s="389"/>
      <c r="E77" s="389"/>
      <c r="F77" s="527"/>
      <c r="G77" s="527"/>
      <c r="H77" s="527"/>
      <c r="I77" s="532"/>
      <c r="J77" s="94"/>
      <c r="K77" s="140"/>
      <c r="L77" s="140"/>
      <c r="M77" s="8"/>
      <c r="N77" s="254"/>
      <c r="O77" s="83"/>
      <c r="P77" s="528"/>
      <c r="Q77" s="528"/>
      <c r="R77" s="482"/>
      <c r="U77" s="99"/>
      <c r="V77" s="529"/>
      <c r="W77" s="524" t="s">
        <v>20</v>
      </c>
      <c r="X77" s="41" t="s">
        <v>21</v>
      </c>
      <c r="Y77" s="86">
        <v>0.85</v>
      </c>
      <c r="Z77" s="75"/>
      <c r="AA77" s="213"/>
      <c r="AB77" s="213"/>
      <c r="AC77" s="45">
        <f>ROUND(ROUND(ROUND(ROUND(H8*M44,0)*Q68,0)*V75,0)*Y77,0)</f>
        <v>378</v>
      </c>
      <c r="AD77" s="79"/>
    </row>
    <row r="78" ht="16.5" customHeight="1">
      <c r="A78" s="29">
        <v>61.0</v>
      </c>
      <c r="B78" s="29">
        <v>1297.0</v>
      </c>
      <c r="C78" s="518" t="s">
        <v>8018</v>
      </c>
      <c r="D78" s="389"/>
      <c r="E78" s="389"/>
      <c r="F78" s="527"/>
      <c r="G78" s="527"/>
      <c r="H78" s="527"/>
      <c r="I78" s="532"/>
      <c r="J78" s="94"/>
      <c r="K78" s="140"/>
      <c r="L78" s="140"/>
      <c r="M78" s="8"/>
      <c r="N78" s="537"/>
      <c r="O78" s="83"/>
      <c r="P78" s="83"/>
      <c r="Q78" s="83"/>
      <c r="R78" s="484"/>
      <c r="S78" s="232"/>
      <c r="T78" s="232"/>
      <c r="U78" s="24"/>
      <c r="V78" s="26"/>
      <c r="W78" s="484"/>
      <c r="X78" s="56"/>
      <c r="Y78" s="526"/>
      <c r="Z78" s="213" t="s">
        <v>30</v>
      </c>
      <c r="AA78" s="74">
        <v>5.0</v>
      </c>
      <c r="AB78" s="522" t="s">
        <v>31</v>
      </c>
      <c r="AC78" s="45">
        <f>ROUND(ROUND(ROUND(ROUND(H8*M44,0)*Q68,0)*V75,0)*Y77,0)-AA78</f>
        <v>373</v>
      </c>
      <c r="AD78" s="79"/>
    </row>
    <row r="79" ht="16.5" customHeight="1">
      <c r="A79" s="29">
        <v>61.0</v>
      </c>
      <c r="B79" s="29">
        <v>1131.0</v>
      </c>
      <c r="C79" s="518" t="s">
        <v>8019</v>
      </c>
      <c r="D79" s="389"/>
      <c r="E79" s="389"/>
      <c r="F79" s="102" t="s">
        <v>8020</v>
      </c>
      <c r="G79" s="169"/>
      <c r="H79" s="169"/>
      <c r="I79" s="519"/>
      <c r="J79" s="168"/>
      <c r="K79" s="152"/>
      <c r="L79" s="152"/>
      <c r="M79" s="7"/>
      <c r="N79" s="37"/>
      <c r="O79" s="7"/>
      <c r="P79" s="7"/>
      <c r="Q79" s="7"/>
      <c r="R79" s="520"/>
      <c r="S79" s="38"/>
      <c r="T79" s="38"/>
      <c r="U79" s="6"/>
      <c r="V79" s="7"/>
      <c r="W79" s="37"/>
      <c r="X79" s="7"/>
      <c r="Y79" s="39"/>
      <c r="Z79" s="213"/>
      <c r="AA79" s="213"/>
      <c r="AB79" s="213"/>
      <c r="AC79" s="45">
        <f>ROUND(H80,0)</f>
        <v>1004</v>
      </c>
      <c r="AD79" s="79"/>
    </row>
    <row r="80" ht="16.5" customHeight="1">
      <c r="A80" s="29">
        <v>61.0</v>
      </c>
      <c r="B80" s="29">
        <v>1132.0</v>
      </c>
      <c r="C80" s="518" t="s">
        <v>8021</v>
      </c>
      <c r="D80" s="231"/>
      <c r="E80" s="231"/>
      <c r="F80" s="482"/>
      <c r="G80" s="174"/>
      <c r="H80" s="50">
        <v>1004.0</v>
      </c>
      <c r="I80" s="8" t="s">
        <v>9</v>
      </c>
      <c r="J80" s="94"/>
      <c r="K80" s="140"/>
      <c r="L80" s="140"/>
      <c r="M80" s="8"/>
      <c r="N80" s="52"/>
      <c r="O80" s="8"/>
      <c r="P80" s="8"/>
      <c r="Q80" s="8"/>
      <c r="R80" s="521"/>
      <c r="S80" s="53"/>
      <c r="T80" s="53"/>
      <c r="U80" s="14"/>
      <c r="V80" s="8"/>
      <c r="W80" s="52"/>
      <c r="X80" s="8"/>
      <c r="Y80" s="109"/>
      <c r="Z80" s="213" t="s">
        <v>30</v>
      </c>
      <c r="AA80" s="74">
        <v>5.0</v>
      </c>
      <c r="AB80" s="522" t="s">
        <v>31</v>
      </c>
      <c r="AC80" s="45">
        <f>ROUND(H80,0)-AA80</f>
        <v>999</v>
      </c>
      <c r="AD80" s="79"/>
    </row>
    <row r="81" ht="16.5" customHeight="1">
      <c r="A81" s="29">
        <v>61.0</v>
      </c>
      <c r="B81" s="29">
        <v>1300.0</v>
      </c>
      <c r="C81" s="518" t="s">
        <v>8022</v>
      </c>
      <c r="D81" s="231"/>
      <c r="E81" s="231"/>
      <c r="F81" s="482"/>
      <c r="G81" s="174"/>
      <c r="H81" s="174"/>
      <c r="I81" s="523"/>
      <c r="J81" s="94"/>
      <c r="K81" s="140"/>
      <c r="L81" s="140"/>
      <c r="M81" s="8"/>
      <c r="N81" s="52"/>
      <c r="O81" s="8"/>
      <c r="P81" s="8"/>
      <c r="Q81" s="8"/>
      <c r="R81" s="521"/>
      <c r="S81" s="53"/>
      <c r="T81" s="53"/>
      <c r="U81" s="14"/>
      <c r="V81" s="54"/>
      <c r="W81" s="524" t="s">
        <v>20</v>
      </c>
      <c r="X81" s="41" t="s">
        <v>21</v>
      </c>
      <c r="Y81" s="86">
        <v>0.85</v>
      </c>
      <c r="Z81" s="75"/>
      <c r="AA81" s="213"/>
      <c r="AB81" s="213"/>
      <c r="AC81" s="45">
        <f>ROUND(H80*Y81,0)</f>
        <v>853</v>
      </c>
      <c r="AD81" s="79"/>
    </row>
    <row r="82" ht="16.5" customHeight="1">
      <c r="A82" s="29">
        <v>61.0</v>
      </c>
      <c r="B82" s="29">
        <v>1301.0</v>
      </c>
      <c r="C82" s="518" t="s">
        <v>8023</v>
      </c>
      <c r="D82" s="231"/>
      <c r="E82" s="231"/>
      <c r="F82" s="174"/>
      <c r="G82" s="174"/>
      <c r="H82" s="174"/>
      <c r="I82" s="174"/>
      <c r="J82" s="94"/>
      <c r="K82" s="140"/>
      <c r="L82" s="140"/>
      <c r="M82" s="8"/>
      <c r="N82" s="52"/>
      <c r="O82" s="8"/>
      <c r="P82" s="8"/>
      <c r="Q82" s="8"/>
      <c r="R82" s="525"/>
      <c r="S82" s="180"/>
      <c r="T82" s="180"/>
      <c r="U82" s="21"/>
      <c r="V82" s="109"/>
      <c r="W82" s="484"/>
      <c r="X82" s="56"/>
      <c r="Y82" s="526"/>
      <c r="Z82" s="213" t="s">
        <v>30</v>
      </c>
      <c r="AA82" s="74">
        <v>5.0</v>
      </c>
      <c r="AB82" s="522" t="s">
        <v>31</v>
      </c>
      <c r="AC82" s="45">
        <f>ROUND(H80*Y81,0)-AA82</f>
        <v>848</v>
      </c>
      <c r="AD82" s="79"/>
    </row>
    <row r="83" ht="16.5" customHeight="1">
      <c r="A83" s="29">
        <v>61.0</v>
      </c>
      <c r="B83" s="29">
        <v>1133.0</v>
      </c>
      <c r="C83" s="518" t="s">
        <v>8024</v>
      </c>
      <c r="D83" s="231"/>
      <c r="E83" s="231"/>
      <c r="F83" s="527"/>
      <c r="G83" s="527"/>
      <c r="H83" s="14"/>
      <c r="I83" s="14"/>
      <c r="J83" s="94"/>
      <c r="K83" s="140"/>
      <c r="L83" s="140"/>
      <c r="M83" s="8"/>
      <c r="N83" s="52"/>
      <c r="O83" s="8"/>
      <c r="P83" s="8"/>
      <c r="Q83" s="8"/>
      <c r="R83" s="102" t="s">
        <v>326</v>
      </c>
      <c r="S83" s="487"/>
      <c r="T83" s="487"/>
      <c r="U83" s="41" t="s">
        <v>21</v>
      </c>
      <c r="V83" s="60">
        <v>0.7</v>
      </c>
      <c r="W83" s="37"/>
      <c r="X83" s="7"/>
      <c r="Y83" s="39"/>
      <c r="Z83" s="213"/>
      <c r="AA83" s="213"/>
      <c r="AB83" s="213"/>
      <c r="AC83" s="45">
        <f>ROUND(H80*V83,0)</f>
        <v>703</v>
      </c>
      <c r="AD83" s="79"/>
    </row>
    <row r="84" ht="16.5" customHeight="1">
      <c r="A84" s="29">
        <v>61.0</v>
      </c>
      <c r="B84" s="29">
        <v>1134.0</v>
      </c>
      <c r="C84" s="518" t="s">
        <v>8025</v>
      </c>
      <c r="D84" s="231"/>
      <c r="E84" s="231"/>
      <c r="F84" s="527"/>
      <c r="G84" s="527"/>
      <c r="H84" s="8"/>
      <c r="I84" s="144"/>
      <c r="J84" s="94"/>
      <c r="K84" s="140"/>
      <c r="L84" s="140"/>
      <c r="M84" s="8"/>
      <c r="N84" s="52"/>
      <c r="O84" s="8"/>
      <c r="P84" s="8"/>
      <c r="Q84" s="8"/>
      <c r="R84" s="482"/>
      <c r="U84" s="83"/>
      <c r="V84" s="528"/>
      <c r="W84" s="227"/>
      <c r="X84" s="22"/>
      <c r="Y84" s="109"/>
      <c r="Z84" s="213" t="s">
        <v>30</v>
      </c>
      <c r="AA84" s="74">
        <v>5.0</v>
      </c>
      <c r="AB84" s="522" t="s">
        <v>31</v>
      </c>
      <c r="AC84" s="45">
        <f>ROUND(H80*V83,0)-AA84</f>
        <v>698</v>
      </c>
      <c r="AD84" s="79"/>
    </row>
    <row r="85" ht="16.5" customHeight="1">
      <c r="A85" s="29">
        <v>61.0</v>
      </c>
      <c r="B85" s="29">
        <v>1302.0</v>
      </c>
      <c r="C85" s="518" t="s">
        <v>8026</v>
      </c>
      <c r="D85" s="389"/>
      <c r="E85" s="231"/>
      <c r="F85" s="113"/>
      <c r="G85" s="113"/>
      <c r="H85" s="8"/>
      <c r="I85" s="144"/>
      <c r="J85" s="94"/>
      <c r="K85" s="140"/>
      <c r="L85" s="140"/>
      <c r="M85" s="8"/>
      <c r="N85" s="52"/>
      <c r="O85" s="8"/>
      <c r="P85" s="8"/>
      <c r="Q85" s="8"/>
      <c r="R85" s="482"/>
      <c r="U85" s="99"/>
      <c r="V85" s="529"/>
      <c r="W85" s="524" t="s">
        <v>20</v>
      </c>
      <c r="X85" s="41" t="s">
        <v>21</v>
      </c>
      <c r="Y85" s="86">
        <v>0.85</v>
      </c>
      <c r="Z85" s="75"/>
      <c r="AA85" s="213"/>
      <c r="AB85" s="213"/>
      <c r="AC85" s="45">
        <f>ROUND(ROUND(H80*V83,0)*Y85,0)</f>
        <v>598</v>
      </c>
      <c r="AD85" s="79"/>
    </row>
    <row r="86" ht="16.5" customHeight="1">
      <c r="A86" s="29">
        <v>61.0</v>
      </c>
      <c r="B86" s="29">
        <v>1303.0</v>
      </c>
      <c r="C86" s="518" t="s">
        <v>8027</v>
      </c>
      <c r="D86" s="389"/>
      <c r="E86" s="231"/>
      <c r="F86" s="113"/>
      <c r="G86" s="113"/>
      <c r="H86" s="8"/>
      <c r="I86" s="144"/>
      <c r="J86" s="94"/>
      <c r="K86" s="140"/>
      <c r="L86" s="140"/>
      <c r="M86" s="8"/>
      <c r="N86" s="52"/>
      <c r="O86" s="8"/>
      <c r="P86" s="8"/>
      <c r="Q86" s="8"/>
      <c r="R86" s="530"/>
      <c r="S86" s="531"/>
      <c r="T86" s="24"/>
      <c r="U86" s="24"/>
      <c r="V86" s="26"/>
      <c r="W86" s="484"/>
      <c r="X86" s="56"/>
      <c r="Y86" s="526"/>
      <c r="Z86" s="213" t="s">
        <v>30</v>
      </c>
      <c r="AA86" s="74">
        <v>5.0</v>
      </c>
      <c r="AB86" s="522" t="s">
        <v>31</v>
      </c>
      <c r="AC86" s="45">
        <f>ROUND(ROUND(H80*V83,0)*Y85,0)-AA86</f>
        <v>593</v>
      </c>
      <c r="AD86" s="79"/>
    </row>
    <row r="87" ht="16.5" customHeight="1">
      <c r="A87" s="29">
        <v>61.0</v>
      </c>
      <c r="B87" s="29">
        <v>1709.0</v>
      </c>
      <c r="C87" s="518" t="s">
        <v>8028</v>
      </c>
      <c r="D87" s="389"/>
      <c r="E87" s="231"/>
      <c r="F87" s="113"/>
      <c r="G87" s="113"/>
      <c r="H87" s="8"/>
      <c r="I87" s="144"/>
      <c r="J87" s="94"/>
      <c r="K87" s="140"/>
      <c r="L87" s="140"/>
      <c r="M87" s="8"/>
      <c r="N87" s="52"/>
      <c r="O87" s="8"/>
      <c r="P87" s="8"/>
      <c r="Q87" s="54"/>
      <c r="R87" s="102" t="s">
        <v>329</v>
      </c>
      <c r="S87" s="487"/>
      <c r="T87" s="487"/>
      <c r="U87" s="83" t="s">
        <v>21</v>
      </c>
      <c r="V87" s="528">
        <v>0.85</v>
      </c>
      <c r="W87" s="37"/>
      <c r="X87" s="7"/>
      <c r="Y87" s="39"/>
      <c r="Z87" s="213"/>
      <c r="AA87" s="213"/>
      <c r="AB87" s="213"/>
      <c r="AC87" s="45">
        <f>ROUND(H80*V87,0)</f>
        <v>853</v>
      </c>
      <c r="AD87" s="79"/>
    </row>
    <row r="88" ht="16.5" customHeight="1">
      <c r="A88" s="29">
        <v>61.0</v>
      </c>
      <c r="B88" s="29">
        <v>1710.0</v>
      </c>
      <c r="C88" s="518" t="s">
        <v>8029</v>
      </c>
      <c r="D88" s="389"/>
      <c r="E88" s="231"/>
      <c r="F88" s="113"/>
      <c r="G88" s="113"/>
      <c r="H88" s="8"/>
      <c r="I88" s="144"/>
      <c r="J88" s="94"/>
      <c r="K88" s="140"/>
      <c r="L88" s="140"/>
      <c r="M88" s="8"/>
      <c r="N88" s="52"/>
      <c r="O88" s="8"/>
      <c r="P88" s="8"/>
      <c r="Q88" s="8"/>
      <c r="R88" s="482"/>
      <c r="U88" s="83"/>
      <c r="V88" s="528"/>
      <c r="W88" s="227"/>
      <c r="X88" s="22"/>
      <c r="Y88" s="109"/>
      <c r="Z88" s="213" t="s">
        <v>30</v>
      </c>
      <c r="AA88" s="74">
        <v>5.0</v>
      </c>
      <c r="AB88" s="522" t="s">
        <v>31</v>
      </c>
      <c r="AC88" s="45">
        <f>ROUND(H80*V87,0)-AA88</f>
        <v>848</v>
      </c>
      <c r="AD88" s="79"/>
    </row>
    <row r="89" ht="16.5" customHeight="1">
      <c r="A89" s="29">
        <v>61.0</v>
      </c>
      <c r="B89" s="29">
        <v>1304.0</v>
      </c>
      <c r="C89" s="518" t="s">
        <v>8030</v>
      </c>
      <c r="D89" s="389"/>
      <c r="E89" s="231"/>
      <c r="F89" s="527"/>
      <c r="G89" s="527"/>
      <c r="H89" s="527"/>
      <c r="I89" s="532"/>
      <c r="J89" s="94"/>
      <c r="K89" s="140"/>
      <c r="L89" s="140"/>
      <c r="M89" s="8"/>
      <c r="N89" s="52"/>
      <c r="O89" s="8"/>
      <c r="P89" s="8"/>
      <c r="Q89" s="8"/>
      <c r="R89" s="482"/>
      <c r="U89" s="99"/>
      <c r="V89" s="529"/>
      <c r="W89" s="524" t="s">
        <v>20</v>
      </c>
      <c r="X89" s="41" t="s">
        <v>21</v>
      </c>
      <c r="Y89" s="86">
        <v>0.85</v>
      </c>
      <c r="Z89" s="75"/>
      <c r="AA89" s="213"/>
      <c r="AB89" s="213"/>
      <c r="AC89" s="45">
        <f>ROUND(ROUND(H80*V87,0)*Y89,0)</f>
        <v>725</v>
      </c>
      <c r="AD89" s="79"/>
    </row>
    <row r="90" ht="16.5" customHeight="1">
      <c r="A90" s="29">
        <v>61.0</v>
      </c>
      <c r="B90" s="29">
        <v>1305.0</v>
      </c>
      <c r="C90" s="518" t="s">
        <v>8031</v>
      </c>
      <c r="D90" s="389"/>
      <c r="E90" s="231"/>
      <c r="F90" s="527"/>
      <c r="G90" s="527"/>
      <c r="H90" s="527"/>
      <c r="I90" s="532"/>
      <c r="J90" s="94"/>
      <c r="K90" s="140"/>
      <c r="L90" s="140"/>
      <c r="M90" s="8"/>
      <c r="N90" s="227"/>
      <c r="O90" s="22"/>
      <c r="P90" s="22"/>
      <c r="Q90" s="22"/>
      <c r="R90" s="484"/>
      <c r="S90" s="232"/>
      <c r="T90" s="232"/>
      <c r="U90" s="24"/>
      <c r="V90" s="26"/>
      <c r="W90" s="484"/>
      <c r="X90" s="56"/>
      <c r="Y90" s="526"/>
      <c r="Z90" s="213" t="s">
        <v>30</v>
      </c>
      <c r="AA90" s="74">
        <v>5.0</v>
      </c>
      <c r="AB90" s="522" t="s">
        <v>31</v>
      </c>
      <c r="AC90" s="45">
        <f>ROUND(ROUND(H80*V87,0)*Y89,0)-AA90</f>
        <v>720</v>
      </c>
      <c r="AD90" s="79"/>
    </row>
    <row r="91" ht="16.5" customHeight="1">
      <c r="A91" s="29">
        <v>61.0</v>
      </c>
      <c r="B91" s="29">
        <v>1135.0</v>
      </c>
      <c r="C91" s="518" t="s">
        <v>8032</v>
      </c>
      <c r="D91" s="389"/>
      <c r="E91" s="389"/>
      <c r="F91" s="527"/>
      <c r="G91" s="527"/>
      <c r="H91" s="527"/>
      <c r="I91" s="532"/>
      <c r="J91" s="94"/>
      <c r="K91" s="140"/>
      <c r="L91" s="140"/>
      <c r="M91" s="8"/>
      <c r="N91" s="206" t="s">
        <v>23</v>
      </c>
      <c r="O91" s="102" t="s">
        <v>24</v>
      </c>
      <c r="P91" s="533"/>
      <c r="Q91" s="533"/>
      <c r="R91" s="520"/>
      <c r="S91" s="38"/>
      <c r="T91" s="38"/>
      <c r="U91" s="6"/>
      <c r="V91" s="7"/>
      <c r="W91" s="37"/>
      <c r="X91" s="7"/>
      <c r="Y91" s="39"/>
      <c r="Z91" s="213"/>
      <c r="AA91" s="213"/>
      <c r="AB91" s="213"/>
      <c r="AC91" s="45">
        <f>ROUND(H80*Q92,0)</f>
        <v>703</v>
      </c>
      <c r="AD91" s="79"/>
    </row>
    <row r="92" ht="16.5" customHeight="1">
      <c r="A92" s="29">
        <v>61.0</v>
      </c>
      <c r="B92" s="29">
        <v>1136.0</v>
      </c>
      <c r="C92" s="518" t="s">
        <v>8033</v>
      </c>
      <c r="D92" s="389"/>
      <c r="E92" s="389"/>
      <c r="F92" s="527"/>
      <c r="G92" s="527"/>
      <c r="H92" s="527"/>
      <c r="I92" s="532"/>
      <c r="J92" s="94"/>
      <c r="K92" s="140"/>
      <c r="L92" s="140"/>
      <c r="M92" s="8"/>
      <c r="N92" s="481"/>
      <c r="O92" s="482"/>
      <c r="P92" s="83" t="s">
        <v>21</v>
      </c>
      <c r="Q92" s="528">
        <v>0.7</v>
      </c>
      <c r="R92" s="521"/>
      <c r="S92" s="53"/>
      <c r="T92" s="53"/>
      <c r="U92" s="14"/>
      <c r="V92" s="8"/>
      <c r="W92" s="52"/>
      <c r="X92" s="8"/>
      <c r="Y92" s="109"/>
      <c r="Z92" s="213" t="s">
        <v>30</v>
      </c>
      <c r="AA92" s="74">
        <v>5.0</v>
      </c>
      <c r="AB92" s="522" t="s">
        <v>31</v>
      </c>
      <c r="AC92" s="45">
        <f>ROUND(H80*Q92,0)-AA92</f>
        <v>698</v>
      </c>
      <c r="AD92" s="79"/>
    </row>
    <row r="93" ht="16.5" customHeight="1">
      <c r="A93" s="29">
        <v>61.0</v>
      </c>
      <c r="B93" s="29">
        <v>1306.0</v>
      </c>
      <c r="C93" s="518" t="s">
        <v>8034</v>
      </c>
      <c r="D93" s="389"/>
      <c r="E93" s="389"/>
      <c r="F93" s="527"/>
      <c r="G93" s="527"/>
      <c r="H93" s="527"/>
      <c r="I93" s="532"/>
      <c r="J93" s="94"/>
      <c r="K93" s="140"/>
      <c r="L93" s="140"/>
      <c r="M93" s="8"/>
      <c r="N93" s="481"/>
      <c r="O93" s="482"/>
      <c r="P93" s="14"/>
      <c r="Q93" s="14"/>
      <c r="R93" s="521"/>
      <c r="S93" s="53"/>
      <c r="T93" s="53"/>
      <c r="U93" s="14"/>
      <c r="V93" s="54"/>
      <c r="W93" s="524" t="s">
        <v>20</v>
      </c>
      <c r="X93" s="41" t="s">
        <v>21</v>
      </c>
      <c r="Y93" s="86">
        <v>0.85</v>
      </c>
      <c r="Z93" s="75"/>
      <c r="AA93" s="213"/>
      <c r="AB93" s="213"/>
      <c r="AC93" s="45">
        <f>ROUND(ROUND(H80*Q92,0)*Y93,0)</f>
        <v>598</v>
      </c>
      <c r="AD93" s="79"/>
    </row>
    <row r="94" ht="16.5" customHeight="1">
      <c r="A94" s="29">
        <v>61.0</v>
      </c>
      <c r="B94" s="29">
        <v>1307.0</v>
      </c>
      <c r="C94" s="518" t="s">
        <v>8035</v>
      </c>
      <c r="D94" s="389"/>
      <c r="E94" s="389"/>
      <c r="F94" s="527"/>
      <c r="G94" s="527"/>
      <c r="H94" s="527"/>
      <c r="I94" s="532"/>
      <c r="J94" s="94"/>
      <c r="K94" s="140"/>
      <c r="L94" s="140"/>
      <c r="M94" s="8"/>
      <c r="N94" s="535"/>
      <c r="O94" s="14"/>
      <c r="P94" s="83"/>
      <c r="Q94" s="83"/>
      <c r="R94" s="525"/>
      <c r="S94" s="180"/>
      <c r="T94" s="180"/>
      <c r="U94" s="21"/>
      <c r="V94" s="109"/>
      <c r="W94" s="484"/>
      <c r="X94" s="56"/>
      <c r="Y94" s="526"/>
      <c r="Z94" s="213" t="s">
        <v>30</v>
      </c>
      <c r="AA94" s="74">
        <v>5.0</v>
      </c>
      <c r="AB94" s="522" t="s">
        <v>31</v>
      </c>
      <c r="AC94" s="45">
        <f>ROUND(ROUND(H80*Q92,0)*Y93,0)-AA94</f>
        <v>593</v>
      </c>
      <c r="AD94" s="79"/>
    </row>
    <row r="95" ht="16.5" customHeight="1">
      <c r="A95" s="29">
        <v>61.0</v>
      </c>
      <c r="B95" s="29">
        <v>1137.0</v>
      </c>
      <c r="C95" s="518" t="s">
        <v>8036</v>
      </c>
      <c r="D95" s="389"/>
      <c r="E95" s="389"/>
      <c r="F95" s="527"/>
      <c r="G95" s="527"/>
      <c r="H95" s="527"/>
      <c r="I95" s="532"/>
      <c r="J95" s="94"/>
      <c r="K95" s="140"/>
      <c r="L95" s="140"/>
      <c r="M95" s="8"/>
      <c r="N95" s="536"/>
      <c r="O95" s="14"/>
      <c r="P95" s="14"/>
      <c r="Q95" s="14"/>
      <c r="R95" s="102" t="s">
        <v>326</v>
      </c>
      <c r="S95" s="487"/>
      <c r="T95" s="487"/>
      <c r="U95" s="41" t="s">
        <v>21</v>
      </c>
      <c r="V95" s="60">
        <v>0.7</v>
      </c>
      <c r="W95" s="37"/>
      <c r="X95" s="7"/>
      <c r="Y95" s="39"/>
      <c r="Z95" s="213"/>
      <c r="AA95" s="213"/>
      <c r="AB95" s="213"/>
      <c r="AC95" s="45">
        <f>ROUND(ROUND(H80*Q92,0)*V95,0)</f>
        <v>492</v>
      </c>
      <c r="AD95" s="79"/>
    </row>
    <row r="96" ht="16.5" customHeight="1">
      <c r="A96" s="29">
        <v>61.0</v>
      </c>
      <c r="B96" s="29">
        <v>1138.0</v>
      </c>
      <c r="C96" s="518" t="s">
        <v>8037</v>
      </c>
      <c r="D96" s="389"/>
      <c r="E96" s="389"/>
      <c r="F96" s="527"/>
      <c r="G96" s="527"/>
      <c r="H96" s="527"/>
      <c r="I96" s="532"/>
      <c r="J96" s="94"/>
      <c r="K96" s="140"/>
      <c r="L96" s="140"/>
      <c r="M96" s="8"/>
      <c r="N96" s="536"/>
      <c r="O96" s="14"/>
      <c r="P96" s="14"/>
      <c r="Q96" s="14"/>
      <c r="R96" s="482"/>
      <c r="U96" s="83"/>
      <c r="V96" s="528"/>
      <c r="W96" s="227"/>
      <c r="X96" s="22"/>
      <c r="Y96" s="109"/>
      <c r="Z96" s="213" t="s">
        <v>30</v>
      </c>
      <c r="AA96" s="74">
        <v>5.0</v>
      </c>
      <c r="AB96" s="522" t="s">
        <v>31</v>
      </c>
      <c r="AC96" s="45">
        <f>ROUND(ROUND(H80*Q92,0)*V95,0)-AA96</f>
        <v>487</v>
      </c>
      <c r="AD96" s="79"/>
    </row>
    <row r="97" ht="16.5" customHeight="1">
      <c r="A97" s="29">
        <v>61.0</v>
      </c>
      <c r="B97" s="29">
        <v>1308.0</v>
      </c>
      <c r="C97" s="518" t="s">
        <v>8038</v>
      </c>
      <c r="D97" s="389"/>
      <c r="E97" s="389"/>
      <c r="F97" s="527"/>
      <c r="G97" s="527"/>
      <c r="H97" s="527"/>
      <c r="I97" s="532"/>
      <c r="J97" s="94"/>
      <c r="K97" s="140"/>
      <c r="L97" s="140"/>
      <c r="M97" s="8"/>
      <c r="N97" s="254"/>
      <c r="O97" s="83"/>
      <c r="P97" s="83"/>
      <c r="R97" s="482"/>
      <c r="U97" s="99"/>
      <c r="V97" s="529"/>
      <c r="W97" s="524" t="s">
        <v>20</v>
      </c>
      <c r="X97" s="41" t="s">
        <v>21</v>
      </c>
      <c r="Y97" s="86">
        <v>0.85</v>
      </c>
      <c r="Z97" s="75"/>
      <c r="AA97" s="213"/>
      <c r="AB97" s="213"/>
      <c r="AC97" s="45">
        <f>ROUND(ROUND(ROUND(H80*Q92,0)*V95,0)*Y97,0)</f>
        <v>418</v>
      </c>
      <c r="AD97" s="79"/>
    </row>
    <row r="98" ht="16.5" customHeight="1">
      <c r="A98" s="29">
        <v>61.0</v>
      </c>
      <c r="B98" s="29">
        <v>1309.0</v>
      </c>
      <c r="C98" s="518" t="s">
        <v>8039</v>
      </c>
      <c r="D98" s="389"/>
      <c r="E98" s="389"/>
      <c r="F98" s="527"/>
      <c r="G98" s="527"/>
      <c r="H98" s="527"/>
      <c r="I98" s="532"/>
      <c r="J98" s="94"/>
      <c r="K98" s="140"/>
      <c r="L98" s="140"/>
      <c r="M98" s="8"/>
      <c r="N98" s="254"/>
      <c r="O98" s="83"/>
      <c r="P98" s="83"/>
      <c r="Q98" s="83"/>
      <c r="R98" s="530"/>
      <c r="S98" s="531"/>
      <c r="T98" s="24"/>
      <c r="U98" s="24"/>
      <c r="V98" s="26"/>
      <c r="W98" s="484"/>
      <c r="X98" s="56"/>
      <c r="Y98" s="526"/>
      <c r="Z98" s="213" t="s">
        <v>30</v>
      </c>
      <c r="AA98" s="74">
        <v>5.0</v>
      </c>
      <c r="AB98" s="522" t="s">
        <v>31</v>
      </c>
      <c r="AC98" s="45">
        <f>ROUND(ROUND(ROUND(H80*Q92,0)*V95,0)*Y97,0)-AA98</f>
        <v>413</v>
      </c>
      <c r="AD98" s="79"/>
    </row>
    <row r="99" ht="16.5" customHeight="1">
      <c r="A99" s="29">
        <v>61.0</v>
      </c>
      <c r="B99" s="29">
        <v>1711.0</v>
      </c>
      <c r="C99" s="518" t="s">
        <v>8040</v>
      </c>
      <c r="D99" s="389"/>
      <c r="E99" s="389"/>
      <c r="F99" s="527"/>
      <c r="G99" s="527"/>
      <c r="H99" s="527"/>
      <c r="I99" s="532"/>
      <c r="J99" s="94"/>
      <c r="K99" s="140"/>
      <c r="L99" s="140"/>
      <c r="M99" s="8"/>
      <c r="N99" s="536"/>
      <c r="O99" s="83"/>
      <c r="P99" s="528"/>
      <c r="Q99" s="486"/>
      <c r="R99" s="102" t="s">
        <v>329</v>
      </c>
      <c r="S99" s="487"/>
      <c r="T99" s="487"/>
      <c r="U99" s="83" t="s">
        <v>21</v>
      </c>
      <c r="V99" s="528">
        <v>0.85</v>
      </c>
      <c r="W99" s="37"/>
      <c r="X99" s="7"/>
      <c r="Y99" s="39"/>
      <c r="Z99" s="213"/>
      <c r="AA99" s="213"/>
      <c r="AB99" s="213"/>
      <c r="AC99" s="45">
        <f>ROUND(ROUND(H80*Q92,0)*V99,0)</f>
        <v>598</v>
      </c>
      <c r="AD99" s="79"/>
    </row>
    <row r="100" ht="16.5" customHeight="1">
      <c r="A100" s="29">
        <v>61.0</v>
      </c>
      <c r="B100" s="29">
        <v>1712.0</v>
      </c>
      <c r="C100" s="518" t="s">
        <v>8041</v>
      </c>
      <c r="D100" s="389"/>
      <c r="E100" s="389"/>
      <c r="F100" s="527"/>
      <c r="G100" s="527"/>
      <c r="H100" s="527"/>
      <c r="I100" s="532"/>
      <c r="J100" s="94"/>
      <c r="K100" s="140"/>
      <c r="L100" s="140"/>
      <c r="M100" s="8"/>
      <c r="N100" s="536"/>
      <c r="O100" s="83"/>
      <c r="P100" s="528"/>
      <c r="Q100" s="528"/>
      <c r="R100" s="482"/>
      <c r="U100" s="83"/>
      <c r="V100" s="528"/>
      <c r="W100" s="227"/>
      <c r="X100" s="22"/>
      <c r="Y100" s="109"/>
      <c r="Z100" s="213" t="s">
        <v>30</v>
      </c>
      <c r="AA100" s="74">
        <v>5.0</v>
      </c>
      <c r="AB100" s="522" t="s">
        <v>31</v>
      </c>
      <c r="AC100" s="45">
        <f>ROUND(ROUND(H80*Q92,0)*V99,0)-AA100</f>
        <v>593</v>
      </c>
      <c r="AD100" s="79"/>
    </row>
    <row r="101" ht="16.5" customHeight="1">
      <c r="A101" s="29">
        <v>61.0</v>
      </c>
      <c r="B101" s="29">
        <v>1310.0</v>
      </c>
      <c r="C101" s="518" t="s">
        <v>8042</v>
      </c>
      <c r="D101" s="389"/>
      <c r="E101" s="389"/>
      <c r="F101" s="527"/>
      <c r="G101" s="527"/>
      <c r="H101" s="527"/>
      <c r="I101" s="532"/>
      <c r="J101" s="94"/>
      <c r="K101" s="140"/>
      <c r="L101" s="140"/>
      <c r="M101" s="8"/>
      <c r="N101" s="254"/>
      <c r="O101" s="83"/>
      <c r="P101" s="528"/>
      <c r="Q101" s="528"/>
      <c r="R101" s="482"/>
      <c r="U101" s="99"/>
      <c r="V101" s="529"/>
      <c r="W101" s="524" t="s">
        <v>20</v>
      </c>
      <c r="X101" s="41" t="s">
        <v>21</v>
      </c>
      <c r="Y101" s="86">
        <v>0.85</v>
      </c>
      <c r="Z101" s="75"/>
      <c r="AA101" s="213"/>
      <c r="AB101" s="213"/>
      <c r="AC101" s="45">
        <f>ROUND(ROUND(ROUND(H80*Q92,0)*V99,0)*Y101,0)</f>
        <v>508</v>
      </c>
      <c r="AD101" s="79"/>
    </row>
    <row r="102" ht="16.5" customHeight="1">
      <c r="A102" s="29">
        <v>61.0</v>
      </c>
      <c r="B102" s="29">
        <v>1350.0</v>
      </c>
      <c r="C102" s="518" t="s">
        <v>8043</v>
      </c>
      <c r="D102" s="389"/>
      <c r="E102" s="389"/>
      <c r="F102" s="527"/>
      <c r="G102" s="527"/>
      <c r="H102" s="527"/>
      <c r="I102" s="532"/>
      <c r="J102" s="94"/>
      <c r="K102" s="140"/>
      <c r="L102" s="140"/>
      <c r="M102" s="8"/>
      <c r="N102" s="536"/>
      <c r="O102" s="55"/>
      <c r="P102" s="56"/>
      <c r="Q102" s="141"/>
      <c r="R102" s="484"/>
      <c r="S102" s="232"/>
      <c r="T102" s="232"/>
      <c r="U102" s="24"/>
      <c r="V102" s="26"/>
      <c r="W102" s="484"/>
      <c r="X102" s="56"/>
      <c r="Y102" s="526"/>
      <c r="Z102" s="213" t="s">
        <v>30</v>
      </c>
      <c r="AA102" s="74">
        <v>5.0</v>
      </c>
      <c r="AB102" s="522" t="s">
        <v>31</v>
      </c>
      <c r="AC102" s="45">
        <f>ROUND(ROUND(ROUND(H80*Q92,0)*V99,0)*Y101,0)-AA102</f>
        <v>503</v>
      </c>
      <c r="AD102" s="79"/>
    </row>
    <row r="103" ht="16.5" customHeight="1">
      <c r="A103" s="29">
        <v>61.0</v>
      </c>
      <c r="B103" s="29">
        <v>1351.0</v>
      </c>
      <c r="C103" s="518" t="s">
        <v>8044</v>
      </c>
      <c r="D103" s="389"/>
      <c r="E103" s="389"/>
      <c r="F103" s="527"/>
      <c r="G103" s="527"/>
      <c r="H103" s="527"/>
      <c r="I103" s="532"/>
      <c r="J103" s="94"/>
      <c r="K103" s="140"/>
      <c r="L103" s="140"/>
      <c r="M103" s="8"/>
      <c r="N103" s="536"/>
      <c r="O103" s="102" t="s">
        <v>27</v>
      </c>
      <c r="P103" s="533"/>
      <c r="Q103" s="533"/>
      <c r="R103" s="520"/>
      <c r="S103" s="38"/>
      <c r="T103" s="99"/>
      <c r="U103" s="38"/>
      <c r="V103" s="6"/>
      <c r="W103" s="37"/>
      <c r="X103" s="7"/>
      <c r="Y103" s="39"/>
      <c r="Z103" s="213"/>
      <c r="AA103" s="213"/>
      <c r="AB103" s="213"/>
      <c r="AC103" s="45">
        <f>ROUND(H80*Q104,0)</f>
        <v>502</v>
      </c>
      <c r="AD103" s="79"/>
    </row>
    <row r="104" ht="16.5" customHeight="1">
      <c r="A104" s="29">
        <v>61.0</v>
      </c>
      <c r="B104" s="29">
        <v>1352.0</v>
      </c>
      <c r="C104" s="518" t="s">
        <v>8045</v>
      </c>
      <c r="D104" s="389"/>
      <c r="E104" s="389"/>
      <c r="F104" s="527"/>
      <c r="G104" s="527"/>
      <c r="H104" s="527"/>
      <c r="I104" s="532"/>
      <c r="J104" s="94"/>
      <c r="K104" s="140"/>
      <c r="L104" s="140"/>
      <c r="M104" s="8"/>
      <c r="N104" s="535"/>
      <c r="O104" s="482"/>
      <c r="P104" s="83" t="s">
        <v>21</v>
      </c>
      <c r="Q104" s="528">
        <v>0.5</v>
      </c>
      <c r="R104" s="521"/>
      <c r="S104" s="53"/>
      <c r="T104" s="99"/>
      <c r="U104" s="53"/>
      <c r="V104" s="14"/>
      <c r="W104" s="52"/>
      <c r="X104" s="8"/>
      <c r="Y104" s="109"/>
      <c r="Z104" s="213" t="s">
        <v>30</v>
      </c>
      <c r="AA104" s="74">
        <v>5.0</v>
      </c>
      <c r="AB104" s="522" t="s">
        <v>31</v>
      </c>
      <c r="AC104" s="45">
        <f>ROUND(H80*Q104,0)-AA104</f>
        <v>497</v>
      </c>
      <c r="AD104" s="79"/>
    </row>
    <row r="105" ht="16.5" customHeight="1">
      <c r="A105" s="29">
        <v>61.0</v>
      </c>
      <c r="B105" s="29">
        <v>1353.0</v>
      </c>
      <c r="C105" s="518" t="s">
        <v>8046</v>
      </c>
      <c r="D105" s="389"/>
      <c r="E105" s="389"/>
      <c r="F105" s="527"/>
      <c r="G105" s="527"/>
      <c r="H105" s="527"/>
      <c r="I105" s="532"/>
      <c r="J105" s="94"/>
      <c r="K105" s="140"/>
      <c r="L105" s="140"/>
      <c r="M105" s="8"/>
      <c r="N105" s="535"/>
      <c r="O105" s="482"/>
      <c r="P105" s="14"/>
      <c r="Q105" s="14"/>
      <c r="R105" s="521"/>
      <c r="S105" s="53"/>
      <c r="T105" s="99"/>
      <c r="U105" s="53"/>
      <c r="V105" s="14"/>
      <c r="W105" s="524" t="s">
        <v>20</v>
      </c>
      <c r="X105" s="41" t="s">
        <v>21</v>
      </c>
      <c r="Y105" s="86">
        <v>0.85</v>
      </c>
      <c r="Z105" s="75"/>
      <c r="AA105" s="213"/>
      <c r="AB105" s="213"/>
      <c r="AC105" s="45">
        <f>ROUND(ROUND(H80*Q104,0)*Y105,0)</f>
        <v>427</v>
      </c>
      <c r="AD105" s="79"/>
    </row>
    <row r="106" ht="16.5" customHeight="1">
      <c r="A106" s="29">
        <v>61.0</v>
      </c>
      <c r="B106" s="29">
        <v>1354.0</v>
      </c>
      <c r="C106" s="518" t="s">
        <v>8047</v>
      </c>
      <c r="D106" s="389"/>
      <c r="E106" s="389"/>
      <c r="F106" s="527"/>
      <c r="G106" s="527"/>
      <c r="H106" s="527"/>
      <c r="I106" s="532"/>
      <c r="J106" s="94"/>
      <c r="K106" s="140"/>
      <c r="L106" s="140"/>
      <c r="M106" s="8"/>
      <c r="N106" s="535"/>
      <c r="O106" s="14"/>
      <c r="P106" s="83"/>
      <c r="Q106" s="83"/>
      <c r="R106" s="525"/>
      <c r="S106" s="180"/>
      <c r="T106" s="24"/>
      <c r="U106" s="180"/>
      <c r="V106" s="21"/>
      <c r="W106" s="484"/>
      <c r="X106" s="56"/>
      <c r="Y106" s="526"/>
      <c r="Z106" s="213" t="s">
        <v>30</v>
      </c>
      <c r="AA106" s="74">
        <v>5.0</v>
      </c>
      <c r="AB106" s="522" t="s">
        <v>31</v>
      </c>
      <c r="AC106" s="45">
        <f>ROUND(ROUND(H80*Q104,0)*Y105,0)-AA106</f>
        <v>422</v>
      </c>
      <c r="AD106" s="79"/>
    </row>
    <row r="107" ht="16.5" customHeight="1">
      <c r="A107" s="29">
        <v>61.0</v>
      </c>
      <c r="B107" s="29">
        <v>1355.0</v>
      </c>
      <c r="C107" s="518" t="s">
        <v>8048</v>
      </c>
      <c r="D107" s="389"/>
      <c r="E107" s="389"/>
      <c r="F107" s="527"/>
      <c r="G107" s="527"/>
      <c r="H107" s="527"/>
      <c r="I107" s="532"/>
      <c r="J107" s="94"/>
      <c r="K107" s="140"/>
      <c r="L107" s="140"/>
      <c r="M107" s="8"/>
      <c r="N107" s="536"/>
      <c r="O107" s="14"/>
      <c r="P107" s="14"/>
      <c r="Q107" s="14"/>
      <c r="R107" s="102" t="s">
        <v>326</v>
      </c>
      <c r="S107" s="487"/>
      <c r="T107" s="487"/>
      <c r="U107" s="41" t="s">
        <v>21</v>
      </c>
      <c r="V107" s="60">
        <v>0.7</v>
      </c>
      <c r="W107" s="37"/>
      <c r="X107" s="7"/>
      <c r="Y107" s="39"/>
      <c r="Z107" s="213"/>
      <c r="AA107" s="213"/>
      <c r="AB107" s="213"/>
      <c r="AC107" s="45">
        <f>ROUND(ROUND(H80*Q104,0)*V107,0)</f>
        <v>351</v>
      </c>
      <c r="AD107" s="79"/>
    </row>
    <row r="108" ht="16.5" customHeight="1">
      <c r="A108" s="29">
        <v>61.0</v>
      </c>
      <c r="B108" s="29">
        <v>1356.0</v>
      </c>
      <c r="C108" s="518" t="s">
        <v>8049</v>
      </c>
      <c r="D108" s="389"/>
      <c r="E108" s="389"/>
      <c r="F108" s="527"/>
      <c r="G108" s="527"/>
      <c r="H108" s="527"/>
      <c r="I108" s="532"/>
      <c r="J108" s="94"/>
      <c r="K108" s="140"/>
      <c r="L108" s="140"/>
      <c r="M108" s="8"/>
      <c r="N108" s="536"/>
      <c r="O108" s="14"/>
      <c r="P108" s="14"/>
      <c r="Q108" s="14"/>
      <c r="R108" s="482"/>
      <c r="U108" s="83"/>
      <c r="V108" s="528"/>
      <c r="W108" s="227"/>
      <c r="X108" s="22"/>
      <c r="Y108" s="109"/>
      <c r="Z108" s="213" t="s">
        <v>30</v>
      </c>
      <c r="AA108" s="74">
        <v>5.0</v>
      </c>
      <c r="AB108" s="522" t="s">
        <v>31</v>
      </c>
      <c r="AC108" s="45">
        <f>ROUND(ROUND(H80*Q104,0)*V107,0)-AA108</f>
        <v>346</v>
      </c>
      <c r="AD108" s="79"/>
    </row>
    <row r="109" ht="16.5" customHeight="1">
      <c r="A109" s="29">
        <v>61.0</v>
      </c>
      <c r="B109" s="29">
        <v>1357.0</v>
      </c>
      <c r="C109" s="518" t="s">
        <v>8050</v>
      </c>
      <c r="D109" s="389"/>
      <c r="E109" s="389"/>
      <c r="F109" s="527"/>
      <c r="G109" s="527"/>
      <c r="H109" s="527"/>
      <c r="I109" s="532"/>
      <c r="J109" s="94"/>
      <c r="K109" s="140"/>
      <c r="L109" s="140"/>
      <c r="M109" s="8"/>
      <c r="N109" s="254"/>
      <c r="O109" s="83"/>
      <c r="P109" s="83"/>
      <c r="R109" s="482"/>
      <c r="U109" s="99"/>
      <c r="V109" s="529"/>
      <c r="W109" s="524" t="s">
        <v>20</v>
      </c>
      <c r="X109" s="41" t="s">
        <v>21</v>
      </c>
      <c r="Y109" s="86">
        <v>0.85</v>
      </c>
      <c r="Z109" s="75"/>
      <c r="AA109" s="213"/>
      <c r="AB109" s="213"/>
      <c r="AC109" s="114">
        <f>ROUND(ROUND(ROUND(H80*Q104,0)*V107,0)*Y109,0)</f>
        <v>298</v>
      </c>
      <c r="AD109" s="79"/>
    </row>
    <row r="110" ht="16.5" customHeight="1">
      <c r="A110" s="29">
        <v>61.0</v>
      </c>
      <c r="B110" s="29">
        <v>1358.0</v>
      </c>
      <c r="C110" s="518" t="s">
        <v>8051</v>
      </c>
      <c r="D110" s="389"/>
      <c r="E110" s="389"/>
      <c r="F110" s="527"/>
      <c r="G110" s="527"/>
      <c r="H110" s="527"/>
      <c r="I110" s="532"/>
      <c r="J110" s="94"/>
      <c r="K110" s="140"/>
      <c r="L110" s="140"/>
      <c r="M110" s="8"/>
      <c r="N110" s="254"/>
      <c r="O110" s="83"/>
      <c r="P110" s="83"/>
      <c r="Q110" s="83"/>
      <c r="R110" s="530"/>
      <c r="S110" s="531"/>
      <c r="T110" s="24"/>
      <c r="U110" s="24"/>
      <c r="V110" s="26"/>
      <c r="W110" s="484"/>
      <c r="X110" s="56"/>
      <c r="Y110" s="526"/>
      <c r="Z110" s="213" t="s">
        <v>30</v>
      </c>
      <c r="AA110" s="74">
        <v>5.0</v>
      </c>
      <c r="AB110" s="522" t="s">
        <v>31</v>
      </c>
      <c r="AC110" s="114">
        <f>ROUND(ROUND(ROUND(H80*Q104,0)*V107,0)*Y109,0)-AA110</f>
        <v>293</v>
      </c>
      <c r="AD110" s="79"/>
    </row>
    <row r="111" ht="16.5" customHeight="1">
      <c r="A111" s="29">
        <v>61.0</v>
      </c>
      <c r="B111" s="29">
        <v>1359.0</v>
      </c>
      <c r="C111" s="518" t="s">
        <v>8052</v>
      </c>
      <c r="D111" s="389"/>
      <c r="E111" s="389"/>
      <c r="F111" s="527"/>
      <c r="G111" s="527"/>
      <c r="H111" s="527"/>
      <c r="I111" s="532"/>
      <c r="J111" s="94"/>
      <c r="K111" s="140"/>
      <c r="L111" s="140"/>
      <c r="M111" s="8"/>
      <c r="N111" s="536"/>
      <c r="O111" s="83"/>
      <c r="P111" s="528"/>
      <c r="Q111" s="486"/>
      <c r="R111" s="102" t="s">
        <v>329</v>
      </c>
      <c r="S111" s="487"/>
      <c r="T111" s="487"/>
      <c r="U111" s="83" t="s">
        <v>21</v>
      </c>
      <c r="V111" s="528">
        <v>0.85</v>
      </c>
      <c r="W111" s="37"/>
      <c r="X111" s="7"/>
      <c r="Y111" s="39"/>
      <c r="Z111" s="213"/>
      <c r="AA111" s="213"/>
      <c r="AB111" s="213"/>
      <c r="AC111" s="45">
        <f>ROUND(ROUND(H80*Q104,0)*V111,0)</f>
        <v>427</v>
      </c>
      <c r="AD111" s="79"/>
    </row>
    <row r="112" ht="16.5" customHeight="1">
      <c r="A112" s="29">
        <v>61.0</v>
      </c>
      <c r="B112" s="29">
        <v>1360.0</v>
      </c>
      <c r="C112" s="518" t="s">
        <v>8053</v>
      </c>
      <c r="D112" s="389"/>
      <c r="E112" s="389"/>
      <c r="F112" s="527"/>
      <c r="G112" s="527"/>
      <c r="H112" s="527"/>
      <c r="I112" s="532"/>
      <c r="J112" s="94"/>
      <c r="K112" s="140"/>
      <c r="L112" s="140"/>
      <c r="M112" s="8"/>
      <c r="N112" s="536"/>
      <c r="O112" s="83"/>
      <c r="P112" s="528"/>
      <c r="Q112" s="528"/>
      <c r="R112" s="482"/>
      <c r="U112" s="83"/>
      <c r="V112" s="528"/>
      <c r="W112" s="227"/>
      <c r="X112" s="22"/>
      <c r="Y112" s="109"/>
      <c r="Z112" s="213" t="s">
        <v>30</v>
      </c>
      <c r="AA112" s="74">
        <v>5.0</v>
      </c>
      <c r="AB112" s="522" t="s">
        <v>31</v>
      </c>
      <c r="AC112" s="45">
        <f>ROUND(ROUND(H80*Q104,0)*V111,0)-AA112</f>
        <v>422</v>
      </c>
      <c r="AD112" s="79"/>
    </row>
    <row r="113" ht="16.5" customHeight="1">
      <c r="A113" s="29">
        <v>61.0</v>
      </c>
      <c r="B113" s="29">
        <v>1361.0</v>
      </c>
      <c r="C113" s="518" t="s">
        <v>8054</v>
      </c>
      <c r="D113" s="389"/>
      <c r="E113" s="389"/>
      <c r="F113" s="527"/>
      <c r="G113" s="527"/>
      <c r="H113" s="527"/>
      <c r="I113" s="532"/>
      <c r="J113" s="94"/>
      <c r="K113" s="140"/>
      <c r="L113" s="140"/>
      <c r="M113" s="8"/>
      <c r="N113" s="254"/>
      <c r="O113" s="83"/>
      <c r="P113" s="528"/>
      <c r="Q113" s="528"/>
      <c r="R113" s="482"/>
      <c r="U113" s="99"/>
      <c r="V113" s="529"/>
      <c r="W113" s="524" t="s">
        <v>20</v>
      </c>
      <c r="X113" s="41" t="s">
        <v>21</v>
      </c>
      <c r="Y113" s="86">
        <v>0.85</v>
      </c>
      <c r="Z113" s="75"/>
      <c r="AA113" s="213"/>
      <c r="AB113" s="213"/>
      <c r="AC113" s="45">
        <f>ROUND(ROUND(ROUND(H80*Q104,0)*V111,0)*Y113,0)</f>
        <v>363</v>
      </c>
      <c r="AD113" s="79"/>
    </row>
    <row r="114" ht="16.5" customHeight="1">
      <c r="A114" s="29">
        <v>61.0</v>
      </c>
      <c r="B114" s="29">
        <v>1362.0</v>
      </c>
      <c r="C114" s="518" t="s">
        <v>8055</v>
      </c>
      <c r="D114" s="389"/>
      <c r="E114" s="389"/>
      <c r="F114" s="527"/>
      <c r="G114" s="527"/>
      <c r="H114" s="527"/>
      <c r="I114" s="532"/>
      <c r="J114" s="94"/>
      <c r="K114" s="140"/>
      <c r="L114" s="140"/>
      <c r="M114" s="8"/>
      <c r="N114" s="537"/>
      <c r="O114" s="83"/>
      <c r="P114" s="83"/>
      <c r="Q114" s="83"/>
      <c r="R114" s="484"/>
      <c r="S114" s="232"/>
      <c r="T114" s="232"/>
      <c r="U114" s="24"/>
      <c r="V114" s="26"/>
      <c r="W114" s="484"/>
      <c r="X114" s="56"/>
      <c r="Y114" s="526"/>
      <c r="Z114" s="213" t="s">
        <v>30</v>
      </c>
      <c r="AA114" s="74">
        <v>5.0</v>
      </c>
      <c r="AB114" s="522" t="s">
        <v>31</v>
      </c>
      <c r="AC114" s="45">
        <f>ROUND(ROUND(ROUND(H80*Q104,0)*V111,0)*Y113,0)-AA114</f>
        <v>358</v>
      </c>
      <c r="AD114" s="79"/>
    </row>
    <row r="115" ht="16.5" customHeight="1">
      <c r="A115" s="29">
        <v>61.0</v>
      </c>
      <c r="B115" s="29">
        <v>1139.0</v>
      </c>
      <c r="C115" s="518" t="s">
        <v>8056</v>
      </c>
      <c r="D115" s="389"/>
      <c r="E115" s="389"/>
      <c r="F115" s="527"/>
      <c r="G115" s="527"/>
      <c r="H115" s="527"/>
      <c r="I115" s="532"/>
      <c r="J115" s="130" t="s">
        <v>7983</v>
      </c>
      <c r="K115" s="538"/>
      <c r="L115" s="538"/>
      <c r="M115" s="538"/>
      <c r="N115" s="37"/>
      <c r="O115" s="7"/>
      <c r="P115" s="7"/>
      <c r="Q115" s="7"/>
      <c r="R115" s="520"/>
      <c r="S115" s="38"/>
      <c r="T115" s="38"/>
      <c r="U115" s="6"/>
      <c r="V115" s="7"/>
      <c r="W115" s="37"/>
      <c r="X115" s="7"/>
      <c r="Y115" s="39"/>
      <c r="Z115" s="213"/>
      <c r="AA115" s="213"/>
      <c r="AB115" s="213"/>
      <c r="AC115" s="45">
        <f>ROUND(H80*M116,0)</f>
        <v>969</v>
      </c>
      <c r="AD115" s="79"/>
    </row>
    <row r="116" ht="16.5" customHeight="1">
      <c r="A116" s="29">
        <v>61.0</v>
      </c>
      <c r="B116" s="29">
        <v>1140.0</v>
      </c>
      <c r="C116" s="518" t="s">
        <v>8057</v>
      </c>
      <c r="D116" s="231"/>
      <c r="E116" s="231"/>
      <c r="F116" s="174"/>
      <c r="G116" s="174"/>
      <c r="H116" s="174"/>
      <c r="I116" s="523"/>
      <c r="J116" s="482"/>
      <c r="K116" s="539"/>
      <c r="L116" s="83" t="s">
        <v>21</v>
      </c>
      <c r="M116" s="540">
        <v>0.965</v>
      </c>
      <c r="N116" s="52"/>
      <c r="O116" s="8"/>
      <c r="P116" s="8"/>
      <c r="Q116" s="8"/>
      <c r="R116" s="521"/>
      <c r="S116" s="53"/>
      <c r="T116" s="53"/>
      <c r="U116" s="14"/>
      <c r="V116" s="8"/>
      <c r="W116" s="52"/>
      <c r="X116" s="8"/>
      <c r="Y116" s="109"/>
      <c r="Z116" s="213" t="s">
        <v>30</v>
      </c>
      <c r="AA116" s="74">
        <v>5.0</v>
      </c>
      <c r="AB116" s="522" t="s">
        <v>31</v>
      </c>
      <c r="AC116" s="45">
        <f>ROUND(H80*M116,0)-AA116</f>
        <v>964</v>
      </c>
      <c r="AD116" s="79"/>
    </row>
    <row r="117" ht="16.5" customHeight="1">
      <c r="A117" s="29">
        <v>61.0</v>
      </c>
      <c r="B117" s="29">
        <v>1363.0</v>
      </c>
      <c r="C117" s="518" t="s">
        <v>8058</v>
      </c>
      <c r="D117" s="231"/>
      <c r="E117" s="231"/>
      <c r="F117" s="174"/>
      <c r="G117" s="174"/>
      <c r="H117" s="174"/>
      <c r="I117" s="523"/>
      <c r="J117" s="482"/>
      <c r="K117" s="140"/>
      <c r="L117" s="140"/>
      <c r="M117" s="8"/>
      <c r="N117" s="52"/>
      <c r="O117" s="8"/>
      <c r="P117" s="8"/>
      <c r="Q117" s="8"/>
      <c r="R117" s="521"/>
      <c r="S117" s="53"/>
      <c r="T117" s="53"/>
      <c r="U117" s="14"/>
      <c r="V117" s="54"/>
      <c r="W117" s="524" t="s">
        <v>20</v>
      </c>
      <c r="X117" s="41" t="s">
        <v>21</v>
      </c>
      <c r="Y117" s="86">
        <v>0.85</v>
      </c>
      <c r="Z117" s="75"/>
      <c r="AA117" s="213"/>
      <c r="AB117" s="213"/>
      <c r="AC117" s="45">
        <f>ROUND(ROUND(H80*M116,0)*Y117,0)</f>
        <v>824</v>
      </c>
      <c r="AD117" s="79"/>
    </row>
    <row r="118" ht="16.5" customHeight="1">
      <c r="A118" s="29">
        <v>61.0</v>
      </c>
      <c r="B118" s="29">
        <v>1364.0</v>
      </c>
      <c r="C118" s="518" t="s">
        <v>8059</v>
      </c>
      <c r="D118" s="231"/>
      <c r="E118" s="231"/>
      <c r="F118" s="527"/>
      <c r="G118" s="527"/>
      <c r="H118" s="527"/>
      <c r="I118" s="532"/>
      <c r="J118" s="94"/>
      <c r="K118" s="140"/>
      <c r="L118" s="140"/>
      <c r="M118" s="8"/>
      <c r="N118" s="52"/>
      <c r="O118" s="8"/>
      <c r="P118" s="8"/>
      <c r="Q118" s="8"/>
      <c r="R118" s="525"/>
      <c r="S118" s="180"/>
      <c r="T118" s="180"/>
      <c r="U118" s="21"/>
      <c r="V118" s="109"/>
      <c r="W118" s="484"/>
      <c r="X118" s="56"/>
      <c r="Y118" s="526"/>
      <c r="Z118" s="213" t="s">
        <v>30</v>
      </c>
      <c r="AA118" s="74">
        <v>5.0</v>
      </c>
      <c r="AB118" s="522" t="s">
        <v>31</v>
      </c>
      <c r="AC118" s="45">
        <f>ROUND(ROUND(H80*M116,0)*Y117,0)-AA118</f>
        <v>819</v>
      </c>
      <c r="AD118" s="79"/>
    </row>
    <row r="119" ht="16.5" customHeight="1">
      <c r="A119" s="29">
        <v>61.0</v>
      </c>
      <c r="B119" s="29">
        <v>1141.0</v>
      </c>
      <c r="C119" s="518" t="s">
        <v>8060</v>
      </c>
      <c r="D119" s="231"/>
      <c r="E119" s="231"/>
      <c r="F119" s="527"/>
      <c r="G119" s="527"/>
      <c r="H119" s="527"/>
      <c r="I119" s="532"/>
      <c r="J119" s="94"/>
      <c r="K119" s="140"/>
      <c r="L119" s="140"/>
      <c r="M119" s="8"/>
      <c r="N119" s="52"/>
      <c r="O119" s="8"/>
      <c r="P119" s="8"/>
      <c r="Q119" s="8"/>
      <c r="R119" s="102" t="s">
        <v>326</v>
      </c>
      <c r="S119" s="487"/>
      <c r="T119" s="487"/>
      <c r="U119" s="41" t="s">
        <v>21</v>
      </c>
      <c r="V119" s="60">
        <v>0.7</v>
      </c>
      <c r="W119" s="37"/>
      <c r="X119" s="7"/>
      <c r="Y119" s="39"/>
      <c r="Z119" s="213"/>
      <c r="AA119" s="213"/>
      <c r="AB119" s="213"/>
      <c r="AC119" s="45">
        <f>ROUND(ROUND(H80*M116,0)*V119,0)</f>
        <v>678</v>
      </c>
      <c r="AD119" s="79"/>
    </row>
    <row r="120" ht="16.5" customHeight="1">
      <c r="A120" s="29">
        <v>61.0</v>
      </c>
      <c r="B120" s="29">
        <v>1142.0</v>
      </c>
      <c r="C120" s="518" t="s">
        <v>8061</v>
      </c>
      <c r="D120" s="231"/>
      <c r="E120" s="231"/>
      <c r="F120" s="527"/>
      <c r="G120" s="527"/>
      <c r="H120" s="8"/>
      <c r="I120" s="144"/>
      <c r="J120" s="94"/>
      <c r="K120" s="140"/>
      <c r="L120" s="140"/>
      <c r="M120" s="8"/>
      <c r="N120" s="52"/>
      <c r="O120" s="8"/>
      <c r="P120" s="8"/>
      <c r="Q120" s="8"/>
      <c r="R120" s="482"/>
      <c r="U120" s="83"/>
      <c r="V120" s="528"/>
      <c r="W120" s="227"/>
      <c r="X120" s="22"/>
      <c r="Y120" s="109"/>
      <c r="Z120" s="213" t="s">
        <v>30</v>
      </c>
      <c r="AA120" s="74">
        <v>5.0</v>
      </c>
      <c r="AB120" s="522" t="s">
        <v>31</v>
      </c>
      <c r="AC120" s="45">
        <f>ROUND(ROUND(H80*M116,0)*V119,0)-AA120</f>
        <v>673</v>
      </c>
      <c r="AD120" s="79"/>
    </row>
    <row r="121" ht="16.5" customHeight="1">
      <c r="A121" s="29">
        <v>61.0</v>
      </c>
      <c r="B121" s="29">
        <v>1365.0</v>
      </c>
      <c r="C121" s="518" t="s">
        <v>8062</v>
      </c>
      <c r="D121" s="389"/>
      <c r="E121" s="231"/>
      <c r="F121" s="113"/>
      <c r="G121" s="113"/>
      <c r="H121" s="8"/>
      <c r="I121" s="144"/>
      <c r="J121" s="94"/>
      <c r="K121" s="140"/>
      <c r="L121" s="140"/>
      <c r="M121" s="8"/>
      <c r="N121" s="52"/>
      <c r="O121" s="8"/>
      <c r="P121" s="8"/>
      <c r="Q121" s="8"/>
      <c r="R121" s="482"/>
      <c r="U121" s="99"/>
      <c r="V121" s="529"/>
      <c r="W121" s="524" t="s">
        <v>20</v>
      </c>
      <c r="X121" s="41" t="s">
        <v>21</v>
      </c>
      <c r="Y121" s="86">
        <v>0.85</v>
      </c>
      <c r="Z121" s="75"/>
      <c r="AA121" s="213"/>
      <c r="AB121" s="213"/>
      <c r="AC121" s="45">
        <f>ROUND(ROUND(ROUND(H80*M116,0)*V119,0)*Y121,0)</f>
        <v>576</v>
      </c>
      <c r="AD121" s="79"/>
    </row>
    <row r="122" ht="16.5" customHeight="1">
      <c r="A122" s="29">
        <v>61.0</v>
      </c>
      <c r="B122" s="29">
        <v>1366.0</v>
      </c>
      <c r="C122" s="518" t="s">
        <v>8063</v>
      </c>
      <c r="D122" s="389"/>
      <c r="E122" s="231"/>
      <c r="F122" s="113"/>
      <c r="G122" s="113"/>
      <c r="H122" s="8"/>
      <c r="I122" s="144"/>
      <c r="J122" s="94"/>
      <c r="K122" s="140"/>
      <c r="L122" s="140"/>
      <c r="M122" s="8"/>
      <c r="N122" s="52"/>
      <c r="O122" s="8"/>
      <c r="P122" s="8"/>
      <c r="Q122" s="8"/>
      <c r="R122" s="530"/>
      <c r="S122" s="531"/>
      <c r="T122" s="24"/>
      <c r="U122" s="24"/>
      <c r="V122" s="26"/>
      <c r="W122" s="484"/>
      <c r="X122" s="56"/>
      <c r="Y122" s="526"/>
      <c r="Z122" s="213" t="s">
        <v>30</v>
      </c>
      <c r="AA122" s="74">
        <v>5.0</v>
      </c>
      <c r="AB122" s="522" t="s">
        <v>31</v>
      </c>
      <c r="AC122" s="45">
        <f>ROUND(ROUND(ROUND(H80*M116,0)*V119,0)*Y121,0)-AA122</f>
        <v>571</v>
      </c>
      <c r="AD122" s="79"/>
    </row>
    <row r="123" ht="16.5" customHeight="1">
      <c r="A123" s="29">
        <v>61.0</v>
      </c>
      <c r="B123" s="29">
        <v>1713.0</v>
      </c>
      <c r="C123" s="518" t="s">
        <v>8064</v>
      </c>
      <c r="D123" s="389"/>
      <c r="E123" s="231"/>
      <c r="F123" s="113"/>
      <c r="G123" s="113"/>
      <c r="H123" s="8"/>
      <c r="I123" s="144"/>
      <c r="J123" s="94"/>
      <c r="K123" s="140"/>
      <c r="L123" s="140"/>
      <c r="M123" s="8"/>
      <c r="N123" s="52"/>
      <c r="O123" s="8"/>
      <c r="P123" s="8"/>
      <c r="Q123" s="54"/>
      <c r="R123" s="102" t="s">
        <v>329</v>
      </c>
      <c r="S123" s="487"/>
      <c r="T123" s="487"/>
      <c r="U123" s="83" t="s">
        <v>21</v>
      </c>
      <c r="V123" s="528">
        <v>0.85</v>
      </c>
      <c r="W123" s="37"/>
      <c r="X123" s="7"/>
      <c r="Y123" s="39"/>
      <c r="Z123" s="213"/>
      <c r="AA123" s="213"/>
      <c r="AB123" s="213"/>
      <c r="AC123" s="45">
        <f>ROUND(ROUND(H80*M116,0)*V123,0)</f>
        <v>824</v>
      </c>
      <c r="AD123" s="79"/>
    </row>
    <row r="124" ht="16.5" customHeight="1">
      <c r="A124" s="29">
        <v>61.0</v>
      </c>
      <c r="B124" s="29">
        <v>1714.0</v>
      </c>
      <c r="C124" s="518" t="s">
        <v>8065</v>
      </c>
      <c r="D124" s="389"/>
      <c r="E124" s="231"/>
      <c r="F124" s="113"/>
      <c r="G124" s="113"/>
      <c r="H124" s="8"/>
      <c r="I124" s="144"/>
      <c r="J124" s="94"/>
      <c r="K124" s="140"/>
      <c r="L124" s="140"/>
      <c r="M124" s="8"/>
      <c r="N124" s="52"/>
      <c r="O124" s="8"/>
      <c r="P124" s="8"/>
      <c r="Q124" s="8"/>
      <c r="R124" s="482"/>
      <c r="U124" s="83"/>
      <c r="V124" s="528"/>
      <c r="W124" s="227"/>
      <c r="X124" s="22"/>
      <c r="Y124" s="109"/>
      <c r="Z124" s="213" t="s">
        <v>30</v>
      </c>
      <c r="AA124" s="74">
        <v>5.0</v>
      </c>
      <c r="AB124" s="522" t="s">
        <v>31</v>
      </c>
      <c r="AC124" s="45">
        <f>ROUND(ROUND(H80*M116,0)*V123,0)-AA124</f>
        <v>819</v>
      </c>
      <c r="AD124" s="79"/>
    </row>
    <row r="125" ht="16.5" customHeight="1">
      <c r="A125" s="29">
        <v>61.0</v>
      </c>
      <c r="B125" s="29">
        <v>1367.0</v>
      </c>
      <c r="C125" s="518" t="s">
        <v>8066</v>
      </c>
      <c r="D125" s="389"/>
      <c r="E125" s="231"/>
      <c r="F125" s="527"/>
      <c r="G125" s="527"/>
      <c r="H125" s="527"/>
      <c r="I125" s="532"/>
      <c r="J125" s="94"/>
      <c r="K125" s="140"/>
      <c r="L125" s="140"/>
      <c r="M125" s="8"/>
      <c r="N125" s="52"/>
      <c r="O125" s="8"/>
      <c r="P125" s="8"/>
      <c r="Q125" s="8"/>
      <c r="R125" s="482"/>
      <c r="U125" s="99"/>
      <c r="V125" s="529"/>
      <c r="W125" s="524" t="s">
        <v>20</v>
      </c>
      <c r="X125" s="41" t="s">
        <v>21</v>
      </c>
      <c r="Y125" s="86">
        <v>0.85</v>
      </c>
      <c r="Z125" s="75"/>
      <c r="AA125" s="213"/>
      <c r="AB125" s="213"/>
      <c r="AC125" s="45">
        <f>ROUND(ROUND(ROUND(H80*M116,0)*V123,0)*Y125,0)</f>
        <v>700</v>
      </c>
      <c r="AD125" s="79"/>
    </row>
    <row r="126" ht="16.5" customHeight="1">
      <c r="A126" s="29">
        <v>61.0</v>
      </c>
      <c r="B126" s="29">
        <v>1368.0</v>
      </c>
      <c r="C126" s="518" t="s">
        <v>8067</v>
      </c>
      <c r="D126" s="389"/>
      <c r="E126" s="231"/>
      <c r="F126" s="527"/>
      <c r="G126" s="527"/>
      <c r="H126" s="527"/>
      <c r="I126" s="532"/>
      <c r="J126" s="94"/>
      <c r="K126" s="140"/>
      <c r="L126" s="140"/>
      <c r="M126" s="8"/>
      <c r="N126" s="227"/>
      <c r="O126" s="22"/>
      <c r="P126" s="22"/>
      <c r="Q126" s="22"/>
      <c r="R126" s="484"/>
      <c r="S126" s="232"/>
      <c r="T126" s="232"/>
      <c r="U126" s="24"/>
      <c r="V126" s="26"/>
      <c r="W126" s="484"/>
      <c r="X126" s="56"/>
      <c r="Y126" s="526"/>
      <c r="Z126" s="213" t="s">
        <v>30</v>
      </c>
      <c r="AA126" s="74">
        <v>5.0</v>
      </c>
      <c r="AB126" s="522" t="s">
        <v>31</v>
      </c>
      <c r="AC126" s="45">
        <f>ROUND(ROUND(ROUND(H80*M116,0)*V123,0)*Y125,0)-AA126</f>
        <v>695</v>
      </c>
      <c r="AD126" s="79"/>
    </row>
    <row r="127" ht="16.5" customHeight="1">
      <c r="A127" s="29">
        <v>61.0</v>
      </c>
      <c r="B127" s="29">
        <v>1143.0</v>
      </c>
      <c r="C127" s="518" t="s">
        <v>8068</v>
      </c>
      <c r="D127" s="389"/>
      <c r="E127" s="389"/>
      <c r="F127" s="527"/>
      <c r="G127" s="527"/>
      <c r="H127" s="527"/>
      <c r="I127" s="532"/>
      <c r="J127" s="94"/>
      <c r="K127" s="140"/>
      <c r="L127" s="140"/>
      <c r="M127" s="8"/>
      <c r="N127" s="206" t="s">
        <v>23</v>
      </c>
      <c r="O127" s="102" t="s">
        <v>24</v>
      </c>
      <c r="P127" s="533"/>
      <c r="Q127" s="533"/>
      <c r="R127" s="520"/>
      <c r="S127" s="38"/>
      <c r="T127" s="38"/>
      <c r="U127" s="6"/>
      <c r="V127" s="7"/>
      <c r="W127" s="37"/>
      <c r="X127" s="7"/>
      <c r="Y127" s="39"/>
      <c r="Z127" s="213"/>
      <c r="AA127" s="213"/>
      <c r="AB127" s="213"/>
      <c r="AC127" s="45">
        <f>ROUND(ROUND(H80*M116,0)*Q128,0)</f>
        <v>678</v>
      </c>
      <c r="AD127" s="79"/>
    </row>
    <row r="128" ht="16.5" customHeight="1">
      <c r="A128" s="29">
        <v>61.0</v>
      </c>
      <c r="B128" s="29">
        <v>1144.0</v>
      </c>
      <c r="C128" s="518" t="s">
        <v>8069</v>
      </c>
      <c r="D128" s="389"/>
      <c r="E128" s="389"/>
      <c r="F128" s="527"/>
      <c r="G128" s="527"/>
      <c r="H128" s="527"/>
      <c r="I128" s="532"/>
      <c r="J128" s="94"/>
      <c r="K128" s="140"/>
      <c r="L128" s="140"/>
      <c r="M128" s="8"/>
      <c r="N128" s="481"/>
      <c r="O128" s="482"/>
      <c r="P128" s="83" t="s">
        <v>21</v>
      </c>
      <c r="Q128" s="528">
        <v>0.7</v>
      </c>
      <c r="R128" s="521"/>
      <c r="S128" s="53"/>
      <c r="T128" s="53"/>
      <c r="U128" s="14"/>
      <c r="V128" s="8"/>
      <c r="W128" s="52"/>
      <c r="X128" s="8"/>
      <c r="Y128" s="109"/>
      <c r="Z128" s="213" t="s">
        <v>30</v>
      </c>
      <c r="AA128" s="74">
        <v>5.0</v>
      </c>
      <c r="AB128" s="522" t="s">
        <v>31</v>
      </c>
      <c r="AC128" s="45">
        <f>ROUND(ROUND(H80*M116,0)*Q128,0)-AA128</f>
        <v>673</v>
      </c>
      <c r="AD128" s="79"/>
    </row>
    <row r="129" ht="16.5" customHeight="1">
      <c r="A129" s="29">
        <v>61.0</v>
      </c>
      <c r="B129" s="29">
        <v>1369.0</v>
      </c>
      <c r="C129" s="518" t="s">
        <v>8070</v>
      </c>
      <c r="D129" s="389"/>
      <c r="E129" s="389"/>
      <c r="F129" s="527"/>
      <c r="G129" s="527"/>
      <c r="H129" s="527"/>
      <c r="I129" s="532"/>
      <c r="J129" s="94"/>
      <c r="K129" s="140"/>
      <c r="L129" s="140"/>
      <c r="M129" s="8"/>
      <c r="N129" s="481"/>
      <c r="O129" s="482"/>
      <c r="P129" s="14"/>
      <c r="Q129" s="14"/>
      <c r="R129" s="521"/>
      <c r="S129" s="53"/>
      <c r="T129" s="53"/>
      <c r="U129" s="14"/>
      <c r="V129" s="54"/>
      <c r="W129" s="524" t="s">
        <v>20</v>
      </c>
      <c r="X129" s="41" t="s">
        <v>21</v>
      </c>
      <c r="Y129" s="86">
        <v>0.85</v>
      </c>
      <c r="Z129" s="75"/>
      <c r="AA129" s="213"/>
      <c r="AB129" s="213"/>
      <c r="AC129" s="45">
        <f>ROUND(ROUND(ROUND(H80*M116,0)*Q128,0)*Y129,0)</f>
        <v>576</v>
      </c>
      <c r="AD129" s="79"/>
    </row>
    <row r="130" ht="16.5" customHeight="1">
      <c r="A130" s="29">
        <v>61.0</v>
      </c>
      <c r="B130" s="29">
        <v>1370.0</v>
      </c>
      <c r="C130" s="518" t="s">
        <v>8071</v>
      </c>
      <c r="D130" s="389"/>
      <c r="E130" s="389"/>
      <c r="F130" s="527"/>
      <c r="G130" s="527"/>
      <c r="H130" s="527"/>
      <c r="I130" s="532"/>
      <c r="J130" s="94"/>
      <c r="K130" s="140"/>
      <c r="L130" s="140"/>
      <c r="M130" s="8"/>
      <c r="N130" s="535"/>
      <c r="O130" s="14"/>
      <c r="P130" s="83"/>
      <c r="Q130" s="83"/>
      <c r="R130" s="525"/>
      <c r="S130" s="180"/>
      <c r="T130" s="180"/>
      <c r="U130" s="21"/>
      <c r="V130" s="109"/>
      <c r="W130" s="484"/>
      <c r="X130" s="56"/>
      <c r="Y130" s="526"/>
      <c r="Z130" s="213" t="s">
        <v>30</v>
      </c>
      <c r="AA130" s="74">
        <v>5.0</v>
      </c>
      <c r="AB130" s="522" t="s">
        <v>31</v>
      </c>
      <c r="AC130" s="45">
        <f>ROUND(ROUND(ROUND(H80*M116,0)*Q128,0)*Y129,0)-AA130</f>
        <v>571</v>
      </c>
      <c r="AD130" s="79"/>
    </row>
    <row r="131" ht="16.5" customHeight="1">
      <c r="A131" s="29">
        <v>61.0</v>
      </c>
      <c r="B131" s="29">
        <v>1145.0</v>
      </c>
      <c r="C131" s="518" t="s">
        <v>8072</v>
      </c>
      <c r="D131" s="389"/>
      <c r="E131" s="389"/>
      <c r="F131" s="527"/>
      <c r="G131" s="527"/>
      <c r="H131" s="527"/>
      <c r="I131" s="532"/>
      <c r="J131" s="94"/>
      <c r="K131" s="140"/>
      <c r="L131" s="140"/>
      <c r="M131" s="8"/>
      <c r="N131" s="536"/>
      <c r="O131" s="14"/>
      <c r="P131" s="14"/>
      <c r="Q131" s="14"/>
      <c r="R131" s="102" t="s">
        <v>326</v>
      </c>
      <c r="S131" s="487"/>
      <c r="T131" s="487"/>
      <c r="U131" s="41" t="s">
        <v>21</v>
      </c>
      <c r="V131" s="60">
        <v>0.7</v>
      </c>
      <c r="W131" s="37"/>
      <c r="X131" s="7"/>
      <c r="Y131" s="39"/>
      <c r="Z131" s="213"/>
      <c r="AA131" s="213"/>
      <c r="AB131" s="213"/>
      <c r="AC131" s="45">
        <f>ROUND(ROUND(ROUND(H80*M116,0)*Q128,0)*V131,0)</f>
        <v>475</v>
      </c>
      <c r="AD131" s="79"/>
    </row>
    <row r="132" ht="16.5" customHeight="1">
      <c r="A132" s="29">
        <v>61.0</v>
      </c>
      <c r="B132" s="29">
        <v>1146.0</v>
      </c>
      <c r="C132" s="518" t="s">
        <v>8073</v>
      </c>
      <c r="D132" s="389"/>
      <c r="E132" s="389"/>
      <c r="F132" s="527"/>
      <c r="G132" s="527"/>
      <c r="H132" s="527"/>
      <c r="I132" s="532"/>
      <c r="J132" s="94"/>
      <c r="K132" s="140"/>
      <c r="L132" s="140"/>
      <c r="M132" s="8"/>
      <c r="N132" s="536"/>
      <c r="O132" s="14"/>
      <c r="P132" s="14"/>
      <c r="Q132" s="14"/>
      <c r="R132" s="482"/>
      <c r="U132" s="83"/>
      <c r="V132" s="528"/>
      <c r="W132" s="227"/>
      <c r="X132" s="22"/>
      <c r="Y132" s="109"/>
      <c r="Z132" s="213" t="s">
        <v>30</v>
      </c>
      <c r="AA132" s="74">
        <v>5.0</v>
      </c>
      <c r="AB132" s="522" t="s">
        <v>31</v>
      </c>
      <c r="AC132" s="45">
        <f>ROUND(ROUND(ROUND(H80*M116,0)*Q128,0)*V131,0)-AA132</f>
        <v>470</v>
      </c>
      <c r="AD132" s="79"/>
    </row>
    <row r="133" ht="16.5" customHeight="1">
      <c r="A133" s="29">
        <v>61.0</v>
      </c>
      <c r="B133" s="29">
        <v>1371.0</v>
      </c>
      <c r="C133" s="518" t="s">
        <v>8074</v>
      </c>
      <c r="D133" s="389"/>
      <c r="E133" s="389"/>
      <c r="F133" s="527"/>
      <c r="G133" s="527"/>
      <c r="H133" s="527"/>
      <c r="I133" s="532"/>
      <c r="J133" s="94"/>
      <c r="K133" s="140"/>
      <c r="L133" s="140"/>
      <c r="M133" s="8"/>
      <c r="N133" s="254"/>
      <c r="O133" s="83"/>
      <c r="P133" s="83"/>
      <c r="R133" s="482"/>
      <c r="U133" s="99"/>
      <c r="V133" s="529"/>
      <c r="W133" s="524" t="s">
        <v>20</v>
      </c>
      <c r="X133" s="41" t="s">
        <v>21</v>
      </c>
      <c r="Y133" s="86">
        <v>0.85</v>
      </c>
      <c r="Z133" s="75"/>
      <c r="AA133" s="213"/>
      <c r="AB133" s="213"/>
      <c r="AC133" s="45">
        <f>ROUND(ROUND(ROUND(ROUND(H80*M116,0)*Q128,0)*V131,0)*Y133,0)</f>
        <v>404</v>
      </c>
      <c r="AD133" s="79"/>
    </row>
    <row r="134" ht="16.5" customHeight="1">
      <c r="A134" s="29">
        <v>61.0</v>
      </c>
      <c r="B134" s="29">
        <v>1372.0</v>
      </c>
      <c r="C134" s="518" t="s">
        <v>8075</v>
      </c>
      <c r="D134" s="389"/>
      <c r="E134" s="389"/>
      <c r="F134" s="527"/>
      <c r="G134" s="527"/>
      <c r="H134" s="527"/>
      <c r="I134" s="532"/>
      <c r="J134" s="94"/>
      <c r="K134" s="140"/>
      <c r="L134" s="140"/>
      <c r="M134" s="8"/>
      <c r="N134" s="254"/>
      <c r="O134" s="83"/>
      <c r="P134" s="83"/>
      <c r="Q134" s="83"/>
      <c r="R134" s="530"/>
      <c r="S134" s="531"/>
      <c r="T134" s="24"/>
      <c r="U134" s="24"/>
      <c r="V134" s="26"/>
      <c r="W134" s="484"/>
      <c r="X134" s="56"/>
      <c r="Y134" s="526"/>
      <c r="Z134" s="213" t="s">
        <v>30</v>
      </c>
      <c r="AA134" s="74">
        <v>5.0</v>
      </c>
      <c r="AB134" s="522" t="s">
        <v>31</v>
      </c>
      <c r="AC134" s="45">
        <f>ROUND(ROUND(ROUND(ROUND(H80*M116,0)*Q128,0)*V131,0)*Y133,0)-AA134</f>
        <v>399</v>
      </c>
      <c r="AD134" s="79"/>
    </row>
    <row r="135" ht="16.5" customHeight="1">
      <c r="A135" s="29">
        <v>61.0</v>
      </c>
      <c r="B135" s="29">
        <v>1715.0</v>
      </c>
      <c r="C135" s="518" t="s">
        <v>8076</v>
      </c>
      <c r="D135" s="389"/>
      <c r="E135" s="389"/>
      <c r="F135" s="527"/>
      <c r="G135" s="527"/>
      <c r="H135" s="527"/>
      <c r="I135" s="532"/>
      <c r="J135" s="94"/>
      <c r="K135" s="140"/>
      <c r="L135" s="140"/>
      <c r="M135" s="8"/>
      <c r="N135" s="536"/>
      <c r="O135" s="83"/>
      <c r="P135" s="528"/>
      <c r="Q135" s="486"/>
      <c r="R135" s="102" t="s">
        <v>329</v>
      </c>
      <c r="S135" s="487"/>
      <c r="T135" s="487"/>
      <c r="U135" s="83" t="s">
        <v>21</v>
      </c>
      <c r="V135" s="528">
        <v>0.85</v>
      </c>
      <c r="W135" s="37"/>
      <c r="X135" s="7"/>
      <c r="Y135" s="39"/>
      <c r="Z135" s="213"/>
      <c r="AA135" s="213"/>
      <c r="AB135" s="213"/>
      <c r="AC135" s="45">
        <f>ROUND(ROUND(ROUND(H80*M116,0)*Q128,0)*V135,0)</f>
        <v>576</v>
      </c>
      <c r="AD135" s="79"/>
    </row>
    <row r="136" ht="16.5" customHeight="1">
      <c r="A136" s="29">
        <v>61.0</v>
      </c>
      <c r="B136" s="29">
        <v>1716.0</v>
      </c>
      <c r="C136" s="518" t="s">
        <v>8077</v>
      </c>
      <c r="D136" s="389"/>
      <c r="E136" s="389"/>
      <c r="F136" s="527"/>
      <c r="G136" s="527"/>
      <c r="H136" s="527"/>
      <c r="I136" s="532"/>
      <c r="J136" s="94"/>
      <c r="K136" s="140"/>
      <c r="L136" s="140"/>
      <c r="M136" s="8"/>
      <c r="N136" s="536"/>
      <c r="O136" s="83"/>
      <c r="P136" s="528"/>
      <c r="Q136" s="528"/>
      <c r="R136" s="482"/>
      <c r="U136" s="83"/>
      <c r="V136" s="528"/>
      <c r="W136" s="227"/>
      <c r="X136" s="22"/>
      <c r="Y136" s="109"/>
      <c r="Z136" s="213" t="s">
        <v>30</v>
      </c>
      <c r="AA136" s="74">
        <v>5.0</v>
      </c>
      <c r="AB136" s="522" t="s">
        <v>31</v>
      </c>
      <c r="AC136" s="45">
        <f>ROUND(ROUND(ROUND(H80*M116,0)*Q128,0)*V135,0)-AA136</f>
        <v>571</v>
      </c>
      <c r="AD136" s="79"/>
    </row>
    <row r="137" ht="16.5" customHeight="1">
      <c r="A137" s="29">
        <v>61.0</v>
      </c>
      <c r="B137" s="29">
        <v>1373.0</v>
      </c>
      <c r="C137" s="518" t="s">
        <v>8078</v>
      </c>
      <c r="D137" s="389"/>
      <c r="E137" s="389"/>
      <c r="F137" s="527"/>
      <c r="G137" s="527"/>
      <c r="H137" s="527"/>
      <c r="I137" s="532"/>
      <c r="J137" s="94"/>
      <c r="K137" s="140"/>
      <c r="L137" s="140"/>
      <c r="M137" s="8"/>
      <c r="N137" s="254"/>
      <c r="O137" s="83"/>
      <c r="P137" s="528"/>
      <c r="Q137" s="528"/>
      <c r="R137" s="482"/>
      <c r="U137" s="99"/>
      <c r="V137" s="529"/>
      <c r="W137" s="524" t="s">
        <v>20</v>
      </c>
      <c r="X137" s="41" t="s">
        <v>21</v>
      </c>
      <c r="Y137" s="86">
        <v>0.85</v>
      </c>
      <c r="Z137" s="75"/>
      <c r="AA137" s="213"/>
      <c r="AB137" s="213"/>
      <c r="AC137" s="45">
        <f>ROUND(ROUND(ROUND(ROUND(H80*M116,0)*Q128,0)*V135,0)*Y137,0)</f>
        <v>490</v>
      </c>
      <c r="AD137" s="79"/>
    </row>
    <row r="138" ht="16.5" customHeight="1">
      <c r="A138" s="29">
        <v>61.0</v>
      </c>
      <c r="B138" s="29">
        <v>1374.0</v>
      </c>
      <c r="C138" s="518" t="s">
        <v>8079</v>
      </c>
      <c r="D138" s="389"/>
      <c r="E138" s="389"/>
      <c r="F138" s="527"/>
      <c r="G138" s="527"/>
      <c r="H138" s="527"/>
      <c r="I138" s="532"/>
      <c r="J138" s="94"/>
      <c r="K138" s="140"/>
      <c r="L138" s="140"/>
      <c r="M138" s="8"/>
      <c r="N138" s="536"/>
      <c r="O138" s="83"/>
      <c r="P138" s="83"/>
      <c r="Q138" s="83"/>
      <c r="R138" s="484"/>
      <c r="S138" s="232"/>
      <c r="T138" s="232"/>
      <c r="U138" s="24"/>
      <c r="V138" s="26"/>
      <c r="W138" s="484"/>
      <c r="X138" s="56"/>
      <c r="Y138" s="526"/>
      <c r="Z138" s="213" t="s">
        <v>30</v>
      </c>
      <c r="AA138" s="74">
        <v>5.0</v>
      </c>
      <c r="AB138" s="522" t="s">
        <v>31</v>
      </c>
      <c r="AC138" s="45">
        <f>ROUND(ROUND(ROUND(ROUND(H80*M116,0)*Q128,0)*V135,0)*Y137,0)-AA138</f>
        <v>485</v>
      </c>
      <c r="AD138" s="79"/>
    </row>
    <row r="139" ht="16.5" customHeight="1">
      <c r="A139" s="29">
        <v>61.0</v>
      </c>
      <c r="B139" s="29">
        <v>1375.0</v>
      </c>
      <c r="C139" s="518" t="s">
        <v>8080</v>
      </c>
      <c r="D139" s="389"/>
      <c r="E139" s="389"/>
      <c r="F139" s="527"/>
      <c r="G139" s="527"/>
      <c r="H139" s="527"/>
      <c r="I139" s="532"/>
      <c r="J139" s="94"/>
      <c r="K139" s="140"/>
      <c r="L139" s="140"/>
      <c r="M139" s="8"/>
      <c r="N139" s="536"/>
      <c r="O139" s="102" t="s">
        <v>27</v>
      </c>
      <c r="P139" s="533"/>
      <c r="Q139" s="533"/>
      <c r="R139" s="520"/>
      <c r="S139" s="38"/>
      <c r="T139" s="99"/>
      <c r="U139" s="38"/>
      <c r="V139" s="6"/>
      <c r="W139" s="37"/>
      <c r="X139" s="7"/>
      <c r="Y139" s="39"/>
      <c r="Z139" s="213"/>
      <c r="AA139" s="213"/>
      <c r="AB139" s="213"/>
      <c r="AC139" s="45">
        <f>ROUND(ROUND(H80*M116,0)*Q140,0)</f>
        <v>485</v>
      </c>
      <c r="AD139" s="79"/>
    </row>
    <row r="140" ht="16.5" customHeight="1">
      <c r="A140" s="29">
        <v>61.0</v>
      </c>
      <c r="B140" s="29">
        <v>1376.0</v>
      </c>
      <c r="C140" s="518" t="s">
        <v>8081</v>
      </c>
      <c r="D140" s="389"/>
      <c r="E140" s="389"/>
      <c r="F140" s="527"/>
      <c r="G140" s="527"/>
      <c r="H140" s="527"/>
      <c r="I140" s="532"/>
      <c r="J140" s="94"/>
      <c r="K140" s="140"/>
      <c r="L140" s="140"/>
      <c r="M140" s="8"/>
      <c r="N140" s="535"/>
      <c r="O140" s="482"/>
      <c r="P140" s="83" t="s">
        <v>21</v>
      </c>
      <c r="Q140" s="528">
        <v>0.5</v>
      </c>
      <c r="R140" s="521"/>
      <c r="S140" s="53"/>
      <c r="T140" s="99"/>
      <c r="U140" s="53"/>
      <c r="V140" s="14"/>
      <c r="W140" s="52"/>
      <c r="X140" s="8"/>
      <c r="Y140" s="109"/>
      <c r="Z140" s="213" t="s">
        <v>30</v>
      </c>
      <c r="AA140" s="74">
        <v>5.0</v>
      </c>
      <c r="AB140" s="522" t="s">
        <v>31</v>
      </c>
      <c r="AC140" s="45">
        <f>ROUND(ROUND(H80*M116,0)*Q140,0)-AA140</f>
        <v>480</v>
      </c>
      <c r="AD140" s="79"/>
    </row>
    <row r="141" ht="16.5" customHeight="1">
      <c r="A141" s="29">
        <v>61.0</v>
      </c>
      <c r="B141" s="29">
        <v>1377.0</v>
      </c>
      <c r="C141" s="518" t="s">
        <v>8082</v>
      </c>
      <c r="D141" s="389"/>
      <c r="E141" s="389"/>
      <c r="F141" s="527"/>
      <c r="G141" s="527"/>
      <c r="H141" s="527"/>
      <c r="I141" s="532"/>
      <c r="J141" s="94"/>
      <c r="K141" s="140"/>
      <c r="L141" s="140"/>
      <c r="M141" s="8"/>
      <c r="N141" s="535"/>
      <c r="O141" s="482"/>
      <c r="P141" s="14"/>
      <c r="Q141" s="14"/>
      <c r="R141" s="521"/>
      <c r="S141" s="53"/>
      <c r="T141" s="99"/>
      <c r="U141" s="53"/>
      <c r="V141" s="14"/>
      <c r="W141" s="524" t="s">
        <v>20</v>
      </c>
      <c r="X141" s="41" t="s">
        <v>21</v>
      </c>
      <c r="Y141" s="86">
        <v>0.85</v>
      </c>
      <c r="Z141" s="75"/>
      <c r="AA141" s="213"/>
      <c r="AB141" s="213"/>
      <c r="AC141" s="45">
        <f>ROUND(ROUND(ROUND(H80*M116,0)*Q140,0)*Y141,0)</f>
        <v>412</v>
      </c>
      <c r="AD141" s="79"/>
    </row>
    <row r="142" ht="16.5" customHeight="1">
      <c r="A142" s="29">
        <v>61.0</v>
      </c>
      <c r="B142" s="29">
        <v>1378.0</v>
      </c>
      <c r="C142" s="518" t="s">
        <v>8083</v>
      </c>
      <c r="D142" s="389"/>
      <c r="E142" s="389"/>
      <c r="F142" s="527"/>
      <c r="G142" s="527"/>
      <c r="H142" s="527"/>
      <c r="I142" s="532"/>
      <c r="J142" s="94"/>
      <c r="K142" s="140"/>
      <c r="L142" s="140"/>
      <c r="M142" s="8"/>
      <c r="N142" s="535"/>
      <c r="O142" s="14"/>
      <c r="P142" s="83"/>
      <c r="Q142" s="83"/>
      <c r="R142" s="525"/>
      <c r="S142" s="180"/>
      <c r="T142" s="24"/>
      <c r="U142" s="180"/>
      <c r="V142" s="21"/>
      <c r="W142" s="484"/>
      <c r="X142" s="56"/>
      <c r="Y142" s="526"/>
      <c r="Z142" s="213" t="s">
        <v>30</v>
      </c>
      <c r="AA142" s="74">
        <v>5.0</v>
      </c>
      <c r="AB142" s="522" t="s">
        <v>31</v>
      </c>
      <c r="AC142" s="45">
        <f>ROUND(ROUND(ROUND(H80*M116,0)*Q140,0)*Y141,0)-AA142</f>
        <v>407</v>
      </c>
      <c r="AD142" s="79"/>
    </row>
    <row r="143" ht="16.5" customHeight="1">
      <c r="A143" s="29">
        <v>61.0</v>
      </c>
      <c r="B143" s="29">
        <v>1379.0</v>
      </c>
      <c r="C143" s="518" t="s">
        <v>8084</v>
      </c>
      <c r="D143" s="389"/>
      <c r="E143" s="389"/>
      <c r="F143" s="527"/>
      <c r="G143" s="527"/>
      <c r="H143" s="527"/>
      <c r="I143" s="532"/>
      <c r="J143" s="94"/>
      <c r="K143" s="140"/>
      <c r="L143" s="140"/>
      <c r="M143" s="8"/>
      <c r="N143" s="536"/>
      <c r="O143" s="14"/>
      <c r="P143" s="14"/>
      <c r="Q143" s="14"/>
      <c r="R143" s="102" t="s">
        <v>326</v>
      </c>
      <c r="S143" s="487"/>
      <c r="T143" s="487"/>
      <c r="U143" s="41" t="s">
        <v>21</v>
      </c>
      <c r="V143" s="60">
        <v>0.7</v>
      </c>
      <c r="W143" s="37"/>
      <c r="X143" s="7"/>
      <c r="Y143" s="39"/>
      <c r="Z143" s="213"/>
      <c r="AA143" s="213"/>
      <c r="AB143" s="213"/>
      <c r="AC143" s="45">
        <f>ROUND(ROUND(ROUND(H80*M116,0)*Q140,0)*V143,0)</f>
        <v>340</v>
      </c>
      <c r="AD143" s="79"/>
    </row>
    <row r="144" ht="16.5" customHeight="1">
      <c r="A144" s="29">
        <v>61.0</v>
      </c>
      <c r="B144" s="29">
        <v>1380.0</v>
      </c>
      <c r="C144" s="518" t="s">
        <v>8085</v>
      </c>
      <c r="D144" s="389"/>
      <c r="E144" s="389"/>
      <c r="F144" s="527"/>
      <c r="G144" s="527"/>
      <c r="H144" s="527"/>
      <c r="I144" s="532"/>
      <c r="J144" s="94"/>
      <c r="K144" s="140"/>
      <c r="L144" s="140"/>
      <c r="M144" s="8"/>
      <c r="N144" s="536"/>
      <c r="O144" s="14"/>
      <c r="P144" s="14"/>
      <c r="Q144" s="14"/>
      <c r="R144" s="482"/>
      <c r="U144" s="83"/>
      <c r="V144" s="528"/>
      <c r="W144" s="227"/>
      <c r="X144" s="22"/>
      <c r="Y144" s="109"/>
      <c r="Z144" s="213" t="s">
        <v>30</v>
      </c>
      <c r="AA144" s="74">
        <v>5.0</v>
      </c>
      <c r="AB144" s="522" t="s">
        <v>31</v>
      </c>
      <c r="AC144" s="45">
        <f>ROUND(ROUND(ROUND(H80*M116,0)*Q140,0)*V143,0)-AA144</f>
        <v>335</v>
      </c>
      <c r="AD144" s="79"/>
    </row>
    <row r="145" ht="16.5" customHeight="1">
      <c r="A145" s="29">
        <v>61.0</v>
      </c>
      <c r="B145" s="29">
        <v>1381.0</v>
      </c>
      <c r="C145" s="518" t="s">
        <v>8086</v>
      </c>
      <c r="D145" s="389"/>
      <c r="E145" s="389"/>
      <c r="F145" s="527"/>
      <c r="G145" s="527"/>
      <c r="H145" s="527"/>
      <c r="I145" s="532"/>
      <c r="J145" s="94"/>
      <c r="K145" s="140"/>
      <c r="L145" s="140"/>
      <c r="M145" s="8"/>
      <c r="N145" s="254"/>
      <c r="O145" s="83"/>
      <c r="P145" s="83"/>
      <c r="R145" s="482"/>
      <c r="U145" s="99"/>
      <c r="V145" s="529"/>
      <c r="W145" s="524" t="s">
        <v>20</v>
      </c>
      <c r="X145" s="41" t="s">
        <v>21</v>
      </c>
      <c r="Y145" s="86">
        <v>0.85</v>
      </c>
      <c r="Z145" s="75"/>
      <c r="AA145" s="213"/>
      <c r="AB145" s="213"/>
      <c r="AC145" s="45">
        <f>ROUND(ROUND(ROUND(ROUND(H80*M116,0)*Q140,0)*V143,0)*Y145,0)</f>
        <v>289</v>
      </c>
      <c r="AD145" s="79"/>
    </row>
    <row r="146" ht="16.5" customHeight="1">
      <c r="A146" s="29">
        <v>61.0</v>
      </c>
      <c r="B146" s="29">
        <v>1382.0</v>
      </c>
      <c r="C146" s="518" t="s">
        <v>8087</v>
      </c>
      <c r="D146" s="389"/>
      <c r="E146" s="389"/>
      <c r="F146" s="527"/>
      <c r="G146" s="527"/>
      <c r="H146" s="527"/>
      <c r="I146" s="532"/>
      <c r="J146" s="94"/>
      <c r="K146" s="140"/>
      <c r="L146" s="140"/>
      <c r="M146" s="8"/>
      <c r="N146" s="254"/>
      <c r="O146" s="83"/>
      <c r="P146" s="83"/>
      <c r="Q146" s="83"/>
      <c r="R146" s="530"/>
      <c r="S146" s="531"/>
      <c r="T146" s="24"/>
      <c r="U146" s="24"/>
      <c r="V146" s="26"/>
      <c r="W146" s="484"/>
      <c r="X146" s="56"/>
      <c r="Y146" s="526"/>
      <c r="Z146" s="213" t="s">
        <v>30</v>
      </c>
      <c r="AA146" s="74">
        <v>5.0</v>
      </c>
      <c r="AB146" s="522" t="s">
        <v>31</v>
      </c>
      <c r="AC146" s="45">
        <f>ROUND(ROUND(ROUND(ROUND(H80*M116,0)*Q140,0)*V143,0)*Y145,0)-AA146</f>
        <v>284</v>
      </c>
      <c r="AD146" s="79"/>
    </row>
    <row r="147" ht="16.5" customHeight="1">
      <c r="A147" s="29">
        <v>61.0</v>
      </c>
      <c r="B147" s="29">
        <v>1383.0</v>
      </c>
      <c r="C147" s="518" t="s">
        <v>8088</v>
      </c>
      <c r="D147" s="389"/>
      <c r="E147" s="389"/>
      <c r="F147" s="527"/>
      <c r="G147" s="527"/>
      <c r="H147" s="527"/>
      <c r="I147" s="532"/>
      <c r="J147" s="94"/>
      <c r="K147" s="140"/>
      <c r="L147" s="140"/>
      <c r="M147" s="8"/>
      <c r="N147" s="536"/>
      <c r="O147" s="83"/>
      <c r="P147" s="528"/>
      <c r="Q147" s="486"/>
      <c r="R147" s="102" t="s">
        <v>329</v>
      </c>
      <c r="S147" s="487"/>
      <c r="T147" s="487"/>
      <c r="U147" s="83" t="s">
        <v>21</v>
      </c>
      <c r="V147" s="528">
        <v>0.85</v>
      </c>
      <c r="W147" s="37"/>
      <c r="X147" s="7"/>
      <c r="Y147" s="39"/>
      <c r="Z147" s="213"/>
      <c r="AA147" s="213"/>
      <c r="AB147" s="213"/>
      <c r="AC147" s="45">
        <f>ROUND(ROUND(ROUND(H80*M116,0)*Q140,0)*V147,0)</f>
        <v>412</v>
      </c>
      <c r="AD147" s="79"/>
    </row>
    <row r="148" ht="16.5" customHeight="1">
      <c r="A148" s="29">
        <v>61.0</v>
      </c>
      <c r="B148" s="29">
        <v>1384.0</v>
      </c>
      <c r="C148" s="518" t="s">
        <v>8089</v>
      </c>
      <c r="D148" s="389"/>
      <c r="E148" s="389"/>
      <c r="F148" s="527"/>
      <c r="G148" s="527"/>
      <c r="H148" s="527"/>
      <c r="I148" s="532"/>
      <c r="J148" s="94"/>
      <c r="K148" s="140"/>
      <c r="L148" s="140"/>
      <c r="M148" s="8"/>
      <c r="N148" s="536"/>
      <c r="O148" s="83"/>
      <c r="P148" s="528"/>
      <c r="Q148" s="528"/>
      <c r="R148" s="482"/>
      <c r="U148" s="83"/>
      <c r="V148" s="528"/>
      <c r="W148" s="227"/>
      <c r="X148" s="22"/>
      <c r="Y148" s="109"/>
      <c r="Z148" s="213" t="s">
        <v>30</v>
      </c>
      <c r="AA148" s="74">
        <v>5.0</v>
      </c>
      <c r="AB148" s="522" t="s">
        <v>31</v>
      </c>
      <c r="AC148" s="45">
        <f>ROUND(ROUND(ROUND(H80*M116,0)*Q140,0)*V147,0)-AA148</f>
        <v>407</v>
      </c>
      <c r="AD148" s="79"/>
    </row>
    <row r="149" ht="16.5" customHeight="1">
      <c r="A149" s="29">
        <v>61.0</v>
      </c>
      <c r="B149" s="29">
        <v>1385.0</v>
      </c>
      <c r="C149" s="518" t="s">
        <v>8090</v>
      </c>
      <c r="D149" s="389"/>
      <c r="E149" s="389"/>
      <c r="F149" s="527"/>
      <c r="G149" s="527"/>
      <c r="H149" s="527"/>
      <c r="I149" s="532"/>
      <c r="J149" s="94"/>
      <c r="K149" s="140"/>
      <c r="L149" s="140"/>
      <c r="M149" s="8"/>
      <c r="N149" s="254"/>
      <c r="O149" s="83"/>
      <c r="P149" s="528"/>
      <c r="Q149" s="528"/>
      <c r="R149" s="482"/>
      <c r="U149" s="99"/>
      <c r="V149" s="529"/>
      <c r="W149" s="524" t="s">
        <v>20</v>
      </c>
      <c r="X149" s="41" t="s">
        <v>21</v>
      </c>
      <c r="Y149" s="86">
        <v>0.85</v>
      </c>
      <c r="Z149" s="75"/>
      <c r="AA149" s="213"/>
      <c r="AB149" s="213"/>
      <c r="AC149" s="45">
        <f>ROUND(ROUND(ROUND(ROUND(H80*M116,0)*Q140,0)*V147,0)*Y149,0)</f>
        <v>350</v>
      </c>
      <c r="AD149" s="79"/>
    </row>
    <row r="150" ht="16.5" customHeight="1">
      <c r="A150" s="29">
        <v>61.0</v>
      </c>
      <c r="B150" s="29">
        <v>1386.0</v>
      </c>
      <c r="C150" s="518" t="s">
        <v>8091</v>
      </c>
      <c r="D150" s="389"/>
      <c r="E150" s="389"/>
      <c r="F150" s="527"/>
      <c r="G150" s="527"/>
      <c r="H150" s="527"/>
      <c r="I150" s="532"/>
      <c r="J150" s="94"/>
      <c r="K150" s="140"/>
      <c r="L150" s="140"/>
      <c r="M150" s="8"/>
      <c r="N150" s="537"/>
      <c r="O150" s="83"/>
      <c r="P150" s="83"/>
      <c r="Q150" s="83"/>
      <c r="R150" s="484"/>
      <c r="S150" s="232"/>
      <c r="T150" s="232"/>
      <c r="U150" s="24"/>
      <c r="V150" s="26"/>
      <c r="W150" s="484"/>
      <c r="X150" s="56"/>
      <c r="Y150" s="526"/>
      <c r="Z150" s="213" t="s">
        <v>30</v>
      </c>
      <c r="AA150" s="74">
        <v>5.0</v>
      </c>
      <c r="AB150" s="522" t="s">
        <v>31</v>
      </c>
      <c r="AC150" s="45">
        <f>ROUND(ROUND(ROUND(ROUND(H80*M116,0)*Q140,0)*V147,0)*Y149,0)-AA150</f>
        <v>345</v>
      </c>
      <c r="AD150" s="79"/>
    </row>
    <row r="151" ht="16.5" customHeight="1">
      <c r="A151" s="29">
        <v>61.0</v>
      </c>
      <c r="B151" s="29">
        <v>1151.0</v>
      </c>
      <c r="C151" s="518" t="s">
        <v>8092</v>
      </c>
      <c r="D151" s="389"/>
      <c r="E151" s="389"/>
      <c r="F151" s="102" t="s">
        <v>8093</v>
      </c>
      <c r="G151" s="169"/>
      <c r="H151" s="169"/>
      <c r="I151" s="519"/>
      <c r="J151" s="168"/>
      <c r="K151" s="152"/>
      <c r="L151" s="152"/>
      <c r="M151" s="7"/>
      <c r="N151" s="37"/>
      <c r="O151" s="7"/>
      <c r="P151" s="7"/>
      <c r="Q151" s="7"/>
      <c r="R151" s="520"/>
      <c r="S151" s="38"/>
      <c r="T151" s="38"/>
      <c r="U151" s="6"/>
      <c r="V151" s="7"/>
      <c r="W151" s="37"/>
      <c r="X151" s="7"/>
      <c r="Y151" s="39"/>
      <c r="Z151" s="213"/>
      <c r="AA151" s="213"/>
      <c r="AB151" s="213"/>
      <c r="AC151" s="45">
        <f>ROUND(H152,0)</f>
        <v>929</v>
      </c>
      <c r="AD151" s="79"/>
    </row>
    <row r="152" ht="16.5" customHeight="1">
      <c r="A152" s="29">
        <v>61.0</v>
      </c>
      <c r="B152" s="29">
        <v>1152.0</v>
      </c>
      <c r="C152" s="518" t="s">
        <v>8094</v>
      </c>
      <c r="D152" s="231"/>
      <c r="E152" s="231"/>
      <c r="F152" s="482"/>
      <c r="G152" s="174"/>
      <c r="H152" s="50">
        <v>929.0</v>
      </c>
      <c r="I152" s="8" t="s">
        <v>9</v>
      </c>
      <c r="J152" s="94"/>
      <c r="K152" s="140"/>
      <c r="L152" s="140"/>
      <c r="M152" s="8"/>
      <c r="N152" s="52"/>
      <c r="O152" s="8"/>
      <c r="P152" s="8"/>
      <c r="Q152" s="8"/>
      <c r="R152" s="521"/>
      <c r="S152" s="53"/>
      <c r="T152" s="53"/>
      <c r="U152" s="14"/>
      <c r="V152" s="8"/>
      <c r="W152" s="52"/>
      <c r="X152" s="8"/>
      <c r="Y152" s="109"/>
      <c r="Z152" s="213" t="s">
        <v>30</v>
      </c>
      <c r="AA152" s="74">
        <v>5.0</v>
      </c>
      <c r="AB152" s="522" t="s">
        <v>31</v>
      </c>
      <c r="AC152" s="45">
        <f>ROUND(H152,0)-AA152</f>
        <v>924</v>
      </c>
      <c r="AD152" s="79"/>
    </row>
    <row r="153" ht="16.5" customHeight="1">
      <c r="A153" s="29">
        <v>61.0</v>
      </c>
      <c r="B153" s="29">
        <v>1390.0</v>
      </c>
      <c r="C153" s="518" t="s">
        <v>8095</v>
      </c>
      <c r="D153" s="231"/>
      <c r="E153" s="231"/>
      <c r="F153" s="482"/>
      <c r="G153" s="174"/>
      <c r="H153" s="174"/>
      <c r="I153" s="523"/>
      <c r="J153" s="94"/>
      <c r="K153" s="140"/>
      <c r="L153" s="140"/>
      <c r="M153" s="8"/>
      <c r="N153" s="52"/>
      <c r="O153" s="8"/>
      <c r="P153" s="8"/>
      <c r="Q153" s="8"/>
      <c r="R153" s="521"/>
      <c r="S153" s="53"/>
      <c r="T153" s="53"/>
      <c r="U153" s="14"/>
      <c r="V153" s="54"/>
      <c r="W153" s="524" t="s">
        <v>20</v>
      </c>
      <c r="X153" s="41" t="s">
        <v>21</v>
      </c>
      <c r="Y153" s="86">
        <v>0.85</v>
      </c>
      <c r="Z153" s="75"/>
      <c r="AA153" s="213"/>
      <c r="AB153" s="213"/>
      <c r="AC153" s="45">
        <f>ROUND(H152*Y153,0)</f>
        <v>790</v>
      </c>
      <c r="AD153" s="79"/>
    </row>
    <row r="154" ht="16.5" customHeight="1">
      <c r="A154" s="29">
        <v>61.0</v>
      </c>
      <c r="B154" s="29">
        <v>1391.0</v>
      </c>
      <c r="C154" s="518" t="s">
        <v>8096</v>
      </c>
      <c r="D154" s="231"/>
      <c r="E154" s="231"/>
      <c r="F154" s="174"/>
      <c r="G154" s="174"/>
      <c r="H154" s="174"/>
      <c r="I154" s="174"/>
      <c r="J154" s="94"/>
      <c r="K154" s="140"/>
      <c r="L154" s="140"/>
      <c r="M154" s="8"/>
      <c r="N154" s="52"/>
      <c r="O154" s="8"/>
      <c r="P154" s="8"/>
      <c r="Q154" s="8"/>
      <c r="R154" s="525"/>
      <c r="S154" s="180"/>
      <c r="T154" s="180"/>
      <c r="U154" s="21"/>
      <c r="V154" s="109"/>
      <c r="W154" s="484"/>
      <c r="X154" s="56"/>
      <c r="Y154" s="526"/>
      <c r="Z154" s="213" t="s">
        <v>30</v>
      </c>
      <c r="AA154" s="74">
        <v>5.0</v>
      </c>
      <c r="AB154" s="522" t="s">
        <v>31</v>
      </c>
      <c r="AC154" s="45">
        <f>ROUND(H152*Y153,0)-AA154</f>
        <v>785</v>
      </c>
      <c r="AD154" s="79"/>
    </row>
    <row r="155" ht="16.5" customHeight="1">
      <c r="A155" s="29">
        <v>61.0</v>
      </c>
      <c r="B155" s="29">
        <v>1153.0</v>
      </c>
      <c r="C155" s="518" t="s">
        <v>8097</v>
      </c>
      <c r="D155" s="231"/>
      <c r="E155" s="231"/>
      <c r="F155" s="527"/>
      <c r="G155" s="527"/>
      <c r="H155" s="14"/>
      <c r="I155" s="14"/>
      <c r="J155" s="94"/>
      <c r="K155" s="140"/>
      <c r="L155" s="140"/>
      <c r="M155" s="8"/>
      <c r="N155" s="52"/>
      <c r="O155" s="8"/>
      <c r="P155" s="8"/>
      <c r="Q155" s="8"/>
      <c r="R155" s="102" t="s">
        <v>326</v>
      </c>
      <c r="S155" s="487"/>
      <c r="T155" s="487"/>
      <c r="U155" s="41" t="s">
        <v>21</v>
      </c>
      <c r="V155" s="60">
        <v>0.7</v>
      </c>
      <c r="W155" s="37"/>
      <c r="X155" s="7"/>
      <c r="Y155" s="39"/>
      <c r="Z155" s="213"/>
      <c r="AA155" s="213"/>
      <c r="AB155" s="213"/>
      <c r="AC155" s="45">
        <f>ROUND(H152*V155,0)</f>
        <v>650</v>
      </c>
      <c r="AD155" s="79"/>
    </row>
    <row r="156" ht="16.5" customHeight="1">
      <c r="A156" s="29">
        <v>61.0</v>
      </c>
      <c r="B156" s="29">
        <v>1154.0</v>
      </c>
      <c r="C156" s="518" t="s">
        <v>8098</v>
      </c>
      <c r="D156" s="231"/>
      <c r="E156" s="231"/>
      <c r="F156" s="527"/>
      <c r="G156" s="527"/>
      <c r="H156" s="8"/>
      <c r="I156" s="144"/>
      <c r="J156" s="94"/>
      <c r="K156" s="140"/>
      <c r="L156" s="140"/>
      <c r="M156" s="8"/>
      <c r="N156" s="52"/>
      <c r="O156" s="8"/>
      <c r="P156" s="8"/>
      <c r="Q156" s="8"/>
      <c r="R156" s="482"/>
      <c r="U156" s="83"/>
      <c r="V156" s="528"/>
      <c r="W156" s="227"/>
      <c r="X156" s="22"/>
      <c r="Y156" s="109"/>
      <c r="Z156" s="213" t="s">
        <v>30</v>
      </c>
      <c r="AA156" s="74">
        <v>5.0</v>
      </c>
      <c r="AB156" s="522" t="s">
        <v>31</v>
      </c>
      <c r="AC156" s="45">
        <f>ROUND(H152*V155,0)-AA156</f>
        <v>645</v>
      </c>
      <c r="AD156" s="79"/>
    </row>
    <row r="157" ht="16.5" customHeight="1">
      <c r="A157" s="29">
        <v>61.0</v>
      </c>
      <c r="B157" s="29">
        <v>1392.0</v>
      </c>
      <c r="C157" s="518" t="s">
        <v>8099</v>
      </c>
      <c r="D157" s="389"/>
      <c r="E157" s="231"/>
      <c r="F157" s="113"/>
      <c r="G157" s="113"/>
      <c r="H157" s="8"/>
      <c r="I157" s="144"/>
      <c r="J157" s="94"/>
      <c r="K157" s="140"/>
      <c r="L157" s="140"/>
      <c r="M157" s="8"/>
      <c r="N157" s="52"/>
      <c r="O157" s="8"/>
      <c r="P157" s="8"/>
      <c r="Q157" s="8"/>
      <c r="R157" s="482"/>
      <c r="U157" s="99"/>
      <c r="V157" s="529"/>
      <c r="W157" s="524" t="s">
        <v>20</v>
      </c>
      <c r="X157" s="41" t="s">
        <v>21</v>
      </c>
      <c r="Y157" s="86">
        <v>0.85</v>
      </c>
      <c r="Z157" s="75"/>
      <c r="AA157" s="213"/>
      <c r="AB157" s="213"/>
      <c r="AC157" s="45">
        <f>ROUND(ROUND(H152*V155,0)*Y157,0)</f>
        <v>553</v>
      </c>
      <c r="AD157" s="79"/>
    </row>
    <row r="158" ht="16.5" customHeight="1">
      <c r="A158" s="29">
        <v>61.0</v>
      </c>
      <c r="B158" s="29">
        <v>1393.0</v>
      </c>
      <c r="C158" s="518" t="s">
        <v>8100</v>
      </c>
      <c r="D158" s="389"/>
      <c r="E158" s="231"/>
      <c r="F158" s="113"/>
      <c r="G158" s="113"/>
      <c r="H158" s="8"/>
      <c r="I158" s="144"/>
      <c r="J158" s="94"/>
      <c r="K158" s="140"/>
      <c r="L158" s="140"/>
      <c r="M158" s="8"/>
      <c r="N158" s="52"/>
      <c r="O158" s="8"/>
      <c r="P158" s="8"/>
      <c r="Q158" s="8"/>
      <c r="R158" s="530"/>
      <c r="S158" s="531"/>
      <c r="T158" s="24"/>
      <c r="U158" s="24"/>
      <c r="V158" s="26"/>
      <c r="W158" s="484"/>
      <c r="X158" s="56"/>
      <c r="Y158" s="526"/>
      <c r="Z158" s="213" t="s">
        <v>30</v>
      </c>
      <c r="AA158" s="74">
        <v>5.0</v>
      </c>
      <c r="AB158" s="522" t="s">
        <v>31</v>
      </c>
      <c r="AC158" s="45">
        <f>ROUND(ROUND(H152*V155,0)*Y157,0)-AA158</f>
        <v>548</v>
      </c>
      <c r="AD158" s="79"/>
    </row>
    <row r="159" ht="16.5" customHeight="1">
      <c r="A159" s="29">
        <v>61.0</v>
      </c>
      <c r="B159" s="29">
        <v>1717.0</v>
      </c>
      <c r="C159" s="518" t="s">
        <v>8101</v>
      </c>
      <c r="D159" s="389"/>
      <c r="E159" s="231"/>
      <c r="F159" s="113"/>
      <c r="G159" s="113"/>
      <c r="H159" s="8"/>
      <c r="I159" s="144"/>
      <c r="J159" s="94"/>
      <c r="K159" s="140"/>
      <c r="L159" s="140"/>
      <c r="M159" s="8"/>
      <c r="N159" s="52"/>
      <c r="O159" s="8"/>
      <c r="P159" s="8"/>
      <c r="Q159" s="54"/>
      <c r="R159" s="102" t="s">
        <v>329</v>
      </c>
      <c r="S159" s="487"/>
      <c r="T159" s="487"/>
      <c r="U159" s="83" t="s">
        <v>21</v>
      </c>
      <c r="V159" s="528">
        <v>0.85</v>
      </c>
      <c r="W159" s="37"/>
      <c r="X159" s="7"/>
      <c r="Y159" s="39"/>
      <c r="Z159" s="213"/>
      <c r="AA159" s="213"/>
      <c r="AB159" s="213"/>
      <c r="AC159" s="45">
        <f>ROUND(H152*V159,0)</f>
        <v>790</v>
      </c>
      <c r="AD159" s="79"/>
    </row>
    <row r="160" ht="16.5" customHeight="1">
      <c r="A160" s="29">
        <v>61.0</v>
      </c>
      <c r="B160" s="29">
        <v>1718.0</v>
      </c>
      <c r="C160" s="518" t="s">
        <v>8102</v>
      </c>
      <c r="D160" s="389"/>
      <c r="E160" s="231"/>
      <c r="F160" s="113"/>
      <c r="G160" s="113"/>
      <c r="H160" s="8"/>
      <c r="I160" s="144"/>
      <c r="J160" s="94"/>
      <c r="K160" s="140"/>
      <c r="L160" s="140"/>
      <c r="M160" s="8"/>
      <c r="N160" s="52"/>
      <c r="O160" s="8"/>
      <c r="P160" s="8"/>
      <c r="Q160" s="8"/>
      <c r="R160" s="482"/>
      <c r="U160" s="83"/>
      <c r="V160" s="528"/>
      <c r="W160" s="227"/>
      <c r="X160" s="22"/>
      <c r="Y160" s="109"/>
      <c r="Z160" s="213" t="s">
        <v>30</v>
      </c>
      <c r="AA160" s="74">
        <v>5.0</v>
      </c>
      <c r="AB160" s="522" t="s">
        <v>31</v>
      </c>
      <c r="AC160" s="45">
        <f>ROUND(H152*V159,0)-AA160</f>
        <v>785</v>
      </c>
      <c r="AD160" s="79"/>
    </row>
    <row r="161" ht="16.5" customHeight="1">
      <c r="A161" s="29">
        <v>61.0</v>
      </c>
      <c r="B161" s="29">
        <v>1394.0</v>
      </c>
      <c r="C161" s="518" t="s">
        <v>8103</v>
      </c>
      <c r="D161" s="389"/>
      <c r="E161" s="231"/>
      <c r="F161" s="527"/>
      <c r="G161" s="527"/>
      <c r="H161" s="527"/>
      <c r="I161" s="532"/>
      <c r="J161" s="94"/>
      <c r="K161" s="140"/>
      <c r="L161" s="140"/>
      <c r="M161" s="8"/>
      <c r="N161" s="52"/>
      <c r="O161" s="8"/>
      <c r="P161" s="8"/>
      <c r="Q161" s="8"/>
      <c r="R161" s="482"/>
      <c r="U161" s="99"/>
      <c r="V161" s="529"/>
      <c r="W161" s="524" t="s">
        <v>20</v>
      </c>
      <c r="X161" s="41" t="s">
        <v>21</v>
      </c>
      <c r="Y161" s="86">
        <v>0.85</v>
      </c>
      <c r="Z161" s="75"/>
      <c r="AA161" s="213"/>
      <c r="AB161" s="213"/>
      <c r="AC161" s="45">
        <f>ROUND(ROUND(H152*V159,0)*Y161,0)</f>
        <v>672</v>
      </c>
      <c r="AD161" s="79"/>
    </row>
    <row r="162" ht="16.5" customHeight="1">
      <c r="A162" s="29">
        <v>61.0</v>
      </c>
      <c r="B162" s="29">
        <v>1395.0</v>
      </c>
      <c r="C162" s="518" t="s">
        <v>8104</v>
      </c>
      <c r="D162" s="389"/>
      <c r="E162" s="231"/>
      <c r="F162" s="527"/>
      <c r="G162" s="527"/>
      <c r="H162" s="527"/>
      <c r="I162" s="532"/>
      <c r="J162" s="94"/>
      <c r="K162" s="140"/>
      <c r="L162" s="140"/>
      <c r="M162" s="8"/>
      <c r="N162" s="227"/>
      <c r="O162" s="22"/>
      <c r="P162" s="22"/>
      <c r="Q162" s="22"/>
      <c r="R162" s="484"/>
      <c r="S162" s="232"/>
      <c r="T162" s="232"/>
      <c r="U162" s="24"/>
      <c r="V162" s="26"/>
      <c r="W162" s="484"/>
      <c r="X162" s="56"/>
      <c r="Y162" s="526"/>
      <c r="Z162" s="213" t="s">
        <v>30</v>
      </c>
      <c r="AA162" s="74">
        <v>5.0</v>
      </c>
      <c r="AB162" s="522" t="s">
        <v>31</v>
      </c>
      <c r="AC162" s="45">
        <f>ROUND(ROUND(H152*V159,0)*Y161,0)-AA162</f>
        <v>667</v>
      </c>
      <c r="AD162" s="79"/>
    </row>
    <row r="163" ht="16.5" customHeight="1">
      <c r="A163" s="29">
        <v>61.0</v>
      </c>
      <c r="B163" s="29">
        <v>1155.0</v>
      </c>
      <c r="C163" s="518" t="s">
        <v>8105</v>
      </c>
      <c r="D163" s="389"/>
      <c r="E163" s="389"/>
      <c r="F163" s="527"/>
      <c r="G163" s="527"/>
      <c r="H163" s="527"/>
      <c r="I163" s="532"/>
      <c r="J163" s="94"/>
      <c r="K163" s="140"/>
      <c r="L163" s="140"/>
      <c r="M163" s="8"/>
      <c r="N163" s="206" t="s">
        <v>23</v>
      </c>
      <c r="O163" s="102" t="s">
        <v>24</v>
      </c>
      <c r="P163" s="533"/>
      <c r="Q163" s="533"/>
      <c r="R163" s="520"/>
      <c r="S163" s="38"/>
      <c r="T163" s="38"/>
      <c r="U163" s="6"/>
      <c r="V163" s="7"/>
      <c r="W163" s="37"/>
      <c r="X163" s="7"/>
      <c r="Y163" s="39"/>
      <c r="Z163" s="213"/>
      <c r="AA163" s="213"/>
      <c r="AB163" s="213"/>
      <c r="AC163" s="45">
        <f>ROUND(H152*Q164,0)</f>
        <v>650</v>
      </c>
      <c r="AD163" s="79"/>
    </row>
    <row r="164" ht="16.5" customHeight="1">
      <c r="A164" s="29">
        <v>61.0</v>
      </c>
      <c r="B164" s="29">
        <v>1156.0</v>
      </c>
      <c r="C164" s="518" t="s">
        <v>8106</v>
      </c>
      <c r="D164" s="389"/>
      <c r="E164" s="389"/>
      <c r="F164" s="527"/>
      <c r="G164" s="527"/>
      <c r="H164" s="527"/>
      <c r="I164" s="532"/>
      <c r="J164" s="94"/>
      <c r="K164" s="140"/>
      <c r="L164" s="140"/>
      <c r="M164" s="8"/>
      <c r="N164" s="481"/>
      <c r="O164" s="482"/>
      <c r="P164" s="83" t="s">
        <v>21</v>
      </c>
      <c r="Q164" s="528">
        <v>0.7</v>
      </c>
      <c r="R164" s="521"/>
      <c r="S164" s="53"/>
      <c r="T164" s="53"/>
      <c r="U164" s="14"/>
      <c r="V164" s="8"/>
      <c r="W164" s="52"/>
      <c r="X164" s="8"/>
      <c r="Y164" s="109"/>
      <c r="Z164" s="213" t="s">
        <v>30</v>
      </c>
      <c r="AA164" s="74">
        <v>5.0</v>
      </c>
      <c r="AB164" s="522" t="s">
        <v>31</v>
      </c>
      <c r="AC164" s="45">
        <f>ROUND(H152*Q164,0)-AA164</f>
        <v>645</v>
      </c>
      <c r="AD164" s="79"/>
    </row>
    <row r="165" ht="16.5" customHeight="1">
      <c r="A165" s="29">
        <v>61.0</v>
      </c>
      <c r="B165" s="29">
        <v>1396.0</v>
      </c>
      <c r="C165" s="518" t="s">
        <v>8107</v>
      </c>
      <c r="D165" s="389"/>
      <c r="E165" s="389"/>
      <c r="F165" s="527"/>
      <c r="G165" s="527"/>
      <c r="H165" s="527"/>
      <c r="I165" s="532"/>
      <c r="J165" s="94"/>
      <c r="K165" s="140"/>
      <c r="L165" s="140"/>
      <c r="M165" s="8"/>
      <c r="N165" s="481"/>
      <c r="O165" s="482"/>
      <c r="P165" s="14"/>
      <c r="Q165" s="14"/>
      <c r="R165" s="521"/>
      <c r="S165" s="53"/>
      <c r="T165" s="53"/>
      <c r="U165" s="14"/>
      <c r="V165" s="54"/>
      <c r="W165" s="524" t="s">
        <v>20</v>
      </c>
      <c r="X165" s="41" t="s">
        <v>21</v>
      </c>
      <c r="Y165" s="86">
        <v>0.85</v>
      </c>
      <c r="Z165" s="75"/>
      <c r="AA165" s="213"/>
      <c r="AB165" s="213"/>
      <c r="AC165" s="45">
        <f>ROUND(ROUND(H152*Q164,0)*Y165,0)</f>
        <v>553</v>
      </c>
      <c r="AD165" s="79"/>
    </row>
    <row r="166" ht="16.5" customHeight="1">
      <c r="A166" s="29">
        <v>61.0</v>
      </c>
      <c r="B166" s="29">
        <v>1397.0</v>
      </c>
      <c r="C166" s="518" t="s">
        <v>8108</v>
      </c>
      <c r="D166" s="389"/>
      <c r="E166" s="389"/>
      <c r="F166" s="527"/>
      <c r="G166" s="527"/>
      <c r="H166" s="527"/>
      <c r="I166" s="532"/>
      <c r="J166" s="94"/>
      <c r="K166" s="140"/>
      <c r="L166" s="140"/>
      <c r="M166" s="8"/>
      <c r="N166" s="535"/>
      <c r="O166" s="14"/>
      <c r="P166" s="83"/>
      <c r="Q166" s="83"/>
      <c r="R166" s="525"/>
      <c r="S166" s="180"/>
      <c r="T166" s="180"/>
      <c r="U166" s="21"/>
      <c r="V166" s="109"/>
      <c r="W166" s="484"/>
      <c r="X166" s="56"/>
      <c r="Y166" s="526"/>
      <c r="Z166" s="213" t="s">
        <v>30</v>
      </c>
      <c r="AA166" s="74">
        <v>5.0</v>
      </c>
      <c r="AB166" s="522" t="s">
        <v>31</v>
      </c>
      <c r="AC166" s="45">
        <f>ROUND(ROUND(H152*Q164,0)*Y165,0)-AA166</f>
        <v>548</v>
      </c>
      <c r="AD166" s="79"/>
    </row>
    <row r="167" ht="16.5" customHeight="1">
      <c r="A167" s="29">
        <v>61.0</v>
      </c>
      <c r="B167" s="29">
        <v>1157.0</v>
      </c>
      <c r="C167" s="518" t="s">
        <v>8109</v>
      </c>
      <c r="D167" s="389"/>
      <c r="E167" s="389"/>
      <c r="F167" s="527"/>
      <c r="G167" s="527"/>
      <c r="H167" s="527"/>
      <c r="I167" s="532"/>
      <c r="J167" s="94"/>
      <c r="K167" s="140"/>
      <c r="L167" s="140"/>
      <c r="M167" s="8"/>
      <c r="N167" s="536"/>
      <c r="O167" s="14"/>
      <c r="P167" s="14"/>
      <c r="Q167" s="14"/>
      <c r="R167" s="102" t="s">
        <v>326</v>
      </c>
      <c r="S167" s="487"/>
      <c r="T167" s="487"/>
      <c r="U167" s="41" t="s">
        <v>21</v>
      </c>
      <c r="V167" s="60">
        <v>0.7</v>
      </c>
      <c r="W167" s="37"/>
      <c r="X167" s="7"/>
      <c r="Y167" s="39"/>
      <c r="Z167" s="213"/>
      <c r="AA167" s="213"/>
      <c r="AB167" s="213"/>
      <c r="AC167" s="45">
        <f>ROUND(ROUND(H152*Q164,0)*V167,0)</f>
        <v>455</v>
      </c>
      <c r="AD167" s="79"/>
    </row>
    <row r="168" ht="16.5" customHeight="1">
      <c r="A168" s="29">
        <v>61.0</v>
      </c>
      <c r="B168" s="29">
        <v>1158.0</v>
      </c>
      <c r="C168" s="518" t="s">
        <v>8110</v>
      </c>
      <c r="D168" s="389"/>
      <c r="E168" s="389"/>
      <c r="F168" s="527"/>
      <c r="G168" s="527"/>
      <c r="H168" s="527"/>
      <c r="I168" s="532"/>
      <c r="J168" s="94"/>
      <c r="K168" s="140"/>
      <c r="L168" s="140"/>
      <c r="M168" s="8"/>
      <c r="N168" s="536"/>
      <c r="O168" s="14"/>
      <c r="P168" s="14"/>
      <c r="Q168" s="14"/>
      <c r="R168" s="482"/>
      <c r="U168" s="83"/>
      <c r="V168" s="528"/>
      <c r="W168" s="227"/>
      <c r="X168" s="22"/>
      <c r="Y168" s="109"/>
      <c r="Z168" s="213" t="s">
        <v>30</v>
      </c>
      <c r="AA168" s="74">
        <v>5.0</v>
      </c>
      <c r="AB168" s="522" t="s">
        <v>31</v>
      </c>
      <c r="AC168" s="45">
        <f>ROUND(ROUND(H152*Q164,0)*V167,0)-AA168</f>
        <v>450</v>
      </c>
      <c r="AD168" s="79"/>
    </row>
    <row r="169" ht="16.5" customHeight="1">
      <c r="A169" s="29">
        <v>61.0</v>
      </c>
      <c r="B169" s="29">
        <v>1398.0</v>
      </c>
      <c r="C169" s="518" t="s">
        <v>8111</v>
      </c>
      <c r="D169" s="389"/>
      <c r="E169" s="389"/>
      <c r="F169" s="527"/>
      <c r="G169" s="527"/>
      <c r="H169" s="527"/>
      <c r="I169" s="532"/>
      <c r="J169" s="94"/>
      <c r="K169" s="140"/>
      <c r="L169" s="140"/>
      <c r="M169" s="8"/>
      <c r="N169" s="254"/>
      <c r="O169" s="83"/>
      <c r="P169" s="83"/>
      <c r="R169" s="482"/>
      <c r="U169" s="99"/>
      <c r="V169" s="529"/>
      <c r="W169" s="524" t="s">
        <v>20</v>
      </c>
      <c r="X169" s="41" t="s">
        <v>21</v>
      </c>
      <c r="Y169" s="86">
        <v>0.85</v>
      </c>
      <c r="Z169" s="75"/>
      <c r="AA169" s="213"/>
      <c r="AB169" s="213"/>
      <c r="AC169" s="45">
        <f>ROUND(ROUND(ROUND(H152*Q164,0)*V167,0)*Y169,0)</f>
        <v>387</v>
      </c>
      <c r="AD169" s="79"/>
    </row>
    <row r="170" ht="16.5" customHeight="1">
      <c r="A170" s="29">
        <v>61.0</v>
      </c>
      <c r="B170" s="29">
        <v>1399.0</v>
      </c>
      <c r="C170" s="518" t="s">
        <v>8112</v>
      </c>
      <c r="D170" s="389"/>
      <c r="E170" s="389"/>
      <c r="F170" s="527"/>
      <c r="G170" s="527"/>
      <c r="H170" s="527"/>
      <c r="I170" s="532"/>
      <c r="J170" s="94"/>
      <c r="K170" s="140"/>
      <c r="L170" s="140"/>
      <c r="M170" s="8"/>
      <c r="N170" s="254"/>
      <c r="O170" s="83"/>
      <c r="P170" s="83"/>
      <c r="Q170" s="83"/>
      <c r="R170" s="530"/>
      <c r="S170" s="531"/>
      <c r="T170" s="24"/>
      <c r="U170" s="24"/>
      <c r="V170" s="26"/>
      <c r="W170" s="484"/>
      <c r="X170" s="56"/>
      <c r="Y170" s="526"/>
      <c r="Z170" s="213" t="s">
        <v>30</v>
      </c>
      <c r="AA170" s="74">
        <v>5.0</v>
      </c>
      <c r="AB170" s="522" t="s">
        <v>31</v>
      </c>
      <c r="AC170" s="45">
        <f>ROUND(ROUND(ROUND(H152*Q164,0)*V167,0)*Y169,0)-AA170</f>
        <v>382</v>
      </c>
      <c r="AD170" s="79"/>
    </row>
    <row r="171" ht="16.5" customHeight="1">
      <c r="A171" s="29">
        <v>61.0</v>
      </c>
      <c r="B171" s="29">
        <v>1719.0</v>
      </c>
      <c r="C171" s="518" t="s">
        <v>8113</v>
      </c>
      <c r="D171" s="389"/>
      <c r="E171" s="389"/>
      <c r="F171" s="527"/>
      <c r="G171" s="527"/>
      <c r="H171" s="527"/>
      <c r="I171" s="532"/>
      <c r="J171" s="94"/>
      <c r="K171" s="140"/>
      <c r="L171" s="140"/>
      <c r="M171" s="8"/>
      <c r="N171" s="536"/>
      <c r="O171" s="83"/>
      <c r="P171" s="528"/>
      <c r="Q171" s="486"/>
      <c r="R171" s="102" t="s">
        <v>329</v>
      </c>
      <c r="S171" s="487"/>
      <c r="T171" s="487"/>
      <c r="U171" s="83" t="s">
        <v>21</v>
      </c>
      <c r="V171" s="528">
        <v>0.85</v>
      </c>
      <c r="W171" s="37"/>
      <c r="X171" s="7"/>
      <c r="Y171" s="39"/>
      <c r="Z171" s="213"/>
      <c r="AA171" s="213"/>
      <c r="AB171" s="213"/>
      <c r="AC171" s="45">
        <f>ROUND(ROUND(H152*Q164,0)*V171,0)</f>
        <v>553</v>
      </c>
      <c r="AD171" s="79"/>
    </row>
    <row r="172" ht="16.5" customHeight="1">
      <c r="A172" s="29">
        <v>61.0</v>
      </c>
      <c r="B172" s="29">
        <v>1720.0</v>
      </c>
      <c r="C172" s="518" t="s">
        <v>8114</v>
      </c>
      <c r="D172" s="389"/>
      <c r="E172" s="389"/>
      <c r="F172" s="527"/>
      <c r="G172" s="527"/>
      <c r="H172" s="527"/>
      <c r="I172" s="532"/>
      <c r="J172" s="94"/>
      <c r="K172" s="140"/>
      <c r="L172" s="140"/>
      <c r="M172" s="8"/>
      <c r="N172" s="536"/>
      <c r="O172" s="83"/>
      <c r="P172" s="528"/>
      <c r="Q172" s="528"/>
      <c r="R172" s="482"/>
      <c r="U172" s="83"/>
      <c r="V172" s="528"/>
      <c r="W172" s="227"/>
      <c r="X172" s="22"/>
      <c r="Y172" s="109"/>
      <c r="Z172" s="213" t="s">
        <v>30</v>
      </c>
      <c r="AA172" s="74">
        <v>5.0</v>
      </c>
      <c r="AB172" s="522" t="s">
        <v>31</v>
      </c>
      <c r="AC172" s="45">
        <f>ROUND(ROUND(H152*Q164,0)*V171,0)-AA172</f>
        <v>548</v>
      </c>
      <c r="AD172" s="79"/>
    </row>
    <row r="173" ht="16.5" customHeight="1">
      <c r="A173" s="29">
        <v>61.0</v>
      </c>
      <c r="B173" s="29">
        <v>1400.0</v>
      </c>
      <c r="C173" s="518" t="s">
        <v>8115</v>
      </c>
      <c r="D173" s="389"/>
      <c r="E173" s="389"/>
      <c r="F173" s="527"/>
      <c r="G173" s="527"/>
      <c r="H173" s="527"/>
      <c r="I173" s="532"/>
      <c r="J173" s="94"/>
      <c r="K173" s="140"/>
      <c r="L173" s="140"/>
      <c r="M173" s="8"/>
      <c r="N173" s="254"/>
      <c r="O173" s="83"/>
      <c r="P173" s="528"/>
      <c r="Q173" s="528"/>
      <c r="R173" s="482"/>
      <c r="U173" s="99"/>
      <c r="V173" s="529"/>
      <c r="W173" s="524" t="s">
        <v>20</v>
      </c>
      <c r="X173" s="41" t="s">
        <v>21</v>
      </c>
      <c r="Y173" s="86">
        <v>0.85</v>
      </c>
      <c r="Z173" s="75"/>
      <c r="AA173" s="213"/>
      <c r="AB173" s="213"/>
      <c r="AC173" s="45">
        <f>ROUND(ROUND(ROUND(H152*Q164,0)*V171,0)*Y173,0)</f>
        <v>470</v>
      </c>
      <c r="AD173" s="79"/>
    </row>
    <row r="174" ht="16.5" customHeight="1">
      <c r="A174" s="29">
        <v>61.0</v>
      </c>
      <c r="B174" s="29">
        <v>1401.0</v>
      </c>
      <c r="C174" s="518" t="s">
        <v>8116</v>
      </c>
      <c r="D174" s="389"/>
      <c r="E174" s="389"/>
      <c r="F174" s="527"/>
      <c r="G174" s="527"/>
      <c r="H174" s="527"/>
      <c r="I174" s="532"/>
      <c r="J174" s="94"/>
      <c r="K174" s="140"/>
      <c r="L174" s="140"/>
      <c r="M174" s="8"/>
      <c r="N174" s="536"/>
      <c r="O174" s="83"/>
      <c r="P174" s="83"/>
      <c r="Q174" s="83"/>
      <c r="R174" s="484"/>
      <c r="S174" s="232"/>
      <c r="T174" s="232"/>
      <c r="U174" s="24"/>
      <c r="V174" s="26"/>
      <c r="W174" s="484"/>
      <c r="X174" s="56"/>
      <c r="Y174" s="526"/>
      <c r="Z174" s="213" t="s">
        <v>30</v>
      </c>
      <c r="AA174" s="74">
        <v>5.0</v>
      </c>
      <c r="AB174" s="522" t="s">
        <v>31</v>
      </c>
      <c r="AC174" s="45">
        <f>ROUND(ROUND(ROUND(H152*Q164,0)*V171,0)*Y173,0)-AA174</f>
        <v>465</v>
      </c>
      <c r="AD174" s="79"/>
    </row>
    <row r="175" ht="16.5" customHeight="1">
      <c r="A175" s="29">
        <v>61.0</v>
      </c>
      <c r="B175" s="29">
        <v>1402.0</v>
      </c>
      <c r="C175" s="518" t="s">
        <v>8117</v>
      </c>
      <c r="D175" s="389"/>
      <c r="E175" s="389"/>
      <c r="F175" s="527"/>
      <c r="G175" s="527"/>
      <c r="H175" s="527"/>
      <c r="I175" s="532"/>
      <c r="J175" s="94"/>
      <c r="K175" s="140"/>
      <c r="L175" s="140"/>
      <c r="M175" s="8"/>
      <c r="N175" s="536"/>
      <c r="O175" s="102" t="s">
        <v>27</v>
      </c>
      <c r="P175" s="533"/>
      <c r="Q175" s="533"/>
      <c r="R175" s="520"/>
      <c r="S175" s="38"/>
      <c r="T175" s="99"/>
      <c r="U175" s="38"/>
      <c r="V175" s="6"/>
      <c r="W175" s="37"/>
      <c r="X175" s="7"/>
      <c r="Y175" s="39"/>
      <c r="Z175" s="213"/>
      <c r="AA175" s="213"/>
      <c r="AB175" s="213"/>
      <c r="AC175" s="45">
        <f>ROUND(H152*Q176,0)</f>
        <v>465</v>
      </c>
      <c r="AD175" s="79"/>
    </row>
    <row r="176" ht="16.5" customHeight="1">
      <c r="A176" s="29">
        <v>61.0</v>
      </c>
      <c r="B176" s="29">
        <v>1403.0</v>
      </c>
      <c r="C176" s="518" t="s">
        <v>8118</v>
      </c>
      <c r="D176" s="389"/>
      <c r="E176" s="389"/>
      <c r="F176" s="527"/>
      <c r="G176" s="527"/>
      <c r="H176" s="527"/>
      <c r="I176" s="532"/>
      <c r="J176" s="94"/>
      <c r="K176" s="140"/>
      <c r="L176" s="140"/>
      <c r="M176" s="8"/>
      <c r="N176" s="535"/>
      <c r="O176" s="482"/>
      <c r="P176" s="83" t="s">
        <v>21</v>
      </c>
      <c r="Q176" s="528">
        <v>0.5</v>
      </c>
      <c r="R176" s="521"/>
      <c r="S176" s="53"/>
      <c r="T176" s="99"/>
      <c r="U176" s="53"/>
      <c r="V176" s="14"/>
      <c r="W176" s="52"/>
      <c r="X176" s="8"/>
      <c r="Y176" s="109"/>
      <c r="Z176" s="213" t="s">
        <v>30</v>
      </c>
      <c r="AA176" s="74">
        <v>5.0</v>
      </c>
      <c r="AB176" s="522" t="s">
        <v>31</v>
      </c>
      <c r="AC176" s="45">
        <f>ROUND(H152*Q176,0)-AA176</f>
        <v>460</v>
      </c>
      <c r="AD176" s="79"/>
    </row>
    <row r="177" ht="16.5" customHeight="1">
      <c r="A177" s="29">
        <v>61.0</v>
      </c>
      <c r="B177" s="29">
        <v>1404.0</v>
      </c>
      <c r="C177" s="518" t="s">
        <v>8119</v>
      </c>
      <c r="D177" s="389"/>
      <c r="E177" s="389"/>
      <c r="F177" s="527"/>
      <c r="G177" s="527"/>
      <c r="H177" s="527"/>
      <c r="I177" s="532"/>
      <c r="J177" s="94"/>
      <c r="K177" s="140"/>
      <c r="L177" s="140"/>
      <c r="M177" s="8"/>
      <c r="N177" s="535"/>
      <c r="O177" s="482"/>
      <c r="P177" s="14"/>
      <c r="Q177" s="14"/>
      <c r="R177" s="521"/>
      <c r="S177" s="53"/>
      <c r="T177" s="99"/>
      <c r="U177" s="53"/>
      <c r="V177" s="14"/>
      <c r="W177" s="524" t="s">
        <v>20</v>
      </c>
      <c r="X177" s="41" t="s">
        <v>21</v>
      </c>
      <c r="Y177" s="86">
        <v>0.85</v>
      </c>
      <c r="Z177" s="75"/>
      <c r="AA177" s="213"/>
      <c r="AB177" s="213"/>
      <c r="AC177" s="45">
        <f>ROUND(ROUND(H152*Q176,0)*Y177,0)</f>
        <v>395</v>
      </c>
      <c r="AD177" s="79"/>
    </row>
    <row r="178" ht="16.5" customHeight="1">
      <c r="A178" s="29">
        <v>61.0</v>
      </c>
      <c r="B178" s="29">
        <v>1405.0</v>
      </c>
      <c r="C178" s="518" t="s">
        <v>8120</v>
      </c>
      <c r="D178" s="389"/>
      <c r="E178" s="389"/>
      <c r="F178" s="527"/>
      <c r="G178" s="527"/>
      <c r="H178" s="527"/>
      <c r="I178" s="532"/>
      <c r="J178" s="94"/>
      <c r="K178" s="140"/>
      <c r="L178" s="140"/>
      <c r="M178" s="8"/>
      <c r="N178" s="535"/>
      <c r="O178" s="14"/>
      <c r="P178" s="83"/>
      <c r="Q178" s="83"/>
      <c r="R178" s="525"/>
      <c r="S178" s="180"/>
      <c r="T178" s="24"/>
      <c r="U178" s="180"/>
      <c r="V178" s="21"/>
      <c r="W178" s="484"/>
      <c r="X178" s="56"/>
      <c r="Y178" s="526"/>
      <c r="Z178" s="213" t="s">
        <v>30</v>
      </c>
      <c r="AA178" s="74">
        <v>5.0</v>
      </c>
      <c r="AB178" s="522" t="s">
        <v>31</v>
      </c>
      <c r="AC178" s="45">
        <f>ROUND(ROUND(H152*Q176,0)*Y177,0)-AA178</f>
        <v>390</v>
      </c>
      <c r="AD178" s="79"/>
    </row>
    <row r="179" ht="16.5" customHeight="1">
      <c r="A179" s="29">
        <v>61.0</v>
      </c>
      <c r="B179" s="29">
        <v>1406.0</v>
      </c>
      <c r="C179" s="518" t="s">
        <v>8121</v>
      </c>
      <c r="D179" s="389"/>
      <c r="E179" s="389"/>
      <c r="F179" s="527"/>
      <c r="G179" s="527"/>
      <c r="H179" s="527"/>
      <c r="I179" s="532"/>
      <c r="J179" s="94"/>
      <c r="K179" s="140"/>
      <c r="L179" s="140"/>
      <c r="M179" s="8"/>
      <c r="N179" s="536"/>
      <c r="O179" s="14"/>
      <c r="P179" s="14"/>
      <c r="Q179" s="14"/>
      <c r="R179" s="102" t="s">
        <v>326</v>
      </c>
      <c r="S179" s="487"/>
      <c r="T179" s="487"/>
      <c r="U179" s="41" t="s">
        <v>21</v>
      </c>
      <c r="V179" s="60">
        <v>0.7</v>
      </c>
      <c r="W179" s="37"/>
      <c r="X179" s="7"/>
      <c r="Y179" s="39"/>
      <c r="Z179" s="213"/>
      <c r="AA179" s="213"/>
      <c r="AB179" s="213"/>
      <c r="AC179" s="45">
        <f>ROUND(ROUND(H152*Q176,0)*V179,0)</f>
        <v>326</v>
      </c>
      <c r="AD179" s="79"/>
    </row>
    <row r="180" ht="16.5" customHeight="1">
      <c r="A180" s="29">
        <v>61.0</v>
      </c>
      <c r="B180" s="29">
        <v>1407.0</v>
      </c>
      <c r="C180" s="518" t="s">
        <v>8122</v>
      </c>
      <c r="D180" s="389"/>
      <c r="E180" s="389"/>
      <c r="F180" s="527"/>
      <c r="G180" s="527"/>
      <c r="H180" s="527"/>
      <c r="I180" s="532"/>
      <c r="J180" s="94"/>
      <c r="K180" s="140"/>
      <c r="L180" s="140"/>
      <c r="M180" s="8"/>
      <c r="N180" s="536"/>
      <c r="O180" s="14"/>
      <c r="P180" s="14"/>
      <c r="Q180" s="14"/>
      <c r="R180" s="482"/>
      <c r="U180" s="83"/>
      <c r="V180" s="528"/>
      <c r="W180" s="227"/>
      <c r="X180" s="22"/>
      <c r="Y180" s="109"/>
      <c r="Z180" s="213" t="s">
        <v>30</v>
      </c>
      <c r="AA180" s="74">
        <v>5.0</v>
      </c>
      <c r="AB180" s="522" t="s">
        <v>31</v>
      </c>
      <c r="AC180" s="45">
        <f>ROUND(ROUND(H152*Q176,0)*V179,0)-AA180</f>
        <v>321</v>
      </c>
      <c r="AD180" s="79"/>
    </row>
    <row r="181" ht="16.5" customHeight="1">
      <c r="A181" s="29">
        <v>61.0</v>
      </c>
      <c r="B181" s="29">
        <v>1408.0</v>
      </c>
      <c r="C181" s="518" t="s">
        <v>8123</v>
      </c>
      <c r="D181" s="389"/>
      <c r="E181" s="389"/>
      <c r="F181" s="527"/>
      <c r="G181" s="527"/>
      <c r="H181" s="527"/>
      <c r="I181" s="532"/>
      <c r="J181" s="94"/>
      <c r="K181" s="140"/>
      <c r="L181" s="140"/>
      <c r="M181" s="8"/>
      <c r="N181" s="254"/>
      <c r="O181" s="83"/>
      <c r="P181" s="83"/>
      <c r="R181" s="482"/>
      <c r="U181" s="99"/>
      <c r="V181" s="529"/>
      <c r="W181" s="524" t="s">
        <v>20</v>
      </c>
      <c r="X181" s="41" t="s">
        <v>21</v>
      </c>
      <c r="Y181" s="86">
        <v>0.85</v>
      </c>
      <c r="Z181" s="75"/>
      <c r="AA181" s="213"/>
      <c r="AB181" s="213"/>
      <c r="AC181" s="45">
        <f>ROUND(ROUND(ROUND(H152*Q176,0)*V179,0)*Y181,0)</f>
        <v>277</v>
      </c>
      <c r="AD181" s="79"/>
    </row>
    <row r="182" ht="16.5" customHeight="1">
      <c r="A182" s="29">
        <v>61.0</v>
      </c>
      <c r="B182" s="29">
        <v>1409.0</v>
      </c>
      <c r="C182" s="518" t="s">
        <v>8124</v>
      </c>
      <c r="D182" s="389"/>
      <c r="E182" s="389"/>
      <c r="F182" s="527"/>
      <c r="G182" s="527"/>
      <c r="H182" s="527"/>
      <c r="I182" s="532"/>
      <c r="J182" s="94"/>
      <c r="K182" s="140"/>
      <c r="L182" s="140"/>
      <c r="M182" s="8"/>
      <c r="N182" s="254"/>
      <c r="O182" s="83"/>
      <c r="P182" s="83"/>
      <c r="Q182" s="83"/>
      <c r="R182" s="530"/>
      <c r="S182" s="531"/>
      <c r="T182" s="24"/>
      <c r="U182" s="24"/>
      <c r="V182" s="26"/>
      <c r="W182" s="484"/>
      <c r="X182" s="56"/>
      <c r="Y182" s="526"/>
      <c r="Z182" s="213" t="s">
        <v>30</v>
      </c>
      <c r="AA182" s="74">
        <v>5.0</v>
      </c>
      <c r="AB182" s="522" t="s">
        <v>31</v>
      </c>
      <c r="AC182" s="45">
        <f>ROUND(ROUND(ROUND(H152*Q176,0)*V179,0)*Y181,0)-AA182</f>
        <v>272</v>
      </c>
      <c r="AD182" s="79"/>
    </row>
    <row r="183" ht="16.5" customHeight="1">
      <c r="A183" s="29">
        <v>61.0</v>
      </c>
      <c r="B183" s="29">
        <v>1410.0</v>
      </c>
      <c r="C183" s="518" t="s">
        <v>8125</v>
      </c>
      <c r="D183" s="389"/>
      <c r="E183" s="389"/>
      <c r="F183" s="527"/>
      <c r="G183" s="527"/>
      <c r="H183" s="527"/>
      <c r="I183" s="532"/>
      <c r="J183" s="94"/>
      <c r="K183" s="140"/>
      <c r="L183" s="140"/>
      <c r="M183" s="8"/>
      <c r="N183" s="536"/>
      <c r="O183" s="83"/>
      <c r="P183" s="528"/>
      <c r="Q183" s="486"/>
      <c r="R183" s="102" t="s">
        <v>329</v>
      </c>
      <c r="S183" s="487"/>
      <c r="T183" s="487"/>
      <c r="U183" s="83" t="s">
        <v>21</v>
      </c>
      <c r="V183" s="528">
        <v>0.85</v>
      </c>
      <c r="W183" s="37"/>
      <c r="X183" s="7"/>
      <c r="Y183" s="39"/>
      <c r="Z183" s="213"/>
      <c r="AA183" s="213"/>
      <c r="AB183" s="213"/>
      <c r="AC183" s="45">
        <f>ROUND(ROUND(H152*Q176,0)*V183,0)</f>
        <v>395</v>
      </c>
      <c r="AD183" s="79"/>
    </row>
    <row r="184" ht="16.5" customHeight="1">
      <c r="A184" s="29">
        <v>61.0</v>
      </c>
      <c r="B184" s="29">
        <v>1450.0</v>
      </c>
      <c r="C184" s="518" t="s">
        <v>8126</v>
      </c>
      <c r="D184" s="389"/>
      <c r="E184" s="389"/>
      <c r="F184" s="527"/>
      <c r="G184" s="527"/>
      <c r="H184" s="527"/>
      <c r="I184" s="532"/>
      <c r="J184" s="94"/>
      <c r="K184" s="140"/>
      <c r="L184" s="140"/>
      <c r="M184" s="8"/>
      <c r="N184" s="536"/>
      <c r="O184" s="83"/>
      <c r="P184" s="528"/>
      <c r="Q184" s="528"/>
      <c r="R184" s="482"/>
      <c r="U184" s="83"/>
      <c r="V184" s="528"/>
      <c r="W184" s="227"/>
      <c r="X184" s="22"/>
      <c r="Y184" s="109"/>
      <c r="Z184" s="213" t="s">
        <v>30</v>
      </c>
      <c r="AA184" s="74">
        <v>5.0</v>
      </c>
      <c r="AB184" s="522" t="s">
        <v>31</v>
      </c>
      <c r="AC184" s="45">
        <f>ROUND(ROUND(H152*Q176,0)*V183,0)-AA184</f>
        <v>390</v>
      </c>
      <c r="AD184" s="79"/>
    </row>
    <row r="185" ht="16.5" customHeight="1">
      <c r="A185" s="29">
        <v>61.0</v>
      </c>
      <c r="B185" s="29">
        <v>1451.0</v>
      </c>
      <c r="C185" s="518" t="s">
        <v>8127</v>
      </c>
      <c r="D185" s="389"/>
      <c r="E185" s="389"/>
      <c r="F185" s="527"/>
      <c r="G185" s="527"/>
      <c r="H185" s="527"/>
      <c r="I185" s="532"/>
      <c r="J185" s="94"/>
      <c r="K185" s="140"/>
      <c r="L185" s="140"/>
      <c r="M185" s="8"/>
      <c r="N185" s="254"/>
      <c r="O185" s="83"/>
      <c r="P185" s="528"/>
      <c r="Q185" s="528"/>
      <c r="R185" s="482"/>
      <c r="U185" s="99"/>
      <c r="V185" s="529"/>
      <c r="W185" s="524" t="s">
        <v>20</v>
      </c>
      <c r="X185" s="41" t="s">
        <v>21</v>
      </c>
      <c r="Y185" s="86">
        <v>0.85</v>
      </c>
      <c r="Z185" s="75"/>
      <c r="AA185" s="213"/>
      <c r="AB185" s="213"/>
      <c r="AC185" s="45">
        <f>ROUND(ROUND(ROUND(H152*Q176,0)*V183,0)*Y185,0)</f>
        <v>336</v>
      </c>
      <c r="AD185" s="79"/>
    </row>
    <row r="186" ht="16.5" customHeight="1">
      <c r="A186" s="29">
        <v>61.0</v>
      </c>
      <c r="B186" s="29">
        <v>1452.0</v>
      </c>
      <c r="C186" s="518" t="s">
        <v>8128</v>
      </c>
      <c r="D186" s="389"/>
      <c r="E186" s="389"/>
      <c r="F186" s="527"/>
      <c r="G186" s="527"/>
      <c r="H186" s="527"/>
      <c r="I186" s="532"/>
      <c r="J186" s="94"/>
      <c r="K186" s="140"/>
      <c r="L186" s="140"/>
      <c r="M186" s="8"/>
      <c r="N186" s="537"/>
      <c r="O186" s="83"/>
      <c r="P186" s="83"/>
      <c r="Q186" s="83"/>
      <c r="R186" s="484"/>
      <c r="S186" s="232"/>
      <c r="T186" s="232"/>
      <c r="U186" s="24"/>
      <c r="V186" s="26"/>
      <c r="W186" s="484"/>
      <c r="X186" s="56"/>
      <c r="Y186" s="526"/>
      <c r="Z186" s="213" t="s">
        <v>30</v>
      </c>
      <c r="AA186" s="74">
        <v>5.0</v>
      </c>
      <c r="AB186" s="522" t="s">
        <v>31</v>
      </c>
      <c r="AC186" s="45">
        <f>ROUND(ROUND(ROUND(H152*Q176,0)*V183,0)*Y185,0)-AA186</f>
        <v>331</v>
      </c>
      <c r="AD186" s="79"/>
    </row>
    <row r="187" ht="16.5" customHeight="1">
      <c r="A187" s="29">
        <v>61.0</v>
      </c>
      <c r="B187" s="29">
        <v>1159.0</v>
      </c>
      <c r="C187" s="518" t="s">
        <v>8129</v>
      </c>
      <c r="D187" s="389"/>
      <c r="E187" s="389"/>
      <c r="F187" s="527"/>
      <c r="G187" s="527"/>
      <c r="H187" s="527"/>
      <c r="I187" s="532"/>
      <c r="J187" s="130" t="s">
        <v>7983</v>
      </c>
      <c r="K187" s="538"/>
      <c r="L187" s="538"/>
      <c r="M187" s="538"/>
      <c r="N187" s="37"/>
      <c r="O187" s="7"/>
      <c r="P187" s="7"/>
      <c r="Q187" s="7"/>
      <c r="R187" s="520"/>
      <c r="S187" s="38"/>
      <c r="T187" s="38"/>
      <c r="U187" s="6"/>
      <c r="V187" s="7"/>
      <c r="W187" s="37"/>
      <c r="X187" s="7"/>
      <c r="Y187" s="39"/>
      <c r="Z187" s="213"/>
      <c r="AA187" s="213"/>
      <c r="AB187" s="213"/>
      <c r="AC187" s="45">
        <f>ROUND(H152*M188,0)</f>
        <v>896</v>
      </c>
      <c r="AD187" s="79"/>
    </row>
    <row r="188" ht="16.5" customHeight="1">
      <c r="A188" s="29">
        <v>61.0</v>
      </c>
      <c r="B188" s="29">
        <v>1160.0</v>
      </c>
      <c r="C188" s="518" t="s">
        <v>8130</v>
      </c>
      <c r="D188" s="231"/>
      <c r="E188" s="231"/>
      <c r="F188" s="174"/>
      <c r="G188" s="174"/>
      <c r="H188" s="174"/>
      <c r="I188" s="523"/>
      <c r="J188" s="482"/>
      <c r="K188" s="539"/>
      <c r="L188" s="83" t="s">
        <v>21</v>
      </c>
      <c r="M188" s="540">
        <v>0.965</v>
      </c>
      <c r="N188" s="52"/>
      <c r="O188" s="8"/>
      <c r="P188" s="8"/>
      <c r="Q188" s="8"/>
      <c r="R188" s="521"/>
      <c r="S188" s="53"/>
      <c r="T188" s="53"/>
      <c r="U188" s="14"/>
      <c r="V188" s="8"/>
      <c r="W188" s="52"/>
      <c r="X188" s="8"/>
      <c r="Y188" s="109"/>
      <c r="Z188" s="213" t="s">
        <v>30</v>
      </c>
      <c r="AA188" s="74">
        <v>5.0</v>
      </c>
      <c r="AB188" s="522" t="s">
        <v>31</v>
      </c>
      <c r="AC188" s="45">
        <f>ROUND(H152*M188,0)-AA188</f>
        <v>891</v>
      </c>
      <c r="AD188" s="79"/>
    </row>
    <row r="189" ht="16.5" customHeight="1">
      <c r="A189" s="29">
        <v>61.0</v>
      </c>
      <c r="B189" s="29">
        <v>1453.0</v>
      </c>
      <c r="C189" s="518" t="s">
        <v>8131</v>
      </c>
      <c r="D189" s="231"/>
      <c r="E189" s="231"/>
      <c r="F189" s="174"/>
      <c r="G189" s="174"/>
      <c r="H189" s="174"/>
      <c r="I189" s="523"/>
      <c r="J189" s="482"/>
      <c r="K189" s="140"/>
      <c r="L189" s="140"/>
      <c r="M189" s="8"/>
      <c r="N189" s="52"/>
      <c r="O189" s="8"/>
      <c r="P189" s="8"/>
      <c r="Q189" s="8"/>
      <c r="R189" s="521"/>
      <c r="S189" s="53"/>
      <c r="T189" s="53"/>
      <c r="U189" s="14"/>
      <c r="V189" s="54"/>
      <c r="W189" s="524" t="s">
        <v>20</v>
      </c>
      <c r="X189" s="41" t="s">
        <v>21</v>
      </c>
      <c r="Y189" s="86">
        <v>0.85</v>
      </c>
      <c r="Z189" s="75"/>
      <c r="AA189" s="213"/>
      <c r="AB189" s="213"/>
      <c r="AC189" s="45">
        <f>ROUND(ROUND(H152*M188,0)*Y189,0)</f>
        <v>762</v>
      </c>
      <c r="AD189" s="79"/>
    </row>
    <row r="190" ht="16.5" customHeight="1">
      <c r="A190" s="29">
        <v>61.0</v>
      </c>
      <c r="B190" s="29">
        <v>1454.0</v>
      </c>
      <c r="C190" s="518" t="s">
        <v>8132</v>
      </c>
      <c r="D190" s="231"/>
      <c r="E190" s="231"/>
      <c r="F190" s="527"/>
      <c r="G190" s="527"/>
      <c r="H190" s="527"/>
      <c r="I190" s="532"/>
      <c r="J190" s="94"/>
      <c r="K190" s="140"/>
      <c r="L190" s="140"/>
      <c r="M190" s="8"/>
      <c r="N190" s="52"/>
      <c r="O190" s="8"/>
      <c r="P190" s="8"/>
      <c r="Q190" s="8"/>
      <c r="R190" s="525"/>
      <c r="S190" s="180"/>
      <c r="T190" s="180"/>
      <c r="U190" s="21"/>
      <c r="V190" s="109"/>
      <c r="W190" s="484"/>
      <c r="X190" s="56"/>
      <c r="Y190" s="526"/>
      <c r="Z190" s="213" t="s">
        <v>30</v>
      </c>
      <c r="AA190" s="74">
        <v>5.0</v>
      </c>
      <c r="AB190" s="522" t="s">
        <v>31</v>
      </c>
      <c r="AC190" s="45">
        <f>ROUND(ROUND(H152*M188,0)*Y189,0)-AA190</f>
        <v>757</v>
      </c>
      <c r="AD190" s="79"/>
    </row>
    <row r="191" ht="16.5" customHeight="1">
      <c r="A191" s="29">
        <v>61.0</v>
      </c>
      <c r="B191" s="29">
        <v>1161.0</v>
      </c>
      <c r="C191" s="518" t="s">
        <v>8133</v>
      </c>
      <c r="D191" s="231"/>
      <c r="E191" s="231"/>
      <c r="F191" s="527"/>
      <c r="G191" s="527"/>
      <c r="H191" s="527"/>
      <c r="I191" s="532"/>
      <c r="J191" s="94"/>
      <c r="K191" s="140"/>
      <c r="L191" s="140"/>
      <c r="M191" s="8"/>
      <c r="N191" s="52"/>
      <c r="O191" s="8"/>
      <c r="P191" s="8"/>
      <c r="Q191" s="8"/>
      <c r="R191" s="102" t="s">
        <v>326</v>
      </c>
      <c r="S191" s="487"/>
      <c r="T191" s="487"/>
      <c r="U191" s="41" t="s">
        <v>21</v>
      </c>
      <c r="V191" s="60">
        <v>0.7</v>
      </c>
      <c r="W191" s="37"/>
      <c r="X191" s="7"/>
      <c r="Y191" s="39"/>
      <c r="Z191" s="213"/>
      <c r="AA191" s="213"/>
      <c r="AB191" s="213"/>
      <c r="AC191" s="45">
        <f>ROUND(ROUND(H152*M188,0)*V191,0)</f>
        <v>627</v>
      </c>
      <c r="AD191" s="79"/>
    </row>
    <row r="192" ht="16.5" customHeight="1">
      <c r="A192" s="29">
        <v>61.0</v>
      </c>
      <c r="B192" s="29">
        <v>1162.0</v>
      </c>
      <c r="C192" s="518" t="s">
        <v>8134</v>
      </c>
      <c r="D192" s="231"/>
      <c r="E192" s="231"/>
      <c r="F192" s="527"/>
      <c r="G192" s="527"/>
      <c r="H192" s="8"/>
      <c r="I192" s="144"/>
      <c r="J192" s="94"/>
      <c r="K192" s="140"/>
      <c r="L192" s="140"/>
      <c r="M192" s="8"/>
      <c r="N192" s="52"/>
      <c r="O192" s="8"/>
      <c r="P192" s="8"/>
      <c r="Q192" s="8"/>
      <c r="R192" s="482"/>
      <c r="U192" s="83"/>
      <c r="V192" s="528"/>
      <c r="W192" s="227"/>
      <c r="X192" s="22"/>
      <c r="Y192" s="109"/>
      <c r="Z192" s="213" t="s">
        <v>30</v>
      </c>
      <c r="AA192" s="74">
        <v>5.0</v>
      </c>
      <c r="AB192" s="522" t="s">
        <v>31</v>
      </c>
      <c r="AC192" s="45">
        <f>ROUND(ROUND(H152*M188,0)*V191,0)-AA192</f>
        <v>622</v>
      </c>
      <c r="AD192" s="79"/>
    </row>
    <row r="193" ht="16.5" customHeight="1">
      <c r="A193" s="29">
        <v>61.0</v>
      </c>
      <c r="B193" s="29">
        <v>1455.0</v>
      </c>
      <c r="C193" s="518" t="s">
        <v>8135</v>
      </c>
      <c r="D193" s="389"/>
      <c r="E193" s="231"/>
      <c r="F193" s="113"/>
      <c r="G193" s="113"/>
      <c r="H193" s="8"/>
      <c r="I193" s="144"/>
      <c r="J193" s="94"/>
      <c r="K193" s="140"/>
      <c r="L193" s="140"/>
      <c r="M193" s="8"/>
      <c r="N193" s="52"/>
      <c r="O193" s="8"/>
      <c r="P193" s="8"/>
      <c r="Q193" s="8"/>
      <c r="R193" s="482"/>
      <c r="U193" s="99"/>
      <c r="V193" s="529"/>
      <c r="W193" s="524" t="s">
        <v>20</v>
      </c>
      <c r="X193" s="41" t="s">
        <v>21</v>
      </c>
      <c r="Y193" s="86">
        <v>0.85</v>
      </c>
      <c r="Z193" s="75"/>
      <c r="AA193" s="213"/>
      <c r="AB193" s="213"/>
      <c r="AC193" s="45">
        <f>ROUND(ROUND(ROUND(H152*M188,0)*V191,0)*Y193,0)</f>
        <v>533</v>
      </c>
      <c r="AD193" s="79"/>
    </row>
    <row r="194" ht="16.5" customHeight="1">
      <c r="A194" s="29">
        <v>61.0</v>
      </c>
      <c r="B194" s="29">
        <v>1456.0</v>
      </c>
      <c r="C194" s="518" t="s">
        <v>8136</v>
      </c>
      <c r="D194" s="389"/>
      <c r="E194" s="231"/>
      <c r="F194" s="113"/>
      <c r="G194" s="113"/>
      <c r="H194" s="8"/>
      <c r="I194" s="144"/>
      <c r="J194" s="94"/>
      <c r="K194" s="140"/>
      <c r="L194" s="140"/>
      <c r="M194" s="8"/>
      <c r="N194" s="52"/>
      <c r="O194" s="8"/>
      <c r="P194" s="8"/>
      <c r="Q194" s="8"/>
      <c r="R194" s="530"/>
      <c r="S194" s="531"/>
      <c r="T194" s="24"/>
      <c r="U194" s="24"/>
      <c r="V194" s="26"/>
      <c r="W194" s="484"/>
      <c r="X194" s="56"/>
      <c r="Y194" s="526"/>
      <c r="Z194" s="213" t="s">
        <v>30</v>
      </c>
      <c r="AA194" s="74">
        <v>5.0</v>
      </c>
      <c r="AB194" s="522" t="s">
        <v>31</v>
      </c>
      <c r="AC194" s="45">
        <f>ROUND(ROUND(ROUND(H152*M188,0)*V191,0)*Y193,0)-AA194</f>
        <v>528</v>
      </c>
      <c r="AD194" s="79"/>
    </row>
    <row r="195" ht="16.5" customHeight="1">
      <c r="A195" s="29">
        <v>61.0</v>
      </c>
      <c r="B195" s="29">
        <v>1721.0</v>
      </c>
      <c r="C195" s="518" t="s">
        <v>8137</v>
      </c>
      <c r="D195" s="389"/>
      <c r="E195" s="231"/>
      <c r="F195" s="113"/>
      <c r="G195" s="113"/>
      <c r="H195" s="8"/>
      <c r="I195" s="144"/>
      <c r="J195" s="94"/>
      <c r="K195" s="140"/>
      <c r="L195" s="140"/>
      <c r="M195" s="8"/>
      <c r="N195" s="52"/>
      <c r="O195" s="8"/>
      <c r="P195" s="8"/>
      <c r="Q195" s="54"/>
      <c r="R195" s="102" t="s">
        <v>329</v>
      </c>
      <c r="S195" s="487"/>
      <c r="T195" s="487"/>
      <c r="U195" s="83" t="s">
        <v>21</v>
      </c>
      <c r="V195" s="528">
        <v>0.85</v>
      </c>
      <c r="W195" s="37"/>
      <c r="X195" s="7"/>
      <c r="Y195" s="39"/>
      <c r="Z195" s="213"/>
      <c r="AA195" s="213"/>
      <c r="AB195" s="213"/>
      <c r="AC195" s="45">
        <f>ROUND(ROUND(H152*M188,0)*V195,0)</f>
        <v>762</v>
      </c>
      <c r="AD195" s="79"/>
    </row>
    <row r="196" ht="16.5" customHeight="1">
      <c r="A196" s="29">
        <v>61.0</v>
      </c>
      <c r="B196" s="29">
        <v>1722.0</v>
      </c>
      <c r="C196" s="518" t="s">
        <v>8138</v>
      </c>
      <c r="D196" s="389"/>
      <c r="E196" s="231"/>
      <c r="F196" s="113"/>
      <c r="G196" s="113"/>
      <c r="H196" s="8"/>
      <c r="I196" s="144"/>
      <c r="J196" s="94"/>
      <c r="K196" s="140"/>
      <c r="L196" s="140"/>
      <c r="M196" s="8"/>
      <c r="N196" s="52"/>
      <c r="O196" s="8"/>
      <c r="P196" s="8"/>
      <c r="Q196" s="8"/>
      <c r="R196" s="482"/>
      <c r="U196" s="83"/>
      <c r="V196" s="528"/>
      <c r="W196" s="227"/>
      <c r="X196" s="22"/>
      <c r="Y196" s="109"/>
      <c r="Z196" s="213" t="s">
        <v>30</v>
      </c>
      <c r="AA196" s="74">
        <v>5.0</v>
      </c>
      <c r="AB196" s="522" t="s">
        <v>31</v>
      </c>
      <c r="AC196" s="45">
        <f>ROUND(ROUND(H152*M188,0)*V195,0)-AA196</f>
        <v>757</v>
      </c>
      <c r="AD196" s="79"/>
    </row>
    <row r="197" ht="16.5" customHeight="1">
      <c r="A197" s="29">
        <v>61.0</v>
      </c>
      <c r="B197" s="29">
        <v>1457.0</v>
      </c>
      <c r="C197" s="518" t="s">
        <v>8139</v>
      </c>
      <c r="D197" s="389"/>
      <c r="E197" s="231"/>
      <c r="F197" s="527"/>
      <c r="G197" s="527"/>
      <c r="H197" s="527"/>
      <c r="I197" s="532"/>
      <c r="J197" s="94"/>
      <c r="K197" s="140"/>
      <c r="L197" s="140"/>
      <c r="M197" s="8"/>
      <c r="N197" s="52"/>
      <c r="O197" s="8"/>
      <c r="P197" s="8"/>
      <c r="Q197" s="8"/>
      <c r="R197" s="482"/>
      <c r="U197" s="99"/>
      <c r="V197" s="529"/>
      <c r="W197" s="524" t="s">
        <v>20</v>
      </c>
      <c r="X197" s="41" t="s">
        <v>21</v>
      </c>
      <c r="Y197" s="86">
        <v>0.85</v>
      </c>
      <c r="Z197" s="75"/>
      <c r="AA197" s="213"/>
      <c r="AB197" s="213"/>
      <c r="AC197" s="45">
        <f>ROUND(ROUND(ROUND(H152*M188,0)*V195,0)*Y197,0)</f>
        <v>648</v>
      </c>
      <c r="AD197" s="79"/>
    </row>
    <row r="198" ht="16.5" customHeight="1">
      <c r="A198" s="29">
        <v>61.0</v>
      </c>
      <c r="B198" s="29">
        <v>1458.0</v>
      </c>
      <c r="C198" s="518" t="s">
        <v>8140</v>
      </c>
      <c r="D198" s="389"/>
      <c r="E198" s="231"/>
      <c r="F198" s="527"/>
      <c r="G198" s="527"/>
      <c r="H198" s="527"/>
      <c r="I198" s="532"/>
      <c r="J198" s="94"/>
      <c r="K198" s="140"/>
      <c r="L198" s="140"/>
      <c r="M198" s="8"/>
      <c r="N198" s="227"/>
      <c r="O198" s="22"/>
      <c r="P198" s="22"/>
      <c r="Q198" s="109"/>
      <c r="R198" s="484"/>
      <c r="S198" s="232"/>
      <c r="T198" s="232"/>
      <c r="U198" s="24"/>
      <c r="V198" s="26"/>
      <c r="W198" s="484"/>
      <c r="X198" s="56"/>
      <c r="Y198" s="526"/>
      <c r="Z198" s="213" t="s">
        <v>30</v>
      </c>
      <c r="AA198" s="74">
        <v>5.0</v>
      </c>
      <c r="AB198" s="522" t="s">
        <v>31</v>
      </c>
      <c r="AC198" s="45">
        <f>ROUND(ROUND(ROUND(H152*M188,0)*V195,0)*Y197,0)-AA198</f>
        <v>643</v>
      </c>
      <c r="AD198" s="79"/>
    </row>
    <row r="199" ht="16.5" customHeight="1">
      <c r="A199" s="29">
        <v>61.0</v>
      </c>
      <c r="B199" s="29">
        <v>1163.0</v>
      </c>
      <c r="C199" s="518" t="s">
        <v>8141</v>
      </c>
      <c r="D199" s="389"/>
      <c r="E199" s="389"/>
      <c r="F199" s="527"/>
      <c r="G199" s="527"/>
      <c r="H199" s="527"/>
      <c r="I199" s="532"/>
      <c r="J199" s="94"/>
      <c r="K199" s="140"/>
      <c r="L199" s="140"/>
      <c r="M199" s="8"/>
      <c r="N199" s="206" t="s">
        <v>23</v>
      </c>
      <c r="O199" s="102" t="s">
        <v>24</v>
      </c>
      <c r="P199" s="533"/>
      <c r="Q199" s="533"/>
      <c r="R199" s="520"/>
      <c r="S199" s="38"/>
      <c r="T199" s="38"/>
      <c r="U199" s="6"/>
      <c r="V199" s="7"/>
      <c r="W199" s="37"/>
      <c r="X199" s="7"/>
      <c r="Y199" s="39"/>
      <c r="Z199" s="213"/>
      <c r="AA199" s="213"/>
      <c r="AB199" s="213"/>
      <c r="AC199" s="45">
        <f>ROUND(ROUND(H152*M188,0)*Q200,0)</f>
        <v>627</v>
      </c>
      <c r="AD199" s="79"/>
    </row>
    <row r="200" ht="16.5" customHeight="1">
      <c r="A200" s="29">
        <v>61.0</v>
      </c>
      <c r="B200" s="29">
        <v>1164.0</v>
      </c>
      <c r="C200" s="518" t="s">
        <v>8142</v>
      </c>
      <c r="D200" s="389"/>
      <c r="E200" s="389"/>
      <c r="F200" s="527"/>
      <c r="G200" s="527"/>
      <c r="H200" s="527"/>
      <c r="I200" s="532"/>
      <c r="J200" s="94"/>
      <c r="K200" s="140"/>
      <c r="L200" s="140"/>
      <c r="M200" s="8"/>
      <c r="N200" s="481"/>
      <c r="O200" s="482"/>
      <c r="P200" s="83" t="s">
        <v>21</v>
      </c>
      <c r="Q200" s="528">
        <v>0.7</v>
      </c>
      <c r="R200" s="521"/>
      <c r="S200" s="53"/>
      <c r="T200" s="53"/>
      <c r="U200" s="14"/>
      <c r="V200" s="8"/>
      <c r="W200" s="52"/>
      <c r="X200" s="8"/>
      <c r="Y200" s="109"/>
      <c r="Z200" s="213" t="s">
        <v>30</v>
      </c>
      <c r="AA200" s="74">
        <v>5.0</v>
      </c>
      <c r="AB200" s="522" t="s">
        <v>31</v>
      </c>
      <c r="AC200" s="45">
        <f>ROUND(ROUND(H152*M188,0)*Q200,0)-AA200</f>
        <v>622</v>
      </c>
      <c r="AD200" s="79"/>
    </row>
    <row r="201" ht="16.5" customHeight="1">
      <c r="A201" s="29">
        <v>61.0</v>
      </c>
      <c r="B201" s="29">
        <v>1459.0</v>
      </c>
      <c r="C201" s="518" t="s">
        <v>8143</v>
      </c>
      <c r="D201" s="389"/>
      <c r="E201" s="389"/>
      <c r="F201" s="527"/>
      <c r="G201" s="527"/>
      <c r="H201" s="527"/>
      <c r="I201" s="532"/>
      <c r="J201" s="94"/>
      <c r="K201" s="140"/>
      <c r="L201" s="140"/>
      <c r="M201" s="8"/>
      <c r="N201" s="481"/>
      <c r="O201" s="482"/>
      <c r="P201" s="14"/>
      <c r="Q201" s="14"/>
      <c r="R201" s="521"/>
      <c r="S201" s="53"/>
      <c r="T201" s="53"/>
      <c r="U201" s="14"/>
      <c r="V201" s="54"/>
      <c r="W201" s="524" t="s">
        <v>20</v>
      </c>
      <c r="X201" s="41" t="s">
        <v>21</v>
      </c>
      <c r="Y201" s="86">
        <v>0.85</v>
      </c>
      <c r="Z201" s="75"/>
      <c r="AA201" s="213"/>
      <c r="AB201" s="213"/>
      <c r="AC201" s="45">
        <f>ROUND(ROUND(ROUND(H152*M188,0)*Q200,0)*Y201,0)</f>
        <v>533</v>
      </c>
      <c r="AD201" s="79"/>
    </row>
    <row r="202" ht="16.5" customHeight="1">
      <c r="A202" s="29">
        <v>61.0</v>
      </c>
      <c r="B202" s="29">
        <v>1460.0</v>
      </c>
      <c r="C202" s="518" t="s">
        <v>8144</v>
      </c>
      <c r="D202" s="389"/>
      <c r="E202" s="389"/>
      <c r="F202" s="527"/>
      <c r="G202" s="527"/>
      <c r="H202" s="527"/>
      <c r="I202" s="532"/>
      <c r="J202" s="94"/>
      <c r="K202" s="140"/>
      <c r="L202" s="140"/>
      <c r="M202" s="8"/>
      <c r="N202" s="535"/>
      <c r="O202" s="14"/>
      <c r="P202" s="83"/>
      <c r="Q202" s="83"/>
      <c r="R202" s="525"/>
      <c r="S202" s="180"/>
      <c r="T202" s="180"/>
      <c r="U202" s="21"/>
      <c r="V202" s="109"/>
      <c r="W202" s="484"/>
      <c r="X202" s="56"/>
      <c r="Y202" s="526"/>
      <c r="Z202" s="213" t="s">
        <v>30</v>
      </c>
      <c r="AA202" s="74">
        <v>5.0</v>
      </c>
      <c r="AB202" s="522" t="s">
        <v>31</v>
      </c>
      <c r="AC202" s="45">
        <f>ROUND(ROUND(ROUND(H152*M188,0)*Q200,0)*Y201,0)-AA202</f>
        <v>528</v>
      </c>
      <c r="AD202" s="79"/>
    </row>
    <row r="203" ht="16.5" customHeight="1">
      <c r="A203" s="29">
        <v>61.0</v>
      </c>
      <c r="B203" s="29">
        <v>1165.0</v>
      </c>
      <c r="C203" s="518" t="s">
        <v>8145</v>
      </c>
      <c r="D203" s="389"/>
      <c r="E203" s="389"/>
      <c r="F203" s="527"/>
      <c r="G203" s="527"/>
      <c r="H203" s="527"/>
      <c r="I203" s="532"/>
      <c r="J203" s="94"/>
      <c r="K203" s="140"/>
      <c r="L203" s="140"/>
      <c r="M203" s="8"/>
      <c r="N203" s="536"/>
      <c r="O203" s="14"/>
      <c r="P203" s="14"/>
      <c r="Q203" s="14"/>
      <c r="R203" s="102" t="s">
        <v>326</v>
      </c>
      <c r="S203" s="487"/>
      <c r="T203" s="487"/>
      <c r="U203" s="41" t="s">
        <v>21</v>
      </c>
      <c r="V203" s="60">
        <v>0.7</v>
      </c>
      <c r="W203" s="37"/>
      <c r="X203" s="7"/>
      <c r="Y203" s="39"/>
      <c r="Z203" s="213"/>
      <c r="AA203" s="213"/>
      <c r="AB203" s="213"/>
      <c r="AC203" s="45">
        <f>ROUND(ROUND(ROUND(H152*M188,0)*Q200,0)*V203,0)</f>
        <v>439</v>
      </c>
      <c r="AD203" s="79"/>
    </row>
    <row r="204" ht="16.5" customHeight="1">
      <c r="A204" s="29">
        <v>61.0</v>
      </c>
      <c r="B204" s="29">
        <v>1166.0</v>
      </c>
      <c r="C204" s="518" t="s">
        <v>8146</v>
      </c>
      <c r="D204" s="389"/>
      <c r="E204" s="389"/>
      <c r="F204" s="527"/>
      <c r="G204" s="527"/>
      <c r="H204" s="527"/>
      <c r="I204" s="532"/>
      <c r="J204" s="94"/>
      <c r="K204" s="140"/>
      <c r="L204" s="140"/>
      <c r="M204" s="8"/>
      <c r="N204" s="536"/>
      <c r="O204" s="14"/>
      <c r="P204" s="14"/>
      <c r="Q204" s="14"/>
      <c r="R204" s="482"/>
      <c r="U204" s="83"/>
      <c r="V204" s="528"/>
      <c r="W204" s="227"/>
      <c r="X204" s="22"/>
      <c r="Y204" s="109"/>
      <c r="Z204" s="213" t="s">
        <v>30</v>
      </c>
      <c r="AA204" s="74">
        <v>5.0</v>
      </c>
      <c r="AB204" s="522" t="s">
        <v>31</v>
      </c>
      <c r="AC204" s="45">
        <f>ROUND(ROUND(ROUND(H152*M188,0)*Q200,0)*V203,0)-AA204</f>
        <v>434</v>
      </c>
      <c r="AD204" s="79"/>
    </row>
    <row r="205" ht="16.5" customHeight="1">
      <c r="A205" s="29">
        <v>61.0</v>
      </c>
      <c r="B205" s="29">
        <v>1461.0</v>
      </c>
      <c r="C205" s="518" t="s">
        <v>8147</v>
      </c>
      <c r="D205" s="389"/>
      <c r="E205" s="389"/>
      <c r="F205" s="527"/>
      <c r="G205" s="527"/>
      <c r="H205" s="527"/>
      <c r="I205" s="532"/>
      <c r="J205" s="94"/>
      <c r="K205" s="140"/>
      <c r="L205" s="140"/>
      <c r="M205" s="8"/>
      <c r="N205" s="254"/>
      <c r="O205" s="83"/>
      <c r="P205" s="83"/>
      <c r="R205" s="482"/>
      <c r="U205" s="99"/>
      <c r="V205" s="529"/>
      <c r="W205" s="524" t="s">
        <v>20</v>
      </c>
      <c r="X205" s="41" t="s">
        <v>21</v>
      </c>
      <c r="Y205" s="86">
        <v>0.85</v>
      </c>
      <c r="Z205" s="75"/>
      <c r="AA205" s="213"/>
      <c r="AB205" s="213"/>
      <c r="AC205" s="45">
        <f>ROUND(ROUND(ROUND(ROUND(H152*M188,0)*Q200,0)*V203,0)*Y205,0)</f>
        <v>373</v>
      </c>
      <c r="AD205" s="79"/>
    </row>
    <row r="206" ht="16.5" customHeight="1">
      <c r="A206" s="29">
        <v>61.0</v>
      </c>
      <c r="B206" s="29">
        <v>1462.0</v>
      </c>
      <c r="C206" s="518" t="s">
        <v>8148</v>
      </c>
      <c r="D206" s="389"/>
      <c r="E206" s="389"/>
      <c r="F206" s="527"/>
      <c r="G206" s="527"/>
      <c r="H206" s="527"/>
      <c r="I206" s="532"/>
      <c r="J206" s="94"/>
      <c r="K206" s="140"/>
      <c r="L206" s="140"/>
      <c r="M206" s="8"/>
      <c r="N206" s="254"/>
      <c r="O206" s="83"/>
      <c r="P206" s="83"/>
      <c r="Q206" s="83"/>
      <c r="R206" s="530"/>
      <c r="S206" s="531"/>
      <c r="T206" s="24"/>
      <c r="U206" s="24"/>
      <c r="V206" s="26"/>
      <c r="W206" s="484"/>
      <c r="X206" s="56"/>
      <c r="Y206" s="526"/>
      <c r="Z206" s="213" t="s">
        <v>30</v>
      </c>
      <c r="AA206" s="74">
        <v>5.0</v>
      </c>
      <c r="AB206" s="522" t="s">
        <v>31</v>
      </c>
      <c r="AC206" s="45">
        <f>ROUND(ROUND(ROUND(ROUND(H152*M188,0)*Q200,0)*V203,0)*Y205,0)-AA206</f>
        <v>368</v>
      </c>
      <c r="AD206" s="79"/>
    </row>
    <row r="207" ht="16.5" customHeight="1">
      <c r="A207" s="29">
        <v>61.0</v>
      </c>
      <c r="B207" s="29">
        <v>1723.0</v>
      </c>
      <c r="C207" s="518" t="s">
        <v>8149</v>
      </c>
      <c r="D207" s="389"/>
      <c r="E207" s="389"/>
      <c r="F207" s="527"/>
      <c r="G207" s="527"/>
      <c r="H207" s="527"/>
      <c r="I207" s="532"/>
      <c r="J207" s="94"/>
      <c r="K207" s="140"/>
      <c r="L207" s="140"/>
      <c r="M207" s="8"/>
      <c r="N207" s="536"/>
      <c r="O207" s="83"/>
      <c r="P207" s="528"/>
      <c r="Q207" s="486"/>
      <c r="R207" s="102" t="s">
        <v>329</v>
      </c>
      <c r="S207" s="487"/>
      <c r="T207" s="487"/>
      <c r="U207" s="83" t="s">
        <v>21</v>
      </c>
      <c r="V207" s="528">
        <v>0.85</v>
      </c>
      <c r="W207" s="37"/>
      <c r="X207" s="7"/>
      <c r="Y207" s="39"/>
      <c r="Z207" s="213"/>
      <c r="AA207" s="213"/>
      <c r="AB207" s="213"/>
      <c r="AC207" s="45">
        <f>ROUND(ROUND(ROUND(H152*M188,0)*Q200,0)*V207,0)</f>
        <v>533</v>
      </c>
      <c r="AD207" s="79"/>
    </row>
    <row r="208" ht="16.5" customHeight="1">
      <c r="A208" s="29">
        <v>61.0</v>
      </c>
      <c r="B208" s="29">
        <v>1724.0</v>
      </c>
      <c r="C208" s="518" t="s">
        <v>8150</v>
      </c>
      <c r="D208" s="389"/>
      <c r="E208" s="389"/>
      <c r="F208" s="527"/>
      <c r="G208" s="527"/>
      <c r="H208" s="527"/>
      <c r="I208" s="532"/>
      <c r="J208" s="94"/>
      <c r="K208" s="140"/>
      <c r="L208" s="140"/>
      <c r="M208" s="8"/>
      <c r="N208" s="536"/>
      <c r="O208" s="83"/>
      <c r="P208" s="528"/>
      <c r="Q208" s="528"/>
      <c r="R208" s="482"/>
      <c r="U208" s="83"/>
      <c r="V208" s="528"/>
      <c r="W208" s="227"/>
      <c r="X208" s="22"/>
      <c r="Y208" s="109"/>
      <c r="Z208" s="213" t="s">
        <v>30</v>
      </c>
      <c r="AA208" s="74">
        <v>5.0</v>
      </c>
      <c r="AB208" s="522" t="s">
        <v>31</v>
      </c>
      <c r="AC208" s="45">
        <f>ROUND(ROUND(ROUND(H152*M188,0)*Q200,0)*V207,0)-AA208</f>
        <v>528</v>
      </c>
      <c r="AD208" s="79"/>
    </row>
    <row r="209" ht="16.5" customHeight="1">
      <c r="A209" s="29">
        <v>61.0</v>
      </c>
      <c r="B209" s="29">
        <v>1463.0</v>
      </c>
      <c r="C209" s="518" t="s">
        <v>8151</v>
      </c>
      <c r="D209" s="389"/>
      <c r="E209" s="389"/>
      <c r="F209" s="527"/>
      <c r="G209" s="527"/>
      <c r="H209" s="527"/>
      <c r="I209" s="532"/>
      <c r="J209" s="94"/>
      <c r="K209" s="140"/>
      <c r="L209" s="140"/>
      <c r="M209" s="8"/>
      <c r="N209" s="254"/>
      <c r="O209" s="83"/>
      <c r="P209" s="528"/>
      <c r="Q209" s="528"/>
      <c r="R209" s="482"/>
      <c r="U209" s="99"/>
      <c r="V209" s="529"/>
      <c r="W209" s="524" t="s">
        <v>20</v>
      </c>
      <c r="X209" s="41" t="s">
        <v>21</v>
      </c>
      <c r="Y209" s="86">
        <v>0.85</v>
      </c>
      <c r="Z209" s="75"/>
      <c r="AA209" s="213"/>
      <c r="AB209" s="213"/>
      <c r="AC209" s="45">
        <f>ROUND(ROUND(ROUND(ROUND(H152*M188,0)*Q200,0)*V207,0)*Y209,0)</f>
        <v>453</v>
      </c>
      <c r="AD209" s="79"/>
    </row>
    <row r="210" ht="16.5" customHeight="1">
      <c r="A210" s="29">
        <v>61.0</v>
      </c>
      <c r="B210" s="29">
        <v>1464.0</v>
      </c>
      <c r="C210" s="518" t="s">
        <v>8152</v>
      </c>
      <c r="D210" s="389"/>
      <c r="E210" s="389"/>
      <c r="F210" s="527"/>
      <c r="G210" s="527"/>
      <c r="H210" s="527"/>
      <c r="I210" s="532"/>
      <c r="J210" s="94"/>
      <c r="K210" s="140"/>
      <c r="L210" s="140"/>
      <c r="M210" s="8"/>
      <c r="N210" s="536"/>
      <c r="O210" s="83"/>
      <c r="P210" s="83"/>
      <c r="Q210" s="83"/>
      <c r="R210" s="484"/>
      <c r="S210" s="232"/>
      <c r="T210" s="232"/>
      <c r="U210" s="24"/>
      <c r="V210" s="26"/>
      <c r="W210" s="484"/>
      <c r="X210" s="56"/>
      <c r="Y210" s="526"/>
      <c r="Z210" s="213" t="s">
        <v>30</v>
      </c>
      <c r="AA210" s="74">
        <v>5.0</v>
      </c>
      <c r="AB210" s="522" t="s">
        <v>31</v>
      </c>
      <c r="AC210" s="45">
        <f>ROUND(ROUND(ROUND(ROUND(H152*M188,0)*Q200,0)*V207,0)*Y209,0)-AA210</f>
        <v>448</v>
      </c>
      <c r="AD210" s="79"/>
    </row>
    <row r="211" ht="16.5" customHeight="1">
      <c r="A211" s="29">
        <v>61.0</v>
      </c>
      <c r="B211" s="29">
        <v>1465.0</v>
      </c>
      <c r="C211" s="518" t="s">
        <v>8153</v>
      </c>
      <c r="D211" s="389"/>
      <c r="E211" s="389"/>
      <c r="F211" s="527"/>
      <c r="G211" s="527"/>
      <c r="H211" s="527"/>
      <c r="I211" s="532"/>
      <c r="J211" s="94"/>
      <c r="K211" s="140"/>
      <c r="L211" s="140"/>
      <c r="M211" s="8"/>
      <c r="N211" s="536"/>
      <c r="O211" s="102" t="s">
        <v>27</v>
      </c>
      <c r="P211" s="533"/>
      <c r="Q211" s="533"/>
      <c r="R211" s="520"/>
      <c r="S211" s="38"/>
      <c r="T211" s="99"/>
      <c r="U211" s="38"/>
      <c r="V211" s="6"/>
      <c r="W211" s="37"/>
      <c r="X211" s="7"/>
      <c r="Y211" s="39"/>
      <c r="Z211" s="213"/>
      <c r="AA211" s="213"/>
      <c r="AB211" s="213"/>
      <c r="AC211" s="45">
        <f>ROUND(ROUND(H152*M188,0)*Q212,0)</f>
        <v>448</v>
      </c>
      <c r="AD211" s="79"/>
    </row>
    <row r="212" ht="16.5" customHeight="1">
      <c r="A212" s="29">
        <v>61.0</v>
      </c>
      <c r="B212" s="29">
        <v>1466.0</v>
      </c>
      <c r="C212" s="518" t="s">
        <v>8154</v>
      </c>
      <c r="D212" s="389"/>
      <c r="E212" s="389"/>
      <c r="F212" s="527"/>
      <c r="G212" s="527"/>
      <c r="H212" s="527"/>
      <c r="I212" s="532"/>
      <c r="J212" s="94"/>
      <c r="K212" s="140"/>
      <c r="L212" s="140"/>
      <c r="M212" s="8"/>
      <c r="N212" s="535"/>
      <c r="O212" s="482"/>
      <c r="P212" s="83" t="s">
        <v>21</v>
      </c>
      <c r="Q212" s="528">
        <v>0.5</v>
      </c>
      <c r="R212" s="521"/>
      <c r="S212" s="53"/>
      <c r="T212" s="99"/>
      <c r="U212" s="53"/>
      <c r="V212" s="14"/>
      <c r="W212" s="52"/>
      <c r="X212" s="8"/>
      <c r="Y212" s="109"/>
      <c r="Z212" s="213" t="s">
        <v>30</v>
      </c>
      <c r="AA212" s="74">
        <v>5.0</v>
      </c>
      <c r="AB212" s="522" t="s">
        <v>31</v>
      </c>
      <c r="AC212" s="45">
        <f>ROUND(ROUND(H152*M188,0)*Q212,0)-AA212</f>
        <v>443</v>
      </c>
      <c r="AD212" s="79"/>
    </row>
    <row r="213" ht="16.5" customHeight="1">
      <c r="A213" s="29">
        <v>61.0</v>
      </c>
      <c r="B213" s="29">
        <v>1467.0</v>
      </c>
      <c r="C213" s="518" t="s">
        <v>8155</v>
      </c>
      <c r="D213" s="389"/>
      <c r="E213" s="389"/>
      <c r="F213" s="527"/>
      <c r="G213" s="527"/>
      <c r="H213" s="527"/>
      <c r="I213" s="532"/>
      <c r="J213" s="94"/>
      <c r="K213" s="140"/>
      <c r="L213" s="140"/>
      <c r="M213" s="8"/>
      <c r="N213" s="535"/>
      <c r="O213" s="482"/>
      <c r="P213" s="14"/>
      <c r="Q213" s="14"/>
      <c r="R213" s="521"/>
      <c r="S213" s="53"/>
      <c r="T213" s="99"/>
      <c r="U213" s="53"/>
      <c r="V213" s="14"/>
      <c r="W213" s="524" t="s">
        <v>20</v>
      </c>
      <c r="X213" s="41" t="s">
        <v>21</v>
      </c>
      <c r="Y213" s="86">
        <v>0.85</v>
      </c>
      <c r="Z213" s="75"/>
      <c r="AA213" s="213"/>
      <c r="AB213" s="213"/>
      <c r="AC213" s="45">
        <f>ROUND(ROUND(ROUND(H152*M188,0)*Q212,0)*Y213,0)</f>
        <v>381</v>
      </c>
      <c r="AD213" s="79"/>
    </row>
    <row r="214" ht="16.5" customHeight="1">
      <c r="A214" s="29">
        <v>61.0</v>
      </c>
      <c r="B214" s="29">
        <v>1468.0</v>
      </c>
      <c r="C214" s="518" t="s">
        <v>8156</v>
      </c>
      <c r="D214" s="389"/>
      <c r="E214" s="389"/>
      <c r="F214" s="527"/>
      <c r="G214" s="527"/>
      <c r="H214" s="527"/>
      <c r="I214" s="532"/>
      <c r="J214" s="94"/>
      <c r="K214" s="140"/>
      <c r="L214" s="140"/>
      <c r="M214" s="8"/>
      <c r="N214" s="535"/>
      <c r="O214" s="14"/>
      <c r="P214" s="83"/>
      <c r="Q214" s="83"/>
      <c r="R214" s="525"/>
      <c r="S214" s="180"/>
      <c r="T214" s="24"/>
      <c r="U214" s="180"/>
      <c r="V214" s="21"/>
      <c r="W214" s="484"/>
      <c r="X214" s="56"/>
      <c r="Y214" s="526"/>
      <c r="Z214" s="213" t="s">
        <v>30</v>
      </c>
      <c r="AA214" s="74">
        <v>5.0</v>
      </c>
      <c r="AB214" s="522" t="s">
        <v>31</v>
      </c>
      <c r="AC214" s="45">
        <f>ROUND(ROUND(ROUND(H152*M188,0)*Q212,0)*Y213,0)-AA214</f>
        <v>376</v>
      </c>
      <c r="AD214" s="79"/>
    </row>
    <row r="215" ht="16.5" customHeight="1">
      <c r="A215" s="29">
        <v>61.0</v>
      </c>
      <c r="B215" s="29">
        <v>1469.0</v>
      </c>
      <c r="C215" s="518" t="s">
        <v>8157</v>
      </c>
      <c r="D215" s="389"/>
      <c r="E215" s="389"/>
      <c r="F215" s="527"/>
      <c r="G215" s="527"/>
      <c r="H215" s="527"/>
      <c r="I215" s="532"/>
      <c r="J215" s="94"/>
      <c r="K215" s="140"/>
      <c r="L215" s="140"/>
      <c r="M215" s="8"/>
      <c r="N215" s="536"/>
      <c r="O215" s="14"/>
      <c r="P215" s="14"/>
      <c r="Q215" s="14"/>
      <c r="R215" s="102" t="s">
        <v>326</v>
      </c>
      <c r="S215" s="487"/>
      <c r="T215" s="487"/>
      <c r="U215" s="41" t="s">
        <v>21</v>
      </c>
      <c r="V215" s="60">
        <v>0.7</v>
      </c>
      <c r="W215" s="37"/>
      <c r="X215" s="7"/>
      <c r="Y215" s="39"/>
      <c r="Z215" s="213"/>
      <c r="AA215" s="213"/>
      <c r="AB215" s="213"/>
      <c r="AC215" s="45">
        <f>ROUND(ROUND(ROUND(H152*M188,0)*Q212,0)*V215,0)</f>
        <v>314</v>
      </c>
      <c r="AD215" s="79"/>
    </row>
    <row r="216" ht="16.5" customHeight="1">
      <c r="A216" s="29">
        <v>61.0</v>
      </c>
      <c r="B216" s="29">
        <v>1470.0</v>
      </c>
      <c r="C216" s="518" t="s">
        <v>8158</v>
      </c>
      <c r="D216" s="389"/>
      <c r="E216" s="389"/>
      <c r="F216" s="527"/>
      <c r="G216" s="527"/>
      <c r="H216" s="527"/>
      <c r="I216" s="532"/>
      <c r="J216" s="94"/>
      <c r="K216" s="140"/>
      <c r="L216" s="140"/>
      <c r="M216" s="8"/>
      <c r="N216" s="536"/>
      <c r="O216" s="14"/>
      <c r="P216" s="14"/>
      <c r="Q216" s="14"/>
      <c r="R216" s="482"/>
      <c r="U216" s="83"/>
      <c r="V216" s="528"/>
      <c r="W216" s="227"/>
      <c r="X216" s="22"/>
      <c r="Y216" s="109"/>
      <c r="Z216" s="213" t="s">
        <v>30</v>
      </c>
      <c r="AA216" s="74">
        <v>5.0</v>
      </c>
      <c r="AB216" s="522" t="s">
        <v>31</v>
      </c>
      <c r="AC216" s="45">
        <f>ROUND(ROUND(ROUND(H152*M188,0)*Q212,0)*V215,0)-AA216</f>
        <v>309</v>
      </c>
      <c r="AD216" s="79"/>
    </row>
    <row r="217" ht="16.5" customHeight="1">
      <c r="A217" s="29">
        <v>61.0</v>
      </c>
      <c r="B217" s="29">
        <v>1471.0</v>
      </c>
      <c r="C217" s="518" t="s">
        <v>8159</v>
      </c>
      <c r="D217" s="389"/>
      <c r="E217" s="389"/>
      <c r="F217" s="527"/>
      <c r="G217" s="527"/>
      <c r="H217" s="527"/>
      <c r="I217" s="532"/>
      <c r="J217" s="94"/>
      <c r="K217" s="140"/>
      <c r="L217" s="140"/>
      <c r="M217" s="8"/>
      <c r="N217" s="254"/>
      <c r="O217" s="83"/>
      <c r="P217" s="83"/>
      <c r="R217" s="482"/>
      <c r="U217" s="99"/>
      <c r="V217" s="529"/>
      <c r="W217" s="524" t="s">
        <v>20</v>
      </c>
      <c r="X217" s="41" t="s">
        <v>21</v>
      </c>
      <c r="Y217" s="86">
        <v>0.85</v>
      </c>
      <c r="Z217" s="75"/>
      <c r="AA217" s="213"/>
      <c r="AB217" s="213"/>
      <c r="AC217" s="45">
        <f>ROUND(ROUND(ROUND(ROUND(H152*M188,0)*Q212,0)*V215,0)*Y217,0)</f>
        <v>267</v>
      </c>
      <c r="AD217" s="79"/>
    </row>
    <row r="218" ht="16.5" customHeight="1">
      <c r="A218" s="29">
        <v>61.0</v>
      </c>
      <c r="B218" s="29">
        <v>1472.0</v>
      </c>
      <c r="C218" s="518" t="s">
        <v>8160</v>
      </c>
      <c r="D218" s="389"/>
      <c r="E218" s="389"/>
      <c r="F218" s="527"/>
      <c r="G218" s="527"/>
      <c r="H218" s="527"/>
      <c r="I218" s="532"/>
      <c r="J218" s="94"/>
      <c r="K218" s="140"/>
      <c r="L218" s="140"/>
      <c r="M218" s="8"/>
      <c r="N218" s="254"/>
      <c r="O218" s="83"/>
      <c r="P218" s="83"/>
      <c r="Q218" s="83"/>
      <c r="R218" s="530"/>
      <c r="S218" s="531"/>
      <c r="T218" s="24"/>
      <c r="U218" s="24"/>
      <c r="V218" s="26"/>
      <c r="W218" s="484"/>
      <c r="X218" s="56"/>
      <c r="Y218" s="526"/>
      <c r="Z218" s="213" t="s">
        <v>30</v>
      </c>
      <c r="AA218" s="74">
        <v>5.0</v>
      </c>
      <c r="AB218" s="522" t="s">
        <v>31</v>
      </c>
      <c r="AC218" s="45">
        <f>ROUND(ROUND(ROUND(ROUND(H152*M188,0)*Q212,0)*V215,0)*Y217,0)-AA218</f>
        <v>262</v>
      </c>
      <c r="AD218" s="79"/>
    </row>
    <row r="219" ht="16.5" customHeight="1">
      <c r="A219" s="29">
        <v>61.0</v>
      </c>
      <c r="B219" s="29">
        <v>1473.0</v>
      </c>
      <c r="C219" s="518" t="s">
        <v>8161</v>
      </c>
      <c r="D219" s="389"/>
      <c r="E219" s="389"/>
      <c r="F219" s="527"/>
      <c r="G219" s="527"/>
      <c r="H219" s="527"/>
      <c r="I219" s="532"/>
      <c r="J219" s="94"/>
      <c r="K219" s="140"/>
      <c r="L219" s="140"/>
      <c r="M219" s="8"/>
      <c r="N219" s="536"/>
      <c r="O219" s="83"/>
      <c r="P219" s="528"/>
      <c r="Q219" s="486"/>
      <c r="R219" s="102" t="s">
        <v>329</v>
      </c>
      <c r="S219" s="487"/>
      <c r="T219" s="487"/>
      <c r="U219" s="83" t="s">
        <v>21</v>
      </c>
      <c r="V219" s="528">
        <v>0.85</v>
      </c>
      <c r="W219" s="37"/>
      <c r="X219" s="7"/>
      <c r="Y219" s="39"/>
      <c r="Z219" s="213"/>
      <c r="AA219" s="213"/>
      <c r="AB219" s="213"/>
      <c r="AC219" s="45">
        <f>ROUND(ROUND(ROUND(H152*M188,0)*Q212,0)*V219,0)</f>
        <v>381</v>
      </c>
      <c r="AD219" s="79"/>
    </row>
    <row r="220" ht="16.5" customHeight="1">
      <c r="A220" s="29">
        <v>61.0</v>
      </c>
      <c r="B220" s="29">
        <v>1474.0</v>
      </c>
      <c r="C220" s="518" t="s">
        <v>8162</v>
      </c>
      <c r="D220" s="389"/>
      <c r="E220" s="389"/>
      <c r="F220" s="527"/>
      <c r="G220" s="527"/>
      <c r="H220" s="527"/>
      <c r="I220" s="532"/>
      <c r="J220" s="94"/>
      <c r="K220" s="140"/>
      <c r="L220" s="140"/>
      <c r="M220" s="8"/>
      <c r="N220" s="536"/>
      <c r="O220" s="83"/>
      <c r="P220" s="528"/>
      <c r="Q220" s="528"/>
      <c r="R220" s="482"/>
      <c r="U220" s="83"/>
      <c r="V220" s="528"/>
      <c r="W220" s="227"/>
      <c r="X220" s="22"/>
      <c r="Y220" s="109"/>
      <c r="Z220" s="213" t="s">
        <v>30</v>
      </c>
      <c r="AA220" s="74">
        <v>5.0</v>
      </c>
      <c r="AB220" s="522" t="s">
        <v>31</v>
      </c>
      <c r="AC220" s="45">
        <f>ROUND(ROUND(ROUND(H152*M188,0)*Q212,0)*V219,0)-AA220</f>
        <v>376</v>
      </c>
      <c r="AD220" s="79"/>
    </row>
    <row r="221" ht="16.5" customHeight="1">
      <c r="A221" s="29">
        <v>61.0</v>
      </c>
      <c r="B221" s="29">
        <v>1475.0</v>
      </c>
      <c r="C221" s="518" t="s">
        <v>8163</v>
      </c>
      <c r="D221" s="389"/>
      <c r="E221" s="389"/>
      <c r="F221" s="527"/>
      <c r="G221" s="527"/>
      <c r="H221" s="527"/>
      <c r="I221" s="532"/>
      <c r="J221" s="94"/>
      <c r="K221" s="140"/>
      <c r="L221" s="140"/>
      <c r="M221" s="8"/>
      <c r="N221" s="254"/>
      <c r="O221" s="83"/>
      <c r="P221" s="528"/>
      <c r="Q221" s="528"/>
      <c r="R221" s="482"/>
      <c r="U221" s="99"/>
      <c r="V221" s="529"/>
      <c r="W221" s="524" t="s">
        <v>20</v>
      </c>
      <c r="X221" s="41" t="s">
        <v>21</v>
      </c>
      <c r="Y221" s="86">
        <v>0.85</v>
      </c>
      <c r="Z221" s="75"/>
      <c r="AA221" s="213"/>
      <c r="AB221" s="213"/>
      <c r="AC221" s="45">
        <f>ROUND(ROUND(ROUND(ROUND(H152*M188,0)*Q212,0)*V219,0)*Y221,0)</f>
        <v>324</v>
      </c>
      <c r="AD221" s="79"/>
    </row>
    <row r="222" ht="16.5" customHeight="1">
      <c r="A222" s="29">
        <v>61.0</v>
      </c>
      <c r="B222" s="29">
        <v>1476.0</v>
      </c>
      <c r="C222" s="518" t="s">
        <v>8164</v>
      </c>
      <c r="D222" s="389"/>
      <c r="E222" s="389"/>
      <c r="F222" s="527"/>
      <c r="G222" s="527"/>
      <c r="H222" s="527"/>
      <c r="I222" s="532"/>
      <c r="J222" s="94"/>
      <c r="K222" s="140"/>
      <c r="L222" s="140"/>
      <c r="M222" s="8"/>
      <c r="N222" s="537"/>
      <c r="O222" s="83"/>
      <c r="P222" s="83"/>
      <c r="Q222" s="83"/>
      <c r="R222" s="484"/>
      <c r="S222" s="232"/>
      <c r="T222" s="232"/>
      <c r="U222" s="24"/>
      <c r="V222" s="26"/>
      <c r="W222" s="484"/>
      <c r="X222" s="56"/>
      <c r="Y222" s="526"/>
      <c r="Z222" s="213" t="s">
        <v>30</v>
      </c>
      <c r="AA222" s="74">
        <v>5.0</v>
      </c>
      <c r="AB222" s="522" t="s">
        <v>31</v>
      </c>
      <c r="AC222" s="45">
        <f>ROUND(ROUND(ROUND(ROUND(H152*M188,0)*Q212,0)*V219,0)*Y221,0)-AA222</f>
        <v>319</v>
      </c>
      <c r="AD222" s="79"/>
    </row>
    <row r="223" ht="16.5" customHeight="1">
      <c r="A223" s="29">
        <v>61.0</v>
      </c>
      <c r="B223" s="29">
        <v>1171.0</v>
      </c>
      <c r="C223" s="518" t="s">
        <v>8165</v>
      </c>
      <c r="D223" s="389"/>
      <c r="E223" s="389"/>
      <c r="F223" s="102" t="s">
        <v>8166</v>
      </c>
      <c r="G223" s="169"/>
      <c r="H223" s="169"/>
      <c r="I223" s="519"/>
      <c r="J223" s="168"/>
      <c r="K223" s="152"/>
      <c r="L223" s="152"/>
      <c r="M223" s="7"/>
      <c r="N223" s="37"/>
      <c r="O223" s="7"/>
      <c r="P223" s="7"/>
      <c r="Q223" s="7"/>
      <c r="R223" s="520"/>
      <c r="S223" s="38"/>
      <c r="T223" s="38"/>
      <c r="U223" s="6"/>
      <c r="V223" s="7"/>
      <c r="W223" s="37"/>
      <c r="X223" s="7"/>
      <c r="Y223" s="39"/>
      <c r="Z223" s="213"/>
      <c r="AA223" s="213"/>
      <c r="AB223" s="213"/>
      <c r="AC223" s="45">
        <f>ROUND(H224,0)</f>
        <v>858</v>
      </c>
      <c r="AD223" s="79"/>
    </row>
    <row r="224" ht="16.5" customHeight="1">
      <c r="A224" s="29">
        <v>61.0</v>
      </c>
      <c r="B224" s="29">
        <v>1172.0</v>
      </c>
      <c r="C224" s="518" t="s">
        <v>8167</v>
      </c>
      <c r="D224" s="231"/>
      <c r="E224" s="231"/>
      <c r="F224" s="482"/>
      <c r="G224" s="174"/>
      <c r="H224" s="50">
        <v>858.0</v>
      </c>
      <c r="I224" s="8" t="s">
        <v>9</v>
      </c>
      <c r="J224" s="94"/>
      <c r="K224" s="140"/>
      <c r="L224" s="140"/>
      <c r="M224" s="8"/>
      <c r="N224" s="52"/>
      <c r="O224" s="8"/>
      <c r="P224" s="8"/>
      <c r="Q224" s="8"/>
      <c r="R224" s="521"/>
      <c r="S224" s="53"/>
      <c r="T224" s="53"/>
      <c r="U224" s="14"/>
      <c r="V224" s="8"/>
      <c r="W224" s="52"/>
      <c r="X224" s="8"/>
      <c r="Y224" s="109"/>
      <c r="Z224" s="213" t="s">
        <v>30</v>
      </c>
      <c r="AA224" s="74">
        <v>5.0</v>
      </c>
      <c r="AB224" s="522" t="s">
        <v>31</v>
      </c>
      <c r="AC224" s="45">
        <f>ROUND(H224,0)-AA224</f>
        <v>853</v>
      </c>
      <c r="AD224" s="79"/>
    </row>
    <row r="225" ht="16.5" customHeight="1">
      <c r="A225" s="29">
        <v>61.0</v>
      </c>
      <c r="B225" s="29">
        <v>1480.0</v>
      </c>
      <c r="C225" s="518" t="s">
        <v>8168</v>
      </c>
      <c r="D225" s="231"/>
      <c r="E225" s="231"/>
      <c r="F225" s="482"/>
      <c r="G225" s="174"/>
      <c r="H225" s="174"/>
      <c r="I225" s="523"/>
      <c r="J225" s="94"/>
      <c r="K225" s="140"/>
      <c r="L225" s="140"/>
      <c r="M225" s="8"/>
      <c r="N225" s="52"/>
      <c r="O225" s="8"/>
      <c r="P225" s="8"/>
      <c r="Q225" s="8"/>
      <c r="R225" s="521"/>
      <c r="S225" s="53"/>
      <c r="T225" s="53"/>
      <c r="U225" s="14"/>
      <c r="V225" s="54"/>
      <c r="W225" s="524" t="s">
        <v>20</v>
      </c>
      <c r="X225" s="41" t="s">
        <v>21</v>
      </c>
      <c r="Y225" s="86">
        <v>0.85</v>
      </c>
      <c r="Z225" s="75"/>
      <c r="AA225" s="213"/>
      <c r="AB225" s="213"/>
      <c r="AC225" s="45">
        <f>ROUND(H224*Y225,0)</f>
        <v>729</v>
      </c>
      <c r="AD225" s="79"/>
    </row>
    <row r="226" ht="16.5" customHeight="1">
      <c r="A226" s="29">
        <v>61.0</v>
      </c>
      <c r="B226" s="29">
        <v>1481.0</v>
      </c>
      <c r="C226" s="518" t="s">
        <v>8169</v>
      </c>
      <c r="D226" s="231"/>
      <c r="E226" s="231"/>
      <c r="F226" s="174"/>
      <c r="G226" s="174"/>
      <c r="H226" s="174"/>
      <c r="I226" s="174"/>
      <c r="J226" s="94"/>
      <c r="K226" s="140"/>
      <c r="L226" s="140"/>
      <c r="M226" s="8"/>
      <c r="N226" s="52"/>
      <c r="O226" s="8"/>
      <c r="P226" s="8"/>
      <c r="Q226" s="8"/>
      <c r="R226" s="525"/>
      <c r="S226" s="180"/>
      <c r="T226" s="180"/>
      <c r="U226" s="21"/>
      <c r="V226" s="109"/>
      <c r="W226" s="484"/>
      <c r="X226" s="56"/>
      <c r="Y226" s="526"/>
      <c r="Z226" s="213" t="s">
        <v>30</v>
      </c>
      <c r="AA226" s="74">
        <v>5.0</v>
      </c>
      <c r="AB226" s="522" t="s">
        <v>31</v>
      </c>
      <c r="AC226" s="45">
        <f>ROUND(H224*Y225,0)-AA226</f>
        <v>724</v>
      </c>
      <c r="AD226" s="79"/>
    </row>
    <row r="227" ht="16.5" customHeight="1">
      <c r="A227" s="29">
        <v>61.0</v>
      </c>
      <c r="B227" s="29">
        <v>1173.0</v>
      </c>
      <c r="C227" s="518" t="s">
        <v>8170</v>
      </c>
      <c r="D227" s="231"/>
      <c r="E227" s="231"/>
      <c r="F227" s="527"/>
      <c r="G227" s="527"/>
      <c r="H227" s="14"/>
      <c r="I227" s="14"/>
      <c r="J227" s="94"/>
      <c r="K227" s="140"/>
      <c r="L227" s="140"/>
      <c r="M227" s="8"/>
      <c r="N227" s="52"/>
      <c r="O227" s="8"/>
      <c r="P227" s="8"/>
      <c r="Q227" s="8"/>
      <c r="R227" s="102" t="s">
        <v>326</v>
      </c>
      <c r="S227" s="487"/>
      <c r="T227" s="487"/>
      <c r="U227" s="41" t="s">
        <v>21</v>
      </c>
      <c r="V227" s="60">
        <v>0.7</v>
      </c>
      <c r="W227" s="37"/>
      <c r="X227" s="7"/>
      <c r="Y227" s="39"/>
      <c r="Z227" s="213"/>
      <c r="AA227" s="213"/>
      <c r="AB227" s="213"/>
      <c r="AC227" s="45">
        <f>ROUND(H224*V227,0)</f>
        <v>601</v>
      </c>
      <c r="AD227" s="79"/>
    </row>
    <row r="228" ht="16.5" customHeight="1">
      <c r="A228" s="29">
        <v>61.0</v>
      </c>
      <c r="B228" s="29">
        <v>1174.0</v>
      </c>
      <c r="C228" s="518" t="s">
        <v>8171</v>
      </c>
      <c r="D228" s="231"/>
      <c r="E228" s="231"/>
      <c r="F228" s="527"/>
      <c r="G228" s="527"/>
      <c r="H228" s="8"/>
      <c r="I228" s="144"/>
      <c r="J228" s="94"/>
      <c r="K228" s="140"/>
      <c r="L228" s="140"/>
      <c r="M228" s="8"/>
      <c r="N228" s="52"/>
      <c r="O228" s="8"/>
      <c r="P228" s="8"/>
      <c r="Q228" s="8"/>
      <c r="R228" s="482"/>
      <c r="U228" s="83"/>
      <c r="V228" s="528"/>
      <c r="W228" s="227"/>
      <c r="X228" s="22"/>
      <c r="Y228" s="109"/>
      <c r="Z228" s="213" t="s">
        <v>30</v>
      </c>
      <c r="AA228" s="74">
        <v>5.0</v>
      </c>
      <c r="AB228" s="522" t="s">
        <v>31</v>
      </c>
      <c r="AC228" s="45">
        <f>ROUND(H224*V227,0)-AA228</f>
        <v>596</v>
      </c>
      <c r="AD228" s="79"/>
    </row>
    <row r="229" ht="16.5" customHeight="1">
      <c r="A229" s="29">
        <v>61.0</v>
      </c>
      <c r="B229" s="29">
        <v>1482.0</v>
      </c>
      <c r="C229" s="518" t="s">
        <v>8172</v>
      </c>
      <c r="D229" s="389"/>
      <c r="E229" s="231"/>
      <c r="F229" s="113"/>
      <c r="G229" s="113"/>
      <c r="H229" s="8"/>
      <c r="I229" s="144"/>
      <c r="J229" s="94"/>
      <c r="K229" s="140"/>
      <c r="L229" s="140"/>
      <c r="M229" s="8"/>
      <c r="N229" s="52"/>
      <c r="O229" s="8"/>
      <c r="P229" s="8"/>
      <c r="Q229" s="8"/>
      <c r="R229" s="482"/>
      <c r="U229" s="99"/>
      <c r="V229" s="529"/>
      <c r="W229" s="524" t="s">
        <v>20</v>
      </c>
      <c r="X229" s="41" t="s">
        <v>21</v>
      </c>
      <c r="Y229" s="86">
        <v>0.85</v>
      </c>
      <c r="Z229" s="75"/>
      <c r="AA229" s="213"/>
      <c r="AB229" s="213"/>
      <c r="AC229" s="45">
        <f>ROUND(ROUND(H224*V227,0)*Y229,0)</f>
        <v>511</v>
      </c>
      <c r="AD229" s="79"/>
    </row>
    <row r="230" ht="16.5" customHeight="1">
      <c r="A230" s="29">
        <v>61.0</v>
      </c>
      <c r="B230" s="29">
        <v>1483.0</v>
      </c>
      <c r="C230" s="518" t="s">
        <v>8173</v>
      </c>
      <c r="D230" s="389"/>
      <c r="E230" s="231"/>
      <c r="F230" s="113"/>
      <c r="G230" s="113"/>
      <c r="H230" s="8"/>
      <c r="I230" s="144"/>
      <c r="J230" s="94"/>
      <c r="K230" s="140"/>
      <c r="L230" s="140"/>
      <c r="M230" s="8"/>
      <c r="N230" s="52"/>
      <c r="O230" s="8"/>
      <c r="P230" s="8"/>
      <c r="Q230" s="8"/>
      <c r="R230" s="530"/>
      <c r="S230" s="531"/>
      <c r="T230" s="24"/>
      <c r="U230" s="24"/>
      <c r="V230" s="26"/>
      <c r="W230" s="484"/>
      <c r="X230" s="56"/>
      <c r="Y230" s="526"/>
      <c r="Z230" s="213" t="s">
        <v>30</v>
      </c>
      <c r="AA230" s="74">
        <v>5.0</v>
      </c>
      <c r="AB230" s="522" t="s">
        <v>31</v>
      </c>
      <c r="AC230" s="45">
        <f>ROUND(ROUND(H224*V227,0)*Y229,0)-AA230</f>
        <v>506</v>
      </c>
      <c r="AD230" s="79"/>
    </row>
    <row r="231" ht="16.5" customHeight="1">
      <c r="A231" s="29">
        <v>61.0</v>
      </c>
      <c r="B231" s="29">
        <v>1725.0</v>
      </c>
      <c r="C231" s="518" t="s">
        <v>8174</v>
      </c>
      <c r="D231" s="389"/>
      <c r="E231" s="231"/>
      <c r="F231" s="113"/>
      <c r="G231" s="113"/>
      <c r="H231" s="8"/>
      <c r="I231" s="144"/>
      <c r="J231" s="94"/>
      <c r="K231" s="140"/>
      <c r="L231" s="140"/>
      <c r="M231" s="8"/>
      <c r="N231" s="52"/>
      <c r="O231" s="8"/>
      <c r="P231" s="8"/>
      <c r="Q231" s="54"/>
      <c r="R231" s="102" t="s">
        <v>329</v>
      </c>
      <c r="S231" s="487"/>
      <c r="T231" s="487"/>
      <c r="U231" s="83" t="s">
        <v>21</v>
      </c>
      <c r="V231" s="528">
        <v>0.85</v>
      </c>
      <c r="W231" s="37"/>
      <c r="X231" s="7"/>
      <c r="Y231" s="39"/>
      <c r="Z231" s="213"/>
      <c r="AA231" s="213"/>
      <c r="AB231" s="213"/>
      <c r="AC231" s="45">
        <f>ROUND(H224*V231,0)</f>
        <v>729</v>
      </c>
      <c r="AD231" s="79"/>
    </row>
    <row r="232" ht="16.5" customHeight="1">
      <c r="A232" s="29">
        <v>61.0</v>
      </c>
      <c r="B232" s="29">
        <v>1726.0</v>
      </c>
      <c r="C232" s="518" t="s">
        <v>8175</v>
      </c>
      <c r="D232" s="389"/>
      <c r="E232" s="231"/>
      <c r="F232" s="113"/>
      <c r="G232" s="113"/>
      <c r="H232" s="8"/>
      <c r="I232" s="144"/>
      <c r="J232" s="94"/>
      <c r="K232" s="140"/>
      <c r="L232" s="140"/>
      <c r="M232" s="8"/>
      <c r="N232" s="52"/>
      <c r="O232" s="8"/>
      <c r="P232" s="8"/>
      <c r="Q232" s="8"/>
      <c r="R232" s="482"/>
      <c r="U232" s="83"/>
      <c r="V232" s="528"/>
      <c r="W232" s="227"/>
      <c r="X232" s="22"/>
      <c r="Y232" s="109"/>
      <c r="Z232" s="213" t="s">
        <v>30</v>
      </c>
      <c r="AA232" s="74">
        <v>5.0</v>
      </c>
      <c r="AB232" s="522" t="s">
        <v>31</v>
      </c>
      <c r="AC232" s="45">
        <f>ROUND(H224*V231,0)-AA232</f>
        <v>724</v>
      </c>
      <c r="AD232" s="79"/>
    </row>
    <row r="233" ht="16.5" customHeight="1">
      <c r="A233" s="29">
        <v>61.0</v>
      </c>
      <c r="B233" s="29">
        <v>1484.0</v>
      </c>
      <c r="C233" s="518" t="s">
        <v>8176</v>
      </c>
      <c r="D233" s="389"/>
      <c r="E233" s="231"/>
      <c r="F233" s="527"/>
      <c r="G233" s="527"/>
      <c r="H233" s="527"/>
      <c r="I233" s="532"/>
      <c r="J233" s="94"/>
      <c r="K233" s="140"/>
      <c r="L233" s="140"/>
      <c r="M233" s="8"/>
      <c r="N233" s="52"/>
      <c r="O233" s="8"/>
      <c r="P233" s="8"/>
      <c r="Q233" s="8"/>
      <c r="R233" s="482"/>
      <c r="U233" s="99"/>
      <c r="V233" s="529"/>
      <c r="W233" s="524" t="s">
        <v>20</v>
      </c>
      <c r="X233" s="41" t="s">
        <v>21</v>
      </c>
      <c r="Y233" s="86">
        <v>0.85</v>
      </c>
      <c r="Z233" s="75"/>
      <c r="AA233" s="213"/>
      <c r="AB233" s="213"/>
      <c r="AC233" s="45">
        <f>ROUND(ROUND(H224*V231,0)*Y233,0)</f>
        <v>620</v>
      </c>
      <c r="AD233" s="79"/>
    </row>
    <row r="234" ht="16.5" customHeight="1">
      <c r="A234" s="29">
        <v>61.0</v>
      </c>
      <c r="B234" s="29">
        <v>1485.0</v>
      </c>
      <c r="C234" s="518" t="s">
        <v>8177</v>
      </c>
      <c r="D234" s="389"/>
      <c r="E234" s="231"/>
      <c r="F234" s="527"/>
      <c r="G234" s="527"/>
      <c r="H234" s="527"/>
      <c r="I234" s="532"/>
      <c r="J234" s="94"/>
      <c r="K234" s="140"/>
      <c r="L234" s="140"/>
      <c r="M234" s="8"/>
      <c r="N234" s="227"/>
      <c r="O234" s="22"/>
      <c r="P234" s="22"/>
      <c r="Q234" s="22"/>
      <c r="R234" s="484"/>
      <c r="S234" s="232"/>
      <c r="T234" s="232"/>
      <c r="U234" s="24"/>
      <c r="V234" s="26"/>
      <c r="W234" s="484"/>
      <c r="X234" s="56"/>
      <c r="Y234" s="526"/>
      <c r="Z234" s="213" t="s">
        <v>30</v>
      </c>
      <c r="AA234" s="74">
        <v>5.0</v>
      </c>
      <c r="AB234" s="522" t="s">
        <v>31</v>
      </c>
      <c r="AC234" s="45">
        <f>ROUND(ROUND(H224*V231,0)*Y233,0)-AA234</f>
        <v>615</v>
      </c>
      <c r="AD234" s="79"/>
    </row>
    <row r="235" ht="16.5" customHeight="1">
      <c r="A235" s="29">
        <v>61.0</v>
      </c>
      <c r="B235" s="29">
        <v>1175.0</v>
      </c>
      <c r="C235" s="518" t="s">
        <v>8178</v>
      </c>
      <c r="D235" s="389"/>
      <c r="E235" s="389"/>
      <c r="F235" s="527"/>
      <c r="G235" s="527"/>
      <c r="H235" s="527"/>
      <c r="I235" s="532"/>
      <c r="J235" s="94"/>
      <c r="K235" s="140"/>
      <c r="L235" s="140"/>
      <c r="M235" s="8"/>
      <c r="N235" s="206" t="s">
        <v>23</v>
      </c>
      <c r="O235" s="102" t="s">
        <v>24</v>
      </c>
      <c r="P235" s="533"/>
      <c r="Q235" s="533"/>
      <c r="R235" s="520"/>
      <c r="S235" s="38"/>
      <c r="T235" s="38"/>
      <c r="U235" s="6"/>
      <c r="V235" s="7"/>
      <c r="W235" s="37"/>
      <c r="X235" s="7"/>
      <c r="Y235" s="39"/>
      <c r="Z235" s="213"/>
      <c r="AA235" s="213"/>
      <c r="AB235" s="213"/>
      <c r="AC235" s="45">
        <f>ROUND(H224*Q236,0)</f>
        <v>601</v>
      </c>
      <c r="AD235" s="79"/>
    </row>
    <row r="236" ht="16.5" customHeight="1">
      <c r="A236" s="29">
        <v>61.0</v>
      </c>
      <c r="B236" s="29">
        <v>1176.0</v>
      </c>
      <c r="C236" s="518" t="s">
        <v>8179</v>
      </c>
      <c r="D236" s="389"/>
      <c r="E236" s="389"/>
      <c r="F236" s="527"/>
      <c r="G236" s="527"/>
      <c r="H236" s="527"/>
      <c r="I236" s="532"/>
      <c r="J236" s="94"/>
      <c r="K236" s="140"/>
      <c r="L236" s="140"/>
      <c r="M236" s="8"/>
      <c r="N236" s="481"/>
      <c r="O236" s="482"/>
      <c r="P236" s="83" t="s">
        <v>21</v>
      </c>
      <c r="Q236" s="528">
        <v>0.7</v>
      </c>
      <c r="R236" s="521"/>
      <c r="S236" s="53"/>
      <c r="T236" s="53"/>
      <c r="U236" s="14"/>
      <c r="V236" s="8"/>
      <c r="W236" s="52"/>
      <c r="X236" s="8"/>
      <c r="Y236" s="109"/>
      <c r="Z236" s="213" t="s">
        <v>30</v>
      </c>
      <c r="AA236" s="74">
        <v>5.0</v>
      </c>
      <c r="AB236" s="522" t="s">
        <v>31</v>
      </c>
      <c r="AC236" s="45">
        <f>ROUND(H224*Q236,0)-AA236</f>
        <v>596</v>
      </c>
      <c r="AD236" s="79"/>
    </row>
    <row r="237" ht="16.5" customHeight="1">
      <c r="A237" s="29">
        <v>61.0</v>
      </c>
      <c r="B237" s="29">
        <v>1486.0</v>
      </c>
      <c r="C237" s="518" t="s">
        <v>8180</v>
      </c>
      <c r="D237" s="389"/>
      <c r="E237" s="389"/>
      <c r="F237" s="527"/>
      <c r="G237" s="527"/>
      <c r="H237" s="527"/>
      <c r="I237" s="532"/>
      <c r="J237" s="94"/>
      <c r="K237" s="140"/>
      <c r="L237" s="140"/>
      <c r="M237" s="8"/>
      <c r="N237" s="481"/>
      <c r="O237" s="482"/>
      <c r="P237" s="14"/>
      <c r="Q237" s="14"/>
      <c r="R237" s="521"/>
      <c r="S237" s="53"/>
      <c r="T237" s="53"/>
      <c r="U237" s="14"/>
      <c r="V237" s="54"/>
      <c r="W237" s="524" t="s">
        <v>20</v>
      </c>
      <c r="X237" s="41" t="s">
        <v>21</v>
      </c>
      <c r="Y237" s="86">
        <v>0.85</v>
      </c>
      <c r="Z237" s="75"/>
      <c r="AA237" s="213"/>
      <c r="AB237" s="213"/>
      <c r="AC237" s="45">
        <f>ROUND(ROUND(H224*Q236,0)*Y237,0)</f>
        <v>511</v>
      </c>
      <c r="AD237" s="79"/>
    </row>
    <row r="238" ht="16.5" customHeight="1">
      <c r="A238" s="29">
        <v>61.0</v>
      </c>
      <c r="B238" s="29">
        <v>1487.0</v>
      </c>
      <c r="C238" s="518" t="s">
        <v>8181</v>
      </c>
      <c r="D238" s="389"/>
      <c r="E238" s="389"/>
      <c r="F238" s="527"/>
      <c r="G238" s="527"/>
      <c r="H238" s="527"/>
      <c r="I238" s="532"/>
      <c r="J238" s="94"/>
      <c r="K238" s="140"/>
      <c r="L238" s="140"/>
      <c r="M238" s="8"/>
      <c r="N238" s="535"/>
      <c r="O238" s="14"/>
      <c r="P238" s="83"/>
      <c r="Q238" s="83"/>
      <c r="R238" s="525"/>
      <c r="S238" s="180"/>
      <c r="T238" s="180"/>
      <c r="U238" s="21"/>
      <c r="V238" s="109"/>
      <c r="W238" s="484"/>
      <c r="X238" s="56"/>
      <c r="Y238" s="526"/>
      <c r="Z238" s="213" t="s">
        <v>30</v>
      </c>
      <c r="AA238" s="74">
        <v>5.0</v>
      </c>
      <c r="AB238" s="522" t="s">
        <v>31</v>
      </c>
      <c r="AC238" s="45">
        <f>ROUND(ROUND(H224*Q236,0)*Y237,0)-AA238</f>
        <v>506</v>
      </c>
      <c r="AD238" s="79"/>
    </row>
    <row r="239" ht="16.5" customHeight="1">
      <c r="A239" s="29">
        <v>61.0</v>
      </c>
      <c r="B239" s="29">
        <v>1177.0</v>
      </c>
      <c r="C239" s="518" t="s">
        <v>8182</v>
      </c>
      <c r="D239" s="389"/>
      <c r="E239" s="389"/>
      <c r="F239" s="527"/>
      <c r="G239" s="527"/>
      <c r="H239" s="527"/>
      <c r="I239" s="532"/>
      <c r="J239" s="94"/>
      <c r="K239" s="140"/>
      <c r="L239" s="140"/>
      <c r="M239" s="8"/>
      <c r="N239" s="536"/>
      <c r="O239" s="14"/>
      <c r="P239" s="14"/>
      <c r="Q239" s="14"/>
      <c r="R239" s="102" t="s">
        <v>326</v>
      </c>
      <c r="S239" s="487"/>
      <c r="T239" s="487"/>
      <c r="U239" s="41" t="s">
        <v>21</v>
      </c>
      <c r="V239" s="60">
        <v>0.7</v>
      </c>
      <c r="W239" s="37"/>
      <c r="X239" s="7"/>
      <c r="Y239" s="39"/>
      <c r="Z239" s="213"/>
      <c r="AA239" s="213"/>
      <c r="AB239" s="213"/>
      <c r="AC239" s="45">
        <f>ROUND(ROUND(H224*Q236,0)*V239,0)</f>
        <v>421</v>
      </c>
      <c r="AD239" s="79"/>
    </row>
    <row r="240" ht="16.5" customHeight="1">
      <c r="A240" s="29">
        <v>61.0</v>
      </c>
      <c r="B240" s="29">
        <v>1178.0</v>
      </c>
      <c r="C240" s="518" t="s">
        <v>8183</v>
      </c>
      <c r="D240" s="389"/>
      <c r="E240" s="389"/>
      <c r="F240" s="527"/>
      <c r="G240" s="527"/>
      <c r="H240" s="527"/>
      <c r="I240" s="532"/>
      <c r="J240" s="94"/>
      <c r="K240" s="140"/>
      <c r="L240" s="140"/>
      <c r="M240" s="8"/>
      <c r="N240" s="536"/>
      <c r="O240" s="14"/>
      <c r="P240" s="14"/>
      <c r="Q240" s="14"/>
      <c r="R240" s="482"/>
      <c r="U240" s="83"/>
      <c r="V240" s="528"/>
      <c r="W240" s="227"/>
      <c r="X240" s="22"/>
      <c r="Y240" s="109"/>
      <c r="Z240" s="213" t="s">
        <v>30</v>
      </c>
      <c r="AA240" s="74">
        <v>5.0</v>
      </c>
      <c r="AB240" s="522" t="s">
        <v>31</v>
      </c>
      <c r="AC240" s="45">
        <f>ROUND(ROUND(H224*Q236,0)*V239,0)-AA240</f>
        <v>416</v>
      </c>
      <c r="AD240" s="79"/>
    </row>
    <row r="241" ht="16.5" customHeight="1">
      <c r="A241" s="29">
        <v>61.0</v>
      </c>
      <c r="B241" s="29">
        <v>1488.0</v>
      </c>
      <c r="C241" s="518" t="s">
        <v>8184</v>
      </c>
      <c r="D241" s="389"/>
      <c r="E241" s="389"/>
      <c r="F241" s="527"/>
      <c r="G241" s="527"/>
      <c r="H241" s="527"/>
      <c r="I241" s="532"/>
      <c r="J241" s="94"/>
      <c r="K241" s="140"/>
      <c r="L241" s="140"/>
      <c r="M241" s="8"/>
      <c r="N241" s="254"/>
      <c r="O241" s="83"/>
      <c r="P241" s="83"/>
      <c r="R241" s="482"/>
      <c r="U241" s="99"/>
      <c r="V241" s="529"/>
      <c r="W241" s="524" t="s">
        <v>20</v>
      </c>
      <c r="X241" s="41" t="s">
        <v>21</v>
      </c>
      <c r="Y241" s="86">
        <v>0.85</v>
      </c>
      <c r="Z241" s="75"/>
      <c r="AA241" s="213"/>
      <c r="AB241" s="213"/>
      <c r="AC241" s="45">
        <f>ROUND(ROUND(ROUND(H224*Q236,0)*V239,0)*Y241,0)</f>
        <v>358</v>
      </c>
      <c r="AD241" s="79"/>
    </row>
    <row r="242" ht="16.5" customHeight="1">
      <c r="A242" s="29">
        <v>61.0</v>
      </c>
      <c r="B242" s="29">
        <v>1489.0</v>
      </c>
      <c r="C242" s="518" t="s">
        <v>8185</v>
      </c>
      <c r="D242" s="389"/>
      <c r="E242" s="389"/>
      <c r="F242" s="527"/>
      <c r="G242" s="527"/>
      <c r="H242" s="527"/>
      <c r="I242" s="532"/>
      <c r="J242" s="94"/>
      <c r="K242" s="140"/>
      <c r="L242" s="140"/>
      <c r="M242" s="8"/>
      <c r="N242" s="254"/>
      <c r="O242" s="83"/>
      <c r="P242" s="83"/>
      <c r="Q242" s="83"/>
      <c r="R242" s="530"/>
      <c r="S242" s="531"/>
      <c r="T242" s="24"/>
      <c r="U242" s="24"/>
      <c r="V242" s="26"/>
      <c r="W242" s="484"/>
      <c r="X242" s="56"/>
      <c r="Y242" s="526"/>
      <c r="Z242" s="213" t="s">
        <v>30</v>
      </c>
      <c r="AA242" s="74">
        <v>5.0</v>
      </c>
      <c r="AB242" s="522" t="s">
        <v>31</v>
      </c>
      <c r="AC242" s="45">
        <f>ROUND(ROUND(ROUND(H224*Q236,0)*V239,0)*Y241,0)-AA242</f>
        <v>353</v>
      </c>
      <c r="AD242" s="79"/>
    </row>
    <row r="243" ht="16.5" customHeight="1">
      <c r="A243" s="29">
        <v>61.0</v>
      </c>
      <c r="B243" s="29">
        <v>1727.0</v>
      </c>
      <c r="C243" s="518" t="s">
        <v>8186</v>
      </c>
      <c r="D243" s="389"/>
      <c r="E243" s="389"/>
      <c r="F243" s="527"/>
      <c r="G243" s="527"/>
      <c r="H243" s="527"/>
      <c r="I243" s="532"/>
      <c r="J243" s="94"/>
      <c r="K243" s="140"/>
      <c r="L243" s="140"/>
      <c r="M243" s="8"/>
      <c r="N243" s="536"/>
      <c r="O243" s="83"/>
      <c r="P243" s="528"/>
      <c r="Q243" s="486"/>
      <c r="R243" s="102" t="s">
        <v>329</v>
      </c>
      <c r="S243" s="487"/>
      <c r="T243" s="487"/>
      <c r="U243" s="83" t="s">
        <v>21</v>
      </c>
      <c r="V243" s="528">
        <v>0.85</v>
      </c>
      <c r="W243" s="37"/>
      <c r="X243" s="7"/>
      <c r="Y243" s="39"/>
      <c r="Z243" s="213"/>
      <c r="AA243" s="213"/>
      <c r="AB243" s="213"/>
      <c r="AC243" s="45">
        <f>ROUND(ROUND(H224*Q236,0)*V243,0)</f>
        <v>511</v>
      </c>
      <c r="AD243" s="79"/>
    </row>
    <row r="244" ht="16.5" customHeight="1">
      <c r="A244" s="29">
        <v>61.0</v>
      </c>
      <c r="B244" s="29">
        <v>1728.0</v>
      </c>
      <c r="C244" s="518" t="s">
        <v>8187</v>
      </c>
      <c r="D244" s="389"/>
      <c r="E244" s="389"/>
      <c r="F244" s="527"/>
      <c r="G244" s="527"/>
      <c r="H244" s="527"/>
      <c r="I244" s="532"/>
      <c r="J244" s="94"/>
      <c r="K244" s="140"/>
      <c r="L244" s="140"/>
      <c r="M244" s="8"/>
      <c r="N244" s="536"/>
      <c r="O244" s="83"/>
      <c r="P244" s="528"/>
      <c r="Q244" s="528"/>
      <c r="R244" s="482"/>
      <c r="U244" s="83"/>
      <c r="V244" s="528"/>
      <c r="W244" s="227"/>
      <c r="X244" s="22"/>
      <c r="Y244" s="109"/>
      <c r="Z244" s="213" t="s">
        <v>30</v>
      </c>
      <c r="AA244" s="74">
        <v>5.0</v>
      </c>
      <c r="AB244" s="522" t="s">
        <v>31</v>
      </c>
      <c r="AC244" s="45">
        <f>ROUND(ROUND(H224*Q236,0)*V243,0)-AA244</f>
        <v>506</v>
      </c>
      <c r="AD244" s="79"/>
    </row>
    <row r="245" ht="16.5" customHeight="1">
      <c r="A245" s="29">
        <v>61.0</v>
      </c>
      <c r="B245" s="29">
        <v>1490.0</v>
      </c>
      <c r="C245" s="518" t="s">
        <v>8188</v>
      </c>
      <c r="D245" s="389"/>
      <c r="E245" s="389"/>
      <c r="F245" s="527"/>
      <c r="G245" s="527"/>
      <c r="H245" s="527"/>
      <c r="I245" s="532"/>
      <c r="J245" s="94"/>
      <c r="K245" s="140"/>
      <c r="L245" s="140"/>
      <c r="M245" s="8"/>
      <c r="N245" s="254"/>
      <c r="O245" s="83"/>
      <c r="P245" s="528"/>
      <c r="Q245" s="528"/>
      <c r="R245" s="482"/>
      <c r="U245" s="99"/>
      <c r="V245" s="529"/>
      <c r="W245" s="524" t="s">
        <v>20</v>
      </c>
      <c r="X245" s="41" t="s">
        <v>21</v>
      </c>
      <c r="Y245" s="86">
        <v>0.85</v>
      </c>
      <c r="Z245" s="75"/>
      <c r="AA245" s="213"/>
      <c r="AB245" s="213"/>
      <c r="AC245" s="45">
        <f>ROUND(ROUND(ROUND(H224*Q236,0)*V243,0)*Y245,0)</f>
        <v>434</v>
      </c>
      <c r="AD245" s="79"/>
    </row>
    <row r="246" ht="16.5" customHeight="1">
      <c r="A246" s="29">
        <v>61.0</v>
      </c>
      <c r="B246" s="29">
        <v>1491.0</v>
      </c>
      <c r="C246" s="518" t="s">
        <v>8189</v>
      </c>
      <c r="D246" s="389"/>
      <c r="E246" s="389"/>
      <c r="F246" s="527"/>
      <c r="G246" s="527"/>
      <c r="H246" s="527"/>
      <c r="I246" s="532"/>
      <c r="J246" s="94"/>
      <c r="K246" s="140"/>
      <c r="L246" s="140"/>
      <c r="M246" s="8"/>
      <c r="N246" s="536"/>
      <c r="O246" s="83"/>
      <c r="P246" s="83"/>
      <c r="Q246" s="83"/>
      <c r="R246" s="484"/>
      <c r="S246" s="232"/>
      <c r="T246" s="232"/>
      <c r="U246" s="24"/>
      <c r="V246" s="26"/>
      <c r="W246" s="484"/>
      <c r="X246" s="56"/>
      <c r="Y246" s="526"/>
      <c r="Z246" s="213" t="s">
        <v>30</v>
      </c>
      <c r="AA246" s="74">
        <v>5.0</v>
      </c>
      <c r="AB246" s="522" t="s">
        <v>31</v>
      </c>
      <c r="AC246" s="45">
        <f>ROUND(ROUND(ROUND(H224*Q236,0)*V243,0)*Y245,0)-AA246</f>
        <v>429</v>
      </c>
      <c r="AD246" s="79"/>
    </row>
    <row r="247" ht="16.5" customHeight="1">
      <c r="A247" s="29">
        <v>61.0</v>
      </c>
      <c r="B247" s="29">
        <v>1492.0</v>
      </c>
      <c r="C247" s="518" t="s">
        <v>8190</v>
      </c>
      <c r="D247" s="389"/>
      <c r="E247" s="389"/>
      <c r="F247" s="527"/>
      <c r="G247" s="527"/>
      <c r="H247" s="527"/>
      <c r="I247" s="532"/>
      <c r="J247" s="94"/>
      <c r="K247" s="140"/>
      <c r="L247" s="140"/>
      <c r="M247" s="8"/>
      <c r="N247" s="536"/>
      <c r="O247" s="102" t="s">
        <v>27</v>
      </c>
      <c r="P247" s="533"/>
      <c r="Q247" s="533"/>
      <c r="R247" s="520"/>
      <c r="S247" s="38"/>
      <c r="T247" s="38"/>
      <c r="U247" s="38"/>
      <c r="V247" s="6"/>
      <c r="W247" s="37"/>
      <c r="X247" s="7"/>
      <c r="Y247" s="39"/>
      <c r="Z247" s="213"/>
      <c r="AA247" s="213"/>
      <c r="AB247" s="213"/>
      <c r="AC247" s="45">
        <f>ROUND(H224*Q248,0)</f>
        <v>429</v>
      </c>
      <c r="AD247" s="79"/>
    </row>
    <row r="248" ht="16.5" customHeight="1">
      <c r="A248" s="29">
        <v>61.0</v>
      </c>
      <c r="B248" s="29">
        <v>1493.0</v>
      </c>
      <c r="C248" s="518" t="s">
        <v>8191</v>
      </c>
      <c r="D248" s="389"/>
      <c r="E248" s="389"/>
      <c r="F248" s="527"/>
      <c r="G248" s="527"/>
      <c r="H248" s="527"/>
      <c r="I248" s="532"/>
      <c r="J248" s="94"/>
      <c r="K248" s="140"/>
      <c r="L248" s="140"/>
      <c r="M248" s="8"/>
      <c r="N248" s="535"/>
      <c r="O248" s="482"/>
      <c r="P248" s="83" t="s">
        <v>21</v>
      </c>
      <c r="Q248" s="528">
        <v>0.5</v>
      </c>
      <c r="R248" s="521"/>
      <c r="S248" s="53"/>
      <c r="T248" s="53"/>
      <c r="U248" s="53"/>
      <c r="V248" s="14"/>
      <c r="W248" s="52"/>
      <c r="X248" s="8"/>
      <c r="Y248" s="109"/>
      <c r="Z248" s="213" t="s">
        <v>30</v>
      </c>
      <c r="AA248" s="74">
        <v>5.0</v>
      </c>
      <c r="AB248" s="522" t="s">
        <v>31</v>
      </c>
      <c r="AC248" s="45">
        <f>ROUND(H224*Q248,0)-AA248</f>
        <v>424</v>
      </c>
      <c r="AD248" s="79"/>
    </row>
    <row r="249" ht="16.5" customHeight="1">
      <c r="A249" s="29">
        <v>61.0</v>
      </c>
      <c r="B249" s="29">
        <v>1494.0</v>
      </c>
      <c r="C249" s="518" t="s">
        <v>8192</v>
      </c>
      <c r="D249" s="389"/>
      <c r="E249" s="389"/>
      <c r="F249" s="527"/>
      <c r="G249" s="527"/>
      <c r="H249" s="527"/>
      <c r="I249" s="532"/>
      <c r="J249" s="94"/>
      <c r="K249" s="140"/>
      <c r="L249" s="140"/>
      <c r="M249" s="8"/>
      <c r="N249" s="535"/>
      <c r="O249" s="482"/>
      <c r="P249" s="14"/>
      <c r="Q249" s="14"/>
      <c r="R249" s="521"/>
      <c r="S249" s="53"/>
      <c r="T249" s="53"/>
      <c r="U249" s="53"/>
      <c r="V249" s="14"/>
      <c r="W249" s="524" t="s">
        <v>20</v>
      </c>
      <c r="X249" s="41" t="s">
        <v>21</v>
      </c>
      <c r="Y249" s="86">
        <v>0.85</v>
      </c>
      <c r="Z249" s="75"/>
      <c r="AA249" s="213"/>
      <c r="AB249" s="213"/>
      <c r="AC249" s="45">
        <f>ROUND(ROUND(H224*Q248,0)*Y249,0)</f>
        <v>365</v>
      </c>
      <c r="AD249" s="79"/>
    </row>
    <row r="250" ht="16.5" customHeight="1">
      <c r="A250" s="29">
        <v>61.0</v>
      </c>
      <c r="B250" s="29">
        <v>1495.0</v>
      </c>
      <c r="C250" s="518" t="s">
        <v>8193</v>
      </c>
      <c r="D250" s="389"/>
      <c r="E250" s="389"/>
      <c r="F250" s="527"/>
      <c r="G250" s="527"/>
      <c r="H250" s="527"/>
      <c r="I250" s="532"/>
      <c r="J250" s="94"/>
      <c r="K250" s="140"/>
      <c r="L250" s="140"/>
      <c r="M250" s="8"/>
      <c r="N250" s="535"/>
      <c r="O250" s="14"/>
      <c r="P250" s="83"/>
      <c r="Q250" s="83"/>
      <c r="R250" s="525"/>
      <c r="S250" s="180"/>
      <c r="T250" s="180"/>
      <c r="U250" s="180"/>
      <c r="V250" s="21"/>
      <c r="W250" s="484"/>
      <c r="X250" s="56"/>
      <c r="Y250" s="526"/>
      <c r="Z250" s="213" t="s">
        <v>30</v>
      </c>
      <c r="AA250" s="74">
        <v>5.0</v>
      </c>
      <c r="AB250" s="522" t="s">
        <v>31</v>
      </c>
      <c r="AC250" s="45">
        <f>ROUND(ROUND(H224*Q248,0)*Y249,0)-AA250</f>
        <v>360</v>
      </c>
      <c r="AD250" s="79"/>
    </row>
    <row r="251" ht="16.5" customHeight="1">
      <c r="A251" s="29">
        <v>61.0</v>
      </c>
      <c r="B251" s="29">
        <v>1496.0</v>
      </c>
      <c r="C251" s="518" t="s">
        <v>8194</v>
      </c>
      <c r="D251" s="389"/>
      <c r="E251" s="389"/>
      <c r="F251" s="527"/>
      <c r="G251" s="527"/>
      <c r="H251" s="527"/>
      <c r="I251" s="532"/>
      <c r="J251" s="94"/>
      <c r="K251" s="140"/>
      <c r="L251" s="140"/>
      <c r="M251" s="8"/>
      <c r="N251" s="536"/>
      <c r="O251" s="14"/>
      <c r="P251" s="14"/>
      <c r="Q251" s="14"/>
      <c r="R251" s="102" t="s">
        <v>326</v>
      </c>
      <c r="S251" s="487"/>
      <c r="T251" s="487"/>
      <c r="U251" s="41" t="s">
        <v>21</v>
      </c>
      <c r="V251" s="60">
        <v>0.7</v>
      </c>
      <c r="W251" s="37"/>
      <c r="X251" s="7"/>
      <c r="Y251" s="39"/>
      <c r="Z251" s="213"/>
      <c r="AA251" s="213"/>
      <c r="AB251" s="213"/>
      <c r="AC251" s="114">
        <f>ROUND(ROUND(H224*Q248,0)*V251,0)</f>
        <v>300</v>
      </c>
      <c r="AD251" s="79"/>
    </row>
    <row r="252" ht="16.5" customHeight="1">
      <c r="A252" s="29">
        <v>61.0</v>
      </c>
      <c r="B252" s="29">
        <v>1497.0</v>
      </c>
      <c r="C252" s="518" t="s">
        <v>8195</v>
      </c>
      <c r="D252" s="389"/>
      <c r="E252" s="389"/>
      <c r="F252" s="527"/>
      <c r="G252" s="527"/>
      <c r="H252" s="527"/>
      <c r="I252" s="532"/>
      <c r="J252" s="94"/>
      <c r="K252" s="140"/>
      <c r="L252" s="140"/>
      <c r="M252" s="8"/>
      <c r="N252" s="536"/>
      <c r="O252" s="14"/>
      <c r="P252" s="14"/>
      <c r="Q252" s="14"/>
      <c r="R252" s="482"/>
      <c r="U252" s="83"/>
      <c r="V252" s="528"/>
      <c r="W252" s="227"/>
      <c r="X252" s="22"/>
      <c r="Y252" s="109"/>
      <c r="Z252" s="213" t="s">
        <v>30</v>
      </c>
      <c r="AA252" s="74">
        <v>5.0</v>
      </c>
      <c r="AB252" s="522" t="s">
        <v>31</v>
      </c>
      <c r="AC252" s="114">
        <f>ROUND(ROUND(H224*Q248,0)*V251,0)-AA252</f>
        <v>295</v>
      </c>
      <c r="AD252" s="79"/>
    </row>
    <row r="253" ht="16.5" customHeight="1">
      <c r="A253" s="29">
        <v>61.0</v>
      </c>
      <c r="B253" s="29">
        <v>1498.0</v>
      </c>
      <c r="C253" s="518" t="s">
        <v>8196</v>
      </c>
      <c r="D253" s="389"/>
      <c r="E253" s="389"/>
      <c r="F253" s="527"/>
      <c r="G253" s="527"/>
      <c r="H253" s="527"/>
      <c r="I253" s="532"/>
      <c r="J253" s="94"/>
      <c r="K253" s="140"/>
      <c r="L253" s="140"/>
      <c r="M253" s="8"/>
      <c r="N253" s="254"/>
      <c r="O253" s="83"/>
      <c r="P253" s="83"/>
      <c r="R253" s="482"/>
      <c r="U253" s="99"/>
      <c r="V253" s="529"/>
      <c r="W253" s="524" t="s">
        <v>20</v>
      </c>
      <c r="X253" s="41" t="s">
        <v>21</v>
      </c>
      <c r="Y253" s="86">
        <v>0.85</v>
      </c>
      <c r="Z253" s="75"/>
      <c r="AA253" s="213"/>
      <c r="AB253" s="213"/>
      <c r="AC253" s="114">
        <f>ROUND(ROUND(ROUND(H224*Q248,0)*V251,0)*Y253,0)</f>
        <v>255</v>
      </c>
      <c r="AD253" s="79"/>
    </row>
    <row r="254" ht="16.5" customHeight="1">
      <c r="A254" s="29">
        <v>61.0</v>
      </c>
      <c r="B254" s="29">
        <v>1499.0</v>
      </c>
      <c r="C254" s="518" t="s">
        <v>8197</v>
      </c>
      <c r="D254" s="389"/>
      <c r="E254" s="389"/>
      <c r="F254" s="527"/>
      <c r="G254" s="527"/>
      <c r="H254" s="527"/>
      <c r="I254" s="532"/>
      <c r="J254" s="94"/>
      <c r="K254" s="140"/>
      <c r="L254" s="140"/>
      <c r="M254" s="8"/>
      <c r="N254" s="254"/>
      <c r="O254" s="83"/>
      <c r="P254" s="83"/>
      <c r="Q254" s="83"/>
      <c r="R254" s="530"/>
      <c r="S254" s="531"/>
      <c r="T254" s="24"/>
      <c r="U254" s="24"/>
      <c r="V254" s="26"/>
      <c r="W254" s="484"/>
      <c r="X254" s="56"/>
      <c r="Y254" s="526"/>
      <c r="Z254" s="213" t="s">
        <v>30</v>
      </c>
      <c r="AA254" s="74">
        <v>5.0</v>
      </c>
      <c r="AB254" s="522" t="s">
        <v>31</v>
      </c>
      <c r="AC254" s="114">
        <f>ROUND(ROUND(ROUND(H224*Q248,0)*V251,0)*Y253,0)-AA254</f>
        <v>250</v>
      </c>
      <c r="AD254" s="79"/>
    </row>
    <row r="255" ht="16.5" customHeight="1">
      <c r="A255" s="29">
        <v>61.0</v>
      </c>
      <c r="B255" s="29">
        <v>1500.0</v>
      </c>
      <c r="C255" s="518" t="s">
        <v>8198</v>
      </c>
      <c r="D255" s="389"/>
      <c r="E255" s="389"/>
      <c r="F255" s="527"/>
      <c r="G255" s="527"/>
      <c r="H255" s="527"/>
      <c r="I255" s="532"/>
      <c r="J255" s="94"/>
      <c r="K255" s="140"/>
      <c r="L255" s="140"/>
      <c r="M255" s="8"/>
      <c r="N255" s="536"/>
      <c r="O255" s="83"/>
      <c r="P255" s="528"/>
      <c r="Q255" s="486"/>
      <c r="R255" s="102" t="s">
        <v>329</v>
      </c>
      <c r="S255" s="487"/>
      <c r="T255" s="487"/>
      <c r="U255" s="83" t="s">
        <v>21</v>
      </c>
      <c r="V255" s="528">
        <v>0.85</v>
      </c>
      <c r="W255" s="37"/>
      <c r="X255" s="7"/>
      <c r="Y255" s="39"/>
      <c r="Z255" s="213"/>
      <c r="AA255" s="213"/>
      <c r="AB255" s="213"/>
      <c r="AC255" s="45">
        <f>ROUND(ROUND(H224*Q248,0)*V255,0)</f>
        <v>365</v>
      </c>
      <c r="AD255" s="79"/>
    </row>
    <row r="256" ht="16.5" customHeight="1">
      <c r="A256" s="29">
        <v>61.0</v>
      </c>
      <c r="B256" s="29">
        <v>1501.0</v>
      </c>
      <c r="C256" s="518" t="s">
        <v>8199</v>
      </c>
      <c r="D256" s="389"/>
      <c r="E256" s="389"/>
      <c r="F256" s="527"/>
      <c r="G256" s="527"/>
      <c r="H256" s="527"/>
      <c r="I256" s="532"/>
      <c r="J256" s="94"/>
      <c r="K256" s="140"/>
      <c r="L256" s="140"/>
      <c r="M256" s="8"/>
      <c r="N256" s="536"/>
      <c r="O256" s="83"/>
      <c r="P256" s="528"/>
      <c r="Q256" s="528"/>
      <c r="R256" s="482"/>
      <c r="U256" s="83"/>
      <c r="V256" s="528"/>
      <c r="W256" s="227"/>
      <c r="X256" s="22"/>
      <c r="Y256" s="109"/>
      <c r="Z256" s="213" t="s">
        <v>30</v>
      </c>
      <c r="AA256" s="74">
        <v>5.0</v>
      </c>
      <c r="AB256" s="522" t="s">
        <v>31</v>
      </c>
      <c r="AC256" s="45">
        <f>ROUND(ROUND(H224*Q248,0)*V255,0)-AA256</f>
        <v>360</v>
      </c>
      <c r="AD256" s="79"/>
    </row>
    <row r="257" ht="16.5" customHeight="1">
      <c r="A257" s="29">
        <v>61.0</v>
      </c>
      <c r="B257" s="29">
        <v>1502.0</v>
      </c>
      <c r="C257" s="518" t="s">
        <v>8200</v>
      </c>
      <c r="D257" s="389"/>
      <c r="E257" s="389"/>
      <c r="F257" s="527"/>
      <c r="G257" s="527"/>
      <c r="H257" s="527"/>
      <c r="I257" s="532"/>
      <c r="J257" s="94"/>
      <c r="K257" s="140"/>
      <c r="L257" s="140"/>
      <c r="M257" s="8"/>
      <c r="N257" s="254"/>
      <c r="O257" s="83"/>
      <c r="P257" s="528"/>
      <c r="Q257" s="528"/>
      <c r="R257" s="482"/>
      <c r="U257" s="99"/>
      <c r="V257" s="529"/>
      <c r="W257" s="524" t="s">
        <v>20</v>
      </c>
      <c r="X257" s="41" t="s">
        <v>21</v>
      </c>
      <c r="Y257" s="86">
        <v>0.85</v>
      </c>
      <c r="Z257" s="75"/>
      <c r="AA257" s="213"/>
      <c r="AB257" s="213"/>
      <c r="AC257" s="45">
        <f>ROUND(ROUND(ROUND(H224*Q248,0)*V255,0)*Y257,0)</f>
        <v>310</v>
      </c>
      <c r="AD257" s="79"/>
    </row>
    <row r="258" ht="16.5" customHeight="1">
      <c r="A258" s="29">
        <v>61.0</v>
      </c>
      <c r="B258" s="29">
        <v>1503.0</v>
      </c>
      <c r="C258" s="518" t="s">
        <v>8201</v>
      </c>
      <c r="D258" s="389"/>
      <c r="E258" s="389"/>
      <c r="F258" s="527"/>
      <c r="G258" s="527"/>
      <c r="H258" s="527"/>
      <c r="I258" s="532"/>
      <c r="J258" s="94"/>
      <c r="K258" s="140"/>
      <c r="L258" s="140"/>
      <c r="M258" s="8"/>
      <c r="N258" s="537"/>
      <c r="O258" s="83"/>
      <c r="P258" s="83"/>
      <c r="Q258" s="83"/>
      <c r="R258" s="484"/>
      <c r="S258" s="232"/>
      <c r="T258" s="232"/>
      <c r="U258" s="24"/>
      <c r="V258" s="26"/>
      <c r="W258" s="484"/>
      <c r="X258" s="56"/>
      <c r="Y258" s="526"/>
      <c r="Z258" s="213" t="s">
        <v>30</v>
      </c>
      <c r="AA258" s="74">
        <v>5.0</v>
      </c>
      <c r="AB258" s="522" t="s">
        <v>31</v>
      </c>
      <c r="AC258" s="45">
        <f>ROUND(ROUND(ROUND(H224*Q248,0)*V255,0)*Y257,0)-AA258</f>
        <v>305</v>
      </c>
      <c r="AD258" s="79"/>
    </row>
    <row r="259" ht="16.5" customHeight="1">
      <c r="A259" s="29">
        <v>61.0</v>
      </c>
      <c r="B259" s="29">
        <v>1179.0</v>
      </c>
      <c r="C259" s="518" t="s">
        <v>8202</v>
      </c>
      <c r="D259" s="389"/>
      <c r="E259" s="389"/>
      <c r="F259" s="527"/>
      <c r="G259" s="527"/>
      <c r="H259" s="527"/>
      <c r="I259" s="532"/>
      <c r="J259" s="130" t="s">
        <v>7983</v>
      </c>
      <c r="K259" s="538"/>
      <c r="L259" s="538"/>
      <c r="M259" s="538"/>
      <c r="N259" s="37"/>
      <c r="O259" s="7"/>
      <c r="P259" s="7"/>
      <c r="Q259" s="7"/>
      <c r="R259" s="520"/>
      <c r="S259" s="38"/>
      <c r="T259" s="38"/>
      <c r="U259" s="6"/>
      <c r="V259" s="7"/>
      <c r="W259" s="37"/>
      <c r="X259" s="7"/>
      <c r="Y259" s="39"/>
      <c r="Z259" s="213"/>
      <c r="AA259" s="213"/>
      <c r="AB259" s="213"/>
      <c r="AC259" s="45">
        <f>ROUND(H224*M260,0)</f>
        <v>828</v>
      </c>
      <c r="AD259" s="79"/>
    </row>
    <row r="260" ht="16.5" customHeight="1">
      <c r="A260" s="29">
        <v>61.0</v>
      </c>
      <c r="B260" s="29">
        <v>1180.0</v>
      </c>
      <c r="C260" s="518" t="s">
        <v>8203</v>
      </c>
      <c r="D260" s="231"/>
      <c r="E260" s="231"/>
      <c r="F260" s="174"/>
      <c r="G260" s="174"/>
      <c r="H260" s="174"/>
      <c r="I260" s="523"/>
      <c r="J260" s="482"/>
      <c r="K260" s="539"/>
      <c r="L260" s="83" t="s">
        <v>21</v>
      </c>
      <c r="M260" s="540">
        <v>0.965</v>
      </c>
      <c r="N260" s="52"/>
      <c r="O260" s="8"/>
      <c r="P260" s="8"/>
      <c r="Q260" s="8"/>
      <c r="R260" s="521"/>
      <c r="S260" s="53"/>
      <c r="T260" s="53"/>
      <c r="U260" s="14"/>
      <c r="V260" s="8"/>
      <c r="W260" s="52"/>
      <c r="X260" s="8"/>
      <c r="Y260" s="109"/>
      <c r="Z260" s="213" t="s">
        <v>30</v>
      </c>
      <c r="AA260" s="74">
        <v>5.0</v>
      </c>
      <c r="AB260" s="522" t="s">
        <v>31</v>
      </c>
      <c r="AC260" s="45">
        <f>ROUND(H224*M260,0)-AA260</f>
        <v>823</v>
      </c>
      <c r="AD260" s="79"/>
    </row>
    <row r="261" ht="16.5" customHeight="1">
      <c r="A261" s="29">
        <v>61.0</v>
      </c>
      <c r="B261" s="29">
        <v>1504.0</v>
      </c>
      <c r="C261" s="518" t="s">
        <v>8204</v>
      </c>
      <c r="D261" s="231"/>
      <c r="E261" s="231"/>
      <c r="F261" s="174"/>
      <c r="G261" s="174"/>
      <c r="H261" s="174"/>
      <c r="I261" s="523"/>
      <c r="J261" s="482"/>
      <c r="K261" s="140"/>
      <c r="L261" s="140"/>
      <c r="M261" s="8"/>
      <c r="N261" s="52"/>
      <c r="O261" s="8"/>
      <c r="P261" s="8"/>
      <c r="Q261" s="8"/>
      <c r="R261" s="521"/>
      <c r="S261" s="53"/>
      <c r="T261" s="53"/>
      <c r="U261" s="14"/>
      <c r="V261" s="54"/>
      <c r="W261" s="524" t="s">
        <v>20</v>
      </c>
      <c r="X261" s="41" t="s">
        <v>21</v>
      </c>
      <c r="Y261" s="86">
        <v>0.85</v>
      </c>
      <c r="Z261" s="75"/>
      <c r="AA261" s="213"/>
      <c r="AB261" s="213"/>
      <c r="AC261" s="45">
        <f>ROUND(ROUND(H224*M260,0)*Y261,0)</f>
        <v>704</v>
      </c>
      <c r="AD261" s="79"/>
    </row>
    <row r="262" ht="16.5" customHeight="1">
      <c r="A262" s="29">
        <v>61.0</v>
      </c>
      <c r="B262" s="29">
        <v>1505.0</v>
      </c>
      <c r="C262" s="518" t="s">
        <v>8205</v>
      </c>
      <c r="D262" s="231"/>
      <c r="E262" s="231"/>
      <c r="F262" s="527"/>
      <c r="G262" s="527"/>
      <c r="H262" s="527"/>
      <c r="I262" s="532"/>
      <c r="J262" s="94"/>
      <c r="K262" s="140"/>
      <c r="L262" s="140"/>
      <c r="M262" s="8"/>
      <c r="N262" s="52"/>
      <c r="O262" s="8"/>
      <c r="P262" s="8"/>
      <c r="Q262" s="8"/>
      <c r="R262" s="525"/>
      <c r="S262" s="180"/>
      <c r="T262" s="180"/>
      <c r="U262" s="21"/>
      <c r="V262" s="109"/>
      <c r="W262" s="484"/>
      <c r="X262" s="56"/>
      <c r="Y262" s="526"/>
      <c r="Z262" s="213" t="s">
        <v>30</v>
      </c>
      <c r="AA262" s="74">
        <v>5.0</v>
      </c>
      <c r="AB262" s="522" t="s">
        <v>31</v>
      </c>
      <c r="AC262" s="45">
        <f>ROUND(ROUND(H224*M260,0)*Y261,0)-AA262</f>
        <v>699</v>
      </c>
      <c r="AD262" s="79"/>
    </row>
    <row r="263" ht="16.5" customHeight="1">
      <c r="A263" s="29">
        <v>61.0</v>
      </c>
      <c r="B263" s="29">
        <v>1181.0</v>
      </c>
      <c r="C263" s="518" t="s">
        <v>8206</v>
      </c>
      <c r="D263" s="231"/>
      <c r="E263" s="231"/>
      <c r="F263" s="527"/>
      <c r="G263" s="527"/>
      <c r="H263" s="527"/>
      <c r="I263" s="532"/>
      <c r="J263" s="94"/>
      <c r="K263" s="140"/>
      <c r="L263" s="140"/>
      <c r="M263" s="8"/>
      <c r="N263" s="52"/>
      <c r="O263" s="8"/>
      <c r="P263" s="8"/>
      <c r="Q263" s="8"/>
      <c r="R263" s="102" t="s">
        <v>326</v>
      </c>
      <c r="S263" s="487"/>
      <c r="T263" s="487"/>
      <c r="U263" s="41" t="s">
        <v>21</v>
      </c>
      <c r="V263" s="60">
        <v>0.7</v>
      </c>
      <c r="W263" s="37"/>
      <c r="X263" s="7"/>
      <c r="Y263" s="39"/>
      <c r="Z263" s="213"/>
      <c r="AA263" s="213"/>
      <c r="AB263" s="213"/>
      <c r="AC263" s="45">
        <f>ROUND(ROUND(H224*M260,0)*V263,0)</f>
        <v>580</v>
      </c>
      <c r="AD263" s="79"/>
    </row>
    <row r="264" ht="16.5" customHeight="1">
      <c r="A264" s="29">
        <v>61.0</v>
      </c>
      <c r="B264" s="29">
        <v>1182.0</v>
      </c>
      <c r="C264" s="518" t="s">
        <v>8207</v>
      </c>
      <c r="D264" s="231"/>
      <c r="E264" s="231"/>
      <c r="F264" s="527"/>
      <c r="G264" s="527"/>
      <c r="H264" s="8"/>
      <c r="I264" s="144"/>
      <c r="J264" s="94"/>
      <c r="K264" s="140"/>
      <c r="L264" s="140"/>
      <c r="M264" s="8"/>
      <c r="N264" s="52"/>
      <c r="O264" s="8"/>
      <c r="P264" s="8"/>
      <c r="Q264" s="8"/>
      <c r="R264" s="482"/>
      <c r="U264" s="83"/>
      <c r="V264" s="528"/>
      <c r="W264" s="227"/>
      <c r="X264" s="22"/>
      <c r="Y264" s="109"/>
      <c r="Z264" s="213" t="s">
        <v>30</v>
      </c>
      <c r="AA264" s="74">
        <v>5.0</v>
      </c>
      <c r="AB264" s="522" t="s">
        <v>31</v>
      </c>
      <c r="AC264" s="45">
        <f>ROUND(ROUND(H224*M260,0)*V263,0)-AA264</f>
        <v>575</v>
      </c>
      <c r="AD264" s="79"/>
    </row>
    <row r="265" ht="16.5" customHeight="1">
      <c r="A265" s="29">
        <v>61.0</v>
      </c>
      <c r="B265" s="29">
        <v>1506.0</v>
      </c>
      <c r="C265" s="518" t="s">
        <v>8208</v>
      </c>
      <c r="D265" s="389"/>
      <c r="E265" s="231"/>
      <c r="F265" s="113"/>
      <c r="G265" s="113"/>
      <c r="H265" s="8"/>
      <c r="I265" s="144"/>
      <c r="J265" s="94"/>
      <c r="K265" s="140"/>
      <c r="L265" s="140"/>
      <c r="M265" s="8"/>
      <c r="N265" s="52"/>
      <c r="O265" s="8"/>
      <c r="P265" s="8"/>
      <c r="Q265" s="8"/>
      <c r="R265" s="482"/>
      <c r="U265" s="99"/>
      <c r="V265" s="529"/>
      <c r="W265" s="524" t="s">
        <v>20</v>
      </c>
      <c r="X265" s="41" t="s">
        <v>21</v>
      </c>
      <c r="Y265" s="86">
        <v>0.85</v>
      </c>
      <c r="Z265" s="75"/>
      <c r="AA265" s="213"/>
      <c r="AB265" s="213"/>
      <c r="AC265" s="45">
        <f>ROUND(ROUND(ROUND(H224*M260,0)*V263,0)*Y265,0)</f>
        <v>493</v>
      </c>
      <c r="AD265" s="79"/>
    </row>
    <row r="266" ht="16.5" customHeight="1">
      <c r="A266" s="29">
        <v>61.0</v>
      </c>
      <c r="B266" s="29">
        <v>1507.0</v>
      </c>
      <c r="C266" s="518" t="s">
        <v>8209</v>
      </c>
      <c r="D266" s="389"/>
      <c r="E266" s="231"/>
      <c r="F266" s="113"/>
      <c r="G266" s="113"/>
      <c r="H266" s="8"/>
      <c r="I266" s="144"/>
      <c r="J266" s="94"/>
      <c r="K266" s="140"/>
      <c r="L266" s="140"/>
      <c r="M266" s="8"/>
      <c r="N266" s="52"/>
      <c r="O266" s="8"/>
      <c r="P266" s="8"/>
      <c r="Q266" s="8"/>
      <c r="R266" s="530"/>
      <c r="S266" s="531"/>
      <c r="T266" s="24"/>
      <c r="U266" s="24"/>
      <c r="V266" s="26"/>
      <c r="W266" s="484"/>
      <c r="X266" s="56"/>
      <c r="Y266" s="526"/>
      <c r="Z266" s="213" t="s">
        <v>30</v>
      </c>
      <c r="AA266" s="74">
        <v>5.0</v>
      </c>
      <c r="AB266" s="522" t="s">
        <v>31</v>
      </c>
      <c r="AC266" s="45">
        <f>ROUND(ROUND(ROUND(H224*M260,0)*V263,0)*Y265,0)-AA266</f>
        <v>488</v>
      </c>
      <c r="AD266" s="79"/>
    </row>
    <row r="267" ht="16.5" customHeight="1">
      <c r="A267" s="29">
        <v>61.0</v>
      </c>
      <c r="B267" s="29">
        <v>1729.0</v>
      </c>
      <c r="C267" s="518" t="s">
        <v>8210</v>
      </c>
      <c r="D267" s="389"/>
      <c r="E267" s="231"/>
      <c r="F267" s="113"/>
      <c r="G267" s="113"/>
      <c r="H267" s="8"/>
      <c r="I267" s="144"/>
      <c r="J267" s="94"/>
      <c r="K267" s="140"/>
      <c r="L267" s="140"/>
      <c r="M267" s="8"/>
      <c r="N267" s="52"/>
      <c r="O267" s="8"/>
      <c r="P267" s="8"/>
      <c r="Q267" s="54"/>
      <c r="R267" s="102" t="s">
        <v>329</v>
      </c>
      <c r="S267" s="487"/>
      <c r="T267" s="487"/>
      <c r="U267" s="83" t="s">
        <v>21</v>
      </c>
      <c r="V267" s="528">
        <v>0.85</v>
      </c>
      <c r="W267" s="37"/>
      <c r="X267" s="7"/>
      <c r="Y267" s="39"/>
      <c r="Z267" s="213"/>
      <c r="AA267" s="213"/>
      <c r="AB267" s="213"/>
      <c r="AC267" s="45">
        <f>ROUND(ROUND(H224*M260,0)*V267,0)</f>
        <v>704</v>
      </c>
      <c r="AD267" s="79"/>
    </row>
    <row r="268" ht="16.5" customHeight="1">
      <c r="A268" s="29">
        <v>61.0</v>
      </c>
      <c r="B268" s="29">
        <v>1730.0</v>
      </c>
      <c r="C268" s="518" t="s">
        <v>8211</v>
      </c>
      <c r="D268" s="389"/>
      <c r="E268" s="231"/>
      <c r="F268" s="113"/>
      <c r="G268" s="113"/>
      <c r="H268" s="8"/>
      <c r="I268" s="144"/>
      <c r="J268" s="94"/>
      <c r="K268" s="140"/>
      <c r="L268" s="140"/>
      <c r="M268" s="8"/>
      <c r="N268" s="52"/>
      <c r="O268" s="8"/>
      <c r="P268" s="8"/>
      <c r="Q268" s="8"/>
      <c r="R268" s="482"/>
      <c r="U268" s="83"/>
      <c r="V268" s="528"/>
      <c r="W268" s="227"/>
      <c r="X268" s="22"/>
      <c r="Y268" s="109"/>
      <c r="Z268" s="213" t="s">
        <v>30</v>
      </c>
      <c r="AA268" s="74">
        <v>5.0</v>
      </c>
      <c r="AB268" s="522" t="s">
        <v>31</v>
      </c>
      <c r="AC268" s="45">
        <f>ROUND(ROUND(H224*M260,0)*V267,0)-AA268</f>
        <v>699</v>
      </c>
      <c r="AD268" s="79"/>
    </row>
    <row r="269" ht="16.5" customHeight="1">
      <c r="A269" s="29">
        <v>61.0</v>
      </c>
      <c r="B269" s="29">
        <v>1508.0</v>
      </c>
      <c r="C269" s="518" t="s">
        <v>8212</v>
      </c>
      <c r="D269" s="389"/>
      <c r="E269" s="231"/>
      <c r="F269" s="527"/>
      <c r="G269" s="527"/>
      <c r="H269" s="527"/>
      <c r="I269" s="532"/>
      <c r="J269" s="94"/>
      <c r="K269" s="140"/>
      <c r="L269" s="140"/>
      <c r="M269" s="8"/>
      <c r="N269" s="52"/>
      <c r="O269" s="8"/>
      <c r="P269" s="8"/>
      <c r="Q269" s="8"/>
      <c r="R269" s="482"/>
      <c r="U269" s="99"/>
      <c r="V269" s="529"/>
      <c r="W269" s="524" t="s">
        <v>20</v>
      </c>
      <c r="X269" s="41" t="s">
        <v>21</v>
      </c>
      <c r="Y269" s="86">
        <v>0.85</v>
      </c>
      <c r="Z269" s="75"/>
      <c r="AA269" s="213"/>
      <c r="AB269" s="213"/>
      <c r="AC269" s="45">
        <f>ROUND(ROUND(ROUND(H224*M260,0)*V267,0)*Y269,0)</f>
        <v>598</v>
      </c>
      <c r="AD269" s="79"/>
    </row>
    <row r="270" ht="16.5" customHeight="1">
      <c r="A270" s="29">
        <v>61.0</v>
      </c>
      <c r="B270" s="29">
        <v>1509.0</v>
      </c>
      <c r="C270" s="518" t="s">
        <v>8213</v>
      </c>
      <c r="D270" s="389"/>
      <c r="E270" s="231"/>
      <c r="F270" s="527"/>
      <c r="G270" s="527"/>
      <c r="H270" s="527"/>
      <c r="I270" s="532"/>
      <c r="J270" s="94"/>
      <c r="K270" s="140"/>
      <c r="L270" s="140"/>
      <c r="M270" s="8"/>
      <c r="N270" s="227"/>
      <c r="O270" s="22"/>
      <c r="P270" s="22"/>
      <c r="Q270" s="22"/>
      <c r="R270" s="484"/>
      <c r="S270" s="232"/>
      <c r="T270" s="232"/>
      <c r="U270" s="24"/>
      <c r="V270" s="26"/>
      <c r="W270" s="484"/>
      <c r="X270" s="56"/>
      <c r="Y270" s="526"/>
      <c r="Z270" s="213" t="s">
        <v>30</v>
      </c>
      <c r="AA270" s="74">
        <v>5.0</v>
      </c>
      <c r="AB270" s="522" t="s">
        <v>31</v>
      </c>
      <c r="AC270" s="45">
        <f>ROUND(ROUND(ROUND(H224*M260,0)*V267,0)*Y269,0)-AA270</f>
        <v>593</v>
      </c>
      <c r="AD270" s="79"/>
    </row>
    <row r="271" ht="16.5" customHeight="1">
      <c r="A271" s="29">
        <v>61.0</v>
      </c>
      <c r="B271" s="29">
        <v>1183.0</v>
      </c>
      <c r="C271" s="518" t="s">
        <v>8214</v>
      </c>
      <c r="D271" s="389"/>
      <c r="E271" s="389"/>
      <c r="F271" s="527"/>
      <c r="G271" s="527"/>
      <c r="H271" s="527"/>
      <c r="I271" s="532"/>
      <c r="J271" s="94"/>
      <c r="K271" s="140"/>
      <c r="L271" s="140"/>
      <c r="M271" s="8"/>
      <c r="N271" s="206" t="s">
        <v>23</v>
      </c>
      <c r="O271" s="102" t="s">
        <v>24</v>
      </c>
      <c r="P271" s="533"/>
      <c r="Q271" s="533"/>
      <c r="R271" s="520"/>
      <c r="S271" s="38"/>
      <c r="T271" s="38"/>
      <c r="U271" s="6"/>
      <c r="V271" s="7"/>
      <c r="W271" s="37"/>
      <c r="X271" s="7"/>
      <c r="Y271" s="39"/>
      <c r="Z271" s="213"/>
      <c r="AA271" s="213"/>
      <c r="AB271" s="213"/>
      <c r="AC271" s="45">
        <f>ROUND(ROUND(H224*M260,0)*Q272,0)</f>
        <v>580</v>
      </c>
      <c r="AD271" s="79"/>
    </row>
    <row r="272" ht="16.5" customHeight="1">
      <c r="A272" s="29">
        <v>61.0</v>
      </c>
      <c r="B272" s="29">
        <v>1184.0</v>
      </c>
      <c r="C272" s="518" t="s">
        <v>8215</v>
      </c>
      <c r="D272" s="389"/>
      <c r="E272" s="389"/>
      <c r="F272" s="527"/>
      <c r="G272" s="527"/>
      <c r="H272" s="527"/>
      <c r="I272" s="532"/>
      <c r="J272" s="94"/>
      <c r="K272" s="140"/>
      <c r="L272" s="140"/>
      <c r="M272" s="8"/>
      <c r="N272" s="481"/>
      <c r="O272" s="482"/>
      <c r="P272" s="83" t="s">
        <v>21</v>
      </c>
      <c r="Q272" s="528">
        <v>0.7</v>
      </c>
      <c r="R272" s="521"/>
      <c r="S272" s="53"/>
      <c r="T272" s="53"/>
      <c r="U272" s="14"/>
      <c r="V272" s="8"/>
      <c r="W272" s="52"/>
      <c r="X272" s="8"/>
      <c r="Y272" s="109"/>
      <c r="Z272" s="213" t="s">
        <v>30</v>
      </c>
      <c r="AA272" s="74">
        <v>5.0</v>
      </c>
      <c r="AB272" s="522" t="s">
        <v>31</v>
      </c>
      <c r="AC272" s="45">
        <f>ROUND(ROUND(H224*M260,0)*Q272,0)-AA272</f>
        <v>575</v>
      </c>
      <c r="AD272" s="79"/>
    </row>
    <row r="273" ht="16.5" customHeight="1">
      <c r="A273" s="29">
        <v>61.0</v>
      </c>
      <c r="B273" s="29">
        <v>1510.0</v>
      </c>
      <c r="C273" s="518" t="s">
        <v>8216</v>
      </c>
      <c r="D273" s="389"/>
      <c r="E273" s="389"/>
      <c r="F273" s="527"/>
      <c r="G273" s="527"/>
      <c r="H273" s="527"/>
      <c r="I273" s="532"/>
      <c r="J273" s="94"/>
      <c r="K273" s="140"/>
      <c r="L273" s="140"/>
      <c r="M273" s="8"/>
      <c r="N273" s="481"/>
      <c r="O273" s="482"/>
      <c r="P273" s="14"/>
      <c r="Q273" s="14"/>
      <c r="R273" s="521"/>
      <c r="S273" s="53"/>
      <c r="T273" s="53"/>
      <c r="U273" s="14"/>
      <c r="V273" s="54"/>
      <c r="W273" s="524" t="s">
        <v>20</v>
      </c>
      <c r="X273" s="41" t="s">
        <v>21</v>
      </c>
      <c r="Y273" s="86">
        <v>0.85</v>
      </c>
      <c r="Z273" s="75"/>
      <c r="AA273" s="213"/>
      <c r="AB273" s="213"/>
      <c r="AC273" s="45">
        <f>ROUND(ROUND(ROUND(H224*M260,0)*Q272,0)*Y273,0)</f>
        <v>493</v>
      </c>
      <c r="AD273" s="79"/>
    </row>
    <row r="274" ht="16.5" customHeight="1">
      <c r="A274" s="29">
        <v>61.0</v>
      </c>
      <c r="B274" s="29">
        <v>1550.0</v>
      </c>
      <c r="C274" s="518" t="s">
        <v>8217</v>
      </c>
      <c r="D274" s="389"/>
      <c r="E274" s="389"/>
      <c r="F274" s="527"/>
      <c r="G274" s="527"/>
      <c r="H274" s="527"/>
      <c r="I274" s="532"/>
      <c r="J274" s="94"/>
      <c r="K274" s="140"/>
      <c r="L274" s="140"/>
      <c r="M274" s="8"/>
      <c r="N274" s="535"/>
      <c r="O274" s="14"/>
      <c r="P274" s="83"/>
      <c r="Q274" s="83"/>
      <c r="R274" s="525"/>
      <c r="S274" s="180"/>
      <c r="T274" s="180"/>
      <c r="U274" s="21"/>
      <c r="V274" s="109"/>
      <c r="W274" s="484"/>
      <c r="X274" s="56"/>
      <c r="Y274" s="526"/>
      <c r="Z274" s="213" t="s">
        <v>30</v>
      </c>
      <c r="AA274" s="74">
        <v>5.0</v>
      </c>
      <c r="AB274" s="522" t="s">
        <v>31</v>
      </c>
      <c r="AC274" s="45">
        <f>ROUND(ROUND(ROUND(H224*M260,0)*Q272,0)*Y273,0)-AA274</f>
        <v>488</v>
      </c>
      <c r="AD274" s="79"/>
    </row>
    <row r="275" ht="16.5" customHeight="1">
      <c r="A275" s="29">
        <v>61.0</v>
      </c>
      <c r="B275" s="29">
        <v>1185.0</v>
      </c>
      <c r="C275" s="518" t="s">
        <v>8218</v>
      </c>
      <c r="D275" s="389"/>
      <c r="E275" s="389"/>
      <c r="F275" s="527"/>
      <c r="G275" s="527"/>
      <c r="H275" s="527"/>
      <c r="I275" s="532"/>
      <c r="J275" s="94"/>
      <c r="K275" s="140"/>
      <c r="L275" s="140"/>
      <c r="M275" s="8"/>
      <c r="N275" s="536"/>
      <c r="O275" s="14"/>
      <c r="P275" s="14"/>
      <c r="Q275" s="14"/>
      <c r="R275" s="102" t="s">
        <v>326</v>
      </c>
      <c r="S275" s="487"/>
      <c r="T275" s="487"/>
      <c r="U275" s="41" t="s">
        <v>21</v>
      </c>
      <c r="V275" s="60">
        <v>0.7</v>
      </c>
      <c r="W275" s="37"/>
      <c r="X275" s="7"/>
      <c r="Y275" s="39"/>
      <c r="Z275" s="213"/>
      <c r="AA275" s="213"/>
      <c r="AB275" s="213"/>
      <c r="AC275" s="45">
        <f>ROUND(ROUND(ROUND(H224*M260,0)*Q272,0)*V275,0)</f>
        <v>406</v>
      </c>
      <c r="AD275" s="79"/>
    </row>
    <row r="276" ht="16.5" customHeight="1">
      <c r="A276" s="29">
        <v>61.0</v>
      </c>
      <c r="B276" s="29">
        <v>1186.0</v>
      </c>
      <c r="C276" s="518" t="s">
        <v>8219</v>
      </c>
      <c r="D276" s="389"/>
      <c r="E276" s="389"/>
      <c r="F276" s="527"/>
      <c r="G276" s="527"/>
      <c r="H276" s="527"/>
      <c r="I276" s="532"/>
      <c r="J276" s="94"/>
      <c r="K276" s="140"/>
      <c r="L276" s="140"/>
      <c r="M276" s="8"/>
      <c r="N276" s="536"/>
      <c r="O276" s="14"/>
      <c r="P276" s="14"/>
      <c r="Q276" s="14"/>
      <c r="R276" s="482"/>
      <c r="U276" s="83"/>
      <c r="V276" s="528"/>
      <c r="W276" s="227"/>
      <c r="X276" s="22"/>
      <c r="Y276" s="109"/>
      <c r="Z276" s="213" t="s">
        <v>30</v>
      </c>
      <c r="AA276" s="74">
        <v>5.0</v>
      </c>
      <c r="AB276" s="522" t="s">
        <v>31</v>
      </c>
      <c r="AC276" s="45">
        <f>ROUND(ROUND(ROUND(H224*M260,0)*Q272,0)*V275,0)-AA276</f>
        <v>401</v>
      </c>
      <c r="AD276" s="79"/>
    </row>
    <row r="277" ht="16.5" customHeight="1">
      <c r="A277" s="29">
        <v>61.0</v>
      </c>
      <c r="B277" s="29">
        <v>1551.0</v>
      </c>
      <c r="C277" s="518" t="s">
        <v>8220</v>
      </c>
      <c r="D277" s="389"/>
      <c r="E277" s="389"/>
      <c r="F277" s="527"/>
      <c r="G277" s="527"/>
      <c r="H277" s="527"/>
      <c r="I277" s="532"/>
      <c r="J277" s="94"/>
      <c r="K277" s="140"/>
      <c r="L277" s="140"/>
      <c r="M277" s="8"/>
      <c r="N277" s="254"/>
      <c r="O277" s="83"/>
      <c r="P277" s="83"/>
      <c r="R277" s="482"/>
      <c r="U277" s="99"/>
      <c r="V277" s="529"/>
      <c r="W277" s="524" t="s">
        <v>20</v>
      </c>
      <c r="X277" s="41" t="s">
        <v>21</v>
      </c>
      <c r="Y277" s="86">
        <v>0.85</v>
      </c>
      <c r="Z277" s="75"/>
      <c r="AA277" s="213"/>
      <c r="AB277" s="213"/>
      <c r="AC277" s="45">
        <f>ROUND(ROUND(ROUND(ROUND(H224*M260,0)*Q272,0)*V275,0)*Y277,0)</f>
        <v>345</v>
      </c>
      <c r="AD277" s="79"/>
    </row>
    <row r="278" ht="16.5" customHeight="1">
      <c r="A278" s="29">
        <v>61.0</v>
      </c>
      <c r="B278" s="29">
        <v>1552.0</v>
      </c>
      <c r="C278" s="518" t="s">
        <v>8221</v>
      </c>
      <c r="D278" s="389"/>
      <c r="E278" s="389"/>
      <c r="F278" s="527"/>
      <c r="G278" s="527"/>
      <c r="H278" s="527"/>
      <c r="I278" s="532"/>
      <c r="J278" s="94"/>
      <c r="K278" s="140"/>
      <c r="L278" s="140"/>
      <c r="M278" s="8"/>
      <c r="N278" s="254"/>
      <c r="O278" s="83"/>
      <c r="P278" s="83"/>
      <c r="Q278" s="83"/>
      <c r="R278" s="530"/>
      <c r="S278" s="531"/>
      <c r="T278" s="24"/>
      <c r="U278" s="24"/>
      <c r="V278" s="26"/>
      <c r="W278" s="484"/>
      <c r="X278" s="56"/>
      <c r="Y278" s="526"/>
      <c r="Z278" s="213" t="s">
        <v>30</v>
      </c>
      <c r="AA278" s="74">
        <v>5.0</v>
      </c>
      <c r="AB278" s="522" t="s">
        <v>31</v>
      </c>
      <c r="AC278" s="45">
        <f>ROUND(ROUND(ROUND(ROUND(H224*M260,0)*Q272,0)*V275,0)*Y277,0)-AA278</f>
        <v>340</v>
      </c>
      <c r="AD278" s="79"/>
    </row>
    <row r="279" ht="16.5" customHeight="1">
      <c r="A279" s="29">
        <v>61.0</v>
      </c>
      <c r="B279" s="29">
        <v>1731.0</v>
      </c>
      <c r="C279" s="518" t="s">
        <v>8222</v>
      </c>
      <c r="D279" s="389"/>
      <c r="E279" s="389"/>
      <c r="F279" s="527"/>
      <c r="G279" s="527"/>
      <c r="H279" s="527"/>
      <c r="I279" s="532"/>
      <c r="J279" s="94"/>
      <c r="K279" s="140"/>
      <c r="L279" s="140"/>
      <c r="M279" s="8"/>
      <c r="N279" s="536"/>
      <c r="O279" s="83"/>
      <c r="P279" s="528"/>
      <c r="Q279" s="486"/>
      <c r="R279" s="102" t="s">
        <v>329</v>
      </c>
      <c r="S279" s="487"/>
      <c r="T279" s="487"/>
      <c r="U279" s="83" t="s">
        <v>21</v>
      </c>
      <c r="V279" s="528">
        <v>0.85</v>
      </c>
      <c r="W279" s="37"/>
      <c r="X279" s="7"/>
      <c r="Y279" s="39"/>
      <c r="Z279" s="213"/>
      <c r="AA279" s="213"/>
      <c r="AB279" s="213"/>
      <c r="AC279" s="45">
        <f>ROUND(ROUND(ROUND(H224*M260,0)*Q272,0)*V279,0)</f>
        <v>493</v>
      </c>
      <c r="AD279" s="79"/>
    </row>
    <row r="280" ht="16.5" customHeight="1">
      <c r="A280" s="29">
        <v>61.0</v>
      </c>
      <c r="B280" s="29">
        <v>1732.0</v>
      </c>
      <c r="C280" s="518" t="s">
        <v>8223</v>
      </c>
      <c r="D280" s="389"/>
      <c r="E280" s="389"/>
      <c r="F280" s="527"/>
      <c r="G280" s="527"/>
      <c r="H280" s="527"/>
      <c r="I280" s="532"/>
      <c r="J280" s="94"/>
      <c r="K280" s="140"/>
      <c r="L280" s="140"/>
      <c r="M280" s="8"/>
      <c r="N280" s="536"/>
      <c r="O280" s="83"/>
      <c r="P280" s="528"/>
      <c r="Q280" s="528"/>
      <c r="R280" s="482"/>
      <c r="U280" s="83"/>
      <c r="V280" s="528"/>
      <c r="W280" s="227"/>
      <c r="X280" s="22"/>
      <c r="Y280" s="109"/>
      <c r="Z280" s="213" t="s">
        <v>30</v>
      </c>
      <c r="AA280" s="74">
        <v>5.0</v>
      </c>
      <c r="AB280" s="522" t="s">
        <v>31</v>
      </c>
      <c r="AC280" s="45">
        <f>ROUND(ROUND(ROUND(H224*M260,0)*Q272,0)*V279,0)-AA280</f>
        <v>488</v>
      </c>
      <c r="AD280" s="79"/>
    </row>
    <row r="281" ht="16.5" customHeight="1">
      <c r="A281" s="29">
        <v>61.0</v>
      </c>
      <c r="B281" s="29">
        <v>1553.0</v>
      </c>
      <c r="C281" s="518" t="s">
        <v>8224</v>
      </c>
      <c r="D281" s="389"/>
      <c r="E281" s="389"/>
      <c r="F281" s="527"/>
      <c r="G281" s="527"/>
      <c r="H281" s="527"/>
      <c r="I281" s="532"/>
      <c r="J281" s="94"/>
      <c r="K281" s="140"/>
      <c r="L281" s="140"/>
      <c r="M281" s="8"/>
      <c r="N281" s="254"/>
      <c r="O281" s="83"/>
      <c r="P281" s="528"/>
      <c r="Q281" s="528"/>
      <c r="R281" s="482"/>
      <c r="U281" s="99"/>
      <c r="V281" s="529"/>
      <c r="W281" s="524" t="s">
        <v>20</v>
      </c>
      <c r="X281" s="41" t="s">
        <v>21</v>
      </c>
      <c r="Y281" s="86">
        <v>0.85</v>
      </c>
      <c r="Z281" s="75"/>
      <c r="AA281" s="213"/>
      <c r="AB281" s="213"/>
      <c r="AC281" s="45">
        <f>ROUND(ROUND(ROUND(ROUND(H224*M260,0)*Q272,0)*V279,0)*Y281,0)</f>
        <v>419</v>
      </c>
      <c r="AD281" s="79"/>
    </row>
    <row r="282" ht="16.5" customHeight="1">
      <c r="A282" s="29">
        <v>61.0</v>
      </c>
      <c r="B282" s="29">
        <v>1554.0</v>
      </c>
      <c r="C282" s="518" t="s">
        <v>8225</v>
      </c>
      <c r="D282" s="389"/>
      <c r="E282" s="389"/>
      <c r="F282" s="527"/>
      <c r="G282" s="527"/>
      <c r="H282" s="527"/>
      <c r="I282" s="532"/>
      <c r="J282" s="94"/>
      <c r="K282" s="140"/>
      <c r="L282" s="140"/>
      <c r="M282" s="8"/>
      <c r="N282" s="536"/>
      <c r="O282" s="83"/>
      <c r="P282" s="83"/>
      <c r="Q282" s="83"/>
      <c r="R282" s="484"/>
      <c r="S282" s="232"/>
      <c r="T282" s="232"/>
      <c r="U282" s="24"/>
      <c r="V282" s="26"/>
      <c r="W282" s="484"/>
      <c r="X282" s="56"/>
      <c r="Y282" s="526"/>
      <c r="Z282" s="213" t="s">
        <v>30</v>
      </c>
      <c r="AA282" s="74">
        <v>5.0</v>
      </c>
      <c r="AB282" s="522" t="s">
        <v>31</v>
      </c>
      <c r="AC282" s="45">
        <f>ROUND(ROUND(ROUND(ROUND(H224*M260,0)*Q272,0)*V279,0)*Y281,0)-AA282</f>
        <v>414</v>
      </c>
      <c r="AD282" s="79"/>
    </row>
    <row r="283" ht="16.5" customHeight="1">
      <c r="A283" s="29">
        <v>61.0</v>
      </c>
      <c r="B283" s="29">
        <v>1555.0</v>
      </c>
      <c r="C283" s="518" t="s">
        <v>8226</v>
      </c>
      <c r="D283" s="389"/>
      <c r="E283" s="389"/>
      <c r="F283" s="527"/>
      <c r="G283" s="527"/>
      <c r="H283" s="527"/>
      <c r="I283" s="532"/>
      <c r="J283" s="94"/>
      <c r="K283" s="140"/>
      <c r="L283" s="140"/>
      <c r="M283" s="8"/>
      <c r="N283" s="536"/>
      <c r="O283" s="102" t="s">
        <v>27</v>
      </c>
      <c r="P283" s="533"/>
      <c r="Q283" s="533"/>
      <c r="R283" s="520"/>
      <c r="S283" s="38"/>
      <c r="T283" s="38"/>
      <c r="U283" s="38"/>
      <c r="V283" s="6"/>
      <c r="W283" s="37"/>
      <c r="X283" s="7"/>
      <c r="Y283" s="39"/>
      <c r="Z283" s="213"/>
      <c r="AA283" s="213"/>
      <c r="AB283" s="213"/>
      <c r="AC283" s="45">
        <f>ROUND(ROUND(H224*M260,0)*Q284,0)</f>
        <v>414</v>
      </c>
      <c r="AD283" s="79"/>
    </row>
    <row r="284" ht="16.5" customHeight="1">
      <c r="A284" s="29">
        <v>61.0</v>
      </c>
      <c r="B284" s="29">
        <v>1556.0</v>
      </c>
      <c r="C284" s="518" t="s">
        <v>8227</v>
      </c>
      <c r="D284" s="389"/>
      <c r="E284" s="389"/>
      <c r="F284" s="527"/>
      <c r="G284" s="527"/>
      <c r="H284" s="527"/>
      <c r="I284" s="532"/>
      <c r="J284" s="94"/>
      <c r="K284" s="140"/>
      <c r="L284" s="140"/>
      <c r="M284" s="8"/>
      <c r="N284" s="535"/>
      <c r="O284" s="482"/>
      <c r="P284" s="83" t="s">
        <v>21</v>
      </c>
      <c r="Q284" s="528">
        <v>0.5</v>
      </c>
      <c r="R284" s="521"/>
      <c r="S284" s="53"/>
      <c r="T284" s="53"/>
      <c r="U284" s="53"/>
      <c r="V284" s="14"/>
      <c r="W284" s="52"/>
      <c r="X284" s="8"/>
      <c r="Y284" s="109"/>
      <c r="Z284" s="213" t="s">
        <v>30</v>
      </c>
      <c r="AA284" s="74">
        <v>5.0</v>
      </c>
      <c r="AB284" s="522" t="s">
        <v>31</v>
      </c>
      <c r="AC284" s="45">
        <f>ROUND(ROUND(H224*M260,0)*Q284,0)-AA284</f>
        <v>409</v>
      </c>
      <c r="AD284" s="79"/>
    </row>
    <row r="285" ht="16.5" customHeight="1">
      <c r="A285" s="29">
        <v>61.0</v>
      </c>
      <c r="B285" s="29">
        <v>1557.0</v>
      </c>
      <c r="C285" s="518" t="s">
        <v>8228</v>
      </c>
      <c r="D285" s="389"/>
      <c r="E285" s="389"/>
      <c r="F285" s="527"/>
      <c r="G285" s="527"/>
      <c r="H285" s="527"/>
      <c r="I285" s="532"/>
      <c r="J285" s="94"/>
      <c r="K285" s="140"/>
      <c r="L285" s="140"/>
      <c r="M285" s="8"/>
      <c r="N285" s="535"/>
      <c r="O285" s="482"/>
      <c r="P285" s="14"/>
      <c r="Q285" s="14"/>
      <c r="R285" s="521"/>
      <c r="S285" s="53"/>
      <c r="T285" s="53"/>
      <c r="U285" s="53"/>
      <c r="V285" s="14"/>
      <c r="W285" s="524" t="s">
        <v>20</v>
      </c>
      <c r="X285" s="41" t="s">
        <v>21</v>
      </c>
      <c r="Y285" s="86">
        <v>0.85</v>
      </c>
      <c r="Z285" s="75"/>
      <c r="AA285" s="213"/>
      <c r="AB285" s="213"/>
      <c r="AC285" s="45">
        <f>ROUND(ROUND(ROUND(H224*M260,0)*Q284,0)*Y285,0)</f>
        <v>352</v>
      </c>
      <c r="AD285" s="79"/>
    </row>
    <row r="286" ht="16.5" customHeight="1">
      <c r="A286" s="29">
        <v>61.0</v>
      </c>
      <c r="B286" s="29">
        <v>1558.0</v>
      </c>
      <c r="C286" s="518" t="s">
        <v>8229</v>
      </c>
      <c r="D286" s="389"/>
      <c r="E286" s="389"/>
      <c r="F286" s="527"/>
      <c r="G286" s="527"/>
      <c r="H286" s="527"/>
      <c r="I286" s="532"/>
      <c r="J286" s="94"/>
      <c r="K286" s="140"/>
      <c r="L286" s="140"/>
      <c r="M286" s="8"/>
      <c r="N286" s="535"/>
      <c r="O286" s="14"/>
      <c r="P286" s="83"/>
      <c r="Q286" s="83"/>
      <c r="R286" s="525"/>
      <c r="S286" s="180"/>
      <c r="T286" s="180"/>
      <c r="U286" s="180"/>
      <c r="V286" s="21"/>
      <c r="W286" s="484"/>
      <c r="X286" s="56"/>
      <c r="Y286" s="526"/>
      <c r="Z286" s="213" t="s">
        <v>30</v>
      </c>
      <c r="AA286" s="74">
        <v>5.0</v>
      </c>
      <c r="AB286" s="522" t="s">
        <v>31</v>
      </c>
      <c r="AC286" s="45">
        <f>ROUND(ROUND(ROUND(H224*M260,0)*Q284,0)*Y285,0)-AA286</f>
        <v>347</v>
      </c>
      <c r="AD286" s="79"/>
    </row>
    <row r="287" ht="16.5" customHeight="1">
      <c r="A287" s="29">
        <v>61.0</v>
      </c>
      <c r="B287" s="29">
        <v>1559.0</v>
      </c>
      <c r="C287" s="518" t="s">
        <v>8230</v>
      </c>
      <c r="D287" s="389"/>
      <c r="E287" s="389"/>
      <c r="F287" s="527"/>
      <c r="G287" s="527"/>
      <c r="H287" s="527"/>
      <c r="I287" s="532"/>
      <c r="J287" s="94"/>
      <c r="K287" s="140"/>
      <c r="L287" s="140"/>
      <c r="M287" s="8"/>
      <c r="N287" s="536"/>
      <c r="O287" s="14"/>
      <c r="P287" s="14"/>
      <c r="Q287" s="14"/>
      <c r="R287" s="102" t="s">
        <v>326</v>
      </c>
      <c r="S287" s="487"/>
      <c r="T287" s="487"/>
      <c r="U287" s="41" t="s">
        <v>21</v>
      </c>
      <c r="V287" s="60">
        <v>0.7</v>
      </c>
      <c r="W287" s="37"/>
      <c r="X287" s="7"/>
      <c r="Y287" s="39"/>
      <c r="Z287" s="213"/>
      <c r="AA287" s="213"/>
      <c r="AB287" s="213"/>
      <c r="AC287" s="45">
        <f>ROUND(ROUND(ROUND(H224*M260,0)*Q284,0)*V287,0)</f>
        <v>290</v>
      </c>
      <c r="AD287" s="79"/>
    </row>
    <row r="288" ht="16.5" customHeight="1">
      <c r="A288" s="29">
        <v>61.0</v>
      </c>
      <c r="B288" s="29">
        <v>1560.0</v>
      </c>
      <c r="C288" s="518" t="s">
        <v>8231</v>
      </c>
      <c r="D288" s="389"/>
      <c r="E288" s="389"/>
      <c r="F288" s="527"/>
      <c r="G288" s="527"/>
      <c r="H288" s="527"/>
      <c r="I288" s="532"/>
      <c r="J288" s="94"/>
      <c r="K288" s="140"/>
      <c r="L288" s="140"/>
      <c r="M288" s="8"/>
      <c r="N288" s="536"/>
      <c r="O288" s="14"/>
      <c r="P288" s="14"/>
      <c r="Q288" s="14"/>
      <c r="R288" s="482"/>
      <c r="U288" s="83"/>
      <c r="V288" s="528"/>
      <c r="W288" s="227"/>
      <c r="X288" s="22"/>
      <c r="Y288" s="109"/>
      <c r="Z288" s="213" t="s">
        <v>30</v>
      </c>
      <c r="AA288" s="74">
        <v>5.0</v>
      </c>
      <c r="AB288" s="522" t="s">
        <v>31</v>
      </c>
      <c r="AC288" s="45">
        <f>ROUND(ROUND(ROUND(H224*M260,0)*Q284,0)*V287,0)-AA288</f>
        <v>285</v>
      </c>
      <c r="AD288" s="79"/>
    </row>
    <row r="289" ht="16.5" customHeight="1">
      <c r="A289" s="29">
        <v>61.0</v>
      </c>
      <c r="B289" s="29">
        <v>1561.0</v>
      </c>
      <c r="C289" s="518" t="s">
        <v>8232</v>
      </c>
      <c r="D289" s="389"/>
      <c r="E289" s="389"/>
      <c r="F289" s="527"/>
      <c r="G289" s="527"/>
      <c r="H289" s="527"/>
      <c r="I289" s="532"/>
      <c r="J289" s="94"/>
      <c r="K289" s="140"/>
      <c r="L289" s="140"/>
      <c r="M289" s="8"/>
      <c r="N289" s="254"/>
      <c r="O289" s="83"/>
      <c r="P289" s="83"/>
      <c r="R289" s="482"/>
      <c r="U289" s="99"/>
      <c r="V289" s="529"/>
      <c r="W289" s="524" t="s">
        <v>20</v>
      </c>
      <c r="X289" s="41" t="s">
        <v>21</v>
      </c>
      <c r="Y289" s="86">
        <v>0.85</v>
      </c>
      <c r="Z289" s="75"/>
      <c r="AA289" s="213"/>
      <c r="AB289" s="213"/>
      <c r="AC289" s="45">
        <f>ROUND(ROUND(ROUND(ROUND(H224*M260,0)*Q284,0)*V287,0)*Y289,0)</f>
        <v>247</v>
      </c>
      <c r="AD289" s="79"/>
    </row>
    <row r="290" ht="16.5" customHeight="1">
      <c r="A290" s="29">
        <v>61.0</v>
      </c>
      <c r="B290" s="29">
        <v>1562.0</v>
      </c>
      <c r="C290" s="518" t="s">
        <v>8233</v>
      </c>
      <c r="D290" s="389"/>
      <c r="E290" s="389"/>
      <c r="F290" s="527"/>
      <c r="G290" s="527"/>
      <c r="H290" s="527"/>
      <c r="I290" s="532"/>
      <c r="J290" s="94"/>
      <c r="K290" s="140"/>
      <c r="L290" s="140"/>
      <c r="M290" s="8"/>
      <c r="N290" s="254"/>
      <c r="O290" s="83"/>
      <c r="P290" s="83"/>
      <c r="Q290" s="83"/>
      <c r="R290" s="530"/>
      <c r="S290" s="531"/>
      <c r="T290" s="24"/>
      <c r="U290" s="24"/>
      <c r="V290" s="26"/>
      <c r="W290" s="484"/>
      <c r="X290" s="56"/>
      <c r="Y290" s="526"/>
      <c r="Z290" s="213" t="s">
        <v>30</v>
      </c>
      <c r="AA290" s="74">
        <v>5.0</v>
      </c>
      <c r="AB290" s="522" t="s">
        <v>31</v>
      </c>
      <c r="AC290" s="45">
        <f>ROUND(ROUND(ROUND(ROUND(H224*M260,0)*Q284,0)*V287,0)*Y289,0)-AA290</f>
        <v>242</v>
      </c>
      <c r="AD290" s="79"/>
    </row>
    <row r="291" ht="16.5" customHeight="1">
      <c r="A291" s="29">
        <v>61.0</v>
      </c>
      <c r="B291" s="29">
        <v>1563.0</v>
      </c>
      <c r="C291" s="518" t="s">
        <v>8234</v>
      </c>
      <c r="D291" s="389"/>
      <c r="E291" s="389"/>
      <c r="F291" s="527"/>
      <c r="G291" s="527"/>
      <c r="H291" s="527"/>
      <c r="I291" s="532"/>
      <c r="J291" s="94"/>
      <c r="K291" s="140"/>
      <c r="L291" s="140"/>
      <c r="M291" s="8"/>
      <c r="N291" s="536"/>
      <c r="O291" s="83"/>
      <c r="P291" s="528"/>
      <c r="Q291" s="486"/>
      <c r="R291" s="102" t="s">
        <v>329</v>
      </c>
      <c r="S291" s="487"/>
      <c r="T291" s="487"/>
      <c r="U291" s="83" t="s">
        <v>21</v>
      </c>
      <c r="V291" s="528">
        <v>0.85</v>
      </c>
      <c r="W291" s="37"/>
      <c r="X291" s="7"/>
      <c r="Y291" s="39"/>
      <c r="Z291" s="213"/>
      <c r="AA291" s="213"/>
      <c r="AB291" s="213"/>
      <c r="AC291" s="45">
        <f>ROUND(ROUND(ROUND(H224*M260,0)*Q284,0)*V291,0)</f>
        <v>352</v>
      </c>
      <c r="AD291" s="79"/>
    </row>
    <row r="292" ht="16.5" customHeight="1">
      <c r="A292" s="29">
        <v>61.0</v>
      </c>
      <c r="B292" s="29">
        <v>1564.0</v>
      </c>
      <c r="C292" s="518" t="s">
        <v>8235</v>
      </c>
      <c r="D292" s="389"/>
      <c r="E292" s="389"/>
      <c r="F292" s="527"/>
      <c r="G292" s="527"/>
      <c r="H292" s="527"/>
      <c r="I292" s="532"/>
      <c r="J292" s="94"/>
      <c r="K292" s="140"/>
      <c r="L292" s="140"/>
      <c r="M292" s="8"/>
      <c r="N292" s="536"/>
      <c r="O292" s="83"/>
      <c r="P292" s="528"/>
      <c r="Q292" s="528"/>
      <c r="R292" s="482"/>
      <c r="U292" s="83"/>
      <c r="V292" s="528"/>
      <c r="W292" s="227"/>
      <c r="X292" s="22"/>
      <c r="Y292" s="109"/>
      <c r="Z292" s="213" t="s">
        <v>30</v>
      </c>
      <c r="AA292" s="74">
        <v>5.0</v>
      </c>
      <c r="AB292" s="522" t="s">
        <v>31</v>
      </c>
      <c r="AC292" s="45">
        <f>ROUND(ROUND(ROUND(H224*M260,0)*Q284,0)*V291,0)-AA292</f>
        <v>347</v>
      </c>
      <c r="AD292" s="79"/>
    </row>
    <row r="293" ht="16.5" customHeight="1">
      <c r="A293" s="29">
        <v>61.0</v>
      </c>
      <c r="B293" s="29">
        <v>1565.0</v>
      </c>
      <c r="C293" s="518" t="s">
        <v>8236</v>
      </c>
      <c r="D293" s="389"/>
      <c r="E293" s="389"/>
      <c r="F293" s="527"/>
      <c r="G293" s="527"/>
      <c r="H293" s="527"/>
      <c r="I293" s="532"/>
      <c r="J293" s="94"/>
      <c r="K293" s="140"/>
      <c r="L293" s="140"/>
      <c r="M293" s="8"/>
      <c r="N293" s="254"/>
      <c r="O293" s="83"/>
      <c r="P293" s="528"/>
      <c r="Q293" s="528"/>
      <c r="R293" s="482"/>
      <c r="U293" s="99"/>
      <c r="V293" s="529"/>
      <c r="W293" s="524" t="s">
        <v>20</v>
      </c>
      <c r="X293" s="41" t="s">
        <v>21</v>
      </c>
      <c r="Y293" s="86">
        <v>0.85</v>
      </c>
      <c r="Z293" s="75"/>
      <c r="AA293" s="213"/>
      <c r="AB293" s="213"/>
      <c r="AC293" s="45">
        <f>ROUND(ROUND(ROUND(ROUND(H224*M260,0)*Q284,0)*V291,0)*Y293,0)</f>
        <v>299</v>
      </c>
      <c r="AD293" s="79"/>
    </row>
    <row r="294" ht="16.5" customHeight="1">
      <c r="A294" s="29">
        <v>61.0</v>
      </c>
      <c r="B294" s="29">
        <v>1566.0</v>
      </c>
      <c r="C294" s="518" t="s">
        <v>8237</v>
      </c>
      <c r="D294" s="389"/>
      <c r="E294" s="389"/>
      <c r="F294" s="527"/>
      <c r="G294" s="527"/>
      <c r="H294" s="527"/>
      <c r="I294" s="532"/>
      <c r="J294" s="94"/>
      <c r="K294" s="140"/>
      <c r="L294" s="140"/>
      <c r="M294" s="8"/>
      <c r="N294" s="537"/>
      <c r="O294" s="55"/>
      <c r="P294" s="56"/>
      <c r="Q294" s="141"/>
      <c r="R294" s="484"/>
      <c r="S294" s="232"/>
      <c r="T294" s="232"/>
      <c r="U294" s="24"/>
      <c r="V294" s="26"/>
      <c r="W294" s="484"/>
      <c r="X294" s="56"/>
      <c r="Y294" s="526"/>
      <c r="Z294" s="213" t="s">
        <v>30</v>
      </c>
      <c r="AA294" s="74">
        <v>5.0</v>
      </c>
      <c r="AB294" s="522" t="s">
        <v>31</v>
      </c>
      <c r="AC294" s="45">
        <f>ROUND(ROUND(ROUND(ROUND(H224*M260,0)*Q284,0)*V291,0)*Y293,0)-AA294</f>
        <v>294</v>
      </c>
      <c r="AD294" s="79"/>
    </row>
    <row r="295" ht="16.5" customHeight="1">
      <c r="A295" s="29">
        <v>61.0</v>
      </c>
      <c r="B295" s="29">
        <v>1191.0</v>
      </c>
      <c r="C295" s="518" t="s">
        <v>8238</v>
      </c>
      <c r="D295" s="389"/>
      <c r="E295" s="389"/>
      <c r="F295" s="102" t="s">
        <v>8239</v>
      </c>
      <c r="G295" s="169"/>
      <c r="H295" s="169"/>
      <c r="I295" s="519"/>
      <c r="J295" s="168"/>
      <c r="K295" s="152"/>
      <c r="L295" s="152"/>
      <c r="M295" s="7"/>
      <c r="N295" s="37"/>
      <c r="O295" s="7"/>
      <c r="P295" s="7"/>
      <c r="Q295" s="7"/>
      <c r="R295" s="520"/>
      <c r="S295" s="38"/>
      <c r="T295" s="38"/>
      <c r="U295" s="6"/>
      <c r="V295" s="7"/>
      <c r="W295" s="37"/>
      <c r="X295" s="7"/>
      <c r="Y295" s="39"/>
      <c r="Z295" s="213"/>
      <c r="AA295" s="213"/>
      <c r="AB295" s="213"/>
      <c r="AC295" s="45">
        <f>ROUND(H296,0)</f>
        <v>829</v>
      </c>
      <c r="AD295" s="79"/>
    </row>
    <row r="296" ht="16.5" customHeight="1">
      <c r="A296" s="29">
        <v>61.0</v>
      </c>
      <c r="B296" s="29">
        <v>1192.0</v>
      </c>
      <c r="C296" s="518" t="s">
        <v>8240</v>
      </c>
      <c r="D296" s="231"/>
      <c r="E296" s="231"/>
      <c r="F296" s="482"/>
      <c r="G296" s="174"/>
      <c r="H296" s="50">
        <v>829.0</v>
      </c>
      <c r="I296" s="8" t="s">
        <v>9</v>
      </c>
      <c r="J296" s="94"/>
      <c r="K296" s="140"/>
      <c r="L296" s="140"/>
      <c r="M296" s="8"/>
      <c r="N296" s="52"/>
      <c r="O296" s="8"/>
      <c r="P296" s="8"/>
      <c r="Q296" s="8"/>
      <c r="R296" s="521"/>
      <c r="S296" s="53"/>
      <c r="T296" s="53"/>
      <c r="U296" s="14"/>
      <c r="V296" s="8"/>
      <c r="W296" s="52"/>
      <c r="X296" s="8"/>
      <c r="Y296" s="109"/>
      <c r="Z296" s="213" t="s">
        <v>30</v>
      </c>
      <c r="AA296" s="74">
        <v>5.0</v>
      </c>
      <c r="AB296" s="522" t="s">
        <v>31</v>
      </c>
      <c r="AC296" s="45">
        <f>ROUND(H296,0)-AA296</f>
        <v>824</v>
      </c>
      <c r="AD296" s="79"/>
    </row>
    <row r="297" ht="16.5" customHeight="1">
      <c r="A297" s="29">
        <v>61.0</v>
      </c>
      <c r="B297" s="29">
        <v>1567.0</v>
      </c>
      <c r="C297" s="518" t="s">
        <v>8241</v>
      </c>
      <c r="D297" s="231"/>
      <c r="E297" s="231"/>
      <c r="F297" s="482"/>
      <c r="G297" s="174"/>
      <c r="H297" s="174"/>
      <c r="I297" s="523"/>
      <c r="J297" s="94"/>
      <c r="K297" s="140"/>
      <c r="L297" s="140"/>
      <c r="M297" s="8"/>
      <c r="N297" s="52"/>
      <c r="O297" s="8"/>
      <c r="P297" s="8"/>
      <c r="Q297" s="8"/>
      <c r="R297" s="521"/>
      <c r="S297" s="53"/>
      <c r="T297" s="53"/>
      <c r="U297" s="14"/>
      <c r="V297" s="54"/>
      <c r="W297" s="524" t="s">
        <v>20</v>
      </c>
      <c r="X297" s="41" t="s">
        <v>21</v>
      </c>
      <c r="Y297" s="86">
        <v>0.85</v>
      </c>
      <c r="Z297" s="75"/>
      <c r="AA297" s="213"/>
      <c r="AB297" s="213"/>
      <c r="AC297" s="45">
        <f>ROUND(H296*Y297,0)</f>
        <v>705</v>
      </c>
      <c r="AD297" s="79"/>
    </row>
    <row r="298" ht="16.5" customHeight="1">
      <c r="A298" s="29">
        <v>61.0</v>
      </c>
      <c r="B298" s="29">
        <v>1568.0</v>
      </c>
      <c r="C298" s="518" t="s">
        <v>8242</v>
      </c>
      <c r="D298" s="231"/>
      <c r="E298" s="231"/>
      <c r="F298" s="174"/>
      <c r="G298" s="174"/>
      <c r="H298" s="174"/>
      <c r="I298" s="174"/>
      <c r="J298" s="94"/>
      <c r="K298" s="140"/>
      <c r="L298" s="140"/>
      <c r="M298" s="8"/>
      <c r="N298" s="52"/>
      <c r="O298" s="8"/>
      <c r="P298" s="8"/>
      <c r="Q298" s="8"/>
      <c r="R298" s="525"/>
      <c r="S298" s="180"/>
      <c r="T298" s="180"/>
      <c r="U298" s="21"/>
      <c r="V298" s="109"/>
      <c r="W298" s="484"/>
      <c r="X298" s="56"/>
      <c r="Y298" s="526"/>
      <c r="Z298" s="213" t="s">
        <v>30</v>
      </c>
      <c r="AA298" s="74">
        <v>5.0</v>
      </c>
      <c r="AB298" s="522" t="s">
        <v>31</v>
      </c>
      <c r="AC298" s="45">
        <f>ROUND(H296*Y297,0)-AA298</f>
        <v>700</v>
      </c>
      <c r="AD298" s="79"/>
    </row>
    <row r="299" ht="16.5" customHeight="1">
      <c r="A299" s="29">
        <v>61.0</v>
      </c>
      <c r="B299" s="29">
        <v>1193.0</v>
      </c>
      <c r="C299" s="518" t="s">
        <v>8243</v>
      </c>
      <c r="D299" s="231"/>
      <c r="E299" s="231"/>
      <c r="F299" s="527"/>
      <c r="G299" s="527"/>
      <c r="H299" s="14"/>
      <c r="I299" s="14"/>
      <c r="J299" s="94"/>
      <c r="K299" s="140"/>
      <c r="L299" s="140"/>
      <c r="M299" s="8"/>
      <c r="N299" s="52"/>
      <c r="O299" s="8"/>
      <c r="P299" s="8"/>
      <c r="Q299" s="8"/>
      <c r="R299" s="102" t="s">
        <v>326</v>
      </c>
      <c r="S299" s="487"/>
      <c r="T299" s="487"/>
      <c r="U299" s="41" t="s">
        <v>21</v>
      </c>
      <c r="V299" s="60">
        <v>0.7</v>
      </c>
      <c r="W299" s="37"/>
      <c r="X299" s="7"/>
      <c r="Y299" s="39"/>
      <c r="Z299" s="213"/>
      <c r="AA299" s="213"/>
      <c r="AB299" s="213"/>
      <c r="AC299" s="45">
        <f>ROUND(H296*V299,0)</f>
        <v>580</v>
      </c>
      <c r="AD299" s="79"/>
    </row>
    <row r="300" ht="16.5" customHeight="1">
      <c r="A300" s="29">
        <v>61.0</v>
      </c>
      <c r="B300" s="29">
        <v>1194.0</v>
      </c>
      <c r="C300" s="518" t="s">
        <v>8244</v>
      </c>
      <c r="D300" s="231"/>
      <c r="E300" s="231"/>
      <c r="F300" s="527"/>
      <c r="G300" s="527"/>
      <c r="H300" s="8"/>
      <c r="I300" s="144"/>
      <c r="J300" s="94"/>
      <c r="K300" s="140"/>
      <c r="L300" s="140"/>
      <c r="M300" s="8"/>
      <c r="N300" s="52"/>
      <c r="O300" s="8"/>
      <c r="P300" s="8"/>
      <c r="Q300" s="8"/>
      <c r="R300" s="482"/>
      <c r="U300" s="83"/>
      <c r="V300" s="528"/>
      <c r="W300" s="227"/>
      <c r="X300" s="22"/>
      <c r="Y300" s="109"/>
      <c r="Z300" s="213" t="s">
        <v>30</v>
      </c>
      <c r="AA300" s="74">
        <v>5.0</v>
      </c>
      <c r="AB300" s="522" t="s">
        <v>31</v>
      </c>
      <c r="AC300" s="45">
        <f>ROUND(H296*V299,0)-AA300</f>
        <v>575</v>
      </c>
      <c r="AD300" s="79"/>
    </row>
    <row r="301" ht="16.5" customHeight="1">
      <c r="A301" s="29">
        <v>61.0</v>
      </c>
      <c r="B301" s="29">
        <v>1569.0</v>
      </c>
      <c r="C301" s="518" t="s">
        <v>8245</v>
      </c>
      <c r="D301" s="389"/>
      <c r="E301" s="231"/>
      <c r="F301" s="113"/>
      <c r="G301" s="113"/>
      <c r="H301" s="8"/>
      <c r="I301" s="144"/>
      <c r="J301" s="94"/>
      <c r="K301" s="140"/>
      <c r="L301" s="140"/>
      <c r="M301" s="8"/>
      <c r="N301" s="52"/>
      <c r="O301" s="8"/>
      <c r="P301" s="8"/>
      <c r="Q301" s="8"/>
      <c r="R301" s="482"/>
      <c r="U301" s="99"/>
      <c r="V301" s="529"/>
      <c r="W301" s="524" t="s">
        <v>20</v>
      </c>
      <c r="X301" s="41" t="s">
        <v>21</v>
      </c>
      <c r="Y301" s="86">
        <v>0.85</v>
      </c>
      <c r="Z301" s="75"/>
      <c r="AA301" s="213"/>
      <c r="AB301" s="213"/>
      <c r="AC301" s="45">
        <f>ROUND(ROUND(H296*V299,0)*Y301,0)</f>
        <v>493</v>
      </c>
      <c r="AD301" s="79"/>
    </row>
    <row r="302" ht="16.5" customHeight="1">
      <c r="A302" s="29">
        <v>61.0</v>
      </c>
      <c r="B302" s="29">
        <v>1570.0</v>
      </c>
      <c r="C302" s="518" t="s">
        <v>8246</v>
      </c>
      <c r="D302" s="389"/>
      <c r="E302" s="231"/>
      <c r="F302" s="113"/>
      <c r="G302" s="113"/>
      <c r="H302" s="8"/>
      <c r="I302" s="144"/>
      <c r="J302" s="94"/>
      <c r="K302" s="140"/>
      <c r="L302" s="140"/>
      <c r="M302" s="8"/>
      <c r="N302" s="52"/>
      <c r="O302" s="8"/>
      <c r="P302" s="8"/>
      <c r="Q302" s="8"/>
      <c r="R302" s="530"/>
      <c r="S302" s="531"/>
      <c r="T302" s="24"/>
      <c r="U302" s="24"/>
      <c r="V302" s="26"/>
      <c r="W302" s="484"/>
      <c r="X302" s="56"/>
      <c r="Y302" s="526"/>
      <c r="Z302" s="213" t="s">
        <v>30</v>
      </c>
      <c r="AA302" s="74">
        <v>5.0</v>
      </c>
      <c r="AB302" s="522" t="s">
        <v>31</v>
      </c>
      <c r="AC302" s="45">
        <f>ROUND(ROUND(H296*V299,0)*Y301,0)-AA302</f>
        <v>488</v>
      </c>
      <c r="AD302" s="79"/>
    </row>
    <row r="303" ht="16.5" customHeight="1">
      <c r="A303" s="29">
        <v>61.0</v>
      </c>
      <c r="B303" s="29">
        <v>1733.0</v>
      </c>
      <c r="C303" s="518" t="s">
        <v>8247</v>
      </c>
      <c r="D303" s="389"/>
      <c r="E303" s="231"/>
      <c r="F303" s="113"/>
      <c r="G303" s="113"/>
      <c r="H303" s="8"/>
      <c r="I303" s="144"/>
      <c r="J303" s="94"/>
      <c r="K303" s="140"/>
      <c r="L303" s="140"/>
      <c r="M303" s="8"/>
      <c r="N303" s="52"/>
      <c r="O303" s="8"/>
      <c r="P303" s="8"/>
      <c r="Q303" s="54"/>
      <c r="R303" s="102" t="s">
        <v>329</v>
      </c>
      <c r="S303" s="487"/>
      <c r="T303" s="487"/>
      <c r="U303" s="83" t="s">
        <v>21</v>
      </c>
      <c r="V303" s="528">
        <v>0.85</v>
      </c>
      <c r="W303" s="37"/>
      <c r="X303" s="7"/>
      <c r="Y303" s="39"/>
      <c r="Z303" s="213"/>
      <c r="AA303" s="213"/>
      <c r="AB303" s="213"/>
      <c r="AC303" s="45">
        <f>ROUND(H296*V303,0)</f>
        <v>705</v>
      </c>
      <c r="AD303" s="79"/>
    </row>
    <row r="304" ht="16.5" customHeight="1">
      <c r="A304" s="29">
        <v>61.0</v>
      </c>
      <c r="B304" s="29">
        <v>1734.0</v>
      </c>
      <c r="C304" s="518" t="s">
        <v>8248</v>
      </c>
      <c r="D304" s="389"/>
      <c r="E304" s="231"/>
      <c r="F304" s="113"/>
      <c r="G304" s="113"/>
      <c r="H304" s="8"/>
      <c r="I304" s="144"/>
      <c r="J304" s="94"/>
      <c r="K304" s="140"/>
      <c r="L304" s="140"/>
      <c r="M304" s="8"/>
      <c r="N304" s="52"/>
      <c r="O304" s="8"/>
      <c r="P304" s="8"/>
      <c r="Q304" s="8"/>
      <c r="R304" s="482"/>
      <c r="U304" s="83"/>
      <c r="V304" s="528"/>
      <c r="W304" s="227"/>
      <c r="X304" s="22"/>
      <c r="Y304" s="109"/>
      <c r="Z304" s="213" t="s">
        <v>30</v>
      </c>
      <c r="AA304" s="74">
        <v>5.0</v>
      </c>
      <c r="AB304" s="522" t="s">
        <v>31</v>
      </c>
      <c r="AC304" s="45">
        <f>ROUND(H296*V303,0)-AA304</f>
        <v>700</v>
      </c>
      <c r="AD304" s="79"/>
    </row>
    <row r="305" ht="16.5" customHeight="1">
      <c r="A305" s="29">
        <v>61.0</v>
      </c>
      <c r="B305" s="29">
        <v>1571.0</v>
      </c>
      <c r="C305" s="518" t="s">
        <v>8249</v>
      </c>
      <c r="D305" s="389"/>
      <c r="E305" s="231"/>
      <c r="F305" s="527"/>
      <c r="G305" s="527"/>
      <c r="H305" s="527"/>
      <c r="I305" s="532"/>
      <c r="J305" s="94"/>
      <c r="K305" s="140"/>
      <c r="L305" s="140"/>
      <c r="M305" s="8"/>
      <c r="N305" s="52"/>
      <c r="O305" s="8"/>
      <c r="P305" s="8"/>
      <c r="Q305" s="8"/>
      <c r="R305" s="482"/>
      <c r="U305" s="99"/>
      <c r="V305" s="529"/>
      <c r="W305" s="524" t="s">
        <v>20</v>
      </c>
      <c r="X305" s="41" t="s">
        <v>21</v>
      </c>
      <c r="Y305" s="86">
        <v>0.85</v>
      </c>
      <c r="Z305" s="75"/>
      <c r="AA305" s="213"/>
      <c r="AB305" s="213"/>
      <c r="AC305" s="45">
        <f>ROUND(ROUND(H296*V303,0)*Y305,0)</f>
        <v>599</v>
      </c>
      <c r="AD305" s="79"/>
    </row>
    <row r="306" ht="16.5" customHeight="1">
      <c r="A306" s="29">
        <v>61.0</v>
      </c>
      <c r="B306" s="29">
        <v>1572.0</v>
      </c>
      <c r="C306" s="518" t="s">
        <v>8250</v>
      </c>
      <c r="D306" s="389"/>
      <c r="E306" s="231"/>
      <c r="F306" s="527"/>
      <c r="G306" s="527"/>
      <c r="H306" s="527"/>
      <c r="I306" s="532"/>
      <c r="J306" s="94"/>
      <c r="K306" s="140"/>
      <c r="L306" s="140"/>
      <c r="M306" s="8"/>
      <c r="N306" s="227"/>
      <c r="O306" s="22"/>
      <c r="P306" s="22"/>
      <c r="Q306" s="22"/>
      <c r="R306" s="484"/>
      <c r="S306" s="232"/>
      <c r="T306" s="232"/>
      <c r="U306" s="24"/>
      <c r="V306" s="26"/>
      <c r="W306" s="484"/>
      <c r="X306" s="56"/>
      <c r="Y306" s="526"/>
      <c r="Z306" s="213" t="s">
        <v>30</v>
      </c>
      <c r="AA306" s="74">
        <v>5.0</v>
      </c>
      <c r="AB306" s="522" t="s">
        <v>31</v>
      </c>
      <c r="AC306" s="45">
        <f>ROUND(ROUND(H296*V303,0)*Y305,0)-AA306</f>
        <v>594</v>
      </c>
      <c r="AD306" s="79"/>
    </row>
    <row r="307" ht="16.5" customHeight="1">
      <c r="A307" s="29">
        <v>61.0</v>
      </c>
      <c r="B307" s="29">
        <v>1195.0</v>
      </c>
      <c r="C307" s="518" t="s">
        <v>8251</v>
      </c>
      <c r="D307" s="389"/>
      <c r="E307" s="389"/>
      <c r="F307" s="527"/>
      <c r="G307" s="527"/>
      <c r="H307" s="527"/>
      <c r="I307" s="532"/>
      <c r="J307" s="94"/>
      <c r="K307" s="140"/>
      <c r="L307" s="140"/>
      <c r="M307" s="8"/>
      <c r="N307" s="206" t="s">
        <v>23</v>
      </c>
      <c r="O307" s="102" t="s">
        <v>24</v>
      </c>
      <c r="P307" s="533"/>
      <c r="Q307" s="533"/>
      <c r="R307" s="520"/>
      <c r="S307" s="38"/>
      <c r="T307" s="38"/>
      <c r="U307" s="6"/>
      <c r="V307" s="7"/>
      <c r="W307" s="37"/>
      <c r="X307" s="7"/>
      <c r="Y307" s="39"/>
      <c r="Z307" s="213"/>
      <c r="AA307" s="213"/>
      <c r="AB307" s="213"/>
      <c r="AC307" s="45">
        <f>ROUND(H296*Q308,0)</f>
        <v>580</v>
      </c>
      <c r="AD307" s="79"/>
    </row>
    <row r="308" ht="16.5" customHeight="1">
      <c r="A308" s="29">
        <v>61.0</v>
      </c>
      <c r="B308" s="29">
        <v>1196.0</v>
      </c>
      <c r="C308" s="518" t="s">
        <v>8252</v>
      </c>
      <c r="D308" s="389"/>
      <c r="E308" s="389"/>
      <c r="F308" s="527"/>
      <c r="G308" s="527"/>
      <c r="H308" s="527"/>
      <c r="I308" s="532"/>
      <c r="J308" s="94"/>
      <c r="K308" s="140"/>
      <c r="L308" s="140"/>
      <c r="M308" s="8"/>
      <c r="N308" s="481"/>
      <c r="O308" s="482"/>
      <c r="P308" s="83" t="s">
        <v>21</v>
      </c>
      <c r="Q308" s="528">
        <v>0.7</v>
      </c>
      <c r="R308" s="521"/>
      <c r="S308" s="53"/>
      <c r="T308" s="53"/>
      <c r="U308" s="14"/>
      <c r="V308" s="8"/>
      <c r="W308" s="52"/>
      <c r="X308" s="8"/>
      <c r="Y308" s="109"/>
      <c r="Z308" s="213" t="s">
        <v>30</v>
      </c>
      <c r="AA308" s="74">
        <v>5.0</v>
      </c>
      <c r="AB308" s="522" t="s">
        <v>31</v>
      </c>
      <c r="AC308" s="45">
        <f>ROUND(H296*Q308,0)-AA308</f>
        <v>575</v>
      </c>
      <c r="AD308" s="79"/>
    </row>
    <row r="309" ht="16.5" customHeight="1">
      <c r="A309" s="29">
        <v>61.0</v>
      </c>
      <c r="B309" s="29">
        <v>1573.0</v>
      </c>
      <c r="C309" s="518" t="s">
        <v>8253</v>
      </c>
      <c r="D309" s="389"/>
      <c r="E309" s="389"/>
      <c r="F309" s="527"/>
      <c r="G309" s="527"/>
      <c r="H309" s="527"/>
      <c r="I309" s="532"/>
      <c r="J309" s="94"/>
      <c r="K309" s="140"/>
      <c r="L309" s="140"/>
      <c r="M309" s="8"/>
      <c r="N309" s="481"/>
      <c r="O309" s="482"/>
      <c r="P309" s="14"/>
      <c r="Q309" s="14"/>
      <c r="R309" s="521"/>
      <c r="S309" s="53"/>
      <c r="T309" s="53"/>
      <c r="U309" s="14"/>
      <c r="V309" s="54"/>
      <c r="W309" s="524" t="s">
        <v>20</v>
      </c>
      <c r="X309" s="41" t="s">
        <v>21</v>
      </c>
      <c r="Y309" s="86">
        <v>0.85</v>
      </c>
      <c r="Z309" s="75"/>
      <c r="AA309" s="213"/>
      <c r="AB309" s="213"/>
      <c r="AC309" s="45">
        <f>ROUND(ROUND(H296*Q308,0)*Y309,0)</f>
        <v>493</v>
      </c>
      <c r="AD309" s="79"/>
    </row>
    <row r="310" ht="16.5" customHeight="1">
      <c r="A310" s="29">
        <v>61.0</v>
      </c>
      <c r="B310" s="29">
        <v>1574.0</v>
      </c>
      <c r="C310" s="518" t="s">
        <v>8254</v>
      </c>
      <c r="D310" s="389"/>
      <c r="E310" s="389"/>
      <c r="F310" s="527"/>
      <c r="G310" s="527"/>
      <c r="H310" s="527"/>
      <c r="I310" s="532"/>
      <c r="J310" s="94"/>
      <c r="K310" s="140"/>
      <c r="L310" s="140"/>
      <c r="M310" s="8"/>
      <c r="N310" s="535"/>
      <c r="O310" s="14"/>
      <c r="P310" s="83"/>
      <c r="Q310" s="83"/>
      <c r="R310" s="525"/>
      <c r="S310" s="180"/>
      <c r="T310" s="180"/>
      <c r="U310" s="21"/>
      <c r="V310" s="109"/>
      <c r="W310" s="484"/>
      <c r="X310" s="56"/>
      <c r="Y310" s="526"/>
      <c r="Z310" s="213" t="s">
        <v>30</v>
      </c>
      <c r="AA310" s="74">
        <v>5.0</v>
      </c>
      <c r="AB310" s="522" t="s">
        <v>31</v>
      </c>
      <c r="AC310" s="45">
        <f>ROUND(ROUND(H296*Q308,0)*Y309,0)-AA310</f>
        <v>488</v>
      </c>
      <c r="AD310" s="79"/>
    </row>
    <row r="311" ht="16.5" customHeight="1">
      <c r="A311" s="29">
        <v>61.0</v>
      </c>
      <c r="B311" s="29">
        <v>1197.0</v>
      </c>
      <c r="C311" s="518" t="s">
        <v>8255</v>
      </c>
      <c r="D311" s="389"/>
      <c r="E311" s="389"/>
      <c r="F311" s="527"/>
      <c r="G311" s="527"/>
      <c r="H311" s="527"/>
      <c r="I311" s="532"/>
      <c r="J311" s="94"/>
      <c r="K311" s="140"/>
      <c r="L311" s="140"/>
      <c r="M311" s="8"/>
      <c r="N311" s="536"/>
      <c r="O311" s="14"/>
      <c r="P311" s="14"/>
      <c r="Q311" s="14"/>
      <c r="R311" s="102" t="s">
        <v>326</v>
      </c>
      <c r="S311" s="487"/>
      <c r="T311" s="487"/>
      <c r="U311" s="41" t="s">
        <v>21</v>
      </c>
      <c r="V311" s="60">
        <v>0.7</v>
      </c>
      <c r="W311" s="37"/>
      <c r="X311" s="7"/>
      <c r="Y311" s="39"/>
      <c r="Z311" s="213"/>
      <c r="AA311" s="213"/>
      <c r="AB311" s="213"/>
      <c r="AC311" s="45">
        <f>ROUND(ROUND(H296*Q308,0)*V311,0)</f>
        <v>406</v>
      </c>
      <c r="AD311" s="79"/>
    </row>
    <row r="312" ht="16.5" customHeight="1">
      <c r="A312" s="29">
        <v>61.0</v>
      </c>
      <c r="B312" s="29">
        <v>1198.0</v>
      </c>
      <c r="C312" s="518" t="s">
        <v>8256</v>
      </c>
      <c r="D312" s="389"/>
      <c r="E312" s="389"/>
      <c r="F312" s="527"/>
      <c r="G312" s="527"/>
      <c r="H312" s="527"/>
      <c r="I312" s="532"/>
      <c r="J312" s="94"/>
      <c r="K312" s="140"/>
      <c r="L312" s="140"/>
      <c r="M312" s="8"/>
      <c r="N312" s="536"/>
      <c r="O312" s="14"/>
      <c r="P312" s="14"/>
      <c r="Q312" s="14"/>
      <c r="R312" s="482"/>
      <c r="U312" s="83"/>
      <c r="V312" s="528"/>
      <c r="W312" s="227"/>
      <c r="X312" s="22"/>
      <c r="Y312" s="109"/>
      <c r="Z312" s="213" t="s">
        <v>30</v>
      </c>
      <c r="AA312" s="74">
        <v>5.0</v>
      </c>
      <c r="AB312" s="522" t="s">
        <v>31</v>
      </c>
      <c r="AC312" s="45">
        <f>ROUND(ROUND(H296*Q308,0)*V311,0)-AA312</f>
        <v>401</v>
      </c>
      <c r="AD312" s="79"/>
    </row>
    <row r="313" ht="16.5" customHeight="1">
      <c r="A313" s="29">
        <v>61.0</v>
      </c>
      <c r="B313" s="29">
        <v>1575.0</v>
      </c>
      <c r="C313" s="518" t="s">
        <v>8257</v>
      </c>
      <c r="D313" s="389"/>
      <c r="E313" s="389"/>
      <c r="F313" s="527"/>
      <c r="G313" s="527"/>
      <c r="H313" s="527"/>
      <c r="I313" s="532"/>
      <c r="J313" s="94"/>
      <c r="K313" s="140"/>
      <c r="L313" s="140"/>
      <c r="M313" s="8"/>
      <c r="N313" s="254"/>
      <c r="O313" s="83"/>
      <c r="P313" s="83"/>
      <c r="R313" s="482"/>
      <c r="U313" s="99"/>
      <c r="V313" s="529"/>
      <c r="W313" s="524" t="s">
        <v>20</v>
      </c>
      <c r="X313" s="41" t="s">
        <v>21</v>
      </c>
      <c r="Y313" s="86">
        <v>0.85</v>
      </c>
      <c r="Z313" s="75"/>
      <c r="AA313" s="213"/>
      <c r="AB313" s="213"/>
      <c r="AC313" s="45">
        <f>ROUND(ROUND(ROUND(H296*Q308,0)*V311,0)*Y313,0)</f>
        <v>345</v>
      </c>
      <c r="AD313" s="79"/>
    </row>
    <row r="314" ht="16.5" customHeight="1">
      <c r="A314" s="29">
        <v>61.0</v>
      </c>
      <c r="B314" s="29">
        <v>1576.0</v>
      </c>
      <c r="C314" s="518" t="s">
        <v>8258</v>
      </c>
      <c r="D314" s="389"/>
      <c r="E314" s="389"/>
      <c r="F314" s="527"/>
      <c r="G314" s="527"/>
      <c r="H314" s="527"/>
      <c r="I314" s="532"/>
      <c r="J314" s="94"/>
      <c r="K314" s="140"/>
      <c r="L314" s="140"/>
      <c r="M314" s="8"/>
      <c r="N314" s="254"/>
      <c r="O314" s="83"/>
      <c r="P314" s="83"/>
      <c r="Q314" s="83"/>
      <c r="R314" s="530"/>
      <c r="S314" s="531"/>
      <c r="T314" s="24"/>
      <c r="U314" s="24"/>
      <c r="V314" s="26"/>
      <c r="W314" s="484"/>
      <c r="X314" s="56"/>
      <c r="Y314" s="526"/>
      <c r="Z314" s="213" t="s">
        <v>30</v>
      </c>
      <c r="AA314" s="74">
        <v>5.0</v>
      </c>
      <c r="AB314" s="522" t="s">
        <v>31</v>
      </c>
      <c r="AC314" s="45">
        <f>ROUND(ROUND(ROUND(H296*Q308,0)*V311,0)*Y313,0)-AA314</f>
        <v>340</v>
      </c>
      <c r="AD314" s="79"/>
    </row>
    <row r="315" ht="16.5" customHeight="1">
      <c r="A315" s="29">
        <v>61.0</v>
      </c>
      <c r="B315" s="29">
        <v>1735.0</v>
      </c>
      <c r="C315" s="518" t="s">
        <v>8259</v>
      </c>
      <c r="D315" s="389"/>
      <c r="E315" s="389"/>
      <c r="F315" s="527"/>
      <c r="G315" s="527"/>
      <c r="H315" s="527"/>
      <c r="I315" s="532"/>
      <c r="J315" s="94"/>
      <c r="K315" s="140"/>
      <c r="L315" s="140"/>
      <c r="M315" s="8"/>
      <c r="N315" s="536"/>
      <c r="O315" s="83"/>
      <c r="P315" s="528"/>
      <c r="Q315" s="486"/>
      <c r="R315" s="102" t="s">
        <v>329</v>
      </c>
      <c r="S315" s="487"/>
      <c r="T315" s="487"/>
      <c r="U315" s="83" t="s">
        <v>21</v>
      </c>
      <c r="V315" s="528">
        <v>0.85</v>
      </c>
      <c r="W315" s="37"/>
      <c r="X315" s="7"/>
      <c r="Y315" s="39"/>
      <c r="Z315" s="213"/>
      <c r="AA315" s="213"/>
      <c r="AB315" s="213"/>
      <c r="AC315" s="45">
        <f>ROUND(ROUND(H296*Q308,0)*V315,0)</f>
        <v>493</v>
      </c>
      <c r="AD315" s="79"/>
    </row>
    <row r="316" ht="16.5" customHeight="1">
      <c r="A316" s="29">
        <v>61.0</v>
      </c>
      <c r="B316" s="29">
        <v>1736.0</v>
      </c>
      <c r="C316" s="518" t="s">
        <v>8260</v>
      </c>
      <c r="D316" s="389"/>
      <c r="E316" s="389"/>
      <c r="F316" s="527"/>
      <c r="G316" s="527"/>
      <c r="H316" s="527"/>
      <c r="I316" s="532"/>
      <c r="J316" s="94"/>
      <c r="K316" s="140"/>
      <c r="L316" s="140"/>
      <c r="M316" s="8"/>
      <c r="N316" s="536"/>
      <c r="O316" s="83"/>
      <c r="P316" s="528"/>
      <c r="Q316" s="528"/>
      <c r="R316" s="482"/>
      <c r="U316" s="83"/>
      <c r="V316" s="528"/>
      <c r="W316" s="227"/>
      <c r="X316" s="22"/>
      <c r="Y316" s="109"/>
      <c r="Z316" s="213" t="s">
        <v>30</v>
      </c>
      <c r="AA316" s="74">
        <v>5.0</v>
      </c>
      <c r="AB316" s="522" t="s">
        <v>31</v>
      </c>
      <c r="AC316" s="45">
        <f>ROUND(ROUND(H296*Q308,0)*V315,0)-AA316</f>
        <v>488</v>
      </c>
      <c r="AD316" s="79"/>
    </row>
    <row r="317" ht="16.5" customHeight="1">
      <c r="A317" s="29">
        <v>61.0</v>
      </c>
      <c r="B317" s="29">
        <v>1577.0</v>
      </c>
      <c r="C317" s="518" t="s">
        <v>8261</v>
      </c>
      <c r="D317" s="389"/>
      <c r="E317" s="389"/>
      <c r="F317" s="527"/>
      <c r="G317" s="527"/>
      <c r="H317" s="527"/>
      <c r="I317" s="532"/>
      <c r="J317" s="94"/>
      <c r="K317" s="140"/>
      <c r="L317" s="140"/>
      <c r="M317" s="8"/>
      <c r="N317" s="254"/>
      <c r="O317" s="83"/>
      <c r="P317" s="528"/>
      <c r="Q317" s="528"/>
      <c r="R317" s="482"/>
      <c r="U317" s="99"/>
      <c r="V317" s="529"/>
      <c r="W317" s="524" t="s">
        <v>20</v>
      </c>
      <c r="X317" s="41" t="s">
        <v>21</v>
      </c>
      <c r="Y317" s="86">
        <v>0.85</v>
      </c>
      <c r="Z317" s="75"/>
      <c r="AA317" s="213"/>
      <c r="AB317" s="213"/>
      <c r="AC317" s="45">
        <f>ROUND(ROUND(ROUND(H296*Q308,0)*V315,0)*Y317,0)</f>
        <v>419</v>
      </c>
      <c r="AD317" s="79"/>
    </row>
    <row r="318" ht="16.5" customHeight="1">
      <c r="A318" s="29">
        <v>61.0</v>
      </c>
      <c r="B318" s="29">
        <v>1578.0</v>
      </c>
      <c r="C318" s="518" t="s">
        <v>8262</v>
      </c>
      <c r="D318" s="389"/>
      <c r="E318" s="389"/>
      <c r="F318" s="527"/>
      <c r="G318" s="527"/>
      <c r="H318" s="527"/>
      <c r="I318" s="532"/>
      <c r="J318" s="94"/>
      <c r="K318" s="140"/>
      <c r="L318" s="140"/>
      <c r="M318" s="8"/>
      <c r="N318" s="536"/>
      <c r="O318" s="83"/>
      <c r="P318" s="83"/>
      <c r="Q318" s="83"/>
      <c r="R318" s="484"/>
      <c r="S318" s="232"/>
      <c r="T318" s="232"/>
      <c r="U318" s="24"/>
      <c r="V318" s="26"/>
      <c r="W318" s="484"/>
      <c r="X318" s="56"/>
      <c r="Y318" s="526"/>
      <c r="Z318" s="213" t="s">
        <v>30</v>
      </c>
      <c r="AA318" s="74">
        <v>5.0</v>
      </c>
      <c r="AB318" s="522" t="s">
        <v>31</v>
      </c>
      <c r="AC318" s="45">
        <f>ROUND(ROUND(ROUND(H296*Q308,0)*V315,0)*Y317,0)-AA318</f>
        <v>414</v>
      </c>
      <c r="AD318" s="79"/>
    </row>
    <row r="319" ht="16.5" customHeight="1">
      <c r="A319" s="29">
        <v>61.0</v>
      </c>
      <c r="B319" s="29">
        <v>1579.0</v>
      </c>
      <c r="C319" s="518" t="s">
        <v>8263</v>
      </c>
      <c r="D319" s="389"/>
      <c r="E319" s="389"/>
      <c r="F319" s="527"/>
      <c r="G319" s="527"/>
      <c r="H319" s="527"/>
      <c r="I319" s="532"/>
      <c r="J319" s="94"/>
      <c r="K319" s="140"/>
      <c r="L319" s="140"/>
      <c r="M319" s="8"/>
      <c r="N319" s="536"/>
      <c r="O319" s="102" t="s">
        <v>27</v>
      </c>
      <c r="P319" s="533"/>
      <c r="Q319" s="533"/>
      <c r="R319" s="520"/>
      <c r="S319" s="38"/>
      <c r="T319" s="99"/>
      <c r="U319" s="38"/>
      <c r="V319" s="6"/>
      <c r="W319" s="37"/>
      <c r="X319" s="7"/>
      <c r="Y319" s="39"/>
      <c r="Z319" s="213"/>
      <c r="AA319" s="213"/>
      <c r="AB319" s="213"/>
      <c r="AC319" s="45">
        <f>ROUND(H296*Q320,0)</f>
        <v>415</v>
      </c>
      <c r="AD319" s="79"/>
    </row>
    <row r="320" ht="16.5" customHeight="1">
      <c r="A320" s="29">
        <v>61.0</v>
      </c>
      <c r="B320" s="29">
        <v>1580.0</v>
      </c>
      <c r="C320" s="518" t="s">
        <v>8264</v>
      </c>
      <c r="D320" s="389"/>
      <c r="E320" s="389"/>
      <c r="F320" s="527"/>
      <c r="G320" s="527"/>
      <c r="H320" s="527"/>
      <c r="I320" s="532"/>
      <c r="J320" s="94"/>
      <c r="K320" s="140"/>
      <c r="L320" s="140"/>
      <c r="M320" s="8"/>
      <c r="N320" s="535"/>
      <c r="O320" s="482"/>
      <c r="P320" s="83" t="s">
        <v>21</v>
      </c>
      <c r="Q320" s="528">
        <v>0.5</v>
      </c>
      <c r="R320" s="521"/>
      <c r="S320" s="53"/>
      <c r="T320" s="99"/>
      <c r="U320" s="53"/>
      <c r="V320" s="14"/>
      <c r="W320" s="52"/>
      <c r="X320" s="8"/>
      <c r="Y320" s="109"/>
      <c r="Z320" s="213" t="s">
        <v>30</v>
      </c>
      <c r="AA320" s="74">
        <v>5.0</v>
      </c>
      <c r="AB320" s="522" t="s">
        <v>31</v>
      </c>
      <c r="AC320" s="45">
        <f>ROUND(H296*Q320,0)-AA320</f>
        <v>410</v>
      </c>
      <c r="AD320" s="79"/>
    </row>
    <row r="321" ht="16.5" customHeight="1">
      <c r="A321" s="29">
        <v>61.0</v>
      </c>
      <c r="B321" s="29">
        <v>1581.0</v>
      </c>
      <c r="C321" s="518" t="s">
        <v>8265</v>
      </c>
      <c r="D321" s="389"/>
      <c r="E321" s="389"/>
      <c r="F321" s="527"/>
      <c r="G321" s="527"/>
      <c r="H321" s="527"/>
      <c r="I321" s="532"/>
      <c r="J321" s="94"/>
      <c r="K321" s="140"/>
      <c r="L321" s="140"/>
      <c r="M321" s="8"/>
      <c r="N321" s="535"/>
      <c r="O321" s="482"/>
      <c r="P321" s="14"/>
      <c r="Q321" s="14"/>
      <c r="R321" s="521"/>
      <c r="S321" s="53"/>
      <c r="T321" s="99"/>
      <c r="U321" s="53"/>
      <c r="V321" s="14"/>
      <c r="W321" s="524" t="s">
        <v>20</v>
      </c>
      <c r="X321" s="41" t="s">
        <v>21</v>
      </c>
      <c r="Y321" s="86">
        <v>0.85</v>
      </c>
      <c r="Z321" s="75"/>
      <c r="AA321" s="213"/>
      <c r="AB321" s="213"/>
      <c r="AC321" s="45">
        <f>ROUND(ROUND(H296*Q320,0)*Y321,0)</f>
        <v>353</v>
      </c>
      <c r="AD321" s="79"/>
    </row>
    <row r="322" ht="16.5" customHeight="1">
      <c r="A322" s="29">
        <v>61.0</v>
      </c>
      <c r="B322" s="29">
        <v>1582.0</v>
      </c>
      <c r="C322" s="518" t="s">
        <v>8266</v>
      </c>
      <c r="D322" s="389"/>
      <c r="E322" s="389"/>
      <c r="F322" s="527"/>
      <c r="G322" s="527"/>
      <c r="H322" s="527"/>
      <c r="I322" s="532"/>
      <c r="J322" s="94"/>
      <c r="K322" s="140"/>
      <c r="L322" s="140"/>
      <c r="M322" s="8"/>
      <c r="N322" s="535"/>
      <c r="O322" s="14"/>
      <c r="P322" s="83"/>
      <c r="Q322" s="83"/>
      <c r="R322" s="525"/>
      <c r="S322" s="180"/>
      <c r="T322" s="24"/>
      <c r="U322" s="180"/>
      <c r="V322" s="21"/>
      <c r="W322" s="484"/>
      <c r="X322" s="56"/>
      <c r="Y322" s="526"/>
      <c r="Z322" s="213" t="s">
        <v>30</v>
      </c>
      <c r="AA322" s="74">
        <v>5.0</v>
      </c>
      <c r="AB322" s="522" t="s">
        <v>31</v>
      </c>
      <c r="AC322" s="45">
        <f>ROUND(ROUND(H296*Q320,0)*Y321,0)-AA322</f>
        <v>348</v>
      </c>
      <c r="AD322" s="79"/>
    </row>
    <row r="323" ht="16.5" customHeight="1">
      <c r="A323" s="29">
        <v>61.0</v>
      </c>
      <c r="B323" s="29">
        <v>1583.0</v>
      </c>
      <c r="C323" s="518" t="s">
        <v>8267</v>
      </c>
      <c r="D323" s="389"/>
      <c r="E323" s="389"/>
      <c r="F323" s="527"/>
      <c r="G323" s="527"/>
      <c r="H323" s="527"/>
      <c r="I323" s="532"/>
      <c r="J323" s="94"/>
      <c r="K323" s="140"/>
      <c r="L323" s="140"/>
      <c r="M323" s="8"/>
      <c r="N323" s="536"/>
      <c r="O323" s="14"/>
      <c r="P323" s="14"/>
      <c r="Q323" s="14"/>
      <c r="R323" s="102" t="s">
        <v>326</v>
      </c>
      <c r="S323" s="487"/>
      <c r="T323" s="487"/>
      <c r="U323" s="41" t="s">
        <v>21</v>
      </c>
      <c r="V323" s="60">
        <v>0.7</v>
      </c>
      <c r="W323" s="37"/>
      <c r="X323" s="7"/>
      <c r="Y323" s="39"/>
      <c r="Z323" s="213"/>
      <c r="AA323" s="213"/>
      <c r="AB323" s="213"/>
      <c r="AC323" s="45">
        <f>ROUND(ROUND(H296*Q320,0)*V323,0)</f>
        <v>291</v>
      </c>
      <c r="AD323" s="79"/>
    </row>
    <row r="324" ht="16.5" customHeight="1">
      <c r="A324" s="29">
        <v>61.0</v>
      </c>
      <c r="B324" s="29">
        <v>1584.0</v>
      </c>
      <c r="C324" s="518" t="s">
        <v>8268</v>
      </c>
      <c r="D324" s="389"/>
      <c r="E324" s="389"/>
      <c r="F324" s="527"/>
      <c r="G324" s="527"/>
      <c r="H324" s="527"/>
      <c r="I324" s="532"/>
      <c r="J324" s="94"/>
      <c r="K324" s="140"/>
      <c r="L324" s="140"/>
      <c r="M324" s="8"/>
      <c r="N324" s="536"/>
      <c r="O324" s="14"/>
      <c r="P324" s="14"/>
      <c r="Q324" s="14"/>
      <c r="R324" s="482"/>
      <c r="U324" s="83"/>
      <c r="V324" s="528"/>
      <c r="W324" s="227"/>
      <c r="X324" s="22"/>
      <c r="Y324" s="109"/>
      <c r="Z324" s="213" t="s">
        <v>30</v>
      </c>
      <c r="AA324" s="74">
        <v>5.0</v>
      </c>
      <c r="AB324" s="522" t="s">
        <v>31</v>
      </c>
      <c r="AC324" s="45">
        <f>ROUND(ROUND(H296*Q320,0)*V323,0)-AA324</f>
        <v>286</v>
      </c>
      <c r="AD324" s="79"/>
    </row>
    <row r="325" ht="16.5" customHeight="1">
      <c r="A325" s="29">
        <v>61.0</v>
      </c>
      <c r="B325" s="29">
        <v>1585.0</v>
      </c>
      <c r="C325" s="518" t="s">
        <v>8269</v>
      </c>
      <c r="D325" s="389"/>
      <c r="E325" s="389"/>
      <c r="F325" s="527"/>
      <c r="G325" s="527"/>
      <c r="H325" s="527"/>
      <c r="I325" s="532"/>
      <c r="J325" s="94"/>
      <c r="K325" s="140"/>
      <c r="L325" s="140"/>
      <c r="M325" s="8"/>
      <c r="N325" s="254"/>
      <c r="O325" s="83"/>
      <c r="P325" s="83"/>
      <c r="R325" s="482"/>
      <c r="U325" s="99"/>
      <c r="V325" s="529"/>
      <c r="W325" s="524" t="s">
        <v>20</v>
      </c>
      <c r="X325" s="41" t="s">
        <v>21</v>
      </c>
      <c r="Y325" s="86">
        <v>0.85</v>
      </c>
      <c r="Z325" s="75"/>
      <c r="AA325" s="213"/>
      <c r="AB325" s="213"/>
      <c r="AC325" s="45">
        <f>ROUND(ROUND(ROUND(H296*Q320,0)*V323,0)*Y325,0)</f>
        <v>247</v>
      </c>
      <c r="AD325" s="79"/>
    </row>
    <row r="326" ht="16.5" customHeight="1">
      <c r="A326" s="29">
        <v>61.0</v>
      </c>
      <c r="B326" s="29">
        <v>1586.0</v>
      </c>
      <c r="C326" s="518" t="s">
        <v>8270</v>
      </c>
      <c r="D326" s="389"/>
      <c r="E326" s="389"/>
      <c r="F326" s="527"/>
      <c r="G326" s="527"/>
      <c r="H326" s="527"/>
      <c r="I326" s="532"/>
      <c r="J326" s="94"/>
      <c r="K326" s="140"/>
      <c r="L326" s="140"/>
      <c r="M326" s="8"/>
      <c r="N326" s="254"/>
      <c r="O326" s="83"/>
      <c r="P326" s="83"/>
      <c r="Q326" s="83"/>
      <c r="R326" s="530"/>
      <c r="S326" s="531"/>
      <c r="T326" s="24"/>
      <c r="U326" s="24"/>
      <c r="V326" s="26"/>
      <c r="W326" s="484"/>
      <c r="X326" s="56"/>
      <c r="Y326" s="526"/>
      <c r="Z326" s="213" t="s">
        <v>30</v>
      </c>
      <c r="AA326" s="74">
        <v>5.0</v>
      </c>
      <c r="AB326" s="522" t="s">
        <v>31</v>
      </c>
      <c r="AC326" s="45">
        <f>ROUND(ROUND(ROUND(H296*Q320,0)*V323,0)*Y325,0)-AA326</f>
        <v>242</v>
      </c>
      <c r="AD326" s="79"/>
    </row>
    <row r="327" ht="16.5" customHeight="1">
      <c r="A327" s="29">
        <v>61.0</v>
      </c>
      <c r="B327" s="29">
        <v>1587.0</v>
      </c>
      <c r="C327" s="518" t="s">
        <v>8271</v>
      </c>
      <c r="D327" s="389"/>
      <c r="E327" s="389"/>
      <c r="F327" s="527"/>
      <c r="G327" s="527"/>
      <c r="H327" s="527"/>
      <c r="I327" s="532"/>
      <c r="J327" s="94"/>
      <c r="K327" s="140"/>
      <c r="L327" s="140"/>
      <c r="M327" s="8"/>
      <c r="N327" s="536"/>
      <c r="O327" s="83"/>
      <c r="P327" s="528"/>
      <c r="Q327" s="486"/>
      <c r="R327" s="102" t="s">
        <v>329</v>
      </c>
      <c r="S327" s="487"/>
      <c r="T327" s="487"/>
      <c r="U327" s="83" t="s">
        <v>21</v>
      </c>
      <c r="V327" s="528">
        <v>0.85</v>
      </c>
      <c r="W327" s="37"/>
      <c r="X327" s="7"/>
      <c r="Y327" s="39"/>
      <c r="Z327" s="213"/>
      <c r="AA327" s="213"/>
      <c r="AB327" s="213"/>
      <c r="AC327" s="45">
        <f>ROUND(ROUND(H296*Q320,0)*V327,0)</f>
        <v>353</v>
      </c>
      <c r="AD327" s="79"/>
    </row>
    <row r="328" ht="16.5" customHeight="1">
      <c r="A328" s="29">
        <v>61.0</v>
      </c>
      <c r="B328" s="29">
        <v>1588.0</v>
      </c>
      <c r="C328" s="518" t="s">
        <v>8272</v>
      </c>
      <c r="D328" s="389"/>
      <c r="E328" s="389"/>
      <c r="F328" s="527"/>
      <c r="G328" s="527"/>
      <c r="H328" s="527"/>
      <c r="I328" s="532"/>
      <c r="J328" s="94"/>
      <c r="K328" s="140"/>
      <c r="L328" s="140"/>
      <c r="M328" s="8"/>
      <c r="N328" s="536"/>
      <c r="O328" s="83"/>
      <c r="P328" s="528"/>
      <c r="Q328" s="528"/>
      <c r="R328" s="482"/>
      <c r="U328" s="83"/>
      <c r="V328" s="528"/>
      <c r="W328" s="227"/>
      <c r="X328" s="22"/>
      <c r="Y328" s="109"/>
      <c r="Z328" s="213" t="s">
        <v>30</v>
      </c>
      <c r="AA328" s="74">
        <v>5.0</v>
      </c>
      <c r="AB328" s="522" t="s">
        <v>31</v>
      </c>
      <c r="AC328" s="45">
        <f>ROUND(ROUND(H296*Q320,0)*V327,0)-AA328</f>
        <v>348</v>
      </c>
      <c r="AD328" s="79"/>
    </row>
    <row r="329" ht="16.5" customHeight="1">
      <c r="A329" s="29">
        <v>61.0</v>
      </c>
      <c r="B329" s="29">
        <v>1589.0</v>
      </c>
      <c r="C329" s="518" t="s">
        <v>8273</v>
      </c>
      <c r="D329" s="389"/>
      <c r="E329" s="389"/>
      <c r="F329" s="527"/>
      <c r="G329" s="527"/>
      <c r="H329" s="527"/>
      <c r="I329" s="532"/>
      <c r="J329" s="94"/>
      <c r="K329" s="140"/>
      <c r="L329" s="140"/>
      <c r="M329" s="8"/>
      <c r="N329" s="254"/>
      <c r="O329" s="83"/>
      <c r="P329" s="528"/>
      <c r="Q329" s="528"/>
      <c r="R329" s="482"/>
      <c r="U329" s="99"/>
      <c r="V329" s="529"/>
      <c r="W329" s="524" t="s">
        <v>20</v>
      </c>
      <c r="X329" s="41" t="s">
        <v>21</v>
      </c>
      <c r="Y329" s="86">
        <v>0.85</v>
      </c>
      <c r="Z329" s="75"/>
      <c r="AA329" s="213"/>
      <c r="AB329" s="213"/>
      <c r="AC329" s="45">
        <f>ROUND(ROUND(ROUND(H296*Q320,0)*V327,0)*Y329,0)</f>
        <v>300</v>
      </c>
      <c r="AD329" s="79"/>
    </row>
    <row r="330" ht="16.5" customHeight="1">
      <c r="A330" s="29">
        <v>61.0</v>
      </c>
      <c r="B330" s="29">
        <v>1590.0</v>
      </c>
      <c r="C330" s="518" t="s">
        <v>8274</v>
      </c>
      <c r="D330" s="389"/>
      <c r="E330" s="389"/>
      <c r="F330" s="527"/>
      <c r="G330" s="527"/>
      <c r="H330" s="527"/>
      <c r="I330" s="532"/>
      <c r="J330" s="94"/>
      <c r="K330" s="140"/>
      <c r="L330" s="140"/>
      <c r="M330" s="8"/>
      <c r="N330" s="537"/>
      <c r="O330" s="83"/>
      <c r="P330" s="83"/>
      <c r="Q330" s="83"/>
      <c r="R330" s="484"/>
      <c r="S330" s="232"/>
      <c r="T330" s="232"/>
      <c r="U330" s="24"/>
      <c r="V330" s="26"/>
      <c r="W330" s="484"/>
      <c r="X330" s="56"/>
      <c r="Y330" s="526"/>
      <c r="Z330" s="213" t="s">
        <v>30</v>
      </c>
      <c r="AA330" s="74">
        <v>5.0</v>
      </c>
      <c r="AB330" s="522" t="s">
        <v>31</v>
      </c>
      <c r="AC330" s="45">
        <f>ROUND(ROUND(ROUND(H296*Q320,0)*V327,0)*Y329,0)-AA330</f>
        <v>295</v>
      </c>
      <c r="AD330" s="79"/>
    </row>
    <row r="331" ht="16.5" customHeight="1">
      <c r="A331" s="29">
        <v>61.0</v>
      </c>
      <c r="B331" s="29">
        <v>1199.0</v>
      </c>
      <c r="C331" s="518" t="s">
        <v>8275</v>
      </c>
      <c r="D331" s="389"/>
      <c r="E331" s="389"/>
      <c r="F331" s="527"/>
      <c r="G331" s="527"/>
      <c r="H331" s="527"/>
      <c r="I331" s="532"/>
      <c r="J331" s="130" t="s">
        <v>7983</v>
      </c>
      <c r="K331" s="538"/>
      <c r="L331" s="538"/>
      <c r="M331" s="538"/>
      <c r="N331" s="37"/>
      <c r="O331" s="7"/>
      <c r="P331" s="7"/>
      <c r="Q331" s="7"/>
      <c r="R331" s="520"/>
      <c r="S331" s="38"/>
      <c r="T331" s="38"/>
      <c r="U331" s="6"/>
      <c r="V331" s="7"/>
      <c r="W331" s="37"/>
      <c r="X331" s="7"/>
      <c r="Y331" s="39"/>
      <c r="Z331" s="213"/>
      <c r="AA331" s="213"/>
      <c r="AB331" s="213"/>
      <c r="AC331" s="45">
        <f>ROUND(H296*M332,0)</f>
        <v>800</v>
      </c>
      <c r="AD331" s="79"/>
    </row>
    <row r="332" ht="16.5" customHeight="1">
      <c r="A332" s="29">
        <v>61.0</v>
      </c>
      <c r="B332" s="29">
        <v>1200.0</v>
      </c>
      <c r="C332" s="518" t="s">
        <v>8276</v>
      </c>
      <c r="D332" s="231"/>
      <c r="E332" s="231"/>
      <c r="F332" s="174"/>
      <c r="G332" s="174"/>
      <c r="H332" s="174"/>
      <c r="I332" s="523"/>
      <c r="J332" s="482"/>
      <c r="K332" s="539"/>
      <c r="L332" s="83" t="s">
        <v>21</v>
      </c>
      <c r="M332" s="540">
        <v>0.965</v>
      </c>
      <c r="N332" s="52"/>
      <c r="O332" s="8"/>
      <c r="P332" s="8"/>
      <c r="Q332" s="8"/>
      <c r="R332" s="521"/>
      <c r="S332" s="53"/>
      <c r="T332" s="53"/>
      <c r="U332" s="14"/>
      <c r="V332" s="8"/>
      <c r="W332" s="52"/>
      <c r="X332" s="8"/>
      <c r="Y332" s="109"/>
      <c r="Z332" s="213" t="s">
        <v>30</v>
      </c>
      <c r="AA332" s="74">
        <v>5.0</v>
      </c>
      <c r="AB332" s="522" t="s">
        <v>31</v>
      </c>
      <c r="AC332" s="45">
        <f>ROUND(H296*M332,0)-AA332</f>
        <v>795</v>
      </c>
      <c r="AD332" s="79"/>
    </row>
    <row r="333" ht="16.5" customHeight="1">
      <c r="A333" s="29">
        <v>61.0</v>
      </c>
      <c r="B333" s="29">
        <v>1591.0</v>
      </c>
      <c r="C333" s="518" t="s">
        <v>8277</v>
      </c>
      <c r="D333" s="231"/>
      <c r="E333" s="231"/>
      <c r="F333" s="174"/>
      <c r="G333" s="174"/>
      <c r="H333" s="174"/>
      <c r="I333" s="523"/>
      <c r="J333" s="482"/>
      <c r="K333" s="140"/>
      <c r="L333" s="140"/>
      <c r="M333" s="8"/>
      <c r="N333" s="52"/>
      <c r="O333" s="8"/>
      <c r="P333" s="8"/>
      <c r="Q333" s="8"/>
      <c r="R333" s="521"/>
      <c r="S333" s="53"/>
      <c r="T333" s="53"/>
      <c r="U333" s="14"/>
      <c r="V333" s="54"/>
      <c r="W333" s="524" t="s">
        <v>20</v>
      </c>
      <c r="X333" s="41" t="s">
        <v>21</v>
      </c>
      <c r="Y333" s="86">
        <v>0.85</v>
      </c>
      <c r="Z333" s="75"/>
      <c r="AA333" s="213"/>
      <c r="AB333" s="213"/>
      <c r="AC333" s="45">
        <f>ROUND(ROUND(H296*M332,0)*Y333,0)</f>
        <v>680</v>
      </c>
      <c r="AD333" s="79"/>
    </row>
    <row r="334" ht="16.5" customHeight="1">
      <c r="A334" s="29">
        <v>61.0</v>
      </c>
      <c r="B334" s="29">
        <v>1592.0</v>
      </c>
      <c r="C334" s="518" t="s">
        <v>8278</v>
      </c>
      <c r="D334" s="231"/>
      <c r="E334" s="231"/>
      <c r="F334" s="527"/>
      <c r="G334" s="527"/>
      <c r="H334" s="527"/>
      <c r="I334" s="532"/>
      <c r="J334" s="94"/>
      <c r="K334" s="140"/>
      <c r="L334" s="140"/>
      <c r="M334" s="8"/>
      <c r="N334" s="52"/>
      <c r="O334" s="8"/>
      <c r="P334" s="8"/>
      <c r="Q334" s="8"/>
      <c r="R334" s="525"/>
      <c r="S334" s="180"/>
      <c r="T334" s="180"/>
      <c r="U334" s="21"/>
      <c r="V334" s="109"/>
      <c r="W334" s="484"/>
      <c r="X334" s="56"/>
      <c r="Y334" s="526"/>
      <c r="Z334" s="213" t="s">
        <v>30</v>
      </c>
      <c r="AA334" s="74">
        <v>5.0</v>
      </c>
      <c r="AB334" s="522" t="s">
        <v>31</v>
      </c>
      <c r="AC334" s="45">
        <f>ROUND(ROUND(H296*M332,0)*Y333,0)-AA334</f>
        <v>675</v>
      </c>
      <c r="AD334" s="79"/>
    </row>
    <row r="335" ht="16.5" customHeight="1">
      <c r="A335" s="29">
        <v>61.0</v>
      </c>
      <c r="B335" s="29">
        <v>1201.0</v>
      </c>
      <c r="C335" s="518" t="s">
        <v>8279</v>
      </c>
      <c r="D335" s="231"/>
      <c r="E335" s="231"/>
      <c r="F335" s="527"/>
      <c r="G335" s="527"/>
      <c r="H335" s="527"/>
      <c r="I335" s="532"/>
      <c r="J335" s="94"/>
      <c r="K335" s="140"/>
      <c r="L335" s="140"/>
      <c r="M335" s="8"/>
      <c r="N335" s="52"/>
      <c r="O335" s="8"/>
      <c r="P335" s="8"/>
      <c r="Q335" s="8"/>
      <c r="R335" s="102" t="s">
        <v>326</v>
      </c>
      <c r="S335" s="487"/>
      <c r="T335" s="487"/>
      <c r="U335" s="41" t="s">
        <v>21</v>
      </c>
      <c r="V335" s="60">
        <v>0.7</v>
      </c>
      <c r="W335" s="37"/>
      <c r="X335" s="7"/>
      <c r="Y335" s="39"/>
      <c r="Z335" s="213"/>
      <c r="AA335" s="213"/>
      <c r="AB335" s="213"/>
      <c r="AC335" s="45">
        <f>ROUND(ROUND(H296*M332,0)*V335,0)</f>
        <v>560</v>
      </c>
      <c r="AD335" s="79"/>
    </row>
    <row r="336" ht="16.5" customHeight="1">
      <c r="A336" s="29">
        <v>61.0</v>
      </c>
      <c r="B336" s="29">
        <v>1202.0</v>
      </c>
      <c r="C336" s="518" t="s">
        <v>8280</v>
      </c>
      <c r="D336" s="231"/>
      <c r="E336" s="231"/>
      <c r="F336" s="527"/>
      <c r="G336" s="527"/>
      <c r="H336" s="8"/>
      <c r="I336" s="144"/>
      <c r="J336" s="94"/>
      <c r="K336" s="140"/>
      <c r="L336" s="140"/>
      <c r="M336" s="8"/>
      <c r="N336" s="52"/>
      <c r="O336" s="8"/>
      <c r="P336" s="8"/>
      <c r="Q336" s="8"/>
      <c r="R336" s="482"/>
      <c r="U336" s="83"/>
      <c r="V336" s="528"/>
      <c r="W336" s="227"/>
      <c r="X336" s="22"/>
      <c r="Y336" s="109"/>
      <c r="Z336" s="213" t="s">
        <v>30</v>
      </c>
      <c r="AA336" s="74">
        <v>5.0</v>
      </c>
      <c r="AB336" s="522" t="s">
        <v>31</v>
      </c>
      <c r="AC336" s="45">
        <f>ROUND(ROUND(H296*M332,0)*V335,0)-AA336</f>
        <v>555</v>
      </c>
      <c r="AD336" s="79"/>
    </row>
    <row r="337" ht="16.5" customHeight="1">
      <c r="A337" s="29">
        <v>61.0</v>
      </c>
      <c r="B337" s="29">
        <v>1593.0</v>
      </c>
      <c r="C337" s="518" t="s">
        <v>8281</v>
      </c>
      <c r="D337" s="389"/>
      <c r="E337" s="231"/>
      <c r="F337" s="113"/>
      <c r="G337" s="113"/>
      <c r="H337" s="8"/>
      <c r="I337" s="144"/>
      <c r="J337" s="94"/>
      <c r="K337" s="140"/>
      <c r="L337" s="140"/>
      <c r="M337" s="8"/>
      <c r="N337" s="52"/>
      <c r="O337" s="8"/>
      <c r="P337" s="8"/>
      <c r="Q337" s="8"/>
      <c r="R337" s="482"/>
      <c r="U337" s="99"/>
      <c r="V337" s="529"/>
      <c r="W337" s="524" t="s">
        <v>20</v>
      </c>
      <c r="X337" s="41" t="s">
        <v>21</v>
      </c>
      <c r="Y337" s="86">
        <v>0.85</v>
      </c>
      <c r="Z337" s="75"/>
      <c r="AA337" s="213"/>
      <c r="AB337" s="213"/>
      <c r="AC337" s="45">
        <f>ROUND(ROUND(ROUND(H296*M332,0)*V335,0)*Y337,0)</f>
        <v>476</v>
      </c>
      <c r="AD337" s="79"/>
    </row>
    <row r="338" ht="16.5" customHeight="1">
      <c r="A338" s="29">
        <v>61.0</v>
      </c>
      <c r="B338" s="29">
        <v>1594.0</v>
      </c>
      <c r="C338" s="518" t="s">
        <v>8282</v>
      </c>
      <c r="D338" s="389"/>
      <c r="E338" s="231"/>
      <c r="F338" s="113"/>
      <c r="G338" s="113"/>
      <c r="H338" s="8"/>
      <c r="I338" s="144"/>
      <c r="J338" s="94"/>
      <c r="K338" s="140"/>
      <c r="L338" s="140"/>
      <c r="M338" s="8"/>
      <c r="N338" s="52"/>
      <c r="O338" s="8"/>
      <c r="P338" s="8"/>
      <c r="Q338" s="8"/>
      <c r="R338" s="530"/>
      <c r="S338" s="531"/>
      <c r="T338" s="24"/>
      <c r="U338" s="24"/>
      <c r="V338" s="26"/>
      <c r="W338" s="484"/>
      <c r="X338" s="56"/>
      <c r="Y338" s="526"/>
      <c r="Z338" s="213" t="s">
        <v>30</v>
      </c>
      <c r="AA338" s="74">
        <v>5.0</v>
      </c>
      <c r="AB338" s="522" t="s">
        <v>31</v>
      </c>
      <c r="AC338" s="45">
        <f>ROUND(ROUND(ROUND(H296*M332,0)*V335,0)*Y337,0)-AA338</f>
        <v>471</v>
      </c>
      <c r="AD338" s="79"/>
    </row>
    <row r="339" ht="16.5" customHeight="1">
      <c r="A339" s="29">
        <v>61.0</v>
      </c>
      <c r="B339" s="29">
        <v>1737.0</v>
      </c>
      <c r="C339" s="518" t="s">
        <v>8283</v>
      </c>
      <c r="D339" s="389"/>
      <c r="E339" s="231"/>
      <c r="F339" s="113"/>
      <c r="G339" s="113"/>
      <c r="H339" s="8"/>
      <c r="I339" s="144"/>
      <c r="J339" s="94"/>
      <c r="K339" s="140"/>
      <c r="L339" s="140"/>
      <c r="M339" s="8"/>
      <c r="N339" s="52"/>
      <c r="O339" s="8"/>
      <c r="P339" s="8"/>
      <c r="Q339" s="54"/>
      <c r="R339" s="102" t="s">
        <v>329</v>
      </c>
      <c r="S339" s="487"/>
      <c r="T339" s="487"/>
      <c r="U339" s="83" t="s">
        <v>21</v>
      </c>
      <c r="V339" s="528">
        <v>0.85</v>
      </c>
      <c r="W339" s="37"/>
      <c r="X339" s="7"/>
      <c r="Y339" s="39"/>
      <c r="Z339" s="213"/>
      <c r="AA339" s="213"/>
      <c r="AB339" s="213"/>
      <c r="AC339" s="45">
        <f>ROUND(ROUND(H296*M332,0)*V339,0)</f>
        <v>680</v>
      </c>
      <c r="AD339" s="79"/>
    </row>
    <row r="340" ht="16.5" customHeight="1">
      <c r="A340" s="29">
        <v>61.0</v>
      </c>
      <c r="B340" s="29">
        <v>1738.0</v>
      </c>
      <c r="C340" s="518" t="s">
        <v>8284</v>
      </c>
      <c r="D340" s="389"/>
      <c r="E340" s="231"/>
      <c r="F340" s="113"/>
      <c r="G340" s="113"/>
      <c r="H340" s="8"/>
      <c r="I340" s="144"/>
      <c r="J340" s="94"/>
      <c r="K340" s="140"/>
      <c r="L340" s="140"/>
      <c r="M340" s="8"/>
      <c r="N340" s="52"/>
      <c r="O340" s="8"/>
      <c r="P340" s="8"/>
      <c r="Q340" s="8"/>
      <c r="R340" s="482"/>
      <c r="U340" s="83"/>
      <c r="V340" s="528"/>
      <c r="W340" s="227"/>
      <c r="X340" s="22"/>
      <c r="Y340" s="109"/>
      <c r="Z340" s="213" t="s">
        <v>30</v>
      </c>
      <c r="AA340" s="74">
        <v>5.0</v>
      </c>
      <c r="AB340" s="522" t="s">
        <v>31</v>
      </c>
      <c r="AC340" s="45">
        <f>ROUND(ROUND(H296*M332,0)*V339,0)-AA340</f>
        <v>675</v>
      </c>
      <c r="AD340" s="79"/>
    </row>
    <row r="341" ht="16.5" customHeight="1">
      <c r="A341" s="29">
        <v>61.0</v>
      </c>
      <c r="B341" s="29">
        <v>1595.0</v>
      </c>
      <c r="C341" s="518" t="s">
        <v>8285</v>
      </c>
      <c r="D341" s="389"/>
      <c r="E341" s="231"/>
      <c r="F341" s="527"/>
      <c r="G341" s="527"/>
      <c r="H341" s="527"/>
      <c r="I341" s="532"/>
      <c r="J341" s="94"/>
      <c r="K341" s="140"/>
      <c r="L341" s="140"/>
      <c r="M341" s="8"/>
      <c r="N341" s="52"/>
      <c r="O341" s="8"/>
      <c r="P341" s="8"/>
      <c r="Q341" s="8"/>
      <c r="R341" s="482"/>
      <c r="U341" s="99"/>
      <c r="V341" s="529"/>
      <c r="W341" s="524" t="s">
        <v>20</v>
      </c>
      <c r="X341" s="41" t="s">
        <v>21</v>
      </c>
      <c r="Y341" s="86">
        <v>0.85</v>
      </c>
      <c r="Z341" s="75"/>
      <c r="AA341" s="213"/>
      <c r="AB341" s="213"/>
      <c r="AC341" s="45">
        <f>ROUND(ROUND(ROUND(H296*M332,0)*V339,0)*Y341,0)</f>
        <v>578</v>
      </c>
      <c r="AD341" s="79"/>
    </row>
    <row r="342" ht="16.5" customHeight="1">
      <c r="A342" s="29">
        <v>61.0</v>
      </c>
      <c r="B342" s="29">
        <v>1596.0</v>
      </c>
      <c r="C342" s="518" t="s">
        <v>8286</v>
      </c>
      <c r="D342" s="389"/>
      <c r="E342" s="231"/>
      <c r="F342" s="527"/>
      <c r="G342" s="527"/>
      <c r="H342" s="527"/>
      <c r="I342" s="532"/>
      <c r="J342" s="94"/>
      <c r="K342" s="140"/>
      <c r="L342" s="140"/>
      <c r="M342" s="8"/>
      <c r="N342" s="227"/>
      <c r="O342" s="22"/>
      <c r="P342" s="22"/>
      <c r="Q342" s="22"/>
      <c r="R342" s="484"/>
      <c r="S342" s="232"/>
      <c r="T342" s="232"/>
      <c r="U342" s="24"/>
      <c r="V342" s="26"/>
      <c r="W342" s="484"/>
      <c r="X342" s="56"/>
      <c r="Y342" s="526"/>
      <c r="Z342" s="213" t="s">
        <v>30</v>
      </c>
      <c r="AA342" s="74">
        <v>5.0</v>
      </c>
      <c r="AB342" s="522" t="s">
        <v>31</v>
      </c>
      <c r="AC342" s="45">
        <f>ROUND(ROUND(ROUND(H296*M332,0)*V339,0)*Y341,0)-AA342</f>
        <v>573</v>
      </c>
      <c r="AD342" s="79"/>
    </row>
    <row r="343" ht="16.5" customHeight="1">
      <c r="A343" s="29">
        <v>61.0</v>
      </c>
      <c r="B343" s="29">
        <v>1203.0</v>
      </c>
      <c r="C343" s="518" t="s">
        <v>8287</v>
      </c>
      <c r="D343" s="389"/>
      <c r="E343" s="389"/>
      <c r="F343" s="527"/>
      <c r="G343" s="527"/>
      <c r="H343" s="527"/>
      <c r="I343" s="532"/>
      <c r="J343" s="94"/>
      <c r="K343" s="140"/>
      <c r="L343" s="140"/>
      <c r="M343" s="8"/>
      <c r="N343" s="206" t="s">
        <v>23</v>
      </c>
      <c r="O343" s="102" t="s">
        <v>24</v>
      </c>
      <c r="P343" s="533"/>
      <c r="Q343" s="533"/>
      <c r="R343" s="520"/>
      <c r="S343" s="38"/>
      <c r="T343" s="38"/>
      <c r="U343" s="6"/>
      <c r="V343" s="7"/>
      <c r="W343" s="37"/>
      <c r="X343" s="7"/>
      <c r="Y343" s="39"/>
      <c r="Z343" s="213"/>
      <c r="AA343" s="213"/>
      <c r="AB343" s="213"/>
      <c r="AC343" s="45">
        <f>ROUND(ROUND(H296*M332,0)*Q344,0)</f>
        <v>560</v>
      </c>
      <c r="AD343" s="79"/>
    </row>
    <row r="344" ht="16.5" customHeight="1">
      <c r="A344" s="29">
        <v>61.0</v>
      </c>
      <c r="B344" s="29">
        <v>1204.0</v>
      </c>
      <c r="C344" s="518" t="s">
        <v>8288</v>
      </c>
      <c r="D344" s="389"/>
      <c r="E344" s="389"/>
      <c r="F344" s="527"/>
      <c r="G344" s="527"/>
      <c r="H344" s="527"/>
      <c r="I344" s="532"/>
      <c r="J344" s="94"/>
      <c r="K344" s="140"/>
      <c r="L344" s="140"/>
      <c r="M344" s="8"/>
      <c r="N344" s="481"/>
      <c r="O344" s="482"/>
      <c r="P344" s="83" t="s">
        <v>21</v>
      </c>
      <c r="Q344" s="528">
        <v>0.7</v>
      </c>
      <c r="R344" s="521"/>
      <c r="S344" s="53"/>
      <c r="T344" s="53"/>
      <c r="U344" s="14"/>
      <c r="V344" s="8"/>
      <c r="W344" s="52"/>
      <c r="X344" s="8"/>
      <c r="Y344" s="109"/>
      <c r="Z344" s="213" t="s">
        <v>30</v>
      </c>
      <c r="AA344" s="74">
        <v>5.0</v>
      </c>
      <c r="AB344" s="522" t="s">
        <v>31</v>
      </c>
      <c r="AC344" s="45">
        <f>ROUND(ROUND(H296*M332,0)*Q344,0)-AA344</f>
        <v>555</v>
      </c>
      <c r="AD344" s="79"/>
    </row>
    <row r="345" ht="16.5" customHeight="1">
      <c r="A345" s="29">
        <v>61.0</v>
      </c>
      <c r="B345" s="29">
        <v>1597.0</v>
      </c>
      <c r="C345" s="518" t="s">
        <v>8289</v>
      </c>
      <c r="D345" s="389"/>
      <c r="E345" s="389"/>
      <c r="F345" s="527"/>
      <c r="G345" s="527"/>
      <c r="H345" s="527"/>
      <c r="I345" s="532"/>
      <c r="J345" s="94"/>
      <c r="K345" s="140"/>
      <c r="L345" s="140"/>
      <c r="M345" s="8"/>
      <c r="N345" s="481"/>
      <c r="O345" s="482"/>
      <c r="P345" s="14"/>
      <c r="Q345" s="14"/>
      <c r="R345" s="521"/>
      <c r="S345" s="53"/>
      <c r="T345" s="53"/>
      <c r="U345" s="14"/>
      <c r="V345" s="54"/>
      <c r="W345" s="524" t="s">
        <v>20</v>
      </c>
      <c r="X345" s="41" t="s">
        <v>21</v>
      </c>
      <c r="Y345" s="86">
        <v>0.85</v>
      </c>
      <c r="Z345" s="75"/>
      <c r="AA345" s="213"/>
      <c r="AB345" s="213"/>
      <c r="AC345" s="45">
        <f>ROUND(ROUND(ROUND(H296*M332,0)*Q344,0)*Y345,0)</f>
        <v>476</v>
      </c>
      <c r="AD345" s="79"/>
    </row>
    <row r="346" ht="16.5" customHeight="1">
      <c r="A346" s="29">
        <v>61.0</v>
      </c>
      <c r="B346" s="29">
        <v>1598.0</v>
      </c>
      <c r="C346" s="518" t="s">
        <v>8290</v>
      </c>
      <c r="D346" s="389"/>
      <c r="E346" s="389"/>
      <c r="F346" s="527"/>
      <c r="G346" s="527"/>
      <c r="H346" s="527"/>
      <c r="I346" s="532"/>
      <c r="J346" s="94"/>
      <c r="K346" s="140"/>
      <c r="L346" s="140"/>
      <c r="M346" s="8"/>
      <c r="N346" s="535"/>
      <c r="O346" s="14"/>
      <c r="P346" s="83"/>
      <c r="Q346" s="83"/>
      <c r="R346" s="525"/>
      <c r="S346" s="180"/>
      <c r="T346" s="180"/>
      <c r="U346" s="21"/>
      <c r="V346" s="109"/>
      <c r="W346" s="484"/>
      <c r="X346" s="56"/>
      <c r="Y346" s="526"/>
      <c r="Z346" s="213" t="s">
        <v>30</v>
      </c>
      <c r="AA346" s="74">
        <v>5.0</v>
      </c>
      <c r="AB346" s="522" t="s">
        <v>31</v>
      </c>
      <c r="AC346" s="45">
        <f>ROUND(ROUND(ROUND(H296*M332,0)*Q344,0)*Y345,0)-AA346</f>
        <v>471</v>
      </c>
      <c r="AD346" s="79"/>
    </row>
    <row r="347" ht="16.5" customHeight="1">
      <c r="A347" s="29">
        <v>61.0</v>
      </c>
      <c r="B347" s="29">
        <v>1205.0</v>
      </c>
      <c r="C347" s="518" t="s">
        <v>8291</v>
      </c>
      <c r="D347" s="389"/>
      <c r="E347" s="389"/>
      <c r="F347" s="527"/>
      <c r="G347" s="527"/>
      <c r="H347" s="527"/>
      <c r="I347" s="532"/>
      <c r="J347" s="94"/>
      <c r="K347" s="140"/>
      <c r="L347" s="140"/>
      <c r="M347" s="8"/>
      <c r="N347" s="536"/>
      <c r="O347" s="14"/>
      <c r="P347" s="14"/>
      <c r="Q347" s="14"/>
      <c r="R347" s="102" t="s">
        <v>326</v>
      </c>
      <c r="S347" s="487"/>
      <c r="T347" s="487"/>
      <c r="U347" s="41" t="s">
        <v>21</v>
      </c>
      <c r="V347" s="60">
        <v>0.7</v>
      </c>
      <c r="W347" s="37"/>
      <c r="X347" s="7"/>
      <c r="Y347" s="39"/>
      <c r="Z347" s="213"/>
      <c r="AA347" s="213"/>
      <c r="AB347" s="213"/>
      <c r="AC347" s="45">
        <f>ROUND(ROUND(ROUND(H296*M332,0)*Q344,0)*V347,0)</f>
        <v>392</v>
      </c>
      <c r="AD347" s="79"/>
    </row>
    <row r="348" ht="16.5" customHeight="1">
      <c r="A348" s="29">
        <v>61.0</v>
      </c>
      <c r="B348" s="29">
        <v>1206.0</v>
      </c>
      <c r="C348" s="518" t="s">
        <v>8292</v>
      </c>
      <c r="D348" s="389"/>
      <c r="E348" s="389"/>
      <c r="F348" s="527"/>
      <c r="G348" s="527"/>
      <c r="H348" s="527"/>
      <c r="I348" s="532"/>
      <c r="J348" s="94"/>
      <c r="K348" s="140"/>
      <c r="L348" s="140"/>
      <c r="M348" s="8"/>
      <c r="N348" s="536"/>
      <c r="O348" s="14"/>
      <c r="P348" s="14"/>
      <c r="Q348" s="14"/>
      <c r="R348" s="482"/>
      <c r="U348" s="83"/>
      <c r="V348" s="528"/>
      <c r="W348" s="227"/>
      <c r="X348" s="22"/>
      <c r="Y348" s="109"/>
      <c r="Z348" s="213" t="s">
        <v>30</v>
      </c>
      <c r="AA348" s="74">
        <v>5.0</v>
      </c>
      <c r="AB348" s="522" t="s">
        <v>31</v>
      </c>
      <c r="AC348" s="45">
        <f>ROUND(ROUND(ROUND(H296*M332,0)*Q344,0)*V347,0)-AA348</f>
        <v>387</v>
      </c>
      <c r="AD348" s="79"/>
    </row>
    <row r="349" ht="16.5" customHeight="1">
      <c r="A349" s="29">
        <v>61.0</v>
      </c>
      <c r="B349" s="29">
        <v>1599.0</v>
      </c>
      <c r="C349" s="518" t="s">
        <v>8293</v>
      </c>
      <c r="D349" s="389"/>
      <c r="E349" s="389"/>
      <c r="F349" s="527"/>
      <c r="G349" s="527"/>
      <c r="H349" s="527"/>
      <c r="I349" s="532"/>
      <c r="J349" s="94"/>
      <c r="K349" s="140"/>
      <c r="L349" s="140"/>
      <c r="M349" s="8"/>
      <c r="N349" s="254"/>
      <c r="O349" s="83"/>
      <c r="P349" s="83"/>
      <c r="R349" s="482"/>
      <c r="U349" s="99"/>
      <c r="V349" s="529"/>
      <c r="W349" s="524" t="s">
        <v>20</v>
      </c>
      <c r="X349" s="41" t="s">
        <v>21</v>
      </c>
      <c r="Y349" s="86">
        <v>0.85</v>
      </c>
      <c r="Z349" s="75"/>
      <c r="AA349" s="213"/>
      <c r="AB349" s="213"/>
      <c r="AC349" s="45">
        <f>ROUND(ROUND(ROUND(ROUND(H296*M332,0)*Q344,0)*V347,0)*Y349,0)</f>
        <v>333</v>
      </c>
      <c r="AD349" s="79"/>
    </row>
    <row r="350" ht="16.5" customHeight="1">
      <c r="A350" s="29">
        <v>61.0</v>
      </c>
      <c r="B350" s="29">
        <v>1600.0</v>
      </c>
      <c r="C350" s="518" t="s">
        <v>8294</v>
      </c>
      <c r="D350" s="389"/>
      <c r="E350" s="389"/>
      <c r="F350" s="527"/>
      <c r="G350" s="527"/>
      <c r="H350" s="527"/>
      <c r="I350" s="532"/>
      <c r="J350" s="94"/>
      <c r="K350" s="140"/>
      <c r="L350" s="140"/>
      <c r="M350" s="8"/>
      <c r="N350" s="254"/>
      <c r="O350" s="83"/>
      <c r="P350" s="83"/>
      <c r="Q350" s="83"/>
      <c r="R350" s="530"/>
      <c r="S350" s="531"/>
      <c r="T350" s="24"/>
      <c r="U350" s="24"/>
      <c r="V350" s="26"/>
      <c r="W350" s="484"/>
      <c r="X350" s="56"/>
      <c r="Y350" s="526"/>
      <c r="Z350" s="213" t="s">
        <v>30</v>
      </c>
      <c r="AA350" s="74">
        <v>5.0</v>
      </c>
      <c r="AB350" s="522" t="s">
        <v>31</v>
      </c>
      <c r="AC350" s="45">
        <f>ROUND(ROUND(ROUND(ROUND(H296*M332,0)*Q344,0)*V347,0)*Y349,0)-AA350</f>
        <v>328</v>
      </c>
      <c r="AD350" s="79"/>
    </row>
    <row r="351" ht="16.5" customHeight="1">
      <c r="A351" s="29">
        <v>61.0</v>
      </c>
      <c r="B351" s="29">
        <v>1739.0</v>
      </c>
      <c r="C351" s="518" t="s">
        <v>8295</v>
      </c>
      <c r="D351" s="389"/>
      <c r="E351" s="389"/>
      <c r="F351" s="527"/>
      <c r="G351" s="527"/>
      <c r="H351" s="527"/>
      <c r="I351" s="532"/>
      <c r="J351" s="94"/>
      <c r="K351" s="140"/>
      <c r="L351" s="140"/>
      <c r="M351" s="8"/>
      <c r="N351" s="536"/>
      <c r="O351" s="83"/>
      <c r="P351" s="528"/>
      <c r="Q351" s="486"/>
      <c r="R351" s="102" t="s">
        <v>329</v>
      </c>
      <c r="S351" s="487"/>
      <c r="T351" s="487"/>
      <c r="U351" s="83" t="s">
        <v>21</v>
      </c>
      <c r="V351" s="528">
        <v>0.85</v>
      </c>
      <c r="W351" s="37"/>
      <c r="X351" s="7"/>
      <c r="Y351" s="39"/>
      <c r="Z351" s="213"/>
      <c r="AA351" s="213"/>
      <c r="AB351" s="213"/>
      <c r="AC351" s="45">
        <f>ROUND(ROUND(ROUND(H296*M332,0)*Q344,0)*V351,0)</f>
        <v>476</v>
      </c>
      <c r="AD351" s="79"/>
    </row>
    <row r="352" ht="16.5" customHeight="1">
      <c r="A352" s="29">
        <v>61.0</v>
      </c>
      <c r="B352" s="29">
        <v>1740.0</v>
      </c>
      <c r="C352" s="518" t="s">
        <v>8296</v>
      </c>
      <c r="D352" s="389"/>
      <c r="E352" s="389"/>
      <c r="F352" s="527"/>
      <c r="G352" s="527"/>
      <c r="H352" s="527"/>
      <c r="I352" s="532"/>
      <c r="J352" s="94"/>
      <c r="K352" s="140"/>
      <c r="L352" s="140"/>
      <c r="M352" s="8"/>
      <c r="N352" s="536"/>
      <c r="O352" s="83"/>
      <c r="P352" s="528"/>
      <c r="Q352" s="528"/>
      <c r="R352" s="482"/>
      <c r="U352" s="83"/>
      <c r="V352" s="528"/>
      <c r="W352" s="227"/>
      <c r="X352" s="22"/>
      <c r="Y352" s="109"/>
      <c r="Z352" s="213" t="s">
        <v>30</v>
      </c>
      <c r="AA352" s="74">
        <v>5.0</v>
      </c>
      <c r="AB352" s="522" t="s">
        <v>31</v>
      </c>
      <c r="AC352" s="45">
        <f>ROUND(ROUND(ROUND(H296*M332,0)*Q344,0)*V351,0)-AA352</f>
        <v>471</v>
      </c>
      <c r="AD352" s="79"/>
    </row>
    <row r="353" ht="16.5" customHeight="1">
      <c r="A353" s="29">
        <v>61.0</v>
      </c>
      <c r="B353" s="29">
        <v>1601.0</v>
      </c>
      <c r="C353" s="518" t="s">
        <v>8297</v>
      </c>
      <c r="D353" s="389"/>
      <c r="E353" s="389"/>
      <c r="F353" s="527"/>
      <c r="G353" s="527"/>
      <c r="H353" s="527"/>
      <c r="I353" s="532"/>
      <c r="J353" s="94"/>
      <c r="K353" s="140"/>
      <c r="L353" s="140"/>
      <c r="M353" s="8"/>
      <c r="N353" s="254"/>
      <c r="O353" s="83"/>
      <c r="P353" s="528"/>
      <c r="Q353" s="528"/>
      <c r="R353" s="482"/>
      <c r="U353" s="99"/>
      <c r="V353" s="529"/>
      <c r="W353" s="524" t="s">
        <v>20</v>
      </c>
      <c r="X353" s="41" t="s">
        <v>21</v>
      </c>
      <c r="Y353" s="86">
        <v>0.85</v>
      </c>
      <c r="Z353" s="75"/>
      <c r="AA353" s="213"/>
      <c r="AB353" s="213"/>
      <c r="AC353" s="45">
        <f>ROUND(ROUND(ROUND(ROUND(H296*M332,0)*Q344,0)*V351,0)*Y353,0)</f>
        <v>405</v>
      </c>
      <c r="AD353" s="79"/>
    </row>
    <row r="354" ht="16.5" customHeight="1">
      <c r="A354" s="29">
        <v>61.0</v>
      </c>
      <c r="B354" s="29">
        <v>1602.0</v>
      </c>
      <c r="C354" s="518" t="s">
        <v>8298</v>
      </c>
      <c r="D354" s="389"/>
      <c r="E354" s="389"/>
      <c r="F354" s="527"/>
      <c r="G354" s="527"/>
      <c r="H354" s="527"/>
      <c r="I354" s="532"/>
      <c r="J354" s="94"/>
      <c r="K354" s="140"/>
      <c r="L354" s="140"/>
      <c r="M354" s="8"/>
      <c r="N354" s="536"/>
      <c r="O354" s="83"/>
      <c r="P354" s="83"/>
      <c r="Q354" s="83"/>
      <c r="R354" s="484"/>
      <c r="S354" s="232"/>
      <c r="T354" s="232"/>
      <c r="U354" s="24"/>
      <c r="V354" s="26"/>
      <c r="W354" s="484"/>
      <c r="X354" s="56"/>
      <c r="Y354" s="526"/>
      <c r="Z354" s="213" t="s">
        <v>30</v>
      </c>
      <c r="AA354" s="74">
        <v>5.0</v>
      </c>
      <c r="AB354" s="522" t="s">
        <v>31</v>
      </c>
      <c r="AC354" s="45">
        <f>ROUND(ROUND(ROUND(ROUND(H296*M332,0)*Q344,0)*V351,0)*Y353,0)-AA354</f>
        <v>400</v>
      </c>
      <c r="AD354" s="79"/>
    </row>
    <row r="355" ht="16.5" customHeight="1">
      <c r="A355" s="29">
        <v>61.0</v>
      </c>
      <c r="B355" s="29">
        <v>1603.0</v>
      </c>
      <c r="C355" s="518" t="s">
        <v>8299</v>
      </c>
      <c r="D355" s="389"/>
      <c r="E355" s="389"/>
      <c r="F355" s="527"/>
      <c r="G355" s="527"/>
      <c r="H355" s="527"/>
      <c r="I355" s="532"/>
      <c r="J355" s="94"/>
      <c r="K355" s="140"/>
      <c r="L355" s="140"/>
      <c r="M355" s="8"/>
      <c r="N355" s="536"/>
      <c r="O355" s="102" t="s">
        <v>27</v>
      </c>
      <c r="P355" s="533"/>
      <c r="Q355" s="533"/>
      <c r="R355" s="520"/>
      <c r="S355" s="38"/>
      <c r="T355" s="99"/>
      <c r="U355" s="38"/>
      <c r="V355" s="6"/>
      <c r="W355" s="37"/>
      <c r="X355" s="7"/>
      <c r="Y355" s="39"/>
      <c r="Z355" s="213"/>
      <c r="AA355" s="213"/>
      <c r="AB355" s="213"/>
      <c r="AC355" s="45">
        <f>ROUND(ROUND(H296*M332,0)*Q356,0)</f>
        <v>400</v>
      </c>
      <c r="AD355" s="79"/>
    </row>
    <row r="356" ht="16.5" customHeight="1">
      <c r="A356" s="29">
        <v>61.0</v>
      </c>
      <c r="B356" s="29">
        <v>1604.0</v>
      </c>
      <c r="C356" s="518" t="s">
        <v>8300</v>
      </c>
      <c r="D356" s="389"/>
      <c r="E356" s="389"/>
      <c r="F356" s="527"/>
      <c r="G356" s="527"/>
      <c r="H356" s="527"/>
      <c r="I356" s="532"/>
      <c r="J356" s="94"/>
      <c r="K356" s="140"/>
      <c r="L356" s="140"/>
      <c r="M356" s="8"/>
      <c r="N356" s="535"/>
      <c r="O356" s="482"/>
      <c r="P356" s="83" t="s">
        <v>21</v>
      </c>
      <c r="Q356" s="528">
        <v>0.5</v>
      </c>
      <c r="R356" s="521"/>
      <c r="S356" s="53"/>
      <c r="T356" s="99"/>
      <c r="U356" s="53"/>
      <c r="V356" s="14"/>
      <c r="W356" s="52"/>
      <c r="X356" s="8"/>
      <c r="Y356" s="109"/>
      <c r="Z356" s="213" t="s">
        <v>30</v>
      </c>
      <c r="AA356" s="74">
        <v>5.0</v>
      </c>
      <c r="AB356" s="522" t="s">
        <v>31</v>
      </c>
      <c r="AC356" s="45">
        <f>ROUND(ROUND(H296*M332,0)*Q356,0)-AA356</f>
        <v>395</v>
      </c>
      <c r="AD356" s="79"/>
    </row>
    <row r="357" ht="16.5" customHeight="1">
      <c r="A357" s="29">
        <v>61.0</v>
      </c>
      <c r="B357" s="29">
        <v>1605.0</v>
      </c>
      <c r="C357" s="518" t="s">
        <v>8301</v>
      </c>
      <c r="D357" s="389"/>
      <c r="E357" s="389"/>
      <c r="F357" s="527"/>
      <c r="G357" s="527"/>
      <c r="H357" s="527"/>
      <c r="I357" s="532"/>
      <c r="J357" s="94"/>
      <c r="K357" s="140"/>
      <c r="L357" s="140"/>
      <c r="M357" s="8"/>
      <c r="N357" s="535"/>
      <c r="O357" s="482"/>
      <c r="P357" s="14"/>
      <c r="Q357" s="14"/>
      <c r="R357" s="521"/>
      <c r="S357" s="53"/>
      <c r="T357" s="99"/>
      <c r="U357" s="53"/>
      <c r="V357" s="14"/>
      <c r="W357" s="524" t="s">
        <v>20</v>
      </c>
      <c r="X357" s="41" t="s">
        <v>21</v>
      </c>
      <c r="Y357" s="86">
        <v>0.85</v>
      </c>
      <c r="Z357" s="75"/>
      <c r="AA357" s="213"/>
      <c r="AB357" s="213"/>
      <c r="AC357" s="45">
        <f>ROUND(ROUND(ROUND(H296*M332,0)*Q356,0)*Y357,0)</f>
        <v>340</v>
      </c>
      <c r="AD357" s="79"/>
    </row>
    <row r="358" ht="16.5" customHeight="1">
      <c r="A358" s="29">
        <v>61.0</v>
      </c>
      <c r="B358" s="29">
        <v>1606.0</v>
      </c>
      <c r="C358" s="518" t="s">
        <v>8302</v>
      </c>
      <c r="D358" s="389"/>
      <c r="E358" s="389"/>
      <c r="F358" s="527"/>
      <c r="G358" s="527"/>
      <c r="H358" s="527"/>
      <c r="I358" s="532"/>
      <c r="J358" s="94"/>
      <c r="K358" s="140"/>
      <c r="L358" s="140"/>
      <c r="M358" s="8"/>
      <c r="N358" s="535"/>
      <c r="O358" s="14"/>
      <c r="P358" s="83"/>
      <c r="Q358" s="83"/>
      <c r="R358" s="525"/>
      <c r="S358" s="180"/>
      <c r="T358" s="24"/>
      <c r="U358" s="180"/>
      <c r="V358" s="21"/>
      <c r="W358" s="484"/>
      <c r="X358" s="56"/>
      <c r="Y358" s="526"/>
      <c r="Z358" s="213" t="s">
        <v>30</v>
      </c>
      <c r="AA358" s="74">
        <v>5.0</v>
      </c>
      <c r="AB358" s="522" t="s">
        <v>31</v>
      </c>
      <c r="AC358" s="45">
        <f>ROUND(ROUND(ROUND(H296*M332,0)*Q356,0)*Y357,0)-AA358</f>
        <v>335</v>
      </c>
      <c r="AD358" s="79"/>
    </row>
    <row r="359" ht="16.5" customHeight="1">
      <c r="A359" s="29">
        <v>61.0</v>
      </c>
      <c r="B359" s="29">
        <v>1607.0</v>
      </c>
      <c r="C359" s="518" t="s">
        <v>8303</v>
      </c>
      <c r="D359" s="389"/>
      <c r="E359" s="389"/>
      <c r="F359" s="527"/>
      <c r="G359" s="527"/>
      <c r="H359" s="527"/>
      <c r="I359" s="532"/>
      <c r="J359" s="94"/>
      <c r="K359" s="140"/>
      <c r="L359" s="140"/>
      <c r="M359" s="8"/>
      <c r="N359" s="536"/>
      <c r="O359" s="14"/>
      <c r="P359" s="14"/>
      <c r="Q359" s="14"/>
      <c r="R359" s="102" t="s">
        <v>326</v>
      </c>
      <c r="S359" s="487"/>
      <c r="T359" s="487"/>
      <c r="U359" s="41" t="s">
        <v>21</v>
      </c>
      <c r="V359" s="60">
        <v>0.7</v>
      </c>
      <c r="W359" s="37"/>
      <c r="X359" s="7"/>
      <c r="Y359" s="39"/>
      <c r="Z359" s="213"/>
      <c r="AA359" s="213"/>
      <c r="AB359" s="213"/>
      <c r="AC359" s="45">
        <f>ROUND(ROUND(ROUND(H296*M332,0)*Q356,0)*V359,0)</f>
        <v>280</v>
      </c>
      <c r="AD359" s="79"/>
    </row>
    <row r="360" ht="16.5" customHeight="1">
      <c r="A360" s="29">
        <v>61.0</v>
      </c>
      <c r="B360" s="29">
        <v>1608.0</v>
      </c>
      <c r="C360" s="518" t="s">
        <v>8304</v>
      </c>
      <c r="D360" s="389"/>
      <c r="E360" s="389"/>
      <c r="F360" s="527"/>
      <c r="G360" s="527"/>
      <c r="H360" s="527"/>
      <c r="I360" s="532"/>
      <c r="J360" s="94"/>
      <c r="K360" s="140"/>
      <c r="L360" s="140"/>
      <c r="M360" s="8"/>
      <c r="N360" s="536"/>
      <c r="O360" s="14"/>
      <c r="P360" s="14"/>
      <c r="Q360" s="14"/>
      <c r="R360" s="482"/>
      <c r="U360" s="83"/>
      <c r="V360" s="528"/>
      <c r="W360" s="227"/>
      <c r="X360" s="22"/>
      <c r="Y360" s="109"/>
      <c r="Z360" s="213" t="s">
        <v>30</v>
      </c>
      <c r="AA360" s="74">
        <v>5.0</v>
      </c>
      <c r="AB360" s="522" t="s">
        <v>31</v>
      </c>
      <c r="AC360" s="45">
        <f>ROUND(ROUND(ROUND(H296*M332,0)*Q356,0)*V359,0)-AA360</f>
        <v>275</v>
      </c>
      <c r="AD360" s="79"/>
    </row>
    <row r="361" ht="16.5" customHeight="1">
      <c r="A361" s="29">
        <v>61.0</v>
      </c>
      <c r="B361" s="29">
        <v>1609.0</v>
      </c>
      <c r="C361" s="518" t="s">
        <v>8305</v>
      </c>
      <c r="D361" s="389"/>
      <c r="E361" s="389"/>
      <c r="F361" s="527"/>
      <c r="G361" s="527"/>
      <c r="H361" s="527"/>
      <c r="I361" s="532"/>
      <c r="J361" s="94"/>
      <c r="K361" s="140"/>
      <c r="L361" s="140"/>
      <c r="M361" s="8"/>
      <c r="N361" s="254"/>
      <c r="O361" s="83"/>
      <c r="P361" s="83"/>
      <c r="R361" s="482"/>
      <c r="U361" s="99"/>
      <c r="V361" s="529"/>
      <c r="W361" s="524" t="s">
        <v>20</v>
      </c>
      <c r="X361" s="41" t="s">
        <v>21</v>
      </c>
      <c r="Y361" s="86">
        <v>0.85</v>
      </c>
      <c r="Z361" s="75"/>
      <c r="AA361" s="213"/>
      <c r="AB361" s="213"/>
      <c r="AC361" s="45">
        <f>ROUND(ROUND(ROUND(ROUND(H296*M332,0)*Q356,0)*V359,0)*Y361,0)</f>
        <v>238</v>
      </c>
      <c r="AD361" s="79"/>
    </row>
    <row r="362" ht="16.5" customHeight="1">
      <c r="A362" s="29">
        <v>61.0</v>
      </c>
      <c r="B362" s="29">
        <v>1610.0</v>
      </c>
      <c r="C362" s="518" t="s">
        <v>8306</v>
      </c>
      <c r="D362" s="389"/>
      <c r="E362" s="389"/>
      <c r="F362" s="527"/>
      <c r="G362" s="527"/>
      <c r="H362" s="527"/>
      <c r="I362" s="532"/>
      <c r="J362" s="94"/>
      <c r="K362" s="140"/>
      <c r="L362" s="140"/>
      <c r="M362" s="8"/>
      <c r="N362" s="254"/>
      <c r="O362" s="83"/>
      <c r="P362" s="83"/>
      <c r="Q362" s="83"/>
      <c r="R362" s="530"/>
      <c r="S362" s="531"/>
      <c r="T362" s="24"/>
      <c r="U362" s="24"/>
      <c r="V362" s="26"/>
      <c r="W362" s="484"/>
      <c r="X362" s="56"/>
      <c r="Y362" s="526"/>
      <c r="Z362" s="213" t="s">
        <v>30</v>
      </c>
      <c r="AA362" s="74">
        <v>5.0</v>
      </c>
      <c r="AB362" s="522" t="s">
        <v>31</v>
      </c>
      <c r="AC362" s="45">
        <f>ROUND(ROUND(ROUND(ROUND(H296*M332,0)*Q356,0)*V359,0)*Y361,0)-AA362</f>
        <v>233</v>
      </c>
      <c r="AD362" s="79"/>
    </row>
    <row r="363" ht="16.5" customHeight="1">
      <c r="A363" s="29">
        <v>61.0</v>
      </c>
      <c r="B363" s="29">
        <v>1680.0</v>
      </c>
      <c r="C363" s="518" t="s">
        <v>8307</v>
      </c>
      <c r="D363" s="389"/>
      <c r="E363" s="389"/>
      <c r="F363" s="527"/>
      <c r="G363" s="527"/>
      <c r="H363" s="527"/>
      <c r="I363" s="532"/>
      <c r="J363" s="94"/>
      <c r="K363" s="140"/>
      <c r="L363" s="140"/>
      <c r="M363" s="8"/>
      <c r="N363" s="536"/>
      <c r="O363" s="83"/>
      <c r="P363" s="528"/>
      <c r="Q363" s="486"/>
      <c r="R363" s="102" t="s">
        <v>329</v>
      </c>
      <c r="S363" s="487"/>
      <c r="T363" s="487"/>
      <c r="U363" s="83" t="s">
        <v>21</v>
      </c>
      <c r="V363" s="528">
        <v>0.85</v>
      </c>
      <c r="W363" s="37"/>
      <c r="X363" s="7"/>
      <c r="Y363" s="39"/>
      <c r="Z363" s="213"/>
      <c r="AA363" s="213"/>
      <c r="AB363" s="213"/>
      <c r="AC363" s="45">
        <f>ROUND(ROUND(ROUND(H296*M332,0)*Q356,0)*V363,0)</f>
        <v>340</v>
      </c>
      <c r="AD363" s="79"/>
    </row>
    <row r="364" ht="16.5" customHeight="1">
      <c r="A364" s="29">
        <v>61.0</v>
      </c>
      <c r="B364" s="29">
        <v>1681.0</v>
      </c>
      <c r="C364" s="518" t="s">
        <v>8308</v>
      </c>
      <c r="D364" s="389"/>
      <c r="E364" s="389"/>
      <c r="F364" s="527"/>
      <c r="G364" s="527"/>
      <c r="H364" s="527"/>
      <c r="I364" s="532"/>
      <c r="J364" s="94"/>
      <c r="K364" s="140"/>
      <c r="L364" s="140"/>
      <c r="M364" s="8"/>
      <c r="N364" s="536"/>
      <c r="O364" s="83"/>
      <c r="P364" s="528"/>
      <c r="Q364" s="528"/>
      <c r="R364" s="482"/>
      <c r="U364" s="83"/>
      <c r="V364" s="528"/>
      <c r="W364" s="227"/>
      <c r="X364" s="22"/>
      <c r="Y364" s="109"/>
      <c r="Z364" s="213" t="s">
        <v>30</v>
      </c>
      <c r="AA364" s="74">
        <v>5.0</v>
      </c>
      <c r="AB364" s="522" t="s">
        <v>31</v>
      </c>
      <c r="AC364" s="45">
        <f>ROUND(ROUND(ROUND(H296*M332,0)*Q356,0)*V363,0)-AA364</f>
        <v>335</v>
      </c>
      <c r="AD364" s="79"/>
    </row>
    <row r="365" ht="16.5" customHeight="1">
      <c r="A365" s="29">
        <v>61.0</v>
      </c>
      <c r="B365" s="29">
        <v>1682.0</v>
      </c>
      <c r="C365" s="518" t="s">
        <v>8309</v>
      </c>
      <c r="D365" s="389"/>
      <c r="E365" s="389"/>
      <c r="F365" s="527"/>
      <c r="G365" s="527"/>
      <c r="H365" s="527"/>
      <c r="I365" s="532"/>
      <c r="J365" s="94"/>
      <c r="K365" s="140"/>
      <c r="L365" s="140"/>
      <c r="M365" s="8"/>
      <c r="N365" s="254"/>
      <c r="O365" s="83"/>
      <c r="P365" s="528"/>
      <c r="Q365" s="528"/>
      <c r="R365" s="482"/>
      <c r="U365" s="99"/>
      <c r="V365" s="529"/>
      <c r="W365" s="524" t="s">
        <v>20</v>
      </c>
      <c r="X365" s="41" t="s">
        <v>21</v>
      </c>
      <c r="Y365" s="86">
        <v>0.85</v>
      </c>
      <c r="Z365" s="75"/>
      <c r="AA365" s="213"/>
      <c r="AB365" s="213"/>
      <c r="AC365" s="45">
        <f>ROUND(ROUND(ROUND(ROUND(H296*M332,0)*Q356,0)*V363,0)*Y365,0)</f>
        <v>289</v>
      </c>
      <c r="AD365" s="79"/>
    </row>
    <row r="366" ht="16.5" customHeight="1">
      <c r="A366" s="29">
        <v>61.0</v>
      </c>
      <c r="B366" s="29">
        <v>1683.0</v>
      </c>
      <c r="C366" s="518" t="s">
        <v>8310</v>
      </c>
      <c r="D366" s="389"/>
      <c r="E366" s="389"/>
      <c r="F366" s="527"/>
      <c r="G366" s="527"/>
      <c r="H366" s="527"/>
      <c r="I366" s="532"/>
      <c r="J366" s="94"/>
      <c r="K366" s="140"/>
      <c r="L366" s="140"/>
      <c r="M366" s="8"/>
      <c r="N366" s="537"/>
      <c r="O366" s="83"/>
      <c r="P366" s="83"/>
      <c r="Q366" s="83"/>
      <c r="R366" s="484"/>
      <c r="S366" s="232"/>
      <c r="T366" s="232"/>
      <c r="U366" s="24"/>
      <c r="V366" s="26"/>
      <c r="W366" s="484"/>
      <c r="X366" s="56"/>
      <c r="Y366" s="526"/>
      <c r="Z366" s="213" t="s">
        <v>30</v>
      </c>
      <c r="AA366" s="74">
        <v>5.0</v>
      </c>
      <c r="AB366" s="522" t="s">
        <v>31</v>
      </c>
      <c r="AC366" s="45">
        <f>ROUND(ROUND(ROUND(ROUND(H296*M332,0)*Q356,0)*V363,0)*Y365,0)-AA366</f>
        <v>284</v>
      </c>
      <c r="AD366" s="79"/>
    </row>
    <row r="367" ht="16.5" customHeight="1">
      <c r="A367" s="29">
        <v>61.0</v>
      </c>
      <c r="B367" s="29">
        <v>1211.0</v>
      </c>
      <c r="C367" s="518" t="s">
        <v>8311</v>
      </c>
      <c r="D367" s="389"/>
      <c r="E367" s="389"/>
      <c r="F367" s="102" t="s">
        <v>8312</v>
      </c>
      <c r="G367" s="169"/>
      <c r="H367" s="169"/>
      <c r="I367" s="519"/>
      <c r="J367" s="168"/>
      <c r="K367" s="152"/>
      <c r="L367" s="152"/>
      <c r="M367" s="7"/>
      <c r="N367" s="37"/>
      <c r="O367" s="7"/>
      <c r="P367" s="7"/>
      <c r="Q367" s="7"/>
      <c r="R367" s="520"/>
      <c r="S367" s="38"/>
      <c r="T367" s="38"/>
      <c r="U367" s="6"/>
      <c r="V367" s="7"/>
      <c r="W367" s="37"/>
      <c r="X367" s="7"/>
      <c r="Y367" s="39"/>
      <c r="Z367" s="213"/>
      <c r="AA367" s="213"/>
      <c r="AB367" s="213"/>
      <c r="AC367" s="45">
        <f>ROUND(H368,0)</f>
        <v>803</v>
      </c>
      <c r="AD367" s="79"/>
    </row>
    <row r="368" ht="16.5" customHeight="1">
      <c r="A368" s="29">
        <v>61.0</v>
      </c>
      <c r="B368" s="29">
        <v>1212.0</v>
      </c>
      <c r="C368" s="518" t="s">
        <v>8313</v>
      </c>
      <c r="D368" s="231"/>
      <c r="E368" s="231"/>
      <c r="F368" s="482"/>
      <c r="G368" s="174"/>
      <c r="H368" s="50">
        <v>803.0</v>
      </c>
      <c r="I368" s="8" t="s">
        <v>9</v>
      </c>
      <c r="J368" s="94"/>
      <c r="K368" s="140"/>
      <c r="L368" s="140"/>
      <c r="M368" s="8"/>
      <c r="N368" s="52"/>
      <c r="O368" s="8"/>
      <c r="P368" s="8"/>
      <c r="Q368" s="8"/>
      <c r="R368" s="521"/>
      <c r="S368" s="53"/>
      <c r="T368" s="53"/>
      <c r="U368" s="14"/>
      <c r="V368" s="8"/>
      <c r="W368" s="52"/>
      <c r="X368" s="8"/>
      <c r="Y368" s="109"/>
      <c r="Z368" s="213" t="s">
        <v>30</v>
      </c>
      <c r="AA368" s="74">
        <v>5.0</v>
      </c>
      <c r="AB368" s="522" t="s">
        <v>31</v>
      </c>
      <c r="AC368" s="45">
        <f>ROUND(H368,0)-AA368</f>
        <v>798</v>
      </c>
      <c r="AD368" s="79"/>
    </row>
    <row r="369" ht="16.5" customHeight="1">
      <c r="A369" s="29">
        <v>61.0</v>
      </c>
      <c r="B369" s="29">
        <v>1684.0</v>
      </c>
      <c r="C369" s="518" t="s">
        <v>8314</v>
      </c>
      <c r="D369" s="231"/>
      <c r="E369" s="231"/>
      <c r="F369" s="482"/>
      <c r="G369" s="174"/>
      <c r="H369" s="174"/>
      <c r="I369" s="523"/>
      <c r="J369" s="94"/>
      <c r="K369" s="140"/>
      <c r="L369" s="140"/>
      <c r="M369" s="8"/>
      <c r="N369" s="52"/>
      <c r="O369" s="8"/>
      <c r="P369" s="8"/>
      <c r="Q369" s="8"/>
      <c r="R369" s="521"/>
      <c r="S369" s="53"/>
      <c r="T369" s="53"/>
      <c r="U369" s="14"/>
      <c r="V369" s="54"/>
      <c r="W369" s="524" t="s">
        <v>20</v>
      </c>
      <c r="X369" s="41" t="s">
        <v>21</v>
      </c>
      <c r="Y369" s="86">
        <v>0.85</v>
      </c>
      <c r="Z369" s="75"/>
      <c r="AA369" s="213"/>
      <c r="AB369" s="213"/>
      <c r="AC369" s="45">
        <f>ROUND(H368*Y369,0)</f>
        <v>683</v>
      </c>
      <c r="AD369" s="79"/>
    </row>
    <row r="370" ht="16.5" customHeight="1">
      <c r="A370" s="29">
        <v>61.0</v>
      </c>
      <c r="B370" s="29">
        <v>1685.0</v>
      </c>
      <c r="C370" s="518" t="s">
        <v>8315</v>
      </c>
      <c r="D370" s="231"/>
      <c r="E370" s="231"/>
      <c r="F370" s="174"/>
      <c r="G370" s="174"/>
      <c r="H370" s="174"/>
      <c r="I370" s="174"/>
      <c r="J370" s="94"/>
      <c r="K370" s="140"/>
      <c r="L370" s="140"/>
      <c r="M370" s="8"/>
      <c r="N370" s="52"/>
      <c r="O370" s="8"/>
      <c r="P370" s="8"/>
      <c r="Q370" s="8"/>
      <c r="R370" s="525"/>
      <c r="S370" s="180"/>
      <c r="T370" s="180"/>
      <c r="U370" s="21"/>
      <c r="V370" s="109"/>
      <c r="W370" s="484"/>
      <c r="X370" s="56"/>
      <c r="Y370" s="526"/>
      <c r="Z370" s="213" t="s">
        <v>30</v>
      </c>
      <c r="AA370" s="74">
        <v>5.0</v>
      </c>
      <c r="AB370" s="522" t="s">
        <v>31</v>
      </c>
      <c r="AC370" s="45">
        <f>ROUND(H368*Y369,0)-AA370</f>
        <v>678</v>
      </c>
      <c r="AD370" s="79"/>
    </row>
    <row r="371" ht="16.5" customHeight="1">
      <c r="A371" s="29">
        <v>61.0</v>
      </c>
      <c r="B371" s="29">
        <v>1213.0</v>
      </c>
      <c r="C371" s="518" t="s">
        <v>8316</v>
      </c>
      <c r="D371" s="231"/>
      <c r="E371" s="231"/>
      <c r="F371" s="527"/>
      <c r="G371" s="527"/>
      <c r="H371" s="14"/>
      <c r="I371" s="14"/>
      <c r="J371" s="94"/>
      <c r="K371" s="140"/>
      <c r="L371" s="140"/>
      <c r="M371" s="8"/>
      <c r="N371" s="52"/>
      <c r="O371" s="8"/>
      <c r="P371" s="8"/>
      <c r="Q371" s="8"/>
      <c r="R371" s="102" t="s">
        <v>326</v>
      </c>
      <c r="S371" s="487"/>
      <c r="T371" s="487"/>
      <c r="U371" s="41" t="s">
        <v>21</v>
      </c>
      <c r="V371" s="60">
        <v>0.7</v>
      </c>
      <c r="W371" s="37"/>
      <c r="X371" s="7"/>
      <c r="Y371" s="39"/>
      <c r="Z371" s="213"/>
      <c r="AA371" s="213"/>
      <c r="AB371" s="213"/>
      <c r="AC371" s="45">
        <f>ROUND(H368*V371,0)</f>
        <v>562</v>
      </c>
      <c r="AD371" s="79"/>
    </row>
    <row r="372" ht="16.5" customHeight="1">
      <c r="A372" s="29">
        <v>61.0</v>
      </c>
      <c r="B372" s="29">
        <v>1214.0</v>
      </c>
      <c r="C372" s="518" t="s">
        <v>8317</v>
      </c>
      <c r="D372" s="231"/>
      <c r="E372" s="231"/>
      <c r="F372" s="527"/>
      <c r="G372" s="527"/>
      <c r="H372" s="8"/>
      <c r="I372" s="144"/>
      <c r="J372" s="94"/>
      <c r="K372" s="140"/>
      <c r="L372" s="140"/>
      <c r="M372" s="8"/>
      <c r="N372" s="52"/>
      <c r="O372" s="8"/>
      <c r="P372" s="8"/>
      <c r="Q372" s="8"/>
      <c r="R372" s="482"/>
      <c r="U372" s="83"/>
      <c r="V372" s="528"/>
      <c r="W372" s="227"/>
      <c r="X372" s="22"/>
      <c r="Y372" s="109"/>
      <c r="Z372" s="213" t="s">
        <v>30</v>
      </c>
      <c r="AA372" s="74">
        <v>5.0</v>
      </c>
      <c r="AB372" s="522" t="s">
        <v>31</v>
      </c>
      <c r="AC372" s="45">
        <f>ROUND(H368*V371,0)-AA372</f>
        <v>557</v>
      </c>
      <c r="AD372" s="79"/>
    </row>
    <row r="373" ht="16.5" customHeight="1">
      <c r="A373" s="29">
        <v>61.0</v>
      </c>
      <c r="B373" s="29">
        <v>1686.0</v>
      </c>
      <c r="C373" s="518" t="s">
        <v>8318</v>
      </c>
      <c r="D373" s="389"/>
      <c r="E373" s="231"/>
      <c r="F373" s="113"/>
      <c r="G373" s="113"/>
      <c r="H373" s="8"/>
      <c r="I373" s="144"/>
      <c r="J373" s="94"/>
      <c r="K373" s="140"/>
      <c r="L373" s="140"/>
      <c r="M373" s="8"/>
      <c r="N373" s="52"/>
      <c r="O373" s="8"/>
      <c r="P373" s="8"/>
      <c r="Q373" s="8"/>
      <c r="R373" s="482"/>
      <c r="U373" s="99"/>
      <c r="V373" s="529"/>
      <c r="W373" s="524" t="s">
        <v>20</v>
      </c>
      <c r="X373" s="41" t="s">
        <v>21</v>
      </c>
      <c r="Y373" s="86">
        <v>0.85</v>
      </c>
      <c r="Z373" s="75"/>
      <c r="AA373" s="213"/>
      <c r="AB373" s="213"/>
      <c r="AC373" s="45">
        <f>ROUND(ROUND(H368*V371,0)*Y373,0)</f>
        <v>478</v>
      </c>
      <c r="AD373" s="79"/>
    </row>
    <row r="374" ht="16.5" customHeight="1">
      <c r="A374" s="29">
        <v>61.0</v>
      </c>
      <c r="B374" s="29">
        <v>1687.0</v>
      </c>
      <c r="C374" s="518" t="s">
        <v>8319</v>
      </c>
      <c r="D374" s="389"/>
      <c r="E374" s="231"/>
      <c r="F374" s="113"/>
      <c r="G374" s="113"/>
      <c r="H374" s="8"/>
      <c r="I374" s="144"/>
      <c r="J374" s="94"/>
      <c r="K374" s="140"/>
      <c r="L374" s="140"/>
      <c r="M374" s="8"/>
      <c r="N374" s="52"/>
      <c r="O374" s="8"/>
      <c r="P374" s="8"/>
      <c r="Q374" s="8"/>
      <c r="R374" s="530"/>
      <c r="S374" s="531"/>
      <c r="T374" s="24"/>
      <c r="U374" s="24"/>
      <c r="V374" s="26"/>
      <c r="W374" s="484"/>
      <c r="X374" s="56"/>
      <c r="Y374" s="526"/>
      <c r="Z374" s="213" t="s">
        <v>30</v>
      </c>
      <c r="AA374" s="74">
        <v>5.0</v>
      </c>
      <c r="AB374" s="522" t="s">
        <v>31</v>
      </c>
      <c r="AC374" s="45">
        <f>ROUND(ROUND(H368*V371,0)*Y373,0)-AA374</f>
        <v>473</v>
      </c>
      <c r="AD374" s="79"/>
    </row>
    <row r="375" ht="16.5" customHeight="1">
      <c r="A375" s="29">
        <v>61.0</v>
      </c>
      <c r="B375" s="29">
        <v>1741.0</v>
      </c>
      <c r="C375" s="518" t="s">
        <v>8320</v>
      </c>
      <c r="D375" s="389"/>
      <c r="E375" s="231"/>
      <c r="F375" s="113"/>
      <c r="G375" s="113"/>
      <c r="H375" s="8"/>
      <c r="I375" s="144"/>
      <c r="J375" s="94"/>
      <c r="K375" s="140"/>
      <c r="L375" s="140"/>
      <c r="M375" s="8"/>
      <c r="N375" s="52"/>
      <c r="O375" s="8"/>
      <c r="P375" s="8"/>
      <c r="Q375" s="54"/>
      <c r="R375" s="102" t="s">
        <v>329</v>
      </c>
      <c r="S375" s="487"/>
      <c r="T375" s="487"/>
      <c r="U375" s="83" t="s">
        <v>21</v>
      </c>
      <c r="V375" s="528">
        <v>0.85</v>
      </c>
      <c r="W375" s="37"/>
      <c r="X375" s="7"/>
      <c r="Y375" s="39"/>
      <c r="Z375" s="213"/>
      <c r="AA375" s="213"/>
      <c r="AB375" s="213"/>
      <c r="AC375" s="45">
        <f>ROUND(H368*V375,0)</f>
        <v>683</v>
      </c>
      <c r="AD375" s="79"/>
    </row>
    <row r="376" ht="16.5" customHeight="1">
      <c r="A376" s="29">
        <v>61.0</v>
      </c>
      <c r="B376" s="29">
        <v>1742.0</v>
      </c>
      <c r="C376" s="518" t="s">
        <v>8321</v>
      </c>
      <c r="D376" s="389"/>
      <c r="E376" s="231"/>
      <c r="F376" s="113"/>
      <c r="G376" s="113"/>
      <c r="H376" s="8"/>
      <c r="I376" s="144"/>
      <c r="J376" s="94"/>
      <c r="K376" s="140"/>
      <c r="L376" s="140"/>
      <c r="M376" s="8"/>
      <c r="N376" s="52"/>
      <c r="O376" s="8"/>
      <c r="P376" s="8"/>
      <c r="Q376" s="8"/>
      <c r="R376" s="482"/>
      <c r="U376" s="83"/>
      <c r="V376" s="528"/>
      <c r="W376" s="227"/>
      <c r="X376" s="22"/>
      <c r="Y376" s="109"/>
      <c r="Z376" s="213" t="s">
        <v>30</v>
      </c>
      <c r="AA376" s="74">
        <v>5.0</v>
      </c>
      <c r="AB376" s="522" t="s">
        <v>31</v>
      </c>
      <c r="AC376" s="45">
        <f>ROUND(H368*V375,0)-AA376</f>
        <v>678</v>
      </c>
      <c r="AD376" s="79"/>
    </row>
    <row r="377" ht="16.5" customHeight="1">
      <c r="A377" s="29">
        <v>61.0</v>
      </c>
      <c r="B377" s="29">
        <v>1688.0</v>
      </c>
      <c r="C377" s="518" t="s">
        <v>8322</v>
      </c>
      <c r="D377" s="389"/>
      <c r="E377" s="231"/>
      <c r="F377" s="527"/>
      <c r="G377" s="527"/>
      <c r="H377" s="527"/>
      <c r="I377" s="532"/>
      <c r="J377" s="94"/>
      <c r="K377" s="140"/>
      <c r="L377" s="140"/>
      <c r="M377" s="8"/>
      <c r="N377" s="52"/>
      <c r="O377" s="8"/>
      <c r="P377" s="8"/>
      <c r="Q377" s="8"/>
      <c r="R377" s="482"/>
      <c r="U377" s="99"/>
      <c r="V377" s="529"/>
      <c r="W377" s="524" t="s">
        <v>20</v>
      </c>
      <c r="X377" s="41" t="s">
        <v>21</v>
      </c>
      <c r="Y377" s="86">
        <v>0.85</v>
      </c>
      <c r="Z377" s="75"/>
      <c r="AA377" s="213"/>
      <c r="AB377" s="213"/>
      <c r="AC377" s="45">
        <f>ROUND(ROUND(H368*V375,0)*Y377,0)</f>
        <v>581</v>
      </c>
      <c r="AD377" s="79"/>
    </row>
    <row r="378" ht="16.5" customHeight="1">
      <c r="A378" s="29">
        <v>61.0</v>
      </c>
      <c r="B378" s="29">
        <v>1689.0</v>
      </c>
      <c r="C378" s="518" t="s">
        <v>8323</v>
      </c>
      <c r="D378" s="389"/>
      <c r="E378" s="231"/>
      <c r="F378" s="527"/>
      <c r="G378" s="527"/>
      <c r="H378" s="527"/>
      <c r="I378" s="532"/>
      <c r="J378" s="94"/>
      <c r="K378" s="140"/>
      <c r="L378" s="140"/>
      <c r="M378" s="8"/>
      <c r="N378" s="227"/>
      <c r="O378" s="22"/>
      <c r="P378" s="22"/>
      <c r="Q378" s="22"/>
      <c r="R378" s="484"/>
      <c r="S378" s="232"/>
      <c r="T378" s="232"/>
      <c r="U378" s="24"/>
      <c r="V378" s="26"/>
      <c r="W378" s="484"/>
      <c r="X378" s="56"/>
      <c r="Y378" s="526"/>
      <c r="Z378" s="213" t="s">
        <v>30</v>
      </c>
      <c r="AA378" s="74">
        <v>5.0</v>
      </c>
      <c r="AB378" s="522" t="s">
        <v>31</v>
      </c>
      <c r="AC378" s="45">
        <f>ROUND(ROUND(H368*V375,0)*Y377,0)-AA378</f>
        <v>576</v>
      </c>
      <c r="AD378" s="79"/>
    </row>
    <row r="379" ht="16.5" customHeight="1">
      <c r="A379" s="29">
        <v>61.0</v>
      </c>
      <c r="B379" s="29">
        <v>1215.0</v>
      </c>
      <c r="C379" s="518" t="s">
        <v>8324</v>
      </c>
      <c r="D379" s="389"/>
      <c r="E379" s="389"/>
      <c r="F379" s="527"/>
      <c r="G379" s="527"/>
      <c r="H379" s="527"/>
      <c r="I379" s="532"/>
      <c r="J379" s="94"/>
      <c r="K379" s="140"/>
      <c r="L379" s="140"/>
      <c r="M379" s="8"/>
      <c r="N379" s="206" t="s">
        <v>23</v>
      </c>
      <c r="O379" s="102" t="s">
        <v>24</v>
      </c>
      <c r="P379" s="533"/>
      <c r="Q379" s="533"/>
      <c r="R379" s="520"/>
      <c r="S379" s="38"/>
      <c r="T379" s="38"/>
      <c r="U379" s="6"/>
      <c r="V379" s="7"/>
      <c r="W379" s="37"/>
      <c r="X379" s="7"/>
      <c r="Y379" s="39"/>
      <c r="Z379" s="213"/>
      <c r="AA379" s="213"/>
      <c r="AB379" s="213"/>
      <c r="AC379" s="45">
        <f>ROUND(H368*Q380,0)</f>
        <v>562</v>
      </c>
      <c r="AD379" s="79"/>
    </row>
    <row r="380" ht="16.5" customHeight="1">
      <c r="A380" s="29">
        <v>61.0</v>
      </c>
      <c r="B380" s="29">
        <v>1216.0</v>
      </c>
      <c r="C380" s="518" t="s">
        <v>8325</v>
      </c>
      <c r="D380" s="389"/>
      <c r="E380" s="389"/>
      <c r="F380" s="527"/>
      <c r="G380" s="527"/>
      <c r="H380" s="527"/>
      <c r="I380" s="532"/>
      <c r="J380" s="94"/>
      <c r="K380" s="140"/>
      <c r="L380" s="140"/>
      <c r="M380" s="8"/>
      <c r="N380" s="481"/>
      <c r="O380" s="482"/>
      <c r="P380" s="83" t="s">
        <v>21</v>
      </c>
      <c r="Q380" s="528">
        <v>0.7</v>
      </c>
      <c r="R380" s="521"/>
      <c r="S380" s="53"/>
      <c r="T380" s="53"/>
      <c r="U380" s="14"/>
      <c r="V380" s="8"/>
      <c r="W380" s="52"/>
      <c r="X380" s="8"/>
      <c r="Y380" s="109"/>
      <c r="Z380" s="213" t="s">
        <v>30</v>
      </c>
      <c r="AA380" s="74">
        <v>5.0</v>
      </c>
      <c r="AB380" s="522" t="s">
        <v>31</v>
      </c>
      <c r="AC380" s="45">
        <f>ROUND(H368*Q380,0)-AA380</f>
        <v>557</v>
      </c>
      <c r="AD380" s="79"/>
    </row>
    <row r="381" ht="16.5" customHeight="1">
      <c r="A381" s="29">
        <v>61.0</v>
      </c>
      <c r="B381" s="29">
        <v>1690.0</v>
      </c>
      <c r="C381" s="518" t="s">
        <v>8326</v>
      </c>
      <c r="D381" s="389"/>
      <c r="E381" s="389"/>
      <c r="F381" s="527"/>
      <c r="G381" s="527"/>
      <c r="H381" s="527"/>
      <c r="I381" s="532"/>
      <c r="J381" s="94"/>
      <c r="K381" s="140"/>
      <c r="L381" s="140"/>
      <c r="M381" s="8"/>
      <c r="N381" s="481"/>
      <c r="O381" s="482"/>
      <c r="P381" s="14"/>
      <c r="Q381" s="14"/>
      <c r="R381" s="521"/>
      <c r="S381" s="53"/>
      <c r="T381" s="53"/>
      <c r="U381" s="14"/>
      <c r="V381" s="54"/>
      <c r="W381" s="524" t="s">
        <v>20</v>
      </c>
      <c r="X381" s="41" t="s">
        <v>21</v>
      </c>
      <c r="Y381" s="86">
        <v>0.85</v>
      </c>
      <c r="Z381" s="75"/>
      <c r="AA381" s="213"/>
      <c r="AB381" s="213"/>
      <c r="AC381" s="45">
        <f>ROUND(ROUND(H368*Q380,0)*Y381,0)</f>
        <v>478</v>
      </c>
      <c r="AD381" s="79"/>
    </row>
    <row r="382" ht="16.5" customHeight="1">
      <c r="A382" s="29">
        <v>61.0</v>
      </c>
      <c r="B382" s="29">
        <v>1691.0</v>
      </c>
      <c r="C382" s="518" t="s">
        <v>8327</v>
      </c>
      <c r="D382" s="389"/>
      <c r="E382" s="389"/>
      <c r="F382" s="527"/>
      <c r="G382" s="527"/>
      <c r="H382" s="527"/>
      <c r="I382" s="532"/>
      <c r="J382" s="94"/>
      <c r="K382" s="140"/>
      <c r="L382" s="140"/>
      <c r="M382" s="8"/>
      <c r="N382" s="535"/>
      <c r="O382" s="14"/>
      <c r="P382" s="83"/>
      <c r="Q382" s="83"/>
      <c r="R382" s="525"/>
      <c r="S382" s="180"/>
      <c r="T382" s="180"/>
      <c r="U382" s="21"/>
      <c r="V382" s="109"/>
      <c r="W382" s="484"/>
      <c r="X382" s="56"/>
      <c r="Y382" s="526"/>
      <c r="Z382" s="213" t="s">
        <v>30</v>
      </c>
      <c r="AA382" s="74">
        <v>5.0</v>
      </c>
      <c r="AB382" s="522" t="s">
        <v>31</v>
      </c>
      <c r="AC382" s="45">
        <f>ROUND(ROUND(H368*Q380,0)*Y381,0)-AA382</f>
        <v>473</v>
      </c>
      <c r="AD382" s="79"/>
    </row>
    <row r="383" ht="16.5" customHeight="1">
      <c r="A383" s="29">
        <v>61.0</v>
      </c>
      <c r="B383" s="29">
        <v>1217.0</v>
      </c>
      <c r="C383" s="518" t="s">
        <v>8328</v>
      </c>
      <c r="D383" s="389"/>
      <c r="E383" s="389"/>
      <c r="F383" s="527"/>
      <c r="G383" s="527"/>
      <c r="H383" s="527"/>
      <c r="I383" s="532"/>
      <c r="J383" s="94"/>
      <c r="K383" s="140"/>
      <c r="L383" s="140"/>
      <c r="M383" s="8"/>
      <c r="N383" s="536"/>
      <c r="O383" s="14"/>
      <c r="P383" s="14"/>
      <c r="Q383" s="14"/>
      <c r="R383" s="102" t="s">
        <v>326</v>
      </c>
      <c r="S383" s="487"/>
      <c r="T383" s="487"/>
      <c r="U383" s="41" t="s">
        <v>21</v>
      </c>
      <c r="V383" s="60">
        <v>0.7</v>
      </c>
      <c r="W383" s="37"/>
      <c r="X383" s="7"/>
      <c r="Y383" s="39"/>
      <c r="Z383" s="213"/>
      <c r="AA383" s="213"/>
      <c r="AB383" s="213"/>
      <c r="AC383" s="45">
        <f>ROUND(ROUND(H368*Q380,0)*V383,0)</f>
        <v>393</v>
      </c>
      <c r="AD383" s="79"/>
    </row>
    <row r="384" ht="16.5" customHeight="1">
      <c r="A384" s="29">
        <v>61.0</v>
      </c>
      <c r="B384" s="29">
        <v>1218.0</v>
      </c>
      <c r="C384" s="518" t="s">
        <v>8329</v>
      </c>
      <c r="D384" s="389"/>
      <c r="E384" s="389"/>
      <c r="F384" s="527"/>
      <c r="G384" s="527"/>
      <c r="H384" s="527"/>
      <c r="I384" s="532"/>
      <c r="J384" s="94"/>
      <c r="K384" s="140"/>
      <c r="L384" s="140"/>
      <c r="M384" s="8"/>
      <c r="N384" s="536"/>
      <c r="O384" s="14"/>
      <c r="P384" s="14"/>
      <c r="Q384" s="14"/>
      <c r="R384" s="482"/>
      <c r="U384" s="83"/>
      <c r="V384" s="528"/>
      <c r="W384" s="227"/>
      <c r="X384" s="22"/>
      <c r="Y384" s="109"/>
      <c r="Z384" s="213" t="s">
        <v>30</v>
      </c>
      <c r="AA384" s="74">
        <v>5.0</v>
      </c>
      <c r="AB384" s="522" t="s">
        <v>31</v>
      </c>
      <c r="AC384" s="45">
        <f>ROUND(ROUND(H368*Q380,0)*V383,0)-AA384</f>
        <v>388</v>
      </c>
      <c r="AD384" s="79"/>
    </row>
    <row r="385" ht="16.5" customHeight="1">
      <c r="A385" s="29">
        <v>61.0</v>
      </c>
      <c r="B385" s="29">
        <v>1692.0</v>
      </c>
      <c r="C385" s="518" t="s">
        <v>8330</v>
      </c>
      <c r="D385" s="389"/>
      <c r="E385" s="389"/>
      <c r="F385" s="527"/>
      <c r="G385" s="527"/>
      <c r="H385" s="527"/>
      <c r="I385" s="532"/>
      <c r="J385" s="94"/>
      <c r="K385" s="140"/>
      <c r="L385" s="140"/>
      <c r="M385" s="8"/>
      <c r="N385" s="254"/>
      <c r="O385" s="83"/>
      <c r="P385" s="83"/>
      <c r="R385" s="482"/>
      <c r="U385" s="99"/>
      <c r="V385" s="529"/>
      <c r="W385" s="524" t="s">
        <v>20</v>
      </c>
      <c r="X385" s="41" t="s">
        <v>21</v>
      </c>
      <c r="Y385" s="86">
        <v>0.85</v>
      </c>
      <c r="Z385" s="75"/>
      <c r="AA385" s="213"/>
      <c r="AB385" s="213"/>
      <c r="AC385" s="45">
        <f>ROUND(ROUND(ROUND(H368*Q380,0)*V383,0)*Y385,0)</f>
        <v>334</v>
      </c>
      <c r="AD385" s="79"/>
    </row>
    <row r="386" ht="16.5" customHeight="1">
      <c r="A386" s="29">
        <v>61.0</v>
      </c>
      <c r="B386" s="29">
        <v>1693.0</v>
      </c>
      <c r="C386" s="518" t="s">
        <v>8331</v>
      </c>
      <c r="D386" s="389"/>
      <c r="E386" s="389"/>
      <c r="F386" s="527"/>
      <c r="G386" s="527"/>
      <c r="H386" s="527"/>
      <c r="I386" s="532"/>
      <c r="J386" s="94"/>
      <c r="K386" s="140"/>
      <c r="L386" s="140"/>
      <c r="M386" s="8"/>
      <c r="N386" s="254"/>
      <c r="O386" s="83"/>
      <c r="P386" s="83"/>
      <c r="Q386" s="83"/>
      <c r="R386" s="530"/>
      <c r="S386" s="531"/>
      <c r="T386" s="24"/>
      <c r="U386" s="24"/>
      <c r="V386" s="26"/>
      <c r="W386" s="484"/>
      <c r="X386" s="56"/>
      <c r="Y386" s="526"/>
      <c r="Z386" s="213" t="s">
        <v>30</v>
      </c>
      <c r="AA386" s="74">
        <v>5.0</v>
      </c>
      <c r="AB386" s="522" t="s">
        <v>31</v>
      </c>
      <c r="AC386" s="45">
        <f>ROUND(ROUND(ROUND(H368*Q380,0)*V383,0)*Y385,0)-AA386</f>
        <v>329</v>
      </c>
      <c r="AD386" s="79"/>
    </row>
    <row r="387" ht="16.5" customHeight="1">
      <c r="A387" s="29">
        <v>61.0</v>
      </c>
      <c r="B387" s="29">
        <v>1743.0</v>
      </c>
      <c r="C387" s="518" t="s">
        <v>8332</v>
      </c>
      <c r="D387" s="389"/>
      <c r="E387" s="389"/>
      <c r="F387" s="527"/>
      <c r="G387" s="527"/>
      <c r="H387" s="527"/>
      <c r="I387" s="532"/>
      <c r="J387" s="94"/>
      <c r="K387" s="140"/>
      <c r="L387" s="140"/>
      <c r="M387" s="8"/>
      <c r="N387" s="536"/>
      <c r="O387" s="83"/>
      <c r="P387" s="528"/>
      <c r="Q387" s="486"/>
      <c r="R387" s="102" t="s">
        <v>329</v>
      </c>
      <c r="S387" s="487"/>
      <c r="T387" s="487"/>
      <c r="U387" s="83" t="s">
        <v>21</v>
      </c>
      <c r="V387" s="528">
        <v>0.85</v>
      </c>
      <c r="W387" s="37"/>
      <c r="X387" s="7"/>
      <c r="Y387" s="39"/>
      <c r="Z387" s="213"/>
      <c r="AA387" s="213"/>
      <c r="AB387" s="213"/>
      <c r="AC387" s="45">
        <f>ROUND(ROUND(H368*Q380,0)*V387,0)</f>
        <v>478</v>
      </c>
      <c r="AD387" s="79"/>
    </row>
    <row r="388" ht="16.5" customHeight="1">
      <c r="A388" s="29">
        <v>61.0</v>
      </c>
      <c r="B388" s="29">
        <v>1744.0</v>
      </c>
      <c r="C388" s="518" t="s">
        <v>8333</v>
      </c>
      <c r="D388" s="389"/>
      <c r="E388" s="389"/>
      <c r="F388" s="527"/>
      <c r="G388" s="527"/>
      <c r="H388" s="527"/>
      <c r="I388" s="532"/>
      <c r="J388" s="94"/>
      <c r="K388" s="140"/>
      <c r="L388" s="140"/>
      <c r="M388" s="8"/>
      <c r="N388" s="536"/>
      <c r="O388" s="83"/>
      <c r="P388" s="528"/>
      <c r="Q388" s="528"/>
      <c r="R388" s="482"/>
      <c r="U388" s="83"/>
      <c r="V388" s="528"/>
      <c r="W388" s="227"/>
      <c r="X388" s="22"/>
      <c r="Y388" s="109"/>
      <c r="Z388" s="213" t="s">
        <v>30</v>
      </c>
      <c r="AA388" s="74">
        <v>5.0</v>
      </c>
      <c r="AB388" s="522" t="s">
        <v>31</v>
      </c>
      <c r="AC388" s="45">
        <f>ROUND(ROUND(H368*Q380,0)*V387,0)-AA388</f>
        <v>473</v>
      </c>
      <c r="AD388" s="79"/>
    </row>
    <row r="389" ht="16.5" customHeight="1">
      <c r="A389" s="29">
        <v>61.0</v>
      </c>
      <c r="B389" s="29">
        <v>1694.0</v>
      </c>
      <c r="C389" s="518" t="s">
        <v>8334</v>
      </c>
      <c r="D389" s="389"/>
      <c r="E389" s="389"/>
      <c r="F389" s="527"/>
      <c r="G389" s="527"/>
      <c r="H389" s="527"/>
      <c r="I389" s="532"/>
      <c r="J389" s="94"/>
      <c r="K389" s="140"/>
      <c r="L389" s="140"/>
      <c r="M389" s="8"/>
      <c r="N389" s="254"/>
      <c r="O389" s="83"/>
      <c r="P389" s="528"/>
      <c r="Q389" s="528"/>
      <c r="R389" s="482"/>
      <c r="U389" s="99"/>
      <c r="V389" s="529"/>
      <c r="W389" s="524" t="s">
        <v>20</v>
      </c>
      <c r="X389" s="41" t="s">
        <v>21</v>
      </c>
      <c r="Y389" s="86">
        <v>0.85</v>
      </c>
      <c r="Z389" s="75"/>
      <c r="AA389" s="213"/>
      <c r="AB389" s="213"/>
      <c r="AC389" s="45">
        <f>ROUND(ROUND(ROUND(H368*Q380,0)*V387,0)*Y389,0)</f>
        <v>406</v>
      </c>
      <c r="AD389" s="79"/>
    </row>
    <row r="390" ht="16.5" customHeight="1">
      <c r="A390" s="29">
        <v>61.0</v>
      </c>
      <c r="B390" s="29">
        <v>1695.0</v>
      </c>
      <c r="C390" s="518" t="s">
        <v>8335</v>
      </c>
      <c r="D390" s="389"/>
      <c r="E390" s="389"/>
      <c r="F390" s="527"/>
      <c r="G390" s="527"/>
      <c r="H390" s="527"/>
      <c r="I390" s="532"/>
      <c r="J390" s="94"/>
      <c r="K390" s="140"/>
      <c r="L390" s="140"/>
      <c r="M390" s="8"/>
      <c r="N390" s="536"/>
      <c r="O390" s="55"/>
      <c r="P390" s="56"/>
      <c r="Q390" s="141"/>
      <c r="R390" s="484"/>
      <c r="S390" s="232"/>
      <c r="T390" s="232"/>
      <c r="U390" s="24"/>
      <c r="V390" s="26"/>
      <c r="W390" s="484"/>
      <c r="X390" s="56"/>
      <c r="Y390" s="526"/>
      <c r="Z390" s="213" t="s">
        <v>30</v>
      </c>
      <c r="AA390" s="74">
        <v>5.0</v>
      </c>
      <c r="AB390" s="522" t="s">
        <v>31</v>
      </c>
      <c r="AC390" s="45">
        <f>ROUND(ROUND(ROUND(H368*Q380,0)*V387,0)*Y389,0)-AA390</f>
        <v>401</v>
      </c>
      <c r="AD390" s="79"/>
    </row>
    <row r="391" ht="16.5" customHeight="1">
      <c r="A391" s="29">
        <v>61.0</v>
      </c>
      <c r="B391" s="29">
        <v>1696.0</v>
      </c>
      <c r="C391" s="518" t="s">
        <v>8336</v>
      </c>
      <c r="D391" s="389"/>
      <c r="E391" s="389"/>
      <c r="F391" s="527"/>
      <c r="G391" s="527"/>
      <c r="H391" s="527"/>
      <c r="I391" s="532"/>
      <c r="J391" s="94"/>
      <c r="K391" s="140"/>
      <c r="L391" s="140"/>
      <c r="M391" s="8"/>
      <c r="N391" s="536"/>
      <c r="O391" s="102" t="s">
        <v>27</v>
      </c>
      <c r="P391" s="533"/>
      <c r="Q391" s="533"/>
      <c r="R391" s="520"/>
      <c r="S391" s="38"/>
      <c r="T391" s="99"/>
      <c r="U391" s="38"/>
      <c r="V391" s="6"/>
      <c r="W391" s="37"/>
      <c r="X391" s="7"/>
      <c r="Y391" s="39"/>
      <c r="Z391" s="213"/>
      <c r="AA391" s="213"/>
      <c r="AB391" s="213"/>
      <c r="AC391" s="45">
        <f>ROUND(H368*Q392,0)</f>
        <v>402</v>
      </c>
      <c r="AD391" s="79"/>
    </row>
    <row r="392" ht="16.5" customHeight="1">
      <c r="A392" s="29">
        <v>61.0</v>
      </c>
      <c r="B392" s="29">
        <v>1697.0</v>
      </c>
      <c r="C392" s="518" t="s">
        <v>8337</v>
      </c>
      <c r="D392" s="389"/>
      <c r="E392" s="389"/>
      <c r="F392" s="527"/>
      <c r="G392" s="527"/>
      <c r="H392" s="527"/>
      <c r="I392" s="532"/>
      <c r="J392" s="94"/>
      <c r="K392" s="140"/>
      <c r="L392" s="140"/>
      <c r="M392" s="8"/>
      <c r="N392" s="535"/>
      <c r="O392" s="482"/>
      <c r="P392" s="83" t="s">
        <v>21</v>
      </c>
      <c r="Q392" s="528">
        <v>0.5</v>
      </c>
      <c r="R392" s="521"/>
      <c r="S392" s="53"/>
      <c r="T392" s="99"/>
      <c r="U392" s="53"/>
      <c r="V392" s="14"/>
      <c r="W392" s="52"/>
      <c r="X392" s="8"/>
      <c r="Y392" s="109"/>
      <c r="Z392" s="213" t="s">
        <v>30</v>
      </c>
      <c r="AA392" s="74">
        <v>5.0</v>
      </c>
      <c r="AB392" s="522" t="s">
        <v>31</v>
      </c>
      <c r="AC392" s="45">
        <f>ROUND(H368*Q392,0)-AA392</f>
        <v>397</v>
      </c>
      <c r="AD392" s="79"/>
    </row>
    <row r="393" ht="16.5" customHeight="1">
      <c r="A393" s="29">
        <v>61.0</v>
      </c>
      <c r="B393" s="29">
        <v>1698.0</v>
      </c>
      <c r="C393" s="518" t="s">
        <v>8338</v>
      </c>
      <c r="D393" s="389"/>
      <c r="E393" s="389"/>
      <c r="F393" s="527"/>
      <c r="G393" s="527"/>
      <c r="H393" s="527"/>
      <c r="I393" s="532"/>
      <c r="J393" s="94"/>
      <c r="K393" s="140"/>
      <c r="L393" s="140"/>
      <c r="M393" s="8"/>
      <c r="N393" s="535"/>
      <c r="O393" s="482"/>
      <c r="P393" s="14"/>
      <c r="Q393" s="14"/>
      <c r="R393" s="521"/>
      <c r="S393" s="53"/>
      <c r="T393" s="99"/>
      <c r="U393" s="53"/>
      <c r="V393" s="14"/>
      <c r="W393" s="524" t="s">
        <v>20</v>
      </c>
      <c r="X393" s="41" t="s">
        <v>21</v>
      </c>
      <c r="Y393" s="86">
        <v>0.85</v>
      </c>
      <c r="Z393" s="75"/>
      <c r="AA393" s="213"/>
      <c r="AB393" s="213"/>
      <c r="AC393" s="45">
        <f>ROUND(ROUND(H368*Q392,0)*Y393,0)</f>
        <v>342</v>
      </c>
      <c r="AD393" s="79"/>
    </row>
    <row r="394" ht="16.5" customHeight="1">
      <c r="A394" s="29">
        <v>61.0</v>
      </c>
      <c r="B394" s="29">
        <v>1699.0</v>
      </c>
      <c r="C394" s="518" t="s">
        <v>8339</v>
      </c>
      <c r="D394" s="389"/>
      <c r="E394" s="389"/>
      <c r="F394" s="527"/>
      <c r="G394" s="527"/>
      <c r="H394" s="527"/>
      <c r="I394" s="532"/>
      <c r="J394" s="94"/>
      <c r="K394" s="140"/>
      <c r="L394" s="140"/>
      <c r="M394" s="8"/>
      <c r="N394" s="535"/>
      <c r="O394" s="14"/>
      <c r="P394" s="83"/>
      <c r="Q394" s="83"/>
      <c r="R394" s="525"/>
      <c r="S394" s="180"/>
      <c r="T394" s="24"/>
      <c r="U394" s="180"/>
      <c r="V394" s="21"/>
      <c r="W394" s="484"/>
      <c r="X394" s="56"/>
      <c r="Y394" s="526"/>
      <c r="Z394" s="213" t="s">
        <v>30</v>
      </c>
      <c r="AA394" s="74">
        <v>5.0</v>
      </c>
      <c r="AB394" s="522" t="s">
        <v>31</v>
      </c>
      <c r="AC394" s="45">
        <f>ROUND(ROUND(H368*Q392,0)*Y393,0)-AA394</f>
        <v>337</v>
      </c>
      <c r="AD394" s="79"/>
    </row>
    <row r="395" ht="16.5" customHeight="1">
      <c r="A395" s="29">
        <v>61.0</v>
      </c>
      <c r="B395" s="29">
        <v>1700.0</v>
      </c>
      <c r="C395" s="518" t="s">
        <v>8340</v>
      </c>
      <c r="D395" s="389"/>
      <c r="E395" s="389"/>
      <c r="F395" s="527"/>
      <c r="G395" s="527"/>
      <c r="H395" s="527"/>
      <c r="I395" s="532"/>
      <c r="J395" s="94"/>
      <c r="K395" s="140"/>
      <c r="L395" s="140"/>
      <c r="M395" s="8"/>
      <c r="N395" s="536"/>
      <c r="O395" s="14"/>
      <c r="P395" s="14"/>
      <c r="Q395" s="14"/>
      <c r="R395" s="102" t="s">
        <v>326</v>
      </c>
      <c r="S395" s="487"/>
      <c r="T395" s="487"/>
      <c r="U395" s="41" t="s">
        <v>21</v>
      </c>
      <c r="V395" s="60">
        <v>0.7</v>
      </c>
      <c r="W395" s="37"/>
      <c r="X395" s="7"/>
      <c r="Y395" s="39"/>
      <c r="Z395" s="213"/>
      <c r="AA395" s="213"/>
      <c r="AB395" s="213"/>
      <c r="AC395" s="45">
        <f>ROUND(ROUND(H368*Q392,0)*V395,0)</f>
        <v>281</v>
      </c>
      <c r="AD395" s="79"/>
    </row>
    <row r="396" ht="16.5" customHeight="1">
      <c r="A396" s="29">
        <v>61.0</v>
      </c>
      <c r="B396" s="29">
        <v>1810.0</v>
      </c>
      <c r="C396" s="518" t="s">
        <v>8341</v>
      </c>
      <c r="D396" s="389"/>
      <c r="E396" s="389"/>
      <c r="F396" s="527"/>
      <c r="G396" s="527"/>
      <c r="H396" s="527"/>
      <c r="I396" s="532"/>
      <c r="J396" s="94"/>
      <c r="K396" s="140"/>
      <c r="L396" s="140"/>
      <c r="M396" s="8"/>
      <c r="N396" s="536"/>
      <c r="O396" s="14"/>
      <c r="P396" s="14"/>
      <c r="Q396" s="14"/>
      <c r="R396" s="482"/>
      <c r="U396" s="83"/>
      <c r="V396" s="528"/>
      <c r="W396" s="227"/>
      <c r="X396" s="22"/>
      <c r="Y396" s="109"/>
      <c r="Z396" s="213" t="s">
        <v>30</v>
      </c>
      <c r="AA396" s="74">
        <v>5.0</v>
      </c>
      <c r="AB396" s="522" t="s">
        <v>31</v>
      </c>
      <c r="AC396" s="45">
        <f>ROUND(ROUND(H368*Q392,0)*V395,0)-AA396</f>
        <v>276</v>
      </c>
      <c r="AD396" s="79"/>
    </row>
    <row r="397" ht="16.5" customHeight="1">
      <c r="A397" s="29">
        <v>61.0</v>
      </c>
      <c r="B397" s="29">
        <v>1811.0</v>
      </c>
      <c r="C397" s="518" t="s">
        <v>8342</v>
      </c>
      <c r="D397" s="389"/>
      <c r="E397" s="389"/>
      <c r="F397" s="527"/>
      <c r="G397" s="527"/>
      <c r="H397" s="527"/>
      <c r="I397" s="532"/>
      <c r="J397" s="94"/>
      <c r="K397" s="140"/>
      <c r="L397" s="140"/>
      <c r="M397" s="8"/>
      <c r="N397" s="254"/>
      <c r="O397" s="83"/>
      <c r="P397" s="83"/>
      <c r="R397" s="482"/>
      <c r="U397" s="99"/>
      <c r="V397" s="529"/>
      <c r="W397" s="524" t="s">
        <v>20</v>
      </c>
      <c r="X397" s="41" t="s">
        <v>21</v>
      </c>
      <c r="Y397" s="86">
        <v>0.85</v>
      </c>
      <c r="Z397" s="75"/>
      <c r="AA397" s="213"/>
      <c r="AB397" s="213"/>
      <c r="AC397" s="45">
        <f>ROUND(ROUND(ROUND(H368*Q392,0)*V395,0)*Y397,0)</f>
        <v>239</v>
      </c>
      <c r="AD397" s="79"/>
    </row>
    <row r="398" ht="16.5" customHeight="1">
      <c r="A398" s="29">
        <v>61.0</v>
      </c>
      <c r="B398" s="29">
        <v>1812.0</v>
      </c>
      <c r="C398" s="518" t="s">
        <v>8343</v>
      </c>
      <c r="D398" s="389"/>
      <c r="E398" s="389"/>
      <c r="F398" s="527"/>
      <c r="G398" s="527"/>
      <c r="H398" s="527"/>
      <c r="I398" s="532"/>
      <c r="J398" s="94"/>
      <c r="K398" s="140"/>
      <c r="L398" s="140"/>
      <c r="M398" s="8"/>
      <c r="N398" s="254"/>
      <c r="O398" s="83"/>
      <c r="P398" s="83"/>
      <c r="Q398" s="83"/>
      <c r="R398" s="530"/>
      <c r="S398" s="531"/>
      <c r="T398" s="24"/>
      <c r="U398" s="24"/>
      <c r="V398" s="26"/>
      <c r="W398" s="484"/>
      <c r="X398" s="56"/>
      <c r="Y398" s="526"/>
      <c r="Z398" s="213" t="s">
        <v>30</v>
      </c>
      <c r="AA398" s="74">
        <v>5.0</v>
      </c>
      <c r="AB398" s="522" t="s">
        <v>31</v>
      </c>
      <c r="AC398" s="45">
        <f>ROUND(ROUND(ROUND(H368*Q392,0)*V395,0)*Y397,0)-AA398</f>
        <v>234</v>
      </c>
      <c r="AD398" s="79"/>
    </row>
    <row r="399" ht="16.5" customHeight="1">
      <c r="A399" s="29">
        <v>61.0</v>
      </c>
      <c r="B399" s="29">
        <v>1813.0</v>
      </c>
      <c r="C399" s="518" t="s">
        <v>8344</v>
      </c>
      <c r="D399" s="389"/>
      <c r="E399" s="389"/>
      <c r="F399" s="527"/>
      <c r="G399" s="527"/>
      <c r="H399" s="527"/>
      <c r="I399" s="532"/>
      <c r="J399" s="94"/>
      <c r="K399" s="140"/>
      <c r="L399" s="140"/>
      <c r="M399" s="8"/>
      <c r="N399" s="536"/>
      <c r="O399" s="83"/>
      <c r="P399" s="528"/>
      <c r="Q399" s="486"/>
      <c r="R399" s="102" t="s">
        <v>329</v>
      </c>
      <c r="S399" s="487"/>
      <c r="T399" s="487"/>
      <c r="U399" s="83" t="s">
        <v>21</v>
      </c>
      <c r="V399" s="528">
        <v>0.85</v>
      </c>
      <c r="W399" s="37"/>
      <c r="X399" s="7"/>
      <c r="Y399" s="39"/>
      <c r="Z399" s="213"/>
      <c r="AA399" s="213"/>
      <c r="AB399" s="213"/>
      <c r="AC399" s="45">
        <f>ROUND(ROUND(H368*Q392,0)*V399,0)</f>
        <v>342</v>
      </c>
      <c r="AD399" s="79"/>
    </row>
    <row r="400" ht="16.5" customHeight="1">
      <c r="A400" s="29">
        <v>61.0</v>
      </c>
      <c r="B400" s="29">
        <v>1814.0</v>
      </c>
      <c r="C400" s="518" t="s">
        <v>8345</v>
      </c>
      <c r="D400" s="389"/>
      <c r="E400" s="389"/>
      <c r="F400" s="527"/>
      <c r="G400" s="527"/>
      <c r="H400" s="527"/>
      <c r="I400" s="532"/>
      <c r="J400" s="94"/>
      <c r="K400" s="140"/>
      <c r="L400" s="140"/>
      <c r="M400" s="8"/>
      <c r="N400" s="536"/>
      <c r="O400" s="83"/>
      <c r="P400" s="528"/>
      <c r="Q400" s="528"/>
      <c r="R400" s="482"/>
      <c r="U400" s="83"/>
      <c r="V400" s="528"/>
      <c r="W400" s="227"/>
      <c r="X400" s="22"/>
      <c r="Y400" s="109"/>
      <c r="Z400" s="213" t="s">
        <v>30</v>
      </c>
      <c r="AA400" s="74">
        <v>5.0</v>
      </c>
      <c r="AB400" s="522" t="s">
        <v>31</v>
      </c>
      <c r="AC400" s="45">
        <f>ROUND(ROUND(H368*Q392,0)*V399,0)-AA400</f>
        <v>337</v>
      </c>
      <c r="AD400" s="79"/>
    </row>
    <row r="401" ht="16.5" customHeight="1">
      <c r="A401" s="29">
        <v>61.0</v>
      </c>
      <c r="B401" s="29">
        <v>1815.0</v>
      </c>
      <c r="C401" s="518" t="s">
        <v>8346</v>
      </c>
      <c r="D401" s="389"/>
      <c r="E401" s="389"/>
      <c r="F401" s="527"/>
      <c r="G401" s="527"/>
      <c r="H401" s="527"/>
      <c r="I401" s="532"/>
      <c r="J401" s="94"/>
      <c r="K401" s="140"/>
      <c r="L401" s="140"/>
      <c r="M401" s="8"/>
      <c r="N401" s="254"/>
      <c r="O401" s="83"/>
      <c r="P401" s="528"/>
      <c r="Q401" s="528"/>
      <c r="R401" s="482"/>
      <c r="U401" s="99"/>
      <c r="V401" s="529"/>
      <c r="W401" s="524" t="s">
        <v>20</v>
      </c>
      <c r="X401" s="41" t="s">
        <v>21</v>
      </c>
      <c r="Y401" s="86">
        <v>0.85</v>
      </c>
      <c r="Z401" s="75"/>
      <c r="AA401" s="213"/>
      <c r="AB401" s="213"/>
      <c r="AC401" s="45">
        <f>ROUND(ROUND(ROUND(H368*Q392,0)*V399,0)*Y401,0)</f>
        <v>291</v>
      </c>
      <c r="AD401" s="79"/>
    </row>
    <row r="402" ht="16.5" customHeight="1">
      <c r="A402" s="29">
        <v>61.0</v>
      </c>
      <c r="B402" s="29">
        <v>1816.0</v>
      </c>
      <c r="C402" s="518" t="s">
        <v>8347</v>
      </c>
      <c r="D402" s="389"/>
      <c r="E402" s="389"/>
      <c r="F402" s="527"/>
      <c r="G402" s="527"/>
      <c r="H402" s="527"/>
      <c r="I402" s="532"/>
      <c r="J402" s="94"/>
      <c r="K402" s="140"/>
      <c r="L402" s="140"/>
      <c r="M402" s="8"/>
      <c r="N402" s="537"/>
      <c r="O402" s="83"/>
      <c r="P402" s="83"/>
      <c r="Q402" s="83"/>
      <c r="R402" s="484"/>
      <c r="S402" s="232"/>
      <c r="T402" s="232"/>
      <c r="U402" s="24"/>
      <c r="V402" s="26"/>
      <c r="W402" s="484"/>
      <c r="X402" s="56"/>
      <c r="Y402" s="526"/>
      <c r="Z402" s="213" t="s">
        <v>30</v>
      </c>
      <c r="AA402" s="74">
        <v>5.0</v>
      </c>
      <c r="AB402" s="522" t="s">
        <v>31</v>
      </c>
      <c r="AC402" s="45">
        <f>ROUND(ROUND(ROUND(H368*Q392,0)*V399,0)*Y401,0)-AA402</f>
        <v>286</v>
      </c>
      <c r="AD402" s="79"/>
    </row>
    <row r="403" ht="16.5" customHeight="1">
      <c r="A403" s="29">
        <v>61.0</v>
      </c>
      <c r="B403" s="29">
        <v>1219.0</v>
      </c>
      <c r="C403" s="518" t="s">
        <v>8348</v>
      </c>
      <c r="D403" s="389"/>
      <c r="E403" s="389"/>
      <c r="F403" s="527"/>
      <c r="G403" s="527"/>
      <c r="H403" s="527"/>
      <c r="I403" s="532"/>
      <c r="J403" s="130" t="s">
        <v>7983</v>
      </c>
      <c r="K403" s="538"/>
      <c r="L403" s="538"/>
      <c r="M403" s="538"/>
      <c r="N403" s="37"/>
      <c r="O403" s="7"/>
      <c r="P403" s="7"/>
      <c r="Q403" s="7"/>
      <c r="R403" s="520"/>
      <c r="S403" s="38"/>
      <c r="T403" s="38"/>
      <c r="U403" s="6"/>
      <c r="V403" s="7"/>
      <c r="W403" s="37"/>
      <c r="X403" s="7"/>
      <c r="Y403" s="39"/>
      <c r="Z403" s="213"/>
      <c r="AA403" s="213"/>
      <c r="AB403" s="213"/>
      <c r="AC403" s="45">
        <f>ROUND(H368*M404,0)</f>
        <v>775</v>
      </c>
      <c r="AD403" s="79"/>
    </row>
    <row r="404" ht="16.5" customHeight="1">
      <c r="A404" s="29">
        <v>61.0</v>
      </c>
      <c r="B404" s="29">
        <v>1220.0</v>
      </c>
      <c r="C404" s="518" t="s">
        <v>8349</v>
      </c>
      <c r="D404" s="231"/>
      <c r="E404" s="231"/>
      <c r="F404" s="174"/>
      <c r="G404" s="174"/>
      <c r="H404" s="174"/>
      <c r="I404" s="523"/>
      <c r="J404" s="482"/>
      <c r="K404" s="539"/>
      <c r="L404" s="83" t="s">
        <v>21</v>
      </c>
      <c r="M404" s="540">
        <v>0.965</v>
      </c>
      <c r="N404" s="52"/>
      <c r="O404" s="8"/>
      <c r="P404" s="8"/>
      <c r="Q404" s="8"/>
      <c r="R404" s="521"/>
      <c r="S404" s="53"/>
      <c r="T404" s="53"/>
      <c r="U404" s="14"/>
      <c r="V404" s="8"/>
      <c r="W404" s="52"/>
      <c r="X404" s="8"/>
      <c r="Y404" s="109"/>
      <c r="Z404" s="213" t="s">
        <v>30</v>
      </c>
      <c r="AA404" s="74">
        <v>5.0</v>
      </c>
      <c r="AB404" s="522" t="s">
        <v>31</v>
      </c>
      <c r="AC404" s="45">
        <f>ROUND(H368*M404,0)-AA404</f>
        <v>770</v>
      </c>
      <c r="AD404" s="79"/>
    </row>
    <row r="405" ht="16.5" customHeight="1">
      <c r="A405" s="29">
        <v>61.0</v>
      </c>
      <c r="B405" s="29">
        <v>1817.0</v>
      </c>
      <c r="C405" s="518" t="s">
        <v>8350</v>
      </c>
      <c r="D405" s="231"/>
      <c r="E405" s="231"/>
      <c r="F405" s="174"/>
      <c r="G405" s="174"/>
      <c r="H405" s="174"/>
      <c r="I405" s="523"/>
      <c r="J405" s="482"/>
      <c r="K405" s="140"/>
      <c r="L405" s="140"/>
      <c r="M405" s="8"/>
      <c r="N405" s="52"/>
      <c r="O405" s="8"/>
      <c r="P405" s="8"/>
      <c r="Q405" s="8"/>
      <c r="R405" s="521"/>
      <c r="S405" s="53"/>
      <c r="T405" s="53"/>
      <c r="U405" s="14"/>
      <c r="V405" s="54"/>
      <c r="W405" s="524" t="s">
        <v>20</v>
      </c>
      <c r="X405" s="41" t="s">
        <v>21</v>
      </c>
      <c r="Y405" s="86">
        <v>0.85</v>
      </c>
      <c r="Z405" s="75"/>
      <c r="AA405" s="213"/>
      <c r="AB405" s="213"/>
      <c r="AC405" s="45">
        <f>ROUND(ROUND(H368*M404,0)*Y405,0)</f>
        <v>659</v>
      </c>
      <c r="AD405" s="79"/>
    </row>
    <row r="406" ht="16.5" customHeight="1">
      <c r="A406" s="29">
        <v>61.0</v>
      </c>
      <c r="B406" s="29">
        <v>1818.0</v>
      </c>
      <c r="C406" s="518" t="s">
        <v>8351</v>
      </c>
      <c r="D406" s="231"/>
      <c r="E406" s="231"/>
      <c r="F406" s="527"/>
      <c r="G406" s="527"/>
      <c r="H406" s="527"/>
      <c r="I406" s="532"/>
      <c r="J406" s="94"/>
      <c r="K406" s="140"/>
      <c r="L406" s="140"/>
      <c r="M406" s="8"/>
      <c r="N406" s="52"/>
      <c r="O406" s="8"/>
      <c r="P406" s="8"/>
      <c r="Q406" s="8"/>
      <c r="R406" s="525"/>
      <c r="S406" s="180"/>
      <c r="T406" s="180"/>
      <c r="U406" s="21"/>
      <c r="V406" s="109"/>
      <c r="W406" s="484"/>
      <c r="X406" s="56"/>
      <c r="Y406" s="526"/>
      <c r="Z406" s="213" t="s">
        <v>30</v>
      </c>
      <c r="AA406" s="74">
        <v>5.0</v>
      </c>
      <c r="AB406" s="522" t="s">
        <v>31</v>
      </c>
      <c r="AC406" s="45">
        <f>ROUND(ROUND(H368*M404,0)*Y405,0)-AA406</f>
        <v>654</v>
      </c>
      <c r="AD406" s="79"/>
    </row>
    <row r="407" ht="16.5" customHeight="1">
      <c r="A407" s="29">
        <v>61.0</v>
      </c>
      <c r="B407" s="29">
        <v>1221.0</v>
      </c>
      <c r="C407" s="518" t="s">
        <v>8352</v>
      </c>
      <c r="D407" s="231"/>
      <c r="E407" s="231"/>
      <c r="F407" s="527"/>
      <c r="G407" s="527"/>
      <c r="H407" s="527"/>
      <c r="I407" s="532"/>
      <c r="J407" s="94"/>
      <c r="K407" s="140"/>
      <c r="L407" s="140"/>
      <c r="M407" s="8"/>
      <c r="N407" s="52"/>
      <c r="O407" s="8"/>
      <c r="P407" s="8"/>
      <c r="Q407" s="8"/>
      <c r="R407" s="102" t="s">
        <v>326</v>
      </c>
      <c r="S407" s="487"/>
      <c r="T407" s="487"/>
      <c r="U407" s="41" t="s">
        <v>21</v>
      </c>
      <c r="V407" s="60">
        <v>0.7</v>
      </c>
      <c r="W407" s="37"/>
      <c r="X407" s="7"/>
      <c r="Y407" s="39"/>
      <c r="Z407" s="213"/>
      <c r="AA407" s="213"/>
      <c r="AB407" s="213"/>
      <c r="AC407" s="45">
        <f>ROUND(ROUND(H368*M404,0)*V407,0)</f>
        <v>543</v>
      </c>
      <c r="AD407" s="79"/>
    </row>
    <row r="408" ht="16.5" customHeight="1">
      <c r="A408" s="29">
        <v>61.0</v>
      </c>
      <c r="B408" s="29">
        <v>1222.0</v>
      </c>
      <c r="C408" s="518" t="s">
        <v>8353</v>
      </c>
      <c r="D408" s="231"/>
      <c r="E408" s="231"/>
      <c r="F408" s="527"/>
      <c r="G408" s="527"/>
      <c r="H408" s="8"/>
      <c r="I408" s="144"/>
      <c r="J408" s="94"/>
      <c r="K408" s="140"/>
      <c r="L408" s="140"/>
      <c r="M408" s="8"/>
      <c r="N408" s="52"/>
      <c r="O408" s="8"/>
      <c r="P408" s="8"/>
      <c r="Q408" s="8"/>
      <c r="R408" s="482"/>
      <c r="U408" s="83"/>
      <c r="V408" s="528"/>
      <c r="W408" s="227"/>
      <c r="X408" s="22"/>
      <c r="Y408" s="109"/>
      <c r="Z408" s="213" t="s">
        <v>30</v>
      </c>
      <c r="AA408" s="74">
        <v>5.0</v>
      </c>
      <c r="AB408" s="522" t="s">
        <v>31</v>
      </c>
      <c r="AC408" s="45">
        <f>ROUND(ROUND(H368*M404,0)*V407,0)-AA408</f>
        <v>538</v>
      </c>
      <c r="AD408" s="79"/>
    </row>
    <row r="409" ht="16.5" customHeight="1">
      <c r="A409" s="29">
        <v>61.0</v>
      </c>
      <c r="B409" s="29">
        <v>1819.0</v>
      </c>
      <c r="C409" s="518" t="s">
        <v>8354</v>
      </c>
      <c r="D409" s="389"/>
      <c r="E409" s="231"/>
      <c r="F409" s="113"/>
      <c r="G409" s="113"/>
      <c r="H409" s="8"/>
      <c r="I409" s="144"/>
      <c r="J409" s="94"/>
      <c r="K409" s="140"/>
      <c r="L409" s="140"/>
      <c r="M409" s="8"/>
      <c r="N409" s="52"/>
      <c r="O409" s="8"/>
      <c r="P409" s="8"/>
      <c r="Q409" s="8"/>
      <c r="R409" s="482"/>
      <c r="U409" s="99"/>
      <c r="V409" s="529"/>
      <c r="W409" s="524" t="s">
        <v>20</v>
      </c>
      <c r="X409" s="41" t="s">
        <v>21</v>
      </c>
      <c r="Y409" s="86">
        <v>0.85</v>
      </c>
      <c r="Z409" s="75"/>
      <c r="AA409" s="213"/>
      <c r="AB409" s="213"/>
      <c r="AC409" s="45">
        <f>ROUND(ROUND(ROUND(H368*M404,0)*V407,0)*Y409,0)</f>
        <v>462</v>
      </c>
      <c r="AD409" s="79"/>
    </row>
    <row r="410" ht="16.5" customHeight="1">
      <c r="A410" s="29">
        <v>61.0</v>
      </c>
      <c r="B410" s="29">
        <v>1820.0</v>
      </c>
      <c r="C410" s="518" t="s">
        <v>8355</v>
      </c>
      <c r="D410" s="389"/>
      <c r="E410" s="231"/>
      <c r="F410" s="113"/>
      <c r="G410" s="113"/>
      <c r="H410" s="8"/>
      <c r="I410" s="144"/>
      <c r="J410" s="94"/>
      <c r="K410" s="140"/>
      <c r="L410" s="140"/>
      <c r="M410" s="8"/>
      <c r="N410" s="52"/>
      <c r="O410" s="8"/>
      <c r="P410" s="8"/>
      <c r="Q410" s="8"/>
      <c r="R410" s="530"/>
      <c r="S410" s="531"/>
      <c r="T410" s="24"/>
      <c r="U410" s="24"/>
      <c r="V410" s="26"/>
      <c r="W410" s="484"/>
      <c r="X410" s="56"/>
      <c r="Y410" s="526"/>
      <c r="Z410" s="213" t="s">
        <v>30</v>
      </c>
      <c r="AA410" s="74">
        <v>5.0</v>
      </c>
      <c r="AB410" s="522" t="s">
        <v>31</v>
      </c>
      <c r="AC410" s="45">
        <f>ROUND(ROUND(ROUND(H368*M404,0)*V407,0)*Y409,0)-AA410</f>
        <v>457</v>
      </c>
      <c r="AD410" s="79"/>
    </row>
    <row r="411" ht="16.5" customHeight="1">
      <c r="A411" s="29">
        <v>61.0</v>
      </c>
      <c r="B411" s="29">
        <v>1745.0</v>
      </c>
      <c r="C411" s="518" t="s">
        <v>8356</v>
      </c>
      <c r="D411" s="389"/>
      <c r="E411" s="231"/>
      <c r="F411" s="113"/>
      <c r="G411" s="113"/>
      <c r="H411" s="8"/>
      <c r="I411" s="144"/>
      <c r="J411" s="94"/>
      <c r="K411" s="140"/>
      <c r="L411" s="140"/>
      <c r="M411" s="8"/>
      <c r="N411" s="52"/>
      <c r="O411" s="8"/>
      <c r="P411" s="8"/>
      <c r="Q411" s="54"/>
      <c r="R411" s="102" t="s">
        <v>329</v>
      </c>
      <c r="S411" s="487"/>
      <c r="T411" s="487"/>
      <c r="U411" s="83" t="s">
        <v>21</v>
      </c>
      <c r="V411" s="528">
        <v>0.85</v>
      </c>
      <c r="W411" s="37"/>
      <c r="X411" s="7"/>
      <c r="Y411" s="39"/>
      <c r="Z411" s="213"/>
      <c r="AA411" s="213"/>
      <c r="AB411" s="213"/>
      <c r="AC411" s="45">
        <f>ROUND(ROUND(H368*M404,0)*V411,0)</f>
        <v>659</v>
      </c>
      <c r="AD411" s="79"/>
    </row>
    <row r="412" ht="16.5" customHeight="1">
      <c r="A412" s="29">
        <v>61.0</v>
      </c>
      <c r="B412" s="29">
        <v>1746.0</v>
      </c>
      <c r="C412" s="518" t="s">
        <v>8357</v>
      </c>
      <c r="D412" s="389"/>
      <c r="E412" s="231"/>
      <c r="F412" s="113"/>
      <c r="G412" s="113"/>
      <c r="H412" s="8"/>
      <c r="I412" s="144"/>
      <c r="J412" s="94"/>
      <c r="K412" s="140"/>
      <c r="L412" s="140"/>
      <c r="M412" s="8"/>
      <c r="N412" s="52"/>
      <c r="O412" s="8"/>
      <c r="P412" s="8"/>
      <c r="Q412" s="8"/>
      <c r="R412" s="482"/>
      <c r="U412" s="83"/>
      <c r="V412" s="528"/>
      <c r="W412" s="227"/>
      <c r="X412" s="22"/>
      <c r="Y412" s="109"/>
      <c r="Z412" s="213" t="s">
        <v>30</v>
      </c>
      <c r="AA412" s="74">
        <v>5.0</v>
      </c>
      <c r="AB412" s="522" t="s">
        <v>31</v>
      </c>
      <c r="AC412" s="45">
        <f>ROUND(ROUND(H368*M404,0)*V411,0)-AA412</f>
        <v>654</v>
      </c>
      <c r="AD412" s="79"/>
    </row>
    <row r="413" ht="16.5" customHeight="1">
      <c r="A413" s="29">
        <v>61.0</v>
      </c>
      <c r="B413" s="29">
        <v>1821.0</v>
      </c>
      <c r="C413" s="518" t="s">
        <v>8358</v>
      </c>
      <c r="D413" s="389"/>
      <c r="E413" s="231"/>
      <c r="F413" s="527"/>
      <c r="G413" s="527"/>
      <c r="H413" s="527"/>
      <c r="I413" s="532"/>
      <c r="J413" s="94"/>
      <c r="K413" s="140"/>
      <c r="L413" s="140"/>
      <c r="M413" s="8"/>
      <c r="N413" s="52"/>
      <c r="O413" s="8"/>
      <c r="P413" s="8"/>
      <c r="Q413" s="8"/>
      <c r="R413" s="482"/>
      <c r="U413" s="99"/>
      <c r="V413" s="529"/>
      <c r="W413" s="524" t="s">
        <v>20</v>
      </c>
      <c r="X413" s="41" t="s">
        <v>21</v>
      </c>
      <c r="Y413" s="86">
        <v>0.85</v>
      </c>
      <c r="Z413" s="75"/>
      <c r="AA413" s="213"/>
      <c r="AB413" s="213"/>
      <c r="AC413" s="45">
        <f>ROUND(ROUND(ROUND(H368*M404,0)*V411,0)*Y413,0)</f>
        <v>560</v>
      </c>
      <c r="AD413" s="79"/>
    </row>
    <row r="414" ht="16.5" customHeight="1">
      <c r="A414" s="29">
        <v>61.0</v>
      </c>
      <c r="B414" s="29">
        <v>1822.0</v>
      </c>
      <c r="C414" s="518" t="s">
        <v>8359</v>
      </c>
      <c r="D414" s="389"/>
      <c r="E414" s="231"/>
      <c r="F414" s="527"/>
      <c r="G414" s="527"/>
      <c r="H414" s="527"/>
      <c r="I414" s="532"/>
      <c r="J414" s="94"/>
      <c r="K414" s="140"/>
      <c r="L414" s="140"/>
      <c r="M414" s="8"/>
      <c r="N414" s="227"/>
      <c r="O414" s="22"/>
      <c r="P414" s="22"/>
      <c r="Q414" s="22"/>
      <c r="R414" s="484"/>
      <c r="S414" s="232"/>
      <c r="T414" s="232"/>
      <c r="U414" s="24"/>
      <c r="V414" s="26"/>
      <c r="W414" s="484"/>
      <c r="X414" s="56"/>
      <c r="Y414" s="526"/>
      <c r="Z414" s="213" t="s">
        <v>30</v>
      </c>
      <c r="AA414" s="74">
        <v>5.0</v>
      </c>
      <c r="AB414" s="522" t="s">
        <v>31</v>
      </c>
      <c r="AC414" s="45">
        <f>ROUND(ROUND(ROUND(H368*M404,0)*V411,0)*Y413,0)-AA414</f>
        <v>555</v>
      </c>
      <c r="AD414" s="79"/>
    </row>
    <row r="415" ht="16.5" customHeight="1">
      <c r="A415" s="29">
        <v>61.0</v>
      </c>
      <c r="B415" s="29">
        <v>1223.0</v>
      </c>
      <c r="C415" s="518" t="s">
        <v>8360</v>
      </c>
      <c r="D415" s="389"/>
      <c r="E415" s="389"/>
      <c r="F415" s="527"/>
      <c r="G415" s="527"/>
      <c r="H415" s="527"/>
      <c r="I415" s="532"/>
      <c r="J415" s="94"/>
      <c r="K415" s="140"/>
      <c r="L415" s="140"/>
      <c r="M415" s="8"/>
      <c r="N415" s="206" t="s">
        <v>23</v>
      </c>
      <c r="O415" s="102" t="s">
        <v>24</v>
      </c>
      <c r="P415" s="533"/>
      <c r="Q415" s="533"/>
      <c r="R415" s="520"/>
      <c r="S415" s="38"/>
      <c r="T415" s="38"/>
      <c r="U415" s="6"/>
      <c r="V415" s="7"/>
      <c r="W415" s="37"/>
      <c r="X415" s="7"/>
      <c r="Y415" s="39"/>
      <c r="Z415" s="213"/>
      <c r="AA415" s="213"/>
      <c r="AB415" s="213"/>
      <c r="AC415" s="45">
        <f>ROUND(ROUND(H368*M404,0)*Q416,0)</f>
        <v>543</v>
      </c>
      <c r="AD415" s="79"/>
    </row>
    <row r="416" ht="16.5" customHeight="1">
      <c r="A416" s="29">
        <v>61.0</v>
      </c>
      <c r="B416" s="29">
        <v>1224.0</v>
      </c>
      <c r="C416" s="518" t="s">
        <v>8361</v>
      </c>
      <c r="D416" s="389"/>
      <c r="E416" s="389"/>
      <c r="F416" s="527"/>
      <c r="G416" s="527"/>
      <c r="H416" s="527"/>
      <c r="I416" s="532"/>
      <c r="J416" s="94"/>
      <c r="K416" s="140"/>
      <c r="L416" s="140"/>
      <c r="M416" s="8"/>
      <c r="N416" s="481"/>
      <c r="O416" s="482"/>
      <c r="P416" s="83" t="s">
        <v>21</v>
      </c>
      <c r="Q416" s="528">
        <v>0.7</v>
      </c>
      <c r="R416" s="521"/>
      <c r="S416" s="53"/>
      <c r="T416" s="53"/>
      <c r="U416" s="14"/>
      <c r="V416" s="8"/>
      <c r="W416" s="52"/>
      <c r="X416" s="8"/>
      <c r="Y416" s="109"/>
      <c r="Z416" s="213" t="s">
        <v>30</v>
      </c>
      <c r="AA416" s="74">
        <v>5.0</v>
      </c>
      <c r="AB416" s="522" t="s">
        <v>31</v>
      </c>
      <c r="AC416" s="45">
        <f>ROUND(ROUND(H368*M404,0)*Q416,0)-AA416</f>
        <v>538</v>
      </c>
      <c r="AD416" s="79"/>
    </row>
    <row r="417" ht="16.5" customHeight="1">
      <c r="A417" s="29">
        <v>61.0</v>
      </c>
      <c r="B417" s="29">
        <v>1823.0</v>
      </c>
      <c r="C417" s="518" t="s">
        <v>8362</v>
      </c>
      <c r="D417" s="389"/>
      <c r="E417" s="389"/>
      <c r="F417" s="527"/>
      <c r="G417" s="527"/>
      <c r="H417" s="527"/>
      <c r="I417" s="532"/>
      <c r="J417" s="94"/>
      <c r="K417" s="140"/>
      <c r="L417" s="140"/>
      <c r="M417" s="8"/>
      <c r="N417" s="481"/>
      <c r="O417" s="482"/>
      <c r="P417" s="14"/>
      <c r="Q417" s="14"/>
      <c r="R417" s="521"/>
      <c r="S417" s="53"/>
      <c r="T417" s="53"/>
      <c r="U417" s="14"/>
      <c r="V417" s="54"/>
      <c r="W417" s="524" t="s">
        <v>20</v>
      </c>
      <c r="X417" s="41" t="s">
        <v>21</v>
      </c>
      <c r="Y417" s="86">
        <v>0.85</v>
      </c>
      <c r="Z417" s="75"/>
      <c r="AA417" s="213"/>
      <c r="AB417" s="213"/>
      <c r="AC417" s="45">
        <f>ROUND(ROUND(ROUND(H368*M404,0)*Q416,0)*Y417,0)</f>
        <v>462</v>
      </c>
      <c r="AD417" s="79"/>
    </row>
    <row r="418" ht="16.5" customHeight="1">
      <c r="A418" s="29">
        <v>61.0</v>
      </c>
      <c r="B418" s="29">
        <v>1824.0</v>
      </c>
      <c r="C418" s="518" t="s">
        <v>8363</v>
      </c>
      <c r="D418" s="389"/>
      <c r="E418" s="389"/>
      <c r="F418" s="527"/>
      <c r="G418" s="527"/>
      <c r="H418" s="527"/>
      <c r="I418" s="532"/>
      <c r="J418" s="94"/>
      <c r="K418" s="140"/>
      <c r="L418" s="140"/>
      <c r="M418" s="8"/>
      <c r="N418" s="535"/>
      <c r="O418" s="14"/>
      <c r="P418" s="83"/>
      <c r="Q418" s="83"/>
      <c r="R418" s="525"/>
      <c r="S418" s="180"/>
      <c r="T418" s="180"/>
      <c r="U418" s="21"/>
      <c r="V418" s="109"/>
      <c r="W418" s="484"/>
      <c r="X418" s="56"/>
      <c r="Y418" s="526"/>
      <c r="Z418" s="213" t="s">
        <v>30</v>
      </c>
      <c r="AA418" s="74">
        <v>5.0</v>
      </c>
      <c r="AB418" s="522" t="s">
        <v>31</v>
      </c>
      <c r="AC418" s="45">
        <f>ROUND(ROUND(ROUND(H368*M404,0)*Q416,0)*Y417,0)-AA418</f>
        <v>457</v>
      </c>
      <c r="AD418" s="79"/>
    </row>
    <row r="419" ht="16.5" customHeight="1">
      <c r="A419" s="29">
        <v>61.0</v>
      </c>
      <c r="B419" s="29">
        <v>1225.0</v>
      </c>
      <c r="C419" s="518" t="s">
        <v>8364</v>
      </c>
      <c r="D419" s="389"/>
      <c r="E419" s="389"/>
      <c r="F419" s="527"/>
      <c r="G419" s="527"/>
      <c r="H419" s="527"/>
      <c r="I419" s="532"/>
      <c r="J419" s="94"/>
      <c r="K419" s="140"/>
      <c r="L419" s="140"/>
      <c r="M419" s="8"/>
      <c r="N419" s="536"/>
      <c r="O419" s="14"/>
      <c r="P419" s="14"/>
      <c r="Q419" s="14"/>
      <c r="R419" s="102" t="s">
        <v>326</v>
      </c>
      <c r="S419" s="487"/>
      <c r="T419" s="487"/>
      <c r="U419" s="41" t="s">
        <v>21</v>
      </c>
      <c r="V419" s="60">
        <v>0.7</v>
      </c>
      <c r="W419" s="37"/>
      <c r="X419" s="7"/>
      <c r="Y419" s="39"/>
      <c r="Z419" s="213"/>
      <c r="AA419" s="213"/>
      <c r="AB419" s="213"/>
      <c r="AC419" s="45">
        <f>ROUND(ROUND(ROUND(H368*M404,0)*Q416,0)*V419,0)</f>
        <v>380</v>
      </c>
      <c r="AD419" s="79"/>
    </row>
    <row r="420" ht="16.5" customHeight="1">
      <c r="A420" s="29">
        <v>61.0</v>
      </c>
      <c r="B420" s="29">
        <v>1226.0</v>
      </c>
      <c r="C420" s="518" t="s">
        <v>8365</v>
      </c>
      <c r="D420" s="389"/>
      <c r="E420" s="389"/>
      <c r="F420" s="527"/>
      <c r="G420" s="527"/>
      <c r="H420" s="527"/>
      <c r="I420" s="532"/>
      <c r="J420" s="94"/>
      <c r="K420" s="140"/>
      <c r="L420" s="140"/>
      <c r="M420" s="8"/>
      <c r="N420" s="536"/>
      <c r="O420" s="14"/>
      <c r="P420" s="14"/>
      <c r="Q420" s="14"/>
      <c r="R420" s="482"/>
      <c r="U420" s="83"/>
      <c r="V420" s="528"/>
      <c r="W420" s="227"/>
      <c r="X420" s="22"/>
      <c r="Y420" s="109"/>
      <c r="Z420" s="213" t="s">
        <v>30</v>
      </c>
      <c r="AA420" s="74">
        <v>5.0</v>
      </c>
      <c r="AB420" s="522" t="s">
        <v>31</v>
      </c>
      <c r="AC420" s="45">
        <f>ROUND(ROUND(ROUND(H368*M404,0)*Q416,0)*V419,0)-AA420</f>
        <v>375</v>
      </c>
      <c r="AD420" s="79"/>
    </row>
    <row r="421" ht="16.5" customHeight="1">
      <c r="A421" s="29">
        <v>61.0</v>
      </c>
      <c r="B421" s="29">
        <v>1825.0</v>
      </c>
      <c r="C421" s="518" t="s">
        <v>8366</v>
      </c>
      <c r="D421" s="389"/>
      <c r="E421" s="389"/>
      <c r="F421" s="527"/>
      <c r="G421" s="527"/>
      <c r="H421" s="527"/>
      <c r="I421" s="532"/>
      <c r="J421" s="94"/>
      <c r="K421" s="140"/>
      <c r="L421" s="140"/>
      <c r="M421" s="8"/>
      <c r="N421" s="254"/>
      <c r="O421" s="83"/>
      <c r="P421" s="83"/>
      <c r="R421" s="482"/>
      <c r="U421" s="99"/>
      <c r="V421" s="529"/>
      <c r="W421" s="524" t="s">
        <v>20</v>
      </c>
      <c r="X421" s="41" t="s">
        <v>21</v>
      </c>
      <c r="Y421" s="86">
        <v>0.85</v>
      </c>
      <c r="Z421" s="75"/>
      <c r="AA421" s="213"/>
      <c r="AB421" s="213"/>
      <c r="AC421" s="45">
        <f>ROUND(ROUND(ROUND(ROUND(H368*M404,0)*Q416,0)*V419,0)*Y421,0)</f>
        <v>323</v>
      </c>
      <c r="AD421" s="79"/>
    </row>
    <row r="422" ht="16.5" customHeight="1">
      <c r="A422" s="29">
        <v>61.0</v>
      </c>
      <c r="B422" s="29">
        <v>1826.0</v>
      </c>
      <c r="C422" s="518" t="s">
        <v>8367</v>
      </c>
      <c r="D422" s="389"/>
      <c r="E422" s="389"/>
      <c r="F422" s="527"/>
      <c r="G422" s="527"/>
      <c r="H422" s="527"/>
      <c r="I422" s="532"/>
      <c r="J422" s="94"/>
      <c r="K422" s="140"/>
      <c r="L422" s="140"/>
      <c r="M422" s="8"/>
      <c r="N422" s="254"/>
      <c r="O422" s="83"/>
      <c r="P422" s="83"/>
      <c r="Q422" s="83"/>
      <c r="R422" s="530"/>
      <c r="S422" s="531"/>
      <c r="T422" s="24"/>
      <c r="U422" s="24"/>
      <c r="V422" s="26"/>
      <c r="W422" s="484"/>
      <c r="X422" s="56"/>
      <c r="Y422" s="526"/>
      <c r="Z422" s="213" t="s">
        <v>30</v>
      </c>
      <c r="AA422" s="74">
        <v>5.0</v>
      </c>
      <c r="AB422" s="522" t="s">
        <v>31</v>
      </c>
      <c r="AC422" s="45">
        <f>ROUND(ROUND(ROUND(ROUND(H368*M404,0)*Q416,0)*V419,0)*Y421,0)-AA422</f>
        <v>318</v>
      </c>
      <c r="AD422" s="79"/>
    </row>
    <row r="423" ht="16.5" customHeight="1">
      <c r="A423" s="29">
        <v>61.0</v>
      </c>
      <c r="B423" s="29">
        <v>1747.0</v>
      </c>
      <c r="C423" s="518" t="s">
        <v>8368</v>
      </c>
      <c r="D423" s="389"/>
      <c r="E423" s="389"/>
      <c r="F423" s="527"/>
      <c r="G423" s="527"/>
      <c r="H423" s="527"/>
      <c r="I423" s="532"/>
      <c r="J423" s="94"/>
      <c r="K423" s="140"/>
      <c r="L423" s="140"/>
      <c r="M423" s="8"/>
      <c r="N423" s="536"/>
      <c r="O423" s="83"/>
      <c r="P423" s="528"/>
      <c r="Q423" s="486"/>
      <c r="R423" s="102" t="s">
        <v>329</v>
      </c>
      <c r="S423" s="487"/>
      <c r="T423" s="487"/>
      <c r="U423" s="83" t="s">
        <v>21</v>
      </c>
      <c r="V423" s="528">
        <v>0.85</v>
      </c>
      <c r="W423" s="37"/>
      <c r="X423" s="7"/>
      <c r="Y423" s="39"/>
      <c r="Z423" s="213"/>
      <c r="AA423" s="213"/>
      <c r="AB423" s="213"/>
      <c r="AC423" s="45">
        <f>ROUND(ROUND(ROUND(H368*M404,0)*Q416,0)*V423,0)</f>
        <v>462</v>
      </c>
      <c r="AD423" s="79"/>
    </row>
    <row r="424" ht="16.5" customHeight="1">
      <c r="A424" s="29">
        <v>61.0</v>
      </c>
      <c r="B424" s="29">
        <v>1748.0</v>
      </c>
      <c r="C424" s="518" t="s">
        <v>8369</v>
      </c>
      <c r="D424" s="389"/>
      <c r="E424" s="389"/>
      <c r="F424" s="527"/>
      <c r="G424" s="527"/>
      <c r="H424" s="527"/>
      <c r="I424" s="532"/>
      <c r="J424" s="94"/>
      <c r="K424" s="140"/>
      <c r="L424" s="140"/>
      <c r="M424" s="8"/>
      <c r="N424" s="536"/>
      <c r="O424" s="83"/>
      <c r="P424" s="528"/>
      <c r="Q424" s="528"/>
      <c r="R424" s="482"/>
      <c r="U424" s="83"/>
      <c r="V424" s="528"/>
      <c r="W424" s="227"/>
      <c r="X424" s="22"/>
      <c r="Y424" s="109"/>
      <c r="Z424" s="213" t="s">
        <v>30</v>
      </c>
      <c r="AA424" s="74">
        <v>5.0</v>
      </c>
      <c r="AB424" s="522" t="s">
        <v>31</v>
      </c>
      <c r="AC424" s="45">
        <f>ROUND(ROUND(ROUND(H368*M404,0)*Q416,0)*V423,0)-AA424</f>
        <v>457</v>
      </c>
      <c r="AD424" s="79"/>
    </row>
    <row r="425" ht="16.5" customHeight="1">
      <c r="A425" s="29">
        <v>61.0</v>
      </c>
      <c r="B425" s="29">
        <v>1827.0</v>
      </c>
      <c r="C425" s="518" t="s">
        <v>8370</v>
      </c>
      <c r="D425" s="389"/>
      <c r="E425" s="389"/>
      <c r="F425" s="527"/>
      <c r="G425" s="527"/>
      <c r="H425" s="527"/>
      <c r="I425" s="532"/>
      <c r="J425" s="94"/>
      <c r="K425" s="140"/>
      <c r="L425" s="140"/>
      <c r="M425" s="8"/>
      <c r="N425" s="254"/>
      <c r="O425" s="83"/>
      <c r="P425" s="528"/>
      <c r="Q425" s="528"/>
      <c r="R425" s="482"/>
      <c r="U425" s="99"/>
      <c r="V425" s="529"/>
      <c r="W425" s="524" t="s">
        <v>20</v>
      </c>
      <c r="X425" s="41" t="s">
        <v>21</v>
      </c>
      <c r="Y425" s="86">
        <v>0.85</v>
      </c>
      <c r="Z425" s="75"/>
      <c r="AA425" s="213"/>
      <c r="AB425" s="213"/>
      <c r="AC425" s="45">
        <f>ROUND(ROUND(ROUND(ROUND(H368*M404,0)*Q416,0)*V423,0)*Y425,0)</f>
        <v>393</v>
      </c>
      <c r="AD425" s="79"/>
    </row>
    <row r="426" ht="16.5" customHeight="1">
      <c r="A426" s="29">
        <v>61.0</v>
      </c>
      <c r="B426" s="29">
        <v>1828.0</v>
      </c>
      <c r="C426" s="518" t="s">
        <v>8371</v>
      </c>
      <c r="D426" s="389"/>
      <c r="E426" s="389"/>
      <c r="F426" s="527"/>
      <c r="G426" s="527"/>
      <c r="H426" s="527"/>
      <c r="I426" s="532"/>
      <c r="J426" s="94"/>
      <c r="K426" s="140"/>
      <c r="L426" s="140"/>
      <c r="M426" s="8"/>
      <c r="N426" s="536"/>
      <c r="O426" s="83"/>
      <c r="P426" s="83"/>
      <c r="Q426" s="83"/>
      <c r="R426" s="484"/>
      <c r="S426" s="232"/>
      <c r="T426" s="232"/>
      <c r="U426" s="24"/>
      <c r="V426" s="26"/>
      <c r="W426" s="484"/>
      <c r="X426" s="56"/>
      <c r="Y426" s="526"/>
      <c r="Z426" s="213" t="s">
        <v>30</v>
      </c>
      <c r="AA426" s="74">
        <v>5.0</v>
      </c>
      <c r="AB426" s="522" t="s">
        <v>31</v>
      </c>
      <c r="AC426" s="45">
        <f>ROUND(ROUND(ROUND(ROUND(H368*M404,0)*Q416,0)*V423,0)*Y425,0)-AA426</f>
        <v>388</v>
      </c>
      <c r="AD426" s="79"/>
    </row>
    <row r="427" ht="16.5" customHeight="1">
      <c r="A427" s="29">
        <v>61.0</v>
      </c>
      <c r="B427" s="29">
        <v>1829.0</v>
      </c>
      <c r="C427" s="518" t="s">
        <v>8372</v>
      </c>
      <c r="D427" s="389"/>
      <c r="E427" s="389"/>
      <c r="F427" s="527"/>
      <c r="G427" s="527"/>
      <c r="H427" s="527"/>
      <c r="I427" s="532"/>
      <c r="J427" s="94"/>
      <c r="K427" s="140"/>
      <c r="L427" s="140"/>
      <c r="M427" s="8"/>
      <c r="N427" s="536"/>
      <c r="O427" s="102" t="s">
        <v>27</v>
      </c>
      <c r="P427" s="533"/>
      <c r="Q427" s="533"/>
      <c r="R427" s="520"/>
      <c r="S427" s="38"/>
      <c r="T427" s="38"/>
      <c r="U427" s="38"/>
      <c r="V427" s="6"/>
      <c r="W427" s="37"/>
      <c r="X427" s="7"/>
      <c r="Y427" s="39"/>
      <c r="Z427" s="213"/>
      <c r="AA427" s="213"/>
      <c r="AB427" s="213"/>
      <c r="AC427" s="45">
        <f>ROUND(ROUND(H368*M404,0)*Q428,0)</f>
        <v>388</v>
      </c>
      <c r="AD427" s="79"/>
    </row>
    <row r="428" ht="16.5" customHeight="1">
      <c r="A428" s="29">
        <v>61.0</v>
      </c>
      <c r="B428" s="29">
        <v>1830.0</v>
      </c>
      <c r="C428" s="518" t="s">
        <v>8373</v>
      </c>
      <c r="D428" s="389"/>
      <c r="E428" s="389"/>
      <c r="F428" s="527"/>
      <c r="G428" s="527"/>
      <c r="H428" s="527"/>
      <c r="I428" s="532"/>
      <c r="J428" s="94"/>
      <c r="K428" s="140"/>
      <c r="L428" s="140"/>
      <c r="M428" s="8"/>
      <c r="N428" s="535"/>
      <c r="O428" s="482"/>
      <c r="P428" s="83" t="s">
        <v>21</v>
      </c>
      <c r="Q428" s="528">
        <v>0.5</v>
      </c>
      <c r="R428" s="521"/>
      <c r="S428" s="53"/>
      <c r="T428" s="53"/>
      <c r="U428" s="53"/>
      <c r="V428" s="14"/>
      <c r="W428" s="52"/>
      <c r="X428" s="8"/>
      <c r="Y428" s="109"/>
      <c r="Z428" s="213" t="s">
        <v>30</v>
      </c>
      <c r="AA428" s="74">
        <v>5.0</v>
      </c>
      <c r="AB428" s="522" t="s">
        <v>31</v>
      </c>
      <c r="AC428" s="45">
        <f>ROUND(ROUND(H368*M404,0)*Q428,0)-AA428</f>
        <v>383</v>
      </c>
      <c r="AD428" s="79"/>
    </row>
    <row r="429" ht="16.5" customHeight="1">
      <c r="A429" s="29">
        <v>61.0</v>
      </c>
      <c r="B429" s="29">
        <v>1831.0</v>
      </c>
      <c r="C429" s="518" t="s">
        <v>8374</v>
      </c>
      <c r="D429" s="389"/>
      <c r="E429" s="389"/>
      <c r="F429" s="527"/>
      <c r="G429" s="527"/>
      <c r="H429" s="527"/>
      <c r="I429" s="532"/>
      <c r="J429" s="94"/>
      <c r="K429" s="140"/>
      <c r="L429" s="140"/>
      <c r="M429" s="8"/>
      <c r="N429" s="535"/>
      <c r="O429" s="482"/>
      <c r="P429" s="14"/>
      <c r="Q429" s="14"/>
      <c r="R429" s="521"/>
      <c r="S429" s="53"/>
      <c r="T429" s="53"/>
      <c r="U429" s="53"/>
      <c r="V429" s="14"/>
      <c r="W429" s="524" t="s">
        <v>20</v>
      </c>
      <c r="X429" s="41" t="s">
        <v>21</v>
      </c>
      <c r="Y429" s="86">
        <v>0.85</v>
      </c>
      <c r="Z429" s="75"/>
      <c r="AA429" s="213"/>
      <c r="AB429" s="213"/>
      <c r="AC429" s="45">
        <f>ROUND(ROUND(ROUND(H368*M404,0)*Q428,0)*Y429,0)</f>
        <v>330</v>
      </c>
      <c r="AD429" s="79"/>
    </row>
    <row r="430" ht="16.5" customHeight="1">
      <c r="A430" s="29">
        <v>61.0</v>
      </c>
      <c r="B430" s="29">
        <v>1832.0</v>
      </c>
      <c r="C430" s="518" t="s">
        <v>8375</v>
      </c>
      <c r="D430" s="389"/>
      <c r="E430" s="389"/>
      <c r="F430" s="527"/>
      <c r="G430" s="527"/>
      <c r="H430" s="527"/>
      <c r="I430" s="532"/>
      <c r="J430" s="94"/>
      <c r="K430" s="140"/>
      <c r="L430" s="140"/>
      <c r="M430" s="8"/>
      <c r="N430" s="535"/>
      <c r="O430" s="14"/>
      <c r="P430" s="83"/>
      <c r="Q430" s="83"/>
      <c r="R430" s="525"/>
      <c r="S430" s="180"/>
      <c r="T430" s="180"/>
      <c r="U430" s="180"/>
      <c r="V430" s="21"/>
      <c r="W430" s="484"/>
      <c r="X430" s="56"/>
      <c r="Y430" s="526"/>
      <c r="Z430" s="213" t="s">
        <v>30</v>
      </c>
      <c r="AA430" s="74">
        <v>5.0</v>
      </c>
      <c r="AB430" s="522" t="s">
        <v>31</v>
      </c>
      <c r="AC430" s="45">
        <f>ROUND(ROUND(ROUND(H368*M404,0)*Q428,0)*Y429,0)-AA430</f>
        <v>325</v>
      </c>
      <c r="AD430" s="79"/>
    </row>
    <row r="431" ht="16.5" customHeight="1">
      <c r="A431" s="29">
        <v>61.0</v>
      </c>
      <c r="B431" s="29">
        <v>1833.0</v>
      </c>
      <c r="C431" s="518" t="s">
        <v>8376</v>
      </c>
      <c r="D431" s="389"/>
      <c r="E431" s="389"/>
      <c r="F431" s="527"/>
      <c r="G431" s="527"/>
      <c r="H431" s="527"/>
      <c r="I431" s="532"/>
      <c r="J431" s="94"/>
      <c r="K431" s="140"/>
      <c r="L431" s="140"/>
      <c r="M431" s="8"/>
      <c r="N431" s="536"/>
      <c r="O431" s="14"/>
      <c r="P431" s="14"/>
      <c r="Q431" s="14"/>
      <c r="R431" s="102" t="s">
        <v>326</v>
      </c>
      <c r="S431" s="487"/>
      <c r="T431" s="487"/>
      <c r="U431" s="41" t="s">
        <v>21</v>
      </c>
      <c r="V431" s="60">
        <v>0.7</v>
      </c>
      <c r="W431" s="37"/>
      <c r="X431" s="7"/>
      <c r="Y431" s="39"/>
      <c r="Z431" s="213"/>
      <c r="AA431" s="213"/>
      <c r="AB431" s="213"/>
      <c r="AC431" s="45">
        <f>ROUND(ROUND(ROUND(H368*M404,0)*Q428,0)*V431,0)</f>
        <v>272</v>
      </c>
      <c r="AD431" s="79"/>
    </row>
    <row r="432" ht="16.5" customHeight="1">
      <c r="A432" s="29">
        <v>61.0</v>
      </c>
      <c r="B432" s="29">
        <v>1834.0</v>
      </c>
      <c r="C432" s="518" t="s">
        <v>8377</v>
      </c>
      <c r="D432" s="389"/>
      <c r="E432" s="389"/>
      <c r="F432" s="527"/>
      <c r="G432" s="527"/>
      <c r="H432" s="527"/>
      <c r="I432" s="532"/>
      <c r="J432" s="94"/>
      <c r="K432" s="140"/>
      <c r="L432" s="140"/>
      <c r="M432" s="8"/>
      <c r="N432" s="536"/>
      <c r="O432" s="14"/>
      <c r="P432" s="14"/>
      <c r="Q432" s="14"/>
      <c r="R432" s="482"/>
      <c r="U432" s="83"/>
      <c r="V432" s="528"/>
      <c r="W432" s="227"/>
      <c r="X432" s="22"/>
      <c r="Y432" s="109"/>
      <c r="Z432" s="213" t="s">
        <v>30</v>
      </c>
      <c r="AA432" s="74">
        <v>5.0</v>
      </c>
      <c r="AB432" s="522" t="s">
        <v>31</v>
      </c>
      <c r="AC432" s="45">
        <f>ROUND(ROUND(ROUND(H368*M404,0)*Q428,0)*V431,0)-AA432</f>
        <v>267</v>
      </c>
      <c r="AD432" s="79"/>
    </row>
    <row r="433" ht="16.5" customHeight="1">
      <c r="A433" s="29">
        <v>61.0</v>
      </c>
      <c r="B433" s="29">
        <v>1835.0</v>
      </c>
      <c r="C433" s="518" t="s">
        <v>8378</v>
      </c>
      <c r="D433" s="389"/>
      <c r="E433" s="389"/>
      <c r="F433" s="527"/>
      <c r="G433" s="527"/>
      <c r="H433" s="527"/>
      <c r="I433" s="532"/>
      <c r="J433" s="94"/>
      <c r="K433" s="140"/>
      <c r="L433" s="140"/>
      <c r="M433" s="8"/>
      <c r="N433" s="254"/>
      <c r="O433" s="83"/>
      <c r="P433" s="83"/>
      <c r="R433" s="482"/>
      <c r="U433" s="99"/>
      <c r="V433" s="529"/>
      <c r="W433" s="524" t="s">
        <v>20</v>
      </c>
      <c r="X433" s="41" t="s">
        <v>21</v>
      </c>
      <c r="Y433" s="86">
        <v>0.85</v>
      </c>
      <c r="Z433" s="75"/>
      <c r="AA433" s="213"/>
      <c r="AB433" s="213"/>
      <c r="AC433" s="45">
        <f>ROUND(ROUND(ROUND(ROUND(H368*M404,0)*Q428,0)*V431,0)*Y433,0)</f>
        <v>231</v>
      </c>
      <c r="AD433" s="79"/>
    </row>
    <row r="434" ht="16.5" customHeight="1">
      <c r="A434" s="29">
        <v>61.0</v>
      </c>
      <c r="B434" s="29">
        <v>1836.0</v>
      </c>
      <c r="C434" s="518" t="s">
        <v>8379</v>
      </c>
      <c r="D434" s="389"/>
      <c r="E434" s="389"/>
      <c r="F434" s="527"/>
      <c r="G434" s="527"/>
      <c r="H434" s="527"/>
      <c r="I434" s="532"/>
      <c r="J434" s="94"/>
      <c r="K434" s="140"/>
      <c r="L434" s="140"/>
      <c r="M434" s="8"/>
      <c r="N434" s="254"/>
      <c r="O434" s="83"/>
      <c r="P434" s="83"/>
      <c r="Q434" s="83"/>
      <c r="R434" s="530"/>
      <c r="S434" s="531"/>
      <c r="T434" s="24"/>
      <c r="U434" s="24"/>
      <c r="V434" s="26"/>
      <c r="W434" s="484"/>
      <c r="X434" s="56"/>
      <c r="Y434" s="526"/>
      <c r="Z434" s="213" t="s">
        <v>30</v>
      </c>
      <c r="AA434" s="74">
        <v>5.0</v>
      </c>
      <c r="AB434" s="522" t="s">
        <v>31</v>
      </c>
      <c r="AC434" s="45">
        <f>ROUND(ROUND(ROUND(ROUND(H368*M404,0)*Q428,0)*V431,0)*Y433,0)-AA434</f>
        <v>226</v>
      </c>
      <c r="AD434" s="79"/>
    </row>
    <row r="435" ht="16.5" customHeight="1">
      <c r="A435" s="29">
        <v>61.0</v>
      </c>
      <c r="B435" s="29">
        <v>1837.0</v>
      </c>
      <c r="C435" s="518" t="s">
        <v>8380</v>
      </c>
      <c r="D435" s="389"/>
      <c r="E435" s="389"/>
      <c r="F435" s="527"/>
      <c r="G435" s="527"/>
      <c r="H435" s="527"/>
      <c r="I435" s="532"/>
      <c r="J435" s="94"/>
      <c r="K435" s="140"/>
      <c r="L435" s="140"/>
      <c r="M435" s="8"/>
      <c r="N435" s="536"/>
      <c r="O435" s="83"/>
      <c r="P435" s="528"/>
      <c r="Q435" s="486"/>
      <c r="R435" s="102" t="s">
        <v>329</v>
      </c>
      <c r="S435" s="487"/>
      <c r="T435" s="487"/>
      <c r="U435" s="83" t="s">
        <v>21</v>
      </c>
      <c r="V435" s="528">
        <v>0.85</v>
      </c>
      <c r="W435" s="37"/>
      <c r="X435" s="7"/>
      <c r="Y435" s="39"/>
      <c r="Z435" s="213"/>
      <c r="AA435" s="213"/>
      <c r="AB435" s="213"/>
      <c r="AC435" s="45">
        <f>ROUND(ROUND(ROUND(H368*M404,0)*Q428,0)*V435,0)</f>
        <v>330</v>
      </c>
      <c r="AD435" s="79"/>
    </row>
    <row r="436" ht="16.5" customHeight="1">
      <c r="A436" s="29">
        <v>61.0</v>
      </c>
      <c r="B436" s="29">
        <v>1838.0</v>
      </c>
      <c r="C436" s="518" t="s">
        <v>8381</v>
      </c>
      <c r="D436" s="389"/>
      <c r="E436" s="389"/>
      <c r="F436" s="527"/>
      <c r="G436" s="527"/>
      <c r="H436" s="527"/>
      <c r="I436" s="532"/>
      <c r="J436" s="94"/>
      <c r="K436" s="140"/>
      <c r="L436" s="140"/>
      <c r="M436" s="8"/>
      <c r="N436" s="536"/>
      <c r="O436" s="83"/>
      <c r="P436" s="528"/>
      <c r="Q436" s="528"/>
      <c r="R436" s="482"/>
      <c r="U436" s="83"/>
      <c r="V436" s="528"/>
      <c r="W436" s="227"/>
      <c r="X436" s="22"/>
      <c r="Y436" s="109"/>
      <c r="Z436" s="213" t="s">
        <v>30</v>
      </c>
      <c r="AA436" s="74">
        <v>5.0</v>
      </c>
      <c r="AB436" s="522" t="s">
        <v>31</v>
      </c>
      <c r="AC436" s="45">
        <f>ROUND(ROUND(ROUND(H368*M404,0)*Q428,0)*V435,0)-AA436</f>
        <v>325</v>
      </c>
      <c r="AD436" s="79"/>
    </row>
    <row r="437" ht="16.5" customHeight="1">
      <c r="A437" s="29">
        <v>61.0</v>
      </c>
      <c r="B437" s="29">
        <v>1839.0</v>
      </c>
      <c r="C437" s="518" t="s">
        <v>8382</v>
      </c>
      <c r="D437" s="389"/>
      <c r="E437" s="389"/>
      <c r="F437" s="527"/>
      <c r="G437" s="527"/>
      <c r="H437" s="527"/>
      <c r="I437" s="532"/>
      <c r="J437" s="94"/>
      <c r="K437" s="140"/>
      <c r="L437" s="140"/>
      <c r="M437" s="8"/>
      <c r="N437" s="254"/>
      <c r="O437" s="83"/>
      <c r="P437" s="528"/>
      <c r="Q437" s="528"/>
      <c r="R437" s="482"/>
      <c r="U437" s="99"/>
      <c r="V437" s="529"/>
      <c r="W437" s="524" t="s">
        <v>20</v>
      </c>
      <c r="X437" s="41" t="s">
        <v>21</v>
      </c>
      <c r="Y437" s="86">
        <v>0.85</v>
      </c>
      <c r="Z437" s="75"/>
      <c r="AA437" s="213"/>
      <c r="AB437" s="213"/>
      <c r="AC437" s="45">
        <f>ROUND(ROUND(ROUND(ROUND(H368*M404,0)*Q428,0)*V435,0)*Y437,0)</f>
        <v>281</v>
      </c>
      <c r="AD437" s="79"/>
    </row>
    <row r="438" ht="16.5" customHeight="1">
      <c r="A438" s="29">
        <v>61.0</v>
      </c>
      <c r="B438" s="29">
        <v>1840.0</v>
      </c>
      <c r="C438" s="518" t="s">
        <v>8383</v>
      </c>
      <c r="D438" s="389"/>
      <c r="E438" s="389"/>
      <c r="F438" s="527"/>
      <c r="G438" s="527"/>
      <c r="H438" s="527"/>
      <c r="I438" s="532"/>
      <c r="J438" s="94"/>
      <c r="K438" s="140"/>
      <c r="L438" s="140"/>
      <c r="M438" s="8"/>
      <c r="N438" s="537"/>
      <c r="O438" s="83"/>
      <c r="P438" s="83"/>
      <c r="Q438" s="83"/>
      <c r="R438" s="484"/>
      <c r="S438" s="232"/>
      <c r="T438" s="232"/>
      <c r="U438" s="24"/>
      <c r="V438" s="26"/>
      <c r="W438" s="484"/>
      <c r="X438" s="56"/>
      <c r="Y438" s="526"/>
      <c r="Z438" s="213" t="s">
        <v>30</v>
      </c>
      <c r="AA438" s="74">
        <v>5.0</v>
      </c>
      <c r="AB438" s="522" t="s">
        <v>31</v>
      </c>
      <c r="AC438" s="45">
        <f>ROUND(ROUND(ROUND(ROUND(H368*M404,0)*Q428,0)*V435,0)*Y437,0)-AA438</f>
        <v>276</v>
      </c>
      <c r="AD438" s="79"/>
    </row>
    <row r="439" ht="16.5" customHeight="1">
      <c r="A439" s="29">
        <v>61.0</v>
      </c>
      <c r="B439" s="29">
        <v>1231.0</v>
      </c>
      <c r="C439" s="518" t="s">
        <v>8384</v>
      </c>
      <c r="D439" s="389"/>
      <c r="E439" s="389"/>
      <c r="F439" s="102" t="s">
        <v>8385</v>
      </c>
      <c r="G439" s="169"/>
      <c r="H439" s="169"/>
      <c r="I439" s="519"/>
      <c r="J439" s="168"/>
      <c r="K439" s="152"/>
      <c r="L439" s="152"/>
      <c r="M439" s="7"/>
      <c r="N439" s="37"/>
      <c r="O439" s="7"/>
      <c r="P439" s="7"/>
      <c r="Q439" s="7"/>
      <c r="R439" s="520"/>
      <c r="S439" s="38"/>
      <c r="T439" s="38"/>
      <c r="U439" s="6"/>
      <c r="V439" s="7"/>
      <c r="W439" s="37"/>
      <c r="X439" s="7"/>
      <c r="Y439" s="39"/>
      <c r="Z439" s="213"/>
      <c r="AA439" s="213"/>
      <c r="AB439" s="213"/>
      <c r="AC439" s="45">
        <f>ROUND(H440,0)</f>
        <v>777</v>
      </c>
      <c r="AD439" s="79"/>
    </row>
    <row r="440" ht="16.5" customHeight="1">
      <c r="A440" s="29">
        <v>61.0</v>
      </c>
      <c r="B440" s="29">
        <v>1232.0</v>
      </c>
      <c r="C440" s="518" t="s">
        <v>8386</v>
      </c>
      <c r="D440" s="231"/>
      <c r="E440" s="231"/>
      <c r="F440" s="482"/>
      <c r="G440" s="174"/>
      <c r="H440" s="50">
        <v>777.0</v>
      </c>
      <c r="I440" s="8" t="s">
        <v>9</v>
      </c>
      <c r="J440" s="94"/>
      <c r="K440" s="140"/>
      <c r="L440" s="140"/>
      <c r="M440" s="8"/>
      <c r="N440" s="52"/>
      <c r="O440" s="8"/>
      <c r="P440" s="8"/>
      <c r="Q440" s="8"/>
      <c r="R440" s="521"/>
      <c r="S440" s="53"/>
      <c r="T440" s="53"/>
      <c r="U440" s="14"/>
      <c r="V440" s="8"/>
      <c r="W440" s="52"/>
      <c r="X440" s="8"/>
      <c r="Y440" s="109"/>
      <c r="Z440" s="213" t="s">
        <v>30</v>
      </c>
      <c r="AA440" s="74">
        <v>5.0</v>
      </c>
      <c r="AB440" s="522" t="s">
        <v>31</v>
      </c>
      <c r="AC440" s="45">
        <f>ROUND(H440,0)-AA440</f>
        <v>772</v>
      </c>
      <c r="AD440" s="79"/>
    </row>
    <row r="441" ht="16.5" customHeight="1">
      <c r="A441" s="29">
        <v>61.0</v>
      </c>
      <c r="B441" s="29">
        <v>1841.0</v>
      </c>
      <c r="C441" s="518" t="s">
        <v>8387</v>
      </c>
      <c r="D441" s="231"/>
      <c r="E441" s="231"/>
      <c r="F441" s="482"/>
      <c r="G441" s="174"/>
      <c r="H441" s="174"/>
      <c r="I441" s="523"/>
      <c r="J441" s="94"/>
      <c r="K441" s="140"/>
      <c r="L441" s="140"/>
      <c r="M441" s="8"/>
      <c r="N441" s="52"/>
      <c r="O441" s="8"/>
      <c r="P441" s="8"/>
      <c r="Q441" s="8"/>
      <c r="R441" s="521"/>
      <c r="S441" s="53"/>
      <c r="T441" s="53"/>
      <c r="U441" s="14"/>
      <c r="V441" s="54"/>
      <c r="W441" s="524" t="s">
        <v>20</v>
      </c>
      <c r="X441" s="41" t="s">
        <v>21</v>
      </c>
      <c r="Y441" s="86">
        <v>0.85</v>
      </c>
      <c r="Z441" s="75"/>
      <c r="AA441" s="213"/>
      <c r="AB441" s="213"/>
      <c r="AC441" s="45">
        <f>ROUND(H440*Y441,0)</f>
        <v>660</v>
      </c>
      <c r="AD441" s="79"/>
    </row>
    <row r="442" ht="16.5" customHeight="1">
      <c r="A442" s="29">
        <v>61.0</v>
      </c>
      <c r="B442" s="29">
        <v>1842.0</v>
      </c>
      <c r="C442" s="518" t="s">
        <v>8388</v>
      </c>
      <c r="D442" s="231"/>
      <c r="E442" s="231"/>
      <c r="F442" s="174"/>
      <c r="G442" s="174"/>
      <c r="H442" s="174"/>
      <c r="I442" s="174"/>
      <c r="J442" s="94"/>
      <c r="K442" s="140"/>
      <c r="L442" s="140"/>
      <c r="M442" s="8"/>
      <c r="N442" s="52"/>
      <c r="O442" s="8"/>
      <c r="P442" s="8"/>
      <c r="Q442" s="8"/>
      <c r="R442" s="525"/>
      <c r="S442" s="180"/>
      <c r="T442" s="180"/>
      <c r="U442" s="21"/>
      <c r="V442" s="109"/>
      <c r="W442" s="484"/>
      <c r="X442" s="56"/>
      <c r="Y442" s="526"/>
      <c r="Z442" s="213" t="s">
        <v>30</v>
      </c>
      <c r="AA442" s="74">
        <v>5.0</v>
      </c>
      <c r="AB442" s="522" t="s">
        <v>31</v>
      </c>
      <c r="AC442" s="45">
        <f>ROUND(H440*Y441,0)-AA442</f>
        <v>655</v>
      </c>
      <c r="AD442" s="79"/>
    </row>
    <row r="443" ht="16.5" customHeight="1">
      <c r="A443" s="29">
        <v>61.0</v>
      </c>
      <c r="B443" s="29">
        <v>1233.0</v>
      </c>
      <c r="C443" s="518" t="s">
        <v>8389</v>
      </c>
      <c r="D443" s="231"/>
      <c r="E443" s="231"/>
      <c r="F443" s="527"/>
      <c r="G443" s="527"/>
      <c r="H443" s="14"/>
      <c r="I443" s="14"/>
      <c r="J443" s="94"/>
      <c r="K443" s="140"/>
      <c r="L443" s="140"/>
      <c r="M443" s="8"/>
      <c r="N443" s="52"/>
      <c r="O443" s="8"/>
      <c r="P443" s="8"/>
      <c r="Q443" s="8"/>
      <c r="R443" s="102" t="s">
        <v>326</v>
      </c>
      <c r="S443" s="487"/>
      <c r="T443" s="487"/>
      <c r="U443" s="41" t="s">
        <v>21</v>
      </c>
      <c r="V443" s="60">
        <v>0.7</v>
      </c>
      <c r="W443" s="37"/>
      <c r="X443" s="7"/>
      <c r="Y443" s="39"/>
      <c r="Z443" s="213"/>
      <c r="AA443" s="213"/>
      <c r="AB443" s="213"/>
      <c r="AC443" s="45">
        <f>ROUND(H440*V443,0)</f>
        <v>544</v>
      </c>
      <c r="AD443" s="79"/>
    </row>
    <row r="444" ht="16.5" customHeight="1">
      <c r="A444" s="29">
        <v>61.0</v>
      </c>
      <c r="B444" s="29">
        <v>1234.0</v>
      </c>
      <c r="C444" s="518" t="s">
        <v>8390</v>
      </c>
      <c r="D444" s="231"/>
      <c r="E444" s="231"/>
      <c r="F444" s="527"/>
      <c r="G444" s="527"/>
      <c r="H444" s="8"/>
      <c r="I444" s="144"/>
      <c r="J444" s="94"/>
      <c r="K444" s="140"/>
      <c r="L444" s="140"/>
      <c r="M444" s="8"/>
      <c r="N444" s="52"/>
      <c r="O444" s="8"/>
      <c r="P444" s="8"/>
      <c r="Q444" s="8"/>
      <c r="R444" s="482"/>
      <c r="U444" s="83"/>
      <c r="V444" s="528"/>
      <c r="W444" s="227"/>
      <c r="X444" s="22"/>
      <c r="Y444" s="109"/>
      <c r="Z444" s="213" t="s">
        <v>30</v>
      </c>
      <c r="AA444" s="74">
        <v>5.0</v>
      </c>
      <c r="AB444" s="522" t="s">
        <v>31</v>
      </c>
      <c r="AC444" s="45">
        <f>ROUND(H440*V443,0)-AA444</f>
        <v>539</v>
      </c>
      <c r="AD444" s="79"/>
    </row>
    <row r="445" ht="16.5" customHeight="1">
      <c r="A445" s="29">
        <v>61.0</v>
      </c>
      <c r="B445" s="29">
        <v>1843.0</v>
      </c>
      <c r="C445" s="518" t="s">
        <v>8391</v>
      </c>
      <c r="D445" s="389"/>
      <c r="E445" s="231"/>
      <c r="F445" s="113"/>
      <c r="G445" s="113"/>
      <c r="H445" s="8"/>
      <c r="I445" s="144"/>
      <c r="J445" s="94"/>
      <c r="K445" s="140"/>
      <c r="L445" s="140"/>
      <c r="M445" s="8"/>
      <c r="N445" s="52"/>
      <c r="O445" s="8"/>
      <c r="P445" s="8"/>
      <c r="Q445" s="8"/>
      <c r="R445" s="482"/>
      <c r="U445" s="99"/>
      <c r="V445" s="529"/>
      <c r="W445" s="524" t="s">
        <v>20</v>
      </c>
      <c r="X445" s="41" t="s">
        <v>21</v>
      </c>
      <c r="Y445" s="86">
        <v>0.85</v>
      </c>
      <c r="Z445" s="75"/>
      <c r="AA445" s="213"/>
      <c r="AB445" s="213"/>
      <c r="AC445" s="45">
        <f>ROUND(ROUND(H440*V443,0)*Y445,0)</f>
        <v>462</v>
      </c>
      <c r="AD445" s="79"/>
    </row>
    <row r="446" ht="16.5" customHeight="1">
      <c r="A446" s="29">
        <v>61.0</v>
      </c>
      <c r="B446" s="29">
        <v>1844.0</v>
      </c>
      <c r="C446" s="518" t="s">
        <v>8392</v>
      </c>
      <c r="D446" s="389"/>
      <c r="E446" s="231"/>
      <c r="F446" s="113"/>
      <c r="G446" s="113"/>
      <c r="H446" s="8"/>
      <c r="I446" s="144"/>
      <c r="J446" s="94"/>
      <c r="K446" s="140"/>
      <c r="L446" s="140"/>
      <c r="M446" s="8"/>
      <c r="N446" s="52"/>
      <c r="O446" s="8"/>
      <c r="P446" s="8"/>
      <c r="Q446" s="8"/>
      <c r="R446" s="530"/>
      <c r="S446" s="531"/>
      <c r="T446" s="24"/>
      <c r="U446" s="24"/>
      <c r="V446" s="26"/>
      <c r="W446" s="484"/>
      <c r="X446" s="56"/>
      <c r="Y446" s="526"/>
      <c r="Z446" s="213" t="s">
        <v>30</v>
      </c>
      <c r="AA446" s="74">
        <v>5.0</v>
      </c>
      <c r="AB446" s="522" t="s">
        <v>31</v>
      </c>
      <c r="AC446" s="45">
        <f>ROUND(ROUND(H440*V443,0)*Y445,0)-AA446</f>
        <v>457</v>
      </c>
      <c r="AD446" s="79"/>
    </row>
    <row r="447" ht="16.5" customHeight="1">
      <c r="A447" s="29">
        <v>61.0</v>
      </c>
      <c r="B447" s="29">
        <v>1749.0</v>
      </c>
      <c r="C447" s="518" t="s">
        <v>8393</v>
      </c>
      <c r="D447" s="389"/>
      <c r="E447" s="231"/>
      <c r="F447" s="113"/>
      <c r="G447" s="113"/>
      <c r="H447" s="8"/>
      <c r="I447" s="144"/>
      <c r="J447" s="94"/>
      <c r="K447" s="140"/>
      <c r="L447" s="140"/>
      <c r="M447" s="8"/>
      <c r="N447" s="52"/>
      <c r="O447" s="8"/>
      <c r="P447" s="8"/>
      <c r="Q447" s="54"/>
      <c r="R447" s="102" t="s">
        <v>329</v>
      </c>
      <c r="S447" s="487"/>
      <c r="T447" s="487"/>
      <c r="U447" s="83" t="s">
        <v>21</v>
      </c>
      <c r="V447" s="528">
        <v>0.85</v>
      </c>
      <c r="W447" s="37"/>
      <c r="X447" s="7"/>
      <c r="Y447" s="39"/>
      <c r="Z447" s="213"/>
      <c r="AA447" s="213"/>
      <c r="AB447" s="213"/>
      <c r="AC447" s="45">
        <f>ROUND(H440*V447,0)</f>
        <v>660</v>
      </c>
      <c r="AD447" s="79"/>
    </row>
    <row r="448" ht="16.5" customHeight="1">
      <c r="A448" s="29">
        <v>61.0</v>
      </c>
      <c r="B448" s="29">
        <v>1750.0</v>
      </c>
      <c r="C448" s="518" t="s">
        <v>8394</v>
      </c>
      <c r="D448" s="389"/>
      <c r="E448" s="231"/>
      <c r="F448" s="113"/>
      <c r="G448" s="113"/>
      <c r="H448" s="8"/>
      <c r="I448" s="144"/>
      <c r="J448" s="94"/>
      <c r="K448" s="140"/>
      <c r="L448" s="140"/>
      <c r="M448" s="8"/>
      <c r="N448" s="52"/>
      <c r="O448" s="8"/>
      <c r="P448" s="8"/>
      <c r="Q448" s="8"/>
      <c r="R448" s="482"/>
      <c r="U448" s="83"/>
      <c r="V448" s="528"/>
      <c r="W448" s="227"/>
      <c r="X448" s="22"/>
      <c r="Y448" s="109"/>
      <c r="Z448" s="213" t="s">
        <v>30</v>
      </c>
      <c r="AA448" s="74">
        <v>5.0</v>
      </c>
      <c r="AB448" s="522" t="s">
        <v>31</v>
      </c>
      <c r="AC448" s="45">
        <f>ROUND(H440*V447,0)-AA448</f>
        <v>655</v>
      </c>
      <c r="AD448" s="79"/>
    </row>
    <row r="449" ht="16.5" customHeight="1">
      <c r="A449" s="29">
        <v>61.0</v>
      </c>
      <c r="B449" s="29">
        <v>1845.0</v>
      </c>
      <c r="C449" s="518" t="s">
        <v>8395</v>
      </c>
      <c r="D449" s="389"/>
      <c r="E449" s="231"/>
      <c r="F449" s="527"/>
      <c r="G449" s="527"/>
      <c r="H449" s="527"/>
      <c r="I449" s="532"/>
      <c r="J449" s="94"/>
      <c r="K449" s="140"/>
      <c r="L449" s="140"/>
      <c r="M449" s="8"/>
      <c r="N449" s="52"/>
      <c r="O449" s="8"/>
      <c r="P449" s="8"/>
      <c r="Q449" s="8"/>
      <c r="R449" s="482"/>
      <c r="U449" s="99"/>
      <c r="V449" s="529"/>
      <c r="W449" s="524" t="s">
        <v>20</v>
      </c>
      <c r="X449" s="41" t="s">
        <v>21</v>
      </c>
      <c r="Y449" s="86">
        <v>0.85</v>
      </c>
      <c r="Z449" s="75"/>
      <c r="AA449" s="213"/>
      <c r="AB449" s="213"/>
      <c r="AC449" s="45">
        <f>ROUND(ROUND(H440*V447,0)*Y449,0)</f>
        <v>561</v>
      </c>
      <c r="AD449" s="79"/>
    </row>
    <row r="450" ht="16.5" customHeight="1">
      <c r="A450" s="29">
        <v>61.0</v>
      </c>
      <c r="B450" s="29">
        <v>1846.0</v>
      </c>
      <c r="C450" s="518" t="s">
        <v>8396</v>
      </c>
      <c r="D450" s="389"/>
      <c r="E450" s="231"/>
      <c r="F450" s="527"/>
      <c r="G450" s="527"/>
      <c r="H450" s="527"/>
      <c r="I450" s="532"/>
      <c r="J450" s="94"/>
      <c r="K450" s="140"/>
      <c r="L450" s="140"/>
      <c r="M450" s="8"/>
      <c r="N450" s="227"/>
      <c r="O450" s="22"/>
      <c r="P450" s="22"/>
      <c r="Q450" s="22"/>
      <c r="R450" s="484"/>
      <c r="S450" s="232"/>
      <c r="T450" s="232"/>
      <c r="U450" s="24"/>
      <c r="V450" s="26"/>
      <c r="W450" s="484"/>
      <c r="X450" s="56"/>
      <c r="Y450" s="526"/>
      <c r="Z450" s="213" t="s">
        <v>30</v>
      </c>
      <c r="AA450" s="74">
        <v>5.0</v>
      </c>
      <c r="AB450" s="522" t="s">
        <v>31</v>
      </c>
      <c r="AC450" s="45">
        <f>ROUND(ROUND(H440*V447,0)*Y449,0)-AA450</f>
        <v>556</v>
      </c>
      <c r="AD450" s="79"/>
    </row>
    <row r="451" ht="16.5" customHeight="1">
      <c r="A451" s="29">
        <v>61.0</v>
      </c>
      <c r="B451" s="29">
        <v>1235.0</v>
      </c>
      <c r="C451" s="518" t="s">
        <v>8397</v>
      </c>
      <c r="D451" s="389"/>
      <c r="E451" s="389"/>
      <c r="F451" s="527"/>
      <c r="G451" s="527"/>
      <c r="H451" s="527"/>
      <c r="I451" s="532"/>
      <c r="J451" s="94"/>
      <c r="K451" s="140"/>
      <c r="L451" s="140"/>
      <c r="M451" s="8"/>
      <c r="N451" s="206" t="s">
        <v>23</v>
      </c>
      <c r="O451" s="102" t="s">
        <v>24</v>
      </c>
      <c r="P451" s="533"/>
      <c r="Q451" s="533"/>
      <c r="R451" s="520"/>
      <c r="S451" s="38"/>
      <c r="T451" s="38"/>
      <c r="U451" s="6"/>
      <c r="V451" s="7"/>
      <c r="W451" s="37"/>
      <c r="X451" s="7"/>
      <c r="Y451" s="39"/>
      <c r="Z451" s="213"/>
      <c r="AA451" s="213"/>
      <c r="AB451" s="213"/>
      <c r="AC451" s="45">
        <f>ROUND(H440*Q452,0)</f>
        <v>544</v>
      </c>
      <c r="AD451" s="79"/>
    </row>
    <row r="452" ht="16.5" customHeight="1">
      <c r="A452" s="29">
        <v>61.0</v>
      </c>
      <c r="B452" s="29">
        <v>1236.0</v>
      </c>
      <c r="C452" s="518" t="s">
        <v>8398</v>
      </c>
      <c r="D452" s="389"/>
      <c r="E452" s="389"/>
      <c r="F452" s="527"/>
      <c r="G452" s="527"/>
      <c r="H452" s="527"/>
      <c r="I452" s="532"/>
      <c r="J452" s="94"/>
      <c r="K452" s="140"/>
      <c r="L452" s="140"/>
      <c r="M452" s="8"/>
      <c r="N452" s="481"/>
      <c r="O452" s="482"/>
      <c r="P452" s="83" t="s">
        <v>21</v>
      </c>
      <c r="Q452" s="528">
        <v>0.7</v>
      </c>
      <c r="R452" s="521"/>
      <c r="S452" s="53"/>
      <c r="T452" s="53"/>
      <c r="U452" s="14"/>
      <c r="V452" s="8"/>
      <c r="W452" s="52"/>
      <c r="X452" s="8"/>
      <c r="Y452" s="109"/>
      <c r="Z452" s="213" t="s">
        <v>30</v>
      </c>
      <c r="AA452" s="74">
        <v>5.0</v>
      </c>
      <c r="AB452" s="522" t="s">
        <v>31</v>
      </c>
      <c r="AC452" s="45">
        <f>ROUND(H440*Q452,0)-AA452</f>
        <v>539</v>
      </c>
      <c r="AD452" s="79"/>
    </row>
    <row r="453" ht="16.5" customHeight="1">
      <c r="A453" s="29">
        <v>61.0</v>
      </c>
      <c r="B453" s="29">
        <v>1847.0</v>
      </c>
      <c r="C453" s="518" t="s">
        <v>8399</v>
      </c>
      <c r="D453" s="389"/>
      <c r="E453" s="389"/>
      <c r="F453" s="527"/>
      <c r="G453" s="527"/>
      <c r="H453" s="527"/>
      <c r="I453" s="532"/>
      <c r="J453" s="94"/>
      <c r="K453" s="140"/>
      <c r="L453" s="140"/>
      <c r="M453" s="8"/>
      <c r="N453" s="481"/>
      <c r="O453" s="482"/>
      <c r="P453" s="14"/>
      <c r="Q453" s="14"/>
      <c r="R453" s="521"/>
      <c r="S453" s="53"/>
      <c r="T453" s="53"/>
      <c r="U453" s="14"/>
      <c r="V453" s="54"/>
      <c r="W453" s="524" t="s">
        <v>20</v>
      </c>
      <c r="X453" s="41" t="s">
        <v>21</v>
      </c>
      <c r="Y453" s="86">
        <v>0.85</v>
      </c>
      <c r="Z453" s="75"/>
      <c r="AA453" s="213"/>
      <c r="AB453" s="213"/>
      <c r="AC453" s="45">
        <f>ROUND(ROUND(H440*Q452,0)*Y453,0)</f>
        <v>462</v>
      </c>
      <c r="AD453" s="79"/>
    </row>
    <row r="454" ht="16.5" customHeight="1">
      <c r="A454" s="29">
        <v>61.0</v>
      </c>
      <c r="B454" s="29">
        <v>1848.0</v>
      </c>
      <c r="C454" s="518" t="s">
        <v>8400</v>
      </c>
      <c r="D454" s="389"/>
      <c r="E454" s="389"/>
      <c r="F454" s="527"/>
      <c r="G454" s="527"/>
      <c r="H454" s="527"/>
      <c r="I454" s="532"/>
      <c r="J454" s="94"/>
      <c r="K454" s="140"/>
      <c r="L454" s="140"/>
      <c r="M454" s="8"/>
      <c r="N454" s="535"/>
      <c r="O454" s="14"/>
      <c r="P454" s="83"/>
      <c r="Q454" s="83"/>
      <c r="R454" s="525"/>
      <c r="S454" s="180"/>
      <c r="T454" s="180"/>
      <c r="U454" s="21"/>
      <c r="V454" s="109"/>
      <c r="W454" s="484"/>
      <c r="X454" s="56"/>
      <c r="Y454" s="526"/>
      <c r="Z454" s="213" t="s">
        <v>30</v>
      </c>
      <c r="AA454" s="74">
        <v>5.0</v>
      </c>
      <c r="AB454" s="522" t="s">
        <v>31</v>
      </c>
      <c r="AC454" s="45">
        <f>ROUND(ROUND(H440*Q452,0)*Y453,0)-AA454</f>
        <v>457</v>
      </c>
      <c r="AD454" s="79"/>
    </row>
    <row r="455" ht="16.5" customHeight="1">
      <c r="A455" s="29">
        <v>61.0</v>
      </c>
      <c r="B455" s="29">
        <v>1237.0</v>
      </c>
      <c r="C455" s="518" t="s">
        <v>8401</v>
      </c>
      <c r="D455" s="389"/>
      <c r="E455" s="389"/>
      <c r="F455" s="527"/>
      <c r="G455" s="527"/>
      <c r="H455" s="527"/>
      <c r="I455" s="532"/>
      <c r="J455" s="94"/>
      <c r="K455" s="140"/>
      <c r="L455" s="140"/>
      <c r="M455" s="8"/>
      <c r="N455" s="536"/>
      <c r="O455" s="14"/>
      <c r="P455" s="14"/>
      <c r="Q455" s="14"/>
      <c r="R455" s="102" t="s">
        <v>326</v>
      </c>
      <c r="S455" s="487"/>
      <c r="T455" s="487"/>
      <c r="U455" s="41" t="s">
        <v>21</v>
      </c>
      <c r="V455" s="60">
        <v>0.7</v>
      </c>
      <c r="W455" s="37"/>
      <c r="X455" s="7"/>
      <c r="Y455" s="39"/>
      <c r="Z455" s="213"/>
      <c r="AA455" s="213"/>
      <c r="AB455" s="213"/>
      <c r="AC455" s="45">
        <f>ROUND(ROUND(H440*Q452,0)*V455,0)</f>
        <v>381</v>
      </c>
      <c r="AD455" s="79"/>
    </row>
    <row r="456" ht="16.5" customHeight="1">
      <c r="A456" s="29">
        <v>61.0</v>
      </c>
      <c r="B456" s="29">
        <v>1238.0</v>
      </c>
      <c r="C456" s="518" t="s">
        <v>8402</v>
      </c>
      <c r="D456" s="389"/>
      <c r="E456" s="389"/>
      <c r="F456" s="527"/>
      <c r="G456" s="527"/>
      <c r="H456" s="527"/>
      <c r="I456" s="532"/>
      <c r="J456" s="94"/>
      <c r="K456" s="140"/>
      <c r="L456" s="140"/>
      <c r="M456" s="8"/>
      <c r="N456" s="536"/>
      <c r="O456" s="14"/>
      <c r="P456" s="14"/>
      <c r="Q456" s="14"/>
      <c r="R456" s="482"/>
      <c r="U456" s="83"/>
      <c r="V456" s="528"/>
      <c r="W456" s="227"/>
      <c r="X456" s="22"/>
      <c r="Y456" s="109"/>
      <c r="Z456" s="213" t="s">
        <v>30</v>
      </c>
      <c r="AA456" s="74">
        <v>5.0</v>
      </c>
      <c r="AB456" s="522" t="s">
        <v>31</v>
      </c>
      <c r="AC456" s="45">
        <f>ROUND(ROUND(H440*Q452,0)*V455,0)-AA456</f>
        <v>376</v>
      </c>
      <c r="AD456" s="79"/>
    </row>
    <row r="457" ht="16.5" customHeight="1">
      <c r="A457" s="29">
        <v>61.0</v>
      </c>
      <c r="B457" s="29">
        <v>1849.0</v>
      </c>
      <c r="C457" s="518" t="s">
        <v>8403</v>
      </c>
      <c r="D457" s="389"/>
      <c r="E457" s="389"/>
      <c r="F457" s="527"/>
      <c r="G457" s="527"/>
      <c r="H457" s="527"/>
      <c r="I457" s="532"/>
      <c r="J457" s="94"/>
      <c r="K457" s="140"/>
      <c r="L457" s="140"/>
      <c r="M457" s="8"/>
      <c r="N457" s="254"/>
      <c r="O457" s="83"/>
      <c r="P457" s="83"/>
      <c r="R457" s="482"/>
      <c r="U457" s="99"/>
      <c r="V457" s="529"/>
      <c r="W457" s="524" t="s">
        <v>20</v>
      </c>
      <c r="X457" s="41" t="s">
        <v>21</v>
      </c>
      <c r="Y457" s="86">
        <v>0.85</v>
      </c>
      <c r="Z457" s="75"/>
      <c r="AA457" s="213"/>
      <c r="AB457" s="213"/>
      <c r="AC457" s="45">
        <f>ROUND(ROUND(ROUND(H440*Q452,0)*V455,0)*Y457,0)</f>
        <v>324</v>
      </c>
      <c r="AD457" s="79"/>
    </row>
    <row r="458" ht="16.5" customHeight="1">
      <c r="A458" s="29">
        <v>61.0</v>
      </c>
      <c r="B458" s="29">
        <v>1850.0</v>
      </c>
      <c r="C458" s="518" t="s">
        <v>8404</v>
      </c>
      <c r="D458" s="389"/>
      <c r="E458" s="389"/>
      <c r="F458" s="527"/>
      <c r="G458" s="527"/>
      <c r="H458" s="527"/>
      <c r="I458" s="532"/>
      <c r="J458" s="94"/>
      <c r="K458" s="140"/>
      <c r="L458" s="140"/>
      <c r="M458" s="8"/>
      <c r="N458" s="254"/>
      <c r="O458" s="83"/>
      <c r="P458" s="83"/>
      <c r="Q458" s="83"/>
      <c r="R458" s="530"/>
      <c r="S458" s="531"/>
      <c r="T458" s="24"/>
      <c r="U458" s="24"/>
      <c r="V458" s="26"/>
      <c r="W458" s="484"/>
      <c r="X458" s="56"/>
      <c r="Y458" s="526"/>
      <c r="Z458" s="213" t="s">
        <v>30</v>
      </c>
      <c r="AA458" s="74">
        <v>5.0</v>
      </c>
      <c r="AB458" s="522" t="s">
        <v>31</v>
      </c>
      <c r="AC458" s="45">
        <f>ROUND(ROUND(ROUND(H440*Q452,0)*V455,0)*Y457,0)-AA458</f>
        <v>319</v>
      </c>
      <c r="AD458" s="79"/>
    </row>
    <row r="459" ht="16.5" customHeight="1">
      <c r="A459" s="29">
        <v>61.0</v>
      </c>
      <c r="B459" s="29">
        <v>1751.0</v>
      </c>
      <c r="C459" s="518" t="s">
        <v>8405</v>
      </c>
      <c r="D459" s="389"/>
      <c r="E459" s="389"/>
      <c r="F459" s="527"/>
      <c r="G459" s="527"/>
      <c r="H459" s="527"/>
      <c r="I459" s="532"/>
      <c r="J459" s="94"/>
      <c r="K459" s="140"/>
      <c r="L459" s="140"/>
      <c r="M459" s="8"/>
      <c r="N459" s="536"/>
      <c r="O459" s="83"/>
      <c r="P459" s="528"/>
      <c r="Q459" s="486"/>
      <c r="R459" s="102" t="s">
        <v>329</v>
      </c>
      <c r="S459" s="487"/>
      <c r="T459" s="487"/>
      <c r="U459" s="83" t="s">
        <v>21</v>
      </c>
      <c r="V459" s="528">
        <v>0.85</v>
      </c>
      <c r="W459" s="37"/>
      <c r="X459" s="7"/>
      <c r="Y459" s="39"/>
      <c r="Z459" s="213"/>
      <c r="AA459" s="213"/>
      <c r="AB459" s="213"/>
      <c r="AC459" s="45">
        <f>ROUND(ROUND(H440*Q452,0)*V459,0)</f>
        <v>462</v>
      </c>
      <c r="AD459" s="79"/>
    </row>
    <row r="460" ht="16.5" customHeight="1">
      <c r="A460" s="29">
        <v>61.0</v>
      </c>
      <c r="B460" s="29">
        <v>1752.0</v>
      </c>
      <c r="C460" s="518" t="s">
        <v>8406</v>
      </c>
      <c r="D460" s="389"/>
      <c r="E460" s="389"/>
      <c r="F460" s="527"/>
      <c r="G460" s="527"/>
      <c r="H460" s="527"/>
      <c r="I460" s="532"/>
      <c r="J460" s="94"/>
      <c r="K460" s="140"/>
      <c r="L460" s="140"/>
      <c r="M460" s="8"/>
      <c r="N460" s="536"/>
      <c r="O460" s="83"/>
      <c r="P460" s="528"/>
      <c r="Q460" s="528"/>
      <c r="R460" s="482"/>
      <c r="U460" s="83"/>
      <c r="V460" s="528"/>
      <c r="W460" s="227"/>
      <c r="X460" s="22"/>
      <c r="Y460" s="109"/>
      <c r="Z460" s="213" t="s">
        <v>30</v>
      </c>
      <c r="AA460" s="74">
        <v>5.0</v>
      </c>
      <c r="AB460" s="522" t="s">
        <v>31</v>
      </c>
      <c r="AC460" s="45">
        <f>ROUND(ROUND(H440*Q452,0)*V459,0)-AA460</f>
        <v>457</v>
      </c>
      <c r="AD460" s="79"/>
    </row>
    <row r="461" ht="16.5" customHeight="1">
      <c r="A461" s="29">
        <v>61.0</v>
      </c>
      <c r="B461" s="29">
        <v>1851.0</v>
      </c>
      <c r="C461" s="518" t="s">
        <v>8407</v>
      </c>
      <c r="D461" s="389"/>
      <c r="E461" s="389"/>
      <c r="F461" s="527"/>
      <c r="G461" s="527"/>
      <c r="H461" s="527"/>
      <c r="I461" s="532"/>
      <c r="J461" s="94"/>
      <c r="K461" s="140"/>
      <c r="L461" s="140"/>
      <c r="M461" s="8"/>
      <c r="N461" s="254"/>
      <c r="O461" s="83"/>
      <c r="P461" s="528"/>
      <c r="Q461" s="528"/>
      <c r="R461" s="482"/>
      <c r="U461" s="99"/>
      <c r="V461" s="529"/>
      <c r="W461" s="524" t="s">
        <v>20</v>
      </c>
      <c r="X461" s="41" t="s">
        <v>21</v>
      </c>
      <c r="Y461" s="86">
        <v>0.85</v>
      </c>
      <c r="Z461" s="75"/>
      <c r="AA461" s="213"/>
      <c r="AB461" s="213"/>
      <c r="AC461" s="45">
        <f>ROUND(ROUND(ROUND(H440*Q452,0)*V459,0)*Y461,0)</f>
        <v>393</v>
      </c>
      <c r="AD461" s="79"/>
    </row>
    <row r="462" ht="16.5" customHeight="1">
      <c r="A462" s="29">
        <v>61.0</v>
      </c>
      <c r="B462" s="29">
        <v>1852.0</v>
      </c>
      <c r="C462" s="518" t="s">
        <v>8408</v>
      </c>
      <c r="D462" s="389"/>
      <c r="E462" s="389"/>
      <c r="F462" s="527"/>
      <c r="G462" s="527"/>
      <c r="H462" s="527"/>
      <c r="I462" s="532"/>
      <c r="J462" s="94"/>
      <c r="K462" s="140"/>
      <c r="L462" s="140"/>
      <c r="M462" s="8"/>
      <c r="N462" s="536"/>
      <c r="O462" s="83"/>
      <c r="P462" s="83"/>
      <c r="Q462" s="83"/>
      <c r="R462" s="484"/>
      <c r="S462" s="232"/>
      <c r="T462" s="232"/>
      <c r="U462" s="24"/>
      <c r="V462" s="26"/>
      <c r="W462" s="484"/>
      <c r="X462" s="56"/>
      <c r="Y462" s="526"/>
      <c r="Z462" s="213" t="s">
        <v>30</v>
      </c>
      <c r="AA462" s="74">
        <v>5.0</v>
      </c>
      <c r="AB462" s="522" t="s">
        <v>31</v>
      </c>
      <c r="AC462" s="45">
        <f>ROUND(ROUND(ROUND(H440*Q452,0)*V459,0)*Y461,0)-AA462</f>
        <v>388</v>
      </c>
      <c r="AD462" s="79"/>
    </row>
    <row r="463" ht="16.5" customHeight="1">
      <c r="A463" s="29">
        <v>61.0</v>
      </c>
      <c r="B463" s="29">
        <v>1853.0</v>
      </c>
      <c r="C463" s="518" t="s">
        <v>8409</v>
      </c>
      <c r="D463" s="389"/>
      <c r="E463" s="389"/>
      <c r="F463" s="527"/>
      <c r="G463" s="527"/>
      <c r="H463" s="527"/>
      <c r="I463" s="532"/>
      <c r="J463" s="94"/>
      <c r="K463" s="140"/>
      <c r="L463" s="140"/>
      <c r="M463" s="8"/>
      <c r="N463" s="536"/>
      <c r="O463" s="102" t="s">
        <v>27</v>
      </c>
      <c r="P463" s="533"/>
      <c r="Q463" s="533"/>
      <c r="R463" s="520"/>
      <c r="S463" s="38"/>
      <c r="T463" s="38"/>
      <c r="U463" s="38"/>
      <c r="V463" s="6"/>
      <c r="W463" s="37"/>
      <c r="X463" s="7"/>
      <c r="Y463" s="39"/>
      <c r="Z463" s="213"/>
      <c r="AA463" s="213"/>
      <c r="AB463" s="213"/>
      <c r="AC463" s="45">
        <f>ROUND(H440*Q464,0)</f>
        <v>389</v>
      </c>
      <c r="AD463" s="79"/>
    </row>
    <row r="464" ht="16.5" customHeight="1">
      <c r="A464" s="29">
        <v>61.0</v>
      </c>
      <c r="B464" s="29">
        <v>1854.0</v>
      </c>
      <c r="C464" s="518" t="s">
        <v>8410</v>
      </c>
      <c r="D464" s="389"/>
      <c r="E464" s="389"/>
      <c r="F464" s="527"/>
      <c r="G464" s="527"/>
      <c r="H464" s="527"/>
      <c r="I464" s="532"/>
      <c r="J464" s="94"/>
      <c r="K464" s="140"/>
      <c r="L464" s="140"/>
      <c r="M464" s="8"/>
      <c r="N464" s="535"/>
      <c r="O464" s="482"/>
      <c r="P464" s="83" t="s">
        <v>21</v>
      </c>
      <c r="Q464" s="528">
        <v>0.5</v>
      </c>
      <c r="R464" s="521"/>
      <c r="S464" s="53"/>
      <c r="T464" s="53"/>
      <c r="U464" s="53"/>
      <c r="V464" s="14"/>
      <c r="W464" s="52"/>
      <c r="X464" s="8"/>
      <c r="Y464" s="109"/>
      <c r="Z464" s="213" t="s">
        <v>30</v>
      </c>
      <c r="AA464" s="74">
        <v>5.0</v>
      </c>
      <c r="AB464" s="522" t="s">
        <v>31</v>
      </c>
      <c r="AC464" s="45">
        <f>ROUND(H440*Q464,0)-AA464</f>
        <v>384</v>
      </c>
      <c r="AD464" s="79"/>
    </row>
    <row r="465" ht="16.5" customHeight="1">
      <c r="A465" s="29">
        <v>61.0</v>
      </c>
      <c r="B465" s="29">
        <v>1855.0</v>
      </c>
      <c r="C465" s="518" t="s">
        <v>8411</v>
      </c>
      <c r="D465" s="389"/>
      <c r="E465" s="389"/>
      <c r="F465" s="527"/>
      <c r="G465" s="527"/>
      <c r="H465" s="527"/>
      <c r="I465" s="532"/>
      <c r="J465" s="94"/>
      <c r="K465" s="140"/>
      <c r="L465" s="140"/>
      <c r="M465" s="8"/>
      <c r="N465" s="535"/>
      <c r="O465" s="482"/>
      <c r="P465" s="14"/>
      <c r="Q465" s="14"/>
      <c r="R465" s="521"/>
      <c r="S465" s="53"/>
      <c r="T465" s="53"/>
      <c r="U465" s="53"/>
      <c r="V465" s="14"/>
      <c r="W465" s="524" t="s">
        <v>20</v>
      </c>
      <c r="X465" s="41" t="s">
        <v>21</v>
      </c>
      <c r="Y465" s="86">
        <v>0.85</v>
      </c>
      <c r="Z465" s="75"/>
      <c r="AA465" s="213"/>
      <c r="AB465" s="213"/>
      <c r="AC465" s="45">
        <f>ROUND(ROUND(H440*Q464,0)*Y465,0)</f>
        <v>331</v>
      </c>
      <c r="AD465" s="79"/>
    </row>
    <row r="466" ht="16.5" customHeight="1">
      <c r="A466" s="29">
        <v>61.0</v>
      </c>
      <c r="B466" s="29">
        <v>1856.0</v>
      </c>
      <c r="C466" s="518" t="s">
        <v>8412</v>
      </c>
      <c r="D466" s="389"/>
      <c r="E466" s="389"/>
      <c r="F466" s="527"/>
      <c r="G466" s="527"/>
      <c r="H466" s="527"/>
      <c r="I466" s="532"/>
      <c r="J466" s="94"/>
      <c r="K466" s="140"/>
      <c r="L466" s="140"/>
      <c r="M466" s="8"/>
      <c r="N466" s="535"/>
      <c r="O466" s="14"/>
      <c r="P466" s="83"/>
      <c r="Q466" s="83"/>
      <c r="R466" s="525"/>
      <c r="S466" s="180"/>
      <c r="T466" s="180"/>
      <c r="U466" s="180"/>
      <c r="V466" s="21"/>
      <c r="W466" s="484"/>
      <c r="X466" s="56"/>
      <c r="Y466" s="526"/>
      <c r="Z466" s="213" t="s">
        <v>30</v>
      </c>
      <c r="AA466" s="74">
        <v>5.0</v>
      </c>
      <c r="AB466" s="522" t="s">
        <v>31</v>
      </c>
      <c r="AC466" s="45">
        <f>ROUND(ROUND(H440*Q464,0)*Y465,0)-AA466</f>
        <v>326</v>
      </c>
      <c r="AD466" s="79"/>
    </row>
    <row r="467" ht="16.5" customHeight="1">
      <c r="A467" s="29">
        <v>61.0</v>
      </c>
      <c r="B467" s="29">
        <v>1857.0</v>
      </c>
      <c r="C467" s="518" t="s">
        <v>8413</v>
      </c>
      <c r="D467" s="389"/>
      <c r="E467" s="389"/>
      <c r="F467" s="527"/>
      <c r="G467" s="527"/>
      <c r="H467" s="527"/>
      <c r="I467" s="532"/>
      <c r="J467" s="94"/>
      <c r="K467" s="140"/>
      <c r="L467" s="140"/>
      <c r="M467" s="8"/>
      <c r="N467" s="536"/>
      <c r="O467" s="14"/>
      <c r="P467" s="14"/>
      <c r="Q467" s="14"/>
      <c r="R467" s="102" t="s">
        <v>326</v>
      </c>
      <c r="S467" s="487"/>
      <c r="T467" s="487"/>
      <c r="U467" s="41" t="s">
        <v>21</v>
      </c>
      <c r="V467" s="60">
        <v>0.7</v>
      </c>
      <c r="W467" s="37"/>
      <c r="X467" s="7"/>
      <c r="Y467" s="39"/>
      <c r="Z467" s="213"/>
      <c r="AA467" s="213"/>
      <c r="AB467" s="213"/>
      <c r="AC467" s="45">
        <f>ROUND(ROUND(H440*Q464,0)*V467,0)</f>
        <v>272</v>
      </c>
      <c r="AD467" s="79"/>
    </row>
    <row r="468" ht="16.5" customHeight="1">
      <c r="A468" s="29">
        <v>61.0</v>
      </c>
      <c r="B468" s="29">
        <v>1858.0</v>
      </c>
      <c r="C468" s="518" t="s">
        <v>8414</v>
      </c>
      <c r="D468" s="389"/>
      <c r="E468" s="389"/>
      <c r="F468" s="527"/>
      <c r="G468" s="527"/>
      <c r="H468" s="527"/>
      <c r="I468" s="532"/>
      <c r="J468" s="94"/>
      <c r="K468" s="140"/>
      <c r="L468" s="140"/>
      <c r="M468" s="8"/>
      <c r="N468" s="536"/>
      <c r="O468" s="14"/>
      <c r="P468" s="14"/>
      <c r="Q468" s="14"/>
      <c r="R468" s="482"/>
      <c r="U468" s="83"/>
      <c r="V468" s="528"/>
      <c r="W468" s="227"/>
      <c r="X468" s="22"/>
      <c r="Y468" s="109"/>
      <c r="Z468" s="213" t="s">
        <v>30</v>
      </c>
      <c r="AA468" s="74">
        <v>5.0</v>
      </c>
      <c r="AB468" s="522" t="s">
        <v>31</v>
      </c>
      <c r="AC468" s="45">
        <f>ROUND(ROUND(H440*Q464,0)*V467,0)-AA468</f>
        <v>267</v>
      </c>
      <c r="AD468" s="79"/>
    </row>
    <row r="469" ht="16.5" customHeight="1">
      <c r="A469" s="29">
        <v>61.0</v>
      </c>
      <c r="B469" s="29">
        <v>1859.0</v>
      </c>
      <c r="C469" s="518" t="s">
        <v>8415</v>
      </c>
      <c r="D469" s="389"/>
      <c r="E469" s="389"/>
      <c r="F469" s="527"/>
      <c r="G469" s="527"/>
      <c r="H469" s="527"/>
      <c r="I469" s="532"/>
      <c r="J469" s="94"/>
      <c r="K469" s="140"/>
      <c r="L469" s="140"/>
      <c r="M469" s="8"/>
      <c r="N469" s="254"/>
      <c r="O469" s="83"/>
      <c r="P469" s="83"/>
      <c r="R469" s="482"/>
      <c r="U469" s="99"/>
      <c r="V469" s="529"/>
      <c r="W469" s="524" t="s">
        <v>20</v>
      </c>
      <c r="X469" s="41" t="s">
        <v>21</v>
      </c>
      <c r="Y469" s="86">
        <v>0.85</v>
      </c>
      <c r="Z469" s="75"/>
      <c r="AA469" s="213"/>
      <c r="AB469" s="213"/>
      <c r="AC469" s="45">
        <f>ROUND(ROUND(ROUND(H440*Q464,0)*V467,0)*Y469,0)</f>
        <v>231</v>
      </c>
      <c r="AD469" s="79"/>
    </row>
    <row r="470" ht="16.5" customHeight="1">
      <c r="A470" s="29">
        <v>61.0</v>
      </c>
      <c r="B470" s="29">
        <v>1860.0</v>
      </c>
      <c r="C470" s="518" t="s">
        <v>8416</v>
      </c>
      <c r="D470" s="389"/>
      <c r="E470" s="389"/>
      <c r="F470" s="527"/>
      <c r="G470" s="527"/>
      <c r="H470" s="527"/>
      <c r="I470" s="532"/>
      <c r="J470" s="94"/>
      <c r="K470" s="140"/>
      <c r="L470" s="140"/>
      <c r="M470" s="8"/>
      <c r="N470" s="254"/>
      <c r="O470" s="83"/>
      <c r="P470" s="83"/>
      <c r="Q470" s="83"/>
      <c r="R470" s="530"/>
      <c r="S470" s="531"/>
      <c r="T470" s="24"/>
      <c r="U470" s="24"/>
      <c r="V470" s="26"/>
      <c r="W470" s="484"/>
      <c r="X470" s="56"/>
      <c r="Y470" s="526"/>
      <c r="Z470" s="213" t="s">
        <v>30</v>
      </c>
      <c r="AA470" s="74">
        <v>5.0</v>
      </c>
      <c r="AB470" s="522" t="s">
        <v>31</v>
      </c>
      <c r="AC470" s="45">
        <f>ROUND(ROUND(ROUND(H440*Q464,0)*V467,0)*Y469,0)-AA470</f>
        <v>226</v>
      </c>
      <c r="AD470" s="79"/>
    </row>
    <row r="471" ht="16.5" customHeight="1">
      <c r="A471" s="29">
        <v>61.0</v>
      </c>
      <c r="B471" s="29">
        <v>1861.0</v>
      </c>
      <c r="C471" s="518" t="s">
        <v>8417</v>
      </c>
      <c r="D471" s="389"/>
      <c r="E471" s="389"/>
      <c r="F471" s="527"/>
      <c r="G471" s="527"/>
      <c r="H471" s="527"/>
      <c r="I471" s="532"/>
      <c r="J471" s="94"/>
      <c r="K471" s="140"/>
      <c r="L471" s="140"/>
      <c r="M471" s="8"/>
      <c r="N471" s="536"/>
      <c r="O471" s="83"/>
      <c r="P471" s="528"/>
      <c r="Q471" s="486"/>
      <c r="R471" s="102" t="s">
        <v>329</v>
      </c>
      <c r="S471" s="487"/>
      <c r="T471" s="487"/>
      <c r="U471" s="83" t="s">
        <v>21</v>
      </c>
      <c r="V471" s="528">
        <v>0.85</v>
      </c>
      <c r="W471" s="37"/>
      <c r="X471" s="7"/>
      <c r="Y471" s="39"/>
      <c r="Z471" s="213"/>
      <c r="AA471" s="213"/>
      <c r="AB471" s="213"/>
      <c r="AC471" s="45">
        <f>ROUND(ROUND(H440*Q464,0)*V471,0)</f>
        <v>331</v>
      </c>
      <c r="AD471" s="79"/>
    </row>
    <row r="472" ht="16.5" customHeight="1">
      <c r="A472" s="29">
        <v>61.0</v>
      </c>
      <c r="B472" s="29">
        <v>1862.0</v>
      </c>
      <c r="C472" s="518" t="s">
        <v>8418</v>
      </c>
      <c r="D472" s="389"/>
      <c r="E472" s="389"/>
      <c r="F472" s="527"/>
      <c r="G472" s="527"/>
      <c r="H472" s="527"/>
      <c r="I472" s="532"/>
      <c r="J472" s="94"/>
      <c r="K472" s="140"/>
      <c r="L472" s="140"/>
      <c r="M472" s="8"/>
      <c r="N472" s="536"/>
      <c r="O472" s="83"/>
      <c r="P472" s="528"/>
      <c r="Q472" s="528"/>
      <c r="R472" s="482"/>
      <c r="U472" s="83"/>
      <c r="V472" s="528"/>
      <c r="W472" s="227"/>
      <c r="X472" s="22"/>
      <c r="Y472" s="109"/>
      <c r="Z472" s="213" t="s">
        <v>30</v>
      </c>
      <c r="AA472" s="74">
        <v>5.0</v>
      </c>
      <c r="AB472" s="522" t="s">
        <v>31</v>
      </c>
      <c r="AC472" s="45">
        <f>ROUND(ROUND(H440*Q464,0)*V471,0)-AA472</f>
        <v>326</v>
      </c>
      <c r="AD472" s="79"/>
    </row>
    <row r="473" ht="16.5" customHeight="1">
      <c r="A473" s="29">
        <v>61.0</v>
      </c>
      <c r="B473" s="29">
        <v>1863.0</v>
      </c>
      <c r="C473" s="518" t="s">
        <v>8419</v>
      </c>
      <c r="D473" s="389"/>
      <c r="E473" s="389"/>
      <c r="F473" s="527"/>
      <c r="G473" s="527"/>
      <c r="H473" s="527"/>
      <c r="I473" s="532"/>
      <c r="J473" s="94"/>
      <c r="K473" s="140"/>
      <c r="L473" s="140"/>
      <c r="M473" s="8"/>
      <c r="N473" s="254"/>
      <c r="O473" s="83"/>
      <c r="P473" s="528"/>
      <c r="Q473" s="528"/>
      <c r="R473" s="482"/>
      <c r="U473" s="99"/>
      <c r="V473" s="529"/>
      <c r="W473" s="524" t="s">
        <v>20</v>
      </c>
      <c r="X473" s="41" t="s">
        <v>21</v>
      </c>
      <c r="Y473" s="86">
        <v>0.85</v>
      </c>
      <c r="Z473" s="75"/>
      <c r="AA473" s="213"/>
      <c r="AB473" s="213"/>
      <c r="AC473" s="45">
        <f>ROUND(ROUND(ROUND(H440*Q464,0)*V471,0)*Y473,0)</f>
        <v>281</v>
      </c>
      <c r="AD473" s="79"/>
    </row>
    <row r="474" ht="16.5" customHeight="1">
      <c r="A474" s="29">
        <v>61.0</v>
      </c>
      <c r="B474" s="29">
        <v>1864.0</v>
      </c>
      <c r="C474" s="518" t="s">
        <v>8420</v>
      </c>
      <c r="D474" s="389"/>
      <c r="E474" s="389"/>
      <c r="F474" s="527"/>
      <c r="G474" s="527"/>
      <c r="H474" s="527"/>
      <c r="I474" s="532"/>
      <c r="J474" s="94"/>
      <c r="K474" s="140"/>
      <c r="L474" s="140"/>
      <c r="M474" s="8"/>
      <c r="N474" s="537"/>
      <c r="O474" s="83"/>
      <c r="P474" s="83"/>
      <c r="Q474" s="83"/>
      <c r="R474" s="484"/>
      <c r="S474" s="232"/>
      <c r="T474" s="232"/>
      <c r="U474" s="24"/>
      <c r="V474" s="26"/>
      <c r="W474" s="484"/>
      <c r="X474" s="56"/>
      <c r="Y474" s="526"/>
      <c r="Z474" s="213" t="s">
        <v>30</v>
      </c>
      <c r="AA474" s="74">
        <v>5.0</v>
      </c>
      <c r="AB474" s="522" t="s">
        <v>31</v>
      </c>
      <c r="AC474" s="45">
        <f>ROUND(ROUND(ROUND(H440*Q464,0)*V471,0)*Y473,0)-AA474</f>
        <v>276</v>
      </c>
      <c r="AD474" s="79"/>
    </row>
    <row r="475" ht="16.5" customHeight="1">
      <c r="A475" s="29">
        <v>61.0</v>
      </c>
      <c r="B475" s="29">
        <v>1239.0</v>
      </c>
      <c r="C475" s="518" t="s">
        <v>8421</v>
      </c>
      <c r="D475" s="389"/>
      <c r="E475" s="389"/>
      <c r="F475" s="527"/>
      <c r="G475" s="527"/>
      <c r="H475" s="527"/>
      <c r="I475" s="532"/>
      <c r="J475" s="130" t="s">
        <v>7983</v>
      </c>
      <c r="K475" s="538"/>
      <c r="L475" s="538"/>
      <c r="M475" s="538"/>
      <c r="N475" s="37"/>
      <c r="O475" s="7"/>
      <c r="P475" s="7"/>
      <c r="Q475" s="7"/>
      <c r="R475" s="520"/>
      <c r="S475" s="38"/>
      <c r="T475" s="38"/>
      <c r="U475" s="6"/>
      <c r="V475" s="7"/>
      <c r="W475" s="37"/>
      <c r="X475" s="7"/>
      <c r="Y475" s="39"/>
      <c r="Z475" s="213"/>
      <c r="AA475" s="213"/>
      <c r="AB475" s="213"/>
      <c r="AC475" s="45">
        <f>ROUND(H440*M476,0)</f>
        <v>750</v>
      </c>
      <c r="AD475" s="79"/>
    </row>
    <row r="476" ht="16.5" customHeight="1">
      <c r="A476" s="29">
        <v>61.0</v>
      </c>
      <c r="B476" s="29">
        <v>1240.0</v>
      </c>
      <c r="C476" s="518" t="s">
        <v>8422</v>
      </c>
      <c r="D476" s="231"/>
      <c r="E476" s="231"/>
      <c r="F476" s="174"/>
      <c r="G476" s="174"/>
      <c r="H476" s="174"/>
      <c r="I476" s="523"/>
      <c r="J476" s="482"/>
      <c r="K476" s="539"/>
      <c r="L476" s="83" t="s">
        <v>21</v>
      </c>
      <c r="M476" s="540">
        <v>0.965</v>
      </c>
      <c r="N476" s="52"/>
      <c r="O476" s="8"/>
      <c r="P476" s="8"/>
      <c r="Q476" s="8"/>
      <c r="R476" s="521"/>
      <c r="S476" s="53"/>
      <c r="T476" s="53"/>
      <c r="U476" s="14"/>
      <c r="V476" s="8"/>
      <c r="W476" s="52"/>
      <c r="X476" s="8"/>
      <c r="Y476" s="109"/>
      <c r="Z476" s="213" t="s">
        <v>30</v>
      </c>
      <c r="AA476" s="74">
        <v>5.0</v>
      </c>
      <c r="AB476" s="522" t="s">
        <v>31</v>
      </c>
      <c r="AC476" s="45">
        <f>ROUND(H440*M476,0)-AA476</f>
        <v>745</v>
      </c>
      <c r="AD476" s="79"/>
    </row>
    <row r="477" ht="16.5" customHeight="1">
      <c r="A477" s="29">
        <v>61.0</v>
      </c>
      <c r="B477" s="29">
        <v>1865.0</v>
      </c>
      <c r="C477" s="518" t="s">
        <v>8423</v>
      </c>
      <c r="D477" s="231"/>
      <c r="E477" s="231"/>
      <c r="F477" s="174"/>
      <c r="G477" s="174"/>
      <c r="H477" s="174"/>
      <c r="I477" s="523"/>
      <c r="J477" s="482"/>
      <c r="K477" s="140"/>
      <c r="L477" s="140"/>
      <c r="M477" s="8"/>
      <c r="N477" s="52"/>
      <c r="O477" s="8"/>
      <c r="P477" s="8"/>
      <c r="Q477" s="8"/>
      <c r="R477" s="521"/>
      <c r="S477" s="53"/>
      <c r="T477" s="53"/>
      <c r="U477" s="14"/>
      <c r="V477" s="54"/>
      <c r="W477" s="524" t="s">
        <v>20</v>
      </c>
      <c r="X477" s="41" t="s">
        <v>21</v>
      </c>
      <c r="Y477" s="86">
        <v>0.85</v>
      </c>
      <c r="Z477" s="75"/>
      <c r="AA477" s="213"/>
      <c r="AB477" s="213"/>
      <c r="AC477" s="45">
        <f>ROUND(ROUND(H440*M476,0)*Y477,0)</f>
        <v>638</v>
      </c>
      <c r="AD477" s="79"/>
    </row>
    <row r="478" ht="16.5" customHeight="1">
      <c r="A478" s="29">
        <v>61.0</v>
      </c>
      <c r="B478" s="29">
        <v>1866.0</v>
      </c>
      <c r="C478" s="518" t="s">
        <v>8424</v>
      </c>
      <c r="D478" s="231"/>
      <c r="E478" s="231"/>
      <c r="F478" s="527"/>
      <c r="G478" s="527"/>
      <c r="H478" s="527"/>
      <c r="I478" s="532"/>
      <c r="J478" s="94"/>
      <c r="K478" s="140"/>
      <c r="L478" s="140"/>
      <c r="M478" s="8"/>
      <c r="N478" s="52"/>
      <c r="O478" s="8"/>
      <c r="P478" s="8"/>
      <c r="Q478" s="8"/>
      <c r="R478" s="525"/>
      <c r="S478" s="180"/>
      <c r="T478" s="180"/>
      <c r="U478" s="21"/>
      <c r="V478" s="109"/>
      <c r="W478" s="484"/>
      <c r="X478" s="56"/>
      <c r="Y478" s="526"/>
      <c r="Z478" s="213" t="s">
        <v>30</v>
      </c>
      <c r="AA478" s="74">
        <v>5.0</v>
      </c>
      <c r="AB478" s="522" t="s">
        <v>31</v>
      </c>
      <c r="AC478" s="45">
        <f>ROUND(ROUND(H440*M476,0)*Y477,0)-AA478</f>
        <v>633</v>
      </c>
      <c r="AD478" s="79"/>
    </row>
    <row r="479" ht="16.5" customHeight="1">
      <c r="A479" s="29">
        <v>61.0</v>
      </c>
      <c r="B479" s="29">
        <v>1241.0</v>
      </c>
      <c r="C479" s="518" t="s">
        <v>8425</v>
      </c>
      <c r="D479" s="231"/>
      <c r="E479" s="231"/>
      <c r="F479" s="527"/>
      <c r="G479" s="527"/>
      <c r="H479" s="527"/>
      <c r="I479" s="532"/>
      <c r="J479" s="94"/>
      <c r="K479" s="140"/>
      <c r="L479" s="140"/>
      <c r="M479" s="8"/>
      <c r="N479" s="52"/>
      <c r="O479" s="8"/>
      <c r="P479" s="8"/>
      <c r="Q479" s="8"/>
      <c r="R479" s="102" t="s">
        <v>326</v>
      </c>
      <c r="S479" s="487"/>
      <c r="T479" s="487"/>
      <c r="U479" s="41" t="s">
        <v>21</v>
      </c>
      <c r="V479" s="60">
        <v>0.7</v>
      </c>
      <c r="W479" s="37"/>
      <c r="X479" s="7"/>
      <c r="Y479" s="39"/>
      <c r="Z479" s="213"/>
      <c r="AA479" s="213"/>
      <c r="AB479" s="213"/>
      <c r="AC479" s="45">
        <f>ROUND(ROUND(H440*M476,0)*V479,0)</f>
        <v>525</v>
      </c>
      <c r="AD479" s="79"/>
    </row>
    <row r="480" ht="16.5" customHeight="1">
      <c r="A480" s="29">
        <v>61.0</v>
      </c>
      <c r="B480" s="29">
        <v>1242.0</v>
      </c>
      <c r="C480" s="518" t="s">
        <v>8426</v>
      </c>
      <c r="D480" s="231"/>
      <c r="E480" s="231"/>
      <c r="F480" s="527"/>
      <c r="G480" s="527"/>
      <c r="H480" s="8"/>
      <c r="I480" s="144"/>
      <c r="J480" s="94"/>
      <c r="K480" s="140"/>
      <c r="L480" s="140"/>
      <c r="M480" s="8"/>
      <c r="N480" s="52"/>
      <c r="O480" s="8"/>
      <c r="P480" s="8"/>
      <c r="Q480" s="8"/>
      <c r="R480" s="482"/>
      <c r="U480" s="83"/>
      <c r="V480" s="528"/>
      <c r="W480" s="227"/>
      <c r="X480" s="22"/>
      <c r="Y480" s="109"/>
      <c r="Z480" s="213" t="s">
        <v>30</v>
      </c>
      <c r="AA480" s="74">
        <v>5.0</v>
      </c>
      <c r="AB480" s="522" t="s">
        <v>31</v>
      </c>
      <c r="AC480" s="45">
        <f>ROUND(ROUND(H440*M476,0)*V479,0)-AA480</f>
        <v>520</v>
      </c>
      <c r="AD480" s="79"/>
    </row>
    <row r="481" ht="16.5" customHeight="1">
      <c r="A481" s="29">
        <v>61.0</v>
      </c>
      <c r="B481" s="29">
        <v>1867.0</v>
      </c>
      <c r="C481" s="518" t="s">
        <v>8427</v>
      </c>
      <c r="D481" s="389"/>
      <c r="E481" s="231"/>
      <c r="F481" s="113"/>
      <c r="G481" s="113"/>
      <c r="H481" s="8"/>
      <c r="I481" s="144"/>
      <c r="J481" s="94"/>
      <c r="K481" s="140"/>
      <c r="L481" s="140"/>
      <c r="M481" s="8"/>
      <c r="N481" s="52"/>
      <c r="O481" s="8"/>
      <c r="P481" s="8"/>
      <c r="Q481" s="8"/>
      <c r="R481" s="482"/>
      <c r="U481" s="99"/>
      <c r="V481" s="529"/>
      <c r="W481" s="524" t="s">
        <v>20</v>
      </c>
      <c r="X481" s="41" t="s">
        <v>21</v>
      </c>
      <c r="Y481" s="86">
        <v>0.85</v>
      </c>
      <c r="Z481" s="75"/>
      <c r="AA481" s="213"/>
      <c r="AB481" s="213"/>
      <c r="AC481" s="45">
        <f>ROUND(ROUND(ROUND(H440*M476,0)*V479,0)*Y481,0)</f>
        <v>446</v>
      </c>
      <c r="AD481" s="79"/>
    </row>
    <row r="482" ht="16.5" customHeight="1">
      <c r="A482" s="29">
        <v>61.0</v>
      </c>
      <c r="B482" s="29">
        <v>1868.0</v>
      </c>
      <c r="C482" s="518" t="s">
        <v>8428</v>
      </c>
      <c r="D482" s="389"/>
      <c r="E482" s="231"/>
      <c r="F482" s="113"/>
      <c r="G482" s="113"/>
      <c r="H482" s="8"/>
      <c r="I482" s="144"/>
      <c r="J482" s="94"/>
      <c r="K482" s="140"/>
      <c r="L482" s="140"/>
      <c r="M482" s="8"/>
      <c r="N482" s="52"/>
      <c r="O482" s="8"/>
      <c r="P482" s="8"/>
      <c r="Q482" s="8"/>
      <c r="R482" s="530"/>
      <c r="S482" s="531"/>
      <c r="T482" s="24"/>
      <c r="U482" s="24"/>
      <c r="V482" s="26"/>
      <c r="W482" s="484"/>
      <c r="X482" s="56"/>
      <c r="Y482" s="526"/>
      <c r="Z482" s="213" t="s">
        <v>30</v>
      </c>
      <c r="AA482" s="74">
        <v>5.0</v>
      </c>
      <c r="AB482" s="522" t="s">
        <v>31</v>
      </c>
      <c r="AC482" s="45">
        <f>ROUND(ROUND(ROUND(H440*M476,0)*V479,0)*Y481,0)-AA482</f>
        <v>441</v>
      </c>
      <c r="AD482" s="79"/>
    </row>
    <row r="483" ht="16.5" customHeight="1">
      <c r="A483" s="29">
        <v>61.0</v>
      </c>
      <c r="B483" s="29">
        <v>1753.0</v>
      </c>
      <c r="C483" s="518" t="s">
        <v>8429</v>
      </c>
      <c r="D483" s="389"/>
      <c r="E483" s="231"/>
      <c r="F483" s="113"/>
      <c r="G483" s="113"/>
      <c r="H483" s="8"/>
      <c r="I483" s="144"/>
      <c r="J483" s="94"/>
      <c r="K483" s="140"/>
      <c r="L483" s="140"/>
      <c r="M483" s="8"/>
      <c r="N483" s="52"/>
      <c r="O483" s="8"/>
      <c r="P483" s="8"/>
      <c r="Q483" s="54"/>
      <c r="R483" s="102" t="s">
        <v>329</v>
      </c>
      <c r="S483" s="487"/>
      <c r="T483" s="487"/>
      <c r="U483" s="83" t="s">
        <v>21</v>
      </c>
      <c r="V483" s="528">
        <v>0.85</v>
      </c>
      <c r="W483" s="37"/>
      <c r="X483" s="7"/>
      <c r="Y483" s="39"/>
      <c r="Z483" s="213"/>
      <c r="AA483" s="213"/>
      <c r="AB483" s="213"/>
      <c r="AC483" s="45">
        <f>ROUND(ROUND(H440*M476,0)*V483,0)</f>
        <v>638</v>
      </c>
      <c r="AD483" s="79"/>
    </row>
    <row r="484" ht="16.5" customHeight="1">
      <c r="A484" s="29">
        <v>61.0</v>
      </c>
      <c r="B484" s="29">
        <v>1754.0</v>
      </c>
      <c r="C484" s="518" t="s">
        <v>8430</v>
      </c>
      <c r="D484" s="389"/>
      <c r="E484" s="231"/>
      <c r="F484" s="113"/>
      <c r="G484" s="113"/>
      <c r="H484" s="8"/>
      <c r="I484" s="144"/>
      <c r="J484" s="94"/>
      <c r="K484" s="140"/>
      <c r="L484" s="140"/>
      <c r="M484" s="8"/>
      <c r="N484" s="52"/>
      <c r="O484" s="8"/>
      <c r="P484" s="8"/>
      <c r="Q484" s="8"/>
      <c r="R484" s="482"/>
      <c r="U484" s="83"/>
      <c r="V484" s="528"/>
      <c r="W484" s="227"/>
      <c r="X484" s="22"/>
      <c r="Y484" s="109"/>
      <c r="Z484" s="213" t="s">
        <v>30</v>
      </c>
      <c r="AA484" s="74">
        <v>5.0</v>
      </c>
      <c r="AB484" s="522" t="s">
        <v>31</v>
      </c>
      <c r="AC484" s="45">
        <f>ROUND(ROUND(H440*M476,0)*V483,0)-AA484</f>
        <v>633</v>
      </c>
      <c r="AD484" s="79"/>
    </row>
    <row r="485" ht="16.5" customHeight="1">
      <c r="A485" s="29">
        <v>61.0</v>
      </c>
      <c r="B485" s="29">
        <v>1869.0</v>
      </c>
      <c r="C485" s="518" t="s">
        <v>8431</v>
      </c>
      <c r="D485" s="389"/>
      <c r="E485" s="231"/>
      <c r="F485" s="527"/>
      <c r="G485" s="527"/>
      <c r="H485" s="527"/>
      <c r="I485" s="532"/>
      <c r="J485" s="94"/>
      <c r="K485" s="140"/>
      <c r="L485" s="140"/>
      <c r="M485" s="8"/>
      <c r="N485" s="52"/>
      <c r="O485" s="8"/>
      <c r="P485" s="8"/>
      <c r="Q485" s="8"/>
      <c r="R485" s="482"/>
      <c r="U485" s="99"/>
      <c r="V485" s="529"/>
      <c r="W485" s="524" t="s">
        <v>20</v>
      </c>
      <c r="X485" s="41" t="s">
        <v>21</v>
      </c>
      <c r="Y485" s="86">
        <v>0.85</v>
      </c>
      <c r="Z485" s="75"/>
      <c r="AA485" s="213"/>
      <c r="AB485" s="213"/>
      <c r="AC485" s="45">
        <f>ROUND(ROUND(ROUND(H440*M476,0)*V483,0)*Y485,0)</f>
        <v>542</v>
      </c>
      <c r="AD485" s="79"/>
    </row>
    <row r="486" ht="16.5" customHeight="1">
      <c r="A486" s="29">
        <v>61.0</v>
      </c>
      <c r="B486" s="29">
        <v>1870.0</v>
      </c>
      <c r="C486" s="518" t="s">
        <v>8432</v>
      </c>
      <c r="D486" s="389"/>
      <c r="E486" s="231"/>
      <c r="F486" s="527"/>
      <c r="G486" s="527"/>
      <c r="H486" s="527"/>
      <c r="I486" s="532"/>
      <c r="J486" s="94"/>
      <c r="K486" s="140"/>
      <c r="L486" s="140"/>
      <c r="M486" s="8"/>
      <c r="N486" s="227"/>
      <c r="O486" s="22"/>
      <c r="P486" s="22"/>
      <c r="Q486" s="109"/>
      <c r="R486" s="484"/>
      <c r="S486" s="232"/>
      <c r="T486" s="232"/>
      <c r="U486" s="24"/>
      <c r="V486" s="26"/>
      <c r="W486" s="484"/>
      <c r="X486" s="56"/>
      <c r="Y486" s="526"/>
      <c r="Z486" s="213" t="s">
        <v>30</v>
      </c>
      <c r="AA486" s="74">
        <v>5.0</v>
      </c>
      <c r="AB486" s="522" t="s">
        <v>31</v>
      </c>
      <c r="AC486" s="45">
        <f>ROUND(ROUND(ROUND(H440*M476,0)*V483,0)*Y485,0)-AA486</f>
        <v>537</v>
      </c>
      <c r="AD486" s="79"/>
    </row>
    <row r="487" ht="16.5" customHeight="1">
      <c r="A487" s="29">
        <v>61.0</v>
      </c>
      <c r="B487" s="29">
        <v>1243.0</v>
      </c>
      <c r="C487" s="518" t="s">
        <v>8433</v>
      </c>
      <c r="D487" s="389"/>
      <c r="E487" s="389"/>
      <c r="F487" s="527"/>
      <c r="G487" s="527"/>
      <c r="H487" s="527"/>
      <c r="I487" s="532"/>
      <c r="J487" s="94"/>
      <c r="K487" s="140"/>
      <c r="L487" s="140"/>
      <c r="M487" s="8"/>
      <c r="N487" s="206" t="s">
        <v>23</v>
      </c>
      <c r="O487" s="102" t="s">
        <v>24</v>
      </c>
      <c r="P487" s="533"/>
      <c r="Q487" s="533"/>
      <c r="R487" s="520"/>
      <c r="S487" s="38"/>
      <c r="T487" s="38"/>
      <c r="U487" s="6"/>
      <c r="V487" s="7"/>
      <c r="W487" s="37"/>
      <c r="X487" s="7"/>
      <c r="Y487" s="39"/>
      <c r="Z487" s="213"/>
      <c r="AA487" s="213"/>
      <c r="AB487" s="213"/>
      <c r="AC487" s="45">
        <f>ROUND(ROUND(H440*M476,0)*Q488,0)</f>
        <v>525</v>
      </c>
      <c r="AD487" s="79"/>
    </row>
    <row r="488" ht="16.5" customHeight="1">
      <c r="A488" s="29">
        <v>61.0</v>
      </c>
      <c r="B488" s="29">
        <v>1244.0</v>
      </c>
      <c r="C488" s="518" t="s">
        <v>8434</v>
      </c>
      <c r="D488" s="389"/>
      <c r="E488" s="389"/>
      <c r="F488" s="527"/>
      <c r="G488" s="527"/>
      <c r="H488" s="527"/>
      <c r="I488" s="532"/>
      <c r="J488" s="94"/>
      <c r="K488" s="140"/>
      <c r="L488" s="140"/>
      <c r="M488" s="8"/>
      <c r="N488" s="481"/>
      <c r="O488" s="482"/>
      <c r="P488" s="83" t="s">
        <v>21</v>
      </c>
      <c r="Q488" s="528">
        <v>0.7</v>
      </c>
      <c r="R488" s="521"/>
      <c r="S488" s="53"/>
      <c r="T488" s="53"/>
      <c r="U488" s="14"/>
      <c r="V488" s="8"/>
      <c r="W488" s="52"/>
      <c r="X488" s="8"/>
      <c r="Y488" s="109"/>
      <c r="Z488" s="213" t="s">
        <v>30</v>
      </c>
      <c r="AA488" s="74">
        <v>5.0</v>
      </c>
      <c r="AB488" s="522" t="s">
        <v>31</v>
      </c>
      <c r="AC488" s="45">
        <f>ROUND(ROUND(H440*M476,0)*Q488,0)-AA488</f>
        <v>520</v>
      </c>
      <c r="AD488" s="79"/>
    </row>
    <row r="489" ht="16.5" customHeight="1">
      <c r="A489" s="29">
        <v>61.0</v>
      </c>
      <c r="B489" s="29">
        <v>1871.0</v>
      </c>
      <c r="C489" s="518" t="s">
        <v>8435</v>
      </c>
      <c r="D489" s="389"/>
      <c r="E489" s="389"/>
      <c r="F489" s="527"/>
      <c r="G489" s="527"/>
      <c r="H489" s="527"/>
      <c r="I489" s="532"/>
      <c r="J489" s="94"/>
      <c r="K489" s="140"/>
      <c r="L489" s="140"/>
      <c r="M489" s="8"/>
      <c r="N489" s="481"/>
      <c r="O489" s="482"/>
      <c r="P489" s="14"/>
      <c r="Q489" s="14"/>
      <c r="R489" s="521"/>
      <c r="S489" s="53"/>
      <c r="T489" s="53"/>
      <c r="U489" s="14"/>
      <c r="V489" s="54"/>
      <c r="W489" s="524" t="s">
        <v>20</v>
      </c>
      <c r="X489" s="41" t="s">
        <v>21</v>
      </c>
      <c r="Y489" s="86">
        <v>0.85</v>
      </c>
      <c r="Z489" s="75"/>
      <c r="AA489" s="213"/>
      <c r="AB489" s="213"/>
      <c r="AC489" s="45">
        <f>ROUND(ROUND(ROUND(H440*M476,0)*Q488,0)*Y489,0)</f>
        <v>446</v>
      </c>
      <c r="AD489" s="79"/>
    </row>
    <row r="490" ht="16.5" customHeight="1">
      <c r="A490" s="29">
        <v>61.0</v>
      </c>
      <c r="B490" s="29">
        <v>1872.0</v>
      </c>
      <c r="C490" s="518" t="s">
        <v>8436</v>
      </c>
      <c r="D490" s="389"/>
      <c r="E490" s="389"/>
      <c r="F490" s="527"/>
      <c r="G490" s="527"/>
      <c r="H490" s="527"/>
      <c r="I490" s="532"/>
      <c r="J490" s="94"/>
      <c r="K490" s="140"/>
      <c r="L490" s="140"/>
      <c r="M490" s="8"/>
      <c r="N490" s="535"/>
      <c r="O490" s="14"/>
      <c r="P490" s="83"/>
      <c r="Q490" s="83"/>
      <c r="R490" s="525"/>
      <c r="S490" s="180"/>
      <c r="T490" s="180"/>
      <c r="U490" s="21"/>
      <c r="V490" s="109"/>
      <c r="W490" s="484"/>
      <c r="X490" s="56"/>
      <c r="Y490" s="526"/>
      <c r="Z490" s="213" t="s">
        <v>30</v>
      </c>
      <c r="AA490" s="74">
        <v>5.0</v>
      </c>
      <c r="AB490" s="522" t="s">
        <v>31</v>
      </c>
      <c r="AC490" s="45">
        <f>ROUND(ROUND(ROUND(H440*M476,0)*Q488,0)*Y489,0)-AA490</f>
        <v>441</v>
      </c>
      <c r="AD490" s="79"/>
    </row>
    <row r="491" ht="16.5" customHeight="1">
      <c r="A491" s="29">
        <v>61.0</v>
      </c>
      <c r="B491" s="29">
        <v>1245.0</v>
      </c>
      <c r="C491" s="518" t="s">
        <v>8437</v>
      </c>
      <c r="D491" s="389"/>
      <c r="E491" s="389"/>
      <c r="F491" s="527"/>
      <c r="G491" s="527"/>
      <c r="H491" s="527"/>
      <c r="I491" s="532"/>
      <c r="J491" s="94"/>
      <c r="K491" s="140"/>
      <c r="L491" s="140"/>
      <c r="M491" s="8"/>
      <c r="N491" s="536"/>
      <c r="O491" s="14"/>
      <c r="P491" s="14"/>
      <c r="Q491" s="14"/>
      <c r="R491" s="102" t="s">
        <v>326</v>
      </c>
      <c r="S491" s="487"/>
      <c r="T491" s="487"/>
      <c r="U491" s="41" t="s">
        <v>21</v>
      </c>
      <c r="V491" s="60">
        <v>0.7</v>
      </c>
      <c r="W491" s="37"/>
      <c r="X491" s="7"/>
      <c r="Y491" s="39"/>
      <c r="Z491" s="213"/>
      <c r="AA491" s="213"/>
      <c r="AB491" s="213"/>
      <c r="AC491" s="45">
        <f>ROUND(ROUND(ROUND(H440*M476,0)*Q488,0)*V491,0)</f>
        <v>368</v>
      </c>
      <c r="AD491" s="79"/>
    </row>
    <row r="492" ht="16.5" customHeight="1">
      <c r="A492" s="29">
        <v>61.0</v>
      </c>
      <c r="B492" s="29">
        <v>1246.0</v>
      </c>
      <c r="C492" s="518" t="s">
        <v>8438</v>
      </c>
      <c r="D492" s="389"/>
      <c r="E492" s="389"/>
      <c r="F492" s="527"/>
      <c r="G492" s="527"/>
      <c r="H492" s="527"/>
      <c r="I492" s="532"/>
      <c r="J492" s="94"/>
      <c r="K492" s="140"/>
      <c r="L492" s="140"/>
      <c r="M492" s="8"/>
      <c r="N492" s="536"/>
      <c r="O492" s="14"/>
      <c r="P492" s="14"/>
      <c r="Q492" s="14"/>
      <c r="R492" s="482"/>
      <c r="U492" s="83"/>
      <c r="V492" s="528"/>
      <c r="W492" s="227"/>
      <c r="X492" s="22"/>
      <c r="Y492" s="109"/>
      <c r="Z492" s="213" t="s">
        <v>30</v>
      </c>
      <c r="AA492" s="74">
        <v>5.0</v>
      </c>
      <c r="AB492" s="522" t="s">
        <v>31</v>
      </c>
      <c r="AC492" s="45">
        <f>ROUND(ROUND(ROUND(H440*M476,0)*Q488,0)*V491,0)-AA492</f>
        <v>363</v>
      </c>
      <c r="AD492" s="79"/>
    </row>
    <row r="493" ht="16.5" customHeight="1">
      <c r="A493" s="29">
        <v>61.0</v>
      </c>
      <c r="B493" s="29">
        <v>1873.0</v>
      </c>
      <c r="C493" s="518" t="s">
        <v>8439</v>
      </c>
      <c r="D493" s="389"/>
      <c r="E493" s="389"/>
      <c r="F493" s="527"/>
      <c r="G493" s="527"/>
      <c r="H493" s="527"/>
      <c r="I493" s="532"/>
      <c r="J493" s="94"/>
      <c r="K493" s="140"/>
      <c r="L493" s="140"/>
      <c r="M493" s="8"/>
      <c r="N493" s="254"/>
      <c r="O493" s="83"/>
      <c r="P493" s="83"/>
      <c r="R493" s="482"/>
      <c r="U493" s="99"/>
      <c r="V493" s="529"/>
      <c r="W493" s="524" t="s">
        <v>20</v>
      </c>
      <c r="X493" s="41" t="s">
        <v>21</v>
      </c>
      <c r="Y493" s="86">
        <v>0.85</v>
      </c>
      <c r="Z493" s="75"/>
      <c r="AA493" s="213"/>
      <c r="AB493" s="213"/>
      <c r="AC493" s="45">
        <f>ROUND(ROUND(ROUND(ROUND(H440*M476,0)*Q488,0)*V491,0)*Y493,0)</f>
        <v>313</v>
      </c>
      <c r="AD493" s="79"/>
    </row>
    <row r="494" ht="16.5" customHeight="1">
      <c r="A494" s="29">
        <v>61.0</v>
      </c>
      <c r="B494" s="29">
        <v>1874.0</v>
      </c>
      <c r="C494" s="518" t="s">
        <v>8440</v>
      </c>
      <c r="D494" s="389"/>
      <c r="E494" s="389"/>
      <c r="F494" s="527"/>
      <c r="G494" s="527"/>
      <c r="H494" s="527"/>
      <c r="I494" s="532"/>
      <c r="J494" s="94"/>
      <c r="K494" s="140"/>
      <c r="L494" s="140"/>
      <c r="M494" s="8"/>
      <c r="N494" s="254"/>
      <c r="O494" s="83"/>
      <c r="P494" s="83"/>
      <c r="Q494" s="83"/>
      <c r="R494" s="530"/>
      <c r="S494" s="531"/>
      <c r="T494" s="24"/>
      <c r="U494" s="24"/>
      <c r="V494" s="26"/>
      <c r="W494" s="484"/>
      <c r="X494" s="56"/>
      <c r="Y494" s="526"/>
      <c r="Z494" s="213" t="s">
        <v>30</v>
      </c>
      <c r="AA494" s="74">
        <v>5.0</v>
      </c>
      <c r="AB494" s="522" t="s">
        <v>31</v>
      </c>
      <c r="AC494" s="45">
        <f>ROUND(ROUND(ROUND(ROUND(H440*M476,0)*Q488,0)*V491,0)*Y493,0)-AA494</f>
        <v>308</v>
      </c>
      <c r="AD494" s="79"/>
    </row>
    <row r="495" ht="16.5" customHeight="1">
      <c r="A495" s="29">
        <v>61.0</v>
      </c>
      <c r="B495" s="29">
        <v>1755.0</v>
      </c>
      <c r="C495" s="518" t="s">
        <v>8441</v>
      </c>
      <c r="D495" s="389"/>
      <c r="E495" s="389"/>
      <c r="F495" s="527"/>
      <c r="G495" s="527"/>
      <c r="H495" s="527"/>
      <c r="I495" s="532"/>
      <c r="J495" s="94"/>
      <c r="K495" s="140"/>
      <c r="L495" s="140"/>
      <c r="M495" s="8"/>
      <c r="N495" s="536"/>
      <c r="O495" s="83"/>
      <c r="P495" s="528"/>
      <c r="Q495" s="486"/>
      <c r="R495" s="102" t="s">
        <v>329</v>
      </c>
      <c r="S495" s="487"/>
      <c r="T495" s="487"/>
      <c r="U495" s="83" t="s">
        <v>21</v>
      </c>
      <c r="V495" s="528">
        <v>0.85</v>
      </c>
      <c r="W495" s="37"/>
      <c r="X495" s="7"/>
      <c r="Y495" s="39"/>
      <c r="Z495" s="213"/>
      <c r="AA495" s="213"/>
      <c r="AB495" s="213"/>
      <c r="AC495" s="45">
        <f>ROUND(ROUND(ROUND(H440*M476,0)*Q488,0)*V495,0)</f>
        <v>446</v>
      </c>
      <c r="AD495" s="79"/>
    </row>
    <row r="496" ht="16.5" customHeight="1">
      <c r="A496" s="29">
        <v>61.0</v>
      </c>
      <c r="B496" s="29">
        <v>1756.0</v>
      </c>
      <c r="C496" s="518" t="s">
        <v>8442</v>
      </c>
      <c r="D496" s="389"/>
      <c r="E496" s="389"/>
      <c r="F496" s="527"/>
      <c r="G496" s="527"/>
      <c r="H496" s="527"/>
      <c r="I496" s="532"/>
      <c r="J496" s="94"/>
      <c r="K496" s="140"/>
      <c r="L496" s="140"/>
      <c r="M496" s="8"/>
      <c r="N496" s="536"/>
      <c r="O496" s="83"/>
      <c r="P496" s="528"/>
      <c r="Q496" s="528"/>
      <c r="R496" s="482"/>
      <c r="U496" s="83"/>
      <c r="V496" s="528"/>
      <c r="W496" s="227"/>
      <c r="X496" s="22"/>
      <c r="Y496" s="109"/>
      <c r="Z496" s="213" t="s">
        <v>30</v>
      </c>
      <c r="AA496" s="74">
        <v>5.0</v>
      </c>
      <c r="AB496" s="522" t="s">
        <v>31</v>
      </c>
      <c r="AC496" s="45">
        <f>ROUND(ROUND(ROUND(H440*M476,0)*Q488,0)*V495,0)-AA496</f>
        <v>441</v>
      </c>
      <c r="AD496" s="79"/>
    </row>
    <row r="497" ht="16.5" customHeight="1">
      <c r="A497" s="29">
        <v>61.0</v>
      </c>
      <c r="B497" s="29">
        <v>1875.0</v>
      </c>
      <c r="C497" s="518" t="s">
        <v>8443</v>
      </c>
      <c r="D497" s="389"/>
      <c r="E497" s="389"/>
      <c r="F497" s="527"/>
      <c r="G497" s="527"/>
      <c r="H497" s="527"/>
      <c r="I497" s="532"/>
      <c r="J497" s="94"/>
      <c r="K497" s="140"/>
      <c r="L497" s="140"/>
      <c r="M497" s="8"/>
      <c r="N497" s="254"/>
      <c r="O497" s="83"/>
      <c r="P497" s="528"/>
      <c r="Q497" s="528"/>
      <c r="R497" s="482"/>
      <c r="U497" s="99"/>
      <c r="V497" s="529"/>
      <c r="W497" s="524" t="s">
        <v>20</v>
      </c>
      <c r="X497" s="41" t="s">
        <v>21</v>
      </c>
      <c r="Y497" s="86">
        <v>0.85</v>
      </c>
      <c r="Z497" s="75"/>
      <c r="AA497" s="213"/>
      <c r="AB497" s="213"/>
      <c r="AC497" s="45">
        <f>ROUND(ROUND(ROUND(ROUND(H440*M476,0)*Q488,0)*V495,0)*Y497,0)</f>
        <v>379</v>
      </c>
      <c r="AD497" s="79"/>
    </row>
    <row r="498" ht="16.5" customHeight="1">
      <c r="A498" s="29">
        <v>61.0</v>
      </c>
      <c r="B498" s="29">
        <v>1876.0</v>
      </c>
      <c r="C498" s="518" t="s">
        <v>8444</v>
      </c>
      <c r="D498" s="389"/>
      <c r="E498" s="389"/>
      <c r="F498" s="527"/>
      <c r="G498" s="527"/>
      <c r="H498" s="527"/>
      <c r="I498" s="532"/>
      <c r="J498" s="94"/>
      <c r="K498" s="140"/>
      <c r="L498" s="140"/>
      <c r="M498" s="8"/>
      <c r="N498" s="536"/>
      <c r="O498" s="83"/>
      <c r="P498" s="83"/>
      <c r="Q498" s="83"/>
      <c r="R498" s="484"/>
      <c r="S498" s="232"/>
      <c r="T498" s="232"/>
      <c r="U498" s="24"/>
      <c r="V498" s="26"/>
      <c r="W498" s="484"/>
      <c r="X498" s="56"/>
      <c r="Y498" s="526"/>
      <c r="Z498" s="213" t="s">
        <v>30</v>
      </c>
      <c r="AA498" s="74">
        <v>5.0</v>
      </c>
      <c r="AB498" s="522" t="s">
        <v>31</v>
      </c>
      <c r="AC498" s="45">
        <f>ROUND(ROUND(ROUND(ROUND(H440*M476,0)*Q488,0)*V495,0)*Y497,0)-AA498</f>
        <v>374</v>
      </c>
      <c r="AD498" s="79"/>
    </row>
    <row r="499" ht="16.5" customHeight="1">
      <c r="A499" s="29">
        <v>61.0</v>
      </c>
      <c r="B499" s="29">
        <v>1877.0</v>
      </c>
      <c r="C499" s="518" t="s">
        <v>8445</v>
      </c>
      <c r="D499" s="389"/>
      <c r="E499" s="389"/>
      <c r="F499" s="527"/>
      <c r="G499" s="527"/>
      <c r="H499" s="527"/>
      <c r="I499" s="532"/>
      <c r="J499" s="94"/>
      <c r="K499" s="140"/>
      <c r="L499" s="140"/>
      <c r="M499" s="8"/>
      <c r="N499" s="536"/>
      <c r="O499" s="102" t="s">
        <v>27</v>
      </c>
      <c r="P499" s="533"/>
      <c r="Q499" s="533"/>
      <c r="R499" s="520"/>
      <c r="S499" s="38"/>
      <c r="T499" s="99"/>
      <c r="U499" s="38"/>
      <c r="V499" s="6"/>
      <c r="W499" s="37"/>
      <c r="X499" s="7"/>
      <c r="Y499" s="39"/>
      <c r="Z499" s="213"/>
      <c r="AA499" s="213"/>
      <c r="AB499" s="213"/>
      <c r="AC499" s="45">
        <f>ROUND(ROUND(H440*M476,0)*Q500,0)</f>
        <v>375</v>
      </c>
      <c r="AD499" s="79"/>
    </row>
    <row r="500" ht="16.5" customHeight="1">
      <c r="A500" s="29">
        <v>61.0</v>
      </c>
      <c r="B500" s="29">
        <v>1878.0</v>
      </c>
      <c r="C500" s="518" t="s">
        <v>8446</v>
      </c>
      <c r="D500" s="389"/>
      <c r="E500" s="389"/>
      <c r="F500" s="527"/>
      <c r="G500" s="527"/>
      <c r="H500" s="527"/>
      <c r="I500" s="532"/>
      <c r="J500" s="94"/>
      <c r="K500" s="140"/>
      <c r="L500" s="140"/>
      <c r="M500" s="8"/>
      <c r="N500" s="535"/>
      <c r="O500" s="482"/>
      <c r="P500" s="83" t="s">
        <v>21</v>
      </c>
      <c r="Q500" s="528">
        <v>0.5</v>
      </c>
      <c r="R500" s="521"/>
      <c r="S500" s="53"/>
      <c r="T500" s="99"/>
      <c r="U500" s="53"/>
      <c r="V500" s="14"/>
      <c r="W500" s="52"/>
      <c r="X500" s="8"/>
      <c r="Y500" s="109"/>
      <c r="Z500" s="213" t="s">
        <v>30</v>
      </c>
      <c r="AA500" s="74">
        <v>5.0</v>
      </c>
      <c r="AB500" s="522" t="s">
        <v>31</v>
      </c>
      <c r="AC500" s="45">
        <f>ROUND(ROUND(H440*M476,0)*Q500,0)-AA500</f>
        <v>370</v>
      </c>
      <c r="AD500" s="79"/>
    </row>
    <row r="501" ht="16.5" customHeight="1">
      <c r="A501" s="29">
        <v>61.0</v>
      </c>
      <c r="B501" s="29">
        <v>1879.0</v>
      </c>
      <c r="C501" s="518" t="s">
        <v>8447</v>
      </c>
      <c r="D501" s="389"/>
      <c r="E501" s="389"/>
      <c r="F501" s="527"/>
      <c r="G501" s="527"/>
      <c r="H501" s="527"/>
      <c r="I501" s="532"/>
      <c r="J501" s="94"/>
      <c r="K501" s="140"/>
      <c r="L501" s="140"/>
      <c r="M501" s="8"/>
      <c r="N501" s="535"/>
      <c r="O501" s="482"/>
      <c r="P501" s="14"/>
      <c r="Q501" s="14"/>
      <c r="R501" s="521"/>
      <c r="S501" s="53"/>
      <c r="T501" s="99"/>
      <c r="U501" s="53"/>
      <c r="V501" s="14"/>
      <c r="W501" s="524" t="s">
        <v>20</v>
      </c>
      <c r="X501" s="41" t="s">
        <v>21</v>
      </c>
      <c r="Y501" s="86">
        <v>0.85</v>
      </c>
      <c r="Z501" s="75"/>
      <c r="AA501" s="213"/>
      <c r="AB501" s="213"/>
      <c r="AC501" s="45">
        <f>ROUND(ROUND(ROUND(H440*M476,0)*Q500,0)*Y501,0)</f>
        <v>319</v>
      </c>
      <c r="AD501" s="79"/>
    </row>
    <row r="502" ht="16.5" customHeight="1">
      <c r="A502" s="29">
        <v>61.0</v>
      </c>
      <c r="B502" s="29">
        <v>1880.0</v>
      </c>
      <c r="C502" s="518" t="s">
        <v>8448</v>
      </c>
      <c r="D502" s="389"/>
      <c r="E502" s="389"/>
      <c r="F502" s="527"/>
      <c r="G502" s="527"/>
      <c r="H502" s="527"/>
      <c r="I502" s="532"/>
      <c r="J502" s="94"/>
      <c r="K502" s="140"/>
      <c r="L502" s="140"/>
      <c r="M502" s="8"/>
      <c r="N502" s="535"/>
      <c r="O502" s="14"/>
      <c r="P502" s="83"/>
      <c r="Q502" s="83"/>
      <c r="R502" s="525"/>
      <c r="S502" s="180"/>
      <c r="T502" s="24"/>
      <c r="U502" s="180"/>
      <c r="V502" s="21"/>
      <c r="W502" s="484"/>
      <c r="X502" s="56"/>
      <c r="Y502" s="526"/>
      <c r="Z502" s="213" t="s">
        <v>30</v>
      </c>
      <c r="AA502" s="74">
        <v>5.0</v>
      </c>
      <c r="AB502" s="522" t="s">
        <v>31</v>
      </c>
      <c r="AC502" s="45">
        <f>ROUND(ROUND(ROUND(H440*M476,0)*Q500,0)*Y501,0)-AA502</f>
        <v>314</v>
      </c>
      <c r="AD502" s="79"/>
    </row>
    <row r="503" ht="16.5" customHeight="1">
      <c r="A503" s="29">
        <v>61.0</v>
      </c>
      <c r="B503" s="29">
        <v>1881.0</v>
      </c>
      <c r="C503" s="518" t="s">
        <v>8449</v>
      </c>
      <c r="D503" s="389"/>
      <c r="E503" s="389"/>
      <c r="F503" s="527"/>
      <c r="G503" s="527"/>
      <c r="H503" s="527"/>
      <c r="I503" s="532"/>
      <c r="J503" s="94"/>
      <c r="K503" s="140"/>
      <c r="L503" s="140"/>
      <c r="M503" s="8"/>
      <c r="N503" s="536"/>
      <c r="O503" s="14"/>
      <c r="P503" s="14"/>
      <c r="Q503" s="14"/>
      <c r="R503" s="102" t="s">
        <v>326</v>
      </c>
      <c r="S503" s="487"/>
      <c r="T503" s="487"/>
      <c r="U503" s="41" t="s">
        <v>21</v>
      </c>
      <c r="V503" s="60">
        <v>0.7</v>
      </c>
      <c r="W503" s="37"/>
      <c r="X503" s="7"/>
      <c r="Y503" s="39"/>
      <c r="Z503" s="213"/>
      <c r="AA503" s="213"/>
      <c r="AB503" s="213"/>
      <c r="AC503" s="45">
        <f>ROUND(ROUND(ROUND(H440*M476,0)*Q500,0)*V503,0)</f>
        <v>263</v>
      </c>
      <c r="AD503" s="79"/>
    </row>
    <row r="504" ht="16.5" customHeight="1">
      <c r="A504" s="29">
        <v>61.0</v>
      </c>
      <c r="B504" s="29">
        <v>1882.0</v>
      </c>
      <c r="C504" s="518" t="s">
        <v>8450</v>
      </c>
      <c r="D504" s="389"/>
      <c r="E504" s="389"/>
      <c r="F504" s="527"/>
      <c r="G504" s="527"/>
      <c r="H504" s="527"/>
      <c r="I504" s="532"/>
      <c r="J504" s="94"/>
      <c r="K504" s="140"/>
      <c r="L504" s="140"/>
      <c r="M504" s="8"/>
      <c r="N504" s="536"/>
      <c r="O504" s="14"/>
      <c r="P504" s="14"/>
      <c r="Q504" s="14"/>
      <c r="R504" s="482"/>
      <c r="U504" s="83"/>
      <c r="V504" s="528"/>
      <c r="W504" s="227"/>
      <c r="X504" s="22"/>
      <c r="Y504" s="109"/>
      <c r="Z504" s="213" t="s">
        <v>30</v>
      </c>
      <c r="AA504" s="74">
        <v>5.0</v>
      </c>
      <c r="AB504" s="522" t="s">
        <v>31</v>
      </c>
      <c r="AC504" s="45">
        <f>ROUND(ROUND(ROUND(H440*M476,0)*Q500,0)*V503,0)-AA504</f>
        <v>258</v>
      </c>
      <c r="AD504" s="79"/>
    </row>
    <row r="505" ht="16.5" customHeight="1">
      <c r="A505" s="29">
        <v>61.0</v>
      </c>
      <c r="B505" s="29">
        <v>1883.0</v>
      </c>
      <c r="C505" s="518" t="s">
        <v>8451</v>
      </c>
      <c r="D505" s="389"/>
      <c r="E505" s="389"/>
      <c r="F505" s="527"/>
      <c r="G505" s="527"/>
      <c r="H505" s="527"/>
      <c r="I505" s="532"/>
      <c r="J505" s="94"/>
      <c r="K505" s="140"/>
      <c r="L505" s="140"/>
      <c r="M505" s="8"/>
      <c r="N505" s="254"/>
      <c r="O505" s="83"/>
      <c r="P505" s="83"/>
      <c r="R505" s="482"/>
      <c r="U505" s="99"/>
      <c r="V505" s="529"/>
      <c r="W505" s="524" t="s">
        <v>20</v>
      </c>
      <c r="X505" s="41" t="s">
        <v>21</v>
      </c>
      <c r="Y505" s="86">
        <v>0.85</v>
      </c>
      <c r="Z505" s="75"/>
      <c r="AA505" s="213"/>
      <c r="AB505" s="213"/>
      <c r="AC505" s="45">
        <f>ROUND(ROUND(ROUND(ROUND(H440*M476,0)*Q500,0)*V503,0)*Y505,0)</f>
        <v>224</v>
      </c>
      <c r="AD505" s="79"/>
    </row>
    <row r="506" ht="16.5" customHeight="1">
      <c r="A506" s="29">
        <v>61.0</v>
      </c>
      <c r="B506" s="29">
        <v>1884.0</v>
      </c>
      <c r="C506" s="518" t="s">
        <v>8452</v>
      </c>
      <c r="D506" s="389"/>
      <c r="E506" s="389"/>
      <c r="F506" s="527"/>
      <c r="G506" s="527"/>
      <c r="H506" s="527"/>
      <c r="I506" s="532"/>
      <c r="J506" s="94"/>
      <c r="K506" s="140"/>
      <c r="L506" s="140"/>
      <c r="M506" s="8"/>
      <c r="N506" s="254"/>
      <c r="O506" s="83"/>
      <c r="P506" s="83"/>
      <c r="Q506" s="83"/>
      <c r="R506" s="530"/>
      <c r="S506" s="531"/>
      <c r="T506" s="24"/>
      <c r="U506" s="24"/>
      <c r="V506" s="26"/>
      <c r="W506" s="484"/>
      <c r="X506" s="56"/>
      <c r="Y506" s="526"/>
      <c r="Z506" s="213" t="s">
        <v>30</v>
      </c>
      <c r="AA506" s="74">
        <v>5.0</v>
      </c>
      <c r="AB506" s="522" t="s">
        <v>31</v>
      </c>
      <c r="AC506" s="45">
        <f>ROUND(ROUND(ROUND(ROUND(H440*M476,0)*Q500,0)*V503,0)*Y505,0)-AA506</f>
        <v>219</v>
      </c>
      <c r="AD506" s="79"/>
    </row>
    <row r="507" ht="16.5" customHeight="1">
      <c r="A507" s="29">
        <v>61.0</v>
      </c>
      <c r="B507" s="29">
        <v>1885.0</v>
      </c>
      <c r="C507" s="518" t="s">
        <v>8453</v>
      </c>
      <c r="D507" s="389"/>
      <c r="E507" s="389"/>
      <c r="F507" s="527"/>
      <c r="G507" s="527"/>
      <c r="H507" s="527"/>
      <c r="I507" s="532"/>
      <c r="J507" s="94"/>
      <c r="K507" s="140"/>
      <c r="L507" s="140"/>
      <c r="M507" s="8"/>
      <c r="N507" s="536"/>
      <c r="O507" s="83"/>
      <c r="P507" s="528"/>
      <c r="Q507" s="486"/>
      <c r="R507" s="102" t="s">
        <v>329</v>
      </c>
      <c r="S507" s="487"/>
      <c r="T507" s="487"/>
      <c r="U507" s="83" t="s">
        <v>21</v>
      </c>
      <c r="V507" s="528">
        <v>0.85</v>
      </c>
      <c r="W507" s="37"/>
      <c r="X507" s="7"/>
      <c r="Y507" s="39"/>
      <c r="Z507" s="213"/>
      <c r="AA507" s="213"/>
      <c r="AB507" s="213"/>
      <c r="AC507" s="45">
        <f>ROUND(ROUND(ROUND(H440*M476,0)*Q500,0)*V507,0)</f>
        <v>319</v>
      </c>
      <c r="AD507" s="79"/>
    </row>
    <row r="508" ht="16.5" customHeight="1">
      <c r="A508" s="29">
        <v>61.0</v>
      </c>
      <c r="B508" s="29">
        <v>1886.0</v>
      </c>
      <c r="C508" s="518" t="s">
        <v>8454</v>
      </c>
      <c r="D508" s="389"/>
      <c r="E508" s="389"/>
      <c r="F508" s="527"/>
      <c r="G508" s="527"/>
      <c r="H508" s="527"/>
      <c r="I508" s="532"/>
      <c r="J508" s="94"/>
      <c r="K508" s="140"/>
      <c r="L508" s="140"/>
      <c r="M508" s="8"/>
      <c r="N508" s="536"/>
      <c r="O508" s="83"/>
      <c r="P508" s="528"/>
      <c r="Q508" s="528"/>
      <c r="R508" s="482"/>
      <c r="U508" s="83"/>
      <c r="V508" s="528"/>
      <c r="W508" s="227"/>
      <c r="X508" s="22"/>
      <c r="Y508" s="109"/>
      <c r="Z508" s="213" t="s">
        <v>30</v>
      </c>
      <c r="AA508" s="74">
        <v>5.0</v>
      </c>
      <c r="AB508" s="522" t="s">
        <v>31</v>
      </c>
      <c r="AC508" s="45">
        <f>ROUND(ROUND(ROUND(H440*M476,0)*Q500,0)*V507,0)-AA508</f>
        <v>314</v>
      </c>
      <c r="AD508" s="79"/>
    </row>
    <row r="509" ht="16.5" customHeight="1">
      <c r="A509" s="29">
        <v>61.0</v>
      </c>
      <c r="B509" s="29">
        <v>1887.0</v>
      </c>
      <c r="C509" s="518" t="s">
        <v>8455</v>
      </c>
      <c r="D509" s="389"/>
      <c r="E509" s="389"/>
      <c r="F509" s="527"/>
      <c r="G509" s="527"/>
      <c r="H509" s="527"/>
      <c r="I509" s="532"/>
      <c r="J509" s="94"/>
      <c r="K509" s="140"/>
      <c r="L509" s="140"/>
      <c r="M509" s="8"/>
      <c r="N509" s="254"/>
      <c r="O509" s="83"/>
      <c r="P509" s="528"/>
      <c r="Q509" s="528"/>
      <c r="R509" s="482"/>
      <c r="U509" s="99"/>
      <c r="V509" s="529"/>
      <c r="W509" s="524" t="s">
        <v>20</v>
      </c>
      <c r="X509" s="41" t="s">
        <v>21</v>
      </c>
      <c r="Y509" s="86">
        <v>0.85</v>
      </c>
      <c r="Z509" s="75"/>
      <c r="AA509" s="213"/>
      <c r="AB509" s="213"/>
      <c r="AC509" s="45">
        <f>ROUND(ROUND(ROUND(ROUND(H440*M476,0)*Q500,0)*V507,0)*Y509,0)</f>
        <v>271</v>
      </c>
      <c r="AD509" s="79"/>
    </row>
    <row r="510" ht="16.5" customHeight="1">
      <c r="A510" s="29">
        <v>61.0</v>
      </c>
      <c r="B510" s="29">
        <v>1888.0</v>
      </c>
      <c r="C510" s="518" t="s">
        <v>8456</v>
      </c>
      <c r="D510" s="389"/>
      <c r="E510" s="389"/>
      <c r="F510" s="527"/>
      <c r="G510" s="527"/>
      <c r="H510" s="527"/>
      <c r="I510" s="532"/>
      <c r="J510" s="94"/>
      <c r="K510" s="140"/>
      <c r="L510" s="140"/>
      <c r="M510" s="8"/>
      <c r="N510" s="537"/>
      <c r="O510" s="83"/>
      <c r="P510" s="83"/>
      <c r="Q510" s="83"/>
      <c r="R510" s="484"/>
      <c r="S510" s="232"/>
      <c r="T510" s="232"/>
      <c r="U510" s="24"/>
      <c r="V510" s="26"/>
      <c r="W510" s="484"/>
      <c r="X510" s="56"/>
      <c r="Y510" s="526"/>
      <c r="Z510" s="213" t="s">
        <v>30</v>
      </c>
      <c r="AA510" s="74">
        <v>5.0</v>
      </c>
      <c r="AB510" s="522" t="s">
        <v>31</v>
      </c>
      <c r="AC510" s="45">
        <f>ROUND(ROUND(ROUND(ROUND(H440*M476,0)*Q500,0)*V507,0)*Y509,0)-AA510</f>
        <v>266</v>
      </c>
      <c r="AD510" s="79"/>
    </row>
    <row r="511" ht="16.5" customHeight="1">
      <c r="A511" s="29">
        <v>61.0</v>
      </c>
      <c r="B511" s="29">
        <v>1311.0</v>
      </c>
      <c r="C511" s="518" t="s">
        <v>8457</v>
      </c>
      <c r="D511" s="389"/>
      <c r="E511" s="206" t="s">
        <v>8458</v>
      </c>
      <c r="F511" s="102" t="s">
        <v>8459</v>
      </c>
      <c r="G511" s="169"/>
      <c r="H511" s="169"/>
      <c r="I511" s="519"/>
      <c r="J511" s="168"/>
      <c r="K511" s="152"/>
      <c r="L511" s="152"/>
      <c r="M511" s="7"/>
      <c r="N511" s="37"/>
      <c r="O511" s="7"/>
      <c r="P511" s="7"/>
      <c r="Q511" s="7"/>
      <c r="R511" s="520"/>
      <c r="S511" s="38"/>
      <c r="T511" s="38"/>
      <c r="U511" s="6"/>
      <c r="V511" s="7"/>
      <c r="W511" s="37"/>
      <c r="X511" s="7"/>
      <c r="Y511" s="39"/>
      <c r="Z511" s="213"/>
      <c r="AA511" s="213"/>
      <c r="AB511" s="213"/>
      <c r="AC511" s="45">
        <f>ROUND(H512,0)</f>
        <v>1383</v>
      </c>
      <c r="AD511" s="79"/>
    </row>
    <row r="512" ht="16.5" customHeight="1">
      <c r="A512" s="29">
        <v>61.0</v>
      </c>
      <c r="B512" s="29">
        <v>1890.0</v>
      </c>
      <c r="C512" s="518" t="s">
        <v>8460</v>
      </c>
      <c r="D512" s="231"/>
      <c r="E512" s="481"/>
      <c r="F512" s="482"/>
      <c r="G512" s="174"/>
      <c r="H512" s="50">
        <v>1383.0</v>
      </c>
      <c r="I512" s="8" t="s">
        <v>9</v>
      </c>
      <c r="J512" s="94"/>
      <c r="K512" s="140"/>
      <c r="L512" s="140"/>
      <c r="M512" s="8"/>
      <c r="N512" s="52"/>
      <c r="O512" s="8"/>
      <c r="P512" s="8"/>
      <c r="Q512" s="8"/>
      <c r="R512" s="521"/>
      <c r="S512" s="53"/>
      <c r="T512" s="53"/>
      <c r="U512" s="14"/>
      <c r="V512" s="8"/>
      <c r="W512" s="52"/>
      <c r="X512" s="8"/>
      <c r="Y512" s="109"/>
      <c r="Z512" s="213" t="s">
        <v>30</v>
      </c>
      <c r="AA512" s="74">
        <v>5.0</v>
      </c>
      <c r="AB512" s="522" t="s">
        <v>31</v>
      </c>
      <c r="AC512" s="45">
        <f>ROUND(H512,0)-AA512</f>
        <v>1378</v>
      </c>
      <c r="AD512" s="79"/>
    </row>
    <row r="513" ht="16.5" customHeight="1">
      <c r="A513" s="29">
        <v>61.0</v>
      </c>
      <c r="B513" s="29">
        <v>1891.0</v>
      </c>
      <c r="C513" s="518" t="s">
        <v>8461</v>
      </c>
      <c r="D513" s="231"/>
      <c r="E513" s="481"/>
      <c r="F513" s="482"/>
      <c r="G513" s="174"/>
      <c r="H513" s="174"/>
      <c r="I513" s="523"/>
      <c r="J513" s="94"/>
      <c r="K513" s="140"/>
      <c r="L513" s="140"/>
      <c r="M513" s="8"/>
      <c r="N513" s="52"/>
      <c r="O513" s="8"/>
      <c r="P513" s="8"/>
      <c r="Q513" s="8"/>
      <c r="R513" s="521"/>
      <c r="S513" s="53"/>
      <c r="T513" s="53"/>
      <c r="U513" s="14"/>
      <c r="V513" s="54"/>
      <c r="W513" s="524" t="s">
        <v>20</v>
      </c>
      <c r="X513" s="41" t="s">
        <v>21</v>
      </c>
      <c r="Y513" s="86">
        <v>0.85</v>
      </c>
      <c r="Z513" s="75"/>
      <c r="AA513" s="213"/>
      <c r="AB513" s="213"/>
      <c r="AC513" s="45">
        <f>ROUND(H512*Y513,0)</f>
        <v>1176</v>
      </c>
      <c r="AD513" s="79"/>
    </row>
    <row r="514" ht="16.5" customHeight="1">
      <c r="A514" s="29">
        <v>61.0</v>
      </c>
      <c r="B514" s="29">
        <v>1892.0</v>
      </c>
      <c r="C514" s="518" t="s">
        <v>8462</v>
      </c>
      <c r="D514" s="231"/>
      <c r="E514" s="231"/>
      <c r="F514" s="174"/>
      <c r="G514" s="174"/>
      <c r="H514" s="174"/>
      <c r="I514" s="174"/>
      <c r="J514" s="94"/>
      <c r="K514" s="140"/>
      <c r="L514" s="140"/>
      <c r="M514" s="8"/>
      <c r="N514" s="52"/>
      <c r="O514" s="8"/>
      <c r="P514" s="8"/>
      <c r="Q514" s="8"/>
      <c r="R514" s="525"/>
      <c r="S514" s="180"/>
      <c r="T514" s="180"/>
      <c r="U514" s="21"/>
      <c r="V514" s="109"/>
      <c r="W514" s="484"/>
      <c r="X514" s="56"/>
      <c r="Y514" s="526"/>
      <c r="Z514" s="213" t="s">
        <v>30</v>
      </c>
      <c r="AA514" s="74">
        <v>5.0</v>
      </c>
      <c r="AB514" s="522" t="s">
        <v>31</v>
      </c>
      <c r="AC514" s="45">
        <f>ROUND(H512*Y513,0)-AA514</f>
        <v>1171</v>
      </c>
      <c r="AD514" s="79"/>
    </row>
    <row r="515" ht="16.5" customHeight="1">
      <c r="A515" s="29">
        <v>61.0</v>
      </c>
      <c r="B515" s="29">
        <v>1312.0</v>
      </c>
      <c r="C515" s="518" t="s">
        <v>8463</v>
      </c>
      <c r="D515" s="231"/>
      <c r="E515" s="231"/>
      <c r="F515" s="527"/>
      <c r="G515" s="527"/>
      <c r="H515" s="14"/>
      <c r="I515" s="14"/>
      <c r="J515" s="94"/>
      <c r="K515" s="140"/>
      <c r="L515" s="140"/>
      <c r="M515" s="8"/>
      <c r="N515" s="52"/>
      <c r="O515" s="8"/>
      <c r="P515" s="8"/>
      <c r="Q515" s="8"/>
      <c r="R515" s="102" t="s">
        <v>326</v>
      </c>
      <c r="S515" s="487"/>
      <c r="T515" s="487"/>
      <c r="U515" s="41" t="s">
        <v>21</v>
      </c>
      <c r="V515" s="60">
        <v>0.7</v>
      </c>
      <c r="W515" s="37"/>
      <c r="X515" s="7"/>
      <c r="Y515" s="39"/>
      <c r="Z515" s="213"/>
      <c r="AA515" s="213"/>
      <c r="AB515" s="213"/>
      <c r="AC515" s="45">
        <f>ROUND(H512*V515,0)</f>
        <v>968</v>
      </c>
      <c r="AD515" s="79"/>
    </row>
    <row r="516" ht="16.5" customHeight="1">
      <c r="A516" s="29">
        <v>61.0</v>
      </c>
      <c r="B516" s="29">
        <v>1893.0</v>
      </c>
      <c r="C516" s="518" t="s">
        <v>8464</v>
      </c>
      <c r="D516" s="231"/>
      <c r="E516" s="231"/>
      <c r="F516" s="527"/>
      <c r="G516" s="527"/>
      <c r="H516" s="8"/>
      <c r="I516" s="144"/>
      <c r="J516" s="94"/>
      <c r="K516" s="140"/>
      <c r="L516" s="140"/>
      <c r="M516" s="8"/>
      <c r="N516" s="52"/>
      <c r="O516" s="8"/>
      <c r="P516" s="8"/>
      <c r="Q516" s="8"/>
      <c r="R516" s="482"/>
      <c r="U516" s="83"/>
      <c r="V516" s="528"/>
      <c r="W516" s="227"/>
      <c r="X516" s="22"/>
      <c r="Y516" s="109"/>
      <c r="Z516" s="213" t="s">
        <v>30</v>
      </c>
      <c r="AA516" s="74">
        <v>5.0</v>
      </c>
      <c r="AB516" s="522" t="s">
        <v>31</v>
      </c>
      <c r="AC516" s="45">
        <f>ROUND(H512*V515,0)-AA516</f>
        <v>963</v>
      </c>
      <c r="AD516" s="79"/>
    </row>
    <row r="517" ht="16.5" customHeight="1">
      <c r="A517" s="29">
        <v>61.0</v>
      </c>
      <c r="B517" s="29">
        <v>1894.0</v>
      </c>
      <c r="C517" s="518" t="s">
        <v>8465</v>
      </c>
      <c r="D517" s="389"/>
      <c r="E517" s="231"/>
      <c r="F517" s="113"/>
      <c r="G517" s="113"/>
      <c r="H517" s="8"/>
      <c r="I517" s="144"/>
      <c r="J517" s="94"/>
      <c r="K517" s="140"/>
      <c r="L517" s="140"/>
      <c r="M517" s="8"/>
      <c r="N517" s="52"/>
      <c r="O517" s="8"/>
      <c r="P517" s="8"/>
      <c r="Q517" s="8"/>
      <c r="R517" s="482"/>
      <c r="U517" s="99"/>
      <c r="V517" s="529"/>
      <c r="W517" s="524" t="s">
        <v>20</v>
      </c>
      <c r="X517" s="41" t="s">
        <v>21</v>
      </c>
      <c r="Y517" s="86">
        <v>0.85</v>
      </c>
      <c r="Z517" s="75"/>
      <c r="AA517" s="213"/>
      <c r="AB517" s="213"/>
      <c r="AC517" s="45">
        <f>ROUND(ROUND(H512*V515,0)*Y517,0)</f>
        <v>823</v>
      </c>
      <c r="AD517" s="79"/>
    </row>
    <row r="518" ht="16.5" customHeight="1">
      <c r="A518" s="29">
        <v>61.0</v>
      </c>
      <c r="B518" s="29">
        <v>1895.0</v>
      </c>
      <c r="C518" s="518" t="s">
        <v>8466</v>
      </c>
      <c r="D518" s="389"/>
      <c r="E518" s="231"/>
      <c r="F518" s="113"/>
      <c r="G518" s="113"/>
      <c r="H518" s="8"/>
      <c r="I518" s="144"/>
      <c r="J518" s="94"/>
      <c r="K518" s="140"/>
      <c r="L518" s="140"/>
      <c r="M518" s="8"/>
      <c r="N518" s="52"/>
      <c r="O518" s="8"/>
      <c r="P518" s="8"/>
      <c r="Q518" s="8"/>
      <c r="R518" s="530"/>
      <c r="S518" s="531"/>
      <c r="T518" s="24"/>
      <c r="U518" s="24"/>
      <c r="V518" s="26"/>
      <c r="W518" s="484"/>
      <c r="X518" s="56"/>
      <c r="Y518" s="526"/>
      <c r="Z518" s="213" t="s">
        <v>30</v>
      </c>
      <c r="AA518" s="74">
        <v>5.0</v>
      </c>
      <c r="AB518" s="522" t="s">
        <v>31</v>
      </c>
      <c r="AC518" s="45">
        <f>ROUND(ROUND(H512*V515,0)*Y517,0)-AA518</f>
        <v>818</v>
      </c>
      <c r="AD518" s="79"/>
    </row>
    <row r="519" ht="16.5" customHeight="1">
      <c r="A519" s="29">
        <v>61.0</v>
      </c>
      <c r="B519" s="29">
        <v>1757.0</v>
      </c>
      <c r="C519" s="518" t="s">
        <v>8467</v>
      </c>
      <c r="D519" s="389"/>
      <c r="E519" s="231"/>
      <c r="F519" s="113"/>
      <c r="G519" s="113"/>
      <c r="H519" s="8"/>
      <c r="I519" s="144"/>
      <c r="J519" s="94"/>
      <c r="K519" s="140"/>
      <c r="L519" s="140"/>
      <c r="M519" s="8"/>
      <c r="N519" s="52"/>
      <c r="O519" s="8"/>
      <c r="P519" s="8"/>
      <c r="Q519" s="54"/>
      <c r="R519" s="102" t="s">
        <v>329</v>
      </c>
      <c r="S519" s="487"/>
      <c r="T519" s="487"/>
      <c r="U519" s="83" t="s">
        <v>21</v>
      </c>
      <c r="V519" s="528">
        <v>0.85</v>
      </c>
      <c r="W519" s="37"/>
      <c r="X519" s="7"/>
      <c r="Y519" s="39"/>
      <c r="Z519" s="213"/>
      <c r="AA519" s="213"/>
      <c r="AB519" s="213"/>
      <c r="AC519" s="45">
        <f>ROUND(H512*V519,0)</f>
        <v>1176</v>
      </c>
      <c r="AD519" s="79"/>
    </row>
    <row r="520" ht="16.5" customHeight="1">
      <c r="A520" s="29">
        <v>61.0</v>
      </c>
      <c r="B520" s="29">
        <v>1896.0</v>
      </c>
      <c r="C520" s="518" t="s">
        <v>8468</v>
      </c>
      <c r="D520" s="389"/>
      <c r="E520" s="231"/>
      <c r="F520" s="113"/>
      <c r="G520" s="113"/>
      <c r="H520" s="8"/>
      <c r="I520" s="144"/>
      <c r="J520" s="94"/>
      <c r="K520" s="140"/>
      <c r="L520" s="140"/>
      <c r="M520" s="8"/>
      <c r="N520" s="52"/>
      <c r="O520" s="8"/>
      <c r="P520" s="8"/>
      <c r="Q520" s="8"/>
      <c r="R520" s="482"/>
      <c r="U520" s="83"/>
      <c r="V520" s="528"/>
      <c r="W520" s="227"/>
      <c r="X520" s="22"/>
      <c r="Y520" s="109"/>
      <c r="Z520" s="213" t="s">
        <v>30</v>
      </c>
      <c r="AA520" s="74">
        <v>5.0</v>
      </c>
      <c r="AB520" s="522" t="s">
        <v>31</v>
      </c>
      <c r="AC520" s="45">
        <f>ROUND(H512*V519,0)-AA520</f>
        <v>1171</v>
      </c>
      <c r="AD520" s="79"/>
    </row>
    <row r="521" ht="16.5" customHeight="1">
      <c r="A521" s="29">
        <v>61.0</v>
      </c>
      <c r="B521" s="29">
        <v>1897.0</v>
      </c>
      <c r="C521" s="518" t="s">
        <v>8469</v>
      </c>
      <c r="D521" s="389"/>
      <c r="E521" s="231"/>
      <c r="F521" s="527"/>
      <c r="G521" s="527"/>
      <c r="H521" s="527"/>
      <c r="I521" s="532"/>
      <c r="J521" s="94"/>
      <c r="K521" s="140"/>
      <c r="L521" s="140"/>
      <c r="M521" s="8"/>
      <c r="N521" s="52"/>
      <c r="O521" s="8"/>
      <c r="P521" s="8"/>
      <c r="Q521" s="8"/>
      <c r="R521" s="482"/>
      <c r="U521" s="99"/>
      <c r="V521" s="529"/>
      <c r="W521" s="524" t="s">
        <v>20</v>
      </c>
      <c r="X521" s="41" t="s">
        <v>21</v>
      </c>
      <c r="Y521" s="86">
        <v>0.85</v>
      </c>
      <c r="Z521" s="75"/>
      <c r="AA521" s="213"/>
      <c r="AB521" s="213"/>
      <c r="AC521" s="45">
        <f>ROUND(ROUND(H512*V519,0)*Y521,0)</f>
        <v>1000</v>
      </c>
      <c r="AD521" s="79"/>
    </row>
    <row r="522" ht="16.5" customHeight="1">
      <c r="A522" s="29">
        <v>61.0</v>
      </c>
      <c r="B522" s="29">
        <v>1898.0</v>
      </c>
      <c r="C522" s="518" t="s">
        <v>8470</v>
      </c>
      <c r="D522" s="389"/>
      <c r="E522" s="231"/>
      <c r="F522" s="527"/>
      <c r="G522" s="527"/>
      <c r="H522" s="527"/>
      <c r="I522" s="532"/>
      <c r="J522" s="94"/>
      <c r="K522" s="140"/>
      <c r="L522" s="140"/>
      <c r="M522" s="8"/>
      <c r="N522" s="227"/>
      <c r="O522" s="22"/>
      <c r="P522" s="22"/>
      <c r="Q522" s="22"/>
      <c r="R522" s="484"/>
      <c r="S522" s="232"/>
      <c r="T522" s="232"/>
      <c r="U522" s="24"/>
      <c r="V522" s="26"/>
      <c r="W522" s="484"/>
      <c r="X522" s="56"/>
      <c r="Y522" s="526"/>
      <c r="Z522" s="213" t="s">
        <v>30</v>
      </c>
      <c r="AA522" s="74">
        <v>5.0</v>
      </c>
      <c r="AB522" s="522" t="s">
        <v>31</v>
      </c>
      <c r="AC522" s="45">
        <f>ROUND(ROUND(H512*V519,0)*Y521,0)-AA522</f>
        <v>995</v>
      </c>
      <c r="AD522" s="79"/>
    </row>
    <row r="523" ht="16.5" customHeight="1">
      <c r="A523" s="29">
        <v>61.0</v>
      </c>
      <c r="B523" s="29">
        <v>1313.0</v>
      </c>
      <c r="C523" s="518" t="s">
        <v>8471</v>
      </c>
      <c r="D523" s="389"/>
      <c r="E523" s="389"/>
      <c r="F523" s="527"/>
      <c r="G523" s="527"/>
      <c r="H523" s="527"/>
      <c r="I523" s="532"/>
      <c r="J523" s="94"/>
      <c r="K523" s="140"/>
      <c r="L523" s="140"/>
      <c r="M523" s="8"/>
      <c r="N523" s="206" t="s">
        <v>23</v>
      </c>
      <c r="O523" s="102" t="s">
        <v>24</v>
      </c>
      <c r="P523" s="533"/>
      <c r="Q523" s="533"/>
      <c r="R523" s="520"/>
      <c r="S523" s="38"/>
      <c r="T523" s="38"/>
      <c r="U523" s="6"/>
      <c r="V523" s="7"/>
      <c r="W523" s="37"/>
      <c r="X523" s="7"/>
      <c r="Y523" s="39"/>
      <c r="Z523" s="213"/>
      <c r="AA523" s="213"/>
      <c r="AB523" s="213"/>
      <c r="AC523" s="45">
        <f>ROUND(H512*Q524,0)</f>
        <v>968</v>
      </c>
      <c r="AD523" s="79"/>
    </row>
    <row r="524" ht="16.5" customHeight="1">
      <c r="A524" s="29">
        <v>61.0</v>
      </c>
      <c r="B524" s="29">
        <v>1899.0</v>
      </c>
      <c r="C524" s="518" t="s">
        <v>8472</v>
      </c>
      <c r="D524" s="389"/>
      <c r="E524" s="389"/>
      <c r="F524" s="527"/>
      <c r="G524" s="527"/>
      <c r="H524" s="527"/>
      <c r="I524" s="532"/>
      <c r="J524" s="94"/>
      <c r="K524" s="140"/>
      <c r="L524" s="140"/>
      <c r="M524" s="8"/>
      <c r="N524" s="481"/>
      <c r="O524" s="482"/>
      <c r="P524" s="83" t="s">
        <v>21</v>
      </c>
      <c r="Q524" s="528">
        <v>0.7</v>
      </c>
      <c r="R524" s="521"/>
      <c r="S524" s="53"/>
      <c r="T524" s="53"/>
      <c r="U524" s="14"/>
      <c r="V524" s="8"/>
      <c r="W524" s="52"/>
      <c r="X524" s="8"/>
      <c r="Y524" s="109"/>
      <c r="Z524" s="213" t="s">
        <v>30</v>
      </c>
      <c r="AA524" s="74">
        <v>5.0</v>
      </c>
      <c r="AB524" s="522" t="s">
        <v>31</v>
      </c>
      <c r="AC524" s="45">
        <f>ROUND(H512*Q524,0)-AA524</f>
        <v>963</v>
      </c>
      <c r="AD524" s="79"/>
    </row>
    <row r="525" ht="16.5" customHeight="1">
      <c r="A525" s="29">
        <v>61.0</v>
      </c>
      <c r="B525" s="29">
        <v>1900.0</v>
      </c>
      <c r="C525" s="518" t="s">
        <v>8473</v>
      </c>
      <c r="D525" s="389"/>
      <c r="E525" s="389"/>
      <c r="F525" s="527"/>
      <c r="G525" s="527"/>
      <c r="H525" s="527"/>
      <c r="I525" s="532"/>
      <c r="J525" s="94"/>
      <c r="K525" s="140"/>
      <c r="L525" s="140"/>
      <c r="M525" s="8"/>
      <c r="N525" s="481"/>
      <c r="O525" s="482"/>
      <c r="P525" s="14"/>
      <c r="Q525" s="14"/>
      <c r="R525" s="521"/>
      <c r="S525" s="53"/>
      <c r="T525" s="53"/>
      <c r="U525" s="14"/>
      <c r="V525" s="54"/>
      <c r="W525" s="524" t="s">
        <v>20</v>
      </c>
      <c r="X525" s="41" t="s">
        <v>21</v>
      </c>
      <c r="Y525" s="86">
        <v>0.85</v>
      </c>
      <c r="Z525" s="75"/>
      <c r="AA525" s="213"/>
      <c r="AB525" s="213"/>
      <c r="AC525" s="45">
        <f>ROUND(ROUND(H512*Q524,0)*Y525,0)</f>
        <v>823</v>
      </c>
      <c r="AD525" s="79"/>
    </row>
    <row r="526" ht="16.5" customHeight="1">
      <c r="A526" s="29">
        <v>61.0</v>
      </c>
      <c r="B526" s="29">
        <v>1901.0</v>
      </c>
      <c r="C526" s="518" t="s">
        <v>8474</v>
      </c>
      <c r="D526" s="389"/>
      <c r="E526" s="389"/>
      <c r="F526" s="527"/>
      <c r="G526" s="527"/>
      <c r="H526" s="527"/>
      <c r="I526" s="532"/>
      <c r="J526" s="94"/>
      <c r="K526" s="140"/>
      <c r="L526" s="140"/>
      <c r="M526" s="8"/>
      <c r="N526" s="535"/>
      <c r="O526" s="14"/>
      <c r="P526" s="83"/>
      <c r="Q526" s="83"/>
      <c r="R526" s="525"/>
      <c r="S526" s="180"/>
      <c r="T526" s="180"/>
      <c r="U526" s="21"/>
      <c r="V526" s="109"/>
      <c r="W526" s="484"/>
      <c r="X526" s="56"/>
      <c r="Y526" s="526"/>
      <c r="Z526" s="213" t="s">
        <v>30</v>
      </c>
      <c r="AA526" s="74">
        <v>5.0</v>
      </c>
      <c r="AB526" s="522" t="s">
        <v>31</v>
      </c>
      <c r="AC526" s="45">
        <f>ROUND(ROUND(H512*Q524,0)*Y525,0)-AA526</f>
        <v>818</v>
      </c>
      <c r="AD526" s="79"/>
    </row>
    <row r="527" ht="16.5" customHeight="1">
      <c r="A527" s="29">
        <v>61.0</v>
      </c>
      <c r="B527" s="29">
        <v>1314.0</v>
      </c>
      <c r="C527" s="518" t="s">
        <v>8475</v>
      </c>
      <c r="D527" s="389"/>
      <c r="E527" s="389"/>
      <c r="F527" s="527"/>
      <c r="G527" s="527"/>
      <c r="H527" s="527"/>
      <c r="I527" s="532"/>
      <c r="J527" s="94"/>
      <c r="K527" s="140"/>
      <c r="L527" s="140"/>
      <c r="M527" s="8"/>
      <c r="N527" s="536"/>
      <c r="O527" s="14"/>
      <c r="P527" s="14"/>
      <c r="Q527" s="14"/>
      <c r="R527" s="102" t="s">
        <v>326</v>
      </c>
      <c r="S527" s="487"/>
      <c r="T527" s="487"/>
      <c r="U527" s="41" t="s">
        <v>21</v>
      </c>
      <c r="V527" s="60">
        <v>0.7</v>
      </c>
      <c r="W527" s="37"/>
      <c r="X527" s="7"/>
      <c r="Y527" s="39"/>
      <c r="Z527" s="213"/>
      <c r="AA527" s="213"/>
      <c r="AB527" s="213"/>
      <c r="AC527" s="45">
        <f>ROUND(ROUND(H512*Q524,0)*V527,0)</f>
        <v>678</v>
      </c>
      <c r="AD527" s="79"/>
    </row>
    <row r="528" ht="16.5" customHeight="1">
      <c r="A528" s="29">
        <v>61.0</v>
      </c>
      <c r="B528" s="29">
        <v>1902.0</v>
      </c>
      <c r="C528" s="518" t="s">
        <v>8476</v>
      </c>
      <c r="D528" s="389"/>
      <c r="E528" s="389"/>
      <c r="F528" s="527"/>
      <c r="G528" s="527"/>
      <c r="H528" s="527"/>
      <c r="I528" s="532"/>
      <c r="J528" s="94"/>
      <c r="K528" s="140"/>
      <c r="L528" s="140"/>
      <c r="M528" s="8"/>
      <c r="N528" s="536"/>
      <c r="O528" s="14"/>
      <c r="P528" s="14"/>
      <c r="Q528" s="14"/>
      <c r="R528" s="482"/>
      <c r="U528" s="83"/>
      <c r="V528" s="528"/>
      <c r="W528" s="227"/>
      <c r="X528" s="22"/>
      <c r="Y528" s="109"/>
      <c r="Z528" s="213" t="s">
        <v>30</v>
      </c>
      <c r="AA528" s="74">
        <v>5.0</v>
      </c>
      <c r="AB528" s="522" t="s">
        <v>31</v>
      </c>
      <c r="AC528" s="45">
        <f>ROUND(ROUND(H512*Q524,0)*V527,0)-AA528</f>
        <v>673</v>
      </c>
      <c r="AD528" s="79"/>
    </row>
    <row r="529" ht="16.5" customHeight="1">
      <c r="A529" s="29">
        <v>61.0</v>
      </c>
      <c r="B529" s="29">
        <v>1903.0</v>
      </c>
      <c r="C529" s="518" t="s">
        <v>8477</v>
      </c>
      <c r="D529" s="389"/>
      <c r="E529" s="389"/>
      <c r="F529" s="527"/>
      <c r="G529" s="527"/>
      <c r="H529" s="527"/>
      <c r="I529" s="532"/>
      <c r="J529" s="94"/>
      <c r="K529" s="140"/>
      <c r="L529" s="140"/>
      <c r="M529" s="8"/>
      <c r="N529" s="254"/>
      <c r="O529" s="83"/>
      <c r="P529" s="83"/>
      <c r="R529" s="482"/>
      <c r="U529" s="99"/>
      <c r="V529" s="529"/>
      <c r="W529" s="524" t="s">
        <v>20</v>
      </c>
      <c r="X529" s="41" t="s">
        <v>21</v>
      </c>
      <c r="Y529" s="86">
        <v>0.85</v>
      </c>
      <c r="Z529" s="75"/>
      <c r="AA529" s="213"/>
      <c r="AB529" s="213"/>
      <c r="AC529" s="45">
        <f>ROUND(ROUND(ROUND(H512*Q524,0)*V527,0)*Y529,0)</f>
        <v>576</v>
      </c>
      <c r="AD529" s="79"/>
    </row>
    <row r="530" ht="16.5" customHeight="1">
      <c r="A530" s="29">
        <v>61.0</v>
      </c>
      <c r="B530" s="29">
        <v>1904.0</v>
      </c>
      <c r="C530" s="518" t="s">
        <v>8478</v>
      </c>
      <c r="D530" s="389"/>
      <c r="E530" s="389"/>
      <c r="F530" s="527"/>
      <c r="G530" s="527"/>
      <c r="H530" s="527"/>
      <c r="I530" s="532"/>
      <c r="J530" s="94"/>
      <c r="K530" s="140"/>
      <c r="L530" s="140"/>
      <c r="M530" s="8"/>
      <c r="N530" s="254"/>
      <c r="O530" s="83"/>
      <c r="P530" s="83"/>
      <c r="Q530" s="83"/>
      <c r="R530" s="530"/>
      <c r="S530" s="531"/>
      <c r="T530" s="24"/>
      <c r="U530" s="24"/>
      <c r="V530" s="26"/>
      <c r="W530" s="484"/>
      <c r="X530" s="56"/>
      <c r="Y530" s="526"/>
      <c r="Z530" s="213" t="s">
        <v>30</v>
      </c>
      <c r="AA530" s="74">
        <v>5.0</v>
      </c>
      <c r="AB530" s="522" t="s">
        <v>31</v>
      </c>
      <c r="AC530" s="45">
        <f>ROUND(ROUND(ROUND(H512*Q524,0)*V527,0)*Y529,0)-AA530</f>
        <v>571</v>
      </c>
      <c r="AD530" s="79"/>
    </row>
    <row r="531" ht="16.5" customHeight="1">
      <c r="A531" s="29">
        <v>61.0</v>
      </c>
      <c r="B531" s="29">
        <v>1758.0</v>
      </c>
      <c r="C531" s="518" t="s">
        <v>8479</v>
      </c>
      <c r="D531" s="389"/>
      <c r="E531" s="389"/>
      <c r="F531" s="527"/>
      <c r="G531" s="527"/>
      <c r="H531" s="527"/>
      <c r="I531" s="532"/>
      <c r="J531" s="94"/>
      <c r="K531" s="140"/>
      <c r="L531" s="140"/>
      <c r="M531" s="8"/>
      <c r="N531" s="536"/>
      <c r="O531" s="83"/>
      <c r="P531" s="528"/>
      <c r="Q531" s="486"/>
      <c r="R531" s="102" t="s">
        <v>329</v>
      </c>
      <c r="S531" s="487"/>
      <c r="T531" s="487"/>
      <c r="U531" s="83" t="s">
        <v>21</v>
      </c>
      <c r="V531" s="528">
        <v>0.85</v>
      </c>
      <c r="W531" s="37"/>
      <c r="X531" s="7"/>
      <c r="Y531" s="39"/>
      <c r="Z531" s="213"/>
      <c r="AA531" s="213"/>
      <c r="AB531" s="213"/>
      <c r="AC531" s="45">
        <f>ROUND(ROUND(H512*Q524,0)*V531,0)</f>
        <v>823</v>
      </c>
      <c r="AD531" s="79"/>
    </row>
    <row r="532" ht="16.5" customHeight="1">
      <c r="A532" s="29">
        <v>61.0</v>
      </c>
      <c r="B532" s="29">
        <v>1905.0</v>
      </c>
      <c r="C532" s="518" t="s">
        <v>8480</v>
      </c>
      <c r="D532" s="389"/>
      <c r="E532" s="389"/>
      <c r="F532" s="527"/>
      <c r="G532" s="527"/>
      <c r="H532" s="527"/>
      <c r="I532" s="532"/>
      <c r="J532" s="94"/>
      <c r="K532" s="140"/>
      <c r="L532" s="140"/>
      <c r="M532" s="8"/>
      <c r="N532" s="536"/>
      <c r="O532" s="83"/>
      <c r="P532" s="528"/>
      <c r="Q532" s="528"/>
      <c r="R532" s="482"/>
      <c r="U532" s="83"/>
      <c r="V532" s="528"/>
      <c r="W532" s="227"/>
      <c r="X532" s="22"/>
      <c r="Y532" s="109"/>
      <c r="Z532" s="213" t="s">
        <v>30</v>
      </c>
      <c r="AA532" s="74">
        <v>5.0</v>
      </c>
      <c r="AB532" s="522" t="s">
        <v>31</v>
      </c>
      <c r="AC532" s="45">
        <f>ROUND(ROUND(H512*Q524,0)*V531,0)-AA532</f>
        <v>818</v>
      </c>
      <c r="AD532" s="79"/>
    </row>
    <row r="533" ht="16.5" customHeight="1">
      <c r="A533" s="29">
        <v>61.0</v>
      </c>
      <c r="B533" s="29">
        <v>1906.0</v>
      </c>
      <c r="C533" s="518" t="s">
        <v>8481</v>
      </c>
      <c r="D533" s="389"/>
      <c r="E533" s="389"/>
      <c r="F533" s="527"/>
      <c r="G533" s="527"/>
      <c r="H533" s="527"/>
      <c r="I533" s="532"/>
      <c r="J533" s="94"/>
      <c r="K533" s="140"/>
      <c r="L533" s="140"/>
      <c r="M533" s="8"/>
      <c r="N533" s="254"/>
      <c r="O533" s="83"/>
      <c r="P533" s="528"/>
      <c r="Q533" s="528"/>
      <c r="R533" s="482"/>
      <c r="U533" s="99"/>
      <c r="V533" s="529"/>
      <c r="W533" s="524" t="s">
        <v>20</v>
      </c>
      <c r="X533" s="41" t="s">
        <v>21</v>
      </c>
      <c r="Y533" s="86">
        <v>0.85</v>
      </c>
      <c r="Z533" s="75"/>
      <c r="AA533" s="213"/>
      <c r="AB533" s="213"/>
      <c r="AC533" s="45">
        <f>ROUND(ROUND(ROUND(H512*Q524,0)*V531,0)*Y533,0)</f>
        <v>700</v>
      </c>
      <c r="AD533" s="79"/>
    </row>
    <row r="534" ht="16.5" customHeight="1">
      <c r="A534" s="29">
        <v>61.0</v>
      </c>
      <c r="B534" s="29">
        <v>1907.0</v>
      </c>
      <c r="C534" s="518" t="s">
        <v>8482</v>
      </c>
      <c r="D534" s="389"/>
      <c r="E534" s="389"/>
      <c r="F534" s="527"/>
      <c r="G534" s="527"/>
      <c r="H534" s="527"/>
      <c r="I534" s="532"/>
      <c r="J534" s="94"/>
      <c r="K534" s="140"/>
      <c r="L534" s="140"/>
      <c r="M534" s="8"/>
      <c r="N534" s="536"/>
      <c r="O534" s="83"/>
      <c r="P534" s="83"/>
      <c r="Q534" s="83"/>
      <c r="R534" s="484"/>
      <c r="S534" s="232"/>
      <c r="T534" s="232"/>
      <c r="U534" s="24"/>
      <c r="V534" s="26"/>
      <c r="W534" s="484"/>
      <c r="X534" s="56"/>
      <c r="Y534" s="526"/>
      <c r="Z534" s="213" t="s">
        <v>30</v>
      </c>
      <c r="AA534" s="74">
        <v>5.0</v>
      </c>
      <c r="AB534" s="522" t="s">
        <v>31</v>
      </c>
      <c r="AC534" s="45">
        <f>ROUND(ROUND(ROUND(H512*Q524,0)*V531,0)*Y533,0)-AA534</f>
        <v>695</v>
      </c>
      <c r="AD534" s="79"/>
    </row>
    <row r="535" ht="16.5" customHeight="1">
      <c r="A535" s="29">
        <v>61.0</v>
      </c>
      <c r="B535" s="29">
        <v>1908.0</v>
      </c>
      <c r="C535" s="518" t="s">
        <v>8483</v>
      </c>
      <c r="D535" s="389"/>
      <c r="E535" s="389"/>
      <c r="F535" s="527"/>
      <c r="G535" s="527"/>
      <c r="H535" s="527"/>
      <c r="I535" s="532"/>
      <c r="J535" s="94"/>
      <c r="K535" s="140"/>
      <c r="L535" s="140"/>
      <c r="M535" s="8"/>
      <c r="N535" s="536"/>
      <c r="O535" s="102" t="s">
        <v>27</v>
      </c>
      <c r="P535" s="533"/>
      <c r="Q535" s="533"/>
      <c r="R535" s="520"/>
      <c r="S535" s="38"/>
      <c r="T535" s="99"/>
      <c r="U535" s="38"/>
      <c r="V535" s="6"/>
      <c r="W535" s="37"/>
      <c r="X535" s="7"/>
      <c r="Y535" s="39"/>
      <c r="Z535" s="213"/>
      <c r="AA535" s="213"/>
      <c r="AB535" s="213"/>
      <c r="AC535" s="45">
        <f>ROUND(H512*Q536,0)</f>
        <v>692</v>
      </c>
      <c r="AD535" s="79"/>
    </row>
    <row r="536" ht="16.5" customHeight="1">
      <c r="A536" s="29">
        <v>61.0</v>
      </c>
      <c r="B536" s="29">
        <v>1909.0</v>
      </c>
      <c r="C536" s="518" t="s">
        <v>8484</v>
      </c>
      <c r="D536" s="389"/>
      <c r="E536" s="389"/>
      <c r="F536" s="527"/>
      <c r="G536" s="527"/>
      <c r="H536" s="527"/>
      <c r="I536" s="532"/>
      <c r="J536" s="94"/>
      <c r="K536" s="140"/>
      <c r="L536" s="140"/>
      <c r="M536" s="8"/>
      <c r="N536" s="535"/>
      <c r="O536" s="482"/>
      <c r="P536" s="83" t="s">
        <v>21</v>
      </c>
      <c r="Q536" s="528">
        <v>0.5</v>
      </c>
      <c r="R536" s="521"/>
      <c r="S536" s="53"/>
      <c r="T536" s="99"/>
      <c r="U536" s="53"/>
      <c r="V536" s="14"/>
      <c r="W536" s="52"/>
      <c r="X536" s="8"/>
      <c r="Y536" s="109"/>
      <c r="Z536" s="213" t="s">
        <v>30</v>
      </c>
      <c r="AA536" s="74">
        <v>5.0</v>
      </c>
      <c r="AB536" s="522" t="s">
        <v>31</v>
      </c>
      <c r="AC536" s="45">
        <f>ROUND(H512*Q536,0)-AA536</f>
        <v>687</v>
      </c>
      <c r="AD536" s="79"/>
    </row>
    <row r="537" ht="16.5" customHeight="1">
      <c r="A537" s="29">
        <v>61.0</v>
      </c>
      <c r="B537" s="29">
        <v>1910.0</v>
      </c>
      <c r="C537" s="518" t="s">
        <v>8485</v>
      </c>
      <c r="D537" s="389"/>
      <c r="E537" s="389"/>
      <c r="F537" s="527"/>
      <c r="G537" s="527"/>
      <c r="H537" s="527"/>
      <c r="I537" s="532"/>
      <c r="J537" s="94"/>
      <c r="K537" s="140"/>
      <c r="L537" s="140"/>
      <c r="M537" s="8"/>
      <c r="N537" s="535"/>
      <c r="O537" s="482"/>
      <c r="P537" s="14"/>
      <c r="Q537" s="14"/>
      <c r="R537" s="521"/>
      <c r="S537" s="53"/>
      <c r="T537" s="99"/>
      <c r="U537" s="53"/>
      <c r="V537" s="14"/>
      <c r="W537" s="524" t="s">
        <v>20</v>
      </c>
      <c r="X537" s="41" t="s">
        <v>21</v>
      </c>
      <c r="Y537" s="86">
        <v>0.85</v>
      </c>
      <c r="Z537" s="75"/>
      <c r="AA537" s="213"/>
      <c r="AB537" s="213"/>
      <c r="AC537" s="45">
        <f>ROUND(ROUND(H512*Q536,0)*Y537,0)</f>
        <v>588</v>
      </c>
      <c r="AD537" s="79"/>
    </row>
    <row r="538" ht="16.5" customHeight="1">
      <c r="A538" s="29">
        <v>61.0</v>
      </c>
      <c r="B538" s="29">
        <v>1911.0</v>
      </c>
      <c r="C538" s="518" t="s">
        <v>8486</v>
      </c>
      <c r="D538" s="389"/>
      <c r="E538" s="389"/>
      <c r="F538" s="527"/>
      <c r="G538" s="527"/>
      <c r="H538" s="527"/>
      <c r="I538" s="532"/>
      <c r="J538" s="94"/>
      <c r="K538" s="140"/>
      <c r="L538" s="140"/>
      <c r="M538" s="8"/>
      <c r="N538" s="535"/>
      <c r="O538" s="14"/>
      <c r="P538" s="83"/>
      <c r="Q538" s="83"/>
      <c r="R538" s="525"/>
      <c r="S538" s="180"/>
      <c r="T538" s="24"/>
      <c r="U538" s="180"/>
      <c r="V538" s="21"/>
      <c r="W538" s="484"/>
      <c r="X538" s="56"/>
      <c r="Y538" s="526"/>
      <c r="Z538" s="213" t="s">
        <v>30</v>
      </c>
      <c r="AA538" s="74">
        <v>5.0</v>
      </c>
      <c r="AB538" s="522" t="s">
        <v>31</v>
      </c>
      <c r="AC538" s="45">
        <f>ROUND(ROUND(H512*Q536,0)*Y537,0)-AA538</f>
        <v>583</v>
      </c>
      <c r="AD538" s="79"/>
    </row>
    <row r="539" ht="16.5" customHeight="1">
      <c r="A539" s="29">
        <v>61.0</v>
      </c>
      <c r="B539" s="29">
        <v>1912.0</v>
      </c>
      <c r="C539" s="518" t="s">
        <v>8487</v>
      </c>
      <c r="D539" s="389"/>
      <c r="E539" s="389"/>
      <c r="F539" s="527"/>
      <c r="G539" s="527"/>
      <c r="H539" s="527"/>
      <c r="I539" s="532"/>
      <c r="J539" s="94"/>
      <c r="K539" s="140"/>
      <c r="L539" s="140"/>
      <c r="M539" s="8"/>
      <c r="N539" s="536"/>
      <c r="O539" s="14"/>
      <c r="P539" s="14"/>
      <c r="Q539" s="14"/>
      <c r="R539" s="102" t="s">
        <v>326</v>
      </c>
      <c r="S539" s="487"/>
      <c r="T539" s="487"/>
      <c r="U539" s="41" t="s">
        <v>21</v>
      </c>
      <c r="V539" s="60">
        <v>0.7</v>
      </c>
      <c r="W539" s="37"/>
      <c r="X539" s="7"/>
      <c r="Y539" s="39"/>
      <c r="Z539" s="213"/>
      <c r="AA539" s="213"/>
      <c r="AB539" s="213"/>
      <c r="AC539" s="45">
        <f>ROUND(ROUND(H512*Q536,0)*V539,0)</f>
        <v>484</v>
      </c>
      <c r="AD539" s="79"/>
    </row>
    <row r="540" ht="16.5" customHeight="1">
      <c r="A540" s="29">
        <v>61.0</v>
      </c>
      <c r="B540" s="29">
        <v>1913.0</v>
      </c>
      <c r="C540" s="518" t="s">
        <v>8488</v>
      </c>
      <c r="D540" s="389"/>
      <c r="E540" s="389"/>
      <c r="F540" s="527"/>
      <c r="G540" s="527"/>
      <c r="H540" s="527"/>
      <c r="I540" s="532"/>
      <c r="J540" s="94"/>
      <c r="K540" s="140"/>
      <c r="L540" s="140"/>
      <c r="M540" s="8"/>
      <c r="N540" s="536"/>
      <c r="O540" s="14"/>
      <c r="P540" s="14"/>
      <c r="Q540" s="14"/>
      <c r="R540" s="482"/>
      <c r="U540" s="83"/>
      <c r="V540" s="528"/>
      <c r="W540" s="227"/>
      <c r="X540" s="22"/>
      <c r="Y540" s="109"/>
      <c r="Z540" s="213" t="s">
        <v>30</v>
      </c>
      <c r="AA540" s="74">
        <v>5.0</v>
      </c>
      <c r="AB540" s="522" t="s">
        <v>31</v>
      </c>
      <c r="AC540" s="45">
        <f>ROUND(ROUND(H512*Q536,0)*V539,0)-AA540</f>
        <v>479</v>
      </c>
      <c r="AD540" s="79"/>
    </row>
    <row r="541" ht="16.5" customHeight="1">
      <c r="A541" s="29">
        <v>61.0</v>
      </c>
      <c r="B541" s="29">
        <v>1914.0</v>
      </c>
      <c r="C541" s="518" t="s">
        <v>8489</v>
      </c>
      <c r="D541" s="389"/>
      <c r="E541" s="389"/>
      <c r="F541" s="527"/>
      <c r="G541" s="527"/>
      <c r="H541" s="527"/>
      <c r="I541" s="532"/>
      <c r="J541" s="94"/>
      <c r="K541" s="140"/>
      <c r="L541" s="140"/>
      <c r="M541" s="8"/>
      <c r="N541" s="254"/>
      <c r="O541" s="83"/>
      <c r="P541" s="83"/>
      <c r="R541" s="482"/>
      <c r="U541" s="99"/>
      <c r="V541" s="529"/>
      <c r="W541" s="524" t="s">
        <v>20</v>
      </c>
      <c r="X541" s="41" t="s">
        <v>21</v>
      </c>
      <c r="Y541" s="86">
        <v>0.85</v>
      </c>
      <c r="Z541" s="75"/>
      <c r="AA541" s="213"/>
      <c r="AB541" s="213"/>
      <c r="AC541" s="45">
        <f>ROUND(ROUND(ROUND(H512*Q536,0)*V539,0)*Y541,0)</f>
        <v>411</v>
      </c>
      <c r="AD541" s="79"/>
    </row>
    <row r="542" ht="16.5" customHeight="1">
      <c r="A542" s="29">
        <v>61.0</v>
      </c>
      <c r="B542" s="29">
        <v>1915.0</v>
      </c>
      <c r="C542" s="518" t="s">
        <v>8490</v>
      </c>
      <c r="D542" s="389"/>
      <c r="E542" s="389"/>
      <c r="F542" s="527"/>
      <c r="G542" s="527"/>
      <c r="H542" s="527"/>
      <c r="I542" s="532"/>
      <c r="J542" s="94"/>
      <c r="K542" s="140"/>
      <c r="L542" s="140"/>
      <c r="M542" s="8"/>
      <c r="N542" s="254"/>
      <c r="O542" s="83"/>
      <c r="P542" s="83"/>
      <c r="Q542" s="83"/>
      <c r="R542" s="530"/>
      <c r="S542" s="531"/>
      <c r="T542" s="24"/>
      <c r="U542" s="24"/>
      <c r="V542" s="26"/>
      <c r="W542" s="484"/>
      <c r="X542" s="56"/>
      <c r="Y542" s="526"/>
      <c r="Z542" s="213" t="s">
        <v>30</v>
      </c>
      <c r="AA542" s="74">
        <v>5.0</v>
      </c>
      <c r="AB542" s="522" t="s">
        <v>31</v>
      </c>
      <c r="AC542" s="45">
        <f>ROUND(ROUND(ROUND(H512*Q536,0)*V539,0)*Y541,0)-AA542</f>
        <v>406</v>
      </c>
      <c r="AD542" s="79"/>
    </row>
    <row r="543" ht="16.5" customHeight="1">
      <c r="A543" s="29">
        <v>61.0</v>
      </c>
      <c r="B543" s="29">
        <v>1916.0</v>
      </c>
      <c r="C543" s="518" t="s">
        <v>8491</v>
      </c>
      <c r="D543" s="389"/>
      <c r="E543" s="389"/>
      <c r="F543" s="527"/>
      <c r="G543" s="527"/>
      <c r="H543" s="527"/>
      <c r="I543" s="532"/>
      <c r="J543" s="94"/>
      <c r="K543" s="140"/>
      <c r="L543" s="140"/>
      <c r="M543" s="8"/>
      <c r="N543" s="536"/>
      <c r="O543" s="83"/>
      <c r="P543" s="528"/>
      <c r="Q543" s="486"/>
      <c r="R543" s="102" t="s">
        <v>329</v>
      </c>
      <c r="S543" s="487"/>
      <c r="T543" s="487"/>
      <c r="U543" s="83" t="s">
        <v>21</v>
      </c>
      <c r="V543" s="528">
        <v>0.85</v>
      </c>
      <c r="W543" s="37"/>
      <c r="X543" s="7"/>
      <c r="Y543" s="39"/>
      <c r="Z543" s="213"/>
      <c r="AA543" s="213"/>
      <c r="AB543" s="213"/>
      <c r="AC543" s="45">
        <f>ROUND(ROUND(H512*Q536,0)*V543,0)</f>
        <v>588</v>
      </c>
      <c r="AD543" s="79"/>
    </row>
    <row r="544" ht="16.5" customHeight="1">
      <c r="A544" s="29">
        <v>61.0</v>
      </c>
      <c r="B544" s="29">
        <v>1917.0</v>
      </c>
      <c r="C544" s="518" t="s">
        <v>8492</v>
      </c>
      <c r="D544" s="389"/>
      <c r="E544" s="389"/>
      <c r="F544" s="527"/>
      <c r="G544" s="527"/>
      <c r="H544" s="527"/>
      <c r="I544" s="532"/>
      <c r="J544" s="94"/>
      <c r="K544" s="140"/>
      <c r="L544" s="140"/>
      <c r="M544" s="8"/>
      <c r="N544" s="536"/>
      <c r="O544" s="83"/>
      <c r="P544" s="528"/>
      <c r="Q544" s="528"/>
      <c r="R544" s="482"/>
      <c r="U544" s="83"/>
      <c r="V544" s="528"/>
      <c r="W544" s="227"/>
      <c r="X544" s="22"/>
      <c r="Y544" s="109"/>
      <c r="Z544" s="213" t="s">
        <v>30</v>
      </c>
      <c r="AA544" s="74">
        <v>5.0</v>
      </c>
      <c r="AB544" s="522" t="s">
        <v>31</v>
      </c>
      <c r="AC544" s="45">
        <f>ROUND(ROUND(H512*Q536,0)*V543,0)-AA544</f>
        <v>583</v>
      </c>
      <c r="AD544" s="79"/>
    </row>
    <row r="545" ht="16.5" customHeight="1">
      <c r="A545" s="29">
        <v>61.0</v>
      </c>
      <c r="B545" s="29">
        <v>1918.0</v>
      </c>
      <c r="C545" s="518" t="s">
        <v>8493</v>
      </c>
      <c r="D545" s="389"/>
      <c r="E545" s="389"/>
      <c r="F545" s="527"/>
      <c r="G545" s="527"/>
      <c r="H545" s="527"/>
      <c r="I545" s="532"/>
      <c r="J545" s="94"/>
      <c r="K545" s="140"/>
      <c r="L545" s="140"/>
      <c r="M545" s="8"/>
      <c r="N545" s="254"/>
      <c r="O545" s="83"/>
      <c r="P545" s="528"/>
      <c r="Q545" s="528"/>
      <c r="R545" s="482"/>
      <c r="U545" s="99"/>
      <c r="V545" s="529"/>
      <c r="W545" s="524" t="s">
        <v>20</v>
      </c>
      <c r="X545" s="41" t="s">
        <v>21</v>
      </c>
      <c r="Y545" s="86">
        <v>0.85</v>
      </c>
      <c r="Z545" s="75"/>
      <c r="AA545" s="213"/>
      <c r="AB545" s="213"/>
      <c r="AC545" s="45">
        <f>ROUND(ROUND(ROUND(H512*Q536,0)*V543,0)*Y545,0)</f>
        <v>500</v>
      </c>
      <c r="AD545" s="79"/>
    </row>
    <row r="546" ht="16.5" customHeight="1">
      <c r="A546" s="29">
        <v>61.0</v>
      </c>
      <c r="B546" s="29">
        <v>1919.0</v>
      </c>
      <c r="C546" s="518" t="s">
        <v>8494</v>
      </c>
      <c r="D546" s="389"/>
      <c r="E546" s="389"/>
      <c r="F546" s="527"/>
      <c r="G546" s="527"/>
      <c r="H546" s="527"/>
      <c r="I546" s="532"/>
      <c r="J546" s="94"/>
      <c r="K546" s="140"/>
      <c r="L546" s="140"/>
      <c r="M546" s="8"/>
      <c r="N546" s="537"/>
      <c r="O546" s="83"/>
      <c r="P546" s="83"/>
      <c r="Q546" s="83"/>
      <c r="R546" s="484"/>
      <c r="S546" s="232"/>
      <c r="T546" s="232"/>
      <c r="U546" s="24"/>
      <c r="V546" s="26"/>
      <c r="W546" s="484"/>
      <c r="X546" s="56"/>
      <c r="Y546" s="526"/>
      <c r="Z546" s="213" t="s">
        <v>30</v>
      </c>
      <c r="AA546" s="74">
        <v>5.0</v>
      </c>
      <c r="AB546" s="522" t="s">
        <v>31</v>
      </c>
      <c r="AC546" s="45">
        <f>ROUND(ROUND(ROUND(H512*Q536,0)*V543,0)*Y545,0)-AA546</f>
        <v>495</v>
      </c>
      <c r="AD546" s="79"/>
    </row>
    <row r="547" ht="16.5" customHeight="1">
      <c r="A547" s="29">
        <v>61.0</v>
      </c>
      <c r="B547" s="29">
        <v>1315.0</v>
      </c>
      <c r="C547" s="518" t="s">
        <v>8495</v>
      </c>
      <c r="D547" s="389"/>
      <c r="E547" s="389"/>
      <c r="F547" s="527"/>
      <c r="G547" s="527"/>
      <c r="H547" s="527"/>
      <c r="I547" s="532"/>
      <c r="J547" s="130" t="s">
        <v>7983</v>
      </c>
      <c r="K547" s="538"/>
      <c r="L547" s="538"/>
      <c r="M547" s="538"/>
      <c r="N547" s="37"/>
      <c r="O547" s="7"/>
      <c r="P547" s="7"/>
      <c r="Q547" s="7"/>
      <c r="R547" s="520"/>
      <c r="S547" s="38"/>
      <c r="T547" s="38"/>
      <c r="U547" s="6"/>
      <c r="V547" s="7"/>
      <c r="W547" s="37"/>
      <c r="X547" s="7"/>
      <c r="Y547" s="39"/>
      <c r="Z547" s="213"/>
      <c r="AA547" s="213"/>
      <c r="AB547" s="213"/>
      <c r="AC547" s="45">
        <f>ROUND(H512*M548,0)</f>
        <v>1335</v>
      </c>
      <c r="AD547" s="79"/>
    </row>
    <row r="548" ht="16.5" customHeight="1">
      <c r="A548" s="29">
        <v>61.0</v>
      </c>
      <c r="B548" s="29">
        <v>1920.0</v>
      </c>
      <c r="C548" s="518" t="s">
        <v>8496</v>
      </c>
      <c r="D548" s="231"/>
      <c r="E548" s="231"/>
      <c r="F548" s="174"/>
      <c r="G548" s="174"/>
      <c r="H548" s="174"/>
      <c r="I548" s="523"/>
      <c r="J548" s="482"/>
      <c r="K548" s="539"/>
      <c r="L548" s="83" t="s">
        <v>21</v>
      </c>
      <c r="M548" s="540">
        <v>0.965</v>
      </c>
      <c r="N548" s="52"/>
      <c r="O548" s="8"/>
      <c r="P548" s="8"/>
      <c r="Q548" s="8"/>
      <c r="R548" s="521"/>
      <c r="S548" s="53"/>
      <c r="T548" s="53"/>
      <c r="U548" s="14"/>
      <c r="V548" s="8"/>
      <c r="W548" s="52"/>
      <c r="X548" s="8"/>
      <c r="Y548" s="109"/>
      <c r="Z548" s="213" t="s">
        <v>30</v>
      </c>
      <c r="AA548" s="74">
        <v>5.0</v>
      </c>
      <c r="AB548" s="522" t="s">
        <v>31</v>
      </c>
      <c r="AC548" s="45">
        <f>ROUND(H512*M548,0)-AA548</f>
        <v>1330</v>
      </c>
      <c r="AD548" s="79"/>
    </row>
    <row r="549" ht="16.5" customHeight="1">
      <c r="A549" s="29">
        <v>61.0</v>
      </c>
      <c r="B549" s="29">
        <v>1921.0</v>
      </c>
      <c r="C549" s="518" t="s">
        <v>8497</v>
      </c>
      <c r="D549" s="231"/>
      <c r="E549" s="231"/>
      <c r="F549" s="174"/>
      <c r="G549" s="174"/>
      <c r="H549" s="174"/>
      <c r="I549" s="523"/>
      <c r="J549" s="482"/>
      <c r="K549" s="140"/>
      <c r="L549" s="140"/>
      <c r="M549" s="8"/>
      <c r="N549" s="52"/>
      <c r="O549" s="8"/>
      <c r="P549" s="8"/>
      <c r="Q549" s="8"/>
      <c r="R549" s="521"/>
      <c r="S549" s="53"/>
      <c r="T549" s="53"/>
      <c r="U549" s="14"/>
      <c r="V549" s="54"/>
      <c r="W549" s="524" t="s">
        <v>20</v>
      </c>
      <c r="X549" s="41" t="s">
        <v>21</v>
      </c>
      <c r="Y549" s="86">
        <v>0.85</v>
      </c>
      <c r="Z549" s="75"/>
      <c r="AA549" s="213"/>
      <c r="AB549" s="213"/>
      <c r="AC549" s="45">
        <f>ROUND(ROUND(H512*M548,0)*Y549,0)</f>
        <v>1135</v>
      </c>
      <c r="AD549" s="79"/>
    </row>
    <row r="550" ht="16.5" customHeight="1">
      <c r="A550" s="29">
        <v>61.0</v>
      </c>
      <c r="B550" s="29">
        <v>1922.0</v>
      </c>
      <c r="C550" s="518" t="s">
        <v>8498</v>
      </c>
      <c r="D550" s="231"/>
      <c r="E550" s="231"/>
      <c r="F550" s="527"/>
      <c r="G550" s="527"/>
      <c r="H550" s="527"/>
      <c r="I550" s="532"/>
      <c r="J550" s="94"/>
      <c r="K550" s="140"/>
      <c r="L550" s="140"/>
      <c r="M550" s="8"/>
      <c r="N550" s="52"/>
      <c r="O550" s="8"/>
      <c r="P550" s="8"/>
      <c r="Q550" s="8"/>
      <c r="R550" s="525"/>
      <c r="S550" s="180"/>
      <c r="T550" s="180"/>
      <c r="U550" s="21"/>
      <c r="V550" s="109"/>
      <c r="W550" s="484"/>
      <c r="X550" s="56"/>
      <c r="Y550" s="526"/>
      <c r="Z550" s="213" t="s">
        <v>30</v>
      </c>
      <c r="AA550" s="74">
        <v>5.0</v>
      </c>
      <c r="AB550" s="522" t="s">
        <v>31</v>
      </c>
      <c r="AC550" s="45">
        <f>ROUND(ROUND(H512*M548,0)*Y549,0)-AA550</f>
        <v>1130</v>
      </c>
      <c r="AD550" s="79"/>
    </row>
    <row r="551" ht="16.5" customHeight="1">
      <c r="A551" s="29">
        <v>61.0</v>
      </c>
      <c r="B551" s="29">
        <v>1316.0</v>
      </c>
      <c r="C551" s="518" t="s">
        <v>8499</v>
      </c>
      <c r="D551" s="231"/>
      <c r="E551" s="231"/>
      <c r="F551" s="527"/>
      <c r="G551" s="527"/>
      <c r="H551" s="527"/>
      <c r="I551" s="532"/>
      <c r="J551" s="94"/>
      <c r="K551" s="140"/>
      <c r="L551" s="140"/>
      <c r="M551" s="8"/>
      <c r="N551" s="52"/>
      <c r="O551" s="8"/>
      <c r="P551" s="8"/>
      <c r="Q551" s="8"/>
      <c r="R551" s="102" t="s">
        <v>326</v>
      </c>
      <c r="S551" s="487"/>
      <c r="T551" s="487"/>
      <c r="U551" s="41" t="s">
        <v>21</v>
      </c>
      <c r="V551" s="60">
        <v>0.7</v>
      </c>
      <c r="W551" s="37"/>
      <c r="X551" s="7"/>
      <c r="Y551" s="39"/>
      <c r="Z551" s="213"/>
      <c r="AA551" s="213"/>
      <c r="AB551" s="213"/>
      <c r="AC551" s="45">
        <f>ROUND(ROUND(H512*M548,0)*V551,0)</f>
        <v>935</v>
      </c>
      <c r="AD551" s="79"/>
    </row>
    <row r="552" ht="16.5" customHeight="1">
      <c r="A552" s="29">
        <v>61.0</v>
      </c>
      <c r="B552" s="29">
        <v>1923.0</v>
      </c>
      <c r="C552" s="518" t="s">
        <v>8500</v>
      </c>
      <c r="D552" s="231"/>
      <c r="E552" s="231"/>
      <c r="F552" s="527"/>
      <c r="G552" s="527"/>
      <c r="H552" s="8"/>
      <c r="I552" s="144"/>
      <c r="J552" s="94"/>
      <c r="K552" s="140"/>
      <c r="L552" s="140"/>
      <c r="M552" s="8"/>
      <c r="N552" s="52"/>
      <c r="O552" s="8"/>
      <c r="P552" s="8"/>
      <c r="Q552" s="8"/>
      <c r="R552" s="482"/>
      <c r="U552" s="83"/>
      <c r="V552" s="528"/>
      <c r="W552" s="227"/>
      <c r="X552" s="22"/>
      <c r="Y552" s="109"/>
      <c r="Z552" s="213" t="s">
        <v>30</v>
      </c>
      <c r="AA552" s="74">
        <v>5.0</v>
      </c>
      <c r="AB552" s="522" t="s">
        <v>31</v>
      </c>
      <c r="AC552" s="45">
        <f>ROUND(ROUND(H512*M548,0)*V551,0)-AA552</f>
        <v>930</v>
      </c>
      <c r="AD552" s="79"/>
    </row>
    <row r="553" ht="16.5" customHeight="1">
      <c r="A553" s="29">
        <v>61.0</v>
      </c>
      <c r="B553" s="29">
        <v>1924.0</v>
      </c>
      <c r="C553" s="518" t="s">
        <v>8501</v>
      </c>
      <c r="D553" s="389"/>
      <c r="E553" s="231"/>
      <c r="F553" s="113"/>
      <c r="G553" s="113"/>
      <c r="H553" s="8"/>
      <c r="I553" s="144"/>
      <c r="J553" s="94"/>
      <c r="K553" s="140"/>
      <c r="L553" s="140"/>
      <c r="M553" s="8"/>
      <c r="N553" s="52"/>
      <c r="O553" s="8"/>
      <c r="P553" s="8"/>
      <c r="Q553" s="8"/>
      <c r="R553" s="482"/>
      <c r="U553" s="99"/>
      <c r="V553" s="529"/>
      <c r="W553" s="524" t="s">
        <v>20</v>
      </c>
      <c r="X553" s="41" t="s">
        <v>21</v>
      </c>
      <c r="Y553" s="86">
        <v>0.85</v>
      </c>
      <c r="Z553" s="75"/>
      <c r="AA553" s="213"/>
      <c r="AB553" s="213"/>
      <c r="AC553" s="45">
        <f>ROUND(ROUND(ROUND(H512*M548,0)*V551,0)*Y553,0)</f>
        <v>795</v>
      </c>
      <c r="AD553" s="79"/>
    </row>
    <row r="554" ht="16.5" customHeight="1">
      <c r="A554" s="29">
        <v>61.0</v>
      </c>
      <c r="B554" s="29">
        <v>1925.0</v>
      </c>
      <c r="C554" s="518" t="s">
        <v>8502</v>
      </c>
      <c r="D554" s="389"/>
      <c r="E554" s="231"/>
      <c r="F554" s="113"/>
      <c r="G554" s="113"/>
      <c r="H554" s="8"/>
      <c r="I554" s="144"/>
      <c r="J554" s="94"/>
      <c r="K554" s="140"/>
      <c r="L554" s="140"/>
      <c r="M554" s="8"/>
      <c r="N554" s="52"/>
      <c r="O554" s="8"/>
      <c r="P554" s="8"/>
      <c r="Q554" s="8"/>
      <c r="R554" s="530"/>
      <c r="S554" s="531"/>
      <c r="T554" s="24"/>
      <c r="U554" s="24"/>
      <c r="V554" s="26"/>
      <c r="W554" s="484"/>
      <c r="X554" s="56"/>
      <c r="Y554" s="526"/>
      <c r="Z554" s="213" t="s">
        <v>30</v>
      </c>
      <c r="AA554" s="74">
        <v>5.0</v>
      </c>
      <c r="AB554" s="522" t="s">
        <v>31</v>
      </c>
      <c r="AC554" s="45">
        <f>ROUND(ROUND(ROUND(H512*M548,0)*V551,0)*Y553,0)-AA554</f>
        <v>790</v>
      </c>
      <c r="AD554" s="79"/>
    </row>
    <row r="555" ht="16.5" customHeight="1">
      <c r="A555" s="29">
        <v>61.0</v>
      </c>
      <c r="B555" s="29">
        <v>1759.0</v>
      </c>
      <c r="C555" s="518" t="s">
        <v>8503</v>
      </c>
      <c r="D555" s="389"/>
      <c r="E555" s="231"/>
      <c r="F555" s="113"/>
      <c r="G555" s="113"/>
      <c r="H555" s="8"/>
      <c r="I555" s="144"/>
      <c r="J555" s="94"/>
      <c r="K555" s="140"/>
      <c r="L555" s="140"/>
      <c r="M555" s="8"/>
      <c r="N555" s="52"/>
      <c r="O555" s="8"/>
      <c r="P555" s="8"/>
      <c r="Q555" s="54"/>
      <c r="R555" s="102" t="s">
        <v>329</v>
      </c>
      <c r="S555" s="487"/>
      <c r="T555" s="487"/>
      <c r="U555" s="83" t="s">
        <v>21</v>
      </c>
      <c r="V555" s="528">
        <v>0.85</v>
      </c>
      <c r="W555" s="37"/>
      <c r="X555" s="7"/>
      <c r="Y555" s="39"/>
      <c r="Z555" s="213"/>
      <c r="AA555" s="213"/>
      <c r="AB555" s="213"/>
      <c r="AC555" s="45">
        <f>ROUND(ROUND(H512*M548,0)*V555,0)</f>
        <v>1135</v>
      </c>
      <c r="AD555" s="79"/>
    </row>
    <row r="556" ht="16.5" customHeight="1">
      <c r="A556" s="29">
        <v>61.0</v>
      </c>
      <c r="B556" s="29">
        <v>1926.0</v>
      </c>
      <c r="C556" s="518" t="s">
        <v>8504</v>
      </c>
      <c r="D556" s="389"/>
      <c r="E556" s="231"/>
      <c r="F556" s="113"/>
      <c r="G556" s="113"/>
      <c r="H556" s="8"/>
      <c r="I556" s="144"/>
      <c r="J556" s="94"/>
      <c r="K556" s="140"/>
      <c r="L556" s="140"/>
      <c r="M556" s="8"/>
      <c r="N556" s="52"/>
      <c r="O556" s="8"/>
      <c r="P556" s="8"/>
      <c r="Q556" s="8"/>
      <c r="R556" s="482"/>
      <c r="U556" s="83"/>
      <c r="V556" s="528"/>
      <c r="W556" s="227"/>
      <c r="X556" s="22"/>
      <c r="Y556" s="109"/>
      <c r="Z556" s="213" t="s">
        <v>30</v>
      </c>
      <c r="AA556" s="74">
        <v>5.0</v>
      </c>
      <c r="AB556" s="522" t="s">
        <v>31</v>
      </c>
      <c r="AC556" s="45">
        <f>ROUND(ROUND(H512*M548,0)*V555,0)-AA556</f>
        <v>1130</v>
      </c>
      <c r="AD556" s="79"/>
    </row>
    <row r="557" ht="16.5" customHeight="1">
      <c r="A557" s="29">
        <v>61.0</v>
      </c>
      <c r="B557" s="29">
        <v>1927.0</v>
      </c>
      <c r="C557" s="518" t="s">
        <v>8505</v>
      </c>
      <c r="D557" s="389"/>
      <c r="E557" s="231"/>
      <c r="F557" s="527"/>
      <c r="G557" s="527"/>
      <c r="H557" s="527"/>
      <c r="I557" s="532"/>
      <c r="J557" s="94"/>
      <c r="K557" s="140"/>
      <c r="L557" s="140"/>
      <c r="M557" s="8"/>
      <c r="N557" s="52"/>
      <c r="O557" s="8"/>
      <c r="P557" s="8"/>
      <c r="Q557" s="8"/>
      <c r="R557" s="482"/>
      <c r="U557" s="99"/>
      <c r="V557" s="529"/>
      <c r="W557" s="524" t="s">
        <v>20</v>
      </c>
      <c r="X557" s="41" t="s">
        <v>21</v>
      </c>
      <c r="Y557" s="86">
        <v>0.85</v>
      </c>
      <c r="Z557" s="75"/>
      <c r="AA557" s="213"/>
      <c r="AB557" s="213"/>
      <c r="AC557" s="45">
        <f>ROUND(ROUND(ROUND(H512*M548,0)*V555,0)*Y557,0)</f>
        <v>965</v>
      </c>
      <c r="AD557" s="79"/>
    </row>
    <row r="558" ht="16.5" customHeight="1">
      <c r="A558" s="29">
        <v>61.0</v>
      </c>
      <c r="B558" s="29">
        <v>1928.0</v>
      </c>
      <c r="C558" s="518" t="s">
        <v>8506</v>
      </c>
      <c r="D558" s="389"/>
      <c r="E558" s="231"/>
      <c r="F558" s="527"/>
      <c r="G558" s="527"/>
      <c r="H558" s="527"/>
      <c r="I558" s="532"/>
      <c r="J558" s="94"/>
      <c r="K558" s="140"/>
      <c r="L558" s="140"/>
      <c r="M558" s="8"/>
      <c r="N558" s="227"/>
      <c r="O558" s="22"/>
      <c r="P558" s="22"/>
      <c r="Q558" s="22"/>
      <c r="R558" s="484"/>
      <c r="S558" s="232"/>
      <c r="T558" s="232"/>
      <c r="U558" s="24"/>
      <c r="V558" s="26"/>
      <c r="W558" s="484"/>
      <c r="X558" s="56"/>
      <c r="Y558" s="526"/>
      <c r="Z558" s="213" t="s">
        <v>30</v>
      </c>
      <c r="AA558" s="74">
        <v>5.0</v>
      </c>
      <c r="AB558" s="522" t="s">
        <v>31</v>
      </c>
      <c r="AC558" s="45">
        <f>ROUND(ROUND(ROUND(H512*M548,0)*V555,0)*Y557,0)-AA558</f>
        <v>960</v>
      </c>
      <c r="AD558" s="79"/>
    </row>
    <row r="559" ht="16.5" customHeight="1">
      <c r="A559" s="29">
        <v>61.0</v>
      </c>
      <c r="B559" s="29">
        <v>1317.0</v>
      </c>
      <c r="C559" s="518" t="s">
        <v>8507</v>
      </c>
      <c r="D559" s="389"/>
      <c r="E559" s="389"/>
      <c r="F559" s="527"/>
      <c r="G559" s="527"/>
      <c r="H559" s="527"/>
      <c r="I559" s="532"/>
      <c r="J559" s="94"/>
      <c r="K559" s="140"/>
      <c r="L559" s="140"/>
      <c r="M559" s="8"/>
      <c r="N559" s="206" t="s">
        <v>23</v>
      </c>
      <c r="O559" s="102" t="s">
        <v>24</v>
      </c>
      <c r="P559" s="533"/>
      <c r="Q559" s="533"/>
      <c r="R559" s="520"/>
      <c r="S559" s="38"/>
      <c r="T559" s="38"/>
      <c r="U559" s="6"/>
      <c r="V559" s="7"/>
      <c r="W559" s="37"/>
      <c r="X559" s="7"/>
      <c r="Y559" s="39"/>
      <c r="Z559" s="213"/>
      <c r="AA559" s="213"/>
      <c r="AB559" s="213"/>
      <c r="AC559" s="45">
        <f>ROUND(ROUND(H512*M548,0)*Q560,0)</f>
        <v>935</v>
      </c>
      <c r="AD559" s="79"/>
    </row>
    <row r="560" ht="16.5" customHeight="1">
      <c r="A560" s="29">
        <v>61.0</v>
      </c>
      <c r="B560" s="29">
        <v>1929.0</v>
      </c>
      <c r="C560" s="518" t="s">
        <v>8508</v>
      </c>
      <c r="D560" s="389"/>
      <c r="E560" s="389"/>
      <c r="F560" s="527"/>
      <c r="G560" s="527"/>
      <c r="H560" s="527"/>
      <c r="I560" s="532"/>
      <c r="J560" s="94"/>
      <c r="K560" s="140"/>
      <c r="L560" s="140"/>
      <c r="M560" s="8"/>
      <c r="N560" s="481"/>
      <c r="O560" s="482"/>
      <c r="P560" s="83" t="s">
        <v>21</v>
      </c>
      <c r="Q560" s="528">
        <v>0.7</v>
      </c>
      <c r="R560" s="521"/>
      <c r="S560" s="53"/>
      <c r="T560" s="53"/>
      <c r="U560" s="14"/>
      <c r="V560" s="8"/>
      <c r="W560" s="52"/>
      <c r="X560" s="8"/>
      <c r="Y560" s="109"/>
      <c r="Z560" s="213" t="s">
        <v>30</v>
      </c>
      <c r="AA560" s="74">
        <v>5.0</v>
      </c>
      <c r="AB560" s="522" t="s">
        <v>31</v>
      </c>
      <c r="AC560" s="45">
        <f>ROUND(ROUND(H512*M548,0)*Q560,0)-AA560</f>
        <v>930</v>
      </c>
      <c r="AD560" s="79"/>
    </row>
    <row r="561" ht="16.5" customHeight="1">
      <c r="A561" s="29">
        <v>61.0</v>
      </c>
      <c r="B561" s="29">
        <v>1930.0</v>
      </c>
      <c r="C561" s="518" t="s">
        <v>8509</v>
      </c>
      <c r="D561" s="389"/>
      <c r="E561" s="389"/>
      <c r="F561" s="527"/>
      <c r="G561" s="527"/>
      <c r="H561" s="527"/>
      <c r="I561" s="532"/>
      <c r="J561" s="94"/>
      <c r="K561" s="140"/>
      <c r="L561" s="140"/>
      <c r="M561" s="8"/>
      <c r="N561" s="481"/>
      <c r="O561" s="482"/>
      <c r="P561" s="14"/>
      <c r="Q561" s="14"/>
      <c r="R561" s="521"/>
      <c r="S561" s="53"/>
      <c r="T561" s="53"/>
      <c r="U561" s="14"/>
      <c r="V561" s="54"/>
      <c r="W561" s="524" t="s">
        <v>20</v>
      </c>
      <c r="X561" s="41" t="s">
        <v>21</v>
      </c>
      <c r="Y561" s="86">
        <v>0.85</v>
      </c>
      <c r="Z561" s="75"/>
      <c r="AA561" s="213"/>
      <c r="AB561" s="213"/>
      <c r="AC561" s="45">
        <f>ROUND(ROUND(ROUND(H512*M548,0)*Q560,0)*Y561,0)</f>
        <v>795</v>
      </c>
      <c r="AD561" s="79"/>
    </row>
    <row r="562" ht="16.5" customHeight="1">
      <c r="A562" s="29">
        <v>61.0</v>
      </c>
      <c r="B562" s="29">
        <v>1931.0</v>
      </c>
      <c r="C562" s="518" t="s">
        <v>8510</v>
      </c>
      <c r="D562" s="389"/>
      <c r="E562" s="389"/>
      <c r="F562" s="527"/>
      <c r="G562" s="527"/>
      <c r="H562" s="527"/>
      <c r="I562" s="532"/>
      <c r="J562" s="94"/>
      <c r="K562" s="140"/>
      <c r="L562" s="140"/>
      <c r="M562" s="8"/>
      <c r="N562" s="535"/>
      <c r="O562" s="14"/>
      <c r="P562" s="83"/>
      <c r="Q562" s="83"/>
      <c r="R562" s="525"/>
      <c r="S562" s="180"/>
      <c r="T562" s="180"/>
      <c r="U562" s="21"/>
      <c r="V562" s="109"/>
      <c r="W562" s="484"/>
      <c r="X562" s="56"/>
      <c r="Y562" s="526"/>
      <c r="Z562" s="213" t="s">
        <v>30</v>
      </c>
      <c r="AA562" s="74">
        <v>5.0</v>
      </c>
      <c r="AB562" s="522" t="s">
        <v>31</v>
      </c>
      <c r="AC562" s="45">
        <f>ROUND(ROUND(ROUND(H512*M548,0)*Q560,0)*Y561,0)-AA562</f>
        <v>790</v>
      </c>
      <c r="AD562" s="79"/>
    </row>
    <row r="563" ht="16.5" customHeight="1">
      <c r="A563" s="29">
        <v>61.0</v>
      </c>
      <c r="B563" s="29">
        <v>1318.0</v>
      </c>
      <c r="C563" s="518" t="s">
        <v>8511</v>
      </c>
      <c r="D563" s="389"/>
      <c r="E563" s="389"/>
      <c r="F563" s="527"/>
      <c r="G563" s="527"/>
      <c r="H563" s="527"/>
      <c r="I563" s="532"/>
      <c r="J563" s="94"/>
      <c r="K563" s="140"/>
      <c r="L563" s="140"/>
      <c r="M563" s="8"/>
      <c r="N563" s="536"/>
      <c r="O563" s="14"/>
      <c r="P563" s="14"/>
      <c r="Q563" s="14"/>
      <c r="R563" s="102" t="s">
        <v>326</v>
      </c>
      <c r="S563" s="487"/>
      <c r="T563" s="487"/>
      <c r="U563" s="41" t="s">
        <v>21</v>
      </c>
      <c r="V563" s="60">
        <v>0.7</v>
      </c>
      <c r="W563" s="37"/>
      <c r="X563" s="7"/>
      <c r="Y563" s="39"/>
      <c r="Z563" s="213"/>
      <c r="AA563" s="213"/>
      <c r="AB563" s="213"/>
      <c r="AC563" s="45">
        <f>ROUND(ROUND(ROUND(H512*M548,0)*Q560,0)*V563,0)</f>
        <v>655</v>
      </c>
      <c r="AD563" s="79"/>
    </row>
    <row r="564" ht="16.5" customHeight="1">
      <c r="A564" s="29">
        <v>61.0</v>
      </c>
      <c r="B564" s="29">
        <v>1932.0</v>
      </c>
      <c r="C564" s="518" t="s">
        <v>8512</v>
      </c>
      <c r="D564" s="389"/>
      <c r="E564" s="389"/>
      <c r="F564" s="527"/>
      <c r="G564" s="527"/>
      <c r="H564" s="527"/>
      <c r="I564" s="532"/>
      <c r="J564" s="94"/>
      <c r="K564" s="140"/>
      <c r="L564" s="140"/>
      <c r="M564" s="8"/>
      <c r="N564" s="536"/>
      <c r="O564" s="14"/>
      <c r="P564" s="14"/>
      <c r="Q564" s="14"/>
      <c r="R564" s="482"/>
      <c r="U564" s="83"/>
      <c r="V564" s="528"/>
      <c r="W564" s="227"/>
      <c r="X564" s="22"/>
      <c r="Y564" s="109"/>
      <c r="Z564" s="213" t="s">
        <v>30</v>
      </c>
      <c r="AA564" s="74">
        <v>5.0</v>
      </c>
      <c r="AB564" s="522" t="s">
        <v>31</v>
      </c>
      <c r="AC564" s="45">
        <f>ROUND(ROUND(ROUND(H512*M548,0)*Q560,0)*V563,0)-AA564</f>
        <v>650</v>
      </c>
      <c r="AD564" s="79"/>
    </row>
    <row r="565" ht="16.5" customHeight="1">
      <c r="A565" s="29">
        <v>61.0</v>
      </c>
      <c r="B565" s="29">
        <v>1933.0</v>
      </c>
      <c r="C565" s="518" t="s">
        <v>8513</v>
      </c>
      <c r="D565" s="389"/>
      <c r="E565" s="389"/>
      <c r="F565" s="527"/>
      <c r="G565" s="527"/>
      <c r="H565" s="527"/>
      <c r="I565" s="532"/>
      <c r="J565" s="94"/>
      <c r="K565" s="140"/>
      <c r="L565" s="140"/>
      <c r="M565" s="8"/>
      <c r="N565" s="254"/>
      <c r="O565" s="83"/>
      <c r="P565" s="83"/>
      <c r="R565" s="482"/>
      <c r="U565" s="99"/>
      <c r="V565" s="529"/>
      <c r="W565" s="524" t="s">
        <v>20</v>
      </c>
      <c r="X565" s="41" t="s">
        <v>21</v>
      </c>
      <c r="Y565" s="86">
        <v>0.85</v>
      </c>
      <c r="Z565" s="75"/>
      <c r="AA565" s="213"/>
      <c r="AB565" s="213"/>
      <c r="AC565" s="45">
        <f>ROUND(ROUND(ROUND(ROUND(H512*M548,0)*Q560,0)*V563,0)*Y565,0)</f>
        <v>557</v>
      </c>
      <c r="AD565" s="79"/>
    </row>
    <row r="566" ht="16.5" customHeight="1">
      <c r="A566" s="29">
        <v>61.0</v>
      </c>
      <c r="B566" s="29">
        <v>1934.0</v>
      </c>
      <c r="C566" s="518" t="s">
        <v>8514</v>
      </c>
      <c r="D566" s="389"/>
      <c r="E566" s="389"/>
      <c r="F566" s="527"/>
      <c r="G566" s="527"/>
      <c r="H566" s="527"/>
      <c r="I566" s="532"/>
      <c r="J566" s="94"/>
      <c r="K566" s="140"/>
      <c r="L566" s="140"/>
      <c r="M566" s="8"/>
      <c r="N566" s="254"/>
      <c r="O566" s="83"/>
      <c r="P566" s="83"/>
      <c r="Q566" s="83"/>
      <c r="R566" s="530"/>
      <c r="S566" s="531"/>
      <c r="T566" s="24"/>
      <c r="U566" s="24"/>
      <c r="V566" s="26"/>
      <c r="W566" s="484"/>
      <c r="X566" s="56"/>
      <c r="Y566" s="526"/>
      <c r="Z566" s="213" t="s">
        <v>30</v>
      </c>
      <c r="AA566" s="74">
        <v>5.0</v>
      </c>
      <c r="AB566" s="522" t="s">
        <v>31</v>
      </c>
      <c r="AC566" s="45">
        <f>ROUND(ROUND(ROUND(ROUND(H512*M548,0)*Q560,0)*V563,0)*Y565,0)-AA566</f>
        <v>552</v>
      </c>
      <c r="AD566" s="79"/>
    </row>
    <row r="567" ht="16.5" customHeight="1">
      <c r="A567" s="29">
        <v>61.0</v>
      </c>
      <c r="B567" s="29">
        <v>1760.0</v>
      </c>
      <c r="C567" s="518" t="s">
        <v>8515</v>
      </c>
      <c r="D567" s="389"/>
      <c r="E567" s="389"/>
      <c r="F567" s="527"/>
      <c r="G567" s="527"/>
      <c r="H567" s="527"/>
      <c r="I567" s="532"/>
      <c r="J567" s="94"/>
      <c r="K567" s="140"/>
      <c r="L567" s="140"/>
      <c r="M567" s="8"/>
      <c r="N567" s="536"/>
      <c r="O567" s="83"/>
      <c r="P567" s="528"/>
      <c r="Q567" s="486"/>
      <c r="R567" s="102" t="s">
        <v>329</v>
      </c>
      <c r="S567" s="487"/>
      <c r="T567" s="487"/>
      <c r="U567" s="83" t="s">
        <v>21</v>
      </c>
      <c r="V567" s="528">
        <v>0.85</v>
      </c>
      <c r="W567" s="37"/>
      <c r="X567" s="7"/>
      <c r="Y567" s="39"/>
      <c r="Z567" s="213"/>
      <c r="AA567" s="213"/>
      <c r="AB567" s="213"/>
      <c r="AC567" s="45">
        <f>ROUND(ROUND(ROUND(H512*M548,0)*Q560,0)*V567,0)</f>
        <v>795</v>
      </c>
      <c r="AD567" s="79"/>
    </row>
    <row r="568" ht="16.5" customHeight="1">
      <c r="A568" s="29">
        <v>61.0</v>
      </c>
      <c r="B568" s="29">
        <v>1935.0</v>
      </c>
      <c r="C568" s="518" t="s">
        <v>8516</v>
      </c>
      <c r="D568" s="389"/>
      <c r="E568" s="389"/>
      <c r="F568" s="527"/>
      <c r="G568" s="527"/>
      <c r="H568" s="527"/>
      <c r="I568" s="532"/>
      <c r="J568" s="94"/>
      <c r="K568" s="140"/>
      <c r="L568" s="140"/>
      <c r="M568" s="8"/>
      <c r="N568" s="536"/>
      <c r="O568" s="83"/>
      <c r="P568" s="528"/>
      <c r="Q568" s="528"/>
      <c r="R568" s="482"/>
      <c r="U568" s="83"/>
      <c r="V568" s="528"/>
      <c r="W568" s="227"/>
      <c r="X568" s="22"/>
      <c r="Y568" s="109"/>
      <c r="Z568" s="213" t="s">
        <v>30</v>
      </c>
      <c r="AA568" s="74">
        <v>5.0</v>
      </c>
      <c r="AB568" s="522" t="s">
        <v>31</v>
      </c>
      <c r="AC568" s="45">
        <f>ROUND(ROUND(ROUND(H512*M548,0)*Q560,0)*V567,0)-AA568</f>
        <v>790</v>
      </c>
      <c r="AD568" s="79"/>
    </row>
    <row r="569" ht="16.5" customHeight="1">
      <c r="A569" s="29">
        <v>61.0</v>
      </c>
      <c r="B569" s="29">
        <v>1936.0</v>
      </c>
      <c r="C569" s="518" t="s">
        <v>8517</v>
      </c>
      <c r="D569" s="389"/>
      <c r="E569" s="389"/>
      <c r="F569" s="527"/>
      <c r="G569" s="527"/>
      <c r="H569" s="527"/>
      <c r="I569" s="532"/>
      <c r="J569" s="94"/>
      <c r="K569" s="140"/>
      <c r="L569" s="140"/>
      <c r="M569" s="8"/>
      <c r="N569" s="254"/>
      <c r="O569" s="83"/>
      <c r="P569" s="528"/>
      <c r="Q569" s="528"/>
      <c r="R569" s="482"/>
      <c r="U569" s="99"/>
      <c r="V569" s="529"/>
      <c r="W569" s="524" t="s">
        <v>20</v>
      </c>
      <c r="X569" s="41" t="s">
        <v>21</v>
      </c>
      <c r="Y569" s="86">
        <v>0.85</v>
      </c>
      <c r="Z569" s="75"/>
      <c r="AA569" s="213"/>
      <c r="AB569" s="213"/>
      <c r="AC569" s="45">
        <f>ROUND(ROUND(ROUND(ROUND(H512*M548,0)*Q560,0)*V567,0)*Y569,0)</f>
        <v>676</v>
      </c>
      <c r="AD569" s="79"/>
    </row>
    <row r="570" ht="16.5" customHeight="1">
      <c r="A570" s="29">
        <v>61.0</v>
      </c>
      <c r="B570" s="29">
        <v>1937.0</v>
      </c>
      <c r="C570" s="518" t="s">
        <v>8518</v>
      </c>
      <c r="D570" s="389"/>
      <c r="E570" s="389"/>
      <c r="F570" s="527"/>
      <c r="G570" s="527"/>
      <c r="H570" s="527"/>
      <c r="I570" s="532"/>
      <c r="J570" s="94"/>
      <c r="K570" s="140"/>
      <c r="L570" s="140"/>
      <c r="M570" s="8"/>
      <c r="N570" s="536"/>
      <c r="O570" s="83"/>
      <c r="P570" s="83"/>
      <c r="Q570" s="83"/>
      <c r="R570" s="484"/>
      <c r="S570" s="232"/>
      <c r="T570" s="232"/>
      <c r="U570" s="24"/>
      <c r="V570" s="26"/>
      <c r="W570" s="484"/>
      <c r="X570" s="56"/>
      <c r="Y570" s="526"/>
      <c r="Z570" s="213" t="s">
        <v>30</v>
      </c>
      <c r="AA570" s="74">
        <v>5.0</v>
      </c>
      <c r="AB570" s="522" t="s">
        <v>31</v>
      </c>
      <c r="AC570" s="45">
        <f>ROUND(ROUND(ROUND(ROUND(H512*M548,0)*Q560,0)*V567,0)*Y569,0)-AA570</f>
        <v>671</v>
      </c>
      <c r="AD570" s="79"/>
    </row>
    <row r="571" ht="16.5" customHeight="1">
      <c r="A571" s="29">
        <v>61.0</v>
      </c>
      <c r="B571" s="29">
        <v>1938.0</v>
      </c>
      <c r="C571" s="518" t="s">
        <v>8519</v>
      </c>
      <c r="D571" s="389"/>
      <c r="E571" s="389"/>
      <c r="F571" s="527"/>
      <c r="G571" s="527"/>
      <c r="H571" s="527"/>
      <c r="I571" s="532"/>
      <c r="J571" s="94"/>
      <c r="K571" s="140"/>
      <c r="L571" s="140"/>
      <c r="M571" s="8"/>
      <c r="N571" s="536"/>
      <c r="O571" s="102" t="s">
        <v>27</v>
      </c>
      <c r="P571" s="533"/>
      <c r="Q571" s="533"/>
      <c r="R571" s="520"/>
      <c r="S571" s="38"/>
      <c r="T571" s="99"/>
      <c r="U571" s="38"/>
      <c r="V571" s="6"/>
      <c r="W571" s="37"/>
      <c r="X571" s="7"/>
      <c r="Y571" s="39"/>
      <c r="Z571" s="213"/>
      <c r="AA571" s="213"/>
      <c r="AB571" s="213"/>
      <c r="AC571" s="45">
        <f>ROUND(ROUND(H512*M548,0)*Q572,0)</f>
        <v>668</v>
      </c>
      <c r="AD571" s="79"/>
    </row>
    <row r="572" ht="16.5" customHeight="1">
      <c r="A572" s="29">
        <v>61.0</v>
      </c>
      <c r="B572" s="29">
        <v>1939.0</v>
      </c>
      <c r="C572" s="518" t="s">
        <v>8520</v>
      </c>
      <c r="D572" s="389"/>
      <c r="E572" s="389"/>
      <c r="F572" s="527"/>
      <c r="G572" s="527"/>
      <c r="H572" s="527"/>
      <c r="I572" s="532"/>
      <c r="J572" s="94"/>
      <c r="K572" s="140"/>
      <c r="L572" s="140"/>
      <c r="M572" s="8"/>
      <c r="N572" s="535"/>
      <c r="O572" s="482"/>
      <c r="P572" s="83" t="s">
        <v>21</v>
      </c>
      <c r="Q572" s="528">
        <v>0.5</v>
      </c>
      <c r="R572" s="521"/>
      <c r="S572" s="53"/>
      <c r="T572" s="99"/>
      <c r="U572" s="53"/>
      <c r="V572" s="14"/>
      <c r="W572" s="52"/>
      <c r="X572" s="8"/>
      <c r="Y572" s="109"/>
      <c r="Z572" s="213" t="s">
        <v>30</v>
      </c>
      <c r="AA572" s="74">
        <v>5.0</v>
      </c>
      <c r="AB572" s="522" t="s">
        <v>31</v>
      </c>
      <c r="AC572" s="45">
        <f>ROUND(ROUND(H512*M548,0)*Q572,0)-AA572</f>
        <v>663</v>
      </c>
      <c r="AD572" s="79"/>
    </row>
    <row r="573" ht="16.5" customHeight="1">
      <c r="A573" s="29">
        <v>61.0</v>
      </c>
      <c r="B573" s="29">
        <v>1940.0</v>
      </c>
      <c r="C573" s="518" t="s">
        <v>8521</v>
      </c>
      <c r="D573" s="389"/>
      <c r="E573" s="389"/>
      <c r="F573" s="527"/>
      <c r="G573" s="527"/>
      <c r="H573" s="527"/>
      <c r="I573" s="532"/>
      <c r="J573" s="94"/>
      <c r="K573" s="140"/>
      <c r="L573" s="140"/>
      <c r="M573" s="8"/>
      <c r="N573" s="535"/>
      <c r="O573" s="482"/>
      <c r="P573" s="14"/>
      <c r="Q573" s="14"/>
      <c r="R573" s="521"/>
      <c r="S573" s="53"/>
      <c r="T573" s="99"/>
      <c r="U573" s="53"/>
      <c r="V573" s="14"/>
      <c r="W573" s="524" t="s">
        <v>20</v>
      </c>
      <c r="X573" s="41" t="s">
        <v>21</v>
      </c>
      <c r="Y573" s="86">
        <v>0.85</v>
      </c>
      <c r="Z573" s="75"/>
      <c r="AA573" s="213"/>
      <c r="AB573" s="213"/>
      <c r="AC573" s="45">
        <f>ROUND(ROUND(ROUND(H512*M548,0)*Q572,0)*Y573,0)</f>
        <v>568</v>
      </c>
      <c r="AD573" s="79"/>
    </row>
    <row r="574" ht="16.5" customHeight="1">
      <c r="A574" s="29">
        <v>61.0</v>
      </c>
      <c r="B574" s="29">
        <v>1941.0</v>
      </c>
      <c r="C574" s="518" t="s">
        <v>8522</v>
      </c>
      <c r="D574" s="389"/>
      <c r="E574" s="389"/>
      <c r="F574" s="527"/>
      <c r="G574" s="527"/>
      <c r="H574" s="527"/>
      <c r="I574" s="532"/>
      <c r="J574" s="94"/>
      <c r="K574" s="140"/>
      <c r="L574" s="140"/>
      <c r="M574" s="8"/>
      <c r="N574" s="535"/>
      <c r="O574" s="14"/>
      <c r="P574" s="83"/>
      <c r="Q574" s="83"/>
      <c r="R574" s="525"/>
      <c r="S574" s="180"/>
      <c r="T574" s="24"/>
      <c r="U574" s="180"/>
      <c r="V574" s="21"/>
      <c r="W574" s="484"/>
      <c r="X574" s="56"/>
      <c r="Y574" s="526"/>
      <c r="Z574" s="213" t="s">
        <v>30</v>
      </c>
      <c r="AA574" s="74">
        <v>5.0</v>
      </c>
      <c r="AB574" s="522" t="s">
        <v>31</v>
      </c>
      <c r="AC574" s="45">
        <f>ROUND(ROUND(ROUND(H512*M548,0)*Q572,0)*Y573,0)-AA574</f>
        <v>563</v>
      </c>
      <c r="AD574" s="79"/>
    </row>
    <row r="575" ht="16.5" customHeight="1">
      <c r="A575" s="29">
        <v>61.0</v>
      </c>
      <c r="B575" s="29">
        <v>1942.0</v>
      </c>
      <c r="C575" s="518" t="s">
        <v>8523</v>
      </c>
      <c r="D575" s="389"/>
      <c r="E575" s="389"/>
      <c r="F575" s="527"/>
      <c r="G575" s="527"/>
      <c r="H575" s="527"/>
      <c r="I575" s="532"/>
      <c r="J575" s="94"/>
      <c r="K575" s="140"/>
      <c r="L575" s="140"/>
      <c r="M575" s="8"/>
      <c r="N575" s="536"/>
      <c r="O575" s="14"/>
      <c r="P575" s="14"/>
      <c r="Q575" s="14"/>
      <c r="R575" s="102" t="s">
        <v>326</v>
      </c>
      <c r="S575" s="487"/>
      <c r="T575" s="487"/>
      <c r="U575" s="41" t="s">
        <v>21</v>
      </c>
      <c r="V575" s="60">
        <v>0.7</v>
      </c>
      <c r="W575" s="37"/>
      <c r="X575" s="7"/>
      <c r="Y575" s="39"/>
      <c r="Z575" s="213"/>
      <c r="AA575" s="213"/>
      <c r="AB575" s="213"/>
      <c r="AC575" s="45">
        <f>ROUND(ROUND(ROUND(H512*M548,0)*Q572,0)*V575,0)</f>
        <v>468</v>
      </c>
      <c r="AD575" s="79"/>
    </row>
    <row r="576" ht="16.5" customHeight="1">
      <c r="A576" s="29">
        <v>61.0</v>
      </c>
      <c r="B576" s="29">
        <v>1943.0</v>
      </c>
      <c r="C576" s="518" t="s">
        <v>8524</v>
      </c>
      <c r="D576" s="389"/>
      <c r="E576" s="389"/>
      <c r="F576" s="527"/>
      <c r="G576" s="527"/>
      <c r="H576" s="527"/>
      <c r="I576" s="532"/>
      <c r="J576" s="94"/>
      <c r="K576" s="140"/>
      <c r="L576" s="140"/>
      <c r="M576" s="8"/>
      <c r="N576" s="536"/>
      <c r="O576" s="14"/>
      <c r="P576" s="14"/>
      <c r="Q576" s="14"/>
      <c r="R576" s="482"/>
      <c r="U576" s="83"/>
      <c r="V576" s="528"/>
      <c r="W576" s="227"/>
      <c r="X576" s="22"/>
      <c r="Y576" s="109"/>
      <c r="Z576" s="213" t="s">
        <v>30</v>
      </c>
      <c r="AA576" s="74">
        <v>5.0</v>
      </c>
      <c r="AB576" s="522" t="s">
        <v>31</v>
      </c>
      <c r="AC576" s="45">
        <f>ROUND(ROUND(ROUND(H512*M548,0)*Q572,0)*V575,0)-AA576</f>
        <v>463</v>
      </c>
      <c r="AD576" s="79"/>
    </row>
    <row r="577" ht="16.5" customHeight="1">
      <c r="A577" s="29">
        <v>61.0</v>
      </c>
      <c r="B577" s="29">
        <v>1944.0</v>
      </c>
      <c r="C577" s="518" t="s">
        <v>8525</v>
      </c>
      <c r="D577" s="389"/>
      <c r="E577" s="389"/>
      <c r="F577" s="527"/>
      <c r="G577" s="527"/>
      <c r="H577" s="527"/>
      <c r="I577" s="532"/>
      <c r="J577" s="94"/>
      <c r="K577" s="140"/>
      <c r="L577" s="140"/>
      <c r="M577" s="8"/>
      <c r="N577" s="254"/>
      <c r="O577" s="83"/>
      <c r="P577" s="83"/>
      <c r="R577" s="482"/>
      <c r="U577" s="99"/>
      <c r="V577" s="529"/>
      <c r="W577" s="524" t="s">
        <v>20</v>
      </c>
      <c r="X577" s="41" t="s">
        <v>21</v>
      </c>
      <c r="Y577" s="86">
        <v>0.85</v>
      </c>
      <c r="Z577" s="75"/>
      <c r="AA577" s="213"/>
      <c r="AB577" s="213"/>
      <c r="AC577" s="45">
        <f>ROUND(ROUND(ROUND(ROUND(H512*M548,0)*Q572,0)*V575,0)*Y577,0)</f>
        <v>398</v>
      </c>
      <c r="AD577" s="79"/>
    </row>
    <row r="578" ht="16.5" customHeight="1">
      <c r="A578" s="29">
        <v>61.0</v>
      </c>
      <c r="B578" s="29">
        <v>1945.0</v>
      </c>
      <c r="C578" s="518" t="s">
        <v>8526</v>
      </c>
      <c r="D578" s="389"/>
      <c r="E578" s="389"/>
      <c r="F578" s="527"/>
      <c r="G578" s="527"/>
      <c r="H578" s="527"/>
      <c r="I578" s="532"/>
      <c r="J578" s="94"/>
      <c r="K578" s="140"/>
      <c r="L578" s="140"/>
      <c r="M578" s="8"/>
      <c r="N578" s="254"/>
      <c r="O578" s="83"/>
      <c r="P578" s="83"/>
      <c r="Q578" s="83"/>
      <c r="R578" s="530"/>
      <c r="S578" s="531"/>
      <c r="T578" s="24"/>
      <c r="U578" s="24"/>
      <c r="V578" s="26"/>
      <c r="W578" s="484"/>
      <c r="X578" s="56"/>
      <c r="Y578" s="526"/>
      <c r="Z578" s="213" t="s">
        <v>30</v>
      </c>
      <c r="AA578" s="74">
        <v>5.0</v>
      </c>
      <c r="AB578" s="522" t="s">
        <v>31</v>
      </c>
      <c r="AC578" s="45">
        <f>ROUND(ROUND(ROUND(ROUND(H512*M548,0)*Q572,0)*V575,0)*Y577,0)-AA578</f>
        <v>393</v>
      </c>
      <c r="AD578" s="79"/>
    </row>
    <row r="579" ht="16.5" customHeight="1">
      <c r="A579" s="29">
        <v>61.0</v>
      </c>
      <c r="B579" s="29">
        <v>1946.0</v>
      </c>
      <c r="C579" s="518" t="s">
        <v>8527</v>
      </c>
      <c r="D579" s="389"/>
      <c r="E579" s="389"/>
      <c r="F579" s="527"/>
      <c r="G579" s="527"/>
      <c r="H579" s="527"/>
      <c r="I579" s="532"/>
      <c r="J579" s="94"/>
      <c r="K579" s="140"/>
      <c r="L579" s="140"/>
      <c r="M579" s="8"/>
      <c r="N579" s="536"/>
      <c r="O579" s="83"/>
      <c r="P579" s="528"/>
      <c r="Q579" s="486"/>
      <c r="R579" s="102" t="s">
        <v>329</v>
      </c>
      <c r="S579" s="487"/>
      <c r="T579" s="487"/>
      <c r="U579" s="83" t="s">
        <v>21</v>
      </c>
      <c r="V579" s="528">
        <v>0.85</v>
      </c>
      <c r="W579" s="37"/>
      <c r="X579" s="7"/>
      <c r="Y579" s="39"/>
      <c r="Z579" s="213"/>
      <c r="AA579" s="213"/>
      <c r="AB579" s="213"/>
      <c r="AC579" s="45">
        <f>ROUND(ROUND(ROUND(H512*M548,0)*Q572,0)*V579,0)</f>
        <v>568</v>
      </c>
      <c r="AD579" s="79"/>
    </row>
    <row r="580" ht="16.5" customHeight="1">
      <c r="A580" s="29">
        <v>61.0</v>
      </c>
      <c r="B580" s="29">
        <v>1947.0</v>
      </c>
      <c r="C580" s="518" t="s">
        <v>8528</v>
      </c>
      <c r="D580" s="389"/>
      <c r="E580" s="389"/>
      <c r="F580" s="527"/>
      <c r="G580" s="527"/>
      <c r="H580" s="527"/>
      <c r="I580" s="532"/>
      <c r="J580" s="94"/>
      <c r="K580" s="140"/>
      <c r="L580" s="140"/>
      <c r="M580" s="8"/>
      <c r="N580" s="536"/>
      <c r="O580" s="83"/>
      <c r="P580" s="528"/>
      <c r="Q580" s="528"/>
      <c r="R580" s="482"/>
      <c r="U580" s="83"/>
      <c r="V580" s="528"/>
      <c r="W580" s="227"/>
      <c r="X580" s="22"/>
      <c r="Y580" s="109"/>
      <c r="Z580" s="213" t="s">
        <v>30</v>
      </c>
      <c r="AA580" s="74">
        <v>5.0</v>
      </c>
      <c r="AB580" s="522" t="s">
        <v>31</v>
      </c>
      <c r="AC580" s="45">
        <f>ROUND(ROUND(ROUND(H512*M548,0)*Q572,0)*V579,0)-AA580</f>
        <v>563</v>
      </c>
      <c r="AD580" s="79"/>
    </row>
    <row r="581" ht="16.5" customHeight="1">
      <c r="A581" s="29">
        <v>61.0</v>
      </c>
      <c r="B581" s="29">
        <v>1948.0</v>
      </c>
      <c r="C581" s="518" t="s">
        <v>8529</v>
      </c>
      <c r="D581" s="389"/>
      <c r="E581" s="389"/>
      <c r="F581" s="527"/>
      <c r="G581" s="527"/>
      <c r="H581" s="527"/>
      <c r="I581" s="532"/>
      <c r="J581" s="94"/>
      <c r="K581" s="140"/>
      <c r="L581" s="140"/>
      <c r="M581" s="8"/>
      <c r="N581" s="254"/>
      <c r="O581" s="83"/>
      <c r="P581" s="528"/>
      <c r="Q581" s="528"/>
      <c r="R581" s="482"/>
      <c r="U581" s="99"/>
      <c r="V581" s="529"/>
      <c r="W581" s="524" t="s">
        <v>20</v>
      </c>
      <c r="X581" s="41" t="s">
        <v>21</v>
      </c>
      <c r="Y581" s="86">
        <v>0.85</v>
      </c>
      <c r="Z581" s="75"/>
      <c r="AA581" s="213"/>
      <c r="AB581" s="213"/>
      <c r="AC581" s="45">
        <f>ROUND(ROUND(ROUND(ROUND(H512*M548,0)*Q572,0)*V579,0)*Y581,0)</f>
        <v>483</v>
      </c>
      <c r="AD581" s="79"/>
    </row>
    <row r="582" ht="16.5" customHeight="1">
      <c r="A582" s="29">
        <v>61.0</v>
      </c>
      <c r="B582" s="29">
        <v>1949.0</v>
      </c>
      <c r="C582" s="518" t="s">
        <v>8530</v>
      </c>
      <c r="D582" s="389"/>
      <c r="E582" s="231"/>
      <c r="F582" s="527"/>
      <c r="G582" s="527"/>
      <c r="H582" s="527"/>
      <c r="I582" s="532"/>
      <c r="J582" s="94"/>
      <c r="K582" s="140"/>
      <c r="L582" s="140"/>
      <c r="M582" s="8"/>
      <c r="N582" s="537"/>
      <c r="O582" s="56"/>
      <c r="P582" s="56"/>
      <c r="Q582" s="141"/>
      <c r="R582" s="484"/>
      <c r="S582" s="232"/>
      <c r="T582" s="232"/>
      <c r="U582" s="24"/>
      <c r="V582" s="26"/>
      <c r="W582" s="484"/>
      <c r="X582" s="56"/>
      <c r="Y582" s="526"/>
      <c r="Z582" s="213" t="s">
        <v>30</v>
      </c>
      <c r="AA582" s="74">
        <v>5.0</v>
      </c>
      <c r="AB582" s="522" t="s">
        <v>31</v>
      </c>
      <c r="AC582" s="45">
        <f>ROUND(ROUND(ROUND(ROUND(H512*M548,0)*Q572,0)*V579,0)*Y581,0)-AA582</f>
        <v>478</v>
      </c>
      <c r="AD582" s="79"/>
    </row>
    <row r="583" ht="16.5" customHeight="1">
      <c r="A583" s="29">
        <v>61.0</v>
      </c>
      <c r="B583" s="29">
        <v>1321.0</v>
      </c>
      <c r="C583" s="518" t="s">
        <v>8531</v>
      </c>
      <c r="D583" s="389"/>
      <c r="E583" s="231"/>
      <c r="F583" s="102" t="s">
        <v>8532</v>
      </c>
      <c r="G583" s="169"/>
      <c r="H583" s="169"/>
      <c r="I583" s="519"/>
      <c r="J583" s="168"/>
      <c r="K583" s="152"/>
      <c r="L583" s="152"/>
      <c r="M583" s="7"/>
      <c r="N583" s="37"/>
      <c r="O583" s="7"/>
      <c r="P583" s="7"/>
      <c r="Q583" s="7"/>
      <c r="R583" s="520"/>
      <c r="S583" s="38"/>
      <c r="T583" s="38"/>
      <c r="U583" s="6"/>
      <c r="V583" s="7"/>
      <c r="W583" s="37"/>
      <c r="X583" s="7"/>
      <c r="Y583" s="39"/>
      <c r="Z583" s="213"/>
      <c r="AA583" s="213"/>
      <c r="AB583" s="213"/>
      <c r="AC583" s="45">
        <f>ROUND(H584,0)</f>
        <v>1190</v>
      </c>
      <c r="AD583" s="79"/>
    </row>
    <row r="584" ht="16.5" customHeight="1">
      <c r="A584" s="29">
        <v>61.0</v>
      </c>
      <c r="B584" s="29">
        <v>1950.0</v>
      </c>
      <c r="C584" s="518" t="s">
        <v>8533</v>
      </c>
      <c r="D584" s="231"/>
      <c r="E584" s="231"/>
      <c r="F584" s="482"/>
      <c r="G584" s="174"/>
      <c r="H584" s="50">
        <v>1190.0</v>
      </c>
      <c r="I584" s="8" t="s">
        <v>9</v>
      </c>
      <c r="J584" s="94"/>
      <c r="K584" s="140"/>
      <c r="L584" s="140"/>
      <c r="M584" s="8"/>
      <c r="N584" s="52"/>
      <c r="O584" s="8"/>
      <c r="P584" s="8"/>
      <c r="Q584" s="8"/>
      <c r="R584" s="521"/>
      <c r="S584" s="53"/>
      <c r="T584" s="53"/>
      <c r="U584" s="14"/>
      <c r="V584" s="8"/>
      <c r="W584" s="52"/>
      <c r="X584" s="8"/>
      <c r="Y584" s="109"/>
      <c r="Z584" s="213" t="s">
        <v>30</v>
      </c>
      <c r="AA584" s="74">
        <v>5.0</v>
      </c>
      <c r="AB584" s="522" t="s">
        <v>31</v>
      </c>
      <c r="AC584" s="45">
        <f>ROUND(H584,0)-AA584</f>
        <v>1185</v>
      </c>
      <c r="AD584" s="79"/>
    </row>
    <row r="585" ht="16.5" customHeight="1">
      <c r="A585" s="29">
        <v>61.0</v>
      </c>
      <c r="B585" s="29">
        <v>1951.0</v>
      </c>
      <c r="C585" s="518" t="s">
        <v>8534</v>
      </c>
      <c r="D585" s="231"/>
      <c r="E585" s="231"/>
      <c r="F585" s="482"/>
      <c r="G585" s="174"/>
      <c r="H585" s="174"/>
      <c r="I585" s="523"/>
      <c r="J585" s="94"/>
      <c r="K585" s="140"/>
      <c r="L585" s="140"/>
      <c r="M585" s="8"/>
      <c r="N585" s="52"/>
      <c r="O585" s="8"/>
      <c r="P585" s="8"/>
      <c r="Q585" s="8"/>
      <c r="R585" s="521"/>
      <c r="S585" s="53"/>
      <c r="T585" s="53"/>
      <c r="U585" s="14"/>
      <c r="V585" s="54"/>
      <c r="W585" s="524" t="s">
        <v>20</v>
      </c>
      <c r="X585" s="41" t="s">
        <v>21</v>
      </c>
      <c r="Y585" s="86">
        <v>0.85</v>
      </c>
      <c r="Z585" s="75"/>
      <c r="AA585" s="213"/>
      <c r="AB585" s="213"/>
      <c r="AC585" s="45">
        <f>ROUND(H584*Y585,0)</f>
        <v>1012</v>
      </c>
      <c r="AD585" s="79"/>
    </row>
    <row r="586" ht="16.5" customHeight="1">
      <c r="A586" s="29">
        <v>61.0</v>
      </c>
      <c r="B586" s="29">
        <v>1952.0</v>
      </c>
      <c r="C586" s="518" t="s">
        <v>8535</v>
      </c>
      <c r="D586" s="231"/>
      <c r="E586" s="231"/>
      <c r="F586" s="174"/>
      <c r="G586" s="174"/>
      <c r="H586" s="174"/>
      <c r="I586" s="174"/>
      <c r="J586" s="94"/>
      <c r="K586" s="140"/>
      <c r="L586" s="140"/>
      <c r="M586" s="8"/>
      <c r="N586" s="52"/>
      <c r="O586" s="8"/>
      <c r="P586" s="8"/>
      <c r="Q586" s="8"/>
      <c r="R586" s="525"/>
      <c r="S586" s="180"/>
      <c r="T586" s="180"/>
      <c r="U586" s="21"/>
      <c r="V586" s="109"/>
      <c r="W586" s="484"/>
      <c r="X586" s="56"/>
      <c r="Y586" s="526"/>
      <c r="Z586" s="213" t="s">
        <v>30</v>
      </c>
      <c r="AA586" s="74">
        <v>5.0</v>
      </c>
      <c r="AB586" s="522" t="s">
        <v>31</v>
      </c>
      <c r="AC586" s="45">
        <f>ROUND(H584*Y585,0)-AA586</f>
        <v>1007</v>
      </c>
      <c r="AD586" s="79"/>
    </row>
    <row r="587" ht="16.5" customHeight="1">
      <c r="A587" s="29">
        <v>61.0</v>
      </c>
      <c r="B587" s="29">
        <v>1322.0</v>
      </c>
      <c r="C587" s="518" t="s">
        <v>8536</v>
      </c>
      <c r="D587" s="231"/>
      <c r="E587" s="231"/>
      <c r="F587" s="527"/>
      <c r="G587" s="527"/>
      <c r="H587" s="14"/>
      <c r="I587" s="14"/>
      <c r="J587" s="94"/>
      <c r="K587" s="140"/>
      <c r="L587" s="140"/>
      <c r="M587" s="8"/>
      <c r="N587" s="52"/>
      <c r="O587" s="8"/>
      <c r="P587" s="8"/>
      <c r="Q587" s="8"/>
      <c r="R587" s="102" t="s">
        <v>326</v>
      </c>
      <c r="S587" s="487"/>
      <c r="T587" s="487"/>
      <c r="U587" s="41" t="s">
        <v>21</v>
      </c>
      <c r="V587" s="60">
        <v>0.7</v>
      </c>
      <c r="W587" s="37"/>
      <c r="X587" s="7"/>
      <c r="Y587" s="39"/>
      <c r="Z587" s="213"/>
      <c r="AA587" s="213"/>
      <c r="AB587" s="213"/>
      <c r="AC587" s="45">
        <f>ROUND(H584*V587,0)</f>
        <v>833</v>
      </c>
      <c r="AD587" s="79"/>
    </row>
    <row r="588" ht="16.5" customHeight="1">
      <c r="A588" s="29">
        <v>61.0</v>
      </c>
      <c r="B588" s="29">
        <v>1953.0</v>
      </c>
      <c r="C588" s="518" t="s">
        <v>8537</v>
      </c>
      <c r="D588" s="231"/>
      <c r="E588" s="231"/>
      <c r="F588" s="527"/>
      <c r="G588" s="527"/>
      <c r="H588" s="8"/>
      <c r="I588" s="144"/>
      <c r="J588" s="94"/>
      <c r="K588" s="140"/>
      <c r="L588" s="140"/>
      <c r="M588" s="8"/>
      <c r="N588" s="52"/>
      <c r="O588" s="8"/>
      <c r="P588" s="8"/>
      <c r="Q588" s="8"/>
      <c r="R588" s="482"/>
      <c r="U588" s="83"/>
      <c r="V588" s="528"/>
      <c r="W588" s="227"/>
      <c r="X588" s="22"/>
      <c r="Y588" s="109"/>
      <c r="Z588" s="213" t="s">
        <v>30</v>
      </c>
      <c r="AA588" s="74">
        <v>5.0</v>
      </c>
      <c r="AB588" s="522" t="s">
        <v>31</v>
      </c>
      <c r="AC588" s="45">
        <f>ROUND(H584*V587,0)-AA588</f>
        <v>828</v>
      </c>
      <c r="AD588" s="79"/>
    </row>
    <row r="589" ht="16.5" customHeight="1">
      <c r="A589" s="29">
        <v>61.0</v>
      </c>
      <c r="B589" s="29">
        <v>1954.0</v>
      </c>
      <c r="C589" s="518" t="s">
        <v>8538</v>
      </c>
      <c r="D589" s="389"/>
      <c r="E589" s="231"/>
      <c r="F589" s="113"/>
      <c r="G589" s="113"/>
      <c r="H589" s="8"/>
      <c r="I589" s="144"/>
      <c r="J589" s="94"/>
      <c r="K589" s="140"/>
      <c r="L589" s="140"/>
      <c r="M589" s="8"/>
      <c r="N589" s="52"/>
      <c r="O589" s="8"/>
      <c r="P589" s="8"/>
      <c r="Q589" s="8"/>
      <c r="R589" s="482"/>
      <c r="U589" s="99"/>
      <c r="V589" s="529"/>
      <c r="W589" s="524" t="s">
        <v>20</v>
      </c>
      <c r="X589" s="41" t="s">
        <v>21</v>
      </c>
      <c r="Y589" s="86">
        <v>0.85</v>
      </c>
      <c r="Z589" s="75"/>
      <c r="AA589" s="213"/>
      <c r="AB589" s="213"/>
      <c r="AC589" s="45">
        <f>ROUND(ROUND(H584*V587,0)*Y589,0)</f>
        <v>708</v>
      </c>
      <c r="AD589" s="79"/>
    </row>
    <row r="590" ht="16.5" customHeight="1">
      <c r="A590" s="29">
        <v>61.0</v>
      </c>
      <c r="B590" s="29">
        <v>1955.0</v>
      </c>
      <c r="C590" s="518" t="s">
        <v>8539</v>
      </c>
      <c r="D590" s="389"/>
      <c r="E590" s="231"/>
      <c r="F590" s="113"/>
      <c r="G590" s="113"/>
      <c r="H590" s="8"/>
      <c r="I590" s="144"/>
      <c r="J590" s="94"/>
      <c r="K590" s="140"/>
      <c r="L590" s="140"/>
      <c r="M590" s="8"/>
      <c r="N590" s="52"/>
      <c r="O590" s="8"/>
      <c r="P590" s="8"/>
      <c r="Q590" s="8"/>
      <c r="R590" s="530"/>
      <c r="S590" s="531"/>
      <c r="T590" s="24"/>
      <c r="U590" s="24"/>
      <c r="V590" s="26"/>
      <c r="W590" s="484"/>
      <c r="X590" s="56"/>
      <c r="Y590" s="526"/>
      <c r="Z590" s="213" t="s">
        <v>30</v>
      </c>
      <c r="AA590" s="74">
        <v>5.0</v>
      </c>
      <c r="AB590" s="522" t="s">
        <v>31</v>
      </c>
      <c r="AC590" s="45">
        <f>ROUND(ROUND(H584*V587,0)*Y589,0)-AA590</f>
        <v>703</v>
      </c>
      <c r="AD590" s="79"/>
    </row>
    <row r="591" ht="16.5" customHeight="1">
      <c r="A591" s="29">
        <v>61.0</v>
      </c>
      <c r="B591" s="29">
        <v>1761.0</v>
      </c>
      <c r="C591" s="518" t="s">
        <v>8540</v>
      </c>
      <c r="D591" s="389"/>
      <c r="E591" s="231"/>
      <c r="F591" s="113"/>
      <c r="G591" s="113"/>
      <c r="H591" s="8"/>
      <c r="I591" s="144"/>
      <c r="J591" s="94"/>
      <c r="K591" s="140"/>
      <c r="L591" s="140"/>
      <c r="M591" s="8"/>
      <c r="N591" s="52"/>
      <c r="O591" s="8"/>
      <c r="P591" s="8"/>
      <c r="Q591" s="54"/>
      <c r="R591" s="102" t="s">
        <v>329</v>
      </c>
      <c r="S591" s="487"/>
      <c r="T591" s="487"/>
      <c r="U591" s="83" t="s">
        <v>21</v>
      </c>
      <c r="V591" s="528">
        <v>0.85</v>
      </c>
      <c r="W591" s="37"/>
      <c r="X591" s="7"/>
      <c r="Y591" s="39"/>
      <c r="Z591" s="213"/>
      <c r="AA591" s="213"/>
      <c r="AB591" s="213"/>
      <c r="AC591" s="45">
        <f>ROUND(H584*V591,0)</f>
        <v>1012</v>
      </c>
      <c r="AD591" s="79"/>
    </row>
    <row r="592" ht="16.5" customHeight="1">
      <c r="A592" s="29">
        <v>61.0</v>
      </c>
      <c r="B592" s="29">
        <v>1956.0</v>
      </c>
      <c r="C592" s="518" t="s">
        <v>8541</v>
      </c>
      <c r="D592" s="389"/>
      <c r="E592" s="231"/>
      <c r="F592" s="113"/>
      <c r="G592" s="113"/>
      <c r="H592" s="8"/>
      <c r="I592" s="144"/>
      <c r="J592" s="94"/>
      <c r="K592" s="140"/>
      <c r="L592" s="140"/>
      <c r="M592" s="8"/>
      <c r="N592" s="52"/>
      <c r="O592" s="8"/>
      <c r="P592" s="8"/>
      <c r="Q592" s="8"/>
      <c r="R592" s="482"/>
      <c r="U592" s="83"/>
      <c r="V592" s="528"/>
      <c r="W592" s="227"/>
      <c r="X592" s="22"/>
      <c r="Y592" s="109"/>
      <c r="Z592" s="213" t="s">
        <v>30</v>
      </c>
      <c r="AA592" s="74">
        <v>5.0</v>
      </c>
      <c r="AB592" s="522" t="s">
        <v>31</v>
      </c>
      <c r="AC592" s="45">
        <f>ROUND(H584*V591,0)-AA592</f>
        <v>1007</v>
      </c>
      <c r="AD592" s="79"/>
    </row>
    <row r="593" ht="16.5" customHeight="1">
      <c r="A593" s="29">
        <v>61.0</v>
      </c>
      <c r="B593" s="29">
        <v>1957.0</v>
      </c>
      <c r="C593" s="518" t="s">
        <v>8542</v>
      </c>
      <c r="D593" s="389"/>
      <c r="E593" s="231"/>
      <c r="F593" s="527"/>
      <c r="G593" s="527"/>
      <c r="H593" s="527"/>
      <c r="I593" s="532"/>
      <c r="J593" s="94"/>
      <c r="K593" s="140"/>
      <c r="L593" s="140"/>
      <c r="M593" s="8"/>
      <c r="N593" s="52"/>
      <c r="O593" s="8"/>
      <c r="P593" s="8"/>
      <c r="Q593" s="8"/>
      <c r="R593" s="482"/>
      <c r="U593" s="99"/>
      <c r="V593" s="529"/>
      <c r="W593" s="524" t="s">
        <v>20</v>
      </c>
      <c r="X593" s="41" t="s">
        <v>21</v>
      </c>
      <c r="Y593" s="86">
        <v>0.85</v>
      </c>
      <c r="Z593" s="75"/>
      <c r="AA593" s="213"/>
      <c r="AB593" s="213"/>
      <c r="AC593" s="45">
        <f>ROUND(ROUND(H584*V591,0)*Y593,0)</f>
        <v>860</v>
      </c>
      <c r="AD593" s="79"/>
    </row>
    <row r="594" ht="16.5" customHeight="1">
      <c r="A594" s="29">
        <v>61.0</v>
      </c>
      <c r="B594" s="29">
        <v>1958.0</v>
      </c>
      <c r="C594" s="518" t="s">
        <v>8543</v>
      </c>
      <c r="D594" s="389"/>
      <c r="E594" s="231"/>
      <c r="F594" s="527"/>
      <c r="G594" s="527"/>
      <c r="H594" s="527"/>
      <c r="I594" s="532"/>
      <c r="J594" s="94"/>
      <c r="K594" s="140"/>
      <c r="L594" s="140"/>
      <c r="M594" s="8"/>
      <c r="N594" s="227"/>
      <c r="O594" s="22"/>
      <c r="P594" s="22"/>
      <c r="Q594" s="22"/>
      <c r="R594" s="484"/>
      <c r="S594" s="232"/>
      <c r="T594" s="232"/>
      <c r="U594" s="24"/>
      <c r="V594" s="26"/>
      <c r="W594" s="484"/>
      <c r="X594" s="56"/>
      <c r="Y594" s="526"/>
      <c r="Z594" s="213" t="s">
        <v>30</v>
      </c>
      <c r="AA594" s="74">
        <v>5.0</v>
      </c>
      <c r="AB594" s="522" t="s">
        <v>31</v>
      </c>
      <c r="AC594" s="45">
        <f>ROUND(ROUND(H584*V591,0)*Y593,0)-AA594</f>
        <v>855</v>
      </c>
      <c r="AD594" s="79"/>
    </row>
    <row r="595" ht="16.5" customHeight="1">
      <c r="A595" s="29">
        <v>61.0</v>
      </c>
      <c r="B595" s="29">
        <v>1323.0</v>
      </c>
      <c r="C595" s="518" t="s">
        <v>8544</v>
      </c>
      <c r="D595" s="389"/>
      <c r="E595" s="389"/>
      <c r="F595" s="527"/>
      <c r="G595" s="527"/>
      <c r="H595" s="527"/>
      <c r="I595" s="532"/>
      <c r="J595" s="94"/>
      <c r="K595" s="140"/>
      <c r="L595" s="140"/>
      <c r="M595" s="8"/>
      <c r="N595" s="206" t="s">
        <v>23</v>
      </c>
      <c r="O595" s="102" t="s">
        <v>24</v>
      </c>
      <c r="P595" s="533"/>
      <c r="Q595" s="533"/>
      <c r="R595" s="520"/>
      <c r="S595" s="38"/>
      <c r="T595" s="38"/>
      <c r="U595" s="6"/>
      <c r="V595" s="7"/>
      <c r="W595" s="37"/>
      <c r="X595" s="7"/>
      <c r="Y595" s="39"/>
      <c r="Z595" s="213"/>
      <c r="AA595" s="213"/>
      <c r="AB595" s="213"/>
      <c r="AC595" s="45">
        <f>ROUND(H584*Q596,0)</f>
        <v>833</v>
      </c>
      <c r="AD595" s="79"/>
    </row>
    <row r="596" ht="16.5" customHeight="1">
      <c r="A596" s="29">
        <v>61.0</v>
      </c>
      <c r="B596" s="29">
        <v>1959.0</v>
      </c>
      <c r="C596" s="518" t="s">
        <v>8545</v>
      </c>
      <c r="D596" s="389"/>
      <c r="E596" s="389"/>
      <c r="F596" s="527"/>
      <c r="G596" s="527"/>
      <c r="H596" s="527"/>
      <c r="I596" s="532"/>
      <c r="J596" s="94"/>
      <c r="K596" s="140"/>
      <c r="L596" s="140"/>
      <c r="M596" s="8"/>
      <c r="N596" s="481"/>
      <c r="O596" s="482"/>
      <c r="P596" s="83" t="s">
        <v>21</v>
      </c>
      <c r="Q596" s="528">
        <v>0.7</v>
      </c>
      <c r="R596" s="521"/>
      <c r="S596" s="53"/>
      <c r="T596" s="53"/>
      <c r="U596" s="14"/>
      <c r="V596" s="8"/>
      <c r="W596" s="52"/>
      <c r="X596" s="8"/>
      <c r="Y596" s="109"/>
      <c r="Z596" s="213" t="s">
        <v>30</v>
      </c>
      <c r="AA596" s="74">
        <v>5.0</v>
      </c>
      <c r="AB596" s="522" t="s">
        <v>31</v>
      </c>
      <c r="AC596" s="45">
        <f>ROUND(H584*Q596,0)-AA596</f>
        <v>828</v>
      </c>
      <c r="AD596" s="79"/>
    </row>
    <row r="597" ht="16.5" customHeight="1">
      <c r="A597" s="29">
        <v>61.0</v>
      </c>
      <c r="B597" s="29">
        <v>1960.0</v>
      </c>
      <c r="C597" s="518" t="s">
        <v>8546</v>
      </c>
      <c r="D597" s="389"/>
      <c r="E597" s="389"/>
      <c r="F597" s="527"/>
      <c r="G597" s="527"/>
      <c r="H597" s="527"/>
      <c r="I597" s="532"/>
      <c r="J597" s="94"/>
      <c r="K597" s="140"/>
      <c r="L597" s="140"/>
      <c r="M597" s="8"/>
      <c r="N597" s="481"/>
      <c r="O597" s="482"/>
      <c r="P597" s="14"/>
      <c r="Q597" s="14"/>
      <c r="R597" s="521"/>
      <c r="S597" s="53"/>
      <c r="T597" s="53"/>
      <c r="U597" s="14"/>
      <c r="V597" s="54"/>
      <c r="W597" s="524" t="s">
        <v>20</v>
      </c>
      <c r="X597" s="41" t="s">
        <v>21</v>
      </c>
      <c r="Y597" s="86">
        <v>0.85</v>
      </c>
      <c r="Z597" s="75"/>
      <c r="AA597" s="213"/>
      <c r="AB597" s="213"/>
      <c r="AC597" s="45">
        <f>ROUND(ROUND(H584*Q596,0)*Y597,0)</f>
        <v>708</v>
      </c>
      <c r="AD597" s="79"/>
    </row>
    <row r="598" ht="16.5" customHeight="1">
      <c r="A598" s="29">
        <v>61.0</v>
      </c>
      <c r="B598" s="29">
        <v>1961.0</v>
      </c>
      <c r="C598" s="518" t="s">
        <v>8547</v>
      </c>
      <c r="D598" s="389"/>
      <c r="E598" s="389"/>
      <c r="F598" s="527"/>
      <c r="G598" s="527"/>
      <c r="H598" s="527"/>
      <c r="I598" s="532"/>
      <c r="J598" s="94"/>
      <c r="K598" s="140"/>
      <c r="L598" s="140"/>
      <c r="M598" s="8"/>
      <c r="N598" s="535"/>
      <c r="O598" s="14"/>
      <c r="P598" s="83"/>
      <c r="Q598" s="83"/>
      <c r="R598" s="525"/>
      <c r="S598" s="180"/>
      <c r="T598" s="180"/>
      <c r="U598" s="21"/>
      <c r="V598" s="109"/>
      <c r="W598" s="484"/>
      <c r="X598" s="56"/>
      <c r="Y598" s="526"/>
      <c r="Z598" s="213" t="s">
        <v>30</v>
      </c>
      <c r="AA598" s="74">
        <v>5.0</v>
      </c>
      <c r="AB598" s="522" t="s">
        <v>31</v>
      </c>
      <c r="AC598" s="45">
        <f>ROUND(ROUND(H584*Q596,0)*Y597,0)-AA598</f>
        <v>703</v>
      </c>
      <c r="AD598" s="79"/>
    </row>
    <row r="599" ht="16.5" customHeight="1">
      <c r="A599" s="29">
        <v>61.0</v>
      </c>
      <c r="B599" s="29">
        <v>1324.0</v>
      </c>
      <c r="C599" s="518" t="s">
        <v>8548</v>
      </c>
      <c r="D599" s="389"/>
      <c r="E599" s="389"/>
      <c r="F599" s="527"/>
      <c r="G599" s="527"/>
      <c r="H599" s="527"/>
      <c r="I599" s="532"/>
      <c r="J599" s="94"/>
      <c r="K599" s="140"/>
      <c r="L599" s="140"/>
      <c r="M599" s="8"/>
      <c r="N599" s="536"/>
      <c r="O599" s="14"/>
      <c r="P599" s="14"/>
      <c r="Q599" s="14"/>
      <c r="R599" s="102" t="s">
        <v>326</v>
      </c>
      <c r="S599" s="487"/>
      <c r="T599" s="487"/>
      <c r="U599" s="41" t="s">
        <v>21</v>
      </c>
      <c r="V599" s="60">
        <v>0.7</v>
      </c>
      <c r="W599" s="37"/>
      <c r="X599" s="7"/>
      <c r="Y599" s="39"/>
      <c r="Z599" s="213"/>
      <c r="AA599" s="213"/>
      <c r="AB599" s="213"/>
      <c r="AC599" s="45">
        <f>ROUND(ROUND(H584*Q596,0)*V599,0)</f>
        <v>583</v>
      </c>
      <c r="AD599" s="79"/>
    </row>
    <row r="600" ht="16.5" customHeight="1">
      <c r="A600" s="29">
        <v>61.0</v>
      </c>
      <c r="B600" s="29">
        <v>1962.0</v>
      </c>
      <c r="C600" s="518" t="s">
        <v>8549</v>
      </c>
      <c r="D600" s="389"/>
      <c r="E600" s="389"/>
      <c r="F600" s="527"/>
      <c r="G600" s="527"/>
      <c r="H600" s="527"/>
      <c r="I600" s="532"/>
      <c r="J600" s="94"/>
      <c r="K600" s="140"/>
      <c r="L600" s="140"/>
      <c r="M600" s="8"/>
      <c r="N600" s="536"/>
      <c r="O600" s="14"/>
      <c r="P600" s="14"/>
      <c r="Q600" s="14"/>
      <c r="R600" s="482"/>
      <c r="U600" s="83"/>
      <c r="V600" s="528"/>
      <c r="W600" s="227"/>
      <c r="X600" s="22"/>
      <c r="Y600" s="109"/>
      <c r="Z600" s="213" t="s">
        <v>30</v>
      </c>
      <c r="AA600" s="74">
        <v>5.0</v>
      </c>
      <c r="AB600" s="522" t="s">
        <v>31</v>
      </c>
      <c r="AC600" s="45">
        <f>ROUND(ROUND(H584*Q596,0)*V599,0)-AA600</f>
        <v>578</v>
      </c>
      <c r="AD600" s="79"/>
    </row>
    <row r="601" ht="16.5" customHeight="1">
      <c r="A601" s="29">
        <v>61.0</v>
      </c>
      <c r="B601" s="29">
        <v>1963.0</v>
      </c>
      <c r="C601" s="518" t="s">
        <v>8550</v>
      </c>
      <c r="D601" s="389"/>
      <c r="E601" s="389"/>
      <c r="F601" s="527"/>
      <c r="G601" s="527"/>
      <c r="H601" s="527"/>
      <c r="I601" s="532"/>
      <c r="J601" s="94"/>
      <c r="K601" s="140"/>
      <c r="L601" s="140"/>
      <c r="M601" s="8"/>
      <c r="N601" s="254"/>
      <c r="O601" s="83"/>
      <c r="P601" s="83"/>
      <c r="R601" s="482"/>
      <c r="U601" s="99"/>
      <c r="V601" s="529"/>
      <c r="W601" s="524" t="s">
        <v>20</v>
      </c>
      <c r="X601" s="41" t="s">
        <v>21</v>
      </c>
      <c r="Y601" s="86">
        <v>0.85</v>
      </c>
      <c r="Z601" s="75"/>
      <c r="AA601" s="213"/>
      <c r="AB601" s="213"/>
      <c r="AC601" s="45">
        <f>ROUND(ROUND(ROUND(H584*Q596,0)*V599,0)*Y601,0)</f>
        <v>496</v>
      </c>
      <c r="AD601" s="79"/>
    </row>
    <row r="602" ht="16.5" customHeight="1">
      <c r="A602" s="29">
        <v>61.0</v>
      </c>
      <c r="B602" s="29">
        <v>1964.0</v>
      </c>
      <c r="C602" s="518" t="s">
        <v>8551</v>
      </c>
      <c r="D602" s="389"/>
      <c r="E602" s="389"/>
      <c r="F602" s="527"/>
      <c r="G602" s="527"/>
      <c r="H602" s="527"/>
      <c r="I602" s="532"/>
      <c r="J602" s="94"/>
      <c r="K602" s="140"/>
      <c r="L602" s="140"/>
      <c r="M602" s="8"/>
      <c r="N602" s="254"/>
      <c r="O602" s="83"/>
      <c r="P602" s="83"/>
      <c r="Q602" s="83"/>
      <c r="R602" s="530"/>
      <c r="S602" s="531"/>
      <c r="T602" s="24"/>
      <c r="U602" s="24"/>
      <c r="V602" s="26"/>
      <c r="W602" s="484"/>
      <c r="X602" s="56"/>
      <c r="Y602" s="526"/>
      <c r="Z602" s="213" t="s">
        <v>30</v>
      </c>
      <c r="AA602" s="74">
        <v>5.0</v>
      </c>
      <c r="AB602" s="522" t="s">
        <v>31</v>
      </c>
      <c r="AC602" s="45">
        <f>ROUND(ROUND(ROUND(H584*Q596,0)*V599,0)*Y601,0)-AA602</f>
        <v>491</v>
      </c>
      <c r="AD602" s="79"/>
    </row>
    <row r="603" ht="16.5" customHeight="1">
      <c r="A603" s="29">
        <v>61.0</v>
      </c>
      <c r="B603" s="29">
        <v>1762.0</v>
      </c>
      <c r="C603" s="518" t="s">
        <v>8552</v>
      </c>
      <c r="D603" s="389"/>
      <c r="E603" s="389"/>
      <c r="F603" s="527"/>
      <c r="G603" s="527"/>
      <c r="H603" s="527"/>
      <c r="I603" s="532"/>
      <c r="J603" s="94"/>
      <c r="K603" s="140"/>
      <c r="L603" s="140"/>
      <c r="M603" s="8"/>
      <c r="N603" s="536"/>
      <c r="O603" s="83"/>
      <c r="P603" s="528"/>
      <c r="Q603" s="486"/>
      <c r="R603" s="102" t="s">
        <v>329</v>
      </c>
      <c r="S603" s="487"/>
      <c r="T603" s="487"/>
      <c r="U603" s="83" t="s">
        <v>21</v>
      </c>
      <c r="V603" s="528">
        <v>0.85</v>
      </c>
      <c r="W603" s="37"/>
      <c r="X603" s="7"/>
      <c r="Y603" s="39"/>
      <c r="Z603" s="213"/>
      <c r="AA603" s="213"/>
      <c r="AB603" s="213"/>
      <c r="AC603" s="45">
        <f>ROUND(ROUND(H584*Q596,0)*V603,0)</f>
        <v>708</v>
      </c>
      <c r="AD603" s="79"/>
    </row>
    <row r="604" ht="16.5" customHeight="1">
      <c r="A604" s="29">
        <v>61.0</v>
      </c>
      <c r="B604" s="29">
        <v>1965.0</v>
      </c>
      <c r="C604" s="518" t="s">
        <v>8553</v>
      </c>
      <c r="D604" s="389"/>
      <c r="E604" s="389"/>
      <c r="F604" s="527"/>
      <c r="G604" s="527"/>
      <c r="H604" s="527"/>
      <c r="I604" s="532"/>
      <c r="J604" s="94"/>
      <c r="K604" s="140"/>
      <c r="L604" s="140"/>
      <c r="M604" s="8"/>
      <c r="N604" s="536"/>
      <c r="O604" s="83"/>
      <c r="P604" s="528"/>
      <c r="Q604" s="528"/>
      <c r="R604" s="482"/>
      <c r="U604" s="83"/>
      <c r="V604" s="528"/>
      <c r="W604" s="227"/>
      <c r="X604" s="22"/>
      <c r="Y604" s="109"/>
      <c r="Z604" s="213" t="s">
        <v>30</v>
      </c>
      <c r="AA604" s="74">
        <v>5.0</v>
      </c>
      <c r="AB604" s="522" t="s">
        <v>31</v>
      </c>
      <c r="AC604" s="45">
        <f>ROUND(ROUND(H584*Q596,0)*V603,0)-AA604</f>
        <v>703</v>
      </c>
      <c r="AD604" s="79"/>
    </row>
    <row r="605" ht="16.5" customHeight="1">
      <c r="A605" s="29">
        <v>61.0</v>
      </c>
      <c r="B605" s="29">
        <v>1966.0</v>
      </c>
      <c r="C605" s="518" t="s">
        <v>8554</v>
      </c>
      <c r="D605" s="389"/>
      <c r="E605" s="389"/>
      <c r="F605" s="527"/>
      <c r="G605" s="527"/>
      <c r="H605" s="527"/>
      <c r="I605" s="532"/>
      <c r="J605" s="94"/>
      <c r="K605" s="140"/>
      <c r="L605" s="140"/>
      <c r="M605" s="8"/>
      <c r="N605" s="254"/>
      <c r="O605" s="83"/>
      <c r="P605" s="528"/>
      <c r="Q605" s="528"/>
      <c r="R605" s="482"/>
      <c r="U605" s="99"/>
      <c r="V605" s="529"/>
      <c r="W605" s="524" t="s">
        <v>20</v>
      </c>
      <c r="X605" s="41" t="s">
        <v>21</v>
      </c>
      <c r="Y605" s="86">
        <v>0.85</v>
      </c>
      <c r="Z605" s="75"/>
      <c r="AA605" s="213"/>
      <c r="AB605" s="213"/>
      <c r="AC605" s="45">
        <f>ROUND(ROUND(ROUND(H584*Q596,0)*V603,0)*Y605,0)</f>
        <v>602</v>
      </c>
      <c r="AD605" s="79"/>
    </row>
    <row r="606" ht="16.5" customHeight="1">
      <c r="A606" s="29">
        <v>61.0</v>
      </c>
      <c r="B606" s="29">
        <v>1967.0</v>
      </c>
      <c r="C606" s="518" t="s">
        <v>8555</v>
      </c>
      <c r="D606" s="389"/>
      <c r="E606" s="389"/>
      <c r="F606" s="527"/>
      <c r="G606" s="527"/>
      <c r="H606" s="527"/>
      <c r="I606" s="532"/>
      <c r="J606" s="94"/>
      <c r="K606" s="140"/>
      <c r="L606" s="140"/>
      <c r="M606" s="8"/>
      <c r="N606" s="536"/>
      <c r="O606" s="83"/>
      <c r="P606" s="83"/>
      <c r="Q606" s="83"/>
      <c r="R606" s="484"/>
      <c r="S606" s="232"/>
      <c r="T606" s="232"/>
      <c r="U606" s="24"/>
      <c r="V606" s="26"/>
      <c r="W606" s="484"/>
      <c r="X606" s="56"/>
      <c r="Y606" s="526"/>
      <c r="Z606" s="213" t="s">
        <v>30</v>
      </c>
      <c r="AA606" s="74">
        <v>5.0</v>
      </c>
      <c r="AB606" s="522" t="s">
        <v>31</v>
      </c>
      <c r="AC606" s="45">
        <f>ROUND(ROUND(ROUND(H584*Q596,0)*V603,0)*Y605,0)-AA606</f>
        <v>597</v>
      </c>
      <c r="AD606" s="79"/>
    </row>
    <row r="607" ht="16.5" customHeight="1">
      <c r="A607" s="29">
        <v>61.0</v>
      </c>
      <c r="B607" s="29">
        <v>1968.0</v>
      </c>
      <c r="C607" s="518" t="s">
        <v>8556</v>
      </c>
      <c r="D607" s="389"/>
      <c r="E607" s="389"/>
      <c r="F607" s="527"/>
      <c r="G607" s="527"/>
      <c r="H607" s="527"/>
      <c r="I607" s="532"/>
      <c r="J607" s="94"/>
      <c r="K607" s="140"/>
      <c r="L607" s="140"/>
      <c r="M607" s="8"/>
      <c r="N607" s="536"/>
      <c r="O607" s="102" t="s">
        <v>27</v>
      </c>
      <c r="P607" s="533"/>
      <c r="Q607" s="533"/>
      <c r="R607" s="520"/>
      <c r="S607" s="38"/>
      <c r="T607" s="38"/>
      <c r="U607" s="38"/>
      <c r="V607" s="6"/>
      <c r="W607" s="37"/>
      <c r="X607" s="7"/>
      <c r="Y607" s="39"/>
      <c r="Z607" s="213"/>
      <c r="AA607" s="213"/>
      <c r="AB607" s="213"/>
      <c r="AC607" s="45">
        <f>ROUND(H584*Q608,0)</f>
        <v>595</v>
      </c>
      <c r="AD607" s="79"/>
    </row>
    <row r="608" ht="16.5" customHeight="1">
      <c r="A608" s="29">
        <v>61.0</v>
      </c>
      <c r="B608" s="29">
        <v>1969.0</v>
      </c>
      <c r="C608" s="518" t="s">
        <v>8557</v>
      </c>
      <c r="D608" s="389"/>
      <c r="E608" s="389"/>
      <c r="F608" s="527"/>
      <c r="G608" s="527"/>
      <c r="H608" s="527"/>
      <c r="I608" s="532"/>
      <c r="J608" s="94"/>
      <c r="K608" s="140"/>
      <c r="L608" s="140"/>
      <c r="M608" s="8"/>
      <c r="N608" s="535"/>
      <c r="O608" s="482"/>
      <c r="P608" s="83" t="s">
        <v>21</v>
      </c>
      <c r="Q608" s="528">
        <v>0.5</v>
      </c>
      <c r="R608" s="521"/>
      <c r="S608" s="53"/>
      <c r="T608" s="53"/>
      <c r="U608" s="53"/>
      <c r="V608" s="14"/>
      <c r="W608" s="52"/>
      <c r="X608" s="8"/>
      <c r="Y608" s="109"/>
      <c r="Z608" s="213" t="s">
        <v>30</v>
      </c>
      <c r="AA608" s="74">
        <v>5.0</v>
      </c>
      <c r="AB608" s="522" t="s">
        <v>31</v>
      </c>
      <c r="AC608" s="45">
        <f>ROUND(H584*Q608,0)-AA608</f>
        <v>590</v>
      </c>
      <c r="AD608" s="79"/>
    </row>
    <row r="609" ht="16.5" customHeight="1">
      <c r="A609" s="29">
        <v>61.0</v>
      </c>
      <c r="B609" s="29">
        <v>1970.0</v>
      </c>
      <c r="C609" s="518" t="s">
        <v>8558</v>
      </c>
      <c r="D609" s="389"/>
      <c r="E609" s="389"/>
      <c r="F609" s="527"/>
      <c r="G609" s="527"/>
      <c r="H609" s="527"/>
      <c r="I609" s="532"/>
      <c r="J609" s="94"/>
      <c r="K609" s="140"/>
      <c r="L609" s="140"/>
      <c r="M609" s="8"/>
      <c r="N609" s="535"/>
      <c r="O609" s="482"/>
      <c r="P609" s="14"/>
      <c r="Q609" s="14"/>
      <c r="R609" s="521"/>
      <c r="S609" s="53"/>
      <c r="T609" s="53"/>
      <c r="U609" s="53"/>
      <c r="V609" s="14"/>
      <c r="W609" s="524" t="s">
        <v>20</v>
      </c>
      <c r="X609" s="41" t="s">
        <v>21</v>
      </c>
      <c r="Y609" s="86">
        <v>0.85</v>
      </c>
      <c r="Z609" s="75"/>
      <c r="AA609" s="213"/>
      <c r="AB609" s="213"/>
      <c r="AC609" s="45">
        <f>ROUND(ROUND(H584*Q608,0)*Y609,0)</f>
        <v>506</v>
      </c>
      <c r="AD609" s="79"/>
    </row>
    <row r="610" ht="16.5" customHeight="1">
      <c r="A610" s="29">
        <v>61.0</v>
      </c>
      <c r="B610" s="29">
        <v>1971.0</v>
      </c>
      <c r="C610" s="518" t="s">
        <v>8559</v>
      </c>
      <c r="D610" s="389"/>
      <c r="E610" s="389"/>
      <c r="F610" s="527"/>
      <c r="G610" s="527"/>
      <c r="H610" s="527"/>
      <c r="I610" s="532"/>
      <c r="J610" s="94"/>
      <c r="K610" s="140"/>
      <c r="L610" s="140"/>
      <c r="M610" s="8"/>
      <c r="N610" s="535"/>
      <c r="O610" s="14"/>
      <c r="P610" s="83"/>
      <c r="Q610" s="83"/>
      <c r="R610" s="525"/>
      <c r="S610" s="180"/>
      <c r="T610" s="180"/>
      <c r="U610" s="180"/>
      <c r="V610" s="21"/>
      <c r="W610" s="484"/>
      <c r="X610" s="56"/>
      <c r="Y610" s="526"/>
      <c r="Z610" s="213" t="s">
        <v>30</v>
      </c>
      <c r="AA610" s="74">
        <v>5.0</v>
      </c>
      <c r="AB610" s="522" t="s">
        <v>31</v>
      </c>
      <c r="AC610" s="45">
        <f>ROUND(ROUND(H584*Q608,0)*Y609,0)-AA610</f>
        <v>501</v>
      </c>
      <c r="AD610" s="79"/>
    </row>
    <row r="611" ht="16.5" customHeight="1">
      <c r="A611" s="29">
        <v>61.0</v>
      </c>
      <c r="B611" s="29">
        <v>1972.0</v>
      </c>
      <c r="C611" s="518" t="s">
        <v>8560</v>
      </c>
      <c r="D611" s="389"/>
      <c r="E611" s="389"/>
      <c r="F611" s="527"/>
      <c r="G611" s="527"/>
      <c r="H611" s="527"/>
      <c r="I611" s="532"/>
      <c r="J611" s="94"/>
      <c r="K611" s="140"/>
      <c r="L611" s="140"/>
      <c r="M611" s="8"/>
      <c r="N611" s="536"/>
      <c r="O611" s="14"/>
      <c r="P611" s="14"/>
      <c r="Q611" s="14"/>
      <c r="R611" s="102" t="s">
        <v>326</v>
      </c>
      <c r="S611" s="487"/>
      <c r="T611" s="487"/>
      <c r="U611" s="41" t="s">
        <v>21</v>
      </c>
      <c r="V611" s="60">
        <v>0.7</v>
      </c>
      <c r="W611" s="37"/>
      <c r="X611" s="7"/>
      <c r="Y611" s="39"/>
      <c r="Z611" s="213"/>
      <c r="AA611" s="213"/>
      <c r="AB611" s="213"/>
      <c r="AC611" s="45">
        <f>ROUND(ROUND(H584*Q608,0)*V611,0)</f>
        <v>417</v>
      </c>
      <c r="AD611" s="79"/>
    </row>
    <row r="612" ht="16.5" customHeight="1">
      <c r="A612" s="29">
        <v>61.0</v>
      </c>
      <c r="B612" s="29">
        <v>1973.0</v>
      </c>
      <c r="C612" s="518" t="s">
        <v>8561</v>
      </c>
      <c r="D612" s="389"/>
      <c r="E612" s="389"/>
      <c r="F612" s="527"/>
      <c r="G612" s="527"/>
      <c r="H612" s="527"/>
      <c r="I612" s="532"/>
      <c r="J612" s="94"/>
      <c r="K612" s="140"/>
      <c r="L612" s="140"/>
      <c r="M612" s="8"/>
      <c r="N612" s="536"/>
      <c r="O612" s="14"/>
      <c r="P612" s="14"/>
      <c r="Q612" s="14"/>
      <c r="R612" s="482"/>
      <c r="U612" s="83"/>
      <c r="V612" s="528"/>
      <c r="W612" s="227"/>
      <c r="X612" s="22"/>
      <c r="Y612" s="109"/>
      <c r="Z612" s="213" t="s">
        <v>30</v>
      </c>
      <c r="AA612" s="74">
        <v>5.0</v>
      </c>
      <c r="AB612" s="522" t="s">
        <v>31</v>
      </c>
      <c r="AC612" s="45">
        <f>ROUND(ROUND(H584*Q608,0)*V611,0)-AA612</f>
        <v>412</v>
      </c>
      <c r="AD612" s="79"/>
    </row>
    <row r="613" ht="16.5" customHeight="1">
      <c r="A613" s="29">
        <v>61.0</v>
      </c>
      <c r="B613" s="29">
        <v>1974.0</v>
      </c>
      <c r="C613" s="518" t="s">
        <v>8562</v>
      </c>
      <c r="D613" s="389"/>
      <c r="E613" s="389"/>
      <c r="F613" s="527"/>
      <c r="G613" s="527"/>
      <c r="H613" s="527"/>
      <c r="I613" s="532"/>
      <c r="J613" s="94"/>
      <c r="K613" s="140"/>
      <c r="L613" s="140"/>
      <c r="M613" s="8"/>
      <c r="N613" s="254"/>
      <c r="O613" s="83"/>
      <c r="P613" s="83"/>
      <c r="R613" s="482"/>
      <c r="U613" s="99"/>
      <c r="V613" s="529"/>
      <c r="W613" s="524" t="s">
        <v>20</v>
      </c>
      <c r="X613" s="41" t="s">
        <v>21</v>
      </c>
      <c r="Y613" s="86">
        <v>0.85</v>
      </c>
      <c r="Z613" s="75"/>
      <c r="AA613" s="213"/>
      <c r="AB613" s="213"/>
      <c r="AC613" s="45">
        <f>ROUND(ROUND(ROUND(H584*Q608,0)*V611,0)*Y613,0)</f>
        <v>354</v>
      </c>
      <c r="AD613" s="79"/>
    </row>
    <row r="614" ht="16.5" customHeight="1">
      <c r="A614" s="29">
        <v>61.0</v>
      </c>
      <c r="B614" s="29">
        <v>1975.0</v>
      </c>
      <c r="C614" s="518" t="s">
        <v>8563</v>
      </c>
      <c r="D614" s="389"/>
      <c r="E614" s="389"/>
      <c r="F614" s="527"/>
      <c r="G614" s="527"/>
      <c r="H614" s="527"/>
      <c r="I614" s="532"/>
      <c r="J614" s="94"/>
      <c r="K614" s="140"/>
      <c r="L614" s="140"/>
      <c r="M614" s="8"/>
      <c r="N614" s="254"/>
      <c r="O614" s="83"/>
      <c r="P614" s="83"/>
      <c r="Q614" s="83"/>
      <c r="R614" s="530"/>
      <c r="S614" s="531"/>
      <c r="T614" s="24"/>
      <c r="U614" s="24"/>
      <c r="V614" s="26"/>
      <c r="W614" s="484"/>
      <c r="X614" s="56"/>
      <c r="Y614" s="526"/>
      <c r="Z614" s="213" t="s">
        <v>30</v>
      </c>
      <c r="AA614" s="74">
        <v>5.0</v>
      </c>
      <c r="AB614" s="522" t="s">
        <v>31</v>
      </c>
      <c r="AC614" s="45">
        <f>ROUND(ROUND(ROUND(H584*Q608,0)*V611,0)*Y613,0)-AA614</f>
        <v>349</v>
      </c>
      <c r="AD614" s="79"/>
    </row>
    <row r="615" ht="16.5" customHeight="1">
      <c r="A615" s="29">
        <v>61.0</v>
      </c>
      <c r="B615" s="29">
        <v>1976.0</v>
      </c>
      <c r="C615" s="518" t="s">
        <v>8564</v>
      </c>
      <c r="D615" s="389"/>
      <c r="E615" s="389"/>
      <c r="F615" s="527"/>
      <c r="G615" s="527"/>
      <c r="H615" s="527"/>
      <c r="I615" s="532"/>
      <c r="J615" s="94"/>
      <c r="K615" s="140"/>
      <c r="L615" s="140"/>
      <c r="M615" s="8"/>
      <c r="N615" s="536"/>
      <c r="O615" s="83"/>
      <c r="P615" s="528"/>
      <c r="Q615" s="486"/>
      <c r="R615" s="102" t="s">
        <v>329</v>
      </c>
      <c r="S615" s="487"/>
      <c r="T615" s="487"/>
      <c r="U615" s="83" t="s">
        <v>21</v>
      </c>
      <c r="V615" s="528">
        <v>0.85</v>
      </c>
      <c r="W615" s="37"/>
      <c r="X615" s="7"/>
      <c r="Y615" s="39"/>
      <c r="Z615" s="213"/>
      <c r="AA615" s="213"/>
      <c r="AB615" s="213"/>
      <c r="AC615" s="45">
        <f>ROUND(ROUND(H584*Q608,0)*V615,0)</f>
        <v>506</v>
      </c>
      <c r="AD615" s="79"/>
    </row>
    <row r="616" ht="16.5" customHeight="1">
      <c r="A616" s="29">
        <v>61.0</v>
      </c>
      <c r="B616" s="29">
        <v>1977.0</v>
      </c>
      <c r="C616" s="518" t="s">
        <v>8565</v>
      </c>
      <c r="D616" s="389"/>
      <c r="E616" s="389"/>
      <c r="F616" s="527"/>
      <c r="G616" s="527"/>
      <c r="H616" s="527"/>
      <c r="I616" s="532"/>
      <c r="J616" s="94"/>
      <c r="K616" s="140"/>
      <c r="L616" s="140"/>
      <c r="M616" s="8"/>
      <c r="N616" s="536"/>
      <c r="O616" s="83"/>
      <c r="P616" s="528"/>
      <c r="Q616" s="528"/>
      <c r="R616" s="482"/>
      <c r="U616" s="83"/>
      <c r="V616" s="528"/>
      <c r="W616" s="227"/>
      <c r="X616" s="22"/>
      <c r="Y616" s="109"/>
      <c r="Z616" s="213" t="s">
        <v>30</v>
      </c>
      <c r="AA616" s="74">
        <v>5.0</v>
      </c>
      <c r="AB616" s="522" t="s">
        <v>31</v>
      </c>
      <c r="AC616" s="45">
        <f>ROUND(ROUND(H584*Q608,0)*V615,0)-AA616</f>
        <v>501</v>
      </c>
      <c r="AD616" s="79"/>
    </row>
    <row r="617" ht="16.5" customHeight="1">
      <c r="A617" s="29">
        <v>61.0</v>
      </c>
      <c r="B617" s="29">
        <v>1978.0</v>
      </c>
      <c r="C617" s="518" t="s">
        <v>8566</v>
      </c>
      <c r="D617" s="389"/>
      <c r="E617" s="389"/>
      <c r="F617" s="527"/>
      <c r="G617" s="527"/>
      <c r="H617" s="527"/>
      <c r="I617" s="532"/>
      <c r="J617" s="94"/>
      <c r="K617" s="140"/>
      <c r="L617" s="140"/>
      <c r="M617" s="8"/>
      <c r="N617" s="254"/>
      <c r="O617" s="83"/>
      <c r="P617" s="528"/>
      <c r="Q617" s="528"/>
      <c r="R617" s="482"/>
      <c r="U617" s="99"/>
      <c r="V617" s="529"/>
      <c r="W617" s="524" t="s">
        <v>20</v>
      </c>
      <c r="X617" s="41" t="s">
        <v>21</v>
      </c>
      <c r="Y617" s="86">
        <v>0.85</v>
      </c>
      <c r="Z617" s="75"/>
      <c r="AA617" s="213"/>
      <c r="AB617" s="213"/>
      <c r="AC617" s="45">
        <f>ROUND(ROUND(ROUND(H584*Q608,0)*V615,0)*Y617,0)</f>
        <v>430</v>
      </c>
      <c r="AD617" s="79"/>
    </row>
    <row r="618" ht="16.5" customHeight="1">
      <c r="A618" s="29">
        <v>61.0</v>
      </c>
      <c r="B618" s="29">
        <v>1979.0</v>
      </c>
      <c r="C618" s="518" t="s">
        <v>8567</v>
      </c>
      <c r="D618" s="389"/>
      <c r="E618" s="389"/>
      <c r="F618" s="527"/>
      <c r="G618" s="527"/>
      <c r="H618" s="527"/>
      <c r="I618" s="532"/>
      <c r="J618" s="94"/>
      <c r="K618" s="140"/>
      <c r="L618" s="140"/>
      <c r="M618" s="8"/>
      <c r="N618" s="537"/>
      <c r="O618" s="83"/>
      <c r="P618" s="83"/>
      <c r="Q618" s="83"/>
      <c r="R618" s="484"/>
      <c r="S618" s="232"/>
      <c r="T618" s="232"/>
      <c r="U618" s="24"/>
      <c r="V618" s="26"/>
      <c r="W618" s="484"/>
      <c r="X618" s="56"/>
      <c r="Y618" s="526"/>
      <c r="Z618" s="213" t="s">
        <v>30</v>
      </c>
      <c r="AA618" s="74">
        <v>5.0</v>
      </c>
      <c r="AB618" s="522" t="s">
        <v>31</v>
      </c>
      <c r="AC618" s="45">
        <f>ROUND(ROUND(ROUND(H584*Q608,0)*V615,0)*Y617,0)-AA618</f>
        <v>425</v>
      </c>
      <c r="AD618" s="79"/>
    </row>
    <row r="619" ht="16.5" customHeight="1">
      <c r="A619" s="29">
        <v>61.0</v>
      </c>
      <c r="B619" s="29">
        <v>1325.0</v>
      </c>
      <c r="C619" s="518" t="s">
        <v>8568</v>
      </c>
      <c r="D619" s="389"/>
      <c r="E619" s="389"/>
      <c r="F619" s="527"/>
      <c r="G619" s="527"/>
      <c r="H619" s="527"/>
      <c r="I619" s="532"/>
      <c r="J619" s="130" t="s">
        <v>7983</v>
      </c>
      <c r="K619" s="538"/>
      <c r="L619" s="538"/>
      <c r="M619" s="538"/>
      <c r="N619" s="37"/>
      <c r="O619" s="7"/>
      <c r="P619" s="7"/>
      <c r="Q619" s="7"/>
      <c r="R619" s="520"/>
      <c r="S619" s="38"/>
      <c r="T619" s="38"/>
      <c r="U619" s="6"/>
      <c r="V619" s="7"/>
      <c r="W619" s="37"/>
      <c r="X619" s="7"/>
      <c r="Y619" s="39"/>
      <c r="Z619" s="213"/>
      <c r="AA619" s="213"/>
      <c r="AB619" s="213"/>
      <c r="AC619" s="45">
        <f>ROUND(H584*M620,0)</f>
        <v>1148</v>
      </c>
      <c r="AD619" s="79"/>
    </row>
    <row r="620" ht="16.5" customHeight="1">
      <c r="A620" s="29">
        <v>61.0</v>
      </c>
      <c r="B620" s="29">
        <v>1980.0</v>
      </c>
      <c r="C620" s="518" t="s">
        <v>8569</v>
      </c>
      <c r="D620" s="231"/>
      <c r="E620" s="231"/>
      <c r="F620" s="174"/>
      <c r="G620" s="174"/>
      <c r="H620" s="174"/>
      <c r="I620" s="523"/>
      <c r="J620" s="482"/>
      <c r="K620" s="539"/>
      <c r="L620" s="83" t="s">
        <v>21</v>
      </c>
      <c r="M620" s="540">
        <v>0.965</v>
      </c>
      <c r="N620" s="52"/>
      <c r="O620" s="8"/>
      <c r="P620" s="8"/>
      <c r="Q620" s="8"/>
      <c r="R620" s="521"/>
      <c r="S620" s="53"/>
      <c r="T620" s="53"/>
      <c r="U620" s="14"/>
      <c r="V620" s="8"/>
      <c r="W620" s="52"/>
      <c r="X620" s="8"/>
      <c r="Y620" s="109"/>
      <c r="Z620" s="213" t="s">
        <v>30</v>
      </c>
      <c r="AA620" s="74">
        <v>5.0</v>
      </c>
      <c r="AB620" s="522" t="s">
        <v>31</v>
      </c>
      <c r="AC620" s="45">
        <f>ROUND(H584*M620,0)-AA620</f>
        <v>1143</v>
      </c>
      <c r="AD620" s="79"/>
    </row>
    <row r="621" ht="16.5" customHeight="1">
      <c r="A621" s="29">
        <v>61.0</v>
      </c>
      <c r="B621" s="29">
        <v>1981.0</v>
      </c>
      <c r="C621" s="518" t="s">
        <v>8570</v>
      </c>
      <c r="D621" s="231"/>
      <c r="E621" s="231"/>
      <c r="F621" s="174"/>
      <c r="G621" s="174"/>
      <c r="H621" s="174"/>
      <c r="I621" s="523"/>
      <c r="J621" s="482"/>
      <c r="K621" s="140"/>
      <c r="L621" s="140"/>
      <c r="M621" s="8"/>
      <c r="N621" s="52"/>
      <c r="O621" s="8"/>
      <c r="P621" s="8"/>
      <c r="Q621" s="8"/>
      <c r="R621" s="521"/>
      <c r="S621" s="53"/>
      <c r="T621" s="53"/>
      <c r="U621" s="14"/>
      <c r="V621" s="54"/>
      <c r="W621" s="524" t="s">
        <v>20</v>
      </c>
      <c r="X621" s="41" t="s">
        <v>21</v>
      </c>
      <c r="Y621" s="86">
        <v>0.85</v>
      </c>
      <c r="Z621" s="75"/>
      <c r="AA621" s="213"/>
      <c r="AB621" s="213"/>
      <c r="AC621" s="45">
        <f>ROUND(ROUND(H584*M620,0)*Y621,0)</f>
        <v>976</v>
      </c>
      <c r="AD621" s="79"/>
    </row>
    <row r="622" ht="16.5" customHeight="1">
      <c r="A622" s="29">
        <v>61.0</v>
      </c>
      <c r="B622" s="29">
        <v>1982.0</v>
      </c>
      <c r="C622" s="518" t="s">
        <v>8571</v>
      </c>
      <c r="D622" s="231"/>
      <c r="E622" s="231"/>
      <c r="F622" s="527"/>
      <c r="G622" s="527"/>
      <c r="H622" s="527"/>
      <c r="I622" s="532"/>
      <c r="J622" s="94"/>
      <c r="K622" s="140"/>
      <c r="L622" s="140"/>
      <c r="M622" s="8"/>
      <c r="N622" s="52"/>
      <c r="O622" s="8"/>
      <c r="P622" s="8"/>
      <c r="Q622" s="8"/>
      <c r="R622" s="525"/>
      <c r="S622" s="180"/>
      <c r="T622" s="180"/>
      <c r="U622" s="21"/>
      <c r="V622" s="109"/>
      <c r="W622" s="484"/>
      <c r="X622" s="56"/>
      <c r="Y622" s="526"/>
      <c r="Z622" s="213" t="s">
        <v>30</v>
      </c>
      <c r="AA622" s="74">
        <v>5.0</v>
      </c>
      <c r="AB622" s="522" t="s">
        <v>31</v>
      </c>
      <c r="AC622" s="45">
        <f>ROUND(ROUND(H584*M620,0)*Y621,0)-AA622</f>
        <v>971</v>
      </c>
      <c r="AD622" s="79"/>
    </row>
    <row r="623" ht="16.5" customHeight="1">
      <c r="A623" s="29">
        <v>61.0</v>
      </c>
      <c r="B623" s="29">
        <v>1326.0</v>
      </c>
      <c r="C623" s="518" t="s">
        <v>8572</v>
      </c>
      <c r="D623" s="231"/>
      <c r="E623" s="231"/>
      <c r="F623" s="527"/>
      <c r="G623" s="527"/>
      <c r="H623" s="527"/>
      <c r="I623" s="532"/>
      <c r="J623" s="94"/>
      <c r="K623" s="140"/>
      <c r="L623" s="140"/>
      <c r="M623" s="8"/>
      <c r="N623" s="52"/>
      <c r="O623" s="8"/>
      <c r="P623" s="8"/>
      <c r="Q623" s="8"/>
      <c r="R623" s="102" t="s">
        <v>326</v>
      </c>
      <c r="S623" s="487"/>
      <c r="T623" s="487"/>
      <c r="U623" s="41" t="s">
        <v>21</v>
      </c>
      <c r="V623" s="60">
        <v>0.7</v>
      </c>
      <c r="W623" s="37"/>
      <c r="X623" s="7"/>
      <c r="Y623" s="39"/>
      <c r="Z623" s="213"/>
      <c r="AA623" s="213"/>
      <c r="AB623" s="213"/>
      <c r="AC623" s="45">
        <f>ROUND(ROUND(H584*M620,0)*V623,0)</f>
        <v>804</v>
      </c>
      <c r="AD623" s="79"/>
    </row>
    <row r="624" ht="16.5" customHeight="1">
      <c r="A624" s="29">
        <v>61.0</v>
      </c>
      <c r="B624" s="29">
        <v>1983.0</v>
      </c>
      <c r="C624" s="518" t="s">
        <v>8573</v>
      </c>
      <c r="D624" s="231"/>
      <c r="E624" s="231"/>
      <c r="F624" s="527"/>
      <c r="G624" s="527"/>
      <c r="H624" s="8"/>
      <c r="I624" s="144"/>
      <c r="J624" s="94"/>
      <c r="K624" s="140"/>
      <c r="L624" s="140"/>
      <c r="M624" s="8"/>
      <c r="N624" s="52"/>
      <c r="O624" s="8"/>
      <c r="P624" s="8"/>
      <c r="Q624" s="8"/>
      <c r="R624" s="482"/>
      <c r="U624" s="83"/>
      <c r="V624" s="528"/>
      <c r="W624" s="227"/>
      <c r="X624" s="22"/>
      <c r="Y624" s="109"/>
      <c r="Z624" s="213" t="s">
        <v>30</v>
      </c>
      <c r="AA624" s="74">
        <v>5.0</v>
      </c>
      <c r="AB624" s="522" t="s">
        <v>31</v>
      </c>
      <c r="AC624" s="45">
        <f>ROUND(ROUND(H584*M620,0)*V623,0)-AA624</f>
        <v>799</v>
      </c>
      <c r="AD624" s="79"/>
    </row>
    <row r="625" ht="16.5" customHeight="1">
      <c r="A625" s="29">
        <v>61.0</v>
      </c>
      <c r="B625" s="29">
        <v>1984.0</v>
      </c>
      <c r="C625" s="518" t="s">
        <v>8574</v>
      </c>
      <c r="D625" s="389"/>
      <c r="E625" s="231"/>
      <c r="F625" s="113"/>
      <c r="G625" s="113"/>
      <c r="H625" s="8"/>
      <c r="I625" s="144"/>
      <c r="J625" s="94"/>
      <c r="K625" s="140"/>
      <c r="L625" s="140"/>
      <c r="M625" s="8"/>
      <c r="N625" s="52"/>
      <c r="O625" s="8"/>
      <c r="P625" s="8"/>
      <c r="Q625" s="8"/>
      <c r="R625" s="482"/>
      <c r="U625" s="99"/>
      <c r="V625" s="529"/>
      <c r="W625" s="524" t="s">
        <v>20</v>
      </c>
      <c r="X625" s="41" t="s">
        <v>21</v>
      </c>
      <c r="Y625" s="86">
        <v>0.85</v>
      </c>
      <c r="Z625" s="75"/>
      <c r="AA625" s="213"/>
      <c r="AB625" s="213"/>
      <c r="AC625" s="45">
        <f>ROUND(ROUND(ROUND(H584*M620,0)*V623,0)*Y625,0)</f>
        <v>683</v>
      </c>
      <c r="AD625" s="79"/>
    </row>
    <row r="626" ht="16.5" customHeight="1">
      <c r="A626" s="29">
        <v>61.0</v>
      </c>
      <c r="B626" s="29">
        <v>1985.0</v>
      </c>
      <c r="C626" s="518" t="s">
        <v>8575</v>
      </c>
      <c r="D626" s="389"/>
      <c r="E626" s="231"/>
      <c r="F626" s="113"/>
      <c r="G626" s="113"/>
      <c r="H626" s="8"/>
      <c r="I626" s="144"/>
      <c r="J626" s="94"/>
      <c r="K626" s="140"/>
      <c r="L626" s="140"/>
      <c r="M626" s="8"/>
      <c r="N626" s="52"/>
      <c r="O626" s="8"/>
      <c r="P626" s="8"/>
      <c r="Q626" s="8"/>
      <c r="R626" s="530"/>
      <c r="S626" s="531"/>
      <c r="T626" s="24"/>
      <c r="U626" s="24"/>
      <c r="V626" s="26"/>
      <c r="W626" s="484"/>
      <c r="X626" s="56"/>
      <c r="Y626" s="526"/>
      <c r="Z626" s="213" t="s">
        <v>30</v>
      </c>
      <c r="AA626" s="74">
        <v>5.0</v>
      </c>
      <c r="AB626" s="522" t="s">
        <v>31</v>
      </c>
      <c r="AC626" s="45">
        <f>ROUND(ROUND(ROUND(H584*M620,0)*V623,0)*Y625,0)-AA626</f>
        <v>678</v>
      </c>
      <c r="AD626" s="79"/>
    </row>
    <row r="627" ht="16.5" customHeight="1">
      <c r="A627" s="29">
        <v>61.0</v>
      </c>
      <c r="B627" s="29">
        <v>1763.0</v>
      </c>
      <c r="C627" s="518" t="s">
        <v>8576</v>
      </c>
      <c r="D627" s="389"/>
      <c r="E627" s="231"/>
      <c r="F627" s="113"/>
      <c r="G627" s="113"/>
      <c r="H627" s="8"/>
      <c r="I627" s="144"/>
      <c r="J627" s="94"/>
      <c r="K627" s="140"/>
      <c r="L627" s="140"/>
      <c r="M627" s="8"/>
      <c r="N627" s="52"/>
      <c r="O627" s="8"/>
      <c r="P627" s="8"/>
      <c r="Q627" s="54"/>
      <c r="R627" s="102" t="s">
        <v>329</v>
      </c>
      <c r="S627" s="487"/>
      <c r="T627" s="487"/>
      <c r="U627" s="83" t="s">
        <v>21</v>
      </c>
      <c r="V627" s="528">
        <v>0.85</v>
      </c>
      <c r="W627" s="37"/>
      <c r="X627" s="7"/>
      <c r="Y627" s="39"/>
      <c r="Z627" s="213"/>
      <c r="AA627" s="213"/>
      <c r="AB627" s="213"/>
      <c r="AC627" s="45">
        <f>ROUND(ROUND(H584*M620,0)*V627,0)</f>
        <v>976</v>
      </c>
      <c r="AD627" s="79"/>
    </row>
    <row r="628" ht="16.5" customHeight="1">
      <c r="A628" s="29">
        <v>61.0</v>
      </c>
      <c r="B628" s="29">
        <v>1986.0</v>
      </c>
      <c r="C628" s="518" t="s">
        <v>8577</v>
      </c>
      <c r="D628" s="389"/>
      <c r="E628" s="231"/>
      <c r="F628" s="113"/>
      <c r="G628" s="113"/>
      <c r="H628" s="8"/>
      <c r="I628" s="144"/>
      <c r="J628" s="94"/>
      <c r="K628" s="140"/>
      <c r="L628" s="140"/>
      <c r="M628" s="8"/>
      <c r="N628" s="52"/>
      <c r="O628" s="8"/>
      <c r="P628" s="8"/>
      <c r="Q628" s="8"/>
      <c r="R628" s="482"/>
      <c r="U628" s="83"/>
      <c r="V628" s="528"/>
      <c r="W628" s="227"/>
      <c r="X628" s="22"/>
      <c r="Y628" s="109"/>
      <c r="Z628" s="213" t="s">
        <v>30</v>
      </c>
      <c r="AA628" s="74">
        <v>5.0</v>
      </c>
      <c r="AB628" s="522" t="s">
        <v>31</v>
      </c>
      <c r="AC628" s="45">
        <f>ROUND(ROUND(H584*M620,0)*V627,0)-AA628</f>
        <v>971</v>
      </c>
      <c r="AD628" s="79"/>
    </row>
    <row r="629" ht="16.5" customHeight="1">
      <c r="A629" s="29">
        <v>61.0</v>
      </c>
      <c r="B629" s="29">
        <v>1987.0</v>
      </c>
      <c r="C629" s="518" t="s">
        <v>8578</v>
      </c>
      <c r="D629" s="389"/>
      <c r="E629" s="231"/>
      <c r="F629" s="527"/>
      <c r="G629" s="527"/>
      <c r="H629" s="527"/>
      <c r="I629" s="532"/>
      <c r="J629" s="94"/>
      <c r="K629" s="140"/>
      <c r="L629" s="140"/>
      <c r="M629" s="8"/>
      <c r="N629" s="52"/>
      <c r="O629" s="8"/>
      <c r="P629" s="8"/>
      <c r="Q629" s="8"/>
      <c r="R629" s="482"/>
      <c r="U629" s="99"/>
      <c r="V629" s="529"/>
      <c r="W629" s="524" t="s">
        <v>20</v>
      </c>
      <c r="X629" s="41" t="s">
        <v>21</v>
      </c>
      <c r="Y629" s="86">
        <v>0.85</v>
      </c>
      <c r="Z629" s="75"/>
      <c r="AA629" s="213"/>
      <c r="AB629" s="213"/>
      <c r="AC629" s="45">
        <f>ROUND(ROUND(ROUND(H584*M620,0)*V627,0)*Y629,0)</f>
        <v>830</v>
      </c>
      <c r="AD629" s="79"/>
    </row>
    <row r="630" ht="16.5" customHeight="1">
      <c r="A630" s="29">
        <v>61.0</v>
      </c>
      <c r="B630" s="29">
        <v>1988.0</v>
      </c>
      <c r="C630" s="518" t="s">
        <v>8579</v>
      </c>
      <c r="D630" s="389"/>
      <c r="E630" s="231"/>
      <c r="F630" s="527"/>
      <c r="G630" s="527"/>
      <c r="H630" s="527"/>
      <c r="I630" s="532"/>
      <c r="J630" s="94"/>
      <c r="K630" s="140"/>
      <c r="L630" s="140"/>
      <c r="M630" s="8"/>
      <c r="N630" s="227"/>
      <c r="O630" s="22"/>
      <c r="P630" s="22"/>
      <c r="Q630" s="22"/>
      <c r="R630" s="484"/>
      <c r="S630" s="232"/>
      <c r="T630" s="232"/>
      <c r="U630" s="24"/>
      <c r="V630" s="26"/>
      <c r="W630" s="484"/>
      <c r="X630" s="56"/>
      <c r="Y630" s="526"/>
      <c r="Z630" s="213" t="s">
        <v>30</v>
      </c>
      <c r="AA630" s="74">
        <v>5.0</v>
      </c>
      <c r="AB630" s="522" t="s">
        <v>31</v>
      </c>
      <c r="AC630" s="45">
        <f>ROUND(ROUND(ROUND(H584*M620,0)*V627,0)*Y629,0)-AA630</f>
        <v>825</v>
      </c>
      <c r="AD630" s="79"/>
    </row>
    <row r="631" ht="16.5" customHeight="1">
      <c r="A631" s="29">
        <v>61.0</v>
      </c>
      <c r="B631" s="29">
        <v>1327.0</v>
      </c>
      <c r="C631" s="518" t="s">
        <v>8580</v>
      </c>
      <c r="D631" s="389"/>
      <c r="E631" s="389"/>
      <c r="F631" s="527"/>
      <c r="G631" s="527"/>
      <c r="H631" s="527"/>
      <c r="I631" s="532"/>
      <c r="J631" s="94"/>
      <c r="K631" s="140"/>
      <c r="L631" s="140"/>
      <c r="M631" s="8"/>
      <c r="N631" s="206" t="s">
        <v>23</v>
      </c>
      <c r="O631" s="102" t="s">
        <v>24</v>
      </c>
      <c r="P631" s="533"/>
      <c r="Q631" s="533"/>
      <c r="R631" s="520"/>
      <c r="S631" s="38"/>
      <c r="T631" s="38"/>
      <c r="U631" s="6"/>
      <c r="V631" s="7"/>
      <c r="W631" s="37"/>
      <c r="X631" s="7"/>
      <c r="Y631" s="39"/>
      <c r="Z631" s="213"/>
      <c r="AA631" s="213"/>
      <c r="AB631" s="213"/>
      <c r="AC631" s="45">
        <f>ROUND(ROUND(H584*M620,0)*Q632,0)</f>
        <v>804</v>
      </c>
      <c r="AD631" s="79"/>
    </row>
    <row r="632" ht="16.5" customHeight="1">
      <c r="A632" s="29">
        <v>61.0</v>
      </c>
      <c r="B632" s="29">
        <v>1989.0</v>
      </c>
      <c r="C632" s="518" t="s">
        <v>8581</v>
      </c>
      <c r="D632" s="389"/>
      <c r="E632" s="389"/>
      <c r="F632" s="527"/>
      <c r="G632" s="527"/>
      <c r="H632" s="527"/>
      <c r="I632" s="532"/>
      <c r="J632" s="94"/>
      <c r="K632" s="140"/>
      <c r="L632" s="140"/>
      <c r="M632" s="8"/>
      <c r="N632" s="481"/>
      <c r="O632" s="482"/>
      <c r="P632" s="83" t="s">
        <v>21</v>
      </c>
      <c r="Q632" s="528">
        <v>0.7</v>
      </c>
      <c r="R632" s="521"/>
      <c r="S632" s="53"/>
      <c r="T632" s="53"/>
      <c r="U632" s="14"/>
      <c r="V632" s="8"/>
      <c r="W632" s="52"/>
      <c r="X632" s="8"/>
      <c r="Y632" s="109"/>
      <c r="Z632" s="213" t="s">
        <v>30</v>
      </c>
      <c r="AA632" s="74">
        <v>5.0</v>
      </c>
      <c r="AB632" s="522" t="s">
        <v>31</v>
      </c>
      <c r="AC632" s="45">
        <f>ROUND(ROUND(H584*M620,0)*Q632,0)-AA632</f>
        <v>799</v>
      </c>
      <c r="AD632" s="79"/>
    </row>
    <row r="633" ht="16.5" customHeight="1">
      <c r="A633" s="29">
        <v>61.0</v>
      </c>
      <c r="B633" s="29">
        <v>1990.0</v>
      </c>
      <c r="C633" s="518" t="s">
        <v>8582</v>
      </c>
      <c r="D633" s="389"/>
      <c r="E633" s="389"/>
      <c r="F633" s="527"/>
      <c r="G633" s="527"/>
      <c r="H633" s="527"/>
      <c r="I633" s="532"/>
      <c r="J633" s="94"/>
      <c r="K633" s="140"/>
      <c r="L633" s="140"/>
      <c r="M633" s="8"/>
      <c r="N633" s="481"/>
      <c r="O633" s="482"/>
      <c r="P633" s="14"/>
      <c r="Q633" s="14"/>
      <c r="R633" s="521"/>
      <c r="S633" s="53"/>
      <c r="T633" s="53"/>
      <c r="U633" s="14"/>
      <c r="V633" s="54"/>
      <c r="W633" s="524" t="s">
        <v>20</v>
      </c>
      <c r="X633" s="41" t="s">
        <v>21</v>
      </c>
      <c r="Y633" s="86">
        <v>0.85</v>
      </c>
      <c r="Z633" s="75"/>
      <c r="AA633" s="213"/>
      <c r="AB633" s="213"/>
      <c r="AC633" s="45">
        <f>ROUND(ROUND(ROUND(H584*M620,0)*Q632,0)*Y633,0)</f>
        <v>683</v>
      </c>
      <c r="AD633" s="79"/>
    </row>
    <row r="634" ht="16.5" customHeight="1">
      <c r="A634" s="29">
        <v>61.0</v>
      </c>
      <c r="B634" s="29">
        <v>1991.0</v>
      </c>
      <c r="C634" s="518" t="s">
        <v>8583</v>
      </c>
      <c r="D634" s="389"/>
      <c r="E634" s="389"/>
      <c r="F634" s="527"/>
      <c r="G634" s="527"/>
      <c r="H634" s="527"/>
      <c r="I634" s="532"/>
      <c r="J634" s="94"/>
      <c r="K634" s="140"/>
      <c r="L634" s="140"/>
      <c r="M634" s="8"/>
      <c r="N634" s="535"/>
      <c r="O634" s="14"/>
      <c r="P634" s="83"/>
      <c r="Q634" s="83"/>
      <c r="R634" s="525"/>
      <c r="S634" s="180"/>
      <c r="T634" s="180"/>
      <c r="U634" s="21"/>
      <c r="V634" s="109"/>
      <c r="W634" s="484"/>
      <c r="X634" s="56"/>
      <c r="Y634" s="526"/>
      <c r="Z634" s="213" t="s">
        <v>30</v>
      </c>
      <c r="AA634" s="74">
        <v>5.0</v>
      </c>
      <c r="AB634" s="522" t="s">
        <v>31</v>
      </c>
      <c r="AC634" s="45">
        <f>ROUND(ROUND(ROUND(H584*M620,0)*Q632,0)*Y633,0)-AA634</f>
        <v>678</v>
      </c>
      <c r="AD634" s="79"/>
    </row>
    <row r="635" ht="16.5" customHeight="1">
      <c r="A635" s="29">
        <v>61.0</v>
      </c>
      <c r="B635" s="29">
        <v>1328.0</v>
      </c>
      <c r="C635" s="518" t="s">
        <v>8584</v>
      </c>
      <c r="D635" s="389"/>
      <c r="E635" s="389"/>
      <c r="F635" s="527"/>
      <c r="G635" s="527"/>
      <c r="H635" s="527"/>
      <c r="I635" s="532"/>
      <c r="J635" s="94"/>
      <c r="K635" s="140"/>
      <c r="L635" s="140"/>
      <c r="M635" s="8"/>
      <c r="N635" s="536"/>
      <c r="O635" s="14"/>
      <c r="P635" s="14"/>
      <c r="Q635" s="14"/>
      <c r="R635" s="102" t="s">
        <v>326</v>
      </c>
      <c r="S635" s="487"/>
      <c r="T635" s="487"/>
      <c r="U635" s="41" t="s">
        <v>21</v>
      </c>
      <c r="V635" s="60">
        <v>0.7</v>
      </c>
      <c r="W635" s="37"/>
      <c r="X635" s="7"/>
      <c r="Y635" s="39"/>
      <c r="Z635" s="213"/>
      <c r="AA635" s="213"/>
      <c r="AB635" s="213"/>
      <c r="AC635" s="45">
        <f>ROUND(ROUND(ROUND(H584*M620,0)*Q632,0)*V635,0)</f>
        <v>563</v>
      </c>
      <c r="AD635" s="79"/>
    </row>
    <row r="636" ht="16.5" customHeight="1">
      <c r="A636" s="29">
        <v>61.0</v>
      </c>
      <c r="B636" s="29">
        <v>1992.0</v>
      </c>
      <c r="C636" s="518" t="s">
        <v>8585</v>
      </c>
      <c r="D636" s="389"/>
      <c r="E636" s="389"/>
      <c r="F636" s="527"/>
      <c r="G636" s="527"/>
      <c r="H636" s="527"/>
      <c r="I636" s="532"/>
      <c r="J636" s="94"/>
      <c r="K636" s="140"/>
      <c r="L636" s="140"/>
      <c r="M636" s="8"/>
      <c r="N636" s="536"/>
      <c r="O636" s="14"/>
      <c r="P636" s="14"/>
      <c r="Q636" s="14"/>
      <c r="R636" s="482"/>
      <c r="U636" s="83"/>
      <c r="V636" s="528"/>
      <c r="W636" s="227"/>
      <c r="X636" s="22"/>
      <c r="Y636" s="109"/>
      <c r="Z636" s="213" t="s">
        <v>30</v>
      </c>
      <c r="AA636" s="74">
        <v>5.0</v>
      </c>
      <c r="AB636" s="522" t="s">
        <v>31</v>
      </c>
      <c r="AC636" s="45">
        <f>ROUND(ROUND(ROUND(H584*M620,0)*Q632,0)*V635,0)-AA636</f>
        <v>558</v>
      </c>
      <c r="AD636" s="79"/>
    </row>
    <row r="637" ht="16.5" customHeight="1">
      <c r="A637" s="29">
        <v>61.0</v>
      </c>
      <c r="B637" s="29">
        <v>1993.0</v>
      </c>
      <c r="C637" s="518" t="s">
        <v>8586</v>
      </c>
      <c r="D637" s="389"/>
      <c r="E637" s="389"/>
      <c r="F637" s="527"/>
      <c r="G637" s="527"/>
      <c r="H637" s="527"/>
      <c r="I637" s="532"/>
      <c r="J637" s="94"/>
      <c r="K637" s="140"/>
      <c r="L637" s="140"/>
      <c r="M637" s="8"/>
      <c r="N637" s="254"/>
      <c r="O637" s="83"/>
      <c r="P637" s="83"/>
      <c r="R637" s="482"/>
      <c r="U637" s="99"/>
      <c r="V637" s="529"/>
      <c r="W637" s="524" t="s">
        <v>20</v>
      </c>
      <c r="X637" s="41" t="s">
        <v>21</v>
      </c>
      <c r="Y637" s="86">
        <v>0.85</v>
      </c>
      <c r="Z637" s="75"/>
      <c r="AA637" s="213"/>
      <c r="AB637" s="213"/>
      <c r="AC637" s="45">
        <f>ROUND(ROUND(ROUND(ROUND(H584*M620,0)*Q632,0)*V635,0)*Y637,0)</f>
        <v>479</v>
      </c>
      <c r="AD637" s="79"/>
    </row>
    <row r="638" ht="16.5" customHeight="1">
      <c r="A638" s="29">
        <v>61.0</v>
      </c>
      <c r="B638" s="29">
        <v>1994.0</v>
      </c>
      <c r="C638" s="518" t="s">
        <v>8587</v>
      </c>
      <c r="D638" s="389"/>
      <c r="E638" s="389"/>
      <c r="F638" s="527"/>
      <c r="G638" s="527"/>
      <c r="H638" s="527"/>
      <c r="I638" s="532"/>
      <c r="J638" s="94"/>
      <c r="K638" s="140"/>
      <c r="L638" s="140"/>
      <c r="M638" s="8"/>
      <c r="N638" s="254"/>
      <c r="O638" s="83"/>
      <c r="P638" s="83"/>
      <c r="Q638" s="83"/>
      <c r="R638" s="530"/>
      <c r="S638" s="531"/>
      <c r="T638" s="24"/>
      <c r="U638" s="24"/>
      <c r="V638" s="26"/>
      <c r="W638" s="484"/>
      <c r="X638" s="56"/>
      <c r="Y638" s="526"/>
      <c r="Z638" s="213" t="s">
        <v>30</v>
      </c>
      <c r="AA638" s="74">
        <v>5.0</v>
      </c>
      <c r="AB638" s="522" t="s">
        <v>31</v>
      </c>
      <c r="AC638" s="45">
        <f>ROUND(ROUND(ROUND(ROUND(H584*M620,0)*Q632,0)*V635,0)*Y637,0)-AA638</f>
        <v>474</v>
      </c>
      <c r="AD638" s="79"/>
    </row>
    <row r="639" ht="16.5" customHeight="1">
      <c r="A639" s="29">
        <v>61.0</v>
      </c>
      <c r="B639" s="29">
        <v>1764.0</v>
      </c>
      <c r="C639" s="518" t="s">
        <v>8588</v>
      </c>
      <c r="D639" s="389"/>
      <c r="E639" s="389"/>
      <c r="F639" s="527"/>
      <c r="G639" s="527"/>
      <c r="H639" s="527"/>
      <c r="I639" s="532"/>
      <c r="J639" s="94"/>
      <c r="K639" s="140"/>
      <c r="L639" s="140"/>
      <c r="M639" s="8"/>
      <c r="N639" s="536"/>
      <c r="O639" s="83"/>
      <c r="P639" s="528"/>
      <c r="Q639" s="486"/>
      <c r="R639" s="102" t="s">
        <v>329</v>
      </c>
      <c r="S639" s="487"/>
      <c r="T639" s="487"/>
      <c r="U639" s="83" t="s">
        <v>21</v>
      </c>
      <c r="V639" s="528">
        <v>0.85</v>
      </c>
      <c r="W639" s="37"/>
      <c r="X639" s="7"/>
      <c r="Y639" s="39"/>
      <c r="Z639" s="213"/>
      <c r="AA639" s="213"/>
      <c r="AB639" s="213"/>
      <c r="AC639" s="45">
        <f>ROUND(ROUND(ROUND(H584*M620,0)*Q632,0)*V639,0)</f>
        <v>683</v>
      </c>
      <c r="AD639" s="79"/>
    </row>
    <row r="640" ht="16.5" customHeight="1">
      <c r="A640" s="29">
        <v>61.0</v>
      </c>
      <c r="B640" s="29">
        <v>1995.0</v>
      </c>
      <c r="C640" s="518" t="s">
        <v>8589</v>
      </c>
      <c r="D640" s="389"/>
      <c r="E640" s="389"/>
      <c r="F640" s="527"/>
      <c r="G640" s="527"/>
      <c r="H640" s="527"/>
      <c r="I640" s="532"/>
      <c r="J640" s="94"/>
      <c r="K640" s="140"/>
      <c r="L640" s="140"/>
      <c r="M640" s="8"/>
      <c r="N640" s="536"/>
      <c r="O640" s="83"/>
      <c r="P640" s="528"/>
      <c r="Q640" s="528"/>
      <c r="R640" s="482"/>
      <c r="U640" s="83"/>
      <c r="V640" s="528"/>
      <c r="W640" s="227"/>
      <c r="X640" s="22"/>
      <c r="Y640" s="109"/>
      <c r="Z640" s="213" t="s">
        <v>30</v>
      </c>
      <c r="AA640" s="74">
        <v>5.0</v>
      </c>
      <c r="AB640" s="522" t="s">
        <v>31</v>
      </c>
      <c r="AC640" s="45">
        <f>ROUND(ROUND(ROUND(H584*M620,0)*Q632,0)*V639,0)-AA640</f>
        <v>678</v>
      </c>
      <c r="AD640" s="79"/>
    </row>
    <row r="641" ht="16.5" customHeight="1">
      <c r="A641" s="29">
        <v>61.0</v>
      </c>
      <c r="B641" s="29">
        <v>1996.0</v>
      </c>
      <c r="C641" s="518" t="s">
        <v>8590</v>
      </c>
      <c r="D641" s="389"/>
      <c r="E641" s="389"/>
      <c r="F641" s="527"/>
      <c r="G641" s="527"/>
      <c r="H641" s="527"/>
      <c r="I641" s="532"/>
      <c r="J641" s="94"/>
      <c r="K641" s="140"/>
      <c r="L641" s="140"/>
      <c r="M641" s="8"/>
      <c r="N641" s="254"/>
      <c r="O641" s="83"/>
      <c r="P641" s="528"/>
      <c r="Q641" s="528"/>
      <c r="R641" s="482"/>
      <c r="U641" s="99"/>
      <c r="V641" s="529"/>
      <c r="W641" s="524" t="s">
        <v>20</v>
      </c>
      <c r="X641" s="41" t="s">
        <v>21</v>
      </c>
      <c r="Y641" s="86">
        <v>0.85</v>
      </c>
      <c r="Z641" s="75"/>
      <c r="AA641" s="213"/>
      <c r="AB641" s="213"/>
      <c r="AC641" s="45">
        <f>ROUND(ROUND(ROUND(ROUND(H584*M620,0)*Q632,0)*V639,0)*Y641,0)</f>
        <v>581</v>
      </c>
      <c r="AD641" s="79"/>
    </row>
    <row r="642" ht="16.5" customHeight="1">
      <c r="A642" s="29">
        <v>61.0</v>
      </c>
      <c r="B642" s="29">
        <v>1997.0</v>
      </c>
      <c r="C642" s="518" t="s">
        <v>8591</v>
      </c>
      <c r="D642" s="389"/>
      <c r="E642" s="389"/>
      <c r="F642" s="527"/>
      <c r="G642" s="527"/>
      <c r="H642" s="527"/>
      <c r="I642" s="532"/>
      <c r="J642" s="94"/>
      <c r="K642" s="140"/>
      <c r="L642" s="140"/>
      <c r="M642" s="8"/>
      <c r="N642" s="536"/>
      <c r="O642" s="83"/>
      <c r="P642" s="83"/>
      <c r="Q642" s="83"/>
      <c r="R642" s="484"/>
      <c r="S642" s="232"/>
      <c r="T642" s="232"/>
      <c r="U642" s="24"/>
      <c r="V642" s="26"/>
      <c r="W642" s="484"/>
      <c r="X642" s="56"/>
      <c r="Y642" s="526"/>
      <c r="Z642" s="213" t="s">
        <v>30</v>
      </c>
      <c r="AA642" s="74">
        <v>5.0</v>
      </c>
      <c r="AB642" s="522" t="s">
        <v>31</v>
      </c>
      <c r="AC642" s="45">
        <f>ROUND(ROUND(ROUND(ROUND(H584*M620,0)*Q632,0)*V639,0)*Y641,0)-AA642</f>
        <v>576</v>
      </c>
      <c r="AD642" s="79"/>
    </row>
    <row r="643" ht="16.5" customHeight="1">
      <c r="A643" s="29">
        <v>61.0</v>
      </c>
      <c r="B643" s="29">
        <v>1998.0</v>
      </c>
      <c r="C643" s="518" t="s">
        <v>8592</v>
      </c>
      <c r="D643" s="389"/>
      <c r="E643" s="389"/>
      <c r="F643" s="527"/>
      <c r="G643" s="527"/>
      <c r="H643" s="527"/>
      <c r="I643" s="532"/>
      <c r="J643" s="94"/>
      <c r="K643" s="140"/>
      <c r="L643" s="140"/>
      <c r="M643" s="8"/>
      <c r="N643" s="536"/>
      <c r="O643" s="102" t="s">
        <v>27</v>
      </c>
      <c r="P643" s="533"/>
      <c r="Q643" s="533"/>
      <c r="R643" s="520"/>
      <c r="S643" s="38"/>
      <c r="T643" s="38"/>
      <c r="U643" s="38"/>
      <c r="V643" s="6"/>
      <c r="W643" s="37"/>
      <c r="X643" s="7"/>
      <c r="Y643" s="39"/>
      <c r="Z643" s="213"/>
      <c r="AA643" s="213"/>
      <c r="AB643" s="213"/>
      <c r="AC643" s="45">
        <f>ROUND(ROUND(H584*M620,0)*Q644,0)</f>
        <v>574</v>
      </c>
      <c r="AD643" s="79"/>
    </row>
    <row r="644" ht="16.5" customHeight="1">
      <c r="A644" s="29">
        <v>61.0</v>
      </c>
      <c r="B644" s="29">
        <v>1999.0</v>
      </c>
      <c r="C644" s="518" t="s">
        <v>8593</v>
      </c>
      <c r="D644" s="389"/>
      <c r="E644" s="389"/>
      <c r="F644" s="527"/>
      <c r="G644" s="527"/>
      <c r="H644" s="527"/>
      <c r="I644" s="532"/>
      <c r="J644" s="94"/>
      <c r="K644" s="140"/>
      <c r="L644" s="140"/>
      <c r="M644" s="8"/>
      <c r="N644" s="535"/>
      <c r="O644" s="482"/>
      <c r="P644" s="83" t="s">
        <v>21</v>
      </c>
      <c r="Q644" s="528">
        <v>0.5</v>
      </c>
      <c r="R644" s="521"/>
      <c r="S644" s="53"/>
      <c r="T644" s="53"/>
      <c r="U644" s="53"/>
      <c r="V644" s="14"/>
      <c r="W644" s="52"/>
      <c r="X644" s="8"/>
      <c r="Y644" s="109"/>
      <c r="Z644" s="213" t="s">
        <v>30</v>
      </c>
      <c r="AA644" s="74">
        <v>5.0</v>
      </c>
      <c r="AB644" s="522" t="s">
        <v>31</v>
      </c>
      <c r="AC644" s="45">
        <f>ROUND(ROUND(H584*M620,0)*Q644,0)-AA644</f>
        <v>569</v>
      </c>
      <c r="AD644" s="79"/>
    </row>
    <row r="645" ht="16.5" customHeight="1">
      <c r="A645" s="29">
        <v>61.0</v>
      </c>
      <c r="B645" s="29">
        <v>2000.0</v>
      </c>
      <c r="C645" s="518" t="s">
        <v>8594</v>
      </c>
      <c r="D645" s="389"/>
      <c r="E645" s="389"/>
      <c r="F645" s="527"/>
      <c r="G645" s="527"/>
      <c r="H645" s="527"/>
      <c r="I645" s="532"/>
      <c r="J645" s="94"/>
      <c r="K645" s="140"/>
      <c r="L645" s="140"/>
      <c r="M645" s="8"/>
      <c r="N645" s="535"/>
      <c r="O645" s="482"/>
      <c r="P645" s="14"/>
      <c r="Q645" s="14"/>
      <c r="R645" s="521"/>
      <c r="S645" s="53"/>
      <c r="T645" s="53"/>
      <c r="U645" s="53"/>
      <c r="V645" s="14"/>
      <c r="W645" s="524" t="s">
        <v>20</v>
      </c>
      <c r="X645" s="41" t="s">
        <v>21</v>
      </c>
      <c r="Y645" s="86">
        <v>0.85</v>
      </c>
      <c r="Z645" s="75"/>
      <c r="AA645" s="213"/>
      <c r="AB645" s="213"/>
      <c r="AC645" s="45">
        <f>ROUND(ROUND(ROUND(H584*M620,0)*Q644,0)*Y645,0)</f>
        <v>488</v>
      </c>
      <c r="AD645" s="79"/>
    </row>
    <row r="646" ht="16.5" customHeight="1">
      <c r="A646" s="29">
        <v>61.0</v>
      </c>
      <c r="B646" s="29">
        <v>2001.0</v>
      </c>
      <c r="C646" s="518" t="s">
        <v>8595</v>
      </c>
      <c r="D646" s="389"/>
      <c r="E646" s="389"/>
      <c r="F646" s="527"/>
      <c r="G646" s="527"/>
      <c r="H646" s="527"/>
      <c r="I646" s="532"/>
      <c r="J646" s="94"/>
      <c r="K646" s="140"/>
      <c r="L646" s="140"/>
      <c r="M646" s="8"/>
      <c r="N646" s="535"/>
      <c r="O646" s="14"/>
      <c r="P646" s="83"/>
      <c r="Q646" s="83"/>
      <c r="R646" s="525"/>
      <c r="S646" s="180"/>
      <c r="T646" s="180"/>
      <c r="U646" s="180"/>
      <c r="V646" s="21"/>
      <c r="W646" s="484"/>
      <c r="X646" s="56"/>
      <c r="Y646" s="526"/>
      <c r="Z646" s="213" t="s">
        <v>30</v>
      </c>
      <c r="AA646" s="74">
        <v>5.0</v>
      </c>
      <c r="AB646" s="522" t="s">
        <v>31</v>
      </c>
      <c r="AC646" s="45">
        <f>ROUND(ROUND(ROUND(H584*M620,0)*Q644,0)*Y645,0)-AA646</f>
        <v>483</v>
      </c>
      <c r="AD646" s="79"/>
    </row>
    <row r="647" ht="16.5" customHeight="1">
      <c r="A647" s="29">
        <v>61.0</v>
      </c>
      <c r="B647" s="29">
        <v>2002.0</v>
      </c>
      <c r="C647" s="518" t="s">
        <v>8596</v>
      </c>
      <c r="D647" s="389"/>
      <c r="E647" s="389"/>
      <c r="F647" s="527"/>
      <c r="G647" s="527"/>
      <c r="H647" s="527"/>
      <c r="I647" s="532"/>
      <c r="J647" s="94"/>
      <c r="K647" s="140"/>
      <c r="L647" s="140"/>
      <c r="M647" s="8"/>
      <c r="N647" s="536"/>
      <c r="O647" s="14"/>
      <c r="P647" s="14"/>
      <c r="Q647" s="14"/>
      <c r="R647" s="102" t="s">
        <v>326</v>
      </c>
      <c r="S647" s="487"/>
      <c r="T647" s="487"/>
      <c r="U647" s="41" t="s">
        <v>21</v>
      </c>
      <c r="V647" s="60">
        <v>0.7</v>
      </c>
      <c r="W647" s="37"/>
      <c r="X647" s="7"/>
      <c r="Y647" s="39"/>
      <c r="Z647" s="213"/>
      <c r="AA647" s="213"/>
      <c r="AB647" s="213"/>
      <c r="AC647" s="45">
        <f>ROUND(ROUND(ROUND(H584*M620,0)*Q644,0)*V647,0)</f>
        <v>402</v>
      </c>
      <c r="AD647" s="79"/>
    </row>
    <row r="648" ht="16.5" customHeight="1">
      <c r="A648" s="29">
        <v>61.0</v>
      </c>
      <c r="B648" s="29">
        <v>2003.0</v>
      </c>
      <c r="C648" s="518" t="s">
        <v>8597</v>
      </c>
      <c r="D648" s="389"/>
      <c r="E648" s="389"/>
      <c r="F648" s="527"/>
      <c r="G648" s="527"/>
      <c r="H648" s="527"/>
      <c r="I648" s="532"/>
      <c r="J648" s="94"/>
      <c r="K648" s="140"/>
      <c r="L648" s="140"/>
      <c r="M648" s="8"/>
      <c r="N648" s="536"/>
      <c r="O648" s="14"/>
      <c r="P648" s="14"/>
      <c r="Q648" s="14"/>
      <c r="R648" s="482"/>
      <c r="U648" s="83"/>
      <c r="V648" s="528"/>
      <c r="W648" s="227"/>
      <c r="X648" s="22"/>
      <c r="Y648" s="109"/>
      <c r="Z648" s="213" t="s">
        <v>30</v>
      </c>
      <c r="AA648" s="74">
        <v>5.0</v>
      </c>
      <c r="AB648" s="522" t="s">
        <v>31</v>
      </c>
      <c r="AC648" s="45">
        <f>ROUND(ROUND(ROUND(H584*M620,0)*Q644,0)*V647,0)-AA648</f>
        <v>397</v>
      </c>
      <c r="AD648" s="79"/>
    </row>
    <row r="649" ht="16.5" customHeight="1">
      <c r="A649" s="29">
        <v>61.0</v>
      </c>
      <c r="B649" s="29">
        <v>2004.0</v>
      </c>
      <c r="C649" s="518" t="s">
        <v>8598</v>
      </c>
      <c r="D649" s="389"/>
      <c r="E649" s="389"/>
      <c r="F649" s="527"/>
      <c r="G649" s="527"/>
      <c r="H649" s="527"/>
      <c r="I649" s="532"/>
      <c r="J649" s="94"/>
      <c r="K649" s="140"/>
      <c r="L649" s="140"/>
      <c r="M649" s="8"/>
      <c r="N649" s="254"/>
      <c r="O649" s="83"/>
      <c r="P649" s="83"/>
      <c r="R649" s="482"/>
      <c r="U649" s="99"/>
      <c r="V649" s="529"/>
      <c r="W649" s="524" t="s">
        <v>20</v>
      </c>
      <c r="X649" s="41" t="s">
        <v>21</v>
      </c>
      <c r="Y649" s="86">
        <v>0.85</v>
      </c>
      <c r="Z649" s="75"/>
      <c r="AA649" s="213"/>
      <c r="AB649" s="213"/>
      <c r="AC649" s="45">
        <f>ROUND(ROUND(ROUND(ROUND(H584*M620,0)*Q644,0)*V647,0)*Y649,0)</f>
        <v>342</v>
      </c>
      <c r="AD649" s="79"/>
    </row>
    <row r="650" ht="16.5" customHeight="1">
      <c r="A650" s="29">
        <v>61.0</v>
      </c>
      <c r="B650" s="29">
        <v>2005.0</v>
      </c>
      <c r="C650" s="518" t="s">
        <v>8599</v>
      </c>
      <c r="D650" s="389"/>
      <c r="E650" s="389"/>
      <c r="F650" s="527"/>
      <c r="G650" s="527"/>
      <c r="H650" s="527"/>
      <c r="I650" s="532"/>
      <c r="J650" s="94"/>
      <c r="K650" s="140"/>
      <c r="L650" s="140"/>
      <c r="M650" s="8"/>
      <c r="N650" s="254"/>
      <c r="O650" s="83"/>
      <c r="P650" s="83"/>
      <c r="Q650" s="83"/>
      <c r="R650" s="530"/>
      <c r="S650" s="531"/>
      <c r="T650" s="24"/>
      <c r="U650" s="24"/>
      <c r="V650" s="26"/>
      <c r="W650" s="484"/>
      <c r="X650" s="56"/>
      <c r="Y650" s="526"/>
      <c r="Z650" s="213" t="s">
        <v>30</v>
      </c>
      <c r="AA650" s="74">
        <v>5.0</v>
      </c>
      <c r="AB650" s="522" t="s">
        <v>31</v>
      </c>
      <c r="AC650" s="45">
        <f>ROUND(ROUND(ROUND(ROUND(H584*M620,0)*Q644,0)*V647,0)*Y649,0)-AA650</f>
        <v>337</v>
      </c>
      <c r="AD650" s="79"/>
    </row>
    <row r="651" ht="16.5" customHeight="1">
      <c r="A651" s="29">
        <v>61.0</v>
      </c>
      <c r="B651" s="29">
        <v>2006.0</v>
      </c>
      <c r="C651" s="518" t="s">
        <v>8600</v>
      </c>
      <c r="D651" s="389"/>
      <c r="E651" s="389"/>
      <c r="F651" s="527"/>
      <c r="G651" s="527"/>
      <c r="H651" s="527"/>
      <c r="I651" s="532"/>
      <c r="J651" s="94"/>
      <c r="K651" s="140"/>
      <c r="L651" s="140"/>
      <c r="M651" s="8"/>
      <c r="N651" s="536"/>
      <c r="O651" s="83"/>
      <c r="P651" s="528"/>
      <c r="Q651" s="486"/>
      <c r="R651" s="102" t="s">
        <v>329</v>
      </c>
      <c r="S651" s="487"/>
      <c r="T651" s="487"/>
      <c r="U651" s="83" t="s">
        <v>21</v>
      </c>
      <c r="V651" s="528">
        <v>0.85</v>
      </c>
      <c r="W651" s="37"/>
      <c r="X651" s="7"/>
      <c r="Y651" s="39"/>
      <c r="Z651" s="213"/>
      <c r="AA651" s="213"/>
      <c r="AB651" s="213"/>
      <c r="AC651" s="45">
        <f>ROUND(ROUND(ROUND(H584*M620,0)*Q644,0)*V651,0)</f>
        <v>488</v>
      </c>
      <c r="AD651" s="79"/>
    </row>
    <row r="652" ht="16.5" customHeight="1">
      <c r="A652" s="29">
        <v>61.0</v>
      </c>
      <c r="B652" s="29">
        <v>2007.0</v>
      </c>
      <c r="C652" s="518" t="s">
        <v>8601</v>
      </c>
      <c r="D652" s="389"/>
      <c r="E652" s="389"/>
      <c r="F652" s="527"/>
      <c r="G652" s="527"/>
      <c r="H652" s="527"/>
      <c r="I652" s="532"/>
      <c r="J652" s="94"/>
      <c r="K652" s="140"/>
      <c r="L652" s="140"/>
      <c r="M652" s="8"/>
      <c r="N652" s="536"/>
      <c r="O652" s="83"/>
      <c r="P652" s="528"/>
      <c r="Q652" s="528"/>
      <c r="R652" s="482"/>
      <c r="U652" s="83"/>
      <c r="V652" s="528"/>
      <c r="W652" s="227"/>
      <c r="X652" s="22"/>
      <c r="Y652" s="109"/>
      <c r="Z652" s="213" t="s">
        <v>30</v>
      </c>
      <c r="AA652" s="74">
        <v>5.0</v>
      </c>
      <c r="AB652" s="522" t="s">
        <v>31</v>
      </c>
      <c r="AC652" s="45">
        <f>ROUND(ROUND(ROUND(H584*M620,0)*Q644,0)*V651,0)-AA652</f>
        <v>483</v>
      </c>
      <c r="AD652" s="79"/>
    </row>
    <row r="653" ht="16.5" customHeight="1">
      <c r="A653" s="29">
        <v>61.0</v>
      </c>
      <c r="B653" s="29">
        <v>2008.0</v>
      </c>
      <c r="C653" s="518" t="s">
        <v>8602</v>
      </c>
      <c r="D653" s="389"/>
      <c r="E653" s="389"/>
      <c r="F653" s="527"/>
      <c r="G653" s="527"/>
      <c r="H653" s="527"/>
      <c r="I653" s="532"/>
      <c r="J653" s="94"/>
      <c r="K653" s="140"/>
      <c r="L653" s="140"/>
      <c r="M653" s="8"/>
      <c r="N653" s="254"/>
      <c r="O653" s="83"/>
      <c r="P653" s="528"/>
      <c r="Q653" s="528"/>
      <c r="R653" s="482"/>
      <c r="U653" s="99"/>
      <c r="V653" s="529"/>
      <c r="W653" s="524" t="s">
        <v>20</v>
      </c>
      <c r="X653" s="41" t="s">
        <v>21</v>
      </c>
      <c r="Y653" s="86">
        <v>0.85</v>
      </c>
      <c r="Z653" s="75"/>
      <c r="AA653" s="213"/>
      <c r="AB653" s="213"/>
      <c r="AC653" s="45">
        <f>ROUND(ROUND(ROUND(ROUND(H584*M620,0)*Q644,0)*V651,0)*Y653,0)</f>
        <v>415</v>
      </c>
      <c r="AD653" s="79"/>
    </row>
    <row r="654" ht="16.5" customHeight="1">
      <c r="A654" s="29">
        <v>61.0</v>
      </c>
      <c r="B654" s="29">
        <v>2009.0</v>
      </c>
      <c r="C654" s="518" t="s">
        <v>8603</v>
      </c>
      <c r="D654" s="389"/>
      <c r="E654" s="389"/>
      <c r="F654" s="527"/>
      <c r="G654" s="527"/>
      <c r="H654" s="527"/>
      <c r="I654" s="532"/>
      <c r="J654" s="94"/>
      <c r="K654" s="140"/>
      <c r="L654" s="140"/>
      <c r="M654" s="8"/>
      <c r="N654" s="537"/>
      <c r="O654" s="83"/>
      <c r="P654" s="83"/>
      <c r="Q654" s="83"/>
      <c r="R654" s="484"/>
      <c r="S654" s="232"/>
      <c r="T654" s="232"/>
      <c r="U654" s="24"/>
      <c r="V654" s="26"/>
      <c r="W654" s="484"/>
      <c r="X654" s="56"/>
      <c r="Y654" s="526"/>
      <c r="Z654" s="213" t="s">
        <v>30</v>
      </c>
      <c r="AA654" s="74">
        <v>5.0</v>
      </c>
      <c r="AB654" s="522" t="s">
        <v>31</v>
      </c>
      <c r="AC654" s="45">
        <f>ROUND(ROUND(ROUND(ROUND(H584*M620,0)*Q644,0)*V651,0)*Y653,0)-AA654</f>
        <v>410</v>
      </c>
      <c r="AD654" s="79"/>
    </row>
    <row r="655" ht="16.5" customHeight="1">
      <c r="A655" s="29">
        <v>61.0</v>
      </c>
      <c r="B655" s="29">
        <v>1331.0</v>
      </c>
      <c r="C655" s="518" t="s">
        <v>8604</v>
      </c>
      <c r="D655" s="389"/>
      <c r="E655" s="231"/>
      <c r="F655" s="102" t="s">
        <v>8605</v>
      </c>
      <c r="G655" s="169"/>
      <c r="H655" s="169"/>
      <c r="I655" s="519"/>
      <c r="J655" s="168"/>
      <c r="K655" s="152"/>
      <c r="L655" s="152"/>
      <c r="M655" s="7"/>
      <c r="N655" s="37"/>
      <c r="O655" s="7"/>
      <c r="P655" s="7"/>
      <c r="Q655" s="7"/>
      <c r="R655" s="520"/>
      <c r="S655" s="38"/>
      <c r="T655" s="38"/>
      <c r="U655" s="6"/>
      <c r="V655" s="7"/>
      <c r="W655" s="37"/>
      <c r="X655" s="7"/>
      <c r="Y655" s="39"/>
      <c r="Z655" s="213"/>
      <c r="AA655" s="213"/>
      <c r="AB655" s="213"/>
      <c r="AC655" s="45">
        <f>ROUND(H656,0)</f>
        <v>1074</v>
      </c>
      <c r="AD655" s="79"/>
    </row>
    <row r="656" ht="16.5" customHeight="1">
      <c r="A656" s="29">
        <v>61.0</v>
      </c>
      <c r="B656" s="29">
        <v>2010.0</v>
      </c>
      <c r="C656" s="518" t="s">
        <v>8606</v>
      </c>
      <c r="D656" s="231"/>
      <c r="E656" s="231"/>
      <c r="F656" s="482"/>
      <c r="G656" s="174"/>
      <c r="H656" s="50">
        <v>1074.0</v>
      </c>
      <c r="I656" s="8" t="s">
        <v>9</v>
      </c>
      <c r="J656" s="94"/>
      <c r="K656" s="140"/>
      <c r="L656" s="140"/>
      <c r="M656" s="8"/>
      <c r="N656" s="52"/>
      <c r="O656" s="8"/>
      <c r="P656" s="8"/>
      <c r="Q656" s="8"/>
      <c r="R656" s="521"/>
      <c r="S656" s="53"/>
      <c r="T656" s="53"/>
      <c r="U656" s="14"/>
      <c r="V656" s="8"/>
      <c r="W656" s="52"/>
      <c r="X656" s="8"/>
      <c r="Y656" s="109"/>
      <c r="Z656" s="213" t="s">
        <v>30</v>
      </c>
      <c r="AA656" s="74">
        <v>5.0</v>
      </c>
      <c r="AB656" s="522" t="s">
        <v>31</v>
      </c>
      <c r="AC656" s="45">
        <f>ROUND(H656,0)-AA656</f>
        <v>1069</v>
      </c>
      <c r="AD656" s="79"/>
    </row>
    <row r="657" ht="16.5" customHeight="1">
      <c r="A657" s="29">
        <v>61.0</v>
      </c>
      <c r="B657" s="29">
        <v>2011.0</v>
      </c>
      <c r="C657" s="518" t="s">
        <v>8607</v>
      </c>
      <c r="D657" s="231"/>
      <c r="E657" s="231"/>
      <c r="F657" s="482"/>
      <c r="G657" s="174"/>
      <c r="H657" s="174"/>
      <c r="I657" s="523"/>
      <c r="J657" s="94"/>
      <c r="K657" s="140"/>
      <c r="L657" s="140"/>
      <c r="M657" s="8"/>
      <c r="N657" s="52"/>
      <c r="O657" s="8"/>
      <c r="P657" s="8"/>
      <c r="Q657" s="8"/>
      <c r="R657" s="521"/>
      <c r="S657" s="53"/>
      <c r="T657" s="53"/>
      <c r="U657" s="14"/>
      <c r="V657" s="54"/>
      <c r="W657" s="524" t="s">
        <v>20</v>
      </c>
      <c r="X657" s="41" t="s">
        <v>21</v>
      </c>
      <c r="Y657" s="86">
        <v>0.85</v>
      </c>
      <c r="Z657" s="75"/>
      <c r="AA657" s="213"/>
      <c r="AB657" s="213"/>
      <c r="AC657" s="45">
        <f>ROUND(H656*Y657,0)</f>
        <v>913</v>
      </c>
      <c r="AD657" s="79"/>
    </row>
    <row r="658" ht="16.5" customHeight="1">
      <c r="A658" s="29">
        <v>61.0</v>
      </c>
      <c r="B658" s="29">
        <v>2012.0</v>
      </c>
      <c r="C658" s="518" t="s">
        <v>8608</v>
      </c>
      <c r="D658" s="231"/>
      <c r="E658" s="231"/>
      <c r="F658" s="174"/>
      <c r="G658" s="174"/>
      <c r="H658" s="174"/>
      <c r="I658" s="174"/>
      <c r="J658" s="94"/>
      <c r="K658" s="140"/>
      <c r="L658" s="140"/>
      <c r="M658" s="8"/>
      <c r="N658" s="52"/>
      <c r="O658" s="8"/>
      <c r="P658" s="8"/>
      <c r="Q658" s="8"/>
      <c r="R658" s="525"/>
      <c r="S658" s="180"/>
      <c r="T658" s="180"/>
      <c r="U658" s="21"/>
      <c r="V658" s="109"/>
      <c r="W658" s="484"/>
      <c r="X658" s="56"/>
      <c r="Y658" s="526"/>
      <c r="Z658" s="213" t="s">
        <v>30</v>
      </c>
      <c r="AA658" s="74">
        <v>5.0</v>
      </c>
      <c r="AB658" s="522" t="s">
        <v>31</v>
      </c>
      <c r="AC658" s="45">
        <f>ROUND(H656*Y657,0)-AA658</f>
        <v>908</v>
      </c>
      <c r="AD658" s="79"/>
    </row>
    <row r="659" ht="16.5" customHeight="1">
      <c r="A659" s="29">
        <v>61.0</v>
      </c>
      <c r="B659" s="29">
        <v>1332.0</v>
      </c>
      <c r="C659" s="518" t="s">
        <v>8609</v>
      </c>
      <c r="D659" s="231"/>
      <c r="E659" s="231"/>
      <c r="F659" s="527"/>
      <c r="G659" s="527"/>
      <c r="H659" s="14"/>
      <c r="I659" s="14"/>
      <c r="J659" s="94"/>
      <c r="K659" s="140"/>
      <c r="L659" s="140"/>
      <c r="M659" s="8"/>
      <c r="N659" s="52"/>
      <c r="O659" s="8"/>
      <c r="P659" s="8"/>
      <c r="Q659" s="8"/>
      <c r="R659" s="102" t="s">
        <v>326</v>
      </c>
      <c r="S659" s="487"/>
      <c r="T659" s="487"/>
      <c r="U659" s="41" t="s">
        <v>21</v>
      </c>
      <c r="V659" s="60">
        <v>0.7</v>
      </c>
      <c r="W659" s="37"/>
      <c r="X659" s="7"/>
      <c r="Y659" s="39"/>
      <c r="Z659" s="213"/>
      <c r="AA659" s="213"/>
      <c r="AB659" s="213"/>
      <c r="AC659" s="45">
        <f>ROUND(H656*V659,0)</f>
        <v>752</v>
      </c>
      <c r="AD659" s="79"/>
    </row>
    <row r="660" ht="16.5" customHeight="1">
      <c r="A660" s="29">
        <v>61.0</v>
      </c>
      <c r="B660" s="29">
        <v>2013.0</v>
      </c>
      <c r="C660" s="518" t="s">
        <v>8610</v>
      </c>
      <c r="D660" s="231"/>
      <c r="E660" s="231"/>
      <c r="F660" s="527"/>
      <c r="G660" s="527"/>
      <c r="H660" s="8"/>
      <c r="I660" s="144"/>
      <c r="J660" s="94"/>
      <c r="K660" s="140"/>
      <c r="L660" s="140"/>
      <c r="M660" s="8"/>
      <c r="N660" s="52"/>
      <c r="O660" s="8"/>
      <c r="P660" s="8"/>
      <c r="Q660" s="8"/>
      <c r="R660" s="482"/>
      <c r="U660" s="83"/>
      <c r="V660" s="528"/>
      <c r="W660" s="227"/>
      <c r="X660" s="22"/>
      <c r="Y660" s="109"/>
      <c r="Z660" s="213" t="s">
        <v>30</v>
      </c>
      <c r="AA660" s="74">
        <v>5.0</v>
      </c>
      <c r="AB660" s="522" t="s">
        <v>31</v>
      </c>
      <c r="AC660" s="45">
        <f>ROUND(H656*V659,0)-AA660</f>
        <v>747</v>
      </c>
      <c r="AD660" s="79"/>
    </row>
    <row r="661" ht="16.5" customHeight="1">
      <c r="A661" s="29">
        <v>61.0</v>
      </c>
      <c r="B661" s="29">
        <v>2014.0</v>
      </c>
      <c r="C661" s="518" t="s">
        <v>8611</v>
      </c>
      <c r="D661" s="389"/>
      <c r="E661" s="231"/>
      <c r="F661" s="113"/>
      <c r="G661" s="113"/>
      <c r="H661" s="8"/>
      <c r="I661" s="144"/>
      <c r="J661" s="94"/>
      <c r="K661" s="140"/>
      <c r="L661" s="140"/>
      <c r="M661" s="8"/>
      <c r="N661" s="52"/>
      <c r="O661" s="8"/>
      <c r="P661" s="8"/>
      <c r="Q661" s="8"/>
      <c r="R661" s="482"/>
      <c r="U661" s="99"/>
      <c r="V661" s="529"/>
      <c r="W661" s="524" t="s">
        <v>20</v>
      </c>
      <c r="X661" s="41" t="s">
        <v>21</v>
      </c>
      <c r="Y661" s="86">
        <v>0.85</v>
      </c>
      <c r="Z661" s="75"/>
      <c r="AA661" s="213"/>
      <c r="AB661" s="213"/>
      <c r="AC661" s="45">
        <f>ROUND(ROUND(H656*V659,0)*Y661,0)</f>
        <v>639</v>
      </c>
      <c r="AD661" s="79"/>
    </row>
    <row r="662" ht="16.5" customHeight="1">
      <c r="A662" s="29">
        <v>61.0</v>
      </c>
      <c r="B662" s="29">
        <v>2015.0</v>
      </c>
      <c r="C662" s="518" t="s">
        <v>8612</v>
      </c>
      <c r="D662" s="389"/>
      <c r="E662" s="231"/>
      <c r="F662" s="113"/>
      <c r="G662" s="113"/>
      <c r="H662" s="8"/>
      <c r="I662" s="144"/>
      <c r="J662" s="94"/>
      <c r="K662" s="140"/>
      <c r="L662" s="140"/>
      <c r="M662" s="8"/>
      <c r="N662" s="52"/>
      <c r="O662" s="8"/>
      <c r="P662" s="8"/>
      <c r="Q662" s="8"/>
      <c r="R662" s="530"/>
      <c r="S662" s="531"/>
      <c r="T662" s="24"/>
      <c r="U662" s="24"/>
      <c r="V662" s="26"/>
      <c r="W662" s="484"/>
      <c r="X662" s="56"/>
      <c r="Y662" s="526"/>
      <c r="Z662" s="213" t="s">
        <v>30</v>
      </c>
      <c r="AA662" s="74">
        <v>5.0</v>
      </c>
      <c r="AB662" s="522" t="s">
        <v>31</v>
      </c>
      <c r="AC662" s="45">
        <f>ROUND(ROUND(H656*V659,0)*Y661,0)-AA662</f>
        <v>634</v>
      </c>
      <c r="AD662" s="79"/>
    </row>
    <row r="663" ht="16.5" customHeight="1">
      <c r="A663" s="29">
        <v>61.0</v>
      </c>
      <c r="B663" s="29">
        <v>1765.0</v>
      </c>
      <c r="C663" s="518" t="s">
        <v>8613</v>
      </c>
      <c r="D663" s="389"/>
      <c r="E663" s="231"/>
      <c r="F663" s="113"/>
      <c r="G663" s="113"/>
      <c r="H663" s="8"/>
      <c r="I663" s="144"/>
      <c r="J663" s="94"/>
      <c r="K663" s="140"/>
      <c r="L663" s="140"/>
      <c r="M663" s="8"/>
      <c r="N663" s="52"/>
      <c r="O663" s="8"/>
      <c r="P663" s="8"/>
      <c r="Q663" s="54"/>
      <c r="R663" s="102" t="s">
        <v>329</v>
      </c>
      <c r="S663" s="487"/>
      <c r="T663" s="487"/>
      <c r="U663" s="83" t="s">
        <v>21</v>
      </c>
      <c r="V663" s="528">
        <v>0.85</v>
      </c>
      <c r="W663" s="37"/>
      <c r="X663" s="7"/>
      <c r="Y663" s="39"/>
      <c r="Z663" s="213"/>
      <c r="AA663" s="213"/>
      <c r="AB663" s="213"/>
      <c r="AC663" s="45">
        <f>ROUND(H656*V663,0)</f>
        <v>913</v>
      </c>
      <c r="AD663" s="79"/>
    </row>
    <row r="664" ht="16.5" customHeight="1">
      <c r="A664" s="29">
        <v>61.0</v>
      </c>
      <c r="B664" s="29">
        <v>2016.0</v>
      </c>
      <c r="C664" s="518" t="s">
        <v>8614</v>
      </c>
      <c r="D664" s="389"/>
      <c r="E664" s="231"/>
      <c r="F664" s="113"/>
      <c r="G664" s="113"/>
      <c r="H664" s="8"/>
      <c r="I664" s="144"/>
      <c r="J664" s="94"/>
      <c r="K664" s="140"/>
      <c r="L664" s="140"/>
      <c r="M664" s="8"/>
      <c r="N664" s="52"/>
      <c r="O664" s="8"/>
      <c r="P664" s="8"/>
      <c r="Q664" s="8"/>
      <c r="R664" s="482"/>
      <c r="U664" s="83"/>
      <c r="V664" s="528"/>
      <c r="W664" s="227"/>
      <c r="X664" s="22"/>
      <c r="Y664" s="109"/>
      <c r="Z664" s="213" t="s">
        <v>30</v>
      </c>
      <c r="AA664" s="74">
        <v>5.0</v>
      </c>
      <c r="AB664" s="522" t="s">
        <v>31</v>
      </c>
      <c r="AC664" s="45">
        <f>ROUND(H656*V663,0)-AA664</f>
        <v>908</v>
      </c>
      <c r="AD664" s="79"/>
    </row>
    <row r="665" ht="16.5" customHeight="1">
      <c r="A665" s="29">
        <v>61.0</v>
      </c>
      <c r="B665" s="29">
        <v>2017.0</v>
      </c>
      <c r="C665" s="518" t="s">
        <v>8615</v>
      </c>
      <c r="D665" s="389"/>
      <c r="E665" s="231"/>
      <c r="F665" s="527"/>
      <c r="G665" s="527"/>
      <c r="H665" s="527"/>
      <c r="I665" s="532"/>
      <c r="J665" s="94"/>
      <c r="K665" s="140"/>
      <c r="L665" s="140"/>
      <c r="M665" s="8"/>
      <c r="N665" s="52"/>
      <c r="O665" s="8"/>
      <c r="P665" s="8"/>
      <c r="Q665" s="8"/>
      <c r="R665" s="482"/>
      <c r="U665" s="99"/>
      <c r="V665" s="529"/>
      <c r="W665" s="524" t="s">
        <v>20</v>
      </c>
      <c r="X665" s="41" t="s">
        <v>21</v>
      </c>
      <c r="Y665" s="86">
        <v>0.85</v>
      </c>
      <c r="Z665" s="75"/>
      <c r="AA665" s="213"/>
      <c r="AB665" s="213"/>
      <c r="AC665" s="45">
        <f>ROUND(ROUND(H656*V663,0)*Y665,0)</f>
        <v>776</v>
      </c>
      <c r="AD665" s="79"/>
    </row>
    <row r="666" ht="16.5" customHeight="1">
      <c r="A666" s="29">
        <v>61.0</v>
      </c>
      <c r="B666" s="29">
        <v>2018.0</v>
      </c>
      <c r="C666" s="518" t="s">
        <v>8616</v>
      </c>
      <c r="D666" s="389"/>
      <c r="E666" s="231"/>
      <c r="F666" s="527"/>
      <c r="G666" s="527"/>
      <c r="H666" s="527"/>
      <c r="I666" s="532"/>
      <c r="J666" s="94"/>
      <c r="K666" s="140"/>
      <c r="L666" s="140"/>
      <c r="M666" s="8"/>
      <c r="N666" s="227"/>
      <c r="O666" s="22"/>
      <c r="P666" s="22"/>
      <c r="Q666" s="22"/>
      <c r="R666" s="484"/>
      <c r="S666" s="232"/>
      <c r="T666" s="232"/>
      <c r="U666" s="24"/>
      <c r="V666" s="26"/>
      <c r="W666" s="484"/>
      <c r="X666" s="56"/>
      <c r="Y666" s="526"/>
      <c r="Z666" s="213" t="s">
        <v>30</v>
      </c>
      <c r="AA666" s="74">
        <v>5.0</v>
      </c>
      <c r="AB666" s="522" t="s">
        <v>31</v>
      </c>
      <c r="AC666" s="45">
        <f>ROUND(ROUND(H656*V663,0)*Y665,0)-AA666</f>
        <v>771</v>
      </c>
      <c r="AD666" s="79"/>
    </row>
    <row r="667" ht="16.5" customHeight="1">
      <c r="A667" s="29">
        <v>61.0</v>
      </c>
      <c r="B667" s="29">
        <v>1333.0</v>
      </c>
      <c r="C667" s="518" t="s">
        <v>8617</v>
      </c>
      <c r="D667" s="389"/>
      <c r="E667" s="389"/>
      <c r="F667" s="527"/>
      <c r="G667" s="527"/>
      <c r="H667" s="527"/>
      <c r="I667" s="532"/>
      <c r="J667" s="94"/>
      <c r="K667" s="140"/>
      <c r="L667" s="140"/>
      <c r="M667" s="8"/>
      <c r="N667" s="206" t="s">
        <v>23</v>
      </c>
      <c r="O667" s="102" t="s">
        <v>24</v>
      </c>
      <c r="P667" s="533"/>
      <c r="Q667" s="533"/>
      <c r="R667" s="520"/>
      <c r="S667" s="38"/>
      <c r="T667" s="38"/>
      <c r="U667" s="6"/>
      <c r="V667" s="7"/>
      <c r="W667" s="37"/>
      <c r="X667" s="7"/>
      <c r="Y667" s="39"/>
      <c r="Z667" s="213"/>
      <c r="AA667" s="213"/>
      <c r="AB667" s="213"/>
      <c r="AC667" s="45">
        <f>ROUND(H656*Q668,0)</f>
        <v>752</v>
      </c>
      <c r="AD667" s="79"/>
    </row>
    <row r="668" ht="16.5" customHeight="1">
      <c r="A668" s="29">
        <v>61.0</v>
      </c>
      <c r="B668" s="29">
        <v>2019.0</v>
      </c>
      <c r="C668" s="518" t="s">
        <v>8618</v>
      </c>
      <c r="D668" s="389"/>
      <c r="E668" s="389"/>
      <c r="F668" s="527"/>
      <c r="G668" s="527"/>
      <c r="H668" s="527"/>
      <c r="I668" s="532"/>
      <c r="J668" s="94"/>
      <c r="K668" s="140"/>
      <c r="L668" s="140"/>
      <c r="M668" s="8"/>
      <c r="N668" s="481"/>
      <c r="O668" s="482"/>
      <c r="P668" s="83" t="s">
        <v>21</v>
      </c>
      <c r="Q668" s="528">
        <v>0.7</v>
      </c>
      <c r="R668" s="521"/>
      <c r="S668" s="53"/>
      <c r="T668" s="53"/>
      <c r="U668" s="14"/>
      <c r="V668" s="8"/>
      <c r="W668" s="52"/>
      <c r="X668" s="8"/>
      <c r="Y668" s="109"/>
      <c r="Z668" s="213" t="s">
        <v>30</v>
      </c>
      <c r="AA668" s="74">
        <v>5.0</v>
      </c>
      <c r="AB668" s="522" t="s">
        <v>31</v>
      </c>
      <c r="AC668" s="45">
        <f>ROUND(H656*Q668,0)-AA668</f>
        <v>747</v>
      </c>
      <c r="AD668" s="79"/>
    </row>
    <row r="669" ht="16.5" customHeight="1">
      <c r="A669" s="29">
        <v>61.0</v>
      </c>
      <c r="B669" s="29">
        <v>2020.0</v>
      </c>
      <c r="C669" s="518" t="s">
        <v>8619</v>
      </c>
      <c r="D669" s="389"/>
      <c r="E669" s="389"/>
      <c r="F669" s="527"/>
      <c r="G669" s="527"/>
      <c r="H669" s="527"/>
      <c r="I669" s="532"/>
      <c r="J669" s="94"/>
      <c r="K669" s="140"/>
      <c r="L669" s="140"/>
      <c r="M669" s="8"/>
      <c r="N669" s="481"/>
      <c r="O669" s="482"/>
      <c r="P669" s="14"/>
      <c r="Q669" s="14"/>
      <c r="R669" s="521"/>
      <c r="S669" s="53"/>
      <c r="T669" s="53"/>
      <c r="U669" s="14"/>
      <c r="V669" s="54"/>
      <c r="W669" s="524" t="s">
        <v>20</v>
      </c>
      <c r="X669" s="41" t="s">
        <v>21</v>
      </c>
      <c r="Y669" s="86">
        <v>0.85</v>
      </c>
      <c r="Z669" s="75"/>
      <c r="AA669" s="213"/>
      <c r="AB669" s="213"/>
      <c r="AC669" s="45">
        <f>ROUND(ROUND(H656*Q668,0)*Y669,0)</f>
        <v>639</v>
      </c>
      <c r="AD669" s="79"/>
    </row>
    <row r="670" ht="16.5" customHeight="1">
      <c r="A670" s="29">
        <v>61.0</v>
      </c>
      <c r="B670" s="29">
        <v>2021.0</v>
      </c>
      <c r="C670" s="518" t="s">
        <v>8620</v>
      </c>
      <c r="D670" s="389"/>
      <c r="E670" s="389"/>
      <c r="F670" s="527"/>
      <c r="G670" s="527"/>
      <c r="H670" s="527"/>
      <c r="I670" s="532"/>
      <c r="J670" s="94"/>
      <c r="K670" s="140"/>
      <c r="L670" s="140"/>
      <c r="M670" s="8"/>
      <c r="N670" s="535"/>
      <c r="O670" s="14"/>
      <c r="P670" s="83"/>
      <c r="Q670" s="83"/>
      <c r="R670" s="525"/>
      <c r="S670" s="180"/>
      <c r="T670" s="180"/>
      <c r="U670" s="21"/>
      <c r="V670" s="109"/>
      <c r="W670" s="484"/>
      <c r="X670" s="56"/>
      <c r="Y670" s="526"/>
      <c r="Z670" s="213" t="s">
        <v>30</v>
      </c>
      <c r="AA670" s="74">
        <v>5.0</v>
      </c>
      <c r="AB670" s="522" t="s">
        <v>31</v>
      </c>
      <c r="AC670" s="45">
        <f>ROUND(ROUND(H656*Q668,0)*Y669,0)-AA670</f>
        <v>634</v>
      </c>
      <c r="AD670" s="79"/>
    </row>
    <row r="671" ht="16.5" customHeight="1">
      <c r="A671" s="29">
        <v>61.0</v>
      </c>
      <c r="B671" s="29">
        <v>1334.0</v>
      </c>
      <c r="C671" s="518" t="s">
        <v>8621</v>
      </c>
      <c r="D671" s="389"/>
      <c r="E671" s="389"/>
      <c r="F671" s="527"/>
      <c r="G671" s="527"/>
      <c r="H671" s="527"/>
      <c r="I671" s="532"/>
      <c r="J671" s="94"/>
      <c r="K671" s="140"/>
      <c r="L671" s="140"/>
      <c r="M671" s="8"/>
      <c r="N671" s="536"/>
      <c r="O671" s="14"/>
      <c r="P671" s="14"/>
      <c r="Q671" s="14"/>
      <c r="R671" s="102" t="s">
        <v>326</v>
      </c>
      <c r="S671" s="487"/>
      <c r="T671" s="487"/>
      <c r="U671" s="41" t="s">
        <v>21</v>
      </c>
      <c r="V671" s="60">
        <v>0.7</v>
      </c>
      <c r="W671" s="37"/>
      <c r="X671" s="7"/>
      <c r="Y671" s="39"/>
      <c r="Z671" s="213"/>
      <c r="AA671" s="213"/>
      <c r="AB671" s="213"/>
      <c r="AC671" s="45">
        <f>ROUND(ROUND(H656*Q668,0)*V671,0)</f>
        <v>526</v>
      </c>
      <c r="AD671" s="79"/>
    </row>
    <row r="672" ht="16.5" customHeight="1">
      <c r="A672" s="29">
        <v>61.0</v>
      </c>
      <c r="B672" s="29">
        <v>2022.0</v>
      </c>
      <c r="C672" s="518" t="s">
        <v>8622</v>
      </c>
      <c r="D672" s="389"/>
      <c r="E672" s="389"/>
      <c r="F672" s="527"/>
      <c r="G672" s="527"/>
      <c r="H672" s="527"/>
      <c r="I672" s="532"/>
      <c r="J672" s="94"/>
      <c r="K672" s="140"/>
      <c r="L672" s="140"/>
      <c r="M672" s="8"/>
      <c r="N672" s="536"/>
      <c r="O672" s="14"/>
      <c r="P672" s="14"/>
      <c r="Q672" s="14"/>
      <c r="R672" s="482"/>
      <c r="U672" s="83"/>
      <c r="V672" s="528"/>
      <c r="W672" s="227"/>
      <c r="X672" s="22"/>
      <c r="Y672" s="109"/>
      <c r="Z672" s="213" t="s">
        <v>30</v>
      </c>
      <c r="AA672" s="74">
        <v>5.0</v>
      </c>
      <c r="AB672" s="522" t="s">
        <v>31</v>
      </c>
      <c r="AC672" s="45">
        <f>ROUND(ROUND(H656*Q668,0)*V671,0)-AA672</f>
        <v>521</v>
      </c>
      <c r="AD672" s="79"/>
    </row>
    <row r="673" ht="16.5" customHeight="1">
      <c r="A673" s="29">
        <v>61.0</v>
      </c>
      <c r="B673" s="29">
        <v>2023.0</v>
      </c>
      <c r="C673" s="518" t="s">
        <v>8623</v>
      </c>
      <c r="D673" s="389"/>
      <c r="E673" s="389"/>
      <c r="F673" s="527"/>
      <c r="G673" s="527"/>
      <c r="H673" s="527"/>
      <c r="I673" s="532"/>
      <c r="J673" s="94"/>
      <c r="K673" s="140"/>
      <c r="L673" s="140"/>
      <c r="M673" s="8"/>
      <c r="N673" s="254"/>
      <c r="O673" s="83"/>
      <c r="P673" s="83"/>
      <c r="R673" s="482"/>
      <c r="U673" s="99"/>
      <c r="V673" s="529"/>
      <c r="W673" s="524" t="s">
        <v>20</v>
      </c>
      <c r="X673" s="41" t="s">
        <v>21</v>
      </c>
      <c r="Y673" s="86">
        <v>0.85</v>
      </c>
      <c r="Z673" s="75"/>
      <c r="AA673" s="213"/>
      <c r="AB673" s="213"/>
      <c r="AC673" s="45">
        <f>ROUND(ROUND(ROUND(H656*Q668,0)*V671,0)*Y673,0)</f>
        <v>447</v>
      </c>
      <c r="AD673" s="79"/>
    </row>
    <row r="674" ht="16.5" customHeight="1">
      <c r="A674" s="29">
        <v>61.0</v>
      </c>
      <c r="B674" s="29">
        <v>2024.0</v>
      </c>
      <c r="C674" s="518" t="s">
        <v>8624</v>
      </c>
      <c r="D674" s="389"/>
      <c r="E674" s="389"/>
      <c r="F674" s="527"/>
      <c r="G674" s="527"/>
      <c r="H674" s="527"/>
      <c r="I674" s="532"/>
      <c r="J674" s="94"/>
      <c r="K674" s="140"/>
      <c r="L674" s="140"/>
      <c r="M674" s="8"/>
      <c r="N674" s="254"/>
      <c r="O674" s="83"/>
      <c r="P674" s="83"/>
      <c r="Q674" s="83"/>
      <c r="R674" s="530"/>
      <c r="S674" s="531"/>
      <c r="T674" s="24"/>
      <c r="U674" s="24"/>
      <c r="V674" s="26"/>
      <c r="W674" s="484"/>
      <c r="X674" s="56"/>
      <c r="Y674" s="526"/>
      <c r="Z674" s="213" t="s">
        <v>30</v>
      </c>
      <c r="AA674" s="74">
        <v>5.0</v>
      </c>
      <c r="AB674" s="522" t="s">
        <v>31</v>
      </c>
      <c r="AC674" s="45">
        <f>ROUND(ROUND(ROUND(H656*Q668,0)*V671,0)*Y673,0)-AA674</f>
        <v>442</v>
      </c>
      <c r="AD674" s="79"/>
    </row>
    <row r="675" ht="16.5" customHeight="1">
      <c r="A675" s="29">
        <v>61.0</v>
      </c>
      <c r="B675" s="29">
        <v>1766.0</v>
      </c>
      <c r="C675" s="518" t="s">
        <v>8625</v>
      </c>
      <c r="D675" s="389"/>
      <c r="E675" s="389"/>
      <c r="F675" s="527"/>
      <c r="G675" s="527"/>
      <c r="H675" s="527"/>
      <c r="I675" s="532"/>
      <c r="J675" s="94"/>
      <c r="K675" s="140"/>
      <c r="L675" s="140"/>
      <c r="M675" s="8"/>
      <c r="N675" s="536"/>
      <c r="O675" s="83"/>
      <c r="P675" s="528"/>
      <c r="Q675" s="486"/>
      <c r="R675" s="102" t="s">
        <v>329</v>
      </c>
      <c r="S675" s="487"/>
      <c r="T675" s="487"/>
      <c r="U675" s="83" t="s">
        <v>21</v>
      </c>
      <c r="V675" s="528">
        <v>0.85</v>
      </c>
      <c r="W675" s="37"/>
      <c r="X675" s="7"/>
      <c r="Y675" s="39"/>
      <c r="Z675" s="213"/>
      <c r="AA675" s="213"/>
      <c r="AB675" s="213"/>
      <c r="AC675" s="45">
        <f>ROUND(ROUND(H656*Q668,0)*V675,0)</f>
        <v>639</v>
      </c>
      <c r="AD675" s="79"/>
    </row>
    <row r="676" ht="16.5" customHeight="1">
      <c r="A676" s="29">
        <v>61.0</v>
      </c>
      <c r="B676" s="29">
        <v>2025.0</v>
      </c>
      <c r="C676" s="518" t="s">
        <v>8626</v>
      </c>
      <c r="D676" s="389"/>
      <c r="E676" s="389"/>
      <c r="F676" s="527"/>
      <c r="G676" s="527"/>
      <c r="H676" s="527"/>
      <c r="I676" s="532"/>
      <c r="J676" s="94"/>
      <c r="K676" s="140"/>
      <c r="L676" s="140"/>
      <c r="M676" s="8"/>
      <c r="N676" s="536"/>
      <c r="O676" s="83"/>
      <c r="P676" s="528"/>
      <c r="Q676" s="528"/>
      <c r="R676" s="482"/>
      <c r="U676" s="83"/>
      <c r="V676" s="528"/>
      <c r="W676" s="227"/>
      <c r="X676" s="22"/>
      <c r="Y676" s="109"/>
      <c r="Z676" s="213" t="s">
        <v>30</v>
      </c>
      <c r="AA676" s="74">
        <v>5.0</v>
      </c>
      <c r="AB676" s="522" t="s">
        <v>31</v>
      </c>
      <c r="AC676" s="45">
        <f>ROUND(ROUND(H656*Q668,0)*V675,0)-AA676</f>
        <v>634</v>
      </c>
      <c r="AD676" s="79"/>
    </row>
    <row r="677" ht="16.5" customHeight="1">
      <c r="A677" s="29">
        <v>61.0</v>
      </c>
      <c r="B677" s="29">
        <v>2026.0</v>
      </c>
      <c r="C677" s="518" t="s">
        <v>8627</v>
      </c>
      <c r="D677" s="389"/>
      <c r="E677" s="389"/>
      <c r="F677" s="527"/>
      <c r="G677" s="527"/>
      <c r="H677" s="527"/>
      <c r="I677" s="532"/>
      <c r="J677" s="94"/>
      <c r="K677" s="140"/>
      <c r="L677" s="140"/>
      <c r="M677" s="8"/>
      <c r="N677" s="254"/>
      <c r="O677" s="83"/>
      <c r="P677" s="528"/>
      <c r="Q677" s="528"/>
      <c r="R677" s="482"/>
      <c r="U677" s="99"/>
      <c r="V677" s="529"/>
      <c r="W677" s="524" t="s">
        <v>20</v>
      </c>
      <c r="X677" s="41" t="s">
        <v>21</v>
      </c>
      <c r="Y677" s="86">
        <v>0.85</v>
      </c>
      <c r="Z677" s="75"/>
      <c r="AA677" s="213"/>
      <c r="AB677" s="213"/>
      <c r="AC677" s="45">
        <f>ROUND(ROUND(ROUND(H656*Q668,0)*V675,0)*Y677,0)</f>
        <v>543</v>
      </c>
      <c r="AD677" s="79"/>
    </row>
    <row r="678" ht="16.5" customHeight="1">
      <c r="A678" s="29">
        <v>61.0</v>
      </c>
      <c r="B678" s="29">
        <v>2027.0</v>
      </c>
      <c r="C678" s="518" t="s">
        <v>8628</v>
      </c>
      <c r="D678" s="389"/>
      <c r="E678" s="389"/>
      <c r="F678" s="527"/>
      <c r="G678" s="527"/>
      <c r="H678" s="527"/>
      <c r="I678" s="532"/>
      <c r="J678" s="94"/>
      <c r="K678" s="140"/>
      <c r="L678" s="140"/>
      <c r="M678" s="8"/>
      <c r="N678" s="536"/>
      <c r="O678" s="55"/>
      <c r="P678" s="56"/>
      <c r="Q678" s="141"/>
      <c r="R678" s="484"/>
      <c r="S678" s="232"/>
      <c r="T678" s="232"/>
      <c r="U678" s="24"/>
      <c r="V678" s="26"/>
      <c r="W678" s="484"/>
      <c r="X678" s="56"/>
      <c r="Y678" s="526"/>
      <c r="Z678" s="213" t="s">
        <v>30</v>
      </c>
      <c r="AA678" s="74">
        <v>5.0</v>
      </c>
      <c r="AB678" s="522" t="s">
        <v>31</v>
      </c>
      <c r="AC678" s="45">
        <f>ROUND(ROUND(ROUND(H656*Q668,0)*V675,0)*Y677,0)-AA678</f>
        <v>538</v>
      </c>
      <c r="AD678" s="79"/>
    </row>
    <row r="679" ht="16.5" customHeight="1">
      <c r="A679" s="29">
        <v>61.0</v>
      </c>
      <c r="B679" s="29">
        <v>2028.0</v>
      </c>
      <c r="C679" s="518" t="s">
        <v>8629</v>
      </c>
      <c r="D679" s="389"/>
      <c r="E679" s="389"/>
      <c r="F679" s="527"/>
      <c r="G679" s="527"/>
      <c r="H679" s="527"/>
      <c r="I679" s="532"/>
      <c r="J679" s="94"/>
      <c r="K679" s="140"/>
      <c r="L679" s="140"/>
      <c r="M679" s="8"/>
      <c r="N679" s="536"/>
      <c r="O679" s="102" t="s">
        <v>27</v>
      </c>
      <c r="P679" s="533"/>
      <c r="Q679" s="533"/>
      <c r="R679" s="520"/>
      <c r="S679" s="38"/>
      <c r="T679" s="99"/>
      <c r="U679" s="38"/>
      <c r="V679" s="6"/>
      <c r="W679" s="37"/>
      <c r="X679" s="7"/>
      <c r="Y679" s="39"/>
      <c r="Z679" s="213"/>
      <c r="AA679" s="213"/>
      <c r="AB679" s="213"/>
      <c r="AC679" s="45">
        <f>ROUND(H656*Q680,0)</f>
        <v>537</v>
      </c>
      <c r="AD679" s="79"/>
    </row>
    <row r="680" ht="16.5" customHeight="1">
      <c r="A680" s="29">
        <v>61.0</v>
      </c>
      <c r="B680" s="29">
        <v>2029.0</v>
      </c>
      <c r="C680" s="518" t="s">
        <v>8630</v>
      </c>
      <c r="D680" s="389"/>
      <c r="E680" s="389"/>
      <c r="F680" s="527"/>
      <c r="G680" s="527"/>
      <c r="H680" s="527"/>
      <c r="I680" s="532"/>
      <c r="J680" s="94"/>
      <c r="K680" s="140"/>
      <c r="L680" s="140"/>
      <c r="M680" s="8"/>
      <c r="N680" s="535"/>
      <c r="O680" s="482"/>
      <c r="P680" s="83" t="s">
        <v>21</v>
      </c>
      <c r="Q680" s="528">
        <v>0.5</v>
      </c>
      <c r="R680" s="521"/>
      <c r="S680" s="53"/>
      <c r="T680" s="99"/>
      <c r="U680" s="53"/>
      <c r="V680" s="14"/>
      <c r="W680" s="52"/>
      <c r="X680" s="8"/>
      <c r="Y680" s="109"/>
      <c r="Z680" s="213" t="s">
        <v>30</v>
      </c>
      <c r="AA680" s="74">
        <v>5.0</v>
      </c>
      <c r="AB680" s="522" t="s">
        <v>31</v>
      </c>
      <c r="AC680" s="45">
        <f>ROUND(H656*Q680,0)-AA680</f>
        <v>532</v>
      </c>
      <c r="AD680" s="79"/>
    </row>
    <row r="681" ht="16.5" customHeight="1">
      <c r="A681" s="29">
        <v>61.0</v>
      </c>
      <c r="B681" s="29">
        <v>2030.0</v>
      </c>
      <c r="C681" s="518" t="s">
        <v>8631</v>
      </c>
      <c r="D681" s="389"/>
      <c r="E681" s="389"/>
      <c r="F681" s="527"/>
      <c r="G681" s="527"/>
      <c r="H681" s="527"/>
      <c r="I681" s="532"/>
      <c r="J681" s="94"/>
      <c r="K681" s="140"/>
      <c r="L681" s="140"/>
      <c r="M681" s="8"/>
      <c r="N681" s="535"/>
      <c r="O681" s="482"/>
      <c r="P681" s="14"/>
      <c r="Q681" s="14"/>
      <c r="R681" s="521"/>
      <c r="S681" s="53"/>
      <c r="T681" s="99"/>
      <c r="U681" s="53"/>
      <c r="V681" s="14"/>
      <c r="W681" s="524" t="s">
        <v>20</v>
      </c>
      <c r="X681" s="41" t="s">
        <v>21</v>
      </c>
      <c r="Y681" s="86">
        <v>0.85</v>
      </c>
      <c r="Z681" s="75"/>
      <c r="AA681" s="213"/>
      <c r="AB681" s="213"/>
      <c r="AC681" s="45">
        <f>ROUND(ROUND(H656*Q680,0)*Y681,0)</f>
        <v>456</v>
      </c>
      <c r="AD681" s="79"/>
    </row>
    <row r="682" ht="16.5" customHeight="1">
      <c r="A682" s="29">
        <v>61.0</v>
      </c>
      <c r="B682" s="29">
        <v>2031.0</v>
      </c>
      <c r="C682" s="518" t="s">
        <v>8632</v>
      </c>
      <c r="D682" s="389"/>
      <c r="E682" s="389"/>
      <c r="F682" s="527"/>
      <c r="G682" s="527"/>
      <c r="H682" s="527"/>
      <c r="I682" s="532"/>
      <c r="J682" s="94"/>
      <c r="K682" s="140"/>
      <c r="L682" s="140"/>
      <c r="M682" s="8"/>
      <c r="N682" s="535"/>
      <c r="O682" s="14"/>
      <c r="P682" s="83"/>
      <c r="Q682" s="83"/>
      <c r="R682" s="525"/>
      <c r="S682" s="180"/>
      <c r="T682" s="24"/>
      <c r="U682" s="180"/>
      <c r="V682" s="21"/>
      <c r="W682" s="484"/>
      <c r="X682" s="56"/>
      <c r="Y682" s="526"/>
      <c r="Z682" s="213" t="s">
        <v>30</v>
      </c>
      <c r="AA682" s="74">
        <v>5.0</v>
      </c>
      <c r="AB682" s="522" t="s">
        <v>31</v>
      </c>
      <c r="AC682" s="45">
        <f>ROUND(ROUND(H656*Q680,0)*Y681,0)-AA682</f>
        <v>451</v>
      </c>
      <c r="AD682" s="79"/>
    </row>
    <row r="683" ht="16.5" customHeight="1">
      <c r="A683" s="29">
        <v>61.0</v>
      </c>
      <c r="B683" s="29">
        <v>2032.0</v>
      </c>
      <c r="C683" s="518" t="s">
        <v>8633</v>
      </c>
      <c r="D683" s="389"/>
      <c r="E683" s="389"/>
      <c r="F683" s="527"/>
      <c r="G683" s="527"/>
      <c r="H683" s="527"/>
      <c r="I683" s="532"/>
      <c r="J683" s="94"/>
      <c r="K683" s="140"/>
      <c r="L683" s="140"/>
      <c r="M683" s="8"/>
      <c r="N683" s="536"/>
      <c r="O683" s="14"/>
      <c r="P683" s="14"/>
      <c r="Q683" s="14"/>
      <c r="R683" s="102" t="s">
        <v>326</v>
      </c>
      <c r="S683" s="487"/>
      <c r="T683" s="487"/>
      <c r="U683" s="41" t="s">
        <v>21</v>
      </c>
      <c r="V683" s="60">
        <v>0.7</v>
      </c>
      <c r="W683" s="37"/>
      <c r="X683" s="7"/>
      <c r="Y683" s="39"/>
      <c r="Z683" s="213"/>
      <c r="AA683" s="213"/>
      <c r="AB683" s="213"/>
      <c r="AC683" s="45">
        <f>ROUND(ROUND(H656*Q680,0)*V683,0)</f>
        <v>376</v>
      </c>
      <c r="AD683" s="79"/>
    </row>
    <row r="684" ht="16.5" customHeight="1">
      <c r="A684" s="29">
        <v>61.0</v>
      </c>
      <c r="B684" s="29">
        <v>2033.0</v>
      </c>
      <c r="C684" s="518" t="s">
        <v>8634</v>
      </c>
      <c r="D684" s="389"/>
      <c r="E684" s="389"/>
      <c r="F684" s="527"/>
      <c r="G684" s="527"/>
      <c r="H684" s="527"/>
      <c r="I684" s="532"/>
      <c r="J684" s="94"/>
      <c r="K684" s="140"/>
      <c r="L684" s="140"/>
      <c r="M684" s="8"/>
      <c r="N684" s="536"/>
      <c r="O684" s="14"/>
      <c r="P684" s="14"/>
      <c r="Q684" s="14"/>
      <c r="R684" s="482"/>
      <c r="U684" s="83"/>
      <c r="V684" s="528"/>
      <c r="W684" s="227"/>
      <c r="X684" s="22"/>
      <c r="Y684" s="109"/>
      <c r="Z684" s="213" t="s">
        <v>30</v>
      </c>
      <c r="AA684" s="74">
        <v>5.0</v>
      </c>
      <c r="AB684" s="522" t="s">
        <v>31</v>
      </c>
      <c r="AC684" s="45">
        <f>ROUND(ROUND(H656*Q680,0)*V683,0)-AA684</f>
        <v>371</v>
      </c>
      <c r="AD684" s="79"/>
    </row>
    <row r="685" ht="16.5" customHeight="1">
      <c r="A685" s="29">
        <v>61.0</v>
      </c>
      <c r="B685" s="29">
        <v>2034.0</v>
      </c>
      <c r="C685" s="518" t="s">
        <v>8635</v>
      </c>
      <c r="D685" s="389"/>
      <c r="E685" s="389"/>
      <c r="F685" s="527"/>
      <c r="G685" s="527"/>
      <c r="H685" s="527"/>
      <c r="I685" s="532"/>
      <c r="J685" s="94"/>
      <c r="K685" s="140"/>
      <c r="L685" s="140"/>
      <c r="M685" s="8"/>
      <c r="N685" s="254"/>
      <c r="O685" s="83"/>
      <c r="P685" s="83"/>
      <c r="R685" s="482"/>
      <c r="U685" s="99"/>
      <c r="V685" s="529"/>
      <c r="W685" s="524" t="s">
        <v>20</v>
      </c>
      <c r="X685" s="41" t="s">
        <v>21</v>
      </c>
      <c r="Y685" s="86">
        <v>0.85</v>
      </c>
      <c r="Z685" s="75"/>
      <c r="AA685" s="213"/>
      <c r="AB685" s="213"/>
      <c r="AC685" s="45">
        <f>ROUND(ROUND(ROUND(H656*Q680,0)*V683,0)*Y685,0)</f>
        <v>320</v>
      </c>
      <c r="AD685" s="79"/>
    </row>
    <row r="686" ht="16.5" customHeight="1">
      <c r="A686" s="29">
        <v>61.0</v>
      </c>
      <c r="B686" s="29">
        <v>2035.0</v>
      </c>
      <c r="C686" s="518" t="s">
        <v>8636</v>
      </c>
      <c r="D686" s="389"/>
      <c r="E686" s="389"/>
      <c r="F686" s="527"/>
      <c r="G686" s="527"/>
      <c r="H686" s="527"/>
      <c r="I686" s="532"/>
      <c r="J686" s="94"/>
      <c r="K686" s="140"/>
      <c r="L686" s="140"/>
      <c r="M686" s="8"/>
      <c r="N686" s="254"/>
      <c r="O686" s="83"/>
      <c r="P686" s="83"/>
      <c r="Q686" s="83"/>
      <c r="R686" s="530"/>
      <c r="S686" s="531"/>
      <c r="T686" s="24"/>
      <c r="U686" s="24"/>
      <c r="V686" s="26"/>
      <c r="W686" s="484"/>
      <c r="X686" s="56"/>
      <c r="Y686" s="526"/>
      <c r="Z686" s="213" t="s">
        <v>30</v>
      </c>
      <c r="AA686" s="74">
        <v>5.0</v>
      </c>
      <c r="AB686" s="522" t="s">
        <v>31</v>
      </c>
      <c r="AC686" s="45">
        <f>ROUND(ROUND(ROUND(H656*Q680,0)*V683,0)*Y685,0)-AA686</f>
        <v>315</v>
      </c>
      <c r="AD686" s="79"/>
    </row>
    <row r="687" ht="16.5" customHeight="1">
      <c r="A687" s="29">
        <v>61.0</v>
      </c>
      <c r="B687" s="29">
        <v>2036.0</v>
      </c>
      <c r="C687" s="518" t="s">
        <v>8637</v>
      </c>
      <c r="D687" s="389"/>
      <c r="E687" s="389"/>
      <c r="F687" s="527"/>
      <c r="G687" s="527"/>
      <c r="H687" s="527"/>
      <c r="I687" s="532"/>
      <c r="J687" s="94"/>
      <c r="K687" s="140"/>
      <c r="L687" s="140"/>
      <c r="M687" s="8"/>
      <c r="N687" s="536"/>
      <c r="O687" s="83"/>
      <c r="P687" s="528"/>
      <c r="Q687" s="486"/>
      <c r="R687" s="102" t="s">
        <v>329</v>
      </c>
      <c r="S687" s="487"/>
      <c r="T687" s="487"/>
      <c r="U687" s="83" t="s">
        <v>21</v>
      </c>
      <c r="V687" s="528">
        <v>0.85</v>
      </c>
      <c r="W687" s="37"/>
      <c r="X687" s="7"/>
      <c r="Y687" s="39"/>
      <c r="Z687" s="213"/>
      <c r="AA687" s="213"/>
      <c r="AB687" s="213"/>
      <c r="AC687" s="45">
        <f>ROUND(ROUND(H656*Q680,0)*V687,0)</f>
        <v>456</v>
      </c>
      <c r="AD687" s="79"/>
    </row>
    <row r="688" ht="16.5" customHeight="1">
      <c r="A688" s="29">
        <v>61.0</v>
      </c>
      <c r="B688" s="29">
        <v>2037.0</v>
      </c>
      <c r="C688" s="518" t="s">
        <v>8638</v>
      </c>
      <c r="D688" s="389"/>
      <c r="E688" s="389"/>
      <c r="F688" s="527"/>
      <c r="G688" s="527"/>
      <c r="H688" s="527"/>
      <c r="I688" s="532"/>
      <c r="J688" s="94"/>
      <c r="K688" s="140"/>
      <c r="L688" s="140"/>
      <c r="M688" s="8"/>
      <c r="N688" s="536"/>
      <c r="O688" s="83"/>
      <c r="P688" s="528"/>
      <c r="Q688" s="528"/>
      <c r="R688" s="482"/>
      <c r="U688" s="83"/>
      <c r="V688" s="528"/>
      <c r="W688" s="227"/>
      <c r="X688" s="22"/>
      <c r="Y688" s="109"/>
      <c r="Z688" s="213" t="s">
        <v>30</v>
      </c>
      <c r="AA688" s="74">
        <v>5.0</v>
      </c>
      <c r="AB688" s="522" t="s">
        <v>31</v>
      </c>
      <c r="AC688" s="45">
        <f>ROUND(ROUND(H656*Q680,0)*V687,0)-AA688</f>
        <v>451</v>
      </c>
      <c r="AD688" s="79"/>
    </row>
    <row r="689" ht="16.5" customHeight="1">
      <c r="A689" s="29">
        <v>61.0</v>
      </c>
      <c r="B689" s="29">
        <v>2038.0</v>
      </c>
      <c r="C689" s="518" t="s">
        <v>8639</v>
      </c>
      <c r="D689" s="389"/>
      <c r="E689" s="389"/>
      <c r="F689" s="527"/>
      <c r="G689" s="527"/>
      <c r="H689" s="527"/>
      <c r="I689" s="532"/>
      <c r="J689" s="94"/>
      <c r="K689" s="140"/>
      <c r="L689" s="140"/>
      <c r="M689" s="8"/>
      <c r="N689" s="254"/>
      <c r="O689" s="83"/>
      <c r="P689" s="528"/>
      <c r="Q689" s="528"/>
      <c r="R689" s="482"/>
      <c r="U689" s="99"/>
      <c r="V689" s="529"/>
      <c r="W689" s="524" t="s">
        <v>20</v>
      </c>
      <c r="X689" s="41" t="s">
        <v>21</v>
      </c>
      <c r="Y689" s="86">
        <v>0.85</v>
      </c>
      <c r="Z689" s="75"/>
      <c r="AA689" s="213"/>
      <c r="AB689" s="213"/>
      <c r="AC689" s="45">
        <f>ROUND(ROUND(ROUND(H656*Q680,0)*V687,0)*Y689,0)</f>
        <v>388</v>
      </c>
      <c r="AD689" s="79"/>
    </row>
    <row r="690" ht="16.5" customHeight="1">
      <c r="A690" s="29">
        <v>61.0</v>
      </c>
      <c r="B690" s="29">
        <v>2039.0</v>
      </c>
      <c r="C690" s="518" t="s">
        <v>8640</v>
      </c>
      <c r="D690" s="389"/>
      <c r="E690" s="389"/>
      <c r="F690" s="527"/>
      <c r="G690" s="527"/>
      <c r="H690" s="527"/>
      <c r="I690" s="532"/>
      <c r="J690" s="94"/>
      <c r="K690" s="140"/>
      <c r="L690" s="140"/>
      <c r="M690" s="8"/>
      <c r="N690" s="537"/>
      <c r="O690" s="83"/>
      <c r="P690" s="83"/>
      <c r="Q690" s="83"/>
      <c r="R690" s="484"/>
      <c r="S690" s="232"/>
      <c r="T690" s="232"/>
      <c r="U690" s="24"/>
      <c r="V690" s="26"/>
      <c r="W690" s="484"/>
      <c r="X690" s="56"/>
      <c r="Y690" s="526"/>
      <c r="Z690" s="213" t="s">
        <v>30</v>
      </c>
      <c r="AA690" s="74">
        <v>5.0</v>
      </c>
      <c r="AB690" s="522" t="s">
        <v>31</v>
      </c>
      <c r="AC690" s="45">
        <f>ROUND(ROUND(ROUND(H656*Q680,0)*V687,0)*Y689,0)-AA690</f>
        <v>383</v>
      </c>
      <c r="AD690" s="79"/>
    </row>
    <row r="691" ht="16.5" customHeight="1">
      <c r="A691" s="29">
        <v>61.0</v>
      </c>
      <c r="B691" s="29">
        <v>1335.0</v>
      </c>
      <c r="C691" s="518" t="s">
        <v>8641</v>
      </c>
      <c r="D691" s="389"/>
      <c r="E691" s="389"/>
      <c r="F691" s="527"/>
      <c r="G691" s="527"/>
      <c r="H691" s="527"/>
      <c r="I691" s="532"/>
      <c r="J691" s="130" t="s">
        <v>7983</v>
      </c>
      <c r="K691" s="538"/>
      <c r="L691" s="538"/>
      <c r="M691" s="538"/>
      <c r="N691" s="37"/>
      <c r="O691" s="7"/>
      <c r="P691" s="7"/>
      <c r="Q691" s="7"/>
      <c r="R691" s="520"/>
      <c r="S691" s="38"/>
      <c r="T691" s="38"/>
      <c r="U691" s="6"/>
      <c r="V691" s="7"/>
      <c r="W691" s="37"/>
      <c r="X691" s="7"/>
      <c r="Y691" s="39"/>
      <c r="Z691" s="213"/>
      <c r="AA691" s="213"/>
      <c r="AB691" s="213"/>
      <c r="AC691" s="45">
        <f>ROUND(H656*M692,0)</f>
        <v>1036</v>
      </c>
      <c r="AD691" s="79"/>
    </row>
    <row r="692" ht="16.5" customHeight="1">
      <c r="A692" s="29">
        <v>61.0</v>
      </c>
      <c r="B692" s="29">
        <v>2040.0</v>
      </c>
      <c r="C692" s="518" t="s">
        <v>8642</v>
      </c>
      <c r="D692" s="231"/>
      <c r="E692" s="231"/>
      <c r="F692" s="174"/>
      <c r="G692" s="174"/>
      <c r="H692" s="174"/>
      <c r="I692" s="523"/>
      <c r="J692" s="482"/>
      <c r="K692" s="539"/>
      <c r="L692" s="83" t="s">
        <v>21</v>
      </c>
      <c r="M692" s="540">
        <v>0.965</v>
      </c>
      <c r="N692" s="52"/>
      <c r="O692" s="8"/>
      <c r="P692" s="8"/>
      <c r="Q692" s="8"/>
      <c r="R692" s="521"/>
      <c r="S692" s="53"/>
      <c r="T692" s="53"/>
      <c r="U692" s="14"/>
      <c r="V692" s="8"/>
      <c r="W692" s="52"/>
      <c r="X692" s="8"/>
      <c r="Y692" s="109"/>
      <c r="Z692" s="213" t="s">
        <v>30</v>
      </c>
      <c r="AA692" s="74">
        <v>5.0</v>
      </c>
      <c r="AB692" s="522" t="s">
        <v>31</v>
      </c>
      <c r="AC692" s="45">
        <f>ROUND(H656*M692,0)-AA692</f>
        <v>1031</v>
      </c>
      <c r="AD692" s="79"/>
    </row>
    <row r="693" ht="16.5" customHeight="1">
      <c r="A693" s="29">
        <v>61.0</v>
      </c>
      <c r="B693" s="29">
        <v>2041.0</v>
      </c>
      <c r="C693" s="518" t="s">
        <v>8643</v>
      </c>
      <c r="D693" s="231"/>
      <c r="E693" s="231"/>
      <c r="F693" s="174"/>
      <c r="G693" s="174"/>
      <c r="H693" s="174"/>
      <c r="I693" s="523"/>
      <c r="J693" s="482"/>
      <c r="K693" s="140"/>
      <c r="L693" s="140"/>
      <c r="M693" s="8"/>
      <c r="N693" s="52"/>
      <c r="O693" s="8"/>
      <c r="P693" s="8"/>
      <c r="Q693" s="8"/>
      <c r="R693" s="521"/>
      <c r="S693" s="53"/>
      <c r="T693" s="53"/>
      <c r="U693" s="14"/>
      <c r="V693" s="54"/>
      <c r="W693" s="524" t="s">
        <v>20</v>
      </c>
      <c r="X693" s="41" t="s">
        <v>21</v>
      </c>
      <c r="Y693" s="86">
        <v>0.85</v>
      </c>
      <c r="Z693" s="75"/>
      <c r="AA693" s="213"/>
      <c r="AB693" s="213"/>
      <c r="AC693" s="45">
        <f>ROUND(ROUND(H656*M692,0)*Y693,0)</f>
        <v>881</v>
      </c>
      <c r="AD693" s="79"/>
    </row>
    <row r="694" ht="16.5" customHeight="1">
      <c r="A694" s="29">
        <v>61.0</v>
      </c>
      <c r="B694" s="29">
        <v>2042.0</v>
      </c>
      <c r="C694" s="518" t="s">
        <v>8644</v>
      </c>
      <c r="D694" s="231"/>
      <c r="E694" s="231"/>
      <c r="F694" s="527"/>
      <c r="G694" s="527"/>
      <c r="H694" s="527"/>
      <c r="I694" s="532"/>
      <c r="J694" s="94"/>
      <c r="K694" s="140"/>
      <c r="L694" s="140"/>
      <c r="M694" s="8"/>
      <c r="N694" s="52"/>
      <c r="O694" s="8"/>
      <c r="P694" s="8"/>
      <c r="Q694" s="8"/>
      <c r="R694" s="525"/>
      <c r="S694" s="180"/>
      <c r="T694" s="180"/>
      <c r="U694" s="21"/>
      <c r="V694" s="109"/>
      <c r="W694" s="484"/>
      <c r="X694" s="56"/>
      <c r="Y694" s="526"/>
      <c r="Z694" s="213" t="s">
        <v>30</v>
      </c>
      <c r="AA694" s="74">
        <v>5.0</v>
      </c>
      <c r="AB694" s="522" t="s">
        <v>31</v>
      </c>
      <c r="AC694" s="45">
        <f>ROUND(ROUND(H656*M692,0)*Y693,0)-AA694</f>
        <v>876</v>
      </c>
      <c r="AD694" s="79"/>
    </row>
    <row r="695" ht="16.5" customHeight="1">
      <c r="A695" s="29">
        <v>61.0</v>
      </c>
      <c r="B695" s="29">
        <v>1336.0</v>
      </c>
      <c r="C695" s="518" t="s">
        <v>8645</v>
      </c>
      <c r="D695" s="231"/>
      <c r="E695" s="231"/>
      <c r="F695" s="527"/>
      <c r="G695" s="527"/>
      <c r="H695" s="527"/>
      <c r="I695" s="532"/>
      <c r="J695" s="94"/>
      <c r="K695" s="140"/>
      <c r="L695" s="140"/>
      <c r="M695" s="8"/>
      <c r="N695" s="52"/>
      <c r="O695" s="8"/>
      <c r="P695" s="8"/>
      <c r="Q695" s="8"/>
      <c r="R695" s="102" t="s">
        <v>326</v>
      </c>
      <c r="S695" s="487"/>
      <c r="T695" s="487"/>
      <c r="U695" s="41" t="s">
        <v>21</v>
      </c>
      <c r="V695" s="60">
        <v>0.7</v>
      </c>
      <c r="W695" s="37"/>
      <c r="X695" s="7"/>
      <c r="Y695" s="39"/>
      <c r="Z695" s="213"/>
      <c r="AA695" s="213"/>
      <c r="AB695" s="213"/>
      <c r="AC695" s="45">
        <f>ROUND(ROUND(H656*M692,0)*V695,0)</f>
        <v>725</v>
      </c>
      <c r="AD695" s="79"/>
    </row>
    <row r="696" ht="16.5" customHeight="1">
      <c r="A696" s="29">
        <v>61.0</v>
      </c>
      <c r="B696" s="29">
        <v>2043.0</v>
      </c>
      <c r="C696" s="518" t="s">
        <v>8646</v>
      </c>
      <c r="D696" s="231"/>
      <c r="E696" s="231"/>
      <c r="F696" s="527"/>
      <c r="G696" s="527"/>
      <c r="H696" s="8"/>
      <c r="I696" s="144"/>
      <c r="J696" s="94"/>
      <c r="K696" s="140"/>
      <c r="L696" s="140"/>
      <c r="M696" s="8"/>
      <c r="N696" s="52"/>
      <c r="O696" s="8"/>
      <c r="P696" s="8"/>
      <c r="Q696" s="8"/>
      <c r="R696" s="482"/>
      <c r="U696" s="83"/>
      <c r="V696" s="528"/>
      <c r="W696" s="227"/>
      <c r="X696" s="22"/>
      <c r="Y696" s="109"/>
      <c r="Z696" s="213" t="s">
        <v>30</v>
      </c>
      <c r="AA696" s="74">
        <v>5.0</v>
      </c>
      <c r="AB696" s="522" t="s">
        <v>31</v>
      </c>
      <c r="AC696" s="45">
        <f>ROUND(ROUND(H656*M692,0)*V695,0)-AA696</f>
        <v>720</v>
      </c>
      <c r="AD696" s="79"/>
    </row>
    <row r="697" ht="16.5" customHeight="1">
      <c r="A697" s="29">
        <v>61.0</v>
      </c>
      <c r="B697" s="29">
        <v>2044.0</v>
      </c>
      <c r="C697" s="518" t="s">
        <v>8647</v>
      </c>
      <c r="D697" s="389"/>
      <c r="E697" s="231"/>
      <c r="F697" s="113"/>
      <c r="G697" s="113"/>
      <c r="H697" s="8"/>
      <c r="I697" s="144"/>
      <c r="J697" s="94"/>
      <c r="K697" s="140"/>
      <c r="L697" s="140"/>
      <c r="M697" s="8"/>
      <c r="N697" s="52"/>
      <c r="O697" s="8"/>
      <c r="P697" s="8"/>
      <c r="Q697" s="8"/>
      <c r="R697" s="482"/>
      <c r="U697" s="99"/>
      <c r="V697" s="529"/>
      <c r="W697" s="524" t="s">
        <v>20</v>
      </c>
      <c r="X697" s="41" t="s">
        <v>21</v>
      </c>
      <c r="Y697" s="86">
        <v>0.85</v>
      </c>
      <c r="Z697" s="75"/>
      <c r="AA697" s="213"/>
      <c r="AB697" s="213"/>
      <c r="AC697" s="45">
        <f>ROUND(ROUND(ROUND(H656*M692,0)*V695,0)*Y697,0)</f>
        <v>616</v>
      </c>
      <c r="AD697" s="79"/>
    </row>
    <row r="698" ht="16.5" customHeight="1">
      <c r="A698" s="29">
        <v>61.0</v>
      </c>
      <c r="B698" s="29">
        <v>2045.0</v>
      </c>
      <c r="C698" s="518" t="s">
        <v>8648</v>
      </c>
      <c r="D698" s="389"/>
      <c r="E698" s="231"/>
      <c r="F698" s="113"/>
      <c r="G698" s="113"/>
      <c r="H698" s="8"/>
      <c r="I698" s="144"/>
      <c r="J698" s="94"/>
      <c r="K698" s="140"/>
      <c r="L698" s="140"/>
      <c r="M698" s="8"/>
      <c r="N698" s="52"/>
      <c r="O698" s="8"/>
      <c r="P698" s="8"/>
      <c r="Q698" s="8"/>
      <c r="R698" s="530"/>
      <c r="S698" s="531"/>
      <c r="T698" s="24"/>
      <c r="U698" s="24"/>
      <c r="V698" s="26"/>
      <c r="W698" s="484"/>
      <c r="X698" s="56"/>
      <c r="Y698" s="526"/>
      <c r="Z698" s="213" t="s">
        <v>30</v>
      </c>
      <c r="AA698" s="74">
        <v>5.0</v>
      </c>
      <c r="AB698" s="522" t="s">
        <v>31</v>
      </c>
      <c r="AC698" s="45">
        <f>ROUND(ROUND(ROUND(H656*M692,0)*V695,0)*Y697,0)-AA698</f>
        <v>611</v>
      </c>
      <c r="AD698" s="79"/>
    </row>
    <row r="699" ht="16.5" customHeight="1">
      <c r="A699" s="29">
        <v>61.0</v>
      </c>
      <c r="B699" s="29">
        <v>1767.0</v>
      </c>
      <c r="C699" s="518" t="s">
        <v>8649</v>
      </c>
      <c r="D699" s="389"/>
      <c r="E699" s="231"/>
      <c r="F699" s="113"/>
      <c r="G699" s="113"/>
      <c r="H699" s="8"/>
      <c r="I699" s="144"/>
      <c r="J699" s="94"/>
      <c r="K699" s="140"/>
      <c r="L699" s="140"/>
      <c r="M699" s="8"/>
      <c r="N699" s="52"/>
      <c r="O699" s="8"/>
      <c r="P699" s="8"/>
      <c r="Q699" s="54"/>
      <c r="R699" s="102" t="s">
        <v>329</v>
      </c>
      <c r="S699" s="487"/>
      <c r="T699" s="487"/>
      <c r="U699" s="83" t="s">
        <v>21</v>
      </c>
      <c r="V699" s="528">
        <v>0.85</v>
      </c>
      <c r="W699" s="37"/>
      <c r="X699" s="7"/>
      <c r="Y699" s="39"/>
      <c r="Z699" s="213"/>
      <c r="AA699" s="213"/>
      <c r="AB699" s="213"/>
      <c r="AC699" s="45">
        <f>ROUND(ROUND(H656*M692,0)*V699,0)</f>
        <v>881</v>
      </c>
      <c r="AD699" s="79"/>
    </row>
    <row r="700" ht="16.5" customHeight="1">
      <c r="A700" s="29">
        <v>61.0</v>
      </c>
      <c r="B700" s="29">
        <v>2046.0</v>
      </c>
      <c r="C700" s="518" t="s">
        <v>8650</v>
      </c>
      <c r="D700" s="389"/>
      <c r="E700" s="231"/>
      <c r="F700" s="113"/>
      <c r="G700" s="113"/>
      <c r="H700" s="8"/>
      <c r="I700" s="144"/>
      <c r="J700" s="94"/>
      <c r="K700" s="140"/>
      <c r="L700" s="140"/>
      <c r="M700" s="8"/>
      <c r="N700" s="52"/>
      <c r="O700" s="8"/>
      <c r="P700" s="8"/>
      <c r="Q700" s="8"/>
      <c r="R700" s="482"/>
      <c r="U700" s="83"/>
      <c r="V700" s="528"/>
      <c r="W700" s="227"/>
      <c r="X700" s="22"/>
      <c r="Y700" s="109"/>
      <c r="Z700" s="213" t="s">
        <v>30</v>
      </c>
      <c r="AA700" s="74">
        <v>5.0</v>
      </c>
      <c r="AB700" s="522" t="s">
        <v>31</v>
      </c>
      <c r="AC700" s="45">
        <f>ROUND(ROUND(H656*M692,0)*V699,0)-AA700</f>
        <v>876</v>
      </c>
      <c r="AD700" s="79"/>
    </row>
    <row r="701" ht="16.5" customHeight="1">
      <c r="A701" s="29">
        <v>61.0</v>
      </c>
      <c r="B701" s="29">
        <v>2047.0</v>
      </c>
      <c r="C701" s="518" t="s">
        <v>8651</v>
      </c>
      <c r="D701" s="389"/>
      <c r="E701" s="231"/>
      <c r="F701" s="527"/>
      <c r="G701" s="527"/>
      <c r="H701" s="527"/>
      <c r="I701" s="532"/>
      <c r="J701" s="94"/>
      <c r="K701" s="140"/>
      <c r="L701" s="140"/>
      <c r="M701" s="8"/>
      <c r="N701" s="52"/>
      <c r="O701" s="8"/>
      <c r="P701" s="8"/>
      <c r="Q701" s="8"/>
      <c r="R701" s="482"/>
      <c r="U701" s="99"/>
      <c r="V701" s="529"/>
      <c r="W701" s="524" t="s">
        <v>20</v>
      </c>
      <c r="X701" s="41" t="s">
        <v>21</v>
      </c>
      <c r="Y701" s="86">
        <v>0.85</v>
      </c>
      <c r="Z701" s="75"/>
      <c r="AA701" s="213"/>
      <c r="AB701" s="213"/>
      <c r="AC701" s="45">
        <f>ROUND(ROUND(ROUND(H656*M692,0)*V699,0)*Y701,0)</f>
        <v>749</v>
      </c>
      <c r="AD701" s="79"/>
    </row>
    <row r="702" ht="16.5" customHeight="1">
      <c r="A702" s="29">
        <v>61.0</v>
      </c>
      <c r="B702" s="29">
        <v>2048.0</v>
      </c>
      <c r="C702" s="518" t="s">
        <v>8652</v>
      </c>
      <c r="D702" s="389"/>
      <c r="E702" s="231"/>
      <c r="F702" s="527"/>
      <c r="G702" s="527"/>
      <c r="H702" s="527"/>
      <c r="I702" s="532"/>
      <c r="J702" s="94"/>
      <c r="K702" s="140"/>
      <c r="L702" s="140"/>
      <c r="M702" s="8"/>
      <c r="N702" s="227"/>
      <c r="O702" s="22"/>
      <c r="P702" s="22"/>
      <c r="Q702" s="22"/>
      <c r="R702" s="484"/>
      <c r="S702" s="232"/>
      <c r="T702" s="232"/>
      <c r="U702" s="24"/>
      <c r="V702" s="26"/>
      <c r="W702" s="484"/>
      <c r="X702" s="56"/>
      <c r="Y702" s="526"/>
      <c r="Z702" s="213" t="s">
        <v>30</v>
      </c>
      <c r="AA702" s="74">
        <v>5.0</v>
      </c>
      <c r="AB702" s="522" t="s">
        <v>31</v>
      </c>
      <c r="AC702" s="45">
        <f>ROUND(ROUND(ROUND(H656*M692,0)*V699,0)*Y701,0)-AA702</f>
        <v>744</v>
      </c>
      <c r="AD702" s="79"/>
    </row>
    <row r="703" ht="16.5" customHeight="1">
      <c r="A703" s="29">
        <v>61.0</v>
      </c>
      <c r="B703" s="29">
        <v>1337.0</v>
      </c>
      <c r="C703" s="518" t="s">
        <v>8653</v>
      </c>
      <c r="D703" s="389"/>
      <c r="E703" s="389"/>
      <c r="F703" s="527"/>
      <c r="G703" s="527"/>
      <c r="H703" s="527"/>
      <c r="I703" s="532"/>
      <c r="J703" s="94"/>
      <c r="K703" s="140"/>
      <c r="L703" s="140"/>
      <c r="M703" s="8"/>
      <c r="N703" s="206" t="s">
        <v>23</v>
      </c>
      <c r="O703" s="102" t="s">
        <v>24</v>
      </c>
      <c r="P703" s="533"/>
      <c r="Q703" s="533"/>
      <c r="R703" s="520"/>
      <c r="S703" s="38"/>
      <c r="T703" s="38"/>
      <c r="U703" s="6"/>
      <c r="V703" s="7"/>
      <c r="W703" s="37"/>
      <c r="X703" s="7"/>
      <c r="Y703" s="39"/>
      <c r="Z703" s="213"/>
      <c r="AA703" s="213"/>
      <c r="AB703" s="213"/>
      <c r="AC703" s="45">
        <f>ROUND(ROUND(H656*M692,0)*Q704,0)</f>
        <v>725</v>
      </c>
      <c r="AD703" s="79"/>
    </row>
    <row r="704" ht="16.5" customHeight="1">
      <c r="A704" s="29">
        <v>61.0</v>
      </c>
      <c r="B704" s="29">
        <v>2049.0</v>
      </c>
      <c r="C704" s="518" t="s">
        <v>8654</v>
      </c>
      <c r="D704" s="389"/>
      <c r="E704" s="389"/>
      <c r="F704" s="527"/>
      <c r="G704" s="527"/>
      <c r="H704" s="527"/>
      <c r="I704" s="532"/>
      <c r="J704" s="94"/>
      <c r="K704" s="140"/>
      <c r="L704" s="140"/>
      <c r="M704" s="8"/>
      <c r="N704" s="481"/>
      <c r="O704" s="482"/>
      <c r="P704" s="83" t="s">
        <v>21</v>
      </c>
      <c r="Q704" s="528">
        <v>0.7</v>
      </c>
      <c r="R704" s="521"/>
      <c r="S704" s="53"/>
      <c r="T704" s="53"/>
      <c r="U704" s="14"/>
      <c r="V704" s="8"/>
      <c r="W704" s="52"/>
      <c r="X704" s="8"/>
      <c r="Y704" s="109"/>
      <c r="Z704" s="213" t="s">
        <v>30</v>
      </c>
      <c r="AA704" s="74">
        <v>5.0</v>
      </c>
      <c r="AB704" s="522" t="s">
        <v>31</v>
      </c>
      <c r="AC704" s="45">
        <f>ROUND(ROUND(H656*M692,0)*Q704,0)-AA704</f>
        <v>720</v>
      </c>
      <c r="AD704" s="79"/>
    </row>
    <row r="705" ht="16.5" customHeight="1">
      <c r="A705" s="29">
        <v>61.0</v>
      </c>
      <c r="B705" s="29">
        <v>2050.0</v>
      </c>
      <c r="C705" s="518" t="s">
        <v>8655</v>
      </c>
      <c r="D705" s="389"/>
      <c r="E705" s="389"/>
      <c r="F705" s="527"/>
      <c r="G705" s="527"/>
      <c r="H705" s="527"/>
      <c r="I705" s="532"/>
      <c r="J705" s="94"/>
      <c r="K705" s="140"/>
      <c r="L705" s="140"/>
      <c r="M705" s="8"/>
      <c r="N705" s="481"/>
      <c r="O705" s="482"/>
      <c r="P705" s="14"/>
      <c r="Q705" s="14"/>
      <c r="R705" s="521"/>
      <c r="S705" s="53"/>
      <c r="T705" s="53"/>
      <c r="U705" s="14"/>
      <c r="V705" s="54"/>
      <c r="W705" s="524" t="s">
        <v>20</v>
      </c>
      <c r="X705" s="41" t="s">
        <v>21</v>
      </c>
      <c r="Y705" s="86">
        <v>0.85</v>
      </c>
      <c r="Z705" s="75"/>
      <c r="AA705" s="213"/>
      <c r="AB705" s="213"/>
      <c r="AC705" s="45">
        <f>ROUND(ROUND(ROUND(H656*M692,0)*Q704,0)*Y705,0)</f>
        <v>616</v>
      </c>
      <c r="AD705" s="79"/>
    </row>
    <row r="706" ht="16.5" customHeight="1">
      <c r="A706" s="29">
        <v>61.0</v>
      </c>
      <c r="B706" s="29">
        <v>2051.0</v>
      </c>
      <c r="C706" s="518" t="s">
        <v>8656</v>
      </c>
      <c r="D706" s="389"/>
      <c r="E706" s="389"/>
      <c r="F706" s="527"/>
      <c r="G706" s="527"/>
      <c r="H706" s="527"/>
      <c r="I706" s="532"/>
      <c r="J706" s="94"/>
      <c r="K706" s="140"/>
      <c r="L706" s="140"/>
      <c r="M706" s="8"/>
      <c r="N706" s="535"/>
      <c r="O706" s="14"/>
      <c r="P706" s="83"/>
      <c r="Q706" s="83"/>
      <c r="R706" s="525"/>
      <c r="S706" s="180"/>
      <c r="T706" s="180"/>
      <c r="U706" s="21"/>
      <c r="V706" s="109"/>
      <c r="W706" s="484"/>
      <c r="X706" s="56"/>
      <c r="Y706" s="526"/>
      <c r="Z706" s="213" t="s">
        <v>30</v>
      </c>
      <c r="AA706" s="74">
        <v>5.0</v>
      </c>
      <c r="AB706" s="522" t="s">
        <v>31</v>
      </c>
      <c r="AC706" s="45">
        <f>ROUND(ROUND(ROUND(H656*M692,0)*Q704,0)*Y705,0)-AA706</f>
        <v>611</v>
      </c>
      <c r="AD706" s="79"/>
    </row>
    <row r="707" ht="16.5" customHeight="1">
      <c r="A707" s="29">
        <v>61.0</v>
      </c>
      <c r="B707" s="29">
        <v>1338.0</v>
      </c>
      <c r="C707" s="518" t="s">
        <v>8657</v>
      </c>
      <c r="D707" s="389"/>
      <c r="E707" s="389"/>
      <c r="F707" s="527"/>
      <c r="G707" s="527"/>
      <c r="H707" s="527"/>
      <c r="I707" s="532"/>
      <c r="J707" s="94"/>
      <c r="K707" s="140"/>
      <c r="L707" s="140"/>
      <c r="M707" s="8"/>
      <c r="N707" s="536"/>
      <c r="O707" s="14"/>
      <c r="P707" s="14"/>
      <c r="Q707" s="14"/>
      <c r="R707" s="102" t="s">
        <v>326</v>
      </c>
      <c r="S707" s="487"/>
      <c r="T707" s="487"/>
      <c r="U707" s="41" t="s">
        <v>21</v>
      </c>
      <c r="V707" s="60">
        <v>0.7</v>
      </c>
      <c r="W707" s="37"/>
      <c r="X707" s="7"/>
      <c r="Y707" s="39"/>
      <c r="Z707" s="213"/>
      <c r="AA707" s="213"/>
      <c r="AB707" s="213"/>
      <c r="AC707" s="45">
        <f>ROUND(ROUND(ROUND(H656*M692,0)*Q704,0)*V707,0)</f>
        <v>508</v>
      </c>
      <c r="AD707" s="79"/>
    </row>
    <row r="708" ht="16.5" customHeight="1">
      <c r="A708" s="29">
        <v>61.0</v>
      </c>
      <c r="B708" s="29">
        <v>2052.0</v>
      </c>
      <c r="C708" s="518" t="s">
        <v>8658</v>
      </c>
      <c r="D708" s="389"/>
      <c r="E708" s="389"/>
      <c r="F708" s="527"/>
      <c r="G708" s="527"/>
      <c r="H708" s="527"/>
      <c r="I708" s="532"/>
      <c r="J708" s="94"/>
      <c r="K708" s="140"/>
      <c r="L708" s="140"/>
      <c r="M708" s="8"/>
      <c r="N708" s="536"/>
      <c r="O708" s="14"/>
      <c r="P708" s="14"/>
      <c r="Q708" s="14"/>
      <c r="R708" s="482"/>
      <c r="U708" s="83"/>
      <c r="V708" s="528"/>
      <c r="W708" s="227"/>
      <c r="X708" s="22"/>
      <c r="Y708" s="109"/>
      <c r="Z708" s="213" t="s">
        <v>30</v>
      </c>
      <c r="AA708" s="74">
        <v>5.0</v>
      </c>
      <c r="AB708" s="522" t="s">
        <v>31</v>
      </c>
      <c r="AC708" s="45">
        <f>ROUND(ROUND(ROUND(H656*M692,0)*Q704,0)*V707,0)-AA708</f>
        <v>503</v>
      </c>
      <c r="AD708" s="79"/>
    </row>
    <row r="709" ht="16.5" customHeight="1">
      <c r="A709" s="29">
        <v>61.0</v>
      </c>
      <c r="B709" s="29">
        <v>2053.0</v>
      </c>
      <c r="C709" s="518" t="s">
        <v>8659</v>
      </c>
      <c r="D709" s="389"/>
      <c r="E709" s="389"/>
      <c r="F709" s="527"/>
      <c r="G709" s="527"/>
      <c r="H709" s="527"/>
      <c r="I709" s="532"/>
      <c r="J709" s="94"/>
      <c r="K709" s="140"/>
      <c r="L709" s="140"/>
      <c r="M709" s="8"/>
      <c r="N709" s="254"/>
      <c r="O709" s="83"/>
      <c r="P709" s="83"/>
      <c r="R709" s="482"/>
      <c r="U709" s="99"/>
      <c r="V709" s="529"/>
      <c r="W709" s="524" t="s">
        <v>20</v>
      </c>
      <c r="X709" s="41" t="s">
        <v>21</v>
      </c>
      <c r="Y709" s="86">
        <v>0.85</v>
      </c>
      <c r="Z709" s="75"/>
      <c r="AA709" s="213"/>
      <c r="AB709" s="213"/>
      <c r="AC709" s="45">
        <f>ROUND(ROUND(ROUND(ROUND(H656*M692,0)*Q704,0)*V707,0)*Y709,0)</f>
        <v>432</v>
      </c>
      <c r="AD709" s="79"/>
    </row>
    <row r="710" ht="16.5" customHeight="1">
      <c r="A710" s="29">
        <v>61.0</v>
      </c>
      <c r="B710" s="29">
        <v>2054.0</v>
      </c>
      <c r="C710" s="518" t="s">
        <v>8660</v>
      </c>
      <c r="D710" s="389"/>
      <c r="E710" s="389"/>
      <c r="F710" s="527"/>
      <c r="G710" s="527"/>
      <c r="H710" s="527"/>
      <c r="I710" s="532"/>
      <c r="J710" s="94"/>
      <c r="K710" s="140"/>
      <c r="L710" s="140"/>
      <c r="M710" s="8"/>
      <c r="N710" s="254"/>
      <c r="O710" s="83"/>
      <c r="P710" s="83"/>
      <c r="Q710" s="83"/>
      <c r="R710" s="530"/>
      <c r="S710" s="531"/>
      <c r="T710" s="24"/>
      <c r="U710" s="24"/>
      <c r="V710" s="26"/>
      <c r="W710" s="484"/>
      <c r="X710" s="56"/>
      <c r="Y710" s="526"/>
      <c r="Z710" s="213" t="s">
        <v>30</v>
      </c>
      <c r="AA710" s="74">
        <v>5.0</v>
      </c>
      <c r="AB710" s="522" t="s">
        <v>31</v>
      </c>
      <c r="AC710" s="45">
        <f>ROUND(ROUND(ROUND(ROUND(H656*M692,0)*Q704,0)*V707,0)*Y709,0)-AA710</f>
        <v>427</v>
      </c>
      <c r="AD710" s="79"/>
    </row>
    <row r="711" ht="16.5" customHeight="1">
      <c r="A711" s="29">
        <v>61.0</v>
      </c>
      <c r="B711" s="29">
        <v>1768.0</v>
      </c>
      <c r="C711" s="518" t="s">
        <v>8661</v>
      </c>
      <c r="D711" s="389"/>
      <c r="E711" s="389"/>
      <c r="F711" s="527"/>
      <c r="G711" s="527"/>
      <c r="H711" s="527"/>
      <c r="I711" s="532"/>
      <c r="J711" s="94"/>
      <c r="K711" s="140"/>
      <c r="L711" s="140"/>
      <c r="M711" s="8"/>
      <c r="N711" s="536"/>
      <c r="O711" s="83"/>
      <c r="P711" s="528"/>
      <c r="Q711" s="486"/>
      <c r="R711" s="102" t="s">
        <v>329</v>
      </c>
      <c r="S711" s="487"/>
      <c r="T711" s="487"/>
      <c r="U711" s="83" t="s">
        <v>21</v>
      </c>
      <c r="V711" s="528">
        <v>0.85</v>
      </c>
      <c r="W711" s="37"/>
      <c r="X711" s="7"/>
      <c r="Y711" s="39"/>
      <c r="Z711" s="213"/>
      <c r="AA711" s="213"/>
      <c r="AB711" s="213"/>
      <c r="AC711" s="45">
        <f>ROUND(ROUND(ROUND(H656*M692,0)*Q704,0)*V711,0)</f>
        <v>616</v>
      </c>
      <c r="AD711" s="79"/>
    </row>
    <row r="712" ht="16.5" customHeight="1">
      <c r="A712" s="29">
        <v>61.0</v>
      </c>
      <c r="B712" s="29">
        <v>2055.0</v>
      </c>
      <c r="C712" s="518" t="s">
        <v>8662</v>
      </c>
      <c r="D712" s="389"/>
      <c r="E712" s="389"/>
      <c r="F712" s="527"/>
      <c r="G712" s="527"/>
      <c r="H712" s="527"/>
      <c r="I712" s="532"/>
      <c r="J712" s="94"/>
      <c r="K712" s="140"/>
      <c r="L712" s="140"/>
      <c r="M712" s="8"/>
      <c r="N712" s="536"/>
      <c r="O712" s="83"/>
      <c r="P712" s="528"/>
      <c r="Q712" s="528"/>
      <c r="R712" s="482"/>
      <c r="U712" s="83"/>
      <c r="V712" s="528"/>
      <c r="W712" s="227"/>
      <c r="X712" s="22"/>
      <c r="Y712" s="109"/>
      <c r="Z712" s="213" t="s">
        <v>30</v>
      </c>
      <c r="AA712" s="74">
        <v>5.0</v>
      </c>
      <c r="AB712" s="522" t="s">
        <v>31</v>
      </c>
      <c r="AC712" s="45">
        <f>ROUND(ROUND(ROUND(H656*M692,0)*Q704,0)*V711,0)-AA712</f>
        <v>611</v>
      </c>
      <c r="AD712" s="79"/>
    </row>
    <row r="713" ht="16.5" customHeight="1">
      <c r="A713" s="29">
        <v>61.0</v>
      </c>
      <c r="B713" s="29">
        <v>2056.0</v>
      </c>
      <c r="C713" s="518" t="s">
        <v>8663</v>
      </c>
      <c r="D713" s="389"/>
      <c r="E713" s="389"/>
      <c r="F713" s="527"/>
      <c r="G713" s="527"/>
      <c r="H713" s="527"/>
      <c r="I713" s="532"/>
      <c r="J713" s="94"/>
      <c r="K713" s="140"/>
      <c r="L713" s="140"/>
      <c r="M713" s="8"/>
      <c r="N713" s="254"/>
      <c r="O713" s="83"/>
      <c r="P713" s="528"/>
      <c r="Q713" s="528"/>
      <c r="R713" s="482"/>
      <c r="U713" s="99"/>
      <c r="V713" s="529"/>
      <c r="W713" s="524" t="s">
        <v>20</v>
      </c>
      <c r="X713" s="41" t="s">
        <v>21</v>
      </c>
      <c r="Y713" s="86">
        <v>0.85</v>
      </c>
      <c r="Z713" s="75"/>
      <c r="AA713" s="213"/>
      <c r="AB713" s="213"/>
      <c r="AC713" s="45">
        <f>ROUND(ROUND(ROUND(ROUND(H656*M692,0)*Q704,0)*V711,0)*Y713,0)</f>
        <v>524</v>
      </c>
      <c r="AD713" s="79"/>
    </row>
    <row r="714" ht="16.5" customHeight="1">
      <c r="A714" s="29">
        <v>61.0</v>
      </c>
      <c r="B714" s="29">
        <v>2057.0</v>
      </c>
      <c r="C714" s="518" t="s">
        <v>8664</v>
      </c>
      <c r="D714" s="389"/>
      <c r="E714" s="389"/>
      <c r="F714" s="527"/>
      <c r="G714" s="527"/>
      <c r="H714" s="527"/>
      <c r="I714" s="532"/>
      <c r="J714" s="94"/>
      <c r="K714" s="140"/>
      <c r="L714" s="140"/>
      <c r="M714" s="8"/>
      <c r="N714" s="536"/>
      <c r="O714" s="83"/>
      <c r="P714" s="83"/>
      <c r="Q714" s="83"/>
      <c r="R714" s="484"/>
      <c r="S714" s="232"/>
      <c r="T714" s="232"/>
      <c r="U714" s="24"/>
      <c r="V714" s="26"/>
      <c r="W714" s="484"/>
      <c r="X714" s="56"/>
      <c r="Y714" s="526"/>
      <c r="Z714" s="213" t="s">
        <v>30</v>
      </c>
      <c r="AA714" s="74">
        <v>5.0</v>
      </c>
      <c r="AB714" s="522" t="s">
        <v>31</v>
      </c>
      <c r="AC714" s="45">
        <f>ROUND(ROUND(ROUND(ROUND(H656*M692,0)*Q704,0)*V711,0)*Y713,0)-AA714</f>
        <v>519</v>
      </c>
      <c r="AD714" s="79"/>
    </row>
    <row r="715" ht="16.5" customHeight="1">
      <c r="A715" s="29">
        <v>61.0</v>
      </c>
      <c r="B715" s="29">
        <v>2058.0</v>
      </c>
      <c r="C715" s="518" t="s">
        <v>8665</v>
      </c>
      <c r="D715" s="389"/>
      <c r="E715" s="389"/>
      <c r="F715" s="527"/>
      <c r="G715" s="527"/>
      <c r="H715" s="527"/>
      <c r="I715" s="532"/>
      <c r="J715" s="94"/>
      <c r="K715" s="140"/>
      <c r="L715" s="140"/>
      <c r="M715" s="8"/>
      <c r="N715" s="536"/>
      <c r="O715" s="102" t="s">
        <v>27</v>
      </c>
      <c r="P715" s="533"/>
      <c r="Q715" s="533"/>
      <c r="R715" s="520"/>
      <c r="S715" s="38"/>
      <c r="T715" s="99"/>
      <c r="U715" s="38"/>
      <c r="V715" s="6"/>
      <c r="W715" s="37"/>
      <c r="X715" s="7"/>
      <c r="Y715" s="39"/>
      <c r="Z715" s="213"/>
      <c r="AA715" s="213"/>
      <c r="AB715" s="213"/>
      <c r="AC715" s="45">
        <f>ROUND(ROUND(H656*M692,0)*Q716,0)</f>
        <v>518</v>
      </c>
      <c r="AD715" s="79"/>
    </row>
    <row r="716" ht="16.5" customHeight="1">
      <c r="A716" s="29">
        <v>61.0</v>
      </c>
      <c r="B716" s="29">
        <v>2059.0</v>
      </c>
      <c r="C716" s="518" t="s">
        <v>8666</v>
      </c>
      <c r="D716" s="389"/>
      <c r="E716" s="389"/>
      <c r="F716" s="527"/>
      <c r="G716" s="527"/>
      <c r="H716" s="527"/>
      <c r="I716" s="532"/>
      <c r="J716" s="94"/>
      <c r="K716" s="140"/>
      <c r="L716" s="140"/>
      <c r="M716" s="8"/>
      <c r="N716" s="535"/>
      <c r="O716" s="482"/>
      <c r="P716" s="83" t="s">
        <v>21</v>
      </c>
      <c r="Q716" s="528">
        <v>0.5</v>
      </c>
      <c r="R716" s="521"/>
      <c r="S716" s="53"/>
      <c r="T716" s="99"/>
      <c r="U716" s="53"/>
      <c r="V716" s="14"/>
      <c r="W716" s="52"/>
      <c r="X716" s="8"/>
      <c r="Y716" s="109"/>
      <c r="Z716" s="213" t="s">
        <v>30</v>
      </c>
      <c r="AA716" s="74">
        <v>5.0</v>
      </c>
      <c r="AB716" s="522" t="s">
        <v>31</v>
      </c>
      <c r="AC716" s="45">
        <f>ROUND(ROUND(H656*M692,0)*Q716,0)-AA716</f>
        <v>513</v>
      </c>
      <c r="AD716" s="79"/>
    </row>
    <row r="717" ht="16.5" customHeight="1">
      <c r="A717" s="29">
        <v>61.0</v>
      </c>
      <c r="B717" s="29">
        <v>2060.0</v>
      </c>
      <c r="C717" s="518" t="s">
        <v>8667</v>
      </c>
      <c r="D717" s="389"/>
      <c r="E717" s="389"/>
      <c r="F717" s="527"/>
      <c r="G717" s="527"/>
      <c r="H717" s="527"/>
      <c r="I717" s="532"/>
      <c r="J717" s="94"/>
      <c r="K717" s="140"/>
      <c r="L717" s="140"/>
      <c r="M717" s="8"/>
      <c r="N717" s="535"/>
      <c r="O717" s="482"/>
      <c r="P717" s="14"/>
      <c r="Q717" s="14"/>
      <c r="R717" s="521"/>
      <c r="S717" s="53"/>
      <c r="T717" s="99"/>
      <c r="U717" s="53"/>
      <c r="V717" s="14"/>
      <c r="W717" s="524" t="s">
        <v>20</v>
      </c>
      <c r="X717" s="41" t="s">
        <v>21</v>
      </c>
      <c r="Y717" s="86">
        <v>0.85</v>
      </c>
      <c r="Z717" s="75"/>
      <c r="AA717" s="213"/>
      <c r="AB717" s="213"/>
      <c r="AC717" s="45">
        <f>ROUND(ROUND(ROUND(H656*M692,0)*Q716,0)*Y717,0)</f>
        <v>440</v>
      </c>
      <c r="AD717" s="79"/>
    </row>
    <row r="718" ht="16.5" customHeight="1">
      <c r="A718" s="29">
        <v>61.0</v>
      </c>
      <c r="B718" s="29">
        <v>2061.0</v>
      </c>
      <c r="C718" s="518" t="s">
        <v>8668</v>
      </c>
      <c r="D718" s="389"/>
      <c r="E718" s="389"/>
      <c r="F718" s="527"/>
      <c r="G718" s="527"/>
      <c r="H718" s="527"/>
      <c r="I718" s="532"/>
      <c r="J718" s="94"/>
      <c r="K718" s="140"/>
      <c r="L718" s="140"/>
      <c r="M718" s="8"/>
      <c r="N718" s="535"/>
      <c r="O718" s="14"/>
      <c r="P718" s="83"/>
      <c r="Q718" s="83"/>
      <c r="R718" s="525"/>
      <c r="S718" s="180"/>
      <c r="T718" s="24"/>
      <c r="U718" s="180"/>
      <c r="V718" s="21"/>
      <c r="W718" s="484"/>
      <c r="X718" s="56"/>
      <c r="Y718" s="526"/>
      <c r="Z718" s="213" t="s">
        <v>30</v>
      </c>
      <c r="AA718" s="74">
        <v>5.0</v>
      </c>
      <c r="AB718" s="522" t="s">
        <v>31</v>
      </c>
      <c r="AC718" s="45">
        <f>ROUND(ROUND(ROUND(H656*M692,0)*Q716,0)*Y717,0)-AA718</f>
        <v>435</v>
      </c>
      <c r="AD718" s="79"/>
    </row>
    <row r="719" ht="16.5" customHeight="1">
      <c r="A719" s="29">
        <v>61.0</v>
      </c>
      <c r="B719" s="29">
        <v>2062.0</v>
      </c>
      <c r="C719" s="518" t="s">
        <v>8669</v>
      </c>
      <c r="D719" s="389"/>
      <c r="E719" s="389"/>
      <c r="F719" s="527"/>
      <c r="G719" s="527"/>
      <c r="H719" s="527"/>
      <c r="I719" s="532"/>
      <c r="J719" s="94"/>
      <c r="K719" s="140"/>
      <c r="L719" s="140"/>
      <c r="M719" s="8"/>
      <c r="N719" s="536"/>
      <c r="O719" s="14"/>
      <c r="P719" s="14"/>
      <c r="Q719" s="14"/>
      <c r="R719" s="102" t="s">
        <v>326</v>
      </c>
      <c r="S719" s="487"/>
      <c r="T719" s="487"/>
      <c r="U719" s="41" t="s">
        <v>21</v>
      </c>
      <c r="V719" s="60">
        <v>0.7</v>
      </c>
      <c r="W719" s="37"/>
      <c r="X719" s="7"/>
      <c r="Y719" s="39"/>
      <c r="Z719" s="213"/>
      <c r="AA719" s="213"/>
      <c r="AB719" s="213"/>
      <c r="AC719" s="45">
        <f>ROUND(ROUND(ROUND(H656*M692,0)*Q716,0)*V719,0)</f>
        <v>363</v>
      </c>
      <c r="AD719" s="79"/>
    </row>
    <row r="720" ht="16.5" customHeight="1">
      <c r="A720" s="29">
        <v>61.0</v>
      </c>
      <c r="B720" s="29">
        <v>2063.0</v>
      </c>
      <c r="C720" s="518" t="s">
        <v>8670</v>
      </c>
      <c r="D720" s="389"/>
      <c r="E720" s="389"/>
      <c r="F720" s="527"/>
      <c r="G720" s="527"/>
      <c r="H720" s="527"/>
      <c r="I720" s="532"/>
      <c r="J720" s="94"/>
      <c r="K720" s="140"/>
      <c r="L720" s="140"/>
      <c r="M720" s="8"/>
      <c r="N720" s="536"/>
      <c r="O720" s="14"/>
      <c r="P720" s="14"/>
      <c r="Q720" s="14"/>
      <c r="R720" s="482"/>
      <c r="U720" s="83"/>
      <c r="V720" s="528"/>
      <c r="W720" s="227"/>
      <c r="X720" s="22"/>
      <c r="Y720" s="109"/>
      <c r="Z720" s="213" t="s">
        <v>30</v>
      </c>
      <c r="AA720" s="74">
        <v>5.0</v>
      </c>
      <c r="AB720" s="522" t="s">
        <v>31</v>
      </c>
      <c r="AC720" s="45">
        <f>ROUND(ROUND(ROUND(H656*M692,0)*Q716,0)*V719,0)-AA720</f>
        <v>358</v>
      </c>
      <c r="AD720" s="79"/>
    </row>
    <row r="721" ht="16.5" customHeight="1">
      <c r="A721" s="29">
        <v>61.0</v>
      </c>
      <c r="B721" s="29">
        <v>2064.0</v>
      </c>
      <c r="C721" s="518" t="s">
        <v>8671</v>
      </c>
      <c r="D721" s="389"/>
      <c r="E721" s="389"/>
      <c r="F721" s="527"/>
      <c r="G721" s="527"/>
      <c r="H721" s="527"/>
      <c r="I721" s="532"/>
      <c r="J721" s="94"/>
      <c r="K721" s="140"/>
      <c r="L721" s="140"/>
      <c r="M721" s="8"/>
      <c r="N721" s="254"/>
      <c r="O721" s="83"/>
      <c r="P721" s="83"/>
      <c r="R721" s="482"/>
      <c r="U721" s="99"/>
      <c r="V721" s="529"/>
      <c r="W721" s="524" t="s">
        <v>20</v>
      </c>
      <c r="X721" s="41" t="s">
        <v>21</v>
      </c>
      <c r="Y721" s="86">
        <v>0.85</v>
      </c>
      <c r="Z721" s="75"/>
      <c r="AA721" s="213"/>
      <c r="AB721" s="213"/>
      <c r="AC721" s="45">
        <f>ROUND(ROUND(ROUND(ROUND(H656*M692,0)*Q716,0)*V719,0)*Y721,0)</f>
        <v>309</v>
      </c>
      <c r="AD721" s="79"/>
    </row>
    <row r="722" ht="16.5" customHeight="1">
      <c r="A722" s="29">
        <v>61.0</v>
      </c>
      <c r="B722" s="29">
        <v>2065.0</v>
      </c>
      <c r="C722" s="518" t="s">
        <v>8672</v>
      </c>
      <c r="D722" s="389"/>
      <c r="E722" s="389"/>
      <c r="F722" s="527"/>
      <c r="G722" s="527"/>
      <c r="H722" s="527"/>
      <c r="I722" s="532"/>
      <c r="J722" s="94"/>
      <c r="K722" s="140"/>
      <c r="L722" s="140"/>
      <c r="M722" s="8"/>
      <c r="N722" s="254"/>
      <c r="O722" s="83"/>
      <c r="P722" s="83"/>
      <c r="Q722" s="83"/>
      <c r="R722" s="530"/>
      <c r="S722" s="531"/>
      <c r="T722" s="24"/>
      <c r="U722" s="24"/>
      <c r="V722" s="26"/>
      <c r="W722" s="484"/>
      <c r="X722" s="56"/>
      <c r="Y722" s="526"/>
      <c r="Z722" s="213" t="s">
        <v>30</v>
      </c>
      <c r="AA722" s="74">
        <v>5.0</v>
      </c>
      <c r="AB722" s="522" t="s">
        <v>31</v>
      </c>
      <c r="AC722" s="45">
        <f>ROUND(ROUND(ROUND(ROUND(H656*M692,0)*Q716,0)*V719,0)*Y721,0)-AA722</f>
        <v>304</v>
      </c>
      <c r="AD722" s="79"/>
    </row>
    <row r="723" ht="16.5" customHeight="1">
      <c r="A723" s="29">
        <v>61.0</v>
      </c>
      <c r="B723" s="29">
        <v>2066.0</v>
      </c>
      <c r="C723" s="518" t="s">
        <v>8673</v>
      </c>
      <c r="D723" s="389"/>
      <c r="E723" s="389"/>
      <c r="F723" s="527"/>
      <c r="G723" s="527"/>
      <c r="H723" s="527"/>
      <c r="I723" s="532"/>
      <c r="J723" s="94"/>
      <c r="K723" s="140"/>
      <c r="L723" s="140"/>
      <c r="M723" s="8"/>
      <c r="N723" s="536"/>
      <c r="O723" s="83"/>
      <c r="P723" s="528"/>
      <c r="Q723" s="486"/>
      <c r="R723" s="102" t="s">
        <v>329</v>
      </c>
      <c r="S723" s="487"/>
      <c r="T723" s="487"/>
      <c r="U723" s="83" t="s">
        <v>21</v>
      </c>
      <c r="V723" s="528">
        <v>0.85</v>
      </c>
      <c r="W723" s="37"/>
      <c r="X723" s="7"/>
      <c r="Y723" s="39"/>
      <c r="Z723" s="213"/>
      <c r="AA723" s="213"/>
      <c r="AB723" s="213"/>
      <c r="AC723" s="45">
        <f>ROUND(ROUND(ROUND(H656*M692,0)*Q716,0)*V723,0)</f>
        <v>440</v>
      </c>
      <c r="AD723" s="79"/>
    </row>
    <row r="724" ht="16.5" customHeight="1">
      <c r="A724" s="29">
        <v>61.0</v>
      </c>
      <c r="B724" s="29">
        <v>2067.0</v>
      </c>
      <c r="C724" s="518" t="s">
        <v>8674</v>
      </c>
      <c r="D724" s="389"/>
      <c r="E724" s="389"/>
      <c r="F724" s="527"/>
      <c r="G724" s="527"/>
      <c r="H724" s="527"/>
      <c r="I724" s="532"/>
      <c r="J724" s="94"/>
      <c r="K724" s="140"/>
      <c r="L724" s="140"/>
      <c r="M724" s="8"/>
      <c r="N724" s="536"/>
      <c r="O724" s="83"/>
      <c r="P724" s="528"/>
      <c r="Q724" s="528"/>
      <c r="R724" s="482"/>
      <c r="U724" s="83"/>
      <c r="V724" s="528"/>
      <c r="W724" s="227"/>
      <c r="X724" s="22"/>
      <c r="Y724" s="109"/>
      <c r="Z724" s="213" t="s">
        <v>30</v>
      </c>
      <c r="AA724" s="74">
        <v>5.0</v>
      </c>
      <c r="AB724" s="522" t="s">
        <v>31</v>
      </c>
      <c r="AC724" s="45">
        <f>ROUND(ROUND(ROUND(H656*M692,0)*Q716,0)*V723,0)-AA724</f>
        <v>435</v>
      </c>
      <c r="AD724" s="79"/>
    </row>
    <row r="725" ht="16.5" customHeight="1">
      <c r="A725" s="29">
        <v>61.0</v>
      </c>
      <c r="B725" s="29">
        <v>2068.0</v>
      </c>
      <c r="C725" s="518" t="s">
        <v>8675</v>
      </c>
      <c r="D725" s="389"/>
      <c r="E725" s="389"/>
      <c r="F725" s="527"/>
      <c r="G725" s="527"/>
      <c r="H725" s="527"/>
      <c r="I725" s="532"/>
      <c r="J725" s="94"/>
      <c r="K725" s="140"/>
      <c r="L725" s="140"/>
      <c r="M725" s="8"/>
      <c r="N725" s="254"/>
      <c r="O725" s="83"/>
      <c r="P725" s="528"/>
      <c r="Q725" s="528"/>
      <c r="R725" s="482"/>
      <c r="U725" s="99"/>
      <c r="V725" s="529"/>
      <c r="W725" s="524" t="s">
        <v>20</v>
      </c>
      <c r="X725" s="41" t="s">
        <v>21</v>
      </c>
      <c r="Y725" s="86">
        <v>0.85</v>
      </c>
      <c r="Z725" s="75"/>
      <c r="AA725" s="213"/>
      <c r="AB725" s="213"/>
      <c r="AC725" s="45">
        <f>ROUND(ROUND(ROUND(ROUND(H656*M692,0)*Q716,0)*V723,0)*Y725,0)</f>
        <v>374</v>
      </c>
      <c r="AD725" s="79"/>
    </row>
    <row r="726" ht="16.5" customHeight="1">
      <c r="A726" s="29">
        <v>61.0</v>
      </c>
      <c r="B726" s="29">
        <v>2069.0</v>
      </c>
      <c r="C726" s="518" t="s">
        <v>8676</v>
      </c>
      <c r="D726" s="389"/>
      <c r="E726" s="389"/>
      <c r="F726" s="527"/>
      <c r="G726" s="527"/>
      <c r="H726" s="527"/>
      <c r="I726" s="532"/>
      <c r="J726" s="94"/>
      <c r="K726" s="140"/>
      <c r="L726" s="140"/>
      <c r="M726" s="8"/>
      <c r="N726" s="537"/>
      <c r="O726" s="83"/>
      <c r="P726" s="83"/>
      <c r="Q726" s="83"/>
      <c r="R726" s="484"/>
      <c r="S726" s="232"/>
      <c r="T726" s="232"/>
      <c r="U726" s="24"/>
      <c r="V726" s="26"/>
      <c r="W726" s="484"/>
      <c r="X726" s="56"/>
      <c r="Y726" s="526"/>
      <c r="Z726" s="213" t="s">
        <v>30</v>
      </c>
      <c r="AA726" s="74">
        <v>5.0</v>
      </c>
      <c r="AB726" s="522" t="s">
        <v>31</v>
      </c>
      <c r="AC726" s="45">
        <f>ROUND(ROUND(ROUND(ROUND(H656*M692,0)*Q716,0)*V723,0)*Y725,0)-AA726</f>
        <v>369</v>
      </c>
      <c r="AD726" s="79"/>
    </row>
    <row r="727" ht="16.5" customHeight="1">
      <c r="A727" s="29">
        <v>61.0</v>
      </c>
      <c r="B727" s="29">
        <v>1341.0</v>
      </c>
      <c r="C727" s="518" t="s">
        <v>8677</v>
      </c>
      <c r="D727" s="389"/>
      <c r="E727" s="231"/>
      <c r="F727" s="102" t="s">
        <v>8678</v>
      </c>
      <c r="G727" s="169"/>
      <c r="H727" s="169"/>
      <c r="I727" s="519"/>
      <c r="J727" s="168"/>
      <c r="K727" s="152"/>
      <c r="L727" s="152"/>
      <c r="M727" s="7"/>
      <c r="N727" s="37"/>
      <c r="O727" s="7"/>
      <c r="P727" s="7"/>
      <c r="Q727" s="7"/>
      <c r="R727" s="520"/>
      <c r="S727" s="38"/>
      <c r="T727" s="38"/>
      <c r="U727" s="6"/>
      <c r="V727" s="7"/>
      <c r="W727" s="37"/>
      <c r="X727" s="7"/>
      <c r="Y727" s="39"/>
      <c r="Z727" s="213"/>
      <c r="AA727" s="213"/>
      <c r="AB727" s="213"/>
      <c r="AC727" s="45">
        <f>ROUND(H728,0)</f>
        <v>974</v>
      </c>
      <c r="AD727" s="79"/>
    </row>
    <row r="728" ht="16.5" customHeight="1">
      <c r="A728" s="29">
        <v>61.0</v>
      </c>
      <c r="B728" s="29">
        <v>2070.0</v>
      </c>
      <c r="C728" s="518" t="s">
        <v>8679</v>
      </c>
      <c r="D728" s="231"/>
      <c r="E728" s="231"/>
      <c r="F728" s="482"/>
      <c r="G728" s="174"/>
      <c r="H728" s="50">
        <v>974.0</v>
      </c>
      <c r="I728" s="8" t="s">
        <v>9</v>
      </c>
      <c r="J728" s="94"/>
      <c r="K728" s="140"/>
      <c r="L728" s="140"/>
      <c r="M728" s="8"/>
      <c r="N728" s="52"/>
      <c r="O728" s="8"/>
      <c r="P728" s="8"/>
      <c r="Q728" s="8"/>
      <c r="R728" s="521"/>
      <c r="S728" s="53"/>
      <c r="T728" s="53"/>
      <c r="U728" s="14"/>
      <c r="V728" s="8"/>
      <c r="W728" s="52"/>
      <c r="X728" s="8"/>
      <c r="Y728" s="109"/>
      <c r="Z728" s="213" t="s">
        <v>30</v>
      </c>
      <c r="AA728" s="74">
        <v>5.0</v>
      </c>
      <c r="AB728" s="522" t="s">
        <v>31</v>
      </c>
      <c r="AC728" s="45">
        <f>ROUND(H728,0)-AA728</f>
        <v>969</v>
      </c>
      <c r="AD728" s="79"/>
    </row>
    <row r="729" ht="16.5" customHeight="1">
      <c r="A729" s="29">
        <v>61.0</v>
      </c>
      <c r="B729" s="29">
        <v>2071.0</v>
      </c>
      <c r="C729" s="518" t="s">
        <v>8680</v>
      </c>
      <c r="D729" s="231"/>
      <c r="E729" s="231"/>
      <c r="F729" s="482"/>
      <c r="G729" s="174"/>
      <c r="H729" s="174"/>
      <c r="I729" s="523"/>
      <c r="J729" s="94"/>
      <c r="K729" s="140"/>
      <c r="L729" s="140"/>
      <c r="M729" s="8"/>
      <c r="N729" s="52"/>
      <c r="O729" s="8"/>
      <c r="P729" s="8"/>
      <c r="Q729" s="8"/>
      <c r="R729" s="521"/>
      <c r="S729" s="53"/>
      <c r="T729" s="53"/>
      <c r="U729" s="14"/>
      <c r="V729" s="54"/>
      <c r="W729" s="524" t="s">
        <v>20</v>
      </c>
      <c r="X729" s="41" t="s">
        <v>21</v>
      </c>
      <c r="Y729" s="86">
        <v>0.85</v>
      </c>
      <c r="Z729" s="75"/>
      <c r="AA729" s="213"/>
      <c r="AB729" s="213"/>
      <c r="AC729" s="45">
        <f>ROUND(H728*Y729,0)</f>
        <v>828</v>
      </c>
      <c r="AD729" s="79"/>
    </row>
    <row r="730" ht="16.5" customHeight="1">
      <c r="A730" s="29">
        <v>61.0</v>
      </c>
      <c r="B730" s="29">
        <v>2072.0</v>
      </c>
      <c r="C730" s="518" t="s">
        <v>8681</v>
      </c>
      <c r="D730" s="231"/>
      <c r="E730" s="231"/>
      <c r="F730" s="174"/>
      <c r="G730" s="174"/>
      <c r="H730" s="174"/>
      <c r="I730" s="174"/>
      <c r="J730" s="94"/>
      <c r="K730" s="140"/>
      <c r="L730" s="140"/>
      <c r="M730" s="8"/>
      <c r="N730" s="52"/>
      <c r="O730" s="8"/>
      <c r="P730" s="8"/>
      <c r="Q730" s="8"/>
      <c r="R730" s="525"/>
      <c r="S730" s="180"/>
      <c r="T730" s="180"/>
      <c r="U730" s="21"/>
      <c r="V730" s="109"/>
      <c r="W730" s="484"/>
      <c r="X730" s="56"/>
      <c r="Y730" s="526"/>
      <c r="Z730" s="213" t="s">
        <v>30</v>
      </c>
      <c r="AA730" s="74">
        <v>5.0</v>
      </c>
      <c r="AB730" s="522" t="s">
        <v>31</v>
      </c>
      <c r="AC730" s="45">
        <f>ROUND(H728*Y729,0)-AA730</f>
        <v>823</v>
      </c>
      <c r="AD730" s="79"/>
    </row>
    <row r="731" ht="16.5" customHeight="1">
      <c r="A731" s="29">
        <v>61.0</v>
      </c>
      <c r="B731" s="29">
        <v>1342.0</v>
      </c>
      <c r="C731" s="518" t="s">
        <v>8682</v>
      </c>
      <c r="D731" s="231"/>
      <c r="E731" s="231"/>
      <c r="F731" s="527"/>
      <c r="G731" s="527"/>
      <c r="H731" s="14"/>
      <c r="I731" s="14"/>
      <c r="J731" s="94"/>
      <c r="K731" s="140"/>
      <c r="L731" s="140"/>
      <c r="M731" s="8"/>
      <c r="N731" s="52"/>
      <c r="O731" s="8"/>
      <c r="P731" s="8"/>
      <c r="Q731" s="8"/>
      <c r="R731" s="102" t="s">
        <v>326</v>
      </c>
      <c r="S731" s="487"/>
      <c r="T731" s="487"/>
      <c r="U731" s="41" t="s">
        <v>21</v>
      </c>
      <c r="V731" s="60">
        <v>0.7</v>
      </c>
      <c r="W731" s="37"/>
      <c r="X731" s="7"/>
      <c r="Y731" s="39"/>
      <c r="Z731" s="213"/>
      <c r="AA731" s="213"/>
      <c r="AB731" s="213"/>
      <c r="AC731" s="45">
        <f>ROUND(H728*V731,0)</f>
        <v>682</v>
      </c>
      <c r="AD731" s="79"/>
    </row>
    <row r="732" ht="16.5" customHeight="1">
      <c r="A732" s="29">
        <v>61.0</v>
      </c>
      <c r="B732" s="29">
        <v>2073.0</v>
      </c>
      <c r="C732" s="518" t="s">
        <v>8683</v>
      </c>
      <c r="D732" s="231"/>
      <c r="E732" s="231"/>
      <c r="F732" s="527"/>
      <c r="G732" s="527"/>
      <c r="H732" s="8"/>
      <c r="I732" s="144"/>
      <c r="J732" s="94"/>
      <c r="K732" s="140"/>
      <c r="L732" s="140"/>
      <c r="M732" s="8"/>
      <c r="N732" s="52"/>
      <c r="O732" s="8"/>
      <c r="P732" s="8"/>
      <c r="Q732" s="8"/>
      <c r="R732" s="482"/>
      <c r="U732" s="83"/>
      <c r="V732" s="528"/>
      <c r="W732" s="227"/>
      <c r="X732" s="22"/>
      <c r="Y732" s="109"/>
      <c r="Z732" s="213" t="s">
        <v>30</v>
      </c>
      <c r="AA732" s="74">
        <v>5.0</v>
      </c>
      <c r="AB732" s="522" t="s">
        <v>31</v>
      </c>
      <c r="AC732" s="45">
        <f>ROUND(H728*V731,0)-AA732</f>
        <v>677</v>
      </c>
      <c r="AD732" s="79"/>
    </row>
    <row r="733" ht="16.5" customHeight="1">
      <c r="A733" s="29">
        <v>61.0</v>
      </c>
      <c r="B733" s="29">
        <v>2074.0</v>
      </c>
      <c r="C733" s="518" t="s">
        <v>8684</v>
      </c>
      <c r="D733" s="389"/>
      <c r="E733" s="231"/>
      <c r="F733" s="113"/>
      <c r="G733" s="113"/>
      <c r="H733" s="8"/>
      <c r="I733" s="144"/>
      <c r="J733" s="94"/>
      <c r="K733" s="140"/>
      <c r="L733" s="140"/>
      <c r="M733" s="8"/>
      <c r="N733" s="52"/>
      <c r="O733" s="8"/>
      <c r="P733" s="8"/>
      <c r="Q733" s="8"/>
      <c r="R733" s="482"/>
      <c r="U733" s="99"/>
      <c r="V733" s="529"/>
      <c r="W733" s="524" t="s">
        <v>20</v>
      </c>
      <c r="X733" s="41" t="s">
        <v>21</v>
      </c>
      <c r="Y733" s="86">
        <v>0.85</v>
      </c>
      <c r="Z733" s="75"/>
      <c r="AA733" s="213"/>
      <c r="AB733" s="213"/>
      <c r="AC733" s="45">
        <f>ROUND(ROUND(H728*V731,0)*Y733,0)</f>
        <v>580</v>
      </c>
      <c r="AD733" s="79"/>
    </row>
    <row r="734" ht="16.5" customHeight="1">
      <c r="A734" s="29">
        <v>61.0</v>
      </c>
      <c r="B734" s="29">
        <v>2075.0</v>
      </c>
      <c r="C734" s="518" t="s">
        <v>8685</v>
      </c>
      <c r="D734" s="389"/>
      <c r="E734" s="231"/>
      <c r="F734" s="113"/>
      <c r="G734" s="113"/>
      <c r="H734" s="8"/>
      <c r="I734" s="144"/>
      <c r="J734" s="94"/>
      <c r="K734" s="140"/>
      <c r="L734" s="140"/>
      <c r="M734" s="8"/>
      <c r="N734" s="52"/>
      <c r="O734" s="8"/>
      <c r="P734" s="8"/>
      <c r="Q734" s="8"/>
      <c r="R734" s="530"/>
      <c r="S734" s="531"/>
      <c r="T734" s="24"/>
      <c r="U734" s="24"/>
      <c r="V734" s="26"/>
      <c r="W734" s="484"/>
      <c r="X734" s="56"/>
      <c r="Y734" s="526"/>
      <c r="Z734" s="213" t="s">
        <v>30</v>
      </c>
      <c r="AA734" s="74">
        <v>5.0</v>
      </c>
      <c r="AB734" s="522" t="s">
        <v>31</v>
      </c>
      <c r="AC734" s="45">
        <f>ROUND(ROUND(H728*V731,0)*Y733,0)-AA734</f>
        <v>575</v>
      </c>
      <c r="AD734" s="79"/>
    </row>
    <row r="735" ht="16.5" customHeight="1">
      <c r="A735" s="29">
        <v>61.0</v>
      </c>
      <c r="B735" s="29">
        <v>1769.0</v>
      </c>
      <c r="C735" s="518" t="s">
        <v>8686</v>
      </c>
      <c r="D735" s="389"/>
      <c r="E735" s="231"/>
      <c r="F735" s="113"/>
      <c r="G735" s="113"/>
      <c r="H735" s="8"/>
      <c r="I735" s="144"/>
      <c r="J735" s="94"/>
      <c r="K735" s="140"/>
      <c r="L735" s="140"/>
      <c r="M735" s="8"/>
      <c r="N735" s="52"/>
      <c r="O735" s="8"/>
      <c r="P735" s="8"/>
      <c r="Q735" s="54"/>
      <c r="R735" s="102" t="s">
        <v>329</v>
      </c>
      <c r="S735" s="487"/>
      <c r="T735" s="487"/>
      <c r="U735" s="83" t="s">
        <v>21</v>
      </c>
      <c r="V735" s="528">
        <v>0.85</v>
      </c>
      <c r="W735" s="37"/>
      <c r="X735" s="7"/>
      <c r="Y735" s="39"/>
      <c r="Z735" s="213"/>
      <c r="AA735" s="213"/>
      <c r="AB735" s="213"/>
      <c r="AC735" s="45">
        <f>ROUND(H728*V735,0)</f>
        <v>828</v>
      </c>
      <c r="AD735" s="79"/>
    </row>
    <row r="736" ht="16.5" customHeight="1">
      <c r="A736" s="29">
        <v>61.0</v>
      </c>
      <c r="B736" s="29">
        <v>2076.0</v>
      </c>
      <c r="C736" s="518" t="s">
        <v>8687</v>
      </c>
      <c r="D736" s="389"/>
      <c r="E736" s="231"/>
      <c r="F736" s="113"/>
      <c r="G736" s="113"/>
      <c r="H736" s="8"/>
      <c r="I736" s="144"/>
      <c r="J736" s="94"/>
      <c r="K736" s="140"/>
      <c r="L736" s="140"/>
      <c r="M736" s="8"/>
      <c r="N736" s="52"/>
      <c r="O736" s="8"/>
      <c r="P736" s="8"/>
      <c r="Q736" s="8"/>
      <c r="R736" s="482"/>
      <c r="U736" s="83"/>
      <c r="V736" s="528"/>
      <c r="W736" s="227"/>
      <c r="X736" s="22"/>
      <c r="Y736" s="109"/>
      <c r="Z736" s="213" t="s">
        <v>30</v>
      </c>
      <c r="AA736" s="74">
        <v>5.0</v>
      </c>
      <c r="AB736" s="522" t="s">
        <v>31</v>
      </c>
      <c r="AC736" s="45">
        <f>ROUND(H728*V735,0)-AA736</f>
        <v>823</v>
      </c>
      <c r="AD736" s="79"/>
    </row>
    <row r="737" ht="16.5" customHeight="1">
      <c r="A737" s="29">
        <v>61.0</v>
      </c>
      <c r="B737" s="29">
        <v>2077.0</v>
      </c>
      <c r="C737" s="518" t="s">
        <v>8688</v>
      </c>
      <c r="D737" s="389"/>
      <c r="E737" s="231"/>
      <c r="F737" s="527"/>
      <c r="G737" s="527"/>
      <c r="H737" s="527"/>
      <c r="I737" s="532"/>
      <c r="J737" s="94"/>
      <c r="K737" s="140"/>
      <c r="L737" s="140"/>
      <c r="M737" s="8"/>
      <c r="N737" s="52"/>
      <c r="O737" s="8"/>
      <c r="P737" s="8"/>
      <c r="Q737" s="8"/>
      <c r="R737" s="482"/>
      <c r="U737" s="99"/>
      <c r="V737" s="529"/>
      <c r="W737" s="524" t="s">
        <v>20</v>
      </c>
      <c r="X737" s="41" t="s">
        <v>21</v>
      </c>
      <c r="Y737" s="86">
        <v>0.85</v>
      </c>
      <c r="Z737" s="75"/>
      <c r="AA737" s="213"/>
      <c r="AB737" s="213"/>
      <c r="AC737" s="45">
        <f>ROUND(ROUND(H728*V735,0)*Y737,0)</f>
        <v>704</v>
      </c>
      <c r="AD737" s="79"/>
    </row>
    <row r="738" ht="16.5" customHeight="1">
      <c r="A738" s="29">
        <v>61.0</v>
      </c>
      <c r="B738" s="29">
        <v>2078.0</v>
      </c>
      <c r="C738" s="518" t="s">
        <v>8689</v>
      </c>
      <c r="D738" s="389"/>
      <c r="E738" s="231"/>
      <c r="F738" s="527"/>
      <c r="G738" s="527"/>
      <c r="H738" s="527"/>
      <c r="I738" s="532"/>
      <c r="J738" s="94"/>
      <c r="K738" s="140"/>
      <c r="L738" s="140"/>
      <c r="M738" s="8"/>
      <c r="N738" s="227"/>
      <c r="O738" s="22"/>
      <c r="P738" s="22"/>
      <c r="Q738" s="22"/>
      <c r="R738" s="484"/>
      <c r="S738" s="232"/>
      <c r="T738" s="232"/>
      <c r="U738" s="24"/>
      <c r="V738" s="26"/>
      <c r="W738" s="484"/>
      <c r="X738" s="56"/>
      <c r="Y738" s="526"/>
      <c r="Z738" s="213" t="s">
        <v>30</v>
      </c>
      <c r="AA738" s="74">
        <v>5.0</v>
      </c>
      <c r="AB738" s="522" t="s">
        <v>31</v>
      </c>
      <c r="AC738" s="45">
        <f>ROUND(ROUND(H728*V735,0)*Y737,0)-AA738</f>
        <v>699</v>
      </c>
      <c r="AD738" s="79"/>
    </row>
    <row r="739" ht="16.5" customHeight="1">
      <c r="A739" s="29">
        <v>61.0</v>
      </c>
      <c r="B739" s="29">
        <v>1343.0</v>
      </c>
      <c r="C739" s="518" t="s">
        <v>8690</v>
      </c>
      <c r="D739" s="389"/>
      <c r="E739" s="389"/>
      <c r="F739" s="527"/>
      <c r="G739" s="527"/>
      <c r="H739" s="527"/>
      <c r="I739" s="532"/>
      <c r="J739" s="94"/>
      <c r="K739" s="140"/>
      <c r="L739" s="140"/>
      <c r="M739" s="8"/>
      <c r="N739" s="206" t="s">
        <v>23</v>
      </c>
      <c r="O739" s="102" t="s">
        <v>24</v>
      </c>
      <c r="P739" s="533"/>
      <c r="Q739" s="533"/>
      <c r="R739" s="520"/>
      <c r="S739" s="38"/>
      <c r="T739" s="38"/>
      <c r="U739" s="6"/>
      <c r="V739" s="7"/>
      <c r="W739" s="37"/>
      <c r="X739" s="7"/>
      <c r="Y739" s="39"/>
      <c r="Z739" s="213"/>
      <c r="AA739" s="213"/>
      <c r="AB739" s="213"/>
      <c r="AC739" s="45">
        <f>ROUND(H728*Q740,0)</f>
        <v>682</v>
      </c>
      <c r="AD739" s="79"/>
    </row>
    <row r="740" ht="16.5" customHeight="1">
      <c r="A740" s="29">
        <v>61.0</v>
      </c>
      <c r="B740" s="29">
        <v>2079.0</v>
      </c>
      <c r="C740" s="518" t="s">
        <v>8691</v>
      </c>
      <c r="D740" s="389"/>
      <c r="E740" s="389"/>
      <c r="F740" s="527"/>
      <c r="G740" s="527"/>
      <c r="H740" s="527"/>
      <c r="I740" s="532"/>
      <c r="J740" s="94"/>
      <c r="K740" s="140"/>
      <c r="L740" s="140"/>
      <c r="M740" s="8"/>
      <c r="N740" s="481"/>
      <c r="O740" s="482"/>
      <c r="P740" s="83" t="s">
        <v>21</v>
      </c>
      <c r="Q740" s="528">
        <v>0.7</v>
      </c>
      <c r="R740" s="521"/>
      <c r="S740" s="53"/>
      <c r="T740" s="53"/>
      <c r="U740" s="14"/>
      <c r="V740" s="8"/>
      <c r="W740" s="52"/>
      <c r="X740" s="8"/>
      <c r="Y740" s="109"/>
      <c r="Z740" s="213" t="s">
        <v>30</v>
      </c>
      <c r="AA740" s="74">
        <v>5.0</v>
      </c>
      <c r="AB740" s="522" t="s">
        <v>31</v>
      </c>
      <c r="AC740" s="45">
        <f>ROUND(H728*Q740,0)-AA740</f>
        <v>677</v>
      </c>
      <c r="AD740" s="79"/>
    </row>
    <row r="741" ht="16.5" customHeight="1">
      <c r="A741" s="29">
        <v>61.0</v>
      </c>
      <c r="B741" s="29">
        <v>2080.0</v>
      </c>
      <c r="C741" s="518" t="s">
        <v>8692</v>
      </c>
      <c r="D741" s="389"/>
      <c r="E741" s="389"/>
      <c r="F741" s="527"/>
      <c r="G741" s="527"/>
      <c r="H741" s="527"/>
      <c r="I741" s="532"/>
      <c r="J741" s="94"/>
      <c r="K741" s="140"/>
      <c r="L741" s="140"/>
      <c r="M741" s="8"/>
      <c r="N741" s="481"/>
      <c r="O741" s="482"/>
      <c r="P741" s="14"/>
      <c r="Q741" s="14"/>
      <c r="R741" s="521"/>
      <c r="S741" s="53"/>
      <c r="T741" s="53"/>
      <c r="U741" s="14"/>
      <c r="V741" s="54"/>
      <c r="W741" s="524" t="s">
        <v>20</v>
      </c>
      <c r="X741" s="41" t="s">
        <v>21</v>
      </c>
      <c r="Y741" s="86">
        <v>0.85</v>
      </c>
      <c r="Z741" s="75"/>
      <c r="AA741" s="213"/>
      <c r="AB741" s="213"/>
      <c r="AC741" s="45">
        <f>ROUND(ROUND(H728*Q740,0)*Y741,0)</f>
        <v>580</v>
      </c>
      <c r="AD741" s="79"/>
    </row>
    <row r="742" ht="16.5" customHeight="1">
      <c r="A742" s="29">
        <v>61.0</v>
      </c>
      <c r="B742" s="29">
        <v>2081.0</v>
      </c>
      <c r="C742" s="518" t="s">
        <v>8693</v>
      </c>
      <c r="D742" s="389"/>
      <c r="E742" s="389"/>
      <c r="F742" s="527"/>
      <c r="G742" s="527"/>
      <c r="H742" s="527"/>
      <c r="I742" s="532"/>
      <c r="J742" s="94"/>
      <c r="K742" s="140"/>
      <c r="L742" s="140"/>
      <c r="M742" s="8"/>
      <c r="N742" s="535"/>
      <c r="O742" s="14"/>
      <c r="P742" s="83"/>
      <c r="Q742" s="83"/>
      <c r="R742" s="525"/>
      <c r="S742" s="180"/>
      <c r="T742" s="180"/>
      <c r="U742" s="21"/>
      <c r="V742" s="109"/>
      <c r="W742" s="484"/>
      <c r="X742" s="56"/>
      <c r="Y742" s="526"/>
      <c r="Z742" s="213" t="s">
        <v>30</v>
      </c>
      <c r="AA742" s="74">
        <v>5.0</v>
      </c>
      <c r="AB742" s="522" t="s">
        <v>31</v>
      </c>
      <c r="AC742" s="45">
        <f>ROUND(ROUND(H728*Q740,0)*Y741,0)-AA742</f>
        <v>575</v>
      </c>
      <c r="AD742" s="79"/>
    </row>
    <row r="743" ht="16.5" customHeight="1">
      <c r="A743" s="29">
        <v>61.0</v>
      </c>
      <c r="B743" s="29">
        <v>1344.0</v>
      </c>
      <c r="C743" s="518" t="s">
        <v>8694</v>
      </c>
      <c r="D743" s="389"/>
      <c r="E743" s="389"/>
      <c r="F743" s="527"/>
      <c r="G743" s="527"/>
      <c r="H743" s="527"/>
      <c r="I743" s="532"/>
      <c r="J743" s="94"/>
      <c r="K743" s="140"/>
      <c r="L743" s="140"/>
      <c r="M743" s="8"/>
      <c r="N743" s="536"/>
      <c r="O743" s="14"/>
      <c r="P743" s="14"/>
      <c r="Q743" s="14"/>
      <c r="R743" s="102" t="s">
        <v>326</v>
      </c>
      <c r="S743" s="487"/>
      <c r="T743" s="487"/>
      <c r="U743" s="41" t="s">
        <v>21</v>
      </c>
      <c r="V743" s="60">
        <v>0.7</v>
      </c>
      <c r="W743" s="37"/>
      <c r="X743" s="7"/>
      <c r="Y743" s="39"/>
      <c r="Z743" s="213"/>
      <c r="AA743" s="213"/>
      <c r="AB743" s="213"/>
      <c r="AC743" s="45">
        <f>ROUND(ROUND(H728*Q740,0)*V743,0)</f>
        <v>477</v>
      </c>
      <c r="AD743" s="79"/>
    </row>
    <row r="744" ht="16.5" customHeight="1">
      <c r="A744" s="29">
        <v>61.0</v>
      </c>
      <c r="B744" s="29">
        <v>2082.0</v>
      </c>
      <c r="C744" s="518" t="s">
        <v>8695</v>
      </c>
      <c r="D744" s="389"/>
      <c r="E744" s="389"/>
      <c r="F744" s="527"/>
      <c r="G744" s="527"/>
      <c r="H744" s="527"/>
      <c r="I744" s="532"/>
      <c r="J744" s="94"/>
      <c r="K744" s="140"/>
      <c r="L744" s="140"/>
      <c r="M744" s="8"/>
      <c r="N744" s="536"/>
      <c r="O744" s="14"/>
      <c r="P744" s="14"/>
      <c r="Q744" s="14"/>
      <c r="R744" s="482"/>
      <c r="U744" s="83"/>
      <c r="V744" s="528"/>
      <c r="W744" s="227"/>
      <c r="X744" s="22"/>
      <c r="Y744" s="109"/>
      <c r="Z744" s="213" t="s">
        <v>30</v>
      </c>
      <c r="AA744" s="74">
        <v>5.0</v>
      </c>
      <c r="AB744" s="522" t="s">
        <v>31</v>
      </c>
      <c r="AC744" s="45">
        <f>ROUND(ROUND(H728*Q740,0)*V743,0)-AA744</f>
        <v>472</v>
      </c>
      <c r="AD744" s="79"/>
    </row>
    <row r="745" ht="16.5" customHeight="1">
      <c r="A745" s="29">
        <v>61.0</v>
      </c>
      <c r="B745" s="29">
        <v>2083.0</v>
      </c>
      <c r="C745" s="518" t="s">
        <v>8696</v>
      </c>
      <c r="D745" s="389"/>
      <c r="E745" s="389"/>
      <c r="F745" s="527"/>
      <c r="G745" s="527"/>
      <c r="H745" s="527"/>
      <c r="I745" s="532"/>
      <c r="J745" s="94"/>
      <c r="K745" s="140"/>
      <c r="L745" s="140"/>
      <c r="M745" s="8"/>
      <c r="N745" s="254"/>
      <c r="O745" s="83"/>
      <c r="P745" s="83"/>
      <c r="R745" s="482"/>
      <c r="U745" s="99"/>
      <c r="V745" s="529"/>
      <c r="W745" s="524" t="s">
        <v>20</v>
      </c>
      <c r="X745" s="41" t="s">
        <v>21</v>
      </c>
      <c r="Y745" s="86">
        <v>0.85</v>
      </c>
      <c r="Z745" s="75"/>
      <c r="AA745" s="213"/>
      <c r="AB745" s="213"/>
      <c r="AC745" s="45">
        <f>ROUND(ROUND(ROUND(H728*Q740,0)*V743,0)*Y745,0)</f>
        <v>405</v>
      </c>
      <c r="AD745" s="79"/>
    </row>
    <row r="746" ht="16.5" customHeight="1">
      <c r="A746" s="29">
        <v>61.0</v>
      </c>
      <c r="B746" s="29">
        <v>2084.0</v>
      </c>
      <c r="C746" s="518" t="s">
        <v>8697</v>
      </c>
      <c r="D746" s="389"/>
      <c r="E746" s="389"/>
      <c r="F746" s="527"/>
      <c r="G746" s="527"/>
      <c r="H746" s="527"/>
      <c r="I746" s="532"/>
      <c r="J746" s="94"/>
      <c r="K746" s="140"/>
      <c r="L746" s="140"/>
      <c r="M746" s="8"/>
      <c r="N746" s="254"/>
      <c r="O746" s="83"/>
      <c r="P746" s="83"/>
      <c r="Q746" s="83"/>
      <c r="R746" s="530"/>
      <c r="S746" s="531"/>
      <c r="T746" s="24"/>
      <c r="U746" s="24"/>
      <c r="V746" s="26"/>
      <c r="W746" s="484"/>
      <c r="X746" s="56"/>
      <c r="Y746" s="526"/>
      <c r="Z746" s="213" t="s">
        <v>30</v>
      </c>
      <c r="AA746" s="74">
        <v>5.0</v>
      </c>
      <c r="AB746" s="522" t="s">
        <v>31</v>
      </c>
      <c r="AC746" s="45">
        <f>ROUND(ROUND(ROUND(H728*Q740,0)*V743,0)*Y745,0)-AA746</f>
        <v>400</v>
      </c>
      <c r="AD746" s="79"/>
    </row>
    <row r="747" ht="16.5" customHeight="1">
      <c r="A747" s="29">
        <v>61.0</v>
      </c>
      <c r="B747" s="29">
        <v>1770.0</v>
      </c>
      <c r="C747" s="518" t="s">
        <v>8698</v>
      </c>
      <c r="D747" s="389"/>
      <c r="E747" s="389"/>
      <c r="F747" s="527"/>
      <c r="G747" s="527"/>
      <c r="H747" s="527"/>
      <c r="I747" s="532"/>
      <c r="J747" s="94"/>
      <c r="K747" s="140"/>
      <c r="L747" s="140"/>
      <c r="M747" s="8"/>
      <c r="N747" s="536"/>
      <c r="O747" s="83"/>
      <c r="P747" s="528"/>
      <c r="Q747" s="486"/>
      <c r="R747" s="102" t="s">
        <v>329</v>
      </c>
      <c r="S747" s="487"/>
      <c r="T747" s="487"/>
      <c r="U747" s="83" t="s">
        <v>21</v>
      </c>
      <c r="V747" s="528">
        <v>0.85</v>
      </c>
      <c r="W747" s="37"/>
      <c r="X747" s="7"/>
      <c r="Y747" s="39"/>
      <c r="Z747" s="213"/>
      <c r="AA747" s="213"/>
      <c r="AB747" s="213"/>
      <c r="AC747" s="45">
        <f>ROUND(ROUND(H728*Q740,0)*V747,0)</f>
        <v>580</v>
      </c>
      <c r="AD747" s="79"/>
    </row>
    <row r="748" ht="16.5" customHeight="1">
      <c r="A748" s="29">
        <v>61.0</v>
      </c>
      <c r="B748" s="29">
        <v>2085.0</v>
      </c>
      <c r="C748" s="518" t="s">
        <v>8699</v>
      </c>
      <c r="D748" s="389"/>
      <c r="E748" s="389"/>
      <c r="F748" s="527"/>
      <c r="G748" s="527"/>
      <c r="H748" s="527"/>
      <c r="I748" s="532"/>
      <c r="J748" s="94"/>
      <c r="K748" s="140"/>
      <c r="L748" s="140"/>
      <c r="M748" s="8"/>
      <c r="N748" s="536"/>
      <c r="O748" s="83"/>
      <c r="P748" s="528"/>
      <c r="Q748" s="528"/>
      <c r="R748" s="482"/>
      <c r="U748" s="83"/>
      <c r="V748" s="528"/>
      <c r="W748" s="227"/>
      <c r="X748" s="22"/>
      <c r="Y748" s="109"/>
      <c r="Z748" s="213" t="s">
        <v>30</v>
      </c>
      <c r="AA748" s="74">
        <v>5.0</v>
      </c>
      <c r="AB748" s="522" t="s">
        <v>31</v>
      </c>
      <c r="AC748" s="45">
        <f>ROUND(ROUND(H728*Q740,0)*V747,0)-AA748</f>
        <v>575</v>
      </c>
      <c r="AD748" s="79"/>
    </row>
    <row r="749" ht="16.5" customHeight="1">
      <c r="A749" s="29">
        <v>61.0</v>
      </c>
      <c r="B749" s="29">
        <v>2086.0</v>
      </c>
      <c r="C749" s="518" t="s">
        <v>8700</v>
      </c>
      <c r="D749" s="389"/>
      <c r="E749" s="389"/>
      <c r="F749" s="527"/>
      <c r="G749" s="527"/>
      <c r="H749" s="527"/>
      <c r="I749" s="532"/>
      <c r="J749" s="94"/>
      <c r="K749" s="140"/>
      <c r="L749" s="140"/>
      <c r="M749" s="8"/>
      <c r="N749" s="254"/>
      <c r="O749" s="83"/>
      <c r="P749" s="528"/>
      <c r="Q749" s="528"/>
      <c r="R749" s="482"/>
      <c r="U749" s="99"/>
      <c r="V749" s="529"/>
      <c r="W749" s="524" t="s">
        <v>20</v>
      </c>
      <c r="X749" s="41" t="s">
        <v>21</v>
      </c>
      <c r="Y749" s="86">
        <v>0.85</v>
      </c>
      <c r="Z749" s="75"/>
      <c r="AA749" s="213"/>
      <c r="AB749" s="213"/>
      <c r="AC749" s="45">
        <f>ROUND(ROUND(ROUND(H728*Q740,0)*V747,0)*Y749,0)</f>
        <v>493</v>
      </c>
      <c r="AD749" s="79"/>
    </row>
    <row r="750" ht="16.5" customHeight="1">
      <c r="A750" s="29">
        <v>61.0</v>
      </c>
      <c r="B750" s="29">
        <v>2087.0</v>
      </c>
      <c r="C750" s="518" t="s">
        <v>8701</v>
      </c>
      <c r="D750" s="389"/>
      <c r="E750" s="389"/>
      <c r="F750" s="527"/>
      <c r="G750" s="527"/>
      <c r="H750" s="527"/>
      <c r="I750" s="532"/>
      <c r="J750" s="94"/>
      <c r="K750" s="140"/>
      <c r="L750" s="140"/>
      <c r="M750" s="8"/>
      <c r="N750" s="536"/>
      <c r="O750" s="83"/>
      <c r="P750" s="83"/>
      <c r="Q750" s="83"/>
      <c r="R750" s="484"/>
      <c r="S750" s="232"/>
      <c r="T750" s="232"/>
      <c r="U750" s="24"/>
      <c r="V750" s="26"/>
      <c r="W750" s="484"/>
      <c r="X750" s="56"/>
      <c r="Y750" s="526"/>
      <c r="Z750" s="213" t="s">
        <v>30</v>
      </c>
      <c r="AA750" s="74">
        <v>5.0</v>
      </c>
      <c r="AB750" s="522" t="s">
        <v>31</v>
      </c>
      <c r="AC750" s="45">
        <f>ROUND(ROUND(ROUND(H728*Q740,0)*V747,0)*Y749,0)-AA750</f>
        <v>488</v>
      </c>
      <c r="AD750" s="79"/>
    </row>
    <row r="751" ht="16.5" customHeight="1">
      <c r="A751" s="29">
        <v>61.0</v>
      </c>
      <c r="B751" s="29">
        <v>2088.0</v>
      </c>
      <c r="C751" s="518" t="s">
        <v>8702</v>
      </c>
      <c r="D751" s="389"/>
      <c r="E751" s="389"/>
      <c r="F751" s="527"/>
      <c r="G751" s="527"/>
      <c r="H751" s="527"/>
      <c r="I751" s="532"/>
      <c r="J751" s="94"/>
      <c r="K751" s="140"/>
      <c r="L751" s="140"/>
      <c r="M751" s="8"/>
      <c r="N751" s="536"/>
      <c r="O751" s="102" t="s">
        <v>27</v>
      </c>
      <c r="P751" s="533"/>
      <c r="Q751" s="533"/>
      <c r="R751" s="520"/>
      <c r="S751" s="38"/>
      <c r="T751" s="99"/>
      <c r="U751" s="38"/>
      <c r="V751" s="6"/>
      <c r="W751" s="37"/>
      <c r="X751" s="7"/>
      <c r="Y751" s="39"/>
      <c r="Z751" s="213"/>
      <c r="AA751" s="213"/>
      <c r="AB751" s="213"/>
      <c r="AC751" s="45">
        <f>ROUND(H728*Q752,0)</f>
        <v>487</v>
      </c>
      <c r="AD751" s="79"/>
    </row>
    <row r="752" ht="16.5" customHeight="1">
      <c r="A752" s="29">
        <v>61.0</v>
      </c>
      <c r="B752" s="29">
        <v>2089.0</v>
      </c>
      <c r="C752" s="518" t="s">
        <v>8703</v>
      </c>
      <c r="D752" s="389"/>
      <c r="E752" s="389"/>
      <c r="F752" s="527"/>
      <c r="G752" s="527"/>
      <c r="H752" s="527"/>
      <c r="I752" s="532"/>
      <c r="J752" s="94"/>
      <c r="K752" s="140"/>
      <c r="L752" s="140"/>
      <c r="M752" s="8"/>
      <c r="N752" s="535"/>
      <c r="O752" s="482"/>
      <c r="P752" s="83" t="s">
        <v>21</v>
      </c>
      <c r="Q752" s="528">
        <v>0.5</v>
      </c>
      <c r="R752" s="521"/>
      <c r="S752" s="53"/>
      <c r="T752" s="99"/>
      <c r="U752" s="53"/>
      <c r="V752" s="14"/>
      <c r="W752" s="52"/>
      <c r="X752" s="8"/>
      <c r="Y752" s="109"/>
      <c r="Z752" s="213" t="s">
        <v>30</v>
      </c>
      <c r="AA752" s="74">
        <v>5.0</v>
      </c>
      <c r="AB752" s="522" t="s">
        <v>31</v>
      </c>
      <c r="AC752" s="45">
        <f>ROUND(H728*Q752,0)-AA752</f>
        <v>482</v>
      </c>
      <c r="AD752" s="79"/>
    </row>
    <row r="753" ht="16.5" customHeight="1">
      <c r="A753" s="29">
        <v>61.0</v>
      </c>
      <c r="B753" s="29">
        <v>2090.0</v>
      </c>
      <c r="C753" s="518" t="s">
        <v>8704</v>
      </c>
      <c r="D753" s="389"/>
      <c r="E753" s="389"/>
      <c r="F753" s="527"/>
      <c r="G753" s="527"/>
      <c r="H753" s="527"/>
      <c r="I753" s="532"/>
      <c r="J753" s="94"/>
      <c r="K753" s="140"/>
      <c r="L753" s="140"/>
      <c r="M753" s="8"/>
      <c r="N753" s="535"/>
      <c r="O753" s="482"/>
      <c r="P753" s="14"/>
      <c r="Q753" s="14"/>
      <c r="R753" s="521"/>
      <c r="S753" s="53"/>
      <c r="T753" s="99"/>
      <c r="U753" s="53"/>
      <c r="V753" s="14"/>
      <c r="W753" s="524" t="s">
        <v>20</v>
      </c>
      <c r="X753" s="41" t="s">
        <v>21</v>
      </c>
      <c r="Y753" s="86">
        <v>0.85</v>
      </c>
      <c r="Z753" s="75"/>
      <c r="AA753" s="213"/>
      <c r="AB753" s="213"/>
      <c r="AC753" s="45">
        <f>ROUND(ROUND(H728*Q752,0)*Y753,0)</f>
        <v>414</v>
      </c>
      <c r="AD753" s="79"/>
    </row>
    <row r="754" ht="16.5" customHeight="1">
      <c r="A754" s="29">
        <v>61.0</v>
      </c>
      <c r="B754" s="29">
        <v>2091.0</v>
      </c>
      <c r="C754" s="518" t="s">
        <v>8705</v>
      </c>
      <c r="D754" s="389"/>
      <c r="E754" s="389"/>
      <c r="F754" s="527"/>
      <c r="G754" s="527"/>
      <c r="H754" s="527"/>
      <c r="I754" s="532"/>
      <c r="J754" s="94"/>
      <c r="K754" s="140"/>
      <c r="L754" s="140"/>
      <c r="M754" s="8"/>
      <c r="N754" s="535"/>
      <c r="O754" s="14"/>
      <c r="P754" s="83"/>
      <c r="Q754" s="83"/>
      <c r="R754" s="525"/>
      <c r="S754" s="180"/>
      <c r="T754" s="24"/>
      <c r="U754" s="180"/>
      <c r="V754" s="21"/>
      <c r="W754" s="484"/>
      <c r="X754" s="56"/>
      <c r="Y754" s="526"/>
      <c r="Z754" s="213" t="s">
        <v>30</v>
      </c>
      <c r="AA754" s="74">
        <v>5.0</v>
      </c>
      <c r="AB754" s="522" t="s">
        <v>31</v>
      </c>
      <c r="AC754" s="45">
        <f>ROUND(ROUND(H728*Q752,0)*Y753,0)-AA754</f>
        <v>409</v>
      </c>
      <c r="AD754" s="79"/>
    </row>
    <row r="755" ht="16.5" customHeight="1">
      <c r="A755" s="29">
        <v>61.0</v>
      </c>
      <c r="B755" s="29">
        <v>2092.0</v>
      </c>
      <c r="C755" s="518" t="s">
        <v>8706</v>
      </c>
      <c r="D755" s="389"/>
      <c r="E755" s="389"/>
      <c r="F755" s="527"/>
      <c r="G755" s="527"/>
      <c r="H755" s="527"/>
      <c r="I755" s="532"/>
      <c r="J755" s="94"/>
      <c r="K755" s="140"/>
      <c r="L755" s="140"/>
      <c r="M755" s="8"/>
      <c r="N755" s="536"/>
      <c r="O755" s="14"/>
      <c r="P755" s="14"/>
      <c r="Q755" s="14"/>
      <c r="R755" s="102" t="s">
        <v>326</v>
      </c>
      <c r="S755" s="487"/>
      <c r="T755" s="487"/>
      <c r="U755" s="41" t="s">
        <v>21</v>
      </c>
      <c r="V755" s="60">
        <v>0.7</v>
      </c>
      <c r="W755" s="37"/>
      <c r="X755" s="7"/>
      <c r="Y755" s="39"/>
      <c r="Z755" s="213"/>
      <c r="AA755" s="213"/>
      <c r="AB755" s="213"/>
      <c r="AC755" s="45">
        <f>ROUND(ROUND(H728*Q752,0)*V755,0)</f>
        <v>341</v>
      </c>
      <c r="AD755" s="79"/>
    </row>
    <row r="756" ht="16.5" customHeight="1">
      <c r="A756" s="29">
        <v>61.0</v>
      </c>
      <c r="B756" s="29">
        <v>2093.0</v>
      </c>
      <c r="C756" s="518" t="s">
        <v>8707</v>
      </c>
      <c r="D756" s="389"/>
      <c r="E756" s="389"/>
      <c r="F756" s="527"/>
      <c r="G756" s="527"/>
      <c r="H756" s="527"/>
      <c r="I756" s="532"/>
      <c r="J756" s="94"/>
      <c r="K756" s="140"/>
      <c r="L756" s="140"/>
      <c r="M756" s="8"/>
      <c r="N756" s="536"/>
      <c r="O756" s="14"/>
      <c r="P756" s="14"/>
      <c r="Q756" s="14"/>
      <c r="R756" s="482"/>
      <c r="U756" s="83"/>
      <c r="V756" s="528"/>
      <c r="W756" s="227"/>
      <c r="X756" s="22"/>
      <c r="Y756" s="109"/>
      <c r="Z756" s="213" t="s">
        <v>30</v>
      </c>
      <c r="AA756" s="74">
        <v>5.0</v>
      </c>
      <c r="AB756" s="522" t="s">
        <v>31</v>
      </c>
      <c r="AC756" s="45">
        <f>ROUND(ROUND(H728*Q752,0)*V755,0)-AA756</f>
        <v>336</v>
      </c>
      <c r="AD756" s="79"/>
    </row>
    <row r="757" ht="16.5" customHeight="1">
      <c r="A757" s="29">
        <v>61.0</v>
      </c>
      <c r="B757" s="29">
        <v>2094.0</v>
      </c>
      <c r="C757" s="518" t="s">
        <v>8708</v>
      </c>
      <c r="D757" s="389"/>
      <c r="E757" s="389"/>
      <c r="F757" s="527"/>
      <c r="G757" s="527"/>
      <c r="H757" s="527"/>
      <c r="I757" s="532"/>
      <c r="J757" s="94"/>
      <c r="K757" s="140"/>
      <c r="L757" s="140"/>
      <c r="M757" s="8"/>
      <c r="N757" s="254"/>
      <c r="O757" s="83"/>
      <c r="P757" s="83"/>
      <c r="R757" s="482"/>
      <c r="U757" s="99"/>
      <c r="V757" s="529"/>
      <c r="W757" s="524" t="s">
        <v>20</v>
      </c>
      <c r="X757" s="41" t="s">
        <v>21</v>
      </c>
      <c r="Y757" s="86">
        <v>0.85</v>
      </c>
      <c r="Z757" s="75"/>
      <c r="AA757" s="213"/>
      <c r="AB757" s="213"/>
      <c r="AC757" s="45">
        <f>ROUND(ROUND(ROUND(H728*Q752,0)*V755,0)*Y757,0)</f>
        <v>290</v>
      </c>
      <c r="AD757" s="79"/>
    </row>
    <row r="758" ht="16.5" customHeight="1">
      <c r="A758" s="29">
        <v>61.0</v>
      </c>
      <c r="B758" s="29">
        <v>2095.0</v>
      </c>
      <c r="C758" s="518" t="s">
        <v>8709</v>
      </c>
      <c r="D758" s="389"/>
      <c r="E758" s="389"/>
      <c r="F758" s="527"/>
      <c r="G758" s="527"/>
      <c r="H758" s="527"/>
      <c r="I758" s="532"/>
      <c r="J758" s="94"/>
      <c r="K758" s="140"/>
      <c r="L758" s="140"/>
      <c r="M758" s="8"/>
      <c r="N758" s="254"/>
      <c r="O758" s="83"/>
      <c r="P758" s="83"/>
      <c r="Q758" s="83"/>
      <c r="R758" s="530"/>
      <c r="S758" s="531"/>
      <c r="T758" s="24"/>
      <c r="U758" s="24"/>
      <c r="V758" s="26"/>
      <c r="W758" s="484"/>
      <c r="X758" s="56"/>
      <c r="Y758" s="526"/>
      <c r="Z758" s="213" t="s">
        <v>30</v>
      </c>
      <c r="AA758" s="74">
        <v>5.0</v>
      </c>
      <c r="AB758" s="522" t="s">
        <v>31</v>
      </c>
      <c r="AC758" s="45">
        <f>ROUND(ROUND(ROUND(H728*Q752,0)*V755,0)*Y757,0)-AA758</f>
        <v>285</v>
      </c>
      <c r="AD758" s="79"/>
    </row>
    <row r="759" ht="16.5" customHeight="1">
      <c r="A759" s="29">
        <v>61.0</v>
      </c>
      <c r="B759" s="29">
        <v>2096.0</v>
      </c>
      <c r="C759" s="518" t="s">
        <v>8710</v>
      </c>
      <c r="D759" s="389"/>
      <c r="E759" s="389"/>
      <c r="F759" s="527"/>
      <c r="G759" s="527"/>
      <c r="H759" s="527"/>
      <c r="I759" s="532"/>
      <c r="J759" s="94"/>
      <c r="K759" s="140"/>
      <c r="L759" s="140"/>
      <c r="M759" s="8"/>
      <c r="N759" s="536"/>
      <c r="O759" s="83"/>
      <c r="P759" s="528"/>
      <c r="Q759" s="486"/>
      <c r="R759" s="102" t="s">
        <v>329</v>
      </c>
      <c r="S759" s="487"/>
      <c r="T759" s="487"/>
      <c r="U759" s="83" t="s">
        <v>21</v>
      </c>
      <c r="V759" s="528">
        <v>0.85</v>
      </c>
      <c r="W759" s="37"/>
      <c r="X759" s="7"/>
      <c r="Y759" s="39"/>
      <c r="Z759" s="213"/>
      <c r="AA759" s="213"/>
      <c r="AB759" s="213"/>
      <c r="AC759" s="45">
        <f>ROUND(ROUND(H728*Q752,0)*V759,0)</f>
        <v>414</v>
      </c>
      <c r="AD759" s="79"/>
    </row>
    <row r="760" ht="16.5" customHeight="1">
      <c r="A760" s="29">
        <v>61.0</v>
      </c>
      <c r="B760" s="29">
        <v>2097.0</v>
      </c>
      <c r="C760" s="518" t="s">
        <v>8711</v>
      </c>
      <c r="D760" s="389"/>
      <c r="E760" s="389"/>
      <c r="F760" s="527"/>
      <c r="G760" s="527"/>
      <c r="H760" s="527"/>
      <c r="I760" s="532"/>
      <c r="J760" s="94"/>
      <c r="K760" s="140"/>
      <c r="L760" s="140"/>
      <c r="M760" s="8"/>
      <c r="N760" s="536"/>
      <c r="O760" s="83"/>
      <c r="P760" s="528"/>
      <c r="Q760" s="528"/>
      <c r="R760" s="482"/>
      <c r="U760" s="83"/>
      <c r="V760" s="528"/>
      <c r="W760" s="227"/>
      <c r="X760" s="22"/>
      <c r="Y760" s="109"/>
      <c r="Z760" s="213" t="s">
        <v>30</v>
      </c>
      <c r="AA760" s="74">
        <v>5.0</v>
      </c>
      <c r="AB760" s="522" t="s">
        <v>31</v>
      </c>
      <c r="AC760" s="45">
        <f>ROUND(ROUND(H728*Q752,0)*V759,0)-AA760</f>
        <v>409</v>
      </c>
      <c r="AD760" s="79"/>
    </row>
    <row r="761" ht="16.5" customHeight="1">
      <c r="A761" s="29">
        <v>61.0</v>
      </c>
      <c r="B761" s="29">
        <v>2098.0</v>
      </c>
      <c r="C761" s="518" t="s">
        <v>8712</v>
      </c>
      <c r="D761" s="389"/>
      <c r="E761" s="389"/>
      <c r="F761" s="527"/>
      <c r="G761" s="527"/>
      <c r="H761" s="527"/>
      <c r="I761" s="532"/>
      <c r="J761" s="94"/>
      <c r="K761" s="140"/>
      <c r="L761" s="140"/>
      <c r="M761" s="8"/>
      <c r="N761" s="254"/>
      <c r="O761" s="83"/>
      <c r="P761" s="528"/>
      <c r="Q761" s="528"/>
      <c r="R761" s="482"/>
      <c r="U761" s="99"/>
      <c r="V761" s="529"/>
      <c r="W761" s="524" t="s">
        <v>20</v>
      </c>
      <c r="X761" s="41" t="s">
        <v>21</v>
      </c>
      <c r="Y761" s="86">
        <v>0.85</v>
      </c>
      <c r="Z761" s="75"/>
      <c r="AA761" s="213"/>
      <c r="AB761" s="213"/>
      <c r="AC761" s="45">
        <f>ROUND(ROUND(ROUND(H728*Q752,0)*V759,0)*Y761,0)</f>
        <v>352</v>
      </c>
      <c r="AD761" s="79"/>
    </row>
    <row r="762" ht="16.5" customHeight="1">
      <c r="A762" s="29">
        <v>61.0</v>
      </c>
      <c r="B762" s="29">
        <v>2099.0</v>
      </c>
      <c r="C762" s="518" t="s">
        <v>8713</v>
      </c>
      <c r="D762" s="389"/>
      <c r="E762" s="389"/>
      <c r="F762" s="527"/>
      <c r="G762" s="527"/>
      <c r="H762" s="527"/>
      <c r="I762" s="532"/>
      <c r="J762" s="94"/>
      <c r="K762" s="140"/>
      <c r="L762" s="140"/>
      <c r="M762" s="8"/>
      <c r="N762" s="537"/>
      <c r="O762" s="83"/>
      <c r="P762" s="83"/>
      <c r="Q762" s="83"/>
      <c r="R762" s="484"/>
      <c r="S762" s="232"/>
      <c r="T762" s="232"/>
      <c r="U762" s="24"/>
      <c r="V762" s="26"/>
      <c r="W762" s="484"/>
      <c r="X762" s="56"/>
      <c r="Y762" s="526"/>
      <c r="Z762" s="213" t="s">
        <v>30</v>
      </c>
      <c r="AA762" s="74">
        <v>5.0</v>
      </c>
      <c r="AB762" s="522" t="s">
        <v>31</v>
      </c>
      <c r="AC762" s="45">
        <f>ROUND(ROUND(ROUND(H728*Q752,0)*V759,0)*Y761,0)-AA762</f>
        <v>347</v>
      </c>
      <c r="AD762" s="79"/>
    </row>
    <row r="763" ht="16.5" customHeight="1">
      <c r="A763" s="29">
        <v>61.0</v>
      </c>
      <c r="B763" s="29">
        <v>1345.0</v>
      </c>
      <c r="C763" s="518" t="s">
        <v>8714</v>
      </c>
      <c r="D763" s="389"/>
      <c r="E763" s="389"/>
      <c r="F763" s="527"/>
      <c r="G763" s="527"/>
      <c r="H763" s="527"/>
      <c r="I763" s="532"/>
      <c r="J763" s="130" t="s">
        <v>7983</v>
      </c>
      <c r="K763" s="538"/>
      <c r="L763" s="538"/>
      <c r="M763" s="538"/>
      <c r="N763" s="37"/>
      <c r="O763" s="7"/>
      <c r="P763" s="7"/>
      <c r="Q763" s="7"/>
      <c r="R763" s="520"/>
      <c r="S763" s="38"/>
      <c r="T763" s="38"/>
      <c r="U763" s="6"/>
      <c r="V763" s="7"/>
      <c r="W763" s="37"/>
      <c r="X763" s="7"/>
      <c r="Y763" s="39"/>
      <c r="Z763" s="213"/>
      <c r="AA763" s="213"/>
      <c r="AB763" s="213"/>
      <c r="AC763" s="45">
        <f>ROUND(H728*M764,0)</f>
        <v>940</v>
      </c>
      <c r="AD763" s="79"/>
    </row>
    <row r="764" ht="16.5" customHeight="1">
      <c r="A764" s="29">
        <v>61.0</v>
      </c>
      <c r="B764" s="29">
        <v>2100.0</v>
      </c>
      <c r="C764" s="518" t="s">
        <v>8715</v>
      </c>
      <c r="D764" s="231"/>
      <c r="E764" s="231"/>
      <c r="F764" s="174"/>
      <c r="G764" s="174"/>
      <c r="H764" s="174"/>
      <c r="I764" s="523"/>
      <c r="J764" s="482"/>
      <c r="K764" s="539"/>
      <c r="L764" s="83" t="s">
        <v>21</v>
      </c>
      <c r="M764" s="540">
        <v>0.965</v>
      </c>
      <c r="N764" s="52"/>
      <c r="O764" s="8"/>
      <c r="P764" s="8"/>
      <c r="Q764" s="8"/>
      <c r="R764" s="521"/>
      <c r="S764" s="53"/>
      <c r="T764" s="53"/>
      <c r="U764" s="14"/>
      <c r="V764" s="8"/>
      <c r="W764" s="52"/>
      <c r="X764" s="8"/>
      <c r="Y764" s="109"/>
      <c r="Z764" s="213" t="s">
        <v>30</v>
      </c>
      <c r="AA764" s="74">
        <v>5.0</v>
      </c>
      <c r="AB764" s="522" t="s">
        <v>31</v>
      </c>
      <c r="AC764" s="45">
        <f>ROUND(H728*M764,0)-AA764</f>
        <v>935</v>
      </c>
      <c r="AD764" s="79"/>
    </row>
    <row r="765" ht="16.5" customHeight="1">
      <c r="A765" s="29">
        <v>61.0</v>
      </c>
      <c r="B765" s="29">
        <v>2101.0</v>
      </c>
      <c r="C765" s="518" t="s">
        <v>8716</v>
      </c>
      <c r="D765" s="231"/>
      <c r="E765" s="231"/>
      <c r="F765" s="174"/>
      <c r="G765" s="174"/>
      <c r="H765" s="174"/>
      <c r="I765" s="523"/>
      <c r="J765" s="482"/>
      <c r="K765" s="140"/>
      <c r="L765" s="140"/>
      <c r="M765" s="8"/>
      <c r="N765" s="52"/>
      <c r="O765" s="8"/>
      <c r="P765" s="8"/>
      <c r="Q765" s="8"/>
      <c r="R765" s="521"/>
      <c r="S765" s="53"/>
      <c r="T765" s="53"/>
      <c r="U765" s="14"/>
      <c r="V765" s="54"/>
      <c r="W765" s="524" t="s">
        <v>20</v>
      </c>
      <c r="X765" s="41" t="s">
        <v>21</v>
      </c>
      <c r="Y765" s="86">
        <v>0.85</v>
      </c>
      <c r="Z765" s="75"/>
      <c r="AA765" s="213"/>
      <c r="AB765" s="213"/>
      <c r="AC765" s="45">
        <f>ROUND(ROUND(H728*M764,0)*Y765,0)</f>
        <v>799</v>
      </c>
      <c r="AD765" s="79"/>
    </row>
    <row r="766" ht="16.5" customHeight="1">
      <c r="A766" s="29">
        <v>61.0</v>
      </c>
      <c r="B766" s="29">
        <v>2102.0</v>
      </c>
      <c r="C766" s="518" t="s">
        <v>8717</v>
      </c>
      <c r="D766" s="231"/>
      <c r="E766" s="231"/>
      <c r="F766" s="527"/>
      <c r="G766" s="527"/>
      <c r="H766" s="527"/>
      <c r="I766" s="532"/>
      <c r="J766" s="94"/>
      <c r="K766" s="140"/>
      <c r="L766" s="140"/>
      <c r="M766" s="8"/>
      <c r="N766" s="52"/>
      <c r="O766" s="8"/>
      <c r="P766" s="8"/>
      <c r="Q766" s="8"/>
      <c r="R766" s="525"/>
      <c r="S766" s="180"/>
      <c r="T766" s="180"/>
      <c r="U766" s="21"/>
      <c r="V766" s="109"/>
      <c r="W766" s="484"/>
      <c r="X766" s="56"/>
      <c r="Y766" s="526"/>
      <c r="Z766" s="213" t="s">
        <v>30</v>
      </c>
      <c r="AA766" s="74">
        <v>5.0</v>
      </c>
      <c r="AB766" s="522" t="s">
        <v>31</v>
      </c>
      <c r="AC766" s="45">
        <f>ROUND(ROUND(H728*M764,0)*Y765,0)-AA766</f>
        <v>794</v>
      </c>
      <c r="AD766" s="79"/>
    </row>
    <row r="767" ht="16.5" customHeight="1">
      <c r="A767" s="29">
        <v>61.0</v>
      </c>
      <c r="B767" s="29">
        <v>1346.0</v>
      </c>
      <c r="C767" s="518" t="s">
        <v>8718</v>
      </c>
      <c r="D767" s="231"/>
      <c r="E767" s="231"/>
      <c r="F767" s="527"/>
      <c r="G767" s="527"/>
      <c r="H767" s="527"/>
      <c r="I767" s="532"/>
      <c r="J767" s="94"/>
      <c r="K767" s="140"/>
      <c r="L767" s="140"/>
      <c r="M767" s="8"/>
      <c r="N767" s="52"/>
      <c r="O767" s="8"/>
      <c r="P767" s="8"/>
      <c r="Q767" s="8"/>
      <c r="R767" s="102" t="s">
        <v>326</v>
      </c>
      <c r="S767" s="487"/>
      <c r="T767" s="487"/>
      <c r="U767" s="41" t="s">
        <v>21</v>
      </c>
      <c r="V767" s="60">
        <v>0.7</v>
      </c>
      <c r="W767" s="37"/>
      <c r="X767" s="7"/>
      <c r="Y767" s="39"/>
      <c r="Z767" s="213"/>
      <c r="AA767" s="213"/>
      <c r="AB767" s="213"/>
      <c r="AC767" s="45">
        <f>ROUND(ROUND(H728*M764,0)*V767,0)</f>
        <v>658</v>
      </c>
      <c r="AD767" s="79"/>
    </row>
    <row r="768" ht="16.5" customHeight="1">
      <c r="A768" s="29">
        <v>61.0</v>
      </c>
      <c r="B768" s="29">
        <v>2103.0</v>
      </c>
      <c r="C768" s="518" t="s">
        <v>8719</v>
      </c>
      <c r="D768" s="231"/>
      <c r="E768" s="231"/>
      <c r="F768" s="527"/>
      <c r="G768" s="527"/>
      <c r="H768" s="8"/>
      <c r="I768" s="144"/>
      <c r="J768" s="94"/>
      <c r="K768" s="140"/>
      <c r="L768" s="140"/>
      <c r="M768" s="8"/>
      <c r="N768" s="52"/>
      <c r="O768" s="8"/>
      <c r="P768" s="8"/>
      <c r="Q768" s="8"/>
      <c r="R768" s="482"/>
      <c r="U768" s="83"/>
      <c r="V768" s="528"/>
      <c r="W768" s="227"/>
      <c r="X768" s="22"/>
      <c r="Y768" s="109"/>
      <c r="Z768" s="213" t="s">
        <v>30</v>
      </c>
      <c r="AA768" s="74">
        <v>5.0</v>
      </c>
      <c r="AB768" s="522" t="s">
        <v>31</v>
      </c>
      <c r="AC768" s="45">
        <f>ROUND(ROUND(H728*M764,0)*V767,0)-AA768</f>
        <v>653</v>
      </c>
      <c r="AD768" s="79"/>
    </row>
    <row r="769" ht="16.5" customHeight="1">
      <c r="A769" s="29">
        <v>61.0</v>
      </c>
      <c r="B769" s="29">
        <v>2104.0</v>
      </c>
      <c r="C769" s="518" t="s">
        <v>8720</v>
      </c>
      <c r="D769" s="389"/>
      <c r="E769" s="231"/>
      <c r="F769" s="113"/>
      <c r="G769" s="113"/>
      <c r="H769" s="8"/>
      <c r="I769" s="144"/>
      <c r="J769" s="94"/>
      <c r="K769" s="140"/>
      <c r="L769" s="140"/>
      <c r="M769" s="8"/>
      <c r="N769" s="52"/>
      <c r="O769" s="8"/>
      <c r="P769" s="8"/>
      <c r="Q769" s="8"/>
      <c r="R769" s="482"/>
      <c r="U769" s="99"/>
      <c r="V769" s="529"/>
      <c r="W769" s="524" t="s">
        <v>20</v>
      </c>
      <c r="X769" s="41" t="s">
        <v>21</v>
      </c>
      <c r="Y769" s="86">
        <v>0.85</v>
      </c>
      <c r="Z769" s="75"/>
      <c r="AA769" s="213"/>
      <c r="AB769" s="213"/>
      <c r="AC769" s="45">
        <f>ROUND(ROUND(ROUND(H728*M764,0)*V767,0)*Y769,0)</f>
        <v>559</v>
      </c>
      <c r="AD769" s="79"/>
    </row>
    <row r="770" ht="16.5" customHeight="1">
      <c r="A770" s="29">
        <v>61.0</v>
      </c>
      <c r="B770" s="29">
        <v>2105.0</v>
      </c>
      <c r="C770" s="518" t="s">
        <v>8721</v>
      </c>
      <c r="D770" s="389"/>
      <c r="E770" s="231"/>
      <c r="F770" s="113"/>
      <c r="G770" s="113"/>
      <c r="H770" s="8"/>
      <c r="I770" s="144"/>
      <c r="J770" s="94"/>
      <c r="K770" s="140"/>
      <c r="L770" s="140"/>
      <c r="M770" s="8"/>
      <c r="N770" s="52"/>
      <c r="O770" s="8"/>
      <c r="P770" s="8"/>
      <c r="Q770" s="8"/>
      <c r="R770" s="530"/>
      <c r="S770" s="531"/>
      <c r="T770" s="24"/>
      <c r="U770" s="24"/>
      <c r="V770" s="26"/>
      <c r="W770" s="484"/>
      <c r="X770" s="56"/>
      <c r="Y770" s="526"/>
      <c r="Z770" s="213" t="s">
        <v>30</v>
      </c>
      <c r="AA770" s="74">
        <v>5.0</v>
      </c>
      <c r="AB770" s="522" t="s">
        <v>31</v>
      </c>
      <c r="AC770" s="45">
        <f>ROUND(ROUND(ROUND(H728*M764,0)*V767,0)*Y769,0)-AA770</f>
        <v>554</v>
      </c>
      <c r="AD770" s="79"/>
    </row>
    <row r="771" ht="16.5" customHeight="1">
      <c r="A771" s="29">
        <v>61.0</v>
      </c>
      <c r="B771" s="29">
        <v>1771.0</v>
      </c>
      <c r="C771" s="518" t="s">
        <v>8722</v>
      </c>
      <c r="D771" s="389"/>
      <c r="E771" s="231"/>
      <c r="F771" s="113"/>
      <c r="G771" s="113"/>
      <c r="H771" s="8"/>
      <c r="I771" s="144"/>
      <c r="J771" s="94"/>
      <c r="K771" s="140"/>
      <c r="L771" s="140"/>
      <c r="M771" s="8"/>
      <c r="N771" s="52"/>
      <c r="O771" s="8"/>
      <c r="P771" s="8"/>
      <c r="Q771" s="54"/>
      <c r="R771" s="102" t="s">
        <v>329</v>
      </c>
      <c r="S771" s="487"/>
      <c r="T771" s="487"/>
      <c r="U771" s="83" t="s">
        <v>21</v>
      </c>
      <c r="V771" s="528">
        <v>0.85</v>
      </c>
      <c r="W771" s="37"/>
      <c r="X771" s="7"/>
      <c r="Y771" s="39"/>
      <c r="Z771" s="213"/>
      <c r="AA771" s="213"/>
      <c r="AB771" s="213"/>
      <c r="AC771" s="45">
        <f>ROUND(ROUND(H728*M764,0)*V771,0)</f>
        <v>799</v>
      </c>
      <c r="AD771" s="79"/>
    </row>
    <row r="772" ht="16.5" customHeight="1">
      <c r="A772" s="29">
        <v>61.0</v>
      </c>
      <c r="B772" s="29">
        <v>2106.0</v>
      </c>
      <c r="C772" s="518" t="s">
        <v>8723</v>
      </c>
      <c r="D772" s="389"/>
      <c r="E772" s="231"/>
      <c r="F772" s="113"/>
      <c r="G772" s="113"/>
      <c r="H772" s="8"/>
      <c r="I772" s="144"/>
      <c r="J772" s="94"/>
      <c r="K772" s="140"/>
      <c r="L772" s="140"/>
      <c r="M772" s="8"/>
      <c r="N772" s="52"/>
      <c r="O772" s="8"/>
      <c r="P772" s="8"/>
      <c r="Q772" s="8"/>
      <c r="R772" s="482"/>
      <c r="U772" s="83"/>
      <c r="V772" s="528"/>
      <c r="W772" s="227"/>
      <c r="X772" s="22"/>
      <c r="Y772" s="109"/>
      <c r="Z772" s="213" t="s">
        <v>30</v>
      </c>
      <c r="AA772" s="74">
        <v>5.0</v>
      </c>
      <c r="AB772" s="522" t="s">
        <v>31</v>
      </c>
      <c r="AC772" s="45">
        <f>ROUND(ROUND(H728*M764,0)*V771,0)-AA772</f>
        <v>794</v>
      </c>
      <c r="AD772" s="79"/>
    </row>
    <row r="773" ht="16.5" customHeight="1">
      <c r="A773" s="29">
        <v>61.0</v>
      </c>
      <c r="B773" s="29">
        <v>2107.0</v>
      </c>
      <c r="C773" s="518" t="s">
        <v>8724</v>
      </c>
      <c r="D773" s="389"/>
      <c r="E773" s="231"/>
      <c r="F773" s="527"/>
      <c r="G773" s="527"/>
      <c r="H773" s="527"/>
      <c r="I773" s="532"/>
      <c r="J773" s="94"/>
      <c r="K773" s="140"/>
      <c r="L773" s="140"/>
      <c r="M773" s="8"/>
      <c r="N773" s="52"/>
      <c r="O773" s="8"/>
      <c r="P773" s="8"/>
      <c r="Q773" s="8"/>
      <c r="R773" s="482"/>
      <c r="U773" s="99"/>
      <c r="V773" s="529"/>
      <c r="W773" s="524" t="s">
        <v>20</v>
      </c>
      <c r="X773" s="41" t="s">
        <v>21</v>
      </c>
      <c r="Y773" s="86">
        <v>0.85</v>
      </c>
      <c r="Z773" s="75"/>
      <c r="AA773" s="213"/>
      <c r="AB773" s="213"/>
      <c r="AC773" s="45">
        <f>ROUND(ROUND(ROUND(H728*M764,0)*V771,0)*Y773,0)</f>
        <v>679</v>
      </c>
      <c r="AD773" s="79"/>
    </row>
    <row r="774" ht="16.5" customHeight="1">
      <c r="A774" s="29">
        <v>61.0</v>
      </c>
      <c r="B774" s="29">
        <v>2108.0</v>
      </c>
      <c r="C774" s="518" t="s">
        <v>8725</v>
      </c>
      <c r="D774" s="389"/>
      <c r="E774" s="231"/>
      <c r="F774" s="527"/>
      <c r="G774" s="527"/>
      <c r="H774" s="527"/>
      <c r="I774" s="532"/>
      <c r="J774" s="94"/>
      <c r="K774" s="140"/>
      <c r="L774" s="140"/>
      <c r="M774" s="8"/>
      <c r="N774" s="227"/>
      <c r="O774" s="22"/>
      <c r="P774" s="22"/>
      <c r="Q774" s="109"/>
      <c r="R774" s="484"/>
      <c r="S774" s="232"/>
      <c r="T774" s="232"/>
      <c r="U774" s="24"/>
      <c r="V774" s="26"/>
      <c r="W774" s="484"/>
      <c r="X774" s="56"/>
      <c r="Y774" s="526"/>
      <c r="Z774" s="213" t="s">
        <v>30</v>
      </c>
      <c r="AA774" s="74">
        <v>5.0</v>
      </c>
      <c r="AB774" s="522" t="s">
        <v>31</v>
      </c>
      <c r="AC774" s="45">
        <f>ROUND(ROUND(ROUND(H728*M764,0)*V771,0)*Y773,0)-AA774</f>
        <v>674</v>
      </c>
      <c r="AD774" s="79"/>
    </row>
    <row r="775" ht="16.5" customHeight="1">
      <c r="A775" s="29">
        <v>61.0</v>
      </c>
      <c r="B775" s="29">
        <v>1347.0</v>
      </c>
      <c r="C775" s="518" t="s">
        <v>8726</v>
      </c>
      <c r="D775" s="389"/>
      <c r="E775" s="389"/>
      <c r="F775" s="527"/>
      <c r="G775" s="527"/>
      <c r="H775" s="527"/>
      <c r="I775" s="532"/>
      <c r="J775" s="94"/>
      <c r="K775" s="140"/>
      <c r="L775" s="140"/>
      <c r="M775" s="8"/>
      <c r="N775" s="206" t="s">
        <v>23</v>
      </c>
      <c r="O775" s="102" t="s">
        <v>24</v>
      </c>
      <c r="P775" s="533"/>
      <c r="Q775" s="533"/>
      <c r="R775" s="520"/>
      <c r="S775" s="38"/>
      <c r="T775" s="38"/>
      <c r="U775" s="6"/>
      <c r="V775" s="7"/>
      <c r="W775" s="37"/>
      <c r="X775" s="7"/>
      <c r="Y775" s="39"/>
      <c r="Z775" s="213"/>
      <c r="AA775" s="213"/>
      <c r="AB775" s="213"/>
      <c r="AC775" s="45">
        <f>ROUND(ROUND(H728*M764,0)*Q776,0)</f>
        <v>658</v>
      </c>
      <c r="AD775" s="79"/>
    </row>
    <row r="776" ht="16.5" customHeight="1">
      <c r="A776" s="29">
        <v>61.0</v>
      </c>
      <c r="B776" s="29">
        <v>2109.0</v>
      </c>
      <c r="C776" s="518" t="s">
        <v>8727</v>
      </c>
      <c r="D776" s="389"/>
      <c r="E776" s="389"/>
      <c r="F776" s="527"/>
      <c r="G776" s="527"/>
      <c r="H776" s="527"/>
      <c r="I776" s="532"/>
      <c r="J776" s="94"/>
      <c r="K776" s="140"/>
      <c r="L776" s="140"/>
      <c r="M776" s="8"/>
      <c r="N776" s="481"/>
      <c r="O776" s="482"/>
      <c r="P776" s="83" t="s">
        <v>21</v>
      </c>
      <c r="Q776" s="528">
        <v>0.7</v>
      </c>
      <c r="R776" s="521"/>
      <c r="S776" s="53"/>
      <c r="T776" s="53"/>
      <c r="U776" s="14"/>
      <c r="V776" s="8"/>
      <c r="W776" s="52"/>
      <c r="X776" s="8"/>
      <c r="Y776" s="109"/>
      <c r="Z776" s="213" t="s">
        <v>30</v>
      </c>
      <c r="AA776" s="74">
        <v>5.0</v>
      </c>
      <c r="AB776" s="522" t="s">
        <v>31</v>
      </c>
      <c r="AC776" s="45">
        <f>ROUND(ROUND(H728*M764,0)*Q776,0)-AA776</f>
        <v>653</v>
      </c>
      <c r="AD776" s="79"/>
    </row>
    <row r="777" ht="16.5" customHeight="1">
      <c r="A777" s="29">
        <v>61.0</v>
      </c>
      <c r="B777" s="29">
        <v>2110.0</v>
      </c>
      <c r="C777" s="518" t="s">
        <v>8728</v>
      </c>
      <c r="D777" s="389"/>
      <c r="E777" s="389"/>
      <c r="F777" s="527"/>
      <c r="G777" s="527"/>
      <c r="H777" s="527"/>
      <c r="I777" s="532"/>
      <c r="J777" s="94"/>
      <c r="K777" s="140"/>
      <c r="L777" s="140"/>
      <c r="M777" s="8"/>
      <c r="N777" s="481"/>
      <c r="O777" s="482"/>
      <c r="P777" s="14"/>
      <c r="Q777" s="14"/>
      <c r="R777" s="521"/>
      <c r="S777" s="53"/>
      <c r="T777" s="53"/>
      <c r="U777" s="14"/>
      <c r="V777" s="54"/>
      <c r="W777" s="524" t="s">
        <v>20</v>
      </c>
      <c r="X777" s="41" t="s">
        <v>21</v>
      </c>
      <c r="Y777" s="86">
        <v>0.85</v>
      </c>
      <c r="Z777" s="75"/>
      <c r="AA777" s="213"/>
      <c r="AB777" s="213"/>
      <c r="AC777" s="45">
        <f>ROUND(ROUND(ROUND(H728*M764,0)*Q776,0)*Y777,0)</f>
        <v>559</v>
      </c>
      <c r="AD777" s="79"/>
    </row>
    <row r="778" ht="16.5" customHeight="1">
      <c r="A778" s="29">
        <v>61.0</v>
      </c>
      <c r="B778" s="29">
        <v>2111.0</v>
      </c>
      <c r="C778" s="518" t="s">
        <v>8729</v>
      </c>
      <c r="D778" s="389"/>
      <c r="E778" s="389"/>
      <c r="F778" s="527"/>
      <c r="G778" s="527"/>
      <c r="H778" s="527"/>
      <c r="I778" s="532"/>
      <c r="J778" s="94"/>
      <c r="K778" s="140"/>
      <c r="L778" s="140"/>
      <c r="M778" s="8"/>
      <c r="N778" s="535"/>
      <c r="O778" s="14"/>
      <c r="P778" s="83"/>
      <c r="Q778" s="83"/>
      <c r="R778" s="525"/>
      <c r="S778" s="180"/>
      <c r="T778" s="180"/>
      <c r="U778" s="21"/>
      <c r="V778" s="109"/>
      <c r="W778" s="484"/>
      <c r="X778" s="56"/>
      <c r="Y778" s="526"/>
      <c r="Z778" s="213" t="s">
        <v>30</v>
      </c>
      <c r="AA778" s="74">
        <v>5.0</v>
      </c>
      <c r="AB778" s="522" t="s">
        <v>31</v>
      </c>
      <c r="AC778" s="45">
        <f>ROUND(ROUND(ROUND(H728*M764,0)*Q776,0)*Y777,0)-AA778</f>
        <v>554</v>
      </c>
      <c r="AD778" s="79"/>
    </row>
    <row r="779" ht="16.5" customHeight="1">
      <c r="A779" s="29">
        <v>61.0</v>
      </c>
      <c r="B779" s="29">
        <v>1348.0</v>
      </c>
      <c r="C779" s="518" t="s">
        <v>8730</v>
      </c>
      <c r="D779" s="389"/>
      <c r="E779" s="389"/>
      <c r="F779" s="527"/>
      <c r="G779" s="527"/>
      <c r="H779" s="527"/>
      <c r="I779" s="532"/>
      <c r="J779" s="94"/>
      <c r="K779" s="140"/>
      <c r="L779" s="140"/>
      <c r="M779" s="8"/>
      <c r="N779" s="536"/>
      <c r="O779" s="14"/>
      <c r="P779" s="14"/>
      <c r="Q779" s="14"/>
      <c r="R779" s="102" t="s">
        <v>326</v>
      </c>
      <c r="S779" s="487"/>
      <c r="T779" s="487"/>
      <c r="U779" s="41" t="s">
        <v>21</v>
      </c>
      <c r="V779" s="60">
        <v>0.7</v>
      </c>
      <c r="W779" s="37"/>
      <c r="X779" s="7"/>
      <c r="Y779" s="39"/>
      <c r="Z779" s="213"/>
      <c r="AA779" s="213"/>
      <c r="AB779" s="213"/>
      <c r="AC779" s="45">
        <f>ROUND(ROUND(ROUND(H728*M764,0)*Q776,0)*V779,0)</f>
        <v>461</v>
      </c>
      <c r="AD779" s="79"/>
    </row>
    <row r="780" ht="16.5" customHeight="1">
      <c r="A780" s="29">
        <v>61.0</v>
      </c>
      <c r="B780" s="29">
        <v>2112.0</v>
      </c>
      <c r="C780" s="518" t="s">
        <v>8731</v>
      </c>
      <c r="D780" s="389"/>
      <c r="E780" s="389"/>
      <c r="F780" s="527"/>
      <c r="G780" s="527"/>
      <c r="H780" s="527"/>
      <c r="I780" s="532"/>
      <c r="J780" s="94"/>
      <c r="K780" s="140"/>
      <c r="L780" s="140"/>
      <c r="M780" s="8"/>
      <c r="N780" s="536"/>
      <c r="O780" s="14"/>
      <c r="P780" s="14"/>
      <c r="Q780" s="14"/>
      <c r="R780" s="482"/>
      <c r="U780" s="83"/>
      <c r="V780" s="528"/>
      <c r="W780" s="227"/>
      <c r="X780" s="22"/>
      <c r="Y780" s="109"/>
      <c r="Z780" s="213" t="s">
        <v>30</v>
      </c>
      <c r="AA780" s="74">
        <v>5.0</v>
      </c>
      <c r="AB780" s="522" t="s">
        <v>31</v>
      </c>
      <c r="AC780" s="45">
        <f>ROUND(ROUND(ROUND(H728*M764,0)*Q776,0)*V779,0)-AA780</f>
        <v>456</v>
      </c>
      <c r="AD780" s="79"/>
    </row>
    <row r="781" ht="16.5" customHeight="1">
      <c r="A781" s="29">
        <v>61.0</v>
      </c>
      <c r="B781" s="29">
        <v>2113.0</v>
      </c>
      <c r="C781" s="518" t="s">
        <v>8732</v>
      </c>
      <c r="D781" s="389"/>
      <c r="E781" s="389"/>
      <c r="F781" s="527"/>
      <c r="G781" s="527"/>
      <c r="H781" s="527"/>
      <c r="I781" s="532"/>
      <c r="J781" s="94"/>
      <c r="K781" s="140"/>
      <c r="L781" s="140"/>
      <c r="M781" s="8"/>
      <c r="N781" s="254"/>
      <c r="O781" s="83"/>
      <c r="P781" s="83"/>
      <c r="R781" s="482"/>
      <c r="U781" s="99"/>
      <c r="V781" s="529"/>
      <c r="W781" s="524" t="s">
        <v>20</v>
      </c>
      <c r="X781" s="41" t="s">
        <v>21</v>
      </c>
      <c r="Y781" s="86">
        <v>0.85</v>
      </c>
      <c r="Z781" s="75"/>
      <c r="AA781" s="213"/>
      <c r="AB781" s="213"/>
      <c r="AC781" s="45">
        <f>ROUND(ROUND(ROUND(ROUND(H728*M764,0)*Q776,0)*V779,0)*Y781,0)</f>
        <v>392</v>
      </c>
      <c r="AD781" s="79"/>
    </row>
    <row r="782" ht="16.5" customHeight="1">
      <c r="A782" s="29">
        <v>61.0</v>
      </c>
      <c r="B782" s="29">
        <v>2114.0</v>
      </c>
      <c r="C782" s="518" t="s">
        <v>8733</v>
      </c>
      <c r="D782" s="389"/>
      <c r="E782" s="389"/>
      <c r="F782" s="527"/>
      <c r="G782" s="527"/>
      <c r="H782" s="527"/>
      <c r="I782" s="532"/>
      <c r="J782" s="94"/>
      <c r="K782" s="140"/>
      <c r="L782" s="140"/>
      <c r="M782" s="8"/>
      <c r="N782" s="254"/>
      <c r="O782" s="83"/>
      <c r="P782" s="83"/>
      <c r="Q782" s="83"/>
      <c r="R782" s="530"/>
      <c r="S782" s="531"/>
      <c r="T782" s="24"/>
      <c r="U782" s="24"/>
      <c r="V782" s="26"/>
      <c r="W782" s="484"/>
      <c r="X782" s="56"/>
      <c r="Y782" s="526"/>
      <c r="Z782" s="213" t="s">
        <v>30</v>
      </c>
      <c r="AA782" s="74">
        <v>5.0</v>
      </c>
      <c r="AB782" s="522" t="s">
        <v>31</v>
      </c>
      <c r="AC782" s="45">
        <f>ROUND(ROUND(ROUND(ROUND(H728*M764,0)*Q776,0)*V779,0)*Y781,0)-AA782</f>
        <v>387</v>
      </c>
      <c r="AD782" s="79"/>
    </row>
    <row r="783" ht="16.5" customHeight="1">
      <c r="A783" s="29">
        <v>61.0</v>
      </c>
      <c r="B783" s="29">
        <v>1772.0</v>
      </c>
      <c r="C783" s="518" t="s">
        <v>8734</v>
      </c>
      <c r="D783" s="389"/>
      <c r="E783" s="389"/>
      <c r="F783" s="527"/>
      <c r="G783" s="527"/>
      <c r="H783" s="527"/>
      <c r="I783" s="532"/>
      <c r="J783" s="94"/>
      <c r="K783" s="140"/>
      <c r="L783" s="140"/>
      <c r="M783" s="8"/>
      <c r="N783" s="536"/>
      <c r="O783" s="83"/>
      <c r="P783" s="528"/>
      <c r="Q783" s="486"/>
      <c r="R783" s="102" t="s">
        <v>329</v>
      </c>
      <c r="S783" s="487"/>
      <c r="T783" s="487"/>
      <c r="U783" s="83" t="s">
        <v>21</v>
      </c>
      <c r="V783" s="528">
        <v>0.85</v>
      </c>
      <c r="W783" s="37"/>
      <c r="X783" s="7"/>
      <c r="Y783" s="39"/>
      <c r="Z783" s="213"/>
      <c r="AA783" s="213"/>
      <c r="AB783" s="213"/>
      <c r="AC783" s="45">
        <f>ROUND(ROUND(ROUND(H728*M764,0)*Q776,0)*V783,0)</f>
        <v>559</v>
      </c>
      <c r="AD783" s="79"/>
    </row>
    <row r="784" ht="16.5" customHeight="1">
      <c r="A784" s="29">
        <v>61.0</v>
      </c>
      <c r="B784" s="29">
        <v>2115.0</v>
      </c>
      <c r="C784" s="518" t="s">
        <v>8735</v>
      </c>
      <c r="D784" s="389"/>
      <c r="E784" s="389"/>
      <c r="F784" s="527"/>
      <c r="G784" s="527"/>
      <c r="H784" s="527"/>
      <c r="I784" s="532"/>
      <c r="J784" s="94"/>
      <c r="K784" s="140"/>
      <c r="L784" s="140"/>
      <c r="M784" s="8"/>
      <c r="N784" s="536"/>
      <c r="O784" s="83"/>
      <c r="P784" s="528"/>
      <c r="Q784" s="528"/>
      <c r="R784" s="482"/>
      <c r="U784" s="83"/>
      <c r="V784" s="528"/>
      <c r="W784" s="227"/>
      <c r="X784" s="22"/>
      <c r="Y784" s="109"/>
      <c r="Z784" s="213" t="s">
        <v>30</v>
      </c>
      <c r="AA784" s="74">
        <v>5.0</v>
      </c>
      <c r="AB784" s="522" t="s">
        <v>31</v>
      </c>
      <c r="AC784" s="45">
        <f>ROUND(ROUND(ROUND(H728*M764,0)*Q776,0)*V783,0)-AA784</f>
        <v>554</v>
      </c>
      <c r="AD784" s="79"/>
    </row>
    <row r="785" ht="16.5" customHeight="1">
      <c r="A785" s="29">
        <v>61.0</v>
      </c>
      <c r="B785" s="29">
        <v>2116.0</v>
      </c>
      <c r="C785" s="518" t="s">
        <v>8736</v>
      </c>
      <c r="D785" s="389"/>
      <c r="E785" s="389"/>
      <c r="F785" s="527"/>
      <c r="G785" s="527"/>
      <c r="H785" s="527"/>
      <c r="I785" s="532"/>
      <c r="J785" s="94"/>
      <c r="K785" s="140"/>
      <c r="L785" s="140"/>
      <c r="M785" s="8"/>
      <c r="N785" s="254"/>
      <c r="O785" s="83"/>
      <c r="P785" s="528"/>
      <c r="Q785" s="528"/>
      <c r="R785" s="482"/>
      <c r="U785" s="99"/>
      <c r="V785" s="529"/>
      <c r="W785" s="524" t="s">
        <v>20</v>
      </c>
      <c r="X785" s="41" t="s">
        <v>21</v>
      </c>
      <c r="Y785" s="86">
        <v>0.85</v>
      </c>
      <c r="Z785" s="75"/>
      <c r="AA785" s="213"/>
      <c r="AB785" s="213"/>
      <c r="AC785" s="45">
        <f>ROUND(ROUND(ROUND(ROUND(H728*M764,0)*Q776,0)*V783,0)*Y785,0)</f>
        <v>475</v>
      </c>
      <c r="AD785" s="79"/>
    </row>
    <row r="786" ht="16.5" customHeight="1">
      <c r="A786" s="29">
        <v>61.0</v>
      </c>
      <c r="B786" s="29">
        <v>2117.0</v>
      </c>
      <c r="C786" s="518" t="s">
        <v>8737</v>
      </c>
      <c r="D786" s="389"/>
      <c r="E786" s="389"/>
      <c r="F786" s="527"/>
      <c r="G786" s="527"/>
      <c r="H786" s="527"/>
      <c r="I786" s="532"/>
      <c r="J786" s="94"/>
      <c r="K786" s="140"/>
      <c r="L786" s="140"/>
      <c r="M786" s="8"/>
      <c r="N786" s="536"/>
      <c r="O786" s="83"/>
      <c r="P786" s="83"/>
      <c r="Q786" s="83"/>
      <c r="R786" s="484"/>
      <c r="S786" s="232"/>
      <c r="T786" s="232"/>
      <c r="U786" s="24"/>
      <c r="V786" s="26"/>
      <c r="W786" s="484"/>
      <c r="X786" s="56"/>
      <c r="Y786" s="526"/>
      <c r="Z786" s="213" t="s">
        <v>30</v>
      </c>
      <c r="AA786" s="74">
        <v>5.0</v>
      </c>
      <c r="AB786" s="522" t="s">
        <v>31</v>
      </c>
      <c r="AC786" s="45">
        <f>ROUND(ROUND(ROUND(ROUND(H728*M764,0)*Q776,0)*V783,0)*Y785,0)-AA786</f>
        <v>470</v>
      </c>
      <c r="AD786" s="79"/>
    </row>
    <row r="787" ht="16.5" customHeight="1">
      <c r="A787" s="29">
        <v>61.0</v>
      </c>
      <c r="B787" s="29">
        <v>2118.0</v>
      </c>
      <c r="C787" s="518" t="s">
        <v>8738</v>
      </c>
      <c r="D787" s="389"/>
      <c r="E787" s="389"/>
      <c r="F787" s="527"/>
      <c r="G787" s="527"/>
      <c r="H787" s="527"/>
      <c r="I787" s="532"/>
      <c r="J787" s="94"/>
      <c r="K787" s="140"/>
      <c r="L787" s="140"/>
      <c r="M787" s="8"/>
      <c r="N787" s="536"/>
      <c r="O787" s="102" t="s">
        <v>27</v>
      </c>
      <c r="P787" s="533"/>
      <c r="Q787" s="533"/>
      <c r="R787" s="520"/>
      <c r="S787" s="38"/>
      <c r="T787" s="38"/>
      <c r="U787" s="38"/>
      <c r="V787" s="6"/>
      <c r="W787" s="37"/>
      <c r="X787" s="7"/>
      <c r="Y787" s="39"/>
      <c r="Z787" s="213"/>
      <c r="AA787" s="213"/>
      <c r="AB787" s="213"/>
      <c r="AC787" s="45">
        <f>ROUND(ROUND(H728*M764,0)*Q788,0)</f>
        <v>470</v>
      </c>
      <c r="AD787" s="79"/>
    </row>
    <row r="788" ht="16.5" customHeight="1">
      <c r="A788" s="29">
        <v>61.0</v>
      </c>
      <c r="B788" s="29">
        <v>2119.0</v>
      </c>
      <c r="C788" s="518" t="s">
        <v>8739</v>
      </c>
      <c r="D788" s="389"/>
      <c r="E788" s="389"/>
      <c r="F788" s="527"/>
      <c r="G788" s="527"/>
      <c r="H788" s="527"/>
      <c r="I788" s="532"/>
      <c r="J788" s="94"/>
      <c r="K788" s="140"/>
      <c r="L788" s="140"/>
      <c r="M788" s="8"/>
      <c r="N788" s="535"/>
      <c r="O788" s="482"/>
      <c r="P788" s="83" t="s">
        <v>21</v>
      </c>
      <c r="Q788" s="528">
        <v>0.5</v>
      </c>
      <c r="R788" s="521"/>
      <c r="S788" s="53"/>
      <c r="T788" s="53"/>
      <c r="U788" s="53"/>
      <c r="V788" s="14"/>
      <c r="W788" s="52"/>
      <c r="X788" s="8"/>
      <c r="Y788" s="109"/>
      <c r="Z788" s="213" t="s">
        <v>30</v>
      </c>
      <c r="AA788" s="74">
        <v>5.0</v>
      </c>
      <c r="AB788" s="522" t="s">
        <v>31</v>
      </c>
      <c r="AC788" s="45">
        <f>ROUND(ROUND(H728*M764,0)*Q788,0)-AA788</f>
        <v>465</v>
      </c>
      <c r="AD788" s="79"/>
    </row>
    <row r="789" ht="16.5" customHeight="1">
      <c r="A789" s="29">
        <v>61.0</v>
      </c>
      <c r="B789" s="29">
        <v>2120.0</v>
      </c>
      <c r="C789" s="518" t="s">
        <v>8740</v>
      </c>
      <c r="D789" s="389"/>
      <c r="E789" s="389"/>
      <c r="F789" s="527"/>
      <c r="G789" s="527"/>
      <c r="H789" s="527"/>
      <c r="I789" s="532"/>
      <c r="J789" s="94"/>
      <c r="K789" s="140"/>
      <c r="L789" s="140"/>
      <c r="M789" s="8"/>
      <c r="N789" s="535"/>
      <c r="O789" s="482"/>
      <c r="P789" s="14"/>
      <c r="Q789" s="14"/>
      <c r="R789" s="521"/>
      <c r="S789" s="53"/>
      <c r="T789" s="53"/>
      <c r="U789" s="53"/>
      <c r="V789" s="14"/>
      <c r="W789" s="524" t="s">
        <v>20</v>
      </c>
      <c r="X789" s="41" t="s">
        <v>21</v>
      </c>
      <c r="Y789" s="86">
        <v>0.85</v>
      </c>
      <c r="Z789" s="75"/>
      <c r="AA789" s="213"/>
      <c r="AB789" s="213"/>
      <c r="AC789" s="45">
        <f>ROUND(ROUND(ROUND(H728*M764,0)*Q788,0)*Y789,0)</f>
        <v>400</v>
      </c>
      <c r="AD789" s="79"/>
    </row>
    <row r="790" ht="16.5" customHeight="1">
      <c r="A790" s="29">
        <v>61.0</v>
      </c>
      <c r="B790" s="29">
        <v>2121.0</v>
      </c>
      <c r="C790" s="518" t="s">
        <v>8741</v>
      </c>
      <c r="D790" s="389"/>
      <c r="E790" s="389"/>
      <c r="F790" s="527"/>
      <c r="G790" s="527"/>
      <c r="H790" s="527"/>
      <c r="I790" s="532"/>
      <c r="J790" s="94"/>
      <c r="K790" s="140"/>
      <c r="L790" s="140"/>
      <c r="M790" s="8"/>
      <c r="N790" s="535"/>
      <c r="O790" s="14"/>
      <c r="P790" s="83"/>
      <c r="Q790" s="83"/>
      <c r="R790" s="525"/>
      <c r="S790" s="180"/>
      <c r="T790" s="180"/>
      <c r="U790" s="180"/>
      <c r="V790" s="21"/>
      <c r="W790" s="484"/>
      <c r="X790" s="56"/>
      <c r="Y790" s="526"/>
      <c r="Z790" s="213" t="s">
        <v>30</v>
      </c>
      <c r="AA790" s="74">
        <v>5.0</v>
      </c>
      <c r="AB790" s="522" t="s">
        <v>31</v>
      </c>
      <c r="AC790" s="45">
        <f>ROUND(ROUND(ROUND(H728*M764,0)*Q788,0)*Y789,0)-AA790</f>
        <v>395</v>
      </c>
      <c r="AD790" s="79"/>
    </row>
    <row r="791" ht="16.5" customHeight="1">
      <c r="A791" s="29">
        <v>61.0</v>
      </c>
      <c r="B791" s="29">
        <v>2122.0</v>
      </c>
      <c r="C791" s="518" t="s">
        <v>8742</v>
      </c>
      <c r="D791" s="389"/>
      <c r="E791" s="389"/>
      <c r="F791" s="527"/>
      <c r="G791" s="527"/>
      <c r="H791" s="527"/>
      <c r="I791" s="532"/>
      <c r="J791" s="94"/>
      <c r="K791" s="140"/>
      <c r="L791" s="140"/>
      <c r="M791" s="8"/>
      <c r="N791" s="536"/>
      <c r="O791" s="14"/>
      <c r="P791" s="14"/>
      <c r="Q791" s="14"/>
      <c r="R791" s="102" t="s">
        <v>326</v>
      </c>
      <c r="S791" s="487"/>
      <c r="T791" s="487"/>
      <c r="U791" s="41" t="s">
        <v>21</v>
      </c>
      <c r="V791" s="60">
        <v>0.7</v>
      </c>
      <c r="W791" s="37"/>
      <c r="X791" s="7"/>
      <c r="Y791" s="39"/>
      <c r="Z791" s="213"/>
      <c r="AA791" s="213"/>
      <c r="AB791" s="213"/>
      <c r="AC791" s="45">
        <f>ROUND(ROUND(ROUND(H728*M764,0)*Q788,0)*V791,0)</f>
        <v>329</v>
      </c>
      <c r="AD791" s="79"/>
    </row>
    <row r="792" ht="16.5" customHeight="1">
      <c r="A792" s="29">
        <v>61.0</v>
      </c>
      <c r="B792" s="29">
        <v>2123.0</v>
      </c>
      <c r="C792" s="518" t="s">
        <v>8743</v>
      </c>
      <c r="D792" s="389"/>
      <c r="E792" s="389"/>
      <c r="F792" s="527"/>
      <c r="G792" s="527"/>
      <c r="H792" s="527"/>
      <c r="I792" s="532"/>
      <c r="J792" s="94"/>
      <c r="K792" s="140"/>
      <c r="L792" s="140"/>
      <c r="M792" s="8"/>
      <c r="N792" s="536"/>
      <c r="O792" s="14"/>
      <c r="P792" s="14"/>
      <c r="Q792" s="14"/>
      <c r="R792" s="482"/>
      <c r="U792" s="83"/>
      <c r="V792" s="528"/>
      <c r="W792" s="227"/>
      <c r="X792" s="22"/>
      <c r="Y792" s="109"/>
      <c r="Z792" s="213" t="s">
        <v>30</v>
      </c>
      <c r="AA792" s="74">
        <v>5.0</v>
      </c>
      <c r="AB792" s="522" t="s">
        <v>31</v>
      </c>
      <c r="AC792" s="45">
        <f>ROUND(ROUND(ROUND(H728*M764,0)*Q788,0)*V791,0)-AA792</f>
        <v>324</v>
      </c>
      <c r="AD792" s="79"/>
    </row>
    <row r="793" ht="16.5" customHeight="1">
      <c r="A793" s="29">
        <v>61.0</v>
      </c>
      <c r="B793" s="29">
        <v>2124.0</v>
      </c>
      <c r="C793" s="518" t="s">
        <v>8744</v>
      </c>
      <c r="D793" s="389"/>
      <c r="E793" s="389"/>
      <c r="F793" s="527"/>
      <c r="G793" s="527"/>
      <c r="H793" s="527"/>
      <c r="I793" s="532"/>
      <c r="J793" s="94"/>
      <c r="K793" s="140"/>
      <c r="L793" s="140"/>
      <c r="M793" s="8"/>
      <c r="N793" s="254"/>
      <c r="O793" s="83"/>
      <c r="P793" s="83"/>
      <c r="R793" s="482"/>
      <c r="U793" s="99"/>
      <c r="V793" s="529"/>
      <c r="W793" s="524" t="s">
        <v>20</v>
      </c>
      <c r="X793" s="41" t="s">
        <v>21</v>
      </c>
      <c r="Y793" s="86">
        <v>0.85</v>
      </c>
      <c r="Z793" s="75"/>
      <c r="AA793" s="213"/>
      <c r="AB793" s="213"/>
      <c r="AC793" s="45">
        <f>ROUND(ROUND(ROUND(ROUND(H728*M764,0)*Q788,0)*V791,0)*Y793,0)</f>
        <v>280</v>
      </c>
      <c r="AD793" s="79"/>
    </row>
    <row r="794" ht="16.5" customHeight="1">
      <c r="A794" s="29">
        <v>61.0</v>
      </c>
      <c r="B794" s="29">
        <v>2125.0</v>
      </c>
      <c r="C794" s="518" t="s">
        <v>8745</v>
      </c>
      <c r="D794" s="389"/>
      <c r="E794" s="389"/>
      <c r="F794" s="527"/>
      <c r="G794" s="527"/>
      <c r="H794" s="527"/>
      <c r="I794" s="532"/>
      <c r="J794" s="94"/>
      <c r="K794" s="140"/>
      <c r="L794" s="140"/>
      <c r="M794" s="8"/>
      <c r="N794" s="254"/>
      <c r="O794" s="83"/>
      <c r="P794" s="83"/>
      <c r="Q794" s="83"/>
      <c r="R794" s="530"/>
      <c r="S794" s="531"/>
      <c r="T794" s="24"/>
      <c r="U794" s="24"/>
      <c r="V794" s="26"/>
      <c r="W794" s="484"/>
      <c r="X794" s="56"/>
      <c r="Y794" s="526"/>
      <c r="Z794" s="213" t="s">
        <v>30</v>
      </c>
      <c r="AA794" s="74">
        <v>5.0</v>
      </c>
      <c r="AB794" s="522" t="s">
        <v>31</v>
      </c>
      <c r="AC794" s="45">
        <f>ROUND(ROUND(ROUND(ROUND(H728*M764,0)*Q788,0)*V791,0)*Y793,0)-AA794</f>
        <v>275</v>
      </c>
      <c r="AD794" s="79"/>
    </row>
    <row r="795" ht="16.5" customHeight="1">
      <c r="A795" s="29">
        <v>61.0</v>
      </c>
      <c r="B795" s="29">
        <v>2126.0</v>
      </c>
      <c r="C795" s="518" t="s">
        <v>8746</v>
      </c>
      <c r="D795" s="389"/>
      <c r="E795" s="389"/>
      <c r="F795" s="527"/>
      <c r="G795" s="527"/>
      <c r="H795" s="527"/>
      <c r="I795" s="532"/>
      <c r="J795" s="94"/>
      <c r="K795" s="140"/>
      <c r="L795" s="140"/>
      <c r="M795" s="8"/>
      <c r="N795" s="536"/>
      <c r="O795" s="83"/>
      <c r="P795" s="528"/>
      <c r="Q795" s="486"/>
      <c r="R795" s="102" t="s">
        <v>329</v>
      </c>
      <c r="S795" s="487"/>
      <c r="T795" s="487"/>
      <c r="U795" s="83" t="s">
        <v>21</v>
      </c>
      <c r="V795" s="528">
        <v>0.85</v>
      </c>
      <c r="W795" s="37"/>
      <c r="X795" s="7"/>
      <c r="Y795" s="39"/>
      <c r="Z795" s="213"/>
      <c r="AA795" s="213"/>
      <c r="AB795" s="213"/>
      <c r="AC795" s="45">
        <f>ROUND(ROUND(ROUND(H728*M764,0)*Q788,0)*V795,0)</f>
        <v>400</v>
      </c>
      <c r="AD795" s="79"/>
    </row>
    <row r="796" ht="16.5" customHeight="1">
      <c r="A796" s="29">
        <v>61.0</v>
      </c>
      <c r="B796" s="29">
        <v>2127.0</v>
      </c>
      <c r="C796" s="518" t="s">
        <v>8747</v>
      </c>
      <c r="D796" s="389"/>
      <c r="E796" s="389"/>
      <c r="F796" s="527"/>
      <c r="G796" s="527"/>
      <c r="H796" s="527"/>
      <c r="I796" s="532"/>
      <c r="J796" s="94"/>
      <c r="K796" s="140"/>
      <c r="L796" s="140"/>
      <c r="M796" s="8"/>
      <c r="N796" s="536"/>
      <c r="O796" s="83"/>
      <c r="P796" s="528"/>
      <c r="Q796" s="528"/>
      <c r="R796" s="482"/>
      <c r="U796" s="83"/>
      <c r="V796" s="528"/>
      <c r="W796" s="227"/>
      <c r="X796" s="22"/>
      <c r="Y796" s="109"/>
      <c r="Z796" s="213" t="s">
        <v>30</v>
      </c>
      <c r="AA796" s="74">
        <v>5.0</v>
      </c>
      <c r="AB796" s="522" t="s">
        <v>31</v>
      </c>
      <c r="AC796" s="45">
        <f>ROUND(ROUND(ROUND(H728*M764,0)*Q788,0)*V795,0)-AA796</f>
        <v>395</v>
      </c>
      <c r="AD796" s="79"/>
    </row>
    <row r="797" ht="16.5" customHeight="1">
      <c r="A797" s="29">
        <v>61.0</v>
      </c>
      <c r="B797" s="29">
        <v>2128.0</v>
      </c>
      <c r="C797" s="518" t="s">
        <v>8748</v>
      </c>
      <c r="D797" s="389"/>
      <c r="E797" s="389"/>
      <c r="F797" s="527"/>
      <c r="G797" s="527"/>
      <c r="H797" s="527"/>
      <c r="I797" s="532"/>
      <c r="J797" s="94"/>
      <c r="K797" s="140"/>
      <c r="L797" s="140"/>
      <c r="M797" s="8"/>
      <c r="N797" s="254"/>
      <c r="O797" s="83"/>
      <c r="P797" s="528"/>
      <c r="Q797" s="528"/>
      <c r="R797" s="482"/>
      <c r="U797" s="99"/>
      <c r="V797" s="529"/>
      <c r="W797" s="524" t="s">
        <v>20</v>
      </c>
      <c r="X797" s="41" t="s">
        <v>21</v>
      </c>
      <c r="Y797" s="86">
        <v>0.85</v>
      </c>
      <c r="Z797" s="75"/>
      <c r="AA797" s="213"/>
      <c r="AB797" s="213"/>
      <c r="AC797" s="45">
        <f>ROUND(ROUND(ROUND(ROUND(H728*M764,0)*Q788,0)*V795,0)*Y797,0)</f>
        <v>340</v>
      </c>
      <c r="AD797" s="79"/>
    </row>
    <row r="798" ht="16.5" customHeight="1">
      <c r="A798" s="29">
        <v>61.0</v>
      </c>
      <c r="B798" s="29">
        <v>2129.0</v>
      </c>
      <c r="C798" s="518" t="s">
        <v>8749</v>
      </c>
      <c r="D798" s="389"/>
      <c r="E798" s="389"/>
      <c r="F798" s="527"/>
      <c r="G798" s="527"/>
      <c r="H798" s="527"/>
      <c r="I798" s="532"/>
      <c r="J798" s="94"/>
      <c r="K798" s="140"/>
      <c r="L798" s="140"/>
      <c r="M798" s="8"/>
      <c r="N798" s="537"/>
      <c r="O798" s="83"/>
      <c r="P798" s="83"/>
      <c r="Q798" s="83"/>
      <c r="R798" s="484"/>
      <c r="S798" s="232"/>
      <c r="T798" s="232"/>
      <c r="U798" s="24"/>
      <c r="V798" s="26"/>
      <c r="W798" s="484"/>
      <c r="X798" s="56"/>
      <c r="Y798" s="526"/>
      <c r="Z798" s="213" t="s">
        <v>30</v>
      </c>
      <c r="AA798" s="74">
        <v>5.0</v>
      </c>
      <c r="AB798" s="522" t="s">
        <v>31</v>
      </c>
      <c r="AC798" s="45">
        <f>ROUND(ROUND(ROUND(ROUND(H728*M764,0)*Q788,0)*V795,0)*Y797,0)-AA798</f>
        <v>335</v>
      </c>
      <c r="AD798" s="79"/>
    </row>
    <row r="799" ht="16.5" customHeight="1">
      <c r="A799" s="29">
        <v>61.0</v>
      </c>
      <c r="B799" s="29">
        <v>1411.0</v>
      </c>
      <c r="C799" s="518" t="s">
        <v>8750</v>
      </c>
      <c r="D799" s="389"/>
      <c r="E799" s="206" t="s">
        <v>8751</v>
      </c>
      <c r="F799" s="102" t="s">
        <v>8752</v>
      </c>
      <c r="G799" s="169"/>
      <c r="H799" s="169"/>
      <c r="I799" s="519"/>
      <c r="J799" s="168"/>
      <c r="K799" s="152"/>
      <c r="L799" s="152"/>
      <c r="M799" s="7"/>
      <c r="N799" s="37"/>
      <c r="O799" s="7"/>
      <c r="P799" s="7"/>
      <c r="Q799" s="7"/>
      <c r="R799" s="520"/>
      <c r="S799" s="38"/>
      <c r="T799" s="38"/>
      <c r="U799" s="6"/>
      <c r="V799" s="7"/>
      <c r="W799" s="37"/>
      <c r="X799" s="7"/>
      <c r="Y799" s="39"/>
      <c r="Z799" s="213"/>
      <c r="AA799" s="213"/>
      <c r="AB799" s="213"/>
      <c r="AC799" s="45">
        <f>ROUND(H800,0)</f>
        <v>1330</v>
      </c>
      <c r="AD799" s="79"/>
    </row>
    <row r="800" ht="16.5" customHeight="1">
      <c r="A800" s="29">
        <v>61.0</v>
      </c>
      <c r="B800" s="29">
        <v>2130.0</v>
      </c>
      <c r="C800" s="518" t="s">
        <v>8753</v>
      </c>
      <c r="D800" s="231"/>
      <c r="E800" s="481"/>
      <c r="F800" s="482"/>
      <c r="G800" s="174"/>
      <c r="H800" s="50">
        <v>1330.0</v>
      </c>
      <c r="I800" s="8" t="s">
        <v>9</v>
      </c>
      <c r="J800" s="94"/>
      <c r="K800" s="140"/>
      <c r="L800" s="140"/>
      <c r="M800" s="8"/>
      <c r="N800" s="52"/>
      <c r="O800" s="8"/>
      <c r="P800" s="8"/>
      <c r="Q800" s="8"/>
      <c r="R800" s="521"/>
      <c r="S800" s="53"/>
      <c r="T800" s="53"/>
      <c r="U800" s="14"/>
      <c r="V800" s="8"/>
      <c r="W800" s="52"/>
      <c r="X800" s="8"/>
      <c r="Y800" s="109"/>
      <c r="Z800" s="213" t="s">
        <v>30</v>
      </c>
      <c r="AA800" s="74">
        <v>5.0</v>
      </c>
      <c r="AB800" s="522" t="s">
        <v>31</v>
      </c>
      <c r="AC800" s="45">
        <f>ROUND(H800,0)-AA800</f>
        <v>1325</v>
      </c>
      <c r="AD800" s="79"/>
    </row>
    <row r="801" ht="16.5" customHeight="1">
      <c r="A801" s="29">
        <v>61.0</v>
      </c>
      <c r="B801" s="29">
        <v>2131.0</v>
      </c>
      <c r="C801" s="518" t="s">
        <v>8754</v>
      </c>
      <c r="D801" s="231"/>
      <c r="E801" s="481"/>
      <c r="F801" s="482"/>
      <c r="G801" s="174"/>
      <c r="H801" s="174"/>
      <c r="I801" s="523"/>
      <c r="J801" s="94"/>
      <c r="K801" s="140"/>
      <c r="L801" s="140"/>
      <c r="M801" s="8"/>
      <c r="N801" s="52"/>
      <c r="O801" s="8"/>
      <c r="P801" s="8"/>
      <c r="Q801" s="8"/>
      <c r="R801" s="521"/>
      <c r="S801" s="53"/>
      <c r="T801" s="53"/>
      <c r="U801" s="14"/>
      <c r="V801" s="54"/>
      <c r="W801" s="524" t="s">
        <v>20</v>
      </c>
      <c r="X801" s="41" t="s">
        <v>21</v>
      </c>
      <c r="Y801" s="86">
        <v>0.85</v>
      </c>
      <c r="Z801" s="75"/>
      <c r="AA801" s="213"/>
      <c r="AB801" s="213"/>
      <c r="AC801" s="45">
        <f>ROUND(H800*Y801,0)</f>
        <v>1131</v>
      </c>
      <c r="AD801" s="79"/>
    </row>
    <row r="802" ht="16.5" customHeight="1">
      <c r="A802" s="29">
        <v>61.0</v>
      </c>
      <c r="B802" s="29">
        <v>2132.0</v>
      </c>
      <c r="C802" s="518" t="s">
        <v>8755</v>
      </c>
      <c r="D802" s="231"/>
      <c r="E802" s="231"/>
      <c r="F802" s="174"/>
      <c r="G802" s="174"/>
      <c r="H802" s="174"/>
      <c r="I802" s="174"/>
      <c r="J802" s="94"/>
      <c r="K802" s="140"/>
      <c r="L802" s="140"/>
      <c r="M802" s="8"/>
      <c r="N802" s="52"/>
      <c r="O802" s="8"/>
      <c r="P802" s="8"/>
      <c r="Q802" s="8"/>
      <c r="R802" s="525"/>
      <c r="S802" s="180"/>
      <c r="T802" s="180"/>
      <c r="U802" s="21"/>
      <c r="V802" s="109"/>
      <c r="W802" s="484"/>
      <c r="X802" s="56"/>
      <c r="Y802" s="526"/>
      <c r="Z802" s="213" t="s">
        <v>30</v>
      </c>
      <c r="AA802" s="74">
        <v>5.0</v>
      </c>
      <c r="AB802" s="522" t="s">
        <v>31</v>
      </c>
      <c r="AC802" s="45">
        <f>ROUND(H800*Y801,0)-AA802</f>
        <v>1126</v>
      </c>
      <c r="AD802" s="79"/>
    </row>
    <row r="803" ht="16.5" customHeight="1">
      <c r="A803" s="29">
        <v>61.0</v>
      </c>
      <c r="B803" s="29">
        <v>1412.0</v>
      </c>
      <c r="C803" s="518" t="s">
        <v>8756</v>
      </c>
      <c r="D803" s="231"/>
      <c r="E803" s="231"/>
      <c r="F803" s="527"/>
      <c r="G803" s="527"/>
      <c r="H803" s="14"/>
      <c r="I803" s="14"/>
      <c r="J803" s="94"/>
      <c r="K803" s="140"/>
      <c r="L803" s="140"/>
      <c r="M803" s="8"/>
      <c r="N803" s="52"/>
      <c r="O803" s="8"/>
      <c r="P803" s="8"/>
      <c r="Q803" s="8"/>
      <c r="R803" s="102" t="s">
        <v>326</v>
      </c>
      <c r="S803" s="487"/>
      <c r="T803" s="487"/>
      <c r="U803" s="41" t="s">
        <v>21</v>
      </c>
      <c r="V803" s="60">
        <v>0.7</v>
      </c>
      <c r="W803" s="37"/>
      <c r="X803" s="7"/>
      <c r="Y803" s="39"/>
      <c r="Z803" s="213"/>
      <c r="AA803" s="213"/>
      <c r="AB803" s="213"/>
      <c r="AC803" s="45">
        <f>ROUND(H800*V803,0)</f>
        <v>931</v>
      </c>
      <c r="AD803" s="79"/>
    </row>
    <row r="804" ht="16.5" customHeight="1">
      <c r="A804" s="29">
        <v>61.0</v>
      </c>
      <c r="B804" s="29">
        <v>2133.0</v>
      </c>
      <c r="C804" s="518" t="s">
        <v>8757</v>
      </c>
      <c r="D804" s="231"/>
      <c r="E804" s="231"/>
      <c r="F804" s="527"/>
      <c r="G804" s="527"/>
      <c r="H804" s="8"/>
      <c r="I804" s="144"/>
      <c r="J804" s="94"/>
      <c r="K804" s="140"/>
      <c r="L804" s="140"/>
      <c r="M804" s="8"/>
      <c r="N804" s="52"/>
      <c r="O804" s="8"/>
      <c r="P804" s="8"/>
      <c r="Q804" s="8"/>
      <c r="R804" s="482"/>
      <c r="U804" s="83"/>
      <c r="V804" s="528"/>
      <c r="W804" s="227"/>
      <c r="X804" s="22"/>
      <c r="Y804" s="109"/>
      <c r="Z804" s="213" t="s">
        <v>30</v>
      </c>
      <c r="AA804" s="74">
        <v>5.0</v>
      </c>
      <c r="AB804" s="522" t="s">
        <v>31</v>
      </c>
      <c r="AC804" s="45">
        <f>ROUND(H800*V803,0)-AA804</f>
        <v>926</v>
      </c>
      <c r="AD804" s="79"/>
    </row>
    <row r="805" ht="16.5" customHeight="1">
      <c r="A805" s="29">
        <v>61.0</v>
      </c>
      <c r="B805" s="29">
        <v>2134.0</v>
      </c>
      <c r="C805" s="518" t="s">
        <v>8758</v>
      </c>
      <c r="D805" s="389"/>
      <c r="E805" s="231"/>
      <c r="F805" s="113"/>
      <c r="G805" s="113"/>
      <c r="H805" s="8"/>
      <c r="I805" s="144"/>
      <c r="J805" s="94"/>
      <c r="K805" s="140"/>
      <c r="L805" s="140"/>
      <c r="M805" s="8"/>
      <c r="N805" s="52"/>
      <c r="O805" s="8"/>
      <c r="P805" s="8"/>
      <c r="Q805" s="8"/>
      <c r="R805" s="482"/>
      <c r="U805" s="99"/>
      <c r="V805" s="529"/>
      <c r="W805" s="524" t="s">
        <v>20</v>
      </c>
      <c r="X805" s="41" t="s">
        <v>21</v>
      </c>
      <c r="Y805" s="86">
        <v>0.85</v>
      </c>
      <c r="Z805" s="75"/>
      <c r="AA805" s="213"/>
      <c r="AB805" s="213"/>
      <c r="AC805" s="45">
        <f>ROUND(ROUND(H800*V803,0)*Y805,0)</f>
        <v>791</v>
      </c>
      <c r="AD805" s="79"/>
    </row>
    <row r="806" ht="16.5" customHeight="1">
      <c r="A806" s="29">
        <v>61.0</v>
      </c>
      <c r="B806" s="29">
        <v>2135.0</v>
      </c>
      <c r="C806" s="518" t="s">
        <v>8759</v>
      </c>
      <c r="D806" s="389"/>
      <c r="E806" s="231"/>
      <c r="F806" s="113"/>
      <c r="G806" s="113"/>
      <c r="H806" s="8"/>
      <c r="I806" s="144"/>
      <c r="J806" s="94"/>
      <c r="K806" s="140"/>
      <c r="L806" s="140"/>
      <c r="M806" s="8"/>
      <c r="N806" s="52"/>
      <c r="O806" s="8"/>
      <c r="P806" s="8"/>
      <c r="Q806" s="8"/>
      <c r="R806" s="530"/>
      <c r="S806" s="531"/>
      <c r="T806" s="24"/>
      <c r="U806" s="24"/>
      <c r="V806" s="26"/>
      <c r="W806" s="484"/>
      <c r="X806" s="56"/>
      <c r="Y806" s="526"/>
      <c r="Z806" s="213" t="s">
        <v>30</v>
      </c>
      <c r="AA806" s="74">
        <v>5.0</v>
      </c>
      <c r="AB806" s="522" t="s">
        <v>31</v>
      </c>
      <c r="AC806" s="45">
        <f>ROUND(ROUND(H800*V803,0)*Y805,0)-AA806</f>
        <v>786</v>
      </c>
      <c r="AD806" s="79"/>
    </row>
    <row r="807" ht="16.5" customHeight="1">
      <c r="A807" s="29">
        <v>61.0</v>
      </c>
      <c r="B807" s="29">
        <v>1773.0</v>
      </c>
      <c r="C807" s="518" t="s">
        <v>8760</v>
      </c>
      <c r="D807" s="389"/>
      <c r="E807" s="231"/>
      <c r="F807" s="113"/>
      <c r="G807" s="113"/>
      <c r="H807" s="8"/>
      <c r="I807" s="144"/>
      <c r="J807" s="94"/>
      <c r="K807" s="140"/>
      <c r="L807" s="140"/>
      <c r="M807" s="8"/>
      <c r="N807" s="52"/>
      <c r="O807" s="8"/>
      <c r="P807" s="8"/>
      <c r="Q807" s="54"/>
      <c r="R807" s="102" t="s">
        <v>329</v>
      </c>
      <c r="S807" s="487"/>
      <c r="T807" s="487"/>
      <c r="U807" s="83" t="s">
        <v>21</v>
      </c>
      <c r="V807" s="528">
        <v>0.85</v>
      </c>
      <c r="W807" s="37"/>
      <c r="X807" s="7"/>
      <c r="Y807" s="39"/>
      <c r="Z807" s="213"/>
      <c r="AA807" s="213"/>
      <c r="AB807" s="213"/>
      <c r="AC807" s="45">
        <f>ROUND(H800*V807,0)</f>
        <v>1131</v>
      </c>
      <c r="AD807" s="79"/>
    </row>
    <row r="808" ht="16.5" customHeight="1">
      <c r="A808" s="29">
        <v>61.0</v>
      </c>
      <c r="B808" s="29">
        <v>2136.0</v>
      </c>
      <c r="C808" s="518" t="s">
        <v>8761</v>
      </c>
      <c r="D808" s="389"/>
      <c r="E808" s="231"/>
      <c r="F808" s="113"/>
      <c r="G808" s="113"/>
      <c r="H808" s="8"/>
      <c r="I808" s="144"/>
      <c r="J808" s="94"/>
      <c r="K808" s="140"/>
      <c r="L808" s="140"/>
      <c r="M808" s="8"/>
      <c r="N808" s="52"/>
      <c r="O808" s="8"/>
      <c r="P808" s="8"/>
      <c r="Q808" s="8"/>
      <c r="R808" s="482"/>
      <c r="U808" s="83"/>
      <c r="V808" s="528"/>
      <c r="W808" s="227"/>
      <c r="X808" s="22"/>
      <c r="Y808" s="109"/>
      <c r="Z808" s="213" t="s">
        <v>30</v>
      </c>
      <c r="AA808" s="74">
        <v>5.0</v>
      </c>
      <c r="AB808" s="522" t="s">
        <v>31</v>
      </c>
      <c r="AC808" s="45">
        <f>ROUND(H800*V807,0)-AA808</f>
        <v>1126</v>
      </c>
      <c r="AD808" s="79"/>
    </row>
    <row r="809" ht="16.5" customHeight="1">
      <c r="A809" s="29">
        <v>61.0</v>
      </c>
      <c r="B809" s="29">
        <v>2137.0</v>
      </c>
      <c r="C809" s="518" t="s">
        <v>8762</v>
      </c>
      <c r="D809" s="389"/>
      <c r="E809" s="231"/>
      <c r="F809" s="527"/>
      <c r="G809" s="527"/>
      <c r="H809" s="527"/>
      <c r="I809" s="532"/>
      <c r="J809" s="94"/>
      <c r="K809" s="140"/>
      <c r="L809" s="140"/>
      <c r="M809" s="8"/>
      <c r="N809" s="52"/>
      <c r="O809" s="8"/>
      <c r="P809" s="8"/>
      <c r="Q809" s="8"/>
      <c r="R809" s="482"/>
      <c r="U809" s="99"/>
      <c r="V809" s="529"/>
      <c r="W809" s="524" t="s">
        <v>20</v>
      </c>
      <c r="X809" s="41" t="s">
        <v>21</v>
      </c>
      <c r="Y809" s="86">
        <v>0.85</v>
      </c>
      <c r="Z809" s="75"/>
      <c r="AA809" s="213"/>
      <c r="AB809" s="213"/>
      <c r="AC809" s="45">
        <f>ROUND(ROUND(H800*V807,0)*Y809,0)</f>
        <v>961</v>
      </c>
      <c r="AD809" s="79"/>
    </row>
    <row r="810" ht="16.5" customHeight="1">
      <c r="A810" s="29">
        <v>61.0</v>
      </c>
      <c r="B810" s="29">
        <v>2138.0</v>
      </c>
      <c r="C810" s="518" t="s">
        <v>8763</v>
      </c>
      <c r="D810" s="389"/>
      <c r="E810" s="231"/>
      <c r="F810" s="527"/>
      <c r="G810" s="527"/>
      <c r="H810" s="527"/>
      <c r="I810" s="532"/>
      <c r="J810" s="94"/>
      <c r="K810" s="140"/>
      <c r="L810" s="140"/>
      <c r="M810" s="8"/>
      <c r="N810" s="227"/>
      <c r="O810" s="22"/>
      <c r="P810" s="22"/>
      <c r="Q810" s="22"/>
      <c r="R810" s="484"/>
      <c r="S810" s="232"/>
      <c r="T810" s="232"/>
      <c r="U810" s="24"/>
      <c r="V810" s="26"/>
      <c r="W810" s="484"/>
      <c r="X810" s="56"/>
      <c r="Y810" s="526"/>
      <c r="Z810" s="213" t="s">
        <v>30</v>
      </c>
      <c r="AA810" s="74">
        <v>5.0</v>
      </c>
      <c r="AB810" s="522" t="s">
        <v>31</v>
      </c>
      <c r="AC810" s="45">
        <f>ROUND(ROUND(H800*V807,0)*Y809,0)-AA810</f>
        <v>956</v>
      </c>
      <c r="AD810" s="79"/>
    </row>
    <row r="811" ht="16.5" customHeight="1">
      <c r="A811" s="29">
        <v>61.0</v>
      </c>
      <c r="B811" s="29">
        <v>1413.0</v>
      </c>
      <c r="C811" s="518" t="s">
        <v>8764</v>
      </c>
      <c r="D811" s="389"/>
      <c r="E811" s="389"/>
      <c r="F811" s="527"/>
      <c r="G811" s="527"/>
      <c r="H811" s="527"/>
      <c r="I811" s="532"/>
      <c r="J811" s="94"/>
      <c r="K811" s="140"/>
      <c r="L811" s="140"/>
      <c r="M811" s="8"/>
      <c r="N811" s="206" t="s">
        <v>23</v>
      </c>
      <c r="O811" s="102" t="s">
        <v>24</v>
      </c>
      <c r="P811" s="533"/>
      <c r="Q811" s="533"/>
      <c r="R811" s="520"/>
      <c r="S811" s="38"/>
      <c r="T811" s="38"/>
      <c r="U811" s="6"/>
      <c r="V811" s="7"/>
      <c r="W811" s="37"/>
      <c r="X811" s="7"/>
      <c r="Y811" s="39"/>
      <c r="Z811" s="213"/>
      <c r="AA811" s="213"/>
      <c r="AB811" s="213"/>
      <c r="AC811" s="45">
        <f>ROUND(H800*Q812,0)</f>
        <v>931</v>
      </c>
      <c r="AD811" s="79"/>
    </row>
    <row r="812" ht="16.5" customHeight="1">
      <c r="A812" s="29">
        <v>61.0</v>
      </c>
      <c r="B812" s="29">
        <v>2139.0</v>
      </c>
      <c r="C812" s="518" t="s">
        <v>8765</v>
      </c>
      <c r="D812" s="389"/>
      <c r="E812" s="389"/>
      <c r="F812" s="527"/>
      <c r="G812" s="527"/>
      <c r="H812" s="527"/>
      <c r="I812" s="532"/>
      <c r="J812" s="94"/>
      <c r="K812" s="140"/>
      <c r="L812" s="140"/>
      <c r="M812" s="8"/>
      <c r="N812" s="481"/>
      <c r="O812" s="482"/>
      <c r="P812" s="83" t="s">
        <v>21</v>
      </c>
      <c r="Q812" s="528">
        <v>0.7</v>
      </c>
      <c r="R812" s="521"/>
      <c r="S812" s="53"/>
      <c r="T812" s="53"/>
      <c r="U812" s="14"/>
      <c r="V812" s="8"/>
      <c r="W812" s="52"/>
      <c r="X812" s="8"/>
      <c r="Y812" s="109"/>
      <c r="Z812" s="213" t="s">
        <v>30</v>
      </c>
      <c r="AA812" s="74">
        <v>5.0</v>
      </c>
      <c r="AB812" s="522" t="s">
        <v>31</v>
      </c>
      <c r="AC812" s="45">
        <f>ROUND(H800*Q812,0)-AA812</f>
        <v>926</v>
      </c>
      <c r="AD812" s="79"/>
    </row>
    <row r="813" ht="16.5" customHeight="1">
      <c r="A813" s="29">
        <v>61.0</v>
      </c>
      <c r="B813" s="29">
        <v>2140.0</v>
      </c>
      <c r="C813" s="518" t="s">
        <v>8766</v>
      </c>
      <c r="D813" s="389"/>
      <c r="E813" s="389"/>
      <c r="F813" s="527"/>
      <c r="G813" s="527"/>
      <c r="H813" s="527"/>
      <c r="I813" s="532"/>
      <c r="J813" s="94"/>
      <c r="K813" s="140"/>
      <c r="L813" s="140"/>
      <c r="M813" s="8"/>
      <c r="N813" s="481"/>
      <c r="O813" s="482"/>
      <c r="P813" s="14"/>
      <c r="Q813" s="14"/>
      <c r="R813" s="521"/>
      <c r="S813" s="53"/>
      <c r="T813" s="53"/>
      <c r="U813" s="14"/>
      <c r="V813" s="54"/>
      <c r="W813" s="524" t="s">
        <v>20</v>
      </c>
      <c r="X813" s="41" t="s">
        <v>21</v>
      </c>
      <c r="Y813" s="86">
        <v>0.85</v>
      </c>
      <c r="Z813" s="75"/>
      <c r="AA813" s="213"/>
      <c r="AB813" s="213"/>
      <c r="AC813" s="45">
        <f>ROUND(ROUND(H800*Q812,0)*Y813,0)</f>
        <v>791</v>
      </c>
      <c r="AD813" s="79"/>
    </row>
    <row r="814" ht="16.5" customHeight="1">
      <c r="A814" s="29">
        <v>61.0</v>
      </c>
      <c r="B814" s="29">
        <v>2141.0</v>
      </c>
      <c r="C814" s="518" t="s">
        <v>8767</v>
      </c>
      <c r="D814" s="389"/>
      <c r="E814" s="389"/>
      <c r="F814" s="527"/>
      <c r="G814" s="527"/>
      <c r="H814" s="527"/>
      <c r="I814" s="532"/>
      <c r="J814" s="94"/>
      <c r="K814" s="140"/>
      <c r="L814" s="140"/>
      <c r="M814" s="8"/>
      <c r="N814" s="535"/>
      <c r="O814" s="14"/>
      <c r="P814" s="83"/>
      <c r="Q814" s="83"/>
      <c r="R814" s="525"/>
      <c r="S814" s="180"/>
      <c r="T814" s="180"/>
      <c r="U814" s="21"/>
      <c r="V814" s="109"/>
      <c r="W814" s="484"/>
      <c r="X814" s="56"/>
      <c r="Y814" s="526"/>
      <c r="Z814" s="213" t="s">
        <v>30</v>
      </c>
      <c r="AA814" s="74">
        <v>5.0</v>
      </c>
      <c r="AB814" s="522" t="s">
        <v>31</v>
      </c>
      <c r="AC814" s="45">
        <f>ROUND(ROUND(H800*Q812,0)*Y813,0)-AA814</f>
        <v>786</v>
      </c>
      <c r="AD814" s="79"/>
    </row>
    <row r="815" ht="16.5" customHeight="1">
      <c r="A815" s="29">
        <v>61.0</v>
      </c>
      <c r="B815" s="29">
        <v>1414.0</v>
      </c>
      <c r="C815" s="518" t="s">
        <v>8768</v>
      </c>
      <c r="D815" s="389"/>
      <c r="E815" s="389"/>
      <c r="F815" s="527"/>
      <c r="G815" s="527"/>
      <c r="H815" s="527"/>
      <c r="I815" s="532"/>
      <c r="J815" s="94"/>
      <c r="K815" s="140"/>
      <c r="L815" s="140"/>
      <c r="M815" s="8"/>
      <c r="N815" s="536"/>
      <c r="O815" s="14"/>
      <c r="P815" s="14"/>
      <c r="Q815" s="14"/>
      <c r="R815" s="102" t="s">
        <v>326</v>
      </c>
      <c r="S815" s="487"/>
      <c r="T815" s="487"/>
      <c r="U815" s="41" t="s">
        <v>21</v>
      </c>
      <c r="V815" s="60">
        <v>0.7</v>
      </c>
      <c r="W815" s="37"/>
      <c r="X815" s="7"/>
      <c r="Y815" s="39"/>
      <c r="Z815" s="213"/>
      <c r="AA815" s="213"/>
      <c r="AB815" s="213"/>
      <c r="AC815" s="45">
        <f>ROUND(ROUND(H800*Q812,0)*V815,0)</f>
        <v>652</v>
      </c>
      <c r="AD815" s="79"/>
    </row>
    <row r="816" ht="16.5" customHeight="1">
      <c r="A816" s="29">
        <v>61.0</v>
      </c>
      <c r="B816" s="29">
        <v>2142.0</v>
      </c>
      <c r="C816" s="518" t="s">
        <v>8769</v>
      </c>
      <c r="D816" s="389"/>
      <c r="E816" s="389"/>
      <c r="F816" s="527"/>
      <c r="G816" s="527"/>
      <c r="H816" s="527"/>
      <c r="I816" s="532"/>
      <c r="J816" s="94"/>
      <c r="K816" s="140"/>
      <c r="L816" s="140"/>
      <c r="M816" s="8"/>
      <c r="N816" s="536"/>
      <c r="O816" s="14"/>
      <c r="P816" s="14"/>
      <c r="Q816" s="14"/>
      <c r="R816" s="482"/>
      <c r="U816" s="83"/>
      <c r="V816" s="528"/>
      <c r="W816" s="227"/>
      <c r="X816" s="22"/>
      <c r="Y816" s="109"/>
      <c r="Z816" s="213" t="s">
        <v>30</v>
      </c>
      <c r="AA816" s="74">
        <v>5.0</v>
      </c>
      <c r="AB816" s="522" t="s">
        <v>31</v>
      </c>
      <c r="AC816" s="45">
        <f>ROUND(ROUND(H800*Q812,0)*V815,0)-AA816</f>
        <v>647</v>
      </c>
      <c r="AD816" s="79"/>
    </row>
    <row r="817" ht="16.5" customHeight="1">
      <c r="A817" s="29">
        <v>61.0</v>
      </c>
      <c r="B817" s="29">
        <v>2143.0</v>
      </c>
      <c r="C817" s="518" t="s">
        <v>8770</v>
      </c>
      <c r="D817" s="389"/>
      <c r="E817" s="389"/>
      <c r="F817" s="527"/>
      <c r="G817" s="527"/>
      <c r="H817" s="527"/>
      <c r="I817" s="532"/>
      <c r="J817" s="94"/>
      <c r="K817" s="140"/>
      <c r="L817" s="140"/>
      <c r="M817" s="8"/>
      <c r="N817" s="254"/>
      <c r="O817" s="83"/>
      <c r="P817" s="83"/>
      <c r="R817" s="482"/>
      <c r="U817" s="99"/>
      <c r="V817" s="529"/>
      <c r="W817" s="524" t="s">
        <v>20</v>
      </c>
      <c r="X817" s="41" t="s">
        <v>21</v>
      </c>
      <c r="Y817" s="86">
        <v>0.85</v>
      </c>
      <c r="Z817" s="75"/>
      <c r="AA817" s="213"/>
      <c r="AB817" s="213"/>
      <c r="AC817" s="45">
        <f>ROUND(ROUND(ROUND(H800*Q812,0)*V815,0)*Y817,0)</f>
        <v>554</v>
      </c>
      <c r="AD817" s="79"/>
    </row>
    <row r="818" ht="16.5" customHeight="1">
      <c r="A818" s="29">
        <v>61.0</v>
      </c>
      <c r="B818" s="29">
        <v>2144.0</v>
      </c>
      <c r="C818" s="518" t="s">
        <v>8771</v>
      </c>
      <c r="D818" s="389"/>
      <c r="E818" s="389"/>
      <c r="F818" s="527"/>
      <c r="G818" s="527"/>
      <c r="H818" s="527"/>
      <c r="I818" s="532"/>
      <c r="J818" s="94"/>
      <c r="K818" s="140"/>
      <c r="L818" s="140"/>
      <c r="M818" s="8"/>
      <c r="N818" s="254"/>
      <c r="O818" s="83"/>
      <c r="P818" s="83"/>
      <c r="Q818" s="83"/>
      <c r="R818" s="530"/>
      <c r="S818" s="531"/>
      <c r="T818" s="24"/>
      <c r="U818" s="24"/>
      <c r="V818" s="26"/>
      <c r="W818" s="484"/>
      <c r="X818" s="56"/>
      <c r="Y818" s="526"/>
      <c r="Z818" s="213" t="s">
        <v>30</v>
      </c>
      <c r="AA818" s="74">
        <v>5.0</v>
      </c>
      <c r="AB818" s="522" t="s">
        <v>31</v>
      </c>
      <c r="AC818" s="45">
        <f>ROUND(ROUND(ROUND(H800*Q812,0)*V815,0)*Y817,0)-AA818</f>
        <v>549</v>
      </c>
      <c r="AD818" s="79"/>
    </row>
    <row r="819" ht="16.5" customHeight="1">
      <c r="A819" s="29">
        <v>61.0</v>
      </c>
      <c r="B819" s="29">
        <v>1774.0</v>
      </c>
      <c r="C819" s="518" t="s">
        <v>8772</v>
      </c>
      <c r="D819" s="389"/>
      <c r="E819" s="389"/>
      <c r="F819" s="527"/>
      <c r="G819" s="527"/>
      <c r="H819" s="527"/>
      <c r="I819" s="532"/>
      <c r="J819" s="94"/>
      <c r="K819" s="140"/>
      <c r="L819" s="140"/>
      <c r="M819" s="8"/>
      <c r="N819" s="536"/>
      <c r="O819" s="83"/>
      <c r="P819" s="528"/>
      <c r="Q819" s="486"/>
      <c r="R819" s="102" t="s">
        <v>329</v>
      </c>
      <c r="S819" s="487"/>
      <c r="T819" s="487"/>
      <c r="U819" s="83" t="s">
        <v>21</v>
      </c>
      <c r="V819" s="528">
        <v>0.85</v>
      </c>
      <c r="W819" s="37"/>
      <c r="X819" s="7"/>
      <c r="Y819" s="39"/>
      <c r="Z819" s="213"/>
      <c r="AA819" s="213"/>
      <c r="AB819" s="213"/>
      <c r="AC819" s="45">
        <f>ROUND(ROUND(H800*Q812,0)*V819,0)</f>
        <v>791</v>
      </c>
      <c r="AD819" s="79"/>
    </row>
    <row r="820" ht="16.5" customHeight="1">
      <c r="A820" s="29">
        <v>61.0</v>
      </c>
      <c r="B820" s="29">
        <v>2145.0</v>
      </c>
      <c r="C820" s="518" t="s">
        <v>8773</v>
      </c>
      <c r="D820" s="389"/>
      <c r="E820" s="389"/>
      <c r="F820" s="527"/>
      <c r="G820" s="527"/>
      <c r="H820" s="527"/>
      <c r="I820" s="532"/>
      <c r="J820" s="94"/>
      <c r="K820" s="140"/>
      <c r="L820" s="140"/>
      <c r="M820" s="8"/>
      <c r="N820" s="536"/>
      <c r="O820" s="83"/>
      <c r="P820" s="528"/>
      <c r="Q820" s="528"/>
      <c r="R820" s="482"/>
      <c r="U820" s="83"/>
      <c r="V820" s="528"/>
      <c r="W820" s="227"/>
      <c r="X820" s="22"/>
      <c r="Y820" s="109"/>
      <c r="Z820" s="213" t="s">
        <v>30</v>
      </c>
      <c r="AA820" s="74">
        <v>5.0</v>
      </c>
      <c r="AB820" s="522" t="s">
        <v>31</v>
      </c>
      <c r="AC820" s="45">
        <f>ROUND(ROUND(H800*Q812,0)*V819,0)-AA820</f>
        <v>786</v>
      </c>
      <c r="AD820" s="79"/>
    </row>
    <row r="821" ht="16.5" customHeight="1">
      <c r="A821" s="29">
        <v>61.0</v>
      </c>
      <c r="B821" s="29">
        <v>2146.0</v>
      </c>
      <c r="C821" s="518" t="s">
        <v>8774</v>
      </c>
      <c r="D821" s="389"/>
      <c r="E821" s="389"/>
      <c r="F821" s="527"/>
      <c r="G821" s="527"/>
      <c r="H821" s="527"/>
      <c r="I821" s="532"/>
      <c r="J821" s="94"/>
      <c r="K821" s="140"/>
      <c r="L821" s="140"/>
      <c r="M821" s="8"/>
      <c r="N821" s="254"/>
      <c r="O821" s="83"/>
      <c r="P821" s="528"/>
      <c r="Q821" s="528"/>
      <c r="R821" s="482"/>
      <c r="U821" s="99"/>
      <c r="V821" s="529"/>
      <c r="W821" s="524" t="s">
        <v>20</v>
      </c>
      <c r="X821" s="41" t="s">
        <v>21</v>
      </c>
      <c r="Y821" s="86">
        <v>0.85</v>
      </c>
      <c r="Z821" s="75"/>
      <c r="AA821" s="213"/>
      <c r="AB821" s="213"/>
      <c r="AC821" s="45">
        <f>ROUND(ROUND(ROUND(H800*Q812,0)*V819,0)*Y821,0)</f>
        <v>672</v>
      </c>
      <c r="AD821" s="79"/>
    </row>
    <row r="822" ht="16.5" customHeight="1">
      <c r="A822" s="29">
        <v>61.0</v>
      </c>
      <c r="B822" s="29">
        <v>2147.0</v>
      </c>
      <c r="C822" s="518" t="s">
        <v>8775</v>
      </c>
      <c r="D822" s="389"/>
      <c r="E822" s="389"/>
      <c r="F822" s="527"/>
      <c r="G822" s="527"/>
      <c r="H822" s="527"/>
      <c r="I822" s="532"/>
      <c r="J822" s="94"/>
      <c r="K822" s="140"/>
      <c r="L822" s="140"/>
      <c r="M822" s="8"/>
      <c r="N822" s="536"/>
      <c r="O822" s="83"/>
      <c r="P822" s="83"/>
      <c r="Q822" s="83"/>
      <c r="R822" s="484"/>
      <c r="S822" s="232"/>
      <c r="T822" s="232"/>
      <c r="U822" s="24"/>
      <c r="V822" s="26"/>
      <c r="W822" s="484"/>
      <c r="X822" s="56"/>
      <c r="Y822" s="526"/>
      <c r="Z822" s="213" t="s">
        <v>30</v>
      </c>
      <c r="AA822" s="74">
        <v>5.0</v>
      </c>
      <c r="AB822" s="522" t="s">
        <v>31</v>
      </c>
      <c r="AC822" s="45">
        <f>ROUND(ROUND(ROUND(H800*Q812,0)*V819,0)*Y821,0)-AA822</f>
        <v>667</v>
      </c>
      <c r="AD822" s="79"/>
    </row>
    <row r="823" ht="16.5" customHeight="1">
      <c r="A823" s="29">
        <v>61.0</v>
      </c>
      <c r="B823" s="29">
        <v>2148.0</v>
      </c>
      <c r="C823" s="518" t="s">
        <v>8776</v>
      </c>
      <c r="D823" s="389"/>
      <c r="E823" s="389"/>
      <c r="F823" s="527"/>
      <c r="G823" s="527"/>
      <c r="H823" s="527"/>
      <c r="I823" s="532"/>
      <c r="J823" s="94"/>
      <c r="K823" s="140"/>
      <c r="L823" s="140"/>
      <c r="M823" s="8"/>
      <c r="N823" s="536"/>
      <c r="O823" s="102" t="s">
        <v>27</v>
      </c>
      <c r="P823" s="533"/>
      <c r="Q823" s="533"/>
      <c r="R823" s="520"/>
      <c r="S823" s="38"/>
      <c r="T823" s="38"/>
      <c r="U823" s="38"/>
      <c r="V823" s="6"/>
      <c r="W823" s="37"/>
      <c r="X823" s="7"/>
      <c r="Y823" s="39"/>
      <c r="Z823" s="213"/>
      <c r="AA823" s="213"/>
      <c r="AB823" s="213"/>
      <c r="AC823" s="45">
        <f>ROUND(H800*Q824,0)</f>
        <v>665</v>
      </c>
      <c r="AD823" s="79"/>
    </row>
    <row r="824" ht="16.5" customHeight="1">
      <c r="A824" s="29">
        <v>61.0</v>
      </c>
      <c r="B824" s="29">
        <v>2149.0</v>
      </c>
      <c r="C824" s="518" t="s">
        <v>8777</v>
      </c>
      <c r="D824" s="389"/>
      <c r="E824" s="389"/>
      <c r="F824" s="527"/>
      <c r="G824" s="527"/>
      <c r="H824" s="527"/>
      <c r="I824" s="532"/>
      <c r="J824" s="94"/>
      <c r="K824" s="140"/>
      <c r="L824" s="140"/>
      <c r="M824" s="8"/>
      <c r="N824" s="535"/>
      <c r="O824" s="482"/>
      <c r="P824" s="83" t="s">
        <v>21</v>
      </c>
      <c r="Q824" s="528">
        <v>0.5</v>
      </c>
      <c r="R824" s="521"/>
      <c r="S824" s="53"/>
      <c r="T824" s="53"/>
      <c r="U824" s="53"/>
      <c r="V824" s="14"/>
      <c r="W824" s="52"/>
      <c r="X824" s="8"/>
      <c r="Y824" s="109"/>
      <c r="Z824" s="213" t="s">
        <v>30</v>
      </c>
      <c r="AA824" s="74">
        <v>5.0</v>
      </c>
      <c r="AB824" s="522" t="s">
        <v>31</v>
      </c>
      <c r="AC824" s="45">
        <f>ROUND(H800*Q824,0)-AA824</f>
        <v>660</v>
      </c>
      <c r="AD824" s="79"/>
    </row>
    <row r="825" ht="16.5" customHeight="1">
      <c r="A825" s="29">
        <v>61.0</v>
      </c>
      <c r="B825" s="29">
        <v>2150.0</v>
      </c>
      <c r="C825" s="518" t="s">
        <v>8778</v>
      </c>
      <c r="D825" s="389"/>
      <c r="E825" s="389"/>
      <c r="F825" s="527"/>
      <c r="G825" s="527"/>
      <c r="H825" s="527"/>
      <c r="I825" s="532"/>
      <c r="J825" s="94"/>
      <c r="K825" s="140"/>
      <c r="L825" s="140"/>
      <c r="M825" s="8"/>
      <c r="N825" s="535"/>
      <c r="O825" s="482"/>
      <c r="P825" s="14"/>
      <c r="Q825" s="14"/>
      <c r="R825" s="521"/>
      <c r="S825" s="53"/>
      <c r="T825" s="53"/>
      <c r="U825" s="53"/>
      <c r="V825" s="14"/>
      <c r="W825" s="524" t="s">
        <v>20</v>
      </c>
      <c r="X825" s="41" t="s">
        <v>21</v>
      </c>
      <c r="Y825" s="86">
        <v>0.85</v>
      </c>
      <c r="Z825" s="75"/>
      <c r="AA825" s="213"/>
      <c r="AB825" s="213"/>
      <c r="AC825" s="45">
        <f>ROUND(ROUND(H800*Q824,0)*Y825,0)</f>
        <v>565</v>
      </c>
      <c r="AD825" s="79"/>
    </row>
    <row r="826" ht="16.5" customHeight="1">
      <c r="A826" s="29">
        <v>61.0</v>
      </c>
      <c r="B826" s="29">
        <v>2151.0</v>
      </c>
      <c r="C826" s="518" t="s">
        <v>8779</v>
      </c>
      <c r="D826" s="389"/>
      <c r="E826" s="389"/>
      <c r="F826" s="527"/>
      <c r="G826" s="527"/>
      <c r="H826" s="527"/>
      <c r="I826" s="532"/>
      <c r="J826" s="94"/>
      <c r="K826" s="140"/>
      <c r="L826" s="140"/>
      <c r="M826" s="8"/>
      <c r="N826" s="535"/>
      <c r="O826" s="14"/>
      <c r="P826" s="83"/>
      <c r="Q826" s="83"/>
      <c r="R826" s="525"/>
      <c r="S826" s="180"/>
      <c r="T826" s="180"/>
      <c r="U826" s="180"/>
      <c r="V826" s="21"/>
      <c r="W826" s="484"/>
      <c r="X826" s="56"/>
      <c r="Y826" s="526"/>
      <c r="Z826" s="213" t="s">
        <v>30</v>
      </c>
      <c r="AA826" s="74">
        <v>5.0</v>
      </c>
      <c r="AB826" s="522" t="s">
        <v>31</v>
      </c>
      <c r="AC826" s="45">
        <f>ROUND(ROUND(H800*Q824,0)*Y825,0)-AA826</f>
        <v>560</v>
      </c>
      <c r="AD826" s="79"/>
    </row>
    <row r="827" ht="16.5" customHeight="1">
      <c r="A827" s="29">
        <v>61.0</v>
      </c>
      <c r="B827" s="29">
        <v>2152.0</v>
      </c>
      <c r="C827" s="518" t="s">
        <v>8780</v>
      </c>
      <c r="D827" s="389"/>
      <c r="E827" s="389"/>
      <c r="F827" s="527"/>
      <c r="G827" s="527"/>
      <c r="H827" s="527"/>
      <c r="I827" s="532"/>
      <c r="J827" s="94"/>
      <c r="K827" s="140"/>
      <c r="L827" s="140"/>
      <c r="M827" s="8"/>
      <c r="N827" s="536"/>
      <c r="O827" s="14"/>
      <c r="P827" s="14"/>
      <c r="Q827" s="14"/>
      <c r="R827" s="102" t="s">
        <v>326</v>
      </c>
      <c r="S827" s="487"/>
      <c r="T827" s="487"/>
      <c r="U827" s="41" t="s">
        <v>21</v>
      </c>
      <c r="V827" s="60">
        <v>0.7</v>
      </c>
      <c r="W827" s="37"/>
      <c r="X827" s="7"/>
      <c r="Y827" s="39"/>
      <c r="Z827" s="213"/>
      <c r="AA827" s="213"/>
      <c r="AB827" s="213"/>
      <c r="AC827" s="45">
        <f>ROUND(ROUND(H800*Q824,0)*V827,0)</f>
        <v>466</v>
      </c>
      <c r="AD827" s="79"/>
    </row>
    <row r="828" ht="16.5" customHeight="1">
      <c r="A828" s="29">
        <v>61.0</v>
      </c>
      <c r="B828" s="29">
        <v>2153.0</v>
      </c>
      <c r="C828" s="518" t="s">
        <v>8781</v>
      </c>
      <c r="D828" s="389"/>
      <c r="E828" s="389"/>
      <c r="F828" s="527"/>
      <c r="G828" s="527"/>
      <c r="H828" s="527"/>
      <c r="I828" s="532"/>
      <c r="J828" s="94"/>
      <c r="K828" s="140"/>
      <c r="L828" s="140"/>
      <c r="M828" s="8"/>
      <c r="N828" s="536"/>
      <c r="O828" s="14"/>
      <c r="P828" s="14"/>
      <c r="Q828" s="14"/>
      <c r="R828" s="482"/>
      <c r="U828" s="83"/>
      <c r="V828" s="528"/>
      <c r="W828" s="227"/>
      <c r="X828" s="22"/>
      <c r="Y828" s="109"/>
      <c r="Z828" s="213" t="s">
        <v>30</v>
      </c>
      <c r="AA828" s="74">
        <v>5.0</v>
      </c>
      <c r="AB828" s="522" t="s">
        <v>31</v>
      </c>
      <c r="AC828" s="45">
        <f>ROUND(ROUND(H800*Q824,0)*V827,0)-AA828</f>
        <v>461</v>
      </c>
      <c r="AD828" s="79"/>
    </row>
    <row r="829" ht="16.5" customHeight="1">
      <c r="A829" s="29">
        <v>61.0</v>
      </c>
      <c r="B829" s="29">
        <v>2154.0</v>
      </c>
      <c r="C829" s="518" t="s">
        <v>8782</v>
      </c>
      <c r="D829" s="389"/>
      <c r="E829" s="389"/>
      <c r="F829" s="527"/>
      <c r="G829" s="527"/>
      <c r="H829" s="527"/>
      <c r="I829" s="532"/>
      <c r="J829" s="94"/>
      <c r="K829" s="140"/>
      <c r="L829" s="140"/>
      <c r="M829" s="8"/>
      <c r="N829" s="254"/>
      <c r="O829" s="83"/>
      <c r="P829" s="83"/>
      <c r="R829" s="482"/>
      <c r="U829" s="99"/>
      <c r="V829" s="529"/>
      <c r="W829" s="524" t="s">
        <v>20</v>
      </c>
      <c r="X829" s="41" t="s">
        <v>21</v>
      </c>
      <c r="Y829" s="86">
        <v>0.85</v>
      </c>
      <c r="Z829" s="75"/>
      <c r="AA829" s="213"/>
      <c r="AB829" s="213"/>
      <c r="AC829" s="45">
        <f>ROUND(ROUND(ROUND(H800*Q824,0)*V827,0)*Y829,0)</f>
        <v>396</v>
      </c>
      <c r="AD829" s="79"/>
    </row>
    <row r="830" ht="16.5" customHeight="1">
      <c r="A830" s="29">
        <v>61.0</v>
      </c>
      <c r="B830" s="29">
        <v>2155.0</v>
      </c>
      <c r="C830" s="518" t="s">
        <v>8783</v>
      </c>
      <c r="D830" s="389"/>
      <c r="E830" s="389"/>
      <c r="F830" s="527"/>
      <c r="G830" s="527"/>
      <c r="H830" s="527"/>
      <c r="I830" s="532"/>
      <c r="J830" s="94"/>
      <c r="K830" s="140"/>
      <c r="L830" s="140"/>
      <c r="M830" s="8"/>
      <c r="N830" s="254"/>
      <c r="O830" s="83"/>
      <c r="P830" s="83"/>
      <c r="Q830" s="83"/>
      <c r="R830" s="530"/>
      <c r="S830" s="531"/>
      <c r="T830" s="24"/>
      <c r="U830" s="24"/>
      <c r="V830" s="26"/>
      <c r="W830" s="484"/>
      <c r="X830" s="56"/>
      <c r="Y830" s="526"/>
      <c r="Z830" s="213" t="s">
        <v>30</v>
      </c>
      <c r="AA830" s="74">
        <v>5.0</v>
      </c>
      <c r="AB830" s="522" t="s">
        <v>31</v>
      </c>
      <c r="AC830" s="45">
        <f>ROUND(ROUND(ROUND(H800*Q824,0)*V827,0)*Y829,0)-AA830</f>
        <v>391</v>
      </c>
      <c r="AD830" s="79"/>
    </row>
    <row r="831" ht="16.5" customHeight="1">
      <c r="A831" s="29">
        <v>61.0</v>
      </c>
      <c r="B831" s="29">
        <v>2156.0</v>
      </c>
      <c r="C831" s="518" t="s">
        <v>8784</v>
      </c>
      <c r="D831" s="389"/>
      <c r="E831" s="389"/>
      <c r="F831" s="527"/>
      <c r="G831" s="527"/>
      <c r="H831" s="527"/>
      <c r="I831" s="532"/>
      <c r="J831" s="94"/>
      <c r="K831" s="140"/>
      <c r="L831" s="140"/>
      <c r="M831" s="8"/>
      <c r="N831" s="536"/>
      <c r="O831" s="83"/>
      <c r="P831" s="528"/>
      <c r="Q831" s="486"/>
      <c r="R831" s="102" t="s">
        <v>329</v>
      </c>
      <c r="S831" s="487"/>
      <c r="T831" s="487"/>
      <c r="U831" s="83" t="s">
        <v>21</v>
      </c>
      <c r="V831" s="528">
        <v>0.85</v>
      </c>
      <c r="W831" s="37"/>
      <c r="X831" s="7"/>
      <c r="Y831" s="39"/>
      <c r="Z831" s="213"/>
      <c r="AA831" s="213"/>
      <c r="AB831" s="213"/>
      <c r="AC831" s="45">
        <f>ROUND(ROUND(H800*Q824,0)*V831,0)</f>
        <v>565</v>
      </c>
      <c r="AD831" s="79"/>
    </row>
    <row r="832" ht="16.5" customHeight="1">
      <c r="A832" s="29">
        <v>61.0</v>
      </c>
      <c r="B832" s="29">
        <v>2157.0</v>
      </c>
      <c r="C832" s="518" t="s">
        <v>8785</v>
      </c>
      <c r="D832" s="389"/>
      <c r="E832" s="389"/>
      <c r="F832" s="527"/>
      <c r="G832" s="527"/>
      <c r="H832" s="527"/>
      <c r="I832" s="532"/>
      <c r="J832" s="94"/>
      <c r="K832" s="140"/>
      <c r="L832" s="140"/>
      <c r="M832" s="8"/>
      <c r="N832" s="536"/>
      <c r="O832" s="83"/>
      <c r="P832" s="528"/>
      <c r="Q832" s="528"/>
      <c r="R832" s="482"/>
      <c r="U832" s="83"/>
      <c r="V832" s="528"/>
      <c r="W832" s="227"/>
      <c r="X832" s="22"/>
      <c r="Y832" s="109"/>
      <c r="Z832" s="213" t="s">
        <v>30</v>
      </c>
      <c r="AA832" s="74">
        <v>5.0</v>
      </c>
      <c r="AB832" s="522" t="s">
        <v>31</v>
      </c>
      <c r="AC832" s="45">
        <f>ROUND(ROUND(H800*Q824,0)*V831,0)-AA832</f>
        <v>560</v>
      </c>
      <c r="AD832" s="79"/>
    </row>
    <row r="833" ht="16.5" customHeight="1">
      <c r="A833" s="29">
        <v>61.0</v>
      </c>
      <c r="B833" s="29">
        <v>2158.0</v>
      </c>
      <c r="C833" s="518" t="s">
        <v>8786</v>
      </c>
      <c r="D833" s="389"/>
      <c r="E833" s="389"/>
      <c r="F833" s="527"/>
      <c r="G833" s="527"/>
      <c r="H833" s="527"/>
      <c r="I833" s="532"/>
      <c r="J833" s="94"/>
      <c r="K833" s="140"/>
      <c r="L833" s="140"/>
      <c r="M833" s="8"/>
      <c r="N833" s="254"/>
      <c r="O833" s="83"/>
      <c r="P833" s="528"/>
      <c r="Q833" s="528"/>
      <c r="R833" s="482"/>
      <c r="U833" s="99"/>
      <c r="V833" s="529"/>
      <c r="W833" s="524" t="s">
        <v>20</v>
      </c>
      <c r="X833" s="41" t="s">
        <v>21</v>
      </c>
      <c r="Y833" s="86">
        <v>0.85</v>
      </c>
      <c r="Z833" s="75"/>
      <c r="AA833" s="213"/>
      <c r="AB833" s="213"/>
      <c r="AC833" s="45">
        <f>ROUND(ROUND(ROUND(H800*Q824,0)*V831,0)*Y833,0)</f>
        <v>480</v>
      </c>
      <c r="AD833" s="79"/>
    </row>
    <row r="834" ht="16.5" customHeight="1">
      <c r="A834" s="29">
        <v>61.0</v>
      </c>
      <c r="B834" s="29">
        <v>2159.0</v>
      </c>
      <c r="C834" s="518" t="s">
        <v>8787</v>
      </c>
      <c r="D834" s="389"/>
      <c r="E834" s="389"/>
      <c r="F834" s="527"/>
      <c r="G834" s="527"/>
      <c r="H834" s="527"/>
      <c r="I834" s="532"/>
      <c r="J834" s="94"/>
      <c r="K834" s="140"/>
      <c r="L834" s="140"/>
      <c r="M834" s="8"/>
      <c r="N834" s="537"/>
      <c r="O834" s="83"/>
      <c r="P834" s="83"/>
      <c r="Q834" s="83"/>
      <c r="R834" s="484"/>
      <c r="S834" s="232"/>
      <c r="T834" s="232"/>
      <c r="U834" s="24"/>
      <c r="V834" s="26"/>
      <c r="W834" s="484"/>
      <c r="X834" s="56"/>
      <c r="Y834" s="526"/>
      <c r="Z834" s="213" t="s">
        <v>30</v>
      </c>
      <c r="AA834" s="74">
        <v>5.0</v>
      </c>
      <c r="AB834" s="522" t="s">
        <v>31</v>
      </c>
      <c r="AC834" s="45">
        <f>ROUND(ROUND(ROUND(H800*Q824,0)*V831,0)*Y833,0)-AA834</f>
        <v>475</v>
      </c>
      <c r="AD834" s="79"/>
    </row>
    <row r="835" ht="16.5" customHeight="1">
      <c r="A835" s="29">
        <v>61.0</v>
      </c>
      <c r="B835" s="29">
        <v>1415.0</v>
      </c>
      <c r="C835" s="518" t="s">
        <v>8788</v>
      </c>
      <c r="D835" s="389"/>
      <c r="E835" s="389"/>
      <c r="F835" s="527"/>
      <c r="G835" s="527"/>
      <c r="H835" s="527"/>
      <c r="I835" s="532"/>
      <c r="J835" s="130" t="s">
        <v>7983</v>
      </c>
      <c r="K835" s="538"/>
      <c r="L835" s="538"/>
      <c r="M835" s="538"/>
      <c r="N835" s="37"/>
      <c r="O835" s="7"/>
      <c r="P835" s="7"/>
      <c r="Q835" s="7"/>
      <c r="R835" s="520"/>
      <c r="S835" s="38"/>
      <c r="T835" s="38"/>
      <c r="U835" s="6"/>
      <c r="V835" s="7"/>
      <c r="W835" s="37"/>
      <c r="X835" s="7"/>
      <c r="Y835" s="39"/>
      <c r="Z835" s="213"/>
      <c r="AA835" s="213"/>
      <c r="AB835" s="213"/>
      <c r="AC835" s="45">
        <f>ROUND(H800*M836,0)</f>
        <v>1283</v>
      </c>
      <c r="AD835" s="79"/>
    </row>
    <row r="836" ht="16.5" customHeight="1">
      <c r="A836" s="29">
        <v>61.0</v>
      </c>
      <c r="B836" s="29">
        <v>2160.0</v>
      </c>
      <c r="C836" s="518" t="s">
        <v>8789</v>
      </c>
      <c r="D836" s="231"/>
      <c r="E836" s="231"/>
      <c r="F836" s="174"/>
      <c r="G836" s="174"/>
      <c r="H836" s="174"/>
      <c r="I836" s="523"/>
      <c r="J836" s="482"/>
      <c r="K836" s="539"/>
      <c r="L836" s="83" t="s">
        <v>21</v>
      </c>
      <c r="M836" s="540">
        <v>0.965</v>
      </c>
      <c r="N836" s="52"/>
      <c r="O836" s="8"/>
      <c r="P836" s="8"/>
      <c r="Q836" s="8"/>
      <c r="R836" s="521"/>
      <c r="S836" s="53"/>
      <c r="T836" s="53"/>
      <c r="U836" s="14"/>
      <c r="V836" s="8"/>
      <c r="W836" s="52"/>
      <c r="X836" s="8"/>
      <c r="Y836" s="109"/>
      <c r="Z836" s="213" t="s">
        <v>30</v>
      </c>
      <c r="AA836" s="74">
        <v>5.0</v>
      </c>
      <c r="AB836" s="522" t="s">
        <v>31</v>
      </c>
      <c r="AC836" s="45">
        <f>ROUND(H800*M836,0)-AA836</f>
        <v>1278</v>
      </c>
      <c r="AD836" s="79"/>
    </row>
    <row r="837" ht="16.5" customHeight="1">
      <c r="A837" s="29">
        <v>61.0</v>
      </c>
      <c r="B837" s="29">
        <v>2161.0</v>
      </c>
      <c r="C837" s="518" t="s">
        <v>8790</v>
      </c>
      <c r="D837" s="231"/>
      <c r="E837" s="231"/>
      <c r="F837" s="174"/>
      <c r="G837" s="174"/>
      <c r="H837" s="174"/>
      <c r="I837" s="523"/>
      <c r="J837" s="482"/>
      <c r="K837" s="140"/>
      <c r="L837" s="140"/>
      <c r="M837" s="8"/>
      <c r="N837" s="52"/>
      <c r="O837" s="8"/>
      <c r="P837" s="8"/>
      <c r="Q837" s="8"/>
      <c r="R837" s="521"/>
      <c r="S837" s="53"/>
      <c r="T837" s="53"/>
      <c r="U837" s="14"/>
      <c r="V837" s="54"/>
      <c r="W837" s="524" t="s">
        <v>20</v>
      </c>
      <c r="X837" s="41" t="s">
        <v>21</v>
      </c>
      <c r="Y837" s="86">
        <v>0.85</v>
      </c>
      <c r="Z837" s="75"/>
      <c r="AA837" s="213"/>
      <c r="AB837" s="213"/>
      <c r="AC837" s="45">
        <f>ROUND(ROUND(H800*M836,0)*Y837,0)</f>
        <v>1091</v>
      </c>
      <c r="AD837" s="79"/>
    </row>
    <row r="838" ht="16.5" customHeight="1">
      <c r="A838" s="29">
        <v>61.0</v>
      </c>
      <c r="B838" s="29">
        <v>2162.0</v>
      </c>
      <c r="C838" s="518" t="s">
        <v>8791</v>
      </c>
      <c r="D838" s="231"/>
      <c r="E838" s="231"/>
      <c r="F838" s="527"/>
      <c r="G838" s="527"/>
      <c r="H838" s="527"/>
      <c r="I838" s="532"/>
      <c r="J838" s="94"/>
      <c r="K838" s="140"/>
      <c r="L838" s="140"/>
      <c r="M838" s="8"/>
      <c r="N838" s="52"/>
      <c r="O838" s="8"/>
      <c r="P838" s="8"/>
      <c r="Q838" s="8"/>
      <c r="R838" s="525"/>
      <c r="S838" s="180"/>
      <c r="T838" s="180"/>
      <c r="U838" s="21"/>
      <c r="V838" s="109"/>
      <c r="W838" s="484"/>
      <c r="X838" s="56"/>
      <c r="Y838" s="526"/>
      <c r="Z838" s="213" t="s">
        <v>30</v>
      </c>
      <c r="AA838" s="74">
        <v>5.0</v>
      </c>
      <c r="AB838" s="522" t="s">
        <v>31</v>
      </c>
      <c r="AC838" s="45">
        <f>ROUND(ROUND(H800*M836,0)*Y837,0)-AA838</f>
        <v>1086</v>
      </c>
      <c r="AD838" s="79"/>
    </row>
    <row r="839" ht="16.5" customHeight="1">
      <c r="A839" s="29">
        <v>61.0</v>
      </c>
      <c r="B839" s="29">
        <v>1416.0</v>
      </c>
      <c r="C839" s="518" t="s">
        <v>8792</v>
      </c>
      <c r="D839" s="231"/>
      <c r="E839" s="231"/>
      <c r="F839" s="527"/>
      <c r="G839" s="527"/>
      <c r="H839" s="527"/>
      <c r="I839" s="532"/>
      <c r="J839" s="94"/>
      <c r="K839" s="140"/>
      <c r="L839" s="140"/>
      <c r="M839" s="8"/>
      <c r="N839" s="52"/>
      <c r="O839" s="8"/>
      <c r="P839" s="8"/>
      <c r="Q839" s="8"/>
      <c r="R839" s="102" t="s">
        <v>326</v>
      </c>
      <c r="S839" s="487"/>
      <c r="T839" s="487"/>
      <c r="U839" s="41" t="s">
        <v>21</v>
      </c>
      <c r="V839" s="60">
        <v>0.7</v>
      </c>
      <c r="W839" s="37"/>
      <c r="X839" s="7"/>
      <c r="Y839" s="39"/>
      <c r="Z839" s="213"/>
      <c r="AA839" s="213"/>
      <c r="AB839" s="213"/>
      <c r="AC839" s="45">
        <f>ROUND(ROUND(H800*M836,0)*V839,0)</f>
        <v>898</v>
      </c>
      <c r="AD839" s="79"/>
    </row>
    <row r="840" ht="16.5" customHeight="1">
      <c r="A840" s="29">
        <v>61.0</v>
      </c>
      <c r="B840" s="29">
        <v>2163.0</v>
      </c>
      <c r="C840" s="518" t="s">
        <v>8793</v>
      </c>
      <c r="D840" s="231"/>
      <c r="E840" s="231"/>
      <c r="F840" s="527"/>
      <c r="G840" s="527"/>
      <c r="H840" s="8"/>
      <c r="I840" s="144"/>
      <c r="J840" s="94"/>
      <c r="K840" s="140"/>
      <c r="L840" s="140"/>
      <c r="M840" s="8"/>
      <c r="N840" s="52"/>
      <c r="O840" s="8"/>
      <c r="P840" s="8"/>
      <c r="Q840" s="8"/>
      <c r="R840" s="482"/>
      <c r="U840" s="83"/>
      <c r="V840" s="528"/>
      <c r="W840" s="227"/>
      <c r="X840" s="22"/>
      <c r="Y840" s="109"/>
      <c r="Z840" s="213" t="s">
        <v>30</v>
      </c>
      <c r="AA840" s="74">
        <v>5.0</v>
      </c>
      <c r="AB840" s="522" t="s">
        <v>31</v>
      </c>
      <c r="AC840" s="45">
        <f>ROUND(ROUND(H800*M836,0)*V839,0)-AA840</f>
        <v>893</v>
      </c>
      <c r="AD840" s="79"/>
    </row>
    <row r="841" ht="16.5" customHeight="1">
      <c r="A841" s="29">
        <v>61.0</v>
      </c>
      <c r="B841" s="29">
        <v>2164.0</v>
      </c>
      <c r="C841" s="518" t="s">
        <v>8794</v>
      </c>
      <c r="D841" s="389"/>
      <c r="E841" s="231"/>
      <c r="F841" s="113"/>
      <c r="G841" s="113"/>
      <c r="H841" s="8"/>
      <c r="I841" s="144"/>
      <c r="J841" s="94"/>
      <c r="K841" s="140"/>
      <c r="L841" s="140"/>
      <c r="M841" s="8"/>
      <c r="N841" s="52"/>
      <c r="O841" s="8"/>
      <c r="P841" s="8"/>
      <c r="Q841" s="8"/>
      <c r="R841" s="482"/>
      <c r="U841" s="99"/>
      <c r="V841" s="529"/>
      <c r="W841" s="524" t="s">
        <v>20</v>
      </c>
      <c r="X841" s="41" t="s">
        <v>21</v>
      </c>
      <c r="Y841" s="86">
        <v>0.85</v>
      </c>
      <c r="Z841" s="75"/>
      <c r="AA841" s="213"/>
      <c r="AB841" s="213"/>
      <c r="AC841" s="45">
        <f>ROUND(ROUND(ROUND(H800*M836,0)*V839,0)*Y841,0)</f>
        <v>763</v>
      </c>
      <c r="AD841" s="79"/>
    </row>
    <row r="842" ht="16.5" customHeight="1">
      <c r="A842" s="29">
        <v>61.0</v>
      </c>
      <c r="B842" s="29">
        <v>2165.0</v>
      </c>
      <c r="C842" s="518" t="s">
        <v>8795</v>
      </c>
      <c r="D842" s="389"/>
      <c r="E842" s="231"/>
      <c r="F842" s="113"/>
      <c r="G842" s="113"/>
      <c r="H842" s="8"/>
      <c r="I842" s="144"/>
      <c r="J842" s="94"/>
      <c r="K842" s="140"/>
      <c r="L842" s="140"/>
      <c r="M842" s="8"/>
      <c r="N842" s="52"/>
      <c r="O842" s="8"/>
      <c r="P842" s="8"/>
      <c r="Q842" s="8"/>
      <c r="R842" s="530"/>
      <c r="S842" s="531"/>
      <c r="T842" s="24"/>
      <c r="U842" s="24"/>
      <c r="V842" s="26"/>
      <c r="W842" s="484"/>
      <c r="X842" s="56"/>
      <c r="Y842" s="526"/>
      <c r="Z842" s="213" t="s">
        <v>30</v>
      </c>
      <c r="AA842" s="74">
        <v>5.0</v>
      </c>
      <c r="AB842" s="522" t="s">
        <v>31</v>
      </c>
      <c r="AC842" s="45">
        <f>ROUND(ROUND(ROUND(H800*M836,0)*V839,0)*Y841,0)-AA842</f>
        <v>758</v>
      </c>
      <c r="AD842" s="79"/>
    </row>
    <row r="843" ht="16.5" customHeight="1">
      <c r="A843" s="29">
        <v>61.0</v>
      </c>
      <c r="B843" s="29">
        <v>1775.0</v>
      </c>
      <c r="C843" s="518" t="s">
        <v>8796</v>
      </c>
      <c r="D843" s="389"/>
      <c r="E843" s="231"/>
      <c r="F843" s="113"/>
      <c r="G843" s="113"/>
      <c r="H843" s="8"/>
      <c r="I843" s="144"/>
      <c r="J843" s="94"/>
      <c r="K843" s="140"/>
      <c r="L843" s="140"/>
      <c r="M843" s="8"/>
      <c r="N843" s="52"/>
      <c r="O843" s="8"/>
      <c r="P843" s="8"/>
      <c r="Q843" s="54"/>
      <c r="R843" s="102" t="s">
        <v>329</v>
      </c>
      <c r="S843" s="487"/>
      <c r="T843" s="487"/>
      <c r="U843" s="83" t="s">
        <v>21</v>
      </c>
      <c r="V843" s="528">
        <v>0.85</v>
      </c>
      <c r="W843" s="37"/>
      <c r="X843" s="7"/>
      <c r="Y843" s="39"/>
      <c r="Z843" s="213"/>
      <c r="AA843" s="213"/>
      <c r="AB843" s="213"/>
      <c r="AC843" s="45">
        <f>ROUND(ROUND(H800*M836,0)*V843,0)</f>
        <v>1091</v>
      </c>
      <c r="AD843" s="79"/>
    </row>
    <row r="844" ht="16.5" customHeight="1">
      <c r="A844" s="29">
        <v>61.0</v>
      </c>
      <c r="B844" s="29">
        <v>2166.0</v>
      </c>
      <c r="C844" s="518" t="s">
        <v>8797</v>
      </c>
      <c r="D844" s="389"/>
      <c r="E844" s="231"/>
      <c r="F844" s="113"/>
      <c r="G844" s="113"/>
      <c r="H844" s="8"/>
      <c r="I844" s="144"/>
      <c r="J844" s="94"/>
      <c r="K844" s="140"/>
      <c r="L844" s="140"/>
      <c r="M844" s="8"/>
      <c r="N844" s="52"/>
      <c r="O844" s="8"/>
      <c r="P844" s="8"/>
      <c r="Q844" s="8"/>
      <c r="R844" s="482"/>
      <c r="U844" s="83"/>
      <c r="V844" s="528"/>
      <c r="W844" s="227"/>
      <c r="X844" s="22"/>
      <c r="Y844" s="109"/>
      <c r="Z844" s="213" t="s">
        <v>30</v>
      </c>
      <c r="AA844" s="74">
        <v>5.0</v>
      </c>
      <c r="AB844" s="522" t="s">
        <v>31</v>
      </c>
      <c r="AC844" s="45">
        <f>ROUND(ROUND(H800*M836,0)*V843,0)-AA844</f>
        <v>1086</v>
      </c>
      <c r="AD844" s="79"/>
    </row>
    <row r="845" ht="16.5" customHeight="1">
      <c r="A845" s="29">
        <v>61.0</v>
      </c>
      <c r="B845" s="29">
        <v>2167.0</v>
      </c>
      <c r="C845" s="518" t="s">
        <v>8798</v>
      </c>
      <c r="D845" s="389"/>
      <c r="E845" s="231"/>
      <c r="F845" s="527"/>
      <c r="G845" s="527"/>
      <c r="H845" s="527"/>
      <c r="I845" s="532"/>
      <c r="J845" s="94"/>
      <c r="K845" s="140"/>
      <c r="L845" s="140"/>
      <c r="M845" s="8"/>
      <c r="N845" s="52"/>
      <c r="O845" s="8"/>
      <c r="P845" s="8"/>
      <c r="Q845" s="8"/>
      <c r="R845" s="482"/>
      <c r="U845" s="99"/>
      <c r="V845" s="529"/>
      <c r="W845" s="524" t="s">
        <v>20</v>
      </c>
      <c r="X845" s="41" t="s">
        <v>21</v>
      </c>
      <c r="Y845" s="86">
        <v>0.85</v>
      </c>
      <c r="Z845" s="75"/>
      <c r="AA845" s="213"/>
      <c r="AB845" s="213"/>
      <c r="AC845" s="45">
        <f>ROUND(ROUND(ROUND(H800*M836,0)*V843,0)*Y845,0)</f>
        <v>927</v>
      </c>
      <c r="AD845" s="79"/>
    </row>
    <row r="846" ht="16.5" customHeight="1">
      <c r="A846" s="29">
        <v>61.0</v>
      </c>
      <c r="B846" s="29">
        <v>2168.0</v>
      </c>
      <c r="C846" s="518" t="s">
        <v>8799</v>
      </c>
      <c r="D846" s="389"/>
      <c r="E846" s="231"/>
      <c r="F846" s="527"/>
      <c r="G846" s="527"/>
      <c r="H846" s="527"/>
      <c r="I846" s="532"/>
      <c r="J846" s="94"/>
      <c r="K846" s="140"/>
      <c r="L846" s="140"/>
      <c r="M846" s="8"/>
      <c r="N846" s="227"/>
      <c r="O846" s="22"/>
      <c r="P846" s="22"/>
      <c r="Q846" s="22"/>
      <c r="R846" s="484"/>
      <c r="S846" s="232"/>
      <c r="T846" s="232"/>
      <c r="U846" s="24"/>
      <c r="V846" s="26"/>
      <c r="W846" s="484"/>
      <c r="X846" s="56"/>
      <c r="Y846" s="526"/>
      <c r="Z846" s="213" t="s">
        <v>30</v>
      </c>
      <c r="AA846" s="74">
        <v>5.0</v>
      </c>
      <c r="AB846" s="522" t="s">
        <v>31</v>
      </c>
      <c r="AC846" s="45">
        <f>ROUND(ROUND(ROUND(H800*M836,0)*V843,0)*Y845,0)-AA846</f>
        <v>922</v>
      </c>
      <c r="AD846" s="79"/>
    </row>
    <row r="847" ht="16.5" customHeight="1">
      <c r="A847" s="29">
        <v>61.0</v>
      </c>
      <c r="B847" s="29">
        <v>1417.0</v>
      </c>
      <c r="C847" s="518" t="s">
        <v>8800</v>
      </c>
      <c r="D847" s="389"/>
      <c r="E847" s="389"/>
      <c r="F847" s="527"/>
      <c r="G847" s="527"/>
      <c r="H847" s="527"/>
      <c r="I847" s="532"/>
      <c r="J847" s="94"/>
      <c r="K847" s="140"/>
      <c r="L847" s="140"/>
      <c r="M847" s="8"/>
      <c r="N847" s="206" t="s">
        <v>23</v>
      </c>
      <c r="O847" s="102" t="s">
        <v>24</v>
      </c>
      <c r="P847" s="533"/>
      <c r="Q847" s="533"/>
      <c r="R847" s="520"/>
      <c r="S847" s="38"/>
      <c r="T847" s="38"/>
      <c r="U847" s="6"/>
      <c r="V847" s="7"/>
      <c r="W847" s="37"/>
      <c r="X847" s="7"/>
      <c r="Y847" s="39"/>
      <c r="Z847" s="213"/>
      <c r="AA847" s="213"/>
      <c r="AB847" s="213"/>
      <c r="AC847" s="45">
        <f>ROUND(ROUND(H800*M836,0)*Q848,0)</f>
        <v>898</v>
      </c>
      <c r="AD847" s="79"/>
    </row>
    <row r="848" ht="16.5" customHeight="1">
      <c r="A848" s="29">
        <v>61.0</v>
      </c>
      <c r="B848" s="29">
        <v>2169.0</v>
      </c>
      <c r="C848" s="518" t="s">
        <v>8801</v>
      </c>
      <c r="D848" s="389"/>
      <c r="E848" s="389"/>
      <c r="F848" s="527"/>
      <c r="G848" s="527"/>
      <c r="H848" s="527"/>
      <c r="I848" s="532"/>
      <c r="J848" s="94"/>
      <c r="K848" s="140"/>
      <c r="L848" s="140"/>
      <c r="M848" s="8"/>
      <c r="N848" s="481"/>
      <c r="O848" s="482"/>
      <c r="P848" s="83" t="s">
        <v>21</v>
      </c>
      <c r="Q848" s="528">
        <v>0.7</v>
      </c>
      <c r="R848" s="521"/>
      <c r="S848" s="53"/>
      <c r="T848" s="53"/>
      <c r="U848" s="14"/>
      <c r="V848" s="8"/>
      <c r="W848" s="52"/>
      <c r="X848" s="8"/>
      <c r="Y848" s="109"/>
      <c r="Z848" s="213" t="s">
        <v>30</v>
      </c>
      <c r="AA848" s="74">
        <v>5.0</v>
      </c>
      <c r="AB848" s="522" t="s">
        <v>31</v>
      </c>
      <c r="AC848" s="45">
        <f>ROUND(ROUND(H800*M836,0)*Q848,0)-AA848</f>
        <v>893</v>
      </c>
      <c r="AD848" s="79"/>
    </row>
    <row r="849" ht="16.5" customHeight="1">
      <c r="A849" s="29">
        <v>61.0</v>
      </c>
      <c r="B849" s="29">
        <v>2170.0</v>
      </c>
      <c r="C849" s="518" t="s">
        <v>8802</v>
      </c>
      <c r="D849" s="389"/>
      <c r="E849" s="389"/>
      <c r="F849" s="527"/>
      <c r="G849" s="527"/>
      <c r="H849" s="527"/>
      <c r="I849" s="532"/>
      <c r="J849" s="94"/>
      <c r="K849" s="140"/>
      <c r="L849" s="140"/>
      <c r="M849" s="8"/>
      <c r="N849" s="481"/>
      <c r="O849" s="482"/>
      <c r="P849" s="14"/>
      <c r="Q849" s="14"/>
      <c r="R849" s="521"/>
      <c r="S849" s="53"/>
      <c r="T849" s="53"/>
      <c r="U849" s="14"/>
      <c r="V849" s="54"/>
      <c r="W849" s="524" t="s">
        <v>20</v>
      </c>
      <c r="X849" s="41" t="s">
        <v>21</v>
      </c>
      <c r="Y849" s="86">
        <v>0.85</v>
      </c>
      <c r="Z849" s="75"/>
      <c r="AA849" s="213"/>
      <c r="AB849" s="213"/>
      <c r="AC849" s="45">
        <f>ROUND(ROUND(ROUND(H800*M836,0)*Q848,0)*Y849,0)</f>
        <v>763</v>
      </c>
      <c r="AD849" s="79"/>
    </row>
    <row r="850" ht="16.5" customHeight="1">
      <c r="A850" s="29">
        <v>61.0</v>
      </c>
      <c r="B850" s="29">
        <v>2171.0</v>
      </c>
      <c r="C850" s="518" t="s">
        <v>8803</v>
      </c>
      <c r="D850" s="389"/>
      <c r="E850" s="389"/>
      <c r="F850" s="527"/>
      <c r="G850" s="527"/>
      <c r="H850" s="527"/>
      <c r="I850" s="532"/>
      <c r="J850" s="94"/>
      <c r="K850" s="140"/>
      <c r="L850" s="140"/>
      <c r="M850" s="8"/>
      <c r="N850" s="535"/>
      <c r="O850" s="14"/>
      <c r="P850" s="83"/>
      <c r="Q850" s="83"/>
      <c r="R850" s="525"/>
      <c r="S850" s="180"/>
      <c r="T850" s="180"/>
      <c r="U850" s="21"/>
      <c r="V850" s="109"/>
      <c r="W850" s="484"/>
      <c r="X850" s="56"/>
      <c r="Y850" s="526"/>
      <c r="Z850" s="213" t="s">
        <v>30</v>
      </c>
      <c r="AA850" s="74">
        <v>5.0</v>
      </c>
      <c r="AB850" s="522" t="s">
        <v>31</v>
      </c>
      <c r="AC850" s="45">
        <f>ROUND(ROUND(ROUND(H800*M836,0)*Q848,0)*Y849,0)-AA850</f>
        <v>758</v>
      </c>
      <c r="AD850" s="79"/>
    </row>
    <row r="851" ht="16.5" customHeight="1">
      <c r="A851" s="29">
        <v>61.0</v>
      </c>
      <c r="B851" s="29">
        <v>1418.0</v>
      </c>
      <c r="C851" s="518" t="s">
        <v>8804</v>
      </c>
      <c r="D851" s="389"/>
      <c r="E851" s="389"/>
      <c r="F851" s="527"/>
      <c r="G851" s="527"/>
      <c r="H851" s="527"/>
      <c r="I851" s="532"/>
      <c r="J851" s="94"/>
      <c r="K851" s="140"/>
      <c r="L851" s="140"/>
      <c r="M851" s="8"/>
      <c r="N851" s="536"/>
      <c r="O851" s="14"/>
      <c r="P851" s="14"/>
      <c r="Q851" s="14"/>
      <c r="R851" s="102" t="s">
        <v>326</v>
      </c>
      <c r="S851" s="487"/>
      <c r="T851" s="487"/>
      <c r="U851" s="41" t="s">
        <v>21</v>
      </c>
      <c r="V851" s="60">
        <v>0.7</v>
      </c>
      <c r="W851" s="37"/>
      <c r="X851" s="7"/>
      <c r="Y851" s="39"/>
      <c r="Z851" s="213"/>
      <c r="AA851" s="213"/>
      <c r="AB851" s="213"/>
      <c r="AC851" s="45">
        <f>ROUND(ROUND(ROUND(H800*M836,0)*Q848,0)*V851,0)</f>
        <v>629</v>
      </c>
      <c r="AD851" s="79"/>
    </row>
    <row r="852" ht="16.5" customHeight="1">
      <c r="A852" s="29">
        <v>61.0</v>
      </c>
      <c r="B852" s="29">
        <v>2172.0</v>
      </c>
      <c r="C852" s="518" t="s">
        <v>8805</v>
      </c>
      <c r="D852" s="389"/>
      <c r="E852" s="389"/>
      <c r="F852" s="527"/>
      <c r="G852" s="527"/>
      <c r="H852" s="527"/>
      <c r="I852" s="532"/>
      <c r="J852" s="94"/>
      <c r="K852" s="140"/>
      <c r="L852" s="140"/>
      <c r="M852" s="8"/>
      <c r="N852" s="536"/>
      <c r="O852" s="14"/>
      <c r="P852" s="14"/>
      <c r="Q852" s="14"/>
      <c r="R852" s="482"/>
      <c r="U852" s="83"/>
      <c r="V852" s="528"/>
      <c r="W852" s="227"/>
      <c r="X852" s="22"/>
      <c r="Y852" s="109"/>
      <c r="Z852" s="213" t="s">
        <v>30</v>
      </c>
      <c r="AA852" s="74">
        <v>5.0</v>
      </c>
      <c r="AB852" s="522" t="s">
        <v>31</v>
      </c>
      <c r="AC852" s="45">
        <f>ROUND(ROUND(ROUND(H800*M836,0)*Q848,0)*V851,0)-AA852</f>
        <v>624</v>
      </c>
      <c r="AD852" s="79"/>
    </row>
    <row r="853" ht="16.5" customHeight="1">
      <c r="A853" s="29">
        <v>61.0</v>
      </c>
      <c r="B853" s="29">
        <v>2173.0</v>
      </c>
      <c r="C853" s="518" t="s">
        <v>8806</v>
      </c>
      <c r="D853" s="389"/>
      <c r="E853" s="389"/>
      <c r="F853" s="527"/>
      <c r="G853" s="527"/>
      <c r="H853" s="527"/>
      <c r="I853" s="532"/>
      <c r="J853" s="94"/>
      <c r="K853" s="140"/>
      <c r="L853" s="140"/>
      <c r="M853" s="8"/>
      <c r="N853" s="254"/>
      <c r="O853" s="83"/>
      <c r="P853" s="83"/>
      <c r="R853" s="482"/>
      <c r="U853" s="99"/>
      <c r="V853" s="529"/>
      <c r="W853" s="524" t="s">
        <v>20</v>
      </c>
      <c r="X853" s="41" t="s">
        <v>21</v>
      </c>
      <c r="Y853" s="86">
        <v>0.85</v>
      </c>
      <c r="Z853" s="75"/>
      <c r="AA853" s="213"/>
      <c r="AB853" s="213"/>
      <c r="AC853" s="45">
        <f>ROUND(ROUND(ROUND(ROUND(H800*M836,0)*Q848,0)*V851,0)*Y853,0)</f>
        <v>535</v>
      </c>
      <c r="AD853" s="79"/>
    </row>
    <row r="854" ht="16.5" customHeight="1">
      <c r="A854" s="29">
        <v>61.0</v>
      </c>
      <c r="B854" s="29">
        <v>2174.0</v>
      </c>
      <c r="C854" s="518" t="s">
        <v>8807</v>
      </c>
      <c r="D854" s="389"/>
      <c r="E854" s="389"/>
      <c r="F854" s="527"/>
      <c r="G854" s="527"/>
      <c r="H854" s="527"/>
      <c r="I854" s="532"/>
      <c r="J854" s="94"/>
      <c r="K854" s="140"/>
      <c r="L854" s="140"/>
      <c r="M854" s="8"/>
      <c r="N854" s="254"/>
      <c r="O854" s="83"/>
      <c r="P854" s="83"/>
      <c r="Q854" s="83"/>
      <c r="R854" s="530"/>
      <c r="S854" s="531"/>
      <c r="T854" s="24"/>
      <c r="U854" s="24"/>
      <c r="V854" s="26"/>
      <c r="W854" s="484"/>
      <c r="X854" s="56"/>
      <c r="Y854" s="526"/>
      <c r="Z854" s="213" t="s">
        <v>30</v>
      </c>
      <c r="AA854" s="74">
        <v>5.0</v>
      </c>
      <c r="AB854" s="522" t="s">
        <v>31</v>
      </c>
      <c r="AC854" s="45">
        <f>ROUND(ROUND(ROUND(ROUND(H800*M836,0)*Q848,0)*V851,0)*Y853,0)-AA854</f>
        <v>530</v>
      </c>
      <c r="AD854" s="79"/>
    </row>
    <row r="855" ht="16.5" customHeight="1">
      <c r="A855" s="29">
        <v>61.0</v>
      </c>
      <c r="B855" s="29">
        <v>1776.0</v>
      </c>
      <c r="C855" s="518" t="s">
        <v>8808</v>
      </c>
      <c r="D855" s="389"/>
      <c r="E855" s="389"/>
      <c r="F855" s="527"/>
      <c r="G855" s="527"/>
      <c r="H855" s="527"/>
      <c r="I855" s="532"/>
      <c r="J855" s="94"/>
      <c r="K855" s="140"/>
      <c r="L855" s="140"/>
      <c r="M855" s="8"/>
      <c r="N855" s="536"/>
      <c r="O855" s="83"/>
      <c r="P855" s="528"/>
      <c r="Q855" s="486"/>
      <c r="R855" s="102" t="s">
        <v>329</v>
      </c>
      <c r="S855" s="487"/>
      <c r="T855" s="487"/>
      <c r="U855" s="83" t="s">
        <v>21</v>
      </c>
      <c r="V855" s="528">
        <v>0.85</v>
      </c>
      <c r="W855" s="37"/>
      <c r="X855" s="7"/>
      <c r="Y855" s="39"/>
      <c r="Z855" s="213"/>
      <c r="AA855" s="213"/>
      <c r="AB855" s="213"/>
      <c r="AC855" s="45">
        <f>ROUND(ROUND(ROUND(H800*M836,0)*Q848,0)*V855,0)</f>
        <v>763</v>
      </c>
      <c r="AD855" s="79"/>
    </row>
    <row r="856" ht="16.5" customHeight="1">
      <c r="A856" s="29">
        <v>61.0</v>
      </c>
      <c r="B856" s="29">
        <v>2175.0</v>
      </c>
      <c r="C856" s="518" t="s">
        <v>8809</v>
      </c>
      <c r="D856" s="389"/>
      <c r="E856" s="389"/>
      <c r="F856" s="527"/>
      <c r="G856" s="527"/>
      <c r="H856" s="527"/>
      <c r="I856" s="532"/>
      <c r="J856" s="94"/>
      <c r="K856" s="140"/>
      <c r="L856" s="140"/>
      <c r="M856" s="8"/>
      <c r="N856" s="536"/>
      <c r="O856" s="83"/>
      <c r="P856" s="528"/>
      <c r="Q856" s="528"/>
      <c r="R856" s="482"/>
      <c r="U856" s="83"/>
      <c r="V856" s="528"/>
      <c r="W856" s="227"/>
      <c r="X856" s="22"/>
      <c r="Y856" s="109"/>
      <c r="Z856" s="213" t="s">
        <v>30</v>
      </c>
      <c r="AA856" s="74">
        <v>5.0</v>
      </c>
      <c r="AB856" s="522" t="s">
        <v>31</v>
      </c>
      <c r="AC856" s="45">
        <f>ROUND(ROUND(ROUND(H800*M836,0)*Q848,0)*V855,0)-AA856</f>
        <v>758</v>
      </c>
      <c r="AD856" s="79"/>
    </row>
    <row r="857" ht="16.5" customHeight="1">
      <c r="A857" s="29">
        <v>61.0</v>
      </c>
      <c r="B857" s="29">
        <v>2176.0</v>
      </c>
      <c r="C857" s="518" t="s">
        <v>8810</v>
      </c>
      <c r="D857" s="389"/>
      <c r="E857" s="389"/>
      <c r="F857" s="527"/>
      <c r="G857" s="527"/>
      <c r="H857" s="527"/>
      <c r="I857" s="532"/>
      <c r="J857" s="94"/>
      <c r="K857" s="140"/>
      <c r="L857" s="140"/>
      <c r="M857" s="8"/>
      <c r="N857" s="254"/>
      <c r="O857" s="83"/>
      <c r="P857" s="528"/>
      <c r="Q857" s="528"/>
      <c r="R857" s="482"/>
      <c r="U857" s="99"/>
      <c r="V857" s="529"/>
      <c r="W857" s="524" t="s">
        <v>20</v>
      </c>
      <c r="X857" s="41" t="s">
        <v>21</v>
      </c>
      <c r="Y857" s="86">
        <v>0.85</v>
      </c>
      <c r="Z857" s="75"/>
      <c r="AA857" s="213"/>
      <c r="AB857" s="213"/>
      <c r="AC857" s="45">
        <f>ROUND(ROUND(ROUND(ROUND(H800*M836,0)*Q848,0)*V855,0)*Y857,0)</f>
        <v>649</v>
      </c>
      <c r="AD857" s="79"/>
    </row>
    <row r="858" ht="16.5" customHeight="1">
      <c r="A858" s="29">
        <v>61.0</v>
      </c>
      <c r="B858" s="29">
        <v>2177.0</v>
      </c>
      <c r="C858" s="518" t="s">
        <v>8811</v>
      </c>
      <c r="D858" s="389"/>
      <c r="E858" s="389"/>
      <c r="F858" s="527"/>
      <c r="G858" s="527"/>
      <c r="H858" s="527"/>
      <c r="I858" s="532"/>
      <c r="J858" s="94"/>
      <c r="K858" s="140"/>
      <c r="L858" s="140"/>
      <c r="M858" s="8"/>
      <c r="N858" s="536"/>
      <c r="O858" s="83"/>
      <c r="P858" s="83"/>
      <c r="Q858" s="83"/>
      <c r="R858" s="484"/>
      <c r="S858" s="232"/>
      <c r="T858" s="232"/>
      <c r="U858" s="24"/>
      <c r="V858" s="26"/>
      <c r="W858" s="484"/>
      <c r="X858" s="56"/>
      <c r="Y858" s="526"/>
      <c r="Z858" s="213" t="s">
        <v>30</v>
      </c>
      <c r="AA858" s="74">
        <v>5.0</v>
      </c>
      <c r="AB858" s="522" t="s">
        <v>31</v>
      </c>
      <c r="AC858" s="45">
        <f>ROUND(ROUND(ROUND(ROUND(H800*M836,0)*Q848,0)*V855,0)*Y857,0)-AA858</f>
        <v>644</v>
      </c>
      <c r="AD858" s="79"/>
    </row>
    <row r="859" ht="16.5" customHeight="1">
      <c r="A859" s="29">
        <v>61.0</v>
      </c>
      <c r="B859" s="29">
        <v>2178.0</v>
      </c>
      <c r="C859" s="518" t="s">
        <v>8812</v>
      </c>
      <c r="D859" s="389"/>
      <c r="E859" s="389"/>
      <c r="F859" s="527"/>
      <c r="G859" s="527"/>
      <c r="H859" s="527"/>
      <c r="I859" s="532"/>
      <c r="J859" s="94"/>
      <c r="K859" s="140"/>
      <c r="L859" s="140"/>
      <c r="M859" s="8"/>
      <c r="N859" s="536"/>
      <c r="O859" s="102" t="s">
        <v>27</v>
      </c>
      <c r="P859" s="533"/>
      <c r="Q859" s="533"/>
      <c r="R859" s="520"/>
      <c r="S859" s="38"/>
      <c r="T859" s="99"/>
      <c r="U859" s="38"/>
      <c r="V859" s="6"/>
      <c r="W859" s="37"/>
      <c r="X859" s="7"/>
      <c r="Y859" s="39"/>
      <c r="Z859" s="213"/>
      <c r="AA859" s="213"/>
      <c r="AB859" s="213"/>
      <c r="AC859" s="45">
        <f>ROUND(ROUND(H800*M836,0)*Q860,0)</f>
        <v>642</v>
      </c>
      <c r="AD859" s="79"/>
    </row>
    <row r="860" ht="16.5" customHeight="1">
      <c r="A860" s="29">
        <v>61.0</v>
      </c>
      <c r="B860" s="29">
        <v>2179.0</v>
      </c>
      <c r="C860" s="518" t="s">
        <v>8813</v>
      </c>
      <c r="D860" s="389"/>
      <c r="E860" s="389"/>
      <c r="F860" s="527"/>
      <c r="G860" s="527"/>
      <c r="H860" s="527"/>
      <c r="I860" s="532"/>
      <c r="J860" s="94"/>
      <c r="K860" s="140"/>
      <c r="L860" s="140"/>
      <c r="M860" s="8"/>
      <c r="N860" s="535"/>
      <c r="O860" s="482"/>
      <c r="P860" s="83" t="s">
        <v>21</v>
      </c>
      <c r="Q860" s="528">
        <v>0.5</v>
      </c>
      <c r="R860" s="521"/>
      <c r="S860" s="53"/>
      <c r="T860" s="99"/>
      <c r="U860" s="53"/>
      <c r="V860" s="14"/>
      <c r="W860" s="52"/>
      <c r="X860" s="8"/>
      <c r="Y860" s="109"/>
      <c r="Z860" s="213" t="s">
        <v>30</v>
      </c>
      <c r="AA860" s="74">
        <v>5.0</v>
      </c>
      <c r="AB860" s="522" t="s">
        <v>31</v>
      </c>
      <c r="AC860" s="45">
        <f>ROUND(ROUND(H800*M836,0)*Q860,0)-AA860</f>
        <v>637</v>
      </c>
      <c r="AD860" s="79"/>
    </row>
    <row r="861" ht="16.5" customHeight="1">
      <c r="A861" s="29">
        <v>61.0</v>
      </c>
      <c r="B861" s="29">
        <v>2180.0</v>
      </c>
      <c r="C861" s="518" t="s">
        <v>8814</v>
      </c>
      <c r="D861" s="389"/>
      <c r="E861" s="389"/>
      <c r="F861" s="527"/>
      <c r="G861" s="527"/>
      <c r="H861" s="527"/>
      <c r="I861" s="532"/>
      <c r="J861" s="94"/>
      <c r="K861" s="140"/>
      <c r="L861" s="140"/>
      <c r="M861" s="8"/>
      <c r="N861" s="535"/>
      <c r="O861" s="482"/>
      <c r="P861" s="14"/>
      <c r="Q861" s="14"/>
      <c r="R861" s="521"/>
      <c r="S861" s="53"/>
      <c r="T861" s="99"/>
      <c r="U861" s="53"/>
      <c r="V861" s="14"/>
      <c r="W861" s="524" t="s">
        <v>20</v>
      </c>
      <c r="X861" s="41" t="s">
        <v>21</v>
      </c>
      <c r="Y861" s="86">
        <v>0.85</v>
      </c>
      <c r="Z861" s="75"/>
      <c r="AA861" s="213"/>
      <c r="AB861" s="213"/>
      <c r="AC861" s="45">
        <f>ROUND(ROUND(ROUND(H800*M836,0)*Q860,0)*Y861,0)</f>
        <v>546</v>
      </c>
      <c r="AD861" s="79"/>
    </row>
    <row r="862" ht="16.5" customHeight="1">
      <c r="A862" s="29">
        <v>61.0</v>
      </c>
      <c r="B862" s="29">
        <v>2181.0</v>
      </c>
      <c r="C862" s="518" t="s">
        <v>8815</v>
      </c>
      <c r="D862" s="389"/>
      <c r="E862" s="389"/>
      <c r="F862" s="527"/>
      <c r="G862" s="527"/>
      <c r="H862" s="527"/>
      <c r="I862" s="532"/>
      <c r="J862" s="94"/>
      <c r="K862" s="140"/>
      <c r="L862" s="140"/>
      <c r="M862" s="8"/>
      <c r="N862" s="535"/>
      <c r="O862" s="14"/>
      <c r="P862" s="83"/>
      <c r="Q862" s="83"/>
      <c r="R862" s="525"/>
      <c r="S862" s="180"/>
      <c r="T862" s="24"/>
      <c r="U862" s="180"/>
      <c r="V862" s="21"/>
      <c r="W862" s="484"/>
      <c r="X862" s="56"/>
      <c r="Y862" s="526"/>
      <c r="Z862" s="213" t="s">
        <v>30</v>
      </c>
      <c r="AA862" s="74">
        <v>5.0</v>
      </c>
      <c r="AB862" s="522" t="s">
        <v>31</v>
      </c>
      <c r="AC862" s="45">
        <f>ROUND(ROUND(ROUND(H800*M836,0)*Q860,0)*Y861,0)-AA862</f>
        <v>541</v>
      </c>
      <c r="AD862" s="79"/>
    </row>
    <row r="863" ht="16.5" customHeight="1">
      <c r="A863" s="29">
        <v>61.0</v>
      </c>
      <c r="B863" s="29">
        <v>2182.0</v>
      </c>
      <c r="C863" s="518" t="s">
        <v>8816</v>
      </c>
      <c r="D863" s="389"/>
      <c r="E863" s="389"/>
      <c r="F863" s="527"/>
      <c r="G863" s="527"/>
      <c r="H863" s="527"/>
      <c r="I863" s="532"/>
      <c r="J863" s="94"/>
      <c r="K863" s="140"/>
      <c r="L863" s="140"/>
      <c r="M863" s="8"/>
      <c r="N863" s="536"/>
      <c r="O863" s="14"/>
      <c r="P863" s="14"/>
      <c r="Q863" s="14"/>
      <c r="R863" s="102" t="s">
        <v>326</v>
      </c>
      <c r="S863" s="487"/>
      <c r="T863" s="487"/>
      <c r="U863" s="41" t="s">
        <v>21</v>
      </c>
      <c r="V863" s="60">
        <v>0.7</v>
      </c>
      <c r="W863" s="37"/>
      <c r="X863" s="7"/>
      <c r="Y863" s="39"/>
      <c r="Z863" s="213"/>
      <c r="AA863" s="213"/>
      <c r="AB863" s="213"/>
      <c r="AC863" s="45">
        <f>ROUND(ROUND(ROUND(H800*M836,0)*Q860,0)*V863,0)</f>
        <v>449</v>
      </c>
      <c r="AD863" s="79"/>
    </row>
    <row r="864" ht="16.5" customHeight="1">
      <c r="A864" s="29">
        <v>61.0</v>
      </c>
      <c r="B864" s="29">
        <v>2183.0</v>
      </c>
      <c r="C864" s="518" t="s">
        <v>8817</v>
      </c>
      <c r="D864" s="389"/>
      <c r="E864" s="389"/>
      <c r="F864" s="527"/>
      <c r="G864" s="527"/>
      <c r="H864" s="527"/>
      <c r="I864" s="532"/>
      <c r="J864" s="94"/>
      <c r="K864" s="140"/>
      <c r="L864" s="140"/>
      <c r="M864" s="8"/>
      <c r="N864" s="536"/>
      <c r="O864" s="14"/>
      <c r="P864" s="14"/>
      <c r="Q864" s="14"/>
      <c r="R864" s="482"/>
      <c r="U864" s="83"/>
      <c r="V864" s="528"/>
      <c r="W864" s="227"/>
      <c r="X864" s="22"/>
      <c r="Y864" s="109"/>
      <c r="Z864" s="213" t="s">
        <v>30</v>
      </c>
      <c r="AA864" s="74">
        <v>5.0</v>
      </c>
      <c r="AB864" s="522" t="s">
        <v>31</v>
      </c>
      <c r="AC864" s="45">
        <f>ROUND(ROUND(ROUND(H800*M836,0)*Q860,0)*V863,0)-AA864</f>
        <v>444</v>
      </c>
      <c r="AD864" s="79"/>
    </row>
    <row r="865" ht="16.5" customHeight="1">
      <c r="A865" s="29">
        <v>61.0</v>
      </c>
      <c r="B865" s="29">
        <v>2184.0</v>
      </c>
      <c r="C865" s="518" t="s">
        <v>8818</v>
      </c>
      <c r="D865" s="389"/>
      <c r="E865" s="389"/>
      <c r="F865" s="527"/>
      <c r="G865" s="527"/>
      <c r="H865" s="527"/>
      <c r="I865" s="532"/>
      <c r="J865" s="94"/>
      <c r="K865" s="140"/>
      <c r="L865" s="140"/>
      <c r="M865" s="8"/>
      <c r="N865" s="254"/>
      <c r="O865" s="83"/>
      <c r="P865" s="83"/>
      <c r="R865" s="482"/>
      <c r="U865" s="99"/>
      <c r="V865" s="529"/>
      <c r="W865" s="524" t="s">
        <v>20</v>
      </c>
      <c r="X865" s="41" t="s">
        <v>21</v>
      </c>
      <c r="Y865" s="86">
        <v>0.85</v>
      </c>
      <c r="Z865" s="75"/>
      <c r="AA865" s="213"/>
      <c r="AB865" s="213"/>
      <c r="AC865" s="45">
        <f>ROUND(ROUND(ROUND(ROUND(H800*M836,0)*Q860,0)*V863,0)*Y865,0)</f>
        <v>382</v>
      </c>
      <c r="AD865" s="79"/>
    </row>
    <row r="866" ht="16.5" customHeight="1">
      <c r="A866" s="29">
        <v>61.0</v>
      </c>
      <c r="B866" s="29">
        <v>2185.0</v>
      </c>
      <c r="C866" s="518" t="s">
        <v>8819</v>
      </c>
      <c r="D866" s="389"/>
      <c r="E866" s="389"/>
      <c r="F866" s="527"/>
      <c r="G866" s="527"/>
      <c r="H866" s="527"/>
      <c r="I866" s="532"/>
      <c r="J866" s="94"/>
      <c r="K866" s="140"/>
      <c r="L866" s="140"/>
      <c r="M866" s="8"/>
      <c r="N866" s="254"/>
      <c r="O866" s="83"/>
      <c r="P866" s="83"/>
      <c r="Q866" s="83"/>
      <c r="R866" s="530"/>
      <c r="S866" s="531"/>
      <c r="T866" s="24"/>
      <c r="U866" s="24"/>
      <c r="V866" s="26"/>
      <c r="W866" s="484"/>
      <c r="X866" s="56"/>
      <c r="Y866" s="526"/>
      <c r="Z866" s="213" t="s">
        <v>30</v>
      </c>
      <c r="AA866" s="74">
        <v>5.0</v>
      </c>
      <c r="AB866" s="522" t="s">
        <v>31</v>
      </c>
      <c r="AC866" s="45">
        <f>ROUND(ROUND(ROUND(ROUND(H800*M836,0)*Q860,0)*V863,0)*Y865,0)-AA866</f>
        <v>377</v>
      </c>
      <c r="AD866" s="79"/>
    </row>
    <row r="867" ht="16.5" customHeight="1">
      <c r="A867" s="29">
        <v>61.0</v>
      </c>
      <c r="B867" s="29">
        <v>2186.0</v>
      </c>
      <c r="C867" s="518" t="s">
        <v>8820</v>
      </c>
      <c r="D867" s="389"/>
      <c r="E867" s="389"/>
      <c r="F867" s="527"/>
      <c r="G867" s="527"/>
      <c r="H867" s="527"/>
      <c r="I867" s="532"/>
      <c r="J867" s="94"/>
      <c r="K867" s="140"/>
      <c r="L867" s="140"/>
      <c r="M867" s="8"/>
      <c r="N867" s="536"/>
      <c r="O867" s="83"/>
      <c r="P867" s="528"/>
      <c r="Q867" s="486"/>
      <c r="R867" s="102" t="s">
        <v>329</v>
      </c>
      <c r="S867" s="487"/>
      <c r="T867" s="487"/>
      <c r="U867" s="83" t="s">
        <v>21</v>
      </c>
      <c r="V867" s="528">
        <v>0.85</v>
      </c>
      <c r="W867" s="37"/>
      <c r="X867" s="7"/>
      <c r="Y867" s="39"/>
      <c r="Z867" s="213"/>
      <c r="AA867" s="213"/>
      <c r="AB867" s="213"/>
      <c r="AC867" s="45">
        <f>ROUND(ROUND(ROUND(H800*M836,0)*Q860,0)*V867,0)</f>
        <v>546</v>
      </c>
      <c r="AD867" s="79"/>
    </row>
    <row r="868" ht="16.5" customHeight="1">
      <c r="A868" s="29">
        <v>61.0</v>
      </c>
      <c r="B868" s="29">
        <v>2187.0</v>
      </c>
      <c r="C868" s="518" t="s">
        <v>8821</v>
      </c>
      <c r="D868" s="389"/>
      <c r="E868" s="389"/>
      <c r="F868" s="527"/>
      <c r="G868" s="527"/>
      <c r="H868" s="527"/>
      <c r="I868" s="532"/>
      <c r="J868" s="94"/>
      <c r="K868" s="140"/>
      <c r="L868" s="140"/>
      <c r="M868" s="8"/>
      <c r="N868" s="536"/>
      <c r="O868" s="83"/>
      <c r="P868" s="528"/>
      <c r="Q868" s="528"/>
      <c r="R868" s="482"/>
      <c r="U868" s="83"/>
      <c r="V868" s="528"/>
      <c r="W868" s="227"/>
      <c r="X868" s="22"/>
      <c r="Y868" s="109"/>
      <c r="Z868" s="213" t="s">
        <v>30</v>
      </c>
      <c r="AA868" s="74">
        <v>5.0</v>
      </c>
      <c r="AB868" s="522" t="s">
        <v>31</v>
      </c>
      <c r="AC868" s="45">
        <f>ROUND(ROUND(ROUND(H800*M836,0)*Q860,0)*V867,0)-AA868</f>
        <v>541</v>
      </c>
      <c r="AD868" s="79"/>
    </row>
    <row r="869" ht="16.5" customHeight="1">
      <c r="A869" s="29">
        <v>61.0</v>
      </c>
      <c r="B869" s="29">
        <v>2188.0</v>
      </c>
      <c r="C869" s="518" t="s">
        <v>8822</v>
      </c>
      <c r="D869" s="389"/>
      <c r="E869" s="389"/>
      <c r="F869" s="527"/>
      <c r="G869" s="527"/>
      <c r="H869" s="527"/>
      <c r="I869" s="532"/>
      <c r="J869" s="94"/>
      <c r="K869" s="140"/>
      <c r="L869" s="140"/>
      <c r="M869" s="8"/>
      <c r="N869" s="254"/>
      <c r="O869" s="83"/>
      <c r="P869" s="528"/>
      <c r="Q869" s="528"/>
      <c r="R869" s="482"/>
      <c r="U869" s="99"/>
      <c r="V869" s="529"/>
      <c r="W869" s="524" t="s">
        <v>20</v>
      </c>
      <c r="X869" s="41" t="s">
        <v>21</v>
      </c>
      <c r="Y869" s="86">
        <v>0.85</v>
      </c>
      <c r="Z869" s="75"/>
      <c r="AA869" s="213"/>
      <c r="AB869" s="213"/>
      <c r="AC869" s="45">
        <f>ROUND(ROUND(ROUND(ROUND(H800*M836,0)*Q860,0)*V867,0)*Y869,0)</f>
        <v>464</v>
      </c>
      <c r="AD869" s="79"/>
    </row>
    <row r="870" ht="16.5" customHeight="1">
      <c r="A870" s="29">
        <v>61.0</v>
      </c>
      <c r="B870" s="29">
        <v>2189.0</v>
      </c>
      <c r="C870" s="518" t="s">
        <v>8823</v>
      </c>
      <c r="D870" s="389"/>
      <c r="E870" s="389"/>
      <c r="F870" s="527"/>
      <c r="G870" s="527"/>
      <c r="H870" s="527"/>
      <c r="I870" s="532"/>
      <c r="J870" s="94"/>
      <c r="K870" s="140"/>
      <c r="L870" s="140"/>
      <c r="M870" s="8"/>
      <c r="N870" s="537"/>
      <c r="O870" s="56"/>
      <c r="P870" s="56"/>
      <c r="Q870" s="141"/>
      <c r="R870" s="484"/>
      <c r="S870" s="232"/>
      <c r="T870" s="232"/>
      <c r="U870" s="24"/>
      <c r="V870" s="26"/>
      <c r="W870" s="484"/>
      <c r="X870" s="56"/>
      <c r="Y870" s="526"/>
      <c r="Z870" s="213" t="s">
        <v>30</v>
      </c>
      <c r="AA870" s="74">
        <v>5.0</v>
      </c>
      <c r="AB870" s="522" t="s">
        <v>31</v>
      </c>
      <c r="AC870" s="45">
        <f>ROUND(ROUND(ROUND(ROUND(H800*M836,0)*Q860,0)*V867,0)*Y869,0)-AA870</f>
        <v>459</v>
      </c>
      <c r="AD870" s="79"/>
    </row>
    <row r="871" ht="16.5" customHeight="1">
      <c r="A871" s="29">
        <v>61.0</v>
      </c>
      <c r="B871" s="29">
        <v>1421.0</v>
      </c>
      <c r="C871" s="518" t="s">
        <v>8824</v>
      </c>
      <c r="D871" s="389"/>
      <c r="E871" s="389"/>
      <c r="F871" s="102" t="s">
        <v>8825</v>
      </c>
      <c r="G871" s="169"/>
      <c r="H871" s="169"/>
      <c r="I871" s="519"/>
      <c r="J871" s="168"/>
      <c r="K871" s="152"/>
      <c r="L871" s="152"/>
      <c r="M871" s="7"/>
      <c r="N871" s="37"/>
      <c r="O871" s="7"/>
      <c r="P871" s="7"/>
      <c r="Q871" s="7"/>
      <c r="R871" s="520"/>
      <c r="S871" s="38"/>
      <c r="T871" s="38"/>
      <c r="U871" s="6"/>
      <c r="V871" s="7"/>
      <c r="W871" s="37"/>
      <c r="X871" s="7"/>
      <c r="Y871" s="39"/>
      <c r="Z871" s="213"/>
      <c r="AA871" s="213"/>
      <c r="AB871" s="213"/>
      <c r="AC871" s="45">
        <f>ROUND(H872,0)</f>
        <v>1039</v>
      </c>
      <c r="AD871" s="79"/>
    </row>
    <row r="872" ht="16.5" customHeight="1">
      <c r="A872" s="29">
        <v>61.0</v>
      </c>
      <c r="B872" s="29">
        <v>2190.0</v>
      </c>
      <c r="C872" s="518" t="s">
        <v>8826</v>
      </c>
      <c r="D872" s="231"/>
      <c r="E872" s="389"/>
      <c r="F872" s="482"/>
      <c r="G872" s="174"/>
      <c r="H872" s="50">
        <v>1039.0</v>
      </c>
      <c r="I872" s="8" t="s">
        <v>9</v>
      </c>
      <c r="J872" s="94"/>
      <c r="K872" s="140"/>
      <c r="L872" s="140"/>
      <c r="M872" s="8"/>
      <c r="N872" s="52"/>
      <c r="O872" s="8"/>
      <c r="P872" s="8"/>
      <c r="Q872" s="8"/>
      <c r="R872" s="521"/>
      <c r="S872" s="53"/>
      <c r="T872" s="53"/>
      <c r="U872" s="14"/>
      <c r="V872" s="8"/>
      <c r="W872" s="52"/>
      <c r="X872" s="8"/>
      <c r="Y872" s="109"/>
      <c r="Z872" s="213" t="s">
        <v>30</v>
      </c>
      <c r="AA872" s="74">
        <v>5.0</v>
      </c>
      <c r="AB872" s="522" t="s">
        <v>31</v>
      </c>
      <c r="AC872" s="45">
        <f>ROUND(H872,0)-AA872</f>
        <v>1034</v>
      </c>
      <c r="AD872" s="79"/>
    </row>
    <row r="873" ht="16.5" customHeight="1">
      <c r="A873" s="29">
        <v>61.0</v>
      </c>
      <c r="B873" s="29">
        <v>2191.0</v>
      </c>
      <c r="C873" s="518" t="s">
        <v>8827</v>
      </c>
      <c r="D873" s="231"/>
      <c r="E873" s="231"/>
      <c r="F873" s="482"/>
      <c r="G873" s="174"/>
      <c r="H873" s="174"/>
      <c r="I873" s="523"/>
      <c r="J873" s="94"/>
      <c r="K873" s="140"/>
      <c r="L873" s="140"/>
      <c r="M873" s="8"/>
      <c r="N873" s="52"/>
      <c r="O873" s="8"/>
      <c r="P873" s="8"/>
      <c r="Q873" s="8"/>
      <c r="R873" s="521"/>
      <c r="S873" s="53"/>
      <c r="T873" s="53"/>
      <c r="U873" s="14"/>
      <c r="V873" s="54"/>
      <c r="W873" s="524" t="s">
        <v>20</v>
      </c>
      <c r="X873" s="41" t="s">
        <v>21</v>
      </c>
      <c r="Y873" s="86">
        <v>0.85</v>
      </c>
      <c r="Z873" s="75"/>
      <c r="AA873" s="213"/>
      <c r="AB873" s="213"/>
      <c r="AC873" s="45">
        <f>ROUND(H872*Y873,0)</f>
        <v>883</v>
      </c>
      <c r="AD873" s="79"/>
    </row>
    <row r="874" ht="16.5" customHeight="1">
      <c r="A874" s="29">
        <v>61.0</v>
      </c>
      <c r="B874" s="29">
        <v>2192.0</v>
      </c>
      <c r="C874" s="518" t="s">
        <v>8828</v>
      </c>
      <c r="D874" s="231"/>
      <c r="E874" s="231"/>
      <c r="F874" s="174"/>
      <c r="G874" s="174"/>
      <c r="H874" s="174"/>
      <c r="I874" s="174"/>
      <c r="J874" s="94"/>
      <c r="K874" s="140"/>
      <c r="L874" s="140"/>
      <c r="M874" s="8"/>
      <c r="N874" s="52"/>
      <c r="O874" s="8"/>
      <c r="P874" s="8"/>
      <c r="Q874" s="8"/>
      <c r="R874" s="525"/>
      <c r="S874" s="180"/>
      <c r="T874" s="180"/>
      <c r="U874" s="21"/>
      <c r="V874" s="109"/>
      <c r="W874" s="484"/>
      <c r="X874" s="56"/>
      <c r="Y874" s="526"/>
      <c r="Z874" s="213" t="s">
        <v>30</v>
      </c>
      <c r="AA874" s="74">
        <v>5.0</v>
      </c>
      <c r="AB874" s="522" t="s">
        <v>31</v>
      </c>
      <c r="AC874" s="45">
        <f>ROUND(H872*Y873,0)-AA874</f>
        <v>878</v>
      </c>
      <c r="AD874" s="79"/>
    </row>
    <row r="875" ht="16.5" customHeight="1">
      <c r="A875" s="29">
        <v>61.0</v>
      </c>
      <c r="B875" s="29">
        <v>1422.0</v>
      </c>
      <c r="C875" s="518" t="s">
        <v>8829</v>
      </c>
      <c r="D875" s="231"/>
      <c r="E875" s="231"/>
      <c r="F875" s="527"/>
      <c r="G875" s="527"/>
      <c r="H875" s="14"/>
      <c r="I875" s="14"/>
      <c r="J875" s="94"/>
      <c r="K875" s="140"/>
      <c r="L875" s="140"/>
      <c r="M875" s="8"/>
      <c r="N875" s="52"/>
      <c r="O875" s="8"/>
      <c r="P875" s="8"/>
      <c r="Q875" s="8"/>
      <c r="R875" s="102" t="s">
        <v>326</v>
      </c>
      <c r="S875" s="487"/>
      <c r="T875" s="487"/>
      <c r="U875" s="41" t="s">
        <v>21</v>
      </c>
      <c r="V875" s="60">
        <v>0.7</v>
      </c>
      <c r="W875" s="37"/>
      <c r="X875" s="7"/>
      <c r="Y875" s="39"/>
      <c r="Z875" s="213"/>
      <c r="AA875" s="213"/>
      <c r="AB875" s="213"/>
      <c r="AC875" s="45">
        <f>ROUND(H872*V875,0)</f>
        <v>727</v>
      </c>
      <c r="AD875" s="79"/>
    </row>
    <row r="876" ht="16.5" customHeight="1">
      <c r="A876" s="29">
        <v>61.0</v>
      </c>
      <c r="B876" s="29">
        <v>2193.0</v>
      </c>
      <c r="C876" s="518" t="s">
        <v>8830</v>
      </c>
      <c r="D876" s="231"/>
      <c r="E876" s="231"/>
      <c r="F876" s="527"/>
      <c r="G876" s="527"/>
      <c r="H876" s="8"/>
      <c r="I876" s="144"/>
      <c r="J876" s="94"/>
      <c r="K876" s="140"/>
      <c r="L876" s="140"/>
      <c r="M876" s="8"/>
      <c r="N876" s="52"/>
      <c r="O876" s="8"/>
      <c r="P876" s="8"/>
      <c r="Q876" s="8"/>
      <c r="R876" s="482"/>
      <c r="U876" s="83"/>
      <c r="V876" s="528"/>
      <c r="W876" s="227"/>
      <c r="X876" s="22"/>
      <c r="Y876" s="109"/>
      <c r="Z876" s="213" t="s">
        <v>30</v>
      </c>
      <c r="AA876" s="74">
        <v>5.0</v>
      </c>
      <c r="AB876" s="522" t="s">
        <v>31</v>
      </c>
      <c r="AC876" s="45">
        <f>ROUND(H872*V875,0)-AA876</f>
        <v>722</v>
      </c>
      <c r="AD876" s="79"/>
    </row>
    <row r="877" ht="16.5" customHeight="1">
      <c r="A877" s="29">
        <v>61.0</v>
      </c>
      <c r="B877" s="29">
        <v>2194.0</v>
      </c>
      <c r="C877" s="518" t="s">
        <v>8831</v>
      </c>
      <c r="D877" s="389"/>
      <c r="E877" s="231"/>
      <c r="F877" s="113"/>
      <c r="G877" s="113"/>
      <c r="H877" s="8"/>
      <c r="I877" s="144"/>
      <c r="J877" s="94"/>
      <c r="K877" s="140"/>
      <c r="L877" s="140"/>
      <c r="M877" s="8"/>
      <c r="N877" s="52"/>
      <c r="O877" s="8"/>
      <c r="P877" s="8"/>
      <c r="Q877" s="8"/>
      <c r="R877" s="482"/>
      <c r="U877" s="99"/>
      <c r="V877" s="529"/>
      <c r="W877" s="524" t="s">
        <v>20</v>
      </c>
      <c r="X877" s="41" t="s">
        <v>21</v>
      </c>
      <c r="Y877" s="86">
        <v>0.85</v>
      </c>
      <c r="Z877" s="75"/>
      <c r="AA877" s="213"/>
      <c r="AB877" s="213"/>
      <c r="AC877" s="45">
        <f>ROUND(ROUND(H872*V875,0)*Y877,0)</f>
        <v>618</v>
      </c>
      <c r="AD877" s="79"/>
    </row>
    <row r="878" ht="16.5" customHeight="1">
      <c r="A878" s="29">
        <v>61.0</v>
      </c>
      <c r="B878" s="29">
        <v>2195.0</v>
      </c>
      <c r="C878" s="518" t="s">
        <v>8832</v>
      </c>
      <c r="D878" s="389"/>
      <c r="E878" s="231"/>
      <c r="F878" s="113"/>
      <c r="G878" s="113"/>
      <c r="H878" s="8"/>
      <c r="I878" s="144"/>
      <c r="J878" s="94"/>
      <c r="K878" s="140"/>
      <c r="L878" s="140"/>
      <c r="M878" s="8"/>
      <c r="N878" s="52"/>
      <c r="O878" s="8"/>
      <c r="P878" s="8"/>
      <c r="Q878" s="8"/>
      <c r="R878" s="530"/>
      <c r="S878" s="531"/>
      <c r="T878" s="24"/>
      <c r="U878" s="24"/>
      <c r="V878" s="26"/>
      <c r="W878" s="484"/>
      <c r="X878" s="56"/>
      <c r="Y878" s="526"/>
      <c r="Z878" s="213" t="s">
        <v>30</v>
      </c>
      <c r="AA878" s="74">
        <v>5.0</v>
      </c>
      <c r="AB878" s="522" t="s">
        <v>31</v>
      </c>
      <c r="AC878" s="45">
        <f>ROUND(ROUND(H872*V875,0)*Y877,0)-AA878</f>
        <v>613</v>
      </c>
      <c r="AD878" s="79"/>
    </row>
    <row r="879" ht="16.5" customHeight="1">
      <c r="A879" s="29">
        <v>61.0</v>
      </c>
      <c r="B879" s="29">
        <v>1777.0</v>
      </c>
      <c r="C879" s="518" t="s">
        <v>8833</v>
      </c>
      <c r="D879" s="389"/>
      <c r="E879" s="231"/>
      <c r="F879" s="113"/>
      <c r="G879" s="113"/>
      <c r="H879" s="8"/>
      <c r="I879" s="144"/>
      <c r="J879" s="94"/>
      <c r="K879" s="140"/>
      <c r="L879" s="140"/>
      <c r="M879" s="8"/>
      <c r="N879" s="52"/>
      <c r="O879" s="8"/>
      <c r="P879" s="8"/>
      <c r="Q879" s="54"/>
      <c r="R879" s="102" t="s">
        <v>329</v>
      </c>
      <c r="S879" s="487"/>
      <c r="T879" s="487"/>
      <c r="U879" s="83" t="s">
        <v>21</v>
      </c>
      <c r="V879" s="528">
        <v>0.85</v>
      </c>
      <c r="W879" s="37"/>
      <c r="X879" s="7"/>
      <c r="Y879" s="39"/>
      <c r="Z879" s="213"/>
      <c r="AA879" s="213"/>
      <c r="AB879" s="213"/>
      <c r="AC879" s="45">
        <f>ROUND(H872*V879,0)</f>
        <v>883</v>
      </c>
      <c r="AD879" s="79"/>
    </row>
    <row r="880" ht="16.5" customHeight="1">
      <c r="A880" s="29">
        <v>61.0</v>
      </c>
      <c r="B880" s="29">
        <v>2196.0</v>
      </c>
      <c r="C880" s="518" t="s">
        <v>8834</v>
      </c>
      <c r="D880" s="389"/>
      <c r="E880" s="231"/>
      <c r="F880" s="113"/>
      <c r="G880" s="113"/>
      <c r="H880" s="8"/>
      <c r="I880" s="144"/>
      <c r="J880" s="94"/>
      <c r="K880" s="140"/>
      <c r="L880" s="140"/>
      <c r="M880" s="8"/>
      <c r="N880" s="52"/>
      <c r="O880" s="8"/>
      <c r="P880" s="8"/>
      <c r="Q880" s="8"/>
      <c r="R880" s="482"/>
      <c r="U880" s="83"/>
      <c r="V880" s="528"/>
      <c r="W880" s="227"/>
      <c r="X880" s="22"/>
      <c r="Y880" s="109"/>
      <c r="Z880" s="213" t="s">
        <v>30</v>
      </c>
      <c r="AA880" s="74">
        <v>5.0</v>
      </c>
      <c r="AB880" s="522" t="s">
        <v>31</v>
      </c>
      <c r="AC880" s="45">
        <f>ROUND(H872*V879,0)-AA880</f>
        <v>878</v>
      </c>
      <c r="AD880" s="79"/>
    </row>
    <row r="881" ht="16.5" customHeight="1">
      <c r="A881" s="29">
        <v>61.0</v>
      </c>
      <c r="B881" s="29">
        <v>2197.0</v>
      </c>
      <c r="C881" s="518" t="s">
        <v>8835</v>
      </c>
      <c r="D881" s="389"/>
      <c r="E881" s="231"/>
      <c r="F881" s="527"/>
      <c r="G881" s="527"/>
      <c r="H881" s="527"/>
      <c r="I881" s="532"/>
      <c r="J881" s="94"/>
      <c r="K881" s="140"/>
      <c r="L881" s="140"/>
      <c r="M881" s="8"/>
      <c r="N881" s="52"/>
      <c r="O881" s="8"/>
      <c r="P881" s="8"/>
      <c r="Q881" s="8"/>
      <c r="R881" s="482"/>
      <c r="U881" s="99"/>
      <c r="V881" s="529"/>
      <c r="W881" s="524" t="s">
        <v>20</v>
      </c>
      <c r="X881" s="41" t="s">
        <v>21</v>
      </c>
      <c r="Y881" s="86">
        <v>0.85</v>
      </c>
      <c r="Z881" s="75"/>
      <c r="AA881" s="213"/>
      <c r="AB881" s="213"/>
      <c r="AC881" s="45">
        <f>ROUND(ROUND(H872*V879,0)*Y881,0)</f>
        <v>751</v>
      </c>
      <c r="AD881" s="79"/>
    </row>
    <row r="882" ht="16.5" customHeight="1">
      <c r="A882" s="29">
        <v>61.0</v>
      </c>
      <c r="B882" s="29">
        <v>2198.0</v>
      </c>
      <c r="C882" s="518" t="s">
        <v>8836</v>
      </c>
      <c r="D882" s="389"/>
      <c r="E882" s="231"/>
      <c r="F882" s="527"/>
      <c r="G882" s="527"/>
      <c r="H882" s="527"/>
      <c r="I882" s="532"/>
      <c r="J882" s="94"/>
      <c r="K882" s="140"/>
      <c r="L882" s="140"/>
      <c r="M882" s="8"/>
      <c r="N882" s="227"/>
      <c r="O882" s="22"/>
      <c r="P882" s="22"/>
      <c r="Q882" s="22"/>
      <c r="R882" s="484"/>
      <c r="S882" s="232"/>
      <c r="T882" s="232"/>
      <c r="U882" s="24"/>
      <c r="V882" s="26"/>
      <c r="W882" s="484"/>
      <c r="X882" s="56"/>
      <c r="Y882" s="526"/>
      <c r="Z882" s="213" t="s">
        <v>30</v>
      </c>
      <c r="AA882" s="74">
        <v>5.0</v>
      </c>
      <c r="AB882" s="522" t="s">
        <v>31</v>
      </c>
      <c r="AC882" s="45">
        <f>ROUND(ROUND(H872*V879,0)*Y881,0)-AA882</f>
        <v>746</v>
      </c>
      <c r="AD882" s="79"/>
    </row>
    <row r="883" ht="16.5" customHeight="1">
      <c r="A883" s="29">
        <v>61.0</v>
      </c>
      <c r="B883" s="29">
        <v>1423.0</v>
      </c>
      <c r="C883" s="518" t="s">
        <v>8837</v>
      </c>
      <c r="D883" s="389"/>
      <c r="E883" s="389"/>
      <c r="F883" s="527"/>
      <c r="G883" s="527"/>
      <c r="H883" s="527"/>
      <c r="I883" s="532"/>
      <c r="J883" s="94"/>
      <c r="K883" s="140"/>
      <c r="L883" s="140"/>
      <c r="M883" s="8"/>
      <c r="N883" s="206" t="s">
        <v>23</v>
      </c>
      <c r="O883" s="102" t="s">
        <v>24</v>
      </c>
      <c r="P883" s="533"/>
      <c r="Q883" s="533"/>
      <c r="R883" s="520"/>
      <c r="S883" s="38"/>
      <c r="T883" s="38"/>
      <c r="U883" s="6"/>
      <c r="V883" s="7"/>
      <c r="W883" s="37"/>
      <c r="X883" s="7"/>
      <c r="Y883" s="39"/>
      <c r="Z883" s="213"/>
      <c r="AA883" s="213"/>
      <c r="AB883" s="213"/>
      <c r="AC883" s="45">
        <f>ROUND(H872*Q884,0)</f>
        <v>727</v>
      </c>
      <c r="AD883" s="79"/>
    </row>
    <row r="884" ht="16.5" customHeight="1">
      <c r="A884" s="29">
        <v>61.0</v>
      </c>
      <c r="B884" s="29">
        <v>2199.0</v>
      </c>
      <c r="C884" s="518" t="s">
        <v>8838</v>
      </c>
      <c r="D884" s="389"/>
      <c r="E884" s="389"/>
      <c r="F884" s="527"/>
      <c r="G884" s="527"/>
      <c r="H884" s="527"/>
      <c r="I884" s="532"/>
      <c r="J884" s="94"/>
      <c r="K884" s="140"/>
      <c r="L884" s="140"/>
      <c r="M884" s="8"/>
      <c r="N884" s="481"/>
      <c r="O884" s="482"/>
      <c r="P884" s="83" t="s">
        <v>21</v>
      </c>
      <c r="Q884" s="528">
        <v>0.7</v>
      </c>
      <c r="R884" s="521"/>
      <c r="S884" s="53"/>
      <c r="T884" s="53"/>
      <c r="U884" s="14"/>
      <c r="V884" s="8"/>
      <c r="W884" s="52"/>
      <c r="X884" s="8"/>
      <c r="Y884" s="109"/>
      <c r="Z884" s="213" t="s">
        <v>30</v>
      </c>
      <c r="AA884" s="74">
        <v>5.0</v>
      </c>
      <c r="AB884" s="522" t="s">
        <v>31</v>
      </c>
      <c r="AC884" s="45">
        <f>ROUND(H872*Q884,0)-AA884</f>
        <v>722</v>
      </c>
      <c r="AD884" s="79"/>
    </row>
    <row r="885" ht="16.5" customHeight="1">
      <c r="A885" s="29">
        <v>61.0</v>
      </c>
      <c r="B885" s="29">
        <v>2200.0</v>
      </c>
      <c r="C885" s="518" t="s">
        <v>8839</v>
      </c>
      <c r="D885" s="389"/>
      <c r="E885" s="389"/>
      <c r="F885" s="527"/>
      <c r="G885" s="527"/>
      <c r="H885" s="527"/>
      <c r="I885" s="532"/>
      <c r="J885" s="94"/>
      <c r="K885" s="140"/>
      <c r="L885" s="140"/>
      <c r="M885" s="8"/>
      <c r="N885" s="481"/>
      <c r="O885" s="482"/>
      <c r="P885" s="14"/>
      <c r="Q885" s="14"/>
      <c r="R885" s="521"/>
      <c r="S885" s="53"/>
      <c r="T885" s="53"/>
      <c r="U885" s="14"/>
      <c r="V885" s="54"/>
      <c r="W885" s="524" t="s">
        <v>20</v>
      </c>
      <c r="X885" s="41" t="s">
        <v>21</v>
      </c>
      <c r="Y885" s="86">
        <v>0.85</v>
      </c>
      <c r="Z885" s="75"/>
      <c r="AA885" s="213"/>
      <c r="AB885" s="213"/>
      <c r="AC885" s="45">
        <f>ROUND(ROUND(H872*Q884,0)*Y885,0)</f>
        <v>618</v>
      </c>
      <c r="AD885" s="79"/>
    </row>
    <row r="886" ht="16.5" customHeight="1">
      <c r="A886" s="29">
        <v>61.0</v>
      </c>
      <c r="B886" s="29">
        <v>2201.0</v>
      </c>
      <c r="C886" s="518" t="s">
        <v>8840</v>
      </c>
      <c r="D886" s="389"/>
      <c r="E886" s="389"/>
      <c r="F886" s="527"/>
      <c r="G886" s="527"/>
      <c r="H886" s="527"/>
      <c r="I886" s="532"/>
      <c r="J886" s="94"/>
      <c r="K886" s="140"/>
      <c r="L886" s="140"/>
      <c r="M886" s="8"/>
      <c r="N886" s="535"/>
      <c r="O886" s="14"/>
      <c r="P886" s="83"/>
      <c r="Q886" s="83"/>
      <c r="R886" s="525"/>
      <c r="S886" s="180"/>
      <c r="T886" s="180"/>
      <c r="U886" s="21"/>
      <c r="V886" s="109"/>
      <c r="W886" s="484"/>
      <c r="X886" s="56"/>
      <c r="Y886" s="526"/>
      <c r="Z886" s="213" t="s">
        <v>30</v>
      </c>
      <c r="AA886" s="74">
        <v>5.0</v>
      </c>
      <c r="AB886" s="522" t="s">
        <v>31</v>
      </c>
      <c r="AC886" s="45">
        <f>ROUND(ROUND(H872*Q884,0)*Y885,0)-AA886</f>
        <v>613</v>
      </c>
      <c r="AD886" s="79"/>
    </row>
    <row r="887" ht="16.5" customHeight="1">
      <c r="A887" s="29">
        <v>61.0</v>
      </c>
      <c r="B887" s="29">
        <v>1424.0</v>
      </c>
      <c r="C887" s="518" t="s">
        <v>8841</v>
      </c>
      <c r="D887" s="389"/>
      <c r="E887" s="389"/>
      <c r="F887" s="527"/>
      <c r="G887" s="527"/>
      <c r="H887" s="527"/>
      <c r="I887" s="532"/>
      <c r="J887" s="94"/>
      <c r="K887" s="140"/>
      <c r="L887" s="140"/>
      <c r="M887" s="8"/>
      <c r="N887" s="536"/>
      <c r="O887" s="14"/>
      <c r="P887" s="14"/>
      <c r="Q887" s="14"/>
      <c r="R887" s="102" t="s">
        <v>326</v>
      </c>
      <c r="S887" s="487"/>
      <c r="T887" s="487"/>
      <c r="U887" s="41" t="s">
        <v>21</v>
      </c>
      <c r="V887" s="60">
        <v>0.7</v>
      </c>
      <c r="W887" s="37"/>
      <c r="X887" s="7"/>
      <c r="Y887" s="39"/>
      <c r="Z887" s="213"/>
      <c r="AA887" s="213"/>
      <c r="AB887" s="213"/>
      <c r="AC887" s="45">
        <f>ROUND(ROUND(H872*Q884,0)*V887,0)</f>
        <v>509</v>
      </c>
      <c r="AD887" s="79"/>
    </row>
    <row r="888" ht="16.5" customHeight="1">
      <c r="A888" s="29">
        <v>61.0</v>
      </c>
      <c r="B888" s="29">
        <v>2202.0</v>
      </c>
      <c r="C888" s="518" t="s">
        <v>8842</v>
      </c>
      <c r="D888" s="389"/>
      <c r="E888" s="389"/>
      <c r="F888" s="527"/>
      <c r="G888" s="527"/>
      <c r="H888" s="527"/>
      <c r="I888" s="532"/>
      <c r="J888" s="94"/>
      <c r="K888" s="140"/>
      <c r="L888" s="140"/>
      <c r="M888" s="8"/>
      <c r="N888" s="536"/>
      <c r="O888" s="14"/>
      <c r="P888" s="14"/>
      <c r="Q888" s="14"/>
      <c r="R888" s="482"/>
      <c r="U888" s="83"/>
      <c r="V888" s="528"/>
      <c r="W888" s="227"/>
      <c r="X888" s="22"/>
      <c r="Y888" s="109"/>
      <c r="Z888" s="213" t="s">
        <v>30</v>
      </c>
      <c r="AA888" s="74">
        <v>5.0</v>
      </c>
      <c r="AB888" s="522" t="s">
        <v>31</v>
      </c>
      <c r="AC888" s="45">
        <f>ROUND(ROUND(H872*Q884,0)*V887,0)-AA888</f>
        <v>504</v>
      </c>
      <c r="AD888" s="79"/>
    </row>
    <row r="889" ht="16.5" customHeight="1">
      <c r="A889" s="29">
        <v>61.0</v>
      </c>
      <c r="B889" s="29">
        <v>2203.0</v>
      </c>
      <c r="C889" s="518" t="s">
        <v>8843</v>
      </c>
      <c r="D889" s="389"/>
      <c r="E889" s="389"/>
      <c r="F889" s="527"/>
      <c r="G889" s="527"/>
      <c r="H889" s="527"/>
      <c r="I889" s="532"/>
      <c r="J889" s="94"/>
      <c r="K889" s="140"/>
      <c r="L889" s="140"/>
      <c r="M889" s="8"/>
      <c r="N889" s="254"/>
      <c r="O889" s="83"/>
      <c r="P889" s="83"/>
      <c r="R889" s="482"/>
      <c r="U889" s="99"/>
      <c r="V889" s="529"/>
      <c r="W889" s="524" t="s">
        <v>20</v>
      </c>
      <c r="X889" s="41" t="s">
        <v>21</v>
      </c>
      <c r="Y889" s="86">
        <v>0.85</v>
      </c>
      <c r="Z889" s="75"/>
      <c r="AA889" s="213"/>
      <c r="AB889" s="213"/>
      <c r="AC889" s="45">
        <f>ROUND(ROUND(ROUND(H872*Q884,0)*V887,0)*Y889,0)</f>
        <v>433</v>
      </c>
      <c r="AD889" s="79"/>
    </row>
    <row r="890" ht="16.5" customHeight="1">
      <c r="A890" s="29">
        <v>61.0</v>
      </c>
      <c r="B890" s="29">
        <v>2204.0</v>
      </c>
      <c r="C890" s="518" t="s">
        <v>8844</v>
      </c>
      <c r="D890" s="389"/>
      <c r="E890" s="389"/>
      <c r="F890" s="527"/>
      <c r="G890" s="527"/>
      <c r="H890" s="527"/>
      <c r="I890" s="532"/>
      <c r="J890" s="94"/>
      <c r="K890" s="140"/>
      <c r="L890" s="140"/>
      <c r="M890" s="8"/>
      <c r="N890" s="254"/>
      <c r="O890" s="83"/>
      <c r="P890" s="83"/>
      <c r="Q890" s="83"/>
      <c r="R890" s="530"/>
      <c r="S890" s="531"/>
      <c r="T890" s="24"/>
      <c r="U890" s="24"/>
      <c r="V890" s="26"/>
      <c r="W890" s="484"/>
      <c r="X890" s="56"/>
      <c r="Y890" s="526"/>
      <c r="Z890" s="213" t="s">
        <v>30</v>
      </c>
      <c r="AA890" s="74">
        <v>5.0</v>
      </c>
      <c r="AB890" s="522" t="s">
        <v>31</v>
      </c>
      <c r="AC890" s="45">
        <f>ROUND(ROUND(ROUND(H872*Q884,0)*V887,0)*Y889,0)-AA890</f>
        <v>428</v>
      </c>
      <c r="AD890" s="79"/>
    </row>
    <row r="891" ht="16.5" customHeight="1">
      <c r="A891" s="29">
        <v>61.0</v>
      </c>
      <c r="B891" s="29">
        <v>1778.0</v>
      </c>
      <c r="C891" s="518" t="s">
        <v>8845</v>
      </c>
      <c r="D891" s="389"/>
      <c r="E891" s="389"/>
      <c r="F891" s="527"/>
      <c r="G891" s="527"/>
      <c r="H891" s="527"/>
      <c r="I891" s="532"/>
      <c r="J891" s="94"/>
      <c r="K891" s="140"/>
      <c r="L891" s="140"/>
      <c r="M891" s="8"/>
      <c r="N891" s="536"/>
      <c r="O891" s="83"/>
      <c r="P891" s="528"/>
      <c r="Q891" s="486"/>
      <c r="R891" s="102" t="s">
        <v>329</v>
      </c>
      <c r="S891" s="487"/>
      <c r="T891" s="487"/>
      <c r="U891" s="83" t="s">
        <v>21</v>
      </c>
      <c r="V891" s="528">
        <v>0.85</v>
      </c>
      <c r="W891" s="37"/>
      <c r="X891" s="7"/>
      <c r="Y891" s="39"/>
      <c r="Z891" s="213"/>
      <c r="AA891" s="213"/>
      <c r="AB891" s="213"/>
      <c r="AC891" s="45">
        <f>ROUND(ROUND(H872*Q884,0)*V891,0)</f>
        <v>618</v>
      </c>
      <c r="AD891" s="79"/>
    </row>
    <row r="892" ht="16.5" customHeight="1">
      <c r="A892" s="29">
        <v>61.0</v>
      </c>
      <c r="B892" s="29">
        <v>2205.0</v>
      </c>
      <c r="C892" s="518" t="s">
        <v>8846</v>
      </c>
      <c r="D892" s="389"/>
      <c r="E892" s="389"/>
      <c r="F892" s="527"/>
      <c r="G892" s="527"/>
      <c r="H892" s="527"/>
      <c r="I892" s="532"/>
      <c r="J892" s="94"/>
      <c r="K892" s="140"/>
      <c r="L892" s="140"/>
      <c r="M892" s="8"/>
      <c r="N892" s="536"/>
      <c r="O892" s="83"/>
      <c r="P892" s="528"/>
      <c r="Q892" s="528"/>
      <c r="R892" s="482"/>
      <c r="U892" s="83"/>
      <c r="V892" s="528"/>
      <c r="W892" s="227"/>
      <c r="X892" s="22"/>
      <c r="Y892" s="109"/>
      <c r="Z892" s="213" t="s">
        <v>30</v>
      </c>
      <c r="AA892" s="74">
        <v>5.0</v>
      </c>
      <c r="AB892" s="522" t="s">
        <v>31</v>
      </c>
      <c r="AC892" s="45">
        <f>ROUND(ROUND(H872*Q884,0)*V891,0)-AA892</f>
        <v>613</v>
      </c>
      <c r="AD892" s="79"/>
    </row>
    <row r="893" ht="16.5" customHeight="1">
      <c r="A893" s="29">
        <v>61.0</v>
      </c>
      <c r="B893" s="29">
        <v>2206.0</v>
      </c>
      <c r="C893" s="518" t="s">
        <v>8847</v>
      </c>
      <c r="D893" s="389"/>
      <c r="E893" s="389"/>
      <c r="F893" s="527"/>
      <c r="G893" s="527"/>
      <c r="H893" s="527"/>
      <c r="I893" s="532"/>
      <c r="J893" s="94"/>
      <c r="K893" s="140"/>
      <c r="L893" s="140"/>
      <c r="M893" s="8"/>
      <c r="N893" s="254"/>
      <c r="O893" s="83"/>
      <c r="P893" s="528"/>
      <c r="Q893" s="528"/>
      <c r="R893" s="482"/>
      <c r="U893" s="99"/>
      <c r="V893" s="529"/>
      <c r="W893" s="524" t="s">
        <v>20</v>
      </c>
      <c r="X893" s="41" t="s">
        <v>21</v>
      </c>
      <c r="Y893" s="86">
        <v>0.85</v>
      </c>
      <c r="Z893" s="75"/>
      <c r="AA893" s="213"/>
      <c r="AB893" s="213"/>
      <c r="AC893" s="45">
        <f>ROUND(ROUND(ROUND(H872*Q884,0)*V891,0)*Y893,0)</f>
        <v>525</v>
      </c>
      <c r="AD893" s="79"/>
    </row>
    <row r="894" ht="16.5" customHeight="1">
      <c r="A894" s="29">
        <v>61.0</v>
      </c>
      <c r="B894" s="29">
        <v>2207.0</v>
      </c>
      <c r="C894" s="518" t="s">
        <v>8848</v>
      </c>
      <c r="D894" s="389"/>
      <c r="E894" s="389"/>
      <c r="F894" s="527"/>
      <c r="G894" s="527"/>
      <c r="H894" s="527"/>
      <c r="I894" s="532"/>
      <c r="J894" s="94"/>
      <c r="K894" s="140"/>
      <c r="L894" s="140"/>
      <c r="M894" s="8"/>
      <c r="N894" s="536"/>
      <c r="O894" s="83"/>
      <c r="P894" s="83"/>
      <c r="Q894" s="83"/>
      <c r="R894" s="484"/>
      <c r="S894" s="232"/>
      <c r="T894" s="232"/>
      <c r="U894" s="24"/>
      <c r="V894" s="26"/>
      <c r="W894" s="484"/>
      <c r="X894" s="56"/>
      <c r="Y894" s="526"/>
      <c r="Z894" s="213" t="s">
        <v>30</v>
      </c>
      <c r="AA894" s="74">
        <v>5.0</v>
      </c>
      <c r="AB894" s="522" t="s">
        <v>31</v>
      </c>
      <c r="AC894" s="45">
        <f>ROUND(ROUND(ROUND(H872*Q884,0)*V891,0)*Y893,0)-AA894</f>
        <v>520</v>
      </c>
      <c r="AD894" s="79"/>
    </row>
    <row r="895" ht="16.5" customHeight="1">
      <c r="A895" s="29">
        <v>61.0</v>
      </c>
      <c r="B895" s="29">
        <v>2208.0</v>
      </c>
      <c r="C895" s="518" t="s">
        <v>8849</v>
      </c>
      <c r="D895" s="389"/>
      <c r="E895" s="389"/>
      <c r="F895" s="527"/>
      <c r="G895" s="527"/>
      <c r="H895" s="527"/>
      <c r="I895" s="532"/>
      <c r="J895" s="94"/>
      <c r="K895" s="140"/>
      <c r="L895" s="140"/>
      <c r="M895" s="8"/>
      <c r="N895" s="536"/>
      <c r="O895" s="102" t="s">
        <v>27</v>
      </c>
      <c r="P895" s="533"/>
      <c r="Q895" s="533"/>
      <c r="R895" s="520"/>
      <c r="S895" s="38"/>
      <c r="T895" s="99"/>
      <c r="U895" s="38"/>
      <c r="V895" s="6"/>
      <c r="W895" s="37"/>
      <c r="X895" s="7"/>
      <c r="Y895" s="39"/>
      <c r="Z895" s="213"/>
      <c r="AA895" s="213"/>
      <c r="AB895" s="213"/>
      <c r="AC895" s="45">
        <f>ROUND(H872*Q896,0)</f>
        <v>520</v>
      </c>
      <c r="AD895" s="79"/>
    </row>
    <row r="896" ht="16.5" customHeight="1">
      <c r="A896" s="29">
        <v>61.0</v>
      </c>
      <c r="B896" s="29">
        <v>2209.0</v>
      </c>
      <c r="C896" s="518" t="s">
        <v>8850</v>
      </c>
      <c r="D896" s="389"/>
      <c r="E896" s="389"/>
      <c r="F896" s="527"/>
      <c r="G896" s="527"/>
      <c r="H896" s="527"/>
      <c r="I896" s="532"/>
      <c r="J896" s="94"/>
      <c r="K896" s="140"/>
      <c r="L896" s="140"/>
      <c r="M896" s="8"/>
      <c r="N896" s="535"/>
      <c r="O896" s="482"/>
      <c r="P896" s="83" t="s">
        <v>21</v>
      </c>
      <c r="Q896" s="528">
        <v>0.5</v>
      </c>
      <c r="R896" s="521"/>
      <c r="S896" s="53"/>
      <c r="T896" s="99"/>
      <c r="U896" s="53"/>
      <c r="V896" s="14"/>
      <c r="W896" s="52"/>
      <c r="X896" s="8"/>
      <c r="Y896" s="109"/>
      <c r="Z896" s="213" t="s">
        <v>30</v>
      </c>
      <c r="AA896" s="74">
        <v>5.0</v>
      </c>
      <c r="AB896" s="522" t="s">
        <v>31</v>
      </c>
      <c r="AC896" s="45">
        <f>ROUND(H872*Q896,0)-AA896</f>
        <v>515</v>
      </c>
      <c r="AD896" s="79"/>
    </row>
    <row r="897" ht="16.5" customHeight="1">
      <c r="A897" s="29">
        <v>61.0</v>
      </c>
      <c r="B897" s="29">
        <v>2210.0</v>
      </c>
      <c r="C897" s="518" t="s">
        <v>8851</v>
      </c>
      <c r="D897" s="389"/>
      <c r="E897" s="389"/>
      <c r="F897" s="527"/>
      <c r="G897" s="527"/>
      <c r="H897" s="527"/>
      <c r="I897" s="532"/>
      <c r="J897" s="94"/>
      <c r="K897" s="140"/>
      <c r="L897" s="140"/>
      <c r="M897" s="8"/>
      <c r="N897" s="535"/>
      <c r="O897" s="482"/>
      <c r="P897" s="14"/>
      <c r="Q897" s="14"/>
      <c r="R897" s="521"/>
      <c r="S897" s="53"/>
      <c r="T897" s="99"/>
      <c r="U897" s="53"/>
      <c r="V897" s="14"/>
      <c r="W897" s="524" t="s">
        <v>20</v>
      </c>
      <c r="X897" s="41" t="s">
        <v>21</v>
      </c>
      <c r="Y897" s="86">
        <v>0.85</v>
      </c>
      <c r="Z897" s="75"/>
      <c r="AA897" s="213"/>
      <c r="AB897" s="213"/>
      <c r="AC897" s="45">
        <f>ROUND(ROUND(H872*Q896,0)*Y897,0)</f>
        <v>442</v>
      </c>
      <c r="AD897" s="79"/>
    </row>
    <row r="898" ht="16.5" customHeight="1">
      <c r="A898" s="29">
        <v>61.0</v>
      </c>
      <c r="B898" s="29">
        <v>2211.0</v>
      </c>
      <c r="C898" s="518" t="s">
        <v>8852</v>
      </c>
      <c r="D898" s="389"/>
      <c r="E898" s="389"/>
      <c r="F898" s="527"/>
      <c r="G898" s="527"/>
      <c r="H898" s="527"/>
      <c r="I898" s="532"/>
      <c r="J898" s="94"/>
      <c r="K898" s="140"/>
      <c r="L898" s="140"/>
      <c r="M898" s="8"/>
      <c r="N898" s="535"/>
      <c r="O898" s="14"/>
      <c r="P898" s="83"/>
      <c r="Q898" s="83"/>
      <c r="R898" s="525"/>
      <c r="S898" s="180"/>
      <c r="T898" s="24"/>
      <c r="U898" s="180"/>
      <c r="V898" s="21"/>
      <c r="W898" s="484"/>
      <c r="X898" s="56"/>
      <c r="Y898" s="526"/>
      <c r="Z898" s="213" t="s">
        <v>30</v>
      </c>
      <c r="AA898" s="74">
        <v>5.0</v>
      </c>
      <c r="AB898" s="522" t="s">
        <v>31</v>
      </c>
      <c r="AC898" s="45">
        <f>ROUND(ROUND(H872*Q896,0)*Y897,0)-AA898</f>
        <v>437</v>
      </c>
      <c r="AD898" s="79"/>
    </row>
    <row r="899" ht="16.5" customHeight="1">
      <c r="A899" s="29">
        <v>61.0</v>
      </c>
      <c r="B899" s="29">
        <v>2212.0</v>
      </c>
      <c r="C899" s="518" t="s">
        <v>8853</v>
      </c>
      <c r="D899" s="389"/>
      <c r="E899" s="389"/>
      <c r="F899" s="527"/>
      <c r="G899" s="527"/>
      <c r="H899" s="527"/>
      <c r="I899" s="532"/>
      <c r="J899" s="94"/>
      <c r="K899" s="140"/>
      <c r="L899" s="140"/>
      <c r="M899" s="8"/>
      <c r="N899" s="536"/>
      <c r="O899" s="14"/>
      <c r="P899" s="14"/>
      <c r="Q899" s="14"/>
      <c r="R899" s="102" t="s">
        <v>326</v>
      </c>
      <c r="S899" s="487"/>
      <c r="T899" s="487"/>
      <c r="U899" s="41" t="s">
        <v>21</v>
      </c>
      <c r="V899" s="60">
        <v>0.7</v>
      </c>
      <c r="W899" s="37"/>
      <c r="X899" s="7"/>
      <c r="Y899" s="39"/>
      <c r="Z899" s="213"/>
      <c r="AA899" s="213"/>
      <c r="AB899" s="213"/>
      <c r="AC899" s="45">
        <f>ROUND(ROUND(H872*Q896,0)*V899,0)</f>
        <v>364</v>
      </c>
      <c r="AD899" s="79"/>
    </row>
    <row r="900" ht="16.5" customHeight="1">
      <c r="A900" s="29">
        <v>61.0</v>
      </c>
      <c r="B900" s="29">
        <v>2213.0</v>
      </c>
      <c r="C900" s="518" t="s">
        <v>8854</v>
      </c>
      <c r="D900" s="389"/>
      <c r="E900" s="389"/>
      <c r="F900" s="527"/>
      <c r="G900" s="527"/>
      <c r="H900" s="527"/>
      <c r="I900" s="532"/>
      <c r="J900" s="94"/>
      <c r="K900" s="140"/>
      <c r="L900" s="140"/>
      <c r="M900" s="8"/>
      <c r="N900" s="536"/>
      <c r="O900" s="14"/>
      <c r="P900" s="14"/>
      <c r="Q900" s="14"/>
      <c r="R900" s="482"/>
      <c r="U900" s="83"/>
      <c r="V900" s="528"/>
      <c r="W900" s="227"/>
      <c r="X900" s="22"/>
      <c r="Y900" s="109"/>
      <c r="Z900" s="213" t="s">
        <v>30</v>
      </c>
      <c r="AA900" s="74">
        <v>5.0</v>
      </c>
      <c r="AB900" s="522" t="s">
        <v>31</v>
      </c>
      <c r="AC900" s="45">
        <f>ROUND(ROUND(H872*Q896,0)*V899,0)-AA900</f>
        <v>359</v>
      </c>
      <c r="AD900" s="79"/>
    </row>
    <row r="901" ht="16.5" customHeight="1">
      <c r="A901" s="29">
        <v>61.0</v>
      </c>
      <c r="B901" s="29">
        <v>2214.0</v>
      </c>
      <c r="C901" s="518" t="s">
        <v>8855</v>
      </c>
      <c r="D901" s="389"/>
      <c r="E901" s="389"/>
      <c r="F901" s="527"/>
      <c r="G901" s="527"/>
      <c r="H901" s="527"/>
      <c r="I901" s="532"/>
      <c r="J901" s="94"/>
      <c r="K901" s="140"/>
      <c r="L901" s="140"/>
      <c r="M901" s="8"/>
      <c r="N901" s="254"/>
      <c r="O901" s="83"/>
      <c r="P901" s="83"/>
      <c r="R901" s="482"/>
      <c r="U901" s="99"/>
      <c r="V901" s="529"/>
      <c r="W901" s="524" t="s">
        <v>20</v>
      </c>
      <c r="X901" s="41" t="s">
        <v>21</v>
      </c>
      <c r="Y901" s="86">
        <v>0.85</v>
      </c>
      <c r="Z901" s="75"/>
      <c r="AA901" s="213"/>
      <c r="AB901" s="213"/>
      <c r="AC901" s="114">
        <f>ROUND(ROUND(ROUND(H872*Q896,0)*V899,0)*Y901,0)</f>
        <v>309</v>
      </c>
      <c r="AD901" s="79"/>
    </row>
    <row r="902" ht="16.5" customHeight="1">
      <c r="A902" s="29">
        <v>61.0</v>
      </c>
      <c r="B902" s="29">
        <v>2215.0</v>
      </c>
      <c r="C902" s="518" t="s">
        <v>8856</v>
      </c>
      <c r="D902" s="389"/>
      <c r="E902" s="389"/>
      <c r="F902" s="527"/>
      <c r="G902" s="527"/>
      <c r="H902" s="527"/>
      <c r="I902" s="532"/>
      <c r="J902" s="94"/>
      <c r="K902" s="140"/>
      <c r="L902" s="140"/>
      <c r="M902" s="8"/>
      <c r="N902" s="254"/>
      <c r="O902" s="83"/>
      <c r="P902" s="83"/>
      <c r="Q902" s="83"/>
      <c r="R902" s="530"/>
      <c r="S902" s="531"/>
      <c r="T902" s="24"/>
      <c r="U902" s="24"/>
      <c r="V902" s="26"/>
      <c r="W902" s="484"/>
      <c r="X902" s="56"/>
      <c r="Y902" s="526"/>
      <c r="Z902" s="213" t="s">
        <v>30</v>
      </c>
      <c r="AA902" s="74">
        <v>5.0</v>
      </c>
      <c r="AB902" s="522" t="s">
        <v>31</v>
      </c>
      <c r="AC902" s="114">
        <f>ROUND(ROUND(ROUND(H872*Q896,0)*V899,0)*Y901,0)-AA902</f>
        <v>304</v>
      </c>
      <c r="AD902" s="79"/>
    </row>
    <row r="903" ht="16.5" customHeight="1">
      <c r="A903" s="29">
        <v>61.0</v>
      </c>
      <c r="B903" s="29">
        <v>2216.0</v>
      </c>
      <c r="C903" s="518" t="s">
        <v>8857</v>
      </c>
      <c r="D903" s="389"/>
      <c r="E903" s="389"/>
      <c r="F903" s="527"/>
      <c r="G903" s="527"/>
      <c r="H903" s="527"/>
      <c r="I903" s="532"/>
      <c r="J903" s="94"/>
      <c r="K903" s="140"/>
      <c r="L903" s="140"/>
      <c r="M903" s="8"/>
      <c r="N903" s="536"/>
      <c r="O903" s="83"/>
      <c r="P903" s="528"/>
      <c r="Q903" s="486"/>
      <c r="R903" s="102" t="s">
        <v>329</v>
      </c>
      <c r="S903" s="487"/>
      <c r="T903" s="487"/>
      <c r="U903" s="83" t="s">
        <v>21</v>
      </c>
      <c r="V903" s="528">
        <v>0.85</v>
      </c>
      <c r="W903" s="37"/>
      <c r="X903" s="7"/>
      <c r="Y903" s="39"/>
      <c r="Z903" s="213"/>
      <c r="AA903" s="213"/>
      <c r="AB903" s="213"/>
      <c r="AC903" s="45">
        <f>ROUND(ROUND(H872*Q896,0)*V903,0)</f>
        <v>442</v>
      </c>
      <c r="AD903" s="79"/>
    </row>
    <row r="904" ht="16.5" customHeight="1">
      <c r="A904" s="29">
        <v>61.0</v>
      </c>
      <c r="B904" s="29">
        <v>2217.0</v>
      </c>
      <c r="C904" s="518" t="s">
        <v>8858</v>
      </c>
      <c r="D904" s="389"/>
      <c r="E904" s="389"/>
      <c r="F904" s="527"/>
      <c r="G904" s="527"/>
      <c r="H904" s="527"/>
      <c r="I904" s="532"/>
      <c r="J904" s="94"/>
      <c r="K904" s="140"/>
      <c r="L904" s="140"/>
      <c r="M904" s="8"/>
      <c r="N904" s="536"/>
      <c r="O904" s="83"/>
      <c r="P904" s="528"/>
      <c r="Q904" s="528"/>
      <c r="R904" s="482"/>
      <c r="U904" s="83"/>
      <c r="V904" s="528"/>
      <c r="W904" s="227"/>
      <c r="X904" s="22"/>
      <c r="Y904" s="109"/>
      <c r="Z904" s="213" t="s">
        <v>30</v>
      </c>
      <c r="AA904" s="74">
        <v>5.0</v>
      </c>
      <c r="AB904" s="522" t="s">
        <v>31</v>
      </c>
      <c r="AC904" s="45">
        <f>ROUND(ROUND(H872*Q896,0)*V903,0)-AA904</f>
        <v>437</v>
      </c>
      <c r="AD904" s="79"/>
    </row>
    <row r="905" ht="16.5" customHeight="1">
      <c r="A905" s="29">
        <v>61.0</v>
      </c>
      <c r="B905" s="29">
        <v>2218.0</v>
      </c>
      <c r="C905" s="518" t="s">
        <v>8859</v>
      </c>
      <c r="D905" s="389"/>
      <c r="E905" s="389"/>
      <c r="F905" s="527"/>
      <c r="G905" s="527"/>
      <c r="H905" s="527"/>
      <c r="I905" s="532"/>
      <c r="J905" s="94"/>
      <c r="K905" s="140"/>
      <c r="L905" s="140"/>
      <c r="M905" s="8"/>
      <c r="N905" s="254"/>
      <c r="O905" s="83"/>
      <c r="P905" s="528"/>
      <c r="Q905" s="528"/>
      <c r="R905" s="482"/>
      <c r="U905" s="99"/>
      <c r="V905" s="529"/>
      <c r="W905" s="524" t="s">
        <v>20</v>
      </c>
      <c r="X905" s="41" t="s">
        <v>21</v>
      </c>
      <c r="Y905" s="86">
        <v>0.85</v>
      </c>
      <c r="Z905" s="75"/>
      <c r="AA905" s="213"/>
      <c r="AB905" s="213"/>
      <c r="AC905" s="45">
        <f>ROUND(ROUND(ROUND(H872*Q896,0)*V903,0)*Y905,0)</f>
        <v>376</v>
      </c>
      <c r="AD905" s="79"/>
    </row>
    <row r="906" ht="16.5" customHeight="1">
      <c r="A906" s="29">
        <v>61.0</v>
      </c>
      <c r="B906" s="29">
        <v>2219.0</v>
      </c>
      <c r="C906" s="518" t="s">
        <v>8860</v>
      </c>
      <c r="D906" s="389"/>
      <c r="E906" s="389"/>
      <c r="F906" s="527"/>
      <c r="G906" s="527"/>
      <c r="H906" s="527"/>
      <c r="I906" s="532"/>
      <c r="J906" s="94"/>
      <c r="K906" s="140"/>
      <c r="L906" s="140"/>
      <c r="M906" s="8"/>
      <c r="N906" s="537"/>
      <c r="O906" s="83"/>
      <c r="P906" s="83"/>
      <c r="Q906" s="83"/>
      <c r="R906" s="484"/>
      <c r="S906" s="232"/>
      <c r="T906" s="232"/>
      <c r="U906" s="24"/>
      <c r="V906" s="26"/>
      <c r="W906" s="484"/>
      <c r="X906" s="56"/>
      <c r="Y906" s="526"/>
      <c r="Z906" s="213" t="s">
        <v>30</v>
      </c>
      <c r="AA906" s="74">
        <v>5.0</v>
      </c>
      <c r="AB906" s="522" t="s">
        <v>31</v>
      </c>
      <c r="AC906" s="45">
        <f>ROUND(ROUND(ROUND(H872*Q896,0)*V903,0)*Y905,0)-AA906</f>
        <v>371</v>
      </c>
      <c r="AD906" s="79"/>
    </row>
    <row r="907" ht="16.5" customHeight="1">
      <c r="A907" s="29">
        <v>61.0</v>
      </c>
      <c r="B907" s="29">
        <v>1425.0</v>
      </c>
      <c r="C907" s="518" t="s">
        <v>8861</v>
      </c>
      <c r="D907" s="389"/>
      <c r="E907" s="389"/>
      <c r="F907" s="527"/>
      <c r="G907" s="527"/>
      <c r="H907" s="527"/>
      <c r="I907" s="532"/>
      <c r="J907" s="130" t="s">
        <v>7983</v>
      </c>
      <c r="K907" s="538"/>
      <c r="L907" s="538"/>
      <c r="M907" s="538"/>
      <c r="N907" s="37"/>
      <c r="O907" s="7"/>
      <c r="P907" s="7"/>
      <c r="Q907" s="7"/>
      <c r="R907" s="520"/>
      <c r="S907" s="38"/>
      <c r="T907" s="38"/>
      <c r="U907" s="6"/>
      <c r="V907" s="7"/>
      <c r="W907" s="37"/>
      <c r="X907" s="7"/>
      <c r="Y907" s="39"/>
      <c r="Z907" s="213"/>
      <c r="AA907" s="213"/>
      <c r="AB907" s="213"/>
      <c r="AC907" s="45">
        <f>ROUND(H872*M908,0)</f>
        <v>1003</v>
      </c>
      <c r="AD907" s="79"/>
    </row>
    <row r="908" ht="16.5" customHeight="1">
      <c r="A908" s="29">
        <v>61.0</v>
      </c>
      <c r="B908" s="29">
        <v>2220.0</v>
      </c>
      <c r="C908" s="518" t="s">
        <v>8862</v>
      </c>
      <c r="D908" s="231"/>
      <c r="E908" s="231"/>
      <c r="F908" s="174"/>
      <c r="G908" s="174"/>
      <c r="H908" s="174"/>
      <c r="I908" s="523"/>
      <c r="J908" s="482"/>
      <c r="K908" s="539"/>
      <c r="L908" s="83" t="s">
        <v>21</v>
      </c>
      <c r="M908" s="540">
        <v>0.965</v>
      </c>
      <c r="N908" s="52"/>
      <c r="O908" s="8"/>
      <c r="P908" s="8"/>
      <c r="Q908" s="8"/>
      <c r="R908" s="521"/>
      <c r="S908" s="53"/>
      <c r="T908" s="53"/>
      <c r="U908" s="14"/>
      <c r="V908" s="8"/>
      <c r="W908" s="52"/>
      <c r="X908" s="8"/>
      <c r="Y908" s="109"/>
      <c r="Z908" s="213" t="s">
        <v>30</v>
      </c>
      <c r="AA908" s="74">
        <v>5.0</v>
      </c>
      <c r="AB908" s="522" t="s">
        <v>31</v>
      </c>
      <c r="AC908" s="45">
        <f>ROUND(H872*M908,0)-AA908</f>
        <v>998</v>
      </c>
      <c r="AD908" s="79"/>
    </row>
    <row r="909" ht="16.5" customHeight="1">
      <c r="A909" s="29">
        <v>61.0</v>
      </c>
      <c r="B909" s="29">
        <v>2221.0</v>
      </c>
      <c r="C909" s="518" t="s">
        <v>8863</v>
      </c>
      <c r="D909" s="231"/>
      <c r="E909" s="231"/>
      <c r="F909" s="174"/>
      <c r="G909" s="174"/>
      <c r="H909" s="174"/>
      <c r="I909" s="523"/>
      <c r="J909" s="482"/>
      <c r="K909" s="140"/>
      <c r="L909" s="140"/>
      <c r="M909" s="8"/>
      <c r="N909" s="52"/>
      <c r="O909" s="8"/>
      <c r="P909" s="8"/>
      <c r="Q909" s="8"/>
      <c r="R909" s="521"/>
      <c r="S909" s="53"/>
      <c r="T909" s="53"/>
      <c r="U909" s="14"/>
      <c r="V909" s="54"/>
      <c r="W909" s="524" t="s">
        <v>20</v>
      </c>
      <c r="X909" s="41" t="s">
        <v>21</v>
      </c>
      <c r="Y909" s="86">
        <v>0.85</v>
      </c>
      <c r="Z909" s="75"/>
      <c r="AA909" s="213"/>
      <c r="AB909" s="213"/>
      <c r="AC909" s="45">
        <f>ROUND(ROUND(H872*M908,0)*Y909,0)</f>
        <v>853</v>
      </c>
      <c r="AD909" s="79"/>
    </row>
    <row r="910" ht="16.5" customHeight="1">
      <c r="A910" s="29">
        <v>61.0</v>
      </c>
      <c r="B910" s="29">
        <v>2222.0</v>
      </c>
      <c r="C910" s="518" t="s">
        <v>8864</v>
      </c>
      <c r="D910" s="231"/>
      <c r="E910" s="231"/>
      <c r="F910" s="527"/>
      <c r="G910" s="527"/>
      <c r="H910" s="527"/>
      <c r="I910" s="532"/>
      <c r="J910" s="94"/>
      <c r="K910" s="140"/>
      <c r="L910" s="140"/>
      <c r="M910" s="8"/>
      <c r="N910" s="52"/>
      <c r="O910" s="8"/>
      <c r="P910" s="8"/>
      <c r="Q910" s="8"/>
      <c r="R910" s="525"/>
      <c r="S910" s="180"/>
      <c r="T910" s="180"/>
      <c r="U910" s="21"/>
      <c r="V910" s="109"/>
      <c r="W910" s="484"/>
      <c r="X910" s="56"/>
      <c r="Y910" s="526"/>
      <c r="Z910" s="213" t="s">
        <v>30</v>
      </c>
      <c r="AA910" s="74">
        <v>5.0</v>
      </c>
      <c r="AB910" s="522" t="s">
        <v>31</v>
      </c>
      <c r="AC910" s="45">
        <f>ROUND(ROUND(H872*M908,0)*Y909,0)-AA910</f>
        <v>848</v>
      </c>
      <c r="AD910" s="79"/>
    </row>
    <row r="911" ht="16.5" customHeight="1">
      <c r="A911" s="29">
        <v>61.0</v>
      </c>
      <c r="B911" s="29">
        <v>1426.0</v>
      </c>
      <c r="C911" s="518" t="s">
        <v>8865</v>
      </c>
      <c r="D911" s="231"/>
      <c r="E911" s="231"/>
      <c r="F911" s="527"/>
      <c r="G911" s="527"/>
      <c r="H911" s="527"/>
      <c r="I911" s="532"/>
      <c r="J911" s="94"/>
      <c r="K911" s="140"/>
      <c r="L911" s="140"/>
      <c r="M911" s="8"/>
      <c r="N911" s="52"/>
      <c r="O911" s="8"/>
      <c r="P911" s="8"/>
      <c r="Q911" s="8"/>
      <c r="R911" s="102" t="s">
        <v>326</v>
      </c>
      <c r="S911" s="487"/>
      <c r="T911" s="487"/>
      <c r="U911" s="41" t="s">
        <v>21</v>
      </c>
      <c r="V911" s="60">
        <v>0.7</v>
      </c>
      <c r="W911" s="37"/>
      <c r="X911" s="7"/>
      <c r="Y911" s="39"/>
      <c r="Z911" s="213"/>
      <c r="AA911" s="213"/>
      <c r="AB911" s="213"/>
      <c r="AC911" s="45">
        <f>ROUND(ROUND(H872*M908,0)*V911,0)</f>
        <v>702</v>
      </c>
      <c r="AD911" s="79"/>
    </row>
    <row r="912" ht="16.5" customHeight="1">
      <c r="A912" s="29">
        <v>61.0</v>
      </c>
      <c r="B912" s="29">
        <v>2223.0</v>
      </c>
      <c r="C912" s="518" t="s">
        <v>8866</v>
      </c>
      <c r="D912" s="231"/>
      <c r="E912" s="231"/>
      <c r="F912" s="527"/>
      <c r="G912" s="527"/>
      <c r="H912" s="8"/>
      <c r="I912" s="144"/>
      <c r="J912" s="94"/>
      <c r="K912" s="140"/>
      <c r="L912" s="140"/>
      <c r="M912" s="8"/>
      <c r="N912" s="52"/>
      <c r="O912" s="8"/>
      <c r="P912" s="8"/>
      <c r="Q912" s="8"/>
      <c r="R912" s="482"/>
      <c r="U912" s="83"/>
      <c r="V912" s="528"/>
      <c r="W912" s="227"/>
      <c r="X912" s="22"/>
      <c r="Y912" s="109"/>
      <c r="Z912" s="213" t="s">
        <v>30</v>
      </c>
      <c r="AA912" s="74">
        <v>5.0</v>
      </c>
      <c r="AB912" s="522" t="s">
        <v>31</v>
      </c>
      <c r="AC912" s="45">
        <f>ROUND(ROUND(H872*M908,0)*V911,0)-AA912</f>
        <v>697</v>
      </c>
      <c r="AD912" s="79"/>
    </row>
    <row r="913" ht="16.5" customHeight="1">
      <c r="A913" s="29">
        <v>61.0</v>
      </c>
      <c r="B913" s="29">
        <v>2224.0</v>
      </c>
      <c r="C913" s="518" t="s">
        <v>8867</v>
      </c>
      <c r="D913" s="389"/>
      <c r="E913" s="231"/>
      <c r="F913" s="113"/>
      <c r="G913" s="113"/>
      <c r="H913" s="8"/>
      <c r="I913" s="144"/>
      <c r="J913" s="94"/>
      <c r="K913" s="140"/>
      <c r="L913" s="140"/>
      <c r="M913" s="8"/>
      <c r="N913" s="52"/>
      <c r="O913" s="8"/>
      <c r="P913" s="8"/>
      <c r="Q913" s="8"/>
      <c r="R913" s="482"/>
      <c r="U913" s="99"/>
      <c r="V913" s="529"/>
      <c r="W913" s="524" t="s">
        <v>20</v>
      </c>
      <c r="X913" s="41" t="s">
        <v>21</v>
      </c>
      <c r="Y913" s="86">
        <v>0.85</v>
      </c>
      <c r="Z913" s="75"/>
      <c r="AA913" s="213"/>
      <c r="AB913" s="213"/>
      <c r="AC913" s="45">
        <f>ROUND(ROUND(ROUND(H872*M908,0)*V911,0)*Y913,0)</f>
        <v>597</v>
      </c>
      <c r="AD913" s="79"/>
    </row>
    <row r="914" ht="16.5" customHeight="1">
      <c r="A914" s="29">
        <v>61.0</v>
      </c>
      <c r="B914" s="29">
        <v>2225.0</v>
      </c>
      <c r="C914" s="518" t="s">
        <v>8868</v>
      </c>
      <c r="D914" s="389"/>
      <c r="E914" s="231"/>
      <c r="F914" s="113"/>
      <c r="G914" s="113"/>
      <c r="H914" s="8"/>
      <c r="I914" s="144"/>
      <c r="J914" s="94"/>
      <c r="K914" s="140"/>
      <c r="L914" s="140"/>
      <c r="M914" s="8"/>
      <c r="N914" s="52"/>
      <c r="O914" s="8"/>
      <c r="P914" s="8"/>
      <c r="Q914" s="8"/>
      <c r="R914" s="530"/>
      <c r="S914" s="531"/>
      <c r="T914" s="24"/>
      <c r="U914" s="24"/>
      <c r="V914" s="26"/>
      <c r="W914" s="484"/>
      <c r="X914" s="56"/>
      <c r="Y914" s="526"/>
      <c r="Z914" s="213" t="s">
        <v>30</v>
      </c>
      <c r="AA914" s="74">
        <v>5.0</v>
      </c>
      <c r="AB914" s="522" t="s">
        <v>31</v>
      </c>
      <c r="AC914" s="45">
        <f>ROUND(ROUND(ROUND(H872*M908,0)*V911,0)*Y913,0)-AA914</f>
        <v>592</v>
      </c>
      <c r="AD914" s="79"/>
    </row>
    <row r="915" ht="16.5" customHeight="1">
      <c r="A915" s="29">
        <v>61.0</v>
      </c>
      <c r="B915" s="29">
        <v>1779.0</v>
      </c>
      <c r="C915" s="518" t="s">
        <v>8869</v>
      </c>
      <c r="D915" s="389"/>
      <c r="E915" s="231"/>
      <c r="F915" s="113"/>
      <c r="G915" s="113"/>
      <c r="H915" s="8"/>
      <c r="I915" s="144"/>
      <c r="J915" s="94"/>
      <c r="K915" s="140"/>
      <c r="L915" s="140"/>
      <c r="M915" s="8"/>
      <c r="N915" s="52"/>
      <c r="O915" s="8"/>
      <c r="P915" s="8"/>
      <c r="Q915" s="54"/>
      <c r="R915" s="102" t="s">
        <v>329</v>
      </c>
      <c r="S915" s="487"/>
      <c r="T915" s="487"/>
      <c r="U915" s="83" t="s">
        <v>21</v>
      </c>
      <c r="V915" s="528">
        <v>0.85</v>
      </c>
      <c r="W915" s="37"/>
      <c r="X915" s="7"/>
      <c r="Y915" s="39"/>
      <c r="Z915" s="213"/>
      <c r="AA915" s="213"/>
      <c r="AB915" s="213"/>
      <c r="AC915" s="45">
        <f>ROUND(ROUND(H872*M908,0)*V915,0)</f>
        <v>853</v>
      </c>
      <c r="AD915" s="79"/>
    </row>
    <row r="916" ht="16.5" customHeight="1">
      <c r="A916" s="29">
        <v>61.0</v>
      </c>
      <c r="B916" s="29">
        <v>2226.0</v>
      </c>
      <c r="C916" s="518" t="s">
        <v>8870</v>
      </c>
      <c r="D916" s="389"/>
      <c r="E916" s="231"/>
      <c r="F916" s="113"/>
      <c r="G916" s="113"/>
      <c r="H916" s="8"/>
      <c r="I916" s="144"/>
      <c r="J916" s="94"/>
      <c r="K916" s="140"/>
      <c r="L916" s="140"/>
      <c r="M916" s="8"/>
      <c r="N916" s="52"/>
      <c r="O916" s="8"/>
      <c r="P916" s="8"/>
      <c r="Q916" s="8"/>
      <c r="R916" s="482"/>
      <c r="U916" s="83"/>
      <c r="V916" s="528"/>
      <c r="W916" s="227"/>
      <c r="X916" s="22"/>
      <c r="Y916" s="109"/>
      <c r="Z916" s="213" t="s">
        <v>30</v>
      </c>
      <c r="AA916" s="74">
        <v>5.0</v>
      </c>
      <c r="AB916" s="522" t="s">
        <v>31</v>
      </c>
      <c r="AC916" s="45">
        <f>ROUND(ROUND(H872*M908,0)*V915,0)-AA916</f>
        <v>848</v>
      </c>
      <c r="AD916" s="79"/>
    </row>
    <row r="917" ht="16.5" customHeight="1">
      <c r="A917" s="29">
        <v>61.0</v>
      </c>
      <c r="B917" s="29">
        <v>2227.0</v>
      </c>
      <c r="C917" s="518" t="s">
        <v>8871</v>
      </c>
      <c r="D917" s="389"/>
      <c r="E917" s="231"/>
      <c r="F917" s="527"/>
      <c r="G917" s="527"/>
      <c r="H917" s="527"/>
      <c r="I917" s="532"/>
      <c r="J917" s="94"/>
      <c r="K917" s="140"/>
      <c r="L917" s="140"/>
      <c r="M917" s="8"/>
      <c r="N917" s="52"/>
      <c r="O917" s="8"/>
      <c r="P917" s="8"/>
      <c r="Q917" s="8"/>
      <c r="R917" s="482"/>
      <c r="U917" s="99"/>
      <c r="V917" s="529"/>
      <c r="W917" s="524" t="s">
        <v>20</v>
      </c>
      <c r="X917" s="41" t="s">
        <v>21</v>
      </c>
      <c r="Y917" s="86">
        <v>0.85</v>
      </c>
      <c r="Z917" s="75"/>
      <c r="AA917" s="213"/>
      <c r="AB917" s="213"/>
      <c r="AC917" s="45">
        <f>ROUND(ROUND(ROUND(H872*M908,0)*V915,0)*Y917,0)</f>
        <v>725</v>
      </c>
      <c r="AD917" s="79"/>
    </row>
    <row r="918" ht="16.5" customHeight="1">
      <c r="A918" s="29">
        <v>61.0</v>
      </c>
      <c r="B918" s="29">
        <v>2228.0</v>
      </c>
      <c r="C918" s="518" t="s">
        <v>8872</v>
      </c>
      <c r="D918" s="389"/>
      <c r="E918" s="231"/>
      <c r="F918" s="527"/>
      <c r="G918" s="527"/>
      <c r="H918" s="527"/>
      <c r="I918" s="532"/>
      <c r="J918" s="94"/>
      <c r="K918" s="140"/>
      <c r="L918" s="140"/>
      <c r="M918" s="8"/>
      <c r="N918" s="227"/>
      <c r="O918" s="22"/>
      <c r="P918" s="22"/>
      <c r="Q918" s="22"/>
      <c r="R918" s="484"/>
      <c r="S918" s="232"/>
      <c r="T918" s="232"/>
      <c r="U918" s="24"/>
      <c r="V918" s="26"/>
      <c r="W918" s="484"/>
      <c r="X918" s="56"/>
      <c r="Y918" s="526"/>
      <c r="Z918" s="213" t="s">
        <v>30</v>
      </c>
      <c r="AA918" s="74">
        <v>5.0</v>
      </c>
      <c r="AB918" s="522" t="s">
        <v>31</v>
      </c>
      <c r="AC918" s="45">
        <f>ROUND(ROUND(ROUND(H872*M908,0)*V915,0)*Y917,0)-AA918</f>
        <v>720</v>
      </c>
      <c r="AD918" s="79"/>
    </row>
    <row r="919" ht="16.5" customHeight="1">
      <c r="A919" s="29">
        <v>61.0</v>
      </c>
      <c r="B919" s="29">
        <v>1427.0</v>
      </c>
      <c r="C919" s="518" t="s">
        <v>8873</v>
      </c>
      <c r="D919" s="389"/>
      <c r="E919" s="389"/>
      <c r="F919" s="527"/>
      <c r="G919" s="527"/>
      <c r="H919" s="527"/>
      <c r="I919" s="532"/>
      <c r="J919" s="94"/>
      <c r="K919" s="140"/>
      <c r="L919" s="140"/>
      <c r="M919" s="8"/>
      <c r="N919" s="206" t="s">
        <v>23</v>
      </c>
      <c r="O919" s="102" t="s">
        <v>24</v>
      </c>
      <c r="P919" s="533"/>
      <c r="Q919" s="533"/>
      <c r="R919" s="520"/>
      <c r="S919" s="38"/>
      <c r="T919" s="38"/>
      <c r="U919" s="6"/>
      <c r="V919" s="7"/>
      <c r="W919" s="37"/>
      <c r="X919" s="7"/>
      <c r="Y919" s="39"/>
      <c r="Z919" s="213"/>
      <c r="AA919" s="213"/>
      <c r="AB919" s="213"/>
      <c r="AC919" s="45">
        <f>ROUND(ROUND(H872*M908,0)*Q920,0)</f>
        <v>702</v>
      </c>
      <c r="AD919" s="79"/>
    </row>
    <row r="920" ht="16.5" customHeight="1">
      <c r="A920" s="29">
        <v>61.0</v>
      </c>
      <c r="B920" s="29">
        <v>2229.0</v>
      </c>
      <c r="C920" s="518" t="s">
        <v>8874</v>
      </c>
      <c r="D920" s="389"/>
      <c r="E920" s="389"/>
      <c r="F920" s="527"/>
      <c r="G920" s="527"/>
      <c r="H920" s="527"/>
      <c r="I920" s="532"/>
      <c r="J920" s="94"/>
      <c r="K920" s="140"/>
      <c r="L920" s="140"/>
      <c r="M920" s="8"/>
      <c r="N920" s="481"/>
      <c r="O920" s="482"/>
      <c r="P920" s="83" t="s">
        <v>21</v>
      </c>
      <c r="Q920" s="528">
        <v>0.7</v>
      </c>
      <c r="R920" s="521"/>
      <c r="S920" s="53"/>
      <c r="T920" s="53"/>
      <c r="U920" s="14"/>
      <c r="V920" s="8"/>
      <c r="W920" s="52"/>
      <c r="X920" s="8"/>
      <c r="Y920" s="109"/>
      <c r="Z920" s="213" t="s">
        <v>30</v>
      </c>
      <c r="AA920" s="74">
        <v>5.0</v>
      </c>
      <c r="AB920" s="522" t="s">
        <v>31</v>
      </c>
      <c r="AC920" s="45">
        <f>ROUND(ROUND(H872*M908,0)*Q920,0)-AA920</f>
        <v>697</v>
      </c>
      <c r="AD920" s="79"/>
    </row>
    <row r="921" ht="16.5" customHeight="1">
      <c r="A921" s="29">
        <v>61.0</v>
      </c>
      <c r="B921" s="29">
        <v>2230.0</v>
      </c>
      <c r="C921" s="518" t="s">
        <v>8875</v>
      </c>
      <c r="D921" s="389"/>
      <c r="E921" s="389"/>
      <c r="F921" s="527"/>
      <c r="G921" s="527"/>
      <c r="H921" s="527"/>
      <c r="I921" s="532"/>
      <c r="J921" s="94"/>
      <c r="K921" s="140"/>
      <c r="L921" s="140"/>
      <c r="M921" s="8"/>
      <c r="N921" s="481"/>
      <c r="O921" s="482"/>
      <c r="P921" s="14"/>
      <c r="Q921" s="14"/>
      <c r="R921" s="521"/>
      <c r="S921" s="53"/>
      <c r="T921" s="53"/>
      <c r="U921" s="14"/>
      <c r="V921" s="54"/>
      <c r="W921" s="524" t="s">
        <v>20</v>
      </c>
      <c r="X921" s="41" t="s">
        <v>21</v>
      </c>
      <c r="Y921" s="86">
        <v>0.85</v>
      </c>
      <c r="Z921" s="75"/>
      <c r="AA921" s="213"/>
      <c r="AB921" s="213"/>
      <c r="AC921" s="45">
        <f>ROUND(ROUND(ROUND(H872*M908,0)*Q920,0)*Y921,0)</f>
        <v>597</v>
      </c>
      <c r="AD921" s="79"/>
    </row>
    <row r="922" ht="16.5" customHeight="1">
      <c r="A922" s="29">
        <v>61.0</v>
      </c>
      <c r="B922" s="29">
        <v>2231.0</v>
      </c>
      <c r="C922" s="518" t="s">
        <v>8876</v>
      </c>
      <c r="D922" s="389"/>
      <c r="E922" s="389"/>
      <c r="F922" s="527"/>
      <c r="G922" s="527"/>
      <c r="H922" s="527"/>
      <c r="I922" s="532"/>
      <c r="J922" s="94"/>
      <c r="K922" s="140"/>
      <c r="L922" s="140"/>
      <c r="M922" s="8"/>
      <c r="N922" s="535"/>
      <c r="O922" s="14"/>
      <c r="P922" s="83"/>
      <c r="Q922" s="83"/>
      <c r="R922" s="525"/>
      <c r="S922" s="180"/>
      <c r="T922" s="180"/>
      <c r="U922" s="21"/>
      <c r="V922" s="109"/>
      <c r="W922" s="484"/>
      <c r="X922" s="56"/>
      <c r="Y922" s="526"/>
      <c r="Z922" s="213" t="s">
        <v>30</v>
      </c>
      <c r="AA922" s="74">
        <v>5.0</v>
      </c>
      <c r="AB922" s="522" t="s">
        <v>31</v>
      </c>
      <c r="AC922" s="45">
        <f>ROUND(ROUND(ROUND(H872*M908,0)*Q920,0)*Y921,0)-AA922</f>
        <v>592</v>
      </c>
      <c r="AD922" s="79"/>
    </row>
    <row r="923" ht="16.5" customHeight="1">
      <c r="A923" s="29">
        <v>61.0</v>
      </c>
      <c r="B923" s="29">
        <v>1428.0</v>
      </c>
      <c r="C923" s="518" t="s">
        <v>8877</v>
      </c>
      <c r="D923" s="389"/>
      <c r="E923" s="389"/>
      <c r="F923" s="527"/>
      <c r="G923" s="527"/>
      <c r="H923" s="527"/>
      <c r="I923" s="532"/>
      <c r="J923" s="94"/>
      <c r="K923" s="140"/>
      <c r="L923" s="140"/>
      <c r="M923" s="8"/>
      <c r="N923" s="536"/>
      <c r="O923" s="14"/>
      <c r="P923" s="14"/>
      <c r="Q923" s="14"/>
      <c r="R923" s="102" t="s">
        <v>326</v>
      </c>
      <c r="S923" s="487"/>
      <c r="T923" s="487"/>
      <c r="U923" s="41" t="s">
        <v>21</v>
      </c>
      <c r="V923" s="60">
        <v>0.7</v>
      </c>
      <c r="W923" s="37"/>
      <c r="X923" s="7"/>
      <c r="Y923" s="39"/>
      <c r="Z923" s="213"/>
      <c r="AA923" s="213"/>
      <c r="AB923" s="213"/>
      <c r="AC923" s="45">
        <f>ROUND(ROUND(ROUND(H872*M908,0)*Q920,0)*V923,0)</f>
        <v>491</v>
      </c>
      <c r="AD923" s="79"/>
    </row>
    <row r="924" ht="16.5" customHeight="1">
      <c r="A924" s="29">
        <v>61.0</v>
      </c>
      <c r="B924" s="29">
        <v>2232.0</v>
      </c>
      <c r="C924" s="518" t="s">
        <v>8878</v>
      </c>
      <c r="D924" s="389"/>
      <c r="E924" s="389"/>
      <c r="F924" s="527"/>
      <c r="G924" s="527"/>
      <c r="H924" s="527"/>
      <c r="I924" s="532"/>
      <c r="J924" s="94"/>
      <c r="K924" s="140"/>
      <c r="L924" s="140"/>
      <c r="M924" s="8"/>
      <c r="N924" s="536"/>
      <c r="O924" s="14"/>
      <c r="P924" s="14"/>
      <c r="Q924" s="14"/>
      <c r="R924" s="482"/>
      <c r="U924" s="83"/>
      <c r="V924" s="528"/>
      <c r="W924" s="227"/>
      <c r="X924" s="22"/>
      <c r="Y924" s="109"/>
      <c r="Z924" s="213" t="s">
        <v>30</v>
      </c>
      <c r="AA924" s="74">
        <v>5.0</v>
      </c>
      <c r="AB924" s="522" t="s">
        <v>31</v>
      </c>
      <c r="AC924" s="45">
        <f>ROUND(ROUND(ROUND(H872*M908,0)*Q920,0)*V923,0)-AA924</f>
        <v>486</v>
      </c>
      <c r="AD924" s="79"/>
    </row>
    <row r="925" ht="16.5" customHeight="1">
      <c r="A925" s="29">
        <v>61.0</v>
      </c>
      <c r="B925" s="29">
        <v>2233.0</v>
      </c>
      <c r="C925" s="518" t="s">
        <v>8879</v>
      </c>
      <c r="D925" s="389"/>
      <c r="E925" s="389"/>
      <c r="F925" s="527"/>
      <c r="G925" s="527"/>
      <c r="H925" s="527"/>
      <c r="I925" s="532"/>
      <c r="J925" s="94"/>
      <c r="K925" s="140"/>
      <c r="L925" s="140"/>
      <c r="M925" s="8"/>
      <c r="N925" s="254"/>
      <c r="O925" s="83"/>
      <c r="P925" s="83"/>
      <c r="R925" s="482"/>
      <c r="U925" s="99"/>
      <c r="V925" s="529"/>
      <c r="W925" s="524" t="s">
        <v>20</v>
      </c>
      <c r="X925" s="41" t="s">
        <v>21</v>
      </c>
      <c r="Y925" s="86">
        <v>0.85</v>
      </c>
      <c r="Z925" s="75"/>
      <c r="AA925" s="213"/>
      <c r="AB925" s="213"/>
      <c r="AC925" s="45">
        <f>ROUND(ROUND(ROUND(ROUND(H872*M908,0)*Q920,0)*V923,0)*Y925,0)</f>
        <v>417</v>
      </c>
      <c r="AD925" s="79"/>
    </row>
    <row r="926" ht="16.5" customHeight="1">
      <c r="A926" s="29">
        <v>61.0</v>
      </c>
      <c r="B926" s="29">
        <v>2234.0</v>
      </c>
      <c r="C926" s="518" t="s">
        <v>8880</v>
      </c>
      <c r="D926" s="389"/>
      <c r="E926" s="389"/>
      <c r="F926" s="527"/>
      <c r="G926" s="527"/>
      <c r="H926" s="527"/>
      <c r="I926" s="532"/>
      <c r="J926" s="94"/>
      <c r="K926" s="140"/>
      <c r="L926" s="140"/>
      <c r="M926" s="8"/>
      <c r="N926" s="254"/>
      <c r="O926" s="83"/>
      <c r="P926" s="83"/>
      <c r="Q926" s="83"/>
      <c r="R926" s="530"/>
      <c r="S926" s="531"/>
      <c r="T926" s="24"/>
      <c r="U926" s="24"/>
      <c r="V926" s="26"/>
      <c r="W926" s="484"/>
      <c r="X926" s="56"/>
      <c r="Y926" s="526"/>
      <c r="Z926" s="213" t="s">
        <v>30</v>
      </c>
      <c r="AA926" s="74">
        <v>5.0</v>
      </c>
      <c r="AB926" s="522" t="s">
        <v>31</v>
      </c>
      <c r="AC926" s="45">
        <f>ROUND(ROUND(ROUND(ROUND(H872*M908,0)*Q920,0)*V923,0)*Y925,0)-AA926</f>
        <v>412</v>
      </c>
      <c r="AD926" s="79"/>
    </row>
    <row r="927" ht="16.5" customHeight="1">
      <c r="A927" s="29">
        <v>61.0</v>
      </c>
      <c r="B927" s="29">
        <v>1780.0</v>
      </c>
      <c r="C927" s="518" t="s">
        <v>8881</v>
      </c>
      <c r="D927" s="389"/>
      <c r="E927" s="389"/>
      <c r="F927" s="527"/>
      <c r="G927" s="527"/>
      <c r="H927" s="527"/>
      <c r="I927" s="532"/>
      <c r="J927" s="94"/>
      <c r="K927" s="140"/>
      <c r="L927" s="140"/>
      <c r="M927" s="8"/>
      <c r="N927" s="536"/>
      <c r="O927" s="83"/>
      <c r="P927" s="528"/>
      <c r="Q927" s="486"/>
      <c r="R927" s="102" t="s">
        <v>329</v>
      </c>
      <c r="S927" s="487"/>
      <c r="T927" s="487"/>
      <c r="U927" s="83" t="s">
        <v>21</v>
      </c>
      <c r="V927" s="528">
        <v>0.85</v>
      </c>
      <c r="W927" s="37"/>
      <c r="X927" s="7"/>
      <c r="Y927" s="39"/>
      <c r="Z927" s="213"/>
      <c r="AA927" s="213"/>
      <c r="AB927" s="213"/>
      <c r="AC927" s="45">
        <f>ROUND(ROUND(ROUND(H872*M908,0)*Q920,0)*V927,0)</f>
        <v>597</v>
      </c>
      <c r="AD927" s="79"/>
    </row>
    <row r="928" ht="16.5" customHeight="1">
      <c r="A928" s="29">
        <v>61.0</v>
      </c>
      <c r="B928" s="29">
        <v>2235.0</v>
      </c>
      <c r="C928" s="518" t="s">
        <v>8882</v>
      </c>
      <c r="D928" s="389"/>
      <c r="E928" s="389"/>
      <c r="F928" s="527"/>
      <c r="G928" s="527"/>
      <c r="H928" s="527"/>
      <c r="I928" s="532"/>
      <c r="J928" s="94"/>
      <c r="K928" s="140"/>
      <c r="L928" s="140"/>
      <c r="M928" s="8"/>
      <c r="N928" s="536"/>
      <c r="O928" s="83"/>
      <c r="P928" s="528"/>
      <c r="Q928" s="528"/>
      <c r="R928" s="482"/>
      <c r="U928" s="83"/>
      <c r="V928" s="528"/>
      <c r="W928" s="227"/>
      <c r="X928" s="22"/>
      <c r="Y928" s="109"/>
      <c r="Z928" s="213" t="s">
        <v>30</v>
      </c>
      <c r="AA928" s="74">
        <v>5.0</v>
      </c>
      <c r="AB928" s="522" t="s">
        <v>31</v>
      </c>
      <c r="AC928" s="45">
        <f>ROUND(ROUND(ROUND(H872*M908,0)*Q920,0)*V927,0)-AA928</f>
        <v>592</v>
      </c>
      <c r="AD928" s="79"/>
    </row>
    <row r="929" ht="16.5" customHeight="1">
      <c r="A929" s="29">
        <v>61.0</v>
      </c>
      <c r="B929" s="29">
        <v>2236.0</v>
      </c>
      <c r="C929" s="518" t="s">
        <v>8883</v>
      </c>
      <c r="D929" s="389"/>
      <c r="E929" s="389"/>
      <c r="F929" s="527"/>
      <c r="G929" s="527"/>
      <c r="H929" s="527"/>
      <c r="I929" s="532"/>
      <c r="J929" s="94"/>
      <c r="K929" s="140"/>
      <c r="L929" s="140"/>
      <c r="M929" s="8"/>
      <c r="N929" s="254"/>
      <c r="O929" s="83"/>
      <c r="P929" s="528"/>
      <c r="Q929" s="528"/>
      <c r="R929" s="482"/>
      <c r="U929" s="99"/>
      <c r="V929" s="529"/>
      <c r="W929" s="524" t="s">
        <v>20</v>
      </c>
      <c r="X929" s="41" t="s">
        <v>21</v>
      </c>
      <c r="Y929" s="86">
        <v>0.85</v>
      </c>
      <c r="Z929" s="75"/>
      <c r="AA929" s="213"/>
      <c r="AB929" s="213"/>
      <c r="AC929" s="45">
        <f>ROUND(ROUND(ROUND(ROUND(H872*M908,0)*Q920,0)*V927,0)*Y929,0)</f>
        <v>507</v>
      </c>
      <c r="AD929" s="79"/>
    </row>
    <row r="930" ht="16.5" customHeight="1">
      <c r="A930" s="29">
        <v>61.0</v>
      </c>
      <c r="B930" s="29">
        <v>2237.0</v>
      </c>
      <c r="C930" s="518" t="s">
        <v>8884</v>
      </c>
      <c r="D930" s="389"/>
      <c r="E930" s="389"/>
      <c r="F930" s="527"/>
      <c r="G930" s="527"/>
      <c r="H930" s="527"/>
      <c r="I930" s="532"/>
      <c r="J930" s="94"/>
      <c r="K930" s="140"/>
      <c r="L930" s="140"/>
      <c r="M930" s="8"/>
      <c r="N930" s="536"/>
      <c r="O930" s="83"/>
      <c r="P930" s="83"/>
      <c r="Q930" s="83"/>
      <c r="R930" s="484"/>
      <c r="S930" s="232"/>
      <c r="T930" s="232"/>
      <c r="U930" s="24"/>
      <c r="V930" s="26"/>
      <c r="W930" s="484"/>
      <c r="X930" s="56"/>
      <c r="Y930" s="526"/>
      <c r="Z930" s="213" t="s">
        <v>30</v>
      </c>
      <c r="AA930" s="74">
        <v>5.0</v>
      </c>
      <c r="AB930" s="522" t="s">
        <v>31</v>
      </c>
      <c r="AC930" s="45">
        <f>ROUND(ROUND(ROUND(ROUND(H872*M908,0)*Q920,0)*V927,0)*Y929,0)-AA930</f>
        <v>502</v>
      </c>
      <c r="AD930" s="79"/>
    </row>
    <row r="931" ht="16.5" customHeight="1">
      <c r="A931" s="29">
        <v>61.0</v>
      </c>
      <c r="B931" s="29">
        <v>2238.0</v>
      </c>
      <c r="C931" s="518" t="s">
        <v>8885</v>
      </c>
      <c r="D931" s="389"/>
      <c r="E931" s="389"/>
      <c r="F931" s="527"/>
      <c r="G931" s="527"/>
      <c r="H931" s="527"/>
      <c r="I931" s="532"/>
      <c r="J931" s="94"/>
      <c r="K931" s="140"/>
      <c r="L931" s="140"/>
      <c r="M931" s="8"/>
      <c r="N931" s="536"/>
      <c r="O931" s="102" t="s">
        <v>27</v>
      </c>
      <c r="P931" s="533"/>
      <c r="Q931" s="533"/>
      <c r="R931" s="520"/>
      <c r="S931" s="38"/>
      <c r="T931" s="99"/>
      <c r="U931" s="38"/>
      <c r="V931" s="6"/>
      <c r="W931" s="37"/>
      <c r="X931" s="7"/>
      <c r="Y931" s="39"/>
      <c r="Z931" s="213"/>
      <c r="AA931" s="213"/>
      <c r="AB931" s="213"/>
      <c r="AC931" s="45">
        <f>ROUND(ROUND(H872*M908,0)*Q932,0)</f>
        <v>502</v>
      </c>
      <c r="AD931" s="79"/>
    </row>
    <row r="932" ht="16.5" customHeight="1">
      <c r="A932" s="29">
        <v>61.0</v>
      </c>
      <c r="B932" s="29">
        <v>2239.0</v>
      </c>
      <c r="C932" s="518" t="s">
        <v>8886</v>
      </c>
      <c r="D932" s="389"/>
      <c r="E932" s="389"/>
      <c r="F932" s="527"/>
      <c r="G932" s="527"/>
      <c r="H932" s="527"/>
      <c r="I932" s="532"/>
      <c r="J932" s="94"/>
      <c r="K932" s="140"/>
      <c r="L932" s="140"/>
      <c r="M932" s="8"/>
      <c r="N932" s="535"/>
      <c r="O932" s="482"/>
      <c r="P932" s="83" t="s">
        <v>21</v>
      </c>
      <c r="Q932" s="528">
        <v>0.5</v>
      </c>
      <c r="R932" s="521"/>
      <c r="S932" s="53"/>
      <c r="T932" s="99"/>
      <c r="U932" s="53"/>
      <c r="V932" s="14"/>
      <c r="W932" s="52"/>
      <c r="X932" s="8"/>
      <c r="Y932" s="109"/>
      <c r="Z932" s="213" t="s">
        <v>30</v>
      </c>
      <c r="AA932" s="74">
        <v>5.0</v>
      </c>
      <c r="AB932" s="522" t="s">
        <v>31</v>
      </c>
      <c r="AC932" s="45">
        <f>ROUND(ROUND(H872*M908,0)*Q932,0)-AA932</f>
        <v>497</v>
      </c>
      <c r="AD932" s="79"/>
    </row>
    <row r="933" ht="16.5" customHeight="1">
      <c r="A933" s="29">
        <v>61.0</v>
      </c>
      <c r="B933" s="29">
        <v>2240.0</v>
      </c>
      <c r="C933" s="518" t="s">
        <v>8887</v>
      </c>
      <c r="D933" s="389"/>
      <c r="E933" s="389"/>
      <c r="F933" s="527"/>
      <c r="G933" s="527"/>
      <c r="H933" s="527"/>
      <c r="I933" s="532"/>
      <c r="J933" s="94"/>
      <c r="K933" s="140"/>
      <c r="L933" s="140"/>
      <c r="M933" s="8"/>
      <c r="N933" s="535"/>
      <c r="O933" s="482"/>
      <c r="P933" s="14"/>
      <c r="Q933" s="14"/>
      <c r="R933" s="521"/>
      <c r="S933" s="53"/>
      <c r="T933" s="99"/>
      <c r="U933" s="53"/>
      <c r="V933" s="14"/>
      <c r="W933" s="524" t="s">
        <v>20</v>
      </c>
      <c r="X933" s="41" t="s">
        <v>21</v>
      </c>
      <c r="Y933" s="86">
        <v>0.85</v>
      </c>
      <c r="Z933" s="75"/>
      <c r="AA933" s="213"/>
      <c r="AB933" s="213"/>
      <c r="AC933" s="45">
        <f>ROUND(ROUND(ROUND(H872*M908,0)*Q932,0)*Y933,0)</f>
        <v>427</v>
      </c>
      <c r="AD933" s="79"/>
    </row>
    <row r="934" ht="16.5" customHeight="1">
      <c r="A934" s="29">
        <v>61.0</v>
      </c>
      <c r="B934" s="29">
        <v>2241.0</v>
      </c>
      <c r="C934" s="518" t="s">
        <v>8888</v>
      </c>
      <c r="D934" s="389"/>
      <c r="E934" s="389"/>
      <c r="F934" s="527"/>
      <c r="G934" s="527"/>
      <c r="H934" s="527"/>
      <c r="I934" s="532"/>
      <c r="J934" s="94"/>
      <c r="K934" s="140"/>
      <c r="L934" s="140"/>
      <c r="M934" s="8"/>
      <c r="N934" s="535"/>
      <c r="O934" s="14"/>
      <c r="P934" s="83"/>
      <c r="Q934" s="83"/>
      <c r="R934" s="525"/>
      <c r="S934" s="180"/>
      <c r="T934" s="24"/>
      <c r="U934" s="180"/>
      <c r="V934" s="21"/>
      <c r="W934" s="484"/>
      <c r="X934" s="56"/>
      <c r="Y934" s="526"/>
      <c r="Z934" s="213" t="s">
        <v>30</v>
      </c>
      <c r="AA934" s="74">
        <v>5.0</v>
      </c>
      <c r="AB934" s="522" t="s">
        <v>31</v>
      </c>
      <c r="AC934" s="45">
        <f>ROUND(ROUND(ROUND(H872*M908,0)*Q932,0)*Y933,0)-AA934</f>
        <v>422</v>
      </c>
      <c r="AD934" s="79"/>
    </row>
    <row r="935" ht="16.5" customHeight="1">
      <c r="A935" s="29">
        <v>61.0</v>
      </c>
      <c r="B935" s="29">
        <v>2242.0</v>
      </c>
      <c r="C935" s="518" t="s">
        <v>8889</v>
      </c>
      <c r="D935" s="389"/>
      <c r="E935" s="389"/>
      <c r="F935" s="527"/>
      <c r="G935" s="527"/>
      <c r="H935" s="527"/>
      <c r="I935" s="532"/>
      <c r="J935" s="94"/>
      <c r="K935" s="140"/>
      <c r="L935" s="140"/>
      <c r="M935" s="8"/>
      <c r="N935" s="536"/>
      <c r="O935" s="14"/>
      <c r="P935" s="14"/>
      <c r="Q935" s="14"/>
      <c r="R935" s="102" t="s">
        <v>326</v>
      </c>
      <c r="S935" s="487"/>
      <c r="T935" s="487"/>
      <c r="U935" s="41" t="s">
        <v>21</v>
      </c>
      <c r="V935" s="60">
        <v>0.7</v>
      </c>
      <c r="W935" s="37"/>
      <c r="X935" s="7"/>
      <c r="Y935" s="39"/>
      <c r="Z935" s="213"/>
      <c r="AA935" s="213"/>
      <c r="AB935" s="213"/>
      <c r="AC935" s="45">
        <f>ROUND(ROUND(ROUND(H872*M908,0)*Q932,0)*V935,0)</f>
        <v>351</v>
      </c>
      <c r="AD935" s="79"/>
    </row>
    <row r="936" ht="16.5" customHeight="1">
      <c r="A936" s="29">
        <v>61.0</v>
      </c>
      <c r="B936" s="29">
        <v>2243.0</v>
      </c>
      <c r="C936" s="518" t="s">
        <v>8890</v>
      </c>
      <c r="D936" s="389"/>
      <c r="E936" s="389"/>
      <c r="F936" s="527"/>
      <c r="G936" s="527"/>
      <c r="H936" s="527"/>
      <c r="I936" s="532"/>
      <c r="J936" s="94"/>
      <c r="K936" s="140"/>
      <c r="L936" s="140"/>
      <c r="M936" s="8"/>
      <c r="N936" s="536"/>
      <c r="O936" s="14"/>
      <c r="P936" s="14"/>
      <c r="Q936" s="14"/>
      <c r="R936" s="482"/>
      <c r="U936" s="83"/>
      <c r="V936" s="528"/>
      <c r="W936" s="227"/>
      <c r="X936" s="22"/>
      <c r="Y936" s="109"/>
      <c r="Z936" s="213" t="s">
        <v>30</v>
      </c>
      <c r="AA936" s="74">
        <v>5.0</v>
      </c>
      <c r="AB936" s="522" t="s">
        <v>31</v>
      </c>
      <c r="AC936" s="45">
        <f>ROUND(ROUND(ROUND(H872*M908,0)*Q932,0)*V935,0)-AA936</f>
        <v>346</v>
      </c>
      <c r="AD936" s="79"/>
    </row>
    <row r="937" ht="16.5" customHeight="1">
      <c r="A937" s="29">
        <v>61.0</v>
      </c>
      <c r="B937" s="29">
        <v>2244.0</v>
      </c>
      <c r="C937" s="518" t="s">
        <v>8891</v>
      </c>
      <c r="D937" s="389"/>
      <c r="E937" s="389"/>
      <c r="F937" s="527"/>
      <c r="G937" s="527"/>
      <c r="H937" s="527"/>
      <c r="I937" s="532"/>
      <c r="J937" s="94"/>
      <c r="K937" s="140"/>
      <c r="L937" s="140"/>
      <c r="M937" s="8"/>
      <c r="N937" s="254"/>
      <c r="O937" s="83"/>
      <c r="P937" s="83"/>
      <c r="R937" s="482"/>
      <c r="U937" s="99"/>
      <c r="V937" s="529"/>
      <c r="W937" s="524" t="s">
        <v>20</v>
      </c>
      <c r="X937" s="41" t="s">
        <v>21</v>
      </c>
      <c r="Y937" s="86">
        <v>0.85</v>
      </c>
      <c r="Z937" s="75"/>
      <c r="AA937" s="213"/>
      <c r="AB937" s="213"/>
      <c r="AC937" s="114">
        <f>ROUND(ROUND(ROUND(ROUND(H872*M908,0)*Q932,0)*V935,0)*Y937,0)</f>
        <v>298</v>
      </c>
      <c r="AD937" s="79"/>
    </row>
    <row r="938" ht="16.5" customHeight="1">
      <c r="A938" s="29">
        <v>61.0</v>
      </c>
      <c r="B938" s="29">
        <v>2245.0</v>
      </c>
      <c r="C938" s="518" t="s">
        <v>8892</v>
      </c>
      <c r="D938" s="389"/>
      <c r="E938" s="389"/>
      <c r="F938" s="527"/>
      <c r="G938" s="527"/>
      <c r="H938" s="527"/>
      <c r="I938" s="532"/>
      <c r="J938" s="94"/>
      <c r="K938" s="140"/>
      <c r="L938" s="140"/>
      <c r="M938" s="8"/>
      <c r="N938" s="254"/>
      <c r="O938" s="83"/>
      <c r="P938" s="83"/>
      <c r="Q938" s="83"/>
      <c r="R938" s="530"/>
      <c r="S938" s="531"/>
      <c r="T938" s="24"/>
      <c r="U938" s="24"/>
      <c r="V938" s="26"/>
      <c r="W938" s="484"/>
      <c r="X938" s="56"/>
      <c r="Y938" s="526"/>
      <c r="Z938" s="213" t="s">
        <v>30</v>
      </c>
      <c r="AA938" s="74">
        <v>5.0</v>
      </c>
      <c r="AB938" s="522" t="s">
        <v>31</v>
      </c>
      <c r="AC938" s="114">
        <f>ROUND(ROUND(ROUND(ROUND(H872*M908,0)*Q932,0)*V935,0)*Y937,0)-AA938</f>
        <v>293</v>
      </c>
      <c r="AD938" s="79"/>
    </row>
    <row r="939" ht="16.5" customHeight="1">
      <c r="A939" s="29">
        <v>61.0</v>
      </c>
      <c r="B939" s="29">
        <v>2246.0</v>
      </c>
      <c r="C939" s="518" t="s">
        <v>8893</v>
      </c>
      <c r="D939" s="389"/>
      <c r="E939" s="389"/>
      <c r="F939" s="527"/>
      <c r="G939" s="527"/>
      <c r="H939" s="527"/>
      <c r="I939" s="532"/>
      <c r="J939" s="94"/>
      <c r="K939" s="140"/>
      <c r="L939" s="140"/>
      <c r="M939" s="8"/>
      <c r="N939" s="536"/>
      <c r="O939" s="83"/>
      <c r="P939" s="528"/>
      <c r="Q939" s="486"/>
      <c r="R939" s="102" t="s">
        <v>329</v>
      </c>
      <c r="S939" s="487"/>
      <c r="T939" s="487"/>
      <c r="U939" s="83" t="s">
        <v>21</v>
      </c>
      <c r="V939" s="528">
        <v>0.85</v>
      </c>
      <c r="W939" s="37"/>
      <c r="X939" s="7"/>
      <c r="Y939" s="39"/>
      <c r="Z939" s="213"/>
      <c r="AA939" s="213"/>
      <c r="AB939" s="213"/>
      <c r="AC939" s="45">
        <f>ROUND(ROUND(ROUND(H872*M908,0)*Q932,0)*V939,0)</f>
        <v>427</v>
      </c>
      <c r="AD939" s="79"/>
    </row>
    <row r="940" ht="16.5" customHeight="1">
      <c r="A940" s="29">
        <v>61.0</v>
      </c>
      <c r="B940" s="29">
        <v>2247.0</v>
      </c>
      <c r="C940" s="518" t="s">
        <v>8894</v>
      </c>
      <c r="D940" s="389"/>
      <c r="E940" s="389"/>
      <c r="F940" s="527"/>
      <c r="G940" s="527"/>
      <c r="H940" s="527"/>
      <c r="I940" s="532"/>
      <c r="J940" s="94"/>
      <c r="K940" s="140"/>
      <c r="L940" s="140"/>
      <c r="M940" s="8"/>
      <c r="N940" s="536"/>
      <c r="O940" s="83"/>
      <c r="P940" s="528"/>
      <c r="Q940" s="528"/>
      <c r="R940" s="482"/>
      <c r="U940" s="83"/>
      <c r="V940" s="528"/>
      <c r="W940" s="227"/>
      <c r="X940" s="22"/>
      <c r="Y940" s="109"/>
      <c r="Z940" s="213" t="s">
        <v>30</v>
      </c>
      <c r="AA940" s="74">
        <v>5.0</v>
      </c>
      <c r="AB940" s="522" t="s">
        <v>31</v>
      </c>
      <c r="AC940" s="45">
        <f>ROUND(ROUND(ROUND(H872*M908,0)*Q932,0)*V939,0)-AA940</f>
        <v>422</v>
      </c>
      <c r="AD940" s="79"/>
    </row>
    <row r="941" ht="16.5" customHeight="1">
      <c r="A941" s="29">
        <v>61.0</v>
      </c>
      <c r="B941" s="29">
        <v>2248.0</v>
      </c>
      <c r="C941" s="518" t="s">
        <v>8895</v>
      </c>
      <c r="D941" s="389"/>
      <c r="E941" s="389"/>
      <c r="F941" s="527"/>
      <c r="G941" s="527"/>
      <c r="H941" s="527"/>
      <c r="I941" s="532"/>
      <c r="J941" s="94"/>
      <c r="K941" s="140"/>
      <c r="L941" s="140"/>
      <c r="M941" s="8"/>
      <c r="N941" s="254"/>
      <c r="O941" s="83"/>
      <c r="P941" s="528"/>
      <c r="Q941" s="528"/>
      <c r="R941" s="482"/>
      <c r="U941" s="99"/>
      <c r="V941" s="529"/>
      <c r="W941" s="524" t="s">
        <v>20</v>
      </c>
      <c r="X941" s="41" t="s">
        <v>21</v>
      </c>
      <c r="Y941" s="86">
        <v>0.85</v>
      </c>
      <c r="Z941" s="75"/>
      <c r="AA941" s="213"/>
      <c r="AB941" s="213"/>
      <c r="AC941" s="45">
        <f>ROUND(ROUND(ROUND(ROUND(H872*M908,0)*Q932,0)*V939,0)*Y941,0)</f>
        <v>363</v>
      </c>
      <c r="AD941" s="79"/>
    </row>
    <row r="942" ht="16.5" customHeight="1">
      <c r="A942" s="29">
        <v>61.0</v>
      </c>
      <c r="B942" s="29">
        <v>2249.0</v>
      </c>
      <c r="C942" s="518" t="s">
        <v>8896</v>
      </c>
      <c r="D942" s="389"/>
      <c r="E942" s="389"/>
      <c r="F942" s="527"/>
      <c r="G942" s="527"/>
      <c r="H942" s="527"/>
      <c r="I942" s="532"/>
      <c r="J942" s="94"/>
      <c r="K942" s="140"/>
      <c r="L942" s="140"/>
      <c r="M942" s="8"/>
      <c r="N942" s="537"/>
      <c r="O942" s="83"/>
      <c r="P942" s="83"/>
      <c r="Q942" s="83"/>
      <c r="R942" s="484"/>
      <c r="S942" s="232"/>
      <c r="T942" s="232"/>
      <c r="U942" s="24"/>
      <c r="V942" s="26"/>
      <c r="W942" s="484"/>
      <c r="X942" s="56"/>
      <c r="Y942" s="526"/>
      <c r="Z942" s="213" t="s">
        <v>30</v>
      </c>
      <c r="AA942" s="74">
        <v>5.0</v>
      </c>
      <c r="AB942" s="522" t="s">
        <v>31</v>
      </c>
      <c r="AC942" s="45">
        <f>ROUND(ROUND(ROUND(ROUND(H872*M908,0)*Q932,0)*V939,0)*Y941,0)-AA942</f>
        <v>358</v>
      </c>
      <c r="AD942" s="79"/>
    </row>
    <row r="943" ht="16.5" customHeight="1">
      <c r="A943" s="29">
        <v>61.0</v>
      </c>
      <c r="B943" s="29">
        <v>1431.0</v>
      </c>
      <c r="C943" s="518" t="s">
        <v>8897</v>
      </c>
      <c r="D943" s="389"/>
      <c r="E943" s="389"/>
      <c r="F943" s="102" t="s">
        <v>8898</v>
      </c>
      <c r="G943" s="169"/>
      <c r="H943" s="169"/>
      <c r="I943" s="519"/>
      <c r="J943" s="168"/>
      <c r="K943" s="152"/>
      <c r="L943" s="152"/>
      <c r="M943" s="7"/>
      <c r="N943" s="37"/>
      <c r="O943" s="7"/>
      <c r="P943" s="7"/>
      <c r="Q943" s="7"/>
      <c r="R943" s="520"/>
      <c r="S943" s="38"/>
      <c r="T943" s="38"/>
      <c r="U943" s="6"/>
      <c r="V943" s="7"/>
      <c r="W943" s="37"/>
      <c r="X943" s="7"/>
      <c r="Y943" s="39"/>
      <c r="Z943" s="213"/>
      <c r="AA943" s="213"/>
      <c r="AB943" s="213"/>
      <c r="AC943" s="45">
        <f>ROUND(H944,0)</f>
        <v>923</v>
      </c>
      <c r="AD943" s="79"/>
    </row>
    <row r="944" ht="16.5" customHeight="1">
      <c r="A944" s="29">
        <v>61.0</v>
      </c>
      <c r="B944" s="29">
        <v>2250.0</v>
      </c>
      <c r="C944" s="518" t="s">
        <v>8899</v>
      </c>
      <c r="D944" s="231"/>
      <c r="E944" s="231"/>
      <c r="F944" s="482"/>
      <c r="G944" s="174"/>
      <c r="H944" s="50">
        <v>923.0</v>
      </c>
      <c r="I944" s="8" t="s">
        <v>9</v>
      </c>
      <c r="J944" s="94"/>
      <c r="K944" s="140"/>
      <c r="L944" s="140"/>
      <c r="M944" s="8"/>
      <c r="N944" s="52"/>
      <c r="O944" s="8"/>
      <c r="P944" s="8"/>
      <c r="Q944" s="8"/>
      <c r="R944" s="521"/>
      <c r="S944" s="53"/>
      <c r="T944" s="53"/>
      <c r="U944" s="14"/>
      <c r="V944" s="8"/>
      <c r="W944" s="52"/>
      <c r="X944" s="8"/>
      <c r="Y944" s="109"/>
      <c r="Z944" s="213" t="s">
        <v>30</v>
      </c>
      <c r="AA944" s="74">
        <v>5.0</v>
      </c>
      <c r="AB944" s="522" t="s">
        <v>31</v>
      </c>
      <c r="AC944" s="45">
        <f>ROUND(H944,0)-AA944</f>
        <v>918</v>
      </c>
      <c r="AD944" s="79"/>
    </row>
    <row r="945" ht="16.5" customHeight="1">
      <c r="A945" s="29">
        <v>61.0</v>
      </c>
      <c r="B945" s="29">
        <v>2251.0</v>
      </c>
      <c r="C945" s="518" t="s">
        <v>8900</v>
      </c>
      <c r="D945" s="231"/>
      <c r="E945" s="231"/>
      <c r="F945" s="482"/>
      <c r="G945" s="174"/>
      <c r="H945" s="174"/>
      <c r="I945" s="523"/>
      <c r="J945" s="94"/>
      <c r="K945" s="140"/>
      <c r="L945" s="140"/>
      <c r="M945" s="8"/>
      <c r="N945" s="52"/>
      <c r="O945" s="8"/>
      <c r="P945" s="8"/>
      <c r="Q945" s="8"/>
      <c r="R945" s="521"/>
      <c r="S945" s="53"/>
      <c r="T945" s="53"/>
      <c r="U945" s="14"/>
      <c r="V945" s="54"/>
      <c r="W945" s="524" t="s">
        <v>20</v>
      </c>
      <c r="X945" s="41" t="s">
        <v>21</v>
      </c>
      <c r="Y945" s="86">
        <v>0.85</v>
      </c>
      <c r="Z945" s="75"/>
      <c r="AA945" s="213"/>
      <c r="AB945" s="213"/>
      <c r="AC945" s="45">
        <f>ROUND(H944*Y945,0)</f>
        <v>785</v>
      </c>
      <c r="AD945" s="79"/>
    </row>
    <row r="946" ht="16.5" customHeight="1">
      <c r="A946" s="29">
        <v>61.0</v>
      </c>
      <c r="B946" s="29">
        <v>2252.0</v>
      </c>
      <c r="C946" s="518" t="s">
        <v>8901</v>
      </c>
      <c r="D946" s="231"/>
      <c r="E946" s="231"/>
      <c r="F946" s="174"/>
      <c r="G946" s="174"/>
      <c r="H946" s="174"/>
      <c r="I946" s="174"/>
      <c r="J946" s="94"/>
      <c r="K946" s="140"/>
      <c r="L946" s="140"/>
      <c r="M946" s="8"/>
      <c r="N946" s="52"/>
      <c r="O946" s="8"/>
      <c r="P946" s="8"/>
      <c r="Q946" s="8"/>
      <c r="R946" s="525"/>
      <c r="S946" s="180"/>
      <c r="T946" s="180"/>
      <c r="U946" s="21"/>
      <c r="V946" s="109"/>
      <c r="W946" s="484"/>
      <c r="X946" s="56"/>
      <c r="Y946" s="526"/>
      <c r="Z946" s="213" t="s">
        <v>30</v>
      </c>
      <c r="AA946" s="74">
        <v>5.0</v>
      </c>
      <c r="AB946" s="522" t="s">
        <v>31</v>
      </c>
      <c r="AC946" s="45">
        <f>ROUND(H944*Y945,0)-AA946</f>
        <v>780</v>
      </c>
      <c r="AD946" s="79"/>
    </row>
    <row r="947" ht="16.5" customHeight="1">
      <c r="A947" s="29">
        <v>61.0</v>
      </c>
      <c r="B947" s="29">
        <v>1432.0</v>
      </c>
      <c r="C947" s="518" t="s">
        <v>8902</v>
      </c>
      <c r="D947" s="231"/>
      <c r="E947" s="231"/>
      <c r="F947" s="527"/>
      <c r="G947" s="527"/>
      <c r="H947" s="14"/>
      <c r="I947" s="14"/>
      <c r="J947" s="94"/>
      <c r="K947" s="140"/>
      <c r="L947" s="140"/>
      <c r="M947" s="8"/>
      <c r="N947" s="52"/>
      <c r="O947" s="8"/>
      <c r="P947" s="8"/>
      <c r="Q947" s="8"/>
      <c r="R947" s="102" t="s">
        <v>326</v>
      </c>
      <c r="S947" s="487"/>
      <c r="T947" s="487"/>
      <c r="U947" s="41" t="s">
        <v>21</v>
      </c>
      <c r="V947" s="60">
        <v>0.7</v>
      </c>
      <c r="W947" s="37"/>
      <c r="X947" s="7"/>
      <c r="Y947" s="39"/>
      <c r="Z947" s="213"/>
      <c r="AA947" s="213"/>
      <c r="AB947" s="213"/>
      <c r="AC947" s="45">
        <f>ROUND(H944*V947,0)</f>
        <v>646</v>
      </c>
      <c r="AD947" s="79"/>
    </row>
    <row r="948" ht="16.5" customHeight="1">
      <c r="A948" s="29">
        <v>61.0</v>
      </c>
      <c r="B948" s="29">
        <v>2253.0</v>
      </c>
      <c r="C948" s="518" t="s">
        <v>8903</v>
      </c>
      <c r="D948" s="231"/>
      <c r="E948" s="231"/>
      <c r="F948" s="527"/>
      <c r="G948" s="527"/>
      <c r="H948" s="8"/>
      <c r="I948" s="144"/>
      <c r="J948" s="94"/>
      <c r="K948" s="140"/>
      <c r="L948" s="140"/>
      <c r="M948" s="8"/>
      <c r="N948" s="52"/>
      <c r="O948" s="8"/>
      <c r="P948" s="8"/>
      <c r="Q948" s="8"/>
      <c r="R948" s="482"/>
      <c r="U948" s="83"/>
      <c r="V948" s="528"/>
      <c r="W948" s="227"/>
      <c r="X948" s="22"/>
      <c r="Y948" s="109"/>
      <c r="Z948" s="213" t="s">
        <v>30</v>
      </c>
      <c r="AA948" s="74">
        <v>5.0</v>
      </c>
      <c r="AB948" s="522" t="s">
        <v>31</v>
      </c>
      <c r="AC948" s="45">
        <f>ROUND(H944*V947,0)-AA948</f>
        <v>641</v>
      </c>
      <c r="AD948" s="79"/>
    </row>
    <row r="949" ht="16.5" customHeight="1">
      <c r="A949" s="29">
        <v>61.0</v>
      </c>
      <c r="B949" s="29">
        <v>2254.0</v>
      </c>
      <c r="C949" s="518" t="s">
        <v>8904</v>
      </c>
      <c r="D949" s="389"/>
      <c r="E949" s="231"/>
      <c r="F949" s="113"/>
      <c r="G949" s="113"/>
      <c r="H949" s="8"/>
      <c r="I949" s="144"/>
      <c r="J949" s="94"/>
      <c r="K949" s="140"/>
      <c r="L949" s="140"/>
      <c r="M949" s="8"/>
      <c r="N949" s="52"/>
      <c r="O949" s="8"/>
      <c r="P949" s="8"/>
      <c r="Q949" s="8"/>
      <c r="R949" s="482"/>
      <c r="U949" s="99"/>
      <c r="V949" s="529"/>
      <c r="W949" s="524" t="s">
        <v>20</v>
      </c>
      <c r="X949" s="41" t="s">
        <v>21</v>
      </c>
      <c r="Y949" s="86">
        <v>0.85</v>
      </c>
      <c r="Z949" s="75"/>
      <c r="AA949" s="213"/>
      <c r="AB949" s="213"/>
      <c r="AC949" s="45">
        <f>ROUND(ROUND(H944*V947,0)*Y949,0)</f>
        <v>549</v>
      </c>
      <c r="AD949" s="79"/>
    </row>
    <row r="950" ht="16.5" customHeight="1">
      <c r="A950" s="29">
        <v>61.0</v>
      </c>
      <c r="B950" s="29">
        <v>2255.0</v>
      </c>
      <c r="C950" s="518" t="s">
        <v>8905</v>
      </c>
      <c r="D950" s="389"/>
      <c r="E950" s="231"/>
      <c r="F950" s="113"/>
      <c r="G950" s="113"/>
      <c r="H950" s="8"/>
      <c r="I950" s="144"/>
      <c r="J950" s="94"/>
      <c r="K950" s="140"/>
      <c r="L950" s="140"/>
      <c r="M950" s="8"/>
      <c r="N950" s="52"/>
      <c r="O950" s="8"/>
      <c r="P950" s="8"/>
      <c r="Q950" s="8"/>
      <c r="R950" s="530"/>
      <c r="S950" s="531"/>
      <c r="T950" s="24"/>
      <c r="U950" s="24"/>
      <c r="V950" s="26"/>
      <c r="W950" s="484"/>
      <c r="X950" s="56"/>
      <c r="Y950" s="526"/>
      <c r="Z950" s="213" t="s">
        <v>30</v>
      </c>
      <c r="AA950" s="74">
        <v>5.0</v>
      </c>
      <c r="AB950" s="522" t="s">
        <v>31</v>
      </c>
      <c r="AC950" s="45">
        <f>ROUND(ROUND(H944*V947,0)*Y949,0)-AA950</f>
        <v>544</v>
      </c>
      <c r="AD950" s="79"/>
    </row>
    <row r="951" ht="16.5" customHeight="1">
      <c r="A951" s="29">
        <v>61.0</v>
      </c>
      <c r="B951" s="29">
        <v>1781.0</v>
      </c>
      <c r="C951" s="518" t="s">
        <v>8906</v>
      </c>
      <c r="D951" s="389"/>
      <c r="E951" s="231"/>
      <c r="F951" s="113"/>
      <c r="G951" s="113"/>
      <c r="H951" s="8"/>
      <c r="I951" s="144"/>
      <c r="J951" s="94"/>
      <c r="K951" s="140"/>
      <c r="L951" s="140"/>
      <c r="M951" s="8"/>
      <c r="N951" s="52"/>
      <c r="O951" s="8"/>
      <c r="P951" s="8"/>
      <c r="Q951" s="54"/>
      <c r="R951" s="102" t="s">
        <v>329</v>
      </c>
      <c r="S951" s="487"/>
      <c r="T951" s="487"/>
      <c r="U951" s="83" t="s">
        <v>21</v>
      </c>
      <c r="V951" s="528">
        <v>0.85</v>
      </c>
      <c r="W951" s="37"/>
      <c r="X951" s="7"/>
      <c r="Y951" s="39"/>
      <c r="Z951" s="213"/>
      <c r="AA951" s="213"/>
      <c r="AB951" s="213"/>
      <c r="AC951" s="45">
        <f>ROUND(H944*V951,0)</f>
        <v>785</v>
      </c>
      <c r="AD951" s="79"/>
    </row>
    <row r="952" ht="16.5" customHeight="1">
      <c r="A952" s="29">
        <v>61.0</v>
      </c>
      <c r="B952" s="29">
        <v>2256.0</v>
      </c>
      <c r="C952" s="518" t="s">
        <v>8907</v>
      </c>
      <c r="D952" s="389"/>
      <c r="E952" s="231"/>
      <c r="F952" s="113"/>
      <c r="G952" s="113"/>
      <c r="H952" s="8"/>
      <c r="I952" s="144"/>
      <c r="J952" s="94"/>
      <c r="K952" s="140"/>
      <c r="L952" s="140"/>
      <c r="M952" s="8"/>
      <c r="N952" s="52"/>
      <c r="O952" s="8"/>
      <c r="P952" s="8"/>
      <c r="Q952" s="8"/>
      <c r="R952" s="482"/>
      <c r="U952" s="83"/>
      <c r="V952" s="528"/>
      <c r="W952" s="227"/>
      <c r="X952" s="22"/>
      <c r="Y952" s="109"/>
      <c r="Z952" s="213" t="s">
        <v>30</v>
      </c>
      <c r="AA952" s="74">
        <v>5.0</v>
      </c>
      <c r="AB952" s="522" t="s">
        <v>31</v>
      </c>
      <c r="AC952" s="45">
        <f>ROUND(H944*V951,0)-AA952</f>
        <v>780</v>
      </c>
      <c r="AD952" s="79"/>
    </row>
    <row r="953" ht="16.5" customHeight="1">
      <c r="A953" s="29">
        <v>61.0</v>
      </c>
      <c r="B953" s="29">
        <v>2257.0</v>
      </c>
      <c r="C953" s="518" t="s">
        <v>8908</v>
      </c>
      <c r="D953" s="389"/>
      <c r="E953" s="231"/>
      <c r="F953" s="527"/>
      <c r="G953" s="527"/>
      <c r="H953" s="527"/>
      <c r="I953" s="532"/>
      <c r="J953" s="94"/>
      <c r="K953" s="140"/>
      <c r="L953" s="140"/>
      <c r="M953" s="8"/>
      <c r="N953" s="52"/>
      <c r="O953" s="8"/>
      <c r="P953" s="8"/>
      <c r="Q953" s="8"/>
      <c r="R953" s="482"/>
      <c r="U953" s="99"/>
      <c r="V953" s="529"/>
      <c r="W953" s="524" t="s">
        <v>20</v>
      </c>
      <c r="X953" s="41" t="s">
        <v>21</v>
      </c>
      <c r="Y953" s="86">
        <v>0.85</v>
      </c>
      <c r="Z953" s="75"/>
      <c r="AA953" s="213"/>
      <c r="AB953" s="213"/>
      <c r="AC953" s="45">
        <f>ROUND(ROUND(H944*V951,0)*Y953,0)</f>
        <v>667</v>
      </c>
      <c r="AD953" s="79"/>
    </row>
    <row r="954" ht="16.5" customHeight="1">
      <c r="A954" s="29">
        <v>61.0</v>
      </c>
      <c r="B954" s="29">
        <v>2258.0</v>
      </c>
      <c r="C954" s="518" t="s">
        <v>8909</v>
      </c>
      <c r="D954" s="389"/>
      <c r="E954" s="231"/>
      <c r="F954" s="527"/>
      <c r="G954" s="527"/>
      <c r="H954" s="527"/>
      <c r="I954" s="532"/>
      <c r="J954" s="94"/>
      <c r="K954" s="140"/>
      <c r="L954" s="140"/>
      <c r="M954" s="8"/>
      <c r="N954" s="227"/>
      <c r="O954" s="22"/>
      <c r="P954" s="22"/>
      <c r="Q954" s="22"/>
      <c r="R954" s="484"/>
      <c r="S954" s="232"/>
      <c r="T954" s="232"/>
      <c r="U954" s="24"/>
      <c r="V954" s="26"/>
      <c r="W954" s="484"/>
      <c r="X954" s="56"/>
      <c r="Y954" s="526"/>
      <c r="Z954" s="213" t="s">
        <v>30</v>
      </c>
      <c r="AA954" s="74">
        <v>5.0</v>
      </c>
      <c r="AB954" s="522" t="s">
        <v>31</v>
      </c>
      <c r="AC954" s="45">
        <f>ROUND(ROUND(H944*V951,0)*Y953,0)-AA954</f>
        <v>662</v>
      </c>
      <c r="AD954" s="79"/>
    </row>
    <row r="955" ht="16.5" customHeight="1">
      <c r="A955" s="29">
        <v>61.0</v>
      </c>
      <c r="B955" s="29">
        <v>1433.0</v>
      </c>
      <c r="C955" s="518" t="s">
        <v>8910</v>
      </c>
      <c r="D955" s="389"/>
      <c r="E955" s="389"/>
      <c r="F955" s="527"/>
      <c r="G955" s="527"/>
      <c r="H955" s="527"/>
      <c r="I955" s="532"/>
      <c r="J955" s="94"/>
      <c r="K955" s="140"/>
      <c r="L955" s="140"/>
      <c r="M955" s="8"/>
      <c r="N955" s="206" t="s">
        <v>23</v>
      </c>
      <c r="O955" s="102" t="s">
        <v>24</v>
      </c>
      <c r="P955" s="533"/>
      <c r="Q955" s="533"/>
      <c r="R955" s="520"/>
      <c r="S955" s="38"/>
      <c r="T955" s="38"/>
      <c r="U955" s="6"/>
      <c r="V955" s="7"/>
      <c r="W955" s="37"/>
      <c r="X955" s="7"/>
      <c r="Y955" s="39"/>
      <c r="Z955" s="213"/>
      <c r="AA955" s="213"/>
      <c r="AB955" s="213"/>
      <c r="AC955" s="45">
        <f>ROUND(H944*Q956,0)</f>
        <v>646</v>
      </c>
      <c r="AD955" s="79"/>
    </row>
    <row r="956" ht="16.5" customHeight="1">
      <c r="A956" s="29">
        <v>61.0</v>
      </c>
      <c r="B956" s="29">
        <v>2259.0</v>
      </c>
      <c r="C956" s="518" t="s">
        <v>8911</v>
      </c>
      <c r="D956" s="389"/>
      <c r="E956" s="389"/>
      <c r="F956" s="527"/>
      <c r="G956" s="527"/>
      <c r="H956" s="527"/>
      <c r="I956" s="532"/>
      <c r="J956" s="94"/>
      <c r="K956" s="140"/>
      <c r="L956" s="140"/>
      <c r="M956" s="8"/>
      <c r="N956" s="481"/>
      <c r="O956" s="482"/>
      <c r="P956" s="83" t="s">
        <v>21</v>
      </c>
      <c r="Q956" s="528">
        <v>0.7</v>
      </c>
      <c r="R956" s="521"/>
      <c r="S956" s="53"/>
      <c r="T956" s="53"/>
      <c r="U956" s="14"/>
      <c r="V956" s="8"/>
      <c r="W956" s="52"/>
      <c r="X956" s="8"/>
      <c r="Y956" s="109"/>
      <c r="Z956" s="213" t="s">
        <v>30</v>
      </c>
      <c r="AA956" s="74">
        <v>5.0</v>
      </c>
      <c r="AB956" s="522" t="s">
        <v>31</v>
      </c>
      <c r="AC956" s="45">
        <f>ROUND(H944*Q956,0)-AA956</f>
        <v>641</v>
      </c>
      <c r="AD956" s="79"/>
    </row>
    <row r="957" ht="16.5" customHeight="1">
      <c r="A957" s="29">
        <v>61.0</v>
      </c>
      <c r="B957" s="29">
        <v>2260.0</v>
      </c>
      <c r="C957" s="518" t="s">
        <v>8912</v>
      </c>
      <c r="D957" s="389"/>
      <c r="E957" s="389"/>
      <c r="F957" s="527"/>
      <c r="G957" s="527"/>
      <c r="H957" s="527"/>
      <c r="I957" s="532"/>
      <c r="J957" s="94"/>
      <c r="K957" s="140"/>
      <c r="L957" s="140"/>
      <c r="M957" s="8"/>
      <c r="N957" s="481"/>
      <c r="O957" s="482"/>
      <c r="P957" s="14"/>
      <c r="Q957" s="14"/>
      <c r="R957" s="521"/>
      <c r="S957" s="53"/>
      <c r="T957" s="53"/>
      <c r="U957" s="14"/>
      <c r="V957" s="54"/>
      <c r="W957" s="524" t="s">
        <v>20</v>
      </c>
      <c r="X957" s="41" t="s">
        <v>21</v>
      </c>
      <c r="Y957" s="86">
        <v>0.85</v>
      </c>
      <c r="Z957" s="75"/>
      <c r="AA957" s="213"/>
      <c r="AB957" s="213"/>
      <c r="AC957" s="45">
        <f>ROUND(ROUND(H944*Q956,0)*Y957,0)</f>
        <v>549</v>
      </c>
      <c r="AD957" s="79"/>
    </row>
    <row r="958" ht="16.5" customHeight="1">
      <c r="A958" s="29">
        <v>61.0</v>
      </c>
      <c r="B958" s="29">
        <v>2261.0</v>
      </c>
      <c r="C958" s="518" t="s">
        <v>8913</v>
      </c>
      <c r="D958" s="389"/>
      <c r="E958" s="389"/>
      <c r="F958" s="527"/>
      <c r="G958" s="527"/>
      <c r="H958" s="527"/>
      <c r="I958" s="532"/>
      <c r="J958" s="94"/>
      <c r="K958" s="140"/>
      <c r="L958" s="140"/>
      <c r="M958" s="8"/>
      <c r="N958" s="535"/>
      <c r="O958" s="14"/>
      <c r="P958" s="83"/>
      <c r="Q958" s="83"/>
      <c r="R958" s="525"/>
      <c r="S958" s="180"/>
      <c r="T958" s="180"/>
      <c r="U958" s="21"/>
      <c r="V958" s="109"/>
      <c r="W958" s="484"/>
      <c r="X958" s="56"/>
      <c r="Y958" s="526"/>
      <c r="Z958" s="213" t="s">
        <v>30</v>
      </c>
      <c r="AA958" s="74">
        <v>5.0</v>
      </c>
      <c r="AB958" s="522" t="s">
        <v>31</v>
      </c>
      <c r="AC958" s="45">
        <f>ROUND(ROUND(H944*Q956,0)*Y957,0)-AA958</f>
        <v>544</v>
      </c>
      <c r="AD958" s="79"/>
    </row>
    <row r="959" ht="16.5" customHeight="1">
      <c r="A959" s="29">
        <v>61.0</v>
      </c>
      <c r="B959" s="29">
        <v>1434.0</v>
      </c>
      <c r="C959" s="518" t="s">
        <v>8914</v>
      </c>
      <c r="D959" s="389"/>
      <c r="E959" s="389"/>
      <c r="F959" s="527"/>
      <c r="G959" s="527"/>
      <c r="H959" s="527"/>
      <c r="I959" s="532"/>
      <c r="J959" s="94"/>
      <c r="K959" s="140"/>
      <c r="L959" s="140"/>
      <c r="M959" s="8"/>
      <c r="N959" s="536"/>
      <c r="O959" s="14"/>
      <c r="P959" s="14"/>
      <c r="Q959" s="14"/>
      <c r="R959" s="102" t="s">
        <v>326</v>
      </c>
      <c r="S959" s="487"/>
      <c r="T959" s="487"/>
      <c r="U959" s="41" t="s">
        <v>21</v>
      </c>
      <c r="V959" s="60">
        <v>0.7</v>
      </c>
      <c r="W959" s="37"/>
      <c r="X959" s="7"/>
      <c r="Y959" s="39"/>
      <c r="Z959" s="213"/>
      <c r="AA959" s="213"/>
      <c r="AB959" s="213"/>
      <c r="AC959" s="45">
        <f>ROUND(ROUND(H944*Q956,0)*V959,0)</f>
        <v>452</v>
      </c>
      <c r="AD959" s="79"/>
    </row>
    <row r="960" ht="16.5" customHeight="1">
      <c r="A960" s="29">
        <v>61.0</v>
      </c>
      <c r="B960" s="29">
        <v>2262.0</v>
      </c>
      <c r="C960" s="518" t="s">
        <v>8915</v>
      </c>
      <c r="D960" s="389"/>
      <c r="E960" s="389"/>
      <c r="F960" s="527"/>
      <c r="G960" s="527"/>
      <c r="H960" s="527"/>
      <c r="I960" s="532"/>
      <c r="J960" s="94"/>
      <c r="K960" s="140"/>
      <c r="L960" s="140"/>
      <c r="M960" s="8"/>
      <c r="N960" s="536"/>
      <c r="O960" s="14"/>
      <c r="P960" s="14"/>
      <c r="Q960" s="14"/>
      <c r="R960" s="482"/>
      <c r="U960" s="83"/>
      <c r="V960" s="528"/>
      <c r="W960" s="227"/>
      <c r="X960" s="22"/>
      <c r="Y960" s="109"/>
      <c r="Z960" s="213" t="s">
        <v>30</v>
      </c>
      <c r="AA960" s="74">
        <v>5.0</v>
      </c>
      <c r="AB960" s="522" t="s">
        <v>31</v>
      </c>
      <c r="AC960" s="45">
        <f>ROUND(ROUND(H944*Q956,0)*V959,0)-AA960</f>
        <v>447</v>
      </c>
      <c r="AD960" s="79"/>
    </row>
    <row r="961" ht="16.5" customHeight="1">
      <c r="A961" s="29">
        <v>61.0</v>
      </c>
      <c r="B961" s="29">
        <v>2263.0</v>
      </c>
      <c r="C961" s="518" t="s">
        <v>8916</v>
      </c>
      <c r="D961" s="389"/>
      <c r="E961" s="389"/>
      <c r="F961" s="527"/>
      <c r="G961" s="527"/>
      <c r="H961" s="527"/>
      <c r="I961" s="532"/>
      <c r="J961" s="94"/>
      <c r="K961" s="140"/>
      <c r="L961" s="140"/>
      <c r="M961" s="8"/>
      <c r="N961" s="254"/>
      <c r="O961" s="83"/>
      <c r="P961" s="83"/>
      <c r="R961" s="482"/>
      <c r="U961" s="99"/>
      <c r="V961" s="529"/>
      <c r="W961" s="524" t="s">
        <v>20</v>
      </c>
      <c r="X961" s="41" t="s">
        <v>21</v>
      </c>
      <c r="Y961" s="86">
        <v>0.85</v>
      </c>
      <c r="Z961" s="75"/>
      <c r="AA961" s="213"/>
      <c r="AB961" s="213"/>
      <c r="AC961" s="45">
        <f>ROUND(ROUND(ROUND(H944*Q956,0)*V959,0)*Y961,0)</f>
        <v>384</v>
      </c>
      <c r="AD961" s="79"/>
    </row>
    <row r="962" ht="16.5" customHeight="1">
      <c r="A962" s="29">
        <v>61.0</v>
      </c>
      <c r="B962" s="29">
        <v>2264.0</v>
      </c>
      <c r="C962" s="518" t="s">
        <v>8917</v>
      </c>
      <c r="D962" s="389"/>
      <c r="E962" s="389"/>
      <c r="F962" s="527"/>
      <c r="G962" s="527"/>
      <c r="H962" s="527"/>
      <c r="I962" s="532"/>
      <c r="J962" s="94"/>
      <c r="K962" s="140"/>
      <c r="L962" s="140"/>
      <c r="M962" s="8"/>
      <c r="N962" s="254"/>
      <c r="O962" s="83"/>
      <c r="P962" s="83"/>
      <c r="Q962" s="83"/>
      <c r="R962" s="530"/>
      <c r="S962" s="531"/>
      <c r="T962" s="24"/>
      <c r="U962" s="24"/>
      <c r="V962" s="26"/>
      <c r="W962" s="484"/>
      <c r="X962" s="56"/>
      <c r="Y962" s="526"/>
      <c r="Z962" s="213" t="s">
        <v>30</v>
      </c>
      <c r="AA962" s="74">
        <v>5.0</v>
      </c>
      <c r="AB962" s="522" t="s">
        <v>31</v>
      </c>
      <c r="AC962" s="45">
        <f>ROUND(ROUND(ROUND(H944*Q956,0)*V959,0)*Y961,0)-AA962</f>
        <v>379</v>
      </c>
      <c r="AD962" s="79"/>
    </row>
    <row r="963" ht="16.5" customHeight="1">
      <c r="A963" s="29">
        <v>61.0</v>
      </c>
      <c r="B963" s="29">
        <v>1782.0</v>
      </c>
      <c r="C963" s="518" t="s">
        <v>8918</v>
      </c>
      <c r="D963" s="389"/>
      <c r="E963" s="389"/>
      <c r="F963" s="527"/>
      <c r="G963" s="527"/>
      <c r="H963" s="527"/>
      <c r="I963" s="532"/>
      <c r="J963" s="94"/>
      <c r="K963" s="140"/>
      <c r="L963" s="140"/>
      <c r="M963" s="8"/>
      <c r="N963" s="536"/>
      <c r="O963" s="83"/>
      <c r="P963" s="528"/>
      <c r="Q963" s="486"/>
      <c r="R963" s="102" t="s">
        <v>329</v>
      </c>
      <c r="S963" s="487"/>
      <c r="T963" s="487"/>
      <c r="U963" s="83" t="s">
        <v>21</v>
      </c>
      <c r="V963" s="528">
        <v>0.85</v>
      </c>
      <c r="W963" s="37"/>
      <c r="X963" s="7"/>
      <c r="Y963" s="39"/>
      <c r="Z963" s="213"/>
      <c r="AA963" s="213"/>
      <c r="AB963" s="213"/>
      <c r="AC963" s="45">
        <f>ROUND(ROUND(H944*Q956,0)*V963,0)</f>
        <v>549</v>
      </c>
      <c r="AD963" s="79"/>
    </row>
    <row r="964" ht="16.5" customHeight="1">
      <c r="A964" s="29">
        <v>61.0</v>
      </c>
      <c r="B964" s="29">
        <v>2265.0</v>
      </c>
      <c r="C964" s="518" t="s">
        <v>8919</v>
      </c>
      <c r="D964" s="389"/>
      <c r="E964" s="389"/>
      <c r="F964" s="527"/>
      <c r="G964" s="527"/>
      <c r="H964" s="527"/>
      <c r="I964" s="532"/>
      <c r="J964" s="94"/>
      <c r="K964" s="140"/>
      <c r="L964" s="140"/>
      <c r="M964" s="8"/>
      <c r="N964" s="536"/>
      <c r="O964" s="83"/>
      <c r="P964" s="528"/>
      <c r="Q964" s="528"/>
      <c r="R964" s="482"/>
      <c r="U964" s="83"/>
      <c r="V964" s="528"/>
      <c r="W964" s="227"/>
      <c r="X964" s="22"/>
      <c r="Y964" s="109"/>
      <c r="Z964" s="213" t="s">
        <v>30</v>
      </c>
      <c r="AA964" s="74">
        <v>5.0</v>
      </c>
      <c r="AB964" s="522" t="s">
        <v>31</v>
      </c>
      <c r="AC964" s="45">
        <f>ROUND(ROUND(H944*Q956,0)*V963,0)-AA964</f>
        <v>544</v>
      </c>
      <c r="AD964" s="79"/>
    </row>
    <row r="965" ht="16.5" customHeight="1">
      <c r="A965" s="29">
        <v>61.0</v>
      </c>
      <c r="B965" s="29">
        <v>2266.0</v>
      </c>
      <c r="C965" s="518" t="s">
        <v>8920</v>
      </c>
      <c r="D965" s="389"/>
      <c r="E965" s="389"/>
      <c r="F965" s="527"/>
      <c r="G965" s="527"/>
      <c r="H965" s="527"/>
      <c r="I965" s="532"/>
      <c r="J965" s="94"/>
      <c r="K965" s="140"/>
      <c r="L965" s="140"/>
      <c r="M965" s="8"/>
      <c r="N965" s="254"/>
      <c r="O965" s="83"/>
      <c r="P965" s="528"/>
      <c r="Q965" s="528"/>
      <c r="R965" s="482"/>
      <c r="U965" s="99"/>
      <c r="V965" s="529"/>
      <c r="W965" s="524" t="s">
        <v>20</v>
      </c>
      <c r="X965" s="41" t="s">
        <v>21</v>
      </c>
      <c r="Y965" s="86">
        <v>0.85</v>
      </c>
      <c r="Z965" s="75"/>
      <c r="AA965" s="213"/>
      <c r="AB965" s="213"/>
      <c r="AC965" s="45">
        <f>ROUND(ROUND(ROUND(H944*Q956,0)*V963,0)*Y965,0)</f>
        <v>467</v>
      </c>
      <c r="AD965" s="79"/>
    </row>
    <row r="966" ht="16.5" customHeight="1">
      <c r="A966" s="29">
        <v>61.0</v>
      </c>
      <c r="B966" s="29">
        <v>2267.0</v>
      </c>
      <c r="C966" s="518" t="s">
        <v>8921</v>
      </c>
      <c r="D966" s="389"/>
      <c r="E966" s="389"/>
      <c r="F966" s="527"/>
      <c r="G966" s="527"/>
      <c r="H966" s="527"/>
      <c r="I966" s="532"/>
      <c r="J966" s="94"/>
      <c r="K966" s="140"/>
      <c r="L966" s="140"/>
      <c r="M966" s="8"/>
      <c r="N966" s="536"/>
      <c r="O966" s="55"/>
      <c r="P966" s="56"/>
      <c r="Q966" s="141"/>
      <c r="R966" s="484"/>
      <c r="S966" s="232"/>
      <c r="T966" s="232"/>
      <c r="U966" s="24"/>
      <c r="V966" s="26"/>
      <c r="W966" s="484"/>
      <c r="X966" s="56"/>
      <c r="Y966" s="526"/>
      <c r="Z966" s="213" t="s">
        <v>30</v>
      </c>
      <c r="AA966" s="74">
        <v>5.0</v>
      </c>
      <c r="AB966" s="522" t="s">
        <v>31</v>
      </c>
      <c r="AC966" s="45">
        <f>ROUND(ROUND(ROUND(H944*Q956,0)*V963,0)*Y965,0)-AA966</f>
        <v>462</v>
      </c>
      <c r="AD966" s="79"/>
    </row>
    <row r="967" ht="16.5" customHeight="1">
      <c r="A967" s="29">
        <v>61.0</v>
      </c>
      <c r="B967" s="29">
        <v>2268.0</v>
      </c>
      <c r="C967" s="518" t="s">
        <v>8922</v>
      </c>
      <c r="D967" s="389"/>
      <c r="E967" s="389"/>
      <c r="F967" s="527"/>
      <c r="G967" s="527"/>
      <c r="H967" s="527"/>
      <c r="I967" s="532"/>
      <c r="J967" s="94"/>
      <c r="K967" s="140"/>
      <c r="L967" s="140"/>
      <c r="M967" s="8"/>
      <c r="N967" s="536"/>
      <c r="O967" s="102" t="s">
        <v>27</v>
      </c>
      <c r="P967" s="533"/>
      <c r="Q967" s="533"/>
      <c r="R967" s="520"/>
      <c r="S967" s="38"/>
      <c r="T967" s="38"/>
      <c r="U967" s="38"/>
      <c r="V967" s="6"/>
      <c r="W967" s="37"/>
      <c r="X967" s="7"/>
      <c r="Y967" s="39"/>
      <c r="Z967" s="213"/>
      <c r="AA967" s="213"/>
      <c r="AB967" s="213"/>
      <c r="AC967" s="45">
        <f>ROUND(H944*Q968,0)</f>
        <v>462</v>
      </c>
      <c r="AD967" s="79"/>
    </row>
    <row r="968" ht="16.5" customHeight="1">
      <c r="A968" s="29">
        <v>61.0</v>
      </c>
      <c r="B968" s="29">
        <v>2269.0</v>
      </c>
      <c r="C968" s="518" t="s">
        <v>8923</v>
      </c>
      <c r="D968" s="389"/>
      <c r="E968" s="389"/>
      <c r="F968" s="527"/>
      <c r="G968" s="527"/>
      <c r="H968" s="527"/>
      <c r="I968" s="532"/>
      <c r="J968" s="94"/>
      <c r="K968" s="140"/>
      <c r="L968" s="140"/>
      <c r="M968" s="8"/>
      <c r="N968" s="535"/>
      <c r="O968" s="482"/>
      <c r="P968" s="83" t="s">
        <v>21</v>
      </c>
      <c r="Q968" s="528">
        <v>0.5</v>
      </c>
      <c r="R968" s="521"/>
      <c r="S968" s="53"/>
      <c r="T968" s="53"/>
      <c r="U968" s="53"/>
      <c r="V968" s="14"/>
      <c r="W968" s="52"/>
      <c r="X968" s="8"/>
      <c r="Y968" s="109"/>
      <c r="Z968" s="213" t="s">
        <v>30</v>
      </c>
      <c r="AA968" s="74">
        <v>5.0</v>
      </c>
      <c r="AB968" s="522" t="s">
        <v>31</v>
      </c>
      <c r="AC968" s="45">
        <f>ROUND(H944*Q968,0)-AA968</f>
        <v>457</v>
      </c>
      <c r="AD968" s="79"/>
    </row>
    <row r="969" ht="16.5" customHeight="1">
      <c r="A969" s="29">
        <v>61.0</v>
      </c>
      <c r="B969" s="29">
        <v>2270.0</v>
      </c>
      <c r="C969" s="518" t="s">
        <v>8924</v>
      </c>
      <c r="D969" s="389"/>
      <c r="E969" s="389"/>
      <c r="F969" s="527"/>
      <c r="G969" s="527"/>
      <c r="H969" s="527"/>
      <c r="I969" s="532"/>
      <c r="J969" s="94"/>
      <c r="K969" s="140"/>
      <c r="L969" s="140"/>
      <c r="M969" s="8"/>
      <c r="N969" s="535"/>
      <c r="O969" s="482"/>
      <c r="P969" s="14"/>
      <c r="Q969" s="14"/>
      <c r="R969" s="521"/>
      <c r="S969" s="53"/>
      <c r="T969" s="53"/>
      <c r="U969" s="53"/>
      <c r="V969" s="14"/>
      <c r="W969" s="524" t="s">
        <v>20</v>
      </c>
      <c r="X969" s="41" t="s">
        <v>21</v>
      </c>
      <c r="Y969" s="86">
        <v>0.85</v>
      </c>
      <c r="Z969" s="75"/>
      <c r="AA969" s="213"/>
      <c r="AB969" s="213"/>
      <c r="AC969" s="45">
        <f>ROUND(ROUND(H944*Q968,0)*Y969,0)</f>
        <v>393</v>
      </c>
      <c r="AD969" s="79"/>
    </row>
    <row r="970" ht="16.5" customHeight="1">
      <c r="A970" s="29">
        <v>61.0</v>
      </c>
      <c r="B970" s="29">
        <v>2271.0</v>
      </c>
      <c r="C970" s="518" t="s">
        <v>8925</v>
      </c>
      <c r="D970" s="389"/>
      <c r="E970" s="389"/>
      <c r="F970" s="527"/>
      <c r="G970" s="527"/>
      <c r="H970" s="527"/>
      <c r="I970" s="532"/>
      <c r="J970" s="94"/>
      <c r="K970" s="140"/>
      <c r="L970" s="140"/>
      <c r="M970" s="8"/>
      <c r="N970" s="535"/>
      <c r="O970" s="14"/>
      <c r="P970" s="83"/>
      <c r="Q970" s="83"/>
      <c r="R970" s="525"/>
      <c r="S970" s="180"/>
      <c r="T970" s="180"/>
      <c r="U970" s="180"/>
      <c r="V970" s="21"/>
      <c r="W970" s="484"/>
      <c r="X970" s="56"/>
      <c r="Y970" s="526"/>
      <c r="Z970" s="213" t="s">
        <v>30</v>
      </c>
      <c r="AA970" s="74">
        <v>5.0</v>
      </c>
      <c r="AB970" s="522" t="s">
        <v>31</v>
      </c>
      <c r="AC970" s="45">
        <f>ROUND(ROUND(H944*Q968,0)*Y969,0)-AA970</f>
        <v>388</v>
      </c>
      <c r="AD970" s="79"/>
    </row>
    <row r="971" ht="16.5" customHeight="1">
      <c r="A971" s="29">
        <v>61.0</v>
      </c>
      <c r="B971" s="29">
        <v>2272.0</v>
      </c>
      <c r="C971" s="518" t="s">
        <v>8926</v>
      </c>
      <c r="D971" s="389"/>
      <c r="E971" s="389"/>
      <c r="F971" s="527"/>
      <c r="G971" s="527"/>
      <c r="H971" s="527"/>
      <c r="I971" s="532"/>
      <c r="J971" s="94"/>
      <c r="K971" s="140"/>
      <c r="L971" s="140"/>
      <c r="M971" s="8"/>
      <c r="N971" s="536"/>
      <c r="O971" s="14"/>
      <c r="P971" s="14"/>
      <c r="Q971" s="14"/>
      <c r="R971" s="102" t="s">
        <v>326</v>
      </c>
      <c r="S971" s="487"/>
      <c r="T971" s="487"/>
      <c r="U971" s="41" t="s">
        <v>21</v>
      </c>
      <c r="V971" s="60">
        <v>0.7</v>
      </c>
      <c r="W971" s="37"/>
      <c r="X971" s="7"/>
      <c r="Y971" s="39"/>
      <c r="Z971" s="213"/>
      <c r="AA971" s="213"/>
      <c r="AB971" s="213"/>
      <c r="AC971" s="45">
        <f>ROUND(ROUND(H944*Q968,0)*V971,0)</f>
        <v>323</v>
      </c>
      <c r="AD971" s="79"/>
    </row>
    <row r="972" ht="16.5" customHeight="1">
      <c r="A972" s="29">
        <v>61.0</v>
      </c>
      <c r="B972" s="29">
        <v>2273.0</v>
      </c>
      <c r="C972" s="518" t="s">
        <v>8927</v>
      </c>
      <c r="D972" s="389"/>
      <c r="E972" s="389"/>
      <c r="F972" s="527"/>
      <c r="G972" s="527"/>
      <c r="H972" s="527"/>
      <c r="I972" s="532"/>
      <c r="J972" s="94"/>
      <c r="K972" s="140"/>
      <c r="L972" s="140"/>
      <c r="M972" s="8"/>
      <c r="N972" s="536"/>
      <c r="O972" s="14"/>
      <c r="P972" s="14"/>
      <c r="Q972" s="14"/>
      <c r="R972" s="482"/>
      <c r="U972" s="83"/>
      <c r="V972" s="528"/>
      <c r="W972" s="227"/>
      <c r="X972" s="22"/>
      <c r="Y972" s="109"/>
      <c r="Z972" s="213" t="s">
        <v>30</v>
      </c>
      <c r="AA972" s="74">
        <v>5.0</v>
      </c>
      <c r="AB972" s="522" t="s">
        <v>31</v>
      </c>
      <c r="AC972" s="45">
        <f>ROUND(ROUND(H944*Q968,0)*V971,0)-AA972</f>
        <v>318</v>
      </c>
      <c r="AD972" s="79"/>
    </row>
    <row r="973" ht="16.5" customHeight="1">
      <c r="A973" s="29">
        <v>61.0</v>
      </c>
      <c r="B973" s="29">
        <v>2274.0</v>
      </c>
      <c r="C973" s="518" t="s">
        <v>8928</v>
      </c>
      <c r="D973" s="389"/>
      <c r="E973" s="389"/>
      <c r="F973" s="527"/>
      <c r="G973" s="527"/>
      <c r="H973" s="527"/>
      <c r="I973" s="532"/>
      <c r="J973" s="94"/>
      <c r="K973" s="140"/>
      <c r="L973" s="140"/>
      <c r="M973" s="8"/>
      <c r="N973" s="254"/>
      <c r="O973" s="83"/>
      <c r="P973" s="83"/>
      <c r="R973" s="482"/>
      <c r="U973" s="99"/>
      <c r="V973" s="529"/>
      <c r="W973" s="524" t="s">
        <v>20</v>
      </c>
      <c r="X973" s="41" t="s">
        <v>21</v>
      </c>
      <c r="Y973" s="86">
        <v>0.85</v>
      </c>
      <c r="Z973" s="75"/>
      <c r="AA973" s="213"/>
      <c r="AB973" s="213"/>
      <c r="AC973" s="45">
        <f>ROUND(ROUND(ROUND(H944*Q968,0)*V971,0)*Y973,0)</f>
        <v>275</v>
      </c>
      <c r="AD973" s="79"/>
    </row>
    <row r="974" ht="16.5" customHeight="1">
      <c r="A974" s="29">
        <v>61.0</v>
      </c>
      <c r="B974" s="29">
        <v>2275.0</v>
      </c>
      <c r="C974" s="518" t="s">
        <v>8929</v>
      </c>
      <c r="D974" s="389"/>
      <c r="E974" s="389"/>
      <c r="F974" s="527"/>
      <c r="G974" s="527"/>
      <c r="H974" s="527"/>
      <c r="I974" s="532"/>
      <c r="J974" s="94"/>
      <c r="K974" s="140"/>
      <c r="L974" s="140"/>
      <c r="M974" s="8"/>
      <c r="N974" s="254"/>
      <c r="O974" s="83"/>
      <c r="P974" s="83"/>
      <c r="Q974" s="83"/>
      <c r="R974" s="530"/>
      <c r="S974" s="531"/>
      <c r="T974" s="24"/>
      <c r="U974" s="24"/>
      <c r="V974" s="26"/>
      <c r="W974" s="484"/>
      <c r="X974" s="56"/>
      <c r="Y974" s="526"/>
      <c r="Z974" s="213" t="s">
        <v>30</v>
      </c>
      <c r="AA974" s="74">
        <v>5.0</v>
      </c>
      <c r="AB974" s="522" t="s">
        <v>31</v>
      </c>
      <c r="AC974" s="45">
        <f>ROUND(ROUND(ROUND(H944*Q968,0)*V971,0)*Y973,0)-AA974</f>
        <v>270</v>
      </c>
      <c r="AD974" s="79"/>
    </row>
    <row r="975" ht="16.5" customHeight="1">
      <c r="A975" s="29">
        <v>61.0</v>
      </c>
      <c r="B975" s="29">
        <v>2276.0</v>
      </c>
      <c r="C975" s="518" t="s">
        <v>8930</v>
      </c>
      <c r="D975" s="389"/>
      <c r="E975" s="389"/>
      <c r="F975" s="527"/>
      <c r="G975" s="527"/>
      <c r="H975" s="527"/>
      <c r="I975" s="532"/>
      <c r="J975" s="94"/>
      <c r="K975" s="140"/>
      <c r="L975" s="140"/>
      <c r="M975" s="8"/>
      <c r="N975" s="536"/>
      <c r="O975" s="83"/>
      <c r="P975" s="528"/>
      <c r="Q975" s="486"/>
      <c r="R975" s="102" t="s">
        <v>329</v>
      </c>
      <c r="S975" s="487"/>
      <c r="T975" s="487"/>
      <c r="U975" s="83" t="s">
        <v>21</v>
      </c>
      <c r="V975" s="528">
        <v>0.85</v>
      </c>
      <c r="W975" s="37"/>
      <c r="X975" s="7"/>
      <c r="Y975" s="39"/>
      <c r="Z975" s="213"/>
      <c r="AA975" s="213"/>
      <c r="AB975" s="213"/>
      <c r="AC975" s="45">
        <f>ROUND(ROUND(H944*Q968,0)*V975,0)</f>
        <v>393</v>
      </c>
      <c r="AD975" s="79"/>
    </row>
    <row r="976" ht="16.5" customHeight="1">
      <c r="A976" s="29">
        <v>61.0</v>
      </c>
      <c r="B976" s="29">
        <v>2277.0</v>
      </c>
      <c r="C976" s="518" t="s">
        <v>8931</v>
      </c>
      <c r="D976" s="389"/>
      <c r="E976" s="389"/>
      <c r="F976" s="527"/>
      <c r="G976" s="527"/>
      <c r="H976" s="527"/>
      <c r="I976" s="532"/>
      <c r="J976" s="94"/>
      <c r="K976" s="140"/>
      <c r="L976" s="140"/>
      <c r="M976" s="8"/>
      <c r="N976" s="536"/>
      <c r="O976" s="83"/>
      <c r="P976" s="528"/>
      <c r="Q976" s="528"/>
      <c r="R976" s="482"/>
      <c r="U976" s="83"/>
      <c r="V976" s="528"/>
      <c r="W976" s="227"/>
      <c r="X976" s="22"/>
      <c r="Y976" s="109"/>
      <c r="Z976" s="213" t="s">
        <v>30</v>
      </c>
      <c r="AA976" s="74">
        <v>5.0</v>
      </c>
      <c r="AB976" s="522" t="s">
        <v>31</v>
      </c>
      <c r="AC976" s="45">
        <f>ROUND(ROUND(H944*Q968,0)*V975,0)-AA976</f>
        <v>388</v>
      </c>
      <c r="AD976" s="79"/>
    </row>
    <row r="977" ht="16.5" customHeight="1">
      <c r="A977" s="29">
        <v>61.0</v>
      </c>
      <c r="B977" s="29">
        <v>2278.0</v>
      </c>
      <c r="C977" s="518" t="s">
        <v>8932</v>
      </c>
      <c r="D977" s="389"/>
      <c r="E977" s="389"/>
      <c r="F977" s="527"/>
      <c r="G977" s="527"/>
      <c r="H977" s="527"/>
      <c r="I977" s="532"/>
      <c r="J977" s="94"/>
      <c r="K977" s="140"/>
      <c r="L977" s="140"/>
      <c r="M977" s="8"/>
      <c r="N977" s="254"/>
      <c r="O977" s="83"/>
      <c r="P977" s="528"/>
      <c r="Q977" s="528"/>
      <c r="R977" s="482"/>
      <c r="U977" s="99"/>
      <c r="V977" s="529"/>
      <c r="W977" s="524" t="s">
        <v>20</v>
      </c>
      <c r="X977" s="41" t="s">
        <v>21</v>
      </c>
      <c r="Y977" s="86">
        <v>0.85</v>
      </c>
      <c r="Z977" s="75"/>
      <c r="AA977" s="213"/>
      <c r="AB977" s="213"/>
      <c r="AC977" s="45">
        <f>ROUND(ROUND(ROUND(H944*Q968,0)*V975,0)*Y977,0)</f>
        <v>334</v>
      </c>
      <c r="AD977" s="79"/>
    </row>
    <row r="978" ht="16.5" customHeight="1">
      <c r="A978" s="29">
        <v>61.0</v>
      </c>
      <c r="B978" s="29">
        <v>2279.0</v>
      </c>
      <c r="C978" s="518" t="s">
        <v>8933</v>
      </c>
      <c r="D978" s="389"/>
      <c r="E978" s="389"/>
      <c r="F978" s="527"/>
      <c r="G978" s="527"/>
      <c r="H978" s="527"/>
      <c r="I978" s="532"/>
      <c r="J978" s="94"/>
      <c r="K978" s="140"/>
      <c r="L978" s="140"/>
      <c r="M978" s="8"/>
      <c r="N978" s="537"/>
      <c r="O978" s="83"/>
      <c r="P978" s="83"/>
      <c r="Q978" s="83"/>
      <c r="R978" s="484"/>
      <c r="S978" s="232"/>
      <c r="T978" s="232"/>
      <c r="U978" s="24"/>
      <c r="V978" s="26"/>
      <c r="W978" s="484"/>
      <c r="X978" s="56"/>
      <c r="Y978" s="526"/>
      <c r="Z978" s="213" t="s">
        <v>30</v>
      </c>
      <c r="AA978" s="74">
        <v>5.0</v>
      </c>
      <c r="AB978" s="522" t="s">
        <v>31</v>
      </c>
      <c r="AC978" s="45">
        <f>ROUND(ROUND(ROUND(H944*Q968,0)*V975,0)*Y977,0)-AA978</f>
        <v>329</v>
      </c>
      <c r="AD978" s="79"/>
    </row>
    <row r="979" ht="16.5" customHeight="1">
      <c r="A979" s="29">
        <v>61.0</v>
      </c>
      <c r="B979" s="29">
        <v>1435.0</v>
      </c>
      <c r="C979" s="518" t="s">
        <v>8934</v>
      </c>
      <c r="D979" s="389"/>
      <c r="E979" s="389"/>
      <c r="F979" s="527"/>
      <c r="G979" s="527"/>
      <c r="H979" s="527"/>
      <c r="I979" s="532"/>
      <c r="J979" s="130" t="s">
        <v>7983</v>
      </c>
      <c r="K979" s="538"/>
      <c r="L979" s="538"/>
      <c r="M979" s="538"/>
      <c r="N979" s="37"/>
      <c r="O979" s="7"/>
      <c r="P979" s="7"/>
      <c r="Q979" s="7"/>
      <c r="R979" s="520"/>
      <c r="S979" s="38"/>
      <c r="T979" s="38"/>
      <c r="U979" s="6"/>
      <c r="V979" s="7"/>
      <c r="W979" s="37"/>
      <c r="X979" s="7"/>
      <c r="Y979" s="39"/>
      <c r="Z979" s="213"/>
      <c r="AA979" s="213"/>
      <c r="AB979" s="213"/>
      <c r="AC979" s="45">
        <f>ROUND(H944*M980,0)</f>
        <v>891</v>
      </c>
      <c r="AD979" s="79"/>
    </row>
    <row r="980" ht="16.5" customHeight="1">
      <c r="A980" s="29">
        <v>61.0</v>
      </c>
      <c r="B980" s="29">
        <v>2280.0</v>
      </c>
      <c r="C980" s="518" t="s">
        <v>8935</v>
      </c>
      <c r="D980" s="231"/>
      <c r="E980" s="231"/>
      <c r="F980" s="174"/>
      <c r="G980" s="174"/>
      <c r="H980" s="174"/>
      <c r="I980" s="523"/>
      <c r="J980" s="482"/>
      <c r="K980" s="539"/>
      <c r="L980" s="83" t="s">
        <v>21</v>
      </c>
      <c r="M980" s="540">
        <v>0.965</v>
      </c>
      <c r="N980" s="52"/>
      <c r="O980" s="8"/>
      <c r="P980" s="8"/>
      <c r="Q980" s="8"/>
      <c r="R980" s="521"/>
      <c r="S980" s="53"/>
      <c r="T980" s="53"/>
      <c r="U980" s="14"/>
      <c r="V980" s="8"/>
      <c r="W980" s="52"/>
      <c r="X980" s="8"/>
      <c r="Y980" s="109"/>
      <c r="Z980" s="213" t="s">
        <v>30</v>
      </c>
      <c r="AA980" s="74">
        <v>5.0</v>
      </c>
      <c r="AB980" s="522" t="s">
        <v>31</v>
      </c>
      <c r="AC980" s="45">
        <f>ROUND(H944*M980,0)-AA980</f>
        <v>886</v>
      </c>
      <c r="AD980" s="79"/>
    </row>
    <row r="981" ht="16.5" customHeight="1">
      <c r="A981" s="29">
        <v>61.0</v>
      </c>
      <c r="B981" s="29">
        <v>2281.0</v>
      </c>
      <c r="C981" s="518" t="s">
        <v>8936</v>
      </c>
      <c r="D981" s="231"/>
      <c r="E981" s="231"/>
      <c r="F981" s="174"/>
      <c r="G981" s="174"/>
      <c r="H981" s="174"/>
      <c r="I981" s="523"/>
      <c r="J981" s="482"/>
      <c r="K981" s="140"/>
      <c r="L981" s="140"/>
      <c r="M981" s="8"/>
      <c r="N981" s="52"/>
      <c r="O981" s="8"/>
      <c r="P981" s="8"/>
      <c r="Q981" s="8"/>
      <c r="R981" s="521"/>
      <c r="S981" s="53"/>
      <c r="T981" s="53"/>
      <c r="U981" s="14"/>
      <c r="V981" s="54"/>
      <c r="W981" s="524" t="s">
        <v>20</v>
      </c>
      <c r="X981" s="41" t="s">
        <v>21</v>
      </c>
      <c r="Y981" s="86">
        <v>0.85</v>
      </c>
      <c r="Z981" s="75"/>
      <c r="AA981" s="213"/>
      <c r="AB981" s="213"/>
      <c r="AC981" s="45">
        <f>ROUND(ROUND(H944*M980,0)*Y981,0)</f>
        <v>757</v>
      </c>
      <c r="AD981" s="79"/>
    </row>
    <row r="982" ht="16.5" customHeight="1">
      <c r="A982" s="29">
        <v>61.0</v>
      </c>
      <c r="B982" s="29">
        <v>2282.0</v>
      </c>
      <c r="C982" s="518" t="s">
        <v>8937</v>
      </c>
      <c r="D982" s="231"/>
      <c r="E982" s="231"/>
      <c r="F982" s="527"/>
      <c r="G982" s="527"/>
      <c r="H982" s="527"/>
      <c r="I982" s="532"/>
      <c r="J982" s="94"/>
      <c r="K982" s="140"/>
      <c r="L982" s="140"/>
      <c r="M982" s="8"/>
      <c r="N982" s="52"/>
      <c r="O982" s="8"/>
      <c r="P982" s="8"/>
      <c r="Q982" s="8"/>
      <c r="R982" s="525"/>
      <c r="S982" s="180"/>
      <c r="T982" s="180"/>
      <c r="U982" s="21"/>
      <c r="V982" s="109"/>
      <c r="W982" s="484"/>
      <c r="X982" s="56"/>
      <c r="Y982" s="526"/>
      <c r="Z982" s="213" t="s">
        <v>30</v>
      </c>
      <c r="AA982" s="74">
        <v>5.0</v>
      </c>
      <c r="AB982" s="522" t="s">
        <v>31</v>
      </c>
      <c r="AC982" s="45">
        <f>ROUND(ROUND(H944*M980,0)*Y981,0)-AA982</f>
        <v>752</v>
      </c>
      <c r="AD982" s="79"/>
    </row>
    <row r="983" ht="16.5" customHeight="1">
      <c r="A983" s="29">
        <v>61.0</v>
      </c>
      <c r="B983" s="29">
        <v>1436.0</v>
      </c>
      <c r="C983" s="518" t="s">
        <v>8938</v>
      </c>
      <c r="D983" s="231"/>
      <c r="E983" s="231"/>
      <c r="F983" s="527"/>
      <c r="G983" s="527"/>
      <c r="H983" s="527"/>
      <c r="I983" s="532"/>
      <c r="J983" s="94"/>
      <c r="K983" s="140"/>
      <c r="L983" s="140"/>
      <c r="M983" s="8"/>
      <c r="N983" s="52"/>
      <c r="O983" s="8"/>
      <c r="P983" s="8"/>
      <c r="Q983" s="8"/>
      <c r="R983" s="102" t="s">
        <v>326</v>
      </c>
      <c r="S983" s="487"/>
      <c r="T983" s="487"/>
      <c r="U983" s="41" t="s">
        <v>21</v>
      </c>
      <c r="V983" s="60">
        <v>0.7</v>
      </c>
      <c r="W983" s="37"/>
      <c r="X983" s="7"/>
      <c r="Y983" s="39"/>
      <c r="Z983" s="213"/>
      <c r="AA983" s="213"/>
      <c r="AB983" s="213"/>
      <c r="AC983" s="45">
        <f>ROUND(ROUND(H944*M980,0)*V983,0)</f>
        <v>624</v>
      </c>
      <c r="AD983" s="79"/>
    </row>
    <row r="984" ht="16.5" customHeight="1">
      <c r="A984" s="29">
        <v>61.0</v>
      </c>
      <c r="B984" s="29">
        <v>2283.0</v>
      </c>
      <c r="C984" s="518" t="s">
        <v>8939</v>
      </c>
      <c r="D984" s="231"/>
      <c r="E984" s="231"/>
      <c r="F984" s="527"/>
      <c r="G984" s="527"/>
      <c r="H984" s="8"/>
      <c r="I984" s="144"/>
      <c r="J984" s="94"/>
      <c r="K984" s="140"/>
      <c r="L984" s="140"/>
      <c r="M984" s="8"/>
      <c r="N984" s="52"/>
      <c r="O984" s="8"/>
      <c r="P984" s="8"/>
      <c r="Q984" s="8"/>
      <c r="R984" s="482"/>
      <c r="U984" s="83"/>
      <c r="V984" s="528"/>
      <c r="W984" s="227"/>
      <c r="X984" s="22"/>
      <c r="Y984" s="109"/>
      <c r="Z984" s="213" t="s">
        <v>30</v>
      </c>
      <c r="AA984" s="74">
        <v>5.0</v>
      </c>
      <c r="AB984" s="522" t="s">
        <v>31</v>
      </c>
      <c r="AC984" s="45">
        <f>ROUND(ROUND(H944*M980,0)*V983,0)-AA984</f>
        <v>619</v>
      </c>
      <c r="AD984" s="79"/>
    </row>
    <row r="985" ht="16.5" customHeight="1">
      <c r="A985" s="29">
        <v>61.0</v>
      </c>
      <c r="B985" s="29">
        <v>2284.0</v>
      </c>
      <c r="C985" s="518" t="s">
        <v>8940</v>
      </c>
      <c r="D985" s="389"/>
      <c r="E985" s="231"/>
      <c r="F985" s="113"/>
      <c r="G985" s="113"/>
      <c r="H985" s="8"/>
      <c r="I985" s="144"/>
      <c r="J985" s="94"/>
      <c r="K985" s="140"/>
      <c r="L985" s="140"/>
      <c r="M985" s="8"/>
      <c r="N985" s="52"/>
      <c r="O985" s="8"/>
      <c r="P985" s="8"/>
      <c r="Q985" s="8"/>
      <c r="R985" s="482"/>
      <c r="U985" s="99"/>
      <c r="V985" s="529"/>
      <c r="W985" s="524" t="s">
        <v>20</v>
      </c>
      <c r="X985" s="41" t="s">
        <v>21</v>
      </c>
      <c r="Y985" s="86">
        <v>0.85</v>
      </c>
      <c r="Z985" s="75"/>
      <c r="AA985" s="213"/>
      <c r="AB985" s="213"/>
      <c r="AC985" s="45">
        <f>ROUND(ROUND(ROUND(H944*M980,0)*V983,0)*Y985,0)</f>
        <v>530</v>
      </c>
      <c r="AD985" s="79"/>
    </row>
    <row r="986" ht="16.5" customHeight="1">
      <c r="A986" s="29">
        <v>61.0</v>
      </c>
      <c r="B986" s="29">
        <v>2285.0</v>
      </c>
      <c r="C986" s="518" t="s">
        <v>8941</v>
      </c>
      <c r="D986" s="389"/>
      <c r="E986" s="231"/>
      <c r="F986" s="113"/>
      <c r="G986" s="113"/>
      <c r="H986" s="8"/>
      <c r="I986" s="144"/>
      <c r="J986" s="94"/>
      <c r="K986" s="140"/>
      <c r="L986" s="140"/>
      <c r="M986" s="8"/>
      <c r="N986" s="52"/>
      <c r="O986" s="8"/>
      <c r="P986" s="8"/>
      <c r="Q986" s="8"/>
      <c r="R986" s="530"/>
      <c r="S986" s="531"/>
      <c r="T986" s="24"/>
      <c r="U986" s="24"/>
      <c r="V986" s="26"/>
      <c r="W986" s="484"/>
      <c r="X986" s="56"/>
      <c r="Y986" s="526"/>
      <c r="Z986" s="213" t="s">
        <v>30</v>
      </c>
      <c r="AA986" s="74">
        <v>5.0</v>
      </c>
      <c r="AB986" s="522" t="s">
        <v>31</v>
      </c>
      <c r="AC986" s="45">
        <f>ROUND(ROUND(ROUND(H944*M980,0)*V983,0)*Y985,0)-AA986</f>
        <v>525</v>
      </c>
      <c r="AD986" s="79"/>
    </row>
    <row r="987" ht="16.5" customHeight="1">
      <c r="A987" s="29">
        <v>61.0</v>
      </c>
      <c r="B987" s="29">
        <v>1783.0</v>
      </c>
      <c r="C987" s="518" t="s">
        <v>8942</v>
      </c>
      <c r="D987" s="389"/>
      <c r="E987" s="231"/>
      <c r="F987" s="113"/>
      <c r="G987" s="113"/>
      <c r="H987" s="8"/>
      <c r="I987" s="144"/>
      <c r="J987" s="94"/>
      <c r="K987" s="140"/>
      <c r="L987" s="140"/>
      <c r="M987" s="8"/>
      <c r="N987" s="52"/>
      <c r="O987" s="8"/>
      <c r="P987" s="8"/>
      <c r="Q987" s="54"/>
      <c r="R987" s="102" t="s">
        <v>329</v>
      </c>
      <c r="S987" s="487"/>
      <c r="T987" s="487"/>
      <c r="U987" s="83" t="s">
        <v>21</v>
      </c>
      <c r="V987" s="528">
        <v>0.85</v>
      </c>
      <c r="W987" s="37"/>
      <c r="X987" s="7"/>
      <c r="Y987" s="39"/>
      <c r="Z987" s="213"/>
      <c r="AA987" s="213"/>
      <c r="AB987" s="213"/>
      <c r="AC987" s="45">
        <f>ROUND(ROUND(H944*M980,0)*V987,0)</f>
        <v>757</v>
      </c>
      <c r="AD987" s="79"/>
    </row>
    <row r="988" ht="16.5" customHeight="1">
      <c r="A988" s="29">
        <v>61.0</v>
      </c>
      <c r="B988" s="29">
        <v>2286.0</v>
      </c>
      <c r="C988" s="518" t="s">
        <v>8943</v>
      </c>
      <c r="D988" s="389"/>
      <c r="E988" s="231"/>
      <c r="F988" s="113"/>
      <c r="G988" s="113"/>
      <c r="H988" s="8"/>
      <c r="I988" s="144"/>
      <c r="J988" s="94"/>
      <c r="K988" s="140"/>
      <c r="L988" s="140"/>
      <c r="M988" s="8"/>
      <c r="N988" s="52"/>
      <c r="O988" s="8"/>
      <c r="P988" s="8"/>
      <c r="Q988" s="8"/>
      <c r="R988" s="482"/>
      <c r="U988" s="83"/>
      <c r="V988" s="528"/>
      <c r="W988" s="227"/>
      <c r="X988" s="22"/>
      <c r="Y988" s="109"/>
      <c r="Z988" s="213" t="s">
        <v>30</v>
      </c>
      <c r="AA988" s="74">
        <v>5.0</v>
      </c>
      <c r="AB988" s="522" t="s">
        <v>31</v>
      </c>
      <c r="AC988" s="45">
        <f>ROUND(ROUND(H944*M980,0)*V987,0)-AA988</f>
        <v>752</v>
      </c>
      <c r="AD988" s="79"/>
    </row>
    <row r="989" ht="16.5" customHeight="1">
      <c r="A989" s="29">
        <v>61.0</v>
      </c>
      <c r="B989" s="29">
        <v>2287.0</v>
      </c>
      <c r="C989" s="518" t="s">
        <v>8944</v>
      </c>
      <c r="D989" s="389"/>
      <c r="E989" s="231"/>
      <c r="F989" s="527"/>
      <c r="G989" s="527"/>
      <c r="H989" s="527"/>
      <c r="I989" s="532"/>
      <c r="J989" s="94"/>
      <c r="K989" s="140"/>
      <c r="L989" s="140"/>
      <c r="M989" s="8"/>
      <c r="N989" s="52"/>
      <c r="O989" s="8"/>
      <c r="P989" s="8"/>
      <c r="Q989" s="8"/>
      <c r="R989" s="482"/>
      <c r="U989" s="99"/>
      <c r="V989" s="529"/>
      <c r="W989" s="524" t="s">
        <v>20</v>
      </c>
      <c r="X989" s="41" t="s">
        <v>21</v>
      </c>
      <c r="Y989" s="86">
        <v>0.85</v>
      </c>
      <c r="Z989" s="75"/>
      <c r="AA989" s="213"/>
      <c r="AB989" s="213"/>
      <c r="AC989" s="45">
        <f>ROUND(ROUND(ROUND(H944*M980,0)*V987,0)*Y989,0)</f>
        <v>643</v>
      </c>
      <c r="AD989" s="79"/>
    </row>
    <row r="990" ht="16.5" customHeight="1">
      <c r="A990" s="29">
        <v>61.0</v>
      </c>
      <c r="B990" s="29">
        <v>2288.0</v>
      </c>
      <c r="C990" s="518" t="s">
        <v>8945</v>
      </c>
      <c r="D990" s="389"/>
      <c r="E990" s="231"/>
      <c r="F990" s="527"/>
      <c r="G990" s="527"/>
      <c r="H990" s="527"/>
      <c r="I990" s="532"/>
      <c r="J990" s="94"/>
      <c r="K990" s="140"/>
      <c r="L990" s="140"/>
      <c r="M990" s="8"/>
      <c r="N990" s="227"/>
      <c r="O990" s="22"/>
      <c r="P990" s="22"/>
      <c r="Q990" s="22"/>
      <c r="R990" s="484"/>
      <c r="S990" s="232"/>
      <c r="T990" s="232"/>
      <c r="U990" s="24"/>
      <c r="V990" s="26"/>
      <c r="W990" s="484"/>
      <c r="X990" s="56"/>
      <c r="Y990" s="526"/>
      <c r="Z990" s="213" t="s">
        <v>30</v>
      </c>
      <c r="AA990" s="74">
        <v>5.0</v>
      </c>
      <c r="AB990" s="522" t="s">
        <v>31</v>
      </c>
      <c r="AC990" s="45">
        <f>ROUND(ROUND(ROUND(H944*M980,0)*V987,0)*Y989,0)-AA990</f>
        <v>638</v>
      </c>
      <c r="AD990" s="79"/>
    </row>
    <row r="991" ht="16.5" customHeight="1">
      <c r="A991" s="29">
        <v>61.0</v>
      </c>
      <c r="B991" s="29">
        <v>1437.0</v>
      </c>
      <c r="C991" s="518" t="s">
        <v>8946</v>
      </c>
      <c r="D991" s="389"/>
      <c r="E991" s="389"/>
      <c r="F991" s="527"/>
      <c r="G991" s="527"/>
      <c r="H991" s="527"/>
      <c r="I991" s="532"/>
      <c r="J991" s="94"/>
      <c r="K991" s="140"/>
      <c r="L991" s="140"/>
      <c r="M991" s="8"/>
      <c r="N991" s="206" t="s">
        <v>23</v>
      </c>
      <c r="O991" s="102" t="s">
        <v>24</v>
      </c>
      <c r="P991" s="533"/>
      <c r="Q991" s="533"/>
      <c r="R991" s="520"/>
      <c r="S991" s="38"/>
      <c r="T991" s="38"/>
      <c r="U991" s="6"/>
      <c r="V991" s="7"/>
      <c r="W991" s="37"/>
      <c r="X991" s="7"/>
      <c r="Y991" s="39"/>
      <c r="Z991" s="213"/>
      <c r="AA991" s="213"/>
      <c r="AB991" s="213"/>
      <c r="AC991" s="45">
        <f>ROUND(ROUND(H944*M980,0)*Q992,0)</f>
        <v>624</v>
      </c>
      <c r="AD991" s="79"/>
    </row>
    <row r="992" ht="16.5" customHeight="1">
      <c r="A992" s="29">
        <v>61.0</v>
      </c>
      <c r="B992" s="29">
        <v>2289.0</v>
      </c>
      <c r="C992" s="518" t="s">
        <v>8947</v>
      </c>
      <c r="D992" s="389"/>
      <c r="E992" s="389"/>
      <c r="F992" s="527"/>
      <c r="G992" s="527"/>
      <c r="H992" s="527"/>
      <c r="I992" s="532"/>
      <c r="J992" s="94"/>
      <c r="K992" s="140"/>
      <c r="L992" s="140"/>
      <c r="M992" s="8"/>
      <c r="N992" s="481"/>
      <c r="O992" s="482"/>
      <c r="P992" s="83" t="s">
        <v>21</v>
      </c>
      <c r="Q992" s="528">
        <v>0.7</v>
      </c>
      <c r="R992" s="521"/>
      <c r="S992" s="53"/>
      <c r="T992" s="53"/>
      <c r="U992" s="14"/>
      <c r="V992" s="8"/>
      <c r="W992" s="52"/>
      <c r="X992" s="8"/>
      <c r="Y992" s="109"/>
      <c r="Z992" s="213" t="s">
        <v>30</v>
      </c>
      <c r="AA992" s="74">
        <v>5.0</v>
      </c>
      <c r="AB992" s="522" t="s">
        <v>31</v>
      </c>
      <c r="AC992" s="45">
        <f>ROUND(ROUND(H944*M980,0)*Q992,0)-AA992</f>
        <v>619</v>
      </c>
      <c r="AD992" s="79"/>
    </row>
    <row r="993" ht="16.5" customHeight="1">
      <c r="A993" s="29">
        <v>61.0</v>
      </c>
      <c r="B993" s="29">
        <v>2290.0</v>
      </c>
      <c r="C993" s="518" t="s">
        <v>8948</v>
      </c>
      <c r="D993" s="389"/>
      <c r="E993" s="389"/>
      <c r="F993" s="527"/>
      <c r="G993" s="527"/>
      <c r="H993" s="527"/>
      <c r="I993" s="532"/>
      <c r="J993" s="94"/>
      <c r="K993" s="140"/>
      <c r="L993" s="140"/>
      <c r="M993" s="8"/>
      <c r="N993" s="481"/>
      <c r="O993" s="482"/>
      <c r="P993" s="14"/>
      <c r="Q993" s="14"/>
      <c r="R993" s="521"/>
      <c r="S993" s="53"/>
      <c r="T993" s="53"/>
      <c r="U993" s="14"/>
      <c r="V993" s="54"/>
      <c r="W993" s="524" t="s">
        <v>20</v>
      </c>
      <c r="X993" s="41" t="s">
        <v>21</v>
      </c>
      <c r="Y993" s="86">
        <v>0.85</v>
      </c>
      <c r="Z993" s="75"/>
      <c r="AA993" s="213"/>
      <c r="AB993" s="213"/>
      <c r="AC993" s="45">
        <f>ROUND(ROUND(ROUND(H944*M980,0)*Q992,0)*Y993,0)</f>
        <v>530</v>
      </c>
      <c r="AD993" s="79"/>
    </row>
    <row r="994" ht="16.5" customHeight="1">
      <c r="A994" s="29">
        <v>61.0</v>
      </c>
      <c r="B994" s="29">
        <v>2291.0</v>
      </c>
      <c r="C994" s="518" t="s">
        <v>8949</v>
      </c>
      <c r="D994" s="389"/>
      <c r="E994" s="389"/>
      <c r="F994" s="527"/>
      <c r="G994" s="527"/>
      <c r="H994" s="527"/>
      <c r="I994" s="532"/>
      <c r="J994" s="94"/>
      <c r="K994" s="140"/>
      <c r="L994" s="140"/>
      <c r="M994" s="8"/>
      <c r="N994" s="535"/>
      <c r="O994" s="14"/>
      <c r="P994" s="83"/>
      <c r="Q994" s="83"/>
      <c r="R994" s="525"/>
      <c r="S994" s="180"/>
      <c r="T994" s="180"/>
      <c r="U994" s="21"/>
      <c r="V994" s="109"/>
      <c r="W994" s="484"/>
      <c r="X994" s="56"/>
      <c r="Y994" s="526"/>
      <c r="Z994" s="213" t="s">
        <v>30</v>
      </c>
      <c r="AA994" s="74">
        <v>5.0</v>
      </c>
      <c r="AB994" s="522" t="s">
        <v>31</v>
      </c>
      <c r="AC994" s="45">
        <f>ROUND(ROUND(ROUND(H944*M980,0)*Q992,0)*Y993,0)-AA994</f>
        <v>525</v>
      </c>
      <c r="AD994" s="79"/>
    </row>
    <row r="995" ht="16.5" customHeight="1">
      <c r="A995" s="29">
        <v>61.0</v>
      </c>
      <c r="B995" s="29">
        <v>1438.0</v>
      </c>
      <c r="C995" s="518" t="s">
        <v>8950</v>
      </c>
      <c r="D995" s="389"/>
      <c r="E995" s="389"/>
      <c r="F995" s="527"/>
      <c r="G995" s="527"/>
      <c r="H995" s="527"/>
      <c r="I995" s="532"/>
      <c r="J995" s="94"/>
      <c r="K995" s="140"/>
      <c r="L995" s="140"/>
      <c r="M995" s="8"/>
      <c r="N995" s="536"/>
      <c r="O995" s="14"/>
      <c r="P995" s="14"/>
      <c r="Q995" s="14"/>
      <c r="R995" s="102" t="s">
        <v>326</v>
      </c>
      <c r="S995" s="487"/>
      <c r="T995" s="487"/>
      <c r="U995" s="41" t="s">
        <v>21</v>
      </c>
      <c r="V995" s="60">
        <v>0.7</v>
      </c>
      <c r="W995" s="37"/>
      <c r="X995" s="7"/>
      <c r="Y995" s="39"/>
      <c r="Z995" s="213"/>
      <c r="AA995" s="213"/>
      <c r="AB995" s="213"/>
      <c r="AC995" s="45">
        <f>ROUND(ROUND(ROUND(H944*M980,0)*Q992,0)*V995,0)</f>
        <v>437</v>
      </c>
      <c r="AD995" s="79"/>
    </row>
    <row r="996" ht="16.5" customHeight="1">
      <c r="A996" s="29">
        <v>61.0</v>
      </c>
      <c r="B996" s="29">
        <v>2292.0</v>
      </c>
      <c r="C996" s="518" t="s">
        <v>8951</v>
      </c>
      <c r="D996" s="389"/>
      <c r="E996" s="389"/>
      <c r="F996" s="527"/>
      <c r="G996" s="527"/>
      <c r="H996" s="527"/>
      <c r="I996" s="532"/>
      <c r="J996" s="94"/>
      <c r="K996" s="140"/>
      <c r="L996" s="140"/>
      <c r="M996" s="8"/>
      <c r="N996" s="536"/>
      <c r="O996" s="14"/>
      <c r="P996" s="14"/>
      <c r="Q996" s="14"/>
      <c r="R996" s="482"/>
      <c r="U996" s="83"/>
      <c r="V996" s="528"/>
      <c r="W996" s="227"/>
      <c r="X996" s="22"/>
      <c r="Y996" s="109"/>
      <c r="Z996" s="213" t="s">
        <v>30</v>
      </c>
      <c r="AA996" s="74">
        <v>5.0</v>
      </c>
      <c r="AB996" s="522" t="s">
        <v>31</v>
      </c>
      <c r="AC996" s="45">
        <f>ROUND(ROUND(ROUND(H944*M980,0)*Q992,0)*V995,0)-AA996</f>
        <v>432</v>
      </c>
      <c r="AD996" s="79"/>
    </row>
    <row r="997" ht="16.5" customHeight="1">
      <c r="A997" s="29">
        <v>61.0</v>
      </c>
      <c r="B997" s="29">
        <v>2293.0</v>
      </c>
      <c r="C997" s="518" t="s">
        <v>8952</v>
      </c>
      <c r="D997" s="389"/>
      <c r="E997" s="389"/>
      <c r="F997" s="527"/>
      <c r="G997" s="527"/>
      <c r="H997" s="527"/>
      <c r="I997" s="532"/>
      <c r="J997" s="94"/>
      <c r="K997" s="140"/>
      <c r="L997" s="140"/>
      <c r="M997" s="8"/>
      <c r="N997" s="254"/>
      <c r="O997" s="83"/>
      <c r="P997" s="83"/>
      <c r="R997" s="482"/>
      <c r="U997" s="99"/>
      <c r="V997" s="529"/>
      <c r="W997" s="524" t="s">
        <v>20</v>
      </c>
      <c r="X997" s="41" t="s">
        <v>21</v>
      </c>
      <c r="Y997" s="86">
        <v>0.85</v>
      </c>
      <c r="Z997" s="75"/>
      <c r="AA997" s="213"/>
      <c r="AB997" s="213"/>
      <c r="AC997" s="45">
        <f>ROUND(ROUND(ROUND(ROUND(H944*M980,0)*Q992,0)*V995,0)*Y997,0)</f>
        <v>371</v>
      </c>
      <c r="AD997" s="79"/>
    </row>
    <row r="998" ht="16.5" customHeight="1">
      <c r="A998" s="29">
        <v>61.0</v>
      </c>
      <c r="B998" s="29">
        <v>2294.0</v>
      </c>
      <c r="C998" s="518" t="s">
        <v>8953</v>
      </c>
      <c r="D998" s="389"/>
      <c r="E998" s="389"/>
      <c r="F998" s="527"/>
      <c r="G998" s="527"/>
      <c r="H998" s="527"/>
      <c r="I998" s="532"/>
      <c r="J998" s="94"/>
      <c r="K998" s="140"/>
      <c r="L998" s="140"/>
      <c r="M998" s="8"/>
      <c r="N998" s="254"/>
      <c r="O998" s="83"/>
      <c r="P998" s="83"/>
      <c r="Q998" s="83"/>
      <c r="R998" s="530"/>
      <c r="S998" s="531"/>
      <c r="T998" s="24"/>
      <c r="U998" s="24"/>
      <c r="V998" s="26"/>
      <c r="W998" s="484"/>
      <c r="X998" s="56"/>
      <c r="Y998" s="526"/>
      <c r="Z998" s="213" t="s">
        <v>30</v>
      </c>
      <c r="AA998" s="74">
        <v>5.0</v>
      </c>
      <c r="AB998" s="522" t="s">
        <v>31</v>
      </c>
      <c r="AC998" s="45">
        <f>ROUND(ROUND(ROUND(ROUND(H944*M980,0)*Q992,0)*V995,0)*Y997,0)-AA998</f>
        <v>366</v>
      </c>
      <c r="AD998" s="79"/>
    </row>
    <row r="999" ht="16.5" customHeight="1">
      <c r="A999" s="29">
        <v>61.0</v>
      </c>
      <c r="B999" s="29">
        <v>1784.0</v>
      </c>
      <c r="C999" s="518" t="s">
        <v>8954</v>
      </c>
      <c r="D999" s="389"/>
      <c r="E999" s="389"/>
      <c r="F999" s="527"/>
      <c r="G999" s="527"/>
      <c r="H999" s="527"/>
      <c r="I999" s="532"/>
      <c r="J999" s="94"/>
      <c r="K999" s="140"/>
      <c r="L999" s="140"/>
      <c r="M999" s="8"/>
      <c r="N999" s="536"/>
      <c r="O999" s="83"/>
      <c r="P999" s="528"/>
      <c r="Q999" s="486"/>
      <c r="R999" s="102" t="s">
        <v>329</v>
      </c>
      <c r="S999" s="487"/>
      <c r="T999" s="487"/>
      <c r="U999" s="83" t="s">
        <v>21</v>
      </c>
      <c r="V999" s="528">
        <v>0.85</v>
      </c>
      <c r="W999" s="37"/>
      <c r="X999" s="7"/>
      <c r="Y999" s="39"/>
      <c r="Z999" s="213"/>
      <c r="AA999" s="213"/>
      <c r="AB999" s="213"/>
      <c r="AC999" s="45">
        <f>ROUND(ROUND(ROUND(H944*M980,0)*Q992,0)*V999,0)</f>
        <v>530</v>
      </c>
      <c r="AD999" s="79"/>
    </row>
    <row r="1000" ht="16.5" customHeight="1">
      <c r="A1000" s="29">
        <v>61.0</v>
      </c>
      <c r="B1000" s="29">
        <v>2295.0</v>
      </c>
      <c r="C1000" s="518" t="s">
        <v>8955</v>
      </c>
      <c r="D1000" s="389"/>
      <c r="E1000" s="389"/>
      <c r="F1000" s="527"/>
      <c r="G1000" s="527"/>
      <c r="H1000" s="527"/>
      <c r="I1000" s="532"/>
      <c r="J1000" s="94"/>
      <c r="K1000" s="140"/>
      <c r="L1000" s="140"/>
      <c r="M1000" s="8"/>
      <c r="N1000" s="536"/>
      <c r="O1000" s="83"/>
      <c r="P1000" s="528"/>
      <c r="Q1000" s="528"/>
      <c r="R1000" s="482"/>
      <c r="U1000" s="83"/>
      <c r="V1000" s="528"/>
      <c r="W1000" s="227"/>
      <c r="X1000" s="22"/>
      <c r="Y1000" s="109"/>
      <c r="Z1000" s="213" t="s">
        <v>30</v>
      </c>
      <c r="AA1000" s="74">
        <v>5.0</v>
      </c>
      <c r="AB1000" s="522" t="s">
        <v>31</v>
      </c>
      <c r="AC1000" s="45">
        <f>ROUND(ROUND(ROUND(H944*M980,0)*Q992,0)*V999,0)-AA1000</f>
        <v>525</v>
      </c>
      <c r="AD1000" s="79"/>
    </row>
    <row r="1001" ht="16.5" customHeight="1">
      <c r="A1001" s="29">
        <v>61.0</v>
      </c>
      <c r="B1001" s="29">
        <v>2296.0</v>
      </c>
      <c r="C1001" s="518" t="s">
        <v>8956</v>
      </c>
      <c r="D1001" s="389"/>
      <c r="E1001" s="389"/>
      <c r="F1001" s="527"/>
      <c r="G1001" s="527"/>
      <c r="H1001" s="527"/>
      <c r="I1001" s="532"/>
      <c r="J1001" s="94"/>
      <c r="K1001" s="140"/>
      <c r="L1001" s="140"/>
      <c r="M1001" s="8"/>
      <c r="N1001" s="254"/>
      <c r="O1001" s="83"/>
      <c r="P1001" s="528"/>
      <c r="Q1001" s="528"/>
      <c r="R1001" s="482"/>
      <c r="U1001" s="99"/>
      <c r="V1001" s="529"/>
      <c r="W1001" s="524" t="s">
        <v>20</v>
      </c>
      <c r="X1001" s="41" t="s">
        <v>21</v>
      </c>
      <c r="Y1001" s="86">
        <v>0.85</v>
      </c>
      <c r="Z1001" s="75"/>
      <c r="AA1001" s="213"/>
      <c r="AB1001" s="213"/>
      <c r="AC1001" s="45">
        <f>ROUND(ROUND(ROUND(ROUND(H944*M980,0)*Q992,0)*V999,0)*Y1001,0)</f>
        <v>451</v>
      </c>
      <c r="AD1001" s="79"/>
    </row>
    <row r="1002" ht="16.5" customHeight="1">
      <c r="A1002" s="29">
        <v>61.0</v>
      </c>
      <c r="B1002" s="29">
        <v>2297.0</v>
      </c>
      <c r="C1002" s="518" t="s">
        <v>8957</v>
      </c>
      <c r="D1002" s="389"/>
      <c r="E1002" s="389"/>
      <c r="F1002" s="527"/>
      <c r="G1002" s="527"/>
      <c r="H1002" s="527"/>
      <c r="I1002" s="532"/>
      <c r="J1002" s="94"/>
      <c r="K1002" s="140"/>
      <c r="L1002" s="140"/>
      <c r="M1002" s="8"/>
      <c r="N1002" s="536"/>
      <c r="O1002" s="83"/>
      <c r="P1002" s="83"/>
      <c r="Q1002" s="83"/>
      <c r="R1002" s="484"/>
      <c r="S1002" s="232"/>
      <c r="T1002" s="232"/>
      <c r="U1002" s="24"/>
      <c r="V1002" s="26"/>
      <c r="W1002" s="484"/>
      <c r="X1002" s="56"/>
      <c r="Y1002" s="526"/>
      <c r="Z1002" s="213" t="s">
        <v>30</v>
      </c>
      <c r="AA1002" s="74">
        <v>5.0</v>
      </c>
      <c r="AB1002" s="522" t="s">
        <v>31</v>
      </c>
      <c r="AC1002" s="45">
        <f>ROUND(ROUND(ROUND(ROUND(H944*M980,0)*Q992,0)*V999,0)*Y1001,0)-AA1002</f>
        <v>446</v>
      </c>
      <c r="AD1002" s="79"/>
    </row>
    <row r="1003" ht="16.5" customHeight="1">
      <c r="A1003" s="29">
        <v>61.0</v>
      </c>
      <c r="B1003" s="29">
        <v>2298.0</v>
      </c>
      <c r="C1003" s="518" t="s">
        <v>8958</v>
      </c>
      <c r="D1003" s="389"/>
      <c r="E1003" s="389"/>
      <c r="F1003" s="527"/>
      <c r="G1003" s="527"/>
      <c r="H1003" s="527"/>
      <c r="I1003" s="532"/>
      <c r="J1003" s="94"/>
      <c r="K1003" s="140"/>
      <c r="L1003" s="140"/>
      <c r="M1003" s="8"/>
      <c r="N1003" s="536"/>
      <c r="O1003" s="102" t="s">
        <v>27</v>
      </c>
      <c r="P1003" s="533"/>
      <c r="Q1003" s="533"/>
      <c r="R1003" s="520"/>
      <c r="S1003" s="38"/>
      <c r="T1003" s="38"/>
      <c r="U1003" s="38"/>
      <c r="V1003" s="6"/>
      <c r="W1003" s="37"/>
      <c r="X1003" s="7"/>
      <c r="Y1003" s="39"/>
      <c r="Z1003" s="213"/>
      <c r="AA1003" s="213"/>
      <c r="AB1003" s="213"/>
      <c r="AC1003" s="45">
        <f>ROUND(ROUND(H944*M980,0)*Q1004,0)</f>
        <v>446</v>
      </c>
      <c r="AD1003" s="79"/>
    </row>
    <row r="1004" ht="16.5" customHeight="1">
      <c r="A1004" s="29">
        <v>61.0</v>
      </c>
      <c r="B1004" s="29">
        <v>2299.0</v>
      </c>
      <c r="C1004" s="518" t="s">
        <v>8959</v>
      </c>
      <c r="D1004" s="389"/>
      <c r="E1004" s="389"/>
      <c r="F1004" s="527"/>
      <c r="G1004" s="527"/>
      <c r="H1004" s="527"/>
      <c r="I1004" s="532"/>
      <c r="J1004" s="94"/>
      <c r="K1004" s="140"/>
      <c r="L1004" s="140"/>
      <c r="M1004" s="8"/>
      <c r="N1004" s="535"/>
      <c r="O1004" s="482"/>
      <c r="P1004" s="83" t="s">
        <v>21</v>
      </c>
      <c r="Q1004" s="528">
        <v>0.5</v>
      </c>
      <c r="R1004" s="521"/>
      <c r="S1004" s="53"/>
      <c r="T1004" s="53"/>
      <c r="U1004" s="53"/>
      <c r="V1004" s="14"/>
      <c r="W1004" s="52"/>
      <c r="X1004" s="8"/>
      <c r="Y1004" s="109"/>
      <c r="Z1004" s="213" t="s">
        <v>30</v>
      </c>
      <c r="AA1004" s="74">
        <v>5.0</v>
      </c>
      <c r="AB1004" s="522" t="s">
        <v>31</v>
      </c>
      <c r="AC1004" s="45">
        <f>ROUND(ROUND(H944*M980,0)*Q1004,0)-AA1004</f>
        <v>441</v>
      </c>
      <c r="AD1004" s="79"/>
    </row>
    <row r="1005" ht="16.5" customHeight="1">
      <c r="A1005" s="29">
        <v>61.0</v>
      </c>
      <c r="B1005" s="29">
        <v>2300.0</v>
      </c>
      <c r="C1005" s="518" t="s">
        <v>8960</v>
      </c>
      <c r="D1005" s="389"/>
      <c r="E1005" s="389"/>
      <c r="F1005" s="527"/>
      <c r="G1005" s="527"/>
      <c r="H1005" s="527"/>
      <c r="I1005" s="532"/>
      <c r="J1005" s="94"/>
      <c r="K1005" s="140"/>
      <c r="L1005" s="140"/>
      <c r="M1005" s="8"/>
      <c r="N1005" s="535"/>
      <c r="O1005" s="482"/>
      <c r="P1005" s="14"/>
      <c r="Q1005" s="14"/>
      <c r="R1005" s="521"/>
      <c r="S1005" s="53"/>
      <c r="T1005" s="53"/>
      <c r="U1005" s="53"/>
      <c r="V1005" s="14"/>
      <c r="W1005" s="524" t="s">
        <v>20</v>
      </c>
      <c r="X1005" s="41" t="s">
        <v>21</v>
      </c>
      <c r="Y1005" s="86">
        <v>0.85</v>
      </c>
      <c r="Z1005" s="75"/>
      <c r="AA1005" s="213"/>
      <c r="AB1005" s="213"/>
      <c r="AC1005" s="45">
        <f>ROUND(ROUND(ROUND(H944*M980,0)*Q1004,0)*Y1005,0)</f>
        <v>379</v>
      </c>
      <c r="AD1005" s="79"/>
    </row>
    <row r="1006" ht="16.5" customHeight="1">
      <c r="A1006" s="29">
        <v>61.0</v>
      </c>
      <c r="B1006" s="29">
        <v>2301.0</v>
      </c>
      <c r="C1006" s="518" t="s">
        <v>8961</v>
      </c>
      <c r="D1006" s="389"/>
      <c r="E1006" s="389"/>
      <c r="F1006" s="527"/>
      <c r="G1006" s="527"/>
      <c r="H1006" s="527"/>
      <c r="I1006" s="532"/>
      <c r="J1006" s="94"/>
      <c r="K1006" s="140"/>
      <c r="L1006" s="140"/>
      <c r="M1006" s="8"/>
      <c r="N1006" s="535"/>
      <c r="O1006" s="14"/>
      <c r="P1006" s="83"/>
      <c r="Q1006" s="83"/>
      <c r="R1006" s="525"/>
      <c r="S1006" s="180"/>
      <c r="T1006" s="180"/>
      <c r="U1006" s="180"/>
      <c r="V1006" s="21"/>
      <c r="W1006" s="484"/>
      <c r="X1006" s="56"/>
      <c r="Y1006" s="526"/>
      <c r="Z1006" s="213" t="s">
        <v>30</v>
      </c>
      <c r="AA1006" s="74">
        <v>5.0</v>
      </c>
      <c r="AB1006" s="522" t="s">
        <v>31</v>
      </c>
      <c r="AC1006" s="45">
        <f>ROUND(ROUND(ROUND(H944*M980,0)*Q1004,0)*Y1005,0)-AA1006</f>
        <v>374</v>
      </c>
      <c r="AD1006" s="79"/>
    </row>
    <row r="1007" ht="16.5" customHeight="1">
      <c r="A1007" s="29">
        <v>61.0</v>
      </c>
      <c r="B1007" s="29">
        <v>2302.0</v>
      </c>
      <c r="C1007" s="518" t="s">
        <v>8962</v>
      </c>
      <c r="D1007" s="389"/>
      <c r="E1007" s="389"/>
      <c r="F1007" s="527"/>
      <c r="G1007" s="527"/>
      <c r="H1007" s="527"/>
      <c r="I1007" s="532"/>
      <c r="J1007" s="94"/>
      <c r="K1007" s="140"/>
      <c r="L1007" s="140"/>
      <c r="M1007" s="8"/>
      <c r="N1007" s="536"/>
      <c r="O1007" s="14"/>
      <c r="P1007" s="14"/>
      <c r="Q1007" s="14"/>
      <c r="R1007" s="102" t="s">
        <v>326</v>
      </c>
      <c r="S1007" s="487"/>
      <c r="T1007" s="487"/>
      <c r="U1007" s="41" t="s">
        <v>21</v>
      </c>
      <c r="V1007" s="60">
        <v>0.7</v>
      </c>
      <c r="W1007" s="37"/>
      <c r="X1007" s="7"/>
      <c r="Y1007" s="39"/>
      <c r="Z1007" s="213"/>
      <c r="AA1007" s="213"/>
      <c r="AB1007" s="213"/>
      <c r="AC1007" s="45">
        <f>ROUND(ROUND(ROUND(H944*M980,0)*Q1004,0)*V1007,0)</f>
        <v>312</v>
      </c>
      <c r="AD1007" s="79"/>
    </row>
    <row r="1008" ht="16.5" customHeight="1">
      <c r="A1008" s="29">
        <v>61.0</v>
      </c>
      <c r="B1008" s="29">
        <v>2303.0</v>
      </c>
      <c r="C1008" s="518" t="s">
        <v>8963</v>
      </c>
      <c r="D1008" s="389"/>
      <c r="E1008" s="389"/>
      <c r="F1008" s="527"/>
      <c r="G1008" s="527"/>
      <c r="H1008" s="527"/>
      <c r="I1008" s="532"/>
      <c r="J1008" s="94"/>
      <c r="K1008" s="140"/>
      <c r="L1008" s="140"/>
      <c r="M1008" s="8"/>
      <c r="N1008" s="536"/>
      <c r="O1008" s="14"/>
      <c r="P1008" s="14"/>
      <c r="Q1008" s="14"/>
      <c r="R1008" s="482"/>
      <c r="U1008" s="83"/>
      <c r="V1008" s="528"/>
      <c r="W1008" s="227"/>
      <c r="X1008" s="22"/>
      <c r="Y1008" s="109"/>
      <c r="Z1008" s="213" t="s">
        <v>30</v>
      </c>
      <c r="AA1008" s="74">
        <v>5.0</v>
      </c>
      <c r="AB1008" s="522" t="s">
        <v>31</v>
      </c>
      <c r="AC1008" s="45">
        <f>ROUND(ROUND(ROUND(H944*M980,0)*Q1004,0)*V1007,0)-AA1008</f>
        <v>307</v>
      </c>
      <c r="AD1008" s="79"/>
    </row>
    <row r="1009" ht="16.5" customHeight="1">
      <c r="A1009" s="29">
        <v>61.0</v>
      </c>
      <c r="B1009" s="29">
        <v>2304.0</v>
      </c>
      <c r="C1009" s="518" t="s">
        <v>8964</v>
      </c>
      <c r="D1009" s="389"/>
      <c r="E1009" s="389"/>
      <c r="F1009" s="527"/>
      <c r="G1009" s="527"/>
      <c r="H1009" s="527"/>
      <c r="I1009" s="532"/>
      <c r="J1009" s="94"/>
      <c r="K1009" s="140"/>
      <c r="L1009" s="140"/>
      <c r="M1009" s="8"/>
      <c r="N1009" s="254"/>
      <c r="O1009" s="83"/>
      <c r="P1009" s="83"/>
      <c r="R1009" s="482"/>
      <c r="U1009" s="99"/>
      <c r="V1009" s="529"/>
      <c r="W1009" s="524" t="s">
        <v>20</v>
      </c>
      <c r="X1009" s="41" t="s">
        <v>21</v>
      </c>
      <c r="Y1009" s="86">
        <v>0.85</v>
      </c>
      <c r="Z1009" s="75"/>
      <c r="AA1009" s="213"/>
      <c r="AB1009" s="213"/>
      <c r="AC1009" s="45">
        <f>ROUND(ROUND(ROUND(ROUND(H944*M980,0)*Q1004,0)*V1007,0)*Y1009,0)</f>
        <v>265</v>
      </c>
      <c r="AD1009" s="79"/>
    </row>
    <row r="1010" ht="16.5" customHeight="1">
      <c r="A1010" s="29">
        <v>61.0</v>
      </c>
      <c r="B1010" s="29">
        <v>2305.0</v>
      </c>
      <c r="C1010" s="518" t="s">
        <v>8965</v>
      </c>
      <c r="D1010" s="389"/>
      <c r="E1010" s="389"/>
      <c r="F1010" s="527"/>
      <c r="G1010" s="527"/>
      <c r="H1010" s="527"/>
      <c r="I1010" s="532"/>
      <c r="J1010" s="94"/>
      <c r="K1010" s="140"/>
      <c r="L1010" s="140"/>
      <c r="M1010" s="8"/>
      <c r="N1010" s="254"/>
      <c r="O1010" s="83"/>
      <c r="P1010" s="83"/>
      <c r="Q1010" s="83"/>
      <c r="R1010" s="530"/>
      <c r="S1010" s="531"/>
      <c r="T1010" s="24"/>
      <c r="U1010" s="24"/>
      <c r="V1010" s="26"/>
      <c r="W1010" s="484"/>
      <c r="X1010" s="56"/>
      <c r="Y1010" s="526"/>
      <c r="Z1010" s="213" t="s">
        <v>30</v>
      </c>
      <c r="AA1010" s="74">
        <v>5.0</v>
      </c>
      <c r="AB1010" s="522" t="s">
        <v>31</v>
      </c>
      <c r="AC1010" s="45">
        <f>ROUND(ROUND(ROUND(ROUND(H944*M980,0)*Q1004,0)*V1007,0)*Y1009,0)-AA1010</f>
        <v>260</v>
      </c>
      <c r="AD1010" s="79"/>
    </row>
    <row r="1011" ht="16.5" customHeight="1">
      <c r="A1011" s="29">
        <v>61.0</v>
      </c>
      <c r="B1011" s="29">
        <v>2306.0</v>
      </c>
      <c r="C1011" s="518" t="s">
        <v>8966</v>
      </c>
      <c r="D1011" s="389"/>
      <c r="E1011" s="389"/>
      <c r="F1011" s="527"/>
      <c r="G1011" s="527"/>
      <c r="H1011" s="527"/>
      <c r="I1011" s="532"/>
      <c r="J1011" s="94"/>
      <c r="K1011" s="140"/>
      <c r="L1011" s="140"/>
      <c r="M1011" s="8"/>
      <c r="N1011" s="536"/>
      <c r="O1011" s="83"/>
      <c r="P1011" s="528"/>
      <c r="Q1011" s="486"/>
      <c r="R1011" s="102" t="s">
        <v>329</v>
      </c>
      <c r="S1011" s="487"/>
      <c r="T1011" s="487"/>
      <c r="U1011" s="83" t="s">
        <v>21</v>
      </c>
      <c r="V1011" s="528">
        <v>0.85</v>
      </c>
      <c r="W1011" s="37"/>
      <c r="X1011" s="7"/>
      <c r="Y1011" s="39"/>
      <c r="Z1011" s="213"/>
      <c r="AA1011" s="213"/>
      <c r="AB1011" s="213"/>
      <c r="AC1011" s="45">
        <f>ROUND(ROUND(ROUND(H944*M980,0)*Q1004,0)*V1011,0)</f>
        <v>379</v>
      </c>
      <c r="AD1011" s="79"/>
    </row>
    <row r="1012" ht="16.5" customHeight="1">
      <c r="A1012" s="29">
        <v>61.0</v>
      </c>
      <c r="B1012" s="29">
        <v>2307.0</v>
      </c>
      <c r="C1012" s="518" t="s">
        <v>8967</v>
      </c>
      <c r="D1012" s="389"/>
      <c r="E1012" s="389"/>
      <c r="F1012" s="527"/>
      <c r="G1012" s="527"/>
      <c r="H1012" s="527"/>
      <c r="I1012" s="532"/>
      <c r="J1012" s="94"/>
      <c r="K1012" s="140"/>
      <c r="L1012" s="140"/>
      <c r="M1012" s="8"/>
      <c r="N1012" s="536"/>
      <c r="O1012" s="83"/>
      <c r="P1012" s="528"/>
      <c r="Q1012" s="528"/>
      <c r="R1012" s="482"/>
      <c r="U1012" s="83"/>
      <c r="V1012" s="528"/>
      <c r="W1012" s="227"/>
      <c r="X1012" s="22"/>
      <c r="Y1012" s="109"/>
      <c r="Z1012" s="213" t="s">
        <v>30</v>
      </c>
      <c r="AA1012" s="74">
        <v>5.0</v>
      </c>
      <c r="AB1012" s="522" t="s">
        <v>31</v>
      </c>
      <c r="AC1012" s="45">
        <f>ROUND(ROUND(ROUND(H944*M980,0)*Q1004,0)*V1011,0)-AA1012</f>
        <v>374</v>
      </c>
      <c r="AD1012" s="79"/>
    </row>
    <row r="1013" ht="16.5" customHeight="1">
      <c r="A1013" s="29">
        <v>61.0</v>
      </c>
      <c r="B1013" s="29">
        <v>2308.0</v>
      </c>
      <c r="C1013" s="518" t="s">
        <v>8968</v>
      </c>
      <c r="D1013" s="389"/>
      <c r="E1013" s="389"/>
      <c r="F1013" s="527"/>
      <c r="G1013" s="527"/>
      <c r="H1013" s="527"/>
      <c r="I1013" s="532"/>
      <c r="J1013" s="94"/>
      <c r="K1013" s="140"/>
      <c r="L1013" s="140"/>
      <c r="M1013" s="8"/>
      <c r="N1013" s="254"/>
      <c r="O1013" s="83"/>
      <c r="P1013" s="528"/>
      <c r="Q1013" s="528"/>
      <c r="R1013" s="482"/>
      <c r="U1013" s="99"/>
      <c r="V1013" s="529"/>
      <c r="W1013" s="524" t="s">
        <v>20</v>
      </c>
      <c r="X1013" s="41" t="s">
        <v>21</v>
      </c>
      <c r="Y1013" s="86">
        <v>0.85</v>
      </c>
      <c r="Z1013" s="75"/>
      <c r="AA1013" s="213"/>
      <c r="AB1013" s="213"/>
      <c r="AC1013" s="45">
        <f>ROUND(ROUND(ROUND(ROUND(H944*M980,0)*Q1004,0)*V1011,0)*Y1013,0)</f>
        <v>322</v>
      </c>
      <c r="AD1013" s="79"/>
    </row>
    <row r="1014" ht="16.5" customHeight="1">
      <c r="A1014" s="29">
        <v>61.0</v>
      </c>
      <c r="B1014" s="29">
        <v>2309.0</v>
      </c>
      <c r="C1014" s="518" t="s">
        <v>8969</v>
      </c>
      <c r="D1014" s="541"/>
      <c r="E1014" s="389"/>
      <c r="F1014" s="542"/>
      <c r="G1014" s="527"/>
      <c r="H1014" s="527"/>
      <c r="I1014" s="532"/>
      <c r="J1014" s="94"/>
      <c r="K1014" s="140"/>
      <c r="L1014" s="140"/>
      <c r="M1014" s="8"/>
      <c r="N1014" s="537"/>
      <c r="O1014" s="83"/>
      <c r="P1014" s="83"/>
      <c r="Q1014" s="83"/>
      <c r="R1014" s="484"/>
      <c r="S1014" s="232"/>
      <c r="T1014" s="232"/>
      <c r="U1014" s="24"/>
      <c r="V1014" s="26"/>
      <c r="W1014" s="484"/>
      <c r="X1014" s="56"/>
      <c r="Y1014" s="526"/>
      <c r="Z1014" s="213" t="s">
        <v>30</v>
      </c>
      <c r="AA1014" s="74">
        <v>5.0</v>
      </c>
      <c r="AB1014" s="522" t="s">
        <v>31</v>
      </c>
      <c r="AC1014" s="45">
        <f>ROUND(ROUND(ROUND(ROUND(H944*M980,0)*Q1004,0)*V1011,0)*Y1013,0)-AA1014</f>
        <v>317</v>
      </c>
      <c r="AD1014" s="79"/>
    </row>
    <row r="1015" ht="16.5" customHeight="1">
      <c r="A1015" s="29">
        <v>61.0</v>
      </c>
      <c r="B1015" s="29">
        <v>1511.0</v>
      </c>
      <c r="C1015" s="518" t="s">
        <v>8970</v>
      </c>
      <c r="D1015" s="389" t="s">
        <v>8971</v>
      </c>
      <c r="E1015" s="206" t="s">
        <v>8972</v>
      </c>
      <c r="F1015" s="102" t="s">
        <v>8973</v>
      </c>
      <c r="G1015" s="102" t="s">
        <v>8974</v>
      </c>
      <c r="H1015" s="169"/>
      <c r="I1015" s="519"/>
      <c r="J1015" s="168"/>
      <c r="K1015" s="152"/>
      <c r="L1015" s="152"/>
      <c r="M1015" s="7"/>
      <c r="N1015" s="37"/>
      <c r="O1015" s="7"/>
      <c r="P1015" s="7"/>
      <c r="Q1015" s="7"/>
      <c r="R1015" s="520"/>
      <c r="S1015" s="38"/>
      <c r="T1015" s="38"/>
      <c r="U1015" s="6"/>
      <c r="V1015" s="7"/>
      <c r="W1015" s="37"/>
      <c r="X1015" s="7"/>
      <c r="Y1015" s="39"/>
      <c r="Z1015" s="213"/>
      <c r="AA1015" s="213"/>
      <c r="AB1015" s="213"/>
      <c r="AC1015" s="45">
        <f>ROUND(H1016,0)</f>
        <v>830</v>
      </c>
      <c r="AD1015" s="79"/>
    </row>
    <row r="1016" ht="16.5" customHeight="1">
      <c r="A1016" s="29">
        <v>61.0</v>
      </c>
      <c r="B1016" s="29">
        <v>2310.0</v>
      </c>
      <c r="C1016" s="518" t="s">
        <v>8975</v>
      </c>
      <c r="D1016" s="481"/>
      <c r="E1016" s="481"/>
      <c r="F1016" s="482"/>
      <c r="G1016" s="482"/>
      <c r="H1016" s="50">
        <v>830.0</v>
      </c>
      <c r="I1016" s="8" t="s">
        <v>9</v>
      </c>
      <c r="J1016" s="94"/>
      <c r="K1016" s="140"/>
      <c r="L1016" s="140"/>
      <c r="M1016" s="8"/>
      <c r="N1016" s="52"/>
      <c r="O1016" s="8"/>
      <c r="P1016" s="8"/>
      <c r="Q1016" s="8"/>
      <c r="R1016" s="521"/>
      <c r="S1016" s="53"/>
      <c r="T1016" s="53"/>
      <c r="U1016" s="14"/>
      <c r="V1016" s="8"/>
      <c r="W1016" s="52"/>
      <c r="X1016" s="8"/>
      <c r="Y1016" s="109"/>
      <c r="Z1016" s="213" t="s">
        <v>30</v>
      </c>
      <c r="AA1016" s="74">
        <v>5.0</v>
      </c>
      <c r="AB1016" s="522" t="s">
        <v>31</v>
      </c>
      <c r="AC1016" s="45">
        <f>ROUND(H1016,0)-AA1016</f>
        <v>825</v>
      </c>
      <c r="AD1016" s="79"/>
    </row>
    <row r="1017" ht="16.5" customHeight="1">
      <c r="A1017" s="29">
        <v>61.0</v>
      </c>
      <c r="B1017" s="29">
        <v>2311.0</v>
      </c>
      <c r="C1017" s="518" t="s">
        <v>8976</v>
      </c>
      <c r="D1017" s="481"/>
      <c r="E1017" s="481"/>
      <c r="F1017" s="482"/>
      <c r="G1017" s="482"/>
      <c r="H1017" s="14"/>
      <c r="I1017" s="14"/>
      <c r="J1017" s="94"/>
      <c r="K1017" s="140"/>
      <c r="L1017" s="140"/>
      <c r="M1017" s="8"/>
      <c r="N1017" s="52"/>
      <c r="O1017" s="8"/>
      <c r="P1017" s="8"/>
      <c r="Q1017" s="8"/>
      <c r="R1017" s="521"/>
      <c r="S1017" s="53"/>
      <c r="T1017" s="53"/>
      <c r="U1017" s="14"/>
      <c r="V1017" s="54"/>
      <c r="W1017" s="524" t="s">
        <v>20</v>
      </c>
      <c r="X1017" s="41" t="s">
        <v>21</v>
      </c>
      <c r="Y1017" s="86">
        <v>0.85</v>
      </c>
      <c r="Z1017" s="75"/>
      <c r="AA1017" s="213"/>
      <c r="AB1017" s="213"/>
      <c r="AC1017" s="45">
        <f>ROUND(H1016*Y1017,0)</f>
        <v>706</v>
      </c>
      <c r="AD1017" s="79"/>
    </row>
    <row r="1018" ht="16.5" customHeight="1">
      <c r="A1018" s="29">
        <v>61.0</v>
      </c>
      <c r="B1018" s="29">
        <v>2312.0</v>
      </c>
      <c r="C1018" s="518" t="s">
        <v>8977</v>
      </c>
      <c r="D1018" s="481"/>
      <c r="E1018" s="481"/>
      <c r="F1018" s="523"/>
      <c r="G1018" s="174"/>
      <c r="H1018" s="174"/>
      <c r="I1018" s="174"/>
      <c r="J1018" s="94"/>
      <c r="K1018" s="140"/>
      <c r="L1018" s="140"/>
      <c r="M1018" s="8"/>
      <c r="N1018" s="52"/>
      <c r="O1018" s="8"/>
      <c r="P1018" s="8"/>
      <c r="Q1018" s="8"/>
      <c r="R1018" s="525"/>
      <c r="S1018" s="180"/>
      <c r="T1018" s="180"/>
      <c r="U1018" s="21"/>
      <c r="V1018" s="109"/>
      <c r="W1018" s="484"/>
      <c r="X1018" s="56"/>
      <c r="Y1018" s="526"/>
      <c r="Z1018" s="213" t="s">
        <v>30</v>
      </c>
      <c r="AA1018" s="74">
        <v>5.0</v>
      </c>
      <c r="AB1018" s="522" t="s">
        <v>31</v>
      </c>
      <c r="AC1018" s="45">
        <f>ROUND(H1016*Y1017,0)-AA1018</f>
        <v>701</v>
      </c>
      <c r="AD1018" s="79"/>
    </row>
    <row r="1019" ht="16.5" customHeight="1">
      <c r="A1019" s="29">
        <v>61.0</v>
      </c>
      <c r="B1019" s="29">
        <v>1512.0</v>
      </c>
      <c r="C1019" s="518" t="s">
        <v>8978</v>
      </c>
      <c r="D1019" s="231"/>
      <c r="E1019" s="231"/>
      <c r="F1019" s="532"/>
      <c r="G1019" s="527"/>
      <c r="H1019" s="14"/>
      <c r="I1019" s="14"/>
      <c r="J1019" s="94"/>
      <c r="K1019" s="140"/>
      <c r="L1019" s="140"/>
      <c r="M1019" s="8"/>
      <c r="N1019" s="52"/>
      <c r="O1019" s="8"/>
      <c r="P1019" s="8"/>
      <c r="Q1019" s="8"/>
      <c r="R1019" s="102" t="s">
        <v>326</v>
      </c>
      <c r="S1019" s="487"/>
      <c r="T1019" s="487"/>
      <c r="U1019" s="41" t="s">
        <v>21</v>
      </c>
      <c r="V1019" s="60">
        <v>0.7</v>
      </c>
      <c r="W1019" s="37"/>
      <c r="X1019" s="7"/>
      <c r="Y1019" s="39"/>
      <c r="Z1019" s="213"/>
      <c r="AA1019" s="213"/>
      <c r="AB1019" s="213"/>
      <c r="AC1019" s="45">
        <f>ROUND(H1016*V1019,0)</f>
        <v>581</v>
      </c>
      <c r="AD1019" s="79"/>
    </row>
    <row r="1020" ht="16.5" customHeight="1">
      <c r="A1020" s="29">
        <v>61.0</v>
      </c>
      <c r="B1020" s="29">
        <v>2313.0</v>
      </c>
      <c r="C1020" s="518" t="s">
        <v>8979</v>
      </c>
      <c r="D1020" s="231"/>
      <c r="E1020" s="231"/>
      <c r="F1020" s="532"/>
      <c r="G1020" s="527"/>
      <c r="H1020" s="8"/>
      <c r="I1020" s="144"/>
      <c r="J1020" s="94"/>
      <c r="K1020" s="140"/>
      <c r="L1020" s="140"/>
      <c r="M1020" s="8"/>
      <c r="N1020" s="52"/>
      <c r="O1020" s="8"/>
      <c r="P1020" s="8"/>
      <c r="Q1020" s="8"/>
      <c r="R1020" s="482"/>
      <c r="U1020" s="83"/>
      <c r="V1020" s="528"/>
      <c r="W1020" s="227"/>
      <c r="X1020" s="22"/>
      <c r="Y1020" s="109"/>
      <c r="Z1020" s="213" t="s">
        <v>30</v>
      </c>
      <c r="AA1020" s="74">
        <v>5.0</v>
      </c>
      <c r="AB1020" s="522" t="s">
        <v>31</v>
      </c>
      <c r="AC1020" s="45">
        <f>ROUND(H1016*V1019,0)-AA1020</f>
        <v>576</v>
      </c>
      <c r="AD1020" s="79"/>
    </row>
    <row r="1021" ht="16.5" customHeight="1">
      <c r="A1021" s="29">
        <v>61.0</v>
      </c>
      <c r="B1021" s="29">
        <v>2314.0</v>
      </c>
      <c r="C1021" s="518" t="s">
        <v>8980</v>
      </c>
      <c r="D1021" s="389"/>
      <c r="E1021" s="231"/>
      <c r="F1021" s="543"/>
      <c r="G1021" s="113"/>
      <c r="H1021" s="8"/>
      <c r="I1021" s="144"/>
      <c r="J1021" s="94"/>
      <c r="K1021" s="140"/>
      <c r="L1021" s="140"/>
      <c r="M1021" s="8"/>
      <c r="N1021" s="52"/>
      <c r="O1021" s="8"/>
      <c r="P1021" s="8"/>
      <c r="Q1021" s="8"/>
      <c r="R1021" s="482"/>
      <c r="U1021" s="99"/>
      <c r="V1021" s="529"/>
      <c r="W1021" s="524" t="s">
        <v>20</v>
      </c>
      <c r="X1021" s="41" t="s">
        <v>21</v>
      </c>
      <c r="Y1021" s="86">
        <v>0.85</v>
      </c>
      <c r="Z1021" s="75"/>
      <c r="AA1021" s="213"/>
      <c r="AB1021" s="213"/>
      <c r="AC1021" s="45">
        <f>ROUND(ROUND(H1016*V1019,0)*Y1021,0)</f>
        <v>494</v>
      </c>
      <c r="AD1021" s="79"/>
    </row>
    <row r="1022" ht="16.5" customHeight="1">
      <c r="A1022" s="29">
        <v>61.0</v>
      </c>
      <c r="B1022" s="29">
        <v>2315.0</v>
      </c>
      <c r="C1022" s="518" t="s">
        <v>8981</v>
      </c>
      <c r="D1022" s="389"/>
      <c r="E1022" s="231"/>
      <c r="F1022" s="543"/>
      <c r="G1022" s="113"/>
      <c r="H1022" s="8"/>
      <c r="I1022" s="144"/>
      <c r="J1022" s="94"/>
      <c r="K1022" s="140"/>
      <c r="L1022" s="140"/>
      <c r="M1022" s="8"/>
      <c r="N1022" s="52"/>
      <c r="O1022" s="8"/>
      <c r="P1022" s="8"/>
      <c r="Q1022" s="8"/>
      <c r="R1022" s="530"/>
      <c r="S1022" s="531"/>
      <c r="T1022" s="24"/>
      <c r="U1022" s="24"/>
      <c r="V1022" s="26"/>
      <c r="W1022" s="484"/>
      <c r="X1022" s="56"/>
      <c r="Y1022" s="526"/>
      <c r="Z1022" s="213" t="s">
        <v>30</v>
      </c>
      <c r="AA1022" s="74">
        <v>5.0</v>
      </c>
      <c r="AB1022" s="522" t="s">
        <v>31</v>
      </c>
      <c r="AC1022" s="45">
        <f>ROUND(ROUND(H1016*V1019,0)*Y1021,0)-AA1022</f>
        <v>489</v>
      </c>
      <c r="AD1022" s="79"/>
    </row>
    <row r="1023" ht="16.5" customHeight="1">
      <c r="A1023" s="29">
        <v>61.0</v>
      </c>
      <c r="B1023" s="29">
        <v>1785.0</v>
      </c>
      <c r="C1023" s="518" t="s">
        <v>8982</v>
      </c>
      <c r="D1023" s="389"/>
      <c r="E1023" s="231"/>
      <c r="F1023" s="543"/>
      <c r="G1023" s="113"/>
      <c r="H1023" s="8"/>
      <c r="I1023" s="144"/>
      <c r="J1023" s="94"/>
      <c r="K1023" s="140"/>
      <c r="L1023" s="140"/>
      <c r="M1023" s="8"/>
      <c r="N1023" s="52"/>
      <c r="O1023" s="8"/>
      <c r="P1023" s="8"/>
      <c r="Q1023" s="54"/>
      <c r="R1023" s="102" t="s">
        <v>329</v>
      </c>
      <c r="S1023" s="487"/>
      <c r="T1023" s="487"/>
      <c r="U1023" s="83" t="s">
        <v>21</v>
      </c>
      <c r="V1023" s="528">
        <v>0.85</v>
      </c>
      <c r="W1023" s="37"/>
      <c r="X1023" s="7"/>
      <c r="Y1023" s="39"/>
      <c r="Z1023" s="213"/>
      <c r="AA1023" s="213"/>
      <c r="AB1023" s="213"/>
      <c r="AC1023" s="45">
        <f>ROUND(H1016*V1023,0)</f>
        <v>706</v>
      </c>
      <c r="AD1023" s="79"/>
    </row>
    <row r="1024" ht="16.5" customHeight="1">
      <c r="A1024" s="29">
        <v>61.0</v>
      </c>
      <c r="B1024" s="29">
        <v>2316.0</v>
      </c>
      <c r="C1024" s="518" t="s">
        <v>8983</v>
      </c>
      <c r="D1024" s="389"/>
      <c r="E1024" s="231"/>
      <c r="F1024" s="543"/>
      <c r="G1024" s="113"/>
      <c r="H1024" s="8"/>
      <c r="I1024" s="144"/>
      <c r="J1024" s="94"/>
      <c r="K1024" s="140"/>
      <c r="L1024" s="140"/>
      <c r="M1024" s="8"/>
      <c r="N1024" s="52"/>
      <c r="O1024" s="8"/>
      <c r="P1024" s="8"/>
      <c r="Q1024" s="8"/>
      <c r="R1024" s="482"/>
      <c r="U1024" s="83"/>
      <c r="V1024" s="528"/>
      <c r="W1024" s="227"/>
      <c r="X1024" s="22"/>
      <c r="Y1024" s="109"/>
      <c r="Z1024" s="213" t="s">
        <v>30</v>
      </c>
      <c r="AA1024" s="74">
        <v>5.0</v>
      </c>
      <c r="AB1024" s="522" t="s">
        <v>31</v>
      </c>
      <c r="AC1024" s="45">
        <f>ROUND(H1016*V1023,0)-AA1024</f>
        <v>701</v>
      </c>
      <c r="AD1024" s="79"/>
    </row>
    <row r="1025" ht="16.5" customHeight="1">
      <c r="A1025" s="29">
        <v>61.0</v>
      </c>
      <c r="B1025" s="29">
        <v>2317.0</v>
      </c>
      <c r="C1025" s="518" t="s">
        <v>8984</v>
      </c>
      <c r="D1025" s="389"/>
      <c r="E1025" s="231"/>
      <c r="F1025" s="532"/>
      <c r="G1025" s="527"/>
      <c r="H1025" s="527"/>
      <c r="I1025" s="532"/>
      <c r="J1025" s="94"/>
      <c r="K1025" s="140"/>
      <c r="L1025" s="140"/>
      <c r="M1025" s="8"/>
      <c r="N1025" s="52"/>
      <c r="O1025" s="8"/>
      <c r="P1025" s="8"/>
      <c r="Q1025" s="8"/>
      <c r="R1025" s="482"/>
      <c r="U1025" s="99"/>
      <c r="V1025" s="529"/>
      <c r="W1025" s="524" t="s">
        <v>20</v>
      </c>
      <c r="X1025" s="41" t="s">
        <v>21</v>
      </c>
      <c r="Y1025" s="86">
        <v>0.85</v>
      </c>
      <c r="Z1025" s="75"/>
      <c r="AA1025" s="213"/>
      <c r="AB1025" s="213"/>
      <c r="AC1025" s="45">
        <f>ROUND(ROUND(H1016*V1023,0)*Y1025,0)</f>
        <v>600</v>
      </c>
      <c r="AD1025" s="79"/>
    </row>
    <row r="1026" ht="16.5" customHeight="1">
      <c r="A1026" s="29">
        <v>61.0</v>
      </c>
      <c r="B1026" s="29">
        <v>2318.0</v>
      </c>
      <c r="C1026" s="518" t="s">
        <v>8985</v>
      </c>
      <c r="D1026" s="389"/>
      <c r="E1026" s="231"/>
      <c r="F1026" s="532"/>
      <c r="G1026" s="527"/>
      <c r="H1026" s="527"/>
      <c r="I1026" s="532"/>
      <c r="J1026" s="94"/>
      <c r="K1026" s="140"/>
      <c r="L1026" s="140"/>
      <c r="M1026" s="8"/>
      <c r="N1026" s="227"/>
      <c r="O1026" s="22"/>
      <c r="P1026" s="22"/>
      <c r="Q1026" s="22"/>
      <c r="R1026" s="484"/>
      <c r="S1026" s="232"/>
      <c r="T1026" s="232"/>
      <c r="U1026" s="24"/>
      <c r="V1026" s="26"/>
      <c r="W1026" s="484"/>
      <c r="X1026" s="56"/>
      <c r="Y1026" s="526"/>
      <c r="Z1026" s="213" t="s">
        <v>30</v>
      </c>
      <c r="AA1026" s="74">
        <v>5.0</v>
      </c>
      <c r="AB1026" s="522" t="s">
        <v>31</v>
      </c>
      <c r="AC1026" s="45">
        <f>ROUND(ROUND(H1016*V1023,0)*Y1025,0)-AA1026</f>
        <v>595</v>
      </c>
      <c r="AD1026" s="79"/>
    </row>
    <row r="1027" ht="16.5" customHeight="1">
      <c r="A1027" s="29">
        <v>61.0</v>
      </c>
      <c r="B1027" s="29">
        <v>1513.0</v>
      </c>
      <c r="C1027" s="518" t="s">
        <v>8986</v>
      </c>
      <c r="D1027" s="389"/>
      <c r="E1027" s="389"/>
      <c r="F1027" s="532"/>
      <c r="G1027" s="527"/>
      <c r="H1027" s="527"/>
      <c r="I1027" s="532"/>
      <c r="J1027" s="94"/>
      <c r="K1027" s="140"/>
      <c r="L1027" s="140"/>
      <c r="M1027" s="8"/>
      <c r="N1027" s="206" t="s">
        <v>23</v>
      </c>
      <c r="O1027" s="102" t="s">
        <v>24</v>
      </c>
      <c r="P1027" s="533"/>
      <c r="Q1027" s="533"/>
      <c r="R1027" s="520"/>
      <c r="S1027" s="38"/>
      <c r="T1027" s="38"/>
      <c r="U1027" s="6"/>
      <c r="V1027" s="7"/>
      <c r="W1027" s="37"/>
      <c r="X1027" s="7"/>
      <c r="Y1027" s="39"/>
      <c r="Z1027" s="213"/>
      <c r="AA1027" s="213"/>
      <c r="AB1027" s="213"/>
      <c r="AC1027" s="45">
        <f>ROUND(H1016*Q1028,0)</f>
        <v>581</v>
      </c>
      <c r="AD1027" s="79"/>
    </row>
    <row r="1028" ht="16.5" customHeight="1">
      <c r="A1028" s="29">
        <v>61.0</v>
      </c>
      <c r="B1028" s="29">
        <v>2319.0</v>
      </c>
      <c r="C1028" s="518" t="s">
        <v>8987</v>
      </c>
      <c r="D1028" s="389"/>
      <c r="E1028" s="389"/>
      <c r="F1028" s="532"/>
      <c r="G1028" s="527"/>
      <c r="H1028" s="527"/>
      <c r="I1028" s="532"/>
      <c r="J1028" s="94"/>
      <c r="K1028" s="140"/>
      <c r="L1028" s="140"/>
      <c r="M1028" s="8"/>
      <c r="N1028" s="481"/>
      <c r="O1028" s="482"/>
      <c r="P1028" s="83" t="s">
        <v>21</v>
      </c>
      <c r="Q1028" s="528">
        <v>0.7</v>
      </c>
      <c r="R1028" s="521"/>
      <c r="S1028" s="53"/>
      <c r="T1028" s="53"/>
      <c r="U1028" s="14"/>
      <c r="V1028" s="8"/>
      <c r="W1028" s="52"/>
      <c r="X1028" s="8"/>
      <c r="Y1028" s="109"/>
      <c r="Z1028" s="213" t="s">
        <v>30</v>
      </c>
      <c r="AA1028" s="74">
        <v>5.0</v>
      </c>
      <c r="AB1028" s="522" t="s">
        <v>31</v>
      </c>
      <c r="AC1028" s="45">
        <f>ROUND(H1016*Q1028,0)-AA1028</f>
        <v>576</v>
      </c>
      <c r="AD1028" s="79"/>
    </row>
    <row r="1029" ht="16.5" customHeight="1">
      <c r="A1029" s="29">
        <v>61.0</v>
      </c>
      <c r="B1029" s="29">
        <v>2320.0</v>
      </c>
      <c r="C1029" s="518" t="s">
        <v>8988</v>
      </c>
      <c r="D1029" s="389"/>
      <c r="E1029" s="389"/>
      <c r="F1029" s="532"/>
      <c r="G1029" s="527"/>
      <c r="H1029" s="527"/>
      <c r="I1029" s="532"/>
      <c r="J1029" s="94"/>
      <c r="K1029" s="140"/>
      <c r="L1029" s="140"/>
      <c r="M1029" s="8"/>
      <c r="N1029" s="481"/>
      <c r="O1029" s="482"/>
      <c r="P1029" s="14"/>
      <c r="Q1029" s="14"/>
      <c r="R1029" s="521"/>
      <c r="S1029" s="53"/>
      <c r="T1029" s="53"/>
      <c r="U1029" s="14"/>
      <c r="V1029" s="54"/>
      <c r="W1029" s="524" t="s">
        <v>20</v>
      </c>
      <c r="X1029" s="41" t="s">
        <v>21</v>
      </c>
      <c r="Y1029" s="86">
        <v>0.85</v>
      </c>
      <c r="Z1029" s="75"/>
      <c r="AA1029" s="213"/>
      <c r="AB1029" s="213"/>
      <c r="AC1029" s="45">
        <f>ROUND(ROUND(H1016*Q1028,0)*Y1029,0)</f>
        <v>494</v>
      </c>
      <c r="AD1029" s="79"/>
    </row>
    <row r="1030" ht="16.5" customHeight="1">
      <c r="A1030" s="29">
        <v>61.0</v>
      </c>
      <c r="B1030" s="29">
        <v>2321.0</v>
      </c>
      <c r="C1030" s="518" t="s">
        <v>8989</v>
      </c>
      <c r="D1030" s="389"/>
      <c r="E1030" s="389"/>
      <c r="F1030" s="532"/>
      <c r="G1030" s="527"/>
      <c r="H1030" s="527"/>
      <c r="I1030" s="532"/>
      <c r="J1030" s="94"/>
      <c r="K1030" s="140"/>
      <c r="L1030" s="140"/>
      <c r="M1030" s="8"/>
      <c r="N1030" s="535"/>
      <c r="O1030" s="14"/>
      <c r="P1030" s="83"/>
      <c r="Q1030" s="83"/>
      <c r="R1030" s="525"/>
      <c r="S1030" s="180"/>
      <c r="T1030" s="180"/>
      <c r="U1030" s="21"/>
      <c r="V1030" s="109"/>
      <c r="W1030" s="484"/>
      <c r="X1030" s="56"/>
      <c r="Y1030" s="526"/>
      <c r="Z1030" s="213" t="s">
        <v>30</v>
      </c>
      <c r="AA1030" s="74">
        <v>5.0</v>
      </c>
      <c r="AB1030" s="522" t="s">
        <v>31</v>
      </c>
      <c r="AC1030" s="45">
        <f>ROUND(ROUND(H1016*Q1028,0)*Y1029,0)-AA1030</f>
        <v>489</v>
      </c>
      <c r="AD1030" s="79"/>
    </row>
    <row r="1031" ht="16.5" customHeight="1">
      <c r="A1031" s="29">
        <v>61.0</v>
      </c>
      <c r="B1031" s="29">
        <v>1514.0</v>
      </c>
      <c r="C1031" s="518" t="s">
        <v>8990</v>
      </c>
      <c r="D1031" s="389"/>
      <c r="E1031" s="389"/>
      <c r="F1031" s="532"/>
      <c r="G1031" s="527"/>
      <c r="H1031" s="527"/>
      <c r="I1031" s="532"/>
      <c r="J1031" s="94"/>
      <c r="K1031" s="140"/>
      <c r="L1031" s="140"/>
      <c r="M1031" s="8"/>
      <c r="N1031" s="536"/>
      <c r="O1031" s="14"/>
      <c r="P1031" s="14"/>
      <c r="Q1031" s="14"/>
      <c r="R1031" s="102" t="s">
        <v>326</v>
      </c>
      <c r="S1031" s="487"/>
      <c r="T1031" s="487"/>
      <c r="U1031" s="41" t="s">
        <v>21</v>
      </c>
      <c r="V1031" s="60">
        <v>0.7</v>
      </c>
      <c r="W1031" s="37"/>
      <c r="X1031" s="7"/>
      <c r="Y1031" s="39"/>
      <c r="Z1031" s="213"/>
      <c r="AA1031" s="213"/>
      <c r="AB1031" s="213"/>
      <c r="AC1031" s="45">
        <f>ROUND(ROUND(H1016*Q1028,0)*V1031,0)</f>
        <v>407</v>
      </c>
      <c r="AD1031" s="79"/>
    </row>
    <row r="1032" ht="16.5" customHeight="1">
      <c r="A1032" s="29">
        <v>61.0</v>
      </c>
      <c r="B1032" s="29">
        <v>2322.0</v>
      </c>
      <c r="C1032" s="518" t="s">
        <v>8991</v>
      </c>
      <c r="D1032" s="389"/>
      <c r="E1032" s="389"/>
      <c r="F1032" s="532"/>
      <c r="G1032" s="527"/>
      <c r="H1032" s="527"/>
      <c r="I1032" s="532"/>
      <c r="J1032" s="94"/>
      <c r="K1032" s="140"/>
      <c r="L1032" s="140"/>
      <c r="M1032" s="8"/>
      <c r="N1032" s="536"/>
      <c r="O1032" s="14"/>
      <c r="P1032" s="14"/>
      <c r="Q1032" s="14"/>
      <c r="R1032" s="482"/>
      <c r="U1032" s="83"/>
      <c r="V1032" s="528"/>
      <c r="W1032" s="227"/>
      <c r="X1032" s="22"/>
      <c r="Y1032" s="109"/>
      <c r="Z1032" s="213" t="s">
        <v>30</v>
      </c>
      <c r="AA1032" s="74">
        <v>5.0</v>
      </c>
      <c r="AB1032" s="522" t="s">
        <v>31</v>
      </c>
      <c r="AC1032" s="45">
        <f>ROUND(ROUND(H1016*Q1028,0)*V1031,0)-AA1032</f>
        <v>402</v>
      </c>
      <c r="AD1032" s="79"/>
    </row>
    <row r="1033" ht="16.5" customHeight="1">
      <c r="A1033" s="29">
        <v>61.0</v>
      </c>
      <c r="B1033" s="29">
        <v>2323.0</v>
      </c>
      <c r="C1033" s="518" t="s">
        <v>8992</v>
      </c>
      <c r="D1033" s="389"/>
      <c r="E1033" s="389"/>
      <c r="F1033" s="532"/>
      <c r="G1033" s="527"/>
      <c r="H1033" s="527"/>
      <c r="I1033" s="532"/>
      <c r="J1033" s="94"/>
      <c r="K1033" s="140"/>
      <c r="L1033" s="140"/>
      <c r="M1033" s="8"/>
      <c r="N1033" s="254"/>
      <c r="O1033" s="83"/>
      <c r="P1033" s="83"/>
      <c r="R1033" s="482"/>
      <c r="U1033" s="99"/>
      <c r="V1033" s="529"/>
      <c r="W1033" s="524" t="s">
        <v>20</v>
      </c>
      <c r="X1033" s="41" t="s">
        <v>21</v>
      </c>
      <c r="Y1033" s="86">
        <v>0.85</v>
      </c>
      <c r="Z1033" s="75"/>
      <c r="AA1033" s="213"/>
      <c r="AB1033" s="213"/>
      <c r="AC1033" s="45">
        <f>ROUND(ROUND(ROUND(H1016*Q1028,0)*V1031,0)*Y1033,0)</f>
        <v>346</v>
      </c>
      <c r="AD1033" s="79"/>
    </row>
    <row r="1034" ht="16.5" customHeight="1">
      <c r="A1034" s="29">
        <v>61.0</v>
      </c>
      <c r="B1034" s="29">
        <v>2324.0</v>
      </c>
      <c r="C1034" s="518" t="s">
        <v>8993</v>
      </c>
      <c r="D1034" s="389"/>
      <c r="E1034" s="389"/>
      <c r="F1034" s="532"/>
      <c r="G1034" s="527"/>
      <c r="H1034" s="527"/>
      <c r="I1034" s="532"/>
      <c r="J1034" s="94"/>
      <c r="K1034" s="140"/>
      <c r="L1034" s="140"/>
      <c r="M1034" s="8"/>
      <c r="N1034" s="254"/>
      <c r="O1034" s="83"/>
      <c r="P1034" s="83"/>
      <c r="Q1034" s="83"/>
      <c r="R1034" s="530"/>
      <c r="S1034" s="531"/>
      <c r="T1034" s="24"/>
      <c r="U1034" s="24"/>
      <c r="V1034" s="26"/>
      <c r="W1034" s="484"/>
      <c r="X1034" s="56"/>
      <c r="Y1034" s="526"/>
      <c r="Z1034" s="213" t="s">
        <v>30</v>
      </c>
      <c r="AA1034" s="74">
        <v>5.0</v>
      </c>
      <c r="AB1034" s="522" t="s">
        <v>31</v>
      </c>
      <c r="AC1034" s="45">
        <f>ROUND(ROUND(ROUND(H1016*Q1028,0)*V1031,0)*Y1033,0)-AA1034</f>
        <v>341</v>
      </c>
      <c r="AD1034" s="79"/>
    </row>
    <row r="1035" ht="16.5" customHeight="1">
      <c r="A1035" s="29">
        <v>61.0</v>
      </c>
      <c r="B1035" s="29">
        <v>1786.0</v>
      </c>
      <c r="C1035" s="518" t="s">
        <v>8994</v>
      </c>
      <c r="D1035" s="389"/>
      <c r="E1035" s="389"/>
      <c r="F1035" s="532"/>
      <c r="G1035" s="527"/>
      <c r="H1035" s="527"/>
      <c r="I1035" s="532"/>
      <c r="J1035" s="94"/>
      <c r="K1035" s="140"/>
      <c r="L1035" s="140"/>
      <c r="M1035" s="8"/>
      <c r="N1035" s="536"/>
      <c r="O1035" s="83"/>
      <c r="P1035" s="528"/>
      <c r="Q1035" s="486"/>
      <c r="R1035" s="102" t="s">
        <v>329</v>
      </c>
      <c r="S1035" s="487"/>
      <c r="T1035" s="487"/>
      <c r="U1035" s="83" t="s">
        <v>21</v>
      </c>
      <c r="V1035" s="528">
        <v>0.85</v>
      </c>
      <c r="W1035" s="37"/>
      <c r="X1035" s="7"/>
      <c r="Y1035" s="39"/>
      <c r="Z1035" s="213"/>
      <c r="AA1035" s="213"/>
      <c r="AB1035" s="213"/>
      <c r="AC1035" s="45">
        <f>ROUND(ROUND(H1016*Q1028,0)*V1035,0)</f>
        <v>494</v>
      </c>
      <c r="AD1035" s="79"/>
    </row>
    <row r="1036" ht="16.5" customHeight="1">
      <c r="A1036" s="29">
        <v>61.0</v>
      </c>
      <c r="B1036" s="29">
        <v>2325.0</v>
      </c>
      <c r="C1036" s="518" t="s">
        <v>8995</v>
      </c>
      <c r="D1036" s="389"/>
      <c r="E1036" s="389"/>
      <c r="F1036" s="532"/>
      <c r="G1036" s="527"/>
      <c r="H1036" s="527"/>
      <c r="I1036" s="532"/>
      <c r="J1036" s="94"/>
      <c r="K1036" s="140"/>
      <c r="L1036" s="140"/>
      <c r="M1036" s="8"/>
      <c r="N1036" s="536"/>
      <c r="O1036" s="83"/>
      <c r="P1036" s="528"/>
      <c r="Q1036" s="528"/>
      <c r="R1036" s="482"/>
      <c r="U1036" s="83"/>
      <c r="V1036" s="528"/>
      <c r="W1036" s="227"/>
      <c r="X1036" s="22"/>
      <c r="Y1036" s="109"/>
      <c r="Z1036" s="213" t="s">
        <v>30</v>
      </c>
      <c r="AA1036" s="74">
        <v>5.0</v>
      </c>
      <c r="AB1036" s="522" t="s">
        <v>31</v>
      </c>
      <c r="AC1036" s="45">
        <f>ROUND(ROUND(H1016*Q1028,0)*V1035,0)-AA1036</f>
        <v>489</v>
      </c>
      <c r="AD1036" s="79"/>
    </row>
    <row r="1037" ht="16.5" customHeight="1">
      <c r="A1037" s="29">
        <v>61.0</v>
      </c>
      <c r="B1037" s="29">
        <v>2326.0</v>
      </c>
      <c r="C1037" s="518" t="s">
        <v>8996</v>
      </c>
      <c r="D1037" s="389"/>
      <c r="E1037" s="389"/>
      <c r="F1037" s="532"/>
      <c r="G1037" s="527"/>
      <c r="H1037" s="527"/>
      <c r="I1037" s="532"/>
      <c r="J1037" s="94"/>
      <c r="K1037" s="140"/>
      <c r="L1037" s="140"/>
      <c r="M1037" s="8"/>
      <c r="N1037" s="254"/>
      <c r="O1037" s="83"/>
      <c r="P1037" s="528"/>
      <c r="Q1037" s="528"/>
      <c r="R1037" s="482"/>
      <c r="U1037" s="99"/>
      <c r="V1037" s="529"/>
      <c r="W1037" s="524" t="s">
        <v>20</v>
      </c>
      <c r="X1037" s="41" t="s">
        <v>21</v>
      </c>
      <c r="Y1037" s="86">
        <v>0.85</v>
      </c>
      <c r="Z1037" s="75"/>
      <c r="AA1037" s="213"/>
      <c r="AB1037" s="213"/>
      <c r="AC1037" s="45">
        <f>ROUND(ROUND(ROUND(H1016*Q1028,0)*V1035,0)*Y1037,0)</f>
        <v>420</v>
      </c>
      <c r="AD1037" s="79"/>
    </row>
    <row r="1038" ht="16.5" customHeight="1">
      <c r="A1038" s="29">
        <v>61.0</v>
      </c>
      <c r="B1038" s="29">
        <v>2327.0</v>
      </c>
      <c r="C1038" s="518" t="s">
        <v>8997</v>
      </c>
      <c r="D1038" s="389"/>
      <c r="E1038" s="389"/>
      <c r="F1038" s="532"/>
      <c r="G1038" s="527"/>
      <c r="H1038" s="527"/>
      <c r="I1038" s="532"/>
      <c r="J1038" s="94"/>
      <c r="K1038" s="140"/>
      <c r="L1038" s="140"/>
      <c r="M1038" s="8"/>
      <c r="N1038" s="536"/>
      <c r="O1038" s="83"/>
      <c r="P1038" s="83"/>
      <c r="Q1038" s="83"/>
      <c r="R1038" s="484"/>
      <c r="S1038" s="232"/>
      <c r="T1038" s="232"/>
      <c r="U1038" s="24"/>
      <c r="V1038" s="26"/>
      <c r="W1038" s="484"/>
      <c r="X1038" s="56"/>
      <c r="Y1038" s="526"/>
      <c r="Z1038" s="213" t="s">
        <v>30</v>
      </c>
      <c r="AA1038" s="74">
        <v>5.0</v>
      </c>
      <c r="AB1038" s="522" t="s">
        <v>31</v>
      </c>
      <c r="AC1038" s="45">
        <f>ROUND(ROUND(ROUND(H1016*Q1028,0)*V1035,0)*Y1037,0)-AA1038</f>
        <v>415</v>
      </c>
      <c r="AD1038" s="79"/>
    </row>
    <row r="1039" ht="16.5" customHeight="1">
      <c r="A1039" s="29">
        <v>61.0</v>
      </c>
      <c r="B1039" s="29">
        <v>2328.0</v>
      </c>
      <c r="C1039" s="518" t="s">
        <v>8998</v>
      </c>
      <c r="D1039" s="389"/>
      <c r="E1039" s="389"/>
      <c r="F1039" s="532"/>
      <c r="G1039" s="527"/>
      <c r="H1039" s="527"/>
      <c r="I1039" s="532"/>
      <c r="J1039" s="94"/>
      <c r="K1039" s="140"/>
      <c r="L1039" s="140"/>
      <c r="M1039" s="8"/>
      <c r="N1039" s="536"/>
      <c r="O1039" s="102" t="s">
        <v>27</v>
      </c>
      <c r="P1039" s="533"/>
      <c r="Q1039" s="533"/>
      <c r="R1039" s="520"/>
      <c r="S1039" s="38"/>
      <c r="T1039" s="99"/>
      <c r="U1039" s="38"/>
      <c r="V1039" s="6"/>
      <c r="W1039" s="37"/>
      <c r="X1039" s="7"/>
      <c r="Y1039" s="39"/>
      <c r="Z1039" s="213"/>
      <c r="AA1039" s="213"/>
      <c r="AB1039" s="213"/>
      <c r="AC1039" s="45">
        <f>ROUND(H1016*Q1040,0)</f>
        <v>415</v>
      </c>
      <c r="AD1039" s="79"/>
    </row>
    <row r="1040" ht="16.5" customHeight="1">
      <c r="A1040" s="29">
        <v>61.0</v>
      </c>
      <c r="B1040" s="29">
        <v>2329.0</v>
      </c>
      <c r="C1040" s="518" t="s">
        <v>8999</v>
      </c>
      <c r="D1040" s="389"/>
      <c r="E1040" s="389"/>
      <c r="F1040" s="532"/>
      <c r="G1040" s="527"/>
      <c r="H1040" s="527"/>
      <c r="I1040" s="532"/>
      <c r="J1040" s="94"/>
      <c r="K1040" s="140"/>
      <c r="L1040" s="140"/>
      <c r="M1040" s="8"/>
      <c r="N1040" s="535"/>
      <c r="O1040" s="482"/>
      <c r="P1040" s="83" t="s">
        <v>21</v>
      </c>
      <c r="Q1040" s="528">
        <v>0.5</v>
      </c>
      <c r="R1040" s="521"/>
      <c r="S1040" s="53"/>
      <c r="T1040" s="99"/>
      <c r="U1040" s="53"/>
      <c r="V1040" s="14"/>
      <c r="W1040" s="52"/>
      <c r="X1040" s="8"/>
      <c r="Y1040" s="109"/>
      <c r="Z1040" s="213" t="s">
        <v>30</v>
      </c>
      <c r="AA1040" s="74">
        <v>5.0</v>
      </c>
      <c r="AB1040" s="522" t="s">
        <v>31</v>
      </c>
      <c r="AC1040" s="45">
        <f>ROUND(H1016*Q1040,0)-AA1040</f>
        <v>410</v>
      </c>
      <c r="AD1040" s="79"/>
    </row>
    <row r="1041" ht="16.5" customHeight="1">
      <c r="A1041" s="29">
        <v>61.0</v>
      </c>
      <c r="B1041" s="29">
        <v>2330.0</v>
      </c>
      <c r="C1041" s="518" t="s">
        <v>9000</v>
      </c>
      <c r="D1041" s="389"/>
      <c r="E1041" s="389"/>
      <c r="F1041" s="532"/>
      <c r="G1041" s="527"/>
      <c r="H1041" s="527"/>
      <c r="I1041" s="532"/>
      <c r="J1041" s="94"/>
      <c r="K1041" s="140"/>
      <c r="L1041" s="140"/>
      <c r="M1041" s="8"/>
      <c r="N1041" s="535"/>
      <c r="O1041" s="482"/>
      <c r="P1041" s="14"/>
      <c r="Q1041" s="14"/>
      <c r="R1041" s="521"/>
      <c r="S1041" s="53"/>
      <c r="T1041" s="99"/>
      <c r="U1041" s="53"/>
      <c r="V1041" s="14"/>
      <c r="W1041" s="524" t="s">
        <v>20</v>
      </c>
      <c r="X1041" s="41" t="s">
        <v>21</v>
      </c>
      <c r="Y1041" s="86">
        <v>0.85</v>
      </c>
      <c r="Z1041" s="75"/>
      <c r="AA1041" s="213"/>
      <c r="AB1041" s="213"/>
      <c r="AC1041" s="45">
        <f>ROUND(ROUND(H1016*Q1040,0)*Y1041,0)</f>
        <v>353</v>
      </c>
      <c r="AD1041" s="79"/>
    </row>
    <row r="1042" ht="16.5" customHeight="1">
      <c r="A1042" s="29">
        <v>61.0</v>
      </c>
      <c r="B1042" s="29">
        <v>2331.0</v>
      </c>
      <c r="C1042" s="518" t="s">
        <v>9001</v>
      </c>
      <c r="D1042" s="389"/>
      <c r="E1042" s="389"/>
      <c r="F1042" s="532"/>
      <c r="G1042" s="527"/>
      <c r="H1042" s="527"/>
      <c r="I1042" s="532"/>
      <c r="J1042" s="94"/>
      <c r="K1042" s="140"/>
      <c r="L1042" s="140"/>
      <c r="M1042" s="8"/>
      <c r="N1042" s="535"/>
      <c r="O1042" s="14"/>
      <c r="P1042" s="83"/>
      <c r="Q1042" s="83"/>
      <c r="R1042" s="525"/>
      <c r="S1042" s="180"/>
      <c r="T1042" s="24"/>
      <c r="U1042" s="180"/>
      <c r="V1042" s="21"/>
      <c r="W1042" s="484"/>
      <c r="X1042" s="56"/>
      <c r="Y1042" s="526"/>
      <c r="Z1042" s="213" t="s">
        <v>30</v>
      </c>
      <c r="AA1042" s="74">
        <v>5.0</v>
      </c>
      <c r="AB1042" s="522" t="s">
        <v>31</v>
      </c>
      <c r="AC1042" s="45">
        <f>ROUND(ROUND(H1016*Q1040,0)*Y1041,0)-AA1042</f>
        <v>348</v>
      </c>
      <c r="AD1042" s="79"/>
    </row>
    <row r="1043" ht="16.5" customHeight="1">
      <c r="A1043" s="29">
        <v>61.0</v>
      </c>
      <c r="B1043" s="29">
        <v>2332.0</v>
      </c>
      <c r="C1043" s="518" t="s">
        <v>9002</v>
      </c>
      <c r="D1043" s="389"/>
      <c r="E1043" s="389"/>
      <c r="F1043" s="532"/>
      <c r="G1043" s="527"/>
      <c r="H1043" s="527"/>
      <c r="I1043" s="532"/>
      <c r="J1043" s="94"/>
      <c r="K1043" s="140"/>
      <c r="L1043" s="140"/>
      <c r="M1043" s="8"/>
      <c r="N1043" s="536"/>
      <c r="O1043" s="14"/>
      <c r="P1043" s="14"/>
      <c r="Q1043" s="14"/>
      <c r="R1043" s="102" t="s">
        <v>326</v>
      </c>
      <c r="S1043" s="487"/>
      <c r="T1043" s="487"/>
      <c r="U1043" s="41" t="s">
        <v>21</v>
      </c>
      <c r="V1043" s="60">
        <v>0.7</v>
      </c>
      <c r="W1043" s="37"/>
      <c r="X1043" s="7"/>
      <c r="Y1043" s="39"/>
      <c r="Z1043" s="213"/>
      <c r="AA1043" s="213"/>
      <c r="AB1043" s="213"/>
      <c r="AC1043" s="45">
        <f>ROUND(ROUND(H1016*Q1040,0)*V1043,0)</f>
        <v>291</v>
      </c>
      <c r="AD1043" s="79"/>
    </row>
    <row r="1044" ht="16.5" customHeight="1">
      <c r="A1044" s="29">
        <v>61.0</v>
      </c>
      <c r="B1044" s="29">
        <v>2333.0</v>
      </c>
      <c r="C1044" s="518" t="s">
        <v>9003</v>
      </c>
      <c r="D1044" s="389"/>
      <c r="E1044" s="389"/>
      <c r="F1044" s="532"/>
      <c r="G1044" s="527"/>
      <c r="H1044" s="527"/>
      <c r="I1044" s="532"/>
      <c r="J1044" s="94"/>
      <c r="K1044" s="140"/>
      <c r="L1044" s="140"/>
      <c r="M1044" s="8"/>
      <c r="N1044" s="536"/>
      <c r="O1044" s="14"/>
      <c r="P1044" s="14"/>
      <c r="Q1044" s="14"/>
      <c r="R1044" s="482"/>
      <c r="U1044" s="83"/>
      <c r="V1044" s="528"/>
      <c r="W1044" s="227"/>
      <c r="X1044" s="22"/>
      <c r="Y1044" s="109"/>
      <c r="Z1044" s="213" t="s">
        <v>30</v>
      </c>
      <c r="AA1044" s="74">
        <v>5.0</v>
      </c>
      <c r="AB1044" s="522" t="s">
        <v>31</v>
      </c>
      <c r="AC1044" s="45">
        <f>ROUND(ROUND(H1016*Q1040,0)*V1043,0)-AA1044</f>
        <v>286</v>
      </c>
      <c r="AD1044" s="79"/>
    </row>
    <row r="1045" ht="16.5" customHeight="1">
      <c r="A1045" s="29">
        <v>61.0</v>
      </c>
      <c r="B1045" s="29">
        <v>2334.0</v>
      </c>
      <c r="C1045" s="518" t="s">
        <v>9004</v>
      </c>
      <c r="D1045" s="389"/>
      <c r="E1045" s="389"/>
      <c r="F1045" s="532"/>
      <c r="G1045" s="527"/>
      <c r="H1045" s="527"/>
      <c r="I1045" s="532"/>
      <c r="J1045" s="94"/>
      <c r="K1045" s="140"/>
      <c r="L1045" s="140"/>
      <c r="M1045" s="8"/>
      <c r="N1045" s="254"/>
      <c r="O1045" s="83"/>
      <c r="P1045" s="83"/>
      <c r="R1045" s="482"/>
      <c r="U1045" s="99"/>
      <c r="V1045" s="529"/>
      <c r="W1045" s="524" t="s">
        <v>20</v>
      </c>
      <c r="X1045" s="41" t="s">
        <v>21</v>
      </c>
      <c r="Y1045" s="86">
        <v>0.85</v>
      </c>
      <c r="Z1045" s="75"/>
      <c r="AA1045" s="213"/>
      <c r="AB1045" s="213"/>
      <c r="AC1045" s="114">
        <f>ROUND(ROUND(ROUND(H1016*Q1040,0)*V1043,0)*Y1045,0)</f>
        <v>247</v>
      </c>
      <c r="AD1045" s="79"/>
    </row>
    <row r="1046" ht="16.5" customHeight="1">
      <c r="A1046" s="29">
        <v>61.0</v>
      </c>
      <c r="B1046" s="29">
        <v>2335.0</v>
      </c>
      <c r="C1046" s="518" t="s">
        <v>9005</v>
      </c>
      <c r="D1046" s="389"/>
      <c r="E1046" s="389"/>
      <c r="F1046" s="532"/>
      <c r="G1046" s="527"/>
      <c r="H1046" s="527"/>
      <c r="I1046" s="532"/>
      <c r="J1046" s="94"/>
      <c r="K1046" s="140"/>
      <c r="L1046" s="140"/>
      <c r="M1046" s="8"/>
      <c r="N1046" s="254"/>
      <c r="O1046" s="83"/>
      <c r="P1046" s="83"/>
      <c r="Q1046" s="83"/>
      <c r="R1046" s="530"/>
      <c r="S1046" s="531"/>
      <c r="T1046" s="24"/>
      <c r="U1046" s="24"/>
      <c r="V1046" s="26"/>
      <c r="W1046" s="484"/>
      <c r="X1046" s="56"/>
      <c r="Y1046" s="526"/>
      <c r="Z1046" s="213" t="s">
        <v>30</v>
      </c>
      <c r="AA1046" s="74">
        <v>5.0</v>
      </c>
      <c r="AB1046" s="522" t="s">
        <v>31</v>
      </c>
      <c r="AC1046" s="114">
        <f>ROUND(ROUND(ROUND(H1016*Q1040,0)*V1043,0)*Y1045,0)-AA1046</f>
        <v>242</v>
      </c>
      <c r="AD1046" s="79"/>
    </row>
    <row r="1047" ht="16.5" customHeight="1">
      <c r="A1047" s="29">
        <v>61.0</v>
      </c>
      <c r="B1047" s="29">
        <v>2336.0</v>
      </c>
      <c r="C1047" s="518" t="s">
        <v>9006</v>
      </c>
      <c r="D1047" s="389"/>
      <c r="E1047" s="389"/>
      <c r="F1047" s="532"/>
      <c r="G1047" s="527"/>
      <c r="H1047" s="527"/>
      <c r="I1047" s="532"/>
      <c r="J1047" s="94"/>
      <c r="K1047" s="140"/>
      <c r="L1047" s="140"/>
      <c r="M1047" s="8"/>
      <c r="N1047" s="536"/>
      <c r="O1047" s="83"/>
      <c r="P1047" s="528"/>
      <c r="Q1047" s="486"/>
      <c r="R1047" s="102" t="s">
        <v>329</v>
      </c>
      <c r="S1047" s="487"/>
      <c r="T1047" s="487"/>
      <c r="U1047" s="83" t="s">
        <v>21</v>
      </c>
      <c r="V1047" s="528">
        <v>0.85</v>
      </c>
      <c r="W1047" s="37"/>
      <c r="X1047" s="7"/>
      <c r="Y1047" s="39"/>
      <c r="Z1047" s="213"/>
      <c r="AA1047" s="213"/>
      <c r="AB1047" s="213"/>
      <c r="AC1047" s="45">
        <f>ROUND(ROUND(H1016*Q1040,0)*V1047,0)</f>
        <v>353</v>
      </c>
      <c r="AD1047" s="79"/>
    </row>
    <row r="1048" ht="16.5" customHeight="1">
      <c r="A1048" s="29">
        <v>61.0</v>
      </c>
      <c r="B1048" s="29">
        <v>2337.0</v>
      </c>
      <c r="C1048" s="518" t="s">
        <v>9007</v>
      </c>
      <c r="D1048" s="389"/>
      <c r="E1048" s="389"/>
      <c r="F1048" s="532"/>
      <c r="G1048" s="527"/>
      <c r="H1048" s="527"/>
      <c r="I1048" s="532"/>
      <c r="J1048" s="94"/>
      <c r="K1048" s="140"/>
      <c r="L1048" s="140"/>
      <c r="M1048" s="8"/>
      <c r="N1048" s="536"/>
      <c r="O1048" s="83"/>
      <c r="P1048" s="528"/>
      <c r="Q1048" s="528"/>
      <c r="R1048" s="482"/>
      <c r="U1048" s="83"/>
      <c r="V1048" s="528"/>
      <c r="W1048" s="227"/>
      <c r="X1048" s="22"/>
      <c r="Y1048" s="109"/>
      <c r="Z1048" s="213" t="s">
        <v>30</v>
      </c>
      <c r="AA1048" s="74">
        <v>5.0</v>
      </c>
      <c r="AB1048" s="522" t="s">
        <v>31</v>
      </c>
      <c r="AC1048" s="45">
        <f>ROUND(ROUND(H1016*Q1040,0)*V1047,0)-AA1048</f>
        <v>348</v>
      </c>
      <c r="AD1048" s="79"/>
    </row>
    <row r="1049" ht="16.5" customHeight="1">
      <c r="A1049" s="29">
        <v>61.0</v>
      </c>
      <c r="B1049" s="29">
        <v>2338.0</v>
      </c>
      <c r="C1049" s="518" t="s">
        <v>9008</v>
      </c>
      <c r="D1049" s="389"/>
      <c r="E1049" s="389"/>
      <c r="F1049" s="532"/>
      <c r="G1049" s="527"/>
      <c r="H1049" s="527"/>
      <c r="I1049" s="532"/>
      <c r="J1049" s="94"/>
      <c r="K1049" s="140"/>
      <c r="L1049" s="140"/>
      <c r="M1049" s="8"/>
      <c r="N1049" s="254"/>
      <c r="O1049" s="83"/>
      <c r="P1049" s="528"/>
      <c r="Q1049" s="528"/>
      <c r="R1049" s="482"/>
      <c r="U1049" s="99"/>
      <c r="V1049" s="529"/>
      <c r="W1049" s="524" t="s">
        <v>20</v>
      </c>
      <c r="X1049" s="41" t="s">
        <v>21</v>
      </c>
      <c r="Y1049" s="86">
        <v>0.85</v>
      </c>
      <c r="Z1049" s="75"/>
      <c r="AA1049" s="213"/>
      <c r="AB1049" s="213"/>
      <c r="AC1049" s="45">
        <f>ROUND(ROUND(ROUND(H1016*Q1040,0)*V1047,0)*Y1049,0)</f>
        <v>300</v>
      </c>
      <c r="AD1049" s="79"/>
    </row>
    <row r="1050" ht="16.5" customHeight="1">
      <c r="A1050" s="29">
        <v>61.0</v>
      </c>
      <c r="B1050" s="29">
        <v>2339.0</v>
      </c>
      <c r="C1050" s="518" t="s">
        <v>9009</v>
      </c>
      <c r="D1050" s="389"/>
      <c r="E1050" s="389"/>
      <c r="F1050" s="532"/>
      <c r="G1050" s="527"/>
      <c r="H1050" s="527"/>
      <c r="I1050" s="532"/>
      <c r="J1050" s="94"/>
      <c r="K1050" s="140"/>
      <c r="L1050" s="140"/>
      <c r="M1050" s="8"/>
      <c r="N1050" s="537"/>
      <c r="O1050" s="83"/>
      <c r="P1050" s="83"/>
      <c r="Q1050" s="83"/>
      <c r="R1050" s="484"/>
      <c r="S1050" s="232"/>
      <c r="T1050" s="232"/>
      <c r="U1050" s="24"/>
      <c r="V1050" s="26"/>
      <c r="W1050" s="484"/>
      <c r="X1050" s="56"/>
      <c r="Y1050" s="526"/>
      <c r="Z1050" s="213" t="s">
        <v>30</v>
      </c>
      <c r="AA1050" s="74">
        <v>5.0</v>
      </c>
      <c r="AB1050" s="522" t="s">
        <v>31</v>
      </c>
      <c r="AC1050" s="45">
        <f>ROUND(ROUND(ROUND(H1016*Q1040,0)*V1047,0)*Y1049,0)-AA1050</f>
        <v>295</v>
      </c>
      <c r="AD1050" s="79"/>
    </row>
    <row r="1051" ht="16.5" customHeight="1">
      <c r="A1051" s="29">
        <v>61.0</v>
      </c>
      <c r="B1051" s="29">
        <v>1787.0</v>
      </c>
      <c r="C1051" s="518" t="s">
        <v>9010</v>
      </c>
      <c r="D1051" s="389"/>
      <c r="E1051" s="389"/>
      <c r="F1051" s="532"/>
      <c r="G1051" s="527"/>
      <c r="H1051" s="527"/>
      <c r="I1051" s="532"/>
      <c r="J1051" s="130" t="s">
        <v>38</v>
      </c>
      <c r="K1051" s="538"/>
      <c r="L1051" s="538"/>
      <c r="M1051" s="538"/>
      <c r="N1051" s="37"/>
      <c r="O1051" s="7"/>
      <c r="P1051" s="7"/>
      <c r="Q1051" s="7"/>
      <c r="R1051" s="520"/>
      <c r="S1051" s="38"/>
      <c r="T1051" s="38"/>
      <c r="U1051" s="6"/>
      <c r="V1051" s="7"/>
      <c r="W1051" s="37"/>
      <c r="X1051" s="7"/>
      <c r="Y1051" s="39"/>
      <c r="Z1051" s="213"/>
      <c r="AA1051" s="213"/>
      <c r="AB1051" s="213"/>
      <c r="AC1051" s="45">
        <f>ROUND(H1016+L1052,0)</f>
        <v>842</v>
      </c>
      <c r="AD1051" s="79"/>
    </row>
    <row r="1052" ht="16.5" customHeight="1">
      <c r="A1052" s="29">
        <v>61.0</v>
      </c>
      <c r="B1052" s="29">
        <v>2340.0</v>
      </c>
      <c r="C1052" s="518" t="s">
        <v>9011</v>
      </c>
      <c r="D1052" s="231"/>
      <c r="E1052" s="231"/>
      <c r="F1052" s="523"/>
      <c r="G1052" s="174"/>
      <c r="H1052" s="174"/>
      <c r="I1052" s="523"/>
      <c r="J1052" s="482"/>
      <c r="K1052" s="539"/>
      <c r="L1052" s="83">
        <v>12.0</v>
      </c>
      <c r="M1052" s="97" t="s">
        <v>40</v>
      </c>
      <c r="N1052" s="52"/>
      <c r="O1052" s="8"/>
      <c r="P1052" s="8"/>
      <c r="Q1052" s="8"/>
      <c r="R1052" s="521"/>
      <c r="S1052" s="53"/>
      <c r="T1052" s="53"/>
      <c r="U1052" s="14"/>
      <c r="V1052" s="8"/>
      <c r="W1052" s="52"/>
      <c r="X1052" s="8"/>
      <c r="Y1052" s="109"/>
      <c r="Z1052" s="213" t="s">
        <v>30</v>
      </c>
      <c r="AA1052" s="74">
        <v>5.0</v>
      </c>
      <c r="AB1052" s="522" t="s">
        <v>31</v>
      </c>
      <c r="AC1052" s="45">
        <f>ROUND(H1016+L1052,0)-AA1052</f>
        <v>837</v>
      </c>
      <c r="AD1052" s="79"/>
    </row>
    <row r="1053" ht="16.5" customHeight="1">
      <c r="A1053" s="29">
        <v>61.0</v>
      </c>
      <c r="B1053" s="29">
        <v>2341.0</v>
      </c>
      <c r="C1053" s="518" t="s">
        <v>9012</v>
      </c>
      <c r="D1053" s="231"/>
      <c r="E1053" s="231"/>
      <c r="F1053" s="523"/>
      <c r="G1053" s="174"/>
      <c r="H1053" s="174"/>
      <c r="I1053" s="523"/>
      <c r="J1053" s="482"/>
      <c r="K1053" s="140"/>
      <c r="L1053" s="140"/>
      <c r="M1053" s="8"/>
      <c r="N1053" s="52"/>
      <c r="O1053" s="8"/>
      <c r="P1053" s="8"/>
      <c r="Q1053" s="8"/>
      <c r="R1053" s="521"/>
      <c r="S1053" s="53"/>
      <c r="T1053" s="53"/>
      <c r="U1053" s="14"/>
      <c r="V1053" s="54"/>
      <c r="W1053" s="524" t="s">
        <v>20</v>
      </c>
      <c r="X1053" s="41" t="s">
        <v>21</v>
      </c>
      <c r="Y1053" s="86">
        <v>0.85</v>
      </c>
      <c r="Z1053" s="75"/>
      <c r="AA1053" s="213"/>
      <c r="AB1053" s="213"/>
      <c r="AC1053" s="45">
        <f>ROUND(ROUND(H1016+L1052,0)*Y1053,0)</f>
        <v>716</v>
      </c>
      <c r="AD1053" s="79"/>
    </row>
    <row r="1054" ht="16.5" customHeight="1">
      <c r="A1054" s="29">
        <v>61.0</v>
      </c>
      <c r="B1054" s="29">
        <v>2342.0</v>
      </c>
      <c r="C1054" s="518" t="s">
        <v>9013</v>
      </c>
      <c r="D1054" s="231"/>
      <c r="E1054" s="231"/>
      <c r="F1054" s="532"/>
      <c r="G1054" s="527"/>
      <c r="H1054" s="527"/>
      <c r="I1054" s="532"/>
      <c r="J1054" s="94"/>
      <c r="K1054" s="140"/>
      <c r="L1054" s="140"/>
      <c r="M1054" s="8"/>
      <c r="N1054" s="52"/>
      <c r="O1054" s="8"/>
      <c r="P1054" s="8"/>
      <c r="Q1054" s="8"/>
      <c r="R1054" s="525"/>
      <c r="S1054" s="180"/>
      <c r="T1054" s="180"/>
      <c r="U1054" s="21"/>
      <c r="V1054" s="109"/>
      <c r="W1054" s="484"/>
      <c r="X1054" s="56"/>
      <c r="Y1054" s="526"/>
      <c r="Z1054" s="213" t="s">
        <v>30</v>
      </c>
      <c r="AA1054" s="74">
        <v>5.0</v>
      </c>
      <c r="AB1054" s="522" t="s">
        <v>31</v>
      </c>
      <c r="AC1054" s="45">
        <f>ROUND(ROUND(H1016+L1052,0)*Y1053,0)-AA1054</f>
        <v>711</v>
      </c>
      <c r="AD1054" s="79"/>
    </row>
    <row r="1055" ht="16.5" customHeight="1">
      <c r="A1055" s="29">
        <v>61.0</v>
      </c>
      <c r="B1055" s="29">
        <v>1788.0</v>
      </c>
      <c r="C1055" s="518" t="s">
        <v>9014</v>
      </c>
      <c r="D1055" s="231"/>
      <c r="E1055" s="231"/>
      <c r="F1055" s="532"/>
      <c r="G1055" s="527"/>
      <c r="H1055" s="527"/>
      <c r="I1055" s="532"/>
      <c r="J1055" s="94"/>
      <c r="K1055" s="140"/>
      <c r="L1055" s="140"/>
      <c r="M1055" s="8"/>
      <c r="N1055" s="52"/>
      <c r="O1055" s="8"/>
      <c r="P1055" s="8"/>
      <c r="Q1055" s="8"/>
      <c r="R1055" s="102" t="s">
        <v>326</v>
      </c>
      <c r="S1055" s="487"/>
      <c r="T1055" s="487"/>
      <c r="U1055" s="41" t="s">
        <v>21</v>
      </c>
      <c r="V1055" s="60">
        <v>0.7</v>
      </c>
      <c r="W1055" s="37"/>
      <c r="X1055" s="7"/>
      <c r="Y1055" s="39"/>
      <c r="Z1055" s="213"/>
      <c r="AA1055" s="213"/>
      <c r="AB1055" s="213"/>
      <c r="AC1055" s="45">
        <f>ROUND(ROUND(H1016+L1052,0)*V1055,0)</f>
        <v>589</v>
      </c>
      <c r="AD1055" s="79"/>
    </row>
    <row r="1056" ht="16.5" customHeight="1">
      <c r="A1056" s="29">
        <v>61.0</v>
      </c>
      <c r="B1056" s="29">
        <v>2343.0</v>
      </c>
      <c r="C1056" s="518" t="s">
        <v>9015</v>
      </c>
      <c r="D1056" s="231"/>
      <c r="E1056" s="231"/>
      <c r="F1056" s="532"/>
      <c r="G1056" s="527"/>
      <c r="H1056" s="8"/>
      <c r="I1056" s="144"/>
      <c r="J1056" s="94"/>
      <c r="K1056" s="140"/>
      <c r="L1056" s="140"/>
      <c r="M1056" s="8"/>
      <c r="N1056" s="52"/>
      <c r="O1056" s="8"/>
      <c r="P1056" s="8"/>
      <c r="Q1056" s="8"/>
      <c r="R1056" s="482"/>
      <c r="U1056" s="83"/>
      <c r="V1056" s="528"/>
      <c r="W1056" s="227"/>
      <c r="X1056" s="22"/>
      <c r="Y1056" s="109"/>
      <c r="Z1056" s="213" t="s">
        <v>30</v>
      </c>
      <c r="AA1056" s="74">
        <v>5.0</v>
      </c>
      <c r="AB1056" s="522" t="s">
        <v>31</v>
      </c>
      <c r="AC1056" s="45">
        <f>ROUND(ROUND(H1016+L1052,0)*V1055,0)-AA1056</f>
        <v>584</v>
      </c>
      <c r="AD1056" s="79"/>
    </row>
    <row r="1057" ht="16.5" customHeight="1">
      <c r="A1057" s="29">
        <v>61.0</v>
      </c>
      <c r="B1057" s="29">
        <v>2344.0</v>
      </c>
      <c r="C1057" s="518" t="s">
        <v>9016</v>
      </c>
      <c r="D1057" s="389"/>
      <c r="E1057" s="231"/>
      <c r="F1057" s="543"/>
      <c r="G1057" s="113"/>
      <c r="H1057" s="8"/>
      <c r="I1057" s="144"/>
      <c r="J1057" s="94"/>
      <c r="K1057" s="140"/>
      <c r="L1057" s="140"/>
      <c r="M1057" s="8"/>
      <c r="N1057" s="52"/>
      <c r="O1057" s="8"/>
      <c r="P1057" s="8"/>
      <c r="Q1057" s="8"/>
      <c r="R1057" s="482"/>
      <c r="U1057" s="99"/>
      <c r="V1057" s="529"/>
      <c r="W1057" s="524" t="s">
        <v>20</v>
      </c>
      <c r="X1057" s="41" t="s">
        <v>21</v>
      </c>
      <c r="Y1057" s="86">
        <v>0.85</v>
      </c>
      <c r="Z1057" s="75"/>
      <c r="AA1057" s="213"/>
      <c r="AB1057" s="213"/>
      <c r="AC1057" s="45">
        <f>ROUND(ROUND(ROUND(H1016+L1052,0)*V1055,0)*Y1057,0)</f>
        <v>501</v>
      </c>
      <c r="AD1057" s="79"/>
    </row>
    <row r="1058" ht="16.5" customHeight="1">
      <c r="A1058" s="29">
        <v>61.0</v>
      </c>
      <c r="B1058" s="29">
        <v>2345.0</v>
      </c>
      <c r="C1058" s="518" t="s">
        <v>9017</v>
      </c>
      <c r="D1058" s="389"/>
      <c r="E1058" s="231"/>
      <c r="F1058" s="543"/>
      <c r="G1058" s="113"/>
      <c r="H1058" s="8"/>
      <c r="I1058" s="144"/>
      <c r="J1058" s="94"/>
      <c r="K1058" s="140"/>
      <c r="L1058" s="140"/>
      <c r="M1058" s="8"/>
      <c r="N1058" s="52"/>
      <c r="O1058" s="8"/>
      <c r="P1058" s="8"/>
      <c r="Q1058" s="8"/>
      <c r="R1058" s="530"/>
      <c r="S1058" s="531"/>
      <c r="T1058" s="24"/>
      <c r="U1058" s="24"/>
      <c r="V1058" s="26"/>
      <c r="W1058" s="484"/>
      <c r="X1058" s="56"/>
      <c r="Y1058" s="526"/>
      <c r="Z1058" s="213" t="s">
        <v>30</v>
      </c>
      <c r="AA1058" s="74">
        <v>5.0</v>
      </c>
      <c r="AB1058" s="522" t="s">
        <v>31</v>
      </c>
      <c r="AC1058" s="45">
        <f>ROUND(ROUND(ROUND(H1016+L1052,0)*V1055,0)*Y1057,0)-AA1058</f>
        <v>496</v>
      </c>
      <c r="AD1058" s="79"/>
    </row>
    <row r="1059" ht="16.5" customHeight="1">
      <c r="A1059" s="29">
        <v>61.0</v>
      </c>
      <c r="B1059" s="29">
        <v>1789.0</v>
      </c>
      <c r="C1059" s="518" t="s">
        <v>9018</v>
      </c>
      <c r="D1059" s="389"/>
      <c r="E1059" s="231"/>
      <c r="F1059" s="543"/>
      <c r="G1059" s="113"/>
      <c r="H1059" s="8"/>
      <c r="I1059" s="144"/>
      <c r="J1059" s="94"/>
      <c r="K1059" s="140"/>
      <c r="L1059" s="140"/>
      <c r="M1059" s="8"/>
      <c r="N1059" s="52"/>
      <c r="O1059" s="8"/>
      <c r="P1059" s="8"/>
      <c r="Q1059" s="54"/>
      <c r="R1059" s="102" t="s">
        <v>329</v>
      </c>
      <c r="S1059" s="487"/>
      <c r="T1059" s="487"/>
      <c r="U1059" s="83" t="s">
        <v>21</v>
      </c>
      <c r="V1059" s="528">
        <v>0.85</v>
      </c>
      <c r="W1059" s="37"/>
      <c r="X1059" s="7"/>
      <c r="Y1059" s="39"/>
      <c r="Z1059" s="213"/>
      <c r="AA1059" s="213"/>
      <c r="AB1059" s="213"/>
      <c r="AC1059" s="45">
        <f>ROUND(ROUND(H1016+L1052,0)*V1059,0)</f>
        <v>716</v>
      </c>
      <c r="AD1059" s="79"/>
    </row>
    <row r="1060" ht="16.5" customHeight="1">
      <c r="A1060" s="29">
        <v>61.0</v>
      </c>
      <c r="B1060" s="29">
        <v>2346.0</v>
      </c>
      <c r="C1060" s="518" t="s">
        <v>9019</v>
      </c>
      <c r="D1060" s="389"/>
      <c r="E1060" s="231"/>
      <c r="F1060" s="543"/>
      <c r="G1060" s="113"/>
      <c r="H1060" s="8"/>
      <c r="I1060" s="144"/>
      <c r="J1060" s="94"/>
      <c r="K1060" s="140"/>
      <c r="L1060" s="140"/>
      <c r="M1060" s="8"/>
      <c r="N1060" s="52"/>
      <c r="O1060" s="8"/>
      <c r="P1060" s="8"/>
      <c r="Q1060" s="8"/>
      <c r="R1060" s="482"/>
      <c r="U1060" s="83"/>
      <c r="V1060" s="528"/>
      <c r="W1060" s="227"/>
      <c r="X1060" s="22"/>
      <c r="Y1060" s="109"/>
      <c r="Z1060" s="213" t="s">
        <v>30</v>
      </c>
      <c r="AA1060" s="74">
        <v>5.0</v>
      </c>
      <c r="AB1060" s="522" t="s">
        <v>31</v>
      </c>
      <c r="AC1060" s="45">
        <f>ROUND(ROUND(H1016+L1052,0)*V1059,0)-AA1060</f>
        <v>711</v>
      </c>
      <c r="AD1060" s="79"/>
    </row>
    <row r="1061" ht="16.5" customHeight="1">
      <c r="A1061" s="29">
        <v>61.0</v>
      </c>
      <c r="B1061" s="29">
        <v>2347.0</v>
      </c>
      <c r="C1061" s="518" t="s">
        <v>9020</v>
      </c>
      <c r="D1061" s="389"/>
      <c r="E1061" s="231"/>
      <c r="F1061" s="532"/>
      <c r="G1061" s="527"/>
      <c r="H1061" s="527"/>
      <c r="I1061" s="532"/>
      <c r="J1061" s="94"/>
      <c r="K1061" s="140"/>
      <c r="L1061" s="140"/>
      <c r="M1061" s="8"/>
      <c r="N1061" s="52"/>
      <c r="O1061" s="8"/>
      <c r="P1061" s="8"/>
      <c r="Q1061" s="8"/>
      <c r="R1061" s="482"/>
      <c r="U1061" s="99"/>
      <c r="V1061" s="529"/>
      <c r="W1061" s="524" t="s">
        <v>20</v>
      </c>
      <c r="X1061" s="41" t="s">
        <v>21</v>
      </c>
      <c r="Y1061" s="86">
        <v>0.85</v>
      </c>
      <c r="Z1061" s="75"/>
      <c r="AA1061" s="213"/>
      <c r="AB1061" s="213"/>
      <c r="AC1061" s="45">
        <f>ROUND(ROUND(ROUND(H1016+L1052,0)*V1059,0)*Y1061,0)</f>
        <v>609</v>
      </c>
      <c r="AD1061" s="79"/>
    </row>
    <row r="1062" ht="16.5" customHeight="1">
      <c r="A1062" s="29">
        <v>61.0</v>
      </c>
      <c r="B1062" s="29">
        <v>2348.0</v>
      </c>
      <c r="C1062" s="518" t="s">
        <v>9021</v>
      </c>
      <c r="D1062" s="389"/>
      <c r="E1062" s="231"/>
      <c r="F1062" s="532"/>
      <c r="G1062" s="527"/>
      <c r="H1062" s="527"/>
      <c r="I1062" s="532"/>
      <c r="J1062" s="94"/>
      <c r="K1062" s="140"/>
      <c r="L1062" s="140"/>
      <c r="M1062" s="8"/>
      <c r="N1062" s="227"/>
      <c r="O1062" s="22"/>
      <c r="P1062" s="22"/>
      <c r="Q1062" s="109"/>
      <c r="R1062" s="484"/>
      <c r="S1062" s="232"/>
      <c r="T1062" s="232"/>
      <c r="U1062" s="24"/>
      <c r="V1062" s="26"/>
      <c r="W1062" s="484"/>
      <c r="X1062" s="56"/>
      <c r="Y1062" s="526"/>
      <c r="Z1062" s="213" t="s">
        <v>30</v>
      </c>
      <c r="AA1062" s="74">
        <v>5.0</v>
      </c>
      <c r="AB1062" s="522" t="s">
        <v>31</v>
      </c>
      <c r="AC1062" s="45">
        <f>ROUND(ROUND(ROUND(H1016+L1052,0)*V1059,0)*Y1061,0)-AA1062</f>
        <v>604</v>
      </c>
      <c r="AD1062" s="79"/>
    </row>
    <row r="1063" ht="16.5" customHeight="1">
      <c r="A1063" s="29">
        <v>61.0</v>
      </c>
      <c r="B1063" s="29">
        <v>1790.0</v>
      </c>
      <c r="C1063" s="518" t="s">
        <v>9022</v>
      </c>
      <c r="D1063" s="389"/>
      <c r="E1063" s="389"/>
      <c r="F1063" s="532"/>
      <c r="G1063" s="527"/>
      <c r="H1063" s="527"/>
      <c r="I1063" s="532"/>
      <c r="J1063" s="94"/>
      <c r="K1063" s="140"/>
      <c r="L1063" s="140"/>
      <c r="M1063" s="8"/>
      <c r="N1063" s="206" t="s">
        <v>23</v>
      </c>
      <c r="O1063" s="102" t="s">
        <v>24</v>
      </c>
      <c r="P1063" s="533"/>
      <c r="Q1063" s="533"/>
      <c r="R1063" s="520"/>
      <c r="S1063" s="38"/>
      <c r="T1063" s="38"/>
      <c r="U1063" s="6"/>
      <c r="V1063" s="7"/>
      <c r="W1063" s="37"/>
      <c r="X1063" s="7"/>
      <c r="Y1063" s="39"/>
      <c r="Z1063" s="213"/>
      <c r="AA1063" s="213"/>
      <c r="AB1063" s="213"/>
      <c r="AC1063" s="45">
        <f>ROUND(ROUND(H1016+L1052,0)*Q1064,0)</f>
        <v>589</v>
      </c>
      <c r="AD1063" s="79"/>
    </row>
    <row r="1064" ht="16.5" customHeight="1">
      <c r="A1064" s="29">
        <v>61.0</v>
      </c>
      <c r="B1064" s="29">
        <v>2349.0</v>
      </c>
      <c r="C1064" s="518" t="s">
        <v>9023</v>
      </c>
      <c r="D1064" s="389"/>
      <c r="E1064" s="389"/>
      <c r="F1064" s="532"/>
      <c r="G1064" s="527"/>
      <c r="H1064" s="527"/>
      <c r="I1064" s="532"/>
      <c r="J1064" s="94"/>
      <c r="K1064" s="140"/>
      <c r="L1064" s="140"/>
      <c r="M1064" s="8"/>
      <c r="N1064" s="481"/>
      <c r="O1064" s="482"/>
      <c r="P1064" s="83" t="s">
        <v>21</v>
      </c>
      <c r="Q1064" s="528">
        <v>0.7</v>
      </c>
      <c r="R1064" s="521"/>
      <c r="S1064" s="53"/>
      <c r="T1064" s="53"/>
      <c r="U1064" s="14"/>
      <c r="V1064" s="8"/>
      <c r="W1064" s="52"/>
      <c r="X1064" s="8"/>
      <c r="Y1064" s="109"/>
      <c r="Z1064" s="213" t="s">
        <v>30</v>
      </c>
      <c r="AA1064" s="74">
        <v>5.0</v>
      </c>
      <c r="AB1064" s="522" t="s">
        <v>31</v>
      </c>
      <c r="AC1064" s="45">
        <f>ROUND(ROUND(H1016+L1052,0)*Q1064,0)-AA1064</f>
        <v>584</v>
      </c>
      <c r="AD1064" s="79"/>
    </row>
    <row r="1065" ht="16.5" customHeight="1">
      <c r="A1065" s="29">
        <v>61.0</v>
      </c>
      <c r="B1065" s="29">
        <v>2350.0</v>
      </c>
      <c r="C1065" s="518" t="s">
        <v>9024</v>
      </c>
      <c r="D1065" s="389"/>
      <c r="E1065" s="389"/>
      <c r="F1065" s="532"/>
      <c r="G1065" s="527"/>
      <c r="H1065" s="527"/>
      <c r="I1065" s="532"/>
      <c r="J1065" s="94"/>
      <c r="K1065" s="140"/>
      <c r="L1065" s="140"/>
      <c r="M1065" s="8"/>
      <c r="N1065" s="481"/>
      <c r="O1065" s="482"/>
      <c r="P1065" s="14"/>
      <c r="Q1065" s="14"/>
      <c r="R1065" s="521"/>
      <c r="S1065" s="53"/>
      <c r="T1065" s="53"/>
      <c r="U1065" s="14"/>
      <c r="V1065" s="54"/>
      <c r="W1065" s="524" t="s">
        <v>20</v>
      </c>
      <c r="X1065" s="41" t="s">
        <v>21</v>
      </c>
      <c r="Y1065" s="86">
        <v>0.85</v>
      </c>
      <c r="Z1065" s="75"/>
      <c r="AA1065" s="213"/>
      <c r="AB1065" s="213"/>
      <c r="AC1065" s="45">
        <f>ROUND(ROUND(ROUND(H1016+L1052,0)*Q1064,0)*Y1065,0)</f>
        <v>501</v>
      </c>
      <c r="AD1065" s="79"/>
    </row>
    <row r="1066" ht="16.5" customHeight="1">
      <c r="A1066" s="29">
        <v>61.0</v>
      </c>
      <c r="B1066" s="29">
        <v>2351.0</v>
      </c>
      <c r="C1066" s="518" t="s">
        <v>9025</v>
      </c>
      <c r="D1066" s="389"/>
      <c r="E1066" s="389"/>
      <c r="F1066" s="532"/>
      <c r="G1066" s="527"/>
      <c r="H1066" s="527"/>
      <c r="I1066" s="532"/>
      <c r="J1066" s="94"/>
      <c r="K1066" s="140"/>
      <c r="L1066" s="140"/>
      <c r="M1066" s="8"/>
      <c r="N1066" s="535"/>
      <c r="O1066" s="14"/>
      <c r="P1066" s="83"/>
      <c r="Q1066" s="83"/>
      <c r="R1066" s="525"/>
      <c r="S1066" s="180"/>
      <c r="T1066" s="180"/>
      <c r="U1066" s="21"/>
      <c r="V1066" s="109"/>
      <c r="W1066" s="484"/>
      <c r="X1066" s="56"/>
      <c r="Y1066" s="526"/>
      <c r="Z1066" s="213" t="s">
        <v>30</v>
      </c>
      <c r="AA1066" s="74">
        <v>5.0</v>
      </c>
      <c r="AB1066" s="522" t="s">
        <v>31</v>
      </c>
      <c r="AC1066" s="45">
        <f>ROUND(ROUND(ROUND(H1016+L1052,0)*Q1064,0)*Y1065,0)-AA1066</f>
        <v>496</v>
      </c>
      <c r="AD1066" s="79"/>
    </row>
    <row r="1067" ht="16.5" customHeight="1">
      <c r="A1067" s="29">
        <v>61.0</v>
      </c>
      <c r="B1067" s="29">
        <v>1791.0</v>
      </c>
      <c r="C1067" s="518" t="s">
        <v>9026</v>
      </c>
      <c r="D1067" s="389"/>
      <c r="E1067" s="389"/>
      <c r="F1067" s="532"/>
      <c r="G1067" s="527"/>
      <c r="H1067" s="527"/>
      <c r="I1067" s="532"/>
      <c r="J1067" s="94"/>
      <c r="K1067" s="140"/>
      <c r="L1067" s="140"/>
      <c r="M1067" s="8"/>
      <c r="N1067" s="536"/>
      <c r="O1067" s="14"/>
      <c r="P1067" s="14"/>
      <c r="Q1067" s="14"/>
      <c r="R1067" s="102" t="s">
        <v>326</v>
      </c>
      <c r="S1067" s="487"/>
      <c r="T1067" s="487"/>
      <c r="U1067" s="41" t="s">
        <v>21</v>
      </c>
      <c r="V1067" s="60">
        <v>0.7</v>
      </c>
      <c r="W1067" s="37"/>
      <c r="X1067" s="7"/>
      <c r="Y1067" s="39"/>
      <c r="Z1067" s="213"/>
      <c r="AA1067" s="213"/>
      <c r="AB1067" s="213"/>
      <c r="AC1067" s="45">
        <f>ROUND(ROUND(ROUND(H1016+L1052,0)*Q1064,0)*V1067,0)</f>
        <v>412</v>
      </c>
      <c r="AD1067" s="79"/>
    </row>
    <row r="1068" ht="16.5" customHeight="1">
      <c r="A1068" s="29">
        <v>61.0</v>
      </c>
      <c r="B1068" s="29">
        <v>2352.0</v>
      </c>
      <c r="C1068" s="518" t="s">
        <v>9027</v>
      </c>
      <c r="D1068" s="389"/>
      <c r="E1068" s="389"/>
      <c r="F1068" s="532"/>
      <c r="G1068" s="527"/>
      <c r="H1068" s="527"/>
      <c r="I1068" s="532"/>
      <c r="J1068" s="94"/>
      <c r="K1068" s="140"/>
      <c r="L1068" s="140"/>
      <c r="M1068" s="8"/>
      <c r="N1068" s="536"/>
      <c r="O1068" s="14"/>
      <c r="P1068" s="14"/>
      <c r="Q1068" s="14"/>
      <c r="R1068" s="482"/>
      <c r="U1068" s="83"/>
      <c r="V1068" s="528"/>
      <c r="W1068" s="227"/>
      <c r="X1068" s="22"/>
      <c r="Y1068" s="109"/>
      <c r="Z1068" s="213" t="s">
        <v>30</v>
      </c>
      <c r="AA1068" s="74">
        <v>5.0</v>
      </c>
      <c r="AB1068" s="522" t="s">
        <v>31</v>
      </c>
      <c r="AC1068" s="45">
        <f>ROUND(ROUND(ROUND(H1016+L1052,0)*Q1064,0)*V1067,0)-AA1068</f>
        <v>407</v>
      </c>
      <c r="AD1068" s="79"/>
    </row>
    <row r="1069" ht="16.5" customHeight="1">
      <c r="A1069" s="29">
        <v>61.0</v>
      </c>
      <c r="B1069" s="29">
        <v>2353.0</v>
      </c>
      <c r="C1069" s="518" t="s">
        <v>9028</v>
      </c>
      <c r="D1069" s="389"/>
      <c r="E1069" s="389"/>
      <c r="F1069" s="532"/>
      <c r="G1069" s="527"/>
      <c r="H1069" s="527"/>
      <c r="I1069" s="532"/>
      <c r="J1069" s="94"/>
      <c r="K1069" s="140"/>
      <c r="L1069" s="140"/>
      <c r="M1069" s="8"/>
      <c r="N1069" s="254"/>
      <c r="O1069" s="83"/>
      <c r="P1069" s="83"/>
      <c r="R1069" s="482"/>
      <c r="U1069" s="99"/>
      <c r="V1069" s="529"/>
      <c r="W1069" s="524" t="s">
        <v>20</v>
      </c>
      <c r="X1069" s="41" t="s">
        <v>21</v>
      </c>
      <c r="Y1069" s="86">
        <v>0.85</v>
      </c>
      <c r="Z1069" s="75"/>
      <c r="AA1069" s="213"/>
      <c r="AB1069" s="213"/>
      <c r="AC1069" s="45">
        <f>ROUND(ROUND(ROUND(ROUND(H1016+L1052,0)*Q1064,0)*V1067,0)*Y1069,0)</f>
        <v>350</v>
      </c>
      <c r="AD1069" s="79"/>
    </row>
    <row r="1070" ht="16.5" customHeight="1">
      <c r="A1070" s="29">
        <v>61.0</v>
      </c>
      <c r="B1070" s="29">
        <v>2354.0</v>
      </c>
      <c r="C1070" s="518" t="s">
        <v>9029</v>
      </c>
      <c r="D1070" s="389"/>
      <c r="E1070" s="389"/>
      <c r="F1070" s="532"/>
      <c r="G1070" s="527"/>
      <c r="H1070" s="527"/>
      <c r="I1070" s="532"/>
      <c r="J1070" s="94"/>
      <c r="K1070" s="140"/>
      <c r="L1070" s="140"/>
      <c r="M1070" s="8"/>
      <c r="N1070" s="254"/>
      <c r="O1070" s="83"/>
      <c r="P1070" s="83"/>
      <c r="Q1070" s="83"/>
      <c r="R1070" s="530"/>
      <c r="S1070" s="531"/>
      <c r="T1070" s="24"/>
      <c r="U1070" s="24"/>
      <c r="V1070" s="26"/>
      <c r="W1070" s="484"/>
      <c r="X1070" s="56"/>
      <c r="Y1070" s="526"/>
      <c r="Z1070" s="213" t="s">
        <v>30</v>
      </c>
      <c r="AA1070" s="74">
        <v>5.0</v>
      </c>
      <c r="AB1070" s="522" t="s">
        <v>31</v>
      </c>
      <c r="AC1070" s="45">
        <f>ROUND(ROUND(ROUND(ROUND(H1016+L1052,0)*Q1064,0)*V1067,0)*Y1069,0)-AA1070</f>
        <v>345</v>
      </c>
      <c r="AD1070" s="79"/>
    </row>
    <row r="1071" ht="16.5" customHeight="1">
      <c r="A1071" s="29">
        <v>61.0</v>
      </c>
      <c r="B1071" s="29">
        <v>1792.0</v>
      </c>
      <c r="C1071" s="518" t="s">
        <v>9030</v>
      </c>
      <c r="D1071" s="389"/>
      <c r="E1071" s="389"/>
      <c r="F1071" s="532"/>
      <c r="G1071" s="527"/>
      <c r="H1071" s="527"/>
      <c r="I1071" s="532"/>
      <c r="J1071" s="94"/>
      <c r="K1071" s="140"/>
      <c r="L1071" s="140"/>
      <c r="M1071" s="8"/>
      <c r="N1071" s="536"/>
      <c r="O1071" s="83"/>
      <c r="P1071" s="528"/>
      <c r="Q1071" s="486"/>
      <c r="R1071" s="102" t="s">
        <v>329</v>
      </c>
      <c r="S1071" s="487"/>
      <c r="T1071" s="487"/>
      <c r="U1071" s="83" t="s">
        <v>21</v>
      </c>
      <c r="V1071" s="528">
        <v>0.85</v>
      </c>
      <c r="W1071" s="37"/>
      <c r="X1071" s="7"/>
      <c r="Y1071" s="39"/>
      <c r="Z1071" s="213"/>
      <c r="AA1071" s="213"/>
      <c r="AB1071" s="213"/>
      <c r="AC1071" s="45">
        <f>ROUND(ROUND(ROUND(H1016+L1052,0)*Q1064,0)*V1071,0)</f>
        <v>501</v>
      </c>
      <c r="AD1071" s="79"/>
    </row>
    <row r="1072" ht="16.5" customHeight="1">
      <c r="A1072" s="29">
        <v>61.0</v>
      </c>
      <c r="B1072" s="29">
        <v>2355.0</v>
      </c>
      <c r="C1072" s="518" t="s">
        <v>9031</v>
      </c>
      <c r="D1072" s="389"/>
      <c r="E1072" s="389"/>
      <c r="F1072" s="532"/>
      <c r="G1072" s="527"/>
      <c r="H1072" s="527"/>
      <c r="I1072" s="532"/>
      <c r="J1072" s="94"/>
      <c r="K1072" s="140"/>
      <c r="L1072" s="140"/>
      <c r="M1072" s="8"/>
      <c r="N1072" s="536"/>
      <c r="O1072" s="83"/>
      <c r="P1072" s="528"/>
      <c r="Q1072" s="528"/>
      <c r="R1072" s="482"/>
      <c r="U1072" s="83"/>
      <c r="V1072" s="528"/>
      <c r="W1072" s="227"/>
      <c r="X1072" s="22"/>
      <c r="Y1072" s="109"/>
      <c r="Z1072" s="213" t="s">
        <v>30</v>
      </c>
      <c r="AA1072" s="74">
        <v>5.0</v>
      </c>
      <c r="AB1072" s="522" t="s">
        <v>31</v>
      </c>
      <c r="AC1072" s="45">
        <f>ROUND(ROUND(ROUND(H1016+L1052,0)*Q1064,0)*V1071,0)-AA1072</f>
        <v>496</v>
      </c>
      <c r="AD1072" s="79"/>
    </row>
    <row r="1073" ht="16.5" customHeight="1">
      <c r="A1073" s="29">
        <v>61.0</v>
      </c>
      <c r="B1073" s="29">
        <v>2356.0</v>
      </c>
      <c r="C1073" s="518" t="s">
        <v>9032</v>
      </c>
      <c r="D1073" s="389"/>
      <c r="E1073" s="389"/>
      <c r="F1073" s="532"/>
      <c r="G1073" s="527"/>
      <c r="H1073" s="527"/>
      <c r="I1073" s="532"/>
      <c r="J1073" s="94"/>
      <c r="K1073" s="140"/>
      <c r="L1073" s="140"/>
      <c r="M1073" s="8"/>
      <c r="N1073" s="254"/>
      <c r="O1073" s="83"/>
      <c r="P1073" s="528"/>
      <c r="Q1073" s="528"/>
      <c r="R1073" s="482"/>
      <c r="U1073" s="99"/>
      <c r="V1073" s="529"/>
      <c r="W1073" s="524" t="s">
        <v>20</v>
      </c>
      <c r="X1073" s="41" t="s">
        <v>21</v>
      </c>
      <c r="Y1073" s="86">
        <v>0.85</v>
      </c>
      <c r="Z1073" s="75"/>
      <c r="AA1073" s="213"/>
      <c r="AB1073" s="213"/>
      <c r="AC1073" s="45">
        <f>ROUND(ROUND(ROUND(ROUND(H1016+L1052,0)*Q1064,0)*V1071,0)*Y1073,0)</f>
        <v>426</v>
      </c>
      <c r="AD1073" s="79"/>
    </row>
    <row r="1074" ht="16.5" customHeight="1">
      <c r="A1074" s="29">
        <v>61.0</v>
      </c>
      <c r="B1074" s="29">
        <v>2357.0</v>
      </c>
      <c r="C1074" s="518" t="s">
        <v>9033</v>
      </c>
      <c r="D1074" s="389"/>
      <c r="E1074" s="389"/>
      <c r="F1074" s="532"/>
      <c r="G1074" s="527"/>
      <c r="H1074" s="527"/>
      <c r="I1074" s="532"/>
      <c r="J1074" s="94"/>
      <c r="K1074" s="140"/>
      <c r="L1074" s="140"/>
      <c r="M1074" s="8"/>
      <c r="N1074" s="536"/>
      <c r="O1074" s="83"/>
      <c r="P1074" s="83"/>
      <c r="Q1074" s="83"/>
      <c r="R1074" s="484"/>
      <c r="S1074" s="232"/>
      <c r="T1074" s="232"/>
      <c r="U1074" s="24"/>
      <c r="V1074" s="26"/>
      <c r="W1074" s="484"/>
      <c r="X1074" s="56"/>
      <c r="Y1074" s="526"/>
      <c r="Z1074" s="213" t="s">
        <v>30</v>
      </c>
      <c r="AA1074" s="74">
        <v>5.0</v>
      </c>
      <c r="AB1074" s="522" t="s">
        <v>31</v>
      </c>
      <c r="AC1074" s="45">
        <f>ROUND(ROUND(ROUND(ROUND(H1016+L1052,0)*Q1064,0)*V1071,0)*Y1073,0)-AA1074</f>
        <v>421</v>
      </c>
      <c r="AD1074" s="79"/>
    </row>
    <row r="1075" ht="16.5" customHeight="1">
      <c r="A1075" s="29">
        <v>61.0</v>
      </c>
      <c r="B1075" s="29">
        <v>2358.0</v>
      </c>
      <c r="C1075" s="518" t="s">
        <v>9034</v>
      </c>
      <c r="D1075" s="389"/>
      <c r="E1075" s="389"/>
      <c r="F1075" s="532"/>
      <c r="G1075" s="527"/>
      <c r="H1075" s="527"/>
      <c r="I1075" s="532"/>
      <c r="J1075" s="94"/>
      <c r="K1075" s="140"/>
      <c r="L1075" s="140"/>
      <c r="M1075" s="8"/>
      <c r="N1075" s="536"/>
      <c r="O1075" s="102" t="s">
        <v>27</v>
      </c>
      <c r="P1075" s="533"/>
      <c r="Q1075" s="533"/>
      <c r="R1075" s="520"/>
      <c r="S1075" s="38"/>
      <c r="T1075" s="99"/>
      <c r="U1075" s="38"/>
      <c r="V1075" s="6"/>
      <c r="W1075" s="37"/>
      <c r="X1075" s="7"/>
      <c r="Y1075" s="39"/>
      <c r="Z1075" s="213"/>
      <c r="AA1075" s="213"/>
      <c r="AB1075" s="213"/>
      <c r="AC1075" s="45">
        <f>ROUND(ROUND(H1016+L1052,0)*Q1076,0)</f>
        <v>421</v>
      </c>
      <c r="AD1075" s="79"/>
    </row>
    <row r="1076" ht="16.5" customHeight="1">
      <c r="A1076" s="29">
        <v>61.0</v>
      </c>
      <c r="B1076" s="29">
        <v>2359.0</v>
      </c>
      <c r="C1076" s="518" t="s">
        <v>9035</v>
      </c>
      <c r="D1076" s="389"/>
      <c r="E1076" s="389"/>
      <c r="F1076" s="532"/>
      <c r="G1076" s="527"/>
      <c r="H1076" s="527"/>
      <c r="I1076" s="532"/>
      <c r="J1076" s="94"/>
      <c r="K1076" s="140"/>
      <c r="L1076" s="140"/>
      <c r="M1076" s="8"/>
      <c r="N1076" s="535"/>
      <c r="O1076" s="482"/>
      <c r="P1076" s="83" t="s">
        <v>21</v>
      </c>
      <c r="Q1076" s="528">
        <v>0.5</v>
      </c>
      <c r="R1076" s="521"/>
      <c r="S1076" s="53"/>
      <c r="T1076" s="99"/>
      <c r="U1076" s="53"/>
      <c r="V1076" s="14"/>
      <c r="W1076" s="52"/>
      <c r="X1076" s="8"/>
      <c r="Y1076" s="109"/>
      <c r="Z1076" s="213" t="s">
        <v>30</v>
      </c>
      <c r="AA1076" s="74">
        <v>5.0</v>
      </c>
      <c r="AB1076" s="522" t="s">
        <v>31</v>
      </c>
      <c r="AC1076" s="45">
        <f>ROUND(ROUND(H1016+L1052,0)*Q1076,0)-AA1076</f>
        <v>416</v>
      </c>
      <c r="AD1076" s="79"/>
    </row>
    <row r="1077" ht="16.5" customHeight="1">
      <c r="A1077" s="29">
        <v>61.0</v>
      </c>
      <c r="B1077" s="29">
        <v>2360.0</v>
      </c>
      <c r="C1077" s="518" t="s">
        <v>9036</v>
      </c>
      <c r="D1077" s="389"/>
      <c r="E1077" s="389"/>
      <c r="F1077" s="532"/>
      <c r="G1077" s="527"/>
      <c r="H1077" s="527"/>
      <c r="I1077" s="532"/>
      <c r="J1077" s="94"/>
      <c r="K1077" s="140"/>
      <c r="L1077" s="140"/>
      <c r="M1077" s="8"/>
      <c r="N1077" s="535"/>
      <c r="O1077" s="482"/>
      <c r="P1077" s="14"/>
      <c r="Q1077" s="14"/>
      <c r="R1077" s="521"/>
      <c r="S1077" s="53"/>
      <c r="T1077" s="99"/>
      <c r="U1077" s="53"/>
      <c r="V1077" s="14"/>
      <c r="W1077" s="524" t="s">
        <v>20</v>
      </c>
      <c r="X1077" s="41" t="s">
        <v>21</v>
      </c>
      <c r="Y1077" s="86">
        <v>0.85</v>
      </c>
      <c r="Z1077" s="75"/>
      <c r="AA1077" s="213"/>
      <c r="AB1077" s="213"/>
      <c r="AC1077" s="45">
        <f>ROUND(ROUND(ROUND(H1016+L1052,0)*Q1076,0)*Y1077,0)</f>
        <v>358</v>
      </c>
      <c r="AD1077" s="79"/>
    </row>
    <row r="1078" ht="16.5" customHeight="1">
      <c r="A1078" s="29">
        <v>61.0</v>
      </c>
      <c r="B1078" s="29">
        <v>2361.0</v>
      </c>
      <c r="C1078" s="518" t="s">
        <v>9037</v>
      </c>
      <c r="D1078" s="389"/>
      <c r="E1078" s="389"/>
      <c r="F1078" s="532"/>
      <c r="G1078" s="527"/>
      <c r="H1078" s="527"/>
      <c r="I1078" s="532"/>
      <c r="J1078" s="94"/>
      <c r="K1078" s="140"/>
      <c r="L1078" s="140"/>
      <c r="M1078" s="8"/>
      <c r="N1078" s="535"/>
      <c r="O1078" s="14"/>
      <c r="P1078" s="83"/>
      <c r="Q1078" s="83"/>
      <c r="R1078" s="525"/>
      <c r="S1078" s="180"/>
      <c r="T1078" s="24"/>
      <c r="U1078" s="180"/>
      <c r="V1078" s="21"/>
      <c r="W1078" s="484"/>
      <c r="X1078" s="56"/>
      <c r="Y1078" s="526"/>
      <c r="Z1078" s="213" t="s">
        <v>30</v>
      </c>
      <c r="AA1078" s="74">
        <v>5.0</v>
      </c>
      <c r="AB1078" s="522" t="s">
        <v>31</v>
      </c>
      <c r="AC1078" s="45">
        <f>ROUND(ROUND(ROUND(H1016+L1052,0)*Q1076,0)*Y1077,0)-AA1078</f>
        <v>353</v>
      </c>
      <c r="AD1078" s="79"/>
    </row>
    <row r="1079" ht="16.5" customHeight="1">
      <c r="A1079" s="29">
        <v>61.0</v>
      </c>
      <c r="B1079" s="29">
        <v>2362.0</v>
      </c>
      <c r="C1079" s="518" t="s">
        <v>9038</v>
      </c>
      <c r="D1079" s="389"/>
      <c r="E1079" s="389"/>
      <c r="F1079" s="532"/>
      <c r="G1079" s="527"/>
      <c r="H1079" s="527"/>
      <c r="I1079" s="532"/>
      <c r="J1079" s="94"/>
      <c r="K1079" s="140"/>
      <c r="L1079" s="140"/>
      <c r="M1079" s="8"/>
      <c r="N1079" s="536"/>
      <c r="O1079" s="14"/>
      <c r="P1079" s="14"/>
      <c r="Q1079" s="14"/>
      <c r="R1079" s="102" t="s">
        <v>326</v>
      </c>
      <c r="S1079" s="487"/>
      <c r="T1079" s="487"/>
      <c r="U1079" s="41" t="s">
        <v>21</v>
      </c>
      <c r="V1079" s="60">
        <v>0.7</v>
      </c>
      <c r="W1079" s="37"/>
      <c r="X1079" s="7"/>
      <c r="Y1079" s="39"/>
      <c r="Z1079" s="213"/>
      <c r="AA1079" s="213"/>
      <c r="AB1079" s="213"/>
      <c r="AC1079" s="45">
        <f>ROUND(ROUND(ROUND(H1016+L1052,0)*Q1076,0)*V1079,0)</f>
        <v>295</v>
      </c>
      <c r="AD1079" s="79"/>
    </row>
    <row r="1080" ht="16.5" customHeight="1">
      <c r="A1080" s="29">
        <v>61.0</v>
      </c>
      <c r="B1080" s="29">
        <v>2363.0</v>
      </c>
      <c r="C1080" s="518" t="s">
        <v>9039</v>
      </c>
      <c r="D1080" s="389"/>
      <c r="E1080" s="389"/>
      <c r="F1080" s="532"/>
      <c r="G1080" s="527"/>
      <c r="H1080" s="527"/>
      <c r="I1080" s="532"/>
      <c r="J1080" s="94"/>
      <c r="K1080" s="140"/>
      <c r="L1080" s="140"/>
      <c r="M1080" s="8"/>
      <c r="N1080" s="536"/>
      <c r="O1080" s="14"/>
      <c r="P1080" s="14"/>
      <c r="Q1080" s="14"/>
      <c r="R1080" s="482"/>
      <c r="U1080" s="83"/>
      <c r="V1080" s="528"/>
      <c r="W1080" s="227"/>
      <c r="X1080" s="22"/>
      <c r="Y1080" s="109"/>
      <c r="Z1080" s="213" t="s">
        <v>30</v>
      </c>
      <c r="AA1080" s="74">
        <v>5.0</v>
      </c>
      <c r="AB1080" s="522" t="s">
        <v>31</v>
      </c>
      <c r="AC1080" s="45">
        <f>ROUND(ROUND(ROUND(H1016+L1052,0)*Q1076,0)*V1079,0)-AA1080</f>
        <v>290</v>
      </c>
      <c r="AD1080" s="79"/>
    </row>
    <row r="1081" ht="16.5" customHeight="1">
      <c r="A1081" s="29">
        <v>61.0</v>
      </c>
      <c r="B1081" s="29">
        <v>2364.0</v>
      </c>
      <c r="C1081" s="518" t="s">
        <v>9040</v>
      </c>
      <c r="D1081" s="389"/>
      <c r="E1081" s="389"/>
      <c r="F1081" s="532"/>
      <c r="G1081" s="527"/>
      <c r="H1081" s="527"/>
      <c r="I1081" s="532"/>
      <c r="J1081" s="94"/>
      <c r="K1081" s="140"/>
      <c r="L1081" s="140"/>
      <c r="M1081" s="8"/>
      <c r="N1081" s="254"/>
      <c r="O1081" s="83"/>
      <c r="P1081" s="83"/>
      <c r="R1081" s="482"/>
      <c r="U1081" s="99"/>
      <c r="V1081" s="529"/>
      <c r="W1081" s="524" t="s">
        <v>20</v>
      </c>
      <c r="X1081" s="41" t="s">
        <v>21</v>
      </c>
      <c r="Y1081" s="86">
        <v>0.85</v>
      </c>
      <c r="Z1081" s="75"/>
      <c r="AA1081" s="213"/>
      <c r="AB1081" s="213"/>
      <c r="AC1081" s="45">
        <f>ROUND(ROUND(ROUND(ROUND(H1016+L1052,0)*Q1076,0)*V1079,0)*Y1081,0)</f>
        <v>251</v>
      </c>
      <c r="AD1081" s="79"/>
    </row>
    <row r="1082" ht="16.5" customHeight="1">
      <c r="A1082" s="29">
        <v>61.0</v>
      </c>
      <c r="B1082" s="29">
        <v>2365.0</v>
      </c>
      <c r="C1082" s="518" t="s">
        <v>9041</v>
      </c>
      <c r="D1082" s="389"/>
      <c r="E1082" s="389"/>
      <c r="F1082" s="532"/>
      <c r="G1082" s="527"/>
      <c r="H1082" s="527"/>
      <c r="I1082" s="532"/>
      <c r="J1082" s="94"/>
      <c r="K1082" s="140"/>
      <c r="L1082" s="140"/>
      <c r="M1082" s="8"/>
      <c r="N1082" s="254"/>
      <c r="O1082" s="83"/>
      <c r="P1082" s="83"/>
      <c r="Q1082" s="83"/>
      <c r="R1082" s="530"/>
      <c r="S1082" s="531"/>
      <c r="T1082" s="24"/>
      <c r="U1082" s="24"/>
      <c r="V1082" s="26"/>
      <c r="W1082" s="484"/>
      <c r="X1082" s="56"/>
      <c r="Y1082" s="526"/>
      <c r="Z1082" s="213" t="s">
        <v>30</v>
      </c>
      <c r="AA1082" s="74">
        <v>5.0</v>
      </c>
      <c r="AB1082" s="522" t="s">
        <v>31</v>
      </c>
      <c r="AC1082" s="45">
        <f>ROUND(ROUND(ROUND(ROUND(H1016+L1052,0)*Q1076,0)*V1079,0)*Y1081,0)-AA1082</f>
        <v>246</v>
      </c>
      <c r="AD1082" s="79"/>
    </row>
    <row r="1083" ht="16.5" customHeight="1">
      <c r="A1083" s="29">
        <v>61.0</v>
      </c>
      <c r="B1083" s="29">
        <v>2366.0</v>
      </c>
      <c r="C1083" s="518" t="s">
        <v>9042</v>
      </c>
      <c r="D1083" s="389"/>
      <c r="E1083" s="389"/>
      <c r="F1083" s="532"/>
      <c r="G1083" s="527"/>
      <c r="H1083" s="527"/>
      <c r="I1083" s="532"/>
      <c r="J1083" s="94"/>
      <c r="K1083" s="140"/>
      <c r="L1083" s="140"/>
      <c r="M1083" s="8"/>
      <c r="N1083" s="536"/>
      <c r="O1083" s="83"/>
      <c r="P1083" s="528"/>
      <c r="Q1083" s="486"/>
      <c r="R1083" s="102" t="s">
        <v>329</v>
      </c>
      <c r="S1083" s="487"/>
      <c r="T1083" s="487"/>
      <c r="U1083" s="83" t="s">
        <v>21</v>
      </c>
      <c r="V1083" s="528">
        <v>0.85</v>
      </c>
      <c r="W1083" s="37"/>
      <c r="X1083" s="7"/>
      <c r="Y1083" s="39"/>
      <c r="Z1083" s="213"/>
      <c r="AA1083" s="213"/>
      <c r="AB1083" s="213"/>
      <c r="AC1083" s="45">
        <f>ROUND(ROUND(ROUND(H1016+L1052,0)*Q1076,0)*V1083,0)</f>
        <v>358</v>
      </c>
      <c r="AD1083" s="79"/>
    </row>
    <row r="1084" ht="16.5" customHeight="1">
      <c r="A1084" s="29">
        <v>61.0</v>
      </c>
      <c r="B1084" s="29">
        <v>2367.0</v>
      </c>
      <c r="C1084" s="518" t="s">
        <v>9043</v>
      </c>
      <c r="D1084" s="389"/>
      <c r="E1084" s="389"/>
      <c r="F1084" s="532"/>
      <c r="G1084" s="527"/>
      <c r="H1084" s="527"/>
      <c r="I1084" s="532"/>
      <c r="J1084" s="94"/>
      <c r="K1084" s="140"/>
      <c r="L1084" s="140"/>
      <c r="M1084" s="8"/>
      <c r="N1084" s="536"/>
      <c r="O1084" s="83"/>
      <c r="P1084" s="528"/>
      <c r="Q1084" s="528"/>
      <c r="R1084" s="482"/>
      <c r="U1084" s="83"/>
      <c r="V1084" s="528"/>
      <c r="W1084" s="227"/>
      <c r="X1084" s="22"/>
      <c r="Y1084" s="109"/>
      <c r="Z1084" s="213" t="s">
        <v>30</v>
      </c>
      <c r="AA1084" s="74">
        <v>5.0</v>
      </c>
      <c r="AB1084" s="522" t="s">
        <v>31</v>
      </c>
      <c r="AC1084" s="45">
        <f>ROUND(ROUND(ROUND(H1016+L1052,0)*Q1076,0)*V1083,0)-AA1084</f>
        <v>353</v>
      </c>
      <c r="AD1084" s="79"/>
    </row>
    <row r="1085" ht="16.5" customHeight="1">
      <c r="A1085" s="29">
        <v>61.0</v>
      </c>
      <c r="B1085" s="29">
        <v>2368.0</v>
      </c>
      <c r="C1085" s="518" t="s">
        <v>9044</v>
      </c>
      <c r="D1085" s="389"/>
      <c r="E1085" s="389"/>
      <c r="F1085" s="532"/>
      <c r="G1085" s="527"/>
      <c r="H1085" s="527"/>
      <c r="I1085" s="532"/>
      <c r="J1085" s="94"/>
      <c r="K1085" s="140"/>
      <c r="L1085" s="140"/>
      <c r="M1085" s="8"/>
      <c r="N1085" s="254"/>
      <c r="O1085" s="83"/>
      <c r="P1085" s="528"/>
      <c r="Q1085" s="528"/>
      <c r="R1085" s="482"/>
      <c r="U1085" s="99"/>
      <c r="V1085" s="529"/>
      <c r="W1085" s="524" t="s">
        <v>20</v>
      </c>
      <c r="X1085" s="41" t="s">
        <v>21</v>
      </c>
      <c r="Y1085" s="86">
        <v>0.85</v>
      </c>
      <c r="Z1085" s="75"/>
      <c r="AA1085" s="213"/>
      <c r="AB1085" s="213"/>
      <c r="AC1085" s="45">
        <f>ROUND(ROUND(ROUND(ROUND(H1016+L1052,0)*Q1076,0)*V1083,0)*Y1085,0)</f>
        <v>304</v>
      </c>
      <c r="AD1085" s="79"/>
    </row>
    <row r="1086" ht="16.5" customHeight="1">
      <c r="A1086" s="29">
        <v>61.0</v>
      </c>
      <c r="B1086" s="29">
        <v>2369.0</v>
      </c>
      <c r="C1086" s="518" t="s">
        <v>9045</v>
      </c>
      <c r="D1086" s="389"/>
      <c r="E1086" s="389"/>
      <c r="F1086" s="532"/>
      <c r="G1086" s="527"/>
      <c r="H1086" s="527"/>
      <c r="I1086" s="532"/>
      <c r="J1086" s="94"/>
      <c r="K1086" s="140"/>
      <c r="L1086" s="140"/>
      <c r="M1086" s="8"/>
      <c r="N1086" s="537"/>
      <c r="O1086" s="83"/>
      <c r="P1086" s="83"/>
      <c r="Q1086" s="83"/>
      <c r="R1086" s="484"/>
      <c r="S1086" s="232"/>
      <c r="T1086" s="232"/>
      <c r="U1086" s="24"/>
      <c r="V1086" s="26"/>
      <c r="W1086" s="484"/>
      <c r="X1086" s="56"/>
      <c r="Y1086" s="526"/>
      <c r="Z1086" s="213" t="s">
        <v>30</v>
      </c>
      <c r="AA1086" s="74">
        <v>5.0</v>
      </c>
      <c r="AB1086" s="522" t="s">
        <v>31</v>
      </c>
      <c r="AC1086" s="45">
        <f>ROUND(ROUND(ROUND(ROUND(H1016+L1052,0)*Q1076,0)*V1083,0)*Y1085,0)-AA1086</f>
        <v>299</v>
      </c>
      <c r="AD1086" s="79"/>
    </row>
    <row r="1087" ht="16.5" customHeight="1">
      <c r="A1087" s="29">
        <v>61.0</v>
      </c>
      <c r="B1087" s="29">
        <v>1521.0</v>
      </c>
      <c r="C1087" s="518" t="s">
        <v>9046</v>
      </c>
      <c r="D1087" s="389"/>
      <c r="E1087" s="389"/>
      <c r="F1087" s="523"/>
      <c r="G1087" s="102" t="s">
        <v>9047</v>
      </c>
      <c r="H1087" s="169"/>
      <c r="I1087" s="519"/>
      <c r="J1087" s="168"/>
      <c r="K1087" s="152"/>
      <c r="L1087" s="152"/>
      <c r="M1087" s="7"/>
      <c r="N1087" s="37"/>
      <c r="O1087" s="7"/>
      <c r="P1087" s="7"/>
      <c r="Q1087" s="7"/>
      <c r="R1087" s="520"/>
      <c r="S1087" s="38"/>
      <c r="T1087" s="38"/>
      <c r="U1087" s="6"/>
      <c r="V1087" s="7"/>
      <c r="W1087" s="37"/>
      <c r="X1087" s="7"/>
      <c r="Y1087" s="39"/>
      <c r="Z1087" s="213"/>
      <c r="AA1087" s="213"/>
      <c r="AB1087" s="213"/>
      <c r="AC1087" s="45">
        <f>ROUND(H1088,0)</f>
        <v>559</v>
      </c>
      <c r="AD1087" s="79"/>
    </row>
    <row r="1088" ht="16.5" customHeight="1">
      <c r="A1088" s="29">
        <v>61.0</v>
      </c>
      <c r="B1088" s="29">
        <v>2370.0</v>
      </c>
      <c r="C1088" s="518" t="s">
        <v>9048</v>
      </c>
      <c r="D1088" s="389"/>
      <c r="E1088" s="389"/>
      <c r="F1088" s="523"/>
      <c r="G1088" s="482"/>
      <c r="H1088" s="50">
        <v>559.0</v>
      </c>
      <c r="I1088" s="8" t="s">
        <v>9</v>
      </c>
      <c r="J1088" s="94"/>
      <c r="K1088" s="140"/>
      <c r="L1088" s="140"/>
      <c r="M1088" s="8"/>
      <c r="N1088" s="52"/>
      <c r="O1088" s="8"/>
      <c r="P1088" s="8"/>
      <c r="Q1088" s="8"/>
      <c r="R1088" s="521"/>
      <c r="S1088" s="53"/>
      <c r="T1088" s="53"/>
      <c r="U1088" s="14"/>
      <c r="V1088" s="8"/>
      <c r="W1088" s="52"/>
      <c r="X1088" s="8"/>
      <c r="Y1088" s="109"/>
      <c r="Z1088" s="213" t="s">
        <v>30</v>
      </c>
      <c r="AA1088" s="74">
        <v>5.0</v>
      </c>
      <c r="AB1088" s="522" t="s">
        <v>31</v>
      </c>
      <c r="AC1088" s="45">
        <f>ROUND(H1088,0)-AA1088</f>
        <v>554</v>
      </c>
      <c r="AD1088" s="79"/>
    </row>
    <row r="1089" ht="16.5" customHeight="1">
      <c r="A1089" s="29">
        <v>61.0</v>
      </c>
      <c r="B1089" s="29">
        <v>2371.0</v>
      </c>
      <c r="C1089" s="518" t="s">
        <v>9049</v>
      </c>
      <c r="D1089" s="389"/>
      <c r="E1089" s="389"/>
      <c r="F1089" s="523"/>
      <c r="G1089" s="482"/>
      <c r="H1089" s="174"/>
      <c r="I1089" s="523"/>
      <c r="J1089" s="94"/>
      <c r="K1089" s="140"/>
      <c r="L1089" s="140"/>
      <c r="M1089" s="8"/>
      <c r="N1089" s="52"/>
      <c r="O1089" s="8"/>
      <c r="P1089" s="8"/>
      <c r="Q1089" s="8"/>
      <c r="R1089" s="521"/>
      <c r="S1089" s="53"/>
      <c r="T1089" s="53"/>
      <c r="U1089" s="14"/>
      <c r="V1089" s="54"/>
      <c r="W1089" s="524" t="s">
        <v>20</v>
      </c>
      <c r="X1089" s="41" t="s">
        <v>21</v>
      </c>
      <c r="Y1089" s="86">
        <v>0.85</v>
      </c>
      <c r="Z1089" s="75"/>
      <c r="AA1089" s="213"/>
      <c r="AB1089" s="213"/>
      <c r="AC1089" s="45">
        <f>ROUND(H1088*Y1089,0)</f>
        <v>475</v>
      </c>
      <c r="AD1089" s="79"/>
    </row>
    <row r="1090" ht="16.5" customHeight="1">
      <c r="A1090" s="29">
        <v>61.0</v>
      </c>
      <c r="B1090" s="29">
        <v>2372.0</v>
      </c>
      <c r="C1090" s="518" t="s">
        <v>9050</v>
      </c>
      <c r="D1090" s="389"/>
      <c r="E1090" s="389"/>
      <c r="F1090" s="523"/>
      <c r="G1090" s="174"/>
      <c r="H1090" s="174"/>
      <c r="I1090" s="174"/>
      <c r="J1090" s="94"/>
      <c r="K1090" s="140"/>
      <c r="L1090" s="140"/>
      <c r="M1090" s="8"/>
      <c r="N1090" s="52"/>
      <c r="O1090" s="8"/>
      <c r="P1090" s="8"/>
      <c r="Q1090" s="8"/>
      <c r="R1090" s="525"/>
      <c r="S1090" s="180"/>
      <c r="T1090" s="180"/>
      <c r="U1090" s="21"/>
      <c r="V1090" s="109"/>
      <c r="W1090" s="484"/>
      <c r="X1090" s="56"/>
      <c r="Y1090" s="526"/>
      <c r="Z1090" s="213" t="s">
        <v>30</v>
      </c>
      <c r="AA1090" s="74">
        <v>5.0</v>
      </c>
      <c r="AB1090" s="522" t="s">
        <v>31</v>
      </c>
      <c r="AC1090" s="45">
        <f>ROUND(H1088*Y1089,0)-AA1090</f>
        <v>470</v>
      </c>
      <c r="AD1090" s="79"/>
    </row>
    <row r="1091" ht="16.5" customHeight="1">
      <c r="A1091" s="29">
        <v>61.0</v>
      </c>
      <c r="B1091" s="29">
        <v>1522.0</v>
      </c>
      <c r="C1091" s="518" t="s">
        <v>9051</v>
      </c>
      <c r="D1091" s="389"/>
      <c r="E1091" s="389"/>
      <c r="F1091" s="532"/>
      <c r="G1091" s="527"/>
      <c r="H1091" s="14"/>
      <c r="I1091" s="14"/>
      <c r="J1091" s="94"/>
      <c r="K1091" s="140"/>
      <c r="L1091" s="140"/>
      <c r="M1091" s="8"/>
      <c r="N1091" s="52"/>
      <c r="O1091" s="8"/>
      <c r="P1091" s="8"/>
      <c r="Q1091" s="8"/>
      <c r="R1091" s="102" t="s">
        <v>326</v>
      </c>
      <c r="S1091" s="487"/>
      <c r="T1091" s="487"/>
      <c r="U1091" s="41" t="s">
        <v>21</v>
      </c>
      <c r="V1091" s="60">
        <v>0.7</v>
      </c>
      <c r="W1091" s="37"/>
      <c r="X1091" s="7"/>
      <c r="Y1091" s="39"/>
      <c r="Z1091" s="213"/>
      <c r="AA1091" s="213"/>
      <c r="AB1091" s="213"/>
      <c r="AC1091" s="45">
        <f>ROUND(H1088*V1091,0)</f>
        <v>391</v>
      </c>
      <c r="AD1091" s="79"/>
    </row>
    <row r="1092" ht="16.5" customHeight="1">
      <c r="A1092" s="29">
        <v>61.0</v>
      </c>
      <c r="B1092" s="29">
        <v>2373.0</v>
      </c>
      <c r="C1092" s="518" t="s">
        <v>9052</v>
      </c>
      <c r="D1092" s="389"/>
      <c r="E1092" s="389"/>
      <c r="F1092" s="532"/>
      <c r="G1092" s="527"/>
      <c r="H1092" s="8"/>
      <c r="I1092" s="144"/>
      <c r="J1092" s="94"/>
      <c r="K1092" s="140"/>
      <c r="L1092" s="140"/>
      <c r="M1092" s="8"/>
      <c r="N1092" s="52"/>
      <c r="O1092" s="8"/>
      <c r="P1092" s="8"/>
      <c r="Q1092" s="8"/>
      <c r="R1092" s="482"/>
      <c r="U1092" s="83"/>
      <c r="V1092" s="528"/>
      <c r="W1092" s="227"/>
      <c r="X1092" s="22"/>
      <c r="Y1092" s="109"/>
      <c r="Z1092" s="213" t="s">
        <v>30</v>
      </c>
      <c r="AA1092" s="74">
        <v>5.0</v>
      </c>
      <c r="AB1092" s="522" t="s">
        <v>31</v>
      </c>
      <c r="AC1092" s="45">
        <f>ROUND(H1088*V1091,0)-AA1092</f>
        <v>386</v>
      </c>
      <c r="AD1092" s="79"/>
    </row>
    <row r="1093" ht="16.5" customHeight="1">
      <c r="A1093" s="29">
        <v>61.0</v>
      </c>
      <c r="B1093" s="29">
        <v>2374.0</v>
      </c>
      <c r="C1093" s="518" t="s">
        <v>9053</v>
      </c>
      <c r="D1093" s="389"/>
      <c r="E1093" s="389"/>
      <c r="F1093" s="543"/>
      <c r="G1093" s="113"/>
      <c r="H1093" s="8"/>
      <c r="I1093" s="144"/>
      <c r="J1093" s="94"/>
      <c r="K1093" s="140"/>
      <c r="L1093" s="140"/>
      <c r="M1093" s="8"/>
      <c r="N1093" s="52"/>
      <c r="O1093" s="8"/>
      <c r="P1093" s="8"/>
      <c r="Q1093" s="8"/>
      <c r="R1093" s="482"/>
      <c r="U1093" s="99"/>
      <c r="V1093" s="529"/>
      <c r="W1093" s="524" t="s">
        <v>20</v>
      </c>
      <c r="X1093" s="41" t="s">
        <v>21</v>
      </c>
      <c r="Y1093" s="86">
        <v>0.85</v>
      </c>
      <c r="Z1093" s="75"/>
      <c r="AA1093" s="213"/>
      <c r="AB1093" s="213"/>
      <c r="AC1093" s="114">
        <f>ROUND(ROUND(H1088*V1091,0)*Y1093,0)</f>
        <v>332</v>
      </c>
      <c r="AD1093" s="79"/>
    </row>
    <row r="1094" ht="16.5" customHeight="1">
      <c r="A1094" s="29">
        <v>61.0</v>
      </c>
      <c r="B1094" s="29">
        <v>2375.0</v>
      </c>
      <c r="C1094" s="518" t="s">
        <v>9054</v>
      </c>
      <c r="D1094" s="389"/>
      <c r="E1094" s="231"/>
      <c r="F1094" s="543"/>
      <c r="G1094" s="113"/>
      <c r="H1094" s="8"/>
      <c r="I1094" s="144"/>
      <c r="J1094" s="94"/>
      <c r="K1094" s="140"/>
      <c r="L1094" s="140"/>
      <c r="M1094" s="8"/>
      <c r="N1094" s="52"/>
      <c r="O1094" s="8"/>
      <c r="P1094" s="8"/>
      <c r="Q1094" s="8"/>
      <c r="R1094" s="530"/>
      <c r="S1094" s="531"/>
      <c r="T1094" s="24"/>
      <c r="U1094" s="24"/>
      <c r="V1094" s="26"/>
      <c r="W1094" s="484"/>
      <c r="X1094" s="56"/>
      <c r="Y1094" s="526"/>
      <c r="Z1094" s="213" t="s">
        <v>30</v>
      </c>
      <c r="AA1094" s="74">
        <v>5.0</v>
      </c>
      <c r="AB1094" s="522" t="s">
        <v>31</v>
      </c>
      <c r="AC1094" s="114">
        <f>ROUND(ROUND(H1088*V1091,0)*Y1093,0)-AA1094</f>
        <v>327</v>
      </c>
      <c r="AD1094" s="79"/>
    </row>
    <row r="1095" ht="16.5" customHeight="1">
      <c r="A1095" s="29">
        <v>61.0</v>
      </c>
      <c r="B1095" s="29">
        <v>1793.0</v>
      </c>
      <c r="C1095" s="518" t="s">
        <v>9055</v>
      </c>
      <c r="D1095" s="389"/>
      <c r="E1095" s="231"/>
      <c r="F1095" s="543"/>
      <c r="G1095" s="113"/>
      <c r="H1095" s="8"/>
      <c r="I1095" s="144"/>
      <c r="J1095" s="94"/>
      <c r="K1095" s="140"/>
      <c r="L1095" s="140"/>
      <c r="M1095" s="8"/>
      <c r="N1095" s="52"/>
      <c r="O1095" s="8"/>
      <c r="P1095" s="8"/>
      <c r="Q1095" s="54"/>
      <c r="R1095" s="102" t="s">
        <v>329</v>
      </c>
      <c r="S1095" s="487"/>
      <c r="T1095" s="487"/>
      <c r="U1095" s="83" t="s">
        <v>21</v>
      </c>
      <c r="V1095" s="528">
        <v>0.85</v>
      </c>
      <c r="W1095" s="37"/>
      <c r="X1095" s="7"/>
      <c r="Y1095" s="39"/>
      <c r="Z1095" s="213"/>
      <c r="AA1095" s="213"/>
      <c r="AB1095" s="213"/>
      <c r="AC1095" s="45">
        <f>ROUND(H1088*V1095,0)</f>
        <v>475</v>
      </c>
      <c r="AD1095" s="79"/>
    </row>
    <row r="1096" ht="16.5" customHeight="1">
      <c r="A1096" s="29">
        <v>61.0</v>
      </c>
      <c r="B1096" s="29">
        <v>2376.0</v>
      </c>
      <c r="C1096" s="518" t="s">
        <v>9056</v>
      </c>
      <c r="D1096" s="389"/>
      <c r="E1096" s="231"/>
      <c r="F1096" s="543"/>
      <c r="G1096" s="113"/>
      <c r="H1096" s="8"/>
      <c r="I1096" s="144"/>
      <c r="J1096" s="94"/>
      <c r="K1096" s="140"/>
      <c r="L1096" s="140"/>
      <c r="M1096" s="8"/>
      <c r="N1096" s="52"/>
      <c r="O1096" s="8"/>
      <c r="P1096" s="8"/>
      <c r="Q1096" s="8"/>
      <c r="R1096" s="482"/>
      <c r="U1096" s="83"/>
      <c r="V1096" s="528"/>
      <c r="W1096" s="227"/>
      <c r="X1096" s="22"/>
      <c r="Y1096" s="109"/>
      <c r="Z1096" s="213" t="s">
        <v>30</v>
      </c>
      <c r="AA1096" s="74">
        <v>5.0</v>
      </c>
      <c r="AB1096" s="522" t="s">
        <v>31</v>
      </c>
      <c r="AC1096" s="45">
        <f>ROUND(H1088*V1095,0)-AA1096</f>
        <v>470</v>
      </c>
      <c r="AD1096" s="79"/>
    </row>
    <row r="1097" ht="16.5" customHeight="1">
      <c r="A1097" s="29">
        <v>61.0</v>
      </c>
      <c r="B1097" s="29">
        <v>2377.0</v>
      </c>
      <c r="C1097" s="518" t="s">
        <v>9057</v>
      </c>
      <c r="D1097" s="389"/>
      <c r="E1097" s="231"/>
      <c r="F1097" s="532"/>
      <c r="G1097" s="527"/>
      <c r="H1097" s="527"/>
      <c r="I1097" s="532"/>
      <c r="J1097" s="94"/>
      <c r="K1097" s="140"/>
      <c r="L1097" s="140"/>
      <c r="M1097" s="8"/>
      <c r="N1097" s="52"/>
      <c r="O1097" s="8"/>
      <c r="P1097" s="8"/>
      <c r="Q1097" s="8"/>
      <c r="R1097" s="482"/>
      <c r="U1097" s="99"/>
      <c r="V1097" s="529"/>
      <c r="W1097" s="524" t="s">
        <v>20</v>
      </c>
      <c r="X1097" s="41" t="s">
        <v>21</v>
      </c>
      <c r="Y1097" s="86">
        <v>0.85</v>
      </c>
      <c r="Z1097" s="75"/>
      <c r="AA1097" s="213"/>
      <c r="AB1097" s="213"/>
      <c r="AC1097" s="45">
        <f>ROUND(ROUND(H1088*V1095,0)*Y1097,0)</f>
        <v>404</v>
      </c>
      <c r="AD1097" s="79"/>
    </row>
    <row r="1098" ht="16.5" customHeight="1">
      <c r="A1098" s="29">
        <v>61.0</v>
      </c>
      <c r="B1098" s="29">
        <v>2378.0</v>
      </c>
      <c r="C1098" s="518" t="s">
        <v>9058</v>
      </c>
      <c r="D1098" s="389"/>
      <c r="E1098" s="231"/>
      <c r="F1098" s="532"/>
      <c r="G1098" s="527"/>
      <c r="H1098" s="527"/>
      <c r="I1098" s="532"/>
      <c r="J1098" s="94"/>
      <c r="K1098" s="140"/>
      <c r="L1098" s="140"/>
      <c r="M1098" s="8"/>
      <c r="N1098" s="227"/>
      <c r="O1098" s="22"/>
      <c r="P1098" s="22"/>
      <c r="Q1098" s="22"/>
      <c r="R1098" s="484"/>
      <c r="S1098" s="232"/>
      <c r="T1098" s="232"/>
      <c r="U1098" s="24"/>
      <c r="V1098" s="26"/>
      <c r="W1098" s="484"/>
      <c r="X1098" s="56"/>
      <c r="Y1098" s="526"/>
      <c r="Z1098" s="213" t="s">
        <v>30</v>
      </c>
      <c r="AA1098" s="74">
        <v>5.0</v>
      </c>
      <c r="AB1098" s="522" t="s">
        <v>31</v>
      </c>
      <c r="AC1098" s="45">
        <f>ROUND(ROUND(H1088*V1095,0)*Y1097,0)-AA1098</f>
        <v>399</v>
      </c>
      <c r="AD1098" s="79"/>
    </row>
    <row r="1099" ht="16.5" customHeight="1">
      <c r="A1099" s="29">
        <v>61.0</v>
      </c>
      <c r="B1099" s="29">
        <v>1523.0</v>
      </c>
      <c r="C1099" s="518" t="s">
        <v>9059</v>
      </c>
      <c r="D1099" s="389"/>
      <c r="E1099" s="389"/>
      <c r="F1099" s="532"/>
      <c r="G1099" s="527"/>
      <c r="H1099" s="527"/>
      <c r="I1099" s="532"/>
      <c r="J1099" s="94"/>
      <c r="K1099" s="140"/>
      <c r="L1099" s="140"/>
      <c r="M1099" s="8"/>
      <c r="N1099" s="206" t="s">
        <v>23</v>
      </c>
      <c r="O1099" s="102" t="s">
        <v>24</v>
      </c>
      <c r="P1099" s="533"/>
      <c r="Q1099" s="533"/>
      <c r="R1099" s="520"/>
      <c r="S1099" s="38"/>
      <c r="T1099" s="38"/>
      <c r="U1099" s="6"/>
      <c r="V1099" s="7"/>
      <c r="W1099" s="37"/>
      <c r="X1099" s="7"/>
      <c r="Y1099" s="39"/>
      <c r="Z1099" s="213"/>
      <c r="AA1099" s="213"/>
      <c r="AB1099" s="213"/>
      <c r="AC1099" s="45">
        <f>ROUND(H1088*Q1100,0)</f>
        <v>391</v>
      </c>
      <c r="AD1099" s="79"/>
    </row>
    <row r="1100" ht="16.5" customHeight="1">
      <c r="A1100" s="29">
        <v>61.0</v>
      </c>
      <c r="B1100" s="29">
        <v>2379.0</v>
      </c>
      <c r="C1100" s="518" t="s">
        <v>9060</v>
      </c>
      <c r="D1100" s="389"/>
      <c r="E1100" s="389"/>
      <c r="F1100" s="532"/>
      <c r="G1100" s="527"/>
      <c r="H1100" s="527"/>
      <c r="I1100" s="532"/>
      <c r="J1100" s="94"/>
      <c r="K1100" s="140"/>
      <c r="L1100" s="140"/>
      <c r="M1100" s="8"/>
      <c r="N1100" s="481"/>
      <c r="O1100" s="482"/>
      <c r="P1100" s="83" t="s">
        <v>21</v>
      </c>
      <c r="Q1100" s="528">
        <v>0.7</v>
      </c>
      <c r="R1100" s="521"/>
      <c r="S1100" s="53"/>
      <c r="T1100" s="53"/>
      <c r="U1100" s="14"/>
      <c r="V1100" s="8"/>
      <c r="W1100" s="52"/>
      <c r="X1100" s="8"/>
      <c r="Y1100" s="109"/>
      <c r="Z1100" s="213" t="s">
        <v>30</v>
      </c>
      <c r="AA1100" s="74">
        <v>5.0</v>
      </c>
      <c r="AB1100" s="522" t="s">
        <v>31</v>
      </c>
      <c r="AC1100" s="45">
        <f>ROUND(H1088*Q1100,0)-AA1100</f>
        <v>386</v>
      </c>
      <c r="AD1100" s="79"/>
    </row>
    <row r="1101" ht="16.5" customHeight="1">
      <c r="A1101" s="29">
        <v>61.0</v>
      </c>
      <c r="B1101" s="29">
        <v>2380.0</v>
      </c>
      <c r="C1101" s="518" t="s">
        <v>9061</v>
      </c>
      <c r="D1101" s="389"/>
      <c r="E1101" s="389"/>
      <c r="F1101" s="532"/>
      <c r="G1101" s="527"/>
      <c r="H1101" s="527"/>
      <c r="I1101" s="532"/>
      <c r="J1101" s="94"/>
      <c r="K1101" s="140"/>
      <c r="L1101" s="140"/>
      <c r="M1101" s="8"/>
      <c r="N1101" s="481"/>
      <c r="O1101" s="482"/>
      <c r="P1101" s="14"/>
      <c r="Q1101" s="14"/>
      <c r="R1101" s="521"/>
      <c r="S1101" s="53"/>
      <c r="T1101" s="53"/>
      <c r="U1101" s="14"/>
      <c r="V1101" s="54"/>
      <c r="W1101" s="524" t="s">
        <v>20</v>
      </c>
      <c r="X1101" s="41" t="s">
        <v>21</v>
      </c>
      <c r="Y1101" s="86">
        <v>0.85</v>
      </c>
      <c r="Z1101" s="75"/>
      <c r="AA1101" s="213"/>
      <c r="AB1101" s="213"/>
      <c r="AC1101" s="114">
        <f>ROUND(ROUND(H1088*Q1100,0)*Y1101,0)</f>
        <v>332</v>
      </c>
      <c r="AD1101" s="79"/>
    </row>
    <row r="1102" ht="16.5" customHeight="1">
      <c r="A1102" s="29">
        <v>61.0</v>
      </c>
      <c r="B1102" s="29">
        <v>2381.0</v>
      </c>
      <c r="C1102" s="518" t="s">
        <v>9062</v>
      </c>
      <c r="D1102" s="389"/>
      <c r="E1102" s="389"/>
      <c r="F1102" s="532"/>
      <c r="G1102" s="527"/>
      <c r="H1102" s="527"/>
      <c r="I1102" s="532"/>
      <c r="J1102" s="94"/>
      <c r="K1102" s="140"/>
      <c r="L1102" s="140"/>
      <c r="M1102" s="8"/>
      <c r="N1102" s="535"/>
      <c r="O1102" s="14"/>
      <c r="P1102" s="83"/>
      <c r="Q1102" s="83"/>
      <c r="R1102" s="525"/>
      <c r="S1102" s="180"/>
      <c r="T1102" s="180"/>
      <c r="U1102" s="21"/>
      <c r="V1102" s="109"/>
      <c r="W1102" s="484"/>
      <c r="X1102" s="56"/>
      <c r="Y1102" s="526"/>
      <c r="Z1102" s="213" t="s">
        <v>30</v>
      </c>
      <c r="AA1102" s="74">
        <v>5.0</v>
      </c>
      <c r="AB1102" s="522" t="s">
        <v>31</v>
      </c>
      <c r="AC1102" s="114">
        <f>ROUND(ROUND(H1088*Q1100,0)*Y1101,0)-AA1102</f>
        <v>327</v>
      </c>
      <c r="AD1102" s="79"/>
    </row>
    <row r="1103" ht="16.5" customHeight="1">
      <c r="A1103" s="29">
        <v>61.0</v>
      </c>
      <c r="B1103" s="29">
        <v>1524.0</v>
      </c>
      <c r="C1103" s="518" t="s">
        <v>9063</v>
      </c>
      <c r="D1103" s="389"/>
      <c r="E1103" s="389"/>
      <c r="F1103" s="532"/>
      <c r="G1103" s="527"/>
      <c r="H1103" s="527"/>
      <c r="I1103" s="532"/>
      <c r="J1103" s="94"/>
      <c r="K1103" s="140"/>
      <c r="L1103" s="140"/>
      <c r="M1103" s="8"/>
      <c r="N1103" s="536"/>
      <c r="O1103" s="14"/>
      <c r="P1103" s="14"/>
      <c r="Q1103" s="14"/>
      <c r="R1103" s="102" t="s">
        <v>326</v>
      </c>
      <c r="S1103" s="487"/>
      <c r="T1103" s="487"/>
      <c r="U1103" s="41" t="s">
        <v>21</v>
      </c>
      <c r="V1103" s="60">
        <v>0.7</v>
      </c>
      <c r="W1103" s="37"/>
      <c r="X1103" s="7"/>
      <c r="Y1103" s="39"/>
      <c r="Z1103" s="213"/>
      <c r="AA1103" s="213"/>
      <c r="AB1103" s="213"/>
      <c r="AC1103" s="45">
        <f>ROUND(ROUND(H1088*Q1100,0)*V1103,0)</f>
        <v>274</v>
      </c>
      <c r="AD1103" s="79"/>
    </row>
    <row r="1104" ht="16.5" customHeight="1">
      <c r="A1104" s="29">
        <v>61.0</v>
      </c>
      <c r="B1104" s="29">
        <v>2382.0</v>
      </c>
      <c r="C1104" s="518" t="s">
        <v>9064</v>
      </c>
      <c r="D1104" s="389"/>
      <c r="E1104" s="389"/>
      <c r="F1104" s="532"/>
      <c r="G1104" s="527"/>
      <c r="H1104" s="527"/>
      <c r="I1104" s="532"/>
      <c r="J1104" s="94"/>
      <c r="K1104" s="140"/>
      <c r="L1104" s="140"/>
      <c r="M1104" s="8"/>
      <c r="N1104" s="536"/>
      <c r="O1104" s="14"/>
      <c r="P1104" s="14"/>
      <c r="Q1104" s="14"/>
      <c r="R1104" s="482"/>
      <c r="U1104" s="83"/>
      <c r="V1104" s="528"/>
      <c r="W1104" s="227"/>
      <c r="X1104" s="22"/>
      <c r="Y1104" s="109"/>
      <c r="Z1104" s="213" t="s">
        <v>30</v>
      </c>
      <c r="AA1104" s="74">
        <v>5.0</v>
      </c>
      <c r="AB1104" s="522" t="s">
        <v>31</v>
      </c>
      <c r="AC1104" s="45">
        <f>ROUND(ROUND(H1088*Q1100,0)*V1103,0)-AA1104</f>
        <v>269</v>
      </c>
      <c r="AD1104" s="79"/>
    </row>
    <row r="1105" ht="16.5" customHeight="1">
      <c r="A1105" s="29">
        <v>61.0</v>
      </c>
      <c r="B1105" s="29">
        <v>2383.0</v>
      </c>
      <c r="C1105" s="518" t="s">
        <v>9065</v>
      </c>
      <c r="D1105" s="389"/>
      <c r="E1105" s="389"/>
      <c r="F1105" s="532"/>
      <c r="G1105" s="527"/>
      <c r="H1105" s="527"/>
      <c r="I1105" s="532"/>
      <c r="J1105" s="94"/>
      <c r="K1105" s="140"/>
      <c r="L1105" s="140"/>
      <c r="M1105" s="8"/>
      <c r="N1105" s="254"/>
      <c r="O1105" s="83"/>
      <c r="P1105" s="83"/>
      <c r="R1105" s="482"/>
      <c r="U1105" s="99"/>
      <c r="V1105" s="529"/>
      <c r="W1105" s="524" t="s">
        <v>20</v>
      </c>
      <c r="X1105" s="41" t="s">
        <v>21</v>
      </c>
      <c r="Y1105" s="86">
        <v>0.85</v>
      </c>
      <c r="Z1105" s="75"/>
      <c r="AA1105" s="213"/>
      <c r="AB1105" s="213"/>
      <c r="AC1105" s="45">
        <f>ROUND(ROUND(ROUND(H1088*Q1100,0)*V1103,0)*Y1105,0)</f>
        <v>233</v>
      </c>
      <c r="AD1105" s="79"/>
    </row>
    <row r="1106" ht="16.5" customHeight="1">
      <c r="A1106" s="29">
        <v>61.0</v>
      </c>
      <c r="B1106" s="29">
        <v>2384.0</v>
      </c>
      <c r="C1106" s="518" t="s">
        <v>9066</v>
      </c>
      <c r="D1106" s="389"/>
      <c r="E1106" s="389"/>
      <c r="F1106" s="532"/>
      <c r="G1106" s="527"/>
      <c r="H1106" s="527"/>
      <c r="I1106" s="532"/>
      <c r="J1106" s="94"/>
      <c r="K1106" s="140"/>
      <c r="L1106" s="140"/>
      <c r="M1106" s="8"/>
      <c r="N1106" s="254"/>
      <c r="O1106" s="83"/>
      <c r="P1106" s="83"/>
      <c r="Q1106" s="83"/>
      <c r="R1106" s="530"/>
      <c r="S1106" s="531"/>
      <c r="T1106" s="24"/>
      <c r="U1106" s="24"/>
      <c r="V1106" s="26"/>
      <c r="W1106" s="484"/>
      <c r="X1106" s="56"/>
      <c r="Y1106" s="526"/>
      <c r="Z1106" s="213" t="s">
        <v>30</v>
      </c>
      <c r="AA1106" s="74">
        <v>5.0</v>
      </c>
      <c r="AB1106" s="522" t="s">
        <v>31</v>
      </c>
      <c r="AC1106" s="45">
        <f>ROUND(ROUND(ROUND(H1088*Q1100,0)*V1103,0)*Y1105,0)-AA1106</f>
        <v>228</v>
      </c>
      <c r="AD1106" s="79"/>
    </row>
    <row r="1107" ht="16.5" customHeight="1">
      <c r="A1107" s="29">
        <v>61.0</v>
      </c>
      <c r="B1107" s="29">
        <v>1794.0</v>
      </c>
      <c r="C1107" s="518" t="s">
        <v>9067</v>
      </c>
      <c r="D1107" s="389"/>
      <c r="E1107" s="389"/>
      <c r="F1107" s="532"/>
      <c r="G1107" s="527"/>
      <c r="H1107" s="527"/>
      <c r="I1107" s="532"/>
      <c r="J1107" s="94"/>
      <c r="K1107" s="140"/>
      <c r="L1107" s="140"/>
      <c r="M1107" s="8"/>
      <c r="N1107" s="536"/>
      <c r="O1107" s="83"/>
      <c r="P1107" s="528"/>
      <c r="Q1107" s="486"/>
      <c r="R1107" s="102" t="s">
        <v>329</v>
      </c>
      <c r="S1107" s="487"/>
      <c r="T1107" s="487"/>
      <c r="U1107" s="83" t="s">
        <v>21</v>
      </c>
      <c r="V1107" s="528">
        <v>0.85</v>
      </c>
      <c r="W1107" s="37"/>
      <c r="X1107" s="7"/>
      <c r="Y1107" s="39"/>
      <c r="Z1107" s="213"/>
      <c r="AA1107" s="213"/>
      <c r="AB1107" s="213"/>
      <c r="AC1107" s="114">
        <f>ROUND(ROUND(H1088*Q1100,0)*V1107,0)</f>
        <v>332</v>
      </c>
      <c r="AD1107" s="79"/>
    </row>
    <row r="1108" ht="16.5" customHeight="1">
      <c r="A1108" s="29">
        <v>61.0</v>
      </c>
      <c r="B1108" s="29">
        <v>2385.0</v>
      </c>
      <c r="C1108" s="518" t="s">
        <v>9068</v>
      </c>
      <c r="D1108" s="389"/>
      <c r="E1108" s="389"/>
      <c r="F1108" s="532"/>
      <c r="G1108" s="527"/>
      <c r="H1108" s="527"/>
      <c r="I1108" s="532"/>
      <c r="J1108" s="94"/>
      <c r="K1108" s="140"/>
      <c r="L1108" s="140"/>
      <c r="M1108" s="8"/>
      <c r="N1108" s="536"/>
      <c r="O1108" s="83"/>
      <c r="P1108" s="528"/>
      <c r="Q1108" s="528"/>
      <c r="R1108" s="482"/>
      <c r="U1108" s="83"/>
      <c r="V1108" s="528"/>
      <c r="W1108" s="227"/>
      <c r="X1108" s="22"/>
      <c r="Y1108" s="109"/>
      <c r="Z1108" s="213" t="s">
        <v>30</v>
      </c>
      <c r="AA1108" s="74">
        <v>5.0</v>
      </c>
      <c r="AB1108" s="522" t="s">
        <v>31</v>
      </c>
      <c r="AC1108" s="114">
        <f>ROUND(ROUND(H1088*Q1100,0)*V1107,0)-AA1108</f>
        <v>327</v>
      </c>
      <c r="AD1108" s="79"/>
    </row>
    <row r="1109" ht="16.5" customHeight="1">
      <c r="A1109" s="29">
        <v>61.0</v>
      </c>
      <c r="B1109" s="29">
        <v>2386.0</v>
      </c>
      <c r="C1109" s="518" t="s">
        <v>9069</v>
      </c>
      <c r="D1109" s="389"/>
      <c r="E1109" s="389"/>
      <c r="F1109" s="532"/>
      <c r="G1109" s="527"/>
      <c r="H1109" s="527"/>
      <c r="I1109" s="532"/>
      <c r="J1109" s="94"/>
      <c r="K1109" s="140"/>
      <c r="L1109" s="140"/>
      <c r="M1109" s="8"/>
      <c r="N1109" s="254"/>
      <c r="O1109" s="83"/>
      <c r="P1109" s="528"/>
      <c r="Q1109" s="528"/>
      <c r="R1109" s="482"/>
      <c r="U1109" s="99"/>
      <c r="V1109" s="529"/>
      <c r="W1109" s="524" t="s">
        <v>20</v>
      </c>
      <c r="X1109" s="41" t="s">
        <v>21</v>
      </c>
      <c r="Y1109" s="86">
        <v>0.85</v>
      </c>
      <c r="Z1109" s="75"/>
      <c r="AA1109" s="213"/>
      <c r="AB1109" s="213"/>
      <c r="AC1109" s="114">
        <f>ROUND(ROUND(ROUND(H1088*Q1100,0)*V1107,0)*Y1109,0)</f>
        <v>282</v>
      </c>
      <c r="AD1109" s="79"/>
    </row>
    <row r="1110" ht="16.5" customHeight="1">
      <c r="A1110" s="29">
        <v>61.0</v>
      </c>
      <c r="B1110" s="29">
        <v>2387.0</v>
      </c>
      <c r="C1110" s="518" t="s">
        <v>9070</v>
      </c>
      <c r="D1110" s="389"/>
      <c r="E1110" s="389"/>
      <c r="F1110" s="532"/>
      <c r="G1110" s="527"/>
      <c r="H1110" s="527"/>
      <c r="I1110" s="532"/>
      <c r="J1110" s="94"/>
      <c r="K1110" s="140"/>
      <c r="L1110" s="140"/>
      <c r="M1110" s="8"/>
      <c r="N1110" s="536"/>
      <c r="O1110" s="83"/>
      <c r="P1110" s="83"/>
      <c r="Q1110" s="83"/>
      <c r="R1110" s="484"/>
      <c r="S1110" s="232"/>
      <c r="T1110" s="232"/>
      <c r="U1110" s="24"/>
      <c r="V1110" s="26"/>
      <c r="W1110" s="484"/>
      <c r="X1110" s="56"/>
      <c r="Y1110" s="526"/>
      <c r="Z1110" s="213" t="s">
        <v>30</v>
      </c>
      <c r="AA1110" s="74">
        <v>5.0</v>
      </c>
      <c r="AB1110" s="522" t="s">
        <v>31</v>
      </c>
      <c r="AC1110" s="114">
        <f>ROUND(ROUND(ROUND(H1088*Q1100,0)*V1107,0)*Y1109,0)-AA1110</f>
        <v>277</v>
      </c>
      <c r="AD1110" s="79"/>
    </row>
    <row r="1111" ht="16.5" customHeight="1">
      <c r="A1111" s="29">
        <v>61.0</v>
      </c>
      <c r="B1111" s="29">
        <v>2388.0</v>
      </c>
      <c r="C1111" s="518" t="s">
        <v>9071</v>
      </c>
      <c r="D1111" s="389"/>
      <c r="E1111" s="389"/>
      <c r="F1111" s="532"/>
      <c r="G1111" s="527"/>
      <c r="H1111" s="527"/>
      <c r="I1111" s="532"/>
      <c r="J1111" s="94"/>
      <c r="K1111" s="140"/>
      <c r="L1111" s="140"/>
      <c r="M1111" s="8"/>
      <c r="N1111" s="536"/>
      <c r="O1111" s="102" t="s">
        <v>27</v>
      </c>
      <c r="P1111" s="533"/>
      <c r="Q1111" s="533"/>
      <c r="R1111" s="520"/>
      <c r="S1111" s="38"/>
      <c r="T1111" s="99"/>
      <c r="U1111" s="38"/>
      <c r="V1111" s="6"/>
      <c r="W1111" s="37"/>
      <c r="X1111" s="7"/>
      <c r="Y1111" s="39"/>
      <c r="Z1111" s="213"/>
      <c r="AA1111" s="213"/>
      <c r="AB1111" s="213"/>
      <c r="AC1111" s="45">
        <f>ROUND(H1088*Q1112,0)</f>
        <v>280</v>
      </c>
      <c r="AD1111" s="79"/>
    </row>
    <row r="1112" ht="16.5" customHeight="1">
      <c r="A1112" s="29">
        <v>61.0</v>
      </c>
      <c r="B1112" s="29">
        <v>2389.0</v>
      </c>
      <c r="C1112" s="518" t="s">
        <v>9072</v>
      </c>
      <c r="D1112" s="389"/>
      <c r="E1112" s="389"/>
      <c r="F1112" s="532"/>
      <c r="G1112" s="527"/>
      <c r="H1112" s="527"/>
      <c r="I1112" s="532"/>
      <c r="J1112" s="94"/>
      <c r="K1112" s="140"/>
      <c r="L1112" s="140"/>
      <c r="M1112" s="8"/>
      <c r="N1112" s="535"/>
      <c r="O1112" s="482"/>
      <c r="P1112" s="83" t="s">
        <v>21</v>
      </c>
      <c r="Q1112" s="528">
        <v>0.5</v>
      </c>
      <c r="R1112" s="521"/>
      <c r="S1112" s="53"/>
      <c r="T1112" s="99"/>
      <c r="U1112" s="53"/>
      <c r="V1112" s="14"/>
      <c r="W1112" s="52"/>
      <c r="X1112" s="8"/>
      <c r="Y1112" s="109"/>
      <c r="Z1112" s="213" t="s">
        <v>30</v>
      </c>
      <c r="AA1112" s="74">
        <v>5.0</v>
      </c>
      <c r="AB1112" s="522" t="s">
        <v>31</v>
      </c>
      <c r="AC1112" s="45">
        <f>ROUND(H1088*Q1112,0)-AA1112</f>
        <v>275</v>
      </c>
      <c r="AD1112" s="79"/>
    </row>
    <row r="1113" ht="16.5" customHeight="1">
      <c r="A1113" s="29">
        <v>61.0</v>
      </c>
      <c r="B1113" s="29">
        <v>2390.0</v>
      </c>
      <c r="C1113" s="518" t="s">
        <v>9073</v>
      </c>
      <c r="D1113" s="389"/>
      <c r="E1113" s="389"/>
      <c r="F1113" s="532"/>
      <c r="G1113" s="527"/>
      <c r="H1113" s="527"/>
      <c r="I1113" s="532"/>
      <c r="J1113" s="94"/>
      <c r="K1113" s="140"/>
      <c r="L1113" s="140"/>
      <c r="M1113" s="8"/>
      <c r="N1113" s="535"/>
      <c r="O1113" s="482"/>
      <c r="P1113" s="14"/>
      <c r="Q1113" s="14"/>
      <c r="R1113" s="521"/>
      <c r="S1113" s="53"/>
      <c r="T1113" s="99"/>
      <c r="U1113" s="53"/>
      <c r="V1113" s="14"/>
      <c r="W1113" s="524" t="s">
        <v>20</v>
      </c>
      <c r="X1113" s="41" t="s">
        <v>21</v>
      </c>
      <c r="Y1113" s="86">
        <v>0.85</v>
      </c>
      <c r="Z1113" s="75"/>
      <c r="AA1113" s="213"/>
      <c r="AB1113" s="213"/>
      <c r="AC1113" s="45">
        <f>ROUND(ROUND(H1088*Q1112,0)*Y1113,0)</f>
        <v>238</v>
      </c>
      <c r="AD1113" s="79"/>
    </row>
    <row r="1114" ht="16.5" customHeight="1">
      <c r="A1114" s="29">
        <v>61.0</v>
      </c>
      <c r="B1114" s="29">
        <v>2391.0</v>
      </c>
      <c r="C1114" s="518" t="s">
        <v>9074</v>
      </c>
      <c r="D1114" s="389"/>
      <c r="E1114" s="389"/>
      <c r="F1114" s="532"/>
      <c r="G1114" s="527"/>
      <c r="H1114" s="527"/>
      <c r="I1114" s="532"/>
      <c r="J1114" s="94"/>
      <c r="K1114" s="140"/>
      <c r="L1114" s="140"/>
      <c r="M1114" s="8"/>
      <c r="N1114" s="535"/>
      <c r="O1114" s="14"/>
      <c r="P1114" s="83"/>
      <c r="Q1114" s="83"/>
      <c r="R1114" s="525"/>
      <c r="S1114" s="180"/>
      <c r="T1114" s="24"/>
      <c r="U1114" s="180"/>
      <c r="V1114" s="21"/>
      <c r="W1114" s="484"/>
      <c r="X1114" s="56"/>
      <c r="Y1114" s="526"/>
      <c r="Z1114" s="213" t="s">
        <v>30</v>
      </c>
      <c r="AA1114" s="74">
        <v>5.0</v>
      </c>
      <c r="AB1114" s="522" t="s">
        <v>31</v>
      </c>
      <c r="AC1114" s="45">
        <f>ROUND(ROUND(H1088*Q1112,0)*Y1113,0)-AA1114</f>
        <v>233</v>
      </c>
      <c r="AD1114" s="79"/>
    </row>
    <row r="1115" ht="16.5" customHeight="1">
      <c r="A1115" s="29">
        <v>61.0</v>
      </c>
      <c r="B1115" s="29">
        <v>2392.0</v>
      </c>
      <c r="C1115" s="518" t="s">
        <v>9075</v>
      </c>
      <c r="D1115" s="389"/>
      <c r="E1115" s="389"/>
      <c r="F1115" s="532"/>
      <c r="G1115" s="527"/>
      <c r="H1115" s="527"/>
      <c r="I1115" s="532"/>
      <c r="J1115" s="94"/>
      <c r="K1115" s="140"/>
      <c r="L1115" s="140"/>
      <c r="M1115" s="8"/>
      <c r="N1115" s="536"/>
      <c r="O1115" s="14"/>
      <c r="P1115" s="14"/>
      <c r="Q1115" s="14"/>
      <c r="R1115" s="102" t="s">
        <v>326</v>
      </c>
      <c r="S1115" s="487"/>
      <c r="T1115" s="487"/>
      <c r="U1115" s="41" t="s">
        <v>21</v>
      </c>
      <c r="V1115" s="60">
        <v>0.7</v>
      </c>
      <c r="W1115" s="37"/>
      <c r="X1115" s="7"/>
      <c r="Y1115" s="39"/>
      <c r="Z1115" s="213"/>
      <c r="AA1115" s="213"/>
      <c r="AB1115" s="213"/>
      <c r="AC1115" s="45">
        <f>ROUND(ROUND(H1088*Q1112,0)*V1115,0)</f>
        <v>196</v>
      </c>
      <c r="AD1115" s="79"/>
    </row>
    <row r="1116" ht="16.5" customHeight="1">
      <c r="A1116" s="29">
        <v>61.0</v>
      </c>
      <c r="B1116" s="29">
        <v>2393.0</v>
      </c>
      <c r="C1116" s="518" t="s">
        <v>9076</v>
      </c>
      <c r="D1116" s="389"/>
      <c r="E1116" s="389"/>
      <c r="F1116" s="532"/>
      <c r="G1116" s="527"/>
      <c r="H1116" s="527"/>
      <c r="I1116" s="532"/>
      <c r="J1116" s="94"/>
      <c r="K1116" s="140"/>
      <c r="L1116" s="140"/>
      <c r="M1116" s="8"/>
      <c r="N1116" s="536"/>
      <c r="O1116" s="14"/>
      <c r="P1116" s="14"/>
      <c r="Q1116" s="14"/>
      <c r="R1116" s="482"/>
      <c r="U1116" s="83"/>
      <c r="V1116" s="528"/>
      <c r="W1116" s="227"/>
      <c r="X1116" s="22"/>
      <c r="Y1116" s="109"/>
      <c r="Z1116" s="213" t="s">
        <v>30</v>
      </c>
      <c r="AA1116" s="74">
        <v>5.0</v>
      </c>
      <c r="AB1116" s="522" t="s">
        <v>31</v>
      </c>
      <c r="AC1116" s="45">
        <f>ROUND(ROUND(H1088*Q1112,0)*V1115,0)-AA1116</f>
        <v>191</v>
      </c>
      <c r="AD1116" s="79"/>
    </row>
    <row r="1117" ht="16.5" customHeight="1">
      <c r="A1117" s="29">
        <v>61.0</v>
      </c>
      <c r="B1117" s="29">
        <v>2394.0</v>
      </c>
      <c r="C1117" s="518" t="s">
        <v>9077</v>
      </c>
      <c r="D1117" s="389"/>
      <c r="E1117" s="389"/>
      <c r="F1117" s="532"/>
      <c r="G1117" s="527"/>
      <c r="H1117" s="527"/>
      <c r="I1117" s="532"/>
      <c r="J1117" s="94"/>
      <c r="K1117" s="140"/>
      <c r="L1117" s="140"/>
      <c r="M1117" s="8"/>
      <c r="N1117" s="254"/>
      <c r="O1117" s="83"/>
      <c r="P1117" s="83"/>
      <c r="R1117" s="482"/>
      <c r="U1117" s="99"/>
      <c r="V1117" s="529"/>
      <c r="W1117" s="524" t="s">
        <v>20</v>
      </c>
      <c r="X1117" s="41" t="s">
        <v>21</v>
      </c>
      <c r="Y1117" s="86">
        <v>0.85</v>
      </c>
      <c r="Z1117" s="75"/>
      <c r="AA1117" s="213"/>
      <c r="AB1117" s="213"/>
      <c r="AC1117" s="45">
        <f>ROUND(ROUND(ROUND(H1088*Q1112,0)*V1115,0)*Y1117,0)</f>
        <v>167</v>
      </c>
      <c r="AD1117" s="79"/>
    </row>
    <row r="1118" ht="16.5" customHeight="1">
      <c r="A1118" s="29">
        <v>61.0</v>
      </c>
      <c r="B1118" s="29">
        <v>2395.0</v>
      </c>
      <c r="C1118" s="518" t="s">
        <v>9078</v>
      </c>
      <c r="D1118" s="389"/>
      <c r="E1118" s="389"/>
      <c r="F1118" s="532"/>
      <c r="G1118" s="527"/>
      <c r="H1118" s="527"/>
      <c r="I1118" s="532"/>
      <c r="J1118" s="94"/>
      <c r="K1118" s="140"/>
      <c r="L1118" s="140"/>
      <c r="M1118" s="8"/>
      <c r="N1118" s="254"/>
      <c r="O1118" s="83"/>
      <c r="P1118" s="83"/>
      <c r="Q1118" s="83"/>
      <c r="R1118" s="530"/>
      <c r="S1118" s="531"/>
      <c r="T1118" s="24"/>
      <c r="U1118" s="24"/>
      <c r="V1118" s="26"/>
      <c r="W1118" s="484"/>
      <c r="X1118" s="56"/>
      <c r="Y1118" s="526"/>
      <c r="Z1118" s="213" t="s">
        <v>30</v>
      </c>
      <c r="AA1118" s="74">
        <v>5.0</v>
      </c>
      <c r="AB1118" s="522" t="s">
        <v>31</v>
      </c>
      <c r="AC1118" s="45">
        <f>ROUND(ROUND(ROUND(H1088*Q1112,0)*V1115,0)*Y1117,0)-AA1118</f>
        <v>162</v>
      </c>
      <c r="AD1118" s="79"/>
    </row>
    <row r="1119" ht="16.5" customHeight="1">
      <c r="A1119" s="29">
        <v>61.0</v>
      </c>
      <c r="B1119" s="29">
        <v>2396.0</v>
      </c>
      <c r="C1119" s="518" t="s">
        <v>9079</v>
      </c>
      <c r="D1119" s="389"/>
      <c r="E1119" s="389"/>
      <c r="F1119" s="532"/>
      <c r="G1119" s="527"/>
      <c r="H1119" s="527"/>
      <c r="I1119" s="532"/>
      <c r="J1119" s="94"/>
      <c r="K1119" s="140"/>
      <c r="L1119" s="140"/>
      <c r="M1119" s="8"/>
      <c r="N1119" s="536"/>
      <c r="O1119" s="83"/>
      <c r="P1119" s="528"/>
      <c r="Q1119" s="486"/>
      <c r="R1119" s="102" t="s">
        <v>329</v>
      </c>
      <c r="S1119" s="487"/>
      <c r="T1119" s="487"/>
      <c r="U1119" s="83" t="s">
        <v>21</v>
      </c>
      <c r="V1119" s="528">
        <v>0.85</v>
      </c>
      <c r="W1119" s="37"/>
      <c r="X1119" s="7"/>
      <c r="Y1119" s="39"/>
      <c r="Z1119" s="213"/>
      <c r="AA1119" s="213"/>
      <c r="AB1119" s="213"/>
      <c r="AC1119" s="45">
        <f>ROUND(ROUND(H1088*Q1112,0)*V1119,0)</f>
        <v>238</v>
      </c>
      <c r="AD1119" s="79"/>
    </row>
    <row r="1120" ht="16.5" customHeight="1">
      <c r="A1120" s="29">
        <v>61.0</v>
      </c>
      <c r="B1120" s="29">
        <v>2397.0</v>
      </c>
      <c r="C1120" s="518" t="s">
        <v>9080</v>
      </c>
      <c r="D1120" s="389"/>
      <c r="E1120" s="389"/>
      <c r="F1120" s="532"/>
      <c r="G1120" s="527"/>
      <c r="H1120" s="527"/>
      <c r="I1120" s="532"/>
      <c r="J1120" s="94"/>
      <c r="K1120" s="140"/>
      <c r="L1120" s="140"/>
      <c r="M1120" s="8"/>
      <c r="N1120" s="536"/>
      <c r="O1120" s="83"/>
      <c r="P1120" s="528"/>
      <c r="Q1120" s="528"/>
      <c r="R1120" s="482"/>
      <c r="U1120" s="83"/>
      <c r="V1120" s="528"/>
      <c r="W1120" s="227"/>
      <c r="X1120" s="22"/>
      <c r="Y1120" s="109"/>
      <c r="Z1120" s="213" t="s">
        <v>30</v>
      </c>
      <c r="AA1120" s="74">
        <v>5.0</v>
      </c>
      <c r="AB1120" s="522" t="s">
        <v>31</v>
      </c>
      <c r="AC1120" s="45">
        <f>ROUND(ROUND(H1088*Q1112,0)*V1119,0)-AA1120</f>
        <v>233</v>
      </c>
      <c r="AD1120" s="79"/>
    </row>
    <row r="1121" ht="16.5" customHeight="1">
      <c r="A1121" s="29">
        <v>61.0</v>
      </c>
      <c r="B1121" s="29">
        <v>2398.0</v>
      </c>
      <c r="C1121" s="518" t="s">
        <v>9081</v>
      </c>
      <c r="D1121" s="389"/>
      <c r="E1121" s="389"/>
      <c r="F1121" s="532"/>
      <c r="G1121" s="527"/>
      <c r="H1121" s="527"/>
      <c r="I1121" s="532"/>
      <c r="J1121" s="94"/>
      <c r="K1121" s="140"/>
      <c r="L1121" s="140"/>
      <c r="M1121" s="8"/>
      <c r="N1121" s="254"/>
      <c r="O1121" s="83"/>
      <c r="P1121" s="528"/>
      <c r="Q1121" s="528"/>
      <c r="R1121" s="482"/>
      <c r="U1121" s="99"/>
      <c r="V1121" s="529"/>
      <c r="W1121" s="524" t="s">
        <v>20</v>
      </c>
      <c r="X1121" s="41" t="s">
        <v>21</v>
      </c>
      <c r="Y1121" s="86">
        <v>0.85</v>
      </c>
      <c r="Z1121" s="75"/>
      <c r="AA1121" s="213"/>
      <c r="AB1121" s="213"/>
      <c r="AC1121" s="45">
        <f>ROUND(ROUND(ROUND(H1088*Q1112,0)*V1119,0)*Y1121,0)</f>
        <v>202</v>
      </c>
      <c r="AD1121" s="79"/>
    </row>
    <row r="1122" ht="16.5" customHeight="1">
      <c r="A1122" s="29">
        <v>61.0</v>
      </c>
      <c r="B1122" s="29">
        <v>2399.0</v>
      </c>
      <c r="C1122" s="518" t="s">
        <v>9082</v>
      </c>
      <c r="D1122" s="389"/>
      <c r="E1122" s="389"/>
      <c r="F1122" s="532"/>
      <c r="G1122" s="527"/>
      <c r="H1122" s="527"/>
      <c r="I1122" s="532"/>
      <c r="J1122" s="94"/>
      <c r="K1122" s="140"/>
      <c r="L1122" s="140"/>
      <c r="M1122" s="8"/>
      <c r="N1122" s="537"/>
      <c r="O1122" s="83"/>
      <c r="P1122" s="83"/>
      <c r="Q1122" s="83"/>
      <c r="R1122" s="484"/>
      <c r="S1122" s="232"/>
      <c r="T1122" s="232"/>
      <c r="U1122" s="24"/>
      <c r="V1122" s="26"/>
      <c r="W1122" s="484"/>
      <c r="X1122" s="56"/>
      <c r="Y1122" s="526"/>
      <c r="Z1122" s="213" t="s">
        <v>30</v>
      </c>
      <c r="AA1122" s="74">
        <v>5.0</v>
      </c>
      <c r="AB1122" s="522" t="s">
        <v>31</v>
      </c>
      <c r="AC1122" s="45">
        <f>ROUND(ROUND(ROUND(H1088*Q1112,0)*V1119,0)*Y1121,0)-AA1122</f>
        <v>197</v>
      </c>
      <c r="AD1122" s="79"/>
    </row>
    <row r="1123" ht="16.5" customHeight="1">
      <c r="A1123" s="29">
        <v>61.0</v>
      </c>
      <c r="B1123" s="29">
        <v>1795.0</v>
      </c>
      <c r="C1123" s="518" t="s">
        <v>9083</v>
      </c>
      <c r="D1123" s="389"/>
      <c r="E1123" s="389"/>
      <c r="F1123" s="532"/>
      <c r="G1123" s="527"/>
      <c r="H1123" s="527"/>
      <c r="I1123" s="532"/>
      <c r="J1123" s="130" t="s">
        <v>38</v>
      </c>
      <c r="K1123" s="538"/>
      <c r="L1123" s="538"/>
      <c r="M1123" s="538"/>
      <c r="N1123" s="37"/>
      <c r="O1123" s="7"/>
      <c r="P1123" s="7"/>
      <c r="Q1123" s="7"/>
      <c r="R1123" s="520"/>
      <c r="S1123" s="38"/>
      <c r="T1123" s="38"/>
      <c r="U1123" s="6"/>
      <c r="V1123" s="7"/>
      <c r="W1123" s="37"/>
      <c r="X1123" s="7"/>
      <c r="Y1123" s="39"/>
      <c r="Z1123" s="213"/>
      <c r="AA1123" s="213"/>
      <c r="AB1123" s="213"/>
      <c r="AC1123" s="45">
        <f>ROUND(H1088+L1124,0)</f>
        <v>567</v>
      </c>
      <c r="AD1123" s="79"/>
    </row>
    <row r="1124" ht="16.5" customHeight="1">
      <c r="A1124" s="29">
        <v>61.0</v>
      </c>
      <c r="B1124" s="29">
        <v>2400.0</v>
      </c>
      <c r="C1124" s="518" t="s">
        <v>9084</v>
      </c>
      <c r="D1124" s="231"/>
      <c r="E1124" s="231"/>
      <c r="F1124" s="523"/>
      <c r="G1124" s="174"/>
      <c r="H1124" s="174"/>
      <c r="I1124" s="523"/>
      <c r="J1124" s="482"/>
      <c r="K1124" s="539"/>
      <c r="L1124" s="83">
        <v>8.0</v>
      </c>
      <c r="M1124" s="97" t="s">
        <v>40</v>
      </c>
      <c r="N1124" s="52"/>
      <c r="O1124" s="8"/>
      <c r="P1124" s="8"/>
      <c r="Q1124" s="8"/>
      <c r="R1124" s="521"/>
      <c r="S1124" s="53"/>
      <c r="T1124" s="53"/>
      <c r="U1124" s="14"/>
      <c r="V1124" s="8"/>
      <c r="W1124" s="52"/>
      <c r="X1124" s="8"/>
      <c r="Y1124" s="109"/>
      <c r="Z1124" s="213" t="s">
        <v>30</v>
      </c>
      <c r="AA1124" s="74">
        <v>5.0</v>
      </c>
      <c r="AB1124" s="522" t="s">
        <v>31</v>
      </c>
      <c r="AC1124" s="45">
        <f>ROUND(H1088+L1124,0)-AA1124</f>
        <v>562</v>
      </c>
      <c r="AD1124" s="79"/>
    </row>
    <row r="1125" ht="16.5" customHeight="1">
      <c r="A1125" s="29">
        <v>61.0</v>
      </c>
      <c r="B1125" s="29">
        <v>2401.0</v>
      </c>
      <c r="C1125" s="518" t="s">
        <v>9085</v>
      </c>
      <c r="D1125" s="231"/>
      <c r="E1125" s="231"/>
      <c r="F1125" s="523"/>
      <c r="G1125" s="174"/>
      <c r="H1125" s="174"/>
      <c r="I1125" s="523"/>
      <c r="J1125" s="482"/>
      <c r="K1125" s="140"/>
      <c r="L1125" s="140"/>
      <c r="M1125" s="8"/>
      <c r="N1125" s="52"/>
      <c r="O1125" s="8"/>
      <c r="P1125" s="8"/>
      <c r="Q1125" s="8"/>
      <c r="R1125" s="521"/>
      <c r="S1125" s="53"/>
      <c r="T1125" s="53"/>
      <c r="U1125" s="14"/>
      <c r="V1125" s="54"/>
      <c r="W1125" s="524" t="s">
        <v>20</v>
      </c>
      <c r="X1125" s="41" t="s">
        <v>21</v>
      </c>
      <c r="Y1125" s="86">
        <v>0.85</v>
      </c>
      <c r="Z1125" s="75"/>
      <c r="AA1125" s="213"/>
      <c r="AB1125" s="213"/>
      <c r="AC1125" s="45">
        <f>ROUND(ROUND(H1088+L1124,0)*Y1125,0)</f>
        <v>482</v>
      </c>
      <c r="AD1125" s="79"/>
    </row>
    <row r="1126" ht="16.5" customHeight="1">
      <c r="A1126" s="29">
        <v>61.0</v>
      </c>
      <c r="B1126" s="29">
        <v>2402.0</v>
      </c>
      <c r="C1126" s="518" t="s">
        <v>9086</v>
      </c>
      <c r="D1126" s="231"/>
      <c r="E1126" s="231"/>
      <c r="F1126" s="532"/>
      <c r="G1126" s="527"/>
      <c r="H1126" s="527"/>
      <c r="I1126" s="532"/>
      <c r="J1126" s="94"/>
      <c r="K1126" s="140"/>
      <c r="L1126" s="140"/>
      <c r="M1126" s="8"/>
      <c r="N1126" s="52"/>
      <c r="O1126" s="8"/>
      <c r="P1126" s="8"/>
      <c r="Q1126" s="8"/>
      <c r="R1126" s="525"/>
      <c r="S1126" s="180"/>
      <c r="T1126" s="180"/>
      <c r="U1126" s="21"/>
      <c r="V1126" s="109"/>
      <c r="W1126" s="484"/>
      <c r="X1126" s="56"/>
      <c r="Y1126" s="526"/>
      <c r="Z1126" s="213" t="s">
        <v>30</v>
      </c>
      <c r="AA1126" s="74">
        <v>5.0</v>
      </c>
      <c r="AB1126" s="522" t="s">
        <v>31</v>
      </c>
      <c r="AC1126" s="45">
        <f>ROUND(ROUND(H1088+L1124,0)*Y1125,0)-AA1126</f>
        <v>477</v>
      </c>
      <c r="AD1126" s="79"/>
    </row>
    <row r="1127" ht="16.5" customHeight="1">
      <c r="A1127" s="29">
        <v>61.0</v>
      </c>
      <c r="B1127" s="29">
        <v>1796.0</v>
      </c>
      <c r="C1127" s="518" t="s">
        <v>9087</v>
      </c>
      <c r="D1127" s="231"/>
      <c r="E1127" s="231"/>
      <c r="F1127" s="532"/>
      <c r="G1127" s="527"/>
      <c r="H1127" s="527"/>
      <c r="I1127" s="532"/>
      <c r="J1127" s="94"/>
      <c r="K1127" s="140"/>
      <c r="L1127" s="140"/>
      <c r="M1127" s="8"/>
      <c r="N1127" s="52"/>
      <c r="O1127" s="8"/>
      <c r="P1127" s="8"/>
      <c r="Q1127" s="8"/>
      <c r="R1127" s="102" t="s">
        <v>326</v>
      </c>
      <c r="S1127" s="487"/>
      <c r="T1127" s="487"/>
      <c r="U1127" s="41" t="s">
        <v>21</v>
      </c>
      <c r="V1127" s="60">
        <v>0.7</v>
      </c>
      <c r="W1127" s="37"/>
      <c r="X1127" s="7"/>
      <c r="Y1127" s="39"/>
      <c r="Z1127" s="213"/>
      <c r="AA1127" s="213"/>
      <c r="AB1127" s="213"/>
      <c r="AC1127" s="45">
        <f>ROUND(ROUND(H1088+L1124,0)*V1127,0)</f>
        <v>397</v>
      </c>
      <c r="AD1127" s="79"/>
    </row>
    <row r="1128" ht="16.5" customHeight="1">
      <c r="A1128" s="29">
        <v>61.0</v>
      </c>
      <c r="B1128" s="29">
        <v>2403.0</v>
      </c>
      <c r="C1128" s="518" t="s">
        <v>9088</v>
      </c>
      <c r="D1128" s="231"/>
      <c r="E1128" s="231"/>
      <c r="F1128" s="532"/>
      <c r="G1128" s="527"/>
      <c r="H1128" s="8"/>
      <c r="I1128" s="144"/>
      <c r="J1128" s="94"/>
      <c r="K1128" s="140"/>
      <c r="L1128" s="140"/>
      <c r="M1128" s="8"/>
      <c r="N1128" s="52"/>
      <c r="O1128" s="8"/>
      <c r="P1128" s="8"/>
      <c r="Q1128" s="8"/>
      <c r="R1128" s="482"/>
      <c r="U1128" s="83"/>
      <c r="V1128" s="528"/>
      <c r="W1128" s="227"/>
      <c r="X1128" s="22"/>
      <c r="Y1128" s="109"/>
      <c r="Z1128" s="213" t="s">
        <v>30</v>
      </c>
      <c r="AA1128" s="74">
        <v>5.0</v>
      </c>
      <c r="AB1128" s="522" t="s">
        <v>31</v>
      </c>
      <c r="AC1128" s="45">
        <f>ROUND(ROUND(H1088+L1124,0)*V1127,0)-AA1128</f>
        <v>392</v>
      </c>
      <c r="AD1128" s="79"/>
    </row>
    <row r="1129" ht="16.5" customHeight="1">
      <c r="A1129" s="29">
        <v>61.0</v>
      </c>
      <c r="B1129" s="29">
        <v>2404.0</v>
      </c>
      <c r="C1129" s="518" t="s">
        <v>9089</v>
      </c>
      <c r="D1129" s="389"/>
      <c r="E1129" s="231"/>
      <c r="F1129" s="543"/>
      <c r="G1129" s="113"/>
      <c r="H1129" s="8"/>
      <c r="I1129" s="144"/>
      <c r="J1129" s="94"/>
      <c r="K1129" s="140"/>
      <c r="L1129" s="140"/>
      <c r="M1129" s="8"/>
      <c r="N1129" s="52"/>
      <c r="O1129" s="8"/>
      <c r="P1129" s="8"/>
      <c r="Q1129" s="8"/>
      <c r="R1129" s="482"/>
      <c r="U1129" s="99"/>
      <c r="V1129" s="529"/>
      <c r="W1129" s="524" t="s">
        <v>20</v>
      </c>
      <c r="X1129" s="41" t="s">
        <v>21</v>
      </c>
      <c r="Y1129" s="86">
        <v>0.85</v>
      </c>
      <c r="Z1129" s="75"/>
      <c r="AA1129" s="213"/>
      <c r="AB1129" s="213"/>
      <c r="AC1129" s="114">
        <f>ROUND(ROUND(ROUND(H1088+L1124,0)*V1127,0)*Y1129,0)</f>
        <v>337</v>
      </c>
      <c r="AD1129" s="79"/>
    </row>
    <row r="1130" ht="16.5" customHeight="1">
      <c r="A1130" s="29">
        <v>61.0</v>
      </c>
      <c r="B1130" s="29">
        <v>2405.0</v>
      </c>
      <c r="C1130" s="518" t="s">
        <v>9090</v>
      </c>
      <c r="D1130" s="389"/>
      <c r="E1130" s="231"/>
      <c r="F1130" s="543"/>
      <c r="G1130" s="113"/>
      <c r="H1130" s="8"/>
      <c r="I1130" s="144"/>
      <c r="J1130" s="94"/>
      <c r="K1130" s="140"/>
      <c r="L1130" s="140"/>
      <c r="M1130" s="8"/>
      <c r="N1130" s="52"/>
      <c r="O1130" s="8"/>
      <c r="P1130" s="8"/>
      <c r="Q1130" s="8"/>
      <c r="R1130" s="530"/>
      <c r="S1130" s="531"/>
      <c r="T1130" s="24"/>
      <c r="U1130" s="24"/>
      <c r="V1130" s="26"/>
      <c r="W1130" s="484"/>
      <c r="X1130" s="56"/>
      <c r="Y1130" s="526"/>
      <c r="Z1130" s="213" t="s">
        <v>30</v>
      </c>
      <c r="AA1130" s="74">
        <v>5.0</v>
      </c>
      <c r="AB1130" s="522" t="s">
        <v>31</v>
      </c>
      <c r="AC1130" s="114">
        <f>ROUND(ROUND(ROUND(H1088+L1124,0)*V1127,0)*Y1129,0)-AA1130</f>
        <v>332</v>
      </c>
      <c r="AD1130" s="79"/>
    </row>
    <row r="1131" ht="16.5" customHeight="1">
      <c r="A1131" s="29">
        <v>61.0</v>
      </c>
      <c r="B1131" s="29">
        <v>1797.0</v>
      </c>
      <c r="C1131" s="518" t="s">
        <v>9091</v>
      </c>
      <c r="D1131" s="389"/>
      <c r="E1131" s="231"/>
      <c r="F1131" s="543"/>
      <c r="G1131" s="113"/>
      <c r="H1131" s="8"/>
      <c r="I1131" s="144"/>
      <c r="J1131" s="94"/>
      <c r="K1131" s="140"/>
      <c r="L1131" s="140"/>
      <c r="M1131" s="8"/>
      <c r="N1131" s="52"/>
      <c r="O1131" s="8"/>
      <c r="P1131" s="8"/>
      <c r="Q1131" s="54"/>
      <c r="R1131" s="102" t="s">
        <v>329</v>
      </c>
      <c r="S1131" s="487"/>
      <c r="T1131" s="487"/>
      <c r="U1131" s="83" t="s">
        <v>21</v>
      </c>
      <c r="V1131" s="528">
        <v>0.85</v>
      </c>
      <c r="W1131" s="37"/>
      <c r="X1131" s="7"/>
      <c r="Y1131" s="39"/>
      <c r="Z1131" s="213"/>
      <c r="AA1131" s="213"/>
      <c r="AB1131" s="213"/>
      <c r="AC1131" s="45">
        <f>ROUND(ROUND(H1088+L1124,0)*V1131,0)</f>
        <v>482</v>
      </c>
      <c r="AD1131" s="79"/>
    </row>
    <row r="1132" ht="16.5" customHeight="1">
      <c r="A1132" s="29">
        <v>61.0</v>
      </c>
      <c r="B1132" s="29">
        <v>2406.0</v>
      </c>
      <c r="C1132" s="518" t="s">
        <v>9092</v>
      </c>
      <c r="D1132" s="389"/>
      <c r="E1132" s="231"/>
      <c r="F1132" s="543"/>
      <c r="G1132" s="113"/>
      <c r="H1132" s="8"/>
      <c r="I1132" s="144"/>
      <c r="J1132" s="94"/>
      <c r="K1132" s="140"/>
      <c r="L1132" s="140"/>
      <c r="M1132" s="8"/>
      <c r="N1132" s="52"/>
      <c r="O1132" s="8"/>
      <c r="P1132" s="8"/>
      <c r="Q1132" s="8"/>
      <c r="R1132" s="482"/>
      <c r="U1132" s="83"/>
      <c r="V1132" s="528"/>
      <c r="W1132" s="227"/>
      <c r="X1132" s="22"/>
      <c r="Y1132" s="109"/>
      <c r="Z1132" s="213" t="s">
        <v>30</v>
      </c>
      <c r="AA1132" s="74">
        <v>5.0</v>
      </c>
      <c r="AB1132" s="522" t="s">
        <v>31</v>
      </c>
      <c r="AC1132" s="45">
        <f>ROUND(ROUND(H1088+L1124,0)*V1131,0)-AA1132</f>
        <v>477</v>
      </c>
      <c r="AD1132" s="79"/>
    </row>
    <row r="1133" ht="16.5" customHeight="1">
      <c r="A1133" s="29">
        <v>61.0</v>
      </c>
      <c r="B1133" s="29">
        <v>2407.0</v>
      </c>
      <c r="C1133" s="518" t="s">
        <v>9093</v>
      </c>
      <c r="D1133" s="389"/>
      <c r="E1133" s="231"/>
      <c r="F1133" s="532"/>
      <c r="G1133" s="527"/>
      <c r="H1133" s="527"/>
      <c r="I1133" s="532"/>
      <c r="J1133" s="94"/>
      <c r="K1133" s="140"/>
      <c r="L1133" s="140"/>
      <c r="M1133" s="8"/>
      <c r="N1133" s="52"/>
      <c r="O1133" s="8"/>
      <c r="P1133" s="8"/>
      <c r="Q1133" s="8"/>
      <c r="R1133" s="482"/>
      <c r="U1133" s="99"/>
      <c r="V1133" s="529"/>
      <c r="W1133" s="524" t="s">
        <v>20</v>
      </c>
      <c r="X1133" s="41" t="s">
        <v>21</v>
      </c>
      <c r="Y1133" s="86">
        <v>0.85</v>
      </c>
      <c r="Z1133" s="75"/>
      <c r="AA1133" s="213"/>
      <c r="AB1133" s="213"/>
      <c r="AC1133" s="45">
        <f>ROUND(ROUND(ROUND(H1088+L1124,0)*V1131,0)*Y1133,0)</f>
        <v>410</v>
      </c>
      <c r="AD1133" s="79"/>
    </row>
    <row r="1134" ht="16.5" customHeight="1">
      <c r="A1134" s="29">
        <v>61.0</v>
      </c>
      <c r="B1134" s="29">
        <v>2408.0</v>
      </c>
      <c r="C1134" s="518" t="s">
        <v>9094</v>
      </c>
      <c r="D1134" s="389"/>
      <c r="E1134" s="231"/>
      <c r="F1134" s="532"/>
      <c r="G1134" s="527"/>
      <c r="H1134" s="527"/>
      <c r="I1134" s="532"/>
      <c r="J1134" s="94"/>
      <c r="K1134" s="140"/>
      <c r="L1134" s="140"/>
      <c r="M1134" s="8"/>
      <c r="N1134" s="227"/>
      <c r="O1134" s="22"/>
      <c r="P1134" s="22"/>
      <c r="Q1134" s="22"/>
      <c r="R1134" s="484"/>
      <c r="S1134" s="232"/>
      <c r="T1134" s="232"/>
      <c r="U1134" s="24"/>
      <c r="V1134" s="26"/>
      <c r="W1134" s="484"/>
      <c r="X1134" s="56"/>
      <c r="Y1134" s="526"/>
      <c r="Z1134" s="213" t="s">
        <v>30</v>
      </c>
      <c r="AA1134" s="74">
        <v>5.0</v>
      </c>
      <c r="AB1134" s="522" t="s">
        <v>31</v>
      </c>
      <c r="AC1134" s="45">
        <f>ROUND(ROUND(ROUND(H1088+L1124,0)*V1131,0)*Y1133,0)-AA1134</f>
        <v>405</v>
      </c>
      <c r="AD1134" s="79"/>
    </row>
    <row r="1135" ht="16.5" customHeight="1">
      <c r="A1135" s="29">
        <v>61.0</v>
      </c>
      <c r="B1135" s="29">
        <v>1798.0</v>
      </c>
      <c r="C1135" s="518" t="s">
        <v>9095</v>
      </c>
      <c r="D1135" s="389"/>
      <c r="E1135" s="389"/>
      <c r="F1135" s="532"/>
      <c r="G1135" s="527"/>
      <c r="H1135" s="527"/>
      <c r="I1135" s="532"/>
      <c r="J1135" s="94"/>
      <c r="K1135" s="140"/>
      <c r="L1135" s="140"/>
      <c r="M1135" s="8"/>
      <c r="N1135" s="206" t="s">
        <v>23</v>
      </c>
      <c r="O1135" s="102" t="s">
        <v>24</v>
      </c>
      <c r="P1135" s="533"/>
      <c r="Q1135" s="533"/>
      <c r="R1135" s="520"/>
      <c r="S1135" s="38"/>
      <c r="T1135" s="38"/>
      <c r="U1135" s="6"/>
      <c r="V1135" s="7"/>
      <c r="W1135" s="37"/>
      <c r="X1135" s="7"/>
      <c r="Y1135" s="39"/>
      <c r="Z1135" s="213"/>
      <c r="AA1135" s="213"/>
      <c r="AB1135" s="213"/>
      <c r="AC1135" s="45">
        <f>ROUND(ROUND(H1088+L1124,0)*Q1136,0)</f>
        <v>397</v>
      </c>
      <c r="AD1135" s="79"/>
    </row>
    <row r="1136" ht="16.5" customHeight="1">
      <c r="A1136" s="29">
        <v>61.0</v>
      </c>
      <c r="B1136" s="29">
        <v>2409.0</v>
      </c>
      <c r="C1136" s="518" t="s">
        <v>9096</v>
      </c>
      <c r="D1136" s="389"/>
      <c r="E1136" s="389"/>
      <c r="F1136" s="532"/>
      <c r="G1136" s="527"/>
      <c r="H1136" s="527"/>
      <c r="I1136" s="532"/>
      <c r="J1136" s="94"/>
      <c r="K1136" s="140"/>
      <c r="L1136" s="140"/>
      <c r="M1136" s="8"/>
      <c r="N1136" s="481"/>
      <c r="O1136" s="482"/>
      <c r="P1136" s="83" t="s">
        <v>21</v>
      </c>
      <c r="Q1136" s="528">
        <v>0.7</v>
      </c>
      <c r="R1136" s="521"/>
      <c r="S1136" s="53"/>
      <c r="T1136" s="53"/>
      <c r="U1136" s="14"/>
      <c r="V1136" s="8"/>
      <c r="W1136" s="52"/>
      <c r="X1136" s="8"/>
      <c r="Y1136" s="109"/>
      <c r="Z1136" s="213" t="s">
        <v>30</v>
      </c>
      <c r="AA1136" s="74">
        <v>5.0</v>
      </c>
      <c r="AB1136" s="522" t="s">
        <v>31</v>
      </c>
      <c r="AC1136" s="45">
        <f>ROUND(ROUND(H1088+L1124,0)*Q1136,0)-AA1136</f>
        <v>392</v>
      </c>
      <c r="AD1136" s="79"/>
    </row>
    <row r="1137" ht="16.5" customHeight="1">
      <c r="A1137" s="29">
        <v>61.0</v>
      </c>
      <c r="B1137" s="29">
        <v>2410.0</v>
      </c>
      <c r="C1137" s="518" t="s">
        <v>9097</v>
      </c>
      <c r="D1137" s="389"/>
      <c r="E1137" s="389"/>
      <c r="F1137" s="532"/>
      <c r="G1137" s="527"/>
      <c r="H1137" s="527"/>
      <c r="I1137" s="532"/>
      <c r="J1137" s="94"/>
      <c r="K1137" s="140"/>
      <c r="L1137" s="140"/>
      <c r="M1137" s="8"/>
      <c r="N1137" s="481"/>
      <c r="O1137" s="482"/>
      <c r="P1137" s="14"/>
      <c r="Q1137" s="14"/>
      <c r="R1137" s="521"/>
      <c r="S1137" s="53"/>
      <c r="T1137" s="53"/>
      <c r="U1137" s="14"/>
      <c r="V1137" s="54"/>
      <c r="W1137" s="524" t="s">
        <v>20</v>
      </c>
      <c r="X1137" s="41" t="s">
        <v>21</v>
      </c>
      <c r="Y1137" s="86">
        <v>0.85</v>
      </c>
      <c r="Z1137" s="75"/>
      <c r="AA1137" s="213"/>
      <c r="AB1137" s="213"/>
      <c r="AC1137" s="114">
        <f>ROUND(ROUND(ROUND(H1088+L1124,0)*Q1136,0)*Y1137,0)</f>
        <v>337</v>
      </c>
      <c r="AD1137" s="79"/>
    </row>
    <row r="1138" ht="16.5" customHeight="1">
      <c r="A1138" s="29">
        <v>61.0</v>
      </c>
      <c r="B1138" s="29">
        <v>2411.0</v>
      </c>
      <c r="C1138" s="518" t="s">
        <v>9098</v>
      </c>
      <c r="D1138" s="389"/>
      <c r="E1138" s="389"/>
      <c r="F1138" s="532"/>
      <c r="G1138" s="527"/>
      <c r="H1138" s="527"/>
      <c r="I1138" s="532"/>
      <c r="J1138" s="94"/>
      <c r="K1138" s="140"/>
      <c r="L1138" s="140"/>
      <c r="M1138" s="8"/>
      <c r="N1138" s="535"/>
      <c r="O1138" s="14"/>
      <c r="P1138" s="83"/>
      <c r="Q1138" s="83"/>
      <c r="R1138" s="525"/>
      <c r="S1138" s="180"/>
      <c r="T1138" s="180"/>
      <c r="U1138" s="21"/>
      <c r="V1138" s="109"/>
      <c r="W1138" s="484"/>
      <c r="X1138" s="56"/>
      <c r="Y1138" s="526"/>
      <c r="Z1138" s="213" t="s">
        <v>30</v>
      </c>
      <c r="AA1138" s="74">
        <v>5.0</v>
      </c>
      <c r="AB1138" s="522" t="s">
        <v>31</v>
      </c>
      <c r="AC1138" s="114">
        <f>ROUND(ROUND(ROUND(H1088+L1124,0)*Q1136,0)*Y1137,0)-AA1138</f>
        <v>332</v>
      </c>
      <c r="AD1138" s="79"/>
    </row>
    <row r="1139" ht="16.5" customHeight="1">
      <c r="A1139" s="29">
        <v>61.0</v>
      </c>
      <c r="B1139" s="29">
        <v>1799.0</v>
      </c>
      <c r="C1139" s="518" t="s">
        <v>9099</v>
      </c>
      <c r="D1139" s="389"/>
      <c r="E1139" s="389"/>
      <c r="F1139" s="532"/>
      <c r="G1139" s="527"/>
      <c r="H1139" s="527"/>
      <c r="I1139" s="532"/>
      <c r="J1139" s="94"/>
      <c r="K1139" s="140"/>
      <c r="L1139" s="140"/>
      <c r="M1139" s="8"/>
      <c r="N1139" s="536"/>
      <c r="O1139" s="14"/>
      <c r="P1139" s="14"/>
      <c r="Q1139" s="14"/>
      <c r="R1139" s="102" t="s">
        <v>326</v>
      </c>
      <c r="S1139" s="487"/>
      <c r="T1139" s="487"/>
      <c r="U1139" s="41" t="s">
        <v>21</v>
      </c>
      <c r="V1139" s="60">
        <v>0.7</v>
      </c>
      <c r="W1139" s="37"/>
      <c r="X1139" s="7"/>
      <c r="Y1139" s="39"/>
      <c r="Z1139" s="213"/>
      <c r="AA1139" s="213"/>
      <c r="AB1139" s="213"/>
      <c r="AC1139" s="45">
        <f>ROUND(ROUND(ROUND(H1088+L1124,0)*Q1136,0)*V1139,0)</f>
        <v>278</v>
      </c>
      <c r="AD1139" s="79"/>
    </row>
    <row r="1140" ht="16.5" customHeight="1">
      <c r="A1140" s="29">
        <v>61.0</v>
      </c>
      <c r="B1140" s="29">
        <v>2412.0</v>
      </c>
      <c r="C1140" s="518" t="s">
        <v>9100</v>
      </c>
      <c r="D1140" s="389"/>
      <c r="E1140" s="389"/>
      <c r="F1140" s="532"/>
      <c r="G1140" s="527"/>
      <c r="H1140" s="527"/>
      <c r="I1140" s="532"/>
      <c r="J1140" s="94"/>
      <c r="K1140" s="140"/>
      <c r="L1140" s="140"/>
      <c r="M1140" s="8"/>
      <c r="N1140" s="536"/>
      <c r="O1140" s="14"/>
      <c r="P1140" s="14"/>
      <c r="Q1140" s="14"/>
      <c r="R1140" s="482"/>
      <c r="U1140" s="83"/>
      <c r="V1140" s="528"/>
      <c r="W1140" s="227"/>
      <c r="X1140" s="22"/>
      <c r="Y1140" s="109"/>
      <c r="Z1140" s="213" t="s">
        <v>30</v>
      </c>
      <c r="AA1140" s="74">
        <v>5.0</v>
      </c>
      <c r="AB1140" s="522" t="s">
        <v>31</v>
      </c>
      <c r="AC1140" s="45">
        <f>ROUND(ROUND(ROUND(H1088+L1124,0)*Q1136,0)*V1139,0)-AA1140</f>
        <v>273</v>
      </c>
      <c r="AD1140" s="79"/>
    </row>
    <row r="1141" ht="16.5" customHeight="1">
      <c r="A1141" s="29">
        <v>61.0</v>
      </c>
      <c r="B1141" s="29">
        <v>2413.0</v>
      </c>
      <c r="C1141" s="518" t="s">
        <v>9101</v>
      </c>
      <c r="D1141" s="389"/>
      <c r="E1141" s="389"/>
      <c r="F1141" s="532"/>
      <c r="G1141" s="527"/>
      <c r="H1141" s="527"/>
      <c r="I1141" s="532"/>
      <c r="J1141" s="94"/>
      <c r="K1141" s="140"/>
      <c r="L1141" s="140"/>
      <c r="M1141" s="8"/>
      <c r="N1141" s="254"/>
      <c r="O1141" s="83"/>
      <c r="P1141" s="83"/>
      <c r="R1141" s="482"/>
      <c r="U1141" s="99"/>
      <c r="V1141" s="529"/>
      <c r="W1141" s="524" t="s">
        <v>20</v>
      </c>
      <c r="X1141" s="41" t="s">
        <v>21</v>
      </c>
      <c r="Y1141" s="86">
        <v>0.85</v>
      </c>
      <c r="Z1141" s="75"/>
      <c r="AA1141" s="213"/>
      <c r="AB1141" s="213"/>
      <c r="AC1141" s="45">
        <f>ROUND(ROUND(ROUND(ROUND(H1088+L1124,0)*Q1136,0)*V1139,0)*Y1141,0)</f>
        <v>236</v>
      </c>
      <c r="AD1141" s="79"/>
    </row>
    <row r="1142" ht="16.5" customHeight="1">
      <c r="A1142" s="29">
        <v>61.0</v>
      </c>
      <c r="B1142" s="29">
        <v>2414.0</v>
      </c>
      <c r="C1142" s="518" t="s">
        <v>9102</v>
      </c>
      <c r="D1142" s="389"/>
      <c r="E1142" s="389"/>
      <c r="F1142" s="532"/>
      <c r="G1142" s="527"/>
      <c r="H1142" s="527"/>
      <c r="I1142" s="532"/>
      <c r="J1142" s="94"/>
      <c r="K1142" s="140"/>
      <c r="L1142" s="140"/>
      <c r="M1142" s="8"/>
      <c r="N1142" s="254"/>
      <c r="O1142" s="83"/>
      <c r="P1142" s="83"/>
      <c r="Q1142" s="83"/>
      <c r="R1142" s="530"/>
      <c r="S1142" s="531"/>
      <c r="T1142" s="24"/>
      <c r="U1142" s="24"/>
      <c r="V1142" s="26"/>
      <c r="W1142" s="484"/>
      <c r="X1142" s="56"/>
      <c r="Y1142" s="526"/>
      <c r="Z1142" s="213" t="s">
        <v>30</v>
      </c>
      <c r="AA1142" s="74">
        <v>5.0</v>
      </c>
      <c r="AB1142" s="522" t="s">
        <v>31</v>
      </c>
      <c r="AC1142" s="45">
        <f>ROUND(ROUND(ROUND(ROUND(H1088+L1124,0)*Q1136,0)*V1139,0)*Y1141,0)-AA1142</f>
        <v>231</v>
      </c>
      <c r="AD1142" s="79"/>
    </row>
    <row r="1143" ht="16.5" customHeight="1">
      <c r="A1143" s="29">
        <v>61.0</v>
      </c>
      <c r="B1143" s="29">
        <v>1800.0</v>
      </c>
      <c r="C1143" s="518" t="s">
        <v>9103</v>
      </c>
      <c r="D1143" s="389"/>
      <c r="E1143" s="389"/>
      <c r="F1143" s="532"/>
      <c r="G1143" s="527"/>
      <c r="H1143" s="527"/>
      <c r="I1143" s="532"/>
      <c r="J1143" s="94"/>
      <c r="K1143" s="140"/>
      <c r="L1143" s="140"/>
      <c r="M1143" s="8"/>
      <c r="N1143" s="536"/>
      <c r="O1143" s="83"/>
      <c r="P1143" s="528"/>
      <c r="Q1143" s="486"/>
      <c r="R1143" s="102" t="s">
        <v>329</v>
      </c>
      <c r="S1143" s="487"/>
      <c r="T1143" s="487"/>
      <c r="U1143" s="83" t="s">
        <v>21</v>
      </c>
      <c r="V1143" s="528">
        <v>0.85</v>
      </c>
      <c r="W1143" s="37"/>
      <c r="X1143" s="7"/>
      <c r="Y1143" s="39"/>
      <c r="Z1143" s="213"/>
      <c r="AA1143" s="213"/>
      <c r="AB1143" s="213"/>
      <c r="AC1143" s="114">
        <f>ROUND(ROUND(ROUND(H1088+L1124,0)*Q1136,0)*V1143,0)</f>
        <v>337</v>
      </c>
      <c r="AD1143" s="79"/>
    </row>
    <row r="1144" ht="16.5" customHeight="1">
      <c r="A1144" s="29">
        <v>61.0</v>
      </c>
      <c r="B1144" s="29">
        <v>2415.0</v>
      </c>
      <c r="C1144" s="518" t="s">
        <v>9104</v>
      </c>
      <c r="D1144" s="389"/>
      <c r="E1144" s="389"/>
      <c r="F1144" s="532"/>
      <c r="G1144" s="527"/>
      <c r="H1144" s="527"/>
      <c r="I1144" s="532"/>
      <c r="J1144" s="94"/>
      <c r="K1144" s="140"/>
      <c r="L1144" s="140"/>
      <c r="M1144" s="8"/>
      <c r="N1144" s="536"/>
      <c r="O1144" s="83"/>
      <c r="P1144" s="528"/>
      <c r="Q1144" s="528"/>
      <c r="R1144" s="482"/>
      <c r="U1144" s="83"/>
      <c r="V1144" s="528"/>
      <c r="W1144" s="227"/>
      <c r="X1144" s="22"/>
      <c r="Y1144" s="109"/>
      <c r="Z1144" s="213" t="s">
        <v>30</v>
      </c>
      <c r="AA1144" s="74">
        <v>5.0</v>
      </c>
      <c r="AB1144" s="522" t="s">
        <v>31</v>
      </c>
      <c r="AC1144" s="114">
        <f>ROUND(ROUND(ROUND(H1088+L1124,0)*Q1136,0)*V1143,0)-AA1144</f>
        <v>332</v>
      </c>
      <c r="AD1144" s="79"/>
    </row>
    <row r="1145" ht="16.5" customHeight="1">
      <c r="A1145" s="29">
        <v>61.0</v>
      </c>
      <c r="B1145" s="29">
        <v>2416.0</v>
      </c>
      <c r="C1145" s="518" t="s">
        <v>9105</v>
      </c>
      <c r="D1145" s="389"/>
      <c r="E1145" s="389"/>
      <c r="F1145" s="532"/>
      <c r="G1145" s="527"/>
      <c r="H1145" s="527"/>
      <c r="I1145" s="532"/>
      <c r="J1145" s="94"/>
      <c r="K1145" s="140"/>
      <c r="L1145" s="140"/>
      <c r="M1145" s="8"/>
      <c r="N1145" s="254"/>
      <c r="O1145" s="83"/>
      <c r="P1145" s="528"/>
      <c r="Q1145" s="528"/>
      <c r="R1145" s="482"/>
      <c r="U1145" s="99"/>
      <c r="V1145" s="529"/>
      <c r="W1145" s="524" t="s">
        <v>20</v>
      </c>
      <c r="X1145" s="41" t="s">
        <v>21</v>
      </c>
      <c r="Y1145" s="86">
        <v>0.85</v>
      </c>
      <c r="Z1145" s="75"/>
      <c r="AA1145" s="213"/>
      <c r="AB1145" s="213"/>
      <c r="AC1145" s="114">
        <f>ROUND(ROUND(ROUND(ROUND(H1088+L1124,0)*Q1136,0)*V1143,0)*Y1145,0)</f>
        <v>286</v>
      </c>
      <c r="AD1145" s="79"/>
    </row>
    <row r="1146" ht="16.5" customHeight="1">
      <c r="A1146" s="29">
        <v>61.0</v>
      </c>
      <c r="B1146" s="29">
        <v>2417.0</v>
      </c>
      <c r="C1146" s="518" t="s">
        <v>9106</v>
      </c>
      <c r="D1146" s="389"/>
      <c r="E1146" s="389"/>
      <c r="F1146" s="532"/>
      <c r="G1146" s="527"/>
      <c r="H1146" s="527"/>
      <c r="I1146" s="532"/>
      <c r="J1146" s="94"/>
      <c r="K1146" s="140"/>
      <c r="L1146" s="140"/>
      <c r="M1146" s="8"/>
      <c r="N1146" s="536"/>
      <c r="O1146" s="83"/>
      <c r="P1146" s="83"/>
      <c r="Q1146" s="83"/>
      <c r="R1146" s="484"/>
      <c r="S1146" s="232"/>
      <c r="T1146" s="232"/>
      <c r="U1146" s="24"/>
      <c r="V1146" s="26"/>
      <c r="W1146" s="484"/>
      <c r="X1146" s="56"/>
      <c r="Y1146" s="526"/>
      <c r="Z1146" s="213" t="s">
        <v>30</v>
      </c>
      <c r="AA1146" s="74">
        <v>5.0</v>
      </c>
      <c r="AB1146" s="522" t="s">
        <v>31</v>
      </c>
      <c r="AC1146" s="114">
        <f>ROUND(ROUND(ROUND(ROUND(H1088+L1124,0)*Q1136,0)*V1143,0)*Y1145,0)-AA1146</f>
        <v>281</v>
      </c>
      <c r="AD1146" s="79"/>
    </row>
    <row r="1147" ht="16.5" customHeight="1">
      <c r="A1147" s="29">
        <v>61.0</v>
      </c>
      <c r="B1147" s="29">
        <v>2418.0</v>
      </c>
      <c r="C1147" s="518" t="s">
        <v>9107</v>
      </c>
      <c r="D1147" s="389"/>
      <c r="E1147" s="389"/>
      <c r="F1147" s="532"/>
      <c r="G1147" s="527"/>
      <c r="H1147" s="527"/>
      <c r="I1147" s="532"/>
      <c r="J1147" s="94"/>
      <c r="K1147" s="140"/>
      <c r="L1147" s="140"/>
      <c r="M1147" s="8"/>
      <c r="N1147" s="536"/>
      <c r="O1147" s="102" t="s">
        <v>27</v>
      </c>
      <c r="P1147" s="533"/>
      <c r="Q1147" s="533"/>
      <c r="R1147" s="520"/>
      <c r="S1147" s="38"/>
      <c r="T1147" s="38"/>
      <c r="U1147" s="38"/>
      <c r="V1147" s="6"/>
      <c r="W1147" s="37"/>
      <c r="X1147" s="7"/>
      <c r="Y1147" s="39"/>
      <c r="Z1147" s="213"/>
      <c r="AA1147" s="213"/>
      <c r="AB1147" s="213"/>
      <c r="AC1147" s="45">
        <f>ROUND(ROUND(H1088+L1124,0)*Q1148,0)</f>
        <v>284</v>
      </c>
      <c r="AD1147" s="79"/>
    </row>
    <row r="1148" ht="16.5" customHeight="1">
      <c r="A1148" s="29">
        <v>61.0</v>
      </c>
      <c r="B1148" s="29">
        <v>2419.0</v>
      </c>
      <c r="C1148" s="518" t="s">
        <v>9108</v>
      </c>
      <c r="D1148" s="389"/>
      <c r="E1148" s="389"/>
      <c r="F1148" s="532"/>
      <c r="G1148" s="527"/>
      <c r="H1148" s="527"/>
      <c r="I1148" s="532"/>
      <c r="J1148" s="94"/>
      <c r="K1148" s="140"/>
      <c r="L1148" s="140"/>
      <c r="M1148" s="8"/>
      <c r="N1148" s="535"/>
      <c r="O1148" s="482"/>
      <c r="P1148" s="83" t="s">
        <v>21</v>
      </c>
      <c r="Q1148" s="528">
        <v>0.5</v>
      </c>
      <c r="R1148" s="521"/>
      <c r="S1148" s="53"/>
      <c r="T1148" s="53"/>
      <c r="U1148" s="53"/>
      <c r="V1148" s="14"/>
      <c r="W1148" s="52"/>
      <c r="X1148" s="8"/>
      <c r="Y1148" s="109"/>
      <c r="Z1148" s="213" t="s">
        <v>30</v>
      </c>
      <c r="AA1148" s="74">
        <v>5.0</v>
      </c>
      <c r="AB1148" s="522" t="s">
        <v>31</v>
      </c>
      <c r="AC1148" s="45">
        <f>ROUND(ROUND(H1088+L1124,0)*Q1148,0)-AA1148</f>
        <v>279</v>
      </c>
      <c r="AD1148" s="79"/>
    </row>
    <row r="1149" ht="16.5" customHeight="1">
      <c r="A1149" s="29">
        <v>61.0</v>
      </c>
      <c r="B1149" s="29">
        <v>2420.0</v>
      </c>
      <c r="C1149" s="518" t="s">
        <v>9109</v>
      </c>
      <c r="D1149" s="389"/>
      <c r="E1149" s="389"/>
      <c r="F1149" s="532"/>
      <c r="G1149" s="527"/>
      <c r="H1149" s="527"/>
      <c r="I1149" s="532"/>
      <c r="J1149" s="94"/>
      <c r="K1149" s="140"/>
      <c r="L1149" s="140"/>
      <c r="M1149" s="8"/>
      <c r="N1149" s="535"/>
      <c r="O1149" s="482"/>
      <c r="P1149" s="14"/>
      <c r="Q1149" s="14"/>
      <c r="R1149" s="521"/>
      <c r="S1149" s="53"/>
      <c r="T1149" s="53"/>
      <c r="U1149" s="53"/>
      <c r="V1149" s="14"/>
      <c r="W1149" s="524" t="s">
        <v>20</v>
      </c>
      <c r="X1149" s="41" t="s">
        <v>21</v>
      </c>
      <c r="Y1149" s="86">
        <v>0.85</v>
      </c>
      <c r="Z1149" s="75"/>
      <c r="AA1149" s="213"/>
      <c r="AB1149" s="213"/>
      <c r="AC1149" s="114">
        <f>ROUND(ROUND(ROUND(H1088+L1124,0)*Q1148,0)*Y1149,0)</f>
        <v>241</v>
      </c>
      <c r="AD1149" s="79"/>
    </row>
    <row r="1150" ht="16.5" customHeight="1">
      <c r="A1150" s="29">
        <v>61.0</v>
      </c>
      <c r="B1150" s="29">
        <v>2421.0</v>
      </c>
      <c r="C1150" s="518" t="s">
        <v>9110</v>
      </c>
      <c r="D1150" s="389"/>
      <c r="E1150" s="389"/>
      <c r="F1150" s="532"/>
      <c r="G1150" s="527"/>
      <c r="H1150" s="527"/>
      <c r="I1150" s="532"/>
      <c r="J1150" s="94"/>
      <c r="K1150" s="140"/>
      <c r="L1150" s="140"/>
      <c r="M1150" s="8"/>
      <c r="N1150" s="535"/>
      <c r="O1150" s="14"/>
      <c r="P1150" s="83"/>
      <c r="Q1150" s="83"/>
      <c r="R1150" s="525"/>
      <c r="S1150" s="180"/>
      <c r="T1150" s="180"/>
      <c r="U1150" s="180"/>
      <c r="V1150" s="21"/>
      <c r="W1150" s="484"/>
      <c r="X1150" s="56"/>
      <c r="Y1150" s="526"/>
      <c r="Z1150" s="213" t="s">
        <v>30</v>
      </c>
      <c r="AA1150" s="74">
        <v>5.0</v>
      </c>
      <c r="AB1150" s="522" t="s">
        <v>31</v>
      </c>
      <c r="AC1150" s="114">
        <f>ROUND(ROUND(ROUND(H1088+L1124,0)*Q1148,0)*Y1149,0)-AA1150</f>
        <v>236</v>
      </c>
      <c r="AD1150" s="79"/>
    </row>
    <row r="1151" ht="16.5" customHeight="1">
      <c r="A1151" s="29">
        <v>61.0</v>
      </c>
      <c r="B1151" s="29">
        <v>2422.0</v>
      </c>
      <c r="C1151" s="518" t="s">
        <v>9111</v>
      </c>
      <c r="D1151" s="389"/>
      <c r="E1151" s="389"/>
      <c r="F1151" s="532"/>
      <c r="G1151" s="527"/>
      <c r="H1151" s="527"/>
      <c r="I1151" s="532"/>
      <c r="J1151" s="94"/>
      <c r="K1151" s="140"/>
      <c r="L1151" s="140"/>
      <c r="M1151" s="8"/>
      <c r="N1151" s="536"/>
      <c r="O1151" s="14"/>
      <c r="P1151" s="14"/>
      <c r="Q1151" s="14"/>
      <c r="R1151" s="102" t="s">
        <v>326</v>
      </c>
      <c r="S1151" s="487"/>
      <c r="T1151" s="487"/>
      <c r="U1151" s="41" t="s">
        <v>21</v>
      </c>
      <c r="V1151" s="60">
        <v>0.7</v>
      </c>
      <c r="W1151" s="37"/>
      <c r="X1151" s="7"/>
      <c r="Y1151" s="39"/>
      <c r="Z1151" s="213"/>
      <c r="AA1151" s="213"/>
      <c r="AB1151" s="213"/>
      <c r="AC1151" s="45">
        <f>ROUND(ROUND(ROUND(H1088+L1124,0)*Q1148,0)*V1151,0)</f>
        <v>199</v>
      </c>
      <c r="AD1151" s="79"/>
    </row>
    <row r="1152" ht="16.5" customHeight="1">
      <c r="A1152" s="29">
        <v>61.0</v>
      </c>
      <c r="B1152" s="29">
        <v>2423.0</v>
      </c>
      <c r="C1152" s="518" t="s">
        <v>9112</v>
      </c>
      <c r="D1152" s="389"/>
      <c r="E1152" s="389"/>
      <c r="F1152" s="532"/>
      <c r="G1152" s="527"/>
      <c r="H1152" s="527"/>
      <c r="I1152" s="532"/>
      <c r="J1152" s="94"/>
      <c r="K1152" s="140"/>
      <c r="L1152" s="140"/>
      <c r="M1152" s="8"/>
      <c r="N1152" s="536"/>
      <c r="O1152" s="14"/>
      <c r="P1152" s="14"/>
      <c r="Q1152" s="14"/>
      <c r="R1152" s="482"/>
      <c r="U1152" s="83"/>
      <c r="V1152" s="528"/>
      <c r="W1152" s="227"/>
      <c r="X1152" s="22"/>
      <c r="Y1152" s="109"/>
      <c r="Z1152" s="213" t="s">
        <v>30</v>
      </c>
      <c r="AA1152" s="74">
        <v>5.0</v>
      </c>
      <c r="AB1152" s="522" t="s">
        <v>31</v>
      </c>
      <c r="AC1152" s="45">
        <f>ROUND(ROUND(ROUND(H1088+L1124,0)*Q1148,0)*V1151,0)-AA1152</f>
        <v>194</v>
      </c>
      <c r="AD1152" s="79"/>
    </row>
    <row r="1153" ht="16.5" customHeight="1">
      <c r="A1153" s="29">
        <v>61.0</v>
      </c>
      <c r="B1153" s="29">
        <v>2424.0</v>
      </c>
      <c r="C1153" s="518" t="s">
        <v>9113</v>
      </c>
      <c r="D1153" s="389"/>
      <c r="E1153" s="389"/>
      <c r="F1153" s="532"/>
      <c r="G1153" s="527"/>
      <c r="H1153" s="527"/>
      <c r="I1153" s="532"/>
      <c r="J1153" s="94"/>
      <c r="K1153" s="140"/>
      <c r="L1153" s="140"/>
      <c r="M1153" s="8"/>
      <c r="N1153" s="254"/>
      <c r="O1153" s="83"/>
      <c r="P1153" s="83"/>
      <c r="R1153" s="482"/>
      <c r="U1153" s="99"/>
      <c r="V1153" s="529"/>
      <c r="W1153" s="524" t="s">
        <v>20</v>
      </c>
      <c r="X1153" s="41" t="s">
        <v>21</v>
      </c>
      <c r="Y1153" s="86">
        <v>0.85</v>
      </c>
      <c r="Z1153" s="75"/>
      <c r="AA1153" s="213"/>
      <c r="AB1153" s="213"/>
      <c r="AC1153" s="45">
        <f>ROUND(ROUND(ROUND(ROUND(H1088+L1124,0)*Q1148,0)*V1151,0)*Y1153,0)</f>
        <v>169</v>
      </c>
      <c r="AD1153" s="79"/>
    </row>
    <row r="1154" ht="16.5" customHeight="1">
      <c r="A1154" s="29">
        <v>61.0</v>
      </c>
      <c r="B1154" s="29">
        <v>2425.0</v>
      </c>
      <c r="C1154" s="518" t="s">
        <v>9114</v>
      </c>
      <c r="D1154" s="389"/>
      <c r="E1154" s="389"/>
      <c r="F1154" s="532"/>
      <c r="G1154" s="527"/>
      <c r="H1154" s="527"/>
      <c r="I1154" s="532"/>
      <c r="J1154" s="94"/>
      <c r="K1154" s="140"/>
      <c r="L1154" s="140"/>
      <c r="M1154" s="8"/>
      <c r="N1154" s="254"/>
      <c r="O1154" s="83"/>
      <c r="P1154" s="83"/>
      <c r="Q1154" s="83"/>
      <c r="R1154" s="530"/>
      <c r="S1154" s="531"/>
      <c r="T1154" s="24"/>
      <c r="U1154" s="24"/>
      <c r="V1154" s="26"/>
      <c r="W1154" s="484"/>
      <c r="X1154" s="56"/>
      <c r="Y1154" s="526"/>
      <c r="Z1154" s="213" t="s">
        <v>30</v>
      </c>
      <c r="AA1154" s="74">
        <v>5.0</v>
      </c>
      <c r="AB1154" s="522" t="s">
        <v>31</v>
      </c>
      <c r="AC1154" s="45">
        <f>ROUND(ROUND(ROUND(ROUND(H1088+L1124,0)*Q1148,0)*V1151,0)*Y1153,0)-AA1154</f>
        <v>164</v>
      </c>
      <c r="AD1154" s="79"/>
    </row>
    <row r="1155" ht="16.5" customHeight="1">
      <c r="A1155" s="29">
        <v>61.0</v>
      </c>
      <c r="B1155" s="29">
        <v>2426.0</v>
      </c>
      <c r="C1155" s="518" t="s">
        <v>9115</v>
      </c>
      <c r="D1155" s="389"/>
      <c r="E1155" s="389"/>
      <c r="F1155" s="532"/>
      <c r="G1155" s="527"/>
      <c r="H1155" s="527"/>
      <c r="I1155" s="532"/>
      <c r="J1155" s="94"/>
      <c r="K1155" s="140"/>
      <c r="L1155" s="140"/>
      <c r="M1155" s="8"/>
      <c r="N1155" s="536"/>
      <c r="O1155" s="83"/>
      <c r="P1155" s="528"/>
      <c r="Q1155" s="486"/>
      <c r="R1155" s="102" t="s">
        <v>329</v>
      </c>
      <c r="S1155" s="487"/>
      <c r="T1155" s="487"/>
      <c r="U1155" s="83" t="s">
        <v>21</v>
      </c>
      <c r="V1155" s="528">
        <v>0.85</v>
      </c>
      <c r="W1155" s="37"/>
      <c r="X1155" s="7"/>
      <c r="Y1155" s="39"/>
      <c r="Z1155" s="213"/>
      <c r="AA1155" s="213"/>
      <c r="AB1155" s="213"/>
      <c r="AC1155" s="114">
        <f>ROUND(ROUND(ROUND(H1088+L1124,0)*Q1148,0)*V1155,0)</f>
        <v>241</v>
      </c>
      <c r="AD1155" s="79"/>
    </row>
    <row r="1156" ht="16.5" customHeight="1">
      <c r="A1156" s="29">
        <v>61.0</v>
      </c>
      <c r="B1156" s="29">
        <v>2427.0</v>
      </c>
      <c r="C1156" s="518" t="s">
        <v>9116</v>
      </c>
      <c r="D1156" s="389"/>
      <c r="E1156" s="389"/>
      <c r="F1156" s="532"/>
      <c r="G1156" s="527"/>
      <c r="H1156" s="527"/>
      <c r="I1156" s="532"/>
      <c r="J1156" s="94"/>
      <c r="K1156" s="140"/>
      <c r="L1156" s="140"/>
      <c r="M1156" s="8"/>
      <c r="N1156" s="536"/>
      <c r="O1156" s="83"/>
      <c r="P1156" s="528"/>
      <c r="Q1156" s="528"/>
      <c r="R1156" s="482"/>
      <c r="U1156" s="83"/>
      <c r="V1156" s="528"/>
      <c r="W1156" s="227"/>
      <c r="X1156" s="22"/>
      <c r="Y1156" s="109"/>
      <c r="Z1156" s="213" t="s">
        <v>30</v>
      </c>
      <c r="AA1156" s="74">
        <v>5.0</v>
      </c>
      <c r="AB1156" s="522" t="s">
        <v>31</v>
      </c>
      <c r="AC1156" s="114">
        <f>ROUND(ROUND(ROUND(H1088+L1124,0)*Q1148,0)*V1155,0)-AA1156</f>
        <v>236</v>
      </c>
      <c r="AD1156" s="79"/>
    </row>
    <row r="1157" ht="16.5" customHeight="1">
      <c r="A1157" s="29">
        <v>61.0</v>
      </c>
      <c r="B1157" s="29">
        <v>2428.0</v>
      </c>
      <c r="C1157" s="518" t="s">
        <v>9117</v>
      </c>
      <c r="D1157" s="389"/>
      <c r="E1157" s="389"/>
      <c r="F1157" s="532"/>
      <c r="G1157" s="527"/>
      <c r="H1157" s="527"/>
      <c r="I1157" s="532"/>
      <c r="J1157" s="94"/>
      <c r="K1157" s="140"/>
      <c r="L1157" s="140"/>
      <c r="M1157" s="8"/>
      <c r="N1157" s="254"/>
      <c r="O1157" s="83"/>
      <c r="P1157" s="528"/>
      <c r="Q1157" s="528"/>
      <c r="R1157" s="482"/>
      <c r="U1157" s="99"/>
      <c r="V1157" s="529"/>
      <c r="W1157" s="524" t="s">
        <v>20</v>
      </c>
      <c r="X1157" s="41" t="s">
        <v>21</v>
      </c>
      <c r="Y1157" s="86">
        <v>0.85</v>
      </c>
      <c r="Z1157" s="75"/>
      <c r="AA1157" s="213"/>
      <c r="AB1157" s="213"/>
      <c r="AC1157" s="114">
        <f>ROUND(ROUND(ROUND(ROUND(H1088+L1124,0)*Q1148,0)*V1155,0)*Y1157,0)</f>
        <v>205</v>
      </c>
      <c r="AD1157" s="79"/>
    </row>
    <row r="1158" ht="16.5" customHeight="1">
      <c r="A1158" s="29">
        <v>61.0</v>
      </c>
      <c r="B1158" s="29">
        <v>2429.0</v>
      </c>
      <c r="C1158" s="518" t="s">
        <v>9118</v>
      </c>
      <c r="D1158" s="389"/>
      <c r="E1158" s="389"/>
      <c r="F1158" s="532"/>
      <c r="G1158" s="527"/>
      <c r="H1158" s="527"/>
      <c r="I1158" s="532"/>
      <c r="J1158" s="94"/>
      <c r="K1158" s="140"/>
      <c r="L1158" s="140"/>
      <c r="M1158" s="8"/>
      <c r="N1158" s="537"/>
      <c r="O1158" s="56"/>
      <c r="P1158" s="56"/>
      <c r="Q1158" s="141"/>
      <c r="R1158" s="484"/>
      <c r="S1158" s="232"/>
      <c r="T1158" s="232"/>
      <c r="U1158" s="24"/>
      <c r="V1158" s="26"/>
      <c r="W1158" s="484"/>
      <c r="X1158" s="56"/>
      <c r="Y1158" s="526"/>
      <c r="Z1158" s="213" t="s">
        <v>30</v>
      </c>
      <c r="AA1158" s="74">
        <v>5.0</v>
      </c>
      <c r="AB1158" s="522" t="s">
        <v>31</v>
      </c>
      <c r="AC1158" s="114">
        <f>ROUND(ROUND(ROUND(ROUND(H1088+L1124,0)*Q1148,0)*V1155,0)*Y1157,0)-AA1158</f>
        <v>200</v>
      </c>
      <c r="AD1158" s="79"/>
    </row>
    <row r="1159" ht="16.5" customHeight="1">
      <c r="A1159" s="29">
        <v>61.0</v>
      </c>
      <c r="B1159" s="29">
        <v>1531.0</v>
      </c>
      <c r="C1159" s="518" t="s">
        <v>9119</v>
      </c>
      <c r="D1159" s="389"/>
      <c r="E1159" s="389"/>
      <c r="F1159" s="523"/>
      <c r="G1159" s="102" t="s">
        <v>9120</v>
      </c>
      <c r="H1159" s="169"/>
      <c r="I1159" s="519"/>
      <c r="J1159" s="168"/>
      <c r="K1159" s="152"/>
      <c r="L1159" s="152"/>
      <c r="M1159" s="7"/>
      <c r="N1159" s="37"/>
      <c r="O1159" s="7"/>
      <c r="P1159" s="7"/>
      <c r="Q1159" s="7"/>
      <c r="R1159" s="520"/>
      <c r="S1159" s="38"/>
      <c r="T1159" s="38"/>
      <c r="U1159" s="6"/>
      <c r="V1159" s="7"/>
      <c r="W1159" s="37"/>
      <c r="X1159" s="7"/>
      <c r="Y1159" s="39"/>
      <c r="Z1159" s="213"/>
      <c r="AA1159" s="213"/>
      <c r="AB1159" s="213"/>
      <c r="AC1159" s="45">
        <f>ROUND(H1160,0)</f>
        <v>435</v>
      </c>
      <c r="AD1159" s="79"/>
    </row>
    <row r="1160" ht="16.5" customHeight="1">
      <c r="A1160" s="29">
        <v>61.0</v>
      </c>
      <c r="B1160" s="29">
        <v>2430.0</v>
      </c>
      <c r="C1160" s="518" t="s">
        <v>9121</v>
      </c>
      <c r="D1160" s="389"/>
      <c r="E1160" s="389"/>
      <c r="F1160" s="523"/>
      <c r="G1160" s="482"/>
      <c r="H1160" s="50">
        <v>435.0</v>
      </c>
      <c r="I1160" s="8" t="s">
        <v>9</v>
      </c>
      <c r="J1160" s="94"/>
      <c r="K1160" s="140"/>
      <c r="L1160" s="140"/>
      <c r="M1160" s="8"/>
      <c r="N1160" s="52"/>
      <c r="O1160" s="8"/>
      <c r="P1160" s="8"/>
      <c r="Q1160" s="8"/>
      <c r="R1160" s="521"/>
      <c r="S1160" s="53"/>
      <c r="T1160" s="53"/>
      <c r="U1160" s="14"/>
      <c r="V1160" s="8"/>
      <c r="W1160" s="52"/>
      <c r="X1160" s="8"/>
      <c r="Y1160" s="109"/>
      <c r="Z1160" s="213" t="s">
        <v>30</v>
      </c>
      <c r="AA1160" s="74">
        <v>5.0</v>
      </c>
      <c r="AB1160" s="522" t="s">
        <v>31</v>
      </c>
      <c r="AC1160" s="45">
        <f>ROUND(H1160,0)-AA1160</f>
        <v>430</v>
      </c>
      <c r="AD1160" s="79"/>
    </row>
    <row r="1161" ht="16.5" customHeight="1">
      <c r="A1161" s="29">
        <v>61.0</v>
      </c>
      <c r="B1161" s="29">
        <v>2431.0</v>
      </c>
      <c r="C1161" s="518" t="s">
        <v>9122</v>
      </c>
      <c r="D1161" s="389"/>
      <c r="E1161" s="389"/>
      <c r="F1161" s="523"/>
      <c r="G1161" s="482"/>
      <c r="H1161" s="174"/>
      <c r="I1161" s="523"/>
      <c r="J1161" s="94"/>
      <c r="K1161" s="140"/>
      <c r="L1161" s="140"/>
      <c r="M1161" s="8"/>
      <c r="N1161" s="52"/>
      <c r="O1161" s="8"/>
      <c r="P1161" s="8"/>
      <c r="Q1161" s="8"/>
      <c r="R1161" s="521"/>
      <c r="S1161" s="53"/>
      <c r="T1161" s="53"/>
      <c r="U1161" s="14"/>
      <c r="V1161" s="54"/>
      <c r="W1161" s="524" t="s">
        <v>20</v>
      </c>
      <c r="X1161" s="41" t="s">
        <v>21</v>
      </c>
      <c r="Y1161" s="86">
        <v>0.85</v>
      </c>
      <c r="Z1161" s="75"/>
      <c r="AA1161" s="213"/>
      <c r="AB1161" s="213"/>
      <c r="AC1161" s="45">
        <f>ROUND(H1160*Y1161,0)</f>
        <v>370</v>
      </c>
      <c r="AD1161" s="79"/>
    </row>
    <row r="1162" ht="16.5" customHeight="1">
      <c r="A1162" s="29">
        <v>61.0</v>
      </c>
      <c r="B1162" s="29">
        <v>2432.0</v>
      </c>
      <c r="C1162" s="518" t="s">
        <v>9123</v>
      </c>
      <c r="D1162" s="389"/>
      <c r="E1162" s="389"/>
      <c r="F1162" s="523"/>
      <c r="G1162" s="174"/>
      <c r="H1162" s="174"/>
      <c r="I1162" s="174"/>
      <c r="J1162" s="94"/>
      <c r="K1162" s="140"/>
      <c r="L1162" s="140"/>
      <c r="M1162" s="8"/>
      <c r="N1162" s="52"/>
      <c r="O1162" s="8"/>
      <c r="P1162" s="8"/>
      <c r="Q1162" s="8"/>
      <c r="R1162" s="525"/>
      <c r="S1162" s="180"/>
      <c r="T1162" s="180"/>
      <c r="U1162" s="21"/>
      <c r="V1162" s="109"/>
      <c r="W1162" s="484"/>
      <c r="X1162" s="56"/>
      <c r="Y1162" s="526"/>
      <c r="Z1162" s="213" t="s">
        <v>30</v>
      </c>
      <c r="AA1162" s="74">
        <v>5.0</v>
      </c>
      <c r="AB1162" s="522" t="s">
        <v>31</v>
      </c>
      <c r="AC1162" s="45">
        <f>ROUND(H1160*Y1161,0)-AA1162</f>
        <v>365</v>
      </c>
      <c r="AD1162" s="79"/>
    </row>
    <row r="1163" ht="16.5" customHeight="1">
      <c r="A1163" s="29">
        <v>61.0</v>
      </c>
      <c r="B1163" s="29">
        <v>1532.0</v>
      </c>
      <c r="C1163" s="518" t="s">
        <v>9124</v>
      </c>
      <c r="D1163" s="389"/>
      <c r="E1163" s="389"/>
      <c r="F1163" s="532"/>
      <c r="G1163" s="527"/>
      <c r="H1163" s="14"/>
      <c r="I1163" s="14"/>
      <c r="J1163" s="94"/>
      <c r="K1163" s="140"/>
      <c r="L1163" s="140"/>
      <c r="M1163" s="8"/>
      <c r="N1163" s="52"/>
      <c r="O1163" s="8"/>
      <c r="P1163" s="8"/>
      <c r="Q1163" s="8"/>
      <c r="R1163" s="102" t="s">
        <v>326</v>
      </c>
      <c r="S1163" s="487"/>
      <c r="T1163" s="487"/>
      <c r="U1163" s="41" t="s">
        <v>21</v>
      </c>
      <c r="V1163" s="60">
        <v>0.7</v>
      </c>
      <c r="W1163" s="37"/>
      <c r="X1163" s="7"/>
      <c r="Y1163" s="39"/>
      <c r="Z1163" s="213"/>
      <c r="AA1163" s="213"/>
      <c r="AB1163" s="213"/>
      <c r="AC1163" s="45">
        <f>ROUND(H1160*V1163,0)</f>
        <v>305</v>
      </c>
      <c r="AD1163" s="79"/>
    </row>
    <row r="1164" ht="16.5" customHeight="1">
      <c r="A1164" s="29">
        <v>61.0</v>
      </c>
      <c r="B1164" s="29">
        <v>2433.0</v>
      </c>
      <c r="C1164" s="518" t="s">
        <v>9125</v>
      </c>
      <c r="D1164" s="389"/>
      <c r="E1164" s="389"/>
      <c r="F1164" s="532"/>
      <c r="G1164" s="527"/>
      <c r="H1164" s="8"/>
      <c r="I1164" s="144"/>
      <c r="J1164" s="94"/>
      <c r="K1164" s="140"/>
      <c r="L1164" s="140"/>
      <c r="M1164" s="8"/>
      <c r="N1164" s="52"/>
      <c r="O1164" s="8"/>
      <c r="P1164" s="8"/>
      <c r="Q1164" s="8"/>
      <c r="R1164" s="482"/>
      <c r="U1164" s="83"/>
      <c r="V1164" s="528"/>
      <c r="W1164" s="227"/>
      <c r="X1164" s="22"/>
      <c r="Y1164" s="109"/>
      <c r="Z1164" s="213" t="s">
        <v>30</v>
      </c>
      <c r="AA1164" s="74">
        <v>5.0</v>
      </c>
      <c r="AB1164" s="522" t="s">
        <v>31</v>
      </c>
      <c r="AC1164" s="45">
        <f>ROUND(H1160*V1163,0)-AA1164</f>
        <v>300</v>
      </c>
      <c r="AD1164" s="79"/>
    </row>
    <row r="1165" ht="16.5" customHeight="1">
      <c r="A1165" s="29">
        <v>61.0</v>
      </c>
      <c r="B1165" s="29">
        <v>2434.0</v>
      </c>
      <c r="C1165" s="518" t="s">
        <v>9126</v>
      </c>
      <c r="D1165" s="389"/>
      <c r="E1165" s="389"/>
      <c r="F1165" s="543"/>
      <c r="G1165" s="113"/>
      <c r="H1165" s="8"/>
      <c r="I1165" s="144"/>
      <c r="J1165" s="94"/>
      <c r="K1165" s="140"/>
      <c r="L1165" s="140"/>
      <c r="M1165" s="8"/>
      <c r="N1165" s="52"/>
      <c r="O1165" s="8"/>
      <c r="P1165" s="8"/>
      <c r="Q1165" s="8"/>
      <c r="R1165" s="482"/>
      <c r="U1165" s="99"/>
      <c r="V1165" s="529"/>
      <c r="W1165" s="524" t="s">
        <v>20</v>
      </c>
      <c r="X1165" s="41" t="s">
        <v>21</v>
      </c>
      <c r="Y1165" s="86">
        <v>0.85</v>
      </c>
      <c r="Z1165" s="75"/>
      <c r="AA1165" s="213"/>
      <c r="AB1165" s="213"/>
      <c r="AC1165" s="45">
        <f>ROUND(ROUND(H1160*V1163,0)*Y1165,0)</f>
        <v>259</v>
      </c>
      <c r="AD1165" s="79"/>
    </row>
    <row r="1166" ht="16.5" customHeight="1">
      <c r="A1166" s="29">
        <v>61.0</v>
      </c>
      <c r="B1166" s="29">
        <v>2435.0</v>
      </c>
      <c r="C1166" s="518" t="s">
        <v>9127</v>
      </c>
      <c r="D1166" s="389"/>
      <c r="E1166" s="231"/>
      <c r="F1166" s="543"/>
      <c r="G1166" s="113"/>
      <c r="H1166" s="8"/>
      <c r="I1166" s="144"/>
      <c r="J1166" s="94"/>
      <c r="K1166" s="140"/>
      <c r="L1166" s="140"/>
      <c r="M1166" s="8"/>
      <c r="N1166" s="52"/>
      <c r="O1166" s="8"/>
      <c r="P1166" s="8"/>
      <c r="Q1166" s="8"/>
      <c r="R1166" s="530"/>
      <c r="S1166" s="531"/>
      <c r="T1166" s="24"/>
      <c r="U1166" s="24"/>
      <c r="V1166" s="26"/>
      <c r="W1166" s="484"/>
      <c r="X1166" s="56"/>
      <c r="Y1166" s="526"/>
      <c r="Z1166" s="213" t="s">
        <v>30</v>
      </c>
      <c r="AA1166" s="74">
        <v>5.0</v>
      </c>
      <c r="AB1166" s="522" t="s">
        <v>31</v>
      </c>
      <c r="AC1166" s="45">
        <f>ROUND(ROUND(H1160*V1163,0)*Y1165,0)-AA1166</f>
        <v>254</v>
      </c>
      <c r="AD1166" s="79"/>
    </row>
    <row r="1167" ht="16.5" customHeight="1">
      <c r="A1167" s="29">
        <v>61.0</v>
      </c>
      <c r="B1167" s="29">
        <v>1801.0</v>
      </c>
      <c r="C1167" s="518" t="s">
        <v>9128</v>
      </c>
      <c r="D1167" s="389"/>
      <c r="E1167" s="231"/>
      <c r="F1167" s="543"/>
      <c r="G1167" s="113"/>
      <c r="H1167" s="8"/>
      <c r="I1167" s="144"/>
      <c r="J1167" s="94"/>
      <c r="K1167" s="140"/>
      <c r="L1167" s="140"/>
      <c r="M1167" s="8"/>
      <c r="N1167" s="52"/>
      <c r="O1167" s="8"/>
      <c r="P1167" s="8"/>
      <c r="Q1167" s="54"/>
      <c r="R1167" s="102" t="s">
        <v>329</v>
      </c>
      <c r="S1167" s="487"/>
      <c r="T1167" s="487"/>
      <c r="U1167" s="83" t="s">
        <v>21</v>
      </c>
      <c r="V1167" s="528">
        <v>0.85</v>
      </c>
      <c r="W1167" s="37"/>
      <c r="X1167" s="7"/>
      <c r="Y1167" s="39"/>
      <c r="Z1167" s="213"/>
      <c r="AA1167" s="213"/>
      <c r="AB1167" s="213"/>
      <c r="AC1167" s="45">
        <f>ROUND(H1160*V1167,0)</f>
        <v>370</v>
      </c>
      <c r="AD1167" s="79"/>
    </row>
    <row r="1168" ht="16.5" customHeight="1">
      <c r="A1168" s="29">
        <v>61.0</v>
      </c>
      <c r="B1168" s="29">
        <v>2436.0</v>
      </c>
      <c r="C1168" s="518" t="s">
        <v>9129</v>
      </c>
      <c r="D1168" s="389"/>
      <c r="E1168" s="231"/>
      <c r="F1168" s="543"/>
      <c r="G1168" s="113"/>
      <c r="H1168" s="8"/>
      <c r="I1168" s="144"/>
      <c r="J1168" s="94"/>
      <c r="K1168" s="140"/>
      <c r="L1168" s="140"/>
      <c r="M1168" s="8"/>
      <c r="N1168" s="52"/>
      <c r="O1168" s="8"/>
      <c r="P1168" s="8"/>
      <c r="Q1168" s="8"/>
      <c r="R1168" s="482"/>
      <c r="U1168" s="83"/>
      <c r="V1168" s="528"/>
      <c r="W1168" s="227"/>
      <c r="X1168" s="22"/>
      <c r="Y1168" s="109"/>
      <c r="Z1168" s="213" t="s">
        <v>30</v>
      </c>
      <c r="AA1168" s="74">
        <v>5.0</v>
      </c>
      <c r="AB1168" s="522" t="s">
        <v>31</v>
      </c>
      <c r="AC1168" s="45">
        <f>ROUND(H1160*V1167,0)-AA1168</f>
        <v>365</v>
      </c>
      <c r="AD1168" s="79"/>
    </row>
    <row r="1169" ht="16.5" customHeight="1">
      <c r="A1169" s="29">
        <v>61.0</v>
      </c>
      <c r="B1169" s="29">
        <v>2437.0</v>
      </c>
      <c r="C1169" s="518" t="s">
        <v>9130</v>
      </c>
      <c r="D1169" s="389"/>
      <c r="E1169" s="231"/>
      <c r="F1169" s="532"/>
      <c r="G1169" s="527"/>
      <c r="H1169" s="527"/>
      <c r="I1169" s="532"/>
      <c r="J1169" s="94"/>
      <c r="K1169" s="140"/>
      <c r="L1169" s="140"/>
      <c r="M1169" s="8"/>
      <c r="N1169" s="52"/>
      <c r="O1169" s="8"/>
      <c r="P1169" s="8"/>
      <c r="Q1169" s="8"/>
      <c r="R1169" s="482"/>
      <c r="U1169" s="99"/>
      <c r="V1169" s="529"/>
      <c r="W1169" s="524" t="s">
        <v>20</v>
      </c>
      <c r="X1169" s="41" t="s">
        <v>21</v>
      </c>
      <c r="Y1169" s="86">
        <v>0.85</v>
      </c>
      <c r="Z1169" s="75"/>
      <c r="AA1169" s="213"/>
      <c r="AB1169" s="213"/>
      <c r="AC1169" s="45">
        <f>ROUND(ROUND(H1160*V1167,0)*Y1169,0)</f>
        <v>315</v>
      </c>
      <c r="AD1169" s="79"/>
    </row>
    <row r="1170" ht="16.5" customHeight="1">
      <c r="A1170" s="29">
        <v>61.0</v>
      </c>
      <c r="B1170" s="29">
        <v>2438.0</v>
      </c>
      <c r="C1170" s="518" t="s">
        <v>9131</v>
      </c>
      <c r="D1170" s="389"/>
      <c r="E1170" s="231"/>
      <c r="F1170" s="532"/>
      <c r="G1170" s="527"/>
      <c r="H1170" s="527"/>
      <c r="I1170" s="532"/>
      <c r="J1170" s="94"/>
      <c r="K1170" s="140"/>
      <c r="L1170" s="140"/>
      <c r="M1170" s="8"/>
      <c r="N1170" s="227"/>
      <c r="O1170" s="22"/>
      <c r="P1170" s="22"/>
      <c r="Q1170" s="22"/>
      <c r="R1170" s="484"/>
      <c r="S1170" s="232"/>
      <c r="T1170" s="232"/>
      <c r="U1170" s="24"/>
      <c r="V1170" s="26"/>
      <c r="W1170" s="484"/>
      <c r="X1170" s="56"/>
      <c r="Y1170" s="526"/>
      <c r="Z1170" s="213" t="s">
        <v>30</v>
      </c>
      <c r="AA1170" s="74">
        <v>5.0</v>
      </c>
      <c r="AB1170" s="522" t="s">
        <v>31</v>
      </c>
      <c r="AC1170" s="45">
        <f>ROUND(ROUND(H1160*V1167,0)*Y1169,0)-AA1170</f>
        <v>310</v>
      </c>
      <c r="AD1170" s="79"/>
    </row>
    <row r="1171" ht="16.5" customHeight="1">
      <c r="A1171" s="29">
        <v>61.0</v>
      </c>
      <c r="B1171" s="29">
        <v>1533.0</v>
      </c>
      <c r="C1171" s="518" t="s">
        <v>9132</v>
      </c>
      <c r="D1171" s="389"/>
      <c r="E1171" s="389"/>
      <c r="F1171" s="532"/>
      <c r="G1171" s="527"/>
      <c r="H1171" s="527"/>
      <c r="I1171" s="532"/>
      <c r="J1171" s="94"/>
      <c r="K1171" s="140"/>
      <c r="L1171" s="140"/>
      <c r="M1171" s="8"/>
      <c r="N1171" s="206" t="s">
        <v>23</v>
      </c>
      <c r="O1171" s="102" t="s">
        <v>24</v>
      </c>
      <c r="P1171" s="533"/>
      <c r="Q1171" s="533"/>
      <c r="R1171" s="520"/>
      <c r="S1171" s="38"/>
      <c r="T1171" s="38"/>
      <c r="U1171" s="6"/>
      <c r="V1171" s="7"/>
      <c r="W1171" s="37"/>
      <c r="X1171" s="7"/>
      <c r="Y1171" s="39"/>
      <c r="Z1171" s="213"/>
      <c r="AA1171" s="213"/>
      <c r="AB1171" s="213"/>
      <c r="AC1171" s="45">
        <f>ROUND(H1160*Q1172,0)</f>
        <v>305</v>
      </c>
      <c r="AD1171" s="79"/>
    </row>
    <row r="1172" ht="16.5" customHeight="1">
      <c r="A1172" s="29">
        <v>61.0</v>
      </c>
      <c r="B1172" s="29">
        <v>2439.0</v>
      </c>
      <c r="C1172" s="518" t="s">
        <v>9133</v>
      </c>
      <c r="D1172" s="389"/>
      <c r="E1172" s="389"/>
      <c r="F1172" s="532"/>
      <c r="G1172" s="527"/>
      <c r="H1172" s="527"/>
      <c r="I1172" s="532"/>
      <c r="J1172" s="94"/>
      <c r="K1172" s="140"/>
      <c r="L1172" s="140"/>
      <c r="M1172" s="8"/>
      <c r="N1172" s="481"/>
      <c r="O1172" s="482"/>
      <c r="P1172" s="83" t="s">
        <v>21</v>
      </c>
      <c r="Q1172" s="528">
        <v>0.7</v>
      </c>
      <c r="R1172" s="521"/>
      <c r="S1172" s="53"/>
      <c r="T1172" s="53"/>
      <c r="U1172" s="14"/>
      <c r="V1172" s="8"/>
      <c r="W1172" s="52"/>
      <c r="X1172" s="8"/>
      <c r="Y1172" s="109"/>
      <c r="Z1172" s="213" t="s">
        <v>30</v>
      </c>
      <c r="AA1172" s="74">
        <v>5.0</v>
      </c>
      <c r="AB1172" s="522" t="s">
        <v>31</v>
      </c>
      <c r="AC1172" s="45">
        <f>ROUND(H1160*Q1172,0)-AA1172</f>
        <v>300</v>
      </c>
      <c r="AD1172" s="79"/>
    </row>
    <row r="1173" ht="16.5" customHeight="1">
      <c r="A1173" s="29">
        <v>61.0</v>
      </c>
      <c r="B1173" s="29">
        <v>2440.0</v>
      </c>
      <c r="C1173" s="518" t="s">
        <v>9134</v>
      </c>
      <c r="D1173" s="389"/>
      <c r="E1173" s="389"/>
      <c r="F1173" s="532"/>
      <c r="G1173" s="527"/>
      <c r="H1173" s="527"/>
      <c r="I1173" s="532"/>
      <c r="J1173" s="94"/>
      <c r="K1173" s="140"/>
      <c r="L1173" s="140"/>
      <c r="M1173" s="8"/>
      <c r="N1173" s="481"/>
      <c r="O1173" s="482"/>
      <c r="P1173" s="14"/>
      <c r="Q1173" s="14"/>
      <c r="R1173" s="521"/>
      <c r="S1173" s="53"/>
      <c r="T1173" s="53"/>
      <c r="U1173" s="14"/>
      <c r="V1173" s="54"/>
      <c r="W1173" s="524" t="s">
        <v>20</v>
      </c>
      <c r="X1173" s="41" t="s">
        <v>21</v>
      </c>
      <c r="Y1173" s="86">
        <v>0.85</v>
      </c>
      <c r="Z1173" s="75"/>
      <c r="AA1173" s="213"/>
      <c r="AB1173" s="213"/>
      <c r="AC1173" s="45">
        <f>ROUND(ROUND(H1160*Q1172,0)*Y1173,0)</f>
        <v>259</v>
      </c>
      <c r="AD1173" s="79"/>
    </row>
    <row r="1174" ht="16.5" customHeight="1">
      <c r="A1174" s="29">
        <v>61.0</v>
      </c>
      <c r="B1174" s="29">
        <v>2441.0</v>
      </c>
      <c r="C1174" s="518" t="s">
        <v>9135</v>
      </c>
      <c r="D1174" s="389"/>
      <c r="E1174" s="389"/>
      <c r="F1174" s="532"/>
      <c r="G1174" s="527"/>
      <c r="H1174" s="527"/>
      <c r="I1174" s="532"/>
      <c r="J1174" s="94"/>
      <c r="K1174" s="140"/>
      <c r="L1174" s="140"/>
      <c r="M1174" s="8"/>
      <c r="N1174" s="535"/>
      <c r="O1174" s="14"/>
      <c r="P1174" s="83"/>
      <c r="Q1174" s="83"/>
      <c r="R1174" s="525"/>
      <c r="S1174" s="180"/>
      <c r="T1174" s="180"/>
      <c r="U1174" s="21"/>
      <c r="V1174" s="109"/>
      <c r="W1174" s="484"/>
      <c r="X1174" s="56"/>
      <c r="Y1174" s="526"/>
      <c r="Z1174" s="213" t="s">
        <v>30</v>
      </c>
      <c r="AA1174" s="74">
        <v>5.0</v>
      </c>
      <c r="AB1174" s="522" t="s">
        <v>31</v>
      </c>
      <c r="AC1174" s="45">
        <f>ROUND(ROUND(H1160*Q1172,0)*Y1173,0)-AA1174</f>
        <v>254</v>
      </c>
      <c r="AD1174" s="79"/>
    </row>
    <row r="1175" ht="16.5" customHeight="1">
      <c r="A1175" s="29">
        <v>61.0</v>
      </c>
      <c r="B1175" s="29">
        <v>1534.0</v>
      </c>
      <c r="C1175" s="518" t="s">
        <v>9136</v>
      </c>
      <c r="D1175" s="389"/>
      <c r="E1175" s="389"/>
      <c r="F1175" s="532"/>
      <c r="G1175" s="527"/>
      <c r="H1175" s="527"/>
      <c r="I1175" s="532"/>
      <c r="J1175" s="94"/>
      <c r="K1175" s="140"/>
      <c r="L1175" s="140"/>
      <c r="M1175" s="8"/>
      <c r="N1175" s="536"/>
      <c r="O1175" s="14"/>
      <c r="P1175" s="14"/>
      <c r="Q1175" s="14"/>
      <c r="R1175" s="102" t="s">
        <v>326</v>
      </c>
      <c r="S1175" s="487"/>
      <c r="T1175" s="487"/>
      <c r="U1175" s="41" t="s">
        <v>21</v>
      </c>
      <c r="V1175" s="60">
        <v>0.7</v>
      </c>
      <c r="W1175" s="37"/>
      <c r="X1175" s="7"/>
      <c r="Y1175" s="39"/>
      <c r="Z1175" s="213"/>
      <c r="AA1175" s="213"/>
      <c r="AB1175" s="213"/>
      <c r="AC1175" s="45">
        <f>ROUND(ROUND(H1160*Q1172,0)*V1175,0)</f>
        <v>214</v>
      </c>
      <c r="AD1175" s="79"/>
    </row>
    <row r="1176" ht="16.5" customHeight="1">
      <c r="A1176" s="29">
        <v>61.0</v>
      </c>
      <c r="B1176" s="29">
        <v>2442.0</v>
      </c>
      <c r="C1176" s="518" t="s">
        <v>9137</v>
      </c>
      <c r="D1176" s="389"/>
      <c r="E1176" s="389"/>
      <c r="F1176" s="532"/>
      <c r="G1176" s="527"/>
      <c r="H1176" s="527"/>
      <c r="I1176" s="532"/>
      <c r="J1176" s="94"/>
      <c r="K1176" s="140"/>
      <c r="L1176" s="140"/>
      <c r="M1176" s="8"/>
      <c r="N1176" s="536"/>
      <c r="O1176" s="14"/>
      <c r="P1176" s="14"/>
      <c r="Q1176" s="14"/>
      <c r="R1176" s="482"/>
      <c r="U1176" s="83"/>
      <c r="V1176" s="528"/>
      <c r="W1176" s="227"/>
      <c r="X1176" s="22"/>
      <c r="Y1176" s="109"/>
      <c r="Z1176" s="213" t="s">
        <v>30</v>
      </c>
      <c r="AA1176" s="74">
        <v>5.0</v>
      </c>
      <c r="AB1176" s="522" t="s">
        <v>31</v>
      </c>
      <c r="AC1176" s="45">
        <f>ROUND(ROUND(H1160*Q1172,0)*V1175,0)-AA1176</f>
        <v>209</v>
      </c>
      <c r="AD1176" s="79"/>
    </row>
    <row r="1177" ht="16.5" customHeight="1">
      <c r="A1177" s="29">
        <v>61.0</v>
      </c>
      <c r="B1177" s="29">
        <v>2443.0</v>
      </c>
      <c r="C1177" s="518" t="s">
        <v>9138</v>
      </c>
      <c r="D1177" s="389"/>
      <c r="E1177" s="389"/>
      <c r="F1177" s="532"/>
      <c r="G1177" s="527"/>
      <c r="H1177" s="527"/>
      <c r="I1177" s="532"/>
      <c r="J1177" s="94"/>
      <c r="K1177" s="140"/>
      <c r="L1177" s="140"/>
      <c r="M1177" s="8"/>
      <c r="N1177" s="254"/>
      <c r="O1177" s="83"/>
      <c r="P1177" s="83"/>
      <c r="R1177" s="482"/>
      <c r="U1177" s="99"/>
      <c r="V1177" s="529"/>
      <c r="W1177" s="524" t="s">
        <v>20</v>
      </c>
      <c r="X1177" s="41" t="s">
        <v>21</v>
      </c>
      <c r="Y1177" s="86">
        <v>0.85</v>
      </c>
      <c r="Z1177" s="75"/>
      <c r="AA1177" s="213"/>
      <c r="AB1177" s="213"/>
      <c r="AC1177" s="45">
        <f>ROUND(ROUND(ROUND(H1160*Q1172,0)*V1175,0)*Y1177,0)</f>
        <v>182</v>
      </c>
      <c r="AD1177" s="79"/>
    </row>
    <row r="1178" ht="16.5" customHeight="1">
      <c r="A1178" s="29">
        <v>61.0</v>
      </c>
      <c r="B1178" s="29">
        <v>2444.0</v>
      </c>
      <c r="C1178" s="518" t="s">
        <v>9139</v>
      </c>
      <c r="D1178" s="389"/>
      <c r="E1178" s="389"/>
      <c r="F1178" s="532"/>
      <c r="G1178" s="527"/>
      <c r="H1178" s="527"/>
      <c r="I1178" s="532"/>
      <c r="J1178" s="94"/>
      <c r="K1178" s="140"/>
      <c r="L1178" s="140"/>
      <c r="M1178" s="8"/>
      <c r="N1178" s="254"/>
      <c r="O1178" s="83"/>
      <c r="P1178" s="83"/>
      <c r="Q1178" s="83"/>
      <c r="R1178" s="530"/>
      <c r="S1178" s="531"/>
      <c r="T1178" s="24"/>
      <c r="U1178" s="24"/>
      <c r="V1178" s="26"/>
      <c r="W1178" s="484"/>
      <c r="X1178" s="56"/>
      <c r="Y1178" s="526"/>
      <c r="Z1178" s="213" t="s">
        <v>30</v>
      </c>
      <c r="AA1178" s="74">
        <v>5.0</v>
      </c>
      <c r="AB1178" s="522" t="s">
        <v>31</v>
      </c>
      <c r="AC1178" s="45">
        <f>ROUND(ROUND(ROUND(H1160*Q1172,0)*V1175,0)*Y1177,0)-AA1178</f>
        <v>177</v>
      </c>
      <c r="AD1178" s="79"/>
    </row>
    <row r="1179" ht="16.5" customHeight="1">
      <c r="A1179" s="29">
        <v>61.0</v>
      </c>
      <c r="B1179" s="29">
        <v>1802.0</v>
      </c>
      <c r="C1179" s="518" t="s">
        <v>9140</v>
      </c>
      <c r="D1179" s="389"/>
      <c r="E1179" s="389"/>
      <c r="F1179" s="532"/>
      <c r="G1179" s="527"/>
      <c r="H1179" s="527"/>
      <c r="I1179" s="532"/>
      <c r="J1179" s="94"/>
      <c r="K1179" s="140"/>
      <c r="L1179" s="140"/>
      <c r="M1179" s="8"/>
      <c r="N1179" s="536"/>
      <c r="O1179" s="83"/>
      <c r="P1179" s="528"/>
      <c r="Q1179" s="486"/>
      <c r="R1179" s="102" t="s">
        <v>329</v>
      </c>
      <c r="S1179" s="487"/>
      <c r="T1179" s="487"/>
      <c r="U1179" s="83" t="s">
        <v>21</v>
      </c>
      <c r="V1179" s="528">
        <v>0.85</v>
      </c>
      <c r="W1179" s="37"/>
      <c r="X1179" s="7"/>
      <c r="Y1179" s="39"/>
      <c r="Z1179" s="213"/>
      <c r="AA1179" s="213"/>
      <c r="AB1179" s="213"/>
      <c r="AC1179" s="45">
        <f>ROUND(ROUND(H1160*Q1172,0)*V1179,0)</f>
        <v>259</v>
      </c>
      <c r="AD1179" s="79"/>
    </row>
    <row r="1180" ht="16.5" customHeight="1">
      <c r="A1180" s="29">
        <v>61.0</v>
      </c>
      <c r="B1180" s="29">
        <v>2445.0</v>
      </c>
      <c r="C1180" s="518" t="s">
        <v>9141</v>
      </c>
      <c r="D1180" s="389"/>
      <c r="E1180" s="389"/>
      <c r="F1180" s="532"/>
      <c r="G1180" s="527"/>
      <c r="H1180" s="527"/>
      <c r="I1180" s="532"/>
      <c r="J1180" s="94"/>
      <c r="K1180" s="140"/>
      <c r="L1180" s="140"/>
      <c r="M1180" s="8"/>
      <c r="N1180" s="536"/>
      <c r="O1180" s="83"/>
      <c r="P1180" s="528"/>
      <c r="Q1180" s="528"/>
      <c r="R1180" s="482"/>
      <c r="U1180" s="83"/>
      <c r="V1180" s="528"/>
      <c r="W1180" s="227"/>
      <c r="X1180" s="22"/>
      <c r="Y1180" s="109"/>
      <c r="Z1180" s="213" t="s">
        <v>30</v>
      </c>
      <c r="AA1180" s="74">
        <v>5.0</v>
      </c>
      <c r="AB1180" s="522" t="s">
        <v>31</v>
      </c>
      <c r="AC1180" s="45">
        <f>ROUND(ROUND(H1160*Q1172,0)*V1179,0)-AA1180</f>
        <v>254</v>
      </c>
      <c r="AD1180" s="79"/>
    </row>
    <row r="1181" ht="16.5" customHeight="1">
      <c r="A1181" s="29">
        <v>61.0</v>
      </c>
      <c r="B1181" s="29">
        <v>2446.0</v>
      </c>
      <c r="C1181" s="518" t="s">
        <v>9142</v>
      </c>
      <c r="D1181" s="389"/>
      <c r="E1181" s="389"/>
      <c r="F1181" s="532"/>
      <c r="G1181" s="527"/>
      <c r="H1181" s="527"/>
      <c r="I1181" s="532"/>
      <c r="J1181" s="94"/>
      <c r="K1181" s="140"/>
      <c r="L1181" s="140"/>
      <c r="M1181" s="8"/>
      <c r="N1181" s="254"/>
      <c r="O1181" s="83"/>
      <c r="P1181" s="528"/>
      <c r="Q1181" s="528"/>
      <c r="R1181" s="482"/>
      <c r="U1181" s="99"/>
      <c r="V1181" s="529"/>
      <c r="W1181" s="524" t="s">
        <v>20</v>
      </c>
      <c r="X1181" s="41" t="s">
        <v>21</v>
      </c>
      <c r="Y1181" s="86">
        <v>0.85</v>
      </c>
      <c r="Z1181" s="75"/>
      <c r="AA1181" s="213"/>
      <c r="AB1181" s="213"/>
      <c r="AC1181" s="45">
        <f>ROUND(ROUND(ROUND(H1160*Q1172,0)*V1179,0)*Y1181,0)</f>
        <v>220</v>
      </c>
      <c r="AD1181" s="79"/>
    </row>
    <row r="1182" ht="16.5" customHeight="1">
      <c r="A1182" s="29">
        <v>61.0</v>
      </c>
      <c r="B1182" s="29">
        <v>2447.0</v>
      </c>
      <c r="C1182" s="518" t="s">
        <v>9143</v>
      </c>
      <c r="D1182" s="389"/>
      <c r="E1182" s="389"/>
      <c r="F1182" s="532"/>
      <c r="G1182" s="527"/>
      <c r="H1182" s="527"/>
      <c r="I1182" s="532"/>
      <c r="J1182" s="94"/>
      <c r="K1182" s="140"/>
      <c r="L1182" s="140"/>
      <c r="M1182" s="8"/>
      <c r="N1182" s="536"/>
      <c r="O1182" s="83"/>
      <c r="P1182" s="83"/>
      <c r="Q1182" s="83"/>
      <c r="R1182" s="484"/>
      <c r="S1182" s="232"/>
      <c r="T1182" s="232"/>
      <c r="U1182" s="24"/>
      <c r="V1182" s="26"/>
      <c r="W1182" s="484"/>
      <c r="X1182" s="56"/>
      <c r="Y1182" s="526"/>
      <c r="Z1182" s="213" t="s">
        <v>30</v>
      </c>
      <c r="AA1182" s="74">
        <v>5.0</v>
      </c>
      <c r="AB1182" s="522" t="s">
        <v>31</v>
      </c>
      <c r="AC1182" s="45">
        <f>ROUND(ROUND(ROUND(H1160*Q1172,0)*V1179,0)*Y1181,0)-AA1182</f>
        <v>215</v>
      </c>
      <c r="AD1182" s="79"/>
    </row>
    <row r="1183" ht="16.5" customHeight="1">
      <c r="A1183" s="29">
        <v>61.0</v>
      </c>
      <c r="B1183" s="29">
        <v>2448.0</v>
      </c>
      <c r="C1183" s="518" t="s">
        <v>9144</v>
      </c>
      <c r="D1183" s="389"/>
      <c r="E1183" s="389"/>
      <c r="F1183" s="532"/>
      <c r="G1183" s="527"/>
      <c r="H1183" s="527"/>
      <c r="I1183" s="532"/>
      <c r="J1183" s="94"/>
      <c r="K1183" s="140"/>
      <c r="L1183" s="140"/>
      <c r="M1183" s="8"/>
      <c r="N1183" s="536"/>
      <c r="O1183" s="102" t="s">
        <v>27</v>
      </c>
      <c r="P1183" s="533"/>
      <c r="Q1183" s="533"/>
      <c r="R1183" s="520"/>
      <c r="S1183" s="38"/>
      <c r="T1183" s="38"/>
      <c r="U1183" s="38"/>
      <c r="V1183" s="6"/>
      <c r="W1183" s="37"/>
      <c r="X1183" s="7"/>
      <c r="Y1183" s="39"/>
      <c r="Z1183" s="213"/>
      <c r="AA1183" s="213"/>
      <c r="AB1183" s="213"/>
      <c r="AC1183" s="45">
        <f>ROUND(H1160*Q1184,0)</f>
        <v>218</v>
      </c>
      <c r="AD1183" s="79"/>
    </row>
    <row r="1184" ht="16.5" customHeight="1">
      <c r="A1184" s="29">
        <v>61.0</v>
      </c>
      <c r="B1184" s="29">
        <v>2449.0</v>
      </c>
      <c r="C1184" s="518" t="s">
        <v>9145</v>
      </c>
      <c r="D1184" s="389"/>
      <c r="E1184" s="389"/>
      <c r="F1184" s="532"/>
      <c r="G1184" s="527"/>
      <c r="H1184" s="527"/>
      <c r="I1184" s="532"/>
      <c r="J1184" s="94"/>
      <c r="K1184" s="140"/>
      <c r="L1184" s="140"/>
      <c r="M1184" s="8"/>
      <c r="N1184" s="535"/>
      <c r="O1184" s="482"/>
      <c r="P1184" s="83" t="s">
        <v>21</v>
      </c>
      <c r="Q1184" s="528">
        <v>0.5</v>
      </c>
      <c r="R1184" s="521"/>
      <c r="S1184" s="53"/>
      <c r="T1184" s="53"/>
      <c r="U1184" s="53"/>
      <c r="V1184" s="14"/>
      <c r="W1184" s="52"/>
      <c r="X1184" s="8"/>
      <c r="Y1184" s="109"/>
      <c r="Z1184" s="213" t="s">
        <v>30</v>
      </c>
      <c r="AA1184" s="74">
        <v>5.0</v>
      </c>
      <c r="AB1184" s="522" t="s">
        <v>31</v>
      </c>
      <c r="AC1184" s="45">
        <f>ROUND(H1160*Q1184,0)-AA1184</f>
        <v>213</v>
      </c>
      <c r="AD1184" s="79"/>
    </row>
    <row r="1185" ht="16.5" customHeight="1">
      <c r="A1185" s="29">
        <v>61.0</v>
      </c>
      <c r="B1185" s="29">
        <v>2450.0</v>
      </c>
      <c r="C1185" s="518" t="s">
        <v>9146</v>
      </c>
      <c r="D1185" s="389"/>
      <c r="E1185" s="389"/>
      <c r="F1185" s="532"/>
      <c r="G1185" s="527"/>
      <c r="H1185" s="527"/>
      <c r="I1185" s="532"/>
      <c r="J1185" s="94"/>
      <c r="K1185" s="140"/>
      <c r="L1185" s="140"/>
      <c r="M1185" s="8"/>
      <c r="N1185" s="535"/>
      <c r="O1185" s="482"/>
      <c r="P1185" s="14"/>
      <c r="Q1185" s="14"/>
      <c r="R1185" s="521"/>
      <c r="S1185" s="53"/>
      <c r="T1185" s="53"/>
      <c r="U1185" s="53"/>
      <c r="V1185" s="14"/>
      <c r="W1185" s="524" t="s">
        <v>20</v>
      </c>
      <c r="X1185" s="41" t="s">
        <v>21</v>
      </c>
      <c r="Y1185" s="86">
        <v>0.85</v>
      </c>
      <c r="Z1185" s="75"/>
      <c r="AA1185" s="213"/>
      <c r="AB1185" s="213"/>
      <c r="AC1185" s="45">
        <f>ROUND(ROUND(H1160*Q1184,0)*Y1185,0)</f>
        <v>185</v>
      </c>
      <c r="AD1185" s="79"/>
    </row>
    <row r="1186" ht="16.5" customHeight="1">
      <c r="A1186" s="29">
        <v>61.0</v>
      </c>
      <c r="B1186" s="29">
        <v>2451.0</v>
      </c>
      <c r="C1186" s="518" t="s">
        <v>9147</v>
      </c>
      <c r="D1186" s="389"/>
      <c r="E1186" s="389"/>
      <c r="F1186" s="532"/>
      <c r="G1186" s="527"/>
      <c r="H1186" s="527"/>
      <c r="I1186" s="532"/>
      <c r="J1186" s="94"/>
      <c r="K1186" s="140"/>
      <c r="L1186" s="140"/>
      <c r="M1186" s="8"/>
      <c r="N1186" s="535"/>
      <c r="O1186" s="14"/>
      <c r="P1186" s="83"/>
      <c r="Q1186" s="83"/>
      <c r="R1186" s="525"/>
      <c r="S1186" s="180"/>
      <c r="T1186" s="180"/>
      <c r="U1186" s="180"/>
      <c r="V1186" s="21"/>
      <c r="W1186" s="484"/>
      <c r="X1186" s="56"/>
      <c r="Y1186" s="526"/>
      <c r="Z1186" s="213" t="s">
        <v>30</v>
      </c>
      <c r="AA1186" s="74">
        <v>5.0</v>
      </c>
      <c r="AB1186" s="522" t="s">
        <v>31</v>
      </c>
      <c r="AC1186" s="45">
        <f>ROUND(ROUND(H1160*Q1184,0)*Y1185,0)-AA1186</f>
        <v>180</v>
      </c>
      <c r="AD1186" s="79"/>
    </row>
    <row r="1187" ht="16.5" customHeight="1">
      <c r="A1187" s="29">
        <v>61.0</v>
      </c>
      <c r="B1187" s="29">
        <v>2452.0</v>
      </c>
      <c r="C1187" s="518" t="s">
        <v>9148</v>
      </c>
      <c r="D1187" s="389"/>
      <c r="E1187" s="389"/>
      <c r="F1187" s="532"/>
      <c r="G1187" s="527"/>
      <c r="H1187" s="527"/>
      <c r="I1187" s="532"/>
      <c r="J1187" s="94"/>
      <c r="K1187" s="140"/>
      <c r="L1187" s="140"/>
      <c r="M1187" s="8"/>
      <c r="N1187" s="536"/>
      <c r="O1187" s="14"/>
      <c r="P1187" s="14"/>
      <c r="Q1187" s="14"/>
      <c r="R1187" s="102" t="s">
        <v>326</v>
      </c>
      <c r="S1187" s="487"/>
      <c r="T1187" s="487"/>
      <c r="U1187" s="41" t="s">
        <v>21</v>
      </c>
      <c r="V1187" s="60">
        <v>0.7</v>
      </c>
      <c r="W1187" s="37"/>
      <c r="X1187" s="7"/>
      <c r="Y1187" s="39"/>
      <c r="Z1187" s="213"/>
      <c r="AA1187" s="213"/>
      <c r="AB1187" s="213"/>
      <c r="AC1187" s="45">
        <f>ROUND(ROUND(H1160*Q1184,0)*V1187,0)</f>
        <v>153</v>
      </c>
      <c r="AD1187" s="79"/>
    </row>
    <row r="1188" ht="16.5" customHeight="1">
      <c r="A1188" s="29">
        <v>61.0</v>
      </c>
      <c r="B1188" s="29">
        <v>2453.0</v>
      </c>
      <c r="C1188" s="518" t="s">
        <v>9149</v>
      </c>
      <c r="D1188" s="389"/>
      <c r="E1188" s="389"/>
      <c r="F1188" s="532"/>
      <c r="G1188" s="527"/>
      <c r="H1188" s="527"/>
      <c r="I1188" s="532"/>
      <c r="J1188" s="94"/>
      <c r="K1188" s="140"/>
      <c r="L1188" s="140"/>
      <c r="M1188" s="8"/>
      <c r="N1188" s="536"/>
      <c r="O1188" s="14"/>
      <c r="P1188" s="14"/>
      <c r="Q1188" s="14"/>
      <c r="R1188" s="482"/>
      <c r="U1188" s="83"/>
      <c r="V1188" s="528"/>
      <c r="W1188" s="227"/>
      <c r="X1188" s="22"/>
      <c r="Y1188" s="109"/>
      <c r="Z1188" s="213" t="s">
        <v>30</v>
      </c>
      <c r="AA1188" s="74">
        <v>5.0</v>
      </c>
      <c r="AB1188" s="522" t="s">
        <v>31</v>
      </c>
      <c r="AC1188" s="45">
        <f>ROUND(ROUND(H1160*Q1184,0)*V1187,0)-AA1188</f>
        <v>148</v>
      </c>
      <c r="AD1188" s="79"/>
    </row>
    <row r="1189" ht="16.5" customHeight="1">
      <c r="A1189" s="29">
        <v>61.0</v>
      </c>
      <c r="B1189" s="29">
        <v>2454.0</v>
      </c>
      <c r="C1189" s="518" t="s">
        <v>9150</v>
      </c>
      <c r="D1189" s="389"/>
      <c r="E1189" s="389"/>
      <c r="F1189" s="532"/>
      <c r="G1189" s="527"/>
      <c r="H1189" s="527"/>
      <c r="I1189" s="532"/>
      <c r="J1189" s="94"/>
      <c r="K1189" s="140"/>
      <c r="L1189" s="140"/>
      <c r="M1189" s="8"/>
      <c r="N1189" s="254"/>
      <c r="O1189" s="83"/>
      <c r="P1189" s="83"/>
      <c r="R1189" s="482"/>
      <c r="U1189" s="99"/>
      <c r="V1189" s="529"/>
      <c r="W1189" s="524" t="s">
        <v>20</v>
      </c>
      <c r="X1189" s="41" t="s">
        <v>21</v>
      </c>
      <c r="Y1189" s="86">
        <v>0.85</v>
      </c>
      <c r="Z1189" s="75"/>
      <c r="AA1189" s="213"/>
      <c r="AB1189" s="213"/>
      <c r="AC1189" s="45">
        <f>ROUND(ROUND(ROUND(H1160*Q1184,0)*V1187,0)*Y1189,0)</f>
        <v>130</v>
      </c>
      <c r="AD1189" s="79"/>
    </row>
    <row r="1190" ht="16.5" customHeight="1">
      <c r="A1190" s="29">
        <v>61.0</v>
      </c>
      <c r="B1190" s="29">
        <v>2455.0</v>
      </c>
      <c r="C1190" s="518" t="s">
        <v>9151</v>
      </c>
      <c r="D1190" s="389"/>
      <c r="E1190" s="389"/>
      <c r="F1190" s="532"/>
      <c r="G1190" s="527"/>
      <c r="H1190" s="527"/>
      <c r="I1190" s="532"/>
      <c r="J1190" s="94"/>
      <c r="K1190" s="140"/>
      <c r="L1190" s="140"/>
      <c r="M1190" s="8"/>
      <c r="N1190" s="254"/>
      <c r="O1190" s="83"/>
      <c r="P1190" s="83"/>
      <c r="Q1190" s="83"/>
      <c r="R1190" s="530"/>
      <c r="S1190" s="531"/>
      <c r="T1190" s="24"/>
      <c r="U1190" s="24"/>
      <c r="V1190" s="26"/>
      <c r="W1190" s="484"/>
      <c r="X1190" s="56"/>
      <c r="Y1190" s="526"/>
      <c r="Z1190" s="213" t="s">
        <v>30</v>
      </c>
      <c r="AA1190" s="74">
        <v>5.0</v>
      </c>
      <c r="AB1190" s="522" t="s">
        <v>31</v>
      </c>
      <c r="AC1190" s="45">
        <f>ROUND(ROUND(ROUND(H1160*Q1184,0)*V1187,0)*Y1189,0)-AA1190</f>
        <v>125</v>
      </c>
      <c r="AD1190" s="79"/>
    </row>
    <row r="1191" ht="16.5" customHeight="1">
      <c r="A1191" s="29">
        <v>61.0</v>
      </c>
      <c r="B1191" s="29">
        <v>2456.0</v>
      </c>
      <c r="C1191" s="518" t="s">
        <v>9152</v>
      </c>
      <c r="D1191" s="389"/>
      <c r="E1191" s="389"/>
      <c r="F1191" s="532"/>
      <c r="G1191" s="527"/>
      <c r="H1191" s="527"/>
      <c r="I1191" s="532"/>
      <c r="J1191" s="94"/>
      <c r="K1191" s="140"/>
      <c r="L1191" s="140"/>
      <c r="M1191" s="8"/>
      <c r="N1191" s="536"/>
      <c r="O1191" s="83"/>
      <c r="P1191" s="528"/>
      <c r="Q1191" s="486"/>
      <c r="R1191" s="102" t="s">
        <v>329</v>
      </c>
      <c r="S1191" s="487"/>
      <c r="T1191" s="487"/>
      <c r="U1191" s="83" t="s">
        <v>21</v>
      </c>
      <c r="V1191" s="528">
        <v>0.85</v>
      </c>
      <c r="W1191" s="37"/>
      <c r="X1191" s="7"/>
      <c r="Y1191" s="39"/>
      <c r="Z1191" s="213"/>
      <c r="AA1191" s="213"/>
      <c r="AB1191" s="213"/>
      <c r="AC1191" s="45">
        <f>ROUND(ROUND(H1160*Q1184,0)*V1191,0)</f>
        <v>185</v>
      </c>
      <c r="AD1191" s="79"/>
    </row>
    <row r="1192" ht="16.5" customHeight="1">
      <c r="A1192" s="29">
        <v>61.0</v>
      </c>
      <c r="B1192" s="29">
        <v>2457.0</v>
      </c>
      <c r="C1192" s="518" t="s">
        <v>9153</v>
      </c>
      <c r="D1192" s="389"/>
      <c r="E1192" s="389"/>
      <c r="F1192" s="532"/>
      <c r="G1192" s="527"/>
      <c r="H1192" s="527"/>
      <c r="I1192" s="532"/>
      <c r="J1192" s="94"/>
      <c r="K1192" s="140"/>
      <c r="L1192" s="140"/>
      <c r="M1192" s="8"/>
      <c r="N1192" s="536"/>
      <c r="O1192" s="83"/>
      <c r="P1192" s="528"/>
      <c r="Q1192" s="528"/>
      <c r="R1192" s="482"/>
      <c r="U1192" s="83"/>
      <c r="V1192" s="528"/>
      <c r="W1192" s="227"/>
      <c r="X1192" s="22"/>
      <c r="Y1192" s="109"/>
      <c r="Z1192" s="213" t="s">
        <v>30</v>
      </c>
      <c r="AA1192" s="74">
        <v>5.0</v>
      </c>
      <c r="AB1192" s="522" t="s">
        <v>31</v>
      </c>
      <c r="AC1192" s="45">
        <f>ROUND(ROUND(H1160*Q1184,0)*V1191,0)-AA1192</f>
        <v>180</v>
      </c>
      <c r="AD1192" s="79"/>
    </row>
    <row r="1193" ht="16.5" customHeight="1">
      <c r="A1193" s="29">
        <v>61.0</v>
      </c>
      <c r="B1193" s="29">
        <v>2458.0</v>
      </c>
      <c r="C1193" s="518" t="s">
        <v>9154</v>
      </c>
      <c r="D1193" s="389"/>
      <c r="E1193" s="389"/>
      <c r="F1193" s="532"/>
      <c r="G1193" s="527"/>
      <c r="H1193" s="527"/>
      <c r="I1193" s="532"/>
      <c r="J1193" s="94"/>
      <c r="K1193" s="140"/>
      <c r="L1193" s="140"/>
      <c r="M1193" s="8"/>
      <c r="N1193" s="254"/>
      <c r="O1193" s="83"/>
      <c r="P1193" s="528"/>
      <c r="Q1193" s="528"/>
      <c r="R1193" s="482"/>
      <c r="U1193" s="99"/>
      <c r="V1193" s="529"/>
      <c r="W1193" s="524" t="s">
        <v>20</v>
      </c>
      <c r="X1193" s="41" t="s">
        <v>21</v>
      </c>
      <c r="Y1193" s="86">
        <v>0.85</v>
      </c>
      <c r="Z1193" s="75"/>
      <c r="AA1193" s="213"/>
      <c r="AB1193" s="213"/>
      <c r="AC1193" s="45">
        <f>ROUND(ROUND(ROUND(H1160*Q1184,0)*V1191,0)*Y1193,0)</f>
        <v>157</v>
      </c>
      <c r="AD1193" s="79"/>
    </row>
    <row r="1194" ht="16.5" customHeight="1">
      <c r="A1194" s="29">
        <v>61.0</v>
      </c>
      <c r="B1194" s="29">
        <v>2459.0</v>
      </c>
      <c r="C1194" s="518" t="s">
        <v>9155</v>
      </c>
      <c r="D1194" s="389"/>
      <c r="E1194" s="389"/>
      <c r="F1194" s="532"/>
      <c r="G1194" s="527"/>
      <c r="H1194" s="527"/>
      <c r="I1194" s="532"/>
      <c r="J1194" s="94"/>
      <c r="K1194" s="140"/>
      <c r="L1194" s="140"/>
      <c r="M1194" s="8"/>
      <c r="N1194" s="537"/>
      <c r="O1194" s="83"/>
      <c r="P1194" s="83"/>
      <c r="Q1194" s="83"/>
      <c r="R1194" s="484"/>
      <c r="S1194" s="232"/>
      <c r="T1194" s="232"/>
      <c r="U1194" s="24"/>
      <c r="V1194" s="26"/>
      <c r="W1194" s="484"/>
      <c r="X1194" s="56"/>
      <c r="Y1194" s="526"/>
      <c r="Z1194" s="213" t="s">
        <v>30</v>
      </c>
      <c r="AA1194" s="74">
        <v>5.0</v>
      </c>
      <c r="AB1194" s="522" t="s">
        <v>31</v>
      </c>
      <c r="AC1194" s="45">
        <f>ROUND(ROUND(ROUND(H1160*Q1184,0)*V1191,0)*Y1193,0)-AA1194</f>
        <v>152</v>
      </c>
      <c r="AD1194" s="79"/>
    </row>
    <row r="1195" ht="16.5" customHeight="1">
      <c r="A1195" s="29">
        <v>61.0</v>
      </c>
      <c r="B1195" s="29">
        <v>1803.0</v>
      </c>
      <c r="C1195" s="518" t="s">
        <v>9156</v>
      </c>
      <c r="D1195" s="389"/>
      <c r="E1195" s="389"/>
      <c r="F1195" s="532"/>
      <c r="G1195" s="527"/>
      <c r="H1195" s="527"/>
      <c r="I1195" s="532"/>
      <c r="J1195" s="130" t="s">
        <v>38</v>
      </c>
      <c r="K1195" s="538"/>
      <c r="L1195" s="538"/>
      <c r="M1195" s="538"/>
      <c r="N1195" s="37"/>
      <c r="O1195" s="7"/>
      <c r="P1195" s="7"/>
      <c r="Q1195" s="7"/>
      <c r="R1195" s="520"/>
      <c r="S1195" s="38"/>
      <c r="T1195" s="38"/>
      <c r="U1195" s="6"/>
      <c r="V1195" s="7"/>
      <c r="W1195" s="37"/>
      <c r="X1195" s="7"/>
      <c r="Y1195" s="39"/>
      <c r="Z1195" s="213"/>
      <c r="AA1195" s="213"/>
      <c r="AB1195" s="213"/>
      <c r="AC1195" s="45">
        <f>ROUND(H1160+L1196,0)</f>
        <v>441</v>
      </c>
      <c r="AD1195" s="79"/>
    </row>
    <row r="1196" ht="16.5" customHeight="1">
      <c r="A1196" s="29">
        <v>61.0</v>
      </c>
      <c r="B1196" s="29">
        <v>2460.0</v>
      </c>
      <c r="C1196" s="518" t="s">
        <v>9157</v>
      </c>
      <c r="D1196" s="231"/>
      <c r="E1196" s="231"/>
      <c r="F1196" s="523"/>
      <c r="G1196" s="174"/>
      <c r="H1196" s="174"/>
      <c r="I1196" s="523"/>
      <c r="J1196" s="482"/>
      <c r="K1196" s="539"/>
      <c r="L1196" s="83">
        <v>6.0</v>
      </c>
      <c r="M1196" s="97" t="s">
        <v>40</v>
      </c>
      <c r="N1196" s="52"/>
      <c r="O1196" s="8"/>
      <c r="P1196" s="8"/>
      <c r="Q1196" s="8"/>
      <c r="R1196" s="521"/>
      <c r="S1196" s="53"/>
      <c r="T1196" s="53"/>
      <c r="U1196" s="14"/>
      <c r="V1196" s="8"/>
      <c r="W1196" s="52"/>
      <c r="X1196" s="8"/>
      <c r="Y1196" s="109"/>
      <c r="Z1196" s="213" t="s">
        <v>30</v>
      </c>
      <c r="AA1196" s="74">
        <v>5.0</v>
      </c>
      <c r="AB1196" s="522" t="s">
        <v>31</v>
      </c>
      <c r="AC1196" s="45">
        <f>ROUND(H1160+L1196,0)-AA1196</f>
        <v>436</v>
      </c>
      <c r="AD1196" s="79"/>
    </row>
    <row r="1197" ht="16.5" customHeight="1">
      <c r="A1197" s="29">
        <v>61.0</v>
      </c>
      <c r="B1197" s="29">
        <v>2461.0</v>
      </c>
      <c r="C1197" s="518" t="s">
        <v>9158</v>
      </c>
      <c r="D1197" s="231"/>
      <c r="E1197" s="231"/>
      <c r="F1197" s="523"/>
      <c r="G1197" s="174"/>
      <c r="H1197" s="174"/>
      <c r="I1197" s="523"/>
      <c r="J1197" s="482"/>
      <c r="K1197" s="140"/>
      <c r="L1197" s="140"/>
      <c r="M1197" s="8"/>
      <c r="N1197" s="52"/>
      <c r="O1197" s="8"/>
      <c r="P1197" s="8"/>
      <c r="Q1197" s="8"/>
      <c r="R1197" s="521"/>
      <c r="S1197" s="53"/>
      <c r="T1197" s="53"/>
      <c r="U1197" s="14"/>
      <c r="V1197" s="54"/>
      <c r="W1197" s="524" t="s">
        <v>20</v>
      </c>
      <c r="X1197" s="41" t="s">
        <v>21</v>
      </c>
      <c r="Y1197" s="86">
        <v>0.85</v>
      </c>
      <c r="Z1197" s="75"/>
      <c r="AA1197" s="213"/>
      <c r="AB1197" s="213"/>
      <c r="AC1197" s="45">
        <f>ROUND(ROUND(H1160+L1196,0)*Y1197,0)</f>
        <v>375</v>
      </c>
      <c r="AD1197" s="79"/>
    </row>
    <row r="1198" ht="16.5" customHeight="1">
      <c r="A1198" s="29">
        <v>61.0</v>
      </c>
      <c r="B1198" s="29">
        <v>2462.0</v>
      </c>
      <c r="C1198" s="518" t="s">
        <v>9159</v>
      </c>
      <c r="D1198" s="231"/>
      <c r="E1198" s="231"/>
      <c r="F1198" s="532"/>
      <c r="G1198" s="527"/>
      <c r="H1198" s="527"/>
      <c r="I1198" s="532"/>
      <c r="J1198" s="94"/>
      <c r="K1198" s="140"/>
      <c r="L1198" s="140"/>
      <c r="M1198" s="8"/>
      <c r="N1198" s="52"/>
      <c r="O1198" s="8"/>
      <c r="P1198" s="8"/>
      <c r="Q1198" s="8"/>
      <c r="R1198" s="525"/>
      <c r="S1198" s="180"/>
      <c r="T1198" s="180"/>
      <c r="U1198" s="21"/>
      <c r="V1198" s="109"/>
      <c r="W1198" s="484"/>
      <c r="X1198" s="56"/>
      <c r="Y1198" s="526"/>
      <c r="Z1198" s="213" t="s">
        <v>30</v>
      </c>
      <c r="AA1198" s="74">
        <v>5.0</v>
      </c>
      <c r="AB1198" s="522" t="s">
        <v>31</v>
      </c>
      <c r="AC1198" s="45">
        <f>ROUND(ROUND(H1160+L1196,0)*Y1197,0)-AA1198</f>
        <v>370</v>
      </c>
      <c r="AD1198" s="79"/>
    </row>
    <row r="1199" ht="16.5" customHeight="1">
      <c r="A1199" s="29">
        <v>61.0</v>
      </c>
      <c r="B1199" s="29">
        <v>1804.0</v>
      </c>
      <c r="C1199" s="518" t="s">
        <v>9160</v>
      </c>
      <c r="D1199" s="231"/>
      <c r="E1199" s="231"/>
      <c r="F1199" s="532"/>
      <c r="G1199" s="527"/>
      <c r="H1199" s="527"/>
      <c r="I1199" s="532"/>
      <c r="J1199" s="94"/>
      <c r="K1199" s="140"/>
      <c r="L1199" s="140"/>
      <c r="M1199" s="8"/>
      <c r="N1199" s="52"/>
      <c r="O1199" s="8"/>
      <c r="P1199" s="8"/>
      <c r="Q1199" s="8"/>
      <c r="R1199" s="102" t="s">
        <v>326</v>
      </c>
      <c r="S1199" s="487"/>
      <c r="T1199" s="487"/>
      <c r="U1199" s="41" t="s">
        <v>21</v>
      </c>
      <c r="V1199" s="60">
        <v>0.7</v>
      </c>
      <c r="W1199" s="37"/>
      <c r="X1199" s="7"/>
      <c r="Y1199" s="39"/>
      <c r="Z1199" s="213"/>
      <c r="AA1199" s="213"/>
      <c r="AB1199" s="213"/>
      <c r="AC1199" s="45">
        <f>ROUND(ROUND(H1160+L1196,0)*V1199,0)</f>
        <v>309</v>
      </c>
      <c r="AD1199" s="79"/>
    </row>
    <row r="1200" ht="16.5" customHeight="1">
      <c r="A1200" s="29">
        <v>61.0</v>
      </c>
      <c r="B1200" s="29">
        <v>2463.0</v>
      </c>
      <c r="C1200" s="518" t="s">
        <v>9161</v>
      </c>
      <c r="D1200" s="231"/>
      <c r="E1200" s="231"/>
      <c r="F1200" s="532"/>
      <c r="G1200" s="527"/>
      <c r="H1200" s="8"/>
      <c r="I1200" s="144"/>
      <c r="J1200" s="94"/>
      <c r="K1200" s="140"/>
      <c r="L1200" s="140"/>
      <c r="M1200" s="8"/>
      <c r="N1200" s="52"/>
      <c r="O1200" s="8"/>
      <c r="P1200" s="8"/>
      <c r="Q1200" s="8"/>
      <c r="R1200" s="482"/>
      <c r="U1200" s="83"/>
      <c r="V1200" s="528"/>
      <c r="W1200" s="227"/>
      <c r="X1200" s="22"/>
      <c r="Y1200" s="109"/>
      <c r="Z1200" s="213" t="s">
        <v>30</v>
      </c>
      <c r="AA1200" s="74">
        <v>5.0</v>
      </c>
      <c r="AB1200" s="522" t="s">
        <v>31</v>
      </c>
      <c r="AC1200" s="45">
        <f>ROUND(ROUND(H1160+L1196,0)*V1199,0)-AA1200</f>
        <v>304</v>
      </c>
      <c r="AD1200" s="79"/>
    </row>
    <row r="1201" ht="16.5" customHeight="1">
      <c r="A1201" s="29">
        <v>61.0</v>
      </c>
      <c r="B1201" s="29">
        <v>2464.0</v>
      </c>
      <c r="C1201" s="518" t="s">
        <v>9162</v>
      </c>
      <c r="D1201" s="389"/>
      <c r="E1201" s="231"/>
      <c r="F1201" s="543"/>
      <c r="G1201" s="113"/>
      <c r="H1201" s="8"/>
      <c r="I1201" s="144"/>
      <c r="J1201" s="94"/>
      <c r="K1201" s="140"/>
      <c r="L1201" s="140"/>
      <c r="M1201" s="8"/>
      <c r="N1201" s="52"/>
      <c r="O1201" s="8"/>
      <c r="P1201" s="8"/>
      <c r="Q1201" s="8"/>
      <c r="R1201" s="482"/>
      <c r="U1201" s="99"/>
      <c r="V1201" s="529"/>
      <c r="W1201" s="524" t="s">
        <v>20</v>
      </c>
      <c r="X1201" s="41" t="s">
        <v>21</v>
      </c>
      <c r="Y1201" s="86">
        <v>0.85</v>
      </c>
      <c r="Z1201" s="75"/>
      <c r="AA1201" s="213"/>
      <c r="AB1201" s="213"/>
      <c r="AC1201" s="45">
        <f>ROUND(ROUND(ROUND(H1160+L1196,0)*V1199,0)*Y1201,0)</f>
        <v>263</v>
      </c>
      <c r="AD1201" s="79"/>
    </row>
    <row r="1202" ht="16.5" customHeight="1">
      <c r="A1202" s="29">
        <v>61.0</v>
      </c>
      <c r="B1202" s="29">
        <v>2465.0</v>
      </c>
      <c r="C1202" s="518" t="s">
        <v>9163</v>
      </c>
      <c r="D1202" s="389"/>
      <c r="E1202" s="231"/>
      <c r="F1202" s="543"/>
      <c r="G1202" s="113"/>
      <c r="H1202" s="8"/>
      <c r="I1202" s="144"/>
      <c r="J1202" s="94"/>
      <c r="K1202" s="140"/>
      <c r="L1202" s="140"/>
      <c r="M1202" s="8"/>
      <c r="N1202" s="52"/>
      <c r="O1202" s="8"/>
      <c r="P1202" s="8"/>
      <c r="Q1202" s="8"/>
      <c r="R1202" s="530"/>
      <c r="S1202" s="531"/>
      <c r="T1202" s="24"/>
      <c r="U1202" s="24"/>
      <c r="V1202" s="26"/>
      <c r="W1202" s="484"/>
      <c r="X1202" s="56"/>
      <c r="Y1202" s="526"/>
      <c r="Z1202" s="213" t="s">
        <v>30</v>
      </c>
      <c r="AA1202" s="74">
        <v>5.0</v>
      </c>
      <c r="AB1202" s="522" t="s">
        <v>31</v>
      </c>
      <c r="AC1202" s="45">
        <f>ROUND(ROUND(ROUND(H1160+L1196,0)*V1199,0)*Y1201,0)-AA1202</f>
        <v>258</v>
      </c>
      <c r="AD1202" s="79"/>
    </row>
    <row r="1203" ht="16.5" customHeight="1">
      <c r="A1203" s="29">
        <v>61.0</v>
      </c>
      <c r="B1203" s="29">
        <v>1805.0</v>
      </c>
      <c r="C1203" s="518" t="s">
        <v>9164</v>
      </c>
      <c r="D1203" s="389"/>
      <c r="E1203" s="231"/>
      <c r="F1203" s="543"/>
      <c r="G1203" s="113"/>
      <c r="H1203" s="8"/>
      <c r="I1203" s="144"/>
      <c r="J1203" s="94"/>
      <c r="K1203" s="140"/>
      <c r="L1203" s="140"/>
      <c r="M1203" s="8"/>
      <c r="N1203" s="52"/>
      <c r="O1203" s="8"/>
      <c r="P1203" s="8"/>
      <c r="Q1203" s="54"/>
      <c r="R1203" s="102" t="s">
        <v>329</v>
      </c>
      <c r="S1203" s="487"/>
      <c r="T1203" s="487"/>
      <c r="U1203" s="83" t="s">
        <v>21</v>
      </c>
      <c r="V1203" s="528">
        <v>0.85</v>
      </c>
      <c r="W1203" s="37"/>
      <c r="X1203" s="7"/>
      <c r="Y1203" s="39"/>
      <c r="Z1203" s="213"/>
      <c r="AA1203" s="213"/>
      <c r="AB1203" s="213"/>
      <c r="AC1203" s="45">
        <f>ROUND(ROUND(H1160+L1196,0)*V1203,0)</f>
        <v>375</v>
      </c>
      <c r="AD1203" s="79"/>
    </row>
    <row r="1204" ht="16.5" customHeight="1">
      <c r="A1204" s="29">
        <v>61.0</v>
      </c>
      <c r="B1204" s="29">
        <v>2466.0</v>
      </c>
      <c r="C1204" s="518" t="s">
        <v>9165</v>
      </c>
      <c r="D1204" s="389"/>
      <c r="E1204" s="231"/>
      <c r="F1204" s="543"/>
      <c r="G1204" s="113"/>
      <c r="H1204" s="8"/>
      <c r="I1204" s="144"/>
      <c r="J1204" s="94"/>
      <c r="K1204" s="140"/>
      <c r="L1204" s="140"/>
      <c r="M1204" s="8"/>
      <c r="N1204" s="52"/>
      <c r="O1204" s="8"/>
      <c r="P1204" s="8"/>
      <c r="Q1204" s="8"/>
      <c r="R1204" s="482"/>
      <c r="U1204" s="83"/>
      <c r="V1204" s="528"/>
      <c r="W1204" s="227"/>
      <c r="X1204" s="22"/>
      <c r="Y1204" s="109"/>
      <c r="Z1204" s="213" t="s">
        <v>30</v>
      </c>
      <c r="AA1204" s="74">
        <v>5.0</v>
      </c>
      <c r="AB1204" s="522" t="s">
        <v>31</v>
      </c>
      <c r="AC1204" s="45">
        <f>ROUND(ROUND(H1160+L1196,0)*V1203,0)-AA1204</f>
        <v>370</v>
      </c>
      <c r="AD1204" s="79"/>
    </row>
    <row r="1205" ht="16.5" customHeight="1">
      <c r="A1205" s="29">
        <v>61.0</v>
      </c>
      <c r="B1205" s="29">
        <v>2467.0</v>
      </c>
      <c r="C1205" s="518" t="s">
        <v>9166</v>
      </c>
      <c r="D1205" s="389"/>
      <c r="E1205" s="231"/>
      <c r="F1205" s="532"/>
      <c r="G1205" s="527"/>
      <c r="H1205" s="527"/>
      <c r="I1205" s="532"/>
      <c r="J1205" s="94"/>
      <c r="K1205" s="140"/>
      <c r="L1205" s="140"/>
      <c r="M1205" s="8"/>
      <c r="N1205" s="52"/>
      <c r="O1205" s="8"/>
      <c r="P1205" s="8"/>
      <c r="Q1205" s="8"/>
      <c r="R1205" s="482"/>
      <c r="U1205" s="99"/>
      <c r="V1205" s="529"/>
      <c r="W1205" s="524" t="s">
        <v>20</v>
      </c>
      <c r="X1205" s="41" t="s">
        <v>21</v>
      </c>
      <c r="Y1205" s="86">
        <v>0.85</v>
      </c>
      <c r="Z1205" s="75"/>
      <c r="AA1205" s="213"/>
      <c r="AB1205" s="213"/>
      <c r="AC1205" s="45">
        <f>ROUND(ROUND(ROUND(H1160+L1196,0)*V1203,0)*Y1205,0)</f>
        <v>319</v>
      </c>
      <c r="AD1205" s="79"/>
    </row>
    <row r="1206" ht="16.5" customHeight="1">
      <c r="A1206" s="29">
        <v>61.0</v>
      </c>
      <c r="B1206" s="29">
        <v>2468.0</v>
      </c>
      <c r="C1206" s="518" t="s">
        <v>9167</v>
      </c>
      <c r="D1206" s="389"/>
      <c r="E1206" s="231"/>
      <c r="F1206" s="532"/>
      <c r="G1206" s="527"/>
      <c r="H1206" s="527"/>
      <c r="I1206" s="532"/>
      <c r="J1206" s="94"/>
      <c r="K1206" s="140"/>
      <c r="L1206" s="140"/>
      <c r="M1206" s="8"/>
      <c r="N1206" s="227"/>
      <c r="O1206" s="22"/>
      <c r="P1206" s="22"/>
      <c r="Q1206" s="22"/>
      <c r="R1206" s="484"/>
      <c r="S1206" s="232"/>
      <c r="T1206" s="232"/>
      <c r="U1206" s="24"/>
      <c r="V1206" s="26"/>
      <c r="W1206" s="484"/>
      <c r="X1206" s="56"/>
      <c r="Y1206" s="526"/>
      <c r="Z1206" s="213" t="s">
        <v>30</v>
      </c>
      <c r="AA1206" s="74">
        <v>5.0</v>
      </c>
      <c r="AB1206" s="522" t="s">
        <v>31</v>
      </c>
      <c r="AC1206" s="45">
        <f>ROUND(ROUND(ROUND(H1160+L1196,0)*V1203,0)*Y1205,0)-AA1206</f>
        <v>314</v>
      </c>
      <c r="AD1206" s="79"/>
    </row>
    <row r="1207" ht="16.5" customHeight="1">
      <c r="A1207" s="29">
        <v>61.0</v>
      </c>
      <c r="B1207" s="29">
        <v>1806.0</v>
      </c>
      <c r="C1207" s="518" t="s">
        <v>9168</v>
      </c>
      <c r="D1207" s="389"/>
      <c r="E1207" s="389"/>
      <c r="F1207" s="532"/>
      <c r="G1207" s="527"/>
      <c r="H1207" s="527"/>
      <c r="I1207" s="532"/>
      <c r="J1207" s="94"/>
      <c r="K1207" s="140"/>
      <c r="L1207" s="140"/>
      <c r="M1207" s="8"/>
      <c r="N1207" s="206" t="s">
        <v>23</v>
      </c>
      <c r="O1207" s="102" t="s">
        <v>24</v>
      </c>
      <c r="P1207" s="533"/>
      <c r="Q1207" s="533"/>
      <c r="R1207" s="520"/>
      <c r="S1207" s="38"/>
      <c r="T1207" s="38"/>
      <c r="U1207" s="6"/>
      <c r="V1207" s="7"/>
      <c r="W1207" s="37"/>
      <c r="X1207" s="7"/>
      <c r="Y1207" s="39"/>
      <c r="Z1207" s="213"/>
      <c r="AA1207" s="213"/>
      <c r="AB1207" s="213"/>
      <c r="AC1207" s="45">
        <f>ROUND(ROUND(H1160+L1196,0)*Q1208,0)</f>
        <v>309</v>
      </c>
      <c r="AD1207" s="79"/>
    </row>
    <row r="1208" ht="16.5" customHeight="1">
      <c r="A1208" s="29">
        <v>61.0</v>
      </c>
      <c r="B1208" s="29">
        <v>2469.0</v>
      </c>
      <c r="C1208" s="518" t="s">
        <v>9169</v>
      </c>
      <c r="D1208" s="389"/>
      <c r="E1208" s="389"/>
      <c r="F1208" s="532"/>
      <c r="G1208" s="527"/>
      <c r="H1208" s="527"/>
      <c r="I1208" s="532"/>
      <c r="J1208" s="94"/>
      <c r="K1208" s="140"/>
      <c r="L1208" s="140"/>
      <c r="M1208" s="8"/>
      <c r="N1208" s="481"/>
      <c r="O1208" s="482"/>
      <c r="P1208" s="83" t="s">
        <v>21</v>
      </c>
      <c r="Q1208" s="528">
        <v>0.7</v>
      </c>
      <c r="R1208" s="521"/>
      <c r="S1208" s="53"/>
      <c r="T1208" s="53"/>
      <c r="U1208" s="14"/>
      <c r="V1208" s="8"/>
      <c r="W1208" s="52"/>
      <c r="X1208" s="8"/>
      <c r="Y1208" s="109"/>
      <c r="Z1208" s="213" t="s">
        <v>30</v>
      </c>
      <c r="AA1208" s="74">
        <v>5.0</v>
      </c>
      <c r="AB1208" s="522" t="s">
        <v>31</v>
      </c>
      <c r="AC1208" s="45">
        <f>ROUND(ROUND(H1160+L1196,0)*Q1208,0)-AA1208</f>
        <v>304</v>
      </c>
      <c r="AD1208" s="79"/>
    </row>
    <row r="1209" ht="16.5" customHeight="1">
      <c r="A1209" s="29">
        <v>61.0</v>
      </c>
      <c r="B1209" s="29">
        <v>2470.0</v>
      </c>
      <c r="C1209" s="518" t="s">
        <v>9170</v>
      </c>
      <c r="D1209" s="389"/>
      <c r="E1209" s="389"/>
      <c r="F1209" s="532"/>
      <c r="G1209" s="527"/>
      <c r="H1209" s="527"/>
      <c r="I1209" s="532"/>
      <c r="J1209" s="94"/>
      <c r="K1209" s="140"/>
      <c r="L1209" s="140"/>
      <c r="M1209" s="8"/>
      <c r="N1209" s="481"/>
      <c r="O1209" s="482"/>
      <c r="P1209" s="14"/>
      <c r="Q1209" s="14"/>
      <c r="R1209" s="521"/>
      <c r="S1209" s="53"/>
      <c r="T1209" s="53"/>
      <c r="U1209" s="14"/>
      <c r="V1209" s="54"/>
      <c r="W1209" s="524" t="s">
        <v>20</v>
      </c>
      <c r="X1209" s="41" t="s">
        <v>21</v>
      </c>
      <c r="Y1209" s="86">
        <v>0.85</v>
      </c>
      <c r="Z1209" s="75"/>
      <c r="AA1209" s="213"/>
      <c r="AB1209" s="213"/>
      <c r="AC1209" s="45">
        <f>ROUND(ROUND(ROUND(H1160+L1196,0)*Q1208,0)*Y1209,0)</f>
        <v>263</v>
      </c>
      <c r="AD1209" s="79"/>
    </row>
    <row r="1210" ht="16.5" customHeight="1">
      <c r="A1210" s="29">
        <v>61.0</v>
      </c>
      <c r="B1210" s="29">
        <v>2471.0</v>
      </c>
      <c r="C1210" s="518" t="s">
        <v>9171</v>
      </c>
      <c r="D1210" s="389"/>
      <c r="E1210" s="389"/>
      <c r="F1210" s="532"/>
      <c r="G1210" s="527"/>
      <c r="H1210" s="527"/>
      <c r="I1210" s="532"/>
      <c r="J1210" s="94"/>
      <c r="K1210" s="140"/>
      <c r="L1210" s="140"/>
      <c r="M1210" s="8"/>
      <c r="N1210" s="535"/>
      <c r="O1210" s="14"/>
      <c r="P1210" s="83"/>
      <c r="Q1210" s="83"/>
      <c r="R1210" s="525"/>
      <c r="S1210" s="180"/>
      <c r="T1210" s="180"/>
      <c r="U1210" s="21"/>
      <c r="V1210" s="109"/>
      <c r="W1210" s="484"/>
      <c r="X1210" s="56"/>
      <c r="Y1210" s="526"/>
      <c r="Z1210" s="213" t="s">
        <v>30</v>
      </c>
      <c r="AA1210" s="74">
        <v>5.0</v>
      </c>
      <c r="AB1210" s="522" t="s">
        <v>31</v>
      </c>
      <c r="AC1210" s="45">
        <f>ROUND(ROUND(ROUND(H1160+L1196,0)*Q1208,0)*Y1209,0)-AA1210</f>
        <v>258</v>
      </c>
      <c r="AD1210" s="79"/>
    </row>
    <row r="1211" ht="16.5" customHeight="1">
      <c r="A1211" s="29">
        <v>61.0</v>
      </c>
      <c r="B1211" s="29">
        <v>1807.0</v>
      </c>
      <c r="C1211" s="518" t="s">
        <v>9172</v>
      </c>
      <c r="D1211" s="389"/>
      <c r="E1211" s="389"/>
      <c r="F1211" s="532"/>
      <c r="G1211" s="527"/>
      <c r="H1211" s="527"/>
      <c r="I1211" s="532"/>
      <c r="J1211" s="94"/>
      <c r="K1211" s="140"/>
      <c r="L1211" s="140"/>
      <c r="M1211" s="8"/>
      <c r="N1211" s="536"/>
      <c r="O1211" s="14"/>
      <c r="P1211" s="14"/>
      <c r="Q1211" s="14"/>
      <c r="R1211" s="102" t="s">
        <v>326</v>
      </c>
      <c r="S1211" s="487"/>
      <c r="T1211" s="487"/>
      <c r="U1211" s="41" t="s">
        <v>21</v>
      </c>
      <c r="V1211" s="60">
        <v>0.7</v>
      </c>
      <c r="W1211" s="37"/>
      <c r="X1211" s="7"/>
      <c r="Y1211" s="39"/>
      <c r="Z1211" s="213"/>
      <c r="AA1211" s="213"/>
      <c r="AB1211" s="213"/>
      <c r="AC1211" s="45">
        <f>ROUND(ROUND(ROUND(H1160+L1196,0)*Q1208,0)*V1211,0)</f>
        <v>216</v>
      </c>
      <c r="AD1211" s="79"/>
    </row>
    <row r="1212" ht="16.5" customHeight="1">
      <c r="A1212" s="29">
        <v>61.0</v>
      </c>
      <c r="B1212" s="29">
        <v>2472.0</v>
      </c>
      <c r="C1212" s="518" t="s">
        <v>9173</v>
      </c>
      <c r="D1212" s="389"/>
      <c r="E1212" s="389"/>
      <c r="F1212" s="532"/>
      <c r="G1212" s="527"/>
      <c r="H1212" s="527"/>
      <c r="I1212" s="532"/>
      <c r="J1212" s="94"/>
      <c r="K1212" s="140"/>
      <c r="L1212" s="140"/>
      <c r="M1212" s="8"/>
      <c r="N1212" s="536"/>
      <c r="O1212" s="14"/>
      <c r="P1212" s="14"/>
      <c r="Q1212" s="14"/>
      <c r="R1212" s="482"/>
      <c r="U1212" s="83"/>
      <c r="V1212" s="528"/>
      <c r="W1212" s="227"/>
      <c r="X1212" s="22"/>
      <c r="Y1212" s="109"/>
      <c r="Z1212" s="213" t="s">
        <v>30</v>
      </c>
      <c r="AA1212" s="74">
        <v>5.0</v>
      </c>
      <c r="AB1212" s="522" t="s">
        <v>31</v>
      </c>
      <c r="AC1212" s="45">
        <f>ROUND(ROUND(ROUND(H1160+L1196,0)*Q1208,0)*V1211,0)-AA1212</f>
        <v>211</v>
      </c>
      <c r="AD1212" s="79"/>
    </row>
    <row r="1213" ht="16.5" customHeight="1">
      <c r="A1213" s="29">
        <v>61.0</v>
      </c>
      <c r="B1213" s="29">
        <v>2473.0</v>
      </c>
      <c r="C1213" s="518" t="s">
        <v>9174</v>
      </c>
      <c r="D1213" s="389"/>
      <c r="E1213" s="389"/>
      <c r="F1213" s="532"/>
      <c r="G1213" s="527"/>
      <c r="H1213" s="527"/>
      <c r="I1213" s="532"/>
      <c r="J1213" s="94"/>
      <c r="K1213" s="140"/>
      <c r="L1213" s="140"/>
      <c r="M1213" s="8"/>
      <c r="N1213" s="254"/>
      <c r="O1213" s="83"/>
      <c r="P1213" s="83"/>
      <c r="R1213" s="482"/>
      <c r="U1213" s="99"/>
      <c r="V1213" s="529"/>
      <c r="W1213" s="524" t="s">
        <v>20</v>
      </c>
      <c r="X1213" s="41" t="s">
        <v>21</v>
      </c>
      <c r="Y1213" s="86">
        <v>0.85</v>
      </c>
      <c r="Z1213" s="75"/>
      <c r="AA1213" s="213"/>
      <c r="AB1213" s="213"/>
      <c r="AC1213" s="45">
        <f>ROUND(ROUND(ROUND(ROUND(H1160+L1196,0)*Q1208,0)*V1211,0)*Y1213,0)</f>
        <v>184</v>
      </c>
      <c r="AD1213" s="79"/>
    </row>
    <row r="1214" ht="16.5" customHeight="1">
      <c r="A1214" s="29">
        <v>61.0</v>
      </c>
      <c r="B1214" s="29">
        <v>2474.0</v>
      </c>
      <c r="C1214" s="518" t="s">
        <v>9175</v>
      </c>
      <c r="D1214" s="389"/>
      <c r="E1214" s="389"/>
      <c r="F1214" s="532"/>
      <c r="G1214" s="527"/>
      <c r="H1214" s="527"/>
      <c r="I1214" s="532"/>
      <c r="J1214" s="94"/>
      <c r="K1214" s="140"/>
      <c r="L1214" s="140"/>
      <c r="M1214" s="8"/>
      <c r="N1214" s="254"/>
      <c r="O1214" s="83"/>
      <c r="P1214" s="83"/>
      <c r="Q1214" s="83"/>
      <c r="R1214" s="530"/>
      <c r="S1214" s="531"/>
      <c r="T1214" s="24"/>
      <c r="U1214" s="24"/>
      <c r="V1214" s="26"/>
      <c r="W1214" s="484"/>
      <c r="X1214" s="56"/>
      <c r="Y1214" s="526"/>
      <c r="Z1214" s="213" t="s">
        <v>30</v>
      </c>
      <c r="AA1214" s="74">
        <v>5.0</v>
      </c>
      <c r="AB1214" s="522" t="s">
        <v>31</v>
      </c>
      <c r="AC1214" s="45">
        <f>ROUND(ROUND(ROUND(ROUND(H1160+L1196,0)*Q1208,0)*V1211,0)*Y1213,0)-AA1214</f>
        <v>179</v>
      </c>
      <c r="AD1214" s="79"/>
    </row>
    <row r="1215" ht="16.5" customHeight="1">
      <c r="A1215" s="29">
        <v>61.0</v>
      </c>
      <c r="B1215" s="29">
        <v>1808.0</v>
      </c>
      <c r="C1215" s="518" t="s">
        <v>9176</v>
      </c>
      <c r="D1215" s="389"/>
      <c r="E1215" s="389"/>
      <c r="F1215" s="532"/>
      <c r="G1215" s="527"/>
      <c r="H1215" s="527"/>
      <c r="I1215" s="532"/>
      <c r="J1215" s="94"/>
      <c r="K1215" s="140"/>
      <c r="L1215" s="140"/>
      <c r="M1215" s="8"/>
      <c r="N1215" s="536"/>
      <c r="O1215" s="83"/>
      <c r="P1215" s="528"/>
      <c r="Q1215" s="486"/>
      <c r="R1215" s="102" t="s">
        <v>329</v>
      </c>
      <c r="S1215" s="487"/>
      <c r="T1215" s="487"/>
      <c r="U1215" s="83" t="s">
        <v>21</v>
      </c>
      <c r="V1215" s="528">
        <v>0.85</v>
      </c>
      <c r="W1215" s="37"/>
      <c r="X1215" s="7"/>
      <c r="Y1215" s="39"/>
      <c r="Z1215" s="213"/>
      <c r="AA1215" s="213"/>
      <c r="AB1215" s="213"/>
      <c r="AC1215" s="45">
        <f>ROUND(ROUND(ROUND(H1160+L1196,0)*Q1208,0)*V1215,0)</f>
        <v>263</v>
      </c>
      <c r="AD1215" s="79"/>
    </row>
    <row r="1216" ht="16.5" customHeight="1">
      <c r="A1216" s="29">
        <v>61.0</v>
      </c>
      <c r="B1216" s="29">
        <v>2475.0</v>
      </c>
      <c r="C1216" s="518" t="s">
        <v>9177</v>
      </c>
      <c r="D1216" s="389"/>
      <c r="E1216" s="389"/>
      <c r="F1216" s="532"/>
      <c r="G1216" s="527"/>
      <c r="H1216" s="527"/>
      <c r="I1216" s="532"/>
      <c r="J1216" s="94"/>
      <c r="K1216" s="140"/>
      <c r="L1216" s="140"/>
      <c r="M1216" s="8"/>
      <c r="N1216" s="536"/>
      <c r="O1216" s="83"/>
      <c r="P1216" s="528"/>
      <c r="Q1216" s="528"/>
      <c r="R1216" s="482"/>
      <c r="U1216" s="83"/>
      <c r="V1216" s="528"/>
      <c r="W1216" s="227"/>
      <c r="X1216" s="22"/>
      <c r="Y1216" s="109"/>
      <c r="Z1216" s="213" t="s">
        <v>30</v>
      </c>
      <c r="AA1216" s="74">
        <v>5.0</v>
      </c>
      <c r="AB1216" s="522" t="s">
        <v>31</v>
      </c>
      <c r="AC1216" s="45">
        <f>ROUND(ROUND(ROUND(H1160+L1196,0)*Q1208,0)*V1215,0)-AA1216</f>
        <v>258</v>
      </c>
      <c r="AD1216" s="79"/>
    </row>
    <row r="1217" ht="16.5" customHeight="1">
      <c r="A1217" s="29">
        <v>61.0</v>
      </c>
      <c r="B1217" s="29">
        <v>2476.0</v>
      </c>
      <c r="C1217" s="518" t="s">
        <v>9178</v>
      </c>
      <c r="D1217" s="389"/>
      <c r="E1217" s="389"/>
      <c r="F1217" s="532"/>
      <c r="G1217" s="527"/>
      <c r="H1217" s="527"/>
      <c r="I1217" s="532"/>
      <c r="J1217" s="94"/>
      <c r="K1217" s="140"/>
      <c r="L1217" s="140"/>
      <c r="M1217" s="8"/>
      <c r="N1217" s="254"/>
      <c r="O1217" s="83"/>
      <c r="P1217" s="528"/>
      <c r="Q1217" s="528"/>
      <c r="R1217" s="482"/>
      <c r="U1217" s="99"/>
      <c r="V1217" s="529"/>
      <c r="W1217" s="524" t="s">
        <v>20</v>
      </c>
      <c r="X1217" s="41" t="s">
        <v>21</v>
      </c>
      <c r="Y1217" s="86">
        <v>0.85</v>
      </c>
      <c r="Z1217" s="75"/>
      <c r="AA1217" s="213"/>
      <c r="AB1217" s="213"/>
      <c r="AC1217" s="45">
        <f>ROUND(ROUND(ROUND(ROUND(H1160+L1196,0)*Q1208,0)*V1215,0)*Y1217,0)</f>
        <v>224</v>
      </c>
      <c r="AD1217" s="79"/>
    </row>
    <row r="1218" ht="16.5" customHeight="1">
      <c r="A1218" s="29">
        <v>61.0</v>
      </c>
      <c r="B1218" s="29">
        <v>2477.0</v>
      </c>
      <c r="C1218" s="518" t="s">
        <v>9179</v>
      </c>
      <c r="D1218" s="389"/>
      <c r="E1218" s="389"/>
      <c r="F1218" s="532"/>
      <c r="G1218" s="527"/>
      <c r="H1218" s="527"/>
      <c r="I1218" s="532"/>
      <c r="J1218" s="94"/>
      <c r="K1218" s="140"/>
      <c r="L1218" s="140"/>
      <c r="M1218" s="8"/>
      <c r="N1218" s="536"/>
      <c r="O1218" s="83"/>
      <c r="P1218" s="83"/>
      <c r="Q1218" s="83"/>
      <c r="R1218" s="484"/>
      <c r="S1218" s="232"/>
      <c r="T1218" s="232"/>
      <c r="U1218" s="24"/>
      <c r="V1218" s="26"/>
      <c r="W1218" s="484"/>
      <c r="X1218" s="56"/>
      <c r="Y1218" s="526"/>
      <c r="Z1218" s="213" t="s">
        <v>30</v>
      </c>
      <c r="AA1218" s="74">
        <v>5.0</v>
      </c>
      <c r="AB1218" s="522" t="s">
        <v>31</v>
      </c>
      <c r="AC1218" s="45">
        <f>ROUND(ROUND(ROUND(ROUND(H1160+L1196,0)*Q1208,0)*V1215,0)*Y1217,0)-AA1218</f>
        <v>219</v>
      </c>
      <c r="AD1218" s="79"/>
    </row>
    <row r="1219" ht="16.5" customHeight="1">
      <c r="A1219" s="29">
        <v>61.0</v>
      </c>
      <c r="B1219" s="29">
        <v>2478.0</v>
      </c>
      <c r="C1219" s="518" t="s">
        <v>9180</v>
      </c>
      <c r="D1219" s="389"/>
      <c r="E1219" s="389"/>
      <c r="F1219" s="532"/>
      <c r="G1219" s="527"/>
      <c r="H1219" s="527"/>
      <c r="I1219" s="532"/>
      <c r="J1219" s="94"/>
      <c r="K1219" s="140"/>
      <c r="L1219" s="140"/>
      <c r="M1219" s="8"/>
      <c r="N1219" s="536"/>
      <c r="O1219" s="102" t="s">
        <v>27</v>
      </c>
      <c r="P1219" s="533"/>
      <c r="Q1219" s="533"/>
      <c r="R1219" s="520"/>
      <c r="S1219" s="38"/>
      <c r="T1219" s="99"/>
      <c r="U1219" s="38"/>
      <c r="V1219" s="6"/>
      <c r="W1219" s="37"/>
      <c r="X1219" s="7"/>
      <c r="Y1219" s="39"/>
      <c r="Z1219" s="213"/>
      <c r="AA1219" s="213"/>
      <c r="AB1219" s="213"/>
      <c r="AC1219" s="45">
        <f>ROUND(ROUND(H1160+L1196,0)*Q1220,0)</f>
        <v>221</v>
      </c>
      <c r="AD1219" s="79"/>
    </row>
    <row r="1220" ht="16.5" customHeight="1">
      <c r="A1220" s="29">
        <v>61.0</v>
      </c>
      <c r="B1220" s="29">
        <v>2479.0</v>
      </c>
      <c r="C1220" s="518" t="s">
        <v>9181</v>
      </c>
      <c r="D1220" s="389"/>
      <c r="E1220" s="389"/>
      <c r="F1220" s="532"/>
      <c r="G1220" s="527"/>
      <c r="H1220" s="527"/>
      <c r="I1220" s="532"/>
      <c r="J1220" s="94"/>
      <c r="K1220" s="140"/>
      <c r="L1220" s="140"/>
      <c r="M1220" s="8"/>
      <c r="N1220" s="535"/>
      <c r="O1220" s="482"/>
      <c r="P1220" s="83" t="s">
        <v>21</v>
      </c>
      <c r="Q1220" s="528">
        <v>0.5</v>
      </c>
      <c r="R1220" s="521"/>
      <c r="S1220" s="53"/>
      <c r="T1220" s="99"/>
      <c r="U1220" s="53"/>
      <c r="V1220" s="14"/>
      <c r="W1220" s="52"/>
      <c r="X1220" s="8"/>
      <c r="Y1220" s="109"/>
      <c r="Z1220" s="213" t="s">
        <v>30</v>
      </c>
      <c r="AA1220" s="74">
        <v>5.0</v>
      </c>
      <c r="AB1220" s="522" t="s">
        <v>31</v>
      </c>
      <c r="AC1220" s="45">
        <f>ROUND(ROUND(H1160+L1196,0)*Q1220,0)-AA1220</f>
        <v>216</v>
      </c>
      <c r="AD1220" s="79"/>
    </row>
    <row r="1221" ht="16.5" customHeight="1">
      <c r="A1221" s="29">
        <v>61.0</v>
      </c>
      <c r="B1221" s="29">
        <v>2480.0</v>
      </c>
      <c r="C1221" s="518" t="s">
        <v>9182</v>
      </c>
      <c r="D1221" s="389"/>
      <c r="E1221" s="389"/>
      <c r="F1221" s="532"/>
      <c r="G1221" s="527"/>
      <c r="H1221" s="527"/>
      <c r="I1221" s="532"/>
      <c r="J1221" s="94"/>
      <c r="K1221" s="140"/>
      <c r="L1221" s="140"/>
      <c r="M1221" s="8"/>
      <c r="N1221" s="535"/>
      <c r="O1221" s="482"/>
      <c r="P1221" s="14"/>
      <c r="Q1221" s="14"/>
      <c r="R1221" s="521"/>
      <c r="S1221" s="53"/>
      <c r="T1221" s="99"/>
      <c r="U1221" s="53"/>
      <c r="V1221" s="14"/>
      <c r="W1221" s="524" t="s">
        <v>20</v>
      </c>
      <c r="X1221" s="41" t="s">
        <v>21</v>
      </c>
      <c r="Y1221" s="86">
        <v>0.85</v>
      </c>
      <c r="Z1221" s="75"/>
      <c r="AA1221" s="213"/>
      <c r="AB1221" s="213"/>
      <c r="AC1221" s="45">
        <f>ROUND(ROUND(ROUND(H1160+L1196,0)*Q1220,0)*Y1221,0)</f>
        <v>188</v>
      </c>
      <c r="AD1221" s="79"/>
    </row>
    <row r="1222" ht="16.5" customHeight="1">
      <c r="A1222" s="29">
        <v>61.0</v>
      </c>
      <c r="B1222" s="29">
        <v>2481.0</v>
      </c>
      <c r="C1222" s="518" t="s">
        <v>9183</v>
      </c>
      <c r="D1222" s="389"/>
      <c r="E1222" s="389"/>
      <c r="F1222" s="532"/>
      <c r="G1222" s="527"/>
      <c r="H1222" s="527"/>
      <c r="I1222" s="532"/>
      <c r="J1222" s="94"/>
      <c r="K1222" s="140"/>
      <c r="L1222" s="140"/>
      <c r="M1222" s="8"/>
      <c r="N1222" s="535"/>
      <c r="O1222" s="14"/>
      <c r="P1222" s="83"/>
      <c r="Q1222" s="83"/>
      <c r="R1222" s="525"/>
      <c r="S1222" s="180"/>
      <c r="T1222" s="24"/>
      <c r="U1222" s="180"/>
      <c r="V1222" s="21"/>
      <c r="W1222" s="484"/>
      <c r="X1222" s="56"/>
      <c r="Y1222" s="526"/>
      <c r="Z1222" s="213" t="s">
        <v>30</v>
      </c>
      <c r="AA1222" s="74">
        <v>5.0</v>
      </c>
      <c r="AB1222" s="522" t="s">
        <v>31</v>
      </c>
      <c r="AC1222" s="45">
        <f>ROUND(ROUND(ROUND(H1160+L1196,0)*Q1220,0)*Y1221,0)-AA1222</f>
        <v>183</v>
      </c>
      <c r="AD1222" s="79"/>
    </row>
    <row r="1223" ht="16.5" customHeight="1">
      <c r="A1223" s="29">
        <v>61.0</v>
      </c>
      <c r="B1223" s="29">
        <v>2482.0</v>
      </c>
      <c r="C1223" s="518" t="s">
        <v>9184</v>
      </c>
      <c r="D1223" s="389"/>
      <c r="E1223" s="389"/>
      <c r="F1223" s="532"/>
      <c r="G1223" s="527"/>
      <c r="H1223" s="527"/>
      <c r="I1223" s="532"/>
      <c r="J1223" s="94"/>
      <c r="K1223" s="140"/>
      <c r="L1223" s="140"/>
      <c r="M1223" s="8"/>
      <c r="N1223" s="536"/>
      <c r="O1223" s="14"/>
      <c r="P1223" s="14"/>
      <c r="Q1223" s="14"/>
      <c r="R1223" s="102" t="s">
        <v>326</v>
      </c>
      <c r="S1223" s="487"/>
      <c r="T1223" s="487"/>
      <c r="U1223" s="41" t="s">
        <v>21</v>
      </c>
      <c r="V1223" s="60">
        <v>0.7</v>
      </c>
      <c r="W1223" s="37"/>
      <c r="X1223" s="7"/>
      <c r="Y1223" s="39"/>
      <c r="Z1223" s="213"/>
      <c r="AA1223" s="213"/>
      <c r="AB1223" s="213"/>
      <c r="AC1223" s="45">
        <f>ROUND(ROUND(ROUND(H1160+L1196,0)*Q1220,0)*V1223,0)</f>
        <v>155</v>
      </c>
      <c r="AD1223" s="79"/>
    </row>
    <row r="1224" ht="16.5" customHeight="1">
      <c r="A1224" s="29">
        <v>61.0</v>
      </c>
      <c r="B1224" s="29">
        <v>2483.0</v>
      </c>
      <c r="C1224" s="518" t="s">
        <v>9185</v>
      </c>
      <c r="D1224" s="389"/>
      <c r="E1224" s="389"/>
      <c r="F1224" s="532"/>
      <c r="G1224" s="527"/>
      <c r="H1224" s="527"/>
      <c r="I1224" s="532"/>
      <c r="J1224" s="94"/>
      <c r="K1224" s="140"/>
      <c r="L1224" s="140"/>
      <c r="M1224" s="8"/>
      <c r="N1224" s="536"/>
      <c r="O1224" s="14"/>
      <c r="P1224" s="14"/>
      <c r="Q1224" s="14"/>
      <c r="R1224" s="482"/>
      <c r="U1224" s="83"/>
      <c r="V1224" s="528"/>
      <c r="W1224" s="227"/>
      <c r="X1224" s="22"/>
      <c r="Y1224" s="109"/>
      <c r="Z1224" s="213" t="s">
        <v>30</v>
      </c>
      <c r="AA1224" s="74">
        <v>5.0</v>
      </c>
      <c r="AB1224" s="522" t="s">
        <v>31</v>
      </c>
      <c r="AC1224" s="45">
        <f>ROUND(ROUND(ROUND(H1160+L1196,0)*Q1220,0)*V1223,0)-AA1224</f>
        <v>150</v>
      </c>
      <c r="AD1224" s="79"/>
    </row>
    <row r="1225" ht="16.5" customHeight="1">
      <c r="A1225" s="29">
        <v>61.0</v>
      </c>
      <c r="B1225" s="29">
        <v>2484.0</v>
      </c>
      <c r="C1225" s="518" t="s">
        <v>9186</v>
      </c>
      <c r="D1225" s="389"/>
      <c r="E1225" s="389"/>
      <c r="F1225" s="532"/>
      <c r="G1225" s="527"/>
      <c r="H1225" s="527"/>
      <c r="I1225" s="532"/>
      <c r="J1225" s="94"/>
      <c r="K1225" s="140"/>
      <c r="L1225" s="140"/>
      <c r="M1225" s="8"/>
      <c r="N1225" s="254"/>
      <c r="O1225" s="83"/>
      <c r="P1225" s="83"/>
      <c r="R1225" s="482"/>
      <c r="U1225" s="99"/>
      <c r="V1225" s="529"/>
      <c r="W1225" s="524" t="s">
        <v>20</v>
      </c>
      <c r="X1225" s="41" t="s">
        <v>21</v>
      </c>
      <c r="Y1225" s="86">
        <v>0.85</v>
      </c>
      <c r="Z1225" s="75"/>
      <c r="AA1225" s="213"/>
      <c r="AB1225" s="213"/>
      <c r="AC1225" s="45">
        <f>ROUND(ROUND(ROUND(ROUND(H1160+L1196,0)*Q1220,0)*V1223,0)*Y1225,0)</f>
        <v>132</v>
      </c>
      <c r="AD1225" s="79"/>
    </row>
    <row r="1226" ht="16.5" customHeight="1">
      <c r="A1226" s="29">
        <v>61.0</v>
      </c>
      <c r="B1226" s="29">
        <v>2485.0</v>
      </c>
      <c r="C1226" s="518" t="s">
        <v>9187</v>
      </c>
      <c r="D1226" s="389"/>
      <c r="E1226" s="389"/>
      <c r="F1226" s="532"/>
      <c r="G1226" s="527"/>
      <c r="H1226" s="527"/>
      <c r="I1226" s="532"/>
      <c r="J1226" s="94"/>
      <c r="K1226" s="140"/>
      <c r="L1226" s="140"/>
      <c r="M1226" s="8"/>
      <c r="N1226" s="254"/>
      <c r="O1226" s="83"/>
      <c r="P1226" s="83"/>
      <c r="Q1226" s="83"/>
      <c r="R1226" s="530"/>
      <c r="S1226" s="531"/>
      <c r="T1226" s="24"/>
      <c r="U1226" s="24"/>
      <c r="V1226" s="26"/>
      <c r="W1226" s="484"/>
      <c r="X1226" s="56"/>
      <c r="Y1226" s="526"/>
      <c r="Z1226" s="213" t="s">
        <v>30</v>
      </c>
      <c r="AA1226" s="74">
        <v>5.0</v>
      </c>
      <c r="AB1226" s="522" t="s">
        <v>31</v>
      </c>
      <c r="AC1226" s="45">
        <f>ROUND(ROUND(ROUND(ROUND(H1160+L1196,0)*Q1220,0)*V1223,0)*Y1225,0)-AA1226</f>
        <v>127</v>
      </c>
      <c r="AD1226" s="79"/>
    </row>
    <row r="1227" ht="16.5" customHeight="1">
      <c r="A1227" s="29">
        <v>61.0</v>
      </c>
      <c r="B1227" s="29">
        <v>2486.0</v>
      </c>
      <c r="C1227" s="518" t="s">
        <v>9188</v>
      </c>
      <c r="D1227" s="389"/>
      <c r="E1227" s="389"/>
      <c r="F1227" s="532"/>
      <c r="G1227" s="527"/>
      <c r="H1227" s="527"/>
      <c r="I1227" s="532"/>
      <c r="J1227" s="94"/>
      <c r="K1227" s="140"/>
      <c r="L1227" s="140"/>
      <c r="M1227" s="8"/>
      <c r="N1227" s="536"/>
      <c r="O1227" s="83"/>
      <c r="P1227" s="528"/>
      <c r="Q1227" s="486"/>
      <c r="R1227" s="102" t="s">
        <v>329</v>
      </c>
      <c r="S1227" s="487"/>
      <c r="T1227" s="487"/>
      <c r="U1227" s="83" t="s">
        <v>21</v>
      </c>
      <c r="V1227" s="528">
        <v>0.85</v>
      </c>
      <c r="W1227" s="37"/>
      <c r="X1227" s="7"/>
      <c r="Y1227" s="39"/>
      <c r="Z1227" s="213"/>
      <c r="AA1227" s="213"/>
      <c r="AB1227" s="213"/>
      <c r="AC1227" s="45">
        <f>ROUND(ROUND(ROUND(H1160+L1196,0)*Q1220,0)*V1227,0)</f>
        <v>188</v>
      </c>
      <c r="AD1227" s="79"/>
    </row>
    <row r="1228" ht="16.5" customHeight="1">
      <c r="A1228" s="29">
        <v>61.0</v>
      </c>
      <c r="B1228" s="29">
        <v>2487.0</v>
      </c>
      <c r="C1228" s="518" t="s">
        <v>9189</v>
      </c>
      <c r="D1228" s="389"/>
      <c r="E1228" s="389"/>
      <c r="F1228" s="532"/>
      <c r="G1228" s="527"/>
      <c r="H1228" s="527"/>
      <c r="I1228" s="532"/>
      <c r="J1228" s="94"/>
      <c r="K1228" s="140"/>
      <c r="L1228" s="140"/>
      <c r="M1228" s="8"/>
      <c r="N1228" s="536"/>
      <c r="O1228" s="83"/>
      <c r="P1228" s="528"/>
      <c r="Q1228" s="528"/>
      <c r="R1228" s="482"/>
      <c r="U1228" s="83"/>
      <c r="V1228" s="528"/>
      <c r="W1228" s="227"/>
      <c r="X1228" s="22"/>
      <c r="Y1228" s="109"/>
      <c r="Z1228" s="213" t="s">
        <v>30</v>
      </c>
      <c r="AA1228" s="74">
        <v>5.0</v>
      </c>
      <c r="AB1228" s="522" t="s">
        <v>31</v>
      </c>
      <c r="AC1228" s="45">
        <f>ROUND(ROUND(ROUND(H1160+L1196,0)*Q1220,0)*V1227,0)-AA1228</f>
        <v>183</v>
      </c>
      <c r="AD1228" s="79"/>
    </row>
    <row r="1229" ht="16.5" customHeight="1">
      <c r="A1229" s="29">
        <v>61.0</v>
      </c>
      <c r="B1229" s="29">
        <v>2488.0</v>
      </c>
      <c r="C1229" s="518" t="s">
        <v>9190</v>
      </c>
      <c r="D1229" s="389"/>
      <c r="E1229" s="389"/>
      <c r="F1229" s="532"/>
      <c r="G1229" s="527"/>
      <c r="H1229" s="527"/>
      <c r="I1229" s="532"/>
      <c r="J1229" s="94"/>
      <c r="K1229" s="140"/>
      <c r="L1229" s="140"/>
      <c r="M1229" s="8"/>
      <c r="N1229" s="254"/>
      <c r="O1229" s="83"/>
      <c r="P1229" s="528"/>
      <c r="Q1229" s="528"/>
      <c r="R1229" s="482"/>
      <c r="U1229" s="99"/>
      <c r="V1229" s="529"/>
      <c r="W1229" s="524" t="s">
        <v>20</v>
      </c>
      <c r="X1229" s="41" t="s">
        <v>21</v>
      </c>
      <c r="Y1229" s="86">
        <v>0.85</v>
      </c>
      <c r="Z1229" s="75"/>
      <c r="AA1229" s="213"/>
      <c r="AB1229" s="213"/>
      <c r="AC1229" s="45">
        <f>ROUND(ROUND(ROUND(ROUND(H1160+L1196,0)*Q1220,0)*V1227,0)*Y1229,0)</f>
        <v>160</v>
      </c>
      <c r="AD1229" s="79"/>
    </row>
    <row r="1230" ht="16.5" customHeight="1">
      <c r="A1230" s="29">
        <v>61.0</v>
      </c>
      <c r="B1230" s="29">
        <v>2489.0</v>
      </c>
      <c r="C1230" s="518" t="s">
        <v>9191</v>
      </c>
      <c r="D1230" s="389"/>
      <c r="E1230" s="389"/>
      <c r="F1230" s="532"/>
      <c r="G1230" s="527"/>
      <c r="H1230" s="527"/>
      <c r="I1230" s="532"/>
      <c r="J1230" s="94"/>
      <c r="K1230" s="140"/>
      <c r="L1230" s="140"/>
      <c r="M1230" s="8"/>
      <c r="N1230" s="537"/>
      <c r="O1230" s="83"/>
      <c r="P1230" s="83"/>
      <c r="Q1230" s="83"/>
      <c r="R1230" s="484"/>
      <c r="S1230" s="232"/>
      <c r="T1230" s="232"/>
      <c r="U1230" s="24"/>
      <c r="V1230" s="26"/>
      <c r="W1230" s="484"/>
      <c r="X1230" s="56"/>
      <c r="Y1230" s="526"/>
      <c r="Z1230" s="213" t="s">
        <v>30</v>
      </c>
      <c r="AA1230" s="74">
        <v>5.0</v>
      </c>
      <c r="AB1230" s="522" t="s">
        <v>31</v>
      </c>
      <c r="AC1230" s="45">
        <f>ROUND(ROUND(ROUND(ROUND(H1160+L1196,0)*Q1220,0)*V1227,0)*Y1229,0)-AA1230</f>
        <v>155</v>
      </c>
      <c r="AD1230" s="79"/>
    </row>
    <row r="1231" ht="16.5" customHeight="1">
      <c r="A1231" s="29">
        <v>61.0</v>
      </c>
      <c r="B1231" s="29">
        <v>2490.0</v>
      </c>
      <c r="C1231" s="518" t="s">
        <v>9192</v>
      </c>
      <c r="D1231" s="389"/>
      <c r="E1231" s="231"/>
      <c r="F1231" s="206" t="s">
        <v>9193</v>
      </c>
      <c r="G1231" s="102" t="s">
        <v>8974</v>
      </c>
      <c r="H1231" s="169"/>
      <c r="I1231" s="519"/>
      <c r="J1231" s="168"/>
      <c r="K1231" s="152"/>
      <c r="L1231" s="152"/>
      <c r="M1231" s="7"/>
      <c r="N1231" s="37"/>
      <c r="O1231" s="7"/>
      <c r="P1231" s="7"/>
      <c r="Q1231" s="7"/>
      <c r="R1231" s="520"/>
      <c r="S1231" s="38"/>
      <c r="T1231" s="38"/>
      <c r="U1231" s="6"/>
      <c r="V1231" s="7"/>
      <c r="W1231" s="37"/>
      <c r="X1231" s="7"/>
      <c r="Y1231" s="39"/>
      <c r="Z1231" s="213"/>
      <c r="AA1231" s="213"/>
      <c r="AB1231" s="213"/>
      <c r="AC1231" s="45">
        <f>ROUND(H1232,0)</f>
        <v>706</v>
      </c>
      <c r="AD1231" s="79"/>
    </row>
    <row r="1232" ht="16.5" customHeight="1">
      <c r="A1232" s="29">
        <v>61.0</v>
      </c>
      <c r="B1232" s="29">
        <v>2491.0</v>
      </c>
      <c r="C1232" s="518" t="s">
        <v>9194</v>
      </c>
      <c r="D1232" s="389"/>
      <c r="E1232" s="231"/>
      <c r="F1232" s="481"/>
      <c r="G1232" s="482"/>
      <c r="H1232" s="50">
        <v>706.0</v>
      </c>
      <c r="I1232" s="8" t="s">
        <v>9</v>
      </c>
      <c r="J1232" s="94"/>
      <c r="K1232" s="140"/>
      <c r="L1232" s="140"/>
      <c r="M1232" s="8"/>
      <c r="N1232" s="52"/>
      <c r="O1232" s="8"/>
      <c r="P1232" s="8"/>
      <c r="Q1232" s="8"/>
      <c r="R1232" s="521"/>
      <c r="S1232" s="53"/>
      <c r="T1232" s="53"/>
      <c r="U1232" s="14"/>
      <c r="V1232" s="8"/>
      <c r="W1232" s="52"/>
      <c r="X1232" s="8"/>
      <c r="Y1232" s="109"/>
      <c r="Z1232" s="213" t="s">
        <v>30</v>
      </c>
      <c r="AA1232" s="74">
        <v>5.0</v>
      </c>
      <c r="AB1232" s="522" t="s">
        <v>31</v>
      </c>
      <c r="AC1232" s="45">
        <f>ROUND(H1232,0)-AA1232</f>
        <v>701</v>
      </c>
      <c r="AD1232" s="79"/>
    </row>
    <row r="1233" ht="16.5" customHeight="1">
      <c r="A1233" s="29">
        <v>61.0</v>
      </c>
      <c r="B1233" s="29">
        <v>2492.0</v>
      </c>
      <c r="C1233" s="518" t="s">
        <v>9195</v>
      </c>
      <c r="D1233" s="389"/>
      <c r="E1233" s="231"/>
      <c r="F1233" s="523"/>
      <c r="G1233" s="482"/>
      <c r="H1233" s="174"/>
      <c r="I1233" s="523"/>
      <c r="J1233" s="94"/>
      <c r="K1233" s="140"/>
      <c r="L1233" s="140"/>
      <c r="M1233" s="8"/>
      <c r="N1233" s="52"/>
      <c r="O1233" s="8"/>
      <c r="P1233" s="8"/>
      <c r="Q1233" s="8"/>
      <c r="R1233" s="521"/>
      <c r="S1233" s="53"/>
      <c r="T1233" s="53"/>
      <c r="U1233" s="14"/>
      <c r="V1233" s="54"/>
      <c r="W1233" s="524" t="s">
        <v>20</v>
      </c>
      <c r="X1233" s="41" t="s">
        <v>21</v>
      </c>
      <c r="Y1233" s="86">
        <v>0.85</v>
      </c>
      <c r="Z1233" s="75"/>
      <c r="AA1233" s="213"/>
      <c r="AB1233" s="213"/>
      <c r="AC1233" s="45">
        <f>ROUND(H1232*Y1233,0)</f>
        <v>600</v>
      </c>
      <c r="AD1233" s="79"/>
    </row>
    <row r="1234" ht="16.5" customHeight="1">
      <c r="A1234" s="29">
        <v>61.0</v>
      </c>
      <c r="B1234" s="29">
        <v>2493.0</v>
      </c>
      <c r="C1234" s="518" t="s">
        <v>9196</v>
      </c>
      <c r="D1234" s="389"/>
      <c r="E1234" s="231"/>
      <c r="F1234" s="523"/>
      <c r="G1234" s="174"/>
      <c r="H1234" s="174"/>
      <c r="I1234" s="174"/>
      <c r="J1234" s="94"/>
      <c r="K1234" s="140"/>
      <c r="L1234" s="140"/>
      <c r="M1234" s="8"/>
      <c r="N1234" s="52"/>
      <c r="O1234" s="8"/>
      <c r="P1234" s="8"/>
      <c r="Q1234" s="8"/>
      <c r="R1234" s="525"/>
      <c r="S1234" s="180"/>
      <c r="T1234" s="180"/>
      <c r="U1234" s="21"/>
      <c r="V1234" s="109"/>
      <c r="W1234" s="484"/>
      <c r="X1234" s="56"/>
      <c r="Y1234" s="526"/>
      <c r="Z1234" s="213" t="s">
        <v>30</v>
      </c>
      <c r="AA1234" s="74">
        <v>5.0</v>
      </c>
      <c r="AB1234" s="522" t="s">
        <v>31</v>
      </c>
      <c r="AC1234" s="45">
        <f>ROUND(H1232*Y1233,0)-AA1234</f>
        <v>595</v>
      </c>
      <c r="AD1234" s="79"/>
    </row>
    <row r="1235" ht="16.5" customHeight="1">
      <c r="A1235" s="29">
        <v>61.0</v>
      </c>
      <c r="B1235" s="29">
        <v>2494.0</v>
      </c>
      <c r="C1235" s="518" t="s">
        <v>9197</v>
      </c>
      <c r="D1235" s="231"/>
      <c r="E1235" s="231"/>
      <c r="F1235" s="532"/>
      <c r="G1235" s="527"/>
      <c r="H1235" s="8"/>
      <c r="I1235" s="144"/>
      <c r="J1235" s="94"/>
      <c r="K1235" s="140"/>
      <c r="L1235" s="140"/>
      <c r="M1235" s="8"/>
      <c r="N1235" s="52"/>
      <c r="O1235" s="8"/>
      <c r="P1235" s="8"/>
      <c r="Q1235" s="8"/>
      <c r="R1235" s="102" t="s">
        <v>326</v>
      </c>
      <c r="S1235" s="487"/>
      <c r="T1235" s="487"/>
      <c r="U1235" s="41" t="s">
        <v>21</v>
      </c>
      <c r="V1235" s="60">
        <v>0.7</v>
      </c>
      <c r="W1235" s="37"/>
      <c r="X1235" s="7"/>
      <c r="Y1235" s="39"/>
      <c r="Z1235" s="213"/>
      <c r="AA1235" s="213"/>
      <c r="AB1235" s="213"/>
      <c r="AC1235" s="45">
        <f>ROUND(H1232*V1235,0)</f>
        <v>494</v>
      </c>
      <c r="AD1235" s="79"/>
    </row>
    <row r="1236" ht="16.5" customHeight="1">
      <c r="A1236" s="29">
        <v>61.0</v>
      </c>
      <c r="B1236" s="29">
        <v>2495.0</v>
      </c>
      <c r="C1236" s="518" t="s">
        <v>9198</v>
      </c>
      <c r="D1236" s="231"/>
      <c r="E1236" s="231"/>
      <c r="F1236" s="532"/>
      <c r="G1236" s="527"/>
      <c r="H1236" s="8"/>
      <c r="I1236" s="144"/>
      <c r="J1236" s="94"/>
      <c r="K1236" s="140"/>
      <c r="L1236" s="140"/>
      <c r="M1236" s="8"/>
      <c r="N1236" s="52"/>
      <c r="O1236" s="8"/>
      <c r="P1236" s="8"/>
      <c r="Q1236" s="8"/>
      <c r="R1236" s="482"/>
      <c r="U1236" s="83"/>
      <c r="V1236" s="528"/>
      <c r="W1236" s="227"/>
      <c r="X1236" s="22"/>
      <c r="Y1236" s="109"/>
      <c r="Z1236" s="213" t="s">
        <v>30</v>
      </c>
      <c r="AA1236" s="74">
        <v>5.0</v>
      </c>
      <c r="AB1236" s="522" t="s">
        <v>31</v>
      </c>
      <c r="AC1236" s="45">
        <f>ROUND(H1232*V1235,0)-AA1236</f>
        <v>489</v>
      </c>
      <c r="AD1236" s="79"/>
    </row>
    <row r="1237" ht="16.5" customHeight="1">
      <c r="A1237" s="29">
        <v>61.0</v>
      </c>
      <c r="B1237" s="29">
        <v>2496.0</v>
      </c>
      <c r="C1237" s="518" t="s">
        <v>9199</v>
      </c>
      <c r="D1237" s="389"/>
      <c r="E1237" s="231"/>
      <c r="F1237" s="543"/>
      <c r="G1237" s="113"/>
      <c r="H1237" s="8"/>
      <c r="I1237" s="144"/>
      <c r="J1237" s="94"/>
      <c r="K1237" s="140"/>
      <c r="L1237" s="140"/>
      <c r="M1237" s="8"/>
      <c r="N1237" s="52"/>
      <c r="O1237" s="8"/>
      <c r="P1237" s="8"/>
      <c r="Q1237" s="8"/>
      <c r="R1237" s="482"/>
      <c r="U1237" s="99"/>
      <c r="V1237" s="529"/>
      <c r="W1237" s="524" t="s">
        <v>20</v>
      </c>
      <c r="X1237" s="41" t="s">
        <v>21</v>
      </c>
      <c r="Y1237" s="86">
        <v>0.85</v>
      </c>
      <c r="Z1237" s="75"/>
      <c r="AA1237" s="213"/>
      <c r="AB1237" s="213"/>
      <c r="AC1237" s="45">
        <f>ROUND(ROUND(H1232*V1235,0)*Y1237,0)</f>
        <v>420</v>
      </c>
      <c r="AD1237" s="79"/>
    </row>
    <row r="1238" ht="16.5" customHeight="1">
      <c r="A1238" s="29">
        <v>61.0</v>
      </c>
      <c r="B1238" s="29">
        <v>2497.0</v>
      </c>
      <c r="C1238" s="518" t="s">
        <v>9200</v>
      </c>
      <c r="D1238" s="389"/>
      <c r="E1238" s="231"/>
      <c r="F1238" s="543"/>
      <c r="G1238" s="113"/>
      <c r="H1238" s="8"/>
      <c r="I1238" s="144"/>
      <c r="J1238" s="94"/>
      <c r="K1238" s="140"/>
      <c r="L1238" s="140"/>
      <c r="M1238" s="8"/>
      <c r="N1238" s="52"/>
      <c r="O1238" s="8"/>
      <c r="P1238" s="8"/>
      <c r="Q1238" s="8"/>
      <c r="R1238" s="530"/>
      <c r="S1238" s="531"/>
      <c r="T1238" s="24"/>
      <c r="U1238" s="24"/>
      <c r="V1238" s="26"/>
      <c r="W1238" s="484"/>
      <c r="X1238" s="56"/>
      <c r="Y1238" s="526"/>
      <c r="Z1238" s="213" t="s">
        <v>30</v>
      </c>
      <c r="AA1238" s="74">
        <v>5.0</v>
      </c>
      <c r="AB1238" s="522" t="s">
        <v>31</v>
      </c>
      <c r="AC1238" s="45">
        <f>ROUND(ROUND(H1232*V1235,0)*Y1237,0)-AA1238</f>
        <v>415</v>
      </c>
      <c r="AD1238" s="79"/>
    </row>
    <row r="1239" ht="16.5" customHeight="1">
      <c r="A1239" s="29">
        <v>61.0</v>
      </c>
      <c r="B1239" s="29">
        <v>2498.0</v>
      </c>
      <c r="C1239" s="518" t="s">
        <v>9201</v>
      </c>
      <c r="D1239" s="389"/>
      <c r="E1239" s="231"/>
      <c r="F1239" s="543"/>
      <c r="G1239" s="113"/>
      <c r="H1239" s="8"/>
      <c r="I1239" s="144"/>
      <c r="J1239" s="94"/>
      <c r="K1239" s="140"/>
      <c r="L1239" s="140"/>
      <c r="M1239" s="8"/>
      <c r="N1239" s="52"/>
      <c r="O1239" s="8"/>
      <c r="P1239" s="8"/>
      <c r="Q1239" s="54"/>
      <c r="R1239" s="102" t="s">
        <v>329</v>
      </c>
      <c r="S1239" s="487"/>
      <c r="T1239" s="487"/>
      <c r="U1239" s="83" t="s">
        <v>21</v>
      </c>
      <c r="V1239" s="528">
        <v>0.85</v>
      </c>
      <c r="W1239" s="37"/>
      <c r="X1239" s="7"/>
      <c r="Y1239" s="39"/>
      <c r="Z1239" s="213"/>
      <c r="AA1239" s="213"/>
      <c r="AB1239" s="213"/>
      <c r="AC1239" s="45">
        <f>ROUND(H1232*V1239,0)</f>
        <v>600</v>
      </c>
      <c r="AD1239" s="79"/>
    </row>
    <row r="1240" ht="16.5" customHeight="1">
      <c r="A1240" s="29">
        <v>61.0</v>
      </c>
      <c r="B1240" s="29">
        <v>2499.0</v>
      </c>
      <c r="C1240" s="518" t="s">
        <v>9202</v>
      </c>
      <c r="D1240" s="389"/>
      <c r="E1240" s="231"/>
      <c r="F1240" s="543"/>
      <c r="G1240" s="113"/>
      <c r="H1240" s="8"/>
      <c r="I1240" s="144"/>
      <c r="J1240" s="94"/>
      <c r="K1240" s="140"/>
      <c r="L1240" s="140"/>
      <c r="M1240" s="8"/>
      <c r="N1240" s="52"/>
      <c r="O1240" s="8"/>
      <c r="P1240" s="8"/>
      <c r="Q1240" s="8"/>
      <c r="R1240" s="482"/>
      <c r="U1240" s="83"/>
      <c r="V1240" s="528"/>
      <c r="W1240" s="227"/>
      <c r="X1240" s="22"/>
      <c r="Y1240" s="109"/>
      <c r="Z1240" s="213" t="s">
        <v>30</v>
      </c>
      <c r="AA1240" s="74">
        <v>5.0</v>
      </c>
      <c r="AB1240" s="522" t="s">
        <v>31</v>
      </c>
      <c r="AC1240" s="45">
        <f>ROUND(H1232*V1239,0)-AA1240</f>
        <v>595</v>
      </c>
      <c r="AD1240" s="79"/>
    </row>
    <row r="1241" ht="16.5" customHeight="1">
      <c r="A1241" s="29">
        <v>61.0</v>
      </c>
      <c r="B1241" s="29">
        <v>2500.0</v>
      </c>
      <c r="C1241" s="518" t="s">
        <v>9203</v>
      </c>
      <c r="D1241" s="389"/>
      <c r="E1241" s="231"/>
      <c r="F1241" s="532"/>
      <c r="G1241" s="527"/>
      <c r="H1241" s="527"/>
      <c r="I1241" s="532"/>
      <c r="J1241" s="94"/>
      <c r="K1241" s="140"/>
      <c r="L1241" s="140"/>
      <c r="M1241" s="8"/>
      <c r="N1241" s="52"/>
      <c r="O1241" s="8"/>
      <c r="P1241" s="8"/>
      <c r="Q1241" s="8"/>
      <c r="R1241" s="482"/>
      <c r="U1241" s="99"/>
      <c r="V1241" s="529"/>
      <c r="W1241" s="524" t="s">
        <v>20</v>
      </c>
      <c r="X1241" s="41" t="s">
        <v>21</v>
      </c>
      <c r="Y1241" s="86">
        <v>0.85</v>
      </c>
      <c r="Z1241" s="75"/>
      <c r="AA1241" s="213"/>
      <c r="AB1241" s="213"/>
      <c r="AC1241" s="45">
        <f>ROUND(ROUND(H1232*V1239,0)*Y1241,0)</f>
        <v>510</v>
      </c>
      <c r="AD1241" s="79"/>
    </row>
    <row r="1242" ht="16.5" customHeight="1">
      <c r="A1242" s="29">
        <v>61.0</v>
      </c>
      <c r="B1242" s="29">
        <v>2501.0</v>
      </c>
      <c r="C1242" s="518" t="s">
        <v>9204</v>
      </c>
      <c r="D1242" s="389"/>
      <c r="E1242" s="231"/>
      <c r="F1242" s="532"/>
      <c r="G1242" s="527"/>
      <c r="H1242" s="527"/>
      <c r="I1242" s="532"/>
      <c r="J1242" s="94"/>
      <c r="K1242" s="140"/>
      <c r="L1242" s="140"/>
      <c r="M1242" s="8"/>
      <c r="N1242" s="227"/>
      <c r="O1242" s="22"/>
      <c r="P1242" s="22"/>
      <c r="Q1242" s="22"/>
      <c r="R1242" s="484"/>
      <c r="S1242" s="232"/>
      <c r="T1242" s="232"/>
      <c r="U1242" s="24"/>
      <c r="V1242" s="26"/>
      <c r="W1242" s="484"/>
      <c r="X1242" s="56"/>
      <c r="Y1242" s="526"/>
      <c r="Z1242" s="213" t="s">
        <v>30</v>
      </c>
      <c r="AA1242" s="74">
        <v>5.0</v>
      </c>
      <c r="AB1242" s="522" t="s">
        <v>31</v>
      </c>
      <c r="AC1242" s="45">
        <f>ROUND(ROUND(H1232*V1239,0)*Y1241,0)-AA1242</f>
        <v>505</v>
      </c>
      <c r="AD1242" s="79"/>
    </row>
    <row r="1243" ht="16.5" customHeight="1">
      <c r="A1243" s="29">
        <v>61.0</v>
      </c>
      <c r="B1243" s="29">
        <v>2502.0</v>
      </c>
      <c r="C1243" s="518" t="s">
        <v>9205</v>
      </c>
      <c r="D1243" s="389"/>
      <c r="E1243" s="389"/>
      <c r="F1243" s="532"/>
      <c r="G1243" s="527"/>
      <c r="H1243" s="527"/>
      <c r="I1243" s="532"/>
      <c r="J1243" s="94"/>
      <c r="K1243" s="140"/>
      <c r="L1243" s="140"/>
      <c r="M1243" s="8"/>
      <c r="N1243" s="206" t="s">
        <v>23</v>
      </c>
      <c r="O1243" s="102" t="s">
        <v>24</v>
      </c>
      <c r="P1243" s="533"/>
      <c r="Q1243" s="533"/>
      <c r="R1243" s="520"/>
      <c r="S1243" s="38"/>
      <c r="T1243" s="38"/>
      <c r="U1243" s="6"/>
      <c r="V1243" s="7"/>
      <c r="W1243" s="37"/>
      <c r="X1243" s="7"/>
      <c r="Y1243" s="39"/>
      <c r="Z1243" s="213"/>
      <c r="AA1243" s="213"/>
      <c r="AB1243" s="213"/>
      <c r="AC1243" s="45">
        <f>ROUND(H1232*Q1244,0)</f>
        <v>494</v>
      </c>
      <c r="AD1243" s="79"/>
    </row>
    <row r="1244" ht="16.5" customHeight="1">
      <c r="A1244" s="29">
        <v>61.0</v>
      </c>
      <c r="B1244" s="29">
        <v>2503.0</v>
      </c>
      <c r="C1244" s="518" t="s">
        <v>9206</v>
      </c>
      <c r="D1244" s="389"/>
      <c r="E1244" s="389"/>
      <c r="F1244" s="532"/>
      <c r="G1244" s="527"/>
      <c r="H1244" s="527"/>
      <c r="I1244" s="532"/>
      <c r="J1244" s="94"/>
      <c r="K1244" s="140"/>
      <c r="L1244" s="140"/>
      <c r="M1244" s="8"/>
      <c r="N1244" s="481"/>
      <c r="O1244" s="482"/>
      <c r="P1244" s="83" t="s">
        <v>21</v>
      </c>
      <c r="Q1244" s="528">
        <v>0.7</v>
      </c>
      <c r="R1244" s="521"/>
      <c r="S1244" s="53"/>
      <c r="T1244" s="53"/>
      <c r="U1244" s="14"/>
      <c r="V1244" s="8"/>
      <c r="W1244" s="52"/>
      <c r="X1244" s="8"/>
      <c r="Y1244" s="109"/>
      <c r="Z1244" s="213" t="s">
        <v>30</v>
      </c>
      <c r="AA1244" s="74">
        <v>5.0</v>
      </c>
      <c r="AB1244" s="522" t="s">
        <v>31</v>
      </c>
      <c r="AC1244" s="45">
        <f>ROUND(H1232*Q1244,0)-AA1244</f>
        <v>489</v>
      </c>
      <c r="AD1244" s="79"/>
    </row>
    <row r="1245" ht="16.5" customHeight="1">
      <c r="A1245" s="29">
        <v>61.0</v>
      </c>
      <c r="B1245" s="29">
        <v>2504.0</v>
      </c>
      <c r="C1245" s="518" t="s">
        <v>9207</v>
      </c>
      <c r="D1245" s="389"/>
      <c r="E1245" s="389"/>
      <c r="F1245" s="532"/>
      <c r="G1245" s="527"/>
      <c r="H1245" s="527"/>
      <c r="I1245" s="532"/>
      <c r="J1245" s="94"/>
      <c r="K1245" s="140"/>
      <c r="L1245" s="140"/>
      <c r="M1245" s="8"/>
      <c r="N1245" s="481"/>
      <c r="O1245" s="482"/>
      <c r="P1245" s="14"/>
      <c r="Q1245" s="14"/>
      <c r="R1245" s="521"/>
      <c r="S1245" s="53"/>
      <c r="T1245" s="53"/>
      <c r="U1245" s="14"/>
      <c r="V1245" s="54"/>
      <c r="W1245" s="524" t="s">
        <v>20</v>
      </c>
      <c r="X1245" s="41" t="s">
        <v>21</v>
      </c>
      <c r="Y1245" s="86">
        <v>0.85</v>
      </c>
      <c r="Z1245" s="75"/>
      <c r="AA1245" s="213"/>
      <c r="AB1245" s="213"/>
      <c r="AC1245" s="45">
        <f>ROUND(ROUND(H1232*Q1244,0)*Y1245,0)</f>
        <v>420</v>
      </c>
      <c r="AD1245" s="79"/>
    </row>
    <row r="1246" ht="16.5" customHeight="1">
      <c r="A1246" s="29">
        <v>61.0</v>
      </c>
      <c r="B1246" s="29">
        <v>2505.0</v>
      </c>
      <c r="C1246" s="518" t="s">
        <v>9208</v>
      </c>
      <c r="D1246" s="389"/>
      <c r="E1246" s="389"/>
      <c r="F1246" s="532"/>
      <c r="G1246" s="527"/>
      <c r="H1246" s="527"/>
      <c r="I1246" s="532"/>
      <c r="J1246" s="94"/>
      <c r="K1246" s="140"/>
      <c r="L1246" s="140"/>
      <c r="M1246" s="8"/>
      <c r="N1246" s="535"/>
      <c r="O1246" s="14"/>
      <c r="P1246" s="83"/>
      <c r="Q1246" s="83"/>
      <c r="R1246" s="525"/>
      <c r="S1246" s="180"/>
      <c r="T1246" s="180"/>
      <c r="U1246" s="21"/>
      <c r="V1246" s="109"/>
      <c r="W1246" s="484"/>
      <c r="X1246" s="56"/>
      <c r="Y1246" s="526"/>
      <c r="Z1246" s="213" t="s">
        <v>30</v>
      </c>
      <c r="AA1246" s="74">
        <v>5.0</v>
      </c>
      <c r="AB1246" s="522" t="s">
        <v>31</v>
      </c>
      <c r="AC1246" s="45">
        <f>ROUND(ROUND(H1232*Q1244,0)*Y1245,0)-AA1246</f>
        <v>415</v>
      </c>
      <c r="AD1246" s="79"/>
    </row>
    <row r="1247" ht="16.5" customHeight="1">
      <c r="A1247" s="29">
        <v>61.0</v>
      </c>
      <c r="B1247" s="29">
        <v>2506.0</v>
      </c>
      <c r="C1247" s="518" t="s">
        <v>9209</v>
      </c>
      <c r="D1247" s="389"/>
      <c r="E1247" s="389"/>
      <c r="F1247" s="532"/>
      <c r="G1247" s="527"/>
      <c r="H1247" s="527"/>
      <c r="I1247" s="532"/>
      <c r="J1247" s="94"/>
      <c r="K1247" s="140"/>
      <c r="L1247" s="140"/>
      <c r="M1247" s="8"/>
      <c r="N1247" s="536"/>
      <c r="O1247" s="14"/>
      <c r="P1247" s="14"/>
      <c r="Q1247" s="14"/>
      <c r="R1247" s="102" t="s">
        <v>326</v>
      </c>
      <c r="S1247" s="487"/>
      <c r="T1247" s="487"/>
      <c r="U1247" s="41" t="s">
        <v>21</v>
      </c>
      <c r="V1247" s="60">
        <v>0.7</v>
      </c>
      <c r="W1247" s="37"/>
      <c r="X1247" s="7"/>
      <c r="Y1247" s="39"/>
      <c r="Z1247" s="213"/>
      <c r="AA1247" s="213"/>
      <c r="AB1247" s="213"/>
      <c r="AC1247" s="45">
        <f>ROUND(ROUND(H1232*Q1244,0)*V1247,0)</f>
        <v>346</v>
      </c>
      <c r="AD1247" s="79"/>
    </row>
    <row r="1248" ht="16.5" customHeight="1">
      <c r="A1248" s="29">
        <v>61.0</v>
      </c>
      <c r="B1248" s="29">
        <v>2507.0</v>
      </c>
      <c r="C1248" s="518" t="s">
        <v>9210</v>
      </c>
      <c r="D1248" s="389"/>
      <c r="E1248" s="389"/>
      <c r="F1248" s="532"/>
      <c r="G1248" s="527"/>
      <c r="H1248" s="527"/>
      <c r="I1248" s="532"/>
      <c r="J1248" s="94"/>
      <c r="K1248" s="140"/>
      <c r="L1248" s="140"/>
      <c r="M1248" s="8"/>
      <c r="N1248" s="536"/>
      <c r="O1248" s="14"/>
      <c r="P1248" s="14"/>
      <c r="Q1248" s="14"/>
      <c r="R1248" s="482"/>
      <c r="U1248" s="83"/>
      <c r="V1248" s="528"/>
      <c r="W1248" s="227"/>
      <c r="X1248" s="22"/>
      <c r="Y1248" s="109"/>
      <c r="Z1248" s="213" t="s">
        <v>30</v>
      </c>
      <c r="AA1248" s="74">
        <v>5.0</v>
      </c>
      <c r="AB1248" s="522" t="s">
        <v>31</v>
      </c>
      <c r="AC1248" s="45">
        <f>ROUND(ROUND(H1232*Q1244,0)*V1247,0)-AA1248</f>
        <v>341</v>
      </c>
      <c r="AD1248" s="79"/>
    </row>
    <row r="1249" ht="16.5" customHeight="1">
      <c r="A1249" s="29">
        <v>61.0</v>
      </c>
      <c r="B1249" s="29">
        <v>2508.0</v>
      </c>
      <c r="C1249" s="518" t="s">
        <v>9211</v>
      </c>
      <c r="D1249" s="389"/>
      <c r="E1249" s="389"/>
      <c r="F1249" s="532"/>
      <c r="G1249" s="527"/>
      <c r="H1249" s="527"/>
      <c r="I1249" s="532"/>
      <c r="J1249" s="94"/>
      <c r="K1249" s="140"/>
      <c r="L1249" s="140"/>
      <c r="M1249" s="8"/>
      <c r="N1249" s="254"/>
      <c r="O1249" s="83"/>
      <c r="P1249" s="83"/>
      <c r="R1249" s="482"/>
      <c r="U1249" s="99"/>
      <c r="V1249" s="529"/>
      <c r="W1249" s="524" t="s">
        <v>20</v>
      </c>
      <c r="X1249" s="41" t="s">
        <v>21</v>
      </c>
      <c r="Y1249" s="86">
        <v>0.85</v>
      </c>
      <c r="Z1249" s="75"/>
      <c r="AA1249" s="213"/>
      <c r="AB1249" s="213"/>
      <c r="AC1249" s="45">
        <f>ROUND(ROUND(ROUND(H1232*Q1244,0)*V1247,0)*Y1249,0)</f>
        <v>294</v>
      </c>
      <c r="AD1249" s="79"/>
    </row>
    <row r="1250" ht="16.5" customHeight="1">
      <c r="A1250" s="29">
        <v>61.0</v>
      </c>
      <c r="B1250" s="29">
        <v>2509.0</v>
      </c>
      <c r="C1250" s="518" t="s">
        <v>9212</v>
      </c>
      <c r="D1250" s="389"/>
      <c r="E1250" s="389"/>
      <c r="F1250" s="532"/>
      <c r="G1250" s="527"/>
      <c r="H1250" s="527"/>
      <c r="I1250" s="532"/>
      <c r="J1250" s="94"/>
      <c r="K1250" s="140"/>
      <c r="L1250" s="140"/>
      <c r="M1250" s="8"/>
      <c r="N1250" s="254"/>
      <c r="O1250" s="83"/>
      <c r="P1250" s="83"/>
      <c r="Q1250" s="83"/>
      <c r="R1250" s="530"/>
      <c r="S1250" s="531"/>
      <c r="T1250" s="24"/>
      <c r="U1250" s="24"/>
      <c r="V1250" s="26"/>
      <c r="W1250" s="484"/>
      <c r="X1250" s="56"/>
      <c r="Y1250" s="526"/>
      <c r="Z1250" s="213" t="s">
        <v>30</v>
      </c>
      <c r="AA1250" s="74">
        <v>5.0</v>
      </c>
      <c r="AB1250" s="522" t="s">
        <v>31</v>
      </c>
      <c r="AC1250" s="45">
        <f>ROUND(ROUND(ROUND(H1232*Q1244,0)*V1247,0)*Y1249,0)-AA1250</f>
        <v>289</v>
      </c>
      <c r="AD1250" s="79"/>
    </row>
    <row r="1251" ht="16.5" customHeight="1">
      <c r="A1251" s="29">
        <v>61.0</v>
      </c>
      <c r="B1251" s="29">
        <v>2510.0</v>
      </c>
      <c r="C1251" s="518" t="s">
        <v>9213</v>
      </c>
      <c r="D1251" s="389"/>
      <c r="E1251" s="389"/>
      <c r="F1251" s="532"/>
      <c r="G1251" s="527"/>
      <c r="H1251" s="527"/>
      <c r="I1251" s="532"/>
      <c r="J1251" s="94"/>
      <c r="K1251" s="140"/>
      <c r="L1251" s="140"/>
      <c r="M1251" s="8"/>
      <c r="N1251" s="536"/>
      <c r="O1251" s="83"/>
      <c r="P1251" s="528"/>
      <c r="Q1251" s="486"/>
      <c r="R1251" s="102" t="s">
        <v>329</v>
      </c>
      <c r="S1251" s="487"/>
      <c r="T1251" s="487"/>
      <c r="U1251" s="83" t="s">
        <v>21</v>
      </c>
      <c r="V1251" s="528">
        <v>0.85</v>
      </c>
      <c r="W1251" s="37"/>
      <c r="X1251" s="7"/>
      <c r="Y1251" s="39"/>
      <c r="Z1251" s="213"/>
      <c r="AA1251" s="213"/>
      <c r="AB1251" s="213"/>
      <c r="AC1251" s="45">
        <f>ROUND(ROUND(H1232*Q1244,0)*V1251,0)</f>
        <v>420</v>
      </c>
      <c r="AD1251" s="79"/>
    </row>
    <row r="1252" ht="16.5" customHeight="1">
      <c r="A1252" s="29">
        <v>61.0</v>
      </c>
      <c r="B1252" s="29">
        <v>2511.0</v>
      </c>
      <c r="C1252" s="518" t="s">
        <v>9214</v>
      </c>
      <c r="D1252" s="389"/>
      <c r="E1252" s="389"/>
      <c r="F1252" s="532"/>
      <c r="G1252" s="527"/>
      <c r="H1252" s="527"/>
      <c r="I1252" s="532"/>
      <c r="J1252" s="94"/>
      <c r="K1252" s="140"/>
      <c r="L1252" s="140"/>
      <c r="M1252" s="8"/>
      <c r="N1252" s="536"/>
      <c r="O1252" s="83"/>
      <c r="P1252" s="528"/>
      <c r="Q1252" s="528"/>
      <c r="R1252" s="482"/>
      <c r="U1252" s="83"/>
      <c r="V1252" s="528"/>
      <c r="W1252" s="227"/>
      <c r="X1252" s="22"/>
      <c r="Y1252" s="109"/>
      <c r="Z1252" s="213" t="s">
        <v>30</v>
      </c>
      <c r="AA1252" s="74">
        <v>5.0</v>
      </c>
      <c r="AB1252" s="522" t="s">
        <v>31</v>
      </c>
      <c r="AC1252" s="45">
        <f>ROUND(ROUND(H1232*Q1244,0)*V1251,0)-AA1252</f>
        <v>415</v>
      </c>
      <c r="AD1252" s="79"/>
    </row>
    <row r="1253" ht="16.5" customHeight="1">
      <c r="A1253" s="29">
        <v>61.0</v>
      </c>
      <c r="B1253" s="29">
        <v>2512.0</v>
      </c>
      <c r="C1253" s="518" t="s">
        <v>9215</v>
      </c>
      <c r="D1253" s="389"/>
      <c r="E1253" s="389"/>
      <c r="F1253" s="532"/>
      <c r="G1253" s="527"/>
      <c r="H1253" s="527"/>
      <c r="I1253" s="532"/>
      <c r="J1253" s="94"/>
      <c r="K1253" s="140"/>
      <c r="L1253" s="140"/>
      <c r="M1253" s="8"/>
      <c r="N1253" s="254"/>
      <c r="O1253" s="83"/>
      <c r="P1253" s="528"/>
      <c r="Q1253" s="528"/>
      <c r="R1253" s="482"/>
      <c r="U1253" s="99"/>
      <c r="V1253" s="529"/>
      <c r="W1253" s="524" t="s">
        <v>20</v>
      </c>
      <c r="X1253" s="41" t="s">
        <v>21</v>
      </c>
      <c r="Y1253" s="86">
        <v>0.85</v>
      </c>
      <c r="Z1253" s="75"/>
      <c r="AA1253" s="213"/>
      <c r="AB1253" s="213"/>
      <c r="AC1253" s="45">
        <f>ROUND(ROUND(ROUND(H1232*Q1244,0)*V1251,0)*Y1253,0)</f>
        <v>357</v>
      </c>
      <c r="AD1253" s="79"/>
    </row>
    <row r="1254" ht="16.5" customHeight="1">
      <c r="A1254" s="29">
        <v>61.0</v>
      </c>
      <c r="B1254" s="29">
        <v>2513.0</v>
      </c>
      <c r="C1254" s="518" t="s">
        <v>9216</v>
      </c>
      <c r="D1254" s="389"/>
      <c r="E1254" s="389"/>
      <c r="F1254" s="532"/>
      <c r="G1254" s="527"/>
      <c r="H1254" s="527"/>
      <c r="I1254" s="532"/>
      <c r="J1254" s="94"/>
      <c r="K1254" s="140"/>
      <c r="L1254" s="140"/>
      <c r="M1254" s="8"/>
      <c r="N1254" s="536"/>
      <c r="O1254" s="55"/>
      <c r="P1254" s="56"/>
      <c r="Q1254" s="141"/>
      <c r="R1254" s="484"/>
      <c r="S1254" s="232"/>
      <c r="T1254" s="232"/>
      <c r="U1254" s="24"/>
      <c r="V1254" s="26"/>
      <c r="W1254" s="484"/>
      <c r="X1254" s="56"/>
      <c r="Y1254" s="526"/>
      <c r="Z1254" s="213" t="s">
        <v>30</v>
      </c>
      <c r="AA1254" s="74">
        <v>5.0</v>
      </c>
      <c r="AB1254" s="522" t="s">
        <v>31</v>
      </c>
      <c r="AC1254" s="45">
        <f>ROUND(ROUND(ROUND(H1232*Q1244,0)*V1251,0)*Y1253,0)-AA1254</f>
        <v>352</v>
      </c>
      <c r="AD1254" s="79"/>
    </row>
    <row r="1255" ht="16.5" customHeight="1">
      <c r="A1255" s="29">
        <v>61.0</v>
      </c>
      <c r="B1255" s="29">
        <v>2514.0</v>
      </c>
      <c r="C1255" s="518" t="s">
        <v>9217</v>
      </c>
      <c r="D1255" s="389"/>
      <c r="E1255" s="389"/>
      <c r="F1255" s="532"/>
      <c r="G1255" s="527"/>
      <c r="H1255" s="527"/>
      <c r="I1255" s="532"/>
      <c r="J1255" s="94"/>
      <c r="K1255" s="140"/>
      <c r="L1255" s="140"/>
      <c r="M1255" s="8"/>
      <c r="N1255" s="536"/>
      <c r="O1255" s="102" t="s">
        <v>27</v>
      </c>
      <c r="P1255" s="533"/>
      <c r="Q1255" s="533"/>
      <c r="R1255" s="520"/>
      <c r="S1255" s="38"/>
      <c r="T1255" s="99"/>
      <c r="U1255" s="38"/>
      <c r="V1255" s="6"/>
      <c r="W1255" s="37"/>
      <c r="X1255" s="7"/>
      <c r="Y1255" s="39"/>
      <c r="Z1255" s="213"/>
      <c r="AA1255" s="213"/>
      <c r="AB1255" s="213"/>
      <c r="AC1255" s="45">
        <f>ROUND(H1232*Q1256,0)</f>
        <v>353</v>
      </c>
      <c r="AD1255" s="79"/>
    </row>
    <row r="1256" ht="16.5" customHeight="1">
      <c r="A1256" s="29">
        <v>61.0</v>
      </c>
      <c r="B1256" s="29">
        <v>2515.0</v>
      </c>
      <c r="C1256" s="518" t="s">
        <v>9218</v>
      </c>
      <c r="D1256" s="389"/>
      <c r="E1256" s="389"/>
      <c r="F1256" s="532"/>
      <c r="G1256" s="527"/>
      <c r="H1256" s="527"/>
      <c r="I1256" s="532"/>
      <c r="J1256" s="94"/>
      <c r="K1256" s="140"/>
      <c r="L1256" s="140"/>
      <c r="M1256" s="8"/>
      <c r="N1256" s="535"/>
      <c r="O1256" s="482"/>
      <c r="P1256" s="83" t="s">
        <v>21</v>
      </c>
      <c r="Q1256" s="528">
        <v>0.5</v>
      </c>
      <c r="R1256" s="521"/>
      <c r="S1256" s="53"/>
      <c r="T1256" s="99"/>
      <c r="U1256" s="53"/>
      <c r="V1256" s="14"/>
      <c r="W1256" s="52"/>
      <c r="X1256" s="8"/>
      <c r="Y1256" s="109"/>
      <c r="Z1256" s="213" t="s">
        <v>30</v>
      </c>
      <c r="AA1256" s="74">
        <v>5.0</v>
      </c>
      <c r="AB1256" s="522" t="s">
        <v>31</v>
      </c>
      <c r="AC1256" s="45">
        <f>ROUND(H1232*Q1256,0)-AA1256</f>
        <v>348</v>
      </c>
      <c r="AD1256" s="79"/>
    </row>
    <row r="1257" ht="16.5" customHeight="1">
      <c r="A1257" s="29">
        <v>61.0</v>
      </c>
      <c r="B1257" s="29">
        <v>2516.0</v>
      </c>
      <c r="C1257" s="518" t="s">
        <v>9219</v>
      </c>
      <c r="D1257" s="389"/>
      <c r="E1257" s="389"/>
      <c r="F1257" s="532"/>
      <c r="G1257" s="527"/>
      <c r="H1257" s="527"/>
      <c r="I1257" s="532"/>
      <c r="J1257" s="94"/>
      <c r="K1257" s="140"/>
      <c r="L1257" s="140"/>
      <c r="M1257" s="8"/>
      <c r="N1257" s="535"/>
      <c r="O1257" s="482"/>
      <c r="P1257" s="14"/>
      <c r="Q1257" s="14"/>
      <c r="R1257" s="521"/>
      <c r="S1257" s="53"/>
      <c r="T1257" s="99"/>
      <c r="U1257" s="53"/>
      <c r="V1257" s="14"/>
      <c r="W1257" s="524" t="s">
        <v>20</v>
      </c>
      <c r="X1257" s="41" t="s">
        <v>21</v>
      </c>
      <c r="Y1257" s="86">
        <v>0.85</v>
      </c>
      <c r="Z1257" s="75"/>
      <c r="AA1257" s="213"/>
      <c r="AB1257" s="213"/>
      <c r="AC1257" s="45">
        <f>ROUND(ROUND(H1232*Q1256,0)*Y1257,0)</f>
        <v>300</v>
      </c>
      <c r="AD1257" s="79"/>
    </row>
    <row r="1258" ht="16.5" customHeight="1">
      <c r="A1258" s="29">
        <v>61.0</v>
      </c>
      <c r="B1258" s="29">
        <v>2517.0</v>
      </c>
      <c r="C1258" s="518" t="s">
        <v>9220</v>
      </c>
      <c r="D1258" s="389"/>
      <c r="E1258" s="389"/>
      <c r="F1258" s="532"/>
      <c r="G1258" s="527"/>
      <c r="H1258" s="527"/>
      <c r="I1258" s="532"/>
      <c r="J1258" s="94"/>
      <c r="K1258" s="140"/>
      <c r="L1258" s="140"/>
      <c r="M1258" s="8"/>
      <c r="N1258" s="535"/>
      <c r="O1258" s="14"/>
      <c r="P1258" s="83"/>
      <c r="Q1258" s="83"/>
      <c r="R1258" s="525"/>
      <c r="S1258" s="180"/>
      <c r="T1258" s="24"/>
      <c r="U1258" s="180"/>
      <c r="V1258" s="21"/>
      <c r="W1258" s="484"/>
      <c r="X1258" s="56"/>
      <c r="Y1258" s="526"/>
      <c r="Z1258" s="213" t="s">
        <v>30</v>
      </c>
      <c r="AA1258" s="74">
        <v>5.0</v>
      </c>
      <c r="AB1258" s="522" t="s">
        <v>31</v>
      </c>
      <c r="AC1258" s="45">
        <f>ROUND(ROUND(H1232*Q1256,0)*Y1257,0)-AA1258</f>
        <v>295</v>
      </c>
      <c r="AD1258" s="79"/>
    </row>
    <row r="1259" ht="16.5" customHeight="1">
      <c r="A1259" s="29">
        <v>61.0</v>
      </c>
      <c r="B1259" s="29">
        <v>2518.0</v>
      </c>
      <c r="C1259" s="518" t="s">
        <v>9221</v>
      </c>
      <c r="D1259" s="389"/>
      <c r="E1259" s="389"/>
      <c r="F1259" s="532"/>
      <c r="G1259" s="527"/>
      <c r="H1259" s="527"/>
      <c r="I1259" s="532"/>
      <c r="J1259" s="94"/>
      <c r="K1259" s="140"/>
      <c r="L1259" s="140"/>
      <c r="M1259" s="8"/>
      <c r="N1259" s="536"/>
      <c r="O1259" s="14"/>
      <c r="P1259" s="14"/>
      <c r="Q1259" s="14"/>
      <c r="R1259" s="102" t="s">
        <v>326</v>
      </c>
      <c r="S1259" s="487"/>
      <c r="T1259" s="487"/>
      <c r="U1259" s="41" t="s">
        <v>21</v>
      </c>
      <c r="V1259" s="60">
        <v>0.7</v>
      </c>
      <c r="W1259" s="37"/>
      <c r="X1259" s="7"/>
      <c r="Y1259" s="39"/>
      <c r="Z1259" s="213"/>
      <c r="AA1259" s="213"/>
      <c r="AB1259" s="213"/>
      <c r="AC1259" s="45">
        <f>ROUND(ROUND(H1232*Q1256,0)*V1259,0)</f>
        <v>247</v>
      </c>
      <c r="AD1259" s="79"/>
    </row>
    <row r="1260" ht="16.5" customHeight="1">
      <c r="A1260" s="29">
        <v>61.0</v>
      </c>
      <c r="B1260" s="29">
        <v>2519.0</v>
      </c>
      <c r="C1260" s="518" t="s">
        <v>9222</v>
      </c>
      <c r="D1260" s="389"/>
      <c r="E1260" s="389"/>
      <c r="F1260" s="532"/>
      <c r="G1260" s="527"/>
      <c r="H1260" s="527"/>
      <c r="I1260" s="532"/>
      <c r="J1260" s="94"/>
      <c r="K1260" s="140"/>
      <c r="L1260" s="140"/>
      <c r="M1260" s="8"/>
      <c r="N1260" s="536"/>
      <c r="O1260" s="14"/>
      <c r="P1260" s="14"/>
      <c r="Q1260" s="14"/>
      <c r="R1260" s="482"/>
      <c r="U1260" s="83"/>
      <c r="V1260" s="528"/>
      <c r="W1260" s="227"/>
      <c r="X1260" s="22"/>
      <c r="Y1260" s="109"/>
      <c r="Z1260" s="213" t="s">
        <v>30</v>
      </c>
      <c r="AA1260" s="74">
        <v>5.0</v>
      </c>
      <c r="AB1260" s="522" t="s">
        <v>31</v>
      </c>
      <c r="AC1260" s="45">
        <f>ROUND(ROUND(H1232*Q1256,0)*V1259,0)-AA1260</f>
        <v>242</v>
      </c>
      <c r="AD1260" s="79"/>
    </row>
    <row r="1261" ht="16.5" customHeight="1">
      <c r="A1261" s="29">
        <v>61.0</v>
      </c>
      <c r="B1261" s="29">
        <v>2520.0</v>
      </c>
      <c r="C1261" s="518" t="s">
        <v>9223</v>
      </c>
      <c r="D1261" s="389"/>
      <c r="E1261" s="389"/>
      <c r="F1261" s="532"/>
      <c r="G1261" s="527"/>
      <c r="H1261" s="527"/>
      <c r="I1261" s="532"/>
      <c r="J1261" s="94"/>
      <c r="K1261" s="140"/>
      <c r="L1261" s="140"/>
      <c r="M1261" s="8"/>
      <c r="N1261" s="254"/>
      <c r="O1261" s="83"/>
      <c r="P1261" s="83"/>
      <c r="R1261" s="482"/>
      <c r="U1261" s="99"/>
      <c r="V1261" s="529"/>
      <c r="W1261" s="524" t="s">
        <v>20</v>
      </c>
      <c r="X1261" s="41" t="s">
        <v>21</v>
      </c>
      <c r="Y1261" s="86">
        <v>0.85</v>
      </c>
      <c r="Z1261" s="75"/>
      <c r="AA1261" s="213"/>
      <c r="AB1261" s="213"/>
      <c r="AC1261" s="45">
        <f>ROUND(ROUND(ROUND(H1232*Q1256,0)*V1259,0)*Y1261,0)</f>
        <v>210</v>
      </c>
      <c r="AD1261" s="79"/>
    </row>
    <row r="1262" ht="16.5" customHeight="1">
      <c r="A1262" s="29">
        <v>61.0</v>
      </c>
      <c r="B1262" s="29">
        <v>2521.0</v>
      </c>
      <c r="C1262" s="518" t="s">
        <v>9224</v>
      </c>
      <c r="D1262" s="389"/>
      <c r="E1262" s="389"/>
      <c r="F1262" s="532"/>
      <c r="G1262" s="527"/>
      <c r="H1262" s="527"/>
      <c r="I1262" s="532"/>
      <c r="J1262" s="94"/>
      <c r="K1262" s="140"/>
      <c r="L1262" s="140"/>
      <c r="M1262" s="8"/>
      <c r="N1262" s="254"/>
      <c r="O1262" s="83"/>
      <c r="P1262" s="83"/>
      <c r="Q1262" s="83"/>
      <c r="R1262" s="530"/>
      <c r="S1262" s="531"/>
      <c r="T1262" s="24"/>
      <c r="U1262" s="24"/>
      <c r="V1262" s="26"/>
      <c r="W1262" s="484"/>
      <c r="X1262" s="56"/>
      <c r="Y1262" s="526"/>
      <c r="Z1262" s="213" t="s">
        <v>30</v>
      </c>
      <c r="AA1262" s="74">
        <v>5.0</v>
      </c>
      <c r="AB1262" s="522" t="s">
        <v>31</v>
      </c>
      <c r="AC1262" s="45">
        <f>ROUND(ROUND(ROUND(H1232*Q1256,0)*V1259,0)*Y1261,0)-AA1262</f>
        <v>205</v>
      </c>
      <c r="AD1262" s="79"/>
    </row>
    <row r="1263" ht="16.5" customHeight="1">
      <c r="A1263" s="29">
        <v>61.0</v>
      </c>
      <c r="B1263" s="29">
        <v>2522.0</v>
      </c>
      <c r="C1263" s="518" t="s">
        <v>9225</v>
      </c>
      <c r="D1263" s="389"/>
      <c r="E1263" s="389"/>
      <c r="F1263" s="532"/>
      <c r="G1263" s="527"/>
      <c r="H1263" s="527"/>
      <c r="I1263" s="532"/>
      <c r="J1263" s="94"/>
      <c r="K1263" s="140"/>
      <c r="L1263" s="140"/>
      <c r="M1263" s="8"/>
      <c r="N1263" s="536"/>
      <c r="O1263" s="83"/>
      <c r="P1263" s="528"/>
      <c r="Q1263" s="486"/>
      <c r="R1263" s="102" t="s">
        <v>329</v>
      </c>
      <c r="S1263" s="487"/>
      <c r="T1263" s="487"/>
      <c r="U1263" s="83" t="s">
        <v>21</v>
      </c>
      <c r="V1263" s="528">
        <v>0.85</v>
      </c>
      <c r="W1263" s="37"/>
      <c r="X1263" s="7"/>
      <c r="Y1263" s="39"/>
      <c r="Z1263" s="213"/>
      <c r="AA1263" s="213"/>
      <c r="AB1263" s="213"/>
      <c r="AC1263" s="45">
        <f>ROUND(ROUND(H1232*Q1256,0)*V1263,0)</f>
        <v>300</v>
      </c>
      <c r="AD1263" s="79"/>
    </row>
    <row r="1264" ht="16.5" customHeight="1">
      <c r="A1264" s="29">
        <v>61.0</v>
      </c>
      <c r="B1264" s="29">
        <v>2523.0</v>
      </c>
      <c r="C1264" s="518" t="s">
        <v>9226</v>
      </c>
      <c r="D1264" s="389"/>
      <c r="E1264" s="389"/>
      <c r="F1264" s="532"/>
      <c r="G1264" s="527"/>
      <c r="H1264" s="527"/>
      <c r="I1264" s="532"/>
      <c r="J1264" s="94"/>
      <c r="K1264" s="140"/>
      <c r="L1264" s="140"/>
      <c r="M1264" s="8"/>
      <c r="N1264" s="536"/>
      <c r="O1264" s="83"/>
      <c r="P1264" s="528"/>
      <c r="Q1264" s="528"/>
      <c r="R1264" s="482"/>
      <c r="U1264" s="83"/>
      <c r="V1264" s="528"/>
      <c r="W1264" s="227"/>
      <c r="X1264" s="22"/>
      <c r="Y1264" s="109"/>
      <c r="Z1264" s="213" t="s">
        <v>30</v>
      </c>
      <c r="AA1264" s="74">
        <v>5.0</v>
      </c>
      <c r="AB1264" s="522" t="s">
        <v>31</v>
      </c>
      <c r="AC1264" s="45">
        <f>ROUND(ROUND(H1232*Q1256,0)*V1263,0)-AA1264</f>
        <v>295</v>
      </c>
      <c r="AD1264" s="79"/>
    </row>
    <row r="1265" ht="16.5" customHeight="1">
      <c r="A1265" s="29">
        <v>61.0</v>
      </c>
      <c r="B1265" s="29">
        <v>2524.0</v>
      </c>
      <c r="C1265" s="518" t="s">
        <v>9227</v>
      </c>
      <c r="D1265" s="389"/>
      <c r="E1265" s="389"/>
      <c r="F1265" s="532"/>
      <c r="G1265" s="527"/>
      <c r="H1265" s="527"/>
      <c r="I1265" s="532"/>
      <c r="J1265" s="94"/>
      <c r="K1265" s="140"/>
      <c r="L1265" s="140"/>
      <c r="M1265" s="8"/>
      <c r="N1265" s="254"/>
      <c r="O1265" s="83"/>
      <c r="P1265" s="528"/>
      <c r="Q1265" s="528"/>
      <c r="R1265" s="482"/>
      <c r="U1265" s="99"/>
      <c r="V1265" s="529"/>
      <c r="W1265" s="524" t="s">
        <v>20</v>
      </c>
      <c r="X1265" s="41" t="s">
        <v>21</v>
      </c>
      <c r="Y1265" s="86">
        <v>0.85</v>
      </c>
      <c r="Z1265" s="75"/>
      <c r="AA1265" s="213"/>
      <c r="AB1265" s="213"/>
      <c r="AC1265" s="45">
        <f>ROUND(ROUND(ROUND(H1232*Q1256,0)*V1263,0)*Y1265,0)</f>
        <v>255</v>
      </c>
      <c r="AD1265" s="79"/>
    </row>
    <row r="1266" ht="16.5" customHeight="1">
      <c r="A1266" s="29">
        <v>61.0</v>
      </c>
      <c r="B1266" s="29">
        <v>2525.0</v>
      </c>
      <c r="C1266" s="518" t="s">
        <v>9228</v>
      </c>
      <c r="D1266" s="389"/>
      <c r="E1266" s="389"/>
      <c r="F1266" s="532"/>
      <c r="G1266" s="527"/>
      <c r="H1266" s="527"/>
      <c r="I1266" s="532"/>
      <c r="J1266" s="94"/>
      <c r="K1266" s="140"/>
      <c r="L1266" s="140"/>
      <c r="M1266" s="8"/>
      <c r="N1266" s="537"/>
      <c r="O1266" s="83"/>
      <c r="P1266" s="83"/>
      <c r="Q1266" s="83"/>
      <c r="R1266" s="484"/>
      <c r="S1266" s="232"/>
      <c r="T1266" s="232"/>
      <c r="U1266" s="24"/>
      <c r="V1266" s="26"/>
      <c r="W1266" s="484"/>
      <c r="X1266" s="56"/>
      <c r="Y1266" s="526"/>
      <c r="Z1266" s="213" t="s">
        <v>30</v>
      </c>
      <c r="AA1266" s="74">
        <v>5.0</v>
      </c>
      <c r="AB1266" s="522" t="s">
        <v>31</v>
      </c>
      <c r="AC1266" s="45">
        <f>ROUND(ROUND(ROUND(H1232*Q1256,0)*V1263,0)*Y1265,0)-AA1266</f>
        <v>250</v>
      </c>
      <c r="AD1266" s="79"/>
    </row>
    <row r="1267" ht="16.5" customHeight="1">
      <c r="A1267" s="29">
        <v>61.0</v>
      </c>
      <c r="B1267" s="29">
        <v>2526.0</v>
      </c>
      <c r="C1267" s="518" t="s">
        <v>9229</v>
      </c>
      <c r="D1267" s="389"/>
      <c r="E1267" s="389"/>
      <c r="F1267" s="532"/>
      <c r="G1267" s="527"/>
      <c r="H1267" s="527"/>
      <c r="I1267" s="532"/>
      <c r="J1267" s="130" t="s">
        <v>38</v>
      </c>
      <c r="K1267" s="538"/>
      <c r="L1267" s="538"/>
      <c r="M1267" s="538"/>
      <c r="N1267" s="37"/>
      <c r="O1267" s="7"/>
      <c r="P1267" s="7"/>
      <c r="Q1267" s="7"/>
      <c r="R1267" s="520"/>
      <c r="S1267" s="38"/>
      <c r="T1267" s="38"/>
      <c r="U1267" s="6"/>
      <c r="V1267" s="7"/>
      <c r="W1267" s="37"/>
      <c r="X1267" s="7"/>
      <c r="Y1267" s="39"/>
      <c r="Z1267" s="213"/>
      <c r="AA1267" s="213"/>
      <c r="AB1267" s="213"/>
      <c r="AC1267" s="45">
        <f>ROUND(H1232+L1268,0)</f>
        <v>718</v>
      </c>
      <c r="AD1267" s="79"/>
    </row>
    <row r="1268" ht="16.5" customHeight="1">
      <c r="A1268" s="29">
        <v>61.0</v>
      </c>
      <c r="B1268" s="29">
        <v>2527.0</v>
      </c>
      <c r="C1268" s="518" t="s">
        <v>9230</v>
      </c>
      <c r="D1268" s="231"/>
      <c r="E1268" s="231"/>
      <c r="F1268" s="523"/>
      <c r="G1268" s="174"/>
      <c r="H1268" s="174"/>
      <c r="I1268" s="523"/>
      <c r="J1268" s="482"/>
      <c r="K1268" s="539"/>
      <c r="L1268" s="83">
        <v>12.0</v>
      </c>
      <c r="M1268" s="97" t="s">
        <v>40</v>
      </c>
      <c r="N1268" s="52"/>
      <c r="O1268" s="8"/>
      <c r="P1268" s="8"/>
      <c r="Q1268" s="8"/>
      <c r="R1268" s="521"/>
      <c r="S1268" s="53"/>
      <c r="T1268" s="53"/>
      <c r="U1268" s="14"/>
      <c r="V1268" s="8"/>
      <c r="W1268" s="52"/>
      <c r="X1268" s="8"/>
      <c r="Y1268" s="109"/>
      <c r="Z1268" s="213" t="s">
        <v>30</v>
      </c>
      <c r="AA1268" s="74">
        <v>5.0</v>
      </c>
      <c r="AB1268" s="522" t="s">
        <v>31</v>
      </c>
      <c r="AC1268" s="45">
        <f>ROUND(H1232+L1268,0)-AA1268</f>
        <v>713</v>
      </c>
      <c r="AD1268" s="79"/>
    </row>
    <row r="1269" ht="16.5" customHeight="1">
      <c r="A1269" s="29">
        <v>61.0</v>
      </c>
      <c r="B1269" s="29">
        <v>2528.0</v>
      </c>
      <c r="C1269" s="518" t="s">
        <v>9231</v>
      </c>
      <c r="D1269" s="231"/>
      <c r="E1269" s="231"/>
      <c r="F1269" s="523"/>
      <c r="G1269" s="174"/>
      <c r="H1269" s="174"/>
      <c r="I1269" s="523"/>
      <c r="J1269" s="482"/>
      <c r="K1269" s="140"/>
      <c r="L1269" s="140"/>
      <c r="M1269" s="8"/>
      <c r="N1269" s="52"/>
      <c r="O1269" s="8"/>
      <c r="P1269" s="8"/>
      <c r="Q1269" s="8"/>
      <c r="R1269" s="521"/>
      <c r="S1269" s="53"/>
      <c r="T1269" s="53"/>
      <c r="U1269" s="14"/>
      <c r="V1269" s="54"/>
      <c r="W1269" s="524" t="s">
        <v>20</v>
      </c>
      <c r="X1269" s="41" t="s">
        <v>21</v>
      </c>
      <c r="Y1269" s="86">
        <v>0.85</v>
      </c>
      <c r="Z1269" s="75"/>
      <c r="AA1269" s="213"/>
      <c r="AB1269" s="213"/>
      <c r="AC1269" s="45">
        <f>ROUND(ROUND(H1232+L1268,0)*Y1269,0)</f>
        <v>610</v>
      </c>
      <c r="AD1269" s="79"/>
    </row>
    <row r="1270" ht="16.5" customHeight="1">
      <c r="A1270" s="29">
        <v>61.0</v>
      </c>
      <c r="B1270" s="29">
        <v>2529.0</v>
      </c>
      <c r="C1270" s="518" t="s">
        <v>9232</v>
      </c>
      <c r="D1270" s="231"/>
      <c r="E1270" s="231"/>
      <c r="F1270" s="532"/>
      <c r="G1270" s="527"/>
      <c r="H1270" s="527"/>
      <c r="I1270" s="532"/>
      <c r="J1270" s="94"/>
      <c r="K1270" s="140"/>
      <c r="L1270" s="140"/>
      <c r="M1270" s="8"/>
      <c r="N1270" s="52"/>
      <c r="O1270" s="8"/>
      <c r="P1270" s="8"/>
      <c r="Q1270" s="8"/>
      <c r="R1270" s="525"/>
      <c r="S1270" s="180"/>
      <c r="T1270" s="180"/>
      <c r="U1270" s="21"/>
      <c r="V1270" s="109"/>
      <c r="W1270" s="484"/>
      <c r="X1270" s="56"/>
      <c r="Y1270" s="526"/>
      <c r="Z1270" s="213" t="s">
        <v>30</v>
      </c>
      <c r="AA1270" s="74">
        <v>5.0</v>
      </c>
      <c r="AB1270" s="522" t="s">
        <v>31</v>
      </c>
      <c r="AC1270" s="45">
        <f>ROUND(ROUND(H1232+L1268,0)*Y1269,0)-AA1270</f>
        <v>605</v>
      </c>
      <c r="AD1270" s="79"/>
    </row>
    <row r="1271" ht="16.5" customHeight="1">
      <c r="A1271" s="29">
        <v>61.0</v>
      </c>
      <c r="B1271" s="29">
        <v>2530.0</v>
      </c>
      <c r="C1271" s="518" t="s">
        <v>9233</v>
      </c>
      <c r="D1271" s="231"/>
      <c r="E1271" s="231"/>
      <c r="F1271" s="532"/>
      <c r="G1271" s="527"/>
      <c r="H1271" s="527"/>
      <c r="I1271" s="532"/>
      <c r="J1271" s="94"/>
      <c r="K1271" s="140"/>
      <c r="L1271" s="140"/>
      <c r="M1271" s="8"/>
      <c r="N1271" s="52"/>
      <c r="O1271" s="8"/>
      <c r="P1271" s="8"/>
      <c r="Q1271" s="8"/>
      <c r="R1271" s="102" t="s">
        <v>326</v>
      </c>
      <c r="S1271" s="487"/>
      <c r="T1271" s="487"/>
      <c r="U1271" s="41" t="s">
        <v>21</v>
      </c>
      <c r="V1271" s="60">
        <v>0.7</v>
      </c>
      <c r="W1271" s="37"/>
      <c r="X1271" s="7"/>
      <c r="Y1271" s="39"/>
      <c r="Z1271" s="213"/>
      <c r="AA1271" s="213"/>
      <c r="AB1271" s="213"/>
      <c r="AC1271" s="45">
        <f>ROUND(ROUND(H1232+L1268,0)*V1271,0)</f>
        <v>503</v>
      </c>
      <c r="AD1271" s="79"/>
    </row>
    <row r="1272" ht="16.5" customHeight="1">
      <c r="A1272" s="29">
        <v>61.0</v>
      </c>
      <c r="B1272" s="29">
        <v>2531.0</v>
      </c>
      <c r="C1272" s="518" t="s">
        <v>9234</v>
      </c>
      <c r="D1272" s="231"/>
      <c r="E1272" s="231"/>
      <c r="F1272" s="532"/>
      <c r="G1272" s="527"/>
      <c r="H1272" s="8"/>
      <c r="I1272" s="144"/>
      <c r="J1272" s="94"/>
      <c r="K1272" s="140"/>
      <c r="L1272" s="140"/>
      <c r="M1272" s="8"/>
      <c r="N1272" s="52"/>
      <c r="O1272" s="8"/>
      <c r="P1272" s="8"/>
      <c r="Q1272" s="8"/>
      <c r="R1272" s="482"/>
      <c r="U1272" s="83"/>
      <c r="V1272" s="528"/>
      <c r="W1272" s="227"/>
      <c r="X1272" s="22"/>
      <c r="Y1272" s="109"/>
      <c r="Z1272" s="213" t="s">
        <v>30</v>
      </c>
      <c r="AA1272" s="74">
        <v>5.0</v>
      </c>
      <c r="AB1272" s="522" t="s">
        <v>31</v>
      </c>
      <c r="AC1272" s="45">
        <f>ROUND(ROUND(H1232+L1268,0)*V1271,0)-AA1272</f>
        <v>498</v>
      </c>
      <c r="AD1272" s="79"/>
    </row>
    <row r="1273" ht="16.5" customHeight="1">
      <c r="A1273" s="29">
        <v>61.0</v>
      </c>
      <c r="B1273" s="29">
        <v>2532.0</v>
      </c>
      <c r="C1273" s="518" t="s">
        <v>9235</v>
      </c>
      <c r="D1273" s="389"/>
      <c r="E1273" s="231"/>
      <c r="F1273" s="543"/>
      <c r="G1273" s="113"/>
      <c r="H1273" s="8"/>
      <c r="I1273" s="144"/>
      <c r="J1273" s="94"/>
      <c r="K1273" s="140"/>
      <c r="L1273" s="140"/>
      <c r="M1273" s="8"/>
      <c r="N1273" s="52"/>
      <c r="O1273" s="8"/>
      <c r="P1273" s="8"/>
      <c r="Q1273" s="8"/>
      <c r="R1273" s="482"/>
      <c r="U1273" s="99"/>
      <c r="V1273" s="529"/>
      <c r="W1273" s="524" t="s">
        <v>20</v>
      </c>
      <c r="X1273" s="41" t="s">
        <v>21</v>
      </c>
      <c r="Y1273" s="86">
        <v>0.85</v>
      </c>
      <c r="Z1273" s="75"/>
      <c r="AA1273" s="213"/>
      <c r="AB1273" s="213"/>
      <c r="AC1273" s="45">
        <f>ROUND(ROUND(ROUND(H1232+L1268,0)*V1271,0)*Y1273,0)</f>
        <v>428</v>
      </c>
      <c r="AD1273" s="79"/>
    </row>
    <row r="1274" ht="16.5" customHeight="1">
      <c r="A1274" s="29">
        <v>61.0</v>
      </c>
      <c r="B1274" s="29">
        <v>2533.0</v>
      </c>
      <c r="C1274" s="518" t="s">
        <v>9236</v>
      </c>
      <c r="D1274" s="389"/>
      <c r="E1274" s="231"/>
      <c r="F1274" s="543"/>
      <c r="G1274" s="113"/>
      <c r="H1274" s="8"/>
      <c r="I1274" s="144"/>
      <c r="J1274" s="94"/>
      <c r="K1274" s="140"/>
      <c r="L1274" s="140"/>
      <c r="M1274" s="8"/>
      <c r="N1274" s="52"/>
      <c r="O1274" s="8"/>
      <c r="P1274" s="8"/>
      <c r="Q1274" s="8"/>
      <c r="R1274" s="530"/>
      <c r="S1274" s="531"/>
      <c r="T1274" s="24"/>
      <c r="U1274" s="24"/>
      <c r="V1274" s="26"/>
      <c r="W1274" s="484"/>
      <c r="X1274" s="56"/>
      <c r="Y1274" s="526"/>
      <c r="Z1274" s="213" t="s">
        <v>30</v>
      </c>
      <c r="AA1274" s="74">
        <v>5.0</v>
      </c>
      <c r="AB1274" s="522" t="s">
        <v>31</v>
      </c>
      <c r="AC1274" s="45">
        <f>ROUND(ROUND(ROUND(H1232+L1268,0)*V1271,0)*Y1273,0)-AA1274</f>
        <v>423</v>
      </c>
      <c r="AD1274" s="79"/>
    </row>
    <row r="1275" ht="16.5" customHeight="1">
      <c r="A1275" s="29">
        <v>61.0</v>
      </c>
      <c r="B1275" s="29">
        <v>2534.0</v>
      </c>
      <c r="C1275" s="518" t="s">
        <v>9237</v>
      </c>
      <c r="D1275" s="389"/>
      <c r="E1275" s="231"/>
      <c r="F1275" s="543"/>
      <c r="G1275" s="113"/>
      <c r="H1275" s="8"/>
      <c r="I1275" s="144"/>
      <c r="J1275" s="94"/>
      <c r="K1275" s="140"/>
      <c r="L1275" s="140"/>
      <c r="M1275" s="8"/>
      <c r="N1275" s="52"/>
      <c r="O1275" s="8"/>
      <c r="P1275" s="8"/>
      <c r="Q1275" s="54"/>
      <c r="R1275" s="102" t="s">
        <v>329</v>
      </c>
      <c r="S1275" s="487"/>
      <c r="T1275" s="487"/>
      <c r="U1275" s="83" t="s">
        <v>21</v>
      </c>
      <c r="V1275" s="528">
        <v>0.85</v>
      </c>
      <c r="W1275" s="37"/>
      <c r="X1275" s="7"/>
      <c r="Y1275" s="39"/>
      <c r="Z1275" s="213"/>
      <c r="AA1275" s="213"/>
      <c r="AB1275" s="213"/>
      <c r="AC1275" s="45">
        <f>ROUND(ROUND(H1232+L1268,0)*V1275,0)</f>
        <v>610</v>
      </c>
      <c r="AD1275" s="79"/>
    </row>
    <row r="1276" ht="16.5" customHeight="1">
      <c r="A1276" s="29">
        <v>61.0</v>
      </c>
      <c r="B1276" s="29">
        <v>2535.0</v>
      </c>
      <c r="C1276" s="518" t="s">
        <v>9238</v>
      </c>
      <c r="D1276" s="389"/>
      <c r="E1276" s="231"/>
      <c r="F1276" s="543"/>
      <c r="G1276" s="113"/>
      <c r="H1276" s="8"/>
      <c r="I1276" s="144"/>
      <c r="J1276" s="94"/>
      <c r="K1276" s="140"/>
      <c r="L1276" s="140"/>
      <c r="M1276" s="8"/>
      <c r="N1276" s="52"/>
      <c r="O1276" s="8"/>
      <c r="P1276" s="8"/>
      <c r="Q1276" s="8"/>
      <c r="R1276" s="482"/>
      <c r="U1276" s="83"/>
      <c r="V1276" s="528"/>
      <c r="W1276" s="227"/>
      <c r="X1276" s="22"/>
      <c r="Y1276" s="109"/>
      <c r="Z1276" s="213" t="s">
        <v>30</v>
      </c>
      <c r="AA1276" s="74">
        <v>5.0</v>
      </c>
      <c r="AB1276" s="522" t="s">
        <v>31</v>
      </c>
      <c r="AC1276" s="45">
        <f>ROUND(ROUND(H1232+L1268,0)*V1275,0)-AA1276</f>
        <v>605</v>
      </c>
      <c r="AD1276" s="79"/>
    </row>
    <row r="1277" ht="16.5" customHeight="1">
      <c r="A1277" s="29">
        <v>61.0</v>
      </c>
      <c r="B1277" s="29">
        <v>2536.0</v>
      </c>
      <c r="C1277" s="518" t="s">
        <v>9239</v>
      </c>
      <c r="D1277" s="389"/>
      <c r="E1277" s="231"/>
      <c r="F1277" s="532"/>
      <c r="G1277" s="527"/>
      <c r="H1277" s="527"/>
      <c r="I1277" s="532"/>
      <c r="J1277" s="94"/>
      <c r="K1277" s="140"/>
      <c r="L1277" s="140"/>
      <c r="M1277" s="8"/>
      <c r="N1277" s="52"/>
      <c r="O1277" s="8"/>
      <c r="P1277" s="8"/>
      <c r="Q1277" s="8"/>
      <c r="R1277" s="482"/>
      <c r="U1277" s="99"/>
      <c r="V1277" s="529"/>
      <c r="W1277" s="524" t="s">
        <v>20</v>
      </c>
      <c r="X1277" s="41" t="s">
        <v>21</v>
      </c>
      <c r="Y1277" s="86">
        <v>0.85</v>
      </c>
      <c r="Z1277" s="75"/>
      <c r="AA1277" s="213"/>
      <c r="AB1277" s="213"/>
      <c r="AC1277" s="45">
        <f>ROUND(ROUND(ROUND(H1232+L1268,0)*V1275,0)*Y1277,0)</f>
        <v>519</v>
      </c>
      <c r="AD1277" s="79"/>
    </row>
    <row r="1278" ht="16.5" customHeight="1">
      <c r="A1278" s="29">
        <v>61.0</v>
      </c>
      <c r="B1278" s="29">
        <v>2537.0</v>
      </c>
      <c r="C1278" s="518" t="s">
        <v>9240</v>
      </c>
      <c r="D1278" s="389"/>
      <c r="E1278" s="231"/>
      <c r="F1278" s="532"/>
      <c r="G1278" s="527"/>
      <c r="H1278" s="527"/>
      <c r="I1278" s="532"/>
      <c r="J1278" s="94"/>
      <c r="K1278" s="140"/>
      <c r="L1278" s="140"/>
      <c r="M1278" s="8"/>
      <c r="N1278" s="227"/>
      <c r="O1278" s="22"/>
      <c r="P1278" s="22"/>
      <c r="Q1278" s="22"/>
      <c r="R1278" s="484"/>
      <c r="S1278" s="232"/>
      <c r="T1278" s="232"/>
      <c r="U1278" s="24"/>
      <c r="V1278" s="26"/>
      <c r="W1278" s="484"/>
      <c r="X1278" s="56"/>
      <c r="Y1278" s="526"/>
      <c r="Z1278" s="213" t="s">
        <v>30</v>
      </c>
      <c r="AA1278" s="74">
        <v>5.0</v>
      </c>
      <c r="AB1278" s="522" t="s">
        <v>31</v>
      </c>
      <c r="AC1278" s="45">
        <f>ROUND(ROUND(ROUND(H1232+L1268,0)*V1275,0)*Y1277,0)-AA1278</f>
        <v>514</v>
      </c>
      <c r="AD1278" s="79"/>
    </row>
    <row r="1279" ht="16.5" customHeight="1">
      <c r="A1279" s="29">
        <v>61.0</v>
      </c>
      <c r="B1279" s="29">
        <v>2538.0</v>
      </c>
      <c r="C1279" s="518" t="s">
        <v>9241</v>
      </c>
      <c r="D1279" s="389"/>
      <c r="E1279" s="389"/>
      <c r="F1279" s="532"/>
      <c r="G1279" s="527"/>
      <c r="H1279" s="527"/>
      <c r="I1279" s="532"/>
      <c r="J1279" s="94"/>
      <c r="K1279" s="140"/>
      <c r="L1279" s="140"/>
      <c r="M1279" s="8"/>
      <c r="N1279" s="206" t="s">
        <v>23</v>
      </c>
      <c r="O1279" s="102" t="s">
        <v>24</v>
      </c>
      <c r="P1279" s="533"/>
      <c r="Q1279" s="533"/>
      <c r="R1279" s="520"/>
      <c r="S1279" s="38"/>
      <c r="T1279" s="38"/>
      <c r="U1279" s="6"/>
      <c r="V1279" s="7"/>
      <c r="W1279" s="37"/>
      <c r="X1279" s="7"/>
      <c r="Y1279" s="39"/>
      <c r="Z1279" s="213"/>
      <c r="AA1279" s="213"/>
      <c r="AB1279" s="213"/>
      <c r="AC1279" s="45">
        <f>ROUND(ROUND(H1232+L1268,0)*Q1280,0)</f>
        <v>503</v>
      </c>
      <c r="AD1279" s="79"/>
    </row>
    <row r="1280" ht="16.5" customHeight="1">
      <c r="A1280" s="29">
        <v>61.0</v>
      </c>
      <c r="B1280" s="29">
        <v>2539.0</v>
      </c>
      <c r="C1280" s="518" t="s">
        <v>9242</v>
      </c>
      <c r="D1280" s="389"/>
      <c r="E1280" s="389"/>
      <c r="F1280" s="532"/>
      <c r="G1280" s="527"/>
      <c r="H1280" s="527"/>
      <c r="I1280" s="532"/>
      <c r="J1280" s="94"/>
      <c r="K1280" s="140"/>
      <c r="L1280" s="140"/>
      <c r="M1280" s="8"/>
      <c r="N1280" s="481"/>
      <c r="O1280" s="482"/>
      <c r="P1280" s="83" t="s">
        <v>21</v>
      </c>
      <c r="Q1280" s="528">
        <v>0.7</v>
      </c>
      <c r="R1280" s="521"/>
      <c r="S1280" s="53"/>
      <c r="T1280" s="53"/>
      <c r="U1280" s="14"/>
      <c r="V1280" s="8"/>
      <c r="W1280" s="52"/>
      <c r="X1280" s="8"/>
      <c r="Y1280" s="109"/>
      <c r="Z1280" s="213" t="s">
        <v>30</v>
      </c>
      <c r="AA1280" s="74">
        <v>5.0</v>
      </c>
      <c r="AB1280" s="522" t="s">
        <v>31</v>
      </c>
      <c r="AC1280" s="45">
        <f>ROUND(ROUND(H1232+L1268,0)*Q1280,0)-AA1280</f>
        <v>498</v>
      </c>
      <c r="AD1280" s="79"/>
    </row>
    <row r="1281" ht="16.5" customHeight="1">
      <c r="A1281" s="29">
        <v>61.0</v>
      </c>
      <c r="B1281" s="29">
        <v>2540.0</v>
      </c>
      <c r="C1281" s="518" t="s">
        <v>9243</v>
      </c>
      <c r="D1281" s="389"/>
      <c r="E1281" s="389"/>
      <c r="F1281" s="532"/>
      <c r="G1281" s="527"/>
      <c r="H1281" s="527"/>
      <c r="I1281" s="532"/>
      <c r="J1281" s="94"/>
      <c r="K1281" s="140"/>
      <c r="L1281" s="140"/>
      <c r="M1281" s="8"/>
      <c r="N1281" s="481"/>
      <c r="O1281" s="482"/>
      <c r="P1281" s="14"/>
      <c r="Q1281" s="14"/>
      <c r="R1281" s="521"/>
      <c r="S1281" s="53"/>
      <c r="T1281" s="53"/>
      <c r="U1281" s="14"/>
      <c r="V1281" s="54"/>
      <c r="W1281" s="524" t="s">
        <v>20</v>
      </c>
      <c r="X1281" s="41" t="s">
        <v>21</v>
      </c>
      <c r="Y1281" s="86">
        <v>0.85</v>
      </c>
      <c r="Z1281" s="75"/>
      <c r="AA1281" s="213"/>
      <c r="AB1281" s="213"/>
      <c r="AC1281" s="45">
        <f>ROUND(ROUND(ROUND(H1232+L1268,0)*Q1280,0)*Y1281,0)</f>
        <v>428</v>
      </c>
      <c r="AD1281" s="79"/>
    </row>
    <row r="1282" ht="16.5" customHeight="1">
      <c r="A1282" s="29">
        <v>61.0</v>
      </c>
      <c r="B1282" s="29">
        <v>2541.0</v>
      </c>
      <c r="C1282" s="518" t="s">
        <v>9244</v>
      </c>
      <c r="D1282" s="389"/>
      <c r="E1282" s="389"/>
      <c r="F1282" s="532"/>
      <c r="G1282" s="527"/>
      <c r="H1282" s="527"/>
      <c r="I1282" s="532"/>
      <c r="J1282" s="94"/>
      <c r="K1282" s="140"/>
      <c r="L1282" s="140"/>
      <c r="M1282" s="8"/>
      <c r="N1282" s="535"/>
      <c r="O1282" s="14"/>
      <c r="P1282" s="83"/>
      <c r="Q1282" s="83"/>
      <c r="R1282" s="525"/>
      <c r="S1282" s="180"/>
      <c r="T1282" s="180"/>
      <c r="U1282" s="21"/>
      <c r="V1282" s="109"/>
      <c r="W1282" s="484"/>
      <c r="X1282" s="56"/>
      <c r="Y1282" s="526"/>
      <c r="Z1282" s="213" t="s">
        <v>30</v>
      </c>
      <c r="AA1282" s="74">
        <v>5.0</v>
      </c>
      <c r="AB1282" s="522" t="s">
        <v>31</v>
      </c>
      <c r="AC1282" s="45">
        <f>ROUND(ROUND(ROUND(H1232+L1268,0)*Q1280,0)*Y1281,0)-AA1282</f>
        <v>423</v>
      </c>
      <c r="AD1282" s="79"/>
    </row>
    <row r="1283" ht="16.5" customHeight="1">
      <c r="A1283" s="29">
        <v>61.0</v>
      </c>
      <c r="B1283" s="29">
        <v>2542.0</v>
      </c>
      <c r="C1283" s="518" t="s">
        <v>9245</v>
      </c>
      <c r="D1283" s="389"/>
      <c r="E1283" s="389"/>
      <c r="F1283" s="532"/>
      <c r="G1283" s="527"/>
      <c r="H1283" s="527"/>
      <c r="I1283" s="532"/>
      <c r="J1283" s="94"/>
      <c r="K1283" s="140"/>
      <c r="L1283" s="140"/>
      <c r="M1283" s="8"/>
      <c r="N1283" s="536"/>
      <c r="O1283" s="14"/>
      <c r="P1283" s="14"/>
      <c r="Q1283" s="14"/>
      <c r="R1283" s="102" t="s">
        <v>326</v>
      </c>
      <c r="S1283" s="487"/>
      <c r="T1283" s="487"/>
      <c r="U1283" s="41" t="s">
        <v>21</v>
      </c>
      <c r="V1283" s="60">
        <v>0.7</v>
      </c>
      <c r="W1283" s="37"/>
      <c r="X1283" s="7"/>
      <c r="Y1283" s="39"/>
      <c r="Z1283" s="213"/>
      <c r="AA1283" s="213"/>
      <c r="AB1283" s="213"/>
      <c r="AC1283" s="45">
        <f>ROUND(ROUND(ROUND(H1232+L1268,0)*Q1280,0)*V1283,0)</f>
        <v>352</v>
      </c>
      <c r="AD1283" s="79"/>
    </row>
    <row r="1284" ht="16.5" customHeight="1">
      <c r="A1284" s="29">
        <v>61.0</v>
      </c>
      <c r="B1284" s="29">
        <v>2543.0</v>
      </c>
      <c r="C1284" s="518" t="s">
        <v>9246</v>
      </c>
      <c r="D1284" s="389"/>
      <c r="E1284" s="389"/>
      <c r="F1284" s="532"/>
      <c r="G1284" s="527"/>
      <c r="H1284" s="527"/>
      <c r="I1284" s="532"/>
      <c r="J1284" s="94"/>
      <c r="K1284" s="140"/>
      <c r="L1284" s="140"/>
      <c r="M1284" s="8"/>
      <c r="N1284" s="536"/>
      <c r="O1284" s="14"/>
      <c r="P1284" s="14"/>
      <c r="Q1284" s="14"/>
      <c r="R1284" s="482"/>
      <c r="U1284" s="83"/>
      <c r="V1284" s="528"/>
      <c r="W1284" s="227"/>
      <c r="X1284" s="22"/>
      <c r="Y1284" s="109"/>
      <c r="Z1284" s="213" t="s">
        <v>30</v>
      </c>
      <c r="AA1284" s="74">
        <v>5.0</v>
      </c>
      <c r="AB1284" s="522" t="s">
        <v>31</v>
      </c>
      <c r="AC1284" s="45">
        <f>ROUND(ROUND(ROUND(H1232+L1268,0)*Q1280,0)*V1283,0)-AA1284</f>
        <v>347</v>
      </c>
      <c r="AD1284" s="79"/>
    </row>
    <row r="1285" ht="16.5" customHeight="1">
      <c r="A1285" s="29">
        <v>61.0</v>
      </c>
      <c r="B1285" s="29">
        <v>2544.0</v>
      </c>
      <c r="C1285" s="518" t="s">
        <v>9247</v>
      </c>
      <c r="D1285" s="389"/>
      <c r="E1285" s="389"/>
      <c r="F1285" s="532"/>
      <c r="G1285" s="527"/>
      <c r="H1285" s="527"/>
      <c r="I1285" s="532"/>
      <c r="J1285" s="94"/>
      <c r="K1285" s="140"/>
      <c r="L1285" s="140"/>
      <c r="M1285" s="8"/>
      <c r="N1285" s="254"/>
      <c r="O1285" s="83"/>
      <c r="P1285" s="83"/>
      <c r="R1285" s="482"/>
      <c r="U1285" s="99"/>
      <c r="V1285" s="529"/>
      <c r="W1285" s="524" t="s">
        <v>20</v>
      </c>
      <c r="X1285" s="41" t="s">
        <v>21</v>
      </c>
      <c r="Y1285" s="86">
        <v>0.85</v>
      </c>
      <c r="Z1285" s="75"/>
      <c r="AA1285" s="213"/>
      <c r="AB1285" s="213"/>
      <c r="AC1285" s="45">
        <f>ROUND(ROUND(ROUND(ROUND(H1232+L1268,0)*Q1280,0)*V1283,0)*Y1285,0)</f>
        <v>299</v>
      </c>
      <c r="AD1285" s="79"/>
    </row>
    <row r="1286" ht="16.5" customHeight="1">
      <c r="A1286" s="29">
        <v>61.0</v>
      </c>
      <c r="B1286" s="29">
        <v>2545.0</v>
      </c>
      <c r="C1286" s="518" t="s">
        <v>9248</v>
      </c>
      <c r="D1286" s="389"/>
      <c r="E1286" s="389"/>
      <c r="F1286" s="532"/>
      <c r="G1286" s="527"/>
      <c r="H1286" s="527"/>
      <c r="I1286" s="532"/>
      <c r="J1286" s="94"/>
      <c r="K1286" s="140"/>
      <c r="L1286" s="140"/>
      <c r="M1286" s="8"/>
      <c r="N1286" s="254"/>
      <c r="O1286" s="83"/>
      <c r="P1286" s="83"/>
      <c r="Q1286" s="83"/>
      <c r="R1286" s="530"/>
      <c r="S1286" s="531"/>
      <c r="T1286" s="24"/>
      <c r="U1286" s="24"/>
      <c r="V1286" s="26"/>
      <c r="W1286" s="484"/>
      <c r="X1286" s="56"/>
      <c r="Y1286" s="526"/>
      <c r="Z1286" s="213" t="s">
        <v>30</v>
      </c>
      <c r="AA1286" s="74">
        <v>5.0</v>
      </c>
      <c r="AB1286" s="522" t="s">
        <v>31</v>
      </c>
      <c r="AC1286" s="45">
        <f>ROUND(ROUND(ROUND(ROUND(H1232+L1268,0)*Q1280,0)*V1283,0)*Y1285,0)-AA1286</f>
        <v>294</v>
      </c>
      <c r="AD1286" s="79"/>
    </row>
    <row r="1287" ht="16.5" customHeight="1">
      <c r="A1287" s="29">
        <v>61.0</v>
      </c>
      <c r="B1287" s="29">
        <v>2546.0</v>
      </c>
      <c r="C1287" s="518" t="s">
        <v>9249</v>
      </c>
      <c r="D1287" s="389"/>
      <c r="E1287" s="389"/>
      <c r="F1287" s="532"/>
      <c r="G1287" s="527"/>
      <c r="H1287" s="527"/>
      <c r="I1287" s="532"/>
      <c r="J1287" s="94"/>
      <c r="K1287" s="140"/>
      <c r="L1287" s="140"/>
      <c r="M1287" s="8"/>
      <c r="N1287" s="536"/>
      <c r="O1287" s="83"/>
      <c r="P1287" s="528"/>
      <c r="Q1287" s="486"/>
      <c r="R1287" s="102" t="s">
        <v>329</v>
      </c>
      <c r="S1287" s="487"/>
      <c r="T1287" s="487"/>
      <c r="U1287" s="83" t="s">
        <v>21</v>
      </c>
      <c r="V1287" s="528">
        <v>0.85</v>
      </c>
      <c r="W1287" s="37"/>
      <c r="X1287" s="7"/>
      <c r="Y1287" s="39"/>
      <c r="Z1287" s="213"/>
      <c r="AA1287" s="213"/>
      <c r="AB1287" s="213"/>
      <c r="AC1287" s="45">
        <f>ROUND(ROUND(ROUND(H1232+L1268,0)*Q1280,0)*V1287,0)</f>
        <v>428</v>
      </c>
      <c r="AD1287" s="79"/>
    </row>
    <row r="1288" ht="16.5" customHeight="1">
      <c r="A1288" s="29">
        <v>61.0</v>
      </c>
      <c r="B1288" s="29">
        <v>2547.0</v>
      </c>
      <c r="C1288" s="518" t="s">
        <v>9250</v>
      </c>
      <c r="D1288" s="389"/>
      <c r="E1288" s="389"/>
      <c r="F1288" s="532"/>
      <c r="G1288" s="527"/>
      <c r="H1288" s="527"/>
      <c r="I1288" s="532"/>
      <c r="J1288" s="94"/>
      <c r="K1288" s="140"/>
      <c r="L1288" s="140"/>
      <c r="M1288" s="8"/>
      <c r="N1288" s="536"/>
      <c r="O1288" s="83"/>
      <c r="P1288" s="528"/>
      <c r="Q1288" s="528"/>
      <c r="R1288" s="482"/>
      <c r="U1288" s="83"/>
      <c r="V1288" s="528"/>
      <c r="W1288" s="227"/>
      <c r="X1288" s="22"/>
      <c r="Y1288" s="109"/>
      <c r="Z1288" s="213" t="s">
        <v>30</v>
      </c>
      <c r="AA1288" s="74">
        <v>5.0</v>
      </c>
      <c r="AB1288" s="522" t="s">
        <v>31</v>
      </c>
      <c r="AC1288" s="45">
        <f>ROUND(ROUND(ROUND(H1232+L1268,0)*Q1280,0)*V1287,0)-AA1288</f>
        <v>423</v>
      </c>
      <c r="AD1288" s="79"/>
    </row>
    <row r="1289" ht="16.5" customHeight="1">
      <c r="A1289" s="29">
        <v>61.0</v>
      </c>
      <c r="B1289" s="29">
        <v>2548.0</v>
      </c>
      <c r="C1289" s="518" t="s">
        <v>9251</v>
      </c>
      <c r="D1289" s="389"/>
      <c r="E1289" s="389"/>
      <c r="F1289" s="532"/>
      <c r="G1289" s="527"/>
      <c r="H1289" s="527"/>
      <c r="I1289" s="532"/>
      <c r="J1289" s="94"/>
      <c r="K1289" s="140"/>
      <c r="L1289" s="140"/>
      <c r="M1289" s="8"/>
      <c r="N1289" s="254"/>
      <c r="O1289" s="83"/>
      <c r="P1289" s="528"/>
      <c r="Q1289" s="528"/>
      <c r="R1289" s="482"/>
      <c r="U1289" s="99"/>
      <c r="V1289" s="529"/>
      <c r="W1289" s="524" t="s">
        <v>20</v>
      </c>
      <c r="X1289" s="41" t="s">
        <v>21</v>
      </c>
      <c r="Y1289" s="86">
        <v>0.85</v>
      </c>
      <c r="Z1289" s="75"/>
      <c r="AA1289" s="213"/>
      <c r="AB1289" s="213"/>
      <c r="AC1289" s="45">
        <f>ROUND(ROUND(ROUND(ROUND(H1232+L1268,0)*Q1280,0)*V1287,0)*Y1289,0)</f>
        <v>364</v>
      </c>
      <c r="AD1289" s="79"/>
    </row>
    <row r="1290" ht="16.5" customHeight="1">
      <c r="A1290" s="29">
        <v>61.0</v>
      </c>
      <c r="B1290" s="29">
        <v>2549.0</v>
      </c>
      <c r="C1290" s="518" t="s">
        <v>9252</v>
      </c>
      <c r="D1290" s="389"/>
      <c r="E1290" s="389"/>
      <c r="F1290" s="532"/>
      <c r="G1290" s="527"/>
      <c r="H1290" s="527"/>
      <c r="I1290" s="532"/>
      <c r="J1290" s="94"/>
      <c r="K1290" s="140"/>
      <c r="L1290" s="140"/>
      <c r="M1290" s="8"/>
      <c r="N1290" s="536"/>
      <c r="O1290" s="83"/>
      <c r="P1290" s="83"/>
      <c r="Q1290" s="83"/>
      <c r="R1290" s="484"/>
      <c r="S1290" s="232"/>
      <c r="T1290" s="232"/>
      <c r="U1290" s="24"/>
      <c r="V1290" s="26"/>
      <c r="W1290" s="484"/>
      <c r="X1290" s="56"/>
      <c r="Y1290" s="526"/>
      <c r="Z1290" s="213" t="s">
        <v>30</v>
      </c>
      <c r="AA1290" s="74">
        <v>5.0</v>
      </c>
      <c r="AB1290" s="522" t="s">
        <v>31</v>
      </c>
      <c r="AC1290" s="45">
        <f>ROUND(ROUND(ROUND(ROUND(H1232+L1268,0)*Q1280,0)*V1287,0)*Y1289,0)-AA1290</f>
        <v>359</v>
      </c>
      <c r="AD1290" s="79"/>
    </row>
    <row r="1291" ht="16.5" customHeight="1">
      <c r="A1291" s="29">
        <v>61.0</v>
      </c>
      <c r="B1291" s="29">
        <v>2550.0</v>
      </c>
      <c r="C1291" s="518" t="s">
        <v>9253</v>
      </c>
      <c r="D1291" s="389"/>
      <c r="E1291" s="389"/>
      <c r="F1291" s="532"/>
      <c r="G1291" s="527"/>
      <c r="H1291" s="527"/>
      <c r="I1291" s="532"/>
      <c r="J1291" s="94"/>
      <c r="K1291" s="140"/>
      <c r="L1291" s="140"/>
      <c r="M1291" s="8"/>
      <c r="N1291" s="536"/>
      <c r="O1291" s="102" t="s">
        <v>27</v>
      </c>
      <c r="P1291" s="533"/>
      <c r="Q1291" s="533"/>
      <c r="R1291" s="520"/>
      <c r="S1291" s="38"/>
      <c r="T1291" s="99"/>
      <c r="U1291" s="38"/>
      <c r="V1291" s="6"/>
      <c r="W1291" s="37"/>
      <c r="X1291" s="7"/>
      <c r="Y1291" s="39"/>
      <c r="Z1291" s="213"/>
      <c r="AA1291" s="213"/>
      <c r="AB1291" s="213"/>
      <c r="AC1291" s="45">
        <f>ROUND(ROUND(H1232+L1268,0)*Q1292,0)</f>
        <v>359</v>
      </c>
      <c r="AD1291" s="79"/>
    </row>
    <row r="1292" ht="16.5" customHeight="1">
      <c r="A1292" s="29">
        <v>61.0</v>
      </c>
      <c r="B1292" s="29">
        <v>2551.0</v>
      </c>
      <c r="C1292" s="518" t="s">
        <v>9254</v>
      </c>
      <c r="D1292" s="389"/>
      <c r="E1292" s="389"/>
      <c r="F1292" s="532"/>
      <c r="G1292" s="527"/>
      <c r="H1292" s="527"/>
      <c r="I1292" s="532"/>
      <c r="J1292" s="94"/>
      <c r="K1292" s="140"/>
      <c r="L1292" s="140"/>
      <c r="M1292" s="8"/>
      <c r="N1292" s="535"/>
      <c r="O1292" s="482"/>
      <c r="P1292" s="83" t="s">
        <v>21</v>
      </c>
      <c r="Q1292" s="528">
        <v>0.5</v>
      </c>
      <c r="R1292" s="521"/>
      <c r="S1292" s="53"/>
      <c r="T1292" s="99"/>
      <c r="U1292" s="53"/>
      <c r="V1292" s="14"/>
      <c r="W1292" s="52"/>
      <c r="X1292" s="8"/>
      <c r="Y1292" s="109"/>
      <c r="Z1292" s="213" t="s">
        <v>30</v>
      </c>
      <c r="AA1292" s="74">
        <v>5.0</v>
      </c>
      <c r="AB1292" s="522" t="s">
        <v>31</v>
      </c>
      <c r="AC1292" s="45">
        <f>ROUND(ROUND(H1232+L1268,0)*Q1292,0)-AA1292</f>
        <v>354</v>
      </c>
      <c r="AD1292" s="79"/>
    </row>
    <row r="1293" ht="16.5" customHeight="1">
      <c r="A1293" s="29">
        <v>61.0</v>
      </c>
      <c r="B1293" s="29">
        <v>2552.0</v>
      </c>
      <c r="C1293" s="518" t="s">
        <v>9255</v>
      </c>
      <c r="D1293" s="389"/>
      <c r="E1293" s="389"/>
      <c r="F1293" s="532"/>
      <c r="G1293" s="527"/>
      <c r="H1293" s="527"/>
      <c r="I1293" s="532"/>
      <c r="J1293" s="94"/>
      <c r="K1293" s="140"/>
      <c r="L1293" s="140"/>
      <c r="M1293" s="8"/>
      <c r="N1293" s="535"/>
      <c r="O1293" s="482"/>
      <c r="P1293" s="14"/>
      <c r="Q1293" s="14"/>
      <c r="R1293" s="521"/>
      <c r="S1293" s="53"/>
      <c r="T1293" s="99"/>
      <c r="U1293" s="53"/>
      <c r="V1293" s="14"/>
      <c r="W1293" s="524" t="s">
        <v>20</v>
      </c>
      <c r="X1293" s="41" t="s">
        <v>21</v>
      </c>
      <c r="Y1293" s="86">
        <v>0.85</v>
      </c>
      <c r="Z1293" s="75"/>
      <c r="AA1293" s="213"/>
      <c r="AB1293" s="213"/>
      <c r="AC1293" s="45">
        <f>ROUND(ROUND(ROUND(H1232+L1268,0)*Q1292,0)*Y1293,0)</f>
        <v>305</v>
      </c>
      <c r="AD1293" s="79"/>
    </row>
    <row r="1294" ht="16.5" customHeight="1">
      <c r="A1294" s="29">
        <v>61.0</v>
      </c>
      <c r="B1294" s="29">
        <v>2553.0</v>
      </c>
      <c r="C1294" s="518" t="s">
        <v>9256</v>
      </c>
      <c r="D1294" s="389"/>
      <c r="E1294" s="389"/>
      <c r="F1294" s="532"/>
      <c r="G1294" s="527"/>
      <c r="H1294" s="527"/>
      <c r="I1294" s="532"/>
      <c r="J1294" s="94"/>
      <c r="K1294" s="140"/>
      <c r="L1294" s="140"/>
      <c r="M1294" s="8"/>
      <c r="N1294" s="535"/>
      <c r="O1294" s="14"/>
      <c r="P1294" s="83"/>
      <c r="Q1294" s="83"/>
      <c r="R1294" s="525"/>
      <c r="S1294" s="180"/>
      <c r="T1294" s="24"/>
      <c r="U1294" s="180"/>
      <c r="V1294" s="21"/>
      <c r="W1294" s="484"/>
      <c r="X1294" s="56"/>
      <c r="Y1294" s="526"/>
      <c r="Z1294" s="213" t="s">
        <v>30</v>
      </c>
      <c r="AA1294" s="74">
        <v>5.0</v>
      </c>
      <c r="AB1294" s="522" t="s">
        <v>31</v>
      </c>
      <c r="AC1294" s="45">
        <f>ROUND(ROUND(ROUND(H1232+L1268,0)*Q1292,0)*Y1293,0)-AA1294</f>
        <v>300</v>
      </c>
      <c r="AD1294" s="79"/>
    </row>
    <row r="1295" ht="16.5" customHeight="1">
      <c r="A1295" s="29">
        <v>61.0</v>
      </c>
      <c r="B1295" s="29">
        <v>2554.0</v>
      </c>
      <c r="C1295" s="518" t="s">
        <v>9257</v>
      </c>
      <c r="D1295" s="389"/>
      <c r="E1295" s="389"/>
      <c r="F1295" s="532"/>
      <c r="G1295" s="527"/>
      <c r="H1295" s="527"/>
      <c r="I1295" s="532"/>
      <c r="J1295" s="94"/>
      <c r="K1295" s="140"/>
      <c r="L1295" s="140"/>
      <c r="M1295" s="8"/>
      <c r="N1295" s="536"/>
      <c r="O1295" s="14"/>
      <c r="P1295" s="14"/>
      <c r="Q1295" s="14"/>
      <c r="R1295" s="102" t="s">
        <v>326</v>
      </c>
      <c r="S1295" s="487"/>
      <c r="T1295" s="487"/>
      <c r="U1295" s="41" t="s">
        <v>21</v>
      </c>
      <c r="V1295" s="60">
        <v>0.7</v>
      </c>
      <c r="W1295" s="37"/>
      <c r="X1295" s="7"/>
      <c r="Y1295" s="39"/>
      <c r="Z1295" s="213"/>
      <c r="AA1295" s="213"/>
      <c r="AB1295" s="213"/>
      <c r="AC1295" s="114">
        <f>ROUND(ROUND(ROUND(H1232+L1268,0)*Q1292,0)*V1295,0)</f>
        <v>251</v>
      </c>
      <c r="AD1295" s="79"/>
    </row>
    <row r="1296" ht="16.5" customHeight="1">
      <c r="A1296" s="29">
        <v>61.0</v>
      </c>
      <c r="B1296" s="29">
        <v>2555.0</v>
      </c>
      <c r="C1296" s="518" t="s">
        <v>9258</v>
      </c>
      <c r="D1296" s="389"/>
      <c r="E1296" s="389"/>
      <c r="F1296" s="532"/>
      <c r="G1296" s="527"/>
      <c r="H1296" s="527"/>
      <c r="I1296" s="532"/>
      <c r="J1296" s="94"/>
      <c r="K1296" s="140"/>
      <c r="L1296" s="140"/>
      <c r="M1296" s="8"/>
      <c r="N1296" s="536"/>
      <c r="O1296" s="14"/>
      <c r="P1296" s="14"/>
      <c r="Q1296" s="14"/>
      <c r="R1296" s="482"/>
      <c r="U1296" s="83"/>
      <c r="V1296" s="528"/>
      <c r="W1296" s="227"/>
      <c r="X1296" s="22"/>
      <c r="Y1296" s="109"/>
      <c r="Z1296" s="213" t="s">
        <v>30</v>
      </c>
      <c r="AA1296" s="74">
        <v>5.0</v>
      </c>
      <c r="AB1296" s="522" t="s">
        <v>31</v>
      </c>
      <c r="AC1296" s="114">
        <f>ROUND(ROUND(ROUND(H1232+L1268,0)*Q1292,0)*V1295,0)-AA1296</f>
        <v>246</v>
      </c>
      <c r="AD1296" s="79"/>
    </row>
    <row r="1297" ht="16.5" customHeight="1">
      <c r="A1297" s="29">
        <v>61.0</v>
      </c>
      <c r="B1297" s="29">
        <v>2556.0</v>
      </c>
      <c r="C1297" s="518" t="s">
        <v>9259</v>
      </c>
      <c r="D1297" s="389"/>
      <c r="E1297" s="389"/>
      <c r="F1297" s="532"/>
      <c r="G1297" s="527"/>
      <c r="H1297" s="527"/>
      <c r="I1297" s="532"/>
      <c r="J1297" s="94"/>
      <c r="K1297" s="140"/>
      <c r="L1297" s="140"/>
      <c r="M1297" s="8"/>
      <c r="N1297" s="254"/>
      <c r="O1297" s="83"/>
      <c r="P1297" s="83"/>
      <c r="R1297" s="482"/>
      <c r="U1297" s="99"/>
      <c r="V1297" s="529"/>
      <c r="W1297" s="524" t="s">
        <v>20</v>
      </c>
      <c r="X1297" s="41" t="s">
        <v>21</v>
      </c>
      <c r="Y1297" s="86">
        <v>0.85</v>
      </c>
      <c r="Z1297" s="75"/>
      <c r="AA1297" s="213"/>
      <c r="AB1297" s="213"/>
      <c r="AC1297" s="114">
        <f>ROUND(ROUND(ROUND(ROUND(H1232+L1268,0)*Q1292,0)*V1295,0)*Y1297,0)</f>
        <v>213</v>
      </c>
      <c r="AD1297" s="79"/>
    </row>
    <row r="1298" ht="16.5" customHeight="1">
      <c r="A1298" s="29">
        <v>61.0</v>
      </c>
      <c r="B1298" s="29">
        <v>2557.0</v>
      </c>
      <c r="C1298" s="518" t="s">
        <v>9260</v>
      </c>
      <c r="D1298" s="389"/>
      <c r="E1298" s="389"/>
      <c r="F1298" s="532"/>
      <c r="G1298" s="527"/>
      <c r="H1298" s="527"/>
      <c r="I1298" s="532"/>
      <c r="J1298" s="94"/>
      <c r="K1298" s="140"/>
      <c r="L1298" s="140"/>
      <c r="M1298" s="8"/>
      <c r="N1298" s="254"/>
      <c r="O1298" s="83"/>
      <c r="P1298" s="83"/>
      <c r="Q1298" s="83"/>
      <c r="R1298" s="530"/>
      <c r="S1298" s="531"/>
      <c r="T1298" s="24"/>
      <c r="U1298" s="24"/>
      <c r="V1298" s="26"/>
      <c r="W1298" s="484"/>
      <c r="X1298" s="56"/>
      <c r="Y1298" s="526"/>
      <c r="Z1298" s="213" t="s">
        <v>30</v>
      </c>
      <c r="AA1298" s="74">
        <v>5.0</v>
      </c>
      <c r="AB1298" s="522" t="s">
        <v>31</v>
      </c>
      <c r="AC1298" s="114">
        <f>ROUND(ROUND(ROUND(ROUND(H1232+L1268,0)*Q1292,0)*V1295,0)*Y1297,0)-AA1298</f>
        <v>208</v>
      </c>
      <c r="AD1298" s="79"/>
    </row>
    <row r="1299" ht="16.5" customHeight="1">
      <c r="A1299" s="29">
        <v>61.0</v>
      </c>
      <c r="B1299" s="29">
        <v>2558.0</v>
      </c>
      <c r="C1299" s="518" t="s">
        <v>9261</v>
      </c>
      <c r="D1299" s="389"/>
      <c r="E1299" s="389"/>
      <c r="F1299" s="532"/>
      <c r="G1299" s="527"/>
      <c r="H1299" s="527"/>
      <c r="I1299" s="532"/>
      <c r="J1299" s="94"/>
      <c r="K1299" s="140"/>
      <c r="L1299" s="140"/>
      <c r="M1299" s="8"/>
      <c r="N1299" s="536"/>
      <c r="O1299" s="83"/>
      <c r="P1299" s="528"/>
      <c r="Q1299" s="486"/>
      <c r="R1299" s="102" t="s">
        <v>329</v>
      </c>
      <c r="S1299" s="487"/>
      <c r="T1299" s="487"/>
      <c r="U1299" s="83" t="s">
        <v>21</v>
      </c>
      <c r="V1299" s="528">
        <v>0.85</v>
      </c>
      <c r="W1299" s="37"/>
      <c r="X1299" s="7"/>
      <c r="Y1299" s="39"/>
      <c r="Z1299" s="213"/>
      <c r="AA1299" s="213"/>
      <c r="AB1299" s="213"/>
      <c r="AC1299" s="45">
        <f>ROUND(ROUND(ROUND(H1232+L1268,0)*Q1292,0)*V1299,0)</f>
        <v>305</v>
      </c>
      <c r="AD1299" s="79"/>
    </row>
    <row r="1300" ht="16.5" customHeight="1">
      <c r="A1300" s="29">
        <v>61.0</v>
      </c>
      <c r="B1300" s="29">
        <v>2559.0</v>
      </c>
      <c r="C1300" s="518" t="s">
        <v>9262</v>
      </c>
      <c r="D1300" s="389"/>
      <c r="E1300" s="389"/>
      <c r="F1300" s="532"/>
      <c r="G1300" s="527"/>
      <c r="H1300" s="527"/>
      <c r="I1300" s="532"/>
      <c r="J1300" s="94"/>
      <c r="K1300" s="140"/>
      <c r="L1300" s="140"/>
      <c r="M1300" s="8"/>
      <c r="N1300" s="536"/>
      <c r="O1300" s="83"/>
      <c r="P1300" s="528"/>
      <c r="Q1300" s="528"/>
      <c r="R1300" s="482"/>
      <c r="U1300" s="83"/>
      <c r="V1300" s="528"/>
      <c r="W1300" s="227"/>
      <c r="X1300" s="22"/>
      <c r="Y1300" s="109"/>
      <c r="Z1300" s="213" t="s">
        <v>30</v>
      </c>
      <c r="AA1300" s="74">
        <v>5.0</v>
      </c>
      <c r="AB1300" s="522" t="s">
        <v>31</v>
      </c>
      <c r="AC1300" s="45">
        <f>ROUND(ROUND(ROUND(H1232+L1268,0)*Q1292,0)*V1299,0)-AA1300</f>
        <v>300</v>
      </c>
      <c r="AD1300" s="79"/>
    </row>
    <row r="1301" ht="16.5" customHeight="1">
      <c r="A1301" s="29">
        <v>61.0</v>
      </c>
      <c r="B1301" s="29">
        <v>2560.0</v>
      </c>
      <c r="C1301" s="518" t="s">
        <v>9263</v>
      </c>
      <c r="D1301" s="389"/>
      <c r="E1301" s="389"/>
      <c r="F1301" s="532"/>
      <c r="G1301" s="527"/>
      <c r="H1301" s="527"/>
      <c r="I1301" s="532"/>
      <c r="J1301" s="94"/>
      <c r="K1301" s="140"/>
      <c r="L1301" s="140"/>
      <c r="M1301" s="8"/>
      <c r="N1301" s="254"/>
      <c r="O1301" s="83"/>
      <c r="P1301" s="528"/>
      <c r="Q1301" s="528"/>
      <c r="R1301" s="482"/>
      <c r="U1301" s="99"/>
      <c r="V1301" s="529"/>
      <c r="W1301" s="524" t="s">
        <v>20</v>
      </c>
      <c r="X1301" s="41" t="s">
        <v>21</v>
      </c>
      <c r="Y1301" s="86">
        <v>0.85</v>
      </c>
      <c r="Z1301" s="75"/>
      <c r="AA1301" s="213"/>
      <c r="AB1301" s="213"/>
      <c r="AC1301" s="45">
        <f>ROUND(ROUND(ROUND(ROUND(H1232+L1268,0)*Q1292,0)*V1299,0)*Y1301,0)</f>
        <v>259</v>
      </c>
      <c r="AD1301" s="79"/>
    </row>
    <row r="1302" ht="16.5" customHeight="1">
      <c r="A1302" s="29">
        <v>61.0</v>
      </c>
      <c r="B1302" s="29">
        <v>2561.0</v>
      </c>
      <c r="C1302" s="518" t="s">
        <v>9264</v>
      </c>
      <c r="D1302" s="389"/>
      <c r="E1302" s="389"/>
      <c r="F1302" s="532"/>
      <c r="G1302" s="527"/>
      <c r="H1302" s="527"/>
      <c r="I1302" s="532"/>
      <c r="J1302" s="94"/>
      <c r="K1302" s="140"/>
      <c r="L1302" s="140"/>
      <c r="M1302" s="8"/>
      <c r="N1302" s="537"/>
      <c r="O1302" s="83"/>
      <c r="P1302" s="83"/>
      <c r="Q1302" s="83"/>
      <c r="R1302" s="484"/>
      <c r="S1302" s="232"/>
      <c r="T1302" s="232"/>
      <c r="U1302" s="24"/>
      <c r="V1302" s="26"/>
      <c r="W1302" s="484"/>
      <c r="X1302" s="56"/>
      <c r="Y1302" s="526"/>
      <c r="Z1302" s="213" t="s">
        <v>30</v>
      </c>
      <c r="AA1302" s="74">
        <v>5.0</v>
      </c>
      <c r="AB1302" s="522" t="s">
        <v>31</v>
      </c>
      <c r="AC1302" s="45">
        <f>ROUND(ROUND(ROUND(ROUND(H1232+L1268,0)*Q1292,0)*V1299,0)*Y1301,0)-AA1302</f>
        <v>254</v>
      </c>
      <c r="AD1302" s="79"/>
    </row>
    <row r="1303" ht="16.5" customHeight="1">
      <c r="A1303" s="29">
        <v>61.0</v>
      </c>
      <c r="B1303" s="29">
        <v>2570.0</v>
      </c>
      <c r="C1303" s="518" t="s">
        <v>9265</v>
      </c>
      <c r="D1303" s="389"/>
      <c r="E1303" s="389"/>
      <c r="F1303" s="523"/>
      <c r="G1303" s="102" t="s">
        <v>9047</v>
      </c>
      <c r="H1303" s="169"/>
      <c r="I1303" s="519"/>
      <c r="J1303" s="168"/>
      <c r="K1303" s="152"/>
      <c r="L1303" s="152"/>
      <c r="M1303" s="7"/>
      <c r="N1303" s="37"/>
      <c r="O1303" s="7"/>
      <c r="P1303" s="7"/>
      <c r="Q1303" s="7"/>
      <c r="R1303" s="520"/>
      <c r="S1303" s="38"/>
      <c r="T1303" s="99"/>
      <c r="U1303" s="6"/>
      <c r="V1303" s="7"/>
      <c r="W1303" s="37"/>
      <c r="X1303" s="7"/>
      <c r="Y1303" s="39"/>
      <c r="Z1303" s="213"/>
      <c r="AA1303" s="213"/>
      <c r="AB1303" s="213"/>
      <c r="AC1303" s="45">
        <f>ROUND(H1304,0)</f>
        <v>467</v>
      </c>
      <c r="AD1303" s="79"/>
    </row>
    <row r="1304" ht="16.5" customHeight="1">
      <c r="A1304" s="29">
        <v>61.0</v>
      </c>
      <c r="B1304" s="29">
        <v>2571.0</v>
      </c>
      <c r="C1304" s="518" t="s">
        <v>9266</v>
      </c>
      <c r="D1304" s="389"/>
      <c r="E1304" s="389"/>
      <c r="F1304" s="523"/>
      <c r="G1304" s="482"/>
      <c r="H1304" s="50">
        <v>467.0</v>
      </c>
      <c r="I1304" s="8" t="s">
        <v>9</v>
      </c>
      <c r="J1304" s="94"/>
      <c r="K1304" s="140"/>
      <c r="L1304" s="140"/>
      <c r="M1304" s="8"/>
      <c r="N1304" s="52"/>
      <c r="O1304" s="8"/>
      <c r="P1304" s="8"/>
      <c r="Q1304" s="8"/>
      <c r="R1304" s="521"/>
      <c r="S1304" s="53"/>
      <c r="T1304" s="99"/>
      <c r="U1304" s="14"/>
      <c r="V1304" s="8"/>
      <c r="W1304" s="52"/>
      <c r="X1304" s="8"/>
      <c r="Y1304" s="109"/>
      <c r="Z1304" s="213" t="s">
        <v>30</v>
      </c>
      <c r="AA1304" s="74">
        <v>5.0</v>
      </c>
      <c r="AB1304" s="522" t="s">
        <v>31</v>
      </c>
      <c r="AC1304" s="45">
        <f>ROUND(H1304,0)-AA1304</f>
        <v>462</v>
      </c>
      <c r="AD1304" s="79"/>
    </row>
    <row r="1305" ht="16.5" customHeight="1">
      <c r="A1305" s="29">
        <v>61.0</v>
      </c>
      <c r="B1305" s="29">
        <v>2572.0</v>
      </c>
      <c r="C1305" s="518" t="s">
        <v>9267</v>
      </c>
      <c r="D1305" s="389"/>
      <c r="E1305" s="389"/>
      <c r="F1305" s="523"/>
      <c r="G1305" s="482"/>
      <c r="H1305" s="174"/>
      <c r="I1305" s="523"/>
      <c r="J1305" s="94"/>
      <c r="K1305" s="140"/>
      <c r="L1305" s="140"/>
      <c r="M1305" s="8"/>
      <c r="N1305" s="52"/>
      <c r="O1305" s="8"/>
      <c r="P1305" s="8"/>
      <c r="Q1305" s="8"/>
      <c r="R1305" s="521"/>
      <c r="S1305" s="53"/>
      <c r="T1305" s="99"/>
      <c r="U1305" s="14"/>
      <c r="V1305" s="54"/>
      <c r="W1305" s="544" t="s">
        <v>20</v>
      </c>
      <c r="X1305" s="41" t="s">
        <v>21</v>
      </c>
      <c r="Y1305" s="86">
        <v>0.85</v>
      </c>
      <c r="Z1305" s="75"/>
      <c r="AA1305" s="213"/>
      <c r="AB1305" s="213"/>
      <c r="AC1305" s="45">
        <f>ROUND(H1304*Y1305,0)</f>
        <v>397</v>
      </c>
      <c r="AD1305" s="79"/>
    </row>
    <row r="1306" ht="16.5" customHeight="1">
      <c r="A1306" s="29">
        <v>61.0</v>
      </c>
      <c r="B1306" s="29">
        <v>2573.0</v>
      </c>
      <c r="C1306" s="518" t="s">
        <v>9268</v>
      </c>
      <c r="D1306" s="389"/>
      <c r="E1306" s="389"/>
      <c r="F1306" s="523"/>
      <c r="G1306" s="174"/>
      <c r="H1306" s="174"/>
      <c r="I1306" s="174"/>
      <c r="J1306" s="94"/>
      <c r="K1306" s="140"/>
      <c r="L1306" s="140"/>
      <c r="M1306" s="8"/>
      <c r="N1306" s="52"/>
      <c r="O1306" s="8"/>
      <c r="P1306" s="8"/>
      <c r="Q1306" s="8"/>
      <c r="R1306" s="525"/>
      <c r="S1306" s="180"/>
      <c r="T1306" s="24"/>
      <c r="U1306" s="21"/>
      <c r="V1306" s="109"/>
      <c r="W1306" s="484"/>
      <c r="X1306" s="56"/>
      <c r="Y1306" s="526"/>
      <c r="Z1306" s="213" t="s">
        <v>30</v>
      </c>
      <c r="AA1306" s="74">
        <v>5.0</v>
      </c>
      <c r="AB1306" s="522" t="s">
        <v>31</v>
      </c>
      <c r="AC1306" s="45">
        <f>ROUND(H1304*Y1305,0)-AA1306</f>
        <v>392</v>
      </c>
      <c r="AD1306" s="79"/>
    </row>
    <row r="1307" ht="16.5" customHeight="1">
      <c r="A1307" s="29">
        <v>61.0</v>
      </c>
      <c r="B1307" s="29">
        <v>2574.0</v>
      </c>
      <c r="C1307" s="518" t="s">
        <v>9269</v>
      </c>
      <c r="D1307" s="389"/>
      <c r="E1307" s="389"/>
      <c r="F1307" s="532"/>
      <c r="G1307" s="527"/>
      <c r="H1307" s="8"/>
      <c r="I1307" s="144"/>
      <c r="J1307" s="94"/>
      <c r="K1307" s="140"/>
      <c r="L1307" s="140"/>
      <c r="M1307" s="8"/>
      <c r="N1307" s="52"/>
      <c r="O1307" s="8"/>
      <c r="P1307" s="8"/>
      <c r="Q1307" s="8"/>
      <c r="R1307" s="102" t="s">
        <v>326</v>
      </c>
      <c r="S1307" s="487"/>
      <c r="T1307" s="487"/>
      <c r="U1307" s="41" t="s">
        <v>21</v>
      </c>
      <c r="V1307" s="60">
        <v>0.7</v>
      </c>
      <c r="W1307" s="37"/>
      <c r="X1307" s="7"/>
      <c r="Y1307" s="39"/>
      <c r="Z1307" s="213"/>
      <c r="AA1307" s="213"/>
      <c r="AB1307" s="213"/>
      <c r="AC1307" s="45">
        <f>ROUND(H1304*V1307,0)</f>
        <v>327</v>
      </c>
      <c r="AD1307" s="79"/>
    </row>
    <row r="1308" ht="16.5" customHeight="1">
      <c r="A1308" s="29">
        <v>61.0</v>
      </c>
      <c r="B1308" s="29">
        <v>2575.0</v>
      </c>
      <c r="C1308" s="518" t="s">
        <v>9270</v>
      </c>
      <c r="D1308" s="389"/>
      <c r="E1308" s="389"/>
      <c r="F1308" s="532"/>
      <c r="G1308" s="527"/>
      <c r="H1308" s="8"/>
      <c r="I1308" s="144"/>
      <c r="J1308" s="94"/>
      <c r="K1308" s="140"/>
      <c r="L1308" s="140"/>
      <c r="M1308" s="8"/>
      <c r="N1308" s="52"/>
      <c r="O1308" s="8"/>
      <c r="P1308" s="8"/>
      <c r="Q1308" s="8"/>
      <c r="R1308" s="482"/>
      <c r="U1308" s="83"/>
      <c r="V1308" s="528"/>
      <c r="W1308" s="227"/>
      <c r="X1308" s="22"/>
      <c r="Y1308" s="109"/>
      <c r="Z1308" s="213" t="s">
        <v>30</v>
      </c>
      <c r="AA1308" s="74">
        <v>5.0</v>
      </c>
      <c r="AB1308" s="522" t="s">
        <v>31</v>
      </c>
      <c r="AC1308" s="45">
        <f>ROUND(H1304*V1307,0)-AA1308</f>
        <v>322</v>
      </c>
      <c r="AD1308" s="79"/>
    </row>
    <row r="1309" ht="16.5" customHeight="1">
      <c r="A1309" s="29">
        <v>61.0</v>
      </c>
      <c r="B1309" s="29">
        <v>2576.0</v>
      </c>
      <c r="C1309" s="518" t="s">
        <v>9271</v>
      </c>
      <c r="D1309" s="389"/>
      <c r="E1309" s="389"/>
      <c r="F1309" s="543"/>
      <c r="G1309" s="113"/>
      <c r="H1309" s="8"/>
      <c r="I1309" s="144"/>
      <c r="J1309" s="94"/>
      <c r="K1309" s="140"/>
      <c r="L1309" s="140"/>
      <c r="M1309" s="8"/>
      <c r="N1309" s="52"/>
      <c r="O1309" s="8"/>
      <c r="P1309" s="8"/>
      <c r="Q1309" s="8"/>
      <c r="R1309" s="482"/>
      <c r="U1309" s="99"/>
      <c r="V1309" s="529"/>
      <c r="W1309" s="524" t="s">
        <v>20</v>
      </c>
      <c r="X1309" s="41" t="s">
        <v>21</v>
      </c>
      <c r="Y1309" s="86">
        <v>0.85</v>
      </c>
      <c r="Z1309" s="75"/>
      <c r="AA1309" s="213"/>
      <c r="AB1309" s="213"/>
      <c r="AC1309" s="45">
        <f>ROUND(ROUND(H1304*V1307,0)*Y1309,0)</f>
        <v>278</v>
      </c>
      <c r="AD1309" s="79"/>
    </row>
    <row r="1310" ht="16.5" customHeight="1">
      <c r="A1310" s="29">
        <v>61.0</v>
      </c>
      <c r="B1310" s="29">
        <v>2577.0</v>
      </c>
      <c r="C1310" s="518" t="s">
        <v>9272</v>
      </c>
      <c r="D1310" s="389"/>
      <c r="E1310" s="231"/>
      <c r="F1310" s="543"/>
      <c r="G1310" s="113"/>
      <c r="H1310" s="8"/>
      <c r="I1310" s="144"/>
      <c r="J1310" s="94"/>
      <c r="K1310" s="140"/>
      <c r="L1310" s="140"/>
      <c r="M1310" s="8"/>
      <c r="N1310" s="52"/>
      <c r="O1310" s="8"/>
      <c r="P1310" s="8"/>
      <c r="Q1310" s="8"/>
      <c r="R1310" s="530"/>
      <c r="S1310" s="531"/>
      <c r="T1310" s="24"/>
      <c r="U1310" s="24"/>
      <c r="V1310" s="26"/>
      <c r="W1310" s="484"/>
      <c r="X1310" s="56"/>
      <c r="Y1310" s="526"/>
      <c r="Z1310" s="213" t="s">
        <v>30</v>
      </c>
      <c r="AA1310" s="74">
        <v>5.0</v>
      </c>
      <c r="AB1310" s="522" t="s">
        <v>31</v>
      </c>
      <c r="AC1310" s="45">
        <f>ROUND(ROUND(H1304*V1307,0)*Y1309,0)-AA1310</f>
        <v>273</v>
      </c>
      <c r="AD1310" s="79"/>
    </row>
    <row r="1311" ht="16.5" customHeight="1">
      <c r="A1311" s="29">
        <v>61.0</v>
      </c>
      <c r="B1311" s="29">
        <v>2578.0</v>
      </c>
      <c r="C1311" s="518" t="s">
        <v>9273</v>
      </c>
      <c r="D1311" s="389"/>
      <c r="E1311" s="231"/>
      <c r="F1311" s="543"/>
      <c r="G1311" s="113"/>
      <c r="H1311" s="8"/>
      <c r="I1311" s="144"/>
      <c r="J1311" s="94"/>
      <c r="K1311" s="140"/>
      <c r="L1311" s="140"/>
      <c r="M1311" s="8"/>
      <c r="N1311" s="52"/>
      <c r="O1311" s="8"/>
      <c r="P1311" s="8"/>
      <c r="Q1311" s="54"/>
      <c r="R1311" s="102" t="s">
        <v>329</v>
      </c>
      <c r="S1311" s="487"/>
      <c r="T1311" s="487"/>
      <c r="U1311" s="83" t="s">
        <v>21</v>
      </c>
      <c r="V1311" s="528">
        <v>0.85</v>
      </c>
      <c r="W1311" s="37"/>
      <c r="X1311" s="7"/>
      <c r="Y1311" s="39"/>
      <c r="Z1311" s="213"/>
      <c r="AA1311" s="213"/>
      <c r="AB1311" s="213"/>
      <c r="AC1311" s="45">
        <f>ROUND(H1304*V1311,0)</f>
        <v>397</v>
      </c>
      <c r="AD1311" s="79"/>
    </row>
    <row r="1312" ht="16.5" customHeight="1">
      <c r="A1312" s="29">
        <v>61.0</v>
      </c>
      <c r="B1312" s="29">
        <v>2579.0</v>
      </c>
      <c r="C1312" s="518" t="s">
        <v>9274</v>
      </c>
      <c r="D1312" s="389"/>
      <c r="E1312" s="231"/>
      <c r="F1312" s="543"/>
      <c r="G1312" s="113"/>
      <c r="H1312" s="8"/>
      <c r="I1312" s="144"/>
      <c r="J1312" s="94"/>
      <c r="K1312" s="140"/>
      <c r="L1312" s="140"/>
      <c r="M1312" s="8"/>
      <c r="N1312" s="52"/>
      <c r="O1312" s="8"/>
      <c r="P1312" s="8"/>
      <c r="Q1312" s="8"/>
      <c r="R1312" s="482"/>
      <c r="U1312" s="83"/>
      <c r="V1312" s="528"/>
      <c r="W1312" s="227"/>
      <c r="X1312" s="22"/>
      <c r="Y1312" s="109"/>
      <c r="Z1312" s="213" t="s">
        <v>30</v>
      </c>
      <c r="AA1312" s="74">
        <v>5.0</v>
      </c>
      <c r="AB1312" s="522" t="s">
        <v>31</v>
      </c>
      <c r="AC1312" s="45">
        <f>ROUND(H1304*V1311,0)-AA1312</f>
        <v>392</v>
      </c>
      <c r="AD1312" s="79"/>
    </row>
    <row r="1313" ht="16.5" customHeight="1">
      <c r="A1313" s="29">
        <v>61.0</v>
      </c>
      <c r="B1313" s="29">
        <v>2580.0</v>
      </c>
      <c r="C1313" s="518" t="s">
        <v>9275</v>
      </c>
      <c r="D1313" s="389"/>
      <c r="E1313" s="231"/>
      <c r="F1313" s="532"/>
      <c r="G1313" s="527"/>
      <c r="H1313" s="527"/>
      <c r="I1313" s="532"/>
      <c r="J1313" s="94"/>
      <c r="K1313" s="140"/>
      <c r="L1313" s="140"/>
      <c r="M1313" s="8"/>
      <c r="N1313" s="52"/>
      <c r="O1313" s="8"/>
      <c r="P1313" s="8"/>
      <c r="Q1313" s="8"/>
      <c r="R1313" s="482"/>
      <c r="U1313" s="99"/>
      <c r="V1313" s="529"/>
      <c r="W1313" s="524" t="s">
        <v>20</v>
      </c>
      <c r="X1313" s="41" t="s">
        <v>21</v>
      </c>
      <c r="Y1313" s="86">
        <v>0.85</v>
      </c>
      <c r="Z1313" s="75"/>
      <c r="AA1313" s="213"/>
      <c r="AB1313" s="213"/>
      <c r="AC1313" s="45">
        <f>ROUND(ROUND(H1304*V1311,0)*Y1313,0)</f>
        <v>337</v>
      </c>
      <c r="AD1313" s="79"/>
    </row>
    <row r="1314" ht="16.5" customHeight="1">
      <c r="A1314" s="29">
        <v>61.0</v>
      </c>
      <c r="B1314" s="29">
        <v>2581.0</v>
      </c>
      <c r="C1314" s="518" t="s">
        <v>9276</v>
      </c>
      <c r="D1314" s="389"/>
      <c r="E1314" s="231"/>
      <c r="F1314" s="532"/>
      <c r="G1314" s="527"/>
      <c r="H1314" s="527"/>
      <c r="I1314" s="532"/>
      <c r="J1314" s="94"/>
      <c r="K1314" s="140"/>
      <c r="L1314" s="140"/>
      <c r="M1314" s="8"/>
      <c r="N1314" s="227"/>
      <c r="O1314" s="22"/>
      <c r="P1314" s="22"/>
      <c r="Q1314" s="22"/>
      <c r="R1314" s="484"/>
      <c r="S1314" s="232"/>
      <c r="T1314" s="232"/>
      <c r="U1314" s="24"/>
      <c r="V1314" s="26"/>
      <c r="W1314" s="484"/>
      <c r="X1314" s="56"/>
      <c r="Y1314" s="526"/>
      <c r="Z1314" s="213" t="s">
        <v>30</v>
      </c>
      <c r="AA1314" s="74">
        <v>5.0</v>
      </c>
      <c r="AB1314" s="522" t="s">
        <v>31</v>
      </c>
      <c r="AC1314" s="45">
        <f>ROUND(ROUND(H1304*V1311,0)*Y1313,0)-AA1314</f>
        <v>332</v>
      </c>
      <c r="AD1314" s="79"/>
    </row>
    <row r="1315" ht="16.5" customHeight="1">
      <c r="A1315" s="29">
        <v>61.0</v>
      </c>
      <c r="B1315" s="29">
        <v>2582.0</v>
      </c>
      <c r="C1315" s="518" t="s">
        <v>9277</v>
      </c>
      <c r="D1315" s="389"/>
      <c r="E1315" s="389"/>
      <c r="F1315" s="532"/>
      <c r="G1315" s="527"/>
      <c r="H1315" s="527"/>
      <c r="I1315" s="532"/>
      <c r="J1315" s="94"/>
      <c r="K1315" s="140"/>
      <c r="L1315" s="140"/>
      <c r="M1315" s="8"/>
      <c r="N1315" s="206" t="s">
        <v>23</v>
      </c>
      <c r="O1315" s="102" t="s">
        <v>24</v>
      </c>
      <c r="P1315" s="533"/>
      <c r="Q1315" s="533"/>
      <c r="R1315" s="520"/>
      <c r="S1315" s="38"/>
      <c r="T1315" s="99"/>
      <c r="U1315" s="38"/>
      <c r="V1315" s="6"/>
      <c r="W1315" s="37"/>
      <c r="X1315" s="7"/>
      <c r="Y1315" s="39"/>
      <c r="Z1315" s="213"/>
      <c r="AA1315" s="213"/>
      <c r="AB1315" s="213"/>
      <c r="AC1315" s="45">
        <f>ROUND(H1304*Q1316,0)</f>
        <v>327</v>
      </c>
      <c r="AD1315" s="79"/>
    </row>
    <row r="1316" ht="16.5" customHeight="1">
      <c r="A1316" s="29">
        <v>61.0</v>
      </c>
      <c r="B1316" s="29">
        <v>2583.0</v>
      </c>
      <c r="C1316" s="518" t="s">
        <v>9278</v>
      </c>
      <c r="D1316" s="389"/>
      <c r="E1316" s="389"/>
      <c r="F1316" s="532"/>
      <c r="G1316" s="527"/>
      <c r="H1316" s="527"/>
      <c r="I1316" s="532"/>
      <c r="J1316" s="94"/>
      <c r="K1316" s="140"/>
      <c r="L1316" s="140"/>
      <c r="M1316" s="8"/>
      <c r="N1316" s="481"/>
      <c r="O1316" s="482"/>
      <c r="P1316" s="83" t="s">
        <v>21</v>
      </c>
      <c r="Q1316" s="528">
        <v>0.7</v>
      </c>
      <c r="R1316" s="521"/>
      <c r="S1316" s="53"/>
      <c r="T1316" s="99"/>
      <c r="U1316" s="53"/>
      <c r="V1316" s="14"/>
      <c r="W1316" s="52"/>
      <c r="X1316" s="8"/>
      <c r="Y1316" s="109"/>
      <c r="Z1316" s="213" t="s">
        <v>30</v>
      </c>
      <c r="AA1316" s="74">
        <v>5.0</v>
      </c>
      <c r="AB1316" s="522" t="s">
        <v>31</v>
      </c>
      <c r="AC1316" s="45">
        <f>ROUND(H1304*Q1316,0)-AA1316</f>
        <v>322</v>
      </c>
      <c r="AD1316" s="79"/>
    </row>
    <row r="1317" ht="16.5" customHeight="1">
      <c r="A1317" s="29">
        <v>61.0</v>
      </c>
      <c r="B1317" s="29">
        <v>2584.0</v>
      </c>
      <c r="C1317" s="518" t="s">
        <v>9279</v>
      </c>
      <c r="D1317" s="389"/>
      <c r="E1317" s="389"/>
      <c r="F1317" s="532"/>
      <c r="G1317" s="527"/>
      <c r="H1317" s="527"/>
      <c r="I1317" s="532"/>
      <c r="J1317" s="94"/>
      <c r="K1317" s="140"/>
      <c r="L1317" s="140"/>
      <c r="M1317" s="8"/>
      <c r="N1317" s="481"/>
      <c r="O1317" s="482"/>
      <c r="P1317" s="14"/>
      <c r="Q1317" s="14"/>
      <c r="R1317" s="521"/>
      <c r="S1317" s="53"/>
      <c r="T1317" s="99"/>
      <c r="U1317" s="53"/>
      <c r="V1317" s="14"/>
      <c r="W1317" s="524" t="s">
        <v>20</v>
      </c>
      <c r="X1317" s="41" t="s">
        <v>21</v>
      </c>
      <c r="Y1317" s="86">
        <v>0.85</v>
      </c>
      <c r="Z1317" s="75"/>
      <c r="AA1317" s="213"/>
      <c r="AB1317" s="213"/>
      <c r="AC1317" s="45">
        <f>ROUND(ROUND(H1304*Q1316,0)*Y1317,0)</f>
        <v>278</v>
      </c>
      <c r="AD1317" s="79"/>
    </row>
    <row r="1318" ht="16.5" customHeight="1">
      <c r="A1318" s="29">
        <v>61.0</v>
      </c>
      <c r="B1318" s="29">
        <v>2585.0</v>
      </c>
      <c r="C1318" s="518" t="s">
        <v>9280</v>
      </c>
      <c r="D1318" s="389"/>
      <c r="E1318" s="389"/>
      <c r="F1318" s="532"/>
      <c r="G1318" s="527"/>
      <c r="H1318" s="527"/>
      <c r="I1318" s="532"/>
      <c r="J1318" s="94"/>
      <c r="K1318" s="140"/>
      <c r="L1318" s="140"/>
      <c r="M1318" s="8"/>
      <c r="N1318" s="535"/>
      <c r="O1318" s="14"/>
      <c r="P1318" s="83"/>
      <c r="Q1318" s="83"/>
      <c r="R1318" s="525"/>
      <c r="S1318" s="180"/>
      <c r="T1318" s="24"/>
      <c r="U1318" s="180"/>
      <c r="V1318" s="21"/>
      <c r="W1318" s="484"/>
      <c r="X1318" s="56"/>
      <c r="Y1318" s="526"/>
      <c r="Z1318" s="213" t="s">
        <v>30</v>
      </c>
      <c r="AA1318" s="74">
        <v>5.0</v>
      </c>
      <c r="AB1318" s="522" t="s">
        <v>31</v>
      </c>
      <c r="AC1318" s="45">
        <f>ROUND(ROUND(H1304*Q1316,0)*Y1317,0)-AA1318</f>
        <v>273</v>
      </c>
      <c r="AD1318" s="79"/>
    </row>
    <row r="1319" ht="16.5" customHeight="1">
      <c r="A1319" s="29">
        <v>61.0</v>
      </c>
      <c r="B1319" s="29">
        <v>2586.0</v>
      </c>
      <c r="C1319" s="518" t="s">
        <v>9281</v>
      </c>
      <c r="D1319" s="389"/>
      <c r="E1319" s="389"/>
      <c r="F1319" s="532"/>
      <c r="G1319" s="527"/>
      <c r="H1319" s="527"/>
      <c r="I1319" s="532"/>
      <c r="J1319" s="94"/>
      <c r="K1319" s="140"/>
      <c r="L1319" s="140"/>
      <c r="M1319" s="8"/>
      <c r="N1319" s="536"/>
      <c r="O1319" s="14"/>
      <c r="P1319" s="14"/>
      <c r="Q1319" s="14"/>
      <c r="R1319" s="102" t="s">
        <v>326</v>
      </c>
      <c r="S1319" s="487"/>
      <c r="T1319" s="487"/>
      <c r="U1319" s="41" t="s">
        <v>21</v>
      </c>
      <c r="V1319" s="60">
        <v>0.7</v>
      </c>
      <c r="W1319" s="37"/>
      <c r="X1319" s="7"/>
      <c r="Y1319" s="39"/>
      <c r="Z1319" s="213"/>
      <c r="AA1319" s="213"/>
      <c r="AB1319" s="213"/>
      <c r="AC1319" s="45">
        <f>ROUND(ROUND(H1304*Q1316,0)*V1319,0)</f>
        <v>229</v>
      </c>
      <c r="AD1319" s="79"/>
    </row>
    <row r="1320" ht="16.5" customHeight="1">
      <c r="A1320" s="29">
        <v>61.0</v>
      </c>
      <c r="B1320" s="29">
        <v>2587.0</v>
      </c>
      <c r="C1320" s="518" t="s">
        <v>9282</v>
      </c>
      <c r="D1320" s="389"/>
      <c r="E1320" s="389"/>
      <c r="F1320" s="532"/>
      <c r="G1320" s="527"/>
      <c r="H1320" s="527"/>
      <c r="I1320" s="532"/>
      <c r="J1320" s="94"/>
      <c r="K1320" s="140"/>
      <c r="L1320" s="140"/>
      <c r="M1320" s="8"/>
      <c r="N1320" s="536"/>
      <c r="O1320" s="14"/>
      <c r="P1320" s="14"/>
      <c r="Q1320" s="14"/>
      <c r="R1320" s="482"/>
      <c r="U1320" s="83"/>
      <c r="V1320" s="528"/>
      <c r="W1320" s="227"/>
      <c r="X1320" s="22"/>
      <c r="Y1320" s="109"/>
      <c r="Z1320" s="213" t="s">
        <v>30</v>
      </c>
      <c r="AA1320" s="74">
        <v>5.0</v>
      </c>
      <c r="AB1320" s="522" t="s">
        <v>31</v>
      </c>
      <c r="AC1320" s="45">
        <f>ROUND(ROUND(H1304*Q1316,0)*V1319,0)-AA1320</f>
        <v>224</v>
      </c>
      <c r="AD1320" s="79"/>
    </row>
    <row r="1321" ht="16.5" customHeight="1">
      <c r="A1321" s="29">
        <v>61.0</v>
      </c>
      <c r="B1321" s="29">
        <v>2588.0</v>
      </c>
      <c r="C1321" s="518" t="s">
        <v>9283</v>
      </c>
      <c r="D1321" s="389"/>
      <c r="E1321" s="389"/>
      <c r="F1321" s="532"/>
      <c r="G1321" s="527"/>
      <c r="H1321" s="527"/>
      <c r="I1321" s="532"/>
      <c r="J1321" s="94"/>
      <c r="K1321" s="140"/>
      <c r="L1321" s="140"/>
      <c r="M1321" s="8"/>
      <c r="N1321" s="254"/>
      <c r="O1321" s="83"/>
      <c r="P1321" s="83"/>
      <c r="R1321" s="482"/>
      <c r="U1321" s="99"/>
      <c r="V1321" s="529"/>
      <c r="W1321" s="524" t="s">
        <v>20</v>
      </c>
      <c r="X1321" s="41" t="s">
        <v>21</v>
      </c>
      <c r="Y1321" s="86">
        <v>0.85</v>
      </c>
      <c r="Z1321" s="75"/>
      <c r="AA1321" s="213"/>
      <c r="AB1321" s="213"/>
      <c r="AC1321" s="45">
        <f>ROUND(ROUND(ROUND(H1304*Q1316,0)*V1319,0)*Y1321,0)</f>
        <v>195</v>
      </c>
      <c r="AD1321" s="79"/>
    </row>
    <row r="1322" ht="16.5" customHeight="1">
      <c r="A1322" s="29">
        <v>61.0</v>
      </c>
      <c r="B1322" s="29">
        <v>2589.0</v>
      </c>
      <c r="C1322" s="518" t="s">
        <v>9284</v>
      </c>
      <c r="D1322" s="389"/>
      <c r="E1322" s="389"/>
      <c r="F1322" s="532"/>
      <c r="G1322" s="527"/>
      <c r="H1322" s="527"/>
      <c r="I1322" s="532"/>
      <c r="J1322" s="94"/>
      <c r="K1322" s="140"/>
      <c r="L1322" s="140"/>
      <c r="M1322" s="8"/>
      <c r="N1322" s="254"/>
      <c r="O1322" s="83"/>
      <c r="P1322" s="83"/>
      <c r="Q1322" s="83"/>
      <c r="R1322" s="530"/>
      <c r="S1322" s="531"/>
      <c r="T1322" s="24"/>
      <c r="U1322" s="24"/>
      <c r="V1322" s="26"/>
      <c r="W1322" s="484"/>
      <c r="X1322" s="56"/>
      <c r="Y1322" s="526"/>
      <c r="Z1322" s="213" t="s">
        <v>30</v>
      </c>
      <c r="AA1322" s="74">
        <v>5.0</v>
      </c>
      <c r="AB1322" s="522" t="s">
        <v>31</v>
      </c>
      <c r="AC1322" s="45">
        <f>ROUND(ROUND(ROUND(H1304*Q1316,0)*V1319,0)*Y1321,0)-AA1322</f>
        <v>190</v>
      </c>
      <c r="AD1322" s="79"/>
    </row>
    <row r="1323" ht="16.5" customHeight="1">
      <c r="A1323" s="29">
        <v>61.0</v>
      </c>
      <c r="B1323" s="29">
        <v>2590.0</v>
      </c>
      <c r="C1323" s="518" t="s">
        <v>9285</v>
      </c>
      <c r="D1323" s="389"/>
      <c r="E1323" s="389"/>
      <c r="F1323" s="532"/>
      <c r="G1323" s="527"/>
      <c r="H1323" s="527"/>
      <c r="I1323" s="532"/>
      <c r="J1323" s="94"/>
      <c r="K1323" s="140"/>
      <c r="L1323" s="140"/>
      <c r="M1323" s="8"/>
      <c r="N1323" s="536"/>
      <c r="O1323" s="83"/>
      <c r="P1323" s="528"/>
      <c r="Q1323" s="486"/>
      <c r="R1323" s="102" t="s">
        <v>329</v>
      </c>
      <c r="S1323" s="487"/>
      <c r="T1323" s="487"/>
      <c r="U1323" s="83" t="s">
        <v>21</v>
      </c>
      <c r="V1323" s="528">
        <v>0.85</v>
      </c>
      <c r="W1323" s="37"/>
      <c r="X1323" s="7"/>
      <c r="Y1323" s="39"/>
      <c r="Z1323" s="213"/>
      <c r="AA1323" s="213"/>
      <c r="AB1323" s="213"/>
      <c r="AC1323" s="45">
        <f>ROUND(ROUND(H1304*Q1316,0)*V1323,0)</f>
        <v>278</v>
      </c>
      <c r="AD1323" s="79"/>
    </row>
    <row r="1324" ht="16.5" customHeight="1">
      <c r="A1324" s="29">
        <v>61.0</v>
      </c>
      <c r="B1324" s="29">
        <v>2591.0</v>
      </c>
      <c r="C1324" s="518" t="s">
        <v>9286</v>
      </c>
      <c r="D1324" s="389"/>
      <c r="E1324" s="389"/>
      <c r="F1324" s="532"/>
      <c r="G1324" s="527"/>
      <c r="H1324" s="527"/>
      <c r="I1324" s="532"/>
      <c r="J1324" s="94"/>
      <c r="K1324" s="140"/>
      <c r="L1324" s="140"/>
      <c r="M1324" s="8"/>
      <c r="N1324" s="536"/>
      <c r="O1324" s="83"/>
      <c r="P1324" s="528"/>
      <c r="Q1324" s="528"/>
      <c r="R1324" s="482"/>
      <c r="U1324" s="83"/>
      <c r="V1324" s="528"/>
      <c r="W1324" s="227"/>
      <c r="X1324" s="22"/>
      <c r="Y1324" s="109"/>
      <c r="Z1324" s="213" t="s">
        <v>30</v>
      </c>
      <c r="AA1324" s="74">
        <v>5.0</v>
      </c>
      <c r="AB1324" s="522" t="s">
        <v>31</v>
      </c>
      <c r="AC1324" s="45">
        <f>ROUND(ROUND(H1304*Q1316,0)*V1323,0)-AA1324</f>
        <v>273</v>
      </c>
      <c r="AD1324" s="79"/>
    </row>
    <row r="1325" ht="16.5" customHeight="1">
      <c r="A1325" s="29">
        <v>61.0</v>
      </c>
      <c r="B1325" s="29">
        <v>2592.0</v>
      </c>
      <c r="C1325" s="518" t="s">
        <v>9287</v>
      </c>
      <c r="D1325" s="389"/>
      <c r="E1325" s="389"/>
      <c r="F1325" s="532"/>
      <c r="G1325" s="527"/>
      <c r="H1325" s="527"/>
      <c r="I1325" s="532"/>
      <c r="J1325" s="94"/>
      <c r="K1325" s="140"/>
      <c r="L1325" s="140"/>
      <c r="M1325" s="8"/>
      <c r="N1325" s="254"/>
      <c r="O1325" s="83"/>
      <c r="P1325" s="528"/>
      <c r="Q1325" s="528"/>
      <c r="R1325" s="482"/>
      <c r="U1325" s="99"/>
      <c r="V1325" s="529"/>
      <c r="W1325" s="524" t="s">
        <v>20</v>
      </c>
      <c r="X1325" s="41" t="s">
        <v>21</v>
      </c>
      <c r="Y1325" s="86">
        <v>0.85</v>
      </c>
      <c r="Z1325" s="75"/>
      <c r="AA1325" s="213"/>
      <c r="AB1325" s="213"/>
      <c r="AC1325" s="45">
        <f>ROUND(ROUND(ROUND(H1304*Q1316,0)*V1323,0)*Y1325,0)</f>
        <v>236</v>
      </c>
      <c r="AD1325" s="79"/>
    </row>
    <row r="1326" ht="16.5" customHeight="1">
      <c r="A1326" s="29">
        <v>61.0</v>
      </c>
      <c r="B1326" s="29">
        <v>2593.0</v>
      </c>
      <c r="C1326" s="518" t="s">
        <v>9288</v>
      </c>
      <c r="D1326" s="389"/>
      <c r="E1326" s="389"/>
      <c r="F1326" s="532"/>
      <c r="G1326" s="527"/>
      <c r="H1326" s="527"/>
      <c r="I1326" s="532"/>
      <c r="J1326" s="94"/>
      <c r="K1326" s="140"/>
      <c r="L1326" s="140"/>
      <c r="M1326" s="8"/>
      <c r="N1326" s="536"/>
      <c r="O1326" s="83"/>
      <c r="P1326" s="83"/>
      <c r="Q1326" s="83"/>
      <c r="R1326" s="484"/>
      <c r="S1326" s="232"/>
      <c r="T1326" s="232"/>
      <c r="U1326" s="24"/>
      <c r="V1326" s="26"/>
      <c r="W1326" s="484"/>
      <c r="X1326" s="56"/>
      <c r="Y1326" s="526"/>
      <c r="Z1326" s="213" t="s">
        <v>30</v>
      </c>
      <c r="AA1326" s="74">
        <v>5.0</v>
      </c>
      <c r="AB1326" s="522" t="s">
        <v>31</v>
      </c>
      <c r="AC1326" s="45">
        <f>ROUND(ROUND(ROUND(H1304*Q1316,0)*V1323,0)*Y1325,0)-AA1326</f>
        <v>231</v>
      </c>
      <c r="AD1326" s="79"/>
    </row>
    <row r="1327" ht="16.5" customHeight="1">
      <c r="A1327" s="29">
        <v>61.0</v>
      </c>
      <c r="B1327" s="29">
        <v>2594.0</v>
      </c>
      <c r="C1327" s="518" t="s">
        <v>9289</v>
      </c>
      <c r="D1327" s="389"/>
      <c r="E1327" s="389"/>
      <c r="F1327" s="532"/>
      <c r="G1327" s="527"/>
      <c r="H1327" s="527"/>
      <c r="I1327" s="532"/>
      <c r="J1327" s="94"/>
      <c r="K1327" s="140"/>
      <c r="L1327" s="140"/>
      <c r="M1327" s="8"/>
      <c r="N1327" s="536"/>
      <c r="O1327" s="102" t="s">
        <v>27</v>
      </c>
      <c r="P1327" s="533"/>
      <c r="Q1327" s="533"/>
      <c r="R1327" s="520"/>
      <c r="S1327" s="38"/>
      <c r="T1327" s="99"/>
      <c r="U1327" s="38"/>
      <c r="V1327" s="6"/>
      <c r="W1327" s="37"/>
      <c r="X1327" s="7"/>
      <c r="Y1327" s="39"/>
      <c r="Z1327" s="213"/>
      <c r="AA1327" s="213"/>
      <c r="AB1327" s="213"/>
      <c r="AC1327" s="45">
        <f>ROUND(H1304*Q1328,0)</f>
        <v>234</v>
      </c>
      <c r="AD1327" s="79"/>
    </row>
    <row r="1328" ht="16.5" customHeight="1">
      <c r="A1328" s="29">
        <v>61.0</v>
      </c>
      <c r="B1328" s="29">
        <v>2595.0</v>
      </c>
      <c r="C1328" s="518" t="s">
        <v>9290</v>
      </c>
      <c r="D1328" s="389"/>
      <c r="E1328" s="389"/>
      <c r="F1328" s="532"/>
      <c r="G1328" s="527"/>
      <c r="H1328" s="527"/>
      <c r="I1328" s="532"/>
      <c r="J1328" s="94"/>
      <c r="K1328" s="140"/>
      <c r="L1328" s="140"/>
      <c r="M1328" s="8"/>
      <c r="N1328" s="535"/>
      <c r="O1328" s="482"/>
      <c r="P1328" s="83" t="s">
        <v>21</v>
      </c>
      <c r="Q1328" s="528">
        <v>0.5</v>
      </c>
      <c r="R1328" s="521"/>
      <c r="S1328" s="53"/>
      <c r="T1328" s="99"/>
      <c r="U1328" s="53"/>
      <c r="V1328" s="14"/>
      <c r="W1328" s="52"/>
      <c r="X1328" s="8"/>
      <c r="Y1328" s="109"/>
      <c r="Z1328" s="213" t="s">
        <v>30</v>
      </c>
      <c r="AA1328" s="74">
        <v>5.0</v>
      </c>
      <c r="AB1328" s="522" t="s">
        <v>31</v>
      </c>
      <c r="AC1328" s="45">
        <f>ROUND(H1304*Q1328,0)-AA1328</f>
        <v>229</v>
      </c>
      <c r="AD1328" s="79"/>
    </row>
    <row r="1329" ht="16.5" customHeight="1">
      <c r="A1329" s="29">
        <v>61.0</v>
      </c>
      <c r="B1329" s="29">
        <v>2596.0</v>
      </c>
      <c r="C1329" s="518" t="s">
        <v>9291</v>
      </c>
      <c r="D1329" s="389"/>
      <c r="E1329" s="389"/>
      <c r="F1329" s="532"/>
      <c r="G1329" s="527"/>
      <c r="H1329" s="527"/>
      <c r="I1329" s="532"/>
      <c r="J1329" s="94"/>
      <c r="K1329" s="140"/>
      <c r="L1329" s="140"/>
      <c r="M1329" s="8"/>
      <c r="N1329" s="535"/>
      <c r="O1329" s="482"/>
      <c r="P1329" s="14"/>
      <c r="Q1329" s="14"/>
      <c r="R1329" s="521"/>
      <c r="S1329" s="53"/>
      <c r="T1329" s="99"/>
      <c r="U1329" s="53"/>
      <c r="V1329" s="14"/>
      <c r="W1329" s="524" t="s">
        <v>20</v>
      </c>
      <c r="X1329" s="41" t="s">
        <v>21</v>
      </c>
      <c r="Y1329" s="86">
        <v>0.85</v>
      </c>
      <c r="Z1329" s="75"/>
      <c r="AA1329" s="213"/>
      <c r="AB1329" s="213"/>
      <c r="AC1329" s="45">
        <f>ROUND(ROUND(H1304*Q1328,0)*Y1329,0)</f>
        <v>199</v>
      </c>
      <c r="AD1329" s="79"/>
    </row>
    <row r="1330" ht="16.5" customHeight="1">
      <c r="A1330" s="29">
        <v>61.0</v>
      </c>
      <c r="B1330" s="29">
        <v>2597.0</v>
      </c>
      <c r="C1330" s="518" t="s">
        <v>9292</v>
      </c>
      <c r="D1330" s="389"/>
      <c r="E1330" s="389"/>
      <c r="F1330" s="532"/>
      <c r="G1330" s="527"/>
      <c r="H1330" s="527"/>
      <c r="I1330" s="532"/>
      <c r="J1330" s="94"/>
      <c r="K1330" s="140"/>
      <c r="L1330" s="140"/>
      <c r="M1330" s="8"/>
      <c r="N1330" s="535"/>
      <c r="O1330" s="14"/>
      <c r="P1330" s="83"/>
      <c r="Q1330" s="83"/>
      <c r="R1330" s="525"/>
      <c r="S1330" s="180"/>
      <c r="T1330" s="24"/>
      <c r="U1330" s="180"/>
      <c r="V1330" s="21"/>
      <c r="W1330" s="484"/>
      <c r="X1330" s="56"/>
      <c r="Y1330" s="526"/>
      <c r="Z1330" s="213" t="s">
        <v>30</v>
      </c>
      <c r="AA1330" s="74">
        <v>5.0</v>
      </c>
      <c r="AB1330" s="522" t="s">
        <v>31</v>
      </c>
      <c r="AC1330" s="45">
        <f>ROUND(ROUND(H1304*Q1328,0)*Y1329,0)-AA1330</f>
        <v>194</v>
      </c>
      <c r="AD1330" s="79"/>
    </row>
    <row r="1331" ht="16.5" customHeight="1">
      <c r="A1331" s="29">
        <v>61.0</v>
      </c>
      <c r="B1331" s="29">
        <v>2598.0</v>
      </c>
      <c r="C1331" s="518" t="s">
        <v>9293</v>
      </c>
      <c r="D1331" s="389"/>
      <c r="E1331" s="389"/>
      <c r="F1331" s="532"/>
      <c r="G1331" s="527"/>
      <c r="H1331" s="527"/>
      <c r="I1331" s="532"/>
      <c r="J1331" s="94"/>
      <c r="K1331" s="140"/>
      <c r="L1331" s="140"/>
      <c r="M1331" s="8"/>
      <c r="N1331" s="536"/>
      <c r="O1331" s="14"/>
      <c r="P1331" s="14"/>
      <c r="Q1331" s="14"/>
      <c r="R1331" s="102" t="s">
        <v>326</v>
      </c>
      <c r="S1331" s="487"/>
      <c r="T1331" s="487"/>
      <c r="U1331" s="41" t="s">
        <v>21</v>
      </c>
      <c r="V1331" s="60">
        <v>0.7</v>
      </c>
      <c r="W1331" s="37"/>
      <c r="X1331" s="7"/>
      <c r="Y1331" s="39"/>
      <c r="Z1331" s="213"/>
      <c r="AA1331" s="213"/>
      <c r="AB1331" s="213"/>
      <c r="AC1331" s="45">
        <f>ROUND(ROUND(H1304*Q1328,0)*V1331,0)</f>
        <v>164</v>
      </c>
      <c r="AD1331" s="79"/>
    </row>
    <row r="1332" ht="16.5" customHeight="1">
      <c r="A1332" s="29">
        <v>61.0</v>
      </c>
      <c r="B1332" s="29">
        <v>2599.0</v>
      </c>
      <c r="C1332" s="518" t="s">
        <v>9294</v>
      </c>
      <c r="D1332" s="389"/>
      <c r="E1332" s="389"/>
      <c r="F1332" s="532"/>
      <c r="G1332" s="527"/>
      <c r="H1332" s="527"/>
      <c r="I1332" s="532"/>
      <c r="J1332" s="94"/>
      <c r="K1332" s="140"/>
      <c r="L1332" s="140"/>
      <c r="M1332" s="8"/>
      <c r="N1332" s="536"/>
      <c r="O1332" s="14"/>
      <c r="P1332" s="14"/>
      <c r="Q1332" s="14"/>
      <c r="R1332" s="482"/>
      <c r="U1332" s="83"/>
      <c r="V1332" s="528"/>
      <c r="W1332" s="227"/>
      <c r="X1332" s="22"/>
      <c r="Y1332" s="109"/>
      <c r="Z1332" s="213" t="s">
        <v>30</v>
      </c>
      <c r="AA1332" s="74">
        <v>5.0</v>
      </c>
      <c r="AB1332" s="522" t="s">
        <v>31</v>
      </c>
      <c r="AC1332" s="45">
        <f>ROUND(ROUND(H1304*Q1328,0)*V1331,0)-AA1332</f>
        <v>159</v>
      </c>
      <c r="AD1332" s="79"/>
    </row>
    <row r="1333" ht="16.5" customHeight="1">
      <c r="A1333" s="29">
        <v>61.0</v>
      </c>
      <c r="B1333" s="29">
        <v>2600.0</v>
      </c>
      <c r="C1333" s="518" t="s">
        <v>9295</v>
      </c>
      <c r="D1333" s="389"/>
      <c r="E1333" s="389"/>
      <c r="F1333" s="532"/>
      <c r="G1333" s="527"/>
      <c r="H1333" s="527"/>
      <c r="I1333" s="532"/>
      <c r="J1333" s="94"/>
      <c r="K1333" s="140"/>
      <c r="L1333" s="140"/>
      <c r="M1333" s="8"/>
      <c r="N1333" s="254"/>
      <c r="O1333" s="83"/>
      <c r="P1333" s="83"/>
      <c r="R1333" s="482"/>
      <c r="U1333" s="99"/>
      <c r="V1333" s="529"/>
      <c r="W1333" s="524" t="s">
        <v>20</v>
      </c>
      <c r="X1333" s="41" t="s">
        <v>21</v>
      </c>
      <c r="Y1333" s="86">
        <v>0.85</v>
      </c>
      <c r="Z1333" s="75"/>
      <c r="AA1333" s="213"/>
      <c r="AB1333" s="213"/>
      <c r="AC1333" s="114">
        <f>ROUND(ROUND(ROUND(H1304*Q1328,0)*V1331,0)*Y1333,0)</f>
        <v>139</v>
      </c>
      <c r="AD1333" s="79"/>
    </row>
    <row r="1334" ht="16.5" customHeight="1">
      <c r="A1334" s="29">
        <v>61.0</v>
      </c>
      <c r="B1334" s="29">
        <v>2601.0</v>
      </c>
      <c r="C1334" s="518" t="s">
        <v>9296</v>
      </c>
      <c r="D1334" s="389"/>
      <c r="E1334" s="389"/>
      <c r="F1334" s="532"/>
      <c r="G1334" s="527"/>
      <c r="H1334" s="527"/>
      <c r="I1334" s="532"/>
      <c r="J1334" s="94"/>
      <c r="K1334" s="140"/>
      <c r="L1334" s="140"/>
      <c r="M1334" s="8"/>
      <c r="N1334" s="254"/>
      <c r="O1334" s="83"/>
      <c r="P1334" s="83"/>
      <c r="Q1334" s="83"/>
      <c r="R1334" s="530"/>
      <c r="S1334" s="531"/>
      <c r="T1334" s="24"/>
      <c r="U1334" s="24"/>
      <c r="V1334" s="26"/>
      <c r="W1334" s="484"/>
      <c r="X1334" s="56"/>
      <c r="Y1334" s="526"/>
      <c r="Z1334" s="213" t="s">
        <v>30</v>
      </c>
      <c r="AA1334" s="74">
        <v>5.0</v>
      </c>
      <c r="AB1334" s="522" t="s">
        <v>31</v>
      </c>
      <c r="AC1334" s="114">
        <f>ROUND(ROUND(ROUND(H1304*Q1328,0)*V1331,0)*Y1333,0)-AA1334</f>
        <v>134</v>
      </c>
      <c r="AD1334" s="79"/>
    </row>
    <row r="1335" ht="16.5" customHeight="1">
      <c r="A1335" s="29">
        <v>61.0</v>
      </c>
      <c r="B1335" s="29">
        <v>2602.0</v>
      </c>
      <c r="C1335" s="518" t="s">
        <v>9297</v>
      </c>
      <c r="D1335" s="389"/>
      <c r="E1335" s="389"/>
      <c r="F1335" s="532"/>
      <c r="G1335" s="527"/>
      <c r="H1335" s="527"/>
      <c r="I1335" s="532"/>
      <c r="J1335" s="94"/>
      <c r="K1335" s="140"/>
      <c r="L1335" s="140"/>
      <c r="M1335" s="8"/>
      <c r="N1335" s="536"/>
      <c r="O1335" s="83"/>
      <c r="P1335" s="528"/>
      <c r="Q1335" s="486"/>
      <c r="R1335" s="102" t="s">
        <v>329</v>
      </c>
      <c r="S1335" s="487"/>
      <c r="T1335" s="487"/>
      <c r="U1335" s="83" t="s">
        <v>21</v>
      </c>
      <c r="V1335" s="528">
        <v>0.85</v>
      </c>
      <c r="W1335" s="37"/>
      <c r="X1335" s="7"/>
      <c r="Y1335" s="39"/>
      <c r="Z1335" s="213"/>
      <c r="AA1335" s="213"/>
      <c r="AB1335" s="213"/>
      <c r="AC1335" s="45">
        <f>ROUND(ROUND(H1304*Q1328,0)*V1335,0)</f>
        <v>199</v>
      </c>
      <c r="AD1335" s="79"/>
    </row>
    <row r="1336" ht="16.5" customHeight="1">
      <c r="A1336" s="29">
        <v>61.0</v>
      </c>
      <c r="B1336" s="29">
        <v>2603.0</v>
      </c>
      <c r="C1336" s="518" t="s">
        <v>9298</v>
      </c>
      <c r="D1336" s="389"/>
      <c r="E1336" s="389"/>
      <c r="F1336" s="532"/>
      <c r="G1336" s="527"/>
      <c r="H1336" s="527"/>
      <c r="I1336" s="532"/>
      <c r="J1336" s="94"/>
      <c r="K1336" s="140"/>
      <c r="L1336" s="140"/>
      <c r="M1336" s="8"/>
      <c r="N1336" s="536"/>
      <c r="O1336" s="83"/>
      <c r="P1336" s="528"/>
      <c r="Q1336" s="528"/>
      <c r="R1336" s="482"/>
      <c r="U1336" s="83"/>
      <c r="V1336" s="528"/>
      <c r="W1336" s="227"/>
      <c r="X1336" s="22"/>
      <c r="Y1336" s="109"/>
      <c r="Z1336" s="213" t="s">
        <v>30</v>
      </c>
      <c r="AA1336" s="74">
        <v>5.0</v>
      </c>
      <c r="AB1336" s="522" t="s">
        <v>31</v>
      </c>
      <c r="AC1336" s="45">
        <f>ROUND(ROUND(H1304*Q1328,0)*V1335,0)-AA1336</f>
        <v>194</v>
      </c>
      <c r="AD1336" s="79"/>
    </row>
    <row r="1337" ht="16.5" customHeight="1">
      <c r="A1337" s="29">
        <v>61.0</v>
      </c>
      <c r="B1337" s="29">
        <v>2604.0</v>
      </c>
      <c r="C1337" s="518" t="s">
        <v>9299</v>
      </c>
      <c r="D1337" s="389"/>
      <c r="E1337" s="389"/>
      <c r="F1337" s="532"/>
      <c r="G1337" s="527"/>
      <c r="H1337" s="527"/>
      <c r="I1337" s="532"/>
      <c r="J1337" s="94"/>
      <c r="K1337" s="140"/>
      <c r="L1337" s="140"/>
      <c r="M1337" s="8"/>
      <c r="N1337" s="254"/>
      <c r="O1337" s="83"/>
      <c r="P1337" s="528"/>
      <c r="Q1337" s="528"/>
      <c r="R1337" s="482"/>
      <c r="U1337" s="99"/>
      <c r="V1337" s="529"/>
      <c r="W1337" s="524" t="s">
        <v>20</v>
      </c>
      <c r="X1337" s="41" t="s">
        <v>21</v>
      </c>
      <c r="Y1337" s="86">
        <v>0.85</v>
      </c>
      <c r="Z1337" s="75"/>
      <c r="AA1337" s="213"/>
      <c r="AB1337" s="213"/>
      <c r="AC1337" s="45">
        <f>ROUND(ROUND(ROUND(H1304*Q1328,0)*V1335,0)*Y1337,0)</f>
        <v>169</v>
      </c>
      <c r="AD1337" s="79"/>
    </row>
    <row r="1338" ht="16.5" customHeight="1">
      <c r="A1338" s="29">
        <v>61.0</v>
      </c>
      <c r="B1338" s="29">
        <v>2605.0</v>
      </c>
      <c r="C1338" s="518" t="s">
        <v>9300</v>
      </c>
      <c r="D1338" s="389"/>
      <c r="E1338" s="389"/>
      <c r="F1338" s="532"/>
      <c r="G1338" s="527"/>
      <c r="H1338" s="527"/>
      <c r="I1338" s="532"/>
      <c r="J1338" s="94"/>
      <c r="K1338" s="140"/>
      <c r="L1338" s="140"/>
      <c r="M1338" s="8"/>
      <c r="N1338" s="537"/>
      <c r="O1338" s="83"/>
      <c r="P1338" s="83"/>
      <c r="Q1338" s="83"/>
      <c r="R1338" s="484"/>
      <c r="S1338" s="232"/>
      <c r="T1338" s="232"/>
      <c r="U1338" s="24"/>
      <c r="V1338" s="26"/>
      <c r="W1338" s="484"/>
      <c r="X1338" s="56"/>
      <c r="Y1338" s="526"/>
      <c r="Z1338" s="213" t="s">
        <v>30</v>
      </c>
      <c r="AA1338" s="74">
        <v>5.0</v>
      </c>
      <c r="AB1338" s="522" t="s">
        <v>31</v>
      </c>
      <c r="AC1338" s="45">
        <f>ROUND(ROUND(ROUND(H1304*Q1328,0)*V1335,0)*Y1337,0)-AA1338</f>
        <v>164</v>
      </c>
      <c r="AD1338" s="79"/>
    </row>
    <row r="1339" ht="16.5" customHeight="1">
      <c r="A1339" s="29">
        <v>61.0</v>
      </c>
      <c r="B1339" s="29">
        <v>2606.0</v>
      </c>
      <c r="C1339" s="518" t="s">
        <v>9301</v>
      </c>
      <c r="D1339" s="389"/>
      <c r="E1339" s="389"/>
      <c r="F1339" s="532"/>
      <c r="G1339" s="527"/>
      <c r="H1339" s="527"/>
      <c r="I1339" s="532"/>
      <c r="J1339" s="130" t="s">
        <v>38</v>
      </c>
      <c r="K1339" s="538"/>
      <c r="L1339" s="538"/>
      <c r="M1339" s="538"/>
      <c r="N1339" s="37"/>
      <c r="O1339" s="7"/>
      <c r="P1339" s="7"/>
      <c r="Q1339" s="7"/>
      <c r="R1339" s="520"/>
      <c r="S1339" s="38"/>
      <c r="T1339" s="99"/>
      <c r="U1339" s="6"/>
      <c r="V1339" s="7"/>
      <c r="W1339" s="37"/>
      <c r="X1339" s="7"/>
      <c r="Y1339" s="39"/>
      <c r="Z1339" s="213"/>
      <c r="AA1339" s="213"/>
      <c r="AB1339" s="213"/>
      <c r="AC1339" s="45">
        <f>ROUND(H1304+L1340,0)</f>
        <v>475</v>
      </c>
      <c r="AD1339" s="79"/>
    </row>
    <row r="1340" ht="16.5" customHeight="1">
      <c r="A1340" s="29">
        <v>61.0</v>
      </c>
      <c r="B1340" s="29">
        <v>2607.0</v>
      </c>
      <c r="C1340" s="518" t="s">
        <v>9302</v>
      </c>
      <c r="D1340" s="231"/>
      <c r="E1340" s="231"/>
      <c r="F1340" s="523"/>
      <c r="G1340" s="174"/>
      <c r="H1340" s="174"/>
      <c r="I1340" s="523"/>
      <c r="J1340" s="482"/>
      <c r="K1340" s="539"/>
      <c r="L1340" s="83">
        <v>8.0</v>
      </c>
      <c r="M1340" s="97" t="s">
        <v>40</v>
      </c>
      <c r="N1340" s="52"/>
      <c r="O1340" s="8"/>
      <c r="P1340" s="8"/>
      <c r="Q1340" s="8"/>
      <c r="R1340" s="521"/>
      <c r="S1340" s="53"/>
      <c r="T1340" s="99"/>
      <c r="U1340" s="14"/>
      <c r="V1340" s="8"/>
      <c r="W1340" s="52"/>
      <c r="X1340" s="8"/>
      <c r="Y1340" s="109"/>
      <c r="Z1340" s="213" t="s">
        <v>30</v>
      </c>
      <c r="AA1340" s="74">
        <v>5.0</v>
      </c>
      <c r="AB1340" s="522" t="s">
        <v>31</v>
      </c>
      <c r="AC1340" s="45">
        <f>ROUND(H1304+L1340,0)-AA1340</f>
        <v>470</v>
      </c>
      <c r="AD1340" s="79"/>
    </row>
    <row r="1341" ht="16.5" customHeight="1">
      <c r="A1341" s="29">
        <v>61.0</v>
      </c>
      <c r="B1341" s="29">
        <v>2608.0</v>
      </c>
      <c r="C1341" s="518" t="s">
        <v>9303</v>
      </c>
      <c r="D1341" s="231"/>
      <c r="E1341" s="231"/>
      <c r="F1341" s="523"/>
      <c r="G1341" s="174"/>
      <c r="H1341" s="174"/>
      <c r="I1341" s="523"/>
      <c r="J1341" s="482"/>
      <c r="K1341" s="140"/>
      <c r="L1341" s="140"/>
      <c r="M1341" s="8"/>
      <c r="N1341" s="52"/>
      <c r="O1341" s="8"/>
      <c r="P1341" s="8"/>
      <c r="Q1341" s="8"/>
      <c r="R1341" s="521"/>
      <c r="S1341" s="53"/>
      <c r="T1341" s="99"/>
      <c r="U1341" s="14"/>
      <c r="V1341" s="54"/>
      <c r="W1341" s="524" t="s">
        <v>20</v>
      </c>
      <c r="X1341" s="41" t="s">
        <v>21</v>
      </c>
      <c r="Y1341" s="86">
        <v>0.85</v>
      </c>
      <c r="Z1341" s="75"/>
      <c r="AA1341" s="213"/>
      <c r="AB1341" s="213"/>
      <c r="AC1341" s="45">
        <f>ROUND(ROUND(H1304+L1340,0)*Y1341,0)</f>
        <v>404</v>
      </c>
      <c r="AD1341" s="79"/>
    </row>
    <row r="1342" ht="16.5" customHeight="1">
      <c r="A1342" s="29">
        <v>61.0</v>
      </c>
      <c r="B1342" s="29">
        <v>2609.0</v>
      </c>
      <c r="C1342" s="518" t="s">
        <v>9304</v>
      </c>
      <c r="D1342" s="231"/>
      <c r="E1342" s="231"/>
      <c r="F1342" s="532"/>
      <c r="G1342" s="527"/>
      <c r="H1342" s="527"/>
      <c r="I1342" s="532"/>
      <c r="J1342" s="94"/>
      <c r="K1342" s="140"/>
      <c r="L1342" s="140"/>
      <c r="M1342" s="8"/>
      <c r="N1342" s="52"/>
      <c r="O1342" s="8"/>
      <c r="P1342" s="8"/>
      <c r="Q1342" s="8"/>
      <c r="R1342" s="525"/>
      <c r="S1342" s="180"/>
      <c r="T1342" s="24"/>
      <c r="U1342" s="21"/>
      <c r="V1342" s="109"/>
      <c r="W1342" s="484"/>
      <c r="X1342" s="56"/>
      <c r="Y1342" s="526"/>
      <c r="Z1342" s="213" t="s">
        <v>30</v>
      </c>
      <c r="AA1342" s="74">
        <v>5.0</v>
      </c>
      <c r="AB1342" s="522" t="s">
        <v>31</v>
      </c>
      <c r="AC1342" s="45">
        <f>ROUND(ROUND(H1304+L1340,0)*Y1341,0)-AA1342</f>
        <v>399</v>
      </c>
      <c r="AD1342" s="79"/>
    </row>
    <row r="1343" ht="16.5" customHeight="1">
      <c r="A1343" s="29">
        <v>61.0</v>
      </c>
      <c r="B1343" s="29">
        <v>2610.0</v>
      </c>
      <c r="C1343" s="518" t="s">
        <v>9305</v>
      </c>
      <c r="D1343" s="231"/>
      <c r="E1343" s="231"/>
      <c r="F1343" s="532"/>
      <c r="G1343" s="527"/>
      <c r="H1343" s="527"/>
      <c r="I1343" s="532"/>
      <c r="J1343" s="94"/>
      <c r="K1343" s="140"/>
      <c r="L1343" s="140"/>
      <c r="M1343" s="8"/>
      <c r="N1343" s="52"/>
      <c r="O1343" s="8"/>
      <c r="P1343" s="8"/>
      <c r="Q1343" s="8"/>
      <c r="R1343" s="102" t="s">
        <v>326</v>
      </c>
      <c r="S1343" s="487"/>
      <c r="T1343" s="487"/>
      <c r="U1343" s="41" t="s">
        <v>21</v>
      </c>
      <c r="V1343" s="60">
        <v>0.7</v>
      </c>
      <c r="W1343" s="37"/>
      <c r="X1343" s="7"/>
      <c r="Y1343" s="39"/>
      <c r="Z1343" s="213"/>
      <c r="AA1343" s="213"/>
      <c r="AB1343" s="213"/>
      <c r="AC1343" s="45">
        <f>ROUND(ROUND(H1304+L1340,0)*V1343,0)</f>
        <v>333</v>
      </c>
      <c r="AD1343" s="79"/>
    </row>
    <row r="1344" ht="16.5" customHeight="1">
      <c r="A1344" s="29">
        <v>61.0</v>
      </c>
      <c r="B1344" s="29">
        <v>2611.0</v>
      </c>
      <c r="C1344" s="518" t="s">
        <v>9306</v>
      </c>
      <c r="D1344" s="231"/>
      <c r="E1344" s="231"/>
      <c r="F1344" s="532"/>
      <c r="G1344" s="527"/>
      <c r="H1344" s="8"/>
      <c r="I1344" s="144"/>
      <c r="J1344" s="94"/>
      <c r="K1344" s="140"/>
      <c r="L1344" s="140"/>
      <c r="M1344" s="8"/>
      <c r="N1344" s="52"/>
      <c r="O1344" s="8"/>
      <c r="P1344" s="8"/>
      <c r="Q1344" s="8"/>
      <c r="R1344" s="482"/>
      <c r="U1344" s="83"/>
      <c r="V1344" s="528"/>
      <c r="W1344" s="227"/>
      <c r="X1344" s="22"/>
      <c r="Y1344" s="109"/>
      <c r="Z1344" s="213" t="s">
        <v>30</v>
      </c>
      <c r="AA1344" s="74">
        <v>5.0</v>
      </c>
      <c r="AB1344" s="522" t="s">
        <v>31</v>
      </c>
      <c r="AC1344" s="45">
        <f>ROUND(ROUND(H1304+L1340,0)*V1343,0)-AA1344</f>
        <v>328</v>
      </c>
      <c r="AD1344" s="79"/>
    </row>
    <row r="1345" ht="16.5" customHeight="1">
      <c r="A1345" s="29">
        <v>61.0</v>
      </c>
      <c r="B1345" s="29">
        <v>2612.0</v>
      </c>
      <c r="C1345" s="518" t="s">
        <v>9307</v>
      </c>
      <c r="D1345" s="389"/>
      <c r="E1345" s="231"/>
      <c r="F1345" s="543"/>
      <c r="G1345" s="113"/>
      <c r="H1345" s="8"/>
      <c r="I1345" s="144"/>
      <c r="J1345" s="94"/>
      <c r="K1345" s="140"/>
      <c r="L1345" s="140"/>
      <c r="M1345" s="8"/>
      <c r="N1345" s="52"/>
      <c r="O1345" s="8"/>
      <c r="P1345" s="8"/>
      <c r="Q1345" s="8"/>
      <c r="R1345" s="482"/>
      <c r="U1345" s="99"/>
      <c r="V1345" s="529"/>
      <c r="W1345" s="524" t="s">
        <v>20</v>
      </c>
      <c r="X1345" s="41" t="s">
        <v>21</v>
      </c>
      <c r="Y1345" s="86">
        <v>0.85</v>
      </c>
      <c r="Z1345" s="75"/>
      <c r="AA1345" s="213"/>
      <c r="AB1345" s="213"/>
      <c r="AC1345" s="45">
        <f>ROUND(ROUND(ROUND(H1304+L1340,0)*V1343,0)*Y1345,0)</f>
        <v>283</v>
      </c>
      <c r="AD1345" s="79"/>
    </row>
    <row r="1346" ht="16.5" customHeight="1">
      <c r="A1346" s="29">
        <v>61.0</v>
      </c>
      <c r="B1346" s="29">
        <v>2613.0</v>
      </c>
      <c r="C1346" s="518" t="s">
        <v>9308</v>
      </c>
      <c r="D1346" s="389"/>
      <c r="E1346" s="231"/>
      <c r="F1346" s="543"/>
      <c r="G1346" s="113"/>
      <c r="H1346" s="8"/>
      <c r="I1346" s="144"/>
      <c r="J1346" s="94"/>
      <c r="K1346" s="140"/>
      <c r="L1346" s="140"/>
      <c r="M1346" s="8"/>
      <c r="N1346" s="52"/>
      <c r="O1346" s="8"/>
      <c r="P1346" s="8"/>
      <c r="Q1346" s="8"/>
      <c r="R1346" s="530"/>
      <c r="S1346" s="531"/>
      <c r="T1346" s="24"/>
      <c r="U1346" s="24"/>
      <c r="V1346" s="26"/>
      <c r="W1346" s="484"/>
      <c r="X1346" s="56"/>
      <c r="Y1346" s="526"/>
      <c r="Z1346" s="213" t="s">
        <v>30</v>
      </c>
      <c r="AA1346" s="74">
        <v>5.0</v>
      </c>
      <c r="AB1346" s="522" t="s">
        <v>31</v>
      </c>
      <c r="AC1346" s="45">
        <f>ROUND(ROUND(ROUND(H1304+L1340,0)*V1343,0)*Y1345,0)-AA1346</f>
        <v>278</v>
      </c>
      <c r="AD1346" s="79"/>
    </row>
    <row r="1347" ht="16.5" customHeight="1">
      <c r="A1347" s="29">
        <v>61.0</v>
      </c>
      <c r="B1347" s="29">
        <v>2614.0</v>
      </c>
      <c r="C1347" s="518" t="s">
        <v>9309</v>
      </c>
      <c r="D1347" s="389"/>
      <c r="E1347" s="231"/>
      <c r="F1347" s="543"/>
      <c r="G1347" s="113"/>
      <c r="H1347" s="8"/>
      <c r="I1347" s="144"/>
      <c r="J1347" s="94"/>
      <c r="K1347" s="140"/>
      <c r="L1347" s="140"/>
      <c r="M1347" s="8"/>
      <c r="N1347" s="52"/>
      <c r="O1347" s="8"/>
      <c r="P1347" s="8"/>
      <c r="Q1347" s="54"/>
      <c r="R1347" s="102" t="s">
        <v>329</v>
      </c>
      <c r="S1347" s="487"/>
      <c r="T1347" s="487"/>
      <c r="U1347" s="83" t="s">
        <v>21</v>
      </c>
      <c r="V1347" s="528">
        <v>0.85</v>
      </c>
      <c r="W1347" s="37"/>
      <c r="X1347" s="7"/>
      <c r="Y1347" s="39"/>
      <c r="Z1347" s="213"/>
      <c r="AA1347" s="213"/>
      <c r="AB1347" s="213"/>
      <c r="AC1347" s="45">
        <f>ROUND(ROUND(H1304+L1340,0)*V1347,0)</f>
        <v>404</v>
      </c>
      <c r="AD1347" s="79"/>
    </row>
    <row r="1348" ht="16.5" customHeight="1">
      <c r="A1348" s="29">
        <v>61.0</v>
      </c>
      <c r="B1348" s="29">
        <v>2615.0</v>
      </c>
      <c r="C1348" s="518" t="s">
        <v>9310</v>
      </c>
      <c r="D1348" s="389"/>
      <c r="E1348" s="231"/>
      <c r="F1348" s="543"/>
      <c r="G1348" s="113"/>
      <c r="H1348" s="8"/>
      <c r="I1348" s="144"/>
      <c r="J1348" s="94"/>
      <c r="K1348" s="140"/>
      <c r="L1348" s="140"/>
      <c r="M1348" s="8"/>
      <c r="N1348" s="52"/>
      <c r="O1348" s="8"/>
      <c r="P1348" s="8"/>
      <c r="Q1348" s="8"/>
      <c r="R1348" s="482"/>
      <c r="U1348" s="83"/>
      <c r="V1348" s="528"/>
      <c r="W1348" s="227"/>
      <c r="X1348" s="22"/>
      <c r="Y1348" s="109"/>
      <c r="Z1348" s="213" t="s">
        <v>30</v>
      </c>
      <c r="AA1348" s="74">
        <v>5.0</v>
      </c>
      <c r="AB1348" s="522" t="s">
        <v>31</v>
      </c>
      <c r="AC1348" s="45">
        <f>ROUND(ROUND(H1304+L1340,0)*V1347,0)-AA1348</f>
        <v>399</v>
      </c>
      <c r="AD1348" s="79"/>
    </row>
    <row r="1349" ht="16.5" customHeight="1">
      <c r="A1349" s="29">
        <v>61.0</v>
      </c>
      <c r="B1349" s="29">
        <v>2616.0</v>
      </c>
      <c r="C1349" s="518" t="s">
        <v>9311</v>
      </c>
      <c r="D1349" s="389"/>
      <c r="E1349" s="231"/>
      <c r="F1349" s="532"/>
      <c r="G1349" s="527"/>
      <c r="H1349" s="527"/>
      <c r="I1349" s="532"/>
      <c r="J1349" s="94"/>
      <c r="K1349" s="140"/>
      <c r="L1349" s="140"/>
      <c r="M1349" s="8"/>
      <c r="N1349" s="52"/>
      <c r="O1349" s="8"/>
      <c r="P1349" s="8"/>
      <c r="Q1349" s="8"/>
      <c r="R1349" s="482"/>
      <c r="U1349" s="99"/>
      <c r="V1349" s="529"/>
      <c r="W1349" s="524" t="s">
        <v>20</v>
      </c>
      <c r="X1349" s="41" t="s">
        <v>21</v>
      </c>
      <c r="Y1349" s="86">
        <v>0.85</v>
      </c>
      <c r="Z1349" s="75"/>
      <c r="AA1349" s="213"/>
      <c r="AB1349" s="213"/>
      <c r="AC1349" s="45">
        <f>ROUND(ROUND(ROUND(H1304+L1340,0)*V1347,0)*Y1349,0)</f>
        <v>343</v>
      </c>
      <c r="AD1349" s="79"/>
    </row>
    <row r="1350" ht="16.5" customHeight="1">
      <c r="A1350" s="29">
        <v>61.0</v>
      </c>
      <c r="B1350" s="29">
        <v>2617.0</v>
      </c>
      <c r="C1350" s="518" t="s">
        <v>9312</v>
      </c>
      <c r="D1350" s="389"/>
      <c r="E1350" s="231"/>
      <c r="F1350" s="532"/>
      <c r="G1350" s="527"/>
      <c r="H1350" s="527"/>
      <c r="I1350" s="532"/>
      <c r="J1350" s="94"/>
      <c r="K1350" s="140"/>
      <c r="L1350" s="140"/>
      <c r="M1350" s="8"/>
      <c r="N1350" s="227"/>
      <c r="O1350" s="22"/>
      <c r="P1350" s="22"/>
      <c r="Q1350" s="109"/>
      <c r="R1350" s="484"/>
      <c r="S1350" s="232"/>
      <c r="T1350" s="232"/>
      <c r="U1350" s="24"/>
      <c r="V1350" s="26"/>
      <c r="W1350" s="484"/>
      <c r="X1350" s="56"/>
      <c r="Y1350" s="526"/>
      <c r="Z1350" s="213" t="s">
        <v>30</v>
      </c>
      <c r="AA1350" s="74">
        <v>5.0</v>
      </c>
      <c r="AB1350" s="522" t="s">
        <v>31</v>
      </c>
      <c r="AC1350" s="45">
        <f>ROUND(ROUND(ROUND(H1304+L1340,0)*V1347,0)*Y1349,0)-AA1350</f>
        <v>338</v>
      </c>
      <c r="AD1350" s="79"/>
    </row>
    <row r="1351" ht="16.5" customHeight="1">
      <c r="A1351" s="29">
        <v>61.0</v>
      </c>
      <c r="B1351" s="29">
        <v>2618.0</v>
      </c>
      <c r="C1351" s="518" t="s">
        <v>9313</v>
      </c>
      <c r="D1351" s="389"/>
      <c r="E1351" s="389"/>
      <c r="F1351" s="532"/>
      <c r="G1351" s="527"/>
      <c r="H1351" s="527"/>
      <c r="I1351" s="532"/>
      <c r="J1351" s="94"/>
      <c r="K1351" s="140"/>
      <c r="L1351" s="140"/>
      <c r="M1351" s="8"/>
      <c r="N1351" s="206" t="s">
        <v>23</v>
      </c>
      <c r="O1351" s="102" t="s">
        <v>24</v>
      </c>
      <c r="P1351" s="533"/>
      <c r="Q1351" s="533"/>
      <c r="R1351" s="520"/>
      <c r="S1351" s="38"/>
      <c r="T1351" s="38"/>
      <c r="U1351" s="38"/>
      <c r="V1351" s="6"/>
      <c r="W1351" s="37"/>
      <c r="X1351" s="7"/>
      <c r="Y1351" s="39"/>
      <c r="Z1351" s="213"/>
      <c r="AA1351" s="213"/>
      <c r="AB1351" s="213"/>
      <c r="AC1351" s="45">
        <f>ROUND(ROUND(H1304+L1340,0)*Q1352,0)</f>
        <v>333</v>
      </c>
      <c r="AD1351" s="79"/>
    </row>
    <row r="1352" ht="16.5" customHeight="1">
      <c r="A1352" s="29">
        <v>61.0</v>
      </c>
      <c r="B1352" s="29">
        <v>2619.0</v>
      </c>
      <c r="C1352" s="518" t="s">
        <v>9314</v>
      </c>
      <c r="D1352" s="389"/>
      <c r="E1352" s="389"/>
      <c r="F1352" s="532"/>
      <c r="G1352" s="527"/>
      <c r="H1352" s="527"/>
      <c r="I1352" s="532"/>
      <c r="J1352" s="94"/>
      <c r="K1352" s="140"/>
      <c r="L1352" s="140"/>
      <c r="M1352" s="8"/>
      <c r="N1352" s="481"/>
      <c r="O1352" s="482"/>
      <c r="P1352" s="83" t="s">
        <v>21</v>
      </c>
      <c r="Q1352" s="528">
        <v>0.7</v>
      </c>
      <c r="R1352" s="521"/>
      <c r="S1352" s="53"/>
      <c r="T1352" s="53"/>
      <c r="U1352" s="53"/>
      <c r="V1352" s="14"/>
      <c r="W1352" s="52"/>
      <c r="X1352" s="8"/>
      <c r="Y1352" s="109"/>
      <c r="Z1352" s="213" t="s">
        <v>30</v>
      </c>
      <c r="AA1352" s="74">
        <v>5.0</v>
      </c>
      <c r="AB1352" s="522" t="s">
        <v>31</v>
      </c>
      <c r="AC1352" s="45">
        <f>ROUND(ROUND(H1304+L1340,0)*Q1352,0)-AA1352</f>
        <v>328</v>
      </c>
      <c r="AD1352" s="79"/>
    </row>
    <row r="1353" ht="16.5" customHeight="1">
      <c r="A1353" s="29">
        <v>61.0</v>
      </c>
      <c r="B1353" s="29">
        <v>2620.0</v>
      </c>
      <c r="C1353" s="518" t="s">
        <v>9315</v>
      </c>
      <c r="D1353" s="389"/>
      <c r="E1353" s="389"/>
      <c r="F1353" s="532"/>
      <c r="G1353" s="527"/>
      <c r="H1353" s="527"/>
      <c r="I1353" s="532"/>
      <c r="J1353" s="94"/>
      <c r="K1353" s="140"/>
      <c r="L1353" s="140"/>
      <c r="M1353" s="8"/>
      <c r="N1353" s="481"/>
      <c r="O1353" s="482"/>
      <c r="P1353" s="14"/>
      <c r="Q1353" s="14"/>
      <c r="R1353" s="521"/>
      <c r="S1353" s="53"/>
      <c r="T1353" s="53"/>
      <c r="U1353" s="53"/>
      <c r="V1353" s="14"/>
      <c r="W1353" s="524" t="s">
        <v>20</v>
      </c>
      <c r="X1353" s="41" t="s">
        <v>21</v>
      </c>
      <c r="Y1353" s="86">
        <v>0.85</v>
      </c>
      <c r="Z1353" s="75"/>
      <c r="AA1353" s="213"/>
      <c r="AB1353" s="213"/>
      <c r="AC1353" s="45">
        <f>ROUND(ROUND(ROUND(H1304+L1340,0)*Q1352,0)*Y1353,0)</f>
        <v>283</v>
      </c>
      <c r="AD1353" s="79"/>
    </row>
    <row r="1354" ht="16.5" customHeight="1">
      <c r="A1354" s="29">
        <v>61.0</v>
      </c>
      <c r="B1354" s="29">
        <v>2621.0</v>
      </c>
      <c r="C1354" s="518" t="s">
        <v>9316</v>
      </c>
      <c r="D1354" s="389"/>
      <c r="E1354" s="389"/>
      <c r="F1354" s="532"/>
      <c r="G1354" s="527"/>
      <c r="H1354" s="527"/>
      <c r="I1354" s="532"/>
      <c r="J1354" s="94"/>
      <c r="K1354" s="140"/>
      <c r="L1354" s="140"/>
      <c r="M1354" s="8"/>
      <c r="N1354" s="535"/>
      <c r="O1354" s="14"/>
      <c r="P1354" s="83"/>
      <c r="Q1354" s="83"/>
      <c r="R1354" s="525"/>
      <c r="S1354" s="180"/>
      <c r="T1354" s="180"/>
      <c r="U1354" s="180"/>
      <c r="V1354" s="21"/>
      <c r="W1354" s="484"/>
      <c r="X1354" s="56"/>
      <c r="Y1354" s="526"/>
      <c r="Z1354" s="213" t="s">
        <v>30</v>
      </c>
      <c r="AA1354" s="74">
        <v>5.0</v>
      </c>
      <c r="AB1354" s="522" t="s">
        <v>31</v>
      </c>
      <c r="AC1354" s="45">
        <f>ROUND(ROUND(ROUND(H1304+L1340,0)*Q1352,0)*Y1353,0)-AA1354</f>
        <v>278</v>
      </c>
      <c r="AD1354" s="79"/>
    </row>
    <row r="1355" ht="16.5" customHeight="1">
      <c r="A1355" s="29">
        <v>61.0</v>
      </c>
      <c r="B1355" s="29">
        <v>2622.0</v>
      </c>
      <c r="C1355" s="518" t="s">
        <v>9317</v>
      </c>
      <c r="D1355" s="389"/>
      <c r="E1355" s="389"/>
      <c r="F1355" s="532"/>
      <c r="G1355" s="527"/>
      <c r="H1355" s="527"/>
      <c r="I1355" s="532"/>
      <c r="J1355" s="94"/>
      <c r="K1355" s="140"/>
      <c r="L1355" s="140"/>
      <c r="M1355" s="8"/>
      <c r="N1355" s="536"/>
      <c r="O1355" s="14"/>
      <c r="P1355" s="14"/>
      <c r="Q1355" s="14"/>
      <c r="R1355" s="102" t="s">
        <v>326</v>
      </c>
      <c r="S1355" s="487"/>
      <c r="T1355" s="487"/>
      <c r="U1355" s="41" t="s">
        <v>21</v>
      </c>
      <c r="V1355" s="60">
        <v>0.7</v>
      </c>
      <c r="W1355" s="37"/>
      <c r="X1355" s="7"/>
      <c r="Y1355" s="39"/>
      <c r="Z1355" s="213"/>
      <c r="AA1355" s="213"/>
      <c r="AB1355" s="213"/>
      <c r="AC1355" s="45">
        <f>ROUND(ROUND(ROUND(H1304+L1340,0)*Q1352,0)*V1355,0)</f>
        <v>233</v>
      </c>
      <c r="AD1355" s="79"/>
    </row>
    <row r="1356" ht="16.5" customHeight="1">
      <c r="A1356" s="29">
        <v>61.0</v>
      </c>
      <c r="B1356" s="29">
        <v>2623.0</v>
      </c>
      <c r="C1356" s="518" t="s">
        <v>9318</v>
      </c>
      <c r="D1356" s="389"/>
      <c r="E1356" s="389"/>
      <c r="F1356" s="532"/>
      <c r="G1356" s="527"/>
      <c r="H1356" s="527"/>
      <c r="I1356" s="532"/>
      <c r="J1356" s="94"/>
      <c r="K1356" s="140"/>
      <c r="L1356" s="140"/>
      <c r="M1356" s="8"/>
      <c r="N1356" s="536"/>
      <c r="O1356" s="14"/>
      <c r="P1356" s="14"/>
      <c r="Q1356" s="14"/>
      <c r="R1356" s="482"/>
      <c r="U1356" s="83"/>
      <c r="V1356" s="528"/>
      <c r="W1356" s="227"/>
      <c r="X1356" s="22"/>
      <c r="Y1356" s="109"/>
      <c r="Z1356" s="213" t="s">
        <v>30</v>
      </c>
      <c r="AA1356" s="74">
        <v>5.0</v>
      </c>
      <c r="AB1356" s="522" t="s">
        <v>31</v>
      </c>
      <c r="AC1356" s="45">
        <f>ROUND(ROUND(ROUND(H1304+L1340,0)*Q1352,0)*V1355,0)-AA1356</f>
        <v>228</v>
      </c>
      <c r="AD1356" s="79"/>
    </row>
    <row r="1357" ht="16.5" customHeight="1">
      <c r="A1357" s="29">
        <v>61.0</v>
      </c>
      <c r="B1357" s="29">
        <v>2624.0</v>
      </c>
      <c r="C1357" s="518" t="s">
        <v>9319</v>
      </c>
      <c r="D1357" s="389"/>
      <c r="E1357" s="389"/>
      <c r="F1357" s="532"/>
      <c r="G1357" s="527"/>
      <c r="H1357" s="527"/>
      <c r="I1357" s="532"/>
      <c r="J1357" s="94"/>
      <c r="K1357" s="140"/>
      <c r="L1357" s="140"/>
      <c r="M1357" s="8"/>
      <c r="N1357" s="254"/>
      <c r="O1357" s="83"/>
      <c r="P1357" s="83"/>
      <c r="R1357" s="482"/>
      <c r="U1357" s="99"/>
      <c r="V1357" s="529"/>
      <c r="W1357" s="524" t="s">
        <v>20</v>
      </c>
      <c r="X1357" s="41" t="s">
        <v>21</v>
      </c>
      <c r="Y1357" s="86">
        <v>0.85</v>
      </c>
      <c r="Z1357" s="75"/>
      <c r="AA1357" s="213"/>
      <c r="AB1357" s="213"/>
      <c r="AC1357" s="45">
        <f>ROUND(ROUND(ROUND(ROUND(H1304+L1340,0)*Q1352,0)*V1355,0)*Y1357,0)</f>
        <v>198</v>
      </c>
      <c r="AD1357" s="79"/>
    </row>
    <row r="1358" ht="16.5" customHeight="1">
      <c r="A1358" s="29">
        <v>61.0</v>
      </c>
      <c r="B1358" s="29">
        <v>2625.0</v>
      </c>
      <c r="C1358" s="518" t="s">
        <v>9320</v>
      </c>
      <c r="D1358" s="389"/>
      <c r="E1358" s="389"/>
      <c r="F1358" s="532"/>
      <c r="G1358" s="527"/>
      <c r="H1358" s="527"/>
      <c r="I1358" s="532"/>
      <c r="J1358" s="94"/>
      <c r="K1358" s="140"/>
      <c r="L1358" s="140"/>
      <c r="M1358" s="8"/>
      <c r="N1358" s="254"/>
      <c r="O1358" s="83"/>
      <c r="P1358" s="83"/>
      <c r="Q1358" s="83"/>
      <c r="R1358" s="530"/>
      <c r="S1358" s="531"/>
      <c r="T1358" s="24"/>
      <c r="U1358" s="24"/>
      <c r="V1358" s="26"/>
      <c r="W1358" s="484"/>
      <c r="X1358" s="56"/>
      <c r="Y1358" s="526"/>
      <c r="Z1358" s="213" t="s">
        <v>30</v>
      </c>
      <c r="AA1358" s="74">
        <v>5.0</v>
      </c>
      <c r="AB1358" s="522" t="s">
        <v>31</v>
      </c>
      <c r="AC1358" s="45">
        <f>ROUND(ROUND(ROUND(ROUND(H1304+L1340,0)*Q1352,0)*V1355,0)*Y1357,0)-AA1358</f>
        <v>193</v>
      </c>
      <c r="AD1358" s="79"/>
    </row>
    <row r="1359" ht="16.5" customHeight="1">
      <c r="A1359" s="29">
        <v>61.0</v>
      </c>
      <c r="B1359" s="29">
        <v>2626.0</v>
      </c>
      <c r="C1359" s="518" t="s">
        <v>9321</v>
      </c>
      <c r="D1359" s="389"/>
      <c r="E1359" s="389"/>
      <c r="F1359" s="532"/>
      <c r="G1359" s="527"/>
      <c r="H1359" s="527"/>
      <c r="I1359" s="532"/>
      <c r="J1359" s="94"/>
      <c r="K1359" s="140"/>
      <c r="L1359" s="140"/>
      <c r="M1359" s="8"/>
      <c r="N1359" s="536"/>
      <c r="O1359" s="83"/>
      <c r="P1359" s="528"/>
      <c r="Q1359" s="486"/>
      <c r="R1359" s="102" t="s">
        <v>329</v>
      </c>
      <c r="S1359" s="487"/>
      <c r="T1359" s="487"/>
      <c r="U1359" s="83" t="s">
        <v>21</v>
      </c>
      <c r="V1359" s="528">
        <v>0.85</v>
      </c>
      <c r="W1359" s="37"/>
      <c r="X1359" s="7"/>
      <c r="Y1359" s="39"/>
      <c r="Z1359" s="213"/>
      <c r="AA1359" s="213"/>
      <c r="AB1359" s="213"/>
      <c r="AC1359" s="45">
        <f>ROUND(ROUND(ROUND(H1304+L1340,0)*Q1352,0)*V1359,0)</f>
        <v>283</v>
      </c>
      <c r="AD1359" s="79"/>
    </row>
    <row r="1360" ht="16.5" customHeight="1">
      <c r="A1360" s="29">
        <v>61.0</v>
      </c>
      <c r="B1360" s="29">
        <v>2627.0</v>
      </c>
      <c r="C1360" s="518" t="s">
        <v>9322</v>
      </c>
      <c r="D1360" s="389"/>
      <c r="E1360" s="389"/>
      <c r="F1360" s="532"/>
      <c r="G1360" s="527"/>
      <c r="H1360" s="527"/>
      <c r="I1360" s="532"/>
      <c r="J1360" s="94"/>
      <c r="K1360" s="140"/>
      <c r="L1360" s="140"/>
      <c r="M1360" s="8"/>
      <c r="N1360" s="536"/>
      <c r="O1360" s="83"/>
      <c r="P1360" s="528"/>
      <c r="Q1360" s="528"/>
      <c r="R1360" s="482"/>
      <c r="U1360" s="83"/>
      <c r="V1360" s="528"/>
      <c r="W1360" s="227"/>
      <c r="X1360" s="22"/>
      <c r="Y1360" s="109"/>
      <c r="Z1360" s="213" t="s">
        <v>30</v>
      </c>
      <c r="AA1360" s="74">
        <v>5.0</v>
      </c>
      <c r="AB1360" s="522" t="s">
        <v>31</v>
      </c>
      <c r="AC1360" s="45">
        <f>ROUND(ROUND(ROUND(H1304+L1340,0)*Q1352,0)*V1359,0)-AA1360</f>
        <v>278</v>
      </c>
      <c r="AD1360" s="79"/>
    </row>
    <row r="1361" ht="16.5" customHeight="1">
      <c r="A1361" s="29">
        <v>61.0</v>
      </c>
      <c r="B1361" s="29">
        <v>2628.0</v>
      </c>
      <c r="C1361" s="518" t="s">
        <v>9323</v>
      </c>
      <c r="D1361" s="389"/>
      <c r="E1361" s="389"/>
      <c r="F1361" s="532"/>
      <c r="G1361" s="527"/>
      <c r="H1361" s="527"/>
      <c r="I1361" s="532"/>
      <c r="J1361" s="94"/>
      <c r="K1361" s="140"/>
      <c r="L1361" s="140"/>
      <c r="M1361" s="8"/>
      <c r="N1361" s="254"/>
      <c r="O1361" s="83"/>
      <c r="P1361" s="528"/>
      <c r="Q1361" s="528"/>
      <c r="R1361" s="482"/>
      <c r="U1361" s="99"/>
      <c r="V1361" s="529"/>
      <c r="W1361" s="524" t="s">
        <v>20</v>
      </c>
      <c r="X1361" s="41" t="s">
        <v>21</v>
      </c>
      <c r="Y1361" s="86">
        <v>0.85</v>
      </c>
      <c r="Z1361" s="75"/>
      <c r="AA1361" s="213"/>
      <c r="AB1361" s="213"/>
      <c r="AC1361" s="45">
        <f>ROUND(ROUND(ROUND(ROUND(H1304+L1340,0)*Q1352,0)*V1359,0)*Y1361,0)</f>
        <v>241</v>
      </c>
      <c r="AD1361" s="79"/>
    </row>
    <row r="1362" ht="16.5" customHeight="1">
      <c r="A1362" s="29">
        <v>61.0</v>
      </c>
      <c r="B1362" s="29">
        <v>2629.0</v>
      </c>
      <c r="C1362" s="518" t="s">
        <v>9324</v>
      </c>
      <c r="D1362" s="389"/>
      <c r="E1362" s="389"/>
      <c r="F1362" s="532"/>
      <c r="G1362" s="527"/>
      <c r="H1362" s="527"/>
      <c r="I1362" s="532"/>
      <c r="J1362" s="94"/>
      <c r="K1362" s="140"/>
      <c r="L1362" s="140"/>
      <c r="M1362" s="8"/>
      <c r="N1362" s="536"/>
      <c r="O1362" s="83"/>
      <c r="P1362" s="83"/>
      <c r="Q1362" s="83"/>
      <c r="R1362" s="484"/>
      <c r="S1362" s="232"/>
      <c r="T1362" s="232"/>
      <c r="U1362" s="24"/>
      <c r="V1362" s="26"/>
      <c r="W1362" s="484"/>
      <c r="X1362" s="56"/>
      <c r="Y1362" s="526"/>
      <c r="Z1362" s="213" t="s">
        <v>30</v>
      </c>
      <c r="AA1362" s="74">
        <v>5.0</v>
      </c>
      <c r="AB1362" s="522" t="s">
        <v>31</v>
      </c>
      <c r="AC1362" s="45">
        <f>ROUND(ROUND(ROUND(ROUND(H1304+L1340,0)*Q1352,0)*V1359,0)*Y1361,0)-AA1362</f>
        <v>236</v>
      </c>
      <c r="AD1362" s="79"/>
    </row>
    <row r="1363" ht="16.5" customHeight="1">
      <c r="A1363" s="29">
        <v>61.0</v>
      </c>
      <c r="B1363" s="29">
        <v>2630.0</v>
      </c>
      <c r="C1363" s="518" t="s">
        <v>9325</v>
      </c>
      <c r="D1363" s="389"/>
      <c r="E1363" s="389"/>
      <c r="F1363" s="532"/>
      <c r="G1363" s="527"/>
      <c r="H1363" s="527"/>
      <c r="I1363" s="532"/>
      <c r="J1363" s="94"/>
      <c r="K1363" s="140"/>
      <c r="L1363" s="140"/>
      <c r="M1363" s="8"/>
      <c r="N1363" s="536"/>
      <c r="O1363" s="102" t="s">
        <v>27</v>
      </c>
      <c r="P1363" s="533"/>
      <c r="Q1363" s="533"/>
      <c r="R1363" s="520"/>
      <c r="S1363" s="38"/>
      <c r="T1363" s="38"/>
      <c r="U1363" s="38"/>
      <c r="V1363" s="6"/>
      <c r="W1363" s="37"/>
      <c r="X1363" s="7"/>
      <c r="Y1363" s="39"/>
      <c r="Z1363" s="213"/>
      <c r="AA1363" s="213"/>
      <c r="AB1363" s="213"/>
      <c r="AC1363" s="45">
        <f>ROUND(ROUND(H1304+L1340,0)*Q1364,0)</f>
        <v>238</v>
      </c>
      <c r="AD1363" s="79"/>
    </row>
    <row r="1364" ht="16.5" customHeight="1">
      <c r="A1364" s="29">
        <v>61.0</v>
      </c>
      <c r="B1364" s="29">
        <v>2631.0</v>
      </c>
      <c r="C1364" s="518" t="s">
        <v>9326</v>
      </c>
      <c r="D1364" s="389"/>
      <c r="E1364" s="389"/>
      <c r="F1364" s="532"/>
      <c r="G1364" s="527"/>
      <c r="H1364" s="527"/>
      <c r="I1364" s="532"/>
      <c r="J1364" s="94"/>
      <c r="K1364" s="140"/>
      <c r="L1364" s="140"/>
      <c r="M1364" s="8"/>
      <c r="N1364" s="535"/>
      <c r="O1364" s="482"/>
      <c r="P1364" s="83" t="s">
        <v>21</v>
      </c>
      <c r="Q1364" s="528">
        <v>0.5</v>
      </c>
      <c r="R1364" s="521"/>
      <c r="S1364" s="53"/>
      <c r="T1364" s="53"/>
      <c r="U1364" s="53"/>
      <c r="V1364" s="14"/>
      <c r="W1364" s="52"/>
      <c r="X1364" s="8"/>
      <c r="Y1364" s="109"/>
      <c r="Z1364" s="213" t="s">
        <v>30</v>
      </c>
      <c r="AA1364" s="74">
        <v>5.0</v>
      </c>
      <c r="AB1364" s="522" t="s">
        <v>31</v>
      </c>
      <c r="AC1364" s="45">
        <f>ROUND(ROUND(H1304+L1340,0)*Q1364,0)-AA1364</f>
        <v>233</v>
      </c>
      <c r="AD1364" s="79"/>
    </row>
    <row r="1365" ht="16.5" customHeight="1">
      <c r="A1365" s="29">
        <v>61.0</v>
      </c>
      <c r="B1365" s="29">
        <v>2632.0</v>
      </c>
      <c r="C1365" s="518" t="s">
        <v>9327</v>
      </c>
      <c r="D1365" s="389"/>
      <c r="E1365" s="389"/>
      <c r="F1365" s="532"/>
      <c r="G1365" s="527"/>
      <c r="H1365" s="527"/>
      <c r="I1365" s="532"/>
      <c r="J1365" s="94"/>
      <c r="K1365" s="140"/>
      <c r="L1365" s="140"/>
      <c r="M1365" s="8"/>
      <c r="N1365" s="535"/>
      <c r="O1365" s="482"/>
      <c r="P1365" s="14"/>
      <c r="Q1365" s="14"/>
      <c r="R1365" s="521"/>
      <c r="S1365" s="53"/>
      <c r="T1365" s="53"/>
      <c r="U1365" s="53"/>
      <c r="V1365" s="14"/>
      <c r="W1365" s="524" t="s">
        <v>20</v>
      </c>
      <c r="X1365" s="41" t="s">
        <v>21</v>
      </c>
      <c r="Y1365" s="86">
        <v>0.85</v>
      </c>
      <c r="Z1365" s="75"/>
      <c r="AA1365" s="213"/>
      <c r="AB1365" s="213"/>
      <c r="AC1365" s="45">
        <f>ROUND(ROUND(ROUND(H1304+L1340,0)*Q1364,0)*Y1365,0)</f>
        <v>202</v>
      </c>
      <c r="AD1365" s="79"/>
    </row>
    <row r="1366" ht="16.5" customHeight="1">
      <c r="A1366" s="29">
        <v>61.0</v>
      </c>
      <c r="B1366" s="29">
        <v>2633.0</v>
      </c>
      <c r="C1366" s="518" t="s">
        <v>9328</v>
      </c>
      <c r="D1366" s="389"/>
      <c r="E1366" s="389"/>
      <c r="F1366" s="532"/>
      <c r="G1366" s="527"/>
      <c r="H1366" s="527"/>
      <c r="I1366" s="532"/>
      <c r="J1366" s="94"/>
      <c r="K1366" s="140"/>
      <c r="L1366" s="140"/>
      <c r="M1366" s="8"/>
      <c r="N1366" s="535"/>
      <c r="O1366" s="14"/>
      <c r="P1366" s="83"/>
      <c r="Q1366" s="83"/>
      <c r="R1366" s="525"/>
      <c r="S1366" s="180"/>
      <c r="T1366" s="180"/>
      <c r="U1366" s="180"/>
      <c r="V1366" s="21"/>
      <c r="W1366" s="484"/>
      <c r="X1366" s="56"/>
      <c r="Y1366" s="526"/>
      <c r="Z1366" s="213" t="s">
        <v>30</v>
      </c>
      <c r="AA1366" s="74">
        <v>5.0</v>
      </c>
      <c r="AB1366" s="522" t="s">
        <v>31</v>
      </c>
      <c r="AC1366" s="45">
        <f>ROUND(ROUND(ROUND(H1304+L1340,0)*Q1364,0)*Y1365,0)-AA1366</f>
        <v>197</v>
      </c>
      <c r="AD1366" s="79"/>
    </row>
    <row r="1367" ht="16.5" customHeight="1">
      <c r="A1367" s="29">
        <v>61.0</v>
      </c>
      <c r="B1367" s="29">
        <v>2634.0</v>
      </c>
      <c r="C1367" s="518" t="s">
        <v>9329</v>
      </c>
      <c r="D1367" s="389"/>
      <c r="E1367" s="389"/>
      <c r="F1367" s="532"/>
      <c r="G1367" s="527"/>
      <c r="H1367" s="527"/>
      <c r="I1367" s="532"/>
      <c r="J1367" s="94"/>
      <c r="K1367" s="140"/>
      <c r="L1367" s="140"/>
      <c r="M1367" s="8"/>
      <c r="N1367" s="536"/>
      <c r="O1367" s="14"/>
      <c r="P1367" s="14"/>
      <c r="Q1367" s="14"/>
      <c r="R1367" s="102" t="s">
        <v>326</v>
      </c>
      <c r="S1367" s="487"/>
      <c r="T1367" s="487"/>
      <c r="U1367" s="41" t="s">
        <v>21</v>
      </c>
      <c r="V1367" s="60">
        <v>0.7</v>
      </c>
      <c r="W1367" s="37"/>
      <c r="X1367" s="7"/>
      <c r="Y1367" s="39"/>
      <c r="Z1367" s="213"/>
      <c r="AA1367" s="213"/>
      <c r="AB1367" s="213"/>
      <c r="AC1367" s="45">
        <f>ROUND(ROUND(ROUND(H1304+L1340,0)*Q1364,0)*V1367,0)</f>
        <v>167</v>
      </c>
      <c r="AD1367" s="79"/>
    </row>
    <row r="1368" ht="16.5" customHeight="1">
      <c r="A1368" s="29">
        <v>61.0</v>
      </c>
      <c r="B1368" s="29">
        <v>2635.0</v>
      </c>
      <c r="C1368" s="518" t="s">
        <v>9330</v>
      </c>
      <c r="D1368" s="389"/>
      <c r="E1368" s="389"/>
      <c r="F1368" s="532"/>
      <c r="G1368" s="527"/>
      <c r="H1368" s="527"/>
      <c r="I1368" s="532"/>
      <c r="J1368" s="94"/>
      <c r="K1368" s="140"/>
      <c r="L1368" s="140"/>
      <c r="M1368" s="8"/>
      <c r="N1368" s="536"/>
      <c r="O1368" s="14"/>
      <c r="P1368" s="14"/>
      <c r="Q1368" s="14"/>
      <c r="R1368" s="482"/>
      <c r="U1368" s="83"/>
      <c r="V1368" s="528"/>
      <c r="W1368" s="227"/>
      <c r="X1368" s="22"/>
      <c r="Y1368" s="109"/>
      <c r="Z1368" s="213" t="s">
        <v>30</v>
      </c>
      <c r="AA1368" s="74">
        <v>5.0</v>
      </c>
      <c r="AB1368" s="522" t="s">
        <v>31</v>
      </c>
      <c r="AC1368" s="45">
        <f>ROUND(ROUND(ROUND(H1304+L1340,0)*Q1364,0)*V1367,0)-AA1368</f>
        <v>162</v>
      </c>
      <c r="AD1368" s="79"/>
    </row>
    <row r="1369" ht="16.5" customHeight="1">
      <c r="A1369" s="29">
        <v>61.0</v>
      </c>
      <c r="B1369" s="29">
        <v>2636.0</v>
      </c>
      <c r="C1369" s="518" t="s">
        <v>9331</v>
      </c>
      <c r="D1369" s="389"/>
      <c r="E1369" s="389"/>
      <c r="F1369" s="532"/>
      <c r="G1369" s="527"/>
      <c r="H1369" s="527"/>
      <c r="I1369" s="532"/>
      <c r="J1369" s="94"/>
      <c r="K1369" s="140"/>
      <c r="L1369" s="140"/>
      <c r="M1369" s="8"/>
      <c r="N1369" s="254"/>
      <c r="O1369" s="83"/>
      <c r="P1369" s="83"/>
      <c r="R1369" s="482"/>
      <c r="U1369" s="99"/>
      <c r="V1369" s="529"/>
      <c r="W1369" s="524" t="s">
        <v>20</v>
      </c>
      <c r="X1369" s="41" t="s">
        <v>21</v>
      </c>
      <c r="Y1369" s="86">
        <v>0.85</v>
      </c>
      <c r="Z1369" s="75"/>
      <c r="AA1369" s="213"/>
      <c r="AB1369" s="213"/>
      <c r="AC1369" s="45">
        <f>ROUND(ROUND(ROUND(ROUND(H1304+L1340,0)*Q1364,0)*V1367,0)*Y1369,0)</f>
        <v>142</v>
      </c>
      <c r="AD1369" s="79"/>
    </row>
    <row r="1370" ht="16.5" customHeight="1">
      <c r="A1370" s="29">
        <v>61.0</v>
      </c>
      <c r="B1370" s="29">
        <v>2637.0</v>
      </c>
      <c r="C1370" s="518" t="s">
        <v>9332</v>
      </c>
      <c r="D1370" s="389"/>
      <c r="E1370" s="389"/>
      <c r="F1370" s="532"/>
      <c r="G1370" s="527"/>
      <c r="H1370" s="527"/>
      <c r="I1370" s="532"/>
      <c r="J1370" s="94"/>
      <c r="K1370" s="140"/>
      <c r="L1370" s="140"/>
      <c r="M1370" s="8"/>
      <c r="N1370" s="254"/>
      <c r="O1370" s="83"/>
      <c r="P1370" s="83"/>
      <c r="Q1370" s="83"/>
      <c r="R1370" s="530"/>
      <c r="S1370" s="531"/>
      <c r="T1370" s="24"/>
      <c r="U1370" s="24"/>
      <c r="V1370" s="26"/>
      <c r="W1370" s="484"/>
      <c r="X1370" s="56"/>
      <c r="Y1370" s="526"/>
      <c r="Z1370" s="213" t="s">
        <v>30</v>
      </c>
      <c r="AA1370" s="74">
        <v>5.0</v>
      </c>
      <c r="AB1370" s="522" t="s">
        <v>31</v>
      </c>
      <c r="AC1370" s="45">
        <f>ROUND(ROUND(ROUND(ROUND(H1304+L1340,0)*Q1364,0)*V1367,0)*Y1369,0)-AA1370</f>
        <v>137</v>
      </c>
      <c r="AD1370" s="79"/>
    </row>
    <row r="1371" ht="16.5" customHeight="1">
      <c r="A1371" s="29">
        <v>61.0</v>
      </c>
      <c r="B1371" s="29">
        <v>2638.0</v>
      </c>
      <c r="C1371" s="518" t="s">
        <v>9333</v>
      </c>
      <c r="D1371" s="389"/>
      <c r="E1371" s="389"/>
      <c r="F1371" s="532"/>
      <c r="G1371" s="527"/>
      <c r="H1371" s="527"/>
      <c r="I1371" s="532"/>
      <c r="J1371" s="94"/>
      <c r="K1371" s="140"/>
      <c r="L1371" s="140"/>
      <c r="M1371" s="8"/>
      <c r="N1371" s="536"/>
      <c r="O1371" s="83"/>
      <c r="P1371" s="528"/>
      <c r="Q1371" s="486"/>
      <c r="R1371" s="102" t="s">
        <v>329</v>
      </c>
      <c r="S1371" s="487"/>
      <c r="T1371" s="487"/>
      <c r="U1371" s="83" t="s">
        <v>21</v>
      </c>
      <c r="V1371" s="528">
        <v>0.85</v>
      </c>
      <c r="W1371" s="37"/>
      <c r="X1371" s="7"/>
      <c r="Y1371" s="39"/>
      <c r="Z1371" s="213"/>
      <c r="AA1371" s="213"/>
      <c r="AB1371" s="213"/>
      <c r="AC1371" s="45">
        <f>ROUND(ROUND(ROUND(H1304+L1340,0)*Q1364,0)*V1371,0)</f>
        <v>202</v>
      </c>
      <c r="AD1371" s="79"/>
    </row>
    <row r="1372" ht="16.5" customHeight="1">
      <c r="A1372" s="29">
        <v>61.0</v>
      </c>
      <c r="B1372" s="29">
        <v>2639.0</v>
      </c>
      <c r="C1372" s="518" t="s">
        <v>9334</v>
      </c>
      <c r="D1372" s="389"/>
      <c r="E1372" s="389"/>
      <c r="F1372" s="532"/>
      <c r="G1372" s="527"/>
      <c r="H1372" s="527"/>
      <c r="I1372" s="532"/>
      <c r="J1372" s="94"/>
      <c r="K1372" s="140"/>
      <c r="L1372" s="140"/>
      <c r="M1372" s="8"/>
      <c r="N1372" s="536"/>
      <c r="O1372" s="83"/>
      <c r="P1372" s="528"/>
      <c r="Q1372" s="528"/>
      <c r="R1372" s="482"/>
      <c r="U1372" s="83"/>
      <c r="V1372" s="528"/>
      <c r="W1372" s="227"/>
      <c r="X1372" s="22"/>
      <c r="Y1372" s="109"/>
      <c r="Z1372" s="213" t="s">
        <v>30</v>
      </c>
      <c r="AA1372" s="74">
        <v>5.0</v>
      </c>
      <c r="AB1372" s="522" t="s">
        <v>31</v>
      </c>
      <c r="AC1372" s="45">
        <f>ROUND(ROUND(ROUND(H1304+L1340,0)*Q1364,0)*V1371,0)-AA1372</f>
        <v>197</v>
      </c>
      <c r="AD1372" s="79"/>
    </row>
    <row r="1373" ht="16.5" customHeight="1">
      <c r="A1373" s="29">
        <v>61.0</v>
      </c>
      <c r="B1373" s="29">
        <v>2640.0</v>
      </c>
      <c r="C1373" s="518" t="s">
        <v>9335</v>
      </c>
      <c r="D1373" s="389"/>
      <c r="E1373" s="389"/>
      <c r="F1373" s="532"/>
      <c r="G1373" s="527"/>
      <c r="H1373" s="527"/>
      <c r="I1373" s="532"/>
      <c r="J1373" s="94"/>
      <c r="K1373" s="140"/>
      <c r="L1373" s="140"/>
      <c r="M1373" s="8"/>
      <c r="N1373" s="254"/>
      <c r="O1373" s="83"/>
      <c r="P1373" s="528"/>
      <c r="Q1373" s="528"/>
      <c r="R1373" s="482"/>
      <c r="U1373" s="99"/>
      <c r="V1373" s="529"/>
      <c r="W1373" s="524" t="s">
        <v>20</v>
      </c>
      <c r="X1373" s="41" t="s">
        <v>21</v>
      </c>
      <c r="Y1373" s="86">
        <v>0.85</v>
      </c>
      <c r="Z1373" s="75"/>
      <c r="AA1373" s="213"/>
      <c r="AB1373" s="213"/>
      <c r="AC1373" s="45">
        <f>ROUND(ROUND(ROUND(ROUND(H1304+L1340,0)*Q1364,0)*V1371,0)*Y1373,0)</f>
        <v>172</v>
      </c>
      <c r="AD1373" s="79"/>
    </row>
    <row r="1374" ht="16.5" customHeight="1">
      <c r="A1374" s="29">
        <v>61.0</v>
      </c>
      <c r="B1374" s="29">
        <v>2641.0</v>
      </c>
      <c r="C1374" s="518" t="s">
        <v>9336</v>
      </c>
      <c r="D1374" s="389"/>
      <c r="E1374" s="389"/>
      <c r="F1374" s="532"/>
      <c r="G1374" s="527"/>
      <c r="H1374" s="527"/>
      <c r="I1374" s="532"/>
      <c r="J1374" s="94"/>
      <c r="K1374" s="140"/>
      <c r="L1374" s="140"/>
      <c r="M1374" s="8"/>
      <c r="N1374" s="537"/>
      <c r="O1374" s="83"/>
      <c r="P1374" s="83"/>
      <c r="Q1374" s="83"/>
      <c r="R1374" s="484"/>
      <c r="S1374" s="232"/>
      <c r="T1374" s="232"/>
      <c r="U1374" s="24"/>
      <c r="V1374" s="26"/>
      <c r="W1374" s="484"/>
      <c r="X1374" s="56"/>
      <c r="Y1374" s="526"/>
      <c r="Z1374" s="213" t="s">
        <v>30</v>
      </c>
      <c r="AA1374" s="74">
        <v>5.0</v>
      </c>
      <c r="AB1374" s="522" t="s">
        <v>31</v>
      </c>
      <c r="AC1374" s="45">
        <f>ROUND(ROUND(ROUND(ROUND(H1304+L1340,0)*Q1364,0)*V1371,0)*Y1373,0)-AA1374</f>
        <v>167</v>
      </c>
      <c r="AD1374" s="79"/>
    </row>
    <row r="1375" ht="16.5" customHeight="1">
      <c r="A1375" s="29">
        <v>61.0</v>
      </c>
      <c r="B1375" s="29">
        <v>2642.0</v>
      </c>
      <c r="C1375" s="518" t="s">
        <v>9337</v>
      </c>
      <c r="D1375" s="389"/>
      <c r="E1375" s="389"/>
      <c r="F1375" s="523"/>
      <c r="G1375" s="102" t="s">
        <v>9120</v>
      </c>
      <c r="H1375" s="169"/>
      <c r="I1375" s="519"/>
      <c r="J1375" s="168"/>
      <c r="K1375" s="152"/>
      <c r="L1375" s="152"/>
      <c r="M1375" s="7"/>
      <c r="N1375" s="37"/>
      <c r="O1375" s="7"/>
      <c r="P1375" s="7"/>
      <c r="Q1375" s="7"/>
      <c r="R1375" s="520"/>
      <c r="S1375" s="38"/>
      <c r="T1375" s="99"/>
      <c r="U1375" s="6"/>
      <c r="V1375" s="7"/>
      <c r="W1375" s="37"/>
      <c r="X1375" s="7"/>
      <c r="Y1375" s="39"/>
      <c r="Z1375" s="213"/>
      <c r="AA1375" s="213"/>
      <c r="AB1375" s="213"/>
      <c r="AC1375" s="45">
        <f>ROUND(H1376,0)</f>
        <v>361</v>
      </c>
      <c r="AD1375" s="79"/>
    </row>
    <row r="1376" ht="16.5" customHeight="1">
      <c r="A1376" s="29">
        <v>61.0</v>
      </c>
      <c r="B1376" s="29">
        <v>2643.0</v>
      </c>
      <c r="C1376" s="518" t="s">
        <v>9338</v>
      </c>
      <c r="D1376" s="389"/>
      <c r="E1376" s="389"/>
      <c r="F1376" s="523"/>
      <c r="G1376" s="482"/>
      <c r="H1376" s="50">
        <v>361.0</v>
      </c>
      <c r="I1376" s="8" t="s">
        <v>9</v>
      </c>
      <c r="J1376" s="94"/>
      <c r="K1376" s="140"/>
      <c r="L1376" s="140"/>
      <c r="M1376" s="8"/>
      <c r="N1376" s="52"/>
      <c r="O1376" s="8"/>
      <c r="P1376" s="8"/>
      <c r="Q1376" s="8"/>
      <c r="R1376" s="521"/>
      <c r="S1376" s="53"/>
      <c r="T1376" s="99"/>
      <c r="U1376" s="14"/>
      <c r="V1376" s="8"/>
      <c r="W1376" s="52"/>
      <c r="X1376" s="8"/>
      <c r="Y1376" s="109"/>
      <c r="Z1376" s="213" t="s">
        <v>30</v>
      </c>
      <c r="AA1376" s="74">
        <v>5.0</v>
      </c>
      <c r="AB1376" s="522" t="s">
        <v>31</v>
      </c>
      <c r="AC1376" s="45">
        <f>ROUND(H1376,0)-AA1376</f>
        <v>356</v>
      </c>
      <c r="AD1376" s="79"/>
    </row>
    <row r="1377" ht="16.5" customHeight="1">
      <c r="A1377" s="29">
        <v>61.0</v>
      </c>
      <c r="B1377" s="29">
        <v>2644.0</v>
      </c>
      <c r="C1377" s="518" t="s">
        <v>9339</v>
      </c>
      <c r="D1377" s="389"/>
      <c r="E1377" s="389"/>
      <c r="F1377" s="523"/>
      <c r="G1377" s="482"/>
      <c r="H1377" s="174"/>
      <c r="I1377" s="523"/>
      <c r="J1377" s="94"/>
      <c r="K1377" s="140"/>
      <c r="L1377" s="140"/>
      <c r="M1377" s="8"/>
      <c r="N1377" s="52"/>
      <c r="O1377" s="8"/>
      <c r="P1377" s="8"/>
      <c r="Q1377" s="8"/>
      <c r="R1377" s="521"/>
      <c r="S1377" s="53"/>
      <c r="T1377" s="99"/>
      <c r="U1377" s="14"/>
      <c r="V1377" s="54"/>
      <c r="W1377" s="524" t="s">
        <v>20</v>
      </c>
      <c r="X1377" s="41" t="s">
        <v>21</v>
      </c>
      <c r="Y1377" s="86">
        <v>0.85</v>
      </c>
      <c r="Z1377" s="75"/>
      <c r="AA1377" s="213"/>
      <c r="AB1377" s="213"/>
      <c r="AC1377" s="45">
        <f>ROUND(H1376*Y1377,0)</f>
        <v>307</v>
      </c>
      <c r="AD1377" s="79"/>
    </row>
    <row r="1378" ht="16.5" customHeight="1">
      <c r="A1378" s="29">
        <v>61.0</v>
      </c>
      <c r="B1378" s="29">
        <v>2645.0</v>
      </c>
      <c r="C1378" s="518" t="s">
        <v>9340</v>
      </c>
      <c r="D1378" s="389"/>
      <c r="E1378" s="389"/>
      <c r="F1378" s="523"/>
      <c r="G1378" s="174"/>
      <c r="H1378" s="174"/>
      <c r="I1378" s="174"/>
      <c r="J1378" s="94"/>
      <c r="K1378" s="140"/>
      <c r="L1378" s="140"/>
      <c r="M1378" s="8"/>
      <c r="N1378" s="52"/>
      <c r="O1378" s="8"/>
      <c r="P1378" s="8"/>
      <c r="Q1378" s="8"/>
      <c r="R1378" s="525"/>
      <c r="S1378" s="180"/>
      <c r="T1378" s="24"/>
      <c r="U1378" s="21"/>
      <c r="V1378" s="109"/>
      <c r="W1378" s="484"/>
      <c r="X1378" s="56"/>
      <c r="Y1378" s="526"/>
      <c r="Z1378" s="213" t="s">
        <v>30</v>
      </c>
      <c r="AA1378" s="74">
        <v>5.0</v>
      </c>
      <c r="AB1378" s="522" t="s">
        <v>31</v>
      </c>
      <c r="AC1378" s="45">
        <f>ROUND(H1376*Y1377,0)-AA1378</f>
        <v>302</v>
      </c>
      <c r="AD1378" s="79"/>
    </row>
    <row r="1379" ht="16.5" customHeight="1">
      <c r="A1379" s="29">
        <v>61.0</v>
      </c>
      <c r="B1379" s="29">
        <v>2646.0</v>
      </c>
      <c r="C1379" s="518" t="s">
        <v>9341</v>
      </c>
      <c r="D1379" s="389"/>
      <c r="E1379" s="389"/>
      <c r="F1379" s="532"/>
      <c r="G1379" s="527"/>
      <c r="H1379" s="8"/>
      <c r="I1379" s="144"/>
      <c r="J1379" s="94"/>
      <c r="K1379" s="140"/>
      <c r="L1379" s="140"/>
      <c r="M1379" s="8"/>
      <c r="N1379" s="52"/>
      <c r="O1379" s="8"/>
      <c r="P1379" s="8"/>
      <c r="Q1379" s="8"/>
      <c r="R1379" s="102" t="s">
        <v>326</v>
      </c>
      <c r="S1379" s="487"/>
      <c r="T1379" s="487"/>
      <c r="U1379" s="41" t="s">
        <v>21</v>
      </c>
      <c r="V1379" s="60">
        <v>0.7</v>
      </c>
      <c r="W1379" s="37"/>
      <c r="X1379" s="7"/>
      <c r="Y1379" s="39"/>
      <c r="Z1379" s="213"/>
      <c r="AA1379" s="213"/>
      <c r="AB1379" s="213"/>
      <c r="AC1379" s="45">
        <f>ROUND(H1376*V1379,0)</f>
        <v>253</v>
      </c>
      <c r="AD1379" s="79"/>
    </row>
    <row r="1380" ht="16.5" customHeight="1">
      <c r="A1380" s="29">
        <v>61.0</v>
      </c>
      <c r="B1380" s="29">
        <v>2647.0</v>
      </c>
      <c r="C1380" s="518" t="s">
        <v>9342</v>
      </c>
      <c r="D1380" s="389"/>
      <c r="E1380" s="389"/>
      <c r="F1380" s="532"/>
      <c r="G1380" s="527"/>
      <c r="H1380" s="8"/>
      <c r="I1380" s="144"/>
      <c r="J1380" s="94"/>
      <c r="K1380" s="140"/>
      <c r="L1380" s="140"/>
      <c r="M1380" s="8"/>
      <c r="N1380" s="52"/>
      <c r="O1380" s="8"/>
      <c r="P1380" s="8"/>
      <c r="Q1380" s="8"/>
      <c r="R1380" s="482"/>
      <c r="U1380" s="83"/>
      <c r="V1380" s="528"/>
      <c r="W1380" s="227"/>
      <c r="X1380" s="22"/>
      <c r="Y1380" s="109"/>
      <c r="Z1380" s="213" t="s">
        <v>30</v>
      </c>
      <c r="AA1380" s="74">
        <v>5.0</v>
      </c>
      <c r="AB1380" s="522" t="s">
        <v>31</v>
      </c>
      <c r="AC1380" s="45">
        <f>ROUND(H1376*V1379,0)-AA1380</f>
        <v>248</v>
      </c>
      <c r="AD1380" s="79"/>
    </row>
    <row r="1381" ht="16.5" customHeight="1">
      <c r="A1381" s="29">
        <v>61.0</v>
      </c>
      <c r="B1381" s="29">
        <v>2648.0</v>
      </c>
      <c r="C1381" s="518" t="s">
        <v>9343</v>
      </c>
      <c r="D1381" s="389"/>
      <c r="E1381" s="389"/>
      <c r="F1381" s="543"/>
      <c r="G1381" s="113"/>
      <c r="H1381" s="8"/>
      <c r="I1381" s="144"/>
      <c r="J1381" s="94"/>
      <c r="K1381" s="140"/>
      <c r="L1381" s="140"/>
      <c r="M1381" s="8"/>
      <c r="N1381" s="52"/>
      <c r="O1381" s="8"/>
      <c r="P1381" s="8"/>
      <c r="Q1381" s="8"/>
      <c r="R1381" s="482"/>
      <c r="U1381" s="99"/>
      <c r="V1381" s="529"/>
      <c r="W1381" s="524" t="s">
        <v>20</v>
      </c>
      <c r="X1381" s="41" t="s">
        <v>21</v>
      </c>
      <c r="Y1381" s="86">
        <v>0.85</v>
      </c>
      <c r="Z1381" s="75"/>
      <c r="AA1381" s="213"/>
      <c r="AB1381" s="213"/>
      <c r="AC1381" s="45">
        <f>ROUND(ROUND(H1376*V1379,0)*Y1381,0)</f>
        <v>215</v>
      </c>
      <c r="AD1381" s="79"/>
    </row>
    <row r="1382" ht="16.5" customHeight="1">
      <c r="A1382" s="29">
        <v>61.0</v>
      </c>
      <c r="B1382" s="29">
        <v>2649.0</v>
      </c>
      <c r="C1382" s="518" t="s">
        <v>9344</v>
      </c>
      <c r="D1382" s="389"/>
      <c r="E1382" s="231"/>
      <c r="F1382" s="543"/>
      <c r="G1382" s="113"/>
      <c r="H1382" s="8"/>
      <c r="I1382" s="144"/>
      <c r="J1382" s="94"/>
      <c r="K1382" s="140"/>
      <c r="L1382" s="140"/>
      <c r="M1382" s="8"/>
      <c r="N1382" s="52"/>
      <c r="O1382" s="8"/>
      <c r="P1382" s="8"/>
      <c r="Q1382" s="8"/>
      <c r="R1382" s="530"/>
      <c r="S1382" s="531"/>
      <c r="T1382" s="24"/>
      <c r="U1382" s="24"/>
      <c r="V1382" s="26"/>
      <c r="W1382" s="484"/>
      <c r="X1382" s="56"/>
      <c r="Y1382" s="526"/>
      <c r="Z1382" s="213" t="s">
        <v>30</v>
      </c>
      <c r="AA1382" s="74">
        <v>5.0</v>
      </c>
      <c r="AB1382" s="522" t="s">
        <v>31</v>
      </c>
      <c r="AC1382" s="45">
        <f>ROUND(ROUND(H1376*V1379,0)*Y1381,0)-AA1382</f>
        <v>210</v>
      </c>
      <c r="AD1382" s="79"/>
    </row>
    <row r="1383" ht="16.5" customHeight="1">
      <c r="A1383" s="29">
        <v>61.0</v>
      </c>
      <c r="B1383" s="29">
        <v>2650.0</v>
      </c>
      <c r="C1383" s="518" t="s">
        <v>9345</v>
      </c>
      <c r="D1383" s="389"/>
      <c r="E1383" s="231"/>
      <c r="F1383" s="543"/>
      <c r="G1383" s="113"/>
      <c r="H1383" s="8"/>
      <c r="I1383" s="144"/>
      <c r="J1383" s="94"/>
      <c r="K1383" s="140"/>
      <c r="L1383" s="140"/>
      <c r="M1383" s="8"/>
      <c r="N1383" s="52"/>
      <c r="O1383" s="8"/>
      <c r="P1383" s="8"/>
      <c r="Q1383" s="54"/>
      <c r="R1383" s="102" t="s">
        <v>329</v>
      </c>
      <c r="S1383" s="487"/>
      <c r="T1383" s="487"/>
      <c r="U1383" s="83" t="s">
        <v>21</v>
      </c>
      <c r="V1383" s="528">
        <v>0.85</v>
      </c>
      <c r="W1383" s="37"/>
      <c r="X1383" s="7"/>
      <c r="Y1383" s="39"/>
      <c r="Z1383" s="213"/>
      <c r="AA1383" s="213"/>
      <c r="AB1383" s="213"/>
      <c r="AC1383" s="45">
        <f>ROUND(H1376*V1383,0)</f>
        <v>307</v>
      </c>
      <c r="AD1383" s="79"/>
    </row>
    <row r="1384" ht="16.5" customHeight="1">
      <c r="A1384" s="29">
        <v>61.0</v>
      </c>
      <c r="B1384" s="29">
        <v>2651.0</v>
      </c>
      <c r="C1384" s="518" t="s">
        <v>9346</v>
      </c>
      <c r="D1384" s="389"/>
      <c r="E1384" s="231"/>
      <c r="F1384" s="543"/>
      <c r="G1384" s="113"/>
      <c r="H1384" s="8"/>
      <c r="I1384" s="144"/>
      <c r="J1384" s="94"/>
      <c r="K1384" s="140"/>
      <c r="L1384" s="140"/>
      <c r="M1384" s="8"/>
      <c r="N1384" s="52"/>
      <c r="O1384" s="8"/>
      <c r="P1384" s="8"/>
      <c r="Q1384" s="8"/>
      <c r="R1384" s="482"/>
      <c r="U1384" s="83"/>
      <c r="V1384" s="528"/>
      <c r="W1384" s="227"/>
      <c r="X1384" s="22"/>
      <c r="Y1384" s="109"/>
      <c r="Z1384" s="213" t="s">
        <v>30</v>
      </c>
      <c r="AA1384" s="74">
        <v>5.0</v>
      </c>
      <c r="AB1384" s="522" t="s">
        <v>31</v>
      </c>
      <c r="AC1384" s="45">
        <f>ROUND(H1376*V1383,0)-AA1384</f>
        <v>302</v>
      </c>
      <c r="AD1384" s="79"/>
    </row>
    <row r="1385" ht="16.5" customHeight="1">
      <c r="A1385" s="29">
        <v>61.0</v>
      </c>
      <c r="B1385" s="29">
        <v>2652.0</v>
      </c>
      <c r="C1385" s="518" t="s">
        <v>9347</v>
      </c>
      <c r="D1385" s="389"/>
      <c r="E1385" s="231"/>
      <c r="F1385" s="532"/>
      <c r="G1385" s="527"/>
      <c r="H1385" s="527"/>
      <c r="I1385" s="532"/>
      <c r="J1385" s="94"/>
      <c r="K1385" s="140"/>
      <c r="L1385" s="140"/>
      <c r="M1385" s="8"/>
      <c r="N1385" s="52"/>
      <c r="O1385" s="8"/>
      <c r="P1385" s="8"/>
      <c r="Q1385" s="8"/>
      <c r="R1385" s="482"/>
      <c r="U1385" s="99"/>
      <c r="V1385" s="529"/>
      <c r="W1385" s="524" t="s">
        <v>20</v>
      </c>
      <c r="X1385" s="41" t="s">
        <v>21</v>
      </c>
      <c r="Y1385" s="86">
        <v>0.85</v>
      </c>
      <c r="Z1385" s="75"/>
      <c r="AA1385" s="213"/>
      <c r="AB1385" s="213"/>
      <c r="AC1385" s="45">
        <f>ROUND(ROUND(H1376*V1383,0)*Y1385,0)</f>
        <v>261</v>
      </c>
      <c r="AD1385" s="79"/>
    </row>
    <row r="1386" ht="16.5" customHeight="1">
      <c r="A1386" s="29">
        <v>61.0</v>
      </c>
      <c r="B1386" s="29">
        <v>2653.0</v>
      </c>
      <c r="C1386" s="518" t="s">
        <v>9348</v>
      </c>
      <c r="D1386" s="389"/>
      <c r="E1386" s="231"/>
      <c r="F1386" s="532"/>
      <c r="G1386" s="527"/>
      <c r="H1386" s="527"/>
      <c r="I1386" s="532"/>
      <c r="J1386" s="94"/>
      <c r="K1386" s="140"/>
      <c r="L1386" s="140"/>
      <c r="M1386" s="8"/>
      <c r="N1386" s="227"/>
      <c r="O1386" s="22"/>
      <c r="P1386" s="22"/>
      <c r="Q1386" s="22"/>
      <c r="R1386" s="484"/>
      <c r="S1386" s="232"/>
      <c r="T1386" s="232"/>
      <c r="U1386" s="24"/>
      <c r="V1386" s="26"/>
      <c r="W1386" s="484"/>
      <c r="X1386" s="56"/>
      <c r="Y1386" s="526"/>
      <c r="Z1386" s="213" t="s">
        <v>30</v>
      </c>
      <c r="AA1386" s="74">
        <v>5.0</v>
      </c>
      <c r="AB1386" s="522" t="s">
        <v>31</v>
      </c>
      <c r="AC1386" s="45">
        <f>ROUND(ROUND(H1376*V1383,0)*Y1385,0)-AA1386</f>
        <v>256</v>
      </c>
      <c r="AD1386" s="79"/>
    </row>
    <row r="1387" ht="16.5" customHeight="1">
      <c r="A1387" s="29">
        <v>61.0</v>
      </c>
      <c r="B1387" s="29">
        <v>2654.0</v>
      </c>
      <c r="C1387" s="518" t="s">
        <v>9349</v>
      </c>
      <c r="D1387" s="389"/>
      <c r="E1387" s="389"/>
      <c r="F1387" s="532"/>
      <c r="G1387" s="527"/>
      <c r="H1387" s="527"/>
      <c r="I1387" s="532"/>
      <c r="J1387" s="94"/>
      <c r="K1387" s="140"/>
      <c r="L1387" s="140"/>
      <c r="M1387" s="8"/>
      <c r="N1387" s="206" t="s">
        <v>23</v>
      </c>
      <c r="O1387" s="102" t="s">
        <v>24</v>
      </c>
      <c r="P1387" s="533"/>
      <c r="Q1387" s="533"/>
      <c r="R1387" s="520"/>
      <c r="S1387" s="38"/>
      <c r="T1387" s="99"/>
      <c r="U1387" s="38"/>
      <c r="V1387" s="6"/>
      <c r="W1387" s="37"/>
      <c r="X1387" s="7"/>
      <c r="Y1387" s="39"/>
      <c r="Z1387" s="213"/>
      <c r="AA1387" s="213"/>
      <c r="AB1387" s="213"/>
      <c r="AC1387" s="45">
        <f>ROUND(H1376*Q1388,0)</f>
        <v>253</v>
      </c>
      <c r="AD1387" s="79"/>
    </row>
    <row r="1388" ht="16.5" customHeight="1">
      <c r="A1388" s="29">
        <v>61.0</v>
      </c>
      <c r="B1388" s="29">
        <v>2655.0</v>
      </c>
      <c r="C1388" s="518" t="s">
        <v>9350</v>
      </c>
      <c r="D1388" s="389"/>
      <c r="E1388" s="389"/>
      <c r="F1388" s="532"/>
      <c r="G1388" s="527"/>
      <c r="H1388" s="527"/>
      <c r="I1388" s="532"/>
      <c r="J1388" s="94"/>
      <c r="K1388" s="140"/>
      <c r="L1388" s="140"/>
      <c r="M1388" s="8"/>
      <c r="N1388" s="481"/>
      <c r="O1388" s="482"/>
      <c r="P1388" s="83" t="s">
        <v>21</v>
      </c>
      <c r="Q1388" s="528">
        <v>0.7</v>
      </c>
      <c r="R1388" s="521"/>
      <c r="S1388" s="53"/>
      <c r="T1388" s="99"/>
      <c r="U1388" s="53"/>
      <c r="V1388" s="14"/>
      <c r="W1388" s="52"/>
      <c r="X1388" s="8"/>
      <c r="Y1388" s="109"/>
      <c r="Z1388" s="213" t="s">
        <v>30</v>
      </c>
      <c r="AA1388" s="74">
        <v>5.0</v>
      </c>
      <c r="AB1388" s="522" t="s">
        <v>31</v>
      </c>
      <c r="AC1388" s="45">
        <f>ROUND(H1376*Q1388,0)-AA1388</f>
        <v>248</v>
      </c>
      <c r="AD1388" s="79"/>
    </row>
    <row r="1389" ht="16.5" customHeight="1">
      <c r="A1389" s="29">
        <v>61.0</v>
      </c>
      <c r="B1389" s="29">
        <v>2656.0</v>
      </c>
      <c r="C1389" s="518" t="s">
        <v>9351</v>
      </c>
      <c r="D1389" s="389"/>
      <c r="E1389" s="389"/>
      <c r="F1389" s="532"/>
      <c r="G1389" s="527"/>
      <c r="H1389" s="527"/>
      <c r="I1389" s="532"/>
      <c r="J1389" s="94"/>
      <c r="K1389" s="140"/>
      <c r="L1389" s="140"/>
      <c r="M1389" s="8"/>
      <c r="N1389" s="481"/>
      <c r="O1389" s="482"/>
      <c r="P1389" s="14"/>
      <c r="Q1389" s="14"/>
      <c r="R1389" s="521"/>
      <c r="S1389" s="53"/>
      <c r="T1389" s="99"/>
      <c r="U1389" s="53"/>
      <c r="V1389" s="14"/>
      <c r="W1389" s="524" t="s">
        <v>20</v>
      </c>
      <c r="X1389" s="41" t="s">
        <v>21</v>
      </c>
      <c r="Y1389" s="86">
        <v>0.85</v>
      </c>
      <c r="Z1389" s="75"/>
      <c r="AA1389" s="213"/>
      <c r="AB1389" s="213"/>
      <c r="AC1389" s="45">
        <f>ROUND(ROUND(H1376*Q1388,0)*Y1389,0)</f>
        <v>215</v>
      </c>
      <c r="AD1389" s="79"/>
    </row>
    <row r="1390" ht="16.5" customHeight="1">
      <c r="A1390" s="29">
        <v>61.0</v>
      </c>
      <c r="B1390" s="29">
        <v>2657.0</v>
      </c>
      <c r="C1390" s="518" t="s">
        <v>9352</v>
      </c>
      <c r="D1390" s="389"/>
      <c r="E1390" s="389"/>
      <c r="F1390" s="532"/>
      <c r="G1390" s="527"/>
      <c r="H1390" s="527"/>
      <c r="I1390" s="532"/>
      <c r="J1390" s="94"/>
      <c r="K1390" s="140"/>
      <c r="L1390" s="140"/>
      <c r="M1390" s="8"/>
      <c r="N1390" s="535"/>
      <c r="O1390" s="14"/>
      <c r="P1390" s="83"/>
      <c r="Q1390" s="83"/>
      <c r="R1390" s="525"/>
      <c r="S1390" s="180"/>
      <c r="T1390" s="24"/>
      <c r="U1390" s="180"/>
      <c r="V1390" s="21"/>
      <c r="W1390" s="484"/>
      <c r="X1390" s="56"/>
      <c r="Y1390" s="526"/>
      <c r="Z1390" s="213" t="s">
        <v>30</v>
      </c>
      <c r="AA1390" s="74">
        <v>5.0</v>
      </c>
      <c r="AB1390" s="522" t="s">
        <v>31</v>
      </c>
      <c r="AC1390" s="45">
        <f>ROUND(ROUND(H1376*Q1388,0)*Y1389,0)-AA1390</f>
        <v>210</v>
      </c>
      <c r="AD1390" s="79"/>
    </row>
    <row r="1391" ht="16.5" customHeight="1">
      <c r="A1391" s="29">
        <v>61.0</v>
      </c>
      <c r="B1391" s="29">
        <v>2658.0</v>
      </c>
      <c r="C1391" s="518" t="s">
        <v>9353</v>
      </c>
      <c r="D1391" s="389"/>
      <c r="E1391" s="389"/>
      <c r="F1391" s="532"/>
      <c r="G1391" s="527"/>
      <c r="H1391" s="527"/>
      <c r="I1391" s="532"/>
      <c r="J1391" s="94"/>
      <c r="K1391" s="140"/>
      <c r="L1391" s="140"/>
      <c r="M1391" s="8"/>
      <c r="N1391" s="536"/>
      <c r="O1391" s="14"/>
      <c r="P1391" s="14"/>
      <c r="Q1391" s="14"/>
      <c r="R1391" s="102" t="s">
        <v>326</v>
      </c>
      <c r="S1391" s="487"/>
      <c r="T1391" s="487"/>
      <c r="U1391" s="41" t="s">
        <v>21</v>
      </c>
      <c r="V1391" s="60">
        <v>0.7</v>
      </c>
      <c r="W1391" s="37"/>
      <c r="X1391" s="7"/>
      <c r="Y1391" s="39"/>
      <c r="Z1391" s="213"/>
      <c r="AA1391" s="213"/>
      <c r="AB1391" s="213"/>
      <c r="AC1391" s="45">
        <f>ROUND(ROUND(H1376*Q1388,0)*V1391,0)</f>
        <v>177</v>
      </c>
      <c r="AD1391" s="79"/>
    </row>
    <row r="1392" ht="16.5" customHeight="1">
      <c r="A1392" s="29">
        <v>61.0</v>
      </c>
      <c r="B1392" s="29">
        <v>2659.0</v>
      </c>
      <c r="C1392" s="518" t="s">
        <v>9354</v>
      </c>
      <c r="D1392" s="389"/>
      <c r="E1392" s="389"/>
      <c r="F1392" s="532"/>
      <c r="G1392" s="527"/>
      <c r="H1392" s="527"/>
      <c r="I1392" s="532"/>
      <c r="J1392" s="94"/>
      <c r="K1392" s="140"/>
      <c r="L1392" s="140"/>
      <c r="M1392" s="8"/>
      <c r="N1392" s="536"/>
      <c r="O1392" s="14"/>
      <c r="P1392" s="14"/>
      <c r="Q1392" s="14"/>
      <c r="R1392" s="482"/>
      <c r="U1392" s="83"/>
      <c r="V1392" s="528"/>
      <c r="W1392" s="227"/>
      <c r="X1392" s="22"/>
      <c r="Y1392" s="109"/>
      <c r="Z1392" s="213" t="s">
        <v>30</v>
      </c>
      <c r="AA1392" s="74">
        <v>5.0</v>
      </c>
      <c r="AB1392" s="522" t="s">
        <v>31</v>
      </c>
      <c r="AC1392" s="45">
        <f>ROUND(ROUND(H1376*Q1388,0)*V1391,0)-AA1392</f>
        <v>172</v>
      </c>
      <c r="AD1392" s="79"/>
    </row>
    <row r="1393" ht="16.5" customHeight="1">
      <c r="A1393" s="29">
        <v>61.0</v>
      </c>
      <c r="B1393" s="29">
        <v>2660.0</v>
      </c>
      <c r="C1393" s="518" t="s">
        <v>9355</v>
      </c>
      <c r="D1393" s="389"/>
      <c r="E1393" s="389"/>
      <c r="F1393" s="532"/>
      <c r="G1393" s="527"/>
      <c r="H1393" s="527"/>
      <c r="I1393" s="532"/>
      <c r="J1393" s="94"/>
      <c r="K1393" s="140"/>
      <c r="L1393" s="140"/>
      <c r="M1393" s="8"/>
      <c r="N1393" s="254"/>
      <c r="O1393" s="83"/>
      <c r="P1393" s="83"/>
      <c r="R1393" s="482"/>
      <c r="U1393" s="99"/>
      <c r="V1393" s="529"/>
      <c r="W1393" s="524" t="s">
        <v>20</v>
      </c>
      <c r="X1393" s="41" t="s">
        <v>21</v>
      </c>
      <c r="Y1393" s="86">
        <v>0.85</v>
      </c>
      <c r="Z1393" s="75"/>
      <c r="AA1393" s="213"/>
      <c r="AB1393" s="213"/>
      <c r="AC1393" s="114">
        <f>ROUND(ROUND(ROUND(H1376*Q1388,0)*V1391,0)*Y1393,0)</f>
        <v>150</v>
      </c>
      <c r="AD1393" s="79"/>
    </row>
    <row r="1394" ht="16.5" customHeight="1">
      <c r="A1394" s="29">
        <v>61.0</v>
      </c>
      <c r="B1394" s="29">
        <v>2661.0</v>
      </c>
      <c r="C1394" s="518" t="s">
        <v>9356</v>
      </c>
      <c r="D1394" s="389"/>
      <c r="E1394" s="389"/>
      <c r="F1394" s="532"/>
      <c r="G1394" s="527"/>
      <c r="H1394" s="527"/>
      <c r="I1394" s="532"/>
      <c r="J1394" s="94"/>
      <c r="K1394" s="140"/>
      <c r="L1394" s="140"/>
      <c r="M1394" s="8"/>
      <c r="N1394" s="254"/>
      <c r="O1394" s="83"/>
      <c r="P1394" s="83"/>
      <c r="Q1394" s="83"/>
      <c r="R1394" s="530"/>
      <c r="S1394" s="531"/>
      <c r="T1394" s="24"/>
      <c r="U1394" s="24"/>
      <c r="V1394" s="26"/>
      <c r="W1394" s="484"/>
      <c r="X1394" s="56"/>
      <c r="Y1394" s="526"/>
      <c r="Z1394" s="213" t="s">
        <v>30</v>
      </c>
      <c r="AA1394" s="74">
        <v>5.0</v>
      </c>
      <c r="AB1394" s="522" t="s">
        <v>31</v>
      </c>
      <c r="AC1394" s="114">
        <f>ROUND(ROUND(ROUND(H1376*Q1388,0)*V1391,0)*Y1393,0)-AA1394</f>
        <v>145</v>
      </c>
      <c r="AD1394" s="79"/>
    </row>
    <row r="1395" ht="16.5" customHeight="1">
      <c r="A1395" s="29">
        <v>61.0</v>
      </c>
      <c r="B1395" s="29">
        <v>2662.0</v>
      </c>
      <c r="C1395" s="518" t="s">
        <v>9357</v>
      </c>
      <c r="D1395" s="389"/>
      <c r="E1395" s="389"/>
      <c r="F1395" s="532"/>
      <c r="G1395" s="527"/>
      <c r="H1395" s="527"/>
      <c r="I1395" s="532"/>
      <c r="J1395" s="94"/>
      <c r="K1395" s="140"/>
      <c r="L1395" s="140"/>
      <c r="M1395" s="8"/>
      <c r="N1395" s="536"/>
      <c r="O1395" s="83"/>
      <c r="P1395" s="528"/>
      <c r="Q1395" s="486"/>
      <c r="R1395" s="102" t="s">
        <v>329</v>
      </c>
      <c r="S1395" s="487"/>
      <c r="T1395" s="487"/>
      <c r="U1395" s="83" t="s">
        <v>21</v>
      </c>
      <c r="V1395" s="528">
        <v>0.85</v>
      </c>
      <c r="W1395" s="37"/>
      <c r="X1395" s="7"/>
      <c r="Y1395" s="39"/>
      <c r="Z1395" s="213"/>
      <c r="AA1395" s="213"/>
      <c r="AB1395" s="213"/>
      <c r="AC1395" s="45">
        <f>ROUND(ROUND(H1376*Q1388,0)*V1395,0)</f>
        <v>215</v>
      </c>
      <c r="AD1395" s="79"/>
    </row>
    <row r="1396" ht="16.5" customHeight="1">
      <c r="A1396" s="29">
        <v>61.0</v>
      </c>
      <c r="B1396" s="29">
        <v>2663.0</v>
      </c>
      <c r="C1396" s="518" t="s">
        <v>9358</v>
      </c>
      <c r="D1396" s="389"/>
      <c r="E1396" s="389"/>
      <c r="F1396" s="532"/>
      <c r="G1396" s="527"/>
      <c r="H1396" s="527"/>
      <c r="I1396" s="532"/>
      <c r="J1396" s="94"/>
      <c r="K1396" s="140"/>
      <c r="L1396" s="140"/>
      <c r="M1396" s="8"/>
      <c r="N1396" s="536"/>
      <c r="O1396" s="83"/>
      <c r="P1396" s="528"/>
      <c r="Q1396" s="528"/>
      <c r="R1396" s="482"/>
      <c r="U1396" s="83"/>
      <c r="V1396" s="528"/>
      <c r="W1396" s="227"/>
      <c r="X1396" s="22"/>
      <c r="Y1396" s="109"/>
      <c r="Z1396" s="213" t="s">
        <v>30</v>
      </c>
      <c r="AA1396" s="74">
        <v>5.0</v>
      </c>
      <c r="AB1396" s="522" t="s">
        <v>31</v>
      </c>
      <c r="AC1396" s="45">
        <f>ROUND(ROUND(H1376*Q1388,0)*V1395,0)-AA1396</f>
        <v>210</v>
      </c>
      <c r="AD1396" s="79"/>
    </row>
    <row r="1397" ht="16.5" customHeight="1">
      <c r="A1397" s="29">
        <v>61.0</v>
      </c>
      <c r="B1397" s="29">
        <v>2664.0</v>
      </c>
      <c r="C1397" s="518" t="s">
        <v>9359</v>
      </c>
      <c r="D1397" s="389"/>
      <c r="E1397" s="389"/>
      <c r="F1397" s="532"/>
      <c r="G1397" s="527"/>
      <c r="H1397" s="527"/>
      <c r="I1397" s="532"/>
      <c r="J1397" s="94"/>
      <c r="K1397" s="140"/>
      <c r="L1397" s="140"/>
      <c r="M1397" s="8"/>
      <c r="N1397" s="254"/>
      <c r="O1397" s="83"/>
      <c r="P1397" s="528"/>
      <c r="Q1397" s="528"/>
      <c r="R1397" s="482"/>
      <c r="U1397" s="99"/>
      <c r="V1397" s="529"/>
      <c r="W1397" s="524" t="s">
        <v>20</v>
      </c>
      <c r="X1397" s="41" t="s">
        <v>21</v>
      </c>
      <c r="Y1397" s="86">
        <v>0.85</v>
      </c>
      <c r="Z1397" s="75"/>
      <c r="AA1397" s="213"/>
      <c r="AB1397" s="213"/>
      <c r="AC1397" s="45">
        <f>ROUND(ROUND(ROUND(H1376*Q1388,0)*V1395,0)*Y1397,0)</f>
        <v>183</v>
      </c>
      <c r="AD1397" s="79"/>
    </row>
    <row r="1398" ht="16.5" customHeight="1">
      <c r="A1398" s="29">
        <v>61.0</v>
      </c>
      <c r="B1398" s="29">
        <v>2665.0</v>
      </c>
      <c r="C1398" s="518" t="s">
        <v>9360</v>
      </c>
      <c r="D1398" s="389"/>
      <c r="E1398" s="389"/>
      <c r="F1398" s="532"/>
      <c r="G1398" s="527"/>
      <c r="H1398" s="527"/>
      <c r="I1398" s="532"/>
      <c r="J1398" s="94"/>
      <c r="K1398" s="140"/>
      <c r="L1398" s="140"/>
      <c r="M1398" s="8"/>
      <c r="N1398" s="536"/>
      <c r="O1398" s="83"/>
      <c r="P1398" s="83"/>
      <c r="Q1398" s="83"/>
      <c r="R1398" s="484"/>
      <c r="S1398" s="232"/>
      <c r="T1398" s="232"/>
      <c r="U1398" s="24"/>
      <c r="V1398" s="26"/>
      <c r="W1398" s="484"/>
      <c r="X1398" s="56"/>
      <c r="Y1398" s="526"/>
      <c r="Z1398" s="213" t="s">
        <v>30</v>
      </c>
      <c r="AA1398" s="74">
        <v>5.0</v>
      </c>
      <c r="AB1398" s="522" t="s">
        <v>31</v>
      </c>
      <c r="AC1398" s="45">
        <f>ROUND(ROUND(ROUND(H1376*Q1388,0)*V1395,0)*Y1397,0)-AA1398</f>
        <v>178</v>
      </c>
      <c r="AD1398" s="79"/>
    </row>
    <row r="1399" ht="16.5" customHeight="1">
      <c r="A1399" s="29">
        <v>61.0</v>
      </c>
      <c r="B1399" s="29">
        <v>2666.0</v>
      </c>
      <c r="C1399" s="518" t="s">
        <v>9361</v>
      </c>
      <c r="D1399" s="389"/>
      <c r="E1399" s="389"/>
      <c r="F1399" s="532"/>
      <c r="G1399" s="527"/>
      <c r="H1399" s="527"/>
      <c r="I1399" s="532"/>
      <c r="J1399" s="94"/>
      <c r="K1399" s="140"/>
      <c r="L1399" s="140"/>
      <c r="M1399" s="8"/>
      <c r="N1399" s="536"/>
      <c r="O1399" s="102" t="s">
        <v>27</v>
      </c>
      <c r="P1399" s="533"/>
      <c r="Q1399" s="533"/>
      <c r="R1399" s="520"/>
      <c r="S1399" s="38"/>
      <c r="T1399" s="99"/>
      <c r="U1399" s="38"/>
      <c r="V1399" s="6"/>
      <c r="W1399" s="37"/>
      <c r="X1399" s="7"/>
      <c r="Y1399" s="39"/>
      <c r="Z1399" s="213"/>
      <c r="AA1399" s="213"/>
      <c r="AB1399" s="213"/>
      <c r="AC1399" s="45">
        <f>ROUND(H1376*Q1400,0)</f>
        <v>181</v>
      </c>
      <c r="AD1399" s="79"/>
    </row>
    <row r="1400" ht="16.5" customHeight="1">
      <c r="A1400" s="29">
        <v>61.0</v>
      </c>
      <c r="B1400" s="29">
        <v>2667.0</v>
      </c>
      <c r="C1400" s="518" t="s">
        <v>9362</v>
      </c>
      <c r="D1400" s="389"/>
      <c r="E1400" s="389"/>
      <c r="F1400" s="532"/>
      <c r="G1400" s="527"/>
      <c r="H1400" s="527"/>
      <c r="I1400" s="532"/>
      <c r="J1400" s="94"/>
      <c r="K1400" s="140"/>
      <c r="L1400" s="140"/>
      <c r="M1400" s="8"/>
      <c r="N1400" s="535"/>
      <c r="O1400" s="482"/>
      <c r="P1400" s="83" t="s">
        <v>21</v>
      </c>
      <c r="Q1400" s="528">
        <v>0.5</v>
      </c>
      <c r="R1400" s="521"/>
      <c r="S1400" s="53"/>
      <c r="T1400" s="99"/>
      <c r="U1400" s="53"/>
      <c r="V1400" s="14"/>
      <c r="W1400" s="52"/>
      <c r="X1400" s="8"/>
      <c r="Y1400" s="109"/>
      <c r="Z1400" s="213" t="s">
        <v>30</v>
      </c>
      <c r="AA1400" s="74">
        <v>5.0</v>
      </c>
      <c r="AB1400" s="522" t="s">
        <v>31</v>
      </c>
      <c r="AC1400" s="45">
        <f>ROUND(H1376*Q1400,0)-AA1400</f>
        <v>176</v>
      </c>
      <c r="AD1400" s="79"/>
    </row>
    <row r="1401" ht="16.5" customHeight="1">
      <c r="A1401" s="29">
        <v>61.0</v>
      </c>
      <c r="B1401" s="29">
        <v>2668.0</v>
      </c>
      <c r="C1401" s="518" t="s">
        <v>9363</v>
      </c>
      <c r="D1401" s="389"/>
      <c r="E1401" s="389"/>
      <c r="F1401" s="532"/>
      <c r="G1401" s="527"/>
      <c r="H1401" s="527"/>
      <c r="I1401" s="532"/>
      <c r="J1401" s="94"/>
      <c r="K1401" s="140"/>
      <c r="L1401" s="140"/>
      <c r="M1401" s="8"/>
      <c r="N1401" s="535"/>
      <c r="O1401" s="482"/>
      <c r="P1401" s="14"/>
      <c r="Q1401" s="14"/>
      <c r="R1401" s="521"/>
      <c r="S1401" s="53"/>
      <c r="T1401" s="99"/>
      <c r="U1401" s="53"/>
      <c r="V1401" s="14"/>
      <c r="W1401" s="524" t="s">
        <v>20</v>
      </c>
      <c r="X1401" s="41" t="s">
        <v>21</v>
      </c>
      <c r="Y1401" s="86">
        <v>0.85</v>
      </c>
      <c r="Z1401" s="75"/>
      <c r="AA1401" s="213"/>
      <c r="AB1401" s="213"/>
      <c r="AC1401" s="45">
        <f>ROUND(ROUND(H1376*Q1400,0)*Y1401,0)</f>
        <v>154</v>
      </c>
      <c r="AD1401" s="79"/>
    </row>
    <row r="1402" ht="16.5" customHeight="1">
      <c r="A1402" s="29">
        <v>61.0</v>
      </c>
      <c r="B1402" s="29">
        <v>2669.0</v>
      </c>
      <c r="C1402" s="518" t="s">
        <v>9364</v>
      </c>
      <c r="D1402" s="389"/>
      <c r="E1402" s="389"/>
      <c r="F1402" s="532"/>
      <c r="G1402" s="527"/>
      <c r="H1402" s="527"/>
      <c r="I1402" s="532"/>
      <c r="J1402" s="94"/>
      <c r="K1402" s="140"/>
      <c r="L1402" s="140"/>
      <c r="M1402" s="8"/>
      <c r="N1402" s="535"/>
      <c r="O1402" s="14"/>
      <c r="P1402" s="83"/>
      <c r="Q1402" s="83"/>
      <c r="R1402" s="525"/>
      <c r="S1402" s="180"/>
      <c r="T1402" s="24"/>
      <c r="U1402" s="180"/>
      <c r="V1402" s="21"/>
      <c r="W1402" s="484"/>
      <c r="X1402" s="56"/>
      <c r="Y1402" s="526"/>
      <c r="Z1402" s="213" t="s">
        <v>30</v>
      </c>
      <c r="AA1402" s="74">
        <v>5.0</v>
      </c>
      <c r="AB1402" s="522" t="s">
        <v>31</v>
      </c>
      <c r="AC1402" s="45">
        <f>ROUND(ROUND(H1376*Q1400,0)*Y1401,0)-AA1402</f>
        <v>149</v>
      </c>
      <c r="AD1402" s="79"/>
    </row>
    <row r="1403" ht="16.5" customHeight="1">
      <c r="A1403" s="29">
        <v>61.0</v>
      </c>
      <c r="B1403" s="29">
        <v>2670.0</v>
      </c>
      <c r="C1403" s="518" t="s">
        <v>9365</v>
      </c>
      <c r="D1403" s="389"/>
      <c r="E1403" s="389"/>
      <c r="F1403" s="532"/>
      <c r="G1403" s="527"/>
      <c r="H1403" s="527"/>
      <c r="I1403" s="532"/>
      <c r="J1403" s="94"/>
      <c r="K1403" s="140"/>
      <c r="L1403" s="140"/>
      <c r="M1403" s="8"/>
      <c r="N1403" s="536"/>
      <c r="O1403" s="14"/>
      <c r="P1403" s="14"/>
      <c r="Q1403" s="14"/>
      <c r="R1403" s="102" t="s">
        <v>326</v>
      </c>
      <c r="S1403" s="487"/>
      <c r="T1403" s="487"/>
      <c r="U1403" s="41" t="s">
        <v>21</v>
      </c>
      <c r="V1403" s="60">
        <v>0.7</v>
      </c>
      <c r="W1403" s="37"/>
      <c r="X1403" s="7"/>
      <c r="Y1403" s="39"/>
      <c r="Z1403" s="213"/>
      <c r="AA1403" s="213"/>
      <c r="AB1403" s="213"/>
      <c r="AC1403" s="45">
        <f>ROUND(ROUND(H1376*Q1400,0)*V1403,0)</f>
        <v>127</v>
      </c>
      <c r="AD1403" s="79"/>
    </row>
    <row r="1404" ht="16.5" customHeight="1">
      <c r="A1404" s="29">
        <v>61.0</v>
      </c>
      <c r="B1404" s="29">
        <v>2671.0</v>
      </c>
      <c r="C1404" s="518" t="s">
        <v>9366</v>
      </c>
      <c r="D1404" s="389"/>
      <c r="E1404" s="389"/>
      <c r="F1404" s="532"/>
      <c r="G1404" s="527"/>
      <c r="H1404" s="527"/>
      <c r="I1404" s="532"/>
      <c r="J1404" s="94"/>
      <c r="K1404" s="140"/>
      <c r="L1404" s="140"/>
      <c r="M1404" s="8"/>
      <c r="N1404" s="536"/>
      <c r="O1404" s="14"/>
      <c r="P1404" s="14"/>
      <c r="Q1404" s="14"/>
      <c r="R1404" s="482"/>
      <c r="U1404" s="83"/>
      <c r="V1404" s="528"/>
      <c r="W1404" s="227"/>
      <c r="X1404" s="22"/>
      <c r="Y1404" s="109"/>
      <c r="Z1404" s="213" t="s">
        <v>30</v>
      </c>
      <c r="AA1404" s="74">
        <v>5.0</v>
      </c>
      <c r="AB1404" s="522" t="s">
        <v>31</v>
      </c>
      <c r="AC1404" s="45">
        <f>ROUND(ROUND(H1376*Q1400,0)*V1403,0)-AA1404</f>
        <v>122</v>
      </c>
      <c r="AD1404" s="79"/>
    </row>
    <row r="1405" ht="16.5" customHeight="1">
      <c r="A1405" s="29">
        <v>61.0</v>
      </c>
      <c r="B1405" s="29">
        <v>2672.0</v>
      </c>
      <c r="C1405" s="518" t="s">
        <v>9367</v>
      </c>
      <c r="D1405" s="389"/>
      <c r="E1405" s="389"/>
      <c r="F1405" s="532"/>
      <c r="G1405" s="527"/>
      <c r="H1405" s="527"/>
      <c r="I1405" s="532"/>
      <c r="J1405" s="94"/>
      <c r="K1405" s="140"/>
      <c r="L1405" s="140"/>
      <c r="M1405" s="8"/>
      <c r="N1405" s="254"/>
      <c r="O1405" s="83"/>
      <c r="P1405" s="83"/>
      <c r="R1405" s="482"/>
      <c r="U1405" s="99"/>
      <c r="V1405" s="529"/>
      <c r="W1405" s="524" t="s">
        <v>20</v>
      </c>
      <c r="X1405" s="41" t="s">
        <v>21</v>
      </c>
      <c r="Y1405" s="86">
        <v>0.85</v>
      </c>
      <c r="Z1405" s="75"/>
      <c r="AA1405" s="213"/>
      <c r="AB1405" s="213"/>
      <c r="AC1405" s="45">
        <f>ROUND(ROUND(ROUND(H1376*Q1400,0)*V1403,0)*Y1405,0)</f>
        <v>108</v>
      </c>
      <c r="AD1405" s="79"/>
    </row>
    <row r="1406" ht="16.5" customHeight="1">
      <c r="A1406" s="29">
        <v>61.0</v>
      </c>
      <c r="B1406" s="29">
        <v>2673.0</v>
      </c>
      <c r="C1406" s="518" t="s">
        <v>9368</v>
      </c>
      <c r="D1406" s="389"/>
      <c r="E1406" s="389"/>
      <c r="F1406" s="532"/>
      <c r="G1406" s="527"/>
      <c r="H1406" s="527"/>
      <c r="I1406" s="532"/>
      <c r="J1406" s="94"/>
      <c r="K1406" s="140"/>
      <c r="L1406" s="140"/>
      <c r="M1406" s="8"/>
      <c r="N1406" s="254"/>
      <c r="O1406" s="83"/>
      <c r="P1406" s="83"/>
      <c r="Q1406" s="83"/>
      <c r="R1406" s="530"/>
      <c r="S1406" s="531"/>
      <c r="T1406" s="24"/>
      <c r="U1406" s="24"/>
      <c r="V1406" s="26"/>
      <c r="W1406" s="484"/>
      <c r="X1406" s="56"/>
      <c r="Y1406" s="526"/>
      <c r="Z1406" s="213" t="s">
        <v>30</v>
      </c>
      <c r="AA1406" s="74">
        <v>5.0</v>
      </c>
      <c r="AB1406" s="522" t="s">
        <v>31</v>
      </c>
      <c r="AC1406" s="45">
        <f>ROUND(ROUND(ROUND(H1376*Q1400,0)*V1403,0)*Y1405,0)-AA1406</f>
        <v>103</v>
      </c>
      <c r="AD1406" s="79"/>
    </row>
    <row r="1407" ht="16.5" customHeight="1">
      <c r="A1407" s="29">
        <v>61.0</v>
      </c>
      <c r="B1407" s="29">
        <v>2674.0</v>
      </c>
      <c r="C1407" s="518" t="s">
        <v>9369</v>
      </c>
      <c r="D1407" s="389"/>
      <c r="E1407" s="389"/>
      <c r="F1407" s="532"/>
      <c r="G1407" s="527"/>
      <c r="H1407" s="527"/>
      <c r="I1407" s="532"/>
      <c r="J1407" s="94"/>
      <c r="K1407" s="140"/>
      <c r="L1407" s="140"/>
      <c r="M1407" s="8"/>
      <c r="N1407" s="536"/>
      <c r="O1407" s="83"/>
      <c r="P1407" s="528"/>
      <c r="Q1407" s="486"/>
      <c r="R1407" s="102" t="s">
        <v>329</v>
      </c>
      <c r="S1407" s="487"/>
      <c r="T1407" s="487"/>
      <c r="U1407" s="83" t="s">
        <v>21</v>
      </c>
      <c r="V1407" s="528">
        <v>0.85</v>
      </c>
      <c r="W1407" s="37"/>
      <c r="X1407" s="7"/>
      <c r="Y1407" s="39"/>
      <c r="Z1407" s="213"/>
      <c r="AA1407" s="213"/>
      <c r="AB1407" s="213"/>
      <c r="AC1407" s="45">
        <f>ROUND(ROUND(H1376*Q1400,0)*V1407,0)</f>
        <v>154</v>
      </c>
      <c r="AD1407" s="79"/>
    </row>
    <row r="1408" ht="16.5" customHeight="1">
      <c r="A1408" s="29">
        <v>61.0</v>
      </c>
      <c r="B1408" s="29">
        <v>2675.0</v>
      </c>
      <c r="C1408" s="518" t="s">
        <v>9370</v>
      </c>
      <c r="D1408" s="389"/>
      <c r="E1408" s="389"/>
      <c r="F1408" s="532"/>
      <c r="G1408" s="527"/>
      <c r="H1408" s="527"/>
      <c r="I1408" s="532"/>
      <c r="J1408" s="94"/>
      <c r="K1408" s="140"/>
      <c r="L1408" s="140"/>
      <c r="M1408" s="8"/>
      <c r="N1408" s="536"/>
      <c r="O1408" s="83"/>
      <c r="P1408" s="528"/>
      <c r="Q1408" s="528"/>
      <c r="R1408" s="482"/>
      <c r="U1408" s="83"/>
      <c r="V1408" s="528"/>
      <c r="W1408" s="227"/>
      <c r="X1408" s="22"/>
      <c r="Y1408" s="109"/>
      <c r="Z1408" s="213" t="s">
        <v>30</v>
      </c>
      <c r="AA1408" s="74">
        <v>5.0</v>
      </c>
      <c r="AB1408" s="522" t="s">
        <v>31</v>
      </c>
      <c r="AC1408" s="45">
        <f>ROUND(ROUND(H1376*Q1400,0)*V1407,0)-AA1408</f>
        <v>149</v>
      </c>
      <c r="AD1408" s="79"/>
    </row>
    <row r="1409" ht="16.5" customHeight="1">
      <c r="A1409" s="29">
        <v>61.0</v>
      </c>
      <c r="B1409" s="29">
        <v>2676.0</v>
      </c>
      <c r="C1409" s="518" t="s">
        <v>9371</v>
      </c>
      <c r="D1409" s="389"/>
      <c r="E1409" s="389"/>
      <c r="F1409" s="532"/>
      <c r="G1409" s="527"/>
      <c r="H1409" s="527"/>
      <c r="I1409" s="532"/>
      <c r="J1409" s="94"/>
      <c r="K1409" s="140"/>
      <c r="L1409" s="140"/>
      <c r="M1409" s="8"/>
      <c r="N1409" s="254"/>
      <c r="O1409" s="83"/>
      <c r="P1409" s="528"/>
      <c r="Q1409" s="528"/>
      <c r="R1409" s="482"/>
      <c r="U1409" s="99"/>
      <c r="V1409" s="529"/>
      <c r="W1409" s="524" t="s">
        <v>20</v>
      </c>
      <c r="X1409" s="41" t="s">
        <v>21</v>
      </c>
      <c r="Y1409" s="86">
        <v>0.85</v>
      </c>
      <c r="Z1409" s="75"/>
      <c r="AA1409" s="213"/>
      <c r="AB1409" s="213"/>
      <c r="AC1409" s="45">
        <f>ROUND(ROUND(ROUND(H1376*Q1400,0)*V1407,0)*Y1409,0)</f>
        <v>131</v>
      </c>
      <c r="AD1409" s="79"/>
    </row>
    <row r="1410" ht="16.5" customHeight="1">
      <c r="A1410" s="29">
        <v>61.0</v>
      </c>
      <c r="B1410" s="29">
        <v>2677.0</v>
      </c>
      <c r="C1410" s="518" t="s">
        <v>9372</v>
      </c>
      <c r="D1410" s="389"/>
      <c r="E1410" s="389"/>
      <c r="F1410" s="532"/>
      <c r="G1410" s="527"/>
      <c r="H1410" s="527"/>
      <c r="I1410" s="532"/>
      <c r="J1410" s="94"/>
      <c r="K1410" s="140"/>
      <c r="L1410" s="140"/>
      <c r="M1410" s="8"/>
      <c r="N1410" s="537"/>
      <c r="O1410" s="83"/>
      <c r="P1410" s="83"/>
      <c r="Q1410" s="83"/>
      <c r="R1410" s="484"/>
      <c r="S1410" s="232"/>
      <c r="T1410" s="232"/>
      <c r="U1410" s="24"/>
      <c r="V1410" s="26"/>
      <c r="W1410" s="484"/>
      <c r="X1410" s="56"/>
      <c r="Y1410" s="526"/>
      <c r="Z1410" s="213" t="s">
        <v>30</v>
      </c>
      <c r="AA1410" s="74">
        <v>5.0</v>
      </c>
      <c r="AB1410" s="522" t="s">
        <v>31</v>
      </c>
      <c r="AC1410" s="45">
        <f>ROUND(ROUND(ROUND(H1376*Q1400,0)*V1407,0)*Y1409,0)-AA1410</f>
        <v>126</v>
      </c>
      <c r="AD1410" s="79"/>
    </row>
    <row r="1411" ht="16.5" customHeight="1">
      <c r="A1411" s="29">
        <v>61.0</v>
      </c>
      <c r="B1411" s="29">
        <v>2678.0</v>
      </c>
      <c r="C1411" s="518" t="s">
        <v>9373</v>
      </c>
      <c r="D1411" s="389"/>
      <c r="E1411" s="389"/>
      <c r="F1411" s="532"/>
      <c r="G1411" s="527"/>
      <c r="H1411" s="527"/>
      <c r="I1411" s="532"/>
      <c r="J1411" s="130" t="s">
        <v>38</v>
      </c>
      <c r="K1411" s="538"/>
      <c r="L1411" s="538"/>
      <c r="M1411" s="538"/>
      <c r="N1411" s="37"/>
      <c r="O1411" s="7"/>
      <c r="P1411" s="7"/>
      <c r="Q1411" s="7"/>
      <c r="R1411" s="520"/>
      <c r="S1411" s="38"/>
      <c r="T1411" s="99"/>
      <c r="U1411" s="6"/>
      <c r="V1411" s="7"/>
      <c r="W1411" s="37"/>
      <c r="X1411" s="7"/>
      <c r="Y1411" s="39"/>
      <c r="Z1411" s="213"/>
      <c r="AA1411" s="213"/>
      <c r="AB1411" s="213"/>
      <c r="AC1411" s="45">
        <f>ROUND(H1376+L1412,0)</f>
        <v>367</v>
      </c>
      <c r="AD1411" s="79"/>
    </row>
    <row r="1412" ht="16.5" customHeight="1">
      <c r="A1412" s="29">
        <v>61.0</v>
      </c>
      <c r="B1412" s="29">
        <v>2679.0</v>
      </c>
      <c r="C1412" s="518" t="s">
        <v>9374</v>
      </c>
      <c r="D1412" s="231"/>
      <c r="E1412" s="231"/>
      <c r="F1412" s="523"/>
      <c r="G1412" s="174"/>
      <c r="H1412" s="174"/>
      <c r="I1412" s="523"/>
      <c r="J1412" s="482"/>
      <c r="K1412" s="539"/>
      <c r="L1412" s="83">
        <v>6.0</v>
      </c>
      <c r="M1412" s="97" t="s">
        <v>40</v>
      </c>
      <c r="N1412" s="52"/>
      <c r="O1412" s="8"/>
      <c r="P1412" s="8"/>
      <c r="Q1412" s="8"/>
      <c r="R1412" s="521"/>
      <c r="S1412" s="53"/>
      <c r="T1412" s="99"/>
      <c r="U1412" s="14"/>
      <c r="V1412" s="8"/>
      <c r="W1412" s="52"/>
      <c r="X1412" s="8"/>
      <c r="Y1412" s="109"/>
      <c r="Z1412" s="213" t="s">
        <v>30</v>
      </c>
      <c r="AA1412" s="74">
        <v>5.0</v>
      </c>
      <c r="AB1412" s="522" t="s">
        <v>31</v>
      </c>
      <c r="AC1412" s="45">
        <f>ROUND(H1376+L1412,0)-AA1412</f>
        <v>362</v>
      </c>
      <c r="AD1412" s="79"/>
    </row>
    <row r="1413" ht="16.5" customHeight="1">
      <c r="A1413" s="29">
        <v>61.0</v>
      </c>
      <c r="B1413" s="29">
        <v>2680.0</v>
      </c>
      <c r="C1413" s="518" t="s">
        <v>9375</v>
      </c>
      <c r="D1413" s="231"/>
      <c r="E1413" s="231"/>
      <c r="F1413" s="523"/>
      <c r="G1413" s="174"/>
      <c r="H1413" s="174"/>
      <c r="I1413" s="523"/>
      <c r="J1413" s="482"/>
      <c r="K1413" s="140"/>
      <c r="L1413" s="140"/>
      <c r="M1413" s="8"/>
      <c r="N1413" s="52"/>
      <c r="O1413" s="8"/>
      <c r="P1413" s="8"/>
      <c r="Q1413" s="8"/>
      <c r="R1413" s="521"/>
      <c r="S1413" s="53"/>
      <c r="T1413" s="99"/>
      <c r="U1413" s="14"/>
      <c r="V1413" s="54"/>
      <c r="W1413" s="524" t="s">
        <v>20</v>
      </c>
      <c r="X1413" s="41" t="s">
        <v>21</v>
      </c>
      <c r="Y1413" s="86">
        <v>0.85</v>
      </c>
      <c r="Z1413" s="75"/>
      <c r="AA1413" s="213"/>
      <c r="AB1413" s="213"/>
      <c r="AC1413" s="45">
        <f>ROUND(ROUND(H1376+L1412,0)*Y1413,0)</f>
        <v>312</v>
      </c>
      <c r="AD1413" s="79"/>
    </row>
    <row r="1414" ht="16.5" customHeight="1">
      <c r="A1414" s="29">
        <v>61.0</v>
      </c>
      <c r="B1414" s="29">
        <v>2681.0</v>
      </c>
      <c r="C1414" s="518" t="s">
        <v>9376</v>
      </c>
      <c r="D1414" s="231"/>
      <c r="E1414" s="231"/>
      <c r="F1414" s="532"/>
      <c r="G1414" s="527"/>
      <c r="H1414" s="527"/>
      <c r="I1414" s="532"/>
      <c r="J1414" s="94"/>
      <c r="K1414" s="140"/>
      <c r="L1414" s="140"/>
      <c r="M1414" s="8"/>
      <c r="N1414" s="52"/>
      <c r="O1414" s="8"/>
      <c r="P1414" s="8"/>
      <c r="Q1414" s="8"/>
      <c r="R1414" s="525"/>
      <c r="S1414" s="180"/>
      <c r="T1414" s="24"/>
      <c r="U1414" s="21"/>
      <c r="V1414" s="109"/>
      <c r="W1414" s="484"/>
      <c r="X1414" s="56"/>
      <c r="Y1414" s="526"/>
      <c r="Z1414" s="213" t="s">
        <v>30</v>
      </c>
      <c r="AA1414" s="74">
        <v>5.0</v>
      </c>
      <c r="AB1414" s="522" t="s">
        <v>31</v>
      </c>
      <c r="AC1414" s="45">
        <f>ROUND(ROUND(H1376+L1412,0)*Y1413,0)-AA1414</f>
        <v>307</v>
      </c>
      <c r="AD1414" s="79"/>
    </row>
    <row r="1415" ht="16.5" customHeight="1">
      <c r="A1415" s="29">
        <v>61.0</v>
      </c>
      <c r="B1415" s="29">
        <v>2682.0</v>
      </c>
      <c r="C1415" s="518" t="s">
        <v>9377</v>
      </c>
      <c r="D1415" s="231"/>
      <c r="E1415" s="231"/>
      <c r="F1415" s="532"/>
      <c r="G1415" s="527"/>
      <c r="H1415" s="527"/>
      <c r="I1415" s="532"/>
      <c r="J1415" s="94"/>
      <c r="K1415" s="140"/>
      <c r="L1415" s="140"/>
      <c r="M1415" s="8"/>
      <c r="N1415" s="52"/>
      <c r="O1415" s="8"/>
      <c r="P1415" s="8"/>
      <c r="Q1415" s="8"/>
      <c r="R1415" s="102" t="s">
        <v>326</v>
      </c>
      <c r="S1415" s="487"/>
      <c r="T1415" s="487"/>
      <c r="U1415" s="41" t="s">
        <v>21</v>
      </c>
      <c r="V1415" s="60">
        <v>0.7</v>
      </c>
      <c r="W1415" s="37"/>
      <c r="X1415" s="7"/>
      <c r="Y1415" s="39"/>
      <c r="Z1415" s="213"/>
      <c r="AA1415" s="213"/>
      <c r="AB1415" s="213"/>
      <c r="AC1415" s="45">
        <f>ROUND(ROUND(H1376+L1412,0)*V1415,0)</f>
        <v>257</v>
      </c>
      <c r="AD1415" s="79"/>
    </row>
    <row r="1416" ht="16.5" customHeight="1">
      <c r="A1416" s="29">
        <v>61.0</v>
      </c>
      <c r="B1416" s="29">
        <v>2683.0</v>
      </c>
      <c r="C1416" s="518" t="s">
        <v>9378</v>
      </c>
      <c r="D1416" s="231"/>
      <c r="E1416" s="231"/>
      <c r="F1416" s="532"/>
      <c r="G1416" s="527"/>
      <c r="H1416" s="8"/>
      <c r="I1416" s="144"/>
      <c r="J1416" s="94"/>
      <c r="K1416" s="140"/>
      <c r="L1416" s="140"/>
      <c r="M1416" s="8"/>
      <c r="N1416" s="52"/>
      <c r="O1416" s="8"/>
      <c r="P1416" s="8"/>
      <c r="Q1416" s="8"/>
      <c r="R1416" s="482"/>
      <c r="U1416" s="83"/>
      <c r="V1416" s="528"/>
      <c r="W1416" s="227"/>
      <c r="X1416" s="22"/>
      <c r="Y1416" s="109"/>
      <c r="Z1416" s="213" t="s">
        <v>30</v>
      </c>
      <c r="AA1416" s="74">
        <v>5.0</v>
      </c>
      <c r="AB1416" s="522" t="s">
        <v>31</v>
      </c>
      <c r="AC1416" s="45">
        <f>ROUND(ROUND(H1376+L1412,0)*V1415,0)-AA1416</f>
        <v>252</v>
      </c>
      <c r="AD1416" s="79"/>
    </row>
    <row r="1417" ht="16.5" customHeight="1">
      <c r="A1417" s="29">
        <v>61.0</v>
      </c>
      <c r="B1417" s="29">
        <v>2684.0</v>
      </c>
      <c r="C1417" s="518" t="s">
        <v>9379</v>
      </c>
      <c r="D1417" s="389"/>
      <c r="E1417" s="231"/>
      <c r="F1417" s="543"/>
      <c r="G1417" s="113"/>
      <c r="H1417" s="8"/>
      <c r="I1417" s="144"/>
      <c r="J1417" s="94"/>
      <c r="K1417" s="140"/>
      <c r="L1417" s="140"/>
      <c r="M1417" s="8"/>
      <c r="N1417" s="52"/>
      <c r="O1417" s="8"/>
      <c r="P1417" s="8"/>
      <c r="Q1417" s="8"/>
      <c r="R1417" s="482"/>
      <c r="U1417" s="99"/>
      <c r="V1417" s="529"/>
      <c r="W1417" s="524" t="s">
        <v>20</v>
      </c>
      <c r="X1417" s="41" t="s">
        <v>21</v>
      </c>
      <c r="Y1417" s="86">
        <v>0.85</v>
      </c>
      <c r="Z1417" s="75"/>
      <c r="AA1417" s="213"/>
      <c r="AB1417" s="213"/>
      <c r="AC1417" s="114">
        <f>ROUND(ROUND(ROUND(H1376+L1412,0)*V1415,0)*Y1417,0)</f>
        <v>218</v>
      </c>
      <c r="AD1417" s="79"/>
    </row>
    <row r="1418" ht="16.5" customHeight="1">
      <c r="A1418" s="29">
        <v>61.0</v>
      </c>
      <c r="B1418" s="29">
        <v>2685.0</v>
      </c>
      <c r="C1418" s="518" t="s">
        <v>9380</v>
      </c>
      <c r="D1418" s="389"/>
      <c r="E1418" s="231"/>
      <c r="F1418" s="543"/>
      <c r="G1418" s="113"/>
      <c r="H1418" s="8"/>
      <c r="I1418" s="144"/>
      <c r="J1418" s="94"/>
      <c r="K1418" s="140"/>
      <c r="L1418" s="140"/>
      <c r="M1418" s="8"/>
      <c r="N1418" s="52"/>
      <c r="O1418" s="8"/>
      <c r="P1418" s="8"/>
      <c r="Q1418" s="8"/>
      <c r="R1418" s="530"/>
      <c r="S1418" s="531"/>
      <c r="T1418" s="24"/>
      <c r="U1418" s="24"/>
      <c r="V1418" s="26"/>
      <c r="W1418" s="484"/>
      <c r="X1418" s="56"/>
      <c r="Y1418" s="526"/>
      <c r="Z1418" s="213" t="s">
        <v>30</v>
      </c>
      <c r="AA1418" s="74">
        <v>5.0</v>
      </c>
      <c r="AB1418" s="522" t="s">
        <v>31</v>
      </c>
      <c r="AC1418" s="114">
        <f>ROUND(ROUND(ROUND(H1376+L1412,0)*V1415,0)*Y1417,0)-AA1418</f>
        <v>213</v>
      </c>
      <c r="AD1418" s="79"/>
    </row>
    <row r="1419" ht="16.5" customHeight="1">
      <c r="A1419" s="29">
        <v>61.0</v>
      </c>
      <c r="B1419" s="29">
        <v>2686.0</v>
      </c>
      <c r="C1419" s="518" t="s">
        <v>9381</v>
      </c>
      <c r="D1419" s="389"/>
      <c r="E1419" s="231"/>
      <c r="F1419" s="543"/>
      <c r="G1419" s="113"/>
      <c r="H1419" s="8"/>
      <c r="I1419" s="144"/>
      <c r="J1419" s="94"/>
      <c r="K1419" s="140"/>
      <c r="L1419" s="140"/>
      <c r="M1419" s="8"/>
      <c r="N1419" s="52"/>
      <c r="O1419" s="8"/>
      <c r="P1419" s="8"/>
      <c r="Q1419" s="54"/>
      <c r="R1419" s="102" t="s">
        <v>329</v>
      </c>
      <c r="S1419" s="487"/>
      <c r="T1419" s="487"/>
      <c r="U1419" s="83" t="s">
        <v>21</v>
      </c>
      <c r="V1419" s="528">
        <v>0.85</v>
      </c>
      <c r="W1419" s="37"/>
      <c r="X1419" s="7"/>
      <c r="Y1419" s="39"/>
      <c r="Z1419" s="213"/>
      <c r="AA1419" s="213"/>
      <c r="AB1419" s="213"/>
      <c r="AC1419" s="45">
        <f>ROUND(ROUND(H1376+L1412,0)*V1419,0)</f>
        <v>312</v>
      </c>
      <c r="AD1419" s="79"/>
    </row>
    <row r="1420" ht="16.5" customHeight="1">
      <c r="A1420" s="29">
        <v>61.0</v>
      </c>
      <c r="B1420" s="29">
        <v>2687.0</v>
      </c>
      <c r="C1420" s="518" t="s">
        <v>9382</v>
      </c>
      <c r="D1420" s="389"/>
      <c r="E1420" s="231"/>
      <c r="F1420" s="543"/>
      <c r="G1420" s="113"/>
      <c r="H1420" s="8"/>
      <c r="I1420" s="144"/>
      <c r="J1420" s="94"/>
      <c r="K1420" s="140"/>
      <c r="L1420" s="140"/>
      <c r="M1420" s="8"/>
      <c r="N1420" s="52"/>
      <c r="O1420" s="8"/>
      <c r="P1420" s="8"/>
      <c r="Q1420" s="8"/>
      <c r="R1420" s="482"/>
      <c r="U1420" s="83"/>
      <c r="V1420" s="528"/>
      <c r="W1420" s="227"/>
      <c r="X1420" s="22"/>
      <c r="Y1420" s="109"/>
      <c r="Z1420" s="213" t="s">
        <v>30</v>
      </c>
      <c r="AA1420" s="74">
        <v>5.0</v>
      </c>
      <c r="AB1420" s="522" t="s">
        <v>31</v>
      </c>
      <c r="AC1420" s="45">
        <f>ROUND(ROUND(H1376+L1412,0)*V1419,0)-AA1420</f>
        <v>307</v>
      </c>
      <c r="AD1420" s="79"/>
    </row>
    <row r="1421" ht="16.5" customHeight="1">
      <c r="A1421" s="29">
        <v>61.0</v>
      </c>
      <c r="B1421" s="29">
        <v>2688.0</v>
      </c>
      <c r="C1421" s="518" t="s">
        <v>9383</v>
      </c>
      <c r="D1421" s="389"/>
      <c r="E1421" s="231"/>
      <c r="F1421" s="532"/>
      <c r="G1421" s="527"/>
      <c r="H1421" s="527"/>
      <c r="I1421" s="532"/>
      <c r="J1421" s="94"/>
      <c r="K1421" s="140"/>
      <c r="L1421" s="140"/>
      <c r="M1421" s="8"/>
      <c r="N1421" s="52"/>
      <c r="O1421" s="8"/>
      <c r="P1421" s="8"/>
      <c r="Q1421" s="8"/>
      <c r="R1421" s="482"/>
      <c r="U1421" s="99"/>
      <c r="V1421" s="529"/>
      <c r="W1421" s="524" t="s">
        <v>20</v>
      </c>
      <c r="X1421" s="41" t="s">
        <v>21</v>
      </c>
      <c r="Y1421" s="86">
        <v>0.85</v>
      </c>
      <c r="Z1421" s="75"/>
      <c r="AA1421" s="213"/>
      <c r="AB1421" s="213"/>
      <c r="AC1421" s="45">
        <f>ROUND(ROUND(ROUND(H1376+L1412,0)*V1419,0)*Y1421,0)</f>
        <v>265</v>
      </c>
      <c r="AD1421" s="79"/>
    </row>
    <row r="1422" ht="16.5" customHeight="1">
      <c r="A1422" s="29">
        <v>61.0</v>
      </c>
      <c r="B1422" s="29">
        <v>2689.0</v>
      </c>
      <c r="C1422" s="518" t="s">
        <v>9384</v>
      </c>
      <c r="D1422" s="389"/>
      <c r="E1422" s="231"/>
      <c r="F1422" s="532"/>
      <c r="G1422" s="527"/>
      <c r="H1422" s="527"/>
      <c r="I1422" s="532"/>
      <c r="J1422" s="94"/>
      <c r="K1422" s="140"/>
      <c r="L1422" s="140"/>
      <c r="M1422" s="8"/>
      <c r="N1422" s="227"/>
      <c r="O1422" s="22"/>
      <c r="P1422" s="22"/>
      <c r="Q1422" s="22"/>
      <c r="R1422" s="484"/>
      <c r="S1422" s="232"/>
      <c r="T1422" s="232"/>
      <c r="U1422" s="24"/>
      <c r="V1422" s="26"/>
      <c r="W1422" s="484"/>
      <c r="X1422" s="56"/>
      <c r="Y1422" s="526"/>
      <c r="Z1422" s="213" t="s">
        <v>30</v>
      </c>
      <c r="AA1422" s="74">
        <v>5.0</v>
      </c>
      <c r="AB1422" s="522" t="s">
        <v>31</v>
      </c>
      <c r="AC1422" s="45">
        <f>ROUND(ROUND(ROUND(H1376+L1412,0)*V1419,0)*Y1421,0)-AA1422</f>
        <v>260</v>
      </c>
      <c r="AD1422" s="79"/>
    </row>
    <row r="1423" ht="16.5" customHeight="1">
      <c r="A1423" s="29">
        <v>61.0</v>
      </c>
      <c r="B1423" s="29">
        <v>2690.0</v>
      </c>
      <c r="C1423" s="518" t="s">
        <v>9385</v>
      </c>
      <c r="D1423" s="389"/>
      <c r="E1423" s="389"/>
      <c r="F1423" s="532"/>
      <c r="G1423" s="527"/>
      <c r="H1423" s="527"/>
      <c r="I1423" s="532"/>
      <c r="J1423" s="94"/>
      <c r="K1423" s="140"/>
      <c r="L1423" s="140"/>
      <c r="M1423" s="8"/>
      <c r="N1423" s="206" t="s">
        <v>23</v>
      </c>
      <c r="O1423" s="102" t="s">
        <v>24</v>
      </c>
      <c r="P1423" s="533"/>
      <c r="Q1423" s="533"/>
      <c r="R1423" s="520"/>
      <c r="S1423" s="38"/>
      <c r="T1423" s="99"/>
      <c r="U1423" s="38"/>
      <c r="V1423" s="6"/>
      <c r="W1423" s="37"/>
      <c r="X1423" s="7"/>
      <c r="Y1423" s="39"/>
      <c r="Z1423" s="213"/>
      <c r="AA1423" s="213"/>
      <c r="AB1423" s="213"/>
      <c r="AC1423" s="45">
        <f>ROUND(ROUND(H1376+L1412,0)*Q1424,0)</f>
        <v>257</v>
      </c>
      <c r="AD1423" s="79"/>
    </row>
    <row r="1424" ht="16.5" customHeight="1">
      <c r="A1424" s="29">
        <v>61.0</v>
      </c>
      <c r="B1424" s="29">
        <v>2691.0</v>
      </c>
      <c r="C1424" s="518" t="s">
        <v>9386</v>
      </c>
      <c r="D1424" s="389"/>
      <c r="E1424" s="389"/>
      <c r="F1424" s="532"/>
      <c r="G1424" s="527"/>
      <c r="H1424" s="527"/>
      <c r="I1424" s="532"/>
      <c r="J1424" s="94"/>
      <c r="K1424" s="140"/>
      <c r="L1424" s="140"/>
      <c r="M1424" s="8"/>
      <c r="N1424" s="481"/>
      <c r="O1424" s="482"/>
      <c r="P1424" s="83" t="s">
        <v>21</v>
      </c>
      <c r="Q1424" s="528">
        <v>0.7</v>
      </c>
      <c r="R1424" s="521"/>
      <c r="S1424" s="53"/>
      <c r="T1424" s="99"/>
      <c r="U1424" s="53"/>
      <c r="V1424" s="14"/>
      <c r="W1424" s="52"/>
      <c r="X1424" s="8"/>
      <c r="Y1424" s="109"/>
      <c r="Z1424" s="213" t="s">
        <v>30</v>
      </c>
      <c r="AA1424" s="74">
        <v>5.0</v>
      </c>
      <c r="AB1424" s="522" t="s">
        <v>31</v>
      </c>
      <c r="AC1424" s="45">
        <f>ROUND(ROUND(H1376+L1412,0)*Q1424,0)-AA1424</f>
        <v>252</v>
      </c>
      <c r="AD1424" s="79"/>
    </row>
    <row r="1425" ht="16.5" customHeight="1">
      <c r="A1425" s="29">
        <v>61.0</v>
      </c>
      <c r="B1425" s="29">
        <v>2692.0</v>
      </c>
      <c r="C1425" s="518" t="s">
        <v>9387</v>
      </c>
      <c r="D1425" s="389"/>
      <c r="E1425" s="389"/>
      <c r="F1425" s="532"/>
      <c r="G1425" s="527"/>
      <c r="H1425" s="527"/>
      <c r="I1425" s="532"/>
      <c r="J1425" s="94"/>
      <c r="K1425" s="140"/>
      <c r="L1425" s="140"/>
      <c r="M1425" s="8"/>
      <c r="N1425" s="481"/>
      <c r="O1425" s="482"/>
      <c r="P1425" s="14"/>
      <c r="Q1425" s="14"/>
      <c r="R1425" s="521"/>
      <c r="S1425" s="53"/>
      <c r="T1425" s="99"/>
      <c r="U1425" s="53"/>
      <c r="V1425" s="14"/>
      <c r="W1425" s="524" t="s">
        <v>20</v>
      </c>
      <c r="X1425" s="41" t="s">
        <v>21</v>
      </c>
      <c r="Y1425" s="86">
        <v>0.85</v>
      </c>
      <c r="Z1425" s="75"/>
      <c r="AA1425" s="213"/>
      <c r="AB1425" s="213"/>
      <c r="AC1425" s="114">
        <f>ROUND(ROUND(ROUND(H1376+L1412,0)*Q1424,0)*Y1425,0)</f>
        <v>218</v>
      </c>
      <c r="AD1425" s="79"/>
    </row>
    <row r="1426" ht="16.5" customHeight="1">
      <c r="A1426" s="29">
        <v>61.0</v>
      </c>
      <c r="B1426" s="29">
        <v>2693.0</v>
      </c>
      <c r="C1426" s="518" t="s">
        <v>9388</v>
      </c>
      <c r="D1426" s="389"/>
      <c r="E1426" s="389"/>
      <c r="F1426" s="532"/>
      <c r="G1426" s="527"/>
      <c r="H1426" s="527"/>
      <c r="I1426" s="532"/>
      <c r="J1426" s="94"/>
      <c r="K1426" s="140"/>
      <c r="L1426" s="140"/>
      <c r="M1426" s="8"/>
      <c r="N1426" s="535"/>
      <c r="O1426" s="14"/>
      <c r="P1426" s="83"/>
      <c r="Q1426" s="83"/>
      <c r="R1426" s="525"/>
      <c r="S1426" s="180"/>
      <c r="T1426" s="24"/>
      <c r="U1426" s="180"/>
      <c r="V1426" s="21"/>
      <c r="W1426" s="484"/>
      <c r="X1426" s="56"/>
      <c r="Y1426" s="526"/>
      <c r="Z1426" s="213" t="s">
        <v>30</v>
      </c>
      <c r="AA1426" s="74">
        <v>5.0</v>
      </c>
      <c r="AB1426" s="522" t="s">
        <v>31</v>
      </c>
      <c r="AC1426" s="114">
        <f>ROUND(ROUND(ROUND(H1376+L1412,0)*Q1424,0)*Y1425,0)-AA1426</f>
        <v>213</v>
      </c>
      <c r="AD1426" s="79"/>
    </row>
    <row r="1427" ht="16.5" customHeight="1">
      <c r="A1427" s="29">
        <v>61.0</v>
      </c>
      <c r="B1427" s="29">
        <v>2694.0</v>
      </c>
      <c r="C1427" s="518" t="s">
        <v>9389</v>
      </c>
      <c r="D1427" s="389"/>
      <c r="E1427" s="389"/>
      <c r="F1427" s="532"/>
      <c r="G1427" s="527"/>
      <c r="H1427" s="527"/>
      <c r="I1427" s="532"/>
      <c r="J1427" s="94"/>
      <c r="K1427" s="140"/>
      <c r="L1427" s="140"/>
      <c r="M1427" s="8"/>
      <c r="N1427" s="536"/>
      <c r="O1427" s="14"/>
      <c r="P1427" s="14"/>
      <c r="Q1427" s="14"/>
      <c r="R1427" s="102" t="s">
        <v>326</v>
      </c>
      <c r="S1427" s="487"/>
      <c r="T1427" s="487"/>
      <c r="U1427" s="41" t="s">
        <v>21</v>
      </c>
      <c r="V1427" s="60">
        <v>0.7</v>
      </c>
      <c r="W1427" s="37"/>
      <c r="X1427" s="7"/>
      <c r="Y1427" s="39"/>
      <c r="Z1427" s="213"/>
      <c r="AA1427" s="213"/>
      <c r="AB1427" s="213"/>
      <c r="AC1427" s="45">
        <f>ROUND(ROUND(ROUND(H1376+L1412,0)*Q1424,0)*V1427,0)</f>
        <v>180</v>
      </c>
      <c r="AD1427" s="79"/>
    </row>
    <row r="1428" ht="16.5" customHeight="1">
      <c r="A1428" s="29">
        <v>61.0</v>
      </c>
      <c r="B1428" s="29">
        <v>2695.0</v>
      </c>
      <c r="C1428" s="518" t="s">
        <v>9390</v>
      </c>
      <c r="D1428" s="389"/>
      <c r="E1428" s="389"/>
      <c r="F1428" s="532"/>
      <c r="G1428" s="527"/>
      <c r="H1428" s="527"/>
      <c r="I1428" s="532"/>
      <c r="J1428" s="94"/>
      <c r="K1428" s="140"/>
      <c r="L1428" s="140"/>
      <c r="M1428" s="8"/>
      <c r="N1428" s="536"/>
      <c r="O1428" s="14"/>
      <c r="P1428" s="14"/>
      <c r="Q1428" s="14"/>
      <c r="R1428" s="482"/>
      <c r="U1428" s="83"/>
      <c r="V1428" s="528"/>
      <c r="W1428" s="227"/>
      <c r="X1428" s="22"/>
      <c r="Y1428" s="109"/>
      <c r="Z1428" s="213" t="s">
        <v>30</v>
      </c>
      <c r="AA1428" s="74">
        <v>5.0</v>
      </c>
      <c r="AB1428" s="522" t="s">
        <v>31</v>
      </c>
      <c r="AC1428" s="45">
        <f>ROUND(ROUND(ROUND(H1376+L1412,0)*Q1424,0)*V1427,0)-AA1428</f>
        <v>175</v>
      </c>
      <c r="AD1428" s="79"/>
    </row>
    <row r="1429" ht="16.5" customHeight="1">
      <c r="A1429" s="29">
        <v>61.0</v>
      </c>
      <c r="B1429" s="29">
        <v>2696.0</v>
      </c>
      <c r="C1429" s="518" t="s">
        <v>9391</v>
      </c>
      <c r="D1429" s="389"/>
      <c r="E1429" s="389"/>
      <c r="F1429" s="532"/>
      <c r="G1429" s="527"/>
      <c r="H1429" s="527"/>
      <c r="I1429" s="532"/>
      <c r="J1429" s="94"/>
      <c r="K1429" s="140"/>
      <c r="L1429" s="140"/>
      <c r="M1429" s="8"/>
      <c r="N1429" s="254"/>
      <c r="O1429" s="83"/>
      <c r="P1429" s="83"/>
      <c r="R1429" s="482"/>
      <c r="U1429" s="99"/>
      <c r="V1429" s="529"/>
      <c r="W1429" s="524" t="s">
        <v>20</v>
      </c>
      <c r="X1429" s="41" t="s">
        <v>21</v>
      </c>
      <c r="Y1429" s="86">
        <v>0.85</v>
      </c>
      <c r="Z1429" s="75"/>
      <c r="AA1429" s="213"/>
      <c r="AB1429" s="213"/>
      <c r="AC1429" s="45">
        <f>ROUND(ROUND(ROUND(ROUND(H1376+L1412,0)*Q1424,0)*V1427,0)*Y1429,0)</f>
        <v>153</v>
      </c>
      <c r="AD1429" s="79"/>
    </row>
    <row r="1430" ht="16.5" customHeight="1">
      <c r="A1430" s="29">
        <v>61.0</v>
      </c>
      <c r="B1430" s="29">
        <v>2697.0</v>
      </c>
      <c r="C1430" s="518" t="s">
        <v>9392</v>
      </c>
      <c r="D1430" s="389"/>
      <c r="E1430" s="389"/>
      <c r="F1430" s="532"/>
      <c r="G1430" s="527"/>
      <c r="H1430" s="527"/>
      <c r="I1430" s="532"/>
      <c r="J1430" s="94"/>
      <c r="K1430" s="140"/>
      <c r="L1430" s="140"/>
      <c r="M1430" s="8"/>
      <c r="N1430" s="254"/>
      <c r="O1430" s="83"/>
      <c r="P1430" s="83"/>
      <c r="Q1430" s="83"/>
      <c r="R1430" s="530"/>
      <c r="S1430" s="531"/>
      <c r="T1430" s="24"/>
      <c r="U1430" s="24"/>
      <c r="V1430" s="26"/>
      <c r="W1430" s="484"/>
      <c r="X1430" s="56"/>
      <c r="Y1430" s="526"/>
      <c r="Z1430" s="213" t="s">
        <v>30</v>
      </c>
      <c r="AA1430" s="74">
        <v>5.0</v>
      </c>
      <c r="AB1430" s="522" t="s">
        <v>31</v>
      </c>
      <c r="AC1430" s="45">
        <f>ROUND(ROUND(ROUND(ROUND(H1376+L1412,0)*Q1424,0)*V1427,0)*Y1429,0)-AA1430</f>
        <v>148</v>
      </c>
      <c r="AD1430" s="79"/>
    </row>
    <row r="1431" ht="16.5" customHeight="1">
      <c r="A1431" s="29">
        <v>61.0</v>
      </c>
      <c r="B1431" s="29">
        <v>2698.0</v>
      </c>
      <c r="C1431" s="518" t="s">
        <v>9393</v>
      </c>
      <c r="D1431" s="389"/>
      <c r="E1431" s="389"/>
      <c r="F1431" s="532"/>
      <c r="G1431" s="527"/>
      <c r="H1431" s="527"/>
      <c r="I1431" s="532"/>
      <c r="J1431" s="94"/>
      <c r="K1431" s="140"/>
      <c r="L1431" s="140"/>
      <c r="M1431" s="8"/>
      <c r="N1431" s="536"/>
      <c r="O1431" s="83"/>
      <c r="P1431" s="528"/>
      <c r="Q1431" s="486"/>
      <c r="R1431" s="102" t="s">
        <v>329</v>
      </c>
      <c r="S1431" s="487"/>
      <c r="T1431" s="487"/>
      <c r="U1431" s="83" t="s">
        <v>21</v>
      </c>
      <c r="V1431" s="528">
        <v>0.85</v>
      </c>
      <c r="W1431" s="37"/>
      <c r="X1431" s="7"/>
      <c r="Y1431" s="39"/>
      <c r="Z1431" s="213"/>
      <c r="AA1431" s="213"/>
      <c r="AB1431" s="213"/>
      <c r="AC1431" s="114">
        <f>ROUND(ROUND(ROUND(H1376+L1412,0)*Q1424,0)*V1431,0)</f>
        <v>218</v>
      </c>
      <c r="AD1431" s="79"/>
    </row>
    <row r="1432" ht="16.5" customHeight="1">
      <c r="A1432" s="29">
        <v>61.0</v>
      </c>
      <c r="B1432" s="29">
        <v>2699.0</v>
      </c>
      <c r="C1432" s="518" t="s">
        <v>9394</v>
      </c>
      <c r="D1432" s="389"/>
      <c r="E1432" s="389"/>
      <c r="F1432" s="532"/>
      <c r="G1432" s="527"/>
      <c r="H1432" s="527"/>
      <c r="I1432" s="532"/>
      <c r="J1432" s="94"/>
      <c r="K1432" s="140"/>
      <c r="L1432" s="140"/>
      <c r="M1432" s="8"/>
      <c r="N1432" s="536"/>
      <c r="O1432" s="83"/>
      <c r="P1432" s="528"/>
      <c r="Q1432" s="528"/>
      <c r="R1432" s="482"/>
      <c r="U1432" s="83"/>
      <c r="V1432" s="528"/>
      <c r="W1432" s="227"/>
      <c r="X1432" s="22"/>
      <c r="Y1432" s="109"/>
      <c r="Z1432" s="213" t="s">
        <v>30</v>
      </c>
      <c r="AA1432" s="74">
        <v>5.0</v>
      </c>
      <c r="AB1432" s="522" t="s">
        <v>31</v>
      </c>
      <c r="AC1432" s="114">
        <f>ROUND(ROUND(ROUND(H1376+L1412,0)*Q1424,0)*V1431,0)-AA1432</f>
        <v>213</v>
      </c>
      <c r="AD1432" s="79"/>
    </row>
    <row r="1433" ht="16.5" customHeight="1">
      <c r="A1433" s="29">
        <v>61.0</v>
      </c>
      <c r="B1433" s="29">
        <v>2700.0</v>
      </c>
      <c r="C1433" s="518" t="s">
        <v>9395</v>
      </c>
      <c r="D1433" s="389"/>
      <c r="E1433" s="389"/>
      <c r="F1433" s="532"/>
      <c r="G1433" s="527"/>
      <c r="H1433" s="527"/>
      <c r="I1433" s="532"/>
      <c r="J1433" s="94"/>
      <c r="K1433" s="140"/>
      <c r="L1433" s="140"/>
      <c r="M1433" s="8"/>
      <c r="N1433" s="254"/>
      <c r="O1433" s="83"/>
      <c r="P1433" s="528"/>
      <c r="Q1433" s="528"/>
      <c r="R1433" s="482"/>
      <c r="U1433" s="99"/>
      <c r="V1433" s="529"/>
      <c r="W1433" s="524" t="s">
        <v>20</v>
      </c>
      <c r="X1433" s="41" t="s">
        <v>21</v>
      </c>
      <c r="Y1433" s="86">
        <v>0.85</v>
      </c>
      <c r="Z1433" s="75"/>
      <c r="AA1433" s="213"/>
      <c r="AB1433" s="213"/>
      <c r="AC1433" s="114">
        <f>ROUND(ROUND(ROUND(ROUND(H1376+L1412,0)*Q1424,0)*V1431,0)*Y1433,0)</f>
        <v>185</v>
      </c>
      <c r="AD1433" s="79"/>
    </row>
    <row r="1434" ht="16.5" customHeight="1">
      <c r="A1434" s="29">
        <v>61.0</v>
      </c>
      <c r="B1434" s="29">
        <v>2701.0</v>
      </c>
      <c r="C1434" s="518" t="s">
        <v>9396</v>
      </c>
      <c r="D1434" s="389"/>
      <c r="E1434" s="389"/>
      <c r="F1434" s="532"/>
      <c r="G1434" s="527"/>
      <c r="H1434" s="527"/>
      <c r="I1434" s="532"/>
      <c r="J1434" s="94"/>
      <c r="K1434" s="140"/>
      <c r="L1434" s="140"/>
      <c r="M1434" s="8"/>
      <c r="N1434" s="536"/>
      <c r="O1434" s="83"/>
      <c r="P1434" s="83"/>
      <c r="Q1434" s="83"/>
      <c r="R1434" s="484"/>
      <c r="S1434" s="232"/>
      <c r="T1434" s="232"/>
      <c r="U1434" s="24"/>
      <c r="V1434" s="26"/>
      <c r="W1434" s="484"/>
      <c r="X1434" s="56"/>
      <c r="Y1434" s="526"/>
      <c r="Z1434" s="213" t="s">
        <v>30</v>
      </c>
      <c r="AA1434" s="74">
        <v>5.0</v>
      </c>
      <c r="AB1434" s="522" t="s">
        <v>31</v>
      </c>
      <c r="AC1434" s="114">
        <f>ROUND(ROUND(ROUND(ROUND(H1376+L1412,0)*Q1424,0)*V1431,0)*Y1433,0)-AA1434</f>
        <v>180</v>
      </c>
      <c r="AD1434" s="79"/>
    </row>
    <row r="1435" ht="16.5" customHeight="1">
      <c r="A1435" s="29">
        <v>61.0</v>
      </c>
      <c r="B1435" s="29">
        <v>2702.0</v>
      </c>
      <c r="C1435" s="518" t="s">
        <v>9397</v>
      </c>
      <c r="D1435" s="389"/>
      <c r="E1435" s="389"/>
      <c r="F1435" s="532"/>
      <c r="G1435" s="527"/>
      <c r="H1435" s="527"/>
      <c r="I1435" s="532"/>
      <c r="J1435" s="94"/>
      <c r="K1435" s="140"/>
      <c r="L1435" s="140"/>
      <c r="M1435" s="8"/>
      <c r="N1435" s="536"/>
      <c r="O1435" s="102" t="s">
        <v>27</v>
      </c>
      <c r="P1435" s="533"/>
      <c r="Q1435" s="533"/>
      <c r="R1435" s="520"/>
      <c r="S1435" s="38"/>
      <c r="T1435" s="99"/>
      <c r="U1435" s="38"/>
      <c r="V1435" s="6"/>
      <c r="W1435" s="37"/>
      <c r="X1435" s="7"/>
      <c r="Y1435" s="39"/>
      <c r="Z1435" s="213"/>
      <c r="AA1435" s="213"/>
      <c r="AB1435" s="213"/>
      <c r="AC1435" s="45">
        <f>ROUND(ROUND(H1376+L1412,0)*Q1436,0)</f>
        <v>184</v>
      </c>
      <c r="AD1435" s="79"/>
    </row>
    <row r="1436" ht="16.5" customHeight="1">
      <c r="A1436" s="29">
        <v>61.0</v>
      </c>
      <c r="B1436" s="29">
        <v>2703.0</v>
      </c>
      <c r="C1436" s="518" t="s">
        <v>9398</v>
      </c>
      <c r="D1436" s="389"/>
      <c r="E1436" s="389"/>
      <c r="F1436" s="532"/>
      <c r="G1436" s="527"/>
      <c r="H1436" s="527"/>
      <c r="I1436" s="532"/>
      <c r="J1436" s="94"/>
      <c r="K1436" s="140"/>
      <c r="L1436" s="140"/>
      <c r="M1436" s="8"/>
      <c r="N1436" s="535"/>
      <c r="O1436" s="482"/>
      <c r="P1436" s="83" t="s">
        <v>21</v>
      </c>
      <c r="Q1436" s="528">
        <v>0.5</v>
      </c>
      <c r="R1436" s="521"/>
      <c r="S1436" s="53"/>
      <c r="T1436" s="99"/>
      <c r="U1436" s="53"/>
      <c r="V1436" s="14"/>
      <c r="W1436" s="52"/>
      <c r="X1436" s="8"/>
      <c r="Y1436" s="109"/>
      <c r="Z1436" s="213" t="s">
        <v>30</v>
      </c>
      <c r="AA1436" s="74">
        <v>5.0</v>
      </c>
      <c r="AB1436" s="522" t="s">
        <v>31</v>
      </c>
      <c r="AC1436" s="45">
        <f>ROUND(ROUND(H1376+L1412,0)*Q1436,0)-AA1436</f>
        <v>179</v>
      </c>
      <c r="AD1436" s="79"/>
    </row>
    <row r="1437" ht="16.5" customHeight="1">
      <c r="A1437" s="29">
        <v>61.0</v>
      </c>
      <c r="B1437" s="29">
        <v>2704.0</v>
      </c>
      <c r="C1437" s="518" t="s">
        <v>9399</v>
      </c>
      <c r="D1437" s="389"/>
      <c r="E1437" s="389"/>
      <c r="F1437" s="532"/>
      <c r="G1437" s="527"/>
      <c r="H1437" s="527"/>
      <c r="I1437" s="532"/>
      <c r="J1437" s="94"/>
      <c r="K1437" s="140"/>
      <c r="L1437" s="140"/>
      <c r="M1437" s="8"/>
      <c r="N1437" s="535"/>
      <c r="O1437" s="482"/>
      <c r="P1437" s="14"/>
      <c r="Q1437" s="14"/>
      <c r="R1437" s="521"/>
      <c r="S1437" s="53"/>
      <c r="T1437" s="99"/>
      <c r="U1437" s="53"/>
      <c r="V1437" s="14"/>
      <c r="W1437" s="524" t="s">
        <v>20</v>
      </c>
      <c r="X1437" s="41" t="s">
        <v>21</v>
      </c>
      <c r="Y1437" s="86">
        <v>0.85</v>
      </c>
      <c r="Z1437" s="75"/>
      <c r="AA1437" s="213"/>
      <c r="AB1437" s="213"/>
      <c r="AC1437" s="114">
        <f>ROUND(ROUND(ROUND(H1376+L1412,0)*Q1436,0)*Y1437,0)</f>
        <v>156</v>
      </c>
      <c r="AD1437" s="79"/>
    </row>
    <row r="1438" ht="16.5" customHeight="1">
      <c r="A1438" s="29">
        <v>61.0</v>
      </c>
      <c r="B1438" s="29">
        <v>2705.0</v>
      </c>
      <c r="C1438" s="518" t="s">
        <v>9400</v>
      </c>
      <c r="D1438" s="389"/>
      <c r="E1438" s="389"/>
      <c r="F1438" s="532"/>
      <c r="G1438" s="527"/>
      <c r="H1438" s="527"/>
      <c r="I1438" s="532"/>
      <c r="J1438" s="94"/>
      <c r="K1438" s="140"/>
      <c r="L1438" s="140"/>
      <c r="M1438" s="8"/>
      <c r="N1438" s="535"/>
      <c r="O1438" s="14"/>
      <c r="P1438" s="83"/>
      <c r="Q1438" s="83"/>
      <c r="R1438" s="525"/>
      <c r="S1438" s="180"/>
      <c r="T1438" s="24"/>
      <c r="U1438" s="180"/>
      <c r="V1438" s="21"/>
      <c r="W1438" s="484"/>
      <c r="X1438" s="56"/>
      <c r="Y1438" s="526"/>
      <c r="Z1438" s="213" t="s">
        <v>30</v>
      </c>
      <c r="AA1438" s="74">
        <v>5.0</v>
      </c>
      <c r="AB1438" s="522" t="s">
        <v>31</v>
      </c>
      <c r="AC1438" s="114">
        <f>ROUND(ROUND(ROUND(H1376+L1412,0)*Q1436,0)*Y1437,0)-AA1438</f>
        <v>151</v>
      </c>
      <c r="AD1438" s="79"/>
    </row>
    <row r="1439" ht="16.5" customHeight="1">
      <c r="A1439" s="29">
        <v>61.0</v>
      </c>
      <c r="B1439" s="29">
        <v>2706.0</v>
      </c>
      <c r="C1439" s="518" t="s">
        <v>9401</v>
      </c>
      <c r="D1439" s="389"/>
      <c r="E1439" s="389"/>
      <c r="F1439" s="532"/>
      <c r="G1439" s="527"/>
      <c r="H1439" s="527"/>
      <c r="I1439" s="532"/>
      <c r="J1439" s="94"/>
      <c r="K1439" s="140"/>
      <c r="L1439" s="140"/>
      <c r="M1439" s="8"/>
      <c r="N1439" s="536"/>
      <c r="O1439" s="14"/>
      <c r="P1439" s="14"/>
      <c r="Q1439" s="14"/>
      <c r="R1439" s="102" t="s">
        <v>326</v>
      </c>
      <c r="S1439" s="487"/>
      <c r="T1439" s="487"/>
      <c r="U1439" s="41" t="s">
        <v>21</v>
      </c>
      <c r="V1439" s="60">
        <v>0.7</v>
      </c>
      <c r="W1439" s="37"/>
      <c r="X1439" s="7"/>
      <c r="Y1439" s="39"/>
      <c r="Z1439" s="213"/>
      <c r="AA1439" s="213"/>
      <c r="AB1439" s="213"/>
      <c r="AC1439" s="45">
        <f>ROUND(ROUND(ROUND(H1376+L1412,0)*Q1436,0)*V1439,0)</f>
        <v>129</v>
      </c>
      <c r="AD1439" s="79"/>
    </row>
    <row r="1440" ht="16.5" customHeight="1">
      <c r="A1440" s="29">
        <v>61.0</v>
      </c>
      <c r="B1440" s="29">
        <v>2707.0</v>
      </c>
      <c r="C1440" s="518" t="s">
        <v>9402</v>
      </c>
      <c r="D1440" s="389"/>
      <c r="E1440" s="389"/>
      <c r="F1440" s="532"/>
      <c r="G1440" s="527"/>
      <c r="H1440" s="527"/>
      <c r="I1440" s="532"/>
      <c r="J1440" s="94"/>
      <c r="K1440" s="140"/>
      <c r="L1440" s="140"/>
      <c r="M1440" s="8"/>
      <c r="N1440" s="536"/>
      <c r="O1440" s="14"/>
      <c r="P1440" s="14"/>
      <c r="Q1440" s="14"/>
      <c r="R1440" s="482"/>
      <c r="U1440" s="83"/>
      <c r="V1440" s="528"/>
      <c r="W1440" s="227"/>
      <c r="X1440" s="22"/>
      <c r="Y1440" s="109"/>
      <c r="Z1440" s="213" t="s">
        <v>30</v>
      </c>
      <c r="AA1440" s="74">
        <v>5.0</v>
      </c>
      <c r="AB1440" s="522" t="s">
        <v>31</v>
      </c>
      <c r="AC1440" s="45">
        <f>ROUND(ROUND(ROUND(H1376+L1412,0)*Q1436,0)*V1439,0)-AA1440</f>
        <v>124</v>
      </c>
      <c r="AD1440" s="79"/>
    </row>
    <row r="1441" ht="16.5" customHeight="1">
      <c r="A1441" s="29">
        <v>61.0</v>
      </c>
      <c r="B1441" s="29">
        <v>2708.0</v>
      </c>
      <c r="C1441" s="518" t="s">
        <v>9403</v>
      </c>
      <c r="D1441" s="389"/>
      <c r="E1441" s="389"/>
      <c r="F1441" s="532"/>
      <c r="G1441" s="527"/>
      <c r="H1441" s="527"/>
      <c r="I1441" s="532"/>
      <c r="J1441" s="94"/>
      <c r="K1441" s="140"/>
      <c r="L1441" s="140"/>
      <c r="M1441" s="8"/>
      <c r="N1441" s="254"/>
      <c r="O1441" s="83"/>
      <c r="P1441" s="83"/>
      <c r="R1441" s="482"/>
      <c r="U1441" s="99"/>
      <c r="V1441" s="529"/>
      <c r="W1441" s="524" t="s">
        <v>20</v>
      </c>
      <c r="X1441" s="41" t="s">
        <v>21</v>
      </c>
      <c r="Y1441" s="86">
        <v>0.85</v>
      </c>
      <c r="Z1441" s="75"/>
      <c r="AA1441" s="213"/>
      <c r="AB1441" s="213"/>
      <c r="AC1441" s="45">
        <f>ROUND(ROUND(ROUND(ROUND(H1376+L1412,0)*Q1436,0)*V1439,0)*Y1441,0)</f>
        <v>110</v>
      </c>
      <c r="AD1441" s="79"/>
    </row>
    <row r="1442" ht="16.5" customHeight="1">
      <c r="A1442" s="29">
        <v>61.0</v>
      </c>
      <c r="B1442" s="29">
        <v>2709.0</v>
      </c>
      <c r="C1442" s="518" t="s">
        <v>9404</v>
      </c>
      <c r="D1442" s="389"/>
      <c r="E1442" s="389"/>
      <c r="F1442" s="532"/>
      <c r="G1442" s="527"/>
      <c r="H1442" s="527"/>
      <c r="I1442" s="532"/>
      <c r="J1442" s="94"/>
      <c r="K1442" s="140"/>
      <c r="L1442" s="140"/>
      <c r="M1442" s="8"/>
      <c r="N1442" s="254"/>
      <c r="O1442" s="83"/>
      <c r="P1442" s="83"/>
      <c r="Q1442" s="83"/>
      <c r="R1442" s="530"/>
      <c r="S1442" s="531"/>
      <c r="T1442" s="24"/>
      <c r="U1442" s="24"/>
      <c r="V1442" s="26"/>
      <c r="W1442" s="484"/>
      <c r="X1442" s="56"/>
      <c r="Y1442" s="526"/>
      <c r="Z1442" s="213" t="s">
        <v>30</v>
      </c>
      <c r="AA1442" s="74">
        <v>5.0</v>
      </c>
      <c r="AB1442" s="522" t="s">
        <v>31</v>
      </c>
      <c r="AC1442" s="45">
        <f>ROUND(ROUND(ROUND(ROUND(H1376+L1412,0)*Q1436,0)*V1439,0)*Y1441,0)-AA1442</f>
        <v>105</v>
      </c>
      <c r="AD1442" s="79"/>
    </row>
    <row r="1443" ht="16.5" customHeight="1">
      <c r="A1443" s="29">
        <v>61.0</v>
      </c>
      <c r="B1443" s="29">
        <v>2710.0</v>
      </c>
      <c r="C1443" s="518" t="s">
        <v>9405</v>
      </c>
      <c r="D1443" s="389"/>
      <c r="E1443" s="389"/>
      <c r="F1443" s="532"/>
      <c r="G1443" s="527"/>
      <c r="H1443" s="527"/>
      <c r="I1443" s="532"/>
      <c r="J1443" s="94"/>
      <c r="K1443" s="140"/>
      <c r="L1443" s="140"/>
      <c r="M1443" s="8"/>
      <c r="N1443" s="536"/>
      <c r="O1443" s="83"/>
      <c r="P1443" s="528"/>
      <c r="Q1443" s="486"/>
      <c r="R1443" s="102" t="s">
        <v>329</v>
      </c>
      <c r="S1443" s="487"/>
      <c r="T1443" s="487"/>
      <c r="U1443" s="83" t="s">
        <v>21</v>
      </c>
      <c r="V1443" s="528">
        <v>0.85</v>
      </c>
      <c r="W1443" s="37"/>
      <c r="X1443" s="7"/>
      <c r="Y1443" s="39"/>
      <c r="Z1443" s="213"/>
      <c r="AA1443" s="213"/>
      <c r="AB1443" s="213"/>
      <c r="AC1443" s="114">
        <f>ROUND(ROUND(ROUND(H1376+L1412,0)*Q1436,0)*V1443,0)</f>
        <v>156</v>
      </c>
      <c r="AD1443" s="79"/>
    </row>
    <row r="1444" ht="16.5" customHeight="1">
      <c r="A1444" s="29">
        <v>61.0</v>
      </c>
      <c r="B1444" s="29">
        <v>2711.0</v>
      </c>
      <c r="C1444" s="518" t="s">
        <v>9406</v>
      </c>
      <c r="D1444" s="389"/>
      <c r="E1444" s="389"/>
      <c r="F1444" s="532"/>
      <c r="G1444" s="527"/>
      <c r="H1444" s="527"/>
      <c r="I1444" s="532"/>
      <c r="J1444" s="94"/>
      <c r="K1444" s="140"/>
      <c r="L1444" s="140"/>
      <c r="M1444" s="8"/>
      <c r="N1444" s="536"/>
      <c r="O1444" s="83"/>
      <c r="P1444" s="528"/>
      <c r="Q1444" s="528"/>
      <c r="R1444" s="482"/>
      <c r="U1444" s="83"/>
      <c r="V1444" s="528"/>
      <c r="W1444" s="227"/>
      <c r="X1444" s="22"/>
      <c r="Y1444" s="109"/>
      <c r="Z1444" s="213" t="s">
        <v>30</v>
      </c>
      <c r="AA1444" s="74">
        <v>5.0</v>
      </c>
      <c r="AB1444" s="522" t="s">
        <v>31</v>
      </c>
      <c r="AC1444" s="114">
        <f>ROUND(ROUND(ROUND(H1376+L1412,0)*Q1436,0)*V1443,0)-AA1444</f>
        <v>151</v>
      </c>
      <c r="AD1444" s="79"/>
    </row>
    <row r="1445" ht="16.5" customHeight="1">
      <c r="A1445" s="29">
        <v>61.0</v>
      </c>
      <c r="B1445" s="29">
        <v>2712.0</v>
      </c>
      <c r="C1445" s="518" t="s">
        <v>9407</v>
      </c>
      <c r="D1445" s="389"/>
      <c r="E1445" s="389"/>
      <c r="F1445" s="532"/>
      <c r="G1445" s="527"/>
      <c r="H1445" s="527"/>
      <c r="I1445" s="532"/>
      <c r="J1445" s="94"/>
      <c r="K1445" s="140"/>
      <c r="L1445" s="140"/>
      <c r="M1445" s="8"/>
      <c r="N1445" s="254"/>
      <c r="O1445" s="83"/>
      <c r="P1445" s="528"/>
      <c r="Q1445" s="528"/>
      <c r="R1445" s="482"/>
      <c r="U1445" s="99"/>
      <c r="V1445" s="529"/>
      <c r="W1445" s="524" t="s">
        <v>20</v>
      </c>
      <c r="X1445" s="41" t="s">
        <v>21</v>
      </c>
      <c r="Y1445" s="86">
        <v>0.85</v>
      </c>
      <c r="Z1445" s="75"/>
      <c r="AA1445" s="213"/>
      <c r="AB1445" s="213"/>
      <c r="AC1445" s="114">
        <f>ROUND(ROUND(ROUND(ROUND(H1376+L1412,0)*Q1436,0)*V1443,0)*Y1445,0)</f>
        <v>133</v>
      </c>
      <c r="AD1445" s="79"/>
    </row>
    <row r="1446" ht="16.5" customHeight="1">
      <c r="A1446" s="29">
        <v>61.0</v>
      </c>
      <c r="B1446" s="29">
        <v>2713.0</v>
      </c>
      <c r="C1446" s="518" t="s">
        <v>9408</v>
      </c>
      <c r="D1446" s="389"/>
      <c r="E1446" s="541"/>
      <c r="F1446" s="545"/>
      <c r="G1446" s="542"/>
      <c r="H1446" s="542"/>
      <c r="I1446" s="545"/>
      <c r="J1446" s="107"/>
      <c r="K1446" s="291"/>
      <c r="L1446" s="291"/>
      <c r="M1446" s="22"/>
      <c r="N1446" s="537"/>
      <c r="O1446" s="56"/>
      <c r="P1446" s="56"/>
      <c r="Q1446" s="141"/>
      <c r="R1446" s="484"/>
      <c r="S1446" s="232"/>
      <c r="T1446" s="232"/>
      <c r="U1446" s="24"/>
      <c r="V1446" s="26"/>
      <c r="W1446" s="484"/>
      <c r="X1446" s="56"/>
      <c r="Y1446" s="526"/>
      <c r="Z1446" s="213" t="s">
        <v>30</v>
      </c>
      <c r="AA1446" s="74">
        <v>5.0</v>
      </c>
      <c r="AB1446" s="522" t="s">
        <v>31</v>
      </c>
      <c r="AC1446" s="114">
        <f>ROUND(ROUND(ROUND(ROUND(H1376+L1412,0)*Q1436,0)*V1443,0)*Y1445,0)-AA1446</f>
        <v>128</v>
      </c>
      <c r="AD1446" s="79"/>
    </row>
    <row r="1447" ht="16.5" customHeight="1">
      <c r="A1447" s="29">
        <v>61.0</v>
      </c>
      <c r="B1447" s="29">
        <v>1611.0</v>
      </c>
      <c r="C1447" s="518" t="s">
        <v>9409</v>
      </c>
      <c r="D1447" s="389"/>
      <c r="E1447" s="206" t="s">
        <v>9410</v>
      </c>
      <c r="F1447" s="102" t="s">
        <v>9411</v>
      </c>
      <c r="G1447" s="169"/>
      <c r="H1447" s="169"/>
      <c r="I1447" s="519"/>
      <c r="J1447" s="168"/>
      <c r="K1447" s="152"/>
      <c r="L1447" s="152"/>
      <c r="M1447" s="7"/>
      <c r="N1447" s="37"/>
      <c r="O1447" s="7"/>
      <c r="P1447" s="7"/>
      <c r="Q1447" s="7"/>
      <c r="R1447" s="520"/>
      <c r="S1447" s="38"/>
      <c r="T1447" s="38"/>
      <c r="U1447" s="6"/>
      <c r="V1447" s="7"/>
      <c r="W1447" s="37"/>
      <c r="X1447" s="7"/>
      <c r="Y1447" s="39"/>
      <c r="Z1447" s="213"/>
      <c r="AA1447" s="213"/>
      <c r="AB1447" s="213"/>
      <c r="AC1447" s="45">
        <f>ROUND(H1448,0)</f>
        <v>2096</v>
      </c>
      <c r="AD1447" s="79"/>
    </row>
    <row r="1448" ht="16.5" customHeight="1">
      <c r="A1448" s="29">
        <v>61.0</v>
      </c>
      <c r="B1448" s="29">
        <v>2714.0</v>
      </c>
      <c r="C1448" s="518" t="s">
        <v>9412</v>
      </c>
      <c r="D1448" s="389"/>
      <c r="E1448" s="481"/>
      <c r="F1448" s="482"/>
      <c r="G1448" s="174"/>
      <c r="H1448" s="50">
        <v>2096.0</v>
      </c>
      <c r="I1448" s="8" t="s">
        <v>9</v>
      </c>
      <c r="J1448" s="94"/>
      <c r="K1448" s="140"/>
      <c r="L1448" s="140"/>
      <c r="M1448" s="8"/>
      <c r="N1448" s="52"/>
      <c r="O1448" s="8"/>
      <c r="P1448" s="8"/>
      <c r="Q1448" s="8"/>
      <c r="R1448" s="521"/>
      <c r="S1448" s="53"/>
      <c r="T1448" s="53"/>
      <c r="U1448" s="14"/>
      <c r="V1448" s="8"/>
      <c r="W1448" s="52"/>
      <c r="X1448" s="8"/>
      <c r="Y1448" s="109"/>
      <c r="Z1448" s="213" t="s">
        <v>30</v>
      </c>
      <c r="AA1448" s="74">
        <v>5.0</v>
      </c>
      <c r="AB1448" s="522" t="s">
        <v>31</v>
      </c>
      <c r="AC1448" s="45">
        <f>ROUND(H1448,0)-AA1448</f>
        <v>2091</v>
      </c>
      <c r="AD1448" s="79"/>
    </row>
    <row r="1449" ht="16.5" customHeight="1">
      <c r="A1449" s="29">
        <v>61.0</v>
      </c>
      <c r="B1449" s="29">
        <v>2715.0</v>
      </c>
      <c r="C1449" s="518" t="s">
        <v>9413</v>
      </c>
      <c r="D1449" s="389"/>
      <c r="E1449" s="481"/>
      <c r="F1449" s="482"/>
      <c r="G1449" s="174"/>
      <c r="H1449" s="174"/>
      <c r="I1449" s="523"/>
      <c r="J1449" s="94"/>
      <c r="K1449" s="140"/>
      <c r="L1449" s="140"/>
      <c r="M1449" s="8"/>
      <c r="N1449" s="52"/>
      <c r="O1449" s="8"/>
      <c r="P1449" s="8"/>
      <c r="Q1449" s="8"/>
      <c r="R1449" s="521"/>
      <c r="S1449" s="53"/>
      <c r="T1449" s="53"/>
      <c r="U1449" s="14"/>
      <c r="V1449" s="54"/>
      <c r="W1449" s="524" t="s">
        <v>20</v>
      </c>
      <c r="X1449" s="41" t="s">
        <v>21</v>
      </c>
      <c r="Y1449" s="86">
        <v>0.85</v>
      </c>
      <c r="Z1449" s="75"/>
      <c r="AA1449" s="213"/>
      <c r="AB1449" s="213"/>
      <c r="AC1449" s="45">
        <f>ROUND(H1448*Y1449,0)</f>
        <v>1782</v>
      </c>
      <c r="AD1449" s="79"/>
    </row>
    <row r="1450" ht="16.5" customHeight="1">
      <c r="A1450" s="29">
        <v>61.0</v>
      </c>
      <c r="B1450" s="29">
        <v>2716.0</v>
      </c>
      <c r="C1450" s="518" t="s">
        <v>9414</v>
      </c>
      <c r="D1450" s="389"/>
      <c r="E1450" s="481"/>
      <c r="F1450" s="174"/>
      <c r="G1450" s="174"/>
      <c r="H1450" s="174"/>
      <c r="I1450" s="174"/>
      <c r="J1450" s="94"/>
      <c r="K1450" s="140"/>
      <c r="L1450" s="140"/>
      <c r="M1450" s="8"/>
      <c r="N1450" s="52"/>
      <c r="O1450" s="8"/>
      <c r="P1450" s="8"/>
      <c r="Q1450" s="8"/>
      <c r="R1450" s="525"/>
      <c r="S1450" s="180"/>
      <c r="T1450" s="180"/>
      <c r="U1450" s="21"/>
      <c r="V1450" s="109"/>
      <c r="W1450" s="484"/>
      <c r="X1450" s="56"/>
      <c r="Y1450" s="526"/>
      <c r="Z1450" s="213" t="s">
        <v>30</v>
      </c>
      <c r="AA1450" s="74">
        <v>5.0</v>
      </c>
      <c r="AB1450" s="522" t="s">
        <v>31</v>
      </c>
      <c r="AC1450" s="45">
        <f>ROUND(H1448*Y1449,0)-AA1450</f>
        <v>1777</v>
      </c>
      <c r="AD1450" s="79"/>
    </row>
    <row r="1451" ht="16.5" customHeight="1">
      <c r="A1451" s="29">
        <v>61.0</v>
      </c>
      <c r="B1451" s="29">
        <v>1612.0</v>
      </c>
      <c r="C1451" s="518" t="s">
        <v>9415</v>
      </c>
      <c r="D1451" s="231"/>
      <c r="E1451" s="231"/>
      <c r="F1451" s="527"/>
      <c r="G1451" s="527"/>
      <c r="H1451" s="14"/>
      <c r="I1451" s="14"/>
      <c r="J1451" s="94"/>
      <c r="K1451" s="140"/>
      <c r="L1451" s="140"/>
      <c r="M1451" s="8"/>
      <c r="N1451" s="52"/>
      <c r="O1451" s="8"/>
      <c r="P1451" s="8"/>
      <c r="Q1451" s="8"/>
      <c r="R1451" s="102" t="s">
        <v>326</v>
      </c>
      <c r="S1451" s="487"/>
      <c r="T1451" s="487"/>
      <c r="U1451" s="41" t="s">
        <v>21</v>
      </c>
      <c r="V1451" s="60">
        <v>0.7</v>
      </c>
      <c r="W1451" s="37"/>
      <c r="X1451" s="7"/>
      <c r="Y1451" s="39"/>
      <c r="Z1451" s="213"/>
      <c r="AA1451" s="213"/>
      <c r="AB1451" s="213"/>
      <c r="AC1451" s="45">
        <f>ROUND(H1448*V1451,0)</f>
        <v>1467</v>
      </c>
      <c r="AD1451" s="79"/>
    </row>
    <row r="1452" ht="16.5" customHeight="1">
      <c r="A1452" s="29">
        <v>61.0</v>
      </c>
      <c r="B1452" s="29">
        <v>2717.0</v>
      </c>
      <c r="C1452" s="518" t="s">
        <v>9416</v>
      </c>
      <c r="D1452" s="231"/>
      <c r="E1452" s="231"/>
      <c r="F1452" s="527"/>
      <c r="G1452" s="527"/>
      <c r="H1452" s="8"/>
      <c r="I1452" s="144"/>
      <c r="J1452" s="94"/>
      <c r="K1452" s="140"/>
      <c r="L1452" s="140"/>
      <c r="M1452" s="8"/>
      <c r="N1452" s="52"/>
      <c r="O1452" s="8"/>
      <c r="P1452" s="8"/>
      <c r="Q1452" s="8"/>
      <c r="R1452" s="482"/>
      <c r="U1452" s="83"/>
      <c r="V1452" s="528"/>
      <c r="W1452" s="227"/>
      <c r="X1452" s="22"/>
      <c r="Y1452" s="109"/>
      <c r="Z1452" s="213" t="s">
        <v>30</v>
      </c>
      <c r="AA1452" s="74">
        <v>5.0</v>
      </c>
      <c r="AB1452" s="522" t="s">
        <v>31</v>
      </c>
      <c r="AC1452" s="45">
        <f>ROUND(H1448*V1451,0)-AA1452</f>
        <v>1462</v>
      </c>
      <c r="AD1452" s="79"/>
    </row>
    <row r="1453" ht="16.5" customHeight="1">
      <c r="A1453" s="29">
        <v>61.0</v>
      </c>
      <c r="B1453" s="29">
        <v>2718.0</v>
      </c>
      <c r="C1453" s="518" t="s">
        <v>9417</v>
      </c>
      <c r="D1453" s="389"/>
      <c r="E1453" s="231"/>
      <c r="F1453" s="113"/>
      <c r="G1453" s="113"/>
      <c r="H1453" s="8"/>
      <c r="I1453" s="144"/>
      <c r="J1453" s="94"/>
      <c r="K1453" s="140"/>
      <c r="L1453" s="140"/>
      <c r="M1453" s="8"/>
      <c r="N1453" s="52"/>
      <c r="O1453" s="8"/>
      <c r="P1453" s="8"/>
      <c r="Q1453" s="8"/>
      <c r="R1453" s="482"/>
      <c r="U1453" s="99"/>
      <c r="V1453" s="529"/>
      <c r="W1453" s="524" t="s">
        <v>20</v>
      </c>
      <c r="X1453" s="41" t="s">
        <v>21</v>
      </c>
      <c r="Y1453" s="86">
        <v>0.85</v>
      </c>
      <c r="Z1453" s="75"/>
      <c r="AA1453" s="213"/>
      <c r="AB1453" s="213"/>
      <c r="AC1453" s="45">
        <f>ROUND(ROUND(H1448*V1451,0)*Y1453,0)</f>
        <v>1247</v>
      </c>
      <c r="AD1453" s="79"/>
    </row>
    <row r="1454" ht="16.5" customHeight="1">
      <c r="A1454" s="29">
        <v>61.0</v>
      </c>
      <c r="B1454" s="29">
        <v>2719.0</v>
      </c>
      <c r="C1454" s="518" t="s">
        <v>9418</v>
      </c>
      <c r="D1454" s="389"/>
      <c r="E1454" s="231"/>
      <c r="F1454" s="113"/>
      <c r="G1454" s="113"/>
      <c r="H1454" s="8"/>
      <c r="I1454" s="144"/>
      <c r="J1454" s="94"/>
      <c r="K1454" s="140"/>
      <c r="L1454" s="140"/>
      <c r="M1454" s="8"/>
      <c r="N1454" s="52"/>
      <c r="O1454" s="8"/>
      <c r="P1454" s="8"/>
      <c r="Q1454" s="8"/>
      <c r="R1454" s="530"/>
      <c r="S1454" s="531"/>
      <c r="T1454" s="24"/>
      <c r="U1454" s="24"/>
      <c r="V1454" s="26"/>
      <c r="W1454" s="484"/>
      <c r="X1454" s="56"/>
      <c r="Y1454" s="526"/>
      <c r="Z1454" s="213" t="s">
        <v>30</v>
      </c>
      <c r="AA1454" s="74">
        <v>5.0</v>
      </c>
      <c r="AB1454" s="522" t="s">
        <v>31</v>
      </c>
      <c r="AC1454" s="45">
        <f>ROUND(ROUND(H1448*V1451,0)*Y1453,0)-AA1454</f>
        <v>1242</v>
      </c>
      <c r="AD1454" s="79"/>
    </row>
    <row r="1455" ht="16.5" customHeight="1">
      <c r="A1455" s="29">
        <v>61.0</v>
      </c>
      <c r="B1455" s="29">
        <v>1615.0</v>
      </c>
      <c r="C1455" s="518" t="s">
        <v>9419</v>
      </c>
      <c r="D1455" s="389"/>
      <c r="E1455" s="231"/>
      <c r="F1455" s="113"/>
      <c r="G1455" s="113"/>
      <c r="H1455" s="8"/>
      <c r="I1455" s="144"/>
      <c r="J1455" s="94"/>
      <c r="K1455" s="140"/>
      <c r="L1455" s="140"/>
      <c r="M1455" s="8"/>
      <c r="N1455" s="52"/>
      <c r="O1455" s="8"/>
      <c r="P1455" s="8"/>
      <c r="Q1455" s="54"/>
      <c r="R1455" s="102" t="s">
        <v>329</v>
      </c>
      <c r="S1455" s="487"/>
      <c r="T1455" s="487"/>
      <c r="U1455" s="83" t="s">
        <v>21</v>
      </c>
      <c r="V1455" s="528">
        <v>0.85</v>
      </c>
      <c r="W1455" s="37"/>
      <c r="X1455" s="7"/>
      <c r="Y1455" s="39"/>
      <c r="Z1455" s="213"/>
      <c r="AA1455" s="213"/>
      <c r="AB1455" s="213"/>
      <c r="AC1455" s="45">
        <f>ROUND(H1448*V1455,0)</f>
        <v>1782</v>
      </c>
      <c r="AD1455" s="79"/>
    </row>
    <row r="1456" ht="16.5" customHeight="1">
      <c r="A1456" s="29">
        <v>61.0</v>
      </c>
      <c r="B1456" s="29">
        <v>2720.0</v>
      </c>
      <c r="C1456" s="518" t="s">
        <v>9420</v>
      </c>
      <c r="D1456" s="389"/>
      <c r="E1456" s="231"/>
      <c r="F1456" s="113"/>
      <c r="G1456" s="113"/>
      <c r="H1456" s="8"/>
      <c r="I1456" s="144"/>
      <c r="J1456" s="94"/>
      <c r="K1456" s="140"/>
      <c r="L1456" s="140"/>
      <c r="M1456" s="8"/>
      <c r="N1456" s="52"/>
      <c r="O1456" s="8"/>
      <c r="P1456" s="8"/>
      <c r="Q1456" s="8"/>
      <c r="R1456" s="482"/>
      <c r="U1456" s="83"/>
      <c r="V1456" s="528"/>
      <c r="W1456" s="227"/>
      <c r="X1456" s="22"/>
      <c r="Y1456" s="109"/>
      <c r="Z1456" s="213" t="s">
        <v>30</v>
      </c>
      <c r="AA1456" s="74">
        <v>5.0</v>
      </c>
      <c r="AB1456" s="522" t="s">
        <v>31</v>
      </c>
      <c r="AC1456" s="45">
        <f>ROUND(H1448*V1455,0)-AA1456</f>
        <v>1777</v>
      </c>
      <c r="AD1456" s="79"/>
    </row>
    <row r="1457" ht="16.5" customHeight="1">
      <c r="A1457" s="29">
        <v>61.0</v>
      </c>
      <c r="B1457" s="29">
        <v>2721.0</v>
      </c>
      <c r="C1457" s="518" t="s">
        <v>9421</v>
      </c>
      <c r="D1457" s="389"/>
      <c r="E1457" s="231"/>
      <c r="F1457" s="527"/>
      <c r="G1457" s="527"/>
      <c r="H1457" s="527"/>
      <c r="I1457" s="532"/>
      <c r="J1457" s="94"/>
      <c r="K1457" s="140"/>
      <c r="L1457" s="140"/>
      <c r="M1457" s="8"/>
      <c r="N1457" s="52"/>
      <c r="O1457" s="8"/>
      <c r="P1457" s="8"/>
      <c r="Q1457" s="8"/>
      <c r="R1457" s="482"/>
      <c r="U1457" s="99"/>
      <c r="V1457" s="529"/>
      <c r="W1457" s="524" t="s">
        <v>20</v>
      </c>
      <c r="X1457" s="41" t="s">
        <v>21</v>
      </c>
      <c r="Y1457" s="86">
        <v>0.85</v>
      </c>
      <c r="Z1457" s="75"/>
      <c r="AA1457" s="213"/>
      <c r="AB1457" s="213"/>
      <c r="AC1457" s="45">
        <f>ROUND(ROUND(H1448*V1455,0)*Y1457,0)</f>
        <v>1515</v>
      </c>
      <c r="AD1457" s="79"/>
    </row>
    <row r="1458" ht="16.5" customHeight="1">
      <c r="A1458" s="29">
        <v>61.0</v>
      </c>
      <c r="B1458" s="29">
        <v>2722.0</v>
      </c>
      <c r="C1458" s="518" t="s">
        <v>9422</v>
      </c>
      <c r="D1458" s="389"/>
      <c r="E1458" s="231"/>
      <c r="F1458" s="527"/>
      <c r="G1458" s="527"/>
      <c r="H1458" s="527"/>
      <c r="I1458" s="532"/>
      <c r="J1458" s="94"/>
      <c r="K1458" s="140"/>
      <c r="L1458" s="140"/>
      <c r="M1458" s="8"/>
      <c r="N1458" s="227"/>
      <c r="O1458" s="22"/>
      <c r="P1458" s="22"/>
      <c r="Q1458" s="22"/>
      <c r="R1458" s="484"/>
      <c r="S1458" s="232"/>
      <c r="T1458" s="232"/>
      <c r="U1458" s="24"/>
      <c r="V1458" s="26"/>
      <c r="W1458" s="484"/>
      <c r="X1458" s="56"/>
      <c r="Y1458" s="526"/>
      <c r="Z1458" s="213" t="s">
        <v>30</v>
      </c>
      <c r="AA1458" s="74">
        <v>5.0</v>
      </c>
      <c r="AB1458" s="522" t="s">
        <v>31</v>
      </c>
      <c r="AC1458" s="45">
        <f>ROUND(ROUND(H1448*V1455,0)*Y1457,0)-AA1458</f>
        <v>1510</v>
      </c>
      <c r="AD1458" s="79"/>
    </row>
    <row r="1459" ht="16.5" customHeight="1">
      <c r="A1459" s="29">
        <v>61.0</v>
      </c>
      <c r="B1459" s="29">
        <v>1613.0</v>
      </c>
      <c r="C1459" s="518" t="s">
        <v>9423</v>
      </c>
      <c r="D1459" s="389"/>
      <c r="E1459" s="389"/>
      <c r="F1459" s="527"/>
      <c r="G1459" s="527"/>
      <c r="H1459" s="527"/>
      <c r="I1459" s="532"/>
      <c r="J1459" s="94"/>
      <c r="K1459" s="140"/>
      <c r="L1459" s="140"/>
      <c r="M1459" s="8"/>
      <c r="N1459" s="206" t="s">
        <v>23</v>
      </c>
      <c r="O1459" s="102" t="s">
        <v>24</v>
      </c>
      <c r="P1459" s="533"/>
      <c r="Q1459" s="533"/>
      <c r="R1459" s="520"/>
      <c r="S1459" s="38"/>
      <c r="T1459" s="38"/>
      <c r="U1459" s="6"/>
      <c r="V1459" s="7"/>
      <c r="W1459" s="37"/>
      <c r="X1459" s="7"/>
      <c r="Y1459" s="39"/>
      <c r="Z1459" s="213"/>
      <c r="AA1459" s="213"/>
      <c r="AB1459" s="213"/>
      <c r="AC1459" s="45">
        <f>ROUND(H1448*Q1460,0)</f>
        <v>1467</v>
      </c>
      <c r="AD1459" s="79"/>
    </row>
    <row r="1460" ht="16.5" customHeight="1">
      <c r="A1460" s="29">
        <v>61.0</v>
      </c>
      <c r="B1460" s="29">
        <v>2723.0</v>
      </c>
      <c r="C1460" s="518" t="s">
        <v>9424</v>
      </c>
      <c r="D1460" s="389"/>
      <c r="E1460" s="389"/>
      <c r="F1460" s="527"/>
      <c r="G1460" s="527"/>
      <c r="H1460" s="527"/>
      <c r="I1460" s="532"/>
      <c r="J1460" s="94"/>
      <c r="K1460" s="140"/>
      <c r="L1460" s="140"/>
      <c r="M1460" s="8"/>
      <c r="N1460" s="481"/>
      <c r="O1460" s="482"/>
      <c r="P1460" s="83" t="s">
        <v>21</v>
      </c>
      <c r="Q1460" s="528">
        <v>0.7</v>
      </c>
      <c r="R1460" s="521"/>
      <c r="S1460" s="53"/>
      <c r="T1460" s="53"/>
      <c r="U1460" s="14"/>
      <c r="V1460" s="8"/>
      <c r="W1460" s="52"/>
      <c r="X1460" s="8"/>
      <c r="Y1460" s="109"/>
      <c r="Z1460" s="213" t="s">
        <v>30</v>
      </c>
      <c r="AA1460" s="74">
        <v>5.0</v>
      </c>
      <c r="AB1460" s="522" t="s">
        <v>31</v>
      </c>
      <c r="AC1460" s="45">
        <f>ROUND(H1448*Q1460,0)-AA1460</f>
        <v>1462</v>
      </c>
      <c r="AD1460" s="79"/>
    </row>
    <row r="1461" ht="16.5" customHeight="1">
      <c r="A1461" s="29">
        <v>61.0</v>
      </c>
      <c r="B1461" s="29">
        <v>2724.0</v>
      </c>
      <c r="C1461" s="518" t="s">
        <v>9425</v>
      </c>
      <c r="D1461" s="389"/>
      <c r="E1461" s="389"/>
      <c r="F1461" s="527"/>
      <c r="G1461" s="527"/>
      <c r="H1461" s="527"/>
      <c r="I1461" s="532"/>
      <c r="J1461" s="94"/>
      <c r="K1461" s="140"/>
      <c r="L1461" s="140"/>
      <c r="M1461" s="8"/>
      <c r="N1461" s="481"/>
      <c r="O1461" s="482"/>
      <c r="P1461" s="14"/>
      <c r="Q1461" s="14"/>
      <c r="R1461" s="521"/>
      <c r="S1461" s="53"/>
      <c r="T1461" s="53"/>
      <c r="U1461" s="14"/>
      <c r="V1461" s="54"/>
      <c r="W1461" s="524" t="s">
        <v>20</v>
      </c>
      <c r="X1461" s="41" t="s">
        <v>21</v>
      </c>
      <c r="Y1461" s="86">
        <v>0.85</v>
      </c>
      <c r="Z1461" s="75"/>
      <c r="AA1461" s="213"/>
      <c r="AB1461" s="213"/>
      <c r="AC1461" s="45">
        <f>ROUND(ROUND(H1448*Q1460,0)*Y1461,0)</f>
        <v>1247</v>
      </c>
      <c r="AD1461" s="79"/>
    </row>
    <row r="1462" ht="16.5" customHeight="1">
      <c r="A1462" s="29">
        <v>61.0</v>
      </c>
      <c r="B1462" s="29">
        <v>2725.0</v>
      </c>
      <c r="C1462" s="518" t="s">
        <v>9426</v>
      </c>
      <c r="D1462" s="389"/>
      <c r="E1462" s="389"/>
      <c r="F1462" s="527"/>
      <c r="G1462" s="527"/>
      <c r="H1462" s="527"/>
      <c r="I1462" s="532"/>
      <c r="J1462" s="94"/>
      <c r="K1462" s="140"/>
      <c r="L1462" s="140"/>
      <c r="M1462" s="8"/>
      <c r="N1462" s="535"/>
      <c r="O1462" s="14"/>
      <c r="P1462" s="83"/>
      <c r="Q1462" s="83"/>
      <c r="R1462" s="525"/>
      <c r="S1462" s="180"/>
      <c r="T1462" s="180"/>
      <c r="U1462" s="21"/>
      <c r="V1462" s="109"/>
      <c r="W1462" s="484"/>
      <c r="X1462" s="56"/>
      <c r="Y1462" s="526"/>
      <c r="Z1462" s="213" t="s">
        <v>30</v>
      </c>
      <c r="AA1462" s="74">
        <v>5.0</v>
      </c>
      <c r="AB1462" s="522" t="s">
        <v>31</v>
      </c>
      <c r="AC1462" s="45">
        <f>ROUND(ROUND(H1448*Q1460,0)*Y1461,0)-AA1462</f>
        <v>1242</v>
      </c>
      <c r="AD1462" s="79"/>
    </row>
    <row r="1463" ht="16.5" customHeight="1">
      <c r="A1463" s="29">
        <v>61.0</v>
      </c>
      <c r="B1463" s="29">
        <v>1614.0</v>
      </c>
      <c r="C1463" s="518" t="s">
        <v>9427</v>
      </c>
      <c r="D1463" s="389"/>
      <c r="E1463" s="389"/>
      <c r="F1463" s="527"/>
      <c r="G1463" s="527"/>
      <c r="H1463" s="527"/>
      <c r="I1463" s="532"/>
      <c r="J1463" s="94"/>
      <c r="K1463" s="140"/>
      <c r="L1463" s="140"/>
      <c r="M1463" s="8"/>
      <c r="N1463" s="536"/>
      <c r="O1463" s="14"/>
      <c r="P1463" s="14"/>
      <c r="Q1463" s="14"/>
      <c r="R1463" s="102" t="s">
        <v>326</v>
      </c>
      <c r="S1463" s="487"/>
      <c r="T1463" s="487"/>
      <c r="U1463" s="41" t="s">
        <v>21</v>
      </c>
      <c r="V1463" s="60">
        <v>0.7</v>
      </c>
      <c r="W1463" s="37"/>
      <c r="X1463" s="7"/>
      <c r="Y1463" s="39"/>
      <c r="Z1463" s="213"/>
      <c r="AA1463" s="213"/>
      <c r="AB1463" s="213"/>
      <c r="AC1463" s="45">
        <f>ROUND(ROUND(H1448*Q1460,0)*V1463,0)</f>
        <v>1027</v>
      </c>
      <c r="AD1463" s="79"/>
    </row>
    <row r="1464" ht="16.5" customHeight="1">
      <c r="A1464" s="29">
        <v>61.0</v>
      </c>
      <c r="B1464" s="29">
        <v>2726.0</v>
      </c>
      <c r="C1464" s="518" t="s">
        <v>9428</v>
      </c>
      <c r="D1464" s="389"/>
      <c r="E1464" s="389"/>
      <c r="F1464" s="527"/>
      <c r="G1464" s="527"/>
      <c r="H1464" s="527"/>
      <c r="I1464" s="532"/>
      <c r="J1464" s="94"/>
      <c r="K1464" s="140"/>
      <c r="L1464" s="140"/>
      <c r="M1464" s="8"/>
      <c r="N1464" s="536"/>
      <c r="O1464" s="14"/>
      <c r="P1464" s="14"/>
      <c r="Q1464" s="14"/>
      <c r="R1464" s="482"/>
      <c r="U1464" s="83"/>
      <c r="V1464" s="528"/>
      <c r="W1464" s="227"/>
      <c r="X1464" s="22"/>
      <c r="Y1464" s="109"/>
      <c r="Z1464" s="213" t="s">
        <v>30</v>
      </c>
      <c r="AA1464" s="74">
        <v>5.0</v>
      </c>
      <c r="AB1464" s="522" t="s">
        <v>31</v>
      </c>
      <c r="AC1464" s="45">
        <f>ROUND(ROUND(H1448*Q1460,0)*V1463,0)-AA1464</f>
        <v>1022</v>
      </c>
      <c r="AD1464" s="79"/>
    </row>
    <row r="1465" ht="16.5" customHeight="1">
      <c r="A1465" s="29">
        <v>61.0</v>
      </c>
      <c r="B1465" s="29">
        <v>2727.0</v>
      </c>
      <c r="C1465" s="518" t="s">
        <v>9429</v>
      </c>
      <c r="D1465" s="389"/>
      <c r="E1465" s="389"/>
      <c r="F1465" s="527"/>
      <c r="G1465" s="527"/>
      <c r="H1465" s="527"/>
      <c r="I1465" s="532"/>
      <c r="J1465" s="94"/>
      <c r="K1465" s="140"/>
      <c r="L1465" s="140"/>
      <c r="M1465" s="8"/>
      <c r="N1465" s="254"/>
      <c r="O1465" s="83"/>
      <c r="P1465" s="83"/>
      <c r="R1465" s="482"/>
      <c r="U1465" s="99"/>
      <c r="V1465" s="529"/>
      <c r="W1465" s="524" t="s">
        <v>20</v>
      </c>
      <c r="X1465" s="41" t="s">
        <v>21</v>
      </c>
      <c r="Y1465" s="86">
        <v>0.85</v>
      </c>
      <c r="Z1465" s="75"/>
      <c r="AA1465" s="213"/>
      <c r="AB1465" s="213"/>
      <c r="AC1465" s="45">
        <f>ROUND(ROUND(ROUND(H1448*Q1460,0)*V1463,0)*Y1465,0)</f>
        <v>873</v>
      </c>
      <c r="AD1465" s="79"/>
    </row>
    <row r="1466" ht="16.5" customHeight="1">
      <c r="A1466" s="29">
        <v>61.0</v>
      </c>
      <c r="B1466" s="29">
        <v>2728.0</v>
      </c>
      <c r="C1466" s="518" t="s">
        <v>9430</v>
      </c>
      <c r="D1466" s="389"/>
      <c r="E1466" s="389"/>
      <c r="F1466" s="527"/>
      <c r="G1466" s="527"/>
      <c r="H1466" s="527"/>
      <c r="I1466" s="532"/>
      <c r="J1466" s="94"/>
      <c r="K1466" s="140"/>
      <c r="L1466" s="140"/>
      <c r="M1466" s="8"/>
      <c r="N1466" s="254"/>
      <c r="O1466" s="83"/>
      <c r="P1466" s="83"/>
      <c r="Q1466" s="83"/>
      <c r="R1466" s="530"/>
      <c r="S1466" s="531"/>
      <c r="T1466" s="24"/>
      <c r="U1466" s="24"/>
      <c r="V1466" s="26"/>
      <c r="W1466" s="484"/>
      <c r="X1466" s="56"/>
      <c r="Y1466" s="526"/>
      <c r="Z1466" s="213" t="s">
        <v>30</v>
      </c>
      <c r="AA1466" s="74">
        <v>5.0</v>
      </c>
      <c r="AB1466" s="522" t="s">
        <v>31</v>
      </c>
      <c r="AC1466" s="45">
        <f>ROUND(ROUND(ROUND(H1448*Q1460,0)*V1463,0)*Y1465,0)-AA1466</f>
        <v>868</v>
      </c>
      <c r="AD1466" s="79"/>
    </row>
    <row r="1467" ht="16.5" customHeight="1">
      <c r="A1467" s="29">
        <v>61.0</v>
      </c>
      <c r="B1467" s="29">
        <v>1616.0</v>
      </c>
      <c r="C1467" s="518" t="s">
        <v>9431</v>
      </c>
      <c r="D1467" s="389"/>
      <c r="E1467" s="389"/>
      <c r="F1467" s="527"/>
      <c r="G1467" s="527"/>
      <c r="H1467" s="527"/>
      <c r="I1467" s="532"/>
      <c r="J1467" s="94"/>
      <c r="K1467" s="140"/>
      <c r="L1467" s="140"/>
      <c r="M1467" s="8"/>
      <c r="N1467" s="536"/>
      <c r="O1467" s="83"/>
      <c r="P1467" s="528"/>
      <c r="Q1467" s="486"/>
      <c r="R1467" s="102" t="s">
        <v>329</v>
      </c>
      <c r="S1467" s="487"/>
      <c r="T1467" s="487"/>
      <c r="U1467" s="83" t="s">
        <v>21</v>
      </c>
      <c r="V1467" s="528">
        <v>0.85</v>
      </c>
      <c r="W1467" s="37"/>
      <c r="X1467" s="7"/>
      <c r="Y1467" s="39"/>
      <c r="Z1467" s="213"/>
      <c r="AA1467" s="213"/>
      <c r="AB1467" s="213"/>
      <c r="AC1467" s="45">
        <f>ROUND(ROUND(H1448*Q1460,0)*V1467,0)</f>
        <v>1247</v>
      </c>
      <c r="AD1467" s="79"/>
    </row>
    <row r="1468" ht="16.5" customHeight="1">
      <c r="A1468" s="29">
        <v>61.0</v>
      </c>
      <c r="B1468" s="29">
        <v>2729.0</v>
      </c>
      <c r="C1468" s="518" t="s">
        <v>9432</v>
      </c>
      <c r="D1468" s="389"/>
      <c r="E1468" s="389"/>
      <c r="F1468" s="527"/>
      <c r="G1468" s="527"/>
      <c r="H1468" s="527"/>
      <c r="I1468" s="532"/>
      <c r="J1468" s="94"/>
      <c r="K1468" s="140"/>
      <c r="L1468" s="140"/>
      <c r="M1468" s="8"/>
      <c r="N1468" s="536"/>
      <c r="O1468" s="83"/>
      <c r="P1468" s="528"/>
      <c r="Q1468" s="528"/>
      <c r="R1468" s="482"/>
      <c r="U1468" s="83"/>
      <c r="V1468" s="528"/>
      <c r="W1468" s="227"/>
      <c r="X1468" s="22"/>
      <c r="Y1468" s="109"/>
      <c r="Z1468" s="213" t="s">
        <v>30</v>
      </c>
      <c r="AA1468" s="74">
        <v>5.0</v>
      </c>
      <c r="AB1468" s="522" t="s">
        <v>31</v>
      </c>
      <c r="AC1468" s="45">
        <f>ROUND(ROUND(H1448*Q1460,0)*V1467,0)-AA1468</f>
        <v>1242</v>
      </c>
      <c r="AD1468" s="79"/>
    </row>
    <row r="1469" ht="16.5" customHeight="1">
      <c r="A1469" s="29">
        <v>61.0</v>
      </c>
      <c r="B1469" s="29">
        <v>2730.0</v>
      </c>
      <c r="C1469" s="518" t="s">
        <v>9433</v>
      </c>
      <c r="D1469" s="389"/>
      <c r="E1469" s="389"/>
      <c r="F1469" s="527"/>
      <c r="G1469" s="527"/>
      <c r="H1469" s="527"/>
      <c r="I1469" s="532"/>
      <c r="J1469" s="94"/>
      <c r="K1469" s="140"/>
      <c r="L1469" s="140"/>
      <c r="M1469" s="8"/>
      <c r="N1469" s="254"/>
      <c r="O1469" s="83"/>
      <c r="P1469" s="528"/>
      <c r="Q1469" s="528"/>
      <c r="R1469" s="482"/>
      <c r="U1469" s="99"/>
      <c r="V1469" s="529"/>
      <c r="W1469" s="524" t="s">
        <v>20</v>
      </c>
      <c r="X1469" s="41" t="s">
        <v>21</v>
      </c>
      <c r="Y1469" s="86">
        <v>0.85</v>
      </c>
      <c r="Z1469" s="75"/>
      <c r="AA1469" s="213"/>
      <c r="AB1469" s="213"/>
      <c r="AC1469" s="45">
        <f>ROUND(ROUND(ROUND(H1448*Q1460,0)*V1467,0)*Y1469,0)</f>
        <v>1060</v>
      </c>
      <c r="AD1469" s="79"/>
    </row>
    <row r="1470" ht="16.5" customHeight="1">
      <c r="A1470" s="29">
        <v>61.0</v>
      </c>
      <c r="B1470" s="29">
        <v>2731.0</v>
      </c>
      <c r="C1470" s="518" t="s">
        <v>9434</v>
      </c>
      <c r="D1470" s="389"/>
      <c r="E1470" s="389"/>
      <c r="F1470" s="527"/>
      <c r="G1470" s="527"/>
      <c r="H1470" s="527"/>
      <c r="I1470" s="532"/>
      <c r="J1470" s="94"/>
      <c r="K1470" s="140"/>
      <c r="L1470" s="140"/>
      <c r="M1470" s="8"/>
      <c r="N1470" s="536"/>
      <c r="O1470" s="83"/>
      <c r="P1470" s="83"/>
      <c r="Q1470" s="83"/>
      <c r="R1470" s="484"/>
      <c r="S1470" s="232"/>
      <c r="T1470" s="232"/>
      <c r="U1470" s="24"/>
      <c r="V1470" s="26"/>
      <c r="W1470" s="484"/>
      <c r="X1470" s="56"/>
      <c r="Y1470" s="526"/>
      <c r="Z1470" s="213" t="s">
        <v>30</v>
      </c>
      <c r="AA1470" s="74">
        <v>5.0</v>
      </c>
      <c r="AB1470" s="522" t="s">
        <v>31</v>
      </c>
      <c r="AC1470" s="45">
        <f>ROUND(ROUND(ROUND(H1448*Q1460,0)*V1467,0)*Y1469,0)-AA1470</f>
        <v>1055</v>
      </c>
      <c r="AD1470" s="79"/>
    </row>
    <row r="1471" ht="16.5" customHeight="1">
      <c r="A1471" s="29">
        <v>61.0</v>
      </c>
      <c r="B1471" s="29">
        <v>2732.0</v>
      </c>
      <c r="C1471" s="518" t="s">
        <v>9435</v>
      </c>
      <c r="D1471" s="389"/>
      <c r="E1471" s="389"/>
      <c r="F1471" s="527"/>
      <c r="G1471" s="527"/>
      <c r="H1471" s="527"/>
      <c r="I1471" s="532"/>
      <c r="J1471" s="94"/>
      <c r="K1471" s="140"/>
      <c r="L1471" s="140"/>
      <c r="M1471" s="8"/>
      <c r="N1471" s="536"/>
      <c r="O1471" s="102" t="s">
        <v>27</v>
      </c>
      <c r="P1471" s="533"/>
      <c r="Q1471" s="533"/>
      <c r="R1471" s="520"/>
      <c r="S1471" s="38"/>
      <c r="T1471" s="38"/>
      <c r="U1471" s="38"/>
      <c r="V1471" s="6"/>
      <c r="W1471" s="37"/>
      <c r="X1471" s="7"/>
      <c r="Y1471" s="39"/>
      <c r="Z1471" s="213"/>
      <c r="AA1471" s="213"/>
      <c r="AB1471" s="213"/>
      <c r="AC1471" s="45">
        <f>ROUND(H1448*Q1472,0)</f>
        <v>1048</v>
      </c>
      <c r="AD1471" s="79"/>
    </row>
    <row r="1472" ht="16.5" customHeight="1">
      <c r="A1472" s="29">
        <v>61.0</v>
      </c>
      <c r="B1472" s="29">
        <v>2733.0</v>
      </c>
      <c r="C1472" s="518" t="s">
        <v>9436</v>
      </c>
      <c r="D1472" s="389"/>
      <c r="E1472" s="389"/>
      <c r="F1472" s="527"/>
      <c r="G1472" s="527"/>
      <c r="H1472" s="527"/>
      <c r="I1472" s="532"/>
      <c r="J1472" s="94"/>
      <c r="K1472" s="140"/>
      <c r="L1472" s="140"/>
      <c r="M1472" s="8"/>
      <c r="N1472" s="535"/>
      <c r="O1472" s="482"/>
      <c r="P1472" s="83" t="s">
        <v>21</v>
      </c>
      <c r="Q1472" s="528">
        <v>0.5</v>
      </c>
      <c r="R1472" s="521"/>
      <c r="S1472" s="53"/>
      <c r="T1472" s="53"/>
      <c r="U1472" s="53"/>
      <c r="V1472" s="14"/>
      <c r="W1472" s="52"/>
      <c r="X1472" s="8"/>
      <c r="Y1472" s="109"/>
      <c r="Z1472" s="213" t="s">
        <v>30</v>
      </c>
      <c r="AA1472" s="74">
        <v>5.0</v>
      </c>
      <c r="AB1472" s="522" t="s">
        <v>31</v>
      </c>
      <c r="AC1472" s="45">
        <f>ROUND(H1448*Q1472,0)-AA1472</f>
        <v>1043</v>
      </c>
      <c r="AD1472" s="79"/>
    </row>
    <row r="1473" ht="16.5" customHeight="1">
      <c r="A1473" s="29">
        <v>61.0</v>
      </c>
      <c r="B1473" s="29">
        <v>2734.0</v>
      </c>
      <c r="C1473" s="518" t="s">
        <v>9437</v>
      </c>
      <c r="D1473" s="389"/>
      <c r="E1473" s="389"/>
      <c r="F1473" s="527"/>
      <c r="G1473" s="527"/>
      <c r="H1473" s="527"/>
      <c r="I1473" s="532"/>
      <c r="J1473" s="94"/>
      <c r="K1473" s="140"/>
      <c r="L1473" s="140"/>
      <c r="M1473" s="8"/>
      <c r="N1473" s="535"/>
      <c r="O1473" s="482"/>
      <c r="P1473" s="14"/>
      <c r="Q1473" s="14"/>
      <c r="R1473" s="521"/>
      <c r="S1473" s="53"/>
      <c r="T1473" s="53"/>
      <c r="U1473" s="53"/>
      <c r="V1473" s="14"/>
      <c r="W1473" s="524" t="s">
        <v>20</v>
      </c>
      <c r="X1473" s="41" t="s">
        <v>21</v>
      </c>
      <c r="Y1473" s="86">
        <v>0.85</v>
      </c>
      <c r="Z1473" s="75"/>
      <c r="AA1473" s="213"/>
      <c r="AB1473" s="213"/>
      <c r="AC1473" s="45">
        <f>ROUND(ROUND(H1448*Q1472,0)*Y1473,0)</f>
        <v>891</v>
      </c>
      <c r="AD1473" s="79"/>
    </row>
    <row r="1474" ht="16.5" customHeight="1">
      <c r="A1474" s="29">
        <v>61.0</v>
      </c>
      <c r="B1474" s="29">
        <v>2735.0</v>
      </c>
      <c r="C1474" s="518" t="s">
        <v>9438</v>
      </c>
      <c r="D1474" s="389"/>
      <c r="E1474" s="389"/>
      <c r="F1474" s="527"/>
      <c r="G1474" s="527"/>
      <c r="H1474" s="527"/>
      <c r="I1474" s="532"/>
      <c r="J1474" s="94"/>
      <c r="K1474" s="140"/>
      <c r="L1474" s="140"/>
      <c r="M1474" s="8"/>
      <c r="N1474" s="535"/>
      <c r="O1474" s="14"/>
      <c r="P1474" s="83"/>
      <c r="Q1474" s="83"/>
      <c r="R1474" s="525"/>
      <c r="S1474" s="180"/>
      <c r="T1474" s="180"/>
      <c r="U1474" s="180"/>
      <c r="V1474" s="21"/>
      <c r="W1474" s="484"/>
      <c r="X1474" s="56"/>
      <c r="Y1474" s="526"/>
      <c r="Z1474" s="213" t="s">
        <v>30</v>
      </c>
      <c r="AA1474" s="74">
        <v>5.0</v>
      </c>
      <c r="AB1474" s="522" t="s">
        <v>31</v>
      </c>
      <c r="AC1474" s="45">
        <f>ROUND(ROUND(H1448*Q1472,0)*Y1473,0)-AA1474</f>
        <v>886</v>
      </c>
      <c r="AD1474" s="79"/>
    </row>
    <row r="1475" ht="16.5" customHeight="1">
      <c r="A1475" s="29">
        <v>61.0</v>
      </c>
      <c r="B1475" s="29">
        <v>2736.0</v>
      </c>
      <c r="C1475" s="518" t="s">
        <v>9439</v>
      </c>
      <c r="D1475" s="389"/>
      <c r="E1475" s="389"/>
      <c r="F1475" s="527"/>
      <c r="G1475" s="527"/>
      <c r="H1475" s="527"/>
      <c r="I1475" s="532"/>
      <c r="J1475" s="94"/>
      <c r="K1475" s="140"/>
      <c r="L1475" s="140"/>
      <c r="M1475" s="8"/>
      <c r="N1475" s="536"/>
      <c r="O1475" s="14"/>
      <c r="P1475" s="14"/>
      <c r="Q1475" s="14"/>
      <c r="R1475" s="102" t="s">
        <v>326</v>
      </c>
      <c r="S1475" s="487"/>
      <c r="T1475" s="487"/>
      <c r="U1475" s="41" t="s">
        <v>21</v>
      </c>
      <c r="V1475" s="60">
        <v>0.7</v>
      </c>
      <c r="W1475" s="37"/>
      <c r="X1475" s="7"/>
      <c r="Y1475" s="39"/>
      <c r="Z1475" s="213"/>
      <c r="AA1475" s="213"/>
      <c r="AB1475" s="213"/>
      <c r="AC1475" s="45">
        <f>ROUND(ROUND(H1448*Q1472,0)*V1475,0)</f>
        <v>734</v>
      </c>
      <c r="AD1475" s="79"/>
    </row>
    <row r="1476" ht="16.5" customHeight="1">
      <c r="A1476" s="29">
        <v>61.0</v>
      </c>
      <c r="B1476" s="29">
        <v>2737.0</v>
      </c>
      <c r="C1476" s="518" t="s">
        <v>9440</v>
      </c>
      <c r="D1476" s="389"/>
      <c r="E1476" s="389"/>
      <c r="F1476" s="527"/>
      <c r="G1476" s="527"/>
      <c r="H1476" s="527"/>
      <c r="I1476" s="532"/>
      <c r="J1476" s="94"/>
      <c r="K1476" s="140"/>
      <c r="L1476" s="140"/>
      <c r="M1476" s="8"/>
      <c r="N1476" s="536"/>
      <c r="O1476" s="14"/>
      <c r="P1476" s="14"/>
      <c r="Q1476" s="14"/>
      <c r="R1476" s="482"/>
      <c r="U1476" s="83"/>
      <c r="V1476" s="528"/>
      <c r="W1476" s="227"/>
      <c r="X1476" s="22"/>
      <c r="Y1476" s="109"/>
      <c r="Z1476" s="213" t="s">
        <v>30</v>
      </c>
      <c r="AA1476" s="74">
        <v>5.0</v>
      </c>
      <c r="AB1476" s="522" t="s">
        <v>31</v>
      </c>
      <c r="AC1476" s="45">
        <f>ROUND(ROUND(H1448*Q1472,0)*V1475,0)-AA1476</f>
        <v>729</v>
      </c>
      <c r="AD1476" s="79"/>
    </row>
    <row r="1477" ht="16.5" customHeight="1">
      <c r="A1477" s="29">
        <v>61.0</v>
      </c>
      <c r="B1477" s="29">
        <v>2738.0</v>
      </c>
      <c r="C1477" s="518" t="s">
        <v>9441</v>
      </c>
      <c r="D1477" s="389"/>
      <c r="E1477" s="389"/>
      <c r="F1477" s="527"/>
      <c r="G1477" s="527"/>
      <c r="H1477" s="527"/>
      <c r="I1477" s="532"/>
      <c r="J1477" s="94"/>
      <c r="K1477" s="140"/>
      <c r="L1477" s="140"/>
      <c r="M1477" s="8"/>
      <c r="N1477" s="254"/>
      <c r="O1477" s="83"/>
      <c r="P1477" s="83"/>
      <c r="R1477" s="482"/>
      <c r="U1477" s="99"/>
      <c r="V1477" s="529"/>
      <c r="W1477" s="524" t="s">
        <v>20</v>
      </c>
      <c r="X1477" s="41" t="s">
        <v>21</v>
      </c>
      <c r="Y1477" s="86">
        <v>0.85</v>
      </c>
      <c r="Z1477" s="75"/>
      <c r="AA1477" s="213"/>
      <c r="AB1477" s="213"/>
      <c r="AC1477" s="45">
        <f>ROUND(ROUND(ROUND(H1448*Q1472,0)*V1475,0)*Y1477,0)</f>
        <v>624</v>
      </c>
      <c r="AD1477" s="79"/>
    </row>
    <row r="1478" ht="16.5" customHeight="1">
      <c r="A1478" s="29">
        <v>61.0</v>
      </c>
      <c r="B1478" s="29">
        <v>2739.0</v>
      </c>
      <c r="C1478" s="518" t="s">
        <v>9442</v>
      </c>
      <c r="D1478" s="389"/>
      <c r="E1478" s="389"/>
      <c r="F1478" s="527"/>
      <c r="G1478" s="527"/>
      <c r="H1478" s="527"/>
      <c r="I1478" s="532"/>
      <c r="J1478" s="94"/>
      <c r="K1478" s="140"/>
      <c r="L1478" s="140"/>
      <c r="M1478" s="8"/>
      <c r="N1478" s="254"/>
      <c r="O1478" s="83"/>
      <c r="P1478" s="83"/>
      <c r="Q1478" s="83"/>
      <c r="R1478" s="530"/>
      <c r="S1478" s="531"/>
      <c r="T1478" s="24"/>
      <c r="U1478" s="24"/>
      <c r="V1478" s="26"/>
      <c r="W1478" s="484"/>
      <c r="X1478" s="56"/>
      <c r="Y1478" s="526"/>
      <c r="Z1478" s="213" t="s">
        <v>30</v>
      </c>
      <c r="AA1478" s="74">
        <v>5.0</v>
      </c>
      <c r="AB1478" s="522" t="s">
        <v>31</v>
      </c>
      <c r="AC1478" s="45">
        <f>ROUND(ROUND(ROUND(H1448*Q1472,0)*V1475,0)*Y1477,0)-AA1478</f>
        <v>619</v>
      </c>
      <c r="AD1478" s="79"/>
    </row>
    <row r="1479" ht="16.5" customHeight="1">
      <c r="A1479" s="29">
        <v>61.0</v>
      </c>
      <c r="B1479" s="29">
        <v>2740.0</v>
      </c>
      <c r="C1479" s="518" t="s">
        <v>9443</v>
      </c>
      <c r="D1479" s="389"/>
      <c r="E1479" s="389"/>
      <c r="F1479" s="527"/>
      <c r="G1479" s="527"/>
      <c r="H1479" s="527"/>
      <c r="I1479" s="532"/>
      <c r="J1479" s="94"/>
      <c r="K1479" s="140"/>
      <c r="L1479" s="140"/>
      <c r="M1479" s="8"/>
      <c r="N1479" s="536"/>
      <c r="O1479" s="83"/>
      <c r="P1479" s="528"/>
      <c r="Q1479" s="486"/>
      <c r="R1479" s="102" t="s">
        <v>329</v>
      </c>
      <c r="S1479" s="487"/>
      <c r="T1479" s="487"/>
      <c r="U1479" s="83" t="s">
        <v>21</v>
      </c>
      <c r="V1479" s="528">
        <v>0.85</v>
      </c>
      <c r="W1479" s="37"/>
      <c r="X1479" s="7"/>
      <c r="Y1479" s="39"/>
      <c r="Z1479" s="213"/>
      <c r="AA1479" s="213"/>
      <c r="AB1479" s="213"/>
      <c r="AC1479" s="45">
        <f>ROUND(ROUND(H1448*Q1472,0)*V1479,0)</f>
        <v>891</v>
      </c>
      <c r="AD1479" s="79"/>
    </row>
    <row r="1480" ht="16.5" customHeight="1">
      <c r="A1480" s="29">
        <v>61.0</v>
      </c>
      <c r="B1480" s="29">
        <v>2741.0</v>
      </c>
      <c r="C1480" s="518" t="s">
        <v>9444</v>
      </c>
      <c r="D1480" s="389"/>
      <c r="E1480" s="389"/>
      <c r="F1480" s="527"/>
      <c r="G1480" s="527"/>
      <c r="H1480" s="527"/>
      <c r="I1480" s="532"/>
      <c r="J1480" s="94"/>
      <c r="K1480" s="140"/>
      <c r="L1480" s="140"/>
      <c r="M1480" s="8"/>
      <c r="N1480" s="536"/>
      <c r="O1480" s="83"/>
      <c r="P1480" s="528"/>
      <c r="Q1480" s="528"/>
      <c r="R1480" s="482"/>
      <c r="U1480" s="83"/>
      <c r="V1480" s="528"/>
      <c r="W1480" s="227"/>
      <c r="X1480" s="22"/>
      <c r="Y1480" s="109"/>
      <c r="Z1480" s="213" t="s">
        <v>30</v>
      </c>
      <c r="AA1480" s="74">
        <v>5.0</v>
      </c>
      <c r="AB1480" s="522" t="s">
        <v>31</v>
      </c>
      <c r="AC1480" s="45">
        <f>ROUND(ROUND(H1448*Q1472,0)*V1479,0)-AA1480</f>
        <v>886</v>
      </c>
      <c r="AD1480" s="79"/>
    </row>
    <row r="1481" ht="16.5" customHeight="1">
      <c r="A1481" s="29">
        <v>61.0</v>
      </c>
      <c r="B1481" s="29">
        <v>2742.0</v>
      </c>
      <c r="C1481" s="518" t="s">
        <v>9445</v>
      </c>
      <c r="D1481" s="389"/>
      <c r="E1481" s="389"/>
      <c r="F1481" s="527"/>
      <c r="G1481" s="527"/>
      <c r="H1481" s="527"/>
      <c r="I1481" s="532"/>
      <c r="J1481" s="94"/>
      <c r="K1481" s="140"/>
      <c r="L1481" s="140"/>
      <c r="M1481" s="8"/>
      <c r="N1481" s="254"/>
      <c r="O1481" s="83"/>
      <c r="P1481" s="528"/>
      <c r="Q1481" s="528"/>
      <c r="R1481" s="482"/>
      <c r="U1481" s="99"/>
      <c r="V1481" s="529"/>
      <c r="W1481" s="524" t="s">
        <v>20</v>
      </c>
      <c r="X1481" s="41" t="s">
        <v>21</v>
      </c>
      <c r="Y1481" s="86">
        <v>0.85</v>
      </c>
      <c r="Z1481" s="75"/>
      <c r="AA1481" s="213"/>
      <c r="AB1481" s="213"/>
      <c r="AC1481" s="45">
        <f>ROUND(ROUND(ROUND(H1448*Q1472,0)*V1479,0)*Y1481,0)</f>
        <v>757</v>
      </c>
      <c r="AD1481" s="79"/>
    </row>
    <row r="1482" ht="16.5" customHeight="1">
      <c r="A1482" s="29">
        <v>61.0</v>
      </c>
      <c r="B1482" s="29">
        <v>2743.0</v>
      </c>
      <c r="C1482" s="518" t="s">
        <v>9446</v>
      </c>
      <c r="D1482" s="389"/>
      <c r="E1482" s="231"/>
      <c r="F1482" s="527"/>
      <c r="G1482" s="527"/>
      <c r="H1482" s="527"/>
      <c r="I1482" s="532"/>
      <c r="J1482" s="94"/>
      <c r="K1482" s="140"/>
      <c r="L1482" s="140"/>
      <c r="M1482" s="8"/>
      <c r="N1482" s="537"/>
      <c r="O1482" s="83"/>
      <c r="P1482" s="83"/>
      <c r="Q1482" s="83"/>
      <c r="R1482" s="484"/>
      <c r="S1482" s="232"/>
      <c r="T1482" s="232"/>
      <c r="U1482" s="24"/>
      <c r="V1482" s="26"/>
      <c r="W1482" s="484"/>
      <c r="X1482" s="56"/>
      <c r="Y1482" s="526"/>
      <c r="Z1482" s="213" t="s">
        <v>30</v>
      </c>
      <c r="AA1482" s="74">
        <v>5.0</v>
      </c>
      <c r="AB1482" s="522" t="s">
        <v>31</v>
      </c>
      <c r="AC1482" s="45">
        <f>ROUND(ROUND(ROUND(H1448*Q1472,0)*V1479,0)*Y1481,0)-AA1482</f>
        <v>752</v>
      </c>
      <c r="AD1482" s="79"/>
    </row>
    <row r="1483" ht="16.5" customHeight="1">
      <c r="A1483" s="29">
        <v>61.0</v>
      </c>
      <c r="B1483" s="29">
        <v>1641.0</v>
      </c>
      <c r="C1483" s="518" t="s">
        <v>9447</v>
      </c>
      <c r="D1483" s="389"/>
      <c r="E1483" s="231"/>
      <c r="F1483" s="102" t="s">
        <v>9448</v>
      </c>
      <c r="G1483" s="169"/>
      <c r="H1483" s="169"/>
      <c r="I1483" s="519"/>
      <c r="J1483" s="168"/>
      <c r="K1483" s="152"/>
      <c r="L1483" s="152"/>
      <c r="M1483" s="7"/>
      <c r="N1483" s="37"/>
      <c r="O1483" s="7"/>
      <c r="P1483" s="7"/>
      <c r="Q1483" s="7"/>
      <c r="R1483" s="520"/>
      <c r="S1483" s="38"/>
      <c r="T1483" s="38"/>
      <c r="U1483" s="6"/>
      <c r="V1483" s="7"/>
      <c r="W1483" s="37"/>
      <c r="X1483" s="7"/>
      <c r="Y1483" s="39"/>
      <c r="Z1483" s="213"/>
      <c r="AA1483" s="213"/>
      <c r="AB1483" s="213"/>
      <c r="AC1483" s="45">
        <f>ROUND(H1484,0)</f>
        <v>1755</v>
      </c>
      <c r="AD1483" s="79"/>
    </row>
    <row r="1484" ht="16.5" customHeight="1">
      <c r="A1484" s="29">
        <v>61.0</v>
      </c>
      <c r="B1484" s="29">
        <v>2750.0</v>
      </c>
      <c r="C1484" s="518" t="s">
        <v>9449</v>
      </c>
      <c r="D1484" s="389"/>
      <c r="E1484" s="231"/>
      <c r="F1484" s="482"/>
      <c r="G1484" s="174"/>
      <c r="H1484" s="50">
        <v>1755.0</v>
      </c>
      <c r="I1484" s="8" t="s">
        <v>9</v>
      </c>
      <c r="J1484" s="94"/>
      <c r="K1484" s="140"/>
      <c r="L1484" s="140"/>
      <c r="M1484" s="8"/>
      <c r="N1484" s="52"/>
      <c r="O1484" s="8"/>
      <c r="P1484" s="8"/>
      <c r="Q1484" s="8"/>
      <c r="R1484" s="521"/>
      <c r="S1484" s="53"/>
      <c r="T1484" s="53"/>
      <c r="U1484" s="14"/>
      <c r="V1484" s="8"/>
      <c r="W1484" s="52"/>
      <c r="X1484" s="8"/>
      <c r="Y1484" s="109"/>
      <c r="Z1484" s="213" t="s">
        <v>30</v>
      </c>
      <c r="AA1484" s="74">
        <v>5.0</v>
      </c>
      <c r="AB1484" s="522" t="s">
        <v>31</v>
      </c>
      <c r="AC1484" s="45">
        <f>ROUND(H1484,0)-AA1484</f>
        <v>1750</v>
      </c>
      <c r="AD1484" s="79"/>
    </row>
    <row r="1485" ht="16.5" customHeight="1">
      <c r="A1485" s="29">
        <v>61.0</v>
      </c>
      <c r="B1485" s="29">
        <v>2751.0</v>
      </c>
      <c r="C1485" s="518" t="s">
        <v>9450</v>
      </c>
      <c r="D1485" s="389"/>
      <c r="E1485" s="231"/>
      <c r="F1485" s="482"/>
      <c r="G1485" s="174"/>
      <c r="H1485" s="174"/>
      <c r="I1485" s="523"/>
      <c r="J1485" s="94"/>
      <c r="K1485" s="140"/>
      <c r="L1485" s="140"/>
      <c r="M1485" s="8"/>
      <c r="N1485" s="52"/>
      <c r="O1485" s="8"/>
      <c r="P1485" s="8"/>
      <c r="Q1485" s="8"/>
      <c r="R1485" s="521"/>
      <c r="S1485" s="53"/>
      <c r="T1485" s="53"/>
      <c r="U1485" s="14"/>
      <c r="V1485" s="54"/>
      <c r="W1485" s="524" t="s">
        <v>20</v>
      </c>
      <c r="X1485" s="41" t="s">
        <v>21</v>
      </c>
      <c r="Y1485" s="86">
        <v>0.85</v>
      </c>
      <c r="Z1485" s="75"/>
      <c r="AA1485" s="213"/>
      <c r="AB1485" s="213"/>
      <c r="AC1485" s="45">
        <f>ROUND(H1484*Y1485,0)</f>
        <v>1492</v>
      </c>
      <c r="AD1485" s="79"/>
    </row>
    <row r="1486" ht="16.5" customHeight="1">
      <c r="A1486" s="29">
        <v>61.0</v>
      </c>
      <c r="B1486" s="29">
        <v>2752.0</v>
      </c>
      <c r="C1486" s="518" t="s">
        <v>9451</v>
      </c>
      <c r="D1486" s="389"/>
      <c r="E1486" s="231"/>
      <c r="F1486" s="174"/>
      <c r="G1486" s="174"/>
      <c r="H1486" s="174"/>
      <c r="I1486" s="174"/>
      <c r="J1486" s="94"/>
      <c r="K1486" s="140"/>
      <c r="L1486" s="140"/>
      <c r="M1486" s="8"/>
      <c r="N1486" s="52"/>
      <c r="O1486" s="8"/>
      <c r="P1486" s="8"/>
      <c r="Q1486" s="8"/>
      <c r="R1486" s="525"/>
      <c r="S1486" s="180"/>
      <c r="T1486" s="180"/>
      <c r="U1486" s="21"/>
      <c r="V1486" s="109"/>
      <c r="W1486" s="484"/>
      <c r="X1486" s="56"/>
      <c r="Y1486" s="526"/>
      <c r="Z1486" s="213" t="s">
        <v>30</v>
      </c>
      <c r="AA1486" s="74">
        <v>5.0</v>
      </c>
      <c r="AB1486" s="522" t="s">
        <v>31</v>
      </c>
      <c r="AC1486" s="45">
        <f>ROUND(H1484*Y1485,0)-AA1486</f>
        <v>1487</v>
      </c>
      <c r="AD1486" s="79"/>
    </row>
    <row r="1487" ht="16.5" customHeight="1">
      <c r="A1487" s="29">
        <v>61.0</v>
      </c>
      <c r="B1487" s="29">
        <v>1642.0</v>
      </c>
      <c r="C1487" s="518" t="s">
        <v>9452</v>
      </c>
      <c r="D1487" s="231"/>
      <c r="E1487" s="231"/>
      <c r="F1487" s="527"/>
      <c r="G1487" s="527"/>
      <c r="H1487" s="14"/>
      <c r="I1487" s="14"/>
      <c r="J1487" s="94"/>
      <c r="K1487" s="140"/>
      <c r="L1487" s="140"/>
      <c r="M1487" s="8"/>
      <c r="N1487" s="52"/>
      <c r="O1487" s="8"/>
      <c r="P1487" s="8"/>
      <c r="Q1487" s="8"/>
      <c r="R1487" s="102" t="s">
        <v>326</v>
      </c>
      <c r="S1487" s="487"/>
      <c r="T1487" s="487"/>
      <c r="U1487" s="41" t="s">
        <v>21</v>
      </c>
      <c r="V1487" s="60">
        <v>0.7</v>
      </c>
      <c r="W1487" s="37"/>
      <c r="X1487" s="7"/>
      <c r="Y1487" s="39"/>
      <c r="Z1487" s="213"/>
      <c r="AA1487" s="213"/>
      <c r="AB1487" s="213"/>
      <c r="AC1487" s="45">
        <f>ROUND(H1484*V1487,0)</f>
        <v>1229</v>
      </c>
      <c r="AD1487" s="79"/>
    </row>
    <row r="1488" ht="16.5" customHeight="1">
      <c r="A1488" s="29">
        <v>61.0</v>
      </c>
      <c r="B1488" s="29">
        <v>2753.0</v>
      </c>
      <c r="C1488" s="518" t="s">
        <v>9453</v>
      </c>
      <c r="D1488" s="231"/>
      <c r="E1488" s="231"/>
      <c r="F1488" s="527"/>
      <c r="G1488" s="527"/>
      <c r="H1488" s="8"/>
      <c r="I1488" s="144"/>
      <c r="J1488" s="94"/>
      <c r="K1488" s="140"/>
      <c r="L1488" s="140"/>
      <c r="M1488" s="8"/>
      <c r="N1488" s="52"/>
      <c r="O1488" s="8"/>
      <c r="P1488" s="8"/>
      <c r="Q1488" s="8"/>
      <c r="R1488" s="482"/>
      <c r="U1488" s="83"/>
      <c r="V1488" s="528"/>
      <c r="W1488" s="227"/>
      <c r="X1488" s="22"/>
      <c r="Y1488" s="109"/>
      <c r="Z1488" s="213" t="s">
        <v>30</v>
      </c>
      <c r="AA1488" s="74">
        <v>5.0</v>
      </c>
      <c r="AB1488" s="522" t="s">
        <v>31</v>
      </c>
      <c r="AC1488" s="45">
        <f>ROUND(H1484*V1487,0)-AA1488</f>
        <v>1224</v>
      </c>
      <c r="AD1488" s="79"/>
    </row>
    <row r="1489" ht="16.5" customHeight="1">
      <c r="A1489" s="29">
        <v>61.0</v>
      </c>
      <c r="B1489" s="29">
        <v>2754.0</v>
      </c>
      <c r="C1489" s="518" t="s">
        <v>9454</v>
      </c>
      <c r="D1489" s="389"/>
      <c r="E1489" s="231"/>
      <c r="F1489" s="113"/>
      <c r="G1489" s="113"/>
      <c r="H1489" s="8"/>
      <c r="I1489" s="144"/>
      <c r="J1489" s="94"/>
      <c r="K1489" s="140"/>
      <c r="L1489" s="140"/>
      <c r="M1489" s="8"/>
      <c r="N1489" s="52"/>
      <c r="O1489" s="8"/>
      <c r="P1489" s="8"/>
      <c r="Q1489" s="8"/>
      <c r="R1489" s="482"/>
      <c r="U1489" s="99"/>
      <c r="V1489" s="529"/>
      <c r="W1489" s="524" t="s">
        <v>20</v>
      </c>
      <c r="X1489" s="41" t="s">
        <v>21</v>
      </c>
      <c r="Y1489" s="86">
        <v>0.85</v>
      </c>
      <c r="Z1489" s="75"/>
      <c r="AA1489" s="213"/>
      <c r="AB1489" s="213"/>
      <c r="AC1489" s="45">
        <f>ROUND(ROUND(H1484*V1487,0)*Y1489,0)</f>
        <v>1045</v>
      </c>
      <c r="AD1489" s="79"/>
    </row>
    <row r="1490" ht="16.5" customHeight="1">
      <c r="A1490" s="29">
        <v>61.0</v>
      </c>
      <c r="B1490" s="29">
        <v>2755.0</v>
      </c>
      <c r="C1490" s="518" t="s">
        <v>9455</v>
      </c>
      <c r="D1490" s="389"/>
      <c r="E1490" s="231"/>
      <c r="F1490" s="113"/>
      <c r="G1490" s="113"/>
      <c r="H1490" s="8"/>
      <c r="I1490" s="144"/>
      <c r="J1490" s="94"/>
      <c r="K1490" s="140"/>
      <c r="L1490" s="140"/>
      <c r="M1490" s="8"/>
      <c r="N1490" s="52"/>
      <c r="O1490" s="8"/>
      <c r="P1490" s="8"/>
      <c r="Q1490" s="8"/>
      <c r="R1490" s="530"/>
      <c r="S1490" s="531"/>
      <c r="T1490" s="24"/>
      <c r="U1490" s="24"/>
      <c r="V1490" s="26"/>
      <c r="W1490" s="484"/>
      <c r="X1490" s="56"/>
      <c r="Y1490" s="526"/>
      <c r="Z1490" s="213" t="s">
        <v>30</v>
      </c>
      <c r="AA1490" s="74">
        <v>5.0</v>
      </c>
      <c r="AB1490" s="522" t="s">
        <v>31</v>
      </c>
      <c r="AC1490" s="45">
        <f>ROUND(ROUND(H1484*V1487,0)*Y1489,0)-AA1490</f>
        <v>1040</v>
      </c>
      <c r="AD1490" s="79"/>
    </row>
    <row r="1491" ht="16.5" customHeight="1">
      <c r="A1491" s="29">
        <v>61.0</v>
      </c>
      <c r="B1491" s="29">
        <v>1643.0</v>
      </c>
      <c r="C1491" s="518" t="s">
        <v>9456</v>
      </c>
      <c r="D1491" s="389"/>
      <c r="E1491" s="231"/>
      <c r="F1491" s="113"/>
      <c r="G1491" s="113"/>
      <c r="H1491" s="8"/>
      <c r="I1491" s="144"/>
      <c r="J1491" s="94"/>
      <c r="K1491" s="140"/>
      <c r="L1491" s="140"/>
      <c r="M1491" s="8"/>
      <c r="N1491" s="52"/>
      <c r="O1491" s="8"/>
      <c r="P1491" s="8"/>
      <c r="Q1491" s="54"/>
      <c r="R1491" s="102" t="s">
        <v>329</v>
      </c>
      <c r="S1491" s="487"/>
      <c r="T1491" s="487"/>
      <c r="U1491" s="83" t="s">
        <v>21</v>
      </c>
      <c r="V1491" s="528">
        <v>0.85</v>
      </c>
      <c r="W1491" s="37"/>
      <c r="X1491" s="7"/>
      <c r="Y1491" s="39"/>
      <c r="Z1491" s="213"/>
      <c r="AA1491" s="213"/>
      <c r="AB1491" s="213"/>
      <c r="AC1491" s="45">
        <f>ROUND(H1484*V1491,0)</f>
        <v>1492</v>
      </c>
      <c r="AD1491" s="79"/>
    </row>
    <row r="1492" ht="16.5" customHeight="1">
      <c r="A1492" s="29">
        <v>61.0</v>
      </c>
      <c r="B1492" s="29">
        <v>2756.0</v>
      </c>
      <c r="C1492" s="518" t="s">
        <v>9457</v>
      </c>
      <c r="D1492" s="389"/>
      <c r="E1492" s="231"/>
      <c r="F1492" s="113"/>
      <c r="G1492" s="113"/>
      <c r="H1492" s="8"/>
      <c r="I1492" s="144"/>
      <c r="J1492" s="94"/>
      <c r="K1492" s="140"/>
      <c r="L1492" s="140"/>
      <c r="M1492" s="8"/>
      <c r="N1492" s="52"/>
      <c r="O1492" s="8"/>
      <c r="P1492" s="8"/>
      <c r="Q1492" s="8"/>
      <c r="R1492" s="482"/>
      <c r="U1492" s="83"/>
      <c r="V1492" s="528"/>
      <c r="W1492" s="227"/>
      <c r="X1492" s="22"/>
      <c r="Y1492" s="109"/>
      <c r="Z1492" s="213" t="s">
        <v>30</v>
      </c>
      <c r="AA1492" s="74">
        <v>5.0</v>
      </c>
      <c r="AB1492" s="522" t="s">
        <v>31</v>
      </c>
      <c r="AC1492" s="45">
        <f>ROUND(H1484*V1491,0)-AA1492</f>
        <v>1487</v>
      </c>
      <c r="AD1492" s="79"/>
    </row>
    <row r="1493" ht="16.5" customHeight="1">
      <c r="A1493" s="29">
        <v>61.0</v>
      </c>
      <c r="B1493" s="29">
        <v>2757.0</v>
      </c>
      <c r="C1493" s="518" t="s">
        <v>9458</v>
      </c>
      <c r="D1493" s="389"/>
      <c r="E1493" s="231"/>
      <c r="F1493" s="527"/>
      <c r="G1493" s="527"/>
      <c r="H1493" s="527"/>
      <c r="I1493" s="532"/>
      <c r="J1493" s="94"/>
      <c r="K1493" s="140"/>
      <c r="L1493" s="140"/>
      <c r="M1493" s="8"/>
      <c r="N1493" s="52"/>
      <c r="O1493" s="8"/>
      <c r="P1493" s="8"/>
      <c r="Q1493" s="8"/>
      <c r="R1493" s="482"/>
      <c r="U1493" s="99"/>
      <c r="V1493" s="529"/>
      <c r="W1493" s="524" t="s">
        <v>20</v>
      </c>
      <c r="X1493" s="41" t="s">
        <v>21</v>
      </c>
      <c r="Y1493" s="86">
        <v>0.85</v>
      </c>
      <c r="Z1493" s="75"/>
      <c r="AA1493" s="213"/>
      <c r="AB1493" s="213"/>
      <c r="AC1493" s="45">
        <f>ROUND(ROUND(H1484*V1491,0)*Y1493,0)</f>
        <v>1268</v>
      </c>
      <c r="AD1493" s="79"/>
    </row>
    <row r="1494" ht="16.5" customHeight="1">
      <c r="A1494" s="29">
        <v>61.0</v>
      </c>
      <c r="B1494" s="29">
        <v>2758.0</v>
      </c>
      <c r="C1494" s="518" t="s">
        <v>9459</v>
      </c>
      <c r="D1494" s="389"/>
      <c r="E1494" s="231"/>
      <c r="F1494" s="527"/>
      <c r="G1494" s="527"/>
      <c r="H1494" s="527"/>
      <c r="I1494" s="532"/>
      <c r="J1494" s="94"/>
      <c r="K1494" s="140"/>
      <c r="L1494" s="140"/>
      <c r="M1494" s="8"/>
      <c r="N1494" s="227"/>
      <c r="O1494" s="22"/>
      <c r="P1494" s="22"/>
      <c r="Q1494" s="22"/>
      <c r="R1494" s="484"/>
      <c r="S1494" s="232"/>
      <c r="T1494" s="232"/>
      <c r="U1494" s="24"/>
      <c r="V1494" s="26"/>
      <c r="W1494" s="484"/>
      <c r="X1494" s="56"/>
      <c r="Y1494" s="526"/>
      <c r="Z1494" s="213" t="s">
        <v>30</v>
      </c>
      <c r="AA1494" s="74">
        <v>5.0</v>
      </c>
      <c r="AB1494" s="522" t="s">
        <v>31</v>
      </c>
      <c r="AC1494" s="45">
        <f>ROUND(ROUND(H1484*V1491,0)*Y1493,0)-AA1494</f>
        <v>1263</v>
      </c>
      <c r="AD1494" s="79"/>
    </row>
    <row r="1495" ht="16.5" customHeight="1">
      <c r="A1495" s="29">
        <v>61.0</v>
      </c>
      <c r="B1495" s="29">
        <v>1644.0</v>
      </c>
      <c r="C1495" s="518" t="s">
        <v>9460</v>
      </c>
      <c r="D1495" s="389"/>
      <c r="E1495" s="389"/>
      <c r="F1495" s="527"/>
      <c r="G1495" s="527"/>
      <c r="H1495" s="527"/>
      <c r="I1495" s="532"/>
      <c r="J1495" s="94"/>
      <c r="K1495" s="140"/>
      <c r="L1495" s="140"/>
      <c r="M1495" s="8"/>
      <c r="N1495" s="206" t="s">
        <v>23</v>
      </c>
      <c r="O1495" s="102" t="s">
        <v>24</v>
      </c>
      <c r="P1495" s="533"/>
      <c r="Q1495" s="533"/>
      <c r="R1495" s="520"/>
      <c r="S1495" s="38"/>
      <c r="T1495" s="38"/>
      <c r="U1495" s="6"/>
      <c r="V1495" s="7"/>
      <c r="W1495" s="37"/>
      <c r="X1495" s="7"/>
      <c r="Y1495" s="39"/>
      <c r="Z1495" s="213"/>
      <c r="AA1495" s="213"/>
      <c r="AB1495" s="213"/>
      <c r="AC1495" s="45">
        <f>ROUND(H1484*Q1496,0)</f>
        <v>1229</v>
      </c>
      <c r="AD1495" s="79"/>
    </row>
    <row r="1496" ht="16.5" customHeight="1">
      <c r="A1496" s="29">
        <v>61.0</v>
      </c>
      <c r="B1496" s="29">
        <v>2759.0</v>
      </c>
      <c r="C1496" s="518" t="s">
        <v>9461</v>
      </c>
      <c r="D1496" s="389"/>
      <c r="E1496" s="389"/>
      <c r="F1496" s="527"/>
      <c r="G1496" s="527"/>
      <c r="H1496" s="527"/>
      <c r="I1496" s="532"/>
      <c r="J1496" s="94"/>
      <c r="K1496" s="140"/>
      <c r="L1496" s="140"/>
      <c r="M1496" s="8"/>
      <c r="N1496" s="481"/>
      <c r="O1496" s="482"/>
      <c r="P1496" s="83" t="s">
        <v>21</v>
      </c>
      <c r="Q1496" s="528">
        <v>0.7</v>
      </c>
      <c r="R1496" s="521"/>
      <c r="S1496" s="53"/>
      <c r="T1496" s="53"/>
      <c r="U1496" s="14"/>
      <c r="V1496" s="8"/>
      <c r="W1496" s="52"/>
      <c r="X1496" s="8"/>
      <c r="Y1496" s="109"/>
      <c r="Z1496" s="213" t="s">
        <v>30</v>
      </c>
      <c r="AA1496" s="74">
        <v>5.0</v>
      </c>
      <c r="AB1496" s="522" t="s">
        <v>31</v>
      </c>
      <c r="AC1496" s="45">
        <f>ROUND(H1484*Q1496,0)-AA1496</f>
        <v>1224</v>
      </c>
      <c r="AD1496" s="79"/>
    </row>
    <row r="1497" ht="16.5" customHeight="1">
      <c r="A1497" s="29">
        <v>61.0</v>
      </c>
      <c r="B1497" s="29">
        <v>2760.0</v>
      </c>
      <c r="C1497" s="518" t="s">
        <v>9462</v>
      </c>
      <c r="D1497" s="389"/>
      <c r="E1497" s="389"/>
      <c r="F1497" s="527"/>
      <c r="G1497" s="527"/>
      <c r="H1497" s="527"/>
      <c r="I1497" s="532"/>
      <c r="J1497" s="94"/>
      <c r="K1497" s="140"/>
      <c r="L1497" s="140"/>
      <c r="M1497" s="8"/>
      <c r="N1497" s="481"/>
      <c r="O1497" s="482"/>
      <c r="P1497" s="14"/>
      <c r="Q1497" s="14"/>
      <c r="R1497" s="521"/>
      <c r="S1497" s="53"/>
      <c r="T1497" s="53"/>
      <c r="U1497" s="14"/>
      <c r="V1497" s="54"/>
      <c r="W1497" s="524" t="s">
        <v>20</v>
      </c>
      <c r="X1497" s="41" t="s">
        <v>21</v>
      </c>
      <c r="Y1497" s="86">
        <v>0.85</v>
      </c>
      <c r="Z1497" s="75"/>
      <c r="AA1497" s="213"/>
      <c r="AB1497" s="213"/>
      <c r="AC1497" s="45">
        <f>ROUND(ROUND(H1484*Q1496,0)*Y1497,0)</f>
        <v>1045</v>
      </c>
      <c r="AD1497" s="79"/>
    </row>
    <row r="1498" ht="16.5" customHeight="1">
      <c r="A1498" s="29">
        <v>61.0</v>
      </c>
      <c r="B1498" s="29">
        <v>2761.0</v>
      </c>
      <c r="C1498" s="518" t="s">
        <v>9463</v>
      </c>
      <c r="D1498" s="389"/>
      <c r="E1498" s="389"/>
      <c r="F1498" s="527"/>
      <c r="G1498" s="527"/>
      <c r="H1498" s="527"/>
      <c r="I1498" s="532"/>
      <c r="J1498" s="94"/>
      <c r="K1498" s="140"/>
      <c r="L1498" s="140"/>
      <c r="M1498" s="8"/>
      <c r="N1498" s="535"/>
      <c r="O1498" s="14"/>
      <c r="P1498" s="83"/>
      <c r="Q1498" s="83"/>
      <c r="R1498" s="525"/>
      <c r="S1498" s="180"/>
      <c r="T1498" s="180"/>
      <c r="U1498" s="21"/>
      <c r="V1498" s="109"/>
      <c r="W1498" s="484"/>
      <c r="X1498" s="56"/>
      <c r="Y1498" s="526"/>
      <c r="Z1498" s="213" t="s">
        <v>30</v>
      </c>
      <c r="AA1498" s="74">
        <v>5.0</v>
      </c>
      <c r="AB1498" s="522" t="s">
        <v>31</v>
      </c>
      <c r="AC1498" s="45">
        <f>ROUND(ROUND(H1484*Q1496,0)*Y1497,0)-AA1498</f>
        <v>1040</v>
      </c>
      <c r="AD1498" s="79"/>
    </row>
    <row r="1499" ht="16.5" customHeight="1">
      <c r="A1499" s="29">
        <v>61.0</v>
      </c>
      <c r="B1499" s="29">
        <v>1645.0</v>
      </c>
      <c r="C1499" s="518" t="s">
        <v>9464</v>
      </c>
      <c r="D1499" s="389"/>
      <c r="E1499" s="389"/>
      <c r="F1499" s="527"/>
      <c r="G1499" s="527"/>
      <c r="H1499" s="527"/>
      <c r="I1499" s="532"/>
      <c r="J1499" s="94"/>
      <c r="K1499" s="140"/>
      <c r="L1499" s="140"/>
      <c r="M1499" s="8"/>
      <c r="N1499" s="536"/>
      <c r="O1499" s="14"/>
      <c r="P1499" s="14"/>
      <c r="Q1499" s="14"/>
      <c r="R1499" s="102" t="s">
        <v>326</v>
      </c>
      <c r="S1499" s="487"/>
      <c r="T1499" s="487"/>
      <c r="U1499" s="41" t="s">
        <v>21</v>
      </c>
      <c r="V1499" s="60">
        <v>0.7</v>
      </c>
      <c r="W1499" s="37"/>
      <c r="X1499" s="7"/>
      <c r="Y1499" s="39"/>
      <c r="Z1499" s="213"/>
      <c r="AA1499" s="213"/>
      <c r="AB1499" s="213"/>
      <c r="AC1499" s="45">
        <f>ROUND(ROUND(H1484*Q1496,0)*V1499,0)</f>
        <v>860</v>
      </c>
      <c r="AD1499" s="79"/>
    </row>
    <row r="1500" ht="16.5" customHeight="1">
      <c r="A1500" s="29">
        <v>61.0</v>
      </c>
      <c r="B1500" s="29">
        <v>2762.0</v>
      </c>
      <c r="C1500" s="518" t="s">
        <v>9465</v>
      </c>
      <c r="D1500" s="389"/>
      <c r="E1500" s="389"/>
      <c r="F1500" s="527"/>
      <c r="G1500" s="527"/>
      <c r="H1500" s="527"/>
      <c r="I1500" s="532"/>
      <c r="J1500" s="94"/>
      <c r="K1500" s="140"/>
      <c r="L1500" s="140"/>
      <c r="M1500" s="8"/>
      <c r="N1500" s="536"/>
      <c r="O1500" s="14"/>
      <c r="P1500" s="14"/>
      <c r="Q1500" s="14"/>
      <c r="R1500" s="482"/>
      <c r="U1500" s="83"/>
      <c r="V1500" s="528"/>
      <c r="W1500" s="227"/>
      <c r="X1500" s="22"/>
      <c r="Y1500" s="109"/>
      <c r="Z1500" s="213" t="s">
        <v>30</v>
      </c>
      <c r="AA1500" s="74">
        <v>5.0</v>
      </c>
      <c r="AB1500" s="522" t="s">
        <v>31</v>
      </c>
      <c r="AC1500" s="45">
        <f>ROUND(ROUND(H1484*Q1496,0)*V1499,0)-AA1500</f>
        <v>855</v>
      </c>
      <c r="AD1500" s="79"/>
    </row>
    <row r="1501" ht="16.5" customHeight="1">
      <c r="A1501" s="29">
        <v>61.0</v>
      </c>
      <c r="B1501" s="29">
        <v>2763.0</v>
      </c>
      <c r="C1501" s="518" t="s">
        <v>9466</v>
      </c>
      <c r="D1501" s="389"/>
      <c r="E1501" s="389"/>
      <c r="F1501" s="527"/>
      <c r="G1501" s="527"/>
      <c r="H1501" s="527"/>
      <c r="I1501" s="532"/>
      <c r="J1501" s="94"/>
      <c r="K1501" s="140"/>
      <c r="L1501" s="140"/>
      <c r="M1501" s="8"/>
      <c r="N1501" s="254"/>
      <c r="O1501" s="83"/>
      <c r="P1501" s="83"/>
      <c r="R1501" s="482"/>
      <c r="U1501" s="99"/>
      <c r="V1501" s="529"/>
      <c r="W1501" s="524" t="s">
        <v>20</v>
      </c>
      <c r="X1501" s="41" t="s">
        <v>21</v>
      </c>
      <c r="Y1501" s="86">
        <v>0.85</v>
      </c>
      <c r="Z1501" s="75"/>
      <c r="AA1501" s="213"/>
      <c r="AB1501" s="213"/>
      <c r="AC1501" s="45">
        <f>ROUND(ROUND(ROUND(H1484*Q1496,0)*V1499,0)*Y1501,0)</f>
        <v>731</v>
      </c>
      <c r="AD1501" s="79"/>
    </row>
    <row r="1502" ht="16.5" customHeight="1">
      <c r="A1502" s="29">
        <v>61.0</v>
      </c>
      <c r="B1502" s="29">
        <v>2764.0</v>
      </c>
      <c r="C1502" s="518" t="s">
        <v>9467</v>
      </c>
      <c r="D1502" s="389"/>
      <c r="E1502" s="389"/>
      <c r="F1502" s="527"/>
      <c r="G1502" s="527"/>
      <c r="H1502" s="527"/>
      <c r="I1502" s="532"/>
      <c r="J1502" s="94"/>
      <c r="K1502" s="140"/>
      <c r="L1502" s="140"/>
      <c r="M1502" s="8"/>
      <c r="N1502" s="254"/>
      <c r="O1502" s="83"/>
      <c r="P1502" s="83"/>
      <c r="Q1502" s="83"/>
      <c r="R1502" s="530"/>
      <c r="S1502" s="531"/>
      <c r="T1502" s="24"/>
      <c r="U1502" s="24"/>
      <c r="V1502" s="26"/>
      <c r="W1502" s="484"/>
      <c r="X1502" s="56"/>
      <c r="Y1502" s="526"/>
      <c r="Z1502" s="213" t="s">
        <v>30</v>
      </c>
      <c r="AA1502" s="74">
        <v>5.0</v>
      </c>
      <c r="AB1502" s="522" t="s">
        <v>31</v>
      </c>
      <c r="AC1502" s="45">
        <f>ROUND(ROUND(ROUND(H1484*Q1496,0)*V1499,0)*Y1501,0)-AA1502</f>
        <v>726</v>
      </c>
      <c r="AD1502" s="79"/>
    </row>
    <row r="1503" ht="16.5" customHeight="1">
      <c r="A1503" s="29">
        <v>61.0</v>
      </c>
      <c r="B1503" s="29">
        <v>1646.0</v>
      </c>
      <c r="C1503" s="518" t="s">
        <v>9468</v>
      </c>
      <c r="D1503" s="389"/>
      <c r="E1503" s="389"/>
      <c r="F1503" s="527"/>
      <c r="G1503" s="527"/>
      <c r="H1503" s="527"/>
      <c r="I1503" s="532"/>
      <c r="J1503" s="94"/>
      <c r="K1503" s="140"/>
      <c r="L1503" s="140"/>
      <c r="M1503" s="8"/>
      <c r="N1503" s="536"/>
      <c r="O1503" s="83"/>
      <c r="P1503" s="528"/>
      <c r="Q1503" s="486"/>
      <c r="R1503" s="102" t="s">
        <v>329</v>
      </c>
      <c r="S1503" s="487"/>
      <c r="T1503" s="487"/>
      <c r="U1503" s="83" t="s">
        <v>21</v>
      </c>
      <c r="V1503" s="528">
        <v>0.85</v>
      </c>
      <c r="W1503" s="37"/>
      <c r="X1503" s="7"/>
      <c r="Y1503" s="39"/>
      <c r="Z1503" s="213"/>
      <c r="AA1503" s="213"/>
      <c r="AB1503" s="213"/>
      <c r="AC1503" s="45">
        <f>ROUND(ROUND(H1484*Q1496,0)*V1503,0)</f>
        <v>1045</v>
      </c>
      <c r="AD1503" s="79"/>
    </row>
    <row r="1504" ht="16.5" customHeight="1">
      <c r="A1504" s="29">
        <v>61.0</v>
      </c>
      <c r="B1504" s="29">
        <v>2765.0</v>
      </c>
      <c r="C1504" s="518" t="s">
        <v>9469</v>
      </c>
      <c r="D1504" s="389"/>
      <c r="E1504" s="389"/>
      <c r="F1504" s="527"/>
      <c r="G1504" s="527"/>
      <c r="H1504" s="527"/>
      <c r="I1504" s="532"/>
      <c r="J1504" s="94"/>
      <c r="K1504" s="140"/>
      <c r="L1504" s="140"/>
      <c r="M1504" s="8"/>
      <c r="N1504" s="536"/>
      <c r="O1504" s="83"/>
      <c r="P1504" s="528"/>
      <c r="Q1504" s="528"/>
      <c r="R1504" s="482"/>
      <c r="U1504" s="83"/>
      <c r="V1504" s="528"/>
      <c r="W1504" s="227"/>
      <c r="X1504" s="22"/>
      <c r="Y1504" s="109"/>
      <c r="Z1504" s="213" t="s">
        <v>30</v>
      </c>
      <c r="AA1504" s="74">
        <v>5.0</v>
      </c>
      <c r="AB1504" s="522" t="s">
        <v>31</v>
      </c>
      <c r="AC1504" s="45">
        <f>ROUND(ROUND(H1484*Q1496,0)*V1503,0)-AA1504</f>
        <v>1040</v>
      </c>
      <c r="AD1504" s="79"/>
    </row>
    <row r="1505" ht="16.5" customHeight="1">
      <c r="A1505" s="29">
        <v>61.0</v>
      </c>
      <c r="B1505" s="29">
        <v>2766.0</v>
      </c>
      <c r="C1505" s="518" t="s">
        <v>9470</v>
      </c>
      <c r="D1505" s="389"/>
      <c r="E1505" s="389"/>
      <c r="F1505" s="527"/>
      <c r="G1505" s="527"/>
      <c r="H1505" s="527"/>
      <c r="I1505" s="532"/>
      <c r="J1505" s="94"/>
      <c r="K1505" s="140"/>
      <c r="L1505" s="140"/>
      <c r="M1505" s="8"/>
      <c r="N1505" s="254"/>
      <c r="O1505" s="83"/>
      <c r="P1505" s="528"/>
      <c r="Q1505" s="528"/>
      <c r="R1505" s="482"/>
      <c r="U1505" s="99"/>
      <c r="V1505" s="529"/>
      <c r="W1505" s="524" t="s">
        <v>20</v>
      </c>
      <c r="X1505" s="41" t="s">
        <v>21</v>
      </c>
      <c r="Y1505" s="86">
        <v>0.85</v>
      </c>
      <c r="Z1505" s="75"/>
      <c r="AA1505" s="213"/>
      <c r="AB1505" s="213"/>
      <c r="AC1505" s="45">
        <f>ROUND(ROUND(ROUND(H1484*Q1496,0)*V1503,0)*Y1505,0)</f>
        <v>888</v>
      </c>
      <c r="AD1505" s="79"/>
    </row>
    <row r="1506" ht="16.5" customHeight="1">
      <c r="A1506" s="29">
        <v>61.0</v>
      </c>
      <c r="B1506" s="29">
        <v>2767.0</v>
      </c>
      <c r="C1506" s="518" t="s">
        <v>9471</v>
      </c>
      <c r="D1506" s="389"/>
      <c r="E1506" s="389"/>
      <c r="F1506" s="527"/>
      <c r="G1506" s="527"/>
      <c r="H1506" s="527"/>
      <c r="I1506" s="532"/>
      <c r="J1506" s="94"/>
      <c r="K1506" s="140"/>
      <c r="L1506" s="140"/>
      <c r="M1506" s="8"/>
      <c r="N1506" s="536"/>
      <c r="O1506" s="83"/>
      <c r="P1506" s="83"/>
      <c r="Q1506" s="83"/>
      <c r="R1506" s="484"/>
      <c r="S1506" s="232"/>
      <c r="T1506" s="232"/>
      <c r="U1506" s="24"/>
      <c r="V1506" s="26"/>
      <c r="W1506" s="484"/>
      <c r="X1506" s="56"/>
      <c r="Y1506" s="526"/>
      <c r="Z1506" s="213" t="s">
        <v>30</v>
      </c>
      <c r="AA1506" s="74">
        <v>5.0</v>
      </c>
      <c r="AB1506" s="522" t="s">
        <v>31</v>
      </c>
      <c r="AC1506" s="45">
        <f>ROUND(ROUND(ROUND(H1484*Q1496,0)*V1503,0)*Y1505,0)-AA1506</f>
        <v>883</v>
      </c>
      <c r="AD1506" s="79"/>
    </row>
    <row r="1507" ht="16.5" customHeight="1">
      <c r="A1507" s="29">
        <v>61.0</v>
      </c>
      <c r="B1507" s="29">
        <v>2768.0</v>
      </c>
      <c r="C1507" s="518" t="s">
        <v>9472</v>
      </c>
      <c r="D1507" s="389"/>
      <c r="E1507" s="389"/>
      <c r="F1507" s="527"/>
      <c r="G1507" s="527"/>
      <c r="H1507" s="527"/>
      <c r="I1507" s="532"/>
      <c r="J1507" s="94"/>
      <c r="K1507" s="140"/>
      <c r="L1507" s="140"/>
      <c r="M1507" s="8"/>
      <c r="N1507" s="536"/>
      <c r="O1507" s="102" t="s">
        <v>27</v>
      </c>
      <c r="P1507" s="533"/>
      <c r="Q1507" s="533"/>
      <c r="R1507" s="520"/>
      <c r="S1507" s="38"/>
      <c r="T1507" s="38"/>
      <c r="U1507" s="38"/>
      <c r="V1507" s="6"/>
      <c r="W1507" s="37"/>
      <c r="X1507" s="7"/>
      <c r="Y1507" s="39"/>
      <c r="Z1507" s="213"/>
      <c r="AA1507" s="213"/>
      <c r="AB1507" s="213"/>
      <c r="AC1507" s="45">
        <f>ROUND(H1484*Q1508,0)</f>
        <v>878</v>
      </c>
      <c r="AD1507" s="79"/>
    </row>
    <row r="1508" ht="16.5" customHeight="1">
      <c r="A1508" s="29">
        <v>61.0</v>
      </c>
      <c r="B1508" s="29">
        <v>2769.0</v>
      </c>
      <c r="C1508" s="518" t="s">
        <v>9473</v>
      </c>
      <c r="D1508" s="389"/>
      <c r="E1508" s="389"/>
      <c r="F1508" s="527"/>
      <c r="G1508" s="527"/>
      <c r="H1508" s="527"/>
      <c r="I1508" s="532"/>
      <c r="J1508" s="94"/>
      <c r="K1508" s="140"/>
      <c r="L1508" s="140"/>
      <c r="M1508" s="8"/>
      <c r="N1508" s="535"/>
      <c r="O1508" s="482"/>
      <c r="P1508" s="83" t="s">
        <v>21</v>
      </c>
      <c r="Q1508" s="528">
        <v>0.5</v>
      </c>
      <c r="R1508" s="521"/>
      <c r="S1508" s="53"/>
      <c r="T1508" s="53"/>
      <c r="U1508" s="53"/>
      <c r="V1508" s="14"/>
      <c r="W1508" s="52"/>
      <c r="X1508" s="8"/>
      <c r="Y1508" s="109"/>
      <c r="Z1508" s="213" t="s">
        <v>30</v>
      </c>
      <c r="AA1508" s="74">
        <v>5.0</v>
      </c>
      <c r="AB1508" s="522" t="s">
        <v>31</v>
      </c>
      <c r="AC1508" s="45">
        <f>ROUND(H1484*Q1508,0)-AA1508</f>
        <v>873</v>
      </c>
      <c r="AD1508" s="79"/>
    </row>
    <row r="1509" ht="16.5" customHeight="1">
      <c r="A1509" s="29">
        <v>61.0</v>
      </c>
      <c r="B1509" s="29">
        <v>2770.0</v>
      </c>
      <c r="C1509" s="518" t="s">
        <v>9474</v>
      </c>
      <c r="D1509" s="389"/>
      <c r="E1509" s="389"/>
      <c r="F1509" s="527"/>
      <c r="G1509" s="527"/>
      <c r="H1509" s="527"/>
      <c r="I1509" s="532"/>
      <c r="J1509" s="94"/>
      <c r="K1509" s="140"/>
      <c r="L1509" s="140"/>
      <c r="M1509" s="8"/>
      <c r="N1509" s="535"/>
      <c r="O1509" s="482"/>
      <c r="P1509" s="14"/>
      <c r="Q1509" s="14"/>
      <c r="R1509" s="521"/>
      <c r="S1509" s="53"/>
      <c r="T1509" s="53"/>
      <c r="U1509" s="53"/>
      <c r="V1509" s="14"/>
      <c r="W1509" s="524" t="s">
        <v>20</v>
      </c>
      <c r="X1509" s="41" t="s">
        <v>21</v>
      </c>
      <c r="Y1509" s="86">
        <v>0.85</v>
      </c>
      <c r="Z1509" s="75"/>
      <c r="AA1509" s="213"/>
      <c r="AB1509" s="213"/>
      <c r="AC1509" s="45">
        <f>ROUND(ROUND(H1484*Q1508,0)*Y1509,0)</f>
        <v>746</v>
      </c>
      <c r="AD1509" s="79"/>
    </row>
    <row r="1510" ht="16.5" customHeight="1">
      <c r="A1510" s="29">
        <v>61.0</v>
      </c>
      <c r="B1510" s="29">
        <v>2771.0</v>
      </c>
      <c r="C1510" s="518" t="s">
        <v>9475</v>
      </c>
      <c r="D1510" s="389"/>
      <c r="E1510" s="389"/>
      <c r="F1510" s="527"/>
      <c r="G1510" s="527"/>
      <c r="H1510" s="527"/>
      <c r="I1510" s="532"/>
      <c r="J1510" s="94"/>
      <c r="K1510" s="140"/>
      <c r="L1510" s="140"/>
      <c r="M1510" s="8"/>
      <c r="N1510" s="535"/>
      <c r="O1510" s="14"/>
      <c r="P1510" s="83"/>
      <c r="Q1510" s="83"/>
      <c r="R1510" s="525"/>
      <c r="S1510" s="180"/>
      <c r="T1510" s="180"/>
      <c r="U1510" s="180"/>
      <c r="V1510" s="21"/>
      <c r="W1510" s="484"/>
      <c r="X1510" s="56"/>
      <c r="Y1510" s="526"/>
      <c r="Z1510" s="213" t="s">
        <v>30</v>
      </c>
      <c r="AA1510" s="74">
        <v>5.0</v>
      </c>
      <c r="AB1510" s="522" t="s">
        <v>31</v>
      </c>
      <c r="AC1510" s="45">
        <f>ROUND(ROUND(H1484*Q1508,0)*Y1509,0)-AA1510</f>
        <v>741</v>
      </c>
      <c r="AD1510" s="79"/>
    </row>
    <row r="1511" ht="16.5" customHeight="1">
      <c r="A1511" s="29">
        <v>61.0</v>
      </c>
      <c r="B1511" s="29">
        <v>2772.0</v>
      </c>
      <c r="C1511" s="518" t="s">
        <v>9476</v>
      </c>
      <c r="D1511" s="389"/>
      <c r="E1511" s="389"/>
      <c r="F1511" s="527"/>
      <c r="G1511" s="527"/>
      <c r="H1511" s="527"/>
      <c r="I1511" s="532"/>
      <c r="J1511" s="94"/>
      <c r="K1511" s="140"/>
      <c r="L1511" s="140"/>
      <c r="M1511" s="8"/>
      <c r="N1511" s="536"/>
      <c r="O1511" s="14"/>
      <c r="P1511" s="14"/>
      <c r="Q1511" s="14"/>
      <c r="R1511" s="102" t="s">
        <v>326</v>
      </c>
      <c r="S1511" s="487"/>
      <c r="T1511" s="487"/>
      <c r="U1511" s="41" t="s">
        <v>21</v>
      </c>
      <c r="V1511" s="60">
        <v>0.7</v>
      </c>
      <c r="W1511" s="37"/>
      <c r="X1511" s="7"/>
      <c r="Y1511" s="39"/>
      <c r="Z1511" s="213"/>
      <c r="AA1511" s="213"/>
      <c r="AB1511" s="213"/>
      <c r="AC1511" s="45">
        <f>ROUND(ROUND(H1484*Q1508,0)*V1511,0)</f>
        <v>615</v>
      </c>
      <c r="AD1511" s="79"/>
    </row>
    <row r="1512" ht="16.5" customHeight="1">
      <c r="A1512" s="29">
        <v>61.0</v>
      </c>
      <c r="B1512" s="29">
        <v>2773.0</v>
      </c>
      <c r="C1512" s="518" t="s">
        <v>9477</v>
      </c>
      <c r="D1512" s="389"/>
      <c r="E1512" s="389"/>
      <c r="F1512" s="527"/>
      <c r="G1512" s="527"/>
      <c r="H1512" s="527"/>
      <c r="I1512" s="532"/>
      <c r="J1512" s="94"/>
      <c r="K1512" s="140"/>
      <c r="L1512" s="140"/>
      <c r="M1512" s="8"/>
      <c r="N1512" s="536"/>
      <c r="O1512" s="14"/>
      <c r="P1512" s="14"/>
      <c r="Q1512" s="14"/>
      <c r="R1512" s="482"/>
      <c r="U1512" s="83"/>
      <c r="V1512" s="528"/>
      <c r="W1512" s="227"/>
      <c r="X1512" s="22"/>
      <c r="Y1512" s="109"/>
      <c r="Z1512" s="213" t="s">
        <v>30</v>
      </c>
      <c r="AA1512" s="74">
        <v>5.0</v>
      </c>
      <c r="AB1512" s="522" t="s">
        <v>31</v>
      </c>
      <c r="AC1512" s="45">
        <f>ROUND(ROUND(H1484*Q1508,0)*V1511,0)-AA1512</f>
        <v>610</v>
      </c>
      <c r="AD1512" s="79"/>
    </row>
    <row r="1513" ht="16.5" customHeight="1">
      <c r="A1513" s="29">
        <v>61.0</v>
      </c>
      <c r="B1513" s="29">
        <v>2774.0</v>
      </c>
      <c r="C1513" s="518" t="s">
        <v>9478</v>
      </c>
      <c r="D1513" s="389"/>
      <c r="E1513" s="389"/>
      <c r="F1513" s="527"/>
      <c r="G1513" s="527"/>
      <c r="H1513" s="527"/>
      <c r="I1513" s="532"/>
      <c r="J1513" s="94"/>
      <c r="K1513" s="140"/>
      <c r="L1513" s="140"/>
      <c r="M1513" s="8"/>
      <c r="N1513" s="254"/>
      <c r="O1513" s="83"/>
      <c r="P1513" s="83"/>
      <c r="R1513" s="482"/>
      <c r="U1513" s="99"/>
      <c r="V1513" s="529"/>
      <c r="W1513" s="524" t="s">
        <v>20</v>
      </c>
      <c r="X1513" s="41" t="s">
        <v>21</v>
      </c>
      <c r="Y1513" s="86">
        <v>0.85</v>
      </c>
      <c r="Z1513" s="75"/>
      <c r="AA1513" s="213"/>
      <c r="AB1513" s="213"/>
      <c r="AC1513" s="45">
        <f>ROUND(ROUND(ROUND(H1484*Q1508,0)*V1511,0)*Y1513,0)</f>
        <v>523</v>
      </c>
      <c r="AD1513" s="79"/>
    </row>
    <row r="1514" ht="16.5" customHeight="1">
      <c r="A1514" s="29">
        <v>61.0</v>
      </c>
      <c r="B1514" s="29">
        <v>2775.0</v>
      </c>
      <c r="C1514" s="518" t="s">
        <v>9479</v>
      </c>
      <c r="D1514" s="389"/>
      <c r="E1514" s="389"/>
      <c r="F1514" s="527"/>
      <c r="G1514" s="527"/>
      <c r="H1514" s="527"/>
      <c r="I1514" s="532"/>
      <c r="J1514" s="94"/>
      <c r="K1514" s="140"/>
      <c r="L1514" s="140"/>
      <c r="M1514" s="8"/>
      <c r="N1514" s="254"/>
      <c r="O1514" s="83"/>
      <c r="P1514" s="83"/>
      <c r="Q1514" s="83"/>
      <c r="R1514" s="530"/>
      <c r="S1514" s="531"/>
      <c r="T1514" s="24"/>
      <c r="U1514" s="24"/>
      <c r="V1514" s="26"/>
      <c r="W1514" s="484"/>
      <c r="X1514" s="56"/>
      <c r="Y1514" s="526"/>
      <c r="Z1514" s="213" t="s">
        <v>30</v>
      </c>
      <c r="AA1514" s="74">
        <v>5.0</v>
      </c>
      <c r="AB1514" s="522" t="s">
        <v>31</v>
      </c>
      <c r="AC1514" s="45">
        <f>ROUND(ROUND(ROUND(H1484*Q1508,0)*V1511,0)*Y1513,0)-AA1514</f>
        <v>518</v>
      </c>
      <c r="AD1514" s="79"/>
    </row>
    <row r="1515" ht="16.5" customHeight="1">
      <c r="A1515" s="29">
        <v>61.0</v>
      </c>
      <c r="B1515" s="29">
        <v>2776.0</v>
      </c>
      <c r="C1515" s="518" t="s">
        <v>9480</v>
      </c>
      <c r="D1515" s="389"/>
      <c r="E1515" s="389"/>
      <c r="F1515" s="527"/>
      <c r="G1515" s="527"/>
      <c r="H1515" s="527"/>
      <c r="I1515" s="532"/>
      <c r="J1515" s="94"/>
      <c r="K1515" s="140"/>
      <c r="L1515" s="140"/>
      <c r="M1515" s="8"/>
      <c r="N1515" s="536"/>
      <c r="O1515" s="83"/>
      <c r="P1515" s="528"/>
      <c r="Q1515" s="486"/>
      <c r="R1515" s="102" t="s">
        <v>329</v>
      </c>
      <c r="S1515" s="487"/>
      <c r="T1515" s="487"/>
      <c r="U1515" s="83" t="s">
        <v>21</v>
      </c>
      <c r="V1515" s="528">
        <v>0.85</v>
      </c>
      <c r="W1515" s="37"/>
      <c r="X1515" s="7"/>
      <c r="Y1515" s="39"/>
      <c r="Z1515" s="213"/>
      <c r="AA1515" s="213"/>
      <c r="AB1515" s="213"/>
      <c r="AC1515" s="45">
        <f>ROUND(ROUND(H1484*Q1508,0)*V1515,0)</f>
        <v>746</v>
      </c>
      <c r="AD1515" s="79"/>
    </row>
    <row r="1516" ht="16.5" customHeight="1">
      <c r="A1516" s="29">
        <v>61.0</v>
      </c>
      <c r="B1516" s="29">
        <v>2777.0</v>
      </c>
      <c r="C1516" s="518" t="s">
        <v>9481</v>
      </c>
      <c r="D1516" s="389"/>
      <c r="E1516" s="389"/>
      <c r="F1516" s="527"/>
      <c r="G1516" s="527"/>
      <c r="H1516" s="527"/>
      <c r="I1516" s="532"/>
      <c r="J1516" s="94"/>
      <c r="K1516" s="140"/>
      <c r="L1516" s="140"/>
      <c r="M1516" s="8"/>
      <c r="N1516" s="536"/>
      <c r="O1516" s="83"/>
      <c r="P1516" s="528"/>
      <c r="Q1516" s="528"/>
      <c r="R1516" s="482"/>
      <c r="U1516" s="83"/>
      <c r="V1516" s="528"/>
      <c r="W1516" s="227"/>
      <c r="X1516" s="22"/>
      <c r="Y1516" s="109"/>
      <c r="Z1516" s="213" t="s">
        <v>30</v>
      </c>
      <c r="AA1516" s="74">
        <v>5.0</v>
      </c>
      <c r="AB1516" s="522" t="s">
        <v>31</v>
      </c>
      <c r="AC1516" s="45">
        <f>ROUND(ROUND(H1484*Q1508,0)*V1515,0)-AA1516</f>
        <v>741</v>
      </c>
      <c r="AD1516" s="79"/>
    </row>
    <row r="1517" ht="16.5" customHeight="1">
      <c r="A1517" s="29">
        <v>61.0</v>
      </c>
      <c r="B1517" s="29">
        <v>2778.0</v>
      </c>
      <c r="C1517" s="518" t="s">
        <v>9482</v>
      </c>
      <c r="D1517" s="389"/>
      <c r="E1517" s="389"/>
      <c r="F1517" s="527"/>
      <c r="G1517" s="527"/>
      <c r="H1517" s="527"/>
      <c r="I1517" s="532"/>
      <c r="J1517" s="94"/>
      <c r="K1517" s="140"/>
      <c r="L1517" s="140"/>
      <c r="M1517" s="8"/>
      <c r="N1517" s="254"/>
      <c r="O1517" s="83"/>
      <c r="P1517" s="528"/>
      <c r="Q1517" s="528"/>
      <c r="R1517" s="482"/>
      <c r="U1517" s="99"/>
      <c r="V1517" s="529"/>
      <c r="W1517" s="524" t="s">
        <v>20</v>
      </c>
      <c r="X1517" s="41" t="s">
        <v>21</v>
      </c>
      <c r="Y1517" s="86">
        <v>0.85</v>
      </c>
      <c r="Z1517" s="75"/>
      <c r="AA1517" s="213"/>
      <c r="AB1517" s="213"/>
      <c r="AC1517" s="45">
        <f>ROUND(ROUND(ROUND(H1484*Q1508,0)*V1515,0)*Y1517,0)</f>
        <v>634</v>
      </c>
      <c r="AD1517" s="79"/>
    </row>
    <row r="1518" ht="16.5" customHeight="1">
      <c r="A1518" s="29">
        <v>61.0</v>
      </c>
      <c r="B1518" s="29">
        <v>2779.0</v>
      </c>
      <c r="C1518" s="518" t="s">
        <v>9483</v>
      </c>
      <c r="D1518" s="389"/>
      <c r="E1518" s="389"/>
      <c r="F1518" s="527"/>
      <c r="G1518" s="527"/>
      <c r="H1518" s="527"/>
      <c r="I1518" s="532"/>
      <c r="J1518" s="94"/>
      <c r="K1518" s="140"/>
      <c r="L1518" s="140"/>
      <c r="M1518" s="8"/>
      <c r="N1518" s="537"/>
      <c r="O1518" s="83"/>
      <c r="P1518" s="83"/>
      <c r="Q1518" s="83"/>
      <c r="R1518" s="484"/>
      <c r="S1518" s="232"/>
      <c r="T1518" s="232"/>
      <c r="U1518" s="24"/>
      <c r="V1518" s="26"/>
      <c r="W1518" s="484"/>
      <c r="X1518" s="56"/>
      <c r="Y1518" s="526"/>
      <c r="Z1518" s="213" t="s">
        <v>30</v>
      </c>
      <c r="AA1518" s="74">
        <v>5.0</v>
      </c>
      <c r="AB1518" s="522" t="s">
        <v>31</v>
      </c>
      <c r="AC1518" s="45">
        <f>ROUND(ROUND(ROUND(H1484*Q1508,0)*V1515,0)*Y1517,0)-AA1518</f>
        <v>629</v>
      </c>
      <c r="AD1518" s="79"/>
    </row>
    <row r="1519" ht="16.5" customHeight="1">
      <c r="A1519" s="29">
        <v>61.0</v>
      </c>
      <c r="B1519" s="29">
        <v>1651.0</v>
      </c>
      <c r="C1519" s="518" t="s">
        <v>9484</v>
      </c>
      <c r="D1519" s="389"/>
      <c r="E1519" s="231"/>
      <c r="F1519" s="102" t="s">
        <v>9485</v>
      </c>
      <c r="G1519" s="169"/>
      <c r="H1519" s="169"/>
      <c r="I1519" s="519"/>
      <c r="J1519" s="168"/>
      <c r="K1519" s="152"/>
      <c r="L1519" s="152"/>
      <c r="M1519" s="7"/>
      <c r="N1519" s="37"/>
      <c r="O1519" s="7"/>
      <c r="P1519" s="7"/>
      <c r="Q1519" s="7"/>
      <c r="R1519" s="520"/>
      <c r="S1519" s="38"/>
      <c r="T1519" s="38"/>
      <c r="U1519" s="6"/>
      <c r="V1519" s="7"/>
      <c r="W1519" s="37"/>
      <c r="X1519" s="7"/>
      <c r="Y1519" s="39"/>
      <c r="Z1519" s="213"/>
      <c r="AA1519" s="213"/>
      <c r="AB1519" s="213"/>
      <c r="AC1519" s="45">
        <f>ROUND(H1520,0)</f>
        <v>1509</v>
      </c>
      <c r="AD1519" s="79"/>
    </row>
    <row r="1520" ht="16.5" customHeight="1">
      <c r="A1520" s="29">
        <v>61.0</v>
      </c>
      <c r="B1520" s="29">
        <v>2780.0</v>
      </c>
      <c r="C1520" s="518" t="s">
        <v>9486</v>
      </c>
      <c r="D1520" s="389"/>
      <c r="E1520" s="231"/>
      <c r="F1520" s="482"/>
      <c r="G1520" s="174"/>
      <c r="H1520" s="50">
        <v>1509.0</v>
      </c>
      <c r="I1520" s="8" t="s">
        <v>9</v>
      </c>
      <c r="J1520" s="94"/>
      <c r="K1520" s="140"/>
      <c r="L1520" s="140"/>
      <c r="M1520" s="8"/>
      <c r="N1520" s="52"/>
      <c r="O1520" s="8"/>
      <c r="P1520" s="8"/>
      <c r="Q1520" s="8"/>
      <c r="R1520" s="521"/>
      <c r="S1520" s="53"/>
      <c r="T1520" s="53"/>
      <c r="U1520" s="14"/>
      <c r="V1520" s="8"/>
      <c r="W1520" s="52"/>
      <c r="X1520" s="8"/>
      <c r="Y1520" s="109"/>
      <c r="Z1520" s="213" t="s">
        <v>30</v>
      </c>
      <c r="AA1520" s="74">
        <v>5.0</v>
      </c>
      <c r="AB1520" s="522" t="s">
        <v>31</v>
      </c>
      <c r="AC1520" s="45">
        <f>ROUND(H1520,0)-AA1520</f>
        <v>1504</v>
      </c>
      <c r="AD1520" s="79"/>
    </row>
    <row r="1521" ht="16.5" customHeight="1">
      <c r="A1521" s="29">
        <v>61.0</v>
      </c>
      <c r="B1521" s="29">
        <v>2781.0</v>
      </c>
      <c r="C1521" s="518" t="s">
        <v>9487</v>
      </c>
      <c r="D1521" s="389"/>
      <c r="E1521" s="231"/>
      <c r="F1521" s="482"/>
      <c r="G1521" s="174"/>
      <c r="H1521" s="174"/>
      <c r="I1521" s="523"/>
      <c r="J1521" s="94"/>
      <c r="K1521" s="140"/>
      <c r="L1521" s="140"/>
      <c r="M1521" s="8"/>
      <c r="N1521" s="52"/>
      <c r="O1521" s="8"/>
      <c r="P1521" s="8"/>
      <c r="Q1521" s="8"/>
      <c r="R1521" s="521"/>
      <c r="S1521" s="53"/>
      <c r="T1521" s="53"/>
      <c r="U1521" s="14"/>
      <c r="V1521" s="54"/>
      <c r="W1521" s="524" t="s">
        <v>20</v>
      </c>
      <c r="X1521" s="41" t="s">
        <v>21</v>
      </c>
      <c r="Y1521" s="86">
        <v>0.85</v>
      </c>
      <c r="Z1521" s="75"/>
      <c r="AA1521" s="213"/>
      <c r="AB1521" s="213"/>
      <c r="AC1521" s="45">
        <f>ROUND(H1520*Y1521,0)</f>
        <v>1283</v>
      </c>
      <c r="AD1521" s="79"/>
    </row>
    <row r="1522" ht="16.5" customHeight="1">
      <c r="A1522" s="29">
        <v>61.0</v>
      </c>
      <c r="B1522" s="29">
        <v>2782.0</v>
      </c>
      <c r="C1522" s="518" t="s">
        <v>9488</v>
      </c>
      <c r="D1522" s="389"/>
      <c r="E1522" s="231"/>
      <c r="F1522" s="174"/>
      <c r="G1522" s="174"/>
      <c r="H1522" s="174"/>
      <c r="I1522" s="174"/>
      <c r="J1522" s="94"/>
      <c r="K1522" s="140"/>
      <c r="L1522" s="140"/>
      <c r="M1522" s="8"/>
      <c r="N1522" s="52"/>
      <c r="O1522" s="8"/>
      <c r="P1522" s="8"/>
      <c r="Q1522" s="8"/>
      <c r="R1522" s="525"/>
      <c r="S1522" s="180"/>
      <c r="T1522" s="180"/>
      <c r="U1522" s="21"/>
      <c r="V1522" s="109"/>
      <c r="W1522" s="484"/>
      <c r="X1522" s="56"/>
      <c r="Y1522" s="526"/>
      <c r="Z1522" s="213" t="s">
        <v>30</v>
      </c>
      <c r="AA1522" s="74">
        <v>5.0</v>
      </c>
      <c r="AB1522" s="522" t="s">
        <v>31</v>
      </c>
      <c r="AC1522" s="45">
        <f>ROUND(H1520*Y1521,0)-AA1522</f>
        <v>1278</v>
      </c>
      <c r="AD1522" s="79"/>
    </row>
    <row r="1523" ht="16.5" customHeight="1">
      <c r="A1523" s="29">
        <v>61.0</v>
      </c>
      <c r="B1523" s="29">
        <v>1652.0</v>
      </c>
      <c r="C1523" s="518" t="s">
        <v>9489</v>
      </c>
      <c r="D1523" s="231"/>
      <c r="E1523" s="231"/>
      <c r="F1523" s="527"/>
      <c r="G1523" s="527"/>
      <c r="H1523" s="14"/>
      <c r="I1523" s="14"/>
      <c r="J1523" s="94"/>
      <c r="K1523" s="140"/>
      <c r="L1523" s="140"/>
      <c r="M1523" s="8"/>
      <c r="N1523" s="52"/>
      <c r="O1523" s="8"/>
      <c r="P1523" s="8"/>
      <c r="Q1523" s="8"/>
      <c r="R1523" s="102" t="s">
        <v>326</v>
      </c>
      <c r="S1523" s="487"/>
      <c r="T1523" s="487"/>
      <c r="U1523" s="41" t="s">
        <v>21</v>
      </c>
      <c r="V1523" s="60">
        <v>0.7</v>
      </c>
      <c r="W1523" s="37"/>
      <c r="X1523" s="7"/>
      <c r="Y1523" s="39"/>
      <c r="Z1523" s="213"/>
      <c r="AA1523" s="213"/>
      <c r="AB1523" s="213"/>
      <c r="AC1523" s="45">
        <f>ROUND(H1520*V1523,0)</f>
        <v>1056</v>
      </c>
      <c r="AD1523" s="79"/>
    </row>
    <row r="1524" ht="16.5" customHeight="1">
      <c r="A1524" s="29">
        <v>61.0</v>
      </c>
      <c r="B1524" s="29">
        <v>2783.0</v>
      </c>
      <c r="C1524" s="518" t="s">
        <v>9490</v>
      </c>
      <c r="D1524" s="231"/>
      <c r="E1524" s="231"/>
      <c r="F1524" s="527"/>
      <c r="G1524" s="527"/>
      <c r="H1524" s="8"/>
      <c r="I1524" s="144"/>
      <c r="J1524" s="94"/>
      <c r="K1524" s="140"/>
      <c r="L1524" s="140"/>
      <c r="M1524" s="8"/>
      <c r="N1524" s="52"/>
      <c r="O1524" s="8"/>
      <c r="P1524" s="8"/>
      <c r="Q1524" s="8"/>
      <c r="R1524" s="482"/>
      <c r="U1524" s="83"/>
      <c r="V1524" s="528"/>
      <c r="W1524" s="227"/>
      <c r="X1524" s="22"/>
      <c r="Y1524" s="109"/>
      <c r="Z1524" s="213" t="s">
        <v>30</v>
      </c>
      <c r="AA1524" s="74">
        <v>5.0</v>
      </c>
      <c r="AB1524" s="522" t="s">
        <v>31</v>
      </c>
      <c r="AC1524" s="45">
        <f>ROUND(H1520*V1523,0)-AA1524</f>
        <v>1051</v>
      </c>
      <c r="AD1524" s="79"/>
    </row>
    <row r="1525" ht="16.5" customHeight="1">
      <c r="A1525" s="29">
        <v>61.0</v>
      </c>
      <c r="B1525" s="29">
        <v>2784.0</v>
      </c>
      <c r="C1525" s="518" t="s">
        <v>9491</v>
      </c>
      <c r="D1525" s="389"/>
      <c r="E1525" s="231"/>
      <c r="F1525" s="113"/>
      <c r="G1525" s="113"/>
      <c r="H1525" s="8"/>
      <c r="I1525" s="144"/>
      <c r="J1525" s="94"/>
      <c r="K1525" s="140"/>
      <c r="L1525" s="140"/>
      <c r="M1525" s="8"/>
      <c r="N1525" s="52"/>
      <c r="O1525" s="8"/>
      <c r="P1525" s="8"/>
      <c r="Q1525" s="8"/>
      <c r="R1525" s="482"/>
      <c r="U1525" s="99"/>
      <c r="V1525" s="529"/>
      <c r="W1525" s="524" t="s">
        <v>20</v>
      </c>
      <c r="X1525" s="41" t="s">
        <v>21</v>
      </c>
      <c r="Y1525" s="86">
        <v>0.85</v>
      </c>
      <c r="Z1525" s="75"/>
      <c r="AA1525" s="213"/>
      <c r="AB1525" s="213"/>
      <c r="AC1525" s="45">
        <f>ROUND(ROUND(H1520*V1523,0)*Y1525,0)</f>
        <v>898</v>
      </c>
      <c r="AD1525" s="79"/>
    </row>
    <row r="1526" ht="16.5" customHeight="1">
      <c r="A1526" s="29">
        <v>61.0</v>
      </c>
      <c r="B1526" s="29">
        <v>2785.0</v>
      </c>
      <c r="C1526" s="518" t="s">
        <v>9492</v>
      </c>
      <c r="D1526" s="389"/>
      <c r="E1526" s="231"/>
      <c r="F1526" s="113"/>
      <c r="G1526" s="113"/>
      <c r="H1526" s="8"/>
      <c r="I1526" s="144"/>
      <c r="J1526" s="94"/>
      <c r="K1526" s="140"/>
      <c r="L1526" s="140"/>
      <c r="M1526" s="8"/>
      <c r="N1526" s="52"/>
      <c r="O1526" s="8"/>
      <c r="P1526" s="8"/>
      <c r="Q1526" s="8"/>
      <c r="R1526" s="530"/>
      <c r="S1526" s="531"/>
      <c r="T1526" s="24"/>
      <c r="U1526" s="24"/>
      <c r="V1526" s="26"/>
      <c r="W1526" s="484"/>
      <c r="X1526" s="56"/>
      <c r="Y1526" s="526"/>
      <c r="Z1526" s="213" t="s">
        <v>30</v>
      </c>
      <c r="AA1526" s="74">
        <v>5.0</v>
      </c>
      <c r="AB1526" s="522" t="s">
        <v>31</v>
      </c>
      <c r="AC1526" s="45">
        <f>ROUND(ROUND(H1520*V1523,0)*Y1525,0)-AA1526</f>
        <v>893</v>
      </c>
      <c r="AD1526" s="79"/>
    </row>
    <row r="1527" ht="16.5" customHeight="1">
      <c r="A1527" s="29">
        <v>61.0</v>
      </c>
      <c r="B1527" s="29">
        <v>1653.0</v>
      </c>
      <c r="C1527" s="518" t="s">
        <v>9493</v>
      </c>
      <c r="D1527" s="389"/>
      <c r="E1527" s="231"/>
      <c r="F1527" s="113"/>
      <c r="G1527" s="113"/>
      <c r="H1527" s="8"/>
      <c r="I1527" s="144"/>
      <c r="J1527" s="94"/>
      <c r="K1527" s="140"/>
      <c r="L1527" s="140"/>
      <c r="M1527" s="8"/>
      <c r="N1527" s="52"/>
      <c r="O1527" s="8"/>
      <c r="P1527" s="8"/>
      <c r="Q1527" s="54"/>
      <c r="R1527" s="102" t="s">
        <v>329</v>
      </c>
      <c r="S1527" s="487"/>
      <c r="T1527" s="487"/>
      <c r="U1527" s="83" t="s">
        <v>21</v>
      </c>
      <c r="V1527" s="528">
        <v>0.85</v>
      </c>
      <c r="W1527" s="37"/>
      <c r="X1527" s="7"/>
      <c r="Y1527" s="39"/>
      <c r="Z1527" s="213"/>
      <c r="AA1527" s="213"/>
      <c r="AB1527" s="213"/>
      <c r="AC1527" s="45">
        <f>ROUND(H1520*V1527,0)</f>
        <v>1283</v>
      </c>
      <c r="AD1527" s="79"/>
    </row>
    <row r="1528" ht="16.5" customHeight="1">
      <c r="A1528" s="29">
        <v>61.0</v>
      </c>
      <c r="B1528" s="29">
        <v>2786.0</v>
      </c>
      <c r="C1528" s="518" t="s">
        <v>9494</v>
      </c>
      <c r="D1528" s="389"/>
      <c r="E1528" s="231"/>
      <c r="F1528" s="113"/>
      <c r="G1528" s="113"/>
      <c r="H1528" s="8"/>
      <c r="I1528" s="144"/>
      <c r="J1528" s="94"/>
      <c r="K1528" s="140"/>
      <c r="L1528" s="140"/>
      <c r="M1528" s="8"/>
      <c r="N1528" s="52"/>
      <c r="O1528" s="8"/>
      <c r="P1528" s="8"/>
      <c r="Q1528" s="8"/>
      <c r="R1528" s="482"/>
      <c r="U1528" s="83"/>
      <c r="V1528" s="528"/>
      <c r="W1528" s="227"/>
      <c r="X1528" s="22"/>
      <c r="Y1528" s="109"/>
      <c r="Z1528" s="213" t="s">
        <v>30</v>
      </c>
      <c r="AA1528" s="74">
        <v>5.0</v>
      </c>
      <c r="AB1528" s="522" t="s">
        <v>31</v>
      </c>
      <c r="AC1528" s="45">
        <f>ROUND(H1520*V1527,0)-AA1528</f>
        <v>1278</v>
      </c>
      <c r="AD1528" s="79"/>
    </row>
    <row r="1529" ht="16.5" customHeight="1">
      <c r="A1529" s="29">
        <v>61.0</v>
      </c>
      <c r="B1529" s="29">
        <v>2787.0</v>
      </c>
      <c r="C1529" s="518" t="s">
        <v>9495</v>
      </c>
      <c r="D1529" s="389"/>
      <c r="E1529" s="231"/>
      <c r="F1529" s="527"/>
      <c r="G1529" s="527"/>
      <c r="H1529" s="527"/>
      <c r="I1529" s="532"/>
      <c r="J1529" s="94"/>
      <c r="K1529" s="140"/>
      <c r="L1529" s="140"/>
      <c r="M1529" s="8"/>
      <c r="N1529" s="52"/>
      <c r="O1529" s="8"/>
      <c r="P1529" s="8"/>
      <c r="Q1529" s="8"/>
      <c r="R1529" s="482"/>
      <c r="U1529" s="99"/>
      <c r="V1529" s="529"/>
      <c r="W1529" s="524" t="s">
        <v>20</v>
      </c>
      <c r="X1529" s="41" t="s">
        <v>21</v>
      </c>
      <c r="Y1529" s="86">
        <v>0.85</v>
      </c>
      <c r="Z1529" s="75"/>
      <c r="AA1529" s="213"/>
      <c r="AB1529" s="213"/>
      <c r="AC1529" s="45">
        <f>ROUND(ROUND(H1520*V1527,0)*Y1529,0)</f>
        <v>1091</v>
      </c>
      <c r="AD1529" s="79"/>
    </row>
    <row r="1530" ht="16.5" customHeight="1">
      <c r="A1530" s="29">
        <v>61.0</v>
      </c>
      <c r="B1530" s="29">
        <v>2788.0</v>
      </c>
      <c r="C1530" s="518" t="s">
        <v>9496</v>
      </c>
      <c r="D1530" s="389"/>
      <c r="E1530" s="231"/>
      <c r="F1530" s="527"/>
      <c r="G1530" s="527"/>
      <c r="H1530" s="527"/>
      <c r="I1530" s="532"/>
      <c r="J1530" s="94"/>
      <c r="K1530" s="140"/>
      <c r="L1530" s="140"/>
      <c r="M1530" s="8"/>
      <c r="N1530" s="227"/>
      <c r="O1530" s="22"/>
      <c r="P1530" s="22"/>
      <c r="Q1530" s="22"/>
      <c r="R1530" s="484"/>
      <c r="S1530" s="232"/>
      <c r="T1530" s="232"/>
      <c r="U1530" s="24"/>
      <c r="V1530" s="26"/>
      <c r="W1530" s="484"/>
      <c r="X1530" s="56"/>
      <c r="Y1530" s="526"/>
      <c r="Z1530" s="213" t="s">
        <v>30</v>
      </c>
      <c r="AA1530" s="74">
        <v>5.0</v>
      </c>
      <c r="AB1530" s="522" t="s">
        <v>31</v>
      </c>
      <c r="AC1530" s="45">
        <f>ROUND(ROUND(H1520*V1527,0)*Y1529,0)-AA1530</f>
        <v>1086</v>
      </c>
      <c r="AD1530" s="79"/>
    </row>
    <row r="1531" ht="16.5" customHeight="1">
      <c r="A1531" s="29">
        <v>61.0</v>
      </c>
      <c r="B1531" s="29">
        <v>1654.0</v>
      </c>
      <c r="C1531" s="518" t="s">
        <v>9497</v>
      </c>
      <c r="D1531" s="389"/>
      <c r="E1531" s="389"/>
      <c r="F1531" s="527"/>
      <c r="G1531" s="527"/>
      <c r="H1531" s="527"/>
      <c r="I1531" s="532"/>
      <c r="J1531" s="94"/>
      <c r="K1531" s="140"/>
      <c r="L1531" s="140"/>
      <c r="M1531" s="8"/>
      <c r="N1531" s="206" t="s">
        <v>23</v>
      </c>
      <c r="O1531" s="102" t="s">
        <v>24</v>
      </c>
      <c r="P1531" s="533"/>
      <c r="Q1531" s="533"/>
      <c r="R1531" s="520"/>
      <c r="S1531" s="38"/>
      <c r="T1531" s="38"/>
      <c r="U1531" s="6"/>
      <c r="V1531" s="7"/>
      <c r="W1531" s="37"/>
      <c r="X1531" s="7"/>
      <c r="Y1531" s="39"/>
      <c r="Z1531" s="213"/>
      <c r="AA1531" s="213"/>
      <c r="AB1531" s="213"/>
      <c r="AC1531" s="45">
        <f>ROUND(H1520*Q1532,0)</f>
        <v>1056</v>
      </c>
      <c r="AD1531" s="79"/>
    </row>
    <row r="1532" ht="16.5" customHeight="1">
      <c r="A1532" s="29">
        <v>61.0</v>
      </c>
      <c r="B1532" s="29">
        <v>2789.0</v>
      </c>
      <c r="C1532" s="518" t="s">
        <v>9498</v>
      </c>
      <c r="D1532" s="389"/>
      <c r="E1532" s="389"/>
      <c r="F1532" s="527"/>
      <c r="G1532" s="527"/>
      <c r="H1532" s="527"/>
      <c r="I1532" s="532"/>
      <c r="J1532" s="94"/>
      <c r="K1532" s="140"/>
      <c r="L1532" s="140"/>
      <c r="M1532" s="8"/>
      <c r="N1532" s="481"/>
      <c r="O1532" s="482"/>
      <c r="P1532" s="83" t="s">
        <v>21</v>
      </c>
      <c r="Q1532" s="528">
        <v>0.7</v>
      </c>
      <c r="R1532" s="521"/>
      <c r="S1532" s="53"/>
      <c r="T1532" s="53"/>
      <c r="U1532" s="14"/>
      <c r="V1532" s="8"/>
      <c r="W1532" s="52"/>
      <c r="X1532" s="8"/>
      <c r="Y1532" s="109"/>
      <c r="Z1532" s="213" t="s">
        <v>30</v>
      </c>
      <c r="AA1532" s="74">
        <v>5.0</v>
      </c>
      <c r="AB1532" s="522" t="s">
        <v>31</v>
      </c>
      <c r="AC1532" s="45">
        <f>ROUND(H1520*Q1532,0)-AA1532</f>
        <v>1051</v>
      </c>
      <c r="AD1532" s="79"/>
    </row>
    <row r="1533" ht="16.5" customHeight="1">
      <c r="A1533" s="29">
        <v>61.0</v>
      </c>
      <c r="B1533" s="29">
        <v>2790.0</v>
      </c>
      <c r="C1533" s="518" t="s">
        <v>9499</v>
      </c>
      <c r="D1533" s="389"/>
      <c r="E1533" s="389"/>
      <c r="F1533" s="527"/>
      <c r="G1533" s="527"/>
      <c r="H1533" s="527"/>
      <c r="I1533" s="532"/>
      <c r="J1533" s="94"/>
      <c r="K1533" s="140"/>
      <c r="L1533" s="140"/>
      <c r="M1533" s="8"/>
      <c r="N1533" s="481"/>
      <c r="O1533" s="482"/>
      <c r="P1533" s="14"/>
      <c r="Q1533" s="14"/>
      <c r="R1533" s="521"/>
      <c r="S1533" s="53"/>
      <c r="T1533" s="53"/>
      <c r="U1533" s="14"/>
      <c r="V1533" s="54"/>
      <c r="W1533" s="524" t="s">
        <v>20</v>
      </c>
      <c r="X1533" s="41" t="s">
        <v>21</v>
      </c>
      <c r="Y1533" s="86">
        <v>0.85</v>
      </c>
      <c r="Z1533" s="75"/>
      <c r="AA1533" s="213"/>
      <c r="AB1533" s="213"/>
      <c r="AC1533" s="45">
        <f>ROUND(ROUND(H1520*Q1532,0)*Y1533,0)</f>
        <v>898</v>
      </c>
      <c r="AD1533" s="79"/>
    </row>
    <row r="1534" ht="16.5" customHeight="1">
      <c r="A1534" s="29">
        <v>61.0</v>
      </c>
      <c r="B1534" s="29">
        <v>2791.0</v>
      </c>
      <c r="C1534" s="518" t="s">
        <v>9500</v>
      </c>
      <c r="D1534" s="389"/>
      <c r="E1534" s="389"/>
      <c r="F1534" s="527"/>
      <c r="G1534" s="527"/>
      <c r="H1534" s="527"/>
      <c r="I1534" s="532"/>
      <c r="J1534" s="94"/>
      <c r="K1534" s="140"/>
      <c r="L1534" s="140"/>
      <c r="M1534" s="8"/>
      <c r="N1534" s="535"/>
      <c r="O1534" s="14"/>
      <c r="P1534" s="83"/>
      <c r="Q1534" s="83"/>
      <c r="R1534" s="525"/>
      <c r="S1534" s="180"/>
      <c r="T1534" s="180"/>
      <c r="U1534" s="21"/>
      <c r="V1534" s="109"/>
      <c r="W1534" s="484"/>
      <c r="X1534" s="56"/>
      <c r="Y1534" s="526"/>
      <c r="Z1534" s="213" t="s">
        <v>30</v>
      </c>
      <c r="AA1534" s="74">
        <v>5.0</v>
      </c>
      <c r="AB1534" s="522" t="s">
        <v>31</v>
      </c>
      <c r="AC1534" s="45">
        <f>ROUND(ROUND(H1520*Q1532,0)*Y1533,0)-AA1534</f>
        <v>893</v>
      </c>
      <c r="AD1534" s="79"/>
    </row>
    <row r="1535" ht="16.5" customHeight="1">
      <c r="A1535" s="29">
        <v>61.0</v>
      </c>
      <c r="B1535" s="29">
        <v>1655.0</v>
      </c>
      <c r="C1535" s="518" t="s">
        <v>9501</v>
      </c>
      <c r="D1535" s="389"/>
      <c r="E1535" s="389"/>
      <c r="F1535" s="527"/>
      <c r="G1535" s="527"/>
      <c r="H1535" s="527"/>
      <c r="I1535" s="532"/>
      <c r="J1535" s="94"/>
      <c r="K1535" s="140"/>
      <c r="L1535" s="140"/>
      <c r="M1535" s="8"/>
      <c r="N1535" s="536"/>
      <c r="O1535" s="14"/>
      <c r="P1535" s="14"/>
      <c r="Q1535" s="14"/>
      <c r="R1535" s="102" t="s">
        <v>326</v>
      </c>
      <c r="S1535" s="487"/>
      <c r="T1535" s="487"/>
      <c r="U1535" s="41" t="s">
        <v>21</v>
      </c>
      <c r="V1535" s="60">
        <v>0.7</v>
      </c>
      <c r="W1535" s="37"/>
      <c r="X1535" s="7"/>
      <c r="Y1535" s="39"/>
      <c r="Z1535" s="213"/>
      <c r="AA1535" s="213"/>
      <c r="AB1535" s="213"/>
      <c r="AC1535" s="45">
        <f>ROUND(ROUND(H1520*Q1532,0)*V1535,0)</f>
        <v>739</v>
      </c>
      <c r="AD1535" s="79"/>
    </row>
    <row r="1536" ht="16.5" customHeight="1">
      <c r="A1536" s="29">
        <v>61.0</v>
      </c>
      <c r="B1536" s="29">
        <v>2792.0</v>
      </c>
      <c r="C1536" s="518" t="s">
        <v>9502</v>
      </c>
      <c r="D1536" s="389"/>
      <c r="E1536" s="389"/>
      <c r="F1536" s="527"/>
      <c r="G1536" s="527"/>
      <c r="H1536" s="527"/>
      <c r="I1536" s="532"/>
      <c r="J1536" s="94"/>
      <c r="K1536" s="140"/>
      <c r="L1536" s="140"/>
      <c r="M1536" s="8"/>
      <c r="N1536" s="536"/>
      <c r="O1536" s="14"/>
      <c r="P1536" s="14"/>
      <c r="Q1536" s="14"/>
      <c r="R1536" s="482"/>
      <c r="U1536" s="83"/>
      <c r="V1536" s="528"/>
      <c r="W1536" s="227"/>
      <c r="X1536" s="22"/>
      <c r="Y1536" s="109"/>
      <c r="Z1536" s="213" t="s">
        <v>30</v>
      </c>
      <c r="AA1536" s="74">
        <v>5.0</v>
      </c>
      <c r="AB1536" s="522" t="s">
        <v>31</v>
      </c>
      <c r="AC1536" s="45">
        <f>ROUND(ROUND(H1520*Q1532,0)*V1535,0)-AA1536</f>
        <v>734</v>
      </c>
      <c r="AD1536" s="79"/>
    </row>
    <row r="1537" ht="16.5" customHeight="1">
      <c r="A1537" s="29">
        <v>61.0</v>
      </c>
      <c r="B1537" s="29">
        <v>2793.0</v>
      </c>
      <c r="C1537" s="518" t="s">
        <v>9503</v>
      </c>
      <c r="D1537" s="389"/>
      <c r="E1537" s="389"/>
      <c r="F1537" s="527"/>
      <c r="G1537" s="527"/>
      <c r="H1537" s="527"/>
      <c r="I1537" s="532"/>
      <c r="J1537" s="94"/>
      <c r="K1537" s="140"/>
      <c r="L1537" s="140"/>
      <c r="M1537" s="8"/>
      <c r="N1537" s="254"/>
      <c r="O1537" s="83"/>
      <c r="P1537" s="83"/>
      <c r="R1537" s="482"/>
      <c r="U1537" s="99"/>
      <c r="V1537" s="529"/>
      <c r="W1537" s="524" t="s">
        <v>20</v>
      </c>
      <c r="X1537" s="41" t="s">
        <v>21</v>
      </c>
      <c r="Y1537" s="86">
        <v>0.85</v>
      </c>
      <c r="Z1537" s="75"/>
      <c r="AA1537" s="213"/>
      <c r="AB1537" s="213"/>
      <c r="AC1537" s="45">
        <f>ROUND(ROUND(ROUND(H1520*Q1532,0)*V1535,0)*Y1537,0)</f>
        <v>628</v>
      </c>
      <c r="AD1537" s="79"/>
    </row>
    <row r="1538" ht="16.5" customHeight="1">
      <c r="A1538" s="29">
        <v>61.0</v>
      </c>
      <c r="B1538" s="29">
        <v>2794.0</v>
      </c>
      <c r="C1538" s="518" t="s">
        <v>9504</v>
      </c>
      <c r="D1538" s="389"/>
      <c r="E1538" s="389"/>
      <c r="F1538" s="527"/>
      <c r="G1538" s="527"/>
      <c r="H1538" s="527"/>
      <c r="I1538" s="532"/>
      <c r="J1538" s="94"/>
      <c r="K1538" s="140"/>
      <c r="L1538" s="140"/>
      <c r="M1538" s="8"/>
      <c r="N1538" s="254"/>
      <c r="O1538" s="83"/>
      <c r="P1538" s="83"/>
      <c r="Q1538" s="83"/>
      <c r="R1538" s="530"/>
      <c r="S1538" s="531"/>
      <c r="T1538" s="24"/>
      <c r="U1538" s="24"/>
      <c r="V1538" s="26"/>
      <c r="W1538" s="484"/>
      <c r="X1538" s="56"/>
      <c r="Y1538" s="526"/>
      <c r="Z1538" s="213" t="s">
        <v>30</v>
      </c>
      <c r="AA1538" s="74">
        <v>5.0</v>
      </c>
      <c r="AB1538" s="522" t="s">
        <v>31</v>
      </c>
      <c r="AC1538" s="45">
        <f>ROUND(ROUND(ROUND(H1520*Q1532,0)*V1535,0)*Y1537,0)-AA1538</f>
        <v>623</v>
      </c>
      <c r="AD1538" s="79"/>
    </row>
    <row r="1539" ht="16.5" customHeight="1">
      <c r="A1539" s="29">
        <v>61.0</v>
      </c>
      <c r="B1539" s="29">
        <v>1656.0</v>
      </c>
      <c r="C1539" s="518" t="s">
        <v>9505</v>
      </c>
      <c r="D1539" s="389"/>
      <c r="E1539" s="389"/>
      <c r="F1539" s="527"/>
      <c r="G1539" s="527"/>
      <c r="H1539" s="527"/>
      <c r="I1539" s="532"/>
      <c r="J1539" s="94"/>
      <c r="K1539" s="140"/>
      <c r="L1539" s="140"/>
      <c r="M1539" s="8"/>
      <c r="N1539" s="536"/>
      <c r="O1539" s="83"/>
      <c r="P1539" s="528"/>
      <c r="Q1539" s="486"/>
      <c r="R1539" s="102" t="s">
        <v>329</v>
      </c>
      <c r="S1539" s="487"/>
      <c r="T1539" s="487"/>
      <c r="U1539" s="83" t="s">
        <v>21</v>
      </c>
      <c r="V1539" s="528">
        <v>0.85</v>
      </c>
      <c r="W1539" s="37"/>
      <c r="X1539" s="7"/>
      <c r="Y1539" s="39"/>
      <c r="Z1539" s="213"/>
      <c r="AA1539" s="213"/>
      <c r="AB1539" s="213"/>
      <c r="AC1539" s="45">
        <f>ROUND(ROUND(H1520*Q1532,0)*V1539,0)</f>
        <v>898</v>
      </c>
      <c r="AD1539" s="79"/>
    </row>
    <row r="1540" ht="16.5" customHeight="1">
      <c r="A1540" s="29">
        <v>61.0</v>
      </c>
      <c r="B1540" s="29">
        <v>2795.0</v>
      </c>
      <c r="C1540" s="518" t="s">
        <v>9506</v>
      </c>
      <c r="D1540" s="389"/>
      <c r="E1540" s="389"/>
      <c r="F1540" s="527"/>
      <c r="G1540" s="527"/>
      <c r="H1540" s="527"/>
      <c r="I1540" s="532"/>
      <c r="J1540" s="94"/>
      <c r="K1540" s="140"/>
      <c r="L1540" s="140"/>
      <c r="M1540" s="8"/>
      <c r="N1540" s="536"/>
      <c r="O1540" s="83"/>
      <c r="P1540" s="528"/>
      <c r="Q1540" s="528"/>
      <c r="R1540" s="482"/>
      <c r="U1540" s="83"/>
      <c r="V1540" s="528"/>
      <c r="W1540" s="227"/>
      <c r="X1540" s="22"/>
      <c r="Y1540" s="109"/>
      <c r="Z1540" s="213" t="s">
        <v>30</v>
      </c>
      <c r="AA1540" s="74">
        <v>5.0</v>
      </c>
      <c r="AB1540" s="522" t="s">
        <v>31</v>
      </c>
      <c r="AC1540" s="45">
        <f>ROUND(ROUND(H1520*Q1532,0)*V1539,0)-AA1540</f>
        <v>893</v>
      </c>
      <c r="AD1540" s="79"/>
    </row>
    <row r="1541" ht="16.5" customHeight="1">
      <c r="A1541" s="29">
        <v>61.0</v>
      </c>
      <c r="B1541" s="29">
        <v>2796.0</v>
      </c>
      <c r="C1541" s="518" t="s">
        <v>9507</v>
      </c>
      <c r="D1541" s="389"/>
      <c r="E1541" s="389"/>
      <c r="F1541" s="527"/>
      <c r="G1541" s="527"/>
      <c r="H1541" s="527"/>
      <c r="I1541" s="532"/>
      <c r="J1541" s="94"/>
      <c r="K1541" s="140"/>
      <c r="L1541" s="140"/>
      <c r="M1541" s="8"/>
      <c r="N1541" s="254"/>
      <c r="O1541" s="83"/>
      <c r="P1541" s="528"/>
      <c r="Q1541" s="528"/>
      <c r="R1541" s="482"/>
      <c r="U1541" s="99"/>
      <c r="V1541" s="529"/>
      <c r="W1541" s="524" t="s">
        <v>20</v>
      </c>
      <c r="X1541" s="41" t="s">
        <v>21</v>
      </c>
      <c r="Y1541" s="86">
        <v>0.85</v>
      </c>
      <c r="Z1541" s="75"/>
      <c r="AA1541" s="213"/>
      <c r="AB1541" s="213"/>
      <c r="AC1541" s="45">
        <f>ROUND(ROUND(ROUND(H1520*Q1532,0)*V1539,0)*Y1541,0)</f>
        <v>763</v>
      </c>
      <c r="AD1541" s="79"/>
    </row>
    <row r="1542" ht="16.5" customHeight="1">
      <c r="A1542" s="29">
        <v>61.0</v>
      </c>
      <c r="B1542" s="29">
        <v>2797.0</v>
      </c>
      <c r="C1542" s="518" t="s">
        <v>9508</v>
      </c>
      <c r="D1542" s="389"/>
      <c r="E1542" s="389"/>
      <c r="F1542" s="527"/>
      <c r="G1542" s="527"/>
      <c r="H1542" s="527"/>
      <c r="I1542" s="532"/>
      <c r="J1542" s="94"/>
      <c r="K1542" s="140"/>
      <c r="L1542" s="140"/>
      <c r="M1542" s="8"/>
      <c r="N1542" s="536"/>
      <c r="O1542" s="55"/>
      <c r="P1542" s="56"/>
      <c r="Q1542" s="141"/>
      <c r="R1542" s="484"/>
      <c r="S1542" s="232"/>
      <c r="T1542" s="232"/>
      <c r="U1542" s="24"/>
      <c r="V1542" s="26"/>
      <c r="W1542" s="484"/>
      <c r="X1542" s="56"/>
      <c r="Y1542" s="526"/>
      <c r="Z1542" s="213" t="s">
        <v>30</v>
      </c>
      <c r="AA1542" s="74">
        <v>5.0</v>
      </c>
      <c r="AB1542" s="522" t="s">
        <v>31</v>
      </c>
      <c r="AC1542" s="45">
        <f>ROUND(ROUND(ROUND(H1520*Q1532,0)*V1539,0)*Y1541,0)-AA1542</f>
        <v>758</v>
      </c>
      <c r="AD1542" s="79"/>
    </row>
    <row r="1543" ht="16.5" customHeight="1">
      <c r="A1543" s="29">
        <v>61.0</v>
      </c>
      <c r="B1543" s="29">
        <v>2798.0</v>
      </c>
      <c r="C1543" s="518" t="s">
        <v>9509</v>
      </c>
      <c r="D1543" s="389"/>
      <c r="E1543" s="389"/>
      <c r="F1543" s="527"/>
      <c r="G1543" s="527"/>
      <c r="H1543" s="527"/>
      <c r="I1543" s="532"/>
      <c r="J1543" s="94"/>
      <c r="K1543" s="140"/>
      <c r="L1543" s="140"/>
      <c r="M1543" s="8"/>
      <c r="N1543" s="536"/>
      <c r="O1543" s="102" t="s">
        <v>27</v>
      </c>
      <c r="P1543" s="533"/>
      <c r="Q1543" s="533"/>
      <c r="R1543" s="520"/>
      <c r="S1543" s="38"/>
      <c r="T1543" s="99"/>
      <c r="U1543" s="38"/>
      <c r="V1543" s="6"/>
      <c r="W1543" s="37"/>
      <c r="X1543" s="7"/>
      <c r="Y1543" s="39"/>
      <c r="Z1543" s="213"/>
      <c r="AA1543" s="213"/>
      <c r="AB1543" s="213"/>
      <c r="AC1543" s="45">
        <f>ROUND(H1520*Q1544,0)</f>
        <v>755</v>
      </c>
      <c r="AD1543" s="79"/>
    </row>
    <row r="1544" ht="16.5" customHeight="1">
      <c r="A1544" s="29">
        <v>61.0</v>
      </c>
      <c r="B1544" s="29">
        <v>2799.0</v>
      </c>
      <c r="C1544" s="518" t="s">
        <v>9510</v>
      </c>
      <c r="D1544" s="389"/>
      <c r="E1544" s="389"/>
      <c r="F1544" s="527"/>
      <c r="G1544" s="527"/>
      <c r="H1544" s="527"/>
      <c r="I1544" s="532"/>
      <c r="J1544" s="94"/>
      <c r="K1544" s="140"/>
      <c r="L1544" s="140"/>
      <c r="M1544" s="8"/>
      <c r="N1544" s="535"/>
      <c r="O1544" s="482"/>
      <c r="P1544" s="83" t="s">
        <v>21</v>
      </c>
      <c r="Q1544" s="528">
        <v>0.5</v>
      </c>
      <c r="R1544" s="521"/>
      <c r="S1544" s="53"/>
      <c r="T1544" s="99"/>
      <c r="U1544" s="53"/>
      <c r="V1544" s="14"/>
      <c r="W1544" s="52"/>
      <c r="X1544" s="8"/>
      <c r="Y1544" s="109"/>
      <c r="Z1544" s="213" t="s">
        <v>30</v>
      </c>
      <c r="AA1544" s="74">
        <v>5.0</v>
      </c>
      <c r="AB1544" s="522" t="s">
        <v>31</v>
      </c>
      <c r="AC1544" s="45">
        <f>ROUND(H1520*Q1544,0)-AA1544</f>
        <v>750</v>
      </c>
      <c r="AD1544" s="79"/>
    </row>
    <row r="1545" ht="16.5" customHeight="1">
      <c r="A1545" s="29">
        <v>61.0</v>
      </c>
      <c r="B1545" s="29">
        <v>2800.0</v>
      </c>
      <c r="C1545" s="518" t="s">
        <v>9511</v>
      </c>
      <c r="D1545" s="389"/>
      <c r="E1545" s="389"/>
      <c r="F1545" s="527"/>
      <c r="G1545" s="527"/>
      <c r="H1545" s="527"/>
      <c r="I1545" s="532"/>
      <c r="J1545" s="94"/>
      <c r="K1545" s="140"/>
      <c r="L1545" s="140"/>
      <c r="M1545" s="8"/>
      <c r="N1545" s="535"/>
      <c r="O1545" s="482"/>
      <c r="P1545" s="14"/>
      <c r="Q1545" s="14"/>
      <c r="R1545" s="521"/>
      <c r="S1545" s="53"/>
      <c r="T1545" s="99"/>
      <c r="U1545" s="53"/>
      <c r="V1545" s="14"/>
      <c r="W1545" s="524" t="s">
        <v>20</v>
      </c>
      <c r="X1545" s="41" t="s">
        <v>21</v>
      </c>
      <c r="Y1545" s="86">
        <v>0.85</v>
      </c>
      <c r="Z1545" s="75"/>
      <c r="AA1545" s="213"/>
      <c r="AB1545" s="213"/>
      <c r="AC1545" s="45">
        <f>ROUND(ROUND(H1520*Q1544,0)*Y1545,0)</f>
        <v>642</v>
      </c>
      <c r="AD1545" s="79"/>
    </row>
    <row r="1546" ht="16.5" customHeight="1">
      <c r="A1546" s="29">
        <v>61.0</v>
      </c>
      <c r="B1546" s="29">
        <v>2801.0</v>
      </c>
      <c r="C1546" s="518" t="s">
        <v>9512</v>
      </c>
      <c r="D1546" s="389"/>
      <c r="E1546" s="389"/>
      <c r="F1546" s="527"/>
      <c r="G1546" s="527"/>
      <c r="H1546" s="527"/>
      <c r="I1546" s="532"/>
      <c r="J1546" s="94"/>
      <c r="K1546" s="140"/>
      <c r="L1546" s="140"/>
      <c r="M1546" s="8"/>
      <c r="N1546" s="535"/>
      <c r="O1546" s="14"/>
      <c r="P1546" s="83"/>
      <c r="Q1546" s="83"/>
      <c r="R1546" s="525"/>
      <c r="S1546" s="180"/>
      <c r="T1546" s="24"/>
      <c r="U1546" s="180"/>
      <c r="V1546" s="21"/>
      <c r="W1546" s="484"/>
      <c r="X1546" s="56"/>
      <c r="Y1546" s="526"/>
      <c r="Z1546" s="213" t="s">
        <v>30</v>
      </c>
      <c r="AA1546" s="74">
        <v>5.0</v>
      </c>
      <c r="AB1546" s="522" t="s">
        <v>31</v>
      </c>
      <c r="AC1546" s="45">
        <f>ROUND(ROUND(H1520*Q1544,0)*Y1545,0)-AA1546</f>
        <v>637</v>
      </c>
      <c r="AD1546" s="79"/>
    </row>
    <row r="1547" ht="16.5" customHeight="1">
      <c r="A1547" s="29">
        <v>61.0</v>
      </c>
      <c r="B1547" s="29">
        <v>2802.0</v>
      </c>
      <c r="C1547" s="518" t="s">
        <v>9513</v>
      </c>
      <c r="D1547" s="389"/>
      <c r="E1547" s="389"/>
      <c r="F1547" s="527"/>
      <c r="G1547" s="527"/>
      <c r="H1547" s="527"/>
      <c r="I1547" s="532"/>
      <c r="J1547" s="94"/>
      <c r="K1547" s="140"/>
      <c r="L1547" s="140"/>
      <c r="M1547" s="8"/>
      <c r="N1547" s="536"/>
      <c r="O1547" s="14"/>
      <c r="P1547" s="14"/>
      <c r="Q1547" s="14"/>
      <c r="R1547" s="102" t="s">
        <v>326</v>
      </c>
      <c r="S1547" s="487"/>
      <c r="T1547" s="487"/>
      <c r="U1547" s="41" t="s">
        <v>21</v>
      </c>
      <c r="V1547" s="60">
        <v>0.7</v>
      </c>
      <c r="W1547" s="37"/>
      <c r="X1547" s="7"/>
      <c r="Y1547" s="39"/>
      <c r="Z1547" s="213"/>
      <c r="AA1547" s="213"/>
      <c r="AB1547" s="213"/>
      <c r="AC1547" s="45">
        <f>ROUND(ROUND(H1520*Q1544,0)*V1547,0)</f>
        <v>529</v>
      </c>
      <c r="AD1547" s="79"/>
    </row>
    <row r="1548" ht="16.5" customHeight="1">
      <c r="A1548" s="29">
        <v>61.0</v>
      </c>
      <c r="B1548" s="29">
        <v>2803.0</v>
      </c>
      <c r="C1548" s="518" t="s">
        <v>9514</v>
      </c>
      <c r="D1548" s="389"/>
      <c r="E1548" s="389"/>
      <c r="F1548" s="527"/>
      <c r="G1548" s="527"/>
      <c r="H1548" s="527"/>
      <c r="I1548" s="532"/>
      <c r="J1548" s="94"/>
      <c r="K1548" s="140"/>
      <c r="L1548" s="140"/>
      <c r="M1548" s="8"/>
      <c r="N1548" s="536"/>
      <c r="O1548" s="14"/>
      <c r="P1548" s="14"/>
      <c r="Q1548" s="14"/>
      <c r="R1548" s="482"/>
      <c r="U1548" s="83"/>
      <c r="V1548" s="528"/>
      <c r="W1548" s="227"/>
      <c r="X1548" s="22"/>
      <c r="Y1548" s="109"/>
      <c r="Z1548" s="213" t="s">
        <v>30</v>
      </c>
      <c r="AA1548" s="74">
        <v>5.0</v>
      </c>
      <c r="AB1548" s="522" t="s">
        <v>31</v>
      </c>
      <c r="AC1548" s="45">
        <f>ROUND(ROUND(H1520*Q1544,0)*V1547,0)-AA1548</f>
        <v>524</v>
      </c>
      <c r="AD1548" s="79"/>
    </row>
    <row r="1549" ht="16.5" customHeight="1">
      <c r="A1549" s="29">
        <v>61.0</v>
      </c>
      <c r="B1549" s="29">
        <v>2804.0</v>
      </c>
      <c r="C1549" s="518" t="s">
        <v>9515</v>
      </c>
      <c r="D1549" s="389"/>
      <c r="E1549" s="389"/>
      <c r="F1549" s="527"/>
      <c r="G1549" s="527"/>
      <c r="H1549" s="527"/>
      <c r="I1549" s="532"/>
      <c r="J1549" s="94"/>
      <c r="K1549" s="140"/>
      <c r="L1549" s="140"/>
      <c r="M1549" s="8"/>
      <c r="N1549" s="254"/>
      <c r="O1549" s="83"/>
      <c r="P1549" s="83"/>
      <c r="R1549" s="482"/>
      <c r="U1549" s="99"/>
      <c r="V1549" s="529"/>
      <c r="W1549" s="524" t="s">
        <v>20</v>
      </c>
      <c r="X1549" s="41" t="s">
        <v>21</v>
      </c>
      <c r="Y1549" s="86">
        <v>0.85</v>
      </c>
      <c r="Z1549" s="75"/>
      <c r="AA1549" s="213"/>
      <c r="AB1549" s="213"/>
      <c r="AC1549" s="45">
        <f>ROUND(ROUND(ROUND(H1520*Q1544,0)*V1547,0)*Y1549,0)</f>
        <v>450</v>
      </c>
      <c r="AD1549" s="79"/>
    </row>
    <row r="1550" ht="16.5" customHeight="1">
      <c r="A1550" s="29">
        <v>61.0</v>
      </c>
      <c r="B1550" s="29">
        <v>2805.0</v>
      </c>
      <c r="C1550" s="518" t="s">
        <v>9516</v>
      </c>
      <c r="D1550" s="389"/>
      <c r="E1550" s="389"/>
      <c r="F1550" s="527"/>
      <c r="G1550" s="527"/>
      <c r="H1550" s="527"/>
      <c r="I1550" s="532"/>
      <c r="J1550" s="94"/>
      <c r="K1550" s="140"/>
      <c r="L1550" s="140"/>
      <c r="M1550" s="8"/>
      <c r="N1550" s="254"/>
      <c r="O1550" s="83"/>
      <c r="P1550" s="83"/>
      <c r="Q1550" s="83"/>
      <c r="R1550" s="530"/>
      <c r="S1550" s="531"/>
      <c r="T1550" s="24"/>
      <c r="U1550" s="24"/>
      <c r="V1550" s="26"/>
      <c r="W1550" s="484"/>
      <c r="X1550" s="56"/>
      <c r="Y1550" s="526"/>
      <c r="Z1550" s="213" t="s">
        <v>30</v>
      </c>
      <c r="AA1550" s="74">
        <v>5.0</v>
      </c>
      <c r="AB1550" s="522" t="s">
        <v>31</v>
      </c>
      <c r="AC1550" s="45">
        <f>ROUND(ROUND(ROUND(H1520*Q1544,0)*V1547,0)*Y1549,0)-AA1550</f>
        <v>445</v>
      </c>
      <c r="AD1550" s="79"/>
    </row>
    <row r="1551" ht="16.5" customHeight="1">
      <c r="A1551" s="29">
        <v>61.0</v>
      </c>
      <c r="B1551" s="29">
        <v>2806.0</v>
      </c>
      <c r="C1551" s="518" t="s">
        <v>9517</v>
      </c>
      <c r="D1551" s="389"/>
      <c r="E1551" s="389"/>
      <c r="F1551" s="527"/>
      <c r="G1551" s="527"/>
      <c r="H1551" s="527"/>
      <c r="I1551" s="532"/>
      <c r="J1551" s="94"/>
      <c r="K1551" s="140"/>
      <c r="L1551" s="140"/>
      <c r="M1551" s="8"/>
      <c r="N1551" s="536"/>
      <c r="O1551" s="83"/>
      <c r="P1551" s="528"/>
      <c r="Q1551" s="486"/>
      <c r="R1551" s="102" t="s">
        <v>329</v>
      </c>
      <c r="S1551" s="487"/>
      <c r="T1551" s="487"/>
      <c r="U1551" s="83" t="s">
        <v>21</v>
      </c>
      <c r="V1551" s="528">
        <v>0.85</v>
      </c>
      <c r="W1551" s="37"/>
      <c r="X1551" s="7"/>
      <c r="Y1551" s="39"/>
      <c r="Z1551" s="213"/>
      <c r="AA1551" s="213"/>
      <c r="AB1551" s="213"/>
      <c r="AC1551" s="45">
        <f>ROUND(ROUND(H1520*Q1544,0)*V1551,0)</f>
        <v>642</v>
      </c>
      <c r="AD1551" s="79"/>
    </row>
    <row r="1552" ht="16.5" customHeight="1">
      <c r="A1552" s="29">
        <v>61.0</v>
      </c>
      <c r="B1552" s="29">
        <v>2807.0</v>
      </c>
      <c r="C1552" s="518" t="s">
        <v>9518</v>
      </c>
      <c r="D1552" s="389"/>
      <c r="E1552" s="389"/>
      <c r="F1552" s="527"/>
      <c r="G1552" s="527"/>
      <c r="H1552" s="527"/>
      <c r="I1552" s="532"/>
      <c r="J1552" s="94"/>
      <c r="K1552" s="140"/>
      <c r="L1552" s="140"/>
      <c r="M1552" s="8"/>
      <c r="N1552" s="536"/>
      <c r="O1552" s="83"/>
      <c r="P1552" s="528"/>
      <c r="Q1552" s="528"/>
      <c r="R1552" s="482"/>
      <c r="U1552" s="83"/>
      <c r="V1552" s="528"/>
      <c r="W1552" s="227"/>
      <c r="X1552" s="22"/>
      <c r="Y1552" s="109"/>
      <c r="Z1552" s="213" t="s">
        <v>30</v>
      </c>
      <c r="AA1552" s="74">
        <v>5.0</v>
      </c>
      <c r="AB1552" s="522" t="s">
        <v>31</v>
      </c>
      <c r="AC1552" s="45">
        <f>ROUND(ROUND(H1520*Q1544,0)*V1551,0)-AA1552</f>
        <v>637</v>
      </c>
      <c r="AD1552" s="79"/>
    </row>
    <row r="1553" ht="16.5" customHeight="1">
      <c r="A1553" s="29">
        <v>61.0</v>
      </c>
      <c r="B1553" s="29">
        <v>2808.0</v>
      </c>
      <c r="C1553" s="518" t="s">
        <v>9519</v>
      </c>
      <c r="D1553" s="389"/>
      <c r="E1553" s="389"/>
      <c r="F1553" s="527"/>
      <c r="G1553" s="527"/>
      <c r="H1553" s="527"/>
      <c r="I1553" s="532"/>
      <c r="J1553" s="94"/>
      <c r="K1553" s="140"/>
      <c r="L1553" s="140"/>
      <c r="M1553" s="8"/>
      <c r="N1553" s="254"/>
      <c r="O1553" s="83"/>
      <c r="P1553" s="528"/>
      <c r="Q1553" s="528"/>
      <c r="R1553" s="482"/>
      <c r="U1553" s="99"/>
      <c r="V1553" s="529"/>
      <c r="W1553" s="524" t="s">
        <v>20</v>
      </c>
      <c r="X1553" s="41" t="s">
        <v>21</v>
      </c>
      <c r="Y1553" s="86">
        <v>0.85</v>
      </c>
      <c r="Z1553" s="75"/>
      <c r="AA1553" s="213"/>
      <c r="AB1553" s="213"/>
      <c r="AC1553" s="45">
        <f>ROUND(ROUND(ROUND(H1520*Q1544,0)*V1551,0)*Y1553,0)</f>
        <v>546</v>
      </c>
      <c r="AD1553" s="79"/>
    </row>
    <row r="1554" ht="16.5" customHeight="1">
      <c r="A1554" s="29">
        <v>61.0</v>
      </c>
      <c r="B1554" s="29">
        <v>2809.0</v>
      </c>
      <c r="C1554" s="518" t="s">
        <v>9520</v>
      </c>
      <c r="D1554" s="389"/>
      <c r="E1554" s="389"/>
      <c r="F1554" s="527"/>
      <c r="G1554" s="527"/>
      <c r="H1554" s="527"/>
      <c r="I1554" s="532"/>
      <c r="J1554" s="94"/>
      <c r="K1554" s="140"/>
      <c r="L1554" s="140"/>
      <c r="M1554" s="8"/>
      <c r="N1554" s="537"/>
      <c r="O1554" s="83"/>
      <c r="P1554" s="83"/>
      <c r="Q1554" s="83"/>
      <c r="R1554" s="484"/>
      <c r="S1554" s="232"/>
      <c r="T1554" s="232"/>
      <c r="U1554" s="24"/>
      <c r="V1554" s="26"/>
      <c r="W1554" s="484"/>
      <c r="X1554" s="56"/>
      <c r="Y1554" s="526"/>
      <c r="Z1554" s="213" t="s">
        <v>30</v>
      </c>
      <c r="AA1554" s="74">
        <v>5.0</v>
      </c>
      <c r="AB1554" s="522" t="s">
        <v>31</v>
      </c>
      <c r="AC1554" s="45">
        <f>ROUND(ROUND(ROUND(H1520*Q1544,0)*V1551,0)*Y1553,0)-AA1554</f>
        <v>541</v>
      </c>
      <c r="AD1554" s="79"/>
    </row>
    <row r="1555" ht="16.5" customHeight="1">
      <c r="A1555" s="29">
        <v>61.0</v>
      </c>
      <c r="B1555" s="29">
        <v>1661.0</v>
      </c>
      <c r="C1555" s="518" t="s">
        <v>9521</v>
      </c>
      <c r="D1555" s="389"/>
      <c r="E1555" s="231"/>
      <c r="F1555" s="102" t="s">
        <v>9522</v>
      </c>
      <c r="G1555" s="169"/>
      <c r="H1555" s="169"/>
      <c r="I1555" s="519"/>
      <c r="J1555" s="168"/>
      <c r="K1555" s="152"/>
      <c r="L1555" s="152"/>
      <c r="M1555" s="7"/>
      <c r="N1555" s="37"/>
      <c r="O1555" s="7"/>
      <c r="P1555" s="7"/>
      <c r="Q1555" s="7"/>
      <c r="R1555" s="520"/>
      <c r="S1555" s="38"/>
      <c r="T1555" s="38"/>
      <c r="U1555" s="6"/>
      <c r="V1555" s="7"/>
      <c r="W1555" s="37"/>
      <c r="X1555" s="7"/>
      <c r="Y1555" s="39"/>
      <c r="Z1555" s="213"/>
      <c r="AA1555" s="213"/>
      <c r="AB1555" s="213"/>
      <c r="AC1555" s="45">
        <f>ROUND(H1556,0)</f>
        <v>1325</v>
      </c>
      <c r="AD1555" s="79"/>
    </row>
    <row r="1556" ht="16.5" customHeight="1">
      <c r="A1556" s="29">
        <v>61.0</v>
      </c>
      <c r="B1556" s="29">
        <v>2810.0</v>
      </c>
      <c r="C1556" s="518" t="s">
        <v>9523</v>
      </c>
      <c r="D1556" s="389"/>
      <c r="E1556" s="231"/>
      <c r="F1556" s="482"/>
      <c r="G1556" s="174"/>
      <c r="H1556" s="50">
        <v>1325.0</v>
      </c>
      <c r="I1556" s="8" t="s">
        <v>9</v>
      </c>
      <c r="J1556" s="94"/>
      <c r="K1556" s="140"/>
      <c r="L1556" s="140"/>
      <c r="M1556" s="8"/>
      <c r="N1556" s="52"/>
      <c r="O1556" s="8"/>
      <c r="P1556" s="8"/>
      <c r="Q1556" s="8"/>
      <c r="R1556" s="521"/>
      <c r="S1556" s="53"/>
      <c r="T1556" s="53"/>
      <c r="U1556" s="14"/>
      <c r="V1556" s="8"/>
      <c r="W1556" s="52"/>
      <c r="X1556" s="8"/>
      <c r="Y1556" s="109"/>
      <c r="Z1556" s="213" t="s">
        <v>30</v>
      </c>
      <c r="AA1556" s="74">
        <v>5.0</v>
      </c>
      <c r="AB1556" s="522" t="s">
        <v>31</v>
      </c>
      <c r="AC1556" s="45">
        <f>ROUND(H1556,0)-AA1556</f>
        <v>1320</v>
      </c>
      <c r="AD1556" s="79"/>
    </row>
    <row r="1557" ht="16.5" customHeight="1">
      <c r="A1557" s="29">
        <v>61.0</v>
      </c>
      <c r="B1557" s="29">
        <v>2811.0</v>
      </c>
      <c r="C1557" s="518" t="s">
        <v>9524</v>
      </c>
      <c r="D1557" s="389"/>
      <c r="E1557" s="231"/>
      <c r="F1557" s="482"/>
      <c r="G1557" s="174"/>
      <c r="H1557" s="174"/>
      <c r="I1557" s="523"/>
      <c r="J1557" s="94"/>
      <c r="K1557" s="140"/>
      <c r="L1557" s="140"/>
      <c r="M1557" s="8"/>
      <c r="N1557" s="52"/>
      <c r="O1557" s="8"/>
      <c r="P1557" s="8"/>
      <c r="Q1557" s="8"/>
      <c r="R1557" s="521"/>
      <c r="S1557" s="53"/>
      <c r="T1557" s="53"/>
      <c r="U1557" s="14"/>
      <c r="V1557" s="54"/>
      <c r="W1557" s="524" t="s">
        <v>20</v>
      </c>
      <c r="X1557" s="41" t="s">
        <v>21</v>
      </c>
      <c r="Y1557" s="86">
        <v>0.85</v>
      </c>
      <c r="Z1557" s="75"/>
      <c r="AA1557" s="213"/>
      <c r="AB1557" s="213"/>
      <c r="AC1557" s="45">
        <f>ROUND(H1556*Y1557,0)</f>
        <v>1126</v>
      </c>
      <c r="AD1557" s="79"/>
    </row>
    <row r="1558" ht="16.5" customHeight="1">
      <c r="A1558" s="29">
        <v>61.0</v>
      </c>
      <c r="B1558" s="29">
        <v>2812.0</v>
      </c>
      <c r="C1558" s="518" t="s">
        <v>9525</v>
      </c>
      <c r="D1558" s="389"/>
      <c r="E1558" s="231"/>
      <c r="F1558" s="174"/>
      <c r="G1558" s="174"/>
      <c r="H1558" s="174"/>
      <c r="I1558" s="174"/>
      <c r="J1558" s="94"/>
      <c r="K1558" s="140"/>
      <c r="L1558" s="140"/>
      <c r="M1558" s="8"/>
      <c r="N1558" s="52"/>
      <c r="O1558" s="8"/>
      <c r="P1558" s="8"/>
      <c r="Q1558" s="8"/>
      <c r="R1558" s="525"/>
      <c r="S1558" s="180"/>
      <c r="T1558" s="180"/>
      <c r="U1558" s="21"/>
      <c r="V1558" s="109"/>
      <c r="W1558" s="484"/>
      <c r="X1558" s="56"/>
      <c r="Y1558" s="526"/>
      <c r="Z1558" s="213" t="s">
        <v>30</v>
      </c>
      <c r="AA1558" s="74">
        <v>5.0</v>
      </c>
      <c r="AB1558" s="522" t="s">
        <v>31</v>
      </c>
      <c r="AC1558" s="45">
        <f>ROUND(H1556*Y1557,0)-AA1558</f>
        <v>1121</v>
      </c>
      <c r="AD1558" s="79"/>
    </row>
    <row r="1559" ht="16.5" customHeight="1">
      <c r="A1559" s="29">
        <v>61.0</v>
      </c>
      <c r="B1559" s="29">
        <v>1662.0</v>
      </c>
      <c r="C1559" s="518" t="s">
        <v>9526</v>
      </c>
      <c r="D1559" s="231"/>
      <c r="E1559" s="231"/>
      <c r="F1559" s="527"/>
      <c r="G1559" s="527"/>
      <c r="H1559" s="14"/>
      <c r="I1559" s="14"/>
      <c r="J1559" s="94"/>
      <c r="K1559" s="140"/>
      <c r="L1559" s="140"/>
      <c r="M1559" s="8"/>
      <c r="N1559" s="52"/>
      <c r="O1559" s="8"/>
      <c r="P1559" s="8"/>
      <c r="Q1559" s="8"/>
      <c r="R1559" s="102" t="s">
        <v>326</v>
      </c>
      <c r="S1559" s="487"/>
      <c r="T1559" s="487"/>
      <c r="U1559" s="41" t="s">
        <v>21</v>
      </c>
      <c r="V1559" s="60">
        <v>0.7</v>
      </c>
      <c r="W1559" s="37"/>
      <c r="X1559" s="7"/>
      <c r="Y1559" s="39"/>
      <c r="Z1559" s="213"/>
      <c r="AA1559" s="213"/>
      <c r="AB1559" s="213"/>
      <c r="AC1559" s="45">
        <f>ROUND(H1556*V1559,0)</f>
        <v>928</v>
      </c>
      <c r="AD1559" s="79"/>
    </row>
    <row r="1560" ht="16.5" customHeight="1">
      <c r="A1560" s="29">
        <v>61.0</v>
      </c>
      <c r="B1560" s="29">
        <v>2813.0</v>
      </c>
      <c r="C1560" s="518" t="s">
        <v>9527</v>
      </c>
      <c r="D1560" s="231"/>
      <c r="E1560" s="231"/>
      <c r="F1560" s="527"/>
      <c r="G1560" s="527"/>
      <c r="H1560" s="8"/>
      <c r="I1560" s="144"/>
      <c r="J1560" s="94"/>
      <c r="K1560" s="140"/>
      <c r="L1560" s="140"/>
      <c r="M1560" s="8"/>
      <c r="N1560" s="52"/>
      <c r="O1560" s="8"/>
      <c r="P1560" s="8"/>
      <c r="Q1560" s="8"/>
      <c r="R1560" s="482"/>
      <c r="U1560" s="83"/>
      <c r="V1560" s="528"/>
      <c r="W1560" s="227"/>
      <c r="X1560" s="22"/>
      <c r="Y1560" s="109"/>
      <c r="Z1560" s="213" t="s">
        <v>30</v>
      </c>
      <c r="AA1560" s="74">
        <v>5.0</v>
      </c>
      <c r="AB1560" s="522" t="s">
        <v>31</v>
      </c>
      <c r="AC1560" s="45">
        <f>ROUND(H1556*V1559,0)-AA1560</f>
        <v>923</v>
      </c>
      <c r="AD1560" s="79"/>
    </row>
    <row r="1561" ht="16.5" customHeight="1">
      <c r="A1561" s="29">
        <v>61.0</v>
      </c>
      <c r="B1561" s="29">
        <v>2814.0</v>
      </c>
      <c r="C1561" s="518" t="s">
        <v>9528</v>
      </c>
      <c r="D1561" s="389"/>
      <c r="E1561" s="231"/>
      <c r="F1561" s="113"/>
      <c r="G1561" s="113"/>
      <c r="H1561" s="8"/>
      <c r="I1561" s="144"/>
      <c r="J1561" s="94"/>
      <c r="K1561" s="140"/>
      <c r="L1561" s="140"/>
      <c r="M1561" s="8"/>
      <c r="N1561" s="52"/>
      <c r="O1561" s="8"/>
      <c r="P1561" s="8"/>
      <c r="Q1561" s="8"/>
      <c r="R1561" s="482"/>
      <c r="U1561" s="99"/>
      <c r="V1561" s="529"/>
      <c r="W1561" s="524" t="s">
        <v>20</v>
      </c>
      <c r="X1561" s="41" t="s">
        <v>21</v>
      </c>
      <c r="Y1561" s="86">
        <v>0.85</v>
      </c>
      <c r="Z1561" s="75"/>
      <c r="AA1561" s="213"/>
      <c r="AB1561" s="213"/>
      <c r="AC1561" s="45">
        <f>ROUND(ROUND(H1556*V1559,0)*Y1561,0)</f>
        <v>789</v>
      </c>
      <c r="AD1561" s="79"/>
    </row>
    <row r="1562" ht="16.5" customHeight="1">
      <c r="A1562" s="29">
        <v>61.0</v>
      </c>
      <c r="B1562" s="29">
        <v>2815.0</v>
      </c>
      <c r="C1562" s="518" t="s">
        <v>9529</v>
      </c>
      <c r="D1562" s="389"/>
      <c r="E1562" s="231"/>
      <c r="F1562" s="113"/>
      <c r="G1562" s="113"/>
      <c r="H1562" s="8"/>
      <c r="I1562" s="144"/>
      <c r="J1562" s="94"/>
      <c r="K1562" s="140"/>
      <c r="L1562" s="140"/>
      <c r="M1562" s="8"/>
      <c r="N1562" s="52"/>
      <c r="O1562" s="8"/>
      <c r="P1562" s="8"/>
      <c r="Q1562" s="8"/>
      <c r="R1562" s="530"/>
      <c r="S1562" s="531"/>
      <c r="T1562" s="24"/>
      <c r="U1562" s="24"/>
      <c r="V1562" s="26"/>
      <c r="W1562" s="484"/>
      <c r="X1562" s="56"/>
      <c r="Y1562" s="526"/>
      <c r="Z1562" s="213" t="s">
        <v>30</v>
      </c>
      <c r="AA1562" s="74">
        <v>5.0</v>
      </c>
      <c r="AB1562" s="522" t="s">
        <v>31</v>
      </c>
      <c r="AC1562" s="45">
        <f>ROUND(ROUND(H1556*V1559,0)*Y1561,0)-AA1562</f>
        <v>784</v>
      </c>
      <c r="AD1562" s="79"/>
    </row>
    <row r="1563" ht="16.5" customHeight="1">
      <c r="A1563" s="29">
        <v>61.0</v>
      </c>
      <c r="B1563" s="29">
        <v>1663.0</v>
      </c>
      <c r="C1563" s="518" t="s">
        <v>9530</v>
      </c>
      <c r="D1563" s="389"/>
      <c r="E1563" s="231"/>
      <c r="F1563" s="113"/>
      <c r="G1563" s="113"/>
      <c r="H1563" s="8"/>
      <c r="I1563" s="144"/>
      <c r="J1563" s="94"/>
      <c r="K1563" s="140"/>
      <c r="L1563" s="140"/>
      <c r="M1563" s="8"/>
      <c r="N1563" s="52"/>
      <c r="O1563" s="8"/>
      <c r="P1563" s="8"/>
      <c r="Q1563" s="54"/>
      <c r="R1563" s="102" t="s">
        <v>329</v>
      </c>
      <c r="S1563" s="487"/>
      <c r="T1563" s="487"/>
      <c r="U1563" s="83" t="s">
        <v>21</v>
      </c>
      <c r="V1563" s="528">
        <v>0.85</v>
      </c>
      <c r="W1563" s="37"/>
      <c r="X1563" s="7"/>
      <c r="Y1563" s="39"/>
      <c r="Z1563" s="213"/>
      <c r="AA1563" s="213"/>
      <c r="AB1563" s="213"/>
      <c r="AC1563" s="45">
        <f>ROUND(H1556*V1563,0)</f>
        <v>1126</v>
      </c>
      <c r="AD1563" s="79"/>
    </row>
    <row r="1564" ht="16.5" customHeight="1">
      <c r="A1564" s="29">
        <v>61.0</v>
      </c>
      <c r="B1564" s="29">
        <v>2816.0</v>
      </c>
      <c r="C1564" s="518" t="s">
        <v>9531</v>
      </c>
      <c r="D1564" s="389"/>
      <c r="E1564" s="231"/>
      <c r="F1564" s="113"/>
      <c r="G1564" s="113"/>
      <c r="H1564" s="8"/>
      <c r="I1564" s="144"/>
      <c r="J1564" s="94"/>
      <c r="K1564" s="140"/>
      <c r="L1564" s="140"/>
      <c r="M1564" s="8"/>
      <c r="N1564" s="52"/>
      <c r="O1564" s="8"/>
      <c r="P1564" s="8"/>
      <c r="Q1564" s="8"/>
      <c r="R1564" s="482"/>
      <c r="U1564" s="83"/>
      <c r="V1564" s="528"/>
      <c r="W1564" s="227"/>
      <c r="X1564" s="22"/>
      <c r="Y1564" s="109"/>
      <c r="Z1564" s="213" t="s">
        <v>30</v>
      </c>
      <c r="AA1564" s="74">
        <v>5.0</v>
      </c>
      <c r="AB1564" s="522" t="s">
        <v>31</v>
      </c>
      <c r="AC1564" s="45">
        <f>ROUND(H1556*V1563,0)-AA1564</f>
        <v>1121</v>
      </c>
      <c r="AD1564" s="79"/>
    </row>
    <row r="1565" ht="16.5" customHeight="1">
      <c r="A1565" s="29">
        <v>61.0</v>
      </c>
      <c r="B1565" s="29">
        <v>2817.0</v>
      </c>
      <c r="C1565" s="518" t="s">
        <v>9532</v>
      </c>
      <c r="D1565" s="389"/>
      <c r="E1565" s="231"/>
      <c r="F1565" s="527"/>
      <c r="G1565" s="527"/>
      <c r="H1565" s="527"/>
      <c r="I1565" s="532"/>
      <c r="J1565" s="94"/>
      <c r="K1565" s="140"/>
      <c r="L1565" s="140"/>
      <c r="M1565" s="8"/>
      <c r="N1565" s="52"/>
      <c r="O1565" s="8"/>
      <c r="P1565" s="8"/>
      <c r="Q1565" s="8"/>
      <c r="R1565" s="482"/>
      <c r="U1565" s="99"/>
      <c r="V1565" s="529"/>
      <c r="W1565" s="524" t="s">
        <v>20</v>
      </c>
      <c r="X1565" s="41" t="s">
        <v>21</v>
      </c>
      <c r="Y1565" s="86">
        <v>0.85</v>
      </c>
      <c r="Z1565" s="75"/>
      <c r="AA1565" s="213"/>
      <c r="AB1565" s="213"/>
      <c r="AC1565" s="45">
        <f>ROUND(ROUND(H1556*V1563,0)*Y1565,0)</f>
        <v>957</v>
      </c>
      <c r="AD1565" s="79"/>
    </row>
    <row r="1566" ht="16.5" customHeight="1">
      <c r="A1566" s="29">
        <v>61.0</v>
      </c>
      <c r="B1566" s="29">
        <v>2818.0</v>
      </c>
      <c r="C1566" s="518" t="s">
        <v>9533</v>
      </c>
      <c r="D1566" s="389"/>
      <c r="E1566" s="231"/>
      <c r="F1566" s="527"/>
      <c r="G1566" s="527"/>
      <c r="H1566" s="527"/>
      <c r="I1566" s="532"/>
      <c r="J1566" s="94"/>
      <c r="K1566" s="140"/>
      <c r="L1566" s="140"/>
      <c r="M1566" s="8"/>
      <c r="N1566" s="227"/>
      <c r="O1566" s="22"/>
      <c r="P1566" s="22"/>
      <c r="Q1566" s="22"/>
      <c r="R1566" s="484"/>
      <c r="S1566" s="232"/>
      <c r="T1566" s="232"/>
      <c r="U1566" s="24"/>
      <c r="V1566" s="26"/>
      <c r="W1566" s="484"/>
      <c r="X1566" s="56"/>
      <c r="Y1566" s="526"/>
      <c r="Z1566" s="213" t="s">
        <v>30</v>
      </c>
      <c r="AA1566" s="74">
        <v>5.0</v>
      </c>
      <c r="AB1566" s="522" t="s">
        <v>31</v>
      </c>
      <c r="AC1566" s="45">
        <f>ROUND(ROUND(H1556*V1563,0)*Y1565,0)-AA1566</f>
        <v>952</v>
      </c>
      <c r="AD1566" s="79"/>
    </row>
    <row r="1567" ht="16.5" customHeight="1">
      <c r="A1567" s="29">
        <v>61.0</v>
      </c>
      <c r="B1567" s="29">
        <v>1664.0</v>
      </c>
      <c r="C1567" s="518" t="s">
        <v>9534</v>
      </c>
      <c r="D1567" s="389"/>
      <c r="E1567" s="389"/>
      <c r="F1567" s="527"/>
      <c r="G1567" s="527"/>
      <c r="H1567" s="527"/>
      <c r="I1567" s="532"/>
      <c r="J1567" s="94"/>
      <c r="K1567" s="140"/>
      <c r="L1567" s="140"/>
      <c r="M1567" s="8"/>
      <c r="N1567" s="206" t="s">
        <v>23</v>
      </c>
      <c r="O1567" s="102" t="s">
        <v>24</v>
      </c>
      <c r="P1567" s="533"/>
      <c r="Q1567" s="533"/>
      <c r="R1567" s="520"/>
      <c r="S1567" s="38"/>
      <c r="T1567" s="38"/>
      <c r="U1567" s="6"/>
      <c r="V1567" s="7"/>
      <c r="W1567" s="37"/>
      <c r="X1567" s="7"/>
      <c r="Y1567" s="39"/>
      <c r="Z1567" s="213"/>
      <c r="AA1567" s="213"/>
      <c r="AB1567" s="213"/>
      <c r="AC1567" s="45">
        <f>ROUND(H1556*Q1568,0)</f>
        <v>928</v>
      </c>
      <c r="AD1567" s="79"/>
    </row>
    <row r="1568" ht="16.5" customHeight="1">
      <c r="A1568" s="29">
        <v>61.0</v>
      </c>
      <c r="B1568" s="29">
        <v>2819.0</v>
      </c>
      <c r="C1568" s="518" t="s">
        <v>9535</v>
      </c>
      <c r="D1568" s="389"/>
      <c r="E1568" s="389"/>
      <c r="F1568" s="527"/>
      <c r="G1568" s="527"/>
      <c r="H1568" s="527"/>
      <c r="I1568" s="532"/>
      <c r="J1568" s="94"/>
      <c r="K1568" s="140"/>
      <c r="L1568" s="140"/>
      <c r="M1568" s="8"/>
      <c r="N1568" s="481"/>
      <c r="O1568" s="482"/>
      <c r="P1568" s="83" t="s">
        <v>21</v>
      </c>
      <c r="Q1568" s="528">
        <v>0.7</v>
      </c>
      <c r="R1568" s="521"/>
      <c r="S1568" s="53"/>
      <c r="T1568" s="53"/>
      <c r="U1568" s="14"/>
      <c r="V1568" s="8"/>
      <c r="W1568" s="52"/>
      <c r="X1568" s="8"/>
      <c r="Y1568" s="109"/>
      <c r="Z1568" s="213" t="s">
        <v>30</v>
      </c>
      <c r="AA1568" s="74">
        <v>5.0</v>
      </c>
      <c r="AB1568" s="522" t="s">
        <v>31</v>
      </c>
      <c r="AC1568" s="45">
        <f>ROUND(H1556*Q1568,0)-AA1568</f>
        <v>923</v>
      </c>
      <c r="AD1568" s="79"/>
    </row>
    <row r="1569" ht="16.5" customHeight="1">
      <c r="A1569" s="29">
        <v>61.0</v>
      </c>
      <c r="B1569" s="29">
        <v>2820.0</v>
      </c>
      <c r="C1569" s="518" t="s">
        <v>9536</v>
      </c>
      <c r="D1569" s="389"/>
      <c r="E1569" s="389"/>
      <c r="F1569" s="527"/>
      <c r="G1569" s="527"/>
      <c r="H1569" s="527"/>
      <c r="I1569" s="532"/>
      <c r="J1569" s="94"/>
      <c r="K1569" s="140"/>
      <c r="L1569" s="140"/>
      <c r="M1569" s="8"/>
      <c r="N1569" s="481"/>
      <c r="O1569" s="482"/>
      <c r="P1569" s="14"/>
      <c r="Q1569" s="14"/>
      <c r="R1569" s="521"/>
      <c r="S1569" s="53"/>
      <c r="T1569" s="53"/>
      <c r="U1569" s="14"/>
      <c r="V1569" s="54"/>
      <c r="W1569" s="524" t="s">
        <v>20</v>
      </c>
      <c r="X1569" s="41" t="s">
        <v>21</v>
      </c>
      <c r="Y1569" s="86">
        <v>0.85</v>
      </c>
      <c r="Z1569" s="75"/>
      <c r="AA1569" s="213"/>
      <c r="AB1569" s="213"/>
      <c r="AC1569" s="45">
        <f>ROUND(ROUND(H1556*Q1568,0)*Y1569,0)</f>
        <v>789</v>
      </c>
      <c r="AD1569" s="79"/>
    </row>
    <row r="1570" ht="16.5" customHeight="1">
      <c r="A1570" s="29">
        <v>61.0</v>
      </c>
      <c r="B1570" s="29">
        <v>2821.0</v>
      </c>
      <c r="C1570" s="518" t="s">
        <v>9537</v>
      </c>
      <c r="D1570" s="389"/>
      <c r="E1570" s="389"/>
      <c r="F1570" s="527"/>
      <c r="G1570" s="527"/>
      <c r="H1570" s="527"/>
      <c r="I1570" s="532"/>
      <c r="J1570" s="94"/>
      <c r="K1570" s="140"/>
      <c r="L1570" s="140"/>
      <c r="M1570" s="8"/>
      <c r="N1570" s="535"/>
      <c r="O1570" s="14"/>
      <c r="P1570" s="83"/>
      <c r="Q1570" s="83"/>
      <c r="R1570" s="525"/>
      <c r="S1570" s="180"/>
      <c r="T1570" s="180"/>
      <c r="U1570" s="21"/>
      <c r="V1570" s="109"/>
      <c r="W1570" s="484"/>
      <c r="X1570" s="56"/>
      <c r="Y1570" s="526"/>
      <c r="Z1570" s="213" t="s">
        <v>30</v>
      </c>
      <c r="AA1570" s="74">
        <v>5.0</v>
      </c>
      <c r="AB1570" s="522" t="s">
        <v>31</v>
      </c>
      <c r="AC1570" s="45">
        <f>ROUND(ROUND(H1556*Q1568,0)*Y1569,0)-AA1570</f>
        <v>784</v>
      </c>
      <c r="AD1570" s="79"/>
    </row>
    <row r="1571" ht="16.5" customHeight="1">
      <c r="A1571" s="29">
        <v>61.0</v>
      </c>
      <c r="B1571" s="29">
        <v>1665.0</v>
      </c>
      <c r="C1571" s="518" t="s">
        <v>9538</v>
      </c>
      <c r="D1571" s="389"/>
      <c r="E1571" s="389"/>
      <c r="F1571" s="527"/>
      <c r="G1571" s="527"/>
      <c r="H1571" s="527"/>
      <c r="I1571" s="532"/>
      <c r="J1571" s="94"/>
      <c r="K1571" s="140"/>
      <c r="L1571" s="140"/>
      <c r="M1571" s="8"/>
      <c r="N1571" s="536"/>
      <c r="O1571" s="14"/>
      <c r="P1571" s="14"/>
      <c r="Q1571" s="14"/>
      <c r="R1571" s="102" t="s">
        <v>326</v>
      </c>
      <c r="S1571" s="487"/>
      <c r="T1571" s="487"/>
      <c r="U1571" s="41" t="s">
        <v>21</v>
      </c>
      <c r="V1571" s="60">
        <v>0.7</v>
      </c>
      <c r="W1571" s="37"/>
      <c r="X1571" s="7"/>
      <c r="Y1571" s="39"/>
      <c r="Z1571" s="213"/>
      <c r="AA1571" s="213"/>
      <c r="AB1571" s="213"/>
      <c r="AC1571" s="45">
        <f>ROUND(ROUND(H1556*Q1568,0)*V1571,0)</f>
        <v>650</v>
      </c>
      <c r="AD1571" s="79"/>
    </row>
    <row r="1572" ht="16.5" customHeight="1">
      <c r="A1572" s="29">
        <v>61.0</v>
      </c>
      <c r="B1572" s="29">
        <v>2822.0</v>
      </c>
      <c r="C1572" s="518" t="s">
        <v>9539</v>
      </c>
      <c r="D1572" s="389"/>
      <c r="E1572" s="389"/>
      <c r="F1572" s="527"/>
      <c r="G1572" s="527"/>
      <c r="H1572" s="527"/>
      <c r="I1572" s="532"/>
      <c r="J1572" s="94"/>
      <c r="K1572" s="140"/>
      <c r="L1572" s="140"/>
      <c r="M1572" s="8"/>
      <c r="N1572" s="536"/>
      <c r="O1572" s="14"/>
      <c r="P1572" s="14"/>
      <c r="Q1572" s="14"/>
      <c r="R1572" s="482"/>
      <c r="U1572" s="83"/>
      <c r="V1572" s="528"/>
      <c r="W1572" s="227"/>
      <c r="X1572" s="22"/>
      <c r="Y1572" s="109"/>
      <c r="Z1572" s="213" t="s">
        <v>30</v>
      </c>
      <c r="AA1572" s="74">
        <v>5.0</v>
      </c>
      <c r="AB1572" s="522" t="s">
        <v>31</v>
      </c>
      <c r="AC1572" s="45">
        <f>ROUND(ROUND(H1556*Q1568,0)*V1571,0)-AA1572</f>
        <v>645</v>
      </c>
      <c r="AD1572" s="79"/>
    </row>
    <row r="1573" ht="16.5" customHeight="1">
      <c r="A1573" s="29">
        <v>61.0</v>
      </c>
      <c r="B1573" s="29">
        <v>2823.0</v>
      </c>
      <c r="C1573" s="518" t="s">
        <v>9540</v>
      </c>
      <c r="D1573" s="389"/>
      <c r="E1573" s="389"/>
      <c r="F1573" s="527"/>
      <c r="G1573" s="527"/>
      <c r="H1573" s="527"/>
      <c r="I1573" s="532"/>
      <c r="J1573" s="94"/>
      <c r="K1573" s="140"/>
      <c r="L1573" s="140"/>
      <c r="M1573" s="8"/>
      <c r="N1573" s="254"/>
      <c r="O1573" s="83"/>
      <c r="P1573" s="83"/>
      <c r="R1573" s="482"/>
      <c r="U1573" s="99"/>
      <c r="V1573" s="529"/>
      <c r="W1573" s="524" t="s">
        <v>20</v>
      </c>
      <c r="X1573" s="41" t="s">
        <v>21</v>
      </c>
      <c r="Y1573" s="86">
        <v>0.85</v>
      </c>
      <c r="Z1573" s="75"/>
      <c r="AA1573" s="213"/>
      <c r="AB1573" s="213"/>
      <c r="AC1573" s="45">
        <f>ROUND(ROUND(ROUND(H1556*Q1568,0)*V1571,0)*Y1573,0)</f>
        <v>553</v>
      </c>
      <c r="AD1573" s="79"/>
    </row>
    <row r="1574" ht="16.5" customHeight="1">
      <c r="A1574" s="29">
        <v>61.0</v>
      </c>
      <c r="B1574" s="29">
        <v>2824.0</v>
      </c>
      <c r="C1574" s="518" t="s">
        <v>9541</v>
      </c>
      <c r="D1574" s="389"/>
      <c r="E1574" s="389"/>
      <c r="F1574" s="527"/>
      <c r="G1574" s="527"/>
      <c r="H1574" s="527"/>
      <c r="I1574" s="532"/>
      <c r="J1574" s="94"/>
      <c r="K1574" s="140"/>
      <c r="L1574" s="140"/>
      <c r="M1574" s="8"/>
      <c r="N1574" s="254"/>
      <c r="O1574" s="83"/>
      <c r="P1574" s="83"/>
      <c r="Q1574" s="83"/>
      <c r="R1574" s="530"/>
      <c r="S1574" s="531"/>
      <c r="T1574" s="24"/>
      <c r="U1574" s="24"/>
      <c r="V1574" s="26"/>
      <c r="W1574" s="484"/>
      <c r="X1574" s="56"/>
      <c r="Y1574" s="526"/>
      <c r="Z1574" s="213" t="s">
        <v>30</v>
      </c>
      <c r="AA1574" s="74">
        <v>5.0</v>
      </c>
      <c r="AB1574" s="522" t="s">
        <v>31</v>
      </c>
      <c r="AC1574" s="45">
        <f>ROUND(ROUND(ROUND(H1556*Q1568,0)*V1571,0)*Y1573,0)-AA1574</f>
        <v>548</v>
      </c>
      <c r="AD1574" s="79"/>
    </row>
    <row r="1575" ht="16.5" customHeight="1">
      <c r="A1575" s="29">
        <v>61.0</v>
      </c>
      <c r="B1575" s="29">
        <v>1666.0</v>
      </c>
      <c r="C1575" s="518" t="s">
        <v>9542</v>
      </c>
      <c r="D1575" s="389"/>
      <c r="E1575" s="389"/>
      <c r="F1575" s="527"/>
      <c r="G1575" s="527"/>
      <c r="H1575" s="527"/>
      <c r="I1575" s="532"/>
      <c r="J1575" s="94"/>
      <c r="K1575" s="140"/>
      <c r="L1575" s="140"/>
      <c r="M1575" s="8"/>
      <c r="N1575" s="536"/>
      <c r="O1575" s="83"/>
      <c r="P1575" s="528"/>
      <c r="Q1575" s="486"/>
      <c r="R1575" s="102" t="s">
        <v>329</v>
      </c>
      <c r="S1575" s="487"/>
      <c r="T1575" s="487"/>
      <c r="U1575" s="83" t="s">
        <v>21</v>
      </c>
      <c r="V1575" s="528">
        <v>0.85</v>
      </c>
      <c r="W1575" s="37"/>
      <c r="X1575" s="7"/>
      <c r="Y1575" s="39"/>
      <c r="Z1575" s="213"/>
      <c r="AA1575" s="213"/>
      <c r="AB1575" s="213"/>
      <c r="AC1575" s="45">
        <f>ROUND(ROUND(H1556*Q1568,0)*V1575,0)</f>
        <v>789</v>
      </c>
      <c r="AD1575" s="79"/>
    </row>
    <row r="1576" ht="16.5" customHeight="1">
      <c r="A1576" s="29">
        <v>61.0</v>
      </c>
      <c r="B1576" s="29">
        <v>2825.0</v>
      </c>
      <c r="C1576" s="518" t="s">
        <v>9543</v>
      </c>
      <c r="D1576" s="389"/>
      <c r="E1576" s="389"/>
      <c r="F1576" s="527"/>
      <c r="G1576" s="527"/>
      <c r="H1576" s="527"/>
      <c r="I1576" s="532"/>
      <c r="J1576" s="94"/>
      <c r="K1576" s="140"/>
      <c r="L1576" s="140"/>
      <c r="M1576" s="8"/>
      <c r="N1576" s="536"/>
      <c r="O1576" s="83"/>
      <c r="P1576" s="528"/>
      <c r="Q1576" s="528"/>
      <c r="R1576" s="482"/>
      <c r="U1576" s="83"/>
      <c r="V1576" s="528"/>
      <c r="W1576" s="227"/>
      <c r="X1576" s="22"/>
      <c r="Y1576" s="109"/>
      <c r="Z1576" s="213" t="s">
        <v>30</v>
      </c>
      <c r="AA1576" s="74">
        <v>5.0</v>
      </c>
      <c r="AB1576" s="522" t="s">
        <v>31</v>
      </c>
      <c r="AC1576" s="45">
        <f>ROUND(ROUND(H1556*Q1568,0)*V1575,0)-AA1576</f>
        <v>784</v>
      </c>
      <c r="AD1576" s="79"/>
    </row>
    <row r="1577" ht="16.5" customHeight="1">
      <c r="A1577" s="29">
        <v>61.0</v>
      </c>
      <c r="B1577" s="29">
        <v>2826.0</v>
      </c>
      <c r="C1577" s="518" t="s">
        <v>9544</v>
      </c>
      <c r="D1577" s="389"/>
      <c r="E1577" s="389"/>
      <c r="F1577" s="527"/>
      <c r="G1577" s="527"/>
      <c r="H1577" s="527"/>
      <c r="I1577" s="532"/>
      <c r="J1577" s="94"/>
      <c r="K1577" s="140"/>
      <c r="L1577" s="140"/>
      <c r="M1577" s="8"/>
      <c r="N1577" s="254"/>
      <c r="O1577" s="83"/>
      <c r="P1577" s="528"/>
      <c r="Q1577" s="528"/>
      <c r="R1577" s="482"/>
      <c r="U1577" s="99"/>
      <c r="V1577" s="529"/>
      <c r="W1577" s="524" t="s">
        <v>20</v>
      </c>
      <c r="X1577" s="41" t="s">
        <v>21</v>
      </c>
      <c r="Y1577" s="86">
        <v>0.85</v>
      </c>
      <c r="Z1577" s="75"/>
      <c r="AA1577" s="213"/>
      <c r="AB1577" s="213"/>
      <c r="AC1577" s="45">
        <f>ROUND(ROUND(ROUND(H1556*Q1568,0)*V1575,0)*Y1577,0)</f>
        <v>671</v>
      </c>
      <c r="AD1577" s="79"/>
    </row>
    <row r="1578" ht="16.5" customHeight="1">
      <c r="A1578" s="29">
        <v>61.0</v>
      </c>
      <c r="B1578" s="29">
        <v>2827.0</v>
      </c>
      <c r="C1578" s="518" t="s">
        <v>9545</v>
      </c>
      <c r="D1578" s="389"/>
      <c r="E1578" s="389"/>
      <c r="F1578" s="527"/>
      <c r="G1578" s="527"/>
      <c r="H1578" s="527"/>
      <c r="I1578" s="532"/>
      <c r="J1578" s="94"/>
      <c r="K1578" s="140"/>
      <c r="L1578" s="140"/>
      <c r="M1578" s="8"/>
      <c r="N1578" s="536"/>
      <c r="O1578" s="83"/>
      <c r="P1578" s="83"/>
      <c r="Q1578" s="83"/>
      <c r="R1578" s="484"/>
      <c r="S1578" s="232"/>
      <c r="T1578" s="232"/>
      <c r="U1578" s="24"/>
      <c r="V1578" s="26"/>
      <c r="W1578" s="484"/>
      <c r="X1578" s="56"/>
      <c r="Y1578" s="526"/>
      <c r="Z1578" s="213" t="s">
        <v>30</v>
      </c>
      <c r="AA1578" s="74">
        <v>5.0</v>
      </c>
      <c r="AB1578" s="522" t="s">
        <v>31</v>
      </c>
      <c r="AC1578" s="45">
        <f>ROUND(ROUND(ROUND(H1556*Q1568,0)*V1575,0)*Y1577,0)-AA1578</f>
        <v>666</v>
      </c>
      <c r="AD1578" s="79"/>
    </row>
    <row r="1579" ht="16.5" customHeight="1">
      <c r="A1579" s="29">
        <v>61.0</v>
      </c>
      <c r="B1579" s="29">
        <v>2828.0</v>
      </c>
      <c r="C1579" s="518" t="s">
        <v>9546</v>
      </c>
      <c r="D1579" s="389"/>
      <c r="E1579" s="389"/>
      <c r="F1579" s="527"/>
      <c r="G1579" s="527"/>
      <c r="H1579" s="527"/>
      <c r="I1579" s="532"/>
      <c r="J1579" s="94"/>
      <c r="K1579" s="140"/>
      <c r="L1579" s="140"/>
      <c r="M1579" s="8"/>
      <c r="N1579" s="536"/>
      <c r="O1579" s="102" t="s">
        <v>27</v>
      </c>
      <c r="P1579" s="533"/>
      <c r="Q1579" s="533"/>
      <c r="R1579" s="520"/>
      <c r="S1579" s="38"/>
      <c r="T1579" s="99"/>
      <c r="U1579" s="38"/>
      <c r="V1579" s="6"/>
      <c r="W1579" s="37"/>
      <c r="X1579" s="7"/>
      <c r="Y1579" s="39"/>
      <c r="Z1579" s="213"/>
      <c r="AA1579" s="213"/>
      <c r="AB1579" s="213"/>
      <c r="AC1579" s="45">
        <f>ROUND(H1556*Q1580,0)</f>
        <v>663</v>
      </c>
      <c r="AD1579" s="79"/>
    </row>
    <row r="1580" ht="16.5" customHeight="1">
      <c r="A1580" s="29">
        <v>61.0</v>
      </c>
      <c r="B1580" s="29">
        <v>2829.0</v>
      </c>
      <c r="C1580" s="518" t="s">
        <v>9547</v>
      </c>
      <c r="D1580" s="389"/>
      <c r="E1580" s="389"/>
      <c r="F1580" s="527"/>
      <c r="G1580" s="527"/>
      <c r="H1580" s="527"/>
      <c r="I1580" s="532"/>
      <c r="J1580" s="94"/>
      <c r="K1580" s="140"/>
      <c r="L1580" s="140"/>
      <c r="M1580" s="8"/>
      <c r="N1580" s="535"/>
      <c r="O1580" s="482"/>
      <c r="P1580" s="83" t="s">
        <v>21</v>
      </c>
      <c r="Q1580" s="528">
        <v>0.5</v>
      </c>
      <c r="R1580" s="521"/>
      <c r="S1580" s="53"/>
      <c r="T1580" s="99"/>
      <c r="U1580" s="53"/>
      <c r="V1580" s="14"/>
      <c r="W1580" s="52"/>
      <c r="X1580" s="8"/>
      <c r="Y1580" s="109"/>
      <c r="Z1580" s="213" t="s">
        <v>30</v>
      </c>
      <c r="AA1580" s="74">
        <v>5.0</v>
      </c>
      <c r="AB1580" s="522" t="s">
        <v>31</v>
      </c>
      <c r="AC1580" s="45">
        <f>ROUND(H1556*Q1580,0)-AA1580</f>
        <v>658</v>
      </c>
      <c r="AD1580" s="79"/>
    </row>
    <row r="1581" ht="16.5" customHeight="1">
      <c r="A1581" s="29">
        <v>61.0</v>
      </c>
      <c r="B1581" s="29">
        <v>2830.0</v>
      </c>
      <c r="C1581" s="518" t="s">
        <v>9548</v>
      </c>
      <c r="D1581" s="389"/>
      <c r="E1581" s="389"/>
      <c r="F1581" s="527"/>
      <c r="G1581" s="527"/>
      <c r="H1581" s="527"/>
      <c r="I1581" s="532"/>
      <c r="J1581" s="94"/>
      <c r="K1581" s="140"/>
      <c r="L1581" s="140"/>
      <c r="M1581" s="8"/>
      <c r="N1581" s="535"/>
      <c r="O1581" s="482"/>
      <c r="P1581" s="14"/>
      <c r="Q1581" s="14"/>
      <c r="R1581" s="521"/>
      <c r="S1581" s="53"/>
      <c r="T1581" s="99"/>
      <c r="U1581" s="53"/>
      <c r="V1581" s="14"/>
      <c r="W1581" s="524" t="s">
        <v>20</v>
      </c>
      <c r="X1581" s="41" t="s">
        <v>21</v>
      </c>
      <c r="Y1581" s="86">
        <v>0.85</v>
      </c>
      <c r="Z1581" s="75"/>
      <c r="AA1581" s="213"/>
      <c r="AB1581" s="213"/>
      <c r="AC1581" s="45">
        <f>ROUND(ROUND(H1556*Q1580,0)*Y1581,0)</f>
        <v>564</v>
      </c>
      <c r="AD1581" s="79"/>
    </row>
    <row r="1582" ht="16.5" customHeight="1">
      <c r="A1582" s="29">
        <v>61.0</v>
      </c>
      <c r="B1582" s="29">
        <v>2831.0</v>
      </c>
      <c r="C1582" s="518" t="s">
        <v>9549</v>
      </c>
      <c r="D1582" s="389"/>
      <c r="E1582" s="389"/>
      <c r="F1582" s="527"/>
      <c r="G1582" s="527"/>
      <c r="H1582" s="527"/>
      <c r="I1582" s="532"/>
      <c r="J1582" s="94"/>
      <c r="K1582" s="140"/>
      <c r="L1582" s="140"/>
      <c r="M1582" s="8"/>
      <c r="N1582" s="535"/>
      <c r="O1582" s="14"/>
      <c r="P1582" s="83"/>
      <c r="Q1582" s="83"/>
      <c r="R1582" s="525"/>
      <c r="S1582" s="180"/>
      <c r="T1582" s="24"/>
      <c r="U1582" s="180"/>
      <c r="V1582" s="21"/>
      <c r="W1582" s="484"/>
      <c r="X1582" s="56"/>
      <c r="Y1582" s="526"/>
      <c r="Z1582" s="213" t="s">
        <v>30</v>
      </c>
      <c r="AA1582" s="74">
        <v>5.0</v>
      </c>
      <c r="AB1582" s="522" t="s">
        <v>31</v>
      </c>
      <c r="AC1582" s="45">
        <f>ROUND(ROUND(H1556*Q1580,0)*Y1581,0)-AA1582</f>
        <v>559</v>
      </c>
      <c r="AD1582" s="79"/>
    </row>
    <row r="1583" ht="16.5" customHeight="1">
      <c r="A1583" s="29">
        <v>61.0</v>
      </c>
      <c r="B1583" s="29">
        <v>2832.0</v>
      </c>
      <c r="C1583" s="518" t="s">
        <v>9550</v>
      </c>
      <c r="D1583" s="389"/>
      <c r="E1583" s="389"/>
      <c r="F1583" s="527"/>
      <c r="G1583" s="527"/>
      <c r="H1583" s="527"/>
      <c r="I1583" s="532"/>
      <c r="J1583" s="94"/>
      <c r="K1583" s="140"/>
      <c r="L1583" s="140"/>
      <c r="M1583" s="8"/>
      <c r="N1583" s="536"/>
      <c r="O1583" s="14"/>
      <c r="P1583" s="14"/>
      <c r="Q1583" s="14"/>
      <c r="R1583" s="102" t="s">
        <v>326</v>
      </c>
      <c r="S1583" s="487"/>
      <c r="T1583" s="487"/>
      <c r="U1583" s="41" t="s">
        <v>21</v>
      </c>
      <c r="V1583" s="60">
        <v>0.7</v>
      </c>
      <c r="W1583" s="37"/>
      <c r="X1583" s="7"/>
      <c r="Y1583" s="39"/>
      <c r="Z1583" s="213"/>
      <c r="AA1583" s="213"/>
      <c r="AB1583" s="213"/>
      <c r="AC1583" s="45">
        <f>ROUND(ROUND(H1556*Q1580,0)*V1583,0)</f>
        <v>464</v>
      </c>
      <c r="AD1583" s="79"/>
    </row>
    <row r="1584" ht="16.5" customHeight="1">
      <c r="A1584" s="29">
        <v>61.0</v>
      </c>
      <c r="B1584" s="29">
        <v>2833.0</v>
      </c>
      <c r="C1584" s="518" t="s">
        <v>9551</v>
      </c>
      <c r="D1584" s="389"/>
      <c r="E1584" s="389"/>
      <c r="F1584" s="527"/>
      <c r="G1584" s="527"/>
      <c r="H1584" s="527"/>
      <c r="I1584" s="532"/>
      <c r="J1584" s="94"/>
      <c r="K1584" s="140"/>
      <c r="L1584" s="140"/>
      <c r="M1584" s="8"/>
      <c r="N1584" s="536"/>
      <c r="O1584" s="14"/>
      <c r="P1584" s="14"/>
      <c r="Q1584" s="14"/>
      <c r="R1584" s="482"/>
      <c r="U1584" s="83"/>
      <c r="V1584" s="528"/>
      <c r="W1584" s="227"/>
      <c r="X1584" s="22"/>
      <c r="Y1584" s="109"/>
      <c r="Z1584" s="213" t="s">
        <v>30</v>
      </c>
      <c r="AA1584" s="74">
        <v>5.0</v>
      </c>
      <c r="AB1584" s="522" t="s">
        <v>31</v>
      </c>
      <c r="AC1584" s="45">
        <f>ROUND(ROUND(H1556*Q1580,0)*V1583,0)-AA1584</f>
        <v>459</v>
      </c>
      <c r="AD1584" s="79"/>
    </row>
    <row r="1585" ht="16.5" customHeight="1">
      <c r="A1585" s="29">
        <v>61.0</v>
      </c>
      <c r="B1585" s="29">
        <v>2834.0</v>
      </c>
      <c r="C1585" s="518" t="s">
        <v>9552</v>
      </c>
      <c r="D1585" s="389"/>
      <c r="E1585" s="389"/>
      <c r="F1585" s="527"/>
      <c r="G1585" s="527"/>
      <c r="H1585" s="527"/>
      <c r="I1585" s="532"/>
      <c r="J1585" s="94"/>
      <c r="K1585" s="140"/>
      <c r="L1585" s="140"/>
      <c r="M1585" s="8"/>
      <c r="N1585" s="254"/>
      <c r="O1585" s="83"/>
      <c r="P1585" s="83"/>
      <c r="R1585" s="482"/>
      <c r="U1585" s="99"/>
      <c r="V1585" s="529"/>
      <c r="W1585" s="524" t="s">
        <v>20</v>
      </c>
      <c r="X1585" s="41" t="s">
        <v>21</v>
      </c>
      <c r="Y1585" s="86">
        <v>0.85</v>
      </c>
      <c r="Z1585" s="75"/>
      <c r="AA1585" s="213"/>
      <c r="AB1585" s="213"/>
      <c r="AC1585" s="45">
        <f>ROUND(ROUND(ROUND(H1556*Q1580,0)*V1583,0)*Y1585,0)</f>
        <v>394</v>
      </c>
      <c r="AD1585" s="79"/>
    </row>
    <row r="1586" ht="16.5" customHeight="1">
      <c r="A1586" s="29">
        <v>61.0</v>
      </c>
      <c r="B1586" s="29">
        <v>2835.0</v>
      </c>
      <c r="C1586" s="518" t="s">
        <v>9553</v>
      </c>
      <c r="D1586" s="389"/>
      <c r="E1586" s="389"/>
      <c r="F1586" s="527"/>
      <c r="G1586" s="527"/>
      <c r="H1586" s="527"/>
      <c r="I1586" s="532"/>
      <c r="J1586" s="94"/>
      <c r="K1586" s="140"/>
      <c r="L1586" s="140"/>
      <c r="M1586" s="8"/>
      <c r="N1586" s="254"/>
      <c r="O1586" s="83"/>
      <c r="P1586" s="83"/>
      <c r="Q1586" s="83"/>
      <c r="R1586" s="530"/>
      <c r="S1586" s="531"/>
      <c r="T1586" s="24"/>
      <c r="U1586" s="24"/>
      <c r="V1586" s="26"/>
      <c r="W1586" s="484"/>
      <c r="X1586" s="56"/>
      <c r="Y1586" s="526"/>
      <c r="Z1586" s="213" t="s">
        <v>30</v>
      </c>
      <c r="AA1586" s="74">
        <v>5.0</v>
      </c>
      <c r="AB1586" s="522" t="s">
        <v>31</v>
      </c>
      <c r="AC1586" s="45">
        <f>ROUND(ROUND(ROUND(H1556*Q1580,0)*V1583,0)*Y1585,0)-AA1586</f>
        <v>389</v>
      </c>
      <c r="AD1586" s="79"/>
    </row>
    <row r="1587" ht="16.5" customHeight="1">
      <c r="A1587" s="29">
        <v>61.0</v>
      </c>
      <c r="B1587" s="29">
        <v>2836.0</v>
      </c>
      <c r="C1587" s="518" t="s">
        <v>9554</v>
      </c>
      <c r="D1587" s="389"/>
      <c r="E1587" s="389"/>
      <c r="F1587" s="527"/>
      <c r="G1587" s="527"/>
      <c r="H1587" s="527"/>
      <c r="I1587" s="532"/>
      <c r="J1587" s="94"/>
      <c r="K1587" s="140"/>
      <c r="L1587" s="140"/>
      <c r="M1587" s="8"/>
      <c r="N1587" s="536"/>
      <c r="O1587" s="83"/>
      <c r="P1587" s="528"/>
      <c r="Q1587" s="486"/>
      <c r="R1587" s="102" t="s">
        <v>329</v>
      </c>
      <c r="S1587" s="487"/>
      <c r="T1587" s="487"/>
      <c r="U1587" s="83" t="s">
        <v>21</v>
      </c>
      <c r="V1587" s="528">
        <v>0.85</v>
      </c>
      <c r="W1587" s="37"/>
      <c r="X1587" s="7"/>
      <c r="Y1587" s="39"/>
      <c r="Z1587" s="213"/>
      <c r="AA1587" s="213"/>
      <c r="AB1587" s="213"/>
      <c r="AC1587" s="45">
        <f>ROUND(ROUND(H1556*Q1580,0)*V1587,0)</f>
        <v>564</v>
      </c>
      <c r="AD1587" s="79"/>
    </row>
    <row r="1588" ht="16.5" customHeight="1">
      <c r="A1588" s="29">
        <v>61.0</v>
      </c>
      <c r="B1588" s="29">
        <v>2837.0</v>
      </c>
      <c r="C1588" s="518" t="s">
        <v>9555</v>
      </c>
      <c r="D1588" s="389"/>
      <c r="E1588" s="389"/>
      <c r="F1588" s="527"/>
      <c r="G1588" s="527"/>
      <c r="H1588" s="527"/>
      <c r="I1588" s="532"/>
      <c r="J1588" s="94"/>
      <c r="K1588" s="140"/>
      <c r="L1588" s="140"/>
      <c r="M1588" s="8"/>
      <c r="N1588" s="536"/>
      <c r="O1588" s="83"/>
      <c r="P1588" s="528"/>
      <c r="Q1588" s="528"/>
      <c r="R1588" s="482"/>
      <c r="U1588" s="83"/>
      <c r="V1588" s="528"/>
      <c r="W1588" s="227"/>
      <c r="X1588" s="22"/>
      <c r="Y1588" s="109"/>
      <c r="Z1588" s="213" t="s">
        <v>30</v>
      </c>
      <c r="AA1588" s="74">
        <v>5.0</v>
      </c>
      <c r="AB1588" s="522" t="s">
        <v>31</v>
      </c>
      <c r="AC1588" s="45">
        <f>ROUND(ROUND(H1556*Q1580,0)*V1587,0)-AA1588</f>
        <v>559</v>
      </c>
      <c r="AD1588" s="79"/>
    </row>
    <row r="1589" ht="16.5" customHeight="1">
      <c r="A1589" s="29">
        <v>61.0</v>
      </c>
      <c r="B1589" s="29">
        <v>2838.0</v>
      </c>
      <c r="C1589" s="518" t="s">
        <v>9556</v>
      </c>
      <c r="D1589" s="389"/>
      <c r="E1589" s="389"/>
      <c r="F1589" s="527"/>
      <c r="G1589" s="527"/>
      <c r="H1589" s="527"/>
      <c r="I1589" s="532"/>
      <c r="J1589" s="94"/>
      <c r="K1589" s="140"/>
      <c r="L1589" s="140"/>
      <c r="M1589" s="8"/>
      <c r="N1589" s="254"/>
      <c r="O1589" s="83"/>
      <c r="P1589" s="528"/>
      <c r="Q1589" s="528"/>
      <c r="R1589" s="482"/>
      <c r="U1589" s="99"/>
      <c r="V1589" s="529"/>
      <c r="W1589" s="524" t="s">
        <v>20</v>
      </c>
      <c r="X1589" s="41" t="s">
        <v>21</v>
      </c>
      <c r="Y1589" s="86">
        <v>0.85</v>
      </c>
      <c r="Z1589" s="75"/>
      <c r="AA1589" s="213"/>
      <c r="AB1589" s="213"/>
      <c r="AC1589" s="45">
        <f>ROUND(ROUND(ROUND(H1556*Q1580,0)*V1587,0)*Y1589,0)</f>
        <v>479</v>
      </c>
      <c r="AD1589" s="79"/>
    </row>
    <row r="1590" ht="16.5" customHeight="1">
      <c r="A1590" s="29">
        <v>61.0</v>
      </c>
      <c r="B1590" s="29">
        <v>2839.0</v>
      </c>
      <c r="C1590" s="518" t="s">
        <v>9557</v>
      </c>
      <c r="D1590" s="389"/>
      <c r="E1590" s="389"/>
      <c r="F1590" s="527"/>
      <c r="G1590" s="527"/>
      <c r="H1590" s="527"/>
      <c r="I1590" s="532"/>
      <c r="J1590" s="94"/>
      <c r="K1590" s="140"/>
      <c r="L1590" s="140"/>
      <c r="M1590" s="8"/>
      <c r="N1590" s="537"/>
      <c r="O1590" s="83"/>
      <c r="P1590" s="83"/>
      <c r="Q1590" s="83"/>
      <c r="R1590" s="484"/>
      <c r="S1590" s="232"/>
      <c r="T1590" s="232"/>
      <c r="U1590" s="24"/>
      <c r="V1590" s="26"/>
      <c r="W1590" s="484"/>
      <c r="X1590" s="56"/>
      <c r="Y1590" s="526"/>
      <c r="Z1590" s="213" t="s">
        <v>30</v>
      </c>
      <c r="AA1590" s="74">
        <v>5.0</v>
      </c>
      <c r="AB1590" s="522" t="s">
        <v>31</v>
      </c>
      <c r="AC1590" s="45">
        <f>ROUND(ROUND(ROUND(H1556*Q1580,0)*V1587,0)*Y1589,0)-AA1590</f>
        <v>474</v>
      </c>
      <c r="AD1590" s="79"/>
    </row>
    <row r="1591" ht="16.5" customHeight="1">
      <c r="A1591" s="29">
        <v>61.0</v>
      </c>
      <c r="B1591" s="29">
        <v>1671.0</v>
      </c>
      <c r="C1591" s="518" t="s">
        <v>9558</v>
      </c>
      <c r="D1591" s="389"/>
      <c r="E1591" s="231"/>
      <c r="F1591" s="102" t="s">
        <v>9559</v>
      </c>
      <c r="G1591" s="169"/>
      <c r="H1591" s="169"/>
      <c r="I1591" s="519"/>
      <c r="J1591" s="168"/>
      <c r="K1591" s="152"/>
      <c r="L1591" s="152"/>
      <c r="M1591" s="7"/>
      <c r="N1591" s="37"/>
      <c r="O1591" s="7"/>
      <c r="P1591" s="7"/>
      <c r="Q1591" s="7"/>
      <c r="R1591" s="520"/>
      <c r="S1591" s="38"/>
      <c r="T1591" s="38"/>
      <c r="U1591" s="6"/>
      <c r="V1591" s="7"/>
      <c r="W1591" s="37"/>
      <c r="X1591" s="7"/>
      <c r="Y1591" s="39"/>
      <c r="Z1591" s="213"/>
      <c r="AA1591" s="213"/>
      <c r="AB1591" s="213"/>
      <c r="AC1591" s="45">
        <f>ROUND(H1592,0)</f>
        <v>1183</v>
      </c>
      <c r="AD1591" s="79"/>
    </row>
    <row r="1592" ht="16.5" customHeight="1">
      <c r="A1592" s="29">
        <v>61.0</v>
      </c>
      <c r="B1592" s="29">
        <v>2840.0</v>
      </c>
      <c r="C1592" s="518" t="s">
        <v>9560</v>
      </c>
      <c r="D1592" s="389"/>
      <c r="E1592" s="231"/>
      <c r="F1592" s="482"/>
      <c r="G1592" s="174"/>
      <c r="H1592" s="50">
        <v>1183.0</v>
      </c>
      <c r="I1592" s="8" t="s">
        <v>9</v>
      </c>
      <c r="J1592" s="94"/>
      <c r="K1592" s="140"/>
      <c r="L1592" s="140"/>
      <c r="M1592" s="8"/>
      <c r="N1592" s="52"/>
      <c r="O1592" s="8"/>
      <c r="P1592" s="8"/>
      <c r="Q1592" s="8"/>
      <c r="R1592" s="521"/>
      <c r="S1592" s="53"/>
      <c r="T1592" s="53"/>
      <c r="U1592" s="14"/>
      <c r="V1592" s="8"/>
      <c r="W1592" s="52"/>
      <c r="X1592" s="8"/>
      <c r="Y1592" s="109"/>
      <c r="Z1592" s="213" t="s">
        <v>30</v>
      </c>
      <c r="AA1592" s="74">
        <v>5.0</v>
      </c>
      <c r="AB1592" s="522" t="s">
        <v>31</v>
      </c>
      <c r="AC1592" s="45">
        <f>ROUND(H1592,0)-AA1592</f>
        <v>1178</v>
      </c>
      <c r="AD1592" s="79"/>
    </row>
    <row r="1593" ht="16.5" customHeight="1">
      <c r="A1593" s="29">
        <v>61.0</v>
      </c>
      <c r="B1593" s="29">
        <v>2841.0</v>
      </c>
      <c r="C1593" s="518" t="s">
        <v>9561</v>
      </c>
      <c r="D1593" s="389"/>
      <c r="E1593" s="231"/>
      <c r="F1593" s="482"/>
      <c r="G1593" s="174"/>
      <c r="H1593" s="174"/>
      <c r="I1593" s="523"/>
      <c r="J1593" s="94"/>
      <c r="K1593" s="140"/>
      <c r="L1593" s="140"/>
      <c r="M1593" s="8"/>
      <c r="N1593" s="52"/>
      <c r="O1593" s="8"/>
      <c r="P1593" s="8"/>
      <c r="Q1593" s="8"/>
      <c r="R1593" s="521"/>
      <c r="S1593" s="53"/>
      <c r="T1593" s="53"/>
      <c r="U1593" s="14"/>
      <c r="V1593" s="54"/>
      <c r="W1593" s="524" t="s">
        <v>20</v>
      </c>
      <c r="X1593" s="41" t="s">
        <v>21</v>
      </c>
      <c r="Y1593" s="86">
        <v>0.85</v>
      </c>
      <c r="Z1593" s="75"/>
      <c r="AA1593" s="213"/>
      <c r="AB1593" s="213"/>
      <c r="AC1593" s="45">
        <f>ROUND(H1592*Y1593,0)</f>
        <v>1006</v>
      </c>
      <c r="AD1593" s="79"/>
    </row>
    <row r="1594" ht="16.5" customHeight="1">
      <c r="A1594" s="29">
        <v>61.0</v>
      </c>
      <c r="B1594" s="29">
        <v>2842.0</v>
      </c>
      <c r="C1594" s="518" t="s">
        <v>9562</v>
      </c>
      <c r="D1594" s="389"/>
      <c r="E1594" s="231"/>
      <c r="F1594" s="174"/>
      <c r="G1594" s="174"/>
      <c r="H1594" s="174"/>
      <c r="I1594" s="174"/>
      <c r="J1594" s="94"/>
      <c r="K1594" s="140"/>
      <c r="L1594" s="140"/>
      <c r="M1594" s="8"/>
      <c r="N1594" s="52"/>
      <c r="O1594" s="8"/>
      <c r="P1594" s="8"/>
      <c r="Q1594" s="8"/>
      <c r="R1594" s="525"/>
      <c r="S1594" s="180"/>
      <c r="T1594" s="180"/>
      <c r="U1594" s="21"/>
      <c r="V1594" s="109"/>
      <c r="W1594" s="484"/>
      <c r="X1594" s="56"/>
      <c r="Y1594" s="526"/>
      <c r="Z1594" s="213" t="s">
        <v>30</v>
      </c>
      <c r="AA1594" s="74">
        <v>5.0</v>
      </c>
      <c r="AB1594" s="522" t="s">
        <v>31</v>
      </c>
      <c r="AC1594" s="45">
        <f>ROUND(H1592*Y1593,0)-AA1594</f>
        <v>1001</v>
      </c>
      <c r="AD1594" s="79"/>
    </row>
    <row r="1595" ht="16.5" customHeight="1">
      <c r="A1595" s="29">
        <v>61.0</v>
      </c>
      <c r="B1595" s="29">
        <v>1672.0</v>
      </c>
      <c r="C1595" s="518" t="s">
        <v>9563</v>
      </c>
      <c r="D1595" s="231"/>
      <c r="E1595" s="231"/>
      <c r="F1595" s="527"/>
      <c r="G1595" s="527"/>
      <c r="H1595" s="14"/>
      <c r="I1595" s="14"/>
      <c r="J1595" s="94"/>
      <c r="K1595" s="140"/>
      <c r="L1595" s="140"/>
      <c r="M1595" s="8"/>
      <c r="N1595" s="52"/>
      <c r="O1595" s="8"/>
      <c r="P1595" s="8"/>
      <c r="Q1595" s="8"/>
      <c r="R1595" s="102" t="s">
        <v>326</v>
      </c>
      <c r="S1595" s="487"/>
      <c r="T1595" s="487"/>
      <c r="U1595" s="41" t="s">
        <v>21</v>
      </c>
      <c r="V1595" s="60">
        <v>0.7</v>
      </c>
      <c r="W1595" s="37"/>
      <c r="X1595" s="7"/>
      <c r="Y1595" s="39"/>
      <c r="Z1595" s="213"/>
      <c r="AA1595" s="213"/>
      <c r="AB1595" s="213"/>
      <c r="AC1595" s="45">
        <f>ROUND(H1592*V1595,0)</f>
        <v>828</v>
      </c>
      <c r="AD1595" s="79"/>
    </row>
    <row r="1596" ht="16.5" customHeight="1">
      <c r="A1596" s="29">
        <v>61.0</v>
      </c>
      <c r="B1596" s="29">
        <v>2843.0</v>
      </c>
      <c r="C1596" s="518" t="s">
        <v>9564</v>
      </c>
      <c r="D1596" s="231"/>
      <c r="E1596" s="231"/>
      <c r="F1596" s="527"/>
      <c r="G1596" s="527"/>
      <c r="H1596" s="8"/>
      <c r="I1596" s="144"/>
      <c r="J1596" s="94"/>
      <c r="K1596" s="140"/>
      <c r="L1596" s="140"/>
      <c r="M1596" s="8"/>
      <c r="N1596" s="52"/>
      <c r="O1596" s="8"/>
      <c r="P1596" s="8"/>
      <c r="Q1596" s="8"/>
      <c r="R1596" s="482"/>
      <c r="U1596" s="83"/>
      <c r="V1596" s="528"/>
      <c r="W1596" s="227"/>
      <c r="X1596" s="22"/>
      <c r="Y1596" s="109"/>
      <c r="Z1596" s="213" t="s">
        <v>30</v>
      </c>
      <c r="AA1596" s="74">
        <v>5.0</v>
      </c>
      <c r="AB1596" s="522" t="s">
        <v>31</v>
      </c>
      <c r="AC1596" s="45">
        <f>ROUND(H1592*V1595,0)-AA1596</f>
        <v>823</v>
      </c>
      <c r="AD1596" s="79"/>
    </row>
    <row r="1597" ht="16.5" customHeight="1">
      <c r="A1597" s="29">
        <v>61.0</v>
      </c>
      <c r="B1597" s="29">
        <v>2844.0</v>
      </c>
      <c r="C1597" s="518" t="s">
        <v>9565</v>
      </c>
      <c r="D1597" s="389"/>
      <c r="E1597" s="231"/>
      <c r="F1597" s="113"/>
      <c r="G1597" s="113"/>
      <c r="H1597" s="8"/>
      <c r="I1597" s="144"/>
      <c r="J1597" s="94"/>
      <c r="K1597" s="140"/>
      <c r="L1597" s="140"/>
      <c r="M1597" s="8"/>
      <c r="N1597" s="52"/>
      <c r="O1597" s="8"/>
      <c r="P1597" s="8"/>
      <c r="Q1597" s="8"/>
      <c r="R1597" s="482"/>
      <c r="U1597" s="99"/>
      <c r="V1597" s="529"/>
      <c r="W1597" s="524" t="s">
        <v>20</v>
      </c>
      <c r="X1597" s="41" t="s">
        <v>21</v>
      </c>
      <c r="Y1597" s="86">
        <v>0.85</v>
      </c>
      <c r="Z1597" s="75"/>
      <c r="AA1597" s="213"/>
      <c r="AB1597" s="213"/>
      <c r="AC1597" s="45">
        <f>ROUND(ROUND(H1592*V1595,0)*Y1597,0)</f>
        <v>704</v>
      </c>
      <c r="AD1597" s="79"/>
    </row>
    <row r="1598" ht="16.5" customHeight="1">
      <c r="A1598" s="29">
        <v>61.0</v>
      </c>
      <c r="B1598" s="29">
        <v>2845.0</v>
      </c>
      <c r="C1598" s="518" t="s">
        <v>9566</v>
      </c>
      <c r="D1598" s="389"/>
      <c r="E1598" s="231"/>
      <c r="F1598" s="113"/>
      <c r="G1598" s="113"/>
      <c r="H1598" s="8"/>
      <c r="I1598" s="144"/>
      <c r="J1598" s="94"/>
      <c r="K1598" s="140"/>
      <c r="L1598" s="140"/>
      <c r="M1598" s="8"/>
      <c r="N1598" s="52"/>
      <c r="O1598" s="8"/>
      <c r="P1598" s="8"/>
      <c r="Q1598" s="8"/>
      <c r="R1598" s="530"/>
      <c r="S1598" s="531"/>
      <c r="T1598" s="24"/>
      <c r="U1598" s="24"/>
      <c r="V1598" s="26"/>
      <c r="W1598" s="484"/>
      <c r="X1598" s="56"/>
      <c r="Y1598" s="526"/>
      <c r="Z1598" s="213" t="s">
        <v>30</v>
      </c>
      <c r="AA1598" s="74">
        <v>5.0</v>
      </c>
      <c r="AB1598" s="522" t="s">
        <v>31</v>
      </c>
      <c r="AC1598" s="45">
        <f>ROUND(ROUND(H1592*V1595,0)*Y1597,0)-AA1598</f>
        <v>699</v>
      </c>
      <c r="AD1598" s="79"/>
    </row>
    <row r="1599" ht="16.5" customHeight="1">
      <c r="A1599" s="29">
        <v>61.0</v>
      </c>
      <c r="B1599" s="29">
        <v>1673.0</v>
      </c>
      <c r="C1599" s="518" t="s">
        <v>9567</v>
      </c>
      <c r="D1599" s="389"/>
      <c r="E1599" s="231"/>
      <c r="F1599" s="113"/>
      <c r="G1599" s="113"/>
      <c r="H1599" s="8"/>
      <c r="I1599" s="144"/>
      <c r="J1599" s="94"/>
      <c r="K1599" s="140"/>
      <c r="L1599" s="140"/>
      <c r="M1599" s="8"/>
      <c r="N1599" s="52"/>
      <c r="O1599" s="8"/>
      <c r="P1599" s="8"/>
      <c r="Q1599" s="54"/>
      <c r="R1599" s="102" t="s">
        <v>329</v>
      </c>
      <c r="S1599" s="487"/>
      <c r="T1599" s="487"/>
      <c r="U1599" s="83" t="s">
        <v>21</v>
      </c>
      <c r="V1599" s="528">
        <v>0.85</v>
      </c>
      <c r="W1599" s="37"/>
      <c r="X1599" s="7"/>
      <c r="Y1599" s="39"/>
      <c r="Z1599" s="213"/>
      <c r="AA1599" s="213"/>
      <c r="AB1599" s="213"/>
      <c r="AC1599" s="45">
        <f>ROUND(H1592*V1599,0)</f>
        <v>1006</v>
      </c>
      <c r="AD1599" s="79"/>
    </row>
    <row r="1600" ht="16.5" customHeight="1">
      <c r="A1600" s="29">
        <v>61.0</v>
      </c>
      <c r="B1600" s="29">
        <v>2846.0</v>
      </c>
      <c r="C1600" s="518" t="s">
        <v>9568</v>
      </c>
      <c r="D1600" s="389"/>
      <c r="E1600" s="231"/>
      <c r="F1600" s="113"/>
      <c r="G1600" s="113"/>
      <c r="H1600" s="8"/>
      <c r="I1600" s="144"/>
      <c r="J1600" s="94"/>
      <c r="K1600" s="140"/>
      <c r="L1600" s="140"/>
      <c r="M1600" s="8"/>
      <c r="N1600" s="52"/>
      <c r="O1600" s="8"/>
      <c r="P1600" s="8"/>
      <c r="Q1600" s="8"/>
      <c r="R1600" s="482"/>
      <c r="U1600" s="83"/>
      <c r="V1600" s="528"/>
      <c r="W1600" s="227"/>
      <c r="X1600" s="22"/>
      <c r="Y1600" s="109"/>
      <c r="Z1600" s="213" t="s">
        <v>30</v>
      </c>
      <c r="AA1600" s="74">
        <v>5.0</v>
      </c>
      <c r="AB1600" s="522" t="s">
        <v>31</v>
      </c>
      <c r="AC1600" s="45">
        <f>ROUND(H1592*V1599,0)-AA1600</f>
        <v>1001</v>
      </c>
      <c r="AD1600" s="79"/>
    </row>
    <row r="1601" ht="16.5" customHeight="1">
      <c r="A1601" s="29">
        <v>61.0</v>
      </c>
      <c r="B1601" s="29">
        <v>2847.0</v>
      </c>
      <c r="C1601" s="518" t="s">
        <v>9569</v>
      </c>
      <c r="D1601" s="389"/>
      <c r="E1601" s="231"/>
      <c r="F1601" s="527"/>
      <c r="G1601" s="527"/>
      <c r="H1601" s="527"/>
      <c r="I1601" s="532"/>
      <c r="J1601" s="94"/>
      <c r="K1601" s="140"/>
      <c r="L1601" s="140"/>
      <c r="M1601" s="8"/>
      <c r="N1601" s="52"/>
      <c r="O1601" s="8"/>
      <c r="P1601" s="8"/>
      <c r="Q1601" s="8"/>
      <c r="R1601" s="482"/>
      <c r="U1601" s="99"/>
      <c r="V1601" s="529"/>
      <c r="W1601" s="524" t="s">
        <v>20</v>
      </c>
      <c r="X1601" s="41" t="s">
        <v>21</v>
      </c>
      <c r="Y1601" s="86">
        <v>0.85</v>
      </c>
      <c r="Z1601" s="75"/>
      <c r="AA1601" s="213"/>
      <c r="AB1601" s="213"/>
      <c r="AC1601" s="45">
        <f>ROUND(ROUND(H1592*V1599,0)*Y1601,0)</f>
        <v>855</v>
      </c>
      <c r="AD1601" s="79"/>
    </row>
    <row r="1602" ht="16.5" customHeight="1">
      <c r="A1602" s="29">
        <v>61.0</v>
      </c>
      <c r="B1602" s="29">
        <v>2848.0</v>
      </c>
      <c r="C1602" s="518" t="s">
        <v>9570</v>
      </c>
      <c r="D1602" s="389"/>
      <c r="E1602" s="231"/>
      <c r="F1602" s="527"/>
      <c r="G1602" s="527"/>
      <c r="H1602" s="527"/>
      <c r="I1602" s="532"/>
      <c r="J1602" s="94"/>
      <c r="K1602" s="140"/>
      <c r="L1602" s="140"/>
      <c r="M1602" s="8"/>
      <c r="N1602" s="227"/>
      <c r="O1602" s="22"/>
      <c r="P1602" s="22"/>
      <c r="Q1602" s="22"/>
      <c r="R1602" s="484"/>
      <c r="S1602" s="232"/>
      <c r="T1602" s="232"/>
      <c r="U1602" s="24"/>
      <c r="V1602" s="26"/>
      <c r="W1602" s="484"/>
      <c r="X1602" s="56"/>
      <c r="Y1602" s="526"/>
      <c r="Z1602" s="213" t="s">
        <v>30</v>
      </c>
      <c r="AA1602" s="74">
        <v>5.0</v>
      </c>
      <c r="AB1602" s="522" t="s">
        <v>31</v>
      </c>
      <c r="AC1602" s="45">
        <f>ROUND(ROUND(H1592*V1599,0)*Y1601,0)-AA1602</f>
        <v>850</v>
      </c>
      <c r="AD1602" s="79"/>
    </row>
    <row r="1603" ht="16.5" customHeight="1">
      <c r="A1603" s="29">
        <v>61.0</v>
      </c>
      <c r="B1603" s="29">
        <v>1674.0</v>
      </c>
      <c r="C1603" s="518" t="s">
        <v>9571</v>
      </c>
      <c r="D1603" s="389"/>
      <c r="E1603" s="389"/>
      <c r="F1603" s="527"/>
      <c r="G1603" s="527"/>
      <c r="H1603" s="527"/>
      <c r="I1603" s="532"/>
      <c r="J1603" s="94"/>
      <c r="K1603" s="140"/>
      <c r="L1603" s="140"/>
      <c r="M1603" s="8"/>
      <c r="N1603" s="206" t="s">
        <v>23</v>
      </c>
      <c r="O1603" s="102" t="s">
        <v>24</v>
      </c>
      <c r="P1603" s="533"/>
      <c r="Q1603" s="533"/>
      <c r="R1603" s="520"/>
      <c r="S1603" s="38"/>
      <c r="T1603" s="38"/>
      <c r="U1603" s="6"/>
      <c r="V1603" s="7"/>
      <c r="W1603" s="37"/>
      <c r="X1603" s="7"/>
      <c r="Y1603" s="39"/>
      <c r="Z1603" s="213"/>
      <c r="AA1603" s="213"/>
      <c r="AB1603" s="213"/>
      <c r="AC1603" s="45">
        <f>ROUND(H1592*Q1604,0)</f>
        <v>828</v>
      </c>
      <c r="AD1603" s="79"/>
    </row>
    <row r="1604" ht="16.5" customHeight="1">
      <c r="A1604" s="29">
        <v>61.0</v>
      </c>
      <c r="B1604" s="29">
        <v>2849.0</v>
      </c>
      <c r="C1604" s="518" t="s">
        <v>9572</v>
      </c>
      <c r="D1604" s="389"/>
      <c r="E1604" s="389"/>
      <c r="F1604" s="527"/>
      <c r="G1604" s="527"/>
      <c r="H1604" s="527"/>
      <c r="I1604" s="532"/>
      <c r="J1604" s="94"/>
      <c r="K1604" s="140"/>
      <c r="L1604" s="140"/>
      <c r="M1604" s="8"/>
      <c r="N1604" s="481"/>
      <c r="O1604" s="482"/>
      <c r="P1604" s="83" t="s">
        <v>21</v>
      </c>
      <c r="Q1604" s="528">
        <v>0.7</v>
      </c>
      <c r="R1604" s="521"/>
      <c r="S1604" s="53"/>
      <c r="T1604" s="53"/>
      <c r="U1604" s="14"/>
      <c r="V1604" s="8"/>
      <c r="W1604" s="52"/>
      <c r="X1604" s="8"/>
      <c r="Y1604" s="109"/>
      <c r="Z1604" s="213" t="s">
        <v>30</v>
      </c>
      <c r="AA1604" s="74">
        <v>5.0</v>
      </c>
      <c r="AB1604" s="522" t="s">
        <v>31</v>
      </c>
      <c r="AC1604" s="45">
        <f>ROUND(H1592*Q1604,0)-AA1604</f>
        <v>823</v>
      </c>
      <c r="AD1604" s="79"/>
    </row>
    <row r="1605" ht="16.5" customHeight="1">
      <c r="A1605" s="29">
        <v>61.0</v>
      </c>
      <c r="B1605" s="29">
        <v>2850.0</v>
      </c>
      <c r="C1605" s="518" t="s">
        <v>9573</v>
      </c>
      <c r="D1605" s="389"/>
      <c r="E1605" s="389"/>
      <c r="F1605" s="527"/>
      <c r="G1605" s="527"/>
      <c r="H1605" s="527"/>
      <c r="I1605" s="532"/>
      <c r="J1605" s="94"/>
      <c r="K1605" s="140"/>
      <c r="L1605" s="140"/>
      <c r="M1605" s="8"/>
      <c r="N1605" s="481"/>
      <c r="O1605" s="482"/>
      <c r="P1605" s="14"/>
      <c r="Q1605" s="14"/>
      <c r="R1605" s="521"/>
      <c r="S1605" s="53"/>
      <c r="T1605" s="53"/>
      <c r="U1605" s="14"/>
      <c r="V1605" s="54"/>
      <c r="W1605" s="524" t="s">
        <v>20</v>
      </c>
      <c r="X1605" s="41" t="s">
        <v>21</v>
      </c>
      <c r="Y1605" s="86">
        <v>0.85</v>
      </c>
      <c r="Z1605" s="75"/>
      <c r="AA1605" s="213"/>
      <c r="AB1605" s="213"/>
      <c r="AC1605" s="45">
        <f>ROUND(ROUND(H1592*Q1604,0)*Y1605,0)</f>
        <v>704</v>
      </c>
      <c r="AD1605" s="79"/>
    </row>
    <row r="1606" ht="16.5" customHeight="1">
      <c r="A1606" s="29">
        <v>61.0</v>
      </c>
      <c r="B1606" s="29">
        <v>2851.0</v>
      </c>
      <c r="C1606" s="518" t="s">
        <v>9574</v>
      </c>
      <c r="D1606" s="389"/>
      <c r="E1606" s="389"/>
      <c r="F1606" s="527"/>
      <c r="G1606" s="527"/>
      <c r="H1606" s="527"/>
      <c r="I1606" s="532"/>
      <c r="J1606" s="94"/>
      <c r="K1606" s="140"/>
      <c r="L1606" s="140"/>
      <c r="M1606" s="8"/>
      <c r="N1606" s="535"/>
      <c r="O1606" s="14"/>
      <c r="P1606" s="83"/>
      <c r="Q1606" s="83"/>
      <c r="R1606" s="525"/>
      <c r="S1606" s="180"/>
      <c r="T1606" s="180"/>
      <c r="U1606" s="21"/>
      <c r="V1606" s="109"/>
      <c r="W1606" s="484"/>
      <c r="X1606" s="56"/>
      <c r="Y1606" s="526"/>
      <c r="Z1606" s="213" t="s">
        <v>30</v>
      </c>
      <c r="AA1606" s="74">
        <v>5.0</v>
      </c>
      <c r="AB1606" s="522" t="s">
        <v>31</v>
      </c>
      <c r="AC1606" s="45">
        <f>ROUND(ROUND(H1592*Q1604,0)*Y1605,0)-AA1606</f>
        <v>699</v>
      </c>
      <c r="AD1606" s="79"/>
    </row>
    <row r="1607" ht="16.5" customHeight="1">
      <c r="A1607" s="29">
        <v>61.0</v>
      </c>
      <c r="B1607" s="29">
        <v>1675.0</v>
      </c>
      <c r="C1607" s="518" t="s">
        <v>9575</v>
      </c>
      <c r="D1607" s="389"/>
      <c r="E1607" s="389"/>
      <c r="F1607" s="527"/>
      <c r="G1607" s="527"/>
      <c r="H1607" s="527"/>
      <c r="I1607" s="532"/>
      <c r="J1607" s="94"/>
      <c r="K1607" s="140"/>
      <c r="L1607" s="140"/>
      <c r="M1607" s="8"/>
      <c r="N1607" s="536"/>
      <c r="O1607" s="14"/>
      <c r="P1607" s="14"/>
      <c r="Q1607" s="14"/>
      <c r="R1607" s="102" t="s">
        <v>326</v>
      </c>
      <c r="S1607" s="487"/>
      <c r="T1607" s="487"/>
      <c r="U1607" s="41" t="s">
        <v>21</v>
      </c>
      <c r="V1607" s="60">
        <v>0.7</v>
      </c>
      <c r="W1607" s="37"/>
      <c r="X1607" s="7"/>
      <c r="Y1607" s="39"/>
      <c r="Z1607" s="213"/>
      <c r="AA1607" s="213"/>
      <c r="AB1607" s="213"/>
      <c r="AC1607" s="45">
        <f>ROUND(ROUND(H1592*Q1604,0)*V1607,0)</f>
        <v>580</v>
      </c>
      <c r="AD1607" s="79"/>
    </row>
    <row r="1608" ht="16.5" customHeight="1">
      <c r="A1608" s="29">
        <v>61.0</v>
      </c>
      <c r="B1608" s="29">
        <v>2852.0</v>
      </c>
      <c r="C1608" s="518" t="s">
        <v>9576</v>
      </c>
      <c r="D1608" s="389"/>
      <c r="E1608" s="389"/>
      <c r="F1608" s="527"/>
      <c r="G1608" s="527"/>
      <c r="H1608" s="527"/>
      <c r="I1608" s="532"/>
      <c r="J1608" s="94"/>
      <c r="K1608" s="140"/>
      <c r="L1608" s="140"/>
      <c r="M1608" s="8"/>
      <c r="N1608" s="536"/>
      <c r="O1608" s="14"/>
      <c r="P1608" s="14"/>
      <c r="Q1608" s="14"/>
      <c r="R1608" s="482"/>
      <c r="U1608" s="83"/>
      <c r="V1608" s="528"/>
      <c r="W1608" s="227"/>
      <c r="X1608" s="22"/>
      <c r="Y1608" s="109"/>
      <c r="Z1608" s="213" t="s">
        <v>30</v>
      </c>
      <c r="AA1608" s="74">
        <v>5.0</v>
      </c>
      <c r="AB1608" s="522" t="s">
        <v>31</v>
      </c>
      <c r="AC1608" s="45">
        <f>ROUND(ROUND(H1592*Q1604,0)*V1607,0)-AA1608</f>
        <v>575</v>
      </c>
      <c r="AD1608" s="79"/>
    </row>
    <row r="1609" ht="16.5" customHeight="1">
      <c r="A1609" s="29">
        <v>61.0</v>
      </c>
      <c r="B1609" s="29">
        <v>2853.0</v>
      </c>
      <c r="C1609" s="518" t="s">
        <v>9577</v>
      </c>
      <c r="D1609" s="389"/>
      <c r="E1609" s="389"/>
      <c r="F1609" s="527"/>
      <c r="G1609" s="527"/>
      <c r="H1609" s="527"/>
      <c r="I1609" s="532"/>
      <c r="J1609" s="94"/>
      <c r="K1609" s="140"/>
      <c r="L1609" s="140"/>
      <c r="M1609" s="8"/>
      <c r="N1609" s="254"/>
      <c r="O1609" s="83"/>
      <c r="P1609" s="83"/>
      <c r="R1609" s="482"/>
      <c r="U1609" s="99"/>
      <c r="V1609" s="529"/>
      <c r="W1609" s="524" t="s">
        <v>20</v>
      </c>
      <c r="X1609" s="41" t="s">
        <v>21</v>
      </c>
      <c r="Y1609" s="86">
        <v>0.85</v>
      </c>
      <c r="Z1609" s="75"/>
      <c r="AA1609" s="213"/>
      <c r="AB1609" s="213"/>
      <c r="AC1609" s="45">
        <f>ROUND(ROUND(ROUND(H1592*Q1604,0)*V1607,0)*Y1609,0)</f>
        <v>493</v>
      </c>
      <c r="AD1609" s="79"/>
    </row>
    <row r="1610" ht="16.5" customHeight="1">
      <c r="A1610" s="29">
        <v>61.0</v>
      </c>
      <c r="B1610" s="29">
        <v>2854.0</v>
      </c>
      <c r="C1610" s="518" t="s">
        <v>9578</v>
      </c>
      <c r="D1610" s="389"/>
      <c r="E1610" s="389"/>
      <c r="F1610" s="527"/>
      <c r="G1610" s="527"/>
      <c r="H1610" s="527"/>
      <c r="I1610" s="532"/>
      <c r="J1610" s="94"/>
      <c r="K1610" s="140"/>
      <c r="L1610" s="140"/>
      <c r="M1610" s="8"/>
      <c r="N1610" s="254"/>
      <c r="O1610" s="83"/>
      <c r="P1610" s="83"/>
      <c r="Q1610" s="83"/>
      <c r="R1610" s="530"/>
      <c r="S1610" s="531"/>
      <c r="T1610" s="24"/>
      <c r="U1610" s="24"/>
      <c r="V1610" s="26"/>
      <c r="W1610" s="484"/>
      <c r="X1610" s="56"/>
      <c r="Y1610" s="526"/>
      <c r="Z1610" s="213" t="s">
        <v>30</v>
      </c>
      <c r="AA1610" s="74">
        <v>5.0</v>
      </c>
      <c r="AB1610" s="522" t="s">
        <v>31</v>
      </c>
      <c r="AC1610" s="45">
        <f>ROUND(ROUND(ROUND(H1592*Q1604,0)*V1607,0)*Y1609,0)-AA1610</f>
        <v>488</v>
      </c>
      <c r="AD1610" s="79"/>
    </row>
    <row r="1611" ht="16.5" customHeight="1">
      <c r="A1611" s="29">
        <v>61.0</v>
      </c>
      <c r="B1611" s="29">
        <v>1676.0</v>
      </c>
      <c r="C1611" s="518" t="s">
        <v>9579</v>
      </c>
      <c r="D1611" s="389"/>
      <c r="E1611" s="389"/>
      <c r="F1611" s="527"/>
      <c r="G1611" s="527"/>
      <c r="H1611" s="527"/>
      <c r="I1611" s="532"/>
      <c r="J1611" s="94"/>
      <c r="K1611" s="140"/>
      <c r="L1611" s="140"/>
      <c r="M1611" s="8"/>
      <c r="N1611" s="536"/>
      <c r="O1611" s="83"/>
      <c r="P1611" s="528"/>
      <c r="Q1611" s="486"/>
      <c r="R1611" s="102" t="s">
        <v>329</v>
      </c>
      <c r="S1611" s="487"/>
      <c r="T1611" s="487"/>
      <c r="U1611" s="83" t="s">
        <v>21</v>
      </c>
      <c r="V1611" s="528">
        <v>0.85</v>
      </c>
      <c r="W1611" s="37"/>
      <c r="X1611" s="7"/>
      <c r="Y1611" s="39"/>
      <c r="Z1611" s="213"/>
      <c r="AA1611" s="213"/>
      <c r="AB1611" s="213"/>
      <c r="AC1611" s="45">
        <f>ROUND(ROUND(H1592*Q1604,0)*V1611,0)</f>
        <v>704</v>
      </c>
      <c r="AD1611" s="79"/>
    </row>
    <row r="1612" ht="16.5" customHeight="1">
      <c r="A1612" s="29">
        <v>61.0</v>
      </c>
      <c r="B1612" s="29">
        <v>2855.0</v>
      </c>
      <c r="C1612" s="518" t="s">
        <v>9580</v>
      </c>
      <c r="D1612" s="389"/>
      <c r="E1612" s="389"/>
      <c r="F1612" s="527"/>
      <c r="G1612" s="527"/>
      <c r="H1612" s="527"/>
      <c r="I1612" s="532"/>
      <c r="J1612" s="94"/>
      <c r="K1612" s="140"/>
      <c r="L1612" s="140"/>
      <c r="M1612" s="8"/>
      <c r="N1612" s="536"/>
      <c r="O1612" s="83"/>
      <c r="P1612" s="528"/>
      <c r="Q1612" s="528"/>
      <c r="R1612" s="482"/>
      <c r="U1612" s="83"/>
      <c r="V1612" s="528"/>
      <c r="W1612" s="227"/>
      <c r="X1612" s="22"/>
      <c r="Y1612" s="109"/>
      <c r="Z1612" s="213" t="s">
        <v>30</v>
      </c>
      <c r="AA1612" s="74">
        <v>5.0</v>
      </c>
      <c r="AB1612" s="522" t="s">
        <v>31</v>
      </c>
      <c r="AC1612" s="45">
        <f>ROUND(ROUND(H1592*Q1604,0)*V1611,0)-AA1612</f>
        <v>699</v>
      </c>
      <c r="AD1612" s="79"/>
    </row>
    <row r="1613" ht="16.5" customHeight="1">
      <c r="A1613" s="29">
        <v>61.0</v>
      </c>
      <c r="B1613" s="29">
        <v>2856.0</v>
      </c>
      <c r="C1613" s="518" t="s">
        <v>9581</v>
      </c>
      <c r="D1613" s="389"/>
      <c r="E1613" s="389"/>
      <c r="F1613" s="527"/>
      <c r="G1613" s="527"/>
      <c r="H1613" s="527"/>
      <c r="I1613" s="532"/>
      <c r="J1613" s="94"/>
      <c r="K1613" s="140"/>
      <c r="L1613" s="140"/>
      <c r="M1613" s="8"/>
      <c r="N1613" s="254"/>
      <c r="O1613" s="83"/>
      <c r="P1613" s="528"/>
      <c r="Q1613" s="528"/>
      <c r="R1613" s="482"/>
      <c r="U1613" s="99"/>
      <c r="V1613" s="529"/>
      <c r="W1613" s="524" t="s">
        <v>20</v>
      </c>
      <c r="X1613" s="41" t="s">
        <v>21</v>
      </c>
      <c r="Y1613" s="86">
        <v>0.85</v>
      </c>
      <c r="Z1613" s="75"/>
      <c r="AA1613" s="213"/>
      <c r="AB1613" s="213"/>
      <c r="AC1613" s="45">
        <f>ROUND(ROUND(ROUND(H1592*Q1604,0)*V1611,0)*Y1613,0)</f>
        <v>598</v>
      </c>
      <c r="AD1613" s="79"/>
    </row>
    <row r="1614" ht="16.5" customHeight="1">
      <c r="A1614" s="29">
        <v>61.0</v>
      </c>
      <c r="B1614" s="29">
        <v>2857.0</v>
      </c>
      <c r="C1614" s="518" t="s">
        <v>9582</v>
      </c>
      <c r="D1614" s="389"/>
      <c r="E1614" s="389"/>
      <c r="F1614" s="527"/>
      <c r="G1614" s="527"/>
      <c r="H1614" s="527"/>
      <c r="I1614" s="532"/>
      <c r="J1614" s="94"/>
      <c r="K1614" s="140"/>
      <c r="L1614" s="140"/>
      <c r="M1614" s="8"/>
      <c r="N1614" s="536"/>
      <c r="O1614" s="83"/>
      <c r="P1614" s="83"/>
      <c r="Q1614" s="83"/>
      <c r="R1614" s="484"/>
      <c r="S1614" s="232"/>
      <c r="T1614" s="232"/>
      <c r="U1614" s="24"/>
      <c r="V1614" s="26"/>
      <c r="W1614" s="484"/>
      <c r="X1614" s="56"/>
      <c r="Y1614" s="526"/>
      <c r="Z1614" s="213" t="s">
        <v>30</v>
      </c>
      <c r="AA1614" s="74">
        <v>5.0</v>
      </c>
      <c r="AB1614" s="522" t="s">
        <v>31</v>
      </c>
      <c r="AC1614" s="45">
        <f>ROUND(ROUND(ROUND(H1592*Q1604,0)*V1611,0)*Y1613,0)-AA1614</f>
        <v>593</v>
      </c>
      <c r="AD1614" s="79"/>
    </row>
    <row r="1615" ht="16.5" customHeight="1">
      <c r="A1615" s="29">
        <v>61.0</v>
      </c>
      <c r="B1615" s="29">
        <v>2858.0</v>
      </c>
      <c r="C1615" s="518" t="s">
        <v>9583</v>
      </c>
      <c r="D1615" s="389"/>
      <c r="E1615" s="389"/>
      <c r="F1615" s="527"/>
      <c r="G1615" s="527"/>
      <c r="H1615" s="527"/>
      <c r="I1615" s="532"/>
      <c r="J1615" s="94"/>
      <c r="K1615" s="140"/>
      <c r="L1615" s="140"/>
      <c r="M1615" s="8"/>
      <c r="N1615" s="536"/>
      <c r="O1615" s="102" t="s">
        <v>27</v>
      </c>
      <c r="P1615" s="533"/>
      <c r="Q1615" s="533"/>
      <c r="R1615" s="520"/>
      <c r="S1615" s="38"/>
      <c r="T1615" s="99"/>
      <c r="U1615" s="38"/>
      <c r="V1615" s="6"/>
      <c r="W1615" s="37"/>
      <c r="X1615" s="7"/>
      <c r="Y1615" s="39"/>
      <c r="Z1615" s="213"/>
      <c r="AA1615" s="213"/>
      <c r="AB1615" s="213"/>
      <c r="AC1615" s="45">
        <f>ROUND(H1592*Q1616,0)</f>
        <v>592</v>
      </c>
      <c r="AD1615" s="79"/>
    </row>
    <row r="1616" ht="16.5" customHeight="1">
      <c r="A1616" s="29">
        <v>61.0</v>
      </c>
      <c r="B1616" s="29">
        <v>2859.0</v>
      </c>
      <c r="C1616" s="518" t="s">
        <v>9584</v>
      </c>
      <c r="D1616" s="389"/>
      <c r="E1616" s="389"/>
      <c r="F1616" s="527"/>
      <c r="G1616" s="527"/>
      <c r="H1616" s="527"/>
      <c r="I1616" s="532"/>
      <c r="J1616" s="94"/>
      <c r="K1616" s="140"/>
      <c r="L1616" s="140"/>
      <c r="M1616" s="8"/>
      <c r="N1616" s="535"/>
      <c r="O1616" s="482"/>
      <c r="P1616" s="83" t="s">
        <v>21</v>
      </c>
      <c r="Q1616" s="528">
        <v>0.5</v>
      </c>
      <c r="R1616" s="521"/>
      <c r="S1616" s="53"/>
      <c r="T1616" s="99"/>
      <c r="U1616" s="53"/>
      <c r="V1616" s="14"/>
      <c r="W1616" s="52"/>
      <c r="X1616" s="8"/>
      <c r="Y1616" s="109"/>
      <c r="Z1616" s="213" t="s">
        <v>30</v>
      </c>
      <c r="AA1616" s="74">
        <v>5.0</v>
      </c>
      <c r="AB1616" s="522" t="s">
        <v>31</v>
      </c>
      <c r="AC1616" s="45">
        <f>ROUND(H1592*Q1616,0)-AA1616</f>
        <v>587</v>
      </c>
      <c r="AD1616" s="79"/>
    </row>
    <row r="1617" ht="16.5" customHeight="1">
      <c r="A1617" s="29">
        <v>61.0</v>
      </c>
      <c r="B1617" s="29">
        <v>2860.0</v>
      </c>
      <c r="C1617" s="518" t="s">
        <v>9585</v>
      </c>
      <c r="D1617" s="389"/>
      <c r="E1617" s="389"/>
      <c r="F1617" s="527"/>
      <c r="G1617" s="527"/>
      <c r="H1617" s="527"/>
      <c r="I1617" s="532"/>
      <c r="J1617" s="94"/>
      <c r="K1617" s="140"/>
      <c r="L1617" s="140"/>
      <c r="M1617" s="8"/>
      <c r="N1617" s="535"/>
      <c r="O1617" s="482"/>
      <c r="P1617" s="14"/>
      <c r="Q1617" s="14"/>
      <c r="R1617" s="521"/>
      <c r="S1617" s="53"/>
      <c r="T1617" s="99"/>
      <c r="U1617" s="53"/>
      <c r="V1617" s="14"/>
      <c r="W1617" s="524" t="s">
        <v>20</v>
      </c>
      <c r="X1617" s="41" t="s">
        <v>21</v>
      </c>
      <c r="Y1617" s="86">
        <v>0.85</v>
      </c>
      <c r="Z1617" s="75"/>
      <c r="AA1617" s="213"/>
      <c r="AB1617" s="213"/>
      <c r="AC1617" s="45">
        <f>ROUND(ROUND(H1592*Q1616,0)*Y1617,0)</f>
        <v>503</v>
      </c>
      <c r="AD1617" s="79"/>
    </row>
    <row r="1618" ht="16.5" customHeight="1">
      <c r="A1618" s="29">
        <v>61.0</v>
      </c>
      <c r="B1618" s="29">
        <v>2861.0</v>
      </c>
      <c r="C1618" s="518" t="s">
        <v>9586</v>
      </c>
      <c r="D1618" s="389"/>
      <c r="E1618" s="389"/>
      <c r="F1618" s="527"/>
      <c r="G1618" s="527"/>
      <c r="H1618" s="527"/>
      <c r="I1618" s="532"/>
      <c r="J1618" s="94"/>
      <c r="K1618" s="140"/>
      <c r="L1618" s="140"/>
      <c r="M1618" s="8"/>
      <c r="N1618" s="535"/>
      <c r="O1618" s="14"/>
      <c r="P1618" s="83"/>
      <c r="Q1618" s="83"/>
      <c r="R1618" s="525"/>
      <c r="S1618" s="180"/>
      <c r="T1618" s="24"/>
      <c r="U1618" s="180"/>
      <c r="V1618" s="21"/>
      <c r="W1618" s="484"/>
      <c r="X1618" s="56"/>
      <c r="Y1618" s="526"/>
      <c r="Z1618" s="213" t="s">
        <v>30</v>
      </c>
      <c r="AA1618" s="74">
        <v>5.0</v>
      </c>
      <c r="AB1618" s="522" t="s">
        <v>31</v>
      </c>
      <c r="AC1618" s="45">
        <f>ROUND(ROUND(H1592*Q1616,0)*Y1617,0)-AA1618</f>
        <v>498</v>
      </c>
      <c r="AD1618" s="79"/>
    </row>
    <row r="1619" ht="16.5" customHeight="1">
      <c r="A1619" s="29">
        <v>61.0</v>
      </c>
      <c r="B1619" s="29">
        <v>2862.0</v>
      </c>
      <c r="C1619" s="518" t="s">
        <v>9587</v>
      </c>
      <c r="D1619" s="389"/>
      <c r="E1619" s="389"/>
      <c r="F1619" s="527"/>
      <c r="G1619" s="527"/>
      <c r="H1619" s="527"/>
      <c r="I1619" s="532"/>
      <c r="J1619" s="94"/>
      <c r="K1619" s="140"/>
      <c r="L1619" s="140"/>
      <c r="M1619" s="8"/>
      <c r="N1619" s="536"/>
      <c r="O1619" s="14"/>
      <c r="P1619" s="14"/>
      <c r="Q1619" s="14"/>
      <c r="R1619" s="102" t="s">
        <v>326</v>
      </c>
      <c r="S1619" s="487"/>
      <c r="T1619" s="487"/>
      <c r="U1619" s="41" t="s">
        <v>21</v>
      </c>
      <c r="V1619" s="60">
        <v>0.7</v>
      </c>
      <c r="W1619" s="37"/>
      <c r="X1619" s="7"/>
      <c r="Y1619" s="39"/>
      <c r="Z1619" s="213"/>
      <c r="AA1619" s="213"/>
      <c r="AB1619" s="213"/>
      <c r="AC1619" s="45">
        <f>ROUND(ROUND(H1592*Q1616,0)*V1619,0)</f>
        <v>414</v>
      </c>
      <c r="AD1619" s="79"/>
    </row>
    <row r="1620" ht="16.5" customHeight="1">
      <c r="A1620" s="29">
        <v>61.0</v>
      </c>
      <c r="B1620" s="29">
        <v>2863.0</v>
      </c>
      <c r="C1620" s="518" t="s">
        <v>9588</v>
      </c>
      <c r="D1620" s="389"/>
      <c r="E1620" s="389"/>
      <c r="F1620" s="527"/>
      <c r="G1620" s="527"/>
      <c r="H1620" s="527"/>
      <c r="I1620" s="532"/>
      <c r="J1620" s="94"/>
      <c r="K1620" s="140"/>
      <c r="L1620" s="140"/>
      <c r="M1620" s="8"/>
      <c r="N1620" s="536"/>
      <c r="O1620" s="14"/>
      <c r="P1620" s="14"/>
      <c r="Q1620" s="14"/>
      <c r="R1620" s="482"/>
      <c r="U1620" s="83"/>
      <c r="V1620" s="528"/>
      <c r="W1620" s="227"/>
      <c r="X1620" s="22"/>
      <c r="Y1620" s="109"/>
      <c r="Z1620" s="213" t="s">
        <v>30</v>
      </c>
      <c r="AA1620" s="74">
        <v>5.0</v>
      </c>
      <c r="AB1620" s="522" t="s">
        <v>31</v>
      </c>
      <c r="AC1620" s="45">
        <f>ROUND(ROUND(H1592*Q1616,0)*V1619,0)-AA1620</f>
        <v>409</v>
      </c>
      <c r="AD1620" s="79"/>
    </row>
    <row r="1621" ht="16.5" customHeight="1">
      <c r="A1621" s="29">
        <v>61.0</v>
      </c>
      <c r="B1621" s="29">
        <v>2864.0</v>
      </c>
      <c r="C1621" s="518" t="s">
        <v>9589</v>
      </c>
      <c r="D1621" s="389"/>
      <c r="E1621" s="389"/>
      <c r="F1621" s="527"/>
      <c r="G1621" s="527"/>
      <c r="H1621" s="527"/>
      <c r="I1621" s="532"/>
      <c r="J1621" s="94"/>
      <c r="K1621" s="140"/>
      <c r="L1621" s="140"/>
      <c r="M1621" s="8"/>
      <c r="N1621" s="254"/>
      <c r="O1621" s="83"/>
      <c r="P1621" s="83"/>
      <c r="R1621" s="482"/>
      <c r="U1621" s="99"/>
      <c r="V1621" s="529"/>
      <c r="W1621" s="524" t="s">
        <v>20</v>
      </c>
      <c r="X1621" s="41" t="s">
        <v>21</v>
      </c>
      <c r="Y1621" s="86">
        <v>0.85</v>
      </c>
      <c r="Z1621" s="75"/>
      <c r="AA1621" s="213"/>
      <c r="AB1621" s="213"/>
      <c r="AC1621" s="45">
        <f>ROUND(ROUND(ROUND(H1592*Q1616,0)*V1619,0)*Y1621,0)</f>
        <v>352</v>
      </c>
      <c r="AD1621" s="79"/>
    </row>
    <row r="1622" ht="16.5" customHeight="1">
      <c r="A1622" s="29">
        <v>61.0</v>
      </c>
      <c r="B1622" s="29">
        <v>2865.0</v>
      </c>
      <c r="C1622" s="518" t="s">
        <v>9590</v>
      </c>
      <c r="D1622" s="389"/>
      <c r="E1622" s="389"/>
      <c r="F1622" s="527"/>
      <c r="G1622" s="527"/>
      <c r="H1622" s="527"/>
      <c r="I1622" s="532"/>
      <c r="J1622" s="94"/>
      <c r="K1622" s="140"/>
      <c r="L1622" s="140"/>
      <c r="M1622" s="8"/>
      <c r="N1622" s="254"/>
      <c r="O1622" s="83"/>
      <c r="P1622" s="83"/>
      <c r="Q1622" s="83"/>
      <c r="R1622" s="530"/>
      <c r="S1622" s="531"/>
      <c r="T1622" s="24"/>
      <c r="U1622" s="24"/>
      <c r="V1622" s="26"/>
      <c r="W1622" s="484"/>
      <c r="X1622" s="56"/>
      <c r="Y1622" s="526"/>
      <c r="Z1622" s="213" t="s">
        <v>30</v>
      </c>
      <c r="AA1622" s="74">
        <v>5.0</v>
      </c>
      <c r="AB1622" s="522" t="s">
        <v>31</v>
      </c>
      <c r="AC1622" s="45">
        <f>ROUND(ROUND(ROUND(H1592*Q1616,0)*V1619,0)*Y1621,0)-AA1622</f>
        <v>347</v>
      </c>
      <c r="AD1622" s="79"/>
    </row>
    <row r="1623" ht="16.5" customHeight="1">
      <c r="A1623" s="29">
        <v>61.0</v>
      </c>
      <c r="B1623" s="29">
        <v>2866.0</v>
      </c>
      <c r="C1623" s="518" t="s">
        <v>9591</v>
      </c>
      <c r="D1623" s="389"/>
      <c r="E1623" s="389"/>
      <c r="F1623" s="527"/>
      <c r="G1623" s="527"/>
      <c r="H1623" s="527"/>
      <c r="I1623" s="532"/>
      <c r="J1623" s="94"/>
      <c r="K1623" s="140"/>
      <c r="L1623" s="140"/>
      <c r="M1623" s="8"/>
      <c r="N1623" s="536"/>
      <c r="O1623" s="83"/>
      <c r="P1623" s="528"/>
      <c r="Q1623" s="486"/>
      <c r="R1623" s="102" t="s">
        <v>329</v>
      </c>
      <c r="S1623" s="487"/>
      <c r="T1623" s="487"/>
      <c r="U1623" s="83" t="s">
        <v>21</v>
      </c>
      <c r="V1623" s="528">
        <v>0.85</v>
      </c>
      <c r="W1623" s="37"/>
      <c r="X1623" s="7"/>
      <c r="Y1623" s="39"/>
      <c r="Z1623" s="213"/>
      <c r="AA1623" s="213"/>
      <c r="AB1623" s="213"/>
      <c r="AC1623" s="45">
        <f>ROUND(ROUND(H1592*Q1616,0)*V1623,0)</f>
        <v>503</v>
      </c>
      <c r="AD1623" s="79"/>
    </row>
    <row r="1624" ht="16.5" customHeight="1">
      <c r="A1624" s="29">
        <v>61.0</v>
      </c>
      <c r="B1624" s="29">
        <v>2867.0</v>
      </c>
      <c r="C1624" s="518" t="s">
        <v>9592</v>
      </c>
      <c r="D1624" s="389"/>
      <c r="E1624" s="389"/>
      <c r="F1624" s="527"/>
      <c r="G1624" s="527"/>
      <c r="H1624" s="527"/>
      <c r="I1624" s="532"/>
      <c r="J1624" s="94"/>
      <c r="K1624" s="140"/>
      <c r="L1624" s="140"/>
      <c r="M1624" s="8"/>
      <c r="N1624" s="536"/>
      <c r="O1624" s="83"/>
      <c r="P1624" s="528"/>
      <c r="Q1624" s="528"/>
      <c r="R1624" s="482"/>
      <c r="U1624" s="83"/>
      <c r="V1624" s="528"/>
      <c r="W1624" s="227"/>
      <c r="X1624" s="22"/>
      <c r="Y1624" s="109"/>
      <c r="Z1624" s="213" t="s">
        <v>30</v>
      </c>
      <c r="AA1624" s="74">
        <v>5.0</v>
      </c>
      <c r="AB1624" s="522" t="s">
        <v>31</v>
      </c>
      <c r="AC1624" s="45">
        <f>ROUND(ROUND(H1592*Q1616,0)*V1623,0)-AA1624</f>
        <v>498</v>
      </c>
      <c r="AD1624" s="79"/>
    </row>
    <row r="1625" ht="16.5" customHeight="1">
      <c r="A1625" s="29">
        <v>61.0</v>
      </c>
      <c r="B1625" s="29">
        <v>2868.0</v>
      </c>
      <c r="C1625" s="518" t="s">
        <v>9593</v>
      </c>
      <c r="D1625" s="389"/>
      <c r="E1625" s="389"/>
      <c r="F1625" s="527"/>
      <c r="G1625" s="527"/>
      <c r="H1625" s="527"/>
      <c r="I1625" s="532"/>
      <c r="J1625" s="94"/>
      <c r="K1625" s="140"/>
      <c r="L1625" s="140"/>
      <c r="M1625" s="8"/>
      <c r="N1625" s="254"/>
      <c r="O1625" s="83"/>
      <c r="P1625" s="528"/>
      <c r="Q1625" s="528"/>
      <c r="R1625" s="482"/>
      <c r="U1625" s="99"/>
      <c r="V1625" s="529"/>
      <c r="W1625" s="524" t="s">
        <v>20</v>
      </c>
      <c r="X1625" s="41" t="s">
        <v>21</v>
      </c>
      <c r="Y1625" s="86">
        <v>0.85</v>
      </c>
      <c r="Z1625" s="75"/>
      <c r="AA1625" s="213"/>
      <c r="AB1625" s="213"/>
      <c r="AC1625" s="45">
        <f>ROUND(ROUND(ROUND(H1592*Q1616,0)*V1623,0)*Y1625,0)</f>
        <v>428</v>
      </c>
      <c r="AD1625" s="79"/>
    </row>
    <row r="1626" ht="16.5" customHeight="1">
      <c r="A1626" s="29">
        <v>61.0</v>
      </c>
      <c r="B1626" s="29">
        <v>2869.0</v>
      </c>
      <c r="C1626" s="518" t="s">
        <v>9594</v>
      </c>
      <c r="D1626" s="389"/>
      <c r="E1626" s="389"/>
      <c r="F1626" s="527"/>
      <c r="G1626" s="527"/>
      <c r="H1626" s="527"/>
      <c r="I1626" s="532"/>
      <c r="J1626" s="94"/>
      <c r="K1626" s="140"/>
      <c r="L1626" s="140"/>
      <c r="M1626" s="8"/>
      <c r="N1626" s="537"/>
      <c r="O1626" s="83"/>
      <c r="P1626" s="83"/>
      <c r="Q1626" s="83"/>
      <c r="R1626" s="484"/>
      <c r="S1626" s="232"/>
      <c r="T1626" s="232"/>
      <c r="U1626" s="24"/>
      <c r="V1626" s="26"/>
      <c r="W1626" s="484"/>
      <c r="X1626" s="56"/>
      <c r="Y1626" s="526"/>
      <c r="Z1626" s="213" t="s">
        <v>30</v>
      </c>
      <c r="AA1626" s="74">
        <v>5.0</v>
      </c>
      <c r="AB1626" s="522" t="s">
        <v>31</v>
      </c>
      <c r="AC1626" s="45">
        <f>ROUND(ROUND(ROUND(H1592*Q1616,0)*V1623,0)*Y1625,0)-AA1626</f>
        <v>423</v>
      </c>
      <c r="AD1626" s="79"/>
    </row>
    <row r="1627" ht="16.5" customHeight="1">
      <c r="A1627" s="29">
        <v>61.0</v>
      </c>
      <c r="B1627" s="29">
        <v>1621.0</v>
      </c>
      <c r="C1627" s="518" t="s">
        <v>9595</v>
      </c>
      <c r="D1627" s="389"/>
      <c r="E1627" s="231"/>
      <c r="F1627" s="102" t="s">
        <v>9596</v>
      </c>
      <c r="G1627" s="169"/>
      <c r="H1627" s="169"/>
      <c r="I1627" s="519"/>
      <c r="J1627" s="168"/>
      <c r="K1627" s="152"/>
      <c r="L1627" s="152"/>
      <c r="M1627" s="7"/>
      <c r="N1627" s="37"/>
      <c r="O1627" s="7"/>
      <c r="P1627" s="7"/>
      <c r="Q1627" s="7"/>
      <c r="R1627" s="520"/>
      <c r="S1627" s="38"/>
      <c r="T1627" s="38"/>
      <c r="U1627" s="6"/>
      <c r="V1627" s="7"/>
      <c r="W1627" s="37"/>
      <c r="X1627" s="7"/>
      <c r="Y1627" s="39"/>
      <c r="Z1627" s="213"/>
      <c r="AA1627" s="213"/>
      <c r="AB1627" s="213"/>
      <c r="AC1627" s="45">
        <f>ROUND(H1628,0)</f>
        <v>1068</v>
      </c>
      <c r="AD1627" s="79"/>
    </row>
    <row r="1628" ht="16.5" customHeight="1">
      <c r="A1628" s="29">
        <v>61.0</v>
      </c>
      <c r="B1628" s="29">
        <v>2870.0</v>
      </c>
      <c r="C1628" s="518" t="s">
        <v>9597</v>
      </c>
      <c r="D1628" s="389"/>
      <c r="E1628" s="231"/>
      <c r="F1628" s="482"/>
      <c r="G1628" s="174"/>
      <c r="H1628" s="50">
        <v>1068.0</v>
      </c>
      <c r="I1628" s="8" t="s">
        <v>9</v>
      </c>
      <c r="J1628" s="94"/>
      <c r="K1628" s="140"/>
      <c r="L1628" s="140"/>
      <c r="M1628" s="8"/>
      <c r="N1628" s="52"/>
      <c r="O1628" s="8"/>
      <c r="P1628" s="8"/>
      <c r="Q1628" s="8"/>
      <c r="R1628" s="521"/>
      <c r="S1628" s="53"/>
      <c r="T1628" s="53"/>
      <c r="U1628" s="14"/>
      <c r="V1628" s="8"/>
      <c r="W1628" s="52"/>
      <c r="X1628" s="8"/>
      <c r="Y1628" s="109"/>
      <c r="Z1628" s="213" t="s">
        <v>30</v>
      </c>
      <c r="AA1628" s="74">
        <v>5.0</v>
      </c>
      <c r="AB1628" s="522" t="s">
        <v>31</v>
      </c>
      <c r="AC1628" s="45">
        <f>ROUND(H1628,0)-AA1628</f>
        <v>1063</v>
      </c>
      <c r="AD1628" s="79"/>
    </row>
    <row r="1629" ht="16.5" customHeight="1">
      <c r="A1629" s="29">
        <v>61.0</v>
      </c>
      <c r="B1629" s="29">
        <v>2871.0</v>
      </c>
      <c r="C1629" s="518" t="s">
        <v>9598</v>
      </c>
      <c r="D1629" s="389"/>
      <c r="E1629" s="231"/>
      <c r="F1629" s="482"/>
      <c r="G1629" s="174"/>
      <c r="H1629" s="174"/>
      <c r="I1629" s="523"/>
      <c r="J1629" s="94"/>
      <c r="K1629" s="140"/>
      <c r="L1629" s="140"/>
      <c r="M1629" s="8"/>
      <c r="N1629" s="52"/>
      <c r="O1629" s="8"/>
      <c r="P1629" s="8"/>
      <c r="Q1629" s="8"/>
      <c r="R1629" s="521"/>
      <c r="S1629" s="53"/>
      <c r="T1629" s="53"/>
      <c r="U1629" s="14"/>
      <c r="V1629" s="54"/>
      <c r="W1629" s="524" t="s">
        <v>20</v>
      </c>
      <c r="X1629" s="41" t="s">
        <v>21</v>
      </c>
      <c r="Y1629" s="86">
        <v>0.85</v>
      </c>
      <c r="Z1629" s="75"/>
      <c r="AA1629" s="213"/>
      <c r="AB1629" s="213"/>
      <c r="AC1629" s="45">
        <f>ROUND(H1628*Y1629,0)</f>
        <v>908</v>
      </c>
      <c r="AD1629" s="79"/>
    </row>
    <row r="1630" ht="16.5" customHeight="1">
      <c r="A1630" s="29">
        <v>61.0</v>
      </c>
      <c r="B1630" s="29">
        <v>2872.0</v>
      </c>
      <c r="C1630" s="518" t="s">
        <v>9599</v>
      </c>
      <c r="D1630" s="389"/>
      <c r="E1630" s="231"/>
      <c r="F1630" s="174"/>
      <c r="G1630" s="174"/>
      <c r="H1630" s="174"/>
      <c r="I1630" s="174"/>
      <c r="J1630" s="94"/>
      <c r="K1630" s="140"/>
      <c r="L1630" s="140"/>
      <c r="M1630" s="8"/>
      <c r="N1630" s="52"/>
      <c r="O1630" s="8"/>
      <c r="P1630" s="8"/>
      <c r="Q1630" s="8"/>
      <c r="R1630" s="525"/>
      <c r="S1630" s="180"/>
      <c r="T1630" s="180"/>
      <c r="U1630" s="21"/>
      <c r="V1630" s="109"/>
      <c r="W1630" s="484"/>
      <c r="X1630" s="56"/>
      <c r="Y1630" s="526"/>
      <c r="Z1630" s="213" t="s">
        <v>30</v>
      </c>
      <c r="AA1630" s="74">
        <v>5.0</v>
      </c>
      <c r="AB1630" s="522" t="s">
        <v>31</v>
      </c>
      <c r="AC1630" s="45">
        <f>ROUND(H1628*Y1629,0)-AA1630</f>
        <v>903</v>
      </c>
      <c r="AD1630" s="79"/>
    </row>
    <row r="1631" ht="16.5" customHeight="1">
      <c r="A1631" s="29">
        <v>61.0</v>
      </c>
      <c r="B1631" s="29">
        <v>1622.0</v>
      </c>
      <c r="C1631" s="518" t="s">
        <v>9600</v>
      </c>
      <c r="D1631" s="231"/>
      <c r="E1631" s="231"/>
      <c r="F1631" s="527"/>
      <c r="G1631" s="527"/>
      <c r="H1631" s="14"/>
      <c r="I1631" s="14"/>
      <c r="J1631" s="94"/>
      <c r="K1631" s="140"/>
      <c r="L1631" s="140"/>
      <c r="M1631" s="8"/>
      <c r="N1631" s="52"/>
      <c r="O1631" s="8"/>
      <c r="P1631" s="8"/>
      <c r="Q1631" s="8"/>
      <c r="R1631" s="102" t="s">
        <v>326</v>
      </c>
      <c r="S1631" s="487"/>
      <c r="T1631" s="487"/>
      <c r="U1631" s="41" t="s">
        <v>21</v>
      </c>
      <c r="V1631" s="60">
        <v>0.7</v>
      </c>
      <c r="W1631" s="37"/>
      <c r="X1631" s="7"/>
      <c r="Y1631" s="39"/>
      <c r="Z1631" s="213"/>
      <c r="AA1631" s="213"/>
      <c r="AB1631" s="213"/>
      <c r="AC1631" s="45">
        <f>ROUND(H1628*V1631,0)</f>
        <v>748</v>
      </c>
      <c r="AD1631" s="79"/>
    </row>
    <row r="1632" ht="16.5" customHeight="1">
      <c r="A1632" s="29">
        <v>61.0</v>
      </c>
      <c r="B1632" s="29">
        <v>2873.0</v>
      </c>
      <c r="C1632" s="518" t="s">
        <v>9601</v>
      </c>
      <c r="D1632" s="231"/>
      <c r="E1632" s="231"/>
      <c r="F1632" s="527"/>
      <c r="G1632" s="527"/>
      <c r="H1632" s="8"/>
      <c r="I1632" s="144"/>
      <c r="J1632" s="94"/>
      <c r="K1632" s="140"/>
      <c r="L1632" s="140"/>
      <c r="M1632" s="8"/>
      <c r="N1632" s="52"/>
      <c r="O1632" s="8"/>
      <c r="P1632" s="8"/>
      <c r="Q1632" s="8"/>
      <c r="R1632" s="482"/>
      <c r="U1632" s="83"/>
      <c r="V1632" s="528"/>
      <c r="W1632" s="227"/>
      <c r="X1632" s="22"/>
      <c r="Y1632" s="109"/>
      <c r="Z1632" s="213" t="s">
        <v>30</v>
      </c>
      <c r="AA1632" s="74">
        <v>5.0</v>
      </c>
      <c r="AB1632" s="522" t="s">
        <v>31</v>
      </c>
      <c r="AC1632" s="45">
        <f>ROUND(H1628*V1631,0)-AA1632</f>
        <v>743</v>
      </c>
      <c r="AD1632" s="79"/>
    </row>
    <row r="1633" ht="16.5" customHeight="1">
      <c r="A1633" s="29">
        <v>61.0</v>
      </c>
      <c r="B1633" s="29">
        <v>2874.0</v>
      </c>
      <c r="C1633" s="518" t="s">
        <v>9602</v>
      </c>
      <c r="D1633" s="389"/>
      <c r="E1633" s="231"/>
      <c r="F1633" s="113"/>
      <c r="G1633" s="113"/>
      <c r="H1633" s="8"/>
      <c r="I1633" s="144"/>
      <c r="J1633" s="94"/>
      <c r="K1633" s="140"/>
      <c r="L1633" s="140"/>
      <c r="M1633" s="8"/>
      <c r="N1633" s="52"/>
      <c r="O1633" s="8"/>
      <c r="P1633" s="8"/>
      <c r="Q1633" s="8"/>
      <c r="R1633" s="482"/>
      <c r="U1633" s="99"/>
      <c r="V1633" s="529"/>
      <c r="W1633" s="524" t="s">
        <v>20</v>
      </c>
      <c r="X1633" s="41" t="s">
        <v>21</v>
      </c>
      <c r="Y1633" s="86">
        <v>0.85</v>
      </c>
      <c r="Z1633" s="75"/>
      <c r="AA1633" s="213"/>
      <c r="AB1633" s="213"/>
      <c r="AC1633" s="45">
        <f>ROUND(ROUND(H1628*V1631,0)*Y1633,0)</f>
        <v>636</v>
      </c>
      <c r="AD1633" s="79"/>
    </row>
    <row r="1634" ht="16.5" customHeight="1">
      <c r="A1634" s="29">
        <v>61.0</v>
      </c>
      <c r="B1634" s="29">
        <v>2875.0</v>
      </c>
      <c r="C1634" s="518" t="s">
        <v>9603</v>
      </c>
      <c r="D1634" s="389"/>
      <c r="E1634" s="231"/>
      <c r="F1634" s="113"/>
      <c r="G1634" s="113"/>
      <c r="H1634" s="8"/>
      <c r="I1634" s="144"/>
      <c r="J1634" s="94"/>
      <c r="K1634" s="140"/>
      <c r="L1634" s="140"/>
      <c r="M1634" s="8"/>
      <c r="N1634" s="52"/>
      <c r="O1634" s="8"/>
      <c r="P1634" s="8"/>
      <c r="Q1634" s="8"/>
      <c r="R1634" s="530"/>
      <c r="S1634" s="531"/>
      <c r="T1634" s="24"/>
      <c r="U1634" s="24"/>
      <c r="V1634" s="26"/>
      <c r="W1634" s="484"/>
      <c r="X1634" s="56"/>
      <c r="Y1634" s="526"/>
      <c r="Z1634" s="213" t="s">
        <v>30</v>
      </c>
      <c r="AA1634" s="74">
        <v>5.0</v>
      </c>
      <c r="AB1634" s="522" t="s">
        <v>31</v>
      </c>
      <c r="AC1634" s="45">
        <f>ROUND(ROUND(H1628*V1631,0)*Y1633,0)-AA1634</f>
        <v>631</v>
      </c>
      <c r="AD1634" s="79"/>
    </row>
    <row r="1635" ht="16.5" customHeight="1">
      <c r="A1635" s="29">
        <v>61.0</v>
      </c>
      <c r="B1635" s="29">
        <v>1625.0</v>
      </c>
      <c r="C1635" s="518" t="s">
        <v>9604</v>
      </c>
      <c r="D1635" s="389"/>
      <c r="E1635" s="231"/>
      <c r="F1635" s="113"/>
      <c r="G1635" s="113"/>
      <c r="H1635" s="8"/>
      <c r="I1635" s="144"/>
      <c r="J1635" s="94"/>
      <c r="K1635" s="140"/>
      <c r="L1635" s="140"/>
      <c r="M1635" s="8"/>
      <c r="N1635" s="52"/>
      <c r="O1635" s="8"/>
      <c r="P1635" s="8"/>
      <c r="Q1635" s="54"/>
      <c r="R1635" s="102" t="s">
        <v>329</v>
      </c>
      <c r="S1635" s="487"/>
      <c r="T1635" s="487"/>
      <c r="U1635" s="83" t="s">
        <v>21</v>
      </c>
      <c r="V1635" s="528">
        <v>0.85</v>
      </c>
      <c r="W1635" s="37"/>
      <c r="X1635" s="7"/>
      <c r="Y1635" s="39"/>
      <c r="Z1635" s="213"/>
      <c r="AA1635" s="213"/>
      <c r="AB1635" s="213"/>
      <c r="AC1635" s="45">
        <f>ROUND(H1628*V1635,0)</f>
        <v>908</v>
      </c>
      <c r="AD1635" s="79"/>
    </row>
    <row r="1636" ht="16.5" customHeight="1">
      <c r="A1636" s="29">
        <v>61.0</v>
      </c>
      <c r="B1636" s="29">
        <v>2876.0</v>
      </c>
      <c r="C1636" s="518" t="s">
        <v>9605</v>
      </c>
      <c r="D1636" s="389"/>
      <c r="E1636" s="231"/>
      <c r="F1636" s="113"/>
      <c r="G1636" s="113"/>
      <c r="H1636" s="8"/>
      <c r="I1636" s="144"/>
      <c r="J1636" s="94"/>
      <c r="K1636" s="140"/>
      <c r="L1636" s="140"/>
      <c r="M1636" s="8"/>
      <c r="N1636" s="52"/>
      <c r="O1636" s="8"/>
      <c r="P1636" s="8"/>
      <c r="Q1636" s="8"/>
      <c r="R1636" s="482"/>
      <c r="U1636" s="83"/>
      <c r="V1636" s="528"/>
      <c r="W1636" s="227"/>
      <c r="X1636" s="22"/>
      <c r="Y1636" s="109"/>
      <c r="Z1636" s="213" t="s">
        <v>30</v>
      </c>
      <c r="AA1636" s="74">
        <v>5.0</v>
      </c>
      <c r="AB1636" s="522" t="s">
        <v>31</v>
      </c>
      <c r="AC1636" s="45">
        <f>ROUND(H1628*V1635,0)-AA1636</f>
        <v>903</v>
      </c>
      <c r="AD1636" s="79"/>
    </row>
    <row r="1637" ht="16.5" customHeight="1">
      <c r="A1637" s="29">
        <v>61.0</v>
      </c>
      <c r="B1637" s="29">
        <v>2877.0</v>
      </c>
      <c r="C1637" s="518" t="s">
        <v>9606</v>
      </c>
      <c r="D1637" s="389"/>
      <c r="E1637" s="231"/>
      <c r="F1637" s="527"/>
      <c r="G1637" s="527"/>
      <c r="H1637" s="527"/>
      <c r="I1637" s="532"/>
      <c r="J1637" s="94"/>
      <c r="K1637" s="140"/>
      <c r="L1637" s="140"/>
      <c r="M1637" s="8"/>
      <c r="N1637" s="52"/>
      <c r="O1637" s="8"/>
      <c r="P1637" s="8"/>
      <c r="Q1637" s="8"/>
      <c r="R1637" s="482"/>
      <c r="U1637" s="99"/>
      <c r="V1637" s="529"/>
      <c r="W1637" s="524" t="s">
        <v>20</v>
      </c>
      <c r="X1637" s="41" t="s">
        <v>21</v>
      </c>
      <c r="Y1637" s="86">
        <v>0.85</v>
      </c>
      <c r="Z1637" s="75"/>
      <c r="AA1637" s="213"/>
      <c r="AB1637" s="213"/>
      <c r="AC1637" s="45">
        <f>ROUND(ROUND(H1628*V1635,0)*Y1637,0)</f>
        <v>772</v>
      </c>
      <c r="AD1637" s="79"/>
    </row>
    <row r="1638" ht="16.5" customHeight="1">
      <c r="A1638" s="29">
        <v>61.0</v>
      </c>
      <c r="B1638" s="29">
        <v>2878.0</v>
      </c>
      <c r="C1638" s="518" t="s">
        <v>9607</v>
      </c>
      <c r="D1638" s="389"/>
      <c r="E1638" s="231"/>
      <c r="F1638" s="527"/>
      <c r="G1638" s="527"/>
      <c r="H1638" s="527"/>
      <c r="I1638" s="532"/>
      <c r="J1638" s="94"/>
      <c r="K1638" s="140"/>
      <c r="L1638" s="140"/>
      <c r="M1638" s="8"/>
      <c r="N1638" s="227"/>
      <c r="O1638" s="22"/>
      <c r="P1638" s="22"/>
      <c r="Q1638" s="109"/>
      <c r="R1638" s="484"/>
      <c r="S1638" s="232"/>
      <c r="T1638" s="232"/>
      <c r="U1638" s="24"/>
      <c r="V1638" s="26"/>
      <c r="W1638" s="484"/>
      <c r="X1638" s="56"/>
      <c r="Y1638" s="526"/>
      <c r="Z1638" s="213" t="s">
        <v>30</v>
      </c>
      <c r="AA1638" s="74">
        <v>5.0</v>
      </c>
      <c r="AB1638" s="522" t="s">
        <v>31</v>
      </c>
      <c r="AC1638" s="45">
        <f>ROUND(ROUND(H1628*V1635,0)*Y1637,0)-AA1638</f>
        <v>767</v>
      </c>
      <c r="AD1638" s="79"/>
    </row>
    <row r="1639" ht="16.5" customHeight="1">
      <c r="A1639" s="29">
        <v>61.0</v>
      </c>
      <c r="B1639" s="29">
        <v>1623.0</v>
      </c>
      <c r="C1639" s="518" t="s">
        <v>9608</v>
      </c>
      <c r="D1639" s="389"/>
      <c r="E1639" s="389"/>
      <c r="F1639" s="527"/>
      <c r="G1639" s="527"/>
      <c r="H1639" s="527"/>
      <c r="I1639" s="532"/>
      <c r="J1639" s="94"/>
      <c r="K1639" s="140"/>
      <c r="L1639" s="140"/>
      <c r="M1639" s="8"/>
      <c r="N1639" s="206" t="s">
        <v>23</v>
      </c>
      <c r="O1639" s="102" t="s">
        <v>24</v>
      </c>
      <c r="P1639" s="533"/>
      <c r="Q1639" s="533"/>
      <c r="R1639" s="520"/>
      <c r="S1639" s="38"/>
      <c r="T1639" s="38"/>
      <c r="U1639" s="6"/>
      <c r="V1639" s="7"/>
      <c r="W1639" s="37"/>
      <c r="X1639" s="7"/>
      <c r="Y1639" s="39"/>
      <c r="Z1639" s="213"/>
      <c r="AA1639" s="213"/>
      <c r="AB1639" s="213"/>
      <c r="AC1639" s="45">
        <f>ROUND(H1628*Q1640,0)</f>
        <v>748</v>
      </c>
      <c r="AD1639" s="79"/>
    </row>
    <row r="1640" ht="16.5" customHeight="1">
      <c r="A1640" s="29">
        <v>61.0</v>
      </c>
      <c r="B1640" s="29">
        <v>2879.0</v>
      </c>
      <c r="C1640" s="518" t="s">
        <v>9609</v>
      </c>
      <c r="D1640" s="389"/>
      <c r="E1640" s="389"/>
      <c r="F1640" s="527"/>
      <c r="G1640" s="527"/>
      <c r="H1640" s="527"/>
      <c r="I1640" s="532"/>
      <c r="J1640" s="94"/>
      <c r="K1640" s="140"/>
      <c r="L1640" s="140"/>
      <c r="M1640" s="8"/>
      <c r="N1640" s="481"/>
      <c r="O1640" s="482"/>
      <c r="P1640" s="83" t="s">
        <v>21</v>
      </c>
      <c r="Q1640" s="528">
        <v>0.7</v>
      </c>
      <c r="R1640" s="521"/>
      <c r="S1640" s="53"/>
      <c r="T1640" s="53"/>
      <c r="U1640" s="14"/>
      <c r="V1640" s="8"/>
      <c r="W1640" s="52"/>
      <c r="X1640" s="8"/>
      <c r="Y1640" s="109"/>
      <c r="Z1640" s="213" t="s">
        <v>30</v>
      </c>
      <c r="AA1640" s="74">
        <v>5.0</v>
      </c>
      <c r="AB1640" s="522" t="s">
        <v>31</v>
      </c>
      <c r="AC1640" s="45">
        <f>ROUND(H1628*Q1640,0)-AA1640</f>
        <v>743</v>
      </c>
      <c r="AD1640" s="79"/>
    </row>
    <row r="1641" ht="16.5" customHeight="1">
      <c r="A1641" s="29">
        <v>61.0</v>
      </c>
      <c r="B1641" s="29">
        <v>2880.0</v>
      </c>
      <c r="C1641" s="518" t="s">
        <v>9610</v>
      </c>
      <c r="D1641" s="389"/>
      <c r="E1641" s="389"/>
      <c r="F1641" s="527"/>
      <c r="G1641" s="527"/>
      <c r="H1641" s="527"/>
      <c r="I1641" s="532"/>
      <c r="J1641" s="94"/>
      <c r="K1641" s="140"/>
      <c r="L1641" s="140"/>
      <c r="M1641" s="8"/>
      <c r="N1641" s="481"/>
      <c r="O1641" s="482"/>
      <c r="P1641" s="14"/>
      <c r="Q1641" s="14"/>
      <c r="R1641" s="521"/>
      <c r="S1641" s="53"/>
      <c r="T1641" s="53"/>
      <c r="U1641" s="14"/>
      <c r="V1641" s="54"/>
      <c r="W1641" s="524" t="s">
        <v>20</v>
      </c>
      <c r="X1641" s="41" t="s">
        <v>21</v>
      </c>
      <c r="Y1641" s="86">
        <v>0.85</v>
      </c>
      <c r="Z1641" s="75"/>
      <c r="AA1641" s="213"/>
      <c r="AB1641" s="213"/>
      <c r="AC1641" s="45">
        <f>ROUND(ROUND(H1628*Q1640,0)*Y1641,0)</f>
        <v>636</v>
      </c>
      <c r="AD1641" s="79"/>
    </row>
    <row r="1642" ht="16.5" customHeight="1">
      <c r="A1642" s="29">
        <v>61.0</v>
      </c>
      <c r="B1642" s="29">
        <v>2881.0</v>
      </c>
      <c r="C1642" s="518" t="s">
        <v>9611</v>
      </c>
      <c r="D1642" s="389"/>
      <c r="E1642" s="389"/>
      <c r="F1642" s="527"/>
      <c r="G1642" s="527"/>
      <c r="H1642" s="527"/>
      <c r="I1642" s="532"/>
      <c r="J1642" s="94"/>
      <c r="K1642" s="140"/>
      <c r="L1642" s="140"/>
      <c r="M1642" s="8"/>
      <c r="N1642" s="535"/>
      <c r="O1642" s="14"/>
      <c r="P1642" s="83"/>
      <c r="Q1642" s="83"/>
      <c r="R1642" s="525"/>
      <c r="S1642" s="180"/>
      <c r="T1642" s="180"/>
      <c r="U1642" s="21"/>
      <c r="V1642" s="109"/>
      <c r="W1642" s="484"/>
      <c r="X1642" s="56"/>
      <c r="Y1642" s="526"/>
      <c r="Z1642" s="213" t="s">
        <v>30</v>
      </c>
      <c r="AA1642" s="74">
        <v>5.0</v>
      </c>
      <c r="AB1642" s="522" t="s">
        <v>31</v>
      </c>
      <c r="AC1642" s="45">
        <f>ROUND(ROUND(H1628*Q1640,0)*Y1641,0)-AA1642</f>
        <v>631</v>
      </c>
      <c r="AD1642" s="79"/>
    </row>
    <row r="1643" ht="16.5" customHeight="1">
      <c r="A1643" s="29">
        <v>61.0</v>
      </c>
      <c r="B1643" s="29">
        <v>1624.0</v>
      </c>
      <c r="C1643" s="518" t="s">
        <v>9612</v>
      </c>
      <c r="D1643" s="389"/>
      <c r="E1643" s="389"/>
      <c r="F1643" s="527"/>
      <c r="G1643" s="527"/>
      <c r="H1643" s="527"/>
      <c r="I1643" s="532"/>
      <c r="J1643" s="94"/>
      <c r="K1643" s="140"/>
      <c r="L1643" s="140"/>
      <c r="M1643" s="8"/>
      <c r="N1643" s="536"/>
      <c r="O1643" s="14"/>
      <c r="P1643" s="14"/>
      <c r="Q1643" s="14"/>
      <c r="R1643" s="102" t="s">
        <v>326</v>
      </c>
      <c r="S1643" s="487"/>
      <c r="T1643" s="487"/>
      <c r="U1643" s="41" t="s">
        <v>21</v>
      </c>
      <c r="V1643" s="60">
        <v>0.7</v>
      </c>
      <c r="W1643" s="37"/>
      <c r="X1643" s="7"/>
      <c r="Y1643" s="39"/>
      <c r="Z1643" s="213"/>
      <c r="AA1643" s="213"/>
      <c r="AB1643" s="213"/>
      <c r="AC1643" s="45">
        <f>ROUND(ROUND(H1628*Q1640,0)*V1643,0)</f>
        <v>524</v>
      </c>
      <c r="AD1643" s="79"/>
    </row>
    <row r="1644" ht="16.5" customHeight="1">
      <c r="A1644" s="29">
        <v>61.0</v>
      </c>
      <c r="B1644" s="29">
        <v>2882.0</v>
      </c>
      <c r="C1644" s="518" t="s">
        <v>9613</v>
      </c>
      <c r="D1644" s="389"/>
      <c r="E1644" s="389"/>
      <c r="F1644" s="527"/>
      <c r="G1644" s="527"/>
      <c r="H1644" s="527"/>
      <c r="I1644" s="532"/>
      <c r="J1644" s="94"/>
      <c r="K1644" s="140"/>
      <c r="L1644" s="140"/>
      <c r="M1644" s="8"/>
      <c r="N1644" s="536"/>
      <c r="O1644" s="14"/>
      <c r="P1644" s="14"/>
      <c r="Q1644" s="14"/>
      <c r="R1644" s="482"/>
      <c r="U1644" s="83"/>
      <c r="V1644" s="528"/>
      <c r="W1644" s="227"/>
      <c r="X1644" s="22"/>
      <c r="Y1644" s="109"/>
      <c r="Z1644" s="213" t="s">
        <v>30</v>
      </c>
      <c r="AA1644" s="74">
        <v>5.0</v>
      </c>
      <c r="AB1644" s="522" t="s">
        <v>31</v>
      </c>
      <c r="AC1644" s="45">
        <f>ROUND(ROUND(H1628*Q1640,0)*V1643,0)-AA1644</f>
        <v>519</v>
      </c>
      <c r="AD1644" s="79"/>
    </row>
    <row r="1645" ht="16.5" customHeight="1">
      <c r="A1645" s="29">
        <v>61.0</v>
      </c>
      <c r="B1645" s="29">
        <v>2883.0</v>
      </c>
      <c r="C1645" s="518" t="s">
        <v>9614</v>
      </c>
      <c r="D1645" s="389"/>
      <c r="E1645" s="389"/>
      <c r="F1645" s="527"/>
      <c r="G1645" s="527"/>
      <c r="H1645" s="527"/>
      <c r="I1645" s="532"/>
      <c r="J1645" s="94"/>
      <c r="K1645" s="140"/>
      <c r="L1645" s="140"/>
      <c r="M1645" s="8"/>
      <c r="N1645" s="254"/>
      <c r="O1645" s="83"/>
      <c r="P1645" s="83"/>
      <c r="R1645" s="482"/>
      <c r="U1645" s="99"/>
      <c r="V1645" s="529"/>
      <c r="W1645" s="524" t="s">
        <v>20</v>
      </c>
      <c r="X1645" s="41" t="s">
        <v>21</v>
      </c>
      <c r="Y1645" s="86">
        <v>0.85</v>
      </c>
      <c r="Z1645" s="75"/>
      <c r="AA1645" s="213"/>
      <c r="AB1645" s="213"/>
      <c r="AC1645" s="45">
        <f>ROUND(ROUND(ROUND(H1628*Q1640,0)*V1643,0)*Y1645,0)</f>
        <v>445</v>
      </c>
      <c r="AD1645" s="79"/>
    </row>
    <row r="1646" ht="16.5" customHeight="1">
      <c r="A1646" s="29">
        <v>61.0</v>
      </c>
      <c r="B1646" s="29">
        <v>2884.0</v>
      </c>
      <c r="C1646" s="518" t="s">
        <v>9615</v>
      </c>
      <c r="D1646" s="389"/>
      <c r="E1646" s="389"/>
      <c r="F1646" s="527"/>
      <c r="G1646" s="527"/>
      <c r="H1646" s="527"/>
      <c r="I1646" s="532"/>
      <c r="J1646" s="94"/>
      <c r="K1646" s="140"/>
      <c r="L1646" s="140"/>
      <c r="M1646" s="8"/>
      <c r="N1646" s="254"/>
      <c r="O1646" s="83"/>
      <c r="P1646" s="83"/>
      <c r="Q1646" s="83"/>
      <c r="R1646" s="530"/>
      <c r="S1646" s="531"/>
      <c r="T1646" s="24"/>
      <c r="U1646" s="24"/>
      <c r="V1646" s="26"/>
      <c r="W1646" s="484"/>
      <c r="X1646" s="56"/>
      <c r="Y1646" s="526"/>
      <c r="Z1646" s="213" t="s">
        <v>30</v>
      </c>
      <c r="AA1646" s="74">
        <v>5.0</v>
      </c>
      <c r="AB1646" s="522" t="s">
        <v>31</v>
      </c>
      <c r="AC1646" s="45">
        <f>ROUND(ROUND(ROUND(H1628*Q1640,0)*V1643,0)*Y1645,0)-AA1646</f>
        <v>440</v>
      </c>
      <c r="AD1646" s="79"/>
    </row>
    <row r="1647" ht="16.5" customHeight="1">
      <c r="A1647" s="29">
        <v>61.0</v>
      </c>
      <c r="B1647" s="29">
        <v>1626.0</v>
      </c>
      <c r="C1647" s="518" t="s">
        <v>9616</v>
      </c>
      <c r="D1647" s="389"/>
      <c r="E1647" s="389"/>
      <c r="F1647" s="527"/>
      <c r="G1647" s="527"/>
      <c r="H1647" s="527"/>
      <c r="I1647" s="532"/>
      <c r="J1647" s="94"/>
      <c r="K1647" s="140"/>
      <c r="L1647" s="140"/>
      <c r="M1647" s="8"/>
      <c r="N1647" s="536"/>
      <c r="O1647" s="83"/>
      <c r="P1647" s="528"/>
      <c r="Q1647" s="486"/>
      <c r="R1647" s="102" t="s">
        <v>329</v>
      </c>
      <c r="S1647" s="487"/>
      <c r="T1647" s="487"/>
      <c r="U1647" s="83" t="s">
        <v>21</v>
      </c>
      <c r="V1647" s="528">
        <v>0.85</v>
      </c>
      <c r="W1647" s="37"/>
      <c r="X1647" s="7"/>
      <c r="Y1647" s="39"/>
      <c r="Z1647" s="213"/>
      <c r="AA1647" s="213"/>
      <c r="AB1647" s="213"/>
      <c r="AC1647" s="45">
        <f>ROUND(ROUND(H1628*Q1640,0)*V1647,0)</f>
        <v>636</v>
      </c>
      <c r="AD1647" s="79"/>
    </row>
    <row r="1648" ht="16.5" customHeight="1">
      <c r="A1648" s="29">
        <v>61.0</v>
      </c>
      <c r="B1648" s="29">
        <v>2885.0</v>
      </c>
      <c r="C1648" s="518" t="s">
        <v>9617</v>
      </c>
      <c r="D1648" s="389"/>
      <c r="E1648" s="389"/>
      <c r="F1648" s="527"/>
      <c r="G1648" s="527"/>
      <c r="H1648" s="527"/>
      <c r="I1648" s="532"/>
      <c r="J1648" s="94"/>
      <c r="K1648" s="140"/>
      <c r="L1648" s="140"/>
      <c r="M1648" s="8"/>
      <c r="N1648" s="536"/>
      <c r="O1648" s="83"/>
      <c r="P1648" s="528"/>
      <c r="Q1648" s="528"/>
      <c r="R1648" s="482"/>
      <c r="U1648" s="83"/>
      <c r="V1648" s="528"/>
      <c r="W1648" s="227"/>
      <c r="X1648" s="22"/>
      <c r="Y1648" s="109"/>
      <c r="Z1648" s="213" t="s">
        <v>30</v>
      </c>
      <c r="AA1648" s="74">
        <v>5.0</v>
      </c>
      <c r="AB1648" s="522" t="s">
        <v>31</v>
      </c>
      <c r="AC1648" s="45">
        <f>ROUND(ROUND(H1628*Q1640,0)*V1647,0)-AA1648</f>
        <v>631</v>
      </c>
      <c r="AD1648" s="79"/>
    </row>
    <row r="1649" ht="16.5" customHeight="1">
      <c r="A1649" s="29">
        <v>61.0</v>
      </c>
      <c r="B1649" s="29">
        <v>2886.0</v>
      </c>
      <c r="C1649" s="518" t="s">
        <v>9618</v>
      </c>
      <c r="D1649" s="389"/>
      <c r="E1649" s="389"/>
      <c r="F1649" s="527"/>
      <c r="G1649" s="527"/>
      <c r="H1649" s="527"/>
      <c r="I1649" s="532"/>
      <c r="J1649" s="94"/>
      <c r="K1649" s="140"/>
      <c r="L1649" s="140"/>
      <c r="M1649" s="8"/>
      <c r="N1649" s="254"/>
      <c r="O1649" s="83"/>
      <c r="P1649" s="528"/>
      <c r="Q1649" s="528"/>
      <c r="R1649" s="482"/>
      <c r="U1649" s="99"/>
      <c r="V1649" s="529"/>
      <c r="W1649" s="524" t="s">
        <v>20</v>
      </c>
      <c r="X1649" s="41" t="s">
        <v>21</v>
      </c>
      <c r="Y1649" s="86">
        <v>0.85</v>
      </c>
      <c r="Z1649" s="75"/>
      <c r="AA1649" s="213"/>
      <c r="AB1649" s="213"/>
      <c r="AC1649" s="45">
        <f>ROUND(ROUND(ROUND(H1628*Q1640,0)*V1647,0)*Y1649,0)</f>
        <v>541</v>
      </c>
      <c r="AD1649" s="79"/>
    </row>
    <row r="1650" ht="16.5" customHeight="1">
      <c r="A1650" s="29">
        <v>61.0</v>
      </c>
      <c r="B1650" s="29">
        <v>2887.0</v>
      </c>
      <c r="C1650" s="518" t="s">
        <v>9619</v>
      </c>
      <c r="D1650" s="389"/>
      <c r="E1650" s="389"/>
      <c r="F1650" s="527"/>
      <c r="G1650" s="527"/>
      <c r="H1650" s="527"/>
      <c r="I1650" s="532"/>
      <c r="J1650" s="94"/>
      <c r="K1650" s="140"/>
      <c r="L1650" s="140"/>
      <c r="M1650" s="8"/>
      <c r="N1650" s="536"/>
      <c r="O1650" s="83"/>
      <c r="P1650" s="83"/>
      <c r="Q1650" s="83"/>
      <c r="R1650" s="484"/>
      <c r="S1650" s="232"/>
      <c r="T1650" s="232"/>
      <c r="U1650" s="24"/>
      <c r="V1650" s="26"/>
      <c r="W1650" s="484"/>
      <c r="X1650" s="56"/>
      <c r="Y1650" s="526"/>
      <c r="Z1650" s="213" t="s">
        <v>30</v>
      </c>
      <c r="AA1650" s="74">
        <v>5.0</v>
      </c>
      <c r="AB1650" s="522" t="s">
        <v>31</v>
      </c>
      <c r="AC1650" s="45">
        <f>ROUND(ROUND(ROUND(H1628*Q1640,0)*V1647,0)*Y1649,0)-AA1650</f>
        <v>536</v>
      </c>
      <c r="AD1650" s="79"/>
    </row>
    <row r="1651" ht="16.5" customHeight="1">
      <c r="A1651" s="29">
        <v>61.0</v>
      </c>
      <c r="B1651" s="29">
        <v>2888.0</v>
      </c>
      <c r="C1651" s="518" t="s">
        <v>9620</v>
      </c>
      <c r="D1651" s="389"/>
      <c r="E1651" s="389"/>
      <c r="F1651" s="527"/>
      <c r="G1651" s="527"/>
      <c r="H1651" s="527"/>
      <c r="I1651" s="532"/>
      <c r="J1651" s="94"/>
      <c r="K1651" s="140"/>
      <c r="L1651" s="140"/>
      <c r="M1651" s="8"/>
      <c r="N1651" s="536"/>
      <c r="O1651" s="102" t="s">
        <v>27</v>
      </c>
      <c r="P1651" s="533"/>
      <c r="Q1651" s="533"/>
      <c r="R1651" s="520"/>
      <c r="S1651" s="38"/>
      <c r="T1651" s="38"/>
      <c r="U1651" s="38"/>
      <c r="V1651" s="6"/>
      <c r="W1651" s="37"/>
      <c r="X1651" s="7"/>
      <c r="Y1651" s="39"/>
      <c r="Z1651" s="213"/>
      <c r="AA1651" s="213"/>
      <c r="AB1651" s="213"/>
      <c r="AC1651" s="45">
        <f>ROUND(H1628*Q1652,0)</f>
        <v>534</v>
      </c>
      <c r="AD1651" s="79"/>
    </row>
    <row r="1652" ht="16.5" customHeight="1">
      <c r="A1652" s="29">
        <v>61.0</v>
      </c>
      <c r="B1652" s="29">
        <v>2889.0</v>
      </c>
      <c r="C1652" s="518" t="s">
        <v>9621</v>
      </c>
      <c r="D1652" s="389"/>
      <c r="E1652" s="389"/>
      <c r="F1652" s="527"/>
      <c r="G1652" s="527"/>
      <c r="H1652" s="527"/>
      <c r="I1652" s="532"/>
      <c r="J1652" s="94"/>
      <c r="K1652" s="140"/>
      <c r="L1652" s="140"/>
      <c r="M1652" s="8"/>
      <c r="N1652" s="535"/>
      <c r="O1652" s="482"/>
      <c r="P1652" s="83" t="s">
        <v>21</v>
      </c>
      <c r="Q1652" s="528">
        <v>0.5</v>
      </c>
      <c r="R1652" s="521"/>
      <c r="S1652" s="53"/>
      <c r="T1652" s="53"/>
      <c r="U1652" s="53"/>
      <c r="V1652" s="14"/>
      <c r="W1652" s="52"/>
      <c r="X1652" s="8"/>
      <c r="Y1652" s="109"/>
      <c r="Z1652" s="213" t="s">
        <v>30</v>
      </c>
      <c r="AA1652" s="74">
        <v>5.0</v>
      </c>
      <c r="AB1652" s="522" t="s">
        <v>31</v>
      </c>
      <c r="AC1652" s="45">
        <f>ROUND(H1628*Q1652,0)-AA1652</f>
        <v>529</v>
      </c>
      <c r="AD1652" s="79"/>
    </row>
    <row r="1653" ht="16.5" customHeight="1">
      <c r="A1653" s="29">
        <v>61.0</v>
      </c>
      <c r="B1653" s="29">
        <v>2890.0</v>
      </c>
      <c r="C1653" s="518" t="s">
        <v>9622</v>
      </c>
      <c r="D1653" s="389"/>
      <c r="E1653" s="389"/>
      <c r="F1653" s="527"/>
      <c r="G1653" s="527"/>
      <c r="H1653" s="527"/>
      <c r="I1653" s="532"/>
      <c r="J1653" s="94"/>
      <c r="K1653" s="140"/>
      <c r="L1653" s="140"/>
      <c r="M1653" s="8"/>
      <c r="N1653" s="535"/>
      <c r="O1653" s="482"/>
      <c r="P1653" s="14"/>
      <c r="Q1653" s="14"/>
      <c r="R1653" s="521"/>
      <c r="S1653" s="53"/>
      <c r="T1653" s="53"/>
      <c r="U1653" s="53"/>
      <c r="V1653" s="14"/>
      <c r="W1653" s="524" t="s">
        <v>20</v>
      </c>
      <c r="X1653" s="41" t="s">
        <v>21</v>
      </c>
      <c r="Y1653" s="86">
        <v>0.85</v>
      </c>
      <c r="Z1653" s="75"/>
      <c r="AA1653" s="213"/>
      <c r="AB1653" s="213"/>
      <c r="AC1653" s="45">
        <f>ROUND(ROUND(H1628*Q1652,0)*Y1653,0)</f>
        <v>454</v>
      </c>
      <c r="AD1653" s="79"/>
    </row>
    <row r="1654" ht="16.5" customHeight="1">
      <c r="A1654" s="29">
        <v>61.0</v>
      </c>
      <c r="B1654" s="29">
        <v>2891.0</v>
      </c>
      <c r="C1654" s="518" t="s">
        <v>9623</v>
      </c>
      <c r="D1654" s="389"/>
      <c r="E1654" s="389"/>
      <c r="F1654" s="527"/>
      <c r="G1654" s="527"/>
      <c r="H1654" s="527"/>
      <c r="I1654" s="532"/>
      <c r="J1654" s="94"/>
      <c r="K1654" s="140"/>
      <c r="L1654" s="140"/>
      <c r="M1654" s="8"/>
      <c r="N1654" s="535"/>
      <c r="O1654" s="14"/>
      <c r="P1654" s="83"/>
      <c r="Q1654" s="83"/>
      <c r="R1654" s="525"/>
      <c r="S1654" s="180"/>
      <c r="T1654" s="180"/>
      <c r="U1654" s="180"/>
      <c r="V1654" s="21"/>
      <c r="W1654" s="484"/>
      <c r="X1654" s="56"/>
      <c r="Y1654" s="526"/>
      <c r="Z1654" s="213" t="s">
        <v>30</v>
      </c>
      <c r="AA1654" s="74">
        <v>5.0</v>
      </c>
      <c r="AB1654" s="522" t="s">
        <v>31</v>
      </c>
      <c r="AC1654" s="45">
        <f>ROUND(ROUND(H1628*Q1652,0)*Y1653,0)-AA1654</f>
        <v>449</v>
      </c>
      <c r="AD1654" s="79"/>
    </row>
    <row r="1655" ht="16.5" customHeight="1">
      <c r="A1655" s="29">
        <v>61.0</v>
      </c>
      <c r="B1655" s="29">
        <v>2892.0</v>
      </c>
      <c r="C1655" s="518" t="s">
        <v>9624</v>
      </c>
      <c r="D1655" s="389"/>
      <c r="E1655" s="389"/>
      <c r="F1655" s="527"/>
      <c r="G1655" s="527"/>
      <c r="H1655" s="527"/>
      <c r="I1655" s="532"/>
      <c r="J1655" s="94"/>
      <c r="K1655" s="140"/>
      <c r="L1655" s="140"/>
      <c r="M1655" s="8"/>
      <c r="N1655" s="536"/>
      <c r="O1655" s="14"/>
      <c r="P1655" s="14"/>
      <c r="Q1655" s="14"/>
      <c r="R1655" s="102" t="s">
        <v>326</v>
      </c>
      <c r="S1655" s="487"/>
      <c r="T1655" s="487"/>
      <c r="U1655" s="41" t="s">
        <v>21</v>
      </c>
      <c r="V1655" s="60">
        <v>0.7</v>
      </c>
      <c r="W1655" s="37"/>
      <c r="X1655" s="7"/>
      <c r="Y1655" s="39"/>
      <c r="Z1655" s="213"/>
      <c r="AA1655" s="213"/>
      <c r="AB1655" s="213"/>
      <c r="AC1655" s="45">
        <f>ROUND(ROUND(H1628*Q1652,0)*V1655,0)</f>
        <v>374</v>
      </c>
      <c r="AD1655" s="79"/>
    </row>
    <row r="1656" ht="16.5" customHeight="1">
      <c r="A1656" s="29">
        <v>61.0</v>
      </c>
      <c r="B1656" s="29">
        <v>2893.0</v>
      </c>
      <c r="C1656" s="518" t="s">
        <v>9625</v>
      </c>
      <c r="D1656" s="389"/>
      <c r="E1656" s="389"/>
      <c r="F1656" s="527"/>
      <c r="G1656" s="527"/>
      <c r="H1656" s="527"/>
      <c r="I1656" s="532"/>
      <c r="J1656" s="94"/>
      <c r="K1656" s="140"/>
      <c r="L1656" s="140"/>
      <c r="M1656" s="8"/>
      <c r="N1656" s="536"/>
      <c r="O1656" s="14"/>
      <c r="P1656" s="14"/>
      <c r="Q1656" s="14"/>
      <c r="R1656" s="482"/>
      <c r="U1656" s="83"/>
      <c r="V1656" s="528"/>
      <c r="W1656" s="227"/>
      <c r="X1656" s="22"/>
      <c r="Y1656" s="109"/>
      <c r="Z1656" s="213" t="s">
        <v>30</v>
      </c>
      <c r="AA1656" s="74">
        <v>5.0</v>
      </c>
      <c r="AB1656" s="522" t="s">
        <v>31</v>
      </c>
      <c r="AC1656" s="45">
        <f>ROUND(ROUND(H1628*Q1652,0)*V1655,0)-AA1656</f>
        <v>369</v>
      </c>
      <c r="AD1656" s="79"/>
    </row>
    <row r="1657" ht="16.5" customHeight="1">
      <c r="A1657" s="29">
        <v>61.0</v>
      </c>
      <c r="B1657" s="29">
        <v>2894.0</v>
      </c>
      <c r="C1657" s="518" t="s">
        <v>9626</v>
      </c>
      <c r="D1657" s="389"/>
      <c r="E1657" s="389"/>
      <c r="F1657" s="527"/>
      <c r="G1657" s="527"/>
      <c r="H1657" s="527"/>
      <c r="I1657" s="532"/>
      <c r="J1657" s="94"/>
      <c r="K1657" s="140"/>
      <c r="L1657" s="140"/>
      <c r="M1657" s="8"/>
      <c r="N1657" s="254"/>
      <c r="O1657" s="83"/>
      <c r="P1657" s="83"/>
      <c r="R1657" s="482"/>
      <c r="U1657" s="99"/>
      <c r="V1657" s="529"/>
      <c r="W1657" s="524" t="s">
        <v>20</v>
      </c>
      <c r="X1657" s="41" t="s">
        <v>21</v>
      </c>
      <c r="Y1657" s="86">
        <v>0.85</v>
      </c>
      <c r="Z1657" s="75"/>
      <c r="AA1657" s="213"/>
      <c r="AB1657" s="213"/>
      <c r="AC1657" s="45">
        <f>ROUND(ROUND(ROUND(H1628*Q1652,0)*V1655,0)*Y1657,0)</f>
        <v>318</v>
      </c>
      <c r="AD1657" s="79"/>
    </row>
    <row r="1658" ht="16.5" customHeight="1">
      <c r="A1658" s="29">
        <v>61.0</v>
      </c>
      <c r="B1658" s="29">
        <v>2895.0</v>
      </c>
      <c r="C1658" s="518" t="s">
        <v>9627</v>
      </c>
      <c r="D1658" s="389"/>
      <c r="E1658" s="389"/>
      <c r="F1658" s="527"/>
      <c r="G1658" s="527"/>
      <c r="H1658" s="527"/>
      <c r="I1658" s="532"/>
      <c r="J1658" s="94"/>
      <c r="K1658" s="140"/>
      <c r="L1658" s="140"/>
      <c r="M1658" s="8"/>
      <c r="N1658" s="254"/>
      <c r="O1658" s="83"/>
      <c r="P1658" s="83"/>
      <c r="Q1658" s="83"/>
      <c r="R1658" s="530"/>
      <c r="S1658" s="531"/>
      <c r="T1658" s="24"/>
      <c r="U1658" s="24"/>
      <c r="V1658" s="26"/>
      <c r="W1658" s="484"/>
      <c r="X1658" s="56"/>
      <c r="Y1658" s="526"/>
      <c r="Z1658" s="213" t="s">
        <v>30</v>
      </c>
      <c r="AA1658" s="74">
        <v>5.0</v>
      </c>
      <c r="AB1658" s="522" t="s">
        <v>31</v>
      </c>
      <c r="AC1658" s="45">
        <f>ROUND(ROUND(ROUND(H1628*Q1652,0)*V1655,0)*Y1657,0)-AA1658</f>
        <v>313</v>
      </c>
      <c r="AD1658" s="79"/>
    </row>
    <row r="1659" ht="16.5" customHeight="1">
      <c r="A1659" s="29">
        <v>61.0</v>
      </c>
      <c r="B1659" s="29">
        <v>2896.0</v>
      </c>
      <c r="C1659" s="518" t="s">
        <v>9628</v>
      </c>
      <c r="D1659" s="389"/>
      <c r="E1659" s="389"/>
      <c r="F1659" s="527"/>
      <c r="G1659" s="527"/>
      <c r="H1659" s="527"/>
      <c r="I1659" s="532"/>
      <c r="J1659" s="94"/>
      <c r="K1659" s="140"/>
      <c r="L1659" s="140"/>
      <c r="M1659" s="8"/>
      <c r="N1659" s="536"/>
      <c r="O1659" s="83"/>
      <c r="P1659" s="528"/>
      <c r="Q1659" s="486"/>
      <c r="R1659" s="102" t="s">
        <v>329</v>
      </c>
      <c r="S1659" s="487"/>
      <c r="T1659" s="487"/>
      <c r="U1659" s="83" t="s">
        <v>21</v>
      </c>
      <c r="V1659" s="528">
        <v>0.85</v>
      </c>
      <c r="W1659" s="37"/>
      <c r="X1659" s="7"/>
      <c r="Y1659" s="39"/>
      <c r="Z1659" s="213"/>
      <c r="AA1659" s="213"/>
      <c r="AB1659" s="213"/>
      <c r="AC1659" s="45">
        <f>ROUND(ROUND(H1628*Q1652,0)*V1659,0)</f>
        <v>454</v>
      </c>
      <c r="AD1659" s="79"/>
    </row>
    <row r="1660" ht="16.5" customHeight="1">
      <c r="A1660" s="29">
        <v>61.0</v>
      </c>
      <c r="B1660" s="29">
        <v>2897.0</v>
      </c>
      <c r="C1660" s="518" t="s">
        <v>9629</v>
      </c>
      <c r="D1660" s="389"/>
      <c r="E1660" s="389"/>
      <c r="F1660" s="527"/>
      <c r="G1660" s="527"/>
      <c r="H1660" s="527"/>
      <c r="I1660" s="532"/>
      <c r="J1660" s="94"/>
      <c r="K1660" s="140"/>
      <c r="L1660" s="140"/>
      <c r="M1660" s="8"/>
      <c r="N1660" s="536"/>
      <c r="O1660" s="83"/>
      <c r="P1660" s="528"/>
      <c r="Q1660" s="528"/>
      <c r="R1660" s="482"/>
      <c r="U1660" s="83"/>
      <c r="V1660" s="528"/>
      <c r="W1660" s="227"/>
      <c r="X1660" s="22"/>
      <c r="Y1660" s="109"/>
      <c r="Z1660" s="213" t="s">
        <v>30</v>
      </c>
      <c r="AA1660" s="74">
        <v>5.0</v>
      </c>
      <c r="AB1660" s="522" t="s">
        <v>31</v>
      </c>
      <c r="AC1660" s="45">
        <f>ROUND(ROUND(H1628*Q1652,0)*V1659,0)-AA1660</f>
        <v>449</v>
      </c>
      <c r="AD1660" s="79"/>
    </row>
    <row r="1661" ht="16.5" customHeight="1">
      <c r="A1661" s="29">
        <v>61.0</v>
      </c>
      <c r="B1661" s="29">
        <v>2898.0</v>
      </c>
      <c r="C1661" s="518" t="s">
        <v>9630</v>
      </c>
      <c r="D1661" s="389"/>
      <c r="E1661" s="389"/>
      <c r="F1661" s="527"/>
      <c r="G1661" s="527"/>
      <c r="H1661" s="527"/>
      <c r="I1661" s="532"/>
      <c r="J1661" s="94"/>
      <c r="K1661" s="140"/>
      <c r="L1661" s="140"/>
      <c r="M1661" s="8"/>
      <c r="N1661" s="254"/>
      <c r="O1661" s="83"/>
      <c r="P1661" s="528"/>
      <c r="Q1661" s="528"/>
      <c r="R1661" s="482"/>
      <c r="U1661" s="99"/>
      <c r="V1661" s="529"/>
      <c r="W1661" s="524" t="s">
        <v>20</v>
      </c>
      <c r="X1661" s="41" t="s">
        <v>21</v>
      </c>
      <c r="Y1661" s="86">
        <v>0.85</v>
      </c>
      <c r="Z1661" s="75"/>
      <c r="AA1661" s="213"/>
      <c r="AB1661" s="213"/>
      <c r="AC1661" s="45">
        <f>ROUND(ROUND(ROUND(H1628*Q1652,0)*V1659,0)*Y1661,0)</f>
        <v>386</v>
      </c>
      <c r="AD1661" s="79"/>
    </row>
    <row r="1662" ht="16.5" customHeight="1">
      <c r="A1662" s="29">
        <v>61.0</v>
      </c>
      <c r="B1662" s="29">
        <v>2899.0</v>
      </c>
      <c r="C1662" s="518" t="s">
        <v>9631</v>
      </c>
      <c r="D1662" s="389"/>
      <c r="E1662" s="389"/>
      <c r="F1662" s="527"/>
      <c r="G1662" s="527"/>
      <c r="H1662" s="527"/>
      <c r="I1662" s="532"/>
      <c r="J1662" s="94"/>
      <c r="K1662" s="140"/>
      <c r="L1662" s="140"/>
      <c r="M1662" s="8"/>
      <c r="N1662" s="537"/>
      <c r="O1662" s="83"/>
      <c r="P1662" s="83"/>
      <c r="Q1662" s="83"/>
      <c r="R1662" s="484"/>
      <c r="S1662" s="232"/>
      <c r="T1662" s="232"/>
      <c r="U1662" s="24"/>
      <c r="V1662" s="26"/>
      <c r="W1662" s="484"/>
      <c r="X1662" s="56"/>
      <c r="Y1662" s="526"/>
      <c r="Z1662" s="213" t="s">
        <v>30</v>
      </c>
      <c r="AA1662" s="74">
        <v>5.0</v>
      </c>
      <c r="AB1662" s="522" t="s">
        <v>31</v>
      </c>
      <c r="AC1662" s="45">
        <f>ROUND(ROUND(ROUND(H1628*Q1652,0)*V1659,0)*Y1661,0)-AA1662</f>
        <v>381</v>
      </c>
      <c r="AD1662" s="79"/>
    </row>
    <row r="1663" ht="16.5" customHeight="1">
      <c r="A1663" s="29">
        <v>61.0</v>
      </c>
      <c r="B1663" s="29">
        <v>1631.0</v>
      </c>
      <c r="C1663" s="518" t="s">
        <v>9632</v>
      </c>
      <c r="D1663" s="389"/>
      <c r="E1663" s="231"/>
      <c r="F1663" s="102" t="s">
        <v>9633</v>
      </c>
      <c r="G1663" s="169"/>
      <c r="H1663" s="169"/>
      <c r="I1663" s="519"/>
      <c r="J1663" s="168"/>
      <c r="K1663" s="152"/>
      <c r="L1663" s="152"/>
      <c r="M1663" s="7"/>
      <c r="N1663" s="37"/>
      <c r="O1663" s="7"/>
      <c r="P1663" s="7"/>
      <c r="Q1663" s="7"/>
      <c r="R1663" s="520"/>
      <c r="S1663" s="38"/>
      <c r="T1663" s="38"/>
      <c r="U1663" s="6"/>
      <c r="V1663" s="7"/>
      <c r="W1663" s="37"/>
      <c r="X1663" s="7"/>
      <c r="Y1663" s="39"/>
      <c r="Z1663" s="213"/>
      <c r="AA1663" s="213"/>
      <c r="AB1663" s="213"/>
      <c r="AC1663" s="45">
        <f>ROUND(H1664,0)</f>
        <v>836</v>
      </c>
      <c r="AD1663" s="79"/>
    </row>
    <row r="1664" ht="16.5" customHeight="1">
      <c r="A1664" s="29">
        <v>61.0</v>
      </c>
      <c r="B1664" s="29">
        <v>2900.0</v>
      </c>
      <c r="C1664" s="518" t="s">
        <v>9634</v>
      </c>
      <c r="D1664" s="389"/>
      <c r="E1664" s="231"/>
      <c r="F1664" s="482"/>
      <c r="G1664" s="174"/>
      <c r="H1664" s="50">
        <v>836.0</v>
      </c>
      <c r="I1664" s="8" t="s">
        <v>9</v>
      </c>
      <c r="J1664" s="94"/>
      <c r="K1664" s="140"/>
      <c r="L1664" s="140"/>
      <c r="M1664" s="8"/>
      <c r="N1664" s="52"/>
      <c r="O1664" s="8"/>
      <c r="P1664" s="8"/>
      <c r="Q1664" s="8"/>
      <c r="R1664" s="521"/>
      <c r="S1664" s="53"/>
      <c r="T1664" s="53"/>
      <c r="U1664" s="14"/>
      <c r="V1664" s="8"/>
      <c r="W1664" s="52"/>
      <c r="X1664" s="8"/>
      <c r="Y1664" s="109"/>
      <c r="Z1664" s="213" t="s">
        <v>30</v>
      </c>
      <c r="AA1664" s="74">
        <v>5.0</v>
      </c>
      <c r="AB1664" s="522" t="s">
        <v>31</v>
      </c>
      <c r="AC1664" s="45">
        <f>ROUND(H1664,0)-AA1664</f>
        <v>831</v>
      </c>
      <c r="AD1664" s="79"/>
    </row>
    <row r="1665" ht="16.5" customHeight="1">
      <c r="A1665" s="29">
        <v>61.0</v>
      </c>
      <c r="B1665" s="29">
        <v>2901.0</v>
      </c>
      <c r="C1665" s="518" t="s">
        <v>9635</v>
      </c>
      <c r="D1665" s="389"/>
      <c r="E1665" s="231"/>
      <c r="F1665" s="482"/>
      <c r="G1665" s="174"/>
      <c r="H1665" s="174"/>
      <c r="I1665" s="523"/>
      <c r="J1665" s="94"/>
      <c r="K1665" s="140"/>
      <c r="L1665" s="140"/>
      <c r="M1665" s="8"/>
      <c r="N1665" s="52"/>
      <c r="O1665" s="8"/>
      <c r="P1665" s="8"/>
      <c r="Q1665" s="8"/>
      <c r="R1665" s="521"/>
      <c r="S1665" s="53"/>
      <c r="T1665" s="53"/>
      <c r="U1665" s="14"/>
      <c r="V1665" s="54"/>
      <c r="W1665" s="524" t="s">
        <v>20</v>
      </c>
      <c r="X1665" s="41" t="s">
        <v>21</v>
      </c>
      <c r="Y1665" s="86">
        <v>0.85</v>
      </c>
      <c r="Z1665" s="75"/>
      <c r="AA1665" s="213"/>
      <c r="AB1665" s="213"/>
      <c r="AC1665" s="45">
        <f>ROUND(H1664*Y1665,0)</f>
        <v>711</v>
      </c>
      <c r="AD1665" s="79"/>
    </row>
    <row r="1666" ht="16.5" customHeight="1">
      <c r="A1666" s="29">
        <v>61.0</v>
      </c>
      <c r="B1666" s="29">
        <v>2902.0</v>
      </c>
      <c r="C1666" s="518" t="s">
        <v>9636</v>
      </c>
      <c r="D1666" s="389"/>
      <c r="E1666" s="231"/>
      <c r="F1666" s="174"/>
      <c r="G1666" s="174"/>
      <c r="H1666" s="174"/>
      <c r="I1666" s="174"/>
      <c r="J1666" s="94"/>
      <c r="K1666" s="140"/>
      <c r="L1666" s="140"/>
      <c r="M1666" s="8"/>
      <c r="N1666" s="52"/>
      <c r="O1666" s="8"/>
      <c r="P1666" s="8"/>
      <c r="Q1666" s="8"/>
      <c r="R1666" s="525"/>
      <c r="S1666" s="180"/>
      <c r="T1666" s="180"/>
      <c r="U1666" s="21"/>
      <c r="V1666" s="109"/>
      <c r="W1666" s="484"/>
      <c r="X1666" s="56"/>
      <c r="Y1666" s="526"/>
      <c r="Z1666" s="213" t="s">
        <v>30</v>
      </c>
      <c r="AA1666" s="74">
        <v>5.0</v>
      </c>
      <c r="AB1666" s="522" t="s">
        <v>31</v>
      </c>
      <c r="AC1666" s="45">
        <f>ROUND(H1664*Y1665,0)-AA1666</f>
        <v>706</v>
      </c>
      <c r="AD1666" s="79"/>
    </row>
    <row r="1667" ht="16.5" customHeight="1">
      <c r="A1667" s="29">
        <v>61.0</v>
      </c>
      <c r="B1667" s="29">
        <v>1632.0</v>
      </c>
      <c r="C1667" s="518" t="s">
        <v>9637</v>
      </c>
      <c r="D1667" s="231"/>
      <c r="E1667" s="231"/>
      <c r="F1667" s="527"/>
      <c r="G1667" s="527"/>
      <c r="H1667" s="14"/>
      <c r="I1667" s="14"/>
      <c r="J1667" s="94"/>
      <c r="K1667" s="140"/>
      <c r="L1667" s="140"/>
      <c r="M1667" s="8"/>
      <c r="N1667" s="52"/>
      <c r="O1667" s="8"/>
      <c r="P1667" s="8"/>
      <c r="Q1667" s="8"/>
      <c r="R1667" s="102" t="s">
        <v>326</v>
      </c>
      <c r="S1667" s="487"/>
      <c r="T1667" s="487"/>
      <c r="U1667" s="41" t="s">
        <v>21</v>
      </c>
      <c r="V1667" s="60">
        <v>0.7</v>
      </c>
      <c r="W1667" s="37"/>
      <c r="X1667" s="7"/>
      <c r="Y1667" s="39"/>
      <c r="Z1667" s="213"/>
      <c r="AA1667" s="213"/>
      <c r="AB1667" s="213"/>
      <c r="AC1667" s="45">
        <f>ROUND(H1664*V1667,0)</f>
        <v>585</v>
      </c>
      <c r="AD1667" s="79"/>
    </row>
    <row r="1668" ht="16.5" customHeight="1">
      <c r="A1668" s="29">
        <v>61.0</v>
      </c>
      <c r="B1668" s="29">
        <v>2903.0</v>
      </c>
      <c r="C1668" s="518" t="s">
        <v>9638</v>
      </c>
      <c r="D1668" s="231"/>
      <c r="E1668" s="231"/>
      <c r="F1668" s="527"/>
      <c r="G1668" s="527"/>
      <c r="H1668" s="8"/>
      <c r="I1668" s="144"/>
      <c r="J1668" s="94"/>
      <c r="K1668" s="140"/>
      <c r="L1668" s="140"/>
      <c r="M1668" s="8"/>
      <c r="N1668" s="52"/>
      <c r="O1668" s="8"/>
      <c r="P1668" s="8"/>
      <c r="Q1668" s="8"/>
      <c r="R1668" s="482"/>
      <c r="U1668" s="83"/>
      <c r="V1668" s="528"/>
      <c r="W1668" s="227"/>
      <c r="X1668" s="22"/>
      <c r="Y1668" s="109"/>
      <c r="Z1668" s="213" t="s">
        <v>30</v>
      </c>
      <c r="AA1668" s="74">
        <v>5.0</v>
      </c>
      <c r="AB1668" s="522" t="s">
        <v>31</v>
      </c>
      <c r="AC1668" s="45">
        <f>ROUND(H1664*V1667,0)-AA1668</f>
        <v>580</v>
      </c>
      <c r="AD1668" s="79"/>
    </row>
    <row r="1669" ht="16.5" customHeight="1">
      <c r="A1669" s="29">
        <v>61.0</v>
      </c>
      <c r="B1669" s="29">
        <v>2904.0</v>
      </c>
      <c r="C1669" s="518" t="s">
        <v>9639</v>
      </c>
      <c r="D1669" s="389"/>
      <c r="E1669" s="231"/>
      <c r="F1669" s="113"/>
      <c r="G1669" s="113"/>
      <c r="H1669" s="8"/>
      <c r="I1669" s="144"/>
      <c r="J1669" s="94"/>
      <c r="K1669" s="140"/>
      <c r="L1669" s="140"/>
      <c r="M1669" s="8"/>
      <c r="N1669" s="52"/>
      <c r="O1669" s="8"/>
      <c r="P1669" s="8"/>
      <c r="Q1669" s="8"/>
      <c r="R1669" s="482"/>
      <c r="U1669" s="99"/>
      <c r="V1669" s="529"/>
      <c r="W1669" s="524" t="s">
        <v>20</v>
      </c>
      <c r="X1669" s="41" t="s">
        <v>21</v>
      </c>
      <c r="Y1669" s="86">
        <v>0.85</v>
      </c>
      <c r="Z1669" s="75"/>
      <c r="AA1669" s="213"/>
      <c r="AB1669" s="213"/>
      <c r="AC1669" s="45">
        <f>ROUND(ROUND(H1664*V1667,0)*Y1669,0)</f>
        <v>497</v>
      </c>
      <c r="AD1669" s="79"/>
    </row>
    <row r="1670" ht="16.5" customHeight="1">
      <c r="A1670" s="29">
        <v>61.0</v>
      </c>
      <c r="B1670" s="29">
        <v>2905.0</v>
      </c>
      <c r="C1670" s="518" t="s">
        <v>9640</v>
      </c>
      <c r="D1670" s="389"/>
      <c r="E1670" s="231"/>
      <c r="F1670" s="113"/>
      <c r="G1670" s="113"/>
      <c r="H1670" s="8"/>
      <c r="I1670" s="144"/>
      <c r="J1670" s="94"/>
      <c r="K1670" s="140"/>
      <c r="L1670" s="140"/>
      <c r="M1670" s="8"/>
      <c r="N1670" s="52"/>
      <c r="O1670" s="8"/>
      <c r="P1670" s="8"/>
      <c r="Q1670" s="8"/>
      <c r="R1670" s="530"/>
      <c r="S1670" s="531"/>
      <c r="T1670" s="24"/>
      <c r="U1670" s="24"/>
      <c r="V1670" s="26"/>
      <c r="W1670" s="484"/>
      <c r="X1670" s="56"/>
      <c r="Y1670" s="526"/>
      <c r="Z1670" s="213" t="s">
        <v>30</v>
      </c>
      <c r="AA1670" s="74">
        <v>5.0</v>
      </c>
      <c r="AB1670" s="522" t="s">
        <v>31</v>
      </c>
      <c r="AC1670" s="45">
        <f>ROUND(ROUND(H1664*V1667,0)*Y1669,0)-AA1670</f>
        <v>492</v>
      </c>
      <c r="AD1670" s="79"/>
    </row>
    <row r="1671" ht="16.5" customHeight="1">
      <c r="A1671" s="29">
        <v>61.0</v>
      </c>
      <c r="B1671" s="29">
        <v>1635.0</v>
      </c>
      <c r="C1671" s="518" t="s">
        <v>9641</v>
      </c>
      <c r="D1671" s="389"/>
      <c r="E1671" s="231"/>
      <c r="F1671" s="113"/>
      <c r="G1671" s="113"/>
      <c r="H1671" s="8"/>
      <c r="I1671" s="144"/>
      <c r="J1671" s="94"/>
      <c r="K1671" s="140"/>
      <c r="L1671" s="140"/>
      <c r="M1671" s="8"/>
      <c r="N1671" s="52"/>
      <c r="O1671" s="8"/>
      <c r="P1671" s="8"/>
      <c r="Q1671" s="54"/>
      <c r="R1671" s="102" t="s">
        <v>329</v>
      </c>
      <c r="S1671" s="487"/>
      <c r="T1671" s="487"/>
      <c r="U1671" s="83" t="s">
        <v>21</v>
      </c>
      <c r="V1671" s="528">
        <v>0.85</v>
      </c>
      <c r="W1671" s="37"/>
      <c r="X1671" s="7"/>
      <c r="Y1671" s="39"/>
      <c r="Z1671" s="213"/>
      <c r="AA1671" s="213"/>
      <c r="AB1671" s="213"/>
      <c r="AC1671" s="45">
        <f>ROUND(H1664*V1671,0)</f>
        <v>711</v>
      </c>
      <c r="AD1671" s="79"/>
    </row>
    <row r="1672" ht="16.5" customHeight="1">
      <c r="A1672" s="29">
        <v>61.0</v>
      </c>
      <c r="B1672" s="29">
        <v>2906.0</v>
      </c>
      <c r="C1672" s="518" t="s">
        <v>9642</v>
      </c>
      <c r="D1672" s="389"/>
      <c r="E1672" s="231"/>
      <c r="F1672" s="113"/>
      <c r="G1672" s="113"/>
      <c r="H1672" s="8"/>
      <c r="I1672" s="144"/>
      <c r="J1672" s="94"/>
      <c r="K1672" s="140"/>
      <c r="L1672" s="140"/>
      <c r="M1672" s="8"/>
      <c r="N1672" s="52"/>
      <c r="O1672" s="8"/>
      <c r="P1672" s="8"/>
      <c r="Q1672" s="8"/>
      <c r="R1672" s="482"/>
      <c r="U1672" s="83"/>
      <c r="V1672" s="528"/>
      <c r="W1672" s="227"/>
      <c r="X1672" s="22"/>
      <c r="Y1672" s="109"/>
      <c r="Z1672" s="213" t="s">
        <v>30</v>
      </c>
      <c r="AA1672" s="74">
        <v>5.0</v>
      </c>
      <c r="AB1672" s="522" t="s">
        <v>31</v>
      </c>
      <c r="AC1672" s="45">
        <f>ROUND(H1664*V1671,0)-AA1672</f>
        <v>706</v>
      </c>
      <c r="AD1672" s="79"/>
    </row>
    <row r="1673" ht="16.5" customHeight="1">
      <c r="A1673" s="29">
        <v>61.0</v>
      </c>
      <c r="B1673" s="29">
        <v>2907.0</v>
      </c>
      <c r="C1673" s="518" t="s">
        <v>9643</v>
      </c>
      <c r="D1673" s="389"/>
      <c r="E1673" s="231"/>
      <c r="F1673" s="527"/>
      <c r="G1673" s="527"/>
      <c r="H1673" s="527"/>
      <c r="I1673" s="532"/>
      <c r="J1673" s="94"/>
      <c r="K1673" s="140"/>
      <c r="L1673" s="140"/>
      <c r="M1673" s="8"/>
      <c r="N1673" s="52"/>
      <c r="O1673" s="8"/>
      <c r="P1673" s="8"/>
      <c r="Q1673" s="8"/>
      <c r="R1673" s="482"/>
      <c r="U1673" s="99"/>
      <c r="V1673" s="529"/>
      <c r="W1673" s="524" t="s">
        <v>20</v>
      </c>
      <c r="X1673" s="41" t="s">
        <v>21</v>
      </c>
      <c r="Y1673" s="86">
        <v>0.85</v>
      </c>
      <c r="Z1673" s="75"/>
      <c r="AA1673" s="213"/>
      <c r="AB1673" s="213"/>
      <c r="AC1673" s="45">
        <f>ROUND(ROUND(H1664*V1671,0)*Y1673,0)</f>
        <v>604</v>
      </c>
      <c r="AD1673" s="79"/>
    </row>
    <row r="1674" ht="16.5" customHeight="1">
      <c r="A1674" s="29">
        <v>61.0</v>
      </c>
      <c r="B1674" s="29">
        <v>2908.0</v>
      </c>
      <c r="C1674" s="518" t="s">
        <v>9644</v>
      </c>
      <c r="D1674" s="389"/>
      <c r="E1674" s="231"/>
      <c r="F1674" s="527"/>
      <c r="G1674" s="527"/>
      <c r="H1674" s="527"/>
      <c r="I1674" s="532"/>
      <c r="J1674" s="94"/>
      <c r="K1674" s="140"/>
      <c r="L1674" s="140"/>
      <c r="M1674" s="8"/>
      <c r="N1674" s="227"/>
      <c r="O1674" s="22"/>
      <c r="P1674" s="22"/>
      <c r="Q1674" s="22"/>
      <c r="R1674" s="484"/>
      <c r="S1674" s="232"/>
      <c r="T1674" s="232"/>
      <c r="U1674" s="24"/>
      <c r="V1674" s="26"/>
      <c r="W1674" s="484"/>
      <c r="X1674" s="56"/>
      <c r="Y1674" s="526"/>
      <c r="Z1674" s="213" t="s">
        <v>30</v>
      </c>
      <c r="AA1674" s="74">
        <v>5.0</v>
      </c>
      <c r="AB1674" s="522" t="s">
        <v>31</v>
      </c>
      <c r="AC1674" s="45">
        <f>ROUND(ROUND(H1664*V1671,0)*Y1673,0)-AA1674</f>
        <v>599</v>
      </c>
      <c r="AD1674" s="79"/>
    </row>
    <row r="1675" ht="16.5" customHeight="1">
      <c r="A1675" s="29">
        <v>61.0</v>
      </c>
      <c r="B1675" s="29">
        <v>1633.0</v>
      </c>
      <c r="C1675" s="518" t="s">
        <v>9645</v>
      </c>
      <c r="D1675" s="389"/>
      <c r="E1675" s="389"/>
      <c r="F1675" s="527"/>
      <c r="G1675" s="527"/>
      <c r="H1675" s="527"/>
      <c r="I1675" s="532"/>
      <c r="J1675" s="94"/>
      <c r="K1675" s="140"/>
      <c r="L1675" s="140"/>
      <c r="M1675" s="8"/>
      <c r="N1675" s="206" t="s">
        <v>23</v>
      </c>
      <c r="O1675" s="102" t="s">
        <v>24</v>
      </c>
      <c r="P1675" s="533"/>
      <c r="Q1675" s="533"/>
      <c r="R1675" s="520"/>
      <c r="S1675" s="38"/>
      <c r="T1675" s="38"/>
      <c r="U1675" s="6"/>
      <c r="V1675" s="7"/>
      <c r="W1675" s="37"/>
      <c r="X1675" s="7"/>
      <c r="Y1675" s="39"/>
      <c r="Z1675" s="213"/>
      <c r="AA1675" s="213"/>
      <c r="AB1675" s="213"/>
      <c r="AC1675" s="45">
        <f>ROUND(H1664*Q1676,0)</f>
        <v>585</v>
      </c>
      <c r="AD1675" s="79"/>
    </row>
    <row r="1676" ht="16.5" customHeight="1">
      <c r="A1676" s="29">
        <v>61.0</v>
      </c>
      <c r="B1676" s="29">
        <v>2909.0</v>
      </c>
      <c r="C1676" s="518" t="s">
        <v>9646</v>
      </c>
      <c r="D1676" s="389"/>
      <c r="E1676" s="389"/>
      <c r="F1676" s="527"/>
      <c r="G1676" s="527"/>
      <c r="H1676" s="527"/>
      <c r="I1676" s="532"/>
      <c r="J1676" s="94"/>
      <c r="K1676" s="140"/>
      <c r="L1676" s="140"/>
      <c r="M1676" s="8"/>
      <c r="N1676" s="481"/>
      <c r="O1676" s="482"/>
      <c r="P1676" s="83" t="s">
        <v>21</v>
      </c>
      <c r="Q1676" s="528">
        <v>0.7</v>
      </c>
      <c r="R1676" s="521"/>
      <c r="S1676" s="53"/>
      <c r="T1676" s="53"/>
      <c r="U1676" s="14"/>
      <c r="V1676" s="8"/>
      <c r="W1676" s="52"/>
      <c r="X1676" s="8"/>
      <c r="Y1676" s="109"/>
      <c r="Z1676" s="213" t="s">
        <v>30</v>
      </c>
      <c r="AA1676" s="74">
        <v>5.0</v>
      </c>
      <c r="AB1676" s="522" t="s">
        <v>31</v>
      </c>
      <c r="AC1676" s="45">
        <f>ROUND(H1664*Q1676,0)-AA1676</f>
        <v>580</v>
      </c>
      <c r="AD1676" s="79"/>
    </row>
    <row r="1677" ht="16.5" customHeight="1">
      <c r="A1677" s="29">
        <v>61.0</v>
      </c>
      <c r="B1677" s="29">
        <v>2910.0</v>
      </c>
      <c r="C1677" s="518" t="s">
        <v>9647</v>
      </c>
      <c r="D1677" s="389"/>
      <c r="E1677" s="389"/>
      <c r="F1677" s="527"/>
      <c r="G1677" s="527"/>
      <c r="H1677" s="527"/>
      <c r="I1677" s="532"/>
      <c r="J1677" s="94"/>
      <c r="K1677" s="140"/>
      <c r="L1677" s="140"/>
      <c r="M1677" s="8"/>
      <c r="N1677" s="481"/>
      <c r="O1677" s="482"/>
      <c r="P1677" s="14"/>
      <c r="Q1677" s="14"/>
      <c r="R1677" s="521"/>
      <c r="S1677" s="53"/>
      <c r="T1677" s="53"/>
      <c r="U1677" s="14"/>
      <c r="V1677" s="54"/>
      <c r="W1677" s="524" t="s">
        <v>20</v>
      </c>
      <c r="X1677" s="41" t="s">
        <v>21</v>
      </c>
      <c r="Y1677" s="86">
        <v>0.85</v>
      </c>
      <c r="Z1677" s="75"/>
      <c r="AA1677" s="213"/>
      <c r="AB1677" s="213"/>
      <c r="AC1677" s="45">
        <f>ROUND(ROUND(H1664*Q1676,0)*Y1677,0)</f>
        <v>497</v>
      </c>
      <c r="AD1677" s="79"/>
    </row>
    <row r="1678" ht="16.5" customHeight="1">
      <c r="A1678" s="29">
        <v>61.0</v>
      </c>
      <c r="B1678" s="29">
        <v>2911.0</v>
      </c>
      <c r="C1678" s="518" t="s">
        <v>9648</v>
      </c>
      <c r="D1678" s="389"/>
      <c r="E1678" s="389"/>
      <c r="F1678" s="527"/>
      <c r="G1678" s="527"/>
      <c r="H1678" s="527"/>
      <c r="I1678" s="532"/>
      <c r="J1678" s="94"/>
      <c r="K1678" s="140"/>
      <c r="L1678" s="140"/>
      <c r="M1678" s="8"/>
      <c r="N1678" s="535"/>
      <c r="O1678" s="14"/>
      <c r="P1678" s="83"/>
      <c r="Q1678" s="83"/>
      <c r="R1678" s="525"/>
      <c r="S1678" s="180"/>
      <c r="T1678" s="180"/>
      <c r="U1678" s="21"/>
      <c r="V1678" s="109"/>
      <c r="W1678" s="484"/>
      <c r="X1678" s="56"/>
      <c r="Y1678" s="526"/>
      <c r="Z1678" s="213" t="s">
        <v>30</v>
      </c>
      <c r="AA1678" s="74">
        <v>5.0</v>
      </c>
      <c r="AB1678" s="522" t="s">
        <v>31</v>
      </c>
      <c r="AC1678" s="45">
        <f>ROUND(ROUND(H1664*Q1676,0)*Y1677,0)-AA1678</f>
        <v>492</v>
      </c>
      <c r="AD1678" s="79"/>
    </row>
    <row r="1679" ht="16.5" customHeight="1">
      <c r="A1679" s="29">
        <v>61.0</v>
      </c>
      <c r="B1679" s="29">
        <v>1634.0</v>
      </c>
      <c r="C1679" s="518" t="s">
        <v>9649</v>
      </c>
      <c r="D1679" s="389"/>
      <c r="E1679" s="389"/>
      <c r="F1679" s="527"/>
      <c r="G1679" s="527"/>
      <c r="H1679" s="527"/>
      <c r="I1679" s="532"/>
      <c r="J1679" s="94"/>
      <c r="K1679" s="140"/>
      <c r="L1679" s="140"/>
      <c r="M1679" s="8"/>
      <c r="N1679" s="536"/>
      <c r="O1679" s="14"/>
      <c r="P1679" s="14"/>
      <c r="Q1679" s="14"/>
      <c r="R1679" s="102" t="s">
        <v>326</v>
      </c>
      <c r="S1679" s="487"/>
      <c r="T1679" s="487"/>
      <c r="U1679" s="41" t="s">
        <v>21</v>
      </c>
      <c r="V1679" s="60">
        <v>0.7</v>
      </c>
      <c r="W1679" s="37"/>
      <c r="X1679" s="7"/>
      <c r="Y1679" s="39"/>
      <c r="Z1679" s="213"/>
      <c r="AA1679" s="213"/>
      <c r="AB1679" s="213"/>
      <c r="AC1679" s="45">
        <f>ROUND(ROUND(H1664*Q1676,0)*V1679,0)</f>
        <v>410</v>
      </c>
      <c r="AD1679" s="79"/>
    </row>
    <row r="1680" ht="16.5" customHeight="1">
      <c r="A1680" s="29">
        <v>61.0</v>
      </c>
      <c r="B1680" s="29">
        <v>2912.0</v>
      </c>
      <c r="C1680" s="518" t="s">
        <v>9650</v>
      </c>
      <c r="D1680" s="389"/>
      <c r="E1680" s="389"/>
      <c r="F1680" s="527"/>
      <c r="G1680" s="527"/>
      <c r="H1680" s="527"/>
      <c r="I1680" s="532"/>
      <c r="J1680" s="94"/>
      <c r="K1680" s="140"/>
      <c r="L1680" s="140"/>
      <c r="M1680" s="8"/>
      <c r="N1680" s="536"/>
      <c r="O1680" s="14"/>
      <c r="P1680" s="14"/>
      <c r="Q1680" s="14"/>
      <c r="R1680" s="482"/>
      <c r="U1680" s="83"/>
      <c r="V1680" s="528"/>
      <c r="W1680" s="227"/>
      <c r="X1680" s="22"/>
      <c r="Y1680" s="109"/>
      <c r="Z1680" s="213" t="s">
        <v>30</v>
      </c>
      <c r="AA1680" s="74">
        <v>5.0</v>
      </c>
      <c r="AB1680" s="522" t="s">
        <v>31</v>
      </c>
      <c r="AC1680" s="45">
        <f>ROUND(ROUND(H1664*Q1676,0)*V1679,0)-AA1680</f>
        <v>405</v>
      </c>
      <c r="AD1680" s="79"/>
    </row>
    <row r="1681" ht="16.5" customHeight="1">
      <c r="A1681" s="29">
        <v>61.0</v>
      </c>
      <c r="B1681" s="29">
        <v>2913.0</v>
      </c>
      <c r="C1681" s="518" t="s">
        <v>9651</v>
      </c>
      <c r="D1681" s="389"/>
      <c r="E1681" s="389"/>
      <c r="F1681" s="527"/>
      <c r="G1681" s="527"/>
      <c r="H1681" s="527"/>
      <c r="I1681" s="532"/>
      <c r="J1681" s="94"/>
      <c r="K1681" s="140"/>
      <c r="L1681" s="140"/>
      <c r="M1681" s="8"/>
      <c r="N1681" s="254"/>
      <c r="O1681" s="83"/>
      <c r="P1681" s="83"/>
      <c r="R1681" s="482"/>
      <c r="U1681" s="99"/>
      <c r="V1681" s="529"/>
      <c r="W1681" s="524" t="s">
        <v>20</v>
      </c>
      <c r="X1681" s="41" t="s">
        <v>21</v>
      </c>
      <c r="Y1681" s="86">
        <v>0.85</v>
      </c>
      <c r="Z1681" s="75"/>
      <c r="AA1681" s="213"/>
      <c r="AB1681" s="213"/>
      <c r="AC1681" s="45">
        <f>ROUND(ROUND(ROUND(H1664*Q1676,0)*V1679,0)*Y1681,0)</f>
        <v>349</v>
      </c>
      <c r="AD1681" s="79"/>
    </row>
    <row r="1682" ht="16.5" customHeight="1">
      <c r="A1682" s="29">
        <v>61.0</v>
      </c>
      <c r="B1682" s="29">
        <v>2914.0</v>
      </c>
      <c r="C1682" s="518" t="s">
        <v>9652</v>
      </c>
      <c r="D1682" s="389"/>
      <c r="E1682" s="389"/>
      <c r="F1682" s="527"/>
      <c r="G1682" s="527"/>
      <c r="H1682" s="527"/>
      <c r="I1682" s="532"/>
      <c r="J1682" s="94"/>
      <c r="K1682" s="140"/>
      <c r="L1682" s="140"/>
      <c r="M1682" s="8"/>
      <c r="N1682" s="254"/>
      <c r="O1682" s="83"/>
      <c r="P1682" s="83"/>
      <c r="Q1682" s="83"/>
      <c r="R1682" s="530"/>
      <c r="S1682" s="531"/>
      <c r="T1682" s="24"/>
      <c r="U1682" s="24"/>
      <c r="V1682" s="26"/>
      <c r="W1682" s="484"/>
      <c r="X1682" s="56"/>
      <c r="Y1682" s="526"/>
      <c r="Z1682" s="213" t="s">
        <v>30</v>
      </c>
      <c r="AA1682" s="74">
        <v>5.0</v>
      </c>
      <c r="AB1682" s="522" t="s">
        <v>31</v>
      </c>
      <c r="AC1682" s="45">
        <f>ROUND(ROUND(ROUND(H1664*Q1676,0)*V1679,0)*Y1681,0)-AA1682</f>
        <v>344</v>
      </c>
      <c r="AD1682" s="79"/>
    </row>
    <row r="1683" ht="16.5" customHeight="1">
      <c r="A1683" s="29">
        <v>61.0</v>
      </c>
      <c r="B1683" s="29">
        <v>1636.0</v>
      </c>
      <c r="C1683" s="518" t="s">
        <v>9653</v>
      </c>
      <c r="D1683" s="389"/>
      <c r="E1683" s="389"/>
      <c r="F1683" s="527"/>
      <c r="G1683" s="527"/>
      <c r="H1683" s="527"/>
      <c r="I1683" s="532"/>
      <c r="J1683" s="94"/>
      <c r="K1683" s="140"/>
      <c r="L1683" s="140"/>
      <c r="M1683" s="8"/>
      <c r="N1683" s="536"/>
      <c r="O1683" s="83"/>
      <c r="P1683" s="528"/>
      <c r="Q1683" s="486"/>
      <c r="R1683" s="102" t="s">
        <v>329</v>
      </c>
      <c r="S1683" s="487"/>
      <c r="T1683" s="487"/>
      <c r="U1683" s="83" t="s">
        <v>21</v>
      </c>
      <c r="V1683" s="528">
        <v>0.85</v>
      </c>
      <c r="W1683" s="37"/>
      <c r="X1683" s="7"/>
      <c r="Y1683" s="39"/>
      <c r="Z1683" s="213"/>
      <c r="AA1683" s="213"/>
      <c r="AB1683" s="213"/>
      <c r="AC1683" s="45">
        <f>ROUND(ROUND(H1664*Q1676,0)*V1683,0)</f>
        <v>497</v>
      </c>
      <c r="AD1683" s="79"/>
    </row>
    <row r="1684" ht="16.5" customHeight="1">
      <c r="A1684" s="29">
        <v>61.0</v>
      </c>
      <c r="B1684" s="29">
        <v>2915.0</v>
      </c>
      <c r="C1684" s="518" t="s">
        <v>9654</v>
      </c>
      <c r="D1684" s="389"/>
      <c r="E1684" s="389"/>
      <c r="F1684" s="527"/>
      <c r="G1684" s="527"/>
      <c r="H1684" s="527"/>
      <c r="I1684" s="532"/>
      <c r="J1684" s="94"/>
      <c r="K1684" s="140"/>
      <c r="L1684" s="140"/>
      <c r="M1684" s="8"/>
      <c r="N1684" s="536"/>
      <c r="O1684" s="83"/>
      <c r="P1684" s="528"/>
      <c r="Q1684" s="528"/>
      <c r="R1684" s="482"/>
      <c r="U1684" s="83"/>
      <c r="V1684" s="528"/>
      <c r="W1684" s="227"/>
      <c r="X1684" s="22"/>
      <c r="Y1684" s="109"/>
      <c r="Z1684" s="213" t="s">
        <v>30</v>
      </c>
      <c r="AA1684" s="74">
        <v>5.0</v>
      </c>
      <c r="AB1684" s="522" t="s">
        <v>31</v>
      </c>
      <c r="AC1684" s="45">
        <f>ROUND(ROUND(H1664*Q1676,0)*V1683,0)-AA1684</f>
        <v>492</v>
      </c>
      <c r="AD1684" s="79"/>
    </row>
    <row r="1685" ht="16.5" customHeight="1">
      <c r="A1685" s="29">
        <v>61.0</v>
      </c>
      <c r="B1685" s="29">
        <v>2916.0</v>
      </c>
      <c r="C1685" s="518" t="s">
        <v>9655</v>
      </c>
      <c r="D1685" s="389"/>
      <c r="E1685" s="389"/>
      <c r="F1685" s="527"/>
      <c r="G1685" s="527"/>
      <c r="H1685" s="527"/>
      <c r="I1685" s="532"/>
      <c r="J1685" s="94"/>
      <c r="K1685" s="140"/>
      <c r="L1685" s="140"/>
      <c r="M1685" s="8"/>
      <c r="N1685" s="254"/>
      <c r="O1685" s="83"/>
      <c r="P1685" s="528"/>
      <c r="Q1685" s="528"/>
      <c r="R1685" s="482"/>
      <c r="U1685" s="99"/>
      <c r="V1685" s="529"/>
      <c r="W1685" s="524" t="s">
        <v>20</v>
      </c>
      <c r="X1685" s="41" t="s">
        <v>21</v>
      </c>
      <c r="Y1685" s="86">
        <v>0.85</v>
      </c>
      <c r="Z1685" s="75"/>
      <c r="AA1685" s="213"/>
      <c r="AB1685" s="213"/>
      <c r="AC1685" s="114">
        <f>ROUND(ROUND(ROUND(H1664*Q1676,0)*V1683,0)*Y1685,0)</f>
        <v>422</v>
      </c>
      <c r="AD1685" s="79"/>
    </row>
    <row r="1686" ht="16.5" customHeight="1">
      <c r="A1686" s="29">
        <v>61.0</v>
      </c>
      <c r="B1686" s="29">
        <v>2917.0</v>
      </c>
      <c r="C1686" s="518" t="s">
        <v>9656</v>
      </c>
      <c r="D1686" s="389"/>
      <c r="E1686" s="389"/>
      <c r="F1686" s="527"/>
      <c r="G1686" s="527"/>
      <c r="H1686" s="527"/>
      <c r="I1686" s="532"/>
      <c r="J1686" s="94"/>
      <c r="K1686" s="140"/>
      <c r="L1686" s="140"/>
      <c r="M1686" s="8"/>
      <c r="N1686" s="536"/>
      <c r="O1686" s="83"/>
      <c r="P1686" s="83"/>
      <c r="Q1686" s="83"/>
      <c r="R1686" s="484"/>
      <c r="S1686" s="232"/>
      <c r="T1686" s="232"/>
      <c r="U1686" s="24"/>
      <c r="V1686" s="26"/>
      <c r="W1686" s="484"/>
      <c r="X1686" s="56"/>
      <c r="Y1686" s="526"/>
      <c r="Z1686" s="213" t="s">
        <v>30</v>
      </c>
      <c r="AA1686" s="74">
        <v>5.0</v>
      </c>
      <c r="AB1686" s="522" t="s">
        <v>31</v>
      </c>
      <c r="AC1686" s="114">
        <f>ROUND(ROUND(ROUND(H1664*Q1676,0)*V1683,0)*Y1685,0)-AA1686</f>
        <v>417</v>
      </c>
      <c r="AD1686" s="79"/>
    </row>
    <row r="1687" ht="16.5" customHeight="1">
      <c r="A1687" s="29">
        <v>61.0</v>
      </c>
      <c r="B1687" s="29">
        <v>2918.0</v>
      </c>
      <c r="C1687" s="518" t="s">
        <v>9657</v>
      </c>
      <c r="D1687" s="389"/>
      <c r="E1687" s="389"/>
      <c r="F1687" s="527"/>
      <c r="G1687" s="527"/>
      <c r="H1687" s="527"/>
      <c r="I1687" s="532"/>
      <c r="J1687" s="94"/>
      <c r="K1687" s="140"/>
      <c r="L1687" s="140"/>
      <c r="M1687" s="8"/>
      <c r="N1687" s="536"/>
      <c r="O1687" s="102" t="s">
        <v>27</v>
      </c>
      <c r="P1687" s="533"/>
      <c r="Q1687" s="533"/>
      <c r="R1687" s="520"/>
      <c r="S1687" s="38"/>
      <c r="T1687" s="38"/>
      <c r="U1687" s="38"/>
      <c r="V1687" s="6"/>
      <c r="W1687" s="37"/>
      <c r="X1687" s="7"/>
      <c r="Y1687" s="39"/>
      <c r="Z1687" s="213"/>
      <c r="AA1687" s="213"/>
      <c r="AB1687" s="213"/>
      <c r="AC1687" s="45">
        <f>ROUND(H1664*Q1688,0)</f>
        <v>418</v>
      </c>
      <c r="AD1687" s="79"/>
    </row>
    <row r="1688" ht="16.5" customHeight="1">
      <c r="A1688" s="29">
        <v>61.0</v>
      </c>
      <c r="B1688" s="29">
        <v>2919.0</v>
      </c>
      <c r="C1688" s="518" t="s">
        <v>9658</v>
      </c>
      <c r="D1688" s="389"/>
      <c r="E1688" s="389"/>
      <c r="F1688" s="527"/>
      <c r="G1688" s="527"/>
      <c r="H1688" s="527"/>
      <c r="I1688" s="532"/>
      <c r="J1688" s="94"/>
      <c r="K1688" s="140"/>
      <c r="L1688" s="140"/>
      <c r="M1688" s="8"/>
      <c r="N1688" s="535"/>
      <c r="O1688" s="482"/>
      <c r="P1688" s="83" t="s">
        <v>21</v>
      </c>
      <c r="Q1688" s="528">
        <v>0.5</v>
      </c>
      <c r="R1688" s="521"/>
      <c r="S1688" s="53"/>
      <c r="T1688" s="53"/>
      <c r="U1688" s="53"/>
      <c r="V1688" s="14"/>
      <c r="W1688" s="52"/>
      <c r="X1688" s="8"/>
      <c r="Y1688" s="109"/>
      <c r="Z1688" s="213" t="s">
        <v>30</v>
      </c>
      <c r="AA1688" s="74">
        <v>5.0</v>
      </c>
      <c r="AB1688" s="522" t="s">
        <v>31</v>
      </c>
      <c r="AC1688" s="45">
        <f>ROUND(H1664*Q1688,0)-AA1688</f>
        <v>413</v>
      </c>
      <c r="AD1688" s="79"/>
    </row>
    <row r="1689" ht="16.5" customHeight="1">
      <c r="A1689" s="29">
        <v>61.0</v>
      </c>
      <c r="B1689" s="29">
        <v>2920.0</v>
      </c>
      <c r="C1689" s="518" t="s">
        <v>9659</v>
      </c>
      <c r="D1689" s="389"/>
      <c r="E1689" s="389"/>
      <c r="F1689" s="527"/>
      <c r="G1689" s="527"/>
      <c r="H1689" s="527"/>
      <c r="I1689" s="532"/>
      <c r="J1689" s="94"/>
      <c r="K1689" s="140"/>
      <c r="L1689" s="140"/>
      <c r="M1689" s="8"/>
      <c r="N1689" s="535"/>
      <c r="O1689" s="482"/>
      <c r="P1689" s="14"/>
      <c r="Q1689" s="14"/>
      <c r="R1689" s="521"/>
      <c r="S1689" s="53"/>
      <c r="T1689" s="53"/>
      <c r="U1689" s="53"/>
      <c r="V1689" s="14"/>
      <c r="W1689" s="524" t="s">
        <v>20</v>
      </c>
      <c r="X1689" s="41" t="s">
        <v>21</v>
      </c>
      <c r="Y1689" s="86">
        <v>0.85</v>
      </c>
      <c r="Z1689" s="75"/>
      <c r="AA1689" s="213"/>
      <c r="AB1689" s="213"/>
      <c r="AC1689" s="45">
        <f>ROUND(ROUND(H1664*Q1688,0)*Y1689,0)</f>
        <v>355</v>
      </c>
      <c r="AD1689" s="79"/>
    </row>
    <row r="1690" ht="16.5" customHeight="1">
      <c r="A1690" s="29">
        <v>61.0</v>
      </c>
      <c r="B1690" s="29">
        <v>2921.0</v>
      </c>
      <c r="C1690" s="518" t="s">
        <v>9660</v>
      </c>
      <c r="D1690" s="389"/>
      <c r="E1690" s="389"/>
      <c r="F1690" s="527"/>
      <c r="G1690" s="527"/>
      <c r="H1690" s="527"/>
      <c r="I1690" s="532"/>
      <c r="J1690" s="94"/>
      <c r="K1690" s="140"/>
      <c r="L1690" s="140"/>
      <c r="M1690" s="8"/>
      <c r="N1690" s="535"/>
      <c r="O1690" s="14"/>
      <c r="P1690" s="83"/>
      <c r="Q1690" s="83"/>
      <c r="R1690" s="525"/>
      <c r="S1690" s="180"/>
      <c r="T1690" s="180"/>
      <c r="U1690" s="180"/>
      <c r="V1690" s="21"/>
      <c r="W1690" s="484"/>
      <c r="X1690" s="56"/>
      <c r="Y1690" s="526"/>
      <c r="Z1690" s="213" t="s">
        <v>30</v>
      </c>
      <c r="AA1690" s="74">
        <v>5.0</v>
      </c>
      <c r="AB1690" s="522" t="s">
        <v>31</v>
      </c>
      <c r="AC1690" s="45">
        <f>ROUND(ROUND(H1664*Q1688,0)*Y1689,0)-AA1690</f>
        <v>350</v>
      </c>
      <c r="AD1690" s="79"/>
    </row>
    <row r="1691" ht="16.5" customHeight="1">
      <c r="A1691" s="29">
        <v>61.0</v>
      </c>
      <c r="B1691" s="29">
        <v>2922.0</v>
      </c>
      <c r="C1691" s="518" t="s">
        <v>9661</v>
      </c>
      <c r="D1691" s="389"/>
      <c r="E1691" s="389"/>
      <c r="F1691" s="527"/>
      <c r="G1691" s="527"/>
      <c r="H1691" s="527"/>
      <c r="I1691" s="532"/>
      <c r="J1691" s="94"/>
      <c r="K1691" s="140"/>
      <c r="L1691" s="140"/>
      <c r="M1691" s="8"/>
      <c r="N1691" s="536"/>
      <c r="O1691" s="14"/>
      <c r="P1691" s="14"/>
      <c r="Q1691" s="14"/>
      <c r="R1691" s="102" t="s">
        <v>326</v>
      </c>
      <c r="S1691" s="487"/>
      <c r="T1691" s="487"/>
      <c r="U1691" s="41" t="s">
        <v>21</v>
      </c>
      <c r="V1691" s="60">
        <v>0.7</v>
      </c>
      <c r="W1691" s="37"/>
      <c r="X1691" s="7"/>
      <c r="Y1691" s="39"/>
      <c r="Z1691" s="213"/>
      <c r="AA1691" s="213"/>
      <c r="AB1691" s="213"/>
      <c r="AC1691" s="45">
        <f>ROUND(ROUND(H1664*Q1688,0)*V1691,0)</f>
        <v>293</v>
      </c>
      <c r="AD1691" s="79"/>
    </row>
    <row r="1692" ht="16.5" customHeight="1">
      <c r="A1692" s="29">
        <v>61.0</v>
      </c>
      <c r="B1692" s="29">
        <v>2923.0</v>
      </c>
      <c r="C1692" s="518" t="s">
        <v>9662</v>
      </c>
      <c r="D1692" s="389"/>
      <c r="E1692" s="389"/>
      <c r="F1692" s="527"/>
      <c r="G1692" s="527"/>
      <c r="H1692" s="527"/>
      <c r="I1692" s="532"/>
      <c r="J1692" s="94"/>
      <c r="K1692" s="140"/>
      <c r="L1692" s="140"/>
      <c r="M1692" s="8"/>
      <c r="N1692" s="536"/>
      <c r="O1692" s="14"/>
      <c r="P1692" s="14"/>
      <c r="Q1692" s="14"/>
      <c r="R1692" s="482"/>
      <c r="U1692" s="83"/>
      <c r="V1692" s="528"/>
      <c r="W1692" s="227"/>
      <c r="X1692" s="22"/>
      <c r="Y1692" s="109"/>
      <c r="Z1692" s="213" t="s">
        <v>30</v>
      </c>
      <c r="AA1692" s="74">
        <v>5.0</v>
      </c>
      <c r="AB1692" s="522" t="s">
        <v>31</v>
      </c>
      <c r="AC1692" s="45">
        <f>ROUND(ROUND(H1664*Q1688,0)*V1691,0)-AA1692</f>
        <v>288</v>
      </c>
      <c r="AD1692" s="79"/>
    </row>
    <row r="1693" ht="16.5" customHeight="1">
      <c r="A1693" s="29">
        <v>61.0</v>
      </c>
      <c r="B1693" s="29">
        <v>2924.0</v>
      </c>
      <c r="C1693" s="518" t="s">
        <v>9663</v>
      </c>
      <c r="D1693" s="389"/>
      <c r="E1693" s="389"/>
      <c r="F1693" s="527"/>
      <c r="G1693" s="527"/>
      <c r="H1693" s="527"/>
      <c r="I1693" s="532"/>
      <c r="J1693" s="94"/>
      <c r="K1693" s="140"/>
      <c r="L1693" s="140"/>
      <c r="M1693" s="8"/>
      <c r="N1693" s="254"/>
      <c r="O1693" s="83"/>
      <c r="P1693" s="83"/>
      <c r="R1693" s="482"/>
      <c r="U1693" s="99"/>
      <c r="V1693" s="529"/>
      <c r="W1693" s="524" t="s">
        <v>20</v>
      </c>
      <c r="X1693" s="41" t="s">
        <v>21</v>
      </c>
      <c r="Y1693" s="86">
        <v>0.85</v>
      </c>
      <c r="Z1693" s="75"/>
      <c r="AA1693" s="213"/>
      <c r="AB1693" s="213"/>
      <c r="AC1693" s="45">
        <f>ROUND(ROUND(ROUND(H1664*Q1688,0)*V1691,0)*Y1693,0)</f>
        <v>249</v>
      </c>
      <c r="AD1693" s="79"/>
    </row>
    <row r="1694" ht="16.5" customHeight="1">
      <c r="A1694" s="29">
        <v>61.0</v>
      </c>
      <c r="B1694" s="29">
        <v>2925.0</v>
      </c>
      <c r="C1694" s="518" t="s">
        <v>9664</v>
      </c>
      <c r="D1694" s="389"/>
      <c r="E1694" s="389"/>
      <c r="F1694" s="527"/>
      <c r="G1694" s="527"/>
      <c r="H1694" s="527"/>
      <c r="I1694" s="532"/>
      <c r="J1694" s="94"/>
      <c r="K1694" s="140"/>
      <c r="L1694" s="140"/>
      <c r="M1694" s="8"/>
      <c r="N1694" s="254"/>
      <c r="O1694" s="83"/>
      <c r="P1694" s="83"/>
      <c r="Q1694" s="83"/>
      <c r="R1694" s="530"/>
      <c r="S1694" s="531"/>
      <c r="T1694" s="24"/>
      <c r="U1694" s="24"/>
      <c r="V1694" s="26"/>
      <c r="W1694" s="484"/>
      <c r="X1694" s="56"/>
      <c r="Y1694" s="526"/>
      <c r="Z1694" s="213" t="s">
        <v>30</v>
      </c>
      <c r="AA1694" s="74">
        <v>5.0</v>
      </c>
      <c r="AB1694" s="522" t="s">
        <v>31</v>
      </c>
      <c r="AC1694" s="45">
        <f>ROUND(ROUND(ROUND(H1664*Q1688,0)*V1691,0)*Y1693,0)-AA1694</f>
        <v>244</v>
      </c>
      <c r="AD1694" s="79"/>
    </row>
    <row r="1695" ht="16.5" customHeight="1">
      <c r="A1695" s="29">
        <v>61.0</v>
      </c>
      <c r="B1695" s="29">
        <v>2926.0</v>
      </c>
      <c r="C1695" s="518" t="s">
        <v>9665</v>
      </c>
      <c r="D1695" s="389"/>
      <c r="E1695" s="389"/>
      <c r="F1695" s="527"/>
      <c r="G1695" s="527"/>
      <c r="H1695" s="527"/>
      <c r="I1695" s="532"/>
      <c r="J1695" s="94"/>
      <c r="K1695" s="140"/>
      <c r="L1695" s="140"/>
      <c r="M1695" s="8"/>
      <c r="N1695" s="536"/>
      <c r="O1695" s="83"/>
      <c r="P1695" s="528"/>
      <c r="Q1695" s="486"/>
      <c r="R1695" s="102" t="s">
        <v>329</v>
      </c>
      <c r="S1695" s="487"/>
      <c r="T1695" s="487"/>
      <c r="U1695" s="83" t="s">
        <v>21</v>
      </c>
      <c r="V1695" s="528">
        <v>0.85</v>
      </c>
      <c r="W1695" s="37"/>
      <c r="X1695" s="7"/>
      <c r="Y1695" s="39"/>
      <c r="Z1695" s="213"/>
      <c r="AA1695" s="213"/>
      <c r="AB1695" s="213"/>
      <c r="AC1695" s="45">
        <f>ROUND(ROUND(H1664*Q1688,0)*V1695,0)</f>
        <v>355</v>
      </c>
      <c r="AD1695" s="79"/>
    </row>
    <row r="1696" ht="16.5" customHeight="1">
      <c r="A1696" s="29">
        <v>61.0</v>
      </c>
      <c r="B1696" s="29">
        <v>2927.0</v>
      </c>
      <c r="C1696" s="518" t="s">
        <v>9666</v>
      </c>
      <c r="D1696" s="389"/>
      <c r="E1696" s="389"/>
      <c r="F1696" s="527"/>
      <c r="G1696" s="527"/>
      <c r="H1696" s="527"/>
      <c r="I1696" s="532"/>
      <c r="J1696" s="94"/>
      <c r="K1696" s="140"/>
      <c r="L1696" s="140"/>
      <c r="M1696" s="8"/>
      <c r="N1696" s="536"/>
      <c r="O1696" s="83"/>
      <c r="P1696" s="528"/>
      <c r="Q1696" s="528"/>
      <c r="R1696" s="482"/>
      <c r="U1696" s="83"/>
      <c r="V1696" s="528"/>
      <c r="W1696" s="227"/>
      <c r="X1696" s="22"/>
      <c r="Y1696" s="109"/>
      <c r="Z1696" s="213" t="s">
        <v>30</v>
      </c>
      <c r="AA1696" s="74">
        <v>5.0</v>
      </c>
      <c r="AB1696" s="522" t="s">
        <v>31</v>
      </c>
      <c r="AC1696" s="45">
        <f>ROUND(ROUND(H1664*Q1688,0)*V1695,0)-AA1696</f>
        <v>350</v>
      </c>
      <c r="AD1696" s="79"/>
    </row>
    <row r="1697" ht="16.5" customHeight="1">
      <c r="A1697" s="29">
        <v>61.0</v>
      </c>
      <c r="B1697" s="29">
        <v>2928.0</v>
      </c>
      <c r="C1697" s="518" t="s">
        <v>9667</v>
      </c>
      <c r="D1697" s="389"/>
      <c r="E1697" s="389"/>
      <c r="F1697" s="527"/>
      <c r="G1697" s="527"/>
      <c r="H1697" s="527"/>
      <c r="I1697" s="532"/>
      <c r="J1697" s="94"/>
      <c r="K1697" s="140"/>
      <c r="L1697" s="140"/>
      <c r="M1697" s="8"/>
      <c r="N1697" s="254"/>
      <c r="O1697" s="83"/>
      <c r="P1697" s="528"/>
      <c r="Q1697" s="528"/>
      <c r="R1697" s="482"/>
      <c r="U1697" s="99"/>
      <c r="V1697" s="529"/>
      <c r="W1697" s="524" t="s">
        <v>20</v>
      </c>
      <c r="X1697" s="41" t="s">
        <v>21</v>
      </c>
      <c r="Y1697" s="86">
        <v>0.85</v>
      </c>
      <c r="Z1697" s="75"/>
      <c r="AA1697" s="213"/>
      <c r="AB1697" s="213"/>
      <c r="AC1697" s="45">
        <f>ROUND(ROUND(ROUND(H1664*Q1688,0)*V1695,0)*Y1697,0)</f>
        <v>302</v>
      </c>
      <c r="AD1697" s="79"/>
    </row>
    <row r="1698" ht="16.5" customHeight="1">
      <c r="A1698" s="29">
        <v>61.0</v>
      </c>
      <c r="B1698" s="29">
        <v>2929.0</v>
      </c>
      <c r="C1698" s="518" t="s">
        <v>9668</v>
      </c>
      <c r="D1698" s="541"/>
      <c r="E1698" s="389"/>
      <c r="F1698" s="527"/>
      <c r="G1698" s="527"/>
      <c r="H1698" s="527"/>
      <c r="I1698" s="532"/>
      <c r="J1698" s="94"/>
      <c r="K1698" s="140"/>
      <c r="L1698" s="140"/>
      <c r="M1698" s="8"/>
      <c r="N1698" s="537"/>
      <c r="O1698" s="83"/>
      <c r="P1698" s="83"/>
      <c r="Q1698" s="83"/>
      <c r="R1698" s="484"/>
      <c r="S1698" s="232"/>
      <c r="T1698" s="232"/>
      <c r="U1698" s="24"/>
      <c r="V1698" s="26"/>
      <c r="W1698" s="484"/>
      <c r="X1698" s="56"/>
      <c r="Y1698" s="526"/>
      <c r="Z1698" s="213" t="s">
        <v>30</v>
      </c>
      <c r="AA1698" s="74">
        <v>5.0</v>
      </c>
      <c r="AB1698" s="522" t="s">
        <v>31</v>
      </c>
      <c r="AC1698" s="45">
        <f>ROUND(ROUND(ROUND(H1664*Q1688,0)*V1695,0)*Y1697,0)-AA1698</f>
        <v>297</v>
      </c>
      <c r="AD1698" s="79"/>
    </row>
    <row r="1699" ht="16.5" customHeight="1">
      <c r="A1699" s="29">
        <v>61.0</v>
      </c>
      <c r="B1699" s="29">
        <v>2930.0</v>
      </c>
      <c r="C1699" s="518" t="s">
        <v>9669</v>
      </c>
      <c r="D1699" s="102" t="s">
        <v>9670</v>
      </c>
      <c r="E1699" s="487"/>
      <c r="F1699" s="487"/>
      <c r="G1699" s="169"/>
      <c r="H1699" s="169"/>
      <c r="I1699" s="519"/>
      <c r="J1699" s="168"/>
      <c r="K1699" s="152"/>
      <c r="L1699" s="152"/>
      <c r="M1699" s="7"/>
      <c r="N1699" s="37"/>
      <c r="O1699" s="7"/>
      <c r="P1699" s="7"/>
      <c r="Q1699" s="7"/>
      <c r="R1699" s="520"/>
      <c r="S1699" s="38"/>
      <c r="T1699" s="38"/>
      <c r="U1699" s="6"/>
      <c r="V1699" s="7"/>
      <c r="W1699" s="37"/>
      <c r="X1699" s="7"/>
      <c r="Y1699" s="39"/>
      <c r="Z1699" s="213"/>
      <c r="AA1699" s="213"/>
      <c r="AB1699" s="213"/>
      <c r="AC1699" s="45">
        <f>ROUND(H1700,0)</f>
        <v>562</v>
      </c>
      <c r="AD1699" s="79"/>
    </row>
    <row r="1700" ht="16.5" customHeight="1">
      <c r="A1700" s="29">
        <v>61.0</v>
      </c>
      <c r="B1700" s="29">
        <v>2931.0</v>
      </c>
      <c r="C1700" s="518" t="s">
        <v>9671</v>
      </c>
      <c r="D1700" s="482"/>
      <c r="G1700" s="174"/>
      <c r="H1700" s="50">
        <v>562.0</v>
      </c>
      <c r="I1700" s="8" t="s">
        <v>9</v>
      </c>
      <c r="J1700" s="94"/>
      <c r="K1700" s="140"/>
      <c r="L1700" s="140"/>
      <c r="M1700" s="8"/>
      <c r="N1700" s="52"/>
      <c r="O1700" s="8"/>
      <c r="P1700" s="8"/>
      <c r="Q1700" s="8"/>
      <c r="R1700" s="521"/>
      <c r="S1700" s="53"/>
      <c r="T1700" s="53"/>
      <c r="U1700" s="14"/>
      <c r="V1700" s="8"/>
      <c r="W1700" s="52"/>
      <c r="X1700" s="8"/>
      <c r="Y1700" s="109"/>
      <c r="Z1700" s="213" t="s">
        <v>30</v>
      </c>
      <c r="AA1700" s="74">
        <v>5.0</v>
      </c>
      <c r="AB1700" s="522" t="s">
        <v>31</v>
      </c>
      <c r="AC1700" s="45">
        <f>ROUND(H1700,0)-AA1700</f>
        <v>557</v>
      </c>
      <c r="AD1700" s="79"/>
    </row>
    <row r="1701" ht="16.5" customHeight="1">
      <c r="A1701" s="29">
        <v>61.0</v>
      </c>
      <c r="B1701" s="29">
        <v>2932.0</v>
      </c>
      <c r="C1701" s="518" t="s">
        <v>9672</v>
      </c>
      <c r="D1701" s="482"/>
      <c r="G1701" s="174"/>
      <c r="H1701" s="174"/>
      <c r="I1701" s="523"/>
      <c r="J1701" s="94"/>
      <c r="K1701" s="140"/>
      <c r="L1701" s="140"/>
      <c r="M1701" s="8"/>
      <c r="N1701" s="52"/>
      <c r="O1701" s="8"/>
      <c r="P1701" s="8"/>
      <c r="Q1701" s="8"/>
      <c r="R1701" s="521"/>
      <c r="S1701" s="53"/>
      <c r="T1701" s="53"/>
      <c r="U1701" s="14"/>
      <c r="V1701" s="54"/>
      <c r="W1701" s="524" t="s">
        <v>20</v>
      </c>
      <c r="X1701" s="41" t="s">
        <v>21</v>
      </c>
      <c r="Y1701" s="86">
        <v>0.85</v>
      </c>
      <c r="Z1701" s="75"/>
      <c r="AA1701" s="213"/>
      <c r="AB1701" s="213"/>
      <c r="AC1701" s="45">
        <f>ROUND(H1700*Y1701,0)</f>
        <v>478</v>
      </c>
      <c r="AD1701" s="79"/>
    </row>
    <row r="1702" ht="16.5" customHeight="1">
      <c r="A1702" s="29">
        <v>61.0</v>
      </c>
      <c r="B1702" s="29">
        <v>2933.0</v>
      </c>
      <c r="C1702" s="518" t="s">
        <v>9673</v>
      </c>
      <c r="D1702" s="482"/>
      <c r="G1702" s="174"/>
      <c r="H1702" s="174"/>
      <c r="I1702" s="174"/>
      <c r="J1702" s="94"/>
      <c r="K1702" s="140"/>
      <c r="L1702" s="140"/>
      <c r="M1702" s="8"/>
      <c r="N1702" s="52"/>
      <c r="O1702" s="8"/>
      <c r="P1702" s="8"/>
      <c r="Q1702" s="8"/>
      <c r="R1702" s="525"/>
      <c r="S1702" s="180"/>
      <c r="T1702" s="180"/>
      <c r="U1702" s="21"/>
      <c r="V1702" s="109"/>
      <c r="W1702" s="484"/>
      <c r="X1702" s="56"/>
      <c r="Y1702" s="526"/>
      <c r="Z1702" s="213" t="s">
        <v>30</v>
      </c>
      <c r="AA1702" s="74">
        <v>5.0</v>
      </c>
      <c r="AB1702" s="522" t="s">
        <v>31</v>
      </c>
      <c r="AC1702" s="45">
        <f>ROUND(H1700*Y1701,0)-AA1702</f>
        <v>473</v>
      </c>
      <c r="AD1702" s="79"/>
    </row>
    <row r="1703" ht="16.5" customHeight="1">
      <c r="A1703" s="29">
        <v>61.0</v>
      </c>
      <c r="B1703" s="29">
        <v>2934.0</v>
      </c>
      <c r="C1703" s="518" t="s">
        <v>9674</v>
      </c>
      <c r="D1703" s="173"/>
      <c r="E1703" s="174"/>
      <c r="F1703" s="527"/>
      <c r="G1703" s="527"/>
      <c r="H1703" s="8"/>
      <c r="I1703" s="144"/>
      <c r="J1703" s="94"/>
      <c r="K1703" s="140"/>
      <c r="L1703" s="140"/>
      <c r="M1703" s="8"/>
      <c r="N1703" s="52"/>
      <c r="O1703" s="8"/>
      <c r="P1703" s="8"/>
      <c r="Q1703" s="8"/>
      <c r="R1703" s="102" t="s">
        <v>326</v>
      </c>
      <c r="S1703" s="487"/>
      <c r="T1703" s="487"/>
      <c r="U1703" s="41" t="s">
        <v>21</v>
      </c>
      <c r="V1703" s="60">
        <v>0.7</v>
      </c>
      <c r="W1703" s="37"/>
      <c r="X1703" s="7"/>
      <c r="Y1703" s="39"/>
      <c r="Z1703" s="213"/>
      <c r="AA1703" s="213"/>
      <c r="AB1703" s="213"/>
      <c r="AC1703" s="45">
        <f>ROUND(H1700*V1703,0)</f>
        <v>393</v>
      </c>
      <c r="AD1703" s="79"/>
    </row>
    <row r="1704" ht="16.5" customHeight="1">
      <c r="A1704" s="29">
        <v>61.0</v>
      </c>
      <c r="B1704" s="29">
        <v>2935.0</v>
      </c>
      <c r="C1704" s="518" t="s">
        <v>9675</v>
      </c>
      <c r="D1704" s="173"/>
      <c r="E1704" s="174"/>
      <c r="F1704" s="527"/>
      <c r="G1704" s="527"/>
      <c r="H1704" s="8"/>
      <c r="I1704" s="144"/>
      <c r="J1704" s="94"/>
      <c r="K1704" s="140"/>
      <c r="L1704" s="140"/>
      <c r="M1704" s="8"/>
      <c r="N1704" s="52"/>
      <c r="O1704" s="8"/>
      <c r="P1704" s="8"/>
      <c r="Q1704" s="8"/>
      <c r="R1704" s="482"/>
      <c r="U1704" s="83"/>
      <c r="V1704" s="528"/>
      <c r="W1704" s="227"/>
      <c r="X1704" s="22"/>
      <c r="Y1704" s="109"/>
      <c r="Z1704" s="213" t="s">
        <v>30</v>
      </c>
      <c r="AA1704" s="74">
        <v>5.0</v>
      </c>
      <c r="AB1704" s="522" t="s">
        <v>31</v>
      </c>
      <c r="AC1704" s="45">
        <f>ROUND(H1700*V1703,0)-AA1704</f>
        <v>388</v>
      </c>
      <c r="AD1704" s="79"/>
    </row>
    <row r="1705" ht="16.5" customHeight="1">
      <c r="A1705" s="29">
        <v>61.0</v>
      </c>
      <c r="B1705" s="29">
        <v>2936.0</v>
      </c>
      <c r="C1705" s="518" t="s">
        <v>9676</v>
      </c>
      <c r="D1705" s="156"/>
      <c r="E1705" s="174"/>
      <c r="F1705" s="113"/>
      <c r="G1705" s="113"/>
      <c r="H1705" s="8"/>
      <c r="I1705" s="144"/>
      <c r="J1705" s="94"/>
      <c r="K1705" s="140"/>
      <c r="L1705" s="140"/>
      <c r="M1705" s="8"/>
      <c r="N1705" s="52"/>
      <c r="O1705" s="8"/>
      <c r="P1705" s="8"/>
      <c r="Q1705" s="8"/>
      <c r="R1705" s="482"/>
      <c r="U1705" s="99"/>
      <c r="V1705" s="529"/>
      <c r="W1705" s="524" t="s">
        <v>20</v>
      </c>
      <c r="X1705" s="41" t="s">
        <v>21</v>
      </c>
      <c r="Y1705" s="86">
        <v>0.85</v>
      </c>
      <c r="Z1705" s="75"/>
      <c r="AA1705" s="213"/>
      <c r="AB1705" s="213"/>
      <c r="AC1705" s="45">
        <f>ROUND(ROUND(H1700*V1703,0)*Y1705,0)</f>
        <v>334</v>
      </c>
      <c r="AD1705" s="79"/>
    </row>
    <row r="1706" ht="16.5" customHeight="1">
      <c r="A1706" s="29">
        <v>61.0</v>
      </c>
      <c r="B1706" s="29">
        <v>2937.0</v>
      </c>
      <c r="C1706" s="518" t="s">
        <v>9677</v>
      </c>
      <c r="D1706" s="156"/>
      <c r="E1706" s="174"/>
      <c r="F1706" s="113"/>
      <c r="G1706" s="113"/>
      <c r="H1706" s="8"/>
      <c r="I1706" s="144"/>
      <c r="J1706" s="94"/>
      <c r="K1706" s="140"/>
      <c r="L1706" s="140"/>
      <c r="M1706" s="8"/>
      <c r="N1706" s="52"/>
      <c r="O1706" s="8"/>
      <c r="P1706" s="8"/>
      <c r="Q1706" s="8"/>
      <c r="R1706" s="530"/>
      <c r="S1706" s="531"/>
      <c r="T1706" s="24"/>
      <c r="U1706" s="24"/>
      <c r="V1706" s="26"/>
      <c r="W1706" s="484"/>
      <c r="X1706" s="56"/>
      <c r="Y1706" s="526"/>
      <c r="Z1706" s="213" t="s">
        <v>30</v>
      </c>
      <c r="AA1706" s="74">
        <v>5.0</v>
      </c>
      <c r="AB1706" s="522" t="s">
        <v>31</v>
      </c>
      <c r="AC1706" s="45">
        <f>ROUND(ROUND(H1700*V1703,0)*Y1705,0)-AA1706</f>
        <v>329</v>
      </c>
      <c r="AD1706" s="79"/>
    </row>
    <row r="1707" ht="16.5" customHeight="1">
      <c r="A1707" s="29">
        <v>61.0</v>
      </c>
      <c r="B1707" s="29">
        <v>2938.0</v>
      </c>
      <c r="C1707" s="518" t="s">
        <v>9678</v>
      </c>
      <c r="D1707" s="156"/>
      <c r="E1707" s="174"/>
      <c r="F1707" s="113"/>
      <c r="G1707" s="113"/>
      <c r="H1707" s="8"/>
      <c r="I1707" s="144"/>
      <c r="J1707" s="94"/>
      <c r="K1707" s="140"/>
      <c r="L1707" s="140"/>
      <c r="M1707" s="8"/>
      <c r="N1707" s="52"/>
      <c r="O1707" s="8"/>
      <c r="P1707" s="8"/>
      <c r="Q1707" s="54"/>
      <c r="R1707" s="102" t="s">
        <v>329</v>
      </c>
      <c r="S1707" s="487"/>
      <c r="T1707" s="487"/>
      <c r="U1707" s="83" t="s">
        <v>21</v>
      </c>
      <c r="V1707" s="528">
        <v>0.85</v>
      </c>
      <c r="W1707" s="37"/>
      <c r="X1707" s="7"/>
      <c r="Y1707" s="39"/>
      <c r="Z1707" s="213"/>
      <c r="AA1707" s="213"/>
      <c r="AB1707" s="213"/>
      <c r="AC1707" s="45">
        <f>ROUND(H1700*V1707,0)</f>
        <v>478</v>
      </c>
      <c r="AD1707" s="79"/>
    </row>
    <row r="1708" ht="16.5" customHeight="1">
      <c r="A1708" s="29">
        <v>61.0</v>
      </c>
      <c r="B1708" s="29">
        <v>2939.0</v>
      </c>
      <c r="C1708" s="518" t="s">
        <v>9679</v>
      </c>
      <c r="D1708" s="156"/>
      <c r="E1708" s="174"/>
      <c r="F1708" s="113"/>
      <c r="G1708" s="113"/>
      <c r="H1708" s="8"/>
      <c r="I1708" s="144"/>
      <c r="J1708" s="94"/>
      <c r="K1708" s="140"/>
      <c r="L1708" s="140"/>
      <c r="M1708" s="8"/>
      <c r="N1708" s="52"/>
      <c r="O1708" s="8"/>
      <c r="P1708" s="8"/>
      <c r="Q1708" s="8"/>
      <c r="R1708" s="482"/>
      <c r="U1708" s="83"/>
      <c r="V1708" s="528"/>
      <c r="W1708" s="227"/>
      <c r="X1708" s="22"/>
      <c r="Y1708" s="109"/>
      <c r="Z1708" s="213" t="s">
        <v>30</v>
      </c>
      <c r="AA1708" s="74">
        <v>5.0</v>
      </c>
      <c r="AB1708" s="522" t="s">
        <v>31</v>
      </c>
      <c r="AC1708" s="45">
        <f>ROUND(H1700*V1707,0)-AA1708</f>
        <v>473</v>
      </c>
      <c r="AD1708" s="79"/>
    </row>
    <row r="1709" ht="16.5" customHeight="1">
      <c r="A1709" s="29">
        <v>61.0</v>
      </c>
      <c r="B1709" s="29">
        <v>2940.0</v>
      </c>
      <c r="C1709" s="518" t="s">
        <v>9680</v>
      </c>
      <c r="D1709" s="156"/>
      <c r="E1709" s="174"/>
      <c r="F1709" s="527"/>
      <c r="G1709" s="527"/>
      <c r="H1709" s="527"/>
      <c r="I1709" s="532"/>
      <c r="J1709" s="94"/>
      <c r="K1709" s="140"/>
      <c r="L1709" s="140"/>
      <c r="M1709" s="8"/>
      <c r="N1709" s="52"/>
      <c r="O1709" s="8"/>
      <c r="P1709" s="8"/>
      <c r="Q1709" s="8"/>
      <c r="R1709" s="482"/>
      <c r="U1709" s="99"/>
      <c r="V1709" s="529"/>
      <c r="W1709" s="546" t="s">
        <v>20</v>
      </c>
      <c r="X1709" s="41" t="s">
        <v>21</v>
      </c>
      <c r="Y1709" s="86">
        <v>0.85</v>
      </c>
      <c r="Z1709" s="75"/>
      <c r="AA1709" s="213"/>
      <c r="AB1709" s="213"/>
      <c r="AC1709" s="45">
        <f>ROUND(ROUND(H1700*V1707,0)*Y1709,0)</f>
        <v>406</v>
      </c>
      <c r="AD1709" s="79"/>
    </row>
    <row r="1710" ht="16.5" customHeight="1">
      <c r="A1710" s="29">
        <v>61.0</v>
      </c>
      <c r="B1710" s="29">
        <v>2941.0</v>
      </c>
      <c r="C1710" s="518" t="s">
        <v>9681</v>
      </c>
      <c r="D1710" s="155"/>
      <c r="E1710" s="179"/>
      <c r="F1710" s="542"/>
      <c r="G1710" s="527"/>
      <c r="H1710" s="527"/>
      <c r="I1710" s="532"/>
      <c r="J1710" s="94"/>
      <c r="K1710" s="140"/>
      <c r="L1710" s="140"/>
      <c r="M1710" s="8"/>
      <c r="N1710" s="227"/>
      <c r="O1710" s="22"/>
      <c r="P1710" s="22"/>
      <c r="Q1710" s="22"/>
      <c r="R1710" s="484"/>
      <c r="S1710" s="232"/>
      <c r="T1710" s="232"/>
      <c r="U1710" s="24"/>
      <c r="V1710" s="26"/>
      <c r="W1710" s="227"/>
      <c r="X1710" s="56"/>
      <c r="Y1710" s="526"/>
      <c r="Z1710" s="213" t="s">
        <v>30</v>
      </c>
      <c r="AA1710" s="74">
        <v>5.0</v>
      </c>
      <c r="AB1710" s="522" t="s">
        <v>31</v>
      </c>
      <c r="AC1710" s="45">
        <f>ROUND(ROUND(H1700*V1707,0)*Y1709,0)-AA1710</f>
        <v>401</v>
      </c>
      <c r="AD1710" s="79"/>
    </row>
    <row r="1711" ht="16.5" customHeight="1">
      <c r="A1711" s="29">
        <v>61.0</v>
      </c>
      <c r="B1711" s="29">
        <v>2950.0</v>
      </c>
      <c r="C1711" s="518" t="s">
        <v>9682</v>
      </c>
      <c r="D1711" s="102" t="s">
        <v>9683</v>
      </c>
      <c r="E1711" s="485"/>
      <c r="F1711" s="102" t="s">
        <v>9684</v>
      </c>
      <c r="G1711" s="487"/>
      <c r="H1711" s="169"/>
      <c r="I1711" s="519"/>
      <c r="J1711" s="168"/>
      <c r="K1711" s="152"/>
      <c r="L1711" s="152"/>
      <c r="M1711" s="7"/>
      <c r="N1711" s="37"/>
      <c r="O1711" s="7"/>
      <c r="P1711" s="7"/>
      <c r="Q1711" s="7"/>
      <c r="R1711" s="520"/>
      <c r="S1711" s="487"/>
      <c r="T1711" s="487"/>
      <c r="U1711" s="6"/>
      <c r="V1711" s="7"/>
      <c r="W1711" s="37"/>
      <c r="X1711" s="7"/>
      <c r="Y1711" s="7"/>
      <c r="Z1711" s="213"/>
      <c r="AA1711" s="213"/>
      <c r="AB1711" s="213"/>
      <c r="AC1711" s="45">
        <f>ROUND(H1712,0)</f>
        <v>667</v>
      </c>
      <c r="AD1711" s="79"/>
    </row>
    <row r="1712" ht="36.0" customHeight="1">
      <c r="A1712" s="29">
        <v>61.0</v>
      </c>
      <c r="B1712" s="29">
        <v>2951.0</v>
      </c>
      <c r="C1712" s="518" t="s">
        <v>9685</v>
      </c>
      <c r="D1712" s="482"/>
      <c r="E1712" s="486"/>
      <c r="F1712" s="482"/>
      <c r="H1712" s="50">
        <v>667.0</v>
      </c>
      <c r="I1712" s="8" t="s">
        <v>9</v>
      </c>
      <c r="J1712" s="94"/>
      <c r="K1712" s="140"/>
      <c r="L1712" s="140"/>
      <c r="M1712" s="8"/>
      <c r="N1712" s="52"/>
      <c r="O1712" s="8"/>
      <c r="P1712" s="8"/>
      <c r="Q1712" s="8"/>
      <c r="R1712" s="484"/>
      <c r="S1712" s="232"/>
      <c r="T1712" s="232"/>
      <c r="U1712" s="14"/>
      <c r="V1712" s="54"/>
      <c r="W1712" s="524" t="s">
        <v>20</v>
      </c>
      <c r="X1712" s="41" t="s">
        <v>21</v>
      </c>
      <c r="Y1712" s="60">
        <v>0.85</v>
      </c>
      <c r="Z1712" s="75"/>
      <c r="AA1712" s="213"/>
      <c r="AB1712" s="213"/>
      <c r="AC1712" s="45">
        <f>ROUND(H1712*Y1712,0)</f>
        <v>567</v>
      </c>
      <c r="AD1712" s="79"/>
    </row>
    <row r="1713" ht="16.5" customHeight="1">
      <c r="A1713" s="29">
        <v>61.0</v>
      </c>
      <c r="B1713" s="29">
        <v>2952.0</v>
      </c>
      <c r="C1713" s="518" t="s">
        <v>9686</v>
      </c>
      <c r="D1713" s="482"/>
      <c r="E1713" s="486"/>
      <c r="F1713" s="482"/>
      <c r="H1713" s="8"/>
      <c r="I1713" s="144"/>
      <c r="J1713" s="94"/>
      <c r="K1713" s="140"/>
      <c r="L1713" s="140"/>
      <c r="M1713" s="8"/>
      <c r="N1713" s="52"/>
      <c r="O1713" s="8"/>
      <c r="P1713" s="8"/>
      <c r="Q1713" s="8"/>
      <c r="R1713" s="547" t="s">
        <v>326</v>
      </c>
      <c r="S1713" s="487"/>
      <c r="T1713" s="487"/>
      <c r="U1713" s="41" t="s">
        <v>21</v>
      </c>
      <c r="V1713" s="60">
        <v>0.7</v>
      </c>
      <c r="W1713" s="37"/>
      <c r="X1713" s="7"/>
      <c r="Y1713" s="7"/>
      <c r="Z1713" s="213"/>
      <c r="AA1713" s="213"/>
      <c r="AB1713" s="213"/>
      <c r="AC1713" s="45">
        <f>ROUND(H1712*V1713,0)</f>
        <v>467</v>
      </c>
      <c r="AD1713" s="79"/>
    </row>
    <row r="1714" ht="36.0" customHeight="1">
      <c r="A1714" s="29">
        <v>61.0</v>
      </c>
      <c r="B1714" s="29">
        <v>2953.0</v>
      </c>
      <c r="C1714" s="518" t="s">
        <v>9687</v>
      </c>
      <c r="D1714" s="156"/>
      <c r="E1714" s="523"/>
      <c r="F1714" s="113"/>
      <c r="G1714" s="113"/>
      <c r="H1714" s="8"/>
      <c r="I1714" s="144"/>
      <c r="J1714" s="94"/>
      <c r="K1714" s="140"/>
      <c r="L1714" s="140"/>
      <c r="M1714" s="8"/>
      <c r="N1714" s="52"/>
      <c r="O1714" s="8"/>
      <c r="P1714" s="8"/>
      <c r="Q1714" s="8"/>
      <c r="R1714" s="484"/>
      <c r="S1714" s="232"/>
      <c r="T1714" s="232"/>
      <c r="U1714" s="24"/>
      <c r="V1714" s="26"/>
      <c r="W1714" s="524" t="s">
        <v>20</v>
      </c>
      <c r="X1714" s="41" t="s">
        <v>21</v>
      </c>
      <c r="Y1714" s="60">
        <v>0.85</v>
      </c>
      <c r="Z1714" s="75"/>
      <c r="AA1714" s="213"/>
      <c r="AB1714" s="213"/>
      <c r="AC1714" s="45">
        <f>ROUND(ROUND(H1712*V1713,0)*Y1714,0)</f>
        <v>397</v>
      </c>
      <c r="AD1714" s="79"/>
    </row>
    <row r="1715" ht="16.5" customHeight="1">
      <c r="A1715" s="29">
        <v>61.0</v>
      </c>
      <c r="B1715" s="29">
        <v>2954.0</v>
      </c>
      <c r="C1715" s="518" t="s">
        <v>9688</v>
      </c>
      <c r="D1715" s="156"/>
      <c r="E1715" s="523"/>
      <c r="F1715" s="113"/>
      <c r="G1715" s="113"/>
      <c r="H1715" s="8"/>
      <c r="I1715" s="144"/>
      <c r="J1715" s="94"/>
      <c r="K1715" s="140"/>
      <c r="L1715" s="140"/>
      <c r="M1715" s="8"/>
      <c r="N1715" s="52"/>
      <c r="O1715" s="8"/>
      <c r="P1715" s="8"/>
      <c r="Q1715" s="54"/>
      <c r="R1715" s="102" t="s">
        <v>329</v>
      </c>
      <c r="S1715" s="487"/>
      <c r="T1715" s="487"/>
      <c r="U1715" s="83" t="s">
        <v>21</v>
      </c>
      <c r="V1715" s="528">
        <v>0.85</v>
      </c>
      <c r="W1715" s="37"/>
      <c r="X1715" s="7"/>
      <c r="Y1715" s="7"/>
      <c r="Z1715" s="213"/>
      <c r="AA1715" s="213"/>
      <c r="AB1715" s="213"/>
      <c r="AC1715" s="45">
        <f>ROUND(H1712*V1715,0)</f>
        <v>567</v>
      </c>
      <c r="AD1715" s="79"/>
    </row>
    <row r="1716" ht="45.0" customHeight="1">
      <c r="A1716" s="29">
        <v>61.0</v>
      </c>
      <c r="B1716" s="29">
        <v>2955.0</v>
      </c>
      <c r="C1716" s="518" t="s">
        <v>9689</v>
      </c>
      <c r="D1716" s="156"/>
      <c r="E1716" s="523"/>
      <c r="F1716" s="527"/>
      <c r="G1716" s="527"/>
      <c r="H1716" s="527"/>
      <c r="I1716" s="532"/>
      <c r="J1716" s="94"/>
      <c r="K1716" s="140"/>
      <c r="L1716" s="140"/>
      <c r="M1716" s="8"/>
      <c r="N1716" s="52"/>
      <c r="O1716" s="8"/>
      <c r="P1716" s="8"/>
      <c r="Q1716" s="8"/>
      <c r="R1716" s="484"/>
      <c r="S1716" s="232"/>
      <c r="T1716" s="232"/>
      <c r="U1716" s="99"/>
      <c r="V1716" s="529"/>
      <c r="W1716" s="524" t="s">
        <v>20</v>
      </c>
      <c r="X1716" s="41" t="s">
        <v>21</v>
      </c>
      <c r="Y1716" s="60">
        <v>0.85</v>
      </c>
      <c r="Z1716" s="75"/>
      <c r="AA1716" s="213"/>
      <c r="AB1716" s="213"/>
      <c r="AC1716" s="45">
        <f>ROUND(ROUND(H1712*V1715,0)*Y1716,0)</f>
        <v>482</v>
      </c>
      <c r="AD1716" s="79"/>
    </row>
    <row r="1717" ht="16.5" customHeight="1">
      <c r="A1717" s="29">
        <v>61.0</v>
      </c>
      <c r="B1717" s="29">
        <v>2956.0</v>
      </c>
      <c r="C1717" s="518" t="s">
        <v>9690</v>
      </c>
      <c r="D1717" s="156"/>
      <c r="E1717" s="532"/>
      <c r="F1717" s="527"/>
      <c r="G1717" s="527"/>
      <c r="H1717" s="527"/>
      <c r="I1717" s="532"/>
      <c r="J1717" s="94"/>
      <c r="K1717" s="140"/>
      <c r="L1717" s="140"/>
      <c r="M1717" s="8"/>
      <c r="N1717" s="206" t="s">
        <v>23</v>
      </c>
      <c r="O1717" s="102" t="s">
        <v>24</v>
      </c>
      <c r="P1717" s="533"/>
      <c r="Q1717" s="533"/>
      <c r="R1717" s="520"/>
      <c r="S1717" s="487"/>
      <c r="T1717" s="487"/>
      <c r="U1717" s="38"/>
      <c r="V1717" s="6"/>
      <c r="W1717" s="37"/>
      <c r="X1717" s="7"/>
      <c r="Y1717" s="7"/>
      <c r="Z1717" s="213"/>
      <c r="AA1717" s="213"/>
      <c r="AB1717" s="213"/>
      <c r="AC1717" s="45">
        <f>ROUND(H1712*Q1718,0)</f>
        <v>467</v>
      </c>
      <c r="AD1717" s="79"/>
    </row>
    <row r="1718" ht="36.0" customHeight="1">
      <c r="A1718" s="29">
        <v>61.0</v>
      </c>
      <c r="B1718" s="29">
        <v>2957.0</v>
      </c>
      <c r="C1718" s="518" t="s">
        <v>9691</v>
      </c>
      <c r="D1718" s="156"/>
      <c r="E1718" s="532"/>
      <c r="F1718" s="527"/>
      <c r="G1718" s="527"/>
      <c r="H1718" s="527"/>
      <c r="I1718" s="532"/>
      <c r="J1718" s="94"/>
      <c r="K1718" s="140"/>
      <c r="L1718" s="140"/>
      <c r="M1718" s="8"/>
      <c r="N1718" s="481"/>
      <c r="O1718" s="482"/>
      <c r="P1718" s="83" t="s">
        <v>21</v>
      </c>
      <c r="Q1718" s="528">
        <v>0.7</v>
      </c>
      <c r="R1718" s="484"/>
      <c r="S1718" s="232"/>
      <c r="T1718" s="232"/>
      <c r="U1718" s="53"/>
      <c r="V1718" s="14"/>
      <c r="W1718" s="524" t="s">
        <v>20</v>
      </c>
      <c r="X1718" s="41" t="s">
        <v>21</v>
      </c>
      <c r="Y1718" s="60">
        <v>0.85</v>
      </c>
      <c r="Z1718" s="75"/>
      <c r="AA1718" s="213"/>
      <c r="AB1718" s="213"/>
      <c r="AC1718" s="45">
        <f>ROUND(ROUND(H1712*Q1718,0)*Y1718,0)</f>
        <v>397</v>
      </c>
      <c r="AD1718" s="79"/>
    </row>
    <row r="1719" ht="16.5" customHeight="1">
      <c r="A1719" s="29">
        <v>61.0</v>
      </c>
      <c r="B1719" s="29">
        <v>2958.0</v>
      </c>
      <c r="C1719" s="518" t="s">
        <v>9692</v>
      </c>
      <c r="D1719" s="156"/>
      <c r="E1719" s="532"/>
      <c r="F1719" s="527"/>
      <c r="G1719" s="527"/>
      <c r="H1719" s="527"/>
      <c r="I1719" s="532"/>
      <c r="J1719" s="94"/>
      <c r="K1719" s="140"/>
      <c r="L1719" s="140"/>
      <c r="M1719" s="8"/>
      <c r="N1719" s="481"/>
      <c r="O1719" s="482"/>
      <c r="P1719" s="14"/>
      <c r="Q1719" s="14"/>
      <c r="R1719" s="547" t="s">
        <v>326</v>
      </c>
      <c r="S1719" s="487"/>
      <c r="T1719" s="487"/>
      <c r="U1719" s="41" t="s">
        <v>21</v>
      </c>
      <c r="V1719" s="60">
        <v>0.7</v>
      </c>
      <c r="W1719" s="37"/>
      <c r="X1719" s="7"/>
      <c r="Y1719" s="7"/>
      <c r="Z1719" s="213"/>
      <c r="AA1719" s="213"/>
      <c r="AB1719" s="213"/>
      <c r="AC1719" s="45">
        <f>ROUND(ROUND(H1712*Q1718,0)*V1719,0)</f>
        <v>327</v>
      </c>
      <c r="AD1719" s="79"/>
    </row>
    <row r="1720" ht="36.0" customHeight="1">
      <c r="A1720" s="29">
        <v>61.0</v>
      </c>
      <c r="B1720" s="29">
        <v>2959.0</v>
      </c>
      <c r="C1720" s="518" t="s">
        <v>9693</v>
      </c>
      <c r="D1720" s="156"/>
      <c r="E1720" s="532"/>
      <c r="F1720" s="527"/>
      <c r="G1720" s="527"/>
      <c r="H1720" s="527"/>
      <c r="I1720" s="532"/>
      <c r="J1720" s="94"/>
      <c r="K1720" s="140"/>
      <c r="L1720" s="140"/>
      <c r="M1720" s="8"/>
      <c r="N1720" s="254"/>
      <c r="O1720" s="83"/>
      <c r="P1720" s="83"/>
      <c r="Q1720" s="486"/>
      <c r="R1720" s="484"/>
      <c r="S1720" s="232"/>
      <c r="T1720" s="232"/>
      <c r="U1720" s="24"/>
      <c r="V1720" s="26"/>
      <c r="W1720" s="524" t="s">
        <v>20</v>
      </c>
      <c r="X1720" s="41" t="s">
        <v>21</v>
      </c>
      <c r="Y1720" s="60">
        <v>0.85</v>
      </c>
      <c r="Z1720" s="75"/>
      <c r="AA1720" s="213"/>
      <c r="AB1720" s="213"/>
      <c r="AC1720" s="45">
        <f>ROUND(ROUND(ROUND(H1712*Q1718,0)*V1719,0)*Y1720,0)</f>
        <v>278</v>
      </c>
      <c r="AD1720" s="79"/>
    </row>
    <row r="1721" ht="16.5" customHeight="1">
      <c r="A1721" s="29">
        <v>61.0</v>
      </c>
      <c r="B1721" s="29">
        <v>2960.0</v>
      </c>
      <c r="C1721" s="518" t="s">
        <v>9694</v>
      </c>
      <c r="D1721" s="156"/>
      <c r="E1721" s="532"/>
      <c r="F1721" s="527"/>
      <c r="G1721" s="527"/>
      <c r="H1721" s="527"/>
      <c r="I1721" s="532"/>
      <c r="J1721" s="94"/>
      <c r="K1721" s="140"/>
      <c r="L1721" s="140"/>
      <c r="M1721" s="8"/>
      <c r="N1721" s="536"/>
      <c r="O1721" s="83"/>
      <c r="P1721" s="528"/>
      <c r="Q1721" s="486"/>
      <c r="R1721" s="102" t="s">
        <v>329</v>
      </c>
      <c r="S1721" s="487"/>
      <c r="T1721" s="487"/>
      <c r="U1721" s="83" t="s">
        <v>21</v>
      </c>
      <c r="V1721" s="528">
        <v>0.85</v>
      </c>
      <c r="W1721" s="37"/>
      <c r="X1721" s="7"/>
      <c r="Y1721" s="7"/>
      <c r="Z1721" s="213"/>
      <c r="AA1721" s="213"/>
      <c r="AB1721" s="213"/>
      <c r="AC1721" s="45">
        <f>ROUND(ROUND(H1712*Q1718,0)*V1721,0)</f>
        <v>397</v>
      </c>
      <c r="AD1721" s="79"/>
    </row>
    <row r="1722" ht="45.0" customHeight="1">
      <c r="A1722" s="29">
        <v>61.0</v>
      </c>
      <c r="B1722" s="29">
        <v>2961.0</v>
      </c>
      <c r="C1722" s="518" t="s">
        <v>9695</v>
      </c>
      <c r="D1722" s="156"/>
      <c r="E1722" s="532"/>
      <c r="F1722" s="527"/>
      <c r="G1722" s="527"/>
      <c r="H1722" s="527"/>
      <c r="I1722" s="532"/>
      <c r="J1722" s="94"/>
      <c r="K1722" s="140"/>
      <c r="L1722" s="140"/>
      <c r="M1722" s="8"/>
      <c r="N1722" s="254"/>
      <c r="O1722" s="83"/>
      <c r="P1722" s="528"/>
      <c r="Q1722" s="528"/>
      <c r="R1722" s="484"/>
      <c r="S1722" s="232"/>
      <c r="T1722" s="232"/>
      <c r="U1722" s="99"/>
      <c r="V1722" s="529"/>
      <c r="W1722" s="524" t="s">
        <v>20</v>
      </c>
      <c r="X1722" s="41" t="s">
        <v>21</v>
      </c>
      <c r="Y1722" s="60">
        <v>0.85</v>
      </c>
      <c r="Z1722" s="75"/>
      <c r="AA1722" s="213"/>
      <c r="AB1722" s="213"/>
      <c r="AC1722" s="45">
        <f>ROUND(ROUND(ROUND(H1712*Q1718,0)*V1721,0)*Y1722,0)</f>
        <v>337</v>
      </c>
      <c r="AD1722" s="79"/>
    </row>
    <row r="1723" ht="16.5" customHeight="1">
      <c r="A1723" s="29">
        <v>61.0</v>
      </c>
      <c r="B1723" s="29">
        <v>2962.0</v>
      </c>
      <c r="C1723" s="518" t="s">
        <v>9696</v>
      </c>
      <c r="D1723" s="156"/>
      <c r="E1723" s="532"/>
      <c r="F1723" s="527"/>
      <c r="G1723" s="527"/>
      <c r="H1723" s="527"/>
      <c r="I1723" s="532"/>
      <c r="J1723" s="94"/>
      <c r="K1723" s="140"/>
      <c r="L1723" s="140"/>
      <c r="M1723" s="8"/>
      <c r="N1723" s="536"/>
      <c r="O1723" s="102" t="s">
        <v>27</v>
      </c>
      <c r="P1723" s="533"/>
      <c r="Q1723" s="533"/>
      <c r="R1723" s="520"/>
      <c r="S1723" s="487"/>
      <c r="T1723" s="487"/>
      <c r="U1723" s="38"/>
      <c r="V1723" s="6"/>
      <c r="W1723" s="37"/>
      <c r="X1723" s="7"/>
      <c r="Y1723" s="7"/>
      <c r="Z1723" s="213"/>
      <c r="AA1723" s="213"/>
      <c r="AB1723" s="213"/>
      <c r="AC1723" s="45">
        <f>ROUND(H1712*Q1724,0)</f>
        <v>334</v>
      </c>
      <c r="AD1723" s="79"/>
    </row>
    <row r="1724" ht="36.0" customHeight="1">
      <c r="A1724" s="29">
        <v>61.0</v>
      </c>
      <c r="B1724" s="29">
        <v>2963.0</v>
      </c>
      <c r="C1724" s="518" t="s">
        <v>9697</v>
      </c>
      <c r="D1724" s="156"/>
      <c r="E1724" s="532"/>
      <c r="F1724" s="527"/>
      <c r="G1724" s="527"/>
      <c r="H1724" s="527"/>
      <c r="I1724" s="532"/>
      <c r="J1724" s="94"/>
      <c r="K1724" s="140"/>
      <c r="L1724" s="140"/>
      <c r="M1724" s="8"/>
      <c r="N1724" s="535"/>
      <c r="O1724" s="482"/>
      <c r="P1724" s="83" t="s">
        <v>21</v>
      </c>
      <c r="Q1724" s="528">
        <v>0.5</v>
      </c>
      <c r="R1724" s="484"/>
      <c r="S1724" s="232"/>
      <c r="T1724" s="232"/>
      <c r="U1724" s="53"/>
      <c r="V1724" s="14"/>
      <c r="W1724" s="524" t="s">
        <v>20</v>
      </c>
      <c r="X1724" s="41" t="s">
        <v>21</v>
      </c>
      <c r="Y1724" s="60">
        <v>0.85</v>
      </c>
      <c r="Z1724" s="75"/>
      <c r="AA1724" s="213"/>
      <c r="AB1724" s="213"/>
      <c r="AC1724" s="45">
        <f>ROUND(ROUND(H1712*Q1724,0)*Y1724,0)</f>
        <v>284</v>
      </c>
      <c r="AD1724" s="79"/>
    </row>
    <row r="1725" ht="16.5" customHeight="1">
      <c r="A1725" s="29">
        <v>61.0</v>
      </c>
      <c r="B1725" s="29">
        <v>2964.0</v>
      </c>
      <c r="C1725" s="518" t="s">
        <v>9698</v>
      </c>
      <c r="D1725" s="156"/>
      <c r="E1725" s="532"/>
      <c r="F1725" s="527"/>
      <c r="G1725" s="527"/>
      <c r="H1725" s="527"/>
      <c r="I1725" s="532"/>
      <c r="J1725" s="94"/>
      <c r="K1725" s="140"/>
      <c r="L1725" s="140"/>
      <c r="M1725" s="8"/>
      <c r="N1725" s="536"/>
      <c r="O1725" s="482"/>
      <c r="P1725" s="14"/>
      <c r="Q1725" s="14"/>
      <c r="R1725" s="547" t="s">
        <v>326</v>
      </c>
      <c r="S1725" s="487"/>
      <c r="T1725" s="487"/>
      <c r="U1725" s="41" t="s">
        <v>21</v>
      </c>
      <c r="V1725" s="60">
        <v>0.7</v>
      </c>
      <c r="W1725" s="37"/>
      <c r="X1725" s="7"/>
      <c r="Y1725" s="7"/>
      <c r="Z1725" s="213"/>
      <c r="AA1725" s="213"/>
      <c r="AB1725" s="213"/>
      <c r="AC1725" s="45">
        <f>ROUND(ROUND(H1712*Q1724,0)*V1725,0)</f>
        <v>234</v>
      </c>
      <c r="AD1725" s="79"/>
    </row>
    <row r="1726" ht="36.0" customHeight="1">
      <c r="A1726" s="29">
        <v>61.0</v>
      </c>
      <c r="B1726" s="29">
        <v>2965.0</v>
      </c>
      <c r="C1726" s="518" t="s">
        <v>9699</v>
      </c>
      <c r="D1726" s="156"/>
      <c r="E1726" s="532"/>
      <c r="F1726" s="527"/>
      <c r="G1726" s="527"/>
      <c r="H1726" s="527"/>
      <c r="I1726" s="532"/>
      <c r="J1726" s="94"/>
      <c r="K1726" s="140"/>
      <c r="L1726" s="140"/>
      <c r="M1726" s="8"/>
      <c r="N1726" s="254"/>
      <c r="O1726" s="83"/>
      <c r="P1726" s="83"/>
      <c r="Q1726" s="486"/>
      <c r="R1726" s="484"/>
      <c r="S1726" s="232"/>
      <c r="T1726" s="232"/>
      <c r="U1726" s="24"/>
      <c r="V1726" s="26"/>
      <c r="W1726" s="524" t="s">
        <v>20</v>
      </c>
      <c r="X1726" s="41" t="s">
        <v>21</v>
      </c>
      <c r="Y1726" s="60">
        <v>0.85</v>
      </c>
      <c r="Z1726" s="75"/>
      <c r="AA1726" s="213"/>
      <c r="AB1726" s="213"/>
      <c r="AC1726" s="45">
        <f>ROUND(ROUND(ROUND(H1712*Q1724,0)*V1725,0)*Y1726,0)</f>
        <v>199</v>
      </c>
      <c r="AD1726" s="79"/>
    </row>
    <row r="1727" ht="16.5" customHeight="1">
      <c r="A1727" s="29">
        <v>61.0</v>
      </c>
      <c r="B1727" s="29">
        <v>2966.0</v>
      </c>
      <c r="C1727" s="518" t="s">
        <v>9700</v>
      </c>
      <c r="D1727" s="156"/>
      <c r="E1727" s="532"/>
      <c r="F1727" s="527"/>
      <c r="G1727" s="527"/>
      <c r="H1727" s="527"/>
      <c r="I1727" s="532"/>
      <c r="J1727" s="94"/>
      <c r="K1727" s="140"/>
      <c r="L1727" s="140"/>
      <c r="M1727" s="8"/>
      <c r="N1727" s="536"/>
      <c r="O1727" s="83"/>
      <c r="P1727" s="528"/>
      <c r="Q1727" s="486"/>
      <c r="R1727" s="102" t="s">
        <v>329</v>
      </c>
      <c r="S1727" s="487"/>
      <c r="T1727" s="487"/>
      <c r="U1727" s="83" t="s">
        <v>21</v>
      </c>
      <c r="V1727" s="528">
        <v>0.85</v>
      </c>
      <c r="W1727" s="37"/>
      <c r="X1727" s="7"/>
      <c r="Y1727" s="7"/>
      <c r="Z1727" s="213"/>
      <c r="AA1727" s="213"/>
      <c r="AB1727" s="213"/>
      <c r="AC1727" s="45">
        <f>ROUND(ROUND(H1712*Q1724,0)*V1727,0)</f>
        <v>284</v>
      </c>
      <c r="AD1727" s="79"/>
    </row>
    <row r="1728" ht="45.0" customHeight="1">
      <c r="A1728" s="29">
        <v>61.0</v>
      </c>
      <c r="B1728" s="29">
        <v>2967.0</v>
      </c>
      <c r="C1728" s="518" t="s">
        <v>9701</v>
      </c>
      <c r="D1728" s="156"/>
      <c r="E1728" s="532"/>
      <c r="F1728" s="542"/>
      <c r="G1728" s="542"/>
      <c r="H1728" s="542"/>
      <c r="I1728" s="545"/>
      <c r="J1728" s="107"/>
      <c r="K1728" s="291"/>
      <c r="L1728" s="291"/>
      <c r="M1728" s="22"/>
      <c r="N1728" s="537"/>
      <c r="O1728" s="56"/>
      <c r="P1728" s="548"/>
      <c r="Q1728" s="526"/>
      <c r="R1728" s="484"/>
      <c r="S1728" s="232"/>
      <c r="T1728" s="232"/>
      <c r="U1728" s="24"/>
      <c r="V1728" s="26"/>
      <c r="W1728" s="549" t="s">
        <v>20</v>
      </c>
      <c r="X1728" s="74" t="s">
        <v>21</v>
      </c>
      <c r="Y1728" s="75">
        <v>0.85</v>
      </c>
      <c r="Z1728" s="75"/>
      <c r="AA1728" s="213"/>
      <c r="AB1728" s="213"/>
      <c r="AC1728" s="45">
        <f>ROUND(ROUND(ROUND(H1712*Q1724,0)*V1727,0)*Y1728,0)</f>
        <v>241</v>
      </c>
      <c r="AD1728" s="79"/>
    </row>
    <row r="1729" ht="16.5" customHeight="1">
      <c r="A1729" s="29">
        <v>61.0</v>
      </c>
      <c r="B1729" s="29">
        <v>2970.0</v>
      </c>
      <c r="C1729" s="518" t="s">
        <v>9702</v>
      </c>
      <c r="D1729" s="156"/>
      <c r="E1729" s="523"/>
      <c r="F1729" s="102" t="s">
        <v>9703</v>
      </c>
      <c r="G1729" s="487"/>
      <c r="H1729" s="169"/>
      <c r="I1729" s="519"/>
      <c r="J1729" s="168"/>
      <c r="K1729" s="152"/>
      <c r="L1729" s="152"/>
      <c r="M1729" s="7"/>
      <c r="N1729" s="37"/>
      <c r="O1729" s="7"/>
      <c r="P1729" s="7"/>
      <c r="Q1729" s="7"/>
      <c r="R1729" s="520"/>
      <c r="S1729" s="487"/>
      <c r="T1729" s="487"/>
      <c r="U1729" s="6"/>
      <c r="V1729" s="7"/>
      <c r="W1729" s="37"/>
      <c r="X1729" s="7"/>
      <c r="Y1729" s="7"/>
      <c r="Z1729" s="213"/>
      <c r="AA1729" s="213"/>
      <c r="AB1729" s="213"/>
      <c r="AC1729" s="45">
        <f>ROUND(H1730,0)</f>
        <v>562</v>
      </c>
      <c r="AD1729" s="79"/>
    </row>
    <row r="1730" ht="36.0" customHeight="1">
      <c r="A1730" s="29">
        <v>61.0</v>
      </c>
      <c r="B1730" s="29">
        <v>2971.0</v>
      </c>
      <c r="C1730" s="518" t="s">
        <v>9704</v>
      </c>
      <c r="D1730" s="156"/>
      <c r="E1730" s="523"/>
      <c r="F1730" s="482"/>
      <c r="H1730" s="50">
        <v>562.0</v>
      </c>
      <c r="I1730" s="8" t="s">
        <v>9</v>
      </c>
      <c r="J1730" s="94"/>
      <c r="K1730" s="140"/>
      <c r="L1730" s="140"/>
      <c r="M1730" s="8"/>
      <c r="N1730" s="52"/>
      <c r="O1730" s="8"/>
      <c r="P1730" s="8"/>
      <c r="Q1730" s="8"/>
      <c r="R1730" s="484"/>
      <c r="S1730" s="232"/>
      <c r="T1730" s="232"/>
      <c r="U1730" s="14"/>
      <c r="V1730" s="54"/>
      <c r="W1730" s="524" t="s">
        <v>20</v>
      </c>
      <c r="X1730" s="41" t="s">
        <v>21</v>
      </c>
      <c r="Y1730" s="60">
        <v>0.85</v>
      </c>
      <c r="Z1730" s="75"/>
      <c r="AA1730" s="213"/>
      <c r="AB1730" s="213"/>
      <c r="AC1730" s="45">
        <f>ROUND(H1730*Y1730,0)</f>
        <v>478</v>
      </c>
      <c r="AD1730" s="79"/>
    </row>
    <row r="1731" ht="16.5" customHeight="1">
      <c r="A1731" s="29">
        <v>61.0</v>
      </c>
      <c r="B1731" s="29">
        <v>2972.0</v>
      </c>
      <c r="C1731" s="518" t="s">
        <v>9705</v>
      </c>
      <c r="D1731" s="173"/>
      <c r="E1731" s="523"/>
      <c r="F1731" s="482"/>
      <c r="H1731" s="8"/>
      <c r="I1731" s="144"/>
      <c r="J1731" s="94"/>
      <c r="K1731" s="140"/>
      <c r="L1731" s="140"/>
      <c r="M1731" s="8"/>
      <c r="N1731" s="52"/>
      <c r="O1731" s="8"/>
      <c r="P1731" s="8"/>
      <c r="Q1731" s="8"/>
      <c r="R1731" s="547" t="s">
        <v>326</v>
      </c>
      <c r="S1731" s="487"/>
      <c r="T1731" s="487"/>
      <c r="U1731" s="41" t="s">
        <v>21</v>
      </c>
      <c r="V1731" s="60">
        <v>0.7</v>
      </c>
      <c r="W1731" s="37"/>
      <c r="X1731" s="7"/>
      <c r="Y1731" s="7"/>
      <c r="Z1731" s="213"/>
      <c r="AA1731" s="213"/>
      <c r="AB1731" s="213"/>
      <c r="AC1731" s="45">
        <f>ROUND(H1730*V1731,0)</f>
        <v>393</v>
      </c>
      <c r="AD1731" s="79"/>
    </row>
    <row r="1732" ht="36.0" customHeight="1">
      <c r="A1732" s="29">
        <v>61.0</v>
      </c>
      <c r="B1732" s="29">
        <v>2973.0</v>
      </c>
      <c r="C1732" s="518" t="s">
        <v>9706</v>
      </c>
      <c r="D1732" s="156"/>
      <c r="E1732" s="523"/>
      <c r="F1732" s="113"/>
      <c r="G1732" s="113"/>
      <c r="H1732" s="8"/>
      <c r="I1732" s="144"/>
      <c r="J1732" s="94"/>
      <c r="K1732" s="140"/>
      <c r="L1732" s="140"/>
      <c r="M1732" s="8"/>
      <c r="N1732" s="52"/>
      <c r="O1732" s="8"/>
      <c r="P1732" s="8"/>
      <c r="Q1732" s="8"/>
      <c r="R1732" s="484"/>
      <c r="S1732" s="232"/>
      <c r="T1732" s="232"/>
      <c r="U1732" s="24"/>
      <c r="V1732" s="26"/>
      <c r="W1732" s="524" t="s">
        <v>20</v>
      </c>
      <c r="X1732" s="41" t="s">
        <v>21</v>
      </c>
      <c r="Y1732" s="60">
        <v>0.85</v>
      </c>
      <c r="Z1732" s="75"/>
      <c r="AA1732" s="213"/>
      <c r="AB1732" s="213"/>
      <c r="AC1732" s="45">
        <f>ROUND(ROUND(H1730*V1731,0)*Y1732,0)</f>
        <v>334</v>
      </c>
      <c r="AD1732" s="79"/>
    </row>
    <row r="1733" ht="16.5" customHeight="1">
      <c r="A1733" s="29">
        <v>61.0</v>
      </c>
      <c r="B1733" s="29">
        <v>2974.0</v>
      </c>
      <c r="C1733" s="518" t="s">
        <v>9707</v>
      </c>
      <c r="D1733" s="156"/>
      <c r="E1733" s="523"/>
      <c r="F1733" s="113"/>
      <c r="G1733" s="113"/>
      <c r="H1733" s="8"/>
      <c r="I1733" s="144"/>
      <c r="J1733" s="94"/>
      <c r="K1733" s="140"/>
      <c r="L1733" s="140"/>
      <c r="M1733" s="8"/>
      <c r="N1733" s="52"/>
      <c r="O1733" s="8"/>
      <c r="P1733" s="8"/>
      <c r="Q1733" s="54"/>
      <c r="R1733" s="102" t="s">
        <v>329</v>
      </c>
      <c r="S1733" s="487"/>
      <c r="T1733" s="487"/>
      <c r="U1733" s="83" t="s">
        <v>21</v>
      </c>
      <c r="V1733" s="528">
        <v>0.85</v>
      </c>
      <c r="W1733" s="37"/>
      <c r="X1733" s="7"/>
      <c r="Y1733" s="7"/>
      <c r="Z1733" s="213"/>
      <c r="AA1733" s="213"/>
      <c r="AB1733" s="213"/>
      <c r="AC1733" s="45">
        <f>ROUND(H1730*V1733,0)</f>
        <v>478</v>
      </c>
      <c r="AD1733" s="79"/>
    </row>
    <row r="1734" ht="45.0" customHeight="1">
      <c r="A1734" s="29">
        <v>61.0</v>
      </c>
      <c r="B1734" s="29">
        <v>2975.0</v>
      </c>
      <c r="C1734" s="518" t="s">
        <v>9708</v>
      </c>
      <c r="D1734" s="155"/>
      <c r="E1734" s="550"/>
      <c r="F1734" s="542"/>
      <c r="G1734" s="542"/>
      <c r="H1734" s="542"/>
      <c r="I1734" s="545"/>
      <c r="J1734" s="107"/>
      <c r="K1734" s="291"/>
      <c r="L1734" s="291"/>
      <c r="M1734" s="22"/>
      <c r="N1734" s="227"/>
      <c r="O1734" s="22"/>
      <c r="P1734" s="22"/>
      <c r="Q1734" s="22"/>
      <c r="R1734" s="484"/>
      <c r="S1734" s="232"/>
      <c r="T1734" s="232"/>
      <c r="U1734" s="24"/>
      <c r="V1734" s="26"/>
      <c r="W1734" s="549" t="s">
        <v>20</v>
      </c>
      <c r="X1734" s="74" t="s">
        <v>21</v>
      </c>
      <c r="Y1734" s="75">
        <v>0.85</v>
      </c>
      <c r="Z1734" s="75"/>
      <c r="AA1734" s="213"/>
      <c r="AB1734" s="213"/>
      <c r="AC1734" s="45">
        <f>ROUND(ROUND(H1730*V1733,0)*Y1734,0)</f>
        <v>406</v>
      </c>
      <c r="AD1734" s="202"/>
    </row>
  </sheetData>
  <mergeCells count="1118">
    <mergeCell ref="R255:T258"/>
    <mergeCell ref="W257:W258"/>
    <mergeCell ref="J259:J261"/>
    <mergeCell ref="R263:T265"/>
    <mergeCell ref="W269:W270"/>
    <mergeCell ref="N271:N273"/>
    <mergeCell ref="O271:O273"/>
    <mergeCell ref="R267:T270"/>
    <mergeCell ref="R275:T277"/>
    <mergeCell ref="P277:Q277"/>
    <mergeCell ref="P279:Q279"/>
    <mergeCell ref="R279:T282"/>
    <mergeCell ref="W281:W282"/>
    <mergeCell ref="O283:O285"/>
    <mergeCell ref="R287:T289"/>
    <mergeCell ref="P289:Q289"/>
    <mergeCell ref="P291:Q291"/>
    <mergeCell ref="R291:T294"/>
    <mergeCell ref="W293:W294"/>
    <mergeCell ref="F295:F297"/>
    <mergeCell ref="R299:T301"/>
    <mergeCell ref="R303:T306"/>
    <mergeCell ref="W305:W306"/>
    <mergeCell ref="N307:N309"/>
    <mergeCell ref="O307:O309"/>
    <mergeCell ref="R311:T313"/>
    <mergeCell ref="P313:Q313"/>
    <mergeCell ref="P315:Q315"/>
    <mergeCell ref="P327:Q327"/>
    <mergeCell ref="J331:J333"/>
    <mergeCell ref="R315:T318"/>
    <mergeCell ref="W317:W318"/>
    <mergeCell ref="O319:O321"/>
    <mergeCell ref="R323:T325"/>
    <mergeCell ref="P325:Q325"/>
    <mergeCell ref="R327:T330"/>
    <mergeCell ref="W329:W330"/>
    <mergeCell ref="R363:T366"/>
    <mergeCell ref="W365:W366"/>
    <mergeCell ref="F367:F369"/>
    <mergeCell ref="R371:T373"/>
    <mergeCell ref="W377:W378"/>
    <mergeCell ref="N379:N381"/>
    <mergeCell ref="O379:O381"/>
    <mergeCell ref="R375:T378"/>
    <mergeCell ref="R383:T385"/>
    <mergeCell ref="P385:Q385"/>
    <mergeCell ref="P387:Q387"/>
    <mergeCell ref="R387:T390"/>
    <mergeCell ref="W389:W390"/>
    <mergeCell ref="O391:O393"/>
    <mergeCell ref="R395:T397"/>
    <mergeCell ref="P397:Q397"/>
    <mergeCell ref="P399:Q399"/>
    <mergeCell ref="R399:T402"/>
    <mergeCell ref="W401:W402"/>
    <mergeCell ref="J403:J405"/>
    <mergeCell ref="R407:T409"/>
    <mergeCell ref="R411:T414"/>
    <mergeCell ref="W413:W414"/>
    <mergeCell ref="N415:N417"/>
    <mergeCell ref="O415:O417"/>
    <mergeCell ref="R419:T421"/>
    <mergeCell ref="P421:Q421"/>
    <mergeCell ref="P423:Q423"/>
    <mergeCell ref="P435:Q435"/>
    <mergeCell ref="F439:F441"/>
    <mergeCell ref="R423:T426"/>
    <mergeCell ref="W425:W426"/>
    <mergeCell ref="O427:O429"/>
    <mergeCell ref="R431:T433"/>
    <mergeCell ref="P433:Q433"/>
    <mergeCell ref="R435:T438"/>
    <mergeCell ref="W437:W438"/>
    <mergeCell ref="R443:T445"/>
    <mergeCell ref="R447:T450"/>
    <mergeCell ref="W449:W450"/>
    <mergeCell ref="N451:N453"/>
    <mergeCell ref="O451:O453"/>
    <mergeCell ref="P457:Q457"/>
    <mergeCell ref="P459:Q459"/>
    <mergeCell ref="R455:T457"/>
    <mergeCell ref="R459:T462"/>
    <mergeCell ref="W461:W462"/>
    <mergeCell ref="O463:O465"/>
    <mergeCell ref="R467:T469"/>
    <mergeCell ref="P469:Q469"/>
    <mergeCell ref="P471:Q471"/>
    <mergeCell ref="N91:N93"/>
    <mergeCell ref="O91:O93"/>
    <mergeCell ref="R95:T97"/>
    <mergeCell ref="P97:Q97"/>
    <mergeCell ref="R71:T73"/>
    <mergeCell ref="P73:Q73"/>
    <mergeCell ref="P75:Q75"/>
    <mergeCell ref="R75:T78"/>
    <mergeCell ref="F79:F81"/>
    <mergeCell ref="R83:T85"/>
    <mergeCell ref="R87:T90"/>
    <mergeCell ref="P111:Q111"/>
    <mergeCell ref="J115:J117"/>
    <mergeCell ref="P99:Q99"/>
    <mergeCell ref="R99:T102"/>
    <mergeCell ref="O103:O105"/>
    <mergeCell ref="R107:T109"/>
    <mergeCell ref="P109:Q109"/>
    <mergeCell ref="R111:T114"/>
    <mergeCell ref="W113:W114"/>
    <mergeCell ref="R119:T121"/>
    <mergeCell ref="R123:T126"/>
    <mergeCell ref="W125:W126"/>
    <mergeCell ref="N127:N129"/>
    <mergeCell ref="O127:O129"/>
    <mergeCell ref="P133:Q133"/>
    <mergeCell ref="P135:Q135"/>
    <mergeCell ref="R131:T133"/>
    <mergeCell ref="R135:T138"/>
    <mergeCell ref="W137:W138"/>
    <mergeCell ref="O139:O141"/>
    <mergeCell ref="R143:T145"/>
    <mergeCell ref="P145:Q145"/>
    <mergeCell ref="P147:Q147"/>
    <mergeCell ref="W2:X2"/>
    <mergeCell ref="D7:D11"/>
    <mergeCell ref="E7:E11"/>
    <mergeCell ref="F7:F9"/>
    <mergeCell ref="W9:W10"/>
    <mergeCell ref="R11:T13"/>
    <mergeCell ref="R15:T18"/>
    <mergeCell ref="N19:N21"/>
    <mergeCell ref="O19:O21"/>
    <mergeCell ref="R23:T25"/>
    <mergeCell ref="P25:Q25"/>
    <mergeCell ref="P27:Q27"/>
    <mergeCell ref="R27:T30"/>
    <mergeCell ref="O31:O33"/>
    <mergeCell ref="W13:W14"/>
    <mergeCell ref="W17:W18"/>
    <mergeCell ref="W21:W22"/>
    <mergeCell ref="W25:W26"/>
    <mergeCell ref="W29:W30"/>
    <mergeCell ref="W33:W34"/>
    <mergeCell ref="W37:W38"/>
    <mergeCell ref="R35:T37"/>
    <mergeCell ref="P37:Q37"/>
    <mergeCell ref="P39:Q39"/>
    <mergeCell ref="R39:T42"/>
    <mergeCell ref="J43:J45"/>
    <mergeCell ref="R47:T49"/>
    <mergeCell ref="R51:T54"/>
    <mergeCell ref="W41:W42"/>
    <mergeCell ref="W45:W46"/>
    <mergeCell ref="W49:W50"/>
    <mergeCell ref="W53:W54"/>
    <mergeCell ref="W57:W58"/>
    <mergeCell ref="W61:W62"/>
    <mergeCell ref="W65:W66"/>
    <mergeCell ref="N55:N57"/>
    <mergeCell ref="O55:O57"/>
    <mergeCell ref="R59:T61"/>
    <mergeCell ref="P61:Q61"/>
    <mergeCell ref="P63:Q63"/>
    <mergeCell ref="R63:T66"/>
    <mergeCell ref="O67:O69"/>
    <mergeCell ref="R147:T150"/>
    <mergeCell ref="W149:W150"/>
    <mergeCell ref="F151:F153"/>
    <mergeCell ref="R155:T157"/>
    <mergeCell ref="W161:W162"/>
    <mergeCell ref="N163:N165"/>
    <mergeCell ref="O163:O165"/>
    <mergeCell ref="R159:T162"/>
    <mergeCell ref="R167:T169"/>
    <mergeCell ref="P169:Q169"/>
    <mergeCell ref="P171:Q171"/>
    <mergeCell ref="R171:T174"/>
    <mergeCell ref="W173:W174"/>
    <mergeCell ref="O175:O177"/>
    <mergeCell ref="R179:T181"/>
    <mergeCell ref="P181:Q181"/>
    <mergeCell ref="P183:Q183"/>
    <mergeCell ref="R183:T186"/>
    <mergeCell ref="W185:W186"/>
    <mergeCell ref="J187:J189"/>
    <mergeCell ref="R191:T193"/>
    <mergeCell ref="R195:T198"/>
    <mergeCell ref="W197:W198"/>
    <mergeCell ref="N199:N201"/>
    <mergeCell ref="O199:O201"/>
    <mergeCell ref="R203:T205"/>
    <mergeCell ref="P205:Q205"/>
    <mergeCell ref="P207:Q207"/>
    <mergeCell ref="P219:Q219"/>
    <mergeCell ref="F223:F225"/>
    <mergeCell ref="R207:T210"/>
    <mergeCell ref="W209:W210"/>
    <mergeCell ref="O211:O213"/>
    <mergeCell ref="R215:T217"/>
    <mergeCell ref="P217:Q217"/>
    <mergeCell ref="R219:T222"/>
    <mergeCell ref="W221:W222"/>
    <mergeCell ref="R227:T229"/>
    <mergeCell ref="R231:T234"/>
    <mergeCell ref="W233:W234"/>
    <mergeCell ref="N235:N237"/>
    <mergeCell ref="O235:O237"/>
    <mergeCell ref="P241:Q241"/>
    <mergeCell ref="P243:Q243"/>
    <mergeCell ref="R239:T241"/>
    <mergeCell ref="R243:T246"/>
    <mergeCell ref="W245:W246"/>
    <mergeCell ref="O247:O249"/>
    <mergeCell ref="R251:T253"/>
    <mergeCell ref="P253:Q253"/>
    <mergeCell ref="P255:Q255"/>
    <mergeCell ref="R335:T337"/>
    <mergeCell ref="R339:T342"/>
    <mergeCell ref="W341:W342"/>
    <mergeCell ref="N343:N345"/>
    <mergeCell ref="O343:O345"/>
    <mergeCell ref="P349:Q349"/>
    <mergeCell ref="P351:Q351"/>
    <mergeCell ref="R347:T349"/>
    <mergeCell ref="R351:T354"/>
    <mergeCell ref="W353:W354"/>
    <mergeCell ref="O355:O357"/>
    <mergeCell ref="R359:T361"/>
    <mergeCell ref="P361:Q361"/>
    <mergeCell ref="P363:Q363"/>
    <mergeCell ref="R471:T474"/>
    <mergeCell ref="W473:W474"/>
    <mergeCell ref="J475:J477"/>
    <mergeCell ref="R479:T481"/>
    <mergeCell ref="W485:W486"/>
    <mergeCell ref="N487:N489"/>
    <mergeCell ref="O487:O489"/>
    <mergeCell ref="R483:T486"/>
    <mergeCell ref="R491:T493"/>
    <mergeCell ref="P493:Q493"/>
    <mergeCell ref="P495:Q495"/>
    <mergeCell ref="R495:T498"/>
    <mergeCell ref="W497:W498"/>
    <mergeCell ref="O499:O501"/>
    <mergeCell ref="R503:T505"/>
    <mergeCell ref="P505:Q505"/>
    <mergeCell ref="P507:Q507"/>
    <mergeCell ref="R507:T510"/>
    <mergeCell ref="W509:W510"/>
    <mergeCell ref="E511:E513"/>
    <mergeCell ref="F511:F513"/>
    <mergeCell ref="R515:T517"/>
    <mergeCell ref="R519:T522"/>
    <mergeCell ref="W521:W522"/>
    <mergeCell ref="N523:N525"/>
    <mergeCell ref="O523:O525"/>
    <mergeCell ref="P529:Q529"/>
    <mergeCell ref="P531:Q531"/>
    <mergeCell ref="R527:T529"/>
    <mergeCell ref="R531:T534"/>
    <mergeCell ref="W533:W534"/>
    <mergeCell ref="O535:O537"/>
    <mergeCell ref="R539:T541"/>
    <mergeCell ref="P541:Q541"/>
    <mergeCell ref="P543:Q543"/>
    <mergeCell ref="R543:T546"/>
    <mergeCell ref="W545:W546"/>
    <mergeCell ref="J547:J549"/>
    <mergeCell ref="R551:T553"/>
    <mergeCell ref="W557:W558"/>
    <mergeCell ref="N559:N561"/>
    <mergeCell ref="O559:O561"/>
    <mergeCell ref="R555:T558"/>
    <mergeCell ref="R563:T565"/>
    <mergeCell ref="P565:Q565"/>
    <mergeCell ref="P567:Q567"/>
    <mergeCell ref="R567:T570"/>
    <mergeCell ref="W569:W570"/>
    <mergeCell ref="O571:O573"/>
    <mergeCell ref="R575:T577"/>
    <mergeCell ref="P577:Q577"/>
    <mergeCell ref="P579:Q579"/>
    <mergeCell ref="R579:T582"/>
    <mergeCell ref="W581:W582"/>
    <mergeCell ref="F583:F585"/>
    <mergeCell ref="R587:T589"/>
    <mergeCell ref="R591:T594"/>
    <mergeCell ref="W593:W594"/>
    <mergeCell ref="N595:N597"/>
    <mergeCell ref="O595:O597"/>
    <mergeCell ref="R599:T601"/>
    <mergeCell ref="P601:Q601"/>
    <mergeCell ref="P603:Q603"/>
    <mergeCell ref="P615:Q615"/>
    <mergeCell ref="J619:J621"/>
    <mergeCell ref="R603:T606"/>
    <mergeCell ref="W605:W606"/>
    <mergeCell ref="O607:O609"/>
    <mergeCell ref="R611:T613"/>
    <mergeCell ref="P613:Q613"/>
    <mergeCell ref="R615:T618"/>
    <mergeCell ref="W617:W618"/>
    <mergeCell ref="R623:T625"/>
    <mergeCell ref="R627:T630"/>
    <mergeCell ref="W629:W630"/>
    <mergeCell ref="N631:N633"/>
    <mergeCell ref="O631:O633"/>
    <mergeCell ref="P637:Q637"/>
    <mergeCell ref="P639:Q639"/>
    <mergeCell ref="R635:T637"/>
    <mergeCell ref="R639:T642"/>
    <mergeCell ref="W641:W642"/>
    <mergeCell ref="O643:O645"/>
    <mergeCell ref="R647:T649"/>
    <mergeCell ref="P649:Q649"/>
    <mergeCell ref="P651:Q651"/>
    <mergeCell ref="R651:T654"/>
    <mergeCell ref="W653:W654"/>
    <mergeCell ref="F655:F657"/>
    <mergeCell ref="R659:T661"/>
    <mergeCell ref="W665:W666"/>
    <mergeCell ref="N667:N669"/>
    <mergeCell ref="O667:O669"/>
    <mergeCell ref="R663:T666"/>
    <mergeCell ref="R671:T673"/>
    <mergeCell ref="P673:Q673"/>
    <mergeCell ref="P675:Q675"/>
    <mergeCell ref="R675:T678"/>
    <mergeCell ref="W677:W678"/>
    <mergeCell ref="O679:O681"/>
    <mergeCell ref="R683:T685"/>
    <mergeCell ref="P685:Q685"/>
    <mergeCell ref="P687:Q687"/>
    <mergeCell ref="R687:T690"/>
    <mergeCell ref="W689:W690"/>
    <mergeCell ref="J691:J693"/>
    <mergeCell ref="R695:T697"/>
    <mergeCell ref="R699:T702"/>
    <mergeCell ref="W701:W702"/>
    <mergeCell ref="N703:N705"/>
    <mergeCell ref="O703:O705"/>
    <mergeCell ref="R707:T709"/>
    <mergeCell ref="P709:Q709"/>
    <mergeCell ref="P711:Q711"/>
    <mergeCell ref="P723:Q723"/>
    <mergeCell ref="F727:F729"/>
    <mergeCell ref="R711:T714"/>
    <mergeCell ref="W713:W714"/>
    <mergeCell ref="O715:O717"/>
    <mergeCell ref="R719:T721"/>
    <mergeCell ref="P721:Q721"/>
    <mergeCell ref="R723:T726"/>
    <mergeCell ref="W725:W726"/>
    <mergeCell ref="R731:T733"/>
    <mergeCell ref="R735:T738"/>
    <mergeCell ref="W737:W738"/>
    <mergeCell ref="N739:N741"/>
    <mergeCell ref="O739:O741"/>
    <mergeCell ref="P745:Q745"/>
    <mergeCell ref="P747:Q747"/>
    <mergeCell ref="R743:T745"/>
    <mergeCell ref="R747:T750"/>
    <mergeCell ref="W749:W750"/>
    <mergeCell ref="O751:O753"/>
    <mergeCell ref="R755:T757"/>
    <mergeCell ref="P757:Q757"/>
    <mergeCell ref="P759:Q759"/>
    <mergeCell ref="R759:T762"/>
    <mergeCell ref="W761:W762"/>
    <mergeCell ref="J763:J765"/>
    <mergeCell ref="R767:T769"/>
    <mergeCell ref="W773:W774"/>
    <mergeCell ref="N775:N777"/>
    <mergeCell ref="O775:O777"/>
    <mergeCell ref="R771:T774"/>
    <mergeCell ref="R779:T781"/>
    <mergeCell ref="P781:Q781"/>
    <mergeCell ref="P783:Q783"/>
    <mergeCell ref="R783:T786"/>
    <mergeCell ref="W785:W786"/>
    <mergeCell ref="O787:O789"/>
    <mergeCell ref="R791:T793"/>
    <mergeCell ref="P793:Q793"/>
    <mergeCell ref="P795:Q795"/>
    <mergeCell ref="R795:T798"/>
    <mergeCell ref="W797:W798"/>
    <mergeCell ref="E799:E801"/>
    <mergeCell ref="F799:F801"/>
    <mergeCell ref="R803:T805"/>
    <mergeCell ref="R807:T810"/>
    <mergeCell ref="W809:W810"/>
    <mergeCell ref="N811:N813"/>
    <mergeCell ref="O811:O813"/>
    <mergeCell ref="P817:Q817"/>
    <mergeCell ref="P819:Q819"/>
    <mergeCell ref="R815:T817"/>
    <mergeCell ref="R819:T822"/>
    <mergeCell ref="W821:W822"/>
    <mergeCell ref="O823:O825"/>
    <mergeCell ref="R827:T829"/>
    <mergeCell ref="P829:Q829"/>
    <mergeCell ref="P831:Q831"/>
    <mergeCell ref="R831:T834"/>
    <mergeCell ref="W833:W834"/>
    <mergeCell ref="J835:J837"/>
    <mergeCell ref="R839:T841"/>
    <mergeCell ref="W845:W846"/>
    <mergeCell ref="N847:N849"/>
    <mergeCell ref="O847:O849"/>
    <mergeCell ref="R843:T846"/>
    <mergeCell ref="R851:T853"/>
    <mergeCell ref="P853:Q853"/>
    <mergeCell ref="P855:Q855"/>
    <mergeCell ref="R855:T858"/>
    <mergeCell ref="W857:W858"/>
    <mergeCell ref="O859:O861"/>
    <mergeCell ref="R863:T865"/>
    <mergeCell ref="P865:Q865"/>
    <mergeCell ref="P867:Q867"/>
    <mergeCell ref="R867:T870"/>
    <mergeCell ref="W869:W870"/>
    <mergeCell ref="F871:F873"/>
    <mergeCell ref="R875:T877"/>
    <mergeCell ref="R879:T882"/>
    <mergeCell ref="W881:W882"/>
    <mergeCell ref="N883:N885"/>
    <mergeCell ref="O883:O885"/>
    <mergeCell ref="R887:T889"/>
    <mergeCell ref="P889:Q889"/>
    <mergeCell ref="P891:Q891"/>
    <mergeCell ref="P903:Q903"/>
    <mergeCell ref="J907:J909"/>
    <mergeCell ref="R891:T894"/>
    <mergeCell ref="W893:W894"/>
    <mergeCell ref="O895:O897"/>
    <mergeCell ref="R899:T901"/>
    <mergeCell ref="P901:Q901"/>
    <mergeCell ref="R903:T906"/>
    <mergeCell ref="W905:W906"/>
    <mergeCell ref="R911:T913"/>
    <mergeCell ref="R915:T918"/>
    <mergeCell ref="W917:W918"/>
    <mergeCell ref="N919:N921"/>
    <mergeCell ref="O919:O921"/>
    <mergeCell ref="P925:Q925"/>
    <mergeCell ref="P927:Q927"/>
    <mergeCell ref="R923:T925"/>
    <mergeCell ref="R927:T930"/>
    <mergeCell ref="W929:W930"/>
    <mergeCell ref="O931:O933"/>
    <mergeCell ref="R935:T937"/>
    <mergeCell ref="P937:Q937"/>
    <mergeCell ref="P939:Q939"/>
    <mergeCell ref="R939:T942"/>
    <mergeCell ref="W941:W942"/>
    <mergeCell ref="F943:F945"/>
    <mergeCell ref="R947:T949"/>
    <mergeCell ref="W953:W954"/>
    <mergeCell ref="N955:N957"/>
    <mergeCell ref="O955:O957"/>
    <mergeCell ref="P1033:Q1033"/>
    <mergeCell ref="P1035:Q1035"/>
    <mergeCell ref="R1035:T1038"/>
    <mergeCell ref="W1037:W1038"/>
    <mergeCell ref="O1039:O1041"/>
    <mergeCell ref="P1045:Q1045"/>
    <mergeCell ref="P1047:Q1047"/>
    <mergeCell ref="R1043:T1045"/>
    <mergeCell ref="R1047:T1050"/>
    <mergeCell ref="W1049:W1050"/>
    <mergeCell ref="J1051:J1053"/>
    <mergeCell ref="R1055:T1057"/>
    <mergeCell ref="R1059:T1062"/>
    <mergeCell ref="W1061:W1062"/>
    <mergeCell ref="R1091:T1093"/>
    <mergeCell ref="R1095:T1098"/>
    <mergeCell ref="W1097:W1098"/>
    <mergeCell ref="N1099:N1101"/>
    <mergeCell ref="O1099:O1101"/>
    <mergeCell ref="P1105:Q1105"/>
    <mergeCell ref="P1107:Q1107"/>
    <mergeCell ref="R1103:T1105"/>
    <mergeCell ref="R1107:T1110"/>
    <mergeCell ref="W1109:W1110"/>
    <mergeCell ref="O1111:O1113"/>
    <mergeCell ref="R1115:T1117"/>
    <mergeCell ref="P1117:Q1117"/>
    <mergeCell ref="P1119:Q1119"/>
    <mergeCell ref="R1119:T1122"/>
    <mergeCell ref="W1121:W1122"/>
    <mergeCell ref="J1123:J1125"/>
    <mergeCell ref="R1127:T1129"/>
    <mergeCell ref="W1133:W1134"/>
    <mergeCell ref="N1135:N1137"/>
    <mergeCell ref="O1135:O1137"/>
    <mergeCell ref="R1131:T1134"/>
    <mergeCell ref="R1139:T1141"/>
    <mergeCell ref="P1141:Q1141"/>
    <mergeCell ref="P1143:Q1143"/>
    <mergeCell ref="R1143:T1146"/>
    <mergeCell ref="W1145:W1146"/>
    <mergeCell ref="O1147:O1149"/>
    <mergeCell ref="W1317:W1318"/>
    <mergeCell ref="W1321:W1322"/>
    <mergeCell ref="W1329:W1330"/>
    <mergeCell ref="W1333:W1334"/>
    <mergeCell ref="W1341:W1342"/>
    <mergeCell ref="W1345:W1346"/>
    <mergeCell ref="W1353:W1354"/>
    <mergeCell ref="W1357:W1358"/>
    <mergeCell ref="W1365:W1366"/>
    <mergeCell ref="W1369:W1370"/>
    <mergeCell ref="W1377:W1378"/>
    <mergeCell ref="W1381:W1382"/>
    <mergeCell ref="W1389:W1390"/>
    <mergeCell ref="W1393:W1394"/>
    <mergeCell ref="W1441:W1442"/>
    <mergeCell ref="W1453:W1454"/>
    <mergeCell ref="W1461:W1462"/>
    <mergeCell ref="W1465:W1466"/>
    <mergeCell ref="W1473:W1474"/>
    <mergeCell ref="W1477:W1478"/>
    <mergeCell ref="W1485:W1486"/>
    <mergeCell ref="W1489:W1490"/>
    <mergeCell ref="W1497:W1498"/>
    <mergeCell ref="W1501:W1502"/>
    <mergeCell ref="W1509:W1510"/>
    <mergeCell ref="W1513:W1514"/>
    <mergeCell ref="W1521:W1522"/>
    <mergeCell ref="W1525:W1526"/>
    <mergeCell ref="W1533:W1534"/>
    <mergeCell ref="W1537:W1538"/>
    <mergeCell ref="W1545:W1546"/>
    <mergeCell ref="W1549:W1550"/>
    <mergeCell ref="W1557:W1558"/>
    <mergeCell ref="W1561:W1562"/>
    <mergeCell ref="W1569:W1570"/>
    <mergeCell ref="W1573:W1574"/>
    <mergeCell ref="W1581:W1582"/>
    <mergeCell ref="W1585:W1586"/>
    <mergeCell ref="W1593:W1594"/>
    <mergeCell ref="W1597:W1598"/>
    <mergeCell ref="W1605:W1606"/>
    <mergeCell ref="W1609:W1610"/>
    <mergeCell ref="W1657:W1658"/>
    <mergeCell ref="W1665:W1666"/>
    <mergeCell ref="W1669:W1670"/>
    <mergeCell ref="W1677:W1678"/>
    <mergeCell ref="W1681:W1682"/>
    <mergeCell ref="W1689:W1690"/>
    <mergeCell ref="W1693:W1694"/>
    <mergeCell ref="W1705:W1706"/>
    <mergeCell ref="W1617:W1618"/>
    <mergeCell ref="W1621:W1622"/>
    <mergeCell ref="W1629:W1630"/>
    <mergeCell ref="W1633:W1634"/>
    <mergeCell ref="W1641:W1642"/>
    <mergeCell ref="W1645:W1646"/>
    <mergeCell ref="W1653:W1654"/>
    <mergeCell ref="W1065:W1066"/>
    <mergeCell ref="W1069:W1070"/>
    <mergeCell ref="W1077:W1078"/>
    <mergeCell ref="W1081:W1082"/>
    <mergeCell ref="W1089:W1090"/>
    <mergeCell ref="W1093:W1094"/>
    <mergeCell ref="W1101:W1102"/>
    <mergeCell ref="W1105:W1106"/>
    <mergeCell ref="W1113:W1114"/>
    <mergeCell ref="W1117:W1118"/>
    <mergeCell ref="W1125:W1126"/>
    <mergeCell ref="W1129:W1130"/>
    <mergeCell ref="W1137:W1138"/>
    <mergeCell ref="W1141:W1142"/>
    <mergeCell ref="W1149:W1150"/>
    <mergeCell ref="W1153:W1154"/>
    <mergeCell ref="W1161:W1162"/>
    <mergeCell ref="W1165:W1166"/>
    <mergeCell ref="W1173:W1174"/>
    <mergeCell ref="W1177:W1178"/>
    <mergeCell ref="W1185:W1186"/>
    <mergeCell ref="W1189:W1190"/>
    <mergeCell ref="W1197:W1198"/>
    <mergeCell ref="W1201:W1202"/>
    <mergeCell ref="W1209:W1210"/>
    <mergeCell ref="W1213:W1214"/>
    <mergeCell ref="W1221:W1222"/>
    <mergeCell ref="W1225:W1226"/>
    <mergeCell ref="W1233:W1234"/>
    <mergeCell ref="W1237:W1238"/>
    <mergeCell ref="W1245:W1246"/>
    <mergeCell ref="W1249:W1250"/>
    <mergeCell ref="W1257:W1258"/>
    <mergeCell ref="W1261:W1262"/>
    <mergeCell ref="W1269:W1270"/>
    <mergeCell ref="W1273:W1274"/>
    <mergeCell ref="W1281:W1282"/>
    <mergeCell ref="W1285:W1286"/>
    <mergeCell ref="W1293:W1294"/>
    <mergeCell ref="W1297:W1298"/>
    <mergeCell ref="W1305:W1306"/>
    <mergeCell ref="W1309:W1310"/>
    <mergeCell ref="W1401:W1402"/>
    <mergeCell ref="W1405:W1406"/>
    <mergeCell ref="W1413:W1414"/>
    <mergeCell ref="W1417:W1418"/>
    <mergeCell ref="W1425:W1426"/>
    <mergeCell ref="W1429:W1430"/>
    <mergeCell ref="W1437:W1438"/>
    <mergeCell ref="W69:W70"/>
    <mergeCell ref="W73:W74"/>
    <mergeCell ref="W77:W78"/>
    <mergeCell ref="W81:W82"/>
    <mergeCell ref="W85:W86"/>
    <mergeCell ref="W89:W90"/>
    <mergeCell ref="W93:W94"/>
    <mergeCell ref="W97:W98"/>
    <mergeCell ref="W101:W102"/>
    <mergeCell ref="W105:W106"/>
    <mergeCell ref="W109:W110"/>
    <mergeCell ref="W117:W118"/>
    <mergeCell ref="W121:W122"/>
    <mergeCell ref="W129:W130"/>
    <mergeCell ref="W133:W134"/>
    <mergeCell ref="W141:W142"/>
    <mergeCell ref="W145:W146"/>
    <mergeCell ref="W153:W154"/>
    <mergeCell ref="W157:W158"/>
    <mergeCell ref="W165:W166"/>
    <mergeCell ref="W169:W170"/>
    <mergeCell ref="W177:W178"/>
    <mergeCell ref="W181:W182"/>
    <mergeCell ref="W189:W190"/>
    <mergeCell ref="W193:W194"/>
    <mergeCell ref="W201:W202"/>
    <mergeCell ref="W205:W206"/>
    <mergeCell ref="W213:W214"/>
    <mergeCell ref="W217:W218"/>
    <mergeCell ref="W225:W226"/>
    <mergeCell ref="W229:W230"/>
    <mergeCell ref="W237:W238"/>
    <mergeCell ref="W241:W242"/>
    <mergeCell ref="W249:W250"/>
    <mergeCell ref="W253:W254"/>
    <mergeCell ref="W261:W262"/>
    <mergeCell ref="W265:W266"/>
    <mergeCell ref="W273:W274"/>
    <mergeCell ref="W277:W278"/>
    <mergeCell ref="W285:W286"/>
    <mergeCell ref="W289:W290"/>
    <mergeCell ref="W297:W298"/>
    <mergeCell ref="W301:W302"/>
    <mergeCell ref="W309:W310"/>
    <mergeCell ref="W313:W314"/>
    <mergeCell ref="W321:W322"/>
    <mergeCell ref="W325:W326"/>
    <mergeCell ref="W333:W334"/>
    <mergeCell ref="W337:W338"/>
    <mergeCell ref="W597:W598"/>
    <mergeCell ref="W601:W602"/>
    <mergeCell ref="W609:W610"/>
    <mergeCell ref="W613:W614"/>
    <mergeCell ref="W621:W622"/>
    <mergeCell ref="W625:W626"/>
    <mergeCell ref="W633:W634"/>
    <mergeCell ref="W637:W638"/>
    <mergeCell ref="W645:W646"/>
    <mergeCell ref="W649:W650"/>
    <mergeCell ref="W657:W658"/>
    <mergeCell ref="W661:W662"/>
    <mergeCell ref="W669:W670"/>
    <mergeCell ref="W673:W674"/>
    <mergeCell ref="W681:W682"/>
    <mergeCell ref="W685:W686"/>
    <mergeCell ref="W693:W694"/>
    <mergeCell ref="W697:W698"/>
    <mergeCell ref="W705:W706"/>
    <mergeCell ref="W709:W710"/>
    <mergeCell ref="W717:W718"/>
    <mergeCell ref="W721:W722"/>
    <mergeCell ref="W729:W730"/>
    <mergeCell ref="W733:W734"/>
    <mergeCell ref="W741:W742"/>
    <mergeCell ref="W745:W746"/>
    <mergeCell ref="W753:W754"/>
    <mergeCell ref="W757:W758"/>
    <mergeCell ref="W765:W766"/>
    <mergeCell ref="W769:W770"/>
    <mergeCell ref="W777:W778"/>
    <mergeCell ref="W781:W782"/>
    <mergeCell ref="W789:W790"/>
    <mergeCell ref="W793:W794"/>
    <mergeCell ref="W801:W802"/>
    <mergeCell ref="W805:W806"/>
    <mergeCell ref="W813:W814"/>
    <mergeCell ref="W817:W818"/>
    <mergeCell ref="W825:W826"/>
    <mergeCell ref="W829:W830"/>
    <mergeCell ref="W837:W838"/>
    <mergeCell ref="W841:W842"/>
    <mergeCell ref="W849:W850"/>
    <mergeCell ref="W853:W854"/>
    <mergeCell ref="W861:W862"/>
    <mergeCell ref="W865:W866"/>
    <mergeCell ref="W873:W874"/>
    <mergeCell ref="W877:W878"/>
    <mergeCell ref="W885:W886"/>
    <mergeCell ref="W889:W890"/>
    <mergeCell ref="W897:W898"/>
    <mergeCell ref="W901:W902"/>
    <mergeCell ref="W909:W910"/>
    <mergeCell ref="W913:W914"/>
    <mergeCell ref="W921:W922"/>
    <mergeCell ref="W925:W926"/>
    <mergeCell ref="W933:W934"/>
    <mergeCell ref="W937:W938"/>
    <mergeCell ref="W945:W946"/>
    <mergeCell ref="W949:W950"/>
    <mergeCell ref="W957:W958"/>
    <mergeCell ref="W961:W962"/>
    <mergeCell ref="W969:W970"/>
    <mergeCell ref="W973:W974"/>
    <mergeCell ref="W981:W982"/>
    <mergeCell ref="W985:W986"/>
    <mergeCell ref="W993:W994"/>
    <mergeCell ref="W997:W998"/>
    <mergeCell ref="W1005:W1006"/>
    <mergeCell ref="W1009:W1010"/>
    <mergeCell ref="W345:W346"/>
    <mergeCell ref="W349:W350"/>
    <mergeCell ref="W357:W358"/>
    <mergeCell ref="W361:W362"/>
    <mergeCell ref="W369:W370"/>
    <mergeCell ref="W373:W374"/>
    <mergeCell ref="W381:W382"/>
    <mergeCell ref="W385:W386"/>
    <mergeCell ref="W393:W394"/>
    <mergeCell ref="W397:W398"/>
    <mergeCell ref="W405:W406"/>
    <mergeCell ref="W409:W410"/>
    <mergeCell ref="W417:W418"/>
    <mergeCell ref="W421:W422"/>
    <mergeCell ref="W429:W430"/>
    <mergeCell ref="W433:W434"/>
    <mergeCell ref="W441:W442"/>
    <mergeCell ref="W445:W446"/>
    <mergeCell ref="W453:W454"/>
    <mergeCell ref="W457:W458"/>
    <mergeCell ref="W465:W466"/>
    <mergeCell ref="W469:W470"/>
    <mergeCell ref="W477:W478"/>
    <mergeCell ref="W481:W482"/>
    <mergeCell ref="W489:W490"/>
    <mergeCell ref="W493:W494"/>
    <mergeCell ref="W501:W502"/>
    <mergeCell ref="W505:W506"/>
    <mergeCell ref="W513:W514"/>
    <mergeCell ref="W517:W518"/>
    <mergeCell ref="W525:W526"/>
    <mergeCell ref="W529:W530"/>
    <mergeCell ref="W537:W538"/>
    <mergeCell ref="W541:W542"/>
    <mergeCell ref="W549:W550"/>
    <mergeCell ref="W553:W554"/>
    <mergeCell ref="W561:W562"/>
    <mergeCell ref="W565:W566"/>
    <mergeCell ref="W573:W574"/>
    <mergeCell ref="W577:W578"/>
    <mergeCell ref="W585:W586"/>
    <mergeCell ref="W589:W590"/>
    <mergeCell ref="W1021:W1022"/>
    <mergeCell ref="W1029:W1030"/>
    <mergeCell ref="W1033:W1034"/>
    <mergeCell ref="W1041:W1042"/>
    <mergeCell ref="W1045:W1046"/>
    <mergeCell ref="W1053:W1054"/>
    <mergeCell ref="W1057:W1058"/>
    <mergeCell ref="N1495:N1497"/>
    <mergeCell ref="O1495:O1497"/>
    <mergeCell ref="R1499:T1501"/>
    <mergeCell ref="P1501:Q1501"/>
    <mergeCell ref="P1503:Q1503"/>
    <mergeCell ref="W1505:W1506"/>
    <mergeCell ref="O1507:O1509"/>
    <mergeCell ref="R1503:T1506"/>
    <mergeCell ref="R1511:T1513"/>
    <mergeCell ref="P1513:Q1513"/>
    <mergeCell ref="P1515:Q1515"/>
    <mergeCell ref="R1515:T1518"/>
    <mergeCell ref="W1517:W1518"/>
    <mergeCell ref="F1519:F1521"/>
    <mergeCell ref="R1407:T1410"/>
    <mergeCell ref="W1409:W1410"/>
    <mergeCell ref="J1411:J1413"/>
    <mergeCell ref="R1415:T1417"/>
    <mergeCell ref="W1421:W1422"/>
    <mergeCell ref="N1423:N1425"/>
    <mergeCell ref="O1423:O1425"/>
    <mergeCell ref="R1419:T1422"/>
    <mergeCell ref="R1427:T1429"/>
    <mergeCell ref="P1429:Q1429"/>
    <mergeCell ref="P1431:Q1431"/>
    <mergeCell ref="R1431:T1434"/>
    <mergeCell ref="W1433:W1434"/>
    <mergeCell ref="O1435:O1437"/>
    <mergeCell ref="R1439:T1441"/>
    <mergeCell ref="P1441:Q1441"/>
    <mergeCell ref="P1443:Q1443"/>
    <mergeCell ref="W1445:W1446"/>
    <mergeCell ref="E1447:E1450"/>
    <mergeCell ref="F1447:F1449"/>
    <mergeCell ref="W1449:W1450"/>
    <mergeCell ref="R1443:T1446"/>
    <mergeCell ref="R1451:T1453"/>
    <mergeCell ref="R1455:T1458"/>
    <mergeCell ref="W1457:W1458"/>
    <mergeCell ref="N1459:N1461"/>
    <mergeCell ref="O1459:O1461"/>
    <mergeCell ref="R1463:T1465"/>
    <mergeCell ref="P1465:Q1465"/>
    <mergeCell ref="P1467:Q1467"/>
    <mergeCell ref="R1467:T1470"/>
    <mergeCell ref="W1469:W1470"/>
    <mergeCell ref="O1471:O1473"/>
    <mergeCell ref="P1477:Q1477"/>
    <mergeCell ref="P1479:Q1479"/>
    <mergeCell ref="R1475:T1477"/>
    <mergeCell ref="R1479:T1482"/>
    <mergeCell ref="W1481:W1482"/>
    <mergeCell ref="F1483:F1485"/>
    <mergeCell ref="R1487:T1489"/>
    <mergeCell ref="R1491:T1494"/>
    <mergeCell ref="W1493:W1494"/>
    <mergeCell ref="R1551:T1554"/>
    <mergeCell ref="W1553:W1554"/>
    <mergeCell ref="F1555:F1557"/>
    <mergeCell ref="R1559:T1561"/>
    <mergeCell ref="W1565:W1566"/>
    <mergeCell ref="N1567:N1569"/>
    <mergeCell ref="O1567:O1569"/>
    <mergeCell ref="R1659:T1662"/>
    <mergeCell ref="W1661:W1662"/>
    <mergeCell ref="F1663:F1665"/>
    <mergeCell ref="R1667:T1669"/>
    <mergeCell ref="W1673:W1674"/>
    <mergeCell ref="N1675:N1677"/>
    <mergeCell ref="O1675:O1677"/>
    <mergeCell ref="R1671:T1674"/>
    <mergeCell ref="R1679:T1681"/>
    <mergeCell ref="P1681:Q1681"/>
    <mergeCell ref="P1683:Q1683"/>
    <mergeCell ref="R1683:T1686"/>
    <mergeCell ref="W1685:W1686"/>
    <mergeCell ref="O1687:O1689"/>
    <mergeCell ref="R1691:T1693"/>
    <mergeCell ref="P1693:Q1693"/>
    <mergeCell ref="P1695:Q1695"/>
    <mergeCell ref="R1695:T1698"/>
    <mergeCell ref="W1697:W1698"/>
    <mergeCell ref="D1699:F1702"/>
    <mergeCell ref="W1701:W1702"/>
    <mergeCell ref="R1703:T1705"/>
    <mergeCell ref="R1707:T1710"/>
    <mergeCell ref="D1711:E1713"/>
    <mergeCell ref="F1711:G1713"/>
    <mergeCell ref="R1711:T1712"/>
    <mergeCell ref="R1713:T1714"/>
    <mergeCell ref="R1715:T1716"/>
    <mergeCell ref="R1721:T1722"/>
    <mergeCell ref="R1723:T1724"/>
    <mergeCell ref="R1725:T1726"/>
    <mergeCell ref="R1727:T1728"/>
    <mergeCell ref="R1729:T1730"/>
    <mergeCell ref="R1731:T1732"/>
    <mergeCell ref="R1733:T1734"/>
    <mergeCell ref="P1726:Q1726"/>
    <mergeCell ref="P1727:Q1727"/>
    <mergeCell ref="F1729:G1731"/>
    <mergeCell ref="N1717:N1719"/>
    <mergeCell ref="O1717:O1719"/>
    <mergeCell ref="R1717:T1718"/>
    <mergeCell ref="R1719:T1720"/>
    <mergeCell ref="P1720:Q1720"/>
    <mergeCell ref="P1721:Q1721"/>
    <mergeCell ref="O1723:O1725"/>
    <mergeCell ref="R1563:T1566"/>
    <mergeCell ref="R1571:T1573"/>
    <mergeCell ref="P1573:Q1573"/>
    <mergeCell ref="P1575:Q1575"/>
    <mergeCell ref="R1575:T1578"/>
    <mergeCell ref="W1577:W1578"/>
    <mergeCell ref="O1579:O1581"/>
    <mergeCell ref="R1583:T1585"/>
    <mergeCell ref="P1585:Q1585"/>
    <mergeCell ref="P1587:Q1587"/>
    <mergeCell ref="R1587:T1590"/>
    <mergeCell ref="W1589:W1590"/>
    <mergeCell ref="F1591:F1593"/>
    <mergeCell ref="R1595:T1597"/>
    <mergeCell ref="R1599:T1602"/>
    <mergeCell ref="W1601:W1602"/>
    <mergeCell ref="N1603:N1605"/>
    <mergeCell ref="O1603:O1605"/>
    <mergeCell ref="R1607:T1609"/>
    <mergeCell ref="P1609:Q1609"/>
    <mergeCell ref="P1611:Q1611"/>
    <mergeCell ref="P1623:Q1623"/>
    <mergeCell ref="F1627:F1629"/>
    <mergeCell ref="R1611:T1614"/>
    <mergeCell ref="W1613:W1614"/>
    <mergeCell ref="O1615:O1617"/>
    <mergeCell ref="R1619:T1621"/>
    <mergeCell ref="P1621:Q1621"/>
    <mergeCell ref="R1623:T1626"/>
    <mergeCell ref="W1625:W1626"/>
    <mergeCell ref="R1631:T1633"/>
    <mergeCell ref="R1635:T1638"/>
    <mergeCell ref="W1637:W1638"/>
    <mergeCell ref="N1639:N1641"/>
    <mergeCell ref="O1639:O1641"/>
    <mergeCell ref="P1645:Q1645"/>
    <mergeCell ref="P1647:Q1647"/>
    <mergeCell ref="R1643:T1645"/>
    <mergeCell ref="R1647:T1650"/>
    <mergeCell ref="W1649:W1650"/>
    <mergeCell ref="O1651:O1653"/>
    <mergeCell ref="R1655:T1657"/>
    <mergeCell ref="P1657:Q1657"/>
    <mergeCell ref="P1659:Q1659"/>
    <mergeCell ref="N1063:N1065"/>
    <mergeCell ref="O1063:O1065"/>
    <mergeCell ref="R1067:T1069"/>
    <mergeCell ref="P1069:Q1069"/>
    <mergeCell ref="P1071:Q1071"/>
    <mergeCell ref="W1073:W1074"/>
    <mergeCell ref="O1075:O1077"/>
    <mergeCell ref="R1071:T1074"/>
    <mergeCell ref="R1079:T1081"/>
    <mergeCell ref="P1081:Q1081"/>
    <mergeCell ref="P1083:Q1083"/>
    <mergeCell ref="R1083:T1086"/>
    <mergeCell ref="W1085:W1086"/>
    <mergeCell ref="G1087:G1089"/>
    <mergeCell ref="R951:T954"/>
    <mergeCell ref="R959:T961"/>
    <mergeCell ref="P961:Q961"/>
    <mergeCell ref="P963:Q963"/>
    <mergeCell ref="R963:T966"/>
    <mergeCell ref="W965:W966"/>
    <mergeCell ref="O967:O969"/>
    <mergeCell ref="R971:T973"/>
    <mergeCell ref="P973:Q973"/>
    <mergeCell ref="P975:Q975"/>
    <mergeCell ref="R975:T978"/>
    <mergeCell ref="W977:W978"/>
    <mergeCell ref="J979:J981"/>
    <mergeCell ref="R983:T985"/>
    <mergeCell ref="R987:T990"/>
    <mergeCell ref="W989:W990"/>
    <mergeCell ref="N991:N993"/>
    <mergeCell ref="O991:O993"/>
    <mergeCell ref="R995:T997"/>
    <mergeCell ref="P997:Q997"/>
    <mergeCell ref="P999:Q999"/>
    <mergeCell ref="P1011:Q1011"/>
    <mergeCell ref="D1015:D1018"/>
    <mergeCell ref="E1015:E1018"/>
    <mergeCell ref="F1015:F1017"/>
    <mergeCell ref="G1015:G1017"/>
    <mergeCell ref="R999:T1002"/>
    <mergeCell ref="W1001:W1002"/>
    <mergeCell ref="O1003:O1005"/>
    <mergeCell ref="R1007:T1009"/>
    <mergeCell ref="P1009:Q1009"/>
    <mergeCell ref="W1013:W1014"/>
    <mergeCell ref="W1017:W1018"/>
    <mergeCell ref="R1011:T1014"/>
    <mergeCell ref="R1019:T1021"/>
    <mergeCell ref="R1023:T1026"/>
    <mergeCell ref="W1025:W1026"/>
    <mergeCell ref="N1027:N1029"/>
    <mergeCell ref="O1027:O1029"/>
    <mergeCell ref="R1031:T1033"/>
    <mergeCell ref="R1151:T1153"/>
    <mergeCell ref="P1153:Q1153"/>
    <mergeCell ref="P1155:Q1155"/>
    <mergeCell ref="R1155:T1158"/>
    <mergeCell ref="W1157:W1158"/>
    <mergeCell ref="G1159:G1161"/>
    <mergeCell ref="R1163:T1165"/>
    <mergeCell ref="N1243:N1245"/>
    <mergeCell ref="O1243:O1245"/>
    <mergeCell ref="R1247:T1249"/>
    <mergeCell ref="P1249:Q1249"/>
    <mergeCell ref="P1251:Q1251"/>
    <mergeCell ref="W1253:W1254"/>
    <mergeCell ref="O1255:O1257"/>
    <mergeCell ref="R1251:T1254"/>
    <mergeCell ref="R1259:T1261"/>
    <mergeCell ref="P1261:Q1261"/>
    <mergeCell ref="P1263:Q1263"/>
    <mergeCell ref="R1263:T1266"/>
    <mergeCell ref="W1265:W1266"/>
    <mergeCell ref="J1267:J1269"/>
    <mergeCell ref="R1271:T1273"/>
    <mergeCell ref="R1275:T1278"/>
    <mergeCell ref="W1277:W1278"/>
    <mergeCell ref="N1279:N1281"/>
    <mergeCell ref="O1279:O1281"/>
    <mergeCell ref="P1285:Q1285"/>
    <mergeCell ref="P1287:Q1287"/>
    <mergeCell ref="R1283:T1285"/>
    <mergeCell ref="R1287:T1290"/>
    <mergeCell ref="W1289:W1290"/>
    <mergeCell ref="O1291:O1293"/>
    <mergeCell ref="R1295:T1297"/>
    <mergeCell ref="P1297:Q1297"/>
    <mergeCell ref="P1299:Q1299"/>
    <mergeCell ref="R1167:T1170"/>
    <mergeCell ref="W1169:W1170"/>
    <mergeCell ref="N1171:N1173"/>
    <mergeCell ref="O1171:O1173"/>
    <mergeCell ref="R1175:T1177"/>
    <mergeCell ref="P1177:Q1177"/>
    <mergeCell ref="P1179:Q1179"/>
    <mergeCell ref="P1191:Q1191"/>
    <mergeCell ref="J1195:J1197"/>
    <mergeCell ref="R1179:T1182"/>
    <mergeCell ref="W1181:W1182"/>
    <mergeCell ref="O1183:O1185"/>
    <mergeCell ref="R1187:T1189"/>
    <mergeCell ref="P1189:Q1189"/>
    <mergeCell ref="R1191:T1194"/>
    <mergeCell ref="W1193:W1194"/>
    <mergeCell ref="R1199:T1201"/>
    <mergeCell ref="R1203:T1206"/>
    <mergeCell ref="W1205:W1206"/>
    <mergeCell ref="N1207:N1209"/>
    <mergeCell ref="O1207:O1209"/>
    <mergeCell ref="P1213:Q1213"/>
    <mergeCell ref="P1215:Q1215"/>
    <mergeCell ref="R1211:T1213"/>
    <mergeCell ref="R1215:T1218"/>
    <mergeCell ref="W1217:W1218"/>
    <mergeCell ref="O1219:O1221"/>
    <mergeCell ref="R1223:T1225"/>
    <mergeCell ref="P1225:Q1225"/>
    <mergeCell ref="P1227:Q1227"/>
    <mergeCell ref="R1227:T1230"/>
    <mergeCell ref="W1229:W1230"/>
    <mergeCell ref="F1231:F1232"/>
    <mergeCell ref="G1231:G1233"/>
    <mergeCell ref="R1235:T1237"/>
    <mergeCell ref="R1239:T1242"/>
    <mergeCell ref="W1241:W1242"/>
    <mergeCell ref="R1299:T1302"/>
    <mergeCell ref="W1301:W1302"/>
    <mergeCell ref="G1303:G1305"/>
    <mergeCell ref="R1307:T1309"/>
    <mergeCell ref="W1313:W1314"/>
    <mergeCell ref="N1315:N1317"/>
    <mergeCell ref="O1315:O1317"/>
    <mergeCell ref="R1311:T1314"/>
    <mergeCell ref="R1319:T1321"/>
    <mergeCell ref="P1321:Q1321"/>
    <mergeCell ref="P1323:Q1323"/>
    <mergeCell ref="R1323:T1326"/>
    <mergeCell ref="W1325:W1326"/>
    <mergeCell ref="O1327:O1329"/>
    <mergeCell ref="R1331:T1333"/>
    <mergeCell ref="P1333:Q1333"/>
    <mergeCell ref="P1335:Q1335"/>
    <mergeCell ref="R1335:T1338"/>
    <mergeCell ref="W1337:W1338"/>
    <mergeCell ref="J1339:J1341"/>
    <mergeCell ref="R1343:T1345"/>
    <mergeCell ref="R1347:T1350"/>
    <mergeCell ref="W1349:W1350"/>
    <mergeCell ref="N1351:N1353"/>
    <mergeCell ref="O1351:O1353"/>
    <mergeCell ref="R1355:T1357"/>
    <mergeCell ref="P1357:Q1357"/>
    <mergeCell ref="P1359:Q1359"/>
    <mergeCell ref="P1371:Q1371"/>
    <mergeCell ref="G1375:G1377"/>
    <mergeCell ref="R1359:T1362"/>
    <mergeCell ref="W1361:W1362"/>
    <mergeCell ref="O1363:O1365"/>
    <mergeCell ref="R1367:T1369"/>
    <mergeCell ref="P1369:Q1369"/>
    <mergeCell ref="R1371:T1374"/>
    <mergeCell ref="W1373:W1374"/>
    <mergeCell ref="R1379:T1381"/>
    <mergeCell ref="R1383:T1386"/>
    <mergeCell ref="W1385:W1386"/>
    <mergeCell ref="N1387:N1389"/>
    <mergeCell ref="O1387:O1389"/>
    <mergeCell ref="P1393:Q1393"/>
    <mergeCell ref="P1395:Q1395"/>
    <mergeCell ref="R1391:T1393"/>
    <mergeCell ref="R1395:T1398"/>
    <mergeCell ref="W1397:W1398"/>
    <mergeCell ref="O1399:O1401"/>
    <mergeCell ref="R1403:T1405"/>
    <mergeCell ref="P1405:Q1405"/>
    <mergeCell ref="P1407:Q1407"/>
    <mergeCell ref="R1523:T1525"/>
    <mergeCell ref="R1527:T1530"/>
    <mergeCell ref="W1529:W1530"/>
    <mergeCell ref="N1531:N1533"/>
    <mergeCell ref="O1531:O1533"/>
    <mergeCell ref="P1537:Q1537"/>
    <mergeCell ref="P1539:Q1539"/>
    <mergeCell ref="R1535:T1537"/>
    <mergeCell ref="R1539:T1542"/>
    <mergeCell ref="W1541:W1542"/>
    <mergeCell ref="O1543:O1545"/>
    <mergeCell ref="R1547:T1549"/>
    <mergeCell ref="P1549:Q1549"/>
    <mergeCell ref="P1551:Q1551"/>
  </mergeCells>
  <printOptions horizontalCentered="1"/>
  <pageMargins bottom="0.3937007874015748" footer="0.0" header="0.0" left="0.3937007874015748" right="0.3937007874015748" top="0.6299212598425197"/>
  <pageSetup fitToHeight="0" paperSize="9" orientation="portrait"/>
  <headerFooter>
    <oddHeader>&amp;R児童発達支援</oddHeader>
    <oddFooter>&amp;C&amp;P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" width="4.0"/>
    <col customWidth="1" min="2" max="2" width="6.63"/>
    <col customWidth="1" min="3" max="3" width="27.25"/>
    <col customWidth="1" min="4" max="45" width="2.13"/>
    <col customWidth="1" min="46" max="47" width="7.5"/>
    <col customWidth="1" min="48" max="48" width="2.5"/>
    <col customWidth="1" min="49" max="55" width="7.88"/>
  </cols>
  <sheetData>
    <row r="1" ht="16.5" customHeight="1">
      <c r="A1" s="479"/>
      <c r="B1" s="14"/>
      <c r="C1" s="8"/>
      <c r="D1" s="14"/>
      <c r="E1" s="14"/>
      <c r="F1" s="14"/>
      <c r="G1" s="14"/>
      <c r="H1" s="14"/>
      <c r="I1" s="14"/>
      <c r="J1" s="14"/>
      <c r="K1" s="14"/>
      <c r="L1" s="14"/>
      <c r="M1" s="14"/>
      <c r="N1" s="8"/>
      <c r="O1" s="8"/>
      <c r="P1" s="8"/>
      <c r="Q1" s="8"/>
      <c r="R1" s="14"/>
      <c r="S1" s="14"/>
      <c r="T1" s="14"/>
      <c r="U1" s="14"/>
      <c r="V1" s="99"/>
      <c r="W1" s="99"/>
      <c r="X1" s="14"/>
      <c r="Y1" s="14"/>
      <c r="Z1" s="14"/>
      <c r="AA1" s="99"/>
      <c r="AB1" s="515"/>
      <c r="AC1" s="515"/>
      <c r="AD1" s="515"/>
      <c r="AE1" s="515"/>
      <c r="AF1" s="515"/>
      <c r="AG1" s="515"/>
      <c r="AH1" s="515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551"/>
      <c r="AV1" s="14"/>
      <c r="AW1" s="14"/>
      <c r="AX1" s="14"/>
      <c r="AY1" s="14"/>
      <c r="AZ1" s="14"/>
      <c r="BA1" s="14"/>
      <c r="BB1" s="14"/>
      <c r="BC1" s="14"/>
    </row>
    <row r="2" ht="16.5" customHeight="1">
      <c r="A2" s="479"/>
      <c r="B2" s="14"/>
      <c r="C2" s="8"/>
      <c r="D2" s="14"/>
      <c r="E2" s="14"/>
      <c r="F2" s="14"/>
      <c r="G2" s="14"/>
      <c r="H2" s="14"/>
      <c r="I2" s="14"/>
      <c r="J2" s="14"/>
      <c r="K2" s="14"/>
      <c r="L2" s="14"/>
      <c r="M2" s="14"/>
      <c r="N2" s="8"/>
      <c r="O2" s="8"/>
      <c r="P2" s="8"/>
      <c r="Q2" s="8"/>
      <c r="R2" s="14"/>
      <c r="S2" s="14"/>
      <c r="T2" s="14"/>
      <c r="U2" s="14"/>
      <c r="V2" s="99"/>
      <c r="W2" s="99"/>
      <c r="X2" s="14"/>
      <c r="Y2" s="14"/>
      <c r="Z2" s="14"/>
      <c r="AA2" s="99"/>
      <c r="AB2" s="515"/>
      <c r="AC2" s="515"/>
      <c r="AD2" s="515"/>
      <c r="AE2" s="515"/>
      <c r="AF2" s="515"/>
      <c r="AG2" s="515"/>
      <c r="AH2" s="515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551"/>
      <c r="AV2" s="14"/>
      <c r="AW2" s="14"/>
      <c r="AX2" s="14"/>
      <c r="AY2" s="14"/>
      <c r="AZ2" s="14"/>
      <c r="BA2" s="14"/>
      <c r="BB2" s="14"/>
      <c r="BC2" s="14"/>
    </row>
    <row r="3" ht="16.5" customHeight="1">
      <c r="A3" s="479"/>
      <c r="B3" s="14"/>
      <c r="C3" s="8"/>
      <c r="D3" s="14"/>
      <c r="E3" s="14"/>
      <c r="F3" s="14"/>
      <c r="G3" s="14"/>
      <c r="H3" s="14"/>
      <c r="I3" s="14"/>
      <c r="J3" s="14"/>
      <c r="K3" s="14"/>
      <c r="L3" s="14"/>
      <c r="M3" s="14"/>
      <c r="N3" s="8"/>
      <c r="O3" s="8"/>
      <c r="P3" s="8"/>
      <c r="Q3" s="8"/>
      <c r="R3" s="14"/>
      <c r="S3" s="14"/>
      <c r="T3" s="14"/>
      <c r="U3" s="14"/>
      <c r="V3" s="99"/>
      <c r="W3" s="99"/>
      <c r="X3" s="14"/>
      <c r="Y3" s="14"/>
      <c r="Z3" s="14"/>
      <c r="AA3" s="99"/>
      <c r="AB3" s="480"/>
      <c r="AC3" s="14"/>
      <c r="AD3" s="14"/>
      <c r="AE3" s="83"/>
      <c r="AF3" s="516"/>
      <c r="AG3" s="516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551"/>
      <c r="AV3" s="14"/>
      <c r="AW3" s="14"/>
      <c r="AX3" s="14"/>
      <c r="AY3" s="14"/>
      <c r="AZ3" s="14"/>
      <c r="BA3" s="14"/>
      <c r="BB3" s="14"/>
      <c r="BC3" s="14"/>
    </row>
    <row r="4" ht="16.5" customHeight="1">
      <c r="A4" s="479"/>
      <c r="B4" s="479"/>
      <c r="C4" s="8"/>
      <c r="D4" s="14"/>
      <c r="E4" s="14"/>
      <c r="F4" s="14"/>
      <c r="G4" s="14"/>
      <c r="H4" s="14"/>
      <c r="I4" s="14"/>
      <c r="J4" s="14"/>
      <c r="K4" s="14"/>
      <c r="L4" s="14"/>
      <c r="M4" s="14"/>
      <c r="N4" s="8"/>
      <c r="O4" s="8"/>
      <c r="P4" s="22"/>
      <c r="Q4" s="22"/>
      <c r="R4" s="21"/>
      <c r="S4" s="21"/>
      <c r="T4" s="21"/>
      <c r="U4" s="21"/>
      <c r="V4" s="24"/>
      <c r="W4" s="24"/>
      <c r="X4" s="21"/>
      <c r="Y4" s="21"/>
      <c r="Z4" s="21"/>
      <c r="AA4" s="24"/>
      <c r="AB4" s="25"/>
      <c r="AC4" s="25"/>
      <c r="AD4" s="25"/>
      <c r="AE4" s="25"/>
      <c r="AF4" s="21"/>
      <c r="AG4" s="21"/>
      <c r="AH4" s="22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14"/>
      <c r="AT4" s="14"/>
      <c r="AU4" s="551"/>
      <c r="AV4" s="14"/>
      <c r="AW4" s="14"/>
      <c r="AX4" s="14"/>
      <c r="AY4" s="14"/>
      <c r="AZ4" s="14"/>
      <c r="BA4" s="14"/>
      <c r="BB4" s="14"/>
      <c r="BC4" s="14"/>
    </row>
    <row r="5" ht="16.5" customHeight="1">
      <c r="A5" s="489" t="s">
        <v>0</v>
      </c>
      <c r="B5" s="490"/>
      <c r="C5" s="4" t="s">
        <v>6</v>
      </c>
      <c r="D5" s="5"/>
      <c r="E5" s="6"/>
      <c r="F5" s="6"/>
      <c r="G5" s="6"/>
      <c r="H5" s="6"/>
      <c r="I5" s="6"/>
      <c r="J5" s="6"/>
      <c r="K5" s="6"/>
      <c r="L5" s="6"/>
      <c r="M5" s="6"/>
      <c r="N5" s="7"/>
      <c r="O5" s="7"/>
      <c r="P5" s="7"/>
      <c r="Q5" s="7"/>
      <c r="R5" s="6"/>
      <c r="S5" s="6"/>
      <c r="T5" s="6"/>
      <c r="U5" s="517"/>
      <c r="V5" s="9"/>
      <c r="W5" s="9"/>
      <c r="X5" s="6"/>
      <c r="Y5" s="6"/>
      <c r="Z5" s="6"/>
      <c r="AA5" s="23" t="s">
        <v>7</v>
      </c>
      <c r="AB5" s="9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12" t="s">
        <v>1</v>
      </c>
      <c r="AU5" s="12" t="s">
        <v>2</v>
      </c>
      <c r="AV5" s="14"/>
      <c r="AW5" s="14"/>
      <c r="AX5" s="14"/>
      <c r="AY5" s="14"/>
      <c r="AZ5" s="14"/>
      <c r="BA5" s="14"/>
      <c r="BB5" s="14"/>
      <c r="BC5" s="14"/>
    </row>
    <row r="6" ht="16.5" customHeight="1">
      <c r="A6" s="17" t="s">
        <v>3</v>
      </c>
      <c r="B6" s="18" t="s">
        <v>4</v>
      </c>
      <c r="C6" s="109"/>
      <c r="D6" s="20"/>
      <c r="E6" s="21"/>
      <c r="F6" s="21"/>
      <c r="G6" s="21"/>
      <c r="H6" s="21"/>
      <c r="I6" s="21"/>
      <c r="J6" s="21"/>
      <c r="K6" s="21"/>
      <c r="L6" s="21"/>
      <c r="M6" s="21"/>
      <c r="N6" s="22"/>
      <c r="O6" s="22"/>
      <c r="P6" s="22"/>
      <c r="Q6" s="22"/>
      <c r="R6" s="21"/>
      <c r="S6" s="21"/>
      <c r="T6" s="21"/>
      <c r="U6" s="21"/>
      <c r="V6" s="24"/>
      <c r="W6" s="24"/>
      <c r="X6" s="21"/>
      <c r="Y6" s="21"/>
      <c r="Z6" s="21"/>
      <c r="AA6" s="24"/>
      <c r="AB6" s="24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7" t="s">
        <v>8</v>
      </c>
      <c r="AU6" s="27" t="s">
        <v>9</v>
      </c>
      <c r="AV6" s="14"/>
      <c r="AW6" s="14"/>
      <c r="AX6" s="14"/>
      <c r="AY6" s="14"/>
      <c r="AZ6" s="14"/>
      <c r="BA6" s="14"/>
      <c r="BB6" s="14"/>
      <c r="BC6" s="14"/>
    </row>
    <row r="7" ht="16.5" customHeight="1">
      <c r="A7" s="29">
        <v>61.0</v>
      </c>
      <c r="B7" s="29">
        <v>5500.0</v>
      </c>
      <c r="C7" s="518" t="s">
        <v>9709</v>
      </c>
      <c r="D7" s="82" t="s">
        <v>9710</v>
      </c>
      <c r="E7" s="487"/>
      <c r="F7" s="487"/>
      <c r="G7" s="487"/>
      <c r="H7" s="487"/>
      <c r="I7" s="485"/>
      <c r="J7" s="102" t="s">
        <v>7944</v>
      </c>
      <c r="K7" s="487"/>
      <c r="L7" s="487"/>
      <c r="M7" s="485"/>
      <c r="N7" s="173" t="s">
        <v>8458</v>
      </c>
      <c r="T7" s="486"/>
      <c r="U7" s="207" t="s">
        <v>8459</v>
      </c>
      <c r="V7" s="243"/>
      <c r="W7" s="243"/>
      <c r="X7" s="240"/>
      <c r="Y7" s="240"/>
      <c r="Z7" s="240"/>
      <c r="AA7" s="243"/>
      <c r="AB7" s="243"/>
      <c r="AC7" s="240"/>
      <c r="AD7" s="240"/>
      <c r="AE7" s="240"/>
      <c r="AF7" s="240"/>
      <c r="AG7" s="240"/>
      <c r="AH7" s="240"/>
      <c r="AI7" s="240"/>
      <c r="AJ7" s="240"/>
      <c r="AK7" s="240"/>
      <c r="AL7" s="240"/>
      <c r="AM7" s="240"/>
      <c r="AN7" s="268">
        <v>603.0</v>
      </c>
      <c r="AO7" s="209"/>
      <c r="AP7" s="210" t="s">
        <v>40</v>
      </c>
      <c r="AQ7" s="210"/>
      <c r="AR7" s="240"/>
      <c r="AS7" s="43"/>
      <c r="AT7" s="492">
        <f t="shared" ref="AT7:AT203" si="1">AN7</f>
        <v>603</v>
      </c>
      <c r="AU7" s="244" t="s">
        <v>18</v>
      </c>
      <c r="AV7" s="14"/>
      <c r="AW7" s="14"/>
      <c r="AX7" s="14"/>
      <c r="AY7" s="14"/>
      <c r="AZ7" s="14"/>
      <c r="BA7" s="14"/>
      <c r="BB7" s="14"/>
      <c r="BC7" s="14"/>
    </row>
    <row r="8" ht="16.5" customHeight="1">
      <c r="A8" s="29">
        <v>61.0</v>
      </c>
      <c r="B8" s="29">
        <v>5501.0</v>
      </c>
      <c r="C8" s="518" t="s">
        <v>9711</v>
      </c>
      <c r="D8" s="482"/>
      <c r="I8" s="486"/>
      <c r="J8" s="482"/>
      <c r="M8" s="486"/>
      <c r="N8" s="482"/>
      <c r="T8" s="486"/>
      <c r="U8" s="207" t="s">
        <v>8532</v>
      </c>
      <c r="V8" s="243"/>
      <c r="W8" s="243"/>
      <c r="X8" s="240"/>
      <c r="Y8" s="240"/>
      <c r="Z8" s="240"/>
      <c r="AA8" s="243"/>
      <c r="AB8" s="243"/>
      <c r="AC8" s="240"/>
      <c r="AD8" s="240"/>
      <c r="AE8" s="240"/>
      <c r="AF8" s="240"/>
      <c r="AG8" s="240"/>
      <c r="AH8" s="240"/>
      <c r="AI8" s="240"/>
      <c r="AJ8" s="240"/>
      <c r="AK8" s="240"/>
      <c r="AL8" s="240"/>
      <c r="AM8" s="240"/>
      <c r="AN8" s="268">
        <v>531.0</v>
      </c>
      <c r="AO8" s="209"/>
      <c r="AP8" s="210" t="s">
        <v>40</v>
      </c>
      <c r="AQ8" s="210"/>
      <c r="AR8" s="240"/>
      <c r="AS8" s="43"/>
      <c r="AT8" s="492">
        <f t="shared" si="1"/>
        <v>531</v>
      </c>
      <c r="AU8" s="552"/>
      <c r="AV8" s="14"/>
      <c r="AW8" s="14"/>
      <c r="AX8" s="14"/>
      <c r="AY8" s="14"/>
      <c r="AZ8" s="14"/>
      <c r="BA8" s="14"/>
      <c r="BB8" s="14"/>
      <c r="BC8" s="14"/>
    </row>
    <row r="9" ht="16.5" customHeight="1">
      <c r="A9" s="29">
        <v>61.0</v>
      </c>
      <c r="B9" s="29">
        <v>5502.0</v>
      </c>
      <c r="C9" s="518" t="s">
        <v>9712</v>
      </c>
      <c r="D9" s="156"/>
      <c r="E9" s="527"/>
      <c r="F9" s="527"/>
      <c r="G9" s="527"/>
      <c r="H9" s="527"/>
      <c r="I9" s="532"/>
      <c r="J9" s="482"/>
      <c r="M9" s="486"/>
      <c r="N9" s="156"/>
      <c r="O9" s="527"/>
      <c r="P9" s="527"/>
      <c r="Q9" s="527"/>
      <c r="R9" s="14"/>
      <c r="S9" s="14"/>
      <c r="T9" s="144"/>
      <c r="U9" s="207" t="s">
        <v>8605</v>
      </c>
      <c r="V9" s="243"/>
      <c r="W9" s="243"/>
      <c r="X9" s="240"/>
      <c r="Y9" s="240"/>
      <c r="Z9" s="240"/>
      <c r="AA9" s="243"/>
      <c r="AB9" s="243"/>
      <c r="AC9" s="240"/>
      <c r="AD9" s="240"/>
      <c r="AE9" s="240"/>
      <c r="AF9" s="240"/>
      <c r="AG9" s="240"/>
      <c r="AH9" s="240"/>
      <c r="AI9" s="240"/>
      <c r="AJ9" s="240"/>
      <c r="AK9" s="240"/>
      <c r="AL9" s="240"/>
      <c r="AM9" s="240"/>
      <c r="AN9" s="268">
        <v>488.0</v>
      </c>
      <c r="AO9" s="209"/>
      <c r="AP9" s="210" t="s">
        <v>40</v>
      </c>
      <c r="AQ9" s="210"/>
      <c r="AR9" s="240"/>
      <c r="AS9" s="43"/>
      <c r="AT9" s="492">
        <f t="shared" si="1"/>
        <v>488</v>
      </c>
      <c r="AU9" s="552"/>
      <c r="AV9" s="14"/>
      <c r="AW9" s="14"/>
      <c r="AX9" s="14"/>
      <c r="AY9" s="14"/>
      <c r="AZ9" s="14"/>
      <c r="BA9" s="14"/>
      <c r="BB9" s="14"/>
      <c r="BC9" s="14"/>
    </row>
    <row r="10" ht="16.5" customHeight="1">
      <c r="A10" s="29">
        <v>61.0</v>
      </c>
      <c r="B10" s="29">
        <v>5503.0</v>
      </c>
      <c r="C10" s="518" t="s">
        <v>9713</v>
      </c>
      <c r="D10" s="155"/>
      <c r="E10" s="542"/>
      <c r="F10" s="542"/>
      <c r="G10" s="542"/>
      <c r="H10" s="542"/>
      <c r="I10" s="545"/>
      <c r="J10" s="227"/>
      <c r="K10" s="22"/>
      <c r="L10" s="22"/>
      <c r="M10" s="109"/>
      <c r="N10" s="227"/>
      <c r="O10" s="22"/>
      <c r="P10" s="22"/>
      <c r="Q10" s="22"/>
      <c r="R10" s="21"/>
      <c r="S10" s="21"/>
      <c r="T10" s="200"/>
      <c r="U10" s="207" t="s">
        <v>8678</v>
      </c>
      <c r="V10" s="243"/>
      <c r="W10" s="243"/>
      <c r="X10" s="240"/>
      <c r="Y10" s="240"/>
      <c r="Z10" s="240"/>
      <c r="AA10" s="243"/>
      <c r="AB10" s="243"/>
      <c r="AC10" s="240"/>
      <c r="AD10" s="240"/>
      <c r="AE10" s="240"/>
      <c r="AF10" s="240"/>
      <c r="AG10" s="240"/>
      <c r="AH10" s="240"/>
      <c r="AI10" s="240"/>
      <c r="AJ10" s="240"/>
      <c r="AK10" s="240"/>
      <c r="AL10" s="240"/>
      <c r="AM10" s="240"/>
      <c r="AN10" s="268">
        <v>445.0</v>
      </c>
      <c r="AO10" s="209"/>
      <c r="AP10" s="210" t="s">
        <v>40</v>
      </c>
      <c r="AQ10" s="210"/>
      <c r="AR10" s="240"/>
      <c r="AS10" s="43"/>
      <c r="AT10" s="492">
        <f t="shared" si="1"/>
        <v>445</v>
      </c>
      <c r="AU10" s="552"/>
      <c r="AV10" s="14"/>
      <c r="AW10" s="14"/>
      <c r="AX10" s="14"/>
      <c r="AY10" s="14"/>
      <c r="AZ10" s="14"/>
      <c r="BA10" s="14"/>
      <c r="BB10" s="14"/>
      <c r="BC10" s="14"/>
    </row>
    <row r="11" ht="16.5" customHeight="1">
      <c r="A11" s="29">
        <v>61.0</v>
      </c>
      <c r="B11" s="29">
        <v>4000.0</v>
      </c>
      <c r="C11" s="518" t="s">
        <v>9714</v>
      </c>
      <c r="D11" s="102" t="s">
        <v>1158</v>
      </c>
      <c r="E11" s="487"/>
      <c r="F11" s="487"/>
      <c r="G11" s="487"/>
      <c r="H11" s="487"/>
      <c r="I11" s="485"/>
      <c r="J11" s="102" t="s">
        <v>1159</v>
      </c>
      <c r="K11" s="487"/>
      <c r="L11" s="487"/>
      <c r="M11" s="485"/>
      <c r="N11" s="102" t="s">
        <v>7944</v>
      </c>
      <c r="O11" s="487"/>
      <c r="P11" s="487"/>
      <c r="Q11" s="485"/>
      <c r="R11" s="102" t="s">
        <v>7945</v>
      </c>
      <c r="S11" s="487"/>
      <c r="T11" s="487"/>
      <c r="U11" s="487"/>
      <c r="V11" s="487"/>
      <c r="W11" s="487"/>
      <c r="X11" s="485"/>
      <c r="Y11" s="207" t="s">
        <v>7946</v>
      </c>
      <c r="Z11" s="243"/>
      <c r="AA11" s="243"/>
      <c r="AB11" s="240"/>
      <c r="AC11" s="240"/>
      <c r="AD11" s="240"/>
      <c r="AE11" s="243"/>
      <c r="AF11" s="243"/>
      <c r="AG11" s="240"/>
      <c r="AH11" s="240"/>
      <c r="AI11" s="240"/>
      <c r="AJ11" s="240"/>
      <c r="AK11" s="240"/>
      <c r="AL11" s="240"/>
      <c r="AM11" s="240"/>
      <c r="AN11" s="268">
        <v>70.0</v>
      </c>
      <c r="AO11" s="209"/>
      <c r="AP11" s="210" t="s">
        <v>40</v>
      </c>
      <c r="AQ11" s="210"/>
      <c r="AR11" s="240"/>
      <c r="AS11" s="43"/>
      <c r="AT11" s="492">
        <f t="shared" si="1"/>
        <v>70</v>
      </c>
      <c r="AU11" s="244" t="s">
        <v>18</v>
      </c>
      <c r="AV11" s="14"/>
      <c r="AW11" s="14"/>
      <c r="AX11" s="14"/>
      <c r="AY11" s="14"/>
      <c r="AZ11" s="14"/>
      <c r="BA11" s="14"/>
      <c r="BB11" s="14"/>
      <c r="BC11" s="14"/>
    </row>
    <row r="12" ht="16.5" customHeight="1">
      <c r="A12" s="29">
        <v>61.0</v>
      </c>
      <c r="B12" s="29">
        <v>4001.0</v>
      </c>
      <c r="C12" s="518" t="s">
        <v>9715</v>
      </c>
      <c r="D12" s="482"/>
      <c r="I12" s="486"/>
      <c r="J12" s="482"/>
      <c r="M12" s="486"/>
      <c r="N12" s="482"/>
      <c r="Q12" s="486"/>
      <c r="R12" s="482"/>
      <c r="X12" s="486"/>
      <c r="Y12" s="207" t="s">
        <v>8020</v>
      </c>
      <c r="Z12" s="243"/>
      <c r="AA12" s="243"/>
      <c r="AB12" s="240"/>
      <c r="AC12" s="240"/>
      <c r="AD12" s="240"/>
      <c r="AE12" s="243"/>
      <c r="AF12" s="243"/>
      <c r="AG12" s="240"/>
      <c r="AH12" s="240"/>
      <c r="AI12" s="240"/>
      <c r="AJ12" s="240"/>
      <c r="AK12" s="240"/>
      <c r="AL12" s="240"/>
      <c r="AM12" s="240"/>
      <c r="AN12" s="268">
        <v>60.0</v>
      </c>
      <c r="AO12" s="209"/>
      <c r="AP12" s="210" t="s">
        <v>40</v>
      </c>
      <c r="AQ12" s="240"/>
      <c r="AR12" s="240"/>
      <c r="AS12" s="240"/>
      <c r="AT12" s="492">
        <f t="shared" si="1"/>
        <v>60</v>
      </c>
      <c r="AU12" s="552"/>
      <c r="AV12" s="14"/>
      <c r="AW12" s="14"/>
      <c r="AX12" s="14"/>
      <c r="AY12" s="14"/>
      <c r="AZ12" s="14"/>
      <c r="BA12" s="14"/>
      <c r="BB12" s="14"/>
      <c r="BC12" s="14"/>
    </row>
    <row r="13" ht="16.5" customHeight="1">
      <c r="A13" s="29">
        <v>61.0</v>
      </c>
      <c r="B13" s="29">
        <v>4002.0</v>
      </c>
      <c r="C13" s="518" t="s">
        <v>9716</v>
      </c>
      <c r="D13" s="156"/>
      <c r="E13" s="527"/>
      <c r="F13" s="527"/>
      <c r="G13" s="527"/>
      <c r="H13" s="527"/>
      <c r="I13" s="532"/>
      <c r="J13" s="482"/>
      <c r="M13" s="486"/>
      <c r="N13" s="482"/>
      <c r="Q13" s="486"/>
      <c r="R13" s="482"/>
      <c r="X13" s="486"/>
      <c r="Y13" s="207" t="s">
        <v>8093</v>
      </c>
      <c r="Z13" s="243"/>
      <c r="AA13" s="243"/>
      <c r="AB13" s="240"/>
      <c r="AC13" s="240"/>
      <c r="AD13" s="240"/>
      <c r="AE13" s="243"/>
      <c r="AF13" s="243"/>
      <c r="AG13" s="240"/>
      <c r="AH13" s="240"/>
      <c r="AI13" s="240"/>
      <c r="AJ13" s="240"/>
      <c r="AK13" s="240"/>
      <c r="AL13" s="240"/>
      <c r="AM13" s="240"/>
      <c r="AN13" s="268">
        <v>46.0</v>
      </c>
      <c r="AO13" s="209"/>
      <c r="AP13" s="210" t="s">
        <v>40</v>
      </c>
      <c r="AQ13" s="240"/>
      <c r="AR13" s="240"/>
      <c r="AS13" s="240"/>
      <c r="AT13" s="492">
        <f t="shared" si="1"/>
        <v>46</v>
      </c>
      <c r="AU13" s="552"/>
      <c r="AV13" s="14"/>
      <c r="AW13" s="14"/>
      <c r="AX13" s="14"/>
      <c r="AY13" s="14"/>
      <c r="AZ13" s="14"/>
      <c r="BA13" s="14"/>
      <c r="BB13" s="14"/>
      <c r="BC13" s="14"/>
    </row>
    <row r="14" ht="16.5" customHeight="1">
      <c r="A14" s="29">
        <v>61.0</v>
      </c>
      <c r="B14" s="29">
        <v>4003.0</v>
      </c>
      <c r="C14" s="518" t="s">
        <v>9717</v>
      </c>
      <c r="D14" s="156"/>
      <c r="E14" s="527"/>
      <c r="F14" s="527"/>
      <c r="G14" s="527"/>
      <c r="H14" s="527"/>
      <c r="I14" s="532"/>
      <c r="J14" s="527"/>
      <c r="K14" s="527"/>
      <c r="L14" s="527"/>
      <c r="M14" s="527"/>
      <c r="N14" s="52"/>
      <c r="O14" s="8"/>
      <c r="P14" s="8"/>
      <c r="Q14" s="54"/>
      <c r="R14" s="52"/>
      <c r="S14" s="8"/>
      <c r="T14" s="8"/>
      <c r="U14" s="8"/>
      <c r="V14" s="14"/>
      <c r="W14" s="14"/>
      <c r="X14" s="144"/>
      <c r="Y14" s="207" t="s">
        <v>8166</v>
      </c>
      <c r="Z14" s="243"/>
      <c r="AA14" s="243"/>
      <c r="AB14" s="240"/>
      <c r="AC14" s="240"/>
      <c r="AD14" s="240"/>
      <c r="AE14" s="243"/>
      <c r="AF14" s="243"/>
      <c r="AG14" s="240"/>
      <c r="AH14" s="240"/>
      <c r="AI14" s="240"/>
      <c r="AJ14" s="240"/>
      <c r="AK14" s="240"/>
      <c r="AL14" s="240"/>
      <c r="AM14" s="240"/>
      <c r="AN14" s="268">
        <v>38.0</v>
      </c>
      <c r="AO14" s="209"/>
      <c r="AP14" s="210" t="s">
        <v>40</v>
      </c>
      <c r="AQ14" s="240"/>
      <c r="AR14" s="240"/>
      <c r="AS14" s="240"/>
      <c r="AT14" s="492">
        <f t="shared" si="1"/>
        <v>38</v>
      </c>
      <c r="AU14" s="552"/>
      <c r="AV14" s="14"/>
      <c r="AW14" s="14"/>
      <c r="AX14" s="14"/>
      <c r="AY14" s="14"/>
      <c r="AZ14" s="14"/>
      <c r="BA14" s="14"/>
      <c r="BB14" s="14"/>
      <c r="BC14" s="14"/>
    </row>
    <row r="15" ht="16.5" customHeight="1">
      <c r="A15" s="29">
        <v>61.0</v>
      </c>
      <c r="B15" s="29">
        <v>4004.0</v>
      </c>
      <c r="C15" s="518" t="s">
        <v>9718</v>
      </c>
      <c r="D15" s="127"/>
      <c r="E15" s="14"/>
      <c r="F15" s="14"/>
      <c r="G15" s="14"/>
      <c r="H15" s="14"/>
      <c r="I15" s="144"/>
      <c r="J15" s="14"/>
      <c r="K15" s="14"/>
      <c r="L15" s="14"/>
      <c r="M15" s="14"/>
      <c r="N15" s="127"/>
      <c r="O15" s="14"/>
      <c r="P15" s="14"/>
      <c r="Q15" s="144"/>
      <c r="R15" s="127"/>
      <c r="S15" s="14"/>
      <c r="T15" s="14"/>
      <c r="U15" s="14"/>
      <c r="V15" s="14"/>
      <c r="W15" s="14"/>
      <c r="X15" s="144"/>
      <c r="Y15" s="207" t="s">
        <v>8239</v>
      </c>
      <c r="Z15" s="243"/>
      <c r="AA15" s="243"/>
      <c r="AB15" s="240"/>
      <c r="AC15" s="240"/>
      <c r="AD15" s="240"/>
      <c r="AE15" s="243"/>
      <c r="AF15" s="243"/>
      <c r="AG15" s="240"/>
      <c r="AH15" s="240"/>
      <c r="AI15" s="240"/>
      <c r="AJ15" s="240"/>
      <c r="AK15" s="240"/>
      <c r="AL15" s="240"/>
      <c r="AM15" s="240"/>
      <c r="AN15" s="268">
        <v>32.0</v>
      </c>
      <c r="AO15" s="209"/>
      <c r="AP15" s="210" t="s">
        <v>40</v>
      </c>
      <c r="AQ15" s="240"/>
      <c r="AR15" s="240"/>
      <c r="AS15" s="240"/>
      <c r="AT15" s="492">
        <f t="shared" si="1"/>
        <v>32</v>
      </c>
      <c r="AU15" s="552"/>
      <c r="AV15" s="14"/>
      <c r="AW15" s="14"/>
      <c r="AX15" s="14"/>
      <c r="AY15" s="14"/>
      <c r="AZ15" s="14"/>
      <c r="BA15" s="14"/>
      <c r="BB15" s="14"/>
      <c r="BC15" s="14"/>
    </row>
    <row r="16" ht="16.5" customHeight="1">
      <c r="A16" s="29">
        <v>61.0</v>
      </c>
      <c r="B16" s="29">
        <v>4005.0</v>
      </c>
      <c r="C16" s="518" t="s">
        <v>9719</v>
      </c>
      <c r="D16" s="127"/>
      <c r="E16" s="14"/>
      <c r="F16" s="14"/>
      <c r="G16" s="14"/>
      <c r="H16" s="14"/>
      <c r="I16" s="144"/>
      <c r="J16" s="14"/>
      <c r="K16" s="14"/>
      <c r="L16" s="14"/>
      <c r="M16" s="14"/>
      <c r="N16" s="127"/>
      <c r="O16" s="14"/>
      <c r="P16" s="14"/>
      <c r="Q16" s="144"/>
      <c r="R16" s="127"/>
      <c r="S16" s="14"/>
      <c r="T16" s="14"/>
      <c r="U16" s="14"/>
      <c r="V16" s="14"/>
      <c r="W16" s="14"/>
      <c r="X16" s="144"/>
      <c r="Y16" s="207" t="s">
        <v>8312</v>
      </c>
      <c r="Z16" s="243"/>
      <c r="AA16" s="243"/>
      <c r="AB16" s="240"/>
      <c r="AC16" s="240"/>
      <c r="AD16" s="240"/>
      <c r="AE16" s="243"/>
      <c r="AF16" s="243"/>
      <c r="AG16" s="240"/>
      <c r="AH16" s="240"/>
      <c r="AI16" s="240"/>
      <c r="AJ16" s="240"/>
      <c r="AK16" s="240"/>
      <c r="AL16" s="240"/>
      <c r="AM16" s="240"/>
      <c r="AN16" s="268">
        <v>28.0</v>
      </c>
      <c r="AO16" s="209"/>
      <c r="AP16" s="210" t="s">
        <v>40</v>
      </c>
      <c r="AQ16" s="240"/>
      <c r="AR16" s="240"/>
      <c r="AS16" s="240"/>
      <c r="AT16" s="492">
        <f t="shared" si="1"/>
        <v>28</v>
      </c>
      <c r="AU16" s="552"/>
      <c r="AV16" s="14"/>
      <c r="AW16" s="14"/>
      <c r="AX16" s="14"/>
      <c r="AY16" s="14"/>
      <c r="AZ16" s="14"/>
      <c r="BA16" s="14"/>
      <c r="BB16" s="14"/>
      <c r="BC16" s="14"/>
    </row>
    <row r="17" ht="16.5" customHeight="1">
      <c r="A17" s="29">
        <v>61.0</v>
      </c>
      <c r="B17" s="29">
        <v>4006.0</v>
      </c>
      <c r="C17" s="518" t="s">
        <v>9720</v>
      </c>
      <c r="D17" s="127"/>
      <c r="E17" s="14"/>
      <c r="F17" s="14"/>
      <c r="G17" s="14"/>
      <c r="H17" s="14"/>
      <c r="I17" s="144"/>
      <c r="J17" s="14"/>
      <c r="K17" s="14"/>
      <c r="L17" s="14"/>
      <c r="M17" s="14"/>
      <c r="N17" s="127"/>
      <c r="O17" s="14"/>
      <c r="P17" s="14"/>
      <c r="Q17" s="144"/>
      <c r="R17" s="127"/>
      <c r="S17" s="14"/>
      <c r="T17" s="14"/>
      <c r="U17" s="14"/>
      <c r="V17" s="14"/>
      <c r="W17" s="14"/>
      <c r="X17" s="144"/>
      <c r="Y17" s="207" t="s">
        <v>8385</v>
      </c>
      <c r="Z17" s="243"/>
      <c r="AA17" s="243"/>
      <c r="AB17" s="240"/>
      <c r="AC17" s="240"/>
      <c r="AD17" s="240"/>
      <c r="AE17" s="243"/>
      <c r="AF17" s="243"/>
      <c r="AG17" s="240"/>
      <c r="AH17" s="240"/>
      <c r="AI17" s="240"/>
      <c r="AJ17" s="240"/>
      <c r="AK17" s="240"/>
      <c r="AL17" s="240"/>
      <c r="AM17" s="240"/>
      <c r="AN17" s="268">
        <v>25.0</v>
      </c>
      <c r="AO17" s="209"/>
      <c r="AP17" s="210" t="s">
        <v>40</v>
      </c>
      <c r="AQ17" s="240"/>
      <c r="AR17" s="240"/>
      <c r="AS17" s="240"/>
      <c r="AT17" s="492">
        <f t="shared" si="1"/>
        <v>25</v>
      </c>
      <c r="AU17" s="552"/>
      <c r="AV17" s="14"/>
      <c r="AW17" s="14"/>
      <c r="AX17" s="14"/>
      <c r="AY17" s="14"/>
      <c r="AZ17" s="14"/>
      <c r="BA17" s="14"/>
      <c r="BB17" s="14"/>
      <c r="BC17" s="14"/>
    </row>
    <row r="18" ht="16.5" customHeight="1">
      <c r="A18" s="29">
        <v>61.0</v>
      </c>
      <c r="B18" s="29">
        <v>4007.0</v>
      </c>
      <c r="C18" s="518" t="s">
        <v>9721</v>
      </c>
      <c r="D18" s="156"/>
      <c r="E18" s="527"/>
      <c r="F18" s="527"/>
      <c r="G18" s="527"/>
      <c r="H18" s="527"/>
      <c r="I18" s="532"/>
      <c r="J18" s="527"/>
      <c r="K18" s="527"/>
      <c r="L18" s="527"/>
      <c r="M18" s="527"/>
      <c r="N18" s="156"/>
      <c r="O18" s="527"/>
      <c r="P18" s="527"/>
      <c r="Q18" s="532"/>
      <c r="R18" s="102" t="s">
        <v>8458</v>
      </c>
      <c r="S18" s="487"/>
      <c r="T18" s="487"/>
      <c r="U18" s="487"/>
      <c r="V18" s="487"/>
      <c r="W18" s="487"/>
      <c r="X18" s="485"/>
      <c r="Y18" s="213" t="s">
        <v>8459</v>
      </c>
      <c r="Z18" s="243"/>
      <c r="AA18" s="243"/>
      <c r="AB18" s="240"/>
      <c r="AC18" s="240"/>
      <c r="AD18" s="240"/>
      <c r="AE18" s="243"/>
      <c r="AF18" s="243"/>
      <c r="AG18" s="240"/>
      <c r="AH18" s="240"/>
      <c r="AI18" s="240"/>
      <c r="AJ18" s="240"/>
      <c r="AK18" s="240"/>
      <c r="AL18" s="240"/>
      <c r="AM18" s="240"/>
      <c r="AN18" s="268">
        <v>105.0</v>
      </c>
      <c r="AO18" s="209"/>
      <c r="AP18" s="210" t="s">
        <v>40</v>
      </c>
      <c r="AQ18" s="210"/>
      <c r="AR18" s="240"/>
      <c r="AS18" s="43"/>
      <c r="AT18" s="492">
        <f t="shared" si="1"/>
        <v>105</v>
      </c>
      <c r="AU18" s="552"/>
      <c r="AV18" s="14"/>
      <c r="AW18" s="14"/>
      <c r="AX18" s="14"/>
      <c r="AY18" s="14"/>
      <c r="AZ18" s="14"/>
      <c r="BA18" s="14"/>
      <c r="BB18" s="14"/>
      <c r="BC18" s="14"/>
    </row>
    <row r="19" ht="16.5" customHeight="1">
      <c r="A19" s="29">
        <v>61.0</v>
      </c>
      <c r="B19" s="29">
        <v>4008.0</v>
      </c>
      <c r="C19" s="518" t="s">
        <v>9722</v>
      </c>
      <c r="D19" s="156"/>
      <c r="E19" s="527"/>
      <c r="F19" s="527"/>
      <c r="G19" s="527"/>
      <c r="H19" s="527"/>
      <c r="I19" s="532"/>
      <c r="J19" s="527"/>
      <c r="K19" s="527"/>
      <c r="L19" s="527"/>
      <c r="M19" s="527"/>
      <c r="N19" s="156"/>
      <c r="O19" s="527"/>
      <c r="P19" s="527"/>
      <c r="Q19" s="532"/>
      <c r="R19" s="482"/>
      <c r="X19" s="486"/>
      <c r="Y19" s="213" t="s">
        <v>8532</v>
      </c>
      <c r="Z19" s="243"/>
      <c r="AA19" s="243"/>
      <c r="AB19" s="240"/>
      <c r="AC19" s="240"/>
      <c r="AD19" s="240"/>
      <c r="AE19" s="243"/>
      <c r="AF19" s="243"/>
      <c r="AG19" s="240"/>
      <c r="AH19" s="240"/>
      <c r="AI19" s="240"/>
      <c r="AJ19" s="240"/>
      <c r="AK19" s="240"/>
      <c r="AL19" s="240"/>
      <c r="AM19" s="240"/>
      <c r="AN19" s="268">
        <v>84.0</v>
      </c>
      <c r="AO19" s="209"/>
      <c r="AP19" s="210" t="s">
        <v>40</v>
      </c>
      <c r="AQ19" s="240"/>
      <c r="AR19" s="240"/>
      <c r="AS19" s="240"/>
      <c r="AT19" s="492">
        <f t="shared" si="1"/>
        <v>84</v>
      </c>
      <c r="AU19" s="552"/>
      <c r="AV19" s="14"/>
      <c r="AW19" s="14"/>
      <c r="AX19" s="14"/>
      <c r="AY19" s="14"/>
      <c r="AZ19" s="14"/>
      <c r="BA19" s="14"/>
      <c r="BB19" s="14"/>
      <c r="BC19" s="14"/>
    </row>
    <row r="20" ht="16.5" customHeight="1">
      <c r="A20" s="29">
        <v>61.0</v>
      </c>
      <c r="B20" s="29">
        <v>4009.0</v>
      </c>
      <c r="C20" s="518" t="s">
        <v>9723</v>
      </c>
      <c r="D20" s="156"/>
      <c r="E20" s="527"/>
      <c r="F20" s="527"/>
      <c r="G20" s="527"/>
      <c r="H20" s="527"/>
      <c r="I20" s="532"/>
      <c r="J20" s="527"/>
      <c r="K20" s="527"/>
      <c r="L20" s="527"/>
      <c r="M20" s="527"/>
      <c r="N20" s="156"/>
      <c r="O20" s="527"/>
      <c r="P20" s="527"/>
      <c r="Q20" s="532"/>
      <c r="R20" s="156"/>
      <c r="S20" s="527"/>
      <c r="T20" s="527"/>
      <c r="U20" s="527"/>
      <c r="V20" s="14"/>
      <c r="W20" s="14"/>
      <c r="X20" s="144"/>
      <c r="Y20" s="207" t="s">
        <v>8605</v>
      </c>
      <c r="Z20" s="243"/>
      <c r="AA20" s="243"/>
      <c r="AB20" s="240"/>
      <c r="AC20" s="240"/>
      <c r="AD20" s="240"/>
      <c r="AE20" s="243"/>
      <c r="AF20" s="243"/>
      <c r="AG20" s="240"/>
      <c r="AH20" s="240"/>
      <c r="AI20" s="240"/>
      <c r="AJ20" s="240"/>
      <c r="AK20" s="240"/>
      <c r="AL20" s="240"/>
      <c r="AM20" s="240"/>
      <c r="AN20" s="268">
        <v>60.0</v>
      </c>
      <c r="AO20" s="209"/>
      <c r="AP20" s="210" t="s">
        <v>40</v>
      </c>
      <c r="AQ20" s="240"/>
      <c r="AR20" s="240"/>
      <c r="AS20" s="240"/>
      <c r="AT20" s="492">
        <f t="shared" si="1"/>
        <v>60</v>
      </c>
      <c r="AU20" s="552"/>
      <c r="AV20" s="14"/>
      <c r="AW20" s="14"/>
      <c r="AX20" s="14"/>
      <c r="AY20" s="14"/>
      <c r="AZ20" s="14"/>
      <c r="BA20" s="14"/>
      <c r="BB20" s="14"/>
      <c r="BC20" s="14"/>
    </row>
    <row r="21" ht="16.5" customHeight="1">
      <c r="A21" s="29">
        <v>61.0</v>
      </c>
      <c r="B21" s="29">
        <v>4010.0</v>
      </c>
      <c r="C21" s="518" t="s">
        <v>9724</v>
      </c>
      <c r="D21" s="156"/>
      <c r="E21" s="527"/>
      <c r="F21" s="527"/>
      <c r="G21" s="527"/>
      <c r="H21" s="527"/>
      <c r="I21" s="532"/>
      <c r="J21" s="527"/>
      <c r="K21" s="527"/>
      <c r="L21" s="527"/>
      <c r="M21" s="527"/>
      <c r="N21" s="52"/>
      <c r="O21" s="8"/>
      <c r="P21" s="8"/>
      <c r="Q21" s="54"/>
      <c r="R21" s="227"/>
      <c r="S21" s="22"/>
      <c r="T21" s="22"/>
      <c r="U21" s="22"/>
      <c r="V21" s="21"/>
      <c r="W21" s="21"/>
      <c r="X21" s="200"/>
      <c r="Y21" s="518" t="s">
        <v>8678</v>
      </c>
      <c r="Z21" s="243"/>
      <c r="AA21" s="243"/>
      <c r="AB21" s="240"/>
      <c r="AC21" s="240"/>
      <c r="AD21" s="240"/>
      <c r="AE21" s="243"/>
      <c r="AF21" s="243"/>
      <c r="AG21" s="240"/>
      <c r="AH21" s="240"/>
      <c r="AI21" s="240"/>
      <c r="AJ21" s="240"/>
      <c r="AK21" s="240"/>
      <c r="AL21" s="240"/>
      <c r="AM21" s="240"/>
      <c r="AN21" s="268">
        <v>46.0</v>
      </c>
      <c r="AO21" s="209"/>
      <c r="AP21" s="210" t="s">
        <v>40</v>
      </c>
      <c r="AQ21" s="240"/>
      <c r="AR21" s="240"/>
      <c r="AS21" s="240"/>
      <c r="AT21" s="492">
        <f t="shared" si="1"/>
        <v>46</v>
      </c>
      <c r="AU21" s="552"/>
      <c r="AV21" s="14"/>
      <c r="AW21" s="14"/>
      <c r="AX21" s="14"/>
      <c r="AY21" s="14"/>
      <c r="AZ21" s="14"/>
      <c r="BA21" s="14"/>
      <c r="BB21" s="14"/>
      <c r="BC21" s="14"/>
    </row>
    <row r="22" ht="16.5" customHeight="1">
      <c r="A22" s="29">
        <v>61.0</v>
      </c>
      <c r="B22" s="29">
        <v>4011.0</v>
      </c>
      <c r="C22" s="518" t="s">
        <v>9725</v>
      </c>
      <c r="D22" s="156"/>
      <c r="E22" s="527"/>
      <c r="F22" s="527"/>
      <c r="G22" s="527"/>
      <c r="H22" s="527"/>
      <c r="I22" s="532"/>
      <c r="J22" s="527"/>
      <c r="K22" s="527"/>
      <c r="L22" s="527"/>
      <c r="M22" s="527"/>
      <c r="N22" s="156"/>
      <c r="O22" s="527"/>
      <c r="P22" s="527"/>
      <c r="Q22" s="532"/>
      <c r="R22" s="173" t="s">
        <v>8751</v>
      </c>
      <c r="X22" s="486"/>
      <c r="Y22" s="207" t="s">
        <v>8752</v>
      </c>
      <c r="Z22" s="243"/>
      <c r="AA22" s="243"/>
      <c r="AB22" s="240"/>
      <c r="AC22" s="240"/>
      <c r="AD22" s="240"/>
      <c r="AE22" s="243"/>
      <c r="AF22" s="243"/>
      <c r="AG22" s="240"/>
      <c r="AH22" s="240"/>
      <c r="AI22" s="240"/>
      <c r="AJ22" s="240"/>
      <c r="AK22" s="240"/>
      <c r="AL22" s="240"/>
      <c r="AM22" s="240"/>
      <c r="AN22" s="268">
        <v>105.0</v>
      </c>
      <c r="AO22" s="209"/>
      <c r="AP22" s="210" t="s">
        <v>40</v>
      </c>
      <c r="AQ22" s="210"/>
      <c r="AR22" s="240"/>
      <c r="AS22" s="43"/>
      <c r="AT22" s="492">
        <f t="shared" si="1"/>
        <v>105</v>
      </c>
      <c r="AU22" s="552"/>
      <c r="AV22" s="14"/>
      <c r="AW22" s="14"/>
      <c r="AX22" s="14"/>
      <c r="AY22" s="14"/>
      <c r="AZ22" s="14"/>
      <c r="BA22" s="14"/>
      <c r="BB22" s="14"/>
      <c r="BC22" s="14"/>
    </row>
    <row r="23" ht="16.5" customHeight="1">
      <c r="A23" s="29">
        <v>61.0</v>
      </c>
      <c r="B23" s="29">
        <v>4012.0</v>
      </c>
      <c r="C23" s="518" t="s">
        <v>9726</v>
      </c>
      <c r="D23" s="156"/>
      <c r="E23" s="527"/>
      <c r="F23" s="527"/>
      <c r="G23" s="527"/>
      <c r="H23" s="527"/>
      <c r="I23" s="532"/>
      <c r="J23" s="527"/>
      <c r="K23" s="527"/>
      <c r="L23" s="527"/>
      <c r="M23" s="527"/>
      <c r="N23" s="156"/>
      <c r="O23" s="527"/>
      <c r="P23" s="527"/>
      <c r="Q23" s="532"/>
      <c r="R23" s="482"/>
      <c r="X23" s="486"/>
      <c r="Y23" s="207" t="s">
        <v>8825</v>
      </c>
      <c r="Z23" s="243"/>
      <c r="AA23" s="243"/>
      <c r="AB23" s="240"/>
      <c r="AC23" s="240"/>
      <c r="AD23" s="240"/>
      <c r="AE23" s="243"/>
      <c r="AF23" s="243"/>
      <c r="AG23" s="240"/>
      <c r="AH23" s="240"/>
      <c r="AI23" s="240"/>
      <c r="AJ23" s="240"/>
      <c r="AK23" s="240"/>
      <c r="AL23" s="240"/>
      <c r="AM23" s="240"/>
      <c r="AN23" s="268">
        <v>105.0</v>
      </c>
      <c r="AO23" s="209"/>
      <c r="AP23" s="210" t="s">
        <v>40</v>
      </c>
      <c r="AQ23" s="210"/>
      <c r="AR23" s="240"/>
      <c r="AS23" s="43"/>
      <c r="AT23" s="492">
        <f t="shared" si="1"/>
        <v>105</v>
      </c>
      <c r="AU23" s="552"/>
      <c r="AV23" s="14"/>
      <c r="AW23" s="14"/>
      <c r="AX23" s="14"/>
      <c r="AY23" s="14"/>
      <c r="AZ23" s="14"/>
      <c r="BA23" s="14"/>
      <c r="BB23" s="14"/>
      <c r="BC23" s="14"/>
    </row>
    <row r="24" ht="16.5" customHeight="1">
      <c r="A24" s="29">
        <v>61.0</v>
      </c>
      <c r="B24" s="29">
        <v>4013.0</v>
      </c>
      <c r="C24" s="518" t="s">
        <v>9727</v>
      </c>
      <c r="D24" s="156"/>
      <c r="E24" s="527"/>
      <c r="F24" s="527"/>
      <c r="G24" s="527"/>
      <c r="H24" s="527"/>
      <c r="I24" s="532"/>
      <c r="J24" s="527"/>
      <c r="K24" s="527"/>
      <c r="L24" s="527"/>
      <c r="M24" s="527"/>
      <c r="N24" s="155"/>
      <c r="O24" s="542"/>
      <c r="P24" s="542"/>
      <c r="Q24" s="545"/>
      <c r="R24" s="155"/>
      <c r="S24" s="542"/>
      <c r="T24" s="542"/>
      <c r="U24" s="542"/>
      <c r="V24" s="21"/>
      <c r="W24" s="21"/>
      <c r="X24" s="200"/>
      <c r="Y24" s="207" t="s">
        <v>8898</v>
      </c>
      <c r="Z24" s="553"/>
      <c r="AA24" s="243"/>
      <c r="AB24" s="240"/>
      <c r="AC24" s="240"/>
      <c r="AD24" s="240"/>
      <c r="AE24" s="243"/>
      <c r="AF24" s="243"/>
      <c r="AG24" s="240"/>
      <c r="AH24" s="240"/>
      <c r="AI24" s="240"/>
      <c r="AJ24" s="240"/>
      <c r="AK24" s="240"/>
      <c r="AL24" s="240"/>
      <c r="AM24" s="240"/>
      <c r="AN24" s="268">
        <v>84.0</v>
      </c>
      <c r="AO24" s="209"/>
      <c r="AP24" s="210" t="s">
        <v>40</v>
      </c>
      <c r="AQ24" s="210"/>
      <c r="AR24" s="240"/>
      <c r="AS24" s="43"/>
      <c r="AT24" s="492">
        <f t="shared" si="1"/>
        <v>84</v>
      </c>
      <c r="AU24" s="552"/>
      <c r="AV24" s="14"/>
      <c r="AW24" s="14"/>
      <c r="AX24" s="14"/>
      <c r="AY24" s="14"/>
      <c r="AZ24" s="14"/>
      <c r="BA24" s="14"/>
      <c r="BB24" s="14"/>
      <c r="BC24" s="14"/>
    </row>
    <row r="25" ht="16.5" customHeight="1">
      <c r="A25" s="29">
        <v>61.0</v>
      </c>
      <c r="B25" s="29">
        <v>4014.0</v>
      </c>
      <c r="C25" s="518" t="s">
        <v>9728</v>
      </c>
      <c r="D25" s="156"/>
      <c r="E25" s="527"/>
      <c r="F25" s="527"/>
      <c r="G25" s="527"/>
      <c r="H25" s="527"/>
      <c r="I25" s="532"/>
      <c r="J25" s="527"/>
      <c r="K25" s="527"/>
      <c r="L25" s="527"/>
      <c r="M25" s="527"/>
      <c r="N25" s="102" t="s">
        <v>8971</v>
      </c>
      <c r="O25" s="487"/>
      <c r="P25" s="487"/>
      <c r="Q25" s="485"/>
      <c r="R25" s="102" t="s">
        <v>8972</v>
      </c>
      <c r="S25" s="487"/>
      <c r="T25" s="487"/>
      <c r="U25" s="487"/>
      <c r="V25" s="487"/>
      <c r="W25" s="487"/>
      <c r="X25" s="485"/>
      <c r="Y25" s="168" t="s">
        <v>8973</v>
      </c>
      <c r="Z25" s="496"/>
      <c r="AA25" s="496"/>
      <c r="AB25" s="496"/>
      <c r="AC25" s="496"/>
      <c r="AD25" s="554"/>
      <c r="AE25" s="207" t="s">
        <v>8974</v>
      </c>
      <c r="AF25" s="243"/>
      <c r="AG25" s="240"/>
      <c r="AH25" s="240"/>
      <c r="AI25" s="240"/>
      <c r="AJ25" s="240"/>
      <c r="AK25" s="240"/>
      <c r="AL25" s="240"/>
      <c r="AM25" s="240"/>
      <c r="AN25" s="268">
        <v>209.0</v>
      </c>
      <c r="AO25" s="209"/>
      <c r="AP25" s="210" t="s">
        <v>40</v>
      </c>
      <c r="AQ25" s="210"/>
      <c r="AR25" s="240"/>
      <c r="AS25" s="43"/>
      <c r="AT25" s="492">
        <f t="shared" si="1"/>
        <v>209</v>
      </c>
      <c r="AU25" s="552"/>
      <c r="AV25" s="14"/>
      <c r="AW25" s="14"/>
      <c r="AX25" s="14"/>
      <c r="AY25" s="14"/>
      <c r="AZ25" s="14"/>
      <c r="BA25" s="14"/>
      <c r="BB25" s="14"/>
      <c r="BC25" s="14"/>
    </row>
    <row r="26" ht="16.5" customHeight="1">
      <c r="A26" s="29">
        <v>61.0</v>
      </c>
      <c r="B26" s="29">
        <v>4015.0</v>
      </c>
      <c r="C26" s="518" t="s">
        <v>9729</v>
      </c>
      <c r="D26" s="156"/>
      <c r="E26" s="527"/>
      <c r="F26" s="527"/>
      <c r="G26" s="527"/>
      <c r="H26" s="527"/>
      <c r="I26" s="532"/>
      <c r="J26" s="527"/>
      <c r="K26" s="527"/>
      <c r="L26" s="527"/>
      <c r="M26" s="527"/>
      <c r="N26" s="482"/>
      <c r="Q26" s="486"/>
      <c r="R26" s="482"/>
      <c r="X26" s="486"/>
      <c r="Y26" s="307"/>
      <c r="Z26" s="304"/>
      <c r="AA26" s="304"/>
      <c r="AB26" s="304"/>
      <c r="AC26" s="304"/>
      <c r="AD26" s="380"/>
      <c r="AE26" s="207" t="s">
        <v>9047</v>
      </c>
      <c r="AF26" s="243"/>
      <c r="AG26" s="240"/>
      <c r="AH26" s="240"/>
      <c r="AI26" s="240"/>
      <c r="AJ26" s="240"/>
      <c r="AK26" s="240"/>
      <c r="AL26" s="240"/>
      <c r="AM26" s="240"/>
      <c r="AN26" s="268">
        <v>139.0</v>
      </c>
      <c r="AO26" s="209"/>
      <c r="AP26" s="210" t="s">
        <v>40</v>
      </c>
      <c r="AQ26" s="240"/>
      <c r="AR26" s="240"/>
      <c r="AS26" s="240"/>
      <c r="AT26" s="492">
        <f t="shared" si="1"/>
        <v>139</v>
      </c>
      <c r="AU26" s="552"/>
      <c r="AV26" s="14"/>
      <c r="AW26" s="14"/>
      <c r="AX26" s="14"/>
      <c r="AY26" s="14"/>
      <c r="AZ26" s="14"/>
      <c r="BA26" s="14"/>
      <c r="BB26" s="14"/>
      <c r="BC26" s="14"/>
    </row>
    <row r="27" ht="16.5" customHeight="1">
      <c r="A27" s="29">
        <v>61.0</v>
      </c>
      <c r="B27" s="29">
        <v>4016.0</v>
      </c>
      <c r="C27" s="518" t="s">
        <v>9730</v>
      </c>
      <c r="D27" s="156"/>
      <c r="E27" s="527"/>
      <c r="F27" s="527"/>
      <c r="G27" s="527"/>
      <c r="H27" s="527"/>
      <c r="I27" s="532"/>
      <c r="J27" s="527"/>
      <c r="K27" s="527"/>
      <c r="L27" s="527"/>
      <c r="M27" s="527"/>
      <c r="N27" s="482"/>
      <c r="Q27" s="486"/>
      <c r="R27" s="156"/>
      <c r="S27" s="527"/>
      <c r="T27" s="527"/>
      <c r="U27" s="527"/>
      <c r="V27" s="14"/>
      <c r="W27" s="14"/>
      <c r="X27" s="144"/>
      <c r="Y27" s="318"/>
      <c r="Z27" s="319"/>
      <c r="AA27" s="319"/>
      <c r="AB27" s="319"/>
      <c r="AC27" s="319"/>
      <c r="AD27" s="555"/>
      <c r="AE27" s="207" t="s">
        <v>9120</v>
      </c>
      <c r="AF27" s="243"/>
      <c r="AG27" s="240"/>
      <c r="AH27" s="240"/>
      <c r="AI27" s="240"/>
      <c r="AJ27" s="240"/>
      <c r="AK27" s="240"/>
      <c r="AL27" s="240"/>
      <c r="AM27" s="240"/>
      <c r="AN27" s="268">
        <v>84.0</v>
      </c>
      <c r="AO27" s="209"/>
      <c r="AP27" s="210" t="s">
        <v>40</v>
      </c>
      <c r="AQ27" s="240"/>
      <c r="AR27" s="240"/>
      <c r="AS27" s="240"/>
      <c r="AT27" s="492">
        <f t="shared" si="1"/>
        <v>84</v>
      </c>
      <c r="AU27" s="552"/>
      <c r="AV27" s="14"/>
      <c r="AW27" s="14"/>
      <c r="AX27" s="14"/>
      <c r="AY27" s="14"/>
      <c r="AZ27" s="14"/>
      <c r="BA27" s="14"/>
      <c r="BB27" s="14"/>
      <c r="BC27" s="14"/>
    </row>
    <row r="28" ht="16.5" customHeight="1">
      <c r="A28" s="29">
        <v>61.0</v>
      </c>
      <c r="B28" s="29">
        <v>4017.0</v>
      </c>
      <c r="C28" s="518" t="s">
        <v>9731</v>
      </c>
      <c r="D28" s="156"/>
      <c r="E28" s="527"/>
      <c r="F28" s="527"/>
      <c r="G28" s="527"/>
      <c r="H28" s="527"/>
      <c r="I28" s="532"/>
      <c r="J28" s="527"/>
      <c r="K28" s="527"/>
      <c r="L28" s="527"/>
      <c r="M28" s="527"/>
      <c r="N28" s="173"/>
      <c r="O28" s="174"/>
      <c r="P28" s="174"/>
      <c r="Q28" s="523"/>
      <c r="R28" s="173"/>
      <c r="S28" s="174"/>
      <c r="T28" s="174"/>
      <c r="U28" s="174"/>
      <c r="V28" s="174"/>
      <c r="W28" s="174"/>
      <c r="X28" s="523"/>
      <c r="Y28" s="168" t="s">
        <v>9193</v>
      </c>
      <c r="Z28" s="496"/>
      <c r="AA28" s="496"/>
      <c r="AB28" s="496"/>
      <c r="AC28" s="496"/>
      <c r="AD28" s="554"/>
      <c r="AE28" s="207" t="s">
        <v>8974</v>
      </c>
      <c r="AF28" s="243"/>
      <c r="AG28" s="240"/>
      <c r="AH28" s="240"/>
      <c r="AI28" s="240"/>
      <c r="AJ28" s="240"/>
      <c r="AK28" s="240"/>
      <c r="AL28" s="240"/>
      <c r="AM28" s="240"/>
      <c r="AN28" s="268">
        <v>209.0</v>
      </c>
      <c r="AO28" s="209"/>
      <c r="AP28" s="210" t="s">
        <v>40</v>
      </c>
      <c r="AQ28" s="210"/>
      <c r="AR28" s="240"/>
      <c r="AS28" s="43"/>
      <c r="AT28" s="492">
        <f t="shared" si="1"/>
        <v>209</v>
      </c>
      <c r="AU28" s="552"/>
      <c r="AV28" s="14"/>
      <c r="AW28" s="14"/>
      <c r="AX28" s="14"/>
      <c r="AY28" s="14"/>
      <c r="AZ28" s="14"/>
      <c r="BA28" s="14"/>
      <c r="BB28" s="14"/>
      <c r="BC28" s="14"/>
    </row>
    <row r="29" ht="16.5" customHeight="1">
      <c r="A29" s="29">
        <v>61.0</v>
      </c>
      <c r="B29" s="29">
        <v>4018.0</v>
      </c>
      <c r="C29" s="518" t="s">
        <v>9732</v>
      </c>
      <c r="D29" s="156"/>
      <c r="E29" s="527"/>
      <c r="F29" s="527"/>
      <c r="G29" s="527"/>
      <c r="H29" s="527"/>
      <c r="I29" s="532"/>
      <c r="J29" s="527"/>
      <c r="K29" s="527"/>
      <c r="L29" s="527"/>
      <c r="M29" s="527"/>
      <c r="N29" s="173"/>
      <c r="O29" s="174"/>
      <c r="P29" s="174"/>
      <c r="Q29" s="523"/>
      <c r="R29" s="173"/>
      <c r="S29" s="174"/>
      <c r="T29" s="174"/>
      <c r="U29" s="174"/>
      <c r="V29" s="174"/>
      <c r="W29" s="174"/>
      <c r="X29" s="523"/>
      <c r="Y29" s="307"/>
      <c r="Z29" s="304"/>
      <c r="AA29" s="304"/>
      <c r="AB29" s="304"/>
      <c r="AC29" s="304"/>
      <c r="AD29" s="380"/>
      <c r="AE29" s="207" t="s">
        <v>9047</v>
      </c>
      <c r="AF29" s="243"/>
      <c r="AG29" s="240"/>
      <c r="AH29" s="240"/>
      <c r="AI29" s="240"/>
      <c r="AJ29" s="240"/>
      <c r="AK29" s="240"/>
      <c r="AL29" s="240"/>
      <c r="AM29" s="240"/>
      <c r="AN29" s="268">
        <v>139.0</v>
      </c>
      <c r="AO29" s="209"/>
      <c r="AP29" s="210" t="s">
        <v>40</v>
      </c>
      <c r="AQ29" s="240"/>
      <c r="AR29" s="240"/>
      <c r="AS29" s="240"/>
      <c r="AT29" s="492">
        <f t="shared" si="1"/>
        <v>139</v>
      </c>
      <c r="AU29" s="552"/>
      <c r="AV29" s="14"/>
      <c r="AW29" s="14"/>
      <c r="AX29" s="14"/>
      <c r="AY29" s="14"/>
      <c r="AZ29" s="14"/>
      <c r="BA29" s="14"/>
      <c r="BB29" s="14"/>
      <c r="BC29" s="14"/>
    </row>
    <row r="30" ht="16.5" customHeight="1">
      <c r="A30" s="29">
        <v>61.0</v>
      </c>
      <c r="B30" s="29">
        <v>4019.0</v>
      </c>
      <c r="C30" s="518" t="s">
        <v>9733</v>
      </c>
      <c r="D30" s="156"/>
      <c r="E30" s="527"/>
      <c r="F30" s="527"/>
      <c r="G30" s="527"/>
      <c r="H30" s="527"/>
      <c r="I30" s="532"/>
      <c r="J30" s="527"/>
      <c r="K30" s="527"/>
      <c r="L30" s="527"/>
      <c r="M30" s="527"/>
      <c r="N30" s="173"/>
      <c r="O30" s="174"/>
      <c r="P30" s="174"/>
      <c r="Q30" s="523"/>
      <c r="R30" s="156"/>
      <c r="S30" s="527"/>
      <c r="T30" s="527"/>
      <c r="U30" s="527"/>
      <c r="V30" s="14"/>
      <c r="W30" s="14"/>
      <c r="X30" s="144"/>
      <c r="Y30" s="318"/>
      <c r="Z30" s="319"/>
      <c r="AA30" s="319"/>
      <c r="AB30" s="319"/>
      <c r="AC30" s="319"/>
      <c r="AD30" s="555"/>
      <c r="AE30" s="207" t="s">
        <v>9120</v>
      </c>
      <c r="AF30" s="243"/>
      <c r="AG30" s="240"/>
      <c r="AH30" s="240"/>
      <c r="AI30" s="240"/>
      <c r="AJ30" s="240"/>
      <c r="AK30" s="240"/>
      <c r="AL30" s="240"/>
      <c r="AM30" s="240"/>
      <c r="AN30" s="268">
        <v>84.0</v>
      </c>
      <c r="AO30" s="209"/>
      <c r="AP30" s="210" t="s">
        <v>40</v>
      </c>
      <c r="AQ30" s="240"/>
      <c r="AR30" s="240"/>
      <c r="AS30" s="240"/>
      <c r="AT30" s="492">
        <f t="shared" si="1"/>
        <v>84</v>
      </c>
      <c r="AU30" s="552"/>
      <c r="AV30" s="14"/>
      <c r="AW30" s="14"/>
      <c r="AX30" s="14"/>
      <c r="AY30" s="14"/>
      <c r="AZ30" s="14"/>
      <c r="BA30" s="14"/>
      <c r="BB30" s="14"/>
      <c r="BC30" s="14"/>
    </row>
    <row r="31" ht="16.5" customHeight="1">
      <c r="A31" s="29">
        <v>61.0</v>
      </c>
      <c r="B31" s="29">
        <v>4020.0</v>
      </c>
      <c r="C31" s="518" t="s">
        <v>9734</v>
      </c>
      <c r="D31" s="156"/>
      <c r="E31" s="527"/>
      <c r="F31" s="527"/>
      <c r="G31" s="527"/>
      <c r="H31" s="527"/>
      <c r="I31" s="532"/>
      <c r="J31" s="527"/>
      <c r="K31" s="527"/>
      <c r="L31" s="527"/>
      <c r="M31" s="527"/>
      <c r="N31" s="156"/>
      <c r="O31" s="527"/>
      <c r="P31" s="527"/>
      <c r="Q31" s="532"/>
      <c r="R31" s="102" t="s">
        <v>9410</v>
      </c>
      <c r="S31" s="487"/>
      <c r="T31" s="487"/>
      <c r="U31" s="487"/>
      <c r="V31" s="487"/>
      <c r="W31" s="487"/>
      <c r="X31" s="485"/>
      <c r="Y31" s="207" t="s">
        <v>9735</v>
      </c>
      <c r="Z31" s="243"/>
      <c r="AA31" s="243"/>
      <c r="AB31" s="240"/>
      <c r="AC31" s="240"/>
      <c r="AD31" s="240"/>
      <c r="AE31" s="243"/>
      <c r="AF31" s="243"/>
      <c r="AG31" s="240"/>
      <c r="AH31" s="240"/>
      <c r="AI31" s="240"/>
      <c r="AJ31" s="240"/>
      <c r="AK31" s="240"/>
      <c r="AL31" s="240"/>
      <c r="AM31" s="240"/>
      <c r="AN31" s="268">
        <v>418.0</v>
      </c>
      <c r="AO31" s="209"/>
      <c r="AP31" s="210" t="s">
        <v>40</v>
      </c>
      <c r="AQ31" s="240"/>
      <c r="AR31" s="240"/>
      <c r="AS31" s="240"/>
      <c r="AT31" s="492">
        <f t="shared" si="1"/>
        <v>418</v>
      </c>
      <c r="AU31" s="552"/>
      <c r="AV31" s="14"/>
      <c r="AW31" s="14"/>
      <c r="AX31" s="14"/>
      <c r="AY31" s="14"/>
      <c r="AZ31" s="14"/>
      <c r="BA31" s="14"/>
      <c r="BB31" s="14"/>
      <c r="BC31" s="14"/>
    </row>
    <row r="32" ht="16.5" customHeight="1">
      <c r="A32" s="29">
        <v>61.0</v>
      </c>
      <c r="B32" s="29">
        <v>4021.0</v>
      </c>
      <c r="C32" s="518" t="s">
        <v>9736</v>
      </c>
      <c r="D32" s="156"/>
      <c r="E32" s="527"/>
      <c r="F32" s="527"/>
      <c r="G32" s="527"/>
      <c r="H32" s="527"/>
      <c r="I32" s="532"/>
      <c r="J32" s="527"/>
      <c r="K32" s="527"/>
      <c r="L32" s="527"/>
      <c r="M32" s="527"/>
      <c r="N32" s="156"/>
      <c r="O32" s="527"/>
      <c r="P32" s="527"/>
      <c r="Q32" s="532"/>
      <c r="R32" s="482"/>
      <c r="X32" s="486"/>
      <c r="Y32" s="207" t="s">
        <v>9737</v>
      </c>
      <c r="Z32" s="243"/>
      <c r="AA32" s="243"/>
      <c r="AB32" s="240"/>
      <c r="AC32" s="240"/>
      <c r="AD32" s="240"/>
      <c r="AE32" s="243"/>
      <c r="AF32" s="243"/>
      <c r="AG32" s="240"/>
      <c r="AH32" s="240"/>
      <c r="AI32" s="240"/>
      <c r="AJ32" s="240"/>
      <c r="AK32" s="240"/>
      <c r="AL32" s="240"/>
      <c r="AM32" s="240"/>
      <c r="AN32" s="268">
        <v>348.0</v>
      </c>
      <c r="AO32" s="209"/>
      <c r="AP32" s="210" t="s">
        <v>40</v>
      </c>
      <c r="AQ32" s="210"/>
      <c r="AR32" s="240"/>
      <c r="AS32" s="43"/>
      <c r="AT32" s="492">
        <f t="shared" si="1"/>
        <v>348</v>
      </c>
      <c r="AU32" s="552"/>
      <c r="AV32" s="14"/>
      <c r="AW32" s="14"/>
      <c r="AX32" s="14"/>
      <c r="AY32" s="14"/>
      <c r="AZ32" s="14"/>
      <c r="BA32" s="14"/>
      <c r="BB32" s="14"/>
      <c r="BC32" s="14"/>
    </row>
    <row r="33" ht="16.5" customHeight="1">
      <c r="A33" s="29">
        <v>61.0</v>
      </c>
      <c r="B33" s="29">
        <v>4022.0</v>
      </c>
      <c r="C33" s="518" t="s">
        <v>9738</v>
      </c>
      <c r="D33" s="156"/>
      <c r="E33" s="527"/>
      <c r="F33" s="527"/>
      <c r="G33" s="527"/>
      <c r="H33" s="527"/>
      <c r="I33" s="532"/>
      <c r="J33" s="527"/>
      <c r="K33" s="527"/>
      <c r="L33" s="527"/>
      <c r="M33" s="527"/>
      <c r="N33" s="156"/>
      <c r="O33" s="527"/>
      <c r="P33" s="527"/>
      <c r="Q33" s="532"/>
      <c r="R33" s="482"/>
      <c r="X33" s="486"/>
      <c r="Y33" s="207" t="s">
        <v>9739</v>
      </c>
      <c r="Z33" s="243"/>
      <c r="AA33" s="243"/>
      <c r="AB33" s="240"/>
      <c r="AC33" s="240"/>
      <c r="AD33" s="240"/>
      <c r="AE33" s="243"/>
      <c r="AF33" s="243"/>
      <c r="AG33" s="240"/>
      <c r="AH33" s="240"/>
      <c r="AI33" s="240"/>
      <c r="AJ33" s="240"/>
      <c r="AK33" s="240"/>
      <c r="AL33" s="240"/>
      <c r="AM33" s="240"/>
      <c r="AN33" s="268">
        <v>299.0</v>
      </c>
      <c r="AO33" s="209"/>
      <c r="AP33" s="210" t="s">
        <v>40</v>
      </c>
      <c r="AQ33" s="210"/>
      <c r="AR33" s="240"/>
      <c r="AS33" s="43"/>
      <c r="AT33" s="492">
        <f t="shared" si="1"/>
        <v>299</v>
      </c>
      <c r="AU33" s="552"/>
      <c r="AV33" s="14"/>
      <c r="AW33" s="14"/>
      <c r="AX33" s="14"/>
      <c r="AY33" s="14"/>
      <c r="AZ33" s="14"/>
      <c r="BA33" s="14"/>
      <c r="BB33" s="14"/>
      <c r="BC33" s="14"/>
    </row>
    <row r="34" ht="16.5" customHeight="1">
      <c r="A34" s="29">
        <v>61.0</v>
      </c>
      <c r="B34" s="29">
        <v>4023.0</v>
      </c>
      <c r="C34" s="518" t="s">
        <v>9740</v>
      </c>
      <c r="D34" s="156"/>
      <c r="E34" s="527"/>
      <c r="F34" s="527"/>
      <c r="G34" s="527"/>
      <c r="H34" s="527"/>
      <c r="I34" s="532"/>
      <c r="J34" s="527"/>
      <c r="K34" s="527"/>
      <c r="L34" s="527"/>
      <c r="M34" s="527"/>
      <c r="N34" s="156"/>
      <c r="O34" s="527"/>
      <c r="P34" s="527"/>
      <c r="Q34" s="532"/>
      <c r="R34" s="482"/>
      <c r="X34" s="486"/>
      <c r="Y34" s="207" t="s">
        <v>9741</v>
      </c>
      <c r="Z34" s="243"/>
      <c r="AA34" s="243"/>
      <c r="AB34" s="240"/>
      <c r="AC34" s="240"/>
      <c r="AD34" s="240"/>
      <c r="AE34" s="243"/>
      <c r="AF34" s="243"/>
      <c r="AG34" s="240"/>
      <c r="AH34" s="240"/>
      <c r="AI34" s="240"/>
      <c r="AJ34" s="240"/>
      <c r="AK34" s="240"/>
      <c r="AL34" s="240"/>
      <c r="AM34" s="240"/>
      <c r="AN34" s="268">
        <v>261.0</v>
      </c>
      <c r="AO34" s="209"/>
      <c r="AP34" s="210" t="s">
        <v>40</v>
      </c>
      <c r="AQ34" s="210"/>
      <c r="AR34" s="240"/>
      <c r="AS34" s="43"/>
      <c r="AT34" s="492">
        <f t="shared" si="1"/>
        <v>261</v>
      </c>
      <c r="AU34" s="552"/>
      <c r="AV34" s="14"/>
      <c r="AW34" s="14"/>
      <c r="AX34" s="14"/>
      <c r="AY34" s="14"/>
      <c r="AZ34" s="14"/>
      <c r="BA34" s="14"/>
      <c r="BB34" s="14"/>
      <c r="BC34" s="14"/>
    </row>
    <row r="35" ht="16.5" customHeight="1">
      <c r="A35" s="29">
        <v>61.0</v>
      </c>
      <c r="B35" s="29">
        <v>4024.0</v>
      </c>
      <c r="C35" s="518" t="s">
        <v>9742</v>
      </c>
      <c r="D35" s="156"/>
      <c r="E35" s="527"/>
      <c r="F35" s="527"/>
      <c r="G35" s="527"/>
      <c r="H35" s="527"/>
      <c r="I35" s="532"/>
      <c r="J35" s="527"/>
      <c r="K35" s="527"/>
      <c r="L35" s="527"/>
      <c r="M35" s="527"/>
      <c r="N35" s="156"/>
      <c r="O35" s="527"/>
      <c r="P35" s="527"/>
      <c r="Q35" s="532"/>
      <c r="R35" s="482"/>
      <c r="X35" s="486"/>
      <c r="Y35" s="207" t="s">
        <v>9743</v>
      </c>
      <c r="Z35" s="243"/>
      <c r="AA35" s="243"/>
      <c r="AB35" s="240"/>
      <c r="AC35" s="240"/>
      <c r="AD35" s="240"/>
      <c r="AE35" s="243"/>
      <c r="AF35" s="243"/>
      <c r="AG35" s="240"/>
      <c r="AH35" s="240"/>
      <c r="AI35" s="240"/>
      <c r="AJ35" s="240"/>
      <c r="AK35" s="240"/>
      <c r="AL35" s="240"/>
      <c r="AM35" s="240"/>
      <c r="AN35" s="268">
        <v>232.0</v>
      </c>
      <c r="AO35" s="209"/>
      <c r="AP35" s="210" t="s">
        <v>40</v>
      </c>
      <c r="AQ35" s="210"/>
      <c r="AR35" s="240"/>
      <c r="AS35" s="43"/>
      <c r="AT35" s="492">
        <f t="shared" si="1"/>
        <v>232</v>
      </c>
      <c r="AU35" s="552"/>
      <c r="AV35" s="14"/>
      <c r="AW35" s="14"/>
      <c r="AX35" s="14"/>
      <c r="AY35" s="14"/>
      <c r="AZ35" s="14"/>
      <c r="BA35" s="14"/>
      <c r="BB35" s="14"/>
      <c r="BC35" s="14"/>
    </row>
    <row r="36" ht="16.5" customHeight="1">
      <c r="A36" s="29">
        <v>61.0</v>
      </c>
      <c r="B36" s="29">
        <v>4025.0</v>
      </c>
      <c r="C36" s="518" t="s">
        <v>9744</v>
      </c>
      <c r="D36" s="156"/>
      <c r="E36" s="527"/>
      <c r="F36" s="527"/>
      <c r="G36" s="527"/>
      <c r="H36" s="527"/>
      <c r="I36" s="532"/>
      <c r="J36" s="527"/>
      <c r="K36" s="527"/>
      <c r="L36" s="527"/>
      <c r="M36" s="527"/>
      <c r="N36" s="156"/>
      <c r="O36" s="527"/>
      <c r="P36" s="527"/>
      <c r="Q36" s="532"/>
      <c r="R36" s="482"/>
      <c r="X36" s="486"/>
      <c r="Y36" s="207" t="s">
        <v>9596</v>
      </c>
      <c r="Z36" s="243"/>
      <c r="AA36" s="243"/>
      <c r="AB36" s="240"/>
      <c r="AC36" s="240"/>
      <c r="AD36" s="240"/>
      <c r="AE36" s="243"/>
      <c r="AF36" s="243"/>
      <c r="AG36" s="240"/>
      <c r="AH36" s="240"/>
      <c r="AI36" s="240"/>
      <c r="AJ36" s="240"/>
      <c r="AK36" s="240"/>
      <c r="AL36" s="240"/>
      <c r="AM36" s="240"/>
      <c r="AN36" s="268">
        <v>209.0</v>
      </c>
      <c r="AO36" s="209"/>
      <c r="AP36" s="210" t="s">
        <v>40</v>
      </c>
      <c r="AQ36" s="210"/>
      <c r="AR36" s="240"/>
      <c r="AS36" s="43"/>
      <c r="AT36" s="492">
        <f t="shared" si="1"/>
        <v>209</v>
      </c>
      <c r="AU36" s="552"/>
      <c r="AV36" s="14"/>
      <c r="AW36" s="14"/>
      <c r="AX36" s="14"/>
      <c r="AY36" s="14"/>
      <c r="AZ36" s="14"/>
      <c r="BA36" s="14"/>
      <c r="BB36" s="14"/>
      <c r="BC36" s="14"/>
    </row>
    <row r="37" ht="16.5" customHeight="1">
      <c r="A37" s="29">
        <v>61.0</v>
      </c>
      <c r="B37" s="29">
        <v>4026.0</v>
      </c>
      <c r="C37" s="518" t="s">
        <v>9745</v>
      </c>
      <c r="D37" s="156"/>
      <c r="E37" s="527"/>
      <c r="F37" s="527"/>
      <c r="G37" s="527"/>
      <c r="H37" s="527"/>
      <c r="I37" s="532"/>
      <c r="J37" s="542"/>
      <c r="K37" s="542"/>
      <c r="L37" s="542"/>
      <c r="M37" s="542"/>
      <c r="N37" s="155"/>
      <c r="O37" s="542"/>
      <c r="P37" s="542"/>
      <c r="Q37" s="545"/>
      <c r="R37" s="155"/>
      <c r="S37" s="542"/>
      <c r="T37" s="542"/>
      <c r="U37" s="542"/>
      <c r="V37" s="21"/>
      <c r="W37" s="21"/>
      <c r="X37" s="200"/>
      <c r="Y37" s="207" t="s">
        <v>9633</v>
      </c>
      <c r="Z37" s="243"/>
      <c r="AA37" s="243"/>
      <c r="AB37" s="240"/>
      <c r="AC37" s="240"/>
      <c r="AD37" s="240"/>
      <c r="AE37" s="243"/>
      <c r="AF37" s="243"/>
      <c r="AG37" s="240"/>
      <c r="AH37" s="240"/>
      <c r="AI37" s="240"/>
      <c r="AJ37" s="240"/>
      <c r="AK37" s="240"/>
      <c r="AL37" s="240"/>
      <c r="AM37" s="240"/>
      <c r="AN37" s="268">
        <v>139.0</v>
      </c>
      <c r="AO37" s="209"/>
      <c r="AP37" s="210" t="s">
        <v>40</v>
      </c>
      <c r="AQ37" s="210"/>
      <c r="AR37" s="240"/>
      <c r="AS37" s="43"/>
      <c r="AT37" s="492">
        <f t="shared" si="1"/>
        <v>139</v>
      </c>
      <c r="AU37" s="552"/>
      <c r="AV37" s="14"/>
      <c r="AW37" s="14"/>
      <c r="AX37" s="14"/>
      <c r="AY37" s="14"/>
      <c r="AZ37" s="14"/>
      <c r="BA37" s="14"/>
      <c r="BB37" s="14"/>
      <c r="BC37" s="14"/>
    </row>
    <row r="38" ht="16.5" customHeight="1">
      <c r="A38" s="29">
        <v>61.0</v>
      </c>
      <c r="B38" s="29">
        <v>4030.0</v>
      </c>
      <c r="C38" s="518" t="s">
        <v>9746</v>
      </c>
      <c r="D38" s="156"/>
      <c r="E38" s="527"/>
      <c r="F38" s="527"/>
      <c r="G38" s="527"/>
      <c r="H38" s="527"/>
      <c r="I38" s="532"/>
      <c r="J38" s="102" t="s">
        <v>1221</v>
      </c>
      <c r="K38" s="487"/>
      <c r="L38" s="487"/>
      <c r="M38" s="485"/>
      <c r="N38" s="102" t="s">
        <v>7944</v>
      </c>
      <c r="O38" s="487"/>
      <c r="P38" s="487"/>
      <c r="Q38" s="485"/>
      <c r="R38" s="102" t="s">
        <v>7945</v>
      </c>
      <c r="S38" s="487"/>
      <c r="T38" s="487"/>
      <c r="U38" s="487"/>
      <c r="V38" s="487"/>
      <c r="W38" s="487"/>
      <c r="X38" s="485"/>
      <c r="Y38" s="207" t="s">
        <v>7946</v>
      </c>
      <c r="Z38" s="243"/>
      <c r="AA38" s="243"/>
      <c r="AB38" s="240"/>
      <c r="AC38" s="240"/>
      <c r="AD38" s="240"/>
      <c r="AE38" s="243"/>
      <c r="AF38" s="243"/>
      <c r="AG38" s="240"/>
      <c r="AH38" s="240"/>
      <c r="AI38" s="240"/>
      <c r="AJ38" s="240"/>
      <c r="AK38" s="240"/>
      <c r="AL38" s="240"/>
      <c r="AM38" s="240"/>
      <c r="AN38" s="268">
        <v>52.0</v>
      </c>
      <c r="AO38" s="209"/>
      <c r="AP38" s="210" t="s">
        <v>40</v>
      </c>
      <c r="AQ38" s="210"/>
      <c r="AR38" s="240"/>
      <c r="AS38" s="43"/>
      <c r="AT38" s="492">
        <f t="shared" si="1"/>
        <v>52</v>
      </c>
      <c r="AU38" s="552"/>
      <c r="AV38" s="14"/>
      <c r="AW38" s="14"/>
      <c r="AX38" s="14"/>
      <c r="AY38" s="14"/>
      <c r="AZ38" s="14"/>
      <c r="BA38" s="14"/>
      <c r="BB38" s="14"/>
      <c r="BC38" s="14"/>
    </row>
    <row r="39" ht="16.5" customHeight="1">
      <c r="A39" s="29">
        <v>61.0</v>
      </c>
      <c r="B39" s="29">
        <v>4031.0</v>
      </c>
      <c r="C39" s="518" t="s">
        <v>9747</v>
      </c>
      <c r="D39" s="173"/>
      <c r="E39" s="174"/>
      <c r="F39" s="174"/>
      <c r="G39" s="174"/>
      <c r="H39" s="174"/>
      <c r="I39" s="523"/>
      <c r="J39" s="482"/>
      <c r="M39" s="486"/>
      <c r="N39" s="482"/>
      <c r="Q39" s="486"/>
      <c r="R39" s="482"/>
      <c r="X39" s="486"/>
      <c r="Y39" s="207" t="s">
        <v>8020</v>
      </c>
      <c r="Z39" s="243"/>
      <c r="AA39" s="243"/>
      <c r="AB39" s="240"/>
      <c r="AC39" s="240"/>
      <c r="AD39" s="240"/>
      <c r="AE39" s="243"/>
      <c r="AF39" s="243"/>
      <c r="AG39" s="240"/>
      <c r="AH39" s="240"/>
      <c r="AI39" s="240"/>
      <c r="AJ39" s="240"/>
      <c r="AK39" s="240"/>
      <c r="AL39" s="240"/>
      <c r="AM39" s="240"/>
      <c r="AN39" s="268">
        <v>44.0</v>
      </c>
      <c r="AO39" s="209"/>
      <c r="AP39" s="210" t="s">
        <v>40</v>
      </c>
      <c r="AQ39" s="240"/>
      <c r="AR39" s="240"/>
      <c r="AS39" s="240"/>
      <c r="AT39" s="492">
        <f t="shared" si="1"/>
        <v>44</v>
      </c>
      <c r="AU39" s="552"/>
      <c r="AV39" s="14"/>
      <c r="AW39" s="14"/>
      <c r="AX39" s="14"/>
      <c r="AY39" s="14"/>
      <c r="AZ39" s="14"/>
      <c r="BA39" s="14"/>
      <c r="BB39" s="14"/>
      <c r="BC39" s="14"/>
    </row>
    <row r="40" ht="16.5" customHeight="1">
      <c r="A40" s="29">
        <v>61.0</v>
      </c>
      <c r="B40" s="29">
        <v>4032.0</v>
      </c>
      <c r="C40" s="518" t="s">
        <v>9748</v>
      </c>
      <c r="D40" s="156"/>
      <c r="E40" s="527"/>
      <c r="F40" s="527"/>
      <c r="G40" s="527"/>
      <c r="H40" s="527"/>
      <c r="I40" s="532"/>
      <c r="J40" s="482"/>
      <c r="M40" s="486"/>
      <c r="N40" s="482"/>
      <c r="Q40" s="486"/>
      <c r="R40" s="482"/>
      <c r="X40" s="486"/>
      <c r="Y40" s="207" t="s">
        <v>8093</v>
      </c>
      <c r="Z40" s="243"/>
      <c r="AA40" s="243"/>
      <c r="AB40" s="240"/>
      <c r="AC40" s="240"/>
      <c r="AD40" s="240"/>
      <c r="AE40" s="243"/>
      <c r="AF40" s="243"/>
      <c r="AG40" s="240"/>
      <c r="AH40" s="240"/>
      <c r="AI40" s="240"/>
      <c r="AJ40" s="240"/>
      <c r="AK40" s="240"/>
      <c r="AL40" s="240"/>
      <c r="AM40" s="240"/>
      <c r="AN40" s="268">
        <v>34.0</v>
      </c>
      <c r="AO40" s="209"/>
      <c r="AP40" s="210" t="s">
        <v>40</v>
      </c>
      <c r="AQ40" s="240"/>
      <c r="AR40" s="240"/>
      <c r="AS40" s="240"/>
      <c r="AT40" s="492">
        <f t="shared" si="1"/>
        <v>34</v>
      </c>
      <c r="AU40" s="552"/>
      <c r="AV40" s="14"/>
      <c r="AW40" s="14"/>
      <c r="AX40" s="14"/>
      <c r="AY40" s="14"/>
      <c r="AZ40" s="14"/>
      <c r="BA40" s="14"/>
      <c r="BB40" s="14"/>
      <c r="BC40" s="14"/>
    </row>
    <row r="41" ht="16.5" customHeight="1">
      <c r="A41" s="29">
        <v>61.0</v>
      </c>
      <c r="B41" s="29">
        <v>4033.0</v>
      </c>
      <c r="C41" s="518" t="s">
        <v>9749</v>
      </c>
      <c r="D41" s="156"/>
      <c r="E41" s="527"/>
      <c r="F41" s="527"/>
      <c r="G41" s="527"/>
      <c r="H41" s="527"/>
      <c r="I41" s="532"/>
      <c r="J41" s="527"/>
      <c r="K41" s="527"/>
      <c r="L41" s="527"/>
      <c r="M41" s="527"/>
      <c r="N41" s="52"/>
      <c r="O41" s="8"/>
      <c r="P41" s="8"/>
      <c r="Q41" s="54"/>
      <c r="R41" s="52"/>
      <c r="S41" s="8"/>
      <c r="T41" s="8"/>
      <c r="U41" s="8"/>
      <c r="V41" s="14"/>
      <c r="W41" s="14"/>
      <c r="X41" s="144"/>
      <c r="Y41" s="207" t="s">
        <v>8166</v>
      </c>
      <c r="Z41" s="243"/>
      <c r="AA41" s="243"/>
      <c r="AB41" s="240"/>
      <c r="AC41" s="240"/>
      <c r="AD41" s="240"/>
      <c r="AE41" s="243"/>
      <c r="AF41" s="243"/>
      <c r="AG41" s="240"/>
      <c r="AH41" s="240"/>
      <c r="AI41" s="240"/>
      <c r="AJ41" s="240"/>
      <c r="AK41" s="240"/>
      <c r="AL41" s="240"/>
      <c r="AM41" s="240"/>
      <c r="AN41" s="268">
        <v>28.0</v>
      </c>
      <c r="AO41" s="209"/>
      <c r="AP41" s="210" t="s">
        <v>40</v>
      </c>
      <c r="AQ41" s="240"/>
      <c r="AR41" s="240"/>
      <c r="AS41" s="240"/>
      <c r="AT41" s="492">
        <f t="shared" si="1"/>
        <v>28</v>
      </c>
      <c r="AU41" s="552"/>
      <c r="AV41" s="14"/>
      <c r="AW41" s="14"/>
      <c r="AX41" s="14"/>
      <c r="AY41" s="14"/>
      <c r="AZ41" s="14"/>
      <c r="BA41" s="14"/>
      <c r="BB41" s="14"/>
      <c r="BC41" s="14"/>
    </row>
    <row r="42" ht="16.5" customHeight="1">
      <c r="A42" s="29">
        <v>61.0</v>
      </c>
      <c r="B42" s="29">
        <v>4034.0</v>
      </c>
      <c r="C42" s="518" t="s">
        <v>9750</v>
      </c>
      <c r="D42" s="127"/>
      <c r="E42" s="14"/>
      <c r="F42" s="14"/>
      <c r="G42" s="14"/>
      <c r="H42" s="14"/>
      <c r="I42" s="144"/>
      <c r="J42" s="14"/>
      <c r="K42" s="14"/>
      <c r="L42" s="14"/>
      <c r="M42" s="14"/>
      <c r="N42" s="127"/>
      <c r="O42" s="14"/>
      <c r="P42" s="14"/>
      <c r="Q42" s="144"/>
      <c r="R42" s="127"/>
      <c r="S42" s="14"/>
      <c r="T42" s="14"/>
      <c r="U42" s="14"/>
      <c r="V42" s="14"/>
      <c r="W42" s="14"/>
      <c r="X42" s="144"/>
      <c r="Y42" s="207" t="s">
        <v>8239</v>
      </c>
      <c r="Z42" s="243"/>
      <c r="AA42" s="243"/>
      <c r="AB42" s="240"/>
      <c r="AC42" s="240"/>
      <c r="AD42" s="240"/>
      <c r="AE42" s="243"/>
      <c r="AF42" s="243"/>
      <c r="AG42" s="240"/>
      <c r="AH42" s="240"/>
      <c r="AI42" s="240"/>
      <c r="AJ42" s="240"/>
      <c r="AK42" s="240"/>
      <c r="AL42" s="240"/>
      <c r="AM42" s="240"/>
      <c r="AN42" s="268">
        <v>24.0</v>
      </c>
      <c r="AO42" s="209"/>
      <c r="AP42" s="210" t="s">
        <v>40</v>
      </c>
      <c r="AQ42" s="240"/>
      <c r="AR42" s="240"/>
      <c r="AS42" s="240"/>
      <c r="AT42" s="492">
        <f t="shared" si="1"/>
        <v>24</v>
      </c>
      <c r="AU42" s="552"/>
      <c r="AV42" s="14"/>
      <c r="AW42" s="14"/>
      <c r="AX42" s="14"/>
      <c r="AY42" s="14"/>
      <c r="AZ42" s="14"/>
      <c r="BA42" s="14"/>
      <c r="BB42" s="14"/>
      <c r="BC42" s="14"/>
    </row>
    <row r="43" ht="16.5" customHeight="1">
      <c r="A43" s="29">
        <v>61.0</v>
      </c>
      <c r="B43" s="29">
        <v>4035.0</v>
      </c>
      <c r="C43" s="518" t="s">
        <v>9751</v>
      </c>
      <c r="D43" s="127"/>
      <c r="E43" s="14"/>
      <c r="F43" s="14"/>
      <c r="G43" s="14"/>
      <c r="H43" s="14"/>
      <c r="I43" s="144"/>
      <c r="J43" s="14"/>
      <c r="K43" s="14"/>
      <c r="L43" s="14"/>
      <c r="M43" s="14"/>
      <c r="N43" s="127"/>
      <c r="O43" s="14"/>
      <c r="P43" s="14"/>
      <c r="Q43" s="144"/>
      <c r="R43" s="127"/>
      <c r="S43" s="14"/>
      <c r="T43" s="14"/>
      <c r="U43" s="14"/>
      <c r="V43" s="14"/>
      <c r="W43" s="14"/>
      <c r="X43" s="144"/>
      <c r="Y43" s="207" t="s">
        <v>8312</v>
      </c>
      <c r="Z43" s="243"/>
      <c r="AA43" s="243"/>
      <c r="AB43" s="240"/>
      <c r="AC43" s="240"/>
      <c r="AD43" s="240"/>
      <c r="AE43" s="243"/>
      <c r="AF43" s="243"/>
      <c r="AG43" s="240"/>
      <c r="AH43" s="240"/>
      <c r="AI43" s="240"/>
      <c r="AJ43" s="240"/>
      <c r="AK43" s="240"/>
      <c r="AL43" s="240"/>
      <c r="AM43" s="240"/>
      <c r="AN43" s="268">
        <v>21.0</v>
      </c>
      <c r="AO43" s="209"/>
      <c r="AP43" s="210" t="s">
        <v>40</v>
      </c>
      <c r="AQ43" s="240"/>
      <c r="AR43" s="240"/>
      <c r="AS43" s="240"/>
      <c r="AT43" s="492">
        <f t="shared" si="1"/>
        <v>21</v>
      </c>
      <c r="AU43" s="552"/>
      <c r="AV43" s="14"/>
      <c r="AW43" s="14"/>
      <c r="AX43" s="14"/>
      <c r="AY43" s="14"/>
      <c r="AZ43" s="14"/>
      <c r="BA43" s="14"/>
      <c r="BB43" s="14"/>
      <c r="BC43" s="14"/>
    </row>
    <row r="44" ht="16.5" customHeight="1">
      <c r="A44" s="29">
        <v>61.0</v>
      </c>
      <c r="B44" s="29">
        <v>4036.0</v>
      </c>
      <c r="C44" s="518" t="s">
        <v>9752</v>
      </c>
      <c r="D44" s="127"/>
      <c r="E44" s="14"/>
      <c r="F44" s="14"/>
      <c r="G44" s="14"/>
      <c r="H44" s="14"/>
      <c r="I44" s="144"/>
      <c r="J44" s="14"/>
      <c r="K44" s="14"/>
      <c r="L44" s="14"/>
      <c r="M44" s="14"/>
      <c r="N44" s="127"/>
      <c r="O44" s="14"/>
      <c r="P44" s="14"/>
      <c r="Q44" s="144"/>
      <c r="R44" s="127"/>
      <c r="S44" s="14"/>
      <c r="T44" s="14"/>
      <c r="U44" s="14"/>
      <c r="V44" s="14"/>
      <c r="W44" s="14"/>
      <c r="X44" s="144"/>
      <c r="Y44" s="207" t="s">
        <v>8385</v>
      </c>
      <c r="Z44" s="243"/>
      <c r="AA44" s="243"/>
      <c r="AB44" s="240"/>
      <c r="AC44" s="240"/>
      <c r="AD44" s="240"/>
      <c r="AE44" s="243"/>
      <c r="AF44" s="243"/>
      <c r="AG44" s="240"/>
      <c r="AH44" s="240"/>
      <c r="AI44" s="240"/>
      <c r="AJ44" s="240"/>
      <c r="AK44" s="240"/>
      <c r="AL44" s="240"/>
      <c r="AM44" s="240"/>
      <c r="AN44" s="268">
        <v>18.0</v>
      </c>
      <c r="AO44" s="209"/>
      <c r="AP44" s="210" t="s">
        <v>40</v>
      </c>
      <c r="AQ44" s="240"/>
      <c r="AR44" s="240"/>
      <c r="AS44" s="240"/>
      <c r="AT44" s="492">
        <f t="shared" si="1"/>
        <v>18</v>
      </c>
      <c r="AU44" s="552"/>
      <c r="AV44" s="14"/>
      <c r="AW44" s="14"/>
      <c r="AX44" s="14"/>
      <c r="AY44" s="14"/>
      <c r="AZ44" s="14"/>
      <c r="BA44" s="14"/>
      <c r="BB44" s="14"/>
      <c r="BC44" s="14"/>
    </row>
    <row r="45" ht="16.5" customHeight="1">
      <c r="A45" s="29">
        <v>61.0</v>
      </c>
      <c r="B45" s="29">
        <v>4037.0</v>
      </c>
      <c r="C45" s="518" t="s">
        <v>9753</v>
      </c>
      <c r="D45" s="156"/>
      <c r="E45" s="527"/>
      <c r="F45" s="527"/>
      <c r="G45" s="527"/>
      <c r="H45" s="527"/>
      <c r="I45" s="532"/>
      <c r="J45" s="527"/>
      <c r="K45" s="527"/>
      <c r="L45" s="527"/>
      <c r="M45" s="527"/>
      <c r="N45" s="156"/>
      <c r="O45" s="527"/>
      <c r="P45" s="527"/>
      <c r="Q45" s="532"/>
      <c r="R45" s="102" t="s">
        <v>8458</v>
      </c>
      <c r="S45" s="487"/>
      <c r="T45" s="487"/>
      <c r="U45" s="487"/>
      <c r="V45" s="487"/>
      <c r="W45" s="487"/>
      <c r="X45" s="485"/>
      <c r="Y45" s="213" t="s">
        <v>8459</v>
      </c>
      <c r="Z45" s="243"/>
      <c r="AA45" s="243"/>
      <c r="AB45" s="240"/>
      <c r="AC45" s="240"/>
      <c r="AD45" s="240"/>
      <c r="AE45" s="243"/>
      <c r="AF45" s="243"/>
      <c r="AG45" s="240"/>
      <c r="AH45" s="240"/>
      <c r="AI45" s="240"/>
      <c r="AJ45" s="240"/>
      <c r="AK45" s="240"/>
      <c r="AL45" s="240"/>
      <c r="AM45" s="240"/>
      <c r="AN45" s="268">
        <v>77.0</v>
      </c>
      <c r="AO45" s="209"/>
      <c r="AP45" s="210" t="s">
        <v>40</v>
      </c>
      <c r="AQ45" s="210"/>
      <c r="AR45" s="240"/>
      <c r="AS45" s="43"/>
      <c r="AT45" s="492">
        <f t="shared" si="1"/>
        <v>77</v>
      </c>
      <c r="AU45" s="552"/>
      <c r="AV45" s="14"/>
      <c r="AW45" s="14"/>
      <c r="AX45" s="14"/>
      <c r="AY45" s="14"/>
      <c r="AZ45" s="14"/>
      <c r="BA45" s="14"/>
      <c r="BB45" s="14"/>
      <c r="BC45" s="14"/>
    </row>
    <row r="46" ht="16.5" customHeight="1">
      <c r="A46" s="29">
        <v>61.0</v>
      </c>
      <c r="B46" s="29">
        <v>4038.0</v>
      </c>
      <c r="C46" s="518" t="s">
        <v>9754</v>
      </c>
      <c r="D46" s="156"/>
      <c r="E46" s="527"/>
      <c r="F46" s="527"/>
      <c r="G46" s="527"/>
      <c r="H46" s="527"/>
      <c r="I46" s="532"/>
      <c r="J46" s="527"/>
      <c r="K46" s="527"/>
      <c r="L46" s="527"/>
      <c r="M46" s="527"/>
      <c r="N46" s="156"/>
      <c r="O46" s="527"/>
      <c r="P46" s="527"/>
      <c r="Q46" s="532"/>
      <c r="R46" s="482"/>
      <c r="X46" s="486"/>
      <c r="Y46" s="213" t="s">
        <v>8532</v>
      </c>
      <c r="Z46" s="243"/>
      <c r="AA46" s="243"/>
      <c r="AB46" s="240"/>
      <c r="AC46" s="240"/>
      <c r="AD46" s="240"/>
      <c r="AE46" s="243"/>
      <c r="AF46" s="243"/>
      <c r="AG46" s="240"/>
      <c r="AH46" s="240"/>
      <c r="AI46" s="240"/>
      <c r="AJ46" s="240"/>
      <c r="AK46" s="240"/>
      <c r="AL46" s="240"/>
      <c r="AM46" s="240"/>
      <c r="AN46" s="268">
        <v>62.0</v>
      </c>
      <c r="AO46" s="209"/>
      <c r="AP46" s="210" t="s">
        <v>40</v>
      </c>
      <c r="AQ46" s="240"/>
      <c r="AR46" s="240"/>
      <c r="AS46" s="240"/>
      <c r="AT46" s="492">
        <f t="shared" si="1"/>
        <v>62</v>
      </c>
      <c r="AU46" s="552"/>
      <c r="AV46" s="14"/>
      <c r="AW46" s="14"/>
      <c r="AX46" s="14"/>
      <c r="AY46" s="14"/>
      <c r="AZ46" s="14"/>
      <c r="BA46" s="14"/>
      <c r="BB46" s="14"/>
      <c r="BC46" s="14"/>
    </row>
    <row r="47" ht="16.5" customHeight="1">
      <c r="A47" s="29">
        <v>61.0</v>
      </c>
      <c r="B47" s="29">
        <v>4039.0</v>
      </c>
      <c r="C47" s="518" t="s">
        <v>9755</v>
      </c>
      <c r="D47" s="156"/>
      <c r="E47" s="527"/>
      <c r="F47" s="527"/>
      <c r="G47" s="527"/>
      <c r="H47" s="527"/>
      <c r="I47" s="532"/>
      <c r="J47" s="527"/>
      <c r="K47" s="527"/>
      <c r="L47" s="527"/>
      <c r="M47" s="527"/>
      <c r="N47" s="156"/>
      <c r="O47" s="527"/>
      <c r="P47" s="527"/>
      <c r="Q47" s="532"/>
      <c r="R47" s="156"/>
      <c r="S47" s="527"/>
      <c r="T47" s="527"/>
      <c r="U47" s="527"/>
      <c r="V47" s="14"/>
      <c r="W47" s="14"/>
      <c r="X47" s="144"/>
      <c r="Y47" s="207" t="s">
        <v>8605</v>
      </c>
      <c r="Z47" s="243"/>
      <c r="AA47" s="243"/>
      <c r="AB47" s="240"/>
      <c r="AC47" s="240"/>
      <c r="AD47" s="240"/>
      <c r="AE47" s="243"/>
      <c r="AF47" s="243"/>
      <c r="AG47" s="240"/>
      <c r="AH47" s="240"/>
      <c r="AI47" s="240"/>
      <c r="AJ47" s="240"/>
      <c r="AK47" s="240"/>
      <c r="AL47" s="240"/>
      <c r="AM47" s="240"/>
      <c r="AN47" s="268">
        <v>44.0</v>
      </c>
      <c r="AO47" s="209"/>
      <c r="AP47" s="210" t="s">
        <v>40</v>
      </c>
      <c r="AQ47" s="240"/>
      <c r="AR47" s="240"/>
      <c r="AS47" s="240"/>
      <c r="AT47" s="492">
        <f t="shared" si="1"/>
        <v>44</v>
      </c>
      <c r="AU47" s="552"/>
      <c r="AV47" s="14"/>
      <c r="AW47" s="14"/>
      <c r="AX47" s="14"/>
      <c r="AY47" s="14"/>
      <c r="AZ47" s="14"/>
      <c r="BA47" s="14"/>
      <c r="BB47" s="14"/>
      <c r="BC47" s="14"/>
    </row>
    <row r="48" ht="16.5" customHeight="1">
      <c r="A48" s="29">
        <v>61.0</v>
      </c>
      <c r="B48" s="29">
        <v>4040.0</v>
      </c>
      <c r="C48" s="518" t="s">
        <v>9756</v>
      </c>
      <c r="D48" s="156"/>
      <c r="E48" s="527"/>
      <c r="F48" s="527"/>
      <c r="G48" s="527"/>
      <c r="H48" s="527"/>
      <c r="I48" s="532"/>
      <c r="J48" s="527"/>
      <c r="K48" s="527"/>
      <c r="L48" s="527"/>
      <c r="M48" s="527"/>
      <c r="N48" s="52"/>
      <c r="O48" s="8"/>
      <c r="P48" s="8"/>
      <c r="Q48" s="54"/>
      <c r="R48" s="227"/>
      <c r="S48" s="22"/>
      <c r="T48" s="22"/>
      <c r="U48" s="22"/>
      <c r="V48" s="21"/>
      <c r="W48" s="21"/>
      <c r="X48" s="200"/>
      <c r="Y48" s="518" t="s">
        <v>8678</v>
      </c>
      <c r="Z48" s="243"/>
      <c r="AA48" s="243"/>
      <c r="AB48" s="240"/>
      <c r="AC48" s="240"/>
      <c r="AD48" s="240"/>
      <c r="AE48" s="243"/>
      <c r="AF48" s="243"/>
      <c r="AG48" s="240"/>
      <c r="AH48" s="240"/>
      <c r="AI48" s="240"/>
      <c r="AJ48" s="240"/>
      <c r="AK48" s="240"/>
      <c r="AL48" s="240"/>
      <c r="AM48" s="240"/>
      <c r="AN48" s="268">
        <v>34.0</v>
      </c>
      <c r="AO48" s="209"/>
      <c r="AP48" s="210" t="s">
        <v>40</v>
      </c>
      <c r="AQ48" s="240"/>
      <c r="AR48" s="240"/>
      <c r="AS48" s="240"/>
      <c r="AT48" s="492">
        <f t="shared" si="1"/>
        <v>34</v>
      </c>
      <c r="AU48" s="552"/>
      <c r="AV48" s="14"/>
      <c r="AW48" s="14"/>
      <c r="AX48" s="14"/>
      <c r="AY48" s="14"/>
      <c r="AZ48" s="14"/>
      <c r="BA48" s="14"/>
      <c r="BB48" s="14"/>
      <c r="BC48" s="14"/>
    </row>
    <row r="49" ht="16.5" customHeight="1">
      <c r="A49" s="29">
        <v>61.0</v>
      </c>
      <c r="B49" s="29">
        <v>4041.0</v>
      </c>
      <c r="C49" s="518" t="s">
        <v>9757</v>
      </c>
      <c r="D49" s="156"/>
      <c r="E49" s="527"/>
      <c r="F49" s="527"/>
      <c r="G49" s="527"/>
      <c r="H49" s="527"/>
      <c r="I49" s="532"/>
      <c r="J49" s="527"/>
      <c r="K49" s="527"/>
      <c r="L49" s="527"/>
      <c r="M49" s="527"/>
      <c r="N49" s="156"/>
      <c r="O49" s="527"/>
      <c r="P49" s="527"/>
      <c r="Q49" s="532"/>
      <c r="R49" s="173" t="s">
        <v>8751</v>
      </c>
      <c r="X49" s="486"/>
      <c r="Y49" s="207" t="s">
        <v>8752</v>
      </c>
      <c r="Z49" s="243"/>
      <c r="AA49" s="243"/>
      <c r="AB49" s="240"/>
      <c r="AC49" s="240"/>
      <c r="AD49" s="240"/>
      <c r="AE49" s="243"/>
      <c r="AF49" s="243"/>
      <c r="AG49" s="240"/>
      <c r="AH49" s="240"/>
      <c r="AI49" s="240"/>
      <c r="AJ49" s="240"/>
      <c r="AK49" s="240"/>
      <c r="AL49" s="240"/>
      <c r="AM49" s="240"/>
      <c r="AN49" s="268">
        <v>77.0</v>
      </c>
      <c r="AO49" s="209"/>
      <c r="AP49" s="210" t="s">
        <v>40</v>
      </c>
      <c r="AQ49" s="210"/>
      <c r="AR49" s="240"/>
      <c r="AS49" s="43"/>
      <c r="AT49" s="492">
        <f t="shared" si="1"/>
        <v>77</v>
      </c>
      <c r="AU49" s="552"/>
      <c r="AV49" s="14"/>
      <c r="AW49" s="14"/>
      <c r="AX49" s="14"/>
      <c r="AY49" s="14"/>
      <c r="AZ49" s="14"/>
      <c r="BA49" s="14"/>
      <c r="BB49" s="14"/>
      <c r="BC49" s="14"/>
    </row>
    <row r="50" ht="16.5" customHeight="1">
      <c r="A50" s="29">
        <v>61.0</v>
      </c>
      <c r="B50" s="29">
        <v>4042.0</v>
      </c>
      <c r="C50" s="518" t="s">
        <v>9758</v>
      </c>
      <c r="D50" s="156"/>
      <c r="E50" s="527"/>
      <c r="F50" s="527"/>
      <c r="G50" s="527"/>
      <c r="H50" s="527"/>
      <c r="I50" s="532"/>
      <c r="J50" s="527"/>
      <c r="K50" s="527"/>
      <c r="L50" s="527"/>
      <c r="M50" s="527"/>
      <c r="N50" s="156"/>
      <c r="O50" s="527"/>
      <c r="P50" s="527"/>
      <c r="Q50" s="532"/>
      <c r="R50" s="482"/>
      <c r="X50" s="486"/>
      <c r="Y50" s="207" t="s">
        <v>8825</v>
      </c>
      <c r="Z50" s="243"/>
      <c r="AA50" s="243"/>
      <c r="AB50" s="240"/>
      <c r="AC50" s="240"/>
      <c r="AD50" s="240"/>
      <c r="AE50" s="243"/>
      <c r="AF50" s="243"/>
      <c r="AG50" s="240"/>
      <c r="AH50" s="240"/>
      <c r="AI50" s="240"/>
      <c r="AJ50" s="240"/>
      <c r="AK50" s="240"/>
      <c r="AL50" s="240"/>
      <c r="AM50" s="240"/>
      <c r="AN50" s="268">
        <v>77.0</v>
      </c>
      <c r="AO50" s="209"/>
      <c r="AP50" s="210" t="s">
        <v>40</v>
      </c>
      <c r="AQ50" s="210"/>
      <c r="AR50" s="240"/>
      <c r="AS50" s="43"/>
      <c r="AT50" s="492">
        <f t="shared" si="1"/>
        <v>77</v>
      </c>
      <c r="AU50" s="552"/>
      <c r="AV50" s="14"/>
      <c r="AW50" s="14"/>
      <c r="AX50" s="14"/>
      <c r="AY50" s="14"/>
      <c r="AZ50" s="14"/>
      <c r="BA50" s="14"/>
      <c r="BB50" s="14"/>
      <c r="BC50" s="14"/>
    </row>
    <row r="51" ht="16.5" customHeight="1">
      <c r="A51" s="29">
        <v>61.0</v>
      </c>
      <c r="B51" s="29">
        <v>4043.0</v>
      </c>
      <c r="C51" s="518" t="s">
        <v>9759</v>
      </c>
      <c r="D51" s="156"/>
      <c r="E51" s="527"/>
      <c r="F51" s="527"/>
      <c r="G51" s="527"/>
      <c r="H51" s="527"/>
      <c r="I51" s="532"/>
      <c r="J51" s="527"/>
      <c r="K51" s="527"/>
      <c r="L51" s="527"/>
      <c r="M51" s="527"/>
      <c r="N51" s="155"/>
      <c r="O51" s="542"/>
      <c r="P51" s="542"/>
      <c r="Q51" s="545"/>
      <c r="R51" s="155"/>
      <c r="S51" s="542"/>
      <c r="T51" s="542"/>
      <c r="U51" s="542"/>
      <c r="V51" s="21"/>
      <c r="W51" s="21"/>
      <c r="X51" s="200"/>
      <c r="Y51" s="207" t="s">
        <v>8898</v>
      </c>
      <c r="Z51" s="553"/>
      <c r="AA51" s="243"/>
      <c r="AB51" s="240"/>
      <c r="AC51" s="240"/>
      <c r="AD51" s="240"/>
      <c r="AE51" s="243"/>
      <c r="AF51" s="243"/>
      <c r="AG51" s="240"/>
      <c r="AH51" s="240"/>
      <c r="AI51" s="240"/>
      <c r="AJ51" s="240"/>
      <c r="AK51" s="240"/>
      <c r="AL51" s="240"/>
      <c r="AM51" s="240"/>
      <c r="AN51" s="268">
        <v>62.0</v>
      </c>
      <c r="AO51" s="209"/>
      <c r="AP51" s="210" t="s">
        <v>40</v>
      </c>
      <c r="AQ51" s="210"/>
      <c r="AR51" s="240"/>
      <c r="AS51" s="43"/>
      <c r="AT51" s="492">
        <f t="shared" si="1"/>
        <v>62</v>
      </c>
      <c r="AU51" s="552"/>
      <c r="AV51" s="14"/>
      <c r="AW51" s="14"/>
      <c r="AX51" s="14"/>
      <c r="AY51" s="14"/>
      <c r="AZ51" s="14"/>
      <c r="BA51" s="14"/>
      <c r="BB51" s="14"/>
      <c r="BC51" s="14"/>
    </row>
    <row r="52" ht="16.5" customHeight="1">
      <c r="A52" s="29">
        <v>61.0</v>
      </c>
      <c r="B52" s="29">
        <v>4044.0</v>
      </c>
      <c r="C52" s="518" t="s">
        <v>9760</v>
      </c>
      <c r="D52" s="156"/>
      <c r="E52" s="527"/>
      <c r="F52" s="527"/>
      <c r="G52" s="527"/>
      <c r="H52" s="527"/>
      <c r="I52" s="532"/>
      <c r="J52" s="527"/>
      <c r="K52" s="527"/>
      <c r="L52" s="527"/>
      <c r="M52" s="527"/>
      <c r="N52" s="102" t="s">
        <v>8971</v>
      </c>
      <c r="O52" s="487"/>
      <c r="P52" s="487"/>
      <c r="Q52" s="485"/>
      <c r="R52" s="102" t="s">
        <v>8972</v>
      </c>
      <c r="S52" s="487"/>
      <c r="T52" s="487"/>
      <c r="U52" s="487"/>
      <c r="V52" s="487"/>
      <c r="W52" s="487"/>
      <c r="X52" s="485"/>
      <c r="Y52" s="168" t="s">
        <v>8973</v>
      </c>
      <c r="Z52" s="496"/>
      <c r="AA52" s="496"/>
      <c r="AB52" s="496"/>
      <c r="AC52" s="496"/>
      <c r="AD52" s="554"/>
      <c r="AE52" s="207" t="s">
        <v>8974</v>
      </c>
      <c r="AF52" s="243"/>
      <c r="AG52" s="240"/>
      <c r="AH52" s="240"/>
      <c r="AI52" s="240"/>
      <c r="AJ52" s="240"/>
      <c r="AK52" s="240"/>
      <c r="AL52" s="240"/>
      <c r="AM52" s="240"/>
      <c r="AN52" s="268">
        <v>155.0</v>
      </c>
      <c r="AO52" s="209"/>
      <c r="AP52" s="210" t="s">
        <v>40</v>
      </c>
      <c r="AQ52" s="210"/>
      <c r="AR52" s="240"/>
      <c r="AS52" s="43"/>
      <c r="AT52" s="492">
        <f t="shared" si="1"/>
        <v>155</v>
      </c>
      <c r="AU52" s="552"/>
      <c r="AV52" s="14"/>
      <c r="AW52" s="14"/>
      <c r="AX52" s="14"/>
      <c r="AY52" s="14"/>
      <c r="AZ52" s="14"/>
      <c r="BA52" s="14"/>
      <c r="BB52" s="14"/>
      <c r="BC52" s="14"/>
    </row>
    <row r="53" ht="16.5" customHeight="1">
      <c r="A53" s="29">
        <v>61.0</v>
      </c>
      <c r="B53" s="29">
        <v>4045.0</v>
      </c>
      <c r="C53" s="518" t="s">
        <v>9761</v>
      </c>
      <c r="D53" s="156"/>
      <c r="E53" s="527"/>
      <c r="F53" s="527"/>
      <c r="G53" s="527"/>
      <c r="H53" s="527"/>
      <c r="I53" s="532"/>
      <c r="J53" s="527"/>
      <c r="K53" s="527"/>
      <c r="L53" s="527"/>
      <c r="M53" s="527"/>
      <c r="N53" s="482"/>
      <c r="Q53" s="486"/>
      <c r="R53" s="482"/>
      <c r="X53" s="486"/>
      <c r="Y53" s="307"/>
      <c r="Z53" s="304"/>
      <c r="AA53" s="304"/>
      <c r="AB53" s="304"/>
      <c r="AC53" s="304"/>
      <c r="AD53" s="380"/>
      <c r="AE53" s="207" t="s">
        <v>9047</v>
      </c>
      <c r="AF53" s="243"/>
      <c r="AG53" s="240"/>
      <c r="AH53" s="240"/>
      <c r="AI53" s="240"/>
      <c r="AJ53" s="240"/>
      <c r="AK53" s="240"/>
      <c r="AL53" s="240"/>
      <c r="AM53" s="240"/>
      <c r="AN53" s="268">
        <v>103.0</v>
      </c>
      <c r="AO53" s="209"/>
      <c r="AP53" s="210" t="s">
        <v>40</v>
      </c>
      <c r="AQ53" s="240"/>
      <c r="AR53" s="240"/>
      <c r="AS53" s="240"/>
      <c r="AT53" s="492">
        <f t="shared" si="1"/>
        <v>103</v>
      </c>
      <c r="AU53" s="552"/>
      <c r="AV53" s="14"/>
      <c r="AW53" s="14"/>
      <c r="AX53" s="14"/>
      <c r="AY53" s="14"/>
      <c r="AZ53" s="14"/>
      <c r="BA53" s="14"/>
      <c r="BB53" s="14"/>
      <c r="BC53" s="14"/>
    </row>
    <row r="54" ht="16.5" customHeight="1">
      <c r="A54" s="29">
        <v>61.0</v>
      </c>
      <c r="B54" s="29">
        <v>4046.0</v>
      </c>
      <c r="C54" s="518" t="s">
        <v>9762</v>
      </c>
      <c r="D54" s="156"/>
      <c r="E54" s="527"/>
      <c r="F54" s="527"/>
      <c r="G54" s="527"/>
      <c r="H54" s="527"/>
      <c r="I54" s="532"/>
      <c r="J54" s="527"/>
      <c r="K54" s="527"/>
      <c r="L54" s="527"/>
      <c r="M54" s="527"/>
      <c r="N54" s="482"/>
      <c r="Q54" s="486"/>
      <c r="R54" s="156"/>
      <c r="S54" s="527"/>
      <c r="T54" s="527"/>
      <c r="U54" s="527"/>
      <c r="V54" s="14"/>
      <c r="W54" s="14"/>
      <c r="X54" s="144"/>
      <c r="Y54" s="318"/>
      <c r="Z54" s="319"/>
      <c r="AA54" s="319"/>
      <c r="AB54" s="319"/>
      <c r="AC54" s="319"/>
      <c r="AD54" s="555"/>
      <c r="AE54" s="207" t="s">
        <v>9120</v>
      </c>
      <c r="AF54" s="243"/>
      <c r="AG54" s="240"/>
      <c r="AH54" s="240"/>
      <c r="AI54" s="240"/>
      <c r="AJ54" s="240"/>
      <c r="AK54" s="240"/>
      <c r="AL54" s="240"/>
      <c r="AM54" s="240"/>
      <c r="AN54" s="268">
        <v>62.0</v>
      </c>
      <c r="AO54" s="209"/>
      <c r="AP54" s="210" t="s">
        <v>40</v>
      </c>
      <c r="AQ54" s="240"/>
      <c r="AR54" s="240"/>
      <c r="AS54" s="240"/>
      <c r="AT54" s="492">
        <f t="shared" si="1"/>
        <v>62</v>
      </c>
      <c r="AU54" s="552"/>
      <c r="AV54" s="14"/>
      <c r="AW54" s="14"/>
      <c r="AX54" s="14"/>
      <c r="AY54" s="14"/>
      <c r="AZ54" s="14"/>
      <c r="BA54" s="14"/>
      <c r="BB54" s="14"/>
      <c r="BC54" s="14"/>
    </row>
    <row r="55" ht="16.5" customHeight="1">
      <c r="A55" s="29">
        <v>61.0</v>
      </c>
      <c r="B55" s="29">
        <v>4047.0</v>
      </c>
      <c r="C55" s="518" t="s">
        <v>9763</v>
      </c>
      <c r="D55" s="156"/>
      <c r="E55" s="527"/>
      <c r="F55" s="527"/>
      <c r="G55" s="527"/>
      <c r="H55" s="527"/>
      <c r="I55" s="532"/>
      <c r="J55" s="527"/>
      <c r="K55" s="527"/>
      <c r="L55" s="527"/>
      <c r="M55" s="527"/>
      <c r="N55" s="173"/>
      <c r="O55" s="174"/>
      <c r="P55" s="174"/>
      <c r="Q55" s="523"/>
      <c r="R55" s="173"/>
      <c r="S55" s="174"/>
      <c r="T55" s="174"/>
      <c r="U55" s="174"/>
      <c r="V55" s="174"/>
      <c r="W55" s="174"/>
      <c r="X55" s="523"/>
      <c r="Y55" s="168" t="s">
        <v>9193</v>
      </c>
      <c r="Z55" s="496"/>
      <c r="AA55" s="496"/>
      <c r="AB55" s="496"/>
      <c r="AC55" s="496"/>
      <c r="AD55" s="554"/>
      <c r="AE55" s="207" t="s">
        <v>8974</v>
      </c>
      <c r="AF55" s="243"/>
      <c r="AG55" s="240"/>
      <c r="AH55" s="240"/>
      <c r="AI55" s="240"/>
      <c r="AJ55" s="240"/>
      <c r="AK55" s="240"/>
      <c r="AL55" s="240"/>
      <c r="AM55" s="240"/>
      <c r="AN55" s="268">
        <v>155.0</v>
      </c>
      <c r="AO55" s="209"/>
      <c r="AP55" s="210" t="s">
        <v>40</v>
      </c>
      <c r="AQ55" s="210"/>
      <c r="AR55" s="240"/>
      <c r="AS55" s="43"/>
      <c r="AT55" s="492">
        <f t="shared" si="1"/>
        <v>155</v>
      </c>
      <c r="AU55" s="552"/>
      <c r="AV55" s="14"/>
      <c r="AW55" s="14"/>
      <c r="AX55" s="14"/>
      <c r="AY55" s="14"/>
      <c r="AZ55" s="14"/>
      <c r="BA55" s="14"/>
      <c r="BB55" s="14"/>
      <c r="BC55" s="14"/>
    </row>
    <row r="56" ht="16.5" customHeight="1">
      <c r="A56" s="29">
        <v>61.0</v>
      </c>
      <c r="B56" s="29">
        <v>4048.0</v>
      </c>
      <c r="C56" s="518" t="s">
        <v>9764</v>
      </c>
      <c r="D56" s="156"/>
      <c r="E56" s="527"/>
      <c r="F56" s="527"/>
      <c r="G56" s="527"/>
      <c r="H56" s="527"/>
      <c r="I56" s="532"/>
      <c r="J56" s="527"/>
      <c r="K56" s="527"/>
      <c r="L56" s="527"/>
      <c r="M56" s="527"/>
      <c r="N56" s="173"/>
      <c r="O56" s="174"/>
      <c r="P56" s="174"/>
      <c r="Q56" s="523"/>
      <c r="R56" s="173"/>
      <c r="S56" s="174"/>
      <c r="T56" s="174"/>
      <c r="U56" s="174"/>
      <c r="V56" s="174"/>
      <c r="W56" s="174"/>
      <c r="X56" s="523"/>
      <c r="Y56" s="307"/>
      <c r="Z56" s="304"/>
      <c r="AA56" s="304"/>
      <c r="AB56" s="304"/>
      <c r="AC56" s="304"/>
      <c r="AD56" s="380"/>
      <c r="AE56" s="207" t="s">
        <v>9047</v>
      </c>
      <c r="AF56" s="243"/>
      <c r="AG56" s="240"/>
      <c r="AH56" s="240"/>
      <c r="AI56" s="240"/>
      <c r="AJ56" s="240"/>
      <c r="AK56" s="240"/>
      <c r="AL56" s="240"/>
      <c r="AM56" s="240"/>
      <c r="AN56" s="268">
        <v>103.0</v>
      </c>
      <c r="AO56" s="209"/>
      <c r="AP56" s="210" t="s">
        <v>40</v>
      </c>
      <c r="AQ56" s="240"/>
      <c r="AR56" s="240"/>
      <c r="AS56" s="240"/>
      <c r="AT56" s="492">
        <f t="shared" si="1"/>
        <v>103</v>
      </c>
      <c r="AU56" s="552"/>
      <c r="AV56" s="14"/>
      <c r="AW56" s="14"/>
      <c r="AX56" s="14"/>
      <c r="AY56" s="14"/>
      <c r="AZ56" s="14"/>
      <c r="BA56" s="14"/>
      <c r="BB56" s="14"/>
      <c r="BC56" s="14"/>
    </row>
    <row r="57" ht="16.5" customHeight="1">
      <c r="A57" s="29">
        <v>61.0</v>
      </c>
      <c r="B57" s="29">
        <v>4049.0</v>
      </c>
      <c r="C57" s="518" t="s">
        <v>9765</v>
      </c>
      <c r="D57" s="156"/>
      <c r="E57" s="527"/>
      <c r="F57" s="527"/>
      <c r="G57" s="527"/>
      <c r="H57" s="527"/>
      <c r="I57" s="532"/>
      <c r="J57" s="527"/>
      <c r="K57" s="527"/>
      <c r="L57" s="527"/>
      <c r="M57" s="527"/>
      <c r="N57" s="173"/>
      <c r="O57" s="174"/>
      <c r="P57" s="174"/>
      <c r="Q57" s="523"/>
      <c r="R57" s="156"/>
      <c r="S57" s="527"/>
      <c r="T57" s="527"/>
      <c r="U57" s="527"/>
      <c r="V57" s="14"/>
      <c r="W57" s="14"/>
      <c r="X57" s="144"/>
      <c r="Y57" s="318"/>
      <c r="Z57" s="319"/>
      <c r="AA57" s="319"/>
      <c r="AB57" s="319"/>
      <c r="AC57" s="319"/>
      <c r="AD57" s="555"/>
      <c r="AE57" s="207" t="s">
        <v>9120</v>
      </c>
      <c r="AF57" s="243"/>
      <c r="AG57" s="240"/>
      <c r="AH57" s="240"/>
      <c r="AI57" s="240"/>
      <c r="AJ57" s="240"/>
      <c r="AK57" s="240"/>
      <c r="AL57" s="240"/>
      <c r="AM57" s="240"/>
      <c r="AN57" s="268">
        <v>62.0</v>
      </c>
      <c r="AO57" s="209"/>
      <c r="AP57" s="210" t="s">
        <v>40</v>
      </c>
      <c r="AQ57" s="240"/>
      <c r="AR57" s="240"/>
      <c r="AS57" s="240"/>
      <c r="AT57" s="492">
        <f t="shared" si="1"/>
        <v>62</v>
      </c>
      <c r="AU57" s="552"/>
      <c r="AV57" s="14"/>
      <c r="AW57" s="14"/>
      <c r="AX57" s="14"/>
      <c r="AY57" s="14"/>
      <c r="AZ57" s="14"/>
      <c r="BA57" s="14"/>
      <c r="BB57" s="14"/>
      <c r="BC57" s="14"/>
    </row>
    <row r="58" ht="16.5" customHeight="1">
      <c r="A58" s="29">
        <v>61.0</v>
      </c>
      <c r="B58" s="29">
        <v>4050.0</v>
      </c>
      <c r="C58" s="518" t="s">
        <v>9766</v>
      </c>
      <c r="D58" s="156"/>
      <c r="E58" s="527"/>
      <c r="F58" s="527"/>
      <c r="G58" s="527"/>
      <c r="H58" s="527"/>
      <c r="I58" s="532"/>
      <c r="J58" s="527"/>
      <c r="K58" s="527"/>
      <c r="L58" s="527"/>
      <c r="M58" s="527"/>
      <c r="N58" s="156"/>
      <c r="O58" s="527"/>
      <c r="P58" s="527"/>
      <c r="Q58" s="532"/>
      <c r="R58" s="102" t="s">
        <v>9410</v>
      </c>
      <c r="S58" s="487"/>
      <c r="T58" s="487"/>
      <c r="U58" s="487"/>
      <c r="V58" s="487"/>
      <c r="W58" s="487"/>
      <c r="X58" s="485"/>
      <c r="Y58" s="207" t="s">
        <v>9735</v>
      </c>
      <c r="Z58" s="243"/>
      <c r="AA58" s="243"/>
      <c r="AB58" s="240"/>
      <c r="AC58" s="240"/>
      <c r="AD58" s="240"/>
      <c r="AE58" s="243"/>
      <c r="AF58" s="243"/>
      <c r="AG58" s="240"/>
      <c r="AH58" s="240"/>
      <c r="AI58" s="240"/>
      <c r="AJ58" s="240"/>
      <c r="AK58" s="240"/>
      <c r="AL58" s="240"/>
      <c r="AM58" s="240"/>
      <c r="AN58" s="268">
        <v>309.0</v>
      </c>
      <c r="AO58" s="209"/>
      <c r="AP58" s="210" t="s">
        <v>40</v>
      </c>
      <c r="AQ58" s="240"/>
      <c r="AR58" s="240"/>
      <c r="AS58" s="240"/>
      <c r="AT58" s="492">
        <f t="shared" si="1"/>
        <v>309</v>
      </c>
      <c r="AU58" s="552"/>
      <c r="AV58" s="14"/>
      <c r="AW58" s="14"/>
      <c r="AX58" s="14"/>
      <c r="AY58" s="14"/>
      <c r="AZ58" s="14"/>
      <c r="BA58" s="14"/>
      <c r="BB58" s="14"/>
      <c r="BC58" s="14"/>
    </row>
    <row r="59" ht="16.5" customHeight="1">
      <c r="A59" s="29">
        <v>61.0</v>
      </c>
      <c r="B59" s="29">
        <v>4051.0</v>
      </c>
      <c r="C59" s="518" t="s">
        <v>9767</v>
      </c>
      <c r="D59" s="156"/>
      <c r="E59" s="527"/>
      <c r="F59" s="527"/>
      <c r="G59" s="527"/>
      <c r="H59" s="527"/>
      <c r="I59" s="532"/>
      <c r="J59" s="527"/>
      <c r="K59" s="527"/>
      <c r="L59" s="527"/>
      <c r="M59" s="527"/>
      <c r="N59" s="156"/>
      <c r="O59" s="527"/>
      <c r="P59" s="527"/>
      <c r="Q59" s="532"/>
      <c r="R59" s="482"/>
      <c r="X59" s="486"/>
      <c r="Y59" s="207" t="s">
        <v>9737</v>
      </c>
      <c r="Z59" s="243"/>
      <c r="AA59" s="243"/>
      <c r="AB59" s="240"/>
      <c r="AC59" s="240"/>
      <c r="AD59" s="240"/>
      <c r="AE59" s="243"/>
      <c r="AF59" s="243"/>
      <c r="AG59" s="240"/>
      <c r="AH59" s="240"/>
      <c r="AI59" s="240"/>
      <c r="AJ59" s="240"/>
      <c r="AK59" s="240"/>
      <c r="AL59" s="240"/>
      <c r="AM59" s="240"/>
      <c r="AN59" s="268">
        <v>258.0</v>
      </c>
      <c r="AO59" s="209"/>
      <c r="AP59" s="210" t="s">
        <v>40</v>
      </c>
      <c r="AQ59" s="210"/>
      <c r="AR59" s="240"/>
      <c r="AS59" s="43"/>
      <c r="AT59" s="492">
        <f t="shared" si="1"/>
        <v>258</v>
      </c>
      <c r="AU59" s="552"/>
      <c r="AV59" s="14"/>
      <c r="AW59" s="14"/>
      <c r="AX59" s="14"/>
      <c r="AY59" s="14"/>
      <c r="AZ59" s="14"/>
      <c r="BA59" s="14"/>
      <c r="BB59" s="14"/>
      <c r="BC59" s="14"/>
    </row>
    <row r="60" ht="16.5" customHeight="1">
      <c r="A60" s="29">
        <v>61.0</v>
      </c>
      <c r="B60" s="29">
        <v>4052.0</v>
      </c>
      <c r="C60" s="518" t="s">
        <v>9768</v>
      </c>
      <c r="D60" s="156"/>
      <c r="E60" s="527"/>
      <c r="F60" s="527"/>
      <c r="G60" s="527"/>
      <c r="H60" s="527"/>
      <c r="I60" s="532"/>
      <c r="J60" s="527"/>
      <c r="K60" s="527"/>
      <c r="L60" s="527"/>
      <c r="M60" s="527"/>
      <c r="N60" s="156"/>
      <c r="O60" s="527"/>
      <c r="P60" s="527"/>
      <c r="Q60" s="532"/>
      <c r="R60" s="482"/>
      <c r="X60" s="486"/>
      <c r="Y60" s="207" t="s">
        <v>9739</v>
      </c>
      <c r="Z60" s="243"/>
      <c r="AA60" s="243"/>
      <c r="AB60" s="240"/>
      <c r="AC60" s="240"/>
      <c r="AD60" s="240"/>
      <c r="AE60" s="243"/>
      <c r="AF60" s="243"/>
      <c r="AG60" s="240"/>
      <c r="AH60" s="240"/>
      <c r="AI60" s="240"/>
      <c r="AJ60" s="240"/>
      <c r="AK60" s="240"/>
      <c r="AL60" s="240"/>
      <c r="AM60" s="240"/>
      <c r="AN60" s="268">
        <v>221.0</v>
      </c>
      <c r="AO60" s="209"/>
      <c r="AP60" s="210" t="s">
        <v>40</v>
      </c>
      <c r="AQ60" s="210"/>
      <c r="AR60" s="240"/>
      <c r="AS60" s="43"/>
      <c r="AT60" s="492">
        <f t="shared" si="1"/>
        <v>221</v>
      </c>
      <c r="AU60" s="552"/>
      <c r="AV60" s="14"/>
      <c r="AW60" s="14"/>
      <c r="AX60" s="14"/>
      <c r="AY60" s="14"/>
      <c r="AZ60" s="14"/>
      <c r="BA60" s="14"/>
      <c r="BB60" s="14"/>
      <c r="BC60" s="14"/>
    </row>
    <row r="61" ht="16.5" customHeight="1">
      <c r="A61" s="29">
        <v>61.0</v>
      </c>
      <c r="B61" s="29">
        <v>4053.0</v>
      </c>
      <c r="C61" s="518" t="s">
        <v>9769</v>
      </c>
      <c r="D61" s="156"/>
      <c r="E61" s="527"/>
      <c r="F61" s="527"/>
      <c r="G61" s="527"/>
      <c r="H61" s="527"/>
      <c r="I61" s="532"/>
      <c r="J61" s="527"/>
      <c r="K61" s="527"/>
      <c r="L61" s="527"/>
      <c r="M61" s="527"/>
      <c r="N61" s="156"/>
      <c r="O61" s="527"/>
      <c r="P61" s="527"/>
      <c r="Q61" s="532"/>
      <c r="R61" s="482"/>
      <c r="X61" s="486"/>
      <c r="Y61" s="207" t="s">
        <v>9741</v>
      </c>
      <c r="Z61" s="243"/>
      <c r="AA61" s="243"/>
      <c r="AB61" s="240"/>
      <c r="AC61" s="240"/>
      <c r="AD61" s="240"/>
      <c r="AE61" s="243"/>
      <c r="AF61" s="243"/>
      <c r="AG61" s="240"/>
      <c r="AH61" s="240"/>
      <c r="AI61" s="240"/>
      <c r="AJ61" s="240"/>
      <c r="AK61" s="240"/>
      <c r="AL61" s="240"/>
      <c r="AM61" s="240"/>
      <c r="AN61" s="268">
        <v>193.0</v>
      </c>
      <c r="AO61" s="209"/>
      <c r="AP61" s="210" t="s">
        <v>40</v>
      </c>
      <c r="AQ61" s="210"/>
      <c r="AR61" s="240"/>
      <c r="AS61" s="43"/>
      <c r="AT61" s="492">
        <f t="shared" si="1"/>
        <v>193</v>
      </c>
      <c r="AU61" s="552"/>
      <c r="AV61" s="14"/>
      <c r="AW61" s="14"/>
      <c r="AX61" s="14"/>
      <c r="AY61" s="14"/>
      <c r="AZ61" s="14"/>
      <c r="BA61" s="14"/>
      <c r="BB61" s="14"/>
      <c r="BC61" s="14"/>
    </row>
    <row r="62" ht="16.5" customHeight="1">
      <c r="A62" s="29">
        <v>61.0</v>
      </c>
      <c r="B62" s="29">
        <v>4054.0</v>
      </c>
      <c r="C62" s="518" t="s">
        <v>9770</v>
      </c>
      <c r="D62" s="156"/>
      <c r="E62" s="527"/>
      <c r="F62" s="527"/>
      <c r="G62" s="527"/>
      <c r="H62" s="527"/>
      <c r="I62" s="532"/>
      <c r="J62" s="527"/>
      <c r="K62" s="527"/>
      <c r="L62" s="527"/>
      <c r="M62" s="527"/>
      <c r="N62" s="156"/>
      <c r="O62" s="527"/>
      <c r="P62" s="527"/>
      <c r="Q62" s="532"/>
      <c r="R62" s="482"/>
      <c r="X62" s="486"/>
      <c r="Y62" s="207" t="s">
        <v>9743</v>
      </c>
      <c r="Z62" s="243"/>
      <c r="AA62" s="243"/>
      <c r="AB62" s="240"/>
      <c r="AC62" s="240"/>
      <c r="AD62" s="240"/>
      <c r="AE62" s="243"/>
      <c r="AF62" s="243"/>
      <c r="AG62" s="240"/>
      <c r="AH62" s="240"/>
      <c r="AI62" s="240"/>
      <c r="AJ62" s="240"/>
      <c r="AK62" s="240"/>
      <c r="AL62" s="240"/>
      <c r="AM62" s="240"/>
      <c r="AN62" s="268">
        <v>172.0</v>
      </c>
      <c r="AO62" s="209"/>
      <c r="AP62" s="210" t="s">
        <v>40</v>
      </c>
      <c r="AQ62" s="210"/>
      <c r="AR62" s="240"/>
      <c r="AS62" s="43"/>
      <c r="AT62" s="492">
        <f t="shared" si="1"/>
        <v>172</v>
      </c>
      <c r="AU62" s="552"/>
      <c r="AV62" s="14"/>
      <c r="AW62" s="14"/>
      <c r="AX62" s="14"/>
      <c r="AY62" s="14"/>
      <c r="AZ62" s="14"/>
      <c r="BA62" s="14"/>
      <c r="BB62" s="14"/>
      <c r="BC62" s="14"/>
    </row>
    <row r="63" ht="16.5" customHeight="1">
      <c r="A63" s="29">
        <v>61.0</v>
      </c>
      <c r="B63" s="29">
        <v>4055.0</v>
      </c>
      <c r="C63" s="518" t="s">
        <v>9771</v>
      </c>
      <c r="D63" s="156"/>
      <c r="E63" s="527"/>
      <c r="F63" s="527"/>
      <c r="G63" s="527"/>
      <c r="H63" s="527"/>
      <c r="I63" s="532"/>
      <c r="J63" s="527"/>
      <c r="K63" s="527"/>
      <c r="L63" s="527"/>
      <c r="M63" s="527"/>
      <c r="N63" s="156"/>
      <c r="O63" s="527"/>
      <c r="P63" s="527"/>
      <c r="Q63" s="532"/>
      <c r="R63" s="482"/>
      <c r="X63" s="486"/>
      <c r="Y63" s="207" t="s">
        <v>9596</v>
      </c>
      <c r="Z63" s="243"/>
      <c r="AA63" s="243"/>
      <c r="AB63" s="240"/>
      <c r="AC63" s="240"/>
      <c r="AD63" s="240"/>
      <c r="AE63" s="243"/>
      <c r="AF63" s="243"/>
      <c r="AG63" s="240"/>
      <c r="AH63" s="240"/>
      <c r="AI63" s="240"/>
      <c r="AJ63" s="240"/>
      <c r="AK63" s="240"/>
      <c r="AL63" s="240"/>
      <c r="AM63" s="240"/>
      <c r="AN63" s="268">
        <v>155.0</v>
      </c>
      <c r="AO63" s="209"/>
      <c r="AP63" s="210" t="s">
        <v>40</v>
      </c>
      <c r="AQ63" s="210"/>
      <c r="AR63" s="240"/>
      <c r="AS63" s="43"/>
      <c r="AT63" s="492">
        <f t="shared" si="1"/>
        <v>155</v>
      </c>
      <c r="AU63" s="552"/>
      <c r="AV63" s="14"/>
      <c r="AW63" s="14"/>
      <c r="AX63" s="14"/>
      <c r="AY63" s="14"/>
      <c r="AZ63" s="14"/>
      <c r="BA63" s="14"/>
      <c r="BB63" s="14"/>
      <c r="BC63" s="14"/>
    </row>
    <row r="64" ht="16.5" customHeight="1">
      <c r="A64" s="29">
        <v>61.0</v>
      </c>
      <c r="B64" s="29">
        <v>4056.0</v>
      </c>
      <c r="C64" s="518" t="s">
        <v>9772</v>
      </c>
      <c r="D64" s="156"/>
      <c r="E64" s="527"/>
      <c r="F64" s="527"/>
      <c r="G64" s="527"/>
      <c r="H64" s="527"/>
      <c r="I64" s="532"/>
      <c r="J64" s="542"/>
      <c r="K64" s="542"/>
      <c r="L64" s="542"/>
      <c r="M64" s="542"/>
      <c r="N64" s="155"/>
      <c r="O64" s="542"/>
      <c r="P64" s="542"/>
      <c r="Q64" s="545"/>
      <c r="R64" s="155"/>
      <c r="S64" s="542"/>
      <c r="T64" s="542"/>
      <c r="U64" s="542"/>
      <c r="V64" s="21"/>
      <c r="W64" s="21"/>
      <c r="X64" s="200"/>
      <c r="Y64" s="207" t="s">
        <v>9633</v>
      </c>
      <c r="Z64" s="243"/>
      <c r="AA64" s="243"/>
      <c r="AB64" s="240"/>
      <c r="AC64" s="240"/>
      <c r="AD64" s="240"/>
      <c r="AE64" s="243"/>
      <c r="AF64" s="243"/>
      <c r="AG64" s="240"/>
      <c r="AH64" s="240"/>
      <c r="AI64" s="240"/>
      <c r="AJ64" s="240"/>
      <c r="AK64" s="240"/>
      <c r="AL64" s="240"/>
      <c r="AM64" s="240"/>
      <c r="AN64" s="268">
        <v>103.0</v>
      </c>
      <c r="AO64" s="209"/>
      <c r="AP64" s="210" t="s">
        <v>40</v>
      </c>
      <c r="AQ64" s="210"/>
      <c r="AR64" s="240"/>
      <c r="AS64" s="43"/>
      <c r="AT64" s="492">
        <f t="shared" si="1"/>
        <v>103</v>
      </c>
      <c r="AU64" s="552"/>
      <c r="AV64" s="14"/>
      <c r="AW64" s="14"/>
      <c r="AX64" s="14"/>
      <c r="AY64" s="14"/>
      <c r="AZ64" s="14"/>
      <c r="BA64" s="14"/>
      <c r="BB64" s="14"/>
      <c r="BC64" s="14"/>
    </row>
    <row r="65" ht="16.5" customHeight="1">
      <c r="A65" s="29">
        <v>61.0</v>
      </c>
      <c r="B65" s="29">
        <v>4060.0</v>
      </c>
      <c r="C65" s="518" t="s">
        <v>9773</v>
      </c>
      <c r="D65" s="156"/>
      <c r="E65" s="527"/>
      <c r="F65" s="527"/>
      <c r="G65" s="527"/>
      <c r="H65" s="527"/>
      <c r="I65" s="532"/>
      <c r="J65" s="102" t="s">
        <v>1256</v>
      </c>
      <c r="K65" s="487"/>
      <c r="L65" s="487"/>
      <c r="M65" s="485"/>
      <c r="N65" s="102" t="s">
        <v>7944</v>
      </c>
      <c r="O65" s="487"/>
      <c r="P65" s="487"/>
      <c r="Q65" s="485"/>
      <c r="R65" s="102" t="s">
        <v>7945</v>
      </c>
      <c r="S65" s="487"/>
      <c r="T65" s="487"/>
      <c r="U65" s="487"/>
      <c r="V65" s="487"/>
      <c r="W65" s="487"/>
      <c r="X65" s="485"/>
      <c r="Y65" s="207" t="s">
        <v>7946</v>
      </c>
      <c r="Z65" s="243"/>
      <c r="AA65" s="243"/>
      <c r="AB65" s="240"/>
      <c r="AC65" s="240"/>
      <c r="AD65" s="240"/>
      <c r="AE65" s="243"/>
      <c r="AF65" s="243"/>
      <c r="AG65" s="240"/>
      <c r="AH65" s="240"/>
      <c r="AI65" s="240"/>
      <c r="AJ65" s="240"/>
      <c r="AK65" s="240"/>
      <c r="AL65" s="240"/>
      <c r="AM65" s="240"/>
      <c r="AN65" s="268">
        <v>30.0</v>
      </c>
      <c r="AO65" s="209"/>
      <c r="AP65" s="210" t="s">
        <v>40</v>
      </c>
      <c r="AQ65" s="210"/>
      <c r="AR65" s="240"/>
      <c r="AS65" s="43"/>
      <c r="AT65" s="492">
        <f t="shared" si="1"/>
        <v>30</v>
      </c>
      <c r="AU65" s="552"/>
      <c r="AV65" s="14"/>
      <c r="AW65" s="14"/>
      <c r="AX65" s="14"/>
      <c r="AY65" s="14"/>
      <c r="AZ65" s="14"/>
      <c r="BA65" s="14"/>
      <c r="BB65" s="14"/>
      <c r="BC65" s="14"/>
    </row>
    <row r="66" ht="16.5" customHeight="1">
      <c r="A66" s="29">
        <v>61.0</v>
      </c>
      <c r="B66" s="29">
        <v>4061.0</v>
      </c>
      <c r="C66" s="518" t="s">
        <v>9774</v>
      </c>
      <c r="D66" s="173"/>
      <c r="E66" s="174"/>
      <c r="F66" s="174"/>
      <c r="G66" s="174"/>
      <c r="H66" s="174"/>
      <c r="I66" s="523"/>
      <c r="J66" s="482"/>
      <c r="M66" s="486"/>
      <c r="N66" s="482"/>
      <c r="Q66" s="486"/>
      <c r="R66" s="482"/>
      <c r="X66" s="486"/>
      <c r="Y66" s="207" t="s">
        <v>8020</v>
      </c>
      <c r="Z66" s="243"/>
      <c r="AA66" s="243"/>
      <c r="AB66" s="240"/>
      <c r="AC66" s="240"/>
      <c r="AD66" s="240"/>
      <c r="AE66" s="243"/>
      <c r="AF66" s="243"/>
      <c r="AG66" s="240"/>
      <c r="AH66" s="240"/>
      <c r="AI66" s="240"/>
      <c r="AJ66" s="240"/>
      <c r="AK66" s="240"/>
      <c r="AL66" s="240"/>
      <c r="AM66" s="240"/>
      <c r="AN66" s="268">
        <v>26.0</v>
      </c>
      <c r="AO66" s="209"/>
      <c r="AP66" s="210" t="s">
        <v>40</v>
      </c>
      <c r="AQ66" s="240"/>
      <c r="AR66" s="240"/>
      <c r="AS66" s="240"/>
      <c r="AT66" s="492">
        <f t="shared" si="1"/>
        <v>26</v>
      </c>
      <c r="AU66" s="552"/>
      <c r="AV66" s="14"/>
      <c r="AW66" s="14"/>
      <c r="AX66" s="14"/>
      <c r="AY66" s="14"/>
      <c r="AZ66" s="14"/>
      <c r="BA66" s="14"/>
      <c r="BB66" s="14"/>
      <c r="BC66" s="14"/>
    </row>
    <row r="67" ht="16.5" customHeight="1">
      <c r="A67" s="29">
        <v>61.0</v>
      </c>
      <c r="B67" s="29">
        <v>4062.0</v>
      </c>
      <c r="C67" s="518" t="s">
        <v>9775</v>
      </c>
      <c r="D67" s="156"/>
      <c r="E67" s="527"/>
      <c r="F67" s="527"/>
      <c r="G67" s="527"/>
      <c r="H67" s="527"/>
      <c r="I67" s="532"/>
      <c r="J67" s="482"/>
      <c r="M67" s="486"/>
      <c r="N67" s="482"/>
      <c r="Q67" s="486"/>
      <c r="R67" s="482"/>
      <c r="X67" s="486"/>
      <c r="Y67" s="207" t="s">
        <v>8093</v>
      </c>
      <c r="Z67" s="243"/>
      <c r="AA67" s="243"/>
      <c r="AB67" s="240"/>
      <c r="AC67" s="240"/>
      <c r="AD67" s="240"/>
      <c r="AE67" s="243"/>
      <c r="AF67" s="243"/>
      <c r="AG67" s="240"/>
      <c r="AH67" s="240"/>
      <c r="AI67" s="240"/>
      <c r="AJ67" s="240"/>
      <c r="AK67" s="240"/>
      <c r="AL67" s="240"/>
      <c r="AM67" s="240"/>
      <c r="AN67" s="268">
        <v>20.0</v>
      </c>
      <c r="AO67" s="209"/>
      <c r="AP67" s="210" t="s">
        <v>40</v>
      </c>
      <c r="AQ67" s="240"/>
      <c r="AR67" s="240"/>
      <c r="AS67" s="240"/>
      <c r="AT67" s="492">
        <f t="shared" si="1"/>
        <v>20</v>
      </c>
      <c r="AU67" s="552"/>
      <c r="AV67" s="14"/>
      <c r="AW67" s="14"/>
      <c r="AX67" s="14"/>
      <c r="AY67" s="14"/>
      <c r="AZ67" s="14"/>
      <c r="BA67" s="14"/>
      <c r="BB67" s="14"/>
      <c r="BC67" s="14"/>
    </row>
    <row r="68" ht="16.5" customHeight="1">
      <c r="A68" s="29">
        <v>61.0</v>
      </c>
      <c r="B68" s="29">
        <v>4063.0</v>
      </c>
      <c r="C68" s="518" t="s">
        <v>9776</v>
      </c>
      <c r="D68" s="156"/>
      <c r="E68" s="527"/>
      <c r="F68" s="527"/>
      <c r="G68" s="527"/>
      <c r="H68" s="527"/>
      <c r="I68" s="532"/>
      <c r="J68" s="527"/>
      <c r="K68" s="527"/>
      <c r="L68" s="527"/>
      <c r="M68" s="527"/>
      <c r="N68" s="52"/>
      <c r="O68" s="8"/>
      <c r="P68" s="8"/>
      <c r="Q68" s="54"/>
      <c r="R68" s="52"/>
      <c r="S68" s="8"/>
      <c r="T68" s="8"/>
      <c r="U68" s="8"/>
      <c r="V68" s="14"/>
      <c r="W68" s="14"/>
      <c r="X68" s="144"/>
      <c r="Y68" s="207" t="s">
        <v>8166</v>
      </c>
      <c r="Z68" s="243"/>
      <c r="AA68" s="243"/>
      <c r="AB68" s="240"/>
      <c r="AC68" s="240"/>
      <c r="AD68" s="240"/>
      <c r="AE68" s="243"/>
      <c r="AF68" s="243"/>
      <c r="AG68" s="240"/>
      <c r="AH68" s="240"/>
      <c r="AI68" s="240"/>
      <c r="AJ68" s="240"/>
      <c r="AK68" s="240"/>
      <c r="AL68" s="240"/>
      <c r="AM68" s="240"/>
      <c r="AN68" s="268">
        <v>17.0</v>
      </c>
      <c r="AO68" s="209"/>
      <c r="AP68" s="210" t="s">
        <v>40</v>
      </c>
      <c r="AQ68" s="240"/>
      <c r="AR68" s="240"/>
      <c r="AS68" s="240"/>
      <c r="AT68" s="492">
        <f t="shared" si="1"/>
        <v>17</v>
      </c>
      <c r="AU68" s="552"/>
      <c r="AV68" s="14"/>
      <c r="AW68" s="14"/>
      <c r="AX68" s="14"/>
      <c r="AY68" s="14"/>
      <c r="AZ68" s="14"/>
      <c r="BA68" s="14"/>
      <c r="BB68" s="14"/>
      <c r="BC68" s="14"/>
    </row>
    <row r="69" ht="16.5" customHeight="1">
      <c r="A69" s="29">
        <v>61.0</v>
      </c>
      <c r="B69" s="29">
        <v>4064.0</v>
      </c>
      <c r="C69" s="518" t="s">
        <v>9777</v>
      </c>
      <c r="D69" s="127"/>
      <c r="E69" s="14"/>
      <c r="F69" s="14"/>
      <c r="G69" s="14"/>
      <c r="H69" s="14"/>
      <c r="I69" s="144"/>
      <c r="J69" s="14"/>
      <c r="K69" s="14"/>
      <c r="L69" s="14"/>
      <c r="M69" s="14"/>
      <c r="N69" s="127"/>
      <c r="O69" s="14"/>
      <c r="P69" s="14"/>
      <c r="Q69" s="144"/>
      <c r="R69" s="127"/>
      <c r="S69" s="14"/>
      <c r="T69" s="14"/>
      <c r="U69" s="14"/>
      <c r="V69" s="14"/>
      <c r="W69" s="14"/>
      <c r="X69" s="144"/>
      <c r="Y69" s="207" t="s">
        <v>8239</v>
      </c>
      <c r="Z69" s="243"/>
      <c r="AA69" s="243"/>
      <c r="AB69" s="240"/>
      <c r="AC69" s="240"/>
      <c r="AD69" s="240"/>
      <c r="AE69" s="243"/>
      <c r="AF69" s="243"/>
      <c r="AG69" s="240"/>
      <c r="AH69" s="240"/>
      <c r="AI69" s="240"/>
      <c r="AJ69" s="240"/>
      <c r="AK69" s="240"/>
      <c r="AL69" s="240"/>
      <c r="AM69" s="240"/>
      <c r="AN69" s="268">
        <v>14.0</v>
      </c>
      <c r="AO69" s="209"/>
      <c r="AP69" s="210" t="s">
        <v>40</v>
      </c>
      <c r="AQ69" s="240"/>
      <c r="AR69" s="240"/>
      <c r="AS69" s="240"/>
      <c r="AT69" s="492">
        <f t="shared" si="1"/>
        <v>14</v>
      </c>
      <c r="AU69" s="552"/>
      <c r="AV69" s="14"/>
      <c r="AW69" s="14"/>
      <c r="AX69" s="14"/>
      <c r="AY69" s="14"/>
      <c r="AZ69" s="14"/>
      <c r="BA69" s="14"/>
      <c r="BB69" s="14"/>
      <c r="BC69" s="14"/>
    </row>
    <row r="70" ht="16.5" customHeight="1">
      <c r="A70" s="29">
        <v>61.0</v>
      </c>
      <c r="B70" s="29">
        <v>4065.0</v>
      </c>
      <c r="C70" s="518" t="s">
        <v>9778</v>
      </c>
      <c r="D70" s="127"/>
      <c r="E70" s="14"/>
      <c r="F70" s="14"/>
      <c r="G70" s="14"/>
      <c r="H70" s="14"/>
      <c r="I70" s="144"/>
      <c r="J70" s="14"/>
      <c r="K70" s="14"/>
      <c r="L70" s="14"/>
      <c r="M70" s="14"/>
      <c r="N70" s="127"/>
      <c r="O70" s="14"/>
      <c r="P70" s="14"/>
      <c r="Q70" s="144"/>
      <c r="R70" s="127"/>
      <c r="S70" s="14"/>
      <c r="T70" s="14"/>
      <c r="U70" s="14"/>
      <c r="V70" s="14"/>
      <c r="W70" s="14"/>
      <c r="X70" s="144"/>
      <c r="Y70" s="207" t="s">
        <v>8312</v>
      </c>
      <c r="Z70" s="243"/>
      <c r="AA70" s="243"/>
      <c r="AB70" s="240"/>
      <c r="AC70" s="240"/>
      <c r="AD70" s="240"/>
      <c r="AE70" s="243"/>
      <c r="AF70" s="243"/>
      <c r="AG70" s="240"/>
      <c r="AH70" s="240"/>
      <c r="AI70" s="240"/>
      <c r="AJ70" s="240"/>
      <c r="AK70" s="240"/>
      <c r="AL70" s="240"/>
      <c r="AM70" s="240"/>
      <c r="AN70" s="268">
        <v>12.0</v>
      </c>
      <c r="AO70" s="209"/>
      <c r="AP70" s="210" t="s">
        <v>40</v>
      </c>
      <c r="AQ70" s="240"/>
      <c r="AR70" s="240"/>
      <c r="AS70" s="240"/>
      <c r="AT70" s="492">
        <f t="shared" si="1"/>
        <v>12</v>
      </c>
      <c r="AU70" s="552"/>
      <c r="AV70" s="14"/>
      <c r="AW70" s="14"/>
      <c r="AX70" s="14"/>
      <c r="AY70" s="14"/>
      <c r="AZ70" s="14"/>
      <c r="BA70" s="14"/>
      <c r="BB70" s="14"/>
      <c r="BC70" s="14"/>
    </row>
    <row r="71" ht="16.5" customHeight="1">
      <c r="A71" s="29">
        <v>61.0</v>
      </c>
      <c r="B71" s="29">
        <v>4066.0</v>
      </c>
      <c r="C71" s="518" t="s">
        <v>9779</v>
      </c>
      <c r="D71" s="127"/>
      <c r="E71" s="14"/>
      <c r="F71" s="14"/>
      <c r="G71" s="14"/>
      <c r="H71" s="14"/>
      <c r="I71" s="144"/>
      <c r="J71" s="14"/>
      <c r="K71" s="14"/>
      <c r="L71" s="14"/>
      <c r="M71" s="14"/>
      <c r="N71" s="127"/>
      <c r="O71" s="14"/>
      <c r="P71" s="14"/>
      <c r="Q71" s="144"/>
      <c r="R71" s="127"/>
      <c r="S71" s="14"/>
      <c r="T71" s="14"/>
      <c r="U71" s="14"/>
      <c r="V71" s="14"/>
      <c r="W71" s="14"/>
      <c r="X71" s="144"/>
      <c r="Y71" s="207" t="s">
        <v>8385</v>
      </c>
      <c r="Z71" s="243"/>
      <c r="AA71" s="243"/>
      <c r="AB71" s="240"/>
      <c r="AC71" s="240"/>
      <c r="AD71" s="240"/>
      <c r="AE71" s="243"/>
      <c r="AF71" s="243"/>
      <c r="AG71" s="240"/>
      <c r="AH71" s="240"/>
      <c r="AI71" s="240"/>
      <c r="AJ71" s="240"/>
      <c r="AK71" s="240"/>
      <c r="AL71" s="240"/>
      <c r="AM71" s="240"/>
      <c r="AN71" s="268">
        <v>11.0</v>
      </c>
      <c r="AO71" s="209"/>
      <c r="AP71" s="210" t="s">
        <v>40</v>
      </c>
      <c r="AQ71" s="240"/>
      <c r="AR71" s="240"/>
      <c r="AS71" s="240"/>
      <c r="AT71" s="492">
        <f t="shared" si="1"/>
        <v>11</v>
      </c>
      <c r="AU71" s="552"/>
      <c r="AV71" s="14"/>
      <c r="AW71" s="14"/>
      <c r="AX71" s="14"/>
      <c r="AY71" s="14"/>
      <c r="AZ71" s="14"/>
      <c r="BA71" s="14"/>
      <c r="BB71" s="14"/>
      <c r="BC71" s="14"/>
    </row>
    <row r="72" ht="16.5" customHeight="1">
      <c r="A72" s="29">
        <v>61.0</v>
      </c>
      <c r="B72" s="29">
        <v>4067.0</v>
      </c>
      <c r="C72" s="518" t="s">
        <v>9780</v>
      </c>
      <c r="D72" s="156"/>
      <c r="E72" s="527"/>
      <c r="F72" s="527"/>
      <c r="G72" s="527"/>
      <c r="H72" s="527"/>
      <c r="I72" s="532"/>
      <c r="J72" s="527"/>
      <c r="K72" s="527"/>
      <c r="L72" s="527"/>
      <c r="M72" s="527"/>
      <c r="N72" s="156"/>
      <c r="O72" s="527"/>
      <c r="P72" s="527"/>
      <c r="Q72" s="532"/>
      <c r="R72" s="102" t="s">
        <v>8458</v>
      </c>
      <c r="S72" s="487"/>
      <c r="T72" s="487"/>
      <c r="U72" s="487"/>
      <c r="V72" s="487"/>
      <c r="W72" s="487"/>
      <c r="X72" s="485"/>
      <c r="Y72" s="213" t="s">
        <v>8459</v>
      </c>
      <c r="Z72" s="243"/>
      <c r="AA72" s="243"/>
      <c r="AB72" s="240"/>
      <c r="AC72" s="240"/>
      <c r="AD72" s="240"/>
      <c r="AE72" s="243"/>
      <c r="AF72" s="243"/>
      <c r="AG72" s="240"/>
      <c r="AH72" s="240"/>
      <c r="AI72" s="240"/>
      <c r="AJ72" s="240"/>
      <c r="AK72" s="240"/>
      <c r="AL72" s="240"/>
      <c r="AM72" s="240"/>
      <c r="AN72" s="268">
        <v>45.0</v>
      </c>
      <c r="AO72" s="209"/>
      <c r="AP72" s="210" t="s">
        <v>40</v>
      </c>
      <c r="AQ72" s="210"/>
      <c r="AR72" s="240"/>
      <c r="AS72" s="43"/>
      <c r="AT72" s="492">
        <f t="shared" si="1"/>
        <v>45</v>
      </c>
      <c r="AU72" s="552"/>
      <c r="AV72" s="14"/>
      <c r="AW72" s="14"/>
      <c r="AX72" s="14"/>
      <c r="AY72" s="14"/>
      <c r="AZ72" s="14"/>
      <c r="BA72" s="14"/>
      <c r="BB72" s="14"/>
      <c r="BC72" s="14"/>
    </row>
    <row r="73" ht="16.5" customHeight="1">
      <c r="A73" s="29">
        <v>61.0</v>
      </c>
      <c r="B73" s="29">
        <v>4068.0</v>
      </c>
      <c r="C73" s="518" t="s">
        <v>9781</v>
      </c>
      <c r="D73" s="156"/>
      <c r="E73" s="527"/>
      <c r="F73" s="527"/>
      <c r="G73" s="527"/>
      <c r="H73" s="527"/>
      <c r="I73" s="532"/>
      <c r="J73" s="527"/>
      <c r="K73" s="527"/>
      <c r="L73" s="527"/>
      <c r="M73" s="527"/>
      <c r="N73" s="156"/>
      <c r="O73" s="527"/>
      <c r="P73" s="527"/>
      <c r="Q73" s="532"/>
      <c r="R73" s="482"/>
      <c r="X73" s="486"/>
      <c r="Y73" s="213" t="s">
        <v>8532</v>
      </c>
      <c r="Z73" s="243"/>
      <c r="AA73" s="243"/>
      <c r="AB73" s="240"/>
      <c r="AC73" s="240"/>
      <c r="AD73" s="240"/>
      <c r="AE73" s="243"/>
      <c r="AF73" s="243"/>
      <c r="AG73" s="240"/>
      <c r="AH73" s="240"/>
      <c r="AI73" s="240"/>
      <c r="AJ73" s="240"/>
      <c r="AK73" s="240"/>
      <c r="AL73" s="240"/>
      <c r="AM73" s="240"/>
      <c r="AN73" s="268">
        <v>36.0</v>
      </c>
      <c r="AO73" s="209"/>
      <c r="AP73" s="210" t="s">
        <v>40</v>
      </c>
      <c r="AQ73" s="240"/>
      <c r="AR73" s="240"/>
      <c r="AS73" s="240"/>
      <c r="AT73" s="492">
        <f t="shared" si="1"/>
        <v>36</v>
      </c>
      <c r="AU73" s="552"/>
      <c r="AV73" s="14"/>
      <c r="AW73" s="14"/>
      <c r="AX73" s="14"/>
      <c r="AY73" s="14"/>
      <c r="AZ73" s="14"/>
      <c r="BA73" s="14"/>
      <c r="BB73" s="14"/>
      <c r="BC73" s="14"/>
    </row>
    <row r="74" ht="16.5" customHeight="1">
      <c r="A74" s="29">
        <v>61.0</v>
      </c>
      <c r="B74" s="29">
        <v>4069.0</v>
      </c>
      <c r="C74" s="518" t="s">
        <v>9782</v>
      </c>
      <c r="D74" s="156"/>
      <c r="E74" s="527"/>
      <c r="F74" s="527"/>
      <c r="G74" s="527"/>
      <c r="H74" s="527"/>
      <c r="I74" s="532"/>
      <c r="J74" s="527"/>
      <c r="K74" s="527"/>
      <c r="L74" s="527"/>
      <c r="M74" s="527"/>
      <c r="N74" s="156"/>
      <c r="O74" s="527"/>
      <c r="P74" s="527"/>
      <c r="Q74" s="532"/>
      <c r="R74" s="156"/>
      <c r="S74" s="527"/>
      <c r="T74" s="527"/>
      <c r="U74" s="527"/>
      <c r="V74" s="14"/>
      <c r="W74" s="14"/>
      <c r="X74" s="144"/>
      <c r="Y74" s="207" t="s">
        <v>8605</v>
      </c>
      <c r="Z74" s="243"/>
      <c r="AA74" s="243"/>
      <c r="AB74" s="240"/>
      <c r="AC74" s="240"/>
      <c r="AD74" s="240"/>
      <c r="AE74" s="243"/>
      <c r="AF74" s="243"/>
      <c r="AG74" s="240"/>
      <c r="AH74" s="240"/>
      <c r="AI74" s="240"/>
      <c r="AJ74" s="240"/>
      <c r="AK74" s="240"/>
      <c r="AL74" s="240"/>
      <c r="AM74" s="240"/>
      <c r="AN74" s="268">
        <v>26.0</v>
      </c>
      <c r="AO74" s="209"/>
      <c r="AP74" s="210" t="s">
        <v>40</v>
      </c>
      <c r="AQ74" s="240"/>
      <c r="AR74" s="240"/>
      <c r="AS74" s="240"/>
      <c r="AT74" s="492">
        <f t="shared" si="1"/>
        <v>26</v>
      </c>
      <c r="AU74" s="552"/>
      <c r="AV74" s="14"/>
      <c r="AW74" s="14"/>
      <c r="AX74" s="14"/>
      <c r="AY74" s="14"/>
      <c r="AZ74" s="14"/>
      <c r="BA74" s="14"/>
      <c r="BB74" s="14"/>
      <c r="BC74" s="14"/>
    </row>
    <row r="75" ht="16.5" customHeight="1">
      <c r="A75" s="29">
        <v>61.0</v>
      </c>
      <c r="B75" s="29">
        <v>4070.0</v>
      </c>
      <c r="C75" s="518" t="s">
        <v>9783</v>
      </c>
      <c r="D75" s="156"/>
      <c r="E75" s="527"/>
      <c r="F75" s="527"/>
      <c r="G75" s="527"/>
      <c r="H75" s="527"/>
      <c r="I75" s="532"/>
      <c r="J75" s="527"/>
      <c r="K75" s="527"/>
      <c r="L75" s="527"/>
      <c r="M75" s="527"/>
      <c r="N75" s="52"/>
      <c r="O75" s="8"/>
      <c r="P75" s="8"/>
      <c r="Q75" s="54"/>
      <c r="R75" s="227"/>
      <c r="S75" s="22"/>
      <c r="T75" s="22"/>
      <c r="U75" s="22"/>
      <c r="V75" s="21"/>
      <c r="W75" s="21"/>
      <c r="X75" s="200"/>
      <c r="Y75" s="518" t="s">
        <v>8678</v>
      </c>
      <c r="Z75" s="243"/>
      <c r="AA75" s="243"/>
      <c r="AB75" s="240"/>
      <c r="AC75" s="240"/>
      <c r="AD75" s="240"/>
      <c r="AE75" s="243"/>
      <c r="AF75" s="243"/>
      <c r="AG75" s="240"/>
      <c r="AH75" s="240"/>
      <c r="AI75" s="240"/>
      <c r="AJ75" s="240"/>
      <c r="AK75" s="240"/>
      <c r="AL75" s="240"/>
      <c r="AM75" s="240"/>
      <c r="AN75" s="268">
        <v>10.0</v>
      </c>
      <c r="AO75" s="209"/>
      <c r="AP75" s="210" t="s">
        <v>40</v>
      </c>
      <c r="AQ75" s="240"/>
      <c r="AR75" s="240"/>
      <c r="AS75" s="240"/>
      <c r="AT75" s="492">
        <f t="shared" si="1"/>
        <v>10</v>
      </c>
      <c r="AU75" s="552"/>
      <c r="AV75" s="14"/>
      <c r="AW75" s="14"/>
      <c r="AX75" s="14"/>
      <c r="AY75" s="14"/>
      <c r="AZ75" s="14"/>
      <c r="BA75" s="14"/>
      <c r="BB75" s="14"/>
      <c r="BC75" s="14"/>
    </row>
    <row r="76" ht="16.5" customHeight="1">
      <c r="A76" s="29">
        <v>61.0</v>
      </c>
      <c r="B76" s="29">
        <v>4071.0</v>
      </c>
      <c r="C76" s="518" t="s">
        <v>9784</v>
      </c>
      <c r="D76" s="156"/>
      <c r="E76" s="527"/>
      <c r="F76" s="527"/>
      <c r="G76" s="527"/>
      <c r="H76" s="527"/>
      <c r="I76" s="532"/>
      <c r="J76" s="527"/>
      <c r="K76" s="527"/>
      <c r="L76" s="527"/>
      <c r="M76" s="527"/>
      <c r="N76" s="156"/>
      <c r="O76" s="527"/>
      <c r="P76" s="527"/>
      <c r="Q76" s="532"/>
      <c r="R76" s="173" t="s">
        <v>8751</v>
      </c>
      <c r="X76" s="486"/>
      <c r="Y76" s="207" t="s">
        <v>8752</v>
      </c>
      <c r="Z76" s="243"/>
      <c r="AA76" s="243"/>
      <c r="AB76" s="240"/>
      <c r="AC76" s="240"/>
      <c r="AD76" s="240"/>
      <c r="AE76" s="243"/>
      <c r="AF76" s="243"/>
      <c r="AG76" s="240"/>
      <c r="AH76" s="240"/>
      <c r="AI76" s="240"/>
      <c r="AJ76" s="240"/>
      <c r="AK76" s="240"/>
      <c r="AL76" s="240"/>
      <c r="AM76" s="240"/>
      <c r="AN76" s="268">
        <v>45.0</v>
      </c>
      <c r="AO76" s="209"/>
      <c r="AP76" s="210" t="s">
        <v>40</v>
      </c>
      <c r="AQ76" s="210"/>
      <c r="AR76" s="240"/>
      <c r="AS76" s="43"/>
      <c r="AT76" s="492">
        <f t="shared" si="1"/>
        <v>45</v>
      </c>
      <c r="AU76" s="552"/>
      <c r="AV76" s="14"/>
      <c r="AW76" s="14"/>
      <c r="AX76" s="14"/>
      <c r="AY76" s="14"/>
      <c r="AZ76" s="14"/>
      <c r="BA76" s="14"/>
      <c r="BB76" s="14"/>
      <c r="BC76" s="14"/>
    </row>
    <row r="77" ht="16.5" customHeight="1">
      <c r="A77" s="29">
        <v>61.0</v>
      </c>
      <c r="B77" s="29">
        <v>4072.0</v>
      </c>
      <c r="C77" s="518" t="s">
        <v>9785</v>
      </c>
      <c r="D77" s="156"/>
      <c r="E77" s="527"/>
      <c r="F77" s="527"/>
      <c r="G77" s="527"/>
      <c r="H77" s="527"/>
      <c r="I77" s="532"/>
      <c r="J77" s="527"/>
      <c r="K77" s="527"/>
      <c r="L77" s="527"/>
      <c r="M77" s="527"/>
      <c r="N77" s="156"/>
      <c r="O77" s="527"/>
      <c r="P77" s="527"/>
      <c r="Q77" s="532"/>
      <c r="R77" s="482"/>
      <c r="X77" s="486"/>
      <c r="Y77" s="207" t="s">
        <v>8825</v>
      </c>
      <c r="Z77" s="243"/>
      <c r="AA77" s="243"/>
      <c r="AB77" s="240"/>
      <c r="AC77" s="240"/>
      <c r="AD77" s="240"/>
      <c r="AE77" s="243"/>
      <c r="AF77" s="243"/>
      <c r="AG77" s="240"/>
      <c r="AH77" s="240"/>
      <c r="AI77" s="240"/>
      <c r="AJ77" s="240"/>
      <c r="AK77" s="240"/>
      <c r="AL77" s="240"/>
      <c r="AM77" s="240"/>
      <c r="AN77" s="268">
        <v>45.0</v>
      </c>
      <c r="AO77" s="209"/>
      <c r="AP77" s="210" t="s">
        <v>40</v>
      </c>
      <c r="AQ77" s="210"/>
      <c r="AR77" s="240"/>
      <c r="AS77" s="43"/>
      <c r="AT77" s="492">
        <f t="shared" si="1"/>
        <v>45</v>
      </c>
      <c r="AU77" s="552"/>
      <c r="AV77" s="14"/>
      <c r="AW77" s="14"/>
      <c r="AX77" s="14"/>
      <c r="AY77" s="14"/>
      <c r="AZ77" s="14"/>
      <c r="BA77" s="14"/>
      <c r="BB77" s="14"/>
      <c r="BC77" s="14"/>
    </row>
    <row r="78" ht="16.5" customHeight="1">
      <c r="A78" s="29">
        <v>61.0</v>
      </c>
      <c r="B78" s="29">
        <v>4073.0</v>
      </c>
      <c r="C78" s="518" t="s">
        <v>9786</v>
      </c>
      <c r="D78" s="156"/>
      <c r="E78" s="527"/>
      <c r="F78" s="527"/>
      <c r="G78" s="527"/>
      <c r="H78" s="527"/>
      <c r="I78" s="532"/>
      <c r="J78" s="527"/>
      <c r="K78" s="527"/>
      <c r="L78" s="527"/>
      <c r="M78" s="527"/>
      <c r="N78" s="155"/>
      <c r="O78" s="542"/>
      <c r="P78" s="542"/>
      <c r="Q78" s="545"/>
      <c r="R78" s="155"/>
      <c r="S78" s="542"/>
      <c r="T78" s="542"/>
      <c r="U78" s="542"/>
      <c r="V78" s="21"/>
      <c r="W78" s="21"/>
      <c r="X78" s="200"/>
      <c r="Y78" s="207" t="s">
        <v>8898</v>
      </c>
      <c r="Z78" s="553"/>
      <c r="AA78" s="243"/>
      <c r="AB78" s="240"/>
      <c r="AC78" s="240"/>
      <c r="AD78" s="240"/>
      <c r="AE78" s="243"/>
      <c r="AF78" s="243"/>
      <c r="AG78" s="240"/>
      <c r="AH78" s="240"/>
      <c r="AI78" s="240"/>
      <c r="AJ78" s="240"/>
      <c r="AK78" s="240"/>
      <c r="AL78" s="240"/>
      <c r="AM78" s="240"/>
      <c r="AN78" s="268">
        <v>36.0</v>
      </c>
      <c r="AO78" s="209"/>
      <c r="AP78" s="210" t="s">
        <v>40</v>
      </c>
      <c r="AQ78" s="210"/>
      <c r="AR78" s="240"/>
      <c r="AS78" s="43"/>
      <c r="AT78" s="492">
        <f t="shared" si="1"/>
        <v>36</v>
      </c>
      <c r="AU78" s="552"/>
      <c r="AV78" s="14"/>
      <c r="AW78" s="14"/>
      <c r="AX78" s="14"/>
      <c r="AY78" s="14"/>
      <c r="AZ78" s="14"/>
      <c r="BA78" s="14"/>
      <c r="BB78" s="14"/>
      <c r="BC78" s="14"/>
    </row>
    <row r="79" ht="16.5" customHeight="1">
      <c r="A79" s="29">
        <v>61.0</v>
      </c>
      <c r="B79" s="29">
        <v>4074.0</v>
      </c>
      <c r="C79" s="518" t="s">
        <v>9787</v>
      </c>
      <c r="D79" s="156"/>
      <c r="E79" s="527"/>
      <c r="F79" s="527"/>
      <c r="G79" s="527"/>
      <c r="H79" s="527"/>
      <c r="I79" s="532"/>
      <c r="J79" s="527"/>
      <c r="K79" s="527"/>
      <c r="L79" s="527"/>
      <c r="M79" s="527"/>
      <c r="N79" s="102" t="s">
        <v>8971</v>
      </c>
      <c r="O79" s="487"/>
      <c r="P79" s="487"/>
      <c r="Q79" s="485"/>
      <c r="R79" s="102" t="s">
        <v>8972</v>
      </c>
      <c r="S79" s="487"/>
      <c r="T79" s="487"/>
      <c r="U79" s="487"/>
      <c r="V79" s="487"/>
      <c r="W79" s="487"/>
      <c r="X79" s="485"/>
      <c r="Y79" s="168" t="s">
        <v>8973</v>
      </c>
      <c r="Z79" s="496"/>
      <c r="AA79" s="496"/>
      <c r="AB79" s="496"/>
      <c r="AC79" s="496"/>
      <c r="AD79" s="554"/>
      <c r="AE79" s="207" t="s">
        <v>8974</v>
      </c>
      <c r="AF79" s="243"/>
      <c r="AG79" s="240"/>
      <c r="AH79" s="240"/>
      <c r="AI79" s="240"/>
      <c r="AJ79" s="240"/>
      <c r="AK79" s="240"/>
      <c r="AL79" s="240"/>
      <c r="AM79" s="240"/>
      <c r="AN79" s="268">
        <v>91.0</v>
      </c>
      <c r="AO79" s="209"/>
      <c r="AP79" s="210" t="s">
        <v>40</v>
      </c>
      <c r="AQ79" s="210"/>
      <c r="AR79" s="240"/>
      <c r="AS79" s="43"/>
      <c r="AT79" s="492">
        <f t="shared" si="1"/>
        <v>91</v>
      </c>
      <c r="AU79" s="552"/>
      <c r="AV79" s="14"/>
      <c r="AW79" s="14"/>
      <c r="AX79" s="14"/>
      <c r="AY79" s="14"/>
      <c r="AZ79" s="14"/>
      <c r="BA79" s="14"/>
      <c r="BB79" s="14"/>
      <c r="BC79" s="14"/>
    </row>
    <row r="80" ht="16.5" customHeight="1">
      <c r="A80" s="29">
        <v>61.0</v>
      </c>
      <c r="B80" s="29">
        <v>4075.0</v>
      </c>
      <c r="C80" s="518" t="s">
        <v>9788</v>
      </c>
      <c r="D80" s="156"/>
      <c r="E80" s="527"/>
      <c r="F80" s="527"/>
      <c r="G80" s="527"/>
      <c r="H80" s="527"/>
      <c r="I80" s="532"/>
      <c r="J80" s="527"/>
      <c r="K80" s="527"/>
      <c r="L80" s="527"/>
      <c r="M80" s="527"/>
      <c r="N80" s="482"/>
      <c r="Q80" s="486"/>
      <c r="R80" s="482"/>
      <c r="X80" s="486"/>
      <c r="Y80" s="307"/>
      <c r="Z80" s="304"/>
      <c r="AA80" s="304"/>
      <c r="AB80" s="304"/>
      <c r="AC80" s="304"/>
      <c r="AD80" s="380"/>
      <c r="AE80" s="207" t="s">
        <v>9047</v>
      </c>
      <c r="AF80" s="243"/>
      <c r="AG80" s="240"/>
      <c r="AH80" s="240"/>
      <c r="AI80" s="240"/>
      <c r="AJ80" s="240"/>
      <c r="AK80" s="240"/>
      <c r="AL80" s="240"/>
      <c r="AM80" s="240"/>
      <c r="AN80" s="268">
        <v>61.0</v>
      </c>
      <c r="AO80" s="209"/>
      <c r="AP80" s="210" t="s">
        <v>40</v>
      </c>
      <c r="AQ80" s="240"/>
      <c r="AR80" s="240"/>
      <c r="AS80" s="240"/>
      <c r="AT80" s="492">
        <f t="shared" si="1"/>
        <v>61</v>
      </c>
      <c r="AU80" s="552"/>
      <c r="AV80" s="14"/>
      <c r="AW80" s="14"/>
      <c r="AX80" s="14"/>
      <c r="AY80" s="14"/>
      <c r="AZ80" s="14"/>
      <c r="BA80" s="14"/>
      <c r="BB80" s="14"/>
      <c r="BC80" s="14"/>
    </row>
    <row r="81" ht="16.5" customHeight="1">
      <c r="A81" s="29">
        <v>61.0</v>
      </c>
      <c r="B81" s="29">
        <v>4076.0</v>
      </c>
      <c r="C81" s="518" t="s">
        <v>9789</v>
      </c>
      <c r="D81" s="156"/>
      <c r="E81" s="527"/>
      <c r="F81" s="527"/>
      <c r="G81" s="527"/>
      <c r="H81" s="527"/>
      <c r="I81" s="532"/>
      <c r="J81" s="527"/>
      <c r="K81" s="527"/>
      <c r="L81" s="527"/>
      <c r="M81" s="527"/>
      <c r="N81" s="482"/>
      <c r="Q81" s="486"/>
      <c r="R81" s="156"/>
      <c r="S81" s="527"/>
      <c r="T81" s="527"/>
      <c r="U81" s="527"/>
      <c r="V81" s="14"/>
      <c r="W81" s="14"/>
      <c r="X81" s="144"/>
      <c r="Y81" s="318"/>
      <c r="Z81" s="319"/>
      <c r="AA81" s="319"/>
      <c r="AB81" s="319"/>
      <c r="AC81" s="319"/>
      <c r="AD81" s="555"/>
      <c r="AE81" s="207" t="s">
        <v>9120</v>
      </c>
      <c r="AF81" s="243"/>
      <c r="AG81" s="240"/>
      <c r="AH81" s="240"/>
      <c r="AI81" s="240"/>
      <c r="AJ81" s="240"/>
      <c r="AK81" s="240"/>
      <c r="AL81" s="240"/>
      <c r="AM81" s="240"/>
      <c r="AN81" s="268">
        <v>36.0</v>
      </c>
      <c r="AO81" s="209"/>
      <c r="AP81" s="210" t="s">
        <v>40</v>
      </c>
      <c r="AQ81" s="240"/>
      <c r="AR81" s="240"/>
      <c r="AS81" s="240"/>
      <c r="AT81" s="492">
        <f t="shared" si="1"/>
        <v>36</v>
      </c>
      <c r="AU81" s="552"/>
      <c r="AV81" s="14"/>
      <c r="AW81" s="14"/>
      <c r="AX81" s="14"/>
      <c r="AY81" s="14"/>
      <c r="AZ81" s="14"/>
      <c r="BA81" s="14"/>
      <c r="BB81" s="14"/>
      <c r="BC81" s="14"/>
    </row>
    <row r="82" ht="16.5" customHeight="1">
      <c r="A82" s="29">
        <v>61.0</v>
      </c>
      <c r="B82" s="29">
        <v>4077.0</v>
      </c>
      <c r="C82" s="518" t="s">
        <v>9790</v>
      </c>
      <c r="D82" s="156"/>
      <c r="E82" s="527"/>
      <c r="F82" s="527"/>
      <c r="G82" s="527"/>
      <c r="H82" s="527"/>
      <c r="I82" s="532"/>
      <c r="J82" s="527"/>
      <c r="K82" s="527"/>
      <c r="L82" s="527"/>
      <c r="M82" s="527"/>
      <c r="N82" s="173"/>
      <c r="O82" s="174"/>
      <c r="P82" s="174"/>
      <c r="Q82" s="523"/>
      <c r="R82" s="173"/>
      <c r="S82" s="174"/>
      <c r="T82" s="174"/>
      <c r="U82" s="174"/>
      <c r="V82" s="174"/>
      <c r="W82" s="174"/>
      <c r="X82" s="523"/>
      <c r="Y82" s="168" t="s">
        <v>9193</v>
      </c>
      <c r="Z82" s="496"/>
      <c r="AA82" s="496"/>
      <c r="AB82" s="496"/>
      <c r="AC82" s="496"/>
      <c r="AD82" s="554"/>
      <c r="AE82" s="207" t="s">
        <v>8974</v>
      </c>
      <c r="AF82" s="243"/>
      <c r="AG82" s="240"/>
      <c r="AH82" s="240"/>
      <c r="AI82" s="240"/>
      <c r="AJ82" s="240"/>
      <c r="AK82" s="240"/>
      <c r="AL82" s="240"/>
      <c r="AM82" s="240"/>
      <c r="AN82" s="268">
        <v>91.0</v>
      </c>
      <c r="AO82" s="209"/>
      <c r="AP82" s="210" t="s">
        <v>40</v>
      </c>
      <c r="AQ82" s="210"/>
      <c r="AR82" s="240"/>
      <c r="AS82" s="43"/>
      <c r="AT82" s="492">
        <f t="shared" si="1"/>
        <v>91</v>
      </c>
      <c r="AU82" s="552"/>
      <c r="AV82" s="14"/>
      <c r="AW82" s="14"/>
      <c r="AX82" s="14"/>
      <c r="AY82" s="14"/>
      <c r="AZ82" s="14"/>
      <c r="BA82" s="14"/>
      <c r="BB82" s="14"/>
      <c r="BC82" s="14"/>
    </row>
    <row r="83" ht="16.5" customHeight="1">
      <c r="A83" s="29">
        <v>61.0</v>
      </c>
      <c r="B83" s="29">
        <v>4078.0</v>
      </c>
      <c r="C83" s="518" t="s">
        <v>9791</v>
      </c>
      <c r="D83" s="156"/>
      <c r="E83" s="527"/>
      <c r="F83" s="527"/>
      <c r="G83" s="527"/>
      <c r="H83" s="527"/>
      <c r="I83" s="532"/>
      <c r="J83" s="527"/>
      <c r="K83" s="527"/>
      <c r="L83" s="527"/>
      <c r="M83" s="527"/>
      <c r="N83" s="173"/>
      <c r="O83" s="174"/>
      <c r="P83" s="174"/>
      <c r="Q83" s="523"/>
      <c r="R83" s="173"/>
      <c r="S83" s="174"/>
      <c r="T83" s="174"/>
      <c r="U83" s="174"/>
      <c r="V83" s="174"/>
      <c r="W83" s="174"/>
      <c r="X83" s="523"/>
      <c r="Y83" s="307"/>
      <c r="Z83" s="304"/>
      <c r="AA83" s="304"/>
      <c r="AB83" s="304"/>
      <c r="AC83" s="304"/>
      <c r="AD83" s="380"/>
      <c r="AE83" s="207" t="s">
        <v>9047</v>
      </c>
      <c r="AF83" s="243"/>
      <c r="AG83" s="240"/>
      <c r="AH83" s="240"/>
      <c r="AI83" s="240"/>
      <c r="AJ83" s="240"/>
      <c r="AK83" s="240"/>
      <c r="AL83" s="240"/>
      <c r="AM83" s="240"/>
      <c r="AN83" s="268">
        <v>61.0</v>
      </c>
      <c r="AO83" s="209"/>
      <c r="AP83" s="210" t="s">
        <v>40</v>
      </c>
      <c r="AQ83" s="240"/>
      <c r="AR83" s="240"/>
      <c r="AS83" s="240"/>
      <c r="AT83" s="492">
        <f t="shared" si="1"/>
        <v>61</v>
      </c>
      <c r="AU83" s="552"/>
      <c r="AV83" s="14"/>
      <c r="AW83" s="14"/>
      <c r="AX83" s="14"/>
      <c r="AY83" s="14"/>
      <c r="AZ83" s="14"/>
      <c r="BA83" s="14"/>
      <c r="BB83" s="14"/>
      <c r="BC83" s="14"/>
    </row>
    <row r="84" ht="16.5" customHeight="1">
      <c r="A84" s="29">
        <v>61.0</v>
      </c>
      <c r="B84" s="29">
        <v>4079.0</v>
      </c>
      <c r="C84" s="518" t="s">
        <v>9792</v>
      </c>
      <c r="D84" s="156"/>
      <c r="E84" s="527"/>
      <c r="F84" s="527"/>
      <c r="G84" s="527"/>
      <c r="H84" s="527"/>
      <c r="I84" s="532"/>
      <c r="J84" s="527"/>
      <c r="K84" s="527"/>
      <c r="L84" s="527"/>
      <c r="M84" s="527"/>
      <c r="N84" s="173"/>
      <c r="O84" s="174"/>
      <c r="P84" s="174"/>
      <c r="Q84" s="523"/>
      <c r="R84" s="156"/>
      <c r="S84" s="527"/>
      <c r="T84" s="527"/>
      <c r="U84" s="527"/>
      <c r="V84" s="14"/>
      <c r="W84" s="14"/>
      <c r="X84" s="144"/>
      <c r="Y84" s="318"/>
      <c r="Z84" s="319"/>
      <c r="AA84" s="319"/>
      <c r="AB84" s="319"/>
      <c r="AC84" s="319"/>
      <c r="AD84" s="555"/>
      <c r="AE84" s="207" t="s">
        <v>9120</v>
      </c>
      <c r="AF84" s="243"/>
      <c r="AG84" s="240"/>
      <c r="AH84" s="240"/>
      <c r="AI84" s="240"/>
      <c r="AJ84" s="240"/>
      <c r="AK84" s="240"/>
      <c r="AL84" s="240"/>
      <c r="AM84" s="240"/>
      <c r="AN84" s="268">
        <v>36.0</v>
      </c>
      <c r="AO84" s="209"/>
      <c r="AP84" s="210" t="s">
        <v>40</v>
      </c>
      <c r="AQ84" s="240"/>
      <c r="AR84" s="240"/>
      <c r="AS84" s="240"/>
      <c r="AT84" s="492">
        <f t="shared" si="1"/>
        <v>36</v>
      </c>
      <c r="AU84" s="552"/>
      <c r="AV84" s="14"/>
      <c r="AW84" s="14"/>
      <c r="AX84" s="14"/>
      <c r="AY84" s="14"/>
      <c r="AZ84" s="14"/>
      <c r="BA84" s="14"/>
      <c r="BB84" s="14"/>
      <c r="BC84" s="14"/>
    </row>
    <row r="85" ht="16.5" customHeight="1">
      <c r="A85" s="29">
        <v>61.0</v>
      </c>
      <c r="B85" s="29">
        <v>4080.0</v>
      </c>
      <c r="C85" s="518" t="s">
        <v>9793</v>
      </c>
      <c r="D85" s="156"/>
      <c r="E85" s="527"/>
      <c r="F85" s="527"/>
      <c r="G85" s="527"/>
      <c r="H85" s="527"/>
      <c r="I85" s="532"/>
      <c r="J85" s="527"/>
      <c r="K85" s="527"/>
      <c r="L85" s="527"/>
      <c r="M85" s="527"/>
      <c r="N85" s="156"/>
      <c r="O85" s="527"/>
      <c r="P85" s="527"/>
      <c r="Q85" s="532"/>
      <c r="R85" s="102" t="s">
        <v>9410</v>
      </c>
      <c r="S85" s="487"/>
      <c r="T85" s="487"/>
      <c r="U85" s="487"/>
      <c r="V85" s="487"/>
      <c r="W85" s="487"/>
      <c r="X85" s="485"/>
      <c r="Y85" s="207" t="s">
        <v>9735</v>
      </c>
      <c r="Z85" s="243"/>
      <c r="AA85" s="243"/>
      <c r="AB85" s="240"/>
      <c r="AC85" s="240"/>
      <c r="AD85" s="240"/>
      <c r="AE85" s="243"/>
      <c r="AF85" s="243"/>
      <c r="AG85" s="240"/>
      <c r="AH85" s="240"/>
      <c r="AI85" s="240"/>
      <c r="AJ85" s="240"/>
      <c r="AK85" s="240"/>
      <c r="AL85" s="240"/>
      <c r="AM85" s="240"/>
      <c r="AN85" s="268">
        <v>182.0</v>
      </c>
      <c r="AO85" s="209"/>
      <c r="AP85" s="210" t="s">
        <v>40</v>
      </c>
      <c r="AQ85" s="240"/>
      <c r="AR85" s="240"/>
      <c r="AS85" s="240"/>
      <c r="AT85" s="492">
        <f t="shared" si="1"/>
        <v>182</v>
      </c>
      <c r="AU85" s="552"/>
      <c r="AV85" s="14"/>
      <c r="AW85" s="14"/>
      <c r="AX85" s="14"/>
      <c r="AY85" s="14"/>
      <c r="AZ85" s="14"/>
      <c r="BA85" s="14"/>
      <c r="BB85" s="14"/>
      <c r="BC85" s="14"/>
    </row>
    <row r="86" ht="16.5" customHeight="1">
      <c r="A86" s="29">
        <v>61.0</v>
      </c>
      <c r="B86" s="29">
        <v>4081.0</v>
      </c>
      <c r="C86" s="518" t="s">
        <v>9794</v>
      </c>
      <c r="D86" s="156"/>
      <c r="E86" s="527"/>
      <c r="F86" s="527"/>
      <c r="G86" s="527"/>
      <c r="H86" s="527"/>
      <c r="I86" s="532"/>
      <c r="J86" s="527"/>
      <c r="K86" s="527"/>
      <c r="L86" s="527"/>
      <c r="M86" s="527"/>
      <c r="N86" s="156"/>
      <c r="O86" s="527"/>
      <c r="P86" s="527"/>
      <c r="Q86" s="532"/>
      <c r="R86" s="482"/>
      <c r="X86" s="486"/>
      <c r="Y86" s="207" t="s">
        <v>9737</v>
      </c>
      <c r="Z86" s="243"/>
      <c r="AA86" s="243"/>
      <c r="AB86" s="240"/>
      <c r="AC86" s="240"/>
      <c r="AD86" s="240"/>
      <c r="AE86" s="243"/>
      <c r="AF86" s="243"/>
      <c r="AG86" s="240"/>
      <c r="AH86" s="240"/>
      <c r="AI86" s="240"/>
      <c r="AJ86" s="240"/>
      <c r="AK86" s="240"/>
      <c r="AL86" s="240"/>
      <c r="AM86" s="240"/>
      <c r="AN86" s="268">
        <v>152.0</v>
      </c>
      <c r="AO86" s="209"/>
      <c r="AP86" s="210" t="s">
        <v>40</v>
      </c>
      <c r="AQ86" s="210"/>
      <c r="AR86" s="240"/>
      <c r="AS86" s="43"/>
      <c r="AT86" s="492">
        <f t="shared" si="1"/>
        <v>152</v>
      </c>
      <c r="AU86" s="552"/>
      <c r="AV86" s="14"/>
      <c r="AW86" s="14"/>
      <c r="AX86" s="14"/>
      <c r="AY86" s="14"/>
      <c r="AZ86" s="14"/>
      <c r="BA86" s="14"/>
      <c r="BB86" s="14"/>
      <c r="BC86" s="14"/>
    </row>
    <row r="87" ht="16.5" customHeight="1">
      <c r="A87" s="29">
        <v>61.0</v>
      </c>
      <c r="B87" s="29">
        <v>4082.0</v>
      </c>
      <c r="C87" s="518" t="s">
        <v>9795</v>
      </c>
      <c r="D87" s="156"/>
      <c r="E87" s="527"/>
      <c r="F87" s="527"/>
      <c r="G87" s="527"/>
      <c r="H87" s="527"/>
      <c r="I87" s="532"/>
      <c r="J87" s="527"/>
      <c r="K87" s="527"/>
      <c r="L87" s="527"/>
      <c r="M87" s="527"/>
      <c r="N87" s="156"/>
      <c r="O87" s="527"/>
      <c r="P87" s="527"/>
      <c r="Q87" s="532"/>
      <c r="R87" s="482"/>
      <c r="X87" s="486"/>
      <c r="Y87" s="207" t="s">
        <v>9739</v>
      </c>
      <c r="Z87" s="243"/>
      <c r="AA87" s="243"/>
      <c r="AB87" s="240"/>
      <c r="AC87" s="240"/>
      <c r="AD87" s="240"/>
      <c r="AE87" s="243"/>
      <c r="AF87" s="243"/>
      <c r="AG87" s="240"/>
      <c r="AH87" s="240"/>
      <c r="AI87" s="240"/>
      <c r="AJ87" s="240"/>
      <c r="AK87" s="240"/>
      <c r="AL87" s="240"/>
      <c r="AM87" s="240"/>
      <c r="AN87" s="268">
        <v>130.0</v>
      </c>
      <c r="AO87" s="209"/>
      <c r="AP87" s="210" t="s">
        <v>40</v>
      </c>
      <c r="AQ87" s="210"/>
      <c r="AR87" s="240"/>
      <c r="AS87" s="43"/>
      <c r="AT87" s="492">
        <f t="shared" si="1"/>
        <v>130</v>
      </c>
      <c r="AU87" s="552"/>
      <c r="AV87" s="14"/>
      <c r="AW87" s="14"/>
      <c r="AX87" s="14"/>
      <c r="AY87" s="14"/>
      <c r="AZ87" s="14"/>
      <c r="BA87" s="14"/>
      <c r="BB87" s="14"/>
      <c r="BC87" s="14"/>
    </row>
    <row r="88" ht="16.5" customHeight="1">
      <c r="A88" s="29">
        <v>61.0</v>
      </c>
      <c r="B88" s="29">
        <v>4083.0</v>
      </c>
      <c r="C88" s="518" t="s">
        <v>9796</v>
      </c>
      <c r="D88" s="156"/>
      <c r="E88" s="527"/>
      <c r="F88" s="527"/>
      <c r="G88" s="527"/>
      <c r="H88" s="527"/>
      <c r="I88" s="532"/>
      <c r="J88" s="527"/>
      <c r="K88" s="527"/>
      <c r="L88" s="527"/>
      <c r="M88" s="527"/>
      <c r="N88" s="156"/>
      <c r="O88" s="527"/>
      <c r="P88" s="527"/>
      <c r="Q88" s="532"/>
      <c r="R88" s="482"/>
      <c r="X88" s="486"/>
      <c r="Y88" s="207" t="s">
        <v>9741</v>
      </c>
      <c r="Z88" s="243"/>
      <c r="AA88" s="243"/>
      <c r="AB88" s="240"/>
      <c r="AC88" s="240"/>
      <c r="AD88" s="240"/>
      <c r="AE88" s="243"/>
      <c r="AF88" s="243"/>
      <c r="AG88" s="240"/>
      <c r="AH88" s="240"/>
      <c r="AI88" s="240"/>
      <c r="AJ88" s="240"/>
      <c r="AK88" s="240"/>
      <c r="AL88" s="240"/>
      <c r="AM88" s="240"/>
      <c r="AN88" s="268">
        <v>114.0</v>
      </c>
      <c r="AO88" s="209"/>
      <c r="AP88" s="210" t="s">
        <v>40</v>
      </c>
      <c r="AQ88" s="210"/>
      <c r="AR88" s="240"/>
      <c r="AS88" s="43"/>
      <c r="AT88" s="492">
        <f t="shared" si="1"/>
        <v>114</v>
      </c>
      <c r="AU88" s="552"/>
      <c r="AV88" s="14"/>
      <c r="AW88" s="14"/>
      <c r="AX88" s="14"/>
      <c r="AY88" s="14"/>
      <c r="AZ88" s="14"/>
      <c r="BA88" s="14"/>
      <c r="BB88" s="14"/>
      <c r="BC88" s="14"/>
    </row>
    <row r="89" ht="16.5" customHeight="1">
      <c r="A89" s="29">
        <v>61.0</v>
      </c>
      <c r="B89" s="29">
        <v>4084.0</v>
      </c>
      <c r="C89" s="518" t="s">
        <v>9797</v>
      </c>
      <c r="D89" s="156"/>
      <c r="E89" s="527"/>
      <c r="F89" s="527"/>
      <c r="G89" s="527"/>
      <c r="H89" s="527"/>
      <c r="I89" s="532"/>
      <c r="J89" s="527"/>
      <c r="K89" s="527"/>
      <c r="L89" s="527"/>
      <c r="M89" s="527"/>
      <c r="N89" s="156"/>
      <c r="O89" s="527"/>
      <c r="P89" s="527"/>
      <c r="Q89" s="532"/>
      <c r="R89" s="482"/>
      <c r="X89" s="486"/>
      <c r="Y89" s="207" t="s">
        <v>9743</v>
      </c>
      <c r="Z89" s="243"/>
      <c r="AA89" s="243"/>
      <c r="AB89" s="240"/>
      <c r="AC89" s="240"/>
      <c r="AD89" s="240"/>
      <c r="AE89" s="243"/>
      <c r="AF89" s="243"/>
      <c r="AG89" s="240"/>
      <c r="AH89" s="240"/>
      <c r="AI89" s="240"/>
      <c r="AJ89" s="240"/>
      <c r="AK89" s="240"/>
      <c r="AL89" s="240"/>
      <c r="AM89" s="240"/>
      <c r="AN89" s="268">
        <v>101.0</v>
      </c>
      <c r="AO89" s="209"/>
      <c r="AP89" s="210" t="s">
        <v>40</v>
      </c>
      <c r="AQ89" s="210"/>
      <c r="AR89" s="240"/>
      <c r="AS89" s="43"/>
      <c r="AT89" s="492">
        <f t="shared" si="1"/>
        <v>101</v>
      </c>
      <c r="AU89" s="552"/>
      <c r="AV89" s="14"/>
      <c r="AW89" s="14"/>
      <c r="AX89" s="14"/>
      <c r="AY89" s="14"/>
      <c r="AZ89" s="14"/>
      <c r="BA89" s="14"/>
      <c r="BB89" s="14"/>
      <c r="BC89" s="14"/>
    </row>
    <row r="90" ht="16.5" customHeight="1">
      <c r="A90" s="29">
        <v>61.0</v>
      </c>
      <c r="B90" s="29">
        <v>4085.0</v>
      </c>
      <c r="C90" s="518" t="s">
        <v>9798</v>
      </c>
      <c r="D90" s="156"/>
      <c r="E90" s="527"/>
      <c r="F90" s="527"/>
      <c r="G90" s="527"/>
      <c r="H90" s="527"/>
      <c r="I90" s="532"/>
      <c r="J90" s="527"/>
      <c r="K90" s="527"/>
      <c r="L90" s="527"/>
      <c r="M90" s="527"/>
      <c r="N90" s="156"/>
      <c r="O90" s="527"/>
      <c r="P90" s="527"/>
      <c r="Q90" s="532"/>
      <c r="R90" s="482"/>
      <c r="X90" s="486"/>
      <c r="Y90" s="207" t="s">
        <v>9596</v>
      </c>
      <c r="Z90" s="243"/>
      <c r="AA90" s="243"/>
      <c r="AB90" s="240"/>
      <c r="AC90" s="240"/>
      <c r="AD90" s="240"/>
      <c r="AE90" s="243"/>
      <c r="AF90" s="243"/>
      <c r="AG90" s="240"/>
      <c r="AH90" s="240"/>
      <c r="AI90" s="240"/>
      <c r="AJ90" s="240"/>
      <c r="AK90" s="240"/>
      <c r="AL90" s="240"/>
      <c r="AM90" s="240"/>
      <c r="AN90" s="268">
        <v>91.0</v>
      </c>
      <c r="AO90" s="209"/>
      <c r="AP90" s="210" t="s">
        <v>40</v>
      </c>
      <c r="AQ90" s="210"/>
      <c r="AR90" s="240"/>
      <c r="AS90" s="43"/>
      <c r="AT90" s="492">
        <f t="shared" si="1"/>
        <v>91</v>
      </c>
      <c r="AU90" s="552"/>
      <c r="AV90" s="14"/>
      <c r="AW90" s="14"/>
      <c r="AX90" s="14"/>
      <c r="AY90" s="14"/>
      <c r="AZ90" s="14"/>
      <c r="BA90" s="14"/>
      <c r="BB90" s="14"/>
      <c r="BC90" s="14"/>
    </row>
    <row r="91" ht="16.5" customHeight="1">
      <c r="A91" s="29">
        <v>61.0</v>
      </c>
      <c r="B91" s="29">
        <v>4086.0</v>
      </c>
      <c r="C91" s="518" t="s">
        <v>9799</v>
      </c>
      <c r="D91" s="155"/>
      <c r="E91" s="542"/>
      <c r="F91" s="542"/>
      <c r="G91" s="542"/>
      <c r="H91" s="542"/>
      <c r="I91" s="545"/>
      <c r="J91" s="542"/>
      <c r="K91" s="542"/>
      <c r="L91" s="542"/>
      <c r="M91" s="542"/>
      <c r="N91" s="155"/>
      <c r="O91" s="542"/>
      <c r="P91" s="542"/>
      <c r="Q91" s="545"/>
      <c r="R91" s="155"/>
      <c r="S91" s="542"/>
      <c r="T91" s="542"/>
      <c r="U91" s="542"/>
      <c r="V91" s="21"/>
      <c r="W91" s="21"/>
      <c r="X91" s="200"/>
      <c r="Y91" s="207" t="s">
        <v>9633</v>
      </c>
      <c r="Z91" s="243"/>
      <c r="AA91" s="243"/>
      <c r="AB91" s="240"/>
      <c r="AC91" s="240"/>
      <c r="AD91" s="240"/>
      <c r="AE91" s="243"/>
      <c r="AF91" s="243"/>
      <c r="AG91" s="240"/>
      <c r="AH91" s="240"/>
      <c r="AI91" s="240"/>
      <c r="AJ91" s="240"/>
      <c r="AK91" s="240"/>
      <c r="AL91" s="240"/>
      <c r="AM91" s="240"/>
      <c r="AN91" s="268">
        <v>61.0</v>
      </c>
      <c r="AO91" s="209"/>
      <c r="AP91" s="210" t="s">
        <v>40</v>
      </c>
      <c r="AQ91" s="210"/>
      <c r="AR91" s="240"/>
      <c r="AS91" s="43"/>
      <c r="AT91" s="492">
        <f t="shared" si="1"/>
        <v>61</v>
      </c>
      <c r="AU91" s="552"/>
      <c r="AV91" s="14"/>
      <c r="AW91" s="14"/>
      <c r="AX91" s="14"/>
      <c r="AY91" s="14"/>
      <c r="AZ91" s="14"/>
      <c r="BA91" s="14"/>
      <c r="BB91" s="14"/>
      <c r="BC91" s="14"/>
    </row>
    <row r="92" ht="16.5" customHeight="1">
      <c r="A92" s="29">
        <v>61.0</v>
      </c>
      <c r="B92" s="29">
        <v>4090.0</v>
      </c>
      <c r="C92" s="518" t="s">
        <v>9800</v>
      </c>
      <c r="D92" s="102" t="s">
        <v>1293</v>
      </c>
      <c r="E92" s="487"/>
      <c r="F92" s="487"/>
      <c r="G92" s="487"/>
      <c r="H92" s="487"/>
      <c r="I92" s="485"/>
      <c r="J92" s="102" t="s">
        <v>1159</v>
      </c>
      <c r="K92" s="487"/>
      <c r="L92" s="487"/>
      <c r="M92" s="485"/>
      <c r="N92" s="102" t="s">
        <v>8971</v>
      </c>
      <c r="O92" s="487"/>
      <c r="P92" s="487"/>
      <c r="Q92" s="485"/>
      <c r="R92" s="102" t="s">
        <v>8972</v>
      </c>
      <c r="S92" s="487"/>
      <c r="T92" s="487"/>
      <c r="U92" s="487"/>
      <c r="V92" s="487"/>
      <c r="W92" s="487"/>
      <c r="X92" s="485"/>
      <c r="Y92" s="168" t="s">
        <v>8973</v>
      </c>
      <c r="Z92" s="496"/>
      <c r="AA92" s="496"/>
      <c r="AB92" s="496"/>
      <c r="AC92" s="496"/>
      <c r="AD92" s="554"/>
      <c r="AE92" s="207" t="s">
        <v>8974</v>
      </c>
      <c r="AF92" s="243"/>
      <c r="AG92" s="240"/>
      <c r="AH92" s="240"/>
      <c r="AI92" s="240"/>
      <c r="AJ92" s="240"/>
      <c r="AK92" s="240"/>
      <c r="AL92" s="240"/>
      <c r="AM92" s="240"/>
      <c r="AN92" s="268">
        <v>209.0</v>
      </c>
      <c r="AO92" s="209"/>
      <c r="AP92" s="210" t="s">
        <v>40</v>
      </c>
      <c r="AQ92" s="210"/>
      <c r="AR92" s="240"/>
      <c r="AS92" s="43"/>
      <c r="AT92" s="492">
        <f t="shared" si="1"/>
        <v>209</v>
      </c>
      <c r="AU92" s="552"/>
      <c r="AV92" s="14"/>
      <c r="AW92" s="14"/>
      <c r="AX92" s="14"/>
      <c r="AY92" s="14"/>
      <c r="AZ92" s="14"/>
      <c r="BA92" s="14"/>
      <c r="BB92" s="14"/>
      <c r="BC92" s="14"/>
    </row>
    <row r="93" ht="16.5" customHeight="1">
      <c r="A93" s="29">
        <v>61.0</v>
      </c>
      <c r="B93" s="29">
        <v>4091.0</v>
      </c>
      <c r="C93" s="518" t="s">
        <v>9801</v>
      </c>
      <c r="D93" s="482"/>
      <c r="I93" s="486"/>
      <c r="J93" s="482"/>
      <c r="M93" s="486"/>
      <c r="N93" s="482"/>
      <c r="Q93" s="486"/>
      <c r="R93" s="482"/>
      <c r="X93" s="486"/>
      <c r="Y93" s="307"/>
      <c r="Z93" s="304"/>
      <c r="AA93" s="304"/>
      <c r="AB93" s="304"/>
      <c r="AC93" s="304"/>
      <c r="AD93" s="380"/>
      <c r="AE93" s="207" t="s">
        <v>9047</v>
      </c>
      <c r="AF93" s="243"/>
      <c r="AG93" s="240"/>
      <c r="AH93" s="240"/>
      <c r="AI93" s="240"/>
      <c r="AJ93" s="240"/>
      <c r="AK93" s="240"/>
      <c r="AL93" s="240"/>
      <c r="AM93" s="240"/>
      <c r="AN93" s="268">
        <v>139.0</v>
      </c>
      <c r="AO93" s="209"/>
      <c r="AP93" s="210" t="s">
        <v>40</v>
      </c>
      <c r="AQ93" s="240"/>
      <c r="AR93" s="240"/>
      <c r="AS93" s="240"/>
      <c r="AT93" s="492">
        <f t="shared" si="1"/>
        <v>139</v>
      </c>
      <c r="AU93" s="552"/>
      <c r="AV93" s="14"/>
      <c r="AW93" s="14"/>
      <c r="AX93" s="14"/>
      <c r="AY93" s="14"/>
      <c r="AZ93" s="14"/>
      <c r="BA93" s="14"/>
      <c r="BB93" s="14"/>
      <c r="BC93" s="14"/>
    </row>
    <row r="94" ht="16.5" customHeight="1">
      <c r="A94" s="29">
        <v>61.0</v>
      </c>
      <c r="B94" s="29">
        <v>4092.0</v>
      </c>
      <c r="C94" s="518" t="s">
        <v>9802</v>
      </c>
      <c r="D94" s="156"/>
      <c r="E94" s="527"/>
      <c r="F94" s="527"/>
      <c r="G94" s="527"/>
      <c r="H94" s="527"/>
      <c r="I94" s="532"/>
      <c r="J94" s="482"/>
      <c r="M94" s="486"/>
      <c r="N94" s="482"/>
      <c r="Q94" s="486"/>
      <c r="R94" s="156"/>
      <c r="S94" s="527"/>
      <c r="T94" s="527"/>
      <c r="U94" s="527"/>
      <c r="V94" s="14"/>
      <c r="W94" s="14"/>
      <c r="X94" s="144"/>
      <c r="Y94" s="318"/>
      <c r="Z94" s="319"/>
      <c r="AA94" s="319"/>
      <c r="AB94" s="319"/>
      <c r="AC94" s="319"/>
      <c r="AD94" s="555"/>
      <c r="AE94" s="207" t="s">
        <v>9120</v>
      </c>
      <c r="AF94" s="243"/>
      <c r="AG94" s="240"/>
      <c r="AH94" s="240"/>
      <c r="AI94" s="240"/>
      <c r="AJ94" s="240"/>
      <c r="AK94" s="240"/>
      <c r="AL94" s="240"/>
      <c r="AM94" s="240"/>
      <c r="AN94" s="268">
        <v>84.0</v>
      </c>
      <c r="AO94" s="209"/>
      <c r="AP94" s="210" t="s">
        <v>40</v>
      </c>
      <c r="AQ94" s="240"/>
      <c r="AR94" s="240"/>
      <c r="AS94" s="240"/>
      <c r="AT94" s="492">
        <f t="shared" si="1"/>
        <v>84</v>
      </c>
      <c r="AU94" s="552"/>
      <c r="AV94" s="14"/>
      <c r="AW94" s="14"/>
      <c r="AX94" s="14"/>
      <c r="AY94" s="14"/>
      <c r="AZ94" s="14"/>
      <c r="BA94" s="14"/>
      <c r="BB94" s="14"/>
      <c r="BC94" s="14"/>
    </row>
    <row r="95" ht="16.5" customHeight="1">
      <c r="A95" s="29">
        <v>61.0</v>
      </c>
      <c r="B95" s="29">
        <v>4093.0</v>
      </c>
      <c r="C95" s="518" t="s">
        <v>9803</v>
      </c>
      <c r="D95" s="156"/>
      <c r="E95" s="527"/>
      <c r="F95" s="527"/>
      <c r="G95" s="527"/>
      <c r="H95" s="527"/>
      <c r="I95" s="532"/>
      <c r="J95" s="102" t="s">
        <v>1221</v>
      </c>
      <c r="K95" s="487"/>
      <c r="L95" s="487"/>
      <c r="M95" s="485"/>
      <c r="N95" s="102" t="s">
        <v>8971</v>
      </c>
      <c r="O95" s="487"/>
      <c r="P95" s="487"/>
      <c r="Q95" s="485"/>
      <c r="R95" s="102" t="s">
        <v>8972</v>
      </c>
      <c r="S95" s="487"/>
      <c r="T95" s="487"/>
      <c r="U95" s="487"/>
      <c r="V95" s="487"/>
      <c r="W95" s="487"/>
      <c r="X95" s="485"/>
      <c r="Y95" s="168" t="s">
        <v>8973</v>
      </c>
      <c r="Z95" s="496"/>
      <c r="AA95" s="496"/>
      <c r="AB95" s="496"/>
      <c r="AC95" s="496"/>
      <c r="AD95" s="554"/>
      <c r="AE95" s="207" t="s">
        <v>8974</v>
      </c>
      <c r="AF95" s="243"/>
      <c r="AG95" s="240"/>
      <c r="AH95" s="240"/>
      <c r="AI95" s="240"/>
      <c r="AJ95" s="240"/>
      <c r="AK95" s="240"/>
      <c r="AL95" s="240"/>
      <c r="AM95" s="240"/>
      <c r="AN95" s="268">
        <v>155.0</v>
      </c>
      <c r="AO95" s="209"/>
      <c r="AP95" s="210" t="s">
        <v>40</v>
      </c>
      <c r="AQ95" s="210"/>
      <c r="AR95" s="240"/>
      <c r="AS95" s="43"/>
      <c r="AT95" s="492">
        <f t="shared" si="1"/>
        <v>155</v>
      </c>
      <c r="AU95" s="552"/>
      <c r="AV95" s="14"/>
      <c r="AW95" s="14"/>
      <c r="AX95" s="14"/>
      <c r="AY95" s="14"/>
      <c r="AZ95" s="14"/>
      <c r="BA95" s="14"/>
      <c r="BB95" s="14"/>
      <c r="BC95" s="14"/>
    </row>
    <row r="96" ht="16.5" customHeight="1">
      <c r="A96" s="29">
        <v>61.0</v>
      </c>
      <c r="B96" s="29">
        <v>4094.0</v>
      </c>
      <c r="C96" s="518" t="s">
        <v>9804</v>
      </c>
      <c r="D96" s="156"/>
      <c r="E96" s="527"/>
      <c r="F96" s="527"/>
      <c r="G96" s="527"/>
      <c r="H96" s="527"/>
      <c r="I96" s="532"/>
      <c r="J96" s="482"/>
      <c r="M96" s="486"/>
      <c r="N96" s="482"/>
      <c r="Q96" s="486"/>
      <c r="R96" s="482"/>
      <c r="X96" s="486"/>
      <c r="Y96" s="307"/>
      <c r="Z96" s="304"/>
      <c r="AA96" s="304"/>
      <c r="AB96" s="304"/>
      <c r="AC96" s="304"/>
      <c r="AD96" s="380"/>
      <c r="AE96" s="207" t="s">
        <v>9047</v>
      </c>
      <c r="AF96" s="243"/>
      <c r="AG96" s="240"/>
      <c r="AH96" s="240"/>
      <c r="AI96" s="240"/>
      <c r="AJ96" s="240"/>
      <c r="AK96" s="240"/>
      <c r="AL96" s="240"/>
      <c r="AM96" s="240"/>
      <c r="AN96" s="268">
        <v>103.0</v>
      </c>
      <c r="AO96" s="209"/>
      <c r="AP96" s="210" t="s">
        <v>40</v>
      </c>
      <c r="AQ96" s="240"/>
      <c r="AR96" s="240"/>
      <c r="AS96" s="240"/>
      <c r="AT96" s="492">
        <f t="shared" si="1"/>
        <v>103</v>
      </c>
      <c r="AU96" s="552"/>
      <c r="AV96" s="14"/>
      <c r="AW96" s="14"/>
      <c r="AX96" s="14"/>
      <c r="AY96" s="14"/>
      <c r="AZ96" s="14"/>
      <c r="BA96" s="14"/>
      <c r="BB96" s="14"/>
      <c r="BC96" s="14"/>
    </row>
    <row r="97" ht="16.5" customHeight="1">
      <c r="A97" s="29">
        <v>61.0</v>
      </c>
      <c r="B97" s="29">
        <v>4095.0</v>
      </c>
      <c r="C97" s="518" t="s">
        <v>9805</v>
      </c>
      <c r="D97" s="156"/>
      <c r="E97" s="527"/>
      <c r="F97" s="527"/>
      <c r="G97" s="527"/>
      <c r="H97" s="527"/>
      <c r="I97" s="532"/>
      <c r="J97" s="482"/>
      <c r="M97" s="486"/>
      <c r="N97" s="482"/>
      <c r="Q97" s="486"/>
      <c r="R97" s="156"/>
      <c r="S97" s="527"/>
      <c r="T97" s="527"/>
      <c r="U97" s="527"/>
      <c r="V97" s="14"/>
      <c r="W97" s="14"/>
      <c r="X97" s="144"/>
      <c r="Y97" s="318"/>
      <c r="Z97" s="319"/>
      <c r="AA97" s="319"/>
      <c r="AB97" s="319"/>
      <c r="AC97" s="319"/>
      <c r="AD97" s="555"/>
      <c r="AE97" s="207" t="s">
        <v>9120</v>
      </c>
      <c r="AF97" s="243"/>
      <c r="AG97" s="240"/>
      <c r="AH97" s="240"/>
      <c r="AI97" s="240"/>
      <c r="AJ97" s="240"/>
      <c r="AK97" s="240"/>
      <c r="AL97" s="240"/>
      <c r="AM97" s="240"/>
      <c r="AN97" s="268">
        <v>62.0</v>
      </c>
      <c r="AO97" s="209"/>
      <c r="AP97" s="210" t="s">
        <v>40</v>
      </c>
      <c r="AQ97" s="240"/>
      <c r="AR97" s="240"/>
      <c r="AS97" s="240"/>
      <c r="AT97" s="492">
        <f t="shared" si="1"/>
        <v>62</v>
      </c>
      <c r="AU97" s="552"/>
      <c r="AV97" s="14"/>
      <c r="AW97" s="14"/>
      <c r="AX97" s="14"/>
      <c r="AY97" s="14"/>
      <c r="AZ97" s="14"/>
      <c r="BA97" s="14"/>
      <c r="BB97" s="14"/>
      <c r="BC97" s="14"/>
    </row>
    <row r="98" ht="16.5" customHeight="1">
      <c r="A98" s="29">
        <v>61.0</v>
      </c>
      <c r="B98" s="29">
        <v>4096.0</v>
      </c>
      <c r="C98" s="518" t="s">
        <v>9806</v>
      </c>
      <c r="D98" s="156"/>
      <c r="E98" s="527"/>
      <c r="F98" s="527"/>
      <c r="G98" s="527"/>
      <c r="H98" s="527"/>
      <c r="I98" s="532"/>
      <c r="J98" s="102" t="s">
        <v>1256</v>
      </c>
      <c r="K98" s="487"/>
      <c r="L98" s="487"/>
      <c r="M98" s="485"/>
      <c r="N98" s="102" t="s">
        <v>8971</v>
      </c>
      <c r="O98" s="487"/>
      <c r="P98" s="487"/>
      <c r="Q98" s="485"/>
      <c r="R98" s="102" t="s">
        <v>8972</v>
      </c>
      <c r="S98" s="487"/>
      <c r="T98" s="487"/>
      <c r="U98" s="487"/>
      <c r="V98" s="487"/>
      <c r="W98" s="487"/>
      <c r="X98" s="485"/>
      <c r="Y98" s="168" t="s">
        <v>8973</v>
      </c>
      <c r="Z98" s="496"/>
      <c r="AA98" s="496"/>
      <c r="AB98" s="496"/>
      <c r="AC98" s="496"/>
      <c r="AD98" s="554"/>
      <c r="AE98" s="207" t="s">
        <v>8974</v>
      </c>
      <c r="AF98" s="243"/>
      <c r="AG98" s="240"/>
      <c r="AH98" s="240"/>
      <c r="AI98" s="240"/>
      <c r="AJ98" s="240"/>
      <c r="AK98" s="240"/>
      <c r="AL98" s="240"/>
      <c r="AM98" s="240"/>
      <c r="AN98" s="268">
        <v>91.0</v>
      </c>
      <c r="AO98" s="209"/>
      <c r="AP98" s="210" t="s">
        <v>40</v>
      </c>
      <c r="AQ98" s="210"/>
      <c r="AR98" s="240"/>
      <c r="AS98" s="43"/>
      <c r="AT98" s="492">
        <f t="shared" si="1"/>
        <v>91</v>
      </c>
      <c r="AU98" s="552"/>
      <c r="AV98" s="14"/>
      <c r="AW98" s="14"/>
      <c r="AX98" s="14"/>
      <c r="AY98" s="14"/>
      <c r="AZ98" s="14"/>
      <c r="BA98" s="14"/>
      <c r="BB98" s="14"/>
      <c r="BC98" s="14"/>
    </row>
    <row r="99" ht="16.5" customHeight="1">
      <c r="A99" s="29">
        <v>61.0</v>
      </c>
      <c r="B99" s="29">
        <v>4097.0</v>
      </c>
      <c r="C99" s="518" t="s">
        <v>9807</v>
      </c>
      <c r="D99" s="156"/>
      <c r="E99" s="527"/>
      <c r="F99" s="527"/>
      <c r="G99" s="527"/>
      <c r="H99" s="527"/>
      <c r="I99" s="532"/>
      <c r="J99" s="482"/>
      <c r="M99" s="486"/>
      <c r="N99" s="482"/>
      <c r="Q99" s="486"/>
      <c r="R99" s="482"/>
      <c r="X99" s="486"/>
      <c r="Y99" s="307"/>
      <c r="Z99" s="304"/>
      <c r="AA99" s="304"/>
      <c r="AB99" s="304"/>
      <c r="AC99" s="304"/>
      <c r="AD99" s="380"/>
      <c r="AE99" s="207" t="s">
        <v>9047</v>
      </c>
      <c r="AF99" s="243"/>
      <c r="AG99" s="240"/>
      <c r="AH99" s="240"/>
      <c r="AI99" s="240"/>
      <c r="AJ99" s="240"/>
      <c r="AK99" s="240"/>
      <c r="AL99" s="240"/>
      <c r="AM99" s="240"/>
      <c r="AN99" s="268">
        <v>61.0</v>
      </c>
      <c r="AO99" s="209"/>
      <c r="AP99" s="210" t="s">
        <v>40</v>
      </c>
      <c r="AQ99" s="240"/>
      <c r="AR99" s="240"/>
      <c r="AS99" s="240"/>
      <c r="AT99" s="492">
        <f t="shared" si="1"/>
        <v>61</v>
      </c>
      <c r="AU99" s="552"/>
      <c r="AV99" s="14"/>
      <c r="AW99" s="14"/>
      <c r="AX99" s="14"/>
      <c r="AY99" s="14"/>
      <c r="AZ99" s="14"/>
      <c r="BA99" s="14"/>
      <c r="BB99" s="14"/>
      <c r="BC99" s="14"/>
    </row>
    <row r="100" ht="16.5" customHeight="1">
      <c r="A100" s="29">
        <v>61.0</v>
      </c>
      <c r="B100" s="29">
        <v>4098.0</v>
      </c>
      <c r="C100" s="518" t="s">
        <v>9808</v>
      </c>
      <c r="D100" s="155"/>
      <c r="E100" s="542"/>
      <c r="F100" s="542"/>
      <c r="G100" s="542"/>
      <c r="H100" s="542"/>
      <c r="I100" s="545"/>
      <c r="J100" s="484"/>
      <c r="K100" s="232"/>
      <c r="L100" s="232"/>
      <c r="M100" s="556"/>
      <c r="N100" s="484"/>
      <c r="O100" s="232"/>
      <c r="P100" s="232"/>
      <c r="Q100" s="556"/>
      <c r="R100" s="155"/>
      <c r="S100" s="542"/>
      <c r="T100" s="542"/>
      <c r="U100" s="542"/>
      <c r="V100" s="21"/>
      <c r="W100" s="21"/>
      <c r="X100" s="200"/>
      <c r="Y100" s="318"/>
      <c r="Z100" s="319"/>
      <c r="AA100" s="319"/>
      <c r="AB100" s="319"/>
      <c r="AC100" s="319"/>
      <c r="AD100" s="555"/>
      <c r="AE100" s="207" t="s">
        <v>9120</v>
      </c>
      <c r="AF100" s="243"/>
      <c r="AG100" s="240"/>
      <c r="AH100" s="240"/>
      <c r="AI100" s="240"/>
      <c r="AJ100" s="240"/>
      <c r="AK100" s="240"/>
      <c r="AL100" s="240"/>
      <c r="AM100" s="240"/>
      <c r="AN100" s="268">
        <v>36.0</v>
      </c>
      <c r="AO100" s="209"/>
      <c r="AP100" s="210" t="s">
        <v>40</v>
      </c>
      <c r="AQ100" s="240"/>
      <c r="AR100" s="240"/>
      <c r="AS100" s="240"/>
      <c r="AT100" s="492">
        <f t="shared" si="1"/>
        <v>36</v>
      </c>
      <c r="AU100" s="552"/>
      <c r="AV100" s="14"/>
      <c r="AW100" s="14"/>
      <c r="AX100" s="14"/>
      <c r="AY100" s="14"/>
      <c r="AZ100" s="14"/>
      <c r="BA100" s="14"/>
      <c r="BB100" s="14"/>
      <c r="BC100" s="14"/>
    </row>
    <row r="101" ht="16.5" customHeight="1">
      <c r="A101" s="29">
        <v>61.0</v>
      </c>
      <c r="B101" s="29">
        <v>4100.0</v>
      </c>
      <c r="C101" s="518" t="s">
        <v>9809</v>
      </c>
      <c r="D101" s="102" t="s">
        <v>1321</v>
      </c>
      <c r="E101" s="487"/>
      <c r="F101" s="487"/>
      <c r="G101" s="487"/>
      <c r="H101" s="487"/>
      <c r="I101" s="485"/>
      <c r="J101" s="102" t="s">
        <v>1322</v>
      </c>
      <c r="K101" s="169"/>
      <c r="L101" s="169"/>
      <c r="M101" s="519"/>
      <c r="N101" s="102" t="s">
        <v>7944</v>
      </c>
      <c r="O101" s="487"/>
      <c r="P101" s="487"/>
      <c r="Q101" s="485"/>
      <c r="R101" s="102" t="s">
        <v>7945</v>
      </c>
      <c r="S101" s="487"/>
      <c r="T101" s="487"/>
      <c r="U101" s="487"/>
      <c r="V101" s="487"/>
      <c r="W101" s="487"/>
      <c r="X101" s="485"/>
      <c r="Y101" s="207" t="s">
        <v>7946</v>
      </c>
      <c r="Z101" s="243"/>
      <c r="AA101" s="243"/>
      <c r="AB101" s="240"/>
      <c r="AC101" s="240"/>
      <c r="AD101" s="240"/>
      <c r="AE101" s="243"/>
      <c r="AF101" s="243"/>
      <c r="AG101" s="240"/>
      <c r="AH101" s="240"/>
      <c r="AI101" s="240"/>
      <c r="AJ101" s="240"/>
      <c r="AK101" s="240"/>
      <c r="AL101" s="240"/>
      <c r="AM101" s="240"/>
      <c r="AN101" s="268">
        <v>67.0</v>
      </c>
      <c r="AO101" s="209"/>
      <c r="AP101" s="210" t="s">
        <v>40</v>
      </c>
      <c r="AQ101" s="210"/>
      <c r="AR101" s="240"/>
      <c r="AS101" s="43"/>
      <c r="AT101" s="492">
        <f t="shared" si="1"/>
        <v>67</v>
      </c>
      <c r="AU101" s="244" t="s">
        <v>18</v>
      </c>
      <c r="AV101" s="14"/>
      <c r="AW101" s="14"/>
      <c r="AX101" s="14"/>
      <c r="AY101" s="14"/>
      <c r="AZ101" s="14"/>
      <c r="BA101" s="14"/>
      <c r="BB101" s="14"/>
      <c r="BC101" s="14"/>
    </row>
    <row r="102" ht="16.5" customHeight="1">
      <c r="A102" s="29">
        <v>61.0</v>
      </c>
      <c r="B102" s="29">
        <v>4101.0</v>
      </c>
      <c r="C102" s="518" t="s">
        <v>9810</v>
      </c>
      <c r="D102" s="482"/>
      <c r="I102" s="486"/>
      <c r="J102" s="173"/>
      <c r="K102" s="174"/>
      <c r="L102" s="174"/>
      <c r="M102" s="523"/>
      <c r="N102" s="482"/>
      <c r="Q102" s="486"/>
      <c r="R102" s="482"/>
      <c r="X102" s="486"/>
      <c r="Y102" s="207" t="s">
        <v>8020</v>
      </c>
      <c r="Z102" s="243"/>
      <c r="AA102" s="243"/>
      <c r="AB102" s="240"/>
      <c r="AC102" s="240"/>
      <c r="AD102" s="240"/>
      <c r="AE102" s="243"/>
      <c r="AF102" s="243"/>
      <c r="AG102" s="240"/>
      <c r="AH102" s="240"/>
      <c r="AI102" s="240"/>
      <c r="AJ102" s="240"/>
      <c r="AK102" s="240"/>
      <c r="AL102" s="240"/>
      <c r="AM102" s="240"/>
      <c r="AN102" s="268">
        <v>57.0</v>
      </c>
      <c r="AO102" s="209"/>
      <c r="AP102" s="210" t="s">
        <v>40</v>
      </c>
      <c r="AQ102" s="240"/>
      <c r="AR102" s="240"/>
      <c r="AS102" s="240"/>
      <c r="AT102" s="492">
        <f t="shared" si="1"/>
        <v>57</v>
      </c>
      <c r="AU102" s="552"/>
      <c r="AV102" s="14"/>
      <c r="AW102" s="14"/>
      <c r="AX102" s="14"/>
      <c r="AY102" s="14"/>
      <c r="AZ102" s="14"/>
      <c r="BA102" s="14"/>
      <c r="BB102" s="14"/>
      <c r="BC102" s="14"/>
    </row>
    <row r="103" ht="16.5" customHeight="1">
      <c r="A103" s="29">
        <v>61.0</v>
      </c>
      <c r="B103" s="29">
        <v>4102.0</v>
      </c>
      <c r="C103" s="518" t="s">
        <v>9811</v>
      </c>
      <c r="D103" s="156"/>
      <c r="E103" s="527"/>
      <c r="F103" s="527"/>
      <c r="G103" s="527"/>
      <c r="H103" s="527"/>
      <c r="I103" s="532"/>
      <c r="J103" s="173"/>
      <c r="K103" s="174"/>
      <c r="L103" s="174"/>
      <c r="M103" s="523"/>
      <c r="N103" s="482"/>
      <c r="Q103" s="486"/>
      <c r="R103" s="482"/>
      <c r="X103" s="486"/>
      <c r="Y103" s="207" t="s">
        <v>8093</v>
      </c>
      <c r="Z103" s="243"/>
      <c r="AA103" s="243"/>
      <c r="AB103" s="240"/>
      <c r="AC103" s="240"/>
      <c r="AD103" s="240"/>
      <c r="AE103" s="243"/>
      <c r="AF103" s="243"/>
      <c r="AG103" s="240"/>
      <c r="AH103" s="240"/>
      <c r="AI103" s="240"/>
      <c r="AJ103" s="240"/>
      <c r="AK103" s="240"/>
      <c r="AL103" s="240"/>
      <c r="AM103" s="240"/>
      <c r="AN103" s="268">
        <v>44.0</v>
      </c>
      <c r="AO103" s="209"/>
      <c r="AP103" s="210" t="s">
        <v>40</v>
      </c>
      <c r="AQ103" s="240"/>
      <c r="AR103" s="240"/>
      <c r="AS103" s="240"/>
      <c r="AT103" s="492">
        <f t="shared" si="1"/>
        <v>44</v>
      </c>
      <c r="AU103" s="552"/>
      <c r="AV103" s="14"/>
      <c r="AW103" s="14"/>
      <c r="AX103" s="14"/>
      <c r="AY103" s="14"/>
      <c r="AZ103" s="14"/>
      <c r="BA103" s="14"/>
      <c r="BB103" s="14"/>
      <c r="BC103" s="14"/>
    </row>
    <row r="104" ht="16.5" customHeight="1">
      <c r="A104" s="29">
        <v>61.0</v>
      </c>
      <c r="B104" s="29">
        <v>4103.0</v>
      </c>
      <c r="C104" s="518" t="s">
        <v>9812</v>
      </c>
      <c r="D104" s="156"/>
      <c r="E104" s="527"/>
      <c r="F104" s="527"/>
      <c r="G104" s="527"/>
      <c r="H104" s="527"/>
      <c r="I104" s="532"/>
      <c r="J104" s="527"/>
      <c r="K104" s="527"/>
      <c r="L104" s="527"/>
      <c r="M104" s="527"/>
      <c r="N104" s="52"/>
      <c r="O104" s="8"/>
      <c r="P104" s="8"/>
      <c r="Q104" s="54"/>
      <c r="R104" s="52"/>
      <c r="S104" s="8"/>
      <c r="T104" s="8"/>
      <c r="U104" s="8"/>
      <c r="V104" s="14"/>
      <c r="W104" s="14"/>
      <c r="X104" s="144"/>
      <c r="Y104" s="207" t="s">
        <v>8166</v>
      </c>
      <c r="Z104" s="243"/>
      <c r="AA104" s="243"/>
      <c r="AB104" s="240"/>
      <c r="AC104" s="240"/>
      <c r="AD104" s="240"/>
      <c r="AE104" s="243"/>
      <c r="AF104" s="243"/>
      <c r="AG104" s="240"/>
      <c r="AH104" s="240"/>
      <c r="AI104" s="240"/>
      <c r="AJ104" s="240"/>
      <c r="AK104" s="240"/>
      <c r="AL104" s="240"/>
      <c r="AM104" s="240"/>
      <c r="AN104" s="268">
        <v>36.0</v>
      </c>
      <c r="AO104" s="209"/>
      <c r="AP104" s="210" t="s">
        <v>40</v>
      </c>
      <c r="AQ104" s="240"/>
      <c r="AR104" s="240"/>
      <c r="AS104" s="240"/>
      <c r="AT104" s="492">
        <f t="shared" si="1"/>
        <v>36</v>
      </c>
      <c r="AU104" s="552"/>
      <c r="AV104" s="14"/>
      <c r="AW104" s="14"/>
      <c r="AX104" s="14"/>
      <c r="AY104" s="14"/>
      <c r="AZ104" s="14"/>
      <c r="BA104" s="14"/>
      <c r="BB104" s="14"/>
      <c r="BC104" s="14"/>
    </row>
    <row r="105" ht="16.5" customHeight="1">
      <c r="A105" s="29">
        <v>61.0</v>
      </c>
      <c r="B105" s="29">
        <v>4104.0</v>
      </c>
      <c r="C105" s="518" t="s">
        <v>9813</v>
      </c>
      <c r="D105" s="127"/>
      <c r="E105" s="14"/>
      <c r="F105" s="14"/>
      <c r="G105" s="14"/>
      <c r="H105" s="14"/>
      <c r="I105" s="144"/>
      <c r="J105" s="14"/>
      <c r="K105" s="14"/>
      <c r="L105" s="14"/>
      <c r="M105" s="14"/>
      <c r="N105" s="127"/>
      <c r="O105" s="14"/>
      <c r="P105" s="14"/>
      <c r="Q105" s="144"/>
      <c r="R105" s="127"/>
      <c r="S105" s="14"/>
      <c r="T105" s="14"/>
      <c r="U105" s="14"/>
      <c r="V105" s="14"/>
      <c r="W105" s="14"/>
      <c r="X105" s="144"/>
      <c r="Y105" s="207" t="s">
        <v>8239</v>
      </c>
      <c r="Z105" s="243"/>
      <c r="AA105" s="243"/>
      <c r="AB105" s="240"/>
      <c r="AC105" s="240"/>
      <c r="AD105" s="240"/>
      <c r="AE105" s="243"/>
      <c r="AF105" s="243"/>
      <c r="AG105" s="240"/>
      <c r="AH105" s="240"/>
      <c r="AI105" s="240"/>
      <c r="AJ105" s="240"/>
      <c r="AK105" s="240"/>
      <c r="AL105" s="240"/>
      <c r="AM105" s="240"/>
      <c r="AN105" s="268">
        <v>31.0</v>
      </c>
      <c r="AO105" s="209"/>
      <c r="AP105" s="210" t="s">
        <v>40</v>
      </c>
      <c r="AQ105" s="240"/>
      <c r="AR105" s="240"/>
      <c r="AS105" s="240"/>
      <c r="AT105" s="492">
        <f t="shared" si="1"/>
        <v>31</v>
      </c>
      <c r="AU105" s="552"/>
      <c r="AV105" s="14"/>
      <c r="AW105" s="14"/>
      <c r="AX105" s="14"/>
      <c r="AY105" s="14"/>
      <c r="AZ105" s="14"/>
      <c r="BA105" s="14"/>
      <c r="BB105" s="14"/>
      <c r="BC105" s="14"/>
    </row>
    <row r="106" ht="16.5" customHeight="1">
      <c r="A106" s="29">
        <v>61.0</v>
      </c>
      <c r="B106" s="29">
        <v>4105.0</v>
      </c>
      <c r="C106" s="518" t="s">
        <v>9814</v>
      </c>
      <c r="D106" s="127"/>
      <c r="E106" s="14"/>
      <c r="F106" s="14"/>
      <c r="G106" s="14"/>
      <c r="H106" s="14"/>
      <c r="I106" s="144"/>
      <c r="J106" s="14"/>
      <c r="K106" s="14"/>
      <c r="L106" s="14"/>
      <c r="M106" s="14"/>
      <c r="N106" s="127"/>
      <c r="O106" s="14"/>
      <c r="P106" s="14"/>
      <c r="Q106" s="144"/>
      <c r="R106" s="127"/>
      <c r="S106" s="14"/>
      <c r="T106" s="14"/>
      <c r="U106" s="14"/>
      <c r="V106" s="14"/>
      <c r="W106" s="14"/>
      <c r="X106" s="144"/>
      <c r="Y106" s="207" t="s">
        <v>8312</v>
      </c>
      <c r="Z106" s="243"/>
      <c r="AA106" s="243"/>
      <c r="AB106" s="240"/>
      <c r="AC106" s="240"/>
      <c r="AD106" s="240"/>
      <c r="AE106" s="243"/>
      <c r="AF106" s="243"/>
      <c r="AG106" s="240"/>
      <c r="AH106" s="240"/>
      <c r="AI106" s="240"/>
      <c r="AJ106" s="240"/>
      <c r="AK106" s="240"/>
      <c r="AL106" s="240"/>
      <c r="AM106" s="240"/>
      <c r="AN106" s="268">
        <v>27.0</v>
      </c>
      <c r="AO106" s="209"/>
      <c r="AP106" s="210" t="s">
        <v>40</v>
      </c>
      <c r="AQ106" s="240"/>
      <c r="AR106" s="240"/>
      <c r="AS106" s="240"/>
      <c r="AT106" s="492">
        <f t="shared" si="1"/>
        <v>27</v>
      </c>
      <c r="AU106" s="552"/>
      <c r="AV106" s="14"/>
      <c r="AW106" s="14"/>
      <c r="AX106" s="14"/>
      <c r="AY106" s="14"/>
      <c r="AZ106" s="14"/>
      <c r="BA106" s="14"/>
      <c r="BB106" s="14"/>
      <c r="BC106" s="14"/>
    </row>
    <row r="107" ht="16.5" customHeight="1">
      <c r="A107" s="29">
        <v>61.0</v>
      </c>
      <c r="B107" s="29">
        <v>4106.0</v>
      </c>
      <c r="C107" s="518" t="s">
        <v>9815</v>
      </c>
      <c r="D107" s="127"/>
      <c r="E107" s="14"/>
      <c r="F107" s="14"/>
      <c r="G107" s="14"/>
      <c r="H107" s="14"/>
      <c r="I107" s="144"/>
      <c r="J107" s="14"/>
      <c r="K107" s="14"/>
      <c r="L107" s="14"/>
      <c r="M107" s="14"/>
      <c r="N107" s="127"/>
      <c r="O107" s="14"/>
      <c r="P107" s="14"/>
      <c r="Q107" s="144"/>
      <c r="R107" s="127"/>
      <c r="S107" s="14"/>
      <c r="T107" s="14"/>
      <c r="U107" s="14"/>
      <c r="V107" s="14"/>
      <c r="W107" s="14"/>
      <c r="X107" s="144"/>
      <c r="Y107" s="207" t="s">
        <v>8385</v>
      </c>
      <c r="Z107" s="243"/>
      <c r="AA107" s="243"/>
      <c r="AB107" s="240"/>
      <c r="AC107" s="240"/>
      <c r="AD107" s="240"/>
      <c r="AE107" s="243"/>
      <c r="AF107" s="243"/>
      <c r="AG107" s="240"/>
      <c r="AH107" s="240"/>
      <c r="AI107" s="240"/>
      <c r="AJ107" s="240"/>
      <c r="AK107" s="240"/>
      <c r="AL107" s="240"/>
      <c r="AM107" s="240"/>
      <c r="AN107" s="268">
        <v>24.0</v>
      </c>
      <c r="AO107" s="209"/>
      <c r="AP107" s="210" t="s">
        <v>40</v>
      </c>
      <c r="AQ107" s="240"/>
      <c r="AR107" s="240"/>
      <c r="AS107" s="240"/>
      <c r="AT107" s="492">
        <f t="shared" si="1"/>
        <v>24</v>
      </c>
      <c r="AU107" s="552"/>
      <c r="AV107" s="14"/>
      <c r="AW107" s="14"/>
      <c r="AX107" s="14"/>
      <c r="AY107" s="14"/>
      <c r="AZ107" s="14"/>
      <c r="BA107" s="14"/>
      <c r="BB107" s="14"/>
      <c r="BC107" s="14"/>
    </row>
    <row r="108" ht="16.5" customHeight="1">
      <c r="A108" s="29">
        <v>61.0</v>
      </c>
      <c r="B108" s="29">
        <v>4107.0</v>
      </c>
      <c r="C108" s="518" t="s">
        <v>9816</v>
      </c>
      <c r="D108" s="156"/>
      <c r="E108" s="527"/>
      <c r="F108" s="527"/>
      <c r="G108" s="527"/>
      <c r="H108" s="527"/>
      <c r="I108" s="532"/>
      <c r="J108" s="527"/>
      <c r="K108" s="527"/>
      <c r="L108" s="527"/>
      <c r="M108" s="527"/>
      <c r="N108" s="156"/>
      <c r="O108" s="527"/>
      <c r="P108" s="527"/>
      <c r="Q108" s="532"/>
      <c r="R108" s="102" t="s">
        <v>8458</v>
      </c>
      <c r="S108" s="487"/>
      <c r="T108" s="487"/>
      <c r="U108" s="487"/>
      <c r="V108" s="487"/>
      <c r="W108" s="487"/>
      <c r="X108" s="485"/>
      <c r="Y108" s="213" t="s">
        <v>8459</v>
      </c>
      <c r="Z108" s="243"/>
      <c r="AA108" s="243"/>
      <c r="AB108" s="240"/>
      <c r="AC108" s="240"/>
      <c r="AD108" s="240"/>
      <c r="AE108" s="243"/>
      <c r="AF108" s="243"/>
      <c r="AG108" s="240"/>
      <c r="AH108" s="240"/>
      <c r="AI108" s="240"/>
      <c r="AJ108" s="240"/>
      <c r="AK108" s="240"/>
      <c r="AL108" s="240"/>
      <c r="AM108" s="240"/>
      <c r="AN108" s="268">
        <v>100.0</v>
      </c>
      <c r="AO108" s="209"/>
      <c r="AP108" s="210" t="s">
        <v>40</v>
      </c>
      <c r="AQ108" s="210"/>
      <c r="AR108" s="240"/>
      <c r="AS108" s="43"/>
      <c r="AT108" s="492">
        <f t="shared" si="1"/>
        <v>100</v>
      </c>
      <c r="AU108" s="552"/>
      <c r="AV108" s="14"/>
      <c r="AW108" s="14"/>
      <c r="AX108" s="14"/>
      <c r="AY108" s="14"/>
      <c r="AZ108" s="14"/>
      <c r="BA108" s="14"/>
      <c r="BB108" s="14"/>
      <c r="BC108" s="14"/>
    </row>
    <row r="109" ht="16.5" customHeight="1">
      <c r="A109" s="29">
        <v>61.0</v>
      </c>
      <c r="B109" s="29">
        <v>4108.0</v>
      </c>
      <c r="C109" s="518" t="s">
        <v>9817</v>
      </c>
      <c r="D109" s="156"/>
      <c r="E109" s="527"/>
      <c r="F109" s="527"/>
      <c r="G109" s="527"/>
      <c r="H109" s="527"/>
      <c r="I109" s="532"/>
      <c r="J109" s="527"/>
      <c r="K109" s="527"/>
      <c r="L109" s="527"/>
      <c r="M109" s="527"/>
      <c r="N109" s="156"/>
      <c r="O109" s="527"/>
      <c r="P109" s="527"/>
      <c r="Q109" s="532"/>
      <c r="R109" s="482"/>
      <c r="X109" s="486"/>
      <c r="Y109" s="213" t="s">
        <v>8532</v>
      </c>
      <c r="Z109" s="243"/>
      <c r="AA109" s="243"/>
      <c r="AB109" s="240"/>
      <c r="AC109" s="240"/>
      <c r="AD109" s="240"/>
      <c r="AE109" s="243"/>
      <c r="AF109" s="243"/>
      <c r="AG109" s="240"/>
      <c r="AH109" s="240"/>
      <c r="AI109" s="240"/>
      <c r="AJ109" s="240"/>
      <c r="AK109" s="240"/>
      <c r="AL109" s="240"/>
      <c r="AM109" s="240"/>
      <c r="AN109" s="268">
        <v>80.0</v>
      </c>
      <c r="AO109" s="209"/>
      <c r="AP109" s="210" t="s">
        <v>40</v>
      </c>
      <c r="AQ109" s="240"/>
      <c r="AR109" s="240"/>
      <c r="AS109" s="240"/>
      <c r="AT109" s="492">
        <f t="shared" si="1"/>
        <v>80</v>
      </c>
      <c r="AU109" s="552"/>
      <c r="AV109" s="14"/>
      <c r="AW109" s="14"/>
      <c r="AX109" s="14"/>
      <c r="AY109" s="14"/>
      <c r="AZ109" s="14"/>
      <c r="BA109" s="14"/>
      <c r="BB109" s="14"/>
      <c r="BC109" s="14"/>
    </row>
    <row r="110" ht="16.5" customHeight="1">
      <c r="A110" s="29">
        <v>61.0</v>
      </c>
      <c r="B110" s="29">
        <v>4109.0</v>
      </c>
      <c r="C110" s="518" t="s">
        <v>9818</v>
      </c>
      <c r="D110" s="156"/>
      <c r="E110" s="527"/>
      <c r="F110" s="527"/>
      <c r="G110" s="527"/>
      <c r="H110" s="527"/>
      <c r="I110" s="532"/>
      <c r="J110" s="527"/>
      <c r="K110" s="527"/>
      <c r="L110" s="527"/>
      <c r="M110" s="527"/>
      <c r="N110" s="156"/>
      <c r="O110" s="527"/>
      <c r="P110" s="527"/>
      <c r="Q110" s="532"/>
      <c r="R110" s="156"/>
      <c r="S110" s="527"/>
      <c r="T110" s="527"/>
      <c r="U110" s="527"/>
      <c r="V110" s="14"/>
      <c r="W110" s="14"/>
      <c r="X110" s="144"/>
      <c r="Y110" s="207" t="s">
        <v>8605</v>
      </c>
      <c r="Z110" s="243"/>
      <c r="AA110" s="243"/>
      <c r="AB110" s="240"/>
      <c r="AC110" s="240"/>
      <c r="AD110" s="240"/>
      <c r="AE110" s="243"/>
      <c r="AF110" s="243"/>
      <c r="AG110" s="240"/>
      <c r="AH110" s="240"/>
      <c r="AI110" s="240"/>
      <c r="AJ110" s="240"/>
      <c r="AK110" s="240"/>
      <c r="AL110" s="240"/>
      <c r="AM110" s="240"/>
      <c r="AN110" s="268">
        <v>57.0</v>
      </c>
      <c r="AO110" s="209"/>
      <c r="AP110" s="210" t="s">
        <v>40</v>
      </c>
      <c r="AQ110" s="240"/>
      <c r="AR110" s="240"/>
      <c r="AS110" s="240"/>
      <c r="AT110" s="492">
        <f t="shared" si="1"/>
        <v>57</v>
      </c>
      <c r="AU110" s="552"/>
      <c r="AV110" s="14"/>
      <c r="AW110" s="14"/>
      <c r="AX110" s="14"/>
      <c r="AY110" s="14"/>
      <c r="AZ110" s="14"/>
      <c r="BA110" s="14"/>
      <c r="BB110" s="14"/>
      <c r="BC110" s="14"/>
    </row>
    <row r="111" ht="16.5" customHeight="1">
      <c r="A111" s="29">
        <v>61.0</v>
      </c>
      <c r="B111" s="29">
        <v>4110.0</v>
      </c>
      <c r="C111" s="518" t="s">
        <v>9819</v>
      </c>
      <c r="D111" s="156"/>
      <c r="E111" s="527"/>
      <c r="F111" s="527"/>
      <c r="G111" s="527"/>
      <c r="H111" s="527"/>
      <c r="I111" s="532"/>
      <c r="J111" s="527"/>
      <c r="K111" s="527"/>
      <c r="L111" s="527"/>
      <c r="M111" s="527"/>
      <c r="N111" s="52"/>
      <c r="O111" s="8"/>
      <c r="P111" s="8"/>
      <c r="Q111" s="54"/>
      <c r="R111" s="227"/>
      <c r="S111" s="22"/>
      <c r="T111" s="22"/>
      <c r="U111" s="22"/>
      <c r="V111" s="21"/>
      <c r="W111" s="21"/>
      <c r="X111" s="200"/>
      <c r="Y111" s="518" t="s">
        <v>8678</v>
      </c>
      <c r="Z111" s="243"/>
      <c r="AA111" s="243"/>
      <c r="AB111" s="240"/>
      <c r="AC111" s="240"/>
      <c r="AD111" s="240"/>
      <c r="AE111" s="243"/>
      <c r="AF111" s="243"/>
      <c r="AG111" s="240"/>
      <c r="AH111" s="240"/>
      <c r="AI111" s="240"/>
      <c r="AJ111" s="240"/>
      <c r="AK111" s="240"/>
      <c r="AL111" s="240"/>
      <c r="AM111" s="240"/>
      <c r="AN111" s="268">
        <v>44.0</v>
      </c>
      <c r="AO111" s="209"/>
      <c r="AP111" s="210" t="s">
        <v>40</v>
      </c>
      <c r="AQ111" s="240"/>
      <c r="AR111" s="240"/>
      <c r="AS111" s="240"/>
      <c r="AT111" s="492">
        <f t="shared" si="1"/>
        <v>44</v>
      </c>
      <c r="AU111" s="552"/>
      <c r="AV111" s="14"/>
      <c r="AW111" s="14"/>
      <c r="AX111" s="14"/>
      <c r="AY111" s="14"/>
      <c r="AZ111" s="14"/>
      <c r="BA111" s="14"/>
      <c r="BB111" s="14"/>
      <c r="BC111" s="14"/>
    </row>
    <row r="112" ht="16.5" customHeight="1">
      <c r="A112" s="29">
        <v>61.0</v>
      </c>
      <c r="B112" s="29">
        <v>4111.0</v>
      </c>
      <c r="C112" s="518" t="s">
        <v>9820</v>
      </c>
      <c r="D112" s="156"/>
      <c r="E112" s="527"/>
      <c r="F112" s="527"/>
      <c r="G112" s="527"/>
      <c r="H112" s="527"/>
      <c r="I112" s="532"/>
      <c r="J112" s="527"/>
      <c r="K112" s="527"/>
      <c r="L112" s="527"/>
      <c r="M112" s="527"/>
      <c r="N112" s="156"/>
      <c r="O112" s="527"/>
      <c r="P112" s="527"/>
      <c r="Q112" s="532"/>
      <c r="R112" s="173" t="s">
        <v>8751</v>
      </c>
      <c r="X112" s="486"/>
      <c r="Y112" s="207" t="s">
        <v>8752</v>
      </c>
      <c r="Z112" s="243"/>
      <c r="AA112" s="243"/>
      <c r="AB112" s="240"/>
      <c r="AC112" s="240"/>
      <c r="AD112" s="240"/>
      <c r="AE112" s="243"/>
      <c r="AF112" s="243"/>
      <c r="AG112" s="240"/>
      <c r="AH112" s="240"/>
      <c r="AI112" s="240"/>
      <c r="AJ112" s="240"/>
      <c r="AK112" s="240"/>
      <c r="AL112" s="240"/>
      <c r="AM112" s="240"/>
      <c r="AN112" s="268">
        <v>100.0</v>
      </c>
      <c r="AO112" s="209"/>
      <c r="AP112" s="210" t="s">
        <v>40</v>
      </c>
      <c r="AQ112" s="210"/>
      <c r="AR112" s="240"/>
      <c r="AS112" s="43"/>
      <c r="AT112" s="492">
        <f t="shared" si="1"/>
        <v>100</v>
      </c>
      <c r="AU112" s="552"/>
      <c r="AV112" s="14"/>
      <c r="AW112" s="14"/>
      <c r="AX112" s="14"/>
      <c r="AY112" s="14"/>
      <c r="AZ112" s="14"/>
      <c r="BA112" s="14"/>
      <c r="BB112" s="14"/>
      <c r="BC112" s="14"/>
    </row>
    <row r="113" ht="16.5" customHeight="1">
      <c r="A113" s="29">
        <v>61.0</v>
      </c>
      <c r="B113" s="29">
        <v>4112.0</v>
      </c>
      <c r="C113" s="518" t="s">
        <v>9821</v>
      </c>
      <c r="D113" s="156"/>
      <c r="E113" s="527"/>
      <c r="F113" s="527"/>
      <c r="G113" s="527"/>
      <c r="H113" s="527"/>
      <c r="I113" s="532"/>
      <c r="J113" s="527"/>
      <c r="K113" s="527"/>
      <c r="L113" s="527"/>
      <c r="M113" s="527"/>
      <c r="N113" s="156"/>
      <c r="O113" s="527"/>
      <c r="P113" s="527"/>
      <c r="Q113" s="532"/>
      <c r="R113" s="482"/>
      <c r="X113" s="486"/>
      <c r="Y113" s="207" t="s">
        <v>8825</v>
      </c>
      <c r="Z113" s="243"/>
      <c r="AA113" s="243"/>
      <c r="AB113" s="240"/>
      <c r="AC113" s="240"/>
      <c r="AD113" s="240"/>
      <c r="AE113" s="243"/>
      <c r="AF113" s="243"/>
      <c r="AG113" s="240"/>
      <c r="AH113" s="240"/>
      <c r="AI113" s="240"/>
      <c r="AJ113" s="240"/>
      <c r="AK113" s="240"/>
      <c r="AL113" s="240"/>
      <c r="AM113" s="240"/>
      <c r="AN113" s="268">
        <v>100.0</v>
      </c>
      <c r="AO113" s="209"/>
      <c r="AP113" s="210" t="s">
        <v>40</v>
      </c>
      <c r="AQ113" s="210"/>
      <c r="AR113" s="240"/>
      <c r="AS113" s="43"/>
      <c r="AT113" s="492">
        <f t="shared" si="1"/>
        <v>100</v>
      </c>
      <c r="AU113" s="552"/>
      <c r="AV113" s="14"/>
      <c r="AW113" s="14"/>
      <c r="AX113" s="14"/>
      <c r="AY113" s="14"/>
      <c r="AZ113" s="14"/>
      <c r="BA113" s="14"/>
      <c r="BB113" s="14"/>
      <c r="BC113" s="14"/>
    </row>
    <row r="114" ht="16.5" customHeight="1">
      <c r="A114" s="29">
        <v>61.0</v>
      </c>
      <c r="B114" s="29">
        <v>4113.0</v>
      </c>
      <c r="C114" s="518" t="s">
        <v>9822</v>
      </c>
      <c r="D114" s="156"/>
      <c r="E114" s="527"/>
      <c r="F114" s="527"/>
      <c r="G114" s="527"/>
      <c r="H114" s="527"/>
      <c r="I114" s="532"/>
      <c r="J114" s="527"/>
      <c r="K114" s="527"/>
      <c r="L114" s="527"/>
      <c r="M114" s="527"/>
      <c r="N114" s="155"/>
      <c r="O114" s="542"/>
      <c r="P114" s="542"/>
      <c r="Q114" s="545"/>
      <c r="R114" s="155"/>
      <c r="S114" s="542"/>
      <c r="T114" s="542"/>
      <c r="U114" s="542"/>
      <c r="V114" s="21"/>
      <c r="W114" s="21"/>
      <c r="X114" s="200"/>
      <c r="Y114" s="207" t="s">
        <v>8898</v>
      </c>
      <c r="Z114" s="553"/>
      <c r="AA114" s="243"/>
      <c r="AB114" s="240"/>
      <c r="AC114" s="240"/>
      <c r="AD114" s="240"/>
      <c r="AE114" s="243"/>
      <c r="AF114" s="243"/>
      <c r="AG114" s="240"/>
      <c r="AH114" s="240"/>
      <c r="AI114" s="240"/>
      <c r="AJ114" s="240"/>
      <c r="AK114" s="240"/>
      <c r="AL114" s="240"/>
      <c r="AM114" s="240"/>
      <c r="AN114" s="268">
        <v>80.0</v>
      </c>
      <c r="AO114" s="209"/>
      <c r="AP114" s="210" t="s">
        <v>40</v>
      </c>
      <c r="AQ114" s="210"/>
      <c r="AR114" s="240"/>
      <c r="AS114" s="43"/>
      <c r="AT114" s="492">
        <f t="shared" si="1"/>
        <v>80</v>
      </c>
      <c r="AU114" s="552"/>
      <c r="AV114" s="14"/>
      <c r="AW114" s="14"/>
      <c r="AX114" s="14"/>
      <c r="AY114" s="14"/>
      <c r="AZ114" s="14"/>
      <c r="BA114" s="14"/>
      <c r="BB114" s="14"/>
      <c r="BC114" s="14"/>
    </row>
    <row r="115" ht="16.5" customHeight="1">
      <c r="A115" s="29">
        <v>61.0</v>
      </c>
      <c r="B115" s="29">
        <v>4114.0</v>
      </c>
      <c r="C115" s="518" t="s">
        <v>9823</v>
      </c>
      <c r="D115" s="156"/>
      <c r="E115" s="527"/>
      <c r="F115" s="527"/>
      <c r="G115" s="527"/>
      <c r="H115" s="527"/>
      <c r="I115" s="532"/>
      <c r="J115" s="527"/>
      <c r="K115" s="527"/>
      <c r="L115" s="527"/>
      <c r="M115" s="527"/>
      <c r="N115" s="102" t="s">
        <v>8971</v>
      </c>
      <c r="O115" s="487"/>
      <c r="P115" s="487"/>
      <c r="Q115" s="485"/>
      <c r="R115" s="102" t="s">
        <v>8972</v>
      </c>
      <c r="S115" s="487"/>
      <c r="T115" s="487"/>
      <c r="U115" s="487"/>
      <c r="V115" s="487"/>
      <c r="W115" s="487"/>
      <c r="X115" s="485"/>
      <c r="Y115" s="168" t="s">
        <v>8973</v>
      </c>
      <c r="Z115" s="496"/>
      <c r="AA115" s="496"/>
      <c r="AB115" s="496"/>
      <c r="AC115" s="496"/>
      <c r="AD115" s="554"/>
      <c r="AE115" s="207" t="s">
        <v>8974</v>
      </c>
      <c r="AF115" s="243"/>
      <c r="AG115" s="240"/>
      <c r="AH115" s="240"/>
      <c r="AI115" s="240"/>
      <c r="AJ115" s="240"/>
      <c r="AK115" s="240"/>
      <c r="AL115" s="240"/>
      <c r="AM115" s="240"/>
      <c r="AN115" s="268">
        <v>200.0</v>
      </c>
      <c r="AO115" s="209"/>
      <c r="AP115" s="210" t="s">
        <v>40</v>
      </c>
      <c r="AQ115" s="210"/>
      <c r="AR115" s="240"/>
      <c r="AS115" s="43"/>
      <c r="AT115" s="492">
        <f t="shared" si="1"/>
        <v>200</v>
      </c>
      <c r="AU115" s="552"/>
      <c r="AV115" s="14"/>
      <c r="AW115" s="14"/>
      <c r="AX115" s="14"/>
      <c r="AY115" s="14"/>
      <c r="AZ115" s="14"/>
      <c r="BA115" s="14"/>
      <c r="BB115" s="14"/>
      <c r="BC115" s="14"/>
    </row>
    <row r="116" ht="16.5" customHeight="1">
      <c r="A116" s="29">
        <v>61.0</v>
      </c>
      <c r="B116" s="29">
        <v>4115.0</v>
      </c>
      <c r="C116" s="518" t="s">
        <v>9824</v>
      </c>
      <c r="D116" s="156"/>
      <c r="E116" s="527"/>
      <c r="F116" s="527"/>
      <c r="G116" s="527"/>
      <c r="H116" s="527"/>
      <c r="I116" s="532"/>
      <c r="J116" s="527"/>
      <c r="K116" s="527"/>
      <c r="L116" s="527"/>
      <c r="M116" s="527"/>
      <c r="N116" s="482"/>
      <c r="Q116" s="486"/>
      <c r="R116" s="482"/>
      <c r="X116" s="486"/>
      <c r="Y116" s="307"/>
      <c r="Z116" s="304"/>
      <c r="AA116" s="304"/>
      <c r="AB116" s="304"/>
      <c r="AC116" s="304"/>
      <c r="AD116" s="380"/>
      <c r="AE116" s="207" t="s">
        <v>9047</v>
      </c>
      <c r="AF116" s="243"/>
      <c r="AG116" s="240"/>
      <c r="AH116" s="240"/>
      <c r="AI116" s="240"/>
      <c r="AJ116" s="240"/>
      <c r="AK116" s="240"/>
      <c r="AL116" s="240"/>
      <c r="AM116" s="240"/>
      <c r="AN116" s="268">
        <v>133.0</v>
      </c>
      <c r="AO116" s="209"/>
      <c r="AP116" s="210" t="s">
        <v>40</v>
      </c>
      <c r="AQ116" s="240"/>
      <c r="AR116" s="240"/>
      <c r="AS116" s="240"/>
      <c r="AT116" s="492">
        <f t="shared" si="1"/>
        <v>133</v>
      </c>
      <c r="AU116" s="552"/>
      <c r="AV116" s="14"/>
      <c r="AW116" s="14"/>
      <c r="AX116" s="14"/>
      <c r="AY116" s="14"/>
      <c r="AZ116" s="14"/>
      <c r="BA116" s="14"/>
      <c r="BB116" s="14"/>
      <c r="BC116" s="14"/>
    </row>
    <row r="117" ht="16.5" customHeight="1">
      <c r="A117" s="29">
        <v>61.0</v>
      </c>
      <c r="B117" s="29">
        <v>4116.0</v>
      </c>
      <c r="C117" s="518" t="s">
        <v>9825</v>
      </c>
      <c r="D117" s="156"/>
      <c r="E117" s="527"/>
      <c r="F117" s="527"/>
      <c r="G117" s="527"/>
      <c r="H117" s="527"/>
      <c r="I117" s="532"/>
      <c r="J117" s="527"/>
      <c r="K117" s="527"/>
      <c r="L117" s="527"/>
      <c r="M117" s="527"/>
      <c r="N117" s="482"/>
      <c r="Q117" s="486"/>
      <c r="R117" s="156"/>
      <c r="S117" s="527"/>
      <c r="T117" s="527"/>
      <c r="U117" s="527"/>
      <c r="V117" s="14"/>
      <c r="W117" s="14"/>
      <c r="X117" s="144"/>
      <c r="Y117" s="318"/>
      <c r="Z117" s="319"/>
      <c r="AA117" s="319"/>
      <c r="AB117" s="319"/>
      <c r="AC117" s="319"/>
      <c r="AD117" s="555"/>
      <c r="AE117" s="207" t="s">
        <v>9120</v>
      </c>
      <c r="AF117" s="243"/>
      <c r="AG117" s="240"/>
      <c r="AH117" s="240"/>
      <c r="AI117" s="240"/>
      <c r="AJ117" s="240"/>
      <c r="AK117" s="240"/>
      <c r="AL117" s="240"/>
      <c r="AM117" s="240"/>
      <c r="AN117" s="268">
        <v>80.0</v>
      </c>
      <c r="AO117" s="209"/>
      <c r="AP117" s="210" t="s">
        <v>40</v>
      </c>
      <c r="AQ117" s="240"/>
      <c r="AR117" s="240"/>
      <c r="AS117" s="240"/>
      <c r="AT117" s="492">
        <f t="shared" si="1"/>
        <v>80</v>
      </c>
      <c r="AU117" s="552"/>
      <c r="AV117" s="14"/>
      <c r="AW117" s="14"/>
      <c r="AX117" s="14"/>
      <c r="AY117" s="14"/>
      <c r="AZ117" s="14"/>
      <c r="BA117" s="14"/>
      <c r="BB117" s="14"/>
      <c r="BC117" s="14"/>
    </row>
    <row r="118" ht="16.5" customHeight="1">
      <c r="A118" s="29">
        <v>61.0</v>
      </c>
      <c r="B118" s="29">
        <v>4117.0</v>
      </c>
      <c r="C118" s="518" t="s">
        <v>9826</v>
      </c>
      <c r="D118" s="156"/>
      <c r="E118" s="527"/>
      <c r="F118" s="527"/>
      <c r="G118" s="527"/>
      <c r="H118" s="527"/>
      <c r="I118" s="532"/>
      <c r="J118" s="527"/>
      <c r="K118" s="527"/>
      <c r="L118" s="527"/>
      <c r="M118" s="527"/>
      <c r="N118" s="173"/>
      <c r="O118" s="174"/>
      <c r="P118" s="174"/>
      <c r="Q118" s="523"/>
      <c r="R118" s="173"/>
      <c r="S118" s="174"/>
      <c r="T118" s="174"/>
      <c r="U118" s="174"/>
      <c r="V118" s="174"/>
      <c r="W118" s="174"/>
      <c r="X118" s="523"/>
      <c r="Y118" s="168" t="s">
        <v>9193</v>
      </c>
      <c r="Z118" s="496"/>
      <c r="AA118" s="496"/>
      <c r="AB118" s="496"/>
      <c r="AC118" s="496"/>
      <c r="AD118" s="554"/>
      <c r="AE118" s="207" t="s">
        <v>8974</v>
      </c>
      <c r="AF118" s="243"/>
      <c r="AG118" s="240"/>
      <c r="AH118" s="240"/>
      <c r="AI118" s="240"/>
      <c r="AJ118" s="240"/>
      <c r="AK118" s="240"/>
      <c r="AL118" s="240"/>
      <c r="AM118" s="240"/>
      <c r="AN118" s="268">
        <v>200.0</v>
      </c>
      <c r="AO118" s="209"/>
      <c r="AP118" s="210" t="s">
        <v>40</v>
      </c>
      <c r="AQ118" s="210"/>
      <c r="AR118" s="240"/>
      <c r="AS118" s="43"/>
      <c r="AT118" s="492">
        <f t="shared" si="1"/>
        <v>200</v>
      </c>
      <c r="AU118" s="552"/>
      <c r="AV118" s="14"/>
      <c r="AW118" s="14"/>
      <c r="AX118" s="14"/>
      <c r="AY118" s="14"/>
      <c r="AZ118" s="14"/>
      <c r="BA118" s="14"/>
      <c r="BB118" s="14"/>
      <c r="BC118" s="14"/>
    </row>
    <row r="119" ht="16.5" customHeight="1">
      <c r="A119" s="29">
        <v>61.0</v>
      </c>
      <c r="B119" s="29">
        <v>4118.0</v>
      </c>
      <c r="C119" s="518" t="s">
        <v>9827</v>
      </c>
      <c r="D119" s="156"/>
      <c r="E119" s="527"/>
      <c r="F119" s="527"/>
      <c r="G119" s="527"/>
      <c r="H119" s="527"/>
      <c r="I119" s="532"/>
      <c r="J119" s="527"/>
      <c r="K119" s="527"/>
      <c r="L119" s="527"/>
      <c r="M119" s="527"/>
      <c r="N119" s="173"/>
      <c r="O119" s="174"/>
      <c r="P119" s="174"/>
      <c r="Q119" s="523"/>
      <c r="R119" s="173"/>
      <c r="S119" s="174"/>
      <c r="T119" s="174"/>
      <c r="U119" s="174"/>
      <c r="V119" s="174"/>
      <c r="W119" s="174"/>
      <c r="X119" s="523"/>
      <c r="Y119" s="307"/>
      <c r="Z119" s="304"/>
      <c r="AA119" s="304"/>
      <c r="AB119" s="304"/>
      <c r="AC119" s="304"/>
      <c r="AD119" s="380"/>
      <c r="AE119" s="207" t="s">
        <v>9047</v>
      </c>
      <c r="AF119" s="243"/>
      <c r="AG119" s="240"/>
      <c r="AH119" s="240"/>
      <c r="AI119" s="240"/>
      <c r="AJ119" s="240"/>
      <c r="AK119" s="240"/>
      <c r="AL119" s="240"/>
      <c r="AM119" s="240"/>
      <c r="AN119" s="268">
        <v>133.0</v>
      </c>
      <c r="AO119" s="209"/>
      <c r="AP119" s="210" t="s">
        <v>40</v>
      </c>
      <c r="AQ119" s="240"/>
      <c r="AR119" s="240"/>
      <c r="AS119" s="240"/>
      <c r="AT119" s="492">
        <f t="shared" si="1"/>
        <v>133</v>
      </c>
      <c r="AU119" s="552"/>
      <c r="AV119" s="14"/>
      <c r="AW119" s="14"/>
      <c r="AX119" s="14"/>
      <c r="AY119" s="14"/>
      <c r="AZ119" s="14"/>
      <c r="BA119" s="14"/>
      <c r="BB119" s="14"/>
      <c r="BC119" s="14"/>
    </row>
    <row r="120" ht="16.5" customHeight="1">
      <c r="A120" s="29">
        <v>61.0</v>
      </c>
      <c r="B120" s="29">
        <v>4119.0</v>
      </c>
      <c r="C120" s="518" t="s">
        <v>9828</v>
      </c>
      <c r="D120" s="156"/>
      <c r="E120" s="527"/>
      <c r="F120" s="527"/>
      <c r="G120" s="527"/>
      <c r="H120" s="527"/>
      <c r="I120" s="532"/>
      <c r="J120" s="527"/>
      <c r="K120" s="527"/>
      <c r="L120" s="527"/>
      <c r="M120" s="527"/>
      <c r="N120" s="173"/>
      <c r="O120" s="174"/>
      <c r="P120" s="174"/>
      <c r="Q120" s="523"/>
      <c r="R120" s="156"/>
      <c r="S120" s="527"/>
      <c r="T120" s="527"/>
      <c r="U120" s="527"/>
      <c r="V120" s="14"/>
      <c r="W120" s="14"/>
      <c r="X120" s="144"/>
      <c r="Y120" s="318"/>
      <c r="Z120" s="319"/>
      <c r="AA120" s="319"/>
      <c r="AB120" s="319"/>
      <c r="AC120" s="319"/>
      <c r="AD120" s="555"/>
      <c r="AE120" s="207" t="s">
        <v>9120</v>
      </c>
      <c r="AF120" s="243"/>
      <c r="AG120" s="240"/>
      <c r="AH120" s="240"/>
      <c r="AI120" s="240"/>
      <c r="AJ120" s="240"/>
      <c r="AK120" s="240"/>
      <c r="AL120" s="240"/>
      <c r="AM120" s="240"/>
      <c r="AN120" s="268">
        <v>80.0</v>
      </c>
      <c r="AO120" s="209"/>
      <c r="AP120" s="210" t="s">
        <v>40</v>
      </c>
      <c r="AQ120" s="240"/>
      <c r="AR120" s="240"/>
      <c r="AS120" s="240"/>
      <c r="AT120" s="492">
        <f t="shared" si="1"/>
        <v>80</v>
      </c>
      <c r="AU120" s="552"/>
      <c r="AV120" s="14"/>
      <c r="AW120" s="14"/>
      <c r="AX120" s="14"/>
      <c r="AY120" s="14"/>
      <c r="AZ120" s="14"/>
      <c r="BA120" s="14"/>
      <c r="BB120" s="14"/>
      <c r="BC120" s="14"/>
    </row>
    <row r="121" ht="16.5" customHeight="1">
      <c r="A121" s="29">
        <v>61.0</v>
      </c>
      <c r="B121" s="29">
        <v>4120.0</v>
      </c>
      <c r="C121" s="518" t="s">
        <v>9829</v>
      </c>
      <c r="D121" s="156"/>
      <c r="E121" s="527"/>
      <c r="F121" s="527"/>
      <c r="G121" s="527"/>
      <c r="H121" s="527"/>
      <c r="I121" s="532"/>
      <c r="J121" s="527"/>
      <c r="K121" s="527"/>
      <c r="L121" s="527"/>
      <c r="M121" s="527"/>
      <c r="N121" s="156"/>
      <c r="O121" s="527"/>
      <c r="P121" s="527"/>
      <c r="Q121" s="532"/>
      <c r="R121" s="102" t="s">
        <v>9410</v>
      </c>
      <c r="S121" s="487"/>
      <c r="T121" s="487"/>
      <c r="U121" s="487"/>
      <c r="V121" s="487"/>
      <c r="W121" s="487"/>
      <c r="X121" s="485"/>
      <c r="Y121" s="207" t="s">
        <v>9735</v>
      </c>
      <c r="Z121" s="243"/>
      <c r="AA121" s="243"/>
      <c r="AB121" s="240"/>
      <c r="AC121" s="240"/>
      <c r="AD121" s="240"/>
      <c r="AE121" s="243"/>
      <c r="AF121" s="243"/>
      <c r="AG121" s="240"/>
      <c r="AH121" s="240"/>
      <c r="AI121" s="240"/>
      <c r="AJ121" s="240"/>
      <c r="AK121" s="240"/>
      <c r="AL121" s="240"/>
      <c r="AM121" s="240"/>
      <c r="AN121" s="268">
        <v>400.0</v>
      </c>
      <c r="AO121" s="209"/>
      <c r="AP121" s="210" t="s">
        <v>40</v>
      </c>
      <c r="AQ121" s="240"/>
      <c r="AR121" s="240"/>
      <c r="AS121" s="240"/>
      <c r="AT121" s="492">
        <f t="shared" si="1"/>
        <v>400</v>
      </c>
      <c r="AU121" s="552"/>
      <c r="AV121" s="14"/>
      <c r="AW121" s="14"/>
      <c r="AX121" s="14"/>
      <c r="AY121" s="14"/>
      <c r="AZ121" s="14"/>
      <c r="BA121" s="14"/>
      <c r="BB121" s="14"/>
      <c r="BC121" s="14"/>
    </row>
    <row r="122" ht="16.5" customHeight="1">
      <c r="A122" s="29">
        <v>61.0</v>
      </c>
      <c r="B122" s="29">
        <v>4121.0</v>
      </c>
      <c r="C122" s="518" t="s">
        <v>9830</v>
      </c>
      <c r="D122" s="156"/>
      <c r="E122" s="527"/>
      <c r="F122" s="527"/>
      <c r="G122" s="527"/>
      <c r="H122" s="527"/>
      <c r="I122" s="532"/>
      <c r="J122" s="527"/>
      <c r="K122" s="527"/>
      <c r="L122" s="527"/>
      <c r="M122" s="527"/>
      <c r="N122" s="156"/>
      <c r="O122" s="527"/>
      <c r="P122" s="527"/>
      <c r="Q122" s="532"/>
      <c r="R122" s="482"/>
      <c r="X122" s="486"/>
      <c r="Y122" s="207" t="s">
        <v>9737</v>
      </c>
      <c r="Z122" s="243"/>
      <c r="AA122" s="243"/>
      <c r="AB122" s="240"/>
      <c r="AC122" s="240"/>
      <c r="AD122" s="240"/>
      <c r="AE122" s="243"/>
      <c r="AF122" s="243"/>
      <c r="AG122" s="240"/>
      <c r="AH122" s="240"/>
      <c r="AI122" s="240"/>
      <c r="AJ122" s="240"/>
      <c r="AK122" s="240"/>
      <c r="AL122" s="240"/>
      <c r="AM122" s="240"/>
      <c r="AN122" s="268">
        <v>333.0</v>
      </c>
      <c r="AO122" s="209"/>
      <c r="AP122" s="210" t="s">
        <v>40</v>
      </c>
      <c r="AQ122" s="210"/>
      <c r="AR122" s="240"/>
      <c r="AS122" s="43"/>
      <c r="AT122" s="492">
        <f t="shared" si="1"/>
        <v>333</v>
      </c>
      <c r="AU122" s="552"/>
      <c r="AV122" s="14"/>
      <c r="AW122" s="14"/>
      <c r="AX122" s="14"/>
      <c r="AY122" s="14"/>
      <c r="AZ122" s="14"/>
      <c r="BA122" s="14"/>
      <c r="BB122" s="14"/>
      <c r="BC122" s="14"/>
    </row>
    <row r="123" ht="16.5" customHeight="1">
      <c r="A123" s="29">
        <v>61.0</v>
      </c>
      <c r="B123" s="29">
        <v>4122.0</v>
      </c>
      <c r="C123" s="518" t="s">
        <v>9831</v>
      </c>
      <c r="D123" s="156"/>
      <c r="E123" s="527"/>
      <c r="F123" s="527"/>
      <c r="G123" s="527"/>
      <c r="H123" s="527"/>
      <c r="I123" s="532"/>
      <c r="J123" s="527"/>
      <c r="K123" s="527"/>
      <c r="L123" s="527"/>
      <c r="M123" s="527"/>
      <c r="N123" s="156"/>
      <c r="O123" s="527"/>
      <c r="P123" s="527"/>
      <c r="Q123" s="532"/>
      <c r="R123" s="482"/>
      <c r="X123" s="486"/>
      <c r="Y123" s="207" t="s">
        <v>9739</v>
      </c>
      <c r="Z123" s="243"/>
      <c r="AA123" s="243"/>
      <c r="AB123" s="240"/>
      <c r="AC123" s="240"/>
      <c r="AD123" s="240"/>
      <c r="AE123" s="243"/>
      <c r="AF123" s="243"/>
      <c r="AG123" s="240"/>
      <c r="AH123" s="240"/>
      <c r="AI123" s="240"/>
      <c r="AJ123" s="240"/>
      <c r="AK123" s="240"/>
      <c r="AL123" s="240"/>
      <c r="AM123" s="240"/>
      <c r="AN123" s="268">
        <v>286.0</v>
      </c>
      <c r="AO123" s="209"/>
      <c r="AP123" s="210" t="s">
        <v>40</v>
      </c>
      <c r="AQ123" s="210"/>
      <c r="AR123" s="240"/>
      <c r="AS123" s="43"/>
      <c r="AT123" s="492">
        <f t="shared" si="1"/>
        <v>286</v>
      </c>
      <c r="AU123" s="552"/>
      <c r="AV123" s="14"/>
      <c r="AW123" s="14"/>
      <c r="AX123" s="14"/>
      <c r="AY123" s="14"/>
      <c r="AZ123" s="14"/>
      <c r="BA123" s="14"/>
      <c r="BB123" s="14"/>
      <c r="BC123" s="14"/>
    </row>
    <row r="124" ht="16.5" customHeight="1">
      <c r="A124" s="29">
        <v>61.0</v>
      </c>
      <c r="B124" s="29">
        <v>4123.0</v>
      </c>
      <c r="C124" s="518" t="s">
        <v>9832</v>
      </c>
      <c r="D124" s="156"/>
      <c r="E124" s="527"/>
      <c r="F124" s="527"/>
      <c r="G124" s="527"/>
      <c r="H124" s="527"/>
      <c r="I124" s="532"/>
      <c r="J124" s="527"/>
      <c r="K124" s="527"/>
      <c r="L124" s="527"/>
      <c r="M124" s="527"/>
      <c r="N124" s="156"/>
      <c r="O124" s="527"/>
      <c r="P124" s="527"/>
      <c r="Q124" s="532"/>
      <c r="R124" s="482"/>
      <c r="X124" s="486"/>
      <c r="Y124" s="207" t="s">
        <v>9741</v>
      </c>
      <c r="Z124" s="243"/>
      <c r="AA124" s="243"/>
      <c r="AB124" s="240"/>
      <c r="AC124" s="240"/>
      <c r="AD124" s="240"/>
      <c r="AE124" s="243"/>
      <c r="AF124" s="243"/>
      <c r="AG124" s="240"/>
      <c r="AH124" s="240"/>
      <c r="AI124" s="240"/>
      <c r="AJ124" s="240"/>
      <c r="AK124" s="240"/>
      <c r="AL124" s="240"/>
      <c r="AM124" s="240"/>
      <c r="AN124" s="268">
        <v>250.0</v>
      </c>
      <c r="AO124" s="209"/>
      <c r="AP124" s="210" t="s">
        <v>40</v>
      </c>
      <c r="AQ124" s="210"/>
      <c r="AR124" s="240"/>
      <c r="AS124" s="43"/>
      <c r="AT124" s="492">
        <f t="shared" si="1"/>
        <v>250</v>
      </c>
      <c r="AU124" s="552"/>
      <c r="AV124" s="14"/>
      <c r="AW124" s="14"/>
      <c r="AX124" s="14"/>
      <c r="AY124" s="14"/>
      <c r="AZ124" s="14"/>
      <c r="BA124" s="14"/>
      <c r="BB124" s="14"/>
      <c r="BC124" s="14"/>
    </row>
    <row r="125" ht="16.5" customHeight="1">
      <c r="A125" s="29">
        <v>61.0</v>
      </c>
      <c r="B125" s="29">
        <v>4124.0</v>
      </c>
      <c r="C125" s="518" t="s">
        <v>9833</v>
      </c>
      <c r="D125" s="156"/>
      <c r="E125" s="527"/>
      <c r="F125" s="527"/>
      <c r="G125" s="527"/>
      <c r="H125" s="527"/>
      <c r="I125" s="532"/>
      <c r="J125" s="527"/>
      <c r="K125" s="527"/>
      <c r="L125" s="527"/>
      <c r="M125" s="527"/>
      <c r="N125" s="156"/>
      <c r="O125" s="527"/>
      <c r="P125" s="527"/>
      <c r="Q125" s="532"/>
      <c r="R125" s="482"/>
      <c r="X125" s="486"/>
      <c r="Y125" s="207" t="s">
        <v>9743</v>
      </c>
      <c r="Z125" s="243"/>
      <c r="AA125" s="243"/>
      <c r="AB125" s="240"/>
      <c r="AC125" s="240"/>
      <c r="AD125" s="240"/>
      <c r="AE125" s="243"/>
      <c r="AF125" s="243"/>
      <c r="AG125" s="240"/>
      <c r="AH125" s="240"/>
      <c r="AI125" s="240"/>
      <c r="AJ125" s="240"/>
      <c r="AK125" s="240"/>
      <c r="AL125" s="240"/>
      <c r="AM125" s="240"/>
      <c r="AN125" s="268">
        <v>222.0</v>
      </c>
      <c r="AO125" s="209"/>
      <c r="AP125" s="210" t="s">
        <v>40</v>
      </c>
      <c r="AQ125" s="210"/>
      <c r="AR125" s="240"/>
      <c r="AS125" s="43"/>
      <c r="AT125" s="492">
        <f t="shared" si="1"/>
        <v>222</v>
      </c>
      <c r="AU125" s="552"/>
      <c r="AV125" s="14"/>
      <c r="AW125" s="14"/>
      <c r="AX125" s="14"/>
      <c r="AY125" s="14"/>
      <c r="AZ125" s="14"/>
      <c r="BA125" s="14"/>
      <c r="BB125" s="14"/>
      <c r="BC125" s="14"/>
    </row>
    <row r="126" ht="16.5" customHeight="1">
      <c r="A126" s="29">
        <v>61.0</v>
      </c>
      <c r="B126" s="29">
        <v>4125.0</v>
      </c>
      <c r="C126" s="518" t="s">
        <v>9834</v>
      </c>
      <c r="D126" s="156"/>
      <c r="E126" s="527"/>
      <c r="F126" s="527"/>
      <c r="G126" s="527"/>
      <c r="H126" s="527"/>
      <c r="I126" s="532"/>
      <c r="J126" s="527"/>
      <c r="K126" s="527"/>
      <c r="L126" s="527"/>
      <c r="M126" s="527"/>
      <c r="N126" s="156"/>
      <c r="O126" s="527"/>
      <c r="P126" s="527"/>
      <c r="Q126" s="532"/>
      <c r="R126" s="482"/>
      <c r="X126" s="486"/>
      <c r="Y126" s="207" t="s">
        <v>9596</v>
      </c>
      <c r="Z126" s="243"/>
      <c r="AA126" s="243"/>
      <c r="AB126" s="240"/>
      <c r="AC126" s="240"/>
      <c r="AD126" s="240"/>
      <c r="AE126" s="243"/>
      <c r="AF126" s="243"/>
      <c r="AG126" s="240"/>
      <c r="AH126" s="240"/>
      <c r="AI126" s="240"/>
      <c r="AJ126" s="240"/>
      <c r="AK126" s="240"/>
      <c r="AL126" s="240"/>
      <c r="AM126" s="240"/>
      <c r="AN126" s="268">
        <v>200.0</v>
      </c>
      <c r="AO126" s="209"/>
      <c r="AP126" s="210" t="s">
        <v>40</v>
      </c>
      <c r="AQ126" s="210"/>
      <c r="AR126" s="240"/>
      <c r="AS126" s="43"/>
      <c r="AT126" s="492">
        <f t="shared" si="1"/>
        <v>200</v>
      </c>
      <c r="AU126" s="552"/>
      <c r="AV126" s="14"/>
      <c r="AW126" s="14"/>
      <c r="AX126" s="14"/>
      <c r="AY126" s="14"/>
      <c r="AZ126" s="14"/>
      <c r="BA126" s="14"/>
      <c r="BB126" s="14"/>
      <c r="BC126" s="14"/>
    </row>
    <row r="127" ht="16.5" customHeight="1">
      <c r="A127" s="29">
        <v>61.0</v>
      </c>
      <c r="B127" s="29">
        <v>4126.0</v>
      </c>
      <c r="C127" s="518" t="s">
        <v>9835</v>
      </c>
      <c r="D127" s="156"/>
      <c r="E127" s="527"/>
      <c r="F127" s="527"/>
      <c r="G127" s="527"/>
      <c r="H127" s="527"/>
      <c r="I127" s="532"/>
      <c r="J127" s="542"/>
      <c r="K127" s="542"/>
      <c r="L127" s="542"/>
      <c r="M127" s="542"/>
      <c r="N127" s="155"/>
      <c r="O127" s="542"/>
      <c r="P127" s="542"/>
      <c r="Q127" s="545"/>
      <c r="R127" s="155"/>
      <c r="S127" s="542"/>
      <c r="T127" s="542"/>
      <c r="U127" s="542"/>
      <c r="V127" s="21"/>
      <c r="W127" s="21"/>
      <c r="X127" s="200"/>
      <c r="Y127" s="207" t="s">
        <v>9633</v>
      </c>
      <c r="Z127" s="243"/>
      <c r="AA127" s="243"/>
      <c r="AB127" s="240"/>
      <c r="AC127" s="240"/>
      <c r="AD127" s="240"/>
      <c r="AE127" s="243"/>
      <c r="AF127" s="243"/>
      <c r="AG127" s="240"/>
      <c r="AH127" s="240"/>
      <c r="AI127" s="240"/>
      <c r="AJ127" s="240"/>
      <c r="AK127" s="240"/>
      <c r="AL127" s="240"/>
      <c r="AM127" s="240"/>
      <c r="AN127" s="268">
        <v>133.0</v>
      </c>
      <c r="AO127" s="209"/>
      <c r="AP127" s="210" t="s">
        <v>40</v>
      </c>
      <c r="AQ127" s="210"/>
      <c r="AR127" s="240"/>
      <c r="AS127" s="43"/>
      <c r="AT127" s="492">
        <f t="shared" si="1"/>
        <v>133</v>
      </c>
      <c r="AU127" s="552"/>
      <c r="AV127" s="14"/>
      <c r="AW127" s="14"/>
      <c r="AX127" s="14"/>
      <c r="AY127" s="14"/>
      <c r="AZ127" s="14"/>
      <c r="BA127" s="14"/>
      <c r="BB127" s="14"/>
      <c r="BC127" s="14"/>
    </row>
    <row r="128" ht="16.5" customHeight="1">
      <c r="A128" s="29">
        <v>61.0</v>
      </c>
      <c r="B128" s="29">
        <v>4130.0</v>
      </c>
      <c r="C128" s="518" t="s">
        <v>9836</v>
      </c>
      <c r="D128" s="156"/>
      <c r="E128" s="527"/>
      <c r="F128" s="527"/>
      <c r="G128" s="527"/>
      <c r="H128" s="527"/>
      <c r="I128" s="532"/>
      <c r="J128" s="102" t="s">
        <v>1356</v>
      </c>
      <c r="K128" s="169"/>
      <c r="L128" s="169"/>
      <c r="M128" s="519"/>
      <c r="N128" s="102" t="s">
        <v>7944</v>
      </c>
      <c r="O128" s="487"/>
      <c r="P128" s="487"/>
      <c r="Q128" s="485"/>
      <c r="R128" s="102" t="s">
        <v>7945</v>
      </c>
      <c r="S128" s="487"/>
      <c r="T128" s="487"/>
      <c r="U128" s="487"/>
      <c r="V128" s="487"/>
      <c r="W128" s="487"/>
      <c r="X128" s="485"/>
      <c r="Y128" s="207" t="s">
        <v>7946</v>
      </c>
      <c r="Z128" s="243"/>
      <c r="AA128" s="243"/>
      <c r="AB128" s="240"/>
      <c r="AC128" s="240"/>
      <c r="AD128" s="240"/>
      <c r="AE128" s="243"/>
      <c r="AF128" s="243"/>
      <c r="AG128" s="240"/>
      <c r="AH128" s="240"/>
      <c r="AI128" s="240"/>
      <c r="AJ128" s="240"/>
      <c r="AK128" s="240"/>
      <c r="AL128" s="240"/>
      <c r="AM128" s="240"/>
      <c r="AN128" s="268">
        <v>134.0</v>
      </c>
      <c r="AO128" s="209"/>
      <c r="AP128" s="210" t="s">
        <v>40</v>
      </c>
      <c r="AQ128" s="210"/>
      <c r="AR128" s="240"/>
      <c r="AS128" s="43"/>
      <c r="AT128" s="492">
        <f t="shared" si="1"/>
        <v>134</v>
      </c>
      <c r="AU128" s="552"/>
      <c r="AV128" s="14"/>
      <c r="AW128" s="14"/>
      <c r="AX128" s="14"/>
      <c r="AY128" s="14"/>
      <c r="AZ128" s="14"/>
      <c r="BA128" s="14"/>
      <c r="BB128" s="14"/>
      <c r="BC128" s="14"/>
    </row>
    <row r="129" ht="16.5" customHeight="1">
      <c r="A129" s="29">
        <v>61.0</v>
      </c>
      <c r="B129" s="29">
        <v>4131.0</v>
      </c>
      <c r="C129" s="518" t="s">
        <v>9837</v>
      </c>
      <c r="D129" s="173"/>
      <c r="E129" s="174"/>
      <c r="F129" s="174"/>
      <c r="G129" s="174"/>
      <c r="H129" s="174"/>
      <c r="I129" s="523"/>
      <c r="J129" s="173"/>
      <c r="K129" s="174"/>
      <c r="L129" s="174"/>
      <c r="M129" s="523"/>
      <c r="N129" s="482"/>
      <c r="Q129" s="486"/>
      <c r="R129" s="482"/>
      <c r="X129" s="486"/>
      <c r="Y129" s="207" t="s">
        <v>8020</v>
      </c>
      <c r="Z129" s="243"/>
      <c r="AA129" s="243"/>
      <c r="AB129" s="240"/>
      <c r="AC129" s="240"/>
      <c r="AD129" s="240"/>
      <c r="AE129" s="243"/>
      <c r="AF129" s="243"/>
      <c r="AG129" s="240"/>
      <c r="AH129" s="240"/>
      <c r="AI129" s="240"/>
      <c r="AJ129" s="240"/>
      <c r="AK129" s="240"/>
      <c r="AL129" s="240"/>
      <c r="AM129" s="240"/>
      <c r="AN129" s="268">
        <v>114.0</v>
      </c>
      <c r="AO129" s="209"/>
      <c r="AP129" s="210" t="s">
        <v>40</v>
      </c>
      <c r="AQ129" s="240"/>
      <c r="AR129" s="240"/>
      <c r="AS129" s="240"/>
      <c r="AT129" s="492">
        <f t="shared" si="1"/>
        <v>114</v>
      </c>
      <c r="AU129" s="552"/>
      <c r="AV129" s="14"/>
      <c r="AW129" s="14"/>
      <c r="AX129" s="14"/>
      <c r="AY129" s="14"/>
      <c r="AZ129" s="14"/>
      <c r="BA129" s="14"/>
      <c r="BB129" s="14"/>
      <c r="BC129" s="14"/>
    </row>
    <row r="130" ht="16.5" customHeight="1">
      <c r="A130" s="29">
        <v>61.0</v>
      </c>
      <c r="B130" s="29">
        <v>4132.0</v>
      </c>
      <c r="C130" s="518" t="s">
        <v>9838</v>
      </c>
      <c r="D130" s="156"/>
      <c r="E130" s="527"/>
      <c r="F130" s="527"/>
      <c r="G130" s="527"/>
      <c r="H130" s="527"/>
      <c r="I130" s="532"/>
      <c r="J130" s="173"/>
      <c r="K130" s="174"/>
      <c r="L130" s="174"/>
      <c r="M130" s="523"/>
      <c r="N130" s="482"/>
      <c r="Q130" s="486"/>
      <c r="R130" s="482"/>
      <c r="X130" s="486"/>
      <c r="Y130" s="207" t="s">
        <v>8093</v>
      </c>
      <c r="Z130" s="243"/>
      <c r="AA130" s="243"/>
      <c r="AB130" s="240"/>
      <c r="AC130" s="240"/>
      <c r="AD130" s="240"/>
      <c r="AE130" s="243"/>
      <c r="AF130" s="243"/>
      <c r="AG130" s="240"/>
      <c r="AH130" s="240"/>
      <c r="AI130" s="240"/>
      <c r="AJ130" s="240"/>
      <c r="AK130" s="240"/>
      <c r="AL130" s="240"/>
      <c r="AM130" s="240"/>
      <c r="AN130" s="268">
        <v>88.0</v>
      </c>
      <c r="AO130" s="209"/>
      <c r="AP130" s="210" t="s">
        <v>40</v>
      </c>
      <c r="AQ130" s="240"/>
      <c r="AR130" s="240"/>
      <c r="AS130" s="240"/>
      <c r="AT130" s="492">
        <f t="shared" si="1"/>
        <v>88</v>
      </c>
      <c r="AU130" s="552"/>
      <c r="AV130" s="14"/>
      <c r="AW130" s="14"/>
      <c r="AX130" s="14"/>
      <c r="AY130" s="14"/>
      <c r="AZ130" s="14"/>
      <c r="BA130" s="14"/>
      <c r="BB130" s="14"/>
      <c r="BC130" s="14"/>
    </row>
    <row r="131" ht="16.5" customHeight="1">
      <c r="A131" s="29">
        <v>61.0</v>
      </c>
      <c r="B131" s="29">
        <v>4133.0</v>
      </c>
      <c r="C131" s="518" t="s">
        <v>9839</v>
      </c>
      <c r="D131" s="156"/>
      <c r="E131" s="527"/>
      <c r="F131" s="527"/>
      <c r="G131" s="527"/>
      <c r="H131" s="527"/>
      <c r="I131" s="532"/>
      <c r="J131" s="527"/>
      <c r="K131" s="527"/>
      <c r="L131" s="527"/>
      <c r="M131" s="527"/>
      <c r="N131" s="52"/>
      <c r="O131" s="8"/>
      <c r="P131" s="8"/>
      <c r="Q131" s="54"/>
      <c r="R131" s="52"/>
      <c r="S131" s="8"/>
      <c r="T131" s="8"/>
      <c r="U131" s="8"/>
      <c r="V131" s="14"/>
      <c r="W131" s="14"/>
      <c r="X131" s="144"/>
      <c r="Y131" s="207" t="s">
        <v>8166</v>
      </c>
      <c r="Z131" s="243"/>
      <c r="AA131" s="243"/>
      <c r="AB131" s="240"/>
      <c r="AC131" s="240"/>
      <c r="AD131" s="240"/>
      <c r="AE131" s="243"/>
      <c r="AF131" s="243"/>
      <c r="AG131" s="240"/>
      <c r="AH131" s="240"/>
      <c r="AI131" s="240"/>
      <c r="AJ131" s="240"/>
      <c r="AK131" s="240"/>
      <c r="AL131" s="240"/>
      <c r="AM131" s="240"/>
      <c r="AN131" s="268">
        <v>72.0</v>
      </c>
      <c r="AO131" s="209"/>
      <c r="AP131" s="210" t="s">
        <v>40</v>
      </c>
      <c r="AQ131" s="240"/>
      <c r="AR131" s="240"/>
      <c r="AS131" s="240"/>
      <c r="AT131" s="492">
        <f t="shared" si="1"/>
        <v>72</v>
      </c>
      <c r="AU131" s="552"/>
      <c r="AV131" s="14"/>
      <c r="AW131" s="14"/>
      <c r="AX131" s="14"/>
      <c r="AY131" s="14"/>
      <c r="AZ131" s="14"/>
      <c r="BA131" s="14"/>
      <c r="BB131" s="14"/>
      <c r="BC131" s="14"/>
    </row>
    <row r="132" ht="16.5" customHeight="1">
      <c r="A132" s="29">
        <v>61.0</v>
      </c>
      <c r="B132" s="29">
        <v>4134.0</v>
      </c>
      <c r="C132" s="518" t="s">
        <v>9840</v>
      </c>
      <c r="D132" s="127"/>
      <c r="E132" s="14"/>
      <c r="F132" s="14"/>
      <c r="G132" s="14"/>
      <c r="H132" s="14"/>
      <c r="I132" s="144"/>
      <c r="J132" s="14"/>
      <c r="K132" s="14"/>
      <c r="L132" s="14"/>
      <c r="M132" s="14"/>
      <c r="N132" s="127"/>
      <c r="O132" s="14"/>
      <c r="P132" s="14"/>
      <c r="Q132" s="144"/>
      <c r="R132" s="127"/>
      <c r="S132" s="14"/>
      <c r="T132" s="14"/>
      <c r="U132" s="14"/>
      <c r="V132" s="14"/>
      <c r="W132" s="14"/>
      <c r="X132" s="144"/>
      <c r="Y132" s="207" t="s">
        <v>8239</v>
      </c>
      <c r="Z132" s="243"/>
      <c r="AA132" s="243"/>
      <c r="AB132" s="240"/>
      <c r="AC132" s="240"/>
      <c r="AD132" s="240"/>
      <c r="AE132" s="243"/>
      <c r="AF132" s="243"/>
      <c r="AG132" s="240"/>
      <c r="AH132" s="240"/>
      <c r="AI132" s="240"/>
      <c r="AJ132" s="240"/>
      <c r="AK132" s="240"/>
      <c r="AL132" s="240"/>
      <c r="AM132" s="240"/>
      <c r="AN132" s="268">
        <v>62.0</v>
      </c>
      <c r="AO132" s="209"/>
      <c r="AP132" s="210" t="s">
        <v>40</v>
      </c>
      <c r="AQ132" s="240"/>
      <c r="AR132" s="240"/>
      <c r="AS132" s="240"/>
      <c r="AT132" s="492">
        <f t="shared" si="1"/>
        <v>62</v>
      </c>
      <c r="AU132" s="552"/>
      <c r="AV132" s="14"/>
      <c r="AW132" s="14"/>
      <c r="AX132" s="14"/>
      <c r="AY132" s="14"/>
      <c r="AZ132" s="14"/>
      <c r="BA132" s="14"/>
      <c r="BB132" s="14"/>
      <c r="BC132" s="14"/>
    </row>
    <row r="133" ht="16.5" customHeight="1">
      <c r="A133" s="29">
        <v>61.0</v>
      </c>
      <c r="B133" s="29">
        <v>4135.0</v>
      </c>
      <c r="C133" s="518" t="s">
        <v>9841</v>
      </c>
      <c r="D133" s="127"/>
      <c r="E133" s="14"/>
      <c r="F133" s="14"/>
      <c r="G133" s="14"/>
      <c r="H133" s="14"/>
      <c r="I133" s="144"/>
      <c r="J133" s="14"/>
      <c r="K133" s="14"/>
      <c r="L133" s="14"/>
      <c r="M133" s="14"/>
      <c r="N133" s="127"/>
      <c r="O133" s="14"/>
      <c r="P133" s="14"/>
      <c r="Q133" s="144"/>
      <c r="R133" s="127"/>
      <c r="S133" s="14"/>
      <c r="T133" s="14"/>
      <c r="U133" s="14"/>
      <c r="V133" s="14"/>
      <c r="W133" s="14"/>
      <c r="X133" s="144"/>
      <c r="Y133" s="207" t="s">
        <v>8312</v>
      </c>
      <c r="Z133" s="243"/>
      <c r="AA133" s="243"/>
      <c r="AB133" s="240"/>
      <c r="AC133" s="240"/>
      <c r="AD133" s="240"/>
      <c r="AE133" s="243"/>
      <c r="AF133" s="243"/>
      <c r="AG133" s="240"/>
      <c r="AH133" s="240"/>
      <c r="AI133" s="240"/>
      <c r="AJ133" s="240"/>
      <c r="AK133" s="240"/>
      <c r="AL133" s="240"/>
      <c r="AM133" s="240"/>
      <c r="AN133" s="268">
        <v>54.0</v>
      </c>
      <c r="AO133" s="209"/>
      <c r="AP133" s="210" t="s">
        <v>40</v>
      </c>
      <c r="AQ133" s="240"/>
      <c r="AR133" s="240"/>
      <c r="AS133" s="240"/>
      <c r="AT133" s="492">
        <f t="shared" si="1"/>
        <v>54</v>
      </c>
      <c r="AU133" s="552"/>
      <c r="AV133" s="14"/>
      <c r="AW133" s="14"/>
      <c r="AX133" s="14"/>
      <c r="AY133" s="14"/>
      <c r="AZ133" s="14"/>
      <c r="BA133" s="14"/>
      <c r="BB133" s="14"/>
      <c r="BC133" s="14"/>
    </row>
    <row r="134" ht="16.5" customHeight="1">
      <c r="A134" s="29">
        <v>61.0</v>
      </c>
      <c r="B134" s="29">
        <v>4136.0</v>
      </c>
      <c r="C134" s="518" t="s">
        <v>9842</v>
      </c>
      <c r="D134" s="127"/>
      <c r="E134" s="14"/>
      <c r="F134" s="14"/>
      <c r="G134" s="14"/>
      <c r="H134" s="14"/>
      <c r="I134" s="144"/>
      <c r="J134" s="14"/>
      <c r="K134" s="14"/>
      <c r="L134" s="14"/>
      <c r="M134" s="14"/>
      <c r="N134" s="127"/>
      <c r="O134" s="14"/>
      <c r="P134" s="14"/>
      <c r="Q134" s="144"/>
      <c r="R134" s="127"/>
      <c r="S134" s="14"/>
      <c r="T134" s="14"/>
      <c r="U134" s="14"/>
      <c r="V134" s="14"/>
      <c r="W134" s="14"/>
      <c r="X134" s="144"/>
      <c r="Y134" s="207" t="s">
        <v>8385</v>
      </c>
      <c r="Z134" s="243"/>
      <c r="AA134" s="243"/>
      <c r="AB134" s="240"/>
      <c r="AC134" s="240"/>
      <c r="AD134" s="240"/>
      <c r="AE134" s="243"/>
      <c r="AF134" s="243"/>
      <c r="AG134" s="240"/>
      <c r="AH134" s="240"/>
      <c r="AI134" s="240"/>
      <c r="AJ134" s="240"/>
      <c r="AK134" s="240"/>
      <c r="AL134" s="240"/>
      <c r="AM134" s="240"/>
      <c r="AN134" s="268">
        <v>48.0</v>
      </c>
      <c r="AO134" s="209"/>
      <c r="AP134" s="210" t="s">
        <v>40</v>
      </c>
      <c r="AQ134" s="240"/>
      <c r="AR134" s="240"/>
      <c r="AS134" s="240"/>
      <c r="AT134" s="492">
        <f t="shared" si="1"/>
        <v>48</v>
      </c>
      <c r="AU134" s="552"/>
      <c r="AV134" s="14"/>
      <c r="AW134" s="14"/>
      <c r="AX134" s="14"/>
      <c r="AY134" s="14"/>
      <c r="AZ134" s="14"/>
      <c r="BA134" s="14"/>
      <c r="BB134" s="14"/>
      <c r="BC134" s="14"/>
    </row>
    <row r="135" ht="16.5" customHeight="1">
      <c r="A135" s="29">
        <v>61.0</v>
      </c>
      <c r="B135" s="29">
        <v>4137.0</v>
      </c>
      <c r="C135" s="518" t="s">
        <v>9843</v>
      </c>
      <c r="D135" s="156"/>
      <c r="E135" s="527"/>
      <c r="F135" s="527"/>
      <c r="G135" s="527"/>
      <c r="H135" s="527"/>
      <c r="I135" s="532"/>
      <c r="J135" s="527"/>
      <c r="K135" s="527"/>
      <c r="L135" s="527"/>
      <c r="M135" s="527"/>
      <c r="N135" s="156"/>
      <c r="O135" s="527"/>
      <c r="P135" s="527"/>
      <c r="Q135" s="532"/>
      <c r="R135" s="102" t="s">
        <v>8458</v>
      </c>
      <c r="S135" s="487"/>
      <c r="T135" s="487"/>
      <c r="U135" s="487"/>
      <c r="V135" s="487"/>
      <c r="W135" s="487"/>
      <c r="X135" s="485"/>
      <c r="Y135" s="213" t="s">
        <v>8459</v>
      </c>
      <c r="Z135" s="243"/>
      <c r="AA135" s="243"/>
      <c r="AB135" s="240"/>
      <c r="AC135" s="240"/>
      <c r="AD135" s="240"/>
      <c r="AE135" s="243"/>
      <c r="AF135" s="243"/>
      <c r="AG135" s="240"/>
      <c r="AH135" s="240"/>
      <c r="AI135" s="240"/>
      <c r="AJ135" s="240"/>
      <c r="AK135" s="240"/>
      <c r="AL135" s="240"/>
      <c r="AM135" s="240"/>
      <c r="AN135" s="268">
        <v>200.0</v>
      </c>
      <c r="AO135" s="209"/>
      <c r="AP135" s="210" t="s">
        <v>40</v>
      </c>
      <c r="AQ135" s="210"/>
      <c r="AR135" s="240"/>
      <c r="AS135" s="43"/>
      <c r="AT135" s="492">
        <f t="shared" si="1"/>
        <v>200</v>
      </c>
      <c r="AU135" s="552"/>
      <c r="AV135" s="14"/>
      <c r="AW135" s="14"/>
      <c r="AX135" s="14"/>
      <c r="AY135" s="14"/>
      <c r="AZ135" s="14"/>
      <c r="BA135" s="14"/>
      <c r="BB135" s="14"/>
      <c r="BC135" s="14"/>
    </row>
    <row r="136" ht="16.5" customHeight="1">
      <c r="A136" s="29">
        <v>61.0</v>
      </c>
      <c r="B136" s="29">
        <v>4138.0</v>
      </c>
      <c r="C136" s="518" t="s">
        <v>9844</v>
      </c>
      <c r="D136" s="156"/>
      <c r="E136" s="527"/>
      <c r="F136" s="527"/>
      <c r="G136" s="527"/>
      <c r="H136" s="527"/>
      <c r="I136" s="532"/>
      <c r="J136" s="527"/>
      <c r="K136" s="527"/>
      <c r="L136" s="527"/>
      <c r="M136" s="527"/>
      <c r="N136" s="156"/>
      <c r="O136" s="527"/>
      <c r="P136" s="527"/>
      <c r="Q136" s="532"/>
      <c r="R136" s="482"/>
      <c r="X136" s="486"/>
      <c r="Y136" s="213" t="s">
        <v>8532</v>
      </c>
      <c r="Z136" s="243"/>
      <c r="AA136" s="243"/>
      <c r="AB136" s="240"/>
      <c r="AC136" s="240"/>
      <c r="AD136" s="240"/>
      <c r="AE136" s="243"/>
      <c r="AF136" s="243"/>
      <c r="AG136" s="240"/>
      <c r="AH136" s="240"/>
      <c r="AI136" s="240"/>
      <c r="AJ136" s="240"/>
      <c r="AK136" s="240"/>
      <c r="AL136" s="240"/>
      <c r="AM136" s="240"/>
      <c r="AN136" s="268">
        <v>160.0</v>
      </c>
      <c r="AO136" s="209"/>
      <c r="AP136" s="210" t="s">
        <v>40</v>
      </c>
      <c r="AQ136" s="240"/>
      <c r="AR136" s="240"/>
      <c r="AS136" s="240"/>
      <c r="AT136" s="492">
        <f t="shared" si="1"/>
        <v>160</v>
      </c>
      <c r="AU136" s="552"/>
      <c r="AV136" s="14"/>
      <c r="AW136" s="14"/>
      <c r="AX136" s="14"/>
      <c r="AY136" s="14"/>
      <c r="AZ136" s="14"/>
      <c r="BA136" s="14"/>
      <c r="BB136" s="14"/>
      <c r="BC136" s="14"/>
    </row>
    <row r="137" ht="16.5" customHeight="1">
      <c r="A137" s="29">
        <v>61.0</v>
      </c>
      <c r="B137" s="29">
        <v>4139.0</v>
      </c>
      <c r="C137" s="518" t="s">
        <v>9845</v>
      </c>
      <c r="D137" s="156"/>
      <c r="E137" s="527"/>
      <c r="F137" s="527"/>
      <c r="G137" s="527"/>
      <c r="H137" s="527"/>
      <c r="I137" s="532"/>
      <c r="J137" s="527"/>
      <c r="K137" s="527"/>
      <c r="L137" s="527"/>
      <c r="M137" s="527"/>
      <c r="N137" s="156"/>
      <c r="O137" s="527"/>
      <c r="P137" s="527"/>
      <c r="Q137" s="532"/>
      <c r="R137" s="156"/>
      <c r="S137" s="527"/>
      <c r="T137" s="527"/>
      <c r="U137" s="527"/>
      <c r="V137" s="14"/>
      <c r="W137" s="14"/>
      <c r="X137" s="144"/>
      <c r="Y137" s="207" t="s">
        <v>8605</v>
      </c>
      <c r="Z137" s="243"/>
      <c r="AA137" s="243"/>
      <c r="AB137" s="240"/>
      <c r="AC137" s="240"/>
      <c r="AD137" s="240"/>
      <c r="AE137" s="243"/>
      <c r="AF137" s="243"/>
      <c r="AG137" s="240"/>
      <c r="AH137" s="240"/>
      <c r="AI137" s="240"/>
      <c r="AJ137" s="240"/>
      <c r="AK137" s="240"/>
      <c r="AL137" s="240"/>
      <c r="AM137" s="240"/>
      <c r="AN137" s="268">
        <v>114.0</v>
      </c>
      <c r="AO137" s="209"/>
      <c r="AP137" s="210" t="s">
        <v>40</v>
      </c>
      <c r="AQ137" s="240"/>
      <c r="AR137" s="240"/>
      <c r="AS137" s="240"/>
      <c r="AT137" s="492">
        <f t="shared" si="1"/>
        <v>114</v>
      </c>
      <c r="AU137" s="552"/>
      <c r="AV137" s="14"/>
      <c r="AW137" s="14"/>
      <c r="AX137" s="14"/>
      <c r="AY137" s="14"/>
      <c r="AZ137" s="14"/>
      <c r="BA137" s="14"/>
      <c r="BB137" s="14"/>
      <c r="BC137" s="14"/>
    </row>
    <row r="138" ht="16.5" customHeight="1">
      <c r="A138" s="29">
        <v>61.0</v>
      </c>
      <c r="B138" s="29">
        <v>4140.0</v>
      </c>
      <c r="C138" s="518" t="s">
        <v>9846</v>
      </c>
      <c r="D138" s="156"/>
      <c r="E138" s="527"/>
      <c r="F138" s="527"/>
      <c r="G138" s="527"/>
      <c r="H138" s="527"/>
      <c r="I138" s="532"/>
      <c r="J138" s="527"/>
      <c r="K138" s="527"/>
      <c r="L138" s="527"/>
      <c r="M138" s="527"/>
      <c r="N138" s="52"/>
      <c r="O138" s="8"/>
      <c r="P138" s="8"/>
      <c r="Q138" s="54"/>
      <c r="R138" s="227"/>
      <c r="S138" s="22"/>
      <c r="T138" s="22"/>
      <c r="U138" s="22"/>
      <c r="V138" s="21"/>
      <c r="W138" s="21"/>
      <c r="X138" s="200"/>
      <c r="Y138" s="518" t="s">
        <v>8678</v>
      </c>
      <c r="Z138" s="243"/>
      <c r="AA138" s="243"/>
      <c r="AB138" s="240"/>
      <c r="AC138" s="240"/>
      <c r="AD138" s="240"/>
      <c r="AE138" s="243"/>
      <c r="AF138" s="243"/>
      <c r="AG138" s="240"/>
      <c r="AH138" s="240"/>
      <c r="AI138" s="240"/>
      <c r="AJ138" s="240"/>
      <c r="AK138" s="240"/>
      <c r="AL138" s="240"/>
      <c r="AM138" s="240"/>
      <c r="AN138" s="268">
        <v>88.0</v>
      </c>
      <c r="AO138" s="209"/>
      <c r="AP138" s="210" t="s">
        <v>40</v>
      </c>
      <c r="AQ138" s="240"/>
      <c r="AR138" s="240"/>
      <c r="AS138" s="240"/>
      <c r="AT138" s="492">
        <f t="shared" si="1"/>
        <v>88</v>
      </c>
      <c r="AU138" s="552"/>
      <c r="AV138" s="14"/>
      <c r="AW138" s="14"/>
      <c r="AX138" s="14"/>
      <c r="AY138" s="14"/>
      <c r="AZ138" s="14"/>
      <c r="BA138" s="14"/>
      <c r="BB138" s="14"/>
      <c r="BC138" s="14"/>
    </row>
    <row r="139" ht="16.5" customHeight="1">
      <c r="A139" s="29">
        <v>61.0</v>
      </c>
      <c r="B139" s="29">
        <v>4141.0</v>
      </c>
      <c r="C139" s="518" t="s">
        <v>9847</v>
      </c>
      <c r="D139" s="156"/>
      <c r="E139" s="527"/>
      <c r="F139" s="527"/>
      <c r="G139" s="527"/>
      <c r="H139" s="527"/>
      <c r="I139" s="532"/>
      <c r="J139" s="527"/>
      <c r="K139" s="527"/>
      <c r="L139" s="527"/>
      <c r="M139" s="527"/>
      <c r="N139" s="156"/>
      <c r="O139" s="527"/>
      <c r="P139" s="527"/>
      <c r="Q139" s="532"/>
      <c r="R139" s="173" t="s">
        <v>8751</v>
      </c>
      <c r="X139" s="486"/>
      <c r="Y139" s="207" t="s">
        <v>8752</v>
      </c>
      <c r="Z139" s="243"/>
      <c r="AA139" s="243"/>
      <c r="AB139" s="240"/>
      <c r="AC139" s="240"/>
      <c r="AD139" s="240"/>
      <c r="AE139" s="243"/>
      <c r="AF139" s="243"/>
      <c r="AG139" s="240"/>
      <c r="AH139" s="240"/>
      <c r="AI139" s="240"/>
      <c r="AJ139" s="240"/>
      <c r="AK139" s="240"/>
      <c r="AL139" s="240"/>
      <c r="AM139" s="240"/>
      <c r="AN139" s="268">
        <v>200.0</v>
      </c>
      <c r="AO139" s="209"/>
      <c r="AP139" s="210" t="s">
        <v>40</v>
      </c>
      <c r="AQ139" s="210"/>
      <c r="AR139" s="240"/>
      <c r="AS139" s="43"/>
      <c r="AT139" s="492">
        <f t="shared" si="1"/>
        <v>200</v>
      </c>
      <c r="AU139" s="552"/>
      <c r="AV139" s="14"/>
      <c r="AW139" s="14"/>
      <c r="AX139" s="14"/>
      <c r="AY139" s="14"/>
      <c r="AZ139" s="14"/>
      <c r="BA139" s="14"/>
      <c r="BB139" s="14"/>
      <c r="BC139" s="14"/>
    </row>
    <row r="140" ht="16.5" customHeight="1">
      <c r="A140" s="29">
        <v>61.0</v>
      </c>
      <c r="B140" s="29">
        <v>4142.0</v>
      </c>
      <c r="C140" s="518" t="s">
        <v>9848</v>
      </c>
      <c r="D140" s="156"/>
      <c r="E140" s="527"/>
      <c r="F140" s="527"/>
      <c r="G140" s="527"/>
      <c r="H140" s="527"/>
      <c r="I140" s="532"/>
      <c r="J140" s="527"/>
      <c r="K140" s="527"/>
      <c r="L140" s="527"/>
      <c r="M140" s="527"/>
      <c r="N140" s="156"/>
      <c r="O140" s="527"/>
      <c r="P140" s="527"/>
      <c r="Q140" s="532"/>
      <c r="R140" s="482"/>
      <c r="X140" s="486"/>
      <c r="Y140" s="207" t="s">
        <v>8825</v>
      </c>
      <c r="Z140" s="243"/>
      <c r="AA140" s="243"/>
      <c r="AB140" s="240"/>
      <c r="AC140" s="240"/>
      <c r="AD140" s="240"/>
      <c r="AE140" s="243"/>
      <c r="AF140" s="243"/>
      <c r="AG140" s="240"/>
      <c r="AH140" s="240"/>
      <c r="AI140" s="240"/>
      <c r="AJ140" s="240"/>
      <c r="AK140" s="240"/>
      <c r="AL140" s="240"/>
      <c r="AM140" s="240"/>
      <c r="AN140" s="268">
        <v>200.0</v>
      </c>
      <c r="AO140" s="209"/>
      <c r="AP140" s="210" t="s">
        <v>40</v>
      </c>
      <c r="AQ140" s="210"/>
      <c r="AR140" s="240"/>
      <c r="AS140" s="43"/>
      <c r="AT140" s="492">
        <f t="shared" si="1"/>
        <v>200</v>
      </c>
      <c r="AU140" s="552"/>
      <c r="AV140" s="14"/>
      <c r="AW140" s="14"/>
      <c r="AX140" s="14"/>
      <c r="AY140" s="14"/>
      <c r="AZ140" s="14"/>
      <c r="BA140" s="14"/>
      <c r="BB140" s="14"/>
      <c r="BC140" s="14"/>
    </row>
    <row r="141" ht="16.5" customHeight="1">
      <c r="A141" s="29">
        <v>61.0</v>
      </c>
      <c r="B141" s="29">
        <v>4143.0</v>
      </c>
      <c r="C141" s="518" t="s">
        <v>9849</v>
      </c>
      <c r="D141" s="156"/>
      <c r="E141" s="527"/>
      <c r="F141" s="527"/>
      <c r="G141" s="527"/>
      <c r="H141" s="527"/>
      <c r="I141" s="532"/>
      <c r="J141" s="527"/>
      <c r="K141" s="527"/>
      <c r="L141" s="527"/>
      <c r="M141" s="527"/>
      <c r="N141" s="155"/>
      <c r="O141" s="542"/>
      <c r="P141" s="542"/>
      <c r="Q141" s="545"/>
      <c r="R141" s="155"/>
      <c r="S141" s="542"/>
      <c r="T141" s="542"/>
      <c r="U141" s="542"/>
      <c r="V141" s="21"/>
      <c r="W141" s="21"/>
      <c r="X141" s="200"/>
      <c r="Y141" s="207" t="s">
        <v>8898</v>
      </c>
      <c r="Z141" s="553"/>
      <c r="AA141" s="243"/>
      <c r="AB141" s="240"/>
      <c r="AC141" s="240"/>
      <c r="AD141" s="240"/>
      <c r="AE141" s="243"/>
      <c r="AF141" s="243"/>
      <c r="AG141" s="240"/>
      <c r="AH141" s="240"/>
      <c r="AI141" s="240"/>
      <c r="AJ141" s="240"/>
      <c r="AK141" s="240"/>
      <c r="AL141" s="240"/>
      <c r="AM141" s="240"/>
      <c r="AN141" s="268">
        <v>160.0</v>
      </c>
      <c r="AO141" s="209"/>
      <c r="AP141" s="210" t="s">
        <v>40</v>
      </c>
      <c r="AQ141" s="210"/>
      <c r="AR141" s="240"/>
      <c r="AS141" s="43"/>
      <c r="AT141" s="492">
        <f t="shared" si="1"/>
        <v>160</v>
      </c>
      <c r="AU141" s="552"/>
      <c r="AV141" s="14"/>
      <c r="AW141" s="14"/>
      <c r="AX141" s="14"/>
      <c r="AY141" s="14"/>
      <c r="AZ141" s="14"/>
      <c r="BA141" s="14"/>
      <c r="BB141" s="14"/>
      <c r="BC141" s="14"/>
    </row>
    <row r="142" ht="16.5" customHeight="1">
      <c r="A142" s="29">
        <v>61.0</v>
      </c>
      <c r="B142" s="29">
        <v>4144.0</v>
      </c>
      <c r="C142" s="518" t="s">
        <v>9850</v>
      </c>
      <c r="D142" s="156"/>
      <c r="E142" s="527"/>
      <c r="F142" s="527"/>
      <c r="G142" s="527"/>
      <c r="H142" s="527"/>
      <c r="I142" s="532"/>
      <c r="J142" s="527"/>
      <c r="K142" s="527"/>
      <c r="L142" s="527"/>
      <c r="M142" s="527"/>
      <c r="N142" s="102" t="s">
        <v>8971</v>
      </c>
      <c r="O142" s="487"/>
      <c r="P142" s="487"/>
      <c r="Q142" s="485"/>
      <c r="R142" s="102" t="s">
        <v>8972</v>
      </c>
      <c r="S142" s="487"/>
      <c r="T142" s="487"/>
      <c r="U142" s="487"/>
      <c r="V142" s="487"/>
      <c r="W142" s="487"/>
      <c r="X142" s="485"/>
      <c r="Y142" s="168" t="s">
        <v>8973</v>
      </c>
      <c r="Z142" s="496"/>
      <c r="AA142" s="496"/>
      <c r="AB142" s="496"/>
      <c r="AC142" s="496"/>
      <c r="AD142" s="554"/>
      <c r="AE142" s="207" t="s">
        <v>8974</v>
      </c>
      <c r="AF142" s="243"/>
      <c r="AG142" s="240"/>
      <c r="AH142" s="240"/>
      <c r="AI142" s="240"/>
      <c r="AJ142" s="240"/>
      <c r="AK142" s="240"/>
      <c r="AL142" s="240"/>
      <c r="AM142" s="240"/>
      <c r="AN142" s="268">
        <v>400.0</v>
      </c>
      <c r="AO142" s="209"/>
      <c r="AP142" s="210" t="s">
        <v>40</v>
      </c>
      <c r="AQ142" s="210"/>
      <c r="AR142" s="240"/>
      <c r="AS142" s="43"/>
      <c r="AT142" s="492">
        <f t="shared" si="1"/>
        <v>400</v>
      </c>
      <c r="AU142" s="552"/>
      <c r="AV142" s="14"/>
      <c r="AW142" s="14"/>
      <c r="AX142" s="14"/>
      <c r="AY142" s="14"/>
      <c r="AZ142" s="14"/>
      <c r="BA142" s="14"/>
      <c r="BB142" s="14"/>
      <c r="BC142" s="14"/>
    </row>
    <row r="143" ht="16.5" customHeight="1">
      <c r="A143" s="29">
        <v>61.0</v>
      </c>
      <c r="B143" s="29">
        <v>4145.0</v>
      </c>
      <c r="C143" s="518" t="s">
        <v>9851</v>
      </c>
      <c r="D143" s="156"/>
      <c r="E143" s="527"/>
      <c r="F143" s="527"/>
      <c r="G143" s="527"/>
      <c r="H143" s="527"/>
      <c r="I143" s="532"/>
      <c r="J143" s="527"/>
      <c r="K143" s="527"/>
      <c r="L143" s="527"/>
      <c r="M143" s="527"/>
      <c r="N143" s="482"/>
      <c r="Q143" s="486"/>
      <c r="R143" s="482"/>
      <c r="X143" s="486"/>
      <c r="Y143" s="307"/>
      <c r="Z143" s="304"/>
      <c r="AA143" s="304"/>
      <c r="AB143" s="304"/>
      <c r="AC143" s="304"/>
      <c r="AD143" s="380"/>
      <c r="AE143" s="207" t="s">
        <v>9047</v>
      </c>
      <c r="AF143" s="243"/>
      <c r="AG143" s="240"/>
      <c r="AH143" s="240"/>
      <c r="AI143" s="240"/>
      <c r="AJ143" s="240"/>
      <c r="AK143" s="240"/>
      <c r="AL143" s="240"/>
      <c r="AM143" s="240"/>
      <c r="AN143" s="268">
        <v>266.0</v>
      </c>
      <c r="AO143" s="209"/>
      <c r="AP143" s="210" t="s">
        <v>40</v>
      </c>
      <c r="AQ143" s="240"/>
      <c r="AR143" s="240"/>
      <c r="AS143" s="240"/>
      <c r="AT143" s="492">
        <f t="shared" si="1"/>
        <v>266</v>
      </c>
      <c r="AU143" s="552"/>
      <c r="AV143" s="14"/>
      <c r="AW143" s="14"/>
      <c r="AX143" s="14"/>
      <c r="AY143" s="14"/>
      <c r="AZ143" s="14"/>
      <c r="BA143" s="14"/>
      <c r="BB143" s="14"/>
      <c r="BC143" s="14"/>
    </row>
    <row r="144" ht="16.5" customHeight="1">
      <c r="A144" s="29">
        <v>61.0</v>
      </c>
      <c r="B144" s="29">
        <v>4146.0</v>
      </c>
      <c r="C144" s="518" t="s">
        <v>9852</v>
      </c>
      <c r="D144" s="156"/>
      <c r="E144" s="527"/>
      <c r="F144" s="527"/>
      <c r="G144" s="527"/>
      <c r="H144" s="527"/>
      <c r="I144" s="532"/>
      <c r="J144" s="527"/>
      <c r="K144" s="527"/>
      <c r="L144" s="527"/>
      <c r="M144" s="527"/>
      <c r="N144" s="482"/>
      <c r="Q144" s="486"/>
      <c r="R144" s="156"/>
      <c r="S144" s="527"/>
      <c r="T144" s="527"/>
      <c r="U144" s="527"/>
      <c r="V144" s="14"/>
      <c r="W144" s="14"/>
      <c r="X144" s="144"/>
      <c r="Y144" s="318"/>
      <c r="Z144" s="319"/>
      <c r="AA144" s="319"/>
      <c r="AB144" s="319"/>
      <c r="AC144" s="319"/>
      <c r="AD144" s="555"/>
      <c r="AE144" s="207" t="s">
        <v>9120</v>
      </c>
      <c r="AF144" s="243"/>
      <c r="AG144" s="240"/>
      <c r="AH144" s="240"/>
      <c r="AI144" s="240"/>
      <c r="AJ144" s="240"/>
      <c r="AK144" s="240"/>
      <c r="AL144" s="240"/>
      <c r="AM144" s="240"/>
      <c r="AN144" s="268">
        <v>160.0</v>
      </c>
      <c r="AO144" s="209"/>
      <c r="AP144" s="210" t="s">
        <v>40</v>
      </c>
      <c r="AQ144" s="240"/>
      <c r="AR144" s="240"/>
      <c r="AS144" s="240"/>
      <c r="AT144" s="492">
        <f t="shared" si="1"/>
        <v>160</v>
      </c>
      <c r="AU144" s="552"/>
      <c r="AV144" s="14"/>
      <c r="AW144" s="14"/>
      <c r="AX144" s="14"/>
      <c r="AY144" s="14"/>
      <c r="AZ144" s="14"/>
      <c r="BA144" s="14"/>
      <c r="BB144" s="14"/>
      <c r="BC144" s="14"/>
    </row>
    <row r="145" ht="16.5" customHeight="1">
      <c r="A145" s="29">
        <v>61.0</v>
      </c>
      <c r="B145" s="29">
        <v>4147.0</v>
      </c>
      <c r="C145" s="518" t="s">
        <v>9853</v>
      </c>
      <c r="D145" s="156"/>
      <c r="E145" s="527"/>
      <c r="F145" s="527"/>
      <c r="G145" s="527"/>
      <c r="H145" s="527"/>
      <c r="I145" s="532"/>
      <c r="J145" s="527"/>
      <c r="K145" s="527"/>
      <c r="L145" s="527"/>
      <c r="M145" s="527"/>
      <c r="N145" s="173"/>
      <c r="O145" s="174"/>
      <c r="P145" s="174"/>
      <c r="Q145" s="523"/>
      <c r="R145" s="173"/>
      <c r="S145" s="174"/>
      <c r="T145" s="174"/>
      <c r="U145" s="174"/>
      <c r="V145" s="174"/>
      <c r="W145" s="174"/>
      <c r="X145" s="523"/>
      <c r="Y145" s="168" t="s">
        <v>9193</v>
      </c>
      <c r="Z145" s="496"/>
      <c r="AA145" s="496"/>
      <c r="AB145" s="496"/>
      <c r="AC145" s="496"/>
      <c r="AD145" s="554"/>
      <c r="AE145" s="207" t="s">
        <v>8974</v>
      </c>
      <c r="AF145" s="243"/>
      <c r="AG145" s="240"/>
      <c r="AH145" s="240"/>
      <c r="AI145" s="240"/>
      <c r="AJ145" s="240"/>
      <c r="AK145" s="240"/>
      <c r="AL145" s="240"/>
      <c r="AM145" s="240"/>
      <c r="AN145" s="268">
        <v>400.0</v>
      </c>
      <c r="AO145" s="209"/>
      <c r="AP145" s="210" t="s">
        <v>40</v>
      </c>
      <c r="AQ145" s="210"/>
      <c r="AR145" s="240"/>
      <c r="AS145" s="43"/>
      <c r="AT145" s="492">
        <f t="shared" si="1"/>
        <v>400</v>
      </c>
      <c r="AU145" s="552"/>
      <c r="AV145" s="14"/>
      <c r="AW145" s="14"/>
      <c r="AX145" s="14"/>
      <c r="AY145" s="14"/>
      <c r="AZ145" s="14"/>
      <c r="BA145" s="14"/>
      <c r="BB145" s="14"/>
      <c r="BC145" s="14"/>
    </row>
    <row r="146" ht="16.5" customHeight="1">
      <c r="A146" s="29">
        <v>61.0</v>
      </c>
      <c r="B146" s="29">
        <v>4148.0</v>
      </c>
      <c r="C146" s="518" t="s">
        <v>9854</v>
      </c>
      <c r="D146" s="156"/>
      <c r="E146" s="527"/>
      <c r="F146" s="527"/>
      <c r="G146" s="527"/>
      <c r="H146" s="527"/>
      <c r="I146" s="532"/>
      <c r="J146" s="527"/>
      <c r="K146" s="527"/>
      <c r="L146" s="527"/>
      <c r="M146" s="527"/>
      <c r="N146" s="173"/>
      <c r="O146" s="174"/>
      <c r="P146" s="174"/>
      <c r="Q146" s="523"/>
      <c r="R146" s="173"/>
      <c r="S146" s="174"/>
      <c r="T146" s="174"/>
      <c r="U146" s="174"/>
      <c r="V146" s="174"/>
      <c r="W146" s="174"/>
      <c r="X146" s="523"/>
      <c r="Y146" s="307"/>
      <c r="Z146" s="304"/>
      <c r="AA146" s="304"/>
      <c r="AB146" s="304"/>
      <c r="AC146" s="304"/>
      <c r="AD146" s="380"/>
      <c r="AE146" s="207" t="s">
        <v>9047</v>
      </c>
      <c r="AF146" s="243"/>
      <c r="AG146" s="240"/>
      <c r="AH146" s="240"/>
      <c r="AI146" s="240"/>
      <c r="AJ146" s="240"/>
      <c r="AK146" s="240"/>
      <c r="AL146" s="240"/>
      <c r="AM146" s="240"/>
      <c r="AN146" s="268">
        <v>266.0</v>
      </c>
      <c r="AO146" s="209"/>
      <c r="AP146" s="210" t="s">
        <v>40</v>
      </c>
      <c r="AQ146" s="240"/>
      <c r="AR146" s="240"/>
      <c r="AS146" s="240"/>
      <c r="AT146" s="492">
        <f t="shared" si="1"/>
        <v>266</v>
      </c>
      <c r="AU146" s="552"/>
      <c r="AV146" s="14"/>
      <c r="AW146" s="14"/>
      <c r="AX146" s="14"/>
      <c r="AY146" s="14"/>
      <c r="AZ146" s="14"/>
      <c r="BA146" s="14"/>
      <c r="BB146" s="14"/>
      <c r="BC146" s="14"/>
    </row>
    <row r="147" ht="16.5" customHeight="1">
      <c r="A147" s="29">
        <v>61.0</v>
      </c>
      <c r="B147" s="29">
        <v>4149.0</v>
      </c>
      <c r="C147" s="518" t="s">
        <v>9855</v>
      </c>
      <c r="D147" s="156"/>
      <c r="E147" s="527"/>
      <c r="F147" s="527"/>
      <c r="G147" s="527"/>
      <c r="H147" s="527"/>
      <c r="I147" s="532"/>
      <c r="J147" s="527"/>
      <c r="K147" s="527"/>
      <c r="L147" s="527"/>
      <c r="M147" s="527"/>
      <c r="N147" s="173"/>
      <c r="O147" s="174"/>
      <c r="P147" s="174"/>
      <c r="Q147" s="523"/>
      <c r="R147" s="156"/>
      <c r="S147" s="527"/>
      <c r="T147" s="527"/>
      <c r="U147" s="527"/>
      <c r="V147" s="14"/>
      <c r="W147" s="14"/>
      <c r="X147" s="144"/>
      <c r="Y147" s="318"/>
      <c r="Z147" s="319"/>
      <c r="AA147" s="319"/>
      <c r="AB147" s="319"/>
      <c r="AC147" s="319"/>
      <c r="AD147" s="555"/>
      <c r="AE147" s="207" t="s">
        <v>9120</v>
      </c>
      <c r="AF147" s="243"/>
      <c r="AG147" s="240"/>
      <c r="AH147" s="240"/>
      <c r="AI147" s="240"/>
      <c r="AJ147" s="240"/>
      <c r="AK147" s="240"/>
      <c r="AL147" s="240"/>
      <c r="AM147" s="240"/>
      <c r="AN147" s="268">
        <v>160.0</v>
      </c>
      <c r="AO147" s="209"/>
      <c r="AP147" s="210" t="s">
        <v>40</v>
      </c>
      <c r="AQ147" s="240"/>
      <c r="AR147" s="240"/>
      <c r="AS147" s="240"/>
      <c r="AT147" s="492">
        <f t="shared" si="1"/>
        <v>160</v>
      </c>
      <c r="AU147" s="552"/>
      <c r="AV147" s="14"/>
      <c r="AW147" s="14"/>
      <c r="AX147" s="14"/>
      <c r="AY147" s="14"/>
      <c r="AZ147" s="14"/>
      <c r="BA147" s="14"/>
      <c r="BB147" s="14"/>
      <c r="BC147" s="14"/>
    </row>
    <row r="148" ht="16.5" customHeight="1">
      <c r="A148" s="29">
        <v>61.0</v>
      </c>
      <c r="B148" s="29">
        <v>4150.0</v>
      </c>
      <c r="C148" s="518" t="s">
        <v>9856</v>
      </c>
      <c r="D148" s="156"/>
      <c r="E148" s="527"/>
      <c r="F148" s="527"/>
      <c r="G148" s="527"/>
      <c r="H148" s="527"/>
      <c r="I148" s="532"/>
      <c r="J148" s="527"/>
      <c r="K148" s="527"/>
      <c r="L148" s="527"/>
      <c r="M148" s="527"/>
      <c r="N148" s="156"/>
      <c r="O148" s="527"/>
      <c r="P148" s="527"/>
      <c r="Q148" s="532"/>
      <c r="R148" s="102" t="s">
        <v>9410</v>
      </c>
      <c r="S148" s="487"/>
      <c r="T148" s="487"/>
      <c r="U148" s="487"/>
      <c r="V148" s="487"/>
      <c r="W148" s="487"/>
      <c r="X148" s="485"/>
      <c r="Y148" s="207" t="s">
        <v>9735</v>
      </c>
      <c r="Z148" s="243"/>
      <c r="AA148" s="243"/>
      <c r="AB148" s="240"/>
      <c r="AC148" s="240"/>
      <c r="AD148" s="240"/>
      <c r="AE148" s="243"/>
      <c r="AF148" s="243"/>
      <c r="AG148" s="240"/>
      <c r="AH148" s="240"/>
      <c r="AI148" s="240"/>
      <c r="AJ148" s="240"/>
      <c r="AK148" s="240"/>
      <c r="AL148" s="240"/>
      <c r="AM148" s="240"/>
      <c r="AN148" s="268">
        <v>800.0</v>
      </c>
      <c r="AO148" s="209"/>
      <c r="AP148" s="210" t="s">
        <v>40</v>
      </c>
      <c r="AQ148" s="240"/>
      <c r="AR148" s="240"/>
      <c r="AS148" s="240"/>
      <c r="AT148" s="492">
        <f t="shared" si="1"/>
        <v>800</v>
      </c>
      <c r="AU148" s="552"/>
      <c r="AV148" s="14"/>
      <c r="AW148" s="14"/>
      <c r="AX148" s="14"/>
      <c r="AY148" s="14"/>
      <c r="AZ148" s="14"/>
      <c r="BA148" s="14"/>
      <c r="BB148" s="14"/>
      <c r="BC148" s="14"/>
    </row>
    <row r="149" ht="16.5" customHeight="1">
      <c r="A149" s="29">
        <v>61.0</v>
      </c>
      <c r="B149" s="29">
        <v>4151.0</v>
      </c>
      <c r="C149" s="518" t="s">
        <v>9857</v>
      </c>
      <c r="D149" s="156"/>
      <c r="E149" s="527"/>
      <c r="F149" s="527"/>
      <c r="G149" s="527"/>
      <c r="H149" s="527"/>
      <c r="I149" s="532"/>
      <c r="J149" s="527"/>
      <c r="K149" s="527"/>
      <c r="L149" s="527"/>
      <c r="M149" s="527"/>
      <c r="N149" s="156"/>
      <c r="O149" s="527"/>
      <c r="P149" s="527"/>
      <c r="Q149" s="532"/>
      <c r="R149" s="482"/>
      <c r="X149" s="486"/>
      <c r="Y149" s="207" t="s">
        <v>9737</v>
      </c>
      <c r="Z149" s="243"/>
      <c r="AA149" s="243"/>
      <c r="AB149" s="240"/>
      <c r="AC149" s="240"/>
      <c r="AD149" s="240"/>
      <c r="AE149" s="243"/>
      <c r="AF149" s="243"/>
      <c r="AG149" s="240"/>
      <c r="AH149" s="240"/>
      <c r="AI149" s="240"/>
      <c r="AJ149" s="240"/>
      <c r="AK149" s="240"/>
      <c r="AL149" s="240"/>
      <c r="AM149" s="240"/>
      <c r="AN149" s="268">
        <v>666.0</v>
      </c>
      <c r="AO149" s="209"/>
      <c r="AP149" s="210" t="s">
        <v>40</v>
      </c>
      <c r="AQ149" s="210"/>
      <c r="AR149" s="240"/>
      <c r="AS149" s="43"/>
      <c r="AT149" s="492">
        <f t="shared" si="1"/>
        <v>666</v>
      </c>
      <c r="AU149" s="552"/>
      <c r="AV149" s="14"/>
      <c r="AW149" s="14"/>
      <c r="AX149" s="14"/>
      <c r="AY149" s="14"/>
      <c r="AZ149" s="14"/>
      <c r="BA149" s="14"/>
      <c r="BB149" s="14"/>
      <c r="BC149" s="14"/>
    </row>
    <row r="150" ht="16.5" customHeight="1">
      <c r="A150" s="29">
        <v>61.0</v>
      </c>
      <c r="B150" s="29">
        <v>4152.0</v>
      </c>
      <c r="C150" s="518" t="s">
        <v>9858</v>
      </c>
      <c r="D150" s="156"/>
      <c r="E150" s="527"/>
      <c r="F150" s="527"/>
      <c r="G150" s="527"/>
      <c r="H150" s="527"/>
      <c r="I150" s="532"/>
      <c r="J150" s="527"/>
      <c r="K150" s="527"/>
      <c r="L150" s="527"/>
      <c r="M150" s="527"/>
      <c r="N150" s="156"/>
      <c r="O150" s="527"/>
      <c r="P150" s="527"/>
      <c r="Q150" s="532"/>
      <c r="R150" s="482"/>
      <c r="X150" s="486"/>
      <c r="Y150" s="207" t="s">
        <v>9739</v>
      </c>
      <c r="Z150" s="243"/>
      <c r="AA150" s="243"/>
      <c r="AB150" s="240"/>
      <c r="AC150" s="240"/>
      <c r="AD150" s="240"/>
      <c r="AE150" s="243"/>
      <c r="AF150" s="243"/>
      <c r="AG150" s="240"/>
      <c r="AH150" s="240"/>
      <c r="AI150" s="240"/>
      <c r="AJ150" s="240"/>
      <c r="AK150" s="240"/>
      <c r="AL150" s="240"/>
      <c r="AM150" s="240"/>
      <c r="AN150" s="268">
        <v>572.0</v>
      </c>
      <c r="AO150" s="209"/>
      <c r="AP150" s="210" t="s">
        <v>40</v>
      </c>
      <c r="AQ150" s="210"/>
      <c r="AR150" s="240"/>
      <c r="AS150" s="43"/>
      <c r="AT150" s="492">
        <f t="shared" si="1"/>
        <v>572</v>
      </c>
      <c r="AU150" s="552"/>
      <c r="AV150" s="14"/>
      <c r="AW150" s="14"/>
      <c r="AX150" s="14"/>
      <c r="AY150" s="14"/>
      <c r="AZ150" s="14"/>
      <c r="BA150" s="14"/>
      <c r="BB150" s="14"/>
      <c r="BC150" s="14"/>
    </row>
    <row r="151" ht="16.5" customHeight="1">
      <c r="A151" s="29">
        <v>61.0</v>
      </c>
      <c r="B151" s="29">
        <v>4153.0</v>
      </c>
      <c r="C151" s="518" t="s">
        <v>9859</v>
      </c>
      <c r="D151" s="156"/>
      <c r="E151" s="527"/>
      <c r="F151" s="527"/>
      <c r="G151" s="527"/>
      <c r="H151" s="527"/>
      <c r="I151" s="532"/>
      <c r="J151" s="527"/>
      <c r="K151" s="527"/>
      <c r="L151" s="527"/>
      <c r="M151" s="527"/>
      <c r="N151" s="156"/>
      <c r="O151" s="527"/>
      <c r="P151" s="527"/>
      <c r="Q151" s="532"/>
      <c r="R151" s="482"/>
      <c r="X151" s="486"/>
      <c r="Y151" s="207" t="s">
        <v>9741</v>
      </c>
      <c r="Z151" s="243"/>
      <c r="AA151" s="243"/>
      <c r="AB151" s="240"/>
      <c r="AC151" s="240"/>
      <c r="AD151" s="240"/>
      <c r="AE151" s="243"/>
      <c r="AF151" s="243"/>
      <c r="AG151" s="240"/>
      <c r="AH151" s="240"/>
      <c r="AI151" s="240"/>
      <c r="AJ151" s="240"/>
      <c r="AK151" s="240"/>
      <c r="AL151" s="240"/>
      <c r="AM151" s="240"/>
      <c r="AN151" s="268">
        <v>500.0</v>
      </c>
      <c r="AO151" s="209"/>
      <c r="AP151" s="210" t="s">
        <v>40</v>
      </c>
      <c r="AQ151" s="210"/>
      <c r="AR151" s="240"/>
      <c r="AS151" s="43"/>
      <c r="AT151" s="492">
        <f t="shared" si="1"/>
        <v>500</v>
      </c>
      <c r="AU151" s="552"/>
      <c r="AV151" s="14"/>
      <c r="AW151" s="14"/>
      <c r="AX151" s="14"/>
      <c r="AY151" s="14"/>
      <c r="AZ151" s="14"/>
      <c r="BA151" s="14"/>
      <c r="BB151" s="14"/>
      <c r="BC151" s="14"/>
    </row>
    <row r="152" ht="16.5" customHeight="1">
      <c r="A152" s="29">
        <v>61.0</v>
      </c>
      <c r="B152" s="29">
        <v>4154.0</v>
      </c>
      <c r="C152" s="518" t="s">
        <v>9860</v>
      </c>
      <c r="D152" s="156"/>
      <c r="E152" s="527"/>
      <c r="F152" s="527"/>
      <c r="G152" s="527"/>
      <c r="H152" s="527"/>
      <c r="I152" s="532"/>
      <c r="J152" s="527"/>
      <c r="K152" s="527"/>
      <c r="L152" s="527"/>
      <c r="M152" s="527"/>
      <c r="N152" s="156"/>
      <c r="O152" s="527"/>
      <c r="P152" s="527"/>
      <c r="Q152" s="532"/>
      <c r="R152" s="482"/>
      <c r="X152" s="486"/>
      <c r="Y152" s="207" t="s">
        <v>9743</v>
      </c>
      <c r="Z152" s="243"/>
      <c r="AA152" s="243"/>
      <c r="AB152" s="240"/>
      <c r="AC152" s="240"/>
      <c r="AD152" s="240"/>
      <c r="AE152" s="243"/>
      <c r="AF152" s="243"/>
      <c r="AG152" s="240"/>
      <c r="AH152" s="240"/>
      <c r="AI152" s="240"/>
      <c r="AJ152" s="240"/>
      <c r="AK152" s="240"/>
      <c r="AL152" s="240"/>
      <c r="AM152" s="240"/>
      <c r="AN152" s="268">
        <v>444.0</v>
      </c>
      <c r="AO152" s="209"/>
      <c r="AP152" s="210" t="s">
        <v>40</v>
      </c>
      <c r="AQ152" s="210"/>
      <c r="AR152" s="240"/>
      <c r="AS152" s="43"/>
      <c r="AT152" s="492">
        <f t="shared" si="1"/>
        <v>444</v>
      </c>
      <c r="AU152" s="552"/>
      <c r="AV152" s="14"/>
      <c r="AW152" s="14"/>
      <c r="AX152" s="14"/>
      <c r="AY152" s="14"/>
      <c r="AZ152" s="14"/>
      <c r="BA152" s="14"/>
      <c r="BB152" s="14"/>
      <c r="BC152" s="14"/>
    </row>
    <row r="153" ht="16.5" customHeight="1">
      <c r="A153" s="29">
        <v>61.0</v>
      </c>
      <c r="B153" s="29">
        <v>4155.0</v>
      </c>
      <c r="C153" s="518" t="s">
        <v>9861</v>
      </c>
      <c r="D153" s="156"/>
      <c r="E153" s="527"/>
      <c r="F153" s="527"/>
      <c r="G153" s="527"/>
      <c r="H153" s="527"/>
      <c r="I153" s="532"/>
      <c r="J153" s="527"/>
      <c r="K153" s="527"/>
      <c r="L153" s="527"/>
      <c r="M153" s="527"/>
      <c r="N153" s="156"/>
      <c r="O153" s="527"/>
      <c r="P153" s="527"/>
      <c r="Q153" s="532"/>
      <c r="R153" s="482"/>
      <c r="X153" s="486"/>
      <c r="Y153" s="207" t="s">
        <v>9596</v>
      </c>
      <c r="Z153" s="243"/>
      <c r="AA153" s="243"/>
      <c r="AB153" s="240"/>
      <c r="AC153" s="240"/>
      <c r="AD153" s="240"/>
      <c r="AE153" s="243"/>
      <c r="AF153" s="243"/>
      <c r="AG153" s="240"/>
      <c r="AH153" s="240"/>
      <c r="AI153" s="240"/>
      <c r="AJ153" s="240"/>
      <c r="AK153" s="240"/>
      <c r="AL153" s="240"/>
      <c r="AM153" s="240"/>
      <c r="AN153" s="268">
        <v>400.0</v>
      </c>
      <c r="AO153" s="209"/>
      <c r="AP153" s="210" t="s">
        <v>40</v>
      </c>
      <c r="AQ153" s="210"/>
      <c r="AR153" s="240"/>
      <c r="AS153" s="43"/>
      <c r="AT153" s="492">
        <f t="shared" si="1"/>
        <v>400</v>
      </c>
      <c r="AU153" s="552"/>
      <c r="AV153" s="14"/>
      <c r="AW153" s="14"/>
      <c r="AX153" s="14"/>
      <c r="AY153" s="14"/>
      <c r="AZ153" s="14"/>
      <c r="BA153" s="14"/>
      <c r="BB153" s="14"/>
      <c r="BC153" s="14"/>
    </row>
    <row r="154" ht="16.5" customHeight="1">
      <c r="A154" s="29">
        <v>61.0</v>
      </c>
      <c r="B154" s="29">
        <v>4156.0</v>
      </c>
      <c r="C154" s="518" t="s">
        <v>9862</v>
      </c>
      <c r="D154" s="156"/>
      <c r="E154" s="527"/>
      <c r="F154" s="527"/>
      <c r="G154" s="527"/>
      <c r="H154" s="527"/>
      <c r="I154" s="532"/>
      <c r="J154" s="542"/>
      <c r="K154" s="542"/>
      <c r="L154" s="542"/>
      <c r="M154" s="542"/>
      <c r="N154" s="155"/>
      <c r="O154" s="542"/>
      <c r="P154" s="542"/>
      <c r="Q154" s="545"/>
      <c r="R154" s="155"/>
      <c r="S154" s="542"/>
      <c r="T154" s="542"/>
      <c r="U154" s="542"/>
      <c r="V154" s="21"/>
      <c r="W154" s="21"/>
      <c r="X154" s="200"/>
      <c r="Y154" s="207" t="s">
        <v>9633</v>
      </c>
      <c r="Z154" s="243"/>
      <c r="AA154" s="243"/>
      <c r="AB154" s="240"/>
      <c r="AC154" s="240"/>
      <c r="AD154" s="240"/>
      <c r="AE154" s="243"/>
      <c r="AF154" s="243"/>
      <c r="AG154" s="240"/>
      <c r="AH154" s="240"/>
      <c r="AI154" s="240"/>
      <c r="AJ154" s="240"/>
      <c r="AK154" s="240"/>
      <c r="AL154" s="240"/>
      <c r="AM154" s="240"/>
      <c r="AN154" s="268">
        <v>266.0</v>
      </c>
      <c r="AO154" s="209"/>
      <c r="AP154" s="210" t="s">
        <v>40</v>
      </c>
      <c r="AQ154" s="210"/>
      <c r="AR154" s="240"/>
      <c r="AS154" s="43"/>
      <c r="AT154" s="492">
        <f t="shared" si="1"/>
        <v>266</v>
      </c>
      <c r="AU154" s="552"/>
      <c r="AV154" s="14"/>
      <c r="AW154" s="14"/>
      <c r="AX154" s="14"/>
      <c r="AY154" s="14"/>
      <c r="AZ154" s="14"/>
      <c r="BA154" s="14"/>
      <c r="BB154" s="14"/>
      <c r="BC154" s="14"/>
    </row>
    <row r="155" ht="16.5" customHeight="1">
      <c r="A155" s="29">
        <v>61.0</v>
      </c>
      <c r="B155" s="29">
        <v>4160.0</v>
      </c>
      <c r="C155" s="518" t="s">
        <v>9863</v>
      </c>
      <c r="D155" s="156"/>
      <c r="E155" s="527"/>
      <c r="F155" s="527"/>
      <c r="G155" s="527"/>
      <c r="H155" s="527"/>
      <c r="I155" s="532"/>
      <c r="J155" s="102" t="s">
        <v>1391</v>
      </c>
      <c r="K155" s="169"/>
      <c r="L155" s="169"/>
      <c r="M155" s="519"/>
      <c r="N155" s="102" t="s">
        <v>7944</v>
      </c>
      <c r="O155" s="487"/>
      <c r="P155" s="487"/>
      <c r="Q155" s="485"/>
      <c r="R155" s="102" t="s">
        <v>7945</v>
      </c>
      <c r="S155" s="487"/>
      <c r="T155" s="487"/>
      <c r="U155" s="487"/>
      <c r="V155" s="487"/>
      <c r="W155" s="487"/>
      <c r="X155" s="485"/>
      <c r="Y155" s="207" t="s">
        <v>7946</v>
      </c>
      <c r="Z155" s="243"/>
      <c r="AA155" s="243"/>
      <c r="AB155" s="240"/>
      <c r="AC155" s="240"/>
      <c r="AD155" s="240"/>
      <c r="AE155" s="243"/>
      <c r="AF155" s="243"/>
      <c r="AG155" s="240"/>
      <c r="AH155" s="240"/>
      <c r="AI155" s="240"/>
      <c r="AJ155" s="240"/>
      <c r="AK155" s="240"/>
      <c r="AL155" s="240"/>
      <c r="AM155" s="240"/>
      <c r="AN155" s="268">
        <v>201.0</v>
      </c>
      <c r="AO155" s="209"/>
      <c r="AP155" s="210" t="s">
        <v>40</v>
      </c>
      <c r="AQ155" s="210"/>
      <c r="AR155" s="240"/>
      <c r="AS155" s="43"/>
      <c r="AT155" s="492">
        <f t="shared" si="1"/>
        <v>201</v>
      </c>
      <c r="AU155" s="552"/>
      <c r="AV155" s="14"/>
      <c r="AW155" s="14"/>
      <c r="AX155" s="14"/>
      <c r="AY155" s="14"/>
      <c r="AZ155" s="14"/>
      <c r="BA155" s="14"/>
      <c r="BB155" s="14"/>
      <c r="BC155" s="14"/>
    </row>
    <row r="156" ht="16.5" customHeight="1">
      <c r="A156" s="29">
        <v>61.0</v>
      </c>
      <c r="B156" s="29">
        <v>4161.0</v>
      </c>
      <c r="C156" s="518" t="s">
        <v>9864</v>
      </c>
      <c r="D156" s="173"/>
      <c r="E156" s="174"/>
      <c r="F156" s="174"/>
      <c r="G156" s="174"/>
      <c r="H156" s="174"/>
      <c r="I156" s="523"/>
      <c r="J156" s="173"/>
      <c r="K156" s="174"/>
      <c r="L156" s="174"/>
      <c r="M156" s="523"/>
      <c r="N156" s="482"/>
      <c r="Q156" s="486"/>
      <c r="R156" s="482"/>
      <c r="X156" s="486"/>
      <c r="Y156" s="207" t="s">
        <v>8020</v>
      </c>
      <c r="Z156" s="243"/>
      <c r="AA156" s="243"/>
      <c r="AB156" s="240"/>
      <c r="AC156" s="240"/>
      <c r="AD156" s="240"/>
      <c r="AE156" s="243"/>
      <c r="AF156" s="243"/>
      <c r="AG156" s="240"/>
      <c r="AH156" s="240"/>
      <c r="AI156" s="240"/>
      <c r="AJ156" s="240"/>
      <c r="AK156" s="240"/>
      <c r="AL156" s="240"/>
      <c r="AM156" s="240"/>
      <c r="AN156" s="268">
        <v>171.0</v>
      </c>
      <c r="AO156" s="209"/>
      <c r="AP156" s="210" t="s">
        <v>40</v>
      </c>
      <c r="AQ156" s="240"/>
      <c r="AR156" s="240"/>
      <c r="AS156" s="240"/>
      <c r="AT156" s="492">
        <f t="shared" si="1"/>
        <v>171</v>
      </c>
      <c r="AU156" s="552"/>
      <c r="AV156" s="14"/>
      <c r="AW156" s="14"/>
      <c r="AX156" s="14"/>
      <c r="AY156" s="14"/>
      <c r="AZ156" s="14"/>
      <c r="BA156" s="14"/>
      <c r="BB156" s="14"/>
      <c r="BC156" s="14"/>
    </row>
    <row r="157" ht="16.5" customHeight="1">
      <c r="A157" s="29">
        <v>61.0</v>
      </c>
      <c r="B157" s="29">
        <v>4162.0</v>
      </c>
      <c r="C157" s="518" t="s">
        <v>9865</v>
      </c>
      <c r="D157" s="156"/>
      <c r="E157" s="527"/>
      <c r="F157" s="527"/>
      <c r="G157" s="527"/>
      <c r="H157" s="527"/>
      <c r="I157" s="532"/>
      <c r="J157" s="173"/>
      <c r="K157" s="174"/>
      <c r="L157" s="174"/>
      <c r="M157" s="523"/>
      <c r="N157" s="482"/>
      <c r="Q157" s="486"/>
      <c r="R157" s="482"/>
      <c r="X157" s="486"/>
      <c r="Y157" s="207" t="s">
        <v>8093</v>
      </c>
      <c r="Z157" s="243"/>
      <c r="AA157" s="243"/>
      <c r="AB157" s="240"/>
      <c r="AC157" s="240"/>
      <c r="AD157" s="240"/>
      <c r="AE157" s="243"/>
      <c r="AF157" s="243"/>
      <c r="AG157" s="240"/>
      <c r="AH157" s="240"/>
      <c r="AI157" s="240"/>
      <c r="AJ157" s="240"/>
      <c r="AK157" s="240"/>
      <c r="AL157" s="240"/>
      <c r="AM157" s="240"/>
      <c r="AN157" s="268">
        <v>132.0</v>
      </c>
      <c r="AO157" s="209"/>
      <c r="AP157" s="210" t="s">
        <v>40</v>
      </c>
      <c r="AQ157" s="240"/>
      <c r="AR157" s="240"/>
      <c r="AS157" s="240"/>
      <c r="AT157" s="492">
        <f t="shared" si="1"/>
        <v>132</v>
      </c>
      <c r="AU157" s="552"/>
      <c r="AV157" s="14"/>
      <c r="AW157" s="14"/>
      <c r="AX157" s="14"/>
      <c r="AY157" s="14"/>
      <c r="AZ157" s="14"/>
      <c r="BA157" s="14"/>
      <c r="BB157" s="14"/>
      <c r="BC157" s="14"/>
    </row>
    <row r="158" ht="16.5" customHeight="1">
      <c r="A158" s="29">
        <v>61.0</v>
      </c>
      <c r="B158" s="29">
        <v>4163.0</v>
      </c>
      <c r="C158" s="518" t="s">
        <v>9866</v>
      </c>
      <c r="D158" s="156"/>
      <c r="E158" s="527"/>
      <c r="F158" s="527"/>
      <c r="G158" s="527"/>
      <c r="H158" s="527"/>
      <c r="I158" s="532"/>
      <c r="J158" s="527"/>
      <c r="K158" s="527"/>
      <c r="L158" s="527"/>
      <c r="M158" s="527"/>
      <c r="N158" s="52"/>
      <c r="O158" s="8"/>
      <c r="P158" s="8"/>
      <c r="Q158" s="54"/>
      <c r="R158" s="52"/>
      <c r="S158" s="8"/>
      <c r="T158" s="8"/>
      <c r="U158" s="8"/>
      <c r="V158" s="14"/>
      <c r="W158" s="14"/>
      <c r="X158" s="144"/>
      <c r="Y158" s="207" t="s">
        <v>8166</v>
      </c>
      <c r="Z158" s="243"/>
      <c r="AA158" s="243"/>
      <c r="AB158" s="240"/>
      <c r="AC158" s="240"/>
      <c r="AD158" s="240"/>
      <c r="AE158" s="243"/>
      <c r="AF158" s="243"/>
      <c r="AG158" s="240"/>
      <c r="AH158" s="240"/>
      <c r="AI158" s="240"/>
      <c r="AJ158" s="240"/>
      <c r="AK158" s="240"/>
      <c r="AL158" s="240"/>
      <c r="AM158" s="240"/>
      <c r="AN158" s="268">
        <v>108.0</v>
      </c>
      <c r="AO158" s="209"/>
      <c r="AP158" s="210" t="s">
        <v>40</v>
      </c>
      <c r="AQ158" s="240"/>
      <c r="AR158" s="240"/>
      <c r="AS158" s="240"/>
      <c r="AT158" s="492">
        <f t="shared" si="1"/>
        <v>108</v>
      </c>
      <c r="AU158" s="552"/>
      <c r="AV158" s="14"/>
      <c r="AW158" s="14"/>
      <c r="AX158" s="14"/>
      <c r="AY158" s="14"/>
      <c r="AZ158" s="14"/>
      <c r="BA158" s="14"/>
      <c r="BB158" s="14"/>
      <c r="BC158" s="14"/>
    </row>
    <row r="159" ht="16.5" customHeight="1">
      <c r="A159" s="29">
        <v>61.0</v>
      </c>
      <c r="B159" s="29">
        <v>4164.0</v>
      </c>
      <c r="C159" s="518" t="s">
        <v>9867</v>
      </c>
      <c r="D159" s="127"/>
      <c r="E159" s="14"/>
      <c r="F159" s="14"/>
      <c r="G159" s="14"/>
      <c r="H159" s="14"/>
      <c r="I159" s="144"/>
      <c r="J159" s="14"/>
      <c r="K159" s="14"/>
      <c r="L159" s="14"/>
      <c r="M159" s="14"/>
      <c r="N159" s="127"/>
      <c r="O159" s="14"/>
      <c r="P159" s="14"/>
      <c r="Q159" s="144"/>
      <c r="R159" s="127"/>
      <c r="S159" s="14"/>
      <c r="T159" s="14"/>
      <c r="U159" s="14"/>
      <c r="V159" s="14"/>
      <c r="W159" s="14"/>
      <c r="X159" s="144"/>
      <c r="Y159" s="207" t="s">
        <v>8239</v>
      </c>
      <c r="Z159" s="243"/>
      <c r="AA159" s="243"/>
      <c r="AB159" s="240"/>
      <c r="AC159" s="240"/>
      <c r="AD159" s="240"/>
      <c r="AE159" s="243"/>
      <c r="AF159" s="243"/>
      <c r="AG159" s="240"/>
      <c r="AH159" s="240"/>
      <c r="AI159" s="240"/>
      <c r="AJ159" s="240"/>
      <c r="AK159" s="240"/>
      <c r="AL159" s="240"/>
      <c r="AM159" s="240"/>
      <c r="AN159" s="268">
        <v>93.0</v>
      </c>
      <c r="AO159" s="209"/>
      <c r="AP159" s="210" t="s">
        <v>40</v>
      </c>
      <c r="AQ159" s="240"/>
      <c r="AR159" s="240"/>
      <c r="AS159" s="240"/>
      <c r="AT159" s="492">
        <f t="shared" si="1"/>
        <v>93</v>
      </c>
      <c r="AU159" s="552"/>
      <c r="AV159" s="14"/>
      <c r="AW159" s="14"/>
      <c r="AX159" s="14"/>
      <c r="AY159" s="14"/>
      <c r="AZ159" s="14"/>
      <c r="BA159" s="14"/>
      <c r="BB159" s="14"/>
      <c r="BC159" s="14"/>
    </row>
    <row r="160" ht="16.5" customHeight="1">
      <c r="A160" s="29">
        <v>61.0</v>
      </c>
      <c r="B160" s="29">
        <v>4165.0</v>
      </c>
      <c r="C160" s="518" t="s">
        <v>9868</v>
      </c>
      <c r="D160" s="127"/>
      <c r="E160" s="14"/>
      <c r="F160" s="14"/>
      <c r="G160" s="14"/>
      <c r="H160" s="14"/>
      <c r="I160" s="144"/>
      <c r="J160" s="14"/>
      <c r="K160" s="14"/>
      <c r="L160" s="14"/>
      <c r="M160" s="14"/>
      <c r="N160" s="127"/>
      <c r="O160" s="14"/>
      <c r="P160" s="14"/>
      <c r="Q160" s="144"/>
      <c r="R160" s="127"/>
      <c r="S160" s="14"/>
      <c r="T160" s="14"/>
      <c r="U160" s="14"/>
      <c r="V160" s="14"/>
      <c r="W160" s="14"/>
      <c r="X160" s="144"/>
      <c r="Y160" s="207" t="s">
        <v>8312</v>
      </c>
      <c r="Z160" s="243"/>
      <c r="AA160" s="243"/>
      <c r="AB160" s="240"/>
      <c r="AC160" s="240"/>
      <c r="AD160" s="240"/>
      <c r="AE160" s="243"/>
      <c r="AF160" s="243"/>
      <c r="AG160" s="240"/>
      <c r="AH160" s="240"/>
      <c r="AI160" s="240"/>
      <c r="AJ160" s="240"/>
      <c r="AK160" s="240"/>
      <c r="AL160" s="240"/>
      <c r="AM160" s="240"/>
      <c r="AN160" s="268">
        <v>81.0</v>
      </c>
      <c r="AO160" s="209"/>
      <c r="AP160" s="210" t="s">
        <v>40</v>
      </c>
      <c r="AQ160" s="240"/>
      <c r="AR160" s="240"/>
      <c r="AS160" s="240"/>
      <c r="AT160" s="492">
        <f t="shared" si="1"/>
        <v>81</v>
      </c>
      <c r="AU160" s="552"/>
      <c r="AV160" s="14"/>
      <c r="AW160" s="14"/>
      <c r="AX160" s="14"/>
      <c r="AY160" s="14"/>
      <c r="AZ160" s="14"/>
      <c r="BA160" s="14"/>
      <c r="BB160" s="14"/>
      <c r="BC160" s="14"/>
    </row>
    <row r="161" ht="16.5" customHeight="1">
      <c r="A161" s="29">
        <v>61.0</v>
      </c>
      <c r="B161" s="29">
        <v>4166.0</v>
      </c>
      <c r="C161" s="518" t="s">
        <v>9869</v>
      </c>
      <c r="D161" s="127"/>
      <c r="E161" s="14"/>
      <c r="F161" s="14"/>
      <c r="G161" s="14"/>
      <c r="H161" s="14"/>
      <c r="I161" s="144"/>
      <c r="J161" s="14"/>
      <c r="K161" s="14"/>
      <c r="L161" s="14"/>
      <c r="M161" s="14"/>
      <c r="N161" s="127"/>
      <c r="O161" s="14"/>
      <c r="P161" s="14"/>
      <c r="Q161" s="144"/>
      <c r="R161" s="127"/>
      <c r="S161" s="14"/>
      <c r="T161" s="14"/>
      <c r="U161" s="14"/>
      <c r="V161" s="14"/>
      <c r="W161" s="14"/>
      <c r="X161" s="144"/>
      <c r="Y161" s="207" t="s">
        <v>8385</v>
      </c>
      <c r="Z161" s="243"/>
      <c r="AA161" s="243"/>
      <c r="AB161" s="240"/>
      <c r="AC161" s="240"/>
      <c r="AD161" s="240"/>
      <c r="AE161" s="243"/>
      <c r="AF161" s="243"/>
      <c r="AG161" s="240"/>
      <c r="AH161" s="240"/>
      <c r="AI161" s="240"/>
      <c r="AJ161" s="240"/>
      <c r="AK161" s="240"/>
      <c r="AL161" s="240"/>
      <c r="AM161" s="240"/>
      <c r="AN161" s="268">
        <v>72.0</v>
      </c>
      <c r="AO161" s="209"/>
      <c r="AP161" s="210" t="s">
        <v>40</v>
      </c>
      <c r="AQ161" s="240"/>
      <c r="AR161" s="240"/>
      <c r="AS161" s="240"/>
      <c r="AT161" s="492">
        <f t="shared" si="1"/>
        <v>72</v>
      </c>
      <c r="AU161" s="552"/>
      <c r="AV161" s="14"/>
      <c r="AW161" s="14"/>
      <c r="AX161" s="14"/>
      <c r="AY161" s="14"/>
      <c r="AZ161" s="14"/>
      <c r="BA161" s="14"/>
      <c r="BB161" s="14"/>
      <c r="BC161" s="14"/>
    </row>
    <row r="162" ht="16.5" customHeight="1">
      <c r="A162" s="29">
        <v>61.0</v>
      </c>
      <c r="B162" s="29">
        <v>4167.0</v>
      </c>
      <c r="C162" s="518" t="s">
        <v>9870</v>
      </c>
      <c r="D162" s="156"/>
      <c r="E162" s="527"/>
      <c r="F162" s="527"/>
      <c r="G162" s="527"/>
      <c r="H162" s="527"/>
      <c r="I162" s="532"/>
      <c r="J162" s="527"/>
      <c r="K162" s="527"/>
      <c r="L162" s="527"/>
      <c r="M162" s="527"/>
      <c r="N162" s="156"/>
      <c r="O162" s="527"/>
      <c r="P162" s="527"/>
      <c r="Q162" s="532"/>
      <c r="R162" s="102" t="s">
        <v>8458</v>
      </c>
      <c r="S162" s="487"/>
      <c r="T162" s="487"/>
      <c r="U162" s="487"/>
      <c r="V162" s="487"/>
      <c r="W162" s="487"/>
      <c r="X162" s="485"/>
      <c r="Y162" s="213" t="s">
        <v>8459</v>
      </c>
      <c r="Z162" s="243"/>
      <c r="AA162" s="243"/>
      <c r="AB162" s="240"/>
      <c r="AC162" s="240"/>
      <c r="AD162" s="240"/>
      <c r="AE162" s="243"/>
      <c r="AF162" s="243"/>
      <c r="AG162" s="240"/>
      <c r="AH162" s="240"/>
      <c r="AI162" s="240"/>
      <c r="AJ162" s="240"/>
      <c r="AK162" s="240"/>
      <c r="AL162" s="240"/>
      <c r="AM162" s="240"/>
      <c r="AN162" s="268">
        <v>300.0</v>
      </c>
      <c r="AO162" s="209"/>
      <c r="AP162" s="210" t="s">
        <v>40</v>
      </c>
      <c r="AQ162" s="210"/>
      <c r="AR162" s="240"/>
      <c r="AS162" s="43"/>
      <c r="AT162" s="492">
        <f t="shared" si="1"/>
        <v>300</v>
      </c>
      <c r="AU162" s="552"/>
      <c r="AV162" s="14"/>
      <c r="AW162" s="14"/>
      <c r="AX162" s="14"/>
      <c r="AY162" s="14"/>
      <c r="AZ162" s="14"/>
      <c r="BA162" s="14"/>
      <c r="BB162" s="14"/>
      <c r="BC162" s="14"/>
    </row>
    <row r="163" ht="16.5" customHeight="1">
      <c r="A163" s="29">
        <v>61.0</v>
      </c>
      <c r="B163" s="29">
        <v>4168.0</v>
      </c>
      <c r="C163" s="518" t="s">
        <v>9871</v>
      </c>
      <c r="D163" s="156"/>
      <c r="E163" s="527"/>
      <c r="F163" s="527"/>
      <c r="G163" s="527"/>
      <c r="H163" s="527"/>
      <c r="I163" s="532"/>
      <c r="J163" s="527"/>
      <c r="K163" s="527"/>
      <c r="L163" s="527"/>
      <c r="M163" s="527"/>
      <c r="N163" s="156"/>
      <c r="O163" s="527"/>
      <c r="P163" s="527"/>
      <c r="Q163" s="532"/>
      <c r="R163" s="482"/>
      <c r="X163" s="486"/>
      <c r="Y163" s="213" t="s">
        <v>8532</v>
      </c>
      <c r="Z163" s="243"/>
      <c r="AA163" s="243"/>
      <c r="AB163" s="240"/>
      <c r="AC163" s="240"/>
      <c r="AD163" s="240"/>
      <c r="AE163" s="243"/>
      <c r="AF163" s="243"/>
      <c r="AG163" s="240"/>
      <c r="AH163" s="240"/>
      <c r="AI163" s="240"/>
      <c r="AJ163" s="240"/>
      <c r="AK163" s="240"/>
      <c r="AL163" s="240"/>
      <c r="AM163" s="240"/>
      <c r="AN163" s="268">
        <v>240.0</v>
      </c>
      <c r="AO163" s="209"/>
      <c r="AP163" s="210" t="s">
        <v>40</v>
      </c>
      <c r="AQ163" s="240"/>
      <c r="AR163" s="240"/>
      <c r="AS163" s="240"/>
      <c r="AT163" s="492">
        <f t="shared" si="1"/>
        <v>240</v>
      </c>
      <c r="AU163" s="552"/>
      <c r="AV163" s="14"/>
      <c r="AW163" s="14"/>
      <c r="AX163" s="14"/>
      <c r="AY163" s="14"/>
      <c r="AZ163" s="14"/>
      <c r="BA163" s="14"/>
      <c r="BB163" s="14"/>
      <c r="BC163" s="14"/>
    </row>
    <row r="164" ht="16.5" customHeight="1">
      <c r="A164" s="29">
        <v>61.0</v>
      </c>
      <c r="B164" s="29">
        <v>4169.0</v>
      </c>
      <c r="C164" s="518" t="s">
        <v>9872</v>
      </c>
      <c r="D164" s="156"/>
      <c r="E164" s="527"/>
      <c r="F164" s="527"/>
      <c r="G164" s="527"/>
      <c r="H164" s="527"/>
      <c r="I164" s="532"/>
      <c r="J164" s="527"/>
      <c r="K164" s="527"/>
      <c r="L164" s="527"/>
      <c r="M164" s="527"/>
      <c r="N164" s="156"/>
      <c r="O164" s="527"/>
      <c r="P164" s="527"/>
      <c r="Q164" s="532"/>
      <c r="R164" s="156"/>
      <c r="S164" s="527"/>
      <c r="T164" s="527"/>
      <c r="U164" s="527"/>
      <c r="V164" s="14"/>
      <c r="W164" s="14"/>
      <c r="X164" s="144"/>
      <c r="Y164" s="207" t="s">
        <v>8605</v>
      </c>
      <c r="Z164" s="243"/>
      <c r="AA164" s="243"/>
      <c r="AB164" s="240"/>
      <c r="AC164" s="240"/>
      <c r="AD164" s="240"/>
      <c r="AE164" s="243"/>
      <c r="AF164" s="243"/>
      <c r="AG164" s="240"/>
      <c r="AH164" s="240"/>
      <c r="AI164" s="240"/>
      <c r="AJ164" s="240"/>
      <c r="AK164" s="240"/>
      <c r="AL164" s="240"/>
      <c r="AM164" s="240"/>
      <c r="AN164" s="268">
        <v>171.0</v>
      </c>
      <c r="AO164" s="209"/>
      <c r="AP164" s="210" t="s">
        <v>40</v>
      </c>
      <c r="AQ164" s="240"/>
      <c r="AR164" s="240"/>
      <c r="AS164" s="240"/>
      <c r="AT164" s="492">
        <f t="shared" si="1"/>
        <v>171</v>
      </c>
      <c r="AU164" s="552"/>
      <c r="AV164" s="14"/>
      <c r="AW164" s="14"/>
      <c r="AX164" s="14"/>
      <c r="AY164" s="14"/>
      <c r="AZ164" s="14"/>
      <c r="BA164" s="14"/>
      <c r="BB164" s="14"/>
      <c r="BC164" s="14"/>
    </row>
    <row r="165" ht="16.5" customHeight="1">
      <c r="A165" s="29">
        <v>61.0</v>
      </c>
      <c r="B165" s="29">
        <v>4170.0</v>
      </c>
      <c r="C165" s="518" t="s">
        <v>9873</v>
      </c>
      <c r="D165" s="156"/>
      <c r="E165" s="527"/>
      <c r="F165" s="527"/>
      <c r="G165" s="527"/>
      <c r="H165" s="527"/>
      <c r="I165" s="532"/>
      <c r="J165" s="527"/>
      <c r="K165" s="527"/>
      <c r="L165" s="527"/>
      <c r="M165" s="527"/>
      <c r="N165" s="52"/>
      <c r="O165" s="8"/>
      <c r="P165" s="8"/>
      <c r="Q165" s="54"/>
      <c r="R165" s="227"/>
      <c r="S165" s="22"/>
      <c r="T165" s="22"/>
      <c r="U165" s="22"/>
      <c r="V165" s="21"/>
      <c r="W165" s="21"/>
      <c r="X165" s="200"/>
      <c r="Y165" s="518" t="s">
        <v>8678</v>
      </c>
      <c r="Z165" s="243"/>
      <c r="AA165" s="243"/>
      <c r="AB165" s="240"/>
      <c r="AC165" s="240"/>
      <c r="AD165" s="240"/>
      <c r="AE165" s="243"/>
      <c r="AF165" s="243"/>
      <c r="AG165" s="240"/>
      <c r="AH165" s="240"/>
      <c r="AI165" s="240"/>
      <c r="AJ165" s="240"/>
      <c r="AK165" s="240"/>
      <c r="AL165" s="240"/>
      <c r="AM165" s="240"/>
      <c r="AN165" s="268">
        <v>132.0</v>
      </c>
      <c r="AO165" s="209"/>
      <c r="AP165" s="210" t="s">
        <v>40</v>
      </c>
      <c r="AQ165" s="240"/>
      <c r="AR165" s="240"/>
      <c r="AS165" s="240"/>
      <c r="AT165" s="492">
        <f t="shared" si="1"/>
        <v>132</v>
      </c>
      <c r="AU165" s="552"/>
      <c r="AV165" s="14"/>
      <c r="AW165" s="14"/>
      <c r="AX165" s="14"/>
      <c r="AY165" s="14"/>
      <c r="AZ165" s="14"/>
      <c r="BA165" s="14"/>
      <c r="BB165" s="14"/>
      <c r="BC165" s="14"/>
    </row>
    <row r="166" ht="16.5" customHeight="1">
      <c r="A166" s="29">
        <v>61.0</v>
      </c>
      <c r="B166" s="29">
        <v>4171.0</v>
      </c>
      <c r="C166" s="518" t="s">
        <v>9874</v>
      </c>
      <c r="D166" s="156"/>
      <c r="E166" s="527"/>
      <c r="F166" s="527"/>
      <c r="G166" s="527"/>
      <c r="H166" s="527"/>
      <c r="I166" s="532"/>
      <c r="J166" s="527"/>
      <c r="K166" s="527"/>
      <c r="L166" s="527"/>
      <c r="M166" s="527"/>
      <c r="N166" s="102" t="s">
        <v>8971</v>
      </c>
      <c r="O166" s="487"/>
      <c r="P166" s="487"/>
      <c r="Q166" s="485"/>
      <c r="R166" s="102" t="s">
        <v>8972</v>
      </c>
      <c r="S166" s="487"/>
      <c r="T166" s="487"/>
      <c r="U166" s="487"/>
      <c r="V166" s="487"/>
      <c r="W166" s="487"/>
      <c r="X166" s="485"/>
      <c r="Y166" s="168" t="s">
        <v>8973</v>
      </c>
      <c r="Z166" s="496"/>
      <c r="AA166" s="496"/>
      <c r="AB166" s="496"/>
      <c r="AC166" s="496"/>
      <c r="AD166" s="554"/>
      <c r="AE166" s="207" t="s">
        <v>8974</v>
      </c>
      <c r="AF166" s="243"/>
      <c r="AG166" s="240"/>
      <c r="AH166" s="240"/>
      <c r="AI166" s="240"/>
      <c r="AJ166" s="240"/>
      <c r="AK166" s="240"/>
      <c r="AL166" s="240"/>
      <c r="AM166" s="240"/>
      <c r="AN166" s="268">
        <v>600.0</v>
      </c>
      <c r="AO166" s="209"/>
      <c r="AP166" s="210" t="s">
        <v>40</v>
      </c>
      <c r="AQ166" s="210"/>
      <c r="AR166" s="240"/>
      <c r="AS166" s="43"/>
      <c r="AT166" s="492">
        <f t="shared" si="1"/>
        <v>600</v>
      </c>
      <c r="AU166" s="552"/>
      <c r="AV166" s="14"/>
      <c r="AW166" s="14"/>
      <c r="AX166" s="14"/>
      <c r="AY166" s="14"/>
      <c r="AZ166" s="14"/>
      <c r="BA166" s="14"/>
      <c r="BB166" s="14"/>
      <c r="BC166" s="14"/>
    </row>
    <row r="167" ht="16.5" customHeight="1">
      <c r="A167" s="29">
        <v>61.0</v>
      </c>
      <c r="B167" s="29">
        <v>4172.0</v>
      </c>
      <c r="C167" s="518" t="s">
        <v>9875</v>
      </c>
      <c r="D167" s="156"/>
      <c r="E167" s="527"/>
      <c r="F167" s="527"/>
      <c r="G167" s="527"/>
      <c r="H167" s="527"/>
      <c r="I167" s="532"/>
      <c r="J167" s="527"/>
      <c r="K167" s="527"/>
      <c r="L167" s="527"/>
      <c r="M167" s="527"/>
      <c r="N167" s="482"/>
      <c r="Q167" s="486"/>
      <c r="R167" s="482"/>
      <c r="X167" s="486"/>
      <c r="Y167" s="307"/>
      <c r="Z167" s="304"/>
      <c r="AA167" s="304"/>
      <c r="AB167" s="304"/>
      <c r="AC167" s="304"/>
      <c r="AD167" s="380"/>
      <c r="AE167" s="207" t="s">
        <v>9047</v>
      </c>
      <c r="AF167" s="243"/>
      <c r="AG167" s="240"/>
      <c r="AH167" s="240"/>
      <c r="AI167" s="240"/>
      <c r="AJ167" s="240"/>
      <c r="AK167" s="240"/>
      <c r="AL167" s="240"/>
      <c r="AM167" s="240"/>
      <c r="AN167" s="268">
        <v>399.0</v>
      </c>
      <c r="AO167" s="209"/>
      <c r="AP167" s="210" t="s">
        <v>40</v>
      </c>
      <c r="AQ167" s="240"/>
      <c r="AR167" s="240"/>
      <c r="AS167" s="240"/>
      <c r="AT167" s="492">
        <f t="shared" si="1"/>
        <v>399</v>
      </c>
      <c r="AU167" s="552"/>
      <c r="AV167" s="14"/>
      <c r="AW167" s="14"/>
      <c r="AX167" s="14"/>
      <c r="AY167" s="14"/>
      <c r="AZ167" s="14"/>
      <c r="BA167" s="14"/>
      <c r="BB167" s="14"/>
      <c r="BC167" s="14"/>
    </row>
    <row r="168" ht="16.5" customHeight="1">
      <c r="A168" s="29">
        <v>61.0</v>
      </c>
      <c r="B168" s="29">
        <v>4173.0</v>
      </c>
      <c r="C168" s="518" t="s">
        <v>9876</v>
      </c>
      <c r="D168" s="156"/>
      <c r="E168" s="527"/>
      <c r="F168" s="527"/>
      <c r="G168" s="527"/>
      <c r="H168" s="527"/>
      <c r="I168" s="532"/>
      <c r="J168" s="527"/>
      <c r="K168" s="527"/>
      <c r="L168" s="527"/>
      <c r="M168" s="527"/>
      <c r="N168" s="482"/>
      <c r="Q168" s="486"/>
      <c r="R168" s="156"/>
      <c r="S168" s="527"/>
      <c r="T168" s="527"/>
      <c r="U168" s="527"/>
      <c r="V168" s="14"/>
      <c r="W168" s="14"/>
      <c r="X168" s="144"/>
      <c r="Y168" s="318"/>
      <c r="Z168" s="319"/>
      <c r="AA168" s="319"/>
      <c r="AB168" s="319"/>
      <c r="AC168" s="319"/>
      <c r="AD168" s="555"/>
      <c r="AE168" s="207" t="s">
        <v>9120</v>
      </c>
      <c r="AF168" s="243"/>
      <c r="AG168" s="240"/>
      <c r="AH168" s="240"/>
      <c r="AI168" s="240"/>
      <c r="AJ168" s="240"/>
      <c r="AK168" s="240"/>
      <c r="AL168" s="240"/>
      <c r="AM168" s="240"/>
      <c r="AN168" s="268">
        <v>240.0</v>
      </c>
      <c r="AO168" s="209"/>
      <c r="AP168" s="210" t="s">
        <v>40</v>
      </c>
      <c r="AQ168" s="240"/>
      <c r="AR168" s="240"/>
      <c r="AS168" s="240"/>
      <c r="AT168" s="492">
        <f t="shared" si="1"/>
        <v>240</v>
      </c>
      <c r="AU168" s="552"/>
      <c r="AV168" s="14"/>
      <c r="AW168" s="14"/>
      <c r="AX168" s="14"/>
      <c r="AY168" s="14"/>
      <c r="AZ168" s="14"/>
      <c r="BA168" s="14"/>
      <c r="BB168" s="14"/>
      <c r="BC168" s="14"/>
    </row>
    <row r="169" ht="16.5" customHeight="1">
      <c r="A169" s="29">
        <v>61.0</v>
      </c>
      <c r="B169" s="29">
        <v>4174.0</v>
      </c>
      <c r="C169" s="518" t="s">
        <v>9877</v>
      </c>
      <c r="D169" s="156"/>
      <c r="E169" s="527"/>
      <c r="F169" s="527"/>
      <c r="G169" s="527"/>
      <c r="H169" s="527"/>
      <c r="I169" s="532"/>
      <c r="J169" s="527"/>
      <c r="K169" s="527"/>
      <c r="L169" s="527"/>
      <c r="M169" s="527"/>
      <c r="N169" s="173"/>
      <c r="O169" s="174"/>
      <c r="P169" s="174"/>
      <c r="Q169" s="523"/>
      <c r="R169" s="173"/>
      <c r="S169" s="174"/>
      <c r="T169" s="174"/>
      <c r="U169" s="174"/>
      <c r="V169" s="174"/>
      <c r="W169" s="174"/>
      <c r="X169" s="523"/>
      <c r="Y169" s="168" t="s">
        <v>9193</v>
      </c>
      <c r="Z169" s="496"/>
      <c r="AA169" s="496"/>
      <c r="AB169" s="496"/>
      <c r="AC169" s="496"/>
      <c r="AD169" s="554"/>
      <c r="AE169" s="207" t="s">
        <v>8974</v>
      </c>
      <c r="AF169" s="243"/>
      <c r="AG169" s="240"/>
      <c r="AH169" s="240"/>
      <c r="AI169" s="240"/>
      <c r="AJ169" s="240"/>
      <c r="AK169" s="240"/>
      <c r="AL169" s="240"/>
      <c r="AM169" s="240"/>
      <c r="AN169" s="268">
        <v>600.0</v>
      </c>
      <c r="AO169" s="209"/>
      <c r="AP169" s="210" t="s">
        <v>40</v>
      </c>
      <c r="AQ169" s="210"/>
      <c r="AR169" s="240"/>
      <c r="AS169" s="43"/>
      <c r="AT169" s="492">
        <f t="shared" si="1"/>
        <v>600</v>
      </c>
      <c r="AU169" s="552"/>
      <c r="AV169" s="14"/>
      <c r="AW169" s="14"/>
      <c r="AX169" s="14"/>
      <c r="AY169" s="14"/>
      <c r="AZ169" s="14"/>
      <c r="BA169" s="14"/>
      <c r="BB169" s="14"/>
      <c r="BC169" s="14"/>
    </row>
    <row r="170" ht="16.5" customHeight="1">
      <c r="A170" s="29">
        <v>61.0</v>
      </c>
      <c r="B170" s="29">
        <v>4175.0</v>
      </c>
      <c r="C170" s="518" t="s">
        <v>9878</v>
      </c>
      <c r="D170" s="156"/>
      <c r="E170" s="527"/>
      <c r="F170" s="527"/>
      <c r="G170" s="527"/>
      <c r="H170" s="527"/>
      <c r="I170" s="532"/>
      <c r="J170" s="527"/>
      <c r="K170" s="527"/>
      <c r="L170" s="527"/>
      <c r="M170" s="527"/>
      <c r="N170" s="173"/>
      <c r="O170" s="174"/>
      <c r="P170" s="174"/>
      <c r="Q170" s="523"/>
      <c r="R170" s="173"/>
      <c r="S170" s="174"/>
      <c r="T170" s="174"/>
      <c r="U170" s="174"/>
      <c r="V170" s="174"/>
      <c r="W170" s="174"/>
      <c r="X170" s="523"/>
      <c r="Y170" s="307"/>
      <c r="Z170" s="304"/>
      <c r="AA170" s="304"/>
      <c r="AB170" s="304"/>
      <c r="AC170" s="304"/>
      <c r="AD170" s="380"/>
      <c r="AE170" s="207" t="s">
        <v>9047</v>
      </c>
      <c r="AF170" s="243"/>
      <c r="AG170" s="240"/>
      <c r="AH170" s="240"/>
      <c r="AI170" s="240"/>
      <c r="AJ170" s="240"/>
      <c r="AK170" s="240"/>
      <c r="AL170" s="240"/>
      <c r="AM170" s="240"/>
      <c r="AN170" s="268">
        <v>399.0</v>
      </c>
      <c r="AO170" s="209"/>
      <c r="AP170" s="210" t="s">
        <v>40</v>
      </c>
      <c r="AQ170" s="240"/>
      <c r="AR170" s="240"/>
      <c r="AS170" s="240"/>
      <c r="AT170" s="492">
        <f t="shared" si="1"/>
        <v>399</v>
      </c>
      <c r="AU170" s="552"/>
      <c r="AV170" s="14"/>
      <c r="AW170" s="14"/>
      <c r="AX170" s="14"/>
      <c r="AY170" s="14"/>
      <c r="AZ170" s="14"/>
      <c r="BA170" s="14"/>
      <c r="BB170" s="14"/>
      <c r="BC170" s="14"/>
    </row>
    <row r="171" ht="16.5" customHeight="1">
      <c r="A171" s="29">
        <v>61.0</v>
      </c>
      <c r="B171" s="29">
        <v>4176.0</v>
      </c>
      <c r="C171" s="518" t="s">
        <v>9879</v>
      </c>
      <c r="D171" s="155"/>
      <c r="E171" s="542"/>
      <c r="F171" s="542"/>
      <c r="G171" s="542"/>
      <c r="H171" s="542"/>
      <c r="I171" s="545"/>
      <c r="J171" s="542"/>
      <c r="K171" s="542"/>
      <c r="L171" s="542"/>
      <c r="M171" s="542"/>
      <c r="N171" s="178"/>
      <c r="O171" s="179"/>
      <c r="P171" s="179"/>
      <c r="Q171" s="550"/>
      <c r="R171" s="155"/>
      <c r="S171" s="542"/>
      <c r="T171" s="542"/>
      <c r="U171" s="542"/>
      <c r="V171" s="21"/>
      <c r="W171" s="21"/>
      <c r="X171" s="200"/>
      <c r="Y171" s="318"/>
      <c r="Z171" s="319"/>
      <c r="AA171" s="319"/>
      <c r="AB171" s="319"/>
      <c r="AC171" s="319"/>
      <c r="AD171" s="555"/>
      <c r="AE171" s="207" t="s">
        <v>9120</v>
      </c>
      <c r="AF171" s="243"/>
      <c r="AG171" s="240"/>
      <c r="AH171" s="240"/>
      <c r="AI171" s="240"/>
      <c r="AJ171" s="240"/>
      <c r="AK171" s="240"/>
      <c r="AL171" s="240"/>
      <c r="AM171" s="240"/>
      <c r="AN171" s="268">
        <v>240.0</v>
      </c>
      <c r="AO171" s="209"/>
      <c r="AP171" s="210" t="s">
        <v>40</v>
      </c>
      <c r="AQ171" s="240"/>
      <c r="AR171" s="240"/>
      <c r="AS171" s="240"/>
      <c r="AT171" s="492">
        <f t="shared" si="1"/>
        <v>240</v>
      </c>
      <c r="AU171" s="552"/>
      <c r="AV171" s="14"/>
      <c r="AW171" s="14"/>
      <c r="AX171" s="14"/>
      <c r="AY171" s="14"/>
      <c r="AZ171" s="14"/>
      <c r="BA171" s="14"/>
      <c r="BB171" s="14"/>
      <c r="BC171" s="14"/>
    </row>
    <row r="172" ht="16.5" customHeight="1">
      <c r="A172" s="29">
        <v>61.0</v>
      </c>
      <c r="B172" s="29">
        <v>4180.0</v>
      </c>
      <c r="C172" s="518" t="s">
        <v>9880</v>
      </c>
      <c r="D172" s="102" t="s">
        <v>1411</v>
      </c>
      <c r="E172" s="487"/>
      <c r="F172" s="487"/>
      <c r="G172" s="487"/>
      <c r="H172" s="487"/>
      <c r="I172" s="485"/>
      <c r="J172" s="238" t="s">
        <v>1412</v>
      </c>
      <c r="K172" s="557"/>
      <c r="L172" s="557"/>
      <c r="M172" s="557"/>
      <c r="N172" s="557"/>
      <c r="O172" s="557"/>
      <c r="P172" s="557"/>
      <c r="Q172" s="557"/>
      <c r="R172" s="557"/>
      <c r="S172" s="557"/>
      <c r="T172" s="557"/>
      <c r="U172" s="557"/>
      <c r="V172" s="557"/>
      <c r="W172" s="557"/>
      <c r="X172" s="558"/>
      <c r="Y172" s="245" t="s">
        <v>9670</v>
      </c>
      <c r="Z172" s="559"/>
      <c r="AA172" s="559"/>
      <c r="AB172" s="559"/>
      <c r="AC172" s="559"/>
      <c r="AD172" s="559"/>
      <c r="AE172" s="213"/>
      <c r="AF172" s="243"/>
      <c r="AG172" s="240"/>
      <c r="AH172" s="240"/>
      <c r="AI172" s="240"/>
      <c r="AJ172" s="240"/>
      <c r="AK172" s="240"/>
      <c r="AL172" s="240"/>
      <c r="AM172" s="240"/>
      <c r="AN172" s="268">
        <v>181.0</v>
      </c>
      <c r="AO172" s="209"/>
      <c r="AP172" s="210" t="s">
        <v>40</v>
      </c>
      <c r="AQ172" s="210"/>
      <c r="AR172" s="240"/>
      <c r="AS172" s="43"/>
      <c r="AT172" s="492">
        <f t="shared" si="1"/>
        <v>181</v>
      </c>
      <c r="AU172" s="552"/>
      <c r="AV172" s="14"/>
      <c r="AW172" s="14"/>
      <c r="AX172" s="14"/>
      <c r="AY172" s="14"/>
      <c r="AZ172" s="14"/>
      <c r="BA172" s="14"/>
      <c r="BB172" s="14"/>
      <c r="BC172" s="14"/>
    </row>
    <row r="173" ht="16.5" customHeight="1">
      <c r="A173" s="29">
        <v>61.0</v>
      </c>
      <c r="B173" s="29">
        <v>4181.0</v>
      </c>
      <c r="C173" s="518" t="s">
        <v>9881</v>
      </c>
      <c r="D173" s="482"/>
      <c r="I173" s="486"/>
      <c r="J173" s="238" t="s">
        <v>1415</v>
      </c>
      <c r="K173" s="557"/>
      <c r="L173" s="557"/>
      <c r="M173" s="557"/>
      <c r="N173" s="557"/>
      <c r="O173" s="557"/>
      <c r="P173" s="557"/>
      <c r="Q173" s="557"/>
      <c r="R173" s="557"/>
      <c r="S173" s="557"/>
      <c r="T173" s="557"/>
      <c r="U173" s="557"/>
      <c r="V173" s="557"/>
      <c r="W173" s="557"/>
      <c r="X173" s="558"/>
      <c r="Y173" s="245" t="s">
        <v>9670</v>
      </c>
      <c r="Z173" s="559"/>
      <c r="AA173" s="559"/>
      <c r="AB173" s="559"/>
      <c r="AC173" s="559"/>
      <c r="AD173" s="559"/>
      <c r="AE173" s="213"/>
      <c r="AF173" s="243"/>
      <c r="AG173" s="240"/>
      <c r="AH173" s="240"/>
      <c r="AI173" s="240"/>
      <c r="AJ173" s="240"/>
      <c r="AK173" s="240"/>
      <c r="AL173" s="240"/>
      <c r="AM173" s="240"/>
      <c r="AN173" s="268">
        <v>103.0</v>
      </c>
      <c r="AO173" s="209"/>
      <c r="AP173" s="210" t="s">
        <v>40</v>
      </c>
      <c r="AQ173" s="240"/>
      <c r="AR173" s="240"/>
      <c r="AS173" s="240"/>
      <c r="AT173" s="492">
        <f t="shared" si="1"/>
        <v>103</v>
      </c>
      <c r="AU173" s="552"/>
      <c r="AV173" s="14"/>
      <c r="AW173" s="14"/>
      <c r="AX173" s="14"/>
      <c r="AY173" s="14"/>
      <c r="AZ173" s="14"/>
      <c r="BA173" s="14"/>
      <c r="BB173" s="14"/>
      <c r="BC173" s="14"/>
    </row>
    <row r="174" ht="16.5" customHeight="1">
      <c r="A174" s="29">
        <v>61.0</v>
      </c>
      <c r="B174" s="29">
        <v>4182.0</v>
      </c>
      <c r="C174" s="518" t="s">
        <v>9882</v>
      </c>
      <c r="D174" s="155"/>
      <c r="E174" s="542"/>
      <c r="F174" s="542"/>
      <c r="G174" s="542"/>
      <c r="H174" s="542"/>
      <c r="I174" s="545"/>
      <c r="J174" s="238" t="s">
        <v>1418</v>
      </c>
      <c r="K174" s="557"/>
      <c r="L174" s="557"/>
      <c r="M174" s="557"/>
      <c r="N174" s="557"/>
      <c r="O174" s="557"/>
      <c r="P174" s="557"/>
      <c r="Q174" s="557"/>
      <c r="R174" s="557"/>
      <c r="S174" s="557"/>
      <c r="T174" s="557"/>
      <c r="U174" s="557"/>
      <c r="V174" s="557"/>
      <c r="W174" s="557"/>
      <c r="X174" s="558"/>
      <c r="Y174" s="245" t="s">
        <v>9670</v>
      </c>
      <c r="Z174" s="559"/>
      <c r="AA174" s="559"/>
      <c r="AB174" s="559"/>
      <c r="AC174" s="559"/>
      <c r="AD174" s="559"/>
      <c r="AE174" s="213"/>
      <c r="AF174" s="243"/>
      <c r="AG174" s="240"/>
      <c r="AH174" s="240"/>
      <c r="AI174" s="240"/>
      <c r="AJ174" s="240"/>
      <c r="AK174" s="240"/>
      <c r="AL174" s="240"/>
      <c r="AM174" s="240"/>
      <c r="AN174" s="268">
        <v>78.0</v>
      </c>
      <c r="AO174" s="209"/>
      <c r="AP174" s="210" t="s">
        <v>40</v>
      </c>
      <c r="AQ174" s="240"/>
      <c r="AR174" s="240"/>
      <c r="AS174" s="240"/>
      <c r="AT174" s="492">
        <f t="shared" si="1"/>
        <v>78</v>
      </c>
      <c r="AU174" s="552"/>
      <c r="AV174" s="14"/>
      <c r="AW174" s="14"/>
      <c r="AX174" s="14"/>
      <c r="AY174" s="14"/>
      <c r="AZ174" s="14"/>
      <c r="BA174" s="14"/>
      <c r="BB174" s="14"/>
      <c r="BC174" s="14"/>
    </row>
    <row r="175" ht="16.5" customHeight="1">
      <c r="A175" s="29">
        <v>61.0</v>
      </c>
      <c r="B175" s="29">
        <v>5350.0</v>
      </c>
      <c r="C175" s="518" t="s">
        <v>9883</v>
      </c>
      <c r="D175" s="37" t="s">
        <v>1421</v>
      </c>
      <c r="E175" s="7"/>
      <c r="F175" s="7"/>
      <c r="G175" s="7"/>
      <c r="H175" s="7"/>
      <c r="I175" s="39"/>
      <c r="J175" s="207" t="s">
        <v>1422</v>
      </c>
      <c r="K175" s="213"/>
      <c r="L175" s="213"/>
      <c r="M175" s="213"/>
      <c r="N175" s="213"/>
      <c r="O175" s="213"/>
      <c r="P175" s="213"/>
      <c r="Q175" s="213"/>
      <c r="R175" s="213"/>
      <c r="S175" s="213"/>
      <c r="T175" s="213"/>
      <c r="U175" s="213"/>
      <c r="V175" s="243"/>
      <c r="W175" s="243"/>
      <c r="X175" s="240"/>
      <c r="Y175" s="240"/>
      <c r="Z175" s="240"/>
      <c r="AA175" s="243"/>
      <c r="AB175" s="243"/>
      <c r="AC175" s="240"/>
      <c r="AD175" s="240"/>
      <c r="AE175" s="240"/>
      <c r="AF175" s="240"/>
      <c r="AG175" s="240"/>
      <c r="AH175" s="240"/>
      <c r="AI175" s="240"/>
      <c r="AJ175" s="240"/>
      <c r="AK175" s="240"/>
      <c r="AL175" s="240"/>
      <c r="AM175" s="240"/>
      <c r="AN175" s="268">
        <v>187.0</v>
      </c>
      <c r="AO175" s="209"/>
      <c r="AP175" s="210" t="s">
        <v>40</v>
      </c>
      <c r="AQ175" s="240"/>
      <c r="AR175" s="240"/>
      <c r="AS175" s="240"/>
      <c r="AT175" s="492">
        <f t="shared" si="1"/>
        <v>187</v>
      </c>
      <c r="AU175" s="244" t="s">
        <v>1424</v>
      </c>
      <c r="AV175" s="14"/>
      <c r="AW175" s="14"/>
      <c r="AX175" s="14"/>
      <c r="AY175" s="14"/>
      <c r="AZ175" s="14"/>
      <c r="BA175" s="14"/>
      <c r="BB175" s="14"/>
      <c r="BC175" s="14"/>
    </row>
    <row r="176" ht="16.5" customHeight="1">
      <c r="A176" s="29">
        <v>61.0</v>
      </c>
      <c r="B176" s="29">
        <v>5351.0</v>
      </c>
      <c r="C176" s="518" t="s">
        <v>9884</v>
      </c>
      <c r="D176" s="227"/>
      <c r="E176" s="22"/>
      <c r="F176" s="22"/>
      <c r="G176" s="22"/>
      <c r="H176" s="22"/>
      <c r="I176" s="109"/>
      <c r="J176" s="207" t="s">
        <v>1426</v>
      </c>
      <c r="K176" s="213"/>
      <c r="L176" s="213"/>
      <c r="M176" s="213"/>
      <c r="N176" s="213"/>
      <c r="O176" s="213"/>
      <c r="P176" s="213"/>
      <c r="Q176" s="213"/>
      <c r="R176" s="213"/>
      <c r="S176" s="213"/>
      <c r="T176" s="213"/>
      <c r="U176" s="213"/>
      <c r="V176" s="243"/>
      <c r="W176" s="243"/>
      <c r="X176" s="240"/>
      <c r="Y176" s="240"/>
      <c r="Z176" s="240"/>
      <c r="AA176" s="243"/>
      <c r="AB176" s="243"/>
      <c r="AC176" s="240"/>
      <c r="AD176" s="240"/>
      <c r="AE176" s="240"/>
      <c r="AF176" s="240"/>
      <c r="AG176" s="240"/>
      <c r="AH176" s="240"/>
      <c r="AI176" s="240"/>
      <c r="AJ176" s="240"/>
      <c r="AK176" s="240"/>
      <c r="AL176" s="240"/>
      <c r="AM176" s="240"/>
      <c r="AN176" s="268">
        <v>280.0</v>
      </c>
      <c r="AO176" s="209"/>
      <c r="AP176" s="210" t="s">
        <v>40</v>
      </c>
      <c r="AQ176" s="240"/>
      <c r="AR176" s="240"/>
      <c r="AS176" s="240"/>
      <c r="AT176" s="492">
        <f t="shared" si="1"/>
        <v>280</v>
      </c>
      <c r="AU176" s="79"/>
      <c r="AV176" s="14"/>
      <c r="AW176" s="14"/>
      <c r="AX176" s="14"/>
      <c r="AY176" s="14"/>
      <c r="AZ176" s="14"/>
      <c r="BA176" s="14"/>
      <c r="BB176" s="14"/>
      <c r="BC176" s="14"/>
    </row>
    <row r="177" ht="16.5" customHeight="1">
      <c r="A177" s="29">
        <v>61.0</v>
      </c>
      <c r="B177" s="29">
        <v>6805.0</v>
      </c>
      <c r="C177" s="518" t="s">
        <v>9885</v>
      </c>
      <c r="D177" s="213" t="s">
        <v>1429</v>
      </c>
      <c r="E177" s="213"/>
      <c r="F177" s="213"/>
      <c r="G177" s="213"/>
      <c r="H177" s="213"/>
      <c r="I177" s="213"/>
      <c r="J177" s="560"/>
      <c r="K177" s="560"/>
      <c r="L177" s="560"/>
      <c r="M177" s="560"/>
      <c r="N177" s="213"/>
      <c r="O177" s="213"/>
      <c r="P177" s="213"/>
      <c r="Q177" s="213"/>
      <c r="R177" s="213"/>
      <c r="S177" s="213"/>
      <c r="T177" s="213"/>
      <c r="U177" s="213"/>
      <c r="V177" s="243"/>
      <c r="W177" s="243"/>
      <c r="X177" s="240"/>
      <c r="Y177" s="240"/>
      <c r="Z177" s="240"/>
      <c r="AA177" s="243"/>
      <c r="AB177" s="243"/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68">
        <v>35.0</v>
      </c>
      <c r="AO177" s="209"/>
      <c r="AP177" s="210" t="s">
        <v>40</v>
      </c>
      <c r="AQ177" s="240"/>
      <c r="AR177" s="240"/>
      <c r="AS177" s="240"/>
      <c r="AT177" s="492">
        <f t="shared" si="1"/>
        <v>35</v>
      </c>
      <c r="AU177" s="244" t="s">
        <v>1430</v>
      </c>
      <c r="AV177" s="14"/>
      <c r="AW177" s="14"/>
      <c r="AX177" s="14"/>
      <c r="AY177" s="14"/>
      <c r="AZ177" s="14"/>
      <c r="BA177" s="14"/>
      <c r="BB177" s="14"/>
      <c r="BC177" s="14"/>
    </row>
    <row r="178" ht="16.5" customHeight="1">
      <c r="A178" s="29">
        <v>61.0</v>
      </c>
      <c r="B178" s="29">
        <v>5360.0</v>
      </c>
      <c r="C178" s="518" t="s">
        <v>9886</v>
      </c>
      <c r="D178" s="37" t="s">
        <v>1432</v>
      </c>
      <c r="E178" s="7"/>
      <c r="F178" s="7"/>
      <c r="G178" s="7"/>
      <c r="H178" s="7"/>
      <c r="I178" s="39"/>
      <c r="J178" s="207" t="s">
        <v>1422</v>
      </c>
      <c r="K178" s="213"/>
      <c r="L178" s="213"/>
      <c r="M178" s="213"/>
      <c r="N178" s="213"/>
      <c r="O178" s="213"/>
      <c r="P178" s="213"/>
      <c r="Q178" s="213"/>
      <c r="R178" s="213"/>
      <c r="S178" s="213"/>
      <c r="T178" s="213"/>
      <c r="U178" s="213"/>
      <c r="V178" s="243"/>
      <c r="W178" s="243"/>
      <c r="X178" s="240"/>
      <c r="Y178" s="240"/>
      <c r="Z178" s="240"/>
      <c r="AA178" s="243"/>
      <c r="AB178" s="243"/>
      <c r="AC178" s="240"/>
      <c r="AD178" s="240"/>
      <c r="AE178" s="240"/>
      <c r="AF178" s="240"/>
      <c r="AG178" s="240"/>
      <c r="AH178" s="240"/>
      <c r="AI178" s="240"/>
      <c r="AJ178" s="240"/>
      <c r="AK178" s="240"/>
      <c r="AL178" s="240"/>
      <c r="AM178" s="240"/>
      <c r="AN178" s="268">
        <v>187.0</v>
      </c>
      <c r="AO178" s="209"/>
      <c r="AP178" s="210" t="s">
        <v>40</v>
      </c>
      <c r="AQ178" s="240"/>
      <c r="AR178" s="240"/>
      <c r="AS178" s="240"/>
      <c r="AT178" s="492">
        <f t="shared" si="1"/>
        <v>187</v>
      </c>
      <c r="AU178" s="244" t="s">
        <v>1424</v>
      </c>
      <c r="AV178" s="14"/>
      <c r="AW178" s="14"/>
      <c r="AX178" s="14"/>
      <c r="AY178" s="14"/>
      <c r="AZ178" s="14"/>
      <c r="BA178" s="14"/>
      <c r="BB178" s="14"/>
      <c r="BC178" s="14"/>
    </row>
    <row r="179" ht="16.5" customHeight="1">
      <c r="A179" s="29">
        <v>61.0</v>
      </c>
      <c r="B179" s="29">
        <v>5361.0</v>
      </c>
      <c r="C179" s="518" t="s">
        <v>9887</v>
      </c>
      <c r="D179" s="227"/>
      <c r="E179" s="22"/>
      <c r="F179" s="22"/>
      <c r="G179" s="22"/>
      <c r="H179" s="22"/>
      <c r="I179" s="109"/>
      <c r="J179" s="207" t="s">
        <v>1426</v>
      </c>
      <c r="K179" s="213"/>
      <c r="L179" s="213"/>
      <c r="M179" s="213"/>
      <c r="N179" s="213"/>
      <c r="O179" s="213"/>
      <c r="P179" s="213"/>
      <c r="Q179" s="213"/>
      <c r="R179" s="213"/>
      <c r="S179" s="213"/>
      <c r="T179" s="213"/>
      <c r="U179" s="213"/>
      <c r="V179" s="243"/>
      <c r="W179" s="243"/>
      <c r="X179" s="240"/>
      <c r="Y179" s="240"/>
      <c r="Z179" s="240"/>
      <c r="AA179" s="243"/>
      <c r="AB179" s="243"/>
      <c r="AC179" s="240"/>
      <c r="AD179" s="240"/>
      <c r="AE179" s="240"/>
      <c r="AF179" s="240"/>
      <c r="AG179" s="240"/>
      <c r="AH179" s="240"/>
      <c r="AI179" s="240"/>
      <c r="AJ179" s="240"/>
      <c r="AK179" s="240"/>
      <c r="AL179" s="240"/>
      <c r="AM179" s="240"/>
      <c r="AN179" s="268">
        <v>280.0</v>
      </c>
      <c r="AO179" s="209"/>
      <c r="AP179" s="210" t="s">
        <v>40</v>
      </c>
      <c r="AQ179" s="240"/>
      <c r="AR179" s="240"/>
      <c r="AS179" s="240"/>
      <c r="AT179" s="492">
        <f t="shared" si="1"/>
        <v>280</v>
      </c>
      <c r="AU179" s="202"/>
      <c r="AV179" s="14"/>
      <c r="AW179" s="14"/>
      <c r="AX179" s="14"/>
      <c r="AY179" s="14"/>
      <c r="AZ179" s="14"/>
      <c r="BA179" s="14"/>
      <c r="BB179" s="14"/>
      <c r="BC179" s="14"/>
    </row>
    <row r="180" ht="16.5" customHeight="1">
      <c r="A180" s="29">
        <v>61.0</v>
      </c>
      <c r="B180" s="29">
        <v>5310.0</v>
      </c>
      <c r="C180" s="518" t="s">
        <v>9888</v>
      </c>
      <c r="D180" s="37" t="s">
        <v>9889</v>
      </c>
      <c r="E180" s="7"/>
      <c r="F180" s="7"/>
      <c r="G180" s="7"/>
      <c r="H180" s="7"/>
      <c r="I180" s="39"/>
      <c r="J180" s="213" t="s">
        <v>9890</v>
      </c>
      <c r="K180" s="213"/>
      <c r="L180" s="213"/>
      <c r="M180" s="213"/>
      <c r="N180" s="213"/>
      <c r="O180" s="213"/>
      <c r="P180" s="213"/>
      <c r="Q180" s="213"/>
      <c r="R180" s="213"/>
      <c r="S180" s="213"/>
      <c r="T180" s="213"/>
      <c r="U180" s="213"/>
      <c r="V180" s="243"/>
      <c r="W180" s="243"/>
      <c r="X180" s="240"/>
      <c r="Y180" s="240"/>
      <c r="Z180" s="240"/>
      <c r="AA180" s="243"/>
      <c r="AB180" s="243"/>
      <c r="AC180" s="240"/>
      <c r="AD180" s="240"/>
      <c r="AE180" s="240"/>
      <c r="AF180" s="240"/>
      <c r="AG180" s="240"/>
      <c r="AH180" s="240"/>
      <c r="AI180" s="240"/>
      <c r="AJ180" s="240"/>
      <c r="AK180" s="240"/>
      <c r="AL180" s="240"/>
      <c r="AM180" s="240"/>
      <c r="AN180" s="268">
        <v>30.0</v>
      </c>
      <c r="AO180" s="209"/>
      <c r="AP180" s="210" t="s">
        <v>40</v>
      </c>
      <c r="AQ180" s="240"/>
      <c r="AR180" s="240"/>
      <c r="AS180" s="240"/>
      <c r="AT180" s="492">
        <f t="shared" si="1"/>
        <v>30</v>
      </c>
      <c r="AU180" s="244" t="s">
        <v>18</v>
      </c>
      <c r="AV180" s="14"/>
      <c r="AW180" s="14"/>
      <c r="AX180" s="14"/>
      <c r="AY180" s="14"/>
      <c r="AZ180" s="14"/>
      <c r="BA180" s="14"/>
      <c r="BB180" s="14"/>
      <c r="BC180" s="14"/>
    </row>
    <row r="181" ht="16.5" customHeight="1">
      <c r="A181" s="29">
        <v>61.0</v>
      </c>
      <c r="B181" s="29">
        <v>5311.0</v>
      </c>
      <c r="C181" s="518" t="s">
        <v>9891</v>
      </c>
      <c r="D181" s="227"/>
      <c r="E181" s="22"/>
      <c r="F181" s="22"/>
      <c r="G181" s="22"/>
      <c r="H181" s="22"/>
      <c r="I181" s="109"/>
      <c r="J181" s="213" t="s">
        <v>9892</v>
      </c>
      <c r="K181" s="213"/>
      <c r="L181" s="213"/>
      <c r="M181" s="213"/>
      <c r="N181" s="213"/>
      <c r="O181" s="213"/>
      <c r="P181" s="213"/>
      <c r="Q181" s="213"/>
      <c r="R181" s="213"/>
      <c r="S181" s="213"/>
      <c r="T181" s="213"/>
      <c r="U181" s="213"/>
      <c r="V181" s="243"/>
      <c r="W181" s="243"/>
      <c r="X181" s="240"/>
      <c r="Y181" s="240"/>
      <c r="Z181" s="240"/>
      <c r="AA181" s="243"/>
      <c r="AB181" s="243"/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68">
        <v>40.0</v>
      </c>
      <c r="AO181" s="209"/>
      <c r="AP181" s="210" t="s">
        <v>40</v>
      </c>
      <c r="AQ181" s="240"/>
      <c r="AR181" s="240"/>
      <c r="AS181" s="240"/>
      <c r="AT181" s="492">
        <f t="shared" si="1"/>
        <v>40</v>
      </c>
      <c r="AU181" s="202"/>
      <c r="AV181" s="14"/>
      <c r="AW181" s="14"/>
      <c r="AX181" s="14"/>
      <c r="AY181" s="14"/>
      <c r="AZ181" s="14"/>
      <c r="BA181" s="14"/>
      <c r="BB181" s="14"/>
      <c r="BC181" s="14"/>
    </row>
    <row r="182" ht="16.5" customHeight="1">
      <c r="A182" s="29">
        <v>61.0</v>
      </c>
      <c r="B182" s="29">
        <v>5370.0</v>
      </c>
      <c r="C182" s="518" t="s">
        <v>9893</v>
      </c>
      <c r="D182" s="213" t="s">
        <v>1437</v>
      </c>
      <c r="E182" s="213"/>
      <c r="F182" s="213"/>
      <c r="G182" s="213"/>
      <c r="H182" s="213"/>
      <c r="I182" s="213"/>
      <c r="J182" s="560"/>
      <c r="K182" s="560"/>
      <c r="L182" s="560"/>
      <c r="M182" s="560"/>
      <c r="N182" s="213"/>
      <c r="O182" s="213"/>
      <c r="P182" s="213"/>
      <c r="Q182" s="213"/>
      <c r="R182" s="213"/>
      <c r="S182" s="213"/>
      <c r="T182" s="213"/>
      <c r="U182" s="213"/>
      <c r="V182" s="243"/>
      <c r="W182" s="243"/>
      <c r="X182" s="240"/>
      <c r="Y182" s="240"/>
      <c r="Z182" s="240"/>
      <c r="AA182" s="243"/>
      <c r="AB182" s="243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68">
        <v>150.0</v>
      </c>
      <c r="AO182" s="209"/>
      <c r="AP182" s="210" t="s">
        <v>40</v>
      </c>
      <c r="AQ182" s="240"/>
      <c r="AR182" s="240"/>
      <c r="AS182" s="240"/>
      <c r="AT182" s="492">
        <f t="shared" si="1"/>
        <v>150</v>
      </c>
      <c r="AU182" s="256" t="s">
        <v>1430</v>
      </c>
      <c r="AV182" s="14"/>
      <c r="AW182" s="14"/>
      <c r="AX182" s="14"/>
      <c r="AY182" s="14"/>
      <c r="AZ182" s="14"/>
      <c r="BA182" s="14"/>
      <c r="BB182" s="14"/>
      <c r="BC182" s="14"/>
    </row>
    <row r="183" ht="16.5" customHeight="1">
      <c r="A183" s="29">
        <v>61.0</v>
      </c>
      <c r="B183" s="29">
        <v>5492.0</v>
      </c>
      <c r="C183" s="207" t="s">
        <v>9894</v>
      </c>
      <c r="D183" s="82" t="s">
        <v>1440</v>
      </c>
      <c r="E183" s="487"/>
      <c r="F183" s="487"/>
      <c r="G183" s="487"/>
      <c r="H183" s="487"/>
      <c r="I183" s="485"/>
      <c r="J183" s="207" t="s">
        <v>1441</v>
      </c>
      <c r="K183" s="213"/>
      <c r="L183" s="213"/>
      <c r="M183" s="213"/>
      <c r="N183" s="213"/>
      <c r="O183" s="213"/>
      <c r="P183" s="213"/>
      <c r="Q183" s="213"/>
      <c r="R183" s="213"/>
      <c r="S183" s="213"/>
      <c r="T183" s="213"/>
      <c r="U183" s="213"/>
      <c r="V183" s="243"/>
      <c r="W183" s="243"/>
      <c r="X183" s="240"/>
      <c r="Y183" s="240"/>
      <c r="Z183" s="240"/>
      <c r="AA183" s="243"/>
      <c r="AB183" s="243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68">
        <v>15.0</v>
      </c>
      <c r="AO183" s="209"/>
      <c r="AP183" s="210" t="s">
        <v>40</v>
      </c>
      <c r="AQ183" s="240"/>
      <c r="AR183" s="240"/>
      <c r="AS183" s="240"/>
      <c r="AT183" s="492">
        <f t="shared" si="1"/>
        <v>15</v>
      </c>
      <c r="AU183" s="244" t="s">
        <v>18</v>
      </c>
      <c r="AV183" s="14"/>
      <c r="AW183" s="14"/>
      <c r="AX183" s="14"/>
      <c r="AY183" s="14"/>
      <c r="AZ183" s="14"/>
      <c r="BA183" s="14"/>
      <c r="BB183" s="14"/>
      <c r="BC183" s="14"/>
    </row>
    <row r="184" ht="16.5" customHeight="1">
      <c r="A184" s="29">
        <v>61.0</v>
      </c>
      <c r="B184" s="29">
        <v>5490.0</v>
      </c>
      <c r="C184" s="207" t="s">
        <v>9895</v>
      </c>
      <c r="D184" s="482"/>
      <c r="I184" s="486"/>
      <c r="J184" s="207" t="s">
        <v>1444</v>
      </c>
      <c r="K184" s="213"/>
      <c r="L184" s="213"/>
      <c r="M184" s="213"/>
      <c r="N184" s="213"/>
      <c r="O184" s="213"/>
      <c r="P184" s="213"/>
      <c r="Q184" s="213"/>
      <c r="R184" s="213"/>
      <c r="S184" s="213"/>
      <c r="T184" s="213"/>
      <c r="U184" s="213"/>
      <c r="V184" s="243"/>
      <c r="W184" s="243"/>
      <c r="X184" s="240"/>
      <c r="Y184" s="240"/>
      <c r="Z184" s="240"/>
      <c r="AA184" s="243"/>
      <c r="AB184" s="243"/>
      <c r="AC184" s="240"/>
      <c r="AD184" s="240"/>
      <c r="AE184" s="240"/>
      <c r="AF184" s="240"/>
      <c r="AG184" s="240"/>
      <c r="AH184" s="240"/>
      <c r="AI184" s="240"/>
      <c r="AJ184" s="240"/>
      <c r="AK184" s="240"/>
      <c r="AL184" s="240"/>
      <c r="AM184" s="240"/>
      <c r="AN184" s="268">
        <v>10.0</v>
      </c>
      <c r="AO184" s="209"/>
      <c r="AP184" s="210" t="s">
        <v>40</v>
      </c>
      <c r="AQ184" s="240"/>
      <c r="AR184" s="240"/>
      <c r="AS184" s="240"/>
      <c r="AT184" s="492">
        <f t="shared" si="1"/>
        <v>10</v>
      </c>
      <c r="AU184" s="79"/>
      <c r="AV184" s="14"/>
      <c r="AW184" s="14"/>
      <c r="AX184" s="14"/>
      <c r="AY184" s="14"/>
      <c r="AZ184" s="14"/>
      <c r="BA184" s="14"/>
      <c r="BB184" s="14"/>
      <c r="BC184" s="14"/>
    </row>
    <row r="185" ht="16.5" customHeight="1">
      <c r="A185" s="29">
        <v>61.0</v>
      </c>
      <c r="B185" s="29">
        <v>5491.0</v>
      </c>
      <c r="C185" s="207" t="s">
        <v>9896</v>
      </c>
      <c r="D185" s="52"/>
      <c r="E185" s="8"/>
      <c r="F185" s="8"/>
      <c r="G185" s="8"/>
      <c r="H185" s="8"/>
      <c r="I185" s="54"/>
      <c r="J185" s="207" t="s">
        <v>1447</v>
      </c>
      <c r="K185" s="213"/>
      <c r="L185" s="213"/>
      <c r="M185" s="213"/>
      <c r="N185" s="213"/>
      <c r="O185" s="213"/>
      <c r="P185" s="213"/>
      <c r="Q185" s="213"/>
      <c r="R185" s="213"/>
      <c r="S185" s="213"/>
      <c r="T185" s="213"/>
      <c r="U185" s="213"/>
      <c r="V185" s="243"/>
      <c r="W185" s="243"/>
      <c r="X185" s="240"/>
      <c r="Y185" s="240"/>
      <c r="Z185" s="240"/>
      <c r="AA185" s="243"/>
      <c r="AB185" s="243"/>
      <c r="AC185" s="240"/>
      <c r="AD185" s="240"/>
      <c r="AE185" s="240"/>
      <c r="AF185" s="240"/>
      <c r="AG185" s="240"/>
      <c r="AH185" s="240"/>
      <c r="AI185" s="240"/>
      <c r="AJ185" s="240"/>
      <c r="AK185" s="240"/>
      <c r="AL185" s="240"/>
      <c r="AM185" s="240"/>
      <c r="AN185" s="268">
        <v>6.0</v>
      </c>
      <c r="AO185" s="209"/>
      <c r="AP185" s="210" t="s">
        <v>40</v>
      </c>
      <c r="AQ185" s="240"/>
      <c r="AR185" s="240"/>
      <c r="AS185" s="240"/>
      <c r="AT185" s="492">
        <f t="shared" si="1"/>
        <v>6</v>
      </c>
      <c r="AU185" s="79"/>
      <c r="AV185" s="14"/>
      <c r="AW185" s="14"/>
      <c r="AX185" s="14"/>
      <c r="AY185" s="14"/>
      <c r="AZ185" s="14"/>
      <c r="BA185" s="14"/>
      <c r="BB185" s="14"/>
      <c r="BC185" s="14"/>
    </row>
    <row r="186" ht="16.5" customHeight="1">
      <c r="A186" s="29">
        <v>61.0</v>
      </c>
      <c r="B186" s="29">
        <v>5130.0</v>
      </c>
      <c r="C186" s="207" t="s">
        <v>9897</v>
      </c>
      <c r="D186" s="102" t="s">
        <v>9898</v>
      </c>
      <c r="E186" s="487"/>
      <c r="F186" s="487"/>
      <c r="G186" s="487"/>
      <c r="H186" s="487"/>
      <c r="I186" s="485"/>
      <c r="J186" s="561" t="s">
        <v>9899</v>
      </c>
      <c r="K186" s="487"/>
      <c r="L186" s="487"/>
      <c r="M186" s="487"/>
      <c r="N186" s="487"/>
      <c r="O186" s="487"/>
      <c r="P186" s="487"/>
      <c r="Q186" s="487"/>
      <c r="R186" s="487"/>
      <c r="S186" s="487"/>
      <c r="T186" s="485"/>
      <c r="U186" s="207" t="s">
        <v>9900</v>
      </c>
      <c r="V186" s="243"/>
      <c r="W186" s="243"/>
      <c r="X186" s="240"/>
      <c r="Y186" s="240"/>
      <c r="Z186" s="240"/>
      <c r="AA186" s="243"/>
      <c r="AB186" s="243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68">
        <v>37.0</v>
      </c>
      <c r="AO186" s="209"/>
      <c r="AP186" s="210" t="s">
        <v>40</v>
      </c>
      <c r="AQ186" s="210"/>
      <c r="AR186" s="240"/>
      <c r="AS186" s="43"/>
      <c r="AT186" s="492">
        <f t="shared" si="1"/>
        <v>37</v>
      </c>
      <c r="AU186" s="552"/>
      <c r="AV186" s="14"/>
      <c r="AW186" s="14"/>
      <c r="AX186" s="14"/>
      <c r="AY186" s="14"/>
      <c r="AZ186" s="14"/>
      <c r="BA186" s="14"/>
      <c r="BB186" s="14"/>
      <c r="BC186" s="14"/>
    </row>
    <row r="187" ht="16.5" customHeight="1">
      <c r="A187" s="29">
        <v>61.0</v>
      </c>
      <c r="B187" s="29">
        <v>5131.0</v>
      </c>
      <c r="C187" s="207" t="s">
        <v>9901</v>
      </c>
      <c r="D187" s="156"/>
      <c r="E187" s="527"/>
      <c r="F187" s="527"/>
      <c r="G187" s="527"/>
      <c r="H187" s="527"/>
      <c r="I187" s="532"/>
      <c r="J187" s="156"/>
      <c r="K187" s="527"/>
      <c r="L187" s="527"/>
      <c r="M187" s="527"/>
      <c r="N187" s="527"/>
      <c r="O187" s="527"/>
      <c r="P187" s="527"/>
      <c r="Q187" s="527"/>
      <c r="R187" s="527"/>
      <c r="S187" s="527"/>
      <c r="T187" s="532"/>
      <c r="U187" s="207" t="s">
        <v>9902</v>
      </c>
      <c r="V187" s="243"/>
      <c r="W187" s="243"/>
      <c r="X187" s="240"/>
      <c r="Y187" s="240"/>
      <c r="Z187" s="240"/>
      <c r="AA187" s="243"/>
      <c r="AB187" s="243"/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68">
        <v>30.0</v>
      </c>
      <c r="AO187" s="209"/>
      <c r="AP187" s="210" t="s">
        <v>40</v>
      </c>
      <c r="AQ187" s="240"/>
      <c r="AR187" s="240"/>
      <c r="AS187" s="240"/>
      <c r="AT187" s="492">
        <f t="shared" si="1"/>
        <v>30</v>
      </c>
      <c r="AU187" s="79"/>
      <c r="AV187" s="14"/>
      <c r="AW187" s="14"/>
      <c r="AX187" s="14"/>
      <c r="AY187" s="14"/>
      <c r="AZ187" s="14"/>
      <c r="BA187" s="14"/>
      <c r="BB187" s="14"/>
      <c r="BC187" s="14"/>
    </row>
    <row r="188" ht="16.5" customHeight="1">
      <c r="A188" s="29">
        <v>61.0</v>
      </c>
      <c r="B188" s="29">
        <v>5132.0</v>
      </c>
      <c r="C188" s="207" t="s">
        <v>9903</v>
      </c>
      <c r="D188" s="156"/>
      <c r="E188" s="527"/>
      <c r="F188" s="527"/>
      <c r="G188" s="527"/>
      <c r="H188" s="527"/>
      <c r="I188" s="532"/>
      <c r="J188" s="156"/>
      <c r="K188" s="527"/>
      <c r="L188" s="527"/>
      <c r="M188" s="527"/>
      <c r="N188" s="527"/>
      <c r="O188" s="527"/>
      <c r="P188" s="527"/>
      <c r="Q188" s="527"/>
      <c r="R188" s="527"/>
      <c r="S188" s="527"/>
      <c r="T188" s="532"/>
      <c r="U188" s="207" t="s">
        <v>9904</v>
      </c>
      <c r="V188" s="243"/>
      <c r="W188" s="243"/>
      <c r="X188" s="240"/>
      <c r="Y188" s="240"/>
      <c r="Z188" s="240"/>
      <c r="AA188" s="243"/>
      <c r="AB188" s="243"/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68">
        <v>25.0</v>
      </c>
      <c r="AO188" s="209"/>
      <c r="AP188" s="210" t="s">
        <v>40</v>
      </c>
      <c r="AQ188" s="240"/>
      <c r="AR188" s="240"/>
      <c r="AS188" s="240"/>
      <c r="AT188" s="492">
        <f t="shared" si="1"/>
        <v>25</v>
      </c>
      <c r="AU188" s="79"/>
      <c r="AV188" s="14"/>
      <c r="AW188" s="14"/>
      <c r="AX188" s="14"/>
      <c r="AY188" s="14"/>
      <c r="AZ188" s="14"/>
      <c r="BA188" s="14"/>
      <c r="BB188" s="14"/>
      <c r="BC188" s="14"/>
    </row>
    <row r="189" ht="16.5" customHeight="1">
      <c r="A189" s="29">
        <v>61.0</v>
      </c>
      <c r="B189" s="29">
        <v>5133.0</v>
      </c>
      <c r="C189" s="207" t="s">
        <v>9905</v>
      </c>
      <c r="D189" s="156"/>
      <c r="E189" s="527"/>
      <c r="F189" s="527"/>
      <c r="G189" s="527"/>
      <c r="H189" s="527"/>
      <c r="I189" s="532"/>
      <c r="J189" s="52"/>
      <c r="K189" s="8"/>
      <c r="L189" s="8"/>
      <c r="M189" s="8"/>
      <c r="N189" s="8"/>
      <c r="O189" s="8"/>
      <c r="P189" s="8"/>
      <c r="Q189" s="8"/>
      <c r="R189" s="8"/>
      <c r="S189" s="8"/>
      <c r="T189" s="54"/>
      <c r="U189" s="207" t="s">
        <v>9906</v>
      </c>
      <c r="V189" s="243"/>
      <c r="W189" s="243"/>
      <c r="X189" s="240"/>
      <c r="Y189" s="240"/>
      <c r="Z189" s="240"/>
      <c r="AA189" s="243"/>
      <c r="AB189" s="243"/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68">
        <v>21.0</v>
      </c>
      <c r="AO189" s="209"/>
      <c r="AP189" s="210" t="s">
        <v>40</v>
      </c>
      <c r="AQ189" s="240"/>
      <c r="AR189" s="240"/>
      <c r="AS189" s="240"/>
      <c r="AT189" s="492">
        <f t="shared" si="1"/>
        <v>21</v>
      </c>
      <c r="AU189" s="79"/>
      <c r="AV189" s="14"/>
      <c r="AW189" s="14"/>
      <c r="AX189" s="14"/>
      <c r="AY189" s="14"/>
      <c r="AZ189" s="14"/>
      <c r="BA189" s="14"/>
      <c r="BB189" s="14"/>
      <c r="BC189" s="14"/>
    </row>
    <row r="190" ht="16.5" customHeight="1">
      <c r="A190" s="29">
        <v>61.0</v>
      </c>
      <c r="B190" s="29">
        <v>5134.0</v>
      </c>
      <c r="C190" s="207" t="s">
        <v>9907</v>
      </c>
      <c r="D190" s="52"/>
      <c r="E190" s="8"/>
      <c r="F190" s="8"/>
      <c r="G190" s="8"/>
      <c r="H190" s="8"/>
      <c r="I190" s="54"/>
      <c r="J190" s="52"/>
      <c r="K190" s="8"/>
      <c r="L190" s="8"/>
      <c r="M190" s="8"/>
      <c r="N190" s="8"/>
      <c r="O190" s="8"/>
      <c r="P190" s="8"/>
      <c r="Q190" s="8"/>
      <c r="R190" s="8"/>
      <c r="S190" s="8"/>
      <c r="T190" s="54"/>
      <c r="U190" s="207" t="s">
        <v>9908</v>
      </c>
      <c r="V190" s="243"/>
      <c r="W190" s="243"/>
      <c r="X190" s="240"/>
      <c r="Y190" s="240"/>
      <c r="Z190" s="240"/>
      <c r="AA190" s="243"/>
      <c r="AB190" s="243"/>
      <c r="AC190" s="240"/>
      <c r="AD190" s="240"/>
      <c r="AE190" s="240"/>
      <c r="AF190" s="240"/>
      <c r="AG190" s="240"/>
      <c r="AH190" s="240"/>
      <c r="AI190" s="240"/>
      <c r="AJ190" s="240"/>
      <c r="AK190" s="240"/>
      <c r="AL190" s="240"/>
      <c r="AM190" s="240"/>
      <c r="AN190" s="268">
        <v>19.0</v>
      </c>
      <c r="AO190" s="209"/>
      <c r="AP190" s="210" t="s">
        <v>40</v>
      </c>
      <c r="AQ190" s="240"/>
      <c r="AR190" s="240"/>
      <c r="AS190" s="240"/>
      <c r="AT190" s="492">
        <f t="shared" si="1"/>
        <v>19</v>
      </c>
      <c r="AU190" s="79"/>
      <c r="AV190" s="14"/>
      <c r="AW190" s="14"/>
      <c r="AX190" s="14"/>
      <c r="AY190" s="14"/>
      <c r="AZ190" s="14"/>
      <c r="BA190" s="14"/>
      <c r="BB190" s="14"/>
      <c r="BC190" s="14"/>
    </row>
    <row r="191" ht="16.5" customHeight="1">
      <c r="A191" s="29">
        <v>61.0</v>
      </c>
      <c r="B191" s="29">
        <v>5135.0</v>
      </c>
      <c r="C191" s="207" t="s">
        <v>9909</v>
      </c>
      <c r="D191" s="52"/>
      <c r="E191" s="8"/>
      <c r="F191" s="8"/>
      <c r="G191" s="8"/>
      <c r="H191" s="8"/>
      <c r="I191" s="54"/>
      <c r="J191" s="227"/>
      <c r="K191" s="22"/>
      <c r="L191" s="22"/>
      <c r="M191" s="22"/>
      <c r="N191" s="22"/>
      <c r="O191" s="22"/>
      <c r="P191" s="22"/>
      <c r="Q191" s="22"/>
      <c r="R191" s="22"/>
      <c r="S191" s="22"/>
      <c r="T191" s="109"/>
      <c r="U191" s="207" t="s">
        <v>9910</v>
      </c>
      <c r="V191" s="243"/>
      <c r="W191" s="243"/>
      <c r="X191" s="240"/>
      <c r="Y191" s="240"/>
      <c r="Z191" s="240"/>
      <c r="AA191" s="243"/>
      <c r="AB191" s="243"/>
      <c r="AC191" s="240"/>
      <c r="AD191" s="240"/>
      <c r="AE191" s="240"/>
      <c r="AF191" s="240"/>
      <c r="AG191" s="240"/>
      <c r="AH191" s="240"/>
      <c r="AI191" s="240"/>
      <c r="AJ191" s="240"/>
      <c r="AK191" s="240"/>
      <c r="AL191" s="240"/>
      <c r="AM191" s="240"/>
      <c r="AN191" s="268">
        <v>16.0</v>
      </c>
      <c r="AO191" s="209"/>
      <c r="AP191" s="210" t="s">
        <v>40</v>
      </c>
      <c r="AQ191" s="240"/>
      <c r="AR191" s="240"/>
      <c r="AS191" s="240"/>
      <c r="AT191" s="492">
        <f t="shared" si="1"/>
        <v>16</v>
      </c>
      <c r="AU191" s="79"/>
      <c r="AV191" s="14"/>
      <c r="AW191" s="14"/>
      <c r="AX191" s="14"/>
      <c r="AY191" s="14"/>
      <c r="AZ191" s="14"/>
      <c r="BA191" s="14"/>
      <c r="BB191" s="14"/>
      <c r="BC191" s="14"/>
    </row>
    <row r="192" ht="16.5" customHeight="1">
      <c r="A192" s="29">
        <v>61.0</v>
      </c>
      <c r="B192" s="29">
        <v>5200.0</v>
      </c>
      <c r="C192" s="207" t="s">
        <v>9911</v>
      </c>
      <c r="D192" s="52"/>
      <c r="E192" s="8"/>
      <c r="F192" s="8"/>
      <c r="G192" s="8"/>
      <c r="H192" s="8"/>
      <c r="I192" s="54"/>
      <c r="J192" s="562" t="s">
        <v>9912</v>
      </c>
      <c r="T192" s="486"/>
      <c r="U192" s="207" t="s">
        <v>9900</v>
      </c>
      <c r="V192" s="243"/>
      <c r="W192" s="243"/>
      <c r="X192" s="240"/>
      <c r="Y192" s="240"/>
      <c r="Z192" s="240"/>
      <c r="AA192" s="243"/>
      <c r="AB192" s="243"/>
      <c r="AC192" s="240"/>
      <c r="AD192" s="240"/>
      <c r="AE192" s="240"/>
      <c r="AF192" s="240"/>
      <c r="AG192" s="240"/>
      <c r="AH192" s="240"/>
      <c r="AI192" s="240"/>
      <c r="AJ192" s="240"/>
      <c r="AK192" s="240"/>
      <c r="AL192" s="240"/>
      <c r="AM192" s="240"/>
      <c r="AN192" s="268">
        <v>20.0</v>
      </c>
      <c r="AO192" s="209"/>
      <c r="AP192" s="210" t="s">
        <v>40</v>
      </c>
      <c r="AQ192" s="240"/>
      <c r="AR192" s="240"/>
      <c r="AS192" s="240"/>
      <c r="AT192" s="492">
        <f t="shared" si="1"/>
        <v>20</v>
      </c>
      <c r="AU192" s="79"/>
      <c r="AV192" s="14"/>
      <c r="AW192" s="14"/>
      <c r="AX192" s="14"/>
      <c r="AY192" s="14"/>
      <c r="AZ192" s="14"/>
      <c r="BA192" s="14"/>
      <c r="BB192" s="14"/>
      <c r="BC192" s="14"/>
    </row>
    <row r="193" ht="16.5" customHeight="1">
      <c r="A193" s="29">
        <v>61.0</v>
      </c>
      <c r="B193" s="29">
        <v>5201.0</v>
      </c>
      <c r="C193" s="207" t="s">
        <v>9913</v>
      </c>
      <c r="D193" s="52"/>
      <c r="E193" s="8"/>
      <c r="F193" s="8"/>
      <c r="G193" s="8"/>
      <c r="H193" s="8"/>
      <c r="I193" s="54"/>
      <c r="J193" s="52"/>
      <c r="K193" s="8"/>
      <c r="L193" s="8"/>
      <c r="M193" s="8"/>
      <c r="N193" s="563"/>
      <c r="O193" s="563"/>
      <c r="P193" s="563"/>
      <c r="Q193" s="563"/>
      <c r="R193" s="563"/>
      <c r="S193" s="563"/>
      <c r="T193" s="564"/>
      <c r="U193" s="207" t="s">
        <v>9902</v>
      </c>
      <c r="V193" s="243"/>
      <c r="W193" s="243"/>
      <c r="X193" s="240"/>
      <c r="Y193" s="240"/>
      <c r="Z193" s="240"/>
      <c r="AA193" s="243"/>
      <c r="AB193" s="243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68">
        <v>16.0</v>
      </c>
      <c r="AO193" s="209"/>
      <c r="AP193" s="210" t="s">
        <v>40</v>
      </c>
      <c r="AQ193" s="240"/>
      <c r="AR193" s="240"/>
      <c r="AS193" s="240"/>
      <c r="AT193" s="492">
        <f t="shared" si="1"/>
        <v>16</v>
      </c>
      <c r="AU193" s="79"/>
      <c r="AV193" s="14"/>
      <c r="AW193" s="14"/>
      <c r="AX193" s="14"/>
      <c r="AY193" s="14"/>
      <c r="AZ193" s="14"/>
      <c r="BA193" s="14"/>
      <c r="BB193" s="14"/>
      <c r="BC193" s="14"/>
    </row>
    <row r="194" ht="16.5" customHeight="1">
      <c r="A194" s="29">
        <v>61.0</v>
      </c>
      <c r="B194" s="29">
        <v>5202.0</v>
      </c>
      <c r="C194" s="207" t="s">
        <v>9914</v>
      </c>
      <c r="D194" s="52"/>
      <c r="E194" s="8"/>
      <c r="F194" s="8"/>
      <c r="G194" s="8"/>
      <c r="H194" s="8"/>
      <c r="I194" s="54"/>
      <c r="J194" s="52"/>
      <c r="K194" s="8"/>
      <c r="L194" s="8"/>
      <c r="M194" s="8"/>
      <c r="N194" s="8"/>
      <c r="O194" s="8"/>
      <c r="P194" s="8"/>
      <c r="Q194" s="8"/>
      <c r="R194" s="8"/>
      <c r="S194" s="8"/>
      <c r="T194" s="54"/>
      <c r="U194" s="207" t="s">
        <v>9904</v>
      </c>
      <c r="V194" s="243"/>
      <c r="W194" s="243"/>
      <c r="X194" s="240"/>
      <c r="Y194" s="240"/>
      <c r="Z194" s="240"/>
      <c r="AA194" s="243"/>
      <c r="AB194" s="243"/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68">
        <v>13.0</v>
      </c>
      <c r="AO194" s="209"/>
      <c r="AP194" s="210" t="s">
        <v>40</v>
      </c>
      <c r="AQ194" s="240"/>
      <c r="AR194" s="240"/>
      <c r="AS194" s="240"/>
      <c r="AT194" s="492">
        <f t="shared" si="1"/>
        <v>13</v>
      </c>
      <c r="AU194" s="79"/>
      <c r="AV194" s="14"/>
      <c r="AW194" s="14"/>
      <c r="AX194" s="14"/>
      <c r="AY194" s="14"/>
      <c r="AZ194" s="14"/>
      <c r="BA194" s="14"/>
      <c r="BB194" s="14"/>
      <c r="BC194" s="14"/>
    </row>
    <row r="195" ht="16.5" customHeight="1">
      <c r="A195" s="29">
        <v>61.0</v>
      </c>
      <c r="B195" s="29">
        <v>5203.0</v>
      </c>
      <c r="C195" s="207" t="s">
        <v>9915</v>
      </c>
      <c r="D195" s="52"/>
      <c r="E195" s="8"/>
      <c r="F195" s="8"/>
      <c r="G195" s="8"/>
      <c r="H195" s="8"/>
      <c r="I195" s="54"/>
      <c r="J195" s="52"/>
      <c r="K195" s="8"/>
      <c r="L195" s="8"/>
      <c r="M195" s="8"/>
      <c r="N195" s="8"/>
      <c r="O195" s="8"/>
      <c r="P195" s="8"/>
      <c r="Q195" s="8"/>
      <c r="R195" s="8"/>
      <c r="S195" s="8"/>
      <c r="T195" s="54"/>
      <c r="U195" s="207" t="s">
        <v>9906</v>
      </c>
      <c r="V195" s="243"/>
      <c r="W195" s="243"/>
      <c r="X195" s="240"/>
      <c r="Y195" s="240"/>
      <c r="Z195" s="240"/>
      <c r="AA195" s="243"/>
      <c r="AB195" s="243"/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68">
        <v>11.0</v>
      </c>
      <c r="AO195" s="209"/>
      <c r="AP195" s="210" t="s">
        <v>40</v>
      </c>
      <c r="AQ195" s="240"/>
      <c r="AR195" s="240"/>
      <c r="AS195" s="240"/>
      <c r="AT195" s="492">
        <f t="shared" si="1"/>
        <v>11</v>
      </c>
      <c r="AU195" s="79"/>
      <c r="AV195" s="14"/>
      <c r="AW195" s="14"/>
      <c r="AX195" s="14"/>
      <c r="AY195" s="14"/>
      <c r="AZ195" s="14"/>
      <c r="BA195" s="14"/>
      <c r="BB195" s="14"/>
      <c r="BC195" s="14"/>
    </row>
    <row r="196" ht="16.5" customHeight="1">
      <c r="A196" s="29">
        <v>61.0</v>
      </c>
      <c r="B196" s="29">
        <v>5204.0</v>
      </c>
      <c r="C196" s="207" t="s">
        <v>9916</v>
      </c>
      <c r="D196" s="52"/>
      <c r="E196" s="8"/>
      <c r="F196" s="8"/>
      <c r="G196" s="8"/>
      <c r="H196" s="8"/>
      <c r="I196" s="54"/>
      <c r="J196" s="52"/>
      <c r="K196" s="8"/>
      <c r="L196" s="8"/>
      <c r="M196" s="8"/>
      <c r="N196" s="8"/>
      <c r="O196" s="8"/>
      <c r="P196" s="8"/>
      <c r="Q196" s="8"/>
      <c r="R196" s="8"/>
      <c r="S196" s="8"/>
      <c r="T196" s="54"/>
      <c r="U196" s="207" t="s">
        <v>9908</v>
      </c>
      <c r="V196" s="243"/>
      <c r="W196" s="243"/>
      <c r="X196" s="240"/>
      <c r="Y196" s="240"/>
      <c r="Z196" s="240"/>
      <c r="AA196" s="243"/>
      <c r="AB196" s="243"/>
      <c r="AC196" s="240"/>
      <c r="AD196" s="240"/>
      <c r="AE196" s="240"/>
      <c r="AF196" s="240"/>
      <c r="AG196" s="240"/>
      <c r="AH196" s="240"/>
      <c r="AI196" s="240"/>
      <c r="AJ196" s="240"/>
      <c r="AK196" s="240"/>
      <c r="AL196" s="240"/>
      <c r="AM196" s="240"/>
      <c r="AN196" s="268">
        <v>10.0</v>
      </c>
      <c r="AO196" s="209"/>
      <c r="AP196" s="210" t="s">
        <v>40</v>
      </c>
      <c r="AQ196" s="240"/>
      <c r="AR196" s="240"/>
      <c r="AS196" s="240"/>
      <c r="AT196" s="492">
        <f t="shared" si="1"/>
        <v>10</v>
      </c>
      <c r="AU196" s="79"/>
      <c r="AV196" s="14"/>
      <c r="AW196" s="14"/>
      <c r="AX196" s="14"/>
      <c r="AY196" s="14"/>
      <c r="AZ196" s="14"/>
      <c r="BA196" s="14"/>
      <c r="BB196" s="14"/>
      <c r="BC196" s="14"/>
    </row>
    <row r="197" ht="16.5" customHeight="1">
      <c r="A197" s="29">
        <v>61.0</v>
      </c>
      <c r="B197" s="29">
        <v>5205.0</v>
      </c>
      <c r="C197" s="207" t="s">
        <v>9917</v>
      </c>
      <c r="D197" s="227"/>
      <c r="E197" s="22"/>
      <c r="F197" s="22"/>
      <c r="G197" s="22"/>
      <c r="H197" s="22"/>
      <c r="I197" s="109"/>
      <c r="J197" s="227"/>
      <c r="K197" s="22"/>
      <c r="L197" s="22"/>
      <c r="M197" s="22"/>
      <c r="N197" s="22"/>
      <c r="O197" s="22"/>
      <c r="P197" s="22"/>
      <c r="Q197" s="22"/>
      <c r="R197" s="22"/>
      <c r="S197" s="22"/>
      <c r="T197" s="109"/>
      <c r="U197" s="207" t="s">
        <v>9910</v>
      </c>
      <c r="V197" s="243"/>
      <c r="W197" s="243"/>
      <c r="X197" s="240"/>
      <c r="Y197" s="240"/>
      <c r="Z197" s="240"/>
      <c r="AA197" s="243"/>
      <c r="AB197" s="243"/>
      <c r="AC197" s="240"/>
      <c r="AD197" s="240"/>
      <c r="AE197" s="240"/>
      <c r="AF197" s="240"/>
      <c r="AG197" s="240"/>
      <c r="AH197" s="240"/>
      <c r="AI197" s="240"/>
      <c r="AJ197" s="240"/>
      <c r="AK197" s="240"/>
      <c r="AL197" s="240"/>
      <c r="AM197" s="240"/>
      <c r="AN197" s="268">
        <v>9.0</v>
      </c>
      <c r="AO197" s="209"/>
      <c r="AP197" s="210" t="s">
        <v>40</v>
      </c>
      <c r="AQ197" s="240"/>
      <c r="AR197" s="240"/>
      <c r="AS197" s="240"/>
      <c r="AT197" s="492">
        <f t="shared" si="1"/>
        <v>9</v>
      </c>
      <c r="AU197" s="79"/>
      <c r="AV197" s="14"/>
      <c r="AW197" s="14"/>
      <c r="AX197" s="14"/>
      <c r="AY197" s="14"/>
      <c r="AZ197" s="14"/>
      <c r="BA197" s="14"/>
      <c r="BB197" s="14"/>
      <c r="BC197" s="14"/>
    </row>
    <row r="198" ht="16.5" customHeight="1">
      <c r="A198" s="29">
        <v>61.0</v>
      </c>
      <c r="B198" s="29">
        <v>5495.0</v>
      </c>
      <c r="C198" s="518" t="s">
        <v>9918</v>
      </c>
      <c r="D198" s="37" t="s">
        <v>1450</v>
      </c>
      <c r="E198" s="7"/>
      <c r="F198" s="7"/>
      <c r="G198" s="7"/>
      <c r="H198" s="7"/>
      <c r="I198" s="39"/>
      <c r="J198" s="560"/>
      <c r="K198" s="560"/>
      <c r="L198" s="560"/>
      <c r="M198" s="560"/>
      <c r="N198" s="213"/>
      <c r="O198" s="213"/>
      <c r="P198" s="213"/>
      <c r="Q198" s="213"/>
      <c r="R198" s="213"/>
      <c r="S198" s="213"/>
      <c r="T198" s="213"/>
      <c r="U198" s="213"/>
      <c r="V198" s="243"/>
      <c r="W198" s="243"/>
      <c r="X198" s="240"/>
      <c r="Y198" s="240"/>
      <c r="Z198" s="240"/>
      <c r="AA198" s="243"/>
      <c r="AB198" s="243"/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68">
        <v>94.0</v>
      </c>
      <c r="AO198" s="209"/>
      <c r="AP198" s="210" t="s">
        <v>40</v>
      </c>
      <c r="AQ198" s="240"/>
      <c r="AR198" s="240"/>
      <c r="AS198" s="240"/>
      <c r="AT198" s="492">
        <f t="shared" si="1"/>
        <v>94</v>
      </c>
      <c r="AU198" s="244" t="s">
        <v>1451</v>
      </c>
      <c r="AV198" s="14"/>
      <c r="AW198" s="14"/>
      <c r="AX198" s="14"/>
      <c r="AY198" s="14"/>
      <c r="AZ198" s="14"/>
      <c r="BA198" s="14"/>
      <c r="BB198" s="14"/>
      <c r="BC198" s="14"/>
    </row>
    <row r="199" ht="16.5" customHeight="1">
      <c r="A199" s="29">
        <v>61.0</v>
      </c>
      <c r="B199" s="29">
        <v>5496.0</v>
      </c>
      <c r="C199" s="518" t="s">
        <v>9919</v>
      </c>
      <c r="D199" s="227"/>
      <c r="E199" s="22"/>
      <c r="F199" s="22"/>
      <c r="G199" s="22"/>
      <c r="H199" s="22"/>
      <c r="I199" s="109"/>
      <c r="J199" s="245" t="s">
        <v>9920</v>
      </c>
      <c r="K199" s="560"/>
      <c r="L199" s="560"/>
      <c r="M199" s="560"/>
      <c r="N199" s="213"/>
      <c r="O199" s="213"/>
      <c r="P199" s="213"/>
      <c r="Q199" s="213"/>
      <c r="R199" s="213"/>
      <c r="S199" s="213"/>
      <c r="T199" s="213"/>
      <c r="U199" s="213"/>
      <c r="V199" s="243"/>
      <c r="W199" s="243"/>
      <c r="X199" s="240"/>
      <c r="Y199" s="240"/>
      <c r="Z199" s="240"/>
      <c r="AA199" s="243"/>
      <c r="AB199" s="243"/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68">
        <v>94.0</v>
      </c>
      <c r="AO199" s="209"/>
      <c r="AP199" s="210" t="s">
        <v>40</v>
      </c>
      <c r="AQ199" s="240"/>
      <c r="AR199" s="240"/>
      <c r="AS199" s="240"/>
      <c r="AT199" s="492">
        <f t="shared" si="1"/>
        <v>94</v>
      </c>
      <c r="AU199" s="244" t="s">
        <v>1455</v>
      </c>
      <c r="AV199" s="14"/>
      <c r="AW199" s="14"/>
      <c r="AX199" s="14"/>
      <c r="AY199" s="14"/>
      <c r="AZ199" s="14"/>
      <c r="BA199" s="14"/>
      <c r="BB199" s="14"/>
      <c r="BC199" s="14"/>
    </row>
    <row r="200" ht="16.5" customHeight="1">
      <c r="A200" s="29">
        <v>61.0</v>
      </c>
      <c r="B200" s="29">
        <v>6220.0</v>
      </c>
      <c r="C200" s="518" t="s">
        <v>9921</v>
      </c>
      <c r="D200" s="213" t="s">
        <v>1457</v>
      </c>
      <c r="E200" s="213"/>
      <c r="F200" s="213"/>
      <c r="G200" s="213"/>
      <c r="H200" s="213"/>
      <c r="I200" s="213"/>
      <c r="J200" s="560"/>
      <c r="K200" s="560"/>
      <c r="L200" s="560"/>
      <c r="M200" s="560"/>
      <c r="N200" s="213"/>
      <c r="O200" s="213"/>
      <c r="P200" s="213"/>
      <c r="Q200" s="213"/>
      <c r="R200" s="213"/>
      <c r="S200" s="213"/>
      <c r="T200" s="213"/>
      <c r="U200" s="213"/>
      <c r="V200" s="243"/>
      <c r="W200" s="243"/>
      <c r="X200" s="240"/>
      <c r="Y200" s="240"/>
      <c r="Z200" s="240"/>
      <c r="AA200" s="243"/>
      <c r="AB200" s="243"/>
      <c r="AC200" s="240"/>
      <c r="AD200" s="240"/>
      <c r="AE200" s="240"/>
      <c r="AF200" s="240"/>
      <c r="AG200" s="240"/>
      <c r="AH200" s="240"/>
      <c r="AI200" s="240"/>
      <c r="AJ200" s="240"/>
      <c r="AK200" s="240"/>
      <c r="AL200" s="240"/>
      <c r="AM200" s="240"/>
      <c r="AN200" s="268">
        <v>54.0</v>
      </c>
      <c r="AO200" s="209"/>
      <c r="AP200" s="210" t="s">
        <v>40</v>
      </c>
      <c r="AQ200" s="240"/>
      <c r="AR200" s="240"/>
      <c r="AS200" s="240"/>
      <c r="AT200" s="492">
        <f t="shared" si="1"/>
        <v>54</v>
      </c>
      <c r="AU200" s="244" t="s">
        <v>18</v>
      </c>
      <c r="AV200" s="14"/>
      <c r="AW200" s="14"/>
      <c r="AX200" s="14"/>
      <c r="AY200" s="14"/>
      <c r="AZ200" s="14"/>
      <c r="BA200" s="14"/>
      <c r="BB200" s="14"/>
      <c r="BC200" s="14"/>
    </row>
    <row r="201" ht="16.5" customHeight="1">
      <c r="A201" s="29">
        <v>61.0</v>
      </c>
      <c r="B201" s="29">
        <v>6225.0</v>
      </c>
      <c r="C201" s="518" t="s">
        <v>9922</v>
      </c>
      <c r="D201" s="213" t="s">
        <v>1459</v>
      </c>
      <c r="E201" s="213"/>
      <c r="F201" s="213"/>
      <c r="G201" s="213"/>
      <c r="H201" s="213"/>
      <c r="I201" s="213"/>
      <c r="J201" s="560"/>
      <c r="K201" s="560"/>
      <c r="L201" s="560"/>
      <c r="M201" s="560"/>
      <c r="N201" s="213"/>
      <c r="O201" s="213"/>
      <c r="P201" s="213"/>
      <c r="Q201" s="213"/>
      <c r="R201" s="213"/>
      <c r="S201" s="213"/>
      <c r="T201" s="213"/>
      <c r="U201" s="213"/>
      <c r="V201" s="243"/>
      <c r="W201" s="243"/>
      <c r="X201" s="240"/>
      <c r="Y201" s="240"/>
      <c r="Z201" s="240"/>
      <c r="AA201" s="243"/>
      <c r="AB201" s="243"/>
      <c r="AC201" s="240"/>
      <c r="AD201" s="240"/>
      <c r="AE201" s="240"/>
      <c r="AF201" s="240"/>
      <c r="AG201" s="240"/>
      <c r="AH201" s="240"/>
      <c r="AI201" s="240"/>
      <c r="AJ201" s="240"/>
      <c r="AK201" s="240"/>
      <c r="AL201" s="240"/>
      <c r="AM201" s="240"/>
      <c r="AN201" s="268">
        <v>155.0</v>
      </c>
      <c r="AO201" s="209"/>
      <c r="AP201" s="210" t="s">
        <v>40</v>
      </c>
      <c r="AQ201" s="240"/>
      <c r="AR201" s="240"/>
      <c r="AS201" s="240"/>
      <c r="AT201" s="492">
        <f t="shared" si="1"/>
        <v>155</v>
      </c>
      <c r="AU201" s="79"/>
      <c r="AV201" s="14"/>
      <c r="AW201" s="14"/>
      <c r="AX201" s="14"/>
      <c r="AY201" s="14"/>
      <c r="AZ201" s="14"/>
      <c r="BA201" s="14"/>
      <c r="BB201" s="14"/>
      <c r="BC201" s="14"/>
    </row>
    <row r="202" ht="16.5" customHeight="1">
      <c r="A202" s="29">
        <v>61.0</v>
      </c>
      <c r="B202" s="29">
        <v>6230.0</v>
      </c>
      <c r="C202" s="518" t="s">
        <v>9923</v>
      </c>
      <c r="D202" s="37" t="s">
        <v>1461</v>
      </c>
      <c r="E202" s="7"/>
      <c r="F202" s="7"/>
      <c r="G202" s="7"/>
      <c r="H202" s="7"/>
      <c r="I202" s="39"/>
      <c r="J202" s="207" t="s">
        <v>1462</v>
      </c>
      <c r="K202" s="213"/>
      <c r="L202" s="213"/>
      <c r="M202" s="213"/>
      <c r="N202" s="213"/>
      <c r="O202" s="213"/>
      <c r="P202" s="213"/>
      <c r="Q202" s="213"/>
      <c r="R202" s="213"/>
      <c r="S202" s="213"/>
      <c r="T202" s="213"/>
      <c r="U202" s="213"/>
      <c r="V202" s="243"/>
      <c r="W202" s="243"/>
      <c r="X202" s="240"/>
      <c r="Y202" s="240"/>
      <c r="Z202" s="240"/>
      <c r="AA202" s="243"/>
      <c r="AB202" s="243"/>
      <c r="AC202" s="240"/>
      <c r="AD202" s="240"/>
      <c r="AE202" s="240"/>
      <c r="AF202" s="240"/>
      <c r="AG202" s="240"/>
      <c r="AH202" s="240"/>
      <c r="AI202" s="240"/>
      <c r="AJ202" s="240"/>
      <c r="AK202" s="240"/>
      <c r="AL202" s="240"/>
      <c r="AM202" s="240"/>
      <c r="AN202" s="268">
        <v>500.0</v>
      </c>
      <c r="AO202" s="209"/>
      <c r="AP202" s="210" t="s">
        <v>40</v>
      </c>
      <c r="AQ202" s="240"/>
      <c r="AR202" s="240"/>
      <c r="AS202" s="240"/>
      <c r="AT202" s="492">
        <f t="shared" si="1"/>
        <v>500</v>
      </c>
      <c r="AU202" s="79"/>
      <c r="AV202" s="14"/>
      <c r="AW202" s="14"/>
      <c r="AX202" s="14"/>
      <c r="AY202" s="14"/>
      <c r="AZ202" s="14"/>
      <c r="BA202" s="14"/>
      <c r="BB202" s="14"/>
      <c r="BC202" s="14"/>
    </row>
    <row r="203" ht="16.5" customHeight="1">
      <c r="A203" s="29">
        <v>61.0</v>
      </c>
      <c r="B203" s="29">
        <v>6231.0</v>
      </c>
      <c r="C203" s="518" t="s">
        <v>9924</v>
      </c>
      <c r="D203" s="52"/>
      <c r="E203" s="8"/>
      <c r="F203" s="8"/>
      <c r="G203" s="8"/>
      <c r="H203" s="8"/>
      <c r="I203" s="54"/>
      <c r="J203" s="207" t="s">
        <v>1465</v>
      </c>
      <c r="K203" s="213"/>
      <c r="L203" s="213"/>
      <c r="M203" s="213"/>
      <c r="N203" s="213"/>
      <c r="O203" s="213"/>
      <c r="P203" s="213"/>
      <c r="Q203" s="213"/>
      <c r="R203" s="213"/>
      <c r="S203" s="213"/>
      <c r="T203" s="213"/>
      <c r="U203" s="213"/>
      <c r="V203" s="243"/>
      <c r="W203" s="243"/>
      <c r="X203" s="240"/>
      <c r="Y203" s="240"/>
      <c r="Z203" s="240"/>
      <c r="AA203" s="243"/>
      <c r="AB203" s="243"/>
      <c r="AC203" s="240"/>
      <c r="AD203" s="240"/>
      <c r="AE203" s="240"/>
      <c r="AF203" s="240"/>
      <c r="AG203" s="240"/>
      <c r="AH203" s="240"/>
      <c r="AI203" s="240"/>
      <c r="AJ203" s="240"/>
      <c r="AK203" s="240"/>
      <c r="AL203" s="240"/>
      <c r="AM203" s="240"/>
      <c r="AN203" s="268">
        <v>250.0</v>
      </c>
      <c r="AO203" s="209"/>
      <c r="AP203" s="210" t="s">
        <v>40</v>
      </c>
      <c r="AQ203" s="240"/>
      <c r="AR203" s="240"/>
      <c r="AS203" s="240"/>
      <c r="AT203" s="492">
        <f t="shared" si="1"/>
        <v>250</v>
      </c>
      <c r="AU203" s="79"/>
      <c r="AV203" s="14"/>
      <c r="AW203" s="14"/>
      <c r="AX203" s="14"/>
      <c r="AY203" s="14"/>
      <c r="AZ203" s="14"/>
      <c r="BA203" s="14"/>
      <c r="BB203" s="14"/>
      <c r="BC203" s="14"/>
    </row>
    <row r="204" ht="16.5" customHeight="1">
      <c r="A204" s="29">
        <v>61.0</v>
      </c>
      <c r="B204" s="29">
        <v>9992.0</v>
      </c>
      <c r="C204" s="518" t="s">
        <v>9925</v>
      </c>
      <c r="D204" s="52"/>
      <c r="E204" s="8"/>
      <c r="F204" s="8"/>
      <c r="G204" s="8"/>
      <c r="H204" s="8"/>
      <c r="I204" s="54"/>
      <c r="J204" s="207" t="s">
        <v>1468</v>
      </c>
      <c r="K204" s="213"/>
      <c r="L204" s="213"/>
      <c r="M204" s="213"/>
      <c r="N204" s="213"/>
      <c r="O204" s="213"/>
      <c r="P204" s="213"/>
      <c r="Q204" s="213"/>
      <c r="R204" s="213"/>
      <c r="S204" s="213"/>
      <c r="T204" s="213" t="s">
        <v>1469</v>
      </c>
      <c r="U204" s="213"/>
      <c r="V204" s="243"/>
      <c r="W204" s="243"/>
      <c r="X204" s="240"/>
      <c r="Y204" s="240"/>
      <c r="Z204" s="240"/>
      <c r="AA204" s="243"/>
      <c r="AB204" s="243"/>
      <c r="AC204" s="240"/>
      <c r="AD204" s="240"/>
      <c r="AE204" s="240"/>
      <c r="AF204" s="240"/>
      <c r="AG204" s="240"/>
      <c r="AH204" s="240"/>
      <c r="AI204" s="240"/>
      <c r="AJ204" s="240"/>
      <c r="AK204" s="240"/>
      <c r="AL204" s="240"/>
      <c r="AM204" s="240"/>
      <c r="AN204" s="268"/>
      <c r="AO204" s="209"/>
      <c r="AP204" s="210" t="s">
        <v>40</v>
      </c>
      <c r="AQ204" s="240"/>
      <c r="AR204" s="240"/>
      <c r="AS204" s="240"/>
      <c r="AT204" s="492"/>
      <c r="AU204" s="79"/>
      <c r="AV204" s="14"/>
      <c r="AW204" s="14"/>
      <c r="AX204" s="14"/>
      <c r="AY204" s="14"/>
      <c r="AZ204" s="14"/>
      <c r="BA204" s="14"/>
      <c r="BB204" s="14"/>
      <c r="BC204" s="14"/>
    </row>
    <row r="205" ht="16.5" customHeight="1">
      <c r="A205" s="29">
        <v>61.0</v>
      </c>
      <c r="B205" s="29">
        <v>6233.0</v>
      </c>
      <c r="C205" s="518" t="s">
        <v>9926</v>
      </c>
      <c r="D205" s="52"/>
      <c r="E205" s="8"/>
      <c r="F205" s="8"/>
      <c r="G205" s="8"/>
      <c r="H205" s="8"/>
      <c r="I205" s="54"/>
      <c r="J205" s="207" t="s">
        <v>1472</v>
      </c>
      <c r="K205" s="213"/>
      <c r="L205" s="213"/>
      <c r="M205" s="213"/>
      <c r="N205" s="213"/>
      <c r="O205" s="213"/>
      <c r="P205" s="213"/>
      <c r="Q205" s="213"/>
      <c r="R205" s="213"/>
      <c r="S205" s="213"/>
      <c r="T205" s="213"/>
      <c r="U205" s="213"/>
      <c r="V205" s="243"/>
      <c r="W205" s="243"/>
      <c r="X205" s="240"/>
      <c r="Y205" s="240"/>
      <c r="Z205" s="240"/>
      <c r="AA205" s="243"/>
      <c r="AB205" s="243"/>
      <c r="AC205" s="240"/>
      <c r="AD205" s="240"/>
      <c r="AE205" s="240"/>
      <c r="AF205" s="240"/>
      <c r="AG205" s="240"/>
      <c r="AH205" s="240"/>
      <c r="AI205" s="240"/>
      <c r="AJ205" s="240"/>
      <c r="AK205" s="240"/>
      <c r="AL205" s="240"/>
      <c r="AM205" s="240"/>
      <c r="AN205" s="268">
        <v>100.0</v>
      </c>
      <c r="AO205" s="209"/>
      <c r="AP205" s="210" t="s">
        <v>40</v>
      </c>
      <c r="AQ205" s="240"/>
      <c r="AR205" s="240"/>
      <c r="AS205" s="240"/>
      <c r="AT205" s="492">
        <f t="shared" ref="AT205:AT207" si="2">AN205</f>
        <v>100</v>
      </c>
      <c r="AU205" s="79"/>
      <c r="AV205" s="14"/>
      <c r="AW205" s="14"/>
      <c r="AX205" s="14"/>
      <c r="AY205" s="14"/>
      <c r="AZ205" s="14"/>
      <c r="BA205" s="14"/>
      <c r="BB205" s="14"/>
      <c r="BC205" s="14"/>
    </row>
    <row r="206" ht="16.5" customHeight="1">
      <c r="A206" s="29">
        <v>61.0</v>
      </c>
      <c r="B206" s="29">
        <v>6234.0</v>
      </c>
      <c r="C206" s="518" t="s">
        <v>9927</v>
      </c>
      <c r="D206" s="52"/>
      <c r="E206" s="8"/>
      <c r="F206" s="8"/>
      <c r="G206" s="8"/>
      <c r="H206" s="8"/>
      <c r="I206" s="54"/>
      <c r="J206" s="207" t="s">
        <v>1475</v>
      </c>
      <c r="K206" s="213"/>
      <c r="L206" s="213"/>
      <c r="M206" s="213"/>
      <c r="N206" s="213"/>
      <c r="O206" s="213"/>
      <c r="P206" s="213"/>
      <c r="Q206" s="213"/>
      <c r="R206" s="213"/>
      <c r="S206" s="213"/>
      <c r="T206" s="213"/>
      <c r="U206" s="213"/>
      <c r="V206" s="243"/>
      <c r="W206" s="243"/>
      <c r="X206" s="240"/>
      <c r="Y206" s="240"/>
      <c r="Z206" s="240"/>
      <c r="AA206" s="243"/>
      <c r="AB206" s="243"/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68">
        <v>1000.0</v>
      </c>
      <c r="AO206" s="209"/>
      <c r="AP206" s="210" t="s">
        <v>40</v>
      </c>
      <c r="AQ206" s="240"/>
      <c r="AR206" s="240"/>
      <c r="AS206" s="240"/>
      <c r="AT206" s="492">
        <f t="shared" si="2"/>
        <v>1000</v>
      </c>
      <c r="AU206" s="79"/>
      <c r="AV206" s="14"/>
      <c r="AW206" s="14"/>
      <c r="AX206" s="14"/>
      <c r="AY206" s="14"/>
      <c r="AZ206" s="14"/>
      <c r="BA206" s="14"/>
      <c r="BB206" s="14"/>
      <c r="BC206" s="14"/>
    </row>
    <row r="207" ht="16.5" customHeight="1">
      <c r="A207" s="29">
        <v>61.0</v>
      </c>
      <c r="B207" s="29">
        <v>6235.0</v>
      </c>
      <c r="C207" s="518" t="s">
        <v>9928</v>
      </c>
      <c r="D207" s="227"/>
      <c r="E207" s="22"/>
      <c r="F207" s="22"/>
      <c r="G207" s="22"/>
      <c r="H207" s="22"/>
      <c r="I207" s="109"/>
      <c r="J207" s="207" t="s">
        <v>1478</v>
      </c>
      <c r="K207" s="213"/>
      <c r="L207" s="213"/>
      <c r="M207" s="213"/>
      <c r="N207" s="213"/>
      <c r="O207" s="213"/>
      <c r="P207" s="213"/>
      <c r="Q207" s="213"/>
      <c r="R207" s="213"/>
      <c r="S207" s="213"/>
      <c r="T207" s="213"/>
      <c r="U207" s="213"/>
      <c r="V207" s="243"/>
      <c r="W207" s="243"/>
      <c r="X207" s="240"/>
      <c r="Y207" s="240"/>
      <c r="Z207" s="240"/>
      <c r="AA207" s="243"/>
      <c r="AB207" s="243"/>
      <c r="AC207" s="240"/>
      <c r="AD207" s="240"/>
      <c r="AE207" s="240"/>
      <c r="AF207" s="240"/>
      <c r="AG207" s="240"/>
      <c r="AH207" s="240"/>
      <c r="AI207" s="240"/>
      <c r="AJ207" s="240"/>
      <c r="AK207" s="240"/>
      <c r="AL207" s="240"/>
      <c r="AM207" s="240"/>
      <c r="AN207" s="268">
        <v>500.0</v>
      </c>
      <c r="AO207" s="209"/>
      <c r="AP207" s="210" t="s">
        <v>40</v>
      </c>
      <c r="AQ207" s="240"/>
      <c r="AR207" s="240"/>
      <c r="AS207" s="240"/>
      <c r="AT207" s="492">
        <f t="shared" si="2"/>
        <v>500</v>
      </c>
      <c r="AU207" s="79"/>
      <c r="AV207" s="14"/>
      <c r="AW207" s="14"/>
      <c r="AX207" s="14"/>
      <c r="AY207" s="14"/>
      <c r="AZ207" s="14"/>
      <c r="BA207" s="14"/>
      <c r="BB207" s="14"/>
      <c r="BC207" s="14"/>
    </row>
    <row r="208" ht="16.5" customHeight="1">
      <c r="A208" s="29">
        <v>61.0</v>
      </c>
      <c r="B208" s="29">
        <v>6240.0</v>
      </c>
      <c r="C208" s="518" t="s">
        <v>9929</v>
      </c>
      <c r="D208" s="52" t="s">
        <v>1481</v>
      </c>
      <c r="E208" s="8"/>
      <c r="F208" s="8"/>
      <c r="G208" s="8"/>
      <c r="H208" s="8"/>
      <c r="I208" s="39"/>
      <c r="J208" s="37" t="s">
        <v>1482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9"/>
      <c r="X208" s="6"/>
      <c r="Y208" s="225"/>
      <c r="Z208" s="240"/>
      <c r="AA208" s="243"/>
      <c r="AB208" s="243"/>
      <c r="AC208" s="240"/>
      <c r="AD208" s="240"/>
      <c r="AE208" s="240"/>
      <c r="AF208" s="240"/>
      <c r="AG208" s="240"/>
      <c r="AH208" s="240"/>
      <c r="AI208" s="240"/>
      <c r="AJ208" s="240"/>
      <c r="AK208" s="240"/>
      <c r="AL208" s="240"/>
      <c r="AM208" s="240"/>
      <c r="AN208" s="14"/>
      <c r="AO208" s="14"/>
      <c r="AP208" s="14"/>
      <c r="AQ208" s="14"/>
      <c r="AR208" s="14"/>
      <c r="AS208" s="240"/>
      <c r="AT208" s="492">
        <f>T209</f>
        <v>54</v>
      </c>
      <c r="AU208" s="244" t="s">
        <v>1484</v>
      </c>
      <c r="AV208" s="14"/>
      <c r="AW208" s="14"/>
      <c r="AX208" s="14"/>
      <c r="AY208" s="14"/>
      <c r="AZ208" s="14"/>
      <c r="BA208" s="14"/>
      <c r="BB208" s="14"/>
      <c r="BC208" s="14"/>
    </row>
    <row r="209" ht="16.5" customHeight="1">
      <c r="A209" s="29">
        <v>61.0</v>
      </c>
      <c r="B209" s="29">
        <v>6423.0</v>
      </c>
      <c r="C209" s="518" t="s">
        <v>9930</v>
      </c>
      <c r="D209" s="52"/>
      <c r="E209" s="8"/>
      <c r="F209" s="8"/>
      <c r="G209" s="8"/>
      <c r="H209" s="8"/>
      <c r="I209" s="54"/>
      <c r="J209" s="227"/>
      <c r="K209" s="22"/>
      <c r="L209" s="22"/>
      <c r="M209" s="22"/>
      <c r="N209" s="22"/>
      <c r="O209" s="22"/>
      <c r="P209" s="22"/>
      <c r="Q209" s="22"/>
      <c r="R209" s="22"/>
      <c r="S209" s="22"/>
      <c r="T209" s="565">
        <v>54.0</v>
      </c>
      <c r="V209" s="491" t="s">
        <v>40</v>
      </c>
      <c r="W209" s="14"/>
      <c r="X209" s="14"/>
      <c r="Y209" s="144"/>
      <c r="Z209" s="259" t="s">
        <v>1486</v>
      </c>
      <c r="AA209" s="259"/>
      <c r="AB209" s="566"/>
      <c r="AC209" s="259"/>
      <c r="AD209" s="259"/>
      <c r="AE209" s="259"/>
      <c r="AF209" s="259"/>
      <c r="AG209" s="259"/>
      <c r="AH209" s="259"/>
      <c r="AI209" s="259"/>
      <c r="AJ209" s="259"/>
      <c r="AK209" s="259"/>
      <c r="AL209" s="259"/>
      <c r="AM209" s="240"/>
      <c r="AN209" s="240"/>
      <c r="AO209" s="74" t="s">
        <v>21</v>
      </c>
      <c r="AP209" s="260">
        <v>0.7</v>
      </c>
      <c r="AQ209" s="209"/>
      <c r="AR209" s="240"/>
      <c r="AS209" s="240"/>
      <c r="AT209" s="492">
        <f>ROUND(T209*AP209,0)</f>
        <v>38</v>
      </c>
      <c r="AU209" s="79"/>
      <c r="AV209" s="14"/>
      <c r="AW209" s="14"/>
      <c r="AX209" s="14"/>
      <c r="AY209" s="14"/>
      <c r="AZ209" s="14"/>
      <c r="BA209" s="14"/>
      <c r="BB209" s="14"/>
      <c r="BC209" s="14"/>
    </row>
    <row r="210" ht="16.5" customHeight="1">
      <c r="A210" s="29">
        <v>61.0</v>
      </c>
      <c r="B210" s="29">
        <v>6241.0</v>
      </c>
      <c r="C210" s="518" t="s">
        <v>9931</v>
      </c>
      <c r="D210" s="52"/>
      <c r="E210" s="8"/>
      <c r="F210" s="8"/>
      <c r="G210" s="8"/>
      <c r="H210" s="8"/>
      <c r="I210" s="54"/>
      <c r="J210" s="37" t="s">
        <v>1490</v>
      </c>
      <c r="K210" s="7"/>
      <c r="L210" s="7"/>
      <c r="M210" s="7"/>
      <c r="N210" s="7"/>
      <c r="O210" s="7"/>
      <c r="P210" s="7"/>
      <c r="Q210" s="7"/>
      <c r="R210" s="7"/>
      <c r="S210" s="7"/>
      <c r="T210" s="6"/>
      <c r="U210" s="6"/>
      <c r="V210" s="9"/>
      <c r="W210" s="9"/>
      <c r="X210" s="6"/>
      <c r="Y210" s="237"/>
      <c r="Z210" s="259"/>
      <c r="AA210" s="566"/>
      <c r="AB210" s="566"/>
      <c r="AC210" s="259"/>
      <c r="AD210" s="259"/>
      <c r="AE210" s="259"/>
      <c r="AF210" s="259"/>
      <c r="AG210" s="259"/>
      <c r="AH210" s="259"/>
      <c r="AI210" s="259"/>
      <c r="AJ210" s="259"/>
      <c r="AK210" s="259"/>
      <c r="AL210" s="259"/>
      <c r="AM210" s="240"/>
      <c r="AN210" s="14"/>
      <c r="AO210" s="14"/>
      <c r="AP210" s="14"/>
      <c r="AQ210" s="14"/>
      <c r="AR210" s="240"/>
      <c r="AS210" s="240"/>
      <c r="AT210" s="492">
        <f>T211</f>
        <v>37</v>
      </c>
      <c r="AU210" s="79"/>
      <c r="AV210" s="14"/>
      <c r="AW210" s="14"/>
      <c r="AX210" s="14"/>
      <c r="AY210" s="14"/>
      <c r="AZ210" s="14"/>
      <c r="BA210" s="14"/>
      <c r="BB210" s="14"/>
      <c r="BC210" s="14"/>
    </row>
    <row r="211" ht="16.5" customHeight="1">
      <c r="A211" s="29">
        <v>61.0</v>
      </c>
      <c r="B211" s="29">
        <v>6424.0</v>
      </c>
      <c r="C211" s="518" t="s">
        <v>9932</v>
      </c>
      <c r="D211" s="52"/>
      <c r="E211" s="8"/>
      <c r="F211" s="8"/>
      <c r="G211" s="8"/>
      <c r="H211" s="8"/>
      <c r="I211" s="54"/>
      <c r="J211" s="227"/>
      <c r="K211" s="22"/>
      <c r="L211" s="22"/>
      <c r="M211" s="22"/>
      <c r="N211" s="22"/>
      <c r="O211" s="22"/>
      <c r="P211" s="22"/>
      <c r="Q211" s="22"/>
      <c r="R211" s="22"/>
      <c r="S211" s="22"/>
      <c r="T211" s="567">
        <v>37.0</v>
      </c>
      <c r="U211" s="232"/>
      <c r="V211" s="233" t="s">
        <v>40</v>
      </c>
      <c r="W211" s="21"/>
      <c r="X211" s="568"/>
      <c r="Y211" s="569"/>
      <c r="Z211" s="259" t="s">
        <v>1486</v>
      </c>
      <c r="AA211" s="259"/>
      <c r="AB211" s="566"/>
      <c r="AC211" s="259"/>
      <c r="AD211" s="259"/>
      <c r="AE211" s="259"/>
      <c r="AF211" s="259"/>
      <c r="AG211" s="259"/>
      <c r="AH211" s="259"/>
      <c r="AI211" s="259"/>
      <c r="AJ211" s="259"/>
      <c r="AK211" s="259"/>
      <c r="AL211" s="259"/>
      <c r="AM211" s="240"/>
      <c r="AN211" s="240"/>
      <c r="AO211" s="74" t="s">
        <v>21</v>
      </c>
      <c r="AP211" s="260">
        <v>0.7</v>
      </c>
      <c r="AQ211" s="209"/>
      <c r="AR211" s="240"/>
      <c r="AS211" s="240"/>
      <c r="AT211" s="492">
        <f>ROUND(T211*AP211,0)</f>
        <v>26</v>
      </c>
      <c r="AU211" s="79"/>
      <c r="AV211" s="14"/>
      <c r="AW211" s="14"/>
      <c r="AX211" s="14"/>
      <c r="AY211" s="14"/>
      <c r="AZ211" s="14"/>
      <c r="BA211" s="14"/>
      <c r="BB211" s="14"/>
      <c r="BC211" s="14"/>
    </row>
    <row r="212" ht="16.5" customHeight="1">
      <c r="A212" s="29">
        <v>61.0</v>
      </c>
      <c r="B212" s="29">
        <v>6422.0</v>
      </c>
      <c r="C212" s="518" t="s">
        <v>9933</v>
      </c>
      <c r="D212" s="227"/>
      <c r="E212" s="22"/>
      <c r="F212" s="22"/>
      <c r="G212" s="22"/>
      <c r="H212" s="22"/>
      <c r="I212" s="109"/>
      <c r="J212" s="207" t="s">
        <v>1495</v>
      </c>
      <c r="K212" s="213"/>
      <c r="L212" s="213"/>
      <c r="M212" s="213"/>
      <c r="N212" s="213"/>
      <c r="O212" s="213"/>
      <c r="P212" s="213"/>
      <c r="Q212" s="213"/>
      <c r="R212" s="213"/>
      <c r="S212" s="213"/>
      <c r="T212" s="268"/>
      <c r="U212" s="209"/>
      <c r="V212" s="210"/>
      <c r="W212" s="240"/>
      <c r="X212" s="240"/>
      <c r="Y212" s="240"/>
      <c r="Z212" s="259"/>
      <c r="AA212" s="259"/>
      <c r="AB212" s="566"/>
      <c r="AC212" s="259"/>
      <c r="AD212" s="259"/>
      <c r="AE212" s="259"/>
      <c r="AF212" s="259"/>
      <c r="AG212" s="259"/>
      <c r="AH212" s="259"/>
      <c r="AI212" s="259"/>
      <c r="AJ212" s="259"/>
      <c r="AK212" s="259"/>
      <c r="AL212" s="259"/>
      <c r="AM212" s="240"/>
      <c r="AN212" s="268">
        <v>37.0</v>
      </c>
      <c r="AO212" s="209"/>
      <c r="AP212" s="210" t="s">
        <v>40</v>
      </c>
      <c r="AQ212" s="240"/>
      <c r="AR212" s="240"/>
      <c r="AS212" s="240"/>
      <c r="AT212" s="492">
        <f t="shared" ref="AT212:AT221" si="3">AN212</f>
        <v>37</v>
      </c>
      <c r="AU212" s="202"/>
      <c r="AV212" s="14"/>
      <c r="AW212" s="14"/>
      <c r="AX212" s="14"/>
      <c r="AY212" s="14"/>
      <c r="AZ212" s="14"/>
      <c r="BA212" s="14"/>
      <c r="BB212" s="14"/>
      <c r="BC212" s="14"/>
    </row>
    <row r="213" ht="16.5" customHeight="1">
      <c r="A213" s="29">
        <v>61.0</v>
      </c>
      <c r="B213" s="29">
        <v>6250.0</v>
      </c>
      <c r="C213" s="518" t="s">
        <v>9934</v>
      </c>
      <c r="D213" s="37" t="s">
        <v>1498</v>
      </c>
      <c r="E213" s="7"/>
      <c r="F213" s="7"/>
      <c r="G213" s="7"/>
      <c r="H213" s="7"/>
      <c r="I213" s="39"/>
      <c r="J213" s="102" t="s">
        <v>1482</v>
      </c>
      <c r="K213" s="487"/>
      <c r="L213" s="487"/>
      <c r="M213" s="487"/>
      <c r="N213" s="487"/>
      <c r="O213" s="487"/>
      <c r="P213" s="487"/>
      <c r="Q213" s="487"/>
      <c r="R213" s="487"/>
      <c r="S213" s="487"/>
      <c r="T213" s="485"/>
      <c r="U213" s="207" t="s">
        <v>1499</v>
      </c>
      <c r="V213" s="243"/>
      <c r="W213" s="243"/>
      <c r="X213" s="240"/>
      <c r="Y213" s="240"/>
      <c r="Z213" s="240"/>
      <c r="AA213" s="243"/>
      <c r="AB213" s="243"/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268">
        <v>61.0</v>
      </c>
      <c r="AO213" s="209"/>
      <c r="AP213" s="210" t="s">
        <v>40</v>
      </c>
      <c r="AQ213" s="240"/>
      <c r="AR213" s="240"/>
      <c r="AS213" s="240"/>
      <c r="AT213" s="492">
        <f t="shared" si="3"/>
        <v>61</v>
      </c>
      <c r="AU213" s="244" t="s">
        <v>18</v>
      </c>
      <c r="AV213" s="14"/>
      <c r="AW213" s="14"/>
      <c r="AX213" s="14"/>
      <c r="AY213" s="14"/>
      <c r="AZ213" s="14"/>
      <c r="BA213" s="14"/>
      <c r="BB213" s="14"/>
      <c r="BC213" s="14"/>
    </row>
    <row r="214" ht="16.5" customHeight="1">
      <c r="A214" s="29">
        <v>61.0</v>
      </c>
      <c r="B214" s="29">
        <v>6251.0</v>
      </c>
      <c r="C214" s="518" t="s">
        <v>9935</v>
      </c>
      <c r="D214" s="52"/>
      <c r="E214" s="8"/>
      <c r="F214" s="8"/>
      <c r="G214" s="8"/>
      <c r="H214" s="8"/>
      <c r="I214" s="54"/>
      <c r="J214" s="482"/>
      <c r="T214" s="486"/>
      <c r="U214" s="207" t="s">
        <v>1501</v>
      </c>
      <c r="V214" s="243"/>
      <c r="W214" s="243"/>
      <c r="X214" s="240"/>
      <c r="Y214" s="240"/>
      <c r="Z214" s="240"/>
      <c r="AA214" s="243"/>
      <c r="AB214" s="243"/>
      <c r="AC214" s="240"/>
      <c r="AD214" s="240"/>
      <c r="AE214" s="240"/>
      <c r="AF214" s="240"/>
      <c r="AG214" s="240"/>
      <c r="AH214" s="240"/>
      <c r="AI214" s="240"/>
      <c r="AJ214" s="240"/>
      <c r="AK214" s="240"/>
      <c r="AL214" s="240"/>
      <c r="AM214" s="240"/>
      <c r="AN214" s="268">
        <v>92.0</v>
      </c>
      <c r="AO214" s="209"/>
      <c r="AP214" s="210" t="s">
        <v>40</v>
      </c>
      <c r="AQ214" s="240"/>
      <c r="AR214" s="240"/>
      <c r="AS214" s="240"/>
      <c r="AT214" s="492">
        <f t="shared" si="3"/>
        <v>92</v>
      </c>
      <c r="AU214" s="79"/>
      <c r="AV214" s="14"/>
      <c r="AW214" s="14"/>
      <c r="AX214" s="14"/>
      <c r="AY214" s="14"/>
      <c r="AZ214" s="14"/>
      <c r="BA214" s="14"/>
      <c r="BB214" s="14"/>
      <c r="BC214" s="14"/>
    </row>
    <row r="215" ht="16.5" customHeight="1">
      <c r="A215" s="29">
        <v>61.0</v>
      </c>
      <c r="B215" s="29">
        <v>6252.0</v>
      </c>
      <c r="C215" s="518" t="s">
        <v>9936</v>
      </c>
      <c r="D215" s="52"/>
      <c r="E215" s="8"/>
      <c r="F215" s="8"/>
      <c r="G215" s="8"/>
      <c r="H215" s="8"/>
      <c r="I215" s="54"/>
      <c r="J215" s="484"/>
      <c r="K215" s="232"/>
      <c r="L215" s="232"/>
      <c r="M215" s="232"/>
      <c r="N215" s="232"/>
      <c r="O215" s="232"/>
      <c r="P215" s="232"/>
      <c r="Q215" s="232"/>
      <c r="R215" s="232"/>
      <c r="S215" s="232"/>
      <c r="T215" s="556"/>
      <c r="U215" s="207" t="s">
        <v>1504</v>
      </c>
      <c r="V215" s="243"/>
      <c r="W215" s="243"/>
      <c r="X215" s="240"/>
      <c r="Y215" s="240"/>
      <c r="Z215" s="240"/>
      <c r="AA215" s="243"/>
      <c r="AB215" s="243"/>
      <c r="AC215" s="240"/>
      <c r="AD215" s="240"/>
      <c r="AE215" s="240"/>
      <c r="AF215" s="240"/>
      <c r="AG215" s="240"/>
      <c r="AH215" s="240"/>
      <c r="AI215" s="240"/>
      <c r="AJ215" s="240"/>
      <c r="AK215" s="240"/>
      <c r="AL215" s="240"/>
      <c r="AM215" s="240"/>
      <c r="AN215" s="268">
        <v>123.0</v>
      </c>
      <c r="AO215" s="209"/>
      <c r="AP215" s="210" t="s">
        <v>40</v>
      </c>
      <c r="AQ215" s="240"/>
      <c r="AR215" s="240"/>
      <c r="AS215" s="240"/>
      <c r="AT215" s="492">
        <f t="shared" si="3"/>
        <v>123</v>
      </c>
      <c r="AU215" s="79"/>
      <c r="AV215" s="14"/>
      <c r="AW215" s="14"/>
      <c r="AX215" s="14"/>
      <c r="AY215" s="14"/>
      <c r="AZ215" s="14"/>
      <c r="BA215" s="14"/>
      <c r="BB215" s="14"/>
      <c r="BC215" s="14"/>
    </row>
    <row r="216" ht="16.5" customHeight="1">
      <c r="A216" s="29">
        <v>61.0</v>
      </c>
      <c r="B216" s="29">
        <v>6253.0</v>
      </c>
      <c r="C216" s="518" t="s">
        <v>9937</v>
      </c>
      <c r="D216" s="52"/>
      <c r="E216" s="8"/>
      <c r="F216" s="8"/>
      <c r="G216" s="8"/>
      <c r="H216" s="8"/>
      <c r="I216" s="54"/>
      <c r="J216" s="102" t="s">
        <v>1490</v>
      </c>
      <c r="K216" s="487"/>
      <c r="L216" s="487"/>
      <c r="M216" s="487"/>
      <c r="N216" s="487"/>
      <c r="O216" s="487"/>
      <c r="P216" s="487"/>
      <c r="Q216" s="487"/>
      <c r="R216" s="487"/>
      <c r="S216" s="487"/>
      <c r="T216" s="485"/>
      <c r="U216" s="207" t="s">
        <v>1499</v>
      </c>
      <c r="V216" s="243"/>
      <c r="W216" s="243"/>
      <c r="X216" s="240"/>
      <c r="Y216" s="240"/>
      <c r="Z216" s="240"/>
      <c r="AA216" s="243"/>
      <c r="AB216" s="243"/>
      <c r="AC216" s="240"/>
      <c r="AD216" s="240"/>
      <c r="AE216" s="240"/>
      <c r="AF216" s="240"/>
      <c r="AG216" s="240"/>
      <c r="AH216" s="240"/>
      <c r="AI216" s="240"/>
      <c r="AJ216" s="240"/>
      <c r="AK216" s="240"/>
      <c r="AL216" s="240"/>
      <c r="AM216" s="240"/>
      <c r="AN216" s="268">
        <v>128.0</v>
      </c>
      <c r="AO216" s="209"/>
      <c r="AP216" s="210" t="s">
        <v>40</v>
      </c>
      <c r="AQ216" s="240"/>
      <c r="AR216" s="240"/>
      <c r="AS216" s="240"/>
      <c r="AT216" s="492">
        <f t="shared" si="3"/>
        <v>128</v>
      </c>
      <c r="AU216" s="79"/>
      <c r="AV216" s="14"/>
      <c r="AW216" s="14"/>
      <c r="AX216" s="14"/>
      <c r="AY216" s="14"/>
      <c r="AZ216" s="14"/>
      <c r="BA216" s="14"/>
      <c r="BB216" s="14"/>
      <c r="BC216" s="14"/>
    </row>
    <row r="217" ht="16.5" customHeight="1">
      <c r="A217" s="29">
        <v>61.0</v>
      </c>
      <c r="B217" s="29">
        <v>6254.0</v>
      </c>
      <c r="C217" s="518" t="s">
        <v>9938</v>
      </c>
      <c r="D217" s="52"/>
      <c r="E217" s="8"/>
      <c r="F217" s="8"/>
      <c r="G217" s="8"/>
      <c r="H217" s="8"/>
      <c r="I217" s="54"/>
      <c r="J217" s="482"/>
      <c r="T217" s="486"/>
      <c r="U217" s="207" t="s">
        <v>1501</v>
      </c>
      <c r="V217" s="243"/>
      <c r="W217" s="243"/>
      <c r="X217" s="240"/>
      <c r="Y217" s="240"/>
      <c r="Z217" s="240"/>
      <c r="AA217" s="243"/>
      <c r="AB217" s="243"/>
      <c r="AC217" s="240"/>
      <c r="AD217" s="240"/>
      <c r="AE217" s="240"/>
      <c r="AF217" s="240"/>
      <c r="AG217" s="240"/>
      <c r="AH217" s="240"/>
      <c r="AI217" s="240"/>
      <c r="AJ217" s="240"/>
      <c r="AK217" s="240"/>
      <c r="AL217" s="240"/>
      <c r="AM217" s="240"/>
      <c r="AN217" s="268">
        <v>192.0</v>
      </c>
      <c r="AO217" s="209"/>
      <c r="AP217" s="210" t="s">
        <v>40</v>
      </c>
      <c r="AQ217" s="240"/>
      <c r="AR217" s="240"/>
      <c r="AS217" s="240"/>
      <c r="AT217" s="492">
        <f t="shared" si="3"/>
        <v>192</v>
      </c>
      <c r="AU217" s="79"/>
      <c r="AV217" s="14"/>
      <c r="AW217" s="14"/>
      <c r="AX217" s="14"/>
      <c r="AY217" s="14"/>
      <c r="AZ217" s="14"/>
      <c r="BA217" s="14"/>
      <c r="BB217" s="14"/>
      <c r="BC217" s="14"/>
    </row>
    <row r="218" ht="16.5" customHeight="1">
      <c r="A218" s="29">
        <v>61.0</v>
      </c>
      <c r="B218" s="29">
        <v>6255.0</v>
      </c>
      <c r="C218" s="518" t="s">
        <v>9939</v>
      </c>
      <c r="D218" s="227"/>
      <c r="E218" s="22"/>
      <c r="F218" s="22"/>
      <c r="G218" s="22"/>
      <c r="H218" s="22"/>
      <c r="I218" s="109"/>
      <c r="J218" s="484"/>
      <c r="K218" s="232"/>
      <c r="L218" s="232"/>
      <c r="M218" s="232"/>
      <c r="N218" s="232"/>
      <c r="O218" s="232"/>
      <c r="P218" s="232"/>
      <c r="Q218" s="232"/>
      <c r="R218" s="232"/>
      <c r="S218" s="232"/>
      <c r="T218" s="556"/>
      <c r="U218" s="207" t="s">
        <v>1504</v>
      </c>
      <c r="V218" s="243"/>
      <c r="W218" s="243"/>
      <c r="X218" s="240"/>
      <c r="Y218" s="240"/>
      <c r="Z218" s="240"/>
      <c r="AA218" s="243"/>
      <c r="AB218" s="243"/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68">
        <v>256.0</v>
      </c>
      <c r="AO218" s="209"/>
      <c r="AP218" s="210" t="s">
        <v>40</v>
      </c>
      <c r="AQ218" s="240"/>
      <c r="AR218" s="240"/>
      <c r="AS218" s="240"/>
      <c r="AT218" s="492">
        <f t="shared" si="3"/>
        <v>256</v>
      </c>
      <c r="AU218" s="79"/>
      <c r="AV218" s="14"/>
      <c r="AW218" s="14"/>
      <c r="AX218" s="14"/>
      <c r="AY218" s="14"/>
      <c r="AZ218" s="14"/>
      <c r="BA218" s="14"/>
      <c r="BB218" s="14"/>
      <c r="BC218" s="14"/>
    </row>
    <row r="219" ht="16.5" customHeight="1">
      <c r="A219" s="29">
        <v>61.0</v>
      </c>
      <c r="B219" s="30">
        <v>6760.0</v>
      </c>
      <c r="C219" s="537" t="s">
        <v>9940</v>
      </c>
      <c r="D219" s="570" t="s">
        <v>1510</v>
      </c>
      <c r="E219" s="571"/>
      <c r="F219" s="571"/>
      <c r="G219" s="7"/>
      <c r="H219" s="7"/>
      <c r="I219" s="39"/>
      <c r="J219" s="572" t="s">
        <v>9941</v>
      </c>
      <c r="K219" s="213"/>
      <c r="L219" s="213"/>
      <c r="M219" s="213"/>
      <c r="N219" s="21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08"/>
      <c r="Z219" s="208"/>
      <c r="AA219" s="208"/>
      <c r="AB219" s="208"/>
      <c r="AC219" s="208"/>
      <c r="AD219" s="208"/>
      <c r="AE219" s="208"/>
      <c r="AF219" s="208"/>
      <c r="AG219" s="208"/>
      <c r="AH219" s="208"/>
      <c r="AI219" s="208"/>
      <c r="AJ219" s="208"/>
      <c r="AK219" s="208"/>
      <c r="AL219" s="208"/>
      <c r="AM219" s="208"/>
      <c r="AN219" s="268">
        <v>200.0</v>
      </c>
      <c r="AO219" s="209"/>
      <c r="AP219" s="210" t="s">
        <v>40</v>
      </c>
      <c r="AQ219" s="210"/>
      <c r="AR219" s="573"/>
      <c r="AS219" s="573"/>
      <c r="AT219" s="492">
        <f t="shared" si="3"/>
        <v>200</v>
      </c>
      <c r="AU219" s="574"/>
      <c r="AV219" s="293"/>
      <c r="AW219" s="98"/>
      <c r="AX219" s="491"/>
      <c r="AY219" s="491"/>
      <c r="AZ219" s="8"/>
      <c r="BA219" s="8"/>
      <c r="BB219" s="265"/>
      <c r="BC219" s="80"/>
    </row>
    <row r="220" ht="16.5" customHeight="1">
      <c r="A220" s="29">
        <v>61.0</v>
      </c>
      <c r="B220" s="30">
        <v>6761.0</v>
      </c>
      <c r="C220" s="537" t="s">
        <v>9942</v>
      </c>
      <c r="D220" s="530"/>
      <c r="E220" s="575"/>
      <c r="F220" s="575"/>
      <c r="G220" s="22"/>
      <c r="H220" s="22"/>
      <c r="I220" s="109"/>
      <c r="J220" s="213" t="s">
        <v>9943</v>
      </c>
      <c r="K220" s="213"/>
      <c r="L220" s="213"/>
      <c r="M220" s="213"/>
      <c r="N220" s="21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08"/>
      <c r="Z220" s="208"/>
      <c r="AA220" s="208"/>
      <c r="AB220" s="208"/>
      <c r="AC220" s="208"/>
      <c r="AD220" s="208"/>
      <c r="AE220" s="208"/>
      <c r="AF220" s="208"/>
      <c r="AG220" s="208"/>
      <c r="AH220" s="208"/>
      <c r="AI220" s="208"/>
      <c r="AJ220" s="208"/>
      <c r="AK220" s="208"/>
      <c r="AL220" s="208"/>
      <c r="AM220" s="208"/>
      <c r="AN220" s="268">
        <v>200.0</v>
      </c>
      <c r="AO220" s="209"/>
      <c r="AP220" s="210" t="s">
        <v>40</v>
      </c>
      <c r="AQ220" s="210"/>
      <c r="AR220" s="573"/>
      <c r="AS220" s="573"/>
      <c r="AT220" s="492">
        <f t="shared" si="3"/>
        <v>200</v>
      </c>
      <c r="AU220" s="576"/>
      <c r="AV220" s="293"/>
      <c r="AW220" s="98"/>
      <c r="AX220" s="491"/>
      <c r="AY220" s="491"/>
      <c r="AZ220" s="8"/>
      <c r="BA220" s="8"/>
      <c r="BB220" s="265"/>
      <c r="BC220" s="80"/>
    </row>
    <row r="221" ht="16.5" customHeight="1">
      <c r="A221" s="29">
        <v>61.0</v>
      </c>
      <c r="B221" s="29">
        <v>6765.0</v>
      </c>
      <c r="C221" s="518" t="s">
        <v>9944</v>
      </c>
      <c r="D221" s="213" t="s">
        <v>1517</v>
      </c>
      <c r="E221" s="213"/>
      <c r="F221" s="213"/>
      <c r="G221" s="213"/>
      <c r="H221" s="213"/>
      <c r="I221" s="213"/>
      <c r="J221" s="560"/>
      <c r="K221" s="560"/>
      <c r="L221" s="560"/>
      <c r="M221" s="560"/>
      <c r="N221" s="213"/>
      <c r="O221" s="213"/>
      <c r="P221" s="213"/>
      <c r="Q221" s="213"/>
      <c r="R221" s="213"/>
      <c r="S221" s="213"/>
      <c r="T221" s="213"/>
      <c r="U221" s="213"/>
      <c r="V221" s="243"/>
      <c r="W221" s="243"/>
      <c r="X221" s="240"/>
      <c r="Y221" s="240"/>
      <c r="Z221" s="240"/>
      <c r="AA221" s="243"/>
      <c r="AB221" s="243"/>
      <c r="AC221" s="240"/>
      <c r="AD221" s="240"/>
      <c r="AE221" s="240"/>
      <c r="AF221" s="240"/>
      <c r="AG221" s="240"/>
      <c r="AH221" s="240"/>
      <c r="AI221" s="240"/>
      <c r="AJ221" s="240"/>
      <c r="AK221" s="240"/>
      <c r="AL221" s="240"/>
      <c r="AM221" s="240"/>
      <c r="AN221" s="268">
        <v>500.0</v>
      </c>
      <c r="AO221" s="209"/>
      <c r="AP221" s="210" t="s">
        <v>40</v>
      </c>
      <c r="AQ221" s="240"/>
      <c r="AR221" s="240"/>
      <c r="AS221" s="240"/>
      <c r="AT221" s="492">
        <f t="shared" si="3"/>
        <v>500</v>
      </c>
      <c r="AU221" s="244" t="s">
        <v>1518</v>
      </c>
      <c r="AV221" s="14"/>
      <c r="AW221" s="14"/>
      <c r="AX221" s="14"/>
      <c r="AY221" s="14"/>
      <c r="AZ221" s="14"/>
      <c r="BA221" s="14"/>
      <c r="BB221" s="14"/>
      <c r="BC221" s="14"/>
    </row>
    <row r="222" ht="16.5" customHeight="1">
      <c r="A222" s="29">
        <v>61.0</v>
      </c>
      <c r="B222" s="30">
        <v>6621.0</v>
      </c>
      <c r="C222" s="537" t="s">
        <v>9945</v>
      </c>
      <c r="D222" s="82" t="s">
        <v>1522</v>
      </c>
      <c r="E222" s="487"/>
      <c r="F222" s="487"/>
      <c r="G222" s="487"/>
      <c r="H222" s="487"/>
      <c r="I222" s="485"/>
      <c r="J222" s="263" t="s">
        <v>1521</v>
      </c>
      <c r="K222" s="240"/>
      <c r="L222" s="272"/>
      <c r="M222" s="272"/>
      <c r="N222" s="272"/>
      <c r="O222" s="272"/>
      <c r="P222" s="272"/>
      <c r="Q222" s="272"/>
      <c r="R222" s="577"/>
      <c r="S222" s="578"/>
      <c r="T222" s="22"/>
      <c r="U222" s="213"/>
      <c r="V222" s="213"/>
      <c r="W222" s="213"/>
      <c r="X222" s="213"/>
      <c r="Y222" s="208"/>
      <c r="Z222" s="208"/>
      <c r="AA222" s="208"/>
      <c r="AB222" s="208"/>
      <c r="AC222" s="208"/>
      <c r="AD222" s="208"/>
      <c r="AE222" s="208"/>
      <c r="AF222" s="208"/>
      <c r="AG222" s="208"/>
      <c r="AH222" s="208"/>
      <c r="AI222" s="208"/>
      <c r="AJ222" s="208"/>
      <c r="AK222" s="208"/>
      <c r="AL222" s="208"/>
      <c r="AM222" s="208"/>
      <c r="AN222" s="268"/>
      <c r="AO222" s="209"/>
      <c r="AP222" s="210" t="s">
        <v>40</v>
      </c>
      <c r="AQ222" s="210"/>
      <c r="AR222" s="573"/>
      <c r="AS222" s="573"/>
      <c r="AT222" s="492"/>
      <c r="AU222" s="270" t="s">
        <v>1524</v>
      </c>
      <c r="AV222" s="293"/>
      <c r="AW222" s="98"/>
      <c r="AX222" s="491"/>
      <c r="AY222" s="491"/>
      <c r="AZ222" s="8"/>
      <c r="BA222" s="8"/>
      <c r="BB222" s="265"/>
      <c r="BC222" s="80"/>
    </row>
    <row r="223" ht="16.5" customHeight="1">
      <c r="A223" s="29">
        <v>61.0</v>
      </c>
      <c r="B223" s="30">
        <v>6616.0</v>
      </c>
      <c r="C223" s="537" t="s">
        <v>9946</v>
      </c>
      <c r="D223" s="482"/>
      <c r="I223" s="486"/>
      <c r="J223" s="530" t="s">
        <v>1526</v>
      </c>
      <c r="K223" s="240"/>
      <c r="L223" s="267"/>
      <c r="M223" s="267"/>
      <c r="N223" s="267"/>
      <c r="O223" s="267"/>
      <c r="P223" s="267"/>
      <c r="Q223" s="267"/>
      <c r="R223" s="579"/>
      <c r="S223" s="240"/>
      <c r="T223" s="213"/>
      <c r="U223" s="213"/>
      <c r="V223" s="213"/>
      <c r="W223" s="213"/>
      <c r="X223" s="213"/>
      <c r="Y223" s="208"/>
      <c r="Z223" s="208"/>
      <c r="AA223" s="208"/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  <c r="AM223" s="208"/>
      <c r="AN223" s="268"/>
      <c r="AO223" s="209"/>
      <c r="AP223" s="210" t="s">
        <v>40</v>
      </c>
      <c r="AQ223" s="210"/>
      <c r="AR223" s="573"/>
      <c r="AS223" s="573"/>
      <c r="AT223" s="492"/>
      <c r="AU223" s="271"/>
      <c r="AV223" s="293"/>
      <c r="AW223" s="98"/>
      <c r="AX223" s="491"/>
      <c r="AY223" s="491"/>
      <c r="AZ223" s="8"/>
      <c r="BA223" s="8"/>
      <c r="BB223" s="265"/>
      <c r="BC223" s="80"/>
    </row>
    <row r="224" ht="16.5" customHeight="1">
      <c r="A224" s="29">
        <v>61.0</v>
      </c>
      <c r="B224" s="29">
        <v>6596.0</v>
      </c>
      <c r="C224" s="537" t="s">
        <v>9947</v>
      </c>
      <c r="D224" s="94"/>
      <c r="E224" s="580"/>
      <c r="F224" s="580"/>
      <c r="G224" s="580"/>
      <c r="H224" s="580"/>
      <c r="I224" s="580"/>
      <c r="J224" s="530" t="s">
        <v>1529</v>
      </c>
      <c r="K224" s="578"/>
      <c r="L224" s="267"/>
      <c r="M224" s="267"/>
      <c r="N224" s="267"/>
      <c r="O224" s="267"/>
      <c r="P224" s="267"/>
      <c r="Q224" s="267"/>
      <c r="R224" s="579"/>
      <c r="S224" s="240"/>
      <c r="T224" s="213"/>
      <c r="U224" s="213"/>
      <c r="V224" s="213"/>
      <c r="W224" s="213"/>
      <c r="X224" s="213"/>
      <c r="Y224" s="208"/>
      <c r="Z224" s="208"/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  <c r="AL224" s="208"/>
      <c r="AM224" s="208"/>
      <c r="AN224" s="268"/>
      <c r="AO224" s="209"/>
      <c r="AP224" s="210" t="s">
        <v>40</v>
      </c>
      <c r="AQ224" s="210"/>
      <c r="AR224" s="573"/>
      <c r="AS224" s="573"/>
      <c r="AT224" s="492"/>
      <c r="AU224" s="574"/>
      <c r="AV224" s="293"/>
      <c r="AW224" s="98"/>
      <c r="AX224" s="491"/>
      <c r="AY224" s="491"/>
      <c r="AZ224" s="8"/>
      <c r="BA224" s="8"/>
      <c r="BB224" s="265"/>
      <c r="BC224" s="80"/>
    </row>
    <row r="225" ht="16.5" customHeight="1">
      <c r="A225" s="29">
        <v>61.0</v>
      </c>
      <c r="B225" s="29">
        <v>6601.0</v>
      </c>
      <c r="C225" s="537" t="s">
        <v>9948</v>
      </c>
      <c r="D225" s="581"/>
      <c r="E225" s="580"/>
      <c r="F225" s="580"/>
      <c r="G225" s="580"/>
      <c r="H225" s="580"/>
      <c r="I225" s="580"/>
      <c r="J225" s="530" t="s">
        <v>1532</v>
      </c>
      <c r="K225" s="240"/>
      <c r="L225" s="272"/>
      <c r="M225" s="272"/>
      <c r="N225" s="272"/>
      <c r="O225" s="272"/>
      <c r="P225" s="272"/>
      <c r="Q225" s="272"/>
      <c r="R225" s="577"/>
      <c r="S225" s="578"/>
      <c r="T225" s="22"/>
      <c r="U225" s="213"/>
      <c r="V225" s="213"/>
      <c r="W225" s="213"/>
      <c r="X225" s="213"/>
      <c r="Y225" s="208"/>
      <c r="Z225" s="208"/>
      <c r="AA225" s="208"/>
      <c r="AB225" s="208"/>
      <c r="AC225" s="208"/>
      <c r="AD225" s="208"/>
      <c r="AE225" s="208"/>
      <c r="AF225" s="208"/>
      <c r="AG225" s="208"/>
      <c r="AH225" s="208"/>
      <c r="AI225" s="208"/>
      <c r="AJ225" s="208"/>
      <c r="AK225" s="208"/>
      <c r="AL225" s="208"/>
      <c r="AM225" s="208"/>
      <c r="AN225" s="268"/>
      <c r="AO225" s="209"/>
      <c r="AP225" s="210" t="s">
        <v>40</v>
      </c>
      <c r="AQ225" s="210"/>
      <c r="AR225" s="573"/>
      <c r="AS225" s="573"/>
      <c r="AT225" s="492"/>
      <c r="AU225" s="574"/>
      <c r="AV225" s="293"/>
      <c r="AW225" s="98"/>
      <c r="AX225" s="491"/>
      <c r="AY225" s="491"/>
      <c r="AZ225" s="8"/>
      <c r="BA225" s="8"/>
      <c r="BB225" s="265"/>
      <c r="BC225" s="80"/>
    </row>
    <row r="226" ht="16.5" customHeight="1">
      <c r="A226" s="29">
        <v>61.0</v>
      </c>
      <c r="B226" s="30">
        <v>6606.0</v>
      </c>
      <c r="C226" s="537" t="s">
        <v>9949</v>
      </c>
      <c r="D226" s="581"/>
      <c r="E226" s="580"/>
      <c r="F226" s="580"/>
      <c r="G226" s="580"/>
      <c r="H226" s="580"/>
      <c r="I226" s="580"/>
      <c r="J226" s="530" t="s">
        <v>1536</v>
      </c>
      <c r="K226" s="240"/>
      <c r="L226" s="272"/>
      <c r="M226" s="272"/>
      <c r="N226" s="272"/>
      <c r="O226" s="272"/>
      <c r="P226" s="272"/>
      <c r="Q226" s="272"/>
      <c r="R226" s="577"/>
      <c r="S226" s="578"/>
      <c r="T226" s="22"/>
      <c r="U226" s="213"/>
      <c r="V226" s="213"/>
      <c r="W226" s="213"/>
      <c r="X226" s="213"/>
      <c r="Y226" s="208"/>
      <c r="Z226" s="208"/>
      <c r="AA226" s="208"/>
      <c r="AB226" s="208"/>
      <c r="AC226" s="208"/>
      <c r="AD226" s="208"/>
      <c r="AE226" s="208"/>
      <c r="AF226" s="208"/>
      <c r="AG226" s="208"/>
      <c r="AH226" s="208"/>
      <c r="AI226" s="208"/>
      <c r="AJ226" s="208"/>
      <c r="AK226" s="208"/>
      <c r="AL226" s="208"/>
      <c r="AM226" s="208"/>
      <c r="AN226" s="268"/>
      <c r="AO226" s="209"/>
      <c r="AP226" s="210" t="s">
        <v>40</v>
      </c>
      <c r="AQ226" s="210"/>
      <c r="AR226" s="573"/>
      <c r="AS226" s="573"/>
      <c r="AT226" s="492"/>
      <c r="AU226" s="574"/>
      <c r="AV226" s="293"/>
      <c r="AW226" s="98"/>
      <c r="AX226" s="491"/>
      <c r="AY226" s="491"/>
      <c r="AZ226" s="8"/>
      <c r="BA226" s="8"/>
      <c r="BB226" s="265"/>
      <c r="BC226" s="80"/>
    </row>
    <row r="227" ht="16.5" customHeight="1">
      <c r="A227" s="29">
        <v>61.0</v>
      </c>
      <c r="B227" s="30">
        <v>6611.0</v>
      </c>
      <c r="C227" s="537" t="s">
        <v>9950</v>
      </c>
      <c r="D227" s="263" t="s">
        <v>1540</v>
      </c>
      <c r="E227" s="582"/>
      <c r="F227" s="582"/>
      <c r="G227" s="213"/>
      <c r="H227" s="213"/>
      <c r="I227" s="213"/>
      <c r="J227" s="213"/>
      <c r="K227" s="213"/>
      <c r="L227" s="213"/>
      <c r="M227" s="213"/>
      <c r="N227" s="21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08"/>
      <c r="Z227" s="208"/>
      <c r="AA227" s="208"/>
      <c r="AB227" s="208"/>
      <c r="AC227" s="208"/>
      <c r="AD227" s="208"/>
      <c r="AE227" s="208"/>
      <c r="AF227" s="208"/>
      <c r="AG227" s="208"/>
      <c r="AH227" s="208"/>
      <c r="AI227" s="208"/>
      <c r="AJ227" s="208"/>
      <c r="AK227" s="208"/>
      <c r="AL227" s="208"/>
      <c r="AM227" s="208"/>
      <c r="AN227" s="268"/>
      <c r="AO227" s="209"/>
      <c r="AP227" s="210" t="s">
        <v>40</v>
      </c>
      <c r="AQ227" s="210"/>
      <c r="AR227" s="573"/>
      <c r="AS227" s="573"/>
      <c r="AT227" s="492"/>
      <c r="AU227" s="574"/>
      <c r="AV227" s="293"/>
      <c r="AW227" s="98"/>
      <c r="AX227" s="491"/>
      <c r="AY227" s="491"/>
      <c r="AZ227" s="8"/>
      <c r="BA227" s="8"/>
      <c r="BB227" s="265"/>
      <c r="BC227" s="80"/>
    </row>
    <row r="228" ht="16.5" customHeight="1">
      <c r="A228" s="275">
        <v>61.0</v>
      </c>
      <c r="B228" s="276">
        <v>6772.0</v>
      </c>
      <c r="C228" s="583" t="s">
        <v>9951</v>
      </c>
      <c r="D228" s="584" t="s">
        <v>1542</v>
      </c>
      <c r="E228" s="487"/>
      <c r="F228" s="487"/>
      <c r="G228" s="487"/>
      <c r="H228" s="487"/>
      <c r="I228" s="485"/>
      <c r="J228" s="585" t="s">
        <v>1543</v>
      </c>
      <c r="K228" s="585"/>
      <c r="L228" s="585"/>
      <c r="M228" s="585"/>
      <c r="N228" s="585"/>
      <c r="O228" s="585"/>
      <c r="P228" s="585"/>
      <c r="Q228" s="585"/>
      <c r="R228" s="585"/>
      <c r="S228" s="585"/>
      <c r="T228" s="585"/>
      <c r="U228" s="585"/>
      <c r="V228" s="585"/>
      <c r="W228" s="585"/>
      <c r="X228" s="585"/>
      <c r="Y228" s="280"/>
      <c r="Z228" s="280"/>
      <c r="AA228" s="280"/>
      <c r="AB228" s="280"/>
      <c r="AC228" s="280"/>
      <c r="AD228" s="280"/>
      <c r="AE228" s="280"/>
      <c r="AF228" s="280"/>
      <c r="AG228" s="280"/>
      <c r="AH228" s="280"/>
      <c r="AI228" s="280"/>
      <c r="AJ228" s="280"/>
      <c r="AK228" s="280"/>
      <c r="AL228" s="280"/>
      <c r="AM228" s="280"/>
      <c r="AN228" s="586"/>
      <c r="AO228" s="587"/>
      <c r="AP228" s="283" t="s">
        <v>40</v>
      </c>
      <c r="AQ228" s="283"/>
      <c r="AR228" s="588"/>
      <c r="AS228" s="588"/>
      <c r="AT228" s="494"/>
      <c r="AU228" s="574"/>
      <c r="AV228" s="293"/>
      <c r="AW228" s="98"/>
      <c r="AX228" s="491"/>
      <c r="AY228" s="491"/>
      <c r="AZ228" s="8"/>
      <c r="BA228" s="8"/>
      <c r="BB228" s="265"/>
      <c r="BC228" s="80"/>
    </row>
    <row r="229" ht="16.5" customHeight="1">
      <c r="A229" s="275">
        <v>61.0</v>
      </c>
      <c r="B229" s="276">
        <v>6773.0</v>
      </c>
      <c r="C229" s="583" t="s">
        <v>9952</v>
      </c>
      <c r="D229" s="484"/>
      <c r="E229" s="232"/>
      <c r="F229" s="232"/>
      <c r="G229" s="232"/>
      <c r="H229" s="232"/>
      <c r="I229" s="556"/>
      <c r="J229" s="585" t="s">
        <v>1547</v>
      </c>
      <c r="K229" s="585"/>
      <c r="L229" s="585"/>
      <c r="M229" s="585"/>
      <c r="N229" s="585"/>
      <c r="O229" s="585"/>
      <c r="P229" s="585"/>
      <c r="Q229" s="585"/>
      <c r="R229" s="585"/>
      <c r="S229" s="585"/>
      <c r="T229" s="585"/>
      <c r="U229" s="585"/>
      <c r="V229" s="585"/>
      <c r="W229" s="585"/>
      <c r="X229" s="585"/>
      <c r="Y229" s="280"/>
      <c r="Z229" s="280"/>
      <c r="AA229" s="280"/>
      <c r="AB229" s="280"/>
      <c r="AC229" s="280"/>
      <c r="AD229" s="280"/>
      <c r="AE229" s="280"/>
      <c r="AF229" s="280"/>
      <c r="AG229" s="280"/>
      <c r="AH229" s="280"/>
      <c r="AI229" s="280"/>
      <c r="AJ229" s="280"/>
      <c r="AK229" s="280"/>
      <c r="AL229" s="280"/>
      <c r="AM229" s="280"/>
      <c r="AN229" s="586"/>
      <c r="AO229" s="587"/>
      <c r="AP229" s="283" t="s">
        <v>40</v>
      </c>
      <c r="AQ229" s="283"/>
      <c r="AR229" s="588"/>
      <c r="AS229" s="588"/>
      <c r="AT229" s="494"/>
      <c r="AU229" s="576"/>
      <c r="AV229" s="293"/>
      <c r="AW229" s="98"/>
      <c r="AX229" s="491"/>
      <c r="AY229" s="491"/>
      <c r="AZ229" s="8"/>
      <c r="BA229" s="8"/>
      <c r="BB229" s="265"/>
      <c r="BC229" s="80"/>
    </row>
    <row r="230" ht="16.5" customHeight="1">
      <c r="A230" s="14"/>
      <c r="B230" s="14"/>
      <c r="C230" s="8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8"/>
      <c r="O230" s="8"/>
      <c r="P230" s="8"/>
      <c r="Q230" s="8"/>
      <c r="R230" s="14"/>
      <c r="S230" s="14"/>
      <c r="T230" s="14"/>
      <c r="U230" s="14"/>
      <c r="V230" s="99"/>
      <c r="W230" s="99"/>
      <c r="X230" s="14"/>
      <c r="Y230" s="14"/>
      <c r="Z230" s="14"/>
      <c r="AA230" s="99"/>
      <c r="AB230" s="99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551"/>
      <c r="AV230" s="14"/>
      <c r="AW230" s="14"/>
      <c r="AX230" s="14"/>
      <c r="AY230" s="14"/>
      <c r="AZ230" s="14"/>
      <c r="BA230" s="14"/>
      <c r="BB230" s="14"/>
      <c r="BC230" s="14"/>
    </row>
    <row r="231" ht="16.5" customHeight="1">
      <c r="A231" s="14"/>
      <c r="B231" s="14"/>
      <c r="C231" s="8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8"/>
      <c r="O231" s="8"/>
      <c r="P231" s="8"/>
      <c r="Q231" s="8"/>
      <c r="R231" s="14"/>
      <c r="S231" s="14"/>
      <c r="T231" s="14"/>
      <c r="U231" s="14"/>
      <c r="V231" s="99"/>
      <c r="W231" s="99"/>
      <c r="X231" s="14"/>
      <c r="Y231" s="14"/>
      <c r="Z231" s="14"/>
      <c r="AA231" s="99"/>
      <c r="AB231" s="99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551"/>
      <c r="AV231" s="14"/>
      <c r="AW231" s="14"/>
      <c r="AX231" s="14"/>
      <c r="AY231" s="14"/>
      <c r="AZ231" s="14"/>
      <c r="BA231" s="14"/>
      <c r="BB231" s="14"/>
      <c r="BC231" s="14"/>
    </row>
    <row r="232" ht="16.5" customHeight="1">
      <c r="A232" s="14"/>
      <c r="B232" s="14"/>
      <c r="C232" s="8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8"/>
      <c r="O232" s="8"/>
      <c r="P232" s="8"/>
      <c r="Q232" s="8"/>
      <c r="R232" s="14"/>
      <c r="S232" s="14"/>
      <c r="T232" s="14"/>
      <c r="U232" s="14"/>
      <c r="V232" s="99"/>
      <c r="W232" s="99"/>
      <c r="X232" s="14"/>
      <c r="Y232" s="14"/>
      <c r="Z232" s="14"/>
      <c r="AA232" s="99"/>
      <c r="AB232" s="99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551"/>
      <c r="AV232" s="14"/>
      <c r="AW232" s="14"/>
      <c r="AX232" s="14"/>
      <c r="AY232" s="14"/>
      <c r="AZ232" s="14"/>
      <c r="BA232" s="14"/>
      <c r="BB232" s="14"/>
      <c r="BC232" s="14"/>
    </row>
    <row r="233" ht="16.5" customHeight="1">
      <c r="A233" s="14"/>
      <c r="B233" s="14"/>
      <c r="C233" s="8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8"/>
      <c r="O233" s="8"/>
      <c r="P233" s="8"/>
      <c r="Q233" s="8"/>
      <c r="R233" s="14"/>
      <c r="S233" s="14"/>
      <c r="T233" s="14"/>
      <c r="U233" s="14"/>
      <c r="V233" s="99"/>
      <c r="W233" s="99"/>
      <c r="X233" s="14"/>
      <c r="Y233" s="14"/>
      <c r="Z233" s="14"/>
      <c r="AA233" s="99"/>
      <c r="AB233" s="99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551"/>
      <c r="AV233" s="14"/>
      <c r="AW233" s="14"/>
      <c r="AX233" s="14"/>
      <c r="AY233" s="14"/>
      <c r="AZ233" s="14"/>
      <c r="BA233" s="14"/>
      <c r="BB233" s="14"/>
      <c r="BC233" s="14"/>
    </row>
    <row r="234" ht="16.5" customHeight="1">
      <c r="A234" s="14"/>
      <c r="B234" s="14"/>
      <c r="C234" s="8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8"/>
      <c r="O234" s="8"/>
      <c r="P234" s="8"/>
      <c r="Q234" s="8"/>
      <c r="R234" s="14"/>
      <c r="S234" s="14"/>
      <c r="T234" s="14"/>
      <c r="U234" s="14"/>
      <c r="V234" s="99"/>
      <c r="W234" s="99"/>
      <c r="X234" s="14"/>
      <c r="Y234" s="14"/>
      <c r="Z234" s="14"/>
      <c r="AA234" s="99"/>
      <c r="AB234" s="99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551"/>
      <c r="AV234" s="14"/>
      <c r="AW234" s="14"/>
      <c r="AX234" s="14"/>
      <c r="AY234" s="14"/>
      <c r="AZ234" s="14"/>
      <c r="BA234" s="14"/>
      <c r="BB234" s="14"/>
      <c r="BC234" s="14"/>
    </row>
    <row r="235" ht="16.5" customHeight="1">
      <c r="A235" s="14"/>
      <c r="B235" s="14"/>
      <c r="C235" s="8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8"/>
      <c r="O235" s="8"/>
      <c r="P235" s="8"/>
      <c r="Q235" s="8"/>
      <c r="R235" s="14"/>
      <c r="S235" s="14"/>
      <c r="T235" s="14"/>
      <c r="U235" s="14"/>
      <c r="V235" s="99"/>
      <c r="W235" s="99"/>
      <c r="X235" s="14"/>
      <c r="Y235" s="14"/>
      <c r="Z235" s="14"/>
      <c r="AA235" s="99"/>
      <c r="AB235" s="99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551"/>
      <c r="AV235" s="14"/>
      <c r="AW235" s="14"/>
      <c r="AX235" s="14"/>
      <c r="AY235" s="14"/>
      <c r="AZ235" s="14"/>
      <c r="BA235" s="14"/>
      <c r="BB235" s="14"/>
      <c r="BC235" s="14"/>
    </row>
    <row r="236" ht="16.5" customHeight="1">
      <c r="A236" s="14"/>
      <c r="B236" s="14"/>
      <c r="C236" s="8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8"/>
      <c r="O236" s="8"/>
      <c r="P236" s="8"/>
      <c r="Q236" s="8"/>
      <c r="R236" s="14"/>
      <c r="S236" s="14"/>
      <c r="T236" s="14"/>
      <c r="U236" s="14"/>
      <c r="V236" s="99"/>
      <c r="W236" s="99"/>
      <c r="X236" s="14"/>
      <c r="Y236" s="14"/>
      <c r="Z236" s="14"/>
      <c r="AA236" s="99"/>
      <c r="AB236" s="99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551"/>
      <c r="AV236" s="14"/>
      <c r="AW236" s="14"/>
      <c r="AX236" s="14"/>
      <c r="AY236" s="14"/>
      <c r="AZ236" s="14"/>
      <c r="BA236" s="14"/>
      <c r="BB236" s="14"/>
      <c r="BC236" s="14"/>
    </row>
    <row r="237" ht="16.5" customHeight="1">
      <c r="A237" s="14"/>
      <c r="B237" s="14"/>
      <c r="C237" s="8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8"/>
      <c r="O237" s="8"/>
      <c r="P237" s="8"/>
      <c r="Q237" s="8"/>
      <c r="R237" s="14"/>
      <c r="S237" s="14"/>
      <c r="T237" s="14"/>
      <c r="U237" s="14"/>
      <c r="V237" s="99"/>
      <c r="W237" s="99"/>
      <c r="X237" s="14"/>
      <c r="Y237" s="14"/>
      <c r="Z237" s="14"/>
      <c r="AA237" s="99"/>
      <c r="AB237" s="99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551"/>
      <c r="AV237" s="14"/>
      <c r="AW237" s="14"/>
      <c r="AX237" s="14"/>
      <c r="AY237" s="14"/>
      <c r="AZ237" s="14"/>
      <c r="BA237" s="14"/>
      <c r="BB237" s="14"/>
      <c r="BC237" s="14"/>
    </row>
    <row r="238" ht="16.5" customHeight="1">
      <c r="A238" s="14"/>
      <c r="B238" s="14"/>
      <c r="C238" s="8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8"/>
      <c r="O238" s="8"/>
      <c r="P238" s="8"/>
      <c r="Q238" s="8"/>
      <c r="R238" s="14"/>
      <c r="S238" s="14"/>
      <c r="T238" s="14"/>
      <c r="U238" s="14"/>
      <c r="V238" s="99"/>
      <c r="W238" s="99"/>
      <c r="X238" s="14"/>
      <c r="Y238" s="14"/>
      <c r="Z238" s="14"/>
      <c r="AA238" s="99"/>
      <c r="AB238" s="99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551"/>
      <c r="AV238" s="14"/>
      <c r="AW238" s="14"/>
      <c r="AX238" s="14"/>
      <c r="AY238" s="14"/>
      <c r="AZ238" s="14"/>
      <c r="BA238" s="14"/>
      <c r="BB238" s="14"/>
      <c r="BC238" s="14"/>
    </row>
    <row r="239" ht="16.5" customHeight="1">
      <c r="A239" s="14"/>
      <c r="B239" s="14"/>
      <c r="C239" s="8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8"/>
      <c r="O239" s="8"/>
      <c r="P239" s="8"/>
      <c r="Q239" s="8"/>
      <c r="R239" s="14"/>
      <c r="S239" s="14"/>
      <c r="T239" s="14"/>
      <c r="U239" s="14"/>
      <c r="V239" s="99"/>
      <c r="W239" s="99"/>
      <c r="X239" s="14"/>
      <c r="Y239" s="14"/>
      <c r="Z239" s="14"/>
      <c r="AA239" s="99"/>
      <c r="AB239" s="99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551"/>
      <c r="AV239" s="14"/>
      <c r="AW239" s="14"/>
      <c r="AX239" s="14"/>
      <c r="AY239" s="14"/>
      <c r="AZ239" s="14"/>
      <c r="BA239" s="14"/>
      <c r="BB239" s="14"/>
      <c r="BC239" s="14"/>
    </row>
    <row r="240" ht="16.5" customHeight="1">
      <c r="A240" s="14"/>
      <c r="B240" s="14"/>
      <c r="C240" s="8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8"/>
      <c r="O240" s="8"/>
      <c r="P240" s="8"/>
      <c r="Q240" s="8"/>
      <c r="R240" s="14"/>
      <c r="S240" s="14"/>
      <c r="T240" s="14"/>
      <c r="U240" s="14"/>
      <c r="V240" s="99"/>
      <c r="W240" s="99"/>
      <c r="X240" s="14"/>
      <c r="Y240" s="14"/>
      <c r="Z240" s="14"/>
      <c r="AA240" s="99"/>
      <c r="AB240" s="99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551"/>
      <c r="AV240" s="14"/>
      <c r="AW240" s="14"/>
      <c r="AX240" s="14"/>
      <c r="AY240" s="14"/>
      <c r="AZ240" s="14"/>
      <c r="BA240" s="14"/>
      <c r="BB240" s="14"/>
      <c r="BC240" s="14"/>
    </row>
    <row r="241" ht="16.5" customHeight="1">
      <c r="A241" s="14"/>
      <c r="B241" s="14"/>
      <c r="C241" s="8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8"/>
      <c r="O241" s="8"/>
      <c r="P241" s="8"/>
      <c r="Q241" s="8"/>
      <c r="R241" s="14"/>
      <c r="S241" s="14"/>
      <c r="T241" s="14"/>
      <c r="U241" s="14"/>
      <c r="V241" s="99"/>
      <c r="W241" s="99"/>
      <c r="X241" s="14"/>
      <c r="Y241" s="14"/>
      <c r="Z241" s="14"/>
      <c r="AA241" s="99"/>
      <c r="AB241" s="99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551"/>
      <c r="AV241" s="14"/>
      <c r="AW241" s="14"/>
      <c r="AX241" s="14"/>
      <c r="AY241" s="14"/>
      <c r="AZ241" s="14"/>
      <c r="BA241" s="14"/>
      <c r="BB241" s="14"/>
      <c r="BC241" s="14"/>
    </row>
    <row r="242" ht="16.5" customHeight="1">
      <c r="A242" s="14"/>
      <c r="B242" s="14"/>
      <c r="C242" s="8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8"/>
      <c r="O242" s="8"/>
      <c r="P242" s="8"/>
      <c r="Q242" s="8"/>
      <c r="R242" s="14"/>
      <c r="S242" s="14"/>
      <c r="T242" s="14"/>
      <c r="U242" s="14"/>
      <c r="V242" s="99"/>
      <c r="W242" s="99"/>
      <c r="X242" s="14"/>
      <c r="Y242" s="14"/>
      <c r="Z242" s="14"/>
      <c r="AA242" s="99"/>
      <c r="AB242" s="99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551"/>
      <c r="AV242" s="14"/>
      <c r="AW242" s="14"/>
      <c r="AX242" s="14"/>
      <c r="AY242" s="14"/>
      <c r="AZ242" s="14"/>
      <c r="BA242" s="14"/>
      <c r="BB242" s="14"/>
      <c r="BC242" s="14"/>
    </row>
    <row r="243" ht="16.5" customHeight="1">
      <c r="A243" s="14"/>
      <c r="B243" s="14"/>
      <c r="C243" s="8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8"/>
      <c r="O243" s="8"/>
      <c r="P243" s="8"/>
      <c r="Q243" s="8"/>
      <c r="R243" s="14"/>
      <c r="S243" s="14"/>
      <c r="T243" s="14"/>
      <c r="U243" s="14"/>
      <c r="V243" s="99"/>
      <c r="W243" s="99"/>
      <c r="X243" s="14"/>
      <c r="Y243" s="14"/>
      <c r="Z243" s="14"/>
      <c r="AA243" s="99"/>
      <c r="AB243" s="99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551"/>
      <c r="AV243" s="14"/>
      <c r="AW243" s="14"/>
      <c r="AX243" s="14"/>
      <c r="AY243" s="14"/>
      <c r="AZ243" s="14"/>
      <c r="BA243" s="14"/>
      <c r="BB243" s="14"/>
      <c r="BC243" s="14"/>
    </row>
    <row r="244" ht="16.5" customHeight="1">
      <c r="A244" s="14"/>
      <c r="B244" s="14"/>
      <c r="C244" s="8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8"/>
      <c r="O244" s="8"/>
      <c r="P244" s="8"/>
      <c r="Q244" s="8"/>
      <c r="R244" s="14"/>
      <c r="S244" s="14"/>
      <c r="T244" s="14"/>
      <c r="U244" s="14"/>
      <c r="V244" s="99"/>
      <c r="W244" s="99"/>
      <c r="X244" s="14"/>
      <c r="Y244" s="14"/>
      <c r="Z244" s="14"/>
      <c r="AA244" s="99"/>
      <c r="AB244" s="99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551"/>
      <c r="AV244" s="14"/>
      <c r="AW244" s="14"/>
      <c r="AX244" s="14"/>
      <c r="AY244" s="14"/>
      <c r="AZ244" s="14"/>
      <c r="BA244" s="14"/>
      <c r="BB244" s="14"/>
      <c r="BC244" s="14"/>
    </row>
    <row r="245" ht="16.5" customHeight="1">
      <c r="A245" s="14"/>
      <c r="B245" s="14"/>
      <c r="C245" s="8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8"/>
      <c r="O245" s="8"/>
      <c r="P245" s="8"/>
      <c r="Q245" s="8"/>
      <c r="R245" s="14"/>
      <c r="S245" s="14"/>
      <c r="T245" s="14"/>
      <c r="U245" s="14"/>
      <c r="V245" s="99"/>
      <c r="W245" s="99"/>
      <c r="X245" s="14"/>
      <c r="Y245" s="14"/>
      <c r="Z245" s="14"/>
      <c r="AA245" s="99"/>
      <c r="AB245" s="99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551"/>
      <c r="AV245" s="14"/>
      <c r="AW245" s="14"/>
      <c r="AX245" s="14"/>
      <c r="AY245" s="14"/>
      <c r="AZ245" s="14"/>
      <c r="BA245" s="14"/>
      <c r="BB245" s="14"/>
      <c r="BC245" s="14"/>
    </row>
    <row r="246" ht="16.5" customHeight="1">
      <c r="A246" s="14"/>
      <c r="B246" s="14"/>
      <c r="C246" s="8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8"/>
      <c r="O246" s="8"/>
      <c r="P246" s="8"/>
      <c r="Q246" s="8"/>
      <c r="R246" s="14"/>
      <c r="S246" s="14"/>
      <c r="T246" s="14"/>
      <c r="U246" s="14"/>
      <c r="V246" s="99"/>
      <c r="W246" s="99"/>
      <c r="X246" s="14"/>
      <c r="Y246" s="14"/>
      <c r="Z246" s="14"/>
      <c r="AA246" s="99"/>
      <c r="AB246" s="99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551"/>
      <c r="AV246" s="14"/>
      <c r="AW246" s="14"/>
      <c r="AX246" s="14"/>
      <c r="AY246" s="14"/>
      <c r="AZ246" s="14"/>
      <c r="BA246" s="14"/>
      <c r="BB246" s="14"/>
      <c r="BC246" s="14"/>
    </row>
    <row r="247" ht="16.5" customHeight="1">
      <c r="A247" s="14"/>
      <c r="B247" s="14"/>
      <c r="C247" s="8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8"/>
      <c r="O247" s="8"/>
      <c r="P247" s="8"/>
      <c r="Q247" s="8"/>
      <c r="R247" s="14"/>
      <c r="S247" s="14"/>
      <c r="T247" s="14"/>
      <c r="U247" s="14"/>
      <c r="V247" s="99"/>
      <c r="W247" s="99"/>
      <c r="X247" s="14"/>
      <c r="Y247" s="14"/>
      <c r="Z247" s="14"/>
      <c r="AA247" s="99"/>
      <c r="AB247" s="99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551"/>
      <c r="AV247" s="14"/>
      <c r="AW247" s="14"/>
      <c r="AX247" s="14"/>
      <c r="AY247" s="14"/>
      <c r="AZ247" s="14"/>
      <c r="BA247" s="14"/>
      <c r="BB247" s="14"/>
      <c r="BC247" s="14"/>
    </row>
    <row r="248" ht="16.5" customHeight="1">
      <c r="A248" s="14"/>
      <c r="B248" s="14"/>
      <c r="C248" s="8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8"/>
      <c r="O248" s="8"/>
      <c r="P248" s="8"/>
      <c r="Q248" s="8"/>
      <c r="R248" s="14"/>
      <c r="S248" s="14"/>
      <c r="T248" s="14"/>
      <c r="U248" s="14"/>
      <c r="V248" s="99"/>
      <c r="W248" s="99"/>
      <c r="X248" s="14"/>
      <c r="Y248" s="14"/>
      <c r="Z248" s="14"/>
      <c r="AA248" s="99"/>
      <c r="AB248" s="99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551"/>
      <c r="AV248" s="14"/>
      <c r="AW248" s="14"/>
      <c r="AX248" s="14"/>
      <c r="AY248" s="14"/>
      <c r="AZ248" s="14"/>
      <c r="BA248" s="14"/>
      <c r="BB248" s="14"/>
      <c r="BC248" s="14"/>
    </row>
    <row r="249" ht="16.5" customHeight="1">
      <c r="A249" s="14"/>
      <c r="B249" s="14"/>
      <c r="C249" s="8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8"/>
      <c r="O249" s="8"/>
      <c r="P249" s="8"/>
      <c r="Q249" s="8"/>
      <c r="R249" s="14"/>
      <c r="S249" s="14"/>
      <c r="T249" s="14"/>
      <c r="U249" s="14"/>
      <c r="V249" s="99"/>
      <c r="W249" s="99"/>
      <c r="X249" s="14"/>
      <c r="Y249" s="14"/>
      <c r="Z249" s="14"/>
      <c r="AA249" s="99"/>
      <c r="AB249" s="99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551"/>
      <c r="AV249" s="14"/>
      <c r="AW249" s="14"/>
      <c r="AX249" s="14"/>
      <c r="AY249" s="14"/>
      <c r="AZ249" s="14"/>
      <c r="BA249" s="14"/>
      <c r="BB249" s="14"/>
      <c r="BC249" s="14"/>
    </row>
    <row r="250" ht="16.5" customHeight="1">
      <c r="A250" s="14"/>
      <c r="B250" s="14"/>
      <c r="C250" s="8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8"/>
      <c r="O250" s="8"/>
      <c r="P250" s="8"/>
      <c r="Q250" s="8"/>
      <c r="R250" s="14"/>
      <c r="S250" s="14"/>
      <c r="T250" s="14"/>
      <c r="U250" s="14"/>
      <c r="V250" s="99"/>
      <c r="W250" s="99"/>
      <c r="X250" s="14"/>
      <c r="Y250" s="14"/>
      <c r="Z250" s="14"/>
      <c r="AA250" s="99"/>
      <c r="AB250" s="99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551"/>
      <c r="AV250" s="14"/>
      <c r="AW250" s="14"/>
      <c r="AX250" s="14"/>
      <c r="AY250" s="14"/>
      <c r="AZ250" s="14"/>
      <c r="BA250" s="14"/>
      <c r="BB250" s="14"/>
      <c r="BC250" s="14"/>
    </row>
    <row r="251" ht="16.5" customHeight="1">
      <c r="A251" s="14"/>
      <c r="B251" s="14"/>
      <c r="C251" s="8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8"/>
      <c r="O251" s="8"/>
      <c r="P251" s="8"/>
      <c r="Q251" s="8"/>
      <c r="R251" s="14"/>
      <c r="S251" s="14"/>
      <c r="T251" s="14"/>
      <c r="U251" s="14"/>
      <c r="V251" s="99"/>
      <c r="W251" s="99"/>
      <c r="X251" s="14"/>
      <c r="Y251" s="14"/>
      <c r="Z251" s="14"/>
      <c r="AA251" s="99"/>
      <c r="AB251" s="99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551"/>
      <c r="AV251" s="14"/>
      <c r="AW251" s="14"/>
      <c r="AX251" s="14"/>
      <c r="AY251" s="14"/>
      <c r="AZ251" s="14"/>
      <c r="BA251" s="14"/>
      <c r="BB251" s="14"/>
      <c r="BC251" s="14"/>
    </row>
    <row r="252" ht="16.5" customHeight="1">
      <c r="A252" s="14"/>
      <c r="B252" s="14"/>
      <c r="C252" s="8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8"/>
      <c r="O252" s="8"/>
      <c r="P252" s="8"/>
      <c r="Q252" s="8"/>
      <c r="R252" s="14"/>
      <c r="S252" s="14"/>
      <c r="T252" s="14"/>
      <c r="U252" s="14"/>
      <c r="V252" s="99"/>
      <c r="W252" s="99"/>
      <c r="X252" s="14"/>
      <c r="Y252" s="14"/>
      <c r="Z252" s="14"/>
      <c r="AA252" s="99"/>
      <c r="AB252" s="99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551"/>
      <c r="AV252" s="14"/>
      <c r="AW252" s="14"/>
      <c r="AX252" s="14"/>
      <c r="AY252" s="14"/>
      <c r="AZ252" s="14"/>
      <c r="BA252" s="14"/>
      <c r="BB252" s="14"/>
      <c r="BC252" s="14"/>
    </row>
    <row r="253" ht="16.5" customHeight="1">
      <c r="A253" s="14"/>
      <c r="B253" s="14"/>
      <c r="C253" s="8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8"/>
      <c r="O253" s="8"/>
      <c r="P253" s="8"/>
      <c r="Q253" s="8"/>
      <c r="R253" s="14"/>
      <c r="S253" s="14"/>
      <c r="T253" s="14"/>
      <c r="U253" s="14"/>
      <c r="V253" s="99"/>
      <c r="W253" s="99"/>
      <c r="X253" s="14"/>
      <c r="Y253" s="14"/>
      <c r="Z253" s="14"/>
      <c r="AA253" s="99"/>
      <c r="AB253" s="99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551"/>
      <c r="AV253" s="14"/>
      <c r="AW253" s="14"/>
      <c r="AX253" s="14"/>
      <c r="AY253" s="14"/>
      <c r="AZ253" s="14"/>
      <c r="BA253" s="14"/>
      <c r="BB253" s="14"/>
      <c r="BC253" s="14"/>
    </row>
    <row r="254" ht="16.5" customHeight="1">
      <c r="A254" s="14"/>
      <c r="B254" s="14"/>
      <c r="C254" s="8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8"/>
      <c r="O254" s="8"/>
      <c r="P254" s="8"/>
      <c r="Q254" s="8"/>
      <c r="R254" s="14"/>
      <c r="S254" s="14"/>
      <c r="T254" s="14"/>
      <c r="U254" s="14"/>
      <c r="V254" s="99"/>
      <c r="W254" s="99"/>
      <c r="X254" s="14"/>
      <c r="Y254" s="14"/>
      <c r="Z254" s="14"/>
      <c r="AA254" s="99"/>
      <c r="AB254" s="99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551"/>
      <c r="AV254" s="14"/>
      <c r="AW254" s="14"/>
      <c r="AX254" s="14"/>
      <c r="AY254" s="14"/>
      <c r="AZ254" s="14"/>
      <c r="BA254" s="14"/>
      <c r="BB254" s="14"/>
      <c r="BC254" s="14"/>
    </row>
    <row r="255" ht="16.5" customHeight="1">
      <c r="A255" s="14"/>
      <c r="B255" s="14"/>
      <c r="C255" s="8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8"/>
      <c r="O255" s="8"/>
      <c r="P255" s="8"/>
      <c r="Q255" s="8"/>
      <c r="R255" s="14"/>
      <c r="S255" s="14"/>
      <c r="T255" s="14"/>
      <c r="U255" s="14"/>
      <c r="V255" s="99"/>
      <c r="W255" s="99"/>
      <c r="X255" s="14"/>
      <c r="Y255" s="14"/>
      <c r="Z255" s="14"/>
      <c r="AA255" s="99"/>
      <c r="AB255" s="99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551"/>
      <c r="AV255" s="14"/>
      <c r="AW255" s="14"/>
      <c r="AX255" s="14"/>
      <c r="AY255" s="14"/>
      <c r="AZ255" s="14"/>
      <c r="BA255" s="14"/>
      <c r="BB255" s="14"/>
      <c r="BC255" s="14"/>
    </row>
    <row r="256" ht="16.5" customHeight="1">
      <c r="A256" s="14"/>
      <c r="B256" s="14"/>
      <c r="C256" s="8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8"/>
      <c r="O256" s="8"/>
      <c r="P256" s="8"/>
      <c r="Q256" s="8"/>
      <c r="R256" s="14"/>
      <c r="S256" s="14"/>
      <c r="T256" s="14"/>
      <c r="U256" s="14"/>
      <c r="V256" s="99"/>
      <c r="W256" s="99"/>
      <c r="X256" s="14"/>
      <c r="Y256" s="14"/>
      <c r="Z256" s="14"/>
      <c r="AA256" s="99"/>
      <c r="AB256" s="99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551"/>
      <c r="AV256" s="14"/>
      <c r="AW256" s="14"/>
      <c r="AX256" s="14"/>
      <c r="AY256" s="14"/>
      <c r="AZ256" s="14"/>
      <c r="BA256" s="14"/>
      <c r="BB256" s="14"/>
      <c r="BC256" s="14"/>
    </row>
    <row r="257" ht="16.5" customHeight="1">
      <c r="A257" s="14"/>
      <c r="B257" s="14"/>
      <c r="C257" s="8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8"/>
      <c r="O257" s="8"/>
      <c r="P257" s="8"/>
      <c r="Q257" s="8"/>
      <c r="R257" s="14"/>
      <c r="S257" s="14"/>
      <c r="T257" s="14"/>
      <c r="U257" s="14"/>
      <c r="V257" s="99"/>
      <c r="W257" s="99"/>
      <c r="X257" s="14"/>
      <c r="Y257" s="14"/>
      <c r="Z257" s="14"/>
      <c r="AA257" s="99"/>
      <c r="AB257" s="99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551"/>
      <c r="AV257" s="14"/>
      <c r="AW257" s="14"/>
      <c r="AX257" s="14"/>
      <c r="AY257" s="14"/>
      <c r="AZ257" s="14"/>
      <c r="BA257" s="14"/>
      <c r="BB257" s="14"/>
      <c r="BC257" s="14"/>
    </row>
    <row r="258" ht="16.5" customHeight="1">
      <c r="A258" s="14"/>
      <c r="B258" s="14"/>
      <c r="C258" s="8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8"/>
      <c r="O258" s="8"/>
      <c r="P258" s="8"/>
      <c r="Q258" s="8"/>
      <c r="R258" s="14"/>
      <c r="S258" s="14"/>
      <c r="T258" s="14"/>
      <c r="U258" s="14"/>
      <c r="V258" s="99"/>
      <c r="W258" s="99"/>
      <c r="X258" s="14"/>
      <c r="Y258" s="14"/>
      <c r="Z258" s="14"/>
      <c r="AA258" s="99"/>
      <c r="AB258" s="99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551"/>
      <c r="AV258" s="14"/>
      <c r="AW258" s="14"/>
      <c r="AX258" s="14"/>
      <c r="AY258" s="14"/>
      <c r="AZ258" s="14"/>
      <c r="BA258" s="14"/>
      <c r="BB258" s="14"/>
      <c r="BC258" s="14"/>
    </row>
    <row r="259" ht="16.5" customHeight="1">
      <c r="A259" s="14"/>
      <c r="B259" s="14"/>
      <c r="C259" s="8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8"/>
      <c r="O259" s="8"/>
      <c r="P259" s="8"/>
      <c r="Q259" s="8"/>
      <c r="R259" s="14"/>
      <c r="S259" s="14"/>
      <c r="T259" s="14"/>
      <c r="U259" s="14"/>
      <c r="V259" s="99"/>
      <c r="W259" s="99"/>
      <c r="X259" s="14"/>
      <c r="Y259" s="14"/>
      <c r="Z259" s="14"/>
      <c r="AA259" s="99"/>
      <c r="AB259" s="99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551"/>
      <c r="AV259" s="14"/>
      <c r="AW259" s="14"/>
      <c r="AX259" s="14"/>
      <c r="AY259" s="14"/>
      <c r="AZ259" s="14"/>
      <c r="BA259" s="14"/>
      <c r="BB259" s="14"/>
      <c r="BC259" s="14"/>
    </row>
    <row r="260" ht="16.5" customHeight="1">
      <c r="A260" s="14"/>
      <c r="B260" s="14"/>
      <c r="C260" s="8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8"/>
      <c r="O260" s="8"/>
      <c r="P260" s="8"/>
      <c r="Q260" s="8"/>
      <c r="R260" s="14"/>
      <c r="S260" s="14"/>
      <c r="T260" s="14"/>
      <c r="U260" s="14"/>
      <c r="V260" s="99"/>
      <c r="W260" s="99"/>
      <c r="X260" s="14"/>
      <c r="Y260" s="14"/>
      <c r="Z260" s="14"/>
      <c r="AA260" s="99"/>
      <c r="AB260" s="99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551"/>
      <c r="AV260" s="14"/>
      <c r="AW260" s="14"/>
      <c r="AX260" s="14"/>
      <c r="AY260" s="14"/>
      <c r="AZ260" s="14"/>
      <c r="BA260" s="14"/>
      <c r="BB260" s="14"/>
      <c r="BC260" s="14"/>
    </row>
    <row r="261" ht="16.5" customHeight="1">
      <c r="A261" s="14"/>
      <c r="B261" s="14"/>
      <c r="C261" s="8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8"/>
      <c r="O261" s="8"/>
      <c r="P261" s="8"/>
      <c r="Q261" s="8"/>
      <c r="R261" s="14"/>
      <c r="S261" s="14"/>
      <c r="T261" s="14"/>
      <c r="U261" s="14"/>
      <c r="V261" s="99"/>
      <c r="W261" s="99"/>
      <c r="X261" s="14"/>
      <c r="Y261" s="14"/>
      <c r="Z261" s="14"/>
      <c r="AA261" s="99"/>
      <c r="AB261" s="99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551"/>
      <c r="AV261" s="14"/>
      <c r="AW261" s="14"/>
      <c r="AX261" s="14"/>
      <c r="AY261" s="14"/>
      <c r="AZ261" s="14"/>
      <c r="BA261" s="14"/>
      <c r="BB261" s="14"/>
      <c r="BC261" s="14"/>
    </row>
    <row r="262" ht="16.5" customHeight="1">
      <c r="A262" s="14"/>
      <c r="B262" s="14"/>
      <c r="C262" s="8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8"/>
      <c r="O262" s="8"/>
      <c r="P262" s="8"/>
      <c r="Q262" s="8"/>
      <c r="R262" s="14"/>
      <c r="S262" s="14"/>
      <c r="T262" s="14"/>
      <c r="U262" s="14"/>
      <c r="V262" s="99"/>
      <c r="W262" s="99"/>
      <c r="X262" s="14"/>
      <c r="Y262" s="14"/>
      <c r="Z262" s="14"/>
      <c r="AA262" s="99"/>
      <c r="AB262" s="99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551"/>
      <c r="AV262" s="14"/>
      <c r="AW262" s="14"/>
      <c r="AX262" s="14"/>
      <c r="AY262" s="14"/>
      <c r="AZ262" s="14"/>
      <c r="BA262" s="14"/>
      <c r="BB262" s="14"/>
      <c r="BC262" s="14"/>
    </row>
    <row r="263" ht="16.5" customHeight="1">
      <c r="A263" s="14"/>
      <c r="B263" s="14"/>
      <c r="C263" s="8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8"/>
      <c r="O263" s="8"/>
      <c r="P263" s="8"/>
      <c r="Q263" s="8"/>
      <c r="R263" s="14"/>
      <c r="S263" s="14"/>
      <c r="T263" s="14"/>
      <c r="U263" s="14"/>
      <c r="V263" s="99"/>
      <c r="W263" s="99"/>
      <c r="X263" s="14"/>
      <c r="Y263" s="14"/>
      <c r="Z263" s="14"/>
      <c r="AA263" s="99"/>
      <c r="AB263" s="99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551"/>
      <c r="AV263" s="14"/>
      <c r="AW263" s="14"/>
      <c r="AX263" s="14"/>
      <c r="AY263" s="14"/>
      <c r="AZ263" s="14"/>
      <c r="BA263" s="14"/>
      <c r="BB263" s="14"/>
      <c r="BC263" s="14"/>
    </row>
    <row r="264" ht="16.5" customHeight="1">
      <c r="A264" s="14"/>
      <c r="B264" s="14"/>
      <c r="C264" s="8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8"/>
      <c r="O264" s="8"/>
      <c r="P264" s="8"/>
      <c r="Q264" s="8"/>
      <c r="R264" s="14"/>
      <c r="S264" s="14"/>
      <c r="T264" s="14"/>
      <c r="U264" s="14"/>
      <c r="V264" s="99"/>
      <c r="W264" s="99"/>
      <c r="X264" s="14"/>
      <c r="Y264" s="14"/>
      <c r="Z264" s="14"/>
      <c r="AA264" s="99"/>
      <c r="AB264" s="99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551"/>
      <c r="AV264" s="14"/>
      <c r="AW264" s="14"/>
      <c r="AX264" s="14"/>
      <c r="AY264" s="14"/>
      <c r="AZ264" s="14"/>
      <c r="BA264" s="14"/>
      <c r="BB264" s="14"/>
      <c r="BC264" s="14"/>
    </row>
    <row r="265" ht="16.5" customHeight="1">
      <c r="A265" s="14"/>
      <c r="B265" s="14"/>
      <c r="C265" s="8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8"/>
      <c r="O265" s="8"/>
      <c r="P265" s="8"/>
      <c r="Q265" s="8"/>
      <c r="R265" s="14"/>
      <c r="S265" s="14"/>
      <c r="T265" s="14"/>
      <c r="U265" s="14"/>
      <c r="V265" s="99"/>
      <c r="W265" s="99"/>
      <c r="X265" s="14"/>
      <c r="Y265" s="14"/>
      <c r="Z265" s="14"/>
      <c r="AA265" s="99"/>
      <c r="AB265" s="99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551"/>
      <c r="AV265" s="14"/>
      <c r="AW265" s="14"/>
      <c r="AX265" s="14"/>
      <c r="AY265" s="14"/>
      <c r="AZ265" s="14"/>
      <c r="BA265" s="14"/>
      <c r="BB265" s="14"/>
      <c r="BC265" s="14"/>
    </row>
    <row r="266" ht="16.5" customHeight="1">
      <c r="A266" s="14"/>
      <c r="B266" s="14"/>
      <c r="C266" s="8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8"/>
      <c r="O266" s="8"/>
      <c r="P266" s="8"/>
      <c r="Q266" s="8"/>
      <c r="R266" s="14"/>
      <c r="S266" s="14"/>
      <c r="T266" s="14"/>
      <c r="U266" s="14"/>
      <c r="V266" s="99"/>
      <c r="W266" s="99"/>
      <c r="X266" s="14"/>
      <c r="Y266" s="14"/>
      <c r="Z266" s="14"/>
      <c r="AA266" s="99"/>
      <c r="AB266" s="99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551"/>
      <c r="AV266" s="14"/>
      <c r="AW266" s="14"/>
      <c r="AX266" s="14"/>
      <c r="AY266" s="14"/>
      <c r="AZ266" s="14"/>
      <c r="BA266" s="14"/>
      <c r="BB266" s="14"/>
      <c r="BC266" s="14"/>
    </row>
    <row r="267" ht="16.5" customHeight="1">
      <c r="A267" s="14"/>
      <c r="B267" s="14"/>
      <c r="C267" s="8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8"/>
      <c r="O267" s="8"/>
      <c r="P267" s="8"/>
      <c r="Q267" s="8"/>
      <c r="R267" s="14"/>
      <c r="S267" s="14"/>
      <c r="T267" s="14"/>
      <c r="U267" s="14"/>
      <c r="V267" s="99"/>
      <c r="W267" s="99"/>
      <c r="X267" s="14"/>
      <c r="Y267" s="14"/>
      <c r="Z267" s="14"/>
      <c r="AA267" s="99"/>
      <c r="AB267" s="99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551"/>
      <c r="AV267" s="14"/>
      <c r="AW267" s="14"/>
      <c r="AX267" s="14"/>
      <c r="AY267" s="14"/>
      <c r="AZ267" s="14"/>
      <c r="BA267" s="14"/>
      <c r="BB267" s="14"/>
      <c r="BC267" s="14"/>
    </row>
    <row r="268" ht="16.5" customHeight="1">
      <c r="A268" s="14"/>
      <c r="B268" s="14"/>
      <c r="C268" s="8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8"/>
      <c r="O268" s="8"/>
      <c r="P268" s="8"/>
      <c r="Q268" s="8"/>
      <c r="R268" s="14"/>
      <c r="S268" s="14"/>
      <c r="T268" s="14"/>
      <c r="U268" s="14"/>
      <c r="V268" s="99"/>
      <c r="W268" s="99"/>
      <c r="X268" s="14"/>
      <c r="Y268" s="14"/>
      <c r="Z268" s="14"/>
      <c r="AA268" s="99"/>
      <c r="AB268" s="99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551"/>
      <c r="AV268" s="14"/>
      <c r="AW268" s="14"/>
      <c r="AX268" s="14"/>
      <c r="AY268" s="14"/>
      <c r="AZ268" s="14"/>
      <c r="BA268" s="14"/>
      <c r="BB268" s="14"/>
      <c r="BC268" s="14"/>
    </row>
    <row r="269" ht="16.5" customHeight="1">
      <c r="A269" s="14"/>
      <c r="B269" s="14"/>
      <c r="C269" s="8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8"/>
      <c r="O269" s="8"/>
      <c r="P269" s="8"/>
      <c r="Q269" s="8"/>
      <c r="R269" s="14"/>
      <c r="S269" s="14"/>
      <c r="T269" s="14"/>
      <c r="U269" s="14"/>
      <c r="V269" s="99"/>
      <c r="W269" s="99"/>
      <c r="X269" s="14"/>
      <c r="Y269" s="14"/>
      <c r="Z269" s="14"/>
      <c r="AA269" s="99"/>
      <c r="AB269" s="99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551"/>
      <c r="AV269" s="14"/>
      <c r="AW269" s="14"/>
      <c r="AX269" s="14"/>
      <c r="AY269" s="14"/>
      <c r="AZ269" s="14"/>
      <c r="BA269" s="14"/>
      <c r="BB269" s="14"/>
      <c r="BC269" s="14"/>
    </row>
    <row r="270" ht="16.5" customHeight="1">
      <c r="A270" s="14"/>
      <c r="B270" s="14"/>
      <c r="C270" s="8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8"/>
      <c r="O270" s="8"/>
      <c r="P270" s="8"/>
      <c r="Q270" s="8"/>
      <c r="R270" s="14"/>
      <c r="S270" s="14"/>
      <c r="T270" s="14"/>
      <c r="U270" s="14"/>
      <c r="V270" s="99"/>
      <c r="W270" s="99"/>
      <c r="X270" s="14"/>
      <c r="Y270" s="14"/>
      <c r="Z270" s="14"/>
      <c r="AA270" s="99"/>
      <c r="AB270" s="99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551"/>
      <c r="AV270" s="14"/>
      <c r="AW270" s="14"/>
      <c r="AX270" s="14"/>
      <c r="AY270" s="14"/>
      <c r="AZ270" s="14"/>
      <c r="BA270" s="14"/>
      <c r="BB270" s="14"/>
      <c r="BC270" s="14"/>
    </row>
    <row r="271" ht="16.5" customHeight="1">
      <c r="A271" s="14"/>
      <c r="B271" s="14"/>
      <c r="C271" s="8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8"/>
      <c r="O271" s="8"/>
      <c r="P271" s="8"/>
      <c r="Q271" s="8"/>
      <c r="R271" s="14"/>
      <c r="S271" s="14"/>
      <c r="T271" s="14"/>
      <c r="U271" s="14"/>
      <c r="V271" s="99"/>
      <c r="W271" s="99"/>
      <c r="X271" s="14"/>
      <c r="Y271" s="14"/>
      <c r="Z271" s="14"/>
      <c r="AA271" s="99"/>
      <c r="AB271" s="99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551"/>
      <c r="AV271" s="14"/>
      <c r="AW271" s="14"/>
      <c r="AX271" s="14"/>
      <c r="AY271" s="14"/>
      <c r="AZ271" s="14"/>
      <c r="BA271" s="14"/>
      <c r="BB271" s="14"/>
      <c r="BC271" s="14"/>
    </row>
    <row r="272" ht="16.5" customHeight="1">
      <c r="A272" s="14"/>
      <c r="B272" s="14"/>
      <c r="C272" s="8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8"/>
      <c r="O272" s="8"/>
      <c r="P272" s="8"/>
      <c r="Q272" s="8"/>
      <c r="R272" s="14"/>
      <c r="S272" s="14"/>
      <c r="T272" s="14"/>
      <c r="U272" s="14"/>
      <c r="V272" s="99"/>
      <c r="W272" s="99"/>
      <c r="X272" s="14"/>
      <c r="Y272" s="14"/>
      <c r="Z272" s="14"/>
      <c r="AA272" s="99"/>
      <c r="AB272" s="99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551"/>
      <c r="AV272" s="14"/>
      <c r="AW272" s="14"/>
      <c r="AX272" s="14"/>
      <c r="AY272" s="14"/>
      <c r="AZ272" s="14"/>
      <c r="BA272" s="14"/>
      <c r="BB272" s="14"/>
      <c r="BC272" s="14"/>
    </row>
    <row r="273" ht="16.5" customHeight="1">
      <c r="A273" s="14"/>
      <c r="B273" s="14"/>
      <c r="C273" s="8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8"/>
      <c r="O273" s="8"/>
      <c r="P273" s="8"/>
      <c r="Q273" s="8"/>
      <c r="R273" s="14"/>
      <c r="S273" s="14"/>
      <c r="T273" s="14"/>
      <c r="U273" s="14"/>
      <c r="V273" s="99"/>
      <c r="W273" s="99"/>
      <c r="X273" s="14"/>
      <c r="Y273" s="14"/>
      <c r="Z273" s="14"/>
      <c r="AA273" s="99"/>
      <c r="AB273" s="99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551"/>
      <c r="AV273" s="14"/>
      <c r="AW273" s="14"/>
      <c r="AX273" s="14"/>
      <c r="AY273" s="14"/>
      <c r="AZ273" s="14"/>
      <c r="BA273" s="14"/>
      <c r="BB273" s="14"/>
      <c r="BC273" s="14"/>
    </row>
    <row r="274" ht="16.5" customHeight="1">
      <c r="A274" s="14"/>
      <c r="B274" s="14"/>
      <c r="C274" s="8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8"/>
      <c r="O274" s="8"/>
      <c r="P274" s="8"/>
      <c r="Q274" s="8"/>
      <c r="R274" s="14"/>
      <c r="S274" s="14"/>
      <c r="T274" s="14"/>
      <c r="U274" s="14"/>
      <c r="V274" s="99"/>
      <c r="W274" s="99"/>
      <c r="X274" s="14"/>
      <c r="Y274" s="14"/>
      <c r="Z274" s="14"/>
      <c r="AA274" s="99"/>
      <c r="AB274" s="99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551"/>
      <c r="AV274" s="14"/>
      <c r="AW274" s="14"/>
      <c r="AX274" s="14"/>
      <c r="AY274" s="14"/>
      <c r="AZ274" s="14"/>
      <c r="BA274" s="14"/>
      <c r="BB274" s="14"/>
      <c r="BC274" s="14"/>
    </row>
    <row r="275" ht="16.5" customHeight="1">
      <c r="A275" s="14"/>
      <c r="B275" s="14"/>
      <c r="C275" s="8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8"/>
      <c r="O275" s="8"/>
      <c r="P275" s="8"/>
      <c r="Q275" s="8"/>
      <c r="R275" s="14"/>
      <c r="S275" s="14"/>
      <c r="T275" s="14"/>
      <c r="U275" s="14"/>
      <c r="V275" s="99"/>
      <c r="W275" s="99"/>
      <c r="X275" s="14"/>
      <c r="Y275" s="14"/>
      <c r="Z275" s="14"/>
      <c r="AA275" s="99"/>
      <c r="AB275" s="99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551"/>
      <c r="AV275" s="14"/>
      <c r="AW275" s="14"/>
      <c r="AX275" s="14"/>
      <c r="AY275" s="14"/>
      <c r="AZ275" s="14"/>
      <c r="BA275" s="14"/>
      <c r="BB275" s="14"/>
      <c r="BC275" s="14"/>
    </row>
    <row r="276" ht="16.5" customHeight="1">
      <c r="A276" s="14"/>
      <c r="B276" s="14"/>
      <c r="C276" s="8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8"/>
      <c r="O276" s="8"/>
      <c r="P276" s="8"/>
      <c r="Q276" s="8"/>
      <c r="R276" s="14"/>
      <c r="S276" s="14"/>
      <c r="T276" s="14"/>
      <c r="U276" s="14"/>
      <c r="V276" s="99"/>
      <c r="W276" s="99"/>
      <c r="X276" s="14"/>
      <c r="Y276" s="14"/>
      <c r="Z276" s="14"/>
      <c r="AA276" s="99"/>
      <c r="AB276" s="99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551"/>
      <c r="AV276" s="14"/>
      <c r="AW276" s="14"/>
      <c r="AX276" s="14"/>
      <c r="AY276" s="14"/>
      <c r="AZ276" s="14"/>
      <c r="BA276" s="14"/>
      <c r="BB276" s="14"/>
      <c r="BC276" s="14"/>
    </row>
    <row r="277" ht="16.5" customHeight="1">
      <c r="A277" s="14"/>
      <c r="B277" s="14"/>
      <c r="C277" s="8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8"/>
      <c r="O277" s="8"/>
      <c r="P277" s="8"/>
      <c r="Q277" s="8"/>
      <c r="R277" s="14"/>
      <c r="S277" s="14"/>
      <c r="T277" s="14"/>
      <c r="U277" s="14"/>
      <c r="V277" s="99"/>
      <c r="W277" s="99"/>
      <c r="X277" s="14"/>
      <c r="Y277" s="14"/>
      <c r="Z277" s="14"/>
      <c r="AA277" s="99"/>
      <c r="AB277" s="99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551"/>
      <c r="AV277" s="14"/>
      <c r="AW277" s="14"/>
      <c r="AX277" s="14"/>
      <c r="AY277" s="14"/>
      <c r="AZ277" s="14"/>
      <c r="BA277" s="14"/>
      <c r="BB277" s="14"/>
      <c r="BC277" s="14"/>
    </row>
    <row r="278" ht="16.5" customHeight="1">
      <c r="A278" s="14"/>
      <c r="B278" s="14"/>
      <c r="C278" s="8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8"/>
      <c r="O278" s="8"/>
      <c r="P278" s="8"/>
      <c r="Q278" s="8"/>
      <c r="R278" s="14"/>
      <c r="S278" s="14"/>
      <c r="T278" s="14"/>
      <c r="U278" s="14"/>
      <c r="V278" s="99"/>
      <c r="W278" s="99"/>
      <c r="X278" s="14"/>
      <c r="Y278" s="14"/>
      <c r="Z278" s="14"/>
      <c r="AA278" s="99"/>
      <c r="AB278" s="99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551"/>
      <c r="AV278" s="14"/>
      <c r="AW278" s="14"/>
      <c r="AX278" s="14"/>
      <c r="AY278" s="14"/>
      <c r="AZ278" s="14"/>
      <c r="BA278" s="14"/>
      <c r="BB278" s="14"/>
      <c r="BC278" s="14"/>
    </row>
    <row r="279" ht="16.5" customHeight="1">
      <c r="A279" s="14"/>
      <c r="B279" s="14"/>
      <c r="C279" s="8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8"/>
      <c r="O279" s="8"/>
      <c r="P279" s="8"/>
      <c r="Q279" s="8"/>
      <c r="R279" s="14"/>
      <c r="S279" s="14"/>
      <c r="T279" s="14"/>
      <c r="U279" s="14"/>
      <c r="V279" s="99"/>
      <c r="W279" s="99"/>
      <c r="X279" s="14"/>
      <c r="Y279" s="14"/>
      <c r="Z279" s="14"/>
      <c r="AA279" s="99"/>
      <c r="AB279" s="99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551"/>
      <c r="AV279" s="14"/>
      <c r="AW279" s="14"/>
      <c r="AX279" s="14"/>
      <c r="AY279" s="14"/>
      <c r="AZ279" s="14"/>
      <c r="BA279" s="14"/>
      <c r="BB279" s="14"/>
      <c r="BC279" s="14"/>
    </row>
    <row r="280" ht="16.5" customHeight="1">
      <c r="A280" s="14"/>
      <c r="B280" s="14"/>
      <c r="C280" s="8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8"/>
      <c r="O280" s="8"/>
      <c r="P280" s="8"/>
      <c r="Q280" s="8"/>
      <c r="R280" s="14"/>
      <c r="S280" s="14"/>
      <c r="T280" s="14"/>
      <c r="U280" s="14"/>
      <c r="V280" s="99"/>
      <c r="W280" s="99"/>
      <c r="X280" s="14"/>
      <c r="Y280" s="14"/>
      <c r="Z280" s="14"/>
      <c r="AA280" s="99"/>
      <c r="AB280" s="99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551"/>
      <c r="AV280" s="14"/>
      <c r="AW280" s="14"/>
      <c r="AX280" s="14"/>
      <c r="AY280" s="14"/>
      <c r="AZ280" s="14"/>
      <c r="BA280" s="14"/>
      <c r="BB280" s="14"/>
      <c r="BC280" s="14"/>
    </row>
    <row r="281" ht="16.5" customHeight="1">
      <c r="A281" s="14"/>
      <c r="B281" s="14"/>
      <c r="C281" s="8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8"/>
      <c r="O281" s="8"/>
      <c r="P281" s="8"/>
      <c r="Q281" s="8"/>
      <c r="R281" s="14"/>
      <c r="S281" s="14"/>
      <c r="T281" s="14"/>
      <c r="U281" s="14"/>
      <c r="V281" s="99"/>
      <c r="W281" s="99"/>
      <c r="X281" s="14"/>
      <c r="Y281" s="14"/>
      <c r="Z281" s="14"/>
      <c r="AA281" s="99"/>
      <c r="AB281" s="99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551"/>
      <c r="AV281" s="14"/>
      <c r="AW281" s="14"/>
      <c r="AX281" s="14"/>
      <c r="AY281" s="14"/>
      <c r="AZ281" s="14"/>
      <c r="BA281" s="14"/>
      <c r="BB281" s="14"/>
      <c r="BC281" s="14"/>
    </row>
    <row r="282" ht="16.5" customHeight="1">
      <c r="A282" s="14"/>
      <c r="B282" s="14"/>
      <c r="C282" s="8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8"/>
      <c r="O282" s="8"/>
      <c r="P282" s="8"/>
      <c r="Q282" s="8"/>
      <c r="R282" s="14"/>
      <c r="S282" s="14"/>
      <c r="T282" s="14"/>
      <c r="U282" s="14"/>
      <c r="V282" s="99"/>
      <c r="W282" s="99"/>
      <c r="X282" s="14"/>
      <c r="Y282" s="14"/>
      <c r="Z282" s="14"/>
      <c r="AA282" s="99"/>
      <c r="AB282" s="99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551"/>
      <c r="AV282" s="14"/>
      <c r="AW282" s="14"/>
      <c r="AX282" s="14"/>
      <c r="AY282" s="14"/>
      <c r="AZ282" s="14"/>
      <c r="BA282" s="14"/>
      <c r="BB282" s="14"/>
      <c r="BC282" s="14"/>
    </row>
    <row r="283" ht="16.5" customHeight="1">
      <c r="A283" s="14"/>
      <c r="B283" s="14"/>
      <c r="C283" s="8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8"/>
      <c r="O283" s="8"/>
      <c r="P283" s="8"/>
      <c r="Q283" s="8"/>
      <c r="R283" s="14"/>
      <c r="S283" s="14"/>
      <c r="T283" s="14"/>
      <c r="U283" s="14"/>
      <c r="V283" s="99"/>
      <c r="W283" s="99"/>
      <c r="X283" s="14"/>
      <c r="Y283" s="14"/>
      <c r="Z283" s="14"/>
      <c r="AA283" s="99"/>
      <c r="AB283" s="99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551"/>
      <c r="AV283" s="14"/>
      <c r="AW283" s="14"/>
      <c r="AX283" s="14"/>
      <c r="AY283" s="14"/>
      <c r="AZ283" s="14"/>
      <c r="BA283" s="14"/>
      <c r="BB283" s="14"/>
      <c r="BC283" s="14"/>
    </row>
    <row r="284" ht="16.5" customHeight="1">
      <c r="A284" s="14"/>
      <c r="B284" s="14"/>
      <c r="C284" s="8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8"/>
      <c r="O284" s="8"/>
      <c r="P284" s="8"/>
      <c r="Q284" s="8"/>
      <c r="R284" s="14"/>
      <c r="S284" s="14"/>
      <c r="T284" s="14"/>
      <c r="U284" s="14"/>
      <c r="V284" s="99"/>
      <c r="W284" s="99"/>
      <c r="X284" s="14"/>
      <c r="Y284" s="14"/>
      <c r="Z284" s="14"/>
      <c r="AA284" s="99"/>
      <c r="AB284" s="99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551"/>
      <c r="AV284" s="14"/>
      <c r="AW284" s="14"/>
      <c r="AX284" s="14"/>
      <c r="AY284" s="14"/>
      <c r="AZ284" s="14"/>
      <c r="BA284" s="14"/>
      <c r="BB284" s="14"/>
      <c r="BC284" s="14"/>
    </row>
    <row r="285" ht="16.5" customHeight="1">
      <c r="A285" s="14"/>
      <c r="B285" s="14"/>
      <c r="C285" s="8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8"/>
      <c r="O285" s="8"/>
      <c r="P285" s="8"/>
      <c r="Q285" s="8"/>
      <c r="R285" s="14"/>
      <c r="S285" s="14"/>
      <c r="T285" s="14"/>
      <c r="U285" s="14"/>
      <c r="V285" s="99"/>
      <c r="W285" s="99"/>
      <c r="X285" s="14"/>
      <c r="Y285" s="14"/>
      <c r="Z285" s="14"/>
      <c r="AA285" s="99"/>
      <c r="AB285" s="99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551"/>
      <c r="AV285" s="14"/>
      <c r="AW285" s="14"/>
      <c r="AX285" s="14"/>
      <c r="AY285" s="14"/>
      <c r="AZ285" s="14"/>
      <c r="BA285" s="14"/>
      <c r="BB285" s="14"/>
      <c r="BC285" s="14"/>
    </row>
    <row r="286" ht="16.5" customHeight="1">
      <c r="A286" s="14"/>
      <c r="B286" s="14"/>
      <c r="C286" s="8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8"/>
      <c r="O286" s="8"/>
      <c r="P286" s="8"/>
      <c r="Q286" s="8"/>
      <c r="R286" s="14"/>
      <c r="S286" s="14"/>
      <c r="T286" s="14"/>
      <c r="U286" s="14"/>
      <c r="V286" s="99"/>
      <c r="W286" s="99"/>
      <c r="X286" s="14"/>
      <c r="Y286" s="14"/>
      <c r="Z286" s="14"/>
      <c r="AA286" s="99"/>
      <c r="AB286" s="99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551"/>
      <c r="AV286" s="14"/>
      <c r="AW286" s="14"/>
      <c r="AX286" s="14"/>
      <c r="AY286" s="14"/>
      <c r="AZ286" s="14"/>
      <c r="BA286" s="14"/>
      <c r="BB286" s="14"/>
      <c r="BC286" s="14"/>
    </row>
    <row r="287" ht="16.5" customHeight="1">
      <c r="A287" s="14"/>
      <c r="B287" s="14"/>
      <c r="C287" s="8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8"/>
      <c r="O287" s="8"/>
      <c r="P287" s="8"/>
      <c r="Q287" s="8"/>
      <c r="R287" s="14"/>
      <c r="S287" s="14"/>
      <c r="T287" s="14"/>
      <c r="U287" s="14"/>
      <c r="V287" s="99"/>
      <c r="W287" s="99"/>
      <c r="X287" s="14"/>
      <c r="Y287" s="14"/>
      <c r="Z287" s="14"/>
      <c r="AA287" s="99"/>
      <c r="AB287" s="99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551"/>
      <c r="AV287" s="14"/>
      <c r="AW287" s="14"/>
      <c r="AX287" s="14"/>
      <c r="AY287" s="14"/>
      <c r="AZ287" s="14"/>
      <c r="BA287" s="14"/>
      <c r="BB287" s="14"/>
      <c r="BC287" s="14"/>
    </row>
    <row r="288" ht="16.5" customHeight="1">
      <c r="A288" s="14"/>
      <c r="B288" s="14"/>
      <c r="C288" s="8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8"/>
      <c r="O288" s="8"/>
      <c r="P288" s="8"/>
      <c r="Q288" s="8"/>
      <c r="R288" s="14"/>
      <c r="S288" s="14"/>
      <c r="T288" s="14"/>
      <c r="U288" s="14"/>
      <c r="V288" s="99"/>
      <c r="W288" s="99"/>
      <c r="X288" s="14"/>
      <c r="Y288" s="14"/>
      <c r="Z288" s="14"/>
      <c r="AA288" s="99"/>
      <c r="AB288" s="99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551"/>
      <c r="AV288" s="14"/>
      <c r="AW288" s="14"/>
      <c r="AX288" s="14"/>
      <c r="AY288" s="14"/>
      <c r="AZ288" s="14"/>
      <c r="BA288" s="14"/>
      <c r="BB288" s="14"/>
      <c r="BC288" s="14"/>
    </row>
    <row r="289" ht="16.5" customHeight="1">
      <c r="A289" s="14"/>
      <c r="B289" s="14"/>
      <c r="C289" s="8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8"/>
      <c r="O289" s="8"/>
      <c r="P289" s="8"/>
      <c r="Q289" s="8"/>
      <c r="R289" s="14"/>
      <c r="S289" s="14"/>
      <c r="T289" s="14"/>
      <c r="U289" s="14"/>
      <c r="V289" s="99"/>
      <c r="W289" s="99"/>
      <c r="X289" s="14"/>
      <c r="Y289" s="14"/>
      <c r="Z289" s="14"/>
      <c r="AA289" s="99"/>
      <c r="AB289" s="99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551"/>
      <c r="AV289" s="14"/>
      <c r="AW289" s="14"/>
      <c r="AX289" s="14"/>
      <c r="AY289" s="14"/>
      <c r="AZ289" s="14"/>
      <c r="BA289" s="14"/>
      <c r="BB289" s="14"/>
      <c r="BC289" s="14"/>
    </row>
    <row r="290" ht="16.5" customHeight="1">
      <c r="A290" s="14"/>
      <c r="B290" s="14"/>
      <c r="C290" s="8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8"/>
      <c r="O290" s="8"/>
      <c r="P290" s="8"/>
      <c r="Q290" s="8"/>
      <c r="R290" s="14"/>
      <c r="S290" s="14"/>
      <c r="T290" s="14"/>
      <c r="U290" s="14"/>
      <c r="V290" s="99"/>
      <c r="W290" s="99"/>
      <c r="X290" s="14"/>
      <c r="Y290" s="14"/>
      <c r="Z290" s="14"/>
      <c r="AA290" s="99"/>
      <c r="AB290" s="99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551"/>
      <c r="AV290" s="14"/>
      <c r="AW290" s="14"/>
      <c r="AX290" s="14"/>
      <c r="AY290" s="14"/>
      <c r="AZ290" s="14"/>
      <c r="BA290" s="14"/>
      <c r="BB290" s="14"/>
      <c r="BC290" s="14"/>
    </row>
    <row r="291" ht="16.5" customHeight="1">
      <c r="A291" s="14"/>
      <c r="B291" s="14"/>
      <c r="C291" s="8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8"/>
      <c r="O291" s="8"/>
      <c r="P291" s="8"/>
      <c r="Q291" s="8"/>
      <c r="R291" s="14"/>
      <c r="S291" s="14"/>
      <c r="T291" s="14"/>
      <c r="U291" s="14"/>
      <c r="V291" s="99"/>
      <c r="W291" s="99"/>
      <c r="X291" s="14"/>
      <c r="Y291" s="14"/>
      <c r="Z291" s="14"/>
      <c r="AA291" s="99"/>
      <c r="AB291" s="99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551"/>
      <c r="AV291" s="14"/>
      <c r="AW291" s="14"/>
      <c r="AX291" s="14"/>
      <c r="AY291" s="14"/>
      <c r="AZ291" s="14"/>
      <c r="BA291" s="14"/>
      <c r="BB291" s="14"/>
      <c r="BC291" s="14"/>
    </row>
    <row r="292" ht="16.5" customHeight="1">
      <c r="A292" s="14"/>
      <c r="B292" s="14"/>
      <c r="C292" s="8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8"/>
      <c r="O292" s="8"/>
      <c r="P292" s="8"/>
      <c r="Q292" s="8"/>
      <c r="R292" s="14"/>
      <c r="S292" s="14"/>
      <c r="T292" s="14"/>
      <c r="U292" s="14"/>
      <c r="V292" s="99"/>
      <c r="W292" s="99"/>
      <c r="X292" s="14"/>
      <c r="Y292" s="14"/>
      <c r="Z292" s="14"/>
      <c r="AA292" s="99"/>
      <c r="AB292" s="99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551"/>
      <c r="AV292" s="14"/>
      <c r="AW292" s="14"/>
      <c r="AX292" s="14"/>
      <c r="AY292" s="14"/>
      <c r="AZ292" s="14"/>
      <c r="BA292" s="14"/>
      <c r="BB292" s="14"/>
      <c r="BC292" s="14"/>
    </row>
    <row r="293" ht="16.5" customHeight="1">
      <c r="A293" s="14"/>
      <c r="B293" s="14"/>
      <c r="C293" s="8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8"/>
      <c r="O293" s="8"/>
      <c r="P293" s="8"/>
      <c r="Q293" s="8"/>
      <c r="R293" s="14"/>
      <c r="S293" s="14"/>
      <c r="T293" s="14"/>
      <c r="U293" s="14"/>
      <c r="V293" s="99"/>
      <c r="W293" s="99"/>
      <c r="X293" s="14"/>
      <c r="Y293" s="14"/>
      <c r="Z293" s="14"/>
      <c r="AA293" s="99"/>
      <c r="AB293" s="99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551"/>
      <c r="AV293" s="14"/>
      <c r="AW293" s="14"/>
      <c r="AX293" s="14"/>
      <c r="AY293" s="14"/>
      <c r="AZ293" s="14"/>
      <c r="BA293" s="14"/>
      <c r="BB293" s="14"/>
      <c r="BC293" s="14"/>
    </row>
    <row r="294" ht="16.5" customHeight="1">
      <c r="A294" s="14"/>
      <c r="B294" s="14"/>
      <c r="C294" s="8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8"/>
      <c r="O294" s="8"/>
      <c r="P294" s="8"/>
      <c r="Q294" s="8"/>
      <c r="R294" s="14"/>
      <c r="S294" s="14"/>
      <c r="T294" s="14"/>
      <c r="U294" s="14"/>
      <c r="V294" s="99"/>
      <c r="W294" s="99"/>
      <c r="X294" s="14"/>
      <c r="Y294" s="14"/>
      <c r="Z294" s="14"/>
      <c r="AA294" s="99"/>
      <c r="AB294" s="99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551"/>
      <c r="AV294" s="14"/>
      <c r="AW294" s="14"/>
      <c r="AX294" s="14"/>
      <c r="AY294" s="14"/>
      <c r="AZ294" s="14"/>
      <c r="BA294" s="14"/>
      <c r="BB294" s="14"/>
      <c r="BC294" s="14"/>
    </row>
    <row r="295" ht="16.5" customHeight="1">
      <c r="A295" s="14"/>
      <c r="B295" s="14"/>
      <c r="C295" s="8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8"/>
      <c r="O295" s="8"/>
      <c r="P295" s="8"/>
      <c r="Q295" s="8"/>
      <c r="R295" s="14"/>
      <c r="S295" s="14"/>
      <c r="T295" s="14"/>
      <c r="U295" s="14"/>
      <c r="V295" s="99"/>
      <c r="W295" s="99"/>
      <c r="X295" s="14"/>
      <c r="Y295" s="14"/>
      <c r="Z295" s="14"/>
      <c r="AA295" s="99"/>
      <c r="AB295" s="99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551"/>
      <c r="AV295" s="14"/>
      <c r="AW295" s="14"/>
      <c r="AX295" s="14"/>
      <c r="AY295" s="14"/>
      <c r="AZ295" s="14"/>
      <c r="BA295" s="14"/>
      <c r="BB295" s="14"/>
      <c r="BC295" s="14"/>
    </row>
    <row r="296" ht="16.5" customHeight="1">
      <c r="A296" s="14"/>
      <c r="B296" s="14"/>
      <c r="C296" s="8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8"/>
      <c r="O296" s="8"/>
      <c r="P296" s="8"/>
      <c r="Q296" s="8"/>
      <c r="R296" s="14"/>
      <c r="S296" s="14"/>
      <c r="T296" s="14"/>
      <c r="U296" s="14"/>
      <c r="V296" s="99"/>
      <c r="W296" s="99"/>
      <c r="X296" s="14"/>
      <c r="Y296" s="14"/>
      <c r="Z296" s="14"/>
      <c r="AA296" s="99"/>
      <c r="AB296" s="99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551"/>
      <c r="AV296" s="14"/>
      <c r="AW296" s="14"/>
      <c r="AX296" s="14"/>
      <c r="AY296" s="14"/>
      <c r="AZ296" s="14"/>
      <c r="BA296" s="14"/>
      <c r="BB296" s="14"/>
      <c r="BC296" s="14"/>
    </row>
    <row r="297" ht="16.5" customHeight="1">
      <c r="A297" s="14"/>
      <c r="B297" s="14"/>
      <c r="C297" s="8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8"/>
      <c r="O297" s="8"/>
      <c r="P297" s="8"/>
      <c r="Q297" s="8"/>
      <c r="R297" s="14"/>
      <c r="S297" s="14"/>
      <c r="T297" s="14"/>
      <c r="U297" s="14"/>
      <c r="V297" s="99"/>
      <c r="W297" s="99"/>
      <c r="X297" s="14"/>
      <c r="Y297" s="14"/>
      <c r="Z297" s="14"/>
      <c r="AA297" s="99"/>
      <c r="AB297" s="99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551"/>
      <c r="AV297" s="14"/>
      <c r="AW297" s="14"/>
      <c r="AX297" s="14"/>
      <c r="AY297" s="14"/>
      <c r="AZ297" s="14"/>
      <c r="BA297" s="14"/>
      <c r="BB297" s="14"/>
      <c r="BC297" s="14"/>
    </row>
    <row r="298" ht="16.5" customHeight="1">
      <c r="A298" s="14"/>
      <c r="B298" s="14"/>
      <c r="C298" s="8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8"/>
      <c r="O298" s="8"/>
      <c r="P298" s="8"/>
      <c r="Q298" s="8"/>
      <c r="R298" s="14"/>
      <c r="S298" s="14"/>
      <c r="T298" s="14"/>
      <c r="U298" s="14"/>
      <c r="V298" s="99"/>
      <c r="W298" s="99"/>
      <c r="X298" s="14"/>
      <c r="Y298" s="14"/>
      <c r="Z298" s="14"/>
      <c r="AA298" s="99"/>
      <c r="AB298" s="99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551"/>
      <c r="AV298" s="14"/>
      <c r="AW298" s="14"/>
      <c r="AX298" s="14"/>
      <c r="AY298" s="14"/>
      <c r="AZ298" s="14"/>
      <c r="BA298" s="14"/>
      <c r="BB298" s="14"/>
      <c r="BC298" s="14"/>
    </row>
    <row r="299" ht="16.5" customHeight="1">
      <c r="A299" s="14"/>
      <c r="B299" s="14"/>
      <c r="C299" s="8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8"/>
      <c r="O299" s="8"/>
      <c r="P299" s="8"/>
      <c r="Q299" s="8"/>
      <c r="R299" s="14"/>
      <c r="S299" s="14"/>
      <c r="T299" s="14"/>
      <c r="U299" s="14"/>
      <c r="V299" s="99"/>
      <c r="W299" s="99"/>
      <c r="X299" s="14"/>
      <c r="Y299" s="14"/>
      <c r="Z299" s="14"/>
      <c r="AA299" s="99"/>
      <c r="AB299" s="99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551"/>
      <c r="AV299" s="14"/>
      <c r="AW299" s="14"/>
      <c r="AX299" s="14"/>
      <c r="AY299" s="14"/>
      <c r="AZ299" s="14"/>
      <c r="BA299" s="14"/>
      <c r="BB299" s="14"/>
      <c r="BC299" s="14"/>
    </row>
    <row r="300" ht="16.5" customHeight="1">
      <c r="A300" s="14"/>
      <c r="B300" s="14"/>
      <c r="C300" s="8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8"/>
      <c r="O300" s="8"/>
      <c r="P300" s="8"/>
      <c r="Q300" s="8"/>
      <c r="R300" s="14"/>
      <c r="S300" s="14"/>
      <c r="T300" s="14"/>
      <c r="U300" s="14"/>
      <c r="V300" s="99"/>
      <c r="W300" s="99"/>
      <c r="X300" s="14"/>
      <c r="Y300" s="14"/>
      <c r="Z300" s="14"/>
      <c r="AA300" s="99"/>
      <c r="AB300" s="99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551"/>
      <c r="AV300" s="14"/>
      <c r="AW300" s="14"/>
      <c r="AX300" s="14"/>
      <c r="AY300" s="14"/>
      <c r="AZ300" s="14"/>
      <c r="BA300" s="14"/>
      <c r="BB300" s="14"/>
      <c r="BC300" s="14"/>
    </row>
    <row r="301" ht="16.5" customHeight="1">
      <c r="A301" s="14"/>
      <c r="B301" s="14"/>
      <c r="C301" s="8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8"/>
      <c r="O301" s="8"/>
      <c r="P301" s="8"/>
      <c r="Q301" s="8"/>
      <c r="R301" s="14"/>
      <c r="S301" s="14"/>
      <c r="T301" s="14"/>
      <c r="U301" s="14"/>
      <c r="V301" s="99"/>
      <c r="W301" s="99"/>
      <c r="X301" s="14"/>
      <c r="Y301" s="14"/>
      <c r="Z301" s="14"/>
      <c r="AA301" s="99"/>
      <c r="AB301" s="99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551"/>
      <c r="AV301" s="14"/>
      <c r="AW301" s="14"/>
      <c r="AX301" s="14"/>
      <c r="AY301" s="14"/>
      <c r="AZ301" s="14"/>
      <c r="BA301" s="14"/>
      <c r="BB301" s="14"/>
      <c r="BC301" s="14"/>
    </row>
    <row r="302" ht="16.5" customHeight="1">
      <c r="A302" s="14"/>
      <c r="B302" s="14"/>
      <c r="C302" s="8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8"/>
      <c r="O302" s="8"/>
      <c r="P302" s="8"/>
      <c r="Q302" s="8"/>
      <c r="R302" s="14"/>
      <c r="S302" s="14"/>
      <c r="T302" s="14"/>
      <c r="U302" s="14"/>
      <c r="V302" s="99"/>
      <c r="W302" s="99"/>
      <c r="X302" s="14"/>
      <c r="Y302" s="14"/>
      <c r="Z302" s="14"/>
      <c r="AA302" s="99"/>
      <c r="AB302" s="99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551"/>
      <c r="AV302" s="14"/>
      <c r="AW302" s="14"/>
      <c r="AX302" s="14"/>
      <c r="AY302" s="14"/>
      <c r="AZ302" s="14"/>
      <c r="BA302" s="14"/>
      <c r="BB302" s="14"/>
      <c r="BC302" s="14"/>
    </row>
    <row r="303" ht="16.5" customHeight="1">
      <c r="A303" s="14"/>
      <c r="B303" s="14"/>
      <c r="C303" s="8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8"/>
      <c r="O303" s="8"/>
      <c r="P303" s="8"/>
      <c r="Q303" s="8"/>
      <c r="R303" s="14"/>
      <c r="S303" s="14"/>
      <c r="T303" s="14"/>
      <c r="U303" s="14"/>
      <c r="V303" s="99"/>
      <c r="W303" s="99"/>
      <c r="X303" s="14"/>
      <c r="Y303" s="14"/>
      <c r="Z303" s="14"/>
      <c r="AA303" s="99"/>
      <c r="AB303" s="99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551"/>
      <c r="AV303" s="14"/>
      <c r="AW303" s="14"/>
      <c r="AX303" s="14"/>
      <c r="AY303" s="14"/>
      <c r="AZ303" s="14"/>
      <c r="BA303" s="14"/>
      <c r="BB303" s="14"/>
      <c r="BC303" s="14"/>
    </row>
    <row r="304" ht="16.5" customHeight="1">
      <c r="A304" s="14"/>
      <c r="B304" s="14"/>
      <c r="C304" s="8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8"/>
      <c r="O304" s="8"/>
      <c r="P304" s="8"/>
      <c r="Q304" s="8"/>
      <c r="R304" s="14"/>
      <c r="S304" s="14"/>
      <c r="T304" s="14"/>
      <c r="U304" s="14"/>
      <c r="V304" s="99"/>
      <c r="W304" s="99"/>
      <c r="X304" s="14"/>
      <c r="Y304" s="14"/>
      <c r="Z304" s="14"/>
      <c r="AA304" s="99"/>
      <c r="AB304" s="99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551"/>
      <c r="AV304" s="14"/>
      <c r="AW304" s="14"/>
      <c r="AX304" s="14"/>
      <c r="AY304" s="14"/>
      <c r="AZ304" s="14"/>
      <c r="BA304" s="14"/>
      <c r="BB304" s="14"/>
      <c r="BC304" s="14"/>
    </row>
    <row r="305" ht="16.5" customHeight="1">
      <c r="A305" s="14"/>
      <c r="B305" s="14"/>
      <c r="C305" s="8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8"/>
      <c r="O305" s="8"/>
      <c r="P305" s="8"/>
      <c r="Q305" s="8"/>
      <c r="R305" s="14"/>
      <c r="S305" s="14"/>
      <c r="T305" s="14"/>
      <c r="U305" s="14"/>
      <c r="V305" s="99"/>
      <c r="W305" s="99"/>
      <c r="X305" s="14"/>
      <c r="Y305" s="14"/>
      <c r="Z305" s="14"/>
      <c r="AA305" s="99"/>
      <c r="AB305" s="99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551"/>
      <c r="AV305" s="14"/>
      <c r="AW305" s="14"/>
      <c r="AX305" s="14"/>
      <c r="AY305" s="14"/>
      <c r="AZ305" s="14"/>
      <c r="BA305" s="14"/>
      <c r="BB305" s="14"/>
      <c r="BC305" s="14"/>
    </row>
    <row r="306" ht="16.5" customHeight="1">
      <c r="A306" s="14"/>
      <c r="B306" s="14"/>
      <c r="C306" s="8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8"/>
      <c r="O306" s="8"/>
      <c r="P306" s="8"/>
      <c r="Q306" s="8"/>
      <c r="R306" s="14"/>
      <c r="S306" s="14"/>
      <c r="T306" s="14"/>
      <c r="U306" s="14"/>
      <c r="V306" s="99"/>
      <c r="W306" s="99"/>
      <c r="X306" s="14"/>
      <c r="Y306" s="14"/>
      <c r="Z306" s="14"/>
      <c r="AA306" s="99"/>
      <c r="AB306" s="99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551"/>
      <c r="AV306" s="14"/>
      <c r="AW306" s="14"/>
      <c r="AX306" s="14"/>
      <c r="AY306" s="14"/>
      <c r="AZ306" s="14"/>
      <c r="BA306" s="14"/>
      <c r="BB306" s="14"/>
      <c r="BC306" s="14"/>
    </row>
    <row r="307" ht="16.5" customHeight="1">
      <c r="A307" s="14"/>
      <c r="B307" s="14"/>
      <c r="C307" s="8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8"/>
      <c r="O307" s="8"/>
      <c r="P307" s="8"/>
      <c r="Q307" s="8"/>
      <c r="R307" s="14"/>
      <c r="S307" s="14"/>
      <c r="T307" s="14"/>
      <c r="U307" s="14"/>
      <c r="V307" s="99"/>
      <c r="W307" s="99"/>
      <c r="X307" s="14"/>
      <c r="Y307" s="14"/>
      <c r="Z307" s="14"/>
      <c r="AA307" s="99"/>
      <c r="AB307" s="99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551"/>
      <c r="AV307" s="14"/>
      <c r="AW307" s="14"/>
      <c r="AX307" s="14"/>
      <c r="AY307" s="14"/>
      <c r="AZ307" s="14"/>
      <c r="BA307" s="14"/>
      <c r="BB307" s="14"/>
      <c r="BC307" s="14"/>
    </row>
    <row r="308" ht="16.5" customHeight="1">
      <c r="A308" s="14"/>
      <c r="B308" s="14"/>
      <c r="C308" s="8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8"/>
      <c r="O308" s="8"/>
      <c r="P308" s="8"/>
      <c r="Q308" s="8"/>
      <c r="R308" s="14"/>
      <c r="S308" s="14"/>
      <c r="T308" s="14"/>
      <c r="U308" s="14"/>
      <c r="V308" s="99"/>
      <c r="W308" s="99"/>
      <c r="X308" s="14"/>
      <c r="Y308" s="14"/>
      <c r="Z308" s="14"/>
      <c r="AA308" s="99"/>
      <c r="AB308" s="99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551"/>
      <c r="AV308" s="14"/>
      <c r="AW308" s="14"/>
      <c r="AX308" s="14"/>
      <c r="AY308" s="14"/>
      <c r="AZ308" s="14"/>
      <c r="BA308" s="14"/>
      <c r="BB308" s="14"/>
      <c r="BC308" s="14"/>
    </row>
    <row r="309" ht="16.5" customHeight="1">
      <c r="A309" s="14"/>
      <c r="B309" s="14"/>
      <c r="C309" s="8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8"/>
      <c r="O309" s="8"/>
      <c r="P309" s="8"/>
      <c r="Q309" s="8"/>
      <c r="R309" s="14"/>
      <c r="S309" s="14"/>
      <c r="T309" s="14"/>
      <c r="U309" s="14"/>
      <c r="V309" s="99"/>
      <c r="W309" s="99"/>
      <c r="X309" s="14"/>
      <c r="Y309" s="14"/>
      <c r="Z309" s="14"/>
      <c r="AA309" s="99"/>
      <c r="AB309" s="99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551"/>
      <c r="AV309" s="14"/>
      <c r="AW309" s="14"/>
      <c r="AX309" s="14"/>
      <c r="AY309" s="14"/>
      <c r="AZ309" s="14"/>
      <c r="BA309" s="14"/>
      <c r="BB309" s="14"/>
      <c r="BC309" s="14"/>
    </row>
    <row r="310" ht="16.5" customHeight="1">
      <c r="A310" s="14"/>
      <c r="B310" s="14"/>
      <c r="C310" s="8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8"/>
      <c r="O310" s="8"/>
      <c r="P310" s="8"/>
      <c r="Q310" s="8"/>
      <c r="R310" s="14"/>
      <c r="S310" s="14"/>
      <c r="T310" s="14"/>
      <c r="U310" s="14"/>
      <c r="V310" s="99"/>
      <c r="W310" s="99"/>
      <c r="X310" s="14"/>
      <c r="Y310" s="14"/>
      <c r="Z310" s="14"/>
      <c r="AA310" s="99"/>
      <c r="AB310" s="99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551"/>
      <c r="AV310" s="14"/>
      <c r="AW310" s="14"/>
      <c r="AX310" s="14"/>
      <c r="AY310" s="14"/>
      <c r="AZ310" s="14"/>
      <c r="BA310" s="14"/>
      <c r="BB310" s="14"/>
      <c r="BC310" s="14"/>
    </row>
    <row r="311" ht="16.5" customHeight="1">
      <c r="A311" s="14"/>
      <c r="B311" s="14"/>
      <c r="C311" s="8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8"/>
      <c r="O311" s="8"/>
      <c r="P311" s="8"/>
      <c r="Q311" s="8"/>
      <c r="R311" s="14"/>
      <c r="S311" s="14"/>
      <c r="T311" s="14"/>
      <c r="U311" s="14"/>
      <c r="V311" s="99"/>
      <c r="W311" s="99"/>
      <c r="X311" s="14"/>
      <c r="Y311" s="14"/>
      <c r="Z311" s="14"/>
      <c r="AA311" s="99"/>
      <c r="AB311" s="99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551"/>
      <c r="AV311" s="14"/>
      <c r="AW311" s="14"/>
      <c r="AX311" s="14"/>
      <c r="AY311" s="14"/>
      <c r="AZ311" s="14"/>
      <c r="BA311" s="14"/>
      <c r="BB311" s="14"/>
      <c r="BC311" s="14"/>
    </row>
    <row r="312" ht="16.5" customHeight="1">
      <c r="A312" s="14"/>
      <c r="B312" s="14"/>
      <c r="C312" s="8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8"/>
      <c r="O312" s="8"/>
      <c r="P312" s="8"/>
      <c r="Q312" s="8"/>
      <c r="R312" s="14"/>
      <c r="S312" s="14"/>
      <c r="T312" s="14"/>
      <c r="U312" s="14"/>
      <c r="V312" s="99"/>
      <c r="W312" s="99"/>
      <c r="X312" s="14"/>
      <c r="Y312" s="14"/>
      <c r="Z312" s="14"/>
      <c r="AA312" s="99"/>
      <c r="AB312" s="99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551"/>
      <c r="AV312" s="14"/>
      <c r="AW312" s="14"/>
      <c r="AX312" s="14"/>
      <c r="AY312" s="14"/>
      <c r="AZ312" s="14"/>
      <c r="BA312" s="14"/>
      <c r="BB312" s="14"/>
      <c r="BC312" s="14"/>
    </row>
    <row r="313" ht="16.5" customHeight="1">
      <c r="A313" s="14"/>
      <c r="B313" s="14"/>
      <c r="C313" s="8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8"/>
      <c r="O313" s="8"/>
      <c r="P313" s="8"/>
      <c r="Q313" s="8"/>
      <c r="R313" s="14"/>
      <c r="S313" s="14"/>
      <c r="T313" s="14"/>
      <c r="U313" s="14"/>
      <c r="V313" s="99"/>
      <c r="W313" s="99"/>
      <c r="X313" s="14"/>
      <c r="Y313" s="14"/>
      <c r="Z313" s="14"/>
      <c r="AA313" s="99"/>
      <c r="AB313" s="99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551"/>
      <c r="AV313" s="14"/>
      <c r="AW313" s="14"/>
      <c r="AX313" s="14"/>
      <c r="AY313" s="14"/>
      <c r="AZ313" s="14"/>
      <c r="BA313" s="14"/>
      <c r="BB313" s="14"/>
      <c r="BC313" s="14"/>
    </row>
    <row r="314" ht="16.5" customHeight="1">
      <c r="A314" s="14"/>
      <c r="B314" s="14"/>
      <c r="C314" s="8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8"/>
      <c r="O314" s="8"/>
      <c r="P314" s="8"/>
      <c r="Q314" s="8"/>
      <c r="R314" s="14"/>
      <c r="S314" s="14"/>
      <c r="T314" s="14"/>
      <c r="U314" s="14"/>
      <c r="V314" s="99"/>
      <c r="W314" s="99"/>
      <c r="X314" s="14"/>
      <c r="Y314" s="14"/>
      <c r="Z314" s="14"/>
      <c r="AA314" s="99"/>
      <c r="AB314" s="99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551"/>
      <c r="AV314" s="14"/>
      <c r="AW314" s="14"/>
      <c r="AX314" s="14"/>
      <c r="AY314" s="14"/>
      <c r="AZ314" s="14"/>
      <c r="BA314" s="14"/>
      <c r="BB314" s="14"/>
      <c r="BC314" s="14"/>
    </row>
    <row r="315" ht="16.5" customHeight="1">
      <c r="A315" s="14"/>
      <c r="B315" s="14"/>
      <c r="C315" s="8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8"/>
      <c r="O315" s="8"/>
      <c r="P315" s="8"/>
      <c r="Q315" s="8"/>
      <c r="R315" s="14"/>
      <c r="S315" s="14"/>
      <c r="T315" s="14"/>
      <c r="U315" s="14"/>
      <c r="V315" s="99"/>
      <c r="W315" s="99"/>
      <c r="X315" s="14"/>
      <c r="Y315" s="14"/>
      <c r="Z315" s="14"/>
      <c r="AA315" s="99"/>
      <c r="AB315" s="99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551"/>
      <c r="AV315" s="14"/>
      <c r="AW315" s="14"/>
      <c r="AX315" s="14"/>
      <c r="AY315" s="14"/>
      <c r="AZ315" s="14"/>
      <c r="BA315" s="14"/>
      <c r="BB315" s="14"/>
      <c r="BC315" s="14"/>
    </row>
    <row r="316" ht="16.5" customHeight="1">
      <c r="A316" s="14"/>
      <c r="B316" s="14"/>
      <c r="C316" s="8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8"/>
      <c r="O316" s="8"/>
      <c r="P316" s="8"/>
      <c r="Q316" s="8"/>
      <c r="R316" s="14"/>
      <c r="S316" s="14"/>
      <c r="T316" s="14"/>
      <c r="U316" s="14"/>
      <c r="V316" s="99"/>
      <c r="W316" s="99"/>
      <c r="X316" s="14"/>
      <c r="Y316" s="14"/>
      <c r="Z316" s="14"/>
      <c r="AA316" s="99"/>
      <c r="AB316" s="99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551"/>
      <c r="AV316" s="14"/>
      <c r="AW316" s="14"/>
      <c r="AX316" s="14"/>
      <c r="AY316" s="14"/>
      <c r="AZ316" s="14"/>
      <c r="BA316" s="14"/>
      <c r="BB316" s="14"/>
      <c r="BC316" s="14"/>
    </row>
    <row r="317" ht="16.5" customHeight="1">
      <c r="A317" s="14"/>
      <c r="B317" s="14"/>
      <c r="C317" s="8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8"/>
      <c r="O317" s="8"/>
      <c r="P317" s="8"/>
      <c r="Q317" s="8"/>
      <c r="R317" s="14"/>
      <c r="S317" s="14"/>
      <c r="T317" s="14"/>
      <c r="U317" s="14"/>
      <c r="V317" s="99"/>
      <c r="W317" s="99"/>
      <c r="X317" s="14"/>
      <c r="Y317" s="14"/>
      <c r="Z317" s="14"/>
      <c r="AA317" s="99"/>
      <c r="AB317" s="99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551"/>
      <c r="AV317" s="14"/>
      <c r="AW317" s="14"/>
      <c r="AX317" s="14"/>
      <c r="AY317" s="14"/>
      <c r="AZ317" s="14"/>
      <c r="BA317" s="14"/>
      <c r="BB317" s="14"/>
      <c r="BC317" s="14"/>
    </row>
    <row r="318" ht="16.5" customHeight="1">
      <c r="A318" s="14"/>
      <c r="B318" s="14"/>
      <c r="C318" s="8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8"/>
      <c r="O318" s="8"/>
      <c r="P318" s="8"/>
      <c r="Q318" s="8"/>
      <c r="R318" s="14"/>
      <c r="S318" s="14"/>
      <c r="T318" s="14"/>
      <c r="U318" s="14"/>
      <c r="V318" s="99"/>
      <c r="W318" s="99"/>
      <c r="X318" s="14"/>
      <c r="Y318" s="14"/>
      <c r="Z318" s="14"/>
      <c r="AA318" s="99"/>
      <c r="AB318" s="99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551"/>
      <c r="AV318" s="14"/>
      <c r="AW318" s="14"/>
      <c r="AX318" s="14"/>
      <c r="AY318" s="14"/>
      <c r="AZ318" s="14"/>
      <c r="BA318" s="14"/>
      <c r="BB318" s="14"/>
      <c r="BC318" s="14"/>
    </row>
    <row r="319" ht="16.5" customHeight="1">
      <c r="A319" s="14"/>
      <c r="B319" s="14"/>
      <c r="C319" s="8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8"/>
      <c r="O319" s="8"/>
      <c r="P319" s="8"/>
      <c r="Q319" s="8"/>
      <c r="R319" s="14"/>
      <c r="S319" s="14"/>
      <c r="T319" s="14"/>
      <c r="U319" s="14"/>
      <c r="V319" s="99"/>
      <c r="W319" s="99"/>
      <c r="X319" s="14"/>
      <c r="Y319" s="14"/>
      <c r="Z319" s="14"/>
      <c r="AA319" s="99"/>
      <c r="AB319" s="99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551"/>
      <c r="AV319" s="14"/>
      <c r="AW319" s="14"/>
      <c r="AX319" s="14"/>
      <c r="AY319" s="14"/>
      <c r="AZ319" s="14"/>
      <c r="BA319" s="14"/>
      <c r="BB319" s="14"/>
      <c r="BC319" s="14"/>
    </row>
    <row r="320" ht="16.5" customHeight="1">
      <c r="A320" s="14"/>
      <c r="B320" s="14"/>
      <c r="C320" s="8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8"/>
      <c r="O320" s="8"/>
      <c r="P320" s="8"/>
      <c r="Q320" s="8"/>
      <c r="R320" s="14"/>
      <c r="S320" s="14"/>
      <c r="T320" s="14"/>
      <c r="U320" s="14"/>
      <c r="V320" s="99"/>
      <c r="W320" s="99"/>
      <c r="X320" s="14"/>
      <c r="Y320" s="14"/>
      <c r="Z320" s="14"/>
      <c r="AA320" s="99"/>
      <c r="AB320" s="99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551"/>
      <c r="AV320" s="14"/>
      <c r="AW320" s="14"/>
      <c r="AX320" s="14"/>
      <c r="AY320" s="14"/>
      <c r="AZ320" s="14"/>
      <c r="BA320" s="14"/>
      <c r="BB320" s="14"/>
      <c r="BC320" s="14"/>
    </row>
    <row r="321" ht="16.5" customHeight="1">
      <c r="A321" s="14"/>
      <c r="B321" s="14"/>
      <c r="C321" s="8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8"/>
      <c r="O321" s="8"/>
      <c r="P321" s="8"/>
      <c r="Q321" s="8"/>
      <c r="R321" s="14"/>
      <c r="S321" s="14"/>
      <c r="T321" s="14"/>
      <c r="U321" s="14"/>
      <c r="V321" s="99"/>
      <c r="W321" s="99"/>
      <c r="X321" s="14"/>
      <c r="Y321" s="14"/>
      <c r="Z321" s="14"/>
      <c r="AA321" s="99"/>
      <c r="AB321" s="99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551"/>
      <c r="AV321" s="14"/>
      <c r="AW321" s="14"/>
      <c r="AX321" s="14"/>
      <c r="AY321" s="14"/>
      <c r="AZ321" s="14"/>
      <c r="BA321" s="14"/>
      <c r="BB321" s="14"/>
      <c r="BC321" s="14"/>
    </row>
    <row r="322" ht="16.5" customHeight="1">
      <c r="A322" s="14"/>
      <c r="B322" s="14"/>
      <c r="C322" s="8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8"/>
      <c r="O322" s="8"/>
      <c r="P322" s="8"/>
      <c r="Q322" s="8"/>
      <c r="R322" s="14"/>
      <c r="S322" s="14"/>
      <c r="T322" s="14"/>
      <c r="U322" s="14"/>
      <c r="V322" s="99"/>
      <c r="W322" s="99"/>
      <c r="X322" s="14"/>
      <c r="Y322" s="14"/>
      <c r="Z322" s="14"/>
      <c r="AA322" s="99"/>
      <c r="AB322" s="99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551"/>
      <c r="AV322" s="14"/>
      <c r="AW322" s="14"/>
      <c r="AX322" s="14"/>
      <c r="AY322" s="14"/>
      <c r="AZ322" s="14"/>
      <c r="BA322" s="14"/>
      <c r="BB322" s="14"/>
      <c r="BC322" s="14"/>
    </row>
    <row r="323" ht="16.5" customHeight="1">
      <c r="A323" s="14"/>
      <c r="B323" s="14"/>
      <c r="C323" s="8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8"/>
      <c r="O323" s="8"/>
      <c r="P323" s="8"/>
      <c r="Q323" s="8"/>
      <c r="R323" s="14"/>
      <c r="S323" s="14"/>
      <c r="T323" s="14"/>
      <c r="U323" s="14"/>
      <c r="V323" s="99"/>
      <c r="W323" s="99"/>
      <c r="X323" s="14"/>
      <c r="Y323" s="14"/>
      <c r="Z323" s="14"/>
      <c r="AA323" s="99"/>
      <c r="AB323" s="99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551"/>
      <c r="AV323" s="14"/>
      <c r="AW323" s="14"/>
      <c r="AX323" s="14"/>
      <c r="AY323" s="14"/>
      <c r="AZ323" s="14"/>
      <c r="BA323" s="14"/>
      <c r="BB323" s="14"/>
      <c r="BC323" s="14"/>
    </row>
    <row r="324" ht="16.5" customHeight="1">
      <c r="A324" s="14"/>
      <c r="B324" s="14"/>
      <c r="C324" s="8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8"/>
      <c r="O324" s="8"/>
      <c r="P324" s="8"/>
      <c r="Q324" s="8"/>
      <c r="R324" s="14"/>
      <c r="S324" s="14"/>
      <c r="T324" s="14"/>
      <c r="U324" s="14"/>
      <c r="V324" s="99"/>
      <c r="W324" s="99"/>
      <c r="X324" s="14"/>
      <c r="Y324" s="14"/>
      <c r="Z324" s="14"/>
      <c r="AA324" s="99"/>
      <c r="AB324" s="99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551"/>
      <c r="AV324" s="14"/>
      <c r="AW324" s="14"/>
      <c r="AX324" s="14"/>
      <c r="AY324" s="14"/>
      <c r="AZ324" s="14"/>
      <c r="BA324" s="14"/>
      <c r="BB324" s="14"/>
      <c r="BC324" s="14"/>
    </row>
    <row r="325" ht="16.5" customHeight="1">
      <c r="A325" s="14"/>
      <c r="B325" s="14"/>
      <c r="C325" s="8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8"/>
      <c r="O325" s="8"/>
      <c r="P325" s="8"/>
      <c r="Q325" s="8"/>
      <c r="R325" s="14"/>
      <c r="S325" s="14"/>
      <c r="T325" s="14"/>
      <c r="U325" s="14"/>
      <c r="V325" s="99"/>
      <c r="W325" s="99"/>
      <c r="X325" s="14"/>
      <c r="Y325" s="14"/>
      <c r="Z325" s="14"/>
      <c r="AA325" s="99"/>
      <c r="AB325" s="99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551"/>
      <c r="AV325" s="14"/>
      <c r="AW325" s="14"/>
      <c r="AX325" s="14"/>
      <c r="AY325" s="14"/>
      <c r="AZ325" s="14"/>
      <c r="BA325" s="14"/>
      <c r="BB325" s="14"/>
      <c r="BC325" s="14"/>
    </row>
    <row r="326" ht="16.5" customHeight="1">
      <c r="A326" s="14"/>
      <c r="B326" s="14"/>
      <c r="C326" s="8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8"/>
      <c r="O326" s="8"/>
      <c r="P326" s="8"/>
      <c r="Q326" s="8"/>
      <c r="R326" s="14"/>
      <c r="S326" s="14"/>
      <c r="T326" s="14"/>
      <c r="U326" s="14"/>
      <c r="V326" s="99"/>
      <c r="W326" s="99"/>
      <c r="X326" s="14"/>
      <c r="Y326" s="14"/>
      <c r="Z326" s="14"/>
      <c r="AA326" s="99"/>
      <c r="AB326" s="99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551"/>
      <c r="AV326" s="14"/>
      <c r="AW326" s="14"/>
      <c r="AX326" s="14"/>
      <c r="AY326" s="14"/>
      <c r="AZ326" s="14"/>
      <c r="BA326" s="14"/>
      <c r="BB326" s="14"/>
      <c r="BC326" s="14"/>
    </row>
    <row r="327" ht="16.5" customHeight="1">
      <c r="A327" s="14"/>
      <c r="B327" s="14"/>
      <c r="C327" s="8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8"/>
      <c r="O327" s="8"/>
      <c r="P327" s="8"/>
      <c r="Q327" s="8"/>
      <c r="R327" s="14"/>
      <c r="S327" s="14"/>
      <c r="T327" s="14"/>
      <c r="U327" s="14"/>
      <c r="V327" s="99"/>
      <c r="W327" s="99"/>
      <c r="X327" s="14"/>
      <c r="Y327" s="14"/>
      <c r="Z327" s="14"/>
      <c r="AA327" s="99"/>
      <c r="AB327" s="99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551"/>
      <c r="AV327" s="14"/>
      <c r="AW327" s="14"/>
      <c r="AX327" s="14"/>
      <c r="AY327" s="14"/>
      <c r="AZ327" s="14"/>
      <c r="BA327" s="14"/>
      <c r="BB327" s="14"/>
      <c r="BC327" s="14"/>
    </row>
    <row r="328" ht="16.5" customHeight="1">
      <c r="A328" s="14"/>
      <c r="B328" s="14"/>
      <c r="C328" s="8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8"/>
      <c r="O328" s="8"/>
      <c r="P328" s="8"/>
      <c r="Q328" s="8"/>
      <c r="R328" s="14"/>
      <c r="S328" s="14"/>
      <c r="T328" s="14"/>
      <c r="U328" s="14"/>
      <c r="V328" s="99"/>
      <c r="W328" s="99"/>
      <c r="X328" s="14"/>
      <c r="Y328" s="14"/>
      <c r="Z328" s="14"/>
      <c r="AA328" s="99"/>
      <c r="AB328" s="99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551"/>
      <c r="AV328" s="14"/>
      <c r="AW328" s="14"/>
      <c r="AX328" s="14"/>
      <c r="AY328" s="14"/>
      <c r="AZ328" s="14"/>
      <c r="BA328" s="14"/>
      <c r="BB328" s="14"/>
      <c r="BC328" s="14"/>
    </row>
    <row r="329" ht="16.5" customHeight="1">
      <c r="A329" s="14"/>
      <c r="B329" s="14"/>
      <c r="C329" s="8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8"/>
      <c r="O329" s="8"/>
      <c r="P329" s="8"/>
      <c r="Q329" s="8"/>
      <c r="R329" s="14"/>
      <c r="S329" s="14"/>
      <c r="T329" s="14"/>
      <c r="U329" s="14"/>
      <c r="V329" s="99"/>
      <c r="W329" s="99"/>
      <c r="X329" s="14"/>
      <c r="Y329" s="14"/>
      <c r="Z329" s="14"/>
      <c r="AA329" s="99"/>
      <c r="AB329" s="99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551"/>
      <c r="AV329" s="14"/>
      <c r="AW329" s="14"/>
      <c r="AX329" s="14"/>
      <c r="AY329" s="14"/>
      <c r="AZ329" s="14"/>
      <c r="BA329" s="14"/>
      <c r="BB329" s="14"/>
      <c r="BC329" s="14"/>
    </row>
    <row r="330" ht="16.5" customHeight="1">
      <c r="A330" s="14"/>
      <c r="B330" s="14"/>
      <c r="C330" s="8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8"/>
      <c r="O330" s="8"/>
      <c r="P330" s="8"/>
      <c r="Q330" s="8"/>
      <c r="R330" s="14"/>
      <c r="S330" s="14"/>
      <c r="T330" s="14"/>
      <c r="U330" s="14"/>
      <c r="V330" s="99"/>
      <c r="W330" s="99"/>
      <c r="X330" s="14"/>
      <c r="Y330" s="14"/>
      <c r="Z330" s="14"/>
      <c r="AA330" s="99"/>
      <c r="AB330" s="99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551"/>
      <c r="AV330" s="14"/>
      <c r="AW330" s="14"/>
      <c r="AX330" s="14"/>
      <c r="AY330" s="14"/>
      <c r="AZ330" s="14"/>
      <c r="BA330" s="14"/>
      <c r="BB330" s="14"/>
      <c r="BC330" s="14"/>
    </row>
    <row r="331" ht="16.5" customHeight="1">
      <c r="A331" s="14"/>
      <c r="B331" s="14"/>
      <c r="C331" s="8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8"/>
      <c r="O331" s="8"/>
      <c r="P331" s="8"/>
      <c r="Q331" s="8"/>
      <c r="R331" s="14"/>
      <c r="S331" s="14"/>
      <c r="T331" s="14"/>
      <c r="U331" s="14"/>
      <c r="V331" s="99"/>
      <c r="W331" s="99"/>
      <c r="X331" s="14"/>
      <c r="Y331" s="14"/>
      <c r="Z331" s="14"/>
      <c r="AA331" s="99"/>
      <c r="AB331" s="99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551"/>
      <c r="AV331" s="14"/>
      <c r="AW331" s="14"/>
      <c r="AX331" s="14"/>
      <c r="AY331" s="14"/>
      <c r="AZ331" s="14"/>
      <c r="BA331" s="14"/>
      <c r="BB331" s="14"/>
      <c r="BC331" s="14"/>
    </row>
    <row r="332" ht="16.5" customHeight="1">
      <c r="A332" s="14"/>
      <c r="B332" s="14"/>
      <c r="C332" s="8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8"/>
      <c r="O332" s="8"/>
      <c r="P332" s="8"/>
      <c r="Q332" s="8"/>
      <c r="R332" s="14"/>
      <c r="S332" s="14"/>
      <c r="T332" s="14"/>
      <c r="U332" s="14"/>
      <c r="V332" s="99"/>
      <c r="W332" s="99"/>
      <c r="X332" s="14"/>
      <c r="Y332" s="14"/>
      <c r="Z332" s="14"/>
      <c r="AA332" s="99"/>
      <c r="AB332" s="99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551"/>
      <c r="AV332" s="14"/>
      <c r="AW332" s="14"/>
      <c r="AX332" s="14"/>
      <c r="AY332" s="14"/>
      <c r="AZ332" s="14"/>
      <c r="BA332" s="14"/>
      <c r="BB332" s="14"/>
      <c r="BC332" s="14"/>
    </row>
    <row r="333" ht="16.5" customHeight="1">
      <c r="A333" s="14"/>
      <c r="B333" s="14"/>
      <c r="C333" s="8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8"/>
      <c r="O333" s="8"/>
      <c r="P333" s="8"/>
      <c r="Q333" s="8"/>
      <c r="R333" s="14"/>
      <c r="S333" s="14"/>
      <c r="T333" s="14"/>
      <c r="U333" s="14"/>
      <c r="V333" s="99"/>
      <c r="W333" s="99"/>
      <c r="X333" s="14"/>
      <c r="Y333" s="14"/>
      <c r="Z333" s="14"/>
      <c r="AA333" s="99"/>
      <c r="AB333" s="99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551"/>
      <c r="AV333" s="14"/>
      <c r="AW333" s="14"/>
      <c r="AX333" s="14"/>
      <c r="AY333" s="14"/>
      <c r="AZ333" s="14"/>
      <c r="BA333" s="14"/>
      <c r="BB333" s="14"/>
      <c r="BC333" s="14"/>
    </row>
    <row r="334" ht="16.5" customHeight="1">
      <c r="A334" s="14"/>
      <c r="B334" s="14"/>
      <c r="C334" s="8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8"/>
      <c r="O334" s="8"/>
      <c r="P334" s="8"/>
      <c r="Q334" s="8"/>
      <c r="R334" s="14"/>
      <c r="S334" s="14"/>
      <c r="T334" s="14"/>
      <c r="U334" s="14"/>
      <c r="V334" s="99"/>
      <c r="W334" s="99"/>
      <c r="X334" s="14"/>
      <c r="Y334" s="14"/>
      <c r="Z334" s="14"/>
      <c r="AA334" s="99"/>
      <c r="AB334" s="99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551"/>
      <c r="AV334" s="14"/>
      <c r="AW334" s="14"/>
      <c r="AX334" s="14"/>
      <c r="AY334" s="14"/>
      <c r="AZ334" s="14"/>
      <c r="BA334" s="14"/>
      <c r="BB334" s="14"/>
      <c r="BC334" s="14"/>
    </row>
    <row r="335" ht="16.5" customHeight="1">
      <c r="A335" s="14"/>
      <c r="B335" s="14"/>
      <c r="C335" s="8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8"/>
      <c r="O335" s="8"/>
      <c r="P335" s="8"/>
      <c r="Q335" s="8"/>
      <c r="R335" s="14"/>
      <c r="S335" s="14"/>
      <c r="T335" s="14"/>
      <c r="U335" s="14"/>
      <c r="V335" s="99"/>
      <c r="W335" s="99"/>
      <c r="X335" s="14"/>
      <c r="Y335" s="14"/>
      <c r="Z335" s="14"/>
      <c r="AA335" s="99"/>
      <c r="AB335" s="99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551"/>
      <c r="AV335" s="14"/>
      <c r="AW335" s="14"/>
      <c r="AX335" s="14"/>
      <c r="AY335" s="14"/>
      <c r="AZ335" s="14"/>
      <c r="BA335" s="14"/>
      <c r="BB335" s="14"/>
      <c r="BC335" s="14"/>
    </row>
    <row r="336" ht="16.5" customHeight="1">
      <c r="A336" s="14"/>
      <c r="B336" s="14"/>
      <c r="C336" s="8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8"/>
      <c r="O336" s="8"/>
      <c r="P336" s="8"/>
      <c r="Q336" s="8"/>
      <c r="R336" s="14"/>
      <c r="S336" s="14"/>
      <c r="T336" s="14"/>
      <c r="U336" s="14"/>
      <c r="V336" s="99"/>
      <c r="W336" s="99"/>
      <c r="X336" s="14"/>
      <c r="Y336" s="14"/>
      <c r="Z336" s="14"/>
      <c r="AA336" s="99"/>
      <c r="AB336" s="99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551"/>
      <c r="AV336" s="14"/>
      <c r="AW336" s="14"/>
      <c r="AX336" s="14"/>
      <c r="AY336" s="14"/>
      <c r="AZ336" s="14"/>
      <c r="BA336" s="14"/>
      <c r="BB336" s="14"/>
      <c r="BC336" s="14"/>
    </row>
    <row r="337" ht="16.5" customHeight="1">
      <c r="A337" s="14"/>
      <c r="B337" s="14"/>
      <c r="C337" s="8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8"/>
      <c r="O337" s="8"/>
      <c r="P337" s="8"/>
      <c r="Q337" s="8"/>
      <c r="R337" s="14"/>
      <c r="S337" s="14"/>
      <c r="T337" s="14"/>
      <c r="U337" s="14"/>
      <c r="V337" s="99"/>
      <c r="W337" s="99"/>
      <c r="X337" s="14"/>
      <c r="Y337" s="14"/>
      <c r="Z337" s="14"/>
      <c r="AA337" s="99"/>
      <c r="AB337" s="99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551"/>
      <c r="AV337" s="14"/>
      <c r="AW337" s="14"/>
      <c r="AX337" s="14"/>
      <c r="AY337" s="14"/>
      <c r="AZ337" s="14"/>
      <c r="BA337" s="14"/>
      <c r="BB337" s="14"/>
      <c r="BC337" s="14"/>
    </row>
    <row r="338" ht="16.5" customHeight="1">
      <c r="A338" s="14"/>
      <c r="B338" s="14"/>
      <c r="C338" s="8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8"/>
      <c r="O338" s="8"/>
      <c r="P338" s="8"/>
      <c r="Q338" s="8"/>
      <c r="R338" s="14"/>
      <c r="S338" s="14"/>
      <c r="T338" s="14"/>
      <c r="U338" s="14"/>
      <c r="V338" s="99"/>
      <c r="W338" s="99"/>
      <c r="X338" s="14"/>
      <c r="Y338" s="14"/>
      <c r="Z338" s="14"/>
      <c r="AA338" s="99"/>
      <c r="AB338" s="99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551"/>
      <c r="AV338" s="14"/>
      <c r="AW338" s="14"/>
      <c r="AX338" s="14"/>
      <c r="AY338" s="14"/>
      <c r="AZ338" s="14"/>
      <c r="BA338" s="14"/>
      <c r="BB338" s="14"/>
      <c r="BC338" s="14"/>
    </row>
    <row r="339" ht="16.5" customHeight="1">
      <c r="A339" s="14"/>
      <c r="B339" s="14"/>
      <c r="C339" s="8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8"/>
      <c r="O339" s="8"/>
      <c r="P339" s="8"/>
      <c r="Q339" s="8"/>
      <c r="R339" s="14"/>
      <c r="S339" s="14"/>
      <c r="T339" s="14"/>
      <c r="U339" s="14"/>
      <c r="V339" s="99"/>
      <c r="W339" s="99"/>
      <c r="X339" s="14"/>
      <c r="Y339" s="14"/>
      <c r="Z339" s="14"/>
      <c r="AA339" s="99"/>
      <c r="AB339" s="99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551"/>
      <c r="AV339" s="14"/>
      <c r="AW339" s="14"/>
      <c r="AX339" s="14"/>
      <c r="AY339" s="14"/>
      <c r="AZ339" s="14"/>
      <c r="BA339" s="14"/>
      <c r="BB339" s="14"/>
      <c r="BC339" s="14"/>
    </row>
    <row r="340" ht="16.5" customHeight="1">
      <c r="A340" s="14"/>
      <c r="B340" s="14"/>
      <c r="C340" s="8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8"/>
      <c r="O340" s="8"/>
      <c r="P340" s="8"/>
      <c r="Q340" s="8"/>
      <c r="R340" s="14"/>
      <c r="S340" s="14"/>
      <c r="T340" s="14"/>
      <c r="U340" s="14"/>
      <c r="V340" s="99"/>
      <c r="W340" s="99"/>
      <c r="X340" s="14"/>
      <c r="Y340" s="14"/>
      <c r="Z340" s="14"/>
      <c r="AA340" s="99"/>
      <c r="AB340" s="99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551"/>
      <c r="AV340" s="14"/>
      <c r="AW340" s="14"/>
      <c r="AX340" s="14"/>
      <c r="AY340" s="14"/>
      <c r="AZ340" s="14"/>
      <c r="BA340" s="14"/>
      <c r="BB340" s="14"/>
      <c r="BC340" s="14"/>
    </row>
    <row r="341" ht="16.5" customHeight="1">
      <c r="A341" s="14"/>
      <c r="B341" s="14"/>
      <c r="C341" s="8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8"/>
      <c r="O341" s="8"/>
      <c r="P341" s="8"/>
      <c r="Q341" s="8"/>
      <c r="R341" s="14"/>
      <c r="S341" s="14"/>
      <c r="T341" s="14"/>
      <c r="U341" s="14"/>
      <c r="V341" s="99"/>
      <c r="W341" s="99"/>
      <c r="X341" s="14"/>
      <c r="Y341" s="14"/>
      <c r="Z341" s="14"/>
      <c r="AA341" s="99"/>
      <c r="AB341" s="99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551"/>
      <c r="AV341" s="14"/>
      <c r="AW341" s="14"/>
      <c r="AX341" s="14"/>
      <c r="AY341" s="14"/>
      <c r="AZ341" s="14"/>
      <c r="BA341" s="14"/>
      <c r="BB341" s="14"/>
      <c r="BC341" s="14"/>
    </row>
    <row r="342" ht="16.5" customHeight="1">
      <c r="A342" s="14"/>
      <c r="B342" s="14"/>
      <c r="C342" s="8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8"/>
      <c r="O342" s="8"/>
      <c r="P342" s="8"/>
      <c r="Q342" s="8"/>
      <c r="R342" s="14"/>
      <c r="S342" s="14"/>
      <c r="T342" s="14"/>
      <c r="U342" s="14"/>
      <c r="V342" s="99"/>
      <c r="W342" s="99"/>
      <c r="X342" s="14"/>
      <c r="Y342" s="14"/>
      <c r="Z342" s="14"/>
      <c r="AA342" s="99"/>
      <c r="AB342" s="99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551"/>
      <c r="AV342" s="14"/>
      <c r="AW342" s="14"/>
      <c r="AX342" s="14"/>
      <c r="AY342" s="14"/>
      <c r="AZ342" s="14"/>
      <c r="BA342" s="14"/>
      <c r="BB342" s="14"/>
      <c r="BC342" s="14"/>
    </row>
    <row r="343" ht="16.5" customHeight="1">
      <c r="A343" s="14"/>
      <c r="B343" s="14"/>
      <c r="C343" s="8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8"/>
      <c r="O343" s="8"/>
      <c r="P343" s="8"/>
      <c r="Q343" s="8"/>
      <c r="R343" s="14"/>
      <c r="S343" s="14"/>
      <c r="T343" s="14"/>
      <c r="U343" s="14"/>
      <c r="V343" s="99"/>
      <c r="W343" s="99"/>
      <c r="X343" s="14"/>
      <c r="Y343" s="14"/>
      <c r="Z343" s="14"/>
      <c r="AA343" s="99"/>
      <c r="AB343" s="99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551"/>
      <c r="AV343" s="14"/>
      <c r="AW343" s="14"/>
      <c r="AX343" s="14"/>
      <c r="AY343" s="14"/>
      <c r="AZ343" s="14"/>
      <c r="BA343" s="14"/>
      <c r="BB343" s="14"/>
      <c r="BC343" s="14"/>
    </row>
    <row r="344" ht="16.5" customHeight="1">
      <c r="A344" s="14"/>
      <c r="B344" s="14"/>
      <c r="C344" s="8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8"/>
      <c r="O344" s="8"/>
      <c r="P344" s="8"/>
      <c r="Q344" s="8"/>
      <c r="R344" s="14"/>
      <c r="S344" s="14"/>
      <c r="T344" s="14"/>
      <c r="U344" s="14"/>
      <c r="V344" s="99"/>
      <c r="W344" s="99"/>
      <c r="X344" s="14"/>
      <c r="Y344" s="14"/>
      <c r="Z344" s="14"/>
      <c r="AA344" s="99"/>
      <c r="AB344" s="99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551"/>
      <c r="AV344" s="14"/>
      <c r="AW344" s="14"/>
      <c r="AX344" s="14"/>
      <c r="AY344" s="14"/>
      <c r="AZ344" s="14"/>
      <c r="BA344" s="14"/>
      <c r="BB344" s="14"/>
      <c r="BC344" s="14"/>
    </row>
    <row r="345" ht="16.5" customHeight="1">
      <c r="A345" s="14"/>
      <c r="B345" s="14"/>
      <c r="C345" s="8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8"/>
      <c r="O345" s="8"/>
      <c r="P345" s="8"/>
      <c r="Q345" s="8"/>
      <c r="R345" s="14"/>
      <c r="S345" s="14"/>
      <c r="T345" s="14"/>
      <c r="U345" s="14"/>
      <c r="V345" s="99"/>
      <c r="W345" s="99"/>
      <c r="X345" s="14"/>
      <c r="Y345" s="14"/>
      <c r="Z345" s="14"/>
      <c r="AA345" s="99"/>
      <c r="AB345" s="99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551"/>
      <c r="AV345" s="14"/>
      <c r="AW345" s="14"/>
      <c r="AX345" s="14"/>
      <c r="AY345" s="14"/>
      <c r="AZ345" s="14"/>
      <c r="BA345" s="14"/>
      <c r="BB345" s="14"/>
      <c r="BC345" s="14"/>
    </row>
    <row r="346" ht="16.5" customHeight="1">
      <c r="A346" s="14"/>
      <c r="B346" s="14"/>
      <c r="C346" s="8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8"/>
      <c r="O346" s="8"/>
      <c r="P346" s="8"/>
      <c r="Q346" s="8"/>
      <c r="R346" s="14"/>
      <c r="S346" s="14"/>
      <c r="T346" s="14"/>
      <c r="U346" s="14"/>
      <c r="V346" s="99"/>
      <c r="W346" s="99"/>
      <c r="X346" s="14"/>
      <c r="Y346" s="14"/>
      <c r="Z346" s="14"/>
      <c r="AA346" s="99"/>
      <c r="AB346" s="99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551"/>
      <c r="AV346" s="14"/>
      <c r="AW346" s="14"/>
      <c r="AX346" s="14"/>
      <c r="AY346" s="14"/>
      <c r="AZ346" s="14"/>
      <c r="BA346" s="14"/>
      <c r="BB346" s="14"/>
      <c r="BC346" s="14"/>
    </row>
    <row r="347" ht="16.5" customHeight="1">
      <c r="A347" s="14"/>
      <c r="B347" s="14"/>
      <c r="C347" s="8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8"/>
      <c r="O347" s="8"/>
      <c r="P347" s="8"/>
      <c r="Q347" s="8"/>
      <c r="R347" s="14"/>
      <c r="S347" s="14"/>
      <c r="T347" s="14"/>
      <c r="U347" s="14"/>
      <c r="V347" s="99"/>
      <c r="W347" s="99"/>
      <c r="X347" s="14"/>
      <c r="Y347" s="14"/>
      <c r="Z347" s="14"/>
      <c r="AA347" s="99"/>
      <c r="AB347" s="99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551"/>
      <c r="AV347" s="14"/>
      <c r="AW347" s="14"/>
      <c r="AX347" s="14"/>
      <c r="AY347" s="14"/>
      <c r="AZ347" s="14"/>
      <c r="BA347" s="14"/>
      <c r="BB347" s="14"/>
      <c r="BC347" s="14"/>
    </row>
    <row r="348" ht="16.5" customHeight="1">
      <c r="A348" s="14"/>
      <c r="B348" s="14"/>
      <c r="C348" s="8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8"/>
      <c r="O348" s="8"/>
      <c r="P348" s="8"/>
      <c r="Q348" s="8"/>
      <c r="R348" s="14"/>
      <c r="S348" s="14"/>
      <c r="T348" s="14"/>
      <c r="U348" s="14"/>
      <c r="V348" s="99"/>
      <c r="W348" s="99"/>
      <c r="X348" s="14"/>
      <c r="Y348" s="14"/>
      <c r="Z348" s="14"/>
      <c r="AA348" s="99"/>
      <c r="AB348" s="99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551"/>
      <c r="AV348" s="14"/>
      <c r="AW348" s="14"/>
      <c r="AX348" s="14"/>
      <c r="AY348" s="14"/>
      <c r="AZ348" s="14"/>
      <c r="BA348" s="14"/>
      <c r="BB348" s="14"/>
      <c r="BC348" s="14"/>
    </row>
    <row r="349" ht="16.5" customHeight="1">
      <c r="A349" s="14"/>
      <c r="B349" s="14"/>
      <c r="C349" s="8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8"/>
      <c r="O349" s="8"/>
      <c r="P349" s="8"/>
      <c r="Q349" s="8"/>
      <c r="R349" s="14"/>
      <c r="S349" s="14"/>
      <c r="T349" s="14"/>
      <c r="U349" s="14"/>
      <c r="V349" s="99"/>
      <c r="W349" s="99"/>
      <c r="X349" s="14"/>
      <c r="Y349" s="14"/>
      <c r="Z349" s="14"/>
      <c r="AA349" s="99"/>
      <c r="AB349" s="99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551"/>
      <c r="AV349" s="14"/>
      <c r="AW349" s="14"/>
      <c r="AX349" s="14"/>
      <c r="AY349" s="14"/>
      <c r="AZ349" s="14"/>
      <c r="BA349" s="14"/>
      <c r="BB349" s="14"/>
      <c r="BC349" s="14"/>
    </row>
    <row r="350" ht="16.5" customHeight="1">
      <c r="A350" s="14"/>
      <c r="B350" s="14"/>
      <c r="C350" s="8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8"/>
      <c r="O350" s="8"/>
      <c r="P350" s="8"/>
      <c r="Q350" s="8"/>
      <c r="R350" s="14"/>
      <c r="S350" s="14"/>
      <c r="T350" s="14"/>
      <c r="U350" s="14"/>
      <c r="V350" s="99"/>
      <c r="W350" s="99"/>
      <c r="X350" s="14"/>
      <c r="Y350" s="14"/>
      <c r="Z350" s="14"/>
      <c r="AA350" s="99"/>
      <c r="AB350" s="99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551"/>
      <c r="AV350" s="14"/>
      <c r="AW350" s="14"/>
      <c r="AX350" s="14"/>
      <c r="AY350" s="14"/>
      <c r="AZ350" s="14"/>
      <c r="BA350" s="14"/>
      <c r="BB350" s="14"/>
      <c r="BC350" s="14"/>
    </row>
    <row r="351" ht="16.5" customHeight="1">
      <c r="A351" s="14"/>
      <c r="B351" s="14"/>
      <c r="C351" s="8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8"/>
      <c r="O351" s="8"/>
      <c r="P351" s="8"/>
      <c r="Q351" s="8"/>
      <c r="R351" s="14"/>
      <c r="S351" s="14"/>
      <c r="T351" s="14"/>
      <c r="U351" s="14"/>
      <c r="V351" s="99"/>
      <c r="W351" s="99"/>
      <c r="X351" s="14"/>
      <c r="Y351" s="14"/>
      <c r="Z351" s="14"/>
      <c r="AA351" s="99"/>
      <c r="AB351" s="99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551"/>
      <c r="AV351" s="14"/>
      <c r="AW351" s="14"/>
      <c r="AX351" s="14"/>
      <c r="AY351" s="14"/>
      <c r="AZ351" s="14"/>
      <c r="BA351" s="14"/>
      <c r="BB351" s="14"/>
      <c r="BC351" s="14"/>
    </row>
    <row r="352" ht="16.5" customHeight="1">
      <c r="A352" s="14"/>
      <c r="B352" s="14"/>
      <c r="C352" s="8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8"/>
      <c r="O352" s="8"/>
      <c r="P352" s="8"/>
      <c r="Q352" s="8"/>
      <c r="R352" s="14"/>
      <c r="S352" s="14"/>
      <c r="T352" s="14"/>
      <c r="U352" s="14"/>
      <c r="V352" s="99"/>
      <c r="W352" s="99"/>
      <c r="X352" s="14"/>
      <c r="Y352" s="14"/>
      <c r="Z352" s="14"/>
      <c r="AA352" s="99"/>
      <c r="AB352" s="99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551"/>
      <c r="AV352" s="14"/>
      <c r="AW352" s="14"/>
      <c r="AX352" s="14"/>
      <c r="AY352" s="14"/>
      <c r="AZ352" s="14"/>
      <c r="BA352" s="14"/>
      <c r="BB352" s="14"/>
      <c r="BC352" s="14"/>
    </row>
    <row r="353" ht="16.5" customHeight="1">
      <c r="A353" s="14"/>
      <c r="B353" s="14"/>
      <c r="C353" s="8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8"/>
      <c r="O353" s="8"/>
      <c r="P353" s="8"/>
      <c r="Q353" s="8"/>
      <c r="R353" s="14"/>
      <c r="S353" s="14"/>
      <c r="T353" s="14"/>
      <c r="U353" s="14"/>
      <c r="V353" s="99"/>
      <c r="W353" s="99"/>
      <c r="X353" s="14"/>
      <c r="Y353" s="14"/>
      <c r="Z353" s="14"/>
      <c r="AA353" s="99"/>
      <c r="AB353" s="99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551"/>
      <c r="AV353" s="14"/>
      <c r="AW353" s="14"/>
      <c r="AX353" s="14"/>
      <c r="AY353" s="14"/>
      <c r="AZ353" s="14"/>
      <c r="BA353" s="14"/>
      <c r="BB353" s="14"/>
      <c r="BC353" s="14"/>
    </row>
    <row r="354" ht="16.5" customHeight="1">
      <c r="A354" s="14"/>
      <c r="B354" s="14"/>
      <c r="C354" s="8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8"/>
      <c r="O354" s="8"/>
      <c r="P354" s="8"/>
      <c r="Q354" s="8"/>
      <c r="R354" s="14"/>
      <c r="S354" s="14"/>
      <c r="T354" s="14"/>
      <c r="U354" s="14"/>
      <c r="V354" s="99"/>
      <c r="W354" s="99"/>
      <c r="X354" s="14"/>
      <c r="Y354" s="14"/>
      <c r="Z354" s="14"/>
      <c r="AA354" s="99"/>
      <c r="AB354" s="99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551"/>
      <c r="AV354" s="14"/>
      <c r="AW354" s="14"/>
      <c r="AX354" s="14"/>
      <c r="AY354" s="14"/>
      <c r="AZ354" s="14"/>
      <c r="BA354" s="14"/>
      <c r="BB354" s="14"/>
      <c r="BC354" s="14"/>
    </row>
    <row r="355" ht="16.5" customHeight="1">
      <c r="A355" s="14"/>
      <c r="B355" s="14"/>
      <c r="C355" s="8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8"/>
      <c r="O355" s="8"/>
      <c r="P355" s="8"/>
      <c r="Q355" s="8"/>
      <c r="R355" s="14"/>
      <c r="S355" s="14"/>
      <c r="T355" s="14"/>
      <c r="U355" s="14"/>
      <c r="V355" s="99"/>
      <c r="W355" s="99"/>
      <c r="X355" s="14"/>
      <c r="Y355" s="14"/>
      <c r="Z355" s="14"/>
      <c r="AA355" s="99"/>
      <c r="AB355" s="99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551"/>
      <c r="AV355" s="14"/>
      <c r="AW355" s="14"/>
      <c r="AX355" s="14"/>
      <c r="AY355" s="14"/>
      <c r="AZ355" s="14"/>
      <c r="BA355" s="14"/>
      <c r="BB355" s="14"/>
      <c r="BC355" s="14"/>
    </row>
    <row r="356" ht="16.5" customHeight="1">
      <c r="A356" s="14"/>
      <c r="B356" s="14"/>
      <c r="C356" s="8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8"/>
      <c r="O356" s="8"/>
      <c r="P356" s="8"/>
      <c r="Q356" s="8"/>
      <c r="R356" s="14"/>
      <c r="S356" s="14"/>
      <c r="T356" s="14"/>
      <c r="U356" s="14"/>
      <c r="V356" s="99"/>
      <c r="W356" s="99"/>
      <c r="X356" s="14"/>
      <c r="Y356" s="14"/>
      <c r="Z356" s="14"/>
      <c r="AA356" s="99"/>
      <c r="AB356" s="99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551"/>
      <c r="AV356" s="14"/>
      <c r="AW356" s="14"/>
      <c r="AX356" s="14"/>
      <c r="AY356" s="14"/>
      <c r="AZ356" s="14"/>
      <c r="BA356" s="14"/>
      <c r="BB356" s="14"/>
      <c r="BC356" s="14"/>
    </row>
    <row r="357" ht="16.5" customHeight="1">
      <c r="A357" s="14"/>
      <c r="B357" s="14"/>
      <c r="C357" s="8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8"/>
      <c r="O357" s="8"/>
      <c r="P357" s="8"/>
      <c r="Q357" s="8"/>
      <c r="R357" s="14"/>
      <c r="S357" s="14"/>
      <c r="T357" s="14"/>
      <c r="U357" s="14"/>
      <c r="V357" s="99"/>
      <c r="W357" s="99"/>
      <c r="X357" s="14"/>
      <c r="Y357" s="14"/>
      <c r="Z357" s="14"/>
      <c r="AA357" s="99"/>
      <c r="AB357" s="99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551"/>
      <c r="AV357" s="14"/>
      <c r="AW357" s="14"/>
      <c r="AX357" s="14"/>
      <c r="AY357" s="14"/>
      <c r="AZ357" s="14"/>
      <c r="BA357" s="14"/>
      <c r="BB357" s="14"/>
      <c r="BC357" s="14"/>
    </row>
    <row r="358" ht="16.5" customHeight="1">
      <c r="A358" s="14"/>
      <c r="B358" s="14"/>
      <c r="C358" s="8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8"/>
      <c r="O358" s="8"/>
      <c r="P358" s="8"/>
      <c r="Q358" s="8"/>
      <c r="R358" s="14"/>
      <c r="S358" s="14"/>
      <c r="T358" s="14"/>
      <c r="U358" s="14"/>
      <c r="V358" s="99"/>
      <c r="W358" s="99"/>
      <c r="X358" s="14"/>
      <c r="Y358" s="14"/>
      <c r="Z358" s="14"/>
      <c r="AA358" s="99"/>
      <c r="AB358" s="99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551"/>
      <c r="AV358" s="14"/>
      <c r="AW358" s="14"/>
      <c r="AX358" s="14"/>
      <c r="AY358" s="14"/>
      <c r="AZ358" s="14"/>
      <c r="BA358" s="14"/>
      <c r="BB358" s="14"/>
      <c r="BC358" s="14"/>
    </row>
    <row r="359" ht="16.5" customHeight="1">
      <c r="A359" s="14"/>
      <c r="B359" s="14"/>
      <c r="C359" s="8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8"/>
      <c r="O359" s="8"/>
      <c r="P359" s="8"/>
      <c r="Q359" s="8"/>
      <c r="R359" s="14"/>
      <c r="S359" s="14"/>
      <c r="T359" s="14"/>
      <c r="U359" s="14"/>
      <c r="V359" s="99"/>
      <c r="W359" s="99"/>
      <c r="X359" s="14"/>
      <c r="Y359" s="14"/>
      <c r="Z359" s="14"/>
      <c r="AA359" s="99"/>
      <c r="AB359" s="99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551"/>
      <c r="AV359" s="14"/>
      <c r="AW359" s="14"/>
      <c r="AX359" s="14"/>
      <c r="AY359" s="14"/>
      <c r="AZ359" s="14"/>
      <c r="BA359" s="14"/>
      <c r="BB359" s="14"/>
      <c r="BC359" s="14"/>
    </row>
    <row r="360" ht="16.5" customHeight="1">
      <c r="A360" s="14"/>
      <c r="B360" s="14"/>
      <c r="C360" s="8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8"/>
      <c r="O360" s="8"/>
      <c r="P360" s="8"/>
      <c r="Q360" s="8"/>
      <c r="R360" s="14"/>
      <c r="S360" s="14"/>
      <c r="T360" s="14"/>
      <c r="U360" s="14"/>
      <c r="V360" s="99"/>
      <c r="W360" s="99"/>
      <c r="X360" s="14"/>
      <c r="Y360" s="14"/>
      <c r="Z360" s="14"/>
      <c r="AA360" s="99"/>
      <c r="AB360" s="99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551"/>
      <c r="AV360" s="14"/>
      <c r="AW360" s="14"/>
      <c r="AX360" s="14"/>
      <c r="AY360" s="14"/>
      <c r="AZ360" s="14"/>
      <c r="BA360" s="14"/>
      <c r="BB360" s="14"/>
      <c r="BC360" s="14"/>
    </row>
    <row r="361" ht="16.5" customHeight="1">
      <c r="A361" s="14"/>
      <c r="B361" s="14"/>
      <c r="C361" s="8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8"/>
      <c r="O361" s="8"/>
      <c r="P361" s="8"/>
      <c r="Q361" s="8"/>
      <c r="R361" s="14"/>
      <c r="S361" s="14"/>
      <c r="T361" s="14"/>
      <c r="U361" s="14"/>
      <c r="V361" s="99"/>
      <c r="W361" s="99"/>
      <c r="X361" s="14"/>
      <c r="Y361" s="14"/>
      <c r="Z361" s="14"/>
      <c r="AA361" s="99"/>
      <c r="AB361" s="99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551"/>
      <c r="AV361" s="14"/>
      <c r="AW361" s="14"/>
      <c r="AX361" s="14"/>
      <c r="AY361" s="14"/>
      <c r="AZ361" s="14"/>
      <c r="BA361" s="14"/>
      <c r="BB361" s="14"/>
      <c r="BC361" s="14"/>
    </row>
    <row r="362" ht="16.5" customHeight="1">
      <c r="A362" s="14"/>
      <c r="B362" s="14"/>
      <c r="C362" s="8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8"/>
      <c r="O362" s="8"/>
      <c r="P362" s="8"/>
      <c r="Q362" s="8"/>
      <c r="R362" s="14"/>
      <c r="S362" s="14"/>
      <c r="T362" s="14"/>
      <c r="U362" s="14"/>
      <c r="V362" s="99"/>
      <c r="W362" s="99"/>
      <c r="X362" s="14"/>
      <c r="Y362" s="14"/>
      <c r="Z362" s="14"/>
      <c r="AA362" s="99"/>
      <c r="AB362" s="99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551"/>
      <c r="AV362" s="14"/>
      <c r="AW362" s="14"/>
      <c r="AX362" s="14"/>
      <c r="AY362" s="14"/>
      <c r="AZ362" s="14"/>
      <c r="BA362" s="14"/>
      <c r="BB362" s="14"/>
      <c r="BC362" s="14"/>
    </row>
    <row r="363" ht="16.5" customHeight="1">
      <c r="A363" s="14"/>
      <c r="B363" s="14"/>
      <c r="C363" s="8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8"/>
      <c r="O363" s="8"/>
      <c r="P363" s="8"/>
      <c r="Q363" s="8"/>
      <c r="R363" s="14"/>
      <c r="S363" s="14"/>
      <c r="T363" s="14"/>
      <c r="U363" s="14"/>
      <c r="V363" s="99"/>
      <c r="W363" s="99"/>
      <c r="X363" s="14"/>
      <c r="Y363" s="14"/>
      <c r="Z363" s="14"/>
      <c r="AA363" s="99"/>
      <c r="AB363" s="99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551"/>
      <c r="AV363" s="14"/>
      <c r="AW363" s="14"/>
      <c r="AX363" s="14"/>
      <c r="AY363" s="14"/>
      <c r="AZ363" s="14"/>
      <c r="BA363" s="14"/>
      <c r="BB363" s="14"/>
      <c r="BC363" s="14"/>
    </row>
    <row r="364" ht="16.5" customHeight="1">
      <c r="A364" s="14"/>
      <c r="B364" s="14"/>
      <c r="C364" s="8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8"/>
      <c r="O364" s="8"/>
      <c r="P364" s="8"/>
      <c r="Q364" s="8"/>
      <c r="R364" s="14"/>
      <c r="S364" s="14"/>
      <c r="T364" s="14"/>
      <c r="U364" s="14"/>
      <c r="V364" s="99"/>
      <c r="W364" s="99"/>
      <c r="X364" s="14"/>
      <c r="Y364" s="14"/>
      <c r="Z364" s="14"/>
      <c r="AA364" s="99"/>
      <c r="AB364" s="99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551"/>
      <c r="AV364" s="14"/>
      <c r="AW364" s="14"/>
      <c r="AX364" s="14"/>
      <c r="AY364" s="14"/>
      <c r="AZ364" s="14"/>
      <c r="BA364" s="14"/>
      <c r="BB364" s="14"/>
      <c r="BC364" s="14"/>
    </row>
    <row r="365" ht="16.5" customHeight="1">
      <c r="A365" s="14"/>
      <c r="B365" s="14"/>
      <c r="C365" s="8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8"/>
      <c r="O365" s="8"/>
      <c r="P365" s="8"/>
      <c r="Q365" s="8"/>
      <c r="R365" s="14"/>
      <c r="S365" s="14"/>
      <c r="T365" s="14"/>
      <c r="U365" s="14"/>
      <c r="V365" s="99"/>
      <c r="W365" s="99"/>
      <c r="X365" s="14"/>
      <c r="Y365" s="14"/>
      <c r="Z365" s="14"/>
      <c r="AA365" s="99"/>
      <c r="AB365" s="99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551"/>
      <c r="AV365" s="14"/>
      <c r="AW365" s="14"/>
      <c r="AX365" s="14"/>
      <c r="AY365" s="14"/>
      <c r="AZ365" s="14"/>
      <c r="BA365" s="14"/>
      <c r="BB365" s="14"/>
      <c r="BC365" s="14"/>
    </row>
    <row r="366" ht="16.5" customHeight="1">
      <c r="A366" s="14"/>
      <c r="B366" s="14"/>
      <c r="C366" s="8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8"/>
      <c r="O366" s="8"/>
      <c r="P366" s="8"/>
      <c r="Q366" s="8"/>
      <c r="R366" s="14"/>
      <c r="S366" s="14"/>
      <c r="T366" s="14"/>
      <c r="U366" s="14"/>
      <c r="V366" s="99"/>
      <c r="W366" s="99"/>
      <c r="X366" s="14"/>
      <c r="Y366" s="14"/>
      <c r="Z366" s="14"/>
      <c r="AA366" s="99"/>
      <c r="AB366" s="99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551"/>
      <c r="AV366" s="14"/>
      <c r="AW366" s="14"/>
      <c r="AX366" s="14"/>
      <c r="AY366" s="14"/>
      <c r="AZ366" s="14"/>
      <c r="BA366" s="14"/>
      <c r="BB366" s="14"/>
      <c r="BC366" s="14"/>
    </row>
    <row r="367" ht="16.5" customHeight="1">
      <c r="A367" s="14"/>
      <c r="B367" s="14"/>
      <c r="C367" s="8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8"/>
      <c r="O367" s="8"/>
      <c r="P367" s="8"/>
      <c r="Q367" s="8"/>
      <c r="R367" s="14"/>
      <c r="S367" s="14"/>
      <c r="T367" s="14"/>
      <c r="U367" s="14"/>
      <c r="V367" s="99"/>
      <c r="W367" s="99"/>
      <c r="X367" s="14"/>
      <c r="Y367" s="14"/>
      <c r="Z367" s="14"/>
      <c r="AA367" s="99"/>
      <c r="AB367" s="99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551"/>
      <c r="AV367" s="14"/>
      <c r="AW367" s="14"/>
      <c r="AX367" s="14"/>
      <c r="AY367" s="14"/>
      <c r="AZ367" s="14"/>
      <c r="BA367" s="14"/>
      <c r="BB367" s="14"/>
      <c r="BC367" s="14"/>
    </row>
    <row r="368" ht="16.5" customHeight="1">
      <c r="A368" s="14"/>
      <c r="B368" s="14"/>
      <c r="C368" s="8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8"/>
      <c r="O368" s="8"/>
      <c r="P368" s="8"/>
      <c r="Q368" s="8"/>
      <c r="R368" s="14"/>
      <c r="S368" s="14"/>
      <c r="T368" s="14"/>
      <c r="U368" s="14"/>
      <c r="V368" s="99"/>
      <c r="W368" s="99"/>
      <c r="X368" s="14"/>
      <c r="Y368" s="14"/>
      <c r="Z368" s="14"/>
      <c r="AA368" s="99"/>
      <c r="AB368" s="99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551"/>
      <c r="AV368" s="14"/>
      <c r="AW368" s="14"/>
      <c r="AX368" s="14"/>
      <c r="AY368" s="14"/>
      <c r="AZ368" s="14"/>
      <c r="BA368" s="14"/>
      <c r="BB368" s="14"/>
      <c r="BC368" s="14"/>
    </row>
    <row r="369" ht="16.5" customHeight="1">
      <c r="A369" s="14"/>
      <c r="B369" s="14"/>
      <c r="C369" s="8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8"/>
      <c r="O369" s="8"/>
      <c r="P369" s="8"/>
      <c r="Q369" s="8"/>
      <c r="R369" s="14"/>
      <c r="S369" s="14"/>
      <c r="T369" s="14"/>
      <c r="U369" s="14"/>
      <c r="V369" s="99"/>
      <c r="W369" s="99"/>
      <c r="X369" s="14"/>
      <c r="Y369" s="14"/>
      <c r="Z369" s="14"/>
      <c r="AA369" s="99"/>
      <c r="AB369" s="99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551"/>
      <c r="AV369" s="14"/>
      <c r="AW369" s="14"/>
      <c r="AX369" s="14"/>
      <c r="AY369" s="14"/>
      <c r="AZ369" s="14"/>
      <c r="BA369" s="14"/>
      <c r="BB369" s="14"/>
      <c r="BC369" s="14"/>
    </row>
    <row r="370" ht="16.5" customHeight="1">
      <c r="A370" s="14"/>
      <c r="B370" s="14"/>
      <c r="C370" s="8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8"/>
      <c r="O370" s="8"/>
      <c r="P370" s="8"/>
      <c r="Q370" s="8"/>
      <c r="R370" s="14"/>
      <c r="S370" s="14"/>
      <c r="T370" s="14"/>
      <c r="U370" s="14"/>
      <c r="V370" s="99"/>
      <c r="W370" s="99"/>
      <c r="X370" s="14"/>
      <c r="Y370" s="14"/>
      <c r="Z370" s="14"/>
      <c r="AA370" s="99"/>
      <c r="AB370" s="99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551"/>
      <c r="AV370" s="14"/>
      <c r="AW370" s="14"/>
      <c r="AX370" s="14"/>
      <c r="AY370" s="14"/>
      <c r="AZ370" s="14"/>
      <c r="BA370" s="14"/>
      <c r="BB370" s="14"/>
      <c r="BC370" s="14"/>
    </row>
    <row r="371" ht="16.5" customHeight="1">
      <c r="A371" s="14"/>
      <c r="B371" s="14"/>
      <c r="C371" s="8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8"/>
      <c r="O371" s="8"/>
      <c r="P371" s="8"/>
      <c r="Q371" s="8"/>
      <c r="R371" s="14"/>
      <c r="S371" s="14"/>
      <c r="T371" s="14"/>
      <c r="U371" s="14"/>
      <c r="V371" s="99"/>
      <c r="W371" s="99"/>
      <c r="X371" s="14"/>
      <c r="Y371" s="14"/>
      <c r="Z371" s="14"/>
      <c r="AA371" s="99"/>
      <c r="AB371" s="99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551"/>
      <c r="AV371" s="14"/>
      <c r="AW371" s="14"/>
      <c r="AX371" s="14"/>
      <c r="AY371" s="14"/>
      <c r="AZ371" s="14"/>
      <c r="BA371" s="14"/>
      <c r="BB371" s="14"/>
      <c r="BC371" s="14"/>
    </row>
    <row r="372" ht="16.5" customHeight="1">
      <c r="A372" s="14"/>
      <c r="B372" s="14"/>
      <c r="C372" s="8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8"/>
      <c r="O372" s="8"/>
      <c r="P372" s="8"/>
      <c r="Q372" s="8"/>
      <c r="R372" s="14"/>
      <c r="S372" s="14"/>
      <c r="T372" s="14"/>
      <c r="U372" s="14"/>
      <c r="V372" s="99"/>
      <c r="W372" s="99"/>
      <c r="X372" s="14"/>
      <c r="Y372" s="14"/>
      <c r="Z372" s="14"/>
      <c r="AA372" s="99"/>
      <c r="AB372" s="99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551"/>
      <c r="AV372" s="14"/>
      <c r="AW372" s="14"/>
      <c r="AX372" s="14"/>
      <c r="AY372" s="14"/>
      <c r="AZ372" s="14"/>
      <c r="BA372" s="14"/>
      <c r="BB372" s="14"/>
      <c r="BC372" s="14"/>
    </row>
    <row r="373" ht="16.5" customHeight="1">
      <c r="A373" s="14"/>
      <c r="B373" s="14"/>
      <c r="C373" s="8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8"/>
      <c r="O373" s="8"/>
      <c r="P373" s="8"/>
      <c r="Q373" s="8"/>
      <c r="R373" s="14"/>
      <c r="S373" s="14"/>
      <c r="T373" s="14"/>
      <c r="U373" s="14"/>
      <c r="V373" s="99"/>
      <c r="W373" s="99"/>
      <c r="X373" s="14"/>
      <c r="Y373" s="14"/>
      <c r="Z373" s="14"/>
      <c r="AA373" s="99"/>
      <c r="AB373" s="99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551"/>
      <c r="AV373" s="14"/>
      <c r="AW373" s="14"/>
      <c r="AX373" s="14"/>
      <c r="AY373" s="14"/>
      <c r="AZ373" s="14"/>
      <c r="BA373" s="14"/>
      <c r="BB373" s="14"/>
      <c r="BC373" s="14"/>
    </row>
    <row r="374" ht="16.5" customHeight="1">
      <c r="A374" s="14"/>
      <c r="B374" s="14"/>
      <c r="C374" s="8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8"/>
      <c r="O374" s="8"/>
      <c r="P374" s="8"/>
      <c r="Q374" s="8"/>
      <c r="R374" s="14"/>
      <c r="S374" s="14"/>
      <c r="T374" s="14"/>
      <c r="U374" s="14"/>
      <c r="V374" s="99"/>
      <c r="W374" s="99"/>
      <c r="X374" s="14"/>
      <c r="Y374" s="14"/>
      <c r="Z374" s="14"/>
      <c r="AA374" s="99"/>
      <c r="AB374" s="99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551"/>
      <c r="AV374" s="14"/>
      <c r="AW374" s="14"/>
      <c r="AX374" s="14"/>
      <c r="AY374" s="14"/>
      <c r="AZ374" s="14"/>
      <c r="BA374" s="14"/>
      <c r="BB374" s="14"/>
      <c r="BC374" s="14"/>
    </row>
    <row r="375" ht="16.5" customHeight="1">
      <c r="A375" s="14"/>
      <c r="B375" s="14"/>
      <c r="C375" s="8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8"/>
      <c r="O375" s="8"/>
      <c r="P375" s="8"/>
      <c r="Q375" s="8"/>
      <c r="R375" s="14"/>
      <c r="S375" s="14"/>
      <c r="T375" s="14"/>
      <c r="U375" s="14"/>
      <c r="V375" s="99"/>
      <c r="W375" s="99"/>
      <c r="X375" s="14"/>
      <c r="Y375" s="14"/>
      <c r="Z375" s="14"/>
      <c r="AA375" s="99"/>
      <c r="AB375" s="99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551"/>
      <c r="AV375" s="14"/>
      <c r="AW375" s="14"/>
      <c r="AX375" s="14"/>
      <c r="AY375" s="14"/>
      <c r="AZ375" s="14"/>
      <c r="BA375" s="14"/>
      <c r="BB375" s="14"/>
      <c r="BC375" s="14"/>
    </row>
    <row r="376" ht="16.5" customHeight="1">
      <c r="A376" s="14"/>
      <c r="B376" s="14"/>
      <c r="C376" s="8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8"/>
      <c r="O376" s="8"/>
      <c r="P376" s="8"/>
      <c r="Q376" s="8"/>
      <c r="R376" s="14"/>
      <c r="S376" s="14"/>
      <c r="T376" s="14"/>
      <c r="U376" s="14"/>
      <c r="V376" s="99"/>
      <c r="W376" s="99"/>
      <c r="X376" s="14"/>
      <c r="Y376" s="14"/>
      <c r="Z376" s="14"/>
      <c r="AA376" s="99"/>
      <c r="AB376" s="99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551"/>
      <c r="AV376" s="14"/>
      <c r="AW376" s="14"/>
      <c r="AX376" s="14"/>
      <c r="AY376" s="14"/>
      <c r="AZ376" s="14"/>
      <c r="BA376" s="14"/>
      <c r="BB376" s="14"/>
      <c r="BC376" s="14"/>
    </row>
    <row r="377" ht="16.5" customHeight="1">
      <c r="A377" s="14"/>
      <c r="B377" s="14"/>
      <c r="C377" s="8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8"/>
      <c r="O377" s="8"/>
      <c r="P377" s="8"/>
      <c r="Q377" s="8"/>
      <c r="R377" s="14"/>
      <c r="S377" s="14"/>
      <c r="T377" s="14"/>
      <c r="U377" s="14"/>
      <c r="V377" s="99"/>
      <c r="W377" s="99"/>
      <c r="X377" s="14"/>
      <c r="Y377" s="14"/>
      <c r="Z377" s="14"/>
      <c r="AA377" s="99"/>
      <c r="AB377" s="99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551"/>
      <c r="AV377" s="14"/>
      <c r="AW377" s="14"/>
      <c r="AX377" s="14"/>
      <c r="AY377" s="14"/>
      <c r="AZ377" s="14"/>
      <c r="BA377" s="14"/>
      <c r="BB377" s="14"/>
      <c r="BC377" s="14"/>
    </row>
    <row r="378" ht="16.5" customHeight="1">
      <c r="A378" s="14"/>
      <c r="B378" s="14"/>
      <c r="C378" s="8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8"/>
      <c r="O378" s="8"/>
      <c r="P378" s="8"/>
      <c r="Q378" s="8"/>
      <c r="R378" s="14"/>
      <c r="S378" s="14"/>
      <c r="T378" s="14"/>
      <c r="U378" s="14"/>
      <c r="V378" s="99"/>
      <c r="W378" s="99"/>
      <c r="X378" s="14"/>
      <c r="Y378" s="14"/>
      <c r="Z378" s="14"/>
      <c r="AA378" s="99"/>
      <c r="AB378" s="99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551"/>
      <c r="AV378" s="14"/>
      <c r="AW378" s="14"/>
      <c r="AX378" s="14"/>
      <c r="AY378" s="14"/>
      <c r="AZ378" s="14"/>
      <c r="BA378" s="14"/>
      <c r="BB378" s="14"/>
      <c r="BC378" s="14"/>
    </row>
    <row r="379" ht="16.5" customHeight="1">
      <c r="A379" s="14"/>
      <c r="B379" s="14"/>
      <c r="C379" s="8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8"/>
      <c r="O379" s="8"/>
      <c r="P379" s="8"/>
      <c r="Q379" s="8"/>
      <c r="R379" s="14"/>
      <c r="S379" s="14"/>
      <c r="T379" s="14"/>
      <c r="U379" s="14"/>
      <c r="V379" s="99"/>
      <c r="W379" s="99"/>
      <c r="X379" s="14"/>
      <c r="Y379" s="14"/>
      <c r="Z379" s="14"/>
      <c r="AA379" s="99"/>
      <c r="AB379" s="99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551"/>
      <c r="AV379" s="14"/>
      <c r="AW379" s="14"/>
      <c r="AX379" s="14"/>
      <c r="AY379" s="14"/>
      <c r="AZ379" s="14"/>
      <c r="BA379" s="14"/>
      <c r="BB379" s="14"/>
      <c r="BC379" s="14"/>
    </row>
    <row r="380" ht="16.5" customHeight="1">
      <c r="A380" s="14"/>
      <c r="B380" s="14"/>
      <c r="C380" s="8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8"/>
      <c r="O380" s="8"/>
      <c r="P380" s="8"/>
      <c r="Q380" s="8"/>
      <c r="R380" s="14"/>
      <c r="S380" s="14"/>
      <c r="T380" s="14"/>
      <c r="U380" s="14"/>
      <c r="V380" s="99"/>
      <c r="W380" s="99"/>
      <c r="X380" s="14"/>
      <c r="Y380" s="14"/>
      <c r="Z380" s="14"/>
      <c r="AA380" s="99"/>
      <c r="AB380" s="99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551"/>
      <c r="AV380" s="14"/>
      <c r="AW380" s="14"/>
      <c r="AX380" s="14"/>
      <c r="AY380" s="14"/>
      <c r="AZ380" s="14"/>
      <c r="BA380" s="14"/>
      <c r="BB380" s="14"/>
      <c r="BC380" s="14"/>
    </row>
    <row r="381" ht="16.5" customHeight="1">
      <c r="A381" s="14"/>
      <c r="B381" s="14"/>
      <c r="C381" s="8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8"/>
      <c r="O381" s="8"/>
      <c r="P381" s="8"/>
      <c r="Q381" s="8"/>
      <c r="R381" s="14"/>
      <c r="S381" s="14"/>
      <c r="T381" s="14"/>
      <c r="U381" s="14"/>
      <c r="V381" s="99"/>
      <c r="W381" s="99"/>
      <c r="X381" s="14"/>
      <c r="Y381" s="14"/>
      <c r="Z381" s="14"/>
      <c r="AA381" s="99"/>
      <c r="AB381" s="99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551"/>
      <c r="AV381" s="14"/>
      <c r="AW381" s="14"/>
      <c r="AX381" s="14"/>
      <c r="AY381" s="14"/>
      <c r="AZ381" s="14"/>
      <c r="BA381" s="14"/>
      <c r="BB381" s="14"/>
      <c r="BC381" s="14"/>
    </row>
    <row r="382" ht="16.5" customHeight="1">
      <c r="A382" s="14"/>
      <c r="B382" s="14"/>
      <c r="C382" s="8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8"/>
      <c r="O382" s="8"/>
      <c r="P382" s="8"/>
      <c r="Q382" s="8"/>
      <c r="R382" s="14"/>
      <c r="S382" s="14"/>
      <c r="T382" s="14"/>
      <c r="U382" s="14"/>
      <c r="V382" s="99"/>
      <c r="W382" s="99"/>
      <c r="X382" s="14"/>
      <c r="Y382" s="14"/>
      <c r="Z382" s="14"/>
      <c r="AA382" s="99"/>
      <c r="AB382" s="99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551"/>
      <c r="AV382" s="14"/>
      <c r="AW382" s="14"/>
      <c r="AX382" s="14"/>
      <c r="AY382" s="14"/>
      <c r="AZ382" s="14"/>
      <c r="BA382" s="14"/>
      <c r="BB382" s="14"/>
      <c r="BC382" s="14"/>
    </row>
    <row r="383" ht="16.5" customHeight="1">
      <c r="A383" s="14"/>
      <c r="B383" s="14"/>
      <c r="C383" s="8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8"/>
      <c r="O383" s="8"/>
      <c r="P383" s="8"/>
      <c r="Q383" s="8"/>
      <c r="R383" s="14"/>
      <c r="S383" s="14"/>
      <c r="T383" s="14"/>
      <c r="U383" s="14"/>
      <c r="V383" s="99"/>
      <c r="W383" s="99"/>
      <c r="X383" s="14"/>
      <c r="Y383" s="14"/>
      <c r="Z383" s="14"/>
      <c r="AA383" s="99"/>
      <c r="AB383" s="99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551"/>
      <c r="AV383" s="14"/>
      <c r="AW383" s="14"/>
      <c r="AX383" s="14"/>
      <c r="AY383" s="14"/>
      <c r="AZ383" s="14"/>
      <c r="BA383" s="14"/>
      <c r="BB383" s="14"/>
      <c r="BC383" s="14"/>
    </row>
    <row r="384" ht="16.5" customHeight="1">
      <c r="A384" s="14"/>
      <c r="B384" s="14"/>
      <c r="C384" s="8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8"/>
      <c r="O384" s="8"/>
      <c r="P384" s="8"/>
      <c r="Q384" s="8"/>
      <c r="R384" s="14"/>
      <c r="S384" s="14"/>
      <c r="T384" s="14"/>
      <c r="U384" s="14"/>
      <c r="V384" s="99"/>
      <c r="W384" s="99"/>
      <c r="X384" s="14"/>
      <c r="Y384" s="14"/>
      <c r="Z384" s="14"/>
      <c r="AA384" s="99"/>
      <c r="AB384" s="99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551"/>
      <c r="AV384" s="14"/>
      <c r="AW384" s="14"/>
      <c r="AX384" s="14"/>
      <c r="AY384" s="14"/>
      <c r="AZ384" s="14"/>
      <c r="BA384" s="14"/>
      <c r="BB384" s="14"/>
      <c r="BC384" s="14"/>
    </row>
    <row r="385" ht="16.5" customHeight="1">
      <c r="A385" s="14"/>
      <c r="B385" s="14"/>
      <c r="C385" s="8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8"/>
      <c r="O385" s="8"/>
      <c r="P385" s="8"/>
      <c r="Q385" s="8"/>
      <c r="R385" s="14"/>
      <c r="S385" s="14"/>
      <c r="T385" s="14"/>
      <c r="U385" s="14"/>
      <c r="V385" s="99"/>
      <c r="W385" s="99"/>
      <c r="X385" s="14"/>
      <c r="Y385" s="14"/>
      <c r="Z385" s="14"/>
      <c r="AA385" s="99"/>
      <c r="AB385" s="99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551"/>
      <c r="AV385" s="14"/>
      <c r="AW385" s="14"/>
      <c r="AX385" s="14"/>
      <c r="AY385" s="14"/>
      <c r="AZ385" s="14"/>
      <c r="BA385" s="14"/>
      <c r="BB385" s="14"/>
      <c r="BC385" s="14"/>
    </row>
    <row r="386" ht="16.5" customHeight="1">
      <c r="A386" s="14"/>
      <c r="B386" s="14"/>
      <c r="C386" s="8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8"/>
      <c r="O386" s="8"/>
      <c r="P386" s="8"/>
      <c r="Q386" s="8"/>
      <c r="R386" s="14"/>
      <c r="S386" s="14"/>
      <c r="T386" s="14"/>
      <c r="U386" s="14"/>
      <c r="V386" s="99"/>
      <c r="W386" s="99"/>
      <c r="X386" s="14"/>
      <c r="Y386" s="14"/>
      <c r="Z386" s="14"/>
      <c r="AA386" s="99"/>
      <c r="AB386" s="99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551"/>
      <c r="AV386" s="14"/>
      <c r="AW386" s="14"/>
      <c r="AX386" s="14"/>
      <c r="AY386" s="14"/>
      <c r="AZ386" s="14"/>
      <c r="BA386" s="14"/>
      <c r="BB386" s="14"/>
      <c r="BC386" s="14"/>
    </row>
    <row r="387" ht="16.5" customHeight="1">
      <c r="A387" s="14"/>
      <c r="B387" s="14"/>
      <c r="C387" s="8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8"/>
      <c r="O387" s="8"/>
      <c r="P387" s="8"/>
      <c r="Q387" s="8"/>
      <c r="R387" s="14"/>
      <c r="S387" s="14"/>
      <c r="T387" s="14"/>
      <c r="U387" s="14"/>
      <c r="V387" s="99"/>
      <c r="W387" s="99"/>
      <c r="X387" s="14"/>
      <c r="Y387" s="14"/>
      <c r="Z387" s="14"/>
      <c r="AA387" s="99"/>
      <c r="AB387" s="99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551"/>
      <c r="AV387" s="14"/>
      <c r="AW387" s="14"/>
      <c r="AX387" s="14"/>
      <c r="AY387" s="14"/>
      <c r="AZ387" s="14"/>
      <c r="BA387" s="14"/>
      <c r="BB387" s="14"/>
      <c r="BC387" s="14"/>
    </row>
    <row r="388" ht="16.5" customHeight="1">
      <c r="A388" s="14"/>
      <c r="B388" s="14"/>
      <c r="C388" s="8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8"/>
      <c r="O388" s="8"/>
      <c r="P388" s="8"/>
      <c r="Q388" s="8"/>
      <c r="R388" s="14"/>
      <c r="S388" s="14"/>
      <c r="T388" s="14"/>
      <c r="U388" s="14"/>
      <c r="V388" s="99"/>
      <c r="W388" s="99"/>
      <c r="X388" s="14"/>
      <c r="Y388" s="14"/>
      <c r="Z388" s="14"/>
      <c r="AA388" s="99"/>
      <c r="AB388" s="99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551"/>
      <c r="AV388" s="14"/>
      <c r="AW388" s="14"/>
      <c r="AX388" s="14"/>
      <c r="AY388" s="14"/>
      <c r="AZ388" s="14"/>
      <c r="BA388" s="14"/>
      <c r="BB388" s="14"/>
      <c r="BC388" s="14"/>
    </row>
    <row r="389" ht="16.5" customHeight="1">
      <c r="A389" s="14"/>
      <c r="B389" s="14"/>
      <c r="C389" s="8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8"/>
      <c r="O389" s="8"/>
      <c r="P389" s="8"/>
      <c r="Q389" s="8"/>
      <c r="R389" s="14"/>
      <c r="S389" s="14"/>
      <c r="T389" s="14"/>
      <c r="U389" s="14"/>
      <c r="V389" s="99"/>
      <c r="W389" s="99"/>
      <c r="X389" s="14"/>
      <c r="Y389" s="14"/>
      <c r="Z389" s="14"/>
      <c r="AA389" s="99"/>
      <c r="AB389" s="99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551"/>
      <c r="AV389" s="14"/>
      <c r="AW389" s="14"/>
      <c r="AX389" s="14"/>
      <c r="AY389" s="14"/>
      <c r="AZ389" s="14"/>
      <c r="BA389" s="14"/>
      <c r="BB389" s="14"/>
      <c r="BC389" s="14"/>
    </row>
    <row r="390" ht="16.5" customHeight="1">
      <c r="A390" s="14"/>
      <c r="B390" s="14"/>
      <c r="C390" s="8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8"/>
      <c r="O390" s="8"/>
      <c r="P390" s="8"/>
      <c r="Q390" s="8"/>
      <c r="R390" s="14"/>
      <c r="S390" s="14"/>
      <c r="T390" s="14"/>
      <c r="U390" s="14"/>
      <c r="V390" s="99"/>
      <c r="W390" s="99"/>
      <c r="X390" s="14"/>
      <c r="Y390" s="14"/>
      <c r="Z390" s="14"/>
      <c r="AA390" s="99"/>
      <c r="AB390" s="99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551"/>
      <c r="AV390" s="14"/>
      <c r="AW390" s="14"/>
      <c r="AX390" s="14"/>
      <c r="AY390" s="14"/>
      <c r="AZ390" s="14"/>
      <c r="BA390" s="14"/>
      <c r="BB390" s="14"/>
      <c r="BC390" s="14"/>
    </row>
    <row r="391" ht="16.5" customHeight="1">
      <c r="A391" s="14"/>
      <c r="B391" s="14"/>
      <c r="C391" s="8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8"/>
      <c r="O391" s="8"/>
      <c r="P391" s="8"/>
      <c r="Q391" s="8"/>
      <c r="R391" s="14"/>
      <c r="S391" s="14"/>
      <c r="T391" s="14"/>
      <c r="U391" s="14"/>
      <c r="V391" s="99"/>
      <c r="W391" s="99"/>
      <c r="X391" s="14"/>
      <c r="Y391" s="14"/>
      <c r="Z391" s="14"/>
      <c r="AA391" s="99"/>
      <c r="AB391" s="99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551"/>
      <c r="AV391" s="14"/>
      <c r="AW391" s="14"/>
      <c r="AX391" s="14"/>
      <c r="AY391" s="14"/>
      <c r="AZ391" s="14"/>
      <c r="BA391" s="14"/>
      <c r="BB391" s="14"/>
      <c r="BC391" s="14"/>
    </row>
    <row r="392" ht="16.5" customHeight="1">
      <c r="A392" s="14"/>
      <c r="B392" s="14"/>
      <c r="C392" s="8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8"/>
      <c r="O392" s="8"/>
      <c r="P392" s="8"/>
      <c r="Q392" s="8"/>
      <c r="R392" s="14"/>
      <c r="S392" s="14"/>
      <c r="T392" s="14"/>
      <c r="U392" s="14"/>
      <c r="V392" s="99"/>
      <c r="W392" s="99"/>
      <c r="X392" s="14"/>
      <c r="Y392" s="14"/>
      <c r="Z392" s="14"/>
      <c r="AA392" s="99"/>
      <c r="AB392" s="99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551"/>
      <c r="AV392" s="14"/>
      <c r="AW392" s="14"/>
      <c r="AX392" s="14"/>
      <c r="AY392" s="14"/>
      <c r="AZ392" s="14"/>
      <c r="BA392" s="14"/>
      <c r="BB392" s="14"/>
      <c r="BC392" s="14"/>
    </row>
    <row r="393" ht="16.5" customHeight="1">
      <c r="A393" s="14"/>
      <c r="B393" s="14"/>
      <c r="C393" s="8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8"/>
      <c r="O393" s="8"/>
      <c r="P393" s="8"/>
      <c r="Q393" s="8"/>
      <c r="R393" s="14"/>
      <c r="S393" s="14"/>
      <c r="T393" s="14"/>
      <c r="U393" s="14"/>
      <c r="V393" s="99"/>
      <c r="W393" s="99"/>
      <c r="X393" s="14"/>
      <c r="Y393" s="14"/>
      <c r="Z393" s="14"/>
      <c r="AA393" s="99"/>
      <c r="AB393" s="99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551"/>
      <c r="AV393" s="14"/>
      <c r="AW393" s="14"/>
      <c r="AX393" s="14"/>
      <c r="AY393" s="14"/>
      <c r="AZ393" s="14"/>
      <c r="BA393" s="14"/>
      <c r="BB393" s="14"/>
      <c r="BC393" s="14"/>
    </row>
    <row r="394" ht="16.5" customHeight="1">
      <c r="A394" s="14"/>
      <c r="B394" s="14"/>
      <c r="C394" s="8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8"/>
      <c r="O394" s="8"/>
      <c r="P394" s="8"/>
      <c r="Q394" s="8"/>
      <c r="R394" s="14"/>
      <c r="S394" s="14"/>
      <c r="T394" s="14"/>
      <c r="U394" s="14"/>
      <c r="V394" s="99"/>
      <c r="W394" s="99"/>
      <c r="X394" s="14"/>
      <c r="Y394" s="14"/>
      <c r="Z394" s="14"/>
      <c r="AA394" s="99"/>
      <c r="AB394" s="99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551"/>
      <c r="AV394" s="14"/>
      <c r="AW394" s="14"/>
      <c r="AX394" s="14"/>
      <c r="AY394" s="14"/>
      <c r="AZ394" s="14"/>
      <c r="BA394" s="14"/>
      <c r="BB394" s="14"/>
      <c r="BC394" s="14"/>
    </row>
    <row r="395" ht="16.5" customHeight="1">
      <c r="A395" s="14"/>
      <c r="B395" s="14"/>
      <c r="C395" s="8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8"/>
      <c r="O395" s="8"/>
      <c r="P395" s="8"/>
      <c r="Q395" s="8"/>
      <c r="R395" s="14"/>
      <c r="S395" s="14"/>
      <c r="T395" s="14"/>
      <c r="U395" s="14"/>
      <c r="V395" s="99"/>
      <c r="W395" s="99"/>
      <c r="X395" s="14"/>
      <c r="Y395" s="14"/>
      <c r="Z395" s="14"/>
      <c r="AA395" s="99"/>
      <c r="AB395" s="99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551"/>
      <c r="AV395" s="14"/>
      <c r="AW395" s="14"/>
      <c r="AX395" s="14"/>
      <c r="AY395" s="14"/>
      <c r="AZ395" s="14"/>
      <c r="BA395" s="14"/>
      <c r="BB395" s="14"/>
      <c r="BC395" s="14"/>
    </row>
    <row r="396" ht="16.5" customHeight="1">
      <c r="A396" s="14"/>
      <c r="B396" s="14"/>
      <c r="C396" s="8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8"/>
      <c r="O396" s="8"/>
      <c r="P396" s="8"/>
      <c r="Q396" s="8"/>
      <c r="R396" s="14"/>
      <c r="S396" s="14"/>
      <c r="T396" s="14"/>
      <c r="U396" s="14"/>
      <c r="V396" s="99"/>
      <c r="W396" s="99"/>
      <c r="X396" s="14"/>
      <c r="Y396" s="14"/>
      <c r="Z396" s="14"/>
      <c r="AA396" s="99"/>
      <c r="AB396" s="99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551"/>
      <c r="AV396" s="14"/>
      <c r="AW396" s="14"/>
      <c r="AX396" s="14"/>
      <c r="AY396" s="14"/>
      <c r="AZ396" s="14"/>
      <c r="BA396" s="14"/>
      <c r="BB396" s="14"/>
      <c r="BC396" s="14"/>
    </row>
    <row r="397" ht="16.5" customHeight="1">
      <c r="A397" s="14"/>
      <c r="B397" s="14"/>
      <c r="C397" s="8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8"/>
      <c r="O397" s="8"/>
      <c r="P397" s="8"/>
      <c r="Q397" s="8"/>
      <c r="R397" s="14"/>
      <c r="S397" s="14"/>
      <c r="T397" s="14"/>
      <c r="U397" s="14"/>
      <c r="V397" s="99"/>
      <c r="W397" s="99"/>
      <c r="X397" s="14"/>
      <c r="Y397" s="14"/>
      <c r="Z397" s="14"/>
      <c r="AA397" s="99"/>
      <c r="AB397" s="99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551"/>
      <c r="AV397" s="14"/>
      <c r="AW397" s="14"/>
      <c r="AX397" s="14"/>
      <c r="AY397" s="14"/>
      <c r="AZ397" s="14"/>
      <c r="BA397" s="14"/>
      <c r="BB397" s="14"/>
      <c r="BC397" s="14"/>
    </row>
    <row r="398" ht="16.5" customHeight="1">
      <c r="A398" s="14"/>
      <c r="B398" s="14"/>
      <c r="C398" s="8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8"/>
      <c r="O398" s="8"/>
      <c r="P398" s="8"/>
      <c r="Q398" s="8"/>
      <c r="R398" s="14"/>
      <c r="S398" s="14"/>
      <c r="T398" s="14"/>
      <c r="U398" s="14"/>
      <c r="V398" s="99"/>
      <c r="W398" s="99"/>
      <c r="X398" s="14"/>
      <c r="Y398" s="14"/>
      <c r="Z398" s="14"/>
      <c r="AA398" s="99"/>
      <c r="AB398" s="99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551"/>
      <c r="AV398" s="14"/>
      <c r="AW398" s="14"/>
      <c r="AX398" s="14"/>
      <c r="AY398" s="14"/>
      <c r="AZ398" s="14"/>
      <c r="BA398" s="14"/>
      <c r="BB398" s="14"/>
      <c r="BC398" s="14"/>
    </row>
    <row r="399" ht="16.5" customHeight="1">
      <c r="A399" s="14"/>
      <c r="B399" s="14"/>
      <c r="C399" s="8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8"/>
      <c r="O399" s="8"/>
      <c r="P399" s="8"/>
      <c r="Q399" s="8"/>
      <c r="R399" s="14"/>
      <c r="S399" s="14"/>
      <c r="T399" s="14"/>
      <c r="U399" s="14"/>
      <c r="V399" s="99"/>
      <c r="W399" s="99"/>
      <c r="X399" s="14"/>
      <c r="Y399" s="14"/>
      <c r="Z399" s="14"/>
      <c r="AA399" s="99"/>
      <c r="AB399" s="99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551"/>
      <c r="AV399" s="14"/>
      <c r="AW399" s="14"/>
      <c r="AX399" s="14"/>
      <c r="AY399" s="14"/>
      <c r="AZ399" s="14"/>
      <c r="BA399" s="14"/>
      <c r="BB399" s="14"/>
      <c r="BC399" s="14"/>
    </row>
    <row r="400" ht="16.5" customHeight="1">
      <c r="A400" s="14"/>
      <c r="B400" s="14"/>
      <c r="C400" s="8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8"/>
      <c r="O400" s="8"/>
      <c r="P400" s="8"/>
      <c r="Q400" s="8"/>
      <c r="R400" s="14"/>
      <c r="S400" s="14"/>
      <c r="T400" s="14"/>
      <c r="U400" s="14"/>
      <c r="V400" s="99"/>
      <c r="W400" s="99"/>
      <c r="X400" s="14"/>
      <c r="Y400" s="14"/>
      <c r="Z400" s="14"/>
      <c r="AA400" s="99"/>
      <c r="AB400" s="99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551"/>
      <c r="AV400" s="14"/>
      <c r="AW400" s="14"/>
      <c r="AX400" s="14"/>
      <c r="AY400" s="14"/>
      <c r="AZ400" s="14"/>
      <c r="BA400" s="14"/>
      <c r="BB400" s="14"/>
      <c r="BC400" s="14"/>
    </row>
    <row r="401" ht="16.5" customHeight="1">
      <c r="A401" s="14"/>
      <c r="B401" s="14"/>
      <c r="C401" s="8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8"/>
      <c r="O401" s="8"/>
      <c r="P401" s="8"/>
      <c r="Q401" s="8"/>
      <c r="R401" s="14"/>
      <c r="S401" s="14"/>
      <c r="T401" s="14"/>
      <c r="U401" s="14"/>
      <c r="V401" s="99"/>
      <c r="W401" s="99"/>
      <c r="X401" s="14"/>
      <c r="Y401" s="14"/>
      <c r="Z401" s="14"/>
      <c r="AA401" s="99"/>
      <c r="AB401" s="99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551"/>
      <c r="AV401" s="14"/>
      <c r="AW401" s="14"/>
      <c r="AX401" s="14"/>
      <c r="AY401" s="14"/>
      <c r="AZ401" s="14"/>
      <c r="BA401" s="14"/>
      <c r="BB401" s="14"/>
      <c r="BC401" s="14"/>
    </row>
    <row r="402" ht="16.5" customHeight="1">
      <c r="A402" s="14"/>
      <c r="B402" s="14"/>
      <c r="C402" s="8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8"/>
      <c r="O402" s="8"/>
      <c r="P402" s="8"/>
      <c r="Q402" s="8"/>
      <c r="R402" s="14"/>
      <c r="S402" s="14"/>
      <c r="T402" s="14"/>
      <c r="U402" s="14"/>
      <c r="V402" s="99"/>
      <c r="W402" s="99"/>
      <c r="X402" s="14"/>
      <c r="Y402" s="14"/>
      <c r="Z402" s="14"/>
      <c r="AA402" s="99"/>
      <c r="AB402" s="99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551"/>
      <c r="AV402" s="14"/>
      <c r="AW402" s="14"/>
      <c r="AX402" s="14"/>
      <c r="AY402" s="14"/>
      <c r="AZ402" s="14"/>
      <c r="BA402" s="14"/>
      <c r="BB402" s="14"/>
      <c r="BC402" s="14"/>
    </row>
    <row r="403" ht="16.5" customHeight="1">
      <c r="A403" s="14"/>
      <c r="B403" s="14"/>
      <c r="C403" s="8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8"/>
      <c r="O403" s="8"/>
      <c r="P403" s="8"/>
      <c r="Q403" s="8"/>
      <c r="R403" s="14"/>
      <c r="S403" s="14"/>
      <c r="T403" s="14"/>
      <c r="U403" s="14"/>
      <c r="V403" s="99"/>
      <c r="W403" s="99"/>
      <c r="X403" s="14"/>
      <c r="Y403" s="14"/>
      <c r="Z403" s="14"/>
      <c r="AA403" s="99"/>
      <c r="AB403" s="99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551"/>
      <c r="AV403" s="14"/>
      <c r="AW403" s="14"/>
      <c r="AX403" s="14"/>
      <c r="AY403" s="14"/>
      <c r="AZ403" s="14"/>
      <c r="BA403" s="14"/>
      <c r="BB403" s="14"/>
      <c r="BC403" s="14"/>
    </row>
    <row r="404" ht="16.5" customHeight="1">
      <c r="A404" s="14"/>
      <c r="B404" s="14"/>
      <c r="C404" s="8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8"/>
      <c r="O404" s="8"/>
      <c r="P404" s="8"/>
      <c r="Q404" s="8"/>
      <c r="R404" s="14"/>
      <c r="S404" s="14"/>
      <c r="T404" s="14"/>
      <c r="U404" s="14"/>
      <c r="V404" s="99"/>
      <c r="W404" s="99"/>
      <c r="X404" s="14"/>
      <c r="Y404" s="14"/>
      <c r="Z404" s="14"/>
      <c r="AA404" s="99"/>
      <c r="AB404" s="99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551"/>
      <c r="AV404" s="14"/>
      <c r="AW404" s="14"/>
      <c r="AX404" s="14"/>
      <c r="AY404" s="14"/>
      <c r="AZ404" s="14"/>
      <c r="BA404" s="14"/>
      <c r="BB404" s="14"/>
      <c r="BC404" s="14"/>
    </row>
    <row r="405" ht="16.5" customHeight="1">
      <c r="A405" s="14"/>
      <c r="B405" s="14"/>
      <c r="C405" s="8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8"/>
      <c r="O405" s="8"/>
      <c r="P405" s="8"/>
      <c r="Q405" s="8"/>
      <c r="R405" s="14"/>
      <c r="S405" s="14"/>
      <c r="T405" s="14"/>
      <c r="U405" s="14"/>
      <c r="V405" s="99"/>
      <c r="W405" s="99"/>
      <c r="X405" s="14"/>
      <c r="Y405" s="14"/>
      <c r="Z405" s="14"/>
      <c r="AA405" s="99"/>
      <c r="AB405" s="99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551"/>
      <c r="AV405" s="14"/>
      <c r="AW405" s="14"/>
      <c r="AX405" s="14"/>
      <c r="AY405" s="14"/>
      <c r="AZ405" s="14"/>
      <c r="BA405" s="14"/>
      <c r="BB405" s="14"/>
      <c r="BC405" s="14"/>
    </row>
    <row r="406" ht="16.5" customHeight="1">
      <c r="A406" s="14"/>
      <c r="B406" s="14"/>
      <c r="C406" s="8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8"/>
      <c r="O406" s="8"/>
      <c r="P406" s="8"/>
      <c r="Q406" s="8"/>
      <c r="R406" s="14"/>
      <c r="S406" s="14"/>
      <c r="T406" s="14"/>
      <c r="U406" s="14"/>
      <c r="V406" s="99"/>
      <c r="W406" s="99"/>
      <c r="X406" s="14"/>
      <c r="Y406" s="14"/>
      <c r="Z406" s="14"/>
      <c r="AA406" s="99"/>
      <c r="AB406" s="99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551"/>
      <c r="AV406" s="14"/>
      <c r="AW406" s="14"/>
      <c r="AX406" s="14"/>
      <c r="AY406" s="14"/>
      <c r="AZ406" s="14"/>
      <c r="BA406" s="14"/>
      <c r="BB406" s="14"/>
      <c r="BC406" s="14"/>
    </row>
    <row r="407" ht="16.5" customHeight="1">
      <c r="A407" s="14"/>
      <c r="B407" s="14"/>
      <c r="C407" s="8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8"/>
      <c r="O407" s="8"/>
      <c r="P407" s="8"/>
      <c r="Q407" s="8"/>
      <c r="R407" s="14"/>
      <c r="S407" s="14"/>
      <c r="T407" s="14"/>
      <c r="U407" s="14"/>
      <c r="V407" s="99"/>
      <c r="W407" s="99"/>
      <c r="X407" s="14"/>
      <c r="Y407" s="14"/>
      <c r="Z407" s="14"/>
      <c r="AA407" s="99"/>
      <c r="AB407" s="99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551"/>
      <c r="AV407" s="14"/>
      <c r="AW407" s="14"/>
      <c r="AX407" s="14"/>
      <c r="AY407" s="14"/>
      <c r="AZ407" s="14"/>
      <c r="BA407" s="14"/>
      <c r="BB407" s="14"/>
      <c r="BC407" s="14"/>
    </row>
    <row r="408" ht="16.5" customHeight="1">
      <c r="A408" s="14"/>
      <c r="B408" s="14"/>
      <c r="C408" s="8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8"/>
      <c r="O408" s="8"/>
      <c r="P408" s="8"/>
      <c r="Q408" s="8"/>
      <c r="R408" s="14"/>
      <c r="S408" s="14"/>
      <c r="T408" s="14"/>
      <c r="U408" s="14"/>
      <c r="V408" s="99"/>
      <c r="W408" s="99"/>
      <c r="X408" s="14"/>
      <c r="Y408" s="14"/>
      <c r="Z408" s="14"/>
      <c r="AA408" s="99"/>
      <c r="AB408" s="99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551"/>
      <c r="AV408" s="14"/>
      <c r="AW408" s="14"/>
      <c r="AX408" s="14"/>
      <c r="AY408" s="14"/>
      <c r="AZ408" s="14"/>
      <c r="BA408" s="14"/>
      <c r="BB408" s="14"/>
      <c r="BC408" s="14"/>
    </row>
    <row r="409" ht="16.5" customHeight="1">
      <c r="A409" s="14"/>
      <c r="B409" s="14"/>
      <c r="C409" s="8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8"/>
      <c r="O409" s="8"/>
      <c r="P409" s="8"/>
      <c r="Q409" s="8"/>
      <c r="R409" s="14"/>
      <c r="S409" s="14"/>
      <c r="T409" s="14"/>
      <c r="U409" s="14"/>
      <c r="V409" s="99"/>
      <c r="W409" s="99"/>
      <c r="X409" s="14"/>
      <c r="Y409" s="14"/>
      <c r="Z409" s="14"/>
      <c r="AA409" s="99"/>
      <c r="AB409" s="99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551"/>
      <c r="AV409" s="14"/>
      <c r="AW409" s="14"/>
      <c r="AX409" s="14"/>
      <c r="AY409" s="14"/>
      <c r="AZ409" s="14"/>
      <c r="BA409" s="14"/>
      <c r="BB409" s="14"/>
      <c r="BC409" s="14"/>
    </row>
    <row r="410" ht="16.5" customHeight="1">
      <c r="A410" s="14"/>
      <c r="B410" s="14"/>
      <c r="C410" s="8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8"/>
      <c r="O410" s="8"/>
      <c r="P410" s="8"/>
      <c r="Q410" s="8"/>
      <c r="R410" s="14"/>
      <c r="S410" s="14"/>
      <c r="T410" s="14"/>
      <c r="U410" s="14"/>
      <c r="V410" s="99"/>
      <c r="W410" s="99"/>
      <c r="X410" s="14"/>
      <c r="Y410" s="14"/>
      <c r="Z410" s="14"/>
      <c r="AA410" s="99"/>
      <c r="AB410" s="99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551"/>
      <c r="AV410" s="14"/>
      <c r="AW410" s="14"/>
      <c r="AX410" s="14"/>
      <c r="AY410" s="14"/>
      <c r="AZ410" s="14"/>
      <c r="BA410" s="14"/>
      <c r="BB410" s="14"/>
      <c r="BC410" s="14"/>
    </row>
    <row r="411" ht="16.5" customHeight="1">
      <c r="A411" s="14"/>
      <c r="B411" s="14"/>
      <c r="C411" s="8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8"/>
      <c r="O411" s="8"/>
      <c r="P411" s="8"/>
      <c r="Q411" s="8"/>
      <c r="R411" s="14"/>
      <c r="S411" s="14"/>
      <c r="T411" s="14"/>
      <c r="U411" s="14"/>
      <c r="V411" s="99"/>
      <c r="W411" s="99"/>
      <c r="X411" s="14"/>
      <c r="Y411" s="14"/>
      <c r="Z411" s="14"/>
      <c r="AA411" s="99"/>
      <c r="AB411" s="99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551"/>
      <c r="AV411" s="14"/>
      <c r="AW411" s="14"/>
      <c r="AX411" s="14"/>
      <c r="AY411" s="14"/>
      <c r="AZ411" s="14"/>
      <c r="BA411" s="14"/>
      <c r="BB411" s="14"/>
      <c r="BC411" s="14"/>
    </row>
    <row r="412" ht="16.5" customHeight="1">
      <c r="A412" s="14"/>
      <c r="B412" s="14"/>
      <c r="C412" s="8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8"/>
      <c r="O412" s="8"/>
      <c r="P412" s="8"/>
      <c r="Q412" s="8"/>
      <c r="R412" s="14"/>
      <c r="S412" s="14"/>
      <c r="T412" s="14"/>
      <c r="U412" s="14"/>
      <c r="V412" s="99"/>
      <c r="W412" s="99"/>
      <c r="X412" s="14"/>
      <c r="Y412" s="14"/>
      <c r="Z412" s="14"/>
      <c r="AA412" s="99"/>
      <c r="AB412" s="99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551"/>
      <c r="AV412" s="14"/>
      <c r="AW412" s="14"/>
      <c r="AX412" s="14"/>
      <c r="AY412" s="14"/>
      <c r="AZ412" s="14"/>
      <c r="BA412" s="14"/>
      <c r="BB412" s="14"/>
      <c r="BC412" s="14"/>
    </row>
    <row r="413" ht="16.5" customHeight="1">
      <c r="A413" s="14"/>
      <c r="B413" s="14"/>
      <c r="C413" s="8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8"/>
      <c r="O413" s="8"/>
      <c r="P413" s="8"/>
      <c r="Q413" s="8"/>
      <c r="R413" s="14"/>
      <c r="S413" s="14"/>
      <c r="T413" s="14"/>
      <c r="U413" s="14"/>
      <c r="V413" s="99"/>
      <c r="W413" s="99"/>
      <c r="X413" s="14"/>
      <c r="Y413" s="14"/>
      <c r="Z413" s="14"/>
      <c r="AA413" s="99"/>
      <c r="AB413" s="99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551"/>
      <c r="AV413" s="14"/>
      <c r="AW413" s="14"/>
      <c r="AX413" s="14"/>
      <c r="AY413" s="14"/>
      <c r="AZ413" s="14"/>
      <c r="BA413" s="14"/>
      <c r="BB413" s="14"/>
      <c r="BC413" s="14"/>
    </row>
    <row r="414" ht="16.5" customHeight="1">
      <c r="A414" s="14"/>
      <c r="B414" s="14"/>
      <c r="C414" s="8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8"/>
      <c r="O414" s="8"/>
      <c r="P414" s="8"/>
      <c r="Q414" s="8"/>
      <c r="R414" s="14"/>
      <c r="S414" s="14"/>
      <c r="T414" s="14"/>
      <c r="U414" s="14"/>
      <c r="V414" s="99"/>
      <c r="W414" s="99"/>
      <c r="X414" s="14"/>
      <c r="Y414" s="14"/>
      <c r="Z414" s="14"/>
      <c r="AA414" s="99"/>
      <c r="AB414" s="99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551"/>
      <c r="AV414" s="14"/>
      <c r="AW414" s="14"/>
      <c r="AX414" s="14"/>
      <c r="AY414" s="14"/>
      <c r="AZ414" s="14"/>
      <c r="BA414" s="14"/>
      <c r="BB414" s="14"/>
      <c r="BC414" s="14"/>
    </row>
    <row r="415" ht="16.5" customHeight="1">
      <c r="A415" s="14"/>
      <c r="B415" s="14"/>
      <c r="C415" s="8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8"/>
      <c r="O415" s="8"/>
      <c r="P415" s="8"/>
      <c r="Q415" s="8"/>
      <c r="R415" s="14"/>
      <c r="S415" s="14"/>
      <c r="T415" s="14"/>
      <c r="U415" s="14"/>
      <c r="V415" s="99"/>
      <c r="W415" s="99"/>
      <c r="X415" s="14"/>
      <c r="Y415" s="14"/>
      <c r="Z415" s="14"/>
      <c r="AA415" s="99"/>
      <c r="AB415" s="99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551"/>
      <c r="AV415" s="14"/>
      <c r="AW415" s="14"/>
      <c r="AX415" s="14"/>
      <c r="AY415" s="14"/>
      <c r="AZ415" s="14"/>
      <c r="BA415" s="14"/>
      <c r="BB415" s="14"/>
      <c r="BC415" s="14"/>
    </row>
    <row r="416" ht="16.5" customHeight="1">
      <c r="A416" s="14"/>
      <c r="B416" s="14"/>
      <c r="C416" s="8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8"/>
      <c r="O416" s="8"/>
      <c r="P416" s="8"/>
      <c r="Q416" s="8"/>
      <c r="R416" s="14"/>
      <c r="S416" s="14"/>
      <c r="T416" s="14"/>
      <c r="U416" s="14"/>
      <c r="V416" s="99"/>
      <c r="W416" s="99"/>
      <c r="X416" s="14"/>
      <c r="Y416" s="14"/>
      <c r="Z416" s="14"/>
      <c r="AA416" s="99"/>
      <c r="AB416" s="99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551"/>
      <c r="AV416" s="14"/>
      <c r="AW416" s="14"/>
      <c r="AX416" s="14"/>
      <c r="AY416" s="14"/>
      <c r="AZ416" s="14"/>
      <c r="BA416" s="14"/>
      <c r="BB416" s="14"/>
      <c r="BC416" s="14"/>
    </row>
    <row r="417" ht="16.5" customHeight="1">
      <c r="A417" s="14"/>
      <c r="B417" s="14"/>
      <c r="C417" s="8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8"/>
      <c r="O417" s="8"/>
      <c r="P417" s="8"/>
      <c r="Q417" s="8"/>
      <c r="R417" s="14"/>
      <c r="S417" s="14"/>
      <c r="T417" s="14"/>
      <c r="U417" s="14"/>
      <c r="V417" s="99"/>
      <c r="W417" s="99"/>
      <c r="X417" s="14"/>
      <c r="Y417" s="14"/>
      <c r="Z417" s="14"/>
      <c r="AA417" s="99"/>
      <c r="AB417" s="99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551"/>
      <c r="AV417" s="14"/>
      <c r="AW417" s="14"/>
      <c r="AX417" s="14"/>
      <c r="AY417" s="14"/>
      <c r="AZ417" s="14"/>
      <c r="BA417" s="14"/>
      <c r="BB417" s="14"/>
      <c r="BC417" s="14"/>
    </row>
    <row r="418" ht="16.5" customHeight="1">
      <c r="A418" s="14"/>
      <c r="B418" s="14"/>
      <c r="C418" s="8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8"/>
      <c r="O418" s="8"/>
      <c r="P418" s="8"/>
      <c r="Q418" s="8"/>
      <c r="R418" s="14"/>
      <c r="S418" s="14"/>
      <c r="T418" s="14"/>
      <c r="U418" s="14"/>
      <c r="V418" s="99"/>
      <c r="W418" s="99"/>
      <c r="X418" s="14"/>
      <c r="Y418" s="14"/>
      <c r="Z418" s="14"/>
      <c r="AA418" s="99"/>
      <c r="AB418" s="99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551"/>
      <c r="AV418" s="14"/>
      <c r="AW418" s="14"/>
      <c r="AX418" s="14"/>
      <c r="AY418" s="14"/>
      <c r="AZ418" s="14"/>
      <c r="BA418" s="14"/>
      <c r="BB418" s="14"/>
      <c r="BC418" s="14"/>
    </row>
    <row r="419" ht="16.5" customHeight="1">
      <c r="A419" s="14"/>
      <c r="B419" s="14"/>
      <c r="C419" s="8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8"/>
      <c r="O419" s="8"/>
      <c r="P419" s="8"/>
      <c r="Q419" s="8"/>
      <c r="R419" s="14"/>
      <c r="S419" s="14"/>
      <c r="T419" s="14"/>
      <c r="U419" s="14"/>
      <c r="V419" s="99"/>
      <c r="W419" s="99"/>
      <c r="X419" s="14"/>
      <c r="Y419" s="14"/>
      <c r="Z419" s="14"/>
      <c r="AA419" s="99"/>
      <c r="AB419" s="99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551"/>
      <c r="AV419" s="14"/>
      <c r="AW419" s="14"/>
      <c r="AX419" s="14"/>
      <c r="AY419" s="14"/>
      <c r="AZ419" s="14"/>
      <c r="BA419" s="14"/>
      <c r="BB419" s="14"/>
      <c r="BC419" s="14"/>
    </row>
    <row r="420" ht="16.5" customHeight="1">
      <c r="A420" s="14"/>
      <c r="B420" s="14"/>
      <c r="C420" s="8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8"/>
      <c r="O420" s="8"/>
      <c r="P420" s="8"/>
      <c r="Q420" s="8"/>
      <c r="R420" s="14"/>
      <c r="S420" s="14"/>
      <c r="T420" s="14"/>
      <c r="U420" s="14"/>
      <c r="V420" s="99"/>
      <c r="W420" s="99"/>
      <c r="X420" s="14"/>
      <c r="Y420" s="14"/>
      <c r="Z420" s="14"/>
      <c r="AA420" s="99"/>
      <c r="AB420" s="99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551"/>
      <c r="AV420" s="14"/>
      <c r="AW420" s="14"/>
      <c r="AX420" s="14"/>
      <c r="AY420" s="14"/>
      <c r="AZ420" s="14"/>
      <c r="BA420" s="14"/>
      <c r="BB420" s="14"/>
      <c r="BC420" s="14"/>
    </row>
    <row r="421" ht="16.5" customHeight="1">
      <c r="A421" s="14"/>
      <c r="B421" s="14"/>
      <c r="C421" s="8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8"/>
      <c r="O421" s="8"/>
      <c r="P421" s="8"/>
      <c r="Q421" s="8"/>
      <c r="R421" s="14"/>
      <c r="S421" s="14"/>
      <c r="T421" s="14"/>
      <c r="U421" s="14"/>
      <c r="V421" s="99"/>
      <c r="W421" s="99"/>
      <c r="X421" s="14"/>
      <c r="Y421" s="14"/>
      <c r="Z421" s="14"/>
      <c r="AA421" s="99"/>
      <c r="AB421" s="99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551"/>
      <c r="AV421" s="14"/>
      <c r="AW421" s="14"/>
      <c r="AX421" s="14"/>
      <c r="AY421" s="14"/>
      <c r="AZ421" s="14"/>
      <c r="BA421" s="14"/>
      <c r="BB421" s="14"/>
      <c r="BC421" s="14"/>
    </row>
    <row r="422" ht="16.5" customHeight="1">
      <c r="A422" s="14"/>
      <c r="B422" s="14"/>
      <c r="C422" s="8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8"/>
      <c r="O422" s="8"/>
      <c r="P422" s="8"/>
      <c r="Q422" s="8"/>
      <c r="R422" s="14"/>
      <c r="S422" s="14"/>
      <c r="T422" s="14"/>
      <c r="U422" s="14"/>
      <c r="V422" s="99"/>
      <c r="W422" s="99"/>
      <c r="X422" s="14"/>
      <c r="Y422" s="14"/>
      <c r="Z422" s="14"/>
      <c r="AA422" s="99"/>
      <c r="AB422" s="99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551"/>
      <c r="AV422" s="14"/>
      <c r="AW422" s="14"/>
      <c r="AX422" s="14"/>
      <c r="AY422" s="14"/>
      <c r="AZ422" s="14"/>
      <c r="BA422" s="14"/>
      <c r="BB422" s="14"/>
      <c r="BC422" s="14"/>
    </row>
    <row r="423" ht="16.5" customHeight="1">
      <c r="A423" s="14"/>
      <c r="B423" s="14"/>
      <c r="C423" s="8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8"/>
      <c r="O423" s="8"/>
      <c r="P423" s="8"/>
      <c r="Q423" s="8"/>
      <c r="R423" s="14"/>
      <c r="S423" s="14"/>
      <c r="T423" s="14"/>
      <c r="U423" s="14"/>
      <c r="V423" s="99"/>
      <c r="W423" s="99"/>
      <c r="X423" s="14"/>
      <c r="Y423" s="14"/>
      <c r="Z423" s="14"/>
      <c r="AA423" s="99"/>
      <c r="AB423" s="99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551"/>
      <c r="AV423" s="14"/>
      <c r="AW423" s="14"/>
      <c r="AX423" s="14"/>
      <c r="AY423" s="14"/>
      <c r="AZ423" s="14"/>
      <c r="BA423" s="14"/>
      <c r="BB423" s="14"/>
      <c r="BC423" s="14"/>
    </row>
    <row r="424" ht="16.5" customHeight="1">
      <c r="A424" s="14"/>
      <c r="B424" s="14"/>
      <c r="C424" s="8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8"/>
      <c r="O424" s="8"/>
      <c r="P424" s="8"/>
      <c r="Q424" s="8"/>
      <c r="R424" s="14"/>
      <c r="S424" s="14"/>
      <c r="T424" s="14"/>
      <c r="U424" s="14"/>
      <c r="V424" s="99"/>
      <c r="W424" s="99"/>
      <c r="X424" s="14"/>
      <c r="Y424" s="14"/>
      <c r="Z424" s="14"/>
      <c r="AA424" s="99"/>
      <c r="AB424" s="99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551"/>
      <c r="AV424" s="14"/>
      <c r="AW424" s="14"/>
      <c r="AX424" s="14"/>
      <c r="AY424" s="14"/>
      <c r="AZ424" s="14"/>
      <c r="BA424" s="14"/>
      <c r="BB424" s="14"/>
      <c r="BC424" s="14"/>
    </row>
    <row r="425" ht="16.5" customHeight="1">
      <c r="A425" s="14"/>
      <c r="B425" s="14"/>
      <c r="C425" s="8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8"/>
      <c r="O425" s="8"/>
      <c r="P425" s="8"/>
      <c r="Q425" s="8"/>
      <c r="R425" s="14"/>
      <c r="S425" s="14"/>
      <c r="T425" s="14"/>
      <c r="U425" s="14"/>
      <c r="V425" s="99"/>
      <c r="W425" s="99"/>
      <c r="X425" s="14"/>
      <c r="Y425" s="14"/>
      <c r="Z425" s="14"/>
      <c r="AA425" s="99"/>
      <c r="AB425" s="99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551"/>
      <c r="AV425" s="14"/>
      <c r="AW425" s="14"/>
      <c r="AX425" s="14"/>
      <c r="AY425" s="14"/>
      <c r="AZ425" s="14"/>
      <c r="BA425" s="14"/>
      <c r="BB425" s="14"/>
      <c r="BC425" s="14"/>
    </row>
    <row r="426" ht="16.5" customHeight="1">
      <c r="A426" s="14"/>
      <c r="B426" s="14"/>
      <c r="C426" s="8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8"/>
      <c r="O426" s="8"/>
      <c r="P426" s="8"/>
      <c r="Q426" s="8"/>
      <c r="R426" s="14"/>
      <c r="S426" s="14"/>
      <c r="T426" s="14"/>
      <c r="U426" s="14"/>
      <c r="V426" s="99"/>
      <c r="W426" s="99"/>
      <c r="X426" s="14"/>
      <c r="Y426" s="14"/>
      <c r="Z426" s="14"/>
      <c r="AA426" s="99"/>
      <c r="AB426" s="99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551"/>
      <c r="AV426" s="14"/>
      <c r="AW426" s="14"/>
      <c r="AX426" s="14"/>
      <c r="AY426" s="14"/>
      <c r="AZ426" s="14"/>
      <c r="BA426" s="14"/>
      <c r="BB426" s="14"/>
      <c r="BC426" s="14"/>
    </row>
    <row r="427" ht="16.5" customHeight="1">
      <c r="A427" s="14"/>
      <c r="B427" s="14"/>
      <c r="C427" s="8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8"/>
      <c r="O427" s="8"/>
      <c r="P427" s="8"/>
      <c r="Q427" s="8"/>
      <c r="R427" s="14"/>
      <c r="S427" s="14"/>
      <c r="T427" s="14"/>
      <c r="U427" s="14"/>
      <c r="V427" s="99"/>
      <c r="W427" s="99"/>
      <c r="X427" s="14"/>
      <c r="Y427" s="14"/>
      <c r="Z427" s="14"/>
      <c r="AA427" s="99"/>
      <c r="AB427" s="99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551"/>
      <c r="AV427" s="14"/>
      <c r="AW427" s="14"/>
      <c r="AX427" s="14"/>
      <c r="AY427" s="14"/>
      <c r="AZ427" s="14"/>
      <c r="BA427" s="14"/>
      <c r="BB427" s="14"/>
      <c r="BC427" s="14"/>
    </row>
    <row r="428" ht="16.5" customHeight="1">
      <c r="A428" s="14"/>
      <c r="B428" s="14"/>
      <c r="C428" s="8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8"/>
      <c r="O428" s="8"/>
      <c r="P428" s="8"/>
      <c r="Q428" s="8"/>
      <c r="R428" s="14"/>
      <c r="S428" s="14"/>
      <c r="T428" s="14"/>
      <c r="U428" s="14"/>
      <c r="V428" s="99"/>
      <c r="W428" s="99"/>
      <c r="X428" s="14"/>
      <c r="Y428" s="14"/>
      <c r="Z428" s="14"/>
      <c r="AA428" s="99"/>
      <c r="AB428" s="99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551"/>
      <c r="AV428" s="14"/>
      <c r="AW428" s="14"/>
      <c r="AX428" s="14"/>
      <c r="AY428" s="14"/>
      <c r="AZ428" s="14"/>
      <c r="BA428" s="14"/>
      <c r="BB428" s="14"/>
      <c r="BC428" s="14"/>
    </row>
    <row r="429" ht="16.5" customHeight="1">
      <c r="A429" s="14"/>
      <c r="B429" s="14"/>
      <c r="C429" s="8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8"/>
      <c r="O429" s="8"/>
      <c r="P429" s="8"/>
      <c r="Q429" s="8"/>
      <c r="R429" s="14"/>
      <c r="S429" s="14"/>
      <c r="T429" s="14"/>
      <c r="U429" s="14"/>
      <c r="V429" s="99"/>
      <c r="W429" s="99"/>
      <c r="X429" s="14"/>
      <c r="Y429" s="14"/>
      <c r="Z429" s="14"/>
      <c r="AA429" s="99"/>
      <c r="AB429" s="99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551"/>
      <c r="AV429" s="14"/>
      <c r="AW429" s="14"/>
      <c r="AX429" s="14"/>
      <c r="AY429" s="14"/>
      <c r="AZ429" s="14"/>
      <c r="BA429" s="14"/>
      <c r="BB429" s="14"/>
      <c r="BC429" s="14"/>
    </row>
    <row r="430" ht="16.5" customHeight="1">
      <c r="A430" s="14"/>
      <c r="B430" s="14"/>
      <c r="C430" s="8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8"/>
      <c r="O430" s="8"/>
      <c r="P430" s="8"/>
      <c r="Q430" s="8"/>
      <c r="R430" s="14"/>
      <c r="S430" s="14"/>
      <c r="T430" s="14"/>
      <c r="U430" s="14"/>
      <c r="V430" s="99"/>
      <c r="W430" s="99"/>
      <c r="X430" s="14"/>
      <c r="Y430" s="14"/>
      <c r="Z430" s="14"/>
      <c r="AA430" s="99"/>
      <c r="AB430" s="99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551"/>
      <c r="AV430" s="14"/>
      <c r="AW430" s="14"/>
      <c r="AX430" s="14"/>
      <c r="AY430" s="14"/>
      <c r="AZ430" s="14"/>
      <c r="BA430" s="14"/>
      <c r="BB430" s="14"/>
      <c r="BC430" s="14"/>
    </row>
    <row r="431" ht="16.5" customHeight="1">
      <c r="A431" s="14"/>
      <c r="B431" s="14"/>
      <c r="C431" s="8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8"/>
      <c r="O431" s="8"/>
      <c r="P431" s="8"/>
      <c r="Q431" s="8"/>
      <c r="R431" s="14"/>
      <c r="S431" s="14"/>
      <c r="T431" s="14"/>
      <c r="U431" s="14"/>
      <c r="V431" s="99"/>
      <c r="W431" s="99"/>
      <c r="X431" s="14"/>
      <c r="Y431" s="14"/>
      <c r="Z431" s="14"/>
      <c r="AA431" s="99"/>
      <c r="AB431" s="99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551"/>
      <c r="AV431" s="14"/>
      <c r="AW431" s="14"/>
      <c r="AX431" s="14"/>
      <c r="AY431" s="14"/>
      <c r="AZ431" s="14"/>
      <c r="BA431" s="14"/>
      <c r="BB431" s="14"/>
      <c r="BC431" s="14"/>
    </row>
    <row r="432" ht="16.5" customHeight="1">
      <c r="A432" s="14"/>
      <c r="B432" s="14"/>
      <c r="C432" s="8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8"/>
      <c r="O432" s="8"/>
      <c r="P432" s="8"/>
      <c r="Q432" s="8"/>
      <c r="R432" s="14"/>
      <c r="S432" s="14"/>
      <c r="T432" s="14"/>
      <c r="U432" s="14"/>
      <c r="V432" s="99"/>
      <c r="W432" s="99"/>
      <c r="X432" s="14"/>
      <c r="Y432" s="14"/>
      <c r="Z432" s="14"/>
      <c r="AA432" s="99"/>
      <c r="AB432" s="99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551"/>
      <c r="AV432" s="14"/>
      <c r="AW432" s="14"/>
      <c r="AX432" s="14"/>
      <c r="AY432" s="14"/>
      <c r="AZ432" s="14"/>
      <c r="BA432" s="14"/>
      <c r="BB432" s="14"/>
      <c r="BC432" s="14"/>
    </row>
    <row r="433" ht="16.5" customHeight="1">
      <c r="A433" s="14"/>
      <c r="B433" s="14"/>
      <c r="C433" s="8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8"/>
      <c r="O433" s="8"/>
      <c r="P433" s="8"/>
      <c r="Q433" s="8"/>
      <c r="R433" s="14"/>
      <c r="S433" s="14"/>
      <c r="T433" s="14"/>
      <c r="U433" s="14"/>
      <c r="V433" s="99"/>
      <c r="W433" s="99"/>
      <c r="X433" s="14"/>
      <c r="Y433" s="14"/>
      <c r="Z433" s="14"/>
      <c r="AA433" s="99"/>
      <c r="AB433" s="99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551"/>
      <c r="AV433" s="14"/>
      <c r="AW433" s="14"/>
      <c r="AX433" s="14"/>
      <c r="AY433" s="14"/>
      <c r="AZ433" s="14"/>
      <c r="BA433" s="14"/>
      <c r="BB433" s="14"/>
      <c r="BC433" s="14"/>
    </row>
    <row r="434" ht="16.5" customHeight="1">
      <c r="A434" s="14"/>
      <c r="B434" s="14"/>
      <c r="C434" s="8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8"/>
      <c r="O434" s="8"/>
      <c r="P434" s="8"/>
      <c r="Q434" s="8"/>
      <c r="R434" s="14"/>
      <c r="S434" s="14"/>
      <c r="T434" s="14"/>
      <c r="U434" s="14"/>
      <c r="V434" s="99"/>
      <c r="W434" s="99"/>
      <c r="X434" s="14"/>
      <c r="Y434" s="14"/>
      <c r="Z434" s="14"/>
      <c r="AA434" s="99"/>
      <c r="AB434" s="99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551"/>
      <c r="AV434" s="14"/>
      <c r="AW434" s="14"/>
      <c r="AX434" s="14"/>
      <c r="AY434" s="14"/>
      <c r="AZ434" s="14"/>
      <c r="BA434" s="14"/>
      <c r="BB434" s="14"/>
      <c r="BC434" s="14"/>
    </row>
    <row r="435" ht="16.5" customHeight="1">
      <c r="A435" s="14"/>
      <c r="B435" s="14"/>
      <c r="C435" s="8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8"/>
      <c r="O435" s="8"/>
      <c r="P435" s="8"/>
      <c r="Q435" s="8"/>
      <c r="R435" s="14"/>
      <c r="S435" s="14"/>
      <c r="T435" s="14"/>
      <c r="U435" s="14"/>
      <c r="V435" s="99"/>
      <c r="W435" s="99"/>
      <c r="X435" s="14"/>
      <c r="Y435" s="14"/>
      <c r="Z435" s="14"/>
      <c r="AA435" s="99"/>
      <c r="AB435" s="99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551"/>
      <c r="AV435" s="14"/>
      <c r="AW435" s="14"/>
      <c r="AX435" s="14"/>
      <c r="AY435" s="14"/>
      <c r="AZ435" s="14"/>
      <c r="BA435" s="14"/>
      <c r="BB435" s="14"/>
      <c r="BC435" s="14"/>
    </row>
    <row r="436" ht="16.5" customHeight="1">
      <c r="A436" s="14"/>
      <c r="B436" s="14"/>
      <c r="C436" s="8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8"/>
      <c r="O436" s="8"/>
      <c r="P436" s="8"/>
      <c r="Q436" s="8"/>
      <c r="R436" s="14"/>
      <c r="S436" s="14"/>
      <c r="T436" s="14"/>
      <c r="U436" s="14"/>
      <c r="V436" s="99"/>
      <c r="W436" s="99"/>
      <c r="X436" s="14"/>
      <c r="Y436" s="14"/>
      <c r="Z436" s="14"/>
      <c r="AA436" s="99"/>
      <c r="AB436" s="99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551"/>
      <c r="AV436" s="14"/>
      <c r="AW436" s="14"/>
      <c r="AX436" s="14"/>
      <c r="AY436" s="14"/>
      <c r="AZ436" s="14"/>
      <c r="BA436" s="14"/>
      <c r="BB436" s="14"/>
      <c r="BC436" s="14"/>
    </row>
    <row r="437" ht="16.5" customHeight="1">
      <c r="A437" s="14"/>
      <c r="B437" s="14"/>
      <c r="C437" s="8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8"/>
      <c r="O437" s="8"/>
      <c r="P437" s="8"/>
      <c r="Q437" s="8"/>
      <c r="R437" s="14"/>
      <c r="S437" s="14"/>
      <c r="T437" s="14"/>
      <c r="U437" s="14"/>
      <c r="V437" s="99"/>
      <c r="W437" s="99"/>
      <c r="X437" s="14"/>
      <c r="Y437" s="14"/>
      <c r="Z437" s="14"/>
      <c r="AA437" s="99"/>
      <c r="AB437" s="99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551"/>
      <c r="AV437" s="14"/>
      <c r="AW437" s="14"/>
      <c r="AX437" s="14"/>
      <c r="AY437" s="14"/>
      <c r="AZ437" s="14"/>
      <c r="BA437" s="14"/>
      <c r="BB437" s="14"/>
      <c r="BC437" s="14"/>
    </row>
    <row r="438" ht="16.5" customHeight="1">
      <c r="A438" s="14"/>
      <c r="B438" s="14"/>
      <c r="C438" s="8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8"/>
      <c r="O438" s="8"/>
      <c r="P438" s="8"/>
      <c r="Q438" s="8"/>
      <c r="R438" s="14"/>
      <c r="S438" s="14"/>
      <c r="T438" s="14"/>
      <c r="U438" s="14"/>
      <c r="V438" s="99"/>
      <c r="W438" s="99"/>
      <c r="X438" s="14"/>
      <c r="Y438" s="14"/>
      <c r="Z438" s="14"/>
      <c r="AA438" s="99"/>
      <c r="AB438" s="99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551"/>
      <c r="AV438" s="14"/>
      <c r="AW438" s="14"/>
      <c r="AX438" s="14"/>
      <c r="AY438" s="14"/>
      <c r="AZ438" s="14"/>
      <c r="BA438" s="14"/>
      <c r="BB438" s="14"/>
      <c r="BC438" s="14"/>
    </row>
    <row r="439" ht="16.5" customHeight="1">
      <c r="A439" s="14"/>
      <c r="B439" s="14"/>
      <c r="C439" s="8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8"/>
      <c r="O439" s="8"/>
      <c r="P439" s="8"/>
      <c r="Q439" s="8"/>
      <c r="R439" s="14"/>
      <c r="S439" s="14"/>
      <c r="T439" s="14"/>
      <c r="U439" s="14"/>
      <c r="V439" s="99"/>
      <c r="W439" s="99"/>
      <c r="X439" s="14"/>
      <c r="Y439" s="14"/>
      <c r="Z439" s="14"/>
      <c r="AA439" s="99"/>
      <c r="AB439" s="99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551"/>
      <c r="AV439" s="14"/>
      <c r="AW439" s="14"/>
      <c r="AX439" s="14"/>
      <c r="AY439" s="14"/>
      <c r="AZ439" s="14"/>
      <c r="BA439" s="14"/>
      <c r="BB439" s="14"/>
      <c r="BC439" s="14"/>
    </row>
    <row r="440" ht="16.5" customHeight="1">
      <c r="A440" s="14"/>
      <c r="B440" s="14"/>
      <c r="C440" s="8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8"/>
      <c r="O440" s="8"/>
      <c r="P440" s="8"/>
      <c r="Q440" s="8"/>
      <c r="R440" s="14"/>
      <c r="S440" s="14"/>
      <c r="T440" s="14"/>
      <c r="U440" s="14"/>
      <c r="V440" s="99"/>
      <c r="W440" s="99"/>
      <c r="X440" s="14"/>
      <c r="Y440" s="14"/>
      <c r="Z440" s="14"/>
      <c r="AA440" s="99"/>
      <c r="AB440" s="99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551"/>
      <c r="AV440" s="14"/>
      <c r="AW440" s="14"/>
      <c r="AX440" s="14"/>
      <c r="AY440" s="14"/>
      <c r="AZ440" s="14"/>
      <c r="BA440" s="14"/>
      <c r="BB440" s="14"/>
      <c r="BC440" s="14"/>
    </row>
    <row r="441" ht="16.5" customHeight="1">
      <c r="A441" s="14"/>
      <c r="B441" s="14"/>
      <c r="C441" s="8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8"/>
      <c r="O441" s="8"/>
      <c r="P441" s="8"/>
      <c r="Q441" s="8"/>
      <c r="R441" s="14"/>
      <c r="S441" s="14"/>
      <c r="T441" s="14"/>
      <c r="U441" s="14"/>
      <c r="V441" s="99"/>
      <c r="W441" s="99"/>
      <c r="X441" s="14"/>
      <c r="Y441" s="14"/>
      <c r="Z441" s="14"/>
      <c r="AA441" s="99"/>
      <c r="AB441" s="99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551"/>
      <c r="AV441" s="14"/>
      <c r="AW441" s="14"/>
      <c r="AX441" s="14"/>
      <c r="AY441" s="14"/>
      <c r="AZ441" s="14"/>
      <c r="BA441" s="14"/>
      <c r="BB441" s="14"/>
      <c r="BC441" s="14"/>
    </row>
    <row r="442" ht="16.5" customHeight="1">
      <c r="A442" s="14"/>
      <c r="B442" s="14"/>
      <c r="C442" s="8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8"/>
      <c r="O442" s="8"/>
      <c r="P442" s="8"/>
      <c r="Q442" s="8"/>
      <c r="R442" s="14"/>
      <c r="S442" s="14"/>
      <c r="T442" s="14"/>
      <c r="U442" s="14"/>
      <c r="V442" s="99"/>
      <c r="W442" s="99"/>
      <c r="X442" s="14"/>
      <c r="Y442" s="14"/>
      <c r="Z442" s="14"/>
      <c r="AA442" s="99"/>
      <c r="AB442" s="99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551"/>
      <c r="AV442" s="14"/>
      <c r="AW442" s="14"/>
      <c r="AX442" s="14"/>
      <c r="AY442" s="14"/>
      <c r="AZ442" s="14"/>
      <c r="BA442" s="14"/>
      <c r="BB442" s="14"/>
      <c r="BC442" s="14"/>
    </row>
    <row r="443" ht="16.5" customHeight="1">
      <c r="A443" s="14"/>
      <c r="B443" s="14"/>
      <c r="C443" s="8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8"/>
      <c r="O443" s="8"/>
      <c r="P443" s="8"/>
      <c r="Q443" s="8"/>
      <c r="R443" s="14"/>
      <c r="S443" s="14"/>
      <c r="T443" s="14"/>
      <c r="U443" s="14"/>
      <c r="V443" s="99"/>
      <c r="W443" s="99"/>
      <c r="X443" s="14"/>
      <c r="Y443" s="14"/>
      <c r="Z443" s="14"/>
      <c r="AA443" s="99"/>
      <c r="AB443" s="99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551"/>
      <c r="AV443" s="14"/>
      <c r="AW443" s="14"/>
      <c r="AX443" s="14"/>
      <c r="AY443" s="14"/>
      <c r="AZ443" s="14"/>
      <c r="BA443" s="14"/>
      <c r="BB443" s="14"/>
      <c r="BC443" s="14"/>
    </row>
    <row r="444" ht="16.5" customHeight="1">
      <c r="A444" s="14"/>
      <c r="B444" s="14"/>
      <c r="C444" s="8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8"/>
      <c r="O444" s="8"/>
      <c r="P444" s="8"/>
      <c r="Q444" s="8"/>
      <c r="R444" s="14"/>
      <c r="S444" s="14"/>
      <c r="T444" s="14"/>
      <c r="U444" s="14"/>
      <c r="V444" s="99"/>
      <c r="W444" s="99"/>
      <c r="X444" s="14"/>
      <c r="Y444" s="14"/>
      <c r="Z444" s="14"/>
      <c r="AA444" s="99"/>
      <c r="AB444" s="99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551"/>
      <c r="AV444" s="14"/>
      <c r="AW444" s="14"/>
      <c r="AX444" s="14"/>
      <c r="AY444" s="14"/>
      <c r="AZ444" s="14"/>
      <c r="BA444" s="14"/>
      <c r="BB444" s="14"/>
      <c r="BC444" s="14"/>
    </row>
    <row r="445" ht="16.5" customHeight="1">
      <c r="A445" s="14"/>
      <c r="B445" s="14"/>
      <c r="C445" s="8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8"/>
      <c r="O445" s="8"/>
      <c r="P445" s="8"/>
      <c r="Q445" s="8"/>
      <c r="R445" s="14"/>
      <c r="S445" s="14"/>
      <c r="T445" s="14"/>
      <c r="U445" s="14"/>
      <c r="V445" s="99"/>
      <c r="W445" s="99"/>
      <c r="X445" s="14"/>
      <c r="Y445" s="14"/>
      <c r="Z445" s="14"/>
      <c r="AA445" s="99"/>
      <c r="AB445" s="99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551"/>
      <c r="AV445" s="14"/>
      <c r="AW445" s="14"/>
      <c r="AX445" s="14"/>
      <c r="AY445" s="14"/>
      <c r="AZ445" s="14"/>
      <c r="BA445" s="14"/>
      <c r="BB445" s="14"/>
      <c r="BC445" s="14"/>
    </row>
    <row r="446" ht="16.5" customHeight="1">
      <c r="A446" s="14"/>
      <c r="B446" s="14"/>
      <c r="C446" s="8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8"/>
      <c r="O446" s="8"/>
      <c r="P446" s="8"/>
      <c r="Q446" s="8"/>
      <c r="R446" s="14"/>
      <c r="S446" s="14"/>
      <c r="T446" s="14"/>
      <c r="U446" s="14"/>
      <c r="V446" s="99"/>
      <c r="W446" s="99"/>
      <c r="X446" s="14"/>
      <c r="Y446" s="14"/>
      <c r="Z446" s="14"/>
      <c r="AA446" s="99"/>
      <c r="AB446" s="99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551"/>
      <c r="AV446" s="14"/>
      <c r="AW446" s="14"/>
      <c r="AX446" s="14"/>
      <c r="AY446" s="14"/>
      <c r="AZ446" s="14"/>
      <c r="BA446" s="14"/>
      <c r="BB446" s="14"/>
      <c r="BC446" s="14"/>
    </row>
    <row r="447" ht="16.5" customHeight="1">
      <c r="A447" s="14"/>
      <c r="B447" s="14"/>
      <c r="C447" s="8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8"/>
      <c r="O447" s="8"/>
      <c r="P447" s="8"/>
      <c r="Q447" s="8"/>
      <c r="R447" s="14"/>
      <c r="S447" s="14"/>
      <c r="T447" s="14"/>
      <c r="U447" s="14"/>
      <c r="V447" s="99"/>
      <c r="W447" s="99"/>
      <c r="X447" s="14"/>
      <c r="Y447" s="14"/>
      <c r="Z447" s="14"/>
      <c r="AA447" s="99"/>
      <c r="AB447" s="99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551"/>
      <c r="AV447" s="14"/>
      <c r="AW447" s="14"/>
      <c r="AX447" s="14"/>
      <c r="AY447" s="14"/>
      <c r="AZ447" s="14"/>
      <c r="BA447" s="14"/>
      <c r="BB447" s="14"/>
      <c r="BC447" s="14"/>
    </row>
    <row r="448" ht="16.5" customHeight="1">
      <c r="A448" s="14"/>
      <c r="B448" s="14"/>
      <c r="C448" s="8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8"/>
      <c r="O448" s="8"/>
      <c r="P448" s="8"/>
      <c r="Q448" s="8"/>
      <c r="R448" s="14"/>
      <c r="S448" s="14"/>
      <c r="T448" s="14"/>
      <c r="U448" s="14"/>
      <c r="V448" s="99"/>
      <c r="W448" s="99"/>
      <c r="X448" s="14"/>
      <c r="Y448" s="14"/>
      <c r="Z448" s="14"/>
      <c r="AA448" s="99"/>
      <c r="AB448" s="99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551"/>
      <c r="AV448" s="14"/>
      <c r="AW448" s="14"/>
      <c r="AX448" s="14"/>
      <c r="AY448" s="14"/>
      <c r="AZ448" s="14"/>
      <c r="BA448" s="14"/>
      <c r="BB448" s="14"/>
      <c r="BC448" s="14"/>
    </row>
    <row r="449" ht="16.5" customHeight="1">
      <c r="A449" s="14"/>
      <c r="B449" s="14"/>
      <c r="C449" s="8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8"/>
      <c r="O449" s="8"/>
      <c r="P449" s="8"/>
      <c r="Q449" s="8"/>
      <c r="R449" s="14"/>
      <c r="S449" s="14"/>
      <c r="T449" s="14"/>
      <c r="U449" s="14"/>
      <c r="V449" s="99"/>
      <c r="W449" s="99"/>
      <c r="X449" s="14"/>
      <c r="Y449" s="14"/>
      <c r="Z449" s="14"/>
      <c r="AA449" s="99"/>
      <c r="AB449" s="99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551"/>
      <c r="AV449" s="14"/>
      <c r="AW449" s="14"/>
      <c r="AX449" s="14"/>
      <c r="AY449" s="14"/>
      <c r="AZ449" s="14"/>
      <c r="BA449" s="14"/>
      <c r="BB449" s="14"/>
      <c r="BC449" s="14"/>
    </row>
    <row r="450" ht="16.5" customHeight="1">
      <c r="A450" s="14"/>
      <c r="B450" s="14"/>
      <c r="C450" s="8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8"/>
      <c r="O450" s="8"/>
      <c r="P450" s="8"/>
      <c r="Q450" s="8"/>
      <c r="R450" s="14"/>
      <c r="S450" s="14"/>
      <c r="T450" s="14"/>
      <c r="U450" s="14"/>
      <c r="V450" s="99"/>
      <c r="W450" s="99"/>
      <c r="X450" s="14"/>
      <c r="Y450" s="14"/>
      <c r="Z450" s="14"/>
      <c r="AA450" s="99"/>
      <c r="AB450" s="99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551"/>
      <c r="AV450" s="14"/>
      <c r="AW450" s="14"/>
      <c r="AX450" s="14"/>
      <c r="AY450" s="14"/>
      <c r="AZ450" s="14"/>
      <c r="BA450" s="14"/>
      <c r="BB450" s="14"/>
      <c r="BC450" s="14"/>
    </row>
    <row r="451" ht="16.5" customHeight="1">
      <c r="A451" s="14"/>
      <c r="B451" s="14"/>
      <c r="C451" s="8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8"/>
      <c r="O451" s="8"/>
      <c r="P451" s="8"/>
      <c r="Q451" s="8"/>
      <c r="R451" s="14"/>
      <c r="S451" s="14"/>
      <c r="T451" s="14"/>
      <c r="U451" s="14"/>
      <c r="V451" s="99"/>
      <c r="W451" s="99"/>
      <c r="X451" s="14"/>
      <c r="Y451" s="14"/>
      <c r="Z451" s="14"/>
      <c r="AA451" s="99"/>
      <c r="AB451" s="99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551"/>
      <c r="AV451" s="14"/>
      <c r="AW451" s="14"/>
      <c r="AX451" s="14"/>
      <c r="AY451" s="14"/>
      <c r="AZ451" s="14"/>
      <c r="BA451" s="14"/>
      <c r="BB451" s="14"/>
      <c r="BC451" s="14"/>
    </row>
    <row r="452" ht="16.5" customHeight="1">
      <c r="A452" s="14"/>
      <c r="B452" s="14"/>
      <c r="C452" s="8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8"/>
      <c r="O452" s="8"/>
      <c r="P452" s="8"/>
      <c r="Q452" s="8"/>
      <c r="R452" s="14"/>
      <c r="S452" s="14"/>
      <c r="T452" s="14"/>
      <c r="U452" s="14"/>
      <c r="V452" s="99"/>
      <c r="W452" s="99"/>
      <c r="X452" s="14"/>
      <c r="Y452" s="14"/>
      <c r="Z452" s="14"/>
      <c r="AA452" s="99"/>
      <c r="AB452" s="99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551"/>
      <c r="AV452" s="14"/>
      <c r="AW452" s="14"/>
      <c r="AX452" s="14"/>
      <c r="AY452" s="14"/>
      <c r="AZ452" s="14"/>
      <c r="BA452" s="14"/>
      <c r="BB452" s="14"/>
      <c r="BC452" s="14"/>
    </row>
    <row r="453" ht="16.5" customHeight="1">
      <c r="A453" s="14"/>
      <c r="B453" s="14"/>
      <c r="C453" s="8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8"/>
      <c r="O453" s="8"/>
      <c r="P453" s="8"/>
      <c r="Q453" s="8"/>
      <c r="R453" s="14"/>
      <c r="S453" s="14"/>
      <c r="T453" s="14"/>
      <c r="U453" s="14"/>
      <c r="V453" s="99"/>
      <c r="W453" s="99"/>
      <c r="X453" s="14"/>
      <c r="Y453" s="14"/>
      <c r="Z453" s="14"/>
      <c r="AA453" s="99"/>
      <c r="AB453" s="99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551"/>
      <c r="AV453" s="14"/>
      <c r="AW453" s="14"/>
      <c r="AX453" s="14"/>
      <c r="AY453" s="14"/>
      <c r="AZ453" s="14"/>
      <c r="BA453" s="14"/>
      <c r="BB453" s="14"/>
      <c r="BC453" s="14"/>
    </row>
    <row r="454" ht="16.5" customHeight="1">
      <c r="A454" s="14"/>
      <c r="B454" s="14"/>
      <c r="C454" s="8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8"/>
      <c r="O454" s="8"/>
      <c r="P454" s="8"/>
      <c r="Q454" s="8"/>
      <c r="R454" s="14"/>
      <c r="S454" s="14"/>
      <c r="T454" s="14"/>
      <c r="U454" s="14"/>
      <c r="V454" s="99"/>
      <c r="W454" s="99"/>
      <c r="X454" s="14"/>
      <c r="Y454" s="14"/>
      <c r="Z454" s="14"/>
      <c r="AA454" s="99"/>
      <c r="AB454" s="99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551"/>
      <c r="AV454" s="14"/>
      <c r="AW454" s="14"/>
      <c r="AX454" s="14"/>
      <c r="AY454" s="14"/>
      <c r="AZ454" s="14"/>
      <c r="BA454" s="14"/>
      <c r="BB454" s="14"/>
      <c r="BC454" s="14"/>
    </row>
    <row r="455" ht="16.5" customHeight="1">
      <c r="A455" s="14"/>
      <c r="B455" s="14"/>
      <c r="C455" s="8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8"/>
      <c r="O455" s="8"/>
      <c r="P455" s="8"/>
      <c r="Q455" s="8"/>
      <c r="R455" s="14"/>
      <c r="S455" s="14"/>
      <c r="T455" s="14"/>
      <c r="U455" s="14"/>
      <c r="V455" s="99"/>
      <c r="W455" s="99"/>
      <c r="X455" s="14"/>
      <c r="Y455" s="14"/>
      <c r="Z455" s="14"/>
      <c r="AA455" s="99"/>
      <c r="AB455" s="99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551"/>
      <c r="AV455" s="14"/>
      <c r="AW455" s="14"/>
      <c r="AX455" s="14"/>
      <c r="AY455" s="14"/>
      <c r="AZ455" s="14"/>
      <c r="BA455" s="14"/>
      <c r="BB455" s="14"/>
      <c r="BC455" s="14"/>
    </row>
    <row r="456" ht="16.5" customHeight="1">
      <c r="A456" s="14"/>
      <c r="B456" s="14"/>
      <c r="C456" s="8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8"/>
      <c r="O456" s="8"/>
      <c r="P456" s="8"/>
      <c r="Q456" s="8"/>
      <c r="R456" s="14"/>
      <c r="S456" s="14"/>
      <c r="T456" s="14"/>
      <c r="U456" s="14"/>
      <c r="V456" s="99"/>
      <c r="W456" s="99"/>
      <c r="X456" s="14"/>
      <c r="Y456" s="14"/>
      <c r="Z456" s="14"/>
      <c r="AA456" s="99"/>
      <c r="AB456" s="99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551"/>
      <c r="AV456" s="14"/>
      <c r="AW456" s="14"/>
      <c r="AX456" s="14"/>
      <c r="AY456" s="14"/>
      <c r="AZ456" s="14"/>
      <c r="BA456" s="14"/>
      <c r="BB456" s="14"/>
      <c r="BC456" s="14"/>
    </row>
    <row r="457" ht="16.5" customHeight="1">
      <c r="A457" s="14"/>
      <c r="B457" s="14"/>
      <c r="C457" s="8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8"/>
      <c r="O457" s="8"/>
      <c r="P457" s="8"/>
      <c r="Q457" s="8"/>
      <c r="R457" s="14"/>
      <c r="S457" s="14"/>
      <c r="T457" s="14"/>
      <c r="U457" s="14"/>
      <c r="V457" s="99"/>
      <c r="W457" s="99"/>
      <c r="X457" s="14"/>
      <c r="Y457" s="14"/>
      <c r="Z457" s="14"/>
      <c r="AA457" s="99"/>
      <c r="AB457" s="99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551"/>
      <c r="AV457" s="14"/>
      <c r="AW457" s="14"/>
      <c r="AX457" s="14"/>
      <c r="AY457" s="14"/>
      <c r="AZ457" s="14"/>
      <c r="BA457" s="14"/>
      <c r="BB457" s="14"/>
      <c r="BC457" s="14"/>
    </row>
    <row r="458" ht="16.5" customHeight="1">
      <c r="A458" s="14"/>
      <c r="B458" s="14"/>
      <c r="C458" s="8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8"/>
      <c r="O458" s="8"/>
      <c r="P458" s="8"/>
      <c r="Q458" s="8"/>
      <c r="R458" s="14"/>
      <c r="S458" s="14"/>
      <c r="T458" s="14"/>
      <c r="U458" s="14"/>
      <c r="V458" s="99"/>
      <c r="W458" s="99"/>
      <c r="X458" s="14"/>
      <c r="Y458" s="14"/>
      <c r="Z458" s="14"/>
      <c r="AA458" s="99"/>
      <c r="AB458" s="99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551"/>
      <c r="AV458" s="14"/>
      <c r="AW458" s="14"/>
      <c r="AX458" s="14"/>
      <c r="AY458" s="14"/>
      <c r="AZ458" s="14"/>
      <c r="BA458" s="14"/>
      <c r="BB458" s="14"/>
      <c r="BC458" s="14"/>
    </row>
    <row r="459" ht="16.5" customHeight="1">
      <c r="A459" s="14"/>
      <c r="B459" s="14"/>
      <c r="C459" s="8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8"/>
      <c r="O459" s="8"/>
      <c r="P459" s="8"/>
      <c r="Q459" s="8"/>
      <c r="R459" s="14"/>
      <c r="S459" s="14"/>
      <c r="T459" s="14"/>
      <c r="U459" s="14"/>
      <c r="V459" s="99"/>
      <c r="W459" s="99"/>
      <c r="X459" s="14"/>
      <c r="Y459" s="14"/>
      <c r="Z459" s="14"/>
      <c r="AA459" s="99"/>
      <c r="AB459" s="99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551"/>
      <c r="AV459" s="14"/>
      <c r="AW459" s="14"/>
      <c r="AX459" s="14"/>
      <c r="AY459" s="14"/>
      <c r="AZ459" s="14"/>
      <c r="BA459" s="14"/>
      <c r="BB459" s="14"/>
      <c r="BC459" s="14"/>
    </row>
    <row r="460" ht="16.5" customHeight="1">
      <c r="A460" s="14"/>
      <c r="B460" s="14"/>
      <c r="C460" s="8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8"/>
      <c r="O460" s="8"/>
      <c r="P460" s="8"/>
      <c r="Q460" s="8"/>
      <c r="R460" s="14"/>
      <c r="S460" s="14"/>
      <c r="T460" s="14"/>
      <c r="U460" s="14"/>
      <c r="V460" s="99"/>
      <c r="W460" s="99"/>
      <c r="X460" s="14"/>
      <c r="Y460" s="14"/>
      <c r="Z460" s="14"/>
      <c r="AA460" s="99"/>
      <c r="AB460" s="99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551"/>
      <c r="AV460" s="14"/>
      <c r="AW460" s="14"/>
      <c r="AX460" s="14"/>
      <c r="AY460" s="14"/>
      <c r="AZ460" s="14"/>
      <c r="BA460" s="14"/>
      <c r="BB460" s="14"/>
      <c r="BC460" s="14"/>
    </row>
    <row r="461" ht="16.5" customHeight="1">
      <c r="A461" s="14"/>
      <c r="B461" s="14"/>
      <c r="C461" s="8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8"/>
      <c r="O461" s="8"/>
      <c r="P461" s="8"/>
      <c r="Q461" s="8"/>
      <c r="R461" s="14"/>
      <c r="S461" s="14"/>
      <c r="T461" s="14"/>
      <c r="U461" s="14"/>
      <c r="V461" s="99"/>
      <c r="W461" s="99"/>
      <c r="X461" s="14"/>
      <c r="Y461" s="14"/>
      <c r="Z461" s="14"/>
      <c r="AA461" s="99"/>
      <c r="AB461" s="99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551"/>
      <c r="AV461" s="14"/>
      <c r="AW461" s="14"/>
      <c r="AX461" s="14"/>
      <c r="AY461" s="14"/>
      <c r="AZ461" s="14"/>
      <c r="BA461" s="14"/>
      <c r="BB461" s="14"/>
      <c r="BC461" s="14"/>
    </row>
    <row r="462" ht="16.5" customHeight="1">
      <c r="A462" s="14"/>
      <c r="B462" s="14"/>
      <c r="C462" s="8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8"/>
      <c r="O462" s="8"/>
      <c r="P462" s="8"/>
      <c r="Q462" s="8"/>
      <c r="R462" s="14"/>
      <c r="S462" s="14"/>
      <c r="T462" s="14"/>
      <c r="U462" s="14"/>
      <c r="V462" s="99"/>
      <c r="W462" s="99"/>
      <c r="X462" s="14"/>
      <c r="Y462" s="14"/>
      <c r="Z462" s="14"/>
      <c r="AA462" s="99"/>
      <c r="AB462" s="99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551"/>
      <c r="AV462" s="14"/>
      <c r="AW462" s="14"/>
      <c r="AX462" s="14"/>
      <c r="AY462" s="14"/>
      <c r="AZ462" s="14"/>
      <c r="BA462" s="14"/>
      <c r="BB462" s="14"/>
      <c r="BC462" s="14"/>
    </row>
    <row r="463" ht="16.5" customHeight="1">
      <c r="A463" s="14"/>
      <c r="B463" s="14"/>
      <c r="C463" s="8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8"/>
      <c r="O463" s="8"/>
      <c r="P463" s="8"/>
      <c r="Q463" s="8"/>
      <c r="R463" s="14"/>
      <c r="S463" s="14"/>
      <c r="T463" s="14"/>
      <c r="U463" s="14"/>
      <c r="V463" s="99"/>
      <c r="W463" s="99"/>
      <c r="X463" s="14"/>
      <c r="Y463" s="14"/>
      <c r="Z463" s="14"/>
      <c r="AA463" s="99"/>
      <c r="AB463" s="99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551"/>
      <c r="AV463" s="14"/>
      <c r="AW463" s="14"/>
      <c r="AX463" s="14"/>
      <c r="AY463" s="14"/>
      <c r="AZ463" s="14"/>
      <c r="BA463" s="14"/>
      <c r="BB463" s="14"/>
      <c r="BC463" s="14"/>
    </row>
    <row r="464" ht="16.5" customHeight="1">
      <c r="A464" s="14"/>
      <c r="B464" s="14"/>
      <c r="C464" s="8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8"/>
      <c r="O464" s="8"/>
      <c r="P464" s="8"/>
      <c r="Q464" s="8"/>
      <c r="R464" s="14"/>
      <c r="S464" s="14"/>
      <c r="T464" s="14"/>
      <c r="U464" s="14"/>
      <c r="V464" s="99"/>
      <c r="W464" s="99"/>
      <c r="X464" s="14"/>
      <c r="Y464" s="14"/>
      <c r="Z464" s="14"/>
      <c r="AA464" s="99"/>
      <c r="AB464" s="99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551"/>
      <c r="AV464" s="14"/>
      <c r="AW464" s="14"/>
      <c r="AX464" s="14"/>
      <c r="AY464" s="14"/>
      <c r="AZ464" s="14"/>
      <c r="BA464" s="14"/>
      <c r="BB464" s="14"/>
      <c r="BC464" s="14"/>
    </row>
    <row r="465" ht="16.5" customHeight="1">
      <c r="A465" s="14"/>
      <c r="B465" s="14"/>
      <c r="C465" s="8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8"/>
      <c r="O465" s="8"/>
      <c r="P465" s="8"/>
      <c r="Q465" s="8"/>
      <c r="R465" s="14"/>
      <c r="S465" s="14"/>
      <c r="T465" s="14"/>
      <c r="U465" s="14"/>
      <c r="V465" s="99"/>
      <c r="W465" s="99"/>
      <c r="X465" s="14"/>
      <c r="Y465" s="14"/>
      <c r="Z465" s="14"/>
      <c r="AA465" s="99"/>
      <c r="AB465" s="99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551"/>
      <c r="AV465" s="14"/>
      <c r="AW465" s="14"/>
      <c r="AX465" s="14"/>
      <c r="AY465" s="14"/>
      <c r="AZ465" s="14"/>
      <c r="BA465" s="14"/>
      <c r="BB465" s="14"/>
      <c r="BC465" s="14"/>
    </row>
    <row r="466" ht="16.5" customHeight="1">
      <c r="A466" s="14"/>
      <c r="B466" s="14"/>
      <c r="C466" s="8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8"/>
      <c r="O466" s="8"/>
      <c r="P466" s="8"/>
      <c r="Q466" s="8"/>
      <c r="R466" s="14"/>
      <c r="S466" s="14"/>
      <c r="T466" s="14"/>
      <c r="U466" s="14"/>
      <c r="V466" s="99"/>
      <c r="W466" s="99"/>
      <c r="X466" s="14"/>
      <c r="Y466" s="14"/>
      <c r="Z466" s="14"/>
      <c r="AA466" s="99"/>
      <c r="AB466" s="99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551"/>
      <c r="AV466" s="14"/>
      <c r="AW466" s="14"/>
      <c r="AX466" s="14"/>
      <c r="AY466" s="14"/>
      <c r="AZ466" s="14"/>
      <c r="BA466" s="14"/>
      <c r="BB466" s="14"/>
      <c r="BC466" s="14"/>
    </row>
    <row r="467" ht="16.5" customHeight="1">
      <c r="A467" s="14"/>
      <c r="B467" s="14"/>
      <c r="C467" s="8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8"/>
      <c r="O467" s="8"/>
      <c r="P467" s="8"/>
      <c r="Q467" s="8"/>
      <c r="R467" s="14"/>
      <c r="S467" s="14"/>
      <c r="T467" s="14"/>
      <c r="U467" s="14"/>
      <c r="V467" s="99"/>
      <c r="W467" s="99"/>
      <c r="X467" s="14"/>
      <c r="Y467" s="14"/>
      <c r="Z467" s="14"/>
      <c r="AA467" s="99"/>
      <c r="AB467" s="99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551"/>
      <c r="AV467" s="14"/>
      <c r="AW467" s="14"/>
      <c r="AX467" s="14"/>
      <c r="AY467" s="14"/>
      <c r="AZ467" s="14"/>
      <c r="BA467" s="14"/>
      <c r="BB467" s="14"/>
      <c r="BC467" s="14"/>
    </row>
    <row r="468" ht="16.5" customHeight="1">
      <c r="A468" s="14"/>
      <c r="B468" s="14"/>
      <c r="C468" s="8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8"/>
      <c r="O468" s="8"/>
      <c r="P468" s="8"/>
      <c r="Q468" s="8"/>
      <c r="R468" s="14"/>
      <c r="S468" s="14"/>
      <c r="T468" s="14"/>
      <c r="U468" s="14"/>
      <c r="V468" s="99"/>
      <c r="W468" s="99"/>
      <c r="X468" s="14"/>
      <c r="Y468" s="14"/>
      <c r="Z468" s="14"/>
      <c r="AA468" s="99"/>
      <c r="AB468" s="99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551"/>
      <c r="AV468" s="14"/>
      <c r="AW468" s="14"/>
      <c r="AX468" s="14"/>
      <c r="AY468" s="14"/>
      <c r="AZ468" s="14"/>
      <c r="BA468" s="14"/>
      <c r="BB468" s="14"/>
      <c r="BC468" s="14"/>
    </row>
    <row r="469" ht="16.5" customHeight="1">
      <c r="A469" s="14"/>
      <c r="B469" s="14"/>
      <c r="C469" s="8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8"/>
      <c r="O469" s="8"/>
      <c r="P469" s="8"/>
      <c r="Q469" s="8"/>
      <c r="R469" s="14"/>
      <c r="S469" s="14"/>
      <c r="T469" s="14"/>
      <c r="U469" s="14"/>
      <c r="V469" s="99"/>
      <c r="W469" s="99"/>
      <c r="X469" s="14"/>
      <c r="Y469" s="14"/>
      <c r="Z469" s="14"/>
      <c r="AA469" s="99"/>
      <c r="AB469" s="99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551"/>
      <c r="AV469" s="14"/>
      <c r="AW469" s="14"/>
      <c r="AX469" s="14"/>
      <c r="AY469" s="14"/>
      <c r="AZ469" s="14"/>
      <c r="BA469" s="14"/>
      <c r="BB469" s="14"/>
      <c r="BC469" s="14"/>
    </row>
    <row r="470" ht="16.5" customHeight="1">
      <c r="A470" s="14"/>
      <c r="B470" s="14"/>
      <c r="C470" s="8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8"/>
      <c r="O470" s="8"/>
      <c r="P470" s="8"/>
      <c r="Q470" s="8"/>
      <c r="R470" s="14"/>
      <c r="S470" s="14"/>
      <c r="T470" s="14"/>
      <c r="U470" s="14"/>
      <c r="V470" s="99"/>
      <c r="W470" s="99"/>
      <c r="X470" s="14"/>
      <c r="Y470" s="14"/>
      <c r="Z470" s="14"/>
      <c r="AA470" s="99"/>
      <c r="AB470" s="99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551"/>
      <c r="AV470" s="14"/>
      <c r="AW470" s="14"/>
      <c r="AX470" s="14"/>
      <c r="AY470" s="14"/>
      <c r="AZ470" s="14"/>
      <c r="BA470" s="14"/>
      <c r="BB470" s="14"/>
      <c r="BC470" s="14"/>
    </row>
    <row r="471" ht="16.5" customHeight="1">
      <c r="A471" s="14"/>
      <c r="B471" s="14"/>
      <c r="C471" s="8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8"/>
      <c r="O471" s="8"/>
      <c r="P471" s="8"/>
      <c r="Q471" s="8"/>
      <c r="R471" s="14"/>
      <c r="S471" s="14"/>
      <c r="T471" s="14"/>
      <c r="U471" s="14"/>
      <c r="V471" s="99"/>
      <c r="W471" s="99"/>
      <c r="X471" s="14"/>
      <c r="Y471" s="14"/>
      <c r="Z471" s="14"/>
      <c r="AA471" s="99"/>
      <c r="AB471" s="99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551"/>
      <c r="AV471" s="14"/>
      <c r="AW471" s="14"/>
      <c r="AX471" s="14"/>
      <c r="AY471" s="14"/>
      <c r="AZ471" s="14"/>
      <c r="BA471" s="14"/>
      <c r="BB471" s="14"/>
      <c r="BC471" s="14"/>
    </row>
    <row r="472" ht="16.5" customHeight="1">
      <c r="A472" s="14"/>
      <c r="B472" s="14"/>
      <c r="C472" s="8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8"/>
      <c r="O472" s="8"/>
      <c r="P472" s="8"/>
      <c r="Q472" s="8"/>
      <c r="R472" s="14"/>
      <c r="S472" s="14"/>
      <c r="T472" s="14"/>
      <c r="U472" s="14"/>
      <c r="V472" s="99"/>
      <c r="W472" s="99"/>
      <c r="X472" s="14"/>
      <c r="Y472" s="14"/>
      <c r="Z472" s="14"/>
      <c r="AA472" s="99"/>
      <c r="AB472" s="99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551"/>
      <c r="AV472" s="14"/>
      <c r="AW472" s="14"/>
      <c r="AX472" s="14"/>
      <c r="AY472" s="14"/>
      <c r="AZ472" s="14"/>
      <c r="BA472" s="14"/>
      <c r="BB472" s="14"/>
      <c r="BC472" s="14"/>
    </row>
    <row r="473" ht="16.5" customHeight="1">
      <c r="A473" s="14"/>
      <c r="B473" s="14"/>
      <c r="C473" s="8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8"/>
      <c r="O473" s="8"/>
      <c r="P473" s="8"/>
      <c r="Q473" s="8"/>
      <c r="R473" s="14"/>
      <c r="S473" s="14"/>
      <c r="T473" s="14"/>
      <c r="U473" s="14"/>
      <c r="V473" s="99"/>
      <c r="W473" s="99"/>
      <c r="X473" s="14"/>
      <c r="Y473" s="14"/>
      <c r="Z473" s="14"/>
      <c r="AA473" s="99"/>
      <c r="AB473" s="99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551"/>
      <c r="AV473" s="14"/>
      <c r="AW473" s="14"/>
      <c r="AX473" s="14"/>
      <c r="AY473" s="14"/>
      <c r="AZ473" s="14"/>
      <c r="BA473" s="14"/>
      <c r="BB473" s="14"/>
      <c r="BC473" s="14"/>
    </row>
    <row r="474" ht="16.5" customHeight="1">
      <c r="A474" s="14"/>
      <c r="B474" s="14"/>
      <c r="C474" s="8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8"/>
      <c r="O474" s="8"/>
      <c r="P474" s="8"/>
      <c r="Q474" s="8"/>
      <c r="R474" s="14"/>
      <c r="S474" s="14"/>
      <c r="T474" s="14"/>
      <c r="U474" s="14"/>
      <c r="V474" s="99"/>
      <c r="W474" s="99"/>
      <c r="X474" s="14"/>
      <c r="Y474" s="14"/>
      <c r="Z474" s="14"/>
      <c r="AA474" s="99"/>
      <c r="AB474" s="99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551"/>
      <c r="AV474" s="14"/>
      <c r="AW474" s="14"/>
      <c r="AX474" s="14"/>
      <c r="AY474" s="14"/>
      <c r="AZ474" s="14"/>
      <c r="BA474" s="14"/>
      <c r="BB474" s="14"/>
      <c r="BC474" s="14"/>
    </row>
    <row r="475" ht="16.5" customHeight="1">
      <c r="A475" s="14"/>
      <c r="B475" s="14"/>
      <c r="C475" s="8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8"/>
      <c r="O475" s="8"/>
      <c r="P475" s="8"/>
      <c r="Q475" s="8"/>
      <c r="R475" s="14"/>
      <c r="S475" s="14"/>
      <c r="T475" s="14"/>
      <c r="U475" s="14"/>
      <c r="V475" s="99"/>
      <c r="W475" s="99"/>
      <c r="X475" s="14"/>
      <c r="Y475" s="14"/>
      <c r="Z475" s="14"/>
      <c r="AA475" s="99"/>
      <c r="AB475" s="99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551"/>
      <c r="AV475" s="14"/>
      <c r="AW475" s="14"/>
      <c r="AX475" s="14"/>
      <c r="AY475" s="14"/>
      <c r="AZ475" s="14"/>
      <c r="BA475" s="14"/>
      <c r="BB475" s="14"/>
      <c r="BC475" s="14"/>
    </row>
    <row r="476" ht="16.5" customHeight="1">
      <c r="A476" s="14"/>
      <c r="B476" s="14"/>
      <c r="C476" s="8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8"/>
      <c r="O476" s="8"/>
      <c r="P476" s="8"/>
      <c r="Q476" s="8"/>
      <c r="R476" s="14"/>
      <c r="S476" s="14"/>
      <c r="T476" s="14"/>
      <c r="U476" s="14"/>
      <c r="V476" s="99"/>
      <c r="W476" s="99"/>
      <c r="X476" s="14"/>
      <c r="Y476" s="14"/>
      <c r="Z476" s="14"/>
      <c r="AA476" s="99"/>
      <c r="AB476" s="99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551"/>
      <c r="AV476" s="14"/>
      <c r="AW476" s="14"/>
      <c r="AX476" s="14"/>
      <c r="AY476" s="14"/>
      <c r="AZ476" s="14"/>
      <c r="BA476" s="14"/>
      <c r="BB476" s="14"/>
      <c r="BC476" s="14"/>
    </row>
    <row r="477" ht="16.5" customHeight="1">
      <c r="A477" s="14"/>
      <c r="B477" s="14"/>
      <c r="C477" s="8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8"/>
      <c r="O477" s="8"/>
      <c r="P477" s="8"/>
      <c r="Q477" s="8"/>
      <c r="R477" s="14"/>
      <c r="S477" s="14"/>
      <c r="T477" s="14"/>
      <c r="U477" s="14"/>
      <c r="V477" s="99"/>
      <c r="W477" s="99"/>
      <c r="X477" s="14"/>
      <c r="Y477" s="14"/>
      <c r="Z477" s="14"/>
      <c r="AA477" s="99"/>
      <c r="AB477" s="99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551"/>
      <c r="AV477" s="14"/>
      <c r="AW477" s="14"/>
      <c r="AX477" s="14"/>
      <c r="AY477" s="14"/>
      <c r="AZ477" s="14"/>
      <c r="BA477" s="14"/>
      <c r="BB477" s="14"/>
      <c r="BC477" s="14"/>
    </row>
    <row r="478" ht="16.5" customHeight="1">
      <c r="A478" s="14"/>
      <c r="B478" s="14"/>
      <c r="C478" s="8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8"/>
      <c r="O478" s="8"/>
      <c r="P478" s="8"/>
      <c r="Q478" s="8"/>
      <c r="R478" s="14"/>
      <c r="S478" s="14"/>
      <c r="T478" s="14"/>
      <c r="U478" s="14"/>
      <c r="V478" s="99"/>
      <c r="W478" s="99"/>
      <c r="X478" s="14"/>
      <c r="Y478" s="14"/>
      <c r="Z478" s="14"/>
      <c r="AA478" s="99"/>
      <c r="AB478" s="99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551"/>
      <c r="AV478" s="14"/>
      <c r="AW478" s="14"/>
      <c r="AX478" s="14"/>
      <c r="AY478" s="14"/>
      <c r="AZ478" s="14"/>
      <c r="BA478" s="14"/>
      <c r="BB478" s="14"/>
      <c r="BC478" s="14"/>
    </row>
    <row r="479" ht="16.5" customHeight="1">
      <c r="A479" s="14"/>
      <c r="B479" s="14"/>
      <c r="C479" s="8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8"/>
      <c r="O479" s="8"/>
      <c r="P479" s="8"/>
      <c r="Q479" s="8"/>
      <c r="R479" s="14"/>
      <c r="S479" s="14"/>
      <c r="T479" s="14"/>
      <c r="U479" s="14"/>
      <c r="V479" s="99"/>
      <c r="W479" s="99"/>
      <c r="X479" s="14"/>
      <c r="Y479" s="14"/>
      <c r="Z479" s="14"/>
      <c r="AA479" s="99"/>
      <c r="AB479" s="99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551"/>
      <c r="AV479" s="14"/>
      <c r="AW479" s="14"/>
      <c r="AX479" s="14"/>
      <c r="AY479" s="14"/>
      <c r="AZ479" s="14"/>
      <c r="BA479" s="14"/>
      <c r="BB479" s="14"/>
      <c r="BC479" s="14"/>
    </row>
    <row r="480" ht="16.5" customHeight="1">
      <c r="A480" s="14"/>
      <c r="B480" s="14"/>
      <c r="C480" s="8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8"/>
      <c r="O480" s="8"/>
      <c r="P480" s="8"/>
      <c r="Q480" s="8"/>
      <c r="R480" s="14"/>
      <c r="S480" s="14"/>
      <c r="T480" s="14"/>
      <c r="U480" s="14"/>
      <c r="V480" s="99"/>
      <c r="W480" s="99"/>
      <c r="X480" s="14"/>
      <c r="Y480" s="14"/>
      <c r="Z480" s="14"/>
      <c r="AA480" s="99"/>
      <c r="AB480" s="99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551"/>
      <c r="AV480" s="14"/>
      <c r="AW480" s="14"/>
      <c r="AX480" s="14"/>
      <c r="AY480" s="14"/>
      <c r="AZ480" s="14"/>
      <c r="BA480" s="14"/>
      <c r="BB480" s="14"/>
      <c r="BC480" s="14"/>
    </row>
    <row r="481" ht="16.5" customHeight="1">
      <c r="A481" s="14"/>
      <c r="B481" s="14"/>
      <c r="C481" s="8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8"/>
      <c r="O481" s="8"/>
      <c r="P481" s="8"/>
      <c r="Q481" s="8"/>
      <c r="R481" s="14"/>
      <c r="S481" s="14"/>
      <c r="T481" s="14"/>
      <c r="U481" s="14"/>
      <c r="V481" s="99"/>
      <c r="W481" s="99"/>
      <c r="X481" s="14"/>
      <c r="Y481" s="14"/>
      <c r="Z481" s="14"/>
      <c r="AA481" s="99"/>
      <c r="AB481" s="99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551"/>
      <c r="AV481" s="14"/>
      <c r="AW481" s="14"/>
      <c r="AX481" s="14"/>
      <c r="AY481" s="14"/>
      <c r="AZ481" s="14"/>
      <c r="BA481" s="14"/>
      <c r="BB481" s="14"/>
      <c r="BC481" s="14"/>
    </row>
    <row r="482" ht="16.5" customHeight="1">
      <c r="A482" s="14"/>
      <c r="B482" s="14"/>
      <c r="C482" s="8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8"/>
      <c r="O482" s="8"/>
      <c r="P482" s="8"/>
      <c r="Q482" s="8"/>
      <c r="R482" s="14"/>
      <c r="S482" s="14"/>
      <c r="T482" s="14"/>
      <c r="U482" s="14"/>
      <c r="V482" s="99"/>
      <c r="W482" s="99"/>
      <c r="X482" s="14"/>
      <c r="Y482" s="14"/>
      <c r="Z482" s="14"/>
      <c r="AA482" s="99"/>
      <c r="AB482" s="99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551"/>
      <c r="AV482" s="14"/>
      <c r="AW482" s="14"/>
      <c r="AX482" s="14"/>
      <c r="AY482" s="14"/>
      <c r="AZ482" s="14"/>
      <c r="BA482" s="14"/>
      <c r="BB482" s="14"/>
      <c r="BC482" s="14"/>
    </row>
    <row r="483" ht="16.5" customHeight="1">
      <c r="A483" s="14"/>
      <c r="B483" s="14"/>
      <c r="C483" s="8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8"/>
      <c r="O483" s="8"/>
      <c r="P483" s="8"/>
      <c r="Q483" s="8"/>
      <c r="R483" s="14"/>
      <c r="S483" s="14"/>
      <c r="T483" s="14"/>
      <c r="U483" s="14"/>
      <c r="V483" s="99"/>
      <c r="W483" s="99"/>
      <c r="X483" s="14"/>
      <c r="Y483" s="14"/>
      <c r="Z483" s="14"/>
      <c r="AA483" s="99"/>
      <c r="AB483" s="99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551"/>
      <c r="AV483" s="14"/>
      <c r="AW483" s="14"/>
      <c r="AX483" s="14"/>
      <c r="AY483" s="14"/>
      <c r="AZ483" s="14"/>
      <c r="BA483" s="14"/>
      <c r="BB483" s="14"/>
      <c r="BC483" s="14"/>
    </row>
    <row r="484" ht="16.5" customHeight="1">
      <c r="A484" s="14"/>
      <c r="B484" s="14"/>
      <c r="C484" s="8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8"/>
      <c r="O484" s="8"/>
      <c r="P484" s="8"/>
      <c r="Q484" s="8"/>
      <c r="R484" s="14"/>
      <c r="S484" s="14"/>
      <c r="T484" s="14"/>
      <c r="U484" s="14"/>
      <c r="V484" s="99"/>
      <c r="W484" s="99"/>
      <c r="X484" s="14"/>
      <c r="Y484" s="14"/>
      <c r="Z484" s="14"/>
      <c r="AA484" s="99"/>
      <c r="AB484" s="99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551"/>
      <c r="AV484" s="14"/>
      <c r="AW484" s="14"/>
      <c r="AX484" s="14"/>
      <c r="AY484" s="14"/>
      <c r="AZ484" s="14"/>
      <c r="BA484" s="14"/>
      <c r="BB484" s="14"/>
      <c r="BC484" s="14"/>
    </row>
    <row r="485" ht="16.5" customHeight="1">
      <c r="A485" s="14"/>
      <c r="B485" s="14"/>
      <c r="C485" s="8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8"/>
      <c r="O485" s="8"/>
      <c r="P485" s="8"/>
      <c r="Q485" s="8"/>
      <c r="R485" s="14"/>
      <c r="S485" s="14"/>
      <c r="T485" s="14"/>
      <c r="U485" s="14"/>
      <c r="V485" s="99"/>
      <c r="W485" s="99"/>
      <c r="X485" s="14"/>
      <c r="Y485" s="14"/>
      <c r="Z485" s="14"/>
      <c r="AA485" s="99"/>
      <c r="AB485" s="99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551"/>
      <c r="AV485" s="14"/>
      <c r="AW485" s="14"/>
      <c r="AX485" s="14"/>
      <c r="AY485" s="14"/>
      <c r="AZ485" s="14"/>
      <c r="BA485" s="14"/>
      <c r="BB485" s="14"/>
      <c r="BC485" s="14"/>
    </row>
    <row r="486" ht="16.5" customHeight="1">
      <c r="A486" s="14"/>
      <c r="B486" s="14"/>
      <c r="C486" s="8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8"/>
      <c r="O486" s="8"/>
      <c r="P486" s="8"/>
      <c r="Q486" s="8"/>
      <c r="R486" s="14"/>
      <c r="S486" s="14"/>
      <c r="T486" s="14"/>
      <c r="U486" s="14"/>
      <c r="V486" s="99"/>
      <c r="W486" s="99"/>
      <c r="X486" s="14"/>
      <c r="Y486" s="14"/>
      <c r="Z486" s="14"/>
      <c r="AA486" s="99"/>
      <c r="AB486" s="99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551"/>
      <c r="AV486" s="14"/>
      <c r="AW486" s="14"/>
      <c r="AX486" s="14"/>
      <c r="AY486" s="14"/>
      <c r="AZ486" s="14"/>
      <c r="BA486" s="14"/>
      <c r="BB486" s="14"/>
      <c r="BC486" s="14"/>
    </row>
    <row r="487" ht="16.5" customHeight="1">
      <c r="A487" s="14"/>
      <c r="B487" s="14"/>
      <c r="C487" s="8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8"/>
      <c r="O487" s="8"/>
      <c r="P487" s="8"/>
      <c r="Q487" s="8"/>
      <c r="R487" s="14"/>
      <c r="S487" s="14"/>
      <c r="T487" s="14"/>
      <c r="U487" s="14"/>
      <c r="V487" s="99"/>
      <c r="W487" s="99"/>
      <c r="X487" s="14"/>
      <c r="Y487" s="14"/>
      <c r="Z487" s="14"/>
      <c r="AA487" s="99"/>
      <c r="AB487" s="99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551"/>
      <c r="AV487" s="14"/>
      <c r="AW487" s="14"/>
      <c r="AX487" s="14"/>
      <c r="AY487" s="14"/>
      <c r="AZ487" s="14"/>
      <c r="BA487" s="14"/>
      <c r="BB487" s="14"/>
      <c r="BC487" s="14"/>
    </row>
    <row r="488" ht="16.5" customHeight="1">
      <c r="A488" s="14"/>
      <c r="B488" s="14"/>
      <c r="C488" s="8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8"/>
      <c r="O488" s="8"/>
      <c r="P488" s="8"/>
      <c r="Q488" s="8"/>
      <c r="R488" s="14"/>
      <c r="S488" s="14"/>
      <c r="T488" s="14"/>
      <c r="U488" s="14"/>
      <c r="V488" s="99"/>
      <c r="W488" s="99"/>
      <c r="X488" s="14"/>
      <c r="Y488" s="14"/>
      <c r="Z488" s="14"/>
      <c r="AA488" s="99"/>
      <c r="AB488" s="99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551"/>
      <c r="AV488" s="14"/>
      <c r="AW488" s="14"/>
      <c r="AX488" s="14"/>
      <c r="AY488" s="14"/>
      <c r="AZ488" s="14"/>
      <c r="BA488" s="14"/>
      <c r="BB488" s="14"/>
      <c r="BC488" s="14"/>
    </row>
    <row r="489" ht="16.5" customHeight="1">
      <c r="A489" s="14"/>
      <c r="B489" s="14"/>
      <c r="C489" s="8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8"/>
      <c r="O489" s="8"/>
      <c r="P489" s="8"/>
      <c r="Q489" s="8"/>
      <c r="R489" s="14"/>
      <c r="S489" s="14"/>
      <c r="T489" s="14"/>
      <c r="U489" s="14"/>
      <c r="V489" s="99"/>
      <c r="W489" s="99"/>
      <c r="X489" s="14"/>
      <c r="Y489" s="14"/>
      <c r="Z489" s="14"/>
      <c r="AA489" s="99"/>
      <c r="AB489" s="99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551"/>
      <c r="AV489" s="14"/>
      <c r="AW489" s="14"/>
      <c r="AX489" s="14"/>
      <c r="AY489" s="14"/>
      <c r="AZ489" s="14"/>
      <c r="BA489" s="14"/>
      <c r="BB489" s="14"/>
      <c r="BC489" s="14"/>
    </row>
    <row r="490" ht="16.5" customHeight="1">
      <c r="A490" s="14"/>
      <c r="B490" s="14"/>
      <c r="C490" s="8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8"/>
      <c r="O490" s="8"/>
      <c r="P490" s="8"/>
      <c r="Q490" s="8"/>
      <c r="R490" s="14"/>
      <c r="S490" s="14"/>
      <c r="T490" s="14"/>
      <c r="U490" s="14"/>
      <c r="V490" s="99"/>
      <c r="W490" s="99"/>
      <c r="X490" s="14"/>
      <c r="Y490" s="14"/>
      <c r="Z490" s="14"/>
      <c r="AA490" s="99"/>
      <c r="AB490" s="99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551"/>
      <c r="AV490" s="14"/>
      <c r="AW490" s="14"/>
      <c r="AX490" s="14"/>
      <c r="AY490" s="14"/>
      <c r="AZ490" s="14"/>
      <c r="BA490" s="14"/>
      <c r="BB490" s="14"/>
      <c r="BC490" s="14"/>
    </row>
    <row r="491" ht="16.5" customHeight="1">
      <c r="A491" s="14"/>
      <c r="B491" s="14"/>
      <c r="C491" s="8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8"/>
      <c r="O491" s="8"/>
      <c r="P491" s="8"/>
      <c r="Q491" s="8"/>
      <c r="R491" s="14"/>
      <c r="S491" s="14"/>
      <c r="T491" s="14"/>
      <c r="U491" s="14"/>
      <c r="V491" s="99"/>
      <c r="W491" s="99"/>
      <c r="X491" s="14"/>
      <c r="Y491" s="14"/>
      <c r="Z491" s="14"/>
      <c r="AA491" s="99"/>
      <c r="AB491" s="99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551"/>
      <c r="AV491" s="14"/>
      <c r="AW491" s="14"/>
      <c r="AX491" s="14"/>
      <c r="AY491" s="14"/>
      <c r="AZ491" s="14"/>
      <c r="BA491" s="14"/>
      <c r="BB491" s="14"/>
      <c r="BC491" s="14"/>
    </row>
    <row r="492" ht="16.5" customHeight="1">
      <c r="A492" s="14"/>
      <c r="B492" s="14"/>
      <c r="C492" s="8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8"/>
      <c r="O492" s="8"/>
      <c r="P492" s="8"/>
      <c r="Q492" s="8"/>
      <c r="R492" s="14"/>
      <c r="S492" s="14"/>
      <c r="T492" s="14"/>
      <c r="U492" s="14"/>
      <c r="V492" s="99"/>
      <c r="W492" s="99"/>
      <c r="X492" s="14"/>
      <c r="Y492" s="14"/>
      <c r="Z492" s="14"/>
      <c r="AA492" s="99"/>
      <c r="AB492" s="99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551"/>
      <c r="AV492" s="14"/>
      <c r="AW492" s="14"/>
      <c r="AX492" s="14"/>
      <c r="AY492" s="14"/>
      <c r="AZ492" s="14"/>
      <c r="BA492" s="14"/>
      <c r="BB492" s="14"/>
      <c r="BC492" s="14"/>
    </row>
    <row r="493" ht="16.5" customHeight="1">
      <c r="A493" s="14"/>
      <c r="B493" s="14"/>
      <c r="C493" s="8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8"/>
      <c r="O493" s="8"/>
      <c r="P493" s="8"/>
      <c r="Q493" s="8"/>
      <c r="R493" s="14"/>
      <c r="S493" s="14"/>
      <c r="T493" s="14"/>
      <c r="U493" s="14"/>
      <c r="V493" s="99"/>
      <c r="W493" s="99"/>
      <c r="X493" s="14"/>
      <c r="Y493" s="14"/>
      <c r="Z493" s="14"/>
      <c r="AA493" s="99"/>
      <c r="AB493" s="99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551"/>
      <c r="AV493" s="14"/>
      <c r="AW493" s="14"/>
      <c r="AX493" s="14"/>
      <c r="AY493" s="14"/>
      <c r="AZ493" s="14"/>
      <c r="BA493" s="14"/>
      <c r="BB493" s="14"/>
      <c r="BC493" s="14"/>
    </row>
    <row r="494" ht="16.5" customHeight="1">
      <c r="A494" s="14"/>
      <c r="B494" s="14"/>
      <c r="C494" s="8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8"/>
      <c r="O494" s="8"/>
      <c r="P494" s="8"/>
      <c r="Q494" s="8"/>
      <c r="R494" s="14"/>
      <c r="S494" s="14"/>
      <c r="T494" s="14"/>
      <c r="U494" s="14"/>
      <c r="V494" s="99"/>
      <c r="W494" s="99"/>
      <c r="X494" s="14"/>
      <c r="Y494" s="14"/>
      <c r="Z494" s="14"/>
      <c r="AA494" s="99"/>
      <c r="AB494" s="99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551"/>
      <c r="AV494" s="14"/>
      <c r="AW494" s="14"/>
      <c r="AX494" s="14"/>
      <c r="AY494" s="14"/>
      <c r="AZ494" s="14"/>
      <c r="BA494" s="14"/>
      <c r="BB494" s="14"/>
      <c r="BC494" s="14"/>
    </row>
    <row r="495" ht="16.5" customHeight="1">
      <c r="A495" s="14"/>
      <c r="B495" s="14"/>
      <c r="C495" s="8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8"/>
      <c r="O495" s="8"/>
      <c r="P495" s="8"/>
      <c r="Q495" s="8"/>
      <c r="R495" s="14"/>
      <c r="S495" s="14"/>
      <c r="T495" s="14"/>
      <c r="U495" s="14"/>
      <c r="V495" s="99"/>
      <c r="W495" s="99"/>
      <c r="X495" s="14"/>
      <c r="Y495" s="14"/>
      <c r="Z495" s="14"/>
      <c r="AA495" s="99"/>
      <c r="AB495" s="99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551"/>
      <c r="AV495" s="14"/>
      <c r="AW495" s="14"/>
      <c r="AX495" s="14"/>
      <c r="AY495" s="14"/>
      <c r="AZ495" s="14"/>
      <c r="BA495" s="14"/>
      <c r="BB495" s="14"/>
      <c r="BC495" s="14"/>
    </row>
    <row r="496" ht="16.5" customHeight="1">
      <c r="A496" s="14"/>
      <c r="B496" s="14"/>
      <c r="C496" s="8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8"/>
      <c r="O496" s="8"/>
      <c r="P496" s="8"/>
      <c r="Q496" s="8"/>
      <c r="R496" s="14"/>
      <c r="S496" s="14"/>
      <c r="T496" s="14"/>
      <c r="U496" s="14"/>
      <c r="V496" s="99"/>
      <c r="W496" s="99"/>
      <c r="X496" s="14"/>
      <c r="Y496" s="14"/>
      <c r="Z496" s="14"/>
      <c r="AA496" s="99"/>
      <c r="AB496" s="99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551"/>
      <c r="AV496" s="14"/>
      <c r="AW496" s="14"/>
      <c r="AX496" s="14"/>
      <c r="AY496" s="14"/>
      <c r="AZ496" s="14"/>
      <c r="BA496" s="14"/>
      <c r="BB496" s="14"/>
      <c r="BC496" s="14"/>
    </row>
    <row r="497" ht="16.5" customHeight="1">
      <c r="A497" s="14"/>
      <c r="B497" s="14"/>
      <c r="C497" s="8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8"/>
      <c r="O497" s="8"/>
      <c r="P497" s="8"/>
      <c r="Q497" s="8"/>
      <c r="R497" s="14"/>
      <c r="S497" s="14"/>
      <c r="T497" s="14"/>
      <c r="U497" s="14"/>
      <c r="V497" s="99"/>
      <c r="W497" s="99"/>
      <c r="X497" s="14"/>
      <c r="Y497" s="14"/>
      <c r="Z497" s="14"/>
      <c r="AA497" s="99"/>
      <c r="AB497" s="99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551"/>
      <c r="AV497" s="14"/>
      <c r="AW497" s="14"/>
      <c r="AX497" s="14"/>
      <c r="AY497" s="14"/>
      <c r="AZ497" s="14"/>
      <c r="BA497" s="14"/>
      <c r="BB497" s="14"/>
      <c r="BC497" s="14"/>
    </row>
    <row r="498" ht="16.5" customHeight="1">
      <c r="A498" s="14"/>
      <c r="B498" s="14"/>
      <c r="C498" s="8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8"/>
      <c r="O498" s="8"/>
      <c r="P498" s="8"/>
      <c r="Q498" s="8"/>
      <c r="R498" s="14"/>
      <c r="S498" s="14"/>
      <c r="T498" s="14"/>
      <c r="U498" s="14"/>
      <c r="V498" s="99"/>
      <c r="W498" s="99"/>
      <c r="X498" s="14"/>
      <c r="Y498" s="14"/>
      <c r="Z498" s="14"/>
      <c r="AA498" s="99"/>
      <c r="AB498" s="99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551"/>
      <c r="AV498" s="14"/>
      <c r="AW498" s="14"/>
      <c r="AX498" s="14"/>
      <c r="AY498" s="14"/>
      <c r="AZ498" s="14"/>
      <c r="BA498" s="14"/>
      <c r="BB498" s="14"/>
      <c r="BC498" s="14"/>
    </row>
    <row r="499" ht="16.5" customHeight="1">
      <c r="A499" s="14"/>
      <c r="B499" s="14"/>
      <c r="C499" s="8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8"/>
      <c r="O499" s="8"/>
      <c r="P499" s="8"/>
      <c r="Q499" s="8"/>
      <c r="R499" s="14"/>
      <c r="S499" s="14"/>
      <c r="T499" s="14"/>
      <c r="U499" s="14"/>
      <c r="V499" s="99"/>
      <c r="W499" s="99"/>
      <c r="X499" s="14"/>
      <c r="Y499" s="14"/>
      <c r="Z499" s="14"/>
      <c r="AA499" s="99"/>
      <c r="AB499" s="99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551"/>
      <c r="AV499" s="14"/>
      <c r="AW499" s="14"/>
      <c r="AX499" s="14"/>
      <c r="AY499" s="14"/>
      <c r="AZ499" s="14"/>
      <c r="BA499" s="14"/>
      <c r="BB499" s="14"/>
      <c r="BC499" s="14"/>
    </row>
    <row r="500" ht="16.5" customHeight="1">
      <c r="A500" s="14"/>
      <c r="B500" s="14"/>
      <c r="C500" s="8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8"/>
      <c r="O500" s="8"/>
      <c r="P500" s="8"/>
      <c r="Q500" s="8"/>
      <c r="R500" s="14"/>
      <c r="S500" s="14"/>
      <c r="T500" s="14"/>
      <c r="U500" s="14"/>
      <c r="V500" s="99"/>
      <c r="W500" s="99"/>
      <c r="X500" s="14"/>
      <c r="Y500" s="14"/>
      <c r="Z500" s="14"/>
      <c r="AA500" s="99"/>
      <c r="AB500" s="99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551"/>
      <c r="AV500" s="14"/>
      <c r="AW500" s="14"/>
      <c r="AX500" s="14"/>
      <c r="AY500" s="14"/>
      <c r="AZ500" s="14"/>
      <c r="BA500" s="14"/>
      <c r="BB500" s="14"/>
      <c r="BC500" s="14"/>
    </row>
    <row r="501" ht="16.5" customHeight="1">
      <c r="A501" s="14"/>
      <c r="B501" s="14"/>
      <c r="C501" s="8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8"/>
      <c r="O501" s="8"/>
      <c r="P501" s="8"/>
      <c r="Q501" s="8"/>
      <c r="R501" s="14"/>
      <c r="S501" s="14"/>
      <c r="T501" s="14"/>
      <c r="U501" s="14"/>
      <c r="V501" s="99"/>
      <c r="W501" s="99"/>
      <c r="X501" s="14"/>
      <c r="Y501" s="14"/>
      <c r="Z501" s="14"/>
      <c r="AA501" s="99"/>
      <c r="AB501" s="99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551"/>
      <c r="AV501" s="14"/>
      <c r="AW501" s="14"/>
      <c r="AX501" s="14"/>
      <c r="AY501" s="14"/>
      <c r="AZ501" s="14"/>
      <c r="BA501" s="14"/>
      <c r="BB501" s="14"/>
      <c r="BC501" s="14"/>
    </row>
    <row r="502" ht="16.5" customHeight="1">
      <c r="A502" s="14"/>
      <c r="B502" s="14"/>
      <c r="C502" s="8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8"/>
      <c r="O502" s="8"/>
      <c r="P502" s="8"/>
      <c r="Q502" s="8"/>
      <c r="R502" s="14"/>
      <c r="S502" s="14"/>
      <c r="T502" s="14"/>
      <c r="U502" s="14"/>
      <c r="V502" s="99"/>
      <c r="W502" s="99"/>
      <c r="X502" s="14"/>
      <c r="Y502" s="14"/>
      <c r="Z502" s="14"/>
      <c r="AA502" s="99"/>
      <c r="AB502" s="99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551"/>
      <c r="AV502" s="14"/>
      <c r="AW502" s="14"/>
      <c r="AX502" s="14"/>
      <c r="AY502" s="14"/>
      <c r="AZ502" s="14"/>
      <c r="BA502" s="14"/>
      <c r="BB502" s="14"/>
      <c r="BC502" s="14"/>
    </row>
    <row r="503" ht="16.5" customHeight="1">
      <c r="A503" s="14"/>
      <c r="B503" s="14"/>
      <c r="C503" s="8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8"/>
      <c r="O503" s="8"/>
      <c r="P503" s="8"/>
      <c r="Q503" s="8"/>
      <c r="R503" s="14"/>
      <c r="S503" s="14"/>
      <c r="T503" s="14"/>
      <c r="U503" s="14"/>
      <c r="V503" s="99"/>
      <c r="W503" s="99"/>
      <c r="X503" s="14"/>
      <c r="Y503" s="14"/>
      <c r="Z503" s="14"/>
      <c r="AA503" s="99"/>
      <c r="AB503" s="99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551"/>
      <c r="AV503" s="14"/>
      <c r="AW503" s="14"/>
      <c r="AX503" s="14"/>
      <c r="AY503" s="14"/>
      <c r="AZ503" s="14"/>
      <c r="BA503" s="14"/>
      <c r="BB503" s="14"/>
      <c r="BC503" s="14"/>
    </row>
    <row r="504" ht="16.5" customHeight="1">
      <c r="A504" s="14"/>
      <c r="B504" s="14"/>
      <c r="C504" s="8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8"/>
      <c r="O504" s="8"/>
      <c r="P504" s="8"/>
      <c r="Q504" s="8"/>
      <c r="R504" s="14"/>
      <c r="S504" s="14"/>
      <c r="T504" s="14"/>
      <c r="U504" s="14"/>
      <c r="V504" s="99"/>
      <c r="W504" s="99"/>
      <c r="X504" s="14"/>
      <c r="Y504" s="14"/>
      <c r="Z504" s="14"/>
      <c r="AA504" s="99"/>
      <c r="AB504" s="99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551"/>
      <c r="AV504" s="14"/>
      <c r="AW504" s="14"/>
      <c r="AX504" s="14"/>
      <c r="AY504" s="14"/>
      <c r="AZ504" s="14"/>
      <c r="BA504" s="14"/>
      <c r="BB504" s="14"/>
      <c r="BC504" s="14"/>
    </row>
    <row r="505" ht="16.5" customHeight="1">
      <c r="A505" s="14"/>
      <c r="B505" s="14"/>
      <c r="C505" s="8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8"/>
      <c r="O505" s="8"/>
      <c r="P505" s="8"/>
      <c r="Q505" s="8"/>
      <c r="R505" s="14"/>
      <c r="S505" s="14"/>
      <c r="T505" s="14"/>
      <c r="U505" s="14"/>
      <c r="V505" s="99"/>
      <c r="W505" s="99"/>
      <c r="X505" s="14"/>
      <c r="Y505" s="14"/>
      <c r="Z505" s="14"/>
      <c r="AA505" s="99"/>
      <c r="AB505" s="99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551"/>
      <c r="AV505" s="14"/>
      <c r="AW505" s="14"/>
      <c r="AX505" s="14"/>
      <c r="AY505" s="14"/>
      <c r="AZ505" s="14"/>
      <c r="BA505" s="14"/>
      <c r="BB505" s="14"/>
      <c r="BC505" s="14"/>
    </row>
    <row r="506" ht="16.5" customHeight="1">
      <c r="A506" s="14"/>
      <c r="B506" s="14"/>
      <c r="C506" s="8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8"/>
      <c r="O506" s="8"/>
      <c r="P506" s="8"/>
      <c r="Q506" s="8"/>
      <c r="R506" s="14"/>
      <c r="S506" s="14"/>
      <c r="T506" s="14"/>
      <c r="U506" s="14"/>
      <c r="V506" s="99"/>
      <c r="W506" s="99"/>
      <c r="X506" s="14"/>
      <c r="Y506" s="14"/>
      <c r="Z506" s="14"/>
      <c r="AA506" s="99"/>
      <c r="AB506" s="99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551"/>
      <c r="AV506" s="14"/>
      <c r="AW506" s="14"/>
      <c r="AX506" s="14"/>
      <c r="AY506" s="14"/>
      <c r="AZ506" s="14"/>
      <c r="BA506" s="14"/>
      <c r="BB506" s="14"/>
      <c r="BC506" s="14"/>
    </row>
    <row r="507" ht="16.5" customHeight="1">
      <c r="A507" s="14"/>
      <c r="B507" s="14"/>
      <c r="C507" s="8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8"/>
      <c r="O507" s="8"/>
      <c r="P507" s="8"/>
      <c r="Q507" s="8"/>
      <c r="R507" s="14"/>
      <c r="S507" s="14"/>
      <c r="T507" s="14"/>
      <c r="U507" s="14"/>
      <c r="V507" s="99"/>
      <c r="W507" s="99"/>
      <c r="X507" s="14"/>
      <c r="Y507" s="14"/>
      <c r="Z507" s="14"/>
      <c r="AA507" s="99"/>
      <c r="AB507" s="99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551"/>
      <c r="AV507" s="14"/>
      <c r="AW507" s="14"/>
      <c r="AX507" s="14"/>
      <c r="AY507" s="14"/>
      <c r="AZ507" s="14"/>
      <c r="BA507" s="14"/>
      <c r="BB507" s="14"/>
      <c r="BC507" s="14"/>
    </row>
    <row r="508" ht="16.5" customHeight="1">
      <c r="A508" s="14"/>
      <c r="B508" s="14"/>
      <c r="C508" s="8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8"/>
      <c r="O508" s="8"/>
      <c r="P508" s="8"/>
      <c r="Q508" s="8"/>
      <c r="R508" s="14"/>
      <c r="S508" s="14"/>
      <c r="T508" s="14"/>
      <c r="U508" s="14"/>
      <c r="V508" s="99"/>
      <c r="W508" s="99"/>
      <c r="X508" s="14"/>
      <c r="Y508" s="14"/>
      <c r="Z508" s="14"/>
      <c r="AA508" s="99"/>
      <c r="AB508" s="99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551"/>
      <c r="AV508" s="14"/>
      <c r="AW508" s="14"/>
      <c r="AX508" s="14"/>
      <c r="AY508" s="14"/>
      <c r="AZ508" s="14"/>
      <c r="BA508" s="14"/>
      <c r="BB508" s="14"/>
      <c r="BC508" s="14"/>
    </row>
    <row r="509" ht="16.5" customHeight="1">
      <c r="A509" s="14"/>
      <c r="B509" s="14"/>
      <c r="C509" s="8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8"/>
      <c r="O509" s="8"/>
      <c r="P509" s="8"/>
      <c r="Q509" s="8"/>
      <c r="R509" s="14"/>
      <c r="S509" s="14"/>
      <c r="T509" s="14"/>
      <c r="U509" s="14"/>
      <c r="V509" s="99"/>
      <c r="W509" s="99"/>
      <c r="X509" s="14"/>
      <c r="Y509" s="14"/>
      <c r="Z509" s="14"/>
      <c r="AA509" s="99"/>
      <c r="AB509" s="99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551"/>
      <c r="AV509" s="14"/>
      <c r="AW509" s="14"/>
      <c r="AX509" s="14"/>
      <c r="AY509" s="14"/>
      <c r="AZ509" s="14"/>
      <c r="BA509" s="14"/>
      <c r="BB509" s="14"/>
      <c r="BC509" s="14"/>
    </row>
    <row r="510" ht="16.5" customHeight="1">
      <c r="A510" s="14"/>
      <c r="B510" s="14"/>
      <c r="C510" s="8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8"/>
      <c r="O510" s="8"/>
      <c r="P510" s="8"/>
      <c r="Q510" s="8"/>
      <c r="R510" s="14"/>
      <c r="S510" s="14"/>
      <c r="T510" s="14"/>
      <c r="U510" s="14"/>
      <c r="V510" s="99"/>
      <c r="W510" s="99"/>
      <c r="X510" s="14"/>
      <c r="Y510" s="14"/>
      <c r="Z510" s="14"/>
      <c r="AA510" s="99"/>
      <c r="AB510" s="99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551"/>
      <c r="AV510" s="14"/>
      <c r="AW510" s="14"/>
      <c r="AX510" s="14"/>
      <c r="AY510" s="14"/>
      <c r="AZ510" s="14"/>
      <c r="BA510" s="14"/>
      <c r="BB510" s="14"/>
      <c r="BC510" s="14"/>
    </row>
    <row r="511" ht="16.5" customHeight="1">
      <c r="A511" s="14"/>
      <c r="B511" s="14"/>
      <c r="C511" s="8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8"/>
      <c r="O511" s="8"/>
      <c r="P511" s="8"/>
      <c r="Q511" s="8"/>
      <c r="R511" s="14"/>
      <c r="S511" s="14"/>
      <c r="T511" s="14"/>
      <c r="U511" s="14"/>
      <c r="V511" s="99"/>
      <c r="W511" s="99"/>
      <c r="X511" s="14"/>
      <c r="Y511" s="14"/>
      <c r="Z511" s="14"/>
      <c r="AA511" s="99"/>
      <c r="AB511" s="99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551"/>
      <c r="AV511" s="14"/>
      <c r="AW511" s="14"/>
      <c r="AX511" s="14"/>
      <c r="AY511" s="14"/>
      <c r="AZ511" s="14"/>
      <c r="BA511" s="14"/>
      <c r="BB511" s="14"/>
      <c r="BC511" s="14"/>
    </row>
    <row r="512" ht="16.5" customHeight="1">
      <c r="A512" s="14"/>
      <c r="B512" s="14"/>
      <c r="C512" s="8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8"/>
      <c r="O512" s="8"/>
      <c r="P512" s="8"/>
      <c r="Q512" s="8"/>
      <c r="R512" s="14"/>
      <c r="S512" s="14"/>
      <c r="T512" s="14"/>
      <c r="U512" s="14"/>
      <c r="V512" s="99"/>
      <c r="W512" s="99"/>
      <c r="X512" s="14"/>
      <c r="Y512" s="14"/>
      <c r="Z512" s="14"/>
      <c r="AA512" s="99"/>
      <c r="AB512" s="99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551"/>
      <c r="AV512" s="14"/>
      <c r="AW512" s="14"/>
      <c r="AX512" s="14"/>
      <c r="AY512" s="14"/>
      <c r="AZ512" s="14"/>
      <c r="BA512" s="14"/>
      <c r="BB512" s="14"/>
      <c r="BC512" s="14"/>
    </row>
    <row r="513" ht="16.5" customHeight="1">
      <c r="A513" s="14"/>
      <c r="B513" s="14"/>
      <c r="C513" s="8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8"/>
      <c r="O513" s="8"/>
      <c r="P513" s="8"/>
      <c r="Q513" s="8"/>
      <c r="R513" s="14"/>
      <c r="S513" s="14"/>
      <c r="T513" s="14"/>
      <c r="U513" s="14"/>
      <c r="V513" s="99"/>
      <c r="W513" s="99"/>
      <c r="X513" s="14"/>
      <c r="Y513" s="14"/>
      <c r="Z513" s="14"/>
      <c r="AA513" s="99"/>
      <c r="AB513" s="99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551"/>
      <c r="AV513" s="14"/>
      <c r="AW513" s="14"/>
      <c r="AX513" s="14"/>
      <c r="AY513" s="14"/>
      <c r="AZ513" s="14"/>
      <c r="BA513" s="14"/>
      <c r="BB513" s="14"/>
      <c r="BC513" s="14"/>
    </row>
    <row r="514" ht="16.5" customHeight="1">
      <c r="A514" s="14"/>
      <c r="B514" s="14"/>
      <c r="C514" s="8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8"/>
      <c r="O514" s="8"/>
      <c r="P514" s="8"/>
      <c r="Q514" s="8"/>
      <c r="R514" s="14"/>
      <c r="S514" s="14"/>
      <c r="T514" s="14"/>
      <c r="U514" s="14"/>
      <c r="V514" s="99"/>
      <c r="W514" s="99"/>
      <c r="X514" s="14"/>
      <c r="Y514" s="14"/>
      <c r="Z514" s="14"/>
      <c r="AA514" s="99"/>
      <c r="AB514" s="99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551"/>
      <c r="AV514" s="14"/>
      <c r="AW514" s="14"/>
      <c r="AX514" s="14"/>
      <c r="AY514" s="14"/>
      <c r="AZ514" s="14"/>
      <c r="BA514" s="14"/>
      <c r="BB514" s="14"/>
      <c r="BC514" s="14"/>
    </row>
    <row r="515" ht="16.5" customHeight="1">
      <c r="A515" s="14"/>
      <c r="B515" s="14"/>
      <c r="C515" s="8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8"/>
      <c r="O515" s="8"/>
      <c r="P515" s="8"/>
      <c r="Q515" s="8"/>
      <c r="R515" s="14"/>
      <c r="S515" s="14"/>
      <c r="T515" s="14"/>
      <c r="U515" s="14"/>
      <c r="V515" s="99"/>
      <c r="W515" s="99"/>
      <c r="X515" s="14"/>
      <c r="Y515" s="14"/>
      <c r="Z515" s="14"/>
      <c r="AA515" s="99"/>
      <c r="AB515" s="99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551"/>
      <c r="AV515" s="14"/>
      <c r="AW515" s="14"/>
      <c r="AX515" s="14"/>
      <c r="AY515" s="14"/>
      <c r="AZ515" s="14"/>
      <c r="BA515" s="14"/>
      <c r="BB515" s="14"/>
      <c r="BC515" s="14"/>
    </row>
    <row r="516" ht="16.5" customHeight="1">
      <c r="A516" s="14"/>
      <c r="B516" s="14"/>
      <c r="C516" s="8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8"/>
      <c r="O516" s="8"/>
      <c r="P516" s="8"/>
      <c r="Q516" s="8"/>
      <c r="R516" s="14"/>
      <c r="S516" s="14"/>
      <c r="T516" s="14"/>
      <c r="U516" s="14"/>
      <c r="V516" s="99"/>
      <c r="W516" s="99"/>
      <c r="X516" s="14"/>
      <c r="Y516" s="14"/>
      <c r="Z516" s="14"/>
      <c r="AA516" s="99"/>
      <c r="AB516" s="99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551"/>
      <c r="AV516" s="14"/>
      <c r="AW516" s="14"/>
      <c r="AX516" s="14"/>
      <c r="AY516" s="14"/>
      <c r="AZ516" s="14"/>
      <c r="BA516" s="14"/>
      <c r="BB516" s="14"/>
      <c r="BC516" s="14"/>
    </row>
    <row r="517" ht="16.5" customHeight="1">
      <c r="A517" s="14"/>
      <c r="B517" s="14"/>
      <c r="C517" s="8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8"/>
      <c r="O517" s="8"/>
      <c r="P517" s="8"/>
      <c r="Q517" s="8"/>
      <c r="R517" s="14"/>
      <c r="S517" s="14"/>
      <c r="T517" s="14"/>
      <c r="U517" s="14"/>
      <c r="V517" s="99"/>
      <c r="W517" s="99"/>
      <c r="X517" s="14"/>
      <c r="Y517" s="14"/>
      <c r="Z517" s="14"/>
      <c r="AA517" s="99"/>
      <c r="AB517" s="99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551"/>
      <c r="AV517" s="14"/>
      <c r="AW517" s="14"/>
      <c r="AX517" s="14"/>
      <c r="AY517" s="14"/>
      <c r="AZ517" s="14"/>
      <c r="BA517" s="14"/>
      <c r="BB517" s="14"/>
      <c r="BC517" s="14"/>
    </row>
    <row r="518" ht="16.5" customHeight="1">
      <c r="A518" s="14"/>
      <c r="B518" s="14"/>
      <c r="C518" s="8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8"/>
      <c r="O518" s="8"/>
      <c r="P518" s="8"/>
      <c r="Q518" s="8"/>
      <c r="R518" s="14"/>
      <c r="S518" s="14"/>
      <c r="T518" s="14"/>
      <c r="U518" s="14"/>
      <c r="V518" s="99"/>
      <c r="W518" s="99"/>
      <c r="X518" s="14"/>
      <c r="Y518" s="14"/>
      <c r="Z518" s="14"/>
      <c r="AA518" s="99"/>
      <c r="AB518" s="99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551"/>
      <c r="AV518" s="14"/>
      <c r="AW518" s="14"/>
      <c r="AX518" s="14"/>
      <c r="AY518" s="14"/>
      <c r="AZ518" s="14"/>
      <c r="BA518" s="14"/>
      <c r="BB518" s="14"/>
      <c r="BC518" s="14"/>
    </row>
    <row r="519" ht="16.5" customHeight="1">
      <c r="A519" s="14"/>
      <c r="B519" s="14"/>
      <c r="C519" s="8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8"/>
      <c r="O519" s="8"/>
      <c r="P519" s="8"/>
      <c r="Q519" s="8"/>
      <c r="R519" s="14"/>
      <c r="S519" s="14"/>
      <c r="T519" s="14"/>
      <c r="U519" s="14"/>
      <c r="V519" s="99"/>
      <c r="W519" s="99"/>
      <c r="X519" s="14"/>
      <c r="Y519" s="14"/>
      <c r="Z519" s="14"/>
      <c r="AA519" s="99"/>
      <c r="AB519" s="99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551"/>
      <c r="AV519" s="14"/>
      <c r="AW519" s="14"/>
      <c r="AX519" s="14"/>
      <c r="AY519" s="14"/>
      <c r="AZ519" s="14"/>
      <c r="BA519" s="14"/>
      <c r="BB519" s="14"/>
      <c r="BC519" s="14"/>
    </row>
    <row r="520" ht="16.5" customHeight="1">
      <c r="A520" s="14"/>
      <c r="B520" s="14"/>
      <c r="C520" s="8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8"/>
      <c r="O520" s="8"/>
      <c r="P520" s="8"/>
      <c r="Q520" s="8"/>
      <c r="R520" s="14"/>
      <c r="S520" s="14"/>
      <c r="T520" s="14"/>
      <c r="U520" s="14"/>
      <c r="V520" s="99"/>
      <c r="W520" s="99"/>
      <c r="X520" s="14"/>
      <c r="Y520" s="14"/>
      <c r="Z520" s="14"/>
      <c r="AA520" s="99"/>
      <c r="AB520" s="99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551"/>
      <c r="AV520" s="14"/>
      <c r="AW520" s="14"/>
      <c r="AX520" s="14"/>
      <c r="AY520" s="14"/>
      <c r="AZ520" s="14"/>
      <c r="BA520" s="14"/>
      <c r="BB520" s="14"/>
      <c r="BC520" s="14"/>
    </row>
    <row r="521" ht="16.5" customHeight="1">
      <c r="A521" s="14"/>
      <c r="B521" s="14"/>
      <c r="C521" s="8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8"/>
      <c r="O521" s="8"/>
      <c r="P521" s="8"/>
      <c r="Q521" s="8"/>
      <c r="R521" s="14"/>
      <c r="S521" s="14"/>
      <c r="T521" s="14"/>
      <c r="U521" s="14"/>
      <c r="V521" s="99"/>
      <c r="W521" s="99"/>
      <c r="X521" s="14"/>
      <c r="Y521" s="14"/>
      <c r="Z521" s="14"/>
      <c r="AA521" s="99"/>
      <c r="AB521" s="99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551"/>
      <c r="AV521" s="14"/>
      <c r="AW521" s="14"/>
      <c r="AX521" s="14"/>
      <c r="AY521" s="14"/>
      <c r="AZ521" s="14"/>
      <c r="BA521" s="14"/>
      <c r="BB521" s="14"/>
      <c r="BC521" s="14"/>
    </row>
    <row r="522" ht="16.5" customHeight="1">
      <c r="A522" s="14"/>
      <c r="B522" s="14"/>
      <c r="C522" s="8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8"/>
      <c r="O522" s="8"/>
      <c r="P522" s="8"/>
      <c r="Q522" s="8"/>
      <c r="R522" s="14"/>
      <c r="S522" s="14"/>
      <c r="T522" s="14"/>
      <c r="U522" s="14"/>
      <c r="V522" s="99"/>
      <c r="W522" s="99"/>
      <c r="X522" s="14"/>
      <c r="Y522" s="14"/>
      <c r="Z522" s="14"/>
      <c r="AA522" s="99"/>
      <c r="AB522" s="99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551"/>
      <c r="AV522" s="14"/>
      <c r="AW522" s="14"/>
      <c r="AX522" s="14"/>
      <c r="AY522" s="14"/>
      <c r="AZ522" s="14"/>
      <c r="BA522" s="14"/>
      <c r="BB522" s="14"/>
      <c r="BC522" s="14"/>
    </row>
    <row r="523" ht="16.5" customHeight="1">
      <c r="A523" s="14"/>
      <c r="B523" s="14"/>
      <c r="C523" s="8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8"/>
      <c r="O523" s="8"/>
      <c r="P523" s="8"/>
      <c r="Q523" s="8"/>
      <c r="R523" s="14"/>
      <c r="S523" s="14"/>
      <c r="T523" s="14"/>
      <c r="U523" s="14"/>
      <c r="V523" s="99"/>
      <c r="W523" s="99"/>
      <c r="X523" s="14"/>
      <c r="Y523" s="14"/>
      <c r="Z523" s="14"/>
      <c r="AA523" s="99"/>
      <c r="AB523" s="99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551"/>
      <c r="AV523" s="14"/>
      <c r="AW523" s="14"/>
      <c r="AX523" s="14"/>
      <c r="AY523" s="14"/>
      <c r="AZ523" s="14"/>
      <c r="BA523" s="14"/>
      <c r="BB523" s="14"/>
      <c r="BC523" s="14"/>
    </row>
    <row r="524" ht="16.5" customHeight="1">
      <c r="A524" s="14"/>
      <c r="B524" s="14"/>
      <c r="C524" s="8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8"/>
      <c r="O524" s="8"/>
      <c r="P524" s="8"/>
      <c r="Q524" s="8"/>
      <c r="R524" s="14"/>
      <c r="S524" s="14"/>
      <c r="T524" s="14"/>
      <c r="U524" s="14"/>
      <c r="V524" s="99"/>
      <c r="W524" s="99"/>
      <c r="X524" s="14"/>
      <c r="Y524" s="14"/>
      <c r="Z524" s="14"/>
      <c r="AA524" s="99"/>
      <c r="AB524" s="99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551"/>
      <c r="AV524" s="14"/>
      <c r="AW524" s="14"/>
      <c r="AX524" s="14"/>
      <c r="AY524" s="14"/>
      <c r="AZ524" s="14"/>
      <c r="BA524" s="14"/>
      <c r="BB524" s="14"/>
      <c r="BC524" s="14"/>
    </row>
    <row r="525" ht="16.5" customHeight="1">
      <c r="A525" s="14"/>
      <c r="B525" s="14"/>
      <c r="C525" s="8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8"/>
      <c r="O525" s="8"/>
      <c r="P525" s="8"/>
      <c r="Q525" s="8"/>
      <c r="R525" s="14"/>
      <c r="S525" s="14"/>
      <c r="T525" s="14"/>
      <c r="U525" s="14"/>
      <c r="V525" s="99"/>
      <c r="W525" s="99"/>
      <c r="X525" s="14"/>
      <c r="Y525" s="14"/>
      <c r="Z525" s="14"/>
      <c r="AA525" s="99"/>
      <c r="AB525" s="99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551"/>
      <c r="AV525" s="14"/>
      <c r="AW525" s="14"/>
      <c r="AX525" s="14"/>
      <c r="AY525" s="14"/>
      <c r="AZ525" s="14"/>
      <c r="BA525" s="14"/>
      <c r="BB525" s="14"/>
      <c r="BC525" s="14"/>
    </row>
    <row r="526" ht="16.5" customHeight="1">
      <c r="A526" s="14"/>
      <c r="B526" s="14"/>
      <c r="C526" s="8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8"/>
      <c r="O526" s="8"/>
      <c r="P526" s="8"/>
      <c r="Q526" s="8"/>
      <c r="R526" s="14"/>
      <c r="S526" s="14"/>
      <c r="T526" s="14"/>
      <c r="U526" s="14"/>
      <c r="V526" s="99"/>
      <c r="W526" s="99"/>
      <c r="X526" s="14"/>
      <c r="Y526" s="14"/>
      <c r="Z526" s="14"/>
      <c r="AA526" s="99"/>
      <c r="AB526" s="99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551"/>
      <c r="AV526" s="14"/>
      <c r="AW526" s="14"/>
      <c r="AX526" s="14"/>
      <c r="AY526" s="14"/>
      <c r="AZ526" s="14"/>
      <c r="BA526" s="14"/>
      <c r="BB526" s="14"/>
      <c r="BC526" s="14"/>
    </row>
    <row r="527" ht="16.5" customHeight="1">
      <c r="A527" s="14"/>
      <c r="B527" s="14"/>
      <c r="C527" s="8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8"/>
      <c r="O527" s="8"/>
      <c r="P527" s="8"/>
      <c r="Q527" s="8"/>
      <c r="R527" s="14"/>
      <c r="S527" s="14"/>
      <c r="T527" s="14"/>
      <c r="U527" s="14"/>
      <c r="V527" s="99"/>
      <c r="W527" s="99"/>
      <c r="X527" s="14"/>
      <c r="Y527" s="14"/>
      <c r="Z527" s="14"/>
      <c r="AA527" s="99"/>
      <c r="AB527" s="99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551"/>
      <c r="AV527" s="14"/>
      <c r="AW527" s="14"/>
      <c r="AX527" s="14"/>
      <c r="AY527" s="14"/>
      <c r="AZ527" s="14"/>
      <c r="BA527" s="14"/>
      <c r="BB527" s="14"/>
      <c r="BC527" s="14"/>
    </row>
    <row r="528" ht="16.5" customHeight="1">
      <c r="A528" s="14"/>
      <c r="B528" s="14"/>
      <c r="C528" s="8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8"/>
      <c r="O528" s="8"/>
      <c r="P528" s="8"/>
      <c r="Q528" s="8"/>
      <c r="R528" s="14"/>
      <c r="S528" s="14"/>
      <c r="T528" s="14"/>
      <c r="U528" s="14"/>
      <c r="V528" s="99"/>
      <c r="W528" s="99"/>
      <c r="X528" s="14"/>
      <c r="Y528" s="14"/>
      <c r="Z528" s="14"/>
      <c r="AA528" s="99"/>
      <c r="AB528" s="99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551"/>
      <c r="AV528" s="14"/>
      <c r="AW528" s="14"/>
      <c r="AX528" s="14"/>
      <c r="AY528" s="14"/>
      <c r="AZ528" s="14"/>
      <c r="BA528" s="14"/>
      <c r="BB528" s="14"/>
      <c r="BC528" s="14"/>
    </row>
    <row r="529" ht="16.5" customHeight="1">
      <c r="A529" s="14"/>
      <c r="B529" s="14"/>
      <c r="C529" s="8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8"/>
      <c r="O529" s="8"/>
      <c r="P529" s="8"/>
      <c r="Q529" s="8"/>
      <c r="R529" s="14"/>
      <c r="S529" s="14"/>
      <c r="T529" s="14"/>
      <c r="U529" s="14"/>
      <c r="V529" s="99"/>
      <c r="W529" s="99"/>
      <c r="X529" s="14"/>
      <c r="Y529" s="14"/>
      <c r="Z529" s="14"/>
      <c r="AA529" s="99"/>
      <c r="AB529" s="99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551"/>
      <c r="AV529" s="14"/>
      <c r="AW529" s="14"/>
      <c r="AX529" s="14"/>
      <c r="AY529" s="14"/>
      <c r="AZ529" s="14"/>
      <c r="BA529" s="14"/>
      <c r="BB529" s="14"/>
      <c r="BC529" s="14"/>
    </row>
    <row r="530" ht="16.5" customHeight="1">
      <c r="A530" s="14"/>
      <c r="B530" s="14"/>
      <c r="C530" s="8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8"/>
      <c r="O530" s="8"/>
      <c r="P530" s="8"/>
      <c r="Q530" s="8"/>
      <c r="R530" s="14"/>
      <c r="S530" s="14"/>
      <c r="T530" s="14"/>
      <c r="U530" s="14"/>
      <c r="V530" s="99"/>
      <c r="W530" s="99"/>
      <c r="X530" s="14"/>
      <c r="Y530" s="14"/>
      <c r="Z530" s="14"/>
      <c r="AA530" s="99"/>
      <c r="AB530" s="99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551"/>
      <c r="AV530" s="14"/>
      <c r="AW530" s="14"/>
      <c r="AX530" s="14"/>
      <c r="AY530" s="14"/>
      <c r="AZ530" s="14"/>
      <c r="BA530" s="14"/>
      <c r="BB530" s="14"/>
      <c r="BC530" s="14"/>
    </row>
    <row r="531" ht="16.5" customHeight="1">
      <c r="A531" s="14"/>
      <c r="B531" s="14"/>
      <c r="C531" s="8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8"/>
      <c r="O531" s="8"/>
      <c r="P531" s="8"/>
      <c r="Q531" s="8"/>
      <c r="R531" s="14"/>
      <c r="S531" s="14"/>
      <c r="T531" s="14"/>
      <c r="U531" s="14"/>
      <c r="V531" s="99"/>
      <c r="W531" s="99"/>
      <c r="X531" s="14"/>
      <c r="Y531" s="14"/>
      <c r="Z531" s="14"/>
      <c r="AA531" s="99"/>
      <c r="AB531" s="99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551"/>
      <c r="AV531" s="14"/>
      <c r="AW531" s="14"/>
      <c r="AX531" s="14"/>
      <c r="AY531" s="14"/>
      <c r="AZ531" s="14"/>
      <c r="BA531" s="14"/>
      <c r="BB531" s="14"/>
      <c r="BC531" s="14"/>
    </row>
    <row r="532" ht="16.5" customHeight="1">
      <c r="A532" s="14"/>
      <c r="B532" s="14"/>
      <c r="C532" s="8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8"/>
      <c r="O532" s="8"/>
      <c r="P532" s="8"/>
      <c r="Q532" s="8"/>
      <c r="R532" s="14"/>
      <c r="S532" s="14"/>
      <c r="T532" s="14"/>
      <c r="U532" s="14"/>
      <c r="V532" s="99"/>
      <c r="W532" s="99"/>
      <c r="X532" s="14"/>
      <c r="Y532" s="14"/>
      <c r="Z532" s="14"/>
      <c r="AA532" s="99"/>
      <c r="AB532" s="99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551"/>
      <c r="AV532" s="14"/>
      <c r="AW532" s="14"/>
      <c r="AX532" s="14"/>
      <c r="AY532" s="14"/>
      <c r="AZ532" s="14"/>
      <c r="BA532" s="14"/>
      <c r="BB532" s="14"/>
      <c r="BC532" s="14"/>
    </row>
    <row r="533" ht="16.5" customHeight="1">
      <c r="A533" s="14"/>
      <c r="B533" s="14"/>
      <c r="C533" s="8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8"/>
      <c r="O533" s="8"/>
      <c r="P533" s="8"/>
      <c r="Q533" s="8"/>
      <c r="R533" s="14"/>
      <c r="S533" s="14"/>
      <c r="T533" s="14"/>
      <c r="U533" s="14"/>
      <c r="V533" s="99"/>
      <c r="W533" s="99"/>
      <c r="X533" s="14"/>
      <c r="Y533" s="14"/>
      <c r="Z533" s="14"/>
      <c r="AA533" s="99"/>
      <c r="AB533" s="99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551"/>
      <c r="AV533" s="14"/>
      <c r="AW533" s="14"/>
      <c r="AX533" s="14"/>
      <c r="AY533" s="14"/>
      <c r="AZ533" s="14"/>
      <c r="BA533" s="14"/>
      <c r="BB533" s="14"/>
      <c r="BC533" s="14"/>
    </row>
    <row r="534" ht="16.5" customHeight="1">
      <c r="A534" s="14"/>
      <c r="B534" s="14"/>
      <c r="C534" s="8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8"/>
      <c r="O534" s="8"/>
      <c r="P534" s="8"/>
      <c r="Q534" s="8"/>
      <c r="R534" s="14"/>
      <c r="S534" s="14"/>
      <c r="T534" s="14"/>
      <c r="U534" s="14"/>
      <c r="V534" s="99"/>
      <c r="W534" s="99"/>
      <c r="X534" s="14"/>
      <c r="Y534" s="14"/>
      <c r="Z534" s="14"/>
      <c r="AA534" s="99"/>
      <c r="AB534" s="99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551"/>
      <c r="AV534" s="14"/>
      <c r="AW534" s="14"/>
      <c r="AX534" s="14"/>
      <c r="AY534" s="14"/>
      <c r="AZ534" s="14"/>
      <c r="BA534" s="14"/>
      <c r="BB534" s="14"/>
      <c r="BC534" s="14"/>
    </row>
    <row r="535" ht="16.5" customHeight="1">
      <c r="A535" s="14"/>
      <c r="B535" s="14"/>
      <c r="C535" s="8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8"/>
      <c r="O535" s="8"/>
      <c r="P535" s="8"/>
      <c r="Q535" s="8"/>
      <c r="R535" s="14"/>
      <c r="S535" s="14"/>
      <c r="T535" s="14"/>
      <c r="U535" s="14"/>
      <c r="V535" s="99"/>
      <c r="W535" s="99"/>
      <c r="X535" s="14"/>
      <c r="Y535" s="14"/>
      <c r="Z535" s="14"/>
      <c r="AA535" s="99"/>
      <c r="AB535" s="99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551"/>
      <c r="AV535" s="14"/>
      <c r="AW535" s="14"/>
      <c r="AX535" s="14"/>
      <c r="AY535" s="14"/>
      <c r="AZ535" s="14"/>
      <c r="BA535" s="14"/>
      <c r="BB535" s="14"/>
      <c r="BC535" s="14"/>
    </row>
    <row r="536" ht="16.5" customHeight="1">
      <c r="A536" s="14"/>
      <c r="B536" s="14"/>
      <c r="C536" s="8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8"/>
      <c r="O536" s="8"/>
      <c r="P536" s="8"/>
      <c r="Q536" s="8"/>
      <c r="R536" s="14"/>
      <c r="S536" s="14"/>
      <c r="T536" s="14"/>
      <c r="U536" s="14"/>
      <c r="V536" s="99"/>
      <c r="W536" s="99"/>
      <c r="X536" s="14"/>
      <c r="Y536" s="14"/>
      <c r="Z536" s="14"/>
      <c r="AA536" s="99"/>
      <c r="AB536" s="99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551"/>
      <c r="AV536" s="14"/>
      <c r="AW536" s="14"/>
      <c r="AX536" s="14"/>
      <c r="AY536" s="14"/>
      <c r="AZ536" s="14"/>
      <c r="BA536" s="14"/>
      <c r="BB536" s="14"/>
      <c r="BC536" s="14"/>
    </row>
    <row r="537" ht="16.5" customHeight="1">
      <c r="A537" s="14"/>
      <c r="B537" s="14"/>
      <c r="C537" s="8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8"/>
      <c r="O537" s="8"/>
      <c r="P537" s="8"/>
      <c r="Q537" s="8"/>
      <c r="R537" s="14"/>
      <c r="S537" s="14"/>
      <c r="T537" s="14"/>
      <c r="U537" s="14"/>
      <c r="V537" s="99"/>
      <c r="W537" s="99"/>
      <c r="X537" s="14"/>
      <c r="Y537" s="14"/>
      <c r="Z537" s="14"/>
      <c r="AA537" s="99"/>
      <c r="AB537" s="99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551"/>
      <c r="AV537" s="14"/>
      <c r="AW537" s="14"/>
      <c r="AX537" s="14"/>
      <c r="AY537" s="14"/>
      <c r="AZ537" s="14"/>
      <c r="BA537" s="14"/>
      <c r="BB537" s="14"/>
      <c r="BC537" s="14"/>
    </row>
    <row r="538" ht="16.5" customHeight="1">
      <c r="A538" s="14"/>
      <c r="B538" s="14"/>
      <c r="C538" s="8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8"/>
      <c r="O538" s="8"/>
      <c r="P538" s="8"/>
      <c r="Q538" s="8"/>
      <c r="R538" s="14"/>
      <c r="S538" s="14"/>
      <c r="T538" s="14"/>
      <c r="U538" s="14"/>
      <c r="V538" s="99"/>
      <c r="W538" s="99"/>
      <c r="X538" s="14"/>
      <c r="Y538" s="14"/>
      <c r="Z538" s="14"/>
      <c r="AA538" s="99"/>
      <c r="AB538" s="99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551"/>
      <c r="AV538" s="14"/>
      <c r="AW538" s="14"/>
      <c r="AX538" s="14"/>
      <c r="AY538" s="14"/>
      <c r="AZ538" s="14"/>
      <c r="BA538" s="14"/>
      <c r="BB538" s="14"/>
      <c r="BC538" s="14"/>
    </row>
    <row r="539" ht="16.5" customHeight="1">
      <c r="A539" s="14"/>
      <c r="B539" s="14"/>
      <c r="C539" s="8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8"/>
      <c r="O539" s="8"/>
      <c r="P539" s="8"/>
      <c r="Q539" s="8"/>
      <c r="R539" s="14"/>
      <c r="S539" s="14"/>
      <c r="T539" s="14"/>
      <c r="U539" s="14"/>
      <c r="V539" s="99"/>
      <c r="W539" s="99"/>
      <c r="X539" s="14"/>
      <c r="Y539" s="14"/>
      <c r="Z539" s="14"/>
      <c r="AA539" s="99"/>
      <c r="AB539" s="99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551"/>
      <c r="AV539" s="14"/>
      <c r="AW539" s="14"/>
      <c r="AX539" s="14"/>
      <c r="AY539" s="14"/>
      <c r="AZ539" s="14"/>
      <c r="BA539" s="14"/>
      <c r="BB539" s="14"/>
      <c r="BC539" s="14"/>
    </row>
    <row r="540" ht="16.5" customHeight="1">
      <c r="A540" s="14"/>
      <c r="B540" s="14"/>
      <c r="C540" s="8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8"/>
      <c r="O540" s="8"/>
      <c r="P540" s="8"/>
      <c r="Q540" s="8"/>
      <c r="R540" s="14"/>
      <c r="S540" s="14"/>
      <c r="T540" s="14"/>
      <c r="U540" s="14"/>
      <c r="V540" s="99"/>
      <c r="W540" s="99"/>
      <c r="X540" s="14"/>
      <c r="Y540" s="14"/>
      <c r="Z540" s="14"/>
      <c r="AA540" s="99"/>
      <c r="AB540" s="99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551"/>
      <c r="AV540" s="14"/>
      <c r="AW540" s="14"/>
      <c r="AX540" s="14"/>
      <c r="AY540" s="14"/>
      <c r="AZ540" s="14"/>
      <c r="BA540" s="14"/>
      <c r="BB540" s="14"/>
      <c r="BC540" s="14"/>
    </row>
    <row r="541" ht="16.5" customHeight="1">
      <c r="A541" s="14"/>
      <c r="B541" s="14"/>
      <c r="C541" s="8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8"/>
      <c r="O541" s="8"/>
      <c r="P541" s="8"/>
      <c r="Q541" s="8"/>
      <c r="R541" s="14"/>
      <c r="S541" s="14"/>
      <c r="T541" s="14"/>
      <c r="U541" s="14"/>
      <c r="V541" s="99"/>
      <c r="W541" s="99"/>
      <c r="X541" s="14"/>
      <c r="Y541" s="14"/>
      <c r="Z541" s="14"/>
      <c r="AA541" s="99"/>
      <c r="AB541" s="99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551"/>
      <c r="AV541" s="14"/>
      <c r="AW541" s="14"/>
      <c r="AX541" s="14"/>
      <c r="AY541" s="14"/>
      <c r="AZ541" s="14"/>
      <c r="BA541" s="14"/>
      <c r="BB541" s="14"/>
      <c r="BC541" s="14"/>
    </row>
    <row r="542" ht="16.5" customHeight="1">
      <c r="A542" s="14"/>
      <c r="B542" s="14"/>
      <c r="C542" s="8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8"/>
      <c r="O542" s="8"/>
      <c r="P542" s="8"/>
      <c r="Q542" s="8"/>
      <c r="R542" s="14"/>
      <c r="S542" s="14"/>
      <c r="T542" s="14"/>
      <c r="U542" s="14"/>
      <c r="V542" s="99"/>
      <c r="W542" s="99"/>
      <c r="X542" s="14"/>
      <c r="Y542" s="14"/>
      <c r="Z542" s="14"/>
      <c r="AA542" s="99"/>
      <c r="AB542" s="99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551"/>
      <c r="AV542" s="14"/>
      <c r="AW542" s="14"/>
      <c r="AX542" s="14"/>
      <c r="AY542" s="14"/>
      <c r="AZ542" s="14"/>
      <c r="BA542" s="14"/>
      <c r="BB542" s="14"/>
      <c r="BC542" s="14"/>
    </row>
    <row r="543" ht="16.5" customHeight="1">
      <c r="A543" s="14"/>
      <c r="B543" s="14"/>
      <c r="C543" s="8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8"/>
      <c r="O543" s="8"/>
      <c r="P543" s="8"/>
      <c r="Q543" s="8"/>
      <c r="R543" s="14"/>
      <c r="S543" s="14"/>
      <c r="T543" s="14"/>
      <c r="U543" s="14"/>
      <c r="V543" s="99"/>
      <c r="W543" s="99"/>
      <c r="X543" s="14"/>
      <c r="Y543" s="14"/>
      <c r="Z543" s="14"/>
      <c r="AA543" s="99"/>
      <c r="AB543" s="99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551"/>
      <c r="AV543" s="14"/>
      <c r="AW543" s="14"/>
      <c r="AX543" s="14"/>
      <c r="AY543" s="14"/>
      <c r="AZ543" s="14"/>
      <c r="BA543" s="14"/>
      <c r="BB543" s="14"/>
      <c r="BC543" s="14"/>
    </row>
    <row r="544" ht="16.5" customHeight="1">
      <c r="A544" s="14"/>
      <c r="B544" s="14"/>
      <c r="C544" s="8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8"/>
      <c r="O544" s="8"/>
      <c r="P544" s="8"/>
      <c r="Q544" s="8"/>
      <c r="R544" s="14"/>
      <c r="S544" s="14"/>
      <c r="T544" s="14"/>
      <c r="U544" s="14"/>
      <c r="V544" s="99"/>
      <c r="W544" s="99"/>
      <c r="X544" s="14"/>
      <c r="Y544" s="14"/>
      <c r="Z544" s="14"/>
      <c r="AA544" s="99"/>
      <c r="AB544" s="99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551"/>
      <c r="AV544" s="14"/>
      <c r="AW544" s="14"/>
      <c r="AX544" s="14"/>
      <c r="AY544" s="14"/>
      <c r="AZ544" s="14"/>
      <c r="BA544" s="14"/>
      <c r="BB544" s="14"/>
      <c r="BC544" s="14"/>
    </row>
    <row r="545" ht="16.5" customHeight="1">
      <c r="A545" s="14"/>
      <c r="B545" s="14"/>
      <c r="C545" s="8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8"/>
      <c r="O545" s="8"/>
      <c r="P545" s="8"/>
      <c r="Q545" s="8"/>
      <c r="R545" s="14"/>
      <c r="S545" s="14"/>
      <c r="T545" s="14"/>
      <c r="U545" s="14"/>
      <c r="V545" s="99"/>
      <c r="W545" s="99"/>
      <c r="X545" s="14"/>
      <c r="Y545" s="14"/>
      <c r="Z545" s="14"/>
      <c r="AA545" s="99"/>
      <c r="AB545" s="99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551"/>
      <c r="AV545" s="14"/>
      <c r="AW545" s="14"/>
      <c r="AX545" s="14"/>
      <c r="AY545" s="14"/>
      <c r="AZ545" s="14"/>
      <c r="BA545" s="14"/>
      <c r="BB545" s="14"/>
      <c r="BC545" s="14"/>
    </row>
    <row r="546" ht="16.5" customHeight="1">
      <c r="A546" s="14"/>
      <c r="B546" s="14"/>
      <c r="C546" s="8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8"/>
      <c r="O546" s="8"/>
      <c r="P546" s="8"/>
      <c r="Q546" s="8"/>
      <c r="R546" s="14"/>
      <c r="S546" s="14"/>
      <c r="T546" s="14"/>
      <c r="U546" s="14"/>
      <c r="V546" s="99"/>
      <c r="W546" s="99"/>
      <c r="X546" s="14"/>
      <c r="Y546" s="14"/>
      <c r="Z546" s="14"/>
      <c r="AA546" s="99"/>
      <c r="AB546" s="99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551"/>
      <c r="AV546" s="14"/>
      <c r="AW546" s="14"/>
      <c r="AX546" s="14"/>
      <c r="AY546" s="14"/>
      <c r="AZ546" s="14"/>
      <c r="BA546" s="14"/>
      <c r="BB546" s="14"/>
      <c r="BC546" s="14"/>
    </row>
    <row r="547" ht="16.5" customHeight="1">
      <c r="A547" s="14"/>
      <c r="B547" s="14"/>
      <c r="C547" s="8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8"/>
      <c r="O547" s="8"/>
      <c r="P547" s="8"/>
      <c r="Q547" s="8"/>
      <c r="R547" s="14"/>
      <c r="S547" s="14"/>
      <c r="T547" s="14"/>
      <c r="U547" s="14"/>
      <c r="V547" s="99"/>
      <c r="W547" s="99"/>
      <c r="X547" s="14"/>
      <c r="Y547" s="14"/>
      <c r="Z547" s="14"/>
      <c r="AA547" s="99"/>
      <c r="AB547" s="99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551"/>
      <c r="AV547" s="14"/>
      <c r="AW547" s="14"/>
      <c r="AX547" s="14"/>
      <c r="AY547" s="14"/>
      <c r="AZ547" s="14"/>
      <c r="BA547" s="14"/>
      <c r="BB547" s="14"/>
      <c r="BC547" s="14"/>
    </row>
    <row r="548" ht="16.5" customHeight="1">
      <c r="A548" s="14"/>
      <c r="B548" s="14"/>
      <c r="C548" s="8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8"/>
      <c r="O548" s="8"/>
      <c r="P548" s="8"/>
      <c r="Q548" s="8"/>
      <c r="R548" s="14"/>
      <c r="S548" s="14"/>
      <c r="T548" s="14"/>
      <c r="U548" s="14"/>
      <c r="V548" s="99"/>
      <c r="W548" s="99"/>
      <c r="X548" s="14"/>
      <c r="Y548" s="14"/>
      <c r="Z548" s="14"/>
      <c r="AA548" s="99"/>
      <c r="AB548" s="99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551"/>
      <c r="AV548" s="14"/>
      <c r="AW548" s="14"/>
      <c r="AX548" s="14"/>
      <c r="AY548" s="14"/>
      <c r="AZ548" s="14"/>
      <c r="BA548" s="14"/>
      <c r="BB548" s="14"/>
      <c r="BC548" s="14"/>
    </row>
    <row r="549" ht="16.5" customHeight="1">
      <c r="A549" s="14"/>
      <c r="B549" s="14"/>
      <c r="C549" s="8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8"/>
      <c r="O549" s="8"/>
      <c r="P549" s="8"/>
      <c r="Q549" s="8"/>
      <c r="R549" s="14"/>
      <c r="S549" s="14"/>
      <c r="T549" s="14"/>
      <c r="U549" s="14"/>
      <c r="V549" s="99"/>
      <c r="W549" s="99"/>
      <c r="X549" s="14"/>
      <c r="Y549" s="14"/>
      <c r="Z549" s="14"/>
      <c r="AA549" s="99"/>
      <c r="AB549" s="99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551"/>
      <c r="AV549" s="14"/>
      <c r="AW549" s="14"/>
      <c r="AX549" s="14"/>
      <c r="AY549" s="14"/>
      <c r="AZ549" s="14"/>
      <c r="BA549" s="14"/>
      <c r="BB549" s="14"/>
      <c r="BC549" s="14"/>
    </row>
    <row r="550" ht="16.5" customHeight="1">
      <c r="A550" s="14"/>
      <c r="B550" s="14"/>
      <c r="C550" s="8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8"/>
      <c r="O550" s="8"/>
      <c r="P550" s="8"/>
      <c r="Q550" s="8"/>
      <c r="R550" s="14"/>
      <c r="S550" s="14"/>
      <c r="T550" s="14"/>
      <c r="U550" s="14"/>
      <c r="V550" s="99"/>
      <c r="W550" s="99"/>
      <c r="X550" s="14"/>
      <c r="Y550" s="14"/>
      <c r="Z550" s="14"/>
      <c r="AA550" s="99"/>
      <c r="AB550" s="99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551"/>
      <c r="AV550" s="14"/>
      <c r="AW550" s="14"/>
      <c r="AX550" s="14"/>
      <c r="AY550" s="14"/>
      <c r="AZ550" s="14"/>
      <c r="BA550" s="14"/>
      <c r="BB550" s="14"/>
      <c r="BC550" s="14"/>
    </row>
    <row r="551" ht="16.5" customHeight="1">
      <c r="A551" s="14"/>
      <c r="B551" s="14"/>
      <c r="C551" s="8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8"/>
      <c r="O551" s="8"/>
      <c r="P551" s="8"/>
      <c r="Q551" s="8"/>
      <c r="R551" s="14"/>
      <c r="S551" s="14"/>
      <c r="T551" s="14"/>
      <c r="U551" s="14"/>
      <c r="V551" s="99"/>
      <c r="W551" s="99"/>
      <c r="X551" s="14"/>
      <c r="Y551" s="14"/>
      <c r="Z551" s="14"/>
      <c r="AA551" s="99"/>
      <c r="AB551" s="99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551"/>
      <c r="AV551" s="14"/>
      <c r="AW551" s="14"/>
      <c r="AX551" s="14"/>
      <c r="AY551" s="14"/>
      <c r="AZ551" s="14"/>
      <c r="BA551" s="14"/>
      <c r="BB551" s="14"/>
      <c r="BC551" s="14"/>
    </row>
    <row r="552" ht="16.5" customHeight="1">
      <c r="A552" s="14"/>
      <c r="B552" s="14"/>
      <c r="C552" s="8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8"/>
      <c r="O552" s="8"/>
      <c r="P552" s="8"/>
      <c r="Q552" s="8"/>
      <c r="R552" s="14"/>
      <c r="S552" s="14"/>
      <c r="T552" s="14"/>
      <c r="U552" s="14"/>
      <c r="V552" s="99"/>
      <c r="W552" s="99"/>
      <c r="X552" s="14"/>
      <c r="Y552" s="14"/>
      <c r="Z552" s="14"/>
      <c r="AA552" s="99"/>
      <c r="AB552" s="99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551"/>
      <c r="AV552" s="14"/>
      <c r="AW552" s="14"/>
      <c r="AX552" s="14"/>
      <c r="AY552" s="14"/>
      <c r="AZ552" s="14"/>
      <c r="BA552" s="14"/>
      <c r="BB552" s="14"/>
      <c r="BC552" s="14"/>
    </row>
    <row r="553" ht="16.5" customHeight="1">
      <c r="A553" s="14"/>
      <c r="B553" s="14"/>
      <c r="C553" s="8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8"/>
      <c r="O553" s="8"/>
      <c r="P553" s="8"/>
      <c r="Q553" s="8"/>
      <c r="R553" s="14"/>
      <c r="S553" s="14"/>
      <c r="T553" s="14"/>
      <c r="U553" s="14"/>
      <c r="V553" s="99"/>
      <c r="W553" s="99"/>
      <c r="X553" s="14"/>
      <c r="Y553" s="14"/>
      <c r="Z553" s="14"/>
      <c r="AA553" s="99"/>
      <c r="AB553" s="99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551"/>
      <c r="AV553" s="14"/>
      <c r="AW553" s="14"/>
      <c r="AX553" s="14"/>
      <c r="AY553" s="14"/>
      <c r="AZ553" s="14"/>
      <c r="BA553" s="14"/>
      <c r="BB553" s="14"/>
      <c r="BC553" s="14"/>
    </row>
    <row r="554" ht="16.5" customHeight="1">
      <c r="A554" s="14"/>
      <c r="B554" s="14"/>
      <c r="C554" s="8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8"/>
      <c r="O554" s="8"/>
      <c r="P554" s="8"/>
      <c r="Q554" s="8"/>
      <c r="R554" s="14"/>
      <c r="S554" s="14"/>
      <c r="T554" s="14"/>
      <c r="U554" s="14"/>
      <c r="V554" s="99"/>
      <c r="W554" s="99"/>
      <c r="X554" s="14"/>
      <c r="Y554" s="14"/>
      <c r="Z554" s="14"/>
      <c r="AA554" s="99"/>
      <c r="AB554" s="99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551"/>
      <c r="AV554" s="14"/>
      <c r="AW554" s="14"/>
      <c r="AX554" s="14"/>
      <c r="AY554" s="14"/>
      <c r="AZ554" s="14"/>
      <c r="BA554" s="14"/>
      <c r="BB554" s="14"/>
      <c r="BC554" s="14"/>
    </row>
    <row r="555" ht="16.5" customHeight="1">
      <c r="A555" s="14"/>
      <c r="B555" s="14"/>
      <c r="C555" s="8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8"/>
      <c r="O555" s="8"/>
      <c r="P555" s="8"/>
      <c r="Q555" s="8"/>
      <c r="R555" s="14"/>
      <c r="S555" s="14"/>
      <c r="T555" s="14"/>
      <c r="U555" s="14"/>
      <c r="V555" s="99"/>
      <c r="W555" s="99"/>
      <c r="X555" s="14"/>
      <c r="Y555" s="14"/>
      <c r="Z555" s="14"/>
      <c r="AA555" s="99"/>
      <c r="AB555" s="99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551"/>
      <c r="AV555" s="14"/>
      <c r="AW555" s="14"/>
      <c r="AX555" s="14"/>
      <c r="AY555" s="14"/>
      <c r="AZ555" s="14"/>
      <c r="BA555" s="14"/>
      <c r="BB555" s="14"/>
      <c r="BC555" s="14"/>
    </row>
    <row r="556" ht="16.5" customHeight="1">
      <c r="A556" s="14"/>
      <c r="B556" s="14"/>
      <c r="C556" s="8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8"/>
      <c r="O556" s="8"/>
      <c r="P556" s="8"/>
      <c r="Q556" s="8"/>
      <c r="R556" s="14"/>
      <c r="S556" s="14"/>
      <c r="T556" s="14"/>
      <c r="U556" s="14"/>
      <c r="V556" s="99"/>
      <c r="W556" s="99"/>
      <c r="X556" s="14"/>
      <c r="Y556" s="14"/>
      <c r="Z556" s="14"/>
      <c r="AA556" s="99"/>
      <c r="AB556" s="99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551"/>
      <c r="AV556" s="14"/>
      <c r="AW556" s="14"/>
      <c r="AX556" s="14"/>
      <c r="AY556" s="14"/>
      <c r="AZ556" s="14"/>
      <c r="BA556" s="14"/>
      <c r="BB556" s="14"/>
      <c r="BC556" s="14"/>
    </row>
    <row r="557" ht="16.5" customHeight="1">
      <c r="A557" s="14"/>
      <c r="B557" s="14"/>
      <c r="C557" s="8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8"/>
      <c r="O557" s="8"/>
      <c r="P557" s="8"/>
      <c r="Q557" s="8"/>
      <c r="R557" s="14"/>
      <c r="S557" s="14"/>
      <c r="T557" s="14"/>
      <c r="U557" s="14"/>
      <c r="V557" s="99"/>
      <c r="W557" s="99"/>
      <c r="X557" s="14"/>
      <c r="Y557" s="14"/>
      <c r="Z557" s="14"/>
      <c r="AA557" s="99"/>
      <c r="AB557" s="99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551"/>
      <c r="AV557" s="14"/>
      <c r="AW557" s="14"/>
      <c r="AX557" s="14"/>
      <c r="AY557" s="14"/>
      <c r="AZ557" s="14"/>
      <c r="BA557" s="14"/>
      <c r="BB557" s="14"/>
      <c r="BC557" s="14"/>
    </row>
    <row r="558" ht="16.5" customHeight="1">
      <c r="A558" s="14"/>
      <c r="B558" s="14"/>
      <c r="C558" s="8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8"/>
      <c r="O558" s="8"/>
      <c r="P558" s="8"/>
      <c r="Q558" s="8"/>
      <c r="R558" s="14"/>
      <c r="S558" s="14"/>
      <c r="T558" s="14"/>
      <c r="U558" s="14"/>
      <c r="V558" s="99"/>
      <c r="W558" s="99"/>
      <c r="X558" s="14"/>
      <c r="Y558" s="14"/>
      <c r="Z558" s="14"/>
      <c r="AA558" s="99"/>
      <c r="AB558" s="99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551"/>
      <c r="AV558" s="14"/>
      <c r="AW558" s="14"/>
      <c r="AX558" s="14"/>
      <c r="AY558" s="14"/>
      <c r="AZ558" s="14"/>
      <c r="BA558" s="14"/>
      <c r="BB558" s="14"/>
      <c r="BC558" s="14"/>
    </row>
    <row r="559" ht="16.5" customHeight="1">
      <c r="A559" s="14"/>
      <c r="B559" s="14"/>
      <c r="C559" s="8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8"/>
      <c r="O559" s="8"/>
      <c r="P559" s="8"/>
      <c r="Q559" s="8"/>
      <c r="R559" s="14"/>
      <c r="S559" s="14"/>
      <c r="T559" s="14"/>
      <c r="U559" s="14"/>
      <c r="V559" s="99"/>
      <c r="W559" s="99"/>
      <c r="X559" s="14"/>
      <c r="Y559" s="14"/>
      <c r="Z559" s="14"/>
      <c r="AA559" s="99"/>
      <c r="AB559" s="99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551"/>
      <c r="AV559" s="14"/>
      <c r="AW559" s="14"/>
      <c r="AX559" s="14"/>
      <c r="AY559" s="14"/>
      <c r="AZ559" s="14"/>
      <c r="BA559" s="14"/>
      <c r="BB559" s="14"/>
      <c r="BC559" s="14"/>
    </row>
    <row r="560" ht="16.5" customHeight="1">
      <c r="A560" s="14"/>
      <c r="B560" s="14"/>
      <c r="C560" s="8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8"/>
      <c r="O560" s="8"/>
      <c r="P560" s="8"/>
      <c r="Q560" s="8"/>
      <c r="R560" s="14"/>
      <c r="S560" s="14"/>
      <c r="T560" s="14"/>
      <c r="U560" s="14"/>
      <c r="V560" s="99"/>
      <c r="W560" s="99"/>
      <c r="X560" s="14"/>
      <c r="Y560" s="14"/>
      <c r="Z560" s="14"/>
      <c r="AA560" s="99"/>
      <c r="AB560" s="99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551"/>
      <c r="AV560" s="14"/>
      <c r="AW560" s="14"/>
      <c r="AX560" s="14"/>
      <c r="AY560" s="14"/>
      <c r="AZ560" s="14"/>
      <c r="BA560" s="14"/>
      <c r="BB560" s="14"/>
      <c r="BC560" s="14"/>
    </row>
    <row r="561" ht="16.5" customHeight="1">
      <c r="A561" s="14"/>
      <c r="B561" s="14"/>
      <c r="C561" s="8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8"/>
      <c r="O561" s="8"/>
      <c r="P561" s="8"/>
      <c r="Q561" s="8"/>
      <c r="R561" s="14"/>
      <c r="S561" s="14"/>
      <c r="T561" s="14"/>
      <c r="U561" s="14"/>
      <c r="V561" s="99"/>
      <c r="W561" s="99"/>
      <c r="X561" s="14"/>
      <c r="Y561" s="14"/>
      <c r="Z561" s="14"/>
      <c r="AA561" s="99"/>
      <c r="AB561" s="99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551"/>
      <c r="AV561" s="14"/>
      <c r="AW561" s="14"/>
      <c r="AX561" s="14"/>
      <c r="AY561" s="14"/>
      <c r="AZ561" s="14"/>
      <c r="BA561" s="14"/>
      <c r="BB561" s="14"/>
      <c r="BC561" s="14"/>
    </row>
    <row r="562" ht="16.5" customHeight="1">
      <c r="A562" s="14"/>
      <c r="B562" s="14"/>
      <c r="C562" s="8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8"/>
      <c r="O562" s="8"/>
      <c r="P562" s="8"/>
      <c r="Q562" s="8"/>
      <c r="R562" s="14"/>
      <c r="S562" s="14"/>
      <c r="T562" s="14"/>
      <c r="U562" s="14"/>
      <c r="V562" s="99"/>
      <c r="W562" s="99"/>
      <c r="X562" s="14"/>
      <c r="Y562" s="14"/>
      <c r="Z562" s="14"/>
      <c r="AA562" s="99"/>
      <c r="AB562" s="99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551"/>
      <c r="AV562" s="14"/>
      <c r="AW562" s="14"/>
      <c r="AX562" s="14"/>
      <c r="AY562" s="14"/>
      <c r="AZ562" s="14"/>
      <c r="BA562" s="14"/>
      <c r="BB562" s="14"/>
      <c r="BC562" s="14"/>
    </row>
    <row r="563" ht="16.5" customHeight="1">
      <c r="A563" s="14"/>
      <c r="B563" s="14"/>
      <c r="C563" s="8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8"/>
      <c r="O563" s="8"/>
      <c r="P563" s="8"/>
      <c r="Q563" s="8"/>
      <c r="R563" s="14"/>
      <c r="S563" s="14"/>
      <c r="T563" s="14"/>
      <c r="U563" s="14"/>
      <c r="V563" s="99"/>
      <c r="W563" s="99"/>
      <c r="X563" s="14"/>
      <c r="Y563" s="14"/>
      <c r="Z563" s="14"/>
      <c r="AA563" s="99"/>
      <c r="AB563" s="99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551"/>
      <c r="AV563" s="14"/>
      <c r="AW563" s="14"/>
      <c r="AX563" s="14"/>
      <c r="AY563" s="14"/>
      <c r="AZ563" s="14"/>
      <c r="BA563" s="14"/>
      <c r="BB563" s="14"/>
      <c r="BC563" s="14"/>
    </row>
    <row r="564" ht="16.5" customHeight="1">
      <c r="A564" s="14"/>
      <c r="B564" s="14"/>
      <c r="C564" s="8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8"/>
      <c r="O564" s="8"/>
      <c r="P564" s="8"/>
      <c r="Q564" s="8"/>
      <c r="R564" s="14"/>
      <c r="S564" s="14"/>
      <c r="T564" s="14"/>
      <c r="U564" s="14"/>
      <c r="V564" s="99"/>
      <c r="W564" s="99"/>
      <c r="X564" s="14"/>
      <c r="Y564" s="14"/>
      <c r="Z564" s="14"/>
      <c r="AA564" s="99"/>
      <c r="AB564" s="99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551"/>
      <c r="AV564" s="14"/>
      <c r="AW564" s="14"/>
      <c r="AX564" s="14"/>
      <c r="AY564" s="14"/>
      <c r="AZ564" s="14"/>
      <c r="BA564" s="14"/>
      <c r="BB564" s="14"/>
      <c r="BC564" s="14"/>
    </row>
    <row r="565" ht="16.5" customHeight="1">
      <c r="A565" s="14"/>
      <c r="B565" s="14"/>
      <c r="C565" s="8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8"/>
      <c r="O565" s="8"/>
      <c r="P565" s="8"/>
      <c r="Q565" s="8"/>
      <c r="R565" s="14"/>
      <c r="S565" s="14"/>
      <c r="T565" s="14"/>
      <c r="U565" s="14"/>
      <c r="V565" s="99"/>
      <c r="W565" s="99"/>
      <c r="X565" s="14"/>
      <c r="Y565" s="14"/>
      <c r="Z565" s="14"/>
      <c r="AA565" s="99"/>
      <c r="AB565" s="99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551"/>
      <c r="AV565" s="14"/>
      <c r="AW565" s="14"/>
      <c r="AX565" s="14"/>
      <c r="AY565" s="14"/>
      <c r="AZ565" s="14"/>
      <c r="BA565" s="14"/>
      <c r="BB565" s="14"/>
      <c r="BC565" s="14"/>
    </row>
    <row r="566" ht="16.5" customHeight="1">
      <c r="A566" s="14"/>
      <c r="B566" s="14"/>
      <c r="C566" s="8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8"/>
      <c r="O566" s="8"/>
      <c r="P566" s="8"/>
      <c r="Q566" s="8"/>
      <c r="R566" s="14"/>
      <c r="S566" s="14"/>
      <c r="T566" s="14"/>
      <c r="U566" s="14"/>
      <c r="V566" s="99"/>
      <c r="W566" s="99"/>
      <c r="X566" s="14"/>
      <c r="Y566" s="14"/>
      <c r="Z566" s="14"/>
      <c r="AA566" s="99"/>
      <c r="AB566" s="99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551"/>
      <c r="AV566" s="14"/>
      <c r="AW566" s="14"/>
      <c r="AX566" s="14"/>
      <c r="AY566" s="14"/>
      <c r="AZ566" s="14"/>
      <c r="BA566" s="14"/>
      <c r="BB566" s="14"/>
      <c r="BC566" s="14"/>
    </row>
    <row r="567" ht="16.5" customHeight="1">
      <c r="A567" s="14"/>
      <c r="B567" s="14"/>
      <c r="C567" s="8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8"/>
      <c r="O567" s="8"/>
      <c r="P567" s="8"/>
      <c r="Q567" s="8"/>
      <c r="R567" s="14"/>
      <c r="S567" s="14"/>
      <c r="T567" s="14"/>
      <c r="U567" s="14"/>
      <c r="V567" s="99"/>
      <c r="W567" s="99"/>
      <c r="X567" s="14"/>
      <c r="Y567" s="14"/>
      <c r="Z567" s="14"/>
      <c r="AA567" s="99"/>
      <c r="AB567" s="99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551"/>
      <c r="AV567" s="14"/>
      <c r="AW567" s="14"/>
      <c r="AX567" s="14"/>
      <c r="AY567" s="14"/>
      <c r="AZ567" s="14"/>
      <c r="BA567" s="14"/>
      <c r="BB567" s="14"/>
      <c r="BC567" s="14"/>
    </row>
    <row r="568" ht="16.5" customHeight="1">
      <c r="A568" s="14"/>
      <c r="B568" s="14"/>
      <c r="C568" s="8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8"/>
      <c r="O568" s="8"/>
      <c r="P568" s="8"/>
      <c r="Q568" s="8"/>
      <c r="R568" s="14"/>
      <c r="S568" s="14"/>
      <c r="T568" s="14"/>
      <c r="U568" s="14"/>
      <c r="V568" s="99"/>
      <c r="W568" s="99"/>
      <c r="X568" s="14"/>
      <c r="Y568" s="14"/>
      <c r="Z568" s="14"/>
      <c r="AA568" s="99"/>
      <c r="AB568" s="99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551"/>
      <c r="AV568" s="14"/>
      <c r="AW568" s="14"/>
      <c r="AX568" s="14"/>
      <c r="AY568" s="14"/>
      <c r="AZ568" s="14"/>
      <c r="BA568" s="14"/>
      <c r="BB568" s="14"/>
      <c r="BC568" s="14"/>
    </row>
    <row r="569" ht="16.5" customHeight="1">
      <c r="A569" s="14"/>
      <c r="B569" s="14"/>
      <c r="C569" s="8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8"/>
      <c r="O569" s="8"/>
      <c r="P569" s="8"/>
      <c r="Q569" s="8"/>
      <c r="R569" s="14"/>
      <c r="S569" s="14"/>
      <c r="T569" s="14"/>
      <c r="U569" s="14"/>
      <c r="V569" s="99"/>
      <c r="W569" s="99"/>
      <c r="X569" s="14"/>
      <c r="Y569" s="14"/>
      <c r="Z569" s="14"/>
      <c r="AA569" s="99"/>
      <c r="AB569" s="99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551"/>
      <c r="AV569" s="14"/>
      <c r="AW569" s="14"/>
      <c r="AX569" s="14"/>
      <c r="AY569" s="14"/>
      <c r="AZ569" s="14"/>
      <c r="BA569" s="14"/>
      <c r="BB569" s="14"/>
      <c r="BC569" s="14"/>
    </row>
    <row r="570" ht="16.5" customHeight="1">
      <c r="A570" s="14"/>
      <c r="B570" s="14"/>
      <c r="C570" s="8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8"/>
      <c r="O570" s="8"/>
      <c r="P570" s="8"/>
      <c r="Q570" s="8"/>
      <c r="R570" s="14"/>
      <c r="S570" s="14"/>
      <c r="T570" s="14"/>
      <c r="U570" s="14"/>
      <c r="V570" s="99"/>
      <c r="W570" s="99"/>
      <c r="X570" s="14"/>
      <c r="Y570" s="14"/>
      <c r="Z570" s="14"/>
      <c r="AA570" s="99"/>
      <c r="AB570" s="99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551"/>
      <c r="AV570" s="14"/>
      <c r="AW570" s="14"/>
      <c r="AX570" s="14"/>
      <c r="AY570" s="14"/>
      <c r="AZ570" s="14"/>
      <c r="BA570" s="14"/>
      <c r="BB570" s="14"/>
      <c r="BC570" s="14"/>
    </row>
    <row r="571" ht="16.5" customHeight="1">
      <c r="A571" s="14"/>
      <c r="B571" s="14"/>
      <c r="C571" s="8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8"/>
      <c r="O571" s="8"/>
      <c r="P571" s="8"/>
      <c r="Q571" s="8"/>
      <c r="R571" s="14"/>
      <c r="S571" s="14"/>
      <c r="T571" s="14"/>
      <c r="U571" s="14"/>
      <c r="V571" s="99"/>
      <c r="W571" s="99"/>
      <c r="X571" s="14"/>
      <c r="Y571" s="14"/>
      <c r="Z571" s="14"/>
      <c r="AA571" s="99"/>
      <c r="AB571" s="99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551"/>
      <c r="AV571" s="14"/>
      <c r="AW571" s="14"/>
      <c r="AX571" s="14"/>
      <c r="AY571" s="14"/>
      <c r="AZ571" s="14"/>
      <c r="BA571" s="14"/>
      <c r="BB571" s="14"/>
      <c r="BC571" s="14"/>
    </row>
    <row r="572" ht="16.5" customHeight="1">
      <c r="A572" s="14"/>
      <c r="B572" s="14"/>
      <c r="C572" s="8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8"/>
      <c r="O572" s="8"/>
      <c r="P572" s="8"/>
      <c r="Q572" s="8"/>
      <c r="R572" s="14"/>
      <c r="S572" s="14"/>
      <c r="T572" s="14"/>
      <c r="U572" s="14"/>
      <c r="V572" s="99"/>
      <c r="W572" s="99"/>
      <c r="X572" s="14"/>
      <c r="Y572" s="14"/>
      <c r="Z572" s="14"/>
      <c r="AA572" s="99"/>
      <c r="AB572" s="99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551"/>
      <c r="AV572" s="14"/>
      <c r="AW572" s="14"/>
      <c r="AX572" s="14"/>
      <c r="AY572" s="14"/>
      <c r="AZ572" s="14"/>
      <c r="BA572" s="14"/>
      <c r="BB572" s="14"/>
      <c r="BC572" s="14"/>
    </row>
    <row r="573" ht="16.5" customHeight="1">
      <c r="A573" s="14"/>
      <c r="B573" s="14"/>
      <c r="C573" s="8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8"/>
      <c r="O573" s="8"/>
      <c r="P573" s="8"/>
      <c r="Q573" s="8"/>
      <c r="R573" s="14"/>
      <c r="S573" s="14"/>
      <c r="T573" s="14"/>
      <c r="U573" s="14"/>
      <c r="V573" s="99"/>
      <c r="W573" s="99"/>
      <c r="X573" s="14"/>
      <c r="Y573" s="14"/>
      <c r="Z573" s="14"/>
      <c r="AA573" s="99"/>
      <c r="AB573" s="99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551"/>
      <c r="AV573" s="14"/>
      <c r="AW573" s="14"/>
      <c r="AX573" s="14"/>
      <c r="AY573" s="14"/>
      <c r="AZ573" s="14"/>
      <c r="BA573" s="14"/>
      <c r="BB573" s="14"/>
      <c r="BC573" s="14"/>
    </row>
    <row r="574" ht="16.5" customHeight="1">
      <c r="A574" s="14"/>
      <c r="B574" s="14"/>
      <c r="C574" s="8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8"/>
      <c r="O574" s="8"/>
      <c r="P574" s="8"/>
      <c r="Q574" s="8"/>
      <c r="R574" s="14"/>
      <c r="S574" s="14"/>
      <c r="T574" s="14"/>
      <c r="U574" s="14"/>
      <c r="V574" s="99"/>
      <c r="W574" s="99"/>
      <c r="X574" s="14"/>
      <c r="Y574" s="14"/>
      <c r="Z574" s="14"/>
      <c r="AA574" s="99"/>
      <c r="AB574" s="99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551"/>
      <c r="AV574" s="14"/>
      <c r="AW574" s="14"/>
      <c r="AX574" s="14"/>
      <c r="AY574" s="14"/>
      <c r="AZ574" s="14"/>
      <c r="BA574" s="14"/>
      <c r="BB574" s="14"/>
      <c r="BC574" s="14"/>
    </row>
    <row r="575" ht="16.5" customHeight="1">
      <c r="A575" s="14"/>
      <c r="B575" s="14"/>
      <c r="C575" s="8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8"/>
      <c r="O575" s="8"/>
      <c r="P575" s="8"/>
      <c r="Q575" s="8"/>
      <c r="R575" s="14"/>
      <c r="S575" s="14"/>
      <c r="T575" s="14"/>
      <c r="U575" s="14"/>
      <c r="V575" s="99"/>
      <c r="W575" s="99"/>
      <c r="X575" s="14"/>
      <c r="Y575" s="14"/>
      <c r="Z575" s="14"/>
      <c r="AA575" s="99"/>
      <c r="AB575" s="99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551"/>
      <c r="AV575" s="14"/>
      <c r="AW575" s="14"/>
      <c r="AX575" s="14"/>
      <c r="AY575" s="14"/>
      <c r="AZ575" s="14"/>
      <c r="BA575" s="14"/>
      <c r="BB575" s="14"/>
      <c r="BC575" s="14"/>
    </row>
    <row r="576" ht="16.5" customHeight="1">
      <c r="A576" s="14"/>
      <c r="B576" s="14"/>
      <c r="C576" s="8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8"/>
      <c r="O576" s="8"/>
      <c r="P576" s="8"/>
      <c r="Q576" s="8"/>
      <c r="R576" s="14"/>
      <c r="S576" s="14"/>
      <c r="T576" s="14"/>
      <c r="U576" s="14"/>
      <c r="V576" s="99"/>
      <c r="W576" s="99"/>
      <c r="X576" s="14"/>
      <c r="Y576" s="14"/>
      <c r="Z576" s="14"/>
      <c r="AA576" s="99"/>
      <c r="AB576" s="99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551"/>
      <c r="AV576" s="14"/>
      <c r="AW576" s="14"/>
      <c r="AX576" s="14"/>
      <c r="AY576" s="14"/>
      <c r="AZ576" s="14"/>
      <c r="BA576" s="14"/>
      <c r="BB576" s="14"/>
      <c r="BC576" s="14"/>
    </row>
    <row r="577" ht="16.5" customHeight="1">
      <c r="A577" s="14"/>
      <c r="B577" s="14"/>
      <c r="C577" s="8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8"/>
      <c r="O577" s="8"/>
      <c r="P577" s="8"/>
      <c r="Q577" s="8"/>
      <c r="R577" s="14"/>
      <c r="S577" s="14"/>
      <c r="T577" s="14"/>
      <c r="U577" s="14"/>
      <c r="V577" s="99"/>
      <c r="W577" s="99"/>
      <c r="X577" s="14"/>
      <c r="Y577" s="14"/>
      <c r="Z577" s="14"/>
      <c r="AA577" s="99"/>
      <c r="AB577" s="99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551"/>
      <c r="AV577" s="14"/>
      <c r="AW577" s="14"/>
      <c r="AX577" s="14"/>
      <c r="AY577" s="14"/>
      <c r="AZ577" s="14"/>
      <c r="BA577" s="14"/>
      <c r="BB577" s="14"/>
      <c r="BC577" s="14"/>
    </row>
    <row r="578" ht="16.5" customHeight="1">
      <c r="A578" s="14"/>
      <c r="B578" s="14"/>
      <c r="C578" s="8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8"/>
      <c r="O578" s="8"/>
      <c r="P578" s="8"/>
      <c r="Q578" s="8"/>
      <c r="R578" s="14"/>
      <c r="S578" s="14"/>
      <c r="T578" s="14"/>
      <c r="U578" s="14"/>
      <c r="V578" s="99"/>
      <c r="W578" s="99"/>
      <c r="X578" s="14"/>
      <c r="Y578" s="14"/>
      <c r="Z578" s="14"/>
      <c r="AA578" s="99"/>
      <c r="AB578" s="99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551"/>
      <c r="AV578" s="14"/>
      <c r="AW578" s="14"/>
      <c r="AX578" s="14"/>
      <c r="AY578" s="14"/>
      <c r="AZ578" s="14"/>
      <c r="BA578" s="14"/>
      <c r="BB578" s="14"/>
      <c r="BC578" s="14"/>
    </row>
    <row r="579" ht="16.5" customHeight="1">
      <c r="A579" s="14"/>
      <c r="B579" s="14"/>
      <c r="C579" s="8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8"/>
      <c r="O579" s="8"/>
      <c r="P579" s="8"/>
      <c r="Q579" s="8"/>
      <c r="R579" s="14"/>
      <c r="S579" s="14"/>
      <c r="T579" s="14"/>
      <c r="U579" s="14"/>
      <c r="V579" s="99"/>
      <c r="W579" s="99"/>
      <c r="X579" s="14"/>
      <c r="Y579" s="14"/>
      <c r="Z579" s="14"/>
      <c r="AA579" s="99"/>
      <c r="AB579" s="99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551"/>
      <c r="AV579" s="14"/>
      <c r="AW579" s="14"/>
      <c r="AX579" s="14"/>
      <c r="AY579" s="14"/>
      <c r="AZ579" s="14"/>
      <c r="BA579" s="14"/>
      <c r="BB579" s="14"/>
      <c r="BC579" s="14"/>
    </row>
    <row r="580" ht="16.5" customHeight="1">
      <c r="A580" s="14"/>
      <c r="B580" s="14"/>
      <c r="C580" s="8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8"/>
      <c r="O580" s="8"/>
      <c r="P580" s="8"/>
      <c r="Q580" s="8"/>
      <c r="R580" s="14"/>
      <c r="S580" s="14"/>
      <c r="T580" s="14"/>
      <c r="U580" s="14"/>
      <c r="V580" s="99"/>
      <c r="W580" s="99"/>
      <c r="X580" s="14"/>
      <c r="Y580" s="14"/>
      <c r="Z580" s="14"/>
      <c r="AA580" s="99"/>
      <c r="AB580" s="99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551"/>
      <c r="AV580" s="14"/>
      <c r="AW580" s="14"/>
      <c r="AX580" s="14"/>
      <c r="AY580" s="14"/>
      <c r="AZ580" s="14"/>
      <c r="BA580" s="14"/>
      <c r="BB580" s="14"/>
      <c r="BC580" s="14"/>
    </row>
    <row r="581" ht="16.5" customHeight="1">
      <c r="A581" s="14"/>
      <c r="B581" s="14"/>
      <c r="C581" s="8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8"/>
      <c r="O581" s="8"/>
      <c r="P581" s="8"/>
      <c r="Q581" s="8"/>
      <c r="R581" s="14"/>
      <c r="S581" s="14"/>
      <c r="T581" s="14"/>
      <c r="U581" s="14"/>
      <c r="V581" s="99"/>
      <c r="W581" s="99"/>
      <c r="X581" s="14"/>
      <c r="Y581" s="14"/>
      <c r="Z581" s="14"/>
      <c r="AA581" s="99"/>
      <c r="AB581" s="99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551"/>
      <c r="AV581" s="14"/>
      <c r="AW581" s="14"/>
      <c r="AX581" s="14"/>
      <c r="AY581" s="14"/>
      <c r="AZ581" s="14"/>
      <c r="BA581" s="14"/>
      <c r="BB581" s="14"/>
      <c r="BC581" s="14"/>
    </row>
    <row r="582" ht="16.5" customHeight="1">
      <c r="A582" s="14"/>
      <c r="B582" s="14"/>
      <c r="C582" s="8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8"/>
      <c r="O582" s="8"/>
      <c r="P582" s="8"/>
      <c r="Q582" s="8"/>
      <c r="R582" s="14"/>
      <c r="S582" s="14"/>
      <c r="T582" s="14"/>
      <c r="U582" s="14"/>
      <c r="V582" s="99"/>
      <c r="W582" s="99"/>
      <c r="X582" s="14"/>
      <c r="Y582" s="14"/>
      <c r="Z582" s="14"/>
      <c r="AA582" s="99"/>
      <c r="AB582" s="99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551"/>
      <c r="AV582" s="14"/>
      <c r="AW582" s="14"/>
      <c r="AX582" s="14"/>
      <c r="AY582" s="14"/>
      <c r="AZ582" s="14"/>
      <c r="BA582" s="14"/>
      <c r="BB582" s="14"/>
      <c r="BC582" s="14"/>
    </row>
    <row r="583" ht="16.5" customHeight="1">
      <c r="A583" s="14"/>
      <c r="B583" s="14"/>
      <c r="C583" s="8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8"/>
      <c r="O583" s="8"/>
      <c r="P583" s="8"/>
      <c r="Q583" s="8"/>
      <c r="R583" s="14"/>
      <c r="S583" s="14"/>
      <c r="T583" s="14"/>
      <c r="U583" s="14"/>
      <c r="V583" s="99"/>
      <c r="W583" s="99"/>
      <c r="X583" s="14"/>
      <c r="Y583" s="14"/>
      <c r="Z583" s="14"/>
      <c r="AA583" s="99"/>
      <c r="AB583" s="99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551"/>
      <c r="AV583" s="14"/>
      <c r="AW583" s="14"/>
      <c r="AX583" s="14"/>
      <c r="AY583" s="14"/>
      <c r="AZ583" s="14"/>
      <c r="BA583" s="14"/>
      <c r="BB583" s="14"/>
      <c r="BC583" s="14"/>
    </row>
    <row r="584" ht="16.5" customHeight="1">
      <c r="A584" s="14"/>
      <c r="B584" s="14"/>
      <c r="C584" s="8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8"/>
      <c r="O584" s="8"/>
      <c r="P584" s="8"/>
      <c r="Q584" s="8"/>
      <c r="R584" s="14"/>
      <c r="S584" s="14"/>
      <c r="T584" s="14"/>
      <c r="U584" s="14"/>
      <c r="V584" s="99"/>
      <c r="W584" s="99"/>
      <c r="X584" s="14"/>
      <c r="Y584" s="14"/>
      <c r="Z584" s="14"/>
      <c r="AA584" s="99"/>
      <c r="AB584" s="99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551"/>
      <c r="AV584" s="14"/>
      <c r="AW584" s="14"/>
      <c r="AX584" s="14"/>
      <c r="AY584" s="14"/>
      <c r="AZ584" s="14"/>
      <c r="BA584" s="14"/>
      <c r="BB584" s="14"/>
      <c r="BC584" s="14"/>
    </row>
    <row r="585" ht="16.5" customHeight="1">
      <c r="A585" s="14"/>
      <c r="B585" s="14"/>
      <c r="C585" s="8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8"/>
      <c r="O585" s="8"/>
      <c r="P585" s="8"/>
      <c r="Q585" s="8"/>
      <c r="R585" s="14"/>
      <c r="S585" s="14"/>
      <c r="T585" s="14"/>
      <c r="U585" s="14"/>
      <c r="V585" s="99"/>
      <c r="W585" s="99"/>
      <c r="X585" s="14"/>
      <c r="Y585" s="14"/>
      <c r="Z585" s="14"/>
      <c r="AA585" s="99"/>
      <c r="AB585" s="99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551"/>
      <c r="AV585" s="14"/>
      <c r="AW585" s="14"/>
      <c r="AX585" s="14"/>
      <c r="AY585" s="14"/>
      <c r="AZ585" s="14"/>
      <c r="BA585" s="14"/>
      <c r="BB585" s="14"/>
      <c r="BC585" s="14"/>
    </row>
    <row r="586" ht="16.5" customHeight="1">
      <c r="A586" s="14"/>
      <c r="B586" s="14"/>
      <c r="C586" s="8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8"/>
      <c r="O586" s="8"/>
      <c r="P586" s="8"/>
      <c r="Q586" s="8"/>
      <c r="R586" s="14"/>
      <c r="S586" s="14"/>
      <c r="T586" s="14"/>
      <c r="U586" s="14"/>
      <c r="V586" s="99"/>
      <c r="W586" s="99"/>
      <c r="X586" s="14"/>
      <c r="Y586" s="14"/>
      <c r="Z586" s="14"/>
      <c r="AA586" s="99"/>
      <c r="AB586" s="99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551"/>
      <c r="AV586" s="14"/>
      <c r="AW586" s="14"/>
      <c r="AX586" s="14"/>
      <c r="AY586" s="14"/>
      <c r="AZ586" s="14"/>
      <c r="BA586" s="14"/>
      <c r="BB586" s="14"/>
      <c r="BC586" s="14"/>
    </row>
    <row r="587" ht="16.5" customHeight="1">
      <c r="A587" s="14"/>
      <c r="B587" s="14"/>
      <c r="C587" s="8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8"/>
      <c r="O587" s="8"/>
      <c r="P587" s="8"/>
      <c r="Q587" s="8"/>
      <c r="R587" s="14"/>
      <c r="S587" s="14"/>
      <c r="T587" s="14"/>
      <c r="U587" s="14"/>
      <c r="V587" s="99"/>
      <c r="W587" s="99"/>
      <c r="X587" s="14"/>
      <c r="Y587" s="14"/>
      <c r="Z587" s="14"/>
      <c r="AA587" s="99"/>
      <c r="AB587" s="99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551"/>
      <c r="AV587" s="14"/>
      <c r="AW587" s="14"/>
      <c r="AX587" s="14"/>
      <c r="AY587" s="14"/>
      <c r="AZ587" s="14"/>
      <c r="BA587" s="14"/>
      <c r="BB587" s="14"/>
      <c r="BC587" s="14"/>
    </row>
    <row r="588" ht="16.5" customHeight="1">
      <c r="A588" s="14"/>
      <c r="B588" s="14"/>
      <c r="C588" s="8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8"/>
      <c r="O588" s="8"/>
      <c r="P588" s="8"/>
      <c r="Q588" s="8"/>
      <c r="R588" s="14"/>
      <c r="S588" s="14"/>
      <c r="T588" s="14"/>
      <c r="U588" s="14"/>
      <c r="V588" s="99"/>
      <c r="W588" s="99"/>
      <c r="X588" s="14"/>
      <c r="Y588" s="14"/>
      <c r="Z588" s="14"/>
      <c r="AA588" s="99"/>
      <c r="AB588" s="99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551"/>
      <c r="AV588" s="14"/>
      <c r="AW588" s="14"/>
      <c r="AX588" s="14"/>
      <c r="AY588" s="14"/>
      <c r="AZ588" s="14"/>
      <c r="BA588" s="14"/>
      <c r="BB588" s="14"/>
      <c r="BC588" s="14"/>
    </row>
    <row r="589" ht="16.5" customHeight="1">
      <c r="A589" s="14"/>
      <c r="B589" s="14"/>
      <c r="C589" s="8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8"/>
      <c r="O589" s="8"/>
      <c r="P589" s="8"/>
      <c r="Q589" s="8"/>
      <c r="R589" s="14"/>
      <c r="S589" s="14"/>
      <c r="T589" s="14"/>
      <c r="U589" s="14"/>
      <c r="V589" s="99"/>
      <c r="W589" s="99"/>
      <c r="X589" s="14"/>
      <c r="Y589" s="14"/>
      <c r="Z589" s="14"/>
      <c r="AA589" s="99"/>
      <c r="AB589" s="99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551"/>
      <c r="AV589" s="14"/>
      <c r="AW589" s="14"/>
      <c r="AX589" s="14"/>
      <c r="AY589" s="14"/>
      <c r="AZ589" s="14"/>
      <c r="BA589" s="14"/>
      <c r="BB589" s="14"/>
      <c r="BC589" s="14"/>
    </row>
    <row r="590" ht="16.5" customHeight="1">
      <c r="A590" s="14"/>
      <c r="B590" s="14"/>
      <c r="C590" s="8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8"/>
      <c r="O590" s="8"/>
      <c r="P590" s="8"/>
      <c r="Q590" s="8"/>
      <c r="R590" s="14"/>
      <c r="S590" s="14"/>
      <c r="T590" s="14"/>
      <c r="U590" s="14"/>
      <c r="V590" s="99"/>
      <c r="W590" s="99"/>
      <c r="X590" s="14"/>
      <c r="Y590" s="14"/>
      <c r="Z590" s="14"/>
      <c r="AA590" s="99"/>
      <c r="AB590" s="99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551"/>
      <c r="AV590" s="14"/>
      <c r="AW590" s="14"/>
      <c r="AX590" s="14"/>
      <c r="AY590" s="14"/>
      <c r="AZ590" s="14"/>
      <c r="BA590" s="14"/>
      <c r="BB590" s="14"/>
      <c r="BC590" s="14"/>
    </row>
    <row r="591" ht="16.5" customHeight="1">
      <c r="A591" s="14"/>
      <c r="B591" s="14"/>
      <c r="C591" s="8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8"/>
      <c r="O591" s="8"/>
      <c r="P591" s="8"/>
      <c r="Q591" s="8"/>
      <c r="R591" s="14"/>
      <c r="S591" s="14"/>
      <c r="T591" s="14"/>
      <c r="U591" s="14"/>
      <c r="V591" s="99"/>
      <c r="W591" s="99"/>
      <c r="X591" s="14"/>
      <c r="Y591" s="14"/>
      <c r="Z591" s="14"/>
      <c r="AA591" s="99"/>
      <c r="AB591" s="99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551"/>
      <c r="AV591" s="14"/>
      <c r="AW591" s="14"/>
      <c r="AX591" s="14"/>
      <c r="AY591" s="14"/>
      <c r="AZ591" s="14"/>
      <c r="BA591" s="14"/>
      <c r="BB591" s="14"/>
      <c r="BC591" s="14"/>
    </row>
    <row r="592" ht="16.5" customHeight="1">
      <c r="A592" s="14"/>
      <c r="B592" s="14"/>
      <c r="C592" s="8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8"/>
      <c r="O592" s="8"/>
      <c r="P592" s="8"/>
      <c r="Q592" s="8"/>
      <c r="R592" s="14"/>
      <c r="S592" s="14"/>
      <c r="T592" s="14"/>
      <c r="U592" s="14"/>
      <c r="V592" s="99"/>
      <c r="W592" s="99"/>
      <c r="X592" s="14"/>
      <c r="Y592" s="14"/>
      <c r="Z592" s="14"/>
      <c r="AA592" s="99"/>
      <c r="AB592" s="99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551"/>
      <c r="AV592" s="14"/>
      <c r="AW592" s="14"/>
      <c r="AX592" s="14"/>
      <c r="AY592" s="14"/>
      <c r="AZ592" s="14"/>
      <c r="BA592" s="14"/>
      <c r="BB592" s="14"/>
      <c r="BC592" s="14"/>
    </row>
    <row r="593" ht="16.5" customHeight="1">
      <c r="A593" s="14"/>
      <c r="B593" s="14"/>
      <c r="C593" s="8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8"/>
      <c r="O593" s="8"/>
      <c r="P593" s="8"/>
      <c r="Q593" s="8"/>
      <c r="R593" s="14"/>
      <c r="S593" s="14"/>
      <c r="T593" s="14"/>
      <c r="U593" s="14"/>
      <c r="V593" s="99"/>
      <c r="W593" s="99"/>
      <c r="X593" s="14"/>
      <c r="Y593" s="14"/>
      <c r="Z593" s="14"/>
      <c r="AA593" s="99"/>
      <c r="AB593" s="99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551"/>
      <c r="AV593" s="14"/>
      <c r="AW593" s="14"/>
      <c r="AX593" s="14"/>
      <c r="AY593" s="14"/>
      <c r="AZ593" s="14"/>
      <c r="BA593" s="14"/>
      <c r="BB593" s="14"/>
      <c r="BC593" s="14"/>
    </row>
    <row r="594" ht="16.5" customHeight="1">
      <c r="A594" s="14"/>
      <c r="B594" s="14"/>
      <c r="C594" s="8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8"/>
      <c r="O594" s="8"/>
      <c r="P594" s="8"/>
      <c r="Q594" s="8"/>
      <c r="R594" s="14"/>
      <c r="S594" s="14"/>
      <c r="T594" s="14"/>
      <c r="U594" s="14"/>
      <c r="V594" s="99"/>
      <c r="W594" s="99"/>
      <c r="X594" s="14"/>
      <c r="Y594" s="14"/>
      <c r="Z594" s="14"/>
      <c r="AA594" s="99"/>
      <c r="AB594" s="99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551"/>
      <c r="AV594" s="14"/>
      <c r="AW594" s="14"/>
      <c r="AX594" s="14"/>
      <c r="AY594" s="14"/>
      <c r="AZ594" s="14"/>
      <c r="BA594" s="14"/>
      <c r="BB594" s="14"/>
      <c r="BC594" s="14"/>
    </row>
    <row r="595" ht="16.5" customHeight="1">
      <c r="A595" s="14"/>
      <c r="B595" s="14"/>
      <c r="C595" s="8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8"/>
      <c r="O595" s="8"/>
      <c r="P595" s="8"/>
      <c r="Q595" s="8"/>
      <c r="R595" s="14"/>
      <c r="S595" s="14"/>
      <c r="T595" s="14"/>
      <c r="U595" s="14"/>
      <c r="V595" s="99"/>
      <c r="W595" s="99"/>
      <c r="X595" s="14"/>
      <c r="Y595" s="14"/>
      <c r="Z595" s="14"/>
      <c r="AA595" s="99"/>
      <c r="AB595" s="99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551"/>
      <c r="AV595" s="14"/>
      <c r="AW595" s="14"/>
      <c r="AX595" s="14"/>
      <c r="AY595" s="14"/>
      <c r="AZ595" s="14"/>
      <c r="BA595" s="14"/>
      <c r="BB595" s="14"/>
      <c r="BC595" s="14"/>
    </row>
    <row r="596" ht="16.5" customHeight="1">
      <c r="A596" s="14"/>
      <c r="B596" s="14"/>
      <c r="C596" s="8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8"/>
      <c r="O596" s="8"/>
      <c r="P596" s="8"/>
      <c r="Q596" s="8"/>
      <c r="R596" s="14"/>
      <c r="S596" s="14"/>
      <c r="T596" s="14"/>
      <c r="U596" s="14"/>
      <c r="V596" s="99"/>
      <c r="W596" s="99"/>
      <c r="X596" s="14"/>
      <c r="Y596" s="14"/>
      <c r="Z596" s="14"/>
      <c r="AA596" s="99"/>
      <c r="AB596" s="99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551"/>
      <c r="AV596" s="14"/>
      <c r="AW596" s="14"/>
      <c r="AX596" s="14"/>
      <c r="AY596" s="14"/>
      <c r="AZ596" s="14"/>
      <c r="BA596" s="14"/>
      <c r="BB596" s="14"/>
      <c r="BC596" s="14"/>
    </row>
    <row r="597" ht="16.5" customHeight="1">
      <c r="A597" s="14"/>
      <c r="B597" s="14"/>
      <c r="C597" s="8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8"/>
      <c r="O597" s="8"/>
      <c r="P597" s="8"/>
      <c r="Q597" s="8"/>
      <c r="R597" s="14"/>
      <c r="S597" s="14"/>
      <c r="T597" s="14"/>
      <c r="U597" s="14"/>
      <c r="V597" s="99"/>
      <c r="W597" s="99"/>
      <c r="X597" s="14"/>
      <c r="Y597" s="14"/>
      <c r="Z597" s="14"/>
      <c r="AA597" s="99"/>
      <c r="AB597" s="99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551"/>
      <c r="AV597" s="14"/>
      <c r="AW597" s="14"/>
      <c r="AX597" s="14"/>
      <c r="AY597" s="14"/>
      <c r="AZ597" s="14"/>
      <c r="BA597" s="14"/>
      <c r="BB597" s="14"/>
      <c r="BC597" s="14"/>
    </row>
    <row r="598" ht="16.5" customHeight="1">
      <c r="A598" s="14"/>
      <c r="B598" s="14"/>
      <c r="C598" s="8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8"/>
      <c r="O598" s="8"/>
      <c r="P598" s="8"/>
      <c r="Q598" s="8"/>
      <c r="R598" s="14"/>
      <c r="S598" s="14"/>
      <c r="T598" s="14"/>
      <c r="U598" s="14"/>
      <c r="V598" s="99"/>
      <c r="W598" s="99"/>
      <c r="X598" s="14"/>
      <c r="Y598" s="14"/>
      <c r="Z598" s="14"/>
      <c r="AA598" s="99"/>
      <c r="AB598" s="99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551"/>
      <c r="AV598" s="14"/>
      <c r="AW598" s="14"/>
      <c r="AX598" s="14"/>
      <c r="AY598" s="14"/>
      <c r="AZ598" s="14"/>
      <c r="BA598" s="14"/>
      <c r="BB598" s="14"/>
      <c r="BC598" s="14"/>
    </row>
    <row r="599" ht="16.5" customHeight="1">
      <c r="A599" s="14"/>
      <c r="B599" s="14"/>
      <c r="C599" s="8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8"/>
      <c r="O599" s="8"/>
      <c r="P599" s="8"/>
      <c r="Q599" s="8"/>
      <c r="R599" s="14"/>
      <c r="S599" s="14"/>
      <c r="T599" s="14"/>
      <c r="U599" s="14"/>
      <c r="V599" s="99"/>
      <c r="W599" s="99"/>
      <c r="X599" s="14"/>
      <c r="Y599" s="14"/>
      <c r="Z599" s="14"/>
      <c r="AA599" s="99"/>
      <c r="AB599" s="99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551"/>
      <c r="AV599" s="14"/>
      <c r="AW599" s="14"/>
      <c r="AX599" s="14"/>
      <c r="AY599" s="14"/>
      <c r="AZ599" s="14"/>
      <c r="BA599" s="14"/>
      <c r="BB599" s="14"/>
      <c r="BC599" s="14"/>
    </row>
    <row r="600" ht="16.5" customHeight="1">
      <c r="A600" s="14"/>
      <c r="B600" s="14"/>
      <c r="C600" s="8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8"/>
      <c r="O600" s="8"/>
      <c r="P600" s="8"/>
      <c r="Q600" s="8"/>
      <c r="R600" s="14"/>
      <c r="S600" s="14"/>
      <c r="T600" s="14"/>
      <c r="U600" s="14"/>
      <c r="V600" s="99"/>
      <c r="W600" s="99"/>
      <c r="X600" s="14"/>
      <c r="Y600" s="14"/>
      <c r="Z600" s="14"/>
      <c r="AA600" s="99"/>
      <c r="AB600" s="99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551"/>
      <c r="AV600" s="14"/>
      <c r="AW600" s="14"/>
      <c r="AX600" s="14"/>
      <c r="AY600" s="14"/>
      <c r="AZ600" s="14"/>
      <c r="BA600" s="14"/>
      <c r="BB600" s="14"/>
      <c r="BC600" s="14"/>
    </row>
    <row r="601" ht="16.5" customHeight="1">
      <c r="A601" s="14"/>
      <c r="B601" s="14"/>
      <c r="C601" s="8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8"/>
      <c r="O601" s="8"/>
      <c r="P601" s="8"/>
      <c r="Q601" s="8"/>
      <c r="R601" s="14"/>
      <c r="S601" s="14"/>
      <c r="T601" s="14"/>
      <c r="U601" s="14"/>
      <c r="V601" s="99"/>
      <c r="W601" s="99"/>
      <c r="X601" s="14"/>
      <c r="Y601" s="14"/>
      <c r="Z601" s="14"/>
      <c r="AA601" s="99"/>
      <c r="AB601" s="99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551"/>
      <c r="AV601" s="14"/>
      <c r="AW601" s="14"/>
      <c r="AX601" s="14"/>
      <c r="AY601" s="14"/>
      <c r="AZ601" s="14"/>
      <c r="BA601" s="14"/>
      <c r="BB601" s="14"/>
      <c r="BC601" s="14"/>
    </row>
    <row r="602" ht="16.5" customHeight="1">
      <c r="A602" s="14"/>
      <c r="B602" s="14"/>
      <c r="C602" s="8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8"/>
      <c r="O602" s="8"/>
      <c r="P602" s="8"/>
      <c r="Q602" s="8"/>
      <c r="R602" s="14"/>
      <c r="S602" s="14"/>
      <c r="T602" s="14"/>
      <c r="U602" s="14"/>
      <c r="V602" s="99"/>
      <c r="W602" s="99"/>
      <c r="X602" s="14"/>
      <c r="Y602" s="14"/>
      <c r="Z602" s="14"/>
      <c r="AA602" s="99"/>
      <c r="AB602" s="99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551"/>
      <c r="AV602" s="14"/>
      <c r="AW602" s="14"/>
      <c r="AX602" s="14"/>
      <c r="AY602" s="14"/>
      <c r="AZ602" s="14"/>
      <c r="BA602" s="14"/>
      <c r="BB602" s="14"/>
      <c r="BC602" s="14"/>
    </row>
    <row r="603" ht="16.5" customHeight="1">
      <c r="A603" s="14"/>
      <c r="B603" s="14"/>
      <c r="C603" s="8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8"/>
      <c r="O603" s="8"/>
      <c r="P603" s="8"/>
      <c r="Q603" s="8"/>
      <c r="R603" s="14"/>
      <c r="S603" s="14"/>
      <c r="T603" s="14"/>
      <c r="U603" s="14"/>
      <c r="V603" s="99"/>
      <c r="W603" s="99"/>
      <c r="X603" s="14"/>
      <c r="Y603" s="14"/>
      <c r="Z603" s="14"/>
      <c r="AA603" s="99"/>
      <c r="AB603" s="99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551"/>
      <c r="AV603" s="14"/>
      <c r="AW603" s="14"/>
      <c r="AX603" s="14"/>
      <c r="AY603" s="14"/>
      <c r="AZ603" s="14"/>
      <c r="BA603" s="14"/>
      <c r="BB603" s="14"/>
      <c r="BC603" s="14"/>
    </row>
    <row r="604" ht="16.5" customHeight="1">
      <c r="A604" s="14"/>
      <c r="B604" s="14"/>
      <c r="C604" s="8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8"/>
      <c r="O604" s="8"/>
      <c r="P604" s="8"/>
      <c r="Q604" s="8"/>
      <c r="R604" s="14"/>
      <c r="S604" s="14"/>
      <c r="T604" s="14"/>
      <c r="U604" s="14"/>
      <c r="V604" s="99"/>
      <c r="W604" s="99"/>
      <c r="X604" s="14"/>
      <c r="Y604" s="14"/>
      <c r="Z604" s="14"/>
      <c r="AA604" s="99"/>
      <c r="AB604" s="99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551"/>
      <c r="AV604" s="14"/>
      <c r="AW604" s="14"/>
      <c r="AX604" s="14"/>
      <c r="AY604" s="14"/>
      <c r="AZ604" s="14"/>
      <c r="BA604" s="14"/>
      <c r="BB604" s="14"/>
      <c r="BC604" s="14"/>
    </row>
    <row r="605" ht="16.5" customHeight="1">
      <c r="A605" s="14"/>
      <c r="B605" s="14"/>
      <c r="C605" s="8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8"/>
      <c r="O605" s="8"/>
      <c r="P605" s="8"/>
      <c r="Q605" s="8"/>
      <c r="R605" s="14"/>
      <c r="S605" s="14"/>
      <c r="T605" s="14"/>
      <c r="U605" s="14"/>
      <c r="V605" s="99"/>
      <c r="W605" s="99"/>
      <c r="X605" s="14"/>
      <c r="Y605" s="14"/>
      <c r="Z605" s="14"/>
      <c r="AA605" s="99"/>
      <c r="AB605" s="99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551"/>
      <c r="AV605" s="14"/>
      <c r="AW605" s="14"/>
      <c r="AX605" s="14"/>
      <c r="AY605" s="14"/>
      <c r="AZ605" s="14"/>
      <c r="BA605" s="14"/>
      <c r="BB605" s="14"/>
      <c r="BC605" s="14"/>
    </row>
    <row r="606" ht="16.5" customHeight="1">
      <c r="A606" s="14"/>
      <c r="B606" s="14"/>
      <c r="C606" s="8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8"/>
      <c r="O606" s="8"/>
      <c r="P606" s="8"/>
      <c r="Q606" s="8"/>
      <c r="R606" s="14"/>
      <c r="S606" s="14"/>
      <c r="T606" s="14"/>
      <c r="U606" s="14"/>
      <c r="V606" s="99"/>
      <c r="W606" s="99"/>
      <c r="X606" s="14"/>
      <c r="Y606" s="14"/>
      <c r="Z606" s="14"/>
      <c r="AA606" s="99"/>
      <c r="AB606" s="99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551"/>
      <c r="AV606" s="14"/>
      <c r="AW606" s="14"/>
      <c r="AX606" s="14"/>
      <c r="AY606" s="14"/>
      <c r="AZ606" s="14"/>
      <c r="BA606" s="14"/>
      <c r="BB606" s="14"/>
      <c r="BC606" s="14"/>
    </row>
    <row r="607" ht="16.5" customHeight="1">
      <c r="A607" s="14"/>
      <c r="B607" s="14"/>
      <c r="C607" s="8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8"/>
      <c r="O607" s="8"/>
      <c r="P607" s="8"/>
      <c r="Q607" s="8"/>
      <c r="R607" s="14"/>
      <c r="S607" s="14"/>
      <c r="T607" s="14"/>
      <c r="U607" s="14"/>
      <c r="V607" s="99"/>
      <c r="W607" s="99"/>
      <c r="X607" s="14"/>
      <c r="Y607" s="14"/>
      <c r="Z607" s="14"/>
      <c r="AA607" s="99"/>
      <c r="AB607" s="99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551"/>
      <c r="AV607" s="14"/>
      <c r="AW607" s="14"/>
      <c r="AX607" s="14"/>
      <c r="AY607" s="14"/>
      <c r="AZ607" s="14"/>
      <c r="BA607" s="14"/>
      <c r="BB607" s="14"/>
      <c r="BC607" s="14"/>
    </row>
    <row r="608" ht="16.5" customHeight="1">
      <c r="A608" s="14"/>
      <c r="B608" s="14"/>
      <c r="C608" s="8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8"/>
      <c r="O608" s="8"/>
      <c r="P608" s="8"/>
      <c r="Q608" s="8"/>
      <c r="R608" s="14"/>
      <c r="S608" s="14"/>
      <c r="T608" s="14"/>
      <c r="U608" s="14"/>
      <c r="V608" s="99"/>
      <c r="W608" s="99"/>
      <c r="X608" s="14"/>
      <c r="Y608" s="14"/>
      <c r="Z608" s="14"/>
      <c r="AA608" s="99"/>
      <c r="AB608" s="99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551"/>
      <c r="AV608" s="14"/>
      <c r="AW608" s="14"/>
      <c r="AX608" s="14"/>
      <c r="AY608" s="14"/>
      <c r="AZ608" s="14"/>
      <c r="BA608" s="14"/>
      <c r="BB608" s="14"/>
      <c r="BC608" s="14"/>
    </row>
    <row r="609" ht="16.5" customHeight="1">
      <c r="A609" s="14"/>
      <c r="B609" s="14"/>
      <c r="C609" s="8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8"/>
      <c r="O609" s="8"/>
      <c r="P609" s="8"/>
      <c r="Q609" s="8"/>
      <c r="R609" s="14"/>
      <c r="S609" s="14"/>
      <c r="T609" s="14"/>
      <c r="U609" s="14"/>
      <c r="V609" s="99"/>
      <c r="W609" s="99"/>
      <c r="X609" s="14"/>
      <c r="Y609" s="14"/>
      <c r="Z609" s="14"/>
      <c r="AA609" s="99"/>
      <c r="AB609" s="99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551"/>
      <c r="AV609" s="14"/>
      <c r="AW609" s="14"/>
      <c r="AX609" s="14"/>
      <c r="AY609" s="14"/>
      <c r="AZ609" s="14"/>
      <c r="BA609" s="14"/>
      <c r="BB609" s="14"/>
      <c r="BC609" s="14"/>
    </row>
    <row r="610" ht="16.5" customHeight="1">
      <c r="A610" s="14"/>
      <c r="B610" s="14"/>
      <c r="C610" s="8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8"/>
      <c r="O610" s="8"/>
      <c r="P610" s="8"/>
      <c r="Q610" s="8"/>
      <c r="R610" s="14"/>
      <c r="S610" s="14"/>
      <c r="T610" s="14"/>
      <c r="U610" s="14"/>
      <c r="V610" s="99"/>
      <c r="W610" s="99"/>
      <c r="X610" s="14"/>
      <c r="Y610" s="14"/>
      <c r="Z610" s="14"/>
      <c r="AA610" s="99"/>
      <c r="AB610" s="99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551"/>
      <c r="AV610" s="14"/>
      <c r="AW610" s="14"/>
      <c r="AX610" s="14"/>
      <c r="AY610" s="14"/>
      <c r="AZ610" s="14"/>
      <c r="BA610" s="14"/>
      <c r="BB610" s="14"/>
      <c r="BC610" s="14"/>
    </row>
    <row r="611" ht="16.5" customHeight="1">
      <c r="A611" s="14"/>
      <c r="B611" s="14"/>
      <c r="C611" s="8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8"/>
      <c r="O611" s="8"/>
      <c r="P611" s="8"/>
      <c r="Q611" s="8"/>
      <c r="R611" s="14"/>
      <c r="S611" s="14"/>
      <c r="T611" s="14"/>
      <c r="U611" s="14"/>
      <c r="V611" s="99"/>
      <c r="W611" s="99"/>
      <c r="X611" s="14"/>
      <c r="Y611" s="14"/>
      <c r="Z611" s="14"/>
      <c r="AA611" s="99"/>
      <c r="AB611" s="99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551"/>
      <c r="AV611" s="14"/>
      <c r="AW611" s="14"/>
      <c r="AX611" s="14"/>
      <c r="AY611" s="14"/>
      <c r="AZ611" s="14"/>
      <c r="BA611" s="14"/>
      <c r="BB611" s="14"/>
      <c r="BC611" s="14"/>
    </row>
    <row r="612" ht="16.5" customHeight="1">
      <c r="A612" s="14"/>
      <c r="B612" s="14"/>
      <c r="C612" s="8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8"/>
      <c r="O612" s="8"/>
      <c r="P612" s="8"/>
      <c r="Q612" s="8"/>
      <c r="R612" s="14"/>
      <c r="S612" s="14"/>
      <c r="T612" s="14"/>
      <c r="U612" s="14"/>
      <c r="V612" s="99"/>
      <c r="W612" s="99"/>
      <c r="X612" s="14"/>
      <c r="Y612" s="14"/>
      <c r="Z612" s="14"/>
      <c r="AA612" s="99"/>
      <c r="AB612" s="99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551"/>
      <c r="AV612" s="14"/>
      <c r="AW612" s="14"/>
      <c r="AX612" s="14"/>
      <c r="AY612" s="14"/>
      <c r="AZ612" s="14"/>
      <c r="BA612" s="14"/>
      <c r="BB612" s="14"/>
      <c r="BC612" s="14"/>
    </row>
    <row r="613" ht="16.5" customHeight="1">
      <c r="A613" s="14"/>
      <c r="B613" s="14"/>
      <c r="C613" s="8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8"/>
      <c r="O613" s="8"/>
      <c r="P613" s="8"/>
      <c r="Q613" s="8"/>
      <c r="R613" s="14"/>
      <c r="S613" s="14"/>
      <c r="T613" s="14"/>
      <c r="U613" s="14"/>
      <c r="V613" s="99"/>
      <c r="W613" s="99"/>
      <c r="X613" s="14"/>
      <c r="Y613" s="14"/>
      <c r="Z613" s="14"/>
      <c r="AA613" s="99"/>
      <c r="AB613" s="99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551"/>
      <c r="AV613" s="14"/>
      <c r="AW613" s="14"/>
      <c r="AX613" s="14"/>
      <c r="AY613" s="14"/>
      <c r="AZ613" s="14"/>
      <c r="BA613" s="14"/>
      <c r="BB613" s="14"/>
      <c r="BC613" s="14"/>
    </row>
    <row r="614" ht="16.5" customHeight="1">
      <c r="A614" s="14"/>
      <c r="B614" s="14"/>
      <c r="C614" s="8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8"/>
      <c r="O614" s="8"/>
      <c r="P614" s="8"/>
      <c r="Q614" s="8"/>
      <c r="R614" s="14"/>
      <c r="S614" s="14"/>
      <c r="T614" s="14"/>
      <c r="U614" s="14"/>
      <c r="V614" s="99"/>
      <c r="W614" s="99"/>
      <c r="X614" s="14"/>
      <c r="Y614" s="14"/>
      <c r="Z614" s="14"/>
      <c r="AA614" s="99"/>
      <c r="AB614" s="99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551"/>
      <c r="AV614" s="14"/>
      <c r="AW614" s="14"/>
      <c r="AX614" s="14"/>
      <c r="AY614" s="14"/>
      <c r="AZ614" s="14"/>
      <c r="BA614" s="14"/>
      <c r="BB614" s="14"/>
      <c r="BC614" s="14"/>
    </row>
    <row r="615" ht="16.5" customHeight="1">
      <c r="A615" s="14"/>
      <c r="B615" s="14"/>
      <c r="C615" s="8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8"/>
      <c r="O615" s="8"/>
      <c r="P615" s="8"/>
      <c r="Q615" s="8"/>
      <c r="R615" s="14"/>
      <c r="S615" s="14"/>
      <c r="T615" s="14"/>
      <c r="U615" s="14"/>
      <c r="V615" s="99"/>
      <c r="W615" s="99"/>
      <c r="X615" s="14"/>
      <c r="Y615" s="14"/>
      <c r="Z615" s="14"/>
      <c r="AA615" s="99"/>
      <c r="AB615" s="99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551"/>
      <c r="AV615" s="14"/>
      <c r="AW615" s="14"/>
      <c r="AX615" s="14"/>
      <c r="AY615" s="14"/>
      <c r="AZ615" s="14"/>
      <c r="BA615" s="14"/>
      <c r="BB615" s="14"/>
      <c r="BC615" s="14"/>
    </row>
    <row r="616" ht="16.5" customHeight="1">
      <c r="A616" s="14"/>
      <c r="B616" s="14"/>
      <c r="C616" s="8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8"/>
      <c r="O616" s="8"/>
      <c r="P616" s="8"/>
      <c r="Q616" s="8"/>
      <c r="R616" s="14"/>
      <c r="S616" s="14"/>
      <c r="T616" s="14"/>
      <c r="U616" s="14"/>
      <c r="V616" s="99"/>
      <c r="W616" s="99"/>
      <c r="X616" s="14"/>
      <c r="Y616" s="14"/>
      <c r="Z616" s="14"/>
      <c r="AA616" s="99"/>
      <c r="AB616" s="99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551"/>
      <c r="AV616" s="14"/>
      <c r="AW616" s="14"/>
      <c r="AX616" s="14"/>
      <c r="AY616" s="14"/>
      <c r="AZ616" s="14"/>
      <c r="BA616" s="14"/>
      <c r="BB616" s="14"/>
      <c r="BC616" s="14"/>
    </row>
    <row r="617" ht="16.5" customHeight="1">
      <c r="A617" s="14"/>
      <c r="B617" s="14"/>
      <c r="C617" s="8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8"/>
      <c r="O617" s="8"/>
      <c r="P617" s="8"/>
      <c r="Q617" s="8"/>
      <c r="R617" s="14"/>
      <c r="S617" s="14"/>
      <c r="T617" s="14"/>
      <c r="U617" s="14"/>
      <c r="V617" s="99"/>
      <c r="W617" s="99"/>
      <c r="X617" s="14"/>
      <c r="Y617" s="14"/>
      <c r="Z617" s="14"/>
      <c r="AA617" s="99"/>
      <c r="AB617" s="99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551"/>
      <c r="AV617" s="14"/>
      <c r="AW617" s="14"/>
      <c r="AX617" s="14"/>
      <c r="AY617" s="14"/>
      <c r="AZ617" s="14"/>
      <c r="BA617" s="14"/>
      <c r="BB617" s="14"/>
      <c r="BC617" s="14"/>
    </row>
    <row r="618" ht="16.5" customHeight="1">
      <c r="A618" s="14"/>
      <c r="B618" s="14"/>
      <c r="C618" s="8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8"/>
      <c r="O618" s="8"/>
      <c r="P618" s="8"/>
      <c r="Q618" s="8"/>
      <c r="R618" s="14"/>
      <c r="S618" s="14"/>
      <c r="T618" s="14"/>
      <c r="U618" s="14"/>
      <c r="V618" s="99"/>
      <c r="W618" s="99"/>
      <c r="X618" s="14"/>
      <c r="Y618" s="14"/>
      <c r="Z618" s="14"/>
      <c r="AA618" s="99"/>
      <c r="AB618" s="99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551"/>
      <c r="AV618" s="14"/>
      <c r="AW618" s="14"/>
      <c r="AX618" s="14"/>
      <c r="AY618" s="14"/>
      <c r="AZ618" s="14"/>
      <c r="BA618" s="14"/>
      <c r="BB618" s="14"/>
      <c r="BC618" s="14"/>
    </row>
    <row r="619" ht="16.5" customHeight="1">
      <c r="A619" s="14"/>
      <c r="B619" s="14"/>
      <c r="C619" s="8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8"/>
      <c r="O619" s="8"/>
      <c r="P619" s="8"/>
      <c r="Q619" s="8"/>
      <c r="R619" s="14"/>
      <c r="S619" s="14"/>
      <c r="T619" s="14"/>
      <c r="U619" s="14"/>
      <c r="V619" s="99"/>
      <c r="W619" s="99"/>
      <c r="X619" s="14"/>
      <c r="Y619" s="14"/>
      <c r="Z619" s="14"/>
      <c r="AA619" s="99"/>
      <c r="AB619" s="99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551"/>
      <c r="AV619" s="14"/>
      <c r="AW619" s="14"/>
      <c r="AX619" s="14"/>
      <c r="AY619" s="14"/>
      <c r="AZ619" s="14"/>
      <c r="BA619" s="14"/>
      <c r="BB619" s="14"/>
      <c r="BC619" s="14"/>
    </row>
    <row r="620" ht="16.5" customHeight="1">
      <c r="A620" s="14"/>
      <c r="B620" s="14"/>
      <c r="C620" s="8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8"/>
      <c r="O620" s="8"/>
      <c r="P620" s="8"/>
      <c r="Q620" s="8"/>
      <c r="R620" s="14"/>
      <c r="S620" s="14"/>
      <c r="T620" s="14"/>
      <c r="U620" s="14"/>
      <c r="V620" s="99"/>
      <c r="W620" s="99"/>
      <c r="X620" s="14"/>
      <c r="Y620" s="14"/>
      <c r="Z620" s="14"/>
      <c r="AA620" s="99"/>
      <c r="AB620" s="99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551"/>
      <c r="AV620" s="14"/>
      <c r="AW620" s="14"/>
      <c r="AX620" s="14"/>
      <c r="AY620" s="14"/>
      <c r="AZ620" s="14"/>
      <c r="BA620" s="14"/>
      <c r="BB620" s="14"/>
      <c r="BC620" s="14"/>
    </row>
    <row r="621" ht="16.5" customHeight="1">
      <c r="A621" s="14"/>
      <c r="B621" s="14"/>
      <c r="C621" s="8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8"/>
      <c r="O621" s="8"/>
      <c r="P621" s="8"/>
      <c r="Q621" s="8"/>
      <c r="R621" s="14"/>
      <c r="S621" s="14"/>
      <c r="T621" s="14"/>
      <c r="U621" s="14"/>
      <c r="V621" s="99"/>
      <c r="W621" s="99"/>
      <c r="X621" s="14"/>
      <c r="Y621" s="14"/>
      <c r="Z621" s="14"/>
      <c r="AA621" s="99"/>
      <c r="AB621" s="99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551"/>
      <c r="AV621" s="14"/>
      <c r="AW621" s="14"/>
      <c r="AX621" s="14"/>
      <c r="AY621" s="14"/>
      <c r="AZ621" s="14"/>
      <c r="BA621" s="14"/>
      <c r="BB621" s="14"/>
      <c r="BC621" s="14"/>
    </row>
    <row r="622" ht="16.5" customHeight="1">
      <c r="A622" s="14"/>
      <c r="B622" s="14"/>
      <c r="C622" s="8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8"/>
      <c r="O622" s="8"/>
      <c r="P622" s="8"/>
      <c r="Q622" s="8"/>
      <c r="R622" s="14"/>
      <c r="S622" s="14"/>
      <c r="T622" s="14"/>
      <c r="U622" s="14"/>
      <c r="V622" s="99"/>
      <c r="W622" s="99"/>
      <c r="X622" s="14"/>
      <c r="Y622" s="14"/>
      <c r="Z622" s="14"/>
      <c r="AA622" s="99"/>
      <c r="AB622" s="99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551"/>
      <c r="AV622" s="14"/>
      <c r="AW622" s="14"/>
      <c r="AX622" s="14"/>
      <c r="AY622" s="14"/>
      <c r="AZ622" s="14"/>
      <c r="BA622" s="14"/>
      <c r="BB622" s="14"/>
      <c r="BC622" s="14"/>
    </row>
    <row r="623" ht="16.5" customHeight="1">
      <c r="A623" s="14"/>
      <c r="B623" s="14"/>
      <c r="C623" s="8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8"/>
      <c r="O623" s="8"/>
      <c r="P623" s="8"/>
      <c r="Q623" s="8"/>
      <c r="R623" s="14"/>
      <c r="S623" s="14"/>
      <c r="T623" s="14"/>
      <c r="U623" s="14"/>
      <c r="V623" s="99"/>
      <c r="W623" s="99"/>
      <c r="X623" s="14"/>
      <c r="Y623" s="14"/>
      <c r="Z623" s="14"/>
      <c r="AA623" s="99"/>
      <c r="AB623" s="99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551"/>
      <c r="AV623" s="14"/>
      <c r="AW623" s="14"/>
      <c r="AX623" s="14"/>
      <c r="AY623" s="14"/>
      <c r="AZ623" s="14"/>
      <c r="BA623" s="14"/>
      <c r="BB623" s="14"/>
      <c r="BC623" s="14"/>
    </row>
    <row r="624" ht="16.5" customHeight="1">
      <c r="A624" s="14"/>
      <c r="B624" s="14"/>
      <c r="C624" s="8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8"/>
      <c r="O624" s="8"/>
      <c r="P624" s="8"/>
      <c r="Q624" s="8"/>
      <c r="R624" s="14"/>
      <c r="S624" s="14"/>
      <c r="T624" s="14"/>
      <c r="U624" s="14"/>
      <c r="V624" s="99"/>
      <c r="W624" s="99"/>
      <c r="X624" s="14"/>
      <c r="Y624" s="14"/>
      <c r="Z624" s="14"/>
      <c r="AA624" s="99"/>
      <c r="AB624" s="99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551"/>
      <c r="AV624" s="14"/>
      <c r="AW624" s="14"/>
      <c r="AX624" s="14"/>
      <c r="AY624" s="14"/>
      <c r="AZ624" s="14"/>
      <c r="BA624" s="14"/>
      <c r="BB624" s="14"/>
      <c r="BC624" s="14"/>
    </row>
    <row r="625" ht="16.5" customHeight="1">
      <c r="A625" s="14"/>
      <c r="B625" s="14"/>
      <c r="C625" s="8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8"/>
      <c r="O625" s="8"/>
      <c r="P625" s="8"/>
      <c r="Q625" s="8"/>
      <c r="R625" s="14"/>
      <c r="S625" s="14"/>
      <c r="T625" s="14"/>
      <c r="U625" s="14"/>
      <c r="V625" s="99"/>
      <c r="W625" s="99"/>
      <c r="X625" s="14"/>
      <c r="Y625" s="14"/>
      <c r="Z625" s="14"/>
      <c r="AA625" s="99"/>
      <c r="AB625" s="99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551"/>
      <c r="AV625" s="14"/>
      <c r="AW625" s="14"/>
      <c r="AX625" s="14"/>
      <c r="AY625" s="14"/>
      <c r="AZ625" s="14"/>
      <c r="BA625" s="14"/>
      <c r="BB625" s="14"/>
      <c r="BC625" s="14"/>
    </row>
    <row r="626" ht="16.5" customHeight="1">
      <c r="A626" s="14"/>
      <c r="B626" s="14"/>
      <c r="C626" s="8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8"/>
      <c r="O626" s="8"/>
      <c r="P626" s="8"/>
      <c r="Q626" s="8"/>
      <c r="R626" s="14"/>
      <c r="S626" s="14"/>
      <c r="T626" s="14"/>
      <c r="U626" s="14"/>
      <c r="V626" s="99"/>
      <c r="W626" s="99"/>
      <c r="X626" s="14"/>
      <c r="Y626" s="14"/>
      <c r="Z626" s="14"/>
      <c r="AA626" s="99"/>
      <c r="AB626" s="99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551"/>
      <c r="AV626" s="14"/>
      <c r="AW626" s="14"/>
      <c r="AX626" s="14"/>
      <c r="AY626" s="14"/>
      <c r="AZ626" s="14"/>
      <c r="BA626" s="14"/>
      <c r="BB626" s="14"/>
      <c r="BC626" s="14"/>
    </row>
    <row r="627" ht="16.5" customHeight="1">
      <c r="A627" s="14"/>
      <c r="B627" s="14"/>
      <c r="C627" s="8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8"/>
      <c r="O627" s="8"/>
      <c r="P627" s="8"/>
      <c r="Q627" s="8"/>
      <c r="R627" s="14"/>
      <c r="S627" s="14"/>
      <c r="T627" s="14"/>
      <c r="U627" s="14"/>
      <c r="V627" s="99"/>
      <c r="W627" s="99"/>
      <c r="X627" s="14"/>
      <c r="Y627" s="14"/>
      <c r="Z627" s="14"/>
      <c r="AA627" s="99"/>
      <c r="AB627" s="99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551"/>
      <c r="AV627" s="14"/>
      <c r="AW627" s="14"/>
      <c r="AX627" s="14"/>
      <c r="AY627" s="14"/>
      <c r="AZ627" s="14"/>
      <c r="BA627" s="14"/>
      <c r="BB627" s="14"/>
      <c r="BC627" s="14"/>
    </row>
    <row r="628" ht="16.5" customHeight="1">
      <c r="A628" s="14"/>
      <c r="B628" s="14"/>
      <c r="C628" s="8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8"/>
      <c r="O628" s="8"/>
      <c r="P628" s="8"/>
      <c r="Q628" s="8"/>
      <c r="R628" s="14"/>
      <c r="S628" s="14"/>
      <c r="T628" s="14"/>
      <c r="U628" s="14"/>
      <c r="V628" s="99"/>
      <c r="W628" s="99"/>
      <c r="X628" s="14"/>
      <c r="Y628" s="14"/>
      <c r="Z628" s="14"/>
      <c r="AA628" s="99"/>
      <c r="AB628" s="99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551"/>
      <c r="AV628" s="14"/>
      <c r="AW628" s="14"/>
      <c r="AX628" s="14"/>
      <c r="AY628" s="14"/>
      <c r="AZ628" s="14"/>
      <c r="BA628" s="14"/>
      <c r="BB628" s="14"/>
      <c r="BC628" s="14"/>
    </row>
    <row r="629" ht="16.5" customHeight="1">
      <c r="A629" s="14"/>
      <c r="B629" s="14"/>
      <c r="C629" s="8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8"/>
      <c r="O629" s="8"/>
      <c r="P629" s="8"/>
      <c r="Q629" s="8"/>
      <c r="R629" s="14"/>
      <c r="S629" s="14"/>
      <c r="T629" s="14"/>
      <c r="U629" s="14"/>
      <c r="V629" s="99"/>
      <c r="W629" s="99"/>
      <c r="X629" s="14"/>
      <c r="Y629" s="14"/>
      <c r="Z629" s="14"/>
      <c r="AA629" s="99"/>
      <c r="AB629" s="99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551"/>
      <c r="AV629" s="14"/>
      <c r="AW629" s="14"/>
      <c r="AX629" s="14"/>
      <c r="AY629" s="14"/>
      <c r="AZ629" s="14"/>
      <c r="BA629" s="14"/>
      <c r="BB629" s="14"/>
      <c r="BC629" s="14"/>
    </row>
    <row r="630" ht="16.5" customHeight="1">
      <c r="A630" s="14"/>
      <c r="B630" s="14"/>
      <c r="C630" s="8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8"/>
      <c r="O630" s="8"/>
      <c r="P630" s="8"/>
      <c r="Q630" s="8"/>
      <c r="R630" s="14"/>
      <c r="S630" s="14"/>
      <c r="T630" s="14"/>
      <c r="U630" s="14"/>
      <c r="V630" s="99"/>
      <c r="W630" s="99"/>
      <c r="X630" s="14"/>
      <c r="Y630" s="14"/>
      <c r="Z630" s="14"/>
      <c r="AA630" s="99"/>
      <c r="AB630" s="99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551"/>
      <c r="AV630" s="14"/>
      <c r="AW630" s="14"/>
      <c r="AX630" s="14"/>
      <c r="AY630" s="14"/>
      <c r="AZ630" s="14"/>
      <c r="BA630" s="14"/>
      <c r="BB630" s="14"/>
      <c r="BC630" s="14"/>
    </row>
    <row r="631" ht="16.5" customHeight="1">
      <c r="A631" s="14"/>
      <c r="B631" s="14"/>
      <c r="C631" s="8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8"/>
      <c r="O631" s="8"/>
      <c r="P631" s="8"/>
      <c r="Q631" s="8"/>
      <c r="R631" s="14"/>
      <c r="S631" s="14"/>
      <c r="T631" s="14"/>
      <c r="U631" s="14"/>
      <c r="V631" s="99"/>
      <c r="W631" s="99"/>
      <c r="X631" s="14"/>
      <c r="Y631" s="14"/>
      <c r="Z631" s="14"/>
      <c r="AA631" s="99"/>
      <c r="AB631" s="99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551"/>
      <c r="AV631" s="14"/>
      <c r="AW631" s="14"/>
      <c r="AX631" s="14"/>
      <c r="AY631" s="14"/>
      <c r="AZ631" s="14"/>
      <c r="BA631" s="14"/>
      <c r="BB631" s="14"/>
      <c r="BC631" s="14"/>
    </row>
    <row r="632" ht="16.5" customHeight="1">
      <c r="A632" s="14"/>
      <c r="B632" s="14"/>
      <c r="C632" s="8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8"/>
      <c r="O632" s="8"/>
      <c r="P632" s="8"/>
      <c r="Q632" s="8"/>
      <c r="R632" s="14"/>
      <c r="S632" s="14"/>
      <c r="T632" s="14"/>
      <c r="U632" s="14"/>
      <c r="V632" s="99"/>
      <c r="W632" s="99"/>
      <c r="X632" s="14"/>
      <c r="Y632" s="14"/>
      <c r="Z632" s="14"/>
      <c r="AA632" s="99"/>
      <c r="AB632" s="99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551"/>
      <c r="AV632" s="14"/>
      <c r="AW632" s="14"/>
      <c r="AX632" s="14"/>
      <c r="AY632" s="14"/>
      <c r="AZ632" s="14"/>
      <c r="BA632" s="14"/>
      <c r="BB632" s="14"/>
      <c r="BC632" s="14"/>
    </row>
    <row r="633" ht="16.5" customHeight="1">
      <c r="A633" s="14"/>
      <c r="B633" s="14"/>
      <c r="C633" s="8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8"/>
      <c r="O633" s="8"/>
      <c r="P633" s="8"/>
      <c r="Q633" s="8"/>
      <c r="R633" s="14"/>
      <c r="S633" s="14"/>
      <c r="T633" s="14"/>
      <c r="U633" s="14"/>
      <c r="V633" s="99"/>
      <c r="W633" s="99"/>
      <c r="X633" s="14"/>
      <c r="Y633" s="14"/>
      <c r="Z633" s="14"/>
      <c r="AA633" s="99"/>
      <c r="AB633" s="99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551"/>
      <c r="AV633" s="14"/>
      <c r="AW633" s="14"/>
      <c r="AX633" s="14"/>
      <c r="AY633" s="14"/>
      <c r="AZ633" s="14"/>
      <c r="BA633" s="14"/>
      <c r="BB633" s="14"/>
      <c r="BC633" s="14"/>
    </row>
    <row r="634" ht="16.5" customHeight="1">
      <c r="A634" s="14"/>
      <c r="B634" s="14"/>
      <c r="C634" s="8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8"/>
      <c r="O634" s="8"/>
      <c r="P634" s="8"/>
      <c r="Q634" s="8"/>
      <c r="R634" s="14"/>
      <c r="S634" s="14"/>
      <c r="T634" s="14"/>
      <c r="U634" s="14"/>
      <c r="V634" s="99"/>
      <c r="W634" s="99"/>
      <c r="X634" s="14"/>
      <c r="Y634" s="14"/>
      <c r="Z634" s="14"/>
      <c r="AA634" s="99"/>
      <c r="AB634" s="99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551"/>
      <c r="AV634" s="14"/>
      <c r="AW634" s="14"/>
      <c r="AX634" s="14"/>
      <c r="AY634" s="14"/>
      <c r="AZ634" s="14"/>
      <c r="BA634" s="14"/>
      <c r="BB634" s="14"/>
      <c r="BC634" s="14"/>
    </row>
    <row r="635" ht="16.5" customHeight="1">
      <c r="A635" s="14"/>
      <c r="B635" s="14"/>
      <c r="C635" s="8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8"/>
      <c r="O635" s="8"/>
      <c r="P635" s="8"/>
      <c r="Q635" s="8"/>
      <c r="R635" s="14"/>
      <c r="S635" s="14"/>
      <c r="T635" s="14"/>
      <c r="U635" s="14"/>
      <c r="V635" s="99"/>
      <c r="W635" s="99"/>
      <c r="X635" s="14"/>
      <c r="Y635" s="14"/>
      <c r="Z635" s="14"/>
      <c r="AA635" s="99"/>
      <c r="AB635" s="99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551"/>
      <c r="AV635" s="14"/>
      <c r="AW635" s="14"/>
      <c r="AX635" s="14"/>
      <c r="AY635" s="14"/>
      <c r="AZ635" s="14"/>
      <c r="BA635" s="14"/>
      <c r="BB635" s="14"/>
      <c r="BC635" s="14"/>
    </row>
    <row r="636" ht="16.5" customHeight="1">
      <c r="A636" s="14"/>
      <c r="B636" s="14"/>
      <c r="C636" s="8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8"/>
      <c r="O636" s="8"/>
      <c r="P636" s="8"/>
      <c r="Q636" s="8"/>
      <c r="R636" s="14"/>
      <c r="S636" s="14"/>
      <c r="T636" s="14"/>
      <c r="U636" s="14"/>
      <c r="V636" s="99"/>
      <c r="W636" s="99"/>
      <c r="X636" s="14"/>
      <c r="Y636" s="14"/>
      <c r="Z636" s="14"/>
      <c r="AA636" s="99"/>
      <c r="AB636" s="99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551"/>
      <c r="AV636" s="14"/>
      <c r="AW636" s="14"/>
      <c r="AX636" s="14"/>
      <c r="AY636" s="14"/>
      <c r="AZ636" s="14"/>
      <c r="BA636" s="14"/>
      <c r="BB636" s="14"/>
      <c r="BC636" s="14"/>
    </row>
    <row r="637" ht="16.5" customHeight="1">
      <c r="A637" s="14"/>
      <c r="B637" s="14"/>
      <c r="C637" s="8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8"/>
      <c r="O637" s="8"/>
      <c r="P637" s="8"/>
      <c r="Q637" s="8"/>
      <c r="R637" s="14"/>
      <c r="S637" s="14"/>
      <c r="T637" s="14"/>
      <c r="U637" s="14"/>
      <c r="V637" s="99"/>
      <c r="W637" s="99"/>
      <c r="X637" s="14"/>
      <c r="Y637" s="14"/>
      <c r="Z637" s="14"/>
      <c r="AA637" s="99"/>
      <c r="AB637" s="99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551"/>
      <c r="AV637" s="14"/>
      <c r="AW637" s="14"/>
      <c r="AX637" s="14"/>
      <c r="AY637" s="14"/>
      <c r="AZ637" s="14"/>
      <c r="BA637" s="14"/>
      <c r="BB637" s="14"/>
      <c r="BC637" s="14"/>
    </row>
    <row r="638" ht="16.5" customHeight="1">
      <c r="A638" s="14"/>
      <c r="B638" s="14"/>
      <c r="C638" s="8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8"/>
      <c r="O638" s="8"/>
      <c r="P638" s="8"/>
      <c r="Q638" s="8"/>
      <c r="R638" s="14"/>
      <c r="S638" s="14"/>
      <c r="T638" s="14"/>
      <c r="U638" s="14"/>
      <c r="V638" s="99"/>
      <c r="W638" s="99"/>
      <c r="X638" s="14"/>
      <c r="Y638" s="14"/>
      <c r="Z638" s="14"/>
      <c r="AA638" s="99"/>
      <c r="AB638" s="99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551"/>
      <c r="AV638" s="14"/>
      <c r="AW638" s="14"/>
      <c r="AX638" s="14"/>
      <c r="AY638" s="14"/>
      <c r="AZ638" s="14"/>
      <c r="BA638" s="14"/>
      <c r="BB638" s="14"/>
      <c r="BC638" s="14"/>
    </row>
    <row r="639" ht="16.5" customHeight="1">
      <c r="A639" s="14"/>
      <c r="B639" s="14"/>
      <c r="C639" s="8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8"/>
      <c r="O639" s="8"/>
      <c r="P639" s="8"/>
      <c r="Q639" s="8"/>
      <c r="R639" s="14"/>
      <c r="S639" s="14"/>
      <c r="T639" s="14"/>
      <c r="U639" s="14"/>
      <c r="V639" s="99"/>
      <c r="W639" s="99"/>
      <c r="X639" s="14"/>
      <c r="Y639" s="14"/>
      <c r="Z639" s="14"/>
      <c r="AA639" s="99"/>
      <c r="AB639" s="99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551"/>
      <c r="AV639" s="14"/>
      <c r="AW639" s="14"/>
      <c r="AX639" s="14"/>
      <c r="AY639" s="14"/>
      <c r="AZ639" s="14"/>
      <c r="BA639" s="14"/>
      <c r="BB639" s="14"/>
      <c r="BC639" s="14"/>
    </row>
    <row r="640" ht="16.5" customHeight="1">
      <c r="A640" s="14"/>
      <c r="B640" s="14"/>
      <c r="C640" s="8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8"/>
      <c r="O640" s="8"/>
      <c r="P640" s="8"/>
      <c r="Q640" s="8"/>
      <c r="R640" s="14"/>
      <c r="S640" s="14"/>
      <c r="T640" s="14"/>
      <c r="U640" s="14"/>
      <c r="V640" s="99"/>
      <c r="W640" s="99"/>
      <c r="X640" s="14"/>
      <c r="Y640" s="14"/>
      <c r="Z640" s="14"/>
      <c r="AA640" s="99"/>
      <c r="AB640" s="99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551"/>
      <c r="AV640" s="14"/>
      <c r="AW640" s="14"/>
      <c r="AX640" s="14"/>
      <c r="AY640" s="14"/>
      <c r="AZ640" s="14"/>
      <c r="BA640" s="14"/>
      <c r="BB640" s="14"/>
      <c r="BC640" s="14"/>
    </row>
    <row r="641" ht="16.5" customHeight="1">
      <c r="A641" s="14"/>
      <c r="B641" s="14"/>
      <c r="C641" s="8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8"/>
      <c r="O641" s="8"/>
      <c r="P641" s="8"/>
      <c r="Q641" s="8"/>
      <c r="R641" s="14"/>
      <c r="S641" s="14"/>
      <c r="T641" s="14"/>
      <c r="U641" s="14"/>
      <c r="V641" s="99"/>
      <c r="W641" s="99"/>
      <c r="X641" s="14"/>
      <c r="Y641" s="14"/>
      <c r="Z641" s="14"/>
      <c r="AA641" s="99"/>
      <c r="AB641" s="99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551"/>
      <c r="AV641" s="14"/>
      <c r="AW641" s="14"/>
      <c r="AX641" s="14"/>
      <c r="AY641" s="14"/>
      <c r="AZ641" s="14"/>
      <c r="BA641" s="14"/>
      <c r="BB641" s="14"/>
      <c r="BC641" s="14"/>
    </row>
    <row r="642" ht="16.5" customHeight="1">
      <c r="A642" s="14"/>
      <c r="B642" s="14"/>
      <c r="C642" s="8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8"/>
      <c r="O642" s="8"/>
      <c r="P642" s="8"/>
      <c r="Q642" s="8"/>
      <c r="R642" s="14"/>
      <c r="S642" s="14"/>
      <c r="T642" s="14"/>
      <c r="U642" s="14"/>
      <c r="V642" s="99"/>
      <c r="W642" s="99"/>
      <c r="X642" s="14"/>
      <c r="Y642" s="14"/>
      <c r="Z642" s="14"/>
      <c r="AA642" s="99"/>
      <c r="AB642" s="99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551"/>
      <c r="AV642" s="14"/>
      <c r="AW642" s="14"/>
      <c r="AX642" s="14"/>
      <c r="AY642" s="14"/>
      <c r="AZ642" s="14"/>
      <c r="BA642" s="14"/>
      <c r="BB642" s="14"/>
      <c r="BC642" s="14"/>
    </row>
    <row r="643" ht="16.5" customHeight="1">
      <c r="A643" s="14"/>
      <c r="B643" s="14"/>
      <c r="C643" s="8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8"/>
      <c r="O643" s="8"/>
      <c r="P643" s="8"/>
      <c r="Q643" s="8"/>
      <c r="R643" s="14"/>
      <c r="S643" s="14"/>
      <c r="T643" s="14"/>
      <c r="U643" s="14"/>
      <c r="V643" s="99"/>
      <c r="W643" s="99"/>
      <c r="X643" s="14"/>
      <c r="Y643" s="14"/>
      <c r="Z643" s="14"/>
      <c r="AA643" s="99"/>
      <c r="AB643" s="99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551"/>
      <c r="AV643" s="14"/>
      <c r="AW643" s="14"/>
      <c r="AX643" s="14"/>
      <c r="AY643" s="14"/>
      <c r="AZ643" s="14"/>
      <c r="BA643" s="14"/>
      <c r="BB643" s="14"/>
      <c r="BC643" s="14"/>
    </row>
    <row r="644" ht="16.5" customHeight="1">
      <c r="A644" s="14"/>
      <c r="B644" s="14"/>
      <c r="C644" s="8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8"/>
      <c r="O644" s="8"/>
      <c r="P644" s="8"/>
      <c r="Q644" s="8"/>
      <c r="R644" s="14"/>
      <c r="S644" s="14"/>
      <c r="T644" s="14"/>
      <c r="U644" s="14"/>
      <c r="V644" s="99"/>
      <c r="W644" s="99"/>
      <c r="X644" s="14"/>
      <c r="Y644" s="14"/>
      <c r="Z644" s="14"/>
      <c r="AA644" s="99"/>
      <c r="AB644" s="99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551"/>
      <c r="AV644" s="14"/>
      <c r="AW644" s="14"/>
      <c r="AX644" s="14"/>
      <c r="AY644" s="14"/>
      <c r="AZ644" s="14"/>
      <c r="BA644" s="14"/>
      <c r="BB644" s="14"/>
      <c r="BC644" s="14"/>
    </row>
    <row r="645" ht="16.5" customHeight="1">
      <c r="A645" s="14"/>
      <c r="B645" s="14"/>
      <c r="C645" s="8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8"/>
      <c r="O645" s="8"/>
      <c r="P645" s="8"/>
      <c r="Q645" s="8"/>
      <c r="R645" s="14"/>
      <c r="S645" s="14"/>
      <c r="T645" s="14"/>
      <c r="U645" s="14"/>
      <c r="V645" s="99"/>
      <c r="W645" s="99"/>
      <c r="X645" s="14"/>
      <c r="Y645" s="14"/>
      <c r="Z645" s="14"/>
      <c r="AA645" s="99"/>
      <c r="AB645" s="99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551"/>
      <c r="AV645" s="14"/>
      <c r="AW645" s="14"/>
      <c r="AX645" s="14"/>
      <c r="AY645" s="14"/>
      <c r="AZ645" s="14"/>
      <c r="BA645" s="14"/>
      <c r="BB645" s="14"/>
      <c r="BC645" s="14"/>
    </row>
    <row r="646" ht="16.5" customHeight="1">
      <c r="A646" s="14"/>
      <c r="B646" s="14"/>
      <c r="C646" s="8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8"/>
      <c r="O646" s="8"/>
      <c r="P646" s="8"/>
      <c r="Q646" s="8"/>
      <c r="R646" s="14"/>
      <c r="S646" s="14"/>
      <c r="T646" s="14"/>
      <c r="U646" s="14"/>
      <c r="V646" s="99"/>
      <c r="W646" s="99"/>
      <c r="X646" s="14"/>
      <c r="Y646" s="14"/>
      <c r="Z646" s="14"/>
      <c r="AA646" s="99"/>
      <c r="AB646" s="99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551"/>
      <c r="AV646" s="14"/>
      <c r="AW646" s="14"/>
      <c r="AX646" s="14"/>
      <c r="AY646" s="14"/>
      <c r="AZ646" s="14"/>
      <c r="BA646" s="14"/>
      <c r="BB646" s="14"/>
      <c r="BC646" s="14"/>
    </row>
    <row r="647" ht="16.5" customHeight="1">
      <c r="A647" s="14"/>
      <c r="B647" s="14"/>
      <c r="C647" s="8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8"/>
      <c r="O647" s="8"/>
      <c r="P647" s="8"/>
      <c r="Q647" s="8"/>
      <c r="R647" s="14"/>
      <c r="S647" s="14"/>
      <c r="T647" s="14"/>
      <c r="U647" s="14"/>
      <c r="V647" s="99"/>
      <c r="W647" s="99"/>
      <c r="X647" s="14"/>
      <c r="Y647" s="14"/>
      <c r="Z647" s="14"/>
      <c r="AA647" s="99"/>
      <c r="AB647" s="99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551"/>
      <c r="AV647" s="14"/>
      <c r="AW647" s="14"/>
      <c r="AX647" s="14"/>
      <c r="AY647" s="14"/>
      <c r="AZ647" s="14"/>
      <c r="BA647" s="14"/>
      <c r="BB647" s="14"/>
      <c r="BC647" s="14"/>
    </row>
    <row r="648" ht="16.5" customHeight="1">
      <c r="A648" s="14"/>
      <c r="B648" s="14"/>
      <c r="C648" s="8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8"/>
      <c r="O648" s="8"/>
      <c r="P648" s="8"/>
      <c r="Q648" s="8"/>
      <c r="R648" s="14"/>
      <c r="S648" s="14"/>
      <c r="T648" s="14"/>
      <c r="U648" s="14"/>
      <c r="V648" s="99"/>
      <c r="W648" s="99"/>
      <c r="X648" s="14"/>
      <c r="Y648" s="14"/>
      <c r="Z648" s="14"/>
      <c r="AA648" s="99"/>
      <c r="AB648" s="99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551"/>
      <c r="AV648" s="14"/>
      <c r="AW648" s="14"/>
      <c r="AX648" s="14"/>
      <c r="AY648" s="14"/>
      <c r="AZ648" s="14"/>
      <c r="BA648" s="14"/>
      <c r="BB648" s="14"/>
      <c r="BC648" s="14"/>
    </row>
    <row r="649" ht="16.5" customHeight="1">
      <c r="A649" s="14"/>
      <c r="B649" s="14"/>
      <c r="C649" s="8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8"/>
      <c r="O649" s="8"/>
      <c r="P649" s="8"/>
      <c r="Q649" s="8"/>
      <c r="R649" s="14"/>
      <c r="S649" s="14"/>
      <c r="T649" s="14"/>
      <c r="U649" s="14"/>
      <c r="V649" s="99"/>
      <c r="W649" s="99"/>
      <c r="X649" s="14"/>
      <c r="Y649" s="14"/>
      <c r="Z649" s="14"/>
      <c r="AA649" s="99"/>
      <c r="AB649" s="99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551"/>
      <c r="AV649" s="14"/>
      <c r="AW649" s="14"/>
      <c r="AX649" s="14"/>
      <c r="AY649" s="14"/>
      <c r="AZ649" s="14"/>
      <c r="BA649" s="14"/>
      <c r="BB649" s="14"/>
      <c r="BC649" s="14"/>
    </row>
    <row r="650" ht="16.5" customHeight="1">
      <c r="A650" s="14"/>
      <c r="B650" s="14"/>
      <c r="C650" s="8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8"/>
      <c r="O650" s="8"/>
      <c r="P650" s="8"/>
      <c r="Q650" s="8"/>
      <c r="R650" s="14"/>
      <c r="S650" s="14"/>
      <c r="T650" s="14"/>
      <c r="U650" s="14"/>
      <c r="V650" s="99"/>
      <c r="W650" s="99"/>
      <c r="X650" s="14"/>
      <c r="Y650" s="14"/>
      <c r="Z650" s="14"/>
      <c r="AA650" s="99"/>
      <c r="AB650" s="99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551"/>
      <c r="AV650" s="14"/>
      <c r="AW650" s="14"/>
      <c r="AX650" s="14"/>
      <c r="AY650" s="14"/>
      <c r="AZ650" s="14"/>
      <c r="BA650" s="14"/>
      <c r="BB650" s="14"/>
      <c r="BC650" s="14"/>
    </row>
    <row r="651" ht="16.5" customHeight="1">
      <c r="A651" s="14"/>
      <c r="B651" s="14"/>
      <c r="C651" s="8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8"/>
      <c r="O651" s="8"/>
      <c r="P651" s="8"/>
      <c r="Q651" s="8"/>
      <c r="R651" s="14"/>
      <c r="S651" s="14"/>
      <c r="T651" s="14"/>
      <c r="U651" s="14"/>
      <c r="V651" s="99"/>
      <c r="W651" s="99"/>
      <c r="X651" s="14"/>
      <c r="Y651" s="14"/>
      <c r="Z651" s="14"/>
      <c r="AA651" s="99"/>
      <c r="AB651" s="99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551"/>
      <c r="AV651" s="14"/>
      <c r="AW651" s="14"/>
      <c r="AX651" s="14"/>
      <c r="AY651" s="14"/>
      <c r="AZ651" s="14"/>
      <c r="BA651" s="14"/>
      <c r="BB651" s="14"/>
      <c r="BC651" s="14"/>
    </row>
    <row r="652" ht="16.5" customHeight="1">
      <c r="A652" s="14"/>
      <c r="B652" s="14"/>
      <c r="C652" s="8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8"/>
      <c r="O652" s="8"/>
      <c r="P652" s="8"/>
      <c r="Q652" s="8"/>
      <c r="R652" s="14"/>
      <c r="S652" s="14"/>
      <c r="T652" s="14"/>
      <c r="U652" s="14"/>
      <c r="V652" s="99"/>
      <c r="W652" s="99"/>
      <c r="X652" s="14"/>
      <c r="Y652" s="14"/>
      <c r="Z652" s="14"/>
      <c r="AA652" s="99"/>
      <c r="AB652" s="99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551"/>
      <c r="AV652" s="14"/>
      <c r="AW652" s="14"/>
      <c r="AX652" s="14"/>
      <c r="AY652" s="14"/>
      <c r="AZ652" s="14"/>
      <c r="BA652" s="14"/>
      <c r="BB652" s="14"/>
      <c r="BC652" s="14"/>
    </row>
    <row r="653" ht="16.5" customHeight="1">
      <c r="A653" s="14"/>
      <c r="B653" s="14"/>
      <c r="C653" s="8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8"/>
      <c r="O653" s="8"/>
      <c r="P653" s="8"/>
      <c r="Q653" s="8"/>
      <c r="R653" s="14"/>
      <c r="S653" s="14"/>
      <c r="T653" s="14"/>
      <c r="U653" s="14"/>
      <c r="V653" s="99"/>
      <c r="W653" s="99"/>
      <c r="X653" s="14"/>
      <c r="Y653" s="14"/>
      <c r="Z653" s="14"/>
      <c r="AA653" s="99"/>
      <c r="AB653" s="99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551"/>
      <c r="AV653" s="14"/>
      <c r="AW653" s="14"/>
      <c r="AX653" s="14"/>
      <c r="AY653" s="14"/>
      <c r="AZ653" s="14"/>
      <c r="BA653" s="14"/>
      <c r="BB653" s="14"/>
      <c r="BC653" s="14"/>
    </row>
    <row r="654" ht="16.5" customHeight="1">
      <c r="A654" s="14"/>
      <c r="B654" s="14"/>
      <c r="C654" s="8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8"/>
      <c r="O654" s="8"/>
      <c r="P654" s="8"/>
      <c r="Q654" s="8"/>
      <c r="R654" s="14"/>
      <c r="S654" s="14"/>
      <c r="T654" s="14"/>
      <c r="U654" s="14"/>
      <c r="V654" s="99"/>
      <c r="W654" s="99"/>
      <c r="X654" s="14"/>
      <c r="Y654" s="14"/>
      <c r="Z654" s="14"/>
      <c r="AA654" s="99"/>
      <c r="AB654" s="99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551"/>
      <c r="AV654" s="14"/>
      <c r="AW654" s="14"/>
      <c r="AX654" s="14"/>
      <c r="AY654" s="14"/>
      <c r="AZ654" s="14"/>
      <c r="BA654" s="14"/>
      <c r="BB654" s="14"/>
      <c r="BC654" s="14"/>
    </row>
    <row r="655" ht="16.5" customHeight="1">
      <c r="A655" s="14"/>
      <c r="B655" s="14"/>
      <c r="C655" s="8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8"/>
      <c r="O655" s="8"/>
      <c r="P655" s="8"/>
      <c r="Q655" s="8"/>
      <c r="R655" s="14"/>
      <c r="S655" s="14"/>
      <c r="T655" s="14"/>
      <c r="U655" s="14"/>
      <c r="V655" s="99"/>
      <c r="W655" s="99"/>
      <c r="X655" s="14"/>
      <c r="Y655" s="14"/>
      <c r="Z655" s="14"/>
      <c r="AA655" s="99"/>
      <c r="AB655" s="99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551"/>
      <c r="AV655" s="14"/>
      <c r="AW655" s="14"/>
      <c r="AX655" s="14"/>
      <c r="AY655" s="14"/>
      <c r="AZ655" s="14"/>
      <c r="BA655" s="14"/>
      <c r="BB655" s="14"/>
      <c r="BC655" s="14"/>
    </row>
    <row r="656" ht="16.5" customHeight="1">
      <c r="A656" s="14"/>
      <c r="B656" s="14"/>
      <c r="C656" s="8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8"/>
      <c r="O656" s="8"/>
      <c r="P656" s="8"/>
      <c r="Q656" s="8"/>
      <c r="R656" s="14"/>
      <c r="S656" s="14"/>
      <c r="T656" s="14"/>
      <c r="U656" s="14"/>
      <c r="V656" s="99"/>
      <c r="W656" s="99"/>
      <c r="X656" s="14"/>
      <c r="Y656" s="14"/>
      <c r="Z656" s="14"/>
      <c r="AA656" s="99"/>
      <c r="AB656" s="99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551"/>
      <c r="AV656" s="14"/>
      <c r="AW656" s="14"/>
      <c r="AX656" s="14"/>
      <c r="AY656" s="14"/>
      <c r="AZ656" s="14"/>
      <c r="BA656" s="14"/>
      <c r="BB656" s="14"/>
      <c r="BC656" s="14"/>
    </row>
    <row r="657" ht="16.5" customHeight="1">
      <c r="A657" s="14"/>
      <c r="B657" s="14"/>
      <c r="C657" s="8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8"/>
      <c r="O657" s="8"/>
      <c r="P657" s="8"/>
      <c r="Q657" s="8"/>
      <c r="R657" s="14"/>
      <c r="S657" s="14"/>
      <c r="T657" s="14"/>
      <c r="U657" s="14"/>
      <c r="V657" s="99"/>
      <c r="W657" s="99"/>
      <c r="X657" s="14"/>
      <c r="Y657" s="14"/>
      <c r="Z657" s="14"/>
      <c r="AA657" s="99"/>
      <c r="AB657" s="99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551"/>
      <c r="AV657" s="14"/>
      <c r="AW657" s="14"/>
      <c r="AX657" s="14"/>
      <c r="AY657" s="14"/>
      <c r="AZ657" s="14"/>
      <c r="BA657" s="14"/>
      <c r="BB657" s="14"/>
      <c r="BC657" s="14"/>
    </row>
    <row r="658" ht="16.5" customHeight="1">
      <c r="A658" s="14"/>
      <c r="B658" s="14"/>
      <c r="C658" s="8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8"/>
      <c r="O658" s="8"/>
      <c r="P658" s="8"/>
      <c r="Q658" s="8"/>
      <c r="R658" s="14"/>
      <c r="S658" s="14"/>
      <c r="T658" s="14"/>
      <c r="U658" s="14"/>
      <c r="V658" s="99"/>
      <c r="W658" s="99"/>
      <c r="X658" s="14"/>
      <c r="Y658" s="14"/>
      <c r="Z658" s="14"/>
      <c r="AA658" s="99"/>
      <c r="AB658" s="99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551"/>
      <c r="AV658" s="14"/>
      <c r="AW658" s="14"/>
      <c r="AX658" s="14"/>
      <c r="AY658" s="14"/>
      <c r="AZ658" s="14"/>
      <c r="BA658" s="14"/>
      <c r="BB658" s="14"/>
      <c r="BC658" s="14"/>
    </row>
    <row r="659" ht="16.5" customHeight="1">
      <c r="A659" s="14"/>
      <c r="B659" s="14"/>
      <c r="C659" s="8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8"/>
      <c r="O659" s="8"/>
      <c r="P659" s="8"/>
      <c r="Q659" s="8"/>
      <c r="R659" s="14"/>
      <c r="S659" s="14"/>
      <c r="T659" s="14"/>
      <c r="U659" s="14"/>
      <c r="V659" s="99"/>
      <c r="W659" s="99"/>
      <c r="X659" s="14"/>
      <c r="Y659" s="14"/>
      <c r="Z659" s="14"/>
      <c r="AA659" s="99"/>
      <c r="AB659" s="99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551"/>
      <c r="AV659" s="14"/>
      <c r="AW659" s="14"/>
      <c r="AX659" s="14"/>
      <c r="AY659" s="14"/>
      <c r="AZ659" s="14"/>
      <c r="BA659" s="14"/>
      <c r="BB659" s="14"/>
      <c r="BC659" s="14"/>
    </row>
    <row r="660" ht="16.5" customHeight="1">
      <c r="A660" s="14"/>
      <c r="B660" s="14"/>
      <c r="C660" s="8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8"/>
      <c r="O660" s="8"/>
      <c r="P660" s="8"/>
      <c r="Q660" s="8"/>
      <c r="R660" s="14"/>
      <c r="S660" s="14"/>
      <c r="T660" s="14"/>
      <c r="U660" s="14"/>
      <c r="V660" s="99"/>
      <c r="W660" s="99"/>
      <c r="X660" s="14"/>
      <c r="Y660" s="14"/>
      <c r="Z660" s="14"/>
      <c r="AA660" s="99"/>
      <c r="AB660" s="99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551"/>
      <c r="AV660" s="14"/>
      <c r="AW660" s="14"/>
      <c r="AX660" s="14"/>
      <c r="AY660" s="14"/>
      <c r="AZ660" s="14"/>
      <c r="BA660" s="14"/>
      <c r="BB660" s="14"/>
      <c r="BC660" s="14"/>
    </row>
    <row r="661" ht="16.5" customHeight="1">
      <c r="A661" s="14"/>
      <c r="B661" s="14"/>
      <c r="C661" s="8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8"/>
      <c r="O661" s="8"/>
      <c r="P661" s="8"/>
      <c r="Q661" s="8"/>
      <c r="R661" s="14"/>
      <c r="S661" s="14"/>
      <c r="T661" s="14"/>
      <c r="U661" s="14"/>
      <c r="V661" s="99"/>
      <c r="W661" s="99"/>
      <c r="X661" s="14"/>
      <c r="Y661" s="14"/>
      <c r="Z661" s="14"/>
      <c r="AA661" s="99"/>
      <c r="AB661" s="99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551"/>
      <c r="AV661" s="14"/>
      <c r="AW661" s="14"/>
      <c r="AX661" s="14"/>
      <c r="AY661" s="14"/>
      <c r="AZ661" s="14"/>
      <c r="BA661" s="14"/>
      <c r="BB661" s="14"/>
      <c r="BC661" s="14"/>
    </row>
    <row r="662" ht="16.5" customHeight="1">
      <c r="A662" s="14"/>
      <c r="B662" s="14"/>
      <c r="C662" s="8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8"/>
      <c r="O662" s="8"/>
      <c r="P662" s="8"/>
      <c r="Q662" s="8"/>
      <c r="R662" s="14"/>
      <c r="S662" s="14"/>
      <c r="T662" s="14"/>
      <c r="U662" s="14"/>
      <c r="V662" s="99"/>
      <c r="W662" s="99"/>
      <c r="X662" s="14"/>
      <c r="Y662" s="14"/>
      <c r="Z662" s="14"/>
      <c r="AA662" s="99"/>
      <c r="AB662" s="99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551"/>
      <c r="AV662" s="14"/>
      <c r="AW662" s="14"/>
      <c r="AX662" s="14"/>
      <c r="AY662" s="14"/>
      <c r="AZ662" s="14"/>
      <c r="BA662" s="14"/>
      <c r="BB662" s="14"/>
      <c r="BC662" s="14"/>
    </row>
    <row r="663" ht="16.5" customHeight="1">
      <c r="A663" s="14"/>
      <c r="B663" s="14"/>
      <c r="C663" s="8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8"/>
      <c r="O663" s="8"/>
      <c r="P663" s="8"/>
      <c r="Q663" s="8"/>
      <c r="R663" s="14"/>
      <c r="S663" s="14"/>
      <c r="T663" s="14"/>
      <c r="U663" s="14"/>
      <c r="V663" s="99"/>
      <c r="W663" s="99"/>
      <c r="X663" s="14"/>
      <c r="Y663" s="14"/>
      <c r="Z663" s="14"/>
      <c r="AA663" s="99"/>
      <c r="AB663" s="99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551"/>
      <c r="AV663" s="14"/>
      <c r="AW663" s="14"/>
      <c r="AX663" s="14"/>
      <c r="AY663" s="14"/>
      <c r="AZ663" s="14"/>
      <c r="BA663" s="14"/>
      <c r="BB663" s="14"/>
      <c r="BC663" s="14"/>
    </row>
    <row r="664" ht="16.5" customHeight="1">
      <c r="A664" s="14"/>
      <c r="B664" s="14"/>
      <c r="C664" s="8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8"/>
      <c r="O664" s="8"/>
      <c r="P664" s="8"/>
      <c r="Q664" s="8"/>
      <c r="R664" s="14"/>
      <c r="S664" s="14"/>
      <c r="T664" s="14"/>
      <c r="U664" s="14"/>
      <c r="V664" s="99"/>
      <c r="W664" s="99"/>
      <c r="X664" s="14"/>
      <c r="Y664" s="14"/>
      <c r="Z664" s="14"/>
      <c r="AA664" s="99"/>
      <c r="AB664" s="99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551"/>
      <c r="AV664" s="14"/>
      <c r="AW664" s="14"/>
      <c r="AX664" s="14"/>
      <c r="AY664" s="14"/>
      <c r="AZ664" s="14"/>
      <c r="BA664" s="14"/>
      <c r="BB664" s="14"/>
      <c r="BC664" s="14"/>
    </row>
    <row r="665" ht="16.5" customHeight="1">
      <c r="A665" s="14"/>
      <c r="B665" s="14"/>
      <c r="C665" s="8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8"/>
      <c r="O665" s="8"/>
      <c r="P665" s="8"/>
      <c r="Q665" s="8"/>
      <c r="R665" s="14"/>
      <c r="S665" s="14"/>
      <c r="T665" s="14"/>
      <c r="U665" s="14"/>
      <c r="V665" s="99"/>
      <c r="W665" s="99"/>
      <c r="X665" s="14"/>
      <c r="Y665" s="14"/>
      <c r="Z665" s="14"/>
      <c r="AA665" s="99"/>
      <c r="AB665" s="99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551"/>
      <c r="AV665" s="14"/>
      <c r="AW665" s="14"/>
      <c r="AX665" s="14"/>
      <c r="AY665" s="14"/>
      <c r="AZ665" s="14"/>
      <c r="BA665" s="14"/>
      <c r="BB665" s="14"/>
      <c r="BC665" s="14"/>
    </row>
    <row r="666" ht="16.5" customHeight="1">
      <c r="A666" s="14"/>
      <c r="B666" s="14"/>
      <c r="C666" s="8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8"/>
      <c r="O666" s="8"/>
      <c r="P666" s="8"/>
      <c r="Q666" s="8"/>
      <c r="R666" s="14"/>
      <c r="S666" s="14"/>
      <c r="T666" s="14"/>
      <c r="U666" s="14"/>
      <c r="V666" s="99"/>
      <c r="W666" s="99"/>
      <c r="X666" s="14"/>
      <c r="Y666" s="14"/>
      <c r="Z666" s="14"/>
      <c r="AA666" s="99"/>
      <c r="AB666" s="99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551"/>
      <c r="AV666" s="14"/>
      <c r="AW666" s="14"/>
      <c r="AX666" s="14"/>
      <c r="AY666" s="14"/>
      <c r="AZ666" s="14"/>
      <c r="BA666" s="14"/>
      <c r="BB666" s="14"/>
      <c r="BC666" s="14"/>
    </row>
    <row r="667" ht="16.5" customHeight="1">
      <c r="A667" s="14"/>
      <c r="B667" s="14"/>
      <c r="C667" s="8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8"/>
      <c r="O667" s="8"/>
      <c r="P667" s="8"/>
      <c r="Q667" s="8"/>
      <c r="R667" s="14"/>
      <c r="S667" s="14"/>
      <c r="T667" s="14"/>
      <c r="U667" s="14"/>
      <c r="V667" s="99"/>
      <c r="W667" s="99"/>
      <c r="X667" s="14"/>
      <c r="Y667" s="14"/>
      <c r="Z667" s="14"/>
      <c r="AA667" s="99"/>
      <c r="AB667" s="99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551"/>
      <c r="AV667" s="14"/>
      <c r="AW667" s="14"/>
      <c r="AX667" s="14"/>
      <c r="AY667" s="14"/>
      <c r="AZ667" s="14"/>
      <c r="BA667" s="14"/>
      <c r="BB667" s="14"/>
      <c r="BC667" s="14"/>
    </row>
    <row r="668" ht="16.5" customHeight="1">
      <c r="A668" s="14"/>
      <c r="B668" s="14"/>
      <c r="C668" s="8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8"/>
      <c r="O668" s="8"/>
      <c r="P668" s="8"/>
      <c r="Q668" s="8"/>
      <c r="R668" s="14"/>
      <c r="S668" s="14"/>
      <c r="T668" s="14"/>
      <c r="U668" s="14"/>
      <c r="V668" s="99"/>
      <c r="W668" s="99"/>
      <c r="X668" s="14"/>
      <c r="Y668" s="14"/>
      <c r="Z668" s="14"/>
      <c r="AA668" s="99"/>
      <c r="AB668" s="99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551"/>
      <c r="AV668" s="14"/>
      <c r="AW668" s="14"/>
      <c r="AX668" s="14"/>
      <c r="AY668" s="14"/>
      <c r="AZ668" s="14"/>
      <c r="BA668" s="14"/>
      <c r="BB668" s="14"/>
      <c r="BC668" s="14"/>
    </row>
    <row r="669" ht="16.5" customHeight="1">
      <c r="A669" s="14"/>
      <c r="B669" s="14"/>
      <c r="C669" s="8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8"/>
      <c r="O669" s="8"/>
      <c r="P669" s="8"/>
      <c r="Q669" s="8"/>
      <c r="R669" s="14"/>
      <c r="S669" s="14"/>
      <c r="T669" s="14"/>
      <c r="U669" s="14"/>
      <c r="V669" s="99"/>
      <c r="W669" s="99"/>
      <c r="X669" s="14"/>
      <c r="Y669" s="14"/>
      <c r="Z669" s="14"/>
      <c r="AA669" s="99"/>
      <c r="AB669" s="99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551"/>
      <c r="AV669" s="14"/>
      <c r="AW669" s="14"/>
      <c r="AX669" s="14"/>
      <c r="AY669" s="14"/>
      <c r="AZ669" s="14"/>
      <c r="BA669" s="14"/>
      <c r="BB669" s="14"/>
      <c r="BC669" s="14"/>
    </row>
    <row r="670" ht="16.5" customHeight="1">
      <c r="A670" s="14"/>
      <c r="B670" s="14"/>
      <c r="C670" s="8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8"/>
      <c r="O670" s="8"/>
      <c r="P670" s="8"/>
      <c r="Q670" s="8"/>
      <c r="R670" s="14"/>
      <c r="S670" s="14"/>
      <c r="T670" s="14"/>
      <c r="U670" s="14"/>
      <c r="V670" s="99"/>
      <c r="W670" s="99"/>
      <c r="X670" s="14"/>
      <c r="Y670" s="14"/>
      <c r="Z670" s="14"/>
      <c r="AA670" s="99"/>
      <c r="AB670" s="99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551"/>
      <c r="AV670" s="14"/>
      <c r="AW670" s="14"/>
      <c r="AX670" s="14"/>
      <c r="AY670" s="14"/>
      <c r="AZ670" s="14"/>
      <c r="BA670" s="14"/>
      <c r="BB670" s="14"/>
      <c r="BC670" s="14"/>
    </row>
    <row r="671" ht="16.5" customHeight="1">
      <c r="A671" s="14"/>
      <c r="B671" s="14"/>
      <c r="C671" s="8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8"/>
      <c r="O671" s="8"/>
      <c r="P671" s="8"/>
      <c r="Q671" s="8"/>
      <c r="R671" s="14"/>
      <c r="S671" s="14"/>
      <c r="T671" s="14"/>
      <c r="U671" s="14"/>
      <c r="V671" s="99"/>
      <c r="W671" s="99"/>
      <c r="X671" s="14"/>
      <c r="Y671" s="14"/>
      <c r="Z671" s="14"/>
      <c r="AA671" s="99"/>
      <c r="AB671" s="99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551"/>
      <c r="AV671" s="14"/>
      <c r="AW671" s="14"/>
      <c r="AX671" s="14"/>
      <c r="AY671" s="14"/>
      <c r="AZ671" s="14"/>
      <c r="BA671" s="14"/>
      <c r="BB671" s="14"/>
      <c r="BC671" s="14"/>
    </row>
    <row r="672" ht="16.5" customHeight="1">
      <c r="A672" s="14"/>
      <c r="B672" s="14"/>
      <c r="C672" s="8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8"/>
      <c r="O672" s="8"/>
      <c r="P672" s="8"/>
      <c r="Q672" s="8"/>
      <c r="R672" s="14"/>
      <c r="S672" s="14"/>
      <c r="T672" s="14"/>
      <c r="U672" s="14"/>
      <c r="V672" s="99"/>
      <c r="W672" s="99"/>
      <c r="X672" s="14"/>
      <c r="Y672" s="14"/>
      <c r="Z672" s="14"/>
      <c r="AA672" s="99"/>
      <c r="AB672" s="99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551"/>
      <c r="AV672" s="14"/>
      <c r="AW672" s="14"/>
      <c r="AX672" s="14"/>
      <c r="AY672" s="14"/>
      <c r="AZ672" s="14"/>
      <c r="BA672" s="14"/>
      <c r="BB672" s="14"/>
      <c r="BC672" s="14"/>
    </row>
    <row r="673" ht="16.5" customHeight="1">
      <c r="A673" s="14"/>
      <c r="B673" s="14"/>
      <c r="C673" s="8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8"/>
      <c r="O673" s="8"/>
      <c r="P673" s="8"/>
      <c r="Q673" s="8"/>
      <c r="R673" s="14"/>
      <c r="S673" s="14"/>
      <c r="T673" s="14"/>
      <c r="U673" s="14"/>
      <c r="V673" s="99"/>
      <c r="W673" s="99"/>
      <c r="X673" s="14"/>
      <c r="Y673" s="14"/>
      <c r="Z673" s="14"/>
      <c r="AA673" s="99"/>
      <c r="AB673" s="99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551"/>
      <c r="AV673" s="14"/>
      <c r="AW673" s="14"/>
      <c r="AX673" s="14"/>
      <c r="AY673" s="14"/>
      <c r="AZ673" s="14"/>
      <c r="BA673" s="14"/>
      <c r="BB673" s="14"/>
      <c r="BC673" s="14"/>
    </row>
    <row r="674" ht="16.5" customHeight="1">
      <c r="A674" s="14"/>
      <c r="B674" s="14"/>
      <c r="C674" s="8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8"/>
      <c r="O674" s="8"/>
      <c r="P674" s="8"/>
      <c r="Q674" s="8"/>
      <c r="R674" s="14"/>
      <c r="S674" s="14"/>
      <c r="T674" s="14"/>
      <c r="U674" s="14"/>
      <c r="V674" s="99"/>
      <c r="W674" s="99"/>
      <c r="X674" s="14"/>
      <c r="Y674" s="14"/>
      <c r="Z674" s="14"/>
      <c r="AA674" s="99"/>
      <c r="AB674" s="99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551"/>
      <c r="AV674" s="14"/>
      <c r="AW674" s="14"/>
      <c r="AX674" s="14"/>
      <c r="AY674" s="14"/>
      <c r="AZ674" s="14"/>
      <c r="BA674" s="14"/>
      <c r="BB674" s="14"/>
      <c r="BC674" s="14"/>
    </row>
    <row r="675" ht="16.5" customHeight="1">
      <c r="A675" s="14"/>
      <c r="B675" s="14"/>
      <c r="C675" s="8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8"/>
      <c r="O675" s="8"/>
      <c r="P675" s="8"/>
      <c r="Q675" s="8"/>
      <c r="R675" s="14"/>
      <c r="S675" s="14"/>
      <c r="T675" s="14"/>
      <c r="U675" s="14"/>
      <c r="V675" s="99"/>
      <c r="W675" s="99"/>
      <c r="X675" s="14"/>
      <c r="Y675" s="14"/>
      <c r="Z675" s="14"/>
      <c r="AA675" s="99"/>
      <c r="AB675" s="99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551"/>
      <c r="AV675" s="14"/>
      <c r="AW675" s="14"/>
      <c r="AX675" s="14"/>
      <c r="AY675" s="14"/>
      <c r="AZ675" s="14"/>
      <c r="BA675" s="14"/>
      <c r="BB675" s="14"/>
      <c r="BC675" s="14"/>
    </row>
    <row r="676" ht="16.5" customHeight="1">
      <c r="A676" s="14"/>
      <c r="B676" s="14"/>
      <c r="C676" s="8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8"/>
      <c r="O676" s="8"/>
      <c r="P676" s="8"/>
      <c r="Q676" s="8"/>
      <c r="R676" s="14"/>
      <c r="S676" s="14"/>
      <c r="T676" s="14"/>
      <c r="U676" s="14"/>
      <c r="V676" s="99"/>
      <c r="W676" s="99"/>
      <c r="X676" s="14"/>
      <c r="Y676" s="14"/>
      <c r="Z676" s="14"/>
      <c r="AA676" s="99"/>
      <c r="AB676" s="99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551"/>
      <c r="AV676" s="14"/>
      <c r="AW676" s="14"/>
      <c r="AX676" s="14"/>
      <c r="AY676" s="14"/>
      <c r="AZ676" s="14"/>
      <c r="BA676" s="14"/>
      <c r="BB676" s="14"/>
      <c r="BC676" s="14"/>
    </row>
    <row r="677" ht="16.5" customHeight="1">
      <c r="A677" s="14"/>
      <c r="B677" s="14"/>
      <c r="C677" s="8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8"/>
      <c r="O677" s="8"/>
      <c r="P677" s="8"/>
      <c r="Q677" s="8"/>
      <c r="R677" s="14"/>
      <c r="S677" s="14"/>
      <c r="T677" s="14"/>
      <c r="U677" s="14"/>
      <c r="V677" s="99"/>
      <c r="W677" s="99"/>
      <c r="X677" s="14"/>
      <c r="Y677" s="14"/>
      <c r="Z677" s="14"/>
      <c r="AA677" s="99"/>
      <c r="AB677" s="99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551"/>
      <c r="AV677" s="14"/>
      <c r="AW677" s="14"/>
      <c r="AX677" s="14"/>
      <c r="AY677" s="14"/>
      <c r="AZ677" s="14"/>
      <c r="BA677" s="14"/>
      <c r="BB677" s="14"/>
      <c r="BC677" s="14"/>
    </row>
    <row r="678" ht="16.5" customHeight="1">
      <c r="A678" s="14"/>
      <c r="B678" s="14"/>
      <c r="C678" s="8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8"/>
      <c r="O678" s="8"/>
      <c r="P678" s="8"/>
      <c r="Q678" s="8"/>
      <c r="R678" s="14"/>
      <c r="S678" s="14"/>
      <c r="T678" s="14"/>
      <c r="U678" s="14"/>
      <c r="V678" s="99"/>
      <c r="W678" s="99"/>
      <c r="X678" s="14"/>
      <c r="Y678" s="14"/>
      <c r="Z678" s="14"/>
      <c r="AA678" s="99"/>
      <c r="AB678" s="99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551"/>
      <c r="AV678" s="14"/>
      <c r="AW678" s="14"/>
      <c r="AX678" s="14"/>
      <c r="AY678" s="14"/>
      <c r="AZ678" s="14"/>
      <c r="BA678" s="14"/>
      <c r="BB678" s="14"/>
      <c r="BC678" s="14"/>
    </row>
    <row r="679" ht="16.5" customHeight="1">
      <c r="A679" s="14"/>
      <c r="B679" s="14"/>
      <c r="C679" s="8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8"/>
      <c r="O679" s="8"/>
      <c r="P679" s="8"/>
      <c r="Q679" s="8"/>
      <c r="R679" s="14"/>
      <c r="S679" s="14"/>
      <c r="T679" s="14"/>
      <c r="U679" s="14"/>
      <c r="V679" s="99"/>
      <c r="W679" s="99"/>
      <c r="X679" s="14"/>
      <c r="Y679" s="14"/>
      <c r="Z679" s="14"/>
      <c r="AA679" s="99"/>
      <c r="AB679" s="99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551"/>
      <c r="AV679" s="14"/>
      <c r="AW679" s="14"/>
      <c r="AX679" s="14"/>
      <c r="AY679" s="14"/>
      <c r="AZ679" s="14"/>
      <c r="BA679" s="14"/>
      <c r="BB679" s="14"/>
      <c r="BC679" s="14"/>
    </row>
    <row r="680" ht="16.5" customHeight="1">
      <c r="A680" s="14"/>
      <c r="B680" s="14"/>
      <c r="C680" s="8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8"/>
      <c r="O680" s="8"/>
      <c r="P680" s="8"/>
      <c r="Q680" s="8"/>
      <c r="R680" s="14"/>
      <c r="S680" s="14"/>
      <c r="T680" s="14"/>
      <c r="U680" s="14"/>
      <c r="V680" s="99"/>
      <c r="W680" s="99"/>
      <c r="X680" s="14"/>
      <c r="Y680" s="14"/>
      <c r="Z680" s="14"/>
      <c r="AA680" s="99"/>
      <c r="AB680" s="99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551"/>
      <c r="AV680" s="14"/>
      <c r="AW680" s="14"/>
      <c r="AX680" s="14"/>
      <c r="AY680" s="14"/>
      <c r="AZ680" s="14"/>
      <c r="BA680" s="14"/>
      <c r="BB680" s="14"/>
      <c r="BC680" s="14"/>
    </row>
    <row r="681" ht="16.5" customHeight="1">
      <c r="A681" s="14"/>
      <c r="B681" s="14"/>
      <c r="C681" s="8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8"/>
      <c r="O681" s="8"/>
      <c r="P681" s="8"/>
      <c r="Q681" s="8"/>
      <c r="R681" s="14"/>
      <c r="S681" s="14"/>
      <c r="T681" s="14"/>
      <c r="U681" s="14"/>
      <c r="V681" s="99"/>
      <c r="W681" s="99"/>
      <c r="X681" s="14"/>
      <c r="Y681" s="14"/>
      <c r="Z681" s="14"/>
      <c r="AA681" s="99"/>
      <c r="AB681" s="99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551"/>
      <c r="AV681" s="14"/>
      <c r="AW681" s="14"/>
      <c r="AX681" s="14"/>
      <c r="AY681" s="14"/>
      <c r="AZ681" s="14"/>
      <c r="BA681" s="14"/>
      <c r="BB681" s="14"/>
      <c r="BC681" s="14"/>
    </row>
    <row r="682" ht="16.5" customHeight="1">
      <c r="A682" s="14"/>
      <c r="B682" s="14"/>
      <c r="C682" s="8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8"/>
      <c r="O682" s="8"/>
      <c r="P682" s="8"/>
      <c r="Q682" s="8"/>
      <c r="R682" s="14"/>
      <c r="S682" s="14"/>
      <c r="T682" s="14"/>
      <c r="U682" s="14"/>
      <c r="V682" s="99"/>
      <c r="W682" s="99"/>
      <c r="X682" s="14"/>
      <c r="Y682" s="14"/>
      <c r="Z682" s="14"/>
      <c r="AA682" s="99"/>
      <c r="AB682" s="99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551"/>
      <c r="AV682" s="14"/>
      <c r="AW682" s="14"/>
      <c r="AX682" s="14"/>
      <c r="AY682" s="14"/>
      <c r="AZ682" s="14"/>
      <c r="BA682" s="14"/>
      <c r="BB682" s="14"/>
      <c r="BC682" s="14"/>
    </row>
    <row r="683" ht="16.5" customHeight="1">
      <c r="A683" s="14"/>
      <c r="B683" s="14"/>
      <c r="C683" s="8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8"/>
      <c r="O683" s="8"/>
      <c r="P683" s="8"/>
      <c r="Q683" s="8"/>
      <c r="R683" s="14"/>
      <c r="S683" s="14"/>
      <c r="T683" s="14"/>
      <c r="U683" s="14"/>
      <c r="V683" s="99"/>
      <c r="W683" s="99"/>
      <c r="X683" s="14"/>
      <c r="Y683" s="14"/>
      <c r="Z683" s="14"/>
      <c r="AA683" s="99"/>
      <c r="AB683" s="99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551"/>
      <c r="AV683" s="14"/>
      <c r="AW683" s="14"/>
      <c r="AX683" s="14"/>
      <c r="AY683" s="14"/>
      <c r="AZ683" s="14"/>
      <c r="BA683" s="14"/>
      <c r="BB683" s="14"/>
      <c r="BC683" s="14"/>
    </row>
    <row r="684" ht="16.5" customHeight="1">
      <c r="A684" s="14"/>
      <c r="B684" s="14"/>
      <c r="C684" s="8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8"/>
      <c r="O684" s="8"/>
      <c r="P684" s="8"/>
      <c r="Q684" s="8"/>
      <c r="R684" s="14"/>
      <c r="S684" s="14"/>
      <c r="T684" s="14"/>
      <c r="U684" s="14"/>
      <c r="V684" s="99"/>
      <c r="W684" s="99"/>
      <c r="X684" s="14"/>
      <c r="Y684" s="14"/>
      <c r="Z684" s="14"/>
      <c r="AA684" s="99"/>
      <c r="AB684" s="99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551"/>
      <c r="AV684" s="14"/>
      <c r="AW684" s="14"/>
      <c r="AX684" s="14"/>
      <c r="AY684" s="14"/>
      <c r="AZ684" s="14"/>
      <c r="BA684" s="14"/>
      <c r="BB684" s="14"/>
      <c r="BC684" s="14"/>
    </row>
    <row r="685" ht="16.5" customHeight="1">
      <c r="A685" s="14"/>
      <c r="B685" s="14"/>
      <c r="C685" s="8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8"/>
      <c r="O685" s="8"/>
      <c r="P685" s="8"/>
      <c r="Q685" s="8"/>
      <c r="R685" s="14"/>
      <c r="S685" s="14"/>
      <c r="T685" s="14"/>
      <c r="U685" s="14"/>
      <c r="V685" s="99"/>
      <c r="W685" s="99"/>
      <c r="X685" s="14"/>
      <c r="Y685" s="14"/>
      <c r="Z685" s="14"/>
      <c r="AA685" s="99"/>
      <c r="AB685" s="99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551"/>
      <c r="AV685" s="14"/>
      <c r="AW685" s="14"/>
      <c r="AX685" s="14"/>
      <c r="AY685" s="14"/>
      <c r="AZ685" s="14"/>
      <c r="BA685" s="14"/>
      <c r="BB685" s="14"/>
      <c r="BC685" s="14"/>
    </row>
    <row r="686" ht="16.5" customHeight="1">
      <c r="A686" s="14"/>
      <c r="B686" s="14"/>
      <c r="C686" s="8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8"/>
      <c r="O686" s="8"/>
      <c r="P686" s="8"/>
      <c r="Q686" s="8"/>
      <c r="R686" s="14"/>
      <c r="S686" s="14"/>
      <c r="T686" s="14"/>
      <c r="U686" s="14"/>
      <c r="V686" s="99"/>
      <c r="W686" s="99"/>
      <c r="X686" s="14"/>
      <c r="Y686" s="14"/>
      <c r="Z686" s="14"/>
      <c r="AA686" s="99"/>
      <c r="AB686" s="99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551"/>
      <c r="AV686" s="14"/>
      <c r="AW686" s="14"/>
      <c r="AX686" s="14"/>
      <c r="AY686" s="14"/>
      <c r="AZ686" s="14"/>
      <c r="BA686" s="14"/>
      <c r="BB686" s="14"/>
      <c r="BC686" s="14"/>
    </row>
    <row r="687" ht="16.5" customHeight="1">
      <c r="A687" s="14"/>
      <c r="B687" s="14"/>
      <c r="C687" s="8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8"/>
      <c r="O687" s="8"/>
      <c r="P687" s="8"/>
      <c r="Q687" s="8"/>
      <c r="R687" s="14"/>
      <c r="S687" s="14"/>
      <c r="T687" s="14"/>
      <c r="U687" s="14"/>
      <c r="V687" s="99"/>
      <c r="W687" s="99"/>
      <c r="X687" s="14"/>
      <c r="Y687" s="14"/>
      <c r="Z687" s="14"/>
      <c r="AA687" s="99"/>
      <c r="AB687" s="99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551"/>
      <c r="AV687" s="14"/>
      <c r="AW687" s="14"/>
      <c r="AX687" s="14"/>
      <c r="AY687" s="14"/>
      <c r="AZ687" s="14"/>
      <c r="BA687" s="14"/>
      <c r="BB687" s="14"/>
      <c r="BC687" s="14"/>
    </row>
    <row r="688" ht="16.5" customHeight="1">
      <c r="A688" s="14"/>
      <c r="B688" s="14"/>
      <c r="C688" s="8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8"/>
      <c r="O688" s="8"/>
      <c r="P688" s="8"/>
      <c r="Q688" s="8"/>
      <c r="R688" s="14"/>
      <c r="S688" s="14"/>
      <c r="T688" s="14"/>
      <c r="U688" s="14"/>
      <c r="V688" s="99"/>
      <c r="W688" s="99"/>
      <c r="X688" s="14"/>
      <c r="Y688" s="14"/>
      <c r="Z688" s="14"/>
      <c r="AA688" s="99"/>
      <c r="AB688" s="99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551"/>
      <c r="AV688" s="14"/>
      <c r="AW688" s="14"/>
      <c r="AX688" s="14"/>
      <c r="AY688" s="14"/>
      <c r="AZ688" s="14"/>
      <c r="BA688" s="14"/>
      <c r="BB688" s="14"/>
      <c r="BC688" s="14"/>
    </row>
    <row r="689" ht="16.5" customHeight="1">
      <c r="A689" s="14"/>
      <c r="B689" s="14"/>
      <c r="C689" s="8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8"/>
      <c r="O689" s="8"/>
      <c r="P689" s="8"/>
      <c r="Q689" s="8"/>
      <c r="R689" s="14"/>
      <c r="S689" s="14"/>
      <c r="T689" s="14"/>
      <c r="U689" s="14"/>
      <c r="V689" s="99"/>
      <c r="W689" s="99"/>
      <c r="X689" s="14"/>
      <c r="Y689" s="14"/>
      <c r="Z689" s="14"/>
      <c r="AA689" s="99"/>
      <c r="AB689" s="99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551"/>
      <c r="AV689" s="14"/>
      <c r="AW689" s="14"/>
      <c r="AX689" s="14"/>
      <c r="AY689" s="14"/>
      <c r="AZ689" s="14"/>
      <c r="BA689" s="14"/>
      <c r="BB689" s="14"/>
      <c r="BC689" s="14"/>
    </row>
    <row r="690" ht="16.5" customHeight="1">
      <c r="A690" s="14"/>
      <c r="B690" s="14"/>
      <c r="C690" s="8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8"/>
      <c r="O690" s="8"/>
      <c r="P690" s="8"/>
      <c r="Q690" s="8"/>
      <c r="R690" s="14"/>
      <c r="S690" s="14"/>
      <c r="T690" s="14"/>
      <c r="U690" s="14"/>
      <c r="V690" s="99"/>
      <c r="W690" s="99"/>
      <c r="X690" s="14"/>
      <c r="Y690" s="14"/>
      <c r="Z690" s="14"/>
      <c r="AA690" s="99"/>
      <c r="AB690" s="99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551"/>
      <c r="AV690" s="14"/>
      <c r="AW690" s="14"/>
      <c r="AX690" s="14"/>
      <c r="AY690" s="14"/>
      <c r="AZ690" s="14"/>
      <c r="BA690" s="14"/>
      <c r="BB690" s="14"/>
      <c r="BC690" s="14"/>
    </row>
    <row r="691" ht="16.5" customHeight="1">
      <c r="A691" s="14"/>
      <c r="B691" s="14"/>
      <c r="C691" s="8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8"/>
      <c r="O691" s="8"/>
      <c r="P691" s="8"/>
      <c r="Q691" s="8"/>
      <c r="R691" s="14"/>
      <c r="S691" s="14"/>
      <c r="T691" s="14"/>
      <c r="U691" s="14"/>
      <c r="V691" s="99"/>
      <c r="W691" s="99"/>
      <c r="X691" s="14"/>
      <c r="Y691" s="14"/>
      <c r="Z691" s="14"/>
      <c r="AA691" s="99"/>
      <c r="AB691" s="99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551"/>
      <c r="AV691" s="14"/>
      <c r="AW691" s="14"/>
      <c r="AX691" s="14"/>
      <c r="AY691" s="14"/>
      <c r="AZ691" s="14"/>
      <c r="BA691" s="14"/>
      <c r="BB691" s="14"/>
      <c r="BC691" s="14"/>
    </row>
    <row r="692" ht="16.5" customHeight="1">
      <c r="A692" s="14"/>
      <c r="B692" s="14"/>
      <c r="C692" s="8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8"/>
      <c r="O692" s="8"/>
      <c r="P692" s="8"/>
      <c r="Q692" s="8"/>
      <c r="R692" s="14"/>
      <c r="S692" s="14"/>
      <c r="T692" s="14"/>
      <c r="U692" s="14"/>
      <c r="V692" s="99"/>
      <c r="W692" s="99"/>
      <c r="X692" s="14"/>
      <c r="Y692" s="14"/>
      <c r="Z692" s="14"/>
      <c r="AA692" s="99"/>
      <c r="AB692" s="99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551"/>
      <c r="AV692" s="14"/>
      <c r="AW692" s="14"/>
      <c r="AX692" s="14"/>
      <c r="AY692" s="14"/>
      <c r="AZ692" s="14"/>
      <c r="BA692" s="14"/>
      <c r="BB692" s="14"/>
      <c r="BC692" s="14"/>
    </row>
    <row r="693" ht="16.5" customHeight="1">
      <c r="A693" s="14"/>
      <c r="B693" s="14"/>
      <c r="C693" s="8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8"/>
      <c r="O693" s="8"/>
      <c r="P693" s="8"/>
      <c r="Q693" s="8"/>
      <c r="R693" s="14"/>
      <c r="S693" s="14"/>
      <c r="T693" s="14"/>
      <c r="U693" s="14"/>
      <c r="V693" s="99"/>
      <c r="W693" s="99"/>
      <c r="X693" s="14"/>
      <c r="Y693" s="14"/>
      <c r="Z693" s="14"/>
      <c r="AA693" s="99"/>
      <c r="AB693" s="99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551"/>
      <c r="AV693" s="14"/>
      <c r="AW693" s="14"/>
      <c r="AX693" s="14"/>
      <c r="AY693" s="14"/>
      <c r="AZ693" s="14"/>
      <c r="BA693" s="14"/>
      <c r="BB693" s="14"/>
      <c r="BC693" s="14"/>
    </row>
    <row r="694" ht="16.5" customHeight="1">
      <c r="A694" s="14"/>
      <c r="B694" s="14"/>
      <c r="C694" s="8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8"/>
      <c r="O694" s="8"/>
      <c r="P694" s="8"/>
      <c r="Q694" s="8"/>
      <c r="R694" s="14"/>
      <c r="S694" s="14"/>
      <c r="T694" s="14"/>
      <c r="U694" s="14"/>
      <c r="V694" s="99"/>
      <c r="W694" s="99"/>
      <c r="X694" s="14"/>
      <c r="Y694" s="14"/>
      <c r="Z694" s="14"/>
      <c r="AA694" s="99"/>
      <c r="AB694" s="99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551"/>
      <c r="AV694" s="14"/>
      <c r="AW694" s="14"/>
      <c r="AX694" s="14"/>
      <c r="AY694" s="14"/>
      <c r="AZ694" s="14"/>
      <c r="BA694" s="14"/>
      <c r="BB694" s="14"/>
      <c r="BC694" s="14"/>
    </row>
    <row r="695" ht="16.5" customHeight="1">
      <c r="A695" s="14"/>
      <c r="B695" s="14"/>
      <c r="C695" s="8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8"/>
      <c r="O695" s="8"/>
      <c r="P695" s="8"/>
      <c r="Q695" s="8"/>
      <c r="R695" s="14"/>
      <c r="S695" s="14"/>
      <c r="T695" s="14"/>
      <c r="U695" s="14"/>
      <c r="V695" s="99"/>
      <c r="W695" s="99"/>
      <c r="X695" s="14"/>
      <c r="Y695" s="14"/>
      <c r="Z695" s="14"/>
      <c r="AA695" s="99"/>
      <c r="AB695" s="99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551"/>
      <c r="AV695" s="14"/>
      <c r="AW695" s="14"/>
      <c r="AX695" s="14"/>
      <c r="AY695" s="14"/>
      <c r="AZ695" s="14"/>
      <c r="BA695" s="14"/>
      <c r="BB695" s="14"/>
      <c r="BC695" s="14"/>
    </row>
    <row r="696" ht="16.5" customHeight="1">
      <c r="A696" s="14"/>
      <c r="B696" s="14"/>
      <c r="C696" s="8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8"/>
      <c r="O696" s="8"/>
      <c r="P696" s="8"/>
      <c r="Q696" s="8"/>
      <c r="R696" s="14"/>
      <c r="S696" s="14"/>
      <c r="T696" s="14"/>
      <c r="U696" s="14"/>
      <c r="V696" s="99"/>
      <c r="W696" s="99"/>
      <c r="X696" s="14"/>
      <c r="Y696" s="14"/>
      <c r="Z696" s="14"/>
      <c r="AA696" s="99"/>
      <c r="AB696" s="99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551"/>
      <c r="AV696" s="14"/>
      <c r="AW696" s="14"/>
      <c r="AX696" s="14"/>
      <c r="AY696" s="14"/>
      <c r="AZ696" s="14"/>
      <c r="BA696" s="14"/>
      <c r="BB696" s="14"/>
      <c r="BC696" s="14"/>
    </row>
    <row r="697" ht="16.5" customHeight="1">
      <c r="A697" s="14"/>
      <c r="B697" s="14"/>
      <c r="C697" s="8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8"/>
      <c r="O697" s="8"/>
      <c r="P697" s="8"/>
      <c r="Q697" s="8"/>
      <c r="R697" s="14"/>
      <c r="S697" s="14"/>
      <c r="T697" s="14"/>
      <c r="U697" s="14"/>
      <c r="V697" s="99"/>
      <c r="W697" s="99"/>
      <c r="X697" s="14"/>
      <c r="Y697" s="14"/>
      <c r="Z697" s="14"/>
      <c r="AA697" s="99"/>
      <c r="AB697" s="99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551"/>
      <c r="AV697" s="14"/>
      <c r="AW697" s="14"/>
      <c r="AX697" s="14"/>
      <c r="AY697" s="14"/>
      <c r="AZ697" s="14"/>
      <c r="BA697" s="14"/>
      <c r="BB697" s="14"/>
      <c r="BC697" s="14"/>
    </row>
    <row r="698" ht="16.5" customHeight="1">
      <c r="A698" s="14"/>
      <c r="B698" s="14"/>
      <c r="C698" s="8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8"/>
      <c r="O698" s="8"/>
      <c r="P698" s="8"/>
      <c r="Q698" s="8"/>
      <c r="R698" s="14"/>
      <c r="S698" s="14"/>
      <c r="T698" s="14"/>
      <c r="U698" s="14"/>
      <c r="V698" s="99"/>
      <c r="W698" s="99"/>
      <c r="X698" s="14"/>
      <c r="Y698" s="14"/>
      <c r="Z698" s="14"/>
      <c r="AA698" s="99"/>
      <c r="AB698" s="99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551"/>
      <c r="AV698" s="14"/>
      <c r="AW698" s="14"/>
      <c r="AX698" s="14"/>
      <c r="AY698" s="14"/>
      <c r="AZ698" s="14"/>
      <c r="BA698" s="14"/>
      <c r="BB698" s="14"/>
      <c r="BC698" s="14"/>
    </row>
    <row r="699" ht="16.5" customHeight="1">
      <c r="A699" s="14"/>
      <c r="B699" s="14"/>
      <c r="C699" s="8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8"/>
      <c r="O699" s="8"/>
      <c r="P699" s="8"/>
      <c r="Q699" s="8"/>
      <c r="R699" s="14"/>
      <c r="S699" s="14"/>
      <c r="T699" s="14"/>
      <c r="U699" s="14"/>
      <c r="V699" s="99"/>
      <c r="W699" s="99"/>
      <c r="X699" s="14"/>
      <c r="Y699" s="14"/>
      <c r="Z699" s="14"/>
      <c r="AA699" s="99"/>
      <c r="AB699" s="99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551"/>
      <c r="AV699" s="14"/>
      <c r="AW699" s="14"/>
      <c r="AX699" s="14"/>
      <c r="AY699" s="14"/>
      <c r="AZ699" s="14"/>
      <c r="BA699" s="14"/>
      <c r="BB699" s="14"/>
      <c r="BC699" s="14"/>
    </row>
    <row r="700" ht="16.5" customHeight="1">
      <c r="A700" s="14"/>
      <c r="B700" s="14"/>
      <c r="C700" s="8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8"/>
      <c r="O700" s="8"/>
      <c r="P700" s="8"/>
      <c r="Q700" s="8"/>
      <c r="R700" s="14"/>
      <c r="S700" s="14"/>
      <c r="T700" s="14"/>
      <c r="U700" s="14"/>
      <c r="V700" s="99"/>
      <c r="W700" s="99"/>
      <c r="X700" s="14"/>
      <c r="Y700" s="14"/>
      <c r="Z700" s="14"/>
      <c r="AA700" s="99"/>
      <c r="AB700" s="99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551"/>
      <c r="AV700" s="14"/>
      <c r="AW700" s="14"/>
      <c r="AX700" s="14"/>
      <c r="AY700" s="14"/>
      <c r="AZ700" s="14"/>
      <c r="BA700" s="14"/>
      <c r="BB700" s="14"/>
      <c r="BC700" s="14"/>
    </row>
    <row r="701" ht="16.5" customHeight="1">
      <c r="A701" s="14"/>
      <c r="B701" s="14"/>
      <c r="C701" s="8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8"/>
      <c r="O701" s="8"/>
      <c r="P701" s="8"/>
      <c r="Q701" s="8"/>
      <c r="R701" s="14"/>
      <c r="S701" s="14"/>
      <c r="T701" s="14"/>
      <c r="U701" s="14"/>
      <c r="V701" s="99"/>
      <c r="W701" s="99"/>
      <c r="X701" s="14"/>
      <c r="Y701" s="14"/>
      <c r="Z701" s="14"/>
      <c r="AA701" s="99"/>
      <c r="AB701" s="99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551"/>
      <c r="AV701" s="14"/>
      <c r="AW701" s="14"/>
      <c r="AX701" s="14"/>
      <c r="AY701" s="14"/>
      <c r="AZ701" s="14"/>
      <c r="BA701" s="14"/>
      <c r="BB701" s="14"/>
      <c r="BC701" s="14"/>
    </row>
    <row r="702" ht="16.5" customHeight="1">
      <c r="A702" s="14"/>
      <c r="B702" s="14"/>
      <c r="C702" s="8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8"/>
      <c r="O702" s="8"/>
      <c r="P702" s="8"/>
      <c r="Q702" s="8"/>
      <c r="R702" s="14"/>
      <c r="S702" s="14"/>
      <c r="T702" s="14"/>
      <c r="U702" s="14"/>
      <c r="V702" s="99"/>
      <c r="W702" s="99"/>
      <c r="X702" s="14"/>
      <c r="Y702" s="14"/>
      <c r="Z702" s="14"/>
      <c r="AA702" s="99"/>
      <c r="AB702" s="99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551"/>
      <c r="AV702" s="14"/>
      <c r="AW702" s="14"/>
      <c r="AX702" s="14"/>
      <c r="AY702" s="14"/>
      <c r="AZ702" s="14"/>
      <c r="BA702" s="14"/>
      <c r="BB702" s="14"/>
      <c r="BC702" s="14"/>
    </row>
    <row r="703" ht="16.5" customHeight="1">
      <c r="A703" s="14"/>
      <c r="B703" s="14"/>
      <c r="C703" s="8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8"/>
      <c r="O703" s="8"/>
      <c r="P703" s="8"/>
      <c r="Q703" s="8"/>
      <c r="R703" s="14"/>
      <c r="S703" s="14"/>
      <c r="T703" s="14"/>
      <c r="U703" s="14"/>
      <c r="V703" s="99"/>
      <c r="W703" s="99"/>
      <c r="X703" s="14"/>
      <c r="Y703" s="14"/>
      <c r="Z703" s="14"/>
      <c r="AA703" s="99"/>
      <c r="AB703" s="99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551"/>
      <c r="AV703" s="14"/>
      <c r="AW703" s="14"/>
      <c r="AX703" s="14"/>
      <c r="AY703" s="14"/>
      <c r="AZ703" s="14"/>
      <c r="BA703" s="14"/>
      <c r="BB703" s="14"/>
      <c r="BC703" s="14"/>
    </row>
    <row r="704" ht="16.5" customHeight="1">
      <c r="A704" s="14"/>
      <c r="B704" s="14"/>
      <c r="C704" s="8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8"/>
      <c r="O704" s="8"/>
      <c r="P704" s="8"/>
      <c r="Q704" s="8"/>
      <c r="R704" s="14"/>
      <c r="S704" s="14"/>
      <c r="T704" s="14"/>
      <c r="U704" s="14"/>
      <c r="V704" s="99"/>
      <c r="W704" s="99"/>
      <c r="X704" s="14"/>
      <c r="Y704" s="14"/>
      <c r="Z704" s="14"/>
      <c r="AA704" s="99"/>
      <c r="AB704" s="99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551"/>
      <c r="AV704" s="14"/>
      <c r="AW704" s="14"/>
      <c r="AX704" s="14"/>
      <c r="AY704" s="14"/>
      <c r="AZ704" s="14"/>
      <c r="BA704" s="14"/>
      <c r="BB704" s="14"/>
      <c r="BC704" s="14"/>
    </row>
    <row r="705" ht="16.5" customHeight="1">
      <c r="A705" s="14"/>
      <c r="B705" s="14"/>
      <c r="C705" s="8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8"/>
      <c r="O705" s="8"/>
      <c r="P705" s="8"/>
      <c r="Q705" s="8"/>
      <c r="R705" s="14"/>
      <c r="S705" s="14"/>
      <c r="T705" s="14"/>
      <c r="U705" s="14"/>
      <c r="V705" s="99"/>
      <c r="W705" s="99"/>
      <c r="X705" s="14"/>
      <c r="Y705" s="14"/>
      <c r="Z705" s="14"/>
      <c r="AA705" s="99"/>
      <c r="AB705" s="99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551"/>
      <c r="AV705" s="14"/>
      <c r="AW705" s="14"/>
      <c r="AX705" s="14"/>
      <c r="AY705" s="14"/>
      <c r="AZ705" s="14"/>
      <c r="BA705" s="14"/>
      <c r="BB705" s="14"/>
      <c r="BC705" s="14"/>
    </row>
    <row r="706" ht="16.5" customHeight="1">
      <c r="A706" s="14"/>
      <c r="B706" s="14"/>
      <c r="C706" s="8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8"/>
      <c r="O706" s="8"/>
      <c r="P706" s="8"/>
      <c r="Q706" s="8"/>
      <c r="R706" s="14"/>
      <c r="S706" s="14"/>
      <c r="T706" s="14"/>
      <c r="U706" s="14"/>
      <c r="V706" s="99"/>
      <c r="W706" s="99"/>
      <c r="X706" s="14"/>
      <c r="Y706" s="14"/>
      <c r="Z706" s="14"/>
      <c r="AA706" s="99"/>
      <c r="AB706" s="99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551"/>
      <c r="AV706" s="14"/>
      <c r="AW706" s="14"/>
      <c r="AX706" s="14"/>
      <c r="AY706" s="14"/>
      <c r="AZ706" s="14"/>
      <c r="BA706" s="14"/>
      <c r="BB706" s="14"/>
      <c r="BC706" s="14"/>
    </row>
    <row r="707" ht="16.5" customHeight="1">
      <c r="A707" s="14"/>
      <c r="B707" s="14"/>
      <c r="C707" s="8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8"/>
      <c r="O707" s="8"/>
      <c r="P707" s="8"/>
      <c r="Q707" s="8"/>
      <c r="R707" s="14"/>
      <c r="S707" s="14"/>
      <c r="T707" s="14"/>
      <c r="U707" s="14"/>
      <c r="V707" s="99"/>
      <c r="W707" s="99"/>
      <c r="X707" s="14"/>
      <c r="Y707" s="14"/>
      <c r="Z707" s="14"/>
      <c r="AA707" s="99"/>
      <c r="AB707" s="99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551"/>
      <c r="AV707" s="14"/>
      <c r="AW707" s="14"/>
      <c r="AX707" s="14"/>
      <c r="AY707" s="14"/>
      <c r="AZ707" s="14"/>
      <c r="BA707" s="14"/>
      <c r="BB707" s="14"/>
      <c r="BC707" s="14"/>
    </row>
    <row r="708" ht="16.5" customHeight="1">
      <c r="A708" s="14"/>
      <c r="B708" s="14"/>
      <c r="C708" s="8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8"/>
      <c r="O708" s="8"/>
      <c r="P708" s="8"/>
      <c r="Q708" s="8"/>
      <c r="R708" s="14"/>
      <c r="S708" s="14"/>
      <c r="T708" s="14"/>
      <c r="U708" s="14"/>
      <c r="V708" s="99"/>
      <c r="W708" s="99"/>
      <c r="X708" s="14"/>
      <c r="Y708" s="14"/>
      <c r="Z708" s="14"/>
      <c r="AA708" s="99"/>
      <c r="AB708" s="99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551"/>
      <c r="AV708" s="14"/>
      <c r="AW708" s="14"/>
      <c r="AX708" s="14"/>
      <c r="AY708" s="14"/>
      <c r="AZ708" s="14"/>
      <c r="BA708" s="14"/>
      <c r="BB708" s="14"/>
      <c r="BC708" s="14"/>
    </row>
    <row r="709" ht="16.5" customHeight="1">
      <c r="A709" s="14"/>
      <c r="B709" s="14"/>
      <c r="C709" s="8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8"/>
      <c r="O709" s="8"/>
      <c r="P709" s="8"/>
      <c r="Q709" s="8"/>
      <c r="R709" s="14"/>
      <c r="S709" s="14"/>
      <c r="T709" s="14"/>
      <c r="U709" s="14"/>
      <c r="V709" s="99"/>
      <c r="W709" s="99"/>
      <c r="X709" s="14"/>
      <c r="Y709" s="14"/>
      <c r="Z709" s="14"/>
      <c r="AA709" s="99"/>
      <c r="AB709" s="99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551"/>
      <c r="AV709" s="14"/>
      <c r="AW709" s="14"/>
      <c r="AX709" s="14"/>
      <c r="AY709" s="14"/>
      <c r="AZ709" s="14"/>
      <c r="BA709" s="14"/>
      <c r="BB709" s="14"/>
      <c r="BC709" s="14"/>
    </row>
    <row r="710" ht="16.5" customHeight="1">
      <c r="A710" s="14"/>
      <c r="B710" s="14"/>
      <c r="C710" s="8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8"/>
      <c r="O710" s="8"/>
      <c r="P710" s="8"/>
      <c r="Q710" s="8"/>
      <c r="R710" s="14"/>
      <c r="S710" s="14"/>
      <c r="T710" s="14"/>
      <c r="U710" s="14"/>
      <c r="V710" s="99"/>
      <c r="W710" s="99"/>
      <c r="X710" s="14"/>
      <c r="Y710" s="14"/>
      <c r="Z710" s="14"/>
      <c r="AA710" s="99"/>
      <c r="AB710" s="99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551"/>
      <c r="AV710" s="14"/>
      <c r="AW710" s="14"/>
      <c r="AX710" s="14"/>
      <c r="AY710" s="14"/>
      <c r="AZ710" s="14"/>
      <c r="BA710" s="14"/>
      <c r="BB710" s="14"/>
      <c r="BC710" s="14"/>
    </row>
    <row r="711" ht="16.5" customHeight="1">
      <c r="A711" s="14"/>
      <c r="B711" s="14"/>
      <c r="C711" s="8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8"/>
      <c r="O711" s="8"/>
      <c r="P711" s="8"/>
      <c r="Q711" s="8"/>
      <c r="R711" s="14"/>
      <c r="S711" s="14"/>
      <c r="T711" s="14"/>
      <c r="U711" s="14"/>
      <c r="V711" s="99"/>
      <c r="W711" s="99"/>
      <c r="X711" s="14"/>
      <c r="Y711" s="14"/>
      <c r="Z711" s="14"/>
      <c r="AA711" s="99"/>
      <c r="AB711" s="99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551"/>
      <c r="AV711" s="14"/>
      <c r="AW711" s="14"/>
      <c r="AX711" s="14"/>
      <c r="AY711" s="14"/>
      <c r="AZ711" s="14"/>
      <c r="BA711" s="14"/>
      <c r="BB711" s="14"/>
      <c r="BC711" s="14"/>
    </row>
    <row r="712" ht="16.5" customHeight="1">
      <c r="A712" s="14"/>
      <c r="B712" s="14"/>
      <c r="C712" s="8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8"/>
      <c r="O712" s="8"/>
      <c r="P712" s="8"/>
      <c r="Q712" s="8"/>
      <c r="R712" s="14"/>
      <c r="S712" s="14"/>
      <c r="T712" s="14"/>
      <c r="U712" s="14"/>
      <c r="V712" s="99"/>
      <c r="W712" s="99"/>
      <c r="X712" s="14"/>
      <c r="Y712" s="14"/>
      <c r="Z712" s="14"/>
      <c r="AA712" s="99"/>
      <c r="AB712" s="99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551"/>
      <c r="AV712" s="14"/>
      <c r="AW712" s="14"/>
      <c r="AX712" s="14"/>
      <c r="AY712" s="14"/>
      <c r="AZ712" s="14"/>
      <c r="BA712" s="14"/>
      <c r="BB712" s="14"/>
      <c r="BC712" s="14"/>
    </row>
    <row r="713" ht="16.5" customHeight="1">
      <c r="A713" s="14"/>
      <c r="B713" s="14"/>
      <c r="C713" s="8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8"/>
      <c r="O713" s="8"/>
      <c r="P713" s="8"/>
      <c r="Q713" s="8"/>
      <c r="R713" s="14"/>
      <c r="S713" s="14"/>
      <c r="T713" s="14"/>
      <c r="U713" s="14"/>
      <c r="V713" s="99"/>
      <c r="W713" s="99"/>
      <c r="X713" s="14"/>
      <c r="Y713" s="14"/>
      <c r="Z713" s="14"/>
      <c r="AA713" s="99"/>
      <c r="AB713" s="99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551"/>
      <c r="AV713" s="14"/>
      <c r="AW713" s="14"/>
      <c r="AX713" s="14"/>
      <c r="AY713" s="14"/>
      <c r="AZ713" s="14"/>
      <c r="BA713" s="14"/>
      <c r="BB713" s="14"/>
      <c r="BC713" s="14"/>
    </row>
    <row r="714" ht="16.5" customHeight="1">
      <c r="A714" s="14"/>
      <c r="B714" s="14"/>
      <c r="C714" s="8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8"/>
      <c r="O714" s="8"/>
      <c r="P714" s="8"/>
      <c r="Q714" s="8"/>
      <c r="R714" s="14"/>
      <c r="S714" s="14"/>
      <c r="T714" s="14"/>
      <c r="U714" s="14"/>
      <c r="V714" s="99"/>
      <c r="W714" s="99"/>
      <c r="X714" s="14"/>
      <c r="Y714" s="14"/>
      <c r="Z714" s="14"/>
      <c r="AA714" s="99"/>
      <c r="AB714" s="99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551"/>
      <c r="AV714" s="14"/>
      <c r="AW714" s="14"/>
      <c r="AX714" s="14"/>
      <c r="AY714" s="14"/>
      <c r="AZ714" s="14"/>
      <c r="BA714" s="14"/>
      <c r="BB714" s="14"/>
      <c r="BC714" s="14"/>
    </row>
    <row r="715" ht="16.5" customHeight="1">
      <c r="A715" s="14"/>
      <c r="B715" s="14"/>
      <c r="C715" s="8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8"/>
      <c r="O715" s="8"/>
      <c r="P715" s="8"/>
      <c r="Q715" s="8"/>
      <c r="R715" s="14"/>
      <c r="S715" s="14"/>
      <c r="T715" s="14"/>
      <c r="U715" s="14"/>
      <c r="V715" s="99"/>
      <c r="W715" s="99"/>
      <c r="X715" s="14"/>
      <c r="Y715" s="14"/>
      <c r="Z715" s="14"/>
      <c r="AA715" s="99"/>
      <c r="AB715" s="99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551"/>
      <c r="AV715" s="14"/>
      <c r="AW715" s="14"/>
      <c r="AX715" s="14"/>
      <c r="AY715" s="14"/>
      <c r="AZ715" s="14"/>
      <c r="BA715" s="14"/>
      <c r="BB715" s="14"/>
      <c r="BC715" s="14"/>
    </row>
    <row r="716" ht="16.5" customHeight="1">
      <c r="A716" s="14"/>
      <c r="B716" s="14"/>
      <c r="C716" s="8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8"/>
      <c r="O716" s="8"/>
      <c r="P716" s="8"/>
      <c r="Q716" s="8"/>
      <c r="R716" s="14"/>
      <c r="S716" s="14"/>
      <c r="T716" s="14"/>
      <c r="U716" s="14"/>
      <c r="V716" s="99"/>
      <c r="W716" s="99"/>
      <c r="X716" s="14"/>
      <c r="Y716" s="14"/>
      <c r="Z716" s="14"/>
      <c r="AA716" s="99"/>
      <c r="AB716" s="99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551"/>
      <c r="AV716" s="14"/>
      <c r="AW716" s="14"/>
      <c r="AX716" s="14"/>
      <c r="AY716" s="14"/>
      <c r="AZ716" s="14"/>
      <c r="BA716" s="14"/>
      <c r="BB716" s="14"/>
      <c r="BC716" s="14"/>
    </row>
    <row r="717" ht="16.5" customHeight="1">
      <c r="A717" s="14"/>
      <c r="B717" s="14"/>
      <c r="C717" s="8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8"/>
      <c r="O717" s="8"/>
      <c r="P717" s="8"/>
      <c r="Q717" s="8"/>
      <c r="R717" s="14"/>
      <c r="S717" s="14"/>
      <c r="T717" s="14"/>
      <c r="U717" s="14"/>
      <c r="V717" s="99"/>
      <c r="W717" s="99"/>
      <c r="X717" s="14"/>
      <c r="Y717" s="14"/>
      <c r="Z717" s="14"/>
      <c r="AA717" s="99"/>
      <c r="AB717" s="99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551"/>
      <c r="AV717" s="14"/>
      <c r="AW717" s="14"/>
      <c r="AX717" s="14"/>
      <c r="AY717" s="14"/>
      <c r="AZ717" s="14"/>
      <c r="BA717" s="14"/>
      <c r="BB717" s="14"/>
      <c r="BC717" s="14"/>
    </row>
    <row r="718" ht="16.5" customHeight="1">
      <c r="A718" s="14"/>
      <c r="B718" s="14"/>
      <c r="C718" s="8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8"/>
      <c r="O718" s="8"/>
      <c r="P718" s="8"/>
      <c r="Q718" s="8"/>
      <c r="R718" s="14"/>
      <c r="S718" s="14"/>
      <c r="T718" s="14"/>
      <c r="U718" s="14"/>
      <c r="V718" s="99"/>
      <c r="W718" s="99"/>
      <c r="X718" s="14"/>
      <c r="Y718" s="14"/>
      <c r="Z718" s="14"/>
      <c r="AA718" s="99"/>
      <c r="AB718" s="99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551"/>
      <c r="AV718" s="14"/>
      <c r="AW718" s="14"/>
      <c r="AX718" s="14"/>
      <c r="AY718" s="14"/>
      <c r="AZ718" s="14"/>
      <c r="BA718" s="14"/>
      <c r="BB718" s="14"/>
      <c r="BC718" s="14"/>
    </row>
    <row r="719" ht="16.5" customHeight="1">
      <c r="A719" s="14"/>
      <c r="B719" s="14"/>
      <c r="C719" s="8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8"/>
      <c r="O719" s="8"/>
      <c r="P719" s="8"/>
      <c r="Q719" s="8"/>
      <c r="R719" s="14"/>
      <c r="S719" s="14"/>
      <c r="T719" s="14"/>
      <c r="U719" s="14"/>
      <c r="V719" s="99"/>
      <c r="W719" s="99"/>
      <c r="X719" s="14"/>
      <c r="Y719" s="14"/>
      <c r="Z719" s="14"/>
      <c r="AA719" s="99"/>
      <c r="AB719" s="99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551"/>
      <c r="AV719" s="14"/>
      <c r="AW719" s="14"/>
      <c r="AX719" s="14"/>
      <c r="AY719" s="14"/>
      <c r="AZ719" s="14"/>
      <c r="BA719" s="14"/>
      <c r="BB719" s="14"/>
      <c r="BC719" s="14"/>
    </row>
    <row r="720" ht="16.5" customHeight="1">
      <c r="A720" s="14"/>
      <c r="B720" s="14"/>
      <c r="C720" s="8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8"/>
      <c r="O720" s="8"/>
      <c r="P720" s="8"/>
      <c r="Q720" s="8"/>
      <c r="R720" s="14"/>
      <c r="S720" s="14"/>
      <c r="T720" s="14"/>
      <c r="U720" s="14"/>
      <c r="V720" s="99"/>
      <c r="W720" s="99"/>
      <c r="X720" s="14"/>
      <c r="Y720" s="14"/>
      <c r="Z720" s="14"/>
      <c r="AA720" s="99"/>
      <c r="AB720" s="99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551"/>
      <c r="AV720" s="14"/>
      <c r="AW720" s="14"/>
      <c r="AX720" s="14"/>
      <c r="AY720" s="14"/>
      <c r="AZ720" s="14"/>
      <c r="BA720" s="14"/>
      <c r="BB720" s="14"/>
      <c r="BC720" s="14"/>
    </row>
    <row r="721" ht="16.5" customHeight="1">
      <c r="A721" s="14"/>
      <c r="B721" s="14"/>
      <c r="C721" s="8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8"/>
      <c r="O721" s="8"/>
      <c r="P721" s="8"/>
      <c r="Q721" s="8"/>
      <c r="R721" s="14"/>
      <c r="S721" s="14"/>
      <c r="T721" s="14"/>
      <c r="U721" s="14"/>
      <c r="V721" s="99"/>
      <c r="W721" s="99"/>
      <c r="X721" s="14"/>
      <c r="Y721" s="14"/>
      <c r="Z721" s="14"/>
      <c r="AA721" s="99"/>
      <c r="AB721" s="99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551"/>
      <c r="AV721" s="14"/>
      <c r="AW721" s="14"/>
      <c r="AX721" s="14"/>
      <c r="AY721" s="14"/>
      <c r="AZ721" s="14"/>
      <c r="BA721" s="14"/>
      <c r="BB721" s="14"/>
      <c r="BC721" s="14"/>
    </row>
    <row r="722" ht="16.5" customHeight="1">
      <c r="A722" s="14"/>
      <c r="B722" s="14"/>
      <c r="C722" s="8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8"/>
      <c r="O722" s="8"/>
      <c r="P722" s="8"/>
      <c r="Q722" s="8"/>
      <c r="R722" s="14"/>
      <c r="S722" s="14"/>
      <c r="T722" s="14"/>
      <c r="U722" s="14"/>
      <c r="V722" s="99"/>
      <c r="W722" s="99"/>
      <c r="X722" s="14"/>
      <c r="Y722" s="14"/>
      <c r="Z722" s="14"/>
      <c r="AA722" s="99"/>
      <c r="AB722" s="99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551"/>
      <c r="AV722" s="14"/>
      <c r="AW722" s="14"/>
      <c r="AX722" s="14"/>
      <c r="AY722" s="14"/>
      <c r="AZ722" s="14"/>
      <c r="BA722" s="14"/>
      <c r="BB722" s="14"/>
      <c r="BC722" s="14"/>
    </row>
    <row r="723" ht="16.5" customHeight="1">
      <c r="A723" s="14"/>
      <c r="B723" s="14"/>
      <c r="C723" s="8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8"/>
      <c r="O723" s="8"/>
      <c r="P723" s="8"/>
      <c r="Q723" s="8"/>
      <c r="R723" s="14"/>
      <c r="S723" s="14"/>
      <c r="T723" s="14"/>
      <c r="U723" s="14"/>
      <c r="V723" s="99"/>
      <c r="W723" s="99"/>
      <c r="X723" s="14"/>
      <c r="Y723" s="14"/>
      <c r="Z723" s="14"/>
      <c r="AA723" s="99"/>
      <c r="AB723" s="99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551"/>
      <c r="AV723" s="14"/>
      <c r="AW723" s="14"/>
      <c r="AX723" s="14"/>
      <c r="AY723" s="14"/>
      <c r="AZ723" s="14"/>
      <c r="BA723" s="14"/>
      <c r="BB723" s="14"/>
      <c r="BC723" s="14"/>
    </row>
    <row r="724" ht="16.5" customHeight="1">
      <c r="A724" s="14"/>
      <c r="B724" s="14"/>
      <c r="C724" s="8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8"/>
      <c r="O724" s="8"/>
      <c r="P724" s="8"/>
      <c r="Q724" s="8"/>
      <c r="R724" s="14"/>
      <c r="S724" s="14"/>
      <c r="T724" s="14"/>
      <c r="U724" s="14"/>
      <c r="V724" s="99"/>
      <c r="W724" s="99"/>
      <c r="X724" s="14"/>
      <c r="Y724" s="14"/>
      <c r="Z724" s="14"/>
      <c r="AA724" s="99"/>
      <c r="AB724" s="99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551"/>
      <c r="AV724" s="14"/>
      <c r="AW724" s="14"/>
      <c r="AX724" s="14"/>
      <c r="AY724" s="14"/>
      <c r="AZ724" s="14"/>
      <c r="BA724" s="14"/>
      <c r="BB724" s="14"/>
      <c r="BC724" s="14"/>
    </row>
    <row r="725" ht="16.5" customHeight="1">
      <c r="A725" s="14"/>
      <c r="B725" s="14"/>
      <c r="C725" s="8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8"/>
      <c r="O725" s="8"/>
      <c r="P725" s="8"/>
      <c r="Q725" s="8"/>
      <c r="R725" s="14"/>
      <c r="S725" s="14"/>
      <c r="T725" s="14"/>
      <c r="U725" s="14"/>
      <c r="V725" s="99"/>
      <c r="W725" s="99"/>
      <c r="X725" s="14"/>
      <c r="Y725" s="14"/>
      <c r="Z725" s="14"/>
      <c r="AA725" s="99"/>
      <c r="AB725" s="99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551"/>
      <c r="AV725" s="14"/>
      <c r="AW725" s="14"/>
      <c r="AX725" s="14"/>
      <c r="AY725" s="14"/>
      <c r="AZ725" s="14"/>
      <c r="BA725" s="14"/>
      <c r="BB725" s="14"/>
      <c r="BC725" s="14"/>
    </row>
    <row r="726" ht="16.5" customHeight="1">
      <c r="A726" s="14"/>
      <c r="B726" s="14"/>
      <c r="C726" s="8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8"/>
      <c r="O726" s="8"/>
      <c r="P726" s="8"/>
      <c r="Q726" s="8"/>
      <c r="R726" s="14"/>
      <c r="S726" s="14"/>
      <c r="T726" s="14"/>
      <c r="U726" s="14"/>
      <c r="V726" s="99"/>
      <c r="W726" s="99"/>
      <c r="X726" s="14"/>
      <c r="Y726" s="14"/>
      <c r="Z726" s="14"/>
      <c r="AA726" s="99"/>
      <c r="AB726" s="99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551"/>
      <c r="AV726" s="14"/>
      <c r="AW726" s="14"/>
      <c r="AX726" s="14"/>
      <c r="AY726" s="14"/>
      <c r="AZ726" s="14"/>
      <c r="BA726" s="14"/>
      <c r="BB726" s="14"/>
      <c r="BC726" s="14"/>
    </row>
    <row r="727" ht="16.5" customHeight="1">
      <c r="A727" s="14"/>
      <c r="B727" s="14"/>
      <c r="C727" s="8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8"/>
      <c r="O727" s="8"/>
      <c r="P727" s="8"/>
      <c r="Q727" s="8"/>
      <c r="R727" s="14"/>
      <c r="S727" s="14"/>
      <c r="T727" s="14"/>
      <c r="U727" s="14"/>
      <c r="V727" s="99"/>
      <c r="W727" s="99"/>
      <c r="X727" s="14"/>
      <c r="Y727" s="14"/>
      <c r="Z727" s="14"/>
      <c r="AA727" s="99"/>
      <c r="AB727" s="99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551"/>
      <c r="AV727" s="14"/>
      <c r="AW727" s="14"/>
      <c r="AX727" s="14"/>
      <c r="AY727" s="14"/>
      <c r="AZ727" s="14"/>
      <c r="BA727" s="14"/>
      <c r="BB727" s="14"/>
      <c r="BC727" s="14"/>
    </row>
    <row r="728" ht="16.5" customHeight="1">
      <c r="A728" s="14"/>
      <c r="B728" s="14"/>
      <c r="C728" s="8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8"/>
      <c r="O728" s="8"/>
      <c r="P728" s="8"/>
      <c r="Q728" s="8"/>
      <c r="R728" s="14"/>
      <c r="S728" s="14"/>
      <c r="T728" s="14"/>
      <c r="U728" s="14"/>
      <c r="V728" s="99"/>
      <c r="W728" s="99"/>
      <c r="X728" s="14"/>
      <c r="Y728" s="14"/>
      <c r="Z728" s="14"/>
      <c r="AA728" s="99"/>
      <c r="AB728" s="99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551"/>
      <c r="AV728" s="14"/>
      <c r="AW728" s="14"/>
      <c r="AX728" s="14"/>
      <c r="AY728" s="14"/>
      <c r="AZ728" s="14"/>
      <c r="BA728" s="14"/>
      <c r="BB728" s="14"/>
      <c r="BC728" s="14"/>
    </row>
    <row r="729" ht="16.5" customHeight="1">
      <c r="A729" s="14"/>
      <c r="B729" s="14"/>
      <c r="C729" s="8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8"/>
      <c r="O729" s="8"/>
      <c r="P729" s="8"/>
      <c r="Q729" s="8"/>
      <c r="R729" s="14"/>
      <c r="S729" s="14"/>
      <c r="T729" s="14"/>
      <c r="U729" s="14"/>
      <c r="V729" s="99"/>
      <c r="W729" s="99"/>
      <c r="X729" s="14"/>
      <c r="Y729" s="14"/>
      <c r="Z729" s="14"/>
      <c r="AA729" s="99"/>
      <c r="AB729" s="99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551"/>
      <c r="AV729" s="14"/>
      <c r="AW729" s="14"/>
      <c r="AX729" s="14"/>
      <c r="AY729" s="14"/>
      <c r="AZ729" s="14"/>
      <c r="BA729" s="14"/>
      <c r="BB729" s="14"/>
      <c r="BC729" s="14"/>
    </row>
    <row r="730" ht="16.5" customHeight="1">
      <c r="A730" s="14"/>
      <c r="B730" s="14"/>
      <c r="C730" s="8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8"/>
      <c r="O730" s="8"/>
      <c r="P730" s="8"/>
      <c r="Q730" s="8"/>
      <c r="R730" s="14"/>
      <c r="S730" s="14"/>
      <c r="T730" s="14"/>
      <c r="U730" s="14"/>
      <c r="V730" s="99"/>
      <c r="W730" s="99"/>
      <c r="X730" s="14"/>
      <c r="Y730" s="14"/>
      <c r="Z730" s="14"/>
      <c r="AA730" s="99"/>
      <c r="AB730" s="99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551"/>
      <c r="AV730" s="14"/>
      <c r="AW730" s="14"/>
      <c r="AX730" s="14"/>
      <c r="AY730" s="14"/>
      <c r="AZ730" s="14"/>
      <c r="BA730" s="14"/>
      <c r="BB730" s="14"/>
      <c r="BC730" s="14"/>
    </row>
    <row r="731" ht="16.5" customHeight="1">
      <c r="A731" s="14"/>
      <c r="B731" s="14"/>
      <c r="C731" s="8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8"/>
      <c r="O731" s="8"/>
      <c r="P731" s="8"/>
      <c r="Q731" s="8"/>
      <c r="R731" s="14"/>
      <c r="S731" s="14"/>
      <c r="T731" s="14"/>
      <c r="U731" s="14"/>
      <c r="V731" s="99"/>
      <c r="W731" s="99"/>
      <c r="X731" s="14"/>
      <c r="Y731" s="14"/>
      <c r="Z731" s="14"/>
      <c r="AA731" s="99"/>
      <c r="AB731" s="99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551"/>
      <c r="AV731" s="14"/>
      <c r="AW731" s="14"/>
      <c r="AX731" s="14"/>
      <c r="AY731" s="14"/>
      <c r="AZ731" s="14"/>
      <c r="BA731" s="14"/>
      <c r="BB731" s="14"/>
      <c r="BC731" s="14"/>
    </row>
    <row r="732" ht="16.5" customHeight="1">
      <c r="A732" s="14"/>
      <c r="B732" s="14"/>
      <c r="C732" s="8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8"/>
      <c r="O732" s="8"/>
      <c r="P732" s="8"/>
      <c r="Q732" s="8"/>
      <c r="R732" s="14"/>
      <c r="S732" s="14"/>
      <c r="T732" s="14"/>
      <c r="U732" s="14"/>
      <c r="V732" s="99"/>
      <c r="W732" s="99"/>
      <c r="X732" s="14"/>
      <c r="Y732" s="14"/>
      <c r="Z732" s="14"/>
      <c r="AA732" s="99"/>
      <c r="AB732" s="99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551"/>
      <c r="AV732" s="14"/>
      <c r="AW732" s="14"/>
      <c r="AX732" s="14"/>
      <c r="AY732" s="14"/>
      <c r="AZ732" s="14"/>
      <c r="BA732" s="14"/>
      <c r="BB732" s="14"/>
      <c r="BC732" s="14"/>
    </row>
    <row r="733" ht="16.5" customHeight="1">
      <c r="A733" s="14"/>
      <c r="B733" s="14"/>
      <c r="C733" s="8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8"/>
      <c r="O733" s="8"/>
      <c r="P733" s="8"/>
      <c r="Q733" s="8"/>
      <c r="R733" s="14"/>
      <c r="S733" s="14"/>
      <c r="T733" s="14"/>
      <c r="U733" s="14"/>
      <c r="V733" s="99"/>
      <c r="W733" s="99"/>
      <c r="X733" s="14"/>
      <c r="Y733" s="14"/>
      <c r="Z733" s="14"/>
      <c r="AA733" s="99"/>
      <c r="AB733" s="99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551"/>
      <c r="AV733" s="14"/>
      <c r="AW733" s="14"/>
      <c r="AX733" s="14"/>
      <c r="AY733" s="14"/>
      <c r="AZ733" s="14"/>
      <c r="BA733" s="14"/>
      <c r="BB733" s="14"/>
      <c r="BC733" s="14"/>
    </row>
    <row r="734" ht="16.5" customHeight="1">
      <c r="A734" s="14"/>
      <c r="B734" s="14"/>
      <c r="C734" s="8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8"/>
      <c r="O734" s="8"/>
      <c r="P734" s="8"/>
      <c r="Q734" s="8"/>
      <c r="R734" s="14"/>
      <c r="S734" s="14"/>
      <c r="T734" s="14"/>
      <c r="U734" s="14"/>
      <c r="V734" s="99"/>
      <c r="W734" s="99"/>
      <c r="X734" s="14"/>
      <c r="Y734" s="14"/>
      <c r="Z734" s="14"/>
      <c r="AA734" s="99"/>
      <c r="AB734" s="99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551"/>
      <c r="AV734" s="14"/>
      <c r="AW734" s="14"/>
      <c r="AX734" s="14"/>
      <c r="AY734" s="14"/>
      <c r="AZ734" s="14"/>
      <c r="BA734" s="14"/>
      <c r="BB734" s="14"/>
      <c r="BC734" s="14"/>
    </row>
    <row r="735" ht="16.5" customHeight="1">
      <c r="A735" s="14"/>
      <c r="B735" s="14"/>
      <c r="C735" s="8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8"/>
      <c r="O735" s="8"/>
      <c r="P735" s="8"/>
      <c r="Q735" s="8"/>
      <c r="R735" s="14"/>
      <c r="S735" s="14"/>
      <c r="T735" s="14"/>
      <c r="U735" s="14"/>
      <c r="V735" s="99"/>
      <c r="W735" s="99"/>
      <c r="X735" s="14"/>
      <c r="Y735" s="14"/>
      <c r="Z735" s="14"/>
      <c r="AA735" s="99"/>
      <c r="AB735" s="99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551"/>
      <c r="AV735" s="14"/>
      <c r="AW735" s="14"/>
      <c r="AX735" s="14"/>
      <c r="AY735" s="14"/>
      <c r="AZ735" s="14"/>
      <c r="BA735" s="14"/>
      <c r="BB735" s="14"/>
      <c r="BC735" s="14"/>
    </row>
    <row r="736" ht="16.5" customHeight="1">
      <c r="A736" s="14"/>
      <c r="B736" s="14"/>
      <c r="C736" s="8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8"/>
      <c r="O736" s="8"/>
      <c r="P736" s="8"/>
      <c r="Q736" s="8"/>
      <c r="R736" s="14"/>
      <c r="S736" s="14"/>
      <c r="T736" s="14"/>
      <c r="U736" s="14"/>
      <c r="V736" s="99"/>
      <c r="W736" s="99"/>
      <c r="X736" s="14"/>
      <c r="Y736" s="14"/>
      <c r="Z736" s="14"/>
      <c r="AA736" s="99"/>
      <c r="AB736" s="99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551"/>
      <c r="AV736" s="14"/>
      <c r="AW736" s="14"/>
      <c r="AX736" s="14"/>
      <c r="AY736" s="14"/>
      <c r="AZ736" s="14"/>
      <c r="BA736" s="14"/>
      <c r="BB736" s="14"/>
      <c r="BC736" s="14"/>
    </row>
    <row r="737" ht="16.5" customHeight="1">
      <c r="A737" s="14"/>
      <c r="B737" s="14"/>
      <c r="C737" s="8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8"/>
      <c r="O737" s="8"/>
      <c r="P737" s="8"/>
      <c r="Q737" s="8"/>
      <c r="R737" s="14"/>
      <c r="S737" s="14"/>
      <c r="T737" s="14"/>
      <c r="U737" s="14"/>
      <c r="V737" s="99"/>
      <c r="W737" s="99"/>
      <c r="X737" s="14"/>
      <c r="Y737" s="14"/>
      <c r="Z737" s="14"/>
      <c r="AA737" s="99"/>
      <c r="AB737" s="99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551"/>
      <c r="AV737" s="14"/>
      <c r="AW737" s="14"/>
      <c r="AX737" s="14"/>
      <c r="AY737" s="14"/>
      <c r="AZ737" s="14"/>
      <c r="BA737" s="14"/>
      <c r="BB737" s="14"/>
      <c r="BC737" s="14"/>
    </row>
    <row r="738" ht="16.5" customHeight="1">
      <c r="A738" s="14"/>
      <c r="B738" s="14"/>
      <c r="C738" s="8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8"/>
      <c r="O738" s="8"/>
      <c r="P738" s="8"/>
      <c r="Q738" s="8"/>
      <c r="R738" s="14"/>
      <c r="S738" s="14"/>
      <c r="T738" s="14"/>
      <c r="U738" s="14"/>
      <c r="V738" s="99"/>
      <c r="W738" s="99"/>
      <c r="X738" s="14"/>
      <c r="Y738" s="14"/>
      <c r="Z738" s="14"/>
      <c r="AA738" s="99"/>
      <c r="AB738" s="99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551"/>
      <c r="AV738" s="14"/>
      <c r="AW738" s="14"/>
      <c r="AX738" s="14"/>
      <c r="AY738" s="14"/>
      <c r="AZ738" s="14"/>
      <c r="BA738" s="14"/>
      <c r="BB738" s="14"/>
      <c r="BC738" s="14"/>
    </row>
    <row r="739" ht="16.5" customHeight="1">
      <c r="A739" s="14"/>
      <c r="B739" s="14"/>
      <c r="C739" s="8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8"/>
      <c r="O739" s="8"/>
      <c r="P739" s="8"/>
      <c r="Q739" s="8"/>
      <c r="R739" s="14"/>
      <c r="S739" s="14"/>
      <c r="T739" s="14"/>
      <c r="U739" s="14"/>
      <c r="V739" s="99"/>
      <c r="W739" s="99"/>
      <c r="X739" s="14"/>
      <c r="Y739" s="14"/>
      <c r="Z739" s="14"/>
      <c r="AA739" s="99"/>
      <c r="AB739" s="99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551"/>
      <c r="AV739" s="14"/>
      <c r="AW739" s="14"/>
      <c r="AX739" s="14"/>
      <c r="AY739" s="14"/>
      <c r="AZ739" s="14"/>
      <c r="BA739" s="14"/>
      <c r="BB739" s="14"/>
      <c r="BC739" s="14"/>
    </row>
    <row r="740" ht="16.5" customHeight="1">
      <c r="A740" s="14"/>
      <c r="B740" s="14"/>
      <c r="C740" s="8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8"/>
      <c r="O740" s="8"/>
      <c r="P740" s="8"/>
      <c r="Q740" s="8"/>
      <c r="R740" s="14"/>
      <c r="S740" s="14"/>
      <c r="T740" s="14"/>
      <c r="U740" s="14"/>
      <c r="V740" s="99"/>
      <c r="W740" s="99"/>
      <c r="X740" s="14"/>
      <c r="Y740" s="14"/>
      <c r="Z740" s="14"/>
      <c r="AA740" s="99"/>
      <c r="AB740" s="99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551"/>
      <c r="AV740" s="14"/>
      <c r="AW740" s="14"/>
      <c r="AX740" s="14"/>
      <c r="AY740" s="14"/>
      <c r="AZ740" s="14"/>
      <c r="BA740" s="14"/>
      <c r="BB740" s="14"/>
      <c r="BC740" s="14"/>
    </row>
    <row r="741" ht="16.5" customHeight="1">
      <c r="A741" s="14"/>
      <c r="B741" s="14"/>
      <c r="C741" s="8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8"/>
      <c r="O741" s="8"/>
      <c r="P741" s="8"/>
      <c r="Q741" s="8"/>
      <c r="R741" s="14"/>
      <c r="S741" s="14"/>
      <c r="T741" s="14"/>
      <c r="U741" s="14"/>
      <c r="V741" s="99"/>
      <c r="W741" s="99"/>
      <c r="X741" s="14"/>
      <c r="Y741" s="14"/>
      <c r="Z741" s="14"/>
      <c r="AA741" s="99"/>
      <c r="AB741" s="99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551"/>
      <c r="AV741" s="14"/>
      <c r="AW741" s="14"/>
      <c r="AX741" s="14"/>
      <c r="AY741" s="14"/>
      <c r="AZ741" s="14"/>
      <c r="BA741" s="14"/>
      <c r="BB741" s="14"/>
      <c r="BC741" s="14"/>
    </row>
    <row r="742" ht="16.5" customHeight="1">
      <c r="A742" s="14"/>
      <c r="B742" s="14"/>
      <c r="C742" s="8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8"/>
      <c r="O742" s="8"/>
      <c r="P742" s="8"/>
      <c r="Q742" s="8"/>
      <c r="R742" s="14"/>
      <c r="S742" s="14"/>
      <c r="T742" s="14"/>
      <c r="U742" s="14"/>
      <c r="V742" s="99"/>
      <c r="W742" s="99"/>
      <c r="X742" s="14"/>
      <c r="Y742" s="14"/>
      <c r="Z742" s="14"/>
      <c r="AA742" s="99"/>
      <c r="AB742" s="99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551"/>
      <c r="AV742" s="14"/>
      <c r="AW742" s="14"/>
      <c r="AX742" s="14"/>
      <c r="AY742" s="14"/>
      <c r="AZ742" s="14"/>
      <c r="BA742" s="14"/>
      <c r="BB742" s="14"/>
      <c r="BC742" s="14"/>
    </row>
    <row r="743" ht="16.5" customHeight="1">
      <c r="A743" s="14"/>
      <c r="B743" s="14"/>
      <c r="C743" s="8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8"/>
      <c r="O743" s="8"/>
      <c r="P743" s="8"/>
      <c r="Q743" s="8"/>
      <c r="R743" s="14"/>
      <c r="S743" s="14"/>
      <c r="T743" s="14"/>
      <c r="U743" s="14"/>
      <c r="V743" s="99"/>
      <c r="W743" s="99"/>
      <c r="X743" s="14"/>
      <c r="Y743" s="14"/>
      <c r="Z743" s="14"/>
      <c r="AA743" s="99"/>
      <c r="AB743" s="99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551"/>
      <c r="AV743" s="14"/>
      <c r="AW743" s="14"/>
      <c r="AX743" s="14"/>
      <c r="AY743" s="14"/>
      <c r="AZ743" s="14"/>
      <c r="BA743" s="14"/>
      <c r="BB743" s="14"/>
      <c r="BC743" s="14"/>
    </row>
    <row r="744" ht="16.5" customHeight="1">
      <c r="A744" s="14"/>
      <c r="B744" s="14"/>
      <c r="C744" s="8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8"/>
      <c r="O744" s="8"/>
      <c r="P744" s="8"/>
      <c r="Q744" s="8"/>
      <c r="R744" s="14"/>
      <c r="S744" s="14"/>
      <c r="T744" s="14"/>
      <c r="U744" s="14"/>
      <c r="V744" s="99"/>
      <c r="W744" s="99"/>
      <c r="X744" s="14"/>
      <c r="Y744" s="14"/>
      <c r="Z744" s="14"/>
      <c r="AA744" s="99"/>
      <c r="AB744" s="99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551"/>
      <c r="AV744" s="14"/>
      <c r="AW744" s="14"/>
      <c r="AX744" s="14"/>
      <c r="AY744" s="14"/>
      <c r="AZ744" s="14"/>
      <c r="BA744" s="14"/>
      <c r="BB744" s="14"/>
      <c r="BC744" s="14"/>
    </row>
    <row r="745" ht="16.5" customHeight="1">
      <c r="A745" s="14"/>
      <c r="B745" s="14"/>
      <c r="C745" s="8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8"/>
      <c r="O745" s="8"/>
      <c r="P745" s="8"/>
      <c r="Q745" s="8"/>
      <c r="R745" s="14"/>
      <c r="S745" s="14"/>
      <c r="T745" s="14"/>
      <c r="U745" s="14"/>
      <c r="V745" s="99"/>
      <c r="W745" s="99"/>
      <c r="X745" s="14"/>
      <c r="Y745" s="14"/>
      <c r="Z745" s="14"/>
      <c r="AA745" s="99"/>
      <c r="AB745" s="99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551"/>
      <c r="AV745" s="14"/>
      <c r="AW745" s="14"/>
      <c r="AX745" s="14"/>
      <c r="AY745" s="14"/>
      <c r="AZ745" s="14"/>
      <c r="BA745" s="14"/>
      <c r="BB745" s="14"/>
      <c r="BC745" s="14"/>
    </row>
    <row r="746" ht="16.5" customHeight="1">
      <c r="A746" s="14"/>
      <c r="B746" s="14"/>
      <c r="C746" s="8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8"/>
      <c r="O746" s="8"/>
      <c r="P746" s="8"/>
      <c r="Q746" s="8"/>
      <c r="R746" s="14"/>
      <c r="S746" s="14"/>
      <c r="T746" s="14"/>
      <c r="U746" s="14"/>
      <c r="V746" s="99"/>
      <c r="W746" s="99"/>
      <c r="X746" s="14"/>
      <c r="Y746" s="14"/>
      <c r="Z746" s="14"/>
      <c r="AA746" s="99"/>
      <c r="AB746" s="99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551"/>
      <c r="AV746" s="14"/>
      <c r="AW746" s="14"/>
      <c r="AX746" s="14"/>
      <c r="AY746" s="14"/>
      <c r="AZ746" s="14"/>
      <c r="BA746" s="14"/>
      <c r="BB746" s="14"/>
      <c r="BC746" s="14"/>
    </row>
    <row r="747" ht="16.5" customHeight="1">
      <c r="A747" s="14"/>
      <c r="B747" s="14"/>
      <c r="C747" s="8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8"/>
      <c r="O747" s="8"/>
      <c r="P747" s="8"/>
      <c r="Q747" s="8"/>
      <c r="R747" s="14"/>
      <c r="S747" s="14"/>
      <c r="T747" s="14"/>
      <c r="U747" s="14"/>
      <c r="V747" s="99"/>
      <c r="W747" s="99"/>
      <c r="X747" s="14"/>
      <c r="Y747" s="14"/>
      <c r="Z747" s="14"/>
      <c r="AA747" s="99"/>
      <c r="AB747" s="99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551"/>
      <c r="AV747" s="14"/>
      <c r="AW747" s="14"/>
      <c r="AX747" s="14"/>
      <c r="AY747" s="14"/>
      <c r="AZ747" s="14"/>
      <c r="BA747" s="14"/>
      <c r="BB747" s="14"/>
      <c r="BC747" s="14"/>
    </row>
    <row r="748" ht="16.5" customHeight="1">
      <c r="A748" s="14"/>
      <c r="B748" s="14"/>
      <c r="C748" s="8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8"/>
      <c r="O748" s="8"/>
      <c r="P748" s="8"/>
      <c r="Q748" s="8"/>
      <c r="R748" s="14"/>
      <c r="S748" s="14"/>
      <c r="T748" s="14"/>
      <c r="U748" s="14"/>
      <c r="V748" s="99"/>
      <c r="W748" s="99"/>
      <c r="X748" s="14"/>
      <c r="Y748" s="14"/>
      <c r="Z748" s="14"/>
      <c r="AA748" s="99"/>
      <c r="AB748" s="99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551"/>
      <c r="AV748" s="14"/>
      <c r="AW748" s="14"/>
      <c r="AX748" s="14"/>
      <c r="AY748" s="14"/>
      <c r="AZ748" s="14"/>
      <c r="BA748" s="14"/>
      <c r="BB748" s="14"/>
      <c r="BC748" s="14"/>
    </row>
    <row r="749" ht="16.5" customHeight="1">
      <c r="A749" s="14"/>
      <c r="B749" s="14"/>
      <c r="C749" s="8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8"/>
      <c r="O749" s="8"/>
      <c r="P749" s="8"/>
      <c r="Q749" s="8"/>
      <c r="R749" s="14"/>
      <c r="S749" s="14"/>
      <c r="T749" s="14"/>
      <c r="U749" s="14"/>
      <c r="V749" s="99"/>
      <c r="W749" s="99"/>
      <c r="X749" s="14"/>
      <c r="Y749" s="14"/>
      <c r="Z749" s="14"/>
      <c r="AA749" s="99"/>
      <c r="AB749" s="99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551"/>
      <c r="AV749" s="14"/>
      <c r="AW749" s="14"/>
      <c r="AX749" s="14"/>
      <c r="AY749" s="14"/>
      <c r="AZ749" s="14"/>
      <c r="BA749" s="14"/>
      <c r="BB749" s="14"/>
      <c r="BC749" s="14"/>
    </row>
    <row r="750" ht="16.5" customHeight="1">
      <c r="A750" s="14"/>
      <c r="B750" s="14"/>
      <c r="C750" s="8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8"/>
      <c r="O750" s="8"/>
      <c r="P750" s="8"/>
      <c r="Q750" s="8"/>
      <c r="R750" s="14"/>
      <c r="S750" s="14"/>
      <c r="T750" s="14"/>
      <c r="U750" s="14"/>
      <c r="V750" s="99"/>
      <c r="W750" s="99"/>
      <c r="X750" s="14"/>
      <c r="Y750" s="14"/>
      <c r="Z750" s="14"/>
      <c r="AA750" s="99"/>
      <c r="AB750" s="99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551"/>
      <c r="AV750" s="14"/>
      <c r="AW750" s="14"/>
      <c r="AX750" s="14"/>
      <c r="AY750" s="14"/>
      <c r="AZ750" s="14"/>
      <c r="BA750" s="14"/>
      <c r="BB750" s="14"/>
      <c r="BC750" s="14"/>
    </row>
    <row r="751" ht="16.5" customHeight="1">
      <c r="A751" s="14"/>
      <c r="B751" s="14"/>
      <c r="C751" s="8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8"/>
      <c r="O751" s="8"/>
      <c r="P751" s="8"/>
      <c r="Q751" s="8"/>
      <c r="R751" s="14"/>
      <c r="S751" s="14"/>
      <c r="T751" s="14"/>
      <c r="U751" s="14"/>
      <c r="V751" s="99"/>
      <c r="W751" s="99"/>
      <c r="X751" s="14"/>
      <c r="Y751" s="14"/>
      <c r="Z751" s="14"/>
      <c r="AA751" s="99"/>
      <c r="AB751" s="99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551"/>
      <c r="AV751" s="14"/>
      <c r="AW751" s="14"/>
      <c r="AX751" s="14"/>
      <c r="AY751" s="14"/>
      <c r="AZ751" s="14"/>
      <c r="BA751" s="14"/>
      <c r="BB751" s="14"/>
      <c r="BC751" s="14"/>
    </row>
    <row r="752" ht="16.5" customHeight="1">
      <c r="A752" s="14"/>
      <c r="B752" s="14"/>
      <c r="C752" s="8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8"/>
      <c r="O752" s="8"/>
      <c r="P752" s="8"/>
      <c r="Q752" s="8"/>
      <c r="R752" s="14"/>
      <c r="S752" s="14"/>
      <c r="T752" s="14"/>
      <c r="U752" s="14"/>
      <c r="V752" s="99"/>
      <c r="W752" s="99"/>
      <c r="X752" s="14"/>
      <c r="Y752" s="14"/>
      <c r="Z752" s="14"/>
      <c r="AA752" s="99"/>
      <c r="AB752" s="99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551"/>
      <c r="AV752" s="14"/>
      <c r="AW752" s="14"/>
      <c r="AX752" s="14"/>
      <c r="AY752" s="14"/>
      <c r="AZ752" s="14"/>
      <c r="BA752" s="14"/>
      <c r="BB752" s="14"/>
      <c r="BC752" s="14"/>
    </row>
    <row r="753" ht="16.5" customHeight="1">
      <c r="A753" s="14"/>
      <c r="B753" s="14"/>
      <c r="C753" s="8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8"/>
      <c r="O753" s="8"/>
      <c r="P753" s="8"/>
      <c r="Q753" s="8"/>
      <c r="R753" s="14"/>
      <c r="S753" s="14"/>
      <c r="T753" s="14"/>
      <c r="U753" s="14"/>
      <c r="V753" s="99"/>
      <c r="W753" s="99"/>
      <c r="X753" s="14"/>
      <c r="Y753" s="14"/>
      <c r="Z753" s="14"/>
      <c r="AA753" s="99"/>
      <c r="AB753" s="99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551"/>
      <c r="AV753" s="14"/>
      <c r="AW753" s="14"/>
      <c r="AX753" s="14"/>
      <c r="AY753" s="14"/>
      <c r="AZ753" s="14"/>
      <c r="BA753" s="14"/>
      <c r="BB753" s="14"/>
      <c r="BC753" s="14"/>
    </row>
    <row r="754" ht="16.5" customHeight="1">
      <c r="A754" s="14"/>
      <c r="B754" s="14"/>
      <c r="C754" s="8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8"/>
      <c r="O754" s="8"/>
      <c r="P754" s="8"/>
      <c r="Q754" s="8"/>
      <c r="R754" s="14"/>
      <c r="S754" s="14"/>
      <c r="T754" s="14"/>
      <c r="U754" s="14"/>
      <c r="V754" s="99"/>
      <c r="W754" s="99"/>
      <c r="X754" s="14"/>
      <c r="Y754" s="14"/>
      <c r="Z754" s="14"/>
      <c r="AA754" s="99"/>
      <c r="AB754" s="99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551"/>
      <c r="AV754" s="14"/>
      <c r="AW754" s="14"/>
      <c r="AX754" s="14"/>
      <c r="AY754" s="14"/>
      <c r="AZ754" s="14"/>
      <c r="BA754" s="14"/>
      <c r="BB754" s="14"/>
      <c r="BC754" s="14"/>
    </row>
    <row r="755" ht="16.5" customHeight="1">
      <c r="A755" s="14"/>
      <c r="B755" s="14"/>
      <c r="C755" s="8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8"/>
      <c r="O755" s="8"/>
      <c r="P755" s="8"/>
      <c r="Q755" s="8"/>
      <c r="R755" s="14"/>
      <c r="S755" s="14"/>
      <c r="T755" s="14"/>
      <c r="U755" s="14"/>
      <c r="V755" s="99"/>
      <c r="W755" s="99"/>
      <c r="X755" s="14"/>
      <c r="Y755" s="14"/>
      <c r="Z755" s="14"/>
      <c r="AA755" s="99"/>
      <c r="AB755" s="99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551"/>
      <c r="AV755" s="14"/>
      <c r="AW755" s="14"/>
      <c r="AX755" s="14"/>
      <c r="AY755" s="14"/>
      <c r="AZ755" s="14"/>
      <c r="BA755" s="14"/>
      <c r="BB755" s="14"/>
      <c r="BC755" s="14"/>
    </row>
    <row r="756" ht="16.5" customHeight="1">
      <c r="A756" s="14"/>
      <c r="B756" s="14"/>
      <c r="C756" s="8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8"/>
      <c r="O756" s="8"/>
      <c r="P756" s="8"/>
      <c r="Q756" s="8"/>
      <c r="R756" s="14"/>
      <c r="S756" s="14"/>
      <c r="T756" s="14"/>
      <c r="U756" s="14"/>
      <c r="V756" s="99"/>
      <c r="W756" s="99"/>
      <c r="X756" s="14"/>
      <c r="Y756" s="14"/>
      <c r="Z756" s="14"/>
      <c r="AA756" s="99"/>
      <c r="AB756" s="99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551"/>
      <c r="AV756" s="14"/>
      <c r="AW756" s="14"/>
      <c r="AX756" s="14"/>
      <c r="AY756" s="14"/>
      <c r="AZ756" s="14"/>
      <c r="BA756" s="14"/>
      <c r="BB756" s="14"/>
      <c r="BC756" s="14"/>
    </row>
    <row r="757" ht="16.5" customHeight="1">
      <c r="A757" s="14"/>
      <c r="B757" s="14"/>
      <c r="C757" s="8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8"/>
      <c r="O757" s="8"/>
      <c r="P757" s="8"/>
      <c r="Q757" s="8"/>
      <c r="R757" s="14"/>
      <c r="S757" s="14"/>
      <c r="T757" s="14"/>
      <c r="U757" s="14"/>
      <c r="V757" s="99"/>
      <c r="W757" s="99"/>
      <c r="X757" s="14"/>
      <c r="Y757" s="14"/>
      <c r="Z757" s="14"/>
      <c r="AA757" s="99"/>
      <c r="AB757" s="99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551"/>
      <c r="AV757" s="14"/>
      <c r="AW757" s="14"/>
      <c r="AX757" s="14"/>
      <c r="AY757" s="14"/>
      <c r="AZ757" s="14"/>
      <c r="BA757" s="14"/>
      <c r="BB757" s="14"/>
      <c r="BC757" s="14"/>
    </row>
    <row r="758" ht="16.5" customHeight="1">
      <c r="A758" s="14"/>
      <c r="B758" s="14"/>
      <c r="C758" s="8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8"/>
      <c r="O758" s="8"/>
      <c r="P758" s="8"/>
      <c r="Q758" s="8"/>
      <c r="R758" s="14"/>
      <c r="S758" s="14"/>
      <c r="T758" s="14"/>
      <c r="U758" s="14"/>
      <c r="V758" s="99"/>
      <c r="W758" s="99"/>
      <c r="X758" s="14"/>
      <c r="Y758" s="14"/>
      <c r="Z758" s="14"/>
      <c r="AA758" s="99"/>
      <c r="AB758" s="99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551"/>
      <c r="AV758" s="14"/>
      <c r="AW758" s="14"/>
      <c r="AX758" s="14"/>
      <c r="AY758" s="14"/>
      <c r="AZ758" s="14"/>
      <c r="BA758" s="14"/>
      <c r="BB758" s="14"/>
      <c r="BC758" s="14"/>
    </row>
    <row r="759" ht="16.5" customHeight="1">
      <c r="A759" s="14"/>
      <c r="B759" s="14"/>
      <c r="C759" s="8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8"/>
      <c r="O759" s="8"/>
      <c r="P759" s="8"/>
      <c r="Q759" s="8"/>
      <c r="R759" s="14"/>
      <c r="S759" s="14"/>
      <c r="T759" s="14"/>
      <c r="U759" s="14"/>
      <c r="V759" s="99"/>
      <c r="W759" s="99"/>
      <c r="X759" s="14"/>
      <c r="Y759" s="14"/>
      <c r="Z759" s="14"/>
      <c r="AA759" s="99"/>
      <c r="AB759" s="99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551"/>
      <c r="AV759" s="14"/>
      <c r="AW759" s="14"/>
      <c r="AX759" s="14"/>
      <c r="AY759" s="14"/>
      <c r="AZ759" s="14"/>
      <c r="BA759" s="14"/>
      <c r="BB759" s="14"/>
      <c r="BC759" s="14"/>
    </row>
    <row r="760" ht="16.5" customHeight="1">
      <c r="A760" s="14"/>
      <c r="B760" s="14"/>
      <c r="C760" s="8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8"/>
      <c r="O760" s="8"/>
      <c r="P760" s="8"/>
      <c r="Q760" s="8"/>
      <c r="R760" s="14"/>
      <c r="S760" s="14"/>
      <c r="T760" s="14"/>
      <c r="U760" s="14"/>
      <c r="V760" s="99"/>
      <c r="W760" s="99"/>
      <c r="X760" s="14"/>
      <c r="Y760" s="14"/>
      <c r="Z760" s="14"/>
      <c r="AA760" s="99"/>
      <c r="AB760" s="99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551"/>
      <c r="AV760" s="14"/>
      <c r="AW760" s="14"/>
      <c r="AX760" s="14"/>
      <c r="AY760" s="14"/>
      <c r="AZ760" s="14"/>
      <c r="BA760" s="14"/>
      <c r="BB760" s="14"/>
      <c r="BC760" s="14"/>
    </row>
    <row r="761" ht="16.5" customHeight="1">
      <c r="A761" s="14"/>
      <c r="B761" s="14"/>
      <c r="C761" s="8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8"/>
      <c r="O761" s="8"/>
      <c r="P761" s="8"/>
      <c r="Q761" s="8"/>
      <c r="R761" s="14"/>
      <c r="S761" s="14"/>
      <c r="T761" s="14"/>
      <c r="U761" s="14"/>
      <c r="V761" s="99"/>
      <c r="W761" s="99"/>
      <c r="X761" s="14"/>
      <c r="Y761" s="14"/>
      <c r="Z761" s="14"/>
      <c r="AA761" s="99"/>
      <c r="AB761" s="99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551"/>
      <c r="AV761" s="14"/>
      <c r="AW761" s="14"/>
      <c r="AX761" s="14"/>
      <c r="AY761" s="14"/>
      <c r="AZ761" s="14"/>
      <c r="BA761" s="14"/>
      <c r="BB761" s="14"/>
      <c r="BC761" s="14"/>
    </row>
    <row r="762" ht="16.5" customHeight="1">
      <c r="A762" s="14"/>
      <c r="B762" s="14"/>
      <c r="C762" s="8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8"/>
      <c r="O762" s="8"/>
      <c r="P762" s="8"/>
      <c r="Q762" s="8"/>
      <c r="R762" s="14"/>
      <c r="S762" s="14"/>
      <c r="T762" s="14"/>
      <c r="U762" s="14"/>
      <c r="V762" s="99"/>
      <c r="W762" s="99"/>
      <c r="X762" s="14"/>
      <c r="Y762" s="14"/>
      <c r="Z762" s="14"/>
      <c r="AA762" s="99"/>
      <c r="AB762" s="99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551"/>
      <c r="AV762" s="14"/>
      <c r="AW762" s="14"/>
      <c r="AX762" s="14"/>
      <c r="AY762" s="14"/>
      <c r="AZ762" s="14"/>
      <c r="BA762" s="14"/>
      <c r="BB762" s="14"/>
      <c r="BC762" s="14"/>
    </row>
    <row r="763" ht="16.5" customHeight="1">
      <c r="A763" s="14"/>
      <c r="B763" s="14"/>
      <c r="C763" s="8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8"/>
      <c r="O763" s="8"/>
      <c r="P763" s="8"/>
      <c r="Q763" s="8"/>
      <c r="R763" s="14"/>
      <c r="S763" s="14"/>
      <c r="T763" s="14"/>
      <c r="U763" s="14"/>
      <c r="V763" s="99"/>
      <c r="W763" s="99"/>
      <c r="X763" s="14"/>
      <c r="Y763" s="14"/>
      <c r="Z763" s="14"/>
      <c r="AA763" s="99"/>
      <c r="AB763" s="99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551"/>
      <c r="AV763" s="14"/>
      <c r="AW763" s="14"/>
      <c r="AX763" s="14"/>
      <c r="AY763" s="14"/>
      <c r="AZ763" s="14"/>
      <c r="BA763" s="14"/>
      <c r="BB763" s="14"/>
      <c r="BC763" s="14"/>
    </row>
    <row r="764" ht="16.5" customHeight="1">
      <c r="A764" s="14"/>
      <c r="B764" s="14"/>
      <c r="C764" s="8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8"/>
      <c r="O764" s="8"/>
      <c r="P764" s="8"/>
      <c r="Q764" s="8"/>
      <c r="R764" s="14"/>
      <c r="S764" s="14"/>
      <c r="T764" s="14"/>
      <c r="U764" s="14"/>
      <c r="V764" s="99"/>
      <c r="W764" s="99"/>
      <c r="X764" s="14"/>
      <c r="Y764" s="14"/>
      <c r="Z764" s="14"/>
      <c r="AA764" s="99"/>
      <c r="AB764" s="99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551"/>
      <c r="AV764" s="14"/>
      <c r="AW764" s="14"/>
      <c r="AX764" s="14"/>
      <c r="AY764" s="14"/>
      <c r="AZ764" s="14"/>
      <c r="BA764" s="14"/>
      <c r="BB764" s="14"/>
      <c r="BC764" s="14"/>
    </row>
    <row r="765" ht="16.5" customHeight="1">
      <c r="A765" s="14"/>
      <c r="B765" s="14"/>
      <c r="C765" s="8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8"/>
      <c r="O765" s="8"/>
      <c r="P765" s="8"/>
      <c r="Q765" s="8"/>
      <c r="R765" s="14"/>
      <c r="S765" s="14"/>
      <c r="T765" s="14"/>
      <c r="U765" s="14"/>
      <c r="V765" s="99"/>
      <c r="W765" s="99"/>
      <c r="X765" s="14"/>
      <c r="Y765" s="14"/>
      <c r="Z765" s="14"/>
      <c r="AA765" s="99"/>
      <c r="AB765" s="99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551"/>
      <c r="AV765" s="14"/>
      <c r="AW765" s="14"/>
      <c r="AX765" s="14"/>
      <c r="AY765" s="14"/>
      <c r="AZ765" s="14"/>
      <c r="BA765" s="14"/>
      <c r="BB765" s="14"/>
      <c r="BC765" s="14"/>
    </row>
    <row r="766" ht="16.5" customHeight="1">
      <c r="A766" s="14"/>
      <c r="B766" s="14"/>
      <c r="C766" s="8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8"/>
      <c r="O766" s="8"/>
      <c r="P766" s="8"/>
      <c r="Q766" s="8"/>
      <c r="R766" s="14"/>
      <c r="S766" s="14"/>
      <c r="T766" s="14"/>
      <c r="U766" s="14"/>
      <c r="V766" s="99"/>
      <c r="W766" s="99"/>
      <c r="X766" s="14"/>
      <c r="Y766" s="14"/>
      <c r="Z766" s="14"/>
      <c r="AA766" s="99"/>
      <c r="AB766" s="99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551"/>
      <c r="AV766" s="14"/>
      <c r="AW766" s="14"/>
      <c r="AX766" s="14"/>
      <c r="AY766" s="14"/>
      <c r="AZ766" s="14"/>
      <c r="BA766" s="14"/>
      <c r="BB766" s="14"/>
      <c r="BC766" s="14"/>
    </row>
    <row r="767" ht="16.5" customHeight="1">
      <c r="A767" s="14"/>
      <c r="B767" s="14"/>
      <c r="C767" s="8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8"/>
      <c r="O767" s="8"/>
      <c r="P767" s="8"/>
      <c r="Q767" s="8"/>
      <c r="R767" s="14"/>
      <c r="S767" s="14"/>
      <c r="T767" s="14"/>
      <c r="U767" s="14"/>
      <c r="V767" s="99"/>
      <c r="W767" s="99"/>
      <c r="X767" s="14"/>
      <c r="Y767" s="14"/>
      <c r="Z767" s="14"/>
      <c r="AA767" s="99"/>
      <c r="AB767" s="99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551"/>
      <c r="AV767" s="14"/>
      <c r="AW767" s="14"/>
      <c r="AX767" s="14"/>
      <c r="AY767" s="14"/>
      <c r="AZ767" s="14"/>
      <c r="BA767" s="14"/>
      <c r="BB767" s="14"/>
      <c r="BC767" s="14"/>
    </row>
    <row r="768" ht="16.5" customHeight="1">
      <c r="A768" s="14"/>
      <c r="B768" s="14"/>
      <c r="C768" s="8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8"/>
      <c r="O768" s="8"/>
      <c r="P768" s="8"/>
      <c r="Q768" s="8"/>
      <c r="R768" s="14"/>
      <c r="S768" s="14"/>
      <c r="T768" s="14"/>
      <c r="U768" s="14"/>
      <c r="V768" s="99"/>
      <c r="W768" s="99"/>
      <c r="X768" s="14"/>
      <c r="Y768" s="14"/>
      <c r="Z768" s="14"/>
      <c r="AA768" s="99"/>
      <c r="AB768" s="99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551"/>
      <c r="AV768" s="14"/>
      <c r="AW768" s="14"/>
      <c r="AX768" s="14"/>
      <c r="AY768" s="14"/>
      <c r="AZ768" s="14"/>
      <c r="BA768" s="14"/>
      <c r="BB768" s="14"/>
      <c r="BC768" s="14"/>
    </row>
    <row r="769" ht="16.5" customHeight="1">
      <c r="A769" s="14"/>
      <c r="B769" s="14"/>
      <c r="C769" s="8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8"/>
      <c r="O769" s="8"/>
      <c r="P769" s="8"/>
      <c r="Q769" s="8"/>
      <c r="R769" s="14"/>
      <c r="S769" s="14"/>
      <c r="T769" s="14"/>
      <c r="U769" s="14"/>
      <c r="V769" s="99"/>
      <c r="W769" s="99"/>
      <c r="X769" s="14"/>
      <c r="Y769" s="14"/>
      <c r="Z769" s="14"/>
      <c r="AA769" s="99"/>
      <c r="AB769" s="99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551"/>
      <c r="AV769" s="14"/>
      <c r="AW769" s="14"/>
      <c r="AX769" s="14"/>
      <c r="AY769" s="14"/>
      <c r="AZ769" s="14"/>
      <c r="BA769" s="14"/>
      <c r="BB769" s="14"/>
      <c r="BC769" s="14"/>
    </row>
    <row r="770" ht="16.5" customHeight="1">
      <c r="A770" s="14"/>
      <c r="B770" s="14"/>
      <c r="C770" s="8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8"/>
      <c r="O770" s="8"/>
      <c r="P770" s="8"/>
      <c r="Q770" s="8"/>
      <c r="R770" s="14"/>
      <c r="S770" s="14"/>
      <c r="T770" s="14"/>
      <c r="U770" s="14"/>
      <c r="V770" s="99"/>
      <c r="W770" s="99"/>
      <c r="X770" s="14"/>
      <c r="Y770" s="14"/>
      <c r="Z770" s="14"/>
      <c r="AA770" s="99"/>
      <c r="AB770" s="99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551"/>
      <c r="AV770" s="14"/>
      <c r="AW770" s="14"/>
      <c r="AX770" s="14"/>
      <c r="AY770" s="14"/>
      <c r="AZ770" s="14"/>
      <c r="BA770" s="14"/>
      <c r="BB770" s="14"/>
      <c r="BC770" s="14"/>
    </row>
    <row r="771" ht="16.5" customHeight="1">
      <c r="A771" s="14"/>
      <c r="B771" s="14"/>
      <c r="C771" s="8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8"/>
      <c r="O771" s="8"/>
      <c r="P771" s="8"/>
      <c r="Q771" s="8"/>
      <c r="R771" s="14"/>
      <c r="S771" s="14"/>
      <c r="T771" s="14"/>
      <c r="U771" s="14"/>
      <c r="V771" s="99"/>
      <c r="W771" s="99"/>
      <c r="X771" s="14"/>
      <c r="Y771" s="14"/>
      <c r="Z771" s="14"/>
      <c r="AA771" s="99"/>
      <c r="AB771" s="99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551"/>
      <c r="AV771" s="14"/>
      <c r="AW771" s="14"/>
      <c r="AX771" s="14"/>
      <c r="AY771" s="14"/>
      <c r="AZ771" s="14"/>
      <c r="BA771" s="14"/>
      <c r="BB771" s="14"/>
      <c r="BC771" s="14"/>
    </row>
    <row r="772" ht="16.5" customHeight="1">
      <c r="A772" s="14"/>
      <c r="B772" s="14"/>
      <c r="C772" s="8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8"/>
      <c r="O772" s="8"/>
      <c r="P772" s="8"/>
      <c r="Q772" s="8"/>
      <c r="R772" s="14"/>
      <c r="S772" s="14"/>
      <c r="T772" s="14"/>
      <c r="U772" s="14"/>
      <c r="V772" s="99"/>
      <c r="W772" s="99"/>
      <c r="X772" s="14"/>
      <c r="Y772" s="14"/>
      <c r="Z772" s="14"/>
      <c r="AA772" s="99"/>
      <c r="AB772" s="99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551"/>
      <c r="AV772" s="14"/>
      <c r="AW772" s="14"/>
      <c r="AX772" s="14"/>
      <c r="AY772" s="14"/>
      <c r="AZ772" s="14"/>
      <c r="BA772" s="14"/>
      <c r="BB772" s="14"/>
      <c r="BC772" s="14"/>
    </row>
    <row r="773" ht="16.5" customHeight="1">
      <c r="A773" s="14"/>
      <c r="B773" s="14"/>
      <c r="C773" s="8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8"/>
      <c r="O773" s="8"/>
      <c r="P773" s="8"/>
      <c r="Q773" s="8"/>
      <c r="R773" s="14"/>
      <c r="S773" s="14"/>
      <c r="T773" s="14"/>
      <c r="U773" s="14"/>
      <c r="V773" s="99"/>
      <c r="W773" s="99"/>
      <c r="X773" s="14"/>
      <c r="Y773" s="14"/>
      <c r="Z773" s="14"/>
      <c r="AA773" s="99"/>
      <c r="AB773" s="99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551"/>
      <c r="AV773" s="14"/>
      <c r="AW773" s="14"/>
      <c r="AX773" s="14"/>
      <c r="AY773" s="14"/>
      <c r="AZ773" s="14"/>
      <c r="BA773" s="14"/>
      <c r="BB773" s="14"/>
      <c r="BC773" s="14"/>
    </row>
    <row r="774" ht="16.5" customHeight="1">
      <c r="A774" s="14"/>
      <c r="B774" s="14"/>
      <c r="C774" s="8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8"/>
      <c r="O774" s="8"/>
      <c r="P774" s="8"/>
      <c r="Q774" s="8"/>
      <c r="R774" s="14"/>
      <c r="S774" s="14"/>
      <c r="T774" s="14"/>
      <c r="U774" s="14"/>
      <c r="V774" s="99"/>
      <c r="W774" s="99"/>
      <c r="X774" s="14"/>
      <c r="Y774" s="14"/>
      <c r="Z774" s="14"/>
      <c r="AA774" s="99"/>
      <c r="AB774" s="99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551"/>
      <c r="AV774" s="14"/>
      <c r="AW774" s="14"/>
      <c r="AX774" s="14"/>
      <c r="AY774" s="14"/>
      <c r="AZ774" s="14"/>
      <c r="BA774" s="14"/>
      <c r="BB774" s="14"/>
      <c r="BC774" s="14"/>
    </row>
    <row r="775" ht="16.5" customHeight="1">
      <c r="A775" s="14"/>
      <c r="B775" s="14"/>
      <c r="C775" s="8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8"/>
      <c r="O775" s="8"/>
      <c r="P775" s="8"/>
      <c r="Q775" s="8"/>
      <c r="R775" s="14"/>
      <c r="S775" s="14"/>
      <c r="T775" s="14"/>
      <c r="U775" s="14"/>
      <c r="V775" s="99"/>
      <c r="W775" s="99"/>
      <c r="X775" s="14"/>
      <c r="Y775" s="14"/>
      <c r="Z775" s="14"/>
      <c r="AA775" s="99"/>
      <c r="AB775" s="99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551"/>
      <c r="AV775" s="14"/>
      <c r="AW775" s="14"/>
      <c r="AX775" s="14"/>
      <c r="AY775" s="14"/>
      <c r="AZ775" s="14"/>
      <c r="BA775" s="14"/>
      <c r="BB775" s="14"/>
      <c r="BC775" s="14"/>
    </row>
    <row r="776" ht="16.5" customHeight="1">
      <c r="A776" s="14"/>
      <c r="B776" s="14"/>
      <c r="C776" s="8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8"/>
      <c r="O776" s="8"/>
      <c r="P776" s="8"/>
      <c r="Q776" s="8"/>
      <c r="R776" s="14"/>
      <c r="S776" s="14"/>
      <c r="T776" s="14"/>
      <c r="U776" s="14"/>
      <c r="V776" s="99"/>
      <c r="W776" s="99"/>
      <c r="X776" s="14"/>
      <c r="Y776" s="14"/>
      <c r="Z776" s="14"/>
      <c r="AA776" s="99"/>
      <c r="AB776" s="99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551"/>
      <c r="AV776" s="14"/>
      <c r="AW776" s="14"/>
      <c r="AX776" s="14"/>
      <c r="AY776" s="14"/>
      <c r="AZ776" s="14"/>
      <c r="BA776" s="14"/>
      <c r="BB776" s="14"/>
      <c r="BC776" s="14"/>
    </row>
    <row r="777" ht="16.5" customHeight="1">
      <c r="A777" s="14"/>
      <c r="B777" s="14"/>
      <c r="C777" s="8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8"/>
      <c r="O777" s="8"/>
      <c r="P777" s="8"/>
      <c r="Q777" s="8"/>
      <c r="R777" s="14"/>
      <c r="S777" s="14"/>
      <c r="T777" s="14"/>
      <c r="U777" s="14"/>
      <c r="V777" s="99"/>
      <c r="W777" s="99"/>
      <c r="X777" s="14"/>
      <c r="Y777" s="14"/>
      <c r="Z777" s="14"/>
      <c r="AA777" s="99"/>
      <c r="AB777" s="99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551"/>
      <c r="AV777" s="14"/>
      <c r="AW777" s="14"/>
      <c r="AX777" s="14"/>
      <c r="AY777" s="14"/>
      <c r="AZ777" s="14"/>
      <c r="BA777" s="14"/>
      <c r="BB777" s="14"/>
      <c r="BC777" s="14"/>
    </row>
    <row r="778" ht="16.5" customHeight="1">
      <c r="A778" s="14"/>
      <c r="B778" s="14"/>
      <c r="C778" s="8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8"/>
      <c r="O778" s="8"/>
      <c r="P778" s="8"/>
      <c r="Q778" s="8"/>
      <c r="R778" s="14"/>
      <c r="S778" s="14"/>
      <c r="T778" s="14"/>
      <c r="U778" s="14"/>
      <c r="V778" s="99"/>
      <c r="W778" s="99"/>
      <c r="X778" s="14"/>
      <c r="Y778" s="14"/>
      <c r="Z778" s="14"/>
      <c r="AA778" s="99"/>
      <c r="AB778" s="99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551"/>
      <c r="AV778" s="14"/>
      <c r="AW778" s="14"/>
      <c r="AX778" s="14"/>
      <c r="AY778" s="14"/>
      <c r="AZ778" s="14"/>
      <c r="BA778" s="14"/>
      <c r="BB778" s="14"/>
      <c r="BC778" s="14"/>
    </row>
    <row r="779" ht="16.5" customHeight="1">
      <c r="A779" s="14"/>
      <c r="B779" s="14"/>
      <c r="C779" s="8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8"/>
      <c r="O779" s="8"/>
      <c r="P779" s="8"/>
      <c r="Q779" s="8"/>
      <c r="R779" s="14"/>
      <c r="S779" s="14"/>
      <c r="T779" s="14"/>
      <c r="U779" s="14"/>
      <c r="V779" s="99"/>
      <c r="W779" s="99"/>
      <c r="X779" s="14"/>
      <c r="Y779" s="14"/>
      <c r="Z779" s="14"/>
      <c r="AA779" s="99"/>
      <c r="AB779" s="99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551"/>
      <c r="AV779" s="14"/>
      <c r="AW779" s="14"/>
      <c r="AX779" s="14"/>
      <c r="AY779" s="14"/>
      <c r="AZ779" s="14"/>
      <c r="BA779" s="14"/>
      <c r="BB779" s="14"/>
      <c r="BC779" s="14"/>
    </row>
    <row r="780" ht="16.5" customHeight="1">
      <c r="A780" s="14"/>
      <c r="B780" s="14"/>
      <c r="C780" s="8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8"/>
      <c r="O780" s="8"/>
      <c r="P780" s="8"/>
      <c r="Q780" s="8"/>
      <c r="R780" s="14"/>
      <c r="S780" s="14"/>
      <c r="T780" s="14"/>
      <c r="U780" s="14"/>
      <c r="V780" s="99"/>
      <c r="W780" s="99"/>
      <c r="X780" s="14"/>
      <c r="Y780" s="14"/>
      <c r="Z780" s="14"/>
      <c r="AA780" s="99"/>
      <c r="AB780" s="99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551"/>
      <c r="AV780" s="14"/>
      <c r="AW780" s="14"/>
      <c r="AX780" s="14"/>
      <c r="AY780" s="14"/>
      <c r="AZ780" s="14"/>
      <c r="BA780" s="14"/>
      <c r="BB780" s="14"/>
      <c r="BC780" s="14"/>
    </row>
    <row r="781" ht="16.5" customHeight="1">
      <c r="A781" s="14"/>
      <c r="B781" s="14"/>
      <c r="C781" s="8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8"/>
      <c r="O781" s="8"/>
      <c r="P781" s="8"/>
      <c r="Q781" s="8"/>
      <c r="R781" s="14"/>
      <c r="S781" s="14"/>
      <c r="T781" s="14"/>
      <c r="U781" s="14"/>
      <c r="V781" s="99"/>
      <c r="W781" s="99"/>
      <c r="X781" s="14"/>
      <c r="Y781" s="14"/>
      <c r="Z781" s="14"/>
      <c r="AA781" s="99"/>
      <c r="AB781" s="99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551"/>
      <c r="AV781" s="14"/>
      <c r="AW781" s="14"/>
      <c r="AX781" s="14"/>
      <c r="AY781" s="14"/>
      <c r="AZ781" s="14"/>
      <c r="BA781" s="14"/>
      <c r="BB781" s="14"/>
      <c r="BC781" s="14"/>
    </row>
    <row r="782" ht="16.5" customHeight="1">
      <c r="A782" s="14"/>
      <c r="B782" s="14"/>
      <c r="C782" s="8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8"/>
      <c r="O782" s="8"/>
      <c r="P782" s="8"/>
      <c r="Q782" s="8"/>
      <c r="R782" s="14"/>
      <c r="S782" s="14"/>
      <c r="T782" s="14"/>
      <c r="U782" s="14"/>
      <c r="V782" s="99"/>
      <c r="W782" s="99"/>
      <c r="X782" s="14"/>
      <c r="Y782" s="14"/>
      <c r="Z782" s="14"/>
      <c r="AA782" s="99"/>
      <c r="AB782" s="99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551"/>
      <c r="AV782" s="14"/>
      <c r="AW782" s="14"/>
      <c r="AX782" s="14"/>
      <c r="AY782" s="14"/>
      <c r="AZ782" s="14"/>
      <c r="BA782" s="14"/>
      <c r="BB782" s="14"/>
      <c r="BC782" s="14"/>
    </row>
    <row r="783" ht="16.5" customHeight="1">
      <c r="A783" s="14"/>
      <c r="B783" s="14"/>
      <c r="C783" s="8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8"/>
      <c r="O783" s="8"/>
      <c r="P783" s="8"/>
      <c r="Q783" s="8"/>
      <c r="R783" s="14"/>
      <c r="S783" s="14"/>
      <c r="T783" s="14"/>
      <c r="U783" s="14"/>
      <c r="V783" s="99"/>
      <c r="W783" s="99"/>
      <c r="X783" s="14"/>
      <c r="Y783" s="14"/>
      <c r="Z783" s="14"/>
      <c r="AA783" s="99"/>
      <c r="AB783" s="99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551"/>
      <c r="AV783" s="14"/>
      <c r="AW783" s="14"/>
      <c r="AX783" s="14"/>
      <c r="AY783" s="14"/>
      <c r="AZ783" s="14"/>
      <c r="BA783" s="14"/>
      <c r="BB783" s="14"/>
      <c r="BC783" s="14"/>
    </row>
    <row r="784" ht="16.5" customHeight="1">
      <c r="A784" s="14"/>
      <c r="B784" s="14"/>
      <c r="C784" s="8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8"/>
      <c r="O784" s="8"/>
      <c r="P784" s="8"/>
      <c r="Q784" s="8"/>
      <c r="R784" s="14"/>
      <c r="S784" s="14"/>
      <c r="T784" s="14"/>
      <c r="U784" s="14"/>
      <c r="V784" s="99"/>
      <c r="W784" s="99"/>
      <c r="X784" s="14"/>
      <c r="Y784" s="14"/>
      <c r="Z784" s="14"/>
      <c r="AA784" s="99"/>
      <c r="AB784" s="99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551"/>
      <c r="AV784" s="14"/>
      <c r="AW784" s="14"/>
      <c r="AX784" s="14"/>
      <c r="AY784" s="14"/>
      <c r="AZ784" s="14"/>
      <c r="BA784" s="14"/>
      <c r="BB784" s="14"/>
      <c r="BC784" s="14"/>
    </row>
    <row r="785" ht="16.5" customHeight="1">
      <c r="A785" s="14"/>
      <c r="B785" s="14"/>
      <c r="C785" s="8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8"/>
      <c r="O785" s="8"/>
      <c r="P785" s="8"/>
      <c r="Q785" s="8"/>
      <c r="R785" s="14"/>
      <c r="S785" s="14"/>
      <c r="T785" s="14"/>
      <c r="U785" s="14"/>
      <c r="V785" s="99"/>
      <c r="W785" s="99"/>
      <c r="X785" s="14"/>
      <c r="Y785" s="14"/>
      <c r="Z785" s="14"/>
      <c r="AA785" s="99"/>
      <c r="AB785" s="99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551"/>
      <c r="AV785" s="14"/>
      <c r="AW785" s="14"/>
      <c r="AX785" s="14"/>
      <c r="AY785" s="14"/>
      <c r="AZ785" s="14"/>
      <c r="BA785" s="14"/>
      <c r="BB785" s="14"/>
      <c r="BC785" s="14"/>
    </row>
    <row r="786" ht="16.5" customHeight="1">
      <c r="A786" s="14"/>
      <c r="B786" s="14"/>
      <c r="C786" s="8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8"/>
      <c r="O786" s="8"/>
      <c r="P786" s="8"/>
      <c r="Q786" s="8"/>
      <c r="R786" s="14"/>
      <c r="S786" s="14"/>
      <c r="T786" s="14"/>
      <c r="U786" s="14"/>
      <c r="V786" s="99"/>
      <c r="W786" s="99"/>
      <c r="X786" s="14"/>
      <c r="Y786" s="14"/>
      <c r="Z786" s="14"/>
      <c r="AA786" s="99"/>
      <c r="AB786" s="99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551"/>
      <c r="AV786" s="14"/>
      <c r="AW786" s="14"/>
      <c r="AX786" s="14"/>
      <c r="AY786" s="14"/>
      <c r="AZ786" s="14"/>
      <c r="BA786" s="14"/>
      <c r="BB786" s="14"/>
      <c r="BC786" s="14"/>
    </row>
    <row r="787" ht="16.5" customHeight="1">
      <c r="A787" s="14"/>
      <c r="B787" s="14"/>
      <c r="C787" s="8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8"/>
      <c r="O787" s="8"/>
      <c r="P787" s="8"/>
      <c r="Q787" s="8"/>
      <c r="R787" s="14"/>
      <c r="S787" s="14"/>
      <c r="T787" s="14"/>
      <c r="U787" s="14"/>
      <c r="V787" s="99"/>
      <c r="W787" s="99"/>
      <c r="X787" s="14"/>
      <c r="Y787" s="14"/>
      <c r="Z787" s="14"/>
      <c r="AA787" s="99"/>
      <c r="AB787" s="99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551"/>
      <c r="AV787" s="14"/>
      <c r="AW787" s="14"/>
      <c r="AX787" s="14"/>
      <c r="AY787" s="14"/>
      <c r="AZ787" s="14"/>
      <c r="BA787" s="14"/>
      <c r="BB787" s="14"/>
      <c r="BC787" s="14"/>
    </row>
    <row r="788" ht="16.5" customHeight="1">
      <c r="A788" s="14"/>
      <c r="B788" s="14"/>
      <c r="C788" s="8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8"/>
      <c r="O788" s="8"/>
      <c r="P788" s="8"/>
      <c r="Q788" s="8"/>
      <c r="R788" s="14"/>
      <c r="S788" s="14"/>
      <c r="T788" s="14"/>
      <c r="U788" s="14"/>
      <c r="V788" s="99"/>
      <c r="W788" s="99"/>
      <c r="X788" s="14"/>
      <c r="Y788" s="14"/>
      <c r="Z788" s="14"/>
      <c r="AA788" s="99"/>
      <c r="AB788" s="99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551"/>
      <c r="AV788" s="14"/>
      <c r="AW788" s="14"/>
      <c r="AX788" s="14"/>
      <c r="AY788" s="14"/>
      <c r="AZ788" s="14"/>
      <c r="BA788" s="14"/>
      <c r="BB788" s="14"/>
      <c r="BC788" s="14"/>
    </row>
    <row r="789" ht="16.5" customHeight="1">
      <c r="A789" s="14"/>
      <c r="B789" s="14"/>
      <c r="C789" s="8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8"/>
      <c r="O789" s="8"/>
      <c r="P789" s="8"/>
      <c r="Q789" s="8"/>
      <c r="R789" s="14"/>
      <c r="S789" s="14"/>
      <c r="T789" s="14"/>
      <c r="U789" s="14"/>
      <c r="V789" s="99"/>
      <c r="W789" s="99"/>
      <c r="X789" s="14"/>
      <c r="Y789" s="14"/>
      <c r="Z789" s="14"/>
      <c r="AA789" s="99"/>
      <c r="AB789" s="99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551"/>
      <c r="AV789" s="14"/>
      <c r="AW789" s="14"/>
      <c r="AX789" s="14"/>
      <c r="AY789" s="14"/>
      <c r="AZ789" s="14"/>
      <c r="BA789" s="14"/>
      <c r="BB789" s="14"/>
      <c r="BC789" s="14"/>
    </row>
    <row r="790" ht="16.5" customHeight="1">
      <c r="A790" s="14"/>
      <c r="B790" s="14"/>
      <c r="C790" s="8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8"/>
      <c r="O790" s="8"/>
      <c r="P790" s="8"/>
      <c r="Q790" s="8"/>
      <c r="R790" s="14"/>
      <c r="S790" s="14"/>
      <c r="T790" s="14"/>
      <c r="U790" s="14"/>
      <c r="V790" s="99"/>
      <c r="W790" s="99"/>
      <c r="X790" s="14"/>
      <c r="Y790" s="14"/>
      <c r="Z790" s="14"/>
      <c r="AA790" s="99"/>
      <c r="AB790" s="99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551"/>
      <c r="AV790" s="14"/>
      <c r="AW790" s="14"/>
      <c r="AX790" s="14"/>
      <c r="AY790" s="14"/>
      <c r="AZ790" s="14"/>
      <c r="BA790" s="14"/>
      <c r="BB790" s="14"/>
      <c r="BC790" s="14"/>
    </row>
    <row r="791" ht="16.5" customHeight="1">
      <c r="A791" s="14"/>
      <c r="B791" s="14"/>
      <c r="C791" s="8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8"/>
      <c r="O791" s="8"/>
      <c r="P791" s="8"/>
      <c r="Q791" s="8"/>
      <c r="R791" s="14"/>
      <c r="S791" s="14"/>
      <c r="T791" s="14"/>
      <c r="U791" s="14"/>
      <c r="V791" s="99"/>
      <c r="W791" s="99"/>
      <c r="X791" s="14"/>
      <c r="Y791" s="14"/>
      <c r="Z791" s="14"/>
      <c r="AA791" s="99"/>
      <c r="AB791" s="99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551"/>
      <c r="AV791" s="14"/>
      <c r="AW791" s="14"/>
      <c r="AX791" s="14"/>
      <c r="AY791" s="14"/>
      <c r="AZ791" s="14"/>
      <c r="BA791" s="14"/>
      <c r="BB791" s="14"/>
      <c r="BC791" s="14"/>
    </row>
    <row r="792" ht="16.5" customHeight="1">
      <c r="A792" s="14"/>
      <c r="B792" s="14"/>
      <c r="C792" s="8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8"/>
      <c r="O792" s="8"/>
      <c r="P792" s="8"/>
      <c r="Q792" s="8"/>
      <c r="R792" s="14"/>
      <c r="S792" s="14"/>
      <c r="T792" s="14"/>
      <c r="U792" s="14"/>
      <c r="V792" s="99"/>
      <c r="W792" s="99"/>
      <c r="X792" s="14"/>
      <c r="Y792" s="14"/>
      <c r="Z792" s="14"/>
      <c r="AA792" s="99"/>
      <c r="AB792" s="99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551"/>
      <c r="AV792" s="14"/>
      <c r="AW792" s="14"/>
      <c r="AX792" s="14"/>
      <c r="AY792" s="14"/>
      <c r="AZ792" s="14"/>
      <c r="BA792" s="14"/>
      <c r="BB792" s="14"/>
      <c r="BC792" s="14"/>
    </row>
    <row r="793" ht="16.5" customHeight="1">
      <c r="A793" s="14"/>
      <c r="B793" s="14"/>
      <c r="C793" s="8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8"/>
      <c r="O793" s="8"/>
      <c r="P793" s="8"/>
      <c r="Q793" s="8"/>
      <c r="R793" s="14"/>
      <c r="S793" s="14"/>
      <c r="T793" s="14"/>
      <c r="U793" s="14"/>
      <c r="V793" s="99"/>
      <c r="W793" s="99"/>
      <c r="X793" s="14"/>
      <c r="Y793" s="14"/>
      <c r="Z793" s="14"/>
      <c r="AA793" s="99"/>
      <c r="AB793" s="99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551"/>
      <c r="AV793" s="14"/>
      <c r="AW793" s="14"/>
      <c r="AX793" s="14"/>
      <c r="AY793" s="14"/>
      <c r="AZ793" s="14"/>
      <c r="BA793" s="14"/>
      <c r="BB793" s="14"/>
      <c r="BC793" s="14"/>
    </row>
    <row r="794" ht="16.5" customHeight="1">
      <c r="A794" s="14"/>
      <c r="B794" s="14"/>
      <c r="C794" s="8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8"/>
      <c r="O794" s="8"/>
      <c r="P794" s="8"/>
      <c r="Q794" s="8"/>
      <c r="R794" s="14"/>
      <c r="S794" s="14"/>
      <c r="T794" s="14"/>
      <c r="U794" s="14"/>
      <c r="V794" s="99"/>
      <c r="W794" s="99"/>
      <c r="X794" s="14"/>
      <c r="Y794" s="14"/>
      <c r="Z794" s="14"/>
      <c r="AA794" s="99"/>
      <c r="AB794" s="99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551"/>
      <c r="AV794" s="14"/>
      <c r="AW794" s="14"/>
      <c r="AX794" s="14"/>
      <c r="AY794" s="14"/>
      <c r="AZ794" s="14"/>
      <c r="BA794" s="14"/>
      <c r="BB794" s="14"/>
      <c r="BC794" s="14"/>
    </row>
    <row r="795" ht="16.5" customHeight="1">
      <c r="A795" s="14"/>
      <c r="B795" s="14"/>
      <c r="C795" s="8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8"/>
      <c r="O795" s="8"/>
      <c r="P795" s="8"/>
      <c r="Q795" s="8"/>
      <c r="R795" s="14"/>
      <c r="S795" s="14"/>
      <c r="T795" s="14"/>
      <c r="U795" s="14"/>
      <c r="V795" s="99"/>
      <c r="W795" s="99"/>
      <c r="X795" s="14"/>
      <c r="Y795" s="14"/>
      <c r="Z795" s="14"/>
      <c r="AA795" s="99"/>
      <c r="AB795" s="99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551"/>
      <c r="AV795" s="14"/>
      <c r="AW795" s="14"/>
      <c r="AX795" s="14"/>
      <c r="AY795" s="14"/>
      <c r="AZ795" s="14"/>
      <c r="BA795" s="14"/>
      <c r="BB795" s="14"/>
      <c r="BC795" s="14"/>
    </row>
    <row r="796" ht="16.5" customHeight="1">
      <c r="A796" s="14"/>
      <c r="B796" s="14"/>
      <c r="C796" s="8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8"/>
      <c r="O796" s="8"/>
      <c r="P796" s="8"/>
      <c r="Q796" s="8"/>
      <c r="R796" s="14"/>
      <c r="S796" s="14"/>
      <c r="T796" s="14"/>
      <c r="U796" s="14"/>
      <c r="V796" s="99"/>
      <c r="W796" s="99"/>
      <c r="X796" s="14"/>
      <c r="Y796" s="14"/>
      <c r="Z796" s="14"/>
      <c r="AA796" s="99"/>
      <c r="AB796" s="99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551"/>
      <c r="AV796" s="14"/>
      <c r="AW796" s="14"/>
      <c r="AX796" s="14"/>
      <c r="AY796" s="14"/>
      <c r="AZ796" s="14"/>
      <c r="BA796" s="14"/>
      <c r="BB796" s="14"/>
      <c r="BC796" s="14"/>
    </row>
    <row r="797" ht="16.5" customHeight="1">
      <c r="A797" s="14"/>
      <c r="B797" s="14"/>
      <c r="C797" s="8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8"/>
      <c r="O797" s="8"/>
      <c r="P797" s="8"/>
      <c r="Q797" s="8"/>
      <c r="R797" s="14"/>
      <c r="S797" s="14"/>
      <c r="T797" s="14"/>
      <c r="U797" s="14"/>
      <c r="V797" s="99"/>
      <c r="W797" s="99"/>
      <c r="X797" s="14"/>
      <c r="Y797" s="14"/>
      <c r="Z797" s="14"/>
      <c r="AA797" s="99"/>
      <c r="AB797" s="99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551"/>
      <c r="AV797" s="14"/>
      <c r="AW797" s="14"/>
      <c r="AX797" s="14"/>
      <c r="AY797" s="14"/>
      <c r="AZ797" s="14"/>
      <c r="BA797" s="14"/>
      <c r="BB797" s="14"/>
      <c r="BC797" s="14"/>
    </row>
    <row r="798" ht="16.5" customHeight="1">
      <c r="A798" s="14"/>
      <c r="B798" s="14"/>
      <c r="C798" s="8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8"/>
      <c r="O798" s="8"/>
      <c r="P798" s="8"/>
      <c r="Q798" s="8"/>
      <c r="R798" s="14"/>
      <c r="S798" s="14"/>
      <c r="T798" s="14"/>
      <c r="U798" s="14"/>
      <c r="V798" s="99"/>
      <c r="W798" s="99"/>
      <c r="X798" s="14"/>
      <c r="Y798" s="14"/>
      <c r="Z798" s="14"/>
      <c r="AA798" s="99"/>
      <c r="AB798" s="99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551"/>
      <c r="AV798" s="14"/>
      <c r="AW798" s="14"/>
      <c r="AX798" s="14"/>
      <c r="AY798" s="14"/>
      <c r="AZ798" s="14"/>
      <c r="BA798" s="14"/>
      <c r="BB798" s="14"/>
      <c r="BC798" s="14"/>
    </row>
    <row r="799" ht="16.5" customHeight="1">
      <c r="A799" s="14"/>
      <c r="B799" s="14"/>
      <c r="C799" s="8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8"/>
      <c r="O799" s="8"/>
      <c r="P799" s="8"/>
      <c r="Q799" s="8"/>
      <c r="R799" s="14"/>
      <c r="S799" s="14"/>
      <c r="T799" s="14"/>
      <c r="U799" s="14"/>
      <c r="V799" s="99"/>
      <c r="W799" s="99"/>
      <c r="X799" s="14"/>
      <c r="Y799" s="14"/>
      <c r="Z799" s="14"/>
      <c r="AA799" s="99"/>
      <c r="AB799" s="99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551"/>
      <c r="AV799" s="14"/>
      <c r="AW799" s="14"/>
      <c r="AX799" s="14"/>
      <c r="AY799" s="14"/>
      <c r="AZ799" s="14"/>
      <c r="BA799" s="14"/>
      <c r="BB799" s="14"/>
      <c r="BC799" s="14"/>
    </row>
    <row r="800" ht="16.5" customHeight="1">
      <c r="A800" s="14"/>
      <c r="B800" s="14"/>
      <c r="C800" s="8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8"/>
      <c r="O800" s="8"/>
      <c r="P800" s="8"/>
      <c r="Q800" s="8"/>
      <c r="R800" s="14"/>
      <c r="S800" s="14"/>
      <c r="T800" s="14"/>
      <c r="U800" s="14"/>
      <c r="V800" s="99"/>
      <c r="W800" s="99"/>
      <c r="X800" s="14"/>
      <c r="Y800" s="14"/>
      <c r="Z800" s="14"/>
      <c r="AA800" s="99"/>
      <c r="AB800" s="99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551"/>
      <c r="AV800" s="14"/>
      <c r="AW800" s="14"/>
      <c r="AX800" s="14"/>
      <c r="AY800" s="14"/>
      <c r="AZ800" s="14"/>
      <c r="BA800" s="14"/>
      <c r="BB800" s="14"/>
      <c r="BC800" s="14"/>
    </row>
    <row r="801" ht="16.5" customHeight="1">
      <c r="A801" s="14"/>
      <c r="B801" s="14"/>
      <c r="C801" s="8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8"/>
      <c r="O801" s="8"/>
      <c r="P801" s="8"/>
      <c r="Q801" s="8"/>
      <c r="R801" s="14"/>
      <c r="S801" s="14"/>
      <c r="T801" s="14"/>
      <c r="U801" s="14"/>
      <c r="V801" s="99"/>
      <c r="W801" s="99"/>
      <c r="X801" s="14"/>
      <c r="Y801" s="14"/>
      <c r="Z801" s="14"/>
      <c r="AA801" s="99"/>
      <c r="AB801" s="99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551"/>
      <c r="AV801" s="14"/>
      <c r="AW801" s="14"/>
      <c r="AX801" s="14"/>
      <c r="AY801" s="14"/>
      <c r="AZ801" s="14"/>
      <c r="BA801" s="14"/>
      <c r="BB801" s="14"/>
      <c r="BC801" s="14"/>
    </row>
    <row r="802" ht="16.5" customHeight="1">
      <c r="A802" s="14"/>
      <c r="B802" s="14"/>
      <c r="C802" s="8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8"/>
      <c r="O802" s="8"/>
      <c r="P802" s="8"/>
      <c r="Q802" s="8"/>
      <c r="R802" s="14"/>
      <c r="S802" s="14"/>
      <c r="T802" s="14"/>
      <c r="U802" s="14"/>
      <c r="V802" s="99"/>
      <c r="W802" s="99"/>
      <c r="X802" s="14"/>
      <c r="Y802" s="14"/>
      <c r="Z802" s="14"/>
      <c r="AA802" s="99"/>
      <c r="AB802" s="99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551"/>
      <c r="AV802" s="14"/>
      <c r="AW802" s="14"/>
      <c r="AX802" s="14"/>
      <c r="AY802" s="14"/>
      <c r="AZ802" s="14"/>
      <c r="BA802" s="14"/>
      <c r="BB802" s="14"/>
      <c r="BC802" s="14"/>
    </row>
    <row r="803" ht="16.5" customHeight="1">
      <c r="A803" s="14"/>
      <c r="B803" s="14"/>
      <c r="C803" s="8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8"/>
      <c r="O803" s="8"/>
      <c r="P803" s="8"/>
      <c r="Q803" s="8"/>
      <c r="R803" s="14"/>
      <c r="S803" s="14"/>
      <c r="T803" s="14"/>
      <c r="U803" s="14"/>
      <c r="V803" s="99"/>
      <c r="W803" s="99"/>
      <c r="X803" s="14"/>
      <c r="Y803" s="14"/>
      <c r="Z803" s="14"/>
      <c r="AA803" s="99"/>
      <c r="AB803" s="99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551"/>
      <c r="AV803" s="14"/>
      <c r="AW803" s="14"/>
      <c r="AX803" s="14"/>
      <c r="AY803" s="14"/>
      <c r="AZ803" s="14"/>
      <c r="BA803" s="14"/>
      <c r="BB803" s="14"/>
      <c r="BC803" s="14"/>
    </row>
    <row r="804" ht="16.5" customHeight="1">
      <c r="A804" s="14"/>
      <c r="B804" s="14"/>
      <c r="C804" s="8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8"/>
      <c r="O804" s="8"/>
      <c r="P804" s="8"/>
      <c r="Q804" s="8"/>
      <c r="R804" s="14"/>
      <c r="S804" s="14"/>
      <c r="T804" s="14"/>
      <c r="U804" s="14"/>
      <c r="V804" s="99"/>
      <c r="W804" s="99"/>
      <c r="X804" s="14"/>
      <c r="Y804" s="14"/>
      <c r="Z804" s="14"/>
      <c r="AA804" s="99"/>
      <c r="AB804" s="99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551"/>
      <c r="AV804" s="14"/>
      <c r="AW804" s="14"/>
      <c r="AX804" s="14"/>
      <c r="AY804" s="14"/>
      <c r="AZ804" s="14"/>
      <c r="BA804" s="14"/>
      <c r="BB804" s="14"/>
      <c r="BC804" s="14"/>
    </row>
    <row r="805" ht="16.5" customHeight="1">
      <c r="A805" s="14"/>
      <c r="B805" s="14"/>
      <c r="C805" s="8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8"/>
      <c r="O805" s="8"/>
      <c r="P805" s="8"/>
      <c r="Q805" s="8"/>
      <c r="R805" s="14"/>
      <c r="S805" s="14"/>
      <c r="T805" s="14"/>
      <c r="U805" s="14"/>
      <c r="V805" s="99"/>
      <c r="W805" s="99"/>
      <c r="X805" s="14"/>
      <c r="Y805" s="14"/>
      <c r="Z805" s="14"/>
      <c r="AA805" s="99"/>
      <c r="AB805" s="99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551"/>
      <c r="AV805" s="14"/>
      <c r="AW805" s="14"/>
      <c r="AX805" s="14"/>
      <c r="AY805" s="14"/>
      <c r="AZ805" s="14"/>
      <c r="BA805" s="14"/>
      <c r="BB805" s="14"/>
      <c r="BC805" s="14"/>
    </row>
    <row r="806" ht="16.5" customHeight="1">
      <c r="A806" s="14"/>
      <c r="B806" s="14"/>
      <c r="C806" s="8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8"/>
      <c r="O806" s="8"/>
      <c r="P806" s="8"/>
      <c r="Q806" s="8"/>
      <c r="R806" s="14"/>
      <c r="S806" s="14"/>
      <c r="T806" s="14"/>
      <c r="U806" s="14"/>
      <c r="V806" s="99"/>
      <c r="W806" s="99"/>
      <c r="X806" s="14"/>
      <c r="Y806" s="14"/>
      <c r="Z806" s="14"/>
      <c r="AA806" s="99"/>
      <c r="AB806" s="99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551"/>
      <c r="AV806" s="14"/>
      <c r="AW806" s="14"/>
      <c r="AX806" s="14"/>
      <c r="AY806" s="14"/>
      <c r="AZ806" s="14"/>
      <c r="BA806" s="14"/>
      <c r="BB806" s="14"/>
      <c r="BC806" s="14"/>
    </row>
    <row r="807" ht="16.5" customHeight="1">
      <c r="A807" s="14"/>
      <c r="B807" s="14"/>
      <c r="C807" s="8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8"/>
      <c r="O807" s="8"/>
      <c r="P807" s="8"/>
      <c r="Q807" s="8"/>
      <c r="R807" s="14"/>
      <c r="S807" s="14"/>
      <c r="T807" s="14"/>
      <c r="U807" s="14"/>
      <c r="V807" s="99"/>
      <c r="W807" s="99"/>
      <c r="X807" s="14"/>
      <c r="Y807" s="14"/>
      <c r="Z807" s="14"/>
      <c r="AA807" s="99"/>
      <c r="AB807" s="99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551"/>
      <c r="AV807" s="14"/>
      <c r="AW807" s="14"/>
      <c r="AX807" s="14"/>
      <c r="AY807" s="14"/>
      <c r="AZ807" s="14"/>
      <c r="BA807" s="14"/>
      <c r="BB807" s="14"/>
      <c r="BC807" s="14"/>
    </row>
    <row r="808" ht="16.5" customHeight="1">
      <c r="A808" s="14"/>
      <c r="B808" s="14"/>
      <c r="C808" s="8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8"/>
      <c r="O808" s="8"/>
      <c r="P808" s="8"/>
      <c r="Q808" s="8"/>
      <c r="R808" s="14"/>
      <c r="S808" s="14"/>
      <c r="T808" s="14"/>
      <c r="U808" s="14"/>
      <c r="V808" s="99"/>
      <c r="W808" s="99"/>
      <c r="X808" s="14"/>
      <c r="Y808" s="14"/>
      <c r="Z808" s="14"/>
      <c r="AA808" s="99"/>
      <c r="AB808" s="99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551"/>
      <c r="AV808" s="14"/>
      <c r="AW808" s="14"/>
      <c r="AX808" s="14"/>
      <c r="AY808" s="14"/>
      <c r="AZ808" s="14"/>
      <c r="BA808" s="14"/>
      <c r="BB808" s="14"/>
      <c r="BC808" s="14"/>
    </row>
    <row r="809" ht="16.5" customHeight="1">
      <c r="A809" s="14"/>
      <c r="B809" s="14"/>
      <c r="C809" s="8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8"/>
      <c r="O809" s="8"/>
      <c r="P809" s="8"/>
      <c r="Q809" s="8"/>
      <c r="R809" s="14"/>
      <c r="S809" s="14"/>
      <c r="T809" s="14"/>
      <c r="U809" s="14"/>
      <c r="V809" s="99"/>
      <c r="W809" s="99"/>
      <c r="X809" s="14"/>
      <c r="Y809" s="14"/>
      <c r="Z809" s="14"/>
      <c r="AA809" s="99"/>
      <c r="AB809" s="99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551"/>
      <c r="AV809" s="14"/>
      <c r="AW809" s="14"/>
      <c r="AX809" s="14"/>
      <c r="AY809" s="14"/>
      <c r="AZ809" s="14"/>
      <c r="BA809" s="14"/>
      <c r="BB809" s="14"/>
      <c r="BC809" s="14"/>
    </row>
    <row r="810" ht="16.5" customHeight="1">
      <c r="A810" s="14"/>
      <c r="B810" s="14"/>
      <c r="C810" s="8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8"/>
      <c r="O810" s="8"/>
      <c r="P810" s="8"/>
      <c r="Q810" s="8"/>
      <c r="R810" s="14"/>
      <c r="S810" s="14"/>
      <c r="T810" s="14"/>
      <c r="U810" s="14"/>
      <c r="V810" s="99"/>
      <c r="W810" s="99"/>
      <c r="X810" s="14"/>
      <c r="Y810" s="14"/>
      <c r="Z810" s="14"/>
      <c r="AA810" s="99"/>
      <c r="AB810" s="99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551"/>
      <c r="AV810" s="14"/>
      <c r="AW810" s="14"/>
      <c r="AX810" s="14"/>
      <c r="AY810" s="14"/>
      <c r="AZ810" s="14"/>
      <c r="BA810" s="14"/>
      <c r="BB810" s="14"/>
      <c r="BC810" s="14"/>
    </row>
    <row r="811" ht="16.5" customHeight="1">
      <c r="A811" s="14"/>
      <c r="B811" s="14"/>
      <c r="C811" s="8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8"/>
      <c r="O811" s="8"/>
      <c r="P811" s="8"/>
      <c r="Q811" s="8"/>
      <c r="R811" s="14"/>
      <c r="S811" s="14"/>
      <c r="T811" s="14"/>
      <c r="U811" s="14"/>
      <c r="V811" s="99"/>
      <c r="W811" s="99"/>
      <c r="X811" s="14"/>
      <c r="Y811" s="14"/>
      <c r="Z811" s="14"/>
      <c r="AA811" s="99"/>
      <c r="AB811" s="99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551"/>
      <c r="AV811" s="14"/>
      <c r="AW811" s="14"/>
      <c r="AX811" s="14"/>
      <c r="AY811" s="14"/>
      <c r="AZ811" s="14"/>
      <c r="BA811" s="14"/>
      <c r="BB811" s="14"/>
      <c r="BC811" s="14"/>
    </row>
    <row r="812" ht="16.5" customHeight="1">
      <c r="A812" s="14"/>
      <c r="B812" s="14"/>
      <c r="C812" s="8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8"/>
      <c r="O812" s="8"/>
      <c r="P812" s="8"/>
      <c r="Q812" s="8"/>
      <c r="R812" s="14"/>
      <c r="S812" s="14"/>
      <c r="T812" s="14"/>
      <c r="U812" s="14"/>
      <c r="V812" s="99"/>
      <c r="W812" s="99"/>
      <c r="X812" s="14"/>
      <c r="Y812" s="14"/>
      <c r="Z812" s="14"/>
      <c r="AA812" s="99"/>
      <c r="AB812" s="99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551"/>
      <c r="AV812" s="14"/>
      <c r="AW812" s="14"/>
      <c r="AX812" s="14"/>
      <c r="AY812" s="14"/>
      <c r="AZ812" s="14"/>
      <c r="BA812" s="14"/>
      <c r="BB812" s="14"/>
      <c r="BC812" s="14"/>
    </row>
    <row r="813" ht="16.5" customHeight="1">
      <c r="A813" s="14"/>
      <c r="B813" s="14"/>
      <c r="C813" s="8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8"/>
      <c r="O813" s="8"/>
      <c r="P813" s="8"/>
      <c r="Q813" s="8"/>
      <c r="R813" s="14"/>
      <c r="S813" s="14"/>
      <c r="T813" s="14"/>
      <c r="U813" s="14"/>
      <c r="V813" s="99"/>
      <c r="W813" s="99"/>
      <c r="X813" s="14"/>
      <c r="Y813" s="14"/>
      <c r="Z813" s="14"/>
      <c r="AA813" s="99"/>
      <c r="AB813" s="99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551"/>
      <c r="AV813" s="14"/>
      <c r="AW813" s="14"/>
      <c r="AX813" s="14"/>
      <c r="AY813" s="14"/>
      <c r="AZ813" s="14"/>
      <c r="BA813" s="14"/>
      <c r="BB813" s="14"/>
      <c r="BC813" s="14"/>
    </row>
    <row r="814" ht="16.5" customHeight="1">
      <c r="A814" s="14"/>
      <c r="B814" s="14"/>
      <c r="C814" s="8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8"/>
      <c r="O814" s="8"/>
      <c r="P814" s="8"/>
      <c r="Q814" s="8"/>
      <c r="R814" s="14"/>
      <c r="S814" s="14"/>
      <c r="T814" s="14"/>
      <c r="U814" s="14"/>
      <c r="V814" s="99"/>
      <c r="W814" s="99"/>
      <c r="X814" s="14"/>
      <c r="Y814" s="14"/>
      <c r="Z814" s="14"/>
      <c r="AA814" s="99"/>
      <c r="AB814" s="99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551"/>
      <c r="AV814" s="14"/>
      <c r="AW814" s="14"/>
      <c r="AX814" s="14"/>
      <c r="AY814" s="14"/>
      <c r="AZ814" s="14"/>
      <c r="BA814" s="14"/>
      <c r="BB814" s="14"/>
      <c r="BC814" s="14"/>
    </row>
    <row r="815" ht="16.5" customHeight="1">
      <c r="A815" s="14"/>
      <c r="B815" s="14"/>
      <c r="C815" s="8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8"/>
      <c r="O815" s="8"/>
      <c r="P815" s="8"/>
      <c r="Q815" s="8"/>
      <c r="R815" s="14"/>
      <c r="S815" s="14"/>
      <c r="T815" s="14"/>
      <c r="U815" s="14"/>
      <c r="V815" s="99"/>
      <c r="W815" s="99"/>
      <c r="X815" s="14"/>
      <c r="Y815" s="14"/>
      <c r="Z815" s="14"/>
      <c r="AA815" s="99"/>
      <c r="AB815" s="99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551"/>
      <c r="AV815" s="14"/>
      <c r="AW815" s="14"/>
      <c r="AX815" s="14"/>
      <c r="AY815" s="14"/>
      <c r="AZ815" s="14"/>
      <c r="BA815" s="14"/>
      <c r="BB815" s="14"/>
      <c r="BC815" s="14"/>
    </row>
    <row r="816" ht="16.5" customHeight="1">
      <c r="A816" s="14"/>
      <c r="B816" s="14"/>
      <c r="C816" s="8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8"/>
      <c r="O816" s="8"/>
      <c r="P816" s="8"/>
      <c r="Q816" s="8"/>
      <c r="R816" s="14"/>
      <c r="S816" s="14"/>
      <c r="T816" s="14"/>
      <c r="U816" s="14"/>
      <c r="V816" s="99"/>
      <c r="W816" s="99"/>
      <c r="X816" s="14"/>
      <c r="Y816" s="14"/>
      <c r="Z816" s="14"/>
      <c r="AA816" s="99"/>
      <c r="AB816" s="99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551"/>
      <c r="AV816" s="14"/>
      <c r="AW816" s="14"/>
      <c r="AX816" s="14"/>
      <c r="AY816" s="14"/>
      <c r="AZ816" s="14"/>
      <c r="BA816" s="14"/>
      <c r="BB816" s="14"/>
      <c r="BC816" s="14"/>
    </row>
    <row r="817" ht="16.5" customHeight="1">
      <c r="A817" s="14"/>
      <c r="B817" s="14"/>
      <c r="C817" s="8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8"/>
      <c r="O817" s="8"/>
      <c r="P817" s="8"/>
      <c r="Q817" s="8"/>
      <c r="R817" s="14"/>
      <c r="S817" s="14"/>
      <c r="T817" s="14"/>
      <c r="U817" s="14"/>
      <c r="V817" s="99"/>
      <c r="W817" s="99"/>
      <c r="X817" s="14"/>
      <c r="Y817" s="14"/>
      <c r="Z817" s="14"/>
      <c r="AA817" s="99"/>
      <c r="AB817" s="99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551"/>
      <c r="AV817" s="14"/>
      <c r="AW817" s="14"/>
      <c r="AX817" s="14"/>
      <c r="AY817" s="14"/>
      <c r="AZ817" s="14"/>
      <c r="BA817" s="14"/>
      <c r="BB817" s="14"/>
      <c r="BC817" s="14"/>
    </row>
    <row r="818" ht="16.5" customHeight="1">
      <c r="A818" s="14"/>
      <c r="B818" s="14"/>
      <c r="C818" s="8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8"/>
      <c r="O818" s="8"/>
      <c r="P818" s="8"/>
      <c r="Q818" s="8"/>
      <c r="R818" s="14"/>
      <c r="S818" s="14"/>
      <c r="T818" s="14"/>
      <c r="U818" s="14"/>
      <c r="V818" s="99"/>
      <c r="W818" s="99"/>
      <c r="X818" s="14"/>
      <c r="Y818" s="14"/>
      <c r="Z818" s="14"/>
      <c r="AA818" s="99"/>
      <c r="AB818" s="99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551"/>
      <c r="AV818" s="14"/>
      <c r="AW818" s="14"/>
      <c r="AX818" s="14"/>
      <c r="AY818" s="14"/>
      <c r="AZ818" s="14"/>
      <c r="BA818" s="14"/>
      <c r="BB818" s="14"/>
      <c r="BC818" s="14"/>
    </row>
    <row r="819" ht="16.5" customHeight="1">
      <c r="A819" s="14"/>
      <c r="B819" s="14"/>
      <c r="C819" s="8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8"/>
      <c r="O819" s="8"/>
      <c r="P819" s="8"/>
      <c r="Q819" s="8"/>
      <c r="R819" s="14"/>
      <c r="S819" s="14"/>
      <c r="T819" s="14"/>
      <c r="U819" s="14"/>
      <c r="V819" s="99"/>
      <c r="W819" s="99"/>
      <c r="X819" s="14"/>
      <c r="Y819" s="14"/>
      <c r="Z819" s="14"/>
      <c r="AA819" s="99"/>
      <c r="AB819" s="99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551"/>
      <c r="AV819" s="14"/>
      <c r="AW819" s="14"/>
      <c r="AX819" s="14"/>
      <c r="AY819" s="14"/>
      <c r="AZ819" s="14"/>
      <c r="BA819" s="14"/>
      <c r="BB819" s="14"/>
      <c r="BC819" s="14"/>
    </row>
    <row r="820" ht="16.5" customHeight="1">
      <c r="A820" s="14"/>
      <c r="B820" s="14"/>
      <c r="C820" s="8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8"/>
      <c r="O820" s="8"/>
      <c r="P820" s="8"/>
      <c r="Q820" s="8"/>
      <c r="R820" s="14"/>
      <c r="S820" s="14"/>
      <c r="T820" s="14"/>
      <c r="U820" s="14"/>
      <c r="V820" s="99"/>
      <c r="W820" s="99"/>
      <c r="X820" s="14"/>
      <c r="Y820" s="14"/>
      <c r="Z820" s="14"/>
      <c r="AA820" s="99"/>
      <c r="AB820" s="99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551"/>
      <c r="AV820" s="14"/>
      <c r="AW820" s="14"/>
      <c r="AX820" s="14"/>
      <c r="AY820" s="14"/>
      <c r="AZ820" s="14"/>
      <c r="BA820" s="14"/>
      <c r="BB820" s="14"/>
      <c r="BC820" s="14"/>
    </row>
    <row r="821" ht="16.5" customHeight="1">
      <c r="A821" s="14"/>
      <c r="B821" s="14"/>
      <c r="C821" s="8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8"/>
      <c r="O821" s="8"/>
      <c r="P821" s="8"/>
      <c r="Q821" s="8"/>
      <c r="R821" s="14"/>
      <c r="S821" s="14"/>
      <c r="T821" s="14"/>
      <c r="U821" s="14"/>
      <c r="V821" s="99"/>
      <c r="W821" s="99"/>
      <c r="X821" s="14"/>
      <c r="Y821" s="14"/>
      <c r="Z821" s="14"/>
      <c r="AA821" s="99"/>
      <c r="AB821" s="99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551"/>
      <c r="AV821" s="14"/>
      <c r="AW821" s="14"/>
      <c r="AX821" s="14"/>
      <c r="AY821" s="14"/>
      <c r="AZ821" s="14"/>
      <c r="BA821" s="14"/>
      <c r="BB821" s="14"/>
      <c r="BC821" s="14"/>
    </row>
    <row r="822" ht="16.5" customHeight="1">
      <c r="A822" s="14"/>
      <c r="B822" s="14"/>
      <c r="C822" s="8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8"/>
      <c r="O822" s="8"/>
      <c r="P822" s="8"/>
      <c r="Q822" s="8"/>
      <c r="R822" s="14"/>
      <c r="S822" s="14"/>
      <c r="T822" s="14"/>
      <c r="U822" s="14"/>
      <c r="V822" s="99"/>
      <c r="W822" s="99"/>
      <c r="X822" s="14"/>
      <c r="Y822" s="14"/>
      <c r="Z822" s="14"/>
      <c r="AA822" s="99"/>
      <c r="AB822" s="99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551"/>
      <c r="AV822" s="14"/>
      <c r="AW822" s="14"/>
      <c r="AX822" s="14"/>
      <c r="AY822" s="14"/>
      <c r="AZ822" s="14"/>
      <c r="BA822" s="14"/>
      <c r="BB822" s="14"/>
      <c r="BC822" s="14"/>
    </row>
    <row r="823" ht="16.5" customHeight="1">
      <c r="A823" s="14"/>
      <c r="B823" s="14"/>
      <c r="C823" s="8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8"/>
      <c r="O823" s="8"/>
      <c r="P823" s="8"/>
      <c r="Q823" s="8"/>
      <c r="R823" s="14"/>
      <c r="S823" s="14"/>
      <c r="T823" s="14"/>
      <c r="U823" s="14"/>
      <c r="V823" s="99"/>
      <c r="W823" s="99"/>
      <c r="X823" s="14"/>
      <c r="Y823" s="14"/>
      <c r="Z823" s="14"/>
      <c r="AA823" s="99"/>
      <c r="AB823" s="99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551"/>
      <c r="AV823" s="14"/>
      <c r="AW823" s="14"/>
      <c r="AX823" s="14"/>
      <c r="AY823" s="14"/>
      <c r="AZ823" s="14"/>
      <c r="BA823" s="14"/>
      <c r="BB823" s="14"/>
      <c r="BC823" s="14"/>
    </row>
    <row r="824" ht="16.5" customHeight="1">
      <c r="A824" s="14"/>
      <c r="B824" s="14"/>
      <c r="C824" s="8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8"/>
      <c r="O824" s="8"/>
      <c r="P824" s="8"/>
      <c r="Q824" s="8"/>
      <c r="R824" s="14"/>
      <c r="S824" s="14"/>
      <c r="T824" s="14"/>
      <c r="U824" s="14"/>
      <c r="V824" s="99"/>
      <c r="W824" s="99"/>
      <c r="X824" s="14"/>
      <c r="Y824" s="14"/>
      <c r="Z824" s="14"/>
      <c r="AA824" s="99"/>
      <c r="AB824" s="99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551"/>
      <c r="AV824" s="14"/>
      <c r="AW824" s="14"/>
      <c r="AX824" s="14"/>
      <c r="AY824" s="14"/>
      <c r="AZ824" s="14"/>
      <c r="BA824" s="14"/>
      <c r="BB824" s="14"/>
      <c r="BC824" s="14"/>
    </row>
    <row r="825" ht="16.5" customHeight="1">
      <c r="A825" s="14"/>
      <c r="B825" s="14"/>
      <c r="C825" s="8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8"/>
      <c r="O825" s="8"/>
      <c r="P825" s="8"/>
      <c r="Q825" s="8"/>
      <c r="R825" s="14"/>
      <c r="S825" s="14"/>
      <c r="T825" s="14"/>
      <c r="U825" s="14"/>
      <c r="V825" s="99"/>
      <c r="W825" s="99"/>
      <c r="X825" s="14"/>
      <c r="Y825" s="14"/>
      <c r="Z825" s="14"/>
      <c r="AA825" s="99"/>
      <c r="AB825" s="99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551"/>
      <c r="AV825" s="14"/>
      <c r="AW825" s="14"/>
      <c r="AX825" s="14"/>
      <c r="AY825" s="14"/>
      <c r="AZ825" s="14"/>
      <c r="BA825" s="14"/>
      <c r="BB825" s="14"/>
      <c r="BC825" s="14"/>
    </row>
    <row r="826" ht="16.5" customHeight="1">
      <c r="A826" s="14"/>
      <c r="B826" s="14"/>
      <c r="C826" s="8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8"/>
      <c r="O826" s="8"/>
      <c r="P826" s="8"/>
      <c r="Q826" s="8"/>
      <c r="R826" s="14"/>
      <c r="S826" s="14"/>
      <c r="T826" s="14"/>
      <c r="U826" s="14"/>
      <c r="V826" s="99"/>
      <c r="W826" s="99"/>
      <c r="X826" s="14"/>
      <c r="Y826" s="14"/>
      <c r="Z826" s="14"/>
      <c r="AA826" s="99"/>
      <c r="AB826" s="99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551"/>
      <c r="AV826" s="14"/>
      <c r="AW826" s="14"/>
      <c r="AX826" s="14"/>
      <c r="AY826" s="14"/>
      <c r="AZ826" s="14"/>
      <c r="BA826" s="14"/>
      <c r="BB826" s="14"/>
      <c r="BC826" s="14"/>
    </row>
    <row r="827" ht="16.5" customHeight="1">
      <c r="A827" s="14"/>
      <c r="B827" s="14"/>
      <c r="C827" s="8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8"/>
      <c r="O827" s="8"/>
      <c r="P827" s="8"/>
      <c r="Q827" s="8"/>
      <c r="R827" s="14"/>
      <c r="S827" s="14"/>
      <c r="T827" s="14"/>
      <c r="U827" s="14"/>
      <c r="V827" s="99"/>
      <c r="W827" s="99"/>
      <c r="X827" s="14"/>
      <c r="Y827" s="14"/>
      <c r="Z827" s="14"/>
      <c r="AA827" s="99"/>
      <c r="AB827" s="99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551"/>
      <c r="AV827" s="14"/>
      <c r="AW827" s="14"/>
      <c r="AX827" s="14"/>
      <c r="AY827" s="14"/>
      <c r="AZ827" s="14"/>
      <c r="BA827" s="14"/>
      <c r="BB827" s="14"/>
      <c r="BC827" s="14"/>
    </row>
    <row r="828" ht="16.5" customHeight="1">
      <c r="A828" s="14"/>
      <c r="B828" s="14"/>
      <c r="C828" s="8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8"/>
      <c r="O828" s="8"/>
      <c r="P828" s="8"/>
      <c r="Q828" s="8"/>
      <c r="R828" s="14"/>
      <c r="S828" s="14"/>
      <c r="T828" s="14"/>
      <c r="U828" s="14"/>
      <c r="V828" s="99"/>
      <c r="W828" s="99"/>
      <c r="X828" s="14"/>
      <c r="Y828" s="14"/>
      <c r="Z828" s="14"/>
      <c r="AA828" s="99"/>
      <c r="AB828" s="99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551"/>
      <c r="AV828" s="14"/>
      <c r="AW828" s="14"/>
      <c r="AX828" s="14"/>
      <c r="AY828" s="14"/>
      <c r="AZ828" s="14"/>
      <c r="BA828" s="14"/>
      <c r="BB828" s="14"/>
      <c r="BC828" s="14"/>
    </row>
    <row r="829" ht="16.5" customHeight="1">
      <c r="A829" s="14"/>
      <c r="B829" s="14"/>
      <c r="C829" s="8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8"/>
      <c r="O829" s="8"/>
      <c r="P829" s="8"/>
      <c r="Q829" s="8"/>
      <c r="R829" s="14"/>
      <c r="S829" s="14"/>
      <c r="T829" s="14"/>
      <c r="U829" s="14"/>
      <c r="V829" s="99"/>
      <c r="W829" s="99"/>
      <c r="X829" s="14"/>
      <c r="Y829" s="14"/>
      <c r="Z829" s="14"/>
      <c r="AA829" s="99"/>
      <c r="AB829" s="99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551"/>
      <c r="AV829" s="14"/>
      <c r="AW829" s="14"/>
      <c r="AX829" s="14"/>
      <c r="AY829" s="14"/>
      <c r="AZ829" s="14"/>
      <c r="BA829" s="14"/>
      <c r="BB829" s="14"/>
      <c r="BC829" s="14"/>
    </row>
    <row r="830" ht="16.5" customHeight="1">
      <c r="A830" s="14"/>
      <c r="B830" s="14"/>
      <c r="C830" s="8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8"/>
      <c r="O830" s="8"/>
      <c r="P830" s="8"/>
      <c r="Q830" s="8"/>
      <c r="R830" s="14"/>
      <c r="S830" s="14"/>
      <c r="T830" s="14"/>
      <c r="U830" s="14"/>
      <c r="V830" s="99"/>
      <c r="W830" s="99"/>
      <c r="X830" s="14"/>
      <c r="Y830" s="14"/>
      <c r="Z830" s="14"/>
      <c r="AA830" s="99"/>
      <c r="AB830" s="99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551"/>
      <c r="AV830" s="14"/>
      <c r="AW830" s="14"/>
      <c r="AX830" s="14"/>
      <c r="AY830" s="14"/>
      <c r="AZ830" s="14"/>
      <c r="BA830" s="14"/>
      <c r="BB830" s="14"/>
      <c r="BC830" s="14"/>
    </row>
    <row r="831" ht="16.5" customHeight="1">
      <c r="A831" s="14"/>
      <c r="B831" s="14"/>
      <c r="C831" s="8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8"/>
      <c r="O831" s="8"/>
      <c r="P831" s="8"/>
      <c r="Q831" s="8"/>
      <c r="R831" s="14"/>
      <c r="S831" s="14"/>
      <c r="T831" s="14"/>
      <c r="U831" s="14"/>
      <c r="V831" s="99"/>
      <c r="W831" s="99"/>
      <c r="X831" s="14"/>
      <c r="Y831" s="14"/>
      <c r="Z831" s="14"/>
      <c r="AA831" s="99"/>
      <c r="AB831" s="99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551"/>
      <c r="AV831" s="14"/>
      <c r="AW831" s="14"/>
      <c r="AX831" s="14"/>
      <c r="AY831" s="14"/>
      <c r="AZ831" s="14"/>
      <c r="BA831" s="14"/>
      <c r="BB831" s="14"/>
      <c r="BC831" s="14"/>
    </row>
    <row r="832" ht="16.5" customHeight="1">
      <c r="A832" s="14"/>
      <c r="B832" s="14"/>
      <c r="C832" s="8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8"/>
      <c r="O832" s="8"/>
      <c r="P832" s="8"/>
      <c r="Q832" s="8"/>
      <c r="R832" s="14"/>
      <c r="S832" s="14"/>
      <c r="T832" s="14"/>
      <c r="U832" s="14"/>
      <c r="V832" s="99"/>
      <c r="W832" s="99"/>
      <c r="X832" s="14"/>
      <c r="Y832" s="14"/>
      <c r="Z832" s="14"/>
      <c r="AA832" s="99"/>
      <c r="AB832" s="99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551"/>
      <c r="AV832" s="14"/>
      <c r="AW832" s="14"/>
      <c r="AX832" s="14"/>
      <c r="AY832" s="14"/>
      <c r="AZ832" s="14"/>
      <c r="BA832" s="14"/>
      <c r="BB832" s="14"/>
      <c r="BC832" s="14"/>
    </row>
    <row r="833" ht="16.5" customHeight="1">
      <c r="A833" s="14"/>
      <c r="B833" s="14"/>
      <c r="C833" s="8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8"/>
      <c r="O833" s="8"/>
      <c r="P833" s="8"/>
      <c r="Q833" s="8"/>
      <c r="R833" s="14"/>
      <c r="S833" s="14"/>
      <c r="T833" s="14"/>
      <c r="U833" s="14"/>
      <c r="V833" s="99"/>
      <c r="W833" s="99"/>
      <c r="X833" s="14"/>
      <c r="Y833" s="14"/>
      <c r="Z833" s="14"/>
      <c r="AA833" s="99"/>
      <c r="AB833" s="99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551"/>
      <c r="AV833" s="14"/>
      <c r="AW833" s="14"/>
      <c r="AX833" s="14"/>
      <c r="AY833" s="14"/>
      <c r="AZ833" s="14"/>
      <c r="BA833" s="14"/>
      <c r="BB833" s="14"/>
      <c r="BC833" s="14"/>
    </row>
    <row r="834" ht="16.5" customHeight="1">
      <c r="A834" s="14"/>
      <c r="B834" s="14"/>
      <c r="C834" s="8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8"/>
      <c r="O834" s="8"/>
      <c r="P834" s="8"/>
      <c r="Q834" s="8"/>
      <c r="R834" s="14"/>
      <c r="S834" s="14"/>
      <c r="T834" s="14"/>
      <c r="U834" s="14"/>
      <c r="V834" s="99"/>
      <c r="W834" s="99"/>
      <c r="X834" s="14"/>
      <c r="Y834" s="14"/>
      <c r="Z834" s="14"/>
      <c r="AA834" s="99"/>
      <c r="AB834" s="99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551"/>
      <c r="AV834" s="14"/>
      <c r="AW834" s="14"/>
      <c r="AX834" s="14"/>
      <c r="AY834" s="14"/>
      <c r="AZ834" s="14"/>
      <c r="BA834" s="14"/>
      <c r="BB834" s="14"/>
      <c r="BC834" s="14"/>
    </row>
    <row r="835" ht="16.5" customHeight="1">
      <c r="A835" s="14"/>
      <c r="B835" s="14"/>
      <c r="C835" s="8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8"/>
      <c r="O835" s="8"/>
      <c r="P835" s="8"/>
      <c r="Q835" s="8"/>
      <c r="R835" s="14"/>
      <c r="S835" s="14"/>
      <c r="T835" s="14"/>
      <c r="U835" s="14"/>
      <c r="V835" s="99"/>
      <c r="W835" s="99"/>
      <c r="X835" s="14"/>
      <c r="Y835" s="14"/>
      <c r="Z835" s="14"/>
      <c r="AA835" s="99"/>
      <c r="AB835" s="99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551"/>
      <c r="AV835" s="14"/>
      <c r="AW835" s="14"/>
      <c r="AX835" s="14"/>
      <c r="AY835" s="14"/>
      <c r="AZ835" s="14"/>
      <c r="BA835" s="14"/>
      <c r="BB835" s="14"/>
      <c r="BC835" s="14"/>
    </row>
    <row r="836" ht="16.5" customHeight="1">
      <c r="A836" s="14"/>
      <c r="B836" s="14"/>
      <c r="C836" s="8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8"/>
      <c r="O836" s="8"/>
      <c r="P836" s="8"/>
      <c r="Q836" s="8"/>
      <c r="R836" s="14"/>
      <c r="S836" s="14"/>
      <c r="T836" s="14"/>
      <c r="U836" s="14"/>
      <c r="V836" s="99"/>
      <c r="W836" s="99"/>
      <c r="X836" s="14"/>
      <c r="Y836" s="14"/>
      <c r="Z836" s="14"/>
      <c r="AA836" s="99"/>
      <c r="AB836" s="99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551"/>
      <c r="AV836" s="14"/>
      <c r="AW836" s="14"/>
      <c r="AX836" s="14"/>
      <c r="AY836" s="14"/>
      <c r="AZ836" s="14"/>
      <c r="BA836" s="14"/>
      <c r="BB836" s="14"/>
      <c r="BC836" s="14"/>
    </row>
    <row r="837" ht="16.5" customHeight="1">
      <c r="A837" s="14"/>
      <c r="B837" s="14"/>
      <c r="C837" s="8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8"/>
      <c r="O837" s="8"/>
      <c r="P837" s="8"/>
      <c r="Q837" s="8"/>
      <c r="R837" s="14"/>
      <c r="S837" s="14"/>
      <c r="T837" s="14"/>
      <c r="U837" s="14"/>
      <c r="V837" s="99"/>
      <c r="W837" s="99"/>
      <c r="X837" s="14"/>
      <c r="Y837" s="14"/>
      <c r="Z837" s="14"/>
      <c r="AA837" s="99"/>
      <c r="AB837" s="99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551"/>
      <c r="AV837" s="14"/>
      <c r="AW837" s="14"/>
      <c r="AX837" s="14"/>
      <c r="AY837" s="14"/>
      <c r="AZ837" s="14"/>
      <c r="BA837" s="14"/>
      <c r="BB837" s="14"/>
      <c r="BC837" s="14"/>
    </row>
    <row r="838" ht="16.5" customHeight="1">
      <c r="A838" s="14"/>
      <c r="B838" s="14"/>
      <c r="C838" s="8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8"/>
      <c r="O838" s="8"/>
      <c r="P838" s="8"/>
      <c r="Q838" s="8"/>
      <c r="R838" s="14"/>
      <c r="S838" s="14"/>
      <c r="T838" s="14"/>
      <c r="U838" s="14"/>
      <c r="V838" s="99"/>
      <c r="W838" s="99"/>
      <c r="X838" s="14"/>
      <c r="Y838" s="14"/>
      <c r="Z838" s="14"/>
      <c r="AA838" s="99"/>
      <c r="AB838" s="99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551"/>
      <c r="AV838" s="14"/>
      <c r="AW838" s="14"/>
      <c r="AX838" s="14"/>
      <c r="AY838" s="14"/>
      <c r="AZ838" s="14"/>
      <c r="BA838" s="14"/>
      <c r="BB838" s="14"/>
      <c r="BC838" s="14"/>
    </row>
    <row r="839" ht="16.5" customHeight="1">
      <c r="A839" s="14"/>
      <c r="B839" s="14"/>
      <c r="C839" s="8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8"/>
      <c r="O839" s="8"/>
      <c r="P839" s="8"/>
      <c r="Q839" s="8"/>
      <c r="R839" s="14"/>
      <c r="S839" s="14"/>
      <c r="T839" s="14"/>
      <c r="U839" s="14"/>
      <c r="V839" s="99"/>
      <c r="W839" s="99"/>
      <c r="X839" s="14"/>
      <c r="Y839" s="14"/>
      <c r="Z839" s="14"/>
      <c r="AA839" s="99"/>
      <c r="AB839" s="99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551"/>
      <c r="AV839" s="14"/>
      <c r="AW839" s="14"/>
      <c r="AX839" s="14"/>
      <c r="AY839" s="14"/>
      <c r="AZ839" s="14"/>
      <c r="BA839" s="14"/>
      <c r="BB839" s="14"/>
      <c r="BC839" s="14"/>
    </row>
    <row r="840" ht="16.5" customHeight="1">
      <c r="A840" s="14"/>
      <c r="B840" s="14"/>
      <c r="C840" s="8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8"/>
      <c r="O840" s="8"/>
      <c r="P840" s="8"/>
      <c r="Q840" s="8"/>
      <c r="R840" s="14"/>
      <c r="S840" s="14"/>
      <c r="T840" s="14"/>
      <c r="U840" s="14"/>
      <c r="V840" s="99"/>
      <c r="W840" s="99"/>
      <c r="X840" s="14"/>
      <c r="Y840" s="14"/>
      <c r="Z840" s="14"/>
      <c r="AA840" s="99"/>
      <c r="AB840" s="99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551"/>
      <c r="AV840" s="14"/>
      <c r="AW840" s="14"/>
      <c r="AX840" s="14"/>
      <c r="AY840" s="14"/>
      <c r="AZ840" s="14"/>
      <c r="BA840" s="14"/>
      <c r="BB840" s="14"/>
      <c r="BC840" s="14"/>
    </row>
    <row r="841" ht="16.5" customHeight="1">
      <c r="A841" s="14"/>
      <c r="B841" s="14"/>
      <c r="C841" s="8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8"/>
      <c r="O841" s="8"/>
      <c r="P841" s="8"/>
      <c r="Q841" s="8"/>
      <c r="R841" s="14"/>
      <c r="S841" s="14"/>
      <c r="T841" s="14"/>
      <c r="U841" s="14"/>
      <c r="V841" s="99"/>
      <c r="W841" s="99"/>
      <c r="X841" s="14"/>
      <c r="Y841" s="14"/>
      <c r="Z841" s="14"/>
      <c r="AA841" s="99"/>
      <c r="AB841" s="99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551"/>
      <c r="AV841" s="14"/>
      <c r="AW841" s="14"/>
      <c r="AX841" s="14"/>
      <c r="AY841" s="14"/>
      <c r="AZ841" s="14"/>
      <c r="BA841" s="14"/>
      <c r="BB841" s="14"/>
      <c r="BC841" s="14"/>
    </row>
    <row r="842" ht="16.5" customHeight="1">
      <c r="A842" s="14"/>
      <c r="B842" s="14"/>
      <c r="C842" s="8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8"/>
      <c r="O842" s="8"/>
      <c r="P842" s="8"/>
      <c r="Q842" s="8"/>
      <c r="R842" s="14"/>
      <c r="S842" s="14"/>
      <c r="T842" s="14"/>
      <c r="U842" s="14"/>
      <c r="V842" s="99"/>
      <c r="W842" s="99"/>
      <c r="X842" s="14"/>
      <c r="Y842" s="14"/>
      <c r="Z842" s="14"/>
      <c r="AA842" s="99"/>
      <c r="AB842" s="99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551"/>
      <c r="AV842" s="14"/>
      <c r="AW842" s="14"/>
      <c r="AX842" s="14"/>
      <c r="AY842" s="14"/>
      <c r="AZ842" s="14"/>
      <c r="BA842" s="14"/>
      <c r="BB842" s="14"/>
      <c r="BC842" s="14"/>
    </row>
    <row r="843" ht="16.5" customHeight="1">
      <c r="A843" s="14"/>
      <c r="B843" s="14"/>
      <c r="C843" s="8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8"/>
      <c r="O843" s="8"/>
      <c r="P843" s="8"/>
      <c r="Q843" s="8"/>
      <c r="R843" s="14"/>
      <c r="S843" s="14"/>
      <c r="T843" s="14"/>
      <c r="U843" s="14"/>
      <c r="V843" s="99"/>
      <c r="W843" s="99"/>
      <c r="X843" s="14"/>
      <c r="Y843" s="14"/>
      <c r="Z843" s="14"/>
      <c r="AA843" s="99"/>
      <c r="AB843" s="99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551"/>
      <c r="AV843" s="14"/>
      <c r="AW843" s="14"/>
      <c r="AX843" s="14"/>
      <c r="AY843" s="14"/>
      <c r="AZ843" s="14"/>
      <c r="BA843" s="14"/>
      <c r="BB843" s="14"/>
      <c r="BC843" s="14"/>
    </row>
    <row r="844" ht="16.5" customHeight="1">
      <c r="A844" s="14"/>
      <c r="B844" s="14"/>
      <c r="C844" s="8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8"/>
      <c r="O844" s="8"/>
      <c r="P844" s="8"/>
      <c r="Q844" s="8"/>
      <c r="R844" s="14"/>
      <c r="S844" s="14"/>
      <c r="T844" s="14"/>
      <c r="U844" s="14"/>
      <c r="V844" s="99"/>
      <c r="W844" s="99"/>
      <c r="X844" s="14"/>
      <c r="Y844" s="14"/>
      <c r="Z844" s="14"/>
      <c r="AA844" s="99"/>
      <c r="AB844" s="99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551"/>
      <c r="AV844" s="14"/>
      <c r="AW844" s="14"/>
      <c r="AX844" s="14"/>
      <c r="AY844" s="14"/>
      <c r="AZ844" s="14"/>
      <c r="BA844" s="14"/>
      <c r="BB844" s="14"/>
      <c r="BC844" s="14"/>
    </row>
    <row r="845" ht="16.5" customHeight="1">
      <c r="A845" s="14"/>
      <c r="B845" s="14"/>
      <c r="C845" s="8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8"/>
      <c r="O845" s="8"/>
      <c r="P845" s="8"/>
      <c r="Q845" s="8"/>
      <c r="R845" s="14"/>
      <c r="S845" s="14"/>
      <c r="T845" s="14"/>
      <c r="U845" s="14"/>
      <c r="V845" s="99"/>
      <c r="W845" s="99"/>
      <c r="X845" s="14"/>
      <c r="Y845" s="14"/>
      <c r="Z845" s="14"/>
      <c r="AA845" s="99"/>
      <c r="AB845" s="99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551"/>
      <c r="AV845" s="14"/>
      <c r="AW845" s="14"/>
      <c r="AX845" s="14"/>
      <c r="AY845" s="14"/>
      <c r="AZ845" s="14"/>
      <c r="BA845" s="14"/>
      <c r="BB845" s="14"/>
      <c r="BC845" s="14"/>
    </row>
    <row r="846" ht="16.5" customHeight="1">
      <c r="A846" s="14"/>
      <c r="B846" s="14"/>
      <c r="C846" s="8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8"/>
      <c r="O846" s="8"/>
      <c r="P846" s="8"/>
      <c r="Q846" s="8"/>
      <c r="R846" s="14"/>
      <c r="S846" s="14"/>
      <c r="T846" s="14"/>
      <c r="U846" s="14"/>
      <c r="V846" s="99"/>
      <c r="W846" s="99"/>
      <c r="X846" s="14"/>
      <c r="Y846" s="14"/>
      <c r="Z846" s="14"/>
      <c r="AA846" s="99"/>
      <c r="AB846" s="99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551"/>
      <c r="AV846" s="14"/>
      <c r="AW846" s="14"/>
      <c r="AX846" s="14"/>
      <c r="AY846" s="14"/>
      <c r="AZ846" s="14"/>
      <c r="BA846" s="14"/>
      <c r="BB846" s="14"/>
      <c r="BC846" s="14"/>
    </row>
    <row r="847" ht="16.5" customHeight="1">
      <c r="A847" s="14"/>
      <c r="B847" s="14"/>
      <c r="C847" s="8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8"/>
      <c r="O847" s="8"/>
      <c r="P847" s="8"/>
      <c r="Q847" s="8"/>
      <c r="R847" s="14"/>
      <c r="S847" s="14"/>
      <c r="T847" s="14"/>
      <c r="U847" s="14"/>
      <c r="V847" s="99"/>
      <c r="W847" s="99"/>
      <c r="X847" s="14"/>
      <c r="Y847" s="14"/>
      <c r="Z847" s="14"/>
      <c r="AA847" s="99"/>
      <c r="AB847" s="99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551"/>
      <c r="AV847" s="14"/>
      <c r="AW847" s="14"/>
      <c r="AX847" s="14"/>
      <c r="AY847" s="14"/>
      <c r="AZ847" s="14"/>
      <c r="BA847" s="14"/>
      <c r="BB847" s="14"/>
      <c r="BC847" s="14"/>
    </row>
    <row r="848" ht="16.5" customHeight="1">
      <c r="A848" s="14"/>
      <c r="B848" s="14"/>
      <c r="C848" s="8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8"/>
      <c r="O848" s="8"/>
      <c r="P848" s="8"/>
      <c r="Q848" s="8"/>
      <c r="R848" s="14"/>
      <c r="S848" s="14"/>
      <c r="T848" s="14"/>
      <c r="U848" s="14"/>
      <c r="V848" s="99"/>
      <c r="W848" s="99"/>
      <c r="X848" s="14"/>
      <c r="Y848" s="14"/>
      <c r="Z848" s="14"/>
      <c r="AA848" s="99"/>
      <c r="AB848" s="99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551"/>
      <c r="AV848" s="14"/>
      <c r="AW848" s="14"/>
      <c r="AX848" s="14"/>
      <c r="AY848" s="14"/>
      <c r="AZ848" s="14"/>
      <c r="BA848" s="14"/>
      <c r="BB848" s="14"/>
      <c r="BC848" s="14"/>
    </row>
    <row r="849" ht="16.5" customHeight="1">
      <c r="A849" s="14"/>
      <c r="B849" s="14"/>
      <c r="C849" s="8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8"/>
      <c r="O849" s="8"/>
      <c r="P849" s="8"/>
      <c r="Q849" s="8"/>
      <c r="R849" s="14"/>
      <c r="S849" s="14"/>
      <c r="T849" s="14"/>
      <c r="U849" s="14"/>
      <c r="V849" s="99"/>
      <c r="W849" s="99"/>
      <c r="X849" s="14"/>
      <c r="Y849" s="14"/>
      <c r="Z849" s="14"/>
      <c r="AA849" s="99"/>
      <c r="AB849" s="99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551"/>
      <c r="AV849" s="14"/>
      <c r="AW849" s="14"/>
      <c r="AX849" s="14"/>
      <c r="AY849" s="14"/>
      <c r="AZ849" s="14"/>
      <c r="BA849" s="14"/>
      <c r="BB849" s="14"/>
      <c r="BC849" s="14"/>
    </row>
    <row r="850" ht="16.5" customHeight="1">
      <c r="A850" s="14"/>
      <c r="B850" s="14"/>
      <c r="C850" s="8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8"/>
      <c r="O850" s="8"/>
      <c r="P850" s="8"/>
      <c r="Q850" s="8"/>
      <c r="R850" s="14"/>
      <c r="S850" s="14"/>
      <c r="T850" s="14"/>
      <c r="U850" s="14"/>
      <c r="V850" s="99"/>
      <c r="W850" s="99"/>
      <c r="X850" s="14"/>
      <c r="Y850" s="14"/>
      <c r="Z850" s="14"/>
      <c r="AA850" s="99"/>
      <c r="AB850" s="99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551"/>
      <c r="AV850" s="14"/>
      <c r="AW850" s="14"/>
      <c r="AX850" s="14"/>
      <c r="AY850" s="14"/>
      <c r="AZ850" s="14"/>
      <c r="BA850" s="14"/>
      <c r="BB850" s="14"/>
      <c r="BC850" s="14"/>
    </row>
    <row r="851" ht="16.5" customHeight="1">
      <c r="A851" s="14"/>
      <c r="B851" s="14"/>
      <c r="C851" s="8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8"/>
      <c r="O851" s="8"/>
      <c r="P851" s="8"/>
      <c r="Q851" s="8"/>
      <c r="R851" s="14"/>
      <c r="S851" s="14"/>
      <c r="T851" s="14"/>
      <c r="U851" s="14"/>
      <c r="V851" s="99"/>
      <c r="W851" s="99"/>
      <c r="X851" s="14"/>
      <c r="Y851" s="14"/>
      <c r="Z851" s="14"/>
      <c r="AA851" s="99"/>
      <c r="AB851" s="99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551"/>
      <c r="AV851" s="14"/>
      <c r="AW851" s="14"/>
      <c r="AX851" s="14"/>
      <c r="AY851" s="14"/>
      <c r="AZ851" s="14"/>
      <c r="BA851" s="14"/>
      <c r="BB851" s="14"/>
      <c r="BC851" s="14"/>
    </row>
    <row r="852" ht="16.5" customHeight="1">
      <c r="A852" s="14"/>
      <c r="B852" s="14"/>
      <c r="C852" s="8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8"/>
      <c r="O852" s="8"/>
      <c r="P852" s="8"/>
      <c r="Q852" s="8"/>
      <c r="R852" s="14"/>
      <c r="S852" s="14"/>
      <c r="T852" s="14"/>
      <c r="U852" s="14"/>
      <c r="V852" s="99"/>
      <c r="W852" s="99"/>
      <c r="X852" s="14"/>
      <c r="Y852" s="14"/>
      <c r="Z852" s="14"/>
      <c r="AA852" s="99"/>
      <c r="AB852" s="99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551"/>
      <c r="AV852" s="14"/>
      <c r="AW852" s="14"/>
      <c r="AX852" s="14"/>
      <c r="AY852" s="14"/>
      <c r="AZ852" s="14"/>
      <c r="BA852" s="14"/>
      <c r="BB852" s="14"/>
      <c r="BC852" s="14"/>
    </row>
    <row r="853" ht="16.5" customHeight="1">
      <c r="A853" s="14"/>
      <c r="B853" s="14"/>
      <c r="C853" s="8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8"/>
      <c r="O853" s="8"/>
      <c r="P853" s="8"/>
      <c r="Q853" s="8"/>
      <c r="R853" s="14"/>
      <c r="S853" s="14"/>
      <c r="T853" s="14"/>
      <c r="U853" s="14"/>
      <c r="V853" s="99"/>
      <c r="W853" s="99"/>
      <c r="X853" s="14"/>
      <c r="Y853" s="14"/>
      <c r="Z853" s="14"/>
      <c r="AA853" s="99"/>
      <c r="AB853" s="99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551"/>
      <c r="AV853" s="14"/>
      <c r="AW853" s="14"/>
      <c r="AX853" s="14"/>
      <c r="AY853" s="14"/>
      <c r="AZ853" s="14"/>
      <c r="BA853" s="14"/>
      <c r="BB853" s="14"/>
      <c r="BC853" s="14"/>
    </row>
    <row r="854" ht="16.5" customHeight="1">
      <c r="A854" s="14"/>
      <c r="B854" s="14"/>
      <c r="C854" s="8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8"/>
      <c r="O854" s="8"/>
      <c r="P854" s="8"/>
      <c r="Q854" s="8"/>
      <c r="R854" s="14"/>
      <c r="S854" s="14"/>
      <c r="T854" s="14"/>
      <c r="U854" s="14"/>
      <c r="V854" s="99"/>
      <c r="W854" s="99"/>
      <c r="X854" s="14"/>
      <c r="Y854" s="14"/>
      <c r="Z854" s="14"/>
      <c r="AA854" s="99"/>
      <c r="AB854" s="99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551"/>
      <c r="AV854" s="14"/>
      <c r="AW854" s="14"/>
      <c r="AX854" s="14"/>
      <c r="AY854" s="14"/>
      <c r="AZ854" s="14"/>
      <c r="BA854" s="14"/>
      <c r="BB854" s="14"/>
      <c r="BC854" s="14"/>
    </row>
    <row r="855" ht="16.5" customHeight="1">
      <c r="A855" s="14"/>
      <c r="B855" s="14"/>
      <c r="C855" s="8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8"/>
      <c r="O855" s="8"/>
      <c r="P855" s="8"/>
      <c r="Q855" s="8"/>
      <c r="R855" s="14"/>
      <c r="S855" s="14"/>
      <c r="T855" s="14"/>
      <c r="U855" s="14"/>
      <c r="V855" s="99"/>
      <c r="W855" s="99"/>
      <c r="X855" s="14"/>
      <c r="Y855" s="14"/>
      <c r="Z855" s="14"/>
      <c r="AA855" s="99"/>
      <c r="AB855" s="99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551"/>
      <c r="AV855" s="14"/>
      <c r="AW855" s="14"/>
      <c r="AX855" s="14"/>
      <c r="AY855" s="14"/>
      <c r="AZ855" s="14"/>
      <c r="BA855" s="14"/>
      <c r="BB855" s="14"/>
      <c r="BC855" s="14"/>
    </row>
    <row r="856" ht="16.5" customHeight="1">
      <c r="A856" s="14"/>
      <c r="B856" s="14"/>
      <c r="C856" s="8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8"/>
      <c r="O856" s="8"/>
      <c r="P856" s="8"/>
      <c r="Q856" s="8"/>
      <c r="R856" s="14"/>
      <c r="S856" s="14"/>
      <c r="T856" s="14"/>
      <c r="U856" s="14"/>
      <c r="V856" s="99"/>
      <c r="W856" s="99"/>
      <c r="X856" s="14"/>
      <c r="Y856" s="14"/>
      <c r="Z856" s="14"/>
      <c r="AA856" s="99"/>
      <c r="AB856" s="99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551"/>
      <c r="AV856" s="14"/>
      <c r="AW856" s="14"/>
      <c r="AX856" s="14"/>
      <c r="AY856" s="14"/>
      <c r="AZ856" s="14"/>
      <c r="BA856" s="14"/>
      <c r="BB856" s="14"/>
      <c r="BC856" s="14"/>
    </row>
    <row r="857" ht="16.5" customHeight="1">
      <c r="A857" s="14"/>
      <c r="B857" s="14"/>
      <c r="C857" s="8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8"/>
      <c r="O857" s="8"/>
      <c r="P857" s="8"/>
      <c r="Q857" s="8"/>
      <c r="R857" s="14"/>
      <c r="S857" s="14"/>
      <c r="T857" s="14"/>
      <c r="U857" s="14"/>
      <c r="V857" s="99"/>
      <c r="W857" s="99"/>
      <c r="X857" s="14"/>
      <c r="Y857" s="14"/>
      <c r="Z857" s="14"/>
      <c r="AA857" s="99"/>
      <c r="AB857" s="99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551"/>
      <c r="AV857" s="14"/>
      <c r="AW857" s="14"/>
      <c r="AX857" s="14"/>
      <c r="AY857" s="14"/>
      <c r="AZ857" s="14"/>
      <c r="BA857" s="14"/>
      <c r="BB857" s="14"/>
      <c r="BC857" s="14"/>
    </row>
    <row r="858" ht="16.5" customHeight="1">
      <c r="A858" s="14"/>
      <c r="B858" s="14"/>
      <c r="C858" s="8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8"/>
      <c r="O858" s="8"/>
      <c r="P858" s="8"/>
      <c r="Q858" s="8"/>
      <c r="R858" s="14"/>
      <c r="S858" s="14"/>
      <c r="T858" s="14"/>
      <c r="U858" s="14"/>
      <c r="V858" s="99"/>
      <c r="W858" s="99"/>
      <c r="X858" s="14"/>
      <c r="Y858" s="14"/>
      <c r="Z858" s="14"/>
      <c r="AA858" s="99"/>
      <c r="AB858" s="99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551"/>
      <c r="AV858" s="14"/>
      <c r="AW858" s="14"/>
      <c r="AX858" s="14"/>
      <c r="AY858" s="14"/>
      <c r="AZ858" s="14"/>
      <c r="BA858" s="14"/>
      <c r="BB858" s="14"/>
      <c r="BC858" s="14"/>
    </row>
    <row r="859" ht="16.5" customHeight="1">
      <c r="A859" s="14"/>
      <c r="B859" s="14"/>
      <c r="C859" s="8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8"/>
      <c r="O859" s="8"/>
      <c r="P859" s="8"/>
      <c r="Q859" s="8"/>
      <c r="R859" s="14"/>
      <c r="S859" s="14"/>
      <c r="T859" s="14"/>
      <c r="U859" s="14"/>
      <c r="V859" s="99"/>
      <c r="W859" s="99"/>
      <c r="X859" s="14"/>
      <c r="Y859" s="14"/>
      <c r="Z859" s="14"/>
      <c r="AA859" s="99"/>
      <c r="AB859" s="99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551"/>
      <c r="AV859" s="14"/>
      <c r="AW859" s="14"/>
      <c r="AX859" s="14"/>
      <c r="AY859" s="14"/>
      <c r="AZ859" s="14"/>
      <c r="BA859" s="14"/>
      <c r="BB859" s="14"/>
      <c r="BC859" s="14"/>
    </row>
    <row r="860" ht="16.5" customHeight="1">
      <c r="A860" s="14"/>
      <c r="B860" s="14"/>
      <c r="C860" s="8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8"/>
      <c r="O860" s="8"/>
      <c r="P860" s="8"/>
      <c r="Q860" s="8"/>
      <c r="R860" s="14"/>
      <c r="S860" s="14"/>
      <c r="T860" s="14"/>
      <c r="U860" s="14"/>
      <c r="V860" s="99"/>
      <c r="W860" s="99"/>
      <c r="X860" s="14"/>
      <c r="Y860" s="14"/>
      <c r="Z860" s="14"/>
      <c r="AA860" s="99"/>
      <c r="AB860" s="99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551"/>
      <c r="AV860" s="14"/>
      <c r="AW860" s="14"/>
      <c r="AX860" s="14"/>
      <c r="AY860" s="14"/>
      <c r="AZ860" s="14"/>
      <c r="BA860" s="14"/>
      <c r="BB860" s="14"/>
      <c r="BC860" s="14"/>
    </row>
    <row r="861" ht="16.5" customHeight="1">
      <c r="A861" s="14"/>
      <c r="B861" s="14"/>
      <c r="C861" s="8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8"/>
      <c r="O861" s="8"/>
      <c r="P861" s="8"/>
      <c r="Q861" s="8"/>
      <c r="R861" s="14"/>
      <c r="S861" s="14"/>
      <c r="T861" s="14"/>
      <c r="U861" s="14"/>
      <c r="V861" s="99"/>
      <c r="W861" s="99"/>
      <c r="X861" s="14"/>
      <c r="Y861" s="14"/>
      <c r="Z861" s="14"/>
      <c r="AA861" s="99"/>
      <c r="AB861" s="99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551"/>
      <c r="AV861" s="14"/>
      <c r="AW861" s="14"/>
      <c r="AX861" s="14"/>
      <c r="AY861" s="14"/>
      <c r="AZ861" s="14"/>
      <c r="BA861" s="14"/>
      <c r="BB861" s="14"/>
      <c r="BC861" s="14"/>
    </row>
    <row r="862" ht="16.5" customHeight="1">
      <c r="A862" s="14"/>
      <c r="B862" s="14"/>
      <c r="C862" s="8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8"/>
      <c r="O862" s="8"/>
      <c r="P862" s="8"/>
      <c r="Q862" s="8"/>
      <c r="R862" s="14"/>
      <c r="S862" s="14"/>
      <c r="T862" s="14"/>
      <c r="U862" s="14"/>
      <c r="V862" s="99"/>
      <c r="W862" s="99"/>
      <c r="X862" s="14"/>
      <c r="Y862" s="14"/>
      <c r="Z862" s="14"/>
      <c r="AA862" s="99"/>
      <c r="AB862" s="99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551"/>
      <c r="AV862" s="14"/>
      <c r="AW862" s="14"/>
      <c r="AX862" s="14"/>
      <c r="AY862" s="14"/>
      <c r="AZ862" s="14"/>
      <c r="BA862" s="14"/>
      <c r="BB862" s="14"/>
      <c r="BC862" s="14"/>
    </row>
    <row r="863" ht="16.5" customHeight="1">
      <c r="A863" s="14"/>
      <c r="B863" s="14"/>
      <c r="C863" s="8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8"/>
      <c r="O863" s="8"/>
      <c r="P863" s="8"/>
      <c r="Q863" s="8"/>
      <c r="R863" s="14"/>
      <c r="S863" s="14"/>
      <c r="T863" s="14"/>
      <c r="U863" s="14"/>
      <c r="V863" s="99"/>
      <c r="W863" s="99"/>
      <c r="X863" s="14"/>
      <c r="Y863" s="14"/>
      <c r="Z863" s="14"/>
      <c r="AA863" s="99"/>
      <c r="AB863" s="99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551"/>
      <c r="AV863" s="14"/>
      <c r="AW863" s="14"/>
      <c r="AX863" s="14"/>
      <c r="AY863" s="14"/>
      <c r="AZ863" s="14"/>
      <c r="BA863" s="14"/>
      <c r="BB863" s="14"/>
      <c r="BC863" s="14"/>
    </row>
    <row r="864" ht="16.5" customHeight="1">
      <c r="A864" s="14"/>
      <c r="B864" s="14"/>
      <c r="C864" s="8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8"/>
      <c r="O864" s="8"/>
      <c r="P864" s="8"/>
      <c r="Q864" s="8"/>
      <c r="R864" s="14"/>
      <c r="S864" s="14"/>
      <c r="T864" s="14"/>
      <c r="U864" s="14"/>
      <c r="V864" s="99"/>
      <c r="W864" s="99"/>
      <c r="X864" s="14"/>
      <c r="Y864" s="14"/>
      <c r="Z864" s="14"/>
      <c r="AA864" s="99"/>
      <c r="AB864" s="99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551"/>
      <c r="AV864" s="14"/>
      <c r="AW864" s="14"/>
      <c r="AX864" s="14"/>
      <c r="AY864" s="14"/>
      <c r="AZ864" s="14"/>
      <c r="BA864" s="14"/>
      <c r="BB864" s="14"/>
      <c r="BC864" s="14"/>
    </row>
    <row r="865" ht="16.5" customHeight="1">
      <c r="A865" s="14"/>
      <c r="B865" s="14"/>
      <c r="C865" s="8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8"/>
      <c r="O865" s="8"/>
      <c r="P865" s="8"/>
      <c r="Q865" s="8"/>
      <c r="R865" s="14"/>
      <c r="S865" s="14"/>
      <c r="T865" s="14"/>
      <c r="U865" s="14"/>
      <c r="V865" s="99"/>
      <c r="W865" s="99"/>
      <c r="X865" s="14"/>
      <c r="Y865" s="14"/>
      <c r="Z865" s="14"/>
      <c r="AA865" s="99"/>
      <c r="AB865" s="99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551"/>
      <c r="AV865" s="14"/>
      <c r="AW865" s="14"/>
      <c r="AX865" s="14"/>
      <c r="AY865" s="14"/>
      <c r="AZ865" s="14"/>
      <c r="BA865" s="14"/>
      <c r="BB865" s="14"/>
      <c r="BC865" s="14"/>
    </row>
    <row r="866" ht="16.5" customHeight="1">
      <c r="A866" s="14"/>
      <c r="B866" s="14"/>
      <c r="C866" s="8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8"/>
      <c r="O866" s="8"/>
      <c r="P866" s="8"/>
      <c r="Q866" s="8"/>
      <c r="R866" s="14"/>
      <c r="S866" s="14"/>
      <c r="T866" s="14"/>
      <c r="U866" s="14"/>
      <c r="V866" s="99"/>
      <c r="W866" s="99"/>
      <c r="X866" s="14"/>
      <c r="Y866" s="14"/>
      <c r="Z866" s="14"/>
      <c r="AA866" s="99"/>
      <c r="AB866" s="99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551"/>
      <c r="AV866" s="14"/>
      <c r="AW866" s="14"/>
      <c r="AX866" s="14"/>
      <c r="AY866" s="14"/>
      <c r="AZ866" s="14"/>
      <c r="BA866" s="14"/>
      <c r="BB866" s="14"/>
      <c r="BC866" s="14"/>
    </row>
    <row r="867" ht="16.5" customHeight="1">
      <c r="A867" s="14"/>
      <c r="B867" s="14"/>
      <c r="C867" s="8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8"/>
      <c r="O867" s="8"/>
      <c r="P867" s="8"/>
      <c r="Q867" s="8"/>
      <c r="R867" s="14"/>
      <c r="S867" s="14"/>
      <c r="T867" s="14"/>
      <c r="U867" s="14"/>
      <c r="V867" s="99"/>
      <c r="W867" s="99"/>
      <c r="X867" s="14"/>
      <c r="Y867" s="14"/>
      <c r="Z867" s="14"/>
      <c r="AA867" s="99"/>
      <c r="AB867" s="99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551"/>
      <c r="AV867" s="14"/>
      <c r="AW867" s="14"/>
      <c r="AX867" s="14"/>
      <c r="AY867" s="14"/>
      <c r="AZ867" s="14"/>
      <c r="BA867" s="14"/>
      <c r="BB867" s="14"/>
      <c r="BC867" s="14"/>
    </row>
    <row r="868" ht="16.5" customHeight="1">
      <c r="A868" s="14"/>
      <c r="B868" s="14"/>
      <c r="C868" s="8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8"/>
      <c r="O868" s="8"/>
      <c r="P868" s="8"/>
      <c r="Q868" s="8"/>
      <c r="R868" s="14"/>
      <c r="S868" s="14"/>
      <c r="T868" s="14"/>
      <c r="U868" s="14"/>
      <c r="V868" s="99"/>
      <c r="W868" s="99"/>
      <c r="X868" s="14"/>
      <c r="Y868" s="14"/>
      <c r="Z868" s="14"/>
      <c r="AA868" s="99"/>
      <c r="AB868" s="99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551"/>
      <c r="AV868" s="14"/>
      <c r="AW868" s="14"/>
      <c r="AX868" s="14"/>
      <c r="AY868" s="14"/>
      <c r="AZ868" s="14"/>
      <c r="BA868" s="14"/>
      <c r="BB868" s="14"/>
      <c r="BC868" s="14"/>
    </row>
    <row r="869" ht="16.5" customHeight="1">
      <c r="A869" s="14"/>
      <c r="B869" s="14"/>
      <c r="C869" s="8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8"/>
      <c r="O869" s="8"/>
      <c r="P869" s="8"/>
      <c r="Q869" s="8"/>
      <c r="R869" s="14"/>
      <c r="S869" s="14"/>
      <c r="T869" s="14"/>
      <c r="U869" s="14"/>
      <c r="V869" s="99"/>
      <c r="W869" s="99"/>
      <c r="X869" s="14"/>
      <c r="Y869" s="14"/>
      <c r="Z869" s="14"/>
      <c r="AA869" s="99"/>
      <c r="AB869" s="99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551"/>
      <c r="AV869" s="14"/>
      <c r="AW869" s="14"/>
      <c r="AX869" s="14"/>
      <c r="AY869" s="14"/>
      <c r="AZ869" s="14"/>
      <c r="BA869" s="14"/>
      <c r="BB869" s="14"/>
      <c r="BC869" s="14"/>
    </row>
    <row r="870" ht="16.5" customHeight="1">
      <c r="A870" s="14"/>
      <c r="B870" s="14"/>
      <c r="C870" s="8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8"/>
      <c r="O870" s="8"/>
      <c r="P870" s="8"/>
      <c r="Q870" s="8"/>
      <c r="R870" s="14"/>
      <c r="S870" s="14"/>
      <c r="T870" s="14"/>
      <c r="U870" s="14"/>
      <c r="V870" s="99"/>
      <c r="W870" s="99"/>
      <c r="X870" s="14"/>
      <c r="Y870" s="14"/>
      <c r="Z870" s="14"/>
      <c r="AA870" s="99"/>
      <c r="AB870" s="99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551"/>
      <c r="AV870" s="14"/>
      <c r="AW870" s="14"/>
      <c r="AX870" s="14"/>
      <c r="AY870" s="14"/>
      <c r="AZ870" s="14"/>
      <c r="BA870" s="14"/>
      <c r="BB870" s="14"/>
      <c r="BC870" s="14"/>
    </row>
    <row r="871" ht="16.5" customHeight="1">
      <c r="A871" s="14"/>
      <c r="B871" s="14"/>
      <c r="C871" s="8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8"/>
      <c r="O871" s="8"/>
      <c r="P871" s="8"/>
      <c r="Q871" s="8"/>
      <c r="R871" s="14"/>
      <c r="S871" s="14"/>
      <c r="T871" s="14"/>
      <c r="U871" s="14"/>
      <c r="V871" s="99"/>
      <c r="W871" s="99"/>
      <c r="X871" s="14"/>
      <c r="Y871" s="14"/>
      <c r="Z871" s="14"/>
      <c r="AA871" s="99"/>
      <c r="AB871" s="99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551"/>
      <c r="AV871" s="14"/>
      <c r="AW871" s="14"/>
      <c r="AX871" s="14"/>
      <c r="AY871" s="14"/>
      <c r="AZ871" s="14"/>
      <c r="BA871" s="14"/>
      <c r="BB871" s="14"/>
      <c r="BC871" s="14"/>
    </row>
    <row r="872" ht="16.5" customHeight="1">
      <c r="A872" s="14"/>
      <c r="B872" s="14"/>
      <c r="C872" s="8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8"/>
      <c r="O872" s="8"/>
      <c r="P872" s="8"/>
      <c r="Q872" s="8"/>
      <c r="R872" s="14"/>
      <c r="S872" s="14"/>
      <c r="T872" s="14"/>
      <c r="U872" s="14"/>
      <c r="V872" s="99"/>
      <c r="W872" s="99"/>
      <c r="X872" s="14"/>
      <c r="Y872" s="14"/>
      <c r="Z872" s="14"/>
      <c r="AA872" s="99"/>
      <c r="AB872" s="99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551"/>
      <c r="AV872" s="14"/>
      <c r="AW872" s="14"/>
      <c r="AX872" s="14"/>
      <c r="AY872" s="14"/>
      <c r="AZ872" s="14"/>
      <c r="BA872" s="14"/>
      <c r="BB872" s="14"/>
      <c r="BC872" s="14"/>
    </row>
    <row r="873" ht="16.5" customHeight="1">
      <c r="A873" s="14"/>
      <c r="B873" s="14"/>
      <c r="C873" s="8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8"/>
      <c r="O873" s="8"/>
      <c r="P873" s="8"/>
      <c r="Q873" s="8"/>
      <c r="R873" s="14"/>
      <c r="S873" s="14"/>
      <c r="T873" s="14"/>
      <c r="U873" s="14"/>
      <c r="V873" s="99"/>
      <c r="W873" s="99"/>
      <c r="X873" s="14"/>
      <c r="Y873" s="14"/>
      <c r="Z873" s="14"/>
      <c r="AA873" s="99"/>
      <c r="AB873" s="99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551"/>
      <c r="AV873" s="14"/>
      <c r="AW873" s="14"/>
      <c r="AX873" s="14"/>
      <c r="AY873" s="14"/>
      <c r="AZ873" s="14"/>
      <c r="BA873" s="14"/>
      <c r="BB873" s="14"/>
      <c r="BC873" s="14"/>
    </row>
    <row r="874" ht="16.5" customHeight="1">
      <c r="A874" s="14"/>
      <c r="B874" s="14"/>
      <c r="C874" s="8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8"/>
      <c r="O874" s="8"/>
      <c r="P874" s="8"/>
      <c r="Q874" s="8"/>
      <c r="R874" s="14"/>
      <c r="S874" s="14"/>
      <c r="T874" s="14"/>
      <c r="U874" s="14"/>
      <c r="V874" s="99"/>
      <c r="W874" s="99"/>
      <c r="X874" s="14"/>
      <c r="Y874" s="14"/>
      <c r="Z874" s="14"/>
      <c r="AA874" s="99"/>
      <c r="AB874" s="99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551"/>
      <c r="AV874" s="14"/>
      <c r="AW874" s="14"/>
      <c r="AX874" s="14"/>
      <c r="AY874" s="14"/>
      <c r="AZ874" s="14"/>
      <c r="BA874" s="14"/>
      <c r="BB874" s="14"/>
      <c r="BC874" s="14"/>
    </row>
    <row r="875" ht="16.5" customHeight="1">
      <c r="A875" s="14"/>
      <c r="B875" s="14"/>
      <c r="C875" s="8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8"/>
      <c r="O875" s="8"/>
      <c r="P875" s="8"/>
      <c r="Q875" s="8"/>
      <c r="R875" s="14"/>
      <c r="S875" s="14"/>
      <c r="T875" s="14"/>
      <c r="U875" s="14"/>
      <c r="V875" s="99"/>
      <c r="W875" s="99"/>
      <c r="X875" s="14"/>
      <c r="Y875" s="14"/>
      <c r="Z875" s="14"/>
      <c r="AA875" s="99"/>
      <c r="AB875" s="99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551"/>
      <c r="AV875" s="14"/>
      <c r="AW875" s="14"/>
      <c r="AX875" s="14"/>
      <c r="AY875" s="14"/>
      <c r="AZ875" s="14"/>
      <c r="BA875" s="14"/>
      <c r="BB875" s="14"/>
      <c r="BC875" s="14"/>
    </row>
    <row r="876" ht="16.5" customHeight="1">
      <c r="A876" s="14"/>
      <c r="B876" s="14"/>
      <c r="C876" s="8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8"/>
      <c r="O876" s="8"/>
      <c r="P876" s="8"/>
      <c r="Q876" s="8"/>
      <c r="R876" s="14"/>
      <c r="S876" s="14"/>
      <c r="T876" s="14"/>
      <c r="U876" s="14"/>
      <c r="V876" s="99"/>
      <c r="W876" s="99"/>
      <c r="X876" s="14"/>
      <c r="Y876" s="14"/>
      <c r="Z876" s="14"/>
      <c r="AA876" s="99"/>
      <c r="AB876" s="99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551"/>
      <c r="AV876" s="14"/>
      <c r="AW876" s="14"/>
      <c r="AX876" s="14"/>
      <c r="AY876" s="14"/>
      <c r="AZ876" s="14"/>
      <c r="BA876" s="14"/>
      <c r="BB876" s="14"/>
      <c r="BC876" s="14"/>
    </row>
    <row r="877" ht="16.5" customHeight="1">
      <c r="A877" s="14"/>
      <c r="B877" s="14"/>
      <c r="C877" s="8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8"/>
      <c r="O877" s="8"/>
      <c r="P877" s="8"/>
      <c r="Q877" s="8"/>
      <c r="R877" s="14"/>
      <c r="S877" s="14"/>
      <c r="T877" s="14"/>
      <c r="U877" s="14"/>
      <c r="V877" s="99"/>
      <c r="W877" s="99"/>
      <c r="X877" s="14"/>
      <c r="Y877" s="14"/>
      <c r="Z877" s="14"/>
      <c r="AA877" s="99"/>
      <c r="AB877" s="99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551"/>
      <c r="AV877" s="14"/>
      <c r="AW877" s="14"/>
      <c r="AX877" s="14"/>
      <c r="AY877" s="14"/>
      <c r="AZ877" s="14"/>
      <c r="BA877" s="14"/>
      <c r="BB877" s="14"/>
      <c r="BC877" s="14"/>
    </row>
    <row r="878" ht="16.5" customHeight="1">
      <c r="A878" s="14"/>
      <c r="B878" s="14"/>
      <c r="C878" s="8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8"/>
      <c r="O878" s="8"/>
      <c r="P878" s="8"/>
      <c r="Q878" s="8"/>
      <c r="R878" s="14"/>
      <c r="S878" s="14"/>
      <c r="T878" s="14"/>
      <c r="U878" s="14"/>
      <c r="V878" s="99"/>
      <c r="W878" s="99"/>
      <c r="X878" s="14"/>
      <c r="Y878" s="14"/>
      <c r="Z878" s="14"/>
      <c r="AA878" s="99"/>
      <c r="AB878" s="99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551"/>
      <c r="AV878" s="14"/>
      <c r="AW878" s="14"/>
      <c r="AX878" s="14"/>
      <c r="AY878" s="14"/>
      <c r="AZ878" s="14"/>
      <c r="BA878" s="14"/>
      <c r="BB878" s="14"/>
      <c r="BC878" s="14"/>
    </row>
    <row r="879" ht="16.5" customHeight="1">
      <c r="A879" s="14"/>
      <c r="B879" s="14"/>
      <c r="C879" s="8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8"/>
      <c r="O879" s="8"/>
      <c r="P879" s="8"/>
      <c r="Q879" s="8"/>
      <c r="R879" s="14"/>
      <c r="S879" s="14"/>
      <c r="T879" s="14"/>
      <c r="U879" s="14"/>
      <c r="V879" s="99"/>
      <c r="W879" s="99"/>
      <c r="X879" s="14"/>
      <c r="Y879" s="14"/>
      <c r="Z879" s="14"/>
      <c r="AA879" s="99"/>
      <c r="AB879" s="99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551"/>
      <c r="AV879" s="14"/>
      <c r="AW879" s="14"/>
      <c r="AX879" s="14"/>
      <c r="AY879" s="14"/>
      <c r="AZ879" s="14"/>
      <c r="BA879" s="14"/>
      <c r="BB879" s="14"/>
      <c r="BC879" s="14"/>
    </row>
    <row r="880" ht="16.5" customHeight="1">
      <c r="A880" s="14"/>
      <c r="B880" s="14"/>
      <c r="C880" s="8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8"/>
      <c r="O880" s="8"/>
      <c r="P880" s="8"/>
      <c r="Q880" s="8"/>
      <c r="R880" s="14"/>
      <c r="S880" s="14"/>
      <c r="T880" s="14"/>
      <c r="U880" s="14"/>
      <c r="V880" s="99"/>
      <c r="W880" s="99"/>
      <c r="X880" s="14"/>
      <c r="Y880" s="14"/>
      <c r="Z880" s="14"/>
      <c r="AA880" s="99"/>
      <c r="AB880" s="99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551"/>
      <c r="AV880" s="14"/>
      <c r="AW880" s="14"/>
      <c r="AX880" s="14"/>
      <c r="AY880" s="14"/>
      <c r="AZ880" s="14"/>
      <c r="BA880" s="14"/>
      <c r="BB880" s="14"/>
      <c r="BC880" s="14"/>
    </row>
    <row r="881" ht="16.5" customHeight="1">
      <c r="A881" s="14"/>
      <c r="B881" s="14"/>
      <c r="C881" s="8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8"/>
      <c r="O881" s="8"/>
      <c r="P881" s="8"/>
      <c r="Q881" s="8"/>
      <c r="R881" s="14"/>
      <c r="S881" s="14"/>
      <c r="T881" s="14"/>
      <c r="U881" s="14"/>
      <c r="V881" s="99"/>
      <c r="W881" s="99"/>
      <c r="X881" s="14"/>
      <c r="Y881" s="14"/>
      <c r="Z881" s="14"/>
      <c r="AA881" s="99"/>
      <c r="AB881" s="99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551"/>
      <c r="AV881" s="14"/>
      <c r="AW881" s="14"/>
      <c r="AX881" s="14"/>
      <c r="AY881" s="14"/>
      <c r="AZ881" s="14"/>
      <c r="BA881" s="14"/>
      <c r="BB881" s="14"/>
      <c r="BC881" s="14"/>
    </row>
    <row r="882" ht="16.5" customHeight="1">
      <c r="A882" s="14"/>
      <c r="B882" s="14"/>
      <c r="C882" s="8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8"/>
      <c r="O882" s="8"/>
      <c r="P882" s="8"/>
      <c r="Q882" s="8"/>
      <c r="R882" s="14"/>
      <c r="S882" s="14"/>
      <c r="T882" s="14"/>
      <c r="U882" s="14"/>
      <c r="V882" s="99"/>
      <c r="W882" s="99"/>
      <c r="X882" s="14"/>
      <c r="Y882" s="14"/>
      <c r="Z882" s="14"/>
      <c r="AA882" s="99"/>
      <c r="AB882" s="99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551"/>
      <c r="AV882" s="14"/>
      <c r="AW882" s="14"/>
      <c r="AX882" s="14"/>
      <c r="AY882" s="14"/>
      <c r="AZ882" s="14"/>
      <c r="BA882" s="14"/>
      <c r="BB882" s="14"/>
      <c r="BC882" s="14"/>
    </row>
    <row r="883" ht="16.5" customHeight="1">
      <c r="A883" s="14"/>
      <c r="B883" s="14"/>
      <c r="C883" s="8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8"/>
      <c r="O883" s="8"/>
      <c r="P883" s="8"/>
      <c r="Q883" s="8"/>
      <c r="R883" s="14"/>
      <c r="S883" s="14"/>
      <c r="T883" s="14"/>
      <c r="U883" s="14"/>
      <c r="V883" s="99"/>
      <c r="W883" s="99"/>
      <c r="X883" s="14"/>
      <c r="Y883" s="14"/>
      <c r="Z883" s="14"/>
      <c r="AA883" s="99"/>
      <c r="AB883" s="99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551"/>
      <c r="AV883" s="14"/>
      <c r="AW883" s="14"/>
      <c r="AX883" s="14"/>
      <c r="AY883" s="14"/>
      <c r="AZ883" s="14"/>
      <c r="BA883" s="14"/>
      <c r="BB883" s="14"/>
      <c r="BC883" s="14"/>
    </row>
    <row r="884" ht="16.5" customHeight="1">
      <c r="A884" s="14"/>
      <c r="B884" s="14"/>
      <c r="C884" s="8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8"/>
      <c r="O884" s="8"/>
      <c r="P884" s="8"/>
      <c r="Q884" s="8"/>
      <c r="R884" s="14"/>
      <c r="S884" s="14"/>
      <c r="T884" s="14"/>
      <c r="U884" s="14"/>
      <c r="V884" s="99"/>
      <c r="W884" s="99"/>
      <c r="X884" s="14"/>
      <c r="Y884" s="14"/>
      <c r="Z884" s="14"/>
      <c r="AA884" s="99"/>
      <c r="AB884" s="99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551"/>
      <c r="AV884" s="14"/>
      <c r="AW884" s="14"/>
      <c r="AX884" s="14"/>
      <c r="AY884" s="14"/>
      <c r="AZ884" s="14"/>
      <c r="BA884" s="14"/>
      <c r="BB884" s="14"/>
      <c r="BC884" s="14"/>
    </row>
    <row r="885" ht="16.5" customHeight="1">
      <c r="A885" s="14"/>
      <c r="B885" s="14"/>
      <c r="C885" s="8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8"/>
      <c r="O885" s="8"/>
      <c r="P885" s="8"/>
      <c r="Q885" s="8"/>
      <c r="R885" s="14"/>
      <c r="S885" s="14"/>
      <c r="T885" s="14"/>
      <c r="U885" s="14"/>
      <c r="V885" s="99"/>
      <c r="W885" s="99"/>
      <c r="X885" s="14"/>
      <c r="Y885" s="14"/>
      <c r="Z885" s="14"/>
      <c r="AA885" s="99"/>
      <c r="AB885" s="99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551"/>
      <c r="AV885" s="14"/>
      <c r="AW885" s="14"/>
      <c r="AX885" s="14"/>
      <c r="AY885" s="14"/>
      <c r="AZ885" s="14"/>
      <c r="BA885" s="14"/>
      <c r="BB885" s="14"/>
      <c r="BC885" s="14"/>
    </row>
    <row r="886" ht="16.5" customHeight="1">
      <c r="A886" s="14"/>
      <c r="B886" s="14"/>
      <c r="C886" s="8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8"/>
      <c r="O886" s="8"/>
      <c r="P886" s="8"/>
      <c r="Q886" s="8"/>
      <c r="R886" s="14"/>
      <c r="S886" s="14"/>
      <c r="T886" s="14"/>
      <c r="U886" s="14"/>
      <c r="V886" s="99"/>
      <c r="W886" s="99"/>
      <c r="X886" s="14"/>
      <c r="Y886" s="14"/>
      <c r="Z886" s="14"/>
      <c r="AA886" s="99"/>
      <c r="AB886" s="99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551"/>
      <c r="AV886" s="14"/>
      <c r="AW886" s="14"/>
      <c r="AX886" s="14"/>
      <c r="AY886" s="14"/>
      <c r="AZ886" s="14"/>
      <c r="BA886" s="14"/>
      <c r="BB886" s="14"/>
      <c r="BC886" s="14"/>
    </row>
    <row r="887" ht="16.5" customHeight="1">
      <c r="A887" s="14"/>
      <c r="B887" s="14"/>
      <c r="C887" s="8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8"/>
      <c r="O887" s="8"/>
      <c r="P887" s="8"/>
      <c r="Q887" s="8"/>
      <c r="R887" s="14"/>
      <c r="S887" s="14"/>
      <c r="T887" s="14"/>
      <c r="U887" s="14"/>
      <c r="V887" s="99"/>
      <c r="W887" s="99"/>
      <c r="X887" s="14"/>
      <c r="Y887" s="14"/>
      <c r="Z887" s="14"/>
      <c r="AA887" s="99"/>
      <c r="AB887" s="99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551"/>
      <c r="AV887" s="14"/>
      <c r="AW887" s="14"/>
      <c r="AX887" s="14"/>
      <c r="AY887" s="14"/>
      <c r="AZ887" s="14"/>
      <c r="BA887" s="14"/>
      <c r="BB887" s="14"/>
      <c r="BC887" s="14"/>
    </row>
    <row r="888" ht="16.5" customHeight="1">
      <c r="A888" s="14"/>
      <c r="B888" s="14"/>
      <c r="C888" s="8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8"/>
      <c r="O888" s="8"/>
      <c r="P888" s="8"/>
      <c r="Q888" s="8"/>
      <c r="R888" s="14"/>
      <c r="S888" s="14"/>
      <c r="T888" s="14"/>
      <c r="U888" s="14"/>
      <c r="V888" s="99"/>
      <c r="W888" s="99"/>
      <c r="X888" s="14"/>
      <c r="Y888" s="14"/>
      <c r="Z888" s="14"/>
      <c r="AA888" s="99"/>
      <c r="AB888" s="99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551"/>
      <c r="AV888" s="14"/>
      <c r="AW888" s="14"/>
      <c r="AX888" s="14"/>
      <c r="AY888" s="14"/>
      <c r="AZ888" s="14"/>
      <c r="BA888" s="14"/>
      <c r="BB888" s="14"/>
      <c r="BC888" s="14"/>
    </row>
    <row r="889" ht="16.5" customHeight="1">
      <c r="A889" s="14"/>
      <c r="B889" s="14"/>
      <c r="C889" s="8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8"/>
      <c r="O889" s="8"/>
      <c r="P889" s="8"/>
      <c r="Q889" s="8"/>
      <c r="R889" s="14"/>
      <c r="S889" s="14"/>
      <c r="T889" s="14"/>
      <c r="U889" s="14"/>
      <c r="V889" s="99"/>
      <c r="W889" s="99"/>
      <c r="X889" s="14"/>
      <c r="Y889" s="14"/>
      <c r="Z889" s="14"/>
      <c r="AA889" s="99"/>
      <c r="AB889" s="99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551"/>
      <c r="AV889" s="14"/>
      <c r="AW889" s="14"/>
      <c r="AX889" s="14"/>
      <c r="AY889" s="14"/>
      <c r="AZ889" s="14"/>
      <c r="BA889" s="14"/>
      <c r="BB889" s="14"/>
      <c r="BC889" s="14"/>
    </row>
    <row r="890" ht="16.5" customHeight="1">
      <c r="A890" s="14"/>
      <c r="B890" s="14"/>
      <c r="C890" s="8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8"/>
      <c r="O890" s="8"/>
      <c r="P890" s="8"/>
      <c r="Q890" s="8"/>
      <c r="R890" s="14"/>
      <c r="S890" s="14"/>
      <c r="T890" s="14"/>
      <c r="U890" s="14"/>
      <c r="V890" s="99"/>
      <c r="W890" s="99"/>
      <c r="X890" s="14"/>
      <c r="Y890" s="14"/>
      <c r="Z890" s="14"/>
      <c r="AA890" s="99"/>
      <c r="AB890" s="99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551"/>
      <c r="AV890" s="14"/>
      <c r="AW890" s="14"/>
      <c r="AX890" s="14"/>
      <c r="AY890" s="14"/>
      <c r="AZ890" s="14"/>
      <c r="BA890" s="14"/>
      <c r="BB890" s="14"/>
      <c r="BC890" s="14"/>
    </row>
    <row r="891" ht="16.5" customHeight="1">
      <c r="A891" s="14"/>
      <c r="B891" s="14"/>
      <c r="C891" s="8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8"/>
      <c r="O891" s="8"/>
      <c r="P891" s="8"/>
      <c r="Q891" s="8"/>
      <c r="R891" s="14"/>
      <c r="S891" s="14"/>
      <c r="T891" s="14"/>
      <c r="U891" s="14"/>
      <c r="V891" s="99"/>
      <c r="W891" s="99"/>
      <c r="X891" s="14"/>
      <c r="Y891" s="14"/>
      <c r="Z891" s="14"/>
      <c r="AA891" s="99"/>
      <c r="AB891" s="99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551"/>
      <c r="AV891" s="14"/>
      <c r="AW891" s="14"/>
      <c r="AX891" s="14"/>
      <c r="AY891" s="14"/>
      <c r="AZ891" s="14"/>
      <c r="BA891" s="14"/>
      <c r="BB891" s="14"/>
      <c r="BC891" s="14"/>
    </row>
    <row r="892" ht="16.5" customHeight="1">
      <c r="A892" s="14"/>
      <c r="B892" s="14"/>
      <c r="C892" s="8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8"/>
      <c r="O892" s="8"/>
      <c r="P892" s="8"/>
      <c r="Q892" s="8"/>
      <c r="R892" s="14"/>
      <c r="S892" s="14"/>
      <c r="T892" s="14"/>
      <c r="U892" s="14"/>
      <c r="V892" s="99"/>
      <c r="W892" s="99"/>
      <c r="X892" s="14"/>
      <c r="Y892" s="14"/>
      <c r="Z892" s="14"/>
      <c r="AA892" s="99"/>
      <c r="AB892" s="99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551"/>
      <c r="AV892" s="14"/>
      <c r="AW892" s="14"/>
      <c r="AX892" s="14"/>
      <c r="AY892" s="14"/>
      <c r="AZ892" s="14"/>
      <c r="BA892" s="14"/>
      <c r="BB892" s="14"/>
      <c r="BC892" s="14"/>
    </row>
    <row r="893" ht="16.5" customHeight="1">
      <c r="A893" s="14"/>
      <c r="B893" s="14"/>
      <c r="C893" s="8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8"/>
      <c r="O893" s="8"/>
      <c r="P893" s="8"/>
      <c r="Q893" s="8"/>
      <c r="R893" s="14"/>
      <c r="S893" s="14"/>
      <c r="T893" s="14"/>
      <c r="U893" s="14"/>
      <c r="V893" s="99"/>
      <c r="W893" s="99"/>
      <c r="X893" s="14"/>
      <c r="Y893" s="14"/>
      <c r="Z893" s="14"/>
      <c r="AA893" s="99"/>
      <c r="AB893" s="99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551"/>
      <c r="AV893" s="14"/>
      <c r="AW893" s="14"/>
      <c r="AX893" s="14"/>
      <c r="AY893" s="14"/>
      <c r="AZ893" s="14"/>
      <c r="BA893" s="14"/>
      <c r="BB893" s="14"/>
      <c r="BC893" s="14"/>
    </row>
    <row r="894" ht="16.5" customHeight="1">
      <c r="A894" s="14"/>
      <c r="B894" s="14"/>
      <c r="C894" s="8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8"/>
      <c r="O894" s="8"/>
      <c r="P894" s="8"/>
      <c r="Q894" s="8"/>
      <c r="R894" s="14"/>
      <c r="S894" s="14"/>
      <c r="T894" s="14"/>
      <c r="U894" s="14"/>
      <c r="V894" s="99"/>
      <c r="W894" s="99"/>
      <c r="X894" s="14"/>
      <c r="Y894" s="14"/>
      <c r="Z894" s="14"/>
      <c r="AA894" s="99"/>
      <c r="AB894" s="99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551"/>
      <c r="AV894" s="14"/>
      <c r="AW894" s="14"/>
      <c r="AX894" s="14"/>
      <c r="AY894" s="14"/>
      <c r="AZ894" s="14"/>
      <c r="BA894" s="14"/>
      <c r="BB894" s="14"/>
      <c r="BC894" s="14"/>
    </row>
    <row r="895" ht="16.5" customHeight="1">
      <c r="A895" s="14"/>
      <c r="B895" s="14"/>
      <c r="C895" s="8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8"/>
      <c r="O895" s="8"/>
      <c r="P895" s="8"/>
      <c r="Q895" s="8"/>
      <c r="R895" s="14"/>
      <c r="S895" s="14"/>
      <c r="T895" s="14"/>
      <c r="U895" s="14"/>
      <c r="V895" s="99"/>
      <c r="W895" s="99"/>
      <c r="X895" s="14"/>
      <c r="Y895" s="14"/>
      <c r="Z895" s="14"/>
      <c r="AA895" s="99"/>
      <c r="AB895" s="99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551"/>
      <c r="AV895" s="14"/>
      <c r="AW895" s="14"/>
      <c r="AX895" s="14"/>
      <c r="AY895" s="14"/>
      <c r="AZ895" s="14"/>
      <c r="BA895" s="14"/>
      <c r="BB895" s="14"/>
      <c r="BC895" s="14"/>
    </row>
    <row r="896" ht="16.5" customHeight="1">
      <c r="A896" s="14"/>
      <c r="B896" s="14"/>
      <c r="C896" s="8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8"/>
      <c r="O896" s="8"/>
      <c r="P896" s="8"/>
      <c r="Q896" s="8"/>
      <c r="R896" s="14"/>
      <c r="S896" s="14"/>
      <c r="T896" s="14"/>
      <c r="U896" s="14"/>
      <c r="V896" s="99"/>
      <c r="W896" s="99"/>
      <c r="X896" s="14"/>
      <c r="Y896" s="14"/>
      <c r="Z896" s="14"/>
      <c r="AA896" s="99"/>
      <c r="AB896" s="99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551"/>
      <c r="AV896" s="14"/>
      <c r="AW896" s="14"/>
      <c r="AX896" s="14"/>
      <c r="AY896" s="14"/>
      <c r="AZ896" s="14"/>
      <c r="BA896" s="14"/>
      <c r="BB896" s="14"/>
      <c r="BC896" s="14"/>
    </row>
    <row r="897" ht="16.5" customHeight="1">
      <c r="A897" s="14"/>
      <c r="B897" s="14"/>
      <c r="C897" s="8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8"/>
      <c r="O897" s="8"/>
      <c r="P897" s="8"/>
      <c r="Q897" s="8"/>
      <c r="R897" s="14"/>
      <c r="S897" s="14"/>
      <c r="T897" s="14"/>
      <c r="U897" s="14"/>
      <c r="V897" s="99"/>
      <c r="W897" s="99"/>
      <c r="X897" s="14"/>
      <c r="Y897" s="14"/>
      <c r="Z897" s="14"/>
      <c r="AA897" s="99"/>
      <c r="AB897" s="99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551"/>
      <c r="AV897" s="14"/>
      <c r="AW897" s="14"/>
      <c r="AX897" s="14"/>
      <c r="AY897" s="14"/>
      <c r="AZ897" s="14"/>
      <c r="BA897" s="14"/>
      <c r="BB897" s="14"/>
      <c r="BC897" s="14"/>
    </row>
    <row r="898" ht="16.5" customHeight="1">
      <c r="A898" s="14"/>
      <c r="B898" s="14"/>
      <c r="C898" s="8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8"/>
      <c r="O898" s="8"/>
      <c r="P898" s="8"/>
      <c r="Q898" s="8"/>
      <c r="R898" s="14"/>
      <c r="S898" s="14"/>
      <c r="T898" s="14"/>
      <c r="U898" s="14"/>
      <c r="V898" s="99"/>
      <c r="W898" s="99"/>
      <c r="X898" s="14"/>
      <c r="Y898" s="14"/>
      <c r="Z898" s="14"/>
      <c r="AA898" s="99"/>
      <c r="AB898" s="99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551"/>
      <c r="AV898" s="14"/>
      <c r="AW898" s="14"/>
      <c r="AX898" s="14"/>
      <c r="AY898" s="14"/>
      <c r="AZ898" s="14"/>
      <c r="BA898" s="14"/>
      <c r="BB898" s="14"/>
      <c r="BC898" s="14"/>
    </row>
    <row r="899" ht="16.5" customHeight="1">
      <c r="A899" s="14"/>
      <c r="B899" s="14"/>
      <c r="C899" s="8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8"/>
      <c r="O899" s="8"/>
      <c r="P899" s="8"/>
      <c r="Q899" s="8"/>
      <c r="R899" s="14"/>
      <c r="S899" s="14"/>
      <c r="T899" s="14"/>
      <c r="U899" s="14"/>
      <c r="V899" s="99"/>
      <c r="W899" s="99"/>
      <c r="X899" s="14"/>
      <c r="Y899" s="14"/>
      <c r="Z899" s="14"/>
      <c r="AA899" s="99"/>
      <c r="AB899" s="99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551"/>
      <c r="AV899" s="14"/>
      <c r="AW899" s="14"/>
      <c r="AX899" s="14"/>
      <c r="AY899" s="14"/>
      <c r="AZ899" s="14"/>
      <c r="BA899" s="14"/>
      <c r="BB899" s="14"/>
      <c r="BC899" s="14"/>
    </row>
    <row r="900" ht="16.5" customHeight="1">
      <c r="A900" s="14"/>
      <c r="B900" s="14"/>
      <c r="C900" s="8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8"/>
      <c r="O900" s="8"/>
      <c r="P900" s="8"/>
      <c r="Q900" s="8"/>
      <c r="R900" s="14"/>
      <c r="S900" s="14"/>
      <c r="T900" s="14"/>
      <c r="U900" s="14"/>
      <c r="V900" s="99"/>
      <c r="W900" s="99"/>
      <c r="X900" s="14"/>
      <c r="Y900" s="14"/>
      <c r="Z900" s="14"/>
      <c r="AA900" s="99"/>
      <c r="AB900" s="99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551"/>
      <c r="AV900" s="14"/>
      <c r="AW900" s="14"/>
      <c r="AX900" s="14"/>
      <c r="AY900" s="14"/>
      <c r="AZ900" s="14"/>
      <c r="BA900" s="14"/>
      <c r="BB900" s="14"/>
      <c r="BC900" s="14"/>
    </row>
    <row r="901" ht="16.5" customHeight="1">
      <c r="A901" s="14"/>
      <c r="B901" s="14"/>
      <c r="C901" s="8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8"/>
      <c r="O901" s="8"/>
      <c r="P901" s="8"/>
      <c r="Q901" s="8"/>
      <c r="R901" s="14"/>
      <c r="S901" s="14"/>
      <c r="T901" s="14"/>
      <c r="U901" s="14"/>
      <c r="V901" s="99"/>
      <c r="W901" s="99"/>
      <c r="X901" s="14"/>
      <c r="Y901" s="14"/>
      <c r="Z901" s="14"/>
      <c r="AA901" s="99"/>
      <c r="AB901" s="99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551"/>
      <c r="AV901" s="14"/>
      <c r="AW901" s="14"/>
      <c r="AX901" s="14"/>
      <c r="AY901" s="14"/>
      <c r="AZ901" s="14"/>
      <c r="BA901" s="14"/>
      <c r="BB901" s="14"/>
      <c r="BC901" s="14"/>
    </row>
    <row r="902" ht="16.5" customHeight="1">
      <c r="A902" s="14"/>
      <c r="B902" s="14"/>
      <c r="C902" s="8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8"/>
      <c r="O902" s="8"/>
      <c r="P902" s="8"/>
      <c r="Q902" s="8"/>
      <c r="R902" s="14"/>
      <c r="S902" s="14"/>
      <c r="T902" s="14"/>
      <c r="U902" s="14"/>
      <c r="V902" s="99"/>
      <c r="W902" s="99"/>
      <c r="X902" s="14"/>
      <c r="Y902" s="14"/>
      <c r="Z902" s="14"/>
      <c r="AA902" s="99"/>
      <c r="AB902" s="99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551"/>
      <c r="AV902" s="14"/>
      <c r="AW902" s="14"/>
      <c r="AX902" s="14"/>
      <c r="AY902" s="14"/>
      <c r="AZ902" s="14"/>
      <c r="BA902" s="14"/>
      <c r="BB902" s="14"/>
      <c r="BC902" s="14"/>
    </row>
    <row r="903" ht="16.5" customHeight="1">
      <c r="A903" s="14"/>
      <c r="B903" s="14"/>
      <c r="C903" s="8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8"/>
      <c r="O903" s="8"/>
      <c r="P903" s="8"/>
      <c r="Q903" s="8"/>
      <c r="R903" s="14"/>
      <c r="S903" s="14"/>
      <c r="T903" s="14"/>
      <c r="U903" s="14"/>
      <c r="V903" s="99"/>
      <c r="W903" s="99"/>
      <c r="X903" s="14"/>
      <c r="Y903" s="14"/>
      <c r="Z903" s="14"/>
      <c r="AA903" s="99"/>
      <c r="AB903" s="99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551"/>
      <c r="AV903" s="14"/>
      <c r="AW903" s="14"/>
      <c r="AX903" s="14"/>
      <c r="AY903" s="14"/>
      <c r="AZ903" s="14"/>
      <c r="BA903" s="14"/>
      <c r="BB903" s="14"/>
      <c r="BC903" s="14"/>
    </row>
    <row r="904" ht="16.5" customHeight="1">
      <c r="A904" s="14"/>
      <c r="B904" s="14"/>
      <c r="C904" s="8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8"/>
      <c r="O904" s="8"/>
      <c r="P904" s="8"/>
      <c r="Q904" s="8"/>
      <c r="R904" s="14"/>
      <c r="S904" s="14"/>
      <c r="T904" s="14"/>
      <c r="U904" s="14"/>
      <c r="V904" s="99"/>
      <c r="W904" s="99"/>
      <c r="X904" s="14"/>
      <c r="Y904" s="14"/>
      <c r="Z904" s="14"/>
      <c r="AA904" s="99"/>
      <c r="AB904" s="99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551"/>
      <c r="AV904" s="14"/>
      <c r="AW904" s="14"/>
      <c r="AX904" s="14"/>
      <c r="AY904" s="14"/>
      <c r="AZ904" s="14"/>
      <c r="BA904" s="14"/>
      <c r="BB904" s="14"/>
      <c r="BC904" s="14"/>
    </row>
    <row r="905" ht="16.5" customHeight="1">
      <c r="A905" s="14"/>
      <c r="B905" s="14"/>
      <c r="C905" s="8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8"/>
      <c r="O905" s="8"/>
      <c r="P905" s="8"/>
      <c r="Q905" s="8"/>
      <c r="R905" s="14"/>
      <c r="S905" s="14"/>
      <c r="T905" s="14"/>
      <c r="U905" s="14"/>
      <c r="V905" s="99"/>
      <c r="W905" s="99"/>
      <c r="X905" s="14"/>
      <c r="Y905" s="14"/>
      <c r="Z905" s="14"/>
      <c r="AA905" s="99"/>
      <c r="AB905" s="99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551"/>
      <c r="AV905" s="14"/>
      <c r="AW905" s="14"/>
      <c r="AX905" s="14"/>
      <c r="AY905" s="14"/>
      <c r="AZ905" s="14"/>
      <c r="BA905" s="14"/>
      <c r="BB905" s="14"/>
      <c r="BC905" s="14"/>
    </row>
    <row r="906" ht="16.5" customHeight="1">
      <c r="A906" s="14"/>
      <c r="B906" s="14"/>
      <c r="C906" s="8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8"/>
      <c r="O906" s="8"/>
      <c r="P906" s="8"/>
      <c r="Q906" s="8"/>
      <c r="R906" s="14"/>
      <c r="S906" s="14"/>
      <c r="T906" s="14"/>
      <c r="U906" s="14"/>
      <c r="V906" s="99"/>
      <c r="W906" s="99"/>
      <c r="X906" s="14"/>
      <c r="Y906" s="14"/>
      <c r="Z906" s="14"/>
      <c r="AA906" s="99"/>
      <c r="AB906" s="99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551"/>
      <c r="AV906" s="14"/>
      <c r="AW906" s="14"/>
      <c r="AX906" s="14"/>
      <c r="AY906" s="14"/>
      <c r="AZ906" s="14"/>
      <c r="BA906" s="14"/>
      <c r="BB906" s="14"/>
      <c r="BC906" s="14"/>
    </row>
    <row r="907" ht="16.5" customHeight="1">
      <c r="A907" s="14"/>
      <c r="B907" s="14"/>
      <c r="C907" s="8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8"/>
      <c r="O907" s="8"/>
      <c r="P907" s="8"/>
      <c r="Q907" s="8"/>
      <c r="R907" s="14"/>
      <c r="S907" s="14"/>
      <c r="T907" s="14"/>
      <c r="U907" s="14"/>
      <c r="V907" s="99"/>
      <c r="W907" s="99"/>
      <c r="X907" s="14"/>
      <c r="Y907" s="14"/>
      <c r="Z907" s="14"/>
      <c r="AA907" s="99"/>
      <c r="AB907" s="99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551"/>
      <c r="AV907" s="14"/>
      <c r="AW907" s="14"/>
      <c r="AX907" s="14"/>
      <c r="AY907" s="14"/>
      <c r="AZ907" s="14"/>
      <c r="BA907" s="14"/>
      <c r="BB907" s="14"/>
      <c r="BC907" s="14"/>
    </row>
    <row r="908" ht="16.5" customHeight="1">
      <c r="A908" s="14"/>
      <c r="B908" s="14"/>
      <c r="C908" s="8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8"/>
      <c r="O908" s="8"/>
      <c r="P908" s="8"/>
      <c r="Q908" s="8"/>
      <c r="R908" s="14"/>
      <c r="S908" s="14"/>
      <c r="T908" s="14"/>
      <c r="U908" s="14"/>
      <c r="V908" s="99"/>
      <c r="W908" s="99"/>
      <c r="X908" s="14"/>
      <c r="Y908" s="14"/>
      <c r="Z908" s="14"/>
      <c r="AA908" s="99"/>
      <c r="AB908" s="99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551"/>
      <c r="AV908" s="14"/>
      <c r="AW908" s="14"/>
      <c r="AX908" s="14"/>
      <c r="AY908" s="14"/>
      <c r="AZ908" s="14"/>
      <c r="BA908" s="14"/>
      <c r="BB908" s="14"/>
      <c r="BC908" s="14"/>
    </row>
    <row r="909" ht="16.5" customHeight="1">
      <c r="A909" s="14"/>
      <c r="B909" s="14"/>
      <c r="C909" s="8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8"/>
      <c r="O909" s="8"/>
      <c r="P909" s="8"/>
      <c r="Q909" s="8"/>
      <c r="R909" s="14"/>
      <c r="S909" s="14"/>
      <c r="T909" s="14"/>
      <c r="U909" s="14"/>
      <c r="V909" s="99"/>
      <c r="W909" s="99"/>
      <c r="X909" s="14"/>
      <c r="Y909" s="14"/>
      <c r="Z909" s="14"/>
      <c r="AA909" s="99"/>
      <c r="AB909" s="99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551"/>
      <c r="AV909" s="14"/>
      <c r="AW909" s="14"/>
      <c r="AX909" s="14"/>
      <c r="AY909" s="14"/>
      <c r="AZ909" s="14"/>
      <c r="BA909" s="14"/>
      <c r="BB909" s="14"/>
      <c r="BC909" s="14"/>
    </row>
    <row r="910" ht="16.5" customHeight="1">
      <c r="A910" s="14"/>
      <c r="B910" s="14"/>
      <c r="C910" s="8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8"/>
      <c r="O910" s="8"/>
      <c r="P910" s="8"/>
      <c r="Q910" s="8"/>
      <c r="R910" s="14"/>
      <c r="S910" s="14"/>
      <c r="T910" s="14"/>
      <c r="U910" s="14"/>
      <c r="V910" s="99"/>
      <c r="W910" s="99"/>
      <c r="X910" s="14"/>
      <c r="Y910" s="14"/>
      <c r="Z910" s="14"/>
      <c r="AA910" s="99"/>
      <c r="AB910" s="99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551"/>
      <c r="AV910" s="14"/>
      <c r="AW910" s="14"/>
      <c r="AX910" s="14"/>
      <c r="AY910" s="14"/>
      <c r="AZ910" s="14"/>
      <c r="BA910" s="14"/>
      <c r="BB910" s="14"/>
      <c r="BC910" s="14"/>
    </row>
    <row r="911" ht="16.5" customHeight="1">
      <c r="A911" s="14"/>
      <c r="B911" s="14"/>
      <c r="C911" s="8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8"/>
      <c r="O911" s="8"/>
      <c r="P911" s="8"/>
      <c r="Q911" s="8"/>
      <c r="R911" s="14"/>
      <c r="S911" s="14"/>
      <c r="T911" s="14"/>
      <c r="U911" s="14"/>
      <c r="V911" s="99"/>
      <c r="W911" s="99"/>
      <c r="X911" s="14"/>
      <c r="Y911" s="14"/>
      <c r="Z911" s="14"/>
      <c r="AA911" s="99"/>
      <c r="AB911" s="99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551"/>
      <c r="AV911" s="14"/>
      <c r="AW911" s="14"/>
      <c r="AX911" s="14"/>
      <c r="AY911" s="14"/>
      <c r="AZ911" s="14"/>
      <c r="BA911" s="14"/>
      <c r="BB911" s="14"/>
      <c r="BC911" s="14"/>
    </row>
    <row r="912" ht="16.5" customHeight="1">
      <c r="A912" s="14"/>
      <c r="B912" s="14"/>
      <c r="C912" s="8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8"/>
      <c r="O912" s="8"/>
      <c r="P912" s="8"/>
      <c r="Q912" s="8"/>
      <c r="R912" s="14"/>
      <c r="S912" s="14"/>
      <c r="T912" s="14"/>
      <c r="U912" s="14"/>
      <c r="V912" s="99"/>
      <c r="W912" s="99"/>
      <c r="X912" s="14"/>
      <c r="Y912" s="14"/>
      <c r="Z912" s="14"/>
      <c r="AA912" s="99"/>
      <c r="AB912" s="99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551"/>
      <c r="AV912" s="14"/>
      <c r="AW912" s="14"/>
      <c r="AX912" s="14"/>
      <c r="AY912" s="14"/>
      <c r="AZ912" s="14"/>
      <c r="BA912" s="14"/>
      <c r="BB912" s="14"/>
      <c r="BC912" s="14"/>
    </row>
    <row r="913" ht="16.5" customHeight="1">
      <c r="A913" s="14"/>
      <c r="B913" s="14"/>
      <c r="C913" s="8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8"/>
      <c r="O913" s="8"/>
      <c r="P913" s="8"/>
      <c r="Q913" s="8"/>
      <c r="R913" s="14"/>
      <c r="S913" s="14"/>
      <c r="T913" s="14"/>
      <c r="U913" s="14"/>
      <c r="V913" s="99"/>
      <c r="W913" s="99"/>
      <c r="X913" s="14"/>
      <c r="Y913" s="14"/>
      <c r="Z913" s="14"/>
      <c r="AA913" s="99"/>
      <c r="AB913" s="99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551"/>
      <c r="AV913" s="14"/>
      <c r="AW913" s="14"/>
      <c r="AX913" s="14"/>
      <c r="AY913" s="14"/>
      <c r="AZ913" s="14"/>
      <c r="BA913" s="14"/>
      <c r="BB913" s="14"/>
      <c r="BC913" s="14"/>
    </row>
    <row r="914" ht="16.5" customHeight="1">
      <c r="A914" s="14"/>
      <c r="B914" s="14"/>
      <c r="C914" s="8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8"/>
      <c r="O914" s="8"/>
      <c r="P914" s="8"/>
      <c r="Q914" s="8"/>
      <c r="R914" s="14"/>
      <c r="S914" s="14"/>
      <c r="T914" s="14"/>
      <c r="U914" s="14"/>
      <c r="V914" s="99"/>
      <c r="W914" s="99"/>
      <c r="X914" s="14"/>
      <c r="Y914" s="14"/>
      <c r="Z914" s="14"/>
      <c r="AA914" s="99"/>
      <c r="AB914" s="99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551"/>
      <c r="AV914" s="14"/>
      <c r="AW914" s="14"/>
      <c r="AX914" s="14"/>
      <c r="AY914" s="14"/>
      <c r="AZ914" s="14"/>
      <c r="BA914" s="14"/>
      <c r="BB914" s="14"/>
      <c r="BC914" s="14"/>
    </row>
    <row r="915" ht="16.5" customHeight="1">
      <c r="A915" s="14"/>
      <c r="B915" s="14"/>
      <c r="C915" s="8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8"/>
      <c r="O915" s="8"/>
      <c r="P915" s="8"/>
      <c r="Q915" s="8"/>
      <c r="R915" s="14"/>
      <c r="S915" s="14"/>
      <c r="T915" s="14"/>
      <c r="U915" s="14"/>
      <c r="V915" s="99"/>
      <c r="W915" s="99"/>
      <c r="X915" s="14"/>
      <c r="Y915" s="14"/>
      <c r="Z915" s="14"/>
      <c r="AA915" s="99"/>
      <c r="AB915" s="99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551"/>
      <c r="AV915" s="14"/>
      <c r="AW915" s="14"/>
      <c r="AX915" s="14"/>
      <c r="AY915" s="14"/>
      <c r="AZ915" s="14"/>
      <c r="BA915" s="14"/>
      <c r="BB915" s="14"/>
      <c r="BC915" s="14"/>
    </row>
    <row r="916" ht="16.5" customHeight="1">
      <c r="A916" s="14"/>
      <c r="B916" s="14"/>
      <c r="C916" s="8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8"/>
      <c r="O916" s="8"/>
      <c r="P916" s="8"/>
      <c r="Q916" s="8"/>
      <c r="R916" s="14"/>
      <c r="S916" s="14"/>
      <c r="T916" s="14"/>
      <c r="U916" s="14"/>
      <c r="V916" s="99"/>
      <c r="W916" s="99"/>
      <c r="X916" s="14"/>
      <c r="Y916" s="14"/>
      <c r="Z916" s="14"/>
      <c r="AA916" s="99"/>
      <c r="AB916" s="99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551"/>
      <c r="AV916" s="14"/>
      <c r="AW916" s="14"/>
      <c r="AX916" s="14"/>
      <c r="AY916" s="14"/>
      <c r="AZ916" s="14"/>
      <c r="BA916" s="14"/>
      <c r="BB916" s="14"/>
      <c r="BC916" s="14"/>
    </row>
    <row r="917" ht="16.5" customHeight="1">
      <c r="A917" s="14"/>
      <c r="B917" s="14"/>
      <c r="C917" s="8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8"/>
      <c r="O917" s="8"/>
      <c r="P917" s="8"/>
      <c r="Q917" s="8"/>
      <c r="R917" s="14"/>
      <c r="S917" s="14"/>
      <c r="T917" s="14"/>
      <c r="U917" s="14"/>
      <c r="V917" s="99"/>
      <c r="W917" s="99"/>
      <c r="X917" s="14"/>
      <c r="Y917" s="14"/>
      <c r="Z917" s="14"/>
      <c r="AA917" s="99"/>
      <c r="AB917" s="99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551"/>
      <c r="AV917" s="14"/>
      <c r="AW917" s="14"/>
      <c r="AX917" s="14"/>
      <c r="AY917" s="14"/>
      <c r="AZ917" s="14"/>
      <c r="BA917" s="14"/>
      <c r="BB917" s="14"/>
      <c r="BC917" s="14"/>
    </row>
    <row r="918" ht="16.5" customHeight="1">
      <c r="A918" s="14"/>
      <c r="B918" s="14"/>
      <c r="C918" s="8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8"/>
      <c r="O918" s="8"/>
      <c r="P918" s="8"/>
      <c r="Q918" s="8"/>
      <c r="R918" s="14"/>
      <c r="S918" s="14"/>
      <c r="T918" s="14"/>
      <c r="U918" s="14"/>
      <c r="V918" s="99"/>
      <c r="W918" s="99"/>
      <c r="X918" s="14"/>
      <c r="Y918" s="14"/>
      <c r="Z918" s="14"/>
      <c r="AA918" s="99"/>
      <c r="AB918" s="99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551"/>
      <c r="AV918" s="14"/>
      <c r="AW918" s="14"/>
      <c r="AX918" s="14"/>
      <c r="AY918" s="14"/>
      <c r="AZ918" s="14"/>
      <c r="BA918" s="14"/>
      <c r="BB918" s="14"/>
      <c r="BC918" s="14"/>
    </row>
    <row r="919" ht="16.5" customHeight="1">
      <c r="A919" s="14"/>
      <c r="B919" s="14"/>
      <c r="C919" s="8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8"/>
      <c r="O919" s="8"/>
      <c r="P919" s="8"/>
      <c r="Q919" s="8"/>
      <c r="R919" s="14"/>
      <c r="S919" s="14"/>
      <c r="T919" s="14"/>
      <c r="U919" s="14"/>
      <c r="V919" s="99"/>
      <c r="W919" s="99"/>
      <c r="X919" s="14"/>
      <c r="Y919" s="14"/>
      <c r="Z919" s="14"/>
      <c r="AA919" s="99"/>
      <c r="AB919" s="99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551"/>
      <c r="AV919" s="14"/>
      <c r="AW919" s="14"/>
      <c r="AX919" s="14"/>
      <c r="AY919" s="14"/>
      <c r="AZ919" s="14"/>
      <c r="BA919" s="14"/>
      <c r="BB919" s="14"/>
      <c r="BC919" s="14"/>
    </row>
    <row r="920" ht="16.5" customHeight="1">
      <c r="A920" s="14"/>
      <c r="B920" s="14"/>
      <c r="C920" s="8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8"/>
      <c r="O920" s="8"/>
      <c r="P920" s="8"/>
      <c r="Q920" s="8"/>
      <c r="R920" s="14"/>
      <c r="S920" s="14"/>
      <c r="T920" s="14"/>
      <c r="U920" s="14"/>
      <c r="V920" s="99"/>
      <c r="W920" s="99"/>
      <c r="X920" s="14"/>
      <c r="Y920" s="14"/>
      <c r="Z920" s="14"/>
      <c r="AA920" s="99"/>
      <c r="AB920" s="99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551"/>
      <c r="AV920" s="14"/>
      <c r="AW920" s="14"/>
      <c r="AX920" s="14"/>
      <c r="AY920" s="14"/>
      <c r="AZ920" s="14"/>
      <c r="BA920" s="14"/>
      <c r="BB920" s="14"/>
      <c r="BC920" s="14"/>
    </row>
    <row r="921" ht="16.5" customHeight="1">
      <c r="A921" s="14"/>
      <c r="B921" s="14"/>
      <c r="C921" s="8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8"/>
      <c r="O921" s="8"/>
      <c r="P921" s="8"/>
      <c r="Q921" s="8"/>
      <c r="R921" s="14"/>
      <c r="S921" s="14"/>
      <c r="T921" s="14"/>
      <c r="U921" s="14"/>
      <c r="V921" s="99"/>
      <c r="W921" s="99"/>
      <c r="X921" s="14"/>
      <c r="Y921" s="14"/>
      <c r="Z921" s="14"/>
      <c r="AA921" s="99"/>
      <c r="AB921" s="99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551"/>
      <c r="AV921" s="14"/>
      <c r="AW921" s="14"/>
      <c r="AX921" s="14"/>
      <c r="AY921" s="14"/>
      <c r="AZ921" s="14"/>
      <c r="BA921" s="14"/>
      <c r="BB921" s="14"/>
      <c r="BC921" s="14"/>
    </row>
    <row r="922" ht="16.5" customHeight="1">
      <c r="A922" s="14"/>
      <c r="B922" s="14"/>
      <c r="C922" s="8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8"/>
      <c r="O922" s="8"/>
      <c r="P922" s="8"/>
      <c r="Q922" s="8"/>
      <c r="R922" s="14"/>
      <c r="S922" s="14"/>
      <c r="T922" s="14"/>
      <c r="U922" s="14"/>
      <c r="V922" s="99"/>
      <c r="W922" s="99"/>
      <c r="X922" s="14"/>
      <c r="Y922" s="14"/>
      <c r="Z922" s="14"/>
      <c r="AA922" s="99"/>
      <c r="AB922" s="99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551"/>
      <c r="AV922" s="14"/>
      <c r="AW922" s="14"/>
      <c r="AX922" s="14"/>
      <c r="AY922" s="14"/>
      <c r="AZ922" s="14"/>
      <c r="BA922" s="14"/>
      <c r="BB922" s="14"/>
      <c r="BC922" s="14"/>
    </row>
    <row r="923" ht="16.5" customHeight="1">
      <c r="A923" s="14"/>
      <c r="B923" s="14"/>
      <c r="C923" s="8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8"/>
      <c r="O923" s="8"/>
      <c r="P923" s="8"/>
      <c r="Q923" s="8"/>
      <c r="R923" s="14"/>
      <c r="S923" s="14"/>
      <c r="T923" s="14"/>
      <c r="U923" s="14"/>
      <c r="V923" s="99"/>
      <c r="W923" s="99"/>
      <c r="X923" s="14"/>
      <c r="Y923" s="14"/>
      <c r="Z923" s="14"/>
      <c r="AA923" s="99"/>
      <c r="AB923" s="99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551"/>
      <c r="AV923" s="14"/>
      <c r="AW923" s="14"/>
      <c r="AX923" s="14"/>
      <c r="AY923" s="14"/>
      <c r="AZ923" s="14"/>
      <c r="BA923" s="14"/>
      <c r="BB923" s="14"/>
      <c r="BC923" s="14"/>
    </row>
    <row r="924" ht="16.5" customHeight="1">
      <c r="A924" s="14"/>
      <c r="B924" s="14"/>
      <c r="C924" s="8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8"/>
      <c r="O924" s="8"/>
      <c r="P924" s="8"/>
      <c r="Q924" s="8"/>
      <c r="R924" s="14"/>
      <c r="S924" s="14"/>
      <c r="T924" s="14"/>
      <c r="U924" s="14"/>
      <c r="V924" s="99"/>
      <c r="W924" s="99"/>
      <c r="X924" s="14"/>
      <c r="Y924" s="14"/>
      <c r="Z924" s="14"/>
      <c r="AA924" s="99"/>
      <c r="AB924" s="99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551"/>
      <c r="AV924" s="14"/>
      <c r="AW924" s="14"/>
      <c r="AX924" s="14"/>
      <c r="AY924" s="14"/>
      <c r="AZ924" s="14"/>
      <c r="BA924" s="14"/>
      <c r="BB924" s="14"/>
      <c r="BC924" s="14"/>
    </row>
    <row r="925" ht="16.5" customHeight="1">
      <c r="A925" s="14"/>
      <c r="B925" s="14"/>
      <c r="C925" s="8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8"/>
      <c r="O925" s="8"/>
      <c r="P925" s="8"/>
      <c r="Q925" s="8"/>
      <c r="R925" s="14"/>
      <c r="S925" s="14"/>
      <c r="T925" s="14"/>
      <c r="U925" s="14"/>
      <c r="V925" s="99"/>
      <c r="W925" s="99"/>
      <c r="X925" s="14"/>
      <c r="Y925" s="14"/>
      <c r="Z925" s="14"/>
      <c r="AA925" s="99"/>
      <c r="AB925" s="99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551"/>
      <c r="AV925" s="14"/>
      <c r="AW925" s="14"/>
      <c r="AX925" s="14"/>
      <c r="AY925" s="14"/>
      <c r="AZ925" s="14"/>
      <c r="BA925" s="14"/>
      <c r="BB925" s="14"/>
      <c r="BC925" s="14"/>
    </row>
    <row r="926" ht="16.5" customHeight="1">
      <c r="A926" s="14"/>
      <c r="B926" s="14"/>
      <c r="C926" s="8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8"/>
      <c r="O926" s="8"/>
      <c r="P926" s="8"/>
      <c r="Q926" s="8"/>
      <c r="R926" s="14"/>
      <c r="S926" s="14"/>
      <c r="T926" s="14"/>
      <c r="U926" s="14"/>
      <c r="V926" s="99"/>
      <c r="W926" s="99"/>
      <c r="X926" s="14"/>
      <c r="Y926" s="14"/>
      <c r="Z926" s="14"/>
      <c r="AA926" s="99"/>
      <c r="AB926" s="99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551"/>
      <c r="AV926" s="14"/>
      <c r="AW926" s="14"/>
      <c r="AX926" s="14"/>
      <c r="AY926" s="14"/>
      <c r="AZ926" s="14"/>
      <c r="BA926" s="14"/>
      <c r="BB926" s="14"/>
      <c r="BC926" s="14"/>
    </row>
    <row r="927" ht="16.5" customHeight="1">
      <c r="A927" s="14"/>
      <c r="B927" s="14"/>
      <c r="C927" s="8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8"/>
      <c r="O927" s="8"/>
      <c r="P927" s="8"/>
      <c r="Q927" s="8"/>
      <c r="R927" s="14"/>
      <c r="S927" s="14"/>
      <c r="T927" s="14"/>
      <c r="U927" s="14"/>
      <c r="V927" s="99"/>
      <c r="W927" s="99"/>
      <c r="X927" s="14"/>
      <c r="Y927" s="14"/>
      <c r="Z927" s="14"/>
      <c r="AA927" s="99"/>
      <c r="AB927" s="99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551"/>
      <c r="AV927" s="14"/>
      <c r="AW927" s="14"/>
      <c r="AX927" s="14"/>
      <c r="AY927" s="14"/>
      <c r="AZ927" s="14"/>
      <c r="BA927" s="14"/>
      <c r="BB927" s="14"/>
      <c r="BC927" s="14"/>
    </row>
    <row r="928" ht="16.5" customHeight="1">
      <c r="A928" s="14"/>
      <c r="B928" s="14"/>
      <c r="C928" s="8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8"/>
      <c r="O928" s="8"/>
      <c r="P928" s="8"/>
      <c r="Q928" s="8"/>
      <c r="R928" s="14"/>
      <c r="S928" s="14"/>
      <c r="T928" s="14"/>
      <c r="U928" s="14"/>
      <c r="V928" s="99"/>
      <c r="W928" s="99"/>
      <c r="X928" s="14"/>
      <c r="Y928" s="14"/>
      <c r="Z928" s="14"/>
      <c r="AA928" s="99"/>
      <c r="AB928" s="99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551"/>
      <c r="AV928" s="14"/>
      <c r="AW928" s="14"/>
      <c r="AX928" s="14"/>
      <c r="AY928" s="14"/>
      <c r="AZ928" s="14"/>
      <c r="BA928" s="14"/>
      <c r="BB928" s="14"/>
      <c r="BC928" s="14"/>
    </row>
    <row r="929" ht="16.5" customHeight="1">
      <c r="A929" s="14"/>
      <c r="B929" s="14"/>
      <c r="C929" s="8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8"/>
      <c r="O929" s="8"/>
      <c r="P929" s="8"/>
      <c r="Q929" s="8"/>
      <c r="R929" s="14"/>
      <c r="S929" s="14"/>
      <c r="T929" s="14"/>
      <c r="U929" s="14"/>
      <c r="V929" s="99"/>
      <c r="W929" s="99"/>
      <c r="X929" s="14"/>
      <c r="Y929" s="14"/>
      <c r="Z929" s="14"/>
      <c r="AA929" s="99"/>
      <c r="AB929" s="99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551"/>
      <c r="AV929" s="14"/>
      <c r="AW929" s="14"/>
      <c r="AX929" s="14"/>
      <c r="AY929" s="14"/>
      <c r="AZ929" s="14"/>
      <c r="BA929" s="14"/>
      <c r="BB929" s="14"/>
      <c r="BC929" s="14"/>
    </row>
    <row r="930" ht="16.5" customHeight="1">
      <c r="A930" s="14"/>
      <c r="B930" s="14"/>
      <c r="C930" s="8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8"/>
      <c r="O930" s="8"/>
      <c r="P930" s="8"/>
      <c r="Q930" s="8"/>
      <c r="R930" s="14"/>
      <c r="S930" s="14"/>
      <c r="T930" s="14"/>
      <c r="U930" s="14"/>
      <c r="V930" s="99"/>
      <c r="W930" s="99"/>
      <c r="X930" s="14"/>
      <c r="Y930" s="14"/>
      <c r="Z930" s="14"/>
      <c r="AA930" s="99"/>
      <c r="AB930" s="99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551"/>
      <c r="AV930" s="14"/>
      <c r="AW930" s="14"/>
      <c r="AX930" s="14"/>
      <c r="AY930" s="14"/>
      <c r="AZ930" s="14"/>
      <c r="BA930" s="14"/>
      <c r="BB930" s="14"/>
      <c r="BC930" s="14"/>
    </row>
    <row r="931" ht="16.5" customHeight="1">
      <c r="A931" s="14"/>
      <c r="B931" s="14"/>
      <c r="C931" s="8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8"/>
      <c r="O931" s="8"/>
      <c r="P931" s="8"/>
      <c r="Q931" s="8"/>
      <c r="R931" s="14"/>
      <c r="S931" s="14"/>
      <c r="T931" s="14"/>
      <c r="U931" s="14"/>
      <c r="V931" s="99"/>
      <c r="W931" s="99"/>
      <c r="X931" s="14"/>
      <c r="Y931" s="14"/>
      <c r="Z931" s="14"/>
      <c r="AA931" s="99"/>
      <c r="AB931" s="99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551"/>
      <c r="AV931" s="14"/>
      <c r="AW931" s="14"/>
      <c r="AX931" s="14"/>
      <c r="AY931" s="14"/>
      <c r="AZ931" s="14"/>
      <c r="BA931" s="14"/>
      <c r="BB931" s="14"/>
      <c r="BC931" s="14"/>
    </row>
    <row r="932" ht="16.5" customHeight="1">
      <c r="A932" s="14"/>
      <c r="B932" s="14"/>
      <c r="C932" s="8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8"/>
      <c r="O932" s="8"/>
      <c r="P932" s="8"/>
      <c r="Q932" s="8"/>
      <c r="R932" s="14"/>
      <c r="S932" s="14"/>
      <c r="T932" s="14"/>
      <c r="U932" s="14"/>
      <c r="V932" s="99"/>
      <c r="W932" s="99"/>
      <c r="X932" s="14"/>
      <c r="Y932" s="14"/>
      <c r="Z932" s="14"/>
      <c r="AA932" s="99"/>
      <c r="AB932" s="99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551"/>
      <c r="AV932" s="14"/>
      <c r="AW932" s="14"/>
      <c r="AX932" s="14"/>
      <c r="AY932" s="14"/>
      <c r="AZ932" s="14"/>
      <c r="BA932" s="14"/>
      <c r="BB932" s="14"/>
      <c r="BC932" s="14"/>
    </row>
    <row r="933" ht="16.5" customHeight="1">
      <c r="A933" s="14"/>
      <c r="B933" s="14"/>
      <c r="C933" s="8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8"/>
      <c r="O933" s="8"/>
      <c r="P933" s="8"/>
      <c r="Q933" s="8"/>
      <c r="R933" s="14"/>
      <c r="S933" s="14"/>
      <c r="T933" s="14"/>
      <c r="U933" s="14"/>
      <c r="V933" s="99"/>
      <c r="W933" s="99"/>
      <c r="X933" s="14"/>
      <c r="Y933" s="14"/>
      <c r="Z933" s="14"/>
      <c r="AA933" s="99"/>
      <c r="AB933" s="99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551"/>
      <c r="AV933" s="14"/>
      <c r="AW933" s="14"/>
      <c r="AX933" s="14"/>
      <c r="AY933" s="14"/>
      <c r="AZ933" s="14"/>
      <c r="BA933" s="14"/>
      <c r="BB933" s="14"/>
      <c r="BC933" s="14"/>
    </row>
    <row r="934" ht="16.5" customHeight="1">
      <c r="A934" s="14"/>
      <c r="B934" s="14"/>
      <c r="C934" s="8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8"/>
      <c r="O934" s="8"/>
      <c r="P934" s="8"/>
      <c r="Q934" s="8"/>
      <c r="R934" s="14"/>
      <c r="S934" s="14"/>
      <c r="T934" s="14"/>
      <c r="U934" s="14"/>
      <c r="V934" s="99"/>
      <c r="W934" s="99"/>
      <c r="X934" s="14"/>
      <c r="Y934" s="14"/>
      <c r="Z934" s="14"/>
      <c r="AA934" s="99"/>
      <c r="AB934" s="99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551"/>
      <c r="AV934" s="14"/>
      <c r="AW934" s="14"/>
      <c r="AX934" s="14"/>
      <c r="AY934" s="14"/>
      <c r="AZ934" s="14"/>
      <c r="BA934" s="14"/>
      <c r="BB934" s="14"/>
      <c r="BC934" s="14"/>
    </row>
    <row r="935" ht="16.5" customHeight="1">
      <c r="A935" s="14"/>
      <c r="B935" s="14"/>
      <c r="C935" s="8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8"/>
      <c r="O935" s="8"/>
      <c r="P935" s="8"/>
      <c r="Q935" s="8"/>
      <c r="R935" s="14"/>
      <c r="S935" s="14"/>
      <c r="T935" s="14"/>
      <c r="U935" s="14"/>
      <c r="V935" s="99"/>
      <c r="W935" s="99"/>
      <c r="X935" s="14"/>
      <c r="Y935" s="14"/>
      <c r="Z935" s="14"/>
      <c r="AA935" s="99"/>
      <c r="AB935" s="99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551"/>
      <c r="AV935" s="14"/>
      <c r="AW935" s="14"/>
      <c r="AX935" s="14"/>
      <c r="AY935" s="14"/>
      <c r="AZ935" s="14"/>
      <c r="BA935" s="14"/>
      <c r="BB935" s="14"/>
      <c r="BC935" s="14"/>
    </row>
    <row r="936" ht="16.5" customHeight="1">
      <c r="A936" s="14"/>
      <c r="B936" s="14"/>
      <c r="C936" s="8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8"/>
      <c r="O936" s="8"/>
      <c r="P936" s="8"/>
      <c r="Q936" s="8"/>
      <c r="R936" s="14"/>
      <c r="S936" s="14"/>
      <c r="T936" s="14"/>
      <c r="U936" s="14"/>
      <c r="V936" s="99"/>
      <c r="W936" s="99"/>
      <c r="X936" s="14"/>
      <c r="Y936" s="14"/>
      <c r="Z936" s="14"/>
      <c r="AA936" s="99"/>
      <c r="AB936" s="99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551"/>
      <c r="AV936" s="14"/>
      <c r="AW936" s="14"/>
      <c r="AX936" s="14"/>
      <c r="AY936" s="14"/>
      <c r="AZ936" s="14"/>
      <c r="BA936" s="14"/>
      <c r="BB936" s="14"/>
      <c r="BC936" s="14"/>
    </row>
    <row r="937" ht="16.5" customHeight="1">
      <c r="A937" s="14"/>
      <c r="B937" s="14"/>
      <c r="C937" s="8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8"/>
      <c r="O937" s="8"/>
      <c r="P937" s="8"/>
      <c r="Q937" s="8"/>
      <c r="R937" s="14"/>
      <c r="S937" s="14"/>
      <c r="T937" s="14"/>
      <c r="U937" s="14"/>
      <c r="V937" s="99"/>
      <c r="W937" s="99"/>
      <c r="X937" s="14"/>
      <c r="Y937" s="14"/>
      <c r="Z937" s="14"/>
      <c r="AA937" s="99"/>
      <c r="AB937" s="99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551"/>
      <c r="AV937" s="14"/>
      <c r="AW937" s="14"/>
      <c r="AX937" s="14"/>
      <c r="AY937" s="14"/>
      <c r="AZ937" s="14"/>
      <c r="BA937" s="14"/>
      <c r="BB937" s="14"/>
      <c r="BC937" s="14"/>
    </row>
    <row r="938" ht="16.5" customHeight="1">
      <c r="A938" s="14"/>
      <c r="B938" s="14"/>
      <c r="C938" s="8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8"/>
      <c r="O938" s="8"/>
      <c r="P938" s="8"/>
      <c r="Q938" s="8"/>
      <c r="R938" s="14"/>
      <c r="S938" s="14"/>
      <c r="T938" s="14"/>
      <c r="U938" s="14"/>
      <c r="V938" s="99"/>
      <c r="W938" s="99"/>
      <c r="X938" s="14"/>
      <c r="Y938" s="14"/>
      <c r="Z938" s="14"/>
      <c r="AA938" s="99"/>
      <c r="AB938" s="99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551"/>
      <c r="AV938" s="14"/>
      <c r="AW938" s="14"/>
      <c r="AX938" s="14"/>
      <c r="AY938" s="14"/>
      <c r="AZ938" s="14"/>
      <c r="BA938" s="14"/>
      <c r="BB938" s="14"/>
      <c r="BC938" s="14"/>
    </row>
    <row r="939" ht="16.5" customHeight="1">
      <c r="A939" s="14"/>
      <c r="B939" s="14"/>
      <c r="C939" s="8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8"/>
      <c r="O939" s="8"/>
      <c r="P939" s="8"/>
      <c r="Q939" s="8"/>
      <c r="R939" s="14"/>
      <c r="S939" s="14"/>
      <c r="T939" s="14"/>
      <c r="U939" s="14"/>
      <c r="V939" s="99"/>
      <c r="W939" s="99"/>
      <c r="X939" s="14"/>
      <c r="Y939" s="14"/>
      <c r="Z939" s="14"/>
      <c r="AA939" s="99"/>
      <c r="AB939" s="99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551"/>
      <c r="AV939" s="14"/>
      <c r="AW939" s="14"/>
      <c r="AX939" s="14"/>
      <c r="AY939" s="14"/>
      <c r="AZ939" s="14"/>
      <c r="BA939" s="14"/>
      <c r="BB939" s="14"/>
      <c r="BC939" s="14"/>
    </row>
    <row r="940" ht="16.5" customHeight="1">
      <c r="A940" s="14"/>
      <c r="B940" s="14"/>
      <c r="C940" s="8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8"/>
      <c r="O940" s="8"/>
      <c r="P940" s="8"/>
      <c r="Q940" s="8"/>
      <c r="R940" s="14"/>
      <c r="S940" s="14"/>
      <c r="T940" s="14"/>
      <c r="U940" s="14"/>
      <c r="V940" s="99"/>
      <c r="W940" s="99"/>
      <c r="X940" s="14"/>
      <c r="Y940" s="14"/>
      <c r="Z940" s="14"/>
      <c r="AA940" s="99"/>
      <c r="AB940" s="99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551"/>
      <c r="AV940" s="14"/>
      <c r="AW940" s="14"/>
      <c r="AX940" s="14"/>
      <c r="AY940" s="14"/>
      <c r="AZ940" s="14"/>
      <c r="BA940" s="14"/>
      <c r="BB940" s="14"/>
      <c r="BC940" s="14"/>
    </row>
    <row r="941" ht="16.5" customHeight="1">
      <c r="A941" s="14"/>
      <c r="B941" s="14"/>
      <c r="C941" s="8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8"/>
      <c r="O941" s="8"/>
      <c r="P941" s="8"/>
      <c r="Q941" s="8"/>
      <c r="R941" s="14"/>
      <c r="S941" s="14"/>
      <c r="T941" s="14"/>
      <c r="U941" s="14"/>
      <c r="V941" s="99"/>
      <c r="W941" s="99"/>
      <c r="X941" s="14"/>
      <c r="Y941" s="14"/>
      <c r="Z941" s="14"/>
      <c r="AA941" s="99"/>
      <c r="AB941" s="99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551"/>
      <c r="AV941" s="14"/>
      <c r="AW941" s="14"/>
      <c r="AX941" s="14"/>
      <c r="AY941" s="14"/>
      <c r="AZ941" s="14"/>
      <c r="BA941" s="14"/>
      <c r="BB941" s="14"/>
      <c r="BC941" s="14"/>
    </row>
    <row r="942" ht="16.5" customHeight="1">
      <c r="A942" s="14"/>
      <c r="B942" s="14"/>
      <c r="C942" s="8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8"/>
      <c r="O942" s="8"/>
      <c r="P942" s="8"/>
      <c r="Q942" s="8"/>
      <c r="R942" s="14"/>
      <c r="S942" s="14"/>
      <c r="T942" s="14"/>
      <c r="U942" s="14"/>
      <c r="V942" s="99"/>
      <c r="W942" s="99"/>
      <c r="X942" s="14"/>
      <c r="Y942" s="14"/>
      <c r="Z942" s="14"/>
      <c r="AA942" s="99"/>
      <c r="AB942" s="99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551"/>
      <c r="AV942" s="14"/>
      <c r="AW942" s="14"/>
      <c r="AX942" s="14"/>
      <c r="AY942" s="14"/>
      <c r="AZ942" s="14"/>
      <c r="BA942" s="14"/>
      <c r="BB942" s="14"/>
      <c r="BC942" s="14"/>
    </row>
    <row r="943" ht="16.5" customHeight="1">
      <c r="A943" s="14"/>
      <c r="B943" s="14"/>
      <c r="C943" s="8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8"/>
      <c r="O943" s="8"/>
      <c r="P943" s="8"/>
      <c r="Q943" s="8"/>
      <c r="R943" s="14"/>
      <c r="S943" s="14"/>
      <c r="T943" s="14"/>
      <c r="U943" s="14"/>
      <c r="V943" s="99"/>
      <c r="W943" s="99"/>
      <c r="X943" s="14"/>
      <c r="Y943" s="14"/>
      <c r="Z943" s="14"/>
      <c r="AA943" s="99"/>
      <c r="AB943" s="99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551"/>
      <c r="AV943" s="14"/>
      <c r="AW943" s="14"/>
      <c r="AX943" s="14"/>
      <c r="AY943" s="14"/>
      <c r="AZ943" s="14"/>
      <c r="BA943" s="14"/>
      <c r="BB943" s="14"/>
      <c r="BC943" s="14"/>
    </row>
    <row r="944" ht="16.5" customHeight="1">
      <c r="A944" s="14"/>
      <c r="B944" s="14"/>
      <c r="C944" s="8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8"/>
      <c r="O944" s="8"/>
      <c r="P944" s="8"/>
      <c r="Q944" s="8"/>
      <c r="R944" s="14"/>
      <c r="S944" s="14"/>
      <c r="T944" s="14"/>
      <c r="U944" s="14"/>
      <c r="V944" s="99"/>
      <c r="W944" s="99"/>
      <c r="X944" s="14"/>
      <c r="Y944" s="14"/>
      <c r="Z944" s="14"/>
      <c r="AA944" s="99"/>
      <c r="AB944" s="99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551"/>
      <c r="AV944" s="14"/>
      <c r="AW944" s="14"/>
      <c r="AX944" s="14"/>
      <c r="AY944" s="14"/>
      <c r="AZ944" s="14"/>
      <c r="BA944" s="14"/>
      <c r="BB944" s="14"/>
      <c r="BC944" s="14"/>
    </row>
    <row r="945" ht="16.5" customHeight="1">
      <c r="A945" s="14"/>
      <c r="B945" s="14"/>
      <c r="C945" s="8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8"/>
      <c r="O945" s="8"/>
      <c r="P945" s="8"/>
      <c r="Q945" s="8"/>
      <c r="R945" s="14"/>
      <c r="S945" s="14"/>
      <c r="T945" s="14"/>
      <c r="U945" s="14"/>
      <c r="V945" s="99"/>
      <c r="W945" s="99"/>
      <c r="X945" s="14"/>
      <c r="Y945" s="14"/>
      <c r="Z945" s="14"/>
      <c r="AA945" s="99"/>
      <c r="AB945" s="99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551"/>
      <c r="AV945" s="14"/>
      <c r="AW945" s="14"/>
      <c r="AX945" s="14"/>
      <c r="AY945" s="14"/>
      <c r="AZ945" s="14"/>
      <c r="BA945" s="14"/>
      <c r="BB945" s="14"/>
      <c r="BC945" s="14"/>
    </row>
    <row r="946" ht="16.5" customHeight="1">
      <c r="A946" s="14"/>
      <c r="B946" s="14"/>
      <c r="C946" s="8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8"/>
      <c r="O946" s="8"/>
      <c r="P946" s="8"/>
      <c r="Q946" s="8"/>
      <c r="R946" s="14"/>
      <c r="S946" s="14"/>
      <c r="T946" s="14"/>
      <c r="U946" s="14"/>
      <c r="V946" s="99"/>
      <c r="W946" s="99"/>
      <c r="X946" s="14"/>
      <c r="Y946" s="14"/>
      <c r="Z946" s="14"/>
      <c r="AA946" s="99"/>
      <c r="AB946" s="99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551"/>
      <c r="AV946" s="14"/>
      <c r="AW946" s="14"/>
      <c r="AX946" s="14"/>
      <c r="AY946" s="14"/>
      <c r="AZ946" s="14"/>
      <c r="BA946" s="14"/>
      <c r="BB946" s="14"/>
      <c r="BC946" s="14"/>
    </row>
    <row r="947" ht="16.5" customHeight="1">
      <c r="A947" s="14"/>
      <c r="B947" s="14"/>
      <c r="C947" s="8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8"/>
      <c r="O947" s="8"/>
      <c r="P947" s="8"/>
      <c r="Q947" s="8"/>
      <c r="R947" s="14"/>
      <c r="S947" s="14"/>
      <c r="T947" s="14"/>
      <c r="U947" s="14"/>
      <c r="V947" s="99"/>
      <c r="W947" s="99"/>
      <c r="X947" s="14"/>
      <c r="Y947" s="14"/>
      <c r="Z947" s="14"/>
      <c r="AA947" s="99"/>
      <c r="AB947" s="99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551"/>
      <c r="AV947" s="14"/>
      <c r="AW947" s="14"/>
      <c r="AX947" s="14"/>
      <c r="AY947" s="14"/>
      <c r="AZ947" s="14"/>
      <c r="BA947" s="14"/>
      <c r="BB947" s="14"/>
      <c r="BC947" s="14"/>
    </row>
    <row r="948" ht="16.5" customHeight="1">
      <c r="A948" s="14"/>
      <c r="B948" s="14"/>
      <c r="C948" s="8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8"/>
      <c r="O948" s="8"/>
      <c r="P948" s="8"/>
      <c r="Q948" s="8"/>
      <c r="R948" s="14"/>
      <c r="S948" s="14"/>
      <c r="T948" s="14"/>
      <c r="U948" s="14"/>
      <c r="V948" s="99"/>
      <c r="W948" s="99"/>
      <c r="X948" s="14"/>
      <c r="Y948" s="14"/>
      <c r="Z948" s="14"/>
      <c r="AA948" s="99"/>
      <c r="AB948" s="99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551"/>
      <c r="AV948" s="14"/>
      <c r="AW948" s="14"/>
      <c r="AX948" s="14"/>
      <c r="AY948" s="14"/>
      <c r="AZ948" s="14"/>
      <c r="BA948" s="14"/>
      <c r="BB948" s="14"/>
      <c r="BC948" s="14"/>
    </row>
    <row r="949" ht="16.5" customHeight="1">
      <c r="A949" s="14"/>
      <c r="B949" s="14"/>
      <c r="C949" s="8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8"/>
      <c r="O949" s="8"/>
      <c r="P949" s="8"/>
      <c r="Q949" s="8"/>
      <c r="R949" s="14"/>
      <c r="S949" s="14"/>
      <c r="T949" s="14"/>
      <c r="U949" s="14"/>
      <c r="V949" s="99"/>
      <c r="W949" s="99"/>
      <c r="X949" s="14"/>
      <c r="Y949" s="14"/>
      <c r="Z949" s="14"/>
      <c r="AA949" s="99"/>
      <c r="AB949" s="99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551"/>
      <c r="AV949" s="14"/>
      <c r="AW949" s="14"/>
      <c r="AX949" s="14"/>
      <c r="AY949" s="14"/>
      <c r="AZ949" s="14"/>
      <c r="BA949" s="14"/>
      <c r="BB949" s="14"/>
      <c r="BC949" s="14"/>
    </row>
    <row r="950" ht="16.5" customHeight="1">
      <c r="A950" s="14"/>
      <c r="B950" s="14"/>
      <c r="C950" s="8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8"/>
      <c r="O950" s="8"/>
      <c r="P950" s="8"/>
      <c r="Q950" s="8"/>
      <c r="R950" s="14"/>
      <c r="S950" s="14"/>
      <c r="T950" s="14"/>
      <c r="U950" s="14"/>
      <c r="V950" s="99"/>
      <c r="W950" s="99"/>
      <c r="X950" s="14"/>
      <c r="Y950" s="14"/>
      <c r="Z950" s="14"/>
      <c r="AA950" s="99"/>
      <c r="AB950" s="99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551"/>
      <c r="AV950" s="14"/>
      <c r="AW950" s="14"/>
      <c r="AX950" s="14"/>
      <c r="AY950" s="14"/>
      <c r="AZ950" s="14"/>
      <c r="BA950" s="14"/>
      <c r="BB950" s="14"/>
      <c r="BC950" s="14"/>
    </row>
    <row r="951" ht="16.5" customHeight="1">
      <c r="A951" s="14"/>
      <c r="B951" s="14"/>
      <c r="C951" s="8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8"/>
      <c r="O951" s="8"/>
      <c r="P951" s="8"/>
      <c r="Q951" s="8"/>
      <c r="R951" s="14"/>
      <c r="S951" s="14"/>
      <c r="T951" s="14"/>
      <c r="U951" s="14"/>
      <c r="V951" s="99"/>
      <c r="W951" s="99"/>
      <c r="X951" s="14"/>
      <c r="Y951" s="14"/>
      <c r="Z951" s="14"/>
      <c r="AA951" s="99"/>
      <c r="AB951" s="99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551"/>
      <c r="AV951" s="14"/>
      <c r="AW951" s="14"/>
      <c r="AX951" s="14"/>
      <c r="AY951" s="14"/>
      <c r="AZ951" s="14"/>
      <c r="BA951" s="14"/>
      <c r="BB951" s="14"/>
      <c r="BC951" s="14"/>
    </row>
    <row r="952" ht="16.5" customHeight="1">
      <c r="A952" s="14"/>
      <c r="B952" s="14"/>
      <c r="C952" s="8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8"/>
      <c r="O952" s="8"/>
      <c r="P952" s="8"/>
      <c r="Q952" s="8"/>
      <c r="R952" s="14"/>
      <c r="S952" s="14"/>
      <c r="T952" s="14"/>
      <c r="U952" s="14"/>
      <c r="V952" s="99"/>
      <c r="W952" s="99"/>
      <c r="X952" s="14"/>
      <c r="Y952" s="14"/>
      <c r="Z952" s="14"/>
      <c r="AA952" s="99"/>
      <c r="AB952" s="99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551"/>
      <c r="AV952" s="14"/>
      <c r="AW952" s="14"/>
      <c r="AX952" s="14"/>
      <c r="AY952" s="14"/>
      <c r="AZ952" s="14"/>
      <c r="BA952" s="14"/>
      <c r="BB952" s="14"/>
      <c r="BC952" s="14"/>
    </row>
    <row r="953" ht="16.5" customHeight="1">
      <c r="A953" s="14"/>
      <c r="B953" s="14"/>
      <c r="C953" s="8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8"/>
      <c r="O953" s="8"/>
      <c r="P953" s="8"/>
      <c r="Q953" s="8"/>
      <c r="R953" s="14"/>
      <c r="S953" s="14"/>
      <c r="T953" s="14"/>
      <c r="U953" s="14"/>
      <c r="V953" s="99"/>
      <c r="W953" s="99"/>
      <c r="X953" s="14"/>
      <c r="Y953" s="14"/>
      <c r="Z953" s="14"/>
      <c r="AA953" s="99"/>
      <c r="AB953" s="99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551"/>
      <c r="AV953" s="14"/>
      <c r="AW953" s="14"/>
      <c r="AX953" s="14"/>
      <c r="AY953" s="14"/>
      <c r="AZ953" s="14"/>
      <c r="BA953" s="14"/>
      <c r="BB953" s="14"/>
      <c r="BC953" s="14"/>
    </row>
    <row r="954" ht="16.5" customHeight="1">
      <c r="A954" s="14"/>
      <c r="B954" s="14"/>
      <c r="C954" s="8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8"/>
      <c r="O954" s="8"/>
      <c r="P954" s="8"/>
      <c r="Q954" s="8"/>
      <c r="R954" s="14"/>
      <c r="S954" s="14"/>
      <c r="T954" s="14"/>
      <c r="U954" s="14"/>
      <c r="V954" s="99"/>
      <c r="W954" s="99"/>
      <c r="X954" s="14"/>
      <c r="Y954" s="14"/>
      <c r="Z954" s="14"/>
      <c r="AA954" s="99"/>
      <c r="AB954" s="99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551"/>
      <c r="AV954" s="14"/>
      <c r="AW954" s="14"/>
      <c r="AX954" s="14"/>
      <c r="AY954" s="14"/>
      <c r="AZ954" s="14"/>
      <c r="BA954" s="14"/>
      <c r="BB954" s="14"/>
      <c r="BC954" s="14"/>
    </row>
    <row r="955" ht="16.5" customHeight="1">
      <c r="A955" s="14"/>
      <c r="B955" s="14"/>
      <c r="C955" s="8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8"/>
      <c r="O955" s="8"/>
      <c r="P955" s="8"/>
      <c r="Q955" s="8"/>
      <c r="R955" s="14"/>
      <c r="S955" s="14"/>
      <c r="T955" s="14"/>
      <c r="U955" s="14"/>
      <c r="V955" s="99"/>
      <c r="W955" s="99"/>
      <c r="X955" s="14"/>
      <c r="Y955" s="14"/>
      <c r="Z955" s="14"/>
      <c r="AA955" s="99"/>
      <c r="AB955" s="99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551"/>
      <c r="AV955" s="14"/>
      <c r="AW955" s="14"/>
      <c r="AX955" s="14"/>
      <c r="AY955" s="14"/>
      <c r="AZ955" s="14"/>
      <c r="BA955" s="14"/>
      <c r="BB955" s="14"/>
      <c r="BC955" s="14"/>
    </row>
    <row r="956" ht="16.5" customHeight="1">
      <c r="A956" s="14"/>
      <c r="B956" s="14"/>
      <c r="C956" s="8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8"/>
      <c r="O956" s="8"/>
      <c r="P956" s="8"/>
      <c r="Q956" s="8"/>
      <c r="R956" s="14"/>
      <c r="S956" s="14"/>
      <c r="T956" s="14"/>
      <c r="U956" s="14"/>
      <c r="V956" s="99"/>
      <c r="W956" s="99"/>
      <c r="X956" s="14"/>
      <c r="Y956" s="14"/>
      <c r="Z956" s="14"/>
      <c r="AA956" s="99"/>
      <c r="AB956" s="99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551"/>
      <c r="AV956" s="14"/>
      <c r="AW956" s="14"/>
      <c r="AX956" s="14"/>
      <c r="AY956" s="14"/>
      <c r="AZ956" s="14"/>
      <c r="BA956" s="14"/>
      <c r="BB956" s="14"/>
      <c r="BC956" s="14"/>
    </row>
    <row r="957" ht="16.5" customHeight="1">
      <c r="A957" s="14"/>
      <c r="B957" s="14"/>
      <c r="C957" s="8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8"/>
      <c r="O957" s="8"/>
      <c r="P957" s="8"/>
      <c r="Q957" s="8"/>
      <c r="R957" s="14"/>
      <c r="S957" s="14"/>
      <c r="T957" s="14"/>
      <c r="U957" s="14"/>
      <c r="V957" s="99"/>
      <c r="W957" s="99"/>
      <c r="X957" s="14"/>
      <c r="Y957" s="14"/>
      <c r="Z957" s="14"/>
      <c r="AA957" s="99"/>
      <c r="AB957" s="99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551"/>
      <c r="AV957" s="14"/>
      <c r="AW957" s="14"/>
      <c r="AX957" s="14"/>
      <c r="AY957" s="14"/>
      <c r="AZ957" s="14"/>
      <c r="BA957" s="14"/>
      <c r="BB957" s="14"/>
      <c r="BC957" s="14"/>
    </row>
    <row r="958" ht="16.5" customHeight="1">
      <c r="A958" s="14"/>
      <c r="B958" s="14"/>
      <c r="C958" s="8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8"/>
      <c r="O958" s="8"/>
      <c r="P958" s="8"/>
      <c r="Q958" s="8"/>
      <c r="R958" s="14"/>
      <c r="S958" s="14"/>
      <c r="T958" s="14"/>
      <c r="U958" s="14"/>
      <c r="V958" s="99"/>
      <c r="W958" s="99"/>
      <c r="X958" s="14"/>
      <c r="Y958" s="14"/>
      <c r="Z958" s="14"/>
      <c r="AA958" s="99"/>
      <c r="AB958" s="99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551"/>
      <c r="AV958" s="14"/>
      <c r="AW958" s="14"/>
      <c r="AX958" s="14"/>
      <c r="AY958" s="14"/>
      <c r="AZ958" s="14"/>
      <c r="BA958" s="14"/>
      <c r="BB958" s="14"/>
      <c r="BC958" s="14"/>
    </row>
    <row r="959" ht="16.5" customHeight="1">
      <c r="A959" s="14"/>
      <c r="B959" s="14"/>
      <c r="C959" s="8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8"/>
      <c r="O959" s="8"/>
      <c r="P959" s="8"/>
      <c r="Q959" s="8"/>
      <c r="R959" s="14"/>
      <c r="S959" s="14"/>
      <c r="T959" s="14"/>
      <c r="U959" s="14"/>
      <c r="V959" s="99"/>
      <c r="W959" s="99"/>
      <c r="X959" s="14"/>
      <c r="Y959" s="14"/>
      <c r="Z959" s="14"/>
      <c r="AA959" s="99"/>
      <c r="AB959" s="99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551"/>
      <c r="AV959" s="14"/>
      <c r="AW959" s="14"/>
      <c r="AX959" s="14"/>
      <c r="AY959" s="14"/>
      <c r="AZ959" s="14"/>
      <c r="BA959" s="14"/>
      <c r="BB959" s="14"/>
      <c r="BC959" s="14"/>
    </row>
    <row r="960" ht="16.5" customHeight="1">
      <c r="A960" s="14"/>
      <c r="B960" s="14"/>
      <c r="C960" s="8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8"/>
      <c r="O960" s="8"/>
      <c r="P960" s="8"/>
      <c r="Q960" s="8"/>
      <c r="R960" s="14"/>
      <c r="S960" s="14"/>
      <c r="T960" s="14"/>
      <c r="U960" s="14"/>
      <c r="V960" s="99"/>
      <c r="W960" s="99"/>
      <c r="X960" s="14"/>
      <c r="Y960" s="14"/>
      <c r="Z960" s="14"/>
      <c r="AA960" s="99"/>
      <c r="AB960" s="99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551"/>
      <c r="AV960" s="14"/>
      <c r="AW960" s="14"/>
      <c r="AX960" s="14"/>
      <c r="AY960" s="14"/>
      <c r="AZ960" s="14"/>
      <c r="BA960" s="14"/>
      <c r="BB960" s="14"/>
      <c r="BC960" s="14"/>
    </row>
    <row r="961" ht="16.5" customHeight="1">
      <c r="A961" s="14"/>
      <c r="B961" s="14"/>
      <c r="C961" s="8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8"/>
      <c r="O961" s="8"/>
      <c r="P961" s="8"/>
      <c r="Q961" s="8"/>
      <c r="R961" s="14"/>
      <c r="S961" s="14"/>
      <c r="T961" s="14"/>
      <c r="U961" s="14"/>
      <c r="V961" s="99"/>
      <c r="W961" s="99"/>
      <c r="X961" s="14"/>
      <c r="Y961" s="14"/>
      <c r="Z961" s="14"/>
      <c r="AA961" s="99"/>
      <c r="AB961" s="99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551"/>
      <c r="AV961" s="14"/>
      <c r="AW961" s="14"/>
      <c r="AX961" s="14"/>
      <c r="AY961" s="14"/>
      <c r="AZ961" s="14"/>
      <c r="BA961" s="14"/>
      <c r="BB961" s="14"/>
      <c r="BC961" s="14"/>
    </row>
    <row r="962" ht="16.5" customHeight="1">
      <c r="A962" s="14"/>
      <c r="B962" s="14"/>
      <c r="C962" s="8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8"/>
      <c r="O962" s="8"/>
      <c r="P962" s="8"/>
      <c r="Q962" s="8"/>
      <c r="R962" s="14"/>
      <c r="S962" s="14"/>
      <c r="T962" s="14"/>
      <c r="U962" s="14"/>
      <c r="V962" s="99"/>
      <c r="W962" s="99"/>
      <c r="X962" s="14"/>
      <c r="Y962" s="14"/>
      <c r="Z962" s="14"/>
      <c r="AA962" s="99"/>
      <c r="AB962" s="99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551"/>
      <c r="AV962" s="14"/>
      <c r="AW962" s="14"/>
      <c r="AX962" s="14"/>
      <c r="AY962" s="14"/>
      <c r="AZ962" s="14"/>
      <c r="BA962" s="14"/>
      <c r="BB962" s="14"/>
      <c r="BC962" s="14"/>
    </row>
    <row r="963" ht="16.5" customHeight="1">
      <c r="A963" s="14"/>
      <c r="B963" s="14"/>
      <c r="C963" s="8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8"/>
      <c r="O963" s="8"/>
      <c r="P963" s="8"/>
      <c r="Q963" s="8"/>
      <c r="R963" s="14"/>
      <c r="S963" s="14"/>
      <c r="T963" s="14"/>
      <c r="U963" s="14"/>
      <c r="V963" s="99"/>
      <c r="W963" s="99"/>
      <c r="X963" s="14"/>
      <c r="Y963" s="14"/>
      <c r="Z963" s="14"/>
      <c r="AA963" s="99"/>
      <c r="AB963" s="99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551"/>
      <c r="AV963" s="14"/>
      <c r="AW963" s="14"/>
      <c r="AX963" s="14"/>
      <c r="AY963" s="14"/>
      <c r="AZ963" s="14"/>
      <c r="BA963" s="14"/>
      <c r="BB963" s="14"/>
      <c r="BC963" s="14"/>
    </row>
    <row r="964" ht="16.5" customHeight="1">
      <c r="A964" s="14"/>
      <c r="B964" s="14"/>
      <c r="C964" s="8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8"/>
      <c r="O964" s="8"/>
      <c r="P964" s="8"/>
      <c r="Q964" s="8"/>
      <c r="R964" s="14"/>
      <c r="S964" s="14"/>
      <c r="T964" s="14"/>
      <c r="U964" s="14"/>
      <c r="V964" s="99"/>
      <c r="W964" s="99"/>
      <c r="X964" s="14"/>
      <c r="Y964" s="14"/>
      <c r="Z964" s="14"/>
      <c r="AA964" s="99"/>
      <c r="AB964" s="99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551"/>
      <c r="AV964" s="14"/>
      <c r="AW964" s="14"/>
      <c r="AX964" s="14"/>
      <c r="AY964" s="14"/>
      <c r="AZ964" s="14"/>
      <c r="BA964" s="14"/>
      <c r="BB964" s="14"/>
      <c r="BC964" s="14"/>
    </row>
    <row r="965" ht="16.5" customHeight="1">
      <c r="A965" s="14"/>
      <c r="B965" s="14"/>
      <c r="C965" s="8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8"/>
      <c r="O965" s="8"/>
      <c r="P965" s="8"/>
      <c r="Q965" s="8"/>
      <c r="R965" s="14"/>
      <c r="S965" s="14"/>
      <c r="T965" s="14"/>
      <c r="U965" s="14"/>
      <c r="V965" s="99"/>
      <c r="W965" s="99"/>
      <c r="X965" s="14"/>
      <c r="Y965" s="14"/>
      <c r="Z965" s="14"/>
      <c r="AA965" s="99"/>
      <c r="AB965" s="99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551"/>
      <c r="AV965" s="14"/>
      <c r="AW965" s="14"/>
      <c r="AX965" s="14"/>
      <c r="AY965" s="14"/>
      <c r="AZ965" s="14"/>
      <c r="BA965" s="14"/>
      <c r="BB965" s="14"/>
      <c r="BC965" s="14"/>
    </row>
    <row r="966" ht="16.5" customHeight="1">
      <c r="A966" s="14"/>
      <c r="B966" s="14"/>
      <c r="C966" s="8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8"/>
      <c r="O966" s="8"/>
      <c r="P966" s="8"/>
      <c r="Q966" s="8"/>
      <c r="R966" s="14"/>
      <c r="S966" s="14"/>
      <c r="T966" s="14"/>
      <c r="U966" s="14"/>
      <c r="V966" s="99"/>
      <c r="W966" s="99"/>
      <c r="X966" s="14"/>
      <c r="Y966" s="14"/>
      <c r="Z966" s="14"/>
      <c r="AA966" s="99"/>
      <c r="AB966" s="99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551"/>
      <c r="AV966" s="14"/>
      <c r="AW966" s="14"/>
      <c r="AX966" s="14"/>
      <c r="AY966" s="14"/>
      <c r="AZ966" s="14"/>
      <c r="BA966" s="14"/>
      <c r="BB966" s="14"/>
      <c r="BC966" s="14"/>
    </row>
    <row r="967" ht="16.5" customHeight="1">
      <c r="A967" s="14"/>
      <c r="B967" s="14"/>
      <c r="C967" s="8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8"/>
      <c r="O967" s="8"/>
      <c r="P967" s="8"/>
      <c r="Q967" s="8"/>
      <c r="R967" s="14"/>
      <c r="S967" s="14"/>
      <c r="T967" s="14"/>
      <c r="U967" s="14"/>
      <c r="V967" s="99"/>
      <c r="W967" s="99"/>
      <c r="X967" s="14"/>
      <c r="Y967" s="14"/>
      <c r="Z967" s="14"/>
      <c r="AA967" s="99"/>
      <c r="AB967" s="99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551"/>
      <c r="AV967" s="14"/>
      <c r="AW967" s="14"/>
      <c r="AX967" s="14"/>
      <c r="AY967" s="14"/>
      <c r="AZ967" s="14"/>
      <c r="BA967" s="14"/>
      <c r="BB967" s="14"/>
      <c r="BC967" s="14"/>
    </row>
    <row r="968" ht="16.5" customHeight="1">
      <c r="A968" s="14"/>
      <c r="B968" s="14"/>
      <c r="C968" s="8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8"/>
      <c r="O968" s="8"/>
      <c r="P968" s="8"/>
      <c r="Q968" s="8"/>
      <c r="R968" s="14"/>
      <c r="S968" s="14"/>
      <c r="T968" s="14"/>
      <c r="U968" s="14"/>
      <c r="V968" s="99"/>
      <c r="W968" s="99"/>
      <c r="X968" s="14"/>
      <c r="Y968" s="14"/>
      <c r="Z968" s="14"/>
      <c r="AA968" s="99"/>
      <c r="AB968" s="99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551"/>
      <c r="AV968" s="14"/>
      <c r="AW968" s="14"/>
      <c r="AX968" s="14"/>
      <c r="AY968" s="14"/>
      <c r="AZ968" s="14"/>
      <c r="BA968" s="14"/>
      <c r="BB968" s="14"/>
      <c r="BC968" s="14"/>
    </row>
    <row r="969" ht="16.5" customHeight="1">
      <c r="A969" s="14"/>
      <c r="B969" s="14"/>
      <c r="C969" s="8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8"/>
      <c r="O969" s="8"/>
      <c r="P969" s="8"/>
      <c r="Q969" s="8"/>
      <c r="R969" s="14"/>
      <c r="S969" s="14"/>
      <c r="T969" s="14"/>
      <c r="U969" s="14"/>
      <c r="V969" s="99"/>
      <c r="W969" s="99"/>
      <c r="X969" s="14"/>
      <c r="Y969" s="14"/>
      <c r="Z969" s="14"/>
      <c r="AA969" s="99"/>
      <c r="AB969" s="99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551"/>
      <c r="AV969" s="14"/>
      <c r="AW969" s="14"/>
      <c r="AX969" s="14"/>
      <c r="AY969" s="14"/>
      <c r="AZ969" s="14"/>
      <c r="BA969" s="14"/>
      <c r="BB969" s="14"/>
      <c r="BC969" s="14"/>
    </row>
    <row r="970" ht="16.5" customHeight="1">
      <c r="A970" s="14"/>
      <c r="B970" s="14"/>
      <c r="C970" s="8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8"/>
      <c r="O970" s="8"/>
      <c r="P970" s="8"/>
      <c r="Q970" s="8"/>
      <c r="R970" s="14"/>
      <c r="S970" s="14"/>
      <c r="T970" s="14"/>
      <c r="U970" s="14"/>
      <c r="V970" s="99"/>
      <c r="W970" s="99"/>
      <c r="X970" s="14"/>
      <c r="Y970" s="14"/>
      <c r="Z970" s="14"/>
      <c r="AA970" s="99"/>
      <c r="AB970" s="99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551"/>
      <c r="AV970" s="14"/>
      <c r="AW970" s="14"/>
      <c r="AX970" s="14"/>
      <c r="AY970" s="14"/>
      <c r="AZ970" s="14"/>
      <c r="BA970" s="14"/>
      <c r="BB970" s="14"/>
      <c r="BC970" s="14"/>
    </row>
    <row r="971" ht="16.5" customHeight="1">
      <c r="A971" s="14"/>
      <c r="B971" s="14"/>
      <c r="C971" s="8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8"/>
      <c r="O971" s="8"/>
      <c r="P971" s="8"/>
      <c r="Q971" s="8"/>
      <c r="R971" s="14"/>
      <c r="S971" s="14"/>
      <c r="T971" s="14"/>
      <c r="U971" s="14"/>
      <c r="V971" s="99"/>
      <c r="W971" s="99"/>
      <c r="X971" s="14"/>
      <c r="Y971" s="14"/>
      <c r="Z971" s="14"/>
      <c r="AA971" s="99"/>
      <c r="AB971" s="99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551"/>
      <c r="AV971" s="14"/>
      <c r="AW971" s="14"/>
      <c r="AX971" s="14"/>
      <c r="AY971" s="14"/>
      <c r="AZ971" s="14"/>
      <c r="BA971" s="14"/>
      <c r="BB971" s="14"/>
      <c r="BC971" s="14"/>
    </row>
    <row r="972" ht="16.5" customHeight="1">
      <c r="A972" s="14"/>
      <c r="B972" s="14"/>
      <c r="C972" s="8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8"/>
      <c r="O972" s="8"/>
      <c r="P972" s="8"/>
      <c r="Q972" s="8"/>
      <c r="R972" s="14"/>
      <c r="S972" s="14"/>
      <c r="T972" s="14"/>
      <c r="U972" s="14"/>
      <c r="V972" s="99"/>
      <c r="W972" s="99"/>
      <c r="X972" s="14"/>
      <c r="Y972" s="14"/>
      <c r="Z972" s="14"/>
      <c r="AA972" s="99"/>
      <c r="AB972" s="99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551"/>
      <c r="AV972" s="14"/>
      <c r="AW972" s="14"/>
      <c r="AX972" s="14"/>
      <c r="AY972" s="14"/>
      <c r="AZ972" s="14"/>
      <c r="BA972" s="14"/>
      <c r="BB972" s="14"/>
      <c r="BC972" s="14"/>
    </row>
    <row r="973" ht="16.5" customHeight="1">
      <c r="A973" s="14"/>
      <c r="B973" s="14"/>
      <c r="C973" s="8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8"/>
      <c r="O973" s="8"/>
      <c r="P973" s="8"/>
      <c r="Q973" s="8"/>
      <c r="R973" s="14"/>
      <c r="S973" s="14"/>
      <c r="T973" s="14"/>
      <c r="U973" s="14"/>
      <c r="V973" s="99"/>
      <c r="W973" s="99"/>
      <c r="X973" s="14"/>
      <c r="Y973" s="14"/>
      <c r="Z973" s="14"/>
      <c r="AA973" s="99"/>
      <c r="AB973" s="99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551"/>
      <c r="AV973" s="14"/>
      <c r="AW973" s="14"/>
      <c r="AX973" s="14"/>
      <c r="AY973" s="14"/>
      <c r="AZ973" s="14"/>
      <c r="BA973" s="14"/>
      <c r="BB973" s="14"/>
      <c r="BC973" s="14"/>
    </row>
    <row r="974" ht="16.5" customHeight="1">
      <c r="A974" s="14"/>
      <c r="B974" s="14"/>
      <c r="C974" s="8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8"/>
      <c r="O974" s="8"/>
      <c r="P974" s="8"/>
      <c r="Q974" s="8"/>
      <c r="R974" s="14"/>
      <c r="S974" s="14"/>
      <c r="T974" s="14"/>
      <c r="U974" s="14"/>
      <c r="V974" s="99"/>
      <c r="W974" s="99"/>
      <c r="X974" s="14"/>
      <c r="Y974" s="14"/>
      <c r="Z974" s="14"/>
      <c r="AA974" s="99"/>
      <c r="AB974" s="99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551"/>
      <c r="AV974" s="14"/>
      <c r="AW974" s="14"/>
      <c r="AX974" s="14"/>
      <c r="AY974" s="14"/>
      <c r="AZ974" s="14"/>
      <c r="BA974" s="14"/>
      <c r="BB974" s="14"/>
      <c r="BC974" s="14"/>
    </row>
    <row r="975" ht="16.5" customHeight="1">
      <c r="A975" s="14"/>
      <c r="B975" s="14"/>
      <c r="C975" s="8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8"/>
      <c r="O975" s="8"/>
      <c r="P975" s="8"/>
      <c r="Q975" s="8"/>
      <c r="R975" s="14"/>
      <c r="S975" s="14"/>
      <c r="T975" s="14"/>
      <c r="U975" s="14"/>
      <c r="V975" s="99"/>
      <c r="W975" s="99"/>
      <c r="X975" s="14"/>
      <c r="Y975" s="14"/>
      <c r="Z975" s="14"/>
      <c r="AA975" s="99"/>
      <c r="AB975" s="99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551"/>
      <c r="AV975" s="14"/>
      <c r="AW975" s="14"/>
      <c r="AX975" s="14"/>
      <c r="AY975" s="14"/>
      <c r="AZ975" s="14"/>
      <c r="BA975" s="14"/>
      <c r="BB975" s="14"/>
      <c r="BC975" s="14"/>
    </row>
    <row r="976" ht="16.5" customHeight="1">
      <c r="A976" s="14"/>
      <c r="B976" s="14"/>
      <c r="C976" s="8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8"/>
      <c r="O976" s="8"/>
      <c r="P976" s="8"/>
      <c r="Q976" s="8"/>
      <c r="R976" s="14"/>
      <c r="S976" s="14"/>
      <c r="T976" s="14"/>
      <c r="U976" s="14"/>
      <c r="V976" s="99"/>
      <c r="W976" s="99"/>
      <c r="X976" s="14"/>
      <c r="Y976" s="14"/>
      <c r="Z976" s="14"/>
      <c r="AA976" s="99"/>
      <c r="AB976" s="99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551"/>
      <c r="AV976" s="14"/>
      <c r="AW976" s="14"/>
      <c r="AX976" s="14"/>
      <c r="AY976" s="14"/>
      <c r="AZ976" s="14"/>
      <c r="BA976" s="14"/>
      <c r="BB976" s="14"/>
      <c r="BC976" s="14"/>
    </row>
    <row r="977" ht="16.5" customHeight="1">
      <c r="A977" s="14"/>
      <c r="B977" s="14"/>
      <c r="C977" s="8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8"/>
      <c r="O977" s="8"/>
      <c r="P977" s="8"/>
      <c r="Q977" s="8"/>
      <c r="R977" s="14"/>
      <c r="S977" s="14"/>
      <c r="T977" s="14"/>
      <c r="U977" s="14"/>
      <c r="V977" s="99"/>
      <c r="W977" s="99"/>
      <c r="X977" s="14"/>
      <c r="Y977" s="14"/>
      <c r="Z977" s="14"/>
      <c r="AA977" s="99"/>
      <c r="AB977" s="99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551"/>
      <c r="AV977" s="14"/>
      <c r="AW977" s="14"/>
      <c r="AX977" s="14"/>
      <c r="AY977" s="14"/>
      <c r="AZ977" s="14"/>
      <c r="BA977" s="14"/>
      <c r="BB977" s="14"/>
      <c r="BC977" s="14"/>
    </row>
    <row r="978" ht="16.5" customHeight="1">
      <c r="A978" s="14"/>
      <c r="B978" s="14"/>
      <c r="C978" s="8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8"/>
      <c r="O978" s="8"/>
      <c r="P978" s="8"/>
      <c r="Q978" s="8"/>
      <c r="R978" s="14"/>
      <c r="S978" s="14"/>
      <c r="T978" s="14"/>
      <c r="U978" s="14"/>
      <c r="V978" s="99"/>
      <c r="W978" s="99"/>
      <c r="X978" s="14"/>
      <c r="Y978" s="14"/>
      <c r="Z978" s="14"/>
      <c r="AA978" s="99"/>
      <c r="AB978" s="99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551"/>
      <c r="AV978" s="14"/>
      <c r="AW978" s="14"/>
      <c r="AX978" s="14"/>
      <c r="AY978" s="14"/>
      <c r="AZ978" s="14"/>
      <c r="BA978" s="14"/>
      <c r="BB978" s="14"/>
      <c r="BC978" s="14"/>
    </row>
    <row r="979" ht="16.5" customHeight="1">
      <c r="A979" s="14"/>
      <c r="B979" s="14"/>
      <c r="C979" s="8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8"/>
      <c r="O979" s="8"/>
      <c r="P979" s="8"/>
      <c r="Q979" s="8"/>
      <c r="R979" s="14"/>
      <c r="S979" s="14"/>
      <c r="T979" s="14"/>
      <c r="U979" s="14"/>
      <c r="V979" s="99"/>
      <c r="W979" s="99"/>
      <c r="X979" s="14"/>
      <c r="Y979" s="14"/>
      <c r="Z979" s="14"/>
      <c r="AA979" s="99"/>
      <c r="AB979" s="99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551"/>
      <c r="AV979" s="14"/>
      <c r="AW979" s="14"/>
      <c r="AX979" s="14"/>
      <c r="AY979" s="14"/>
      <c r="AZ979" s="14"/>
      <c r="BA979" s="14"/>
      <c r="BB979" s="14"/>
      <c r="BC979" s="14"/>
    </row>
    <row r="980" ht="16.5" customHeight="1">
      <c r="A980" s="14"/>
      <c r="B980" s="14"/>
      <c r="C980" s="8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8"/>
      <c r="O980" s="8"/>
      <c r="P980" s="8"/>
      <c r="Q980" s="8"/>
      <c r="R980" s="14"/>
      <c r="S980" s="14"/>
      <c r="T980" s="14"/>
      <c r="U980" s="14"/>
      <c r="V980" s="99"/>
      <c r="W980" s="99"/>
      <c r="X980" s="14"/>
      <c r="Y980" s="14"/>
      <c r="Z980" s="14"/>
      <c r="AA980" s="99"/>
      <c r="AB980" s="99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551"/>
      <c r="AV980" s="14"/>
      <c r="AW980" s="14"/>
      <c r="AX980" s="14"/>
      <c r="AY980" s="14"/>
      <c r="AZ980" s="14"/>
      <c r="BA980" s="14"/>
      <c r="BB980" s="14"/>
      <c r="BC980" s="14"/>
    </row>
    <row r="981" ht="16.5" customHeight="1">
      <c r="A981" s="14"/>
      <c r="B981" s="14"/>
      <c r="C981" s="8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8"/>
      <c r="O981" s="8"/>
      <c r="P981" s="8"/>
      <c r="Q981" s="8"/>
      <c r="R981" s="14"/>
      <c r="S981" s="14"/>
      <c r="T981" s="14"/>
      <c r="U981" s="14"/>
      <c r="V981" s="99"/>
      <c r="W981" s="99"/>
      <c r="X981" s="14"/>
      <c r="Y981" s="14"/>
      <c r="Z981" s="14"/>
      <c r="AA981" s="99"/>
      <c r="AB981" s="99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551"/>
      <c r="AV981" s="14"/>
      <c r="AW981" s="14"/>
      <c r="AX981" s="14"/>
      <c r="AY981" s="14"/>
      <c r="AZ981" s="14"/>
      <c r="BA981" s="14"/>
      <c r="BB981" s="14"/>
      <c r="BC981" s="14"/>
    </row>
    <row r="982" ht="16.5" customHeight="1">
      <c r="A982" s="14"/>
      <c r="B982" s="14"/>
      <c r="C982" s="8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8"/>
      <c r="O982" s="8"/>
      <c r="P982" s="8"/>
      <c r="Q982" s="8"/>
      <c r="R982" s="14"/>
      <c r="S982" s="14"/>
      <c r="T982" s="14"/>
      <c r="U982" s="14"/>
      <c r="V982" s="99"/>
      <c r="W982" s="99"/>
      <c r="X982" s="14"/>
      <c r="Y982" s="14"/>
      <c r="Z982" s="14"/>
      <c r="AA982" s="99"/>
      <c r="AB982" s="99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551"/>
      <c r="AV982" s="14"/>
      <c r="AW982" s="14"/>
      <c r="AX982" s="14"/>
      <c r="AY982" s="14"/>
      <c r="AZ982" s="14"/>
      <c r="BA982" s="14"/>
      <c r="BB982" s="14"/>
      <c r="BC982" s="14"/>
    </row>
    <row r="983" ht="16.5" customHeight="1">
      <c r="A983" s="14"/>
      <c r="B983" s="14"/>
      <c r="C983" s="8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8"/>
      <c r="O983" s="8"/>
      <c r="P983" s="8"/>
      <c r="Q983" s="8"/>
      <c r="R983" s="14"/>
      <c r="S983" s="14"/>
      <c r="T983" s="14"/>
      <c r="U983" s="14"/>
      <c r="V983" s="99"/>
      <c r="W983" s="99"/>
      <c r="X983" s="14"/>
      <c r="Y983" s="14"/>
      <c r="Z983" s="14"/>
      <c r="AA983" s="99"/>
      <c r="AB983" s="99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551"/>
      <c r="AV983" s="14"/>
      <c r="AW983" s="14"/>
      <c r="AX983" s="14"/>
      <c r="AY983" s="14"/>
      <c r="AZ983" s="14"/>
      <c r="BA983" s="14"/>
      <c r="BB983" s="14"/>
      <c r="BC983" s="14"/>
    </row>
    <row r="984" ht="16.5" customHeight="1">
      <c r="A984" s="14"/>
      <c r="B984" s="14"/>
      <c r="C984" s="8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8"/>
      <c r="O984" s="8"/>
      <c r="P984" s="8"/>
      <c r="Q984" s="8"/>
      <c r="R984" s="14"/>
      <c r="S984" s="14"/>
      <c r="T984" s="14"/>
      <c r="U984" s="14"/>
      <c r="V984" s="99"/>
      <c r="W984" s="99"/>
      <c r="X984" s="14"/>
      <c r="Y984" s="14"/>
      <c r="Z984" s="14"/>
      <c r="AA984" s="99"/>
      <c r="AB984" s="99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551"/>
      <c r="AV984" s="14"/>
      <c r="AW984" s="14"/>
      <c r="AX984" s="14"/>
      <c r="AY984" s="14"/>
      <c r="AZ984" s="14"/>
      <c r="BA984" s="14"/>
      <c r="BB984" s="14"/>
      <c r="BC984" s="14"/>
    </row>
    <row r="985" ht="16.5" customHeight="1">
      <c r="A985" s="14"/>
      <c r="B985" s="14"/>
      <c r="C985" s="8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8"/>
      <c r="O985" s="8"/>
      <c r="P985" s="8"/>
      <c r="Q985" s="8"/>
      <c r="R985" s="14"/>
      <c r="S985" s="14"/>
      <c r="T985" s="14"/>
      <c r="U985" s="14"/>
      <c r="V985" s="99"/>
      <c r="W985" s="99"/>
      <c r="X985" s="14"/>
      <c r="Y985" s="14"/>
      <c r="Z985" s="14"/>
      <c r="AA985" s="99"/>
      <c r="AB985" s="99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551"/>
      <c r="AV985" s="14"/>
      <c r="AW985" s="14"/>
      <c r="AX985" s="14"/>
      <c r="AY985" s="14"/>
      <c r="AZ985" s="14"/>
      <c r="BA985" s="14"/>
      <c r="BB985" s="14"/>
      <c r="BC985" s="14"/>
    </row>
    <row r="986" ht="16.5" customHeight="1">
      <c r="A986" s="14"/>
      <c r="B986" s="14"/>
      <c r="C986" s="8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8"/>
      <c r="O986" s="8"/>
      <c r="P986" s="8"/>
      <c r="Q986" s="8"/>
      <c r="R986" s="14"/>
      <c r="S986" s="14"/>
      <c r="T986" s="14"/>
      <c r="U986" s="14"/>
      <c r="V986" s="99"/>
      <c r="W986" s="99"/>
      <c r="X986" s="14"/>
      <c r="Y986" s="14"/>
      <c r="Z986" s="14"/>
      <c r="AA986" s="99"/>
      <c r="AB986" s="99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551"/>
      <c r="AV986" s="14"/>
      <c r="AW986" s="14"/>
      <c r="AX986" s="14"/>
      <c r="AY986" s="14"/>
      <c r="AZ986" s="14"/>
      <c r="BA986" s="14"/>
      <c r="BB986" s="14"/>
      <c r="BC986" s="14"/>
    </row>
    <row r="987" ht="16.5" customHeight="1">
      <c r="A987" s="14"/>
      <c r="B987" s="14"/>
      <c r="C987" s="8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8"/>
      <c r="O987" s="8"/>
      <c r="P987" s="8"/>
      <c r="Q987" s="8"/>
      <c r="R987" s="14"/>
      <c r="S987" s="14"/>
      <c r="T987" s="14"/>
      <c r="U987" s="14"/>
      <c r="V987" s="99"/>
      <c r="W987" s="99"/>
      <c r="X987" s="14"/>
      <c r="Y987" s="14"/>
      <c r="Z987" s="14"/>
      <c r="AA987" s="99"/>
      <c r="AB987" s="99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551"/>
      <c r="AV987" s="14"/>
      <c r="AW987" s="14"/>
      <c r="AX987" s="14"/>
      <c r="AY987" s="14"/>
      <c r="AZ987" s="14"/>
      <c r="BA987" s="14"/>
      <c r="BB987" s="14"/>
      <c r="BC987" s="14"/>
    </row>
    <row r="988" ht="16.5" customHeight="1">
      <c r="A988" s="14"/>
      <c r="B988" s="14"/>
      <c r="C988" s="8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8"/>
      <c r="O988" s="8"/>
      <c r="P988" s="8"/>
      <c r="Q988" s="8"/>
      <c r="R988" s="14"/>
      <c r="S988" s="14"/>
      <c r="T988" s="14"/>
      <c r="U988" s="14"/>
      <c r="V988" s="99"/>
      <c r="W988" s="99"/>
      <c r="X988" s="14"/>
      <c r="Y988" s="14"/>
      <c r="Z988" s="14"/>
      <c r="AA988" s="99"/>
      <c r="AB988" s="99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551"/>
      <c r="AV988" s="14"/>
      <c r="AW988" s="14"/>
      <c r="AX988" s="14"/>
      <c r="AY988" s="14"/>
      <c r="AZ988" s="14"/>
      <c r="BA988" s="14"/>
      <c r="BB988" s="14"/>
      <c r="BC988" s="14"/>
    </row>
    <row r="989" ht="16.5" customHeight="1">
      <c r="A989" s="14"/>
      <c r="B989" s="14"/>
      <c r="C989" s="8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8"/>
      <c r="O989" s="8"/>
      <c r="P989" s="8"/>
      <c r="Q989" s="8"/>
      <c r="R989" s="14"/>
      <c r="S989" s="14"/>
      <c r="T989" s="14"/>
      <c r="U989" s="14"/>
      <c r="V989" s="99"/>
      <c r="W989" s="99"/>
      <c r="X989" s="14"/>
      <c r="Y989" s="14"/>
      <c r="Z989" s="14"/>
      <c r="AA989" s="99"/>
      <c r="AB989" s="99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551"/>
      <c r="AV989" s="14"/>
      <c r="AW989" s="14"/>
      <c r="AX989" s="14"/>
      <c r="AY989" s="14"/>
      <c r="AZ989" s="14"/>
      <c r="BA989" s="14"/>
      <c r="BB989" s="14"/>
      <c r="BC989" s="14"/>
    </row>
    <row r="990" ht="16.5" customHeight="1">
      <c r="A990" s="14"/>
      <c r="B990" s="14"/>
      <c r="C990" s="8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8"/>
      <c r="O990" s="8"/>
      <c r="P990" s="8"/>
      <c r="Q990" s="8"/>
      <c r="R990" s="14"/>
      <c r="S990" s="14"/>
      <c r="T990" s="14"/>
      <c r="U990" s="14"/>
      <c r="V990" s="99"/>
      <c r="W990" s="99"/>
      <c r="X990" s="14"/>
      <c r="Y990" s="14"/>
      <c r="Z990" s="14"/>
      <c r="AA990" s="99"/>
      <c r="AB990" s="99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551"/>
      <c r="AV990" s="14"/>
      <c r="AW990" s="14"/>
      <c r="AX990" s="14"/>
      <c r="AY990" s="14"/>
      <c r="AZ990" s="14"/>
      <c r="BA990" s="14"/>
      <c r="BB990" s="14"/>
      <c r="BC990" s="14"/>
    </row>
    <row r="991" ht="16.5" customHeight="1">
      <c r="A991" s="14"/>
      <c r="B991" s="14"/>
      <c r="C991" s="8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8"/>
      <c r="O991" s="8"/>
      <c r="P991" s="8"/>
      <c r="Q991" s="8"/>
      <c r="R991" s="14"/>
      <c r="S991" s="14"/>
      <c r="T991" s="14"/>
      <c r="U991" s="14"/>
      <c r="V991" s="99"/>
      <c r="W991" s="99"/>
      <c r="X991" s="14"/>
      <c r="Y991" s="14"/>
      <c r="Z991" s="14"/>
      <c r="AA991" s="99"/>
      <c r="AB991" s="99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551"/>
      <c r="AV991" s="14"/>
      <c r="AW991" s="14"/>
      <c r="AX991" s="14"/>
      <c r="AY991" s="14"/>
      <c r="AZ991" s="14"/>
      <c r="BA991" s="14"/>
      <c r="BB991" s="14"/>
      <c r="BC991" s="14"/>
    </row>
    <row r="992" ht="16.5" customHeight="1">
      <c r="A992" s="14"/>
      <c r="B992" s="14"/>
      <c r="C992" s="8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8"/>
      <c r="O992" s="8"/>
      <c r="P992" s="8"/>
      <c r="Q992" s="8"/>
      <c r="R992" s="14"/>
      <c r="S992" s="14"/>
      <c r="T992" s="14"/>
      <c r="U992" s="14"/>
      <c r="V992" s="99"/>
      <c r="W992" s="99"/>
      <c r="X992" s="14"/>
      <c r="Y992" s="14"/>
      <c r="Z992" s="14"/>
      <c r="AA992" s="99"/>
      <c r="AB992" s="99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551"/>
      <c r="AV992" s="14"/>
      <c r="AW992" s="14"/>
      <c r="AX992" s="14"/>
      <c r="AY992" s="14"/>
      <c r="AZ992" s="14"/>
      <c r="BA992" s="14"/>
      <c r="BB992" s="14"/>
      <c r="BC992" s="14"/>
    </row>
    <row r="993" ht="16.5" customHeight="1">
      <c r="A993" s="14"/>
      <c r="B993" s="14"/>
      <c r="C993" s="8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8"/>
      <c r="O993" s="8"/>
      <c r="P993" s="8"/>
      <c r="Q993" s="8"/>
      <c r="R993" s="14"/>
      <c r="S993" s="14"/>
      <c r="T993" s="14"/>
      <c r="U993" s="14"/>
      <c r="V993" s="99"/>
      <c r="W993" s="99"/>
      <c r="X993" s="14"/>
      <c r="Y993" s="14"/>
      <c r="Z993" s="14"/>
      <c r="AA993" s="99"/>
      <c r="AB993" s="99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551"/>
      <c r="AV993" s="14"/>
      <c r="AW993" s="14"/>
      <c r="AX993" s="14"/>
      <c r="AY993" s="14"/>
      <c r="AZ993" s="14"/>
      <c r="BA993" s="14"/>
      <c r="BB993" s="14"/>
      <c r="BC993" s="14"/>
    </row>
    <row r="994" ht="16.5" customHeight="1">
      <c r="A994" s="14"/>
      <c r="B994" s="14"/>
      <c r="C994" s="8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8"/>
      <c r="O994" s="8"/>
      <c r="P994" s="8"/>
      <c r="Q994" s="8"/>
      <c r="R994" s="14"/>
      <c r="S994" s="14"/>
      <c r="T994" s="14"/>
      <c r="U994" s="14"/>
      <c r="V994" s="99"/>
      <c r="W994" s="99"/>
      <c r="X994" s="14"/>
      <c r="Y994" s="14"/>
      <c r="Z994" s="14"/>
      <c r="AA994" s="99"/>
      <c r="AB994" s="99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551"/>
      <c r="AV994" s="14"/>
      <c r="AW994" s="14"/>
      <c r="AX994" s="14"/>
      <c r="AY994" s="14"/>
      <c r="AZ994" s="14"/>
      <c r="BA994" s="14"/>
      <c r="BB994" s="14"/>
      <c r="BC994" s="14"/>
    </row>
    <row r="995" ht="16.5" customHeight="1">
      <c r="A995" s="14"/>
      <c r="B995" s="14"/>
      <c r="C995" s="8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8"/>
      <c r="O995" s="8"/>
      <c r="P995" s="8"/>
      <c r="Q995" s="8"/>
      <c r="R995" s="14"/>
      <c r="S995" s="14"/>
      <c r="T995" s="14"/>
      <c r="U995" s="14"/>
      <c r="V995" s="99"/>
      <c r="W995" s="99"/>
      <c r="X995" s="14"/>
      <c r="Y995" s="14"/>
      <c r="Z995" s="14"/>
      <c r="AA995" s="99"/>
      <c r="AB995" s="99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551"/>
      <c r="AV995" s="14"/>
      <c r="AW995" s="14"/>
      <c r="AX995" s="14"/>
      <c r="AY995" s="14"/>
      <c r="AZ995" s="14"/>
      <c r="BA995" s="14"/>
      <c r="BB995" s="14"/>
      <c r="BC995" s="14"/>
    </row>
    <row r="996" ht="16.5" customHeight="1">
      <c r="A996" s="14"/>
      <c r="B996" s="14"/>
      <c r="C996" s="8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8"/>
      <c r="O996" s="8"/>
      <c r="P996" s="8"/>
      <c r="Q996" s="8"/>
      <c r="R996" s="14"/>
      <c r="S996" s="14"/>
      <c r="T996" s="14"/>
      <c r="U996" s="14"/>
      <c r="V996" s="99"/>
      <c r="W996" s="99"/>
      <c r="X996" s="14"/>
      <c r="Y996" s="14"/>
      <c r="Z996" s="14"/>
      <c r="AA996" s="99"/>
      <c r="AB996" s="99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551"/>
      <c r="AV996" s="14"/>
      <c r="AW996" s="14"/>
      <c r="AX996" s="14"/>
      <c r="AY996" s="14"/>
      <c r="AZ996" s="14"/>
      <c r="BA996" s="14"/>
      <c r="BB996" s="14"/>
      <c r="BC996" s="14"/>
    </row>
    <row r="997" ht="16.5" customHeight="1">
      <c r="A997" s="14"/>
      <c r="B997" s="14"/>
      <c r="C997" s="8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8"/>
      <c r="O997" s="8"/>
      <c r="P997" s="8"/>
      <c r="Q997" s="8"/>
      <c r="R997" s="14"/>
      <c r="S997" s="14"/>
      <c r="T997" s="14"/>
      <c r="U997" s="14"/>
      <c r="V997" s="99"/>
      <c r="W997" s="99"/>
      <c r="X997" s="14"/>
      <c r="Y997" s="14"/>
      <c r="Z997" s="14"/>
      <c r="AA997" s="99"/>
      <c r="AB997" s="99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551"/>
      <c r="AV997" s="14"/>
      <c r="AW997" s="14"/>
      <c r="AX997" s="14"/>
      <c r="AY997" s="14"/>
      <c r="AZ997" s="14"/>
      <c r="BA997" s="14"/>
      <c r="BB997" s="14"/>
      <c r="BC997" s="14"/>
    </row>
    <row r="998" ht="16.5" customHeight="1">
      <c r="A998" s="14"/>
      <c r="B998" s="14"/>
      <c r="C998" s="8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8"/>
      <c r="O998" s="8"/>
      <c r="P998" s="8"/>
      <c r="Q998" s="8"/>
      <c r="R998" s="14"/>
      <c r="S998" s="14"/>
      <c r="T998" s="14"/>
      <c r="U998" s="14"/>
      <c r="V998" s="99"/>
      <c r="W998" s="99"/>
      <c r="X998" s="14"/>
      <c r="Y998" s="14"/>
      <c r="Z998" s="14"/>
      <c r="AA998" s="99"/>
      <c r="AB998" s="99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551"/>
      <c r="AV998" s="14"/>
      <c r="AW998" s="14"/>
      <c r="AX998" s="14"/>
      <c r="AY998" s="14"/>
      <c r="AZ998" s="14"/>
      <c r="BA998" s="14"/>
      <c r="BB998" s="14"/>
      <c r="BC998" s="14"/>
    </row>
    <row r="999" ht="16.5" customHeight="1">
      <c r="A999" s="14"/>
      <c r="B999" s="14"/>
      <c r="C999" s="8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8"/>
      <c r="O999" s="8"/>
      <c r="P999" s="8"/>
      <c r="Q999" s="8"/>
      <c r="R999" s="14"/>
      <c r="S999" s="14"/>
      <c r="T999" s="14"/>
      <c r="U999" s="14"/>
      <c r="V999" s="99"/>
      <c r="W999" s="99"/>
      <c r="X999" s="14"/>
      <c r="Y999" s="14"/>
      <c r="Z999" s="14"/>
      <c r="AA999" s="99"/>
      <c r="AB999" s="99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551"/>
      <c r="AV999" s="14"/>
      <c r="AW999" s="14"/>
      <c r="AX999" s="14"/>
      <c r="AY999" s="14"/>
      <c r="AZ999" s="14"/>
      <c r="BA999" s="14"/>
      <c r="BB999" s="14"/>
      <c r="BC999" s="14"/>
    </row>
    <row r="1000" ht="16.5" customHeight="1">
      <c r="A1000" s="14"/>
      <c r="B1000" s="14"/>
      <c r="C1000" s="8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8"/>
      <c r="O1000" s="8"/>
      <c r="P1000" s="8"/>
      <c r="Q1000" s="8"/>
      <c r="R1000" s="14"/>
      <c r="S1000" s="14"/>
      <c r="T1000" s="14"/>
      <c r="U1000" s="14"/>
      <c r="V1000" s="99"/>
      <c r="W1000" s="99"/>
      <c r="X1000" s="14"/>
      <c r="Y1000" s="14"/>
      <c r="Z1000" s="14"/>
      <c r="AA1000" s="99"/>
      <c r="AB1000" s="99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551"/>
      <c r="AV1000" s="14"/>
      <c r="AW1000" s="14"/>
      <c r="AX1000" s="14"/>
      <c r="AY1000" s="14"/>
      <c r="AZ1000" s="14"/>
      <c r="BA1000" s="14"/>
      <c r="BB1000" s="14"/>
      <c r="BC1000" s="14"/>
    </row>
  </sheetData>
  <mergeCells count="291">
    <mergeCell ref="AN33:AO33"/>
    <mergeCell ref="AN34:AO34"/>
    <mergeCell ref="AN35:AO35"/>
    <mergeCell ref="AN36:AO36"/>
    <mergeCell ref="AN37:AO37"/>
    <mergeCell ref="AN38:AO38"/>
    <mergeCell ref="AN39:AO39"/>
    <mergeCell ref="AN51:AO51"/>
    <mergeCell ref="AN55:AO55"/>
    <mergeCell ref="AN56:AO56"/>
    <mergeCell ref="AN57:AO57"/>
    <mergeCell ref="AN64:AO64"/>
    <mergeCell ref="AN40:AO40"/>
    <mergeCell ref="AN41:AO41"/>
    <mergeCell ref="AN42:AO42"/>
    <mergeCell ref="AN43:AO43"/>
    <mergeCell ref="AN44:AO44"/>
    <mergeCell ref="AN47:AO47"/>
    <mergeCell ref="AN48:AO48"/>
    <mergeCell ref="J7:M9"/>
    <mergeCell ref="J11:M13"/>
    <mergeCell ref="N11:Q13"/>
    <mergeCell ref="R18:X19"/>
    <mergeCell ref="R22:X23"/>
    <mergeCell ref="N25:Q27"/>
    <mergeCell ref="R25:X26"/>
    <mergeCell ref="R31:X36"/>
    <mergeCell ref="J38:M40"/>
    <mergeCell ref="N38:Q40"/>
    <mergeCell ref="R38:X40"/>
    <mergeCell ref="R45:X46"/>
    <mergeCell ref="R49:X50"/>
    <mergeCell ref="N52:Q54"/>
    <mergeCell ref="R52:X53"/>
    <mergeCell ref="R58:X63"/>
    <mergeCell ref="J65:M67"/>
    <mergeCell ref="N65:Q67"/>
    <mergeCell ref="R65:X67"/>
    <mergeCell ref="R72:X73"/>
    <mergeCell ref="R76:X77"/>
    <mergeCell ref="N79:Q81"/>
    <mergeCell ref="R79:X80"/>
    <mergeCell ref="R85:X90"/>
    <mergeCell ref="D92:I93"/>
    <mergeCell ref="J92:M94"/>
    <mergeCell ref="N92:Q94"/>
    <mergeCell ref="R92:X93"/>
    <mergeCell ref="J95:M97"/>
    <mergeCell ref="N95:Q97"/>
    <mergeCell ref="R95:X96"/>
    <mergeCell ref="J98:M100"/>
    <mergeCell ref="N98:Q100"/>
    <mergeCell ref="R98:X99"/>
    <mergeCell ref="D101:I102"/>
    <mergeCell ref="N101:Q103"/>
    <mergeCell ref="R101:X103"/>
    <mergeCell ref="R108:X109"/>
    <mergeCell ref="R112:X113"/>
    <mergeCell ref="N115:Q117"/>
    <mergeCell ref="R115:X116"/>
    <mergeCell ref="R121:X126"/>
    <mergeCell ref="N128:Q130"/>
    <mergeCell ref="R128:X130"/>
    <mergeCell ref="R135:X136"/>
    <mergeCell ref="R139:X140"/>
    <mergeCell ref="N142:Q144"/>
    <mergeCell ref="R142:X143"/>
    <mergeCell ref="R148:X153"/>
    <mergeCell ref="N155:Q157"/>
    <mergeCell ref="R155:X157"/>
    <mergeCell ref="R162:X163"/>
    <mergeCell ref="N166:Q168"/>
    <mergeCell ref="R166:X167"/>
    <mergeCell ref="D172:I173"/>
    <mergeCell ref="D183:I184"/>
    <mergeCell ref="J216:T218"/>
    <mergeCell ref="D222:I223"/>
    <mergeCell ref="D228:I229"/>
    <mergeCell ref="D186:I186"/>
    <mergeCell ref="J186:T186"/>
    <mergeCell ref="J192:T192"/>
    <mergeCell ref="T209:U209"/>
    <mergeCell ref="T211:U211"/>
    <mergeCell ref="T212:U212"/>
    <mergeCell ref="J213:T215"/>
    <mergeCell ref="AN10:AO10"/>
    <mergeCell ref="AN11:AO11"/>
    <mergeCell ref="D7:I8"/>
    <mergeCell ref="N7:T8"/>
    <mergeCell ref="AN7:AO7"/>
    <mergeCell ref="AN8:AO8"/>
    <mergeCell ref="AN9:AO9"/>
    <mergeCell ref="D11:I12"/>
    <mergeCell ref="R11:X13"/>
    <mergeCell ref="AN12:AO12"/>
    <mergeCell ref="AN13:AO13"/>
    <mergeCell ref="AN14:AO14"/>
    <mergeCell ref="AN15:AO15"/>
    <mergeCell ref="AN16:AO16"/>
    <mergeCell ref="AN17:AO17"/>
    <mergeCell ref="AN18:AO18"/>
    <mergeCell ref="AN19:AO19"/>
    <mergeCell ref="AN20:AO20"/>
    <mergeCell ref="AN21:AO21"/>
    <mergeCell ref="AN22:AO22"/>
    <mergeCell ref="AN23:AO23"/>
    <mergeCell ref="AN24:AO24"/>
    <mergeCell ref="AN25:AO25"/>
    <mergeCell ref="AN26:AO26"/>
    <mergeCell ref="AN27:AO27"/>
    <mergeCell ref="AN28:AO28"/>
    <mergeCell ref="AN29:AO29"/>
    <mergeCell ref="AN30:AO30"/>
    <mergeCell ref="AN31:AO31"/>
    <mergeCell ref="AN32:AO32"/>
    <mergeCell ref="AN72:AO72"/>
    <mergeCell ref="AN73:AO73"/>
    <mergeCell ref="AN76:AO76"/>
    <mergeCell ref="AN77:AO77"/>
    <mergeCell ref="AN45:AO45"/>
    <mergeCell ref="AN46:AO46"/>
    <mergeCell ref="AN49:AO49"/>
    <mergeCell ref="AN50:AO50"/>
    <mergeCell ref="AN52:AO52"/>
    <mergeCell ref="AN53:AO53"/>
    <mergeCell ref="AN54:AO54"/>
    <mergeCell ref="AN58:AO58"/>
    <mergeCell ref="AN59:AO59"/>
    <mergeCell ref="AN60:AO60"/>
    <mergeCell ref="AN61:AO61"/>
    <mergeCell ref="AN62:AO62"/>
    <mergeCell ref="AN63:AO63"/>
    <mergeCell ref="AN65:AO65"/>
    <mergeCell ref="AN66:AO66"/>
    <mergeCell ref="AN67:AO67"/>
    <mergeCell ref="AN68:AO68"/>
    <mergeCell ref="AN69:AO69"/>
    <mergeCell ref="AN70:AO70"/>
    <mergeCell ref="AN71:AO71"/>
    <mergeCell ref="AN74:AO74"/>
    <mergeCell ref="AN75:AO75"/>
    <mergeCell ref="AN78:AO78"/>
    <mergeCell ref="AN79:AO79"/>
    <mergeCell ref="AN80:AO80"/>
    <mergeCell ref="AN81:AO81"/>
    <mergeCell ref="AN82:AO82"/>
    <mergeCell ref="AN83:AO83"/>
    <mergeCell ref="AN84:AO84"/>
    <mergeCell ref="AN85:AO85"/>
    <mergeCell ref="AN86:AO86"/>
    <mergeCell ref="AN87:AO87"/>
    <mergeCell ref="AN88:AO88"/>
    <mergeCell ref="AN89:AO89"/>
    <mergeCell ref="AN90:AO90"/>
    <mergeCell ref="AN91:AO91"/>
    <mergeCell ref="AN92:AO92"/>
    <mergeCell ref="AN93:AO93"/>
    <mergeCell ref="AN94:AO94"/>
    <mergeCell ref="AN95:AO95"/>
    <mergeCell ref="AN96:AO96"/>
    <mergeCell ref="AN97:AO97"/>
    <mergeCell ref="AN98:AO98"/>
    <mergeCell ref="AN99:AO99"/>
    <mergeCell ref="AN100:AO100"/>
    <mergeCell ref="AN101:AO101"/>
    <mergeCell ref="AN102:AO102"/>
    <mergeCell ref="AN103:AO103"/>
    <mergeCell ref="AN104:AO104"/>
    <mergeCell ref="AN105:AO105"/>
    <mergeCell ref="AN106:AO106"/>
    <mergeCell ref="AN107:AO107"/>
    <mergeCell ref="AN108:AO108"/>
    <mergeCell ref="AN109:AO109"/>
    <mergeCell ref="AN110:AO110"/>
    <mergeCell ref="AN111:AO111"/>
    <mergeCell ref="AN112:AO112"/>
    <mergeCell ref="AN113:AO113"/>
    <mergeCell ref="AN114:AO114"/>
    <mergeCell ref="AN115:AO115"/>
    <mergeCell ref="AN116:AO116"/>
    <mergeCell ref="AN117:AO117"/>
    <mergeCell ref="AN118:AO118"/>
    <mergeCell ref="AN119:AO119"/>
    <mergeCell ref="AN120:AO120"/>
    <mergeCell ref="AN121:AO121"/>
    <mergeCell ref="AN122:AO122"/>
    <mergeCell ref="AN123:AO123"/>
    <mergeCell ref="AN124:AO124"/>
    <mergeCell ref="AN125:AO125"/>
    <mergeCell ref="AN126:AO126"/>
    <mergeCell ref="AN127:AO127"/>
    <mergeCell ref="AN128:AO128"/>
    <mergeCell ref="AN129:AO129"/>
    <mergeCell ref="AN130:AO130"/>
    <mergeCell ref="AN131:AO131"/>
    <mergeCell ref="AN132:AO132"/>
    <mergeCell ref="AN133:AO133"/>
    <mergeCell ref="AN134:AO134"/>
    <mergeCell ref="AN135:AO135"/>
    <mergeCell ref="AN136:AO136"/>
    <mergeCell ref="AN137:AO137"/>
    <mergeCell ref="AN138:AO138"/>
    <mergeCell ref="AN139:AO139"/>
    <mergeCell ref="AN140:AO140"/>
    <mergeCell ref="AN141:AO141"/>
    <mergeCell ref="AN142:AO142"/>
    <mergeCell ref="AN143:AO143"/>
    <mergeCell ref="AN144:AO144"/>
    <mergeCell ref="AN145:AO145"/>
    <mergeCell ref="AN146:AO146"/>
    <mergeCell ref="AN147:AO147"/>
    <mergeCell ref="AN148:AO148"/>
    <mergeCell ref="AN149:AO149"/>
    <mergeCell ref="AN150:AO150"/>
    <mergeCell ref="AN151:AO151"/>
    <mergeCell ref="AN152:AO152"/>
    <mergeCell ref="AN153:AO153"/>
    <mergeCell ref="AN154:AO154"/>
    <mergeCell ref="AN155:AO155"/>
    <mergeCell ref="AN156:AO156"/>
    <mergeCell ref="AN157:AO157"/>
    <mergeCell ref="AN158:AO158"/>
    <mergeCell ref="AN159:AO159"/>
    <mergeCell ref="AN160:AO160"/>
    <mergeCell ref="AN212:AO212"/>
    <mergeCell ref="AN213:AO213"/>
    <mergeCell ref="AN214:AO214"/>
    <mergeCell ref="AN215:AO215"/>
    <mergeCell ref="AN216:AO216"/>
    <mergeCell ref="AN217:AO217"/>
    <mergeCell ref="AN218:AO218"/>
    <mergeCell ref="AN226:AO226"/>
    <mergeCell ref="AN227:AO227"/>
    <mergeCell ref="AN228:AO228"/>
    <mergeCell ref="AN229:AO229"/>
    <mergeCell ref="AN219:AO219"/>
    <mergeCell ref="AN220:AO220"/>
    <mergeCell ref="AN221:AO221"/>
    <mergeCell ref="AN222:AO222"/>
    <mergeCell ref="AN223:AO223"/>
    <mergeCell ref="AN224:AO224"/>
    <mergeCell ref="AN225:AO225"/>
    <mergeCell ref="AN161:AO161"/>
    <mergeCell ref="AN162:AO162"/>
    <mergeCell ref="AN163:AO163"/>
    <mergeCell ref="AN164:AO164"/>
    <mergeCell ref="AN165:AO165"/>
    <mergeCell ref="AN166:AO166"/>
    <mergeCell ref="AN167:AO167"/>
    <mergeCell ref="AN168:AO168"/>
    <mergeCell ref="AN169:AO169"/>
    <mergeCell ref="AN170:AO170"/>
    <mergeCell ref="AN171:AO171"/>
    <mergeCell ref="AN172:AO172"/>
    <mergeCell ref="AN173:AO173"/>
    <mergeCell ref="AN174:AO174"/>
    <mergeCell ref="AN175:AO175"/>
    <mergeCell ref="AN176:AO176"/>
    <mergeCell ref="AN177:AO177"/>
    <mergeCell ref="AN178:AO178"/>
    <mergeCell ref="AN179:AO179"/>
    <mergeCell ref="AN180:AO180"/>
    <mergeCell ref="AN181:AO181"/>
    <mergeCell ref="AN182:AO182"/>
    <mergeCell ref="AN183:AO183"/>
    <mergeCell ref="AN184:AO184"/>
    <mergeCell ref="AN185:AO185"/>
    <mergeCell ref="AN186:AO186"/>
    <mergeCell ref="AN187:AO187"/>
    <mergeCell ref="AN188:AO188"/>
    <mergeCell ref="AN189:AO189"/>
    <mergeCell ref="AN190:AO190"/>
    <mergeCell ref="AN191:AO191"/>
    <mergeCell ref="AN192:AO192"/>
    <mergeCell ref="AN193:AO193"/>
    <mergeCell ref="AN194:AO194"/>
    <mergeCell ref="AN195:AO195"/>
    <mergeCell ref="AN196:AO196"/>
    <mergeCell ref="AN197:AO197"/>
    <mergeCell ref="AN198:AO198"/>
    <mergeCell ref="AN199:AO199"/>
    <mergeCell ref="AN200:AO200"/>
    <mergeCell ref="AN201:AO201"/>
    <mergeCell ref="AN202:AO202"/>
    <mergeCell ref="AN203:AO203"/>
    <mergeCell ref="AN204:AO204"/>
    <mergeCell ref="AN205:AO205"/>
    <mergeCell ref="AN206:AO206"/>
    <mergeCell ref="AN207:AO207"/>
    <mergeCell ref="AP209:AQ209"/>
    <mergeCell ref="AP211:AQ211"/>
  </mergeCells>
  <printOptions horizontalCentered="1"/>
  <pageMargins bottom="0.3937007874015748" footer="0.0" header="0.0" left="0.3937007874015748" right="0.3937007874015748" top="0.6299212598425197"/>
  <pageSetup paperSize="9" scale="46" orientation="portrait"/>
  <headerFooter>
    <oddHeader>&amp;R児童発達支援</oddHeader>
    <oddFooter>&amp;C&amp;P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2.63" defaultRowHeight="15.0"/>
  <cols>
    <col customWidth="1" min="1" max="1" width="4.0"/>
    <col customWidth="1" min="2" max="2" width="6.63"/>
    <col customWidth="1" min="3" max="3" width="36.38"/>
    <col customWidth="1" min="4" max="6" width="5.75"/>
    <col customWidth="1" min="7" max="7" width="6.63"/>
    <col customWidth="1" min="8" max="8" width="5.13"/>
    <col customWidth="1" min="9" max="9" width="4.75"/>
    <col customWidth="1" min="10" max="10" width="6.63"/>
    <col customWidth="1" min="11" max="11" width="2.75"/>
    <col customWidth="1" min="12" max="12" width="6.5"/>
    <col customWidth="1" min="13" max="13" width="5.75"/>
    <col customWidth="1" min="14" max="14" width="2.75"/>
    <col customWidth="1" min="15" max="15" width="4.25"/>
    <col customWidth="1" min="16" max="17" width="6.63"/>
    <col customWidth="1" min="18" max="18" width="2.75"/>
    <col customWidth="1" min="19" max="19" width="4.25"/>
    <col customWidth="1" min="20" max="20" width="6.63"/>
    <col customWidth="1" min="21" max="21" width="2.75"/>
    <col customWidth="1" min="22" max="22" width="4.25"/>
    <col customWidth="1" min="23" max="23" width="6.63"/>
    <col customWidth="1" min="24" max="24" width="2.75"/>
    <col customWidth="1" min="25" max="25" width="4.25"/>
    <col customWidth="1" min="26" max="26" width="16.5"/>
    <col customWidth="1" min="27" max="27" width="2.13"/>
    <col customWidth="1" min="28" max="28" width="4.5"/>
    <col customWidth="1" min="29" max="30" width="7.5"/>
  </cols>
  <sheetData>
    <row r="1" ht="16.5" customHeight="1">
      <c r="A1" s="479"/>
      <c r="B1" s="14"/>
      <c r="C1" s="589"/>
      <c r="D1" s="14"/>
      <c r="E1" s="14"/>
      <c r="F1" s="14"/>
      <c r="G1" s="14"/>
      <c r="H1" s="14"/>
      <c r="I1" s="14"/>
      <c r="J1" s="8"/>
      <c r="K1" s="8"/>
      <c r="L1" s="8"/>
      <c r="M1" s="8"/>
      <c r="N1" s="8"/>
      <c r="O1" s="8"/>
      <c r="P1" s="14"/>
      <c r="Q1" s="14"/>
      <c r="R1" s="14"/>
      <c r="S1" s="14"/>
      <c r="T1" s="14"/>
      <c r="U1" s="99"/>
      <c r="V1" s="14"/>
      <c r="W1" s="515"/>
      <c r="X1" s="515"/>
      <c r="Y1" s="515"/>
      <c r="Z1" s="515"/>
      <c r="AA1" s="515"/>
      <c r="AB1" s="515"/>
      <c r="AC1" s="14"/>
      <c r="AD1" s="14"/>
    </row>
    <row r="2" ht="16.5" customHeight="1">
      <c r="A2" s="479"/>
      <c r="B2" s="14"/>
      <c r="C2" s="589"/>
      <c r="D2" s="14"/>
      <c r="E2" s="14"/>
      <c r="F2" s="14"/>
      <c r="G2" s="14"/>
      <c r="H2" s="14"/>
      <c r="I2" s="14"/>
      <c r="J2" s="8"/>
      <c r="K2" s="8"/>
      <c r="L2" s="8"/>
      <c r="M2" s="8"/>
      <c r="N2" s="8"/>
      <c r="O2" s="8"/>
      <c r="P2" s="14"/>
      <c r="Q2" s="14"/>
      <c r="R2" s="14"/>
      <c r="S2" s="14"/>
      <c r="T2" s="14"/>
      <c r="U2" s="99"/>
      <c r="V2" s="14"/>
      <c r="W2" s="83"/>
      <c r="X2" s="83"/>
      <c r="Y2" s="8"/>
      <c r="Z2" s="8"/>
      <c r="AA2" s="8"/>
      <c r="AB2" s="8"/>
      <c r="AC2" s="14"/>
      <c r="AD2" s="14"/>
    </row>
    <row r="3" ht="16.5" customHeight="1">
      <c r="A3" s="479"/>
      <c r="B3" s="14"/>
      <c r="C3" s="589"/>
      <c r="D3" s="14"/>
      <c r="E3" s="14"/>
      <c r="F3" s="14"/>
      <c r="G3" s="14"/>
      <c r="H3" s="14"/>
      <c r="I3" s="14"/>
      <c r="J3" s="8"/>
      <c r="K3" s="8"/>
      <c r="L3" s="8"/>
      <c r="M3" s="8"/>
      <c r="N3" s="8"/>
      <c r="O3" s="8"/>
      <c r="P3" s="14"/>
      <c r="Q3" s="14"/>
      <c r="R3" s="14"/>
      <c r="S3" s="14"/>
      <c r="T3" s="14"/>
      <c r="U3" s="99"/>
      <c r="V3" s="14"/>
      <c r="W3" s="14"/>
      <c r="X3" s="14"/>
      <c r="Y3" s="83"/>
      <c r="Z3" s="516"/>
      <c r="AA3" s="516"/>
      <c r="AB3" s="516"/>
      <c r="AC3" s="14"/>
      <c r="AD3" s="14"/>
    </row>
    <row r="4" ht="16.5" customHeight="1">
      <c r="A4" s="479"/>
      <c r="B4" s="479" t="s">
        <v>9953</v>
      </c>
      <c r="C4" s="589"/>
      <c r="D4" s="14"/>
      <c r="E4" s="14"/>
      <c r="F4" s="14"/>
      <c r="G4" s="14"/>
      <c r="H4" s="14"/>
      <c r="I4" s="14"/>
      <c r="J4" s="8"/>
      <c r="K4" s="22"/>
      <c r="L4" s="22"/>
      <c r="M4" s="22"/>
      <c r="N4" s="22"/>
      <c r="O4" s="22"/>
      <c r="P4" s="21"/>
      <c r="Q4" s="21"/>
      <c r="R4" s="21"/>
      <c r="S4" s="21"/>
      <c r="T4" s="21"/>
      <c r="U4" s="24"/>
      <c r="V4" s="21"/>
      <c r="W4" s="25"/>
      <c r="X4" s="25"/>
      <c r="Y4" s="25"/>
      <c r="Z4" s="21"/>
      <c r="AA4" s="21"/>
      <c r="AB4" s="21"/>
      <c r="AC4" s="14"/>
      <c r="AD4" s="14"/>
    </row>
    <row r="5" ht="16.5" customHeight="1">
      <c r="A5" s="489" t="s">
        <v>0</v>
      </c>
      <c r="B5" s="490"/>
      <c r="C5" s="4" t="s">
        <v>6</v>
      </c>
      <c r="D5" s="5"/>
      <c r="E5" s="6"/>
      <c r="F5" s="6"/>
      <c r="G5" s="6"/>
      <c r="H5" s="6"/>
      <c r="I5" s="6"/>
      <c r="J5" s="7"/>
      <c r="K5" s="7"/>
      <c r="L5" s="7"/>
      <c r="M5" s="7"/>
      <c r="N5" s="7"/>
      <c r="O5" s="7"/>
      <c r="P5" s="23" t="s">
        <v>7</v>
      </c>
      <c r="Q5" s="23"/>
      <c r="R5" s="6"/>
      <c r="S5" s="6"/>
      <c r="T5" s="23"/>
      <c r="U5" s="9"/>
      <c r="V5" s="6"/>
      <c r="W5" s="23"/>
      <c r="X5" s="6"/>
      <c r="Y5" s="6"/>
      <c r="Z5" s="6"/>
      <c r="AA5" s="6"/>
      <c r="AB5" s="6"/>
      <c r="AC5" s="12" t="s">
        <v>1</v>
      </c>
      <c r="AD5" s="12" t="s">
        <v>2</v>
      </c>
    </row>
    <row r="6" ht="16.5" customHeight="1">
      <c r="A6" s="17" t="s">
        <v>3</v>
      </c>
      <c r="B6" s="18" t="s">
        <v>4</v>
      </c>
      <c r="C6" s="109"/>
      <c r="D6" s="20"/>
      <c r="E6" s="21"/>
      <c r="F6" s="21"/>
      <c r="G6" s="21"/>
      <c r="H6" s="21"/>
      <c r="I6" s="21"/>
      <c r="J6" s="22"/>
      <c r="K6" s="22"/>
      <c r="L6" s="22"/>
      <c r="M6" s="22"/>
      <c r="N6" s="22"/>
      <c r="O6" s="22"/>
      <c r="P6" s="21"/>
      <c r="Q6" s="21"/>
      <c r="R6" s="21"/>
      <c r="S6" s="21"/>
      <c r="T6" s="21"/>
      <c r="U6" s="24"/>
      <c r="V6" s="21"/>
      <c r="W6" s="21"/>
      <c r="X6" s="21"/>
      <c r="Y6" s="21"/>
      <c r="Z6" s="21"/>
      <c r="AA6" s="21"/>
      <c r="AB6" s="21"/>
      <c r="AC6" s="27" t="s">
        <v>8</v>
      </c>
      <c r="AD6" s="27" t="s">
        <v>9</v>
      </c>
    </row>
    <row r="7" ht="16.5" customHeight="1">
      <c r="A7" s="166">
        <v>61.0</v>
      </c>
      <c r="B7" s="166">
        <v>8111.0</v>
      </c>
      <c r="C7" s="167" t="s">
        <v>9954</v>
      </c>
      <c r="D7" s="231" t="s">
        <v>7944</v>
      </c>
      <c r="E7" s="231" t="s">
        <v>7945</v>
      </c>
      <c r="F7" s="173" t="s">
        <v>7946</v>
      </c>
      <c r="G7" s="174"/>
      <c r="H7" s="174"/>
      <c r="I7" s="523"/>
      <c r="J7" s="94"/>
      <c r="K7" s="140"/>
      <c r="L7" s="54"/>
      <c r="M7" s="156" t="s">
        <v>1550</v>
      </c>
      <c r="N7" s="8"/>
      <c r="O7" s="8"/>
      <c r="P7" s="52"/>
      <c r="Q7" s="8"/>
      <c r="R7" s="8"/>
      <c r="S7" s="8"/>
      <c r="T7" s="521"/>
      <c r="U7" s="14"/>
      <c r="V7" s="8"/>
      <c r="W7" s="52"/>
      <c r="X7" s="8"/>
      <c r="Y7" s="54"/>
      <c r="Z7" s="213"/>
      <c r="AA7" s="213"/>
      <c r="AB7" s="213"/>
      <c r="AC7" s="45">
        <f>ROUND(H8*O$8,0)</f>
        <v>760</v>
      </c>
      <c r="AD7" s="79" t="s">
        <v>18</v>
      </c>
    </row>
    <row r="8" ht="16.5" customHeight="1">
      <c r="A8" s="29">
        <v>61.0</v>
      </c>
      <c r="B8" s="29">
        <v>8112.0</v>
      </c>
      <c r="C8" s="32" t="s">
        <v>9955</v>
      </c>
      <c r="D8" s="481"/>
      <c r="E8" s="481"/>
      <c r="F8" s="482"/>
      <c r="G8" s="174"/>
      <c r="H8" s="50">
        <f>'28児童発達支援(基本１)'!H8</f>
        <v>1085</v>
      </c>
      <c r="I8" s="8" t="s">
        <v>9</v>
      </c>
      <c r="J8" s="94"/>
      <c r="K8" s="140"/>
      <c r="L8" s="54"/>
      <c r="M8" s="482"/>
      <c r="N8" s="83" t="s">
        <v>21</v>
      </c>
      <c r="O8" s="528">
        <v>0.7</v>
      </c>
      <c r="P8" s="52"/>
      <c r="Q8" s="8"/>
      <c r="R8" s="8"/>
      <c r="S8" s="8"/>
      <c r="T8" s="521"/>
      <c r="U8" s="14"/>
      <c r="V8" s="8"/>
      <c r="W8" s="52"/>
      <c r="X8" s="8"/>
      <c r="Y8" s="109"/>
      <c r="Z8" s="213" t="s">
        <v>30</v>
      </c>
      <c r="AA8" s="74">
        <v>5.0</v>
      </c>
      <c r="AB8" s="522" t="s">
        <v>31</v>
      </c>
      <c r="AC8" s="45">
        <f>ROUND(H8*O$8,0)-AA8</f>
        <v>755</v>
      </c>
      <c r="AD8" s="79"/>
    </row>
    <row r="9" ht="16.5" customHeight="1">
      <c r="A9" s="29">
        <v>61.0</v>
      </c>
      <c r="B9" s="29">
        <v>8250.0</v>
      </c>
      <c r="C9" s="32" t="s">
        <v>9956</v>
      </c>
      <c r="D9" s="481"/>
      <c r="E9" s="481"/>
      <c r="F9" s="482"/>
      <c r="G9" s="174"/>
      <c r="H9" s="174"/>
      <c r="I9" s="523"/>
      <c r="J9" s="94"/>
      <c r="K9" s="140"/>
      <c r="L9" s="54"/>
      <c r="M9" s="482"/>
      <c r="N9" s="8"/>
      <c r="O9" s="8"/>
      <c r="P9" s="52"/>
      <c r="Q9" s="8"/>
      <c r="R9" s="8"/>
      <c r="S9" s="8"/>
      <c r="T9" s="521"/>
      <c r="U9" s="14"/>
      <c r="V9" s="54"/>
      <c r="W9" s="305" t="s">
        <v>20</v>
      </c>
      <c r="X9" s="41" t="s">
        <v>21</v>
      </c>
      <c r="Y9" s="86">
        <v>0.85</v>
      </c>
      <c r="Z9" s="75"/>
      <c r="AA9" s="213"/>
      <c r="AB9" s="213"/>
      <c r="AC9" s="45">
        <f>ROUND(ROUND(H8*O$8,0)*Y9,0)</f>
        <v>646</v>
      </c>
      <c r="AD9" s="79"/>
    </row>
    <row r="10" ht="16.5" customHeight="1">
      <c r="A10" s="29">
        <v>61.0</v>
      </c>
      <c r="B10" s="29">
        <v>8251.0</v>
      </c>
      <c r="C10" s="32" t="s">
        <v>9957</v>
      </c>
      <c r="D10" s="481"/>
      <c r="E10" s="481"/>
      <c r="F10" s="174"/>
      <c r="G10" s="174"/>
      <c r="H10" s="174"/>
      <c r="I10" s="174"/>
      <c r="J10" s="94"/>
      <c r="K10" s="140"/>
      <c r="L10" s="54"/>
      <c r="M10" s="482"/>
      <c r="N10" s="8"/>
      <c r="O10" s="54"/>
      <c r="P10" s="52"/>
      <c r="Q10" s="8"/>
      <c r="R10" s="8"/>
      <c r="S10" s="8"/>
      <c r="T10" s="525"/>
      <c r="U10" s="21"/>
      <c r="V10" s="109"/>
      <c r="W10" s="484"/>
      <c r="X10" s="56"/>
      <c r="Y10" s="526"/>
      <c r="Z10" s="213" t="s">
        <v>30</v>
      </c>
      <c r="AA10" s="74">
        <v>5.0</v>
      </c>
      <c r="AB10" s="522" t="s">
        <v>31</v>
      </c>
      <c r="AC10" s="45">
        <f>ROUND(ROUND(H8*O$8,0)*Y9,0)-AA10</f>
        <v>641</v>
      </c>
      <c r="AD10" s="79"/>
    </row>
    <row r="11" ht="16.5" customHeight="1">
      <c r="A11" s="29">
        <v>61.0</v>
      </c>
      <c r="B11" s="29">
        <v>8113.0</v>
      </c>
      <c r="C11" s="32" t="s">
        <v>9958</v>
      </c>
      <c r="D11" s="481"/>
      <c r="E11" s="481"/>
      <c r="F11" s="527"/>
      <c r="G11" s="527"/>
      <c r="H11" s="14"/>
      <c r="I11" s="14"/>
      <c r="J11" s="94"/>
      <c r="K11" s="140"/>
      <c r="L11" s="54"/>
      <c r="M11" s="52"/>
      <c r="N11" s="8"/>
      <c r="O11" s="54"/>
      <c r="P11" s="52"/>
      <c r="Q11" s="8"/>
      <c r="R11" s="8"/>
      <c r="S11" s="8"/>
      <c r="T11" s="102" t="s">
        <v>326</v>
      </c>
      <c r="U11" s="41" t="s">
        <v>21</v>
      </c>
      <c r="V11" s="60">
        <v>0.7</v>
      </c>
      <c r="W11" s="37"/>
      <c r="X11" s="7"/>
      <c r="Y11" s="39"/>
      <c r="Z11" s="213"/>
      <c r="AA11" s="213"/>
      <c r="AB11" s="213"/>
      <c r="AC11" s="45">
        <f>ROUND(ROUND(H8*O$8,0)*V11,0)</f>
        <v>532</v>
      </c>
      <c r="AD11" s="79"/>
    </row>
    <row r="12" ht="16.5" customHeight="1">
      <c r="A12" s="29">
        <v>61.0</v>
      </c>
      <c r="B12" s="29">
        <v>8114.0</v>
      </c>
      <c r="C12" s="32" t="s">
        <v>9959</v>
      </c>
      <c r="D12" s="231"/>
      <c r="E12" s="231"/>
      <c r="F12" s="527"/>
      <c r="G12" s="527"/>
      <c r="H12" s="8"/>
      <c r="I12" s="144"/>
      <c r="J12" s="94"/>
      <c r="K12" s="140"/>
      <c r="L12" s="54"/>
      <c r="M12" s="52"/>
      <c r="N12" s="8"/>
      <c r="O12" s="54"/>
      <c r="P12" s="52"/>
      <c r="Q12" s="8"/>
      <c r="R12" s="8"/>
      <c r="S12" s="8"/>
      <c r="T12" s="482"/>
      <c r="U12" s="83"/>
      <c r="V12" s="528"/>
      <c r="W12" s="227"/>
      <c r="X12" s="22"/>
      <c r="Y12" s="109"/>
      <c r="Z12" s="213" t="s">
        <v>30</v>
      </c>
      <c r="AA12" s="74">
        <v>5.0</v>
      </c>
      <c r="AB12" s="522" t="s">
        <v>31</v>
      </c>
      <c r="AC12" s="45">
        <f>ROUND(ROUND(H8*O$8,0)*V11,0)-AA12</f>
        <v>527</v>
      </c>
      <c r="AD12" s="79"/>
    </row>
    <row r="13" ht="16.5" customHeight="1">
      <c r="A13" s="29">
        <v>61.0</v>
      </c>
      <c r="B13" s="29">
        <v>8252.0</v>
      </c>
      <c r="C13" s="32" t="s">
        <v>9960</v>
      </c>
      <c r="D13" s="389"/>
      <c r="E13" s="231"/>
      <c r="F13" s="113"/>
      <c r="G13" s="113"/>
      <c r="H13" s="8"/>
      <c r="I13" s="144"/>
      <c r="J13" s="94"/>
      <c r="K13" s="140"/>
      <c r="L13" s="54"/>
      <c r="M13" s="52"/>
      <c r="N13" s="8"/>
      <c r="O13" s="54"/>
      <c r="P13" s="52"/>
      <c r="Q13" s="8"/>
      <c r="R13" s="8"/>
      <c r="S13" s="8"/>
      <c r="T13" s="482"/>
      <c r="U13" s="99"/>
      <c r="V13" s="529"/>
      <c r="W13" s="305" t="s">
        <v>20</v>
      </c>
      <c r="X13" s="41" t="s">
        <v>21</v>
      </c>
      <c r="Y13" s="86">
        <v>0.85</v>
      </c>
      <c r="Z13" s="75"/>
      <c r="AA13" s="213"/>
      <c r="AB13" s="213"/>
      <c r="AC13" s="45">
        <f>ROUND(ROUND(ROUND(H8*O$8,0)*V11,0)*Y13,0)</f>
        <v>452</v>
      </c>
      <c r="AD13" s="79"/>
    </row>
    <row r="14" ht="16.5" customHeight="1">
      <c r="A14" s="29">
        <v>61.0</v>
      </c>
      <c r="B14" s="29">
        <v>8253.0</v>
      </c>
      <c r="C14" s="32" t="s">
        <v>9961</v>
      </c>
      <c r="D14" s="389"/>
      <c r="E14" s="231"/>
      <c r="F14" s="113"/>
      <c r="G14" s="113"/>
      <c r="H14" s="8"/>
      <c r="I14" s="144"/>
      <c r="J14" s="94"/>
      <c r="K14" s="140"/>
      <c r="L14" s="54"/>
      <c r="M14" s="52"/>
      <c r="N14" s="8"/>
      <c r="O14" s="54"/>
      <c r="P14" s="52"/>
      <c r="Q14" s="8"/>
      <c r="R14" s="8"/>
      <c r="S14" s="8"/>
      <c r="T14" s="530"/>
      <c r="U14" s="24"/>
      <c r="V14" s="26"/>
      <c r="W14" s="484"/>
      <c r="X14" s="56"/>
      <c r="Y14" s="526"/>
      <c r="Z14" s="213" t="s">
        <v>30</v>
      </c>
      <c r="AA14" s="74">
        <v>5.0</v>
      </c>
      <c r="AB14" s="522" t="s">
        <v>31</v>
      </c>
      <c r="AC14" s="45">
        <f>ROUND(ROUND(ROUND(H8*O$8,0)*V11,0)*Y13,0)-AA14</f>
        <v>447</v>
      </c>
      <c r="AD14" s="79"/>
    </row>
    <row r="15" ht="16.5" customHeight="1">
      <c r="A15" s="29">
        <v>61.0</v>
      </c>
      <c r="B15" s="29">
        <v>8701.0</v>
      </c>
      <c r="C15" s="32" t="s">
        <v>9962</v>
      </c>
      <c r="D15" s="389"/>
      <c r="E15" s="231"/>
      <c r="F15" s="113"/>
      <c r="G15" s="113"/>
      <c r="H15" s="8"/>
      <c r="I15" s="144"/>
      <c r="J15" s="94"/>
      <c r="K15" s="140"/>
      <c r="L15" s="54"/>
      <c r="M15" s="52"/>
      <c r="N15" s="8"/>
      <c r="O15" s="54"/>
      <c r="P15" s="52"/>
      <c r="Q15" s="8"/>
      <c r="R15" s="8"/>
      <c r="S15" s="54"/>
      <c r="T15" s="102" t="s">
        <v>329</v>
      </c>
      <c r="U15" s="83" t="s">
        <v>21</v>
      </c>
      <c r="V15" s="528">
        <v>0.85</v>
      </c>
      <c r="W15" s="37"/>
      <c r="X15" s="7"/>
      <c r="Y15" s="39"/>
      <c r="Z15" s="213"/>
      <c r="AA15" s="213"/>
      <c r="AB15" s="213"/>
      <c r="AC15" s="45">
        <f>ROUND(ROUND(H8*O$8,0)*V15,0)</f>
        <v>646</v>
      </c>
      <c r="AD15" s="79"/>
    </row>
    <row r="16" ht="16.5" customHeight="1">
      <c r="A16" s="29">
        <v>61.0</v>
      </c>
      <c r="B16" s="29">
        <v>8702.0</v>
      </c>
      <c r="C16" s="32" t="s">
        <v>9963</v>
      </c>
      <c r="D16" s="389"/>
      <c r="E16" s="231"/>
      <c r="F16" s="113"/>
      <c r="G16" s="113"/>
      <c r="H16" s="8"/>
      <c r="I16" s="144"/>
      <c r="J16" s="94"/>
      <c r="K16" s="140"/>
      <c r="L16" s="54"/>
      <c r="M16" s="52"/>
      <c r="N16" s="8"/>
      <c r="O16" s="54"/>
      <c r="P16" s="52"/>
      <c r="Q16" s="8"/>
      <c r="R16" s="8"/>
      <c r="S16" s="8"/>
      <c r="T16" s="482"/>
      <c r="U16" s="83"/>
      <c r="V16" s="528"/>
      <c r="W16" s="227"/>
      <c r="X16" s="22"/>
      <c r="Y16" s="109"/>
      <c r="Z16" s="213" t="s">
        <v>30</v>
      </c>
      <c r="AA16" s="74">
        <v>5.0</v>
      </c>
      <c r="AB16" s="522" t="s">
        <v>31</v>
      </c>
      <c r="AC16" s="45">
        <f>ROUND(ROUND(H8*O$8,0)*V15,0)-AA16</f>
        <v>641</v>
      </c>
      <c r="AD16" s="79"/>
    </row>
    <row r="17" ht="16.5" customHeight="1">
      <c r="A17" s="29">
        <v>61.0</v>
      </c>
      <c r="B17" s="29">
        <v>8254.0</v>
      </c>
      <c r="C17" s="32" t="s">
        <v>9964</v>
      </c>
      <c r="D17" s="389"/>
      <c r="E17" s="231"/>
      <c r="F17" s="527"/>
      <c r="G17" s="527"/>
      <c r="H17" s="527"/>
      <c r="I17" s="532"/>
      <c r="J17" s="94"/>
      <c r="K17" s="140"/>
      <c r="L17" s="54"/>
      <c r="M17" s="52"/>
      <c r="N17" s="8"/>
      <c r="O17" s="54"/>
      <c r="P17" s="52"/>
      <c r="Q17" s="8"/>
      <c r="R17" s="8"/>
      <c r="S17" s="8"/>
      <c r="T17" s="482"/>
      <c r="U17" s="99"/>
      <c r="V17" s="529"/>
      <c r="W17" s="305" t="s">
        <v>20</v>
      </c>
      <c r="X17" s="41" t="s">
        <v>21</v>
      </c>
      <c r="Y17" s="86">
        <v>0.85</v>
      </c>
      <c r="Z17" s="75"/>
      <c r="AA17" s="213"/>
      <c r="AB17" s="213"/>
      <c r="AC17" s="45">
        <f>ROUND(ROUND(ROUND(H8*O$8,0)*V15,0)*Y17,0)</f>
        <v>549</v>
      </c>
      <c r="AD17" s="79"/>
    </row>
    <row r="18" ht="16.5" customHeight="1">
      <c r="A18" s="29">
        <v>61.0</v>
      </c>
      <c r="B18" s="29">
        <v>8255.0</v>
      </c>
      <c r="C18" s="32" t="s">
        <v>9965</v>
      </c>
      <c r="D18" s="389"/>
      <c r="E18" s="231"/>
      <c r="F18" s="527"/>
      <c r="G18" s="527"/>
      <c r="H18" s="527"/>
      <c r="I18" s="532"/>
      <c r="J18" s="94"/>
      <c r="K18" s="140"/>
      <c r="L18" s="54"/>
      <c r="M18" s="52"/>
      <c r="N18" s="8"/>
      <c r="O18" s="54"/>
      <c r="P18" s="227"/>
      <c r="Q18" s="22"/>
      <c r="R18" s="22"/>
      <c r="S18" s="22"/>
      <c r="T18" s="484"/>
      <c r="U18" s="24"/>
      <c r="V18" s="26"/>
      <c r="W18" s="484"/>
      <c r="X18" s="56"/>
      <c r="Y18" s="526"/>
      <c r="Z18" s="213" t="s">
        <v>30</v>
      </c>
      <c r="AA18" s="74">
        <v>5.0</v>
      </c>
      <c r="AB18" s="522" t="s">
        <v>31</v>
      </c>
      <c r="AC18" s="45">
        <f>ROUND(ROUND(ROUND(H8*O$8,0)*V15,0)*Y17,0)-AA18</f>
        <v>544</v>
      </c>
      <c r="AD18" s="79"/>
    </row>
    <row r="19" ht="16.5" customHeight="1">
      <c r="A19" s="29">
        <v>61.0</v>
      </c>
      <c r="B19" s="29">
        <v>8115.0</v>
      </c>
      <c r="C19" s="32" t="s">
        <v>9966</v>
      </c>
      <c r="D19" s="389"/>
      <c r="E19" s="389"/>
      <c r="F19" s="527"/>
      <c r="G19" s="527"/>
      <c r="H19" s="527"/>
      <c r="I19" s="532"/>
      <c r="J19" s="94"/>
      <c r="K19" s="140"/>
      <c r="L19" s="54"/>
      <c r="M19" s="52"/>
      <c r="N19" s="8"/>
      <c r="O19" s="54"/>
      <c r="P19" s="206" t="s">
        <v>23</v>
      </c>
      <c r="Q19" s="102" t="s">
        <v>24</v>
      </c>
      <c r="R19" s="533"/>
      <c r="S19" s="533"/>
      <c r="T19" s="520"/>
      <c r="U19" s="38"/>
      <c r="V19" s="6"/>
      <c r="W19" s="37"/>
      <c r="X19" s="7"/>
      <c r="Y19" s="39"/>
      <c r="Z19" s="213"/>
      <c r="AA19" s="213"/>
      <c r="AB19" s="213"/>
      <c r="AC19" s="45">
        <f>ROUND(ROUND(H8*O$8,0)*S20,0)</f>
        <v>532</v>
      </c>
      <c r="AD19" s="79"/>
    </row>
    <row r="20" ht="16.5" customHeight="1">
      <c r="A20" s="29">
        <v>61.0</v>
      </c>
      <c r="B20" s="29">
        <v>8116.0</v>
      </c>
      <c r="C20" s="32" t="s">
        <v>9967</v>
      </c>
      <c r="D20" s="389"/>
      <c r="E20" s="389"/>
      <c r="F20" s="527"/>
      <c r="G20" s="527"/>
      <c r="H20" s="527"/>
      <c r="I20" s="532"/>
      <c r="J20" s="94"/>
      <c r="K20" s="140"/>
      <c r="L20" s="54"/>
      <c r="M20" s="52"/>
      <c r="N20" s="8"/>
      <c r="O20" s="54"/>
      <c r="P20" s="481"/>
      <c r="Q20" s="482"/>
      <c r="R20" s="83" t="s">
        <v>21</v>
      </c>
      <c r="S20" s="528">
        <v>0.7</v>
      </c>
      <c r="T20" s="521"/>
      <c r="U20" s="53"/>
      <c r="V20" s="14"/>
      <c r="W20" s="52"/>
      <c r="X20" s="8"/>
      <c r="Y20" s="109"/>
      <c r="Z20" s="213" t="s">
        <v>30</v>
      </c>
      <c r="AA20" s="74">
        <v>5.0</v>
      </c>
      <c r="AB20" s="522" t="s">
        <v>31</v>
      </c>
      <c r="AC20" s="45">
        <f>ROUND(ROUND(H8*O$8,0)*S20,0)-AA20</f>
        <v>527</v>
      </c>
      <c r="AD20" s="79"/>
    </row>
    <row r="21" ht="16.5" customHeight="1">
      <c r="A21" s="29">
        <v>61.0</v>
      </c>
      <c r="B21" s="29">
        <v>8256.0</v>
      </c>
      <c r="C21" s="32" t="s">
        <v>9968</v>
      </c>
      <c r="D21" s="389"/>
      <c r="E21" s="389"/>
      <c r="F21" s="527"/>
      <c r="G21" s="527"/>
      <c r="H21" s="527"/>
      <c r="I21" s="532"/>
      <c r="J21" s="94"/>
      <c r="K21" s="140"/>
      <c r="L21" s="54"/>
      <c r="M21" s="52"/>
      <c r="N21" s="8"/>
      <c r="O21" s="54"/>
      <c r="P21" s="481"/>
      <c r="Q21" s="482"/>
      <c r="R21" s="14"/>
      <c r="S21" s="14"/>
      <c r="T21" s="521"/>
      <c r="U21" s="53"/>
      <c r="V21" s="14"/>
      <c r="W21" s="305" t="s">
        <v>20</v>
      </c>
      <c r="X21" s="41" t="s">
        <v>21</v>
      </c>
      <c r="Y21" s="86">
        <v>0.85</v>
      </c>
      <c r="Z21" s="75"/>
      <c r="AA21" s="213"/>
      <c r="AB21" s="213"/>
      <c r="AC21" s="45">
        <f>ROUND(ROUND(ROUND(H8*O$8,0)*S20,0)*Y21,0)</f>
        <v>452</v>
      </c>
      <c r="AD21" s="79"/>
    </row>
    <row r="22" ht="16.5" customHeight="1">
      <c r="A22" s="29">
        <v>61.0</v>
      </c>
      <c r="B22" s="29">
        <v>8257.0</v>
      </c>
      <c r="C22" s="32" t="s">
        <v>9969</v>
      </c>
      <c r="D22" s="389"/>
      <c r="E22" s="389"/>
      <c r="F22" s="527"/>
      <c r="G22" s="527"/>
      <c r="H22" s="527"/>
      <c r="I22" s="532"/>
      <c r="J22" s="94"/>
      <c r="K22" s="140"/>
      <c r="L22" s="54"/>
      <c r="M22" s="52"/>
      <c r="N22" s="8"/>
      <c r="O22" s="54"/>
      <c r="P22" s="535"/>
      <c r="Q22" s="482"/>
      <c r="R22" s="83"/>
      <c r="S22" s="83"/>
      <c r="T22" s="525"/>
      <c r="U22" s="180"/>
      <c r="V22" s="21"/>
      <c r="W22" s="484"/>
      <c r="X22" s="56"/>
      <c r="Y22" s="526"/>
      <c r="Z22" s="213" t="s">
        <v>30</v>
      </c>
      <c r="AA22" s="74">
        <v>5.0</v>
      </c>
      <c r="AB22" s="522" t="s">
        <v>31</v>
      </c>
      <c r="AC22" s="45">
        <f>ROUND(ROUND(ROUND(H8*O$8,0)*S20,0)*Y21,0)-AA22</f>
        <v>447</v>
      </c>
      <c r="AD22" s="79"/>
    </row>
    <row r="23" ht="16.5" customHeight="1">
      <c r="A23" s="29">
        <v>61.0</v>
      </c>
      <c r="B23" s="29">
        <v>8117.0</v>
      </c>
      <c r="C23" s="32" t="s">
        <v>9970</v>
      </c>
      <c r="D23" s="389"/>
      <c r="E23" s="389"/>
      <c r="F23" s="527"/>
      <c r="G23" s="527"/>
      <c r="H23" s="527"/>
      <c r="I23" s="532"/>
      <c r="J23" s="94"/>
      <c r="K23" s="140"/>
      <c r="L23" s="54"/>
      <c r="M23" s="52"/>
      <c r="N23" s="8"/>
      <c r="O23" s="54"/>
      <c r="P23" s="536"/>
      <c r="Q23" s="14"/>
      <c r="R23" s="14"/>
      <c r="S23" s="14"/>
      <c r="T23" s="102" t="s">
        <v>326</v>
      </c>
      <c r="U23" s="41" t="s">
        <v>21</v>
      </c>
      <c r="V23" s="60">
        <v>0.7</v>
      </c>
      <c r="W23" s="37"/>
      <c r="X23" s="7"/>
      <c r="Y23" s="39"/>
      <c r="Z23" s="213"/>
      <c r="AA23" s="213"/>
      <c r="AB23" s="213"/>
      <c r="AC23" s="45">
        <f>ROUND(ROUND(ROUND(H8*O$8,0)*S20,0)*V23,0)</f>
        <v>372</v>
      </c>
      <c r="AD23" s="79"/>
    </row>
    <row r="24" ht="16.5" customHeight="1">
      <c r="A24" s="29">
        <v>61.0</v>
      </c>
      <c r="B24" s="29">
        <v>8118.0</v>
      </c>
      <c r="C24" s="32" t="s">
        <v>9971</v>
      </c>
      <c r="D24" s="389"/>
      <c r="E24" s="389"/>
      <c r="F24" s="527"/>
      <c r="G24" s="527"/>
      <c r="H24" s="527"/>
      <c r="I24" s="532"/>
      <c r="J24" s="94"/>
      <c r="K24" s="140"/>
      <c r="L24" s="54"/>
      <c r="M24" s="52"/>
      <c r="N24" s="8"/>
      <c r="O24" s="54"/>
      <c r="P24" s="536"/>
      <c r="Q24" s="14"/>
      <c r="R24" s="14"/>
      <c r="S24" s="14"/>
      <c r="T24" s="482"/>
      <c r="U24" s="83"/>
      <c r="V24" s="528"/>
      <c r="W24" s="227"/>
      <c r="X24" s="22"/>
      <c r="Y24" s="109"/>
      <c r="Z24" s="213" t="s">
        <v>30</v>
      </c>
      <c r="AA24" s="74">
        <v>5.0</v>
      </c>
      <c r="AB24" s="522" t="s">
        <v>31</v>
      </c>
      <c r="AC24" s="45">
        <f>ROUND(ROUND(ROUND(H8*O$8,0)*S20,0)*V23,0)-AA24</f>
        <v>367</v>
      </c>
      <c r="AD24" s="79"/>
    </row>
    <row r="25" ht="16.5" customHeight="1">
      <c r="A25" s="29">
        <v>61.0</v>
      </c>
      <c r="B25" s="29">
        <v>8258.0</v>
      </c>
      <c r="C25" s="32" t="s">
        <v>9972</v>
      </c>
      <c r="D25" s="389"/>
      <c r="E25" s="389"/>
      <c r="F25" s="527"/>
      <c r="G25" s="527"/>
      <c r="H25" s="527"/>
      <c r="I25" s="532"/>
      <c r="J25" s="94"/>
      <c r="K25" s="140"/>
      <c r="L25" s="54"/>
      <c r="M25" s="52"/>
      <c r="N25" s="8"/>
      <c r="O25" s="54"/>
      <c r="P25" s="254"/>
      <c r="Q25" s="83"/>
      <c r="R25" s="83"/>
      <c r="T25" s="482"/>
      <c r="U25" s="99"/>
      <c r="V25" s="529"/>
      <c r="W25" s="305" t="s">
        <v>20</v>
      </c>
      <c r="X25" s="41" t="s">
        <v>21</v>
      </c>
      <c r="Y25" s="86">
        <v>0.85</v>
      </c>
      <c r="Z25" s="75"/>
      <c r="AA25" s="213"/>
      <c r="AB25" s="213"/>
      <c r="AC25" s="45">
        <f>ROUND(ROUND(ROUND(ROUND(H8*O$8,0)*S20,0)*V23,0)*Y25,0)</f>
        <v>316</v>
      </c>
      <c r="AD25" s="79"/>
    </row>
    <row r="26" ht="16.5" customHeight="1">
      <c r="A26" s="29">
        <v>61.0</v>
      </c>
      <c r="B26" s="29">
        <v>8259.0</v>
      </c>
      <c r="C26" s="32" t="s">
        <v>9973</v>
      </c>
      <c r="D26" s="389"/>
      <c r="E26" s="389"/>
      <c r="F26" s="527"/>
      <c r="G26" s="527"/>
      <c r="H26" s="527"/>
      <c r="I26" s="532"/>
      <c r="J26" s="94"/>
      <c r="K26" s="140"/>
      <c r="L26" s="54"/>
      <c r="M26" s="52"/>
      <c r="N26" s="8"/>
      <c r="O26" s="54"/>
      <c r="P26" s="254"/>
      <c r="Q26" s="83"/>
      <c r="R26" s="83"/>
      <c r="S26" s="83"/>
      <c r="T26" s="530"/>
      <c r="U26" s="24"/>
      <c r="V26" s="26"/>
      <c r="W26" s="484"/>
      <c r="X26" s="56"/>
      <c r="Y26" s="526"/>
      <c r="Z26" s="213" t="s">
        <v>30</v>
      </c>
      <c r="AA26" s="74">
        <v>5.0</v>
      </c>
      <c r="AB26" s="522" t="s">
        <v>31</v>
      </c>
      <c r="AC26" s="45">
        <f>ROUND(ROUND(ROUND(ROUND(H8*O$8,0)*S20,0)*V23,0)*Y25,0)-AA26</f>
        <v>311</v>
      </c>
      <c r="AD26" s="79"/>
    </row>
    <row r="27" ht="16.5" customHeight="1">
      <c r="A27" s="29">
        <v>61.0</v>
      </c>
      <c r="B27" s="29">
        <v>8703.0</v>
      </c>
      <c r="C27" s="32" t="s">
        <v>9974</v>
      </c>
      <c r="D27" s="389"/>
      <c r="E27" s="389"/>
      <c r="F27" s="527"/>
      <c r="G27" s="527"/>
      <c r="H27" s="527"/>
      <c r="I27" s="532"/>
      <c r="J27" s="94"/>
      <c r="K27" s="140"/>
      <c r="L27" s="54"/>
      <c r="M27" s="52"/>
      <c r="N27" s="8"/>
      <c r="O27" s="54"/>
      <c r="P27" s="536"/>
      <c r="Q27" s="83"/>
      <c r="R27" s="528"/>
      <c r="S27" s="486"/>
      <c r="T27" s="102" t="s">
        <v>329</v>
      </c>
      <c r="U27" s="83" t="s">
        <v>21</v>
      </c>
      <c r="V27" s="528">
        <v>0.85</v>
      </c>
      <c r="W27" s="37"/>
      <c r="X27" s="7"/>
      <c r="Y27" s="39"/>
      <c r="Z27" s="213"/>
      <c r="AA27" s="213"/>
      <c r="AB27" s="213"/>
      <c r="AC27" s="45">
        <f>ROUND(ROUND(ROUND(H8*O$8,0)*S20,0)*V27,0)</f>
        <v>452</v>
      </c>
      <c r="AD27" s="79"/>
    </row>
    <row r="28" ht="16.5" customHeight="1">
      <c r="A28" s="29">
        <v>61.0</v>
      </c>
      <c r="B28" s="29">
        <v>8704.0</v>
      </c>
      <c r="C28" s="32" t="s">
        <v>9975</v>
      </c>
      <c r="D28" s="389"/>
      <c r="E28" s="389"/>
      <c r="F28" s="527"/>
      <c r="G28" s="527"/>
      <c r="H28" s="527"/>
      <c r="I28" s="532"/>
      <c r="J28" s="94"/>
      <c r="K28" s="140"/>
      <c r="L28" s="54"/>
      <c r="M28" s="52"/>
      <c r="N28" s="8"/>
      <c r="O28" s="54"/>
      <c r="P28" s="536"/>
      <c r="Q28" s="83"/>
      <c r="R28" s="528"/>
      <c r="S28" s="528"/>
      <c r="T28" s="482"/>
      <c r="U28" s="83"/>
      <c r="V28" s="528"/>
      <c r="W28" s="227"/>
      <c r="X28" s="22"/>
      <c r="Y28" s="109"/>
      <c r="Z28" s="213" t="s">
        <v>30</v>
      </c>
      <c r="AA28" s="74">
        <v>5.0</v>
      </c>
      <c r="AB28" s="522" t="s">
        <v>31</v>
      </c>
      <c r="AC28" s="45">
        <f>ROUND(ROUND(ROUND(H8*O$8,0)*S20,0)*V27,0)-AA28</f>
        <v>447</v>
      </c>
      <c r="AD28" s="79"/>
    </row>
    <row r="29" ht="16.5" customHeight="1">
      <c r="A29" s="29">
        <v>61.0</v>
      </c>
      <c r="B29" s="29">
        <v>8260.0</v>
      </c>
      <c r="C29" s="32" t="s">
        <v>9976</v>
      </c>
      <c r="D29" s="389"/>
      <c r="E29" s="389"/>
      <c r="F29" s="527"/>
      <c r="G29" s="527"/>
      <c r="H29" s="527"/>
      <c r="I29" s="532"/>
      <c r="J29" s="94"/>
      <c r="K29" s="140"/>
      <c r="L29" s="54"/>
      <c r="M29" s="52"/>
      <c r="N29" s="8"/>
      <c r="O29" s="54"/>
      <c r="P29" s="254"/>
      <c r="Q29" s="83"/>
      <c r="R29" s="528"/>
      <c r="S29" s="528"/>
      <c r="T29" s="482"/>
      <c r="U29" s="99"/>
      <c r="V29" s="529"/>
      <c r="W29" s="305" t="s">
        <v>20</v>
      </c>
      <c r="X29" s="41" t="s">
        <v>21</v>
      </c>
      <c r="Y29" s="86">
        <v>0.85</v>
      </c>
      <c r="Z29" s="75"/>
      <c r="AA29" s="213"/>
      <c r="AB29" s="213"/>
      <c r="AC29" s="45">
        <f>ROUND(ROUND(ROUND(ROUND(H8*O$8,0)*S20,0)*V27,0)*Y29,0)</f>
        <v>384</v>
      </c>
      <c r="AD29" s="79"/>
    </row>
    <row r="30" ht="16.5" customHeight="1">
      <c r="A30" s="29">
        <v>61.0</v>
      </c>
      <c r="B30" s="29">
        <v>8261.0</v>
      </c>
      <c r="C30" s="32" t="s">
        <v>9977</v>
      </c>
      <c r="D30" s="389"/>
      <c r="E30" s="389"/>
      <c r="F30" s="527"/>
      <c r="G30" s="527"/>
      <c r="H30" s="527"/>
      <c r="I30" s="532"/>
      <c r="J30" s="94"/>
      <c r="K30" s="140"/>
      <c r="L30" s="54"/>
      <c r="M30" s="52"/>
      <c r="N30" s="8"/>
      <c r="O30" s="54"/>
      <c r="P30" s="536"/>
      <c r="Q30" s="83"/>
      <c r="R30" s="83"/>
      <c r="S30" s="83"/>
      <c r="T30" s="484"/>
      <c r="U30" s="24"/>
      <c r="V30" s="26"/>
      <c r="W30" s="484"/>
      <c r="X30" s="56"/>
      <c r="Y30" s="526"/>
      <c r="Z30" s="213" t="s">
        <v>30</v>
      </c>
      <c r="AA30" s="74">
        <v>5.0</v>
      </c>
      <c r="AB30" s="522" t="s">
        <v>31</v>
      </c>
      <c r="AC30" s="45">
        <f>ROUND(ROUND(ROUND(ROUND(H8*O$8,0)*S20,0)*V27,0)*Y29,0)-AA30</f>
        <v>379</v>
      </c>
      <c r="AD30" s="79"/>
    </row>
    <row r="31" ht="16.5" customHeight="1">
      <c r="A31" s="29">
        <v>61.0</v>
      </c>
      <c r="B31" s="29">
        <v>8262.0</v>
      </c>
      <c r="C31" s="32" t="s">
        <v>9978</v>
      </c>
      <c r="D31" s="389"/>
      <c r="E31" s="389"/>
      <c r="F31" s="527"/>
      <c r="G31" s="527"/>
      <c r="H31" s="527"/>
      <c r="I31" s="532"/>
      <c r="J31" s="94"/>
      <c r="K31" s="140"/>
      <c r="L31" s="54"/>
      <c r="M31" s="52"/>
      <c r="N31" s="8"/>
      <c r="O31" s="54"/>
      <c r="P31" s="536"/>
      <c r="Q31" s="102" t="s">
        <v>27</v>
      </c>
      <c r="R31" s="533"/>
      <c r="S31" s="533"/>
      <c r="T31" s="520"/>
      <c r="U31" s="38"/>
      <c r="V31" s="6"/>
      <c r="W31" s="37"/>
      <c r="X31" s="7"/>
      <c r="Y31" s="39"/>
      <c r="Z31" s="213"/>
      <c r="AA31" s="213"/>
      <c r="AB31" s="213"/>
      <c r="AC31" s="45">
        <f>ROUND(ROUND(H8*O$8,0)*S32,0)</f>
        <v>380</v>
      </c>
      <c r="AD31" s="79"/>
    </row>
    <row r="32" ht="16.5" customHeight="1">
      <c r="A32" s="29">
        <v>61.0</v>
      </c>
      <c r="B32" s="29">
        <v>8263.0</v>
      </c>
      <c r="C32" s="32" t="s">
        <v>9979</v>
      </c>
      <c r="D32" s="389"/>
      <c r="E32" s="389"/>
      <c r="F32" s="527"/>
      <c r="G32" s="527"/>
      <c r="H32" s="527"/>
      <c r="I32" s="532"/>
      <c r="J32" s="94"/>
      <c r="K32" s="140"/>
      <c r="L32" s="54"/>
      <c r="M32" s="52"/>
      <c r="N32" s="8"/>
      <c r="O32" s="54"/>
      <c r="P32" s="535"/>
      <c r="Q32" s="482"/>
      <c r="R32" s="83" t="s">
        <v>21</v>
      </c>
      <c r="S32" s="528">
        <v>0.5</v>
      </c>
      <c r="T32" s="521"/>
      <c r="U32" s="53"/>
      <c r="V32" s="14"/>
      <c r="W32" s="52"/>
      <c r="X32" s="8"/>
      <c r="Y32" s="109"/>
      <c r="Z32" s="213" t="s">
        <v>30</v>
      </c>
      <c r="AA32" s="74">
        <v>5.0</v>
      </c>
      <c r="AB32" s="522" t="s">
        <v>31</v>
      </c>
      <c r="AC32" s="45">
        <f>ROUND(ROUND(H8*O$8,0)*S32,0)-AA32</f>
        <v>375</v>
      </c>
      <c r="AD32" s="79"/>
    </row>
    <row r="33" ht="16.5" customHeight="1">
      <c r="A33" s="29">
        <v>61.0</v>
      </c>
      <c r="B33" s="29">
        <v>8264.0</v>
      </c>
      <c r="C33" s="32" t="s">
        <v>9980</v>
      </c>
      <c r="D33" s="389"/>
      <c r="E33" s="389"/>
      <c r="F33" s="527"/>
      <c r="G33" s="527"/>
      <c r="H33" s="527"/>
      <c r="I33" s="532"/>
      <c r="J33" s="94"/>
      <c r="K33" s="140"/>
      <c r="L33" s="54"/>
      <c r="M33" s="52"/>
      <c r="N33" s="8"/>
      <c r="O33" s="54"/>
      <c r="P33" s="535"/>
      <c r="Q33" s="482"/>
      <c r="R33" s="14"/>
      <c r="S33" s="14"/>
      <c r="T33" s="521"/>
      <c r="U33" s="53"/>
      <c r="V33" s="14"/>
      <c r="W33" s="305" t="s">
        <v>20</v>
      </c>
      <c r="X33" s="41" t="s">
        <v>21</v>
      </c>
      <c r="Y33" s="86">
        <v>0.85</v>
      </c>
      <c r="Z33" s="75"/>
      <c r="AA33" s="213"/>
      <c r="AB33" s="213"/>
      <c r="AC33" s="45">
        <f>ROUND(ROUND(ROUND(H8*O$8,0)*S32,0)*Y33,0)</f>
        <v>323</v>
      </c>
      <c r="AD33" s="79"/>
    </row>
    <row r="34" ht="16.5" customHeight="1">
      <c r="A34" s="29">
        <v>61.0</v>
      </c>
      <c r="B34" s="29">
        <v>8265.0</v>
      </c>
      <c r="C34" s="32" t="s">
        <v>9981</v>
      </c>
      <c r="D34" s="389"/>
      <c r="E34" s="389"/>
      <c r="F34" s="527"/>
      <c r="G34" s="527"/>
      <c r="H34" s="527"/>
      <c r="I34" s="532"/>
      <c r="J34" s="94"/>
      <c r="K34" s="140"/>
      <c r="L34" s="54"/>
      <c r="M34" s="52"/>
      <c r="N34" s="8"/>
      <c r="O34" s="54"/>
      <c r="P34" s="535"/>
      <c r="Q34" s="482"/>
      <c r="R34" s="83"/>
      <c r="S34" s="83"/>
      <c r="T34" s="525"/>
      <c r="U34" s="180"/>
      <c r="V34" s="21"/>
      <c r="W34" s="484"/>
      <c r="X34" s="56"/>
      <c r="Y34" s="526"/>
      <c r="Z34" s="213" t="s">
        <v>30</v>
      </c>
      <c r="AA34" s="74">
        <v>5.0</v>
      </c>
      <c r="AB34" s="522" t="s">
        <v>31</v>
      </c>
      <c r="AC34" s="45">
        <f>ROUND(ROUND(ROUND(H8*O$8,0)*S32,0)*Y33,0)-AA34</f>
        <v>318</v>
      </c>
      <c r="AD34" s="79"/>
    </row>
    <row r="35" ht="16.5" customHeight="1">
      <c r="A35" s="29">
        <v>61.0</v>
      </c>
      <c r="B35" s="29">
        <v>8266.0</v>
      </c>
      <c r="C35" s="32" t="s">
        <v>9982</v>
      </c>
      <c r="D35" s="389"/>
      <c r="E35" s="389"/>
      <c r="F35" s="527"/>
      <c r="G35" s="527"/>
      <c r="H35" s="527"/>
      <c r="I35" s="532"/>
      <c r="J35" s="94"/>
      <c r="K35" s="140"/>
      <c r="L35" s="54"/>
      <c r="M35" s="52"/>
      <c r="N35" s="8"/>
      <c r="O35" s="54"/>
      <c r="P35" s="536"/>
      <c r="Q35" s="14"/>
      <c r="R35" s="14"/>
      <c r="S35" s="14"/>
      <c r="T35" s="102" t="s">
        <v>326</v>
      </c>
      <c r="U35" s="41" t="s">
        <v>21</v>
      </c>
      <c r="V35" s="60">
        <v>0.7</v>
      </c>
      <c r="W35" s="37"/>
      <c r="X35" s="7"/>
      <c r="Y35" s="39"/>
      <c r="Z35" s="213"/>
      <c r="AA35" s="213"/>
      <c r="AB35" s="213"/>
      <c r="AC35" s="45">
        <f>ROUND(ROUND(ROUND(H8*O$8,0)*S32,0)*V35,0)</f>
        <v>266</v>
      </c>
      <c r="AD35" s="79"/>
    </row>
    <row r="36" ht="16.5" customHeight="1">
      <c r="A36" s="29">
        <v>61.0</v>
      </c>
      <c r="B36" s="29">
        <v>8267.0</v>
      </c>
      <c r="C36" s="32" t="s">
        <v>9983</v>
      </c>
      <c r="D36" s="389"/>
      <c r="E36" s="389"/>
      <c r="F36" s="527"/>
      <c r="G36" s="527"/>
      <c r="H36" s="527"/>
      <c r="I36" s="532"/>
      <c r="J36" s="94"/>
      <c r="K36" s="140"/>
      <c r="L36" s="54"/>
      <c r="M36" s="52"/>
      <c r="N36" s="8"/>
      <c r="O36" s="54"/>
      <c r="P36" s="536"/>
      <c r="Q36" s="14"/>
      <c r="R36" s="14"/>
      <c r="S36" s="14"/>
      <c r="T36" s="482"/>
      <c r="U36" s="83"/>
      <c r="V36" s="528"/>
      <c r="W36" s="227"/>
      <c r="X36" s="22"/>
      <c r="Y36" s="109"/>
      <c r="Z36" s="213" t="s">
        <v>30</v>
      </c>
      <c r="AA36" s="74">
        <v>5.0</v>
      </c>
      <c r="AB36" s="522" t="s">
        <v>31</v>
      </c>
      <c r="AC36" s="45">
        <f>ROUND(ROUND(ROUND(H8*O$8,0)*S32,0)*V35,0)-AA36</f>
        <v>261</v>
      </c>
      <c r="AD36" s="79"/>
    </row>
    <row r="37" ht="16.5" customHeight="1">
      <c r="A37" s="29">
        <v>61.0</v>
      </c>
      <c r="B37" s="29">
        <v>8268.0</v>
      </c>
      <c r="C37" s="32" t="s">
        <v>9984</v>
      </c>
      <c r="D37" s="389"/>
      <c r="E37" s="389"/>
      <c r="F37" s="527"/>
      <c r="G37" s="527"/>
      <c r="H37" s="527"/>
      <c r="I37" s="532"/>
      <c r="J37" s="94"/>
      <c r="K37" s="140"/>
      <c r="L37" s="54"/>
      <c r="M37" s="52"/>
      <c r="N37" s="8"/>
      <c r="O37" s="54"/>
      <c r="P37" s="254"/>
      <c r="Q37" s="83"/>
      <c r="R37" s="83"/>
      <c r="T37" s="482"/>
      <c r="U37" s="99"/>
      <c r="V37" s="529"/>
      <c r="W37" s="305" t="s">
        <v>20</v>
      </c>
      <c r="X37" s="41" t="s">
        <v>21</v>
      </c>
      <c r="Y37" s="86">
        <v>0.85</v>
      </c>
      <c r="Z37" s="75"/>
      <c r="AA37" s="213"/>
      <c r="AB37" s="213"/>
      <c r="AC37" s="45">
        <f>ROUND(ROUND(ROUND(ROUND(H8*O$8,0)*S32,0)*V35,0)*Y37,0)</f>
        <v>226</v>
      </c>
      <c r="AD37" s="79"/>
    </row>
    <row r="38" ht="16.5" customHeight="1">
      <c r="A38" s="29">
        <v>61.0</v>
      </c>
      <c r="B38" s="29">
        <v>8269.0</v>
      </c>
      <c r="C38" s="32" t="s">
        <v>9985</v>
      </c>
      <c r="D38" s="389"/>
      <c r="E38" s="389"/>
      <c r="F38" s="527"/>
      <c r="G38" s="527"/>
      <c r="H38" s="527"/>
      <c r="I38" s="532"/>
      <c r="J38" s="94"/>
      <c r="K38" s="140"/>
      <c r="L38" s="54"/>
      <c r="M38" s="52"/>
      <c r="N38" s="8"/>
      <c r="O38" s="54"/>
      <c r="P38" s="254"/>
      <c r="Q38" s="83"/>
      <c r="R38" s="83"/>
      <c r="S38" s="83"/>
      <c r="T38" s="530"/>
      <c r="U38" s="24"/>
      <c r="V38" s="26"/>
      <c r="W38" s="484"/>
      <c r="X38" s="56"/>
      <c r="Y38" s="526"/>
      <c r="Z38" s="213" t="s">
        <v>30</v>
      </c>
      <c r="AA38" s="74">
        <v>5.0</v>
      </c>
      <c r="AB38" s="522" t="s">
        <v>31</v>
      </c>
      <c r="AC38" s="45">
        <f>ROUND(ROUND(ROUND(ROUND(H8*O$8,0)*S32,0)*V35,0)*Y37,0)-AA38</f>
        <v>221</v>
      </c>
      <c r="AD38" s="79"/>
    </row>
    <row r="39" ht="16.5" customHeight="1">
      <c r="A39" s="29">
        <v>61.0</v>
      </c>
      <c r="B39" s="29">
        <v>8270.0</v>
      </c>
      <c r="C39" s="32" t="s">
        <v>9986</v>
      </c>
      <c r="D39" s="389"/>
      <c r="E39" s="389"/>
      <c r="F39" s="527"/>
      <c r="G39" s="527"/>
      <c r="H39" s="527"/>
      <c r="I39" s="532"/>
      <c r="J39" s="94"/>
      <c r="K39" s="140"/>
      <c r="L39" s="54"/>
      <c r="M39" s="52"/>
      <c r="N39" s="8"/>
      <c r="O39" s="54"/>
      <c r="P39" s="536"/>
      <c r="Q39" s="83"/>
      <c r="R39" s="528"/>
      <c r="S39" s="486"/>
      <c r="T39" s="102" t="s">
        <v>329</v>
      </c>
      <c r="U39" s="83" t="s">
        <v>21</v>
      </c>
      <c r="V39" s="528">
        <v>0.85</v>
      </c>
      <c r="W39" s="37"/>
      <c r="X39" s="7"/>
      <c r="Y39" s="39"/>
      <c r="Z39" s="213"/>
      <c r="AA39" s="213"/>
      <c r="AB39" s="213"/>
      <c r="AC39" s="45">
        <f>ROUND(ROUND(ROUND(H8*O$8,0)*S32,0)*V39,0)</f>
        <v>323</v>
      </c>
      <c r="AD39" s="79"/>
    </row>
    <row r="40" ht="16.5" customHeight="1">
      <c r="A40" s="29">
        <v>61.0</v>
      </c>
      <c r="B40" s="29">
        <v>8271.0</v>
      </c>
      <c r="C40" s="32" t="s">
        <v>9987</v>
      </c>
      <c r="D40" s="389"/>
      <c r="E40" s="389"/>
      <c r="F40" s="527"/>
      <c r="G40" s="527"/>
      <c r="H40" s="527"/>
      <c r="I40" s="532"/>
      <c r="J40" s="94"/>
      <c r="K40" s="140"/>
      <c r="L40" s="54"/>
      <c r="M40" s="52"/>
      <c r="N40" s="8"/>
      <c r="O40" s="54"/>
      <c r="P40" s="536"/>
      <c r="Q40" s="83"/>
      <c r="R40" s="528"/>
      <c r="S40" s="528"/>
      <c r="T40" s="482"/>
      <c r="U40" s="83"/>
      <c r="V40" s="528"/>
      <c r="W40" s="227"/>
      <c r="X40" s="22"/>
      <c r="Y40" s="109"/>
      <c r="Z40" s="213" t="s">
        <v>30</v>
      </c>
      <c r="AA40" s="74">
        <v>5.0</v>
      </c>
      <c r="AB40" s="522" t="s">
        <v>31</v>
      </c>
      <c r="AC40" s="45">
        <f>ROUND(ROUND(ROUND(H8*O$8,0)*S32,0)*V39,0)-AA40</f>
        <v>318</v>
      </c>
      <c r="AD40" s="79"/>
    </row>
    <row r="41" ht="16.5" customHeight="1">
      <c r="A41" s="29">
        <v>61.0</v>
      </c>
      <c r="B41" s="29">
        <v>8272.0</v>
      </c>
      <c r="C41" s="32" t="s">
        <v>9988</v>
      </c>
      <c r="D41" s="389"/>
      <c r="E41" s="389"/>
      <c r="F41" s="527"/>
      <c r="G41" s="527"/>
      <c r="H41" s="527"/>
      <c r="I41" s="532"/>
      <c r="J41" s="94"/>
      <c r="K41" s="140"/>
      <c r="L41" s="54"/>
      <c r="M41" s="52"/>
      <c r="N41" s="8"/>
      <c r="O41" s="54"/>
      <c r="P41" s="254"/>
      <c r="Q41" s="83"/>
      <c r="R41" s="528"/>
      <c r="S41" s="528"/>
      <c r="T41" s="482"/>
      <c r="U41" s="99"/>
      <c r="V41" s="529"/>
      <c r="W41" s="305" t="s">
        <v>20</v>
      </c>
      <c r="X41" s="41" t="s">
        <v>21</v>
      </c>
      <c r="Y41" s="86">
        <v>0.85</v>
      </c>
      <c r="Z41" s="75"/>
      <c r="AA41" s="213"/>
      <c r="AB41" s="213"/>
      <c r="AC41" s="45">
        <f>ROUND(ROUND(ROUND(ROUND(H8*O$8,0)*S32,0)*V39,0)*Y41,0)</f>
        <v>275</v>
      </c>
      <c r="AD41" s="79"/>
    </row>
    <row r="42" ht="16.5" customHeight="1">
      <c r="A42" s="29">
        <v>61.0</v>
      </c>
      <c r="B42" s="29">
        <v>8273.0</v>
      </c>
      <c r="C42" s="32" t="s">
        <v>9989</v>
      </c>
      <c r="D42" s="389"/>
      <c r="E42" s="389"/>
      <c r="F42" s="527"/>
      <c r="G42" s="527"/>
      <c r="H42" s="527"/>
      <c r="I42" s="532"/>
      <c r="J42" s="94"/>
      <c r="K42" s="140"/>
      <c r="L42" s="54"/>
      <c r="M42" s="52"/>
      <c r="N42" s="8"/>
      <c r="O42" s="54"/>
      <c r="P42" s="537"/>
      <c r="Q42" s="83"/>
      <c r="R42" s="83"/>
      <c r="S42" s="83"/>
      <c r="T42" s="484"/>
      <c r="U42" s="24"/>
      <c r="V42" s="26"/>
      <c r="W42" s="484"/>
      <c r="X42" s="56"/>
      <c r="Y42" s="526"/>
      <c r="Z42" s="213" t="s">
        <v>30</v>
      </c>
      <c r="AA42" s="74">
        <v>5.0</v>
      </c>
      <c r="AB42" s="522" t="s">
        <v>31</v>
      </c>
      <c r="AC42" s="45">
        <f>ROUND(ROUND(ROUND(ROUND(H8*O$8,0)*S32,0)*V39,0)*Y41,0)-AA42</f>
        <v>270</v>
      </c>
      <c r="AD42" s="79"/>
    </row>
    <row r="43" ht="16.5" customHeight="1">
      <c r="A43" s="29">
        <v>61.0</v>
      </c>
      <c r="B43" s="29">
        <v>8119.0</v>
      </c>
      <c r="C43" s="32" t="s">
        <v>9990</v>
      </c>
      <c r="D43" s="389"/>
      <c r="E43" s="389"/>
      <c r="F43" s="527"/>
      <c r="G43" s="527"/>
      <c r="H43" s="527"/>
      <c r="I43" s="532"/>
      <c r="J43" s="130" t="s">
        <v>7983</v>
      </c>
      <c r="K43" s="538"/>
      <c r="L43" s="590"/>
      <c r="M43" s="147"/>
      <c r="N43" s="539"/>
      <c r="O43" s="591"/>
      <c r="P43" s="37"/>
      <c r="Q43" s="7"/>
      <c r="R43" s="7"/>
      <c r="S43" s="7"/>
      <c r="T43" s="520"/>
      <c r="U43" s="6"/>
      <c r="V43" s="7"/>
      <c r="W43" s="37"/>
      <c r="X43" s="7"/>
      <c r="Y43" s="39"/>
      <c r="Z43" s="213"/>
      <c r="AA43" s="213"/>
      <c r="AB43" s="213"/>
      <c r="AC43" s="45">
        <f>ROUND(ROUND(H8*L44,0)*O$8,0)</f>
        <v>733</v>
      </c>
      <c r="AD43" s="79"/>
    </row>
    <row r="44" ht="16.5" customHeight="1">
      <c r="A44" s="29">
        <v>61.0</v>
      </c>
      <c r="B44" s="29">
        <v>8120.0</v>
      </c>
      <c r="C44" s="32" t="s">
        <v>9991</v>
      </c>
      <c r="D44" s="231"/>
      <c r="E44" s="231"/>
      <c r="F44" s="174"/>
      <c r="G44" s="174"/>
      <c r="H44" s="174"/>
      <c r="I44" s="523"/>
      <c r="J44" s="482"/>
      <c r="K44" s="83" t="s">
        <v>21</v>
      </c>
      <c r="L44" s="175">
        <v>0.965</v>
      </c>
      <c r="M44" s="592"/>
      <c r="N44" s="540"/>
      <c r="O44" s="175"/>
      <c r="P44" s="52"/>
      <c r="Q44" s="8"/>
      <c r="R44" s="8"/>
      <c r="S44" s="8"/>
      <c r="T44" s="521"/>
      <c r="U44" s="14"/>
      <c r="V44" s="8"/>
      <c r="W44" s="52"/>
      <c r="X44" s="8"/>
      <c r="Y44" s="109"/>
      <c r="Z44" s="213" t="s">
        <v>30</v>
      </c>
      <c r="AA44" s="74">
        <v>5.0</v>
      </c>
      <c r="AB44" s="522" t="s">
        <v>31</v>
      </c>
      <c r="AC44" s="45">
        <f>ROUND(ROUND(H8*L44,0)*O$8,0)-AA44</f>
        <v>728</v>
      </c>
      <c r="AD44" s="79"/>
    </row>
    <row r="45" ht="16.5" customHeight="1">
      <c r="A45" s="29">
        <v>61.0</v>
      </c>
      <c r="B45" s="29">
        <v>8274.0</v>
      </c>
      <c r="C45" s="32" t="s">
        <v>9992</v>
      </c>
      <c r="D45" s="231"/>
      <c r="E45" s="231"/>
      <c r="F45" s="174"/>
      <c r="G45" s="174"/>
      <c r="H45" s="174"/>
      <c r="I45" s="523"/>
      <c r="J45" s="482"/>
      <c r="K45" s="140"/>
      <c r="L45" s="54"/>
      <c r="M45" s="52"/>
      <c r="N45" s="8"/>
      <c r="O45" s="54"/>
      <c r="P45" s="52"/>
      <c r="Q45" s="8"/>
      <c r="R45" s="8"/>
      <c r="S45" s="8"/>
      <c r="T45" s="521"/>
      <c r="U45" s="14"/>
      <c r="V45" s="54"/>
      <c r="W45" s="305" t="s">
        <v>20</v>
      </c>
      <c r="X45" s="41" t="s">
        <v>21</v>
      </c>
      <c r="Y45" s="86">
        <v>0.85</v>
      </c>
      <c r="Z45" s="75"/>
      <c r="AA45" s="213"/>
      <c r="AB45" s="213"/>
      <c r="AC45" s="45">
        <f>ROUND(ROUND(ROUND(H8*L44,0)*O$8,0)*Y45,0)</f>
        <v>623</v>
      </c>
      <c r="AD45" s="79"/>
    </row>
    <row r="46" ht="16.5" customHeight="1">
      <c r="A46" s="29">
        <v>61.0</v>
      </c>
      <c r="B46" s="29">
        <v>8275.0</v>
      </c>
      <c r="C46" s="32" t="s">
        <v>9993</v>
      </c>
      <c r="D46" s="231"/>
      <c r="E46" s="231"/>
      <c r="F46" s="527"/>
      <c r="G46" s="527"/>
      <c r="H46" s="527"/>
      <c r="I46" s="532"/>
      <c r="J46" s="94"/>
      <c r="K46" s="140"/>
      <c r="L46" s="54"/>
      <c r="M46" s="52"/>
      <c r="N46" s="8"/>
      <c r="O46" s="54"/>
      <c r="P46" s="52"/>
      <c r="Q46" s="8"/>
      <c r="R46" s="8"/>
      <c r="S46" s="8"/>
      <c r="T46" s="525"/>
      <c r="U46" s="21"/>
      <c r="V46" s="109"/>
      <c r="W46" s="484"/>
      <c r="X46" s="56"/>
      <c r="Y46" s="526"/>
      <c r="Z46" s="213" t="s">
        <v>30</v>
      </c>
      <c r="AA46" s="74">
        <v>5.0</v>
      </c>
      <c r="AB46" s="522" t="s">
        <v>31</v>
      </c>
      <c r="AC46" s="45">
        <f>ROUND(ROUND(ROUND(H8*L44,0)*O$8,0)*Y45,0)-AA46</f>
        <v>618</v>
      </c>
      <c r="AD46" s="79"/>
    </row>
    <row r="47" ht="16.5" customHeight="1">
      <c r="A47" s="29">
        <v>61.0</v>
      </c>
      <c r="B47" s="29">
        <v>8121.0</v>
      </c>
      <c r="C47" s="32" t="s">
        <v>9994</v>
      </c>
      <c r="D47" s="231"/>
      <c r="E47" s="231"/>
      <c r="F47" s="527"/>
      <c r="G47" s="527"/>
      <c r="H47" s="527"/>
      <c r="I47" s="532"/>
      <c r="J47" s="94"/>
      <c r="K47" s="140"/>
      <c r="L47" s="54"/>
      <c r="M47" s="52"/>
      <c r="N47" s="8"/>
      <c r="O47" s="54"/>
      <c r="P47" s="52"/>
      <c r="Q47" s="8"/>
      <c r="R47" s="8"/>
      <c r="S47" s="8"/>
      <c r="T47" s="102" t="s">
        <v>326</v>
      </c>
      <c r="U47" s="41" t="s">
        <v>21</v>
      </c>
      <c r="V47" s="60">
        <v>0.7</v>
      </c>
      <c r="W47" s="37"/>
      <c r="X47" s="7"/>
      <c r="Y47" s="39"/>
      <c r="Z47" s="213"/>
      <c r="AA47" s="213"/>
      <c r="AB47" s="213"/>
      <c r="AC47" s="45">
        <f>ROUND(ROUND(ROUND(H8*L44,0)*O$8,0)*V47,0)</f>
        <v>513</v>
      </c>
      <c r="AD47" s="79"/>
    </row>
    <row r="48" ht="16.5" customHeight="1">
      <c r="A48" s="29">
        <v>61.0</v>
      </c>
      <c r="B48" s="29">
        <v>8122.0</v>
      </c>
      <c r="C48" s="32" t="s">
        <v>9995</v>
      </c>
      <c r="D48" s="231"/>
      <c r="E48" s="231"/>
      <c r="F48" s="527"/>
      <c r="G48" s="527"/>
      <c r="H48" s="8"/>
      <c r="I48" s="144"/>
      <c r="J48" s="94"/>
      <c r="K48" s="140"/>
      <c r="L48" s="54"/>
      <c r="M48" s="52"/>
      <c r="N48" s="8"/>
      <c r="O48" s="54"/>
      <c r="P48" s="52"/>
      <c r="Q48" s="8"/>
      <c r="R48" s="8"/>
      <c r="S48" s="8"/>
      <c r="T48" s="482"/>
      <c r="U48" s="83"/>
      <c r="V48" s="528"/>
      <c r="W48" s="227"/>
      <c r="X48" s="22"/>
      <c r="Y48" s="109"/>
      <c r="Z48" s="213" t="s">
        <v>30</v>
      </c>
      <c r="AA48" s="74">
        <v>5.0</v>
      </c>
      <c r="AB48" s="522" t="s">
        <v>31</v>
      </c>
      <c r="AC48" s="45">
        <f>ROUND(ROUND(ROUND(H8*L44,0)*O$8,0)*V47,0)-AA48</f>
        <v>508</v>
      </c>
      <c r="AD48" s="79"/>
    </row>
    <row r="49" ht="16.5" customHeight="1">
      <c r="A49" s="29">
        <v>61.0</v>
      </c>
      <c r="B49" s="29">
        <v>8276.0</v>
      </c>
      <c r="C49" s="32" t="s">
        <v>9996</v>
      </c>
      <c r="D49" s="389"/>
      <c r="E49" s="231"/>
      <c r="F49" s="113"/>
      <c r="G49" s="113"/>
      <c r="H49" s="8"/>
      <c r="I49" s="144"/>
      <c r="J49" s="94"/>
      <c r="K49" s="140"/>
      <c r="L49" s="54"/>
      <c r="M49" s="52"/>
      <c r="N49" s="8"/>
      <c r="O49" s="54"/>
      <c r="P49" s="52"/>
      <c r="Q49" s="8"/>
      <c r="R49" s="8"/>
      <c r="S49" s="8"/>
      <c r="T49" s="482"/>
      <c r="U49" s="99"/>
      <c r="V49" s="529"/>
      <c r="W49" s="305" t="s">
        <v>20</v>
      </c>
      <c r="X49" s="41" t="s">
        <v>21</v>
      </c>
      <c r="Y49" s="86">
        <v>0.85</v>
      </c>
      <c r="Z49" s="75"/>
      <c r="AA49" s="213"/>
      <c r="AB49" s="213"/>
      <c r="AC49" s="45">
        <f>ROUND(ROUND(ROUND(ROUND(H8*L44,0)*O$8,0)*V47,0)*Y49,0)</f>
        <v>436</v>
      </c>
      <c r="AD49" s="79"/>
    </row>
    <row r="50" ht="16.5" customHeight="1">
      <c r="A50" s="29">
        <v>61.0</v>
      </c>
      <c r="B50" s="29">
        <v>8277.0</v>
      </c>
      <c r="C50" s="32" t="s">
        <v>9997</v>
      </c>
      <c r="D50" s="389"/>
      <c r="E50" s="231"/>
      <c r="F50" s="113"/>
      <c r="G50" s="113"/>
      <c r="H50" s="8"/>
      <c r="I50" s="144"/>
      <c r="J50" s="94"/>
      <c r="K50" s="140"/>
      <c r="L50" s="54"/>
      <c r="M50" s="52"/>
      <c r="N50" s="8"/>
      <c r="O50" s="54"/>
      <c r="P50" s="52"/>
      <c r="Q50" s="8"/>
      <c r="R50" s="8"/>
      <c r="S50" s="8"/>
      <c r="T50" s="530"/>
      <c r="U50" s="24"/>
      <c r="V50" s="26"/>
      <c r="W50" s="484"/>
      <c r="X50" s="56"/>
      <c r="Y50" s="526"/>
      <c r="Z50" s="213" t="s">
        <v>30</v>
      </c>
      <c r="AA50" s="74">
        <v>5.0</v>
      </c>
      <c r="AB50" s="522" t="s">
        <v>31</v>
      </c>
      <c r="AC50" s="45">
        <f>ROUND(ROUND(ROUND(ROUND(H8*L44,0)*O$8,0)*V47,0)*Y49,0)-AA50</f>
        <v>431</v>
      </c>
      <c r="AD50" s="79"/>
    </row>
    <row r="51" ht="16.5" customHeight="1">
      <c r="A51" s="29">
        <v>61.0</v>
      </c>
      <c r="B51" s="29">
        <v>8705.0</v>
      </c>
      <c r="C51" s="32" t="s">
        <v>9998</v>
      </c>
      <c r="D51" s="389"/>
      <c r="E51" s="231"/>
      <c r="F51" s="113"/>
      <c r="G51" s="113"/>
      <c r="H51" s="8"/>
      <c r="I51" s="144"/>
      <c r="J51" s="94"/>
      <c r="K51" s="140"/>
      <c r="L51" s="54"/>
      <c r="M51" s="52"/>
      <c r="N51" s="8"/>
      <c r="O51" s="54"/>
      <c r="P51" s="52"/>
      <c r="Q51" s="8"/>
      <c r="R51" s="8"/>
      <c r="S51" s="54"/>
      <c r="T51" s="102" t="s">
        <v>329</v>
      </c>
      <c r="U51" s="83" t="s">
        <v>21</v>
      </c>
      <c r="V51" s="528">
        <v>0.85</v>
      </c>
      <c r="W51" s="37"/>
      <c r="X51" s="7"/>
      <c r="Y51" s="39"/>
      <c r="Z51" s="213"/>
      <c r="AA51" s="213"/>
      <c r="AB51" s="213"/>
      <c r="AC51" s="45">
        <f>ROUND(ROUND(ROUND(H8*L44,0)*O$8,0)*V51,0)</f>
        <v>623</v>
      </c>
      <c r="AD51" s="79"/>
    </row>
    <row r="52" ht="16.5" customHeight="1">
      <c r="A52" s="29">
        <v>61.0</v>
      </c>
      <c r="B52" s="29">
        <v>8706.0</v>
      </c>
      <c r="C52" s="32" t="s">
        <v>9999</v>
      </c>
      <c r="D52" s="389"/>
      <c r="E52" s="231"/>
      <c r="F52" s="113"/>
      <c r="G52" s="113"/>
      <c r="H52" s="8"/>
      <c r="I52" s="144"/>
      <c r="J52" s="94"/>
      <c r="K52" s="140"/>
      <c r="L52" s="54"/>
      <c r="M52" s="52"/>
      <c r="N52" s="8"/>
      <c r="O52" s="54"/>
      <c r="P52" s="52"/>
      <c r="Q52" s="8"/>
      <c r="R52" s="8"/>
      <c r="S52" s="8"/>
      <c r="T52" s="482"/>
      <c r="U52" s="83"/>
      <c r="V52" s="528"/>
      <c r="W52" s="227"/>
      <c r="X52" s="22"/>
      <c r="Y52" s="109"/>
      <c r="Z52" s="213" t="s">
        <v>30</v>
      </c>
      <c r="AA52" s="74">
        <v>5.0</v>
      </c>
      <c r="AB52" s="522" t="s">
        <v>31</v>
      </c>
      <c r="AC52" s="45">
        <f>ROUND(ROUND(ROUND(H8*L44,0)*O$8,0)*V51,0)-AA52</f>
        <v>618</v>
      </c>
      <c r="AD52" s="79"/>
    </row>
    <row r="53" ht="16.5" customHeight="1">
      <c r="A53" s="29">
        <v>61.0</v>
      </c>
      <c r="B53" s="29">
        <v>8278.0</v>
      </c>
      <c r="C53" s="32" t="s">
        <v>10000</v>
      </c>
      <c r="D53" s="389"/>
      <c r="E53" s="231"/>
      <c r="F53" s="527"/>
      <c r="G53" s="527"/>
      <c r="H53" s="527"/>
      <c r="I53" s="532"/>
      <c r="J53" s="94"/>
      <c r="K53" s="140"/>
      <c r="L53" s="54"/>
      <c r="M53" s="52"/>
      <c r="N53" s="8"/>
      <c r="O53" s="54"/>
      <c r="P53" s="52"/>
      <c r="Q53" s="8"/>
      <c r="R53" s="8"/>
      <c r="S53" s="8"/>
      <c r="T53" s="482"/>
      <c r="U53" s="99"/>
      <c r="V53" s="529"/>
      <c r="W53" s="305" t="s">
        <v>20</v>
      </c>
      <c r="X53" s="41" t="s">
        <v>21</v>
      </c>
      <c r="Y53" s="86">
        <v>0.85</v>
      </c>
      <c r="Z53" s="75"/>
      <c r="AA53" s="213"/>
      <c r="AB53" s="213"/>
      <c r="AC53" s="45">
        <f>ROUND(ROUND(ROUND(ROUND(H8*L44,0)*O$8,0)*V51,0)*Y53,0)</f>
        <v>530</v>
      </c>
      <c r="AD53" s="79"/>
    </row>
    <row r="54" ht="16.5" customHeight="1">
      <c r="A54" s="29">
        <v>61.0</v>
      </c>
      <c r="B54" s="29">
        <v>8279.0</v>
      </c>
      <c r="C54" s="32" t="s">
        <v>10001</v>
      </c>
      <c r="D54" s="389"/>
      <c r="E54" s="231"/>
      <c r="F54" s="527"/>
      <c r="G54" s="527"/>
      <c r="H54" s="527"/>
      <c r="I54" s="532"/>
      <c r="J54" s="94"/>
      <c r="K54" s="140"/>
      <c r="L54" s="54"/>
      <c r="M54" s="52"/>
      <c r="N54" s="8"/>
      <c r="O54" s="54"/>
      <c r="P54" s="227"/>
      <c r="Q54" s="22"/>
      <c r="R54" s="22"/>
      <c r="S54" s="22"/>
      <c r="T54" s="484"/>
      <c r="U54" s="24"/>
      <c r="V54" s="26"/>
      <c r="W54" s="484"/>
      <c r="X54" s="56"/>
      <c r="Y54" s="526"/>
      <c r="Z54" s="213" t="s">
        <v>30</v>
      </c>
      <c r="AA54" s="74">
        <v>5.0</v>
      </c>
      <c r="AB54" s="522" t="s">
        <v>31</v>
      </c>
      <c r="AC54" s="45">
        <f>ROUND(ROUND(ROUND(ROUND(H8*L44,0)*O$8,0)*V51,0)*Y53,0)-AA54</f>
        <v>525</v>
      </c>
      <c r="AD54" s="79"/>
    </row>
    <row r="55" ht="16.5" customHeight="1">
      <c r="A55" s="29">
        <v>61.0</v>
      </c>
      <c r="B55" s="29">
        <v>8123.0</v>
      </c>
      <c r="C55" s="32" t="s">
        <v>10002</v>
      </c>
      <c r="D55" s="389"/>
      <c r="E55" s="389"/>
      <c r="F55" s="527"/>
      <c r="G55" s="527"/>
      <c r="H55" s="527"/>
      <c r="I55" s="532"/>
      <c r="J55" s="94"/>
      <c r="K55" s="140"/>
      <c r="L55" s="54"/>
      <c r="M55" s="52"/>
      <c r="N55" s="8"/>
      <c r="O55" s="54"/>
      <c r="P55" s="206" t="s">
        <v>23</v>
      </c>
      <c r="Q55" s="102" t="s">
        <v>24</v>
      </c>
      <c r="R55" s="533"/>
      <c r="S55" s="533"/>
      <c r="T55" s="520"/>
      <c r="U55" s="38"/>
      <c r="V55" s="6"/>
      <c r="W55" s="37"/>
      <c r="X55" s="7"/>
      <c r="Y55" s="39"/>
      <c r="Z55" s="213"/>
      <c r="AA55" s="213"/>
      <c r="AB55" s="213"/>
      <c r="AC55" s="45">
        <f>ROUND(ROUND(ROUND(H8*L44,0)*O$8,0)*S56,0)</f>
        <v>513</v>
      </c>
      <c r="AD55" s="79"/>
    </row>
    <row r="56" ht="16.5" customHeight="1">
      <c r="A56" s="29">
        <v>61.0</v>
      </c>
      <c r="B56" s="29">
        <v>8124.0</v>
      </c>
      <c r="C56" s="32" t="s">
        <v>10003</v>
      </c>
      <c r="D56" s="389"/>
      <c r="E56" s="389"/>
      <c r="F56" s="527"/>
      <c r="G56" s="527"/>
      <c r="H56" s="527"/>
      <c r="I56" s="532"/>
      <c r="J56" s="94"/>
      <c r="K56" s="140"/>
      <c r="L56" s="54"/>
      <c r="M56" s="52"/>
      <c r="N56" s="8"/>
      <c r="O56" s="54"/>
      <c r="P56" s="481"/>
      <c r="Q56" s="482"/>
      <c r="R56" s="83" t="s">
        <v>21</v>
      </c>
      <c r="S56" s="528">
        <v>0.7</v>
      </c>
      <c r="T56" s="521"/>
      <c r="U56" s="53"/>
      <c r="V56" s="14"/>
      <c r="W56" s="52"/>
      <c r="X56" s="8"/>
      <c r="Y56" s="109"/>
      <c r="Z56" s="213" t="s">
        <v>30</v>
      </c>
      <c r="AA56" s="74">
        <v>5.0</v>
      </c>
      <c r="AB56" s="522" t="s">
        <v>31</v>
      </c>
      <c r="AC56" s="45">
        <f>ROUND(ROUND(ROUND(H8*L44,0)*O$8,0)*S56,0)-AA56</f>
        <v>508</v>
      </c>
      <c r="AD56" s="79"/>
    </row>
    <row r="57" ht="16.5" customHeight="1">
      <c r="A57" s="29">
        <v>61.0</v>
      </c>
      <c r="B57" s="29">
        <v>8280.0</v>
      </c>
      <c r="C57" s="32" t="s">
        <v>10004</v>
      </c>
      <c r="D57" s="389"/>
      <c r="E57" s="389"/>
      <c r="F57" s="527"/>
      <c r="G57" s="527"/>
      <c r="H57" s="527"/>
      <c r="I57" s="532"/>
      <c r="J57" s="94"/>
      <c r="K57" s="140"/>
      <c r="L57" s="54"/>
      <c r="M57" s="52"/>
      <c r="N57" s="8"/>
      <c r="O57" s="54"/>
      <c r="P57" s="481"/>
      <c r="Q57" s="482"/>
      <c r="R57" s="14"/>
      <c r="S57" s="14"/>
      <c r="T57" s="521"/>
      <c r="U57" s="53"/>
      <c r="V57" s="14"/>
      <c r="W57" s="305" t="s">
        <v>20</v>
      </c>
      <c r="X57" s="41" t="s">
        <v>21</v>
      </c>
      <c r="Y57" s="86">
        <v>0.85</v>
      </c>
      <c r="Z57" s="75"/>
      <c r="AA57" s="213"/>
      <c r="AB57" s="213"/>
      <c r="AC57" s="45">
        <f>ROUND(ROUND(ROUND(ROUND(H8*L44,0)*O$8,0)*S56,0)*Y57,0)</f>
        <v>436</v>
      </c>
      <c r="AD57" s="79"/>
    </row>
    <row r="58" ht="16.5" customHeight="1">
      <c r="A58" s="29">
        <v>61.0</v>
      </c>
      <c r="B58" s="29">
        <v>8281.0</v>
      </c>
      <c r="C58" s="32" t="s">
        <v>10005</v>
      </c>
      <c r="D58" s="389"/>
      <c r="E58" s="389"/>
      <c r="F58" s="527"/>
      <c r="G58" s="527"/>
      <c r="H58" s="527"/>
      <c r="I58" s="532"/>
      <c r="J58" s="94"/>
      <c r="K58" s="140"/>
      <c r="L58" s="54"/>
      <c r="M58" s="52"/>
      <c r="N58" s="8"/>
      <c r="O58" s="54"/>
      <c r="P58" s="535"/>
      <c r="Q58" s="482"/>
      <c r="R58" s="83"/>
      <c r="S58" s="83"/>
      <c r="T58" s="525"/>
      <c r="U58" s="180"/>
      <c r="V58" s="21"/>
      <c r="W58" s="484"/>
      <c r="X58" s="56"/>
      <c r="Y58" s="526"/>
      <c r="Z58" s="213" t="s">
        <v>30</v>
      </c>
      <c r="AA58" s="74">
        <v>5.0</v>
      </c>
      <c r="AB58" s="522" t="s">
        <v>31</v>
      </c>
      <c r="AC58" s="45">
        <f>ROUND(ROUND(ROUND(ROUND(H8*L44,0)*O$8,0)*S56,0)*Y57,0)-AA58</f>
        <v>431</v>
      </c>
      <c r="AD58" s="79"/>
    </row>
    <row r="59" ht="16.5" customHeight="1">
      <c r="A59" s="29">
        <v>61.0</v>
      </c>
      <c r="B59" s="29">
        <v>8125.0</v>
      </c>
      <c r="C59" s="32" t="s">
        <v>10006</v>
      </c>
      <c r="D59" s="389"/>
      <c r="E59" s="389"/>
      <c r="F59" s="527"/>
      <c r="G59" s="527"/>
      <c r="H59" s="527"/>
      <c r="I59" s="532"/>
      <c r="J59" s="94"/>
      <c r="K59" s="140"/>
      <c r="L59" s="54"/>
      <c r="M59" s="52"/>
      <c r="N59" s="8"/>
      <c r="O59" s="54"/>
      <c r="P59" s="536"/>
      <c r="Q59" s="14"/>
      <c r="R59" s="14"/>
      <c r="S59" s="14"/>
      <c r="T59" s="102" t="s">
        <v>326</v>
      </c>
      <c r="U59" s="41" t="s">
        <v>21</v>
      </c>
      <c r="V59" s="60">
        <v>0.7</v>
      </c>
      <c r="W59" s="37"/>
      <c r="X59" s="7"/>
      <c r="Y59" s="39"/>
      <c r="Z59" s="213"/>
      <c r="AA59" s="213"/>
      <c r="AB59" s="213"/>
      <c r="AC59" s="45">
        <f>ROUND(ROUND(ROUND(ROUND(H8*L44,0)*O$8,0)*S56,0)*V59,0)</f>
        <v>359</v>
      </c>
      <c r="AD59" s="79"/>
    </row>
    <row r="60" ht="16.5" customHeight="1">
      <c r="A60" s="29">
        <v>61.0</v>
      </c>
      <c r="B60" s="29">
        <v>8126.0</v>
      </c>
      <c r="C60" s="32" t="s">
        <v>10007</v>
      </c>
      <c r="D60" s="389"/>
      <c r="E60" s="389"/>
      <c r="F60" s="527"/>
      <c r="G60" s="527"/>
      <c r="H60" s="527"/>
      <c r="I60" s="532"/>
      <c r="J60" s="94"/>
      <c r="K60" s="140"/>
      <c r="L60" s="54"/>
      <c r="M60" s="52"/>
      <c r="N60" s="8"/>
      <c r="O60" s="54"/>
      <c r="P60" s="536"/>
      <c r="Q60" s="14"/>
      <c r="R60" s="14"/>
      <c r="S60" s="14"/>
      <c r="T60" s="482"/>
      <c r="U60" s="83"/>
      <c r="V60" s="528"/>
      <c r="W60" s="227"/>
      <c r="X60" s="22"/>
      <c r="Y60" s="109"/>
      <c r="Z60" s="213" t="s">
        <v>30</v>
      </c>
      <c r="AA60" s="74">
        <v>5.0</v>
      </c>
      <c r="AB60" s="522" t="s">
        <v>31</v>
      </c>
      <c r="AC60" s="45">
        <f>ROUND(ROUND(ROUND(ROUND(H8*L44,0)*O$8,0)*S56,0)*V59,0)-AA60</f>
        <v>354</v>
      </c>
      <c r="AD60" s="79"/>
    </row>
    <row r="61" ht="16.5" customHeight="1">
      <c r="A61" s="29">
        <v>61.0</v>
      </c>
      <c r="B61" s="29">
        <v>8282.0</v>
      </c>
      <c r="C61" s="32" t="s">
        <v>10008</v>
      </c>
      <c r="D61" s="389"/>
      <c r="E61" s="389"/>
      <c r="F61" s="527"/>
      <c r="G61" s="527"/>
      <c r="H61" s="527"/>
      <c r="I61" s="532"/>
      <c r="J61" s="94"/>
      <c r="K61" s="140"/>
      <c r="L61" s="54"/>
      <c r="M61" s="52"/>
      <c r="N61" s="8"/>
      <c r="O61" s="54"/>
      <c r="P61" s="254"/>
      <c r="Q61" s="83"/>
      <c r="R61" s="83"/>
      <c r="T61" s="482"/>
      <c r="U61" s="99"/>
      <c r="V61" s="529"/>
      <c r="W61" s="305" t="s">
        <v>20</v>
      </c>
      <c r="X61" s="41" t="s">
        <v>21</v>
      </c>
      <c r="Y61" s="86">
        <v>0.85</v>
      </c>
      <c r="Z61" s="75"/>
      <c r="AA61" s="213"/>
      <c r="AB61" s="213"/>
      <c r="AC61" s="45">
        <f>ROUND(ROUND(ROUND(ROUND(ROUND(H8*L44,0)*O$8,0)*S56,0)*V59,0)*Y61,0)</f>
        <v>305</v>
      </c>
      <c r="AD61" s="79"/>
    </row>
    <row r="62" ht="16.5" customHeight="1">
      <c r="A62" s="29">
        <v>61.0</v>
      </c>
      <c r="B62" s="29">
        <v>8283.0</v>
      </c>
      <c r="C62" s="32" t="s">
        <v>10009</v>
      </c>
      <c r="D62" s="389"/>
      <c r="E62" s="389"/>
      <c r="F62" s="527"/>
      <c r="G62" s="527"/>
      <c r="H62" s="527"/>
      <c r="I62" s="532"/>
      <c r="J62" s="94"/>
      <c r="K62" s="140"/>
      <c r="L62" s="54"/>
      <c r="M62" s="52"/>
      <c r="N62" s="8"/>
      <c r="O62" s="54"/>
      <c r="P62" s="254"/>
      <c r="Q62" s="83"/>
      <c r="R62" s="83"/>
      <c r="S62" s="83"/>
      <c r="T62" s="530"/>
      <c r="U62" s="24"/>
      <c r="V62" s="26"/>
      <c r="W62" s="484"/>
      <c r="X62" s="56"/>
      <c r="Y62" s="526"/>
      <c r="Z62" s="213" t="s">
        <v>30</v>
      </c>
      <c r="AA62" s="74">
        <v>5.0</v>
      </c>
      <c r="AB62" s="522" t="s">
        <v>31</v>
      </c>
      <c r="AC62" s="45">
        <f>ROUND(ROUND(ROUND(ROUND(ROUND(H8*L44,0)*O$8,0)*S56,0)*V59,0)*Y61,0)-AA62</f>
        <v>300</v>
      </c>
      <c r="AD62" s="79"/>
    </row>
    <row r="63" ht="16.5" customHeight="1">
      <c r="A63" s="29">
        <v>61.0</v>
      </c>
      <c r="B63" s="29">
        <v>8707.0</v>
      </c>
      <c r="C63" s="32" t="s">
        <v>10010</v>
      </c>
      <c r="D63" s="389"/>
      <c r="E63" s="389"/>
      <c r="F63" s="527"/>
      <c r="G63" s="527"/>
      <c r="H63" s="527"/>
      <c r="I63" s="532"/>
      <c r="J63" s="94"/>
      <c r="K63" s="140"/>
      <c r="L63" s="54"/>
      <c r="M63" s="52"/>
      <c r="N63" s="8"/>
      <c r="O63" s="54"/>
      <c r="P63" s="536"/>
      <c r="Q63" s="83"/>
      <c r="R63" s="528"/>
      <c r="S63" s="486"/>
      <c r="T63" s="102" t="s">
        <v>329</v>
      </c>
      <c r="U63" s="83" t="s">
        <v>21</v>
      </c>
      <c r="V63" s="528">
        <v>0.85</v>
      </c>
      <c r="W63" s="37"/>
      <c r="X63" s="7"/>
      <c r="Y63" s="39"/>
      <c r="Z63" s="213"/>
      <c r="AA63" s="213"/>
      <c r="AB63" s="213"/>
      <c r="AC63" s="45">
        <f>ROUND(ROUND(ROUND(ROUND(H8*L44,0)*O$8,0)*S56,0)*V63,0)</f>
        <v>436</v>
      </c>
      <c r="AD63" s="79"/>
    </row>
    <row r="64" ht="16.5" customHeight="1">
      <c r="A64" s="29">
        <v>61.0</v>
      </c>
      <c r="B64" s="29">
        <v>8708.0</v>
      </c>
      <c r="C64" s="32" t="s">
        <v>10011</v>
      </c>
      <c r="D64" s="389"/>
      <c r="E64" s="389"/>
      <c r="F64" s="527"/>
      <c r="G64" s="527"/>
      <c r="H64" s="527"/>
      <c r="I64" s="532"/>
      <c r="J64" s="94"/>
      <c r="K64" s="140"/>
      <c r="L64" s="54"/>
      <c r="M64" s="52"/>
      <c r="N64" s="8"/>
      <c r="O64" s="54"/>
      <c r="P64" s="536"/>
      <c r="Q64" s="83"/>
      <c r="R64" s="528"/>
      <c r="S64" s="528"/>
      <c r="T64" s="482"/>
      <c r="U64" s="83"/>
      <c r="V64" s="528"/>
      <c r="W64" s="227"/>
      <c r="X64" s="22"/>
      <c r="Y64" s="109"/>
      <c r="Z64" s="213" t="s">
        <v>30</v>
      </c>
      <c r="AA64" s="74">
        <v>5.0</v>
      </c>
      <c r="AB64" s="522" t="s">
        <v>31</v>
      </c>
      <c r="AC64" s="45">
        <f>ROUND(ROUND(ROUND(ROUND(H8*L44,0)*O$8,0)*S56,0)*V63,0)-AA64</f>
        <v>431</v>
      </c>
      <c r="AD64" s="79"/>
    </row>
    <row r="65" ht="16.5" customHeight="1">
      <c r="A65" s="29">
        <v>61.0</v>
      </c>
      <c r="B65" s="29">
        <v>8284.0</v>
      </c>
      <c r="C65" s="32" t="s">
        <v>10012</v>
      </c>
      <c r="D65" s="389"/>
      <c r="E65" s="389"/>
      <c r="F65" s="527"/>
      <c r="G65" s="527"/>
      <c r="H65" s="527"/>
      <c r="I65" s="532"/>
      <c r="J65" s="94"/>
      <c r="K65" s="140"/>
      <c r="L65" s="54"/>
      <c r="M65" s="52"/>
      <c r="N65" s="8"/>
      <c r="O65" s="54"/>
      <c r="P65" s="254"/>
      <c r="Q65" s="83"/>
      <c r="R65" s="528"/>
      <c r="S65" s="528"/>
      <c r="T65" s="482"/>
      <c r="U65" s="99"/>
      <c r="V65" s="529"/>
      <c r="W65" s="305" t="s">
        <v>20</v>
      </c>
      <c r="X65" s="41" t="s">
        <v>21</v>
      </c>
      <c r="Y65" s="86">
        <v>0.85</v>
      </c>
      <c r="Z65" s="75"/>
      <c r="AA65" s="213"/>
      <c r="AB65" s="213"/>
      <c r="AC65" s="45">
        <f>ROUND(ROUND(ROUND(ROUND(ROUND(H8*L44,0)*O$8,0)*S56,0)*V63,0)*Y65,0)</f>
        <v>371</v>
      </c>
      <c r="AD65" s="79"/>
    </row>
    <row r="66" ht="16.5" customHeight="1">
      <c r="A66" s="29">
        <v>61.0</v>
      </c>
      <c r="B66" s="29">
        <v>8285.0</v>
      </c>
      <c r="C66" s="32" t="s">
        <v>10013</v>
      </c>
      <c r="D66" s="389"/>
      <c r="E66" s="389"/>
      <c r="F66" s="527"/>
      <c r="G66" s="527"/>
      <c r="H66" s="527"/>
      <c r="I66" s="532"/>
      <c r="J66" s="94"/>
      <c r="K66" s="140"/>
      <c r="L66" s="54"/>
      <c r="M66" s="52"/>
      <c r="N66" s="8"/>
      <c r="O66" s="54"/>
      <c r="P66" s="536"/>
      <c r="Q66" s="83"/>
      <c r="R66" s="83"/>
      <c r="S66" s="83"/>
      <c r="T66" s="484"/>
      <c r="U66" s="24"/>
      <c r="V66" s="26"/>
      <c r="W66" s="484"/>
      <c r="X66" s="56"/>
      <c r="Y66" s="526"/>
      <c r="Z66" s="213" t="s">
        <v>30</v>
      </c>
      <c r="AA66" s="74">
        <v>5.0</v>
      </c>
      <c r="AB66" s="522" t="s">
        <v>31</v>
      </c>
      <c r="AC66" s="45">
        <f>ROUND(ROUND(ROUND(ROUND(ROUND(H8*L44,0)*O$8,0)*S56,0)*V63,0)*Y65,0)-AA66</f>
        <v>366</v>
      </c>
      <c r="AD66" s="79"/>
    </row>
    <row r="67" ht="16.5" customHeight="1">
      <c r="A67" s="29">
        <v>61.0</v>
      </c>
      <c r="B67" s="29">
        <v>8286.0</v>
      </c>
      <c r="C67" s="32" t="s">
        <v>10014</v>
      </c>
      <c r="D67" s="389"/>
      <c r="E67" s="389"/>
      <c r="F67" s="527"/>
      <c r="G67" s="527"/>
      <c r="H67" s="527"/>
      <c r="I67" s="532"/>
      <c r="J67" s="94"/>
      <c r="K67" s="140"/>
      <c r="L67" s="54"/>
      <c r="M67" s="52"/>
      <c r="N67" s="8"/>
      <c r="O67" s="54"/>
      <c r="P67" s="536"/>
      <c r="Q67" s="102" t="s">
        <v>27</v>
      </c>
      <c r="R67" s="533"/>
      <c r="S67" s="533"/>
      <c r="T67" s="520"/>
      <c r="U67" s="38"/>
      <c r="V67" s="6"/>
      <c r="W67" s="37"/>
      <c r="X67" s="7"/>
      <c r="Y67" s="39"/>
      <c r="Z67" s="213"/>
      <c r="AA67" s="213"/>
      <c r="AB67" s="213"/>
      <c r="AC67" s="45">
        <f>ROUND(ROUND(ROUND(H8*L44,0)*O$8,0)*S68,0)</f>
        <v>367</v>
      </c>
      <c r="AD67" s="79"/>
    </row>
    <row r="68" ht="16.5" customHeight="1">
      <c r="A68" s="29">
        <v>61.0</v>
      </c>
      <c r="B68" s="29">
        <v>8287.0</v>
      </c>
      <c r="C68" s="32" t="s">
        <v>10015</v>
      </c>
      <c r="D68" s="389"/>
      <c r="E68" s="389"/>
      <c r="F68" s="527"/>
      <c r="G68" s="527"/>
      <c r="H68" s="527"/>
      <c r="I68" s="532"/>
      <c r="J68" s="94"/>
      <c r="K68" s="140"/>
      <c r="L68" s="54"/>
      <c r="M68" s="52"/>
      <c r="N68" s="8"/>
      <c r="O68" s="54"/>
      <c r="P68" s="535"/>
      <c r="Q68" s="482"/>
      <c r="R68" s="83" t="s">
        <v>21</v>
      </c>
      <c r="S68" s="528">
        <v>0.5</v>
      </c>
      <c r="T68" s="521"/>
      <c r="U68" s="53"/>
      <c r="V68" s="14"/>
      <c r="W68" s="52"/>
      <c r="X68" s="8"/>
      <c r="Y68" s="109"/>
      <c r="Z68" s="213" t="s">
        <v>30</v>
      </c>
      <c r="AA68" s="74">
        <v>5.0</v>
      </c>
      <c r="AB68" s="522" t="s">
        <v>31</v>
      </c>
      <c r="AC68" s="45">
        <f>ROUND(ROUND(ROUND(H8*L44,0)*O$8,0)*S68,0)-AA68</f>
        <v>362</v>
      </c>
      <c r="AD68" s="79"/>
    </row>
    <row r="69" ht="16.5" customHeight="1">
      <c r="A69" s="29">
        <v>61.0</v>
      </c>
      <c r="B69" s="29">
        <v>8288.0</v>
      </c>
      <c r="C69" s="32" t="s">
        <v>10016</v>
      </c>
      <c r="D69" s="389"/>
      <c r="E69" s="389"/>
      <c r="F69" s="527"/>
      <c r="G69" s="527"/>
      <c r="H69" s="527"/>
      <c r="I69" s="532"/>
      <c r="J69" s="94"/>
      <c r="K69" s="140"/>
      <c r="L69" s="54"/>
      <c r="M69" s="52"/>
      <c r="N69" s="8"/>
      <c r="O69" s="54"/>
      <c r="P69" s="535"/>
      <c r="Q69" s="482"/>
      <c r="R69" s="14"/>
      <c r="S69" s="14"/>
      <c r="T69" s="521"/>
      <c r="U69" s="53"/>
      <c r="V69" s="14"/>
      <c r="W69" s="305" t="s">
        <v>20</v>
      </c>
      <c r="X69" s="41" t="s">
        <v>21</v>
      </c>
      <c r="Y69" s="86">
        <v>0.85</v>
      </c>
      <c r="Z69" s="75"/>
      <c r="AA69" s="213"/>
      <c r="AB69" s="213"/>
      <c r="AC69" s="45">
        <f>ROUND(ROUND(ROUND(ROUND(H8*L44,0)*O$8,0)*S68,0)*Y69,0)</f>
        <v>312</v>
      </c>
      <c r="AD69" s="79"/>
    </row>
    <row r="70" ht="16.5" customHeight="1">
      <c r="A70" s="29">
        <v>61.0</v>
      </c>
      <c r="B70" s="29">
        <v>8289.0</v>
      </c>
      <c r="C70" s="32" t="s">
        <v>10017</v>
      </c>
      <c r="D70" s="389"/>
      <c r="E70" s="389"/>
      <c r="F70" s="527"/>
      <c r="G70" s="527"/>
      <c r="H70" s="527"/>
      <c r="I70" s="532"/>
      <c r="J70" s="94"/>
      <c r="K70" s="140"/>
      <c r="L70" s="54"/>
      <c r="M70" s="52"/>
      <c r="N70" s="8"/>
      <c r="O70" s="54"/>
      <c r="P70" s="535"/>
      <c r="Q70" s="482"/>
      <c r="R70" s="83"/>
      <c r="S70" s="83"/>
      <c r="T70" s="525"/>
      <c r="U70" s="180"/>
      <c r="V70" s="21"/>
      <c r="W70" s="484"/>
      <c r="X70" s="56"/>
      <c r="Y70" s="526"/>
      <c r="Z70" s="213" t="s">
        <v>30</v>
      </c>
      <c r="AA70" s="74">
        <v>5.0</v>
      </c>
      <c r="AB70" s="522" t="s">
        <v>31</v>
      </c>
      <c r="AC70" s="45">
        <f>ROUND(ROUND(ROUND(ROUND(H8*L44,0)*O$8,0)*S68,0)*Y69,0)-AA70</f>
        <v>307</v>
      </c>
      <c r="AD70" s="79"/>
    </row>
    <row r="71" ht="16.5" customHeight="1">
      <c r="A71" s="29">
        <v>61.0</v>
      </c>
      <c r="B71" s="29">
        <v>8290.0</v>
      </c>
      <c r="C71" s="32" t="s">
        <v>10018</v>
      </c>
      <c r="D71" s="389"/>
      <c r="E71" s="389"/>
      <c r="F71" s="527"/>
      <c r="G71" s="527"/>
      <c r="H71" s="527"/>
      <c r="I71" s="532"/>
      <c r="J71" s="94"/>
      <c r="K71" s="140"/>
      <c r="L71" s="54"/>
      <c r="M71" s="52"/>
      <c r="N71" s="8"/>
      <c r="O71" s="54"/>
      <c r="P71" s="536"/>
      <c r="Q71" s="14"/>
      <c r="R71" s="14"/>
      <c r="S71" s="14"/>
      <c r="T71" s="102" t="s">
        <v>326</v>
      </c>
      <c r="U71" s="41" t="s">
        <v>21</v>
      </c>
      <c r="V71" s="60">
        <v>0.7</v>
      </c>
      <c r="W71" s="37"/>
      <c r="X71" s="7"/>
      <c r="Y71" s="39"/>
      <c r="Z71" s="213"/>
      <c r="AA71" s="213"/>
      <c r="AB71" s="213"/>
      <c r="AC71" s="45">
        <f>ROUND(ROUND(ROUND(ROUND(H8*L44,0)*O$8,0)*S68,0)*V71,0)</f>
        <v>257</v>
      </c>
      <c r="AD71" s="79"/>
    </row>
    <row r="72" ht="16.5" customHeight="1">
      <c r="A72" s="29">
        <v>61.0</v>
      </c>
      <c r="B72" s="29">
        <v>8291.0</v>
      </c>
      <c r="C72" s="32" t="s">
        <v>10019</v>
      </c>
      <c r="D72" s="389"/>
      <c r="E72" s="389"/>
      <c r="F72" s="527"/>
      <c r="G72" s="527"/>
      <c r="H72" s="527"/>
      <c r="I72" s="532"/>
      <c r="J72" s="94"/>
      <c r="K72" s="140"/>
      <c r="L72" s="54"/>
      <c r="M72" s="52"/>
      <c r="N72" s="8"/>
      <c r="O72" s="54"/>
      <c r="P72" s="536"/>
      <c r="Q72" s="14"/>
      <c r="R72" s="14"/>
      <c r="S72" s="14"/>
      <c r="T72" s="482"/>
      <c r="U72" s="83"/>
      <c r="V72" s="528"/>
      <c r="W72" s="227"/>
      <c r="X72" s="22"/>
      <c r="Y72" s="109"/>
      <c r="Z72" s="213" t="s">
        <v>30</v>
      </c>
      <c r="AA72" s="74">
        <v>5.0</v>
      </c>
      <c r="AB72" s="522" t="s">
        <v>31</v>
      </c>
      <c r="AC72" s="45">
        <f>ROUND(ROUND(ROUND(ROUND(H8*L44,0)*O$8,0)*S68,0)*V71,0)-AA72</f>
        <v>252</v>
      </c>
      <c r="AD72" s="79"/>
    </row>
    <row r="73" ht="16.5" customHeight="1">
      <c r="A73" s="29">
        <v>61.0</v>
      </c>
      <c r="B73" s="29">
        <v>8292.0</v>
      </c>
      <c r="C73" s="32" t="s">
        <v>10020</v>
      </c>
      <c r="D73" s="389"/>
      <c r="E73" s="389"/>
      <c r="F73" s="527"/>
      <c r="G73" s="527"/>
      <c r="H73" s="527"/>
      <c r="I73" s="532"/>
      <c r="J73" s="94"/>
      <c r="K73" s="140"/>
      <c r="L73" s="54"/>
      <c r="M73" s="52"/>
      <c r="N73" s="8"/>
      <c r="O73" s="54"/>
      <c r="P73" s="254"/>
      <c r="Q73" s="83"/>
      <c r="R73" s="83"/>
      <c r="T73" s="482"/>
      <c r="U73" s="99"/>
      <c r="V73" s="529"/>
      <c r="W73" s="305" t="s">
        <v>20</v>
      </c>
      <c r="X73" s="41" t="s">
        <v>21</v>
      </c>
      <c r="Y73" s="86">
        <v>0.85</v>
      </c>
      <c r="Z73" s="75"/>
      <c r="AA73" s="213"/>
      <c r="AB73" s="213"/>
      <c r="AC73" s="593">
        <f>ROUND(ROUND(ROUND(ROUND(ROUND(H8*L44,0)*O$8,0)*S68,0)*V71,0)*Y73,0)</f>
        <v>218</v>
      </c>
      <c r="AD73" s="79"/>
    </row>
    <row r="74" ht="16.5" customHeight="1">
      <c r="A74" s="29">
        <v>61.0</v>
      </c>
      <c r="B74" s="29">
        <v>8293.0</v>
      </c>
      <c r="C74" s="32" t="s">
        <v>10021</v>
      </c>
      <c r="D74" s="389"/>
      <c r="E74" s="389"/>
      <c r="F74" s="527"/>
      <c r="G74" s="527"/>
      <c r="H74" s="527"/>
      <c r="I74" s="532"/>
      <c r="J74" s="94"/>
      <c r="K74" s="140"/>
      <c r="L74" s="54"/>
      <c r="M74" s="52"/>
      <c r="N74" s="8"/>
      <c r="O74" s="54"/>
      <c r="P74" s="254"/>
      <c r="Q74" s="83"/>
      <c r="R74" s="83"/>
      <c r="S74" s="83"/>
      <c r="T74" s="530"/>
      <c r="U74" s="24"/>
      <c r="V74" s="26"/>
      <c r="W74" s="484"/>
      <c r="X74" s="56"/>
      <c r="Y74" s="526"/>
      <c r="Z74" s="213" t="s">
        <v>30</v>
      </c>
      <c r="AA74" s="74">
        <v>5.0</v>
      </c>
      <c r="AB74" s="522" t="s">
        <v>31</v>
      </c>
      <c r="AC74" s="593">
        <f>ROUND(ROUND(ROUND(ROUND(ROUND(H8*L44,0)*O$8,0)*S68,0)*V71,0)*Y73,0)-AA74</f>
        <v>213</v>
      </c>
      <c r="AD74" s="79"/>
    </row>
    <row r="75" ht="16.5" customHeight="1">
      <c r="A75" s="29">
        <v>61.0</v>
      </c>
      <c r="B75" s="29">
        <v>8294.0</v>
      </c>
      <c r="C75" s="32" t="s">
        <v>10022</v>
      </c>
      <c r="D75" s="389"/>
      <c r="E75" s="389"/>
      <c r="F75" s="527"/>
      <c r="G75" s="527"/>
      <c r="H75" s="527"/>
      <c r="I75" s="532"/>
      <c r="J75" s="94"/>
      <c r="K75" s="140"/>
      <c r="L75" s="54"/>
      <c r="M75" s="52"/>
      <c r="N75" s="8"/>
      <c r="O75" s="54"/>
      <c r="P75" s="536"/>
      <c r="Q75" s="83"/>
      <c r="R75" s="528"/>
      <c r="S75" s="486"/>
      <c r="T75" s="102" t="s">
        <v>329</v>
      </c>
      <c r="U75" s="83" t="s">
        <v>21</v>
      </c>
      <c r="V75" s="528">
        <v>0.85</v>
      </c>
      <c r="W75" s="37"/>
      <c r="X75" s="7"/>
      <c r="Y75" s="39"/>
      <c r="Z75" s="213"/>
      <c r="AA75" s="213"/>
      <c r="AB75" s="213"/>
      <c r="AC75" s="45">
        <f>ROUND(ROUND(ROUND(ROUND(H8*L44,0)*O$8,0)*S68,0)*V75,0)</f>
        <v>312</v>
      </c>
      <c r="AD75" s="79"/>
    </row>
    <row r="76" ht="16.5" customHeight="1">
      <c r="A76" s="29">
        <v>61.0</v>
      </c>
      <c r="B76" s="29">
        <v>8295.0</v>
      </c>
      <c r="C76" s="32" t="s">
        <v>10023</v>
      </c>
      <c r="D76" s="389"/>
      <c r="E76" s="389"/>
      <c r="F76" s="527"/>
      <c r="G76" s="527"/>
      <c r="H76" s="527"/>
      <c r="I76" s="532"/>
      <c r="J76" s="94"/>
      <c r="K76" s="140"/>
      <c r="L76" s="54"/>
      <c r="M76" s="52"/>
      <c r="N76" s="8"/>
      <c r="O76" s="54"/>
      <c r="P76" s="536"/>
      <c r="Q76" s="83"/>
      <c r="R76" s="528"/>
      <c r="S76" s="528"/>
      <c r="T76" s="482"/>
      <c r="U76" s="83"/>
      <c r="V76" s="528"/>
      <c r="W76" s="227"/>
      <c r="X76" s="22"/>
      <c r="Y76" s="109"/>
      <c r="Z76" s="213" t="s">
        <v>30</v>
      </c>
      <c r="AA76" s="74">
        <v>5.0</v>
      </c>
      <c r="AB76" s="522" t="s">
        <v>31</v>
      </c>
      <c r="AC76" s="45">
        <f>ROUND(ROUND(ROUND(ROUND(H8*L44,0)*O$8,0)*S68,0)*V75,0)-AA76</f>
        <v>307</v>
      </c>
      <c r="AD76" s="79"/>
    </row>
    <row r="77" ht="16.5" customHeight="1">
      <c r="A77" s="29">
        <v>61.0</v>
      </c>
      <c r="B77" s="29">
        <v>8296.0</v>
      </c>
      <c r="C77" s="32" t="s">
        <v>10024</v>
      </c>
      <c r="D77" s="389"/>
      <c r="E77" s="389"/>
      <c r="F77" s="527"/>
      <c r="G77" s="527"/>
      <c r="H77" s="527"/>
      <c r="I77" s="532"/>
      <c r="J77" s="94"/>
      <c r="K77" s="140"/>
      <c r="L77" s="54"/>
      <c r="M77" s="52"/>
      <c r="N77" s="8"/>
      <c r="O77" s="54"/>
      <c r="P77" s="254"/>
      <c r="Q77" s="83"/>
      <c r="R77" s="528"/>
      <c r="S77" s="528"/>
      <c r="T77" s="482"/>
      <c r="U77" s="99"/>
      <c r="V77" s="529"/>
      <c r="W77" s="305" t="s">
        <v>20</v>
      </c>
      <c r="X77" s="41" t="s">
        <v>21</v>
      </c>
      <c r="Y77" s="86">
        <v>0.85</v>
      </c>
      <c r="Z77" s="75"/>
      <c r="AA77" s="213"/>
      <c r="AB77" s="213"/>
      <c r="AC77" s="45">
        <f>ROUND(ROUND(ROUND(ROUND(ROUND(H8*L44,0)*O$8,0)*S68,0)*V75,0)*Y77,0)</f>
        <v>265</v>
      </c>
      <c r="AD77" s="79"/>
    </row>
    <row r="78" ht="16.5" customHeight="1">
      <c r="A78" s="29">
        <v>61.0</v>
      </c>
      <c r="B78" s="29">
        <v>8297.0</v>
      </c>
      <c r="C78" s="32" t="s">
        <v>10025</v>
      </c>
      <c r="D78" s="389"/>
      <c r="E78" s="389"/>
      <c r="F78" s="527"/>
      <c r="G78" s="527"/>
      <c r="H78" s="527"/>
      <c r="I78" s="532"/>
      <c r="J78" s="94"/>
      <c r="K78" s="140"/>
      <c r="L78" s="54"/>
      <c r="M78" s="52"/>
      <c r="N78" s="8"/>
      <c r="O78" s="54"/>
      <c r="P78" s="537"/>
      <c r="Q78" s="83"/>
      <c r="R78" s="83"/>
      <c r="S78" s="83"/>
      <c r="T78" s="484"/>
      <c r="U78" s="24"/>
      <c r="V78" s="26"/>
      <c r="W78" s="484"/>
      <c r="X78" s="56"/>
      <c r="Y78" s="526"/>
      <c r="Z78" s="213" t="s">
        <v>30</v>
      </c>
      <c r="AA78" s="74">
        <v>5.0</v>
      </c>
      <c r="AB78" s="522" t="s">
        <v>31</v>
      </c>
      <c r="AC78" s="45">
        <f>ROUND(ROUND(ROUND(ROUND(ROUND(H8*L44,0)*O$8,0)*S68,0)*V75,0)*Y77,0)-AA78</f>
        <v>260</v>
      </c>
      <c r="AD78" s="79"/>
    </row>
    <row r="79" ht="16.5" customHeight="1">
      <c r="A79" s="29">
        <v>61.0</v>
      </c>
      <c r="B79" s="29">
        <v>8131.0</v>
      </c>
      <c r="C79" s="32" t="s">
        <v>10026</v>
      </c>
      <c r="D79" s="389"/>
      <c r="E79" s="389"/>
      <c r="F79" s="102" t="s">
        <v>8020</v>
      </c>
      <c r="G79" s="169"/>
      <c r="H79" s="169"/>
      <c r="I79" s="519"/>
      <c r="J79" s="168"/>
      <c r="K79" s="152"/>
      <c r="L79" s="39"/>
      <c r="M79" s="52"/>
      <c r="N79" s="8"/>
      <c r="O79" s="54"/>
      <c r="P79" s="37"/>
      <c r="Q79" s="7"/>
      <c r="R79" s="7"/>
      <c r="S79" s="7"/>
      <c r="T79" s="520"/>
      <c r="U79" s="6"/>
      <c r="V79" s="7"/>
      <c r="W79" s="37"/>
      <c r="X79" s="7"/>
      <c r="Y79" s="39"/>
      <c r="Z79" s="213"/>
      <c r="AA79" s="213"/>
      <c r="AB79" s="213"/>
      <c r="AC79" s="45">
        <f>ROUND(ROUND(H80*O$8,0),0)</f>
        <v>703</v>
      </c>
      <c r="AD79" s="79"/>
    </row>
    <row r="80" ht="16.5" customHeight="1">
      <c r="A80" s="29">
        <v>61.0</v>
      </c>
      <c r="B80" s="29">
        <v>8132.0</v>
      </c>
      <c r="C80" s="32" t="s">
        <v>10027</v>
      </c>
      <c r="D80" s="231"/>
      <c r="E80" s="231"/>
      <c r="F80" s="482"/>
      <c r="G80" s="174"/>
      <c r="H80" s="50">
        <f>'28児童発達支援(基本１)'!H80</f>
        <v>1004</v>
      </c>
      <c r="I80" s="8" t="s">
        <v>9</v>
      </c>
      <c r="J80" s="94"/>
      <c r="K80" s="140"/>
      <c r="L80" s="54"/>
      <c r="M80" s="52"/>
      <c r="N80" s="8"/>
      <c r="O80" s="54"/>
      <c r="P80" s="52"/>
      <c r="Q80" s="8"/>
      <c r="R80" s="8"/>
      <c r="S80" s="8"/>
      <c r="T80" s="521"/>
      <c r="U80" s="14"/>
      <c r="V80" s="8"/>
      <c r="W80" s="52"/>
      <c r="X80" s="8"/>
      <c r="Y80" s="109"/>
      <c r="Z80" s="213" t="s">
        <v>30</v>
      </c>
      <c r="AA80" s="74">
        <v>5.0</v>
      </c>
      <c r="AB80" s="522" t="s">
        <v>31</v>
      </c>
      <c r="AC80" s="45">
        <f>ROUND(ROUND(H80*O$8,0),0)-AA80</f>
        <v>698</v>
      </c>
      <c r="AD80" s="79"/>
    </row>
    <row r="81" ht="16.5" customHeight="1">
      <c r="A81" s="29">
        <v>61.0</v>
      </c>
      <c r="B81" s="29">
        <v>8300.0</v>
      </c>
      <c r="C81" s="32" t="s">
        <v>10028</v>
      </c>
      <c r="D81" s="231"/>
      <c r="E81" s="231"/>
      <c r="F81" s="482"/>
      <c r="G81" s="174"/>
      <c r="H81" s="174"/>
      <c r="I81" s="523"/>
      <c r="J81" s="94"/>
      <c r="K81" s="140"/>
      <c r="L81" s="54"/>
      <c r="M81" s="52"/>
      <c r="N81" s="8"/>
      <c r="O81" s="54"/>
      <c r="P81" s="52"/>
      <c r="Q81" s="8"/>
      <c r="R81" s="8"/>
      <c r="S81" s="8"/>
      <c r="T81" s="521"/>
      <c r="U81" s="14"/>
      <c r="V81" s="54"/>
      <c r="W81" s="305" t="s">
        <v>20</v>
      </c>
      <c r="X81" s="41" t="s">
        <v>21</v>
      </c>
      <c r="Y81" s="86">
        <v>0.85</v>
      </c>
      <c r="Z81" s="75"/>
      <c r="AA81" s="213"/>
      <c r="AB81" s="213"/>
      <c r="AC81" s="45">
        <f>ROUND(ROUND(H80*O$8,0)*Y81,0)</f>
        <v>598</v>
      </c>
      <c r="AD81" s="79"/>
    </row>
    <row r="82" ht="16.5" customHeight="1">
      <c r="A82" s="29">
        <v>61.0</v>
      </c>
      <c r="B82" s="29">
        <v>8301.0</v>
      </c>
      <c r="C82" s="32" t="s">
        <v>10029</v>
      </c>
      <c r="D82" s="231"/>
      <c r="E82" s="231"/>
      <c r="F82" s="174"/>
      <c r="G82" s="174"/>
      <c r="H82" s="174"/>
      <c r="I82" s="174"/>
      <c r="J82" s="94"/>
      <c r="K82" s="140"/>
      <c r="L82" s="54"/>
      <c r="M82" s="52"/>
      <c r="N82" s="8"/>
      <c r="O82" s="54"/>
      <c r="P82" s="52"/>
      <c r="Q82" s="8"/>
      <c r="R82" s="8"/>
      <c r="S82" s="8"/>
      <c r="T82" s="525"/>
      <c r="U82" s="21"/>
      <c r="V82" s="109"/>
      <c r="W82" s="484"/>
      <c r="X82" s="56"/>
      <c r="Y82" s="526"/>
      <c r="Z82" s="213" t="s">
        <v>30</v>
      </c>
      <c r="AA82" s="74">
        <v>5.0</v>
      </c>
      <c r="AB82" s="522" t="s">
        <v>31</v>
      </c>
      <c r="AC82" s="45">
        <f>ROUND(ROUND(H80*O$8,0)*Y81,0)-AA82</f>
        <v>593</v>
      </c>
      <c r="AD82" s="79"/>
    </row>
    <row r="83" ht="16.5" customHeight="1">
      <c r="A83" s="29">
        <v>61.0</v>
      </c>
      <c r="B83" s="29">
        <v>8133.0</v>
      </c>
      <c r="C83" s="32" t="s">
        <v>10030</v>
      </c>
      <c r="D83" s="231"/>
      <c r="E83" s="231"/>
      <c r="F83" s="527"/>
      <c r="G83" s="527"/>
      <c r="H83" s="14"/>
      <c r="I83" s="14"/>
      <c r="J83" s="94"/>
      <c r="K83" s="140"/>
      <c r="L83" s="54"/>
      <c r="M83" s="52"/>
      <c r="N83" s="8"/>
      <c r="O83" s="54"/>
      <c r="P83" s="52"/>
      <c r="Q83" s="8"/>
      <c r="R83" s="8"/>
      <c r="S83" s="8"/>
      <c r="T83" s="102" t="s">
        <v>326</v>
      </c>
      <c r="U83" s="41" t="s">
        <v>21</v>
      </c>
      <c r="V83" s="60">
        <v>0.7</v>
      </c>
      <c r="W83" s="37"/>
      <c r="X83" s="7"/>
      <c r="Y83" s="39"/>
      <c r="Z83" s="213"/>
      <c r="AA83" s="213"/>
      <c r="AB83" s="213"/>
      <c r="AC83" s="45">
        <f>ROUND(ROUND(H80*O$8,0)*V83,0)</f>
        <v>492</v>
      </c>
      <c r="AD83" s="79"/>
    </row>
    <row r="84" ht="16.5" customHeight="1">
      <c r="A84" s="29">
        <v>61.0</v>
      </c>
      <c r="B84" s="29">
        <v>8134.0</v>
      </c>
      <c r="C84" s="32" t="s">
        <v>10031</v>
      </c>
      <c r="D84" s="231"/>
      <c r="E84" s="231"/>
      <c r="F84" s="527"/>
      <c r="G84" s="527"/>
      <c r="H84" s="8"/>
      <c r="I84" s="144"/>
      <c r="J84" s="94"/>
      <c r="K84" s="140"/>
      <c r="L84" s="54"/>
      <c r="M84" s="52"/>
      <c r="N84" s="8"/>
      <c r="O84" s="54"/>
      <c r="P84" s="52"/>
      <c r="Q84" s="8"/>
      <c r="R84" s="8"/>
      <c r="S84" s="8"/>
      <c r="T84" s="482"/>
      <c r="U84" s="83"/>
      <c r="V84" s="528"/>
      <c r="W84" s="227"/>
      <c r="X84" s="22"/>
      <c r="Y84" s="109"/>
      <c r="Z84" s="213" t="s">
        <v>30</v>
      </c>
      <c r="AA84" s="74">
        <v>5.0</v>
      </c>
      <c r="AB84" s="522" t="s">
        <v>31</v>
      </c>
      <c r="AC84" s="45">
        <f>ROUND(ROUND(H80*O$8,0)*V83,0)-AA84</f>
        <v>487</v>
      </c>
      <c r="AD84" s="79"/>
    </row>
    <row r="85" ht="16.5" customHeight="1">
      <c r="A85" s="29">
        <v>61.0</v>
      </c>
      <c r="B85" s="29">
        <v>8302.0</v>
      </c>
      <c r="C85" s="32" t="s">
        <v>10032</v>
      </c>
      <c r="D85" s="389"/>
      <c r="E85" s="231"/>
      <c r="F85" s="113"/>
      <c r="G85" s="113"/>
      <c r="H85" s="8"/>
      <c r="I85" s="144"/>
      <c r="J85" s="94"/>
      <c r="K85" s="140"/>
      <c r="L85" s="54"/>
      <c r="M85" s="52"/>
      <c r="N85" s="8"/>
      <c r="O85" s="54"/>
      <c r="P85" s="52"/>
      <c r="Q85" s="8"/>
      <c r="R85" s="8"/>
      <c r="S85" s="8"/>
      <c r="T85" s="482"/>
      <c r="U85" s="99"/>
      <c r="V85" s="529"/>
      <c r="W85" s="305" t="s">
        <v>20</v>
      </c>
      <c r="X85" s="41" t="s">
        <v>21</v>
      </c>
      <c r="Y85" s="86">
        <v>0.85</v>
      </c>
      <c r="Z85" s="75"/>
      <c r="AA85" s="213"/>
      <c r="AB85" s="213"/>
      <c r="AC85" s="45">
        <f>ROUND(ROUND(ROUND(H80*O$8,0)*V83,0)*Y85,0)</f>
        <v>418</v>
      </c>
      <c r="AD85" s="79"/>
    </row>
    <row r="86" ht="16.5" customHeight="1">
      <c r="A86" s="29">
        <v>61.0</v>
      </c>
      <c r="B86" s="29">
        <v>8303.0</v>
      </c>
      <c r="C86" s="32" t="s">
        <v>10033</v>
      </c>
      <c r="D86" s="389"/>
      <c r="E86" s="231"/>
      <c r="F86" s="113"/>
      <c r="G86" s="113"/>
      <c r="H86" s="8"/>
      <c r="I86" s="144"/>
      <c r="J86" s="94"/>
      <c r="K86" s="140"/>
      <c r="L86" s="54"/>
      <c r="M86" s="52"/>
      <c r="N86" s="8"/>
      <c r="O86" s="54"/>
      <c r="P86" s="52"/>
      <c r="Q86" s="8"/>
      <c r="R86" s="8"/>
      <c r="S86" s="8"/>
      <c r="T86" s="530"/>
      <c r="U86" s="24"/>
      <c r="V86" s="26"/>
      <c r="W86" s="484"/>
      <c r="X86" s="56"/>
      <c r="Y86" s="526"/>
      <c r="Z86" s="213" t="s">
        <v>30</v>
      </c>
      <c r="AA86" s="74">
        <v>5.0</v>
      </c>
      <c r="AB86" s="522" t="s">
        <v>31</v>
      </c>
      <c r="AC86" s="45">
        <f>ROUND(ROUND(ROUND(H80*O$8,0)*V83,0)*Y85,0)-AA86</f>
        <v>413</v>
      </c>
      <c r="AD86" s="79"/>
    </row>
    <row r="87" ht="16.5" customHeight="1">
      <c r="A87" s="29">
        <v>61.0</v>
      </c>
      <c r="B87" s="29">
        <v>8709.0</v>
      </c>
      <c r="C87" s="32" t="s">
        <v>10034</v>
      </c>
      <c r="D87" s="389"/>
      <c r="E87" s="231"/>
      <c r="F87" s="113"/>
      <c r="G87" s="113"/>
      <c r="H87" s="8"/>
      <c r="I87" s="144"/>
      <c r="J87" s="94"/>
      <c r="K87" s="140"/>
      <c r="L87" s="54"/>
      <c r="M87" s="52"/>
      <c r="N87" s="8"/>
      <c r="O87" s="54"/>
      <c r="P87" s="52"/>
      <c r="Q87" s="8"/>
      <c r="R87" s="8"/>
      <c r="S87" s="54"/>
      <c r="T87" s="102" t="s">
        <v>329</v>
      </c>
      <c r="U87" s="83" t="s">
        <v>21</v>
      </c>
      <c r="V87" s="528">
        <v>0.85</v>
      </c>
      <c r="W87" s="37"/>
      <c r="X87" s="7"/>
      <c r="Y87" s="39"/>
      <c r="Z87" s="213"/>
      <c r="AA87" s="213"/>
      <c r="AB87" s="213"/>
      <c r="AC87" s="45">
        <f>ROUND(ROUND(H80*O$8,0)*V87,0)</f>
        <v>598</v>
      </c>
      <c r="AD87" s="79"/>
    </row>
    <row r="88" ht="16.5" customHeight="1">
      <c r="A88" s="29">
        <v>61.0</v>
      </c>
      <c r="B88" s="29">
        <v>8710.0</v>
      </c>
      <c r="C88" s="32" t="s">
        <v>10035</v>
      </c>
      <c r="D88" s="389"/>
      <c r="E88" s="231"/>
      <c r="F88" s="113"/>
      <c r="G88" s="113"/>
      <c r="H88" s="8"/>
      <c r="I88" s="144"/>
      <c r="J88" s="94"/>
      <c r="K88" s="140"/>
      <c r="L88" s="54"/>
      <c r="M88" s="52"/>
      <c r="N88" s="8"/>
      <c r="O88" s="54"/>
      <c r="P88" s="52"/>
      <c r="Q88" s="8"/>
      <c r="R88" s="8"/>
      <c r="S88" s="8"/>
      <c r="T88" s="482"/>
      <c r="U88" s="83"/>
      <c r="V88" s="528"/>
      <c r="W88" s="227"/>
      <c r="X88" s="22"/>
      <c r="Y88" s="109"/>
      <c r="Z88" s="213" t="s">
        <v>30</v>
      </c>
      <c r="AA88" s="74">
        <v>5.0</v>
      </c>
      <c r="AB88" s="522" t="s">
        <v>31</v>
      </c>
      <c r="AC88" s="45">
        <f>ROUND(ROUND(H80*O$8,0)*V87,0)-AA88</f>
        <v>593</v>
      </c>
      <c r="AD88" s="79"/>
    </row>
    <row r="89" ht="16.5" customHeight="1">
      <c r="A89" s="29">
        <v>61.0</v>
      </c>
      <c r="B89" s="29">
        <v>8304.0</v>
      </c>
      <c r="C89" s="32" t="s">
        <v>10036</v>
      </c>
      <c r="D89" s="389"/>
      <c r="E89" s="231"/>
      <c r="F89" s="527"/>
      <c r="G89" s="527"/>
      <c r="H89" s="527"/>
      <c r="I89" s="532"/>
      <c r="J89" s="94"/>
      <c r="K89" s="140"/>
      <c r="L89" s="54"/>
      <c r="M89" s="52"/>
      <c r="N89" s="8"/>
      <c r="O89" s="54"/>
      <c r="P89" s="52"/>
      <c r="Q89" s="8"/>
      <c r="R89" s="8"/>
      <c r="S89" s="8"/>
      <c r="T89" s="482"/>
      <c r="U89" s="99"/>
      <c r="V89" s="529"/>
      <c r="W89" s="305" t="s">
        <v>20</v>
      </c>
      <c r="X89" s="41" t="s">
        <v>21</v>
      </c>
      <c r="Y89" s="86">
        <v>0.85</v>
      </c>
      <c r="Z89" s="75"/>
      <c r="AA89" s="213"/>
      <c r="AB89" s="213"/>
      <c r="AC89" s="45">
        <f>ROUND(ROUND(ROUND(H80*O$8,0)*V87,0)*Y89,0)</f>
        <v>508</v>
      </c>
      <c r="AD89" s="79"/>
    </row>
    <row r="90" ht="16.5" customHeight="1">
      <c r="A90" s="29">
        <v>61.0</v>
      </c>
      <c r="B90" s="29">
        <v>8305.0</v>
      </c>
      <c r="C90" s="32" t="s">
        <v>10037</v>
      </c>
      <c r="D90" s="389"/>
      <c r="E90" s="231"/>
      <c r="F90" s="527"/>
      <c r="G90" s="527"/>
      <c r="H90" s="527"/>
      <c r="I90" s="532"/>
      <c r="J90" s="94"/>
      <c r="K90" s="140"/>
      <c r="L90" s="54"/>
      <c r="M90" s="52"/>
      <c r="N90" s="8"/>
      <c r="O90" s="54"/>
      <c r="P90" s="227"/>
      <c r="Q90" s="22"/>
      <c r="R90" s="22"/>
      <c r="S90" s="22"/>
      <c r="T90" s="484"/>
      <c r="U90" s="24"/>
      <c r="V90" s="26"/>
      <c r="W90" s="484"/>
      <c r="X90" s="56"/>
      <c r="Y90" s="526"/>
      <c r="Z90" s="213" t="s">
        <v>30</v>
      </c>
      <c r="AA90" s="74">
        <v>5.0</v>
      </c>
      <c r="AB90" s="522" t="s">
        <v>31</v>
      </c>
      <c r="AC90" s="45">
        <f>ROUND(ROUND(ROUND(H80*O$8,0)*V87,0)*Y89,0)-AA90</f>
        <v>503</v>
      </c>
      <c r="AD90" s="79"/>
    </row>
    <row r="91" ht="16.5" customHeight="1">
      <c r="A91" s="29">
        <v>61.0</v>
      </c>
      <c r="B91" s="29">
        <v>8135.0</v>
      </c>
      <c r="C91" s="32" t="s">
        <v>10038</v>
      </c>
      <c r="D91" s="389"/>
      <c r="E91" s="389"/>
      <c r="F91" s="527"/>
      <c r="G91" s="527"/>
      <c r="H91" s="527"/>
      <c r="I91" s="532"/>
      <c r="J91" s="94"/>
      <c r="K91" s="140"/>
      <c r="L91" s="54"/>
      <c r="M91" s="52"/>
      <c r="N91" s="8"/>
      <c r="O91" s="54"/>
      <c r="P91" s="206" t="s">
        <v>23</v>
      </c>
      <c r="Q91" s="102" t="s">
        <v>24</v>
      </c>
      <c r="R91" s="533"/>
      <c r="S91" s="533"/>
      <c r="T91" s="520"/>
      <c r="U91" s="38"/>
      <c r="V91" s="6"/>
      <c r="W91" s="37"/>
      <c r="X91" s="7"/>
      <c r="Y91" s="39"/>
      <c r="Z91" s="213"/>
      <c r="AA91" s="213"/>
      <c r="AB91" s="213"/>
      <c r="AC91" s="45">
        <f>ROUND(ROUND(H80*O$8,0)*S92,0)</f>
        <v>492</v>
      </c>
      <c r="AD91" s="79"/>
    </row>
    <row r="92" ht="16.5" customHeight="1">
      <c r="A92" s="29">
        <v>61.0</v>
      </c>
      <c r="B92" s="29">
        <v>8136.0</v>
      </c>
      <c r="C92" s="32" t="s">
        <v>10039</v>
      </c>
      <c r="D92" s="389"/>
      <c r="E92" s="389"/>
      <c r="F92" s="527"/>
      <c r="G92" s="527"/>
      <c r="H92" s="527"/>
      <c r="I92" s="532"/>
      <c r="J92" s="94"/>
      <c r="K92" s="140"/>
      <c r="L92" s="54"/>
      <c r="M92" s="52"/>
      <c r="N92" s="8"/>
      <c r="O92" s="54"/>
      <c r="P92" s="481"/>
      <c r="Q92" s="482"/>
      <c r="R92" s="83" t="s">
        <v>21</v>
      </c>
      <c r="S92" s="528">
        <v>0.7</v>
      </c>
      <c r="T92" s="521"/>
      <c r="U92" s="53"/>
      <c r="V92" s="14"/>
      <c r="W92" s="52"/>
      <c r="X92" s="8"/>
      <c r="Y92" s="109"/>
      <c r="Z92" s="213" t="s">
        <v>30</v>
      </c>
      <c r="AA92" s="74">
        <v>5.0</v>
      </c>
      <c r="AB92" s="522" t="s">
        <v>31</v>
      </c>
      <c r="AC92" s="45">
        <f>ROUND(ROUND(H80*O$8,0)*S92,0)-AA92</f>
        <v>487</v>
      </c>
      <c r="AD92" s="79"/>
    </row>
    <row r="93" ht="16.5" customHeight="1">
      <c r="A93" s="29">
        <v>61.0</v>
      </c>
      <c r="B93" s="29">
        <v>8306.0</v>
      </c>
      <c r="C93" s="32" t="s">
        <v>10040</v>
      </c>
      <c r="D93" s="389"/>
      <c r="E93" s="389"/>
      <c r="F93" s="527"/>
      <c r="G93" s="527"/>
      <c r="H93" s="527"/>
      <c r="I93" s="532"/>
      <c r="J93" s="94"/>
      <c r="K93" s="140"/>
      <c r="L93" s="54"/>
      <c r="M93" s="52"/>
      <c r="N93" s="8"/>
      <c r="O93" s="54"/>
      <c r="P93" s="481"/>
      <c r="Q93" s="482"/>
      <c r="R93" s="14"/>
      <c r="S93" s="14"/>
      <c r="T93" s="521"/>
      <c r="U93" s="53"/>
      <c r="V93" s="14"/>
      <c r="W93" s="305" t="s">
        <v>20</v>
      </c>
      <c r="X93" s="41" t="s">
        <v>21</v>
      </c>
      <c r="Y93" s="86">
        <v>0.85</v>
      </c>
      <c r="Z93" s="75"/>
      <c r="AA93" s="213"/>
      <c r="AB93" s="213"/>
      <c r="AC93" s="45">
        <f>ROUND(ROUND(ROUND(H80*O$8,0)*S92,0)*Y93,0)</f>
        <v>418</v>
      </c>
      <c r="AD93" s="79"/>
    </row>
    <row r="94" ht="16.5" customHeight="1">
      <c r="A94" s="29">
        <v>61.0</v>
      </c>
      <c r="B94" s="29">
        <v>8307.0</v>
      </c>
      <c r="C94" s="32" t="s">
        <v>10041</v>
      </c>
      <c r="D94" s="389"/>
      <c r="E94" s="389"/>
      <c r="F94" s="527"/>
      <c r="G94" s="527"/>
      <c r="H94" s="527"/>
      <c r="I94" s="532"/>
      <c r="J94" s="94"/>
      <c r="K94" s="140"/>
      <c r="L94" s="54"/>
      <c r="M94" s="52"/>
      <c r="N94" s="8"/>
      <c r="O94" s="54"/>
      <c r="P94" s="535"/>
      <c r="Q94" s="482"/>
      <c r="R94" s="83"/>
      <c r="S94" s="83"/>
      <c r="T94" s="525"/>
      <c r="U94" s="180"/>
      <c r="V94" s="21"/>
      <c r="W94" s="484"/>
      <c r="X94" s="56"/>
      <c r="Y94" s="526"/>
      <c r="Z94" s="213" t="s">
        <v>30</v>
      </c>
      <c r="AA94" s="74">
        <v>5.0</v>
      </c>
      <c r="AB94" s="522" t="s">
        <v>31</v>
      </c>
      <c r="AC94" s="45">
        <f>ROUND(ROUND(ROUND(H80*O$8,0)*S92,0)*Y93,0)-AA94</f>
        <v>413</v>
      </c>
      <c r="AD94" s="79"/>
    </row>
    <row r="95" ht="16.5" customHeight="1">
      <c r="A95" s="29">
        <v>61.0</v>
      </c>
      <c r="B95" s="29">
        <v>8137.0</v>
      </c>
      <c r="C95" s="32" t="s">
        <v>10042</v>
      </c>
      <c r="D95" s="389"/>
      <c r="E95" s="389"/>
      <c r="F95" s="527"/>
      <c r="G95" s="527"/>
      <c r="H95" s="527"/>
      <c r="I95" s="532"/>
      <c r="J95" s="94"/>
      <c r="K95" s="140"/>
      <c r="L95" s="54"/>
      <c r="M95" s="52"/>
      <c r="N95" s="8"/>
      <c r="O95" s="54"/>
      <c r="P95" s="536"/>
      <c r="Q95" s="14"/>
      <c r="R95" s="14"/>
      <c r="S95" s="14"/>
      <c r="T95" s="102" t="s">
        <v>326</v>
      </c>
      <c r="U95" s="41" t="s">
        <v>21</v>
      </c>
      <c r="V95" s="60">
        <v>0.7</v>
      </c>
      <c r="W95" s="37"/>
      <c r="X95" s="7"/>
      <c r="Y95" s="39"/>
      <c r="Z95" s="213"/>
      <c r="AA95" s="213"/>
      <c r="AB95" s="213"/>
      <c r="AC95" s="45">
        <f>ROUND(ROUND(ROUND(H80*O$8,0)*S92,0)*V95,0)</f>
        <v>344</v>
      </c>
      <c r="AD95" s="79"/>
    </row>
    <row r="96" ht="16.5" customHeight="1">
      <c r="A96" s="29">
        <v>61.0</v>
      </c>
      <c r="B96" s="29">
        <v>8138.0</v>
      </c>
      <c r="C96" s="32" t="s">
        <v>10043</v>
      </c>
      <c r="D96" s="389"/>
      <c r="E96" s="389"/>
      <c r="F96" s="527"/>
      <c r="G96" s="527"/>
      <c r="H96" s="527"/>
      <c r="I96" s="532"/>
      <c r="J96" s="94"/>
      <c r="K96" s="140"/>
      <c r="L96" s="54"/>
      <c r="M96" s="52"/>
      <c r="N96" s="8"/>
      <c r="O96" s="54"/>
      <c r="P96" s="536"/>
      <c r="Q96" s="14"/>
      <c r="R96" s="14"/>
      <c r="S96" s="14"/>
      <c r="T96" s="482"/>
      <c r="U96" s="83"/>
      <c r="V96" s="528"/>
      <c r="W96" s="227"/>
      <c r="X96" s="22"/>
      <c r="Y96" s="109"/>
      <c r="Z96" s="213" t="s">
        <v>30</v>
      </c>
      <c r="AA96" s="74">
        <v>5.0</v>
      </c>
      <c r="AB96" s="522" t="s">
        <v>31</v>
      </c>
      <c r="AC96" s="45">
        <f>ROUND(ROUND(ROUND(H80*O$8,0)*S92,0)*V95,0)-AA96</f>
        <v>339</v>
      </c>
      <c r="AD96" s="79"/>
    </row>
    <row r="97" ht="16.5" customHeight="1">
      <c r="A97" s="29">
        <v>61.0</v>
      </c>
      <c r="B97" s="29">
        <v>8308.0</v>
      </c>
      <c r="C97" s="32" t="s">
        <v>10044</v>
      </c>
      <c r="D97" s="389"/>
      <c r="E97" s="389"/>
      <c r="F97" s="527"/>
      <c r="G97" s="527"/>
      <c r="H97" s="527"/>
      <c r="I97" s="532"/>
      <c r="J97" s="94"/>
      <c r="K97" s="140"/>
      <c r="L97" s="54"/>
      <c r="M97" s="52"/>
      <c r="N97" s="8"/>
      <c r="O97" s="54"/>
      <c r="P97" s="254"/>
      <c r="Q97" s="83"/>
      <c r="R97" s="83"/>
      <c r="T97" s="482"/>
      <c r="U97" s="99"/>
      <c r="V97" s="529"/>
      <c r="W97" s="305" t="s">
        <v>20</v>
      </c>
      <c r="X97" s="41" t="s">
        <v>21</v>
      </c>
      <c r="Y97" s="86">
        <v>0.85</v>
      </c>
      <c r="Z97" s="75"/>
      <c r="AA97" s="213"/>
      <c r="AB97" s="213"/>
      <c r="AC97" s="593">
        <f>ROUND(ROUND(ROUND(ROUND(H80*O$8,0)*S92,0)*V95,0)*Y97,0)</f>
        <v>292</v>
      </c>
      <c r="AD97" s="79"/>
    </row>
    <row r="98" ht="16.5" customHeight="1">
      <c r="A98" s="29">
        <v>61.0</v>
      </c>
      <c r="B98" s="29">
        <v>8309.0</v>
      </c>
      <c r="C98" s="32" t="s">
        <v>10045</v>
      </c>
      <c r="D98" s="389"/>
      <c r="E98" s="389"/>
      <c r="F98" s="527"/>
      <c r="G98" s="527"/>
      <c r="H98" s="527"/>
      <c r="I98" s="532"/>
      <c r="J98" s="94"/>
      <c r="K98" s="140"/>
      <c r="L98" s="54"/>
      <c r="M98" s="52"/>
      <c r="N98" s="8"/>
      <c r="O98" s="54"/>
      <c r="P98" s="254"/>
      <c r="Q98" s="83"/>
      <c r="R98" s="83"/>
      <c r="S98" s="83"/>
      <c r="T98" s="530"/>
      <c r="U98" s="24"/>
      <c r="V98" s="26"/>
      <c r="W98" s="484"/>
      <c r="X98" s="56"/>
      <c r="Y98" s="526"/>
      <c r="Z98" s="213" t="s">
        <v>30</v>
      </c>
      <c r="AA98" s="74">
        <v>5.0</v>
      </c>
      <c r="AB98" s="522" t="s">
        <v>31</v>
      </c>
      <c r="AC98" s="593">
        <f>ROUND(ROUND(ROUND(ROUND(H80*O$8,0)*S92,0)*V95,0)*Y97,0)-AA98</f>
        <v>287</v>
      </c>
      <c r="AD98" s="79"/>
    </row>
    <row r="99" ht="16.5" customHeight="1">
      <c r="A99" s="29">
        <v>61.0</v>
      </c>
      <c r="B99" s="29">
        <v>8711.0</v>
      </c>
      <c r="C99" s="32" t="s">
        <v>10046</v>
      </c>
      <c r="D99" s="389"/>
      <c r="E99" s="389"/>
      <c r="F99" s="527"/>
      <c r="G99" s="527"/>
      <c r="H99" s="527"/>
      <c r="I99" s="532"/>
      <c r="J99" s="94"/>
      <c r="K99" s="140"/>
      <c r="L99" s="54"/>
      <c r="M99" s="52"/>
      <c r="N99" s="8"/>
      <c r="O99" s="54"/>
      <c r="P99" s="536"/>
      <c r="Q99" s="83"/>
      <c r="R99" s="528"/>
      <c r="S99" s="486"/>
      <c r="T99" s="102" t="s">
        <v>329</v>
      </c>
      <c r="U99" s="83" t="s">
        <v>21</v>
      </c>
      <c r="V99" s="528">
        <v>0.85</v>
      </c>
      <c r="W99" s="37"/>
      <c r="X99" s="7"/>
      <c r="Y99" s="39"/>
      <c r="Z99" s="213"/>
      <c r="AA99" s="213"/>
      <c r="AB99" s="213"/>
      <c r="AC99" s="45">
        <f>ROUND(ROUND(ROUND(H80*O$8,0)*S92,0)*V99,0)</f>
        <v>418</v>
      </c>
      <c r="AD99" s="79"/>
    </row>
    <row r="100" ht="16.5" customHeight="1">
      <c r="A100" s="29">
        <v>61.0</v>
      </c>
      <c r="B100" s="29">
        <v>8712.0</v>
      </c>
      <c r="C100" s="32" t="s">
        <v>10047</v>
      </c>
      <c r="D100" s="389"/>
      <c r="E100" s="389"/>
      <c r="F100" s="527"/>
      <c r="G100" s="527"/>
      <c r="H100" s="527"/>
      <c r="I100" s="532"/>
      <c r="J100" s="94"/>
      <c r="K100" s="140"/>
      <c r="L100" s="54"/>
      <c r="M100" s="52"/>
      <c r="N100" s="8"/>
      <c r="O100" s="54"/>
      <c r="P100" s="536"/>
      <c r="Q100" s="83"/>
      <c r="R100" s="528"/>
      <c r="S100" s="528"/>
      <c r="T100" s="482"/>
      <c r="U100" s="83"/>
      <c r="V100" s="528"/>
      <c r="W100" s="227"/>
      <c r="X100" s="22"/>
      <c r="Y100" s="109"/>
      <c r="Z100" s="213" t="s">
        <v>30</v>
      </c>
      <c r="AA100" s="74">
        <v>5.0</v>
      </c>
      <c r="AB100" s="522" t="s">
        <v>31</v>
      </c>
      <c r="AC100" s="45">
        <f>ROUND(ROUND(ROUND(H80*O$8,0)*S92,0)*V99,0)-AA100</f>
        <v>413</v>
      </c>
      <c r="AD100" s="79"/>
    </row>
    <row r="101" ht="16.5" customHeight="1">
      <c r="A101" s="29">
        <v>61.0</v>
      </c>
      <c r="B101" s="29">
        <v>8310.0</v>
      </c>
      <c r="C101" s="32" t="s">
        <v>10048</v>
      </c>
      <c r="D101" s="389"/>
      <c r="E101" s="389"/>
      <c r="F101" s="527"/>
      <c r="G101" s="527"/>
      <c r="H101" s="527"/>
      <c r="I101" s="532"/>
      <c r="J101" s="94"/>
      <c r="K101" s="140"/>
      <c r="L101" s="54"/>
      <c r="M101" s="52"/>
      <c r="N101" s="8"/>
      <c r="O101" s="54"/>
      <c r="P101" s="254"/>
      <c r="Q101" s="83"/>
      <c r="R101" s="528"/>
      <c r="S101" s="528"/>
      <c r="T101" s="482"/>
      <c r="U101" s="99"/>
      <c r="V101" s="529"/>
      <c r="W101" s="305" t="s">
        <v>20</v>
      </c>
      <c r="X101" s="41" t="s">
        <v>21</v>
      </c>
      <c r="Y101" s="86">
        <v>0.85</v>
      </c>
      <c r="Z101" s="75"/>
      <c r="AA101" s="213"/>
      <c r="AB101" s="213"/>
      <c r="AC101" s="45">
        <f>ROUND(ROUND(ROUND(ROUND(H80*O$8,0)*S92,0)*V99,0)*Y101,0)</f>
        <v>355</v>
      </c>
      <c r="AD101" s="79"/>
    </row>
    <row r="102" ht="16.5" customHeight="1">
      <c r="A102" s="29">
        <v>61.0</v>
      </c>
      <c r="B102" s="29">
        <v>8350.0</v>
      </c>
      <c r="C102" s="32" t="s">
        <v>10049</v>
      </c>
      <c r="D102" s="389"/>
      <c r="E102" s="389"/>
      <c r="F102" s="527"/>
      <c r="G102" s="527"/>
      <c r="H102" s="527"/>
      <c r="I102" s="532"/>
      <c r="J102" s="94"/>
      <c r="K102" s="140"/>
      <c r="L102" s="54"/>
      <c r="M102" s="52"/>
      <c r="N102" s="8"/>
      <c r="O102" s="54"/>
      <c r="P102" s="536"/>
      <c r="Q102" s="55"/>
      <c r="R102" s="56"/>
      <c r="S102" s="141"/>
      <c r="T102" s="484"/>
      <c r="U102" s="24"/>
      <c r="V102" s="26"/>
      <c r="W102" s="484"/>
      <c r="X102" s="56"/>
      <c r="Y102" s="526"/>
      <c r="Z102" s="213" t="s">
        <v>30</v>
      </c>
      <c r="AA102" s="74">
        <v>5.0</v>
      </c>
      <c r="AB102" s="522" t="s">
        <v>31</v>
      </c>
      <c r="AC102" s="45">
        <f>ROUND(ROUND(ROUND(ROUND(H80*O$8,0)*S92,0)*V99,0)*Y101,0)-AA102</f>
        <v>350</v>
      </c>
      <c r="AD102" s="79"/>
    </row>
    <row r="103" ht="16.5" customHeight="1">
      <c r="A103" s="29">
        <v>61.0</v>
      </c>
      <c r="B103" s="29">
        <v>8351.0</v>
      </c>
      <c r="C103" s="32" t="s">
        <v>10050</v>
      </c>
      <c r="D103" s="389"/>
      <c r="E103" s="389"/>
      <c r="F103" s="527"/>
      <c r="G103" s="527"/>
      <c r="H103" s="527"/>
      <c r="I103" s="532"/>
      <c r="J103" s="94"/>
      <c r="K103" s="140"/>
      <c r="L103" s="54"/>
      <c r="M103" s="52"/>
      <c r="N103" s="8"/>
      <c r="O103" s="54"/>
      <c r="P103" s="536"/>
      <c r="Q103" s="102" t="s">
        <v>27</v>
      </c>
      <c r="R103" s="533"/>
      <c r="S103" s="533"/>
      <c r="T103" s="520"/>
      <c r="U103" s="38"/>
      <c r="V103" s="6"/>
      <c r="W103" s="37"/>
      <c r="X103" s="7"/>
      <c r="Y103" s="39"/>
      <c r="Z103" s="213"/>
      <c r="AA103" s="213"/>
      <c r="AB103" s="213"/>
      <c r="AC103" s="45">
        <f>ROUND(ROUND(H80*O$8,0)*S104,0)</f>
        <v>352</v>
      </c>
      <c r="AD103" s="79"/>
    </row>
    <row r="104" ht="16.5" customHeight="1">
      <c r="A104" s="29">
        <v>61.0</v>
      </c>
      <c r="B104" s="29">
        <v>8352.0</v>
      </c>
      <c r="C104" s="32" t="s">
        <v>10051</v>
      </c>
      <c r="D104" s="389"/>
      <c r="E104" s="389"/>
      <c r="F104" s="527"/>
      <c r="G104" s="527"/>
      <c r="H104" s="527"/>
      <c r="I104" s="532"/>
      <c r="J104" s="94"/>
      <c r="K104" s="140"/>
      <c r="L104" s="54"/>
      <c r="M104" s="52"/>
      <c r="N104" s="8"/>
      <c r="O104" s="54"/>
      <c r="P104" s="535"/>
      <c r="Q104" s="482"/>
      <c r="R104" s="83" t="s">
        <v>21</v>
      </c>
      <c r="S104" s="528">
        <v>0.5</v>
      </c>
      <c r="T104" s="521"/>
      <c r="U104" s="53"/>
      <c r="V104" s="14"/>
      <c r="W104" s="52"/>
      <c r="X104" s="8"/>
      <c r="Y104" s="109"/>
      <c r="Z104" s="213" t="s">
        <v>30</v>
      </c>
      <c r="AA104" s="74">
        <v>5.0</v>
      </c>
      <c r="AB104" s="522" t="s">
        <v>31</v>
      </c>
      <c r="AC104" s="45">
        <f>ROUND(ROUND(H80*O$8,0)*S104,0)-AA104</f>
        <v>347</v>
      </c>
      <c r="AD104" s="79"/>
    </row>
    <row r="105" ht="16.5" customHeight="1">
      <c r="A105" s="29">
        <v>61.0</v>
      </c>
      <c r="B105" s="29">
        <v>8353.0</v>
      </c>
      <c r="C105" s="32" t="s">
        <v>10052</v>
      </c>
      <c r="D105" s="389"/>
      <c r="E105" s="389"/>
      <c r="F105" s="527"/>
      <c r="G105" s="527"/>
      <c r="H105" s="527"/>
      <c r="I105" s="532"/>
      <c r="J105" s="94"/>
      <c r="K105" s="140"/>
      <c r="L105" s="54"/>
      <c r="M105" s="52"/>
      <c r="N105" s="8"/>
      <c r="O105" s="54"/>
      <c r="P105" s="535"/>
      <c r="Q105" s="482"/>
      <c r="R105" s="14"/>
      <c r="S105" s="14"/>
      <c r="T105" s="521"/>
      <c r="U105" s="53"/>
      <c r="V105" s="14"/>
      <c r="W105" s="305" t="s">
        <v>20</v>
      </c>
      <c r="X105" s="41" t="s">
        <v>21</v>
      </c>
      <c r="Y105" s="86">
        <v>0.85</v>
      </c>
      <c r="Z105" s="75"/>
      <c r="AA105" s="213"/>
      <c r="AB105" s="213"/>
      <c r="AC105" s="45">
        <f>ROUND(ROUND(ROUND(H80*O$8,0)*S104,0)*Y105,0)</f>
        <v>299</v>
      </c>
      <c r="AD105" s="79"/>
    </row>
    <row r="106" ht="16.5" customHeight="1">
      <c r="A106" s="29">
        <v>61.0</v>
      </c>
      <c r="B106" s="29">
        <v>8354.0</v>
      </c>
      <c r="C106" s="32" t="s">
        <v>10053</v>
      </c>
      <c r="D106" s="389"/>
      <c r="E106" s="389"/>
      <c r="F106" s="527"/>
      <c r="G106" s="527"/>
      <c r="H106" s="527"/>
      <c r="I106" s="532"/>
      <c r="J106" s="94"/>
      <c r="K106" s="140"/>
      <c r="L106" s="54"/>
      <c r="M106" s="52"/>
      <c r="N106" s="8"/>
      <c r="O106" s="54"/>
      <c r="P106" s="535"/>
      <c r="Q106" s="482"/>
      <c r="R106" s="83"/>
      <c r="S106" s="83"/>
      <c r="T106" s="525"/>
      <c r="U106" s="180"/>
      <c r="V106" s="21"/>
      <c r="W106" s="484"/>
      <c r="X106" s="56"/>
      <c r="Y106" s="526"/>
      <c r="Z106" s="213" t="s">
        <v>30</v>
      </c>
      <c r="AA106" s="74">
        <v>5.0</v>
      </c>
      <c r="AB106" s="522" t="s">
        <v>31</v>
      </c>
      <c r="AC106" s="45">
        <f>ROUND(ROUND(ROUND(H80*O$8,0)*S104,0)*Y105,0)-AA106</f>
        <v>294</v>
      </c>
      <c r="AD106" s="79"/>
    </row>
    <row r="107" ht="16.5" customHeight="1">
      <c r="A107" s="29">
        <v>61.0</v>
      </c>
      <c r="B107" s="29">
        <v>8355.0</v>
      </c>
      <c r="C107" s="32" t="s">
        <v>10054</v>
      </c>
      <c r="D107" s="389"/>
      <c r="E107" s="389"/>
      <c r="F107" s="527"/>
      <c r="G107" s="527"/>
      <c r="H107" s="527"/>
      <c r="I107" s="532"/>
      <c r="J107" s="94"/>
      <c r="K107" s="140"/>
      <c r="L107" s="54"/>
      <c r="M107" s="52"/>
      <c r="N107" s="8"/>
      <c r="O107" s="54"/>
      <c r="P107" s="536"/>
      <c r="Q107" s="14"/>
      <c r="R107" s="14"/>
      <c r="S107" s="14"/>
      <c r="T107" s="102" t="s">
        <v>326</v>
      </c>
      <c r="U107" s="41" t="s">
        <v>21</v>
      </c>
      <c r="V107" s="60">
        <v>0.7</v>
      </c>
      <c r="W107" s="37"/>
      <c r="X107" s="7"/>
      <c r="Y107" s="39"/>
      <c r="Z107" s="213"/>
      <c r="AA107" s="213"/>
      <c r="AB107" s="213"/>
      <c r="AC107" s="45">
        <f>ROUND(ROUND(ROUND(H80*O$8,0)*S104,0)*V107,0)</f>
        <v>246</v>
      </c>
      <c r="AD107" s="79"/>
    </row>
    <row r="108" ht="16.5" customHeight="1">
      <c r="A108" s="29">
        <v>61.0</v>
      </c>
      <c r="B108" s="29">
        <v>8356.0</v>
      </c>
      <c r="C108" s="32" t="s">
        <v>10055</v>
      </c>
      <c r="D108" s="389"/>
      <c r="E108" s="389"/>
      <c r="F108" s="527"/>
      <c r="G108" s="527"/>
      <c r="H108" s="527"/>
      <c r="I108" s="532"/>
      <c r="J108" s="94"/>
      <c r="K108" s="140"/>
      <c r="L108" s="54"/>
      <c r="M108" s="52"/>
      <c r="N108" s="8"/>
      <c r="O108" s="54"/>
      <c r="P108" s="536"/>
      <c r="Q108" s="14"/>
      <c r="R108" s="14"/>
      <c r="S108" s="14"/>
      <c r="T108" s="482"/>
      <c r="U108" s="83"/>
      <c r="V108" s="528"/>
      <c r="W108" s="227"/>
      <c r="X108" s="22"/>
      <c r="Y108" s="109"/>
      <c r="Z108" s="213" t="s">
        <v>30</v>
      </c>
      <c r="AA108" s="74">
        <v>5.0</v>
      </c>
      <c r="AB108" s="522" t="s">
        <v>31</v>
      </c>
      <c r="AC108" s="45">
        <f>ROUND(ROUND(ROUND(H80*O$8,0)*S104,0)*V107,0)-AA108</f>
        <v>241</v>
      </c>
      <c r="AD108" s="79"/>
    </row>
    <row r="109" ht="16.5" customHeight="1">
      <c r="A109" s="29">
        <v>61.0</v>
      </c>
      <c r="B109" s="29">
        <v>8357.0</v>
      </c>
      <c r="C109" s="32" t="s">
        <v>10056</v>
      </c>
      <c r="D109" s="389"/>
      <c r="E109" s="389"/>
      <c r="F109" s="527"/>
      <c r="G109" s="527"/>
      <c r="H109" s="527"/>
      <c r="I109" s="532"/>
      <c r="J109" s="94"/>
      <c r="K109" s="140"/>
      <c r="L109" s="54"/>
      <c r="M109" s="52"/>
      <c r="N109" s="8"/>
      <c r="O109" s="54"/>
      <c r="P109" s="254"/>
      <c r="Q109" s="83"/>
      <c r="R109" s="83"/>
      <c r="T109" s="482"/>
      <c r="U109" s="99"/>
      <c r="V109" s="529"/>
      <c r="W109" s="305" t="s">
        <v>20</v>
      </c>
      <c r="X109" s="41" t="s">
        <v>21</v>
      </c>
      <c r="Y109" s="86">
        <v>0.85</v>
      </c>
      <c r="Z109" s="75"/>
      <c r="AA109" s="213"/>
      <c r="AB109" s="213"/>
      <c r="AC109" s="45">
        <f>ROUND(ROUND(ROUND(ROUND(H80*O$8,0)*S104,0)*V107,0)*Y109,0)</f>
        <v>209</v>
      </c>
      <c r="AD109" s="79"/>
    </row>
    <row r="110" ht="16.5" customHeight="1">
      <c r="A110" s="29">
        <v>61.0</v>
      </c>
      <c r="B110" s="29">
        <v>8358.0</v>
      </c>
      <c r="C110" s="32" t="s">
        <v>10057</v>
      </c>
      <c r="D110" s="389"/>
      <c r="E110" s="389"/>
      <c r="F110" s="527"/>
      <c r="G110" s="527"/>
      <c r="H110" s="527"/>
      <c r="I110" s="532"/>
      <c r="J110" s="94"/>
      <c r="K110" s="140"/>
      <c r="L110" s="54"/>
      <c r="M110" s="52"/>
      <c r="N110" s="8"/>
      <c r="O110" s="54"/>
      <c r="P110" s="254"/>
      <c r="Q110" s="83"/>
      <c r="R110" s="83"/>
      <c r="S110" s="83"/>
      <c r="T110" s="530"/>
      <c r="U110" s="24"/>
      <c r="V110" s="26"/>
      <c r="W110" s="484"/>
      <c r="X110" s="56"/>
      <c r="Y110" s="526"/>
      <c r="Z110" s="213" t="s">
        <v>30</v>
      </c>
      <c r="AA110" s="74">
        <v>5.0</v>
      </c>
      <c r="AB110" s="522" t="s">
        <v>31</v>
      </c>
      <c r="AC110" s="45">
        <f>ROUND(ROUND(ROUND(ROUND(H80*O$8,0)*S104,0)*V107,0)*Y109,0)-AA110</f>
        <v>204</v>
      </c>
      <c r="AD110" s="79"/>
    </row>
    <row r="111" ht="16.5" customHeight="1">
      <c r="A111" s="29">
        <v>61.0</v>
      </c>
      <c r="B111" s="29">
        <v>8359.0</v>
      </c>
      <c r="C111" s="32" t="s">
        <v>10058</v>
      </c>
      <c r="D111" s="389"/>
      <c r="E111" s="389"/>
      <c r="F111" s="527"/>
      <c r="G111" s="527"/>
      <c r="H111" s="527"/>
      <c r="I111" s="532"/>
      <c r="J111" s="94"/>
      <c r="K111" s="140"/>
      <c r="L111" s="54"/>
      <c r="M111" s="52"/>
      <c r="N111" s="8"/>
      <c r="O111" s="54"/>
      <c r="P111" s="536"/>
      <c r="Q111" s="83"/>
      <c r="R111" s="528"/>
      <c r="S111" s="486"/>
      <c r="T111" s="102" t="s">
        <v>329</v>
      </c>
      <c r="U111" s="83" t="s">
        <v>21</v>
      </c>
      <c r="V111" s="528">
        <v>0.85</v>
      </c>
      <c r="W111" s="37"/>
      <c r="X111" s="7"/>
      <c r="Y111" s="39"/>
      <c r="Z111" s="213"/>
      <c r="AA111" s="213"/>
      <c r="AB111" s="213"/>
      <c r="AC111" s="45">
        <f>ROUND(ROUND(ROUND(H80*O$8,0)*S104,0)*V111,0)</f>
        <v>299</v>
      </c>
      <c r="AD111" s="79"/>
    </row>
    <row r="112" ht="16.5" customHeight="1">
      <c r="A112" s="29">
        <v>61.0</v>
      </c>
      <c r="B112" s="29">
        <v>8360.0</v>
      </c>
      <c r="C112" s="32" t="s">
        <v>10059</v>
      </c>
      <c r="D112" s="389"/>
      <c r="E112" s="389"/>
      <c r="F112" s="527"/>
      <c r="G112" s="527"/>
      <c r="H112" s="527"/>
      <c r="I112" s="532"/>
      <c r="J112" s="94"/>
      <c r="K112" s="140"/>
      <c r="L112" s="54"/>
      <c r="M112" s="52"/>
      <c r="N112" s="8"/>
      <c r="O112" s="54"/>
      <c r="P112" s="536"/>
      <c r="Q112" s="83"/>
      <c r="R112" s="528"/>
      <c r="S112" s="528"/>
      <c r="T112" s="482"/>
      <c r="U112" s="83"/>
      <c r="V112" s="528"/>
      <c r="W112" s="227"/>
      <c r="X112" s="22"/>
      <c r="Y112" s="109"/>
      <c r="Z112" s="213" t="s">
        <v>30</v>
      </c>
      <c r="AA112" s="74">
        <v>5.0</v>
      </c>
      <c r="AB112" s="522" t="s">
        <v>31</v>
      </c>
      <c r="AC112" s="45">
        <f>ROUND(ROUND(ROUND(H80*O$8,0)*S104,0)*V111,0)-AA112</f>
        <v>294</v>
      </c>
      <c r="AD112" s="79"/>
    </row>
    <row r="113" ht="16.5" customHeight="1">
      <c r="A113" s="29">
        <v>61.0</v>
      </c>
      <c r="B113" s="29">
        <v>8361.0</v>
      </c>
      <c r="C113" s="32" t="s">
        <v>10060</v>
      </c>
      <c r="D113" s="389"/>
      <c r="E113" s="389"/>
      <c r="F113" s="527"/>
      <c r="G113" s="527"/>
      <c r="H113" s="527"/>
      <c r="I113" s="532"/>
      <c r="J113" s="94"/>
      <c r="K113" s="140"/>
      <c r="L113" s="54"/>
      <c r="M113" s="52"/>
      <c r="N113" s="8"/>
      <c r="O113" s="54"/>
      <c r="P113" s="254"/>
      <c r="Q113" s="83"/>
      <c r="R113" s="528"/>
      <c r="S113" s="528"/>
      <c r="T113" s="482"/>
      <c r="U113" s="99"/>
      <c r="V113" s="529"/>
      <c r="W113" s="305" t="s">
        <v>20</v>
      </c>
      <c r="X113" s="41" t="s">
        <v>21</v>
      </c>
      <c r="Y113" s="86">
        <v>0.85</v>
      </c>
      <c r="Z113" s="75"/>
      <c r="AA113" s="213"/>
      <c r="AB113" s="213"/>
      <c r="AC113" s="45">
        <f>ROUND(ROUND(ROUND(ROUND(H80*O$8,0)*S104,0)*V111,0)*Y113,0)</f>
        <v>254</v>
      </c>
      <c r="AD113" s="79"/>
    </row>
    <row r="114" ht="16.5" customHeight="1">
      <c r="A114" s="29">
        <v>61.0</v>
      </c>
      <c r="B114" s="29">
        <v>8362.0</v>
      </c>
      <c r="C114" s="32" t="s">
        <v>10061</v>
      </c>
      <c r="D114" s="389"/>
      <c r="E114" s="389"/>
      <c r="F114" s="527"/>
      <c r="G114" s="527"/>
      <c r="H114" s="527"/>
      <c r="I114" s="532"/>
      <c r="J114" s="94"/>
      <c r="K114" s="140"/>
      <c r="L114" s="54"/>
      <c r="M114" s="52"/>
      <c r="N114" s="8"/>
      <c r="O114" s="54"/>
      <c r="P114" s="537"/>
      <c r="Q114" s="83"/>
      <c r="R114" s="83"/>
      <c r="S114" s="83"/>
      <c r="T114" s="484"/>
      <c r="U114" s="24"/>
      <c r="V114" s="26"/>
      <c r="W114" s="484"/>
      <c r="X114" s="56"/>
      <c r="Y114" s="526"/>
      <c r="Z114" s="213" t="s">
        <v>30</v>
      </c>
      <c r="AA114" s="74">
        <v>5.0</v>
      </c>
      <c r="AB114" s="522" t="s">
        <v>31</v>
      </c>
      <c r="AC114" s="45">
        <f>ROUND(ROUND(ROUND(ROUND(H80*O$8,0)*S104,0)*V111,0)*Y113,0)-AA114</f>
        <v>249</v>
      </c>
      <c r="AD114" s="79"/>
    </row>
    <row r="115" ht="16.5" customHeight="1">
      <c r="A115" s="29">
        <v>61.0</v>
      </c>
      <c r="B115" s="29">
        <v>8139.0</v>
      </c>
      <c r="C115" s="32" t="s">
        <v>10062</v>
      </c>
      <c r="D115" s="389"/>
      <c r="E115" s="389"/>
      <c r="F115" s="527"/>
      <c r="G115" s="527"/>
      <c r="H115" s="527"/>
      <c r="I115" s="532"/>
      <c r="J115" s="130" t="s">
        <v>7983</v>
      </c>
      <c r="K115" s="538"/>
      <c r="L115" s="590"/>
      <c r="M115" s="147"/>
      <c r="N115" s="539"/>
      <c r="O115" s="591"/>
      <c r="P115" s="37"/>
      <c r="Q115" s="7"/>
      <c r="R115" s="7"/>
      <c r="S115" s="7"/>
      <c r="T115" s="520"/>
      <c r="U115" s="6"/>
      <c r="V115" s="7"/>
      <c r="W115" s="37"/>
      <c r="X115" s="7"/>
      <c r="Y115" s="39"/>
      <c r="Z115" s="213"/>
      <c r="AA115" s="213"/>
      <c r="AB115" s="213"/>
      <c r="AC115" s="45">
        <f>ROUND(ROUND(H80*L116,0)*O$8,0)</f>
        <v>678</v>
      </c>
      <c r="AD115" s="79"/>
    </row>
    <row r="116" ht="16.5" customHeight="1">
      <c r="A116" s="29">
        <v>61.0</v>
      </c>
      <c r="B116" s="29">
        <v>8140.0</v>
      </c>
      <c r="C116" s="32" t="s">
        <v>10063</v>
      </c>
      <c r="D116" s="231"/>
      <c r="E116" s="231"/>
      <c r="F116" s="174"/>
      <c r="G116" s="174"/>
      <c r="H116" s="174"/>
      <c r="I116" s="523"/>
      <c r="J116" s="482"/>
      <c r="K116" s="83" t="s">
        <v>21</v>
      </c>
      <c r="L116" s="175">
        <v>0.965</v>
      </c>
      <c r="M116" s="592"/>
      <c r="N116" s="540"/>
      <c r="O116" s="175"/>
      <c r="P116" s="52"/>
      <c r="Q116" s="8"/>
      <c r="R116" s="8"/>
      <c r="S116" s="8"/>
      <c r="T116" s="521"/>
      <c r="U116" s="14"/>
      <c r="V116" s="8"/>
      <c r="W116" s="52"/>
      <c r="X116" s="8"/>
      <c r="Y116" s="109"/>
      <c r="Z116" s="213" t="s">
        <v>30</v>
      </c>
      <c r="AA116" s="74">
        <v>5.0</v>
      </c>
      <c r="AB116" s="522" t="s">
        <v>31</v>
      </c>
      <c r="AC116" s="45">
        <f>ROUND(ROUND(H80*L116,0)*O$8,0)-AA116</f>
        <v>673</v>
      </c>
      <c r="AD116" s="79"/>
    </row>
    <row r="117" ht="16.5" customHeight="1">
      <c r="A117" s="29">
        <v>61.0</v>
      </c>
      <c r="B117" s="29">
        <v>8363.0</v>
      </c>
      <c r="C117" s="32" t="s">
        <v>10064</v>
      </c>
      <c r="D117" s="231"/>
      <c r="E117" s="231"/>
      <c r="F117" s="174"/>
      <c r="G117" s="174"/>
      <c r="H117" s="174"/>
      <c r="I117" s="523"/>
      <c r="J117" s="482"/>
      <c r="K117" s="140"/>
      <c r="L117" s="54"/>
      <c r="M117" s="52"/>
      <c r="N117" s="8"/>
      <c r="O117" s="54"/>
      <c r="P117" s="52"/>
      <c r="Q117" s="8"/>
      <c r="R117" s="8"/>
      <c r="S117" s="8"/>
      <c r="T117" s="521"/>
      <c r="U117" s="14"/>
      <c r="V117" s="54"/>
      <c r="W117" s="305" t="s">
        <v>20</v>
      </c>
      <c r="X117" s="41" t="s">
        <v>21</v>
      </c>
      <c r="Y117" s="86">
        <v>0.85</v>
      </c>
      <c r="Z117" s="75"/>
      <c r="AA117" s="213"/>
      <c r="AB117" s="213"/>
      <c r="AC117" s="45">
        <f>ROUND(ROUND(ROUND(H80*L116,0)*O$8,0)*Y117,0)</f>
        <v>576</v>
      </c>
      <c r="AD117" s="79"/>
    </row>
    <row r="118" ht="16.5" customHeight="1">
      <c r="A118" s="29">
        <v>61.0</v>
      </c>
      <c r="B118" s="29">
        <v>8364.0</v>
      </c>
      <c r="C118" s="32" t="s">
        <v>10065</v>
      </c>
      <c r="D118" s="231"/>
      <c r="E118" s="231"/>
      <c r="F118" s="527"/>
      <c r="G118" s="527"/>
      <c r="H118" s="527"/>
      <c r="I118" s="532"/>
      <c r="J118" s="94"/>
      <c r="K118" s="140"/>
      <c r="L118" s="54"/>
      <c r="M118" s="52"/>
      <c r="N118" s="8"/>
      <c r="O118" s="54"/>
      <c r="P118" s="52"/>
      <c r="Q118" s="8"/>
      <c r="R118" s="8"/>
      <c r="S118" s="8"/>
      <c r="T118" s="525"/>
      <c r="U118" s="21"/>
      <c r="V118" s="109"/>
      <c r="W118" s="484"/>
      <c r="X118" s="56"/>
      <c r="Y118" s="526"/>
      <c r="Z118" s="213" t="s">
        <v>30</v>
      </c>
      <c r="AA118" s="74">
        <v>5.0</v>
      </c>
      <c r="AB118" s="522" t="s">
        <v>31</v>
      </c>
      <c r="AC118" s="45">
        <f>ROUND(ROUND(ROUND(H80*L116,0)*O$8,0)*Y117,0)-AA118</f>
        <v>571</v>
      </c>
      <c r="AD118" s="79"/>
    </row>
    <row r="119" ht="16.5" customHeight="1">
      <c r="A119" s="29">
        <v>61.0</v>
      </c>
      <c r="B119" s="29">
        <v>8141.0</v>
      </c>
      <c r="C119" s="32" t="s">
        <v>10066</v>
      </c>
      <c r="D119" s="231"/>
      <c r="E119" s="231"/>
      <c r="F119" s="527"/>
      <c r="G119" s="527"/>
      <c r="H119" s="527"/>
      <c r="I119" s="532"/>
      <c r="J119" s="94"/>
      <c r="K119" s="140"/>
      <c r="L119" s="54"/>
      <c r="M119" s="52"/>
      <c r="N119" s="8"/>
      <c r="O119" s="54"/>
      <c r="P119" s="52"/>
      <c r="Q119" s="8"/>
      <c r="R119" s="8"/>
      <c r="S119" s="8"/>
      <c r="T119" s="102" t="s">
        <v>326</v>
      </c>
      <c r="U119" s="41" t="s">
        <v>21</v>
      </c>
      <c r="V119" s="60">
        <v>0.7</v>
      </c>
      <c r="W119" s="37"/>
      <c r="X119" s="7"/>
      <c r="Y119" s="39"/>
      <c r="Z119" s="213"/>
      <c r="AA119" s="213"/>
      <c r="AB119" s="213"/>
      <c r="AC119" s="45">
        <f>ROUND(ROUND(ROUND(H80*L116,0)*O$8,0)*V119,0)</f>
        <v>475</v>
      </c>
      <c r="AD119" s="79"/>
    </row>
    <row r="120" ht="16.5" customHeight="1">
      <c r="A120" s="29">
        <v>61.0</v>
      </c>
      <c r="B120" s="29">
        <v>8142.0</v>
      </c>
      <c r="C120" s="32" t="s">
        <v>10067</v>
      </c>
      <c r="D120" s="231"/>
      <c r="E120" s="231"/>
      <c r="F120" s="527"/>
      <c r="G120" s="527"/>
      <c r="H120" s="8"/>
      <c r="I120" s="144"/>
      <c r="J120" s="94"/>
      <c r="K120" s="140"/>
      <c r="L120" s="54"/>
      <c r="M120" s="52"/>
      <c r="N120" s="8"/>
      <c r="O120" s="54"/>
      <c r="P120" s="52"/>
      <c r="Q120" s="8"/>
      <c r="R120" s="8"/>
      <c r="S120" s="8"/>
      <c r="T120" s="482"/>
      <c r="U120" s="83"/>
      <c r="V120" s="528"/>
      <c r="W120" s="227"/>
      <c r="X120" s="22"/>
      <c r="Y120" s="109"/>
      <c r="Z120" s="213" t="s">
        <v>30</v>
      </c>
      <c r="AA120" s="74">
        <v>5.0</v>
      </c>
      <c r="AB120" s="522" t="s">
        <v>31</v>
      </c>
      <c r="AC120" s="45">
        <f>ROUND(ROUND(ROUND(H80*L116,0)*O$8,0)*V119,0)-AA120</f>
        <v>470</v>
      </c>
      <c r="AD120" s="79"/>
    </row>
    <row r="121" ht="16.5" customHeight="1">
      <c r="A121" s="29">
        <v>61.0</v>
      </c>
      <c r="B121" s="29">
        <v>8365.0</v>
      </c>
      <c r="C121" s="32" t="s">
        <v>10068</v>
      </c>
      <c r="D121" s="389"/>
      <c r="E121" s="231"/>
      <c r="F121" s="113"/>
      <c r="G121" s="113"/>
      <c r="H121" s="8"/>
      <c r="I121" s="144"/>
      <c r="J121" s="94"/>
      <c r="K121" s="140"/>
      <c r="L121" s="54"/>
      <c r="M121" s="52"/>
      <c r="N121" s="8"/>
      <c r="O121" s="54"/>
      <c r="P121" s="52"/>
      <c r="Q121" s="8"/>
      <c r="R121" s="8"/>
      <c r="S121" s="8"/>
      <c r="T121" s="482"/>
      <c r="U121" s="99"/>
      <c r="V121" s="529"/>
      <c r="W121" s="305" t="s">
        <v>20</v>
      </c>
      <c r="X121" s="41" t="s">
        <v>21</v>
      </c>
      <c r="Y121" s="86">
        <v>0.85</v>
      </c>
      <c r="Z121" s="75"/>
      <c r="AA121" s="213"/>
      <c r="AB121" s="213"/>
      <c r="AC121" s="45">
        <f>ROUND(ROUND(ROUND(ROUND(H80*L116,0)*O$8,0)*V119,0)*Y121,0)</f>
        <v>404</v>
      </c>
      <c r="AD121" s="79"/>
    </row>
    <row r="122" ht="16.5" customHeight="1">
      <c r="A122" s="29">
        <v>61.0</v>
      </c>
      <c r="B122" s="29">
        <v>8366.0</v>
      </c>
      <c r="C122" s="32" t="s">
        <v>10069</v>
      </c>
      <c r="D122" s="389"/>
      <c r="E122" s="231"/>
      <c r="F122" s="113"/>
      <c r="G122" s="113"/>
      <c r="H122" s="8"/>
      <c r="I122" s="144"/>
      <c r="J122" s="94"/>
      <c r="K122" s="140"/>
      <c r="L122" s="54"/>
      <c r="M122" s="52"/>
      <c r="N122" s="8"/>
      <c r="O122" s="54"/>
      <c r="P122" s="52"/>
      <c r="Q122" s="8"/>
      <c r="R122" s="8"/>
      <c r="S122" s="8"/>
      <c r="T122" s="530"/>
      <c r="U122" s="24"/>
      <c r="V122" s="26"/>
      <c r="W122" s="484"/>
      <c r="X122" s="56"/>
      <c r="Y122" s="526"/>
      <c r="Z122" s="213" t="s">
        <v>30</v>
      </c>
      <c r="AA122" s="74">
        <v>5.0</v>
      </c>
      <c r="AB122" s="522" t="s">
        <v>31</v>
      </c>
      <c r="AC122" s="45">
        <f>ROUND(ROUND(ROUND(ROUND(H80*L116,0)*O$8,0)*V119,0)*Y121,0)-AA122</f>
        <v>399</v>
      </c>
      <c r="AD122" s="79"/>
    </row>
    <row r="123" ht="16.5" customHeight="1">
      <c r="A123" s="29">
        <v>61.0</v>
      </c>
      <c r="B123" s="29">
        <v>8713.0</v>
      </c>
      <c r="C123" s="32" t="s">
        <v>10070</v>
      </c>
      <c r="D123" s="389"/>
      <c r="E123" s="231"/>
      <c r="F123" s="113"/>
      <c r="G123" s="113"/>
      <c r="H123" s="8"/>
      <c r="I123" s="144"/>
      <c r="J123" s="94"/>
      <c r="K123" s="140"/>
      <c r="L123" s="54"/>
      <c r="M123" s="52"/>
      <c r="N123" s="8"/>
      <c r="O123" s="54"/>
      <c r="P123" s="52"/>
      <c r="Q123" s="8"/>
      <c r="R123" s="8"/>
      <c r="S123" s="54"/>
      <c r="T123" s="102" t="s">
        <v>329</v>
      </c>
      <c r="U123" s="83" t="s">
        <v>21</v>
      </c>
      <c r="V123" s="528">
        <v>0.85</v>
      </c>
      <c r="W123" s="37"/>
      <c r="X123" s="7"/>
      <c r="Y123" s="39"/>
      <c r="Z123" s="213"/>
      <c r="AA123" s="213"/>
      <c r="AB123" s="213"/>
      <c r="AC123" s="45">
        <f>ROUND(ROUND(ROUND(H80*L116,0)*O$8,0)*V123,0)</f>
        <v>576</v>
      </c>
      <c r="AD123" s="79"/>
    </row>
    <row r="124" ht="16.5" customHeight="1">
      <c r="A124" s="29">
        <v>61.0</v>
      </c>
      <c r="B124" s="29">
        <v>8714.0</v>
      </c>
      <c r="C124" s="32" t="s">
        <v>10071</v>
      </c>
      <c r="D124" s="389"/>
      <c r="E124" s="231"/>
      <c r="F124" s="113"/>
      <c r="G124" s="113"/>
      <c r="H124" s="8"/>
      <c r="I124" s="144"/>
      <c r="J124" s="94"/>
      <c r="K124" s="140"/>
      <c r="L124" s="54"/>
      <c r="M124" s="52"/>
      <c r="N124" s="8"/>
      <c r="O124" s="54"/>
      <c r="P124" s="52"/>
      <c r="Q124" s="8"/>
      <c r="R124" s="8"/>
      <c r="S124" s="8"/>
      <c r="T124" s="482"/>
      <c r="U124" s="83"/>
      <c r="V124" s="528"/>
      <c r="W124" s="227"/>
      <c r="X124" s="22"/>
      <c r="Y124" s="109"/>
      <c r="Z124" s="213" t="s">
        <v>30</v>
      </c>
      <c r="AA124" s="74">
        <v>5.0</v>
      </c>
      <c r="AB124" s="522" t="s">
        <v>31</v>
      </c>
      <c r="AC124" s="45">
        <f>ROUND(ROUND(ROUND(H80*L116,0)*O$8,0)*V123,0)-AA124</f>
        <v>571</v>
      </c>
      <c r="AD124" s="79"/>
    </row>
    <row r="125" ht="16.5" customHeight="1">
      <c r="A125" s="29">
        <v>61.0</v>
      </c>
      <c r="B125" s="29">
        <v>8367.0</v>
      </c>
      <c r="C125" s="32" t="s">
        <v>10072</v>
      </c>
      <c r="D125" s="389"/>
      <c r="E125" s="231"/>
      <c r="F125" s="527"/>
      <c r="G125" s="527"/>
      <c r="H125" s="527"/>
      <c r="I125" s="532"/>
      <c r="J125" s="94"/>
      <c r="K125" s="140"/>
      <c r="L125" s="54"/>
      <c r="M125" s="52"/>
      <c r="N125" s="8"/>
      <c r="O125" s="54"/>
      <c r="P125" s="52"/>
      <c r="Q125" s="8"/>
      <c r="R125" s="8"/>
      <c r="S125" s="8"/>
      <c r="T125" s="482"/>
      <c r="U125" s="99"/>
      <c r="V125" s="529"/>
      <c r="W125" s="305" t="s">
        <v>20</v>
      </c>
      <c r="X125" s="41" t="s">
        <v>21</v>
      </c>
      <c r="Y125" s="86">
        <v>0.85</v>
      </c>
      <c r="Z125" s="75"/>
      <c r="AA125" s="213"/>
      <c r="AB125" s="213"/>
      <c r="AC125" s="45">
        <f>ROUND(ROUND(ROUND(ROUND(H80*L116,0)*O$8,0)*V123,0)*Y125,0)</f>
        <v>490</v>
      </c>
      <c r="AD125" s="79"/>
    </row>
    <row r="126" ht="16.5" customHeight="1">
      <c r="A126" s="29">
        <v>61.0</v>
      </c>
      <c r="B126" s="29">
        <v>8368.0</v>
      </c>
      <c r="C126" s="32" t="s">
        <v>10073</v>
      </c>
      <c r="D126" s="389"/>
      <c r="E126" s="231"/>
      <c r="F126" s="527"/>
      <c r="G126" s="527"/>
      <c r="H126" s="527"/>
      <c r="I126" s="532"/>
      <c r="J126" s="94"/>
      <c r="K126" s="140"/>
      <c r="L126" s="54"/>
      <c r="M126" s="52"/>
      <c r="N126" s="8"/>
      <c r="O126" s="54"/>
      <c r="P126" s="227"/>
      <c r="Q126" s="22"/>
      <c r="R126" s="22"/>
      <c r="S126" s="22"/>
      <c r="T126" s="484"/>
      <c r="U126" s="24"/>
      <c r="V126" s="26"/>
      <c r="W126" s="484"/>
      <c r="X126" s="56"/>
      <c r="Y126" s="526"/>
      <c r="Z126" s="213" t="s">
        <v>30</v>
      </c>
      <c r="AA126" s="74">
        <v>5.0</v>
      </c>
      <c r="AB126" s="522" t="s">
        <v>31</v>
      </c>
      <c r="AC126" s="45">
        <f>ROUND(ROUND(ROUND(ROUND(H80*L116,0)*O$8,0)*V123,0)*Y125,0)-AA126</f>
        <v>485</v>
      </c>
      <c r="AD126" s="79"/>
    </row>
    <row r="127" ht="16.5" customHeight="1">
      <c r="A127" s="29">
        <v>61.0</v>
      </c>
      <c r="B127" s="29">
        <v>8143.0</v>
      </c>
      <c r="C127" s="32" t="s">
        <v>10074</v>
      </c>
      <c r="D127" s="389"/>
      <c r="E127" s="389"/>
      <c r="F127" s="527"/>
      <c r="G127" s="527"/>
      <c r="H127" s="527"/>
      <c r="I127" s="532"/>
      <c r="J127" s="94"/>
      <c r="K127" s="140"/>
      <c r="L127" s="54"/>
      <c r="M127" s="52"/>
      <c r="N127" s="8"/>
      <c r="O127" s="54"/>
      <c r="P127" s="206" t="s">
        <v>23</v>
      </c>
      <c r="Q127" s="102" t="s">
        <v>24</v>
      </c>
      <c r="R127" s="533"/>
      <c r="S127" s="533"/>
      <c r="T127" s="520"/>
      <c r="U127" s="38"/>
      <c r="V127" s="6"/>
      <c r="W127" s="37"/>
      <c r="X127" s="7"/>
      <c r="Y127" s="39"/>
      <c r="Z127" s="213"/>
      <c r="AA127" s="213"/>
      <c r="AB127" s="213"/>
      <c r="AC127" s="45">
        <f>ROUND(ROUND(ROUND(H80*L116,0)*O$8,0)*S128,0)</f>
        <v>475</v>
      </c>
      <c r="AD127" s="79"/>
    </row>
    <row r="128" ht="16.5" customHeight="1">
      <c r="A128" s="29">
        <v>61.0</v>
      </c>
      <c r="B128" s="29">
        <v>8144.0</v>
      </c>
      <c r="C128" s="32" t="s">
        <v>10075</v>
      </c>
      <c r="D128" s="389"/>
      <c r="E128" s="389"/>
      <c r="F128" s="527"/>
      <c r="G128" s="527"/>
      <c r="H128" s="527"/>
      <c r="I128" s="532"/>
      <c r="J128" s="94"/>
      <c r="K128" s="140"/>
      <c r="L128" s="54"/>
      <c r="M128" s="52"/>
      <c r="N128" s="8"/>
      <c r="O128" s="54"/>
      <c r="P128" s="481"/>
      <c r="Q128" s="482"/>
      <c r="R128" s="83" t="s">
        <v>21</v>
      </c>
      <c r="S128" s="528">
        <v>0.7</v>
      </c>
      <c r="T128" s="521"/>
      <c r="U128" s="53"/>
      <c r="V128" s="14"/>
      <c r="W128" s="52"/>
      <c r="X128" s="8"/>
      <c r="Y128" s="109"/>
      <c r="Z128" s="213" t="s">
        <v>30</v>
      </c>
      <c r="AA128" s="74">
        <v>5.0</v>
      </c>
      <c r="AB128" s="522" t="s">
        <v>31</v>
      </c>
      <c r="AC128" s="45">
        <f>ROUND(ROUND(ROUND(H80*L116,0)*O$8,0)*S128,0)-AA128</f>
        <v>470</v>
      </c>
      <c r="AD128" s="79"/>
    </row>
    <row r="129" ht="16.5" customHeight="1">
      <c r="A129" s="29">
        <v>61.0</v>
      </c>
      <c r="B129" s="29">
        <v>8369.0</v>
      </c>
      <c r="C129" s="32" t="s">
        <v>10076</v>
      </c>
      <c r="D129" s="389"/>
      <c r="E129" s="389"/>
      <c r="F129" s="527"/>
      <c r="G129" s="527"/>
      <c r="H129" s="527"/>
      <c r="I129" s="532"/>
      <c r="J129" s="94"/>
      <c r="K129" s="140"/>
      <c r="L129" s="54"/>
      <c r="M129" s="52"/>
      <c r="N129" s="8"/>
      <c r="O129" s="54"/>
      <c r="P129" s="481"/>
      <c r="Q129" s="482"/>
      <c r="R129" s="14"/>
      <c r="S129" s="14"/>
      <c r="T129" s="521"/>
      <c r="U129" s="53"/>
      <c r="V129" s="14"/>
      <c r="W129" s="305" t="s">
        <v>20</v>
      </c>
      <c r="X129" s="41" t="s">
        <v>21</v>
      </c>
      <c r="Y129" s="86">
        <v>0.85</v>
      </c>
      <c r="Z129" s="75"/>
      <c r="AA129" s="213"/>
      <c r="AB129" s="213"/>
      <c r="AC129" s="45">
        <f>ROUND(ROUND(ROUND(ROUND(H80*L116,0)*O$8,0)*S128,0)*Y129,0)</f>
        <v>404</v>
      </c>
      <c r="AD129" s="79"/>
    </row>
    <row r="130" ht="16.5" customHeight="1">
      <c r="A130" s="29">
        <v>61.0</v>
      </c>
      <c r="B130" s="29">
        <v>8370.0</v>
      </c>
      <c r="C130" s="32" t="s">
        <v>10077</v>
      </c>
      <c r="D130" s="389"/>
      <c r="E130" s="389"/>
      <c r="F130" s="527"/>
      <c r="G130" s="527"/>
      <c r="H130" s="527"/>
      <c r="I130" s="532"/>
      <c r="J130" s="94"/>
      <c r="K130" s="140"/>
      <c r="L130" s="54"/>
      <c r="M130" s="52"/>
      <c r="N130" s="8"/>
      <c r="O130" s="54"/>
      <c r="P130" s="535"/>
      <c r="Q130" s="482"/>
      <c r="R130" s="83"/>
      <c r="S130" s="83"/>
      <c r="T130" s="525"/>
      <c r="U130" s="180"/>
      <c r="V130" s="21"/>
      <c r="W130" s="484"/>
      <c r="X130" s="56"/>
      <c r="Y130" s="526"/>
      <c r="Z130" s="213" t="s">
        <v>30</v>
      </c>
      <c r="AA130" s="74">
        <v>5.0</v>
      </c>
      <c r="AB130" s="522" t="s">
        <v>31</v>
      </c>
      <c r="AC130" s="45">
        <f>ROUND(ROUND(ROUND(ROUND(H80*L116,0)*O$8,0)*S128,0)*Y129,0)-AA130</f>
        <v>399</v>
      </c>
      <c r="AD130" s="79"/>
    </row>
    <row r="131" ht="16.5" customHeight="1">
      <c r="A131" s="29">
        <v>61.0</v>
      </c>
      <c r="B131" s="29">
        <v>8145.0</v>
      </c>
      <c r="C131" s="32" t="s">
        <v>10078</v>
      </c>
      <c r="D131" s="389"/>
      <c r="E131" s="389"/>
      <c r="F131" s="527"/>
      <c r="G131" s="527"/>
      <c r="H131" s="527"/>
      <c r="I131" s="532"/>
      <c r="J131" s="94"/>
      <c r="K131" s="140"/>
      <c r="L131" s="54"/>
      <c r="M131" s="52"/>
      <c r="N131" s="8"/>
      <c r="O131" s="54"/>
      <c r="P131" s="536"/>
      <c r="Q131" s="14"/>
      <c r="R131" s="14"/>
      <c r="S131" s="14"/>
      <c r="T131" s="102" t="s">
        <v>326</v>
      </c>
      <c r="U131" s="41" t="s">
        <v>21</v>
      </c>
      <c r="V131" s="60">
        <v>0.7</v>
      </c>
      <c r="W131" s="37"/>
      <c r="X131" s="7"/>
      <c r="Y131" s="39"/>
      <c r="Z131" s="213"/>
      <c r="AA131" s="213"/>
      <c r="AB131" s="213"/>
      <c r="AC131" s="45">
        <f>ROUND(ROUND(ROUND(ROUND(H80*L116,0)*O$8,0)*S128,0)*V131,0)</f>
        <v>333</v>
      </c>
      <c r="AD131" s="79"/>
    </row>
    <row r="132" ht="16.5" customHeight="1">
      <c r="A132" s="29">
        <v>61.0</v>
      </c>
      <c r="B132" s="29">
        <v>8146.0</v>
      </c>
      <c r="C132" s="32" t="s">
        <v>10079</v>
      </c>
      <c r="D132" s="389"/>
      <c r="E132" s="389"/>
      <c r="F132" s="527"/>
      <c r="G132" s="527"/>
      <c r="H132" s="527"/>
      <c r="I132" s="532"/>
      <c r="J132" s="94"/>
      <c r="K132" s="140"/>
      <c r="L132" s="54"/>
      <c r="M132" s="52"/>
      <c r="N132" s="8"/>
      <c r="O132" s="54"/>
      <c r="P132" s="536"/>
      <c r="Q132" s="14"/>
      <c r="R132" s="14"/>
      <c r="S132" s="14"/>
      <c r="T132" s="482"/>
      <c r="U132" s="83"/>
      <c r="V132" s="528"/>
      <c r="W132" s="227"/>
      <c r="X132" s="22"/>
      <c r="Y132" s="109"/>
      <c r="Z132" s="213" t="s">
        <v>30</v>
      </c>
      <c r="AA132" s="74">
        <v>5.0</v>
      </c>
      <c r="AB132" s="522" t="s">
        <v>31</v>
      </c>
      <c r="AC132" s="45">
        <f>ROUND(ROUND(ROUND(ROUND(H80*L116,0)*O$8,0)*S128,0)*V131,0)-AA132</f>
        <v>328</v>
      </c>
      <c r="AD132" s="79"/>
    </row>
    <row r="133" ht="16.5" customHeight="1">
      <c r="A133" s="29">
        <v>61.0</v>
      </c>
      <c r="B133" s="29">
        <v>8371.0</v>
      </c>
      <c r="C133" s="32" t="s">
        <v>10080</v>
      </c>
      <c r="D133" s="389"/>
      <c r="E133" s="389"/>
      <c r="F133" s="527"/>
      <c r="G133" s="527"/>
      <c r="H133" s="527"/>
      <c r="I133" s="532"/>
      <c r="J133" s="94"/>
      <c r="K133" s="140"/>
      <c r="L133" s="54"/>
      <c r="M133" s="52"/>
      <c r="N133" s="8"/>
      <c r="O133" s="54"/>
      <c r="P133" s="254"/>
      <c r="Q133" s="83"/>
      <c r="R133" s="83"/>
      <c r="T133" s="482"/>
      <c r="U133" s="99"/>
      <c r="V133" s="529"/>
      <c r="W133" s="305" t="s">
        <v>20</v>
      </c>
      <c r="X133" s="41" t="s">
        <v>21</v>
      </c>
      <c r="Y133" s="86">
        <v>0.85</v>
      </c>
      <c r="Z133" s="75"/>
      <c r="AA133" s="213"/>
      <c r="AB133" s="213"/>
      <c r="AC133" s="45">
        <f>ROUND(ROUND(ROUND(ROUND(ROUND(H80*L116,0)*O$8,0)*S128,0)*V131,0)*Y133,0)</f>
        <v>283</v>
      </c>
      <c r="AD133" s="79"/>
    </row>
    <row r="134" ht="16.5" customHeight="1">
      <c r="A134" s="29">
        <v>61.0</v>
      </c>
      <c r="B134" s="29">
        <v>8372.0</v>
      </c>
      <c r="C134" s="32" t="s">
        <v>10081</v>
      </c>
      <c r="D134" s="389"/>
      <c r="E134" s="389"/>
      <c r="F134" s="527"/>
      <c r="G134" s="527"/>
      <c r="H134" s="527"/>
      <c r="I134" s="532"/>
      <c r="J134" s="94"/>
      <c r="K134" s="140"/>
      <c r="L134" s="54"/>
      <c r="M134" s="52"/>
      <c r="N134" s="8"/>
      <c r="O134" s="54"/>
      <c r="P134" s="254"/>
      <c r="Q134" s="83"/>
      <c r="R134" s="83"/>
      <c r="S134" s="83"/>
      <c r="T134" s="530"/>
      <c r="U134" s="24"/>
      <c r="V134" s="26"/>
      <c r="W134" s="484"/>
      <c r="X134" s="56"/>
      <c r="Y134" s="526"/>
      <c r="Z134" s="213" t="s">
        <v>30</v>
      </c>
      <c r="AA134" s="74">
        <v>5.0</v>
      </c>
      <c r="AB134" s="522" t="s">
        <v>31</v>
      </c>
      <c r="AC134" s="45">
        <f>ROUND(ROUND(ROUND(ROUND(ROUND(H80*L116,0)*O$8,0)*S128,0)*V131,0)*Y133,0)-AA134</f>
        <v>278</v>
      </c>
      <c r="AD134" s="79"/>
    </row>
    <row r="135" ht="16.5" customHeight="1">
      <c r="A135" s="29">
        <v>61.0</v>
      </c>
      <c r="B135" s="29">
        <v>8715.0</v>
      </c>
      <c r="C135" s="32" t="s">
        <v>10082</v>
      </c>
      <c r="D135" s="389"/>
      <c r="E135" s="389"/>
      <c r="F135" s="527"/>
      <c r="G135" s="527"/>
      <c r="H135" s="527"/>
      <c r="I135" s="532"/>
      <c r="J135" s="94"/>
      <c r="K135" s="140"/>
      <c r="L135" s="54"/>
      <c r="M135" s="52"/>
      <c r="N135" s="8"/>
      <c r="O135" s="54"/>
      <c r="P135" s="536"/>
      <c r="Q135" s="83"/>
      <c r="R135" s="528"/>
      <c r="S135" s="486"/>
      <c r="T135" s="102" t="s">
        <v>329</v>
      </c>
      <c r="U135" s="83" t="s">
        <v>21</v>
      </c>
      <c r="V135" s="528">
        <v>0.85</v>
      </c>
      <c r="W135" s="37"/>
      <c r="X135" s="7"/>
      <c r="Y135" s="39"/>
      <c r="Z135" s="213"/>
      <c r="AA135" s="213"/>
      <c r="AB135" s="213"/>
      <c r="AC135" s="45">
        <f>ROUND(ROUND(ROUND(ROUND(H80*L116,0)*O$8,0)*S128,0)*V135,0)</f>
        <v>404</v>
      </c>
      <c r="AD135" s="79"/>
    </row>
    <row r="136" ht="16.5" customHeight="1">
      <c r="A136" s="29">
        <v>61.0</v>
      </c>
      <c r="B136" s="29">
        <v>8716.0</v>
      </c>
      <c r="C136" s="32" t="s">
        <v>10083</v>
      </c>
      <c r="D136" s="389"/>
      <c r="E136" s="389"/>
      <c r="F136" s="527"/>
      <c r="G136" s="527"/>
      <c r="H136" s="527"/>
      <c r="I136" s="532"/>
      <c r="J136" s="94"/>
      <c r="K136" s="140"/>
      <c r="L136" s="54"/>
      <c r="M136" s="52"/>
      <c r="N136" s="8"/>
      <c r="O136" s="54"/>
      <c r="P136" s="536"/>
      <c r="Q136" s="83"/>
      <c r="R136" s="528"/>
      <c r="S136" s="528"/>
      <c r="T136" s="482"/>
      <c r="U136" s="83"/>
      <c r="V136" s="528"/>
      <c r="W136" s="227"/>
      <c r="X136" s="22"/>
      <c r="Y136" s="109"/>
      <c r="Z136" s="213" t="s">
        <v>30</v>
      </c>
      <c r="AA136" s="74">
        <v>5.0</v>
      </c>
      <c r="AB136" s="522" t="s">
        <v>31</v>
      </c>
      <c r="AC136" s="45">
        <f>ROUND(ROUND(ROUND(ROUND(H80*L116,0)*O$8,0)*S128,0)*V135,0)-AA136</f>
        <v>399</v>
      </c>
      <c r="AD136" s="79"/>
    </row>
    <row r="137" ht="16.5" customHeight="1">
      <c r="A137" s="29">
        <v>61.0</v>
      </c>
      <c r="B137" s="29">
        <v>8373.0</v>
      </c>
      <c r="C137" s="32" t="s">
        <v>10084</v>
      </c>
      <c r="D137" s="389"/>
      <c r="E137" s="389"/>
      <c r="F137" s="527"/>
      <c r="G137" s="527"/>
      <c r="H137" s="527"/>
      <c r="I137" s="532"/>
      <c r="J137" s="94"/>
      <c r="K137" s="140"/>
      <c r="L137" s="54"/>
      <c r="M137" s="52"/>
      <c r="N137" s="8"/>
      <c r="O137" s="54"/>
      <c r="P137" s="254"/>
      <c r="Q137" s="83"/>
      <c r="R137" s="528"/>
      <c r="S137" s="528"/>
      <c r="T137" s="482"/>
      <c r="U137" s="99"/>
      <c r="V137" s="529"/>
      <c r="W137" s="305" t="s">
        <v>20</v>
      </c>
      <c r="X137" s="41" t="s">
        <v>21</v>
      </c>
      <c r="Y137" s="86">
        <v>0.85</v>
      </c>
      <c r="Z137" s="75"/>
      <c r="AA137" s="213"/>
      <c r="AB137" s="213"/>
      <c r="AC137" s="45">
        <f>ROUND(ROUND(ROUND(ROUND(ROUND(H80*L116,0)*O$8,0)*S128,0)*V135,0)*Y137,0)</f>
        <v>343</v>
      </c>
      <c r="AD137" s="79"/>
    </row>
    <row r="138" ht="16.5" customHeight="1">
      <c r="A138" s="29">
        <v>61.0</v>
      </c>
      <c r="B138" s="29">
        <v>8374.0</v>
      </c>
      <c r="C138" s="32" t="s">
        <v>10085</v>
      </c>
      <c r="D138" s="389"/>
      <c r="E138" s="389"/>
      <c r="F138" s="527"/>
      <c r="G138" s="527"/>
      <c r="H138" s="527"/>
      <c r="I138" s="532"/>
      <c r="J138" s="94"/>
      <c r="K138" s="140"/>
      <c r="L138" s="54"/>
      <c r="M138" s="52"/>
      <c r="N138" s="8"/>
      <c r="O138" s="54"/>
      <c r="P138" s="536"/>
      <c r="Q138" s="83"/>
      <c r="R138" s="83"/>
      <c r="S138" s="83"/>
      <c r="T138" s="484"/>
      <c r="U138" s="24"/>
      <c r="V138" s="26"/>
      <c r="W138" s="484"/>
      <c r="X138" s="56"/>
      <c r="Y138" s="526"/>
      <c r="Z138" s="213" t="s">
        <v>30</v>
      </c>
      <c r="AA138" s="74">
        <v>5.0</v>
      </c>
      <c r="AB138" s="522" t="s">
        <v>31</v>
      </c>
      <c r="AC138" s="45">
        <f>ROUND(ROUND(ROUND(ROUND(ROUND(H80*L116,0)*O$8,0)*S128,0)*V135,0)*Y137,0)-AA138</f>
        <v>338</v>
      </c>
      <c r="AD138" s="79"/>
    </row>
    <row r="139" ht="16.5" customHeight="1">
      <c r="A139" s="29">
        <v>61.0</v>
      </c>
      <c r="B139" s="29">
        <v>8375.0</v>
      </c>
      <c r="C139" s="32" t="s">
        <v>10086</v>
      </c>
      <c r="D139" s="389"/>
      <c r="E139" s="389"/>
      <c r="F139" s="527"/>
      <c r="G139" s="527"/>
      <c r="H139" s="527"/>
      <c r="I139" s="532"/>
      <c r="J139" s="94"/>
      <c r="K139" s="140"/>
      <c r="L139" s="54"/>
      <c r="M139" s="52"/>
      <c r="N139" s="8"/>
      <c r="O139" s="54"/>
      <c r="P139" s="536"/>
      <c r="Q139" s="102" t="s">
        <v>27</v>
      </c>
      <c r="R139" s="533"/>
      <c r="S139" s="533"/>
      <c r="T139" s="520"/>
      <c r="U139" s="38"/>
      <c r="V139" s="6"/>
      <c r="W139" s="37"/>
      <c r="X139" s="7"/>
      <c r="Y139" s="39"/>
      <c r="Z139" s="213"/>
      <c r="AA139" s="213"/>
      <c r="AB139" s="213"/>
      <c r="AC139" s="45">
        <f>ROUND(ROUND(ROUND(H80*L116,0)*O$8,0)*S140,0)</f>
        <v>339</v>
      </c>
      <c r="AD139" s="79"/>
    </row>
    <row r="140" ht="16.5" customHeight="1">
      <c r="A140" s="29">
        <v>61.0</v>
      </c>
      <c r="B140" s="29">
        <v>8376.0</v>
      </c>
      <c r="C140" s="32" t="s">
        <v>10087</v>
      </c>
      <c r="D140" s="389"/>
      <c r="E140" s="389"/>
      <c r="F140" s="527"/>
      <c r="G140" s="527"/>
      <c r="H140" s="527"/>
      <c r="I140" s="532"/>
      <c r="J140" s="94"/>
      <c r="K140" s="140"/>
      <c r="L140" s="54"/>
      <c r="M140" s="52"/>
      <c r="N140" s="8"/>
      <c r="O140" s="54"/>
      <c r="P140" s="535"/>
      <c r="Q140" s="482"/>
      <c r="R140" s="83" t="s">
        <v>21</v>
      </c>
      <c r="S140" s="528">
        <v>0.5</v>
      </c>
      <c r="T140" s="521"/>
      <c r="U140" s="53"/>
      <c r="V140" s="14"/>
      <c r="W140" s="52"/>
      <c r="X140" s="8"/>
      <c r="Y140" s="109"/>
      <c r="Z140" s="213" t="s">
        <v>30</v>
      </c>
      <c r="AA140" s="74">
        <v>5.0</v>
      </c>
      <c r="AB140" s="522" t="s">
        <v>31</v>
      </c>
      <c r="AC140" s="45">
        <f>ROUND(ROUND(ROUND(H80*L116,0)*O$8,0)*S140,0)-AA140</f>
        <v>334</v>
      </c>
      <c r="AD140" s="79"/>
    </row>
    <row r="141" ht="16.5" customHeight="1">
      <c r="A141" s="29">
        <v>61.0</v>
      </c>
      <c r="B141" s="29">
        <v>8377.0</v>
      </c>
      <c r="C141" s="32" t="s">
        <v>10088</v>
      </c>
      <c r="D141" s="389"/>
      <c r="E141" s="389"/>
      <c r="F141" s="527"/>
      <c r="G141" s="527"/>
      <c r="H141" s="527"/>
      <c r="I141" s="532"/>
      <c r="J141" s="94"/>
      <c r="K141" s="140"/>
      <c r="L141" s="54"/>
      <c r="M141" s="52"/>
      <c r="N141" s="8"/>
      <c r="O141" s="54"/>
      <c r="P141" s="535"/>
      <c r="Q141" s="482"/>
      <c r="R141" s="14"/>
      <c r="S141" s="14"/>
      <c r="T141" s="521"/>
      <c r="U141" s="53"/>
      <c r="V141" s="14"/>
      <c r="W141" s="305" t="s">
        <v>20</v>
      </c>
      <c r="X141" s="41" t="s">
        <v>21</v>
      </c>
      <c r="Y141" s="86">
        <v>0.85</v>
      </c>
      <c r="Z141" s="75"/>
      <c r="AA141" s="213"/>
      <c r="AB141" s="213"/>
      <c r="AC141" s="45">
        <f>ROUND(ROUND(ROUND(ROUND(H80*L116,0)*O$8,0)*S140,0)*Y141,0)</f>
        <v>288</v>
      </c>
      <c r="AD141" s="79"/>
    </row>
    <row r="142" ht="16.5" customHeight="1">
      <c r="A142" s="29">
        <v>61.0</v>
      </c>
      <c r="B142" s="29">
        <v>8378.0</v>
      </c>
      <c r="C142" s="32" t="s">
        <v>10089</v>
      </c>
      <c r="D142" s="389"/>
      <c r="E142" s="389"/>
      <c r="F142" s="527"/>
      <c r="G142" s="527"/>
      <c r="H142" s="527"/>
      <c r="I142" s="532"/>
      <c r="J142" s="94"/>
      <c r="K142" s="140"/>
      <c r="L142" s="54"/>
      <c r="M142" s="52"/>
      <c r="N142" s="8"/>
      <c r="O142" s="54"/>
      <c r="P142" s="535"/>
      <c r="Q142" s="482"/>
      <c r="R142" s="83"/>
      <c r="S142" s="83"/>
      <c r="T142" s="525"/>
      <c r="U142" s="180"/>
      <c r="V142" s="21"/>
      <c r="W142" s="484"/>
      <c r="X142" s="56"/>
      <c r="Y142" s="526"/>
      <c r="Z142" s="213" t="s">
        <v>30</v>
      </c>
      <c r="AA142" s="74">
        <v>5.0</v>
      </c>
      <c r="AB142" s="522" t="s">
        <v>31</v>
      </c>
      <c r="AC142" s="45">
        <f>ROUND(ROUND(ROUND(ROUND(H80*L116,0)*O$8,0)*S140,0)*Y141,0)-AA142</f>
        <v>283</v>
      </c>
      <c r="AD142" s="79"/>
    </row>
    <row r="143" ht="16.5" customHeight="1">
      <c r="A143" s="29">
        <v>61.0</v>
      </c>
      <c r="B143" s="29">
        <v>8379.0</v>
      </c>
      <c r="C143" s="32" t="s">
        <v>10090</v>
      </c>
      <c r="D143" s="389"/>
      <c r="E143" s="389"/>
      <c r="F143" s="527"/>
      <c r="G143" s="527"/>
      <c r="H143" s="527"/>
      <c r="I143" s="532"/>
      <c r="J143" s="94"/>
      <c r="K143" s="140"/>
      <c r="L143" s="54"/>
      <c r="M143" s="52"/>
      <c r="N143" s="8"/>
      <c r="O143" s="54"/>
      <c r="P143" s="536"/>
      <c r="Q143" s="14"/>
      <c r="R143" s="14"/>
      <c r="S143" s="14"/>
      <c r="T143" s="102" t="s">
        <v>326</v>
      </c>
      <c r="U143" s="41" t="s">
        <v>21</v>
      </c>
      <c r="V143" s="60">
        <v>0.7</v>
      </c>
      <c r="W143" s="37"/>
      <c r="X143" s="7"/>
      <c r="Y143" s="39"/>
      <c r="Z143" s="213"/>
      <c r="AA143" s="213"/>
      <c r="AB143" s="213"/>
      <c r="AC143" s="593">
        <f>ROUND(ROUND(ROUND(ROUND(H80*L116,0)*O$8,0)*S140,0)*V143,0)</f>
        <v>237</v>
      </c>
      <c r="AD143" s="79"/>
    </row>
    <row r="144" ht="16.5" customHeight="1">
      <c r="A144" s="29">
        <v>61.0</v>
      </c>
      <c r="B144" s="29">
        <v>8380.0</v>
      </c>
      <c r="C144" s="32" t="s">
        <v>10091</v>
      </c>
      <c r="D144" s="389"/>
      <c r="E144" s="389"/>
      <c r="F144" s="527"/>
      <c r="G144" s="527"/>
      <c r="H144" s="527"/>
      <c r="I144" s="532"/>
      <c r="J144" s="94"/>
      <c r="K144" s="140"/>
      <c r="L144" s="54"/>
      <c r="M144" s="52"/>
      <c r="N144" s="8"/>
      <c r="O144" s="54"/>
      <c r="P144" s="536"/>
      <c r="Q144" s="14"/>
      <c r="R144" s="14"/>
      <c r="S144" s="14"/>
      <c r="T144" s="482"/>
      <c r="U144" s="83"/>
      <c r="V144" s="528"/>
      <c r="W144" s="227"/>
      <c r="X144" s="22"/>
      <c r="Y144" s="109"/>
      <c r="Z144" s="213" t="s">
        <v>30</v>
      </c>
      <c r="AA144" s="74">
        <v>5.0</v>
      </c>
      <c r="AB144" s="522" t="s">
        <v>31</v>
      </c>
      <c r="AC144" s="593">
        <f>ROUND(ROUND(ROUND(ROUND(H80*L116,0)*O$8,0)*S140,0)*V143,0)-AA144</f>
        <v>232</v>
      </c>
      <c r="AD144" s="79"/>
    </row>
    <row r="145" ht="16.5" customHeight="1">
      <c r="A145" s="29">
        <v>61.0</v>
      </c>
      <c r="B145" s="29">
        <v>8381.0</v>
      </c>
      <c r="C145" s="32" t="s">
        <v>10092</v>
      </c>
      <c r="D145" s="389"/>
      <c r="E145" s="389"/>
      <c r="F145" s="527"/>
      <c r="G145" s="527"/>
      <c r="H145" s="527"/>
      <c r="I145" s="532"/>
      <c r="J145" s="94"/>
      <c r="K145" s="140"/>
      <c r="L145" s="54"/>
      <c r="M145" s="52"/>
      <c r="N145" s="8"/>
      <c r="O145" s="54"/>
      <c r="P145" s="254"/>
      <c r="Q145" s="83"/>
      <c r="R145" s="83"/>
      <c r="T145" s="482"/>
      <c r="U145" s="99"/>
      <c r="V145" s="529"/>
      <c r="W145" s="305" t="s">
        <v>20</v>
      </c>
      <c r="X145" s="41" t="s">
        <v>21</v>
      </c>
      <c r="Y145" s="86">
        <v>0.85</v>
      </c>
      <c r="Z145" s="75"/>
      <c r="AA145" s="213"/>
      <c r="AB145" s="213"/>
      <c r="AC145" s="593">
        <f>ROUND(ROUND(ROUND(ROUND(ROUND(H80*L116,0)*O$8,0)*S140,0)*V143,0)*Y145,0)</f>
        <v>201</v>
      </c>
      <c r="AD145" s="79"/>
    </row>
    <row r="146" ht="16.5" customHeight="1">
      <c r="A146" s="29">
        <v>61.0</v>
      </c>
      <c r="B146" s="29">
        <v>8382.0</v>
      </c>
      <c r="C146" s="32" t="s">
        <v>10093</v>
      </c>
      <c r="D146" s="389"/>
      <c r="E146" s="389"/>
      <c r="F146" s="527"/>
      <c r="G146" s="527"/>
      <c r="H146" s="527"/>
      <c r="I146" s="532"/>
      <c r="J146" s="94"/>
      <c r="K146" s="140"/>
      <c r="L146" s="54"/>
      <c r="M146" s="52"/>
      <c r="N146" s="8"/>
      <c r="O146" s="54"/>
      <c r="P146" s="254"/>
      <c r="Q146" s="83"/>
      <c r="R146" s="83"/>
      <c r="S146" s="83"/>
      <c r="T146" s="530"/>
      <c r="U146" s="24"/>
      <c r="V146" s="26"/>
      <c r="W146" s="484"/>
      <c r="X146" s="56"/>
      <c r="Y146" s="526"/>
      <c r="Z146" s="213" t="s">
        <v>30</v>
      </c>
      <c r="AA146" s="74">
        <v>5.0</v>
      </c>
      <c r="AB146" s="522" t="s">
        <v>31</v>
      </c>
      <c r="AC146" s="593">
        <f>ROUND(ROUND(ROUND(ROUND(ROUND(H80*L116,0)*O$8,0)*S140,0)*V143,0)*Y145,0)-AA146</f>
        <v>196</v>
      </c>
      <c r="AD146" s="79"/>
    </row>
    <row r="147" ht="16.5" customHeight="1">
      <c r="A147" s="29">
        <v>61.0</v>
      </c>
      <c r="B147" s="29">
        <v>8383.0</v>
      </c>
      <c r="C147" s="32" t="s">
        <v>10094</v>
      </c>
      <c r="D147" s="389"/>
      <c r="E147" s="389"/>
      <c r="F147" s="527"/>
      <c r="G147" s="527"/>
      <c r="H147" s="527"/>
      <c r="I147" s="532"/>
      <c r="J147" s="94"/>
      <c r="K147" s="140"/>
      <c r="L147" s="54"/>
      <c r="M147" s="52"/>
      <c r="N147" s="8"/>
      <c r="O147" s="54"/>
      <c r="P147" s="536"/>
      <c r="Q147" s="83"/>
      <c r="R147" s="528"/>
      <c r="S147" s="486"/>
      <c r="T147" s="102" t="s">
        <v>329</v>
      </c>
      <c r="U147" s="83" t="s">
        <v>21</v>
      </c>
      <c r="V147" s="528">
        <v>0.85</v>
      </c>
      <c r="W147" s="37"/>
      <c r="X147" s="7"/>
      <c r="Y147" s="39"/>
      <c r="Z147" s="213"/>
      <c r="AA147" s="213"/>
      <c r="AB147" s="213"/>
      <c r="AC147" s="45">
        <f>ROUND(ROUND(ROUND(ROUND(H80*L116,0)*O$8,0)*S140,0)*V147,0)</f>
        <v>288</v>
      </c>
      <c r="AD147" s="79"/>
    </row>
    <row r="148" ht="16.5" customHeight="1">
      <c r="A148" s="29">
        <v>61.0</v>
      </c>
      <c r="B148" s="29">
        <v>8384.0</v>
      </c>
      <c r="C148" s="32" t="s">
        <v>10095</v>
      </c>
      <c r="D148" s="389"/>
      <c r="E148" s="389"/>
      <c r="F148" s="527"/>
      <c r="G148" s="527"/>
      <c r="H148" s="527"/>
      <c r="I148" s="532"/>
      <c r="J148" s="94"/>
      <c r="K148" s="140"/>
      <c r="L148" s="54"/>
      <c r="M148" s="52"/>
      <c r="N148" s="8"/>
      <c r="O148" s="54"/>
      <c r="P148" s="536"/>
      <c r="Q148" s="83"/>
      <c r="R148" s="528"/>
      <c r="S148" s="528"/>
      <c r="T148" s="482"/>
      <c r="U148" s="83"/>
      <c r="V148" s="528"/>
      <c r="W148" s="227"/>
      <c r="X148" s="22"/>
      <c r="Y148" s="109"/>
      <c r="Z148" s="213" t="s">
        <v>30</v>
      </c>
      <c r="AA148" s="74">
        <v>5.0</v>
      </c>
      <c r="AB148" s="522" t="s">
        <v>31</v>
      </c>
      <c r="AC148" s="45">
        <f>ROUND(ROUND(ROUND(ROUND(H80*L116,0)*O$8,0)*S140,0)*V147,0)-AA148</f>
        <v>283</v>
      </c>
      <c r="AD148" s="79"/>
    </row>
    <row r="149" ht="16.5" customHeight="1">
      <c r="A149" s="29">
        <v>61.0</v>
      </c>
      <c r="B149" s="29">
        <v>8385.0</v>
      </c>
      <c r="C149" s="32" t="s">
        <v>10096</v>
      </c>
      <c r="D149" s="389"/>
      <c r="E149" s="389"/>
      <c r="F149" s="527"/>
      <c r="G149" s="527"/>
      <c r="H149" s="527"/>
      <c r="I149" s="532"/>
      <c r="J149" s="94"/>
      <c r="K149" s="140"/>
      <c r="L149" s="54"/>
      <c r="M149" s="52"/>
      <c r="N149" s="8"/>
      <c r="O149" s="54"/>
      <c r="P149" s="254"/>
      <c r="Q149" s="83"/>
      <c r="R149" s="528"/>
      <c r="S149" s="528"/>
      <c r="T149" s="482"/>
      <c r="U149" s="99"/>
      <c r="V149" s="529"/>
      <c r="W149" s="305" t="s">
        <v>20</v>
      </c>
      <c r="X149" s="41" t="s">
        <v>21</v>
      </c>
      <c r="Y149" s="86">
        <v>0.85</v>
      </c>
      <c r="Z149" s="75"/>
      <c r="AA149" s="213"/>
      <c r="AB149" s="213"/>
      <c r="AC149" s="45">
        <f>ROUND(ROUND(ROUND(ROUND(ROUND(H80*L116,0)*O$8,0)*S140,0)*V147,0)*Y149,0)</f>
        <v>245</v>
      </c>
      <c r="AD149" s="79"/>
    </row>
    <row r="150" ht="16.5" customHeight="1">
      <c r="A150" s="29">
        <v>61.0</v>
      </c>
      <c r="B150" s="29">
        <v>8386.0</v>
      </c>
      <c r="C150" s="32" t="s">
        <v>10097</v>
      </c>
      <c r="D150" s="389"/>
      <c r="E150" s="389"/>
      <c r="F150" s="527"/>
      <c r="G150" s="527"/>
      <c r="H150" s="527"/>
      <c r="I150" s="532"/>
      <c r="J150" s="94"/>
      <c r="K150" s="140"/>
      <c r="L150" s="54"/>
      <c r="M150" s="52"/>
      <c r="N150" s="8"/>
      <c r="O150" s="54"/>
      <c r="P150" s="537"/>
      <c r="Q150" s="83"/>
      <c r="R150" s="83"/>
      <c r="S150" s="83"/>
      <c r="T150" s="484"/>
      <c r="U150" s="24"/>
      <c r="V150" s="26"/>
      <c r="W150" s="484"/>
      <c r="X150" s="56"/>
      <c r="Y150" s="526"/>
      <c r="Z150" s="213" t="s">
        <v>30</v>
      </c>
      <c r="AA150" s="74">
        <v>5.0</v>
      </c>
      <c r="AB150" s="522" t="s">
        <v>31</v>
      </c>
      <c r="AC150" s="45">
        <f>ROUND(ROUND(ROUND(ROUND(ROUND(H80*L116,0)*O$8,0)*S140,0)*V147,0)*Y149,0)-AA150</f>
        <v>240</v>
      </c>
      <c r="AD150" s="79"/>
    </row>
    <row r="151" ht="16.5" customHeight="1">
      <c r="A151" s="29">
        <v>61.0</v>
      </c>
      <c r="B151" s="29">
        <v>8151.0</v>
      </c>
      <c r="C151" s="32" t="s">
        <v>10098</v>
      </c>
      <c r="D151" s="389"/>
      <c r="E151" s="389"/>
      <c r="F151" s="102" t="s">
        <v>8093</v>
      </c>
      <c r="G151" s="169"/>
      <c r="H151" s="169"/>
      <c r="I151" s="519"/>
      <c r="J151" s="168"/>
      <c r="K151" s="152"/>
      <c r="L151" s="39"/>
      <c r="M151" s="52"/>
      <c r="N151" s="8"/>
      <c r="O151" s="54"/>
      <c r="P151" s="37"/>
      <c r="Q151" s="7"/>
      <c r="R151" s="7"/>
      <c r="S151" s="7"/>
      <c r="T151" s="520"/>
      <c r="U151" s="6"/>
      <c r="V151" s="7"/>
      <c r="W151" s="37"/>
      <c r="X151" s="7"/>
      <c r="Y151" s="39"/>
      <c r="Z151" s="213"/>
      <c r="AA151" s="213"/>
      <c r="AB151" s="213"/>
      <c r="AC151" s="45">
        <f>ROUND(ROUND(H152*O$8,0),0)</f>
        <v>650</v>
      </c>
      <c r="AD151" s="79"/>
    </row>
    <row r="152" ht="16.5" customHeight="1">
      <c r="A152" s="29">
        <v>61.0</v>
      </c>
      <c r="B152" s="29">
        <v>8152.0</v>
      </c>
      <c r="C152" s="32" t="s">
        <v>10099</v>
      </c>
      <c r="D152" s="231"/>
      <c r="E152" s="231"/>
      <c r="F152" s="482"/>
      <c r="G152" s="174"/>
      <c r="H152" s="50">
        <f>'28児童発達支援(基本１)'!H152</f>
        <v>929</v>
      </c>
      <c r="I152" s="8" t="s">
        <v>9</v>
      </c>
      <c r="J152" s="94"/>
      <c r="K152" s="140"/>
      <c r="L152" s="54"/>
      <c r="M152" s="52"/>
      <c r="N152" s="8"/>
      <c r="O152" s="54"/>
      <c r="P152" s="52"/>
      <c r="Q152" s="8"/>
      <c r="R152" s="8"/>
      <c r="S152" s="8"/>
      <c r="T152" s="521"/>
      <c r="U152" s="14"/>
      <c r="V152" s="8"/>
      <c r="W152" s="52"/>
      <c r="X152" s="8"/>
      <c r="Y152" s="109"/>
      <c r="Z152" s="213" t="s">
        <v>30</v>
      </c>
      <c r="AA152" s="74">
        <v>5.0</v>
      </c>
      <c r="AB152" s="522" t="s">
        <v>31</v>
      </c>
      <c r="AC152" s="45">
        <f>ROUND(ROUND(H152*O$8,0),0)-AA152</f>
        <v>645</v>
      </c>
      <c r="AD152" s="79"/>
    </row>
    <row r="153" ht="16.5" customHeight="1">
      <c r="A153" s="29">
        <v>61.0</v>
      </c>
      <c r="B153" s="29">
        <v>8390.0</v>
      </c>
      <c r="C153" s="32" t="s">
        <v>10100</v>
      </c>
      <c r="D153" s="231"/>
      <c r="E153" s="231"/>
      <c r="F153" s="482"/>
      <c r="G153" s="174"/>
      <c r="H153" s="174"/>
      <c r="I153" s="523"/>
      <c r="J153" s="94"/>
      <c r="K153" s="140"/>
      <c r="L153" s="54"/>
      <c r="M153" s="52"/>
      <c r="N153" s="8"/>
      <c r="O153" s="54"/>
      <c r="P153" s="52"/>
      <c r="Q153" s="8"/>
      <c r="R153" s="8"/>
      <c r="S153" s="8"/>
      <c r="T153" s="521"/>
      <c r="U153" s="14"/>
      <c r="V153" s="54"/>
      <c r="W153" s="305" t="s">
        <v>20</v>
      </c>
      <c r="X153" s="41" t="s">
        <v>21</v>
      </c>
      <c r="Y153" s="86">
        <v>0.85</v>
      </c>
      <c r="Z153" s="75"/>
      <c r="AA153" s="213"/>
      <c r="AB153" s="213"/>
      <c r="AC153" s="45">
        <f>ROUND(ROUND(H152*O$8,0)*Y153,0)</f>
        <v>553</v>
      </c>
      <c r="AD153" s="79"/>
    </row>
    <row r="154" ht="16.5" customHeight="1">
      <c r="A154" s="29">
        <v>61.0</v>
      </c>
      <c r="B154" s="29">
        <v>8391.0</v>
      </c>
      <c r="C154" s="32" t="s">
        <v>10101</v>
      </c>
      <c r="D154" s="231"/>
      <c r="E154" s="231"/>
      <c r="F154" s="174"/>
      <c r="G154" s="174"/>
      <c r="H154" s="174"/>
      <c r="I154" s="174"/>
      <c r="J154" s="94"/>
      <c r="K154" s="140"/>
      <c r="L154" s="54"/>
      <c r="M154" s="52"/>
      <c r="N154" s="8"/>
      <c r="O154" s="54"/>
      <c r="P154" s="52"/>
      <c r="Q154" s="8"/>
      <c r="R154" s="8"/>
      <c r="S154" s="8"/>
      <c r="T154" s="525"/>
      <c r="U154" s="21"/>
      <c r="V154" s="109"/>
      <c r="W154" s="484"/>
      <c r="X154" s="56"/>
      <c r="Y154" s="526"/>
      <c r="Z154" s="213" t="s">
        <v>30</v>
      </c>
      <c r="AA154" s="74">
        <v>5.0</v>
      </c>
      <c r="AB154" s="522" t="s">
        <v>31</v>
      </c>
      <c r="AC154" s="45">
        <f>ROUND(ROUND(H152*O$8,0)*Y153,0)-AA154</f>
        <v>548</v>
      </c>
      <c r="AD154" s="79"/>
    </row>
    <row r="155" ht="16.5" customHeight="1">
      <c r="A155" s="29">
        <v>61.0</v>
      </c>
      <c r="B155" s="29">
        <v>8153.0</v>
      </c>
      <c r="C155" s="32" t="s">
        <v>10102</v>
      </c>
      <c r="D155" s="231"/>
      <c r="E155" s="231"/>
      <c r="F155" s="527"/>
      <c r="G155" s="527"/>
      <c r="H155" s="14"/>
      <c r="I155" s="14"/>
      <c r="J155" s="94"/>
      <c r="K155" s="140"/>
      <c r="L155" s="54"/>
      <c r="M155" s="52"/>
      <c r="N155" s="8"/>
      <c r="O155" s="54"/>
      <c r="P155" s="52"/>
      <c r="Q155" s="8"/>
      <c r="R155" s="8"/>
      <c r="S155" s="8"/>
      <c r="T155" s="102" t="s">
        <v>326</v>
      </c>
      <c r="U155" s="41" t="s">
        <v>21</v>
      </c>
      <c r="V155" s="60">
        <v>0.7</v>
      </c>
      <c r="W155" s="37"/>
      <c r="X155" s="7"/>
      <c r="Y155" s="39"/>
      <c r="Z155" s="213"/>
      <c r="AA155" s="213"/>
      <c r="AB155" s="213"/>
      <c r="AC155" s="45">
        <f>ROUND(ROUND(H152*O$8,0)*V155,0)</f>
        <v>455</v>
      </c>
      <c r="AD155" s="79"/>
    </row>
    <row r="156" ht="16.5" customHeight="1">
      <c r="A156" s="29">
        <v>61.0</v>
      </c>
      <c r="B156" s="29">
        <v>8154.0</v>
      </c>
      <c r="C156" s="32" t="s">
        <v>10103</v>
      </c>
      <c r="D156" s="231"/>
      <c r="E156" s="231"/>
      <c r="F156" s="527"/>
      <c r="G156" s="527"/>
      <c r="H156" s="8"/>
      <c r="I156" s="144"/>
      <c r="J156" s="94"/>
      <c r="K156" s="140"/>
      <c r="L156" s="54"/>
      <c r="M156" s="52"/>
      <c r="N156" s="8"/>
      <c r="O156" s="54"/>
      <c r="P156" s="52"/>
      <c r="Q156" s="8"/>
      <c r="R156" s="8"/>
      <c r="S156" s="8"/>
      <c r="T156" s="482"/>
      <c r="U156" s="83"/>
      <c r="V156" s="528"/>
      <c r="W156" s="227"/>
      <c r="X156" s="22"/>
      <c r="Y156" s="109"/>
      <c r="Z156" s="213" t="s">
        <v>30</v>
      </c>
      <c r="AA156" s="74">
        <v>5.0</v>
      </c>
      <c r="AB156" s="522" t="s">
        <v>31</v>
      </c>
      <c r="AC156" s="45">
        <f>ROUND(ROUND(H152*O$8,0)*V155,0)-AA156</f>
        <v>450</v>
      </c>
      <c r="AD156" s="79"/>
    </row>
    <row r="157" ht="16.5" customHeight="1">
      <c r="A157" s="29">
        <v>61.0</v>
      </c>
      <c r="B157" s="29">
        <v>8392.0</v>
      </c>
      <c r="C157" s="32" t="s">
        <v>10104</v>
      </c>
      <c r="D157" s="389"/>
      <c r="E157" s="231"/>
      <c r="F157" s="113"/>
      <c r="G157" s="113"/>
      <c r="H157" s="8"/>
      <c r="I157" s="144"/>
      <c r="J157" s="94"/>
      <c r="K157" s="140"/>
      <c r="L157" s="54"/>
      <c r="M157" s="52"/>
      <c r="N157" s="8"/>
      <c r="O157" s="54"/>
      <c r="P157" s="52"/>
      <c r="Q157" s="8"/>
      <c r="R157" s="8"/>
      <c r="S157" s="8"/>
      <c r="T157" s="482"/>
      <c r="U157" s="99"/>
      <c r="V157" s="529"/>
      <c r="W157" s="305" t="s">
        <v>20</v>
      </c>
      <c r="X157" s="41" t="s">
        <v>21</v>
      </c>
      <c r="Y157" s="86">
        <v>0.85</v>
      </c>
      <c r="Z157" s="75"/>
      <c r="AA157" s="213"/>
      <c r="AB157" s="213"/>
      <c r="AC157" s="45">
        <f>ROUND(ROUND(ROUND(H152*O$8,0)*V155,0)*Y157,0)</f>
        <v>387</v>
      </c>
      <c r="AD157" s="79"/>
    </row>
    <row r="158" ht="16.5" customHeight="1">
      <c r="A158" s="29">
        <v>61.0</v>
      </c>
      <c r="B158" s="29">
        <v>8393.0</v>
      </c>
      <c r="C158" s="32" t="s">
        <v>10105</v>
      </c>
      <c r="D158" s="389"/>
      <c r="E158" s="231"/>
      <c r="F158" s="113"/>
      <c r="G158" s="113"/>
      <c r="H158" s="8"/>
      <c r="I158" s="144"/>
      <c r="J158" s="94"/>
      <c r="K158" s="140"/>
      <c r="L158" s="54"/>
      <c r="M158" s="52"/>
      <c r="N158" s="8"/>
      <c r="O158" s="54"/>
      <c r="P158" s="52"/>
      <c r="Q158" s="8"/>
      <c r="R158" s="8"/>
      <c r="S158" s="8"/>
      <c r="T158" s="530"/>
      <c r="U158" s="24"/>
      <c r="V158" s="26"/>
      <c r="W158" s="484"/>
      <c r="X158" s="56"/>
      <c r="Y158" s="526"/>
      <c r="Z158" s="213" t="s">
        <v>30</v>
      </c>
      <c r="AA158" s="74">
        <v>5.0</v>
      </c>
      <c r="AB158" s="522" t="s">
        <v>31</v>
      </c>
      <c r="AC158" s="45">
        <f>ROUND(ROUND(ROUND(H152*O$8,0)*V155,0)*Y157,0)-AA158</f>
        <v>382</v>
      </c>
      <c r="AD158" s="79"/>
    </row>
    <row r="159" ht="16.5" customHeight="1">
      <c r="A159" s="29">
        <v>61.0</v>
      </c>
      <c r="B159" s="29">
        <v>8717.0</v>
      </c>
      <c r="C159" s="32" t="s">
        <v>10106</v>
      </c>
      <c r="D159" s="389"/>
      <c r="E159" s="231"/>
      <c r="F159" s="113"/>
      <c r="G159" s="113"/>
      <c r="H159" s="8"/>
      <c r="I159" s="144"/>
      <c r="J159" s="94"/>
      <c r="K159" s="140"/>
      <c r="L159" s="54"/>
      <c r="M159" s="52"/>
      <c r="N159" s="8"/>
      <c r="O159" s="54"/>
      <c r="P159" s="52"/>
      <c r="Q159" s="8"/>
      <c r="R159" s="8"/>
      <c r="S159" s="54"/>
      <c r="T159" s="102" t="s">
        <v>329</v>
      </c>
      <c r="U159" s="83" t="s">
        <v>21</v>
      </c>
      <c r="V159" s="528">
        <v>0.85</v>
      </c>
      <c r="W159" s="37"/>
      <c r="X159" s="7"/>
      <c r="Y159" s="39"/>
      <c r="Z159" s="213"/>
      <c r="AA159" s="213"/>
      <c r="AB159" s="213"/>
      <c r="AC159" s="45">
        <f>ROUND(ROUND(H152*O$8,0)*V159,0)</f>
        <v>553</v>
      </c>
      <c r="AD159" s="79"/>
    </row>
    <row r="160" ht="16.5" customHeight="1">
      <c r="A160" s="29">
        <v>61.0</v>
      </c>
      <c r="B160" s="29">
        <v>8718.0</v>
      </c>
      <c r="C160" s="32" t="s">
        <v>10107</v>
      </c>
      <c r="D160" s="389"/>
      <c r="E160" s="231"/>
      <c r="F160" s="113"/>
      <c r="G160" s="113"/>
      <c r="H160" s="8"/>
      <c r="I160" s="144"/>
      <c r="J160" s="94"/>
      <c r="K160" s="140"/>
      <c r="L160" s="54"/>
      <c r="M160" s="52"/>
      <c r="N160" s="8"/>
      <c r="O160" s="54"/>
      <c r="P160" s="52"/>
      <c r="Q160" s="8"/>
      <c r="R160" s="8"/>
      <c r="S160" s="8"/>
      <c r="T160" s="482"/>
      <c r="U160" s="83"/>
      <c r="V160" s="528"/>
      <c r="W160" s="227"/>
      <c r="X160" s="22"/>
      <c r="Y160" s="109"/>
      <c r="Z160" s="213" t="s">
        <v>30</v>
      </c>
      <c r="AA160" s="74">
        <v>5.0</v>
      </c>
      <c r="AB160" s="522" t="s">
        <v>31</v>
      </c>
      <c r="AC160" s="45">
        <f>ROUND(ROUND(H152*O$8,0)*V159,0)-AA160</f>
        <v>548</v>
      </c>
      <c r="AD160" s="79"/>
    </row>
    <row r="161" ht="16.5" customHeight="1">
      <c r="A161" s="29">
        <v>61.0</v>
      </c>
      <c r="B161" s="29">
        <v>8394.0</v>
      </c>
      <c r="C161" s="32" t="s">
        <v>10108</v>
      </c>
      <c r="D161" s="389"/>
      <c r="E161" s="231"/>
      <c r="F161" s="527"/>
      <c r="G161" s="527"/>
      <c r="H161" s="527"/>
      <c r="I161" s="532"/>
      <c r="J161" s="94"/>
      <c r="K161" s="140"/>
      <c r="L161" s="54"/>
      <c r="M161" s="52"/>
      <c r="N161" s="8"/>
      <c r="O161" s="54"/>
      <c r="P161" s="52"/>
      <c r="Q161" s="8"/>
      <c r="R161" s="8"/>
      <c r="S161" s="8"/>
      <c r="T161" s="482"/>
      <c r="U161" s="99"/>
      <c r="V161" s="529"/>
      <c r="W161" s="305" t="s">
        <v>20</v>
      </c>
      <c r="X161" s="41" t="s">
        <v>21</v>
      </c>
      <c r="Y161" s="86">
        <v>0.85</v>
      </c>
      <c r="Z161" s="75"/>
      <c r="AA161" s="213"/>
      <c r="AB161" s="213"/>
      <c r="AC161" s="45">
        <f>ROUND(ROUND(ROUND(H152*O$8,0)*V159,0)*Y161,0)</f>
        <v>470</v>
      </c>
      <c r="AD161" s="79"/>
    </row>
    <row r="162" ht="16.5" customHeight="1">
      <c r="A162" s="29">
        <v>61.0</v>
      </c>
      <c r="B162" s="29">
        <v>8395.0</v>
      </c>
      <c r="C162" s="32" t="s">
        <v>10109</v>
      </c>
      <c r="D162" s="389"/>
      <c r="E162" s="231"/>
      <c r="F162" s="527"/>
      <c r="G162" s="527"/>
      <c r="H162" s="527"/>
      <c r="I162" s="532"/>
      <c r="J162" s="94"/>
      <c r="K162" s="140"/>
      <c r="L162" s="54"/>
      <c r="M162" s="52"/>
      <c r="N162" s="8"/>
      <c r="O162" s="54"/>
      <c r="P162" s="227"/>
      <c r="Q162" s="22"/>
      <c r="R162" s="22"/>
      <c r="S162" s="22"/>
      <c r="T162" s="484"/>
      <c r="U162" s="24"/>
      <c r="V162" s="26"/>
      <c r="W162" s="484"/>
      <c r="X162" s="56"/>
      <c r="Y162" s="526"/>
      <c r="Z162" s="213" t="s">
        <v>30</v>
      </c>
      <c r="AA162" s="74">
        <v>5.0</v>
      </c>
      <c r="AB162" s="522" t="s">
        <v>31</v>
      </c>
      <c r="AC162" s="45">
        <f>ROUND(ROUND(ROUND(H152*O$8,0)*V159,0)*Y161,0)-AA162</f>
        <v>465</v>
      </c>
      <c r="AD162" s="79"/>
    </row>
    <row r="163" ht="16.5" customHeight="1">
      <c r="A163" s="29">
        <v>61.0</v>
      </c>
      <c r="B163" s="29">
        <v>8155.0</v>
      </c>
      <c r="C163" s="32" t="s">
        <v>10110</v>
      </c>
      <c r="D163" s="389"/>
      <c r="E163" s="389"/>
      <c r="F163" s="527"/>
      <c r="G163" s="527"/>
      <c r="H163" s="527"/>
      <c r="I163" s="532"/>
      <c r="J163" s="94"/>
      <c r="K163" s="140"/>
      <c r="L163" s="54"/>
      <c r="M163" s="52"/>
      <c r="N163" s="8"/>
      <c r="O163" s="54"/>
      <c r="P163" s="206" t="s">
        <v>23</v>
      </c>
      <c r="Q163" s="102" t="s">
        <v>24</v>
      </c>
      <c r="R163" s="533"/>
      <c r="S163" s="533"/>
      <c r="T163" s="520"/>
      <c r="U163" s="38"/>
      <c r="V163" s="6"/>
      <c r="W163" s="37"/>
      <c r="X163" s="7"/>
      <c r="Y163" s="39"/>
      <c r="Z163" s="213"/>
      <c r="AA163" s="213"/>
      <c r="AB163" s="213"/>
      <c r="AC163" s="45">
        <f>ROUND(ROUND(H152*O$8,0)*S164,0)</f>
        <v>455</v>
      </c>
      <c r="AD163" s="79"/>
    </row>
    <row r="164" ht="16.5" customHeight="1">
      <c r="A164" s="29">
        <v>61.0</v>
      </c>
      <c r="B164" s="29">
        <v>8156.0</v>
      </c>
      <c r="C164" s="32" t="s">
        <v>10111</v>
      </c>
      <c r="D164" s="389"/>
      <c r="E164" s="389"/>
      <c r="F164" s="527"/>
      <c r="G164" s="527"/>
      <c r="H164" s="527"/>
      <c r="I164" s="532"/>
      <c r="J164" s="94"/>
      <c r="K164" s="140"/>
      <c r="L164" s="54"/>
      <c r="M164" s="52"/>
      <c r="N164" s="8"/>
      <c r="O164" s="54"/>
      <c r="P164" s="481"/>
      <c r="Q164" s="482"/>
      <c r="R164" s="83" t="s">
        <v>21</v>
      </c>
      <c r="S164" s="528">
        <v>0.7</v>
      </c>
      <c r="T164" s="521"/>
      <c r="U164" s="53"/>
      <c r="V164" s="14"/>
      <c r="W164" s="52"/>
      <c r="X164" s="8"/>
      <c r="Y164" s="109"/>
      <c r="Z164" s="213" t="s">
        <v>30</v>
      </c>
      <c r="AA164" s="74">
        <v>5.0</v>
      </c>
      <c r="AB164" s="522" t="s">
        <v>31</v>
      </c>
      <c r="AC164" s="45">
        <f>ROUND(ROUND(H152*O$8,0)*S164,0)-AA164</f>
        <v>450</v>
      </c>
      <c r="AD164" s="79"/>
    </row>
    <row r="165" ht="16.5" customHeight="1">
      <c r="A165" s="29">
        <v>61.0</v>
      </c>
      <c r="B165" s="29">
        <v>8396.0</v>
      </c>
      <c r="C165" s="32" t="s">
        <v>10112</v>
      </c>
      <c r="D165" s="389"/>
      <c r="E165" s="389"/>
      <c r="F165" s="527"/>
      <c r="G165" s="527"/>
      <c r="H165" s="527"/>
      <c r="I165" s="532"/>
      <c r="J165" s="94"/>
      <c r="K165" s="140"/>
      <c r="L165" s="54"/>
      <c r="M165" s="52"/>
      <c r="N165" s="8"/>
      <c r="O165" s="54"/>
      <c r="P165" s="481"/>
      <c r="Q165" s="482"/>
      <c r="R165" s="14"/>
      <c r="S165" s="14"/>
      <c r="T165" s="521"/>
      <c r="U165" s="53"/>
      <c r="V165" s="14"/>
      <c r="W165" s="305" t="s">
        <v>20</v>
      </c>
      <c r="X165" s="41" t="s">
        <v>21</v>
      </c>
      <c r="Y165" s="86">
        <v>0.85</v>
      </c>
      <c r="Z165" s="75"/>
      <c r="AA165" s="213"/>
      <c r="AB165" s="213"/>
      <c r="AC165" s="45">
        <f>ROUND(ROUND(ROUND(H152*O$8,0)*S164,0)*Y165,0)</f>
        <v>387</v>
      </c>
      <c r="AD165" s="79"/>
    </row>
    <row r="166" ht="16.5" customHeight="1">
      <c r="A166" s="29">
        <v>61.0</v>
      </c>
      <c r="B166" s="29">
        <v>8397.0</v>
      </c>
      <c r="C166" s="32" t="s">
        <v>10113</v>
      </c>
      <c r="D166" s="389"/>
      <c r="E166" s="389"/>
      <c r="F166" s="527"/>
      <c r="G166" s="527"/>
      <c r="H166" s="527"/>
      <c r="I166" s="532"/>
      <c r="J166" s="94"/>
      <c r="K166" s="140"/>
      <c r="L166" s="54"/>
      <c r="M166" s="52"/>
      <c r="N166" s="8"/>
      <c r="O166" s="54"/>
      <c r="P166" s="535"/>
      <c r="Q166" s="482"/>
      <c r="R166" s="83"/>
      <c r="S166" s="83"/>
      <c r="T166" s="525"/>
      <c r="U166" s="180"/>
      <c r="V166" s="21"/>
      <c r="W166" s="484"/>
      <c r="X166" s="56"/>
      <c r="Y166" s="526"/>
      <c r="Z166" s="213" t="s">
        <v>30</v>
      </c>
      <c r="AA166" s="74">
        <v>5.0</v>
      </c>
      <c r="AB166" s="522" t="s">
        <v>31</v>
      </c>
      <c r="AC166" s="45">
        <f>ROUND(ROUND(ROUND(H152*O$8,0)*S164,0)*Y165,0)-AA166</f>
        <v>382</v>
      </c>
      <c r="AD166" s="79"/>
    </row>
    <row r="167" ht="16.5" customHeight="1">
      <c r="A167" s="29">
        <v>61.0</v>
      </c>
      <c r="B167" s="29">
        <v>8157.0</v>
      </c>
      <c r="C167" s="32" t="s">
        <v>10114</v>
      </c>
      <c r="D167" s="389"/>
      <c r="E167" s="389"/>
      <c r="F167" s="527"/>
      <c r="G167" s="527"/>
      <c r="H167" s="527"/>
      <c r="I167" s="532"/>
      <c r="J167" s="94"/>
      <c r="K167" s="140"/>
      <c r="L167" s="54"/>
      <c r="M167" s="52"/>
      <c r="N167" s="8"/>
      <c r="O167" s="54"/>
      <c r="P167" s="536"/>
      <c r="Q167" s="14"/>
      <c r="R167" s="14"/>
      <c r="S167" s="14"/>
      <c r="T167" s="102" t="s">
        <v>326</v>
      </c>
      <c r="U167" s="41" t="s">
        <v>21</v>
      </c>
      <c r="V167" s="60">
        <v>0.7</v>
      </c>
      <c r="W167" s="37"/>
      <c r="X167" s="7"/>
      <c r="Y167" s="39"/>
      <c r="Z167" s="213"/>
      <c r="AA167" s="213"/>
      <c r="AB167" s="213"/>
      <c r="AC167" s="45">
        <f>ROUND(ROUND(ROUND(H152*O$8,0)*S164,0)*V167,0)</f>
        <v>319</v>
      </c>
      <c r="AD167" s="79"/>
    </row>
    <row r="168" ht="16.5" customHeight="1">
      <c r="A168" s="29">
        <v>61.0</v>
      </c>
      <c r="B168" s="29">
        <v>8158.0</v>
      </c>
      <c r="C168" s="32" t="s">
        <v>10115</v>
      </c>
      <c r="D168" s="389"/>
      <c r="E168" s="389"/>
      <c r="F168" s="527"/>
      <c r="G168" s="527"/>
      <c r="H168" s="527"/>
      <c r="I168" s="532"/>
      <c r="J168" s="94"/>
      <c r="K168" s="140"/>
      <c r="L168" s="54"/>
      <c r="M168" s="52"/>
      <c r="N168" s="8"/>
      <c r="O168" s="54"/>
      <c r="P168" s="536"/>
      <c r="Q168" s="14"/>
      <c r="R168" s="14"/>
      <c r="S168" s="14"/>
      <c r="T168" s="482"/>
      <c r="U168" s="83"/>
      <c r="V168" s="528"/>
      <c r="W168" s="227"/>
      <c r="X168" s="22"/>
      <c r="Y168" s="109"/>
      <c r="Z168" s="213" t="s">
        <v>30</v>
      </c>
      <c r="AA168" s="74">
        <v>5.0</v>
      </c>
      <c r="AB168" s="522" t="s">
        <v>31</v>
      </c>
      <c r="AC168" s="45">
        <f>ROUND(ROUND(ROUND(H152*O$8,0)*S164,0)*V167,0)-AA168</f>
        <v>314</v>
      </c>
      <c r="AD168" s="79"/>
    </row>
    <row r="169" ht="16.5" customHeight="1">
      <c r="A169" s="29">
        <v>61.0</v>
      </c>
      <c r="B169" s="29">
        <v>8398.0</v>
      </c>
      <c r="C169" s="32" t="s">
        <v>10116</v>
      </c>
      <c r="D169" s="389"/>
      <c r="E169" s="389"/>
      <c r="F169" s="527"/>
      <c r="G169" s="527"/>
      <c r="H169" s="527"/>
      <c r="I169" s="532"/>
      <c r="J169" s="94"/>
      <c r="K169" s="140"/>
      <c r="L169" s="54"/>
      <c r="M169" s="52"/>
      <c r="N169" s="8"/>
      <c r="O169" s="54"/>
      <c r="P169" s="254"/>
      <c r="Q169" s="83"/>
      <c r="R169" s="83"/>
      <c r="T169" s="482"/>
      <c r="U169" s="99"/>
      <c r="V169" s="529"/>
      <c r="W169" s="305" t="s">
        <v>20</v>
      </c>
      <c r="X169" s="41" t="s">
        <v>21</v>
      </c>
      <c r="Y169" s="86">
        <v>0.85</v>
      </c>
      <c r="Z169" s="75"/>
      <c r="AA169" s="213"/>
      <c r="AB169" s="213"/>
      <c r="AC169" s="45">
        <f>ROUND(ROUND(ROUND(ROUND(H152*O$8,0)*S164,0)*V167,0)*Y169,0)</f>
        <v>271</v>
      </c>
      <c r="AD169" s="79"/>
    </row>
    <row r="170" ht="16.5" customHeight="1">
      <c r="A170" s="29">
        <v>61.0</v>
      </c>
      <c r="B170" s="29">
        <v>8399.0</v>
      </c>
      <c r="C170" s="32" t="s">
        <v>10117</v>
      </c>
      <c r="D170" s="389"/>
      <c r="E170" s="389"/>
      <c r="F170" s="527"/>
      <c r="G170" s="527"/>
      <c r="H170" s="527"/>
      <c r="I170" s="532"/>
      <c r="J170" s="94"/>
      <c r="K170" s="140"/>
      <c r="L170" s="54"/>
      <c r="M170" s="52"/>
      <c r="N170" s="8"/>
      <c r="O170" s="54"/>
      <c r="P170" s="254"/>
      <c r="Q170" s="83"/>
      <c r="R170" s="83"/>
      <c r="S170" s="83"/>
      <c r="T170" s="530"/>
      <c r="U170" s="24"/>
      <c r="V170" s="26"/>
      <c r="W170" s="484"/>
      <c r="X170" s="56"/>
      <c r="Y170" s="526"/>
      <c r="Z170" s="213" t="s">
        <v>30</v>
      </c>
      <c r="AA170" s="74">
        <v>5.0</v>
      </c>
      <c r="AB170" s="522" t="s">
        <v>31</v>
      </c>
      <c r="AC170" s="45">
        <f>ROUND(ROUND(ROUND(ROUND(H152*O$8,0)*S164,0)*V167,0)*Y169,0)-AA170</f>
        <v>266</v>
      </c>
      <c r="AD170" s="79"/>
    </row>
    <row r="171" ht="16.5" customHeight="1">
      <c r="A171" s="29">
        <v>61.0</v>
      </c>
      <c r="B171" s="29">
        <v>8719.0</v>
      </c>
      <c r="C171" s="32" t="s">
        <v>10118</v>
      </c>
      <c r="D171" s="389"/>
      <c r="E171" s="389"/>
      <c r="F171" s="527"/>
      <c r="G171" s="527"/>
      <c r="H171" s="527"/>
      <c r="I171" s="532"/>
      <c r="J171" s="94"/>
      <c r="K171" s="140"/>
      <c r="L171" s="54"/>
      <c r="M171" s="52"/>
      <c r="N171" s="8"/>
      <c r="O171" s="54"/>
      <c r="P171" s="536"/>
      <c r="Q171" s="83"/>
      <c r="R171" s="528"/>
      <c r="S171" s="486"/>
      <c r="T171" s="102" t="s">
        <v>329</v>
      </c>
      <c r="U171" s="83" t="s">
        <v>21</v>
      </c>
      <c r="V171" s="528">
        <v>0.85</v>
      </c>
      <c r="W171" s="37"/>
      <c r="X171" s="7"/>
      <c r="Y171" s="39"/>
      <c r="Z171" s="213"/>
      <c r="AA171" s="213"/>
      <c r="AB171" s="213"/>
      <c r="AC171" s="45">
        <f>ROUND(ROUND(ROUND(H152*O$8,0)*S164,0)*V171,0)</f>
        <v>387</v>
      </c>
      <c r="AD171" s="79"/>
    </row>
    <row r="172" ht="16.5" customHeight="1">
      <c r="A172" s="29">
        <v>61.0</v>
      </c>
      <c r="B172" s="29">
        <v>8720.0</v>
      </c>
      <c r="C172" s="32" t="s">
        <v>10119</v>
      </c>
      <c r="D172" s="389"/>
      <c r="E172" s="389"/>
      <c r="F172" s="527"/>
      <c r="G172" s="527"/>
      <c r="H172" s="527"/>
      <c r="I172" s="532"/>
      <c r="J172" s="94"/>
      <c r="K172" s="140"/>
      <c r="L172" s="54"/>
      <c r="M172" s="52"/>
      <c r="N172" s="8"/>
      <c r="O172" s="54"/>
      <c r="P172" s="536"/>
      <c r="Q172" s="83"/>
      <c r="R172" s="528"/>
      <c r="S172" s="528"/>
      <c r="T172" s="482"/>
      <c r="U172" s="83"/>
      <c r="V172" s="528"/>
      <c r="W172" s="227"/>
      <c r="X172" s="22"/>
      <c r="Y172" s="109"/>
      <c r="Z172" s="213" t="s">
        <v>30</v>
      </c>
      <c r="AA172" s="74">
        <v>5.0</v>
      </c>
      <c r="AB172" s="522" t="s">
        <v>31</v>
      </c>
      <c r="AC172" s="45">
        <f>ROUND(ROUND(ROUND(H152*O$8,0)*S164,0)*V171,0)-AA172</f>
        <v>382</v>
      </c>
      <c r="AD172" s="79"/>
    </row>
    <row r="173" ht="16.5" customHeight="1">
      <c r="A173" s="29">
        <v>61.0</v>
      </c>
      <c r="B173" s="29">
        <v>8400.0</v>
      </c>
      <c r="C173" s="32" t="s">
        <v>10120</v>
      </c>
      <c r="D173" s="389"/>
      <c r="E173" s="389"/>
      <c r="F173" s="527"/>
      <c r="G173" s="527"/>
      <c r="H173" s="527"/>
      <c r="I173" s="532"/>
      <c r="J173" s="94"/>
      <c r="K173" s="140"/>
      <c r="L173" s="54"/>
      <c r="M173" s="52"/>
      <c r="N173" s="8"/>
      <c r="O173" s="54"/>
      <c r="P173" s="254"/>
      <c r="Q173" s="83"/>
      <c r="R173" s="528"/>
      <c r="S173" s="528"/>
      <c r="T173" s="482"/>
      <c r="U173" s="99"/>
      <c r="V173" s="529"/>
      <c r="W173" s="305" t="s">
        <v>20</v>
      </c>
      <c r="X173" s="41" t="s">
        <v>21</v>
      </c>
      <c r="Y173" s="86">
        <v>0.85</v>
      </c>
      <c r="Z173" s="75"/>
      <c r="AA173" s="213"/>
      <c r="AB173" s="213"/>
      <c r="AC173" s="45">
        <f>ROUND(ROUND(ROUND(ROUND(H152*O$8,0)*S164,0)*V171,0)*Y173,0)</f>
        <v>329</v>
      </c>
      <c r="AD173" s="79"/>
    </row>
    <row r="174" ht="16.5" customHeight="1">
      <c r="A174" s="29">
        <v>61.0</v>
      </c>
      <c r="B174" s="29">
        <v>8401.0</v>
      </c>
      <c r="C174" s="32" t="s">
        <v>10121</v>
      </c>
      <c r="D174" s="389"/>
      <c r="E174" s="389"/>
      <c r="F174" s="527"/>
      <c r="G174" s="527"/>
      <c r="H174" s="527"/>
      <c r="I174" s="532"/>
      <c r="J174" s="94"/>
      <c r="K174" s="140"/>
      <c r="L174" s="54"/>
      <c r="M174" s="52"/>
      <c r="N174" s="8"/>
      <c r="O174" s="54"/>
      <c r="P174" s="536"/>
      <c r="Q174" s="83"/>
      <c r="R174" s="83"/>
      <c r="S174" s="83"/>
      <c r="T174" s="484"/>
      <c r="U174" s="24"/>
      <c r="V174" s="26"/>
      <c r="W174" s="484"/>
      <c r="X174" s="56"/>
      <c r="Y174" s="526"/>
      <c r="Z174" s="213" t="s">
        <v>30</v>
      </c>
      <c r="AA174" s="74">
        <v>5.0</v>
      </c>
      <c r="AB174" s="522" t="s">
        <v>31</v>
      </c>
      <c r="AC174" s="45">
        <f>ROUND(ROUND(ROUND(ROUND(H152*O$8,0)*S164,0)*V171,0)*Y173,0)-AA174</f>
        <v>324</v>
      </c>
      <c r="AD174" s="79"/>
    </row>
    <row r="175" ht="16.5" customHeight="1">
      <c r="A175" s="29">
        <v>61.0</v>
      </c>
      <c r="B175" s="29">
        <v>8402.0</v>
      </c>
      <c r="C175" s="32" t="s">
        <v>10122</v>
      </c>
      <c r="D175" s="389"/>
      <c r="E175" s="389"/>
      <c r="F175" s="527"/>
      <c r="G175" s="527"/>
      <c r="H175" s="527"/>
      <c r="I175" s="532"/>
      <c r="J175" s="94"/>
      <c r="K175" s="140"/>
      <c r="L175" s="54"/>
      <c r="M175" s="52"/>
      <c r="N175" s="8"/>
      <c r="O175" s="54"/>
      <c r="P175" s="536"/>
      <c r="Q175" s="102" t="s">
        <v>27</v>
      </c>
      <c r="R175" s="533"/>
      <c r="S175" s="533"/>
      <c r="T175" s="520"/>
      <c r="U175" s="38"/>
      <c r="V175" s="6"/>
      <c r="W175" s="37"/>
      <c r="X175" s="7"/>
      <c r="Y175" s="39"/>
      <c r="Z175" s="213"/>
      <c r="AA175" s="213"/>
      <c r="AB175" s="213"/>
      <c r="AC175" s="45">
        <f>ROUND(ROUND(H152*O$8,0)*S176,0)</f>
        <v>325</v>
      </c>
      <c r="AD175" s="79"/>
    </row>
    <row r="176" ht="16.5" customHeight="1">
      <c r="A176" s="29">
        <v>61.0</v>
      </c>
      <c r="B176" s="29">
        <v>8403.0</v>
      </c>
      <c r="C176" s="32" t="s">
        <v>10123</v>
      </c>
      <c r="D176" s="389"/>
      <c r="E176" s="389"/>
      <c r="F176" s="527"/>
      <c r="G176" s="527"/>
      <c r="H176" s="527"/>
      <c r="I176" s="532"/>
      <c r="J176" s="94"/>
      <c r="K176" s="140"/>
      <c r="L176" s="54"/>
      <c r="M176" s="52"/>
      <c r="N176" s="8"/>
      <c r="O176" s="54"/>
      <c r="P176" s="535"/>
      <c r="Q176" s="482"/>
      <c r="R176" s="83" t="s">
        <v>21</v>
      </c>
      <c r="S176" s="528">
        <v>0.5</v>
      </c>
      <c r="T176" s="521"/>
      <c r="U176" s="53"/>
      <c r="V176" s="14"/>
      <c r="W176" s="52"/>
      <c r="X176" s="8"/>
      <c r="Y176" s="109"/>
      <c r="Z176" s="213" t="s">
        <v>30</v>
      </c>
      <c r="AA176" s="74">
        <v>5.0</v>
      </c>
      <c r="AB176" s="522" t="s">
        <v>31</v>
      </c>
      <c r="AC176" s="45">
        <f>ROUND(ROUND(H152*O$8,0)*S176,0)-AA176</f>
        <v>320</v>
      </c>
      <c r="AD176" s="79"/>
    </row>
    <row r="177" ht="16.5" customHeight="1">
      <c r="A177" s="29">
        <v>61.0</v>
      </c>
      <c r="B177" s="29">
        <v>8404.0</v>
      </c>
      <c r="C177" s="32" t="s">
        <v>10124</v>
      </c>
      <c r="D177" s="389"/>
      <c r="E177" s="389"/>
      <c r="F177" s="527"/>
      <c r="G177" s="527"/>
      <c r="H177" s="527"/>
      <c r="I177" s="532"/>
      <c r="J177" s="94"/>
      <c r="K177" s="140"/>
      <c r="L177" s="54"/>
      <c r="M177" s="52"/>
      <c r="N177" s="8"/>
      <c r="O177" s="54"/>
      <c r="P177" s="535"/>
      <c r="Q177" s="482"/>
      <c r="R177" s="14"/>
      <c r="S177" s="14"/>
      <c r="T177" s="521"/>
      <c r="U177" s="53"/>
      <c r="V177" s="14"/>
      <c r="W177" s="305" t="s">
        <v>20</v>
      </c>
      <c r="X177" s="41" t="s">
        <v>21</v>
      </c>
      <c r="Y177" s="86">
        <v>0.85</v>
      </c>
      <c r="Z177" s="75"/>
      <c r="AA177" s="213"/>
      <c r="AB177" s="213"/>
      <c r="AC177" s="45">
        <f>ROUND(ROUND(ROUND(H152*O$8,0)*S176,0)*Y177,0)</f>
        <v>276</v>
      </c>
      <c r="AD177" s="79"/>
    </row>
    <row r="178" ht="16.5" customHeight="1">
      <c r="A178" s="29">
        <v>61.0</v>
      </c>
      <c r="B178" s="29">
        <v>8405.0</v>
      </c>
      <c r="C178" s="32" t="s">
        <v>10125</v>
      </c>
      <c r="D178" s="389"/>
      <c r="E178" s="389"/>
      <c r="F178" s="527"/>
      <c r="G178" s="527"/>
      <c r="H178" s="527"/>
      <c r="I178" s="532"/>
      <c r="J178" s="94"/>
      <c r="K178" s="140"/>
      <c r="L178" s="54"/>
      <c r="M178" s="52"/>
      <c r="N178" s="8"/>
      <c r="O178" s="54"/>
      <c r="P178" s="535"/>
      <c r="Q178" s="482"/>
      <c r="R178" s="83"/>
      <c r="S178" s="83"/>
      <c r="T178" s="525"/>
      <c r="U178" s="180"/>
      <c r="V178" s="21"/>
      <c r="W178" s="484"/>
      <c r="X178" s="56"/>
      <c r="Y178" s="526"/>
      <c r="Z178" s="213" t="s">
        <v>30</v>
      </c>
      <c r="AA178" s="74">
        <v>5.0</v>
      </c>
      <c r="AB178" s="522" t="s">
        <v>31</v>
      </c>
      <c r="AC178" s="45">
        <f>ROUND(ROUND(ROUND(H152*O$8,0)*S176,0)*Y177,0)-AA178</f>
        <v>271</v>
      </c>
      <c r="AD178" s="79"/>
    </row>
    <row r="179" ht="16.5" customHeight="1">
      <c r="A179" s="29">
        <v>61.0</v>
      </c>
      <c r="B179" s="29">
        <v>8406.0</v>
      </c>
      <c r="C179" s="32" t="s">
        <v>10126</v>
      </c>
      <c r="D179" s="389"/>
      <c r="E179" s="389"/>
      <c r="F179" s="527"/>
      <c r="G179" s="527"/>
      <c r="H179" s="527"/>
      <c r="I179" s="532"/>
      <c r="J179" s="94"/>
      <c r="K179" s="140"/>
      <c r="L179" s="54"/>
      <c r="M179" s="52"/>
      <c r="N179" s="8"/>
      <c r="O179" s="54"/>
      <c r="P179" s="536"/>
      <c r="Q179" s="14"/>
      <c r="R179" s="14"/>
      <c r="S179" s="14"/>
      <c r="T179" s="102" t="s">
        <v>326</v>
      </c>
      <c r="U179" s="41" t="s">
        <v>21</v>
      </c>
      <c r="V179" s="60">
        <v>0.7</v>
      </c>
      <c r="W179" s="37"/>
      <c r="X179" s="7"/>
      <c r="Y179" s="39"/>
      <c r="Z179" s="213"/>
      <c r="AA179" s="213"/>
      <c r="AB179" s="213"/>
      <c r="AC179" s="45">
        <f>ROUND(ROUND(ROUND(H152*O$8,0)*S176,0)*V179,0)</f>
        <v>228</v>
      </c>
      <c r="AD179" s="79"/>
    </row>
    <row r="180" ht="16.5" customHeight="1">
      <c r="A180" s="29">
        <v>61.0</v>
      </c>
      <c r="B180" s="29">
        <v>8407.0</v>
      </c>
      <c r="C180" s="32" t="s">
        <v>10127</v>
      </c>
      <c r="D180" s="389"/>
      <c r="E180" s="389"/>
      <c r="F180" s="527"/>
      <c r="G180" s="527"/>
      <c r="H180" s="527"/>
      <c r="I180" s="532"/>
      <c r="J180" s="94"/>
      <c r="K180" s="140"/>
      <c r="L180" s="54"/>
      <c r="M180" s="52"/>
      <c r="N180" s="8"/>
      <c r="O180" s="54"/>
      <c r="P180" s="536"/>
      <c r="Q180" s="14"/>
      <c r="R180" s="14"/>
      <c r="S180" s="14"/>
      <c r="T180" s="482"/>
      <c r="U180" s="83"/>
      <c r="V180" s="528"/>
      <c r="W180" s="227"/>
      <c r="X180" s="22"/>
      <c r="Y180" s="109"/>
      <c r="Z180" s="213" t="s">
        <v>30</v>
      </c>
      <c r="AA180" s="74">
        <v>5.0</v>
      </c>
      <c r="AB180" s="522" t="s">
        <v>31</v>
      </c>
      <c r="AC180" s="45">
        <f>ROUND(ROUND(ROUND(H152*O$8,0)*S176,0)*V179,0)-AA180</f>
        <v>223</v>
      </c>
      <c r="AD180" s="79"/>
    </row>
    <row r="181" ht="16.5" customHeight="1">
      <c r="A181" s="29">
        <v>61.0</v>
      </c>
      <c r="B181" s="29">
        <v>8408.0</v>
      </c>
      <c r="C181" s="32" t="s">
        <v>10128</v>
      </c>
      <c r="D181" s="389"/>
      <c r="E181" s="389"/>
      <c r="F181" s="527"/>
      <c r="G181" s="527"/>
      <c r="H181" s="527"/>
      <c r="I181" s="532"/>
      <c r="J181" s="94"/>
      <c r="K181" s="140"/>
      <c r="L181" s="54"/>
      <c r="M181" s="52"/>
      <c r="N181" s="8"/>
      <c r="O181" s="54"/>
      <c r="P181" s="254"/>
      <c r="Q181" s="83"/>
      <c r="R181" s="83"/>
      <c r="T181" s="482"/>
      <c r="U181" s="99"/>
      <c r="V181" s="529"/>
      <c r="W181" s="305" t="s">
        <v>20</v>
      </c>
      <c r="X181" s="41" t="s">
        <v>21</v>
      </c>
      <c r="Y181" s="86">
        <v>0.85</v>
      </c>
      <c r="Z181" s="75"/>
      <c r="AA181" s="213"/>
      <c r="AB181" s="213"/>
      <c r="AC181" s="45">
        <f>ROUND(ROUND(ROUND(ROUND(H152*O$8,0)*S176,0)*V179,0)*Y181,0)</f>
        <v>194</v>
      </c>
      <c r="AD181" s="79"/>
    </row>
    <row r="182" ht="16.5" customHeight="1">
      <c r="A182" s="29">
        <v>61.0</v>
      </c>
      <c r="B182" s="29">
        <v>8409.0</v>
      </c>
      <c r="C182" s="32" t="s">
        <v>10129</v>
      </c>
      <c r="D182" s="389"/>
      <c r="E182" s="389"/>
      <c r="F182" s="527"/>
      <c r="G182" s="527"/>
      <c r="H182" s="527"/>
      <c r="I182" s="532"/>
      <c r="J182" s="94"/>
      <c r="K182" s="140"/>
      <c r="L182" s="54"/>
      <c r="M182" s="52"/>
      <c r="N182" s="8"/>
      <c r="O182" s="54"/>
      <c r="P182" s="254"/>
      <c r="Q182" s="83"/>
      <c r="R182" s="83"/>
      <c r="S182" s="83"/>
      <c r="T182" s="530"/>
      <c r="U182" s="24"/>
      <c r="V182" s="26"/>
      <c r="W182" s="484"/>
      <c r="X182" s="56"/>
      <c r="Y182" s="526"/>
      <c r="Z182" s="213" t="s">
        <v>30</v>
      </c>
      <c r="AA182" s="74">
        <v>5.0</v>
      </c>
      <c r="AB182" s="522" t="s">
        <v>31</v>
      </c>
      <c r="AC182" s="45">
        <f>ROUND(ROUND(ROUND(ROUND(H152*O$8,0)*S176,0)*V179,0)*Y181,0)-AA182</f>
        <v>189</v>
      </c>
      <c r="AD182" s="79"/>
    </row>
    <row r="183" ht="16.5" customHeight="1">
      <c r="A183" s="29">
        <v>61.0</v>
      </c>
      <c r="B183" s="29">
        <v>8410.0</v>
      </c>
      <c r="C183" s="32" t="s">
        <v>10130</v>
      </c>
      <c r="D183" s="389"/>
      <c r="E183" s="389"/>
      <c r="F183" s="527"/>
      <c r="G183" s="527"/>
      <c r="H183" s="527"/>
      <c r="I183" s="532"/>
      <c r="J183" s="94"/>
      <c r="K183" s="140"/>
      <c r="L183" s="54"/>
      <c r="M183" s="52"/>
      <c r="N183" s="8"/>
      <c r="O183" s="54"/>
      <c r="P183" s="536"/>
      <c r="Q183" s="83"/>
      <c r="R183" s="528"/>
      <c r="S183" s="486"/>
      <c r="T183" s="102" t="s">
        <v>329</v>
      </c>
      <c r="U183" s="83" t="s">
        <v>21</v>
      </c>
      <c r="V183" s="528">
        <v>0.85</v>
      </c>
      <c r="W183" s="37"/>
      <c r="X183" s="7"/>
      <c r="Y183" s="39"/>
      <c r="Z183" s="213"/>
      <c r="AA183" s="213"/>
      <c r="AB183" s="213"/>
      <c r="AC183" s="45">
        <f>ROUND(ROUND(ROUND(H152*O$8,0)*S176,0)*V183,0)</f>
        <v>276</v>
      </c>
      <c r="AD183" s="79"/>
    </row>
    <row r="184" ht="16.5" customHeight="1">
      <c r="A184" s="29">
        <v>61.0</v>
      </c>
      <c r="B184" s="29">
        <v>8450.0</v>
      </c>
      <c r="C184" s="32" t="s">
        <v>10131</v>
      </c>
      <c r="D184" s="389"/>
      <c r="E184" s="389"/>
      <c r="F184" s="527"/>
      <c r="G184" s="527"/>
      <c r="H184" s="527"/>
      <c r="I184" s="532"/>
      <c r="J184" s="94"/>
      <c r="K184" s="140"/>
      <c r="L184" s="54"/>
      <c r="M184" s="52"/>
      <c r="N184" s="8"/>
      <c r="O184" s="54"/>
      <c r="P184" s="536"/>
      <c r="Q184" s="83"/>
      <c r="R184" s="528"/>
      <c r="S184" s="528"/>
      <c r="T184" s="482"/>
      <c r="U184" s="83"/>
      <c r="V184" s="528"/>
      <c r="W184" s="227"/>
      <c r="X184" s="22"/>
      <c r="Y184" s="109"/>
      <c r="Z184" s="213" t="s">
        <v>30</v>
      </c>
      <c r="AA184" s="74">
        <v>5.0</v>
      </c>
      <c r="AB184" s="522" t="s">
        <v>31</v>
      </c>
      <c r="AC184" s="45">
        <f>ROUND(ROUND(ROUND(H152*O$8,0)*S176,0)*V183,0)-AA184</f>
        <v>271</v>
      </c>
      <c r="AD184" s="79"/>
    </row>
    <row r="185" ht="16.5" customHeight="1">
      <c r="A185" s="29">
        <v>61.0</v>
      </c>
      <c r="B185" s="29">
        <v>8451.0</v>
      </c>
      <c r="C185" s="32" t="s">
        <v>10132</v>
      </c>
      <c r="D185" s="389"/>
      <c r="E185" s="389"/>
      <c r="F185" s="527"/>
      <c r="G185" s="527"/>
      <c r="H185" s="527"/>
      <c r="I185" s="532"/>
      <c r="J185" s="94"/>
      <c r="K185" s="140"/>
      <c r="L185" s="54"/>
      <c r="M185" s="52"/>
      <c r="N185" s="8"/>
      <c r="O185" s="54"/>
      <c r="P185" s="254"/>
      <c r="Q185" s="83"/>
      <c r="R185" s="528"/>
      <c r="S185" s="528"/>
      <c r="T185" s="482"/>
      <c r="U185" s="99"/>
      <c r="V185" s="529"/>
      <c r="W185" s="305" t="s">
        <v>20</v>
      </c>
      <c r="X185" s="41" t="s">
        <v>21</v>
      </c>
      <c r="Y185" s="86">
        <v>0.85</v>
      </c>
      <c r="Z185" s="75"/>
      <c r="AA185" s="213"/>
      <c r="AB185" s="213"/>
      <c r="AC185" s="45">
        <f>ROUND(ROUND(ROUND(ROUND(H152*O$8,0)*S176,0)*V183,0)*Y185,0)</f>
        <v>235</v>
      </c>
      <c r="AD185" s="79"/>
    </row>
    <row r="186" ht="16.5" customHeight="1">
      <c r="A186" s="29">
        <v>61.0</v>
      </c>
      <c r="B186" s="29">
        <v>8452.0</v>
      </c>
      <c r="C186" s="32" t="s">
        <v>10133</v>
      </c>
      <c r="D186" s="389"/>
      <c r="E186" s="389"/>
      <c r="F186" s="527"/>
      <c r="G186" s="527"/>
      <c r="H186" s="527"/>
      <c r="I186" s="532"/>
      <c r="J186" s="94"/>
      <c r="K186" s="140"/>
      <c r="L186" s="54"/>
      <c r="M186" s="52"/>
      <c r="N186" s="8"/>
      <c r="O186" s="54"/>
      <c r="P186" s="537"/>
      <c r="Q186" s="83"/>
      <c r="R186" s="83"/>
      <c r="S186" s="83"/>
      <c r="T186" s="484"/>
      <c r="U186" s="24"/>
      <c r="V186" s="26"/>
      <c r="W186" s="484"/>
      <c r="X186" s="56"/>
      <c r="Y186" s="526"/>
      <c r="Z186" s="213" t="s">
        <v>30</v>
      </c>
      <c r="AA186" s="74">
        <v>5.0</v>
      </c>
      <c r="AB186" s="522" t="s">
        <v>31</v>
      </c>
      <c r="AC186" s="45">
        <f>ROUND(ROUND(ROUND(ROUND(H152*O$8,0)*S176,0)*V183,0)*Y185,0)-AA186</f>
        <v>230</v>
      </c>
      <c r="AD186" s="79"/>
    </row>
    <row r="187" ht="16.5" customHeight="1">
      <c r="A187" s="29">
        <v>61.0</v>
      </c>
      <c r="B187" s="29">
        <v>8159.0</v>
      </c>
      <c r="C187" s="32" t="s">
        <v>10134</v>
      </c>
      <c r="D187" s="389"/>
      <c r="E187" s="389"/>
      <c r="F187" s="527"/>
      <c r="G187" s="527"/>
      <c r="H187" s="527"/>
      <c r="I187" s="532"/>
      <c r="J187" s="130" t="s">
        <v>7983</v>
      </c>
      <c r="K187" s="538"/>
      <c r="L187" s="590"/>
      <c r="M187" s="147"/>
      <c r="N187" s="539"/>
      <c r="O187" s="591"/>
      <c r="P187" s="37"/>
      <c r="Q187" s="7"/>
      <c r="R187" s="7"/>
      <c r="S187" s="7"/>
      <c r="T187" s="520"/>
      <c r="U187" s="6"/>
      <c r="V187" s="7"/>
      <c r="W187" s="37"/>
      <c r="X187" s="7"/>
      <c r="Y187" s="39"/>
      <c r="Z187" s="213"/>
      <c r="AA187" s="213"/>
      <c r="AB187" s="213"/>
      <c r="AC187" s="45">
        <f>ROUND(ROUND(H152*L188,0)*O$8,0)</f>
        <v>627</v>
      </c>
      <c r="AD187" s="79"/>
    </row>
    <row r="188" ht="16.5" customHeight="1">
      <c r="A188" s="29">
        <v>61.0</v>
      </c>
      <c r="B188" s="29">
        <v>8160.0</v>
      </c>
      <c r="C188" s="32" t="s">
        <v>10135</v>
      </c>
      <c r="D188" s="231"/>
      <c r="E188" s="231"/>
      <c r="F188" s="174"/>
      <c r="G188" s="174"/>
      <c r="H188" s="174"/>
      <c r="I188" s="523"/>
      <c r="J188" s="482"/>
      <c r="K188" s="83" t="s">
        <v>21</v>
      </c>
      <c r="L188" s="175">
        <v>0.965</v>
      </c>
      <c r="M188" s="592"/>
      <c r="N188" s="540"/>
      <c r="O188" s="175"/>
      <c r="P188" s="52"/>
      <c r="Q188" s="8"/>
      <c r="R188" s="8"/>
      <c r="S188" s="8"/>
      <c r="T188" s="521"/>
      <c r="U188" s="14"/>
      <c r="V188" s="8"/>
      <c r="W188" s="52"/>
      <c r="X188" s="8"/>
      <c r="Y188" s="109"/>
      <c r="Z188" s="213" t="s">
        <v>30</v>
      </c>
      <c r="AA188" s="74">
        <v>5.0</v>
      </c>
      <c r="AB188" s="522" t="s">
        <v>31</v>
      </c>
      <c r="AC188" s="45">
        <f>ROUND(ROUND(H152*L188,0)*O$8,0)-AA188</f>
        <v>622</v>
      </c>
      <c r="AD188" s="79"/>
    </row>
    <row r="189" ht="16.5" customHeight="1">
      <c r="A189" s="29">
        <v>61.0</v>
      </c>
      <c r="B189" s="29">
        <v>8453.0</v>
      </c>
      <c r="C189" s="32" t="s">
        <v>10136</v>
      </c>
      <c r="D189" s="231"/>
      <c r="E189" s="231"/>
      <c r="F189" s="174"/>
      <c r="G189" s="174"/>
      <c r="H189" s="174"/>
      <c r="I189" s="523"/>
      <c r="J189" s="482"/>
      <c r="K189" s="140"/>
      <c r="L189" s="54"/>
      <c r="M189" s="52"/>
      <c r="N189" s="8"/>
      <c r="O189" s="54"/>
      <c r="P189" s="52"/>
      <c r="Q189" s="8"/>
      <c r="R189" s="8"/>
      <c r="S189" s="8"/>
      <c r="T189" s="521"/>
      <c r="U189" s="14"/>
      <c r="V189" s="54"/>
      <c r="W189" s="305" t="s">
        <v>20</v>
      </c>
      <c r="X189" s="41" t="s">
        <v>21</v>
      </c>
      <c r="Y189" s="86">
        <v>0.85</v>
      </c>
      <c r="Z189" s="75"/>
      <c r="AA189" s="213"/>
      <c r="AB189" s="213"/>
      <c r="AC189" s="45">
        <f>ROUND(ROUND(ROUND(H152*L188,0)*O$8,0)*Y189,0)</f>
        <v>533</v>
      </c>
      <c r="AD189" s="79"/>
    </row>
    <row r="190" ht="16.5" customHeight="1">
      <c r="A190" s="29">
        <v>61.0</v>
      </c>
      <c r="B190" s="29">
        <v>8454.0</v>
      </c>
      <c r="C190" s="32" t="s">
        <v>10137</v>
      </c>
      <c r="D190" s="231"/>
      <c r="E190" s="231"/>
      <c r="F190" s="527"/>
      <c r="G190" s="527"/>
      <c r="H190" s="527"/>
      <c r="I190" s="532"/>
      <c r="J190" s="94"/>
      <c r="K190" s="140"/>
      <c r="L190" s="54"/>
      <c r="M190" s="52"/>
      <c r="N190" s="8"/>
      <c r="O190" s="54"/>
      <c r="P190" s="52"/>
      <c r="Q190" s="8"/>
      <c r="R190" s="8"/>
      <c r="S190" s="8"/>
      <c r="T190" s="525"/>
      <c r="U190" s="21"/>
      <c r="V190" s="109"/>
      <c r="W190" s="484"/>
      <c r="X190" s="56"/>
      <c r="Y190" s="526"/>
      <c r="Z190" s="213" t="s">
        <v>30</v>
      </c>
      <c r="AA190" s="74">
        <v>5.0</v>
      </c>
      <c r="AB190" s="522" t="s">
        <v>31</v>
      </c>
      <c r="AC190" s="45">
        <f>ROUND(ROUND(ROUND(H152*L188,0)*O$8,0)*Y189,0)-AA190</f>
        <v>528</v>
      </c>
      <c r="AD190" s="79"/>
    </row>
    <row r="191" ht="16.5" customHeight="1">
      <c r="A191" s="29">
        <v>61.0</v>
      </c>
      <c r="B191" s="29">
        <v>8161.0</v>
      </c>
      <c r="C191" s="32" t="s">
        <v>10138</v>
      </c>
      <c r="D191" s="231"/>
      <c r="E191" s="231"/>
      <c r="F191" s="527"/>
      <c r="G191" s="527"/>
      <c r="H191" s="527"/>
      <c r="I191" s="532"/>
      <c r="J191" s="94"/>
      <c r="K191" s="140"/>
      <c r="L191" s="54"/>
      <c r="M191" s="52"/>
      <c r="N191" s="8"/>
      <c r="O191" s="54"/>
      <c r="P191" s="52"/>
      <c r="Q191" s="8"/>
      <c r="R191" s="8"/>
      <c r="S191" s="8"/>
      <c r="T191" s="102" t="s">
        <v>326</v>
      </c>
      <c r="U191" s="41" t="s">
        <v>21</v>
      </c>
      <c r="V191" s="60">
        <v>0.7</v>
      </c>
      <c r="W191" s="37"/>
      <c r="X191" s="7"/>
      <c r="Y191" s="39"/>
      <c r="Z191" s="213"/>
      <c r="AA191" s="213"/>
      <c r="AB191" s="213"/>
      <c r="AC191" s="45">
        <f>ROUND(ROUND(ROUND(H152*L188,0)*O$8,0)*V191,0)</f>
        <v>439</v>
      </c>
      <c r="AD191" s="79"/>
    </row>
    <row r="192" ht="16.5" customHeight="1">
      <c r="A192" s="29">
        <v>61.0</v>
      </c>
      <c r="B192" s="29">
        <v>8162.0</v>
      </c>
      <c r="C192" s="32" t="s">
        <v>10139</v>
      </c>
      <c r="D192" s="231"/>
      <c r="E192" s="231"/>
      <c r="F192" s="527"/>
      <c r="G192" s="527"/>
      <c r="H192" s="8"/>
      <c r="I192" s="144"/>
      <c r="J192" s="94"/>
      <c r="K192" s="140"/>
      <c r="L192" s="54"/>
      <c r="M192" s="52"/>
      <c r="N192" s="8"/>
      <c r="O192" s="54"/>
      <c r="P192" s="52"/>
      <c r="Q192" s="8"/>
      <c r="R192" s="8"/>
      <c r="S192" s="8"/>
      <c r="T192" s="482"/>
      <c r="U192" s="83"/>
      <c r="V192" s="528"/>
      <c r="W192" s="227"/>
      <c r="X192" s="22"/>
      <c r="Y192" s="109"/>
      <c r="Z192" s="213" t="s">
        <v>30</v>
      </c>
      <c r="AA192" s="74">
        <v>5.0</v>
      </c>
      <c r="AB192" s="522" t="s">
        <v>31</v>
      </c>
      <c r="AC192" s="45">
        <f>ROUND(ROUND(ROUND(H152*L188,0)*O$8,0)*V191,0)-AA192</f>
        <v>434</v>
      </c>
      <c r="AD192" s="79"/>
    </row>
    <row r="193" ht="16.5" customHeight="1">
      <c r="A193" s="29">
        <v>61.0</v>
      </c>
      <c r="B193" s="29">
        <v>8455.0</v>
      </c>
      <c r="C193" s="32" t="s">
        <v>10140</v>
      </c>
      <c r="D193" s="389"/>
      <c r="E193" s="231"/>
      <c r="F193" s="113"/>
      <c r="G193" s="113"/>
      <c r="H193" s="8"/>
      <c r="I193" s="144"/>
      <c r="J193" s="94"/>
      <c r="K193" s="140"/>
      <c r="L193" s="54"/>
      <c r="M193" s="52"/>
      <c r="N193" s="8"/>
      <c r="O193" s="54"/>
      <c r="P193" s="52"/>
      <c r="Q193" s="8"/>
      <c r="R193" s="8"/>
      <c r="S193" s="8"/>
      <c r="T193" s="482"/>
      <c r="U193" s="99"/>
      <c r="V193" s="529"/>
      <c r="W193" s="305" t="s">
        <v>20</v>
      </c>
      <c r="X193" s="41" t="s">
        <v>21</v>
      </c>
      <c r="Y193" s="86">
        <v>0.85</v>
      </c>
      <c r="Z193" s="75"/>
      <c r="AA193" s="213"/>
      <c r="AB193" s="213"/>
      <c r="AC193" s="45">
        <f>ROUND(ROUND(ROUND(ROUND(H152*L188,0)*O$8,0)*V191,0)*Y193,0)</f>
        <v>373</v>
      </c>
      <c r="AD193" s="79"/>
    </row>
    <row r="194" ht="16.5" customHeight="1">
      <c r="A194" s="29">
        <v>61.0</v>
      </c>
      <c r="B194" s="29">
        <v>8456.0</v>
      </c>
      <c r="C194" s="32" t="s">
        <v>10141</v>
      </c>
      <c r="D194" s="389"/>
      <c r="E194" s="231"/>
      <c r="F194" s="113"/>
      <c r="G194" s="113"/>
      <c r="H194" s="8"/>
      <c r="I194" s="144"/>
      <c r="J194" s="94"/>
      <c r="K194" s="140"/>
      <c r="L194" s="54"/>
      <c r="M194" s="52"/>
      <c r="N194" s="8"/>
      <c r="O194" s="54"/>
      <c r="P194" s="52"/>
      <c r="Q194" s="8"/>
      <c r="R194" s="8"/>
      <c r="S194" s="8"/>
      <c r="T194" s="530"/>
      <c r="U194" s="24"/>
      <c r="V194" s="26"/>
      <c r="W194" s="484"/>
      <c r="X194" s="56"/>
      <c r="Y194" s="526"/>
      <c r="Z194" s="213" t="s">
        <v>30</v>
      </c>
      <c r="AA194" s="74">
        <v>5.0</v>
      </c>
      <c r="AB194" s="522" t="s">
        <v>31</v>
      </c>
      <c r="AC194" s="45">
        <f>ROUND(ROUND(ROUND(ROUND(H152*L188,0)*O$8,0)*V191,0)*Y193,0)-AA194</f>
        <v>368</v>
      </c>
      <c r="AD194" s="79"/>
    </row>
    <row r="195" ht="16.5" customHeight="1">
      <c r="A195" s="29">
        <v>61.0</v>
      </c>
      <c r="B195" s="29">
        <v>8721.0</v>
      </c>
      <c r="C195" s="32" t="s">
        <v>10142</v>
      </c>
      <c r="D195" s="389"/>
      <c r="E195" s="231"/>
      <c r="F195" s="113"/>
      <c r="G195" s="113"/>
      <c r="H195" s="8"/>
      <c r="I195" s="144"/>
      <c r="J195" s="94"/>
      <c r="K195" s="140"/>
      <c r="L195" s="54"/>
      <c r="M195" s="52"/>
      <c r="N195" s="8"/>
      <c r="O195" s="54"/>
      <c r="P195" s="52"/>
      <c r="Q195" s="8"/>
      <c r="R195" s="8"/>
      <c r="S195" s="54"/>
      <c r="T195" s="102" t="s">
        <v>329</v>
      </c>
      <c r="U195" s="83" t="s">
        <v>21</v>
      </c>
      <c r="V195" s="528">
        <v>0.85</v>
      </c>
      <c r="W195" s="37"/>
      <c r="X195" s="7"/>
      <c r="Y195" s="39"/>
      <c r="Z195" s="213"/>
      <c r="AA195" s="213"/>
      <c r="AB195" s="213"/>
      <c r="AC195" s="45">
        <f>ROUND(ROUND(ROUND(H152*L188,0)*O$8,0)*V195,0)</f>
        <v>533</v>
      </c>
      <c r="AD195" s="79"/>
    </row>
    <row r="196" ht="16.5" customHeight="1">
      <c r="A196" s="29">
        <v>61.0</v>
      </c>
      <c r="B196" s="29">
        <v>8722.0</v>
      </c>
      <c r="C196" s="32" t="s">
        <v>10143</v>
      </c>
      <c r="D196" s="389"/>
      <c r="E196" s="231"/>
      <c r="F196" s="113"/>
      <c r="G196" s="113"/>
      <c r="H196" s="8"/>
      <c r="I196" s="144"/>
      <c r="J196" s="94"/>
      <c r="K196" s="140"/>
      <c r="L196" s="54"/>
      <c r="M196" s="52"/>
      <c r="N196" s="8"/>
      <c r="O196" s="54"/>
      <c r="P196" s="52"/>
      <c r="Q196" s="8"/>
      <c r="R196" s="8"/>
      <c r="S196" s="8"/>
      <c r="T196" s="482"/>
      <c r="U196" s="83"/>
      <c r="V196" s="528"/>
      <c r="W196" s="227"/>
      <c r="X196" s="22"/>
      <c r="Y196" s="109"/>
      <c r="Z196" s="213" t="s">
        <v>30</v>
      </c>
      <c r="AA196" s="74">
        <v>5.0</v>
      </c>
      <c r="AB196" s="522" t="s">
        <v>31</v>
      </c>
      <c r="AC196" s="45">
        <f>ROUND(ROUND(ROUND(H152*L188,0)*O$8,0)*V195,0)-AA196</f>
        <v>528</v>
      </c>
      <c r="AD196" s="79"/>
    </row>
    <row r="197" ht="16.5" customHeight="1">
      <c r="A197" s="29">
        <v>61.0</v>
      </c>
      <c r="B197" s="29">
        <v>8457.0</v>
      </c>
      <c r="C197" s="32" t="s">
        <v>10144</v>
      </c>
      <c r="D197" s="389"/>
      <c r="E197" s="231"/>
      <c r="F197" s="527"/>
      <c r="G197" s="527"/>
      <c r="H197" s="527"/>
      <c r="I197" s="532"/>
      <c r="J197" s="94"/>
      <c r="K197" s="140"/>
      <c r="L197" s="54"/>
      <c r="M197" s="52"/>
      <c r="N197" s="8"/>
      <c r="O197" s="54"/>
      <c r="P197" s="52"/>
      <c r="Q197" s="8"/>
      <c r="R197" s="8"/>
      <c r="S197" s="8"/>
      <c r="T197" s="482"/>
      <c r="U197" s="99"/>
      <c r="V197" s="529"/>
      <c r="W197" s="305" t="s">
        <v>20</v>
      </c>
      <c r="X197" s="41" t="s">
        <v>21</v>
      </c>
      <c r="Y197" s="86">
        <v>0.85</v>
      </c>
      <c r="Z197" s="75"/>
      <c r="AA197" s="213"/>
      <c r="AB197" s="213"/>
      <c r="AC197" s="45">
        <f>ROUND(ROUND(ROUND(ROUND(H152*L188,0)*O$8,0)*V195,0)*Y197,0)</f>
        <v>453</v>
      </c>
      <c r="AD197" s="79"/>
    </row>
    <row r="198" ht="16.5" customHeight="1">
      <c r="A198" s="29">
        <v>61.0</v>
      </c>
      <c r="B198" s="29">
        <v>8458.0</v>
      </c>
      <c r="C198" s="32" t="s">
        <v>10145</v>
      </c>
      <c r="D198" s="389"/>
      <c r="E198" s="231"/>
      <c r="F198" s="527"/>
      <c r="G198" s="527"/>
      <c r="H198" s="527"/>
      <c r="I198" s="532"/>
      <c r="J198" s="94"/>
      <c r="K198" s="140"/>
      <c r="L198" s="54"/>
      <c r="M198" s="52"/>
      <c r="N198" s="8"/>
      <c r="O198" s="54"/>
      <c r="P198" s="227"/>
      <c r="Q198" s="22"/>
      <c r="R198" s="22"/>
      <c r="S198" s="22"/>
      <c r="T198" s="484"/>
      <c r="U198" s="24"/>
      <c r="V198" s="26"/>
      <c r="W198" s="484"/>
      <c r="X198" s="56"/>
      <c r="Y198" s="526"/>
      <c r="Z198" s="213" t="s">
        <v>30</v>
      </c>
      <c r="AA198" s="74">
        <v>5.0</v>
      </c>
      <c r="AB198" s="522" t="s">
        <v>31</v>
      </c>
      <c r="AC198" s="45">
        <f>ROUND(ROUND(ROUND(ROUND(H152*L188,0)*O$8,0)*V195,0)*Y197,0)-AA198</f>
        <v>448</v>
      </c>
      <c r="AD198" s="79"/>
    </row>
    <row r="199" ht="16.5" customHeight="1">
      <c r="A199" s="29">
        <v>61.0</v>
      </c>
      <c r="B199" s="29">
        <v>8163.0</v>
      </c>
      <c r="C199" s="32" t="s">
        <v>10146</v>
      </c>
      <c r="D199" s="389"/>
      <c r="E199" s="389"/>
      <c r="F199" s="527"/>
      <c r="G199" s="527"/>
      <c r="H199" s="527"/>
      <c r="I199" s="532"/>
      <c r="J199" s="94"/>
      <c r="K199" s="140"/>
      <c r="L199" s="54"/>
      <c r="M199" s="52"/>
      <c r="N199" s="8"/>
      <c r="O199" s="54"/>
      <c r="P199" s="206" t="s">
        <v>23</v>
      </c>
      <c r="Q199" s="102" t="s">
        <v>24</v>
      </c>
      <c r="R199" s="533"/>
      <c r="S199" s="533"/>
      <c r="T199" s="520"/>
      <c r="U199" s="38"/>
      <c r="V199" s="6"/>
      <c r="W199" s="37"/>
      <c r="X199" s="7"/>
      <c r="Y199" s="39"/>
      <c r="Z199" s="213"/>
      <c r="AA199" s="213"/>
      <c r="AB199" s="213"/>
      <c r="AC199" s="45">
        <f>ROUND(ROUND(ROUND(H152*L188,0)*O$8,0)*S200,0)</f>
        <v>439</v>
      </c>
      <c r="AD199" s="79"/>
    </row>
    <row r="200" ht="16.5" customHeight="1">
      <c r="A200" s="29">
        <v>61.0</v>
      </c>
      <c r="B200" s="29">
        <v>8164.0</v>
      </c>
      <c r="C200" s="32" t="s">
        <v>10147</v>
      </c>
      <c r="D200" s="389"/>
      <c r="E200" s="389"/>
      <c r="F200" s="527"/>
      <c r="G200" s="527"/>
      <c r="H200" s="527"/>
      <c r="I200" s="532"/>
      <c r="J200" s="94"/>
      <c r="K200" s="140"/>
      <c r="L200" s="54"/>
      <c r="M200" s="52"/>
      <c r="N200" s="8"/>
      <c r="O200" s="54"/>
      <c r="P200" s="481"/>
      <c r="Q200" s="482"/>
      <c r="R200" s="83" t="s">
        <v>21</v>
      </c>
      <c r="S200" s="528">
        <v>0.7</v>
      </c>
      <c r="T200" s="521"/>
      <c r="U200" s="53"/>
      <c r="V200" s="14"/>
      <c r="W200" s="52"/>
      <c r="X200" s="8"/>
      <c r="Y200" s="109"/>
      <c r="Z200" s="213" t="s">
        <v>30</v>
      </c>
      <c r="AA200" s="74">
        <v>5.0</v>
      </c>
      <c r="AB200" s="522" t="s">
        <v>31</v>
      </c>
      <c r="AC200" s="45">
        <f>ROUND(ROUND(ROUND(H152*L188,0)*O$8,0)*S200,0)-AA200</f>
        <v>434</v>
      </c>
      <c r="AD200" s="79"/>
    </row>
    <row r="201" ht="16.5" customHeight="1">
      <c r="A201" s="29">
        <v>61.0</v>
      </c>
      <c r="B201" s="29">
        <v>8459.0</v>
      </c>
      <c r="C201" s="32" t="s">
        <v>10148</v>
      </c>
      <c r="D201" s="389"/>
      <c r="E201" s="389"/>
      <c r="F201" s="527"/>
      <c r="G201" s="527"/>
      <c r="H201" s="527"/>
      <c r="I201" s="532"/>
      <c r="J201" s="94"/>
      <c r="K201" s="140"/>
      <c r="L201" s="54"/>
      <c r="M201" s="52"/>
      <c r="N201" s="8"/>
      <c r="O201" s="54"/>
      <c r="P201" s="481"/>
      <c r="Q201" s="482"/>
      <c r="R201" s="14"/>
      <c r="S201" s="14"/>
      <c r="T201" s="521"/>
      <c r="U201" s="53"/>
      <c r="V201" s="14"/>
      <c r="W201" s="305" t="s">
        <v>20</v>
      </c>
      <c r="X201" s="41" t="s">
        <v>21</v>
      </c>
      <c r="Y201" s="86">
        <v>0.85</v>
      </c>
      <c r="Z201" s="75"/>
      <c r="AA201" s="213"/>
      <c r="AB201" s="213"/>
      <c r="AC201" s="45">
        <f>ROUND(ROUND(ROUND(ROUND(H152*L188,0)*O$8,0)*S200,0)*Y201,0)</f>
        <v>373</v>
      </c>
      <c r="AD201" s="79"/>
    </row>
    <row r="202" ht="16.5" customHeight="1">
      <c r="A202" s="29">
        <v>61.0</v>
      </c>
      <c r="B202" s="29">
        <v>8460.0</v>
      </c>
      <c r="C202" s="32" t="s">
        <v>10149</v>
      </c>
      <c r="D202" s="389"/>
      <c r="E202" s="389"/>
      <c r="F202" s="527"/>
      <c r="G202" s="527"/>
      <c r="H202" s="527"/>
      <c r="I202" s="532"/>
      <c r="J202" s="94"/>
      <c r="K202" s="140"/>
      <c r="L202" s="54"/>
      <c r="M202" s="52"/>
      <c r="N202" s="8"/>
      <c r="O202" s="54"/>
      <c r="P202" s="535"/>
      <c r="Q202" s="482"/>
      <c r="R202" s="83"/>
      <c r="S202" s="83"/>
      <c r="T202" s="525"/>
      <c r="U202" s="180"/>
      <c r="V202" s="21"/>
      <c r="W202" s="484"/>
      <c r="X202" s="56"/>
      <c r="Y202" s="526"/>
      <c r="Z202" s="213" t="s">
        <v>30</v>
      </c>
      <c r="AA202" s="74">
        <v>5.0</v>
      </c>
      <c r="AB202" s="522" t="s">
        <v>31</v>
      </c>
      <c r="AC202" s="45">
        <f>ROUND(ROUND(ROUND(ROUND(H152*L188,0)*O$8,0)*S200,0)*Y201,0)-AA202</f>
        <v>368</v>
      </c>
      <c r="AD202" s="79"/>
    </row>
    <row r="203" ht="16.5" customHeight="1">
      <c r="A203" s="29">
        <v>61.0</v>
      </c>
      <c r="B203" s="29">
        <v>8165.0</v>
      </c>
      <c r="C203" s="32" t="s">
        <v>10150</v>
      </c>
      <c r="D203" s="389"/>
      <c r="E203" s="389"/>
      <c r="F203" s="527"/>
      <c r="G203" s="527"/>
      <c r="H203" s="527"/>
      <c r="I203" s="532"/>
      <c r="J203" s="94"/>
      <c r="K203" s="140"/>
      <c r="L203" s="54"/>
      <c r="M203" s="52"/>
      <c r="N203" s="8"/>
      <c r="O203" s="54"/>
      <c r="P203" s="536"/>
      <c r="Q203" s="14"/>
      <c r="R203" s="14"/>
      <c r="S203" s="14"/>
      <c r="T203" s="102" t="s">
        <v>326</v>
      </c>
      <c r="U203" s="41" t="s">
        <v>21</v>
      </c>
      <c r="V203" s="60">
        <v>0.7</v>
      </c>
      <c r="W203" s="37"/>
      <c r="X203" s="7"/>
      <c r="Y203" s="39"/>
      <c r="Z203" s="213"/>
      <c r="AA203" s="213"/>
      <c r="AB203" s="213"/>
      <c r="AC203" s="593">
        <f>ROUND(ROUND(ROUND(ROUND(H152*L188,0)*O$8,0)*S200,0)*V203,0)</f>
        <v>307</v>
      </c>
      <c r="AD203" s="79"/>
    </row>
    <row r="204" ht="16.5" customHeight="1">
      <c r="A204" s="29">
        <v>61.0</v>
      </c>
      <c r="B204" s="29">
        <v>8166.0</v>
      </c>
      <c r="C204" s="32" t="s">
        <v>10151</v>
      </c>
      <c r="D204" s="389"/>
      <c r="E204" s="389"/>
      <c r="F204" s="527"/>
      <c r="G204" s="527"/>
      <c r="H204" s="527"/>
      <c r="I204" s="532"/>
      <c r="J204" s="94"/>
      <c r="K204" s="140"/>
      <c r="L204" s="54"/>
      <c r="M204" s="52"/>
      <c r="N204" s="8"/>
      <c r="O204" s="54"/>
      <c r="P204" s="536"/>
      <c r="Q204" s="14"/>
      <c r="R204" s="14"/>
      <c r="S204" s="14"/>
      <c r="T204" s="482"/>
      <c r="U204" s="83"/>
      <c r="V204" s="528"/>
      <c r="W204" s="227"/>
      <c r="X204" s="22"/>
      <c r="Y204" s="109"/>
      <c r="Z204" s="213" t="s">
        <v>30</v>
      </c>
      <c r="AA204" s="74">
        <v>5.0</v>
      </c>
      <c r="AB204" s="522" t="s">
        <v>31</v>
      </c>
      <c r="AC204" s="593">
        <f>ROUND(ROUND(ROUND(ROUND(H152*L188,0)*O$8,0)*S200,0)*V203,0)-AA204</f>
        <v>302</v>
      </c>
      <c r="AD204" s="79"/>
    </row>
    <row r="205" ht="16.5" customHeight="1">
      <c r="A205" s="29">
        <v>61.0</v>
      </c>
      <c r="B205" s="29">
        <v>8461.0</v>
      </c>
      <c r="C205" s="32" t="s">
        <v>10152</v>
      </c>
      <c r="D205" s="389"/>
      <c r="E205" s="389"/>
      <c r="F205" s="527"/>
      <c r="G205" s="527"/>
      <c r="H205" s="527"/>
      <c r="I205" s="532"/>
      <c r="J205" s="94"/>
      <c r="K205" s="140"/>
      <c r="L205" s="54"/>
      <c r="M205" s="52"/>
      <c r="N205" s="8"/>
      <c r="O205" s="54"/>
      <c r="P205" s="254"/>
      <c r="Q205" s="83"/>
      <c r="R205" s="83"/>
      <c r="T205" s="482"/>
      <c r="U205" s="99"/>
      <c r="V205" s="529"/>
      <c r="W205" s="305" t="s">
        <v>20</v>
      </c>
      <c r="X205" s="41" t="s">
        <v>21</v>
      </c>
      <c r="Y205" s="86">
        <v>0.85</v>
      </c>
      <c r="Z205" s="75"/>
      <c r="AA205" s="213"/>
      <c r="AB205" s="213"/>
      <c r="AC205" s="593">
        <f>ROUND(ROUND(ROUND(ROUND(ROUND(H152*L188,0)*O$8,0)*S200,0)*V203,0)*Y205,0)</f>
        <v>261</v>
      </c>
      <c r="AD205" s="79"/>
    </row>
    <row r="206" ht="16.5" customHeight="1">
      <c r="A206" s="29">
        <v>61.0</v>
      </c>
      <c r="B206" s="29">
        <v>8462.0</v>
      </c>
      <c r="C206" s="32" t="s">
        <v>10153</v>
      </c>
      <c r="D206" s="389"/>
      <c r="E206" s="389"/>
      <c r="F206" s="527"/>
      <c r="G206" s="527"/>
      <c r="H206" s="527"/>
      <c r="I206" s="532"/>
      <c r="J206" s="94"/>
      <c r="K206" s="140"/>
      <c r="L206" s="54"/>
      <c r="M206" s="52"/>
      <c r="N206" s="8"/>
      <c r="O206" s="54"/>
      <c r="P206" s="254"/>
      <c r="Q206" s="83"/>
      <c r="R206" s="83"/>
      <c r="S206" s="83"/>
      <c r="T206" s="530"/>
      <c r="U206" s="24"/>
      <c r="V206" s="26"/>
      <c r="W206" s="484"/>
      <c r="X206" s="56"/>
      <c r="Y206" s="526"/>
      <c r="Z206" s="213" t="s">
        <v>30</v>
      </c>
      <c r="AA206" s="74">
        <v>5.0</v>
      </c>
      <c r="AB206" s="522" t="s">
        <v>31</v>
      </c>
      <c r="AC206" s="593">
        <f>ROUND(ROUND(ROUND(ROUND(ROUND(H152*L188,0)*O$8,0)*S200,0)*V203,0)*Y205,0)-AA206</f>
        <v>256</v>
      </c>
      <c r="AD206" s="79"/>
    </row>
    <row r="207" ht="16.5" customHeight="1">
      <c r="A207" s="29">
        <v>61.0</v>
      </c>
      <c r="B207" s="29">
        <v>8723.0</v>
      </c>
      <c r="C207" s="32" t="s">
        <v>10154</v>
      </c>
      <c r="D207" s="389"/>
      <c r="E207" s="389"/>
      <c r="F207" s="527"/>
      <c r="G207" s="527"/>
      <c r="H207" s="527"/>
      <c r="I207" s="532"/>
      <c r="J207" s="94"/>
      <c r="K207" s="140"/>
      <c r="L207" s="54"/>
      <c r="M207" s="52"/>
      <c r="N207" s="8"/>
      <c r="O207" s="54"/>
      <c r="P207" s="536"/>
      <c r="Q207" s="83"/>
      <c r="R207" s="528"/>
      <c r="S207" s="486"/>
      <c r="T207" s="102" t="s">
        <v>329</v>
      </c>
      <c r="U207" s="83" t="s">
        <v>21</v>
      </c>
      <c r="V207" s="528">
        <v>0.85</v>
      </c>
      <c r="W207" s="37"/>
      <c r="X207" s="7"/>
      <c r="Y207" s="39"/>
      <c r="Z207" s="213"/>
      <c r="AA207" s="213"/>
      <c r="AB207" s="213"/>
      <c r="AC207" s="45">
        <f>ROUND(ROUND(ROUND(ROUND(H152*L188,0)*O$8,0)*S200,0)*V207,0)</f>
        <v>373</v>
      </c>
      <c r="AD207" s="79"/>
    </row>
    <row r="208" ht="16.5" customHeight="1">
      <c r="A208" s="29">
        <v>61.0</v>
      </c>
      <c r="B208" s="29">
        <v>8724.0</v>
      </c>
      <c r="C208" s="32" t="s">
        <v>10155</v>
      </c>
      <c r="D208" s="389"/>
      <c r="E208" s="389"/>
      <c r="F208" s="527"/>
      <c r="G208" s="527"/>
      <c r="H208" s="527"/>
      <c r="I208" s="532"/>
      <c r="J208" s="94"/>
      <c r="K208" s="140"/>
      <c r="L208" s="54"/>
      <c r="M208" s="52"/>
      <c r="N208" s="8"/>
      <c r="O208" s="54"/>
      <c r="P208" s="536"/>
      <c r="Q208" s="83"/>
      <c r="R208" s="528"/>
      <c r="S208" s="528"/>
      <c r="T208" s="482"/>
      <c r="U208" s="83"/>
      <c r="V208" s="528"/>
      <c r="W208" s="227"/>
      <c r="X208" s="22"/>
      <c r="Y208" s="109"/>
      <c r="Z208" s="213" t="s">
        <v>30</v>
      </c>
      <c r="AA208" s="74">
        <v>5.0</v>
      </c>
      <c r="AB208" s="522" t="s">
        <v>31</v>
      </c>
      <c r="AC208" s="45">
        <f>ROUND(ROUND(ROUND(ROUND(H152*L188,0)*O$8,0)*S200,0)*V207,0)-AA208</f>
        <v>368</v>
      </c>
      <c r="AD208" s="79"/>
    </row>
    <row r="209" ht="16.5" customHeight="1">
      <c r="A209" s="29">
        <v>61.0</v>
      </c>
      <c r="B209" s="29">
        <v>8463.0</v>
      </c>
      <c r="C209" s="32" t="s">
        <v>10156</v>
      </c>
      <c r="D209" s="389"/>
      <c r="E209" s="389"/>
      <c r="F209" s="527"/>
      <c r="G209" s="527"/>
      <c r="H209" s="527"/>
      <c r="I209" s="532"/>
      <c r="J209" s="94"/>
      <c r="K209" s="140"/>
      <c r="L209" s="54"/>
      <c r="M209" s="52"/>
      <c r="N209" s="8"/>
      <c r="O209" s="54"/>
      <c r="P209" s="254"/>
      <c r="Q209" s="83"/>
      <c r="R209" s="528"/>
      <c r="S209" s="528"/>
      <c r="T209" s="482"/>
      <c r="U209" s="99"/>
      <c r="V209" s="529"/>
      <c r="W209" s="305" t="s">
        <v>20</v>
      </c>
      <c r="X209" s="41" t="s">
        <v>21</v>
      </c>
      <c r="Y209" s="86">
        <v>0.85</v>
      </c>
      <c r="Z209" s="75"/>
      <c r="AA209" s="213"/>
      <c r="AB209" s="213"/>
      <c r="AC209" s="45">
        <f>ROUND(ROUND(ROUND(ROUND(ROUND(H152*L188,0)*O$8,0)*S200,0)*V207,0)*Y209,0)</f>
        <v>317</v>
      </c>
      <c r="AD209" s="79"/>
    </row>
    <row r="210" ht="16.5" customHeight="1">
      <c r="A210" s="29">
        <v>61.0</v>
      </c>
      <c r="B210" s="29">
        <v>8464.0</v>
      </c>
      <c r="C210" s="32" t="s">
        <v>10157</v>
      </c>
      <c r="D210" s="389"/>
      <c r="E210" s="389"/>
      <c r="F210" s="527"/>
      <c r="G210" s="527"/>
      <c r="H210" s="527"/>
      <c r="I210" s="532"/>
      <c r="J210" s="94"/>
      <c r="K210" s="140"/>
      <c r="L210" s="54"/>
      <c r="M210" s="52"/>
      <c r="N210" s="8"/>
      <c r="O210" s="54"/>
      <c r="P210" s="536"/>
      <c r="Q210" s="55"/>
      <c r="R210" s="56"/>
      <c r="S210" s="141"/>
      <c r="T210" s="484"/>
      <c r="U210" s="24"/>
      <c r="V210" s="26"/>
      <c r="W210" s="484"/>
      <c r="X210" s="56"/>
      <c r="Y210" s="526"/>
      <c r="Z210" s="213" t="s">
        <v>30</v>
      </c>
      <c r="AA210" s="74">
        <v>5.0</v>
      </c>
      <c r="AB210" s="522" t="s">
        <v>31</v>
      </c>
      <c r="AC210" s="45">
        <f>ROUND(ROUND(ROUND(ROUND(ROUND(H152*L188,0)*O$8,0)*S200,0)*V207,0)*Y209,0)-AA210</f>
        <v>312</v>
      </c>
      <c r="AD210" s="79"/>
    </row>
    <row r="211" ht="16.5" customHeight="1">
      <c r="A211" s="29">
        <v>61.0</v>
      </c>
      <c r="B211" s="29">
        <v>8465.0</v>
      </c>
      <c r="C211" s="32" t="s">
        <v>10158</v>
      </c>
      <c r="D211" s="389"/>
      <c r="E211" s="389"/>
      <c r="F211" s="527"/>
      <c r="G211" s="527"/>
      <c r="H211" s="527"/>
      <c r="I211" s="532"/>
      <c r="J211" s="94"/>
      <c r="K211" s="140"/>
      <c r="L211" s="54"/>
      <c r="M211" s="52"/>
      <c r="N211" s="8"/>
      <c r="O211" s="54"/>
      <c r="P211" s="536"/>
      <c r="Q211" s="102" t="s">
        <v>27</v>
      </c>
      <c r="R211" s="533"/>
      <c r="S211" s="533"/>
      <c r="T211" s="520"/>
      <c r="U211" s="38"/>
      <c r="V211" s="6"/>
      <c r="W211" s="37"/>
      <c r="X211" s="7"/>
      <c r="Y211" s="39"/>
      <c r="Z211" s="213"/>
      <c r="AA211" s="213"/>
      <c r="AB211" s="213"/>
      <c r="AC211" s="45">
        <f>ROUND(ROUND(ROUND(H152*L188,0)*O$8,0)*S212,0)</f>
        <v>314</v>
      </c>
      <c r="AD211" s="79"/>
    </row>
    <row r="212" ht="16.5" customHeight="1">
      <c r="A212" s="29">
        <v>61.0</v>
      </c>
      <c r="B212" s="29">
        <v>8466.0</v>
      </c>
      <c r="C212" s="32" t="s">
        <v>10159</v>
      </c>
      <c r="D212" s="389"/>
      <c r="E212" s="389"/>
      <c r="F212" s="527"/>
      <c r="G212" s="527"/>
      <c r="H212" s="527"/>
      <c r="I212" s="532"/>
      <c r="J212" s="94"/>
      <c r="K212" s="140"/>
      <c r="L212" s="54"/>
      <c r="M212" s="52"/>
      <c r="N212" s="8"/>
      <c r="O212" s="54"/>
      <c r="P212" s="535"/>
      <c r="Q212" s="482"/>
      <c r="R212" s="83" t="s">
        <v>21</v>
      </c>
      <c r="S212" s="528">
        <v>0.5</v>
      </c>
      <c r="T212" s="521"/>
      <c r="U212" s="53"/>
      <c r="V212" s="14"/>
      <c r="W212" s="52"/>
      <c r="X212" s="8"/>
      <c r="Y212" s="109"/>
      <c r="Z212" s="213" t="s">
        <v>30</v>
      </c>
      <c r="AA212" s="74">
        <v>5.0</v>
      </c>
      <c r="AB212" s="522" t="s">
        <v>31</v>
      </c>
      <c r="AC212" s="45">
        <f>ROUND(ROUND(ROUND(H152*L188,0)*O$8,0)*S212,0)-AA212</f>
        <v>309</v>
      </c>
      <c r="AD212" s="79"/>
    </row>
    <row r="213" ht="16.5" customHeight="1">
      <c r="A213" s="29">
        <v>61.0</v>
      </c>
      <c r="B213" s="29">
        <v>8467.0</v>
      </c>
      <c r="C213" s="32" t="s">
        <v>10160</v>
      </c>
      <c r="D213" s="389"/>
      <c r="E213" s="389"/>
      <c r="F213" s="527"/>
      <c r="G213" s="527"/>
      <c r="H213" s="527"/>
      <c r="I213" s="532"/>
      <c r="J213" s="94"/>
      <c r="K213" s="140"/>
      <c r="L213" s="54"/>
      <c r="M213" s="52"/>
      <c r="N213" s="8"/>
      <c r="O213" s="54"/>
      <c r="P213" s="535"/>
      <c r="Q213" s="482"/>
      <c r="R213" s="14"/>
      <c r="S213" s="14"/>
      <c r="T213" s="521"/>
      <c r="U213" s="53"/>
      <c r="V213" s="14"/>
      <c r="W213" s="305" t="s">
        <v>20</v>
      </c>
      <c r="X213" s="41" t="s">
        <v>21</v>
      </c>
      <c r="Y213" s="86">
        <v>0.85</v>
      </c>
      <c r="Z213" s="75"/>
      <c r="AA213" s="213"/>
      <c r="AB213" s="213"/>
      <c r="AC213" s="45">
        <f>ROUND(ROUND(ROUND(ROUND(H152*L188,0)*O$8,0)*S212,0)*Y213,0)</f>
        <v>267</v>
      </c>
      <c r="AD213" s="79"/>
    </row>
    <row r="214" ht="16.5" customHeight="1">
      <c r="A214" s="29">
        <v>61.0</v>
      </c>
      <c r="B214" s="29">
        <v>8468.0</v>
      </c>
      <c r="C214" s="32" t="s">
        <v>10161</v>
      </c>
      <c r="D214" s="389"/>
      <c r="E214" s="389"/>
      <c r="F214" s="527"/>
      <c r="G214" s="527"/>
      <c r="H214" s="527"/>
      <c r="I214" s="532"/>
      <c r="J214" s="94"/>
      <c r="K214" s="140"/>
      <c r="L214" s="54"/>
      <c r="M214" s="52"/>
      <c r="N214" s="8"/>
      <c r="O214" s="54"/>
      <c r="P214" s="535"/>
      <c r="Q214" s="482"/>
      <c r="R214" s="83"/>
      <c r="S214" s="83"/>
      <c r="T214" s="525"/>
      <c r="U214" s="180"/>
      <c r="V214" s="21"/>
      <c r="W214" s="484"/>
      <c r="X214" s="56"/>
      <c r="Y214" s="526"/>
      <c r="Z214" s="213" t="s">
        <v>30</v>
      </c>
      <c r="AA214" s="74">
        <v>5.0</v>
      </c>
      <c r="AB214" s="522" t="s">
        <v>31</v>
      </c>
      <c r="AC214" s="45">
        <f>ROUND(ROUND(ROUND(ROUND(H152*L188,0)*O$8,0)*S212,0)*Y213,0)-AA214</f>
        <v>262</v>
      </c>
      <c r="AD214" s="79"/>
    </row>
    <row r="215" ht="16.5" customHeight="1">
      <c r="A215" s="29">
        <v>61.0</v>
      </c>
      <c r="B215" s="29">
        <v>8469.0</v>
      </c>
      <c r="C215" s="32" t="s">
        <v>10162</v>
      </c>
      <c r="D215" s="389"/>
      <c r="E215" s="389"/>
      <c r="F215" s="527"/>
      <c r="G215" s="527"/>
      <c r="H215" s="527"/>
      <c r="I215" s="532"/>
      <c r="J215" s="94"/>
      <c r="K215" s="140"/>
      <c r="L215" s="54"/>
      <c r="M215" s="52"/>
      <c r="N215" s="8"/>
      <c r="O215" s="54"/>
      <c r="P215" s="536"/>
      <c r="Q215" s="14"/>
      <c r="R215" s="14"/>
      <c r="S215" s="14"/>
      <c r="T215" s="102" t="s">
        <v>326</v>
      </c>
      <c r="U215" s="41" t="s">
        <v>21</v>
      </c>
      <c r="V215" s="60">
        <v>0.7</v>
      </c>
      <c r="W215" s="37"/>
      <c r="X215" s="7"/>
      <c r="Y215" s="39"/>
      <c r="Z215" s="213"/>
      <c r="AA215" s="213"/>
      <c r="AB215" s="213"/>
      <c r="AC215" s="45">
        <f>ROUND(ROUND(ROUND(ROUND(H152*L188,0)*O$8,0)*S212,0)*V215,0)</f>
        <v>220</v>
      </c>
      <c r="AD215" s="79"/>
    </row>
    <row r="216" ht="16.5" customHeight="1">
      <c r="A216" s="29">
        <v>61.0</v>
      </c>
      <c r="B216" s="29">
        <v>8470.0</v>
      </c>
      <c r="C216" s="32" t="s">
        <v>10163</v>
      </c>
      <c r="D216" s="389"/>
      <c r="E216" s="389"/>
      <c r="F216" s="527"/>
      <c r="G216" s="527"/>
      <c r="H216" s="527"/>
      <c r="I216" s="532"/>
      <c r="J216" s="94"/>
      <c r="K216" s="140"/>
      <c r="L216" s="54"/>
      <c r="M216" s="52"/>
      <c r="N216" s="8"/>
      <c r="O216" s="54"/>
      <c r="P216" s="536"/>
      <c r="Q216" s="14"/>
      <c r="R216" s="14"/>
      <c r="S216" s="14"/>
      <c r="T216" s="482"/>
      <c r="U216" s="83"/>
      <c r="V216" s="528"/>
      <c r="W216" s="227"/>
      <c r="X216" s="22"/>
      <c r="Y216" s="109"/>
      <c r="Z216" s="213" t="s">
        <v>30</v>
      </c>
      <c r="AA216" s="74">
        <v>5.0</v>
      </c>
      <c r="AB216" s="522" t="s">
        <v>31</v>
      </c>
      <c r="AC216" s="45">
        <f>ROUND(ROUND(ROUND(ROUND(H152*L188,0)*O$8,0)*S212,0)*V215,0)-AA216</f>
        <v>215</v>
      </c>
      <c r="AD216" s="79"/>
    </row>
    <row r="217" ht="16.5" customHeight="1">
      <c r="A217" s="29">
        <v>61.0</v>
      </c>
      <c r="B217" s="29">
        <v>8471.0</v>
      </c>
      <c r="C217" s="32" t="s">
        <v>10164</v>
      </c>
      <c r="D217" s="389"/>
      <c r="E217" s="389"/>
      <c r="F217" s="527"/>
      <c r="G217" s="527"/>
      <c r="H217" s="527"/>
      <c r="I217" s="532"/>
      <c r="J217" s="94"/>
      <c r="K217" s="140"/>
      <c r="L217" s="54"/>
      <c r="M217" s="52"/>
      <c r="N217" s="8"/>
      <c r="O217" s="54"/>
      <c r="P217" s="254"/>
      <c r="Q217" s="83"/>
      <c r="R217" s="83"/>
      <c r="T217" s="482"/>
      <c r="U217" s="99"/>
      <c r="V217" s="529"/>
      <c r="W217" s="305" t="s">
        <v>20</v>
      </c>
      <c r="X217" s="41" t="s">
        <v>21</v>
      </c>
      <c r="Y217" s="86">
        <v>0.85</v>
      </c>
      <c r="Z217" s="75"/>
      <c r="AA217" s="213"/>
      <c r="AB217" s="213"/>
      <c r="AC217" s="45">
        <f>ROUND(ROUND(ROUND(ROUND(ROUND(H152*L188,0)*O$8,0)*S212,0)*V215,0)*Y217,0)</f>
        <v>187</v>
      </c>
      <c r="AD217" s="79"/>
    </row>
    <row r="218" ht="16.5" customHeight="1">
      <c r="A218" s="29">
        <v>61.0</v>
      </c>
      <c r="B218" s="29">
        <v>8472.0</v>
      </c>
      <c r="C218" s="32" t="s">
        <v>10165</v>
      </c>
      <c r="D218" s="389"/>
      <c r="E218" s="389"/>
      <c r="F218" s="527"/>
      <c r="G218" s="527"/>
      <c r="H218" s="527"/>
      <c r="I218" s="532"/>
      <c r="J218" s="94"/>
      <c r="K218" s="140"/>
      <c r="L218" s="54"/>
      <c r="M218" s="52"/>
      <c r="N218" s="8"/>
      <c r="O218" s="54"/>
      <c r="P218" s="254"/>
      <c r="Q218" s="83"/>
      <c r="R218" s="83"/>
      <c r="S218" s="83"/>
      <c r="T218" s="530"/>
      <c r="U218" s="24"/>
      <c r="V218" s="26"/>
      <c r="W218" s="484"/>
      <c r="X218" s="56"/>
      <c r="Y218" s="526"/>
      <c r="Z218" s="213" t="s">
        <v>30</v>
      </c>
      <c r="AA218" s="74">
        <v>5.0</v>
      </c>
      <c r="AB218" s="522" t="s">
        <v>31</v>
      </c>
      <c r="AC218" s="45">
        <f>ROUND(ROUND(ROUND(ROUND(ROUND(H152*L188,0)*O$8,0)*S212,0)*V215,0)*Y217,0)-AA218</f>
        <v>182</v>
      </c>
      <c r="AD218" s="79"/>
    </row>
    <row r="219" ht="16.5" customHeight="1">
      <c r="A219" s="29">
        <v>61.0</v>
      </c>
      <c r="B219" s="29">
        <v>8473.0</v>
      </c>
      <c r="C219" s="32" t="s">
        <v>10166</v>
      </c>
      <c r="D219" s="389"/>
      <c r="E219" s="389"/>
      <c r="F219" s="527"/>
      <c r="G219" s="527"/>
      <c r="H219" s="527"/>
      <c r="I219" s="532"/>
      <c r="J219" s="94"/>
      <c r="K219" s="140"/>
      <c r="L219" s="54"/>
      <c r="M219" s="52"/>
      <c r="N219" s="8"/>
      <c r="O219" s="54"/>
      <c r="P219" s="536"/>
      <c r="Q219" s="83"/>
      <c r="R219" s="528"/>
      <c r="S219" s="486"/>
      <c r="T219" s="102" t="s">
        <v>329</v>
      </c>
      <c r="U219" s="83" t="s">
        <v>21</v>
      </c>
      <c r="V219" s="528">
        <v>0.85</v>
      </c>
      <c r="W219" s="37"/>
      <c r="X219" s="7"/>
      <c r="Y219" s="39"/>
      <c r="Z219" s="213"/>
      <c r="AA219" s="213"/>
      <c r="AB219" s="213"/>
      <c r="AC219" s="45">
        <f>ROUND(ROUND(ROUND(ROUND(H152*L188,0)*O$8,0)*S212,0)*V219,0)</f>
        <v>267</v>
      </c>
      <c r="AD219" s="79"/>
    </row>
    <row r="220" ht="16.5" customHeight="1">
      <c r="A220" s="29">
        <v>61.0</v>
      </c>
      <c r="B220" s="29">
        <v>8474.0</v>
      </c>
      <c r="C220" s="32" t="s">
        <v>10167</v>
      </c>
      <c r="D220" s="389"/>
      <c r="E220" s="389"/>
      <c r="F220" s="527"/>
      <c r="G220" s="527"/>
      <c r="H220" s="527"/>
      <c r="I220" s="532"/>
      <c r="J220" s="94"/>
      <c r="K220" s="140"/>
      <c r="L220" s="54"/>
      <c r="M220" s="52"/>
      <c r="N220" s="8"/>
      <c r="O220" s="54"/>
      <c r="P220" s="536"/>
      <c r="Q220" s="83"/>
      <c r="R220" s="528"/>
      <c r="S220" s="528"/>
      <c r="T220" s="482"/>
      <c r="U220" s="83"/>
      <c r="V220" s="528"/>
      <c r="W220" s="227"/>
      <c r="X220" s="22"/>
      <c r="Y220" s="109"/>
      <c r="Z220" s="213" t="s">
        <v>30</v>
      </c>
      <c r="AA220" s="74">
        <v>5.0</v>
      </c>
      <c r="AB220" s="522" t="s">
        <v>31</v>
      </c>
      <c r="AC220" s="45">
        <f>ROUND(ROUND(ROUND(ROUND(H152*L188,0)*O$8,0)*S212,0)*V219,0)-AA220</f>
        <v>262</v>
      </c>
      <c r="AD220" s="79"/>
    </row>
    <row r="221" ht="16.5" customHeight="1">
      <c r="A221" s="29">
        <v>61.0</v>
      </c>
      <c r="B221" s="29">
        <v>8475.0</v>
      </c>
      <c r="C221" s="32" t="s">
        <v>10168</v>
      </c>
      <c r="D221" s="389"/>
      <c r="E221" s="389"/>
      <c r="F221" s="527"/>
      <c r="G221" s="527"/>
      <c r="H221" s="527"/>
      <c r="I221" s="532"/>
      <c r="J221" s="94"/>
      <c r="K221" s="140"/>
      <c r="L221" s="54"/>
      <c r="M221" s="52"/>
      <c r="N221" s="8"/>
      <c r="O221" s="54"/>
      <c r="P221" s="254"/>
      <c r="Q221" s="83"/>
      <c r="R221" s="528"/>
      <c r="S221" s="528"/>
      <c r="T221" s="482"/>
      <c r="U221" s="99"/>
      <c r="V221" s="529"/>
      <c r="W221" s="305" t="s">
        <v>20</v>
      </c>
      <c r="X221" s="41" t="s">
        <v>21</v>
      </c>
      <c r="Y221" s="86">
        <v>0.85</v>
      </c>
      <c r="Z221" s="75"/>
      <c r="AA221" s="213"/>
      <c r="AB221" s="213"/>
      <c r="AC221" s="45">
        <f>ROUND(ROUND(ROUND(ROUND(ROUND(H152*L188,0)*O$8,0)*S212,0)*V219,0)*Y221,0)</f>
        <v>227</v>
      </c>
      <c r="AD221" s="79"/>
    </row>
    <row r="222" ht="16.5" customHeight="1">
      <c r="A222" s="29">
        <v>61.0</v>
      </c>
      <c r="B222" s="29">
        <v>8476.0</v>
      </c>
      <c r="C222" s="32" t="s">
        <v>10169</v>
      </c>
      <c r="D222" s="389"/>
      <c r="E222" s="389"/>
      <c r="F222" s="527"/>
      <c r="G222" s="527"/>
      <c r="H222" s="527"/>
      <c r="I222" s="532"/>
      <c r="J222" s="94"/>
      <c r="K222" s="140"/>
      <c r="L222" s="54"/>
      <c r="M222" s="52"/>
      <c r="N222" s="8"/>
      <c r="O222" s="54"/>
      <c r="P222" s="537"/>
      <c r="Q222" s="83"/>
      <c r="R222" s="83"/>
      <c r="S222" s="83"/>
      <c r="T222" s="484"/>
      <c r="U222" s="24"/>
      <c r="V222" s="26"/>
      <c r="W222" s="484"/>
      <c r="X222" s="56"/>
      <c r="Y222" s="526"/>
      <c r="Z222" s="213" t="s">
        <v>30</v>
      </c>
      <c r="AA222" s="74">
        <v>5.0</v>
      </c>
      <c r="AB222" s="522" t="s">
        <v>31</v>
      </c>
      <c r="AC222" s="45">
        <f>ROUND(ROUND(ROUND(ROUND(ROUND(H152*L188,0)*O$8,0)*S212,0)*V219,0)*Y221,0)-AA222</f>
        <v>222</v>
      </c>
      <c r="AD222" s="79"/>
    </row>
    <row r="223" ht="16.5" customHeight="1">
      <c r="A223" s="29">
        <v>61.0</v>
      </c>
      <c r="B223" s="29">
        <v>8171.0</v>
      </c>
      <c r="C223" s="32" t="s">
        <v>10170</v>
      </c>
      <c r="D223" s="389"/>
      <c r="E223" s="389"/>
      <c r="F223" s="102" t="s">
        <v>8166</v>
      </c>
      <c r="G223" s="169"/>
      <c r="H223" s="169"/>
      <c r="I223" s="519"/>
      <c r="J223" s="168"/>
      <c r="K223" s="152"/>
      <c r="L223" s="39"/>
      <c r="M223" s="52"/>
      <c r="N223" s="8"/>
      <c r="O223" s="54"/>
      <c r="P223" s="37"/>
      <c r="Q223" s="7"/>
      <c r="R223" s="7"/>
      <c r="S223" s="7"/>
      <c r="T223" s="520"/>
      <c r="U223" s="6"/>
      <c r="V223" s="7"/>
      <c r="W223" s="37"/>
      <c r="X223" s="7"/>
      <c r="Y223" s="39"/>
      <c r="Z223" s="213"/>
      <c r="AA223" s="213"/>
      <c r="AB223" s="213"/>
      <c r="AC223" s="45">
        <f>ROUND(ROUND(H224*O$8,0),0)</f>
        <v>601</v>
      </c>
      <c r="AD223" s="79"/>
    </row>
    <row r="224" ht="16.5" customHeight="1">
      <c r="A224" s="29">
        <v>61.0</v>
      </c>
      <c r="B224" s="29">
        <v>8172.0</v>
      </c>
      <c r="C224" s="32" t="s">
        <v>10171</v>
      </c>
      <c r="D224" s="231"/>
      <c r="E224" s="231"/>
      <c r="F224" s="482"/>
      <c r="G224" s="174"/>
      <c r="H224" s="50">
        <f>'28児童発達支援(基本１)'!H224</f>
        <v>858</v>
      </c>
      <c r="I224" s="8" t="s">
        <v>9</v>
      </c>
      <c r="J224" s="94"/>
      <c r="K224" s="140"/>
      <c r="L224" s="54"/>
      <c r="M224" s="52"/>
      <c r="N224" s="8"/>
      <c r="O224" s="54"/>
      <c r="P224" s="52"/>
      <c r="Q224" s="8"/>
      <c r="R224" s="8"/>
      <c r="S224" s="8"/>
      <c r="T224" s="521"/>
      <c r="U224" s="14"/>
      <c r="V224" s="8"/>
      <c r="W224" s="52"/>
      <c r="X224" s="8"/>
      <c r="Y224" s="109"/>
      <c r="Z224" s="213" t="s">
        <v>30</v>
      </c>
      <c r="AA224" s="74">
        <v>5.0</v>
      </c>
      <c r="AB224" s="522" t="s">
        <v>31</v>
      </c>
      <c r="AC224" s="45">
        <f>ROUND(ROUND(H224*O$8,0),0)-AA224</f>
        <v>596</v>
      </c>
      <c r="AD224" s="79"/>
    </row>
    <row r="225" ht="16.5" customHeight="1">
      <c r="A225" s="29">
        <v>61.0</v>
      </c>
      <c r="B225" s="29">
        <v>8480.0</v>
      </c>
      <c r="C225" s="32" t="s">
        <v>10172</v>
      </c>
      <c r="D225" s="231"/>
      <c r="E225" s="231"/>
      <c r="F225" s="482"/>
      <c r="G225" s="174"/>
      <c r="H225" s="174"/>
      <c r="I225" s="523"/>
      <c r="J225" s="94"/>
      <c r="K225" s="140"/>
      <c r="L225" s="54"/>
      <c r="M225" s="52"/>
      <c r="N225" s="8"/>
      <c r="O225" s="54"/>
      <c r="P225" s="52"/>
      <c r="Q225" s="8"/>
      <c r="R225" s="8"/>
      <c r="S225" s="8"/>
      <c r="T225" s="521"/>
      <c r="U225" s="14"/>
      <c r="V225" s="54"/>
      <c r="W225" s="305" t="s">
        <v>20</v>
      </c>
      <c r="X225" s="41" t="s">
        <v>21</v>
      </c>
      <c r="Y225" s="86">
        <v>0.85</v>
      </c>
      <c r="Z225" s="75"/>
      <c r="AA225" s="213"/>
      <c r="AB225" s="213"/>
      <c r="AC225" s="45">
        <f>ROUND(ROUND(H224*O$8,0)*Y225,0)</f>
        <v>511</v>
      </c>
      <c r="AD225" s="79"/>
    </row>
    <row r="226" ht="16.5" customHeight="1">
      <c r="A226" s="29">
        <v>61.0</v>
      </c>
      <c r="B226" s="29">
        <v>8481.0</v>
      </c>
      <c r="C226" s="32" t="s">
        <v>10173</v>
      </c>
      <c r="D226" s="231"/>
      <c r="E226" s="231"/>
      <c r="F226" s="174"/>
      <c r="G226" s="174"/>
      <c r="H226" s="174"/>
      <c r="I226" s="174"/>
      <c r="J226" s="94"/>
      <c r="K226" s="140"/>
      <c r="L226" s="54"/>
      <c r="M226" s="52"/>
      <c r="N226" s="8"/>
      <c r="O226" s="54"/>
      <c r="P226" s="52"/>
      <c r="Q226" s="8"/>
      <c r="R226" s="8"/>
      <c r="S226" s="8"/>
      <c r="T226" s="525"/>
      <c r="U226" s="21"/>
      <c r="V226" s="109"/>
      <c r="W226" s="484"/>
      <c r="X226" s="56"/>
      <c r="Y226" s="526"/>
      <c r="Z226" s="213" t="s">
        <v>30</v>
      </c>
      <c r="AA226" s="74">
        <v>5.0</v>
      </c>
      <c r="AB226" s="522" t="s">
        <v>31</v>
      </c>
      <c r="AC226" s="45">
        <f>ROUND(ROUND(H224*O$8,0)*Y225,0)-AA226</f>
        <v>506</v>
      </c>
      <c r="AD226" s="79"/>
    </row>
    <row r="227" ht="16.5" customHeight="1">
      <c r="A227" s="29">
        <v>61.0</v>
      </c>
      <c r="B227" s="29">
        <v>8173.0</v>
      </c>
      <c r="C227" s="32" t="s">
        <v>10174</v>
      </c>
      <c r="D227" s="231"/>
      <c r="E227" s="231"/>
      <c r="F227" s="527"/>
      <c r="G227" s="527"/>
      <c r="H227" s="14"/>
      <c r="I227" s="14"/>
      <c r="J227" s="94"/>
      <c r="K227" s="140"/>
      <c r="L227" s="54"/>
      <c r="M227" s="52"/>
      <c r="N227" s="8"/>
      <c r="O227" s="54"/>
      <c r="P227" s="52"/>
      <c r="Q227" s="8"/>
      <c r="R227" s="8"/>
      <c r="S227" s="8"/>
      <c r="T227" s="102" t="s">
        <v>326</v>
      </c>
      <c r="U227" s="41" t="s">
        <v>21</v>
      </c>
      <c r="V227" s="60">
        <v>0.7</v>
      </c>
      <c r="W227" s="37"/>
      <c r="X227" s="7"/>
      <c r="Y227" s="39"/>
      <c r="Z227" s="213"/>
      <c r="AA227" s="213"/>
      <c r="AB227" s="213"/>
      <c r="AC227" s="45">
        <f>ROUND(ROUND(H224*O$8,0)*V227,0)</f>
        <v>421</v>
      </c>
      <c r="AD227" s="79"/>
    </row>
    <row r="228" ht="16.5" customHeight="1">
      <c r="A228" s="29">
        <v>61.0</v>
      </c>
      <c r="B228" s="29">
        <v>8174.0</v>
      </c>
      <c r="C228" s="32" t="s">
        <v>10175</v>
      </c>
      <c r="D228" s="231"/>
      <c r="E228" s="231"/>
      <c r="F228" s="527"/>
      <c r="G228" s="527"/>
      <c r="H228" s="8"/>
      <c r="I228" s="144"/>
      <c r="J228" s="94"/>
      <c r="K228" s="140"/>
      <c r="L228" s="54"/>
      <c r="M228" s="52"/>
      <c r="N228" s="8"/>
      <c r="O228" s="54"/>
      <c r="P228" s="52"/>
      <c r="Q228" s="8"/>
      <c r="R228" s="8"/>
      <c r="S228" s="8"/>
      <c r="T228" s="482"/>
      <c r="U228" s="83"/>
      <c r="V228" s="528"/>
      <c r="W228" s="227"/>
      <c r="X228" s="22"/>
      <c r="Y228" s="109"/>
      <c r="Z228" s="213" t="s">
        <v>30</v>
      </c>
      <c r="AA228" s="74">
        <v>5.0</v>
      </c>
      <c r="AB228" s="522" t="s">
        <v>31</v>
      </c>
      <c r="AC228" s="45">
        <f>ROUND(ROUND(H224*O$8,0)*V227,0)-AA228</f>
        <v>416</v>
      </c>
      <c r="AD228" s="79"/>
    </row>
    <row r="229" ht="16.5" customHeight="1">
      <c r="A229" s="29">
        <v>61.0</v>
      </c>
      <c r="B229" s="29">
        <v>8482.0</v>
      </c>
      <c r="C229" s="32" t="s">
        <v>10176</v>
      </c>
      <c r="D229" s="389"/>
      <c r="E229" s="231"/>
      <c r="F229" s="113"/>
      <c r="G229" s="113"/>
      <c r="H229" s="8"/>
      <c r="I229" s="144"/>
      <c r="J229" s="94"/>
      <c r="K229" s="140"/>
      <c r="L229" s="54"/>
      <c r="M229" s="52"/>
      <c r="N229" s="8"/>
      <c r="O229" s="54"/>
      <c r="P229" s="52"/>
      <c r="Q229" s="8"/>
      <c r="R229" s="8"/>
      <c r="S229" s="8"/>
      <c r="T229" s="482"/>
      <c r="U229" s="99"/>
      <c r="V229" s="529"/>
      <c r="W229" s="305" t="s">
        <v>20</v>
      </c>
      <c r="X229" s="41" t="s">
        <v>21</v>
      </c>
      <c r="Y229" s="86">
        <v>0.85</v>
      </c>
      <c r="Z229" s="75"/>
      <c r="AA229" s="213"/>
      <c r="AB229" s="213"/>
      <c r="AC229" s="45">
        <f>ROUND(ROUND(ROUND(H224*O$8,0)*V227,0)*Y229,0)</f>
        <v>358</v>
      </c>
      <c r="AD229" s="79"/>
    </row>
    <row r="230" ht="16.5" customHeight="1">
      <c r="A230" s="29">
        <v>61.0</v>
      </c>
      <c r="B230" s="29">
        <v>8483.0</v>
      </c>
      <c r="C230" s="32" t="s">
        <v>10177</v>
      </c>
      <c r="D230" s="389"/>
      <c r="E230" s="231"/>
      <c r="F230" s="113"/>
      <c r="G230" s="113"/>
      <c r="H230" s="8"/>
      <c r="I230" s="144"/>
      <c r="J230" s="94"/>
      <c r="K230" s="140"/>
      <c r="L230" s="54"/>
      <c r="M230" s="52"/>
      <c r="N230" s="8"/>
      <c r="O230" s="54"/>
      <c r="P230" s="52"/>
      <c r="Q230" s="8"/>
      <c r="R230" s="8"/>
      <c r="S230" s="8"/>
      <c r="T230" s="530"/>
      <c r="U230" s="24"/>
      <c r="V230" s="26"/>
      <c r="W230" s="484"/>
      <c r="X230" s="56"/>
      <c r="Y230" s="526"/>
      <c r="Z230" s="213" t="s">
        <v>30</v>
      </c>
      <c r="AA230" s="74">
        <v>5.0</v>
      </c>
      <c r="AB230" s="522" t="s">
        <v>31</v>
      </c>
      <c r="AC230" s="45">
        <f>ROUND(ROUND(ROUND(H224*O$8,0)*V227,0)*Y229,0)-AA230</f>
        <v>353</v>
      </c>
      <c r="AD230" s="79"/>
    </row>
    <row r="231" ht="16.5" customHeight="1">
      <c r="A231" s="29">
        <v>61.0</v>
      </c>
      <c r="B231" s="29">
        <v>8725.0</v>
      </c>
      <c r="C231" s="32" t="s">
        <v>10178</v>
      </c>
      <c r="D231" s="389"/>
      <c r="E231" s="231"/>
      <c r="F231" s="113"/>
      <c r="G231" s="113"/>
      <c r="H231" s="8"/>
      <c r="I231" s="144"/>
      <c r="J231" s="94"/>
      <c r="K231" s="140"/>
      <c r="L231" s="54"/>
      <c r="M231" s="52"/>
      <c r="N231" s="8"/>
      <c r="O231" s="54"/>
      <c r="P231" s="52"/>
      <c r="Q231" s="8"/>
      <c r="R231" s="8"/>
      <c r="S231" s="54"/>
      <c r="T231" s="102" t="s">
        <v>329</v>
      </c>
      <c r="U231" s="83" t="s">
        <v>21</v>
      </c>
      <c r="V231" s="528">
        <v>0.85</v>
      </c>
      <c r="W231" s="37"/>
      <c r="X231" s="7"/>
      <c r="Y231" s="39"/>
      <c r="Z231" s="213"/>
      <c r="AA231" s="213"/>
      <c r="AB231" s="213"/>
      <c r="AC231" s="45">
        <f>ROUND(ROUND(H224*O$8,0)*V231,0)</f>
        <v>511</v>
      </c>
      <c r="AD231" s="79"/>
    </row>
    <row r="232" ht="16.5" customHeight="1">
      <c r="A232" s="29">
        <v>61.0</v>
      </c>
      <c r="B232" s="29">
        <v>8726.0</v>
      </c>
      <c r="C232" s="32" t="s">
        <v>10179</v>
      </c>
      <c r="D232" s="389"/>
      <c r="E232" s="231"/>
      <c r="F232" s="113"/>
      <c r="G232" s="113"/>
      <c r="H232" s="8"/>
      <c r="I232" s="144"/>
      <c r="J232" s="94"/>
      <c r="K232" s="140"/>
      <c r="L232" s="54"/>
      <c r="M232" s="52"/>
      <c r="N232" s="8"/>
      <c r="O232" s="54"/>
      <c r="P232" s="52"/>
      <c r="Q232" s="8"/>
      <c r="R232" s="8"/>
      <c r="S232" s="8"/>
      <c r="T232" s="482"/>
      <c r="U232" s="83"/>
      <c r="V232" s="528"/>
      <c r="W232" s="227"/>
      <c r="X232" s="22"/>
      <c r="Y232" s="109"/>
      <c r="Z232" s="213" t="s">
        <v>30</v>
      </c>
      <c r="AA232" s="74">
        <v>5.0</v>
      </c>
      <c r="AB232" s="522" t="s">
        <v>31</v>
      </c>
      <c r="AC232" s="45">
        <f>ROUND(ROUND(H224*O$8,0)*V231,0)-AA232</f>
        <v>506</v>
      </c>
      <c r="AD232" s="79"/>
    </row>
    <row r="233" ht="16.5" customHeight="1">
      <c r="A233" s="29">
        <v>61.0</v>
      </c>
      <c r="B233" s="29">
        <v>8484.0</v>
      </c>
      <c r="C233" s="32" t="s">
        <v>10180</v>
      </c>
      <c r="D233" s="389"/>
      <c r="E233" s="231"/>
      <c r="F233" s="527"/>
      <c r="G233" s="527"/>
      <c r="H233" s="527"/>
      <c r="I233" s="532"/>
      <c r="J233" s="94"/>
      <c r="K233" s="140"/>
      <c r="L233" s="54"/>
      <c r="M233" s="52"/>
      <c r="N233" s="8"/>
      <c r="O233" s="54"/>
      <c r="P233" s="52"/>
      <c r="Q233" s="8"/>
      <c r="R233" s="8"/>
      <c r="S233" s="8"/>
      <c r="T233" s="482"/>
      <c r="U233" s="99"/>
      <c r="V233" s="529"/>
      <c r="W233" s="305" t="s">
        <v>20</v>
      </c>
      <c r="X233" s="41" t="s">
        <v>21</v>
      </c>
      <c r="Y233" s="86">
        <v>0.85</v>
      </c>
      <c r="Z233" s="75"/>
      <c r="AA233" s="213"/>
      <c r="AB233" s="213"/>
      <c r="AC233" s="45">
        <f>ROUND(ROUND(ROUND(H224*O$8,0)*V231,0)*Y233,0)</f>
        <v>434</v>
      </c>
      <c r="AD233" s="79"/>
    </row>
    <row r="234" ht="16.5" customHeight="1">
      <c r="A234" s="29">
        <v>61.0</v>
      </c>
      <c r="B234" s="29">
        <v>8485.0</v>
      </c>
      <c r="C234" s="32" t="s">
        <v>10181</v>
      </c>
      <c r="D234" s="389"/>
      <c r="E234" s="231"/>
      <c r="F234" s="527"/>
      <c r="G234" s="527"/>
      <c r="H234" s="527"/>
      <c r="I234" s="532"/>
      <c r="J234" s="94"/>
      <c r="K234" s="140"/>
      <c r="L234" s="54"/>
      <c r="M234" s="52"/>
      <c r="N234" s="8"/>
      <c r="O234" s="54"/>
      <c r="P234" s="227"/>
      <c r="Q234" s="22"/>
      <c r="R234" s="22"/>
      <c r="S234" s="22"/>
      <c r="T234" s="484"/>
      <c r="U234" s="24"/>
      <c r="V234" s="26"/>
      <c r="W234" s="484"/>
      <c r="X234" s="56"/>
      <c r="Y234" s="526"/>
      <c r="Z234" s="213" t="s">
        <v>30</v>
      </c>
      <c r="AA234" s="74">
        <v>5.0</v>
      </c>
      <c r="AB234" s="522" t="s">
        <v>31</v>
      </c>
      <c r="AC234" s="45">
        <f>ROUND(ROUND(ROUND(H224*O$8,0)*V231,0)*Y233,0)-AA234</f>
        <v>429</v>
      </c>
      <c r="AD234" s="79"/>
    </row>
    <row r="235" ht="16.5" customHeight="1">
      <c r="A235" s="29">
        <v>61.0</v>
      </c>
      <c r="B235" s="29">
        <v>8175.0</v>
      </c>
      <c r="C235" s="32" t="s">
        <v>10182</v>
      </c>
      <c r="D235" s="389"/>
      <c r="E235" s="389"/>
      <c r="F235" s="527"/>
      <c r="G235" s="527"/>
      <c r="H235" s="527"/>
      <c r="I235" s="532"/>
      <c r="J235" s="94"/>
      <c r="K235" s="140"/>
      <c r="L235" s="54"/>
      <c r="M235" s="52"/>
      <c r="N235" s="8"/>
      <c r="O235" s="54"/>
      <c r="P235" s="206" t="s">
        <v>23</v>
      </c>
      <c r="Q235" s="102" t="s">
        <v>24</v>
      </c>
      <c r="R235" s="533"/>
      <c r="S235" s="533"/>
      <c r="T235" s="520"/>
      <c r="U235" s="38"/>
      <c r="V235" s="6"/>
      <c r="W235" s="37"/>
      <c r="X235" s="7"/>
      <c r="Y235" s="39"/>
      <c r="Z235" s="213"/>
      <c r="AA235" s="213"/>
      <c r="AB235" s="213"/>
      <c r="AC235" s="45">
        <f>ROUND(ROUND(H224*O$8,0)*S236,0)</f>
        <v>421</v>
      </c>
      <c r="AD235" s="79"/>
    </row>
    <row r="236" ht="16.5" customHeight="1">
      <c r="A236" s="29">
        <v>61.0</v>
      </c>
      <c r="B236" s="29">
        <v>8176.0</v>
      </c>
      <c r="C236" s="32" t="s">
        <v>10183</v>
      </c>
      <c r="D236" s="389"/>
      <c r="E236" s="389"/>
      <c r="F236" s="527"/>
      <c r="G236" s="527"/>
      <c r="H236" s="527"/>
      <c r="I236" s="532"/>
      <c r="J236" s="94"/>
      <c r="K236" s="140"/>
      <c r="L236" s="54"/>
      <c r="M236" s="52"/>
      <c r="N236" s="8"/>
      <c r="O236" s="54"/>
      <c r="P236" s="481"/>
      <c r="Q236" s="482"/>
      <c r="R236" s="83" t="s">
        <v>21</v>
      </c>
      <c r="S236" s="528">
        <v>0.7</v>
      </c>
      <c r="T236" s="521"/>
      <c r="U236" s="53"/>
      <c r="V236" s="14"/>
      <c r="W236" s="52"/>
      <c r="X236" s="8"/>
      <c r="Y236" s="109"/>
      <c r="Z236" s="213" t="s">
        <v>30</v>
      </c>
      <c r="AA236" s="74">
        <v>5.0</v>
      </c>
      <c r="AB236" s="522" t="s">
        <v>31</v>
      </c>
      <c r="AC236" s="45">
        <f>ROUND(ROUND(H224*O$8,0)*S236,0)-AA236</f>
        <v>416</v>
      </c>
      <c r="AD236" s="79"/>
    </row>
    <row r="237" ht="16.5" customHeight="1">
      <c r="A237" s="29">
        <v>61.0</v>
      </c>
      <c r="B237" s="29">
        <v>8486.0</v>
      </c>
      <c r="C237" s="32" t="s">
        <v>10184</v>
      </c>
      <c r="D237" s="389"/>
      <c r="E237" s="389"/>
      <c r="F237" s="527"/>
      <c r="G237" s="527"/>
      <c r="H237" s="527"/>
      <c r="I237" s="532"/>
      <c r="J237" s="94"/>
      <c r="K237" s="140"/>
      <c r="L237" s="54"/>
      <c r="M237" s="52"/>
      <c r="N237" s="8"/>
      <c r="O237" s="54"/>
      <c r="P237" s="481"/>
      <c r="Q237" s="482"/>
      <c r="R237" s="14"/>
      <c r="S237" s="14"/>
      <c r="T237" s="521"/>
      <c r="U237" s="53"/>
      <c r="V237" s="14"/>
      <c r="W237" s="305" t="s">
        <v>20</v>
      </c>
      <c r="X237" s="41" t="s">
        <v>21</v>
      </c>
      <c r="Y237" s="86">
        <v>0.85</v>
      </c>
      <c r="Z237" s="75"/>
      <c r="AA237" s="213"/>
      <c r="AB237" s="213"/>
      <c r="AC237" s="45">
        <f>ROUND(ROUND(ROUND(H224*O$8,0)*S236,0)*Y237,0)</f>
        <v>358</v>
      </c>
      <c r="AD237" s="79"/>
    </row>
    <row r="238" ht="16.5" customHeight="1">
      <c r="A238" s="29">
        <v>61.0</v>
      </c>
      <c r="B238" s="29">
        <v>8487.0</v>
      </c>
      <c r="C238" s="32" t="s">
        <v>10185</v>
      </c>
      <c r="D238" s="389"/>
      <c r="E238" s="389"/>
      <c r="F238" s="527"/>
      <c r="G238" s="527"/>
      <c r="H238" s="527"/>
      <c r="I238" s="532"/>
      <c r="J238" s="94"/>
      <c r="K238" s="140"/>
      <c r="L238" s="54"/>
      <c r="M238" s="52"/>
      <c r="N238" s="8"/>
      <c r="O238" s="54"/>
      <c r="P238" s="535"/>
      <c r="Q238" s="482"/>
      <c r="R238" s="83"/>
      <c r="S238" s="83"/>
      <c r="T238" s="525"/>
      <c r="U238" s="180"/>
      <c r="V238" s="21"/>
      <c r="W238" s="484"/>
      <c r="X238" s="56"/>
      <c r="Y238" s="526"/>
      <c r="Z238" s="213" t="s">
        <v>30</v>
      </c>
      <c r="AA238" s="74">
        <v>5.0</v>
      </c>
      <c r="AB238" s="522" t="s">
        <v>31</v>
      </c>
      <c r="AC238" s="45">
        <f>ROUND(ROUND(ROUND(H224*O$8,0)*S236,0)*Y237,0)-AA238</f>
        <v>353</v>
      </c>
      <c r="AD238" s="79"/>
    </row>
    <row r="239" ht="16.5" customHeight="1">
      <c r="A239" s="29">
        <v>61.0</v>
      </c>
      <c r="B239" s="29">
        <v>8177.0</v>
      </c>
      <c r="C239" s="32" t="s">
        <v>10186</v>
      </c>
      <c r="D239" s="389"/>
      <c r="E239" s="389"/>
      <c r="F239" s="527"/>
      <c r="G239" s="527"/>
      <c r="H239" s="527"/>
      <c r="I239" s="532"/>
      <c r="J239" s="94"/>
      <c r="K239" s="140"/>
      <c r="L239" s="54"/>
      <c r="M239" s="52"/>
      <c r="N239" s="8"/>
      <c r="O239" s="54"/>
      <c r="P239" s="536"/>
      <c r="Q239" s="14"/>
      <c r="R239" s="14"/>
      <c r="S239" s="14"/>
      <c r="T239" s="102" t="s">
        <v>326</v>
      </c>
      <c r="U239" s="41" t="s">
        <v>21</v>
      </c>
      <c r="V239" s="60">
        <v>0.7</v>
      </c>
      <c r="W239" s="37"/>
      <c r="X239" s="7"/>
      <c r="Y239" s="39"/>
      <c r="Z239" s="213"/>
      <c r="AA239" s="213"/>
      <c r="AB239" s="213"/>
      <c r="AC239" s="45">
        <f>ROUND(ROUND(ROUND(H224*O$8,0)*S236,0)*V239,0)</f>
        <v>295</v>
      </c>
      <c r="AD239" s="79"/>
    </row>
    <row r="240" ht="16.5" customHeight="1">
      <c r="A240" s="29">
        <v>61.0</v>
      </c>
      <c r="B240" s="29">
        <v>8178.0</v>
      </c>
      <c r="C240" s="32" t="s">
        <v>10187</v>
      </c>
      <c r="D240" s="389"/>
      <c r="E240" s="389"/>
      <c r="F240" s="527"/>
      <c r="G240" s="527"/>
      <c r="H240" s="527"/>
      <c r="I240" s="532"/>
      <c r="J240" s="94"/>
      <c r="K240" s="140"/>
      <c r="L240" s="54"/>
      <c r="M240" s="52"/>
      <c r="N240" s="8"/>
      <c r="O240" s="54"/>
      <c r="P240" s="536"/>
      <c r="Q240" s="14"/>
      <c r="R240" s="14"/>
      <c r="S240" s="14"/>
      <c r="T240" s="482"/>
      <c r="U240" s="83"/>
      <c r="V240" s="528"/>
      <c r="W240" s="227"/>
      <c r="X240" s="22"/>
      <c r="Y240" s="109"/>
      <c r="Z240" s="213" t="s">
        <v>30</v>
      </c>
      <c r="AA240" s="74">
        <v>5.0</v>
      </c>
      <c r="AB240" s="522" t="s">
        <v>31</v>
      </c>
      <c r="AC240" s="45">
        <f>ROUND(ROUND(ROUND(H224*O$8,0)*S236,0)*V239,0)-AA240</f>
        <v>290</v>
      </c>
      <c r="AD240" s="79"/>
    </row>
    <row r="241" ht="16.5" customHeight="1">
      <c r="A241" s="29">
        <v>61.0</v>
      </c>
      <c r="B241" s="29">
        <v>8488.0</v>
      </c>
      <c r="C241" s="32" t="s">
        <v>10188</v>
      </c>
      <c r="D241" s="389"/>
      <c r="E241" s="389"/>
      <c r="F241" s="527"/>
      <c r="G241" s="527"/>
      <c r="H241" s="527"/>
      <c r="I241" s="532"/>
      <c r="J241" s="94"/>
      <c r="K241" s="140"/>
      <c r="L241" s="54"/>
      <c r="M241" s="52"/>
      <c r="N241" s="8"/>
      <c r="O241" s="54"/>
      <c r="P241" s="254"/>
      <c r="Q241" s="83"/>
      <c r="R241" s="83"/>
      <c r="T241" s="482"/>
      <c r="U241" s="99"/>
      <c r="V241" s="529"/>
      <c r="W241" s="305" t="s">
        <v>20</v>
      </c>
      <c r="X241" s="41" t="s">
        <v>21</v>
      </c>
      <c r="Y241" s="86">
        <v>0.85</v>
      </c>
      <c r="Z241" s="75"/>
      <c r="AA241" s="213"/>
      <c r="AB241" s="213"/>
      <c r="AC241" s="45">
        <f>ROUND(ROUND(ROUND(ROUND(H224*O$8,0)*S236,0)*V239,0)*Y241,0)</f>
        <v>251</v>
      </c>
      <c r="AD241" s="79"/>
    </row>
    <row r="242" ht="16.5" customHeight="1">
      <c r="A242" s="29">
        <v>61.0</v>
      </c>
      <c r="B242" s="29">
        <v>8489.0</v>
      </c>
      <c r="C242" s="32" t="s">
        <v>10189</v>
      </c>
      <c r="D242" s="389"/>
      <c r="E242" s="389"/>
      <c r="F242" s="527"/>
      <c r="G242" s="527"/>
      <c r="H242" s="527"/>
      <c r="I242" s="532"/>
      <c r="J242" s="94"/>
      <c r="K242" s="140"/>
      <c r="L242" s="54"/>
      <c r="M242" s="52"/>
      <c r="N242" s="8"/>
      <c r="O242" s="54"/>
      <c r="P242" s="254"/>
      <c r="Q242" s="83"/>
      <c r="R242" s="83"/>
      <c r="S242" s="83"/>
      <c r="T242" s="530"/>
      <c r="U242" s="24"/>
      <c r="V242" s="26"/>
      <c r="W242" s="484"/>
      <c r="X242" s="56"/>
      <c r="Y242" s="526"/>
      <c r="Z242" s="213" t="s">
        <v>30</v>
      </c>
      <c r="AA242" s="74">
        <v>5.0</v>
      </c>
      <c r="AB242" s="522" t="s">
        <v>31</v>
      </c>
      <c r="AC242" s="45">
        <f>ROUND(ROUND(ROUND(ROUND(H224*O$8,0)*S236,0)*V239,0)*Y241,0)-AA242</f>
        <v>246</v>
      </c>
      <c r="AD242" s="79"/>
    </row>
    <row r="243" ht="16.5" customHeight="1">
      <c r="A243" s="29">
        <v>61.0</v>
      </c>
      <c r="B243" s="29">
        <v>8727.0</v>
      </c>
      <c r="C243" s="32" t="s">
        <v>10190</v>
      </c>
      <c r="D243" s="389"/>
      <c r="E243" s="389"/>
      <c r="F243" s="527"/>
      <c r="G243" s="527"/>
      <c r="H243" s="527"/>
      <c r="I243" s="532"/>
      <c r="J243" s="94"/>
      <c r="K243" s="140"/>
      <c r="L243" s="54"/>
      <c r="M243" s="52"/>
      <c r="N243" s="8"/>
      <c r="O243" s="54"/>
      <c r="P243" s="536"/>
      <c r="Q243" s="83"/>
      <c r="R243" s="528"/>
      <c r="S243" s="486"/>
      <c r="T243" s="102" t="s">
        <v>329</v>
      </c>
      <c r="U243" s="83" t="s">
        <v>21</v>
      </c>
      <c r="V243" s="528">
        <v>0.85</v>
      </c>
      <c r="W243" s="37"/>
      <c r="X243" s="7"/>
      <c r="Y243" s="39"/>
      <c r="Z243" s="213"/>
      <c r="AA243" s="213"/>
      <c r="AB243" s="213"/>
      <c r="AC243" s="45">
        <f>ROUND(ROUND(ROUND(H224*O$8,0)*S236,0)*V243,0)</f>
        <v>358</v>
      </c>
      <c r="AD243" s="79"/>
    </row>
    <row r="244" ht="16.5" customHeight="1">
      <c r="A244" s="29">
        <v>61.0</v>
      </c>
      <c r="B244" s="29">
        <v>8728.0</v>
      </c>
      <c r="C244" s="32" t="s">
        <v>10191</v>
      </c>
      <c r="D244" s="389"/>
      <c r="E244" s="389"/>
      <c r="F244" s="527"/>
      <c r="G244" s="527"/>
      <c r="H244" s="527"/>
      <c r="I244" s="532"/>
      <c r="J244" s="94"/>
      <c r="K244" s="140"/>
      <c r="L244" s="54"/>
      <c r="M244" s="52"/>
      <c r="N244" s="8"/>
      <c r="O244" s="54"/>
      <c r="P244" s="536"/>
      <c r="Q244" s="83"/>
      <c r="R244" s="528"/>
      <c r="S244" s="528"/>
      <c r="T244" s="482"/>
      <c r="U244" s="83"/>
      <c r="V244" s="528"/>
      <c r="W244" s="227"/>
      <c r="X244" s="22"/>
      <c r="Y244" s="109"/>
      <c r="Z244" s="213" t="s">
        <v>30</v>
      </c>
      <c r="AA244" s="74">
        <v>5.0</v>
      </c>
      <c r="AB244" s="522" t="s">
        <v>31</v>
      </c>
      <c r="AC244" s="45">
        <f>ROUND(ROUND(ROUND(H224*O$8,0)*S236,0)*V243,0)-AA244</f>
        <v>353</v>
      </c>
      <c r="AD244" s="79"/>
    </row>
    <row r="245" ht="16.5" customHeight="1">
      <c r="A245" s="29">
        <v>61.0</v>
      </c>
      <c r="B245" s="29">
        <v>8490.0</v>
      </c>
      <c r="C245" s="32" t="s">
        <v>10192</v>
      </c>
      <c r="D245" s="389"/>
      <c r="E245" s="389"/>
      <c r="F245" s="527"/>
      <c r="G245" s="527"/>
      <c r="H245" s="527"/>
      <c r="I245" s="532"/>
      <c r="J245" s="94"/>
      <c r="K245" s="140"/>
      <c r="L245" s="54"/>
      <c r="M245" s="52"/>
      <c r="N245" s="8"/>
      <c r="O245" s="54"/>
      <c r="P245" s="254"/>
      <c r="Q245" s="83"/>
      <c r="R245" s="528"/>
      <c r="S245" s="528"/>
      <c r="T245" s="482"/>
      <c r="U245" s="99"/>
      <c r="V245" s="529"/>
      <c r="W245" s="305" t="s">
        <v>20</v>
      </c>
      <c r="X245" s="41" t="s">
        <v>21</v>
      </c>
      <c r="Y245" s="86">
        <v>0.85</v>
      </c>
      <c r="Z245" s="75"/>
      <c r="AA245" s="213"/>
      <c r="AB245" s="213"/>
      <c r="AC245" s="45">
        <f>ROUND(ROUND(ROUND(ROUND(H224*O$8,0)*S236,0)*V243,0)*Y245,0)</f>
        <v>304</v>
      </c>
      <c r="AD245" s="79"/>
    </row>
    <row r="246" ht="16.5" customHeight="1">
      <c r="A246" s="29">
        <v>61.0</v>
      </c>
      <c r="B246" s="29">
        <v>8491.0</v>
      </c>
      <c r="C246" s="32" t="s">
        <v>10193</v>
      </c>
      <c r="D246" s="389"/>
      <c r="E246" s="389"/>
      <c r="F246" s="527"/>
      <c r="G246" s="527"/>
      <c r="H246" s="527"/>
      <c r="I246" s="532"/>
      <c r="J246" s="94"/>
      <c r="K246" s="140"/>
      <c r="L246" s="54"/>
      <c r="M246" s="52"/>
      <c r="N246" s="8"/>
      <c r="O246" s="54"/>
      <c r="P246" s="536"/>
      <c r="Q246" s="83"/>
      <c r="R246" s="83"/>
      <c r="S246" s="83"/>
      <c r="T246" s="484"/>
      <c r="U246" s="24"/>
      <c r="V246" s="26"/>
      <c r="W246" s="484"/>
      <c r="X246" s="56"/>
      <c r="Y246" s="526"/>
      <c r="Z246" s="213" t="s">
        <v>30</v>
      </c>
      <c r="AA246" s="74">
        <v>5.0</v>
      </c>
      <c r="AB246" s="522" t="s">
        <v>31</v>
      </c>
      <c r="AC246" s="45">
        <f>ROUND(ROUND(ROUND(ROUND(H224*O$8,0)*S236,0)*V243,0)*Y245,0)-AA246</f>
        <v>299</v>
      </c>
      <c r="AD246" s="79"/>
    </row>
    <row r="247" ht="16.5" customHeight="1">
      <c r="A247" s="29">
        <v>61.0</v>
      </c>
      <c r="B247" s="29">
        <v>8492.0</v>
      </c>
      <c r="C247" s="32" t="s">
        <v>10194</v>
      </c>
      <c r="D247" s="389"/>
      <c r="E247" s="389"/>
      <c r="F247" s="527"/>
      <c r="G247" s="527"/>
      <c r="H247" s="527"/>
      <c r="I247" s="532"/>
      <c r="J247" s="94"/>
      <c r="K247" s="140"/>
      <c r="L247" s="54"/>
      <c r="M247" s="52"/>
      <c r="N247" s="8"/>
      <c r="O247" s="54"/>
      <c r="P247" s="536"/>
      <c r="Q247" s="102" t="s">
        <v>27</v>
      </c>
      <c r="R247" s="533"/>
      <c r="S247" s="533"/>
      <c r="T247" s="520"/>
      <c r="U247" s="38"/>
      <c r="V247" s="6"/>
      <c r="W247" s="37"/>
      <c r="X247" s="7"/>
      <c r="Y247" s="39"/>
      <c r="Z247" s="213"/>
      <c r="AA247" s="213"/>
      <c r="AB247" s="213"/>
      <c r="AC247" s="45">
        <f>ROUND(ROUND(H224*O$8,0)*S248,0)</f>
        <v>301</v>
      </c>
      <c r="AD247" s="79"/>
    </row>
    <row r="248" ht="16.5" customHeight="1">
      <c r="A248" s="29">
        <v>61.0</v>
      </c>
      <c r="B248" s="29">
        <v>8493.0</v>
      </c>
      <c r="C248" s="32" t="s">
        <v>10195</v>
      </c>
      <c r="D248" s="389"/>
      <c r="E248" s="389"/>
      <c r="F248" s="527"/>
      <c r="G248" s="527"/>
      <c r="H248" s="527"/>
      <c r="I248" s="532"/>
      <c r="J248" s="94"/>
      <c r="K248" s="140"/>
      <c r="L248" s="54"/>
      <c r="M248" s="52"/>
      <c r="N248" s="8"/>
      <c r="O248" s="54"/>
      <c r="P248" s="535"/>
      <c r="Q248" s="482"/>
      <c r="R248" s="83" t="s">
        <v>21</v>
      </c>
      <c r="S248" s="528">
        <v>0.5</v>
      </c>
      <c r="T248" s="521"/>
      <c r="U248" s="53"/>
      <c r="V248" s="14"/>
      <c r="W248" s="52"/>
      <c r="X248" s="8"/>
      <c r="Y248" s="109"/>
      <c r="Z248" s="213" t="s">
        <v>30</v>
      </c>
      <c r="AA248" s="74">
        <v>5.0</v>
      </c>
      <c r="AB248" s="522" t="s">
        <v>31</v>
      </c>
      <c r="AC248" s="45">
        <f>ROUND(ROUND(H224*O$8,0)*S248,0)-AA248</f>
        <v>296</v>
      </c>
      <c r="AD248" s="79"/>
    </row>
    <row r="249" ht="16.5" customHeight="1">
      <c r="A249" s="29">
        <v>61.0</v>
      </c>
      <c r="B249" s="29">
        <v>8494.0</v>
      </c>
      <c r="C249" s="32" t="s">
        <v>10196</v>
      </c>
      <c r="D249" s="389"/>
      <c r="E249" s="389"/>
      <c r="F249" s="527"/>
      <c r="G249" s="527"/>
      <c r="H249" s="527"/>
      <c r="I249" s="532"/>
      <c r="J249" s="94"/>
      <c r="K249" s="140"/>
      <c r="L249" s="54"/>
      <c r="M249" s="52"/>
      <c r="N249" s="8"/>
      <c r="O249" s="54"/>
      <c r="P249" s="535"/>
      <c r="Q249" s="482"/>
      <c r="R249" s="14"/>
      <c r="S249" s="14"/>
      <c r="T249" s="521"/>
      <c r="U249" s="53"/>
      <c r="V249" s="14"/>
      <c r="W249" s="305" t="s">
        <v>20</v>
      </c>
      <c r="X249" s="41" t="s">
        <v>21</v>
      </c>
      <c r="Y249" s="86">
        <v>0.85</v>
      </c>
      <c r="Z249" s="75"/>
      <c r="AA249" s="213"/>
      <c r="AB249" s="213"/>
      <c r="AC249" s="45">
        <f>ROUND(ROUND(ROUND(H224*O$8,0)*S248,0)*Y249,0)</f>
        <v>256</v>
      </c>
      <c r="AD249" s="79"/>
    </row>
    <row r="250" ht="16.5" customHeight="1">
      <c r="A250" s="29">
        <v>61.0</v>
      </c>
      <c r="B250" s="29">
        <v>8495.0</v>
      </c>
      <c r="C250" s="32" t="s">
        <v>10197</v>
      </c>
      <c r="D250" s="389"/>
      <c r="E250" s="389"/>
      <c r="F250" s="527"/>
      <c r="G250" s="527"/>
      <c r="H250" s="527"/>
      <c r="I250" s="532"/>
      <c r="J250" s="94"/>
      <c r="K250" s="140"/>
      <c r="L250" s="54"/>
      <c r="M250" s="52"/>
      <c r="N250" s="8"/>
      <c r="O250" s="54"/>
      <c r="P250" s="535"/>
      <c r="Q250" s="482"/>
      <c r="R250" s="83"/>
      <c r="S250" s="83"/>
      <c r="T250" s="525"/>
      <c r="U250" s="180"/>
      <c r="V250" s="21"/>
      <c r="W250" s="484"/>
      <c r="X250" s="56"/>
      <c r="Y250" s="526"/>
      <c r="Z250" s="213" t="s">
        <v>30</v>
      </c>
      <c r="AA250" s="74">
        <v>5.0</v>
      </c>
      <c r="AB250" s="522" t="s">
        <v>31</v>
      </c>
      <c r="AC250" s="45">
        <f>ROUND(ROUND(ROUND(H224*O$8,0)*S248,0)*Y249,0)-AA250</f>
        <v>251</v>
      </c>
      <c r="AD250" s="79"/>
    </row>
    <row r="251" ht="16.5" customHeight="1">
      <c r="A251" s="29">
        <v>61.0</v>
      </c>
      <c r="B251" s="29">
        <v>8496.0</v>
      </c>
      <c r="C251" s="32" t="s">
        <v>10198</v>
      </c>
      <c r="D251" s="389"/>
      <c r="E251" s="389"/>
      <c r="F251" s="527"/>
      <c r="G251" s="527"/>
      <c r="H251" s="527"/>
      <c r="I251" s="532"/>
      <c r="J251" s="94"/>
      <c r="K251" s="140"/>
      <c r="L251" s="54"/>
      <c r="M251" s="52"/>
      <c r="N251" s="8"/>
      <c r="O251" s="54"/>
      <c r="P251" s="536"/>
      <c r="Q251" s="14"/>
      <c r="R251" s="14"/>
      <c r="S251" s="14"/>
      <c r="T251" s="102" t="s">
        <v>326</v>
      </c>
      <c r="U251" s="41" t="s">
        <v>21</v>
      </c>
      <c r="V251" s="60">
        <v>0.7</v>
      </c>
      <c r="W251" s="37"/>
      <c r="X251" s="7"/>
      <c r="Y251" s="39"/>
      <c r="Z251" s="213"/>
      <c r="AA251" s="213"/>
      <c r="AB251" s="213"/>
      <c r="AC251" s="45">
        <f>ROUND(ROUND(ROUND(H224*O$8,0)*S248,0)*V251,0)</f>
        <v>211</v>
      </c>
      <c r="AD251" s="79"/>
    </row>
    <row r="252" ht="16.5" customHeight="1">
      <c r="A252" s="29">
        <v>61.0</v>
      </c>
      <c r="B252" s="29">
        <v>8497.0</v>
      </c>
      <c r="C252" s="32" t="s">
        <v>10199</v>
      </c>
      <c r="D252" s="389"/>
      <c r="E252" s="389"/>
      <c r="F252" s="527"/>
      <c r="G252" s="527"/>
      <c r="H252" s="527"/>
      <c r="I252" s="532"/>
      <c r="J252" s="94"/>
      <c r="K252" s="140"/>
      <c r="L252" s="54"/>
      <c r="M252" s="52"/>
      <c r="N252" s="8"/>
      <c r="O252" s="54"/>
      <c r="P252" s="536"/>
      <c r="Q252" s="14"/>
      <c r="R252" s="14"/>
      <c r="S252" s="14"/>
      <c r="T252" s="482"/>
      <c r="U252" s="83"/>
      <c r="V252" s="528"/>
      <c r="W252" s="227"/>
      <c r="X252" s="22"/>
      <c r="Y252" s="109"/>
      <c r="Z252" s="213" t="s">
        <v>30</v>
      </c>
      <c r="AA252" s="74">
        <v>5.0</v>
      </c>
      <c r="AB252" s="522" t="s">
        <v>31</v>
      </c>
      <c r="AC252" s="45">
        <f>ROUND(ROUND(ROUND(H224*O$8,0)*S248,0)*V251,0)-AA252</f>
        <v>206</v>
      </c>
      <c r="AD252" s="79"/>
    </row>
    <row r="253" ht="16.5" customHeight="1">
      <c r="A253" s="29">
        <v>61.0</v>
      </c>
      <c r="B253" s="29">
        <v>8498.0</v>
      </c>
      <c r="C253" s="32" t="s">
        <v>10200</v>
      </c>
      <c r="D253" s="389"/>
      <c r="E253" s="389"/>
      <c r="F253" s="527"/>
      <c r="G253" s="527"/>
      <c r="H253" s="527"/>
      <c r="I253" s="532"/>
      <c r="J253" s="94"/>
      <c r="K253" s="140"/>
      <c r="L253" s="54"/>
      <c r="M253" s="52"/>
      <c r="N253" s="8"/>
      <c r="O253" s="54"/>
      <c r="P253" s="254"/>
      <c r="Q253" s="83"/>
      <c r="R253" s="83"/>
      <c r="T253" s="482"/>
      <c r="U253" s="99"/>
      <c r="V253" s="529"/>
      <c r="W253" s="305" t="s">
        <v>20</v>
      </c>
      <c r="X253" s="41" t="s">
        <v>21</v>
      </c>
      <c r="Y253" s="86">
        <v>0.85</v>
      </c>
      <c r="Z253" s="75"/>
      <c r="AA253" s="213"/>
      <c r="AB253" s="213"/>
      <c r="AC253" s="593">
        <f>ROUND(ROUND(ROUND(ROUND(H224*O$8,0)*S248,0)*V251,0)*Y253,0)</f>
        <v>179</v>
      </c>
      <c r="AD253" s="79"/>
    </row>
    <row r="254" ht="16.5" customHeight="1">
      <c r="A254" s="29">
        <v>61.0</v>
      </c>
      <c r="B254" s="29">
        <v>8499.0</v>
      </c>
      <c r="C254" s="32" t="s">
        <v>10201</v>
      </c>
      <c r="D254" s="389"/>
      <c r="E254" s="389"/>
      <c r="F254" s="527"/>
      <c r="G254" s="527"/>
      <c r="H254" s="527"/>
      <c r="I254" s="532"/>
      <c r="J254" s="94"/>
      <c r="K254" s="140"/>
      <c r="L254" s="54"/>
      <c r="M254" s="52"/>
      <c r="N254" s="8"/>
      <c r="O254" s="54"/>
      <c r="P254" s="254"/>
      <c r="Q254" s="83"/>
      <c r="R254" s="83"/>
      <c r="S254" s="83"/>
      <c r="T254" s="530"/>
      <c r="U254" s="24"/>
      <c r="V254" s="26"/>
      <c r="W254" s="484"/>
      <c r="X254" s="56"/>
      <c r="Y254" s="526"/>
      <c r="Z254" s="213" t="s">
        <v>30</v>
      </c>
      <c r="AA254" s="74">
        <v>5.0</v>
      </c>
      <c r="AB254" s="522" t="s">
        <v>31</v>
      </c>
      <c r="AC254" s="593">
        <f>ROUND(ROUND(ROUND(ROUND(H224*O$8,0)*S248,0)*V251,0)*Y253,0)-AA254</f>
        <v>174</v>
      </c>
      <c r="AD254" s="79"/>
    </row>
    <row r="255" ht="16.5" customHeight="1">
      <c r="A255" s="29">
        <v>61.0</v>
      </c>
      <c r="B255" s="29">
        <v>8500.0</v>
      </c>
      <c r="C255" s="32" t="s">
        <v>10202</v>
      </c>
      <c r="D255" s="389"/>
      <c r="E255" s="389"/>
      <c r="F255" s="527"/>
      <c r="G255" s="527"/>
      <c r="H255" s="527"/>
      <c r="I255" s="532"/>
      <c r="J255" s="94"/>
      <c r="K255" s="140"/>
      <c r="L255" s="54"/>
      <c r="M255" s="52"/>
      <c r="N255" s="8"/>
      <c r="O255" s="54"/>
      <c r="P255" s="536"/>
      <c r="Q255" s="83"/>
      <c r="R255" s="528"/>
      <c r="S255" s="486"/>
      <c r="T255" s="102" t="s">
        <v>329</v>
      </c>
      <c r="U255" s="83" t="s">
        <v>21</v>
      </c>
      <c r="V255" s="528">
        <v>0.85</v>
      </c>
      <c r="W255" s="37"/>
      <c r="X255" s="7"/>
      <c r="Y255" s="39"/>
      <c r="Z255" s="213"/>
      <c r="AA255" s="213"/>
      <c r="AB255" s="213"/>
      <c r="AC255" s="45">
        <f>ROUND(ROUND(ROUND(H224*O$8,0)*S248,0)*V255,0)</f>
        <v>256</v>
      </c>
      <c r="AD255" s="79"/>
    </row>
    <row r="256" ht="16.5" customHeight="1">
      <c r="A256" s="29">
        <v>61.0</v>
      </c>
      <c r="B256" s="29">
        <v>8501.0</v>
      </c>
      <c r="C256" s="32" t="s">
        <v>10203</v>
      </c>
      <c r="D256" s="389"/>
      <c r="E256" s="389"/>
      <c r="F256" s="527"/>
      <c r="G256" s="527"/>
      <c r="H256" s="527"/>
      <c r="I256" s="532"/>
      <c r="J256" s="94"/>
      <c r="K256" s="140"/>
      <c r="L256" s="54"/>
      <c r="M256" s="52"/>
      <c r="N256" s="8"/>
      <c r="O256" s="54"/>
      <c r="P256" s="536"/>
      <c r="Q256" s="83"/>
      <c r="R256" s="528"/>
      <c r="S256" s="528"/>
      <c r="T256" s="482"/>
      <c r="U256" s="83"/>
      <c r="V256" s="528"/>
      <c r="W256" s="227"/>
      <c r="X256" s="22"/>
      <c r="Y256" s="109"/>
      <c r="Z256" s="213" t="s">
        <v>30</v>
      </c>
      <c r="AA256" s="74">
        <v>5.0</v>
      </c>
      <c r="AB256" s="522" t="s">
        <v>31</v>
      </c>
      <c r="AC256" s="45">
        <f>ROUND(ROUND(ROUND(H224*O$8,0)*S248,0)*V255,0)-AA256</f>
        <v>251</v>
      </c>
      <c r="AD256" s="79"/>
    </row>
    <row r="257" ht="16.5" customHeight="1">
      <c r="A257" s="29">
        <v>61.0</v>
      </c>
      <c r="B257" s="29">
        <v>8502.0</v>
      </c>
      <c r="C257" s="32" t="s">
        <v>10204</v>
      </c>
      <c r="D257" s="389"/>
      <c r="E257" s="389"/>
      <c r="F257" s="527"/>
      <c r="G257" s="527"/>
      <c r="H257" s="527"/>
      <c r="I257" s="532"/>
      <c r="J257" s="94"/>
      <c r="K257" s="140"/>
      <c r="L257" s="54"/>
      <c r="M257" s="52"/>
      <c r="N257" s="8"/>
      <c r="O257" s="54"/>
      <c r="P257" s="254"/>
      <c r="Q257" s="83"/>
      <c r="R257" s="528"/>
      <c r="S257" s="528"/>
      <c r="T257" s="482"/>
      <c r="U257" s="99"/>
      <c r="V257" s="529"/>
      <c r="W257" s="305" t="s">
        <v>20</v>
      </c>
      <c r="X257" s="41" t="s">
        <v>21</v>
      </c>
      <c r="Y257" s="86">
        <v>0.85</v>
      </c>
      <c r="Z257" s="75"/>
      <c r="AA257" s="213"/>
      <c r="AB257" s="213"/>
      <c r="AC257" s="45">
        <f>ROUND(ROUND(ROUND(ROUND(H224*O$8,0)*S248,0)*V255,0)*Y257,0)</f>
        <v>218</v>
      </c>
      <c r="AD257" s="79"/>
    </row>
    <row r="258" ht="16.5" customHeight="1">
      <c r="A258" s="29">
        <v>61.0</v>
      </c>
      <c r="B258" s="29">
        <v>8503.0</v>
      </c>
      <c r="C258" s="32" t="s">
        <v>10205</v>
      </c>
      <c r="D258" s="389"/>
      <c r="E258" s="389"/>
      <c r="F258" s="527"/>
      <c r="G258" s="527"/>
      <c r="H258" s="527"/>
      <c r="I258" s="532"/>
      <c r="J258" s="94"/>
      <c r="K258" s="140"/>
      <c r="L258" s="54"/>
      <c r="M258" s="52"/>
      <c r="N258" s="8"/>
      <c r="O258" s="54"/>
      <c r="P258" s="537"/>
      <c r="Q258" s="83"/>
      <c r="R258" s="83"/>
      <c r="S258" s="83"/>
      <c r="T258" s="484"/>
      <c r="U258" s="24"/>
      <c r="V258" s="26"/>
      <c r="W258" s="484"/>
      <c r="X258" s="56"/>
      <c r="Y258" s="526"/>
      <c r="Z258" s="213" t="s">
        <v>30</v>
      </c>
      <c r="AA258" s="74">
        <v>5.0</v>
      </c>
      <c r="AB258" s="522" t="s">
        <v>31</v>
      </c>
      <c r="AC258" s="45">
        <f>ROUND(ROUND(ROUND(ROUND(H224*O$8,0)*S248,0)*V255,0)*Y257,0)-AA258</f>
        <v>213</v>
      </c>
      <c r="AD258" s="79"/>
    </row>
    <row r="259" ht="16.5" customHeight="1">
      <c r="A259" s="29">
        <v>61.0</v>
      </c>
      <c r="B259" s="29">
        <v>8179.0</v>
      </c>
      <c r="C259" s="32" t="s">
        <v>10206</v>
      </c>
      <c r="D259" s="389"/>
      <c r="E259" s="389"/>
      <c r="F259" s="527"/>
      <c r="G259" s="527"/>
      <c r="H259" s="527"/>
      <c r="I259" s="532"/>
      <c r="J259" s="130" t="s">
        <v>7983</v>
      </c>
      <c r="K259" s="538"/>
      <c r="L259" s="590"/>
      <c r="M259" s="147"/>
      <c r="N259" s="539"/>
      <c r="O259" s="591"/>
      <c r="P259" s="37"/>
      <c r="Q259" s="7"/>
      <c r="R259" s="7"/>
      <c r="S259" s="7"/>
      <c r="T259" s="520"/>
      <c r="U259" s="6"/>
      <c r="V259" s="7"/>
      <c r="W259" s="37"/>
      <c r="X259" s="7"/>
      <c r="Y259" s="39"/>
      <c r="Z259" s="213"/>
      <c r="AA259" s="213"/>
      <c r="AB259" s="213"/>
      <c r="AC259" s="45">
        <f>ROUND(ROUND(H224*L260,0)*O$8,0)</f>
        <v>580</v>
      </c>
      <c r="AD259" s="79"/>
    </row>
    <row r="260" ht="16.5" customHeight="1">
      <c r="A260" s="29">
        <v>61.0</v>
      </c>
      <c r="B260" s="29">
        <v>8180.0</v>
      </c>
      <c r="C260" s="32" t="s">
        <v>10207</v>
      </c>
      <c r="D260" s="231"/>
      <c r="E260" s="231"/>
      <c r="F260" s="174"/>
      <c r="G260" s="174"/>
      <c r="H260" s="174"/>
      <c r="I260" s="523"/>
      <c r="J260" s="482"/>
      <c r="K260" s="83" t="s">
        <v>21</v>
      </c>
      <c r="L260" s="175">
        <v>0.965</v>
      </c>
      <c r="M260" s="592"/>
      <c r="N260" s="540"/>
      <c r="O260" s="175"/>
      <c r="P260" s="52"/>
      <c r="Q260" s="8"/>
      <c r="R260" s="8"/>
      <c r="S260" s="8"/>
      <c r="T260" s="521"/>
      <c r="U260" s="14"/>
      <c r="V260" s="8"/>
      <c r="W260" s="52"/>
      <c r="X260" s="8"/>
      <c r="Y260" s="109"/>
      <c r="Z260" s="213" t="s">
        <v>30</v>
      </c>
      <c r="AA260" s="74">
        <v>5.0</v>
      </c>
      <c r="AB260" s="522" t="s">
        <v>31</v>
      </c>
      <c r="AC260" s="45">
        <f>ROUND(ROUND(H224*L260,0)*O$8,0)-AA260</f>
        <v>575</v>
      </c>
      <c r="AD260" s="79"/>
    </row>
    <row r="261" ht="16.5" customHeight="1">
      <c r="A261" s="29">
        <v>61.0</v>
      </c>
      <c r="B261" s="29">
        <v>8504.0</v>
      </c>
      <c r="C261" s="32" t="s">
        <v>10208</v>
      </c>
      <c r="D261" s="231"/>
      <c r="E261" s="231"/>
      <c r="F261" s="174"/>
      <c r="G261" s="174"/>
      <c r="H261" s="174"/>
      <c r="I261" s="523"/>
      <c r="J261" s="482"/>
      <c r="K261" s="140"/>
      <c r="L261" s="54"/>
      <c r="M261" s="52"/>
      <c r="N261" s="8"/>
      <c r="O261" s="54"/>
      <c r="P261" s="52"/>
      <c r="Q261" s="8"/>
      <c r="R261" s="8"/>
      <c r="S261" s="8"/>
      <c r="T261" s="521"/>
      <c r="U261" s="14"/>
      <c r="V261" s="54"/>
      <c r="W261" s="305" t="s">
        <v>20</v>
      </c>
      <c r="X261" s="41" t="s">
        <v>21</v>
      </c>
      <c r="Y261" s="86">
        <v>0.85</v>
      </c>
      <c r="Z261" s="75"/>
      <c r="AA261" s="213"/>
      <c r="AB261" s="213"/>
      <c r="AC261" s="45">
        <f>ROUND(ROUND(ROUND(H224*L260,0)*O$8,0)*Y261,0)</f>
        <v>493</v>
      </c>
      <c r="AD261" s="79"/>
    </row>
    <row r="262" ht="16.5" customHeight="1">
      <c r="A262" s="29">
        <v>61.0</v>
      </c>
      <c r="B262" s="29">
        <v>8505.0</v>
      </c>
      <c r="C262" s="32" t="s">
        <v>10209</v>
      </c>
      <c r="D262" s="231"/>
      <c r="E262" s="231"/>
      <c r="F262" s="527"/>
      <c r="G262" s="527"/>
      <c r="H262" s="527"/>
      <c r="I262" s="532"/>
      <c r="J262" s="94"/>
      <c r="K262" s="140"/>
      <c r="L262" s="54"/>
      <c r="M262" s="52"/>
      <c r="N262" s="8"/>
      <c r="O262" s="54"/>
      <c r="P262" s="52"/>
      <c r="Q262" s="8"/>
      <c r="R262" s="8"/>
      <c r="S262" s="8"/>
      <c r="T262" s="525"/>
      <c r="U262" s="21"/>
      <c r="V262" s="109"/>
      <c r="W262" s="484"/>
      <c r="X262" s="56"/>
      <c r="Y262" s="526"/>
      <c r="Z262" s="213" t="s">
        <v>30</v>
      </c>
      <c r="AA262" s="74">
        <v>5.0</v>
      </c>
      <c r="AB262" s="522" t="s">
        <v>31</v>
      </c>
      <c r="AC262" s="45">
        <f>ROUND(ROUND(ROUND(H224*L260,0)*O$8,0)*Y261,0)-AA262</f>
        <v>488</v>
      </c>
      <c r="AD262" s="79"/>
    </row>
    <row r="263" ht="16.5" customHeight="1">
      <c r="A263" s="29">
        <v>61.0</v>
      </c>
      <c r="B263" s="29">
        <v>8181.0</v>
      </c>
      <c r="C263" s="32" t="s">
        <v>10210</v>
      </c>
      <c r="D263" s="231"/>
      <c r="E263" s="231"/>
      <c r="F263" s="527"/>
      <c r="G263" s="527"/>
      <c r="H263" s="527"/>
      <c r="I263" s="532"/>
      <c r="J263" s="94"/>
      <c r="K263" s="140"/>
      <c r="L263" s="54"/>
      <c r="M263" s="52"/>
      <c r="N263" s="8"/>
      <c r="O263" s="54"/>
      <c r="P263" s="52"/>
      <c r="Q263" s="8"/>
      <c r="R263" s="8"/>
      <c r="S263" s="8"/>
      <c r="T263" s="102" t="s">
        <v>326</v>
      </c>
      <c r="U263" s="41" t="s">
        <v>21</v>
      </c>
      <c r="V263" s="60">
        <v>0.7</v>
      </c>
      <c r="W263" s="37"/>
      <c r="X263" s="7"/>
      <c r="Y263" s="39"/>
      <c r="Z263" s="213"/>
      <c r="AA263" s="213"/>
      <c r="AB263" s="213"/>
      <c r="AC263" s="45">
        <f>ROUND(ROUND(ROUND(H224*L260,0)*O$8,0)*V263,0)</f>
        <v>406</v>
      </c>
      <c r="AD263" s="79"/>
    </row>
    <row r="264" ht="16.5" customHeight="1">
      <c r="A264" s="29">
        <v>61.0</v>
      </c>
      <c r="B264" s="29">
        <v>8182.0</v>
      </c>
      <c r="C264" s="32" t="s">
        <v>10211</v>
      </c>
      <c r="D264" s="231"/>
      <c r="E264" s="231"/>
      <c r="F264" s="527"/>
      <c r="G264" s="527"/>
      <c r="H264" s="8"/>
      <c r="I264" s="144"/>
      <c r="J264" s="94"/>
      <c r="K264" s="140"/>
      <c r="L264" s="54"/>
      <c r="M264" s="52"/>
      <c r="N264" s="8"/>
      <c r="O264" s="54"/>
      <c r="P264" s="52"/>
      <c r="Q264" s="8"/>
      <c r="R264" s="8"/>
      <c r="S264" s="8"/>
      <c r="T264" s="482"/>
      <c r="U264" s="83"/>
      <c r="V264" s="528"/>
      <c r="W264" s="227"/>
      <c r="X264" s="22"/>
      <c r="Y264" s="109"/>
      <c r="Z264" s="213" t="s">
        <v>30</v>
      </c>
      <c r="AA264" s="74">
        <v>5.0</v>
      </c>
      <c r="AB264" s="522" t="s">
        <v>31</v>
      </c>
      <c r="AC264" s="45">
        <f>ROUND(ROUND(ROUND(H224*L260,0)*O$8,0)*V263,0)-AA264</f>
        <v>401</v>
      </c>
      <c r="AD264" s="79"/>
    </row>
    <row r="265" ht="16.5" customHeight="1">
      <c r="A265" s="29">
        <v>61.0</v>
      </c>
      <c r="B265" s="29">
        <v>8506.0</v>
      </c>
      <c r="C265" s="32" t="s">
        <v>10212</v>
      </c>
      <c r="D265" s="389"/>
      <c r="E265" s="231"/>
      <c r="F265" s="113"/>
      <c r="G265" s="113"/>
      <c r="H265" s="8"/>
      <c r="I265" s="144"/>
      <c r="J265" s="94"/>
      <c r="K265" s="140"/>
      <c r="L265" s="54"/>
      <c r="M265" s="52"/>
      <c r="N265" s="8"/>
      <c r="O265" s="54"/>
      <c r="P265" s="52"/>
      <c r="Q265" s="8"/>
      <c r="R265" s="8"/>
      <c r="S265" s="8"/>
      <c r="T265" s="482"/>
      <c r="U265" s="99"/>
      <c r="V265" s="529"/>
      <c r="W265" s="305" t="s">
        <v>20</v>
      </c>
      <c r="X265" s="41" t="s">
        <v>21</v>
      </c>
      <c r="Y265" s="86">
        <v>0.85</v>
      </c>
      <c r="Z265" s="75"/>
      <c r="AA265" s="213"/>
      <c r="AB265" s="213"/>
      <c r="AC265" s="45">
        <f>ROUND(ROUND(ROUND(ROUND(H224*L260,0)*O$8,0)*V263,0)*Y265,0)</f>
        <v>345</v>
      </c>
      <c r="AD265" s="79"/>
    </row>
    <row r="266" ht="16.5" customHeight="1">
      <c r="A266" s="29">
        <v>61.0</v>
      </c>
      <c r="B266" s="29">
        <v>8507.0</v>
      </c>
      <c r="C266" s="32" t="s">
        <v>10213</v>
      </c>
      <c r="D266" s="389"/>
      <c r="E266" s="231"/>
      <c r="F266" s="113"/>
      <c r="G266" s="113"/>
      <c r="H266" s="8"/>
      <c r="I266" s="144"/>
      <c r="J266" s="94"/>
      <c r="K266" s="140"/>
      <c r="L266" s="54"/>
      <c r="M266" s="52"/>
      <c r="N266" s="8"/>
      <c r="O266" s="54"/>
      <c r="P266" s="52"/>
      <c r="Q266" s="8"/>
      <c r="R266" s="8"/>
      <c r="S266" s="8"/>
      <c r="T266" s="530"/>
      <c r="U266" s="24"/>
      <c r="V266" s="26"/>
      <c r="W266" s="484"/>
      <c r="X266" s="56"/>
      <c r="Y266" s="526"/>
      <c r="Z266" s="213" t="s">
        <v>30</v>
      </c>
      <c r="AA266" s="74">
        <v>5.0</v>
      </c>
      <c r="AB266" s="522" t="s">
        <v>31</v>
      </c>
      <c r="AC266" s="45">
        <f>ROUND(ROUND(ROUND(ROUND(H224*L260,0)*O$8,0)*V263,0)*Y265,0)-AA266</f>
        <v>340</v>
      </c>
      <c r="AD266" s="79"/>
    </row>
    <row r="267" ht="16.5" customHeight="1">
      <c r="A267" s="29">
        <v>61.0</v>
      </c>
      <c r="B267" s="29">
        <v>8729.0</v>
      </c>
      <c r="C267" s="32" t="s">
        <v>10214</v>
      </c>
      <c r="D267" s="389"/>
      <c r="E267" s="231"/>
      <c r="F267" s="113"/>
      <c r="G267" s="113"/>
      <c r="H267" s="8"/>
      <c r="I267" s="144"/>
      <c r="J267" s="94"/>
      <c r="K267" s="140"/>
      <c r="L267" s="54"/>
      <c r="M267" s="52"/>
      <c r="N267" s="8"/>
      <c r="O267" s="54"/>
      <c r="P267" s="52"/>
      <c r="Q267" s="8"/>
      <c r="R267" s="8"/>
      <c r="S267" s="54"/>
      <c r="T267" s="102" t="s">
        <v>329</v>
      </c>
      <c r="U267" s="83" t="s">
        <v>21</v>
      </c>
      <c r="V267" s="528">
        <v>0.85</v>
      </c>
      <c r="W267" s="37"/>
      <c r="X267" s="7"/>
      <c r="Y267" s="39"/>
      <c r="Z267" s="213"/>
      <c r="AA267" s="213"/>
      <c r="AB267" s="213"/>
      <c r="AC267" s="45">
        <f>ROUND(ROUND(ROUND(H224*L260,0)*O$8,0)*V267,0)</f>
        <v>493</v>
      </c>
      <c r="AD267" s="79"/>
    </row>
    <row r="268" ht="16.5" customHeight="1">
      <c r="A268" s="29">
        <v>61.0</v>
      </c>
      <c r="B268" s="29">
        <v>8730.0</v>
      </c>
      <c r="C268" s="32" t="s">
        <v>10215</v>
      </c>
      <c r="D268" s="389"/>
      <c r="E268" s="231"/>
      <c r="F268" s="113"/>
      <c r="G268" s="113"/>
      <c r="H268" s="8"/>
      <c r="I268" s="144"/>
      <c r="J268" s="94"/>
      <c r="K268" s="140"/>
      <c r="L268" s="54"/>
      <c r="M268" s="52"/>
      <c r="N268" s="8"/>
      <c r="O268" s="54"/>
      <c r="P268" s="52"/>
      <c r="Q268" s="8"/>
      <c r="R268" s="8"/>
      <c r="S268" s="8"/>
      <c r="T268" s="482"/>
      <c r="U268" s="83"/>
      <c r="V268" s="528"/>
      <c r="W268" s="227"/>
      <c r="X268" s="22"/>
      <c r="Y268" s="109"/>
      <c r="Z268" s="213" t="s">
        <v>30</v>
      </c>
      <c r="AA268" s="74">
        <v>5.0</v>
      </c>
      <c r="AB268" s="522" t="s">
        <v>31</v>
      </c>
      <c r="AC268" s="45">
        <f>ROUND(ROUND(ROUND(H224*L260,0)*O$8,0)*V267,0)-AA268</f>
        <v>488</v>
      </c>
      <c r="AD268" s="79"/>
    </row>
    <row r="269" ht="16.5" customHeight="1">
      <c r="A269" s="29">
        <v>61.0</v>
      </c>
      <c r="B269" s="29">
        <v>8508.0</v>
      </c>
      <c r="C269" s="32" t="s">
        <v>10216</v>
      </c>
      <c r="D269" s="389"/>
      <c r="E269" s="231"/>
      <c r="F269" s="527"/>
      <c r="G269" s="527"/>
      <c r="H269" s="527"/>
      <c r="I269" s="532"/>
      <c r="J269" s="94"/>
      <c r="K269" s="140"/>
      <c r="L269" s="54"/>
      <c r="M269" s="52"/>
      <c r="N269" s="8"/>
      <c r="O269" s="54"/>
      <c r="P269" s="52"/>
      <c r="Q269" s="8"/>
      <c r="R269" s="8"/>
      <c r="S269" s="8"/>
      <c r="T269" s="482"/>
      <c r="U269" s="99"/>
      <c r="V269" s="529"/>
      <c r="W269" s="305" t="s">
        <v>20</v>
      </c>
      <c r="X269" s="41" t="s">
        <v>21</v>
      </c>
      <c r="Y269" s="86">
        <v>0.85</v>
      </c>
      <c r="Z269" s="75"/>
      <c r="AA269" s="213"/>
      <c r="AB269" s="213"/>
      <c r="AC269" s="45">
        <f>ROUND(ROUND(ROUND(ROUND(H224*L260,0)*O$8,0)*V267,0)*Y269,0)</f>
        <v>419</v>
      </c>
      <c r="AD269" s="79"/>
    </row>
    <row r="270" ht="16.5" customHeight="1">
      <c r="A270" s="29">
        <v>61.0</v>
      </c>
      <c r="B270" s="29">
        <v>8509.0</v>
      </c>
      <c r="C270" s="32" t="s">
        <v>10217</v>
      </c>
      <c r="D270" s="389"/>
      <c r="E270" s="231"/>
      <c r="F270" s="527"/>
      <c r="G270" s="527"/>
      <c r="H270" s="527"/>
      <c r="I270" s="532"/>
      <c r="J270" s="94"/>
      <c r="K270" s="140"/>
      <c r="L270" s="54"/>
      <c r="M270" s="52"/>
      <c r="N270" s="8"/>
      <c r="O270" s="54"/>
      <c r="P270" s="227"/>
      <c r="Q270" s="22"/>
      <c r="R270" s="22"/>
      <c r="S270" s="22"/>
      <c r="T270" s="484"/>
      <c r="U270" s="24"/>
      <c r="V270" s="26"/>
      <c r="W270" s="484"/>
      <c r="X270" s="56"/>
      <c r="Y270" s="526"/>
      <c r="Z270" s="213" t="s">
        <v>30</v>
      </c>
      <c r="AA270" s="74">
        <v>5.0</v>
      </c>
      <c r="AB270" s="522" t="s">
        <v>31</v>
      </c>
      <c r="AC270" s="45">
        <f>ROUND(ROUND(ROUND(ROUND(H224*L260,0)*O$8,0)*V267,0)*Y269,0)-AA270</f>
        <v>414</v>
      </c>
      <c r="AD270" s="79"/>
    </row>
    <row r="271" ht="16.5" customHeight="1">
      <c r="A271" s="29">
        <v>61.0</v>
      </c>
      <c r="B271" s="29">
        <v>8183.0</v>
      </c>
      <c r="C271" s="32" t="s">
        <v>10218</v>
      </c>
      <c r="D271" s="389"/>
      <c r="E271" s="389"/>
      <c r="F271" s="527"/>
      <c r="G271" s="527"/>
      <c r="H271" s="527"/>
      <c r="I271" s="532"/>
      <c r="J271" s="94"/>
      <c r="K271" s="140"/>
      <c r="L271" s="54"/>
      <c r="M271" s="52"/>
      <c r="N271" s="8"/>
      <c r="O271" s="54"/>
      <c r="P271" s="206" t="s">
        <v>23</v>
      </c>
      <c r="Q271" s="102" t="s">
        <v>24</v>
      </c>
      <c r="R271" s="533"/>
      <c r="S271" s="533"/>
      <c r="T271" s="520"/>
      <c r="U271" s="38"/>
      <c r="V271" s="6"/>
      <c r="W271" s="37"/>
      <c r="X271" s="7"/>
      <c r="Y271" s="39"/>
      <c r="Z271" s="213"/>
      <c r="AA271" s="213"/>
      <c r="AB271" s="213"/>
      <c r="AC271" s="45">
        <f>ROUND(ROUND(ROUND(H224*L260,0)*O$8,0)*S272,0)</f>
        <v>406</v>
      </c>
      <c r="AD271" s="79"/>
    </row>
    <row r="272" ht="16.5" customHeight="1">
      <c r="A272" s="29">
        <v>61.0</v>
      </c>
      <c r="B272" s="29">
        <v>8184.0</v>
      </c>
      <c r="C272" s="32" t="s">
        <v>10219</v>
      </c>
      <c r="D272" s="389"/>
      <c r="E272" s="389"/>
      <c r="F272" s="527"/>
      <c r="G272" s="527"/>
      <c r="H272" s="527"/>
      <c r="I272" s="532"/>
      <c r="J272" s="94"/>
      <c r="K272" s="140"/>
      <c r="L272" s="54"/>
      <c r="M272" s="52"/>
      <c r="N272" s="8"/>
      <c r="O272" s="54"/>
      <c r="P272" s="481"/>
      <c r="Q272" s="482"/>
      <c r="R272" s="83" t="s">
        <v>21</v>
      </c>
      <c r="S272" s="528">
        <v>0.7</v>
      </c>
      <c r="T272" s="521"/>
      <c r="U272" s="53"/>
      <c r="V272" s="14"/>
      <c r="W272" s="52"/>
      <c r="X272" s="8"/>
      <c r="Y272" s="109"/>
      <c r="Z272" s="213" t="s">
        <v>30</v>
      </c>
      <c r="AA272" s="74">
        <v>5.0</v>
      </c>
      <c r="AB272" s="522" t="s">
        <v>31</v>
      </c>
      <c r="AC272" s="45">
        <f>ROUND(ROUND(ROUND(H224*L260,0)*O$8,0)*S272,0)-AA272</f>
        <v>401</v>
      </c>
      <c r="AD272" s="79"/>
    </row>
    <row r="273" ht="16.5" customHeight="1">
      <c r="A273" s="29">
        <v>61.0</v>
      </c>
      <c r="B273" s="29">
        <v>8510.0</v>
      </c>
      <c r="C273" s="32" t="s">
        <v>10220</v>
      </c>
      <c r="D273" s="389"/>
      <c r="E273" s="389"/>
      <c r="F273" s="527"/>
      <c r="G273" s="527"/>
      <c r="H273" s="527"/>
      <c r="I273" s="532"/>
      <c r="J273" s="94"/>
      <c r="K273" s="140"/>
      <c r="L273" s="54"/>
      <c r="M273" s="52"/>
      <c r="N273" s="8"/>
      <c r="O273" s="54"/>
      <c r="P273" s="481"/>
      <c r="Q273" s="482"/>
      <c r="R273" s="14"/>
      <c r="S273" s="14"/>
      <c r="T273" s="521"/>
      <c r="U273" s="53"/>
      <c r="V273" s="14"/>
      <c r="W273" s="305" t="s">
        <v>20</v>
      </c>
      <c r="X273" s="41" t="s">
        <v>21</v>
      </c>
      <c r="Y273" s="86">
        <v>0.85</v>
      </c>
      <c r="Z273" s="75"/>
      <c r="AA273" s="213"/>
      <c r="AB273" s="213"/>
      <c r="AC273" s="45">
        <f>ROUND(ROUND(ROUND(ROUND(H224*L260,0)*O$8,0)*S272,0)*Y273,0)</f>
        <v>345</v>
      </c>
      <c r="AD273" s="79"/>
    </row>
    <row r="274" ht="16.5" customHeight="1">
      <c r="A274" s="29">
        <v>61.0</v>
      </c>
      <c r="B274" s="29">
        <v>8550.0</v>
      </c>
      <c r="C274" s="32" t="s">
        <v>10221</v>
      </c>
      <c r="D274" s="389"/>
      <c r="E274" s="389"/>
      <c r="F274" s="527"/>
      <c r="G274" s="527"/>
      <c r="H274" s="527"/>
      <c r="I274" s="532"/>
      <c r="J274" s="94"/>
      <c r="K274" s="140"/>
      <c r="L274" s="54"/>
      <c r="M274" s="52"/>
      <c r="N274" s="8"/>
      <c r="O274" s="54"/>
      <c r="P274" s="535"/>
      <c r="Q274" s="482"/>
      <c r="R274" s="83"/>
      <c r="S274" s="83"/>
      <c r="T274" s="525"/>
      <c r="U274" s="180"/>
      <c r="V274" s="21"/>
      <c r="W274" s="484"/>
      <c r="X274" s="56"/>
      <c r="Y274" s="526"/>
      <c r="Z274" s="213" t="s">
        <v>30</v>
      </c>
      <c r="AA274" s="74">
        <v>5.0</v>
      </c>
      <c r="AB274" s="522" t="s">
        <v>31</v>
      </c>
      <c r="AC274" s="45">
        <f>ROUND(ROUND(ROUND(ROUND(H224*L260,0)*O$8,0)*S272,0)*Y273,0)-AA274</f>
        <v>340</v>
      </c>
      <c r="AD274" s="79"/>
    </row>
    <row r="275" ht="16.5" customHeight="1">
      <c r="A275" s="29">
        <v>61.0</v>
      </c>
      <c r="B275" s="29">
        <v>8185.0</v>
      </c>
      <c r="C275" s="32" t="s">
        <v>10222</v>
      </c>
      <c r="D275" s="389"/>
      <c r="E275" s="389"/>
      <c r="F275" s="527"/>
      <c r="G275" s="527"/>
      <c r="H275" s="527"/>
      <c r="I275" s="532"/>
      <c r="J275" s="94"/>
      <c r="K275" s="140"/>
      <c r="L275" s="54"/>
      <c r="M275" s="52"/>
      <c r="N275" s="8"/>
      <c r="O275" s="54"/>
      <c r="P275" s="536"/>
      <c r="Q275" s="14"/>
      <c r="R275" s="14"/>
      <c r="S275" s="14"/>
      <c r="T275" s="102" t="s">
        <v>326</v>
      </c>
      <c r="U275" s="41" t="s">
        <v>21</v>
      </c>
      <c r="V275" s="60">
        <v>0.7</v>
      </c>
      <c r="W275" s="37"/>
      <c r="X275" s="7"/>
      <c r="Y275" s="39"/>
      <c r="Z275" s="213"/>
      <c r="AA275" s="213"/>
      <c r="AB275" s="213"/>
      <c r="AC275" s="593">
        <f>ROUND(ROUND(ROUND(ROUND(H224*L260,0)*O$8,0)*S272,0)*V275,0)</f>
        <v>284</v>
      </c>
      <c r="AD275" s="79"/>
    </row>
    <row r="276" ht="16.5" customHeight="1">
      <c r="A276" s="29">
        <v>61.0</v>
      </c>
      <c r="B276" s="29">
        <v>8186.0</v>
      </c>
      <c r="C276" s="32" t="s">
        <v>10223</v>
      </c>
      <c r="D276" s="389"/>
      <c r="E276" s="389"/>
      <c r="F276" s="527"/>
      <c r="G276" s="527"/>
      <c r="H276" s="527"/>
      <c r="I276" s="532"/>
      <c r="J276" s="94"/>
      <c r="K276" s="140"/>
      <c r="L276" s="54"/>
      <c r="M276" s="52"/>
      <c r="N276" s="8"/>
      <c r="O276" s="54"/>
      <c r="P276" s="536"/>
      <c r="Q276" s="14"/>
      <c r="R276" s="14"/>
      <c r="S276" s="14"/>
      <c r="T276" s="482"/>
      <c r="U276" s="83"/>
      <c r="V276" s="528"/>
      <c r="W276" s="227"/>
      <c r="X276" s="22"/>
      <c r="Y276" s="109"/>
      <c r="Z276" s="213" t="s">
        <v>30</v>
      </c>
      <c r="AA276" s="74">
        <v>5.0</v>
      </c>
      <c r="AB276" s="522" t="s">
        <v>31</v>
      </c>
      <c r="AC276" s="593">
        <f>ROUND(ROUND(ROUND(ROUND(H224*L260,0)*O$8,0)*S272,0)*V275,0)-AA276</f>
        <v>279</v>
      </c>
      <c r="AD276" s="79"/>
    </row>
    <row r="277" ht="16.5" customHeight="1">
      <c r="A277" s="29">
        <v>61.0</v>
      </c>
      <c r="B277" s="29">
        <v>8551.0</v>
      </c>
      <c r="C277" s="32" t="s">
        <v>10224</v>
      </c>
      <c r="D277" s="389"/>
      <c r="E277" s="389"/>
      <c r="F277" s="527"/>
      <c r="G277" s="527"/>
      <c r="H277" s="527"/>
      <c r="I277" s="532"/>
      <c r="J277" s="94"/>
      <c r="K277" s="140"/>
      <c r="L277" s="54"/>
      <c r="M277" s="52"/>
      <c r="N277" s="8"/>
      <c r="O277" s="54"/>
      <c r="P277" s="254"/>
      <c r="Q277" s="83"/>
      <c r="R277" s="83"/>
      <c r="T277" s="482"/>
      <c r="U277" s="99"/>
      <c r="V277" s="529"/>
      <c r="W277" s="305" t="s">
        <v>20</v>
      </c>
      <c r="X277" s="41" t="s">
        <v>21</v>
      </c>
      <c r="Y277" s="86">
        <v>0.85</v>
      </c>
      <c r="Z277" s="75"/>
      <c r="AA277" s="213"/>
      <c r="AB277" s="213"/>
      <c r="AC277" s="593">
        <f>ROUND(ROUND(ROUND(ROUND(ROUND(H224*L260,0)*O$8,0)*S272,0)*V275,0)*Y277,0)</f>
        <v>241</v>
      </c>
      <c r="AD277" s="79"/>
    </row>
    <row r="278" ht="16.5" customHeight="1">
      <c r="A278" s="29">
        <v>61.0</v>
      </c>
      <c r="B278" s="29">
        <v>8552.0</v>
      </c>
      <c r="C278" s="32" t="s">
        <v>10225</v>
      </c>
      <c r="D278" s="389"/>
      <c r="E278" s="389"/>
      <c r="F278" s="527"/>
      <c r="G278" s="527"/>
      <c r="H278" s="527"/>
      <c r="I278" s="532"/>
      <c r="J278" s="94"/>
      <c r="K278" s="140"/>
      <c r="L278" s="54"/>
      <c r="M278" s="52"/>
      <c r="N278" s="8"/>
      <c r="O278" s="54"/>
      <c r="P278" s="254"/>
      <c r="Q278" s="83"/>
      <c r="R278" s="83"/>
      <c r="S278" s="83"/>
      <c r="T278" s="530"/>
      <c r="U278" s="24"/>
      <c r="V278" s="26"/>
      <c r="W278" s="484"/>
      <c r="X278" s="56"/>
      <c r="Y278" s="526"/>
      <c r="Z278" s="213" t="s">
        <v>30</v>
      </c>
      <c r="AA278" s="74">
        <v>5.0</v>
      </c>
      <c r="AB278" s="522" t="s">
        <v>31</v>
      </c>
      <c r="AC278" s="593">
        <f>ROUND(ROUND(ROUND(ROUND(ROUND(H224*L260,0)*O$8,0)*S272,0)*V275,0)*Y277,0)-AA278</f>
        <v>236</v>
      </c>
      <c r="AD278" s="79"/>
    </row>
    <row r="279" ht="16.5" customHeight="1">
      <c r="A279" s="29">
        <v>61.0</v>
      </c>
      <c r="B279" s="29">
        <v>8731.0</v>
      </c>
      <c r="C279" s="32" t="s">
        <v>10226</v>
      </c>
      <c r="D279" s="389"/>
      <c r="E279" s="389"/>
      <c r="F279" s="527"/>
      <c r="G279" s="527"/>
      <c r="H279" s="527"/>
      <c r="I279" s="532"/>
      <c r="J279" s="94"/>
      <c r="K279" s="140"/>
      <c r="L279" s="54"/>
      <c r="M279" s="52"/>
      <c r="N279" s="8"/>
      <c r="O279" s="54"/>
      <c r="P279" s="536"/>
      <c r="Q279" s="83"/>
      <c r="R279" s="528"/>
      <c r="S279" s="486"/>
      <c r="T279" s="102" t="s">
        <v>329</v>
      </c>
      <c r="U279" s="83" t="s">
        <v>21</v>
      </c>
      <c r="V279" s="528">
        <v>0.85</v>
      </c>
      <c r="W279" s="37"/>
      <c r="X279" s="7"/>
      <c r="Y279" s="39"/>
      <c r="Z279" s="213"/>
      <c r="AA279" s="213"/>
      <c r="AB279" s="213"/>
      <c r="AC279" s="45">
        <f>ROUND(ROUND(ROUND(ROUND(H224*L260,0)*O$8,0)*S272,0)*V279,0)</f>
        <v>345</v>
      </c>
      <c r="AD279" s="79"/>
    </row>
    <row r="280" ht="16.5" customHeight="1">
      <c r="A280" s="29">
        <v>61.0</v>
      </c>
      <c r="B280" s="29">
        <v>8732.0</v>
      </c>
      <c r="C280" s="32" t="s">
        <v>10227</v>
      </c>
      <c r="D280" s="389"/>
      <c r="E280" s="389"/>
      <c r="F280" s="527"/>
      <c r="G280" s="527"/>
      <c r="H280" s="527"/>
      <c r="I280" s="532"/>
      <c r="J280" s="94"/>
      <c r="K280" s="140"/>
      <c r="L280" s="54"/>
      <c r="M280" s="52"/>
      <c r="N280" s="8"/>
      <c r="O280" s="54"/>
      <c r="P280" s="536"/>
      <c r="Q280" s="83"/>
      <c r="R280" s="528"/>
      <c r="S280" s="528"/>
      <c r="T280" s="482"/>
      <c r="U280" s="83"/>
      <c r="V280" s="528"/>
      <c r="W280" s="227"/>
      <c r="X280" s="22"/>
      <c r="Y280" s="109"/>
      <c r="Z280" s="213" t="s">
        <v>30</v>
      </c>
      <c r="AA280" s="74">
        <v>5.0</v>
      </c>
      <c r="AB280" s="522" t="s">
        <v>31</v>
      </c>
      <c r="AC280" s="45">
        <f>ROUND(ROUND(ROUND(ROUND(H224*L260,0)*O$8,0)*S272,0)*V279,0)-AA280</f>
        <v>340</v>
      </c>
      <c r="AD280" s="79"/>
    </row>
    <row r="281" ht="16.5" customHeight="1">
      <c r="A281" s="29">
        <v>61.0</v>
      </c>
      <c r="B281" s="29">
        <v>8553.0</v>
      </c>
      <c r="C281" s="32" t="s">
        <v>10228</v>
      </c>
      <c r="D281" s="389"/>
      <c r="E281" s="389"/>
      <c r="F281" s="527"/>
      <c r="G281" s="527"/>
      <c r="H281" s="527"/>
      <c r="I281" s="532"/>
      <c r="J281" s="94"/>
      <c r="K281" s="140"/>
      <c r="L281" s="54"/>
      <c r="M281" s="52"/>
      <c r="N281" s="8"/>
      <c r="O281" s="54"/>
      <c r="P281" s="254"/>
      <c r="Q281" s="83"/>
      <c r="R281" s="528"/>
      <c r="S281" s="528"/>
      <c r="T281" s="482"/>
      <c r="U281" s="99"/>
      <c r="V281" s="529"/>
      <c r="W281" s="305" t="s">
        <v>20</v>
      </c>
      <c r="X281" s="41" t="s">
        <v>21</v>
      </c>
      <c r="Y281" s="86">
        <v>0.85</v>
      </c>
      <c r="Z281" s="75"/>
      <c r="AA281" s="213"/>
      <c r="AB281" s="213"/>
      <c r="AC281" s="45">
        <f>ROUND(ROUND(ROUND(ROUND(ROUND(H224*L260,0)*O$8,0)*S272,0)*V279,0)*Y281,0)</f>
        <v>293</v>
      </c>
      <c r="AD281" s="79"/>
    </row>
    <row r="282" ht="16.5" customHeight="1">
      <c r="A282" s="29">
        <v>61.0</v>
      </c>
      <c r="B282" s="29">
        <v>8554.0</v>
      </c>
      <c r="C282" s="32" t="s">
        <v>10229</v>
      </c>
      <c r="D282" s="389"/>
      <c r="E282" s="389"/>
      <c r="F282" s="527"/>
      <c r="G282" s="527"/>
      <c r="H282" s="527"/>
      <c r="I282" s="532"/>
      <c r="J282" s="94"/>
      <c r="K282" s="140"/>
      <c r="L282" s="54"/>
      <c r="M282" s="52"/>
      <c r="N282" s="8"/>
      <c r="O282" s="54"/>
      <c r="P282" s="536"/>
      <c r="Q282" s="83"/>
      <c r="R282" s="83"/>
      <c r="S282" s="83"/>
      <c r="T282" s="484"/>
      <c r="U282" s="24"/>
      <c r="V282" s="26"/>
      <c r="W282" s="484"/>
      <c r="X282" s="56"/>
      <c r="Y282" s="526"/>
      <c r="Z282" s="213" t="s">
        <v>30</v>
      </c>
      <c r="AA282" s="74">
        <v>5.0</v>
      </c>
      <c r="AB282" s="522" t="s">
        <v>31</v>
      </c>
      <c r="AC282" s="45">
        <f>ROUND(ROUND(ROUND(ROUND(ROUND(H224*L260,0)*O$8,0)*S272,0)*V279,0)*Y281,0)-AA282</f>
        <v>288</v>
      </c>
      <c r="AD282" s="79"/>
    </row>
    <row r="283" ht="16.5" customHeight="1">
      <c r="A283" s="29">
        <v>61.0</v>
      </c>
      <c r="B283" s="29">
        <v>8555.0</v>
      </c>
      <c r="C283" s="32" t="s">
        <v>10230</v>
      </c>
      <c r="D283" s="389"/>
      <c r="E283" s="389"/>
      <c r="F283" s="527"/>
      <c r="G283" s="527"/>
      <c r="H283" s="527"/>
      <c r="I283" s="532"/>
      <c r="J283" s="94"/>
      <c r="K283" s="140"/>
      <c r="L283" s="54"/>
      <c r="M283" s="52"/>
      <c r="N283" s="8"/>
      <c r="O283" s="54"/>
      <c r="P283" s="536"/>
      <c r="Q283" s="102" t="s">
        <v>27</v>
      </c>
      <c r="R283" s="533"/>
      <c r="S283" s="533"/>
      <c r="T283" s="520"/>
      <c r="U283" s="38"/>
      <c r="V283" s="6"/>
      <c r="W283" s="37"/>
      <c r="X283" s="7"/>
      <c r="Y283" s="39"/>
      <c r="Z283" s="213"/>
      <c r="AA283" s="213"/>
      <c r="AB283" s="213"/>
      <c r="AC283" s="45">
        <f>ROUND(ROUND(ROUND(H224*L260,0)*O$8,0)*S284,0)</f>
        <v>290</v>
      </c>
      <c r="AD283" s="79"/>
    </row>
    <row r="284" ht="16.5" customHeight="1">
      <c r="A284" s="29">
        <v>61.0</v>
      </c>
      <c r="B284" s="29">
        <v>8556.0</v>
      </c>
      <c r="C284" s="32" t="s">
        <v>10231</v>
      </c>
      <c r="D284" s="389"/>
      <c r="E284" s="389"/>
      <c r="F284" s="527"/>
      <c r="G284" s="527"/>
      <c r="H284" s="527"/>
      <c r="I284" s="532"/>
      <c r="J284" s="94"/>
      <c r="K284" s="140"/>
      <c r="L284" s="54"/>
      <c r="M284" s="52"/>
      <c r="N284" s="8"/>
      <c r="O284" s="54"/>
      <c r="P284" s="535"/>
      <c r="Q284" s="482"/>
      <c r="R284" s="83" t="s">
        <v>21</v>
      </c>
      <c r="S284" s="528">
        <v>0.5</v>
      </c>
      <c r="T284" s="521"/>
      <c r="U284" s="53"/>
      <c r="V284" s="14"/>
      <c r="W284" s="52"/>
      <c r="X284" s="8"/>
      <c r="Y284" s="109"/>
      <c r="Z284" s="213" t="s">
        <v>30</v>
      </c>
      <c r="AA284" s="74">
        <v>5.0</v>
      </c>
      <c r="AB284" s="522" t="s">
        <v>31</v>
      </c>
      <c r="AC284" s="45">
        <f>ROUND(ROUND(ROUND(H224*L260,0)*O$8,0)*S284,0)-AA284</f>
        <v>285</v>
      </c>
      <c r="AD284" s="79"/>
    </row>
    <row r="285" ht="16.5" customHeight="1">
      <c r="A285" s="29">
        <v>61.0</v>
      </c>
      <c r="B285" s="29">
        <v>8557.0</v>
      </c>
      <c r="C285" s="32" t="s">
        <v>10232</v>
      </c>
      <c r="D285" s="389"/>
      <c r="E285" s="389"/>
      <c r="F285" s="527"/>
      <c r="G285" s="527"/>
      <c r="H285" s="527"/>
      <c r="I285" s="532"/>
      <c r="J285" s="94"/>
      <c r="K285" s="140"/>
      <c r="L285" s="54"/>
      <c r="M285" s="52"/>
      <c r="N285" s="8"/>
      <c r="O285" s="54"/>
      <c r="P285" s="535"/>
      <c r="Q285" s="482"/>
      <c r="R285" s="14"/>
      <c r="S285" s="14"/>
      <c r="T285" s="521"/>
      <c r="U285" s="53"/>
      <c r="V285" s="14"/>
      <c r="W285" s="305" t="s">
        <v>20</v>
      </c>
      <c r="X285" s="41" t="s">
        <v>21</v>
      </c>
      <c r="Y285" s="86">
        <v>0.85</v>
      </c>
      <c r="Z285" s="75"/>
      <c r="AA285" s="213"/>
      <c r="AB285" s="213"/>
      <c r="AC285" s="45">
        <f>ROUND(ROUND(ROUND(ROUND(H224*L260,0)*O$8,0)*S284,0)*Y285,0)</f>
        <v>247</v>
      </c>
      <c r="AD285" s="79"/>
    </row>
    <row r="286" ht="16.5" customHeight="1">
      <c r="A286" s="29">
        <v>61.0</v>
      </c>
      <c r="B286" s="29">
        <v>8558.0</v>
      </c>
      <c r="C286" s="32" t="s">
        <v>10233</v>
      </c>
      <c r="D286" s="389"/>
      <c r="E286" s="389"/>
      <c r="F286" s="527"/>
      <c r="G286" s="527"/>
      <c r="H286" s="527"/>
      <c r="I286" s="532"/>
      <c r="J286" s="94"/>
      <c r="K286" s="140"/>
      <c r="L286" s="54"/>
      <c r="M286" s="52"/>
      <c r="N286" s="8"/>
      <c r="O286" s="54"/>
      <c r="P286" s="535"/>
      <c r="Q286" s="482"/>
      <c r="R286" s="83"/>
      <c r="S286" s="83"/>
      <c r="T286" s="525"/>
      <c r="U286" s="180"/>
      <c r="V286" s="21"/>
      <c r="W286" s="484"/>
      <c r="X286" s="56"/>
      <c r="Y286" s="526"/>
      <c r="Z286" s="213" t="s">
        <v>30</v>
      </c>
      <c r="AA286" s="74">
        <v>5.0</v>
      </c>
      <c r="AB286" s="522" t="s">
        <v>31</v>
      </c>
      <c r="AC286" s="45">
        <f>ROUND(ROUND(ROUND(ROUND(H224*L260,0)*O$8,0)*S284,0)*Y285,0)-AA286</f>
        <v>242</v>
      </c>
      <c r="AD286" s="79"/>
    </row>
    <row r="287" ht="16.5" customHeight="1">
      <c r="A287" s="29">
        <v>61.0</v>
      </c>
      <c r="B287" s="29">
        <v>8559.0</v>
      </c>
      <c r="C287" s="32" t="s">
        <v>10234</v>
      </c>
      <c r="D287" s="389"/>
      <c r="E287" s="389"/>
      <c r="F287" s="527"/>
      <c r="G287" s="527"/>
      <c r="H287" s="527"/>
      <c r="I287" s="532"/>
      <c r="J287" s="94"/>
      <c r="K287" s="140"/>
      <c r="L287" s="54"/>
      <c r="M287" s="52"/>
      <c r="N287" s="8"/>
      <c r="O287" s="54"/>
      <c r="P287" s="536"/>
      <c r="Q287" s="14"/>
      <c r="R287" s="14"/>
      <c r="S287" s="14"/>
      <c r="T287" s="102" t="s">
        <v>326</v>
      </c>
      <c r="U287" s="41" t="s">
        <v>21</v>
      </c>
      <c r="V287" s="60">
        <v>0.7</v>
      </c>
      <c r="W287" s="37"/>
      <c r="X287" s="7"/>
      <c r="Y287" s="39"/>
      <c r="Z287" s="213"/>
      <c r="AA287" s="213"/>
      <c r="AB287" s="213"/>
      <c r="AC287" s="45">
        <f>ROUND(ROUND(ROUND(ROUND(H224*L260,0)*O$8,0)*S284,0)*V287,0)</f>
        <v>203</v>
      </c>
      <c r="AD287" s="79"/>
    </row>
    <row r="288" ht="16.5" customHeight="1">
      <c r="A288" s="29">
        <v>61.0</v>
      </c>
      <c r="B288" s="29">
        <v>8560.0</v>
      </c>
      <c r="C288" s="32" t="s">
        <v>10235</v>
      </c>
      <c r="D288" s="389"/>
      <c r="E288" s="389"/>
      <c r="F288" s="527"/>
      <c r="G288" s="527"/>
      <c r="H288" s="527"/>
      <c r="I288" s="532"/>
      <c r="J288" s="94"/>
      <c r="K288" s="140"/>
      <c r="L288" s="54"/>
      <c r="M288" s="52"/>
      <c r="N288" s="8"/>
      <c r="O288" s="54"/>
      <c r="P288" s="536"/>
      <c r="Q288" s="14"/>
      <c r="R288" s="14"/>
      <c r="S288" s="14"/>
      <c r="T288" s="482"/>
      <c r="U288" s="83"/>
      <c r="V288" s="528"/>
      <c r="W288" s="227"/>
      <c r="X288" s="22"/>
      <c r="Y288" s="109"/>
      <c r="Z288" s="213" t="s">
        <v>30</v>
      </c>
      <c r="AA288" s="74">
        <v>5.0</v>
      </c>
      <c r="AB288" s="522" t="s">
        <v>31</v>
      </c>
      <c r="AC288" s="45">
        <f>ROUND(ROUND(ROUND(ROUND(H224*L260,0)*O$8,0)*S284,0)*V287,0)-AA288</f>
        <v>198</v>
      </c>
      <c r="AD288" s="79"/>
    </row>
    <row r="289" ht="16.5" customHeight="1">
      <c r="A289" s="29">
        <v>61.0</v>
      </c>
      <c r="B289" s="29">
        <v>8561.0</v>
      </c>
      <c r="C289" s="32" t="s">
        <v>10236</v>
      </c>
      <c r="D289" s="389"/>
      <c r="E289" s="389"/>
      <c r="F289" s="527"/>
      <c r="G289" s="527"/>
      <c r="H289" s="527"/>
      <c r="I289" s="532"/>
      <c r="J289" s="94"/>
      <c r="K289" s="140"/>
      <c r="L289" s="54"/>
      <c r="M289" s="52"/>
      <c r="N289" s="8"/>
      <c r="O289" s="54"/>
      <c r="P289" s="254"/>
      <c r="Q289" s="83"/>
      <c r="R289" s="83"/>
      <c r="T289" s="482"/>
      <c r="U289" s="99"/>
      <c r="V289" s="529"/>
      <c r="W289" s="305" t="s">
        <v>20</v>
      </c>
      <c r="X289" s="41" t="s">
        <v>21</v>
      </c>
      <c r="Y289" s="86">
        <v>0.85</v>
      </c>
      <c r="Z289" s="75"/>
      <c r="AA289" s="213"/>
      <c r="AB289" s="213"/>
      <c r="AC289" s="45">
        <f>ROUND(ROUND(ROUND(ROUND(ROUND(H224*L260,0)*O$8,0)*S284,0)*V287,0)*Y289,0)</f>
        <v>173</v>
      </c>
      <c r="AD289" s="79"/>
    </row>
    <row r="290" ht="16.5" customHeight="1">
      <c r="A290" s="29">
        <v>61.0</v>
      </c>
      <c r="B290" s="29">
        <v>8562.0</v>
      </c>
      <c r="C290" s="32" t="s">
        <v>10237</v>
      </c>
      <c r="D290" s="389"/>
      <c r="E290" s="389"/>
      <c r="F290" s="527"/>
      <c r="G290" s="527"/>
      <c r="H290" s="527"/>
      <c r="I290" s="532"/>
      <c r="J290" s="94"/>
      <c r="K290" s="140"/>
      <c r="L290" s="54"/>
      <c r="M290" s="52"/>
      <c r="N290" s="8"/>
      <c r="O290" s="54"/>
      <c r="P290" s="254"/>
      <c r="Q290" s="83"/>
      <c r="R290" s="83"/>
      <c r="S290" s="83"/>
      <c r="T290" s="530"/>
      <c r="U290" s="24"/>
      <c r="V290" s="26"/>
      <c r="W290" s="484"/>
      <c r="X290" s="56"/>
      <c r="Y290" s="526"/>
      <c r="Z290" s="213" t="s">
        <v>30</v>
      </c>
      <c r="AA290" s="74">
        <v>5.0</v>
      </c>
      <c r="AB290" s="522" t="s">
        <v>31</v>
      </c>
      <c r="AC290" s="45">
        <f>ROUND(ROUND(ROUND(ROUND(ROUND(H224*L260,0)*O$8,0)*S284,0)*V287,0)*Y289,0)-AA290</f>
        <v>168</v>
      </c>
      <c r="AD290" s="79"/>
    </row>
    <row r="291" ht="16.5" customHeight="1">
      <c r="A291" s="29">
        <v>61.0</v>
      </c>
      <c r="B291" s="29">
        <v>8563.0</v>
      </c>
      <c r="C291" s="32" t="s">
        <v>10238</v>
      </c>
      <c r="D291" s="389"/>
      <c r="E291" s="389"/>
      <c r="F291" s="527"/>
      <c r="G291" s="527"/>
      <c r="H291" s="527"/>
      <c r="I291" s="532"/>
      <c r="J291" s="94"/>
      <c r="K291" s="140"/>
      <c r="L291" s="54"/>
      <c r="M291" s="52"/>
      <c r="N291" s="8"/>
      <c r="O291" s="54"/>
      <c r="P291" s="536"/>
      <c r="Q291" s="83"/>
      <c r="R291" s="528"/>
      <c r="S291" s="486"/>
      <c r="T291" s="102" t="s">
        <v>329</v>
      </c>
      <c r="U291" s="83" t="s">
        <v>21</v>
      </c>
      <c r="V291" s="528">
        <v>0.85</v>
      </c>
      <c r="W291" s="37"/>
      <c r="X291" s="7"/>
      <c r="Y291" s="39"/>
      <c r="Z291" s="213"/>
      <c r="AA291" s="213"/>
      <c r="AB291" s="213"/>
      <c r="AC291" s="45">
        <f>ROUND(ROUND(ROUND(ROUND(H224*L260,0)*O$8,0)*S284,0)*V291,0)</f>
        <v>247</v>
      </c>
      <c r="AD291" s="79"/>
    </row>
    <row r="292" ht="16.5" customHeight="1">
      <c r="A292" s="29">
        <v>61.0</v>
      </c>
      <c r="B292" s="29">
        <v>8564.0</v>
      </c>
      <c r="C292" s="32" t="s">
        <v>10239</v>
      </c>
      <c r="D292" s="389"/>
      <c r="E292" s="389"/>
      <c r="F292" s="527"/>
      <c r="G292" s="527"/>
      <c r="H292" s="527"/>
      <c r="I292" s="532"/>
      <c r="J292" s="94"/>
      <c r="K292" s="140"/>
      <c r="L292" s="54"/>
      <c r="M292" s="52"/>
      <c r="N292" s="8"/>
      <c r="O292" s="54"/>
      <c r="P292" s="536"/>
      <c r="Q292" s="83"/>
      <c r="R292" s="528"/>
      <c r="S292" s="528"/>
      <c r="T292" s="482"/>
      <c r="U292" s="83"/>
      <c r="V292" s="528"/>
      <c r="W292" s="227"/>
      <c r="X292" s="22"/>
      <c r="Y292" s="109"/>
      <c r="Z292" s="213" t="s">
        <v>30</v>
      </c>
      <c r="AA292" s="74">
        <v>5.0</v>
      </c>
      <c r="AB292" s="522" t="s">
        <v>31</v>
      </c>
      <c r="AC292" s="45">
        <f>ROUND(ROUND(ROUND(ROUND(H224*L260,0)*O$8,0)*S284,0)*V291,0)-AA292</f>
        <v>242</v>
      </c>
      <c r="AD292" s="79"/>
    </row>
    <row r="293" ht="16.5" customHeight="1">
      <c r="A293" s="29">
        <v>61.0</v>
      </c>
      <c r="B293" s="29">
        <v>8565.0</v>
      </c>
      <c r="C293" s="32" t="s">
        <v>10240</v>
      </c>
      <c r="D293" s="389"/>
      <c r="E293" s="389"/>
      <c r="F293" s="527"/>
      <c r="G293" s="527"/>
      <c r="H293" s="527"/>
      <c r="I293" s="532"/>
      <c r="J293" s="94"/>
      <c r="K293" s="140"/>
      <c r="L293" s="54"/>
      <c r="M293" s="52"/>
      <c r="N293" s="8"/>
      <c r="O293" s="54"/>
      <c r="P293" s="254"/>
      <c r="Q293" s="83"/>
      <c r="R293" s="528"/>
      <c r="S293" s="528"/>
      <c r="T293" s="482"/>
      <c r="U293" s="99"/>
      <c r="V293" s="529"/>
      <c r="W293" s="305" t="s">
        <v>20</v>
      </c>
      <c r="X293" s="41" t="s">
        <v>21</v>
      </c>
      <c r="Y293" s="86">
        <v>0.85</v>
      </c>
      <c r="Z293" s="75"/>
      <c r="AA293" s="213"/>
      <c r="AB293" s="213"/>
      <c r="AC293" s="45">
        <f>ROUND(ROUND(ROUND(ROUND(ROUND(H224*L260,0)*O$8,0)*S284,0)*V291,0)*Y293,0)</f>
        <v>210</v>
      </c>
      <c r="AD293" s="79"/>
    </row>
    <row r="294" ht="16.5" customHeight="1">
      <c r="A294" s="29">
        <v>61.0</v>
      </c>
      <c r="B294" s="29">
        <v>8566.0</v>
      </c>
      <c r="C294" s="32" t="s">
        <v>10241</v>
      </c>
      <c r="D294" s="389"/>
      <c r="E294" s="389"/>
      <c r="F294" s="527"/>
      <c r="G294" s="527"/>
      <c r="H294" s="527"/>
      <c r="I294" s="532"/>
      <c r="J294" s="94"/>
      <c r="K294" s="140"/>
      <c r="L294" s="54"/>
      <c r="M294" s="52"/>
      <c r="N294" s="8"/>
      <c r="O294" s="54"/>
      <c r="P294" s="537"/>
      <c r="Q294" s="83"/>
      <c r="R294" s="83"/>
      <c r="S294" s="83"/>
      <c r="T294" s="484"/>
      <c r="U294" s="24"/>
      <c r="V294" s="26"/>
      <c r="W294" s="484"/>
      <c r="X294" s="56"/>
      <c r="Y294" s="526"/>
      <c r="Z294" s="213" t="s">
        <v>30</v>
      </c>
      <c r="AA294" s="74">
        <v>5.0</v>
      </c>
      <c r="AB294" s="522" t="s">
        <v>31</v>
      </c>
      <c r="AC294" s="45">
        <f>ROUND(ROUND(ROUND(ROUND(ROUND(H224*L260,0)*O$8,0)*S284,0)*V291,0)*Y293,0)-AA294</f>
        <v>205</v>
      </c>
      <c r="AD294" s="79"/>
    </row>
    <row r="295" ht="16.5" customHeight="1">
      <c r="A295" s="29">
        <v>61.0</v>
      </c>
      <c r="B295" s="29">
        <v>8191.0</v>
      </c>
      <c r="C295" s="32" t="s">
        <v>10242</v>
      </c>
      <c r="D295" s="389"/>
      <c r="E295" s="389"/>
      <c r="F295" s="102" t="s">
        <v>8239</v>
      </c>
      <c r="G295" s="169"/>
      <c r="H295" s="169"/>
      <c r="I295" s="519"/>
      <c r="J295" s="168"/>
      <c r="K295" s="152"/>
      <c r="L295" s="39"/>
      <c r="M295" s="52"/>
      <c r="N295" s="8"/>
      <c r="O295" s="54"/>
      <c r="P295" s="37"/>
      <c r="Q295" s="7"/>
      <c r="R295" s="7"/>
      <c r="S295" s="7"/>
      <c r="T295" s="520"/>
      <c r="U295" s="6"/>
      <c r="V295" s="7"/>
      <c r="W295" s="37"/>
      <c r="X295" s="7"/>
      <c r="Y295" s="39"/>
      <c r="Z295" s="213"/>
      <c r="AA295" s="213"/>
      <c r="AB295" s="213"/>
      <c r="AC295" s="45">
        <f>ROUND(ROUND(H296*O$8,0),0)</f>
        <v>580</v>
      </c>
      <c r="AD295" s="79"/>
    </row>
    <row r="296" ht="16.5" customHeight="1">
      <c r="A296" s="29">
        <v>61.0</v>
      </c>
      <c r="B296" s="29">
        <v>8192.0</v>
      </c>
      <c r="C296" s="32" t="s">
        <v>10243</v>
      </c>
      <c r="D296" s="231"/>
      <c r="E296" s="231"/>
      <c r="F296" s="482"/>
      <c r="G296" s="174"/>
      <c r="H296" s="50">
        <f>'28児童発達支援(基本１)'!H296</f>
        <v>829</v>
      </c>
      <c r="I296" s="8" t="s">
        <v>9</v>
      </c>
      <c r="J296" s="94"/>
      <c r="K296" s="140"/>
      <c r="L296" s="54"/>
      <c r="M296" s="52"/>
      <c r="N296" s="8"/>
      <c r="O296" s="54"/>
      <c r="P296" s="52"/>
      <c r="Q296" s="8"/>
      <c r="R296" s="8"/>
      <c r="S296" s="8"/>
      <c r="T296" s="521"/>
      <c r="U296" s="14"/>
      <c r="V296" s="8"/>
      <c r="W296" s="52"/>
      <c r="X296" s="8"/>
      <c r="Y296" s="109"/>
      <c r="Z296" s="213" t="s">
        <v>30</v>
      </c>
      <c r="AA296" s="74">
        <v>5.0</v>
      </c>
      <c r="AB296" s="522" t="s">
        <v>31</v>
      </c>
      <c r="AC296" s="45">
        <f>ROUND(ROUND(H296*O$8,0),0)-AA296</f>
        <v>575</v>
      </c>
      <c r="AD296" s="79"/>
    </row>
    <row r="297" ht="16.5" customHeight="1">
      <c r="A297" s="29">
        <v>61.0</v>
      </c>
      <c r="B297" s="29">
        <v>8567.0</v>
      </c>
      <c r="C297" s="32" t="s">
        <v>10244</v>
      </c>
      <c r="D297" s="231"/>
      <c r="E297" s="231"/>
      <c r="F297" s="482"/>
      <c r="G297" s="174"/>
      <c r="H297" s="174"/>
      <c r="I297" s="523"/>
      <c r="J297" s="94"/>
      <c r="K297" s="140"/>
      <c r="L297" s="54"/>
      <c r="M297" s="52"/>
      <c r="N297" s="8"/>
      <c r="O297" s="54"/>
      <c r="P297" s="52"/>
      <c r="Q297" s="8"/>
      <c r="R297" s="8"/>
      <c r="S297" s="8"/>
      <c r="T297" s="521"/>
      <c r="U297" s="14"/>
      <c r="V297" s="54"/>
      <c r="W297" s="305" t="s">
        <v>20</v>
      </c>
      <c r="X297" s="41" t="s">
        <v>21</v>
      </c>
      <c r="Y297" s="86">
        <v>0.85</v>
      </c>
      <c r="Z297" s="75"/>
      <c r="AA297" s="213"/>
      <c r="AB297" s="213"/>
      <c r="AC297" s="45">
        <f>ROUND(ROUND(H296*O$8,0)*Y297,0)</f>
        <v>493</v>
      </c>
      <c r="AD297" s="79"/>
    </row>
    <row r="298" ht="16.5" customHeight="1">
      <c r="A298" s="29">
        <v>61.0</v>
      </c>
      <c r="B298" s="29">
        <v>8568.0</v>
      </c>
      <c r="C298" s="32" t="s">
        <v>10245</v>
      </c>
      <c r="D298" s="231"/>
      <c r="E298" s="231"/>
      <c r="F298" s="174"/>
      <c r="G298" s="174"/>
      <c r="H298" s="174"/>
      <c r="I298" s="174"/>
      <c r="J298" s="94"/>
      <c r="K298" s="140"/>
      <c r="L298" s="54"/>
      <c r="M298" s="52"/>
      <c r="N298" s="8"/>
      <c r="O298" s="54"/>
      <c r="P298" s="52"/>
      <c r="Q298" s="8"/>
      <c r="R298" s="8"/>
      <c r="S298" s="8"/>
      <c r="T298" s="525"/>
      <c r="U298" s="21"/>
      <c r="V298" s="109"/>
      <c r="W298" s="484"/>
      <c r="X298" s="56"/>
      <c r="Y298" s="526"/>
      <c r="Z298" s="213" t="s">
        <v>30</v>
      </c>
      <c r="AA298" s="74">
        <v>5.0</v>
      </c>
      <c r="AB298" s="522" t="s">
        <v>31</v>
      </c>
      <c r="AC298" s="45">
        <f>ROUND(ROUND(H296*O$8,0)*Y297,0)-AA298</f>
        <v>488</v>
      </c>
      <c r="AD298" s="79"/>
    </row>
    <row r="299" ht="16.5" customHeight="1">
      <c r="A299" s="29">
        <v>61.0</v>
      </c>
      <c r="B299" s="29">
        <v>8193.0</v>
      </c>
      <c r="C299" s="32" t="s">
        <v>10246</v>
      </c>
      <c r="D299" s="231"/>
      <c r="E299" s="231"/>
      <c r="F299" s="527"/>
      <c r="G299" s="527"/>
      <c r="H299" s="14"/>
      <c r="I299" s="14"/>
      <c r="J299" s="94"/>
      <c r="K299" s="140"/>
      <c r="L299" s="54"/>
      <c r="M299" s="52"/>
      <c r="N299" s="8"/>
      <c r="O299" s="54"/>
      <c r="P299" s="52"/>
      <c r="Q299" s="8"/>
      <c r="R299" s="8"/>
      <c r="S299" s="8"/>
      <c r="T299" s="102" t="s">
        <v>326</v>
      </c>
      <c r="U299" s="41" t="s">
        <v>21</v>
      </c>
      <c r="V299" s="60">
        <v>0.7</v>
      </c>
      <c r="W299" s="37"/>
      <c r="X299" s="7"/>
      <c r="Y299" s="39"/>
      <c r="Z299" s="213"/>
      <c r="AA299" s="213"/>
      <c r="AB299" s="213"/>
      <c r="AC299" s="45">
        <f>ROUND(ROUND(H296*O$8,0)*V299,0)</f>
        <v>406</v>
      </c>
      <c r="AD299" s="79"/>
    </row>
    <row r="300" ht="16.5" customHeight="1">
      <c r="A300" s="29">
        <v>61.0</v>
      </c>
      <c r="B300" s="29">
        <v>8194.0</v>
      </c>
      <c r="C300" s="32" t="s">
        <v>10247</v>
      </c>
      <c r="D300" s="231"/>
      <c r="E300" s="231"/>
      <c r="F300" s="527"/>
      <c r="G300" s="527"/>
      <c r="H300" s="8"/>
      <c r="I300" s="144"/>
      <c r="J300" s="94"/>
      <c r="K300" s="140"/>
      <c r="L300" s="54"/>
      <c r="M300" s="52"/>
      <c r="N300" s="8"/>
      <c r="O300" s="54"/>
      <c r="P300" s="52"/>
      <c r="Q300" s="8"/>
      <c r="R300" s="8"/>
      <c r="S300" s="8"/>
      <c r="T300" s="482"/>
      <c r="U300" s="83"/>
      <c r="V300" s="528"/>
      <c r="W300" s="227"/>
      <c r="X300" s="22"/>
      <c r="Y300" s="109"/>
      <c r="Z300" s="213" t="s">
        <v>30</v>
      </c>
      <c r="AA300" s="74">
        <v>5.0</v>
      </c>
      <c r="AB300" s="522" t="s">
        <v>31</v>
      </c>
      <c r="AC300" s="45">
        <f>ROUND(ROUND(H296*O$8,0)*V299,0)-AA300</f>
        <v>401</v>
      </c>
      <c r="AD300" s="79"/>
    </row>
    <row r="301" ht="16.5" customHeight="1">
      <c r="A301" s="29">
        <v>61.0</v>
      </c>
      <c r="B301" s="29">
        <v>8569.0</v>
      </c>
      <c r="C301" s="32" t="s">
        <v>10248</v>
      </c>
      <c r="D301" s="389"/>
      <c r="E301" s="231"/>
      <c r="F301" s="113"/>
      <c r="G301" s="113"/>
      <c r="H301" s="8"/>
      <c r="I301" s="144"/>
      <c r="J301" s="94"/>
      <c r="K301" s="140"/>
      <c r="L301" s="54"/>
      <c r="M301" s="52"/>
      <c r="N301" s="8"/>
      <c r="O301" s="54"/>
      <c r="P301" s="52"/>
      <c r="Q301" s="8"/>
      <c r="R301" s="8"/>
      <c r="S301" s="8"/>
      <c r="T301" s="482"/>
      <c r="U301" s="99"/>
      <c r="V301" s="529"/>
      <c r="W301" s="305" t="s">
        <v>20</v>
      </c>
      <c r="X301" s="41" t="s">
        <v>21</v>
      </c>
      <c r="Y301" s="86">
        <v>0.85</v>
      </c>
      <c r="Z301" s="75"/>
      <c r="AA301" s="213"/>
      <c r="AB301" s="213"/>
      <c r="AC301" s="45">
        <f>ROUND(ROUND(ROUND(H296*O$8,0)*V299,0)*Y301,0)</f>
        <v>345</v>
      </c>
      <c r="AD301" s="79"/>
    </row>
    <row r="302" ht="16.5" customHeight="1">
      <c r="A302" s="29">
        <v>61.0</v>
      </c>
      <c r="B302" s="29">
        <v>8570.0</v>
      </c>
      <c r="C302" s="32" t="s">
        <v>10249</v>
      </c>
      <c r="D302" s="389"/>
      <c r="E302" s="231"/>
      <c r="F302" s="113"/>
      <c r="G302" s="113"/>
      <c r="H302" s="8"/>
      <c r="I302" s="144"/>
      <c r="J302" s="94"/>
      <c r="K302" s="140"/>
      <c r="L302" s="54"/>
      <c r="M302" s="52"/>
      <c r="N302" s="8"/>
      <c r="O302" s="54"/>
      <c r="P302" s="52"/>
      <c r="Q302" s="8"/>
      <c r="R302" s="8"/>
      <c r="S302" s="8"/>
      <c r="T302" s="530"/>
      <c r="U302" s="24"/>
      <c r="V302" s="26"/>
      <c r="W302" s="484"/>
      <c r="X302" s="56"/>
      <c r="Y302" s="526"/>
      <c r="Z302" s="213" t="s">
        <v>30</v>
      </c>
      <c r="AA302" s="74">
        <v>5.0</v>
      </c>
      <c r="AB302" s="522" t="s">
        <v>31</v>
      </c>
      <c r="AC302" s="45">
        <f>ROUND(ROUND(ROUND(H296*O$8,0)*V299,0)*Y301,0)-AA302</f>
        <v>340</v>
      </c>
      <c r="AD302" s="79"/>
    </row>
    <row r="303" ht="16.5" customHeight="1">
      <c r="A303" s="29">
        <v>61.0</v>
      </c>
      <c r="B303" s="29">
        <v>8733.0</v>
      </c>
      <c r="C303" s="32" t="s">
        <v>10250</v>
      </c>
      <c r="D303" s="389"/>
      <c r="E303" s="231"/>
      <c r="F303" s="113"/>
      <c r="G303" s="113"/>
      <c r="H303" s="8"/>
      <c r="I303" s="144"/>
      <c r="J303" s="94"/>
      <c r="K303" s="140"/>
      <c r="L303" s="54"/>
      <c r="M303" s="52"/>
      <c r="N303" s="8"/>
      <c r="O303" s="54"/>
      <c r="P303" s="52"/>
      <c r="Q303" s="8"/>
      <c r="R303" s="8"/>
      <c r="S303" s="54"/>
      <c r="T303" s="102" t="s">
        <v>329</v>
      </c>
      <c r="U303" s="83" t="s">
        <v>21</v>
      </c>
      <c r="V303" s="528">
        <v>0.85</v>
      </c>
      <c r="W303" s="37"/>
      <c r="X303" s="7"/>
      <c r="Y303" s="39"/>
      <c r="Z303" s="213"/>
      <c r="AA303" s="213"/>
      <c r="AB303" s="213"/>
      <c r="AC303" s="45">
        <f>ROUND(ROUND(H296*O$8,0)*V303,0)</f>
        <v>493</v>
      </c>
      <c r="AD303" s="79"/>
    </row>
    <row r="304" ht="16.5" customHeight="1">
      <c r="A304" s="29">
        <v>61.0</v>
      </c>
      <c r="B304" s="29">
        <v>8734.0</v>
      </c>
      <c r="C304" s="32" t="s">
        <v>10251</v>
      </c>
      <c r="D304" s="389"/>
      <c r="E304" s="231"/>
      <c r="F304" s="113"/>
      <c r="G304" s="113"/>
      <c r="H304" s="8"/>
      <c r="I304" s="144"/>
      <c r="J304" s="94"/>
      <c r="K304" s="140"/>
      <c r="L304" s="54"/>
      <c r="M304" s="52"/>
      <c r="N304" s="8"/>
      <c r="O304" s="54"/>
      <c r="P304" s="52"/>
      <c r="Q304" s="8"/>
      <c r="R304" s="8"/>
      <c r="S304" s="8"/>
      <c r="T304" s="482"/>
      <c r="U304" s="83"/>
      <c r="V304" s="528"/>
      <c r="W304" s="227"/>
      <c r="X304" s="22"/>
      <c r="Y304" s="109"/>
      <c r="Z304" s="213" t="s">
        <v>30</v>
      </c>
      <c r="AA304" s="74">
        <v>5.0</v>
      </c>
      <c r="AB304" s="522" t="s">
        <v>31</v>
      </c>
      <c r="AC304" s="45">
        <f>ROUND(ROUND(H296*O$8,0)*V303,0)-AA304</f>
        <v>488</v>
      </c>
      <c r="AD304" s="79"/>
    </row>
    <row r="305" ht="16.5" customHeight="1">
      <c r="A305" s="29">
        <v>61.0</v>
      </c>
      <c r="B305" s="29">
        <v>8571.0</v>
      </c>
      <c r="C305" s="32" t="s">
        <v>10252</v>
      </c>
      <c r="D305" s="389"/>
      <c r="E305" s="231"/>
      <c r="F305" s="527"/>
      <c r="G305" s="527"/>
      <c r="H305" s="527"/>
      <c r="I305" s="532"/>
      <c r="J305" s="94"/>
      <c r="K305" s="140"/>
      <c r="L305" s="54"/>
      <c r="M305" s="52"/>
      <c r="N305" s="8"/>
      <c r="O305" s="54"/>
      <c r="P305" s="52"/>
      <c r="Q305" s="8"/>
      <c r="R305" s="8"/>
      <c r="S305" s="8"/>
      <c r="T305" s="482"/>
      <c r="U305" s="99"/>
      <c r="V305" s="529"/>
      <c r="W305" s="305" t="s">
        <v>20</v>
      </c>
      <c r="X305" s="41" t="s">
        <v>21</v>
      </c>
      <c r="Y305" s="86">
        <v>0.85</v>
      </c>
      <c r="Z305" s="75"/>
      <c r="AA305" s="213"/>
      <c r="AB305" s="213"/>
      <c r="AC305" s="45">
        <f>ROUND(ROUND(ROUND(H296*O$8,0)*V303,0)*Y305,0)</f>
        <v>419</v>
      </c>
      <c r="AD305" s="79"/>
    </row>
    <row r="306" ht="16.5" customHeight="1">
      <c r="A306" s="29">
        <v>61.0</v>
      </c>
      <c r="B306" s="29">
        <v>8572.0</v>
      </c>
      <c r="C306" s="32" t="s">
        <v>10253</v>
      </c>
      <c r="D306" s="389"/>
      <c r="E306" s="231"/>
      <c r="F306" s="527"/>
      <c r="G306" s="527"/>
      <c r="H306" s="527"/>
      <c r="I306" s="532"/>
      <c r="J306" s="94"/>
      <c r="K306" s="140"/>
      <c r="L306" s="54"/>
      <c r="M306" s="52"/>
      <c r="N306" s="8"/>
      <c r="O306" s="54"/>
      <c r="P306" s="227"/>
      <c r="Q306" s="22"/>
      <c r="R306" s="22"/>
      <c r="S306" s="22"/>
      <c r="T306" s="484"/>
      <c r="U306" s="24"/>
      <c r="V306" s="26"/>
      <c r="W306" s="484"/>
      <c r="X306" s="56"/>
      <c r="Y306" s="526"/>
      <c r="Z306" s="213" t="s">
        <v>30</v>
      </c>
      <c r="AA306" s="74">
        <v>5.0</v>
      </c>
      <c r="AB306" s="522" t="s">
        <v>31</v>
      </c>
      <c r="AC306" s="45">
        <f>ROUND(ROUND(ROUND(H296*O$8,0)*V303,0)*Y305,0)-AA306</f>
        <v>414</v>
      </c>
      <c r="AD306" s="79"/>
    </row>
    <row r="307" ht="16.5" customHeight="1">
      <c r="A307" s="29">
        <v>61.0</v>
      </c>
      <c r="B307" s="29">
        <v>8195.0</v>
      </c>
      <c r="C307" s="32" t="s">
        <v>10254</v>
      </c>
      <c r="D307" s="389"/>
      <c r="E307" s="389"/>
      <c r="F307" s="527"/>
      <c r="G307" s="527"/>
      <c r="H307" s="527"/>
      <c r="I307" s="532"/>
      <c r="J307" s="94"/>
      <c r="K307" s="140"/>
      <c r="L307" s="54"/>
      <c r="M307" s="52"/>
      <c r="N307" s="8"/>
      <c r="O307" s="54"/>
      <c r="P307" s="206" t="s">
        <v>23</v>
      </c>
      <c r="Q307" s="102" t="s">
        <v>24</v>
      </c>
      <c r="R307" s="533"/>
      <c r="S307" s="533"/>
      <c r="T307" s="520"/>
      <c r="U307" s="38"/>
      <c r="V307" s="6"/>
      <c r="W307" s="37"/>
      <c r="X307" s="7"/>
      <c r="Y307" s="39"/>
      <c r="Z307" s="213"/>
      <c r="AA307" s="213"/>
      <c r="AB307" s="213"/>
      <c r="AC307" s="45">
        <f>ROUND(ROUND(H296*O$8,0)*S308,0)</f>
        <v>406</v>
      </c>
      <c r="AD307" s="79"/>
    </row>
    <row r="308" ht="16.5" customHeight="1">
      <c r="A308" s="29">
        <v>61.0</v>
      </c>
      <c r="B308" s="29">
        <v>8196.0</v>
      </c>
      <c r="C308" s="32" t="s">
        <v>10255</v>
      </c>
      <c r="D308" s="389"/>
      <c r="E308" s="389"/>
      <c r="F308" s="527"/>
      <c r="G308" s="527"/>
      <c r="H308" s="527"/>
      <c r="I308" s="532"/>
      <c r="J308" s="94"/>
      <c r="K308" s="140"/>
      <c r="L308" s="54"/>
      <c r="M308" s="52"/>
      <c r="N308" s="8"/>
      <c r="O308" s="54"/>
      <c r="P308" s="481"/>
      <c r="Q308" s="482"/>
      <c r="R308" s="83" t="s">
        <v>21</v>
      </c>
      <c r="S308" s="528">
        <v>0.7</v>
      </c>
      <c r="T308" s="521"/>
      <c r="U308" s="53"/>
      <c r="V308" s="14"/>
      <c r="W308" s="52"/>
      <c r="X308" s="8"/>
      <c r="Y308" s="109"/>
      <c r="Z308" s="213" t="s">
        <v>30</v>
      </c>
      <c r="AA308" s="74">
        <v>5.0</v>
      </c>
      <c r="AB308" s="522" t="s">
        <v>31</v>
      </c>
      <c r="AC308" s="45">
        <f>ROUND(ROUND(H296*O$8,0)*S308,0)-AA308</f>
        <v>401</v>
      </c>
      <c r="AD308" s="79"/>
    </row>
    <row r="309" ht="16.5" customHeight="1">
      <c r="A309" s="29">
        <v>61.0</v>
      </c>
      <c r="B309" s="29">
        <v>8573.0</v>
      </c>
      <c r="C309" s="32" t="s">
        <v>10256</v>
      </c>
      <c r="D309" s="389"/>
      <c r="E309" s="389"/>
      <c r="F309" s="527"/>
      <c r="G309" s="527"/>
      <c r="H309" s="527"/>
      <c r="I309" s="532"/>
      <c r="J309" s="94"/>
      <c r="K309" s="140"/>
      <c r="L309" s="54"/>
      <c r="M309" s="52"/>
      <c r="N309" s="8"/>
      <c r="O309" s="54"/>
      <c r="P309" s="481"/>
      <c r="Q309" s="482"/>
      <c r="R309" s="14"/>
      <c r="S309" s="14"/>
      <c r="T309" s="521"/>
      <c r="U309" s="53"/>
      <c r="V309" s="14"/>
      <c r="W309" s="305" t="s">
        <v>20</v>
      </c>
      <c r="X309" s="41" t="s">
        <v>21</v>
      </c>
      <c r="Y309" s="86">
        <v>0.85</v>
      </c>
      <c r="Z309" s="75"/>
      <c r="AA309" s="213"/>
      <c r="AB309" s="213"/>
      <c r="AC309" s="45">
        <f>ROUND(ROUND(ROUND(H296*O$8,0)*S308,0)*Y309,0)</f>
        <v>345</v>
      </c>
      <c r="AD309" s="79"/>
    </row>
    <row r="310" ht="16.5" customHeight="1">
      <c r="A310" s="29">
        <v>61.0</v>
      </c>
      <c r="B310" s="29">
        <v>8574.0</v>
      </c>
      <c r="C310" s="32" t="s">
        <v>10257</v>
      </c>
      <c r="D310" s="389"/>
      <c r="E310" s="389"/>
      <c r="F310" s="527"/>
      <c r="G310" s="527"/>
      <c r="H310" s="527"/>
      <c r="I310" s="532"/>
      <c r="J310" s="94"/>
      <c r="K310" s="140"/>
      <c r="L310" s="54"/>
      <c r="M310" s="52"/>
      <c r="N310" s="8"/>
      <c r="O310" s="54"/>
      <c r="P310" s="535"/>
      <c r="Q310" s="482"/>
      <c r="R310" s="83"/>
      <c r="S310" s="83"/>
      <c r="T310" s="525"/>
      <c r="U310" s="180"/>
      <c r="V310" s="21"/>
      <c r="W310" s="484"/>
      <c r="X310" s="56"/>
      <c r="Y310" s="526"/>
      <c r="Z310" s="213" t="s">
        <v>30</v>
      </c>
      <c r="AA310" s="74">
        <v>5.0</v>
      </c>
      <c r="AB310" s="522" t="s">
        <v>31</v>
      </c>
      <c r="AC310" s="45">
        <f>ROUND(ROUND(ROUND(H296*O$8,0)*S308,0)*Y309,0)-AA310</f>
        <v>340</v>
      </c>
      <c r="AD310" s="79"/>
    </row>
    <row r="311" ht="16.5" customHeight="1">
      <c r="A311" s="29">
        <v>61.0</v>
      </c>
      <c r="B311" s="29">
        <v>8197.0</v>
      </c>
      <c r="C311" s="32" t="s">
        <v>10258</v>
      </c>
      <c r="D311" s="389"/>
      <c r="E311" s="389"/>
      <c r="F311" s="527"/>
      <c r="G311" s="527"/>
      <c r="H311" s="527"/>
      <c r="I311" s="532"/>
      <c r="J311" s="94"/>
      <c r="K311" s="140"/>
      <c r="L311" s="54"/>
      <c r="M311" s="52"/>
      <c r="N311" s="8"/>
      <c r="O311" s="54"/>
      <c r="P311" s="536"/>
      <c r="Q311" s="14"/>
      <c r="R311" s="14"/>
      <c r="S311" s="14"/>
      <c r="T311" s="102" t="s">
        <v>326</v>
      </c>
      <c r="U311" s="41" t="s">
        <v>21</v>
      </c>
      <c r="V311" s="60">
        <v>0.7</v>
      </c>
      <c r="W311" s="37"/>
      <c r="X311" s="7"/>
      <c r="Y311" s="39"/>
      <c r="Z311" s="213"/>
      <c r="AA311" s="213"/>
      <c r="AB311" s="213"/>
      <c r="AC311" s="593">
        <f>ROUND(ROUND(ROUND(H296*O$8,0)*S308,0)*V311,0)</f>
        <v>284</v>
      </c>
      <c r="AD311" s="79"/>
    </row>
    <row r="312" ht="16.5" customHeight="1">
      <c r="A312" s="29">
        <v>61.0</v>
      </c>
      <c r="B312" s="29">
        <v>8198.0</v>
      </c>
      <c r="C312" s="32" t="s">
        <v>10259</v>
      </c>
      <c r="D312" s="389"/>
      <c r="E312" s="389"/>
      <c r="F312" s="527"/>
      <c r="G312" s="527"/>
      <c r="H312" s="527"/>
      <c r="I312" s="532"/>
      <c r="J312" s="94"/>
      <c r="K312" s="140"/>
      <c r="L312" s="54"/>
      <c r="M312" s="52"/>
      <c r="N312" s="8"/>
      <c r="O312" s="54"/>
      <c r="P312" s="536"/>
      <c r="Q312" s="14"/>
      <c r="R312" s="14"/>
      <c r="S312" s="14"/>
      <c r="T312" s="482"/>
      <c r="U312" s="83"/>
      <c r="V312" s="528"/>
      <c r="W312" s="227"/>
      <c r="X312" s="22"/>
      <c r="Y312" s="109"/>
      <c r="Z312" s="213" t="s">
        <v>30</v>
      </c>
      <c r="AA312" s="74">
        <v>5.0</v>
      </c>
      <c r="AB312" s="522" t="s">
        <v>31</v>
      </c>
      <c r="AC312" s="593">
        <f>ROUND(ROUND(ROUND(H296*O$8,0)*S308,0)*V311,0)-AA312</f>
        <v>279</v>
      </c>
      <c r="AD312" s="79"/>
    </row>
    <row r="313" ht="16.5" customHeight="1">
      <c r="A313" s="29">
        <v>61.0</v>
      </c>
      <c r="B313" s="29">
        <v>8575.0</v>
      </c>
      <c r="C313" s="32" t="s">
        <v>10260</v>
      </c>
      <c r="D313" s="389"/>
      <c r="E313" s="389"/>
      <c r="F313" s="527"/>
      <c r="G313" s="527"/>
      <c r="H313" s="527"/>
      <c r="I313" s="532"/>
      <c r="J313" s="94"/>
      <c r="K313" s="140"/>
      <c r="L313" s="54"/>
      <c r="M313" s="52"/>
      <c r="N313" s="8"/>
      <c r="O313" s="54"/>
      <c r="P313" s="254"/>
      <c r="Q313" s="83"/>
      <c r="R313" s="83"/>
      <c r="T313" s="482"/>
      <c r="U313" s="99"/>
      <c r="V313" s="529"/>
      <c r="W313" s="305" t="s">
        <v>20</v>
      </c>
      <c r="X313" s="41" t="s">
        <v>21</v>
      </c>
      <c r="Y313" s="86">
        <v>0.85</v>
      </c>
      <c r="Z313" s="75"/>
      <c r="AA313" s="213"/>
      <c r="AB313" s="213"/>
      <c r="AC313" s="593">
        <f>ROUND(ROUND(ROUND(ROUND(H296*O$8,0)*S308,0)*V311,0)*Y313,0)</f>
        <v>241</v>
      </c>
      <c r="AD313" s="79"/>
    </row>
    <row r="314" ht="16.5" customHeight="1">
      <c r="A314" s="29">
        <v>61.0</v>
      </c>
      <c r="B314" s="29">
        <v>8576.0</v>
      </c>
      <c r="C314" s="32" t="s">
        <v>10261</v>
      </c>
      <c r="D314" s="389"/>
      <c r="E314" s="389"/>
      <c r="F314" s="527"/>
      <c r="G314" s="527"/>
      <c r="H314" s="527"/>
      <c r="I314" s="532"/>
      <c r="J314" s="94"/>
      <c r="K314" s="140"/>
      <c r="L314" s="54"/>
      <c r="M314" s="52"/>
      <c r="N314" s="8"/>
      <c r="O314" s="54"/>
      <c r="P314" s="254"/>
      <c r="Q314" s="83"/>
      <c r="R314" s="83"/>
      <c r="S314" s="83"/>
      <c r="T314" s="530"/>
      <c r="U314" s="24"/>
      <c r="V314" s="26"/>
      <c r="W314" s="484"/>
      <c r="X314" s="56"/>
      <c r="Y314" s="526"/>
      <c r="Z314" s="213" t="s">
        <v>30</v>
      </c>
      <c r="AA314" s="74">
        <v>5.0</v>
      </c>
      <c r="AB314" s="522" t="s">
        <v>31</v>
      </c>
      <c r="AC314" s="593">
        <f>ROUND(ROUND(ROUND(ROUND(H296*O$8,0)*S308,0)*V311,0)*Y313,0)-AA314</f>
        <v>236</v>
      </c>
      <c r="AD314" s="79"/>
    </row>
    <row r="315" ht="16.5" customHeight="1">
      <c r="A315" s="29">
        <v>61.0</v>
      </c>
      <c r="B315" s="29">
        <v>8735.0</v>
      </c>
      <c r="C315" s="32" t="s">
        <v>10262</v>
      </c>
      <c r="D315" s="389"/>
      <c r="E315" s="389"/>
      <c r="F315" s="527"/>
      <c r="G315" s="527"/>
      <c r="H315" s="527"/>
      <c r="I315" s="532"/>
      <c r="J315" s="94"/>
      <c r="K315" s="140"/>
      <c r="L315" s="54"/>
      <c r="M315" s="52"/>
      <c r="N315" s="8"/>
      <c r="O315" s="54"/>
      <c r="P315" s="536"/>
      <c r="Q315" s="83"/>
      <c r="R315" s="528"/>
      <c r="S315" s="486"/>
      <c r="T315" s="102" t="s">
        <v>329</v>
      </c>
      <c r="U315" s="83" t="s">
        <v>21</v>
      </c>
      <c r="V315" s="528">
        <v>0.85</v>
      </c>
      <c r="W315" s="37"/>
      <c r="X315" s="7"/>
      <c r="Y315" s="39"/>
      <c r="Z315" s="213"/>
      <c r="AA315" s="213"/>
      <c r="AB315" s="213"/>
      <c r="AC315" s="45">
        <f>ROUND(ROUND(ROUND(H296*O$8,0)*S308,0)*V315,0)</f>
        <v>345</v>
      </c>
      <c r="AD315" s="79"/>
    </row>
    <row r="316" ht="16.5" customHeight="1">
      <c r="A316" s="29">
        <v>61.0</v>
      </c>
      <c r="B316" s="29">
        <v>8736.0</v>
      </c>
      <c r="C316" s="32" t="s">
        <v>10263</v>
      </c>
      <c r="D316" s="389"/>
      <c r="E316" s="389"/>
      <c r="F316" s="527"/>
      <c r="G316" s="527"/>
      <c r="H316" s="527"/>
      <c r="I316" s="532"/>
      <c r="J316" s="94"/>
      <c r="K316" s="140"/>
      <c r="L316" s="54"/>
      <c r="M316" s="52"/>
      <c r="N316" s="8"/>
      <c r="O316" s="54"/>
      <c r="P316" s="536"/>
      <c r="Q316" s="83"/>
      <c r="R316" s="528"/>
      <c r="S316" s="528"/>
      <c r="T316" s="482"/>
      <c r="U316" s="83"/>
      <c r="V316" s="528"/>
      <c r="W316" s="227"/>
      <c r="X316" s="22"/>
      <c r="Y316" s="109"/>
      <c r="Z316" s="213" t="s">
        <v>30</v>
      </c>
      <c r="AA316" s="74">
        <v>5.0</v>
      </c>
      <c r="AB316" s="522" t="s">
        <v>31</v>
      </c>
      <c r="AC316" s="45">
        <f>ROUND(ROUND(ROUND(H296*O$8,0)*S308,0)*V315,0)-AA316</f>
        <v>340</v>
      </c>
      <c r="AD316" s="79"/>
    </row>
    <row r="317" ht="16.5" customHeight="1">
      <c r="A317" s="29">
        <v>61.0</v>
      </c>
      <c r="B317" s="29">
        <v>8577.0</v>
      </c>
      <c r="C317" s="32" t="s">
        <v>10264</v>
      </c>
      <c r="D317" s="389"/>
      <c r="E317" s="389"/>
      <c r="F317" s="527"/>
      <c r="G317" s="527"/>
      <c r="H317" s="527"/>
      <c r="I317" s="532"/>
      <c r="J317" s="94"/>
      <c r="K317" s="140"/>
      <c r="L317" s="54"/>
      <c r="M317" s="52"/>
      <c r="N317" s="8"/>
      <c r="O317" s="54"/>
      <c r="P317" s="254"/>
      <c r="Q317" s="125"/>
      <c r="R317" s="528"/>
      <c r="S317" s="528"/>
      <c r="T317" s="482"/>
      <c r="U317" s="99"/>
      <c r="V317" s="529"/>
      <c r="W317" s="305" t="s">
        <v>20</v>
      </c>
      <c r="X317" s="41" t="s">
        <v>21</v>
      </c>
      <c r="Y317" s="86">
        <v>0.85</v>
      </c>
      <c r="Z317" s="75"/>
      <c r="AA317" s="213"/>
      <c r="AB317" s="213"/>
      <c r="AC317" s="45">
        <f>ROUND(ROUND(ROUND(ROUND(H296*O$8,0)*S308,0)*V315,0)*Y317,0)</f>
        <v>293</v>
      </c>
      <c r="AD317" s="79"/>
    </row>
    <row r="318" ht="16.5" customHeight="1">
      <c r="A318" s="29">
        <v>61.0</v>
      </c>
      <c r="B318" s="29">
        <v>8578.0</v>
      </c>
      <c r="C318" s="32" t="s">
        <v>10265</v>
      </c>
      <c r="D318" s="389"/>
      <c r="E318" s="389"/>
      <c r="F318" s="527"/>
      <c r="G318" s="527"/>
      <c r="H318" s="527"/>
      <c r="I318" s="532"/>
      <c r="J318" s="94"/>
      <c r="K318" s="140"/>
      <c r="L318" s="54"/>
      <c r="M318" s="52"/>
      <c r="N318" s="8"/>
      <c r="O318" s="54"/>
      <c r="P318" s="536"/>
      <c r="Q318" s="55"/>
      <c r="R318" s="56"/>
      <c r="S318" s="141"/>
      <c r="T318" s="484"/>
      <c r="U318" s="24"/>
      <c r="V318" s="26"/>
      <c r="W318" s="484"/>
      <c r="X318" s="56"/>
      <c r="Y318" s="526"/>
      <c r="Z318" s="213" t="s">
        <v>30</v>
      </c>
      <c r="AA318" s="74">
        <v>5.0</v>
      </c>
      <c r="AB318" s="522" t="s">
        <v>31</v>
      </c>
      <c r="AC318" s="45">
        <f>ROUND(ROUND(ROUND(ROUND(H296*O$8,0)*S308,0)*V315,0)*Y317,0)-AA318</f>
        <v>288</v>
      </c>
      <c r="AD318" s="79"/>
    </row>
    <row r="319" ht="16.5" customHeight="1">
      <c r="A319" s="29">
        <v>61.0</v>
      </c>
      <c r="B319" s="29">
        <v>8579.0</v>
      </c>
      <c r="C319" s="32" t="s">
        <v>10266</v>
      </c>
      <c r="D319" s="389"/>
      <c r="E319" s="389"/>
      <c r="F319" s="527"/>
      <c r="G319" s="527"/>
      <c r="H319" s="527"/>
      <c r="I319" s="532"/>
      <c r="J319" s="94"/>
      <c r="K319" s="140"/>
      <c r="L319" s="54"/>
      <c r="M319" s="52"/>
      <c r="N319" s="8"/>
      <c r="O319" s="54"/>
      <c r="P319" s="536"/>
      <c r="Q319" s="102" t="s">
        <v>27</v>
      </c>
      <c r="R319" s="533"/>
      <c r="S319" s="533"/>
      <c r="T319" s="520"/>
      <c r="U319" s="38"/>
      <c r="V319" s="6"/>
      <c r="W319" s="37"/>
      <c r="X319" s="7"/>
      <c r="Y319" s="39"/>
      <c r="Z319" s="213"/>
      <c r="AA319" s="213"/>
      <c r="AB319" s="213"/>
      <c r="AC319" s="45">
        <f>ROUND(ROUND(H296*O$8,0)*S320,0)</f>
        <v>290</v>
      </c>
      <c r="AD319" s="79"/>
    </row>
    <row r="320" ht="16.5" customHeight="1">
      <c r="A320" s="29">
        <v>61.0</v>
      </c>
      <c r="B320" s="29">
        <v>8580.0</v>
      </c>
      <c r="C320" s="32" t="s">
        <v>10267</v>
      </c>
      <c r="D320" s="389"/>
      <c r="E320" s="389"/>
      <c r="F320" s="527"/>
      <c r="G320" s="527"/>
      <c r="H320" s="527"/>
      <c r="I320" s="532"/>
      <c r="J320" s="94"/>
      <c r="K320" s="140"/>
      <c r="L320" s="54"/>
      <c r="M320" s="52"/>
      <c r="N320" s="8"/>
      <c r="O320" s="54"/>
      <c r="P320" s="535"/>
      <c r="Q320" s="482"/>
      <c r="R320" s="83" t="s">
        <v>21</v>
      </c>
      <c r="S320" s="528">
        <v>0.5</v>
      </c>
      <c r="T320" s="521"/>
      <c r="U320" s="53"/>
      <c r="V320" s="14"/>
      <c r="W320" s="52"/>
      <c r="X320" s="8"/>
      <c r="Y320" s="109"/>
      <c r="Z320" s="213" t="s">
        <v>30</v>
      </c>
      <c r="AA320" s="74">
        <v>5.0</v>
      </c>
      <c r="AB320" s="522" t="s">
        <v>31</v>
      </c>
      <c r="AC320" s="45">
        <f>ROUND(ROUND(H296*O$8,0)*S320,0)-AA320</f>
        <v>285</v>
      </c>
      <c r="AD320" s="79"/>
    </row>
    <row r="321" ht="16.5" customHeight="1">
      <c r="A321" s="29">
        <v>61.0</v>
      </c>
      <c r="B321" s="29">
        <v>8581.0</v>
      </c>
      <c r="C321" s="32" t="s">
        <v>10268</v>
      </c>
      <c r="D321" s="389"/>
      <c r="E321" s="389"/>
      <c r="F321" s="527"/>
      <c r="G321" s="527"/>
      <c r="H321" s="527"/>
      <c r="I321" s="532"/>
      <c r="J321" s="94"/>
      <c r="K321" s="140"/>
      <c r="L321" s="54"/>
      <c r="M321" s="52"/>
      <c r="N321" s="8"/>
      <c r="O321" s="54"/>
      <c r="P321" s="535"/>
      <c r="Q321" s="482"/>
      <c r="R321" s="14"/>
      <c r="S321" s="14"/>
      <c r="T321" s="521"/>
      <c r="U321" s="53"/>
      <c r="V321" s="14"/>
      <c r="W321" s="305" t="s">
        <v>20</v>
      </c>
      <c r="X321" s="41" t="s">
        <v>21</v>
      </c>
      <c r="Y321" s="86">
        <v>0.85</v>
      </c>
      <c r="Z321" s="75"/>
      <c r="AA321" s="213"/>
      <c r="AB321" s="213"/>
      <c r="AC321" s="45">
        <f>ROUND(ROUND(ROUND(H296*O$8,0)*S320,0)*Y321,0)</f>
        <v>247</v>
      </c>
      <c r="AD321" s="79"/>
    </row>
    <row r="322" ht="16.5" customHeight="1">
      <c r="A322" s="29">
        <v>61.0</v>
      </c>
      <c r="B322" s="29">
        <v>8582.0</v>
      </c>
      <c r="C322" s="32" t="s">
        <v>10269</v>
      </c>
      <c r="D322" s="389"/>
      <c r="E322" s="389"/>
      <c r="F322" s="527"/>
      <c r="G322" s="527"/>
      <c r="H322" s="527"/>
      <c r="I322" s="532"/>
      <c r="J322" s="94"/>
      <c r="K322" s="140"/>
      <c r="L322" s="54"/>
      <c r="M322" s="52"/>
      <c r="N322" s="8"/>
      <c r="O322" s="54"/>
      <c r="P322" s="535"/>
      <c r="Q322" s="482"/>
      <c r="R322" s="83"/>
      <c r="S322" s="83"/>
      <c r="T322" s="525"/>
      <c r="U322" s="180"/>
      <c r="V322" s="21"/>
      <c r="W322" s="484"/>
      <c r="X322" s="56"/>
      <c r="Y322" s="526"/>
      <c r="Z322" s="213" t="s">
        <v>30</v>
      </c>
      <c r="AA322" s="74">
        <v>5.0</v>
      </c>
      <c r="AB322" s="522" t="s">
        <v>31</v>
      </c>
      <c r="AC322" s="45">
        <f>ROUND(ROUND(ROUND(H296*O$8,0)*S320,0)*Y321,0)-AA322</f>
        <v>242</v>
      </c>
      <c r="AD322" s="79"/>
    </row>
    <row r="323" ht="16.5" customHeight="1">
      <c r="A323" s="29">
        <v>61.0</v>
      </c>
      <c r="B323" s="29">
        <v>8583.0</v>
      </c>
      <c r="C323" s="32" t="s">
        <v>10270</v>
      </c>
      <c r="D323" s="389"/>
      <c r="E323" s="389"/>
      <c r="F323" s="527"/>
      <c r="G323" s="527"/>
      <c r="H323" s="527"/>
      <c r="I323" s="532"/>
      <c r="J323" s="94"/>
      <c r="K323" s="140"/>
      <c r="L323" s="54"/>
      <c r="M323" s="52"/>
      <c r="N323" s="8"/>
      <c r="O323" s="54"/>
      <c r="P323" s="536"/>
      <c r="Q323" s="14"/>
      <c r="R323" s="14"/>
      <c r="S323" s="14"/>
      <c r="T323" s="102" t="s">
        <v>326</v>
      </c>
      <c r="U323" s="41" t="s">
        <v>21</v>
      </c>
      <c r="V323" s="60">
        <v>0.7</v>
      </c>
      <c r="W323" s="37"/>
      <c r="X323" s="7"/>
      <c r="Y323" s="39"/>
      <c r="Z323" s="213"/>
      <c r="AA323" s="213"/>
      <c r="AB323" s="213"/>
      <c r="AC323" s="45">
        <f>ROUND(ROUND(ROUND(H296*O$8,0)*S320,0)*V323,0)</f>
        <v>203</v>
      </c>
      <c r="AD323" s="79"/>
    </row>
    <row r="324" ht="16.5" customHeight="1">
      <c r="A324" s="29">
        <v>61.0</v>
      </c>
      <c r="B324" s="29">
        <v>8584.0</v>
      </c>
      <c r="C324" s="32" t="s">
        <v>10271</v>
      </c>
      <c r="D324" s="389"/>
      <c r="E324" s="389"/>
      <c r="F324" s="527"/>
      <c r="G324" s="527"/>
      <c r="H324" s="527"/>
      <c r="I324" s="532"/>
      <c r="J324" s="94"/>
      <c r="K324" s="140"/>
      <c r="L324" s="54"/>
      <c r="M324" s="52"/>
      <c r="N324" s="8"/>
      <c r="O324" s="54"/>
      <c r="P324" s="536"/>
      <c r="Q324" s="14"/>
      <c r="R324" s="14"/>
      <c r="S324" s="14"/>
      <c r="T324" s="482"/>
      <c r="U324" s="83"/>
      <c r="V324" s="528"/>
      <c r="W324" s="227"/>
      <c r="X324" s="22"/>
      <c r="Y324" s="109"/>
      <c r="Z324" s="213" t="s">
        <v>30</v>
      </c>
      <c r="AA324" s="74">
        <v>5.0</v>
      </c>
      <c r="AB324" s="522" t="s">
        <v>31</v>
      </c>
      <c r="AC324" s="45">
        <f>ROUND(ROUND(ROUND(H296*O$8,0)*S320,0)*V323,0)-AA324</f>
        <v>198</v>
      </c>
      <c r="AD324" s="79"/>
    </row>
    <row r="325" ht="16.5" customHeight="1">
      <c r="A325" s="29">
        <v>61.0</v>
      </c>
      <c r="B325" s="29">
        <v>8585.0</v>
      </c>
      <c r="C325" s="32" t="s">
        <v>10272</v>
      </c>
      <c r="D325" s="389"/>
      <c r="E325" s="389"/>
      <c r="F325" s="527"/>
      <c r="G325" s="527"/>
      <c r="H325" s="527"/>
      <c r="I325" s="532"/>
      <c r="J325" s="94"/>
      <c r="K325" s="140"/>
      <c r="L325" s="54"/>
      <c r="M325" s="52"/>
      <c r="N325" s="8"/>
      <c r="O325" s="54"/>
      <c r="P325" s="254"/>
      <c r="Q325" s="83"/>
      <c r="R325" s="83"/>
      <c r="T325" s="482"/>
      <c r="U325" s="99"/>
      <c r="V325" s="529"/>
      <c r="W325" s="305" t="s">
        <v>20</v>
      </c>
      <c r="X325" s="41" t="s">
        <v>21</v>
      </c>
      <c r="Y325" s="86">
        <v>0.85</v>
      </c>
      <c r="Z325" s="75"/>
      <c r="AA325" s="213"/>
      <c r="AB325" s="213"/>
      <c r="AC325" s="45">
        <f>ROUND(ROUND(ROUND(ROUND(H296*O$8,0)*S320,0)*V323,0)*Y325,0)</f>
        <v>173</v>
      </c>
      <c r="AD325" s="79"/>
    </row>
    <row r="326" ht="16.5" customHeight="1">
      <c r="A326" s="29">
        <v>61.0</v>
      </c>
      <c r="B326" s="29">
        <v>8586.0</v>
      </c>
      <c r="C326" s="32" t="s">
        <v>10273</v>
      </c>
      <c r="D326" s="389"/>
      <c r="E326" s="389"/>
      <c r="F326" s="527"/>
      <c r="G326" s="527"/>
      <c r="H326" s="527"/>
      <c r="I326" s="532"/>
      <c r="J326" s="94"/>
      <c r="K326" s="140"/>
      <c r="L326" s="54"/>
      <c r="M326" s="52"/>
      <c r="N326" s="8"/>
      <c r="O326" s="54"/>
      <c r="P326" s="254"/>
      <c r="Q326" s="83"/>
      <c r="R326" s="83"/>
      <c r="S326" s="83"/>
      <c r="T326" s="530"/>
      <c r="U326" s="24"/>
      <c r="V326" s="26"/>
      <c r="W326" s="484"/>
      <c r="X326" s="56"/>
      <c r="Y326" s="526"/>
      <c r="Z326" s="213" t="s">
        <v>30</v>
      </c>
      <c r="AA326" s="74">
        <v>5.0</v>
      </c>
      <c r="AB326" s="522" t="s">
        <v>31</v>
      </c>
      <c r="AC326" s="45">
        <f>ROUND(ROUND(ROUND(ROUND(H296*O$8,0)*S320,0)*V323,0)*Y325,0)-AA326</f>
        <v>168</v>
      </c>
      <c r="AD326" s="79"/>
    </row>
    <row r="327" ht="16.5" customHeight="1">
      <c r="A327" s="29">
        <v>61.0</v>
      </c>
      <c r="B327" s="29">
        <v>8587.0</v>
      </c>
      <c r="C327" s="32" t="s">
        <v>10274</v>
      </c>
      <c r="D327" s="389"/>
      <c r="E327" s="389"/>
      <c r="F327" s="527"/>
      <c r="G327" s="527"/>
      <c r="H327" s="527"/>
      <c r="I327" s="532"/>
      <c r="J327" s="94"/>
      <c r="K327" s="140"/>
      <c r="L327" s="54"/>
      <c r="M327" s="52"/>
      <c r="N327" s="8"/>
      <c r="O327" s="54"/>
      <c r="P327" s="536"/>
      <c r="Q327" s="83"/>
      <c r="R327" s="528"/>
      <c r="S327" s="486"/>
      <c r="T327" s="102" t="s">
        <v>329</v>
      </c>
      <c r="U327" s="83" t="s">
        <v>21</v>
      </c>
      <c r="V327" s="528">
        <v>0.85</v>
      </c>
      <c r="W327" s="37"/>
      <c r="X327" s="7"/>
      <c r="Y327" s="39"/>
      <c r="Z327" s="213"/>
      <c r="AA327" s="213"/>
      <c r="AB327" s="213"/>
      <c r="AC327" s="45">
        <f>ROUND(ROUND(ROUND(H296*O$8,0)*S320,0)*V327,0)</f>
        <v>247</v>
      </c>
      <c r="AD327" s="79"/>
    </row>
    <row r="328" ht="16.5" customHeight="1">
      <c r="A328" s="29">
        <v>61.0</v>
      </c>
      <c r="B328" s="29">
        <v>8588.0</v>
      </c>
      <c r="C328" s="32" t="s">
        <v>10275</v>
      </c>
      <c r="D328" s="389"/>
      <c r="E328" s="389"/>
      <c r="F328" s="527"/>
      <c r="G328" s="527"/>
      <c r="H328" s="527"/>
      <c r="I328" s="532"/>
      <c r="J328" s="94"/>
      <c r="K328" s="140"/>
      <c r="L328" s="54"/>
      <c r="M328" s="52"/>
      <c r="N328" s="8"/>
      <c r="O328" s="54"/>
      <c r="P328" s="536"/>
      <c r="Q328" s="83"/>
      <c r="R328" s="528"/>
      <c r="S328" s="528"/>
      <c r="T328" s="482"/>
      <c r="U328" s="83"/>
      <c r="V328" s="528"/>
      <c r="W328" s="227"/>
      <c r="X328" s="22"/>
      <c r="Y328" s="109"/>
      <c r="Z328" s="213" t="s">
        <v>30</v>
      </c>
      <c r="AA328" s="74">
        <v>5.0</v>
      </c>
      <c r="AB328" s="522" t="s">
        <v>31</v>
      </c>
      <c r="AC328" s="45">
        <f>ROUND(ROUND(ROUND(H296*O$8,0)*S320,0)*V327,0)-AA328</f>
        <v>242</v>
      </c>
      <c r="AD328" s="79"/>
    </row>
    <row r="329" ht="16.5" customHeight="1">
      <c r="A329" s="29">
        <v>61.0</v>
      </c>
      <c r="B329" s="29">
        <v>8589.0</v>
      </c>
      <c r="C329" s="32" t="s">
        <v>10276</v>
      </c>
      <c r="D329" s="389"/>
      <c r="E329" s="389"/>
      <c r="F329" s="527"/>
      <c r="G329" s="527"/>
      <c r="H329" s="527"/>
      <c r="I329" s="532"/>
      <c r="J329" s="94"/>
      <c r="K329" s="140"/>
      <c r="L329" s="54"/>
      <c r="M329" s="52"/>
      <c r="N329" s="8"/>
      <c r="O329" s="54"/>
      <c r="P329" s="254"/>
      <c r="Q329" s="83"/>
      <c r="R329" s="528"/>
      <c r="S329" s="528"/>
      <c r="T329" s="482"/>
      <c r="U329" s="99"/>
      <c r="V329" s="529"/>
      <c r="W329" s="305" t="s">
        <v>20</v>
      </c>
      <c r="X329" s="41" t="s">
        <v>21</v>
      </c>
      <c r="Y329" s="86">
        <v>0.85</v>
      </c>
      <c r="Z329" s="75"/>
      <c r="AA329" s="213"/>
      <c r="AB329" s="213"/>
      <c r="AC329" s="45">
        <f>ROUND(ROUND(ROUND(ROUND(H296*O$8,0)*S320,0)*V327,0)*Y329,0)</f>
        <v>210</v>
      </c>
      <c r="AD329" s="79"/>
    </row>
    <row r="330" ht="16.5" customHeight="1">
      <c r="A330" s="29">
        <v>61.0</v>
      </c>
      <c r="B330" s="29">
        <v>8590.0</v>
      </c>
      <c r="C330" s="32" t="s">
        <v>10277</v>
      </c>
      <c r="D330" s="389"/>
      <c r="E330" s="389"/>
      <c r="F330" s="527"/>
      <c r="G330" s="527"/>
      <c r="H330" s="527"/>
      <c r="I330" s="532"/>
      <c r="J330" s="94"/>
      <c r="K330" s="140"/>
      <c r="L330" s="54"/>
      <c r="M330" s="52"/>
      <c r="N330" s="8"/>
      <c r="O330" s="54"/>
      <c r="P330" s="537"/>
      <c r="Q330" s="83"/>
      <c r="R330" s="83"/>
      <c r="S330" s="83"/>
      <c r="T330" s="484"/>
      <c r="U330" s="24"/>
      <c r="V330" s="26"/>
      <c r="W330" s="484"/>
      <c r="X330" s="56"/>
      <c r="Y330" s="526"/>
      <c r="Z330" s="213" t="s">
        <v>30</v>
      </c>
      <c r="AA330" s="74">
        <v>5.0</v>
      </c>
      <c r="AB330" s="522" t="s">
        <v>31</v>
      </c>
      <c r="AC330" s="45">
        <f>ROUND(ROUND(ROUND(ROUND(H296*O$8,0)*S320,0)*V327,0)*Y329,0)-AA330</f>
        <v>205</v>
      </c>
      <c r="AD330" s="79"/>
    </row>
    <row r="331" ht="16.5" customHeight="1">
      <c r="A331" s="29">
        <v>61.0</v>
      </c>
      <c r="B331" s="29">
        <v>8199.0</v>
      </c>
      <c r="C331" s="32" t="s">
        <v>10278</v>
      </c>
      <c r="D331" s="389"/>
      <c r="E331" s="389"/>
      <c r="F331" s="527"/>
      <c r="G331" s="527"/>
      <c r="H331" s="527"/>
      <c r="I331" s="532"/>
      <c r="J331" s="130" t="s">
        <v>7983</v>
      </c>
      <c r="K331" s="538"/>
      <c r="L331" s="590"/>
      <c r="M331" s="147"/>
      <c r="N331" s="539"/>
      <c r="O331" s="591"/>
      <c r="P331" s="37"/>
      <c r="Q331" s="7"/>
      <c r="R331" s="7"/>
      <c r="S331" s="7"/>
      <c r="T331" s="520"/>
      <c r="U331" s="6"/>
      <c r="V331" s="7"/>
      <c r="W331" s="37"/>
      <c r="X331" s="7"/>
      <c r="Y331" s="39"/>
      <c r="Z331" s="213"/>
      <c r="AA331" s="213"/>
      <c r="AB331" s="213"/>
      <c r="AC331" s="45">
        <f>ROUND(ROUND(H296*L332,0)*O$8,0)</f>
        <v>560</v>
      </c>
      <c r="AD331" s="79"/>
    </row>
    <row r="332" ht="16.5" customHeight="1">
      <c r="A332" s="29">
        <v>61.0</v>
      </c>
      <c r="B332" s="29">
        <v>8200.0</v>
      </c>
      <c r="C332" s="32" t="s">
        <v>10279</v>
      </c>
      <c r="D332" s="231"/>
      <c r="E332" s="231"/>
      <c r="F332" s="174"/>
      <c r="G332" s="174"/>
      <c r="H332" s="174"/>
      <c r="I332" s="523"/>
      <c r="J332" s="482"/>
      <c r="K332" s="83" t="s">
        <v>21</v>
      </c>
      <c r="L332" s="175">
        <v>0.965</v>
      </c>
      <c r="M332" s="592"/>
      <c r="N332" s="540"/>
      <c r="O332" s="175"/>
      <c r="P332" s="52"/>
      <c r="Q332" s="8"/>
      <c r="R332" s="8"/>
      <c r="S332" s="8"/>
      <c r="T332" s="521"/>
      <c r="U332" s="14"/>
      <c r="V332" s="8"/>
      <c r="W332" s="52"/>
      <c r="X332" s="8"/>
      <c r="Y332" s="109"/>
      <c r="Z332" s="213" t="s">
        <v>30</v>
      </c>
      <c r="AA332" s="74">
        <v>5.0</v>
      </c>
      <c r="AB332" s="522" t="s">
        <v>31</v>
      </c>
      <c r="AC332" s="45">
        <f>ROUND(ROUND(H296*L332,0)*O$8,0)-AA332</f>
        <v>555</v>
      </c>
      <c r="AD332" s="79"/>
    </row>
    <row r="333" ht="16.5" customHeight="1">
      <c r="A333" s="29">
        <v>61.0</v>
      </c>
      <c r="B333" s="29">
        <v>8591.0</v>
      </c>
      <c r="C333" s="32" t="s">
        <v>10280</v>
      </c>
      <c r="D333" s="231"/>
      <c r="E333" s="231"/>
      <c r="F333" s="174"/>
      <c r="G333" s="174"/>
      <c r="H333" s="174"/>
      <c r="I333" s="523"/>
      <c r="J333" s="482"/>
      <c r="K333" s="140"/>
      <c r="L333" s="54"/>
      <c r="M333" s="52"/>
      <c r="N333" s="8"/>
      <c r="O333" s="54"/>
      <c r="P333" s="52"/>
      <c r="Q333" s="8"/>
      <c r="R333" s="8"/>
      <c r="S333" s="8"/>
      <c r="T333" s="521"/>
      <c r="U333" s="14"/>
      <c r="V333" s="54"/>
      <c r="W333" s="305" t="s">
        <v>20</v>
      </c>
      <c r="X333" s="41" t="s">
        <v>21</v>
      </c>
      <c r="Y333" s="86">
        <v>0.85</v>
      </c>
      <c r="Z333" s="75"/>
      <c r="AA333" s="213"/>
      <c r="AB333" s="213"/>
      <c r="AC333" s="45">
        <f>ROUND(ROUND(ROUND(H296*L332,0)*O$8,0)*Y333,0)</f>
        <v>476</v>
      </c>
      <c r="AD333" s="79"/>
    </row>
    <row r="334" ht="16.5" customHeight="1">
      <c r="A334" s="29">
        <v>61.0</v>
      </c>
      <c r="B334" s="29">
        <v>8592.0</v>
      </c>
      <c r="C334" s="32" t="s">
        <v>10281</v>
      </c>
      <c r="D334" s="231"/>
      <c r="E334" s="231"/>
      <c r="F334" s="527"/>
      <c r="G334" s="527"/>
      <c r="H334" s="527"/>
      <c r="I334" s="532"/>
      <c r="J334" s="94"/>
      <c r="K334" s="140"/>
      <c r="L334" s="54"/>
      <c r="M334" s="52"/>
      <c r="N334" s="8"/>
      <c r="O334" s="54"/>
      <c r="P334" s="52"/>
      <c r="Q334" s="8"/>
      <c r="R334" s="8"/>
      <c r="S334" s="8"/>
      <c r="T334" s="525"/>
      <c r="U334" s="21"/>
      <c r="V334" s="109"/>
      <c r="W334" s="484"/>
      <c r="X334" s="56"/>
      <c r="Y334" s="526"/>
      <c r="Z334" s="213" t="s">
        <v>30</v>
      </c>
      <c r="AA334" s="74">
        <v>5.0</v>
      </c>
      <c r="AB334" s="522" t="s">
        <v>31</v>
      </c>
      <c r="AC334" s="45">
        <f>ROUND(ROUND(ROUND(H296*L332,0)*O$8,0)*Y333,0)-AA334</f>
        <v>471</v>
      </c>
      <c r="AD334" s="79"/>
    </row>
    <row r="335" ht="16.5" customHeight="1">
      <c r="A335" s="29">
        <v>61.0</v>
      </c>
      <c r="B335" s="29">
        <v>8201.0</v>
      </c>
      <c r="C335" s="32" t="s">
        <v>10282</v>
      </c>
      <c r="D335" s="231"/>
      <c r="E335" s="231"/>
      <c r="F335" s="527"/>
      <c r="G335" s="527"/>
      <c r="H335" s="527"/>
      <c r="I335" s="532"/>
      <c r="J335" s="94"/>
      <c r="K335" s="140"/>
      <c r="L335" s="54"/>
      <c r="M335" s="52"/>
      <c r="N335" s="8"/>
      <c r="O335" s="54"/>
      <c r="P335" s="52"/>
      <c r="Q335" s="8"/>
      <c r="R335" s="8"/>
      <c r="S335" s="8"/>
      <c r="T335" s="102" t="s">
        <v>326</v>
      </c>
      <c r="U335" s="41" t="s">
        <v>21</v>
      </c>
      <c r="V335" s="60">
        <v>0.7</v>
      </c>
      <c r="W335" s="37"/>
      <c r="X335" s="7"/>
      <c r="Y335" s="39"/>
      <c r="Z335" s="213"/>
      <c r="AA335" s="213"/>
      <c r="AB335" s="213"/>
      <c r="AC335" s="45">
        <f>ROUND(ROUND(ROUND(H296*L332,0)*O$8,0)*V335,0)</f>
        <v>392</v>
      </c>
      <c r="AD335" s="79"/>
    </row>
    <row r="336" ht="16.5" customHeight="1">
      <c r="A336" s="29">
        <v>61.0</v>
      </c>
      <c r="B336" s="29">
        <v>8202.0</v>
      </c>
      <c r="C336" s="32" t="s">
        <v>10283</v>
      </c>
      <c r="D336" s="231"/>
      <c r="E336" s="231"/>
      <c r="F336" s="527"/>
      <c r="G336" s="527"/>
      <c r="H336" s="8"/>
      <c r="I336" s="144"/>
      <c r="J336" s="94"/>
      <c r="K336" s="140"/>
      <c r="L336" s="54"/>
      <c r="M336" s="52"/>
      <c r="N336" s="8"/>
      <c r="O336" s="54"/>
      <c r="P336" s="52"/>
      <c r="Q336" s="8"/>
      <c r="R336" s="8"/>
      <c r="S336" s="8"/>
      <c r="T336" s="482"/>
      <c r="U336" s="83"/>
      <c r="V336" s="528"/>
      <c r="W336" s="227"/>
      <c r="X336" s="22"/>
      <c r="Y336" s="109"/>
      <c r="Z336" s="213" t="s">
        <v>30</v>
      </c>
      <c r="AA336" s="74">
        <v>5.0</v>
      </c>
      <c r="AB336" s="522" t="s">
        <v>31</v>
      </c>
      <c r="AC336" s="45">
        <f>ROUND(ROUND(ROUND(H296*L332,0)*O$8,0)*V335,0)-AA336</f>
        <v>387</v>
      </c>
      <c r="AD336" s="79"/>
    </row>
    <row r="337" ht="16.5" customHeight="1">
      <c r="A337" s="29">
        <v>61.0</v>
      </c>
      <c r="B337" s="29">
        <v>8593.0</v>
      </c>
      <c r="C337" s="32" t="s">
        <v>10284</v>
      </c>
      <c r="D337" s="389"/>
      <c r="E337" s="231"/>
      <c r="F337" s="113"/>
      <c r="G337" s="113"/>
      <c r="H337" s="8"/>
      <c r="I337" s="144"/>
      <c r="J337" s="94"/>
      <c r="K337" s="140"/>
      <c r="L337" s="54"/>
      <c r="M337" s="52"/>
      <c r="N337" s="8"/>
      <c r="O337" s="54"/>
      <c r="P337" s="52"/>
      <c r="Q337" s="8"/>
      <c r="R337" s="8"/>
      <c r="S337" s="8"/>
      <c r="T337" s="482"/>
      <c r="U337" s="99"/>
      <c r="V337" s="529"/>
      <c r="W337" s="305" t="s">
        <v>20</v>
      </c>
      <c r="X337" s="41" t="s">
        <v>21</v>
      </c>
      <c r="Y337" s="86">
        <v>0.85</v>
      </c>
      <c r="Z337" s="75"/>
      <c r="AA337" s="213"/>
      <c r="AB337" s="213"/>
      <c r="AC337" s="45">
        <f>ROUND(ROUND(ROUND(ROUND(H296*L332,0)*O$8,0)*V335,0)*Y337,0)</f>
        <v>333</v>
      </c>
      <c r="AD337" s="79"/>
    </row>
    <row r="338" ht="16.5" customHeight="1">
      <c r="A338" s="29">
        <v>61.0</v>
      </c>
      <c r="B338" s="29">
        <v>8594.0</v>
      </c>
      <c r="C338" s="32" t="s">
        <v>10285</v>
      </c>
      <c r="D338" s="389"/>
      <c r="E338" s="231"/>
      <c r="F338" s="113"/>
      <c r="G338" s="113"/>
      <c r="H338" s="8"/>
      <c r="I338" s="144"/>
      <c r="J338" s="94"/>
      <c r="K338" s="140"/>
      <c r="L338" s="54"/>
      <c r="M338" s="52"/>
      <c r="N338" s="8"/>
      <c r="O338" s="54"/>
      <c r="P338" s="52"/>
      <c r="Q338" s="8"/>
      <c r="R338" s="8"/>
      <c r="S338" s="8"/>
      <c r="T338" s="530"/>
      <c r="U338" s="24"/>
      <c r="V338" s="26"/>
      <c r="W338" s="484"/>
      <c r="X338" s="56"/>
      <c r="Y338" s="526"/>
      <c r="Z338" s="213" t="s">
        <v>30</v>
      </c>
      <c r="AA338" s="74">
        <v>5.0</v>
      </c>
      <c r="AB338" s="522" t="s">
        <v>31</v>
      </c>
      <c r="AC338" s="45">
        <f>ROUND(ROUND(ROUND(ROUND(H296*L332,0)*O$8,0)*V335,0)*Y337,0)-AA338</f>
        <v>328</v>
      </c>
      <c r="AD338" s="79"/>
    </row>
    <row r="339" ht="16.5" customHeight="1">
      <c r="A339" s="29">
        <v>61.0</v>
      </c>
      <c r="B339" s="29">
        <v>8737.0</v>
      </c>
      <c r="C339" s="32" t="s">
        <v>10286</v>
      </c>
      <c r="D339" s="389"/>
      <c r="E339" s="231"/>
      <c r="F339" s="113"/>
      <c r="G339" s="113"/>
      <c r="H339" s="8"/>
      <c r="I339" s="144"/>
      <c r="J339" s="94"/>
      <c r="K339" s="140"/>
      <c r="L339" s="54"/>
      <c r="M339" s="52"/>
      <c r="N339" s="8"/>
      <c r="O339" s="54"/>
      <c r="P339" s="52"/>
      <c r="Q339" s="8"/>
      <c r="R339" s="8"/>
      <c r="S339" s="54"/>
      <c r="T339" s="102" t="s">
        <v>329</v>
      </c>
      <c r="U339" s="83" t="s">
        <v>21</v>
      </c>
      <c r="V339" s="528">
        <v>0.85</v>
      </c>
      <c r="W339" s="37"/>
      <c r="X339" s="7"/>
      <c r="Y339" s="39"/>
      <c r="Z339" s="213"/>
      <c r="AA339" s="213"/>
      <c r="AB339" s="213"/>
      <c r="AC339" s="45">
        <f>ROUND(ROUND(ROUND(H296*L332,0)*O$8,0)*V339,0)</f>
        <v>476</v>
      </c>
      <c r="AD339" s="79"/>
    </row>
    <row r="340" ht="16.5" customHeight="1">
      <c r="A340" s="29">
        <v>61.0</v>
      </c>
      <c r="B340" s="29">
        <v>8738.0</v>
      </c>
      <c r="C340" s="32" t="s">
        <v>10287</v>
      </c>
      <c r="D340" s="389"/>
      <c r="E340" s="231"/>
      <c r="F340" s="113"/>
      <c r="G340" s="113"/>
      <c r="H340" s="8"/>
      <c r="I340" s="144"/>
      <c r="J340" s="94"/>
      <c r="K340" s="140"/>
      <c r="L340" s="54"/>
      <c r="M340" s="52"/>
      <c r="N340" s="8"/>
      <c r="O340" s="54"/>
      <c r="P340" s="52"/>
      <c r="Q340" s="8"/>
      <c r="R340" s="8"/>
      <c r="S340" s="8"/>
      <c r="T340" s="482"/>
      <c r="U340" s="83"/>
      <c r="V340" s="528"/>
      <c r="W340" s="227"/>
      <c r="X340" s="22"/>
      <c r="Y340" s="109"/>
      <c r="Z340" s="213" t="s">
        <v>30</v>
      </c>
      <c r="AA340" s="74">
        <v>5.0</v>
      </c>
      <c r="AB340" s="522" t="s">
        <v>31</v>
      </c>
      <c r="AC340" s="45">
        <f>ROUND(ROUND(ROUND(H296*L332,0)*O$8,0)*V339,0)-AA340</f>
        <v>471</v>
      </c>
      <c r="AD340" s="79"/>
    </row>
    <row r="341" ht="16.5" customHeight="1">
      <c r="A341" s="29">
        <v>61.0</v>
      </c>
      <c r="B341" s="29">
        <v>8595.0</v>
      </c>
      <c r="C341" s="32" t="s">
        <v>10288</v>
      </c>
      <c r="D341" s="389"/>
      <c r="E341" s="231"/>
      <c r="F341" s="527"/>
      <c r="G341" s="527"/>
      <c r="H341" s="527"/>
      <c r="I341" s="532"/>
      <c r="J341" s="94"/>
      <c r="K341" s="140"/>
      <c r="L341" s="54"/>
      <c r="M341" s="52"/>
      <c r="N341" s="8"/>
      <c r="O341" s="54"/>
      <c r="P341" s="52"/>
      <c r="Q341" s="8"/>
      <c r="R341" s="8"/>
      <c r="S341" s="8"/>
      <c r="T341" s="482"/>
      <c r="U341" s="99"/>
      <c r="V341" s="529"/>
      <c r="W341" s="305" t="s">
        <v>20</v>
      </c>
      <c r="X341" s="41" t="s">
        <v>21</v>
      </c>
      <c r="Y341" s="86">
        <v>0.85</v>
      </c>
      <c r="Z341" s="75"/>
      <c r="AA341" s="213"/>
      <c r="AB341" s="213"/>
      <c r="AC341" s="45">
        <f>ROUND(ROUND(ROUND(ROUND(H296*L332,0)*O$8,0)*V339,0)*Y341,0)</f>
        <v>405</v>
      </c>
      <c r="AD341" s="79"/>
    </row>
    <row r="342" ht="16.5" customHeight="1">
      <c r="A342" s="29">
        <v>61.0</v>
      </c>
      <c r="B342" s="29">
        <v>8596.0</v>
      </c>
      <c r="C342" s="32" t="s">
        <v>10289</v>
      </c>
      <c r="D342" s="389"/>
      <c r="E342" s="231"/>
      <c r="F342" s="527"/>
      <c r="G342" s="527"/>
      <c r="H342" s="527"/>
      <c r="I342" s="532"/>
      <c r="J342" s="94"/>
      <c r="K342" s="140"/>
      <c r="L342" s="54"/>
      <c r="M342" s="52"/>
      <c r="N342" s="8"/>
      <c r="O342" s="54"/>
      <c r="P342" s="227"/>
      <c r="Q342" s="22"/>
      <c r="R342" s="22"/>
      <c r="S342" s="22"/>
      <c r="T342" s="484"/>
      <c r="U342" s="24"/>
      <c r="V342" s="26"/>
      <c r="W342" s="484"/>
      <c r="X342" s="56"/>
      <c r="Y342" s="526"/>
      <c r="Z342" s="213" t="s">
        <v>30</v>
      </c>
      <c r="AA342" s="74">
        <v>5.0</v>
      </c>
      <c r="AB342" s="522" t="s">
        <v>31</v>
      </c>
      <c r="AC342" s="45">
        <f>ROUND(ROUND(ROUND(ROUND(H296*L332,0)*O$8,0)*V339,0)*Y341,0)-AA342</f>
        <v>400</v>
      </c>
      <c r="AD342" s="79"/>
    </row>
    <row r="343" ht="16.5" customHeight="1">
      <c r="A343" s="29">
        <v>61.0</v>
      </c>
      <c r="B343" s="29">
        <v>8203.0</v>
      </c>
      <c r="C343" s="32" t="s">
        <v>10290</v>
      </c>
      <c r="D343" s="389"/>
      <c r="E343" s="389"/>
      <c r="F343" s="527"/>
      <c r="G343" s="527"/>
      <c r="H343" s="527"/>
      <c r="I343" s="532"/>
      <c r="J343" s="94"/>
      <c r="K343" s="140"/>
      <c r="L343" s="54"/>
      <c r="M343" s="52"/>
      <c r="N343" s="8"/>
      <c r="O343" s="54"/>
      <c r="P343" s="206" t="s">
        <v>23</v>
      </c>
      <c r="Q343" s="102" t="s">
        <v>24</v>
      </c>
      <c r="R343" s="533"/>
      <c r="S343" s="533"/>
      <c r="T343" s="520"/>
      <c r="U343" s="38"/>
      <c r="V343" s="6"/>
      <c r="W343" s="37"/>
      <c r="X343" s="7"/>
      <c r="Y343" s="39"/>
      <c r="Z343" s="213"/>
      <c r="AA343" s="213"/>
      <c r="AB343" s="213"/>
      <c r="AC343" s="45">
        <f>ROUND(ROUND(ROUND(H296*L332,0)*O$8,0)*S344,0)</f>
        <v>392</v>
      </c>
      <c r="AD343" s="79"/>
    </row>
    <row r="344" ht="16.5" customHeight="1">
      <c r="A344" s="29">
        <v>61.0</v>
      </c>
      <c r="B344" s="29">
        <v>8204.0</v>
      </c>
      <c r="C344" s="32" t="s">
        <v>10291</v>
      </c>
      <c r="D344" s="389"/>
      <c r="E344" s="389"/>
      <c r="F344" s="527"/>
      <c r="G344" s="527"/>
      <c r="H344" s="527"/>
      <c r="I344" s="532"/>
      <c r="J344" s="94"/>
      <c r="K344" s="140"/>
      <c r="L344" s="54"/>
      <c r="M344" s="52"/>
      <c r="N344" s="8"/>
      <c r="O344" s="54"/>
      <c r="P344" s="481"/>
      <c r="Q344" s="482"/>
      <c r="R344" s="83" t="s">
        <v>21</v>
      </c>
      <c r="S344" s="528">
        <v>0.7</v>
      </c>
      <c r="T344" s="521"/>
      <c r="U344" s="53"/>
      <c r="V344" s="14"/>
      <c r="W344" s="52"/>
      <c r="X344" s="8"/>
      <c r="Y344" s="109"/>
      <c r="Z344" s="213" t="s">
        <v>30</v>
      </c>
      <c r="AA344" s="74">
        <v>5.0</v>
      </c>
      <c r="AB344" s="522" t="s">
        <v>31</v>
      </c>
      <c r="AC344" s="45">
        <f>ROUND(ROUND(ROUND(H296*L332,0)*O$8,0)*S344,0)-AA344</f>
        <v>387</v>
      </c>
      <c r="AD344" s="79"/>
    </row>
    <row r="345" ht="16.5" customHeight="1">
      <c r="A345" s="29">
        <v>61.0</v>
      </c>
      <c r="B345" s="29">
        <v>8597.0</v>
      </c>
      <c r="C345" s="32" t="s">
        <v>10292</v>
      </c>
      <c r="D345" s="389"/>
      <c r="E345" s="389"/>
      <c r="F345" s="527"/>
      <c r="G345" s="527"/>
      <c r="H345" s="527"/>
      <c r="I345" s="532"/>
      <c r="J345" s="94"/>
      <c r="K345" s="140"/>
      <c r="L345" s="54"/>
      <c r="M345" s="52"/>
      <c r="N345" s="8"/>
      <c r="O345" s="54"/>
      <c r="P345" s="481"/>
      <c r="Q345" s="482"/>
      <c r="R345" s="14"/>
      <c r="S345" s="14"/>
      <c r="T345" s="521"/>
      <c r="U345" s="53"/>
      <c r="V345" s="14"/>
      <c r="W345" s="305" t="s">
        <v>20</v>
      </c>
      <c r="X345" s="41" t="s">
        <v>21</v>
      </c>
      <c r="Y345" s="86">
        <v>0.85</v>
      </c>
      <c r="Z345" s="75"/>
      <c r="AA345" s="213"/>
      <c r="AB345" s="213"/>
      <c r="AC345" s="45">
        <f>ROUND(ROUND(ROUND(ROUND(H296*L332,0)*O$8,0)*S344,0)*Y345,0)</f>
        <v>333</v>
      </c>
      <c r="AD345" s="79"/>
    </row>
    <row r="346" ht="16.5" customHeight="1">
      <c r="A346" s="29">
        <v>61.0</v>
      </c>
      <c r="B346" s="29">
        <v>8598.0</v>
      </c>
      <c r="C346" s="32" t="s">
        <v>10293</v>
      </c>
      <c r="D346" s="389"/>
      <c r="E346" s="389"/>
      <c r="F346" s="527"/>
      <c r="G346" s="527"/>
      <c r="H346" s="527"/>
      <c r="I346" s="532"/>
      <c r="J346" s="94"/>
      <c r="K346" s="140"/>
      <c r="L346" s="54"/>
      <c r="M346" s="52"/>
      <c r="N346" s="8"/>
      <c r="O346" s="54"/>
      <c r="P346" s="535"/>
      <c r="Q346" s="482"/>
      <c r="R346" s="83"/>
      <c r="S346" s="83"/>
      <c r="T346" s="525"/>
      <c r="U346" s="180"/>
      <c r="V346" s="21"/>
      <c r="W346" s="484"/>
      <c r="X346" s="56"/>
      <c r="Y346" s="526"/>
      <c r="Z346" s="213" t="s">
        <v>30</v>
      </c>
      <c r="AA346" s="74">
        <v>5.0</v>
      </c>
      <c r="AB346" s="522" t="s">
        <v>31</v>
      </c>
      <c r="AC346" s="45">
        <f>ROUND(ROUND(ROUND(ROUND(H296*L332,0)*O$8,0)*S344,0)*Y345,0)-AA346</f>
        <v>328</v>
      </c>
      <c r="AD346" s="79"/>
    </row>
    <row r="347" ht="16.5" customHeight="1">
      <c r="A347" s="29">
        <v>61.0</v>
      </c>
      <c r="B347" s="29">
        <v>8205.0</v>
      </c>
      <c r="C347" s="32" t="s">
        <v>10294</v>
      </c>
      <c r="D347" s="389"/>
      <c r="E347" s="389"/>
      <c r="F347" s="527"/>
      <c r="G347" s="527"/>
      <c r="H347" s="527"/>
      <c r="I347" s="532"/>
      <c r="J347" s="94"/>
      <c r="K347" s="140"/>
      <c r="L347" s="54"/>
      <c r="M347" s="52"/>
      <c r="N347" s="8"/>
      <c r="O347" s="54"/>
      <c r="P347" s="536"/>
      <c r="Q347" s="14"/>
      <c r="R347" s="14"/>
      <c r="S347" s="14"/>
      <c r="T347" s="102" t="s">
        <v>326</v>
      </c>
      <c r="U347" s="41" t="s">
        <v>21</v>
      </c>
      <c r="V347" s="60">
        <v>0.7</v>
      </c>
      <c r="W347" s="37"/>
      <c r="X347" s="7"/>
      <c r="Y347" s="39"/>
      <c r="Z347" s="213"/>
      <c r="AA347" s="213"/>
      <c r="AB347" s="213"/>
      <c r="AC347" s="593">
        <f>ROUND(ROUND(ROUND(ROUND(H296*L332,0)*O$8,0)*S344,0)*V347,0)</f>
        <v>274</v>
      </c>
      <c r="AD347" s="79"/>
    </row>
    <row r="348" ht="16.5" customHeight="1">
      <c r="A348" s="29">
        <v>61.0</v>
      </c>
      <c r="B348" s="29">
        <v>8206.0</v>
      </c>
      <c r="C348" s="32" t="s">
        <v>10295</v>
      </c>
      <c r="D348" s="389"/>
      <c r="E348" s="389"/>
      <c r="F348" s="527"/>
      <c r="G348" s="527"/>
      <c r="H348" s="527"/>
      <c r="I348" s="532"/>
      <c r="J348" s="94"/>
      <c r="K348" s="140"/>
      <c r="L348" s="54"/>
      <c r="M348" s="52"/>
      <c r="N348" s="8"/>
      <c r="O348" s="54"/>
      <c r="P348" s="536"/>
      <c r="Q348" s="14"/>
      <c r="R348" s="14"/>
      <c r="S348" s="14"/>
      <c r="T348" s="482"/>
      <c r="U348" s="83"/>
      <c r="V348" s="528"/>
      <c r="W348" s="227"/>
      <c r="X348" s="22"/>
      <c r="Y348" s="109"/>
      <c r="Z348" s="213" t="s">
        <v>30</v>
      </c>
      <c r="AA348" s="74">
        <v>5.0</v>
      </c>
      <c r="AB348" s="522" t="s">
        <v>31</v>
      </c>
      <c r="AC348" s="593">
        <f>ROUND(ROUND(ROUND(ROUND(H296*L332,0)*O$8,0)*S344,0)*V347,0)-AA348</f>
        <v>269</v>
      </c>
      <c r="AD348" s="79"/>
    </row>
    <row r="349" ht="16.5" customHeight="1">
      <c r="A349" s="29">
        <v>61.0</v>
      </c>
      <c r="B349" s="29">
        <v>8599.0</v>
      </c>
      <c r="C349" s="32" t="s">
        <v>10296</v>
      </c>
      <c r="D349" s="389"/>
      <c r="E349" s="389"/>
      <c r="F349" s="527"/>
      <c r="G349" s="527"/>
      <c r="H349" s="527"/>
      <c r="I349" s="532"/>
      <c r="J349" s="94"/>
      <c r="K349" s="140"/>
      <c r="L349" s="54"/>
      <c r="M349" s="52"/>
      <c r="N349" s="8"/>
      <c r="O349" s="54"/>
      <c r="P349" s="254"/>
      <c r="Q349" s="83"/>
      <c r="R349" s="83"/>
      <c r="T349" s="482"/>
      <c r="U349" s="99"/>
      <c r="V349" s="529"/>
      <c r="W349" s="305" t="s">
        <v>20</v>
      </c>
      <c r="X349" s="41" t="s">
        <v>21</v>
      </c>
      <c r="Y349" s="86">
        <v>0.85</v>
      </c>
      <c r="Z349" s="75"/>
      <c r="AA349" s="213"/>
      <c r="AB349" s="213"/>
      <c r="AC349" s="593">
        <f>ROUND(ROUND(ROUND(ROUND(ROUND(H296*L332,0)*O$8,0)*S344,0)*V347,0)*Y349,0)</f>
        <v>233</v>
      </c>
      <c r="AD349" s="79"/>
    </row>
    <row r="350" ht="16.5" customHeight="1">
      <c r="A350" s="29">
        <v>61.0</v>
      </c>
      <c r="B350" s="29">
        <v>8600.0</v>
      </c>
      <c r="C350" s="32" t="s">
        <v>10297</v>
      </c>
      <c r="D350" s="389"/>
      <c r="E350" s="389"/>
      <c r="F350" s="527"/>
      <c r="G350" s="527"/>
      <c r="H350" s="527"/>
      <c r="I350" s="532"/>
      <c r="J350" s="94"/>
      <c r="K350" s="140"/>
      <c r="L350" s="54"/>
      <c r="M350" s="52"/>
      <c r="N350" s="8"/>
      <c r="O350" s="54"/>
      <c r="P350" s="254"/>
      <c r="Q350" s="83"/>
      <c r="R350" s="83"/>
      <c r="S350" s="83"/>
      <c r="T350" s="530"/>
      <c r="U350" s="24"/>
      <c r="V350" s="26"/>
      <c r="W350" s="484"/>
      <c r="X350" s="56"/>
      <c r="Y350" s="526"/>
      <c r="Z350" s="213" t="s">
        <v>30</v>
      </c>
      <c r="AA350" s="74">
        <v>5.0</v>
      </c>
      <c r="AB350" s="522" t="s">
        <v>31</v>
      </c>
      <c r="AC350" s="593">
        <f>ROUND(ROUND(ROUND(ROUND(ROUND(H296*L332,0)*O$8,0)*S344,0)*V347,0)*Y349,0)-AA350</f>
        <v>228</v>
      </c>
      <c r="AD350" s="79"/>
    </row>
    <row r="351" ht="16.5" customHeight="1">
      <c r="A351" s="29">
        <v>61.0</v>
      </c>
      <c r="B351" s="29">
        <v>8739.0</v>
      </c>
      <c r="C351" s="32" t="s">
        <v>10298</v>
      </c>
      <c r="D351" s="389"/>
      <c r="E351" s="389"/>
      <c r="F351" s="527"/>
      <c r="G351" s="527"/>
      <c r="H351" s="527"/>
      <c r="I351" s="532"/>
      <c r="J351" s="94"/>
      <c r="K351" s="140"/>
      <c r="L351" s="54"/>
      <c r="M351" s="52"/>
      <c r="N351" s="8"/>
      <c r="O351" s="54"/>
      <c r="P351" s="536"/>
      <c r="Q351" s="83"/>
      <c r="R351" s="528"/>
      <c r="S351" s="486"/>
      <c r="T351" s="102" t="s">
        <v>329</v>
      </c>
      <c r="U351" s="83" t="s">
        <v>21</v>
      </c>
      <c r="V351" s="528">
        <v>0.85</v>
      </c>
      <c r="W351" s="37"/>
      <c r="X351" s="7"/>
      <c r="Y351" s="39"/>
      <c r="Z351" s="213"/>
      <c r="AA351" s="213"/>
      <c r="AB351" s="213"/>
      <c r="AC351" s="45">
        <f>ROUND(ROUND(ROUND(ROUND(H296*L332,0)*O$8,0)*S344,0)*V351,0)</f>
        <v>333</v>
      </c>
      <c r="AD351" s="79"/>
    </row>
    <row r="352" ht="16.5" customHeight="1">
      <c r="A352" s="29">
        <v>61.0</v>
      </c>
      <c r="B352" s="29">
        <v>8740.0</v>
      </c>
      <c r="C352" s="32" t="s">
        <v>10299</v>
      </c>
      <c r="D352" s="389"/>
      <c r="E352" s="389"/>
      <c r="F352" s="527"/>
      <c r="G352" s="527"/>
      <c r="H352" s="527"/>
      <c r="I352" s="532"/>
      <c r="J352" s="94"/>
      <c r="K352" s="140"/>
      <c r="L352" s="54"/>
      <c r="M352" s="52"/>
      <c r="N352" s="8"/>
      <c r="O352" s="54"/>
      <c r="P352" s="536"/>
      <c r="Q352" s="83"/>
      <c r="R352" s="528"/>
      <c r="S352" s="528"/>
      <c r="T352" s="482"/>
      <c r="U352" s="83"/>
      <c r="V352" s="528"/>
      <c r="W352" s="227"/>
      <c r="X352" s="22"/>
      <c r="Y352" s="109"/>
      <c r="Z352" s="213" t="s">
        <v>30</v>
      </c>
      <c r="AA352" s="74">
        <v>5.0</v>
      </c>
      <c r="AB352" s="522" t="s">
        <v>31</v>
      </c>
      <c r="AC352" s="45">
        <f>ROUND(ROUND(ROUND(ROUND(H296*L332,0)*O$8,0)*S344,0)*V351,0)-AA352</f>
        <v>328</v>
      </c>
      <c r="AD352" s="79"/>
    </row>
    <row r="353" ht="16.5" customHeight="1">
      <c r="A353" s="29">
        <v>61.0</v>
      </c>
      <c r="B353" s="29">
        <v>8601.0</v>
      </c>
      <c r="C353" s="32" t="s">
        <v>10300</v>
      </c>
      <c r="D353" s="389"/>
      <c r="E353" s="389"/>
      <c r="F353" s="527"/>
      <c r="G353" s="527"/>
      <c r="H353" s="527"/>
      <c r="I353" s="532"/>
      <c r="J353" s="94"/>
      <c r="K353" s="140"/>
      <c r="L353" s="54"/>
      <c r="M353" s="52"/>
      <c r="N353" s="8"/>
      <c r="O353" s="54"/>
      <c r="P353" s="254"/>
      <c r="Q353" s="83"/>
      <c r="R353" s="528"/>
      <c r="S353" s="528"/>
      <c r="T353" s="482"/>
      <c r="U353" s="99"/>
      <c r="V353" s="529"/>
      <c r="W353" s="305" t="s">
        <v>20</v>
      </c>
      <c r="X353" s="41" t="s">
        <v>21</v>
      </c>
      <c r="Y353" s="86">
        <v>0.85</v>
      </c>
      <c r="Z353" s="75"/>
      <c r="AA353" s="213"/>
      <c r="AB353" s="213"/>
      <c r="AC353" s="45">
        <f>ROUND(ROUND(ROUND(ROUND(ROUND(H296*L332,0)*O$8,0)*S344,0)*V351,0)*Y353,0)</f>
        <v>283</v>
      </c>
      <c r="AD353" s="79"/>
    </row>
    <row r="354" ht="16.5" customHeight="1">
      <c r="A354" s="29">
        <v>61.0</v>
      </c>
      <c r="B354" s="29">
        <v>8602.0</v>
      </c>
      <c r="C354" s="32" t="s">
        <v>10301</v>
      </c>
      <c r="D354" s="389"/>
      <c r="E354" s="389"/>
      <c r="F354" s="527"/>
      <c r="G354" s="527"/>
      <c r="H354" s="527"/>
      <c r="I354" s="532"/>
      <c r="J354" s="94"/>
      <c r="K354" s="140"/>
      <c r="L354" s="54"/>
      <c r="M354" s="52"/>
      <c r="N354" s="8"/>
      <c r="O354" s="54"/>
      <c r="P354" s="536"/>
      <c r="Q354" s="83"/>
      <c r="R354" s="83"/>
      <c r="S354" s="83"/>
      <c r="T354" s="484"/>
      <c r="U354" s="24"/>
      <c r="V354" s="26"/>
      <c r="W354" s="484"/>
      <c r="X354" s="56"/>
      <c r="Y354" s="526"/>
      <c r="Z354" s="213" t="s">
        <v>30</v>
      </c>
      <c r="AA354" s="74">
        <v>5.0</v>
      </c>
      <c r="AB354" s="522" t="s">
        <v>31</v>
      </c>
      <c r="AC354" s="45">
        <f>ROUND(ROUND(ROUND(ROUND(ROUND(H296*L332,0)*O$8,0)*S344,0)*V351,0)*Y353,0)-AA354</f>
        <v>278</v>
      </c>
      <c r="AD354" s="79"/>
    </row>
    <row r="355" ht="16.5" customHeight="1">
      <c r="A355" s="29">
        <v>61.0</v>
      </c>
      <c r="B355" s="29">
        <v>8603.0</v>
      </c>
      <c r="C355" s="32" t="s">
        <v>10302</v>
      </c>
      <c r="D355" s="389"/>
      <c r="E355" s="389"/>
      <c r="F355" s="527"/>
      <c r="G355" s="527"/>
      <c r="H355" s="527"/>
      <c r="I355" s="532"/>
      <c r="J355" s="94"/>
      <c r="K355" s="140"/>
      <c r="L355" s="54"/>
      <c r="M355" s="52"/>
      <c r="N355" s="8"/>
      <c r="O355" s="54"/>
      <c r="P355" s="536"/>
      <c r="Q355" s="102" t="s">
        <v>27</v>
      </c>
      <c r="R355" s="533"/>
      <c r="S355" s="533"/>
      <c r="T355" s="520"/>
      <c r="U355" s="38"/>
      <c r="V355" s="6"/>
      <c r="W355" s="37"/>
      <c r="X355" s="7"/>
      <c r="Y355" s="39"/>
      <c r="Z355" s="213"/>
      <c r="AA355" s="213"/>
      <c r="AB355" s="213"/>
      <c r="AC355" s="45">
        <f>ROUND(ROUND(ROUND(H296*L332,0)*O$8,0)*S356,0)</f>
        <v>280</v>
      </c>
      <c r="AD355" s="79"/>
    </row>
    <row r="356" ht="16.5" customHeight="1">
      <c r="A356" s="29">
        <v>61.0</v>
      </c>
      <c r="B356" s="29">
        <v>8604.0</v>
      </c>
      <c r="C356" s="32" t="s">
        <v>10303</v>
      </c>
      <c r="D356" s="389"/>
      <c r="E356" s="389"/>
      <c r="F356" s="527"/>
      <c r="G356" s="527"/>
      <c r="H356" s="527"/>
      <c r="I356" s="532"/>
      <c r="J356" s="94"/>
      <c r="K356" s="140"/>
      <c r="L356" s="54"/>
      <c r="M356" s="52"/>
      <c r="N356" s="8"/>
      <c r="O356" s="54"/>
      <c r="P356" s="535"/>
      <c r="Q356" s="482"/>
      <c r="R356" s="83" t="s">
        <v>21</v>
      </c>
      <c r="S356" s="528">
        <v>0.5</v>
      </c>
      <c r="T356" s="521"/>
      <c r="U356" s="53"/>
      <c r="V356" s="14"/>
      <c r="W356" s="52"/>
      <c r="X356" s="8"/>
      <c r="Y356" s="109"/>
      <c r="Z356" s="213" t="s">
        <v>30</v>
      </c>
      <c r="AA356" s="74">
        <v>5.0</v>
      </c>
      <c r="AB356" s="522" t="s">
        <v>31</v>
      </c>
      <c r="AC356" s="45">
        <f>ROUND(ROUND(ROUND(H296*L332,0)*O$8,0)*S356,0)-AA356</f>
        <v>275</v>
      </c>
      <c r="AD356" s="79"/>
    </row>
    <row r="357" ht="16.5" customHeight="1">
      <c r="A357" s="29">
        <v>61.0</v>
      </c>
      <c r="B357" s="29">
        <v>8605.0</v>
      </c>
      <c r="C357" s="32" t="s">
        <v>10304</v>
      </c>
      <c r="D357" s="389"/>
      <c r="E357" s="389"/>
      <c r="F357" s="527"/>
      <c r="G357" s="527"/>
      <c r="H357" s="527"/>
      <c r="I357" s="532"/>
      <c r="J357" s="94"/>
      <c r="K357" s="140"/>
      <c r="L357" s="54"/>
      <c r="M357" s="52"/>
      <c r="N357" s="8"/>
      <c r="O357" s="54"/>
      <c r="P357" s="535"/>
      <c r="Q357" s="482"/>
      <c r="R357" s="14"/>
      <c r="S357" s="14"/>
      <c r="T357" s="521"/>
      <c r="U357" s="53"/>
      <c r="V357" s="14"/>
      <c r="W357" s="305" t="s">
        <v>20</v>
      </c>
      <c r="X357" s="41" t="s">
        <v>21</v>
      </c>
      <c r="Y357" s="86">
        <v>0.85</v>
      </c>
      <c r="Z357" s="75"/>
      <c r="AA357" s="213"/>
      <c r="AB357" s="213"/>
      <c r="AC357" s="45">
        <f>ROUND(ROUND(ROUND(ROUND(H296*L332,0)*O$8,0)*S356,0)*Y357,0)</f>
        <v>238</v>
      </c>
      <c r="AD357" s="79"/>
    </row>
    <row r="358" ht="16.5" customHeight="1">
      <c r="A358" s="29">
        <v>61.0</v>
      </c>
      <c r="B358" s="29">
        <v>8606.0</v>
      </c>
      <c r="C358" s="32" t="s">
        <v>10305</v>
      </c>
      <c r="D358" s="389"/>
      <c r="E358" s="389"/>
      <c r="F358" s="527"/>
      <c r="G358" s="527"/>
      <c r="H358" s="527"/>
      <c r="I358" s="532"/>
      <c r="J358" s="94"/>
      <c r="K358" s="140"/>
      <c r="L358" s="54"/>
      <c r="M358" s="52"/>
      <c r="N358" s="8"/>
      <c r="O358" s="54"/>
      <c r="P358" s="535"/>
      <c r="Q358" s="482"/>
      <c r="R358" s="83"/>
      <c r="S358" s="83"/>
      <c r="T358" s="525"/>
      <c r="U358" s="180"/>
      <c r="V358" s="21"/>
      <c r="W358" s="484"/>
      <c r="X358" s="56"/>
      <c r="Y358" s="526"/>
      <c r="Z358" s="213" t="s">
        <v>30</v>
      </c>
      <c r="AA358" s="74">
        <v>5.0</v>
      </c>
      <c r="AB358" s="522" t="s">
        <v>31</v>
      </c>
      <c r="AC358" s="45">
        <f>ROUND(ROUND(ROUND(ROUND(H296*L332,0)*O$8,0)*S356,0)*Y357,0)-AA358</f>
        <v>233</v>
      </c>
      <c r="AD358" s="79"/>
    </row>
    <row r="359" ht="16.5" customHeight="1">
      <c r="A359" s="29">
        <v>61.0</v>
      </c>
      <c r="B359" s="29">
        <v>8607.0</v>
      </c>
      <c r="C359" s="32" t="s">
        <v>10306</v>
      </c>
      <c r="D359" s="389"/>
      <c r="E359" s="389"/>
      <c r="F359" s="527"/>
      <c r="G359" s="527"/>
      <c r="H359" s="527"/>
      <c r="I359" s="532"/>
      <c r="J359" s="94"/>
      <c r="K359" s="140"/>
      <c r="L359" s="54"/>
      <c r="M359" s="52"/>
      <c r="N359" s="8"/>
      <c r="O359" s="54"/>
      <c r="P359" s="536"/>
      <c r="Q359" s="14"/>
      <c r="R359" s="14"/>
      <c r="S359" s="14"/>
      <c r="T359" s="102" t="s">
        <v>326</v>
      </c>
      <c r="U359" s="41" t="s">
        <v>21</v>
      </c>
      <c r="V359" s="60">
        <v>0.7</v>
      </c>
      <c r="W359" s="37"/>
      <c r="X359" s="7"/>
      <c r="Y359" s="39"/>
      <c r="Z359" s="213"/>
      <c r="AA359" s="213"/>
      <c r="AB359" s="213"/>
      <c r="AC359" s="45">
        <f>ROUND(ROUND(ROUND(ROUND(H296*L332,0)*O$8,0)*S356,0)*V359,0)</f>
        <v>196</v>
      </c>
      <c r="AD359" s="79"/>
    </row>
    <row r="360" ht="16.5" customHeight="1">
      <c r="A360" s="29">
        <v>61.0</v>
      </c>
      <c r="B360" s="29">
        <v>8608.0</v>
      </c>
      <c r="C360" s="32" t="s">
        <v>10307</v>
      </c>
      <c r="D360" s="389"/>
      <c r="E360" s="389"/>
      <c r="F360" s="527"/>
      <c r="G360" s="527"/>
      <c r="H360" s="527"/>
      <c r="I360" s="532"/>
      <c r="J360" s="94"/>
      <c r="K360" s="140"/>
      <c r="L360" s="54"/>
      <c r="M360" s="52"/>
      <c r="N360" s="8"/>
      <c r="O360" s="54"/>
      <c r="P360" s="536"/>
      <c r="Q360" s="14"/>
      <c r="R360" s="14"/>
      <c r="S360" s="14"/>
      <c r="T360" s="482"/>
      <c r="U360" s="83"/>
      <c r="V360" s="528"/>
      <c r="W360" s="227"/>
      <c r="X360" s="22"/>
      <c r="Y360" s="109"/>
      <c r="Z360" s="213" t="s">
        <v>30</v>
      </c>
      <c r="AA360" s="74">
        <v>5.0</v>
      </c>
      <c r="AB360" s="522" t="s">
        <v>31</v>
      </c>
      <c r="AC360" s="45">
        <f>ROUND(ROUND(ROUND(ROUND(H296*L332,0)*O$8,0)*S356,0)*V359,0)-AA360</f>
        <v>191</v>
      </c>
      <c r="AD360" s="79"/>
    </row>
    <row r="361" ht="16.5" customHeight="1">
      <c r="A361" s="29">
        <v>61.0</v>
      </c>
      <c r="B361" s="29">
        <v>8609.0</v>
      </c>
      <c r="C361" s="32" t="s">
        <v>10308</v>
      </c>
      <c r="D361" s="389"/>
      <c r="E361" s="389"/>
      <c r="F361" s="527"/>
      <c r="G361" s="527"/>
      <c r="H361" s="527"/>
      <c r="I361" s="532"/>
      <c r="J361" s="94"/>
      <c r="K361" s="140"/>
      <c r="L361" s="54"/>
      <c r="M361" s="52"/>
      <c r="N361" s="8"/>
      <c r="O361" s="54"/>
      <c r="P361" s="254"/>
      <c r="Q361" s="83"/>
      <c r="R361" s="83"/>
      <c r="T361" s="482"/>
      <c r="U361" s="99"/>
      <c r="V361" s="529"/>
      <c r="W361" s="305" t="s">
        <v>20</v>
      </c>
      <c r="X361" s="41" t="s">
        <v>21</v>
      </c>
      <c r="Y361" s="86">
        <v>0.85</v>
      </c>
      <c r="Z361" s="75"/>
      <c r="AA361" s="213"/>
      <c r="AB361" s="213"/>
      <c r="AC361" s="45">
        <f>ROUND(ROUND(ROUND(ROUND(ROUND(H296*L332,0)*O$8,0)*S356,0)*V359,0)*Y361,0)</f>
        <v>167</v>
      </c>
      <c r="AD361" s="79"/>
    </row>
    <row r="362" ht="16.5" customHeight="1">
      <c r="A362" s="29">
        <v>61.0</v>
      </c>
      <c r="B362" s="29">
        <v>8610.0</v>
      </c>
      <c r="C362" s="32" t="s">
        <v>10309</v>
      </c>
      <c r="D362" s="389"/>
      <c r="E362" s="389"/>
      <c r="F362" s="527"/>
      <c r="G362" s="527"/>
      <c r="H362" s="527"/>
      <c r="I362" s="532"/>
      <c r="J362" s="94"/>
      <c r="K362" s="140"/>
      <c r="L362" s="54"/>
      <c r="M362" s="52"/>
      <c r="N362" s="8"/>
      <c r="O362" s="54"/>
      <c r="P362" s="254"/>
      <c r="Q362" s="83"/>
      <c r="R362" s="83"/>
      <c r="S362" s="83"/>
      <c r="T362" s="530"/>
      <c r="U362" s="24"/>
      <c r="V362" s="26"/>
      <c r="W362" s="484"/>
      <c r="X362" s="56"/>
      <c r="Y362" s="526"/>
      <c r="Z362" s="213" t="s">
        <v>30</v>
      </c>
      <c r="AA362" s="74">
        <v>5.0</v>
      </c>
      <c r="AB362" s="522" t="s">
        <v>31</v>
      </c>
      <c r="AC362" s="45">
        <f>ROUND(ROUND(ROUND(ROUND(ROUND(H296*L332,0)*O$8,0)*S356,0)*V359,0)*Y361,0)-AA362</f>
        <v>162</v>
      </c>
      <c r="AD362" s="79"/>
    </row>
    <row r="363" ht="16.5" customHeight="1">
      <c r="A363" s="29">
        <v>61.0</v>
      </c>
      <c r="B363" s="29">
        <v>8680.0</v>
      </c>
      <c r="C363" s="32" t="s">
        <v>10310</v>
      </c>
      <c r="D363" s="389"/>
      <c r="E363" s="389"/>
      <c r="F363" s="527"/>
      <c r="G363" s="527"/>
      <c r="H363" s="527"/>
      <c r="I363" s="532"/>
      <c r="J363" s="94"/>
      <c r="K363" s="140"/>
      <c r="L363" s="54"/>
      <c r="M363" s="52"/>
      <c r="N363" s="8"/>
      <c r="O363" s="54"/>
      <c r="P363" s="536"/>
      <c r="Q363" s="83"/>
      <c r="R363" s="528"/>
      <c r="S363" s="486"/>
      <c r="T363" s="102" t="s">
        <v>329</v>
      </c>
      <c r="U363" s="83" t="s">
        <v>21</v>
      </c>
      <c r="V363" s="528">
        <v>0.85</v>
      </c>
      <c r="W363" s="37"/>
      <c r="X363" s="7"/>
      <c r="Y363" s="39"/>
      <c r="Z363" s="213"/>
      <c r="AA363" s="213"/>
      <c r="AB363" s="213"/>
      <c r="AC363" s="45">
        <f>ROUND(ROUND(ROUND(ROUND(H296*L332,0)*O$8,0)*S356,0)*V363,0)</f>
        <v>238</v>
      </c>
      <c r="AD363" s="79"/>
    </row>
    <row r="364" ht="16.5" customHeight="1">
      <c r="A364" s="29">
        <v>61.0</v>
      </c>
      <c r="B364" s="29">
        <v>8681.0</v>
      </c>
      <c r="C364" s="32" t="s">
        <v>10311</v>
      </c>
      <c r="D364" s="389"/>
      <c r="E364" s="389"/>
      <c r="F364" s="527"/>
      <c r="G364" s="527"/>
      <c r="H364" s="527"/>
      <c r="I364" s="532"/>
      <c r="J364" s="94"/>
      <c r="K364" s="140"/>
      <c r="L364" s="54"/>
      <c r="M364" s="52"/>
      <c r="N364" s="8"/>
      <c r="O364" s="54"/>
      <c r="P364" s="536"/>
      <c r="Q364" s="83"/>
      <c r="R364" s="528"/>
      <c r="S364" s="528"/>
      <c r="T364" s="482"/>
      <c r="U364" s="83"/>
      <c r="V364" s="528"/>
      <c r="W364" s="227"/>
      <c r="X364" s="22"/>
      <c r="Y364" s="109"/>
      <c r="Z364" s="213" t="s">
        <v>30</v>
      </c>
      <c r="AA364" s="74">
        <v>5.0</v>
      </c>
      <c r="AB364" s="522" t="s">
        <v>31</v>
      </c>
      <c r="AC364" s="45">
        <f>ROUND(ROUND(ROUND(ROUND(H296*L332,0)*O$8,0)*S356,0)*V363,0)-AA364</f>
        <v>233</v>
      </c>
      <c r="AD364" s="79"/>
    </row>
    <row r="365" ht="16.5" customHeight="1">
      <c r="A365" s="29">
        <v>61.0</v>
      </c>
      <c r="B365" s="29">
        <v>8682.0</v>
      </c>
      <c r="C365" s="32" t="s">
        <v>10312</v>
      </c>
      <c r="D365" s="389"/>
      <c r="E365" s="389"/>
      <c r="F365" s="527"/>
      <c r="G365" s="527"/>
      <c r="H365" s="527"/>
      <c r="I365" s="532"/>
      <c r="J365" s="94"/>
      <c r="K365" s="140"/>
      <c r="L365" s="54"/>
      <c r="M365" s="52"/>
      <c r="N365" s="8"/>
      <c r="O365" s="54"/>
      <c r="P365" s="254"/>
      <c r="Q365" s="83"/>
      <c r="R365" s="528"/>
      <c r="S365" s="528"/>
      <c r="T365" s="482"/>
      <c r="U365" s="99"/>
      <c r="V365" s="529"/>
      <c r="W365" s="305" t="s">
        <v>20</v>
      </c>
      <c r="X365" s="41" t="s">
        <v>21</v>
      </c>
      <c r="Y365" s="86">
        <v>0.85</v>
      </c>
      <c r="Z365" s="75"/>
      <c r="AA365" s="213"/>
      <c r="AB365" s="213"/>
      <c r="AC365" s="45">
        <f>ROUND(ROUND(ROUND(ROUND(ROUND(H296*L332,0)*O$8,0)*S356,0)*V363,0)*Y365,0)</f>
        <v>202</v>
      </c>
      <c r="AD365" s="79"/>
    </row>
    <row r="366" ht="16.5" customHeight="1">
      <c r="A366" s="29">
        <v>61.0</v>
      </c>
      <c r="B366" s="29">
        <v>8683.0</v>
      </c>
      <c r="C366" s="32" t="s">
        <v>10313</v>
      </c>
      <c r="D366" s="389"/>
      <c r="E366" s="389"/>
      <c r="F366" s="527"/>
      <c r="G366" s="527"/>
      <c r="H366" s="527"/>
      <c r="I366" s="532"/>
      <c r="J366" s="94"/>
      <c r="K366" s="140"/>
      <c r="L366" s="54"/>
      <c r="M366" s="52"/>
      <c r="N366" s="8"/>
      <c r="O366" s="54"/>
      <c r="P366" s="537"/>
      <c r="Q366" s="83"/>
      <c r="R366" s="83"/>
      <c r="S366" s="83"/>
      <c r="T366" s="484"/>
      <c r="U366" s="24"/>
      <c r="V366" s="26"/>
      <c r="W366" s="484"/>
      <c r="X366" s="56"/>
      <c r="Y366" s="526"/>
      <c r="Z366" s="213" t="s">
        <v>30</v>
      </c>
      <c r="AA366" s="74">
        <v>5.0</v>
      </c>
      <c r="AB366" s="522" t="s">
        <v>31</v>
      </c>
      <c r="AC366" s="45">
        <f>ROUND(ROUND(ROUND(ROUND(ROUND(H296*L332,0)*O$8,0)*S356,0)*V363,0)*Y365,0)-AA366</f>
        <v>197</v>
      </c>
      <c r="AD366" s="79"/>
    </row>
    <row r="367" ht="16.5" customHeight="1">
      <c r="A367" s="29">
        <v>61.0</v>
      </c>
      <c r="B367" s="29">
        <v>8211.0</v>
      </c>
      <c r="C367" s="32" t="s">
        <v>10314</v>
      </c>
      <c r="D367" s="389"/>
      <c r="E367" s="389"/>
      <c r="F367" s="102" t="s">
        <v>8312</v>
      </c>
      <c r="G367" s="169"/>
      <c r="H367" s="169"/>
      <c r="I367" s="519"/>
      <c r="J367" s="168"/>
      <c r="K367" s="152"/>
      <c r="L367" s="39"/>
      <c r="M367" s="52"/>
      <c r="N367" s="8"/>
      <c r="O367" s="54"/>
      <c r="P367" s="37"/>
      <c r="Q367" s="7"/>
      <c r="R367" s="7"/>
      <c r="S367" s="7"/>
      <c r="T367" s="520"/>
      <c r="U367" s="6"/>
      <c r="V367" s="7"/>
      <c r="W367" s="37"/>
      <c r="X367" s="7"/>
      <c r="Y367" s="39"/>
      <c r="Z367" s="213"/>
      <c r="AA367" s="213"/>
      <c r="AB367" s="213"/>
      <c r="AC367" s="45">
        <f>ROUND(ROUND(H368*O$8,0),0)</f>
        <v>562</v>
      </c>
      <c r="AD367" s="79"/>
    </row>
    <row r="368" ht="16.5" customHeight="1">
      <c r="A368" s="29">
        <v>61.0</v>
      </c>
      <c r="B368" s="29">
        <v>8212.0</v>
      </c>
      <c r="C368" s="32" t="s">
        <v>10315</v>
      </c>
      <c r="D368" s="231"/>
      <c r="E368" s="231"/>
      <c r="F368" s="482"/>
      <c r="G368" s="174"/>
      <c r="H368" s="50">
        <f>'28児童発達支援(基本１)'!H368</f>
        <v>803</v>
      </c>
      <c r="I368" s="8" t="s">
        <v>9</v>
      </c>
      <c r="J368" s="94"/>
      <c r="K368" s="140"/>
      <c r="L368" s="54"/>
      <c r="M368" s="52"/>
      <c r="N368" s="8"/>
      <c r="O368" s="54"/>
      <c r="P368" s="52"/>
      <c r="Q368" s="8"/>
      <c r="R368" s="8"/>
      <c r="S368" s="8"/>
      <c r="T368" s="521"/>
      <c r="U368" s="14"/>
      <c r="V368" s="8"/>
      <c r="W368" s="52"/>
      <c r="X368" s="8"/>
      <c r="Y368" s="109"/>
      <c r="Z368" s="213" t="s">
        <v>30</v>
      </c>
      <c r="AA368" s="74">
        <v>5.0</v>
      </c>
      <c r="AB368" s="522" t="s">
        <v>31</v>
      </c>
      <c r="AC368" s="45">
        <f>ROUND(ROUND(H368*O$8,0),0)-AA368</f>
        <v>557</v>
      </c>
      <c r="AD368" s="79"/>
    </row>
    <row r="369" ht="16.5" customHeight="1">
      <c r="A369" s="29">
        <v>61.0</v>
      </c>
      <c r="B369" s="29">
        <v>8684.0</v>
      </c>
      <c r="C369" s="32" t="s">
        <v>10316</v>
      </c>
      <c r="D369" s="231"/>
      <c r="E369" s="231"/>
      <c r="F369" s="482"/>
      <c r="G369" s="174"/>
      <c r="H369" s="174"/>
      <c r="I369" s="523"/>
      <c r="J369" s="94"/>
      <c r="K369" s="140"/>
      <c r="L369" s="54"/>
      <c r="M369" s="52"/>
      <c r="N369" s="8"/>
      <c r="O369" s="54"/>
      <c r="P369" s="52"/>
      <c r="Q369" s="8"/>
      <c r="R369" s="8"/>
      <c r="S369" s="8"/>
      <c r="T369" s="521"/>
      <c r="U369" s="14"/>
      <c r="V369" s="54"/>
      <c r="W369" s="305" t="s">
        <v>20</v>
      </c>
      <c r="X369" s="41" t="s">
        <v>21</v>
      </c>
      <c r="Y369" s="86">
        <v>0.85</v>
      </c>
      <c r="Z369" s="75"/>
      <c r="AA369" s="213"/>
      <c r="AB369" s="213"/>
      <c r="AC369" s="45">
        <f>ROUND(ROUND(H368*O$8,0)*Y369,0)</f>
        <v>478</v>
      </c>
      <c r="AD369" s="79"/>
    </row>
    <row r="370" ht="16.5" customHeight="1">
      <c r="A370" s="29">
        <v>61.0</v>
      </c>
      <c r="B370" s="29">
        <v>8685.0</v>
      </c>
      <c r="C370" s="32" t="s">
        <v>10317</v>
      </c>
      <c r="D370" s="231"/>
      <c r="E370" s="231"/>
      <c r="F370" s="174"/>
      <c r="G370" s="174"/>
      <c r="H370" s="174"/>
      <c r="I370" s="174"/>
      <c r="J370" s="94"/>
      <c r="K370" s="140"/>
      <c r="L370" s="54"/>
      <c r="M370" s="52"/>
      <c r="N370" s="8"/>
      <c r="O370" s="54"/>
      <c r="P370" s="52"/>
      <c r="Q370" s="8"/>
      <c r="R370" s="8"/>
      <c r="S370" s="8"/>
      <c r="T370" s="525"/>
      <c r="U370" s="21"/>
      <c r="V370" s="109"/>
      <c r="W370" s="484"/>
      <c r="X370" s="56"/>
      <c r="Y370" s="526"/>
      <c r="Z370" s="213" t="s">
        <v>30</v>
      </c>
      <c r="AA370" s="74">
        <v>5.0</v>
      </c>
      <c r="AB370" s="522" t="s">
        <v>31</v>
      </c>
      <c r="AC370" s="45">
        <f>ROUND(ROUND(H368*O$8,0)*Y369,0)-AA370</f>
        <v>473</v>
      </c>
      <c r="AD370" s="79"/>
    </row>
    <row r="371" ht="16.5" customHeight="1">
      <c r="A371" s="29">
        <v>61.0</v>
      </c>
      <c r="B371" s="29">
        <v>8213.0</v>
      </c>
      <c r="C371" s="32" t="s">
        <v>10318</v>
      </c>
      <c r="D371" s="231"/>
      <c r="E371" s="231"/>
      <c r="F371" s="527"/>
      <c r="G371" s="527"/>
      <c r="H371" s="14"/>
      <c r="I371" s="14"/>
      <c r="J371" s="94"/>
      <c r="K371" s="140"/>
      <c r="L371" s="54"/>
      <c r="M371" s="52"/>
      <c r="N371" s="8"/>
      <c r="O371" s="54"/>
      <c r="P371" s="52"/>
      <c r="Q371" s="8"/>
      <c r="R371" s="8"/>
      <c r="S371" s="8"/>
      <c r="T371" s="102" t="s">
        <v>326</v>
      </c>
      <c r="U371" s="41" t="s">
        <v>21</v>
      </c>
      <c r="V371" s="60">
        <v>0.7</v>
      </c>
      <c r="W371" s="37"/>
      <c r="X371" s="7"/>
      <c r="Y371" s="39"/>
      <c r="Z371" s="213"/>
      <c r="AA371" s="213"/>
      <c r="AB371" s="213"/>
      <c r="AC371" s="45">
        <f>ROUND(ROUND(H368*O$8,0)*V371,0)</f>
        <v>393</v>
      </c>
      <c r="AD371" s="79"/>
    </row>
    <row r="372" ht="16.5" customHeight="1">
      <c r="A372" s="29">
        <v>61.0</v>
      </c>
      <c r="B372" s="29">
        <v>8214.0</v>
      </c>
      <c r="C372" s="32" t="s">
        <v>10319</v>
      </c>
      <c r="D372" s="231"/>
      <c r="E372" s="231"/>
      <c r="F372" s="527"/>
      <c r="G372" s="527"/>
      <c r="H372" s="8"/>
      <c r="I372" s="144"/>
      <c r="J372" s="94"/>
      <c r="K372" s="140"/>
      <c r="L372" s="54"/>
      <c r="M372" s="52"/>
      <c r="N372" s="8"/>
      <c r="O372" s="54"/>
      <c r="P372" s="52"/>
      <c r="Q372" s="8"/>
      <c r="R372" s="8"/>
      <c r="S372" s="8"/>
      <c r="T372" s="482"/>
      <c r="U372" s="83"/>
      <c r="V372" s="528"/>
      <c r="W372" s="227"/>
      <c r="X372" s="22"/>
      <c r="Y372" s="109"/>
      <c r="Z372" s="213" t="s">
        <v>30</v>
      </c>
      <c r="AA372" s="74">
        <v>5.0</v>
      </c>
      <c r="AB372" s="522" t="s">
        <v>31</v>
      </c>
      <c r="AC372" s="45">
        <f>ROUND(ROUND(H368*O$8,0)*V371,0)-AA372</f>
        <v>388</v>
      </c>
      <c r="AD372" s="79"/>
    </row>
    <row r="373" ht="16.5" customHeight="1">
      <c r="A373" s="29">
        <v>61.0</v>
      </c>
      <c r="B373" s="29">
        <v>8686.0</v>
      </c>
      <c r="C373" s="32" t="s">
        <v>10320</v>
      </c>
      <c r="D373" s="389"/>
      <c r="E373" s="231"/>
      <c r="F373" s="113"/>
      <c r="G373" s="113"/>
      <c r="H373" s="8"/>
      <c r="I373" s="144"/>
      <c r="J373" s="94"/>
      <c r="K373" s="140"/>
      <c r="L373" s="54"/>
      <c r="M373" s="52"/>
      <c r="N373" s="8"/>
      <c r="O373" s="54"/>
      <c r="P373" s="52"/>
      <c r="Q373" s="8"/>
      <c r="R373" s="8"/>
      <c r="S373" s="8"/>
      <c r="T373" s="482"/>
      <c r="U373" s="99"/>
      <c r="V373" s="529"/>
      <c r="W373" s="305" t="s">
        <v>20</v>
      </c>
      <c r="X373" s="41" t="s">
        <v>21</v>
      </c>
      <c r="Y373" s="86">
        <v>0.85</v>
      </c>
      <c r="Z373" s="75"/>
      <c r="AA373" s="213"/>
      <c r="AB373" s="213"/>
      <c r="AC373" s="45">
        <f>ROUND(ROUND(ROUND(H368*O$8,0)*V371,0)*Y373,0)</f>
        <v>334</v>
      </c>
      <c r="AD373" s="79"/>
    </row>
    <row r="374" ht="16.5" customHeight="1">
      <c r="A374" s="29">
        <v>61.0</v>
      </c>
      <c r="B374" s="29">
        <v>8687.0</v>
      </c>
      <c r="C374" s="32" t="s">
        <v>10321</v>
      </c>
      <c r="D374" s="389"/>
      <c r="E374" s="231"/>
      <c r="F374" s="113"/>
      <c r="G374" s="113"/>
      <c r="H374" s="8"/>
      <c r="I374" s="144"/>
      <c r="J374" s="94"/>
      <c r="K374" s="140"/>
      <c r="L374" s="54"/>
      <c r="M374" s="52"/>
      <c r="N374" s="8"/>
      <c r="O374" s="54"/>
      <c r="P374" s="52"/>
      <c r="Q374" s="8"/>
      <c r="R374" s="8"/>
      <c r="S374" s="8"/>
      <c r="T374" s="530"/>
      <c r="U374" s="24"/>
      <c r="V374" s="26"/>
      <c r="W374" s="484"/>
      <c r="X374" s="56"/>
      <c r="Y374" s="526"/>
      <c r="Z374" s="213" t="s">
        <v>30</v>
      </c>
      <c r="AA374" s="74">
        <v>5.0</v>
      </c>
      <c r="AB374" s="522" t="s">
        <v>31</v>
      </c>
      <c r="AC374" s="45">
        <f>ROUND(ROUND(ROUND(H368*O$8,0)*V371,0)*Y373,0)-AA374</f>
        <v>329</v>
      </c>
      <c r="AD374" s="79"/>
    </row>
    <row r="375" ht="16.5" customHeight="1">
      <c r="A375" s="29">
        <v>61.0</v>
      </c>
      <c r="B375" s="29">
        <v>8741.0</v>
      </c>
      <c r="C375" s="32" t="s">
        <v>10322</v>
      </c>
      <c r="D375" s="389"/>
      <c r="E375" s="231"/>
      <c r="F375" s="113"/>
      <c r="G375" s="113"/>
      <c r="H375" s="8"/>
      <c r="I375" s="144"/>
      <c r="J375" s="94"/>
      <c r="K375" s="140"/>
      <c r="L375" s="54"/>
      <c r="M375" s="52"/>
      <c r="N375" s="8"/>
      <c r="O375" s="54"/>
      <c r="P375" s="52"/>
      <c r="Q375" s="8"/>
      <c r="R375" s="8"/>
      <c r="S375" s="54"/>
      <c r="T375" s="102" t="s">
        <v>329</v>
      </c>
      <c r="U375" s="83" t="s">
        <v>21</v>
      </c>
      <c r="V375" s="528">
        <v>0.85</v>
      </c>
      <c r="W375" s="37"/>
      <c r="X375" s="7"/>
      <c r="Y375" s="39"/>
      <c r="Z375" s="213"/>
      <c r="AA375" s="213"/>
      <c r="AB375" s="213"/>
      <c r="AC375" s="45">
        <f>ROUND(ROUND(H368*O$8,0)*V375,0)</f>
        <v>478</v>
      </c>
      <c r="AD375" s="79"/>
    </row>
    <row r="376" ht="16.5" customHeight="1">
      <c r="A376" s="29">
        <v>61.0</v>
      </c>
      <c r="B376" s="29">
        <v>8742.0</v>
      </c>
      <c r="C376" s="32" t="s">
        <v>10323</v>
      </c>
      <c r="D376" s="389"/>
      <c r="E376" s="231"/>
      <c r="F376" s="113"/>
      <c r="G376" s="113"/>
      <c r="H376" s="8"/>
      <c r="I376" s="144"/>
      <c r="J376" s="94"/>
      <c r="K376" s="140"/>
      <c r="L376" s="54"/>
      <c r="M376" s="52"/>
      <c r="N376" s="8"/>
      <c r="O376" s="54"/>
      <c r="P376" s="52"/>
      <c r="Q376" s="8"/>
      <c r="R376" s="8"/>
      <c r="S376" s="8"/>
      <c r="T376" s="482"/>
      <c r="U376" s="83"/>
      <c r="V376" s="528"/>
      <c r="W376" s="227"/>
      <c r="X376" s="22"/>
      <c r="Y376" s="109"/>
      <c r="Z376" s="213" t="s">
        <v>30</v>
      </c>
      <c r="AA376" s="74">
        <v>5.0</v>
      </c>
      <c r="AB376" s="522" t="s">
        <v>31</v>
      </c>
      <c r="AC376" s="45">
        <f>ROUND(ROUND(H368*O$8,0)*V375,0)-AA376</f>
        <v>473</v>
      </c>
      <c r="AD376" s="79"/>
    </row>
    <row r="377" ht="16.5" customHeight="1">
      <c r="A377" s="29">
        <v>61.0</v>
      </c>
      <c r="B377" s="29">
        <v>8688.0</v>
      </c>
      <c r="C377" s="32" t="s">
        <v>10324</v>
      </c>
      <c r="D377" s="389"/>
      <c r="E377" s="231"/>
      <c r="F377" s="527"/>
      <c r="G377" s="527"/>
      <c r="H377" s="527"/>
      <c r="I377" s="532"/>
      <c r="J377" s="94"/>
      <c r="K377" s="140"/>
      <c r="L377" s="54"/>
      <c r="M377" s="52"/>
      <c r="N377" s="8"/>
      <c r="O377" s="54"/>
      <c r="P377" s="52"/>
      <c r="Q377" s="8"/>
      <c r="R377" s="8"/>
      <c r="S377" s="8"/>
      <c r="T377" s="482"/>
      <c r="U377" s="99"/>
      <c r="V377" s="529"/>
      <c r="W377" s="305" t="s">
        <v>20</v>
      </c>
      <c r="X377" s="41" t="s">
        <v>21</v>
      </c>
      <c r="Y377" s="86">
        <v>0.85</v>
      </c>
      <c r="Z377" s="75"/>
      <c r="AA377" s="213"/>
      <c r="AB377" s="213"/>
      <c r="AC377" s="45">
        <f>ROUND(ROUND(ROUND(H368*O$8,0)*V375,0)*Y377,0)</f>
        <v>406</v>
      </c>
      <c r="AD377" s="79"/>
    </row>
    <row r="378" ht="16.5" customHeight="1">
      <c r="A378" s="29">
        <v>61.0</v>
      </c>
      <c r="B378" s="29">
        <v>8689.0</v>
      </c>
      <c r="C378" s="32" t="s">
        <v>10325</v>
      </c>
      <c r="D378" s="389"/>
      <c r="E378" s="231"/>
      <c r="F378" s="527"/>
      <c r="G378" s="527"/>
      <c r="H378" s="527"/>
      <c r="I378" s="532"/>
      <c r="J378" s="94"/>
      <c r="K378" s="140"/>
      <c r="L378" s="54"/>
      <c r="M378" s="52"/>
      <c r="N378" s="8"/>
      <c r="O378" s="54"/>
      <c r="P378" s="227"/>
      <c r="Q378" s="22"/>
      <c r="R378" s="22"/>
      <c r="S378" s="22"/>
      <c r="T378" s="484"/>
      <c r="U378" s="24"/>
      <c r="V378" s="26"/>
      <c r="W378" s="484"/>
      <c r="X378" s="56"/>
      <c r="Y378" s="526"/>
      <c r="Z378" s="213" t="s">
        <v>30</v>
      </c>
      <c r="AA378" s="74">
        <v>5.0</v>
      </c>
      <c r="AB378" s="522" t="s">
        <v>31</v>
      </c>
      <c r="AC378" s="45">
        <f>ROUND(ROUND(ROUND(H368*O$8,0)*V375,0)*Y377,0)-AA378</f>
        <v>401</v>
      </c>
      <c r="AD378" s="79"/>
    </row>
    <row r="379" ht="16.5" customHeight="1">
      <c r="A379" s="29">
        <v>61.0</v>
      </c>
      <c r="B379" s="29">
        <v>8215.0</v>
      </c>
      <c r="C379" s="32" t="s">
        <v>10326</v>
      </c>
      <c r="D379" s="389"/>
      <c r="E379" s="389"/>
      <c r="F379" s="527"/>
      <c r="G379" s="527"/>
      <c r="H379" s="527"/>
      <c r="I379" s="532"/>
      <c r="J379" s="94"/>
      <c r="K379" s="140"/>
      <c r="L379" s="54"/>
      <c r="M379" s="52"/>
      <c r="N379" s="8"/>
      <c r="O379" s="54"/>
      <c r="P379" s="206" t="s">
        <v>23</v>
      </c>
      <c r="Q379" s="102" t="s">
        <v>24</v>
      </c>
      <c r="R379" s="533"/>
      <c r="S379" s="533"/>
      <c r="T379" s="520"/>
      <c r="U379" s="38"/>
      <c r="V379" s="6"/>
      <c r="W379" s="37"/>
      <c r="X379" s="7"/>
      <c r="Y379" s="39"/>
      <c r="Z379" s="213"/>
      <c r="AA379" s="213"/>
      <c r="AB379" s="213"/>
      <c r="AC379" s="45">
        <f>ROUND(ROUND(H368*O$8,0)*S380,0)</f>
        <v>393</v>
      </c>
      <c r="AD379" s="79"/>
    </row>
    <row r="380" ht="16.5" customHeight="1">
      <c r="A380" s="29">
        <v>61.0</v>
      </c>
      <c r="B380" s="29">
        <v>8216.0</v>
      </c>
      <c r="C380" s="32" t="s">
        <v>10327</v>
      </c>
      <c r="D380" s="389"/>
      <c r="E380" s="389"/>
      <c r="F380" s="527"/>
      <c r="G380" s="527"/>
      <c r="H380" s="527"/>
      <c r="I380" s="532"/>
      <c r="J380" s="94"/>
      <c r="K380" s="140"/>
      <c r="L380" s="54"/>
      <c r="M380" s="52"/>
      <c r="N380" s="8"/>
      <c r="O380" s="54"/>
      <c r="P380" s="481"/>
      <c r="Q380" s="482"/>
      <c r="R380" s="83" t="s">
        <v>21</v>
      </c>
      <c r="S380" s="528">
        <v>0.7</v>
      </c>
      <c r="T380" s="521"/>
      <c r="U380" s="53"/>
      <c r="V380" s="14"/>
      <c r="W380" s="52"/>
      <c r="X380" s="8"/>
      <c r="Y380" s="109"/>
      <c r="Z380" s="213" t="s">
        <v>30</v>
      </c>
      <c r="AA380" s="74">
        <v>5.0</v>
      </c>
      <c r="AB380" s="522" t="s">
        <v>31</v>
      </c>
      <c r="AC380" s="45">
        <f>ROUND(ROUND(H368*O$8,0)*S380,0)-AA380</f>
        <v>388</v>
      </c>
      <c r="AD380" s="79"/>
    </row>
    <row r="381" ht="16.5" customHeight="1">
      <c r="A381" s="29">
        <v>61.0</v>
      </c>
      <c r="B381" s="29">
        <v>8690.0</v>
      </c>
      <c r="C381" s="32" t="s">
        <v>10328</v>
      </c>
      <c r="D381" s="389"/>
      <c r="E381" s="389"/>
      <c r="F381" s="527"/>
      <c r="G381" s="527"/>
      <c r="H381" s="527"/>
      <c r="I381" s="532"/>
      <c r="J381" s="94"/>
      <c r="K381" s="140"/>
      <c r="L381" s="54"/>
      <c r="M381" s="52"/>
      <c r="N381" s="8"/>
      <c r="O381" s="54"/>
      <c r="P381" s="481"/>
      <c r="Q381" s="482"/>
      <c r="R381" s="14"/>
      <c r="S381" s="14"/>
      <c r="T381" s="521"/>
      <c r="U381" s="53"/>
      <c r="V381" s="14"/>
      <c r="W381" s="305" t="s">
        <v>20</v>
      </c>
      <c r="X381" s="41" t="s">
        <v>21</v>
      </c>
      <c r="Y381" s="86">
        <v>0.85</v>
      </c>
      <c r="Z381" s="75"/>
      <c r="AA381" s="213"/>
      <c r="AB381" s="213"/>
      <c r="AC381" s="45">
        <f>ROUND(ROUND(ROUND(H368*O$8,0)*S380,0)*Y381,0)</f>
        <v>334</v>
      </c>
      <c r="AD381" s="79"/>
    </row>
    <row r="382" ht="16.5" customHeight="1">
      <c r="A382" s="29">
        <v>61.0</v>
      </c>
      <c r="B382" s="29">
        <v>8691.0</v>
      </c>
      <c r="C382" s="32" t="s">
        <v>10329</v>
      </c>
      <c r="D382" s="389"/>
      <c r="E382" s="389"/>
      <c r="F382" s="527"/>
      <c r="G382" s="527"/>
      <c r="H382" s="527"/>
      <c r="I382" s="532"/>
      <c r="J382" s="94"/>
      <c r="K382" s="140"/>
      <c r="L382" s="54"/>
      <c r="M382" s="52"/>
      <c r="N382" s="8"/>
      <c r="O382" s="54"/>
      <c r="P382" s="535"/>
      <c r="Q382" s="482"/>
      <c r="R382" s="83"/>
      <c r="S382" s="83"/>
      <c r="T382" s="525"/>
      <c r="U382" s="180"/>
      <c r="V382" s="21"/>
      <c r="W382" s="484"/>
      <c r="X382" s="56"/>
      <c r="Y382" s="526"/>
      <c r="Z382" s="213" t="s">
        <v>30</v>
      </c>
      <c r="AA382" s="74">
        <v>5.0</v>
      </c>
      <c r="AB382" s="522" t="s">
        <v>31</v>
      </c>
      <c r="AC382" s="45">
        <f>ROUND(ROUND(ROUND(H368*O$8,0)*S380,0)*Y381,0)-AA382</f>
        <v>329</v>
      </c>
      <c r="AD382" s="79"/>
    </row>
    <row r="383" ht="16.5" customHeight="1">
      <c r="A383" s="29">
        <v>61.0</v>
      </c>
      <c r="B383" s="29">
        <v>8217.0</v>
      </c>
      <c r="C383" s="32" t="s">
        <v>10330</v>
      </c>
      <c r="D383" s="389"/>
      <c r="E383" s="389"/>
      <c r="F383" s="527"/>
      <c r="G383" s="527"/>
      <c r="H383" s="527"/>
      <c r="I383" s="532"/>
      <c r="J383" s="94"/>
      <c r="K383" s="140"/>
      <c r="L383" s="54"/>
      <c r="M383" s="52"/>
      <c r="N383" s="8"/>
      <c r="O383" s="54"/>
      <c r="P383" s="536"/>
      <c r="Q383" s="14"/>
      <c r="R383" s="14"/>
      <c r="S383" s="14"/>
      <c r="T383" s="102" t="s">
        <v>326</v>
      </c>
      <c r="U383" s="41" t="s">
        <v>21</v>
      </c>
      <c r="V383" s="60">
        <v>0.7</v>
      </c>
      <c r="W383" s="37"/>
      <c r="X383" s="7"/>
      <c r="Y383" s="39"/>
      <c r="Z383" s="213"/>
      <c r="AA383" s="213"/>
      <c r="AB383" s="213"/>
      <c r="AC383" s="45">
        <f>ROUND(ROUND(ROUND(H368*O$8,0)*S380,0)*V383,0)</f>
        <v>275</v>
      </c>
      <c r="AD383" s="79"/>
    </row>
    <row r="384" ht="16.5" customHeight="1">
      <c r="A384" s="29">
        <v>61.0</v>
      </c>
      <c r="B384" s="29">
        <v>8218.0</v>
      </c>
      <c r="C384" s="32" t="s">
        <v>10331</v>
      </c>
      <c r="D384" s="389"/>
      <c r="E384" s="389"/>
      <c r="F384" s="527"/>
      <c r="G384" s="527"/>
      <c r="H384" s="527"/>
      <c r="I384" s="532"/>
      <c r="J384" s="94"/>
      <c r="K384" s="140"/>
      <c r="L384" s="54"/>
      <c r="M384" s="52"/>
      <c r="N384" s="8"/>
      <c r="O384" s="54"/>
      <c r="P384" s="536"/>
      <c r="Q384" s="14"/>
      <c r="R384" s="14"/>
      <c r="S384" s="14"/>
      <c r="T384" s="482"/>
      <c r="U384" s="83"/>
      <c r="V384" s="528"/>
      <c r="W384" s="227"/>
      <c r="X384" s="22"/>
      <c r="Y384" s="109"/>
      <c r="Z384" s="213" t="s">
        <v>30</v>
      </c>
      <c r="AA384" s="74">
        <v>5.0</v>
      </c>
      <c r="AB384" s="522" t="s">
        <v>31</v>
      </c>
      <c r="AC384" s="45">
        <f>ROUND(ROUND(ROUND(H368*O$8,0)*S380,0)*V383,0)-AA384</f>
        <v>270</v>
      </c>
      <c r="AD384" s="79"/>
    </row>
    <row r="385" ht="16.5" customHeight="1">
      <c r="A385" s="29">
        <v>61.0</v>
      </c>
      <c r="B385" s="29">
        <v>8692.0</v>
      </c>
      <c r="C385" s="32" t="s">
        <v>10332</v>
      </c>
      <c r="D385" s="389"/>
      <c r="E385" s="389"/>
      <c r="F385" s="527"/>
      <c r="G385" s="527"/>
      <c r="H385" s="527"/>
      <c r="I385" s="532"/>
      <c r="J385" s="94"/>
      <c r="K385" s="140"/>
      <c r="L385" s="54"/>
      <c r="M385" s="52"/>
      <c r="N385" s="8"/>
      <c r="O385" s="54"/>
      <c r="P385" s="254"/>
      <c r="Q385" s="83"/>
      <c r="R385" s="83"/>
      <c r="T385" s="482"/>
      <c r="U385" s="99"/>
      <c r="V385" s="529"/>
      <c r="W385" s="305" t="s">
        <v>20</v>
      </c>
      <c r="X385" s="41" t="s">
        <v>21</v>
      </c>
      <c r="Y385" s="86">
        <v>0.85</v>
      </c>
      <c r="Z385" s="75"/>
      <c r="AA385" s="213"/>
      <c r="AB385" s="213"/>
      <c r="AC385" s="45">
        <f>ROUND(ROUND(ROUND(ROUND(H368*O$8,0)*S380,0)*V383,0)*Y385,0)</f>
        <v>234</v>
      </c>
      <c r="AD385" s="79"/>
    </row>
    <row r="386" ht="16.5" customHeight="1">
      <c r="A386" s="29">
        <v>61.0</v>
      </c>
      <c r="B386" s="29">
        <v>8693.0</v>
      </c>
      <c r="C386" s="32" t="s">
        <v>10333</v>
      </c>
      <c r="D386" s="389"/>
      <c r="E386" s="389"/>
      <c r="F386" s="527"/>
      <c r="G386" s="527"/>
      <c r="H386" s="527"/>
      <c r="I386" s="532"/>
      <c r="J386" s="94"/>
      <c r="K386" s="140"/>
      <c r="L386" s="54"/>
      <c r="M386" s="52"/>
      <c r="N386" s="8"/>
      <c r="O386" s="54"/>
      <c r="P386" s="254"/>
      <c r="Q386" s="83"/>
      <c r="R386" s="83"/>
      <c r="S386" s="83"/>
      <c r="T386" s="530"/>
      <c r="U386" s="24"/>
      <c r="V386" s="26"/>
      <c r="W386" s="484"/>
      <c r="X386" s="56"/>
      <c r="Y386" s="526"/>
      <c r="Z386" s="213" t="s">
        <v>30</v>
      </c>
      <c r="AA386" s="74">
        <v>5.0</v>
      </c>
      <c r="AB386" s="522" t="s">
        <v>31</v>
      </c>
      <c r="AC386" s="45">
        <f>ROUND(ROUND(ROUND(ROUND(H368*O$8,0)*S380,0)*V383,0)*Y385,0)-AA386</f>
        <v>229</v>
      </c>
      <c r="AD386" s="79"/>
    </row>
    <row r="387" ht="16.5" customHeight="1">
      <c r="A387" s="29">
        <v>61.0</v>
      </c>
      <c r="B387" s="29">
        <v>8743.0</v>
      </c>
      <c r="C387" s="32" t="s">
        <v>10334</v>
      </c>
      <c r="D387" s="389"/>
      <c r="E387" s="389"/>
      <c r="F387" s="527"/>
      <c r="G387" s="527"/>
      <c r="H387" s="527"/>
      <c r="I387" s="532"/>
      <c r="J387" s="94"/>
      <c r="K387" s="140"/>
      <c r="L387" s="54"/>
      <c r="M387" s="52"/>
      <c r="N387" s="8"/>
      <c r="O387" s="54"/>
      <c r="P387" s="536"/>
      <c r="Q387" s="83"/>
      <c r="R387" s="528"/>
      <c r="S387" s="486"/>
      <c r="T387" s="102" t="s">
        <v>329</v>
      </c>
      <c r="U387" s="83" t="s">
        <v>21</v>
      </c>
      <c r="V387" s="528">
        <v>0.85</v>
      </c>
      <c r="W387" s="37"/>
      <c r="X387" s="7"/>
      <c r="Y387" s="39"/>
      <c r="Z387" s="213"/>
      <c r="AA387" s="213"/>
      <c r="AB387" s="213"/>
      <c r="AC387" s="45">
        <f>ROUND(ROUND(ROUND(H368*O$8,0)*S380,0)*V387,0)</f>
        <v>334</v>
      </c>
      <c r="AD387" s="79"/>
    </row>
    <row r="388" ht="16.5" customHeight="1">
      <c r="A388" s="29">
        <v>61.0</v>
      </c>
      <c r="B388" s="29">
        <v>8744.0</v>
      </c>
      <c r="C388" s="32" t="s">
        <v>10335</v>
      </c>
      <c r="D388" s="389"/>
      <c r="E388" s="389"/>
      <c r="F388" s="527"/>
      <c r="G388" s="527"/>
      <c r="H388" s="527"/>
      <c r="I388" s="532"/>
      <c r="J388" s="94"/>
      <c r="K388" s="140"/>
      <c r="L388" s="54"/>
      <c r="M388" s="52"/>
      <c r="N388" s="8"/>
      <c r="O388" s="54"/>
      <c r="P388" s="536"/>
      <c r="Q388" s="83"/>
      <c r="R388" s="528"/>
      <c r="S388" s="528"/>
      <c r="T388" s="482"/>
      <c r="U388" s="83"/>
      <c r="V388" s="528"/>
      <c r="W388" s="227"/>
      <c r="X388" s="22"/>
      <c r="Y388" s="109"/>
      <c r="Z388" s="213" t="s">
        <v>30</v>
      </c>
      <c r="AA388" s="74">
        <v>5.0</v>
      </c>
      <c r="AB388" s="522" t="s">
        <v>31</v>
      </c>
      <c r="AC388" s="45">
        <f>ROUND(ROUND(ROUND(H368*O$8,0)*S380,0)*V387,0)-AA388</f>
        <v>329</v>
      </c>
      <c r="AD388" s="79"/>
    </row>
    <row r="389" ht="16.5" customHeight="1">
      <c r="A389" s="29">
        <v>61.0</v>
      </c>
      <c r="B389" s="29">
        <v>8694.0</v>
      </c>
      <c r="C389" s="32" t="s">
        <v>10336</v>
      </c>
      <c r="D389" s="389"/>
      <c r="E389" s="389"/>
      <c r="F389" s="527"/>
      <c r="G389" s="527"/>
      <c r="H389" s="527"/>
      <c r="I389" s="532"/>
      <c r="J389" s="94"/>
      <c r="K389" s="140"/>
      <c r="L389" s="54"/>
      <c r="M389" s="52"/>
      <c r="N389" s="8"/>
      <c r="O389" s="54"/>
      <c r="P389" s="254"/>
      <c r="Q389" s="83"/>
      <c r="R389" s="528"/>
      <c r="S389" s="528"/>
      <c r="T389" s="482"/>
      <c r="U389" s="99"/>
      <c r="V389" s="529"/>
      <c r="W389" s="305" t="s">
        <v>20</v>
      </c>
      <c r="X389" s="41" t="s">
        <v>21</v>
      </c>
      <c r="Y389" s="86">
        <v>0.85</v>
      </c>
      <c r="Z389" s="75"/>
      <c r="AA389" s="213"/>
      <c r="AB389" s="213"/>
      <c r="AC389" s="45">
        <f>ROUND(ROUND(ROUND(ROUND(H368*O$8,0)*S380,0)*V387,0)*Y389,0)</f>
        <v>284</v>
      </c>
      <c r="AD389" s="79"/>
    </row>
    <row r="390" ht="16.5" customHeight="1">
      <c r="A390" s="29">
        <v>61.0</v>
      </c>
      <c r="B390" s="29">
        <v>8695.0</v>
      </c>
      <c r="C390" s="32" t="s">
        <v>10337</v>
      </c>
      <c r="D390" s="389"/>
      <c r="E390" s="389"/>
      <c r="F390" s="527"/>
      <c r="G390" s="527"/>
      <c r="H390" s="527"/>
      <c r="I390" s="532"/>
      <c r="J390" s="94"/>
      <c r="K390" s="140"/>
      <c r="L390" s="54"/>
      <c r="M390" s="52"/>
      <c r="N390" s="8"/>
      <c r="O390" s="54"/>
      <c r="P390" s="536"/>
      <c r="Q390" s="83"/>
      <c r="R390" s="83"/>
      <c r="S390" s="83"/>
      <c r="T390" s="484"/>
      <c r="U390" s="24"/>
      <c r="V390" s="26"/>
      <c r="W390" s="484"/>
      <c r="X390" s="56"/>
      <c r="Y390" s="526"/>
      <c r="Z390" s="213" t="s">
        <v>30</v>
      </c>
      <c r="AA390" s="74">
        <v>5.0</v>
      </c>
      <c r="AB390" s="522" t="s">
        <v>31</v>
      </c>
      <c r="AC390" s="45">
        <f>ROUND(ROUND(ROUND(ROUND(H368*O$8,0)*S380,0)*V387,0)*Y389,0)-AA390</f>
        <v>279</v>
      </c>
      <c r="AD390" s="79"/>
    </row>
    <row r="391" ht="16.5" customHeight="1">
      <c r="A391" s="29">
        <v>61.0</v>
      </c>
      <c r="B391" s="29">
        <v>8696.0</v>
      </c>
      <c r="C391" s="32" t="s">
        <v>10338</v>
      </c>
      <c r="D391" s="389"/>
      <c r="E391" s="389"/>
      <c r="F391" s="527"/>
      <c r="G391" s="527"/>
      <c r="H391" s="527"/>
      <c r="I391" s="532"/>
      <c r="J391" s="94"/>
      <c r="K391" s="140"/>
      <c r="L391" s="54"/>
      <c r="M391" s="52"/>
      <c r="N391" s="8"/>
      <c r="O391" s="54"/>
      <c r="P391" s="536"/>
      <c r="Q391" s="102" t="s">
        <v>27</v>
      </c>
      <c r="R391" s="533"/>
      <c r="S391" s="533"/>
      <c r="T391" s="520"/>
      <c r="U391" s="38"/>
      <c r="V391" s="6"/>
      <c r="W391" s="37"/>
      <c r="X391" s="7"/>
      <c r="Y391" s="39"/>
      <c r="Z391" s="213"/>
      <c r="AA391" s="213"/>
      <c r="AB391" s="213"/>
      <c r="AC391" s="45">
        <f>ROUND(ROUND(H368*O$8,0)*S392,0)</f>
        <v>281</v>
      </c>
      <c r="AD391" s="79"/>
    </row>
    <row r="392" ht="16.5" customHeight="1">
      <c r="A392" s="29">
        <v>61.0</v>
      </c>
      <c r="B392" s="29">
        <v>8697.0</v>
      </c>
      <c r="C392" s="32" t="s">
        <v>10339</v>
      </c>
      <c r="D392" s="389"/>
      <c r="E392" s="389"/>
      <c r="F392" s="527"/>
      <c r="G392" s="527"/>
      <c r="H392" s="527"/>
      <c r="I392" s="532"/>
      <c r="J392" s="94"/>
      <c r="K392" s="140"/>
      <c r="L392" s="54"/>
      <c r="M392" s="52"/>
      <c r="N392" s="8"/>
      <c r="O392" s="54"/>
      <c r="P392" s="535"/>
      <c r="Q392" s="482"/>
      <c r="R392" s="83" t="s">
        <v>21</v>
      </c>
      <c r="S392" s="528">
        <v>0.5</v>
      </c>
      <c r="T392" s="521"/>
      <c r="U392" s="53"/>
      <c r="V392" s="14"/>
      <c r="W392" s="52"/>
      <c r="X392" s="8"/>
      <c r="Y392" s="109"/>
      <c r="Z392" s="213" t="s">
        <v>30</v>
      </c>
      <c r="AA392" s="74">
        <v>5.0</v>
      </c>
      <c r="AB392" s="522" t="s">
        <v>31</v>
      </c>
      <c r="AC392" s="45">
        <f>ROUND(ROUND(H368*O$8,0)*S392,0)-AA392</f>
        <v>276</v>
      </c>
      <c r="AD392" s="79"/>
    </row>
    <row r="393" ht="16.5" customHeight="1">
      <c r="A393" s="29">
        <v>61.0</v>
      </c>
      <c r="B393" s="29">
        <v>8698.0</v>
      </c>
      <c r="C393" s="32" t="s">
        <v>10340</v>
      </c>
      <c r="D393" s="389"/>
      <c r="E393" s="389"/>
      <c r="F393" s="527"/>
      <c r="G393" s="527"/>
      <c r="H393" s="527"/>
      <c r="I393" s="532"/>
      <c r="J393" s="94"/>
      <c r="K393" s="140"/>
      <c r="L393" s="54"/>
      <c r="M393" s="52"/>
      <c r="N393" s="8"/>
      <c r="O393" s="54"/>
      <c r="P393" s="535"/>
      <c r="Q393" s="482"/>
      <c r="R393" s="14"/>
      <c r="S393" s="14"/>
      <c r="T393" s="521"/>
      <c r="U393" s="53"/>
      <c r="V393" s="14"/>
      <c r="W393" s="305" t="s">
        <v>20</v>
      </c>
      <c r="X393" s="41" t="s">
        <v>21</v>
      </c>
      <c r="Y393" s="86">
        <v>0.85</v>
      </c>
      <c r="Z393" s="75"/>
      <c r="AA393" s="213"/>
      <c r="AB393" s="213"/>
      <c r="AC393" s="45">
        <f>ROUND(ROUND(ROUND(H368*O$8,0)*S392,0)*Y393,0)</f>
        <v>239</v>
      </c>
      <c r="AD393" s="79"/>
    </row>
    <row r="394" ht="16.5" customHeight="1">
      <c r="A394" s="29">
        <v>61.0</v>
      </c>
      <c r="B394" s="29">
        <v>8699.0</v>
      </c>
      <c r="C394" s="32" t="s">
        <v>10341</v>
      </c>
      <c r="D394" s="389"/>
      <c r="E394" s="389"/>
      <c r="F394" s="527"/>
      <c r="G394" s="527"/>
      <c r="H394" s="527"/>
      <c r="I394" s="532"/>
      <c r="J394" s="94"/>
      <c r="K394" s="140"/>
      <c r="L394" s="54"/>
      <c r="M394" s="52"/>
      <c r="N394" s="8"/>
      <c r="O394" s="54"/>
      <c r="P394" s="535"/>
      <c r="Q394" s="482"/>
      <c r="R394" s="83"/>
      <c r="S394" s="83"/>
      <c r="T394" s="525"/>
      <c r="U394" s="180"/>
      <c r="V394" s="21"/>
      <c r="W394" s="484"/>
      <c r="X394" s="56"/>
      <c r="Y394" s="526"/>
      <c r="Z394" s="213" t="s">
        <v>30</v>
      </c>
      <c r="AA394" s="74">
        <v>5.0</v>
      </c>
      <c r="AB394" s="522" t="s">
        <v>31</v>
      </c>
      <c r="AC394" s="45">
        <f>ROUND(ROUND(ROUND(H368*O$8,0)*S392,0)*Y393,0)-AA394</f>
        <v>234</v>
      </c>
      <c r="AD394" s="79"/>
    </row>
    <row r="395" ht="16.5" customHeight="1">
      <c r="A395" s="29">
        <v>61.0</v>
      </c>
      <c r="B395" s="29">
        <v>8700.0</v>
      </c>
      <c r="C395" s="32" t="s">
        <v>10342</v>
      </c>
      <c r="D395" s="389"/>
      <c r="E395" s="389"/>
      <c r="F395" s="527"/>
      <c r="G395" s="527"/>
      <c r="H395" s="527"/>
      <c r="I395" s="532"/>
      <c r="J395" s="94"/>
      <c r="K395" s="140"/>
      <c r="L395" s="54"/>
      <c r="M395" s="52"/>
      <c r="N395" s="8"/>
      <c r="O395" s="54"/>
      <c r="P395" s="536"/>
      <c r="Q395" s="14"/>
      <c r="R395" s="14"/>
      <c r="S395" s="14"/>
      <c r="T395" s="102" t="s">
        <v>326</v>
      </c>
      <c r="U395" s="41" t="s">
        <v>21</v>
      </c>
      <c r="V395" s="60">
        <v>0.7</v>
      </c>
      <c r="W395" s="37"/>
      <c r="X395" s="7"/>
      <c r="Y395" s="39"/>
      <c r="Z395" s="213"/>
      <c r="AA395" s="213"/>
      <c r="AB395" s="213"/>
      <c r="AC395" s="45">
        <f>ROUND(ROUND(ROUND(H368*O$8,0)*S392,0)*V395,0)</f>
        <v>197</v>
      </c>
      <c r="AD395" s="79"/>
    </row>
    <row r="396" ht="16.5" customHeight="1">
      <c r="A396" s="29">
        <v>61.0</v>
      </c>
      <c r="B396" s="29">
        <v>8810.0</v>
      </c>
      <c r="C396" s="32" t="s">
        <v>10343</v>
      </c>
      <c r="D396" s="389"/>
      <c r="E396" s="389"/>
      <c r="F396" s="527"/>
      <c r="G396" s="527"/>
      <c r="H396" s="527"/>
      <c r="I396" s="532"/>
      <c r="J396" s="94"/>
      <c r="K396" s="140"/>
      <c r="L396" s="54"/>
      <c r="M396" s="52"/>
      <c r="N396" s="8"/>
      <c r="O396" s="54"/>
      <c r="P396" s="536"/>
      <c r="Q396" s="14"/>
      <c r="R396" s="14"/>
      <c r="S396" s="14"/>
      <c r="T396" s="482"/>
      <c r="U396" s="83"/>
      <c r="V396" s="528"/>
      <c r="W396" s="227"/>
      <c r="X396" s="22"/>
      <c r="Y396" s="109"/>
      <c r="Z396" s="213" t="s">
        <v>30</v>
      </c>
      <c r="AA396" s="74">
        <v>5.0</v>
      </c>
      <c r="AB396" s="522" t="s">
        <v>31</v>
      </c>
      <c r="AC396" s="45">
        <f>ROUND(ROUND(ROUND(H368*O$8,0)*S392,0)*V395,0)-AA396</f>
        <v>192</v>
      </c>
      <c r="AD396" s="79"/>
    </row>
    <row r="397" ht="16.5" customHeight="1">
      <c r="A397" s="29">
        <v>61.0</v>
      </c>
      <c r="B397" s="29">
        <v>8811.0</v>
      </c>
      <c r="C397" s="32" t="s">
        <v>10344</v>
      </c>
      <c r="D397" s="389"/>
      <c r="E397" s="389"/>
      <c r="F397" s="527"/>
      <c r="G397" s="527"/>
      <c r="H397" s="527"/>
      <c r="I397" s="532"/>
      <c r="J397" s="94"/>
      <c r="K397" s="140"/>
      <c r="L397" s="54"/>
      <c r="M397" s="52"/>
      <c r="N397" s="8"/>
      <c r="O397" s="54"/>
      <c r="P397" s="254"/>
      <c r="Q397" s="83"/>
      <c r="R397" s="83"/>
      <c r="T397" s="482"/>
      <c r="U397" s="99"/>
      <c r="V397" s="529"/>
      <c r="W397" s="305" t="s">
        <v>20</v>
      </c>
      <c r="X397" s="41" t="s">
        <v>21</v>
      </c>
      <c r="Y397" s="86">
        <v>0.85</v>
      </c>
      <c r="Z397" s="75"/>
      <c r="AA397" s="213"/>
      <c r="AB397" s="213"/>
      <c r="AC397" s="593">
        <f>ROUND(ROUND(ROUND(ROUND(H368*O$8,0)*S392,0)*V395,0)*Y397,0)</f>
        <v>167</v>
      </c>
      <c r="AD397" s="79"/>
    </row>
    <row r="398" ht="16.5" customHeight="1">
      <c r="A398" s="29">
        <v>61.0</v>
      </c>
      <c r="B398" s="29">
        <v>8812.0</v>
      </c>
      <c r="C398" s="32" t="s">
        <v>10345</v>
      </c>
      <c r="D398" s="389"/>
      <c r="E398" s="389"/>
      <c r="F398" s="527"/>
      <c r="G398" s="527"/>
      <c r="H398" s="527"/>
      <c r="I398" s="532"/>
      <c r="J398" s="94"/>
      <c r="K398" s="140"/>
      <c r="L398" s="54"/>
      <c r="M398" s="52"/>
      <c r="N398" s="8"/>
      <c r="O398" s="54"/>
      <c r="P398" s="254"/>
      <c r="Q398" s="83"/>
      <c r="R398" s="83"/>
      <c r="S398" s="83"/>
      <c r="T398" s="530"/>
      <c r="U398" s="24"/>
      <c r="V398" s="26"/>
      <c r="W398" s="484"/>
      <c r="X398" s="56"/>
      <c r="Y398" s="526"/>
      <c r="Z398" s="213" t="s">
        <v>30</v>
      </c>
      <c r="AA398" s="74">
        <v>5.0</v>
      </c>
      <c r="AB398" s="522" t="s">
        <v>31</v>
      </c>
      <c r="AC398" s="593">
        <f>ROUND(ROUND(ROUND(ROUND(H368*O$8,0)*S392,0)*V395,0)*Y397,0)-AA398</f>
        <v>162</v>
      </c>
      <c r="AD398" s="79"/>
    </row>
    <row r="399" ht="16.5" customHeight="1">
      <c r="A399" s="29">
        <v>61.0</v>
      </c>
      <c r="B399" s="29">
        <v>8813.0</v>
      </c>
      <c r="C399" s="32" t="s">
        <v>10346</v>
      </c>
      <c r="D399" s="389"/>
      <c r="E399" s="389"/>
      <c r="F399" s="527"/>
      <c r="G399" s="527"/>
      <c r="H399" s="527"/>
      <c r="I399" s="532"/>
      <c r="J399" s="94"/>
      <c r="K399" s="140"/>
      <c r="L399" s="54"/>
      <c r="M399" s="52"/>
      <c r="N399" s="8"/>
      <c r="O399" s="54"/>
      <c r="P399" s="536"/>
      <c r="Q399" s="83"/>
      <c r="R399" s="528"/>
      <c r="S399" s="486"/>
      <c r="T399" s="102" t="s">
        <v>329</v>
      </c>
      <c r="U399" s="83" t="s">
        <v>21</v>
      </c>
      <c r="V399" s="528">
        <v>0.85</v>
      </c>
      <c r="W399" s="37"/>
      <c r="X399" s="7"/>
      <c r="Y399" s="39"/>
      <c r="Z399" s="213"/>
      <c r="AA399" s="213"/>
      <c r="AB399" s="213"/>
      <c r="AC399" s="45">
        <f>ROUND(ROUND(ROUND(H368*O$8,0)*S392,0)*V399,0)</f>
        <v>239</v>
      </c>
      <c r="AD399" s="79"/>
    </row>
    <row r="400" ht="16.5" customHeight="1">
      <c r="A400" s="29">
        <v>61.0</v>
      </c>
      <c r="B400" s="29">
        <v>8814.0</v>
      </c>
      <c r="C400" s="32" t="s">
        <v>10347</v>
      </c>
      <c r="D400" s="389"/>
      <c r="E400" s="389"/>
      <c r="F400" s="527"/>
      <c r="G400" s="527"/>
      <c r="H400" s="527"/>
      <c r="I400" s="532"/>
      <c r="J400" s="94"/>
      <c r="K400" s="140"/>
      <c r="L400" s="54"/>
      <c r="M400" s="52"/>
      <c r="N400" s="8"/>
      <c r="O400" s="54"/>
      <c r="P400" s="536"/>
      <c r="Q400" s="83"/>
      <c r="R400" s="528"/>
      <c r="S400" s="528"/>
      <c r="T400" s="482"/>
      <c r="U400" s="83"/>
      <c r="V400" s="528"/>
      <c r="W400" s="227"/>
      <c r="X400" s="22"/>
      <c r="Y400" s="109"/>
      <c r="Z400" s="213" t="s">
        <v>30</v>
      </c>
      <c r="AA400" s="74">
        <v>5.0</v>
      </c>
      <c r="AB400" s="522" t="s">
        <v>31</v>
      </c>
      <c r="AC400" s="45">
        <f>ROUND(ROUND(ROUND(H368*O$8,0)*S392,0)*V399,0)-AA400</f>
        <v>234</v>
      </c>
      <c r="AD400" s="79"/>
    </row>
    <row r="401" ht="16.5" customHeight="1">
      <c r="A401" s="29">
        <v>61.0</v>
      </c>
      <c r="B401" s="29">
        <v>8815.0</v>
      </c>
      <c r="C401" s="32" t="s">
        <v>10348</v>
      </c>
      <c r="D401" s="389"/>
      <c r="E401" s="389"/>
      <c r="F401" s="527"/>
      <c r="G401" s="527"/>
      <c r="H401" s="527"/>
      <c r="I401" s="532"/>
      <c r="J401" s="94"/>
      <c r="K401" s="140"/>
      <c r="L401" s="54"/>
      <c r="M401" s="52"/>
      <c r="N401" s="8"/>
      <c r="O401" s="54"/>
      <c r="P401" s="254"/>
      <c r="Q401" s="83"/>
      <c r="R401" s="528"/>
      <c r="S401" s="528"/>
      <c r="T401" s="482"/>
      <c r="U401" s="99"/>
      <c r="V401" s="529"/>
      <c r="W401" s="305" t="s">
        <v>20</v>
      </c>
      <c r="X401" s="41" t="s">
        <v>21</v>
      </c>
      <c r="Y401" s="86">
        <v>0.85</v>
      </c>
      <c r="Z401" s="75"/>
      <c r="AA401" s="213"/>
      <c r="AB401" s="213"/>
      <c r="AC401" s="45">
        <f>ROUND(ROUND(ROUND(ROUND(H368*O$8,0)*S392,0)*V399,0)*Y401,0)</f>
        <v>203</v>
      </c>
      <c r="AD401" s="79"/>
    </row>
    <row r="402" ht="16.5" customHeight="1">
      <c r="A402" s="29">
        <v>61.0</v>
      </c>
      <c r="B402" s="29">
        <v>8816.0</v>
      </c>
      <c r="C402" s="32" t="s">
        <v>10349</v>
      </c>
      <c r="D402" s="389"/>
      <c r="E402" s="389"/>
      <c r="F402" s="527"/>
      <c r="G402" s="527"/>
      <c r="H402" s="527"/>
      <c r="I402" s="532"/>
      <c r="J402" s="94"/>
      <c r="K402" s="140"/>
      <c r="L402" s="54"/>
      <c r="M402" s="52"/>
      <c r="N402" s="8"/>
      <c r="O402" s="54"/>
      <c r="P402" s="537"/>
      <c r="Q402" s="83"/>
      <c r="R402" s="83"/>
      <c r="S402" s="83"/>
      <c r="T402" s="484"/>
      <c r="U402" s="24"/>
      <c r="V402" s="26"/>
      <c r="W402" s="484"/>
      <c r="X402" s="56"/>
      <c r="Y402" s="526"/>
      <c r="Z402" s="213" t="s">
        <v>30</v>
      </c>
      <c r="AA402" s="74">
        <v>5.0</v>
      </c>
      <c r="AB402" s="522" t="s">
        <v>31</v>
      </c>
      <c r="AC402" s="45">
        <f>ROUND(ROUND(ROUND(ROUND(H368*O$8,0)*S392,0)*V399,0)*Y401,0)-AA402</f>
        <v>198</v>
      </c>
      <c r="AD402" s="79"/>
    </row>
    <row r="403" ht="16.5" customHeight="1">
      <c r="A403" s="29">
        <v>61.0</v>
      </c>
      <c r="B403" s="29">
        <v>8219.0</v>
      </c>
      <c r="C403" s="32" t="s">
        <v>10350</v>
      </c>
      <c r="D403" s="389"/>
      <c r="E403" s="389"/>
      <c r="F403" s="527"/>
      <c r="G403" s="527"/>
      <c r="H403" s="527"/>
      <c r="I403" s="532"/>
      <c r="J403" s="130" t="s">
        <v>7983</v>
      </c>
      <c r="K403" s="538"/>
      <c r="L403" s="590"/>
      <c r="M403" s="147"/>
      <c r="N403" s="539"/>
      <c r="O403" s="591"/>
      <c r="P403" s="37"/>
      <c r="Q403" s="7"/>
      <c r="R403" s="7"/>
      <c r="S403" s="7"/>
      <c r="T403" s="520"/>
      <c r="U403" s="6"/>
      <c r="V403" s="7"/>
      <c r="W403" s="37"/>
      <c r="X403" s="7"/>
      <c r="Y403" s="39"/>
      <c r="Z403" s="213"/>
      <c r="AA403" s="213"/>
      <c r="AB403" s="213"/>
      <c r="AC403" s="45">
        <f>ROUND(ROUND(H368*L404,0)*O$8,0)</f>
        <v>543</v>
      </c>
      <c r="AD403" s="79"/>
    </row>
    <row r="404" ht="16.5" customHeight="1">
      <c r="A404" s="29">
        <v>61.0</v>
      </c>
      <c r="B404" s="29">
        <v>8220.0</v>
      </c>
      <c r="C404" s="32" t="s">
        <v>10351</v>
      </c>
      <c r="D404" s="231"/>
      <c r="E404" s="231"/>
      <c r="F404" s="174"/>
      <c r="G404" s="174"/>
      <c r="H404" s="174"/>
      <c r="I404" s="523"/>
      <c r="J404" s="482"/>
      <c r="K404" s="83" t="s">
        <v>21</v>
      </c>
      <c r="L404" s="175">
        <v>0.965</v>
      </c>
      <c r="M404" s="592"/>
      <c r="N404" s="540"/>
      <c r="O404" s="175"/>
      <c r="P404" s="52"/>
      <c r="Q404" s="8"/>
      <c r="R404" s="8"/>
      <c r="S404" s="8"/>
      <c r="T404" s="521"/>
      <c r="U404" s="14"/>
      <c r="V404" s="8"/>
      <c r="W404" s="52"/>
      <c r="X404" s="8"/>
      <c r="Y404" s="109"/>
      <c r="Z404" s="213" t="s">
        <v>30</v>
      </c>
      <c r="AA404" s="74">
        <v>5.0</v>
      </c>
      <c r="AB404" s="522" t="s">
        <v>31</v>
      </c>
      <c r="AC404" s="45">
        <f>ROUND(ROUND(H368*L404,0)*O$8,0)-AA404</f>
        <v>538</v>
      </c>
      <c r="AD404" s="79"/>
    </row>
    <row r="405" ht="16.5" customHeight="1">
      <c r="A405" s="29">
        <v>61.0</v>
      </c>
      <c r="B405" s="29">
        <v>8817.0</v>
      </c>
      <c r="C405" s="32" t="s">
        <v>10352</v>
      </c>
      <c r="D405" s="231"/>
      <c r="E405" s="231"/>
      <c r="F405" s="174"/>
      <c r="G405" s="174"/>
      <c r="H405" s="174"/>
      <c r="I405" s="523"/>
      <c r="J405" s="482"/>
      <c r="K405" s="140"/>
      <c r="L405" s="54"/>
      <c r="M405" s="52"/>
      <c r="N405" s="8"/>
      <c r="O405" s="54"/>
      <c r="P405" s="52"/>
      <c r="Q405" s="8"/>
      <c r="R405" s="8"/>
      <c r="S405" s="8"/>
      <c r="T405" s="521"/>
      <c r="U405" s="14"/>
      <c r="V405" s="54"/>
      <c r="W405" s="305" t="s">
        <v>20</v>
      </c>
      <c r="X405" s="41" t="s">
        <v>21</v>
      </c>
      <c r="Y405" s="86">
        <v>0.85</v>
      </c>
      <c r="Z405" s="75"/>
      <c r="AA405" s="213"/>
      <c r="AB405" s="213"/>
      <c r="AC405" s="45">
        <f>ROUND(ROUND(ROUND(H368*L404,0)*O$8,0)*Y405,0)</f>
        <v>462</v>
      </c>
      <c r="AD405" s="79"/>
    </row>
    <row r="406" ht="16.5" customHeight="1">
      <c r="A406" s="29">
        <v>61.0</v>
      </c>
      <c r="B406" s="29">
        <v>8818.0</v>
      </c>
      <c r="C406" s="32" t="s">
        <v>10353</v>
      </c>
      <c r="D406" s="231"/>
      <c r="E406" s="231"/>
      <c r="F406" s="527"/>
      <c r="G406" s="527"/>
      <c r="H406" s="527"/>
      <c r="I406" s="532"/>
      <c r="J406" s="94"/>
      <c r="K406" s="140"/>
      <c r="L406" s="54"/>
      <c r="M406" s="52"/>
      <c r="N406" s="8"/>
      <c r="O406" s="54"/>
      <c r="P406" s="52"/>
      <c r="Q406" s="8"/>
      <c r="R406" s="8"/>
      <c r="S406" s="8"/>
      <c r="T406" s="525"/>
      <c r="U406" s="21"/>
      <c r="V406" s="109"/>
      <c r="W406" s="484"/>
      <c r="X406" s="56"/>
      <c r="Y406" s="526"/>
      <c r="Z406" s="213" t="s">
        <v>30</v>
      </c>
      <c r="AA406" s="74">
        <v>5.0</v>
      </c>
      <c r="AB406" s="522" t="s">
        <v>31</v>
      </c>
      <c r="AC406" s="45">
        <f>ROUND(ROUND(ROUND(H368*L404,0)*O$8,0)*Y405,0)-AA406</f>
        <v>457</v>
      </c>
      <c r="AD406" s="79"/>
    </row>
    <row r="407" ht="16.5" customHeight="1">
      <c r="A407" s="29">
        <v>61.0</v>
      </c>
      <c r="B407" s="29">
        <v>8221.0</v>
      </c>
      <c r="C407" s="32" t="s">
        <v>10354</v>
      </c>
      <c r="D407" s="231"/>
      <c r="E407" s="231"/>
      <c r="F407" s="527"/>
      <c r="G407" s="527"/>
      <c r="H407" s="527"/>
      <c r="I407" s="532"/>
      <c r="J407" s="94"/>
      <c r="K407" s="140"/>
      <c r="L407" s="54"/>
      <c r="M407" s="52"/>
      <c r="N407" s="8"/>
      <c r="O407" s="54"/>
      <c r="P407" s="52"/>
      <c r="Q407" s="8"/>
      <c r="R407" s="8"/>
      <c r="S407" s="8"/>
      <c r="T407" s="102" t="s">
        <v>326</v>
      </c>
      <c r="U407" s="41" t="s">
        <v>21</v>
      </c>
      <c r="V407" s="60">
        <v>0.7</v>
      </c>
      <c r="W407" s="37"/>
      <c r="X407" s="7"/>
      <c r="Y407" s="39"/>
      <c r="Z407" s="213"/>
      <c r="AA407" s="213"/>
      <c r="AB407" s="213"/>
      <c r="AC407" s="45">
        <f>ROUND(ROUND(ROUND(H368*L404,0)*O$8,0)*V407,0)</f>
        <v>380</v>
      </c>
      <c r="AD407" s="79"/>
    </row>
    <row r="408" ht="16.5" customHeight="1">
      <c r="A408" s="29">
        <v>61.0</v>
      </c>
      <c r="B408" s="29">
        <v>8222.0</v>
      </c>
      <c r="C408" s="32" t="s">
        <v>10355</v>
      </c>
      <c r="D408" s="231"/>
      <c r="E408" s="231"/>
      <c r="F408" s="527"/>
      <c r="G408" s="527"/>
      <c r="H408" s="8"/>
      <c r="I408" s="144"/>
      <c r="J408" s="94"/>
      <c r="K408" s="140"/>
      <c r="L408" s="54"/>
      <c r="M408" s="52"/>
      <c r="N408" s="8"/>
      <c r="O408" s="54"/>
      <c r="P408" s="52"/>
      <c r="Q408" s="8"/>
      <c r="R408" s="8"/>
      <c r="S408" s="8"/>
      <c r="T408" s="482"/>
      <c r="U408" s="83"/>
      <c r="V408" s="528"/>
      <c r="W408" s="227"/>
      <c r="X408" s="22"/>
      <c r="Y408" s="109"/>
      <c r="Z408" s="213" t="s">
        <v>30</v>
      </c>
      <c r="AA408" s="74">
        <v>5.0</v>
      </c>
      <c r="AB408" s="522" t="s">
        <v>31</v>
      </c>
      <c r="AC408" s="45">
        <f>ROUND(ROUND(ROUND(H368*L404,0)*O$8,0)*V407,0)-AA408</f>
        <v>375</v>
      </c>
      <c r="AD408" s="79"/>
    </row>
    <row r="409" ht="16.5" customHeight="1">
      <c r="A409" s="29">
        <v>61.0</v>
      </c>
      <c r="B409" s="29">
        <v>8819.0</v>
      </c>
      <c r="C409" s="32" t="s">
        <v>10356</v>
      </c>
      <c r="D409" s="389"/>
      <c r="E409" s="231"/>
      <c r="F409" s="113"/>
      <c r="G409" s="113"/>
      <c r="H409" s="8"/>
      <c r="I409" s="144"/>
      <c r="J409" s="94"/>
      <c r="K409" s="140"/>
      <c r="L409" s="54"/>
      <c r="M409" s="52"/>
      <c r="N409" s="8"/>
      <c r="O409" s="54"/>
      <c r="P409" s="52"/>
      <c r="Q409" s="8"/>
      <c r="R409" s="8"/>
      <c r="S409" s="8"/>
      <c r="T409" s="482"/>
      <c r="U409" s="99"/>
      <c r="V409" s="529"/>
      <c r="W409" s="305" t="s">
        <v>20</v>
      </c>
      <c r="X409" s="41" t="s">
        <v>21</v>
      </c>
      <c r="Y409" s="86">
        <v>0.85</v>
      </c>
      <c r="Z409" s="75"/>
      <c r="AA409" s="213"/>
      <c r="AB409" s="213"/>
      <c r="AC409" s="45">
        <f>ROUND(ROUND(ROUND(ROUND(H368*L404,0)*O$8,0)*V407,0)*Y409,0)</f>
        <v>323</v>
      </c>
      <c r="AD409" s="79"/>
    </row>
    <row r="410" ht="16.5" customHeight="1">
      <c r="A410" s="29">
        <v>61.0</v>
      </c>
      <c r="B410" s="29">
        <v>8820.0</v>
      </c>
      <c r="C410" s="32" t="s">
        <v>10357</v>
      </c>
      <c r="D410" s="389"/>
      <c r="E410" s="231"/>
      <c r="F410" s="113"/>
      <c r="G410" s="113"/>
      <c r="H410" s="8"/>
      <c r="I410" s="144"/>
      <c r="J410" s="94"/>
      <c r="K410" s="140"/>
      <c r="L410" s="54"/>
      <c r="M410" s="52"/>
      <c r="N410" s="8"/>
      <c r="O410" s="54"/>
      <c r="P410" s="52"/>
      <c r="Q410" s="8"/>
      <c r="R410" s="8"/>
      <c r="S410" s="8"/>
      <c r="T410" s="530"/>
      <c r="U410" s="24"/>
      <c r="V410" s="26"/>
      <c r="W410" s="484"/>
      <c r="X410" s="56"/>
      <c r="Y410" s="526"/>
      <c r="Z410" s="213" t="s">
        <v>30</v>
      </c>
      <c r="AA410" s="74">
        <v>5.0</v>
      </c>
      <c r="AB410" s="522" t="s">
        <v>31</v>
      </c>
      <c r="AC410" s="45">
        <f>ROUND(ROUND(ROUND(ROUND(H368*L404,0)*O$8,0)*V407,0)*Y409,0)-AA410</f>
        <v>318</v>
      </c>
      <c r="AD410" s="79"/>
    </row>
    <row r="411" ht="16.5" customHeight="1">
      <c r="A411" s="29">
        <v>61.0</v>
      </c>
      <c r="B411" s="29">
        <v>8745.0</v>
      </c>
      <c r="C411" s="32" t="s">
        <v>10358</v>
      </c>
      <c r="D411" s="389"/>
      <c r="E411" s="231"/>
      <c r="F411" s="113"/>
      <c r="G411" s="113"/>
      <c r="H411" s="8"/>
      <c r="I411" s="144"/>
      <c r="J411" s="94"/>
      <c r="K411" s="140"/>
      <c r="L411" s="54"/>
      <c r="M411" s="52"/>
      <c r="N411" s="8"/>
      <c r="O411" s="54"/>
      <c r="P411" s="52"/>
      <c r="Q411" s="8"/>
      <c r="R411" s="8"/>
      <c r="S411" s="54"/>
      <c r="T411" s="102" t="s">
        <v>329</v>
      </c>
      <c r="U411" s="83" t="s">
        <v>21</v>
      </c>
      <c r="V411" s="528">
        <v>0.85</v>
      </c>
      <c r="W411" s="37"/>
      <c r="X411" s="7"/>
      <c r="Y411" s="39"/>
      <c r="Z411" s="213"/>
      <c r="AA411" s="213"/>
      <c r="AB411" s="213"/>
      <c r="AC411" s="45">
        <f>ROUND(ROUND(ROUND(H368*L404,0)*O$8,0)*V411,0)</f>
        <v>462</v>
      </c>
      <c r="AD411" s="79"/>
    </row>
    <row r="412" ht="16.5" customHeight="1">
      <c r="A412" s="29">
        <v>61.0</v>
      </c>
      <c r="B412" s="29">
        <v>8746.0</v>
      </c>
      <c r="C412" s="32" t="s">
        <v>10359</v>
      </c>
      <c r="D412" s="389"/>
      <c r="E412" s="231"/>
      <c r="F412" s="113"/>
      <c r="G412" s="113"/>
      <c r="H412" s="8"/>
      <c r="I412" s="144"/>
      <c r="J412" s="94"/>
      <c r="K412" s="140"/>
      <c r="L412" s="54"/>
      <c r="M412" s="52"/>
      <c r="N412" s="8"/>
      <c r="O412" s="54"/>
      <c r="P412" s="52"/>
      <c r="Q412" s="8"/>
      <c r="R412" s="8"/>
      <c r="S412" s="8"/>
      <c r="T412" s="482"/>
      <c r="U412" s="83"/>
      <c r="V412" s="528"/>
      <c r="W412" s="227"/>
      <c r="X412" s="22"/>
      <c r="Y412" s="109"/>
      <c r="Z412" s="213" t="s">
        <v>30</v>
      </c>
      <c r="AA412" s="74">
        <v>5.0</v>
      </c>
      <c r="AB412" s="522" t="s">
        <v>31</v>
      </c>
      <c r="AC412" s="45">
        <f>ROUND(ROUND(ROUND(H368*L404,0)*O$8,0)*V411,0)-AA412</f>
        <v>457</v>
      </c>
      <c r="AD412" s="79"/>
    </row>
    <row r="413" ht="16.5" customHeight="1">
      <c r="A413" s="29">
        <v>61.0</v>
      </c>
      <c r="B413" s="29">
        <v>8821.0</v>
      </c>
      <c r="C413" s="32" t="s">
        <v>10360</v>
      </c>
      <c r="D413" s="389"/>
      <c r="E413" s="231"/>
      <c r="F413" s="527"/>
      <c r="G413" s="527"/>
      <c r="H413" s="527"/>
      <c r="I413" s="532"/>
      <c r="J413" s="94"/>
      <c r="K413" s="140"/>
      <c r="L413" s="54"/>
      <c r="M413" s="52"/>
      <c r="N413" s="8"/>
      <c r="O413" s="54"/>
      <c r="P413" s="52"/>
      <c r="Q413" s="8"/>
      <c r="R413" s="8"/>
      <c r="S413" s="8"/>
      <c r="T413" s="482"/>
      <c r="U413" s="99"/>
      <c r="V413" s="529"/>
      <c r="W413" s="305" t="s">
        <v>20</v>
      </c>
      <c r="X413" s="41" t="s">
        <v>21</v>
      </c>
      <c r="Y413" s="86">
        <v>0.85</v>
      </c>
      <c r="Z413" s="75"/>
      <c r="AA413" s="213"/>
      <c r="AB413" s="213"/>
      <c r="AC413" s="45">
        <f>ROUND(ROUND(ROUND(ROUND(H368*L404,0)*O$8,0)*V411,0)*Y413,0)</f>
        <v>393</v>
      </c>
      <c r="AD413" s="79"/>
    </row>
    <row r="414" ht="16.5" customHeight="1">
      <c r="A414" s="29">
        <v>61.0</v>
      </c>
      <c r="B414" s="29">
        <v>8822.0</v>
      </c>
      <c r="C414" s="32" t="s">
        <v>10361</v>
      </c>
      <c r="D414" s="389"/>
      <c r="E414" s="231"/>
      <c r="F414" s="527"/>
      <c r="G414" s="527"/>
      <c r="H414" s="527"/>
      <c r="I414" s="532"/>
      <c r="J414" s="94"/>
      <c r="K414" s="140"/>
      <c r="L414" s="54"/>
      <c r="M414" s="52"/>
      <c r="N414" s="8"/>
      <c r="O414" s="54"/>
      <c r="P414" s="227"/>
      <c r="Q414" s="22"/>
      <c r="R414" s="22"/>
      <c r="S414" s="22"/>
      <c r="T414" s="484"/>
      <c r="U414" s="24"/>
      <c r="V414" s="26"/>
      <c r="W414" s="484"/>
      <c r="X414" s="56"/>
      <c r="Y414" s="526"/>
      <c r="Z414" s="213" t="s">
        <v>30</v>
      </c>
      <c r="AA414" s="74">
        <v>5.0</v>
      </c>
      <c r="AB414" s="522" t="s">
        <v>31</v>
      </c>
      <c r="AC414" s="45">
        <f>ROUND(ROUND(ROUND(ROUND(H368*L404,0)*O$8,0)*V411,0)*Y413,0)-AA414</f>
        <v>388</v>
      </c>
      <c r="AD414" s="79"/>
    </row>
    <row r="415" ht="16.5" customHeight="1">
      <c r="A415" s="29">
        <v>61.0</v>
      </c>
      <c r="B415" s="29">
        <v>8223.0</v>
      </c>
      <c r="C415" s="32" t="s">
        <v>10362</v>
      </c>
      <c r="D415" s="389"/>
      <c r="E415" s="389"/>
      <c r="F415" s="527"/>
      <c r="G415" s="527"/>
      <c r="H415" s="527"/>
      <c r="I415" s="532"/>
      <c r="J415" s="94"/>
      <c r="K415" s="140"/>
      <c r="L415" s="54"/>
      <c r="M415" s="52"/>
      <c r="N415" s="8"/>
      <c r="O415" s="54"/>
      <c r="P415" s="206" t="s">
        <v>23</v>
      </c>
      <c r="Q415" s="102" t="s">
        <v>24</v>
      </c>
      <c r="R415" s="533"/>
      <c r="S415" s="533"/>
      <c r="T415" s="520"/>
      <c r="U415" s="38"/>
      <c r="V415" s="6"/>
      <c r="W415" s="37"/>
      <c r="X415" s="7"/>
      <c r="Y415" s="39"/>
      <c r="Z415" s="213"/>
      <c r="AA415" s="213"/>
      <c r="AB415" s="213"/>
      <c r="AC415" s="45">
        <f>ROUND(ROUND(ROUND(H368*L404,0)*O$8,0)*S416,0)</f>
        <v>380</v>
      </c>
      <c r="AD415" s="79"/>
    </row>
    <row r="416" ht="16.5" customHeight="1">
      <c r="A416" s="29">
        <v>61.0</v>
      </c>
      <c r="B416" s="29">
        <v>8224.0</v>
      </c>
      <c r="C416" s="32" t="s">
        <v>10363</v>
      </c>
      <c r="D416" s="389"/>
      <c r="E416" s="389"/>
      <c r="F416" s="527"/>
      <c r="G416" s="527"/>
      <c r="H416" s="527"/>
      <c r="I416" s="532"/>
      <c r="J416" s="94"/>
      <c r="K416" s="140"/>
      <c r="L416" s="54"/>
      <c r="M416" s="52"/>
      <c r="N416" s="8"/>
      <c r="O416" s="54"/>
      <c r="P416" s="481"/>
      <c r="Q416" s="482"/>
      <c r="R416" s="83" t="s">
        <v>21</v>
      </c>
      <c r="S416" s="528">
        <v>0.7</v>
      </c>
      <c r="T416" s="521"/>
      <c r="U416" s="53"/>
      <c r="V416" s="14"/>
      <c r="W416" s="52"/>
      <c r="X416" s="8"/>
      <c r="Y416" s="109"/>
      <c r="Z416" s="213" t="s">
        <v>30</v>
      </c>
      <c r="AA416" s="74">
        <v>5.0</v>
      </c>
      <c r="AB416" s="522" t="s">
        <v>31</v>
      </c>
      <c r="AC416" s="45">
        <f>ROUND(ROUND(ROUND(H368*L404,0)*O$8,0)*S416,0)-AA416</f>
        <v>375</v>
      </c>
      <c r="AD416" s="79"/>
    </row>
    <row r="417" ht="16.5" customHeight="1">
      <c r="A417" s="29">
        <v>61.0</v>
      </c>
      <c r="B417" s="29">
        <v>8823.0</v>
      </c>
      <c r="C417" s="32" t="s">
        <v>10364</v>
      </c>
      <c r="D417" s="389"/>
      <c r="E417" s="389"/>
      <c r="F417" s="527"/>
      <c r="G417" s="527"/>
      <c r="H417" s="527"/>
      <c r="I417" s="532"/>
      <c r="J417" s="94"/>
      <c r="K417" s="140"/>
      <c r="L417" s="54"/>
      <c r="M417" s="52"/>
      <c r="N417" s="8"/>
      <c r="O417" s="54"/>
      <c r="P417" s="481"/>
      <c r="Q417" s="482"/>
      <c r="R417" s="14"/>
      <c r="S417" s="14"/>
      <c r="T417" s="521"/>
      <c r="U417" s="53"/>
      <c r="V417" s="14"/>
      <c r="W417" s="305" t="s">
        <v>20</v>
      </c>
      <c r="X417" s="41" t="s">
        <v>21</v>
      </c>
      <c r="Y417" s="86">
        <v>0.85</v>
      </c>
      <c r="Z417" s="75"/>
      <c r="AA417" s="213"/>
      <c r="AB417" s="213"/>
      <c r="AC417" s="45">
        <f>ROUND(ROUND(ROUND(ROUND(H368*L404,0)*O$8,0)*S416,0)*Y417,0)</f>
        <v>323</v>
      </c>
      <c r="AD417" s="79"/>
    </row>
    <row r="418" ht="16.5" customHeight="1">
      <c r="A418" s="29">
        <v>61.0</v>
      </c>
      <c r="B418" s="29">
        <v>8824.0</v>
      </c>
      <c r="C418" s="32" t="s">
        <v>10365</v>
      </c>
      <c r="D418" s="389"/>
      <c r="E418" s="389"/>
      <c r="F418" s="527"/>
      <c r="G418" s="527"/>
      <c r="H418" s="527"/>
      <c r="I418" s="532"/>
      <c r="J418" s="94"/>
      <c r="K418" s="140"/>
      <c r="L418" s="54"/>
      <c r="M418" s="52"/>
      <c r="N418" s="8"/>
      <c r="O418" s="54"/>
      <c r="P418" s="535"/>
      <c r="Q418" s="482"/>
      <c r="R418" s="83"/>
      <c r="S418" s="83"/>
      <c r="T418" s="525"/>
      <c r="U418" s="180"/>
      <c r="V418" s="21"/>
      <c r="W418" s="484"/>
      <c r="X418" s="56"/>
      <c r="Y418" s="526"/>
      <c r="Z418" s="213" t="s">
        <v>30</v>
      </c>
      <c r="AA418" s="74">
        <v>5.0</v>
      </c>
      <c r="AB418" s="522" t="s">
        <v>31</v>
      </c>
      <c r="AC418" s="45">
        <f>ROUND(ROUND(ROUND(ROUND(H368*L404,0)*O$8,0)*S416,0)*Y417,0)-AA418</f>
        <v>318</v>
      </c>
      <c r="AD418" s="79"/>
    </row>
    <row r="419" ht="16.5" customHeight="1">
      <c r="A419" s="29">
        <v>61.0</v>
      </c>
      <c r="B419" s="29">
        <v>8225.0</v>
      </c>
      <c r="C419" s="32" t="s">
        <v>10366</v>
      </c>
      <c r="D419" s="389"/>
      <c r="E419" s="389"/>
      <c r="F419" s="527"/>
      <c r="G419" s="527"/>
      <c r="H419" s="527"/>
      <c r="I419" s="532"/>
      <c r="J419" s="94"/>
      <c r="K419" s="140"/>
      <c r="L419" s="54"/>
      <c r="M419" s="52"/>
      <c r="N419" s="8"/>
      <c r="O419" s="54"/>
      <c r="P419" s="536"/>
      <c r="Q419" s="14"/>
      <c r="R419" s="14"/>
      <c r="S419" s="14"/>
      <c r="T419" s="102" t="s">
        <v>326</v>
      </c>
      <c r="U419" s="41" t="s">
        <v>21</v>
      </c>
      <c r="V419" s="60">
        <v>0.7</v>
      </c>
      <c r="W419" s="37"/>
      <c r="X419" s="7"/>
      <c r="Y419" s="39"/>
      <c r="Z419" s="213"/>
      <c r="AA419" s="213"/>
      <c r="AB419" s="213"/>
      <c r="AC419" s="45">
        <f>ROUND(ROUND(ROUND(ROUND(H368*L404,0)*O$8,0)*S416,0)*V419,0)</f>
        <v>266</v>
      </c>
      <c r="AD419" s="79"/>
    </row>
    <row r="420" ht="16.5" customHeight="1">
      <c r="A420" s="29">
        <v>61.0</v>
      </c>
      <c r="B420" s="29">
        <v>8226.0</v>
      </c>
      <c r="C420" s="32" t="s">
        <v>10367</v>
      </c>
      <c r="D420" s="389"/>
      <c r="E420" s="389"/>
      <c r="F420" s="527"/>
      <c r="G420" s="527"/>
      <c r="H420" s="527"/>
      <c r="I420" s="532"/>
      <c r="J420" s="94"/>
      <c r="K420" s="140"/>
      <c r="L420" s="54"/>
      <c r="M420" s="52"/>
      <c r="N420" s="8"/>
      <c r="O420" s="54"/>
      <c r="P420" s="536"/>
      <c r="Q420" s="14"/>
      <c r="R420" s="14"/>
      <c r="S420" s="14"/>
      <c r="T420" s="482"/>
      <c r="U420" s="83"/>
      <c r="V420" s="528"/>
      <c r="W420" s="227"/>
      <c r="X420" s="22"/>
      <c r="Y420" s="109"/>
      <c r="Z420" s="213" t="s">
        <v>30</v>
      </c>
      <c r="AA420" s="74">
        <v>5.0</v>
      </c>
      <c r="AB420" s="522" t="s">
        <v>31</v>
      </c>
      <c r="AC420" s="45">
        <f>ROUND(ROUND(ROUND(ROUND(H368*L404,0)*O$8,0)*S416,0)*V419,0)-AA420</f>
        <v>261</v>
      </c>
      <c r="AD420" s="79"/>
    </row>
    <row r="421" ht="16.5" customHeight="1">
      <c r="A421" s="29">
        <v>61.0</v>
      </c>
      <c r="B421" s="29">
        <v>8825.0</v>
      </c>
      <c r="C421" s="32" t="s">
        <v>10368</v>
      </c>
      <c r="D421" s="389"/>
      <c r="E421" s="389"/>
      <c r="F421" s="527"/>
      <c r="G421" s="527"/>
      <c r="H421" s="527"/>
      <c r="I421" s="532"/>
      <c r="J421" s="94"/>
      <c r="K421" s="140"/>
      <c r="L421" s="54"/>
      <c r="M421" s="52"/>
      <c r="N421" s="8"/>
      <c r="O421" s="54"/>
      <c r="P421" s="254"/>
      <c r="Q421" s="83"/>
      <c r="R421" s="83"/>
      <c r="T421" s="482"/>
      <c r="U421" s="99"/>
      <c r="V421" s="529"/>
      <c r="W421" s="305" t="s">
        <v>20</v>
      </c>
      <c r="X421" s="41" t="s">
        <v>21</v>
      </c>
      <c r="Y421" s="86">
        <v>0.85</v>
      </c>
      <c r="Z421" s="75"/>
      <c r="AA421" s="213"/>
      <c r="AB421" s="213"/>
      <c r="AC421" s="45">
        <f>ROUND(ROUND(ROUND(ROUND(ROUND(H368*L404,0)*O$8,0)*S416,0)*V419,0)*Y421,0)</f>
        <v>226</v>
      </c>
      <c r="AD421" s="79"/>
    </row>
    <row r="422" ht="16.5" customHeight="1">
      <c r="A422" s="29">
        <v>61.0</v>
      </c>
      <c r="B422" s="29">
        <v>8826.0</v>
      </c>
      <c r="C422" s="32" t="s">
        <v>10369</v>
      </c>
      <c r="D422" s="389"/>
      <c r="E422" s="389"/>
      <c r="F422" s="527"/>
      <c r="G422" s="527"/>
      <c r="H422" s="527"/>
      <c r="I422" s="532"/>
      <c r="J422" s="94"/>
      <c r="K422" s="140"/>
      <c r="L422" s="54"/>
      <c r="M422" s="52"/>
      <c r="N422" s="8"/>
      <c r="O422" s="54"/>
      <c r="P422" s="254"/>
      <c r="Q422" s="83"/>
      <c r="R422" s="83"/>
      <c r="S422" s="83"/>
      <c r="T422" s="530"/>
      <c r="U422" s="24"/>
      <c r="V422" s="26"/>
      <c r="W422" s="484"/>
      <c r="X422" s="56"/>
      <c r="Y422" s="526"/>
      <c r="Z422" s="213" t="s">
        <v>30</v>
      </c>
      <c r="AA422" s="74">
        <v>5.0</v>
      </c>
      <c r="AB422" s="522" t="s">
        <v>31</v>
      </c>
      <c r="AC422" s="45">
        <f>ROUND(ROUND(ROUND(ROUND(ROUND(H368*L404,0)*O$8,0)*S416,0)*V419,0)*Y421,0)-AA422</f>
        <v>221</v>
      </c>
      <c r="AD422" s="79"/>
    </row>
    <row r="423" ht="16.5" customHeight="1">
      <c r="A423" s="29">
        <v>61.0</v>
      </c>
      <c r="B423" s="29">
        <v>8747.0</v>
      </c>
      <c r="C423" s="32" t="s">
        <v>10370</v>
      </c>
      <c r="D423" s="389"/>
      <c r="E423" s="389"/>
      <c r="F423" s="527"/>
      <c r="G423" s="527"/>
      <c r="H423" s="527"/>
      <c r="I423" s="532"/>
      <c r="J423" s="94"/>
      <c r="K423" s="140"/>
      <c r="L423" s="54"/>
      <c r="M423" s="52"/>
      <c r="N423" s="8"/>
      <c r="O423" s="54"/>
      <c r="P423" s="536"/>
      <c r="Q423" s="83"/>
      <c r="R423" s="528"/>
      <c r="S423" s="486"/>
      <c r="T423" s="102" t="s">
        <v>329</v>
      </c>
      <c r="U423" s="83" t="s">
        <v>21</v>
      </c>
      <c r="V423" s="528">
        <v>0.85</v>
      </c>
      <c r="W423" s="37"/>
      <c r="X423" s="7"/>
      <c r="Y423" s="39"/>
      <c r="Z423" s="213"/>
      <c r="AA423" s="213"/>
      <c r="AB423" s="213"/>
      <c r="AC423" s="45">
        <f>ROUND(ROUND(ROUND(ROUND(H368*L404,0)*O$8,0)*S416,0)*V423,0)</f>
        <v>323</v>
      </c>
      <c r="AD423" s="79"/>
    </row>
    <row r="424" ht="16.5" customHeight="1">
      <c r="A424" s="29">
        <v>61.0</v>
      </c>
      <c r="B424" s="29">
        <v>8748.0</v>
      </c>
      <c r="C424" s="32" t="s">
        <v>10371</v>
      </c>
      <c r="D424" s="389"/>
      <c r="E424" s="389"/>
      <c r="F424" s="527"/>
      <c r="G424" s="527"/>
      <c r="H424" s="527"/>
      <c r="I424" s="532"/>
      <c r="J424" s="94"/>
      <c r="K424" s="140"/>
      <c r="L424" s="54"/>
      <c r="M424" s="52"/>
      <c r="N424" s="8"/>
      <c r="O424" s="54"/>
      <c r="P424" s="536"/>
      <c r="Q424" s="83"/>
      <c r="R424" s="528"/>
      <c r="S424" s="528"/>
      <c r="T424" s="482"/>
      <c r="U424" s="83"/>
      <c r="V424" s="528"/>
      <c r="W424" s="227"/>
      <c r="X424" s="22"/>
      <c r="Y424" s="109"/>
      <c r="Z424" s="213" t="s">
        <v>30</v>
      </c>
      <c r="AA424" s="74">
        <v>5.0</v>
      </c>
      <c r="AB424" s="522" t="s">
        <v>31</v>
      </c>
      <c r="AC424" s="45">
        <f>ROUND(ROUND(ROUND(ROUND(H368*L404,0)*O$8,0)*S416,0)*V423,0)-AA424</f>
        <v>318</v>
      </c>
      <c r="AD424" s="79"/>
    </row>
    <row r="425" ht="16.5" customHeight="1">
      <c r="A425" s="29">
        <v>61.0</v>
      </c>
      <c r="B425" s="29">
        <v>8827.0</v>
      </c>
      <c r="C425" s="32" t="s">
        <v>10372</v>
      </c>
      <c r="D425" s="389"/>
      <c r="E425" s="389"/>
      <c r="F425" s="527"/>
      <c r="G425" s="527"/>
      <c r="H425" s="527"/>
      <c r="I425" s="532"/>
      <c r="J425" s="94"/>
      <c r="K425" s="140"/>
      <c r="L425" s="54"/>
      <c r="M425" s="52"/>
      <c r="N425" s="8"/>
      <c r="O425" s="54"/>
      <c r="P425" s="254"/>
      <c r="Q425" s="83"/>
      <c r="R425" s="528"/>
      <c r="S425" s="528"/>
      <c r="T425" s="482"/>
      <c r="U425" s="99"/>
      <c r="V425" s="529"/>
      <c r="W425" s="305" t="s">
        <v>20</v>
      </c>
      <c r="X425" s="41" t="s">
        <v>21</v>
      </c>
      <c r="Y425" s="86">
        <v>0.85</v>
      </c>
      <c r="Z425" s="75"/>
      <c r="AA425" s="213"/>
      <c r="AB425" s="213"/>
      <c r="AC425" s="45">
        <f>ROUND(ROUND(ROUND(ROUND(ROUND(H368*L404,0)*O$8,0)*S416,0)*V423,0)*Y425,0)</f>
        <v>275</v>
      </c>
      <c r="AD425" s="79"/>
    </row>
    <row r="426" ht="16.5" customHeight="1">
      <c r="A426" s="29">
        <v>61.0</v>
      </c>
      <c r="B426" s="29">
        <v>8828.0</v>
      </c>
      <c r="C426" s="32" t="s">
        <v>10373</v>
      </c>
      <c r="D426" s="389"/>
      <c r="E426" s="389"/>
      <c r="F426" s="527"/>
      <c r="G426" s="527"/>
      <c r="H426" s="527"/>
      <c r="I426" s="532"/>
      <c r="J426" s="94"/>
      <c r="K426" s="140"/>
      <c r="L426" s="54"/>
      <c r="M426" s="52"/>
      <c r="N426" s="8"/>
      <c r="O426" s="54"/>
      <c r="P426" s="536"/>
      <c r="Q426" s="55"/>
      <c r="R426" s="56"/>
      <c r="S426" s="141"/>
      <c r="T426" s="484"/>
      <c r="U426" s="24"/>
      <c r="V426" s="26"/>
      <c r="W426" s="484"/>
      <c r="X426" s="56"/>
      <c r="Y426" s="526"/>
      <c r="Z426" s="213" t="s">
        <v>30</v>
      </c>
      <c r="AA426" s="74">
        <v>5.0</v>
      </c>
      <c r="AB426" s="522" t="s">
        <v>31</v>
      </c>
      <c r="AC426" s="45">
        <f>ROUND(ROUND(ROUND(ROUND(ROUND(H368*L404,0)*O$8,0)*S416,0)*V423,0)*Y425,0)-AA426</f>
        <v>270</v>
      </c>
      <c r="AD426" s="79"/>
    </row>
    <row r="427" ht="16.5" customHeight="1">
      <c r="A427" s="29">
        <v>61.0</v>
      </c>
      <c r="B427" s="29">
        <v>8829.0</v>
      </c>
      <c r="C427" s="32" t="s">
        <v>10374</v>
      </c>
      <c r="D427" s="389"/>
      <c r="E427" s="389"/>
      <c r="F427" s="527"/>
      <c r="G427" s="527"/>
      <c r="H427" s="527"/>
      <c r="I427" s="532"/>
      <c r="J427" s="94"/>
      <c r="K427" s="140"/>
      <c r="L427" s="54"/>
      <c r="M427" s="52"/>
      <c r="N427" s="8"/>
      <c r="O427" s="54"/>
      <c r="P427" s="536"/>
      <c r="Q427" s="102" t="s">
        <v>27</v>
      </c>
      <c r="R427" s="533"/>
      <c r="S427" s="533"/>
      <c r="T427" s="520"/>
      <c r="U427" s="38"/>
      <c r="V427" s="6"/>
      <c r="W427" s="37"/>
      <c r="X427" s="7"/>
      <c r="Y427" s="39"/>
      <c r="Z427" s="213"/>
      <c r="AA427" s="213"/>
      <c r="AB427" s="213"/>
      <c r="AC427" s="45">
        <f>ROUND(ROUND(ROUND(H368*L404,0)*O$8,0)*S428,0)</f>
        <v>272</v>
      </c>
      <c r="AD427" s="79"/>
    </row>
    <row r="428" ht="16.5" customHeight="1">
      <c r="A428" s="29">
        <v>61.0</v>
      </c>
      <c r="B428" s="29">
        <v>8830.0</v>
      </c>
      <c r="C428" s="32" t="s">
        <v>10375</v>
      </c>
      <c r="D428" s="389"/>
      <c r="E428" s="389"/>
      <c r="F428" s="527"/>
      <c r="G428" s="527"/>
      <c r="H428" s="527"/>
      <c r="I428" s="532"/>
      <c r="J428" s="94"/>
      <c r="K428" s="140"/>
      <c r="L428" s="54"/>
      <c r="M428" s="52"/>
      <c r="N428" s="8"/>
      <c r="O428" s="54"/>
      <c r="P428" s="535"/>
      <c r="Q428" s="482"/>
      <c r="R428" s="83" t="s">
        <v>21</v>
      </c>
      <c r="S428" s="528">
        <v>0.5</v>
      </c>
      <c r="T428" s="521"/>
      <c r="U428" s="53"/>
      <c r="V428" s="14"/>
      <c r="W428" s="52"/>
      <c r="X428" s="8"/>
      <c r="Y428" s="109"/>
      <c r="Z428" s="213" t="s">
        <v>30</v>
      </c>
      <c r="AA428" s="74">
        <v>5.0</v>
      </c>
      <c r="AB428" s="522" t="s">
        <v>31</v>
      </c>
      <c r="AC428" s="45">
        <f>ROUND(ROUND(ROUND(H368*L404,0)*O$8,0)*S428,0)-AA428</f>
        <v>267</v>
      </c>
      <c r="AD428" s="79"/>
    </row>
    <row r="429" ht="16.5" customHeight="1">
      <c r="A429" s="29">
        <v>61.0</v>
      </c>
      <c r="B429" s="29">
        <v>8831.0</v>
      </c>
      <c r="C429" s="32" t="s">
        <v>10376</v>
      </c>
      <c r="D429" s="389"/>
      <c r="E429" s="389"/>
      <c r="F429" s="527"/>
      <c r="G429" s="527"/>
      <c r="H429" s="527"/>
      <c r="I429" s="532"/>
      <c r="J429" s="94"/>
      <c r="K429" s="140"/>
      <c r="L429" s="54"/>
      <c r="M429" s="52"/>
      <c r="N429" s="8"/>
      <c r="O429" s="54"/>
      <c r="P429" s="535"/>
      <c r="Q429" s="482"/>
      <c r="R429" s="14"/>
      <c r="S429" s="14"/>
      <c r="T429" s="521"/>
      <c r="U429" s="53"/>
      <c r="V429" s="14"/>
      <c r="W429" s="305" t="s">
        <v>20</v>
      </c>
      <c r="X429" s="41" t="s">
        <v>21</v>
      </c>
      <c r="Y429" s="86">
        <v>0.85</v>
      </c>
      <c r="Z429" s="75"/>
      <c r="AA429" s="213"/>
      <c r="AB429" s="213"/>
      <c r="AC429" s="45">
        <f>ROUND(ROUND(ROUND(ROUND(H368*L404,0)*O$8,0)*S428,0)*Y429,0)</f>
        <v>231</v>
      </c>
      <c r="AD429" s="79"/>
    </row>
    <row r="430" ht="16.5" customHeight="1">
      <c r="A430" s="29">
        <v>61.0</v>
      </c>
      <c r="B430" s="29">
        <v>8832.0</v>
      </c>
      <c r="C430" s="32" t="s">
        <v>10377</v>
      </c>
      <c r="D430" s="389"/>
      <c r="E430" s="389"/>
      <c r="F430" s="527"/>
      <c r="G430" s="527"/>
      <c r="H430" s="527"/>
      <c r="I430" s="532"/>
      <c r="J430" s="94"/>
      <c r="K430" s="140"/>
      <c r="L430" s="54"/>
      <c r="M430" s="52"/>
      <c r="N430" s="8"/>
      <c r="O430" s="54"/>
      <c r="P430" s="535"/>
      <c r="Q430" s="482"/>
      <c r="R430" s="83"/>
      <c r="S430" s="83"/>
      <c r="T430" s="525"/>
      <c r="U430" s="180"/>
      <c r="V430" s="21"/>
      <c r="W430" s="484"/>
      <c r="X430" s="56"/>
      <c r="Y430" s="526"/>
      <c r="Z430" s="213" t="s">
        <v>30</v>
      </c>
      <c r="AA430" s="74">
        <v>5.0</v>
      </c>
      <c r="AB430" s="522" t="s">
        <v>31</v>
      </c>
      <c r="AC430" s="45">
        <f>ROUND(ROUND(ROUND(ROUND(H368*L404,0)*O$8,0)*S428,0)*Y429,0)-AA430</f>
        <v>226</v>
      </c>
      <c r="AD430" s="79"/>
    </row>
    <row r="431" ht="16.5" customHeight="1">
      <c r="A431" s="29">
        <v>61.0</v>
      </c>
      <c r="B431" s="29">
        <v>8833.0</v>
      </c>
      <c r="C431" s="32" t="s">
        <v>10378</v>
      </c>
      <c r="D431" s="389"/>
      <c r="E431" s="389"/>
      <c r="F431" s="527"/>
      <c r="G431" s="527"/>
      <c r="H431" s="527"/>
      <c r="I431" s="532"/>
      <c r="J431" s="94"/>
      <c r="K431" s="140"/>
      <c r="L431" s="54"/>
      <c r="M431" s="52"/>
      <c r="N431" s="8"/>
      <c r="O431" s="54"/>
      <c r="P431" s="536"/>
      <c r="Q431" s="14"/>
      <c r="R431" s="14"/>
      <c r="S431" s="14"/>
      <c r="T431" s="102" t="s">
        <v>326</v>
      </c>
      <c r="U431" s="41" t="s">
        <v>21</v>
      </c>
      <c r="V431" s="60">
        <v>0.7</v>
      </c>
      <c r="W431" s="37"/>
      <c r="X431" s="7"/>
      <c r="Y431" s="39"/>
      <c r="Z431" s="213"/>
      <c r="AA431" s="213"/>
      <c r="AB431" s="213"/>
      <c r="AC431" s="45">
        <f>ROUND(ROUND(ROUND(ROUND(H368*L404,0)*O$8,0)*S428,0)*V431,0)</f>
        <v>190</v>
      </c>
      <c r="AD431" s="79"/>
    </row>
    <row r="432" ht="16.5" customHeight="1">
      <c r="A432" s="29">
        <v>61.0</v>
      </c>
      <c r="B432" s="29">
        <v>8834.0</v>
      </c>
      <c r="C432" s="32" t="s">
        <v>10379</v>
      </c>
      <c r="D432" s="389"/>
      <c r="E432" s="389"/>
      <c r="F432" s="527"/>
      <c r="G432" s="527"/>
      <c r="H432" s="527"/>
      <c r="I432" s="532"/>
      <c r="J432" s="94"/>
      <c r="K432" s="140"/>
      <c r="L432" s="54"/>
      <c r="M432" s="52"/>
      <c r="N432" s="8"/>
      <c r="O432" s="54"/>
      <c r="P432" s="536"/>
      <c r="Q432" s="14"/>
      <c r="R432" s="14"/>
      <c r="S432" s="14"/>
      <c r="T432" s="482"/>
      <c r="U432" s="83"/>
      <c r="V432" s="528"/>
      <c r="W432" s="227"/>
      <c r="X432" s="22"/>
      <c r="Y432" s="109"/>
      <c r="Z432" s="213" t="s">
        <v>30</v>
      </c>
      <c r="AA432" s="74">
        <v>5.0</v>
      </c>
      <c r="AB432" s="522" t="s">
        <v>31</v>
      </c>
      <c r="AC432" s="45">
        <f>ROUND(ROUND(ROUND(ROUND(H368*L404,0)*O$8,0)*S428,0)*V431,0)-AA432</f>
        <v>185</v>
      </c>
      <c r="AD432" s="79"/>
    </row>
    <row r="433" ht="16.5" customHeight="1">
      <c r="A433" s="29">
        <v>61.0</v>
      </c>
      <c r="B433" s="29">
        <v>8835.0</v>
      </c>
      <c r="C433" s="32" t="s">
        <v>10380</v>
      </c>
      <c r="D433" s="389"/>
      <c r="E433" s="389"/>
      <c r="F433" s="527"/>
      <c r="G433" s="527"/>
      <c r="H433" s="527"/>
      <c r="I433" s="532"/>
      <c r="J433" s="94"/>
      <c r="K433" s="140"/>
      <c r="L433" s="54"/>
      <c r="M433" s="52"/>
      <c r="N433" s="8"/>
      <c r="O433" s="54"/>
      <c r="P433" s="254"/>
      <c r="Q433" s="83"/>
      <c r="R433" s="83"/>
      <c r="T433" s="482"/>
      <c r="U433" s="99"/>
      <c r="V433" s="529"/>
      <c r="W433" s="305" t="s">
        <v>20</v>
      </c>
      <c r="X433" s="41" t="s">
        <v>21</v>
      </c>
      <c r="Y433" s="86">
        <v>0.85</v>
      </c>
      <c r="Z433" s="75"/>
      <c r="AA433" s="213"/>
      <c r="AB433" s="213"/>
      <c r="AC433" s="45">
        <f>ROUND(ROUND(ROUND(ROUND(ROUND(H368*L404,0)*O$8,0)*S428,0)*V431,0)*Y433,0)</f>
        <v>162</v>
      </c>
      <c r="AD433" s="79"/>
    </row>
    <row r="434" ht="16.5" customHeight="1">
      <c r="A434" s="29">
        <v>61.0</v>
      </c>
      <c r="B434" s="29">
        <v>8836.0</v>
      </c>
      <c r="C434" s="32" t="s">
        <v>10381</v>
      </c>
      <c r="D434" s="389"/>
      <c r="E434" s="389"/>
      <c r="F434" s="527"/>
      <c r="G434" s="527"/>
      <c r="H434" s="527"/>
      <c r="I434" s="532"/>
      <c r="J434" s="94"/>
      <c r="K434" s="140"/>
      <c r="L434" s="54"/>
      <c r="M434" s="52"/>
      <c r="N434" s="8"/>
      <c r="O434" s="54"/>
      <c r="P434" s="254"/>
      <c r="Q434" s="83"/>
      <c r="R434" s="83"/>
      <c r="S434" s="83"/>
      <c r="T434" s="530"/>
      <c r="U434" s="24"/>
      <c r="V434" s="26"/>
      <c r="W434" s="484"/>
      <c r="X434" s="56"/>
      <c r="Y434" s="526"/>
      <c r="Z434" s="213" t="s">
        <v>30</v>
      </c>
      <c r="AA434" s="74">
        <v>5.0</v>
      </c>
      <c r="AB434" s="522" t="s">
        <v>31</v>
      </c>
      <c r="AC434" s="45">
        <f>ROUND(ROUND(ROUND(ROUND(ROUND(H368*L404,0)*O$8,0)*S428,0)*V431,0)*Y433,0)-AA434</f>
        <v>157</v>
      </c>
      <c r="AD434" s="79"/>
    </row>
    <row r="435" ht="16.5" customHeight="1">
      <c r="A435" s="29">
        <v>61.0</v>
      </c>
      <c r="B435" s="29">
        <v>8837.0</v>
      </c>
      <c r="C435" s="32" t="s">
        <v>10382</v>
      </c>
      <c r="D435" s="389"/>
      <c r="E435" s="389"/>
      <c r="F435" s="527"/>
      <c r="G435" s="527"/>
      <c r="H435" s="527"/>
      <c r="I435" s="532"/>
      <c r="J435" s="94"/>
      <c r="K435" s="140"/>
      <c r="L435" s="54"/>
      <c r="M435" s="52"/>
      <c r="N435" s="8"/>
      <c r="O435" s="54"/>
      <c r="P435" s="536"/>
      <c r="Q435" s="83"/>
      <c r="R435" s="528"/>
      <c r="S435" s="486"/>
      <c r="T435" s="102" t="s">
        <v>329</v>
      </c>
      <c r="U435" s="83" t="s">
        <v>21</v>
      </c>
      <c r="V435" s="528">
        <v>0.85</v>
      </c>
      <c r="W435" s="37"/>
      <c r="X435" s="7"/>
      <c r="Y435" s="39"/>
      <c r="Z435" s="213"/>
      <c r="AA435" s="213"/>
      <c r="AB435" s="213"/>
      <c r="AC435" s="45">
        <f>ROUND(ROUND(ROUND(ROUND(H368*L404,0)*O$8,0)*S428,0)*V435,0)</f>
        <v>231</v>
      </c>
      <c r="AD435" s="79"/>
    </row>
    <row r="436" ht="16.5" customHeight="1">
      <c r="A436" s="29">
        <v>61.0</v>
      </c>
      <c r="B436" s="29">
        <v>8838.0</v>
      </c>
      <c r="C436" s="32" t="s">
        <v>10383</v>
      </c>
      <c r="D436" s="389"/>
      <c r="E436" s="389"/>
      <c r="F436" s="527"/>
      <c r="G436" s="527"/>
      <c r="H436" s="527"/>
      <c r="I436" s="532"/>
      <c r="J436" s="94"/>
      <c r="K436" s="140"/>
      <c r="L436" s="54"/>
      <c r="M436" s="52"/>
      <c r="N436" s="8"/>
      <c r="O436" s="54"/>
      <c r="P436" s="536"/>
      <c r="Q436" s="83"/>
      <c r="R436" s="528"/>
      <c r="S436" s="528"/>
      <c r="T436" s="482"/>
      <c r="U436" s="83"/>
      <c r="V436" s="528"/>
      <c r="W436" s="227"/>
      <c r="X436" s="22"/>
      <c r="Y436" s="109"/>
      <c r="Z436" s="213" t="s">
        <v>30</v>
      </c>
      <c r="AA436" s="74">
        <v>5.0</v>
      </c>
      <c r="AB436" s="522" t="s">
        <v>31</v>
      </c>
      <c r="AC436" s="45">
        <f>ROUND(ROUND(ROUND(ROUND(H368*L404,0)*O$8,0)*S428,0)*V435,0)-AA436</f>
        <v>226</v>
      </c>
      <c r="AD436" s="79"/>
    </row>
    <row r="437" ht="16.5" customHeight="1">
      <c r="A437" s="29">
        <v>61.0</v>
      </c>
      <c r="B437" s="29">
        <v>8839.0</v>
      </c>
      <c r="C437" s="32" t="s">
        <v>10384</v>
      </c>
      <c r="D437" s="389"/>
      <c r="E437" s="389"/>
      <c r="F437" s="527"/>
      <c r="G437" s="527"/>
      <c r="H437" s="527"/>
      <c r="I437" s="532"/>
      <c r="J437" s="94"/>
      <c r="K437" s="140"/>
      <c r="L437" s="54"/>
      <c r="M437" s="52"/>
      <c r="N437" s="8"/>
      <c r="O437" s="54"/>
      <c r="P437" s="254"/>
      <c r="Q437" s="83"/>
      <c r="R437" s="528"/>
      <c r="S437" s="528"/>
      <c r="T437" s="482"/>
      <c r="U437" s="99"/>
      <c r="V437" s="529"/>
      <c r="W437" s="305" t="s">
        <v>20</v>
      </c>
      <c r="X437" s="41" t="s">
        <v>21</v>
      </c>
      <c r="Y437" s="86">
        <v>0.85</v>
      </c>
      <c r="Z437" s="75"/>
      <c r="AA437" s="213"/>
      <c r="AB437" s="213"/>
      <c r="AC437" s="593">
        <f>ROUND(ROUND(ROUND(ROUND(ROUND(H368*L404,0)*O$8,0)*S428,0)*V435,0)*Y437,0)</f>
        <v>196</v>
      </c>
      <c r="AD437" s="79"/>
    </row>
    <row r="438" ht="16.5" customHeight="1">
      <c r="A438" s="29">
        <v>61.0</v>
      </c>
      <c r="B438" s="29">
        <v>8840.0</v>
      </c>
      <c r="C438" s="32" t="s">
        <v>10385</v>
      </c>
      <c r="D438" s="389"/>
      <c r="E438" s="389"/>
      <c r="F438" s="527"/>
      <c r="G438" s="527"/>
      <c r="H438" s="527"/>
      <c r="I438" s="532"/>
      <c r="J438" s="94"/>
      <c r="K438" s="140"/>
      <c r="L438" s="54"/>
      <c r="M438" s="52"/>
      <c r="N438" s="8"/>
      <c r="O438" s="54"/>
      <c r="P438" s="537"/>
      <c r="Q438" s="83"/>
      <c r="R438" s="83"/>
      <c r="S438" s="83"/>
      <c r="T438" s="484"/>
      <c r="U438" s="24"/>
      <c r="V438" s="26"/>
      <c r="W438" s="484"/>
      <c r="X438" s="56"/>
      <c r="Y438" s="526"/>
      <c r="Z438" s="213" t="s">
        <v>30</v>
      </c>
      <c r="AA438" s="74">
        <v>5.0</v>
      </c>
      <c r="AB438" s="522" t="s">
        <v>31</v>
      </c>
      <c r="AC438" s="593">
        <f>ROUND(ROUND(ROUND(ROUND(ROUND(H368*L404,0)*O$8,0)*S428,0)*V435,0)*Y437,0)-AA438</f>
        <v>191</v>
      </c>
      <c r="AD438" s="79"/>
    </row>
    <row r="439" ht="16.5" customHeight="1">
      <c r="A439" s="29">
        <v>61.0</v>
      </c>
      <c r="B439" s="29">
        <v>8231.0</v>
      </c>
      <c r="C439" s="32" t="s">
        <v>10386</v>
      </c>
      <c r="D439" s="389"/>
      <c r="E439" s="389"/>
      <c r="F439" s="102" t="s">
        <v>8385</v>
      </c>
      <c r="G439" s="169"/>
      <c r="H439" s="169"/>
      <c r="I439" s="519"/>
      <c r="J439" s="168"/>
      <c r="K439" s="152"/>
      <c r="L439" s="39"/>
      <c r="M439" s="52"/>
      <c r="N439" s="8"/>
      <c r="O439" s="54"/>
      <c r="P439" s="37"/>
      <c r="Q439" s="7"/>
      <c r="R439" s="7"/>
      <c r="S439" s="7"/>
      <c r="T439" s="520"/>
      <c r="U439" s="6"/>
      <c r="V439" s="7"/>
      <c r="W439" s="37"/>
      <c r="X439" s="7"/>
      <c r="Y439" s="39"/>
      <c r="Z439" s="213"/>
      <c r="AA439" s="213"/>
      <c r="AB439" s="213"/>
      <c r="AC439" s="45">
        <f>ROUND(ROUND(H440*O$8,0),0)</f>
        <v>544</v>
      </c>
      <c r="AD439" s="79"/>
    </row>
    <row r="440" ht="16.5" customHeight="1">
      <c r="A440" s="29">
        <v>61.0</v>
      </c>
      <c r="B440" s="29">
        <v>8232.0</v>
      </c>
      <c r="C440" s="32" t="s">
        <v>10387</v>
      </c>
      <c r="D440" s="231"/>
      <c r="E440" s="231"/>
      <c r="F440" s="482"/>
      <c r="G440" s="174"/>
      <c r="H440" s="50">
        <f>'28児童発達支援(基本１)'!H440</f>
        <v>777</v>
      </c>
      <c r="I440" s="8" t="s">
        <v>9</v>
      </c>
      <c r="J440" s="94"/>
      <c r="K440" s="140"/>
      <c r="L440" s="54"/>
      <c r="M440" s="52"/>
      <c r="N440" s="8"/>
      <c r="O440" s="54"/>
      <c r="P440" s="52"/>
      <c r="Q440" s="8"/>
      <c r="R440" s="8"/>
      <c r="S440" s="8"/>
      <c r="T440" s="521"/>
      <c r="U440" s="14"/>
      <c r="V440" s="8"/>
      <c r="W440" s="52"/>
      <c r="X440" s="8"/>
      <c r="Y440" s="109"/>
      <c r="Z440" s="213" t="s">
        <v>30</v>
      </c>
      <c r="AA440" s="74">
        <v>5.0</v>
      </c>
      <c r="AB440" s="522" t="s">
        <v>31</v>
      </c>
      <c r="AC440" s="45">
        <f>ROUND(ROUND(H440*O$8,0),0)-AA440</f>
        <v>539</v>
      </c>
      <c r="AD440" s="79"/>
    </row>
    <row r="441" ht="16.5" customHeight="1">
      <c r="A441" s="29">
        <v>61.0</v>
      </c>
      <c r="B441" s="29">
        <v>8841.0</v>
      </c>
      <c r="C441" s="32" t="s">
        <v>10388</v>
      </c>
      <c r="D441" s="231"/>
      <c r="E441" s="231"/>
      <c r="F441" s="482"/>
      <c r="G441" s="174"/>
      <c r="H441" s="174"/>
      <c r="I441" s="523"/>
      <c r="J441" s="94"/>
      <c r="K441" s="140"/>
      <c r="L441" s="54"/>
      <c r="M441" s="52"/>
      <c r="N441" s="8"/>
      <c r="O441" s="54"/>
      <c r="P441" s="52"/>
      <c r="Q441" s="8"/>
      <c r="R441" s="8"/>
      <c r="S441" s="8"/>
      <c r="T441" s="521"/>
      <c r="U441" s="14"/>
      <c r="V441" s="54"/>
      <c r="W441" s="305" t="s">
        <v>20</v>
      </c>
      <c r="X441" s="41" t="s">
        <v>21</v>
      </c>
      <c r="Y441" s="86">
        <v>0.85</v>
      </c>
      <c r="Z441" s="75"/>
      <c r="AA441" s="213"/>
      <c r="AB441" s="213"/>
      <c r="AC441" s="45">
        <f>ROUND(ROUND(H440*O$8,0)*Y441,0)</f>
        <v>462</v>
      </c>
      <c r="AD441" s="79"/>
    </row>
    <row r="442" ht="16.5" customHeight="1">
      <c r="A442" s="29">
        <v>61.0</v>
      </c>
      <c r="B442" s="29">
        <v>8842.0</v>
      </c>
      <c r="C442" s="32" t="s">
        <v>10389</v>
      </c>
      <c r="D442" s="231"/>
      <c r="E442" s="231"/>
      <c r="F442" s="174"/>
      <c r="G442" s="174"/>
      <c r="H442" s="174"/>
      <c r="I442" s="174"/>
      <c r="J442" s="94"/>
      <c r="K442" s="140"/>
      <c r="L442" s="54"/>
      <c r="M442" s="52"/>
      <c r="N442" s="8"/>
      <c r="O442" s="54"/>
      <c r="P442" s="52"/>
      <c r="Q442" s="8"/>
      <c r="R442" s="8"/>
      <c r="S442" s="8"/>
      <c r="T442" s="525"/>
      <c r="U442" s="21"/>
      <c r="V442" s="109"/>
      <c r="W442" s="484"/>
      <c r="X442" s="56"/>
      <c r="Y442" s="526"/>
      <c r="Z442" s="213" t="s">
        <v>30</v>
      </c>
      <c r="AA442" s="74">
        <v>5.0</v>
      </c>
      <c r="AB442" s="522" t="s">
        <v>31</v>
      </c>
      <c r="AC442" s="45">
        <f>ROUND(ROUND(H440*O$8,0)*Y441,0)-AA442</f>
        <v>457</v>
      </c>
      <c r="AD442" s="79"/>
    </row>
    <row r="443" ht="16.5" customHeight="1">
      <c r="A443" s="29">
        <v>61.0</v>
      </c>
      <c r="B443" s="29">
        <v>8233.0</v>
      </c>
      <c r="C443" s="32" t="s">
        <v>10390</v>
      </c>
      <c r="D443" s="231"/>
      <c r="E443" s="231"/>
      <c r="F443" s="527"/>
      <c r="G443" s="527"/>
      <c r="H443" s="14"/>
      <c r="I443" s="14"/>
      <c r="J443" s="94"/>
      <c r="K443" s="140"/>
      <c r="L443" s="54"/>
      <c r="M443" s="52"/>
      <c r="N443" s="8"/>
      <c r="O443" s="54"/>
      <c r="P443" s="52"/>
      <c r="Q443" s="8"/>
      <c r="R443" s="8"/>
      <c r="S443" s="8"/>
      <c r="T443" s="102" t="s">
        <v>326</v>
      </c>
      <c r="U443" s="41" t="s">
        <v>21</v>
      </c>
      <c r="V443" s="60">
        <v>0.7</v>
      </c>
      <c r="W443" s="37"/>
      <c r="X443" s="7"/>
      <c r="Y443" s="39"/>
      <c r="Z443" s="213"/>
      <c r="AA443" s="213"/>
      <c r="AB443" s="213"/>
      <c r="AC443" s="45">
        <f>ROUND(ROUND(H440*O$8,0)*V443,0)</f>
        <v>381</v>
      </c>
      <c r="AD443" s="79"/>
    </row>
    <row r="444" ht="16.5" customHeight="1">
      <c r="A444" s="29">
        <v>61.0</v>
      </c>
      <c r="B444" s="29">
        <v>8234.0</v>
      </c>
      <c r="C444" s="32" t="s">
        <v>10391</v>
      </c>
      <c r="D444" s="231"/>
      <c r="E444" s="231"/>
      <c r="F444" s="527"/>
      <c r="G444" s="527"/>
      <c r="H444" s="8"/>
      <c r="I444" s="144"/>
      <c r="J444" s="94"/>
      <c r="K444" s="140"/>
      <c r="L444" s="54"/>
      <c r="M444" s="52"/>
      <c r="N444" s="8"/>
      <c r="O444" s="54"/>
      <c r="P444" s="52"/>
      <c r="Q444" s="8"/>
      <c r="R444" s="8"/>
      <c r="S444" s="8"/>
      <c r="T444" s="482"/>
      <c r="U444" s="83"/>
      <c r="V444" s="528"/>
      <c r="W444" s="227"/>
      <c r="X444" s="22"/>
      <c r="Y444" s="109"/>
      <c r="Z444" s="213" t="s">
        <v>30</v>
      </c>
      <c r="AA444" s="74">
        <v>5.0</v>
      </c>
      <c r="AB444" s="522" t="s">
        <v>31</v>
      </c>
      <c r="AC444" s="45">
        <f>ROUND(ROUND(H440*O$8,0)*V443,0)-AA444</f>
        <v>376</v>
      </c>
      <c r="AD444" s="79"/>
    </row>
    <row r="445" ht="16.5" customHeight="1">
      <c r="A445" s="29">
        <v>61.0</v>
      </c>
      <c r="B445" s="29">
        <v>8843.0</v>
      </c>
      <c r="C445" s="32" t="s">
        <v>10392</v>
      </c>
      <c r="D445" s="389"/>
      <c r="E445" s="231"/>
      <c r="F445" s="113"/>
      <c r="G445" s="113"/>
      <c r="H445" s="8"/>
      <c r="I445" s="144"/>
      <c r="J445" s="94"/>
      <c r="K445" s="140"/>
      <c r="L445" s="54"/>
      <c r="M445" s="52"/>
      <c r="N445" s="8"/>
      <c r="O445" s="54"/>
      <c r="P445" s="52"/>
      <c r="Q445" s="8"/>
      <c r="R445" s="8"/>
      <c r="S445" s="8"/>
      <c r="T445" s="482"/>
      <c r="U445" s="99"/>
      <c r="V445" s="529"/>
      <c r="W445" s="305" t="s">
        <v>20</v>
      </c>
      <c r="X445" s="41" t="s">
        <v>21</v>
      </c>
      <c r="Y445" s="86">
        <v>0.85</v>
      </c>
      <c r="Z445" s="75"/>
      <c r="AA445" s="213"/>
      <c r="AB445" s="213"/>
      <c r="AC445" s="45">
        <f>ROUND(ROUND(ROUND(H440*O$8,0)*V443,0)*Y445,0)</f>
        <v>324</v>
      </c>
      <c r="AD445" s="79"/>
    </row>
    <row r="446" ht="16.5" customHeight="1">
      <c r="A446" s="29">
        <v>61.0</v>
      </c>
      <c r="B446" s="29">
        <v>8844.0</v>
      </c>
      <c r="C446" s="32" t="s">
        <v>10393</v>
      </c>
      <c r="D446" s="389"/>
      <c r="E446" s="231"/>
      <c r="F446" s="113"/>
      <c r="G446" s="113"/>
      <c r="H446" s="8"/>
      <c r="I446" s="144"/>
      <c r="J446" s="94"/>
      <c r="K446" s="140"/>
      <c r="L446" s="54"/>
      <c r="M446" s="52"/>
      <c r="N446" s="8"/>
      <c r="O446" s="54"/>
      <c r="P446" s="52"/>
      <c r="Q446" s="8"/>
      <c r="R446" s="8"/>
      <c r="S446" s="8"/>
      <c r="T446" s="530"/>
      <c r="U446" s="24"/>
      <c r="V446" s="26"/>
      <c r="W446" s="484"/>
      <c r="X446" s="56"/>
      <c r="Y446" s="526"/>
      <c r="Z446" s="213" t="s">
        <v>30</v>
      </c>
      <c r="AA446" s="74">
        <v>5.0</v>
      </c>
      <c r="AB446" s="522" t="s">
        <v>31</v>
      </c>
      <c r="AC446" s="45">
        <f>ROUND(ROUND(ROUND(H440*O$8,0)*V443,0)*Y445,0)-AA446</f>
        <v>319</v>
      </c>
      <c r="AD446" s="79"/>
    </row>
    <row r="447" ht="16.5" customHeight="1">
      <c r="A447" s="29">
        <v>61.0</v>
      </c>
      <c r="B447" s="29">
        <v>8749.0</v>
      </c>
      <c r="C447" s="32" t="s">
        <v>10394</v>
      </c>
      <c r="D447" s="389"/>
      <c r="E447" s="231"/>
      <c r="F447" s="113"/>
      <c r="G447" s="113"/>
      <c r="H447" s="8"/>
      <c r="I447" s="144"/>
      <c r="J447" s="94"/>
      <c r="K447" s="140"/>
      <c r="L447" s="54"/>
      <c r="M447" s="52"/>
      <c r="N447" s="8"/>
      <c r="O447" s="54"/>
      <c r="P447" s="52"/>
      <c r="Q447" s="8"/>
      <c r="R447" s="8"/>
      <c r="S447" s="54"/>
      <c r="T447" s="102" t="s">
        <v>329</v>
      </c>
      <c r="U447" s="83" t="s">
        <v>21</v>
      </c>
      <c r="V447" s="528">
        <v>0.85</v>
      </c>
      <c r="W447" s="37"/>
      <c r="X447" s="7"/>
      <c r="Y447" s="39"/>
      <c r="Z447" s="213"/>
      <c r="AA447" s="213"/>
      <c r="AB447" s="213"/>
      <c r="AC447" s="45">
        <f>ROUND(ROUND(H440*O$8,0)*V447,0)</f>
        <v>462</v>
      </c>
      <c r="AD447" s="79"/>
    </row>
    <row r="448" ht="16.5" customHeight="1">
      <c r="A448" s="29">
        <v>61.0</v>
      </c>
      <c r="B448" s="29">
        <v>8750.0</v>
      </c>
      <c r="C448" s="32" t="s">
        <v>10395</v>
      </c>
      <c r="D448" s="389"/>
      <c r="E448" s="231"/>
      <c r="F448" s="113"/>
      <c r="G448" s="113"/>
      <c r="H448" s="8"/>
      <c r="I448" s="144"/>
      <c r="J448" s="94"/>
      <c r="K448" s="140"/>
      <c r="L448" s="54"/>
      <c r="M448" s="52"/>
      <c r="N448" s="8"/>
      <c r="O448" s="54"/>
      <c r="P448" s="52"/>
      <c r="Q448" s="8"/>
      <c r="R448" s="8"/>
      <c r="S448" s="8"/>
      <c r="T448" s="482"/>
      <c r="U448" s="83"/>
      <c r="V448" s="528"/>
      <c r="W448" s="227"/>
      <c r="X448" s="22"/>
      <c r="Y448" s="109"/>
      <c r="Z448" s="213" t="s">
        <v>30</v>
      </c>
      <c r="AA448" s="74">
        <v>5.0</v>
      </c>
      <c r="AB448" s="522" t="s">
        <v>31</v>
      </c>
      <c r="AC448" s="45">
        <f>ROUND(ROUND(H440*O$8,0)*V447,0)-AA448</f>
        <v>457</v>
      </c>
      <c r="AD448" s="79"/>
    </row>
    <row r="449" ht="16.5" customHeight="1">
      <c r="A449" s="29">
        <v>61.0</v>
      </c>
      <c r="B449" s="29">
        <v>8845.0</v>
      </c>
      <c r="C449" s="32" t="s">
        <v>10396</v>
      </c>
      <c r="D449" s="389"/>
      <c r="E449" s="231"/>
      <c r="F449" s="527"/>
      <c r="G449" s="527"/>
      <c r="H449" s="527"/>
      <c r="I449" s="532"/>
      <c r="J449" s="94"/>
      <c r="K449" s="140"/>
      <c r="L449" s="54"/>
      <c r="M449" s="52"/>
      <c r="N449" s="8"/>
      <c r="O449" s="54"/>
      <c r="P449" s="52"/>
      <c r="Q449" s="8"/>
      <c r="R449" s="8"/>
      <c r="S449" s="8"/>
      <c r="T449" s="482"/>
      <c r="U449" s="99"/>
      <c r="V449" s="529"/>
      <c r="W449" s="305" t="s">
        <v>20</v>
      </c>
      <c r="X449" s="41" t="s">
        <v>21</v>
      </c>
      <c r="Y449" s="86">
        <v>0.85</v>
      </c>
      <c r="Z449" s="75"/>
      <c r="AA449" s="213"/>
      <c r="AB449" s="213"/>
      <c r="AC449" s="45">
        <f>ROUND(ROUND(ROUND(H440*O$8,0)*V447,0)*Y449,0)</f>
        <v>393</v>
      </c>
      <c r="AD449" s="79"/>
    </row>
    <row r="450" ht="16.5" customHeight="1">
      <c r="A450" s="29">
        <v>61.0</v>
      </c>
      <c r="B450" s="29">
        <v>8846.0</v>
      </c>
      <c r="C450" s="32" t="s">
        <v>10397</v>
      </c>
      <c r="D450" s="389"/>
      <c r="E450" s="231"/>
      <c r="F450" s="527"/>
      <c r="G450" s="527"/>
      <c r="H450" s="527"/>
      <c r="I450" s="532"/>
      <c r="J450" s="94"/>
      <c r="K450" s="140"/>
      <c r="L450" s="54"/>
      <c r="M450" s="52"/>
      <c r="N450" s="8"/>
      <c r="O450" s="54"/>
      <c r="P450" s="227"/>
      <c r="Q450" s="22"/>
      <c r="R450" s="22"/>
      <c r="S450" s="22"/>
      <c r="T450" s="484"/>
      <c r="U450" s="24"/>
      <c r="V450" s="26"/>
      <c r="W450" s="484"/>
      <c r="X450" s="56"/>
      <c r="Y450" s="526"/>
      <c r="Z450" s="213" t="s">
        <v>30</v>
      </c>
      <c r="AA450" s="74">
        <v>5.0</v>
      </c>
      <c r="AB450" s="522" t="s">
        <v>31</v>
      </c>
      <c r="AC450" s="45">
        <f>ROUND(ROUND(ROUND(H440*O$8,0)*V447,0)*Y449,0)-AA450</f>
        <v>388</v>
      </c>
      <c r="AD450" s="79"/>
    </row>
    <row r="451" ht="16.5" customHeight="1">
      <c r="A451" s="29">
        <v>61.0</v>
      </c>
      <c r="B451" s="29">
        <v>8235.0</v>
      </c>
      <c r="C451" s="32" t="s">
        <v>10398</v>
      </c>
      <c r="D451" s="389"/>
      <c r="E451" s="389"/>
      <c r="F451" s="527"/>
      <c r="G451" s="527"/>
      <c r="H451" s="527"/>
      <c r="I451" s="532"/>
      <c r="J451" s="94"/>
      <c r="K451" s="140"/>
      <c r="L451" s="54"/>
      <c r="M451" s="52"/>
      <c r="N451" s="8"/>
      <c r="O451" s="54"/>
      <c r="P451" s="206" t="s">
        <v>23</v>
      </c>
      <c r="Q451" s="102" t="s">
        <v>24</v>
      </c>
      <c r="R451" s="533"/>
      <c r="S451" s="533"/>
      <c r="T451" s="520"/>
      <c r="U451" s="38"/>
      <c r="V451" s="6"/>
      <c r="W451" s="37"/>
      <c r="X451" s="7"/>
      <c r="Y451" s="39"/>
      <c r="Z451" s="213"/>
      <c r="AA451" s="213"/>
      <c r="AB451" s="213"/>
      <c r="AC451" s="45">
        <f>ROUND(ROUND(H440*O$8,0)*S452,0)</f>
        <v>381</v>
      </c>
      <c r="AD451" s="79"/>
    </row>
    <row r="452" ht="16.5" customHeight="1">
      <c r="A452" s="29">
        <v>61.0</v>
      </c>
      <c r="B452" s="29">
        <v>8236.0</v>
      </c>
      <c r="C452" s="32" t="s">
        <v>10399</v>
      </c>
      <c r="D452" s="389"/>
      <c r="E452" s="389"/>
      <c r="F452" s="527"/>
      <c r="G452" s="527"/>
      <c r="H452" s="527"/>
      <c r="I452" s="532"/>
      <c r="J452" s="94"/>
      <c r="K452" s="140"/>
      <c r="L452" s="54"/>
      <c r="M452" s="52"/>
      <c r="N452" s="8"/>
      <c r="O452" s="54"/>
      <c r="P452" s="481"/>
      <c r="Q452" s="482"/>
      <c r="R452" s="83" t="s">
        <v>21</v>
      </c>
      <c r="S452" s="528">
        <v>0.7</v>
      </c>
      <c r="T452" s="521"/>
      <c r="U452" s="53"/>
      <c r="V452" s="14"/>
      <c r="W452" s="52"/>
      <c r="X452" s="8"/>
      <c r="Y452" s="109"/>
      <c r="Z452" s="213" t="s">
        <v>30</v>
      </c>
      <c r="AA452" s="74">
        <v>5.0</v>
      </c>
      <c r="AB452" s="522" t="s">
        <v>31</v>
      </c>
      <c r="AC452" s="45">
        <f>ROUND(ROUND(H440*O$8,0)*S452,0)-AA452</f>
        <v>376</v>
      </c>
      <c r="AD452" s="79"/>
    </row>
    <row r="453" ht="16.5" customHeight="1">
      <c r="A453" s="29">
        <v>61.0</v>
      </c>
      <c r="B453" s="29">
        <v>8847.0</v>
      </c>
      <c r="C453" s="32" t="s">
        <v>10400</v>
      </c>
      <c r="D453" s="389"/>
      <c r="E453" s="389"/>
      <c r="F453" s="527"/>
      <c r="G453" s="527"/>
      <c r="H453" s="527"/>
      <c r="I453" s="532"/>
      <c r="J453" s="94"/>
      <c r="K453" s="140"/>
      <c r="L453" s="54"/>
      <c r="M453" s="52"/>
      <c r="N453" s="8"/>
      <c r="O453" s="54"/>
      <c r="P453" s="481"/>
      <c r="Q453" s="482"/>
      <c r="R453" s="14"/>
      <c r="S453" s="14"/>
      <c r="T453" s="521"/>
      <c r="U453" s="53"/>
      <c r="V453" s="14"/>
      <c r="W453" s="305" t="s">
        <v>20</v>
      </c>
      <c r="X453" s="41" t="s">
        <v>21</v>
      </c>
      <c r="Y453" s="86">
        <v>0.85</v>
      </c>
      <c r="Z453" s="75"/>
      <c r="AA453" s="213"/>
      <c r="AB453" s="213"/>
      <c r="AC453" s="45">
        <f>ROUND(ROUND(ROUND(H440*O$8,0)*S452,0)*Y453,0)</f>
        <v>324</v>
      </c>
      <c r="AD453" s="79"/>
    </row>
    <row r="454" ht="16.5" customHeight="1">
      <c r="A454" s="29">
        <v>61.0</v>
      </c>
      <c r="B454" s="29">
        <v>8848.0</v>
      </c>
      <c r="C454" s="32" t="s">
        <v>10401</v>
      </c>
      <c r="D454" s="389"/>
      <c r="E454" s="389"/>
      <c r="F454" s="527"/>
      <c r="G454" s="527"/>
      <c r="H454" s="527"/>
      <c r="I454" s="532"/>
      <c r="J454" s="94"/>
      <c r="K454" s="140"/>
      <c r="L454" s="54"/>
      <c r="M454" s="52"/>
      <c r="N454" s="8"/>
      <c r="O454" s="54"/>
      <c r="P454" s="535"/>
      <c r="Q454" s="482"/>
      <c r="R454" s="83"/>
      <c r="S454" s="83"/>
      <c r="T454" s="525"/>
      <c r="U454" s="180"/>
      <c r="V454" s="21"/>
      <c r="W454" s="484"/>
      <c r="X454" s="56"/>
      <c r="Y454" s="526"/>
      <c r="Z454" s="213" t="s">
        <v>30</v>
      </c>
      <c r="AA454" s="74">
        <v>5.0</v>
      </c>
      <c r="AB454" s="522" t="s">
        <v>31</v>
      </c>
      <c r="AC454" s="45">
        <f>ROUND(ROUND(ROUND(H440*O$8,0)*S452,0)*Y453,0)-AA454</f>
        <v>319</v>
      </c>
      <c r="AD454" s="79"/>
    </row>
    <row r="455" ht="16.5" customHeight="1">
      <c r="A455" s="29">
        <v>61.0</v>
      </c>
      <c r="B455" s="29">
        <v>8237.0</v>
      </c>
      <c r="C455" s="32" t="s">
        <v>10402</v>
      </c>
      <c r="D455" s="389"/>
      <c r="E455" s="389"/>
      <c r="F455" s="527"/>
      <c r="G455" s="527"/>
      <c r="H455" s="527"/>
      <c r="I455" s="532"/>
      <c r="J455" s="94"/>
      <c r="K455" s="140"/>
      <c r="L455" s="54"/>
      <c r="M455" s="52"/>
      <c r="N455" s="8"/>
      <c r="O455" s="54"/>
      <c r="P455" s="536"/>
      <c r="Q455" s="14"/>
      <c r="R455" s="14"/>
      <c r="S455" s="14"/>
      <c r="T455" s="102" t="s">
        <v>326</v>
      </c>
      <c r="U455" s="41" t="s">
        <v>21</v>
      </c>
      <c r="V455" s="60">
        <v>0.7</v>
      </c>
      <c r="W455" s="37"/>
      <c r="X455" s="7"/>
      <c r="Y455" s="39"/>
      <c r="Z455" s="213"/>
      <c r="AA455" s="213"/>
      <c r="AB455" s="213"/>
      <c r="AC455" s="45">
        <f>ROUND(ROUND(ROUND(H440*O$8,0)*S452,0)*V455,0)</f>
        <v>267</v>
      </c>
      <c r="AD455" s="79"/>
    </row>
    <row r="456" ht="16.5" customHeight="1">
      <c r="A456" s="29">
        <v>61.0</v>
      </c>
      <c r="B456" s="29">
        <v>8238.0</v>
      </c>
      <c r="C456" s="32" t="s">
        <v>10403</v>
      </c>
      <c r="D456" s="389"/>
      <c r="E456" s="389"/>
      <c r="F456" s="527"/>
      <c r="G456" s="527"/>
      <c r="H456" s="527"/>
      <c r="I456" s="532"/>
      <c r="J456" s="94"/>
      <c r="K456" s="140"/>
      <c r="L456" s="54"/>
      <c r="M456" s="52"/>
      <c r="N456" s="8"/>
      <c r="O456" s="54"/>
      <c r="P456" s="536"/>
      <c r="Q456" s="14"/>
      <c r="R456" s="14"/>
      <c r="S456" s="14"/>
      <c r="T456" s="482"/>
      <c r="U456" s="83"/>
      <c r="V456" s="528"/>
      <c r="W456" s="227"/>
      <c r="X456" s="22"/>
      <c r="Y456" s="109"/>
      <c r="Z456" s="213" t="s">
        <v>30</v>
      </c>
      <c r="AA456" s="74">
        <v>5.0</v>
      </c>
      <c r="AB456" s="522" t="s">
        <v>31</v>
      </c>
      <c r="AC456" s="45">
        <f>ROUND(ROUND(ROUND(H440*O$8,0)*S452,0)*V455,0)-AA456</f>
        <v>262</v>
      </c>
      <c r="AD456" s="79"/>
    </row>
    <row r="457" ht="16.5" customHeight="1">
      <c r="A457" s="29">
        <v>61.0</v>
      </c>
      <c r="B457" s="29">
        <v>8849.0</v>
      </c>
      <c r="C457" s="32" t="s">
        <v>10404</v>
      </c>
      <c r="D457" s="389"/>
      <c r="E457" s="389"/>
      <c r="F457" s="527"/>
      <c r="G457" s="527"/>
      <c r="H457" s="527"/>
      <c r="I457" s="532"/>
      <c r="J457" s="94"/>
      <c r="K457" s="140"/>
      <c r="L457" s="54"/>
      <c r="M457" s="52"/>
      <c r="N457" s="8"/>
      <c r="O457" s="54"/>
      <c r="P457" s="254"/>
      <c r="Q457" s="83"/>
      <c r="R457" s="83"/>
      <c r="T457" s="482"/>
      <c r="U457" s="99"/>
      <c r="V457" s="529"/>
      <c r="W457" s="305" t="s">
        <v>20</v>
      </c>
      <c r="X457" s="41" t="s">
        <v>21</v>
      </c>
      <c r="Y457" s="86">
        <v>0.85</v>
      </c>
      <c r="Z457" s="75"/>
      <c r="AA457" s="213"/>
      <c r="AB457" s="213"/>
      <c r="AC457" s="45">
        <f>ROUND(ROUND(ROUND(ROUND(H440*O$8,0)*S452,0)*V455,0)*Y457,0)</f>
        <v>227</v>
      </c>
      <c r="AD457" s="79"/>
    </row>
    <row r="458" ht="16.5" customHeight="1">
      <c r="A458" s="29">
        <v>61.0</v>
      </c>
      <c r="B458" s="29">
        <v>8850.0</v>
      </c>
      <c r="C458" s="32" t="s">
        <v>10405</v>
      </c>
      <c r="D458" s="389"/>
      <c r="E458" s="389"/>
      <c r="F458" s="527"/>
      <c r="G458" s="527"/>
      <c r="H458" s="527"/>
      <c r="I458" s="532"/>
      <c r="J458" s="94"/>
      <c r="K458" s="140"/>
      <c r="L458" s="54"/>
      <c r="M458" s="52"/>
      <c r="N458" s="8"/>
      <c r="O458" s="54"/>
      <c r="P458" s="254"/>
      <c r="Q458" s="83"/>
      <c r="R458" s="83"/>
      <c r="S458" s="83"/>
      <c r="T458" s="530"/>
      <c r="U458" s="24"/>
      <c r="V458" s="26"/>
      <c r="W458" s="484"/>
      <c r="X458" s="56"/>
      <c r="Y458" s="526"/>
      <c r="Z458" s="213" t="s">
        <v>30</v>
      </c>
      <c r="AA458" s="74">
        <v>5.0</v>
      </c>
      <c r="AB458" s="522" t="s">
        <v>31</v>
      </c>
      <c r="AC458" s="45">
        <f>ROUND(ROUND(ROUND(ROUND(H440*O$8,0)*S452,0)*V455,0)*Y457,0)-AA458</f>
        <v>222</v>
      </c>
      <c r="AD458" s="79"/>
    </row>
    <row r="459" ht="16.5" customHeight="1">
      <c r="A459" s="29">
        <v>61.0</v>
      </c>
      <c r="B459" s="29">
        <v>8751.0</v>
      </c>
      <c r="C459" s="32" t="s">
        <v>10406</v>
      </c>
      <c r="D459" s="389"/>
      <c r="E459" s="389"/>
      <c r="F459" s="527"/>
      <c r="G459" s="527"/>
      <c r="H459" s="527"/>
      <c r="I459" s="532"/>
      <c r="J459" s="94"/>
      <c r="K459" s="140"/>
      <c r="L459" s="54"/>
      <c r="M459" s="52"/>
      <c r="N459" s="8"/>
      <c r="O459" s="54"/>
      <c r="P459" s="536"/>
      <c r="Q459" s="83"/>
      <c r="R459" s="528"/>
      <c r="S459" s="486"/>
      <c r="T459" s="102" t="s">
        <v>329</v>
      </c>
      <c r="U459" s="83" t="s">
        <v>21</v>
      </c>
      <c r="V459" s="528">
        <v>0.85</v>
      </c>
      <c r="W459" s="37"/>
      <c r="X459" s="7"/>
      <c r="Y459" s="39"/>
      <c r="Z459" s="213"/>
      <c r="AA459" s="213"/>
      <c r="AB459" s="213"/>
      <c r="AC459" s="45">
        <f>ROUND(ROUND(ROUND(H440*O$8,0)*S452,0)*V459,0)</f>
        <v>324</v>
      </c>
      <c r="AD459" s="79"/>
    </row>
    <row r="460" ht="16.5" customHeight="1">
      <c r="A460" s="29">
        <v>61.0</v>
      </c>
      <c r="B460" s="29">
        <v>8752.0</v>
      </c>
      <c r="C460" s="32" t="s">
        <v>10407</v>
      </c>
      <c r="D460" s="389"/>
      <c r="E460" s="389"/>
      <c r="F460" s="527"/>
      <c r="G460" s="527"/>
      <c r="H460" s="527"/>
      <c r="I460" s="532"/>
      <c r="J460" s="94"/>
      <c r="K460" s="140"/>
      <c r="L460" s="54"/>
      <c r="M460" s="52"/>
      <c r="N460" s="8"/>
      <c r="O460" s="54"/>
      <c r="P460" s="536"/>
      <c r="Q460" s="83"/>
      <c r="R460" s="528"/>
      <c r="S460" s="528"/>
      <c r="T460" s="482"/>
      <c r="U460" s="83"/>
      <c r="V460" s="528"/>
      <c r="W460" s="227"/>
      <c r="X460" s="22"/>
      <c r="Y460" s="109"/>
      <c r="Z460" s="213" t="s">
        <v>30</v>
      </c>
      <c r="AA460" s="74">
        <v>5.0</v>
      </c>
      <c r="AB460" s="522" t="s">
        <v>31</v>
      </c>
      <c r="AC460" s="45">
        <f>ROUND(ROUND(ROUND(H440*O$8,0)*S452,0)*V459,0)-AA460</f>
        <v>319</v>
      </c>
      <c r="AD460" s="79"/>
    </row>
    <row r="461" ht="16.5" customHeight="1">
      <c r="A461" s="29">
        <v>61.0</v>
      </c>
      <c r="B461" s="29">
        <v>8851.0</v>
      </c>
      <c r="C461" s="32" t="s">
        <v>10408</v>
      </c>
      <c r="D461" s="389"/>
      <c r="E461" s="389"/>
      <c r="F461" s="527"/>
      <c r="G461" s="527"/>
      <c r="H461" s="527"/>
      <c r="I461" s="532"/>
      <c r="J461" s="94"/>
      <c r="K461" s="140"/>
      <c r="L461" s="54"/>
      <c r="M461" s="52"/>
      <c r="N461" s="8"/>
      <c r="O461" s="54"/>
      <c r="P461" s="254"/>
      <c r="Q461" s="83"/>
      <c r="R461" s="528"/>
      <c r="S461" s="528"/>
      <c r="T461" s="482"/>
      <c r="U461" s="99"/>
      <c r="V461" s="529"/>
      <c r="W461" s="305" t="s">
        <v>20</v>
      </c>
      <c r="X461" s="41" t="s">
        <v>21</v>
      </c>
      <c r="Y461" s="86">
        <v>0.85</v>
      </c>
      <c r="Z461" s="75"/>
      <c r="AA461" s="213"/>
      <c r="AB461" s="213"/>
      <c r="AC461" s="45">
        <f>ROUND(ROUND(ROUND(ROUND(H440*O$8,0)*S452,0)*V459,0)*Y461,0)</f>
        <v>275</v>
      </c>
      <c r="AD461" s="79"/>
    </row>
    <row r="462" ht="16.5" customHeight="1">
      <c r="A462" s="29">
        <v>61.0</v>
      </c>
      <c r="B462" s="29">
        <v>8852.0</v>
      </c>
      <c r="C462" s="32" t="s">
        <v>10409</v>
      </c>
      <c r="D462" s="389"/>
      <c r="E462" s="389"/>
      <c r="F462" s="527"/>
      <c r="G462" s="527"/>
      <c r="H462" s="527"/>
      <c r="I462" s="532"/>
      <c r="J462" s="94"/>
      <c r="K462" s="140"/>
      <c r="L462" s="54"/>
      <c r="M462" s="52"/>
      <c r="N462" s="8"/>
      <c r="O462" s="54"/>
      <c r="P462" s="536"/>
      <c r="Q462" s="83"/>
      <c r="R462" s="83"/>
      <c r="S462" s="83"/>
      <c r="T462" s="484"/>
      <c r="U462" s="24"/>
      <c r="V462" s="26"/>
      <c r="W462" s="484"/>
      <c r="X462" s="56"/>
      <c r="Y462" s="526"/>
      <c r="Z462" s="213" t="s">
        <v>30</v>
      </c>
      <c r="AA462" s="74">
        <v>5.0</v>
      </c>
      <c r="AB462" s="522" t="s">
        <v>31</v>
      </c>
      <c r="AC462" s="45">
        <f>ROUND(ROUND(ROUND(ROUND(H440*O$8,0)*S452,0)*V459,0)*Y461,0)-AA462</f>
        <v>270</v>
      </c>
      <c r="AD462" s="79"/>
    </row>
    <row r="463" ht="16.5" customHeight="1">
      <c r="A463" s="29">
        <v>61.0</v>
      </c>
      <c r="B463" s="29">
        <v>8853.0</v>
      </c>
      <c r="C463" s="32" t="s">
        <v>10410</v>
      </c>
      <c r="D463" s="389"/>
      <c r="E463" s="389"/>
      <c r="F463" s="527"/>
      <c r="G463" s="527"/>
      <c r="H463" s="527"/>
      <c r="I463" s="532"/>
      <c r="J463" s="94"/>
      <c r="K463" s="140"/>
      <c r="L463" s="54"/>
      <c r="M463" s="52"/>
      <c r="N463" s="8"/>
      <c r="O463" s="54"/>
      <c r="P463" s="536"/>
      <c r="Q463" s="102" t="s">
        <v>27</v>
      </c>
      <c r="R463" s="533"/>
      <c r="S463" s="533"/>
      <c r="T463" s="520"/>
      <c r="U463" s="38"/>
      <c r="V463" s="6"/>
      <c r="W463" s="37"/>
      <c r="X463" s="7"/>
      <c r="Y463" s="39"/>
      <c r="Z463" s="213"/>
      <c r="AA463" s="213"/>
      <c r="AB463" s="213"/>
      <c r="AC463" s="45">
        <f>ROUND(ROUND(H440*O$8,0)*S464,0)</f>
        <v>272</v>
      </c>
      <c r="AD463" s="79"/>
    </row>
    <row r="464" ht="16.5" customHeight="1">
      <c r="A464" s="29">
        <v>61.0</v>
      </c>
      <c r="B464" s="29">
        <v>8854.0</v>
      </c>
      <c r="C464" s="32" t="s">
        <v>10411</v>
      </c>
      <c r="D464" s="389"/>
      <c r="E464" s="389"/>
      <c r="F464" s="527"/>
      <c r="G464" s="527"/>
      <c r="H464" s="527"/>
      <c r="I464" s="532"/>
      <c r="J464" s="94"/>
      <c r="K464" s="140"/>
      <c r="L464" s="54"/>
      <c r="M464" s="52"/>
      <c r="N464" s="8"/>
      <c r="O464" s="54"/>
      <c r="P464" s="535"/>
      <c r="Q464" s="482"/>
      <c r="R464" s="83" t="s">
        <v>21</v>
      </c>
      <c r="S464" s="528">
        <v>0.5</v>
      </c>
      <c r="T464" s="521"/>
      <c r="U464" s="53"/>
      <c r="V464" s="14"/>
      <c r="W464" s="52"/>
      <c r="X464" s="8"/>
      <c r="Y464" s="109"/>
      <c r="Z464" s="213" t="s">
        <v>30</v>
      </c>
      <c r="AA464" s="74">
        <v>5.0</v>
      </c>
      <c r="AB464" s="522" t="s">
        <v>31</v>
      </c>
      <c r="AC464" s="45">
        <f>ROUND(ROUND(H440*O$8,0)*S464,0)-AA464</f>
        <v>267</v>
      </c>
      <c r="AD464" s="79"/>
    </row>
    <row r="465" ht="16.5" customHeight="1">
      <c r="A465" s="29">
        <v>61.0</v>
      </c>
      <c r="B465" s="29">
        <v>8855.0</v>
      </c>
      <c r="C465" s="32" t="s">
        <v>10412</v>
      </c>
      <c r="D465" s="389"/>
      <c r="E465" s="389"/>
      <c r="F465" s="527"/>
      <c r="G465" s="527"/>
      <c r="H465" s="527"/>
      <c r="I465" s="532"/>
      <c r="J465" s="94"/>
      <c r="K465" s="140"/>
      <c r="L465" s="54"/>
      <c r="M465" s="52"/>
      <c r="N465" s="8"/>
      <c r="O465" s="54"/>
      <c r="P465" s="535"/>
      <c r="Q465" s="482"/>
      <c r="R465" s="14"/>
      <c r="S465" s="14"/>
      <c r="T465" s="521"/>
      <c r="U465" s="53"/>
      <c r="V465" s="14"/>
      <c r="W465" s="305" t="s">
        <v>20</v>
      </c>
      <c r="X465" s="41" t="s">
        <v>21</v>
      </c>
      <c r="Y465" s="86">
        <v>0.85</v>
      </c>
      <c r="Z465" s="75"/>
      <c r="AA465" s="213"/>
      <c r="AB465" s="213"/>
      <c r="AC465" s="45">
        <f>ROUND(ROUND(ROUND(H440*O$8,0)*S464,0)*Y465,0)</f>
        <v>231</v>
      </c>
      <c r="AD465" s="79"/>
    </row>
    <row r="466" ht="16.5" customHeight="1">
      <c r="A466" s="29">
        <v>61.0</v>
      </c>
      <c r="B466" s="29">
        <v>8856.0</v>
      </c>
      <c r="C466" s="32" t="s">
        <v>10413</v>
      </c>
      <c r="D466" s="389"/>
      <c r="E466" s="389"/>
      <c r="F466" s="527"/>
      <c r="G466" s="527"/>
      <c r="H466" s="527"/>
      <c r="I466" s="532"/>
      <c r="J466" s="94"/>
      <c r="K466" s="140"/>
      <c r="L466" s="54"/>
      <c r="M466" s="52"/>
      <c r="N466" s="8"/>
      <c r="O466" s="54"/>
      <c r="P466" s="535"/>
      <c r="Q466" s="482"/>
      <c r="R466" s="83"/>
      <c r="S466" s="83"/>
      <c r="T466" s="525"/>
      <c r="U466" s="180"/>
      <c r="V466" s="21"/>
      <c r="W466" s="484"/>
      <c r="X466" s="56"/>
      <c r="Y466" s="526"/>
      <c r="Z466" s="213" t="s">
        <v>30</v>
      </c>
      <c r="AA466" s="74">
        <v>5.0</v>
      </c>
      <c r="AB466" s="522" t="s">
        <v>31</v>
      </c>
      <c r="AC466" s="45">
        <f>ROUND(ROUND(ROUND(H440*O$8,0)*S464,0)*Y465,0)-AA466</f>
        <v>226</v>
      </c>
      <c r="AD466" s="79"/>
    </row>
    <row r="467" ht="16.5" customHeight="1">
      <c r="A467" s="29">
        <v>61.0</v>
      </c>
      <c r="B467" s="29">
        <v>8857.0</v>
      </c>
      <c r="C467" s="32" t="s">
        <v>10414</v>
      </c>
      <c r="D467" s="389"/>
      <c r="E467" s="389"/>
      <c r="F467" s="527"/>
      <c r="G467" s="527"/>
      <c r="H467" s="527"/>
      <c r="I467" s="532"/>
      <c r="J467" s="94"/>
      <c r="K467" s="140"/>
      <c r="L467" s="54"/>
      <c r="M467" s="52"/>
      <c r="N467" s="8"/>
      <c r="O467" s="54"/>
      <c r="P467" s="536"/>
      <c r="Q467" s="14"/>
      <c r="R467" s="14"/>
      <c r="S467" s="14"/>
      <c r="T467" s="102" t="s">
        <v>326</v>
      </c>
      <c r="U467" s="41" t="s">
        <v>21</v>
      </c>
      <c r="V467" s="60">
        <v>0.7</v>
      </c>
      <c r="W467" s="37"/>
      <c r="X467" s="7"/>
      <c r="Y467" s="39"/>
      <c r="Z467" s="213"/>
      <c r="AA467" s="213"/>
      <c r="AB467" s="213"/>
      <c r="AC467" s="593">
        <f>ROUND(ROUND(ROUND(H440*O$8,0)*S464,0)*V467,0)</f>
        <v>190</v>
      </c>
      <c r="AD467" s="79"/>
    </row>
    <row r="468" ht="16.5" customHeight="1">
      <c r="A468" s="29">
        <v>61.0</v>
      </c>
      <c r="B468" s="29">
        <v>8858.0</v>
      </c>
      <c r="C468" s="32" t="s">
        <v>10415</v>
      </c>
      <c r="D468" s="389"/>
      <c r="E468" s="389"/>
      <c r="F468" s="527"/>
      <c r="G468" s="527"/>
      <c r="H468" s="527"/>
      <c r="I468" s="532"/>
      <c r="J468" s="94"/>
      <c r="K468" s="140"/>
      <c r="L468" s="54"/>
      <c r="M468" s="52"/>
      <c r="N468" s="8"/>
      <c r="O468" s="54"/>
      <c r="P468" s="536"/>
      <c r="Q468" s="14"/>
      <c r="R468" s="14"/>
      <c r="S468" s="14"/>
      <c r="T468" s="482"/>
      <c r="U468" s="83"/>
      <c r="V468" s="528"/>
      <c r="W468" s="227"/>
      <c r="X468" s="22"/>
      <c r="Y468" s="109"/>
      <c r="Z468" s="213" t="s">
        <v>30</v>
      </c>
      <c r="AA468" s="74">
        <v>5.0</v>
      </c>
      <c r="AB468" s="522" t="s">
        <v>31</v>
      </c>
      <c r="AC468" s="593">
        <f>ROUND(ROUND(ROUND(H440*O$8,0)*S464,0)*V467,0)-AA468</f>
        <v>185</v>
      </c>
      <c r="AD468" s="79"/>
    </row>
    <row r="469" ht="16.5" customHeight="1">
      <c r="A469" s="29">
        <v>61.0</v>
      </c>
      <c r="B469" s="29">
        <v>8859.0</v>
      </c>
      <c r="C469" s="32" t="s">
        <v>10416</v>
      </c>
      <c r="D469" s="389"/>
      <c r="E469" s="389"/>
      <c r="F469" s="527"/>
      <c r="G469" s="527"/>
      <c r="H469" s="527"/>
      <c r="I469" s="532"/>
      <c r="J469" s="94"/>
      <c r="K469" s="140"/>
      <c r="L469" s="54"/>
      <c r="M469" s="52"/>
      <c r="N469" s="8"/>
      <c r="O469" s="54"/>
      <c r="P469" s="254"/>
      <c r="Q469" s="83"/>
      <c r="R469" s="83"/>
      <c r="T469" s="482"/>
      <c r="U469" s="99"/>
      <c r="V469" s="529"/>
      <c r="W469" s="305" t="s">
        <v>20</v>
      </c>
      <c r="X469" s="41" t="s">
        <v>21</v>
      </c>
      <c r="Y469" s="86">
        <v>0.85</v>
      </c>
      <c r="Z469" s="75"/>
      <c r="AA469" s="213"/>
      <c r="AB469" s="213"/>
      <c r="AC469" s="593">
        <f>ROUND(ROUND(ROUND(ROUND(H440*O$8,0)*S464,0)*V467,0)*Y469,0)</f>
        <v>162</v>
      </c>
      <c r="AD469" s="79"/>
    </row>
    <row r="470" ht="16.5" customHeight="1">
      <c r="A470" s="29">
        <v>61.0</v>
      </c>
      <c r="B470" s="29">
        <v>8860.0</v>
      </c>
      <c r="C470" s="32" t="s">
        <v>10417</v>
      </c>
      <c r="D470" s="389"/>
      <c r="E470" s="389"/>
      <c r="F470" s="527"/>
      <c r="G470" s="527"/>
      <c r="H470" s="527"/>
      <c r="I470" s="532"/>
      <c r="J470" s="94"/>
      <c r="K470" s="140"/>
      <c r="L470" s="54"/>
      <c r="M470" s="52"/>
      <c r="N470" s="8"/>
      <c r="O470" s="54"/>
      <c r="P470" s="254"/>
      <c r="Q470" s="83"/>
      <c r="R470" s="83"/>
      <c r="S470" s="83"/>
      <c r="T470" s="530"/>
      <c r="U470" s="24"/>
      <c r="V470" s="26"/>
      <c r="W470" s="484"/>
      <c r="X470" s="56"/>
      <c r="Y470" s="526"/>
      <c r="Z470" s="213" t="s">
        <v>30</v>
      </c>
      <c r="AA470" s="74">
        <v>5.0</v>
      </c>
      <c r="AB470" s="522" t="s">
        <v>31</v>
      </c>
      <c r="AC470" s="593">
        <f>ROUND(ROUND(ROUND(ROUND(H440*O$8,0)*S464,0)*V467,0)*Y469,0)-AA470</f>
        <v>157</v>
      </c>
      <c r="AD470" s="79"/>
    </row>
    <row r="471" ht="16.5" customHeight="1">
      <c r="A471" s="29">
        <v>61.0</v>
      </c>
      <c r="B471" s="29">
        <v>8861.0</v>
      </c>
      <c r="C471" s="32" t="s">
        <v>10418</v>
      </c>
      <c r="D471" s="389"/>
      <c r="E471" s="389"/>
      <c r="F471" s="527"/>
      <c r="G471" s="527"/>
      <c r="H471" s="527"/>
      <c r="I471" s="532"/>
      <c r="J471" s="94"/>
      <c r="K471" s="140"/>
      <c r="L471" s="54"/>
      <c r="M471" s="52"/>
      <c r="N471" s="8"/>
      <c r="O471" s="54"/>
      <c r="P471" s="536"/>
      <c r="Q471" s="83"/>
      <c r="R471" s="528"/>
      <c r="S471" s="486"/>
      <c r="T471" s="102" t="s">
        <v>329</v>
      </c>
      <c r="U471" s="83" t="s">
        <v>21</v>
      </c>
      <c r="V471" s="528">
        <v>0.85</v>
      </c>
      <c r="W471" s="37"/>
      <c r="X471" s="7"/>
      <c r="Y471" s="39"/>
      <c r="Z471" s="213"/>
      <c r="AA471" s="213"/>
      <c r="AB471" s="213"/>
      <c r="AC471" s="45">
        <f>ROUND(ROUND(ROUND(H440*O$8,0)*S464,0)*V471,0)</f>
        <v>231</v>
      </c>
      <c r="AD471" s="79"/>
    </row>
    <row r="472" ht="16.5" customHeight="1">
      <c r="A472" s="29">
        <v>61.0</v>
      </c>
      <c r="B472" s="29">
        <v>8862.0</v>
      </c>
      <c r="C472" s="32" t="s">
        <v>10419</v>
      </c>
      <c r="D472" s="389"/>
      <c r="E472" s="389"/>
      <c r="F472" s="527"/>
      <c r="G472" s="527"/>
      <c r="H472" s="527"/>
      <c r="I472" s="532"/>
      <c r="J472" s="94"/>
      <c r="K472" s="140"/>
      <c r="L472" s="54"/>
      <c r="M472" s="52"/>
      <c r="N472" s="8"/>
      <c r="O472" s="54"/>
      <c r="P472" s="536"/>
      <c r="Q472" s="83"/>
      <c r="R472" s="528"/>
      <c r="S472" s="528"/>
      <c r="T472" s="482"/>
      <c r="U472" s="83"/>
      <c r="V472" s="528"/>
      <c r="W472" s="227"/>
      <c r="X472" s="22"/>
      <c r="Y472" s="109"/>
      <c r="Z472" s="213" t="s">
        <v>30</v>
      </c>
      <c r="AA472" s="74">
        <v>5.0</v>
      </c>
      <c r="AB472" s="522" t="s">
        <v>31</v>
      </c>
      <c r="AC472" s="45">
        <f>ROUND(ROUND(ROUND(H440*O$8,0)*S464,0)*V471,0)-AA472</f>
        <v>226</v>
      </c>
      <c r="AD472" s="79"/>
    </row>
    <row r="473" ht="16.5" customHeight="1">
      <c r="A473" s="29">
        <v>61.0</v>
      </c>
      <c r="B473" s="29">
        <v>8863.0</v>
      </c>
      <c r="C473" s="32" t="s">
        <v>10420</v>
      </c>
      <c r="D473" s="389"/>
      <c r="E473" s="389"/>
      <c r="F473" s="527"/>
      <c r="G473" s="527"/>
      <c r="H473" s="527"/>
      <c r="I473" s="532"/>
      <c r="J473" s="94"/>
      <c r="K473" s="140"/>
      <c r="L473" s="54"/>
      <c r="M473" s="52"/>
      <c r="N473" s="8"/>
      <c r="O473" s="54"/>
      <c r="P473" s="254"/>
      <c r="Q473" s="83"/>
      <c r="R473" s="528"/>
      <c r="S473" s="528"/>
      <c r="T473" s="482"/>
      <c r="U473" s="99"/>
      <c r="V473" s="529"/>
      <c r="W473" s="305" t="s">
        <v>20</v>
      </c>
      <c r="X473" s="41" t="s">
        <v>21</v>
      </c>
      <c r="Y473" s="86">
        <v>0.85</v>
      </c>
      <c r="Z473" s="75"/>
      <c r="AA473" s="213"/>
      <c r="AB473" s="213"/>
      <c r="AC473" s="593">
        <f>ROUND(ROUND(ROUND(ROUND(H440*O$8,0)*S464,0)*V471,0)*Y473,0)</f>
        <v>196</v>
      </c>
      <c r="AD473" s="79"/>
    </row>
    <row r="474" ht="16.5" customHeight="1">
      <c r="A474" s="29">
        <v>61.0</v>
      </c>
      <c r="B474" s="29">
        <v>8864.0</v>
      </c>
      <c r="C474" s="32" t="s">
        <v>10421</v>
      </c>
      <c r="D474" s="389"/>
      <c r="E474" s="389"/>
      <c r="F474" s="527"/>
      <c r="G474" s="527"/>
      <c r="H474" s="527"/>
      <c r="I474" s="532"/>
      <c r="J474" s="94"/>
      <c r="K474" s="140"/>
      <c r="L474" s="54"/>
      <c r="M474" s="52"/>
      <c r="N474" s="8"/>
      <c r="O474" s="54"/>
      <c r="P474" s="537"/>
      <c r="Q474" s="83"/>
      <c r="R474" s="83"/>
      <c r="S474" s="83"/>
      <c r="T474" s="484"/>
      <c r="U474" s="24"/>
      <c r="V474" s="26"/>
      <c r="W474" s="484"/>
      <c r="X474" s="56"/>
      <c r="Y474" s="526"/>
      <c r="Z474" s="213" t="s">
        <v>30</v>
      </c>
      <c r="AA474" s="74">
        <v>5.0</v>
      </c>
      <c r="AB474" s="522" t="s">
        <v>31</v>
      </c>
      <c r="AC474" s="593">
        <f>ROUND(ROUND(ROUND(ROUND(H440*O$8,0)*S464,0)*V471,0)*Y473,0)-AA474</f>
        <v>191</v>
      </c>
      <c r="AD474" s="79"/>
    </row>
    <row r="475" ht="16.5" customHeight="1">
      <c r="A475" s="29">
        <v>61.0</v>
      </c>
      <c r="B475" s="29">
        <v>8239.0</v>
      </c>
      <c r="C475" s="32" t="s">
        <v>10422</v>
      </c>
      <c r="D475" s="389"/>
      <c r="E475" s="389"/>
      <c r="F475" s="527"/>
      <c r="G475" s="527"/>
      <c r="H475" s="527"/>
      <c r="I475" s="532"/>
      <c r="J475" s="130" t="s">
        <v>7983</v>
      </c>
      <c r="K475" s="538"/>
      <c r="L475" s="590"/>
      <c r="M475" s="147"/>
      <c r="N475" s="539"/>
      <c r="O475" s="591"/>
      <c r="P475" s="37"/>
      <c r="Q475" s="7"/>
      <c r="R475" s="7"/>
      <c r="S475" s="7"/>
      <c r="T475" s="520"/>
      <c r="U475" s="6"/>
      <c r="V475" s="7"/>
      <c r="W475" s="37"/>
      <c r="X475" s="7"/>
      <c r="Y475" s="39"/>
      <c r="Z475" s="213"/>
      <c r="AA475" s="213"/>
      <c r="AB475" s="213"/>
      <c r="AC475" s="45">
        <f>ROUND(ROUND(H440*L476,0)*O$8,0)</f>
        <v>525</v>
      </c>
      <c r="AD475" s="79"/>
    </row>
    <row r="476" ht="16.5" customHeight="1">
      <c r="A476" s="29">
        <v>61.0</v>
      </c>
      <c r="B476" s="29">
        <v>8240.0</v>
      </c>
      <c r="C476" s="32" t="s">
        <v>10423</v>
      </c>
      <c r="D476" s="231"/>
      <c r="E476" s="231"/>
      <c r="F476" s="174"/>
      <c r="G476" s="174"/>
      <c r="H476" s="174"/>
      <c r="I476" s="523"/>
      <c r="J476" s="482"/>
      <c r="K476" s="83" t="s">
        <v>21</v>
      </c>
      <c r="L476" s="175">
        <v>0.965</v>
      </c>
      <c r="M476" s="592"/>
      <c r="N476" s="540"/>
      <c r="O476" s="175"/>
      <c r="P476" s="52"/>
      <c r="Q476" s="8"/>
      <c r="R476" s="8"/>
      <c r="S476" s="8"/>
      <c r="T476" s="521"/>
      <c r="U476" s="14"/>
      <c r="V476" s="8"/>
      <c r="W476" s="52"/>
      <c r="X476" s="8"/>
      <c r="Y476" s="109"/>
      <c r="Z476" s="213" t="s">
        <v>30</v>
      </c>
      <c r="AA476" s="74">
        <v>5.0</v>
      </c>
      <c r="AB476" s="522" t="s">
        <v>31</v>
      </c>
      <c r="AC476" s="45">
        <f>ROUND(ROUND(H440*L476,0)*O$8,0)-AA476</f>
        <v>520</v>
      </c>
      <c r="AD476" s="79"/>
    </row>
    <row r="477" ht="16.5" customHeight="1">
      <c r="A477" s="29">
        <v>61.0</v>
      </c>
      <c r="B477" s="29">
        <v>8865.0</v>
      </c>
      <c r="C477" s="32" t="s">
        <v>10424</v>
      </c>
      <c r="D477" s="231"/>
      <c r="E477" s="231"/>
      <c r="F477" s="174"/>
      <c r="G477" s="174"/>
      <c r="H477" s="174"/>
      <c r="I477" s="523"/>
      <c r="J477" s="482"/>
      <c r="K477" s="140"/>
      <c r="L477" s="54"/>
      <c r="M477" s="52"/>
      <c r="N477" s="8"/>
      <c r="O477" s="54"/>
      <c r="P477" s="52"/>
      <c r="Q477" s="8"/>
      <c r="R477" s="8"/>
      <c r="S477" s="8"/>
      <c r="T477" s="521"/>
      <c r="U477" s="14"/>
      <c r="V477" s="54"/>
      <c r="W477" s="305" t="s">
        <v>20</v>
      </c>
      <c r="X477" s="41" t="s">
        <v>21</v>
      </c>
      <c r="Y477" s="86">
        <v>0.85</v>
      </c>
      <c r="Z477" s="75"/>
      <c r="AA477" s="213"/>
      <c r="AB477" s="213"/>
      <c r="AC477" s="45">
        <f>ROUND(ROUND(ROUND(H440*L476,0)*O$8,0)*Y477,0)</f>
        <v>446</v>
      </c>
      <c r="AD477" s="79"/>
    </row>
    <row r="478" ht="16.5" customHeight="1">
      <c r="A478" s="29">
        <v>61.0</v>
      </c>
      <c r="B478" s="29">
        <v>8866.0</v>
      </c>
      <c r="C478" s="32" t="s">
        <v>10425</v>
      </c>
      <c r="D478" s="231"/>
      <c r="E478" s="231"/>
      <c r="F478" s="527"/>
      <c r="G478" s="527"/>
      <c r="H478" s="527"/>
      <c r="I478" s="532"/>
      <c r="J478" s="94"/>
      <c r="K478" s="140"/>
      <c r="L478" s="54"/>
      <c r="M478" s="52"/>
      <c r="N478" s="8"/>
      <c r="O478" s="54"/>
      <c r="P478" s="52"/>
      <c r="Q478" s="8"/>
      <c r="R478" s="8"/>
      <c r="S478" s="8"/>
      <c r="T478" s="525"/>
      <c r="U478" s="21"/>
      <c r="V478" s="109"/>
      <c r="W478" s="484"/>
      <c r="X478" s="56"/>
      <c r="Y478" s="526"/>
      <c r="Z478" s="213" t="s">
        <v>30</v>
      </c>
      <c r="AA478" s="74">
        <v>5.0</v>
      </c>
      <c r="AB478" s="522" t="s">
        <v>31</v>
      </c>
      <c r="AC478" s="45">
        <f>ROUND(ROUND(ROUND(H440*L476,0)*O$8,0)*Y477,0)-AA478</f>
        <v>441</v>
      </c>
      <c r="AD478" s="79"/>
    </row>
    <row r="479" ht="16.5" customHeight="1">
      <c r="A479" s="29">
        <v>61.0</v>
      </c>
      <c r="B479" s="29">
        <v>8241.0</v>
      </c>
      <c r="C479" s="32" t="s">
        <v>10426</v>
      </c>
      <c r="D479" s="231"/>
      <c r="E479" s="231"/>
      <c r="F479" s="527"/>
      <c r="G479" s="527"/>
      <c r="H479" s="527"/>
      <c r="I479" s="532"/>
      <c r="J479" s="94"/>
      <c r="K479" s="140"/>
      <c r="L479" s="54"/>
      <c r="M479" s="52"/>
      <c r="N479" s="8"/>
      <c r="O479" s="54"/>
      <c r="P479" s="52"/>
      <c r="Q479" s="8"/>
      <c r="R479" s="8"/>
      <c r="S479" s="8"/>
      <c r="T479" s="102" t="s">
        <v>326</v>
      </c>
      <c r="U479" s="41" t="s">
        <v>21</v>
      </c>
      <c r="V479" s="60">
        <v>0.7</v>
      </c>
      <c r="W479" s="37"/>
      <c r="X479" s="7"/>
      <c r="Y479" s="39"/>
      <c r="Z479" s="213"/>
      <c r="AA479" s="213"/>
      <c r="AB479" s="213"/>
      <c r="AC479" s="45">
        <f>ROUND(ROUND(ROUND(H440*L476,0)*O$8,0)*V479,0)</f>
        <v>368</v>
      </c>
      <c r="AD479" s="79"/>
    </row>
    <row r="480" ht="16.5" customHeight="1">
      <c r="A480" s="29">
        <v>61.0</v>
      </c>
      <c r="B480" s="29">
        <v>8242.0</v>
      </c>
      <c r="C480" s="32" t="s">
        <v>10427</v>
      </c>
      <c r="D480" s="231"/>
      <c r="E480" s="231"/>
      <c r="F480" s="527"/>
      <c r="G480" s="527"/>
      <c r="H480" s="8"/>
      <c r="I480" s="144"/>
      <c r="J480" s="94"/>
      <c r="K480" s="140"/>
      <c r="L480" s="54"/>
      <c r="M480" s="52"/>
      <c r="N480" s="8"/>
      <c r="O480" s="54"/>
      <c r="P480" s="52"/>
      <c r="Q480" s="8"/>
      <c r="R480" s="8"/>
      <c r="S480" s="8"/>
      <c r="T480" s="482"/>
      <c r="U480" s="83"/>
      <c r="V480" s="528"/>
      <c r="W480" s="227"/>
      <c r="X480" s="22"/>
      <c r="Y480" s="109"/>
      <c r="Z480" s="213" t="s">
        <v>30</v>
      </c>
      <c r="AA480" s="74">
        <v>5.0</v>
      </c>
      <c r="AB480" s="522" t="s">
        <v>31</v>
      </c>
      <c r="AC480" s="45">
        <f>ROUND(ROUND(ROUND(H440*L476,0)*O$8,0)*V479,0)-AA480</f>
        <v>363</v>
      </c>
      <c r="AD480" s="79"/>
    </row>
    <row r="481" ht="16.5" customHeight="1">
      <c r="A481" s="29">
        <v>61.0</v>
      </c>
      <c r="B481" s="29">
        <v>8867.0</v>
      </c>
      <c r="C481" s="32" t="s">
        <v>10428</v>
      </c>
      <c r="D481" s="389"/>
      <c r="E481" s="231"/>
      <c r="F481" s="113"/>
      <c r="G481" s="113"/>
      <c r="H481" s="8"/>
      <c r="I481" s="144"/>
      <c r="J481" s="94"/>
      <c r="K481" s="140"/>
      <c r="L481" s="54"/>
      <c r="M481" s="52"/>
      <c r="N481" s="8"/>
      <c r="O481" s="54"/>
      <c r="P481" s="52"/>
      <c r="Q481" s="8"/>
      <c r="R481" s="8"/>
      <c r="S481" s="8"/>
      <c r="T481" s="482"/>
      <c r="U481" s="99"/>
      <c r="V481" s="529"/>
      <c r="W481" s="305" t="s">
        <v>20</v>
      </c>
      <c r="X481" s="41" t="s">
        <v>21</v>
      </c>
      <c r="Y481" s="86">
        <v>0.85</v>
      </c>
      <c r="Z481" s="75"/>
      <c r="AA481" s="213"/>
      <c r="AB481" s="213"/>
      <c r="AC481" s="45">
        <f>ROUND(ROUND(ROUND(ROUND(H440*L476,0)*O$8,0)*V479,0)*Y481,0)</f>
        <v>313</v>
      </c>
      <c r="AD481" s="79"/>
    </row>
    <row r="482" ht="16.5" customHeight="1">
      <c r="A482" s="29">
        <v>61.0</v>
      </c>
      <c r="B482" s="29">
        <v>8868.0</v>
      </c>
      <c r="C482" s="32" t="s">
        <v>10429</v>
      </c>
      <c r="D482" s="389"/>
      <c r="E482" s="231"/>
      <c r="F482" s="113"/>
      <c r="G482" s="113"/>
      <c r="H482" s="8"/>
      <c r="I482" s="144"/>
      <c r="J482" s="94"/>
      <c r="K482" s="140"/>
      <c r="L482" s="54"/>
      <c r="M482" s="52"/>
      <c r="N482" s="8"/>
      <c r="O482" s="54"/>
      <c r="P482" s="52"/>
      <c r="Q482" s="8"/>
      <c r="R482" s="8"/>
      <c r="S482" s="8"/>
      <c r="T482" s="530"/>
      <c r="U482" s="24"/>
      <c r="V482" s="26"/>
      <c r="W482" s="484"/>
      <c r="X482" s="56"/>
      <c r="Y482" s="526"/>
      <c r="Z482" s="213" t="s">
        <v>30</v>
      </c>
      <c r="AA482" s="74">
        <v>5.0</v>
      </c>
      <c r="AB482" s="522" t="s">
        <v>31</v>
      </c>
      <c r="AC482" s="45">
        <f>ROUND(ROUND(ROUND(ROUND(H440*L476,0)*O$8,0)*V479,0)*Y481,0)-AA482</f>
        <v>308</v>
      </c>
      <c r="AD482" s="79"/>
    </row>
    <row r="483" ht="16.5" customHeight="1">
      <c r="A483" s="29">
        <v>61.0</v>
      </c>
      <c r="B483" s="29">
        <v>8753.0</v>
      </c>
      <c r="C483" s="32" t="s">
        <v>10430</v>
      </c>
      <c r="D483" s="389"/>
      <c r="E483" s="231"/>
      <c r="F483" s="113"/>
      <c r="G483" s="113"/>
      <c r="H483" s="8"/>
      <c r="I483" s="144"/>
      <c r="J483" s="94"/>
      <c r="K483" s="140"/>
      <c r="L483" s="54"/>
      <c r="M483" s="52"/>
      <c r="N483" s="8"/>
      <c r="O483" s="54"/>
      <c r="P483" s="52"/>
      <c r="Q483" s="8"/>
      <c r="R483" s="8"/>
      <c r="S483" s="54"/>
      <c r="T483" s="102" t="s">
        <v>329</v>
      </c>
      <c r="U483" s="83" t="s">
        <v>21</v>
      </c>
      <c r="V483" s="528">
        <v>0.85</v>
      </c>
      <c r="W483" s="37"/>
      <c r="X483" s="7"/>
      <c r="Y483" s="39"/>
      <c r="Z483" s="213"/>
      <c r="AA483" s="213"/>
      <c r="AB483" s="213"/>
      <c r="AC483" s="45">
        <f>ROUND(ROUND(ROUND(H440*L476,0)*O$8,0)*V483,0)</f>
        <v>446</v>
      </c>
      <c r="AD483" s="79"/>
    </row>
    <row r="484" ht="16.5" customHeight="1">
      <c r="A484" s="29">
        <v>61.0</v>
      </c>
      <c r="B484" s="29">
        <v>8754.0</v>
      </c>
      <c r="C484" s="32" t="s">
        <v>10431</v>
      </c>
      <c r="D484" s="389"/>
      <c r="E484" s="231"/>
      <c r="F484" s="113"/>
      <c r="G484" s="113"/>
      <c r="H484" s="8"/>
      <c r="I484" s="144"/>
      <c r="J484" s="94"/>
      <c r="K484" s="140"/>
      <c r="L484" s="54"/>
      <c r="M484" s="52"/>
      <c r="N484" s="8"/>
      <c r="O484" s="54"/>
      <c r="P484" s="52"/>
      <c r="Q484" s="8"/>
      <c r="R484" s="8"/>
      <c r="S484" s="8"/>
      <c r="T484" s="482"/>
      <c r="U484" s="83"/>
      <c r="V484" s="528"/>
      <c r="W484" s="227"/>
      <c r="X484" s="22"/>
      <c r="Y484" s="109"/>
      <c r="Z484" s="213" t="s">
        <v>30</v>
      </c>
      <c r="AA484" s="74">
        <v>5.0</v>
      </c>
      <c r="AB484" s="522" t="s">
        <v>31</v>
      </c>
      <c r="AC484" s="45">
        <f>ROUND(ROUND(ROUND(H440*L476,0)*O$8,0)*V483,0)-AA484</f>
        <v>441</v>
      </c>
      <c r="AD484" s="79"/>
    </row>
    <row r="485" ht="16.5" customHeight="1">
      <c r="A485" s="29">
        <v>61.0</v>
      </c>
      <c r="B485" s="29">
        <v>8869.0</v>
      </c>
      <c r="C485" s="32" t="s">
        <v>10432</v>
      </c>
      <c r="D485" s="389"/>
      <c r="E485" s="231"/>
      <c r="F485" s="527"/>
      <c r="G485" s="527"/>
      <c r="H485" s="527"/>
      <c r="I485" s="532"/>
      <c r="J485" s="94"/>
      <c r="K485" s="140"/>
      <c r="L485" s="54"/>
      <c r="M485" s="52"/>
      <c r="N485" s="8"/>
      <c r="O485" s="54"/>
      <c r="P485" s="52"/>
      <c r="Q485" s="8"/>
      <c r="R485" s="8"/>
      <c r="S485" s="8"/>
      <c r="T485" s="482"/>
      <c r="U485" s="99"/>
      <c r="V485" s="529"/>
      <c r="W485" s="305" t="s">
        <v>20</v>
      </c>
      <c r="X485" s="41" t="s">
        <v>21</v>
      </c>
      <c r="Y485" s="86">
        <v>0.85</v>
      </c>
      <c r="Z485" s="75"/>
      <c r="AA485" s="213"/>
      <c r="AB485" s="213"/>
      <c r="AC485" s="45">
        <f>ROUND(ROUND(ROUND(ROUND(H440*L476,0)*O$8,0)*V483,0)*Y485,0)</f>
        <v>379</v>
      </c>
      <c r="AD485" s="79"/>
    </row>
    <row r="486" ht="16.5" customHeight="1">
      <c r="A486" s="29">
        <v>61.0</v>
      </c>
      <c r="B486" s="29">
        <v>8870.0</v>
      </c>
      <c r="C486" s="32" t="s">
        <v>10433</v>
      </c>
      <c r="D486" s="389"/>
      <c r="E486" s="231"/>
      <c r="F486" s="527"/>
      <c r="G486" s="527"/>
      <c r="H486" s="527"/>
      <c r="I486" s="532"/>
      <c r="J486" s="94"/>
      <c r="K486" s="140"/>
      <c r="L486" s="54"/>
      <c r="M486" s="52"/>
      <c r="N486" s="8"/>
      <c r="O486" s="54"/>
      <c r="P486" s="227"/>
      <c r="Q486" s="22"/>
      <c r="R486" s="22"/>
      <c r="S486" s="22"/>
      <c r="T486" s="484"/>
      <c r="U486" s="24"/>
      <c r="V486" s="26"/>
      <c r="W486" s="484"/>
      <c r="X486" s="56"/>
      <c r="Y486" s="526"/>
      <c r="Z486" s="213" t="s">
        <v>30</v>
      </c>
      <c r="AA486" s="74">
        <v>5.0</v>
      </c>
      <c r="AB486" s="522" t="s">
        <v>31</v>
      </c>
      <c r="AC486" s="45">
        <f>ROUND(ROUND(ROUND(ROUND(H440*L476,0)*O$8,0)*V483,0)*Y485,0)-AA486</f>
        <v>374</v>
      </c>
      <c r="AD486" s="79"/>
    </row>
    <row r="487" ht="16.5" customHeight="1">
      <c r="A487" s="29">
        <v>61.0</v>
      </c>
      <c r="B487" s="29">
        <v>8243.0</v>
      </c>
      <c r="C487" s="32" t="s">
        <v>10434</v>
      </c>
      <c r="D487" s="389"/>
      <c r="E487" s="389"/>
      <c r="F487" s="527"/>
      <c r="G487" s="527"/>
      <c r="H487" s="527"/>
      <c r="I487" s="532"/>
      <c r="J487" s="94"/>
      <c r="K487" s="140"/>
      <c r="L487" s="54"/>
      <c r="M487" s="52"/>
      <c r="N487" s="8"/>
      <c r="O487" s="54"/>
      <c r="P487" s="206" t="s">
        <v>23</v>
      </c>
      <c r="Q487" s="102" t="s">
        <v>24</v>
      </c>
      <c r="R487" s="533"/>
      <c r="S487" s="533"/>
      <c r="T487" s="520"/>
      <c r="U487" s="38"/>
      <c r="V487" s="6"/>
      <c r="W487" s="37"/>
      <c r="X487" s="7"/>
      <c r="Y487" s="39"/>
      <c r="Z487" s="213"/>
      <c r="AA487" s="213"/>
      <c r="AB487" s="213"/>
      <c r="AC487" s="45">
        <f>ROUND(ROUND(ROUND(H440*L476,0)*O$8,0)*S488,0)</f>
        <v>368</v>
      </c>
      <c r="AD487" s="79"/>
    </row>
    <row r="488" ht="16.5" customHeight="1">
      <c r="A488" s="29">
        <v>61.0</v>
      </c>
      <c r="B488" s="29">
        <v>8244.0</v>
      </c>
      <c r="C488" s="32" t="s">
        <v>10435</v>
      </c>
      <c r="D488" s="389"/>
      <c r="E488" s="389"/>
      <c r="F488" s="527"/>
      <c r="G488" s="527"/>
      <c r="H488" s="527"/>
      <c r="I488" s="532"/>
      <c r="J488" s="94"/>
      <c r="K488" s="140"/>
      <c r="L488" s="54"/>
      <c r="M488" s="52"/>
      <c r="N488" s="8"/>
      <c r="O488" s="54"/>
      <c r="P488" s="481"/>
      <c r="Q488" s="482"/>
      <c r="R488" s="83" t="s">
        <v>21</v>
      </c>
      <c r="S488" s="528">
        <v>0.7</v>
      </c>
      <c r="T488" s="521"/>
      <c r="U488" s="53"/>
      <c r="V488" s="14"/>
      <c r="W488" s="52"/>
      <c r="X488" s="8"/>
      <c r="Y488" s="109"/>
      <c r="Z488" s="213" t="s">
        <v>30</v>
      </c>
      <c r="AA488" s="74">
        <v>5.0</v>
      </c>
      <c r="AB488" s="522" t="s">
        <v>31</v>
      </c>
      <c r="AC488" s="45">
        <f>ROUND(ROUND(ROUND(H440*L476,0)*O$8,0)*S488,0)-AA488</f>
        <v>363</v>
      </c>
      <c r="AD488" s="79"/>
    </row>
    <row r="489" ht="16.5" customHeight="1">
      <c r="A489" s="29">
        <v>61.0</v>
      </c>
      <c r="B489" s="29">
        <v>8871.0</v>
      </c>
      <c r="C489" s="32" t="s">
        <v>10436</v>
      </c>
      <c r="D489" s="389"/>
      <c r="E489" s="389"/>
      <c r="F489" s="527"/>
      <c r="G489" s="527"/>
      <c r="H489" s="527"/>
      <c r="I489" s="532"/>
      <c r="J489" s="94"/>
      <c r="K489" s="140"/>
      <c r="L489" s="54"/>
      <c r="M489" s="52"/>
      <c r="N489" s="8"/>
      <c r="O489" s="54"/>
      <c r="P489" s="481"/>
      <c r="Q489" s="482"/>
      <c r="R489" s="14"/>
      <c r="S489" s="14"/>
      <c r="T489" s="521"/>
      <c r="U489" s="53"/>
      <c r="V489" s="14"/>
      <c r="W489" s="305" t="s">
        <v>20</v>
      </c>
      <c r="X489" s="41" t="s">
        <v>21</v>
      </c>
      <c r="Y489" s="86">
        <v>0.85</v>
      </c>
      <c r="Z489" s="75"/>
      <c r="AA489" s="213"/>
      <c r="AB489" s="213"/>
      <c r="AC489" s="45">
        <f>ROUND(ROUND(ROUND(ROUND(H440*L476,0)*O$8,0)*S488,0)*Y489,0)</f>
        <v>313</v>
      </c>
      <c r="AD489" s="79"/>
    </row>
    <row r="490" ht="16.5" customHeight="1">
      <c r="A490" s="29">
        <v>61.0</v>
      </c>
      <c r="B490" s="29">
        <v>8872.0</v>
      </c>
      <c r="C490" s="32" t="s">
        <v>10437</v>
      </c>
      <c r="D490" s="389"/>
      <c r="E490" s="389"/>
      <c r="F490" s="527"/>
      <c r="G490" s="527"/>
      <c r="H490" s="527"/>
      <c r="I490" s="532"/>
      <c r="J490" s="94"/>
      <c r="K490" s="140"/>
      <c r="L490" s="54"/>
      <c r="M490" s="52"/>
      <c r="N490" s="8"/>
      <c r="O490" s="54"/>
      <c r="P490" s="535"/>
      <c r="Q490" s="482"/>
      <c r="R490" s="83"/>
      <c r="S490" s="83"/>
      <c r="T490" s="525"/>
      <c r="U490" s="180"/>
      <c r="V490" s="21"/>
      <c r="W490" s="484"/>
      <c r="X490" s="56"/>
      <c r="Y490" s="526"/>
      <c r="Z490" s="213" t="s">
        <v>30</v>
      </c>
      <c r="AA490" s="74">
        <v>5.0</v>
      </c>
      <c r="AB490" s="522" t="s">
        <v>31</v>
      </c>
      <c r="AC490" s="45">
        <f>ROUND(ROUND(ROUND(ROUND(H440*L476,0)*O$8,0)*S488,0)*Y489,0)-AA490</f>
        <v>308</v>
      </c>
      <c r="AD490" s="79"/>
    </row>
    <row r="491" ht="16.5" customHeight="1">
      <c r="A491" s="29">
        <v>61.0</v>
      </c>
      <c r="B491" s="29">
        <v>8245.0</v>
      </c>
      <c r="C491" s="32" t="s">
        <v>10438</v>
      </c>
      <c r="D491" s="389"/>
      <c r="E491" s="389"/>
      <c r="F491" s="527"/>
      <c r="G491" s="527"/>
      <c r="H491" s="527"/>
      <c r="I491" s="532"/>
      <c r="J491" s="94"/>
      <c r="K491" s="140"/>
      <c r="L491" s="54"/>
      <c r="M491" s="52"/>
      <c r="N491" s="8"/>
      <c r="O491" s="54"/>
      <c r="P491" s="536"/>
      <c r="Q491" s="14"/>
      <c r="R491" s="14"/>
      <c r="S491" s="14"/>
      <c r="T491" s="102" t="s">
        <v>326</v>
      </c>
      <c r="U491" s="41" t="s">
        <v>21</v>
      </c>
      <c r="V491" s="60">
        <v>0.7</v>
      </c>
      <c r="W491" s="37"/>
      <c r="X491" s="7"/>
      <c r="Y491" s="39"/>
      <c r="Z491" s="213"/>
      <c r="AA491" s="213"/>
      <c r="AB491" s="213"/>
      <c r="AC491" s="45">
        <f>ROUND(ROUND(ROUND(ROUND(H440*L476,0)*O$8,0)*S488,0)*V491,0)</f>
        <v>258</v>
      </c>
      <c r="AD491" s="79"/>
    </row>
    <row r="492" ht="16.5" customHeight="1">
      <c r="A492" s="29">
        <v>61.0</v>
      </c>
      <c r="B492" s="29">
        <v>8246.0</v>
      </c>
      <c r="C492" s="32" t="s">
        <v>10439</v>
      </c>
      <c r="D492" s="389"/>
      <c r="E492" s="389"/>
      <c r="F492" s="527"/>
      <c r="G492" s="527"/>
      <c r="H492" s="527"/>
      <c r="I492" s="532"/>
      <c r="J492" s="94"/>
      <c r="K492" s="140"/>
      <c r="L492" s="54"/>
      <c r="M492" s="52"/>
      <c r="N492" s="8"/>
      <c r="O492" s="54"/>
      <c r="P492" s="536"/>
      <c r="Q492" s="14"/>
      <c r="R492" s="14"/>
      <c r="S492" s="14"/>
      <c r="T492" s="482"/>
      <c r="U492" s="83"/>
      <c r="V492" s="528"/>
      <c r="W492" s="227"/>
      <c r="X492" s="22"/>
      <c r="Y492" s="109"/>
      <c r="Z492" s="213" t="s">
        <v>30</v>
      </c>
      <c r="AA492" s="74">
        <v>5.0</v>
      </c>
      <c r="AB492" s="522" t="s">
        <v>31</v>
      </c>
      <c r="AC492" s="45">
        <f>ROUND(ROUND(ROUND(ROUND(H440*L476,0)*O$8,0)*S488,0)*V491,0)-AA492</f>
        <v>253</v>
      </c>
      <c r="AD492" s="79"/>
    </row>
    <row r="493" ht="16.5" customHeight="1">
      <c r="A493" s="29">
        <v>61.0</v>
      </c>
      <c r="B493" s="29">
        <v>8873.0</v>
      </c>
      <c r="C493" s="32" t="s">
        <v>10440</v>
      </c>
      <c r="D493" s="389"/>
      <c r="E493" s="389"/>
      <c r="F493" s="527"/>
      <c r="G493" s="527"/>
      <c r="H493" s="527"/>
      <c r="I493" s="532"/>
      <c r="J493" s="94"/>
      <c r="K493" s="140"/>
      <c r="L493" s="54"/>
      <c r="M493" s="52"/>
      <c r="N493" s="8"/>
      <c r="O493" s="54"/>
      <c r="P493" s="254"/>
      <c r="Q493" s="83"/>
      <c r="R493" s="83"/>
      <c r="T493" s="482"/>
      <c r="U493" s="99"/>
      <c r="V493" s="529"/>
      <c r="W493" s="305" t="s">
        <v>20</v>
      </c>
      <c r="X493" s="41" t="s">
        <v>21</v>
      </c>
      <c r="Y493" s="86">
        <v>0.85</v>
      </c>
      <c r="Z493" s="75"/>
      <c r="AA493" s="213"/>
      <c r="AB493" s="213"/>
      <c r="AC493" s="45">
        <f>ROUND(ROUND(ROUND(ROUND(ROUND(H440*L476,0)*O$8,0)*S488,0)*V491,0)*Y493,0)</f>
        <v>219</v>
      </c>
      <c r="AD493" s="79"/>
    </row>
    <row r="494" ht="16.5" customHeight="1">
      <c r="A494" s="29">
        <v>61.0</v>
      </c>
      <c r="B494" s="29">
        <v>8874.0</v>
      </c>
      <c r="C494" s="32" t="s">
        <v>10441</v>
      </c>
      <c r="D494" s="389"/>
      <c r="E494" s="389"/>
      <c r="F494" s="527"/>
      <c r="G494" s="527"/>
      <c r="H494" s="527"/>
      <c r="I494" s="532"/>
      <c r="J494" s="94"/>
      <c r="K494" s="140"/>
      <c r="L494" s="54"/>
      <c r="M494" s="52"/>
      <c r="N494" s="8"/>
      <c r="O494" s="54"/>
      <c r="P494" s="254"/>
      <c r="Q494" s="83"/>
      <c r="R494" s="83"/>
      <c r="S494" s="83"/>
      <c r="T494" s="530"/>
      <c r="U494" s="24"/>
      <c r="V494" s="26"/>
      <c r="W494" s="484"/>
      <c r="X494" s="56"/>
      <c r="Y494" s="526"/>
      <c r="Z494" s="213" t="s">
        <v>30</v>
      </c>
      <c r="AA494" s="74">
        <v>5.0</v>
      </c>
      <c r="AB494" s="522" t="s">
        <v>31</v>
      </c>
      <c r="AC494" s="45">
        <f>ROUND(ROUND(ROUND(ROUND(ROUND(H440*L476,0)*O$8,0)*S488,0)*V491,0)*Y493,0)-AA494</f>
        <v>214</v>
      </c>
      <c r="AD494" s="79"/>
    </row>
    <row r="495" ht="16.5" customHeight="1">
      <c r="A495" s="29">
        <v>61.0</v>
      </c>
      <c r="B495" s="29">
        <v>8755.0</v>
      </c>
      <c r="C495" s="32" t="s">
        <v>10442</v>
      </c>
      <c r="D495" s="389"/>
      <c r="E495" s="389"/>
      <c r="F495" s="527"/>
      <c r="G495" s="527"/>
      <c r="H495" s="527"/>
      <c r="I495" s="532"/>
      <c r="J495" s="94"/>
      <c r="K495" s="140"/>
      <c r="L495" s="54"/>
      <c r="M495" s="52"/>
      <c r="N495" s="8"/>
      <c r="O495" s="54"/>
      <c r="P495" s="536"/>
      <c r="Q495" s="83"/>
      <c r="R495" s="528"/>
      <c r="S495" s="486"/>
      <c r="T495" s="102" t="s">
        <v>329</v>
      </c>
      <c r="U495" s="83" t="s">
        <v>21</v>
      </c>
      <c r="V495" s="528">
        <v>0.85</v>
      </c>
      <c r="W495" s="37"/>
      <c r="X495" s="7"/>
      <c r="Y495" s="39"/>
      <c r="Z495" s="213"/>
      <c r="AA495" s="213"/>
      <c r="AB495" s="213"/>
      <c r="AC495" s="45">
        <f>ROUND(ROUND(ROUND(ROUND(H440*L476,0)*O$8,0)*S488,0)*V495,0)</f>
        <v>313</v>
      </c>
      <c r="AD495" s="79"/>
    </row>
    <row r="496" ht="16.5" customHeight="1">
      <c r="A496" s="29">
        <v>61.0</v>
      </c>
      <c r="B496" s="29">
        <v>8756.0</v>
      </c>
      <c r="C496" s="32" t="s">
        <v>10443</v>
      </c>
      <c r="D496" s="389"/>
      <c r="E496" s="389"/>
      <c r="F496" s="527"/>
      <c r="G496" s="527"/>
      <c r="H496" s="527"/>
      <c r="I496" s="532"/>
      <c r="J496" s="94"/>
      <c r="K496" s="140"/>
      <c r="L496" s="54"/>
      <c r="M496" s="52"/>
      <c r="N496" s="8"/>
      <c r="O496" s="54"/>
      <c r="P496" s="536"/>
      <c r="Q496" s="83"/>
      <c r="R496" s="528"/>
      <c r="S496" s="528"/>
      <c r="T496" s="482"/>
      <c r="U496" s="83"/>
      <c r="V496" s="528"/>
      <c r="W496" s="227"/>
      <c r="X496" s="22"/>
      <c r="Y496" s="109"/>
      <c r="Z496" s="213" t="s">
        <v>30</v>
      </c>
      <c r="AA496" s="74">
        <v>5.0</v>
      </c>
      <c r="AB496" s="522" t="s">
        <v>31</v>
      </c>
      <c r="AC496" s="45">
        <f>ROUND(ROUND(ROUND(ROUND(H440*L476,0)*O$8,0)*S488,0)*V495,0)-AA496</f>
        <v>308</v>
      </c>
      <c r="AD496" s="79"/>
    </row>
    <row r="497" ht="16.5" customHeight="1">
      <c r="A497" s="29">
        <v>61.0</v>
      </c>
      <c r="B497" s="29">
        <v>8875.0</v>
      </c>
      <c r="C497" s="32" t="s">
        <v>10444</v>
      </c>
      <c r="D497" s="389"/>
      <c r="E497" s="389"/>
      <c r="F497" s="527"/>
      <c r="G497" s="527"/>
      <c r="H497" s="527"/>
      <c r="I497" s="532"/>
      <c r="J497" s="94"/>
      <c r="K497" s="140"/>
      <c r="L497" s="54"/>
      <c r="M497" s="52"/>
      <c r="N497" s="8"/>
      <c r="O497" s="54"/>
      <c r="P497" s="254"/>
      <c r="Q497" s="83"/>
      <c r="R497" s="528"/>
      <c r="S497" s="528"/>
      <c r="T497" s="482"/>
      <c r="U497" s="99"/>
      <c r="V497" s="529"/>
      <c r="W497" s="305" t="s">
        <v>20</v>
      </c>
      <c r="X497" s="41" t="s">
        <v>21</v>
      </c>
      <c r="Y497" s="86">
        <v>0.85</v>
      </c>
      <c r="Z497" s="75"/>
      <c r="AA497" s="213"/>
      <c r="AB497" s="213"/>
      <c r="AC497" s="45">
        <f>ROUND(ROUND(ROUND(ROUND(ROUND(H440*L476,0)*O$8,0)*S488,0)*V495,0)*Y497,0)</f>
        <v>266</v>
      </c>
      <c r="AD497" s="79"/>
    </row>
    <row r="498" ht="16.5" customHeight="1">
      <c r="A498" s="29">
        <v>61.0</v>
      </c>
      <c r="B498" s="29">
        <v>8876.0</v>
      </c>
      <c r="C498" s="32" t="s">
        <v>10445</v>
      </c>
      <c r="D498" s="389"/>
      <c r="E498" s="389"/>
      <c r="F498" s="527"/>
      <c r="G498" s="527"/>
      <c r="H498" s="527"/>
      <c r="I498" s="532"/>
      <c r="J498" s="94"/>
      <c r="K498" s="140"/>
      <c r="L498" s="54"/>
      <c r="M498" s="52"/>
      <c r="N498" s="8"/>
      <c r="O498" s="54"/>
      <c r="P498" s="536"/>
      <c r="Q498" s="83"/>
      <c r="R498" s="83"/>
      <c r="S498" s="83"/>
      <c r="T498" s="484"/>
      <c r="U498" s="24"/>
      <c r="V498" s="26"/>
      <c r="W498" s="484"/>
      <c r="X498" s="56"/>
      <c r="Y498" s="526"/>
      <c r="Z498" s="213" t="s">
        <v>30</v>
      </c>
      <c r="AA498" s="74">
        <v>5.0</v>
      </c>
      <c r="AB498" s="522" t="s">
        <v>31</v>
      </c>
      <c r="AC498" s="45">
        <f>ROUND(ROUND(ROUND(ROUND(ROUND(H440*L476,0)*O$8,0)*S488,0)*V495,0)*Y497,0)-AA498</f>
        <v>261</v>
      </c>
      <c r="AD498" s="79"/>
    </row>
    <row r="499" ht="16.5" customHeight="1">
      <c r="A499" s="29">
        <v>61.0</v>
      </c>
      <c r="B499" s="29">
        <v>8877.0</v>
      </c>
      <c r="C499" s="32" t="s">
        <v>10446</v>
      </c>
      <c r="D499" s="389"/>
      <c r="E499" s="389"/>
      <c r="F499" s="527"/>
      <c r="G499" s="527"/>
      <c r="H499" s="527"/>
      <c r="I499" s="532"/>
      <c r="J499" s="94"/>
      <c r="K499" s="140"/>
      <c r="L499" s="54"/>
      <c r="M499" s="52"/>
      <c r="N499" s="8"/>
      <c r="O499" s="54"/>
      <c r="P499" s="536"/>
      <c r="Q499" s="102" t="s">
        <v>27</v>
      </c>
      <c r="R499" s="533"/>
      <c r="S499" s="533"/>
      <c r="T499" s="520"/>
      <c r="U499" s="38"/>
      <c r="V499" s="6"/>
      <c r="W499" s="37"/>
      <c r="X499" s="7"/>
      <c r="Y499" s="39"/>
      <c r="Z499" s="213"/>
      <c r="AA499" s="213"/>
      <c r="AB499" s="213"/>
      <c r="AC499" s="45">
        <f>ROUND(ROUND(ROUND(H440*L476,0)*O$8,0)*S500,0)</f>
        <v>263</v>
      </c>
      <c r="AD499" s="79"/>
    </row>
    <row r="500" ht="16.5" customHeight="1">
      <c r="A500" s="29">
        <v>61.0</v>
      </c>
      <c r="B500" s="29">
        <v>8878.0</v>
      </c>
      <c r="C500" s="32" t="s">
        <v>10447</v>
      </c>
      <c r="D500" s="389"/>
      <c r="E500" s="389"/>
      <c r="F500" s="527"/>
      <c r="G500" s="527"/>
      <c r="H500" s="527"/>
      <c r="I500" s="532"/>
      <c r="J500" s="94"/>
      <c r="K500" s="140"/>
      <c r="L500" s="54"/>
      <c r="M500" s="52"/>
      <c r="N500" s="8"/>
      <c r="O500" s="54"/>
      <c r="P500" s="535"/>
      <c r="Q500" s="482"/>
      <c r="R500" s="83" t="s">
        <v>21</v>
      </c>
      <c r="S500" s="528">
        <v>0.5</v>
      </c>
      <c r="T500" s="521"/>
      <c r="U500" s="53"/>
      <c r="V500" s="14"/>
      <c r="W500" s="52"/>
      <c r="X500" s="8"/>
      <c r="Y500" s="109"/>
      <c r="Z500" s="213" t="s">
        <v>30</v>
      </c>
      <c r="AA500" s="74">
        <v>5.0</v>
      </c>
      <c r="AB500" s="522" t="s">
        <v>31</v>
      </c>
      <c r="AC500" s="45">
        <f>ROUND(ROUND(ROUND(H440*L476,0)*O$8,0)*S500,0)-AA500</f>
        <v>258</v>
      </c>
      <c r="AD500" s="79"/>
    </row>
    <row r="501" ht="16.5" customHeight="1">
      <c r="A501" s="29">
        <v>61.0</v>
      </c>
      <c r="B501" s="29">
        <v>8879.0</v>
      </c>
      <c r="C501" s="32" t="s">
        <v>10448</v>
      </c>
      <c r="D501" s="389"/>
      <c r="E501" s="389"/>
      <c r="F501" s="527"/>
      <c r="G501" s="527"/>
      <c r="H501" s="527"/>
      <c r="I501" s="532"/>
      <c r="J501" s="94"/>
      <c r="K501" s="140"/>
      <c r="L501" s="54"/>
      <c r="M501" s="52"/>
      <c r="N501" s="8"/>
      <c r="O501" s="54"/>
      <c r="P501" s="535"/>
      <c r="Q501" s="482"/>
      <c r="R501" s="14"/>
      <c r="S501" s="14"/>
      <c r="T501" s="521"/>
      <c r="U501" s="53"/>
      <c r="V501" s="14"/>
      <c r="W501" s="305" t="s">
        <v>20</v>
      </c>
      <c r="X501" s="41" t="s">
        <v>21</v>
      </c>
      <c r="Y501" s="86">
        <v>0.85</v>
      </c>
      <c r="Z501" s="75"/>
      <c r="AA501" s="213"/>
      <c r="AB501" s="213"/>
      <c r="AC501" s="45">
        <f>ROUND(ROUND(ROUND(ROUND(H440*L476,0)*O$8,0)*S500,0)*Y501,0)</f>
        <v>224</v>
      </c>
      <c r="AD501" s="79"/>
    </row>
    <row r="502" ht="16.5" customHeight="1">
      <c r="A502" s="29">
        <v>61.0</v>
      </c>
      <c r="B502" s="29">
        <v>8880.0</v>
      </c>
      <c r="C502" s="32" t="s">
        <v>10449</v>
      </c>
      <c r="D502" s="389"/>
      <c r="E502" s="389"/>
      <c r="F502" s="527"/>
      <c r="G502" s="527"/>
      <c r="H502" s="527"/>
      <c r="I502" s="532"/>
      <c r="J502" s="94"/>
      <c r="K502" s="140"/>
      <c r="L502" s="54"/>
      <c r="M502" s="52"/>
      <c r="N502" s="8"/>
      <c r="O502" s="54"/>
      <c r="P502" s="535"/>
      <c r="Q502" s="482"/>
      <c r="R502" s="83"/>
      <c r="S502" s="83"/>
      <c r="T502" s="525"/>
      <c r="U502" s="180"/>
      <c r="V502" s="21"/>
      <c r="W502" s="484"/>
      <c r="X502" s="56"/>
      <c r="Y502" s="526"/>
      <c r="Z502" s="213" t="s">
        <v>30</v>
      </c>
      <c r="AA502" s="74">
        <v>5.0</v>
      </c>
      <c r="AB502" s="522" t="s">
        <v>31</v>
      </c>
      <c r="AC502" s="45">
        <f>ROUND(ROUND(ROUND(ROUND(H440*L476,0)*O$8,0)*S500,0)*Y501,0)-AA502</f>
        <v>219</v>
      </c>
      <c r="AD502" s="79"/>
    </row>
    <row r="503" ht="16.5" customHeight="1">
      <c r="A503" s="29">
        <v>61.0</v>
      </c>
      <c r="B503" s="29">
        <v>8881.0</v>
      </c>
      <c r="C503" s="32" t="s">
        <v>10450</v>
      </c>
      <c r="D503" s="389"/>
      <c r="E503" s="389"/>
      <c r="F503" s="527"/>
      <c r="G503" s="527"/>
      <c r="H503" s="527"/>
      <c r="I503" s="532"/>
      <c r="J503" s="94"/>
      <c r="K503" s="140"/>
      <c r="L503" s="54"/>
      <c r="M503" s="52"/>
      <c r="N503" s="8"/>
      <c r="O503" s="54"/>
      <c r="P503" s="536"/>
      <c r="Q503" s="14"/>
      <c r="R503" s="14"/>
      <c r="S503" s="14"/>
      <c r="T503" s="102" t="s">
        <v>326</v>
      </c>
      <c r="U503" s="41" t="s">
        <v>21</v>
      </c>
      <c r="V503" s="60">
        <v>0.7</v>
      </c>
      <c r="W503" s="37"/>
      <c r="X503" s="7"/>
      <c r="Y503" s="39"/>
      <c r="Z503" s="213"/>
      <c r="AA503" s="213"/>
      <c r="AB503" s="213"/>
      <c r="AC503" s="45">
        <f>ROUND(ROUND(ROUND(ROUND(H440*L476,0)*O$8,0)*S500,0)*V503,0)</f>
        <v>184</v>
      </c>
      <c r="AD503" s="79"/>
    </row>
    <row r="504" ht="16.5" customHeight="1">
      <c r="A504" s="29">
        <v>61.0</v>
      </c>
      <c r="B504" s="29">
        <v>8882.0</v>
      </c>
      <c r="C504" s="32" t="s">
        <v>10451</v>
      </c>
      <c r="D504" s="389"/>
      <c r="E504" s="389"/>
      <c r="F504" s="527"/>
      <c r="G504" s="527"/>
      <c r="H504" s="527"/>
      <c r="I504" s="532"/>
      <c r="J504" s="94"/>
      <c r="K504" s="140"/>
      <c r="L504" s="54"/>
      <c r="M504" s="52"/>
      <c r="N504" s="8"/>
      <c r="O504" s="54"/>
      <c r="P504" s="536"/>
      <c r="Q504" s="14"/>
      <c r="R504" s="14"/>
      <c r="S504" s="14"/>
      <c r="T504" s="482"/>
      <c r="U504" s="83"/>
      <c r="V504" s="528"/>
      <c r="W504" s="227"/>
      <c r="X504" s="22"/>
      <c r="Y504" s="109"/>
      <c r="Z504" s="213" t="s">
        <v>30</v>
      </c>
      <c r="AA504" s="74">
        <v>5.0</v>
      </c>
      <c r="AB504" s="522" t="s">
        <v>31</v>
      </c>
      <c r="AC504" s="45">
        <f>ROUND(ROUND(ROUND(ROUND(H440*L476,0)*O$8,0)*S500,0)*V503,0)-AA504</f>
        <v>179</v>
      </c>
      <c r="AD504" s="79"/>
    </row>
    <row r="505" ht="16.5" customHeight="1">
      <c r="A505" s="29">
        <v>61.0</v>
      </c>
      <c r="B505" s="29">
        <v>8883.0</v>
      </c>
      <c r="C505" s="32" t="s">
        <v>10452</v>
      </c>
      <c r="D505" s="389"/>
      <c r="E505" s="389"/>
      <c r="F505" s="527"/>
      <c r="G505" s="527"/>
      <c r="H505" s="527"/>
      <c r="I505" s="532"/>
      <c r="J505" s="94"/>
      <c r="K505" s="140"/>
      <c r="L505" s="54"/>
      <c r="M505" s="52"/>
      <c r="N505" s="8"/>
      <c r="O505" s="54"/>
      <c r="P505" s="254"/>
      <c r="Q505" s="83"/>
      <c r="R505" s="83"/>
      <c r="T505" s="482"/>
      <c r="U505" s="99"/>
      <c r="V505" s="529"/>
      <c r="W505" s="305" t="s">
        <v>20</v>
      </c>
      <c r="X505" s="41" t="s">
        <v>21</v>
      </c>
      <c r="Y505" s="86">
        <v>0.85</v>
      </c>
      <c r="Z505" s="75"/>
      <c r="AA505" s="213"/>
      <c r="AB505" s="213"/>
      <c r="AC505" s="593">
        <f>ROUND(ROUND(ROUND(ROUND(ROUND(H440*L476,0)*O$8,0)*S500,0)*V503,0)*Y505,0)</f>
        <v>156</v>
      </c>
      <c r="AD505" s="79"/>
    </row>
    <row r="506" ht="16.5" customHeight="1">
      <c r="A506" s="29">
        <v>61.0</v>
      </c>
      <c r="B506" s="29">
        <v>8884.0</v>
      </c>
      <c r="C506" s="32" t="s">
        <v>10453</v>
      </c>
      <c r="D506" s="389"/>
      <c r="E506" s="389"/>
      <c r="F506" s="527"/>
      <c r="G506" s="527"/>
      <c r="H506" s="527"/>
      <c r="I506" s="532"/>
      <c r="J506" s="94"/>
      <c r="K506" s="140"/>
      <c r="L506" s="54"/>
      <c r="M506" s="52"/>
      <c r="N506" s="8"/>
      <c r="O506" s="54"/>
      <c r="P506" s="254"/>
      <c r="Q506" s="83"/>
      <c r="R506" s="83"/>
      <c r="S506" s="83"/>
      <c r="T506" s="530"/>
      <c r="U506" s="24"/>
      <c r="V506" s="26"/>
      <c r="W506" s="484"/>
      <c r="X506" s="56"/>
      <c r="Y506" s="526"/>
      <c r="Z506" s="213" t="s">
        <v>30</v>
      </c>
      <c r="AA506" s="74">
        <v>5.0</v>
      </c>
      <c r="AB506" s="522" t="s">
        <v>31</v>
      </c>
      <c r="AC506" s="593">
        <f>ROUND(ROUND(ROUND(ROUND(ROUND(H440*L476,0)*O$8,0)*S500,0)*V503,0)*Y505,0)-AA506</f>
        <v>151</v>
      </c>
      <c r="AD506" s="79"/>
    </row>
    <row r="507" ht="16.5" customHeight="1">
      <c r="A507" s="29">
        <v>61.0</v>
      </c>
      <c r="B507" s="29">
        <v>8885.0</v>
      </c>
      <c r="C507" s="32" t="s">
        <v>10454</v>
      </c>
      <c r="D507" s="389"/>
      <c r="E507" s="389"/>
      <c r="F507" s="527"/>
      <c r="G507" s="527"/>
      <c r="H507" s="527"/>
      <c r="I507" s="532"/>
      <c r="J507" s="94"/>
      <c r="K507" s="140"/>
      <c r="L507" s="54"/>
      <c r="M507" s="52"/>
      <c r="N507" s="8"/>
      <c r="O507" s="54"/>
      <c r="P507" s="536"/>
      <c r="Q507" s="83"/>
      <c r="R507" s="528"/>
      <c r="S507" s="486"/>
      <c r="T507" s="102" t="s">
        <v>329</v>
      </c>
      <c r="U507" s="83" t="s">
        <v>21</v>
      </c>
      <c r="V507" s="528">
        <v>0.85</v>
      </c>
      <c r="W507" s="37"/>
      <c r="X507" s="7"/>
      <c r="Y507" s="39"/>
      <c r="Z507" s="213"/>
      <c r="AA507" s="213"/>
      <c r="AB507" s="213"/>
      <c r="AC507" s="45">
        <f>ROUND(ROUND(ROUND(ROUND(H440*L476,0)*O$8,0)*S500,0)*V507,0)</f>
        <v>224</v>
      </c>
      <c r="AD507" s="79"/>
    </row>
    <row r="508" ht="16.5" customHeight="1">
      <c r="A508" s="29">
        <v>61.0</v>
      </c>
      <c r="B508" s="29">
        <v>8886.0</v>
      </c>
      <c r="C508" s="32" t="s">
        <v>10455</v>
      </c>
      <c r="D508" s="389"/>
      <c r="E508" s="389"/>
      <c r="F508" s="527"/>
      <c r="G508" s="527"/>
      <c r="H508" s="527"/>
      <c r="I508" s="532"/>
      <c r="J508" s="94"/>
      <c r="K508" s="140"/>
      <c r="L508" s="54"/>
      <c r="M508" s="52"/>
      <c r="N508" s="8"/>
      <c r="O508" s="54"/>
      <c r="P508" s="536"/>
      <c r="Q508" s="83"/>
      <c r="R508" s="528"/>
      <c r="S508" s="528"/>
      <c r="T508" s="482"/>
      <c r="U508" s="83"/>
      <c r="V508" s="528"/>
      <c r="W508" s="227"/>
      <c r="X508" s="22"/>
      <c r="Y508" s="109"/>
      <c r="Z508" s="213" t="s">
        <v>30</v>
      </c>
      <c r="AA508" s="74">
        <v>5.0</v>
      </c>
      <c r="AB508" s="522" t="s">
        <v>31</v>
      </c>
      <c r="AC508" s="45">
        <f>ROUND(ROUND(ROUND(ROUND(H440*L476,0)*O$8,0)*S500,0)*V507,0)-AA508</f>
        <v>219</v>
      </c>
      <c r="AD508" s="79"/>
    </row>
    <row r="509" ht="16.5" customHeight="1">
      <c r="A509" s="29">
        <v>61.0</v>
      </c>
      <c r="B509" s="29">
        <v>8887.0</v>
      </c>
      <c r="C509" s="32" t="s">
        <v>10456</v>
      </c>
      <c r="D509" s="389"/>
      <c r="E509" s="389"/>
      <c r="F509" s="527"/>
      <c r="G509" s="527"/>
      <c r="H509" s="527"/>
      <c r="I509" s="532"/>
      <c r="J509" s="94"/>
      <c r="K509" s="140"/>
      <c r="L509" s="54"/>
      <c r="M509" s="52"/>
      <c r="N509" s="8"/>
      <c r="O509" s="54"/>
      <c r="P509" s="254"/>
      <c r="Q509" s="83"/>
      <c r="R509" s="528"/>
      <c r="S509" s="528"/>
      <c r="T509" s="482"/>
      <c r="U509" s="99"/>
      <c r="V509" s="529"/>
      <c r="W509" s="305" t="s">
        <v>20</v>
      </c>
      <c r="X509" s="41" t="s">
        <v>21</v>
      </c>
      <c r="Y509" s="86">
        <v>0.85</v>
      </c>
      <c r="Z509" s="75"/>
      <c r="AA509" s="213"/>
      <c r="AB509" s="213"/>
      <c r="AC509" s="593">
        <f>ROUND(ROUND(ROUND(ROUND(ROUND(H440*L476,0)*O$8,0)*S500,0)*V507,0)*Y509,0)</f>
        <v>190</v>
      </c>
      <c r="AD509" s="79"/>
    </row>
    <row r="510" ht="16.5" customHeight="1">
      <c r="A510" s="29">
        <v>61.0</v>
      </c>
      <c r="B510" s="29">
        <v>8888.0</v>
      </c>
      <c r="C510" s="32" t="s">
        <v>10457</v>
      </c>
      <c r="D510" s="389"/>
      <c r="E510" s="389"/>
      <c r="F510" s="527"/>
      <c r="G510" s="527"/>
      <c r="H510" s="527"/>
      <c r="I510" s="532"/>
      <c r="J510" s="94"/>
      <c r="K510" s="140"/>
      <c r="L510" s="54"/>
      <c r="M510" s="52"/>
      <c r="N510" s="8"/>
      <c r="O510" s="54"/>
      <c r="P510" s="537"/>
      <c r="Q510" s="83"/>
      <c r="R510" s="83"/>
      <c r="S510" s="83"/>
      <c r="T510" s="484"/>
      <c r="U510" s="24"/>
      <c r="V510" s="26"/>
      <c r="W510" s="484"/>
      <c r="X510" s="56"/>
      <c r="Y510" s="526"/>
      <c r="Z510" s="213" t="s">
        <v>30</v>
      </c>
      <c r="AA510" s="74">
        <v>5.0</v>
      </c>
      <c r="AB510" s="522" t="s">
        <v>31</v>
      </c>
      <c r="AC510" s="593">
        <f>ROUND(ROUND(ROUND(ROUND(ROUND(H440*L476,0)*O$8,0)*S500,0)*V507,0)*Y509,0)-AA510</f>
        <v>185</v>
      </c>
      <c r="AD510" s="79"/>
    </row>
    <row r="511" ht="16.5" customHeight="1">
      <c r="A511" s="29">
        <v>61.0</v>
      </c>
      <c r="B511" s="29">
        <v>8311.0</v>
      </c>
      <c r="C511" s="32" t="s">
        <v>10458</v>
      </c>
      <c r="D511" s="389"/>
      <c r="E511" s="206" t="s">
        <v>8458</v>
      </c>
      <c r="F511" s="102" t="s">
        <v>8459</v>
      </c>
      <c r="G511" s="169"/>
      <c r="H511" s="169"/>
      <c r="I511" s="519"/>
      <c r="J511" s="168"/>
      <c r="K511" s="152"/>
      <c r="L511" s="39"/>
      <c r="M511" s="52"/>
      <c r="N511" s="8"/>
      <c r="O511" s="54"/>
      <c r="P511" s="37"/>
      <c r="Q511" s="7"/>
      <c r="R511" s="7"/>
      <c r="S511" s="7"/>
      <c r="T511" s="520"/>
      <c r="U511" s="6"/>
      <c r="V511" s="7"/>
      <c r="W511" s="37"/>
      <c r="X511" s="7"/>
      <c r="Y511" s="39"/>
      <c r="Z511" s="213"/>
      <c r="AA511" s="213"/>
      <c r="AB511" s="213"/>
      <c r="AC511" s="45">
        <f>ROUND(ROUND(H512*O$8,0),0)</f>
        <v>968</v>
      </c>
      <c r="AD511" s="79"/>
    </row>
    <row r="512" ht="16.5" customHeight="1">
      <c r="A512" s="29">
        <v>61.0</v>
      </c>
      <c r="B512" s="29">
        <v>8890.0</v>
      </c>
      <c r="C512" s="32" t="s">
        <v>10459</v>
      </c>
      <c r="D512" s="231"/>
      <c r="E512" s="481"/>
      <c r="F512" s="482"/>
      <c r="G512" s="174"/>
      <c r="H512" s="50">
        <f>'28児童発達支援(基本１)'!H512</f>
        <v>1383</v>
      </c>
      <c r="I512" s="8" t="s">
        <v>9</v>
      </c>
      <c r="J512" s="94"/>
      <c r="K512" s="140"/>
      <c r="L512" s="54"/>
      <c r="M512" s="52"/>
      <c r="N512" s="8"/>
      <c r="O512" s="54"/>
      <c r="P512" s="52"/>
      <c r="Q512" s="8"/>
      <c r="R512" s="8"/>
      <c r="S512" s="8"/>
      <c r="T512" s="521"/>
      <c r="U512" s="14"/>
      <c r="V512" s="8"/>
      <c r="W512" s="52"/>
      <c r="X512" s="8"/>
      <c r="Y512" s="109"/>
      <c r="Z512" s="213" t="s">
        <v>30</v>
      </c>
      <c r="AA512" s="74">
        <v>5.0</v>
      </c>
      <c r="AB512" s="522" t="s">
        <v>31</v>
      </c>
      <c r="AC512" s="45">
        <f>ROUND(ROUND(H512*O$8,0),0)-AA512</f>
        <v>963</v>
      </c>
      <c r="AD512" s="79"/>
    </row>
    <row r="513" ht="16.5" customHeight="1">
      <c r="A513" s="29">
        <v>61.0</v>
      </c>
      <c r="B513" s="29">
        <v>8891.0</v>
      </c>
      <c r="C513" s="32" t="s">
        <v>10460</v>
      </c>
      <c r="D513" s="231"/>
      <c r="E513" s="481"/>
      <c r="F513" s="482"/>
      <c r="G513" s="174"/>
      <c r="H513" s="174"/>
      <c r="I513" s="523"/>
      <c r="J513" s="94"/>
      <c r="K513" s="140"/>
      <c r="L513" s="54"/>
      <c r="M513" s="52"/>
      <c r="N513" s="8"/>
      <c r="O513" s="54"/>
      <c r="P513" s="52"/>
      <c r="Q513" s="8"/>
      <c r="R513" s="8"/>
      <c r="S513" s="8"/>
      <c r="T513" s="521"/>
      <c r="U513" s="14"/>
      <c r="V513" s="54"/>
      <c r="W513" s="305" t="s">
        <v>20</v>
      </c>
      <c r="X513" s="41" t="s">
        <v>21</v>
      </c>
      <c r="Y513" s="86">
        <v>0.85</v>
      </c>
      <c r="Z513" s="75"/>
      <c r="AA513" s="213"/>
      <c r="AB513" s="213"/>
      <c r="AC513" s="45">
        <f>ROUND(ROUND(H512*O$8,0)*Y513,0)</f>
        <v>823</v>
      </c>
      <c r="AD513" s="79"/>
    </row>
    <row r="514" ht="16.5" customHeight="1">
      <c r="A514" s="29">
        <v>61.0</v>
      </c>
      <c r="B514" s="29">
        <v>8892.0</v>
      </c>
      <c r="C514" s="32" t="s">
        <v>10461</v>
      </c>
      <c r="D514" s="231"/>
      <c r="E514" s="231"/>
      <c r="F514" s="174"/>
      <c r="G514" s="174"/>
      <c r="H514" s="174"/>
      <c r="I514" s="174"/>
      <c r="J514" s="94"/>
      <c r="K514" s="140"/>
      <c r="L514" s="54"/>
      <c r="M514" s="52"/>
      <c r="N514" s="8"/>
      <c r="O514" s="54"/>
      <c r="P514" s="52"/>
      <c r="Q514" s="8"/>
      <c r="R514" s="8"/>
      <c r="S514" s="8"/>
      <c r="T514" s="525"/>
      <c r="U514" s="21"/>
      <c r="V514" s="109"/>
      <c r="W514" s="484"/>
      <c r="X514" s="56"/>
      <c r="Y514" s="526"/>
      <c r="Z514" s="213" t="s">
        <v>30</v>
      </c>
      <c r="AA514" s="74">
        <v>5.0</v>
      </c>
      <c r="AB514" s="522" t="s">
        <v>31</v>
      </c>
      <c r="AC514" s="45">
        <f>ROUND(ROUND(H512*O$8,0)*Y513,0)-AA514</f>
        <v>818</v>
      </c>
      <c r="AD514" s="79"/>
    </row>
    <row r="515" ht="16.5" customHeight="1">
      <c r="A515" s="29">
        <v>61.0</v>
      </c>
      <c r="B515" s="29">
        <v>8312.0</v>
      </c>
      <c r="C515" s="32" t="s">
        <v>10462</v>
      </c>
      <c r="D515" s="231"/>
      <c r="E515" s="231"/>
      <c r="F515" s="527"/>
      <c r="G515" s="527"/>
      <c r="H515" s="14"/>
      <c r="I515" s="14"/>
      <c r="J515" s="94"/>
      <c r="K515" s="140"/>
      <c r="L515" s="54"/>
      <c r="M515" s="52"/>
      <c r="N515" s="8"/>
      <c r="O515" s="54"/>
      <c r="P515" s="52"/>
      <c r="Q515" s="8"/>
      <c r="R515" s="8"/>
      <c r="S515" s="8"/>
      <c r="T515" s="102" t="s">
        <v>326</v>
      </c>
      <c r="U515" s="41" t="s">
        <v>21</v>
      </c>
      <c r="V515" s="60">
        <v>0.7</v>
      </c>
      <c r="W515" s="37"/>
      <c r="X515" s="7"/>
      <c r="Y515" s="39"/>
      <c r="Z515" s="213"/>
      <c r="AA515" s="213"/>
      <c r="AB515" s="213"/>
      <c r="AC515" s="45">
        <f>ROUND(ROUND(H512*O$8,0)*V515,0)</f>
        <v>678</v>
      </c>
      <c r="AD515" s="79"/>
    </row>
    <row r="516" ht="16.5" customHeight="1">
      <c r="A516" s="29">
        <v>61.0</v>
      </c>
      <c r="B516" s="29">
        <v>8893.0</v>
      </c>
      <c r="C516" s="32" t="s">
        <v>10463</v>
      </c>
      <c r="D516" s="231"/>
      <c r="E516" s="231"/>
      <c r="F516" s="527"/>
      <c r="G516" s="527"/>
      <c r="H516" s="8"/>
      <c r="I516" s="144"/>
      <c r="J516" s="94"/>
      <c r="K516" s="140"/>
      <c r="L516" s="54"/>
      <c r="M516" s="52"/>
      <c r="N516" s="8"/>
      <c r="O516" s="54"/>
      <c r="P516" s="52"/>
      <c r="Q516" s="8"/>
      <c r="R516" s="8"/>
      <c r="S516" s="8"/>
      <c r="T516" s="482"/>
      <c r="U516" s="83"/>
      <c r="V516" s="528"/>
      <c r="W516" s="227"/>
      <c r="X516" s="22"/>
      <c r="Y516" s="109"/>
      <c r="Z516" s="213" t="s">
        <v>30</v>
      </c>
      <c r="AA516" s="74">
        <v>5.0</v>
      </c>
      <c r="AB516" s="522" t="s">
        <v>31</v>
      </c>
      <c r="AC516" s="45">
        <f>ROUND(ROUND(H512*O$8,0)*V515,0)-AA516</f>
        <v>673</v>
      </c>
      <c r="AD516" s="79"/>
    </row>
    <row r="517" ht="16.5" customHeight="1">
      <c r="A517" s="29">
        <v>61.0</v>
      </c>
      <c r="B517" s="29">
        <v>8894.0</v>
      </c>
      <c r="C517" s="32" t="s">
        <v>10464</v>
      </c>
      <c r="D517" s="389"/>
      <c r="E517" s="231"/>
      <c r="F517" s="113"/>
      <c r="G517" s="113"/>
      <c r="H517" s="8"/>
      <c r="I517" s="144"/>
      <c r="J517" s="94"/>
      <c r="K517" s="140"/>
      <c r="L517" s="54"/>
      <c r="M517" s="52"/>
      <c r="N517" s="8"/>
      <c r="O517" s="54"/>
      <c r="P517" s="52"/>
      <c r="Q517" s="8"/>
      <c r="R517" s="8"/>
      <c r="S517" s="8"/>
      <c r="T517" s="482"/>
      <c r="U517" s="99"/>
      <c r="V517" s="529"/>
      <c r="W517" s="305" t="s">
        <v>20</v>
      </c>
      <c r="X517" s="41" t="s">
        <v>21</v>
      </c>
      <c r="Y517" s="86">
        <v>0.85</v>
      </c>
      <c r="Z517" s="75"/>
      <c r="AA517" s="213"/>
      <c r="AB517" s="213"/>
      <c r="AC517" s="45">
        <f>ROUND(ROUND(ROUND(H512*O$8,0)*V515,0)*Y517,0)</f>
        <v>576</v>
      </c>
      <c r="AD517" s="79"/>
    </row>
    <row r="518" ht="16.5" customHeight="1">
      <c r="A518" s="29">
        <v>61.0</v>
      </c>
      <c r="B518" s="29">
        <v>8895.0</v>
      </c>
      <c r="C518" s="32" t="s">
        <v>10465</v>
      </c>
      <c r="D518" s="389"/>
      <c r="E518" s="231"/>
      <c r="F518" s="113"/>
      <c r="G518" s="113"/>
      <c r="H518" s="8"/>
      <c r="I518" s="144"/>
      <c r="J518" s="94"/>
      <c r="K518" s="140"/>
      <c r="L518" s="54"/>
      <c r="M518" s="52"/>
      <c r="N518" s="8"/>
      <c r="O518" s="54"/>
      <c r="P518" s="52"/>
      <c r="Q518" s="8"/>
      <c r="R518" s="8"/>
      <c r="S518" s="8"/>
      <c r="T518" s="530"/>
      <c r="U518" s="24"/>
      <c r="V518" s="26"/>
      <c r="W518" s="484"/>
      <c r="X518" s="56"/>
      <c r="Y518" s="526"/>
      <c r="Z518" s="213" t="s">
        <v>30</v>
      </c>
      <c r="AA518" s="74">
        <v>5.0</v>
      </c>
      <c r="AB518" s="522" t="s">
        <v>31</v>
      </c>
      <c r="AC518" s="45">
        <f>ROUND(ROUND(ROUND(H512*O$8,0)*V515,0)*Y517,0)-AA518</f>
        <v>571</v>
      </c>
      <c r="AD518" s="79"/>
    </row>
    <row r="519" ht="16.5" customHeight="1">
      <c r="A519" s="29">
        <v>61.0</v>
      </c>
      <c r="B519" s="29">
        <v>8757.0</v>
      </c>
      <c r="C519" s="32" t="s">
        <v>10466</v>
      </c>
      <c r="D519" s="389"/>
      <c r="E519" s="231"/>
      <c r="F519" s="113"/>
      <c r="G519" s="113"/>
      <c r="H519" s="8"/>
      <c r="I519" s="144"/>
      <c r="J519" s="94"/>
      <c r="K519" s="140"/>
      <c r="L519" s="54"/>
      <c r="M519" s="52"/>
      <c r="N519" s="8"/>
      <c r="O519" s="54"/>
      <c r="P519" s="52"/>
      <c r="Q519" s="8"/>
      <c r="R519" s="8"/>
      <c r="S519" s="54"/>
      <c r="T519" s="102" t="s">
        <v>329</v>
      </c>
      <c r="U519" s="83" t="s">
        <v>21</v>
      </c>
      <c r="V519" s="528">
        <v>0.85</v>
      </c>
      <c r="W519" s="37"/>
      <c r="X519" s="7"/>
      <c r="Y519" s="39"/>
      <c r="Z519" s="213"/>
      <c r="AA519" s="213"/>
      <c r="AB519" s="213"/>
      <c r="AC519" s="45">
        <f>ROUND(ROUND(H512*O$8,0)*V519,0)</f>
        <v>823</v>
      </c>
      <c r="AD519" s="79"/>
    </row>
    <row r="520" ht="16.5" customHeight="1">
      <c r="A520" s="29">
        <v>61.0</v>
      </c>
      <c r="B520" s="29">
        <v>8896.0</v>
      </c>
      <c r="C520" s="32" t="s">
        <v>10467</v>
      </c>
      <c r="D520" s="389"/>
      <c r="E520" s="231"/>
      <c r="F520" s="113"/>
      <c r="G520" s="113"/>
      <c r="H520" s="8"/>
      <c r="I520" s="144"/>
      <c r="J520" s="94"/>
      <c r="K520" s="140"/>
      <c r="L520" s="54"/>
      <c r="M520" s="52"/>
      <c r="N520" s="8"/>
      <c r="O520" s="54"/>
      <c r="P520" s="52"/>
      <c r="Q520" s="8"/>
      <c r="R520" s="8"/>
      <c r="S520" s="8"/>
      <c r="T520" s="482"/>
      <c r="U520" s="83"/>
      <c r="V520" s="528"/>
      <c r="W520" s="227"/>
      <c r="X520" s="22"/>
      <c r="Y520" s="109"/>
      <c r="Z520" s="213" t="s">
        <v>30</v>
      </c>
      <c r="AA520" s="74">
        <v>5.0</v>
      </c>
      <c r="AB520" s="522" t="s">
        <v>31</v>
      </c>
      <c r="AC520" s="45">
        <f>ROUND(ROUND(H512*O$8,0)*V519,0)-AA520</f>
        <v>818</v>
      </c>
      <c r="AD520" s="79"/>
    </row>
    <row r="521" ht="16.5" customHeight="1">
      <c r="A521" s="29">
        <v>61.0</v>
      </c>
      <c r="B521" s="29">
        <v>8897.0</v>
      </c>
      <c r="C521" s="32" t="s">
        <v>10468</v>
      </c>
      <c r="D521" s="389"/>
      <c r="E521" s="231"/>
      <c r="F521" s="527"/>
      <c r="G521" s="527"/>
      <c r="H521" s="527"/>
      <c r="I521" s="532"/>
      <c r="J521" s="94"/>
      <c r="K521" s="140"/>
      <c r="L521" s="54"/>
      <c r="M521" s="52"/>
      <c r="N521" s="8"/>
      <c r="O521" s="54"/>
      <c r="P521" s="52"/>
      <c r="Q521" s="8"/>
      <c r="R521" s="8"/>
      <c r="S521" s="8"/>
      <c r="T521" s="482"/>
      <c r="U521" s="99"/>
      <c r="V521" s="529"/>
      <c r="W521" s="305" t="s">
        <v>20</v>
      </c>
      <c r="X521" s="41" t="s">
        <v>21</v>
      </c>
      <c r="Y521" s="86">
        <v>0.85</v>
      </c>
      <c r="Z521" s="75"/>
      <c r="AA521" s="213"/>
      <c r="AB521" s="213"/>
      <c r="AC521" s="45">
        <f>ROUND(ROUND(ROUND(H512*O$8,0)*V519,0)*Y521,0)</f>
        <v>700</v>
      </c>
      <c r="AD521" s="79"/>
    </row>
    <row r="522" ht="16.5" customHeight="1">
      <c r="A522" s="29">
        <v>61.0</v>
      </c>
      <c r="B522" s="29">
        <v>8898.0</v>
      </c>
      <c r="C522" s="32" t="s">
        <v>10469</v>
      </c>
      <c r="D522" s="389"/>
      <c r="E522" s="231"/>
      <c r="F522" s="527"/>
      <c r="G522" s="527"/>
      <c r="H522" s="527"/>
      <c r="I522" s="532"/>
      <c r="J522" s="94"/>
      <c r="K522" s="140"/>
      <c r="L522" s="54"/>
      <c r="M522" s="52"/>
      <c r="N522" s="8"/>
      <c r="O522" s="54"/>
      <c r="P522" s="227"/>
      <c r="Q522" s="22"/>
      <c r="R522" s="22"/>
      <c r="S522" s="22"/>
      <c r="T522" s="484"/>
      <c r="U522" s="24"/>
      <c r="V522" s="26"/>
      <c r="W522" s="484"/>
      <c r="X522" s="56"/>
      <c r="Y522" s="526"/>
      <c r="Z522" s="213" t="s">
        <v>30</v>
      </c>
      <c r="AA522" s="74">
        <v>5.0</v>
      </c>
      <c r="AB522" s="522" t="s">
        <v>31</v>
      </c>
      <c r="AC522" s="45">
        <f>ROUND(ROUND(ROUND(H512*O$8,0)*V519,0)*Y521,0)-AA522</f>
        <v>695</v>
      </c>
      <c r="AD522" s="79"/>
    </row>
    <row r="523" ht="16.5" customHeight="1">
      <c r="A523" s="29">
        <v>61.0</v>
      </c>
      <c r="B523" s="29">
        <v>8313.0</v>
      </c>
      <c r="C523" s="32" t="s">
        <v>10470</v>
      </c>
      <c r="D523" s="389"/>
      <c r="E523" s="389"/>
      <c r="F523" s="527"/>
      <c r="G523" s="527"/>
      <c r="H523" s="527"/>
      <c r="I523" s="532"/>
      <c r="J523" s="94"/>
      <c r="K523" s="140"/>
      <c r="L523" s="54"/>
      <c r="M523" s="52"/>
      <c r="N523" s="8"/>
      <c r="O523" s="54"/>
      <c r="P523" s="206" t="s">
        <v>23</v>
      </c>
      <c r="Q523" s="102" t="s">
        <v>24</v>
      </c>
      <c r="R523" s="533"/>
      <c r="S523" s="533"/>
      <c r="T523" s="520"/>
      <c r="U523" s="38"/>
      <c r="V523" s="6"/>
      <c r="W523" s="37"/>
      <c r="X523" s="7"/>
      <c r="Y523" s="39"/>
      <c r="Z523" s="213"/>
      <c r="AA523" s="213"/>
      <c r="AB523" s="213"/>
      <c r="AC523" s="45">
        <f>ROUND(ROUND(H512*O$8,0)*S524,0)</f>
        <v>678</v>
      </c>
      <c r="AD523" s="79"/>
    </row>
    <row r="524" ht="16.5" customHeight="1">
      <c r="A524" s="29">
        <v>61.0</v>
      </c>
      <c r="B524" s="29">
        <v>8899.0</v>
      </c>
      <c r="C524" s="32" t="s">
        <v>10471</v>
      </c>
      <c r="D524" s="389"/>
      <c r="E524" s="389"/>
      <c r="F524" s="527"/>
      <c r="G524" s="527"/>
      <c r="H524" s="527"/>
      <c r="I524" s="532"/>
      <c r="J524" s="94"/>
      <c r="K524" s="140"/>
      <c r="L524" s="54"/>
      <c r="M524" s="52"/>
      <c r="N524" s="8"/>
      <c r="O524" s="54"/>
      <c r="P524" s="481"/>
      <c r="Q524" s="482"/>
      <c r="R524" s="83" t="s">
        <v>21</v>
      </c>
      <c r="S524" s="528">
        <v>0.7</v>
      </c>
      <c r="T524" s="521"/>
      <c r="U524" s="53"/>
      <c r="V524" s="14"/>
      <c r="W524" s="52"/>
      <c r="X524" s="8"/>
      <c r="Y524" s="109"/>
      <c r="Z524" s="213" t="s">
        <v>30</v>
      </c>
      <c r="AA524" s="74">
        <v>5.0</v>
      </c>
      <c r="AB524" s="522" t="s">
        <v>31</v>
      </c>
      <c r="AC524" s="45">
        <f>ROUND(ROUND(H512*O$8,0)*S524,0)-AA524</f>
        <v>673</v>
      </c>
      <c r="AD524" s="79"/>
    </row>
    <row r="525" ht="16.5" customHeight="1">
      <c r="A525" s="29">
        <v>61.0</v>
      </c>
      <c r="B525" s="29">
        <v>8900.0</v>
      </c>
      <c r="C525" s="32" t="s">
        <v>10472</v>
      </c>
      <c r="D525" s="389"/>
      <c r="E525" s="389"/>
      <c r="F525" s="527"/>
      <c r="G525" s="527"/>
      <c r="H525" s="527"/>
      <c r="I525" s="532"/>
      <c r="J525" s="94"/>
      <c r="K525" s="140"/>
      <c r="L525" s="54"/>
      <c r="M525" s="52"/>
      <c r="N525" s="8"/>
      <c r="O525" s="54"/>
      <c r="P525" s="481"/>
      <c r="Q525" s="482"/>
      <c r="R525" s="14"/>
      <c r="S525" s="14"/>
      <c r="T525" s="521"/>
      <c r="U525" s="53"/>
      <c r="V525" s="14"/>
      <c r="W525" s="305" t="s">
        <v>20</v>
      </c>
      <c r="X525" s="41" t="s">
        <v>21</v>
      </c>
      <c r="Y525" s="86">
        <v>0.85</v>
      </c>
      <c r="Z525" s="75"/>
      <c r="AA525" s="213"/>
      <c r="AB525" s="213"/>
      <c r="AC525" s="45">
        <f>ROUND(ROUND(ROUND(H512*O$8,0)*S524,0)*Y525,0)</f>
        <v>576</v>
      </c>
      <c r="AD525" s="79"/>
    </row>
    <row r="526" ht="16.5" customHeight="1">
      <c r="A526" s="29">
        <v>61.0</v>
      </c>
      <c r="B526" s="29">
        <v>8901.0</v>
      </c>
      <c r="C526" s="32" t="s">
        <v>10473</v>
      </c>
      <c r="D526" s="389"/>
      <c r="E526" s="389"/>
      <c r="F526" s="527"/>
      <c r="G526" s="527"/>
      <c r="H526" s="527"/>
      <c r="I526" s="532"/>
      <c r="J526" s="94"/>
      <c r="K526" s="140"/>
      <c r="L526" s="54"/>
      <c r="M526" s="52"/>
      <c r="N526" s="8"/>
      <c r="O526" s="54"/>
      <c r="P526" s="535"/>
      <c r="Q526" s="482"/>
      <c r="R526" s="83"/>
      <c r="S526" s="83"/>
      <c r="T526" s="525"/>
      <c r="U526" s="180"/>
      <c r="V526" s="21"/>
      <c r="W526" s="484"/>
      <c r="X526" s="56"/>
      <c r="Y526" s="526"/>
      <c r="Z526" s="213" t="s">
        <v>30</v>
      </c>
      <c r="AA526" s="74">
        <v>5.0</v>
      </c>
      <c r="AB526" s="522" t="s">
        <v>31</v>
      </c>
      <c r="AC526" s="45">
        <f>ROUND(ROUND(ROUND(H512*O$8,0)*S524,0)*Y525,0)-AA526</f>
        <v>571</v>
      </c>
      <c r="AD526" s="79"/>
    </row>
    <row r="527" ht="16.5" customHeight="1">
      <c r="A527" s="29">
        <v>61.0</v>
      </c>
      <c r="B527" s="29">
        <v>8314.0</v>
      </c>
      <c r="C527" s="32" t="s">
        <v>10474</v>
      </c>
      <c r="D527" s="389"/>
      <c r="E527" s="389"/>
      <c r="F527" s="527"/>
      <c r="G527" s="527"/>
      <c r="H527" s="527"/>
      <c r="I527" s="532"/>
      <c r="J527" s="94"/>
      <c r="K527" s="140"/>
      <c r="L527" s="54"/>
      <c r="M527" s="52"/>
      <c r="N527" s="8"/>
      <c r="O527" s="54"/>
      <c r="P527" s="536"/>
      <c r="Q527" s="14"/>
      <c r="R527" s="14"/>
      <c r="S527" s="14"/>
      <c r="T527" s="102" t="s">
        <v>326</v>
      </c>
      <c r="U527" s="41" t="s">
        <v>21</v>
      </c>
      <c r="V527" s="60">
        <v>0.7</v>
      </c>
      <c r="W527" s="37"/>
      <c r="X527" s="7"/>
      <c r="Y527" s="39"/>
      <c r="Z527" s="213"/>
      <c r="AA527" s="213"/>
      <c r="AB527" s="213"/>
      <c r="AC527" s="45">
        <f>ROUND(ROUND(ROUND(H512*O$8,0)*S524,0)*V527,0)</f>
        <v>475</v>
      </c>
      <c r="AD527" s="79"/>
    </row>
    <row r="528" ht="16.5" customHeight="1">
      <c r="A528" s="29">
        <v>61.0</v>
      </c>
      <c r="B528" s="29">
        <v>8902.0</v>
      </c>
      <c r="C528" s="32" t="s">
        <v>10475</v>
      </c>
      <c r="D528" s="389"/>
      <c r="E528" s="389"/>
      <c r="F528" s="527"/>
      <c r="G528" s="527"/>
      <c r="H528" s="527"/>
      <c r="I528" s="532"/>
      <c r="J528" s="94"/>
      <c r="K528" s="140"/>
      <c r="L528" s="54"/>
      <c r="M528" s="52"/>
      <c r="N528" s="8"/>
      <c r="O528" s="54"/>
      <c r="P528" s="536"/>
      <c r="Q528" s="14"/>
      <c r="R528" s="14"/>
      <c r="S528" s="14"/>
      <c r="T528" s="482"/>
      <c r="U528" s="83"/>
      <c r="V528" s="528"/>
      <c r="W528" s="227"/>
      <c r="X528" s="22"/>
      <c r="Y528" s="109"/>
      <c r="Z528" s="213" t="s">
        <v>30</v>
      </c>
      <c r="AA528" s="74">
        <v>5.0</v>
      </c>
      <c r="AB528" s="522" t="s">
        <v>31</v>
      </c>
      <c r="AC528" s="45">
        <f>ROUND(ROUND(ROUND(H512*O$8,0)*S524,0)*V527,0)-AA528</f>
        <v>470</v>
      </c>
      <c r="AD528" s="79"/>
    </row>
    <row r="529" ht="16.5" customHeight="1">
      <c r="A529" s="29">
        <v>61.0</v>
      </c>
      <c r="B529" s="29">
        <v>8903.0</v>
      </c>
      <c r="C529" s="32" t="s">
        <v>10476</v>
      </c>
      <c r="D529" s="389"/>
      <c r="E529" s="389"/>
      <c r="F529" s="527"/>
      <c r="G529" s="527"/>
      <c r="H529" s="527"/>
      <c r="I529" s="532"/>
      <c r="J529" s="94"/>
      <c r="K529" s="140"/>
      <c r="L529" s="54"/>
      <c r="M529" s="52"/>
      <c r="N529" s="8"/>
      <c r="O529" s="54"/>
      <c r="P529" s="254"/>
      <c r="Q529" s="83"/>
      <c r="R529" s="83"/>
      <c r="T529" s="482"/>
      <c r="U529" s="99"/>
      <c r="V529" s="529"/>
      <c r="W529" s="305" t="s">
        <v>20</v>
      </c>
      <c r="X529" s="41" t="s">
        <v>21</v>
      </c>
      <c r="Y529" s="86">
        <v>0.85</v>
      </c>
      <c r="Z529" s="75"/>
      <c r="AA529" s="213"/>
      <c r="AB529" s="213"/>
      <c r="AC529" s="45">
        <f>ROUND(ROUND(ROUND(ROUND(H512*O$8,0)*S524,0)*V527,0)*Y529,0)</f>
        <v>404</v>
      </c>
      <c r="AD529" s="79"/>
    </row>
    <row r="530" ht="16.5" customHeight="1">
      <c r="A530" s="29">
        <v>61.0</v>
      </c>
      <c r="B530" s="29">
        <v>8904.0</v>
      </c>
      <c r="C530" s="32" t="s">
        <v>10477</v>
      </c>
      <c r="D530" s="389"/>
      <c r="E530" s="389"/>
      <c r="F530" s="527"/>
      <c r="G530" s="527"/>
      <c r="H530" s="527"/>
      <c r="I530" s="532"/>
      <c r="J530" s="94"/>
      <c r="K530" s="140"/>
      <c r="L530" s="54"/>
      <c r="M530" s="52"/>
      <c r="N530" s="8"/>
      <c r="O530" s="54"/>
      <c r="P530" s="254"/>
      <c r="Q530" s="83"/>
      <c r="R530" s="83"/>
      <c r="S530" s="83"/>
      <c r="T530" s="530"/>
      <c r="U530" s="24"/>
      <c r="V530" s="26"/>
      <c r="W530" s="484"/>
      <c r="X530" s="56"/>
      <c r="Y530" s="526"/>
      <c r="Z530" s="213" t="s">
        <v>30</v>
      </c>
      <c r="AA530" s="74">
        <v>5.0</v>
      </c>
      <c r="AB530" s="522" t="s">
        <v>31</v>
      </c>
      <c r="AC530" s="45">
        <f>ROUND(ROUND(ROUND(ROUND(H512*O$8,0)*S524,0)*V527,0)*Y529,0)-AA530</f>
        <v>399</v>
      </c>
      <c r="AD530" s="79"/>
    </row>
    <row r="531" ht="16.5" customHeight="1">
      <c r="A531" s="29">
        <v>61.0</v>
      </c>
      <c r="B531" s="29">
        <v>8758.0</v>
      </c>
      <c r="C531" s="32" t="s">
        <v>10478</v>
      </c>
      <c r="D531" s="389"/>
      <c r="E531" s="389"/>
      <c r="F531" s="527"/>
      <c r="G531" s="527"/>
      <c r="H531" s="527"/>
      <c r="I531" s="532"/>
      <c r="J531" s="94"/>
      <c r="K531" s="140"/>
      <c r="L531" s="54"/>
      <c r="M531" s="52"/>
      <c r="N531" s="8"/>
      <c r="O531" s="54"/>
      <c r="P531" s="536"/>
      <c r="Q531" s="83"/>
      <c r="R531" s="528"/>
      <c r="S531" s="486"/>
      <c r="T531" s="102" t="s">
        <v>329</v>
      </c>
      <c r="U531" s="83" t="s">
        <v>21</v>
      </c>
      <c r="V531" s="528">
        <v>0.85</v>
      </c>
      <c r="W531" s="37"/>
      <c r="X531" s="7"/>
      <c r="Y531" s="39"/>
      <c r="Z531" s="213"/>
      <c r="AA531" s="213"/>
      <c r="AB531" s="213"/>
      <c r="AC531" s="45">
        <f>ROUND(ROUND(ROUND(H512*O$8,0)*S524,0)*V531,0)</f>
        <v>576</v>
      </c>
      <c r="AD531" s="79"/>
    </row>
    <row r="532" ht="16.5" customHeight="1">
      <c r="A532" s="29">
        <v>61.0</v>
      </c>
      <c r="B532" s="29">
        <v>8905.0</v>
      </c>
      <c r="C532" s="32" t="s">
        <v>10479</v>
      </c>
      <c r="D532" s="389"/>
      <c r="E532" s="389"/>
      <c r="F532" s="527"/>
      <c r="G532" s="527"/>
      <c r="H532" s="527"/>
      <c r="I532" s="532"/>
      <c r="J532" s="94"/>
      <c r="K532" s="140"/>
      <c r="L532" s="54"/>
      <c r="M532" s="52"/>
      <c r="N532" s="8"/>
      <c r="O532" s="54"/>
      <c r="P532" s="536"/>
      <c r="Q532" s="83"/>
      <c r="R532" s="528"/>
      <c r="S532" s="528"/>
      <c r="T532" s="482"/>
      <c r="U532" s="83"/>
      <c r="V532" s="528"/>
      <c r="W532" s="227"/>
      <c r="X532" s="22"/>
      <c r="Y532" s="109"/>
      <c r="Z532" s="213" t="s">
        <v>30</v>
      </c>
      <c r="AA532" s="74">
        <v>5.0</v>
      </c>
      <c r="AB532" s="522" t="s">
        <v>31</v>
      </c>
      <c r="AC532" s="45">
        <f>ROUND(ROUND(ROUND(H512*O$8,0)*S524,0)*V531,0)-AA532</f>
        <v>571</v>
      </c>
      <c r="AD532" s="79"/>
    </row>
    <row r="533" ht="16.5" customHeight="1">
      <c r="A533" s="29">
        <v>61.0</v>
      </c>
      <c r="B533" s="29">
        <v>8906.0</v>
      </c>
      <c r="C533" s="32" t="s">
        <v>10480</v>
      </c>
      <c r="D533" s="389"/>
      <c r="E533" s="389"/>
      <c r="F533" s="527"/>
      <c r="G533" s="527"/>
      <c r="H533" s="527"/>
      <c r="I533" s="532"/>
      <c r="J533" s="94"/>
      <c r="K533" s="140"/>
      <c r="L533" s="54"/>
      <c r="M533" s="52"/>
      <c r="N533" s="8"/>
      <c r="O533" s="54"/>
      <c r="P533" s="254"/>
      <c r="Q533" s="83"/>
      <c r="R533" s="528"/>
      <c r="S533" s="528"/>
      <c r="T533" s="482"/>
      <c r="U533" s="99"/>
      <c r="V533" s="529"/>
      <c r="W533" s="305" t="s">
        <v>20</v>
      </c>
      <c r="X533" s="41" t="s">
        <v>21</v>
      </c>
      <c r="Y533" s="86">
        <v>0.85</v>
      </c>
      <c r="Z533" s="75"/>
      <c r="AA533" s="213"/>
      <c r="AB533" s="213"/>
      <c r="AC533" s="45">
        <f>ROUND(ROUND(ROUND(ROUND(H512*O$8,0)*S524,0)*V531,0)*Y533,0)</f>
        <v>490</v>
      </c>
      <c r="AD533" s="79"/>
    </row>
    <row r="534" ht="16.5" customHeight="1">
      <c r="A534" s="29">
        <v>61.0</v>
      </c>
      <c r="B534" s="29">
        <v>8907.0</v>
      </c>
      <c r="C534" s="32" t="s">
        <v>10481</v>
      </c>
      <c r="D534" s="389"/>
      <c r="E534" s="389"/>
      <c r="F534" s="527"/>
      <c r="G534" s="527"/>
      <c r="H534" s="527"/>
      <c r="I534" s="532"/>
      <c r="J534" s="94"/>
      <c r="K534" s="140"/>
      <c r="L534" s="54"/>
      <c r="M534" s="52"/>
      <c r="N534" s="8"/>
      <c r="O534" s="54"/>
      <c r="P534" s="536"/>
      <c r="Q534" s="55"/>
      <c r="R534" s="56"/>
      <c r="S534" s="141"/>
      <c r="T534" s="484"/>
      <c r="U534" s="24"/>
      <c r="V534" s="26"/>
      <c r="W534" s="484"/>
      <c r="X534" s="56"/>
      <c r="Y534" s="526"/>
      <c r="Z534" s="213" t="s">
        <v>30</v>
      </c>
      <c r="AA534" s="74">
        <v>5.0</v>
      </c>
      <c r="AB534" s="522" t="s">
        <v>31</v>
      </c>
      <c r="AC534" s="45">
        <f>ROUND(ROUND(ROUND(ROUND(H512*O$8,0)*S524,0)*V531,0)*Y533,0)-AA534</f>
        <v>485</v>
      </c>
      <c r="AD534" s="79"/>
    </row>
    <row r="535" ht="16.5" customHeight="1">
      <c r="A535" s="29">
        <v>61.0</v>
      </c>
      <c r="B535" s="29">
        <v>8908.0</v>
      </c>
      <c r="C535" s="32" t="s">
        <v>10482</v>
      </c>
      <c r="D535" s="389"/>
      <c r="E535" s="389"/>
      <c r="F535" s="527"/>
      <c r="G535" s="527"/>
      <c r="H535" s="527"/>
      <c r="I535" s="532"/>
      <c r="J535" s="94"/>
      <c r="K535" s="140"/>
      <c r="L535" s="54"/>
      <c r="M535" s="52"/>
      <c r="N535" s="8"/>
      <c r="O535" s="54"/>
      <c r="P535" s="536"/>
      <c r="Q535" s="102" t="s">
        <v>27</v>
      </c>
      <c r="R535" s="533"/>
      <c r="S535" s="533"/>
      <c r="T535" s="520"/>
      <c r="U535" s="38"/>
      <c r="V535" s="6"/>
      <c r="W535" s="37"/>
      <c r="X535" s="7"/>
      <c r="Y535" s="39"/>
      <c r="Z535" s="213"/>
      <c r="AA535" s="213"/>
      <c r="AB535" s="213"/>
      <c r="AC535" s="45">
        <f>ROUND(ROUND(H512*O$8,0)*S536,0)</f>
        <v>484</v>
      </c>
      <c r="AD535" s="79"/>
    </row>
    <row r="536" ht="16.5" customHeight="1">
      <c r="A536" s="29">
        <v>61.0</v>
      </c>
      <c r="B536" s="29">
        <v>8909.0</v>
      </c>
      <c r="C536" s="32" t="s">
        <v>10483</v>
      </c>
      <c r="D536" s="389"/>
      <c r="E536" s="389"/>
      <c r="F536" s="527"/>
      <c r="G536" s="527"/>
      <c r="H536" s="527"/>
      <c r="I536" s="532"/>
      <c r="J536" s="94"/>
      <c r="K536" s="140"/>
      <c r="L536" s="54"/>
      <c r="M536" s="52"/>
      <c r="N536" s="8"/>
      <c r="O536" s="54"/>
      <c r="P536" s="535"/>
      <c r="Q536" s="482"/>
      <c r="R536" s="83" t="s">
        <v>21</v>
      </c>
      <c r="S536" s="528">
        <v>0.5</v>
      </c>
      <c r="T536" s="521"/>
      <c r="U536" s="53"/>
      <c r="V536" s="14"/>
      <c r="W536" s="52"/>
      <c r="X536" s="8"/>
      <c r="Y536" s="109"/>
      <c r="Z536" s="213" t="s">
        <v>30</v>
      </c>
      <c r="AA536" s="74">
        <v>5.0</v>
      </c>
      <c r="AB536" s="522" t="s">
        <v>31</v>
      </c>
      <c r="AC536" s="45">
        <f>ROUND(ROUND(H512*O$8,0)*S536,0)-AA536</f>
        <v>479</v>
      </c>
      <c r="AD536" s="79"/>
    </row>
    <row r="537" ht="16.5" customHeight="1">
      <c r="A537" s="29">
        <v>61.0</v>
      </c>
      <c r="B537" s="29">
        <v>8910.0</v>
      </c>
      <c r="C537" s="32" t="s">
        <v>10484</v>
      </c>
      <c r="D537" s="389"/>
      <c r="E537" s="389"/>
      <c r="F537" s="527"/>
      <c r="G537" s="527"/>
      <c r="H537" s="527"/>
      <c r="I537" s="532"/>
      <c r="J537" s="94"/>
      <c r="K537" s="140"/>
      <c r="L537" s="54"/>
      <c r="M537" s="52"/>
      <c r="N537" s="8"/>
      <c r="O537" s="54"/>
      <c r="P537" s="535"/>
      <c r="Q537" s="482"/>
      <c r="R537" s="14"/>
      <c r="S537" s="14"/>
      <c r="T537" s="521"/>
      <c r="U537" s="53"/>
      <c r="V537" s="14"/>
      <c r="W537" s="305" t="s">
        <v>20</v>
      </c>
      <c r="X537" s="41" t="s">
        <v>21</v>
      </c>
      <c r="Y537" s="86">
        <v>0.85</v>
      </c>
      <c r="Z537" s="75"/>
      <c r="AA537" s="213"/>
      <c r="AB537" s="213"/>
      <c r="AC537" s="45">
        <f>ROUND(ROUND(ROUND(H512*O$8,0)*S536,0)*Y537,0)</f>
        <v>411</v>
      </c>
      <c r="AD537" s="79"/>
    </row>
    <row r="538" ht="16.5" customHeight="1">
      <c r="A538" s="29">
        <v>61.0</v>
      </c>
      <c r="B538" s="29">
        <v>8911.0</v>
      </c>
      <c r="C538" s="32" t="s">
        <v>10485</v>
      </c>
      <c r="D538" s="389"/>
      <c r="E538" s="389"/>
      <c r="F538" s="527"/>
      <c r="G538" s="527"/>
      <c r="H538" s="527"/>
      <c r="I538" s="532"/>
      <c r="J538" s="94"/>
      <c r="K538" s="140"/>
      <c r="L538" s="54"/>
      <c r="M538" s="52"/>
      <c r="N538" s="8"/>
      <c r="O538" s="54"/>
      <c r="P538" s="535"/>
      <c r="Q538" s="482"/>
      <c r="R538" s="83"/>
      <c r="S538" s="83"/>
      <c r="T538" s="525"/>
      <c r="U538" s="180"/>
      <c r="V538" s="21"/>
      <c r="W538" s="484"/>
      <c r="X538" s="56"/>
      <c r="Y538" s="526"/>
      <c r="Z538" s="213" t="s">
        <v>30</v>
      </c>
      <c r="AA538" s="74">
        <v>5.0</v>
      </c>
      <c r="AB538" s="522" t="s">
        <v>31</v>
      </c>
      <c r="AC538" s="45">
        <f>ROUND(ROUND(ROUND(H512*O$8,0)*S536,0)*Y537,0)-AA538</f>
        <v>406</v>
      </c>
      <c r="AD538" s="79"/>
    </row>
    <row r="539" ht="16.5" customHeight="1">
      <c r="A539" s="29">
        <v>61.0</v>
      </c>
      <c r="B539" s="29">
        <v>8912.0</v>
      </c>
      <c r="C539" s="32" t="s">
        <v>10486</v>
      </c>
      <c r="D539" s="389"/>
      <c r="E539" s="389"/>
      <c r="F539" s="527"/>
      <c r="G539" s="527"/>
      <c r="H539" s="527"/>
      <c r="I539" s="532"/>
      <c r="J539" s="94"/>
      <c r="K539" s="140"/>
      <c r="L539" s="54"/>
      <c r="M539" s="52"/>
      <c r="N539" s="8"/>
      <c r="O539" s="54"/>
      <c r="P539" s="536"/>
      <c r="Q539" s="14"/>
      <c r="R539" s="14"/>
      <c r="S539" s="14"/>
      <c r="T539" s="102" t="s">
        <v>326</v>
      </c>
      <c r="U539" s="41" t="s">
        <v>21</v>
      </c>
      <c r="V539" s="60">
        <v>0.7</v>
      </c>
      <c r="W539" s="37"/>
      <c r="X539" s="7"/>
      <c r="Y539" s="39"/>
      <c r="Z539" s="213"/>
      <c r="AA539" s="213"/>
      <c r="AB539" s="213"/>
      <c r="AC539" s="45">
        <f>ROUND(ROUND(ROUND(H512*O$8,0)*S536,0)*V539,0)</f>
        <v>339</v>
      </c>
      <c r="AD539" s="79"/>
    </row>
    <row r="540" ht="16.5" customHeight="1">
      <c r="A540" s="29">
        <v>61.0</v>
      </c>
      <c r="B540" s="29">
        <v>8913.0</v>
      </c>
      <c r="C540" s="32" t="s">
        <v>10487</v>
      </c>
      <c r="D540" s="389"/>
      <c r="E540" s="389"/>
      <c r="F540" s="527"/>
      <c r="G540" s="527"/>
      <c r="H540" s="527"/>
      <c r="I540" s="532"/>
      <c r="J540" s="94"/>
      <c r="K540" s="140"/>
      <c r="L540" s="54"/>
      <c r="M540" s="52"/>
      <c r="N540" s="8"/>
      <c r="O540" s="54"/>
      <c r="P540" s="536"/>
      <c r="Q540" s="14"/>
      <c r="R540" s="14"/>
      <c r="S540" s="14"/>
      <c r="T540" s="482"/>
      <c r="U540" s="83"/>
      <c r="V540" s="528"/>
      <c r="W540" s="227"/>
      <c r="X540" s="22"/>
      <c r="Y540" s="109"/>
      <c r="Z540" s="213" t="s">
        <v>30</v>
      </c>
      <c r="AA540" s="74">
        <v>5.0</v>
      </c>
      <c r="AB540" s="522" t="s">
        <v>31</v>
      </c>
      <c r="AC540" s="45">
        <f>ROUND(ROUND(ROUND(H512*O$8,0)*S536,0)*V539,0)-AA540</f>
        <v>334</v>
      </c>
      <c r="AD540" s="79"/>
    </row>
    <row r="541" ht="16.5" customHeight="1">
      <c r="A541" s="29">
        <v>61.0</v>
      </c>
      <c r="B541" s="29">
        <v>8914.0</v>
      </c>
      <c r="C541" s="32" t="s">
        <v>10488</v>
      </c>
      <c r="D541" s="389"/>
      <c r="E541" s="389"/>
      <c r="F541" s="527"/>
      <c r="G541" s="527"/>
      <c r="H541" s="527"/>
      <c r="I541" s="532"/>
      <c r="J541" s="94"/>
      <c r="K541" s="140"/>
      <c r="L541" s="54"/>
      <c r="M541" s="52"/>
      <c r="N541" s="8"/>
      <c r="O541" s="54"/>
      <c r="P541" s="254"/>
      <c r="Q541" s="83"/>
      <c r="R541" s="83"/>
      <c r="T541" s="482"/>
      <c r="U541" s="99"/>
      <c r="V541" s="529"/>
      <c r="W541" s="305" t="s">
        <v>20</v>
      </c>
      <c r="X541" s="41" t="s">
        <v>21</v>
      </c>
      <c r="Y541" s="86">
        <v>0.85</v>
      </c>
      <c r="Z541" s="75"/>
      <c r="AA541" s="213"/>
      <c r="AB541" s="213"/>
      <c r="AC541" s="45">
        <f>ROUND(ROUND(ROUND(ROUND(H512*O$8,0)*S536,0)*V539,0)*Y541,0)</f>
        <v>288</v>
      </c>
      <c r="AD541" s="79"/>
    </row>
    <row r="542" ht="16.5" customHeight="1">
      <c r="A542" s="29">
        <v>61.0</v>
      </c>
      <c r="B542" s="29">
        <v>8915.0</v>
      </c>
      <c r="C542" s="32" t="s">
        <v>10489</v>
      </c>
      <c r="D542" s="389"/>
      <c r="E542" s="389"/>
      <c r="F542" s="527"/>
      <c r="G542" s="527"/>
      <c r="H542" s="527"/>
      <c r="I542" s="532"/>
      <c r="J542" s="94"/>
      <c r="K542" s="140"/>
      <c r="L542" s="54"/>
      <c r="M542" s="52"/>
      <c r="N542" s="8"/>
      <c r="O542" s="54"/>
      <c r="P542" s="254"/>
      <c r="Q542" s="83"/>
      <c r="R542" s="83"/>
      <c r="S542" s="83"/>
      <c r="T542" s="530"/>
      <c r="U542" s="24"/>
      <c r="V542" s="26"/>
      <c r="W542" s="484"/>
      <c r="X542" s="56"/>
      <c r="Y542" s="526"/>
      <c r="Z542" s="213" t="s">
        <v>30</v>
      </c>
      <c r="AA542" s="74">
        <v>5.0</v>
      </c>
      <c r="AB542" s="522" t="s">
        <v>31</v>
      </c>
      <c r="AC542" s="45">
        <f>ROUND(ROUND(ROUND(ROUND(H512*O$8,0)*S536,0)*V539,0)*Y541,0)-AA542</f>
        <v>283</v>
      </c>
      <c r="AD542" s="79"/>
    </row>
    <row r="543" ht="16.5" customHeight="1">
      <c r="A543" s="29">
        <v>61.0</v>
      </c>
      <c r="B543" s="29">
        <v>8916.0</v>
      </c>
      <c r="C543" s="32" t="s">
        <v>10490</v>
      </c>
      <c r="D543" s="389"/>
      <c r="E543" s="389"/>
      <c r="F543" s="527"/>
      <c r="G543" s="527"/>
      <c r="H543" s="527"/>
      <c r="I543" s="532"/>
      <c r="J543" s="94"/>
      <c r="K543" s="140"/>
      <c r="L543" s="54"/>
      <c r="M543" s="52"/>
      <c r="N543" s="8"/>
      <c r="O543" s="54"/>
      <c r="P543" s="536"/>
      <c r="Q543" s="83"/>
      <c r="R543" s="528"/>
      <c r="S543" s="486"/>
      <c r="T543" s="102" t="s">
        <v>329</v>
      </c>
      <c r="U543" s="83" t="s">
        <v>21</v>
      </c>
      <c r="V543" s="528">
        <v>0.85</v>
      </c>
      <c r="W543" s="37"/>
      <c r="X543" s="7"/>
      <c r="Y543" s="39"/>
      <c r="Z543" s="213"/>
      <c r="AA543" s="213"/>
      <c r="AB543" s="213"/>
      <c r="AC543" s="45">
        <f>ROUND(ROUND(ROUND(H512*O$8,0)*S536,0)*V543,0)</f>
        <v>411</v>
      </c>
      <c r="AD543" s="79"/>
    </row>
    <row r="544" ht="16.5" customHeight="1">
      <c r="A544" s="29">
        <v>61.0</v>
      </c>
      <c r="B544" s="29">
        <v>8917.0</v>
      </c>
      <c r="C544" s="32" t="s">
        <v>10491</v>
      </c>
      <c r="D544" s="389"/>
      <c r="E544" s="389"/>
      <c r="F544" s="527"/>
      <c r="G544" s="527"/>
      <c r="H544" s="527"/>
      <c r="I544" s="532"/>
      <c r="J544" s="94"/>
      <c r="K544" s="140"/>
      <c r="L544" s="54"/>
      <c r="M544" s="52"/>
      <c r="N544" s="8"/>
      <c r="O544" s="54"/>
      <c r="P544" s="536"/>
      <c r="Q544" s="83"/>
      <c r="R544" s="528"/>
      <c r="S544" s="528"/>
      <c r="T544" s="482"/>
      <c r="U544" s="83"/>
      <c r="V544" s="528"/>
      <c r="W544" s="227"/>
      <c r="X544" s="22"/>
      <c r="Y544" s="109"/>
      <c r="Z544" s="213" t="s">
        <v>30</v>
      </c>
      <c r="AA544" s="74">
        <v>5.0</v>
      </c>
      <c r="AB544" s="522" t="s">
        <v>31</v>
      </c>
      <c r="AC544" s="45">
        <f>ROUND(ROUND(ROUND(H512*O$8,0)*S536,0)*V543,0)-AA544</f>
        <v>406</v>
      </c>
      <c r="AD544" s="79"/>
    </row>
    <row r="545" ht="16.5" customHeight="1">
      <c r="A545" s="29">
        <v>61.0</v>
      </c>
      <c r="B545" s="29">
        <v>8918.0</v>
      </c>
      <c r="C545" s="32" t="s">
        <v>10492</v>
      </c>
      <c r="D545" s="389"/>
      <c r="E545" s="389"/>
      <c r="F545" s="527"/>
      <c r="G545" s="527"/>
      <c r="H545" s="527"/>
      <c r="I545" s="532"/>
      <c r="J545" s="94"/>
      <c r="K545" s="140"/>
      <c r="L545" s="54"/>
      <c r="M545" s="52"/>
      <c r="N545" s="8"/>
      <c r="O545" s="54"/>
      <c r="P545" s="254"/>
      <c r="Q545" s="83"/>
      <c r="R545" s="528"/>
      <c r="S545" s="528"/>
      <c r="T545" s="482"/>
      <c r="U545" s="99"/>
      <c r="V545" s="529"/>
      <c r="W545" s="305" t="s">
        <v>20</v>
      </c>
      <c r="X545" s="41" t="s">
        <v>21</v>
      </c>
      <c r="Y545" s="86">
        <v>0.85</v>
      </c>
      <c r="Z545" s="75"/>
      <c r="AA545" s="213"/>
      <c r="AB545" s="213"/>
      <c r="AC545" s="593">
        <f>ROUND(ROUND(ROUND(ROUND(H512*O$8,0)*S536,0)*V543,0)*Y545,0)</f>
        <v>349</v>
      </c>
      <c r="AD545" s="79"/>
    </row>
    <row r="546" ht="16.5" customHeight="1">
      <c r="A546" s="29">
        <v>61.0</v>
      </c>
      <c r="B546" s="29">
        <v>8919.0</v>
      </c>
      <c r="C546" s="32" t="s">
        <v>10493</v>
      </c>
      <c r="D546" s="389"/>
      <c r="E546" s="389"/>
      <c r="F546" s="527"/>
      <c r="G546" s="527"/>
      <c r="H546" s="527"/>
      <c r="I546" s="532"/>
      <c r="J546" s="94"/>
      <c r="K546" s="140"/>
      <c r="L546" s="54"/>
      <c r="M546" s="52"/>
      <c r="N546" s="8"/>
      <c r="O546" s="54"/>
      <c r="P546" s="537"/>
      <c r="Q546" s="83"/>
      <c r="R546" s="83"/>
      <c r="S546" s="83"/>
      <c r="T546" s="484"/>
      <c r="U546" s="24"/>
      <c r="V546" s="26"/>
      <c r="W546" s="484"/>
      <c r="X546" s="56"/>
      <c r="Y546" s="526"/>
      <c r="Z546" s="213" t="s">
        <v>30</v>
      </c>
      <c r="AA546" s="74">
        <v>5.0</v>
      </c>
      <c r="AB546" s="522" t="s">
        <v>31</v>
      </c>
      <c r="AC546" s="593">
        <f>ROUND(ROUND(ROUND(ROUND(H512*O$8,0)*S536,0)*V543,0)*Y545,0)-AA546</f>
        <v>344</v>
      </c>
      <c r="AD546" s="79"/>
    </row>
    <row r="547" ht="16.5" customHeight="1">
      <c r="A547" s="29">
        <v>61.0</v>
      </c>
      <c r="B547" s="29">
        <v>8315.0</v>
      </c>
      <c r="C547" s="32" t="s">
        <v>10494</v>
      </c>
      <c r="D547" s="389"/>
      <c r="E547" s="389"/>
      <c r="F547" s="527"/>
      <c r="G547" s="527"/>
      <c r="H547" s="527"/>
      <c r="I547" s="532"/>
      <c r="J547" s="130" t="s">
        <v>7983</v>
      </c>
      <c r="K547" s="538"/>
      <c r="L547" s="590"/>
      <c r="M547" s="147"/>
      <c r="N547" s="539"/>
      <c r="O547" s="591"/>
      <c r="P547" s="37"/>
      <c r="Q547" s="7"/>
      <c r="R547" s="7"/>
      <c r="S547" s="7"/>
      <c r="T547" s="520"/>
      <c r="U547" s="6"/>
      <c r="V547" s="7"/>
      <c r="W547" s="37"/>
      <c r="X547" s="7"/>
      <c r="Y547" s="39"/>
      <c r="Z547" s="213"/>
      <c r="AA547" s="213"/>
      <c r="AB547" s="213"/>
      <c r="AC547" s="45">
        <f>ROUND(ROUND(H512*L548,0)*O$8,0)</f>
        <v>935</v>
      </c>
      <c r="AD547" s="79"/>
    </row>
    <row r="548" ht="16.5" customHeight="1">
      <c r="A548" s="29">
        <v>61.0</v>
      </c>
      <c r="B548" s="29">
        <v>8920.0</v>
      </c>
      <c r="C548" s="32" t="s">
        <v>10495</v>
      </c>
      <c r="D548" s="231"/>
      <c r="E548" s="231"/>
      <c r="F548" s="174"/>
      <c r="G548" s="174"/>
      <c r="H548" s="174"/>
      <c r="I548" s="523"/>
      <c r="J548" s="482"/>
      <c r="K548" s="83" t="s">
        <v>21</v>
      </c>
      <c r="L548" s="175">
        <v>0.965</v>
      </c>
      <c r="M548" s="592"/>
      <c r="N548" s="540"/>
      <c r="O548" s="175"/>
      <c r="P548" s="52"/>
      <c r="Q548" s="8"/>
      <c r="R548" s="8"/>
      <c r="S548" s="8"/>
      <c r="T548" s="521"/>
      <c r="U548" s="14"/>
      <c r="V548" s="8"/>
      <c r="W548" s="52"/>
      <c r="X548" s="8"/>
      <c r="Y548" s="109"/>
      <c r="Z548" s="213" t="s">
        <v>30</v>
      </c>
      <c r="AA548" s="74">
        <v>5.0</v>
      </c>
      <c r="AB548" s="522" t="s">
        <v>31</v>
      </c>
      <c r="AC548" s="45">
        <f>ROUND(ROUND(H512*L548,0)*O$8,0)-AA548</f>
        <v>930</v>
      </c>
      <c r="AD548" s="79"/>
    </row>
    <row r="549" ht="16.5" customHeight="1">
      <c r="A549" s="29">
        <v>61.0</v>
      </c>
      <c r="B549" s="29">
        <v>8921.0</v>
      </c>
      <c r="C549" s="32" t="s">
        <v>10496</v>
      </c>
      <c r="D549" s="231"/>
      <c r="E549" s="231"/>
      <c r="F549" s="174"/>
      <c r="G549" s="174"/>
      <c r="H549" s="174"/>
      <c r="I549" s="523"/>
      <c r="J549" s="482"/>
      <c r="K549" s="140"/>
      <c r="L549" s="54"/>
      <c r="M549" s="52"/>
      <c r="N549" s="8"/>
      <c r="O549" s="54"/>
      <c r="P549" s="52"/>
      <c r="Q549" s="8"/>
      <c r="R549" s="8"/>
      <c r="S549" s="8"/>
      <c r="T549" s="521"/>
      <c r="U549" s="14"/>
      <c r="V549" s="54"/>
      <c r="W549" s="305" t="s">
        <v>20</v>
      </c>
      <c r="X549" s="41" t="s">
        <v>21</v>
      </c>
      <c r="Y549" s="86">
        <v>0.85</v>
      </c>
      <c r="Z549" s="75"/>
      <c r="AA549" s="213"/>
      <c r="AB549" s="213"/>
      <c r="AC549" s="45">
        <f>ROUND(ROUND(ROUND(H512*L548,0)*O$8,0)*Y549,0)</f>
        <v>795</v>
      </c>
      <c r="AD549" s="79"/>
    </row>
    <row r="550" ht="16.5" customHeight="1">
      <c r="A550" s="29">
        <v>61.0</v>
      </c>
      <c r="B550" s="29">
        <v>8922.0</v>
      </c>
      <c r="C550" s="32" t="s">
        <v>10497</v>
      </c>
      <c r="D550" s="231"/>
      <c r="E550" s="231"/>
      <c r="F550" s="527"/>
      <c r="G550" s="527"/>
      <c r="H550" s="527"/>
      <c r="I550" s="532"/>
      <c r="J550" s="94"/>
      <c r="K550" s="140"/>
      <c r="L550" s="54"/>
      <c r="M550" s="52"/>
      <c r="N550" s="8"/>
      <c r="O550" s="54"/>
      <c r="P550" s="52"/>
      <c r="Q550" s="8"/>
      <c r="R550" s="8"/>
      <c r="S550" s="8"/>
      <c r="T550" s="525"/>
      <c r="U550" s="21"/>
      <c r="V550" s="109"/>
      <c r="W550" s="484"/>
      <c r="X550" s="56"/>
      <c r="Y550" s="526"/>
      <c r="Z550" s="213" t="s">
        <v>30</v>
      </c>
      <c r="AA550" s="74">
        <v>5.0</v>
      </c>
      <c r="AB550" s="522" t="s">
        <v>31</v>
      </c>
      <c r="AC550" s="45">
        <f>ROUND(ROUND(ROUND(H512*L548,0)*O$8,0)*Y549,0)-AA550</f>
        <v>790</v>
      </c>
      <c r="AD550" s="79"/>
    </row>
    <row r="551" ht="16.5" customHeight="1">
      <c r="A551" s="29">
        <v>61.0</v>
      </c>
      <c r="B551" s="29">
        <v>8316.0</v>
      </c>
      <c r="C551" s="32" t="s">
        <v>10498</v>
      </c>
      <c r="D551" s="231"/>
      <c r="E551" s="231"/>
      <c r="F551" s="527"/>
      <c r="G551" s="527"/>
      <c r="H551" s="527"/>
      <c r="I551" s="532"/>
      <c r="J551" s="94"/>
      <c r="K551" s="140"/>
      <c r="L551" s="54"/>
      <c r="M551" s="52"/>
      <c r="N551" s="8"/>
      <c r="O551" s="54"/>
      <c r="P551" s="52"/>
      <c r="Q551" s="8"/>
      <c r="R551" s="8"/>
      <c r="S551" s="8"/>
      <c r="T551" s="102" t="s">
        <v>326</v>
      </c>
      <c r="U551" s="41" t="s">
        <v>21</v>
      </c>
      <c r="V551" s="60">
        <v>0.7</v>
      </c>
      <c r="W551" s="37"/>
      <c r="X551" s="7"/>
      <c r="Y551" s="39"/>
      <c r="Z551" s="213"/>
      <c r="AA551" s="213"/>
      <c r="AB551" s="213"/>
      <c r="AC551" s="45">
        <f>ROUND(ROUND(ROUND(H512*L548,0)*O$8,0)*V551,0)</f>
        <v>655</v>
      </c>
      <c r="AD551" s="79"/>
    </row>
    <row r="552" ht="16.5" customHeight="1">
      <c r="A552" s="29">
        <v>61.0</v>
      </c>
      <c r="B552" s="29">
        <v>8923.0</v>
      </c>
      <c r="C552" s="32" t="s">
        <v>10499</v>
      </c>
      <c r="D552" s="231"/>
      <c r="E552" s="231"/>
      <c r="F552" s="527"/>
      <c r="G552" s="527"/>
      <c r="H552" s="8"/>
      <c r="I552" s="144"/>
      <c r="J552" s="94"/>
      <c r="K552" s="140"/>
      <c r="L552" s="54"/>
      <c r="M552" s="52"/>
      <c r="N552" s="8"/>
      <c r="O552" s="54"/>
      <c r="P552" s="52"/>
      <c r="Q552" s="8"/>
      <c r="R552" s="8"/>
      <c r="S552" s="8"/>
      <c r="T552" s="482"/>
      <c r="U552" s="83"/>
      <c r="V552" s="528"/>
      <c r="W552" s="227"/>
      <c r="X552" s="22"/>
      <c r="Y552" s="109"/>
      <c r="Z552" s="213" t="s">
        <v>30</v>
      </c>
      <c r="AA552" s="74">
        <v>5.0</v>
      </c>
      <c r="AB552" s="522" t="s">
        <v>31</v>
      </c>
      <c r="AC552" s="45">
        <f>ROUND(ROUND(ROUND(H512*L548,0)*O$8,0)*V551,0)-AA552</f>
        <v>650</v>
      </c>
      <c r="AD552" s="79"/>
    </row>
    <row r="553" ht="16.5" customHeight="1">
      <c r="A553" s="29">
        <v>61.0</v>
      </c>
      <c r="B553" s="29">
        <v>8924.0</v>
      </c>
      <c r="C553" s="32" t="s">
        <v>10500</v>
      </c>
      <c r="D553" s="389"/>
      <c r="E553" s="231"/>
      <c r="F553" s="113"/>
      <c r="G553" s="113"/>
      <c r="H553" s="8"/>
      <c r="I553" s="144"/>
      <c r="J553" s="94"/>
      <c r="K553" s="140"/>
      <c r="L553" s="54"/>
      <c r="M553" s="52"/>
      <c r="N553" s="8"/>
      <c r="O553" s="54"/>
      <c r="P553" s="52"/>
      <c r="Q553" s="8"/>
      <c r="R553" s="8"/>
      <c r="S553" s="8"/>
      <c r="T553" s="482"/>
      <c r="U553" s="99"/>
      <c r="V553" s="529"/>
      <c r="W553" s="305" t="s">
        <v>20</v>
      </c>
      <c r="X553" s="41" t="s">
        <v>21</v>
      </c>
      <c r="Y553" s="86">
        <v>0.85</v>
      </c>
      <c r="Z553" s="75"/>
      <c r="AA553" s="213"/>
      <c r="AB553" s="213"/>
      <c r="AC553" s="45">
        <f>ROUND(ROUND(ROUND(ROUND(H512*L548,0)*O$8,0)*V551,0)*Y553,0)</f>
        <v>557</v>
      </c>
      <c r="AD553" s="79"/>
    </row>
    <row r="554" ht="16.5" customHeight="1">
      <c r="A554" s="29">
        <v>61.0</v>
      </c>
      <c r="B554" s="29">
        <v>8925.0</v>
      </c>
      <c r="C554" s="32" t="s">
        <v>10501</v>
      </c>
      <c r="D554" s="389"/>
      <c r="E554" s="231"/>
      <c r="F554" s="113"/>
      <c r="G554" s="113"/>
      <c r="H554" s="8"/>
      <c r="I554" s="144"/>
      <c r="J554" s="94"/>
      <c r="K554" s="140"/>
      <c r="L554" s="54"/>
      <c r="M554" s="52"/>
      <c r="N554" s="8"/>
      <c r="O554" s="54"/>
      <c r="P554" s="52"/>
      <c r="Q554" s="8"/>
      <c r="R554" s="8"/>
      <c r="S554" s="8"/>
      <c r="T554" s="530"/>
      <c r="U554" s="24"/>
      <c r="V554" s="26"/>
      <c r="W554" s="484"/>
      <c r="X554" s="56"/>
      <c r="Y554" s="526"/>
      <c r="Z554" s="213" t="s">
        <v>30</v>
      </c>
      <c r="AA554" s="74">
        <v>5.0</v>
      </c>
      <c r="AB554" s="522" t="s">
        <v>31</v>
      </c>
      <c r="AC554" s="45">
        <f>ROUND(ROUND(ROUND(ROUND(H512*L548,0)*O$8,0)*V551,0)*Y553,0)-AA554</f>
        <v>552</v>
      </c>
      <c r="AD554" s="79"/>
    </row>
    <row r="555" ht="16.5" customHeight="1">
      <c r="A555" s="29">
        <v>61.0</v>
      </c>
      <c r="B555" s="29">
        <v>8759.0</v>
      </c>
      <c r="C555" s="32" t="s">
        <v>10502</v>
      </c>
      <c r="D555" s="389"/>
      <c r="E555" s="231"/>
      <c r="F555" s="113"/>
      <c r="G555" s="113"/>
      <c r="H555" s="8"/>
      <c r="I555" s="144"/>
      <c r="J555" s="94"/>
      <c r="K555" s="140"/>
      <c r="L555" s="54"/>
      <c r="M555" s="52"/>
      <c r="N555" s="8"/>
      <c r="O555" s="54"/>
      <c r="P555" s="52"/>
      <c r="Q555" s="8"/>
      <c r="R555" s="8"/>
      <c r="S555" s="54"/>
      <c r="T555" s="102" t="s">
        <v>329</v>
      </c>
      <c r="U555" s="83" t="s">
        <v>21</v>
      </c>
      <c r="V555" s="528">
        <v>0.85</v>
      </c>
      <c r="W555" s="37"/>
      <c r="X555" s="7"/>
      <c r="Y555" s="39"/>
      <c r="Z555" s="213"/>
      <c r="AA555" s="213"/>
      <c r="AB555" s="213"/>
      <c r="AC555" s="45">
        <f>ROUND(ROUND(ROUND(H512*L548,0)*O$8,0)*V555,0)</f>
        <v>795</v>
      </c>
      <c r="AD555" s="79"/>
    </row>
    <row r="556" ht="16.5" customHeight="1">
      <c r="A556" s="29">
        <v>61.0</v>
      </c>
      <c r="B556" s="29">
        <v>8926.0</v>
      </c>
      <c r="C556" s="32" t="s">
        <v>10503</v>
      </c>
      <c r="D556" s="389"/>
      <c r="E556" s="231"/>
      <c r="F556" s="113"/>
      <c r="G556" s="113"/>
      <c r="H556" s="8"/>
      <c r="I556" s="144"/>
      <c r="J556" s="94"/>
      <c r="K556" s="140"/>
      <c r="L556" s="54"/>
      <c r="M556" s="52"/>
      <c r="N556" s="8"/>
      <c r="O556" s="54"/>
      <c r="P556" s="52"/>
      <c r="Q556" s="8"/>
      <c r="R556" s="8"/>
      <c r="S556" s="8"/>
      <c r="T556" s="482"/>
      <c r="U556" s="83"/>
      <c r="V556" s="528"/>
      <c r="W556" s="227"/>
      <c r="X556" s="22"/>
      <c r="Y556" s="109"/>
      <c r="Z556" s="213" t="s">
        <v>30</v>
      </c>
      <c r="AA556" s="74">
        <v>5.0</v>
      </c>
      <c r="AB556" s="522" t="s">
        <v>31</v>
      </c>
      <c r="AC556" s="45">
        <f>ROUND(ROUND(ROUND(H512*L548,0)*O$8,0)*V555,0)-AA556</f>
        <v>790</v>
      </c>
      <c r="AD556" s="79"/>
    </row>
    <row r="557" ht="16.5" customHeight="1">
      <c r="A557" s="29">
        <v>61.0</v>
      </c>
      <c r="B557" s="29">
        <v>8927.0</v>
      </c>
      <c r="C557" s="32" t="s">
        <v>10504</v>
      </c>
      <c r="D557" s="389"/>
      <c r="E557" s="231"/>
      <c r="F557" s="527"/>
      <c r="G557" s="527"/>
      <c r="H557" s="527"/>
      <c r="I557" s="532"/>
      <c r="J557" s="94"/>
      <c r="K557" s="140"/>
      <c r="L557" s="54"/>
      <c r="M557" s="52"/>
      <c r="N557" s="8"/>
      <c r="O557" s="54"/>
      <c r="P557" s="52"/>
      <c r="Q557" s="8"/>
      <c r="R557" s="8"/>
      <c r="S557" s="8"/>
      <c r="T557" s="482"/>
      <c r="U557" s="99"/>
      <c r="V557" s="529"/>
      <c r="W557" s="305" t="s">
        <v>20</v>
      </c>
      <c r="X557" s="41" t="s">
        <v>21</v>
      </c>
      <c r="Y557" s="86">
        <v>0.85</v>
      </c>
      <c r="Z557" s="75"/>
      <c r="AA557" s="213"/>
      <c r="AB557" s="213"/>
      <c r="AC557" s="45">
        <f>ROUND(ROUND(ROUND(ROUND(H512*L548,0)*O$8,0)*V555,0)*Y557,0)</f>
        <v>676</v>
      </c>
      <c r="AD557" s="79"/>
    </row>
    <row r="558" ht="16.5" customHeight="1">
      <c r="A558" s="29">
        <v>61.0</v>
      </c>
      <c r="B558" s="29">
        <v>8928.0</v>
      </c>
      <c r="C558" s="32" t="s">
        <v>10505</v>
      </c>
      <c r="D558" s="389"/>
      <c r="E558" s="231"/>
      <c r="F558" s="527"/>
      <c r="G558" s="527"/>
      <c r="H558" s="527"/>
      <c r="I558" s="532"/>
      <c r="J558" s="94"/>
      <c r="K558" s="140"/>
      <c r="L558" s="54"/>
      <c r="M558" s="52"/>
      <c r="N558" s="8"/>
      <c r="O558" s="54"/>
      <c r="P558" s="227"/>
      <c r="Q558" s="22"/>
      <c r="R558" s="22"/>
      <c r="S558" s="22"/>
      <c r="T558" s="484"/>
      <c r="U558" s="24"/>
      <c r="V558" s="26"/>
      <c r="W558" s="484"/>
      <c r="X558" s="56"/>
      <c r="Y558" s="526"/>
      <c r="Z558" s="213" t="s">
        <v>30</v>
      </c>
      <c r="AA558" s="74">
        <v>5.0</v>
      </c>
      <c r="AB558" s="522" t="s">
        <v>31</v>
      </c>
      <c r="AC558" s="45">
        <f>ROUND(ROUND(ROUND(ROUND(H512*L548,0)*O$8,0)*V555,0)*Y557,0)-AA558</f>
        <v>671</v>
      </c>
      <c r="AD558" s="79"/>
    </row>
    <row r="559" ht="16.5" customHeight="1">
      <c r="A559" s="29">
        <v>61.0</v>
      </c>
      <c r="B559" s="29">
        <v>8317.0</v>
      </c>
      <c r="C559" s="32" t="s">
        <v>10506</v>
      </c>
      <c r="D559" s="389"/>
      <c r="E559" s="389"/>
      <c r="F559" s="527"/>
      <c r="G559" s="527"/>
      <c r="H559" s="527"/>
      <c r="I559" s="532"/>
      <c r="J559" s="94"/>
      <c r="K559" s="140"/>
      <c r="L559" s="54"/>
      <c r="M559" s="52"/>
      <c r="N559" s="8"/>
      <c r="O559" s="54"/>
      <c r="P559" s="206" t="s">
        <v>23</v>
      </c>
      <c r="Q559" s="102" t="s">
        <v>24</v>
      </c>
      <c r="R559" s="533"/>
      <c r="S559" s="533"/>
      <c r="T559" s="520"/>
      <c r="U559" s="38"/>
      <c r="V559" s="6"/>
      <c r="W559" s="37"/>
      <c r="X559" s="7"/>
      <c r="Y559" s="39"/>
      <c r="Z559" s="213"/>
      <c r="AA559" s="213"/>
      <c r="AB559" s="213"/>
      <c r="AC559" s="45">
        <f>ROUND(ROUND(ROUND(H512*L548,0)*O$8,0)*S560,0)</f>
        <v>655</v>
      </c>
      <c r="AD559" s="79"/>
    </row>
    <row r="560" ht="16.5" customHeight="1">
      <c r="A560" s="29">
        <v>61.0</v>
      </c>
      <c r="B560" s="29">
        <v>8929.0</v>
      </c>
      <c r="C560" s="32" t="s">
        <v>10507</v>
      </c>
      <c r="D560" s="389"/>
      <c r="E560" s="389"/>
      <c r="F560" s="527"/>
      <c r="G560" s="527"/>
      <c r="H560" s="527"/>
      <c r="I560" s="532"/>
      <c r="J560" s="94"/>
      <c r="K560" s="140"/>
      <c r="L560" s="54"/>
      <c r="M560" s="52"/>
      <c r="N560" s="8"/>
      <c r="O560" s="54"/>
      <c r="P560" s="481"/>
      <c r="Q560" s="482"/>
      <c r="R560" s="83" t="s">
        <v>21</v>
      </c>
      <c r="S560" s="528">
        <v>0.7</v>
      </c>
      <c r="T560" s="521"/>
      <c r="U560" s="53"/>
      <c r="V560" s="14"/>
      <c r="W560" s="52"/>
      <c r="X560" s="8"/>
      <c r="Y560" s="109"/>
      <c r="Z560" s="213" t="s">
        <v>30</v>
      </c>
      <c r="AA560" s="74">
        <v>5.0</v>
      </c>
      <c r="AB560" s="522" t="s">
        <v>31</v>
      </c>
      <c r="AC560" s="45">
        <f>ROUND(ROUND(ROUND(H512*L548,0)*O$8,0)*S560,0)-AA560</f>
        <v>650</v>
      </c>
      <c r="AD560" s="79"/>
    </row>
    <row r="561" ht="16.5" customHeight="1">
      <c r="A561" s="29">
        <v>61.0</v>
      </c>
      <c r="B561" s="29">
        <v>8930.0</v>
      </c>
      <c r="C561" s="32" t="s">
        <v>10508</v>
      </c>
      <c r="D561" s="389"/>
      <c r="E561" s="389"/>
      <c r="F561" s="527"/>
      <c r="G561" s="527"/>
      <c r="H561" s="527"/>
      <c r="I561" s="532"/>
      <c r="J561" s="94"/>
      <c r="K561" s="140"/>
      <c r="L561" s="54"/>
      <c r="M561" s="52"/>
      <c r="N561" s="8"/>
      <c r="O561" s="54"/>
      <c r="P561" s="481"/>
      <c r="Q561" s="482"/>
      <c r="R561" s="14"/>
      <c r="S561" s="14"/>
      <c r="T561" s="521"/>
      <c r="U561" s="53"/>
      <c r="V561" s="14"/>
      <c r="W561" s="305" t="s">
        <v>20</v>
      </c>
      <c r="X561" s="41" t="s">
        <v>21</v>
      </c>
      <c r="Y561" s="86">
        <v>0.85</v>
      </c>
      <c r="Z561" s="75"/>
      <c r="AA561" s="213"/>
      <c r="AB561" s="213"/>
      <c r="AC561" s="45">
        <f>ROUND(ROUND(ROUND(ROUND(H512*L548,0)*O$8,0)*S560,0)*Y561,0)</f>
        <v>557</v>
      </c>
      <c r="AD561" s="79"/>
    </row>
    <row r="562" ht="16.5" customHeight="1">
      <c r="A562" s="29">
        <v>61.0</v>
      </c>
      <c r="B562" s="29">
        <v>8931.0</v>
      </c>
      <c r="C562" s="32" t="s">
        <v>10509</v>
      </c>
      <c r="D562" s="389"/>
      <c r="E562" s="389"/>
      <c r="F562" s="527"/>
      <c r="G562" s="527"/>
      <c r="H562" s="527"/>
      <c r="I562" s="532"/>
      <c r="J562" s="94"/>
      <c r="K562" s="140"/>
      <c r="L562" s="54"/>
      <c r="M562" s="52"/>
      <c r="N562" s="8"/>
      <c r="O562" s="54"/>
      <c r="P562" s="535"/>
      <c r="Q562" s="482"/>
      <c r="R562" s="83"/>
      <c r="S562" s="83"/>
      <c r="T562" s="525"/>
      <c r="U562" s="180"/>
      <c r="V562" s="21"/>
      <c r="W562" s="484"/>
      <c r="X562" s="56"/>
      <c r="Y562" s="526"/>
      <c r="Z562" s="213" t="s">
        <v>30</v>
      </c>
      <c r="AA562" s="74">
        <v>5.0</v>
      </c>
      <c r="AB562" s="522" t="s">
        <v>31</v>
      </c>
      <c r="AC562" s="45">
        <f>ROUND(ROUND(ROUND(ROUND(H512*L548,0)*O$8,0)*S560,0)*Y561,0)-AA562</f>
        <v>552</v>
      </c>
      <c r="AD562" s="79"/>
    </row>
    <row r="563" ht="16.5" customHeight="1">
      <c r="A563" s="29">
        <v>61.0</v>
      </c>
      <c r="B563" s="29">
        <v>8318.0</v>
      </c>
      <c r="C563" s="32" t="s">
        <v>10510</v>
      </c>
      <c r="D563" s="389"/>
      <c r="E563" s="389"/>
      <c r="F563" s="527"/>
      <c r="G563" s="527"/>
      <c r="H563" s="527"/>
      <c r="I563" s="532"/>
      <c r="J563" s="94"/>
      <c r="K563" s="140"/>
      <c r="L563" s="54"/>
      <c r="M563" s="52"/>
      <c r="N563" s="8"/>
      <c r="O563" s="54"/>
      <c r="P563" s="536"/>
      <c r="Q563" s="14"/>
      <c r="R563" s="14"/>
      <c r="S563" s="14"/>
      <c r="T563" s="102" t="s">
        <v>326</v>
      </c>
      <c r="U563" s="41" t="s">
        <v>21</v>
      </c>
      <c r="V563" s="60">
        <v>0.7</v>
      </c>
      <c r="W563" s="37"/>
      <c r="X563" s="7"/>
      <c r="Y563" s="39"/>
      <c r="Z563" s="213"/>
      <c r="AA563" s="213"/>
      <c r="AB563" s="213"/>
      <c r="AC563" s="45">
        <f>ROUND(ROUND(ROUND(ROUND(H512*L548,0)*O$8,0)*S560,0)*V563,0)</f>
        <v>459</v>
      </c>
      <c r="AD563" s="79"/>
    </row>
    <row r="564" ht="16.5" customHeight="1">
      <c r="A564" s="29">
        <v>61.0</v>
      </c>
      <c r="B564" s="29">
        <v>8932.0</v>
      </c>
      <c r="C564" s="32" t="s">
        <v>10511</v>
      </c>
      <c r="D564" s="389"/>
      <c r="E564" s="389"/>
      <c r="F564" s="527"/>
      <c r="G564" s="527"/>
      <c r="H564" s="527"/>
      <c r="I564" s="532"/>
      <c r="J564" s="94"/>
      <c r="K564" s="140"/>
      <c r="L564" s="54"/>
      <c r="M564" s="52"/>
      <c r="N564" s="8"/>
      <c r="O564" s="54"/>
      <c r="P564" s="536"/>
      <c r="Q564" s="14"/>
      <c r="R564" s="14"/>
      <c r="S564" s="14"/>
      <c r="T564" s="482"/>
      <c r="U564" s="83"/>
      <c r="V564" s="528"/>
      <c r="W564" s="227"/>
      <c r="X564" s="22"/>
      <c r="Y564" s="109"/>
      <c r="Z564" s="213" t="s">
        <v>30</v>
      </c>
      <c r="AA564" s="74">
        <v>5.0</v>
      </c>
      <c r="AB564" s="522" t="s">
        <v>31</v>
      </c>
      <c r="AC564" s="45">
        <f>ROUND(ROUND(ROUND(ROUND(H512*L548,0)*O$8,0)*S560,0)*V563,0)-AA564</f>
        <v>454</v>
      </c>
      <c r="AD564" s="79"/>
    </row>
    <row r="565" ht="16.5" customHeight="1">
      <c r="A565" s="29">
        <v>61.0</v>
      </c>
      <c r="B565" s="29">
        <v>8933.0</v>
      </c>
      <c r="C565" s="32" t="s">
        <v>10512</v>
      </c>
      <c r="D565" s="389"/>
      <c r="E565" s="389"/>
      <c r="F565" s="527"/>
      <c r="G565" s="527"/>
      <c r="H565" s="527"/>
      <c r="I565" s="532"/>
      <c r="J565" s="94"/>
      <c r="K565" s="140"/>
      <c r="L565" s="54"/>
      <c r="M565" s="52"/>
      <c r="N565" s="8"/>
      <c r="O565" s="54"/>
      <c r="P565" s="254"/>
      <c r="Q565" s="83"/>
      <c r="R565" s="83"/>
      <c r="T565" s="482"/>
      <c r="U565" s="99"/>
      <c r="V565" s="529"/>
      <c r="W565" s="305" t="s">
        <v>20</v>
      </c>
      <c r="X565" s="41" t="s">
        <v>21</v>
      </c>
      <c r="Y565" s="86">
        <v>0.85</v>
      </c>
      <c r="Z565" s="75"/>
      <c r="AA565" s="213"/>
      <c r="AB565" s="213"/>
      <c r="AC565" s="45">
        <f>ROUND(ROUND(ROUND(ROUND(ROUND(H512*L548,0)*O$8,0)*S560,0)*V563,0)*Y565,0)</f>
        <v>390</v>
      </c>
      <c r="AD565" s="79"/>
    </row>
    <row r="566" ht="16.5" customHeight="1">
      <c r="A566" s="29">
        <v>61.0</v>
      </c>
      <c r="B566" s="29">
        <v>8934.0</v>
      </c>
      <c r="C566" s="32" t="s">
        <v>10513</v>
      </c>
      <c r="D566" s="389"/>
      <c r="E566" s="389"/>
      <c r="F566" s="527"/>
      <c r="G566" s="527"/>
      <c r="H566" s="527"/>
      <c r="I566" s="532"/>
      <c r="J566" s="94"/>
      <c r="K566" s="140"/>
      <c r="L566" s="54"/>
      <c r="M566" s="52"/>
      <c r="N566" s="8"/>
      <c r="O566" s="54"/>
      <c r="P566" s="254"/>
      <c r="Q566" s="83"/>
      <c r="R566" s="83"/>
      <c r="S566" s="83"/>
      <c r="T566" s="530"/>
      <c r="U566" s="24"/>
      <c r="V566" s="26"/>
      <c r="W566" s="484"/>
      <c r="X566" s="56"/>
      <c r="Y566" s="526"/>
      <c r="Z566" s="213" t="s">
        <v>30</v>
      </c>
      <c r="AA566" s="74">
        <v>5.0</v>
      </c>
      <c r="AB566" s="522" t="s">
        <v>31</v>
      </c>
      <c r="AC566" s="45">
        <f>ROUND(ROUND(ROUND(ROUND(ROUND(H512*L548,0)*O$8,0)*S560,0)*V563,0)*Y565,0)-AA566</f>
        <v>385</v>
      </c>
      <c r="AD566" s="79"/>
    </row>
    <row r="567" ht="16.5" customHeight="1">
      <c r="A567" s="29">
        <v>61.0</v>
      </c>
      <c r="B567" s="29">
        <v>8760.0</v>
      </c>
      <c r="C567" s="32" t="s">
        <v>10514</v>
      </c>
      <c r="D567" s="389"/>
      <c r="E567" s="389"/>
      <c r="F567" s="527"/>
      <c r="G567" s="527"/>
      <c r="H567" s="527"/>
      <c r="I567" s="532"/>
      <c r="J567" s="94"/>
      <c r="K567" s="140"/>
      <c r="L567" s="54"/>
      <c r="M567" s="52"/>
      <c r="N567" s="8"/>
      <c r="O567" s="54"/>
      <c r="P567" s="536"/>
      <c r="Q567" s="83"/>
      <c r="R567" s="528"/>
      <c r="S567" s="486"/>
      <c r="T567" s="102" t="s">
        <v>329</v>
      </c>
      <c r="U567" s="83" t="s">
        <v>21</v>
      </c>
      <c r="V567" s="528">
        <v>0.85</v>
      </c>
      <c r="W567" s="37"/>
      <c r="X567" s="7"/>
      <c r="Y567" s="39"/>
      <c r="Z567" s="213"/>
      <c r="AA567" s="213"/>
      <c r="AB567" s="213"/>
      <c r="AC567" s="45">
        <f>ROUND(ROUND(ROUND(ROUND(H512*L548,0)*O$8,0)*S560,0)*V567,0)</f>
        <v>557</v>
      </c>
      <c r="AD567" s="79"/>
    </row>
    <row r="568" ht="16.5" customHeight="1">
      <c r="A568" s="29">
        <v>61.0</v>
      </c>
      <c r="B568" s="29">
        <v>8935.0</v>
      </c>
      <c r="C568" s="32" t="s">
        <v>10515</v>
      </c>
      <c r="D568" s="389"/>
      <c r="E568" s="389"/>
      <c r="F568" s="527"/>
      <c r="G568" s="527"/>
      <c r="H568" s="527"/>
      <c r="I568" s="532"/>
      <c r="J568" s="94"/>
      <c r="K568" s="140"/>
      <c r="L568" s="54"/>
      <c r="M568" s="52"/>
      <c r="N568" s="8"/>
      <c r="O568" s="54"/>
      <c r="P568" s="536"/>
      <c r="Q568" s="83"/>
      <c r="R568" s="528"/>
      <c r="S568" s="528"/>
      <c r="T568" s="482"/>
      <c r="U568" s="83"/>
      <c r="V568" s="528"/>
      <c r="W568" s="227"/>
      <c r="X568" s="22"/>
      <c r="Y568" s="109"/>
      <c r="Z568" s="213" t="s">
        <v>30</v>
      </c>
      <c r="AA568" s="74">
        <v>5.0</v>
      </c>
      <c r="AB568" s="522" t="s">
        <v>31</v>
      </c>
      <c r="AC568" s="45">
        <f>ROUND(ROUND(ROUND(ROUND(H512*L548,0)*O$8,0)*S560,0)*V567,0)-AA568</f>
        <v>552</v>
      </c>
      <c r="AD568" s="79"/>
    </row>
    <row r="569" ht="16.5" customHeight="1">
      <c r="A569" s="29">
        <v>61.0</v>
      </c>
      <c r="B569" s="29">
        <v>8936.0</v>
      </c>
      <c r="C569" s="32" t="s">
        <v>10516</v>
      </c>
      <c r="D569" s="389"/>
      <c r="E569" s="389"/>
      <c r="F569" s="527"/>
      <c r="G569" s="527"/>
      <c r="H569" s="527"/>
      <c r="I569" s="532"/>
      <c r="J569" s="94"/>
      <c r="K569" s="140"/>
      <c r="L569" s="54"/>
      <c r="M569" s="52"/>
      <c r="N569" s="8"/>
      <c r="O569" s="54"/>
      <c r="P569" s="254"/>
      <c r="Q569" s="83"/>
      <c r="R569" s="528"/>
      <c r="S569" s="528"/>
      <c r="T569" s="482"/>
      <c r="U569" s="99"/>
      <c r="V569" s="529"/>
      <c r="W569" s="305" t="s">
        <v>20</v>
      </c>
      <c r="X569" s="41" t="s">
        <v>21</v>
      </c>
      <c r="Y569" s="86">
        <v>0.85</v>
      </c>
      <c r="Z569" s="75"/>
      <c r="AA569" s="213"/>
      <c r="AB569" s="213"/>
      <c r="AC569" s="45">
        <f>ROUND(ROUND(ROUND(ROUND(ROUND(H512*L548,0)*O$8,0)*S560,0)*V567,0)*Y569,0)</f>
        <v>473</v>
      </c>
      <c r="AD569" s="79"/>
    </row>
    <row r="570" ht="16.5" customHeight="1">
      <c r="A570" s="29">
        <v>61.0</v>
      </c>
      <c r="B570" s="29">
        <v>8937.0</v>
      </c>
      <c r="C570" s="32" t="s">
        <v>10517</v>
      </c>
      <c r="D570" s="389"/>
      <c r="E570" s="389"/>
      <c r="F570" s="527"/>
      <c r="G570" s="527"/>
      <c r="H570" s="527"/>
      <c r="I570" s="532"/>
      <c r="J570" s="94"/>
      <c r="K570" s="140"/>
      <c r="L570" s="54"/>
      <c r="M570" s="52"/>
      <c r="N570" s="8"/>
      <c r="O570" s="54"/>
      <c r="P570" s="536"/>
      <c r="Q570" s="83"/>
      <c r="R570" s="83"/>
      <c r="S570" s="83"/>
      <c r="T570" s="484"/>
      <c r="U570" s="24"/>
      <c r="V570" s="26"/>
      <c r="W570" s="484"/>
      <c r="X570" s="56"/>
      <c r="Y570" s="526"/>
      <c r="Z570" s="213" t="s">
        <v>30</v>
      </c>
      <c r="AA570" s="74">
        <v>5.0</v>
      </c>
      <c r="AB570" s="522" t="s">
        <v>31</v>
      </c>
      <c r="AC570" s="45">
        <f>ROUND(ROUND(ROUND(ROUND(ROUND(H512*L548,0)*O$8,0)*S560,0)*V567,0)*Y569,0)-AA570</f>
        <v>468</v>
      </c>
      <c r="AD570" s="79"/>
    </row>
    <row r="571" ht="16.5" customHeight="1">
      <c r="A571" s="29">
        <v>61.0</v>
      </c>
      <c r="B571" s="29">
        <v>8938.0</v>
      </c>
      <c r="C571" s="32" t="s">
        <v>10518</v>
      </c>
      <c r="D571" s="389"/>
      <c r="E571" s="389"/>
      <c r="F571" s="527"/>
      <c r="G571" s="527"/>
      <c r="H571" s="527"/>
      <c r="I571" s="532"/>
      <c r="J571" s="94"/>
      <c r="K571" s="140"/>
      <c r="L571" s="54"/>
      <c r="M571" s="52"/>
      <c r="N571" s="8"/>
      <c r="O571" s="54"/>
      <c r="P571" s="536"/>
      <c r="Q571" s="102" t="s">
        <v>27</v>
      </c>
      <c r="R571" s="533"/>
      <c r="S571" s="533"/>
      <c r="T571" s="520"/>
      <c r="U571" s="38"/>
      <c r="V571" s="6"/>
      <c r="W571" s="37"/>
      <c r="X571" s="7"/>
      <c r="Y571" s="39"/>
      <c r="Z571" s="213"/>
      <c r="AA571" s="213"/>
      <c r="AB571" s="213"/>
      <c r="AC571" s="45">
        <f>ROUND(ROUND(ROUND(H512*L548,0)*O$8,0)*S572,0)</f>
        <v>468</v>
      </c>
      <c r="AD571" s="79"/>
    </row>
    <row r="572" ht="16.5" customHeight="1">
      <c r="A572" s="29">
        <v>61.0</v>
      </c>
      <c r="B572" s="29">
        <v>8939.0</v>
      </c>
      <c r="C572" s="32" t="s">
        <v>10519</v>
      </c>
      <c r="D572" s="389"/>
      <c r="E572" s="389"/>
      <c r="F572" s="527"/>
      <c r="G572" s="527"/>
      <c r="H572" s="527"/>
      <c r="I572" s="532"/>
      <c r="J572" s="94"/>
      <c r="K572" s="140"/>
      <c r="L572" s="54"/>
      <c r="M572" s="52"/>
      <c r="N572" s="8"/>
      <c r="O572" s="54"/>
      <c r="P572" s="535"/>
      <c r="Q572" s="482"/>
      <c r="R572" s="83" t="s">
        <v>21</v>
      </c>
      <c r="S572" s="528">
        <v>0.5</v>
      </c>
      <c r="T572" s="521"/>
      <c r="U572" s="53"/>
      <c r="V572" s="14"/>
      <c r="W572" s="52"/>
      <c r="X572" s="8"/>
      <c r="Y572" s="109"/>
      <c r="Z572" s="213" t="s">
        <v>30</v>
      </c>
      <c r="AA572" s="74">
        <v>5.0</v>
      </c>
      <c r="AB572" s="522" t="s">
        <v>31</v>
      </c>
      <c r="AC572" s="45">
        <f>ROUND(ROUND(ROUND(H512*L548,0)*O$8,0)*S572,0)-AA572</f>
        <v>463</v>
      </c>
      <c r="AD572" s="79"/>
    </row>
    <row r="573" ht="16.5" customHeight="1">
      <c r="A573" s="29">
        <v>61.0</v>
      </c>
      <c r="B573" s="29">
        <v>8940.0</v>
      </c>
      <c r="C573" s="32" t="s">
        <v>10520</v>
      </c>
      <c r="D573" s="389"/>
      <c r="E573" s="389"/>
      <c r="F573" s="527"/>
      <c r="G573" s="527"/>
      <c r="H573" s="527"/>
      <c r="I573" s="532"/>
      <c r="J573" s="94"/>
      <c r="K573" s="140"/>
      <c r="L573" s="54"/>
      <c r="M573" s="52"/>
      <c r="N573" s="8"/>
      <c r="O573" s="54"/>
      <c r="P573" s="535"/>
      <c r="Q573" s="482"/>
      <c r="R573" s="14"/>
      <c r="S573" s="14"/>
      <c r="T573" s="521"/>
      <c r="U573" s="53"/>
      <c r="V573" s="14"/>
      <c r="W573" s="305" t="s">
        <v>20</v>
      </c>
      <c r="X573" s="41" t="s">
        <v>21</v>
      </c>
      <c r="Y573" s="86">
        <v>0.85</v>
      </c>
      <c r="Z573" s="75"/>
      <c r="AA573" s="213"/>
      <c r="AB573" s="213"/>
      <c r="AC573" s="45">
        <f>ROUND(ROUND(ROUND(ROUND(H512*L548,0)*O$8,0)*S572,0)*Y573,0)</f>
        <v>398</v>
      </c>
      <c r="AD573" s="79"/>
    </row>
    <row r="574" ht="16.5" customHeight="1">
      <c r="A574" s="29">
        <v>61.0</v>
      </c>
      <c r="B574" s="29">
        <v>8941.0</v>
      </c>
      <c r="C574" s="32" t="s">
        <v>10521</v>
      </c>
      <c r="D574" s="389"/>
      <c r="E574" s="389"/>
      <c r="F574" s="527"/>
      <c r="G574" s="527"/>
      <c r="H574" s="527"/>
      <c r="I574" s="532"/>
      <c r="J574" s="94"/>
      <c r="K574" s="140"/>
      <c r="L574" s="54"/>
      <c r="M574" s="52"/>
      <c r="N574" s="8"/>
      <c r="O574" s="54"/>
      <c r="P574" s="535"/>
      <c r="Q574" s="482"/>
      <c r="R574" s="83"/>
      <c r="S574" s="83"/>
      <c r="T574" s="525"/>
      <c r="U574" s="180"/>
      <c r="V574" s="21"/>
      <c r="W574" s="484"/>
      <c r="X574" s="56"/>
      <c r="Y574" s="526"/>
      <c r="Z574" s="213" t="s">
        <v>30</v>
      </c>
      <c r="AA574" s="74">
        <v>5.0</v>
      </c>
      <c r="AB574" s="522" t="s">
        <v>31</v>
      </c>
      <c r="AC574" s="45">
        <f>ROUND(ROUND(ROUND(ROUND(H512*L548,0)*O$8,0)*S572,0)*Y573,0)-AA574</f>
        <v>393</v>
      </c>
      <c r="AD574" s="79"/>
    </row>
    <row r="575" ht="16.5" customHeight="1">
      <c r="A575" s="29">
        <v>61.0</v>
      </c>
      <c r="B575" s="29">
        <v>8942.0</v>
      </c>
      <c r="C575" s="32" t="s">
        <v>10522</v>
      </c>
      <c r="D575" s="389"/>
      <c r="E575" s="389"/>
      <c r="F575" s="527"/>
      <c r="G575" s="527"/>
      <c r="H575" s="527"/>
      <c r="I575" s="532"/>
      <c r="J575" s="94"/>
      <c r="K575" s="140"/>
      <c r="L575" s="54"/>
      <c r="M575" s="52"/>
      <c r="N575" s="8"/>
      <c r="O575" s="54"/>
      <c r="P575" s="536"/>
      <c r="Q575" s="14"/>
      <c r="R575" s="14"/>
      <c r="S575" s="14"/>
      <c r="T575" s="102" t="s">
        <v>326</v>
      </c>
      <c r="U575" s="41" t="s">
        <v>21</v>
      </c>
      <c r="V575" s="60">
        <v>0.7</v>
      </c>
      <c r="W575" s="37"/>
      <c r="X575" s="7"/>
      <c r="Y575" s="39"/>
      <c r="Z575" s="213"/>
      <c r="AA575" s="213"/>
      <c r="AB575" s="213"/>
      <c r="AC575" s="45">
        <f>ROUND(ROUND(ROUND(ROUND(H512*L548,0)*O$8,0)*S572,0)*V575,0)</f>
        <v>328</v>
      </c>
      <c r="AD575" s="79"/>
    </row>
    <row r="576" ht="16.5" customHeight="1">
      <c r="A576" s="29">
        <v>61.0</v>
      </c>
      <c r="B576" s="29">
        <v>8943.0</v>
      </c>
      <c r="C576" s="32" t="s">
        <v>10523</v>
      </c>
      <c r="D576" s="389"/>
      <c r="E576" s="389"/>
      <c r="F576" s="527"/>
      <c r="G576" s="527"/>
      <c r="H576" s="527"/>
      <c r="I576" s="532"/>
      <c r="J576" s="94"/>
      <c r="K576" s="140"/>
      <c r="L576" s="54"/>
      <c r="M576" s="52"/>
      <c r="N576" s="8"/>
      <c r="O576" s="54"/>
      <c r="P576" s="536"/>
      <c r="Q576" s="14"/>
      <c r="R576" s="14"/>
      <c r="S576" s="14"/>
      <c r="T576" s="482"/>
      <c r="U576" s="83"/>
      <c r="V576" s="528"/>
      <c r="W576" s="227"/>
      <c r="X576" s="22"/>
      <c r="Y576" s="109"/>
      <c r="Z576" s="213" t="s">
        <v>30</v>
      </c>
      <c r="AA576" s="74">
        <v>5.0</v>
      </c>
      <c r="AB576" s="522" t="s">
        <v>31</v>
      </c>
      <c r="AC576" s="45">
        <f>ROUND(ROUND(ROUND(ROUND(H512*L548,0)*O$8,0)*S572,0)*V575,0)-AA576</f>
        <v>323</v>
      </c>
      <c r="AD576" s="79"/>
    </row>
    <row r="577" ht="16.5" customHeight="1">
      <c r="A577" s="29">
        <v>61.0</v>
      </c>
      <c r="B577" s="29">
        <v>8944.0</v>
      </c>
      <c r="C577" s="32" t="s">
        <v>10524</v>
      </c>
      <c r="D577" s="389"/>
      <c r="E577" s="389"/>
      <c r="F577" s="527"/>
      <c r="G577" s="527"/>
      <c r="H577" s="527"/>
      <c r="I577" s="532"/>
      <c r="J577" s="94"/>
      <c r="K577" s="140"/>
      <c r="L577" s="54"/>
      <c r="M577" s="52"/>
      <c r="N577" s="8"/>
      <c r="O577" s="54"/>
      <c r="P577" s="254"/>
      <c r="Q577" s="83"/>
      <c r="R577" s="83"/>
      <c r="T577" s="482"/>
      <c r="U577" s="99"/>
      <c r="V577" s="529"/>
      <c r="W577" s="305" t="s">
        <v>20</v>
      </c>
      <c r="X577" s="41" t="s">
        <v>21</v>
      </c>
      <c r="Y577" s="86">
        <v>0.85</v>
      </c>
      <c r="Z577" s="75"/>
      <c r="AA577" s="213"/>
      <c r="AB577" s="213"/>
      <c r="AC577" s="45">
        <f>ROUND(ROUND(ROUND(ROUND(ROUND(H512*L548,0)*O$8,0)*S572,0)*V575,0)*Y577,0)</f>
        <v>279</v>
      </c>
      <c r="AD577" s="79"/>
    </row>
    <row r="578" ht="16.5" customHeight="1">
      <c r="A578" s="29">
        <v>61.0</v>
      </c>
      <c r="B578" s="29">
        <v>8945.0</v>
      </c>
      <c r="C578" s="32" t="s">
        <v>10525</v>
      </c>
      <c r="D578" s="389"/>
      <c r="E578" s="389"/>
      <c r="F578" s="527"/>
      <c r="G578" s="527"/>
      <c r="H578" s="527"/>
      <c r="I578" s="532"/>
      <c r="J578" s="94"/>
      <c r="K578" s="140"/>
      <c r="L578" s="54"/>
      <c r="M578" s="52"/>
      <c r="N578" s="8"/>
      <c r="O578" s="54"/>
      <c r="P578" s="254"/>
      <c r="Q578" s="83"/>
      <c r="R578" s="83"/>
      <c r="S578" s="83"/>
      <c r="T578" s="530"/>
      <c r="U578" s="24"/>
      <c r="V578" s="26"/>
      <c r="W578" s="484"/>
      <c r="X578" s="56"/>
      <c r="Y578" s="526"/>
      <c r="Z578" s="213" t="s">
        <v>30</v>
      </c>
      <c r="AA578" s="74">
        <v>5.0</v>
      </c>
      <c r="AB578" s="522" t="s">
        <v>31</v>
      </c>
      <c r="AC578" s="45">
        <f>ROUND(ROUND(ROUND(ROUND(ROUND(H512*L548,0)*O$8,0)*S572,0)*V575,0)*Y577,0)-AA578</f>
        <v>274</v>
      </c>
      <c r="AD578" s="79"/>
    </row>
    <row r="579" ht="16.5" customHeight="1">
      <c r="A579" s="29">
        <v>61.0</v>
      </c>
      <c r="B579" s="29">
        <v>8946.0</v>
      </c>
      <c r="C579" s="32" t="s">
        <v>10526</v>
      </c>
      <c r="D579" s="389"/>
      <c r="E579" s="389"/>
      <c r="F579" s="527"/>
      <c r="G579" s="527"/>
      <c r="H579" s="527"/>
      <c r="I579" s="532"/>
      <c r="J579" s="94"/>
      <c r="K579" s="140"/>
      <c r="L579" s="54"/>
      <c r="M579" s="52"/>
      <c r="N579" s="8"/>
      <c r="O579" s="54"/>
      <c r="P579" s="536"/>
      <c r="Q579" s="83"/>
      <c r="R579" s="528"/>
      <c r="S579" s="486"/>
      <c r="T579" s="102" t="s">
        <v>329</v>
      </c>
      <c r="U579" s="83" t="s">
        <v>21</v>
      </c>
      <c r="V579" s="528">
        <v>0.85</v>
      </c>
      <c r="W579" s="37"/>
      <c r="X579" s="7"/>
      <c r="Y579" s="39"/>
      <c r="Z579" s="213"/>
      <c r="AA579" s="213"/>
      <c r="AB579" s="213"/>
      <c r="AC579" s="45">
        <f>ROUND(ROUND(ROUND(ROUND(H512*L548,0)*O$8,0)*S572,0)*V579,0)</f>
        <v>398</v>
      </c>
      <c r="AD579" s="79"/>
    </row>
    <row r="580" ht="16.5" customHeight="1">
      <c r="A580" s="29">
        <v>61.0</v>
      </c>
      <c r="B580" s="29">
        <v>8947.0</v>
      </c>
      <c r="C580" s="32" t="s">
        <v>10527</v>
      </c>
      <c r="D580" s="389"/>
      <c r="E580" s="389"/>
      <c r="F580" s="527"/>
      <c r="G580" s="527"/>
      <c r="H580" s="527"/>
      <c r="I580" s="532"/>
      <c r="J580" s="94"/>
      <c r="K580" s="140"/>
      <c r="L580" s="54"/>
      <c r="M580" s="52"/>
      <c r="N580" s="8"/>
      <c r="O580" s="54"/>
      <c r="P580" s="536"/>
      <c r="Q580" s="83"/>
      <c r="R580" s="528"/>
      <c r="S580" s="528"/>
      <c r="T580" s="482"/>
      <c r="U580" s="83"/>
      <c r="V580" s="528"/>
      <c r="W580" s="227"/>
      <c r="X580" s="22"/>
      <c r="Y580" s="109"/>
      <c r="Z580" s="213" t="s">
        <v>30</v>
      </c>
      <c r="AA580" s="74">
        <v>5.0</v>
      </c>
      <c r="AB580" s="522" t="s">
        <v>31</v>
      </c>
      <c r="AC580" s="45">
        <f>ROUND(ROUND(ROUND(ROUND(H512*L548,0)*O$8,0)*S572,0)*V579,0)-AA580</f>
        <v>393</v>
      </c>
      <c r="AD580" s="79"/>
    </row>
    <row r="581" ht="16.5" customHeight="1">
      <c r="A581" s="29">
        <v>61.0</v>
      </c>
      <c r="B581" s="29">
        <v>8948.0</v>
      </c>
      <c r="C581" s="32" t="s">
        <v>10528</v>
      </c>
      <c r="D581" s="389"/>
      <c r="E581" s="389"/>
      <c r="F581" s="527"/>
      <c r="G581" s="527"/>
      <c r="H581" s="527"/>
      <c r="I581" s="532"/>
      <c r="J581" s="94"/>
      <c r="K581" s="140"/>
      <c r="L581" s="54"/>
      <c r="M581" s="52"/>
      <c r="N581" s="8"/>
      <c r="O581" s="54"/>
      <c r="P581" s="254"/>
      <c r="Q581" s="83"/>
      <c r="R581" s="528"/>
      <c r="S581" s="528"/>
      <c r="T581" s="482"/>
      <c r="U581" s="99"/>
      <c r="V581" s="529"/>
      <c r="W581" s="305" t="s">
        <v>20</v>
      </c>
      <c r="X581" s="41" t="s">
        <v>21</v>
      </c>
      <c r="Y581" s="86">
        <v>0.85</v>
      </c>
      <c r="Z581" s="75"/>
      <c r="AA581" s="213"/>
      <c r="AB581" s="213"/>
      <c r="AC581" s="45">
        <f>ROUND(ROUND(ROUND(ROUND(ROUND(H512*L548,0)*O$8,0)*S572,0)*V579,0)*Y581,0)</f>
        <v>338</v>
      </c>
      <c r="AD581" s="79"/>
    </row>
    <row r="582" ht="16.5" customHeight="1">
      <c r="A582" s="29">
        <v>61.0</v>
      </c>
      <c r="B582" s="29">
        <v>8949.0</v>
      </c>
      <c r="C582" s="32" t="s">
        <v>10529</v>
      </c>
      <c r="D582" s="389"/>
      <c r="E582" s="231"/>
      <c r="F582" s="527"/>
      <c r="G582" s="527"/>
      <c r="H582" s="527"/>
      <c r="I582" s="532"/>
      <c r="J582" s="94"/>
      <c r="K582" s="140"/>
      <c r="L582" s="54"/>
      <c r="M582" s="52"/>
      <c r="N582" s="8"/>
      <c r="O582" s="54"/>
      <c r="P582" s="537"/>
      <c r="Q582" s="83"/>
      <c r="R582" s="83"/>
      <c r="S582" s="83"/>
      <c r="T582" s="484"/>
      <c r="U582" s="24"/>
      <c r="V582" s="26"/>
      <c r="W582" s="484"/>
      <c r="X582" s="56"/>
      <c r="Y582" s="526"/>
      <c r="Z582" s="213" t="s">
        <v>30</v>
      </c>
      <c r="AA582" s="74">
        <v>5.0</v>
      </c>
      <c r="AB582" s="522" t="s">
        <v>31</v>
      </c>
      <c r="AC582" s="45">
        <f>ROUND(ROUND(ROUND(ROUND(ROUND(H512*L548,0)*O$8,0)*S572,0)*V579,0)*Y581,0)-AA582</f>
        <v>333</v>
      </c>
      <c r="AD582" s="79"/>
    </row>
    <row r="583" ht="16.5" customHeight="1">
      <c r="A583" s="29">
        <v>61.0</v>
      </c>
      <c r="B583" s="29">
        <v>8321.0</v>
      </c>
      <c r="C583" s="32" t="s">
        <v>10530</v>
      </c>
      <c r="D583" s="389"/>
      <c r="E583" s="231"/>
      <c r="F583" s="102" t="s">
        <v>8532</v>
      </c>
      <c r="G583" s="169"/>
      <c r="H583" s="169"/>
      <c r="I583" s="519"/>
      <c r="J583" s="168"/>
      <c r="K583" s="152"/>
      <c r="L583" s="39"/>
      <c r="M583" s="52"/>
      <c r="N583" s="8"/>
      <c r="O583" s="54"/>
      <c r="P583" s="37"/>
      <c r="Q583" s="7"/>
      <c r="R583" s="7"/>
      <c r="S583" s="7"/>
      <c r="T583" s="520"/>
      <c r="U583" s="6"/>
      <c r="V583" s="7"/>
      <c r="W583" s="37"/>
      <c r="X583" s="7"/>
      <c r="Y583" s="39"/>
      <c r="Z583" s="213"/>
      <c r="AA583" s="213"/>
      <c r="AB583" s="213"/>
      <c r="AC583" s="45">
        <f>ROUND(ROUND(H584*O$8,0),0)</f>
        <v>833</v>
      </c>
      <c r="AD583" s="79"/>
    </row>
    <row r="584" ht="16.5" customHeight="1">
      <c r="A584" s="29">
        <v>61.0</v>
      </c>
      <c r="B584" s="29">
        <v>8950.0</v>
      </c>
      <c r="C584" s="32" t="s">
        <v>10531</v>
      </c>
      <c r="D584" s="231"/>
      <c r="E584" s="231"/>
      <c r="F584" s="482"/>
      <c r="G584" s="174"/>
      <c r="H584" s="50">
        <f>'28児童発達支援(基本１)'!H584</f>
        <v>1190</v>
      </c>
      <c r="I584" s="8" t="s">
        <v>9</v>
      </c>
      <c r="J584" s="94"/>
      <c r="K584" s="140"/>
      <c r="L584" s="54"/>
      <c r="M584" s="52"/>
      <c r="N584" s="8"/>
      <c r="O584" s="54"/>
      <c r="P584" s="52"/>
      <c r="Q584" s="8"/>
      <c r="R584" s="8"/>
      <c r="S584" s="8"/>
      <c r="T584" s="521"/>
      <c r="U584" s="14"/>
      <c r="V584" s="8"/>
      <c r="W584" s="52"/>
      <c r="X584" s="8"/>
      <c r="Y584" s="109"/>
      <c r="Z584" s="213" t="s">
        <v>30</v>
      </c>
      <c r="AA584" s="74">
        <v>5.0</v>
      </c>
      <c r="AB584" s="522" t="s">
        <v>31</v>
      </c>
      <c r="AC584" s="45">
        <f>ROUND(ROUND(H584*O$8,0),0)-AA584</f>
        <v>828</v>
      </c>
      <c r="AD584" s="79"/>
    </row>
    <row r="585" ht="16.5" customHeight="1">
      <c r="A585" s="29">
        <v>61.0</v>
      </c>
      <c r="B585" s="29">
        <v>8951.0</v>
      </c>
      <c r="C585" s="32" t="s">
        <v>10532</v>
      </c>
      <c r="D585" s="231"/>
      <c r="E585" s="231"/>
      <c r="F585" s="482"/>
      <c r="G585" s="174"/>
      <c r="H585" s="174"/>
      <c r="I585" s="523"/>
      <c r="J585" s="94"/>
      <c r="K585" s="140"/>
      <c r="L585" s="54"/>
      <c r="M585" s="52"/>
      <c r="N585" s="8"/>
      <c r="O585" s="54"/>
      <c r="P585" s="52"/>
      <c r="Q585" s="8"/>
      <c r="R585" s="8"/>
      <c r="S585" s="8"/>
      <c r="T585" s="521"/>
      <c r="U585" s="14"/>
      <c r="V585" s="54"/>
      <c r="W585" s="305" t="s">
        <v>20</v>
      </c>
      <c r="X585" s="41" t="s">
        <v>21</v>
      </c>
      <c r="Y585" s="86">
        <v>0.85</v>
      </c>
      <c r="Z585" s="75"/>
      <c r="AA585" s="213"/>
      <c r="AB585" s="213"/>
      <c r="AC585" s="45">
        <f>ROUND(ROUND(H584*O$8,0)*Y585,0)</f>
        <v>708</v>
      </c>
      <c r="AD585" s="79"/>
    </row>
    <row r="586" ht="16.5" customHeight="1">
      <c r="A586" s="29">
        <v>61.0</v>
      </c>
      <c r="B586" s="29">
        <v>8952.0</v>
      </c>
      <c r="C586" s="32" t="s">
        <v>10533</v>
      </c>
      <c r="D586" s="231"/>
      <c r="E586" s="231"/>
      <c r="F586" s="174"/>
      <c r="G586" s="174"/>
      <c r="H586" s="174"/>
      <c r="I586" s="174"/>
      <c r="J586" s="94"/>
      <c r="K586" s="140"/>
      <c r="L586" s="54"/>
      <c r="M586" s="52"/>
      <c r="N586" s="8"/>
      <c r="O586" s="54"/>
      <c r="P586" s="52"/>
      <c r="Q586" s="8"/>
      <c r="R586" s="8"/>
      <c r="S586" s="8"/>
      <c r="T586" s="525"/>
      <c r="U586" s="21"/>
      <c r="V586" s="109"/>
      <c r="W586" s="484"/>
      <c r="X586" s="56"/>
      <c r="Y586" s="526"/>
      <c r="Z586" s="213" t="s">
        <v>30</v>
      </c>
      <c r="AA586" s="74">
        <v>5.0</v>
      </c>
      <c r="AB586" s="522" t="s">
        <v>31</v>
      </c>
      <c r="AC586" s="45">
        <f>ROUND(ROUND(H584*O$8,0)*Y585,0)-AA586</f>
        <v>703</v>
      </c>
      <c r="AD586" s="79"/>
    </row>
    <row r="587" ht="16.5" customHeight="1">
      <c r="A587" s="29">
        <v>61.0</v>
      </c>
      <c r="B587" s="29">
        <v>8322.0</v>
      </c>
      <c r="C587" s="32" t="s">
        <v>10534</v>
      </c>
      <c r="D587" s="231"/>
      <c r="E587" s="231"/>
      <c r="F587" s="527"/>
      <c r="G587" s="527"/>
      <c r="H587" s="14"/>
      <c r="I587" s="14"/>
      <c r="J587" s="94"/>
      <c r="K587" s="140"/>
      <c r="L587" s="54"/>
      <c r="M587" s="52"/>
      <c r="N587" s="8"/>
      <c r="O587" s="54"/>
      <c r="P587" s="52"/>
      <c r="Q587" s="8"/>
      <c r="R587" s="8"/>
      <c r="S587" s="8"/>
      <c r="T587" s="102" t="s">
        <v>326</v>
      </c>
      <c r="U587" s="41" t="s">
        <v>21</v>
      </c>
      <c r="V587" s="60">
        <v>0.7</v>
      </c>
      <c r="W587" s="37"/>
      <c r="X587" s="7"/>
      <c r="Y587" s="39"/>
      <c r="Z587" s="213"/>
      <c r="AA587" s="213"/>
      <c r="AB587" s="213"/>
      <c r="AC587" s="45">
        <f>ROUND(ROUND(H584*O$8,0)*V587,0)</f>
        <v>583</v>
      </c>
      <c r="AD587" s="79"/>
    </row>
    <row r="588" ht="16.5" customHeight="1">
      <c r="A588" s="29">
        <v>61.0</v>
      </c>
      <c r="B588" s="29">
        <v>8953.0</v>
      </c>
      <c r="C588" s="32" t="s">
        <v>10535</v>
      </c>
      <c r="D588" s="231"/>
      <c r="E588" s="231"/>
      <c r="F588" s="527"/>
      <c r="G588" s="527"/>
      <c r="H588" s="8"/>
      <c r="I588" s="144"/>
      <c r="J588" s="94"/>
      <c r="K588" s="140"/>
      <c r="L588" s="54"/>
      <c r="M588" s="52"/>
      <c r="N588" s="8"/>
      <c r="O588" s="54"/>
      <c r="P588" s="52"/>
      <c r="Q588" s="8"/>
      <c r="R588" s="8"/>
      <c r="S588" s="8"/>
      <c r="T588" s="482"/>
      <c r="U588" s="83"/>
      <c r="V588" s="528"/>
      <c r="W588" s="227"/>
      <c r="X588" s="22"/>
      <c r="Y588" s="109"/>
      <c r="Z588" s="213" t="s">
        <v>30</v>
      </c>
      <c r="AA588" s="74">
        <v>5.0</v>
      </c>
      <c r="AB588" s="522" t="s">
        <v>31</v>
      </c>
      <c r="AC588" s="45">
        <f>ROUND(ROUND(H584*O$8,0)*V587,0)-AA588</f>
        <v>578</v>
      </c>
      <c r="AD588" s="79"/>
    </row>
    <row r="589" ht="16.5" customHeight="1">
      <c r="A589" s="29">
        <v>61.0</v>
      </c>
      <c r="B589" s="29">
        <v>8954.0</v>
      </c>
      <c r="C589" s="32" t="s">
        <v>10536</v>
      </c>
      <c r="D589" s="389"/>
      <c r="E589" s="231"/>
      <c r="F589" s="113"/>
      <c r="G589" s="113"/>
      <c r="H589" s="8"/>
      <c r="I589" s="144"/>
      <c r="J589" s="94"/>
      <c r="K589" s="140"/>
      <c r="L589" s="54"/>
      <c r="M589" s="52"/>
      <c r="N589" s="8"/>
      <c r="O589" s="54"/>
      <c r="P589" s="52"/>
      <c r="Q589" s="8"/>
      <c r="R589" s="8"/>
      <c r="S589" s="8"/>
      <c r="T589" s="482"/>
      <c r="U589" s="99"/>
      <c r="V589" s="529"/>
      <c r="W589" s="305" t="s">
        <v>20</v>
      </c>
      <c r="X589" s="41" t="s">
        <v>21</v>
      </c>
      <c r="Y589" s="86">
        <v>0.85</v>
      </c>
      <c r="Z589" s="75"/>
      <c r="AA589" s="213"/>
      <c r="AB589" s="213"/>
      <c r="AC589" s="45">
        <f>ROUND(ROUND(ROUND(H584*O$8,0)*V587,0)*Y589,0)</f>
        <v>496</v>
      </c>
      <c r="AD589" s="79"/>
    </row>
    <row r="590" ht="16.5" customHeight="1">
      <c r="A590" s="29">
        <v>61.0</v>
      </c>
      <c r="B590" s="29">
        <v>8955.0</v>
      </c>
      <c r="C590" s="32" t="s">
        <v>10537</v>
      </c>
      <c r="D590" s="389"/>
      <c r="E590" s="231"/>
      <c r="F590" s="113"/>
      <c r="G590" s="113"/>
      <c r="H590" s="8"/>
      <c r="I590" s="144"/>
      <c r="J590" s="94"/>
      <c r="K590" s="140"/>
      <c r="L590" s="54"/>
      <c r="M590" s="52"/>
      <c r="N590" s="8"/>
      <c r="O590" s="54"/>
      <c r="P590" s="52"/>
      <c r="Q590" s="8"/>
      <c r="R590" s="8"/>
      <c r="S590" s="8"/>
      <c r="T590" s="530"/>
      <c r="U590" s="24"/>
      <c r="V590" s="26"/>
      <c r="W590" s="484"/>
      <c r="X590" s="56"/>
      <c r="Y590" s="526"/>
      <c r="Z590" s="213" t="s">
        <v>30</v>
      </c>
      <c r="AA590" s="74">
        <v>5.0</v>
      </c>
      <c r="AB590" s="522" t="s">
        <v>31</v>
      </c>
      <c r="AC590" s="45">
        <f>ROUND(ROUND(ROUND(H584*O$8,0)*V587,0)*Y589,0)-AA590</f>
        <v>491</v>
      </c>
      <c r="AD590" s="79"/>
    </row>
    <row r="591" ht="16.5" customHeight="1">
      <c r="A591" s="29">
        <v>61.0</v>
      </c>
      <c r="B591" s="29">
        <v>8761.0</v>
      </c>
      <c r="C591" s="32" t="s">
        <v>10538</v>
      </c>
      <c r="D591" s="389"/>
      <c r="E591" s="231"/>
      <c r="F591" s="113"/>
      <c r="G591" s="113"/>
      <c r="H591" s="8"/>
      <c r="I591" s="144"/>
      <c r="J591" s="94"/>
      <c r="K591" s="140"/>
      <c r="L591" s="54"/>
      <c r="M591" s="52"/>
      <c r="N591" s="8"/>
      <c r="O591" s="54"/>
      <c r="P591" s="52"/>
      <c r="Q591" s="8"/>
      <c r="R591" s="8"/>
      <c r="S591" s="54"/>
      <c r="T591" s="102" t="s">
        <v>329</v>
      </c>
      <c r="U591" s="83" t="s">
        <v>21</v>
      </c>
      <c r="V591" s="528">
        <v>0.85</v>
      </c>
      <c r="W591" s="37"/>
      <c r="X591" s="7"/>
      <c r="Y591" s="39"/>
      <c r="Z591" s="213"/>
      <c r="AA591" s="213"/>
      <c r="AB591" s="213"/>
      <c r="AC591" s="45">
        <f>ROUND(ROUND(H584*O$8,0)*V591,0)</f>
        <v>708</v>
      </c>
      <c r="AD591" s="79"/>
    </row>
    <row r="592" ht="16.5" customHeight="1">
      <c r="A592" s="29">
        <v>61.0</v>
      </c>
      <c r="B592" s="29">
        <v>8956.0</v>
      </c>
      <c r="C592" s="32" t="s">
        <v>10539</v>
      </c>
      <c r="D592" s="389"/>
      <c r="E592" s="231"/>
      <c r="F592" s="113"/>
      <c r="G592" s="113"/>
      <c r="H592" s="8"/>
      <c r="I592" s="144"/>
      <c r="J592" s="94"/>
      <c r="K592" s="140"/>
      <c r="L592" s="54"/>
      <c r="M592" s="52"/>
      <c r="N592" s="8"/>
      <c r="O592" s="54"/>
      <c r="P592" s="52"/>
      <c r="Q592" s="8"/>
      <c r="R592" s="8"/>
      <c r="S592" s="8"/>
      <c r="T592" s="482"/>
      <c r="U592" s="83"/>
      <c r="V592" s="528"/>
      <c r="W592" s="227"/>
      <c r="X592" s="22"/>
      <c r="Y592" s="109"/>
      <c r="Z592" s="213" t="s">
        <v>30</v>
      </c>
      <c r="AA592" s="74">
        <v>5.0</v>
      </c>
      <c r="AB592" s="522" t="s">
        <v>31</v>
      </c>
      <c r="AC592" s="45">
        <f>ROUND(ROUND(H584*O$8,0)*V591,0)-AA592</f>
        <v>703</v>
      </c>
      <c r="AD592" s="79"/>
    </row>
    <row r="593" ht="16.5" customHeight="1">
      <c r="A593" s="29">
        <v>61.0</v>
      </c>
      <c r="B593" s="29">
        <v>8957.0</v>
      </c>
      <c r="C593" s="32" t="s">
        <v>10540</v>
      </c>
      <c r="D593" s="389"/>
      <c r="E593" s="231"/>
      <c r="F593" s="527"/>
      <c r="G593" s="527"/>
      <c r="H593" s="527"/>
      <c r="I593" s="532"/>
      <c r="J593" s="94"/>
      <c r="K593" s="140"/>
      <c r="L593" s="54"/>
      <c r="M593" s="52"/>
      <c r="N593" s="8"/>
      <c r="O593" s="54"/>
      <c r="P593" s="52"/>
      <c r="Q593" s="8"/>
      <c r="R593" s="8"/>
      <c r="S593" s="8"/>
      <c r="T593" s="482"/>
      <c r="U593" s="99"/>
      <c r="V593" s="529"/>
      <c r="W593" s="305" t="s">
        <v>20</v>
      </c>
      <c r="X593" s="41" t="s">
        <v>21</v>
      </c>
      <c r="Y593" s="86">
        <v>0.85</v>
      </c>
      <c r="Z593" s="75"/>
      <c r="AA593" s="213"/>
      <c r="AB593" s="213"/>
      <c r="AC593" s="45">
        <f>ROUND(ROUND(ROUND(H584*O$8,0)*V591,0)*Y593,0)</f>
        <v>602</v>
      </c>
      <c r="AD593" s="79"/>
    </row>
    <row r="594" ht="16.5" customHeight="1">
      <c r="A594" s="29">
        <v>61.0</v>
      </c>
      <c r="B594" s="29">
        <v>8958.0</v>
      </c>
      <c r="C594" s="32" t="s">
        <v>10541</v>
      </c>
      <c r="D594" s="389"/>
      <c r="E594" s="231"/>
      <c r="F594" s="527"/>
      <c r="G594" s="527"/>
      <c r="H594" s="527"/>
      <c r="I594" s="532"/>
      <c r="J594" s="94"/>
      <c r="K594" s="140"/>
      <c r="L594" s="54"/>
      <c r="M594" s="52"/>
      <c r="N594" s="8"/>
      <c r="O594" s="54"/>
      <c r="P594" s="227"/>
      <c r="Q594" s="22"/>
      <c r="R594" s="22"/>
      <c r="S594" s="22"/>
      <c r="T594" s="484"/>
      <c r="U594" s="24"/>
      <c r="V594" s="26"/>
      <c r="W594" s="484"/>
      <c r="X594" s="56"/>
      <c r="Y594" s="526"/>
      <c r="Z594" s="213" t="s">
        <v>30</v>
      </c>
      <c r="AA594" s="74">
        <v>5.0</v>
      </c>
      <c r="AB594" s="522" t="s">
        <v>31</v>
      </c>
      <c r="AC594" s="45">
        <f>ROUND(ROUND(ROUND(H584*O$8,0)*V591,0)*Y593,0)-AA594</f>
        <v>597</v>
      </c>
      <c r="AD594" s="79"/>
    </row>
    <row r="595" ht="16.5" customHeight="1">
      <c r="A595" s="29">
        <v>61.0</v>
      </c>
      <c r="B595" s="29">
        <v>8323.0</v>
      </c>
      <c r="C595" s="32" t="s">
        <v>10542</v>
      </c>
      <c r="D595" s="389"/>
      <c r="E595" s="389"/>
      <c r="F595" s="527"/>
      <c r="G595" s="527"/>
      <c r="H595" s="527"/>
      <c r="I595" s="532"/>
      <c r="J595" s="94"/>
      <c r="K595" s="140"/>
      <c r="L595" s="54"/>
      <c r="M595" s="52"/>
      <c r="N595" s="8"/>
      <c r="O595" s="54"/>
      <c r="P595" s="206" t="s">
        <v>23</v>
      </c>
      <c r="Q595" s="102" t="s">
        <v>24</v>
      </c>
      <c r="R595" s="533"/>
      <c r="S595" s="533"/>
      <c r="T595" s="520"/>
      <c r="U595" s="38"/>
      <c r="V595" s="6"/>
      <c r="W595" s="37"/>
      <c r="X595" s="7"/>
      <c r="Y595" s="39"/>
      <c r="Z595" s="213"/>
      <c r="AA595" s="213"/>
      <c r="AB595" s="213"/>
      <c r="AC595" s="45">
        <f>ROUND(ROUND(H584*O$8,0)*S596,0)</f>
        <v>583</v>
      </c>
      <c r="AD595" s="79"/>
    </row>
    <row r="596" ht="16.5" customHeight="1">
      <c r="A596" s="29">
        <v>61.0</v>
      </c>
      <c r="B596" s="29">
        <v>8959.0</v>
      </c>
      <c r="C596" s="32" t="s">
        <v>10543</v>
      </c>
      <c r="D596" s="389"/>
      <c r="E596" s="389"/>
      <c r="F596" s="527"/>
      <c r="G596" s="527"/>
      <c r="H596" s="527"/>
      <c r="I596" s="532"/>
      <c r="J596" s="94"/>
      <c r="K596" s="140"/>
      <c r="L596" s="54"/>
      <c r="M596" s="52"/>
      <c r="N596" s="8"/>
      <c r="O596" s="54"/>
      <c r="P596" s="481"/>
      <c r="Q596" s="482"/>
      <c r="R596" s="83" t="s">
        <v>21</v>
      </c>
      <c r="S596" s="528">
        <v>0.7</v>
      </c>
      <c r="T596" s="521"/>
      <c r="U596" s="53"/>
      <c r="V596" s="14"/>
      <c r="W596" s="52"/>
      <c r="X596" s="8"/>
      <c r="Y596" s="109"/>
      <c r="Z596" s="213" t="s">
        <v>30</v>
      </c>
      <c r="AA596" s="74">
        <v>5.0</v>
      </c>
      <c r="AB596" s="522" t="s">
        <v>31</v>
      </c>
      <c r="AC596" s="45">
        <f>ROUND(ROUND(H584*O$8,0)*S596,0)-AA596</f>
        <v>578</v>
      </c>
      <c r="AD596" s="79"/>
    </row>
    <row r="597" ht="16.5" customHeight="1">
      <c r="A597" s="29">
        <v>61.0</v>
      </c>
      <c r="B597" s="29">
        <v>8960.0</v>
      </c>
      <c r="C597" s="32" t="s">
        <v>10544</v>
      </c>
      <c r="D597" s="389"/>
      <c r="E597" s="389"/>
      <c r="F597" s="527"/>
      <c r="G597" s="527"/>
      <c r="H597" s="527"/>
      <c r="I597" s="532"/>
      <c r="J597" s="94"/>
      <c r="K597" s="140"/>
      <c r="L597" s="54"/>
      <c r="M597" s="52"/>
      <c r="N597" s="8"/>
      <c r="O597" s="54"/>
      <c r="P597" s="481"/>
      <c r="Q597" s="482"/>
      <c r="R597" s="14"/>
      <c r="S597" s="14"/>
      <c r="T597" s="521"/>
      <c r="U597" s="53"/>
      <c r="V597" s="14"/>
      <c r="W597" s="305" t="s">
        <v>20</v>
      </c>
      <c r="X597" s="41" t="s">
        <v>21</v>
      </c>
      <c r="Y597" s="86">
        <v>0.85</v>
      </c>
      <c r="Z597" s="75"/>
      <c r="AA597" s="213"/>
      <c r="AB597" s="213"/>
      <c r="AC597" s="45">
        <f>ROUND(ROUND(ROUND(H584*O$8,0)*S596,0)*Y597,0)</f>
        <v>496</v>
      </c>
      <c r="AD597" s="79"/>
    </row>
    <row r="598" ht="16.5" customHeight="1">
      <c r="A598" s="29">
        <v>61.0</v>
      </c>
      <c r="B598" s="29">
        <v>8961.0</v>
      </c>
      <c r="C598" s="32" t="s">
        <v>10545</v>
      </c>
      <c r="D598" s="389"/>
      <c r="E598" s="389"/>
      <c r="F598" s="527"/>
      <c r="G598" s="527"/>
      <c r="H598" s="527"/>
      <c r="I598" s="532"/>
      <c r="J598" s="94"/>
      <c r="K598" s="140"/>
      <c r="L598" s="54"/>
      <c r="M598" s="52"/>
      <c r="N598" s="8"/>
      <c r="O598" s="54"/>
      <c r="P598" s="535"/>
      <c r="Q598" s="482"/>
      <c r="R598" s="83"/>
      <c r="S598" s="83"/>
      <c r="T598" s="525"/>
      <c r="U598" s="180"/>
      <c r="V598" s="21"/>
      <c r="W598" s="484"/>
      <c r="X598" s="56"/>
      <c r="Y598" s="526"/>
      <c r="Z598" s="213" t="s">
        <v>30</v>
      </c>
      <c r="AA598" s="74">
        <v>5.0</v>
      </c>
      <c r="AB598" s="522" t="s">
        <v>31</v>
      </c>
      <c r="AC598" s="45">
        <f>ROUND(ROUND(ROUND(H584*O$8,0)*S596,0)*Y597,0)-AA598</f>
        <v>491</v>
      </c>
      <c r="AD598" s="79"/>
    </row>
    <row r="599" ht="16.5" customHeight="1">
      <c r="A599" s="29">
        <v>61.0</v>
      </c>
      <c r="B599" s="29">
        <v>8324.0</v>
      </c>
      <c r="C599" s="32" t="s">
        <v>10546</v>
      </c>
      <c r="D599" s="389"/>
      <c r="E599" s="389"/>
      <c r="F599" s="527"/>
      <c r="G599" s="527"/>
      <c r="H599" s="527"/>
      <c r="I599" s="532"/>
      <c r="J599" s="94"/>
      <c r="K599" s="140"/>
      <c r="L599" s="54"/>
      <c r="M599" s="52"/>
      <c r="N599" s="8"/>
      <c r="O599" s="54"/>
      <c r="P599" s="536"/>
      <c r="Q599" s="14"/>
      <c r="R599" s="14"/>
      <c r="S599" s="14"/>
      <c r="T599" s="102" t="s">
        <v>326</v>
      </c>
      <c r="U599" s="41" t="s">
        <v>21</v>
      </c>
      <c r="V599" s="60">
        <v>0.7</v>
      </c>
      <c r="W599" s="37"/>
      <c r="X599" s="7"/>
      <c r="Y599" s="39"/>
      <c r="Z599" s="213"/>
      <c r="AA599" s="213"/>
      <c r="AB599" s="213"/>
      <c r="AC599" s="45">
        <f>ROUND(ROUND(ROUND(H584*O$8,0)*S596,0)*V599,0)</f>
        <v>408</v>
      </c>
      <c r="AD599" s="79"/>
    </row>
    <row r="600" ht="16.5" customHeight="1">
      <c r="A600" s="29">
        <v>61.0</v>
      </c>
      <c r="B600" s="29">
        <v>8962.0</v>
      </c>
      <c r="C600" s="32" t="s">
        <v>10547</v>
      </c>
      <c r="D600" s="389"/>
      <c r="E600" s="389"/>
      <c r="F600" s="527"/>
      <c r="G600" s="527"/>
      <c r="H600" s="527"/>
      <c r="I600" s="532"/>
      <c r="J600" s="94"/>
      <c r="K600" s="140"/>
      <c r="L600" s="54"/>
      <c r="M600" s="52"/>
      <c r="N600" s="8"/>
      <c r="O600" s="54"/>
      <c r="P600" s="536"/>
      <c r="Q600" s="14"/>
      <c r="R600" s="14"/>
      <c r="S600" s="14"/>
      <c r="T600" s="482"/>
      <c r="U600" s="83"/>
      <c r="V600" s="528"/>
      <c r="W600" s="227"/>
      <c r="X600" s="22"/>
      <c r="Y600" s="109"/>
      <c r="Z600" s="213" t="s">
        <v>30</v>
      </c>
      <c r="AA600" s="74">
        <v>5.0</v>
      </c>
      <c r="AB600" s="522" t="s">
        <v>31</v>
      </c>
      <c r="AC600" s="45">
        <f>ROUND(ROUND(ROUND(H584*O$8,0)*S596,0)*V599,0)-AA600</f>
        <v>403</v>
      </c>
      <c r="AD600" s="79"/>
    </row>
    <row r="601" ht="16.5" customHeight="1">
      <c r="A601" s="29">
        <v>61.0</v>
      </c>
      <c r="B601" s="29">
        <v>8963.0</v>
      </c>
      <c r="C601" s="32" t="s">
        <v>10548</v>
      </c>
      <c r="D601" s="389"/>
      <c r="E601" s="389"/>
      <c r="F601" s="527"/>
      <c r="G601" s="527"/>
      <c r="H601" s="527"/>
      <c r="I601" s="532"/>
      <c r="J601" s="94"/>
      <c r="K601" s="140"/>
      <c r="L601" s="54"/>
      <c r="M601" s="52"/>
      <c r="N601" s="8"/>
      <c r="O601" s="54"/>
      <c r="P601" s="254"/>
      <c r="Q601" s="83"/>
      <c r="R601" s="83"/>
      <c r="T601" s="482"/>
      <c r="U601" s="99"/>
      <c r="V601" s="529"/>
      <c r="W601" s="305" t="s">
        <v>20</v>
      </c>
      <c r="X601" s="41" t="s">
        <v>21</v>
      </c>
      <c r="Y601" s="86">
        <v>0.85</v>
      </c>
      <c r="Z601" s="75"/>
      <c r="AA601" s="213"/>
      <c r="AB601" s="213"/>
      <c r="AC601" s="45">
        <f>ROUND(ROUND(ROUND(ROUND(H584*O$8,0)*S596,0)*V599,0)*Y601,0)</f>
        <v>347</v>
      </c>
      <c r="AD601" s="79"/>
    </row>
    <row r="602" ht="16.5" customHeight="1">
      <c r="A602" s="29">
        <v>61.0</v>
      </c>
      <c r="B602" s="29">
        <v>8964.0</v>
      </c>
      <c r="C602" s="32" t="s">
        <v>10549</v>
      </c>
      <c r="D602" s="389"/>
      <c r="E602" s="389"/>
      <c r="F602" s="527"/>
      <c r="G602" s="527"/>
      <c r="H602" s="527"/>
      <c r="I602" s="532"/>
      <c r="J602" s="94"/>
      <c r="K602" s="140"/>
      <c r="L602" s="54"/>
      <c r="M602" s="52"/>
      <c r="N602" s="8"/>
      <c r="O602" s="54"/>
      <c r="P602" s="254"/>
      <c r="Q602" s="83"/>
      <c r="R602" s="83"/>
      <c r="S602" s="83"/>
      <c r="T602" s="530"/>
      <c r="U602" s="24"/>
      <c r="V602" s="26"/>
      <c r="W602" s="484"/>
      <c r="X602" s="56"/>
      <c r="Y602" s="526"/>
      <c r="Z602" s="213" t="s">
        <v>30</v>
      </c>
      <c r="AA602" s="74">
        <v>5.0</v>
      </c>
      <c r="AB602" s="522" t="s">
        <v>31</v>
      </c>
      <c r="AC602" s="45">
        <f>ROUND(ROUND(ROUND(ROUND(H584*O$8,0)*S596,0)*V599,0)*Y601,0)-AA602</f>
        <v>342</v>
      </c>
      <c r="AD602" s="79"/>
    </row>
    <row r="603" ht="16.5" customHeight="1">
      <c r="A603" s="29">
        <v>61.0</v>
      </c>
      <c r="B603" s="29">
        <v>8762.0</v>
      </c>
      <c r="C603" s="32" t="s">
        <v>10550</v>
      </c>
      <c r="D603" s="389"/>
      <c r="E603" s="389"/>
      <c r="F603" s="527"/>
      <c r="G603" s="527"/>
      <c r="H603" s="527"/>
      <c r="I603" s="532"/>
      <c r="J603" s="94"/>
      <c r="K603" s="140"/>
      <c r="L603" s="54"/>
      <c r="M603" s="52"/>
      <c r="N603" s="8"/>
      <c r="O603" s="54"/>
      <c r="P603" s="536"/>
      <c r="Q603" s="83"/>
      <c r="R603" s="528"/>
      <c r="S603" s="486"/>
      <c r="T603" s="102" t="s">
        <v>329</v>
      </c>
      <c r="U603" s="83" t="s">
        <v>21</v>
      </c>
      <c r="V603" s="528">
        <v>0.85</v>
      </c>
      <c r="W603" s="37"/>
      <c r="X603" s="7"/>
      <c r="Y603" s="39"/>
      <c r="Z603" s="213"/>
      <c r="AA603" s="213"/>
      <c r="AB603" s="213"/>
      <c r="AC603" s="45">
        <f>ROUND(ROUND(ROUND(H584*O$8,0)*S596,0)*V603,0)</f>
        <v>496</v>
      </c>
      <c r="AD603" s="79"/>
    </row>
    <row r="604" ht="16.5" customHeight="1">
      <c r="A604" s="29">
        <v>61.0</v>
      </c>
      <c r="B604" s="29">
        <v>8965.0</v>
      </c>
      <c r="C604" s="32" t="s">
        <v>10551</v>
      </c>
      <c r="D604" s="389"/>
      <c r="E604" s="389"/>
      <c r="F604" s="527"/>
      <c r="G604" s="527"/>
      <c r="H604" s="527"/>
      <c r="I604" s="532"/>
      <c r="J604" s="94"/>
      <c r="K604" s="140"/>
      <c r="L604" s="54"/>
      <c r="M604" s="52"/>
      <c r="N604" s="8"/>
      <c r="O604" s="54"/>
      <c r="P604" s="536"/>
      <c r="Q604" s="83"/>
      <c r="R604" s="528"/>
      <c r="S604" s="528"/>
      <c r="T604" s="482"/>
      <c r="U604" s="83"/>
      <c r="V604" s="528"/>
      <c r="W604" s="227"/>
      <c r="X604" s="22"/>
      <c r="Y604" s="109"/>
      <c r="Z604" s="213" t="s">
        <v>30</v>
      </c>
      <c r="AA604" s="74">
        <v>5.0</v>
      </c>
      <c r="AB604" s="522" t="s">
        <v>31</v>
      </c>
      <c r="AC604" s="45">
        <f>ROUND(ROUND(ROUND(H584*O$8,0)*S596,0)*V603,0)-AA604</f>
        <v>491</v>
      </c>
      <c r="AD604" s="79"/>
    </row>
    <row r="605" ht="16.5" customHeight="1">
      <c r="A605" s="29">
        <v>61.0</v>
      </c>
      <c r="B605" s="29">
        <v>8966.0</v>
      </c>
      <c r="C605" s="32" t="s">
        <v>10552</v>
      </c>
      <c r="D605" s="389"/>
      <c r="E605" s="389"/>
      <c r="F605" s="527"/>
      <c r="G605" s="527"/>
      <c r="H605" s="527"/>
      <c r="I605" s="532"/>
      <c r="J605" s="94"/>
      <c r="K605" s="140"/>
      <c r="L605" s="54"/>
      <c r="M605" s="52"/>
      <c r="N605" s="8"/>
      <c r="O605" s="54"/>
      <c r="P605" s="254"/>
      <c r="Q605" s="83"/>
      <c r="R605" s="528"/>
      <c r="S605" s="528"/>
      <c r="T605" s="482"/>
      <c r="U605" s="99"/>
      <c r="V605" s="529"/>
      <c r="W605" s="305" t="s">
        <v>20</v>
      </c>
      <c r="X605" s="41" t="s">
        <v>21</v>
      </c>
      <c r="Y605" s="86">
        <v>0.85</v>
      </c>
      <c r="Z605" s="75"/>
      <c r="AA605" s="213"/>
      <c r="AB605" s="213"/>
      <c r="AC605" s="45">
        <f>ROUND(ROUND(ROUND(ROUND(H584*O$8,0)*S596,0)*V603,0)*Y605,0)</f>
        <v>422</v>
      </c>
      <c r="AD605" s="79"/>
    </row>
    <row r="606" ht="16.5" customHeight="1">
      <c r="A606" s="29">
        <v>61.0</v>
      </c>
      <c r="B606" s="29">
        <v>8967.0</v>
      </c>
      <c r="C606" s="32" t="s">
        <v>10553</v>
      </c>
      <c r="D606" s="389"/>
      <c r="E606" s="389"/>
      <c r="F606" s="527"/>
      <c r="G606" s="527"/>
      <c r="H606" s="527"/>
      <c r="I606" s="532"/>
      <c r="J606" s="94"/>
      <c r="K606" s="140"/>
      <c r="L606" s="54"/>
      <c r="M606" s="52"/>
      <c r="N606" s="8"/>
      <c r="O606" s="54"/>
      <c r="P606" s="536"/>
      <c r="Q606" s="83"/>
      <c r="R606" s="83"/>
      <c r="S606" s="83"/>
      <c r="T606" s="484"/>
      <c r="U606" s="24"/>
      <c r="V606" s="26"/>
      <c r="W606" s="484"/>
      <c r="X606" s="56"/>
      <c r="Y606" s="526"/>
      <c r="Z606" s="213" t="s">
        <v>30</v>
      </c>
      <c r="AA606" s="74">
        <v>5.0</v>
      </c>
      <c r="AB606" s="522" t="s">
        <v>31</v>
      </c>
      <c r="AC606" s="45">
        <f>ROUND(ROUND(ROUND(ROUND(H584*O$8,0)*S596,0)*V603,0)*Y605,0)-AA606</f>
        <v>417</v>
      </c>
      <c r="AD606" s="79"/>
    </row>
    <row r="607" ht="16.5" customHeight="1">
      <c r="A607" s="29">
        <v>61.0</v>
      </c>
      <c r="B607" s="29">
        <v>8968.0</v>
      </c>
      <c r="C607" s="32" t="s">
        <v>10554</v>
      </c>
      <c r="D607" s="389"/>
      <c r="E607" s="389"/>
      <c r="F607" s="527"/>
      <c r="G607" s="527"/>
      <c r="H607" s="527"/>
      <c r="I607" s="532"/>
      <c r="J607" s="94"/>
      <c r="K607" s="140"/>
      <c r="L607" s="54"/>
      <c r="M607" s="52"/>
      <c r="N607" s="8"/>
      <c r="O607" s="54"/>
      <c r="P607" s="536"/>
      <c r="Q607" s="102" t="s">
        <v>27</v>
      </c>
      <c r="R607" s="533"/>
      <c r="S607" s="533"/>
      <c r="T607" s="520"/>
      <c r="U607" s="38"/>
      <c r="V607" s="6"/>
      <c r="W607" s="37"/>
      <c r="X607" s="7"/>
      <c r="Y607" s="39"/>
      <c r="Z607" s="213"/>
      <c r="AA607" s="213"/>
      <c r="AB607" s="213"/>
      <c r="AC607" s="45">
        <f>ROUND(ROUND(H584*O$8,0)*S608,0)</f>
        <v>417</v>
      </c>
      <c r="AD607" s="79"/>
    </row>
    <row r="608" ht="16.5" customHeight="1">
      <c r="A608" s="29">
        <v>61.0</v>
      </c>
      <c r="B608" s="29">
        <v>8969.0</v>
      </c>
      <c r="C608" s="32" t="s">
        <v>10555</v>
      </c>
      <c r="D608" s="389"/>
      <c r="E608" s="389"/>
      <c r="F608" s="527"/>
      <c r="G608" s="527"/>
      <c r="H608" s="527"/>
      <c r="I608" s="532"/>
      <c r="J608" s="94"/>
      <c r="K608" s="140"/>
      <c r="L608" s="54"/>
      <c r="M608" s="52"/>
      <c r="N608" s="8"/>
      <c r="O608" s="54"/>
      <c r="P608" s="535"/>
      <c r="Q608" s="482"/>
      <c r="R608" s="83" t="s">
        <v>21</v>
      </c>
      <c r="S608" s="528">
        <v>0.5</v>
      </c>
      <c r="T608" s="521"/>
      <c r="U608" s="53"/>
      <c r="V608" s="14"/>
      <c r="W608" s="52"/>
      <c r="X608" s="8"/>
      <c r="Y608" s="109"/>
      <c r="Z608" s="213" t="s">
        <v>30</v>
      </c>
      <c r="AA608" s="74">
        <v>5.0</v>
      </c>
      <c r="AB608" s="522" t="s">
        <v>31</v>
      </c>
      <c r="AC608" s="45">
        <f>ROUND(ROUND(H584*O$8,0)*S608,0)-AA608</f>
        <v>412</v>
      </c>
      <c r="AD608" s="79"/>
    </row>
    <row r="609" ht="16.5" customHeight="1">
      <c r="A609" s="29">
        <v>61.0</v>
      </c>
      <c r="B609" s="29">
        <v>8970.0</v>
      </c>
      <c r="C609" s="32" t="s">
        <v>10556</v>
      </c>
      <c r="D609" s="389"/>
      <c r="E609" s="389"/>
      <c r="F609" s="527"/>
      <c r="G609" s="527"/>
      <c r="H609" s="527"/>
      <c r="I609" s="532"/>
      <c r="J609" s="94"/>
      <c r="K609" s="140"/>
      <c r="L609" s="54"/>
      <c r="M609" s="52"/>
      <c r="N609" s="8"/>
      <c r="O609" s="54"/>
      <c r="P609" s="535"/>
      <c r="Q609" s="482"/>
      <c r="R609" s="14"/>
      <c r="S609" s="14"/>
      <c r="T609" s="521"/>
      <c r="U609" s="53"/>
      <c r="V609" s="14"/>
      <c r="W609" s="305" t="s">
        <v>20</v>
      </c>
      <c r="X609" s="41" t="s">
        <v>21</v>
      </c>
      <c r="Y609" s="86">
        <v>0.85</v>
      </c>
      <c r="Z609" s="75"/>
      <c r="AA609" s="213"/>
      <c r="AB609" s="213"/>
      <c r="AC609" s="45">
        <f>ROUND(ROUND(ROUND(H584*O$8,0)*S608,0)*Y609,0)</f>
        <v>354</v>
      </c>
      <c r="AD609" s="79"/>
    </row>
    <row r="610" ht="16.5" customHeight="1">
      <c r="A610" s="29">
        <v>61.0</v>
      </c>
      <c r="B610" s="29">
        <v>8971.0</v>
      </c>
      <c r="C610" s="32" t="s">
        <v>10557</v>
      </c>
      <c r="D610" s="389"/>
      <c r="E610" s="389"/>
      <c r="F610" s="527"/>
      <c r="G610" s="527"/>
      <c r="H610" s="527"/>
      <c r="I610" s="532"/>
      <c r="J610" s="94"/>
      <c r="K610" s="140"/>
      <c r="L610" s="54"/>
      <c r="M610" s="52"/>
      <c r="N610" s="8"/>
      <c r="O610" s="54"/>
      <c r="P610" s="535"/>
      <c r="Q610" s="482"/>
      <c r="R610" s="83"/>
      <c r="S610" s="83"/>
      <c r="T610" s="525"/>
      <c r="U610" s="180"/>
      <c r="V610" s="21"/>
      <c r="W610" s="484"/>
      <c r="X610" s="56"/>
      <c r="Y610" s="526"/>
      <c r="Z610" s="213" t="s">
        <v>30</v>
      </c>
      <c r="AA610" s="74">
        <v>5.0</v>
      </c>
      <c r="AB610" s="522" t="s">
        <v>31</v>
      </c>
      <c r="AC610" s="45">
        <f>ROUND(ROUND(ROUND(H584*O$8,0)*S608,0)*Y609,0)-AA610</f>
        <v>349</v>
      </c>
      <c r="AD610" s="79"/>
    </row>
    <row r="611" ht="16.5" customHeight="1">
      <c r="A611" s="29">
        <v>61.0</v>
      </c>
      <c r="B611" s="29">
        <v>8972.0</v>
      </c>
      <c r="C611" s="32" t="s">
        <v>10558</v>
      </c>
      <c r="D611" s="389"/>
      <c r="E611" s="389"/>
      <c r="F611" s="527"/>
      <c r="G611" s="527"/>
      <c r="H611" s="527"/>
      <c r="I611" s="532"/>
      <c r="J611" s="94"/>
      <c r="K611" s="140"/>
      <c r="L611" s="54"/>
      <c r="M611" s="52"/>
      <c r="N611" s="8"/>
      <c r="O611" s="54"/>
      <c r="P611" s="536"/>
      <c r="Q611" s="14"/>
      <c r="R611" s="14"/>
      <c r="S611" s="14"/>
      <c r="T611" s="102" t="s">
        <v>326</v>
      </c>
      <c r="U611" s="41" t="s">
        <v>21</v>
      </c>
      <c r="V611" s="60">
        <v>0.7</v>
      </c>
      <c r="W611" s="37"/>
      <c r="X611" s="7"/>
      <c r="Y611" s="39"/>
      <c r="Z611" s="213"/>
      <c r="AA611" s="213"/>
      <c r="AB611" s="213"/>
      <c r="AC611" s="45">
        <f>ROUND(ROUND(ROUND(H584*O$8,0)*S608,0)*V611,0)</f>
        <v>292</v>
      </c>
      <c r="AD611" s="79"/>
    </row>
    <row r="612" ht="16.5" customHeight="1">
      <c r="A612" s="29">
        <v>61.0</v>
      </c>
      <c r="B612" s="29">
        <v>8973.0</v>
      </c>
      <c r="C612" s="32" t="s">
        <v>10559</v>
      </c>
      <c r="D612" s="389"/>
      <c r="E612" s="389"/>
      <c r="F612" s="527"/>
      <c r="G612" s="527"/>
      <c r="H612" s="527"/>
      <c r="I612" s="532"/>
      <c r="J612" s="94"/>
      <c r="K612" s="140"/>
      <c r="L612" s="54"/>
      <c r="M612" s="52"/>
      <c r="N612" s="8"/>
      <c r="O612" s="54"/>
      <c r="P612" s="536"/>
      <c r="Q612" s="14"/>
      <c r="R612" s="14"/>
      <c r="S612" s="14"/>
      <c r="T612" s="482"/>
      <c r="U612" s="83"/>
      <c r="V612" s="528"/>
      <c r="W612" s="227"/>
      <c r="X612" s="22"/>
      <c r="Y612" s="109"/>
      <c r="Z612" s="213" t="s">
        <v>30</v>
      </c>
      <c r="AA612" s="74">
        <v>5.0</v>
      </c>
      <c r="AB612" s="522" t="s">
        <v>31</v>
      </c>
      <c r="AC612" s="45">
        <f>ROUND(ROUND(ROUND(H584*O$8,0)*S608,0)*V611,0)-AA612</f>
        <v>287</v>
      </c>
      <c r="AD612" s="79"/>
    </row>
    <row r="613" ht="16.5" customHeight="1">
      <c r="A613" s="29">
        <v>61.0</v>
      </c>
      <c r="B613" s="29">
        <v>8974.0</v>
      </c>
      <c r="C613" s="32" t="s">
        <v>10560</v>
      </c>
      <c r="D613" s="389"/>
      <c r="E613" s="389"/>
      <c r="F613" s="527"/>
      <c r="G613" s="527"/>
      <c r="H613" s="527"/>
      <c r="I613" s="532"/>
      <c r="J613" s="94"/>
      <c r="K613" s="140"/>
      <c r="L613" s="54"/>
      <c r="M613" s="52"/>
      <c r="N613" s="8"/>
      <c r="O613" s="54"/>
      <c r="P613" s="254"/>
      <c r="Q613" s="83"/>
      <c r="R613" s="83"/>
      <c r="T613" s="482"/>
      <c r="U613" s="99"/>
      <c r="V613" s="529"/>
      <c r="W613" s="305" t="s">
        <v>20</v>
      </c>
      <c r="X613" s="41" t="s">
        <v>21</v>
      </c>
      <c r="Y613" s="86">
        <v>0.85</v>
      </c>
      <c r="Z613" s="75"/>
      <c r="AA613" s="213"/>
      <c r="AB613" s="213"/>
      <c r="AC613" s="45">
        <f>ROUND(ROUND(ROUND(ROUND(H584*O$8,0)*S608,0)*V611,0)*Y613,0)</f>
        <v>248</v>
      </c>
      <c r="AD613" s="79"/>
    </row>
    <row r="614" ht="16.5" customHeight="1">
      <c r="A614" s="29">
        <v>61.0</v>
      </c>
      <c r="B614" s="29">
        <v>8975.0</v>
      </c>
      <c r="C614" s="32" t="s">
        <v>10561</v>
      </c>
      <c r="D614" s="389"/>
      <c r="E614" s="389"/>
      <c r="F614" s="527"/>
      <c r="G614" s="527"/>
      <c r="H614" s="527"/>
      <c r="I614" s="532"/>
      <c r="J614" s="94"/>
      <c r="K614" s="140"/>
      <c r="L614" s="54"/>
      <c r="M614" s="52"/>
      <c r="N614" s="8"/>
      <c r="O614" s="54"/>
      <c r="P614" s="254"/>
      <c r="Q614" s="83"/>
      <c r="R614" s="83"/>
      <c r="S614" s="83"/>
      <c r="T614" s="530"/>
      <c r="U614" s="24"/>
      <c r="V614" s="26"/>
      <c r="W614" s="484"/>
      <c r="X614" s="56"/>
      <c r="Y614" s="526"/>
      <c r="Z614" s="213" t="s">
        <v>30</v>
      </c>
      <c r="AA614" s="74">
        <v>5.0</v>
      </c>
      <c r="AB614" s="522" t="s">
        <v>31</v>
      </c>
      <c r="AC614" s="45">
        <f>ROUND(ROUND(ROUND(ROUND(H584*O$8,0)*S608,0)*V611,0)*Y613,0)-AA614</f>
        <v>243</v>
      </c>
      <c r="AD614" s="79"/>
    </row>
    <row r="615" ht="16.5" customHeight="1">
      <c r="A615" s="29">
        <v>61.0</v>
      </c>
      <c r="B615" s="29">
        <v>8976.0</v>
      </c>
      <c r="C615" s="32" t="s">
        <v>10562</v>
      </c>
      <c r="D615" s="389"/>
      <c r="E615" s="389"/>
      <c r="F615" s="527"/>
      <c r="G615" s="527"/>
      <c r="H615" s="527"/>
      <c r="I615" s="532"/>
      <c r="J615" s="94"/>
      <c r="K615" s="140"/>
      <c r="L615" s="54"/>
      <c r="M615" s="52"/>
      <c r="N615" s="8"/>
      <c r="O615" s="54"/>
      <c r="P615" s="536"/>
      <c r="Q615" s="83"/>
      <c r="R615" s="528"/>
      <c r="S615" s="486"/>
      <c r="T615" s="102" t="s">
        <v>329</v>
      </c>
      <c r="U615" s="83" t="s">
        <v>21</v>
      </c>
      <c r="V615" s="528">
        <v>0.85</v>
      </c>
      <c r="W615" s="37"/>
      <c r="X615" s="7"/>
      <c r="Y615" s="39"/>
      <c r="Z615" s="213"/>
      <c r="AA615" s="213"/>
      <c r="AB615" s="213"/>
      <c r="AC615" s="45">
        <f>ROUND(ROUND(ROUND(H584*O$8,0)*S608,0)*V615,0)</f>
        <v>354</v>
      </c>
      <c r="AD615" s="79"/>
    </row>
    <row r="616" ht="16.5" customHeight="1">
      <c r="A616" s="29">
        <v>61.0</v>
      </c>
      <c r="B616" s="29">
        <v>8977.0</v>
      </c>
      <c r="C616" s="32" t="s">
        <v>10563</v>
      </c>
      <c r="D616" s="389"/>
      <c r="E616" s="389"/>
      <c r="F616" s="527"/>
      <c r="G616" s="527"/>
      <c r="H616" s="527"/>
      <c r="I616" s="532"/>
      <c r="J616" s="94"/>
      <c r="K616" s="140"/>
      <c r="L616" s="54"/>
      <c r="M616" s="52"/>
      <c r="N616" s="8"/>
      <c r="O616" s="54"/>
      <c r="P616" s="536"/>
      <c r="Q616" s="83"/>
      <c r="R616" s="528"/>
      <c r="S616" s="528"/>
      <c r="T616" s="482"/>
      <c r="U616" s="83"/>
      <c r="V616" s="528"/>
      <c r="W616" s="227"/>
      <c r="X616" s="22"/>
      <c r="Y616" s="109"/>
      <c r="Z616" s="213" t="s">
        <v>30</v>
      </c>
      <c r="AA616" s="74">
        <v>5.0</v>
      </c>
      <c r="AB616" s="522" t="s">
        <v>31</v>
      </c>
      <c r="AC616" s="45">
        <f>ROUND(ROUND(ROUND(H584*O$8,0)*S608,0)*V615,0)-AA616</f>
        <v>349</v>
      </c>
      <c r="AD616" s="79"/>
    </row>
    <row r="617" ht="16.5" customHeight="1">
      <c r="A617" s="29">
        <v>61.0</v>
      </c>
      <c r="B617" s="29">
        <v>8978.0</v>
      </c>
      <c r="C617" s="32" t="s">
        <v>10564</v>
      </c>
      <c r="D617" s="389"/>
      <c r="E617" s="389"/>
      <c r="F617" s="527"/>
      <c r="G617" s="527"/>
      <c r="H617" s="527"/>
      <c r="I617" s="532"/>
      <c r="J617" s="94"/>
      <c r="K617" s="140"/>
      <c r="L617" s="54"/>
      <c r="M617" s="52"/>
      <c r="N617" s="8"/>
      <c r="O617" s="54"/>
      <c r="P617" s="254"/>
      <c r="Q617" s="83"/>
      <c r="R617" s="528"/>
      <c r="S617" s="528"/>
      <c r="T617" s="482"/>
      <c r="U617" s="99"/>
      <c r="V617" s="529"/>
      <c r="W617" s="305" t="s">
        <v>20</v>
      </c>
      <c r="X617" s="41" t="s">
        <v>21</v>
      </c>
      <c r="Y617" s="86">
        <v>0.85</v>
      </c>
      <c r="Z617" s="75"/>
      <c r="AA617" s="213"/>
      <c r="AB617" s="213"/>
      <c r="AC617" s="45">
        <f>ROUND(ROUND(ROUND(ROUND(H584*O$8,0)*S608,0)*V615,0)*Y617,0)</f>
        <v>301</v>
      </c>
      <c r="AD617" s="79"/>
    </row>
    <row r="618" ht="16.5" customHeight="1">
      <c r="A618" s="29">
        <v>61.0</v>
      </c>
      <c r="B618" s="29">
        <v>8979.0</v>
      </c>
      <c r="C618" s="32" t="s">
        <v>10565</v>
      </c>
      <c r="D618" s="389"/>
      <c r="E618" s="389"/>
      <c r="F618" s="527"/>
      <c r="G618" s="527"/>
      <c r="H618" s="527"/>
      <c r="I618" s="532"/>
      <c r="J618" s="94"/>
      <c r="K618" s="140"/>
      <c r="L618" s="54"/>
      <c r="M618" s="52"/>
      <c r="N618" s="8"/>
      <c r="O618" s="54"/>
      <c r="P618" s="537"/>
      <c r="Q618" s="83"/>
      <c r="R618" s="83"/>
      <c r="S618" s="83"/>
      <c r="T618" s="484"/>
      <c r="U618" s="24"/>
      <c r="V618" s="26"/>
      <c r="W618" s="484"/>
      <c r="X618" s="56"/>
      <c r="Y618" s="526"/>
      <c r="Z618" s="213" t="s">
        <v>30</v>
      </c>
      <c r="AA618" s="74">
        <v>5.0</v>
      </c>
      <c r="AB618" s="522" t="s">
        <v>31</v>
      </c>
      <c r="AC618" s="45">
        <f>ROUND(ROUND(ROUND(ROUND(H584*O$8,0)*S608,0)*V615,0)*Y617,0)-AA618</f>
        <v>296</v>
      </c>
      <c r="AD618" s="79"/>
    </row>
    <row r="619" ht="16.5" customHeight="1">
      <c r="A619" s="29">
        <v>61.0</v>
      </c>
      <c r="B619" s="29">
        <v>8325.0</v>
      </c>
      <c r="C619" s="32" t="s">
        <v>10566</v>
      </c>
      <c r="D619" s="389"/>
      <c r="E619" s="389"/>
      <c r="F619" s="527"/>
      <c r="G619" s="527"/>
      <c r="H619" s="527"/>
      <c r="I619" s="532"/>
      <c r="J619" s="130" t="s">
        <v>7983</v>
      </c>
      <c r="K619" s="538"/>
      <c r="L619" s="590"/>
      <c r="M619" s="147"/>
      <c r="N619" s="539"/>
      <c r="O619" s="591"/>
      <c r="P619" s="37"/>
      <c r="Q619" s="7"/>
      <c r="R619" s="7"/>
      <c r="S619" s="7"/>
      <c r="T619" s="520"/>
      <c r="U619" s="6"/>
      <c r="V619" s="7"/>
      <c r="W619" s="37"/>
      <c r="X619" s="7"/>
      <c r="Y619" s="39"/>
      <c r="Z619" s="213"/>
      <c r="AA619" s="213"/>
      <c r="AB619" s="213"/>
      <c r="AC619" s="45">
        <f>ROUND(ROUND(H584*L620,0)*O$8,0)</f>
        <v>804</v>
      </c>
      <c r="AD619" s="79"/>
    </row>
    <row r="620" ht="16.5" customHeight="1">
      <c r="A620" s="29">
        <v>61.0</v>
      </c>
      <c r="B620" s="29">
        <v>8980.0</v>
      </c>
      <c r="C620" s="32" t="s">
        <v>10567</v>
      </c>
      <c r="D620" s="231"/>
      <c r="E620" s="231"/>
      <c r="F620" s="174"/>
      <c r="G620" s="174"/>
      <c r="H620" s="174"/>
      <c r="I620" s="523"/>
      <c r="J620" s="482"/>
      <c r="K620" s="83" t="s">
        <v>21</v>
      </c>
      <c r="L620" s="175">
        <v>0.965</v>
      </c>
      <c r="M620" s="592"/>
      <c r="N620" s="540"/>
      <c r="O620" s="175"/>
      <c r="P620" s="52"/>
      <c r="Q620" s="8"/>
      <c r="R620" s="8"/>
      <c r="S620" s="8"/>
      <c r="T620" s="521"/>
      <c r="U620" s="14"/>
      <c r="V620" s="8"/>
      <c r="W620" s="52"/>
      <c r="X620" s="8"/>
      <c r="Y620" s="109"/>
      <c r="Z620" s="213" t="s">
        <v>30</v>
      </c>
      <c r="AA620" s="74">
        <v>5.0</v>
      </c>
      <c r="AB620" s="522" t="s">
        <v>31</v>
      </c>
      <c r="AC620" s="45">
        <f>ROUND(ROUND(H584*L620,0)*O$8,0)-AA620</f>
        <v>799</v>
      </c>
      <c r="AD620" s="79"/>
    </row>
    <row r="621" ht="16.5" customHeight="1">
      <c r="A621" s="29">
        <v>61.0</v>
      </c>
      <c r="B621" s="29">
        <v>8981.0</v>
      </c>
      <c r="C621" s="32" t="s">
        <v>10568</v>
      </c>
      <c r="D621" s="231"/>
      <c r="E621" s="231"/>
      <c r="F621" s="174"/>
      <c r="G621" s="174"/>
      <c r="H621" s="174"/>
      <c r="I621" s="523"/>
      <c r="J621" s="482"/>
      <c r="K621" s="140"/>
      <c r="L621" s="54"/>
      <c r="M621" s="52"/>
      <c r="N621" s="8"/>
      <c r="O621" s="54"/>
      <c r="P621" s="52"/>
      <c r="Q621" s="8"/>
      <c r="R621" s="8"/>
      <c r="S621" s="8"/>
      <c r="T621" s="521"/>
      <c r="U621" s="14"/>
      <c r="V621" s="54"/>
      <c r="W621" s="305" t="s">
        <v>20</v>
      </c>
      <c r="X621" s="41" t="s">
        <v>21</v>
      </c>
      <c r="Y621" s="86">
        <v>0.85</v>
      </c>
      <c r="Z621" s="75"/>
      <c r="AA621" s="213"/>
      <c r="AB621" s="213"/>
      <c r="AC621" s="45">
        <f>ROUND(ROUND(ROUND(H584*L620,0)*O$8,0)*Y621,0)</f>
        <v>683</v>
      </c>
      <c r="AD621" s="79"/>
    </row>
    <row r="622" ht="16.5" customHeight="1">
      <c r="A622" s="29">
        <v>61.0</v>
      </c>
      <c r="B622" s="29">
        <v>8982.0</v>
      </c>
      <c r="C622" s="32" t="s">
        <v>10569</v>
      </c>
      <c r="D622" s="231"/>
      <c r="E622" s="231"/>
      <c r="F622" s="527"/>
      <c r="G622" s="527"/>
      <c r="H622" s="527"/>
      <c r="I622" s="532"/>
      <c r="J622" s="94"/>
      <c r="K622" s="140"/>
      <c r="L622" s="54"/>
      <c r="M622" s="52"/>
      <c r="N622" s="8"/>
      <c r="O622" s="54"/>
      <c r="P622" s="52"/>
      <c r="Q622" s="8"/>
      <c r="R622" s="8"/>
      <c r="S622" s="8"/>
      <c r="T622" s="525"/>
      <c r="U622" s="21"/>
      <c r="V622" s="109"/>
      <c r="W622" s="484"/>
      <c r="X622" s="56"/>
      <c r="Y622" s="526"/>
      <c r="Z622" s="213" t="s">
        <v>30</v>
      </c>
      <c r="AA622" s="74">
        <v>5.0</v>
      </c>
      <c r="AB622" s="522" t="s">
        <v>31</v>
      </c>
      <c r="AC622" s="45">
        <f>ROUND(ROUND(ROUND(H584*L620,0)*O$8,0)*Y621,0)-AA622</f>
        <v>678</v>
      </c>
      <c r="AD622" s="79"/>
    </row>
    <row r="623" ht="16.5" customHeight="1">
      <c r="A623" s="29">
        <v>61.0</v>
      </c>
      <c r="B623" s="29">
        <v>8326.0</v>
      </c>
      <c r="C623" s="32" t="s">
        <v>10570</v>
      </c>
      <c r="D623" s="231"/>
      <c r="E623" s="231"/>
      <c r="F623" s="527"/>
      <c r="G623" s="527"/>
      <c r="H623" s="527"/>
      <c r="I623" s="532"/>
      <c r="J623" s="94"/>
      <c r="K623" s="140"/>
      <c r="L623" s="54"/>
      <c r="M623" s="52"/>
      <c r="N623" s="8"/>
      <c r="O623" s="54"/>
      <c r="P623" s="52"/>
      <c r="Q623" s="8"/>
      <c r="R623" s="8"/>
      <c r="S623" s="8"/>
      <c r="T623" s="102" t="s">
        <v>326</v>
      </c>
      <c r="U623" s="41" t="s">
        <v>21</v>
      </c>
      <c r="V623" s="60">
        <v>0.7</v>
      </c>
      <c r="W623" s="37"/>
      <c r="X623" s="7"/>
      <c r="Y623" s="39"/>
      <c r="Z623" s="213"/>
      <c r="AA623" s="213"/>
      <c r="AB623" s="213"/>
      <c r="AC623" s="45">
        <f>ROUND(ROUND(ROUND(H584*L620,0)*O$8,0)*V623,0)</f>
        <v>563</v>
      </c>
      <c r="AD623" s="79"/>
    </row>
    <row r="624" ht="16.5" customHeight="1">
      <c r="A624" s="29">
        <v>61.0</v>
      </c>
      <c r="B624" s="29">
        <v>8983.0</v>
      </c>
      <c r="C624" s="32" t="s">
        <v>10571</v>
      </c>
      <c r="D624" s="231"/>
      <c r="E624" s="231"/>
      <c r="F624" s="527"/>
      <c r="G624" s="527"/>
      <c r="H624" s="8"/>
      <c r="I624" s="144"/>
      <c r="J624" s="94"/>
      <c r="K624" s="140"/>
      <c r="L624" s="54"/>
      <c r="M624" s="52"/>
      <c r="N624" s="8"/>
      <c r="O624" s="54"/>
      <c r="P624" s="52"/>
      <c r="Q624" s="8"/>
      <c r="R624" s="8"/>
      <c r="S624" s="8"/>
      <c r="T624" s="482"/>
      <c r="U624" s="83"/>
      <c r="V624" s="528"/>
      <c r="W624" s="227"/>
      <c r="X624" s="22"/>
      <c r="Y624" s="109"/>
      <c r="Z624" s="213" t="s">
        <v>30</v>
      </c>
      <c r="AA624" s="74">
        <v>5.0</v>
      </c>
      <c r="AB624" s="522" t="s">
        <v>31</v>
      </c>
      <c r="AC624" s="45">
        <f>ROUND(ROUND(ROUND(H584*L620,0)*O$8,0)*V623,0)-AA624</f>
        <v>558</v>
      </c>
      <c r="AD624" s="79"/>
    </row>
    <row r="625" ht="16.5" customHeight="1">
      <c r="A625" s="29">
        <v>61.0</v>
      </c>
      <c r="B625" s="29">
        <v>8984.0</v>
      </c>
      <c r="C625" s="32" t="s">
        <v>10572</v>
      </c>
      <c r="D625" s="389"/>
      <c r="E625" s="231"/>
      <c r="F625" s="113"/>
      <c r="G625" s="113"/>
      <c r="H625" s="8"/>
      <c r="I625" s="144"/>
      <c r="J625" s="94"/>
      <c r="K625" s="140"/>
      <c r="L625" s="54"/>
      <c r="M625" s="52"/>
      <c r="N625" s="8"/>
      <c r="O625" s="54"/>
      <c r="P625" s="52"/>
      <c r="Q625" s="8"/>
      <c r="R625" s="8"/>
      <c r="S625" s="8"/>
      <c r="T625" s="482"/>
      <c r="U625" s="99"/>
      <c r="V625" s="529"/>
      <c r="W625" s="305" t="s">
        <v>20</v>
      </c>
      <c r="X625" s="41" t="s">
        <v>21</v>
      </c>
      <c r="Y625" s="86">
        <v>0.85</v>
      </c>
      <c r="Z625" s="75"/>
      <c r="AA625" s="213"/>
      <c r="AB625" s="213"/>
      <c r="AC625" s="45">
        <f>ROUND(ROUND(ROUND(ROUND(H584*L620,0)*O$8,0)*V623,0)*Y625,0)</f>
        <v>479</v>
      </c>
      <c r="AD625" s="79"/>
    </row>
    <row r="626" ht="16.5" customHeight="1">
      <c r="A626" s="29">
        <v>61.0</v>
      </c>
      <c r="B626" s="29">
        <v>8985.0</v>
      </c>
      <c r="C626" s="32" t="s">
        <v>10573</v>
      </c>
      <c r="D626" s="389"/>
      <c r="E626" s="231"/>
      <c r="F626" s="113"/>
      <c r="G626" s="113"/>
      <c r="H626" s="8"/>
      <c r="I626" s="144"/>
      <c r="J626" s="94"/>
      <c r="K626" s="140"/>
      <c r="L626" s="54"/>
      <c r="M626" s="52"/>
      <c r="N626" s="8"/>
      <c r="O626" s="54"/>
      <c r="P626" s="52"/>
      <c r="Q626" s="8"/>
      <c r="R626" s="8"/>
      <c r="S626" s="8"/>
      <c r="T626" s="530"/>
      <c r="U626" s="24"/>
      <c r="V626" s="26"/>
      <c r="W626" s="484"/>
      <c r="X626" s="56"/>
      <c r="Y626" s="526"/>
      <c r="Z626" s="213" t="s">
        <v>30</v>
      </c>
      <c r="AA626" s="74">
        <v>5.0</v>
      </c>
      <c r="AB626" s="522" t="s">
        <v>31</v>
      </c>
      <c r="AC626" s="45">
        <f>ROUND(ROUND(ROUND(ROUND(H584*L620,0)*O$8,0)*V623,0)*Y625,0)-AA626</f>
        <v>474</v>
      </c>
      <c r="AD626" s="79"/>
    </row>
    <row r="627" ht="16.5" customHeight="1">
      <c r="A627" s="29">
        <v>61.0</v>
      </c>
      <c r="B627" s="29">
        <v>8763.0</v>
      </c>
      <c r="C627" s="32" t="s">
        <v>10574</v>
      </c>
      <c r="D627" s="389"/>
      <c r="E627" s="231"/>
      <c r="F627" s="113"/>
      <c r="G627" s="113"/>
      <c r="H627" s="8"/>
      <c r="I627" s="144"/>
      <c r="J627" s="94"/>
      <c r="K627" s="140"/>
      <c r="L627" s="54"/>
      <c r="M627" s="52"/>
      <c r="N627" s="8"/>
      <c r="O627" s="54"/>
      <c r="P627" s="52"/>
      <c r="Q627" s="8"/>
      <c r="R627" s="8"/>
      <c r="S627" s="54"/>
      <c r="T627" s="102" t="s">
        <v>329</v>
      </c>
      <c r="U627" s="83" t="s">
        <v>21</v>
      </c>
      <c r="V627" s="528">
        <v>0.85</v>
      </c>
      <c r="W627" s="37"/>
      <c r="X627" s="7"/>
      <c r="Y627" s="39"/>
      <c r="Z627" s="213"/>
      <c r="AA627" s="213"/>
      <c r="AB627" s="213"/>
      <c r="AC627" s="45">
        <f>ROUND(ROUND(ROUND(H584*L620,0)*O$8,0)*V627,0)</f>
        <v>683</v>
      </c>
      <c r="AD627" s="79"/>
    </row>
    <row r="628" ht="16.5" customHeight="1">
      <c r="A628" s="29">
        <v>61.0</v>
      </c>
      <c r="B628" s="29">
        <v>8986.0</v>
      </c>
      <c r="C628" s="32" t="s">
        <v>10575</v>
      </c>
      <c r="D628" s="389"/>
      <c r="E628" s="231"/>
      <c r="F628" s="113"/>
      <c r="G628" s="113"/>
      <c r="H628" s="8"/>
      <c r="I628" s="144"/>
      <c r="J628" s="94"/>
      <c r="K628" s="140"/>
      <c r="L628" s="54"/>
      <c r="M628" s="52"/>
      <c r="N628" s="8"/>
      <c r="O628" s="54"/>
      <c r="P628" s="52"/>
      <c r="Q628" s="8"/>
      <c r="R628" s="8"/>
      <c r="S628" s="8"/>
      <c r="T628" s="482"/>
      <c r="U628" s="83"/>
      <c r="V628" s="528"/>
      <c r="W628" s="227"/>
      <c r="X628" s="22"/>
      <c r="Y628" s="109"/>
      <c r="Z628" s="213" t="s">
        <v>30</v>
      </c>
      <c r="AA628" s="74">
        <v>5.0</v>
      </c>
      <c r="AB628" s="522" t="s">
        <v>31</v>
      </c>
      <c r="AC628" s="45">
        <f>ROUND(ROUND(ROUND(H584*L620,0)*O$8,0)*V627,0)-AA628</f>
        <v>678</v>
      </c>
      <c r="AD628" s="79"/>
    </row>
    <row r="629" ht="16.5" customHeight="1">
      <c r="A629" s="29">
        <v>61.0</v>
      </c>
      <c r="B629" s="29">
        <v>8987.0</v>
      </c>
      <c r="C629" s="32" t="s">
        <v>10576</v>
      </c>
      <c r="D629" s="389"/>
      <c r="E629" s="231"/>
      <c r="F629" s="527"/>
      <c r="G629" s="527"/>
      <c r="H629" s="527"/>
      <c r="I629" s="532"/>
      <c r="J629" s="94"/>
      <c r="K629" s="140"/>
      <c r="L629" s="54"/>
      <c r="M629" s="52"/>
      <c r="N629" s="8"/>
      <c r="O629" s="54"/>
      <c r="P629" s="52"/>
      <c r="Q629" s="8"/>
      <c r="R629" s="8"/>
      <c r="S629" s="8"/>
      <c r="T629" s="482"/>
      <c r="U629" s="99"/>
      <c r="V629" s="529"/>
      <c r="W629" s="305" t="s">
        <v>20</v>
      </c>
      <c r="X629" s="41" t="s">
        <v>21</v>
      </c>
      <c r="Y629" s="86">
        <v>0.85</v>
      </c>
      <c r="Z629" s="75"/>
      <c r="AA629" s="213"/>
      <c r="AB629" s="213"/>
      <c r="AC629" s="45">
        <f>ROUND(ROUND(ROUND(ROUND(H584*L620,0)*O$8,0)*V627,0)*Y629,0)</f>
        <v>581</v>
      </c>
      <c r="AD629" s="79"/>
    </row>
    <row r="630" ht="16.5" customHeight="1">
      <c r="A630" s="29">
        <v>61.0</v>
      </c>
      <c r="B630" s="29">
        <v>8988.0</v>
      </c>
      <c r="C630" s="32" t="s">
        <v>10577</v>
      </c>
      <c r="D630" s="389"/>
      <c r="E630" s="231"/>
      <c r="F630" s="527"/>
      <c r="G630" s="527"/>
      <c r="H630" s="527"/>
      <c r="I630" s="532"/>
      <c r="J630" s="94"/>
      <c r="K630" s="140"/>
      <c r="L630" s="54"/>
      <c r="M630" s="52"/>
      <c r="N630" s="8"/>
      <c r="O630" s="54"/>
      <c r="P630" s="227"/>
      <c r="Q630" s="22"/>
      <c r="R630" s="22"/>
      <c r="S630" s="22"/>
      <c r="T630" s="484"/>
      <c r="U630" s="24"/>
      <c r="V630" s="26"/>
      <c r="W630" s="484"/>
      <c r="X630" s="56"/>
      <c r="Y630" s="526"/>
      <c r="Z630" s="213" t="s">
        <v>30</v>
      </c>
      <c r="AA630" s="74">
        <v>5.0</v>
      </c>
      <c r="AB630" s="522" t="s">
        <v>31</v>
      </c>
      <c r="AC630" s="45">
        <f>ROUND(ROUND(ROUND(ROUND(H584*L620,0)*O$8,0)*V627,0)*Y629,0)-AA630</f>
        <v>576</v>
      </c>
      <c r="AD630" s="79"/>
    </row>
    <row r="631" ht="16.5" customHeight="1">
      <c r="A631" s="29">
        <v>61.0</v>
      </c>
      <c r="B631" s="29">
        <v>8327.0</v>
      </c>
      <c r="C631" s="32" t="s">
        <v>10578</v>
      </c>
      <c r="D631" s="389"/>
      <c r="E631" s="389"/>
      <c r="F631" s="527"/>
      <c r="G631" s="527"/>
      <c r="H631" s="527"/>
      <c r="I631" s="532"/>
      <c r="J631" s="94"/>
      <c r="K631" s="140"/>
      <c r="L631" s="54"/>
      <c r="M631" s="52"/>
      <c r="N631" s="8"/>
      <c r="O631" s="54"/>
      <c r="P631" s="206" t="s">
        <v>23</v>
      </c>
      <c r="Q631" s="102" t="s">
        <v>24</v>
      </c>
      <c r="R631" s="533"/>
      <c r="S631" s="533"/>
      <c r="T631" s="520"/>
      <c r="U631" s="38"/>
      <c r="V631" s="6"/>
      <c r="W631" s="37"/>
      <c r="X631" s="7"/>
      <c r="Y631" s="39"/>
      <c r="Z631" s="213"/>
      <c r="AA631" s="213"/>
      <c r="AB631" s="213"/>
      <c r="AC631" s="45">
        <f>ROUND(ROUND(ROUND(H584*L620,0)*O$8,0)*S632,0)</f>
        <v>563</v>
      </c>
      <c r="AD631" s="79"/>
    </row>
    <row r="632" ht="16.5" customHeight="1">
      <c r="A632" s="29">
        <v>61.0</v>
      </c>
      <c r="B632" s="29">
        <v>8989.0</v>
      </c>
      <c r="C632" s="32" t="s">
        <v>10579</v>
      </c>
      <c r="D632" s="389"/>
      <c r="E632" s="389"/>
      <c r="F632" s="527"/>
      <c r="G632" s="527"/>
      <c r="H632" s="527"/>
      <c r="I632" s="532"/>
      <c r="J632" s="94"/>
      <c r="K632" s="140"/>
      <c r="L632" s="54"/>
      <c r="M632" s="52"/>
      <c r="N632" s="8"/>
      <c r="O632" s="54"/>
      <c r="P632" s="481"/>
      <c r="Q632" s="482"/>
      <c r="R632" s="83" t="s">
        <v>21</v>
      </c>
      <c r="S632" s="528">
        <v>0.7</v>
      </c>
      <c r="T632" s="521"/>
      <c r="U632" s="53"/>
      <c r="V632" s="14"/>
      <c r="W632" s="52"/>
      <c r="X632" s="8"/>
      <c r="Y632" s="109"/>
      <c r="Z632" s="213" t="s">
        <v>30</v>
      </c>
      <c r="AA632" s="74">
        <v>5.0</v>
      </c>
      <c r="AB632" s="522" t="s">
        <v>31</v>
      </c>
      <c r="AC632" s="45">
        <f>ROUND(ROUND(ROUND(H584*L620,0)*O$8,0)*S632,0)-AA632</f>
        <v>558</v>
      </c>
      <c r="AD632" s="79"/>
    </row>
    <row r="633" ht="16.5" customHeight="1">
      <c r="A633" s="29">
        <v>61.0</v>
      </c>
      <c r="B633" s="29">
        <v>8990.0</v>
      </c>
      <c r="C633" s="32" t="s">
        <v>10580</v>
      </c>
      <c r="D633" s="389"/>
      <c r="E633" s="389"/>
      <c r="F633" s="527"/>
      <c r="G633" s="527"/>
      <c r="H633" s="527"/>
      <c r="I633" s="532"/>
      <c r="J633" s="94"/>
      <c r="K633" s="140"/>
      <c r="L633" s="54"/>
      <c r="M633" s="52"/>
      <c r="N633" s="8"/>
      <c r="O633" s="54"/>
      <c r="P633" s="481"/>
      <c r="Q633" s="482"/>
      <c r="R633" s="14"/>
      <c r="S633" s="14"/>
      <c r="T633" s="521"/>
      <c r="U633" s="53"/>
      <c r="V633" s="14"/>
      <c r="W633" s="305" t="s">
        <v>20</v>
      </c>
      <c r="X633" s="41" t="s">
        <v>21</v>
      </c>
      <c r="Y633" s="86">
        <v>0.85</v>
      </c>
      <c r="Z633" s="75"/>
      <c r="AA633" s="213"/>
      <c r="AB633" s="213"/>
      <c r="AC633" s="45">
        <f>ROUND(ROUND(ROUND(ROUND(H584*L620,0)*O$8,0)*S632,0)*Y633,0)</f>
        <v>479</v>
      </c>
      <c r="AD633" s="79"/>
    </row>
    <row r="634" ht="16.5" customHeight="1">
      <c r="A634" s="29">
        <v>61.0</v>
      </c>
      <c r="B634" s="29">
        <v>8991.0</v>
      </c>
      <c r="C634" s="32" t="s">
        <v>10581</v>
      </c>
      <c r="D634" s="389"/>
      <c r="E634" s="389"/>
      <c r="F634" s="527"/>
      <c r="G634" s="527"/>
      <c r="H634" s="527"/>
      <c r="I634" s="532"/>
      <c r="J634" s="94"/>
      <c r="K634" s="140"/>
      <c r="L634" s="54"/>
      <c r="M634" s="52"/>
      <c r="N634" s="8"/>
      <c r="O634" s="54"/>
      <c r="P634" s="535"/>
      <c r="Q634" s="482"/>
      <c r="R634" s="83"/>
      <c r="S634" s="83"/>
      <c r="T634" s="525"/>
      <c r="U634" s="180"/>
      <c r="V634" s="21"/>
      <c r="W634" s="484"/>
      <c r="X634" s="56"/>
      <c r="Y634" s="526"/>
      <c r="Z634" s="213" t="s">
        <v>30</v>
      </c>
      <c r="AA634" s="74">
        <v>5.0</v>
      </c>
      <c r="AB634" s="522" t="s">
        <v>31</v>
      </c>
      <c r="AC634" s="45">
        <f>ROUND(ROUND(ROUND(ROUND(H584*L620,0)*O$8,0)*S632,0)*Y633,0)-AA634</f>
        <v>474</v>
      </c>
      <c r="AD634" s="79"/>
    </row>
    <row r="635" ht="16.5" customHeight="1">
      <c r="A635" s="29">
        <v>61.0</v>
      </c>
      <c r="B635" s="29">
        <v>8328.0</v>
      </c>
      <c r="C635" s="32" t="s">
        <v>10582</v>
      </c>
      <c r="D635" s="389"/>
      <c r="E635" s="389"/>
      <c r="F635" s="527"/>
      <c r="G635" s="527"/>
      <c r="H635" s="527"/>
      <c r="I635" s="532"/>
      <c r="J635" s="94"/>
      <c r="K635" s="140"/>
      <c r="L635" s="54"/>
      <c r="M635" s="52"/>
      <c r="N635" s="8"/>
      <c r="O635" s="54"/>
      <c r="P635" s="536"/>
      <c r="Q635" s="14"/>
      <c r="R635" s="14"/>
      <c r="S635" s="14"/>
      <c r="T635" s="102" t="s">
        <v>326</v>
      </c>
      <c r="U635" s="41" t="s">
        <v>21</v>
      </c>
      <c r="V635" s="60">
        <v>0.7</v>
      </c>
      <c r="W635" s="37"/>
      <c r="X635" s="7"/>
      <c r="Y635" s="39"/>
      <c r="Z635" s="213"/>
      <c r="AA635" s="213"/>
      <c r="AB635" s="213"/>
      <c r="AC635" s="45">
        <f>ROUND(ROUND(ROUND(ROUND(H584*L620,0)*O$8,0)*S632,0)*V635,0)</f>
        <v>394</v>
      </c>
      <c r="AD635" s="79"/>
    </row>
    <row r="636" ht="16.5" customHeight="1">
      <c r="A636" s="29">
        <v>61.0</v>
      </c>
      <c r="B636" s="29">
        <v>8992.0</v>
      </c>
      <c r="C636" s="32" t="s">
        <v>10583</v>
      </c>
      <c r="D636" s="389"/>
      <c r="E636" s="389"/>
      <c r="F636" s="527"/>
      <c r="G636" s="527"/>
      <c r="H636" s="527"/>
      <c r="I636" s="532"/>
      <c r="J636" s="94"/>
      <c r="K636" s="140"/>
      <c r="L636" s="54"/>
      <c r="M636" s="52"/>
      <c r="N636" s="8"/>
      <c r="O636" s="54"/>
      <c r="P636" s="536"/>
      <c r="Q636" s="14"/>
      <c r="R636" s="14"/>
      <c r="S636" s="14"/>
      <c r="T636" s="482"/>
      <c r="U636" s="83"/>
      <c r="V636" s="528"/>
      <c r="W636" s="227"/>
      <c r="X636" s="22"/>
      <c r="Y636" s="109"/>
      <c r="Z636" s="213" t="s">
        <v>30</v>
      </c>
      <c r="AA636" s="74">
        <v>5.0</v>
      </c>
      <c r="AB636" s="522" t="s">
        <v>31</v>
      </c>
      <c r="AC636" s="45">
        <f>ROUND(ROUND(ROUND(ROUND(H584*L620,0)*O$8,0)*S632,0)*V635,0)-AA636</f>
        <v>389</v>
      </c>
      <c r="AD636" s="79"/>
    </row>
    <row r="637" ht="16.5" customHeight="1">
      <c r="A637" s="29">
        <v>61.0</v>
      </c>
      <c r="B637" s="29">
        <v>8993.0</v>
      </c>
      <c r="C637" s="32" t="s">
        <v>10584</v>
      </c>
      <c r="D637" s="389"/>
      <c r="E637" s="389"/>
      <c r="F637" s="527"/>
      <c r="G637" s="527"/>
      <c r="H637" s="527"/>
      <c r="I637" s="532"/>
      <c r="J637" s="94"/>
      <c r="K637" s="140"/>
      <c r="L637" s="54"/>
      <c r="M637" s="52"/>
      <c r="N637" s="8"/>
      <c r="O637" s="54"/>
      <c r="P637" s="254"/>
      <c r="Q637" s="83"/>
      <c r="R637" s="83"/>
      <c r="T637" s="482"/>
      <c r="U637" s="99"/>
      <c r="V637" s="529"/>
      <c r="W637" s="305" t="s">
        <v>20</v>
      </c>
      <c r="X637" s="41" t="s">
        <v>21</v>
      </c>
      <c r="Y637" s="86">
        <v>0.85</v>
      </c>
      <c r="Z637" s="75"/>
      <c r="AA637" s="213"/>
      <c r="AB637" s="213"/>
      <c r="AC637" s="45">
        <f>ROUND(ROUND(ROUND(ROUND(ROUND(H584*L620,0)*O$8,0)*S632,0)*V635,0)*Y637,0)</f>
        <v>335</v>
      </c>
      <c r="AD637" s="79"/>
    </row>
    <row r="638" ht="16.5" customHeight="1">
      <c r="A638" s="29">
        <v>61.0</v>
      </c>
      <c r="B638" s="29">
        <v>8994.0</v>
      </c>
      <c r="C638" s="32" t="s">
        <v>10585</v>
      </c>
      <c r="D638" s="389"/>
      <c r="E638" s="389"/>
      <c r="F638" s="527"/>
      <c r="G638" s="527"/>
      <c r="H638" s="527"/>
      <c r="I638" s="532"/>
      <c r="J638" s="94"/>
      <c r="K638" s="140"/>
      <c r="L638" s="54"/>
      <c r="M638" s="52"/>
      <c r="N638" s="8"/>
      <c r="O638" s="54"/>
      <c r="P638" s="254"/>
      <c r="Q638" s="83"/>
      <c r="R638" s="83"/>
      <c r="S638" s="83"/>
      <c r="T638" s="530"/>
      <c r="U638" s="24"/>
      <c r="V638" s="26"/>
      <c r="W638" s="484"/>
      <c r="X638" s="56"/>
      <c r="Y638" s="526"/>
      <c r="Z638" s="213" t="s">
        <v>30</v>
      </c>
      <c r="AA638" s="74">
        <v>5.0</v>
      </c>
      <c r="AB638" s="522" t="s">
        <v>31</v>
      </c>
      <c r="AC638" s="45">
        <f>ROUND(ROUND(ROUND(ROUND(ROUND(H584*L620,0)*O$8,0)*S632,0)*V635,0)*Y637,0)-AA638</f>
        <v>330</v>
      </c>
      <c r="AD638" s="79"/>
    </row>
    <row r="639" ht="16.5" customHeight="1">
      <c r="A639" s="29">
        <v>61.0</v>
      </c>
      <c r="B639" s="29">
        <v>8764.0</v>
      </c>
      <c r="C639" s="32" t="s">
        <v>10586</v>
      </c>
      <c r="D639" s="389"/>
      <c r="E639" s="389"/>
      <c r="F639" s="527"/>
      <c r="G639" s="527"/>
      <c r="H639" s="527"/>
      <c r="I639" s="532"/>
      <c r="J639" s="94"/>
      <c r="K639" s="140"/>
      <c r="L639" s="54"/>
      <c r="M639" s="52"/>
      <c r="N639" s="8"/>
      <c r="O639" s="54"/>
      <c r="P639" s="536"/>
      <c r="Q639" s="83"/>
      <c r="R639" s="528"/>
      <c r="S639" s="486"/>
      <c r="T639" s="102" t="s">
        <v>329</v>
      </c>
      <c r="U639" s="83" t="s">
        <v>21</v>
      </c>
      <c r="V639" s="528">
        <v>0.85</v>
      </c>
      <c r="W639" s="37"/>
      <c r="X639" s="7"/>
      <c r="Y639" s="39"/>
      <c r="Z639" s="213"/>
      <c r="AA639" s="213"/>
      <c r="AB639" s="213"/>
      <c r="AC639" s="45">
        <f>ROUND(ROUND(ROUND(ROUND(H584*L620,0)*O$8,0)*S632,0)*V639,0)</f>
        <v>479</v>
      </c>
      <c r="AD639" s="79"/>
    </row>
    <row r="640" ht="16.5" customHeight="1">
      <c r="A640" s="29">
        <v>61.0</v>
      </c>
      <c r="B640" s="29">
        <v>8995.0</v>
      </c>
      <c r="C640" s="32" t="s">
        <v>10587</v>
      </c>
      <c r="D640" s="389"/>
      <c r="E640" s="389"/>
      <c r="F640" s="527"/>
      <c r="G640" s="527"/>
      <c r="H640" s="527"/>
      <c r="I640" s="532"/>
      <c r="J640" s="94"/>
      <c r="K640" s="140"/>
      <c r="L640" s="54"/>
      <c r="M640" s="52"/>
      <c r="N640" s="8"/>
      <c r="O640" s="54"/>
      <c r="P640" s="536"/>
      <c r="Q640" s="83"/>
      <c r="R640" s="528"/>
      <c r="S640" s="528"/>
      <c r="T640" s="482"/>
      <c r="U640" s="83"/>
      <c r="V640" s="528"/>
      <c r="W640" s="227"/>
      <c r="X640" s="22"/>
      <c r="Y640" s="109"/>
      <c r="Z640" s="213" t="s">
        <v>30</v>
      </c>
      <c r="AA640" s="74">
        <v>5.0</v>
      </c>
      <c r="AB640" s="522" t="s">
        <v>31</v>
      </c>
      <c r="AC640" s="45">
        <f>ROUND(ROUND(ROUND(ROUND(H584*L620,0)*O$8,0)*S632,0)*V639,0)-AA640</f>
        <v>474</v>
      </c>
      <c r="AD640" s="79"/>
    </row>
    <row r="641" ht="16.5" customHeight="1">
      <c r="A641" s="29">
        <v>61.0</v>
      </c>
      <c r="B641" s="29">
        <v>8996.0</v>
      </c>
      <c r="C641" s="32" t="s">
        <v>10588</v>
      </c>
      <c r="D641" s="389"/>
      <c r="E641" s="389"/>
      <c r="F641" s="527"/>
      <c r="G641" s="527"/>
      <c r="H641" s="527"/>
      <c r="I641" s="532"/>
      <c r="J641" s="94"/>
      <c r="K641" s="140"/>
      <c r="L641" s="54"/>
      <c r="M641" s="52"/>
      <c r="N641" s="8"/>
      <c r="O641" s="54"/>
      <c r="P641" s="254"/>
      <c r="Q641" s="83"/>
      <c r="R641" s="528"/>
      <c r="S641" s="528"/>
      <c r="T641" s="482"/>
      <c r="U641" s="99"/>
      <c r="V641" s="529"/>
      <c r="W641" s="305" t="s">
        <v>20</v>
      </c>
      <c r="X641" s="41" t="s">
        <v>21</v>
      </c>
      <c r="Y641" s="86">
        <v>0.85</v>
      </c>
      <c r="Z641" s="75"/>
      <c r="AA641" s="213"/>
      <c r="AB641" s="213"/>
      <c r="AC641" s="45">
        <f>ROUND(ROUND(ROUND(ROUND(ROUND(H584*L620,0)*O$8,0)*S632,0)*V639,0)*Y641,0)</f>
        <v>407</v>
      </c>
      <c r="AD641" s="79"/>
    </row>
    <row r="642" ht="16.5" customHeight="1">
      <c r="A642" s="29">
        <v>61.0</v>
      </c>
      <c r="B642" s="29">
        <v>8997.0</v>
      </c>
      <c r="C642" s="32" t="s">
        <v>10589</v>
      </c>
      <c r="D642" s="389"/>
      <c r="E642" s="389"/>
      <c r="F642" s="527"/>
      <c r="G642" s="527"/>
      <c r="H642" s="527"/>
      <c r="I642" s="532"/>
      <c r="J642" s="94"/>
      <c r="K642" s="140"/>
      <c r="L642" s="54"/>
      <c r="M642" s="52"/>
      <c r="N642" s="8"/>
      <c r="O642" s="54"/>
      <c r="P642" s="536"/>
      <c r="Q642" s="55"/>
      <c r="R642" s="56"/>
      <c r="S642" s="141"/>
      <c r="T642" s="484"/>
      <c r="U642" s="24"/>
      <c r="V642" s="26"/>
      <c r="W642" s="484"/>
      <c r="X642" s="56"/>
      <c r="Y642" s="526"/>
      <c r="Z642" s="213" t="s">
        <v>30</v>
      </c>
      <c r="AA642" s="74">
        <v>5.0</v>
      </c>
      <c r="AB642" s="522" t="s">
        <v>31</v>
      </c>
      <c r="AC642" s="45">
        <f>ROUND(ROUND(ROUND(ROUND(ROUND(H584*L620,0)*O$8,0)*S632,0)*V639,0)*Y641,0)-AA642</f>
        <v>402</v>
      </c>
      <c r="AD642" s="79"/>
    </row>
    <row r="643" ht="16.5" customHeight="1">
      <c r="A643" s="29">
        <v>61.0</v>
      </c>
      <c r="B643" s="29">
        <v>8998.0</v>
      </c>
      <c r="C643" s="32" t="s">
        <v>10590</v>
      </c>
      <c r="D643" s="389"/>
      <c r="E643" s="389"/>
      <c r="F643" s="527"/>
      <c r="G643" s="527"/>
      <c r="H643" s="527"/>
      <c r="I643" s="532"/>
      <c r="J643" s="94"/>
      <c r="K643" s="140"/>
      <c r="L643" s="54"/>
      <c r="M643" s="52"/>
      <c r="N643" s="8"/>
      <c r="O643" s="54"/>
      <c r="P643" s="536"/>
      <c r="Q643" s="102" t="s">
        <v>27</v>
      </c>
      <c r="R643" s="533"/>
      <c r="S643" s="533"/>
      <c r="T643" s="520"/>
      <c r="U643" s="38"/>
      <c r="V643" s="6"/>
      <c r="W643" s="37"/>
      <c r="X643" s="7"/>
      <c r="Y643" s="39"/>
      <c r="Z643" s="213"/>
      <c r="AA643" s="213"/>
      <c r="AB643" s="213"/>
      <c r="AC643" s="45">
        <f>ROUND(ROUND(ROUND(H584*L620,0)*O$8,0)*S644,0)</f>
        <v>402</v>
      </c>
      <c r="AD643" s="79"/>
    </row>
    <row r="644" ht="16.5" customHeight="1">
      <c r="A644" s="29">
        <v>61.0</v>
      </c>
      <c r="B644" s="29">
        <v>8999.0</v>
      </c>
      <c r="C644" s="32" t="s">
        <v>10591</v>
      </c>
      <c r="D644" s="389"/>
      <c r="E644" s="389"/>
      <c r="F644" s="527"/>
      <c r="G644" s="527"/>
      <c r="H644" s="527"/>
      <c r="I644" s="532"/>
      <c r="J644" s="94"/>
      <c r="K644" s="140"/>
      <c r="L644" s="54"/>
      <c r="M644" s="52"/>
      <c r="N644" s="8"/>
      <c r="O644" s="54"/>
      <c r="P644" s="535"/>
      <c r="Q644" s="482"/>
      <c r="R644" s="83" t="s">
        <v>21</v>
      </c>
      <c r="S644" s="528">
        <v>0.5</v>
      </c>
      <c r="T644" s="521"/>
      <c r="U644" s="53"/>
      <c r="V644" s="14"/>
      <c r="W644" s="52"/>
      <c r="X644" s="8"/>
      <c r="Y644" s="109"/>
      <c r="Z644" s="213" t="s">
        <v>30</v>
      </c>
      <c r="AA644" s="74">
        <v>5.0</v>
      </c>
      <c r="AB644" s="522" t="s">
        <v>31</v>
      </c>
      <c r="AC644" s="45">
        <f>ROUND(ROUND(ROUND(H584*L620,0)*O$8,0)*S644,0)-AA644</f>
        <v>397</v>
      </c>
      <c r="AD644" s="79"/>
    </row>
    <row r="645" ht="16.5" customHeight="1">
      <c r="A645" s="29">
        <v>61.0</v>
      </c>
      <c r="B645" s="29">
        <v>7000.0</v>
      </c>
      <c r="C645" s="32" t="s">
        <v>10592</v>
      </c>
      <c r="D645" s="389"/>
      <c r="E645" s="389"/>
      <c r="F645" s="527"/>
      <c r="G645" s="527"/>
      <c r="H645" s="527"/>
      <c r="I645" s="532"/>
      <c r="J645" s="94"/>
      <c r="K645" s="140"/>
      <c r="L645" s="54"/>
      <c r="M645" s="52"/>
      <c r="N645" s="8"/>
      <c r="O645" s="54"/>
      <c r="P645" s="535"/>
      <c r="Q645" s="482"/>
      <c r="R645" s="14"/>
      <c r="S645" s="14"/>
      <c r="T645" s="521"/>
      <c r="U645" s="53"/>
      <c r="V645" s="14"/>
      <c r="W645" s="305" t="s">
        <v>20</v>
      </c>
      <c r="X645" s="41" t="s">
        <v>21</v>
      </c>
      <c r="Y645" s="86">
        <v>0.85</v>
      </c>
      <c r="Z645" s="75"/>
      <c r="AA645" s="213"/>
      <c r="AB645" s="213"/>
      <c r="AC645" s="45">
        <f>ROUND(ROUND(ROUND(ROUND(H584*L620,0)*O$8,0)*S644,0)*Y645,0)</f>
        <v>342</v>
      </c>
      <c r="AD645" s="79"/>
    </row>
    <row r="646" ht="16.5" customHeight="1">
      <c r="A646" s="29">
        <v>61.0</v>
      </c>
      <c r="B646" s="29">
        <v>7001.0</v>
      </c>
      <c r="C646" s="32" t="s">
        <v>10593</v>
      </c>
      <c r="D646" s="389"/>
      <c r="E646" s="389"/>
      <c r="F646" s="527"/>
      <c r="G646" s="527"/>
      <c r="H646" s="527"/>
      <c r="I646" s="532"/>
      <c r="J646" s="94"/>
      <c r="K646" s="140"/>
      <c r="L646" s="54"/>
      <c r="M646" s="52"/>
      <c r="N646" s="8"/>
      <c r="O646" s="54"/>
      <c r="P646" s="535"/>
      <c r="Q646" s="482"/>
      <c r="R646" s="83"/>
      <c r="S646" s="83"/>
      <c r="T646" s="525"/>
      <c r="U646" s="180"/>
      <c r="V646" s="21"/>
      <c r="W646" s="484"/>
      <c r="X646" s="56"/>
      <c r="Y646" s="526"/>
      <c r="Z646" s="213" t="s">
        <v>30</v>
      </c>
      <c r="AA646" s="74">
        <v>5.0</v>
      </c>
      <c r="AB646" s="522" t="s">
        <v>31</v>
      </c>
      <c r="AC646" s="45">
        <f>ROUND(ROUND(ROUND(ROUND(H584*L620,0)*O$8,0)*S644,0)*Y645,0)-AA646</f>
        <v>337</v>
      </c>
      <c r="AD646" s="79"/>
    </row>
    <row r="647" ht="16.5" customHeight="1">
      <c r="A647" s="29">
        <v>61.0</v>
      </c>
      <c r="B647" s="29">
        <v>7002.0</v>
      </c>
      <c r="C647" s="32" t="s">
        <v>10594</v>
      </c>
      <c r="D647" s="389"/>
      <c r="E647" s="389"/>
      <c r="F647" s="527"/>
      <c r="G647" s="527"/>
      <c r="H647" s="527"/>
      <c r="I647" s="532"/>
      <c r="J647" s="94"/>
      <c r="K647" s="140"/>
      <c r="L647" s="54"/>
      <c r="M647" s="52"/>
      <c r="N647" s="8"/>
      <c r="O647" s="54"/>
      <c r="P647" s="536"/>
      <c r="Q647" s="14"/>
      <c r="R647" s="14"/>
      <c r="S647" s="14"/>
      <c r="T647" s="102" t="s">
        <v>326</v>
      </c>
      <c r="U647" s="41" t="s">
        <v>21</v>
      </c>
      <c r="V647" s="60">
        <v>0.7</v>
      </c>
      <c r="W647" s="37"/>
      <c r="X647" s="7"/>
      <c r="Y647" s="39"/>
      <c r="Z647" s="213"/>
      <c r="AA647" s="213"/>
      <c r="AB647" s="213"/>
      <c r="AC647" s="593">
        <f>ROUND(ROUND(ROUND(ROUND(H584*L620,0)*O$8,0)*S644,0)*V647,0)</f>
        <v>281</v>
      </c>
      <c r="AD647" s="79"/>
    </row>
    <row r="648" ht="16.5" customHeight="1">
      <c r="A648" s="29">
        <v>61.0</v>
      </c>
      <c r="B648" s="29">
        <v>7003.0</v>
      </c>
      <c r="C648" s="32" t="s">
        <v>10595</v>
      </c>
      <c r="D648" s="389"/>
      <c r="E648" s="389"/>
      <c r="F648" s="527"/>
      <c r="G648" s="527"/>
      <c r="H648" s="527"/>
      <c r="I648" s="532"/>
      <c r="J648" s="94"/>
      <c r="K648" s="140"/>
      <c r="L648" s="54"/>
      <c r="M648" s="52"/>
      <c r="N648" s="8"/>
      <c r="O648" s="54"/>
      <c r="P648" s="536"/>
      <c r="Q648" s="14"/>
      <c r="R648" s="14"/>
      <c r="S648" s="14"/>
      <c r="T648" s="482"/>
      <c r="U648" s="83"/>
      <c r="V648" s="528"/>
      <c r="W648" s="227"/>
      <c r="X648" s="22"/>
      <c r="Y648" s="109"/>
      <c r="Z648" s="213" t="s">
        <v>30</v>
      </c>
      <c r="AA648" s="74">
        <v>5.0</v>
      </c>
      <c r="AB648" s="522" t="s">
        <v>31</v>
      </c>
      <c r="AC648" s="593">
        <f>ROUND(ROUND(ROUND(ROUND(H584*L620,0)*O$8,0)*S644,0)*V647,0)-AA648</f>
        <v>276</v>
      </c>
      <c r="AD648" s="79"/>
    </row>
    <row r="649" ht="16.5" customHeight="1">
      <c r="A649" s="29">
        <v>61.0</v>
      </c>
      <c r="B649" s="29">
        <v>7004.0</v>
      </c>
      <c r="C649" s="32" t="s">
        <v>10596</v>
      </c>
      <c r="D649" s="389"/>
      <c r="E649" s="389"/>
      <c r="F649" s="527"/>
      <c r="G649" s="527"/>
      <c r="H649" s="527"/>
      <c r="I649" s="532"/>
      <c r="J649" s="94"/>
      <c r="K649" s="140"/>
      <c r="L649" s="54"/>
      <c r="M649" s="52"/>
      <c r="N649" s="8"/>
      <c r="O649" s="54"/>
      <c r="P649" s="254"/>
      <c r="Q649" s="83"/>
      <c r="R649" s="83"/>
      <c r="T649" s="482"/>
      <c r="U649" s="99"/>
      <c r="V649" s="529"/>
      <c r="W649" s="305" t="s">
        <v>20</v>
      </c>
      <c r="X649" s="41" t="s">
        <v>21</v>
      </c>
      <c r="Y649" s="86">
        <v>0.85</v>
      </c>
      <c r="Z649" s="75"/>
      <c r="AA649" s="213"/>
      <c r="AB649" s="213"/>
      <c r="AC649" s="593">
        <f>ROUND(ROUND(ROUND(ROUND(ROUND(H584*L620,0)*O$8,0)*S644,0)*V647,0)*Y649,0)</f>
        <v>239</v>
      </c>
      <c r="AD649" s="79"/>
    </row>
    <row r="650" ht="16.5" customHeight="1">
      <c r="A650" s="29">
        <v>61.0</v>
      </c>
      <c r="B650" s="29">
        <v>7005.0</v>
      </c>
      <c r="C650" s="32" t="s">
        <v>10597</v>
      </c>
      <c r="D650" s="389"/>
      <c r="E650" s="389"/>
      <c r="F650" s="527"/>
      <c r="G650" s="527"/>
      <c r="H650" s="527"/>
      <c r="I650" s="532"/>
      <c r="J650" s="94"/>
      <c r="K650" s="140"/>
      <c r="L650" s="54"/>
      <c r="M650" s="52"/>
      <c r="N650" s="8"/>
      <c r="O650" s="54"/>
      <c r="P650" s="254"/>
      <c r="Q650" s="83"/>
      <c r="R650" s="83"/>
      <c r="S650" s="83"/>
      <c r="T650" s="530"/>
      <c r="U650" s="24"/>
      <c r="V650" s="26"/>
      <c r="W650" s="484"/>
      <c r="X650" s="56"/>
      <c r="Y650" s="526"/>
      <c r="Z650" s="213" t="s">
        <v>30</v>
      </c>
      <c r="AA650" s="74">
        <v>5.0</v>
      </c>
      <c r="AB650" s="522" t="s">
        <v>31</v>
      </c>
      <c r="AC650" s="593">
        <f>ROUND(ROUND(ROUND(ROUND(ROUND(H584*L620,0)*O$8,0)*S644,0)*V647,0)*Y649,0)-AA650</f>
        <v>234</v>
      </c>
      <c r="AD650" s="79"/>
    </row>
    <row r="651" ht="16.5" customHeight="1">
      <c r="A651" s="29">
        <v>61.0</v>
      </c>
      <c r="B651" s="29">
        <v>7006.0</v>
      </c>
      <c r="C651" s="32" t="s">
        <v>10598</v>
      </c>
      <c r="D651" s="389"/>
      <c r="E651" s="389"/>
      <c r="F651" s="527"/>
      <c r="G651" s="527"/>
      <c r="H651" s="527"/>
      <c r="I651" s="532"/>
      <c r="J651" s="94"/>
      <c r="K651" s="140"/>
      <c r="L651" s="54"/>
      <c r="M651" s="52"/>
      <c r="N651" s="8"/>
      <c r="O651" s="54"/>
      <c r="P651" s="536"/>
      <c r="Q651" s="83"/>
      <c r="R651" s="528"/>
      <c r="S651" s="486"/>
      <c r="T651" s="102" t="s">
        <v>329</v>
      </c>
      <c r="U651" s="83" t="s">
        <v>21</v>
      </c>
      <c r="V651" s="528">
        <v>0.85</v>
      </c>
      <c r="W651" s="37"/>
      <c r="X651" s="7"/>
      <c r="Y651" s="39"/>
      <c r="Z651" s="213"/>
      <c r="AA651" s="213"/>
      <c r="AB651" s="213"/>
      <c r="AC651" s="45">
        <f>ROUND(ROUND(ROUND(ROUND(H584*L620,0)*O$8,0)*S644,0)*V651,0)</f>
        <v>342</v>
      </c>
      <c r="AD651" s="79"/>
    </row>
    <row r="652" ht="16.5" customHeight="1">
      <c r="A652" s="29">
        <v>61.0</v>
      </c>
      <c r="B652" s="29">
        <v>7007.0</v>
      </c>
      <c r="C652" s="32" t="s">
        <v>10599</v>
      </c>
      <c r="D652" s="389"/>
      <c r="E652" s="389"/>
      <c r="F652" s="527"/>
      <c r="G652" s="527"/>
      <c r="H652" s="527"/>
      <c r="I652" s="532"/>
      <c r="J652" s="94"/>
      <c r="K652" s="140"/>
      <c r="L652" s="54"/>
      <c r="M652" s="52"/>
      <c r="N652" s="8"/>
      <c r="O652" s="54"/>
      <c r="P652" s="536"/>
      <c r="Q652" s="83"/>
      <c r="R652" s="528"/>
      <c r="S652" s="528"/>
      <c r="T652" s="482"/>
      <c r="U652" s="83"/>
      <c r="V652" s="528"/>
      <c r="W652" s="227"/>
      <c r="X652" s="22"/>
      <c r="Y652" s="109"/>
      <c r="Z652" s="213" t="s">
        <v>30</v>
      </c>
      <c r="AA652" s="74">
        <v>5.0</v>
      </c>
      <c r="AB652" s="522" t="s">
        <v>31</v>
      </c>
      <c r="AC652" s="45">
        <f>ROUND(ROUND(ROUND(ROUND(H584*L620,0)*O$8,0)*S644,0)*V651,0)-AA652</f>
        <v>337</v>
      </c>
      <c r="AD652" s="79"/>
    </row>
    <row r="653" ht="16.5" customHeight="1">
      <c r="A653" s="29">
        <v>61.0</v>
      </c>
      <c r="B653" s="29">
        <v>7008.0</v>
      </c>
      <c r="C653" s="32" t="s">
        <v>10600</v>
      </c>
      <c r="D653" s="389"/>
      <c r="E653" s="389"/>
      <c r="F653" s="527"/>
      <c r="G653" s="527"/>
      <c r="H653" s="527"/>
      <c r="I653" s="532"/>
      <c r="J653" s="94"/>
      <c r="K653" s="140"/>
      <c r="L653" s="54"/>
      <c r="M653" s="52"/>
      <c r="N653" s="8"/>
      <c r="O653" s="54"/>
      <c r="P653" s="254"/>
      <c r="Q653" s="83"/>
      <c r="R653" s="528"/>
      <c r="S653" s="528"/>
      <c r="T653" s="482"/>
      <c r="U653" s="99"/>
      <c r="V653" s="529"/>
      <c r="W653" s="305" t="s">
        <v>20</v>
      </c>
      <c r="X653" s="41" t="s">
        <v>21</v>
      </c>
      <c r="Y653" s="86">
        <v>0.85</v>
      </c>
      <c r="Z653" s="75"/>
      <c r="AA653" s="213"/>
      <c r="AB653" s="213"/>
      <c r="AC653" s="45">
        <f>ROUND(ROUND(ROUND(ROUND(ROUND(H584*L620,0)*O$8,0)*S644,0)*V651,0)*Y653,0)</f>
        <v>291</v>
      </c>
      <c r="AD653" s="79"/>
    </row>
    <row r="654" ht="16.5" customHeight="1">
      <c r="A654" s="29">
        <v>61.0</v>
      </c>
      <c r="B654" s="29">
        <v>7009.0</v>
      </c>
      <c r="C654" s="32" t="s">
        <v>10601</v>
      </c>
      <c r="D654" s="389"/>
      <c r="E654" s="389"/>
      <c r="F654" s="527"/>
      <c r="G654" s="527"/>
      <c r="H654" s="527"/>
      <c r="I654" s="532"/>
      <c r="J654" s="94"/>
      <c r="K654" s="140"/>
      <c r="L654" s="54"/>
      <c r="M654" s="52"/>
      <c r="N654" s="8"/>
      <c r="O654" s="54"/>
      <c r="P654" s="537"/>
      <c r="Q654" s="83"/>
      <c r="R654" s="83"/>
      <c r="S654" s="83"/>
      <c r="T654" s="484"/>
      <c r="U654" s="24"/>
      <c r="V654" s="26"/>
      <c r="W654" s="484"/>
      <c r="X654" s="56"/>
      <c r="Y654" s="526"/>
      <c r="Z654" s="213" t="s">
        <v>30</v>
      </c>
      <c r="AA654" s="74">
        <v>5.0</v>
      </c>
      <c r="AB654" s="522" t="s">
        <v>31</v>
      </c>
      <c r="AC654" s="45">
        <f>ROUND(ROUND(ROUND(ROUND(ROUND(H584*L620,0)*O$8,0)*S644,0)*V651,0)*Y653,0)-AA654</f>
        <v>286</v>
      </c>
      <c r="AD654" s="79"/>
    </row>
    <row r="655" ht="16.5" customHeight="1">
      <c r="A655" s="29">
        <v>61.0</v>
      </c>
      <c r="B655" s="29">
        <v>8331.0</v>
      </c>
      <c r="C655" s="32" t="s">
        <v>10602</v>
      </c>
      <c r="D655" s="389"/>
      <c r="E655" s="231"/>
      <c r="F655" s="102" t="s">
        <v>8605</v>
      </c>
      <c r="G655" s="169"/>
      <c r="H655" s="169"/>
      <c r="I655" s="519"/>
      <c r="J655" s="168"/>
      <c r="K655" s="152"/>
      <c r="L655" s="39"/>
      <c r="M655" s="52"/>
      <c r="N655" s="8"/>
      <c r="O655" s="54"/>
      <c r="P655" s="37"/>
      <c r="Q655" s="7"/>
      <c r="R655" s="7"/>
      <c r="S655" s="7"/>
      <c r="T655" s="520"/>
      <c r="U655" s="6"/>
      <c r="V655" s="7"/>
      <c r="W655" s="37"/>
      <c r="X655" s="7"/>
      <c r="Y655" s="39"/>
      <c r="Z655" s="213"/>
      <c r="AA655" s="213"/>
      <c r="AB655" s="213"/>
      <c r="AC655" s="45">
        <f>ROUND(ROUND(H656*O$8,0),0)</f>
        <v>752</v>
      </c>
      <c r="AD655" s="79"/>
    </row>
    <row r="656" ht="16.5" customHeight="1">
      <c r="A656" s="29">
        <v>61.0</v>
      </c>
      <c r="B656" s="29">
        <v>7010.0</v>
      </c>
      <c r="C656" s="32" t="s">
        <v>10603</v>
      </c>
      <c r="D656" s="231"/>
      <c r="E656" s="231"/>
      <c r="F656" s="482"/>
      <c r="G656" s="174"/>
      <c r="H656" s="50">
        <f>'28児童発達支援(基本１)'!H656</f>
        <v>1074</v>
      </c>
      <c r="I656" s="8" t="s">
        <v>9</v>
      </c>
      <c r="J656" s="94"/>
      <c r="K656" s="140"/>
      <c r="L656" s="54"/>
      <c r="M656" s="52"/>
      <c r="N656" s="8"/>
      <c r="O656" s="54"/>
      <c r="P656" s="52"/>
      <c r="Q656" s="8"/>
      <c r="R656" s="8"/>
      <c r="S656" s="8"/>
      <c r="T656" s="521"/>
      <c r="U656" s="14"/>
      <c r="V656" s="8"/>
      <c r="W656" s="52"/>
      <c r="X656" s="8"/>
      <c r="Y656" s="109"/>
      <c r="Z656" s="213" t="s">
        <v>30</v>
      </c>
      <c r="AA656" s="74">
        <v>5.0</v>
      </c>
      <c r="AB656" s="522" t="s">
        <v>31</v>
      </c>
      <c r="AC656" s="45">
        <f>ROUND(ROUND(H656*O$8,0),0)-AA656</f>
        <v>747</v>
      </c>
      <c r="AD656" s="79"/>
    </row>
    <row r="657" ht="16.5" customHeight="1">
      <c r="A657" s="29">
        <v>61.0</v>
      </c>
      <c r="B657" s="29">
        <v>7011.0</v>
      </c>
      <c r="C657" s="32" t="s">
        <v>10604</v>
      </c>
      <c r="D657" s="231"/>
      <c r="E657" s="231"/>
      <c r="F657" s="482"/>
      <c r="G657" s="174"/>
      <c r="H657" s="174"/>
      <c r="I657" s="523"/>
      <c r="J657" s="94"/>
      <c r="K657" s="140"/>
      <c r="L657" s="54"/>
      <c r="M657" s="52"/>
      <c r="N657" s="8"/>
      <c r="O657" s="54"/>
      <c r="P657" s="52"/>
      <c r="Q657" s="8"/>
      <c r="R657" s="8"/>
      <c r="S657" s="8"/>
      <c r="T657" s="521"/>
      <c r="U657" s="14"/>
      <c r="V657" s="54"/>
      <c r="W657" s="305" t="s">
        <v>20</v>
      </c>
      <c r="X657" s="41" t="s">
        <v>21</v>
      </c>
      <c r="Y657" s="86">
        <v>0.85</v>
      </c>
      <c r="Z657" s="75"/>
      <c r="AA657" s="213"/>
      <c r="AB657" s="213"/>
      <c r="AC657" s="45">
        <f>ROUND(ROUND(H656*O$8,0)*Y657,0)</f>
        <v>639</v>
      </c>
      <c r="AD657" s="79"/>
    </row>
    <row r="658" ht="16.5" customHeight="1">
      <c r="A658" s="29">
        <v>61.0</v>
      </c>
      <c r="B658" s="29">
        <v>7012.0</v>
      </c>
      <c r="C658" s="32" t="s">
        <v>10605</v>
      </c>
      <c r="D658" s="231"/>
      <c r="E658" s="231"/>
      <c r="F658" s="174"/>
      <c r="G658" s="174"/>
      <c r="H658" s="174"/>
      <c r="I658" s="174"/>
      <c r="J658" s="94"/>
      <c r="K658" s="140"/>
      <c r="L658" s="54"/>
      <c r="M658" s="52"/>
      <c r="N658" s="8"/>
      <c r="O658" s="54"/>
      <c r="P658" s="52"/>
      <c r="Q658" s="8"/>
      <c r="R658" s="8"/>
      <c r="S658" s="8"/>
      <c r="T658" s="525"/>
      <c r="U658" s="21"/>
      <c r="V658" s="109"/>
      <c r="W658" s="484"/>
      <c r="X658" s="56"/>
      <c r="Y658" s="526"/>
      <c r="Z658" s="213" t="s">
        <v>30</v>
      </c>
      <c r="AA658" s="74">
        <v>5.0</v>
      </c>
      <c r="AB658" s="522" t="s">
        <v>31</v>
      </c>
      <c r="AC658" s="45">
        <f>ROUND(ROUND(H656*O$8,0)*Y657,0)-AA658</f>
        <v>634</v>
      </c>
      <c r="AD658" s="79"/>
    </row>
    <row r="659" ht="16.5" customHeight="1">
      <c r="A659" s="29">
        <v>61.0</v>
      </c>
      <c r="B659" s="29">
        <v>8332.0</v>
      </c>
      <c r="C659" s="32" t="s">
        <v>10606</v>
      </c>
      <c r="D659" s="231"/>
      <c r="E659" s="231"/>
      <c r="F659" s="527"/>
      <c r="G659" s="527"/>
      <c r="H659" s="14"/>
      <c r="I659" s="14"/>
      <c r="J659" s="94"/>
      <c r="K659" s="140"/>
      <c r="L659" s="54"/>
      <c r="M659" s="52"/>
      <c r="N659" s="8"/>
      <c r="O659" s="54"/>
      <c r="P659" s="52"/>
      <c r="Q659" s="8"/>
      <c r="R659" s="8"/>
      <c r="S659" s="8"/>
      <c r="T659" s="102" t="s">
        <v>326</v>
      </c>
      <c r="U659" s="41" t="s">
        <v>21</v>
      </c>
      <c r="V659" s="60">
        <v>0.7</v>
      </c>
      <c r="W659" s="37"/>
      <c r="X659" s="7"/>
      <c r="Y659" s="39"/>
      <c r="Z659" s="213"/>
      <c r="AA659" s="213"/>
      <c r="AB659" s="213"/>
      <c r="AC659" s="45">
        <f>ROUND(ROUND(H656*O$8,0)*V659,0)</f>
        <v>526</v>
      </c>
      <c r="AD659" s="79"/>
    </row>
    <row r="660" ht="16.5" customHeight="1">
      <c r="A660" s="29">
        <v>61.0</v>
      </c>
      <c r="B660" s="29">
        <v>7013.0</v>
      </c>
      <c r="C660" s="32" t="s">
        <v>10607</v>
      </c>
      <c r="D660" s="231"/>
      <c r="E660" s="231"/>
      <c r="F660" s="527"/>
      <c r="G660" s="527"/>
      <c r="H660" s="8"/>
      <c r="I660" s="144"/>
      <c r="J660" s="94"/>
      <c r="K660" s="140"/>
      <c r="L660" s="54"/>
      <c r="M660" s="52"/>
      <c r="N660" s="8"/>
      <c r="O660" s="54"/>
      <c r="P660" s="52"/>
      <c r="Q660" s="8"/>
      <c r="R660" s="8"/>
      <c r="S660" s="8"/>
      <c r="T660" s="482"/>
      <c r="U660" s="83"/>
      <c r="V660" s="528"/>
      <c r="W660" s="227"/>
      <c r="X660" s="22"/>
      <c r="Y660" s="109"/>
      <c r="Z660" s="213" t="s">
        <v>30</v>
      </c>
      <c r="AA660" s="74">
        <v>5.0</v>
      </c>
      <c r="AB660" s="522" t="s">
        <v>31</v>
      </c>
      <c r="AC660" s="45">
        <f>ROUND(ROUND(H656*O$8,0)*V659,0)-AA660</f>
        <v>521</v>
      </c>
      <c r="AD660" s="79"/>
    </row>
    <row r="661" ht="16.5" customHeight="1">
      <c r="A661" s="29">
        <v>61.0</v>
      </c>
      <c r="B661" s="29">
        <v>7014.0</v>
      </c>
      <c r="C661" s="32" t="s">
        <v>10608</v>
      </c>
      <c r="D661" s="389"/>
      <c r="E661" s="231"/>
      <c r="F661" s="113"/>
      <c r="G661" s="113"/>
      <c r="H661" s="8"/>
      <c r="I661" s="144"/>
      <c r="J661" s="94"/>
      <c r="K661" s="140"/>
      <c r="L661" s="54"/>
      <c r="M661" s="52"/>
      <c r="N661" s="8"/>
      <c r="O661" s="54"/>
      <c r="P661" s="52"/>
      <c r="Q661" s="8"/>
      <c r="R661" s="8"/>
      <c r="S661" s="8"/>
      <c r="T661" s="482"/>
      <c r="U661" s="99"/>
      <c r="V661" s="529"/>
      <c r="W661" s="305" t="s">
        <v>20</v>
      </c>
      <c r="X661" s="41" t="s">
        <v>21</v>
      </c>
      <c r="Y661" s="86">
        <v>0.85</v>
      </c>
      <c r="Z661" s="75"/>
      <c r="AA661" s="213"/>
      <c r="AB661" s="213"/>
      <c r="AC661" s="45">
        <f>ROUND(ROUND(ROUND(H656*O$8,0)*V659,0)*Y661,0)</f>
        <v>447</v>
      </c>
      <c r="AD661" s="79"/>
    </row>
    <row r="662" ht="16.5" customHeight="1">
      <c r="A662" s="29">
        <v>61.0</v>
      </c>
      <c r="B662" s="29">
        <v>7015.0</v>
      </c>
      <c r="C662" s="32" t="s">
        <v>10609</v>
      </c>
      <c r="D662" s="389"/>
      <c r="E662" s="231"/>
      <c r="F662" s="113"/>
      <c r="G662" s="113"/>
      <c r="H662" s="8"/>
      <c r="I662" s="144"/>
      <c r="J662" s="94"/>
      <c r="K662" s="140"/>
      <c r="L662" s="54"/>
      <c r="M662" s="52"/>
      <c r="N662" s="8"/>
      <c r="O662" s="54"/>
      <c r="P662" s="52"/>
      <c r="Q662" s="8"/>
      <c r="R662" s="8"/>
      <c r="S662" s="8"/>
      <c r="T662" s="530"/>
      <c r="U662" s="24"/>
      <c r="V662" s="26"/>
      <c r="W662" s="484"/>
      <c r="X662" s="56"/>
      <c r="Y662" s="526"/>
      <c r="Z662" s="213" t="s">
        <v>30</v>
      </c>
      <c r="AA662" s="74">
        <v>5.0</v>
      </c>
      <c r="AB662" s="522" t="s">
        <v>31</v>
      </c>
      <c r="AC662" s="45">
        <f>ROUND(ROUND(ROUND(H656*O$8,0)*V659,0)*Y661,0)-AA662</f>
        <v>442</v>
      </c>
      <c r="AD662" s="79"/>
    </row>
    <row r="663" ht="16.5" customHeight="1">
      <c r="A663" s="29">
        <v>61.0</v>
      </c>
      <c r="B663" s="29">
        <v>8765.0</v>
      </c>
      <c r="C663" s="32" t="s">
        <v>10610</v>
      </c>
      <c r="D663" s="389"/>
      <c r="E663" s="231"/>
      <c r="F663" s="113"/>
      <c r="G663" s="113"/>
      <c r="H663" s="8"/>
      <c r="I663" s="144"/>
      <c r="J663" s="94"/>
      <c r="K663" s="140"/>
      <c r="L663" s="54"/>
      <c r="M663" s="52"/>
      <c r="N663" s="8"/>
      <c r="O663" s="54"/>
      <c r="P663" s="52"/>
      <c r="Q663" s="8"/>
      <c r="R663" s="8"/>
      <c r="S663" s="54"/>
      <c r="T663" s="102" t="s">
        <v>329</v>
      </c>
      <c r="U663" s="83" t="s">
        <v>21</v>
      </c>
      <c r="V663" s="528">
        <v>0.85</v>
      </c>
      <c r="W663" s="37"/>
      <c r="X663" s="7"/>
      <c r="Y663" s="39"/>
      <c r="Z663" s="213"/>
      <c r="AA663" s="213"/>
      <c r="AB663" s="213"/>
      <c r="AC663" s="45">
        <f>ROUND(ROUND(H656*O$8,0)*V663,0)</f>
        <v>639</v>
      </c>
      <c r="AD663" s="79"/>
    </row>
    <row r="664" ht="16.5" customHeight="1">
      <c r="A664" s="29">
        <v>61.0</v>
      </c>
      <c r="B664" s="29">
        <v>7016.0</v>
      </c>
      <c r="C664" s="32" t="s">
        <v>10611</v>
      </c>
      <c r="D664" s="389"/>
      <c r="E664" s="231"/>
      <c r="F664" s="113"/>
      <c r="G664" s="113"/>
      <c r="H664" s="8"/>
      <c r="I664" s="144"/>
      <c r="J664" s="94"/>
      <c r="K664" s="140"/>
      <c r="L664" s="54"/>
      <c r="M664" s="52"/>
      <c r="N664" s="8"/>
      <c r="O664" s="54"/>
      <c r="P664" s="52"/>
      <c r="Q664" s="8"/>
      <c r="R664" s="8"/>
      <c r="S664" s="8"/>
      <c r="T664" s="482"/>
      <c r="U664" s="83"/>
      <c r="V664" s="528"/>
      <c r="W664" s="227"/>
      <c r="X664" s="22"/>
      <c r="Y664" s="109"/>
      <c r="Z664" s="213" t="s">
        <v>30</v>
      </c>
      <c r="AA664" s="74">
        <v>5.0</v>
      </c>
      <c r="AB664" s="522" t="s">
        <v>31</v>
      </c>
      <c r="AC664" s="45">
        <f>ROUND(ROUND(H656*O$8,0)*V663,0)-AA664</f>
        <v>634</v>
      </c>
      <c r="AD664" s="79"/>
    </row>
    <row r="665" ht="16.5" customHeight="1">
      <c r="A665" s="29">
        <v>61.0</v>
      </c>
      <c r="B665" s="29">
        <v>7017.0</v>
      </c>
      <c r="C665" s="32" t="s">
        <v>10612</v>
      </c>
      <c r="D665" s="389"/>
      <c r="E665" s="231"/>
      <c r="F665" s="527"/>
      <c r="G665" s="527"/>
      <c r="H665" s="527"/>
      <c r="I665" s="532"/>
      <c r="J665" s="94"/>
      <c r="K665" s="140"/>
      <c r="L665" s="54"/>
      <c r="M665" s="52"/>
      <c r="N665" s="8"/>
      <c r="O665" s="54"/>
      <c r="P665" s="52"/>
      <c r="Q665" s="8"/>
      <c r="R665" s="8"/>
      <c r="S665" s="8"/>
      <c r="T665" s="482"/>
      <c r="U665" s="99"/>
      <c r="V665" s="529"/>
      <c r="W665" s="305" t="s">
        <v>20</v>
      </c>
      <c r="X665" s="41" t="s">
        <v>21</v>
      </c>
      <c r="Y665" s="86">
        <v>0.85</v>
      </c>
      <c r="Z665" s="75"/>
      <c r="AA665" s="213"/>
      <c r="AB665" s="213"/>
      <c r="AC665" s="45">
        <f>ROUND(ROUND(ROUND(H656*O$8,0)*V663,0)*Y665,0)</f>
        <v>543</v>
      </c>
      <c r="AD665" s="79"/>
    </row>
    <row r="666" ht="16.5" customHeight="1">
      <c r="A666" s="29">
        <v>61.0</v>
      </c>
      <c r="B666" s="29">
        <v>7018.0</v>
      </c>
      <c r="C666" s="32" t="s">
        <v>10613</v>
      </c>
      <c r="D666" s="389"/>
      <c r="E666" s="231"/>
      <c r="F666" s="527"/>
      <c r="G666" s="527"/>
      <c r="H666" s="527"/>
      <c r="I666" s="532"/>
      <c r="J666" s="94"/>
      <c r="K666" s="140"/>
      <c r="L666" s="54"/>
      <c r="M666" s="52"/>
      <c r="N666" s="8"/>
      <c r="O666" s="54"/>
      <c r="P666" s="227"/>
      <c r="Q666" s="22"/>
      <c r="R666" s="22"/>
      <c r="S666" s="22"/>
      <c r="T666" s="484"/>
      <c r="U666" s="24"/>
      <c r="V666" s="26"/>
      <c r="W666" s="484"/>
      <c r="X666" s="56"/>
      <c r="Y666" s="526"/>
      <c r="Z666" s="213" t="s">
        <v>30</v>
      </c>
      <c r="AA666" s="74">
        <v>5.0</v>
      </c>
      <c r="AB666" s="522" t="s">
        <v>31</v>
      </c>
      <c r="AC666" s="45">
        <f>ROUND(ROUND(ROUND(H656*O$8,0)*V663,0)*Y665,0)-AA666</f>
        <v>538</v>
      </c>
      <c r="AD666" s="79"/>
    </row>
    <row r="667" ht="16.5" customHeight="1">
      <c r="A667" s="29">
        <v>61.0</v>
      </c>
      <c r="B667" s="29">
        <v>8333.0</v>
      </c>
      <c r="C667" s="32" t="s">
        <v>10614</v>
      </c>
      <c r="D667" s="389"/>
      <c r="E667" s="389"/>
      <c r="F667" s="527"/>
      <c r="G667" s="527"/>
      <c r="H667" s="527"/>
      <c r="I667" s="532"/>
      <c r="J667" s="94"/>
      <c r="K667" s="140"/>
      <c r="L667" s="54"/>
      <c r="M667" s="52"/>
      <c r="N667" s="8"/>
      <c r="O667" s="54"/>
      <c r="P667" s="206" t="s">
        <v>23</v>
      </c>
      <c r="Q667" s="102" t="s">
        <v>24</v>
      </c>
      <c r="R667" s="533"/>
      <c r="S667" s="533"/>
      <c r="T667" s="520"/>
      <c r="U667" s="38"/>
      <c r="V667" s="6"/>
      <c r="W667" s="37"/>
      <c r="X667" s="7"/>
      <c r="Y667" s="39"/>
      <c r="Z667" s="213"/>
      <c r="AA667" s="213"/>
      <c r="AB667" s="213"/>
      <c r="AC667" s="45">
        <f>ROUND(ROUND(H656*O$8,0)*S668,0)</f>
        <v>526</v>
      </c>
      <c r="AD667" s="79"/>
    </row>
    <row r="668" ht="16.5" customHeight="1">
      <c r="A668" s="29">
        <v>61.0</v>
      </c>
      <c r="B668" s="29">
        <v>7019.0</v>
      </c>
      <c r="C668" s="32" t="s">
        <v>10615</v>
      </c>
      <c r="D668" s="389"/>
      <c r="E668" s="389"/>
      <c r="F668" s="527"/>
      <c r="G668" s="527"/>
      <c r="H668" s="527"/>
      <c r="I668" s="532"/>
      <c r="J668" s="94"/>
      <c r="K668" s="140"/>
      <c r="L668" s="54"/>
      <c r="M668" s="52"/>
      <c r="N668" s="8"/>
      <c r="O668" s="54"/>
      <c r="P668" s="481"/>
      <c r="Q668" s="482"/>
      <c r="R668" s="83" t="s">
        <v>21</v>
      </c>
      <c r="S668" s="528">
        <v>0.7</v>
      </c>
      <c r="T668" s="521"/>
      <c r="U668" s="53"/>
      <c r="V668" s="14"/>
      <c r="W668" s="52"/>
      <c r="X668" s="8"/>
      <c r="Y668" s="109"/>
      <c r="Z668" s="213" t="s">
        <v>30</v>
      </c>
      <c r="AA668" s="74">
        <v>5.0</v>
      </c>
      <c r="AB668" s="522" t="s">
        <v>31</v>
      </c>
      <c r="AC668" s="45">
        <f>ROUND(ROUND(H656*O$8,0)*S668,0)-AA668</f>
        <v>521</v>
      </c>
      <c r="AD668" s="79"/>
    </row>
    <row r="669" ht="16.5" customHeight="1">
      <c r="A669" s="29">
        <v>61.0</v>
      </c>
      <c r="B669" s="29">
        <v>7020.0</v>
      </c>
      <c r="C669" s="32" t="s">
        <v>10616</v>
      </c>
      <c r="D669" s="389"/>
      <c r="E669" s="389"/>
      <c r="F669" s="527"/>
      <c r="G669" s="527"/>
      <c r="H669" s="527"/>
      <c r="I669" s="532"/>
      <c r="J669" s="94"/>
      <c r="K669" s="140"/>
      <c r="L669" s="54"/>
      <c r="M669" s="52"/>
      <c r="N669" s="8"/>
      <c r="O669" s="54"/>
      <c r="P669" s="481"/>
      <c r="Q669" s="482"/>
      <c r="R669" s="14"/>
      <c r="S669" s="14"/>
      <c r="T669" s="521"/>
      <c r="U669" s="53"/>
      <c r="V669" s="14"/>
      <c r="W669" s="305" t="s">
        <v>20</v>
      </c>
      <c r="X669" s="41" t="s">
        <v>21</v>
      </c>
      <c r="Y669" s="86">
        <v>0.85</v>
      </c>
      <c r="Z669" s="75"/>
      <c r="AA669" s="213"/>
      <c r="AB669" s="213"/>
      <c r="AC669" s="45">
        <f>ROUND(ROUND(ROUND(H656*O$8,0)*S668,0)*Y669,0)</f>
        <v>447</v>
      </c>
      <c r="AD669" s="79"/>
    </row>
    <row r="670" ht="16.5" customHeight="1">
      <c r="A670" s="29">
        <v>61.0</v>
      </c>
      <c r="B670" s="29">
        <v>7021.0</v>
      </c>
      <c r="C670" s="32" t="s">
        <v>10617</v>
      </c>
      <c r="D670" s="389"/>
      <c r="E670" s="389"/>
      <c r="F670" s="527"/>
      <c r="G670" s="527"/>
      <c r="H670" s="527"/>
      <c r="I670" s="532"/>
      <c r="J670" s="94"/>
      <c r="K670" s="140"/>
      <c r="L670" s="54"/>
      <c r="M670" s="52"/>
      <c r="N670" s="8"/>
      <c r="O670" s="54"/>
      <c r="P670" s="535"/>
      <c r="Q670" s="482"/>
      <c r="R670" s="83"/>
      <c r="S670" s="83"/>
      <c r="T670" s="525"/>
      <c r="U670" s="180"/>
      <c r="V670" s="21"/>
      <c r="W670" s="484"/>
      <c r="X670" s="56"/>
      <c r="Y670" s="526"/>
      <c r="Z670" s="213" t="s">
        <v>30</v>
      </c>
      <c r="AA670" s="74">
        <v>5.0</v>
      </c>
      <c r="AB670" s="522" t="s">
        <v>31</v>
      </c>
      <c r="AC670" s="45">
        <f>ROUND(ROUND(ROUND(H656*O$8,0)*S668,0)*Y669,0)-AA670</f>
        <v>442</v>
      </c>
      <c r="AD670" s="79"/>
    </row>
    <row r="671" ht="16.5" customHeight="1">
      <c r="A671" s="29">
        <v>61.0</v>
      </c>
      <c r="B671" s="29">
        <v>8334.0</v>
      </c>
      <c r="C671" s="32" t="s">
        <v>10618</v>
      </c>
      <c r="D671" s="389"/>
      <c r="E671" s="389"/>
      <c r="F671" s="527"/>
      <c r="G671" s="527"/>
      <c r="H671" s="527"/>
      <c r="I671" s="532"/>
      <c r="J671" s="94"/>
      <c r="K671" s="140"/>
      <c r="L671" s="54"/>
      <c r="M671" s="52"/>
      <c r="N671" s="8"/>
      <c r="O671" s="54"/>
      <c r="P671" s="536"/>
      <c r="Q671" s="14"/>
      <c r="R671" s="14"/>
      <c r="S671" s="14"/>
      <c r="T671" s="102" t="s">
        <v>326</v>
      </c>
      <c r="U671" s="41" t="s">
        <v>21</v>
      </c>
      <c r="V671" s="60">
        <v>0.7</v>
      </c>
      <c r="W671" s="37"/>
      <c r="X671" s="7"/>
      <c r="Y671" s="39"/>
      <c r="Z671" s="213"/>
      <c r="AA671" s="213"/>
      <c r="AB671" s="213"/>
      <c r="AC671" s="45">
        <f>ROUND(ROUND(ROUND(H656*O$8,0)*S668,0)*V671,0)</f>
        <v>368</v>
      </c>
      <c r="AD671" s="79"/>
    </row>
    <row r="672" ht="16.5" customHeight="1">
      <c r="A672" s="29">
        <v>61.0</v>
      </c>
      <c r="B672" s="29">
        <v>7022.0</v>
      </c>
      <c r="C672" s="32" t="s">
        <v>10619</v>
      </c>
      <c r="D672" s="389"/>
      <c r="E672" s="389"/>
      <c r="F672" s="527"/>
      <c r="G672" s="527"/>
      <c r="H672" s="527"/>
      <c r="I672" s="532"/>
      <c r="J672" s="94"/>
      <c r="K672" s="140"/>
      <c r="L672" s="54"/>
      <c r="M672" s="52"/>
      <c r="N672" s="8"/>
      <c r="O672" s="54"/>
      <c r="P672" s="536"/>
      <c r="Q672" s="14"/>
      <c r="R672" s="14"/>
      <c r="S672" s="14"/>
      <c r="T672" s="482"/>
      <c r="U672" s="83"/>
      <c r="V672" s="528"/>
      <c r="W672" s="227"/>
      <c r="X672" s="22"/>
      <c r="Y672" s="109"/>
      <c r="Z672" s="213" t="s">
        <v>30</v>
      </c>
      <c r="AA672" s="74">
        <v>5.0</v>
      </c>
      <c r="AB672" s="522" t="s">
        <v>31</v>
      </c>
      <c r="AC672" s="45">
        <f>ROUND(ROUND(ROUND(H656*O$8,0)*S668,0)*V671,0)-AA672</f>
        <v>363</v>
      </c>
      <c r="AD672" s="79"/>
    </row>
    <row r="673" ht="16.5" customHeight="1">
      <c r="A673" s="29">
        <v>61.0</v>
      </c>
      <c r="B673" s="29">
        <v>7023.0</v>
      </c>
      <c r="C673" s="32" t="s">
        <v>10620</v>
      </c>
      <c r="D673" s="389"/>
      <c r="E673" s="389"/>
      <c r="F673" s="527"/>
      <c r="G673" s="527"/>
      <c r="H673" s="527"/>
      <c r="I673" s="532"/>
      <c r="J673" s="94"/>
      <c r="K673" s="140"/>
      <c r="L673" s="54"/>
      <c r="M673" s="52"/>
      <c r="N673" s="8"/>
      <c r="O673" s="54"/>
      <c r="P673" s="254"/>
      <c r="Q673" s="83"/>
      <c r="R673" s="83"/>
      <c r="T673" s="482"/>
      <c r="U673" s="99"/>
      <c r="V673" s="529"/>
      <c r="W673" s="305" t="s">
        <v>20</v>
      </c>
      <c r="X673" s="41" t="s">
        <v>21</v>
      </c>
      <c r="Y673" s="86">
        <v>0.85</v>
      </c>
      <c r="Z673" s="75"/>
      <c r="AA673" s="213"/>
      <c r="AB673" s="213"/>
      <c r="AC673" s="45">
        <f>ROUND(ROUND(ROUND(ROUND(H656*O$8,0)*S668,0)*V671,0)*Y673,0)</f>
        <v>313</v>
      </c>
      <c r="AD673" s="79"/>
    </row>
    <row r="674" ht="16.5" customHeight="1">
      <c r="A674" s="29">
        <v>61.0</v>
      </c>
      <c r="B674" s="29">
        <v>7024.0</v>
      </c>
      <c r="C674" s="32" t="s">
        <v>10621</v>
      </c>
      <c r="D674" s="389"/>
      <c r="E674" s="389"/>
      <c r="F674" s="527"/>
      <c r="G674" s="527"/>
      <c r="H674" s="527"/>
      <c r="I674" s="532"/>
      <c r="J674" s="94"/>
      <c r="K674" s="140"/>
      <c r="L674" s="54"/>
      <c r="M674" s="52"/>
      <c r="N674" s="8"/>
      <c r="O674" s="54"/>
      <c r="P674" s="254"/>
      <c r="Q674" s="83"/>
      <c r="R674" s="83"/>
      <c r="S674" s="83"/>
      <c r="T674" s="530"/>
      <c r="U674" s="24"/>
      <c r="V674" s="26"/>
      <c r="W674" s="484"/>
      <c r="X674" s="56"/>
      <c r="Y674" s="526"/>
      <c r="Z674" s="213" t="s">
        <v>30</v>
      </c>
      <c r="AA674" s="74">
        <v>5.0</v>
      </c>
      <c r="AB674" s="522" t="s">
        <v>31</v>
      </c>
      <c r="AC674" s="45">
        <f>ROUND(ROUND(ROUND(ROUND(H656*O$8,0)*S668,0)*V671,0)*Y673,0)-AA674</f>
        <v>308</v>
      </c>
      <c r="AD674" s="79"/>
    </row>
    <row r="675" ht="16.5" customHeight="1">
      <c r="A675" s="29">
        <v>61.0</v>
      </c>
      <c r="B675" s="29">
        <v>8766.0</v>
      </c>
      <c r="C675" s="32" t="s">
        <v>10622</v>
      </c>
      <c r="D675" s="389"/>
      <c r="E675" s="389"/>
      <c r="F675" s="527"/>
      <c r="G675" s="527"/>
      <c r="H675" s="527"/>
      <c r="I675" s="532"/>
      <c r="J675" s="94"/>
      <c r="K675" s="140"/>
      <c r="L675" s="54"/>
      <c r="M675" s="52"/>
      <c r="N675" s="8"/>
      <c r="O675" s="54"/>
      <c r="P675" s="536"/>
      <c r="Q675" s="83"/>
      <c r="R675" s="528"/>
      <c r="S675" s="486"/>
      <c r="T675" s="102" t="s">
        <v>329</v>
      </c>
      <c r="U675" s="83" t="s">
        <v>21</v>
      </c>
      <c r="V675" s="528">
        <v>0.85</v>
      </c>
      <c r="W675" s="37"/>
      <c r="X675" s="7"/>
      <c r="Y675" s="39"/>
      <c r="Z675" s="213"/>
      <c r="AA675" s="213"/>
      <c r="AB675" s="213"/>
      <c r="AC675" s="45">
        <f>ROUND(ROUND(ROUND(H656*O$8,0)*S668,0)*V675,0)</f>
        <v>447</v>
      </c>
      <c r="AD675" s="79"/>
    </row>
    <row r="676" ht="16.5" customHeight="1">
      <c r="A676" s="29">
        <v>61.0</v>
      </c>
      <c r="B676" s="29">
        <v>7025.0</v>
      </c>
      <c r="C676" s="32" t="s">
        <v>10623</v>
      </c>
      <c r="D676" s="389"/>
      <c r="E676" s="389"/>
      <c r="F676" s="527"/>
      <c r="G676" s="527"/>
      <c r="H676" s="527"/>
      <c r="I676" s="532"/>
      <c r="J676" s="94"/>
      <c r="K676" s="140"/>
      <c r="L676" s="54"/>
      <c r="M676" s="52"/>
      <c r="N676" s="8"/>
      <c r="O676" s="54"/>
      <c r="P676" s="536"/>
      <c r="Q676" s="83"/>
      <c r="R676" s="528"/>
      <c r="S676" s="528"/>
      <c r="T676" s="482"/>
      <c r="U676" s="83"/>
      <c r="V676" s="528"/>
      <c r="W676" s="227"/>
      <c r="X676" s="22"/>
      <c r="Y676" s="109"/>
      <c r="Z676" s="213" t="s">
        <v>30</v>
      </c>
      <c r="AA676" s="74">
        <v>5.0</v>
      </c>
      <c r="AB676" s="522" t="s">
        <v>31</v>
      </c>
      <c r="AC676" s="45">
        <f>ROUND(ROUND(ROUND(H656*O$8,0)*S668,0)*V675,0)-AA676</f>
        <v>442</v>
      </c>
      <c r="AD676" s="79"/>
    </row>
    <row r="677" ht="16.5" customHeight="1">
      <c r="A677" s="29">
        <v>61.0</v>
      </c>
      <c r="B677" s="29">
        <v>7026.0</v>
      </c>
      <c r="C677" s="32" t="s">
        <v>10624</v>
      </c>
      <c r="D677" s="389"/>
      <c r="E677" s="389"/>
      <c r="F677" s="527"/>
      <c r="G677" s="527"/>
      <c r="H677" s="527"/>
      <c r="I677" s="532"/>
      <c r="J677" s="94"/>
      <c r="K677" s="140"/>
      <c r="L677" s="54"/>
      <c r="M677" s="52"/>
      <c r="N677" s="8"/>
      <c r="O677" s="54"/>
      <c r="P677" s="254"/>
      <c r="Q677" s="83"/>
      <c r="R677" s="528"/>
      <c r="S677" s="528"/>
      <c r="T677" s="482"/>
      <c r="U677" s="99"/>
      <c r="V677" s="529"/>
      <c r="W677" s="305" t="s">
        <v>20</v>
      </c>
      <c r="X677" s="41" t="s">
        <v>21</v>
      </c>
      <c r="Y677" s="86">
        <v>0.85</v>
      </c>
      <c r="Z677" s="75"/>
      <c r="AA677" s="213"/>
      <c r="AB677" s="213"/>
      <c r="AC677" s="45">
        <f>ROUND(ROUND(ROUND(ROUND(H656*O$8,0)*S668,0)*V675,0)*Y677,0)</f>
        <v>380</v>
      </c>
      <c r="AD677" s="79"/>
    </row>
    <row r="678" ht="16.5" customHeight="1">
      <c r="A678" s="29">
        <v>61.0</v>
      </c>
      <c r="B678" s="29">
        <v>7027.0</v>
      </c>
      <c r="C678" s="32" t="s">
        <v>10625</v>
      </c>
      <c r="D678" s="389"/>
      <c r="E678" s="389"/>
      <c r="F678" s="527"/>
      <c r="G678" s="527"/>
      <c r="H678" s="527"/>
      <c r="I678" s="532"/>
      <c r="J678" s="94"/>
      <c r="K678" s="140"/>
      <c r="L678" s="54"/>
      <c r="M678" s="52"/>
      <c r="N678" s="8"/>
      <c r="O678" s="54"/>
      <c r="P678" s="536"/>
      <c r="Q678" s="83"/>
      <c r="R678" s="83"/>
      <c r="S678" s="83"/>
      <c r="T678" s="484"/>
      <c r="U678" s="24"/>
      <c r="V678" s="26"/>
      <c r="W678" s="484"/>
      <c r="X678" s="56"/>
      <c r="Y678" s="526"/>
      <c r="Z678" s="213" t="s">
        <v>30</v>
      </c>
      <c r="AA678" s="74">
        <v>5.0</v>
      </c>
      <c r="AB678" s="522" t="s">
        <v>31</v>
      </c>
      <c r="AC678" s="45">
        <f>ROUND(ROUND(ROUND(ROUND(H656*O$8,0)*S668,0)*V675,0)*Y677,0)-AA678</f>
        <v>375</v>
      </c>
      <c r="AD678" s="79"/>
    </row>
    <row r="679" ht="16.5" customHeight="1">
      <c r="A679" s="29">
        <v>61.0</v>
      </c>
      <c r="B679" s="29">
        <v>7028.0</v>
      </c>
      <c r="C679" s="32" t="s">
        <v>10626</v>
      </c>
      <c r="D679" s="389"/>
      <c r="E679" s="389"/>
      <c r="F679" s="527"/>
      <c r="G679" s="527"/>
      <c r="H679" s="527"/>
      <c r="I679" s="532"/>
      <c r="J679" s="94"/>
      <c r="K679" s="140"/>
      <c r="L679" s="54"/>
      <c r="M679" s="52"/>
      <c r="N679" s="8"/>
      <c r="O679" s="54"/>
      <c r="P679" s="536"/>
      <c r="Q679" s="102" t="s">
        <v>27</v>
      </c>
      <c r="R679" s="533"/>
      <c r="S679" s="533"/>
      <c r="T679" s="520"/>
      <c r="U679" s="38"/>
      <c r="V679" s="6"/>
      <c r="W679" s="37"/>
      <c r="X679" s="7"/>
      <c r="Y679" s="39"/>
      <c r="Z679" s="213"/>
      <c r="AA679" s="213"/>
      <c r="AB679" s="213"/>
      <c r="AC679" s="45">
        <f>ROUND(ROUND(H656*O$8,0)*S680,0)</f>
        <v>376</v>
      </c>
      <c r="AD679" s="79"/>
    </row>
    <row r="680" ht="16.5" customHeight="1">
      <c r="A680" s="29">
        <v>61.0</v>
      </c>
      <c r="B680" s="29">
        <v>7029.0</v>
      </c>
      <c r="C680" s="32" t="s">
        <v>10627</v>
      </c>
      <c r="D680" s="389"/>
      <c r="E680" s="389"/>
      <c r="F680" s="527"/>
      <c r="G680" s="527"/>
      <c r="H680" s="527"/>
      <c r="I680" s="532"/>
      <c r="J680" s="94"/>
      <c r="K680" s="140"/>
      <c r="L680" s="54"/>
      <c r="M680" s="52"/>
      <c r="N680" s="8"/>
      <c r="O680" s="54"/>
      <c r="P680" s="535"/>
      <c r="Q680" s="482"/>
      <c r="R680" s="83" t="s">
        <v>21</v>
      </c>
      <c r="S680" s="528">
        <v>0.5</v>
      </c>
      <c r="T680" s="521"/>
      <c r="U680" s="53"/>
      <c r="V680" s="14"/>
      <c r="W680" s="52"/>
      <c r="X680" s="8"/>
      <c r="Y680" s="109"/>
      <c r="Z680" s="213" t="s">
        <v>30</v>
      </c>
      <c r="AA680" s="74">
        <v>5.0</v>
      </c>
      <c r="AB680" s="522" t="s">
        <v>31</v>
      </c>
      <c r="AC680" s="45">
        <f>ROUND(ROUND(H656*O$8,0)*S680,0)-AA680</f>
        <v>371</v>
      </c>
      <c r="AD680" s="79"/>
    </row>
    <row r="681" ht="16.5" customHeight="1">
      <c r="A681" s="29">
        <v>61.0</v>
      </c>
      <c r="B681" s="29">
        <v>7030.0</v>
      </c>
      <c r="C681" s="32" t="s">
        <v>10628</v>
      </c>
      <c r="D681" s="389"/>
      <c r="E681" s="389"/>
      <c r="F681" s="527"/>
      <c r="G681" s="527"/>
      <c r="H681" s="527"/>
      <c r="I681" s="532"/>
      <c r="J681" s="94"/>
      <c r="K681" s="140"/>
      <c r="L681" s="54"/>
      <c r="M681" s="52"/>
      <c r="N681" s="8"/>
      <c r="O681" s="54"/>
      <c r="P681" s="535"/>
      <c r="Q681" s="482"/>
      <c r="R681" s="14"/>
      <c r="S681" s="14"/>
      <c r="T681" s="521"/>
      <c r="U681" s="53"/>
      <c r="V681" s="14"/>
      <c r="W681" s="305" t="s">
        <v>20</v>
      </c>
      <c r="X681" s="41" t="s">
        <v>21</v>
      </c>
      <c r="Y681" s="86">
        <v>0.85</v>
      </c>
      <c r="Z681" s="75"/>
      <c r="AA681" s="213"/>
      <c r="AB681" s="213"/>
      <c r="AC681" s="45">
        <f>ROUND(ROUND(ROUND(H656*O$8,0)*S680,0)*Y681,0)</f>
        <v>320</v>
      </c>
      <c r="AD681" s="79"/>
    </row>
    <row r="682" ht="16.5" customHeight="1">
      <c r="A682" s="29">
        <v>61.0</v>
      </c>
      <c r="B682" s="29">
        <v>7031.0</v>
      </c>
      <c r="C682" s="32" t="s">
        <v>10629</v>
      </c>
      <c r="D682" s="389"/>
      <c r="E682" s="389"/>
      <c r="F682" s="527"/>
      <c r="G682" s="527"/>
      <c r="H682" s="527"/>
      <c r="I682" s="532"/>
      <c r="J682" s="94"/>
      <c r="K682" s="140"/>
      <c r="L682" s="54"/>
      <c r="M682" s="52"/>
      <c r="N682" s="8"/>
      <c r="O682" s="54"/>
      <c r="P682" s="535"/>
      <c r="Q682" s="482"/>
      <c r="R682" s="83"/>
      <c r="S682" s="83"/>
      <c r="T682" s="525"/>
      <c r="U682" s="180"/>
      <c r="V682" s="21"/>
      <c r="W682" s="484"/>
      <c r="X682" s="56"/>
      <c r="Y682" s="526"/>
      <c r="Z682" s="213" t="s">
        <v>30</v>
      </c>
      <c r="AA682" s="74">
        <v>5.0</v>
      </c>
      <c r="AB682" s="522" t="s">
        <v>31</v>
      </c>
      <c r="AC682" s="45">
        <f>ROUND(ROUND(ROUND(H656*O$8,0)*S680,0)*Y681,0)-AA682</f>
        <v>315</v>
      </c>
      <c r="AD682" s="79"/>
    </row>
    <row r="683" ht="16.5" customHeight="1">
      <c r="A683" s="29">
        <v>61.0</v>
      </c>
      <c r="B683" s="29">
        <v>7032.0</v>
      </c>
      <c r="C683" s="32" t="s">
        <v>10630</v>
      </c>
      <c r="D683" s="389"/>
      <c r="E683" s="389"/>
      <c r="F683" s="527"/>
      <c r="G683" s="527"/>
      <c r="H683" s="527"/>
      <c r="I683" s="532"/>
      <c r="J683" s="94"/>
      <c r="K683" s="140"/>
      <c r="L683" s="54"/>
      <c r="M683" s="52"/>
      <c r="N683" s="8"/>
      <c r="O683" s="54"/>
      <c r="P683" s="536"/>
      <c r="Q683" s="14"/>
      <c r="R683" s="14"/>
      <c r="S683" s="14"/>
      <c r="T683" s="102" t="s">
        <v>326</v>
      </c>
      <c r="U683" s="41" t="s">
        <v>21</v>
      </c>
      <c r="V683" s="60">
        <v>0.7</v>
      </c>
      <c r="W683" s="37"/>
      <c r="X683" s="7"/>
      <c r="Y683" s="39"/>
      <c r="Z683" s="213"/>
      <c r="AA683" s="213"/>
      <c r="AB683" s="213"/>
      <c r="AC683" s="593">
        <f>ROUND(ROUND(ROUND(H656*O$8,0)*S680,0)*V683,0)</f>
        <v>263</v>
      </c>
      <c r="AD683" s="79"/>
    </row>
    <row r="684" ht="16.5" customHeight="1">
      <c r="A684" s="29">
        <v>61.0</v>
      </c>
      <c r="B684" s="29">
        <v>7033.0</v>
      </c>
      <c r="C684" s="32" t="s">
        <v>10631</v>
      </c>
      <c r="D684" s="389"/>
      <c r="E684" s="389"/>
      <c r="F684" s="527"/>
      <c r="G684" s="527"/>
      <c r="H684" s="527"/>
      <c r="I684" s="532"/>
      <c r="J684" s="94"/>
      <c r="K684" s="140"/>
      <c r="L684" s="54"/>
      <c r="M684" s="52"/>
      <c r="N684" s="8"/>
      <c r="O684" s="54"/>
      <c r="P684" s="536"/>
      <c r="Q684" s="14"/>
      <c r="R684" s="14"/>
      <c r="S684" s="14"/>
      <c r="T684" s="482"/>
      <c r="U684" s="83"/>
      <c r="V684" s="528"/>
      <c r="W684" s="227"/>
      <c r="X684" s="22"/>
      <c r="Y684" s="109"/>
      <c r="Z684" s="213" t="s">
        <v>30</v>
      </c>
      <c r="AA684" s="74">
        <v>5.0</v>
      </c>
      <c r="AB684" s="522" t="s">
        <v>31</v>
      </c>
      <c r="AC684" s="593">
        <f>ROUND(ROUND(ROUND(H656*O$8,0)*S680,0)*V683,0)-AA684</f>
        <v>258</v>
      </c>
      <c r="AD684" s="79"/>
    </row>
    <row r="685" ht="16.5" customHeight="1">
      <c r="A685" s="29">
        <v>61.0</v>
      </c>
      <c r="B685" s="29">
        <v>7034.0</v>
      </c>
      <c r="C685" s="32" t="s">
        <v>10632</v>
      </c>
      <c r="D685" s="389"/>
      <c r="E685" s="389"/>
      <c r="F685" s="527"/>
      <c r="G685" s="527"/>
      <c r="H685" s="527"/>
      <c r="I685" s="532"/>
      <c r="J685" s="94"/>
      <c r="K685" s="140"/>
      <c r="L685" s="54"/>
      <c r="M685" s="52"/>
      <c r="N685" s="8"/>
      <c r="O685" s="54"/>
      <c r="P685" s="254"/>
      <c r="Q685" s="83"/>
      <c r="R685" s="83"/>
      <c r="T685" s="482"/>
      <c r="U685" s="99"/>
      <c r="V685" s="529"/>
      <c r="W685" s="305" t="s">
        <v>20</v>
      </c>
      <c r="X685" s="41" t="s">
        <v>21</v>
      </c>
      <c r="Y685" s="86">
        <v>0.85</v>
      </c>
      <c r="Z685" s="75"/>
      <c r="AA685" s="213"/>
      <c r="AB685" s="213"/>
      <c r="AC685" s="593">
        <f>ROUND(ROUND(ROUND(ROUND(H656*O$8,0)*S680,0)*V683,0)*Y685,0)</f>
        <v>224</v>
      </c>
      <c r="AD685" s="79"/>
    </row>
    <row r="686" ht="16.5" customHeight="1">
      <c r="A686" s="29">
        <v>61.0</v>
      </c>
      <c r="B686" s="29">
        <v>7035.0</v>
      </c>
      <c r="C686" s="32" t="s">
        <v>10633</v>
      </c>
      <c r="D686" s="389"/>
      <c r="E686" s="389"/>
      <c r="F686" s="527"/>
      <c r="G686" s="527"/>
      <c r="H686" s="527"/>
      <c r="I686" s="532"/>
      <c r="J686" s="94"/>
      <c r="K686" s="140"/>
      <c r="L686" s="54"/>
      <c r="M686" s="52"/>
      <c r="N686" s="8"/>
      <c r="O686" s="54"/>
      <c r="P686" s="254"/>
      <c r="Q686" s="83"/>
      <c r="R686" s="83"/>
      <c r="S686" s="83"/>
      <c r="T686" s="530"/>
      <c r="U686" s="24"/>
      <c r="V686" s="26"/>
      <c r="W686" s="484"/>
      <c r="X686" s="56"/>
      <c r="Y686" s="526"/>
      <c r="Z686" s="213" t="s">
        <v>30</v>
      </c>
      <c r="AA686" s="74">
        <v>5.0</v>
      </c>
      <c r="AB686" s="522" t="s">
        <v>31</v>
      </c>
      <c r="AC686" s="593">
        <f>ROUND(ROUND(ROUND(ROUND(H656*O$8,0)*S680,0)*V683,0)*Y685,0)-AA686</f>
        <v>219</v>
      </c>
      <c r="AD686" s="79"/>
    </row>
    <row r="687" ht="16.5" customHeight="1">
      <c r="A687" s="29">
        <v>61.0</v>
      </c>
      <c r="B687" s="29">
        <v>7036.0</v>
      </c>
      <c r="C687" s="32" t="s">
        <v>10634</v>
      </c>
      <c r="D687" s="389"/>
      <c r="E687" s="389"/>
      <c r="F687" s="527"/>
      <c r="G687" s="527"/>
      <c r="H687" s="527"/>
      <c r="I687" s="532"/>
      <c r="J687" s="94"/>
      <c r="K687" s="140"/>
      <c r="L687" s="54"/>
      <c r="M687" s="52"/>
      <c r="N687" s="8"/>
      <c r="O687" s="54"/>
      <c r="P687" s="536"/>
      <c r="Q687" s="83"/>
      <c r="R687" s="528"/>
      <c r="S687" s="486"/>
      <c r="T687" s="102" t="s">
        <v>329</v>
      </c>
      <c r="U687" s="83" t="s">
        <v>21</v>
      </c>
      <c r="V687" s="528">
        <v>0.85</v>
      </c>
      <c r="W687" s="37"/>
      <c r="X687" s="7"/>
      <c r="Y687" s="39"/>
      <c r="Z687" s="213"/>
      <c r="AA687" s="213"/>
      <c r="AB687" s="213"/>
      <c r="AC687" s="45">
        <f>ROUND(ROUND(ROUND(H656*O$8,0)*S680,0)*V687,0)</f>
        <v>320</v>
      </c>
      <c r="AD687" s="79"/>
    </row>
    <row r="688" ht="16.5" customHeight="1">
      <c r="A688" s="29">
        <v>61.0</v>
      </c>
      <c r="B688" s="29">
        <v>7037.0</v>
      </c>
      <c r="C688" s="32" t="s">
        <v>10635</v>
      </c>
      <c r="D688" s="389"/>
      <c r="E688" s="389"/>
      <c r="F688" s="527"/>
      <c r="G688" s="527"/>
      <c r="H688" s="527"/>
      <c r="I688" s="532"/>
      <c r="J688" s="94"/>
      <c r="K688" s="140"/>
      <c r="L688" s="54"/>
      <c r="M688" s="52"/>
      <c r="N688" s="8"/>
      <c r="O688" s="54"/>
      <c r="P688" s="536"/>
      <c r="Q688" s="83"/>
      <c r="R688" s="528"/>
      <c r="S688" s="528"/>
      <c r="T688" s="482"/>
      <c r="U688" s="83"/>
      <c r="V688" s="528"/>
      <c r="W688" s="227"/>
      <c r="X688" s="22"/>
      <c r="Y688" s="109"/>
      <c r="Z688" s="213" t="s">
        <v>30</v>
      </c>
      <c r="AA688" s="74">
        <v>5.0</v>
      </c>
      <c r="AB688" s="522" t="s">
        <v>31</v>
      </c>
      <c r="AC688" s="45">
        <f>ROUND(ROUND(ROUND(H656*O$8,0)*S680,0)*V687,0)-AA688</f>
        <v>315</v>
      </c>
      <c r="AD688" s="79"/>
    </row>
    <row r="689" ht="16.5" customHeight="1">
      <c r="A689" s="29">
        <v>61.0</v>
      </c>
      <c r="B689" s="29">
        <v>7038.0</v>
      </c>
      <c r="C689" s="32" t="s">
        <v>10636</v>
      </c>
      <c r="D689" s="389"/>
      <c r="E689" s="389"/>
      <c r="F689" s="527"/>
      <c r="G689" s="527"/>
      <c r="H689" s="527"/>
      <c r="I689" s="532"/>
      <c r="J689" s="94"/>
      <c r="K689" s="140"/>
      <c r="L689" s="54"/>
      <c r="M689" s="52"/>
      <c r="N689" s="8"/>
      <c r="O689" s="54"/>
      <c r="P689" s="254"/>
      <c r="Q689" s="83"/>
      <c r="R689" s="528"/>
      <c r="S689" s="528"/>
      <c r="T689" s="482"/>
      <c r="U689" s="99"/>
      <c r="V689" s="529"/>
      <c r="W689" s="305" t="s">
        <v>20</v>
      </c>
      <c r="X689" s="41" t="s">
        <v>21</v>
      </c>
      <c r="Y689" s="86">
        <v>0.85</v>
      </c>
      <c r="Z689" s="75"/>
      <c r="AA689" s="213"/>
      <c r="AB689" s="213"/>
      <c r="AC689" s="45">
        <f>ROUND(ROUND(ROUND(ROUND(H656*O$8,0)*S680,0)*V687,0)*Y689,0)</f>
        <v>272</v>
      </c>
      <c r="AD689" s="79"/>
    </row>
    <row r="690" ht="16.5" customHeight="1">
      <c r="A690" s="29">
        <v>61.0</v>
      </c>
      <c r="B690" s="29">
        <v>7039.0</v>
      </c>
      <c r="C690" s="32" t="s">
        <v>10637</v>
      </c>
      <c r="D690" s="389"/>
      <c r="E690" s="389"/>
      <c r="F690" s="527"/>
      <c r="G690" s="527"/>
      <c r="H690" s="527"/>
      <c r="I690" s="532"/>
      <c r="J690" s="94"/>
      <c r="K690" s="140"/>
      <c r="L690" s="54"/>
      <c r="M690" s="52"/>
      <c r="N690" s="8"/>
      <c r="O690" s="54"/>
      <c r="P690" s="537"/>
      <c r="Q690" s="83"/>
      <c r="R690" s="83"/>
      <c r="S690" s="83"/>
      <c r="T690" s="484"/>
      <c r="U690" s="24"/>
      <c r="V690" s="26"/>
      <c r="W690" s="484"/>
      <c r="X690" s="56"/>
      <c r="Y690" s="526"/>
      <c r="Z690" s="213" t="s">
        <v>30</v>
      </c>
      <c r="AA690" s="74">
        <v>5.0</v>
      </c>
      <c r="AB690" s="522" t="s">
        <v>31</v>
      </c>
      <c r="AC690" s="45">
        <f>ROUND(ROUND(ROUND(ROUND(H656*O$8,0)*S680,0)*V687,0)*Y689,0)-AA690</f>
        <v>267</v>
      </c>
      <c r="AD690" s="79"/>
    </row>
    <row r="691" ht="16.5" customHeight="1">
      <c r="A691" s="29">
        <v>61.0</v>
      </c>
      <c r="B691" s="29">
        <v>8335.0</v>
      </c>
      <c r="C691" s="32" t="s">
        <v>10638</v>
      </c>
      <c r="D691" s="389"/>
      <c r="E691" s="389"/>
      <c r="F691" s="527"/>
      <c r="G691" s="527"/>
      <c r="H691" s="527"/>
      <c r="I691" s="532"/>
      <c r="J691" s="130" t="s">
        <v>7983</v>
      </c>
      <c r="K691" s="538"/>
      <c r="L691" s="590"/>
      <c r="M691" s="147"/>
      <c r="N691" s="539"/>
      <c r="O691" s="591"/>
      <c r="P691" s="37"/>
      <c r="Q691" s="7"/>
      <c r="R691" s="7"/>
      <c r="S691" s="7"/>
      <c r="T691" s="520"/>
      <c r="U691" s="6"/>
      <c r="V691" s="7"/>
      <c r="W691" s="37"/>
      <c r="X691" s="7"/>
      <c r="Y691" s="39"/>
      <c r="Z691" s="213"/>
      <c r="AA691" s="213"/>
      <c r="AB691" s="213"/>
      <c r="AC691" s="45">
        <f>ROUND(ROUND(H656*L692,0)*O$8,0)</f>
        <v>725</v>
      </c>
      <c r="AD691" s="79"/>
    </row>
    <row r="692" ht="16.5" customHeight="1">
      <c r="A692" s="29">
        <v>61.0</v>
      </c>
      <c r="B692" s="29">
        <v>7040.0</v>
      </c>
      <c r="C692" s="32" t="s">
        <v>10639</v>
      </c>
      <c r="D692" s="231"/>
      <c r="E692" s="231"/>
      <c r="F692" s="174"/>
      <c r="G692" s="174"/>
      <c r="H692" s="174"/>
      <c r="I692" s="523"/>
      <c r="J692" s="482"/>
      <c r="K692" s="83" t="s">
        <v>21</v>
      </c>
      <c r="L692" s="175">
        <v>0.965</v>
      </c>
      <c r="M692" s="592"/>
      <c r="N692" s="540"/>
      <c r="O692" s="175"/>
      <c r="P692" s="52"/>
      <c r="Q692" s="8"/>
      <c r="R692" s="8"/>
      <c r="S692" s="8"/>
      <c r="T692" s="521"/>
      <c r="U692" s="14"/>
      <c r="V692" s="8"/>
      <c r="W692" s="52"/>
      <c r="X692" s="8"/>
      <c r="Y692" s="109"/>
      <c r="Z692" s="213" t="s">
        <v>30</v>
      </c>
      <c r="AA692" s="74">
        <v>5.0</v>
      </c>
      <c r="AB692" s="522" t="s">
        <v>31</v>
      </c>
      <c r="AC692" s="45">
        <f>ROUND(ROUND(H656*L692,0)*O$8,0)-AA692</f>
        <v>720</v>
      </c>
      <c r="AD692" s="79"/>
    </row>
    <row r="693" ht="16.5" customHeight="1">
      <c r="A693" s="29">
        <v>61.0</v>
      </c>
      <c r="B693" s="29">
        <v>7041.0</v>
      </c>
      <c r="C693" s="32" t="s">
        <v>10640</v>
      </c>
      <c r="D693" s="231"/>
      <c r="E693" s="231"/>
      <c r="F693" s="174"/>
      <c r="G693" s="174"/>
      <c r="H693" s="174"/>
      <c r="I693" s="523"/>
      <c r="J693" s="482"/>
      <c r="K693" s="140"/>
      <c r="L693" s="54"/>
      <c r="M693" s="52"/>
      <c r="N693" s="8"/>
      <c r="O693" s="54"/>
      <c r="P693" s="52"/>
      <c r="Q693" s="8"/>
      <c r="R693" s="8"/>
      <c r="S693" s="8"/>
      <c r="T693" s="521"/>
      <c r="U693" s="14"/>
      <c r="V693" s="54"/>
      <c r="W693" s="305" t="s">
        <v>20</v>
      </c>
      <c r="X693" s="41" t="s">
        <v>21</v>
      </c>
      <c r="Y693" s="86">
        <v>0.85</v>
      </c>
      <c r="Z693" s="75"/>
      <c r="AA693" s="213"/>
      <c r="AB693" s="213"/>
      <c r="AC693" s="45">
        <f>ROUND(ROUND(ROUND(H656*L692,0)*O$8,0)*Y693,0)</f>
        <v>616</v>
      </c>
      <c r="AD693" s="79"/>
    </row>
    <row r="694" ht="16.5" customHeight="1">
      <c r="A694" s="29">
        <v>61.0</v>
      </c>
      <c r="B694" s="29">
        <v>7042.0</v>
      </c>
      <c r="C694" s="32" t="s">
        <v>10641</v>
      </c>
      <c r="D694" s="231"/>
      <c r="E694" s="231"/>
      <c r="F694" s="527"/>
      <c r="G694" s="527"/>
      <c r="H694" s="527"/>
      <c r="I694" s="532"/>
      <c r="J694" s="94"/>
      <c r="K694" s="140"/>
      <c r="L694" s="54"/>
      <c r="M694" s="52"/>
      <c r="N694" s="8"/>
      <c r="O694" s="54"/>
      <c r="P694" s="52"/>
      <c r="Q694" s="8"/>
      <c r="R694" s="8"/>
      <c r="S694" s="8"/>
      <c r="T694" s="525"/>
      <c r="U694" s="21"/>
      <c r="V694" s="109"/>
      <c r="W694" s="484"/>
      <c r="X694" s="56"/>
      <c r="Y694" s="526"/>
      <c r="Z694" s="213" t="s">
        <v>30</v>
      </c>
      <c r="AA694" s="74">
        <v>5.0</v>
      </c>
      <c r="AB694" s="522" t="s">
        <v>31</v>
      </c>
      <c r="AC694" s="45">
        <f>ROUND(ROUND(ROUND(H656*L692,0)*O$8,0)*Y693,0)-AA694</f>
        <v>611</v>
      </c>
      <c r="AD694" s="79"/>
    </row>
    <row r="695" ht="16.5" customHeight="1">
      <c r="A695" s="29">
        <v>61.0</v>
      </c>
      <c r="B695" s="29">
        <v>8336.0</v>
      </c>
      <c r="C695" s="32" t="s">
        <v>10642</v>
      </c>
      <c r="D695" s="231"/>
      <c r="E695" s="231"/>
      <c r="F695" s="527"/>
      <c r="G695" s="527"/>
      <c r="H695" s="527"/>
      <c r="I695" s="532"/>
      <c r="J695" s="94"/>
      <c r="K695" s="140"/>
      <c r="L695" s="54"/>
      <c r="M695" s="52"/>
      <c r="N695" s="8"/>
      <c r="O695" s="54"/>
      <c r="P695" s="52"/>
      <c r="Q695" s="8"/>
      <c r="R695" s="8"/>
      <c r="S695" s="8"/>
      <c r="T695" s="102" t="s">
        <v>326</v>
      </c>
      <c r="U695" s="41" t="s">
        <v>21</v>
      </c>
      <c r="V695" s="60">
        <v>0.7</v>
      </c>
      <c r="W695" s="37"/>
      <c r="X695" s="7"/>
      <c r="Y695" s="39"/>
      <c r="Z695" s="213"/>
      <c r="AA695" s="213"/>
      <c r="AB695" s="213"/>
      <c r="AC695" s="45">
        <f>ROUND(ROUND(ROUND(H656*L692,0)*O$8,0)*V695,0)</f>
        <v>508</v>
      </c>
      <c r="AD695" s="79"/>
    </row>
    <row r="696" ht="16.5" customHeight="1">
      <c r="A696" s="29">
        <v>61.0</v>
      </c>
      <c r="B696" s="29">
        <v>7043.0</v>
      </c>
      <c r="C696" s="32" t="s">
        <v>10643</v>
      </c>
      <c r="D696" s="231"/>
      <c r="E696" s="231"/>
      <c r="F696" s="527"/>
      <c r="G696" s="527"/>
      <c r="H696" s="8"/>
      <c r="I696" s="144"/>
      <c r="J696" s="94"/>
      <c r="K696" s="140"/>
      <c r="L696" s="54"/>
      <c r="M696" s="52"/>
      <c r="N696" s="8"/>
      <c r="O696" s="54"/>
      <c r="P696" s="52"/>
      <c r="Q696" s="8"/>
      <c r="R696" s="8"/>
      <c r="S696" s="8"/>
      <c r="T696" s="482"/>
      <c r="U696" s="83"/>
      <c r="V696" s="528"/>
      <c r="W696" s="227"/>
      <c r="X696" s="22"/>
      <c r="Y696" s="109"/>
      <c r="Z696" s="213" t="s">
        <v>30</v>
      </c>
      <c r="AA696" s="74">
        <v>5.0</v>
      </c>
      <c r="AB696" s="522" t="s">
        <v>31</v>
      </c>
      <c r="AC696" s="45">
        <f>ROUND(ROUND(ROUND(H656*L692,0)*O$8,0)*V695,0)-AA696</f>
        <v>503</v>
      </c>
      <c r="AD696" s="79"/>
    </row>
    <row r="697" ht="16.5" customHeight="1">
      <c r="A697" s="29">
        <v>61.0</v>
      </c>
      <c r="B697" s="29">
        <v>7044.0</v>
      </c>
      <c r="C697" s="32" t="s">
        <v>10644</v>
      </c>
      <c r="D697" s="389"/>
      <c r="E697" s="231"/>
      <c r="F697" s="113"/>
      <c r="G697" s="113"/>
      <c r="H697" s="8"/>
      <c r="I697" s="144"/>
      <c r="J697" s="94"/>
      <c r="K697" s="140"/>
      <c r="L697" s="54"/>
      <c r="M697" s="52"/>
      <c r="N697" s="8"/>
      <c r="O697" s="54"/>
      <c r="P697" s="52"/>
      <c r="Q697" s="8"/>
      <c r="R697" s="8"/>
      <c r="S697" s="8"/>
      <c r="T697" s="482"/>
      <c r="U697" s="99"/>
      <c r="V697" s="529"/>
      <c r="W697" s="305" t="s">
        <v>20</v>
      </c>
      <c r="X697" s="41" t="s">
        <v>21</v>
      </c>
      <c r="Y697" s="86">
        <v>0.85</v>
      </c>
      <c r="Z697" s="75"/>
      <c r="AA697" s="213"/>
      <c r="AB697" s="213"/>
      <c r="AC697" s="45">
        <f>ROUND(ROUND(ROUND(ROUND(H656*L692,0)*O$8,0)*V695,0)*Y697,0)</f>
        <v>432</v>
      </c>
      <c r="AD697" s="79"/>
    </row>
    <row r="698" ht="16.5" customHeight="1">
      <c r="A698" s="29">
        <v>61.0</v>
      </c>
      <c r="B698" s="29">
        <v>7045.0</v>
      </c>
      <c r="C698" s="32" t="s">
        <v>10645</v>
      </c>
      <c r="D698" s="389"/>
      <c r="E698" s="231"/>
      <c r="F698" s="113"/>
      <c r="G698" s="113"/>
      <c r="H698" s="8"/>
      <c r="I698" s="144"/>
      <c r="J698" s="94"/>
      <c r="K698" s="140"/>
      <c r="L698" s="54"/>
      <c r="M698" s="52"/>
      <c r="N698" s="8"/>
      <c r="O698" s="54"/>
      <c r="P698" s="52"/>
      <c r="Q698" s="8"/>
      <c r="R698" s="8"/>
      <c r="S698" s="8"/>
      <c r="T698" s="530"/>
      <c r="U698" s="24"/>
      <c r="V698" s="26"/>
      <c r="W698" s="484"/>
      <c r="X698" s="56"/>
      <c r="Y698" s="526"/>
      <c r="Z698" s="213" t="s">
        <v>30</v>
      </c>
      <c r="AA698" s="74">
        <v>5.0</v>
      </c>
      <c r="AB698" s="522" t="s">
        <v>31</v>
      </c>
      <c r="AC698" s="45">
        <f>ROUND(ROUND(ROUND(ROUND(H656*L692,0)*O$8,0)*V695,0)*Y697,0)-AA698</f>
        <v>427</v>
      </c>
      <c r="AD698" s="79"/>
    </row>
    <row r="699" ht="16.5" customHeight="1">
      <c r="A699" s="29">
        <v>61.0</v>
      </c>
      <c r="B699" s="29">
        <v>8767.0</v>
      </c>
      <c r="C699" s="32" t="s">
        <v>10646</v>
      </c>
      <c r="D699" s="389"/>
      <c r="E699" s="231"/>
      <c r="F699" s="113"/>
      <c r="G699" s="113"/>
      <c r="H699" s="8"/>
      <c r="I699" s="144"/>
      <c r="J699" s="94"/>
      <c r="K699" s="140"/>
      <c r="L699" s="54"/>
      <c r="M699" s="52"/>
      <c r="N699" s="8"/>
      <c r="O699" s="54"/>
      <c r="P699" s="52"/>
      <c r="Q699" s="8"/>
      <c r="R699" s="8"/>
      <c r="S699" s="54"/>
      <c r="T699" s="102" t="s">
        <v>329</v>
      </c>
      <c r="U699" s="83" t="s">
        <v>21</v>
      </c>
      <c r="V699" s="528">
        <v>0.85</v>
      </c>
      <c r="W699" s="37"/>
      <c r="X699" s="7"/>
      <c r="Y699" s="39"/>
      <c r="Z699" s="213"/>
      <c r="AA699" s="213"/>
      <c r="AB699" s="213"/>
      <c r="AC699" s="45">
        <f>ROUND(ROUND(ROUND(H656*L692,0)*O$8,0)*V699,0)</f>
        <v>616</v>
      </c>
      <c r="AD699" s="79"/>
    </row>
    <row r="700" ht="16.5" customHeight="1">
      <c r="A700" s="29">
        <v>61.0</v>
      </c>
      <c r="B700" s="29">
        <v>7046.0</v>
      </c>
      <c r="C700" s="32" t="s">
        <v>10647</v>
      </c>
      <c r="D700" s="389"/>
      <c r="E700" s="231"/>
      <c r="F700" s="113"/>
      <c r="G700" s="113"/>
      <c r="H700" s="8"/>
      <c r="I700" s="144"/>
      <c r="J700" s="94"/>
      <c r="K700" s="140"/>
      <c r="L700" s="54"/>
      <c r="M700" s="52"/>
      <c r="N700" s="8"/>
      <c r="O700" s="54"/>
      <c r="P700" s="52"/>
      <c r="Q700" s="8"/>
      <c r="R700" s="8"/>
      <c r="S700" s="8"/>
      <c r="T700" s="482"/>
      <c r="U700" s="83"/>
      <c r="V700" s="528"/>
      <c r="W700" s="227"/>
      <c r="X700" s="22"/>
      <c r="Y700" s="109"/>
      <c r="Z700" s="213" t="s">
        <v>30</v>
      </c>
      <c r="AA700" s="74">
        <v>5.0</v>
      </c>
      <c r="AB700" s="522" t="s">
        <v>31</v>
      </c>
      <c r="AC700" s="45">
        <f>ROUND(ROUND(ROUND(H656*L692,0)*O$8,0)*V699,0)-AA700</f>
        <v>611</v>
      </c>
      <c r="AD700" s="79"/>
    </row>
    <row r="701" ht="16.5" customHeight="1">
      <c r="A701" s="29">
        <v>61.0</v>
      </c>
      <c r="B701" s="29">
        <v>7047.0</v>
      </c>
      <c r="C701" s="32" t="s">
        <v>10648</v>
      </c>
      <c r="D701" s="389"/>
      <c r="E701" s="231"/>
      <c r="F701" s="527"/>
      <c r="G701" s="527"/>
      <c r="H701" s="527"/>
      <c r="I701" s="532"/>
      <c r="J701" s="94"/>
      <c r="K701" s="140"/>
      <c r="L701" s="54"/>
      <c r="M701" s="52"/>
      <c r="N701" s="8"/>
      <c r="O701" s="54"/>
      <c r="P701" s="52"/>
      <c r="Q701" s="8"/>
      <c r="R701" s="8"/>
      <c r="S701" s="8"/>
      <c r="T701" s="482"/>
      <c r="U701" s="99"/>
      <c r="V701" s="529"/>
      <c r="W701" s="305" t="s">
        <v>20</v>
      </c>
      <c r="X701" s="41" t="s">
        <v>21</v>
      </c>
      <c r="Y701" s="86">
        <v>0.85</v>
      </c>
      <c r="Z701" s="75"/>
      <c r="AA701" s="213"/>
      <c r="AB701" s="213"/>
      <c r="AC701" s="45">
        <f>ROUND(ROUND(ROUND(ROUND(H656*L692,0)*O$8,0)*V699,0)*Y701,0)</f>
        <v>524</v>
      </c>
      <c r="AD701" s="79"/>
    </row>
    <row r="702" ht="16.5" customHeight="1">
      <c r="A702" s="29">
        <v>61.0</v>
      </c>
      <c r="B702" s="29">
        <v>7048.0</v>
      </c>
      <c r="C702" s="32" t="s">
        <v>10649</v>
      </c>
      <c r="D702" s="389"/>
      <c r="E702" s="231"/>
      <c r="F702" s="527"/>
      <c r="G702" s="527"/>
      <c r="H702" s="527"/>
      <c r="I702" s="532"/>
      <c r="J702" s="94"/>
      <c r="K702" s="140"/>
      <c r="L702" s="54"/>
      <c r="M702" s="52"/>
      <c r="N702" s="8"/>
      <c r="O702" s="54"/>
      <c r="P702" s="227"/>
      <c r="Q702" s="22"/>
      <c r="R702" s="22"/>
      <c r="S702" s="22"/>
      <c r="T702" s="484"/>
      <c r="U702" s="24"/>
      <c r="V702" s="26"/>
      <c r="W702" s="484"/>
      <c r="X702" s="56"/>
      <c r="Y702" s="526"/>
      <c r="Z702" s="213" t="s">
        <v>30</v>
      </c>
      <c r="AA702" s="74">
        <v>5.0</v>
      </c>
      <c r="AB702" s="522" t="s">
        <v>31</v>
      </c>
      <c r="AC702" s="45">
        <f>ROUND(ROUND(ROUND(ROUND(H656*L692,0)*O$8,0)*V699,0)*Y701,0)-AA702</f>
        <v>519</v>
      </c>
      <c r="AD702" s="79"/>
    </row>
    <row r="703" ht="16.5" customHeight="1">
      <c r="A703" s="29">
        <v>61.0</v>
      </c>
      <c r="B703" s="29">
        <v>8337.0</v>
      </c>
      <c r="C703" s="32" t="s">
        <v>10650</v>
      </c>
      <c r="D703" s="389"/>
      <c r="E703" s="389"/>
      <c r="F703" s="527"/>
      <c r="G703" s="527"/>
      <c r="H703" s="527"/>
      <c r="I703" s="532"/>
      <c r="J703" s="94"/>
      <c r="K703" s="140"/>
      <c r="L703" s="54"/>
      <c r="M703" s="52"/>
      <c r="N703" s="8"/>
      <c r="O703" s="54"/>
      <c r="P703" s="206" t="s">
        <v>23</v>
      </c>
      <c r="Q703" s="102" t="s">
        <v>24</v>
      </c>
      <c r="R703" s="533"/>
      <c r="S703" s="533"/>
      <c r="T703" s="520"/>
      <c r="U703" s="38"/>
      <c r="V703" s="6"/>
      <c r="W703" s="37"/>
      <c r="X703" s="7"/>
      <c r="Y703" s="39"/>
      <c r="Z703" s="213"/>
      <c r="AA703" s="213"/>
      <c r="AB703" s="213"/>
      <c r="AC703" s="45">
        <f>ROUND(ROUND(ROUND(H656*L692,0)*O$8,0)*S704,0)</f>
        <v>508</v>
      </c>
      <c r="AD703" s="79"/>
    </row>
    <row r="704" ht="16.5" customHeight="1">
      <c r="A704" s="29">
        <v>61.0</v>
      </c>
      <c r="B704" s="29">
        <v>7049.0</v>
      </c>
      <c r="C704" s="32" t="s">
        <v>10651</v>
      </c>
      <c r="D704" s="389"/>
      <c r="E704" s="389"/>
      <c r="F704" s="527"/>
      <c r="G704" s="527"/>
      <c r="H704" s="527"/>
      <c r="I704" s="532"/>
      <c r="J704" s="94"/>
      <c r="K704" s="140"/>
      <c r="L704" s="54"/>
      <c r="M704" s="52"/>
      <c r="N704" s="8"/>
      <c r="O704" s="54"/>
      <c r="P704" s="481"/>
      <c r="Q704" s="482"/>
      <c r="R704" s="83" t="s">
        <v>21</v>
      </c>
      <c r="S704" s="528">
        <v>0.7</v>
      </c>
      <c r="T704" s="521"/>
      <c r="U704" s="53"/>
      <c r="V704" s="14"/>
      <c r="W704" s="52"/>
      <c r="X704" s="8"/>
      <c r="Y704" s="109"/>
      <c r="Z704" s="213" t="s">
        <v>30</v>
      </c>
      <c r="AA704" s="74">
        <v>5.0</v>
      </c>
      <c r="AB704" s="522" t="s">
        <v>31</v>
      </c>
      <c r="AC704" s="45">
        <f>ROUND(ROUND(ROUND(H656*L692,0)*O$8,0)*S704,0)-AA704</f>
        <v>503</v>
      </c>
      <c r="AD704" s="79"/>
    </row>
    <row r="705" ht="16.5" customHeight="1">
      <c r="A705" s="29">
        <v>61.0</v>
      </c>
      <c r="B705" s="29">
        <v>7050.0</v>
      </c>
      <c r="C705" s="32" t="s">
        <v>10652</v>
      </c>
      <c r="D705" s="389"/>
      <c r="E705" s="389"/>
      <c r="F705" s="527"/>
      <c r="G705" s="527"/>
      <c r="H705" s="527"/>
      <c r="I705" s="532"/>
      <c r="J705" s="94"/>
      <c r="K705" s="140"/>
      <c r="L705" s="54"/>
      <c r="M705" s="52"/>
      <c r="N705" s="8"/>
      <c r="O705" s="54"/>
      <c r="P705" s="481"/>
      <c r="Q705" s="482"/>
      <c r="R705" s="14"/>
      <c r="S705" s="14"/>
      <c r="T705" s="521"/>
      <c r="U705" s="53"/>
      <c r="V705" s="14"/>
      <c r="W705" s="305" t="s">
        <v>20</v>
      </c>
      <c r="X705" s="41" t="s">
        <v>21</v>
      </c>
      <c r="Y705" s="86">
        <v>0.85</v>
      </c>
      <c r="Z705" s="75"/>
      <c r="AA705" s="213"/>
      <c r="AB705" s="213"/>
      <c r="AC705" s="45">
        <f>ROUND(ROUND(ROUND(ROUND(H656*L692,0)*O$8,0)*S704,0)*Y705,0)</f>
        <v>432</v>
      </c>
      <c r="AD705" s="79"/>
    </row>
    <row r="706" ht="16.5" customHeight="1">
      <c r="A706" s="29">
        <v>61.0</v>
      </c>
      <c r="B706" s="29">
        <v>7051.0</v>
      </c>
      <c r="C706" s="32" t="s">
        <v>10653</v>
      </c>
      <c r="D706" s="389"/>
      <c r="E706" s="389"/>
      <c r="F706" s="527"/>
      <c r="G706" s="527"/>
      <c r="H706" s="527"/>
      <c r="I706" s="532"/>
      <c r="J706" s="94"/>
      <c r="K706" s="140"/>
      <c r="L706" s="54"/>
      <c r="M706" s="52"/>
      <c r="N706" s="8"/>
      <c r="O706" s="54"/>
      <c r="P706" s="535"/>
      <c r="Q706" s="482"/>
      <c r="R706" s="83"/>
      <c r="S706" s="83"/>
      <c r="T706" s="525"/>
      <c r="U706" s="180"/>
      <c r="V706" s="21"/>
      <c r="W706" s="484"/>
      <c r="X706" s="56"/>
      <c r="Y706" s="526"/>
      <c r="Z706" s="213" t="s">
        <v>30</v>
      </c>
      <c r="AA706" s="74">
        <v>5.0</v>
      </c>
      <c r="AB706" s="522" t="s">
        <v>31</v>
      </c>
      <c r="AC706" s="45">
        <f>ROUND(ROUND(ROUND(ROUND(H656*L692,0)*O$8,0)*S704,0)*Y705,0)-AA706</f>
        <v>427</v>
      </c>
      <c r="AD706" s="79"/>
    </row>
    <row r="707" ht="16.5" customHeight="1">
      <c r="A707" s="29">
        <v>61.0</v>
      </c>
      <c r="B707" s="29">
        <v>8338.0</v>
      </c>
      <c r="C707" s="32" t="s">
        <v>10654</v>
      </c>
      <c r="D707" s="389"/>
      <c r="E707" s="389"/>
      <c r="F707" s="527"/>
      <c r="G707" s="527"/>
      <c r="H707" s="527"/>
      <c r="I707" s="532"/>
      <c r="J707" s="94"/>
      <c r="K707" s="140"/>
      <c r="L707" s="54"/>
      <c r="M707" s="52"/>
      <c r="N707" s="8"/>
      <c r="O707" s="54"/>
      <c r="P707" s="536"/>
      <c r="Q707" s="14"/>
      <c r="R707" s="14"/>
      <c r="S707" s="14"/>
      <c r="T707" s="102" t="s">
        <v>326</v>
      </c>
      <c r="U707" s="41" t="s">
        <v>21</v>
      </c>
      <c r="V707" s="60">
        <v>0.7</v>
      </c>
      <c r="W707" s="37"/>
      <c r="X707" s="7"/>
      <c r="Y707" s="39"/>
      <c r="Z707" s="213"/>
      <c r="AA707" s="213"/>
      <c r="AB707" s="213"/>
      <c r="AC707" s="45">
        <f>ROUND(ROUND(ROUND(ROUND(H656*L692,0)*O$8,0)*S704,0)*V707,0)</f>
        <v>356</v>
      </c>
      <c r="AD707" s="79"/>
    </row>
    <row r="708" ht="16.5" customHeight="1">
      <c r="A708" s="29">
        <v>61.0</v>
      </c>
      <c r="B708" s="29">
        <v>7052.0</v>
      </c>
      <c r="C708" s="32" t="s">
        <v>10655</v>
      </c>
      <c r="D708" s="389"/>
      <c r="E708" s="389"/>
      <c r="F708" s="527"/>
      <c r="G708" s="527"/>
      <c r="H708" s="527"/>
      <c r="I708" s="532"/>
      <c r="J708" s="94"/>
      <c r="K708" s="140"/>
      <c r="L708" s="54"/>
      <c r="M708" s="52"/>
      <c r="N708" s="8"/>
      <c r="O708" s="54"/>
      <c r="P708" s="536"/>
      <c r="Q708" s="14"/>
      <c r="R708" s="14"/>
      <c r="S708" s="14"/>
      <c r="T708" s="482"/>
      <c r="U708" s="83"/>
      <c r="V708" s="528"/>
      <c r="W708" s="227"/>
      <c r="X708" s="22"/>
      <c r="Y708" s="109"/>
      <c r="Z708" s="213" t="s">
        <v>30</v>
      </c>
      <c r="AA708" s="74">
        <v>5.0</v>
      </c>
      <c r="AB708" s="522" t="s">
        <v>31</v>
      </c>
      <c r="AC708" s="45">
        <f>ROUND(ROUND(ROUND(ROUND(H656*L692,0)*O$8,0)*S704,0)*V707,0)-AA708</f>
        <v>351</v>
      </c>
      <c r="AD708" s="79"/>
    </row>
    <row r="709" ht="16.5" customHeight="1">
      <c r="A709" s="29">
        <v>61.0</v>
      </c>
      <c r="B709" s="29">
        <v>7053.0</v>
      </c>
      <c r="C709" s="32" t="s">
        <v>10656</v>
      </c>
      <c r="D709" s="389"/>
      <c r="E709" s="389"/>
      <c r="F709" s="527"/>
      <c r="G709" s="527"/>
      <c r="H709" s="527"/>
      <c r="I709" s="532"/>
      <c r="J709" s="94"/>
      <c r="K709" s="140"/>
      <c r="L709" s="54"/>
      <c r="M709" s="52"/>
      <c r="N709" s="8"/>
      <c r="O709" s="54"/>
      <c r="P709" s="254"/>
      <c r="Q709" s="83"/>
      <c r="R709" s="83"/>
      <c r="T709" s="482"/>
      <c r="U709" s="99"/>
      <c r="V709" s="529"/>
      <c r="W709" s="305" t="s">
        <v>20</v>
      </c>
      <c r="X709" s="41" t="s">
        <v>21</v>
      </c>
      <c r="Y709" s="86">
        <v>0.85</v>
      </c>
      <c r="Z709" s="75"/>
      <c r="AA709" s="213"/>
      <c r="AB709" s="213"/>
      <c r="AC709" s="45">
        <f>ROUND(ROUND(ROUND(ROUND(ROUND(H656*L692,0)*O$8,0)*S704,0)*V707,0)*Y709,0)</f>
        <v>303</v>
      </c>
      <c r="AD709" s="79"/>
    </row>
    <row r="710" ht="16.5" customHeight="1">
      <c r="A710" s="29">
        <v>61.0</v>
      </c>
      <c r="B710" s="29">
        <v>7054.0</v>
      </c>
      <c r="C710" s="32" t="s">
        <v>10657</v>
      </c>
      <c r="D710" s="389"/>
      <c r="E710" s="389"/>
      <c r="F710" s="527"/>
      <c r="G710" s="527"/>
      <c r="H710" s="527"/>
      <c r="I710" s="532"/>
      <c r="J710" s="94"/>
      <c r="K710" s="140"/>
      <c r="L710" s="54"/>
      <c r="M710" s="52"/>
      <c r="N710" s="8"/>
      <c r="O710" s="54"/>
      <c r="P710" s="254"/>
      <c r="Q710" s="83"/>
      <c r="R710" s="83"/>
      <c r="S710" s="83"/>
      <c r="T710" s="530"/>
      <c r="U710" s="24"/>
      <c r="V710" s="26"/>
      <c r="W710" s="484"/>
      <c r="X710" s="56"/>
      <c r="Y710" s="526"/>
      <c r="Z710" s="213" t="s">
        <v>30</v>
      </c>
      <c r="AA710" s="74">
        <v>5.0</v>
      </c>
      <c r="AB710" s="522" t="s">
        <v>31</v>
      </c>
      <c r="AC710" s="45">
        <f>ROUND(ROUND(ROUND(ROUND(ROUND(H656*L692,0)*O$8,0)*S704,0)*V707,0)*Y709,0)-AA710</f>
        <v>298</v>
      </c>
      <c r="AD710" s="79"/>
    </row>
    <row r="711" ht="16.5" customHeight="1">
      <c r="A711" s="29">
        <v>61.0</v>
      </c>
      <c r="B711" s="29">
        <v>8768.0</v>
      </c>
      <c r="C711" s="32" t="s">
        <v>10658</v>
      </c>
      <c r="D711" s="389"/>
      <c r="E711" s="389"/>
      <c r="F711" s="527"/>
      <c r="G711" s="527"/>
      <c r="H711" s="527"/>
      <c r="I711" s="532"/>
      <c r="J711" s="94"/>
      <c r="K711" s="140"/>
      <c r="L711" s="54"/>
      <c r="M711" s="52"/>
      <c r="N711" s="8"/>
      <c r="O711" s="54"/>
      <c r="P711" s="536"/>
      <c r="Q711" s="83"/>
      <c r="R711" s="528"/>
      <c r="S711" s="486"/>
      <c r="T711" s="102" t="s">
        <v>329</v>
      </c>
      <c r="U711" s="83" t="s">
        <v>21</v>
      </c>
      <c r="V711" s="528">
        <v>0.85</v>
      </c>
      <c r="W711" s="37"/>
      <c r="X711" s="7"/>
      <c r="Y711" s="39"/>
      <c r="Z711" s="213"/>
      <c r="AA711" s="213"/>
      <c r="AB711" s="213"/>
      <c r="AC711" s="45">
        <f>ROUND(ROUND(ROUND(ROUND(H656*L692,0)*O$8,0)*S704,0)*V711,0)</f>
        <v>432</v>
      </c>
      <c r="AD711" s="79"/>
    </row>
    <row r="712" ht="16.5" customHeight="1">
      <c r="A712" s="29">
        <v>61.0</v>
      </c>
      <c r="B712" s="29">
        <v>7055.0</v>
      </c>
      <c r="C712" s="32" t="s">
        <v>10659</v>
      </c>
      <c r="D712" s="389"/>
      <c r="E712" s="389"/>
      <c r="F712" s="527"/>
      <c r="G712" s="527"/>
      <c r="H712" s="527"/>
      <c r="I712" s="532"/>
      <c r="J712" s="94"/>
      <c r="K712" s="140"/>
      <c r="L712" s="54"/>
      <c r="M712" s="52"/>
      <c r="N712" s="8"/>
      <c r="O712" s="54"/>
      <c r="P712" s="536"/>
      <c r="Q712" s="83"/>
      <c r="R712" s="528"/>
      <c r="S712" s="528"/>
      <c r="T712" s="482"/>
      <c r="U712" s="83"/>
      <c r="V712" s="528"/>
      <c r="W712" s="227"/>
      <c r="X712" s="22"/>
      <c r="Y712" s="109"/>
      <c r="Z712" s="213" t="s">
        <v>30</v>
      </c>
      <c r="AA712" s="74">
        <v>5.0</v>
      </c>
      <c r="AB712" s="522" t="s">
        <v>31</v>
      </c>
      <c r="AC712" s="45">
        <f>ROUND(ROUND(ROUND(ROUND(H656*L692,0)*O$8,0)*S704,0)*V711,0)-AA712</f>
        <v>427</v>
      </c>
      <c r="AD712" s="79"/>
    </row>
    <row r="713" ht="16.5" customHeight="1">
      <c r="A713" s="29">
        <v>61.0</v>
      </c>
      <c r="B713" s="29">
        <v>7056.0</v>
      </c>
      <c r="C713" s="32" t="s">
        <v>10660</v>
      </c>
      <c r="D713" s="389"/>
      <c r="E713" s="389"/>
      <c r="F713" s="527"/>
      <c r="G713" s="527"/>
      <c r="H713" s="527"/>
      <c r="I713" s="532"/>
      <c r="J713" s="94"/>
      <c r="K713" s="140"/>
      <c r="L713" s="54"/>
      <c r="M713" s="52"/>
      <c r="N713" s="8"/>
      <c r="O713" s="54"/>
      <c r="P713" s="254"/>
      <c r="Q713" s="83"/>
      <c r="R713" s="528"/>
      <c r="S713" s="528"/>
      <c r="T713" s="482"/>
      <c r="U713" s="99"/>
      <c r="V713" s="529"/>
      <c r="W713" s="305" t="s">
        <v>20</v>
      </c>
      <c r="X713" s="41" t="s">
        <v>21</v>
      </c>
      <c r="Y713" s="86">
        <v>0.85</v>
      </c>
      <c r="Z713" s="75"/>
      <c r="AA713" s="213"/>
      <c r="AB713" s="213"/>
      <c r="AC713" s="45">
        <f>ROUND(ROUND(ROUND(ROUND(ROUND(H656*L692,0)*O$8,0)*S704,0)*V711,0)*Y713,0)</f>
        <v>367</v>
      </c>
      <c r="AD713" s="79"/>
    </row>
    <row r="714" ht="16.5" customHeight="1">
      <c r="A714" s="29">
        <v>61.0</v>
      </c>
      <c r="B714" s="29">
        <v>7057.0</v>
      </c>
      <c r="C714" s="32" t="s">
        <v>10661</v>
      </c>
      <c r="D714" s="389"/>
      <c r="E714" s="389"/>
      <c r="F714" s="527"/>
      <c r="G714" s="527"/>
      <c r="H714" s="527"/>
      <c r="I714" s="532"/>
      <c r="J714" s="94"/>
      <c r="K714" s="140"/>
      <c r="L714" s="54"/>
      <c r="M714" s="52"/>
      <c r="N714" s="8"/>
      <c r="O714" s="54"/>
      <c r="P714" s="536"/>
      <c r="Q714" s="83"/>
      <c r="R714" s="83"/>
      <c r="S714" s="83"/>
      <c r="T714" s="484"/>
      <c r="U714" s="24"/>
      <c r="V714" s="26"/>
      <c r="W714" s="484"/>
      <c r="X714" s="56"/>
      <c r="Y714" s="526"/>
      <c r="Z714" s="213" t="s">
        <v>30</v>
      </c>
      <c r="AA714" s="74">
        <v>5.0</v>
      </c>
      <c r="AB714" s="522" t="s">
        <v>31</v>
      </c>
      <c r="AC714" s="45">
        <f>ROUND(ROUND(ROUND(ROUND(ROUND(H656*L692,0)*O$8,0)*S704,0)*V711,0)*Y713,0)-AA714</f>
        <v>362</v>
      </c>
      <c r="AD714" s="79"/>
    </row>
    <row r="715" ht="16.5" customHeight="1">
      <c r="A715" s="29">
        <v>61.0</v>
      </c>
      <c r="B715" s="29">
        <v>7058.0</v>
      </c>
      <c r="C715" s="32" t="s">
        <v>10662</v>
      </c>
      <c r="D715" s="389"/>
      <c r="E715" s="389"/>
      <c r="F715" s="527"/>
      <c r="G715" s="527"/>
      <c r="H715" s="527"/>
      <c r="I715" s="532"/>
      <c r="J715" s="94"/>
      <c r="K715" s="140"/>
      <c r="L715" s="54"/>
      <c r="M715" s="52"/>
      <c r="N715" s="8"/>
      <c r="O715" s="54"/>
      <c r="P715" s="536"/>
      <c r="Q715" s="102" t="s">
        <v>27</v>
      </c>
      <c r="R715" s="533"/>
      <c r="S715" s="533"/>
      <c r="T715" s="520"/>
      <c r="U715" s="38"/>
      <c r="V715" s="6"/>
      <c r="W715" s="37"/>
      <c r="X715" s="7"/>
      <c r="Y715" s="39"/>
      <c r="Z715" s="213"/>
      <c r="AA715" s="213"/>
      <c r="AB715" s="213"/>
      <c r="AC715" s="45">
        <f>ROUND(ROUND(ROUND(H656*L692,0)*O$8,0)*S716,0)</f>
        <v>363</v>
      </c>
      <c r="AD715" s="79"/>
    </row>
    <row r="716" ht="16.5" customHeight="1">
      <c r="A716" s="29">
        <v>61.0</v>
      </c>
      <c r="B716" s="29">
        <v>7059.0</v>
      </c>
      <c r="C716" s="32" t="s">
        <v>10663</v>
      </c>
      <c r="D716" s="389"/>
      <c r="E716" s="389"/>
      <c r="F716" s="527"/>
      <c r="G716" s="527"/>
      <c r="H716" s="527"/>
      <c r="I716" s="532"/>
      <c r="J716" s="94"/>
      <c r="K716" s="140"/>
      <c r="L716" s="54"/>
      <c r="M716" s="52"/>
      <c r="N716" s="8"/>
      <c r="O716" s="54"/>
      <c r="P716" s="535"/>
      <c r="Q716" s="482"/>
      <c r="R716" s="83" t="s">
        <v>21</v>
      </c>
      <c r="S716" s="528">
        <v>0.5</v>
      </c>
      <c r="T716" s="521"/>
      <c r="U716" s="53"/>
      <c r="V716" s="14"/>
      <c r="W716" s="52"/>
      <c r="X716" s="8"/>
      <c r="Y716" s="109"/>
      <c r="Z716" s="213" t="s">
        <v>30</v>
      </c>
      <c r="AA716" s="74">
        <v>5.0</v>
      </c>
      <c r="AB716" s="522" t="s">
        <v>31</v>
      </c>
      <c r="AC716" s="45">
        <f>ROUND(ROUND(ROUND(H656*L692,0)*O$8,0)*S716,0)-AA716</f>
        <v>358</v>
      </c>
      <c r="AD716" s="79"/>
    </row>
    <row r="717" ht="16.5" customHeight="1">
      <c r="A717" s="29">
        <v>61.0</v>
      </c>
      <c r="B717" s="29">
        <v>7060.0</v>
      </c>
      <c r="C717" s="32" t="s">
        <v>10664</v>
      </c>
      <c r="D717" s="389"/>
      <c r="E717" s="389"/>
      <c r="F717" s="527"/>
      <c r="G717" s="527"/>
      <c r="H717" s="527"/>
      <c r="I717" s="532"/>
      <c r="J717" s="94"/>
      <c r="K717" s="140"/>
      <c r="L717" s="54"/>
      <c r="M717" s="52"/>
      <c r="N717" s="8"/>
      <c r="O717" s="54"/>
      <c r="P717" s="535"/>
      <c r="Q717" s="482"/>
      <c r="R717" s="14"/>
      <c r="S717" s="14"/>
      <c r="T717" s="521"/>
      <c r="U717" s="53"/>
      <c r="V717" s="14"/>
      <c r="W717" s="305" t="s">
        <v>20</v>
      </c>
      <c r="X717" s="41" t="s">
        <v>21</v>
      </c>
      <c r="Y717" s="86">
        <v>0.85</v>
      </c>
      <c r="Z717" s="75"/>
      <c r="AA717" s="213"/>
      <c r="AB717" s="213"/>
      <c r="AC717" s="45">
        <f>ROUND(ROUND(ROUND(ROUND(H656*L692,0)*O$8,0)*S716,0)*Y717,0)</f>
        <v>309</v>
      </c>
      <c r="AD717" s="79"/>
    </row>
    <row r="718" ht="16.5" customHeight="1">
      <c r="A718" s="29">
        <v>61.0</v>
      </c>
      <c r="B718" s="29">
        <v>7061.0</v>
      </c>
      <c r="C718" s="32" t="s">
        <v>10665</v>
      </c>
      <c r="D718" s="389"/>
      <c r="E718" s="389"/>
      <c r="F718" s="527"/>
      <c r="G718" s="527"/>
      <c r="H718" s="527"/>
      <c r="I718" s="532"/>
      <c r="J718" s="94"/>
      <c r="K718" s="140"/>
      <c r="L718" s="54"/>
      <c r="M718" s="52"/>
      <c r="N718" s="8"/>
      <c r="O718" s="54"/>
      <c r="P718" s="535"/>
      <c r="Q718" s="482"/>
      <c r="R718" s="83"/>
      <c r="S718" s="83"/>
      <c r="T718" s="525"/>
      <c r="U718" s="180"/>
      <c r="V718" s="21"/>
      <c r="W718" s="484"/>
      <c r="X718" s="56"/>
      <c r="Y718" s="526"/>
      <c r="Z718" s="213" t="s">
        <v>30</v>
      </c>
      <c r="AA718" s="74">
        <v>5.0</v>
      </c>
      <c r="AB718" s="522" t="s">
        <v>31</v>
      </c>
      <c r="AC718" s="45">
        <f>ROUND(ROUND(ROUND(ROUND(H656*L692,0)*O$8,0)*S716,0)*Y717,0)-AA718</f>
        <v>304</v>
      </c>
      <c r="AD718" s="79"/>
    </row>
    <row r="719" ht="16.5" customHeight="1">
      <c r="A719" s="29">
        <v>61.0</v>
      </c>
      <c r="B719" s="29">
        <v>7062.0</v>
      </c>
      <c r="C719" s="32" t="s">
        <v>10666</v>
      </c>
      <c r="D719" s="389"/>
      <c r="E719" s="389"/>
      <c r="F719" s="527"/>
      <c r="G719" s="527"/>
      <c r="H719" s="527"/>
      <c r="I719" s="532"/>
      <c r="J719" s="94"/>
      <c r="K719" s="140"/>
      <c r="L719" s="54"/>
      <c r="M719" s="52"/>
      <c r="N719" s="8"/>
      <c r="O719" s="54"/>
      <c r="P719" s="536"/>
      <c r="Q719" s="14"/>
      <c r="R719" s="14"/>
      <c r="S719" s="14"/>
      <c r="T719" s="102" t="s">
        <v>326</v>
      </c>
      <c r="U719" s="41" t="s">
        <v>21</v>
      </c>
      <c r="V719" s="60">
        <v>0.7</v>
      </c>
      <c r="W719" s="37"/>
      <c r="X719" s="7"/>
      <c r="Y719" s="39"/>
      <c r="Z719" s="213"/>
      <c r="AA719" s="213"/>
      <c r="AB719" s="213"/>
      <c r="AC719" s="45">
        <f>ROUND(ROUND(ROUND(ROUND(H656*L692,0)*O$8,0)*S716,0)*V719,0)</f>
        <v>254</v>
      </c>
      <c r="AD719" s="79"/>
    </row>
    <row r="720" ht="16.5" customHeight="1">
      <c r="A720" s="29">
        <v>61.0</v>
      </c>
      <c r="B720" s="29">
        <v>7063.0</v>
      </c>
      <c r="C720" s="32" t="s">
        <v>10667</v>
      </c>
      <c r="D720" s="389"/>
      <c r="E720" s="389"/>
      <c r="F720" s="527"/>
      <c r="G720" s="527"/>
      <c r="H720" s="527"/>
      <c r="I720" s="532"/>
      <c r="J720" s="94"/>
      <c r="K720" s="140"/>
      <c r="L720" s="54"/>
      <c r="M720" s="52"/>
      <c r="N720" s="8"/>
      <c r="O720" s="54"/>
      <c r="P720" s="536"/>
      <c r="Q720" s="14"/>
      <c r="R720" s="14"/>
      <c r="S720" s="14"/>
      <c r="T720" s="482"/>
      <c r="U720" s="83"/>
      <c r="V720" s="528"/>
      <c r="W720" s="227"/>
      <c r="X720" s="22"/>
      <c r="Y720" s="109"/>
      <c r="Z720" s="213" t="s">
        <v>30</v>
      </c>
      <c r="AA720" s="74">
        <v>5.0</v>
      </c>
      <c r="AB720" s="522" t="s">
        <v>31</v>
      </c>
      <c r="AC720" s="45">
        <f>ROUND(ROUND(ROUND(ROUND(H656*L692,0)*O$8,0)*S716,0)*V719,0)-AA720</f>
        <v>249</v>
      </c>
      <c r="AD720" s="79"/>
    </row>
    <row r="721" ht="16.5" customHeight="1">
      <c r="A721" s="29">
        <v>61.0</v>
      </c>
      <c r="B721" s="29">
        <v>7064.0</v>
      </c>
      <c r="C721" s="32" t="s">
        <v>10668</v>
      </c>
      <c r="D721" s="389"/>
      <c r="E721" s="389"/>
      <c r="F721" s="527"/>
      <c r="G721" s="527"/>
      <c r="H721" s="527"/>
      <c r="I721" s="532"/>
      <c r="J721" s="94"/>
      <c r="K721" s="140"/>
      <c r="L721" s="54"/>
      <c r="M721" s="52"/>
      <c r="N721" s="8"/>
      <c r="O721" s="54"/>
      <c r="P721" s="254"/>
      <c r="Q721" s="83"/>
      <c r="R721" s="83"/>
      <c r="T721" s="482"/>
      <c r="U721" s="99"/>
      <c r="V721" s="529"/>
      <c r="W721" s="305" t="s">
        <v>20</v>
      </c>
      <c r="X721" s="41" t="s">
        <v>21</v>
      </c>
      <c r="Y721" s="86">
        <v>0.85</v>
      </c>
      <c r="Z721" s="75"/>
      <c r="AA721" s="213"/>
      <c r="AB721" s="213"/>
      <c r="AC721" s="45">
        <f>ROUND(ROUND(ROUND(ROUND(ROUND(H656*L692,0)*O$8,0)*S716,0)*V719,0)*Y721,0)</f>
        <v>216</v>
      </c>
      <c r="AD721" s="79"/>
    </row>
    <row r="722" ht="16.5" customHeight="1">
      <c r="A722" s="29">
        <v>61.0</v>
      </c>
      <c r="B722" s="29">
        <v>7065.0</v>
      </c>
      <c r="C722" s="32" t="s">
        <v>10669</v>
      </c>
      <c r="D722" s="389"/>
      <c r="E722" s="389"/>
      <c r="F722" s="527"/>
      <c r="G722" s="527"/>
      <c r="H722" s="527"/>
      <c r="I722" s="532"/>
      <c r="J722" s="94"/>
      <c r="K722" s="140"/>
      <c r="L722" s="54"/>
      <c r="M722" s="52"/>
      <c r="N722" s="8"/>
      <c r="O722" s="54"/>
      <c r="P722" s="254"/>
      <c r="Q722" s="83"/>
      <c r="R722" s="83"/>
      <c r="S722" s="83"/>
      <c r="T722" s="530"/>
      <c r="U722" s="24"/>
      <c r="V722" s="26"/>
      <c r="W722" s="484"/>
      <c r="X722" s="56"/>
      <c r="Y722" s="526"/>
      <c r="Z722" s="213" t="s">
        <v>30</v>
      </c>
      <c r="AA722" s="74">
        <v>5.0</v>
      </c>
      <c r="AB722" s="522" t="s">
        <v>31</v>
      </c>
      <c r="AC722" s="45">
        <f>ROUND(ROUND(ROUND(ROUND(ROUND(H656*L692,0)*O$8,0)*S716,0)*V719,0)*Y721,0)-AA722</f>
        <v>211</v>
      </c>
      <c r="AD722" s="79"/>
    </row>
    <row r="723" ht="16.5" customHeight="1">
      <c r="A723" s="29">
        <v>61.0</v>
      </c>
      <c r="B723" s="29">
        <v>7066.0</v>
      </c>
      <c r="C723" s="32" t="s">
        <v>10670</v>
      </c>
      <c r="D723" s="389"/>
      <c r="E723" s="389"/>
      <c r="F723" s="527"/>
      <c r="G723" s="527"/>
      <c r="H723" s="527"/>
      <c r="I723" s="532"/>
      <c r="J723" s="94"/>
      <c r="K723" s="140"/>
      <c r="L723" s="54"/>
      <c r="M723" s="52"/>
      <c r="N723" s="8"/>
      <c r="O723" s="54"/>
      <c r="P723" s="536"/>
      <c r="Q723" s="83"/>
      <c r="R723" s="528"/>
      <c r="S723" s="486"/>
      <c r="T723" s="102" t="s">
        <v>329</v>
      </c>
      <c r="U723" s="83" t="s">
        <v>21</v>
      </c>
      <c r="V723" s="528">
        <v>0.85</v>
      </c>
      <c r="W723" s="37"/>
      <c r="X723" s="7"/>
      <c r="Y723" s="39"/>
      <c r="Z723" s="213"/>
      <c r="AA723" s="213"/>
      <c r="AB723" s="213"/>
      <c r="AC723" s="45">
        <f>ROUND(ROUND(ROUND(ROUND(H656*L692,0)*O$8,0)*S716,0)*V723,0)</f>
        <v>309</v>
      </c>
      <c r="AD723" s="79"/>
    </row>
    <row r="724" ht="16.5" customHeight="1">
      <c r="A724" s="29">
        <v>61.0</v>
      </c>
      <c r="B724" s="29">
        <v>7067.0</v>
      </c>
      <c r="C724" s="32" t="s">
        <v>10671</v>
      </c>
      <c r="D724" s="389"/>
      <c r="E724" s="389"/>
      <c r="F724" s="527"/>
      <c r="G724" s="527"/>
      <c r="H724" s="527"/>
      <c r="I724" s="532"/>
      <c r="J724" s="94"/>
      <c r="K724" s="140"/>
      <c r="L724" s="54"/>
      <c r="M724" s="52"/>
      <c r="N724" s="8"/>
      <c r="O724" s="54"/>
      <c r="P724" s="536"/>
      <c r="Q724" s="83"/>
      <c r="R724" s="528"/>
      <c r="S724" s="528"/>
      <c r="T724" s="482"/>
      <c r="U724" s="83"/>
      <c r="V724" s="528"/>
      <c r="W724" s="227"/>
      <c r="X724" s="22"/>
      <c r="Y724" s="109"/>
      <c r="Z724" s="213" t="s">
        <v>30</v>
      </c>
      <c r="AA724" s="74">
        <v>5.0</v>
      </c>
      <c r="AB724" s="522" t="s">
        <v>31</v>
      </c>
      <c r="AC724" s="45">
        <f>ROUND(ROUND(ROUND(ROUND(H656*L692,0)*O$8,0)*S716,0)*V723,0)-AA724</f>
        <v>304</v>
      </c>
      <c r="AD724" s="79"/>
    </row>
    <row r="725" ht="16.5" customHeight="1">
      <c r="A725" s="29">
        <v>61.0</v>
      </c>
      <c r="B725" s="29">
        <v>7068.0</v>
      </c>
      <c r="C725" s="32" t="s">
        <v>10672</v>
      </c>
      <c r="D725" s="389"/>
      <c r="E725" s="389"/>
      <c r="F725" s="527"/>
      <c r="G725" s="527"/>
      <c r="H725" s="527"/>
      <c r="I725" s="532"/>
      <c r="J725" s="94"/>
      <c r="K725" s="140"/>
      <c r="L725" s="54"/>
      <c r="M725" s="52"/>
      <c r="N725" s="8"/>
      <c r="O725" s="54"/>
      <c r="P725" s="254"/>
      <c r="Q725" s="83"/>
      <c r="R725" s="528"/>
      <c r="S725" s="528"/>
      <c r="T725" s="482"/>
      <c r="U725" s="99"/>
      <c r="V725" s="529"/>
      <c r="W725" s="305" t="s">
        <v>20</v>
      </c>
      <c r="X725" s="41" t="s">
        <v>21</v>
      </c>
      <c r="Y725" s="86">
        <v>0.85</v>
      </c>
      <c r="Z725" s="75"/>
      <c r="AA725" s="213"/>
      <c r="AB725" s="213"/>
      <c r="AC725" s="45">
        <f>ROUND(ROUND(ROUND(ROUND(ROUND(H656*L692,0)*O$8,0)*S716,0)*V723,0)*Y725,0)</f>
        <v>263</v>
      </c>
      <c r="AD725" s="79"/>
    </row>
    <row r="726" ht="16.5" customHeight="1">
      <c r="A726" s="29">
        <v>61.0</v>
      </c>
      <c r="B726" s="29">
        <v>7069.0</v>
      </c>
      <c r="C726" s="32" t="s">
        <v>10673</v>
      </c>
      <c r="D726" s="389"/>
      <c r="E726" s="389"/>
      <c r="F726" s="527"/>
      <c r="G726" s="527"/>
      <c r="H726" s="527"/>
      <c r="I726" s="532"/>
      <c r="J726" s="94"/>
      <c r="K726" s="140"/>
      <c r="L726" s="54"/>
      <c r="M726" s="52"/>
      <c r="N726" s="8"/>
      <c r="O726" s="54"/>
      <c r="P726" s="537"/>
      <c r="Q726" s="83"/>
      <c r="R726" s="83"/>
      <c r="S726" s="83"/>
      <c r="T726" s="484"/>
      <c r="U726" s="24"/>
      <c r="V726" s="26"/>
      <c r="W726" s="484"/>
      <c r="X726" s="56"/>
      <c r="Y726" s="526"/>
      <c r="Z726" s="213" t="s">
        <v>30</v>
      </c>
      <c r="AA726" s="74">
        <v>5.0</v>
      </c>
      <c r="AB726" s="522" t="s">
        <v>31</v>
      </c>
      <c r="AC726" s="45">
        <f>ROUND(ROUND(ROUND(ROUND(ROUND(H656*L692,0)*O$8,0)*S716,0)*V723,0)*Y725,0)-AA726</f>
        <v>258</v>
      </c>
      <c r="AD726" s="79"/>
    </row>
    <row r="727" ht="16.5" customHeight="1">
      <c r="A727" s="29">
        <v>61.0</v>
      </c>
      <c r="B727" s="29">
        <v>8341.0</v>
      </c>
      <c r="C727" s="32" t="s">
        <v>10674</v>
      </c>
      <c r="D727" s="389"/>
      <c r="E727" s="231"/>
      <c r="F727" s="102" t="s">
        <v>8678</v>
      </c>
      <c r="G727" s="169"/>
      <c r="H727" s="169"/>
      <c r="I727" s="519"/>
      <c r="J727" s="168"/>
      <c r="K727" s="152"/>
      <c r="L727" s="39"/>
      <c r="M727" s="52"/>
      <c r="N727" s="8"/>
      <c r="O727" s="54"/>
      <c r="P727" s="37"/>
      <c r="Q727" s="7"/>
      <c r="R727" s="7"/>
      <c r="S727" s="7"/>
      <c r="T727" s="520"/>
      <c r="U727" s="6"/>
      <c r="V727" s="7"/>
      <c r="W727" s="37"/>
      <c r="X727" s="7"/>
      <c r="Y727" s="39"/>
      <c r="Z727" s="213"/>
      <c r="AA727" s="213"/>
      <c r="AB727" s="213"/>
      <c r="AC727" s="45">
        <f>ROUND(ROUND(H728*O$8,0),0)</f>
        <v>682</v>
      </c>
      <c r="AD727" s="79"/>
    </row>
    <row r="728" ht="16.5" customHeight="1">
      <c r="A728" s="29">
        <v>61.0</v>
      </c>
      <c r="B728" s="29">
        <v>7070.0</v>
      </c>
      <c r="C728" s="32" t="s">
        <v>10675</v>
      </c>
      <c r="D728" s="231"/>
      <c r="E728" s="231"/>
      <c r="F728" s="482"/>
      <c r="G728" s="174"/>
      <c r="H728" s="50">
        <f>'28児童発達支援(基本１)'!H728</f>
        <v>974</v>
      </c>
      <c r="I728" s="8" t="s">
        <v>9</v>
      </c>
      <c r="J728" s="94"/>
      <c r="K728" s="140"/>
      <c r="L728" s="54"/>
      <c r="M728" s="52"/>
      <c r="N728" s="8"/>
      <c r="O728" s="54"/>
      <c r="P728" s="52"/>
      <c r="Q728" s="8"/>
      <c r="R728" s="8"/>
      <c r="S728" s="8"/>
      <c r="T728" s="521"/>
      <c r="U728" s="14"/>
      <c r="V728" s="8"/>
      <c r="W728" s="52"/>
      <c r="X728" s="8"/>
      <c r="Y728" s="109"/>
      <c r="Z728" s="213" t="s">
        <v>30</v>
      </c>
      <c r="AA728" s="74">
        <v>5.0</v>
      </c>
      <c r="AB728" s="522" t="s">
        <v>31</v>
      </c>
      <c r="AC728" s="45">
        <f>ROUND(ROUND(H728*O$8,0),0)-AA728</f>
        <v>677</v>
      </c>
      <c r="AD728" s="79"/>
    </row>
    <row r="729" ht="16.5" customHeight="1">
      <c r="A729" s="29">
        <v>61.0</v>
      </c>
      <c r="B729" s="29">
        <v>7071.0</v>
      </c>
      <c r="C729" s="32" t="s">
        <v>10676</v>
      </c>
      <c r="D729" s="231"/>
      <c r="E729" s="231"/>
      <c r="F729" s="482"/>
      <c r="G729" s="174"/>
      <c r="H729" s="174"/>
      <c r="I729" s="523"/>
      <c r="J729" s="94"/>
      <c r="K729" s="140"/>
      <c r="L729" s="54"/>
      <c r="M729" s="52"/>
      <c r="N729" s="8"/>
      <c r="O729" s="54"/>
      <c r="P729" s="52"/>
      <c r="Q729" s="8"/>
      <c r="R729" s="8"/>
      <c r="S729" s="8"/>
      <c r="T729" s="521"/>
      <c r="U729" s="14"/>
      <c r="V729" s="54"/>
      <c r="W729" s="305" t="s">
        <v>20</v>
      </c>
      <c r="X729" s="41" t="s">
        <v>21</v>
      </c>
      <c r="Y729" s="86">
        <v>0.85</v>
      </c>
      <c r="Z729" s="75"/>
      <c r="AA729" s="213"/>
      <c r="AB729" s="213"/>
      <c r="AC729" s="45">
        <f>ROUND(ROUND(H728*O$8,0)*Y729,0)</f>
        <v>580</v>
      </c>
      <c r="AD729" s="79"/>
    </row>
    <row r="730" ht="16.5" customHeight="1">
      <c r="A730" s="29">
        <v>61.0</v>
      </c>
      <c r="B730" s="29">
        <v>7072.0</v>
      </c>
      <c r="C730" s="32" t="s">
        <v>10677</v>
      </c>
      <c r="D730" s="231"/>
      <c r="E730" s="231"/>
      <c r="F730" s="174"/>
      <c r="G730" s="174"/>
      <c r="H730" s="174"/>
      <c r="I730" s="174"/>
      <c r="J730" s="94"/>
      <c r="K730" s="140"/>
      <c r="L730" s="54"/>
      <c r="M730" s="52"/>
      <c r="N730" s="8"/>
      <c r="O730" s="54"/>
      <c r="P730" s="52"/>
      <c r="Q730" s="8"/>
      <c r="R730" s="8"/>
      <c r="S730" s="8"/>
      <c r="T730" s="525"/>
      <c r="U730" s="21"/>
      <c r="V730" s="109"/>
      <c r="W730" s="484"/>
      <c r="X730" s="56"/>
      <c r="Y730" s="526"/>
      <c r="Z730" s="213" t="s">
        <v>30</v>
      </c>
      <c r="AA730" s="74">
        <v>5.0</v>
      </c>
      <c r="AB730" s="522" t="s">
        <v>31</v>
      </c>
      <c r="AC730" s="45">
        <f>ROUND(ROUND(H728*O$8,0)*Y729,0)-AA730</f>
        <v>575</v>
      </c>
      <c r="AD730" s="79"/>
    </row>
    <row r="731" ht="16.5" customHeight="1">
      <c r="A731" s="29">
        <v>61.0</v>
      </c>
      <c r="B731" s="29">
        <v>8342.0</v>
      </c>
      <c r="C731" s="32" t="s">
        <v>10678</v>
      </c>
      <c r="D731" s="231"/>
      <c r="E731" s="231"/>
      <c r="F731" s="527"/>
      <c r="G731" s="527"/>
      <c r="H731" s="14"/>
      <c r="I731" s="14"/>
      <c r="J731" s="94"/>
      <c r="K731" s="140"/>
      <c r="L731" s="54"/>
      <c r="M731" s="52"/>
      <c r="N731" s="8"/>
      <c r="O731" s="54"/>
      <c r="P731" s="52"/>
      <c r="Q731" s="8"/>
      <c r="R731" s="8"/>
      <c r="S731" s="8"/>
      <c r="T731" s="102" t="s">
        <v>326</v>
      </c>
      <c r="U731" s="41" t="s">
        <v>21</v>
      </c>
      <c r="V731" s="60">
        <v>0.7</v>
      </c>
      <c r="W731" s="37"/>
      <c r="X731" s="7"/>
      <c r="Y731" s="39"/>
      <c r="Z731" s="213"/>
      <c r="AA731" s="213"/>
      <c r="AB731" s="213"/>
      <c r="AC731" s="45">
        <f>ROUND(ROUND(H728*O$8,0)*V731,0)</f>
        <v>477</v>
      </c>
      <c r="AD731" s="79"/>
    </row>
    <row r="732" ht="16.5" customHeight="1">
      <c r="A732" s="29">
        <v>61.0</v>
      </c>
      <c r="B732" s="29">
        <v>7073.0</v>
      </c>
      <c r="C732" s="32" t="s">
        <v>10679</v>
      </c>
      <c r="D732" s="231"/>
      <c r="E732" s="231"/>
      <c r="F732" s="527"/>
      <c r="G732" s="527"/>
      <c r="H732" s="8"/>
      <c r="I732" s="144"/>
      <c r="J732" s="94"/>
      <c r="K732" s="140"/>
      <c r="L732" s="54"/>
      <c r="M732" s="52"/>
      <c r="N732" s="8"/>
      <c r="O732" s="54"/>
      <c r="P732" s="52"/>
      <c r="Q732" s="8"/>
      <c r="R732" s="8"/>
      <c r="S732" s="8"/>
      <c r="T732" s="482"/>
      <c r="U732" s="83"/>
      <c r="V732" s="528"/>
      <c r="W732" s="227"/>
      <c r="X732" s="22"/>
      <c r="Y732" s="109"/>
      <c r="Z732" s="213" t="s">
        <v>30</v>
      </c>
      <c r="AA732" s="74">
        <v>5.0</v>
      </c>
      <c r="AB732" s="522" t="s">
        <v>31</v>
      </c>
      <c r="AC732" s="45">
        <f>ROUND(ROUND(H728*O$8,0)*V731,0)-AA732</f>
        <v>472</v>
      </c>
      <c r="AD732" s="79"/>
    </row>
    <row r="733" ht="16.5" customHeight="1">
      <c r="A733" s="29">
        <v>61.0</v>
      </c>
      <c r="B733" s="29">
        <v>7074.0</v>
      </c>
      <c r="C733" s="32" t="s">
        <v>10680</v>
      </c>
      <c r="D733" s="389"/>
      <c r="E733" s="231"/>
      <c r="F733" s="113"/>
      <c r="G733" s="113"/>
      <c r="H733" s="8"/>
      <c r="I733" s="144"/>
      <c r="J733" s="94"/>
      <c r="K733" s="140"/>
      <c r="L733" s="54"/>
      <c r="M733" s="52"/>
      <c r="N733" s="8"/>
      <c r="O733" s="54"/>
      <c r="P733" s="52"/>
      <c r="Q733" s="8"/>
      <c r="R733" s="8"/>
      <c r="S733" s="8"/>
      <c r="T733" s="482"/>
      <c r="U733" s="99"/>
      <c r="V733" s="529"/>
      <c r="W733" s="305" t="s">
        <v>20</v>
      </c>
      <c r="X733" s="41" t="s">
        <v>21</v>
      </c>
      <c r="Y733" s="86">
        <v>0.85</v>
      </c>
      <c r="Z733" s="75"/>
      <c r="AA733" s="213"/>
      <c r="AB733" s="213"/>
      <c r="AC733" s="45">
        <f>ROUND(ROUND(ROUND(H728*O$8,0)*V731,0)*Y733,0)</f>
        <v>405</v>
      </c>
      <c r="AD733" s="79"/>
    </row>
    <row r="734" ht="16.5" customHeight="1">
      <c r="A734" s="29">
        <v>61.0</v>
      </c>
      <c r="B734" s="29">
        <v>7075.0</v>
      </c>
      <c r="C734" s="32" t="s">
        <v>10681</v>
      </c>
      <c r="D734" s="389"/>
      <c r="E734" s="231"/>
      <c r="F734" s="113"/>
      <c r="G734" s="113"/>
      <c r="H734" s="8"/>
      <c r="I734" s="144"/>
      <c r="J734" s="94"/>
      <c r="K734" s="140"/>
      <c r="L734" s="54"/>
      <c r="M734" s="52"/>
      <c r="N734" s="8"/>
      <c r="O734" s="54"/>
      <c r="P734" s="52"/>
      <c r="Q734" s="8"/>
      <c r="R734" s="8"/>
      <c r="S734" s="8"/>
      <c r="T734" s="530"/>
      <c r="U734" s="24"/>
      <c r="V734" s="26"/>
      <c r="W734" s="484"/>
      <c r="X734" s="56"/>
      <c r="Y734" s="526"/>
      <c r="Z734" s="213" t="s">
        <v>30</v>
      </c>
      <c r="AA734" s="74">
        <v>5.0</v>
      </c>
      <c r="AB734" s="522" t="s">
        <v>31</v>
      </c>
      <c r="AC734" s="45">
        <f>ROUND(ROUND(ROUND(H728*O$8,0)*V731,0)*Y733,0)-AA734</f>
        <v>400</v>
      </c>
      <c r="AD734" s="79"/>
    </row>
    <row r="735" ht="16.5" customHeight="1">
      <c r="A735" s="29">
        <v>61.0</v>
      </c>
      <c r="B735" s="29">
        <v>8769.0</v>
      </c>
      <c r="C735" s="32" t="s">
        <v>10682</v>
      </c>
      <c r="D735" s="389"/>
      <c r="E735" s="231"/>
      <c r="F735" s="113"/>
      <c r="G735" s="113"/>
      <c r="H735" s="8"/>
      <c r="I735" s="144"/>
      <c r="J735" s="94"/>
      <c r="K735" s="140"/>
      <c r="L735" s="54"/>
      <c r="M735" s="52"/>
      <c r="N735" s="8"/>
      <c r="O735" s="54"/>
      <c r="P735" s="52"/>
      <c r="Q735" s="8"/>
      <c r="R735" s="8"/>
      <c r="S735" s="54"/>
      <c r="T735" s="102" t="s">
        <v>329</v>
      </c>
      <c r="U735" s="83" t="s">
        <v>21</v>
      </c>
      <c r="V735" s="528">
        <v>0.85</v>
      </c>
      <c r="W735" s="37"/>
      <c r="X735" s="7"/>
      <c r="Y735" s="39"/>
      <c r="Z735" s="213"/>
      <c r="AA735" s="213"/>
      <c r="AB735" s="213"/>
      <c r="AC735" s="45">
        <f>ROUND(ROUND(H728*O$8,0)*V735,0)</f>
        <v>580</v>
      </c>
      <c r="AD735" s="79"/>
    </row>
    <row r="736" ht="16.5" customHeight="1">
      <c r="A736" s="29">
        <v>61.0</v>
      </c>
      <c r="B736" s="29">
        <v>7076.0</v>
      </c>
      <c r="C736" s="32" t="s">
        <v>10683</v>
      </c>
      <c r="D736" s="389"/>
      <c r="E736" s="231"/>
      <c r="F736" s="113"/>
      <c r="G736" s="113"/>
      <c r="H736" s="8"/>
      <c r="I736" s="144"/>
      <c r="J736" s="94"/>
      <c r="K736" s="140"/>
      <c r="L736" s="54"/>
      <c r="M736" s="52"/>
      <c r="N736" s="8"/>
      <c r="O736" s="54"/>
      <c r="P736" s="52"/>
      <c r="Q736" s="8"/>
      <c r="R736" s="8"/>
      <c r="S736" s="8"/>
      <c r="T736" s="482"/>
      <c r="U736" s="83"/>
      <c r="V736" s="528"/>
      <c r="W736" s="227"/>
      <c r="X736" s="22"/>
      <c r="Y736" s="109"/>
      <c r="Z736" s="213" t="s">
        <v>30</v>
      </c>
      <c r="AA736" s="74">
        <v>5.0</v>
      </c>
      <c r="AB736" s="522" t="s">
        <v>31</v>
      </c>
      <c r="AC736" s="45">
        <f>ROUND(ROUND(H728*O$8,0)*V735,0)-AA736</f>
        <v>575</v>
      </c>
      <c r="AD736" s="79"/>
    </row>
    <row r="737" ht="16.5" customHeight="1">
      <c r="A737" s="29">
        <v>61.0</v>
      </c>
      <c r="B737" s="29">
        <v>7077.0</v>
      </c>
      <c r="C737" s="32" t="s">
        <v>10684</v>
      </c>
      <c r="D737" s="389"/>
      <c r="E737" s="231"/>
      <c r="F737" s="527"/>
      <c r="G737" s="527"/>
      <c r="H737" s="527"/>
      <c r="I737" s="532"/>
      <c r="J737" s="94"/>
      <c r="K737" s="140"/>
      <c r="L737" s="54"/>
      <c r="M737" s="52"/>
      <c r="N737" s="8"/>
      <c r="O737" s="54"/>
      <c r="P737" s="52"/>
      <c r="Q737" s="8"/>
      <c r="R737" s="8"/>
      <c r="S737" s="8"/>
      <c r="T737" s="482"/>
      <c r="U737" s="99"/>
      <c r="V737" s="529"/>
      <c r="W737" s="305" t="s">
        <v>20</v>
      </c>
      <c r="X737" s="41" t="s">
        <v>21</v>
      </c>
      <c r="Y737" s="86">
        <v>0.85</v>
      </c>
      <c r="Z737" s="75"/>
      <c r="AA737" s="213"/>
      <c r="AB737" s="213"/>
      <c r="AC737" s="45">
        <f>ROUND(ROUND(ROUND(H728*O$8,0)*V735,0)*Y737,0)</f>
        <v>493</v>
      </c>
      <c r="AD737" s="79"/>
    </row>
    <row r="738" ht="16.5" customHeight="1">
      <c r="A738" s="29">
        <v>61.0</v>
      </c>
      <c r="B738" s="29">
        <v>7078.0</v>
      </c>
      <c r="C738" s="32" t="s">
        <v>10685</v>
      </c>
      <c r="D738" s="389"/>
      <c r="E738" s="231"/>
      <c r="F738" s="527"/>
      <c r="G738" s="527"/>
      <c r="H738" s="527"/>
      <c r="I738" s="532"/>
      <c r="J738" s="94"/>
      <c r="K738" s="140"/>
      <c r="L738" s="54"/>
      <c r="M738" s="52"/>
      <c r="N738" s="8"/>
      <c r="O738" s="54"/>
      <c r="P738" s="227"/>
      <c r="Q738" s="22"/>
      <c r="R738" s="22"/>
      <c r="S738" s="22"/>
      <c r="T738" s="484"/>
      <c r="U738" s="24"/>
      <c r="V738" s="26"/>
      <c r="W738" s="484"/>
      <c r="X738" s="56"/>
      <c r="Y738" s="526"/>
      <c r="Z738" s="213" t="s">
        <v>30</v>
      </c>
      <c r="AA738" s="74">
        <v>5.0</v>
      </c>
      <c r="AB738" s="522" t="s">
        <v>31</v>
      </c>
      <c r="AC738" s="45">
        <f>ROUND(ROUND(ROUND(H728*O$8,0)*V735,0)*Y737,0)-AA738</f>
        <v>488</v>
      </c>
      <c r="AD738" s="79"/>
    </row>
    <row r="739" ht="16.5" customHeight="1">
      <c r="A739" s="29">
        <v>61.0</v>
      </c>
      <c r="B739" s="29">
        <v>8343.0</v>
      </c>
      <c r="C739" s="32" t="s">
        <v>10686</v>
      </c>
      <c r="D739" s="389"/>
      <c r="E739" s="389"/>
      <c r="F739" s="527"/>
      <c r="G739" s="527"/>
      <c r="H739" s="527"/>
      <c r="I739" s="532"/>
      <c r="J739" s="94"/>
      <c r="K739" s="140"/>
      <c r="L739" s="54"/>
      <c r="M739" s="52"/>
      <c r="N739" s="8"/>
      <c r="O739" s="54"/>
      <c r="P739" s="206" t="s">
        <v>23</v>
      </c>
      <c r="Q739" s="102" t="s">
        <v>24</v>
      </c>
      <c r="R739" s="533"/>
      <c r="S739" s="533"/>
      <c r="T739" s="520"/>
      <c r="U739" s="38"/>
      <c r="V739" s="6"/>
      <c r="W739" s="37"/>
      <c r="X739" s="7"/>
      <c r="Y739" s="39"/>
      <c r="Z739" s="213"/>
      <c r="AA739" s="213"/>
      <c r="AB739" s="213"/>
      <c r="AC739" s="45">
        <f>ROUND(ROUND(H728*O$8,0)*S740,0)</f>
        <v>477</v>
      </c>
      <c r="AD739" s="79"/>
    </row>
    <row r="740" ht="16.5" customHeight="1">
      <c r="A740" s="29">
        <v>61.0</v>
      </c>
      <c r="B740" s="29">
        <v>7079.0</v>
      </c>
      <c r="C740" s="32" t="s">
        <v>10687</v>
      </c>
      <c r="D740" s="389"/>
      <c r="E740" s="389"/>
      <c r="F740" s="527"/>
      <c r="G740" s="527"/>
      <c r="H740" s="527"/>
      <c r="I740" s="532"/>
      <c r="J740" s="94"/>
      <c r="K740" s="140"/>
      <c r="L740" s="54"/>
      <c r="M740" s="52"/>
      <c r="N740" s="8"/>
      <c r="O740" s="54"/>
      <c r="P740" s="481"/>
      <c r="Q740" s="482"/>
      <c r="R740" s="83" t="s">
        <v>21</v>
      </c>
      <c r="S740" s="528">
        <v>0.7</v>
      </c>
      <c r="T740" s="521"/>
      <c r="U740" s="53"/>
      <c r="V740" s="14"/>
      <c r="W740" s="52"/>
      <c r="X740" s="8"/>
      <c r="Y740" s="109"/>
      <c r="Z740" s="213" t="s">
        <v>30</v>
      </c>
      <c r="AA740" s="74">
        <v>5.0</v>
      </c>
      <c r="AB740" s="522" t="s">
        <v>31</v>
      </c>
      <c r="AC740" s="45">
        <f>ROUND(ROUND(H728*O$8,0)*S740,0)-AA740</f>
        <v>472</v>
      </c>
      <c r="AD740" s="79"/>
    </row>
    <row r="741" ht="16.5" customHeight="1">
      <c r="A741" s="29">
        <v>61.0</v>
      </c>
      <c r="B741" s="29">
        <v>7080.0</v>
      </c>
      <c r="C741" s="32" t="s">
        <v>10688</v>
      </c>
      <c r="D741" s="389"/>
      <c r="E741" s="389"/>
      <c r="F741" s="527"/>
      <c r="G741" s="527"/>
      <c r="H741" s="527"/>
      <c r="I741" s="532"/>
      <c r="J741" s="94"/>
      <c r="K741" s="140"/>
      <c r="L741" s="54"/>
      <c r="M741" s="52"/>
      <c r="N741" s="8"/>
      <c r="O741" s="54"/>
      <c r="P741" s="481"/>
      <c r="Q741" s="482"/>
      <c r="R741" s="14"/>
      <c r="S741" s="14"/>
      <c r="T741" s="521"/>
      <c r="U741" s="53"/>
      <c r="V741" s="14"/>
      <c r="W741" s="305" t="s">
        <v>20</v>
      </c>
      <c r="X741" s="41" t="s">
        <v>21</v>
      </c>
      <c r="Y741" s="86">
        <v>0.85</v>
      </c>
      <c r="Z741" s="75"/>
      <c r="AA741" s="213"/>
      <c r="AB741" s="213"/>
      <c r="AC741" s="45">
        <f>ROUND(ROUND(ROUND(H728*O$8,0)*S740,0)*Y741,0)</f>
        <v>405</v>
      </c>
      <c r="AD741" s="79"/>
    </row>
    <row r="742" ht="16.5" customHeight="1">
      <c r="A742" s="29">
        <v>61.0</v>
      </c>
      <c r="B742" s="29">
        <v>7081.0</v>
      </c>
      <c r="C742" s="32" t="s">
        <v>10689</v>
      </c>
      <c r="D742" s="389"/>
      <c r="E742" s="389"/>
      <c r="F742" s="527"/>
      <c r="G742" s="527"/>
      <c r="H742" s="527"/>
      <c r="I742" s="532"/>
      <c r="J742" s="94"/>
      <c r="K742" s="140"/>
      <c r="L742" s="54"/>
      <c r="M742" s="52"/>
      <c r="N742" s="8"/>
      <c r="O742" s="54"/>
      <c r="P742" s="535"/>
      <c r="Q742" s="482"/>
      <c r="R742" s="83"/>
      <c r="S742" s="83"/>
      <c r="T742" s="525"/>
      <c r="U742" s="180"/>
      <c r="V742" s="21"/>
      <c r="W742" s="484"/>
      <c r="X742" s="56"/>
      <c r="Y742" s="526"/>
      <c r="Z742" s="213" t="s">
        <v>30</v>
      </c>
      <c r="AA742" s="74">
        <v>5.0</v>
      </c>
      <c r="AB742" s="522" t="s">
        <v>31</v>
      </c>
      <c r="AC742" s="45">
        <f>ROUND(ROUND(ROUND(H728*O$8,0)*S740,0)*Y741,0)-AA742</f>
        <v>400</v>
      </c>
      <c r="AD742" s="79"/>
    </row>
    <row r="743" ht="16.5" customHeight="1">
      <c r="A743" s="29">
        <v>61.0</v>
      </c>
      <c r="B743" s="29">
        <v>8344.0</v>
      </c>
      <c r="C743" s="32" t="s">
        <v>10690</v>
      </c>
      <c r="D743" s="389"/>
      <c r="E743" s="389"/>
      <c r="F743" s="527"/>
      <c r="G743" s="527"/>
      <c r="H743" s="527"/>
      <c r="I743" s="532"/>
      <c r="J743" s="94"/>
      <c r="K743" s="140"/>
      <c r="L743" s="54"/>
      <c r="M743" s="52"/>
      <c r="N743" s="8"/>
      <c r="O743" s="54"/>
      <c r="P743" s="536"/>
      <c r="Q743" s="14"/>
      <c r="R743" s="14"/>
      <c r="S743" s="14"/>
      <c r="T743" s="102" t="s">
        <v>326</v>
      </c>
      <c r="U743" s="41" t="s">
        <v>21</v>
      </c>
      <c r="V743" s="60">
        <v>0.7</v>
      </c>
      <c r="W743" s="37"/>
      <c r="X743" s="7"/>
      <c r="Y743" s="39"/>
      <c r="Z743" s="213"/>
      <c r="AA743" s="213"/>
      <c r="AB743" s="213"/>
      <c r="AC743" s="45">
        <f>ROUND(ROUND(ROUND(H728*O$8,0)*S740,0)*V743,0)</f>
        <v>334</v>
      </c>
      <c r="AD743" s="79"/>
    </row>
    <row r="744" ht="16.5" customHeight="1">
      <c r="A744" s="29">
        <v>61.0</v>
      </c>
      <c r="B744" s="29">
        <v>7082.0</v>
      </c>
      <c r="C744" s="32" t="s">
        <v>10691</v>
      </c>
      <c r="D744" s="389"/>
      <c r="E744" s="389"/>
      <c r="F744" s="527"/>
      <c r="G744" s="527"/>
      <c r="H744" s="527"/>
      <c r="I744" s="532"/>
      <c r="J744" s="94"/>
      <c r="K744" s="140"/>
      <c r="L744" s="54"/>
      <c r="M744" s="52"/>
      <c r="N744" s="8"/>
      <c r="O744" s="54"/>
      <c r="P744" s="536"/>
      <c r="Q744" s="14"/>
      <c r="R744" s="14"/>
      <c r="S744" s="14"/>
      <c r="T744" s="482"/>
      <c r="U744" s="83"/>
      <c r="V744" s="528"/>
      <c r="W744" s="227"/>
      <c r="X744" s="22"/>
      <c r="Y744" s="109"/>
      <c r="Z744" s="213" t="s">
        <v>30</v>
      </c>
      <c r="AA744" s="74">
        <v>5.0</v>
      </c>
      <c r="AB744" s="522" t="s">
        <v>31</v>
      </c>
      <c r="AC744" s="45">
        <f>ROUND(ROUND(ROUND(H728*O$8,0)*S740,0)*V743,0)-AA744</f>
        <v>329</v>
      </c>
      <c r="AD744" s="79"/>
    </row>
    <row r="745" ht="16.5" customHeight="1">
      <c r="A745" s="29">
        <v>61.0</v>
      </c>
      <c r="B745" s="29">
        <v>7083.0</v>
      </c>
      <c r="C745" s="32" t="s">
        <v>10692</v>
      </c>
      <c r="D745" s="389"/>
      <c r="E745" s="389"/>
      <c r="F745" s="527"/>
      <c r="G745" s="527"/>
      <c r="H745" s="527"/>
      <c r="I745" s="532"/>
      <c r="J745" s="94"/>
      <c r="K745" s="140"/>
      <c r="L745" s="54"/>
      <c r="M745" s="52"/>
      <c r="N745" s="8"/>
      <c r="O745" s="54"/>
      <c r="P745" s="254"/>
      <c r="Q745" s="83"/>
      <c r="R745" s="83"/>
      <c r="T745" s="482"/>
      <c r="U745" s="99"/>
      <c r="V745" s="529"/>
      <c r="W745" s="305" t="s">
        <v>20</v>
      </c>
      <c r="X745" s="41" t="s">
        <v>21</v>
      </c>
      <c r="Y745" s="86">
        <v>0.85</v>
      </c>
      <c r="Z745" s="75"/>
      <c r="AA745" s="213"/>
      <c r="AB745" s="213"/>
      <c r="AC745" s="45">
        <f>ROUND(ROUND(ROUND(ROUND(H728*O$8,0)*S740,0)*V743,0)*Y745,0)</f>
        <v>284</v>
      </c>
      <c r="AD745" s="79"/>
    </row>
    <row r="746" ht="16.5" customHeight="1">
      <c r="A746" s="29">
        <v>61.0</v>
      </c>
      <c r="B746" s="29">
        <v>7084.0</v>
      </c>
      <c r="C746" s="32" t="s">
        <v>10693</v>
      </c>
      <c r="D746" s="389"/>
      <c r="E746" s="389"/>
      <c r="F746" s="527"/>
      <c r="G746" s="527"/>
      <c r="H746" s="527"/>
      <c r="I746" s="532"/>
      <c r="J746" s="94"/>
      <c r="K746" s="140"/>
      <c r="L746" s="54"/>
      <c r="M746" s="52"/>
      <c r="N746" s="8"/>
      <c r="O746" s="54"/>
      <c r="P746" s="254"/>
      <c r="Q746" s="83"/>
      <c r="R746" s="83"/>
      <c r="S746" s="83"/>
      <c r="T746" s="530"/>
      <c r="U746" s="24"/>
      <c r="V746" s="26"/>
      <c r="W746" s="484"/>
      <c r="X746" s="56"/>
      <c r="Y746" s="526"/>
      <c r="Z746" s="213" t="s">
        <v>30</v>
      </c>
      <c r="AA746" s="74">
        <v>5.0</v>
      </c>
      <c r="AB746" s="522" t="s">
        <v>31</v>
      </c>
      <c r="AC746" s="45">
        <f>ROUND(ROUND(ROUND(ROUND(H728*O$8,0)*S740,0)*V743,0)*Y745,0)-AA746</f>
        <v>279</v>
      </c>
      <c r="AD746" s="79"/>
    </row>
    <row r="747" ht="16.5" customHeight="1">
      <c r="A747" s="29">
        <v>61.0</v>
      </c>
      <c r="B747" s="29">
        <v>8770.0</v>
      </c>
      <c r="C747" s="32" t="s">
        <v>10694</v>
      </c>
      <c r="D747" s="389"/>
      <c r="E747" s="389"/>
      <c r="F747" s="527"/>
      <c r="G747" s="527"/>
      <c r="H747" s="527"/>
      <c r="I747" s="532"/>
      <c r="J747" s="94"/>
      <c r="K747" s="140"/>
      <c r="L747" s="54"/>
      <c r="M747" s="52"/>
      <c r="N747" s="8"/>
      <c r="O747" s="54"/>
      <c r="P747" s="536"/>
      <c r="Q747" s="83"/>
      <c r="R747" s="528"/>
      <c r="S747" s="486"/>
      <c r="T747" s="102" t="s">
        <v>329</v>
      </c>
      <c r="U747" s="83" t="s">
        <v>21</v>
      </c>
      <c r="V747" s="528">
        <v>0.85</v>
      </c>
      <c r="W747" s="37"/>
      <c r="X747" s="7"/>
      <c r="Y747" s="39"/>
      <c r="Z747" s="213"/>
      <c r="AA747" s="213"/>
      <c r="AB747" s="213"/>
      <c r="AC747" s="45">
        <f>ROUND(ROUND(ROUND(H728*O$8,0)*S740,0)*V747,0)</f>
        <v>405</v>
      </c>
      <c r="AD747" s="79"/>
    </row>
    <row r="748" ht="16.5" customHeight="1">
      <c r="A748" s="29">
        <v>61.0</v>
      </c>
      <c r="B748" s="29">
        <v>7085.0</v>
      </c>
      <c r="C748" s="32" t="s">
        <v>10695</v>
      </c>
      <c r="D748" s="389"/>
      <c r="E748" s="389"/>
      <c r="F748" s="527"/>
      <c r="G748" s="527"/>
      <c r="H748" s="527"/>
      <c r="I748" s="532"/>
      <c r="J748" s="94"/>
      <c r="K748" s="140"/>
      <c r="L748" s="54"/>
      <c r="M748" s="52"/>
      <c r="N748" s="8"/>
      <c r="O748" s="54"/>
      <c r="P748" s="536"/>
      <c r="Q748" s="83"/>
      <c r="R748" s="528"/>
      <c r="S748" s="528"/>
      <c r="T748" s="482"/>
      <c r="U748" s="83"/>
      <c r="V748" s="528"/>
      <c r="W748" s="227"/>
      <c r="X748" s="22"/>
      <c r="Y748" s="109"/>
      <c r="Z748" s="213" t="s">
        <v>30</v>
      </c>
      <c r="AA748" s="74">
        <v>5.0</v>
      </c>
      <c r="AB748" s="522" t="s">
        <v>31</v>
      </c>
      <c r="AC748" s="45">
        <f>ROUND(ROUND(ROUND(H728*O$8,0)*S740,0)*V747,0)-AA748</f>
        <v>400</v>
      </c>
      <c r="AD748" s="79"/>
    </row>
    <row r="749" ht="16.5" customHeight="1">
      <c r="A749" s="29">
        <v>61.0</v>
      </c>
      <c r="B749" s="29">
        <v>7086.0</v>
      </c>
      <c r="C749" s="32" t="s">
        <v>10696</v>
      </c>
      <c r="D749" s="389"/>
      <c r="E749" s="389"/>
      <c r="F749" s="527"/>
      <c r="G749" s="527"/>
      <c r="H749" s="527"/>
      <c r="I749" s="532"/>
      <c r="J749" s="94"/>
      <c r="K749" s="140"/>
      <c r="L749" s="54"/>
      <c r="M749" s="52"/>
      <c r="N749" s="8"/>
      <c r="O749" s="54"/>
      <c r="P749" s="254"/>
      <c r="Q749" s="83"/>
      <c r="R749" s="528"/>
      <c r="S749" s="528"/>
      <c r="T749" s="482"/>
      <c r="U749" s="99"/>
      <c r="V749" s="529"/>
      <c r="W749" s="305" t="s">
        <v>20</v>
      </c>
      <c r="X749" s="41" t="s">
        <v>21</v>
      </c>
      <c r="Y749" s="86">
        <v>0.85</v>
      </c>
      <c r="Z749" s="75"/>
      <c r="AA749" s="213"/>
      <c r="AB749" s="213"/>
      <c r="AC749" s="45">
        <f>ROUND(ROUND(ROUND(ROUND(H728*O$8,0)*S740,0)*V747,0)*Y749,0)</f>
        <v>344</v>
      </c>
      <c r="AD749" s="79"/>
    </row>
    <row r="750" ht="16.5" customHeight="1">
      <c r="A750" s="29">
        <v>61.0</v>
      </c>
      <c r="B750" s="29">
        <v>7087.0</v>
      </c>
      <c r="C750" s="32" t="s">
        <v>10697</v>
      </c>
      <c r="D750" s="389"/>
      <c r="E750" s="389"/>
      <c r="F750" s="527"/>
      <c r="G750" s="527"/>
      <c r="H750" s="527"/>
      <c r="I750" s="532"/>
      <c r="J750" s="94"/>
      <c r="K750" s="140"/>
      <c r="L750" s="54"/>
      <c r="M750" s="52"/>
      <c r="N750" s="8"/>
      <c r="O750" s="54"/>
      <c r="P750" s="536"/>
      <c r="Q750" s="55"/>
      <c r="R750" s="56"/>
      <c r="S750" s="141"/>
      <c r="T750" s="484"/>
      <c r="U750" s="24"/>
      <c r="V750" s="26"/>
      <c r="W750" s="484"/>
      <c r="X750" s="56"/>
      <c r="Y750" s="526"/>
      <c r="Z750" s="213" t="s">
        <v>30</v>
      </c>
      <c r="AA750" s="74">
        <v>5.0</v>
      </c>
      <c r="AB750" s="522" t="s">
        <v>31</v>
      </c>
      <c r="AC750" s="45">
        <f>ROUND(ROUND(ROUND(ROUND(H728*O$8,0)*S740,0)*V747,0)*Y749,0)-AA750</f>
        <v>339</v>
      </c>
      <c r="AD750" s="79"/>
    </row>
    <row r="751" ht="16.5" customHeight="1">
      <c r="A751" s="29">
        <v>61.0</v>
      </c>
      <c r="B751" s="29">
        <v>7088.0</v>
      </c>
      <c r="C751" s="32" t="s">
        <v>10698</v>
      </c>
      <c r="D751" s="389"/>
      <c r="E751" s="389"/>
      <c r="F751" s="527"/>
      <c r="G751" s="527"/>
      <c r="H751" s="527"/>
      <c r="I751" s="532"/>
      <c r="J751" s="94"/>
      <c r="K751" s="140"/>
      <c r="L751" s="54"/>
      <c r="M751" s="52"/>
      <c r="N751" s="8"/>
      <c r="O751" s="54"/>
      <c r="P751" s="536"/>
      <c r="Q751" s="102" t="s">
        <v>27</v>
      </c>
      <c r="R751" s="533"/>
      <c r="S751" s="533"/>
      <c r="T751" s="520"/>
      <c r="U751" s="38"/>
      <c r="V751" s="6"/>
      <c r="W751" s="37"/>
      <c r="X751" s="7"/>
      <c r="Y751" s="39"/>
      <c r="Z751" s="213"/>
      <c r="AA751" s="213"/>
      <c r="AB751" s="213"/>
      <c r="AC751" s="45">
        <f>ROUND(ROUND(H728*O$8,0)*S752,0)</f>
        <v>341</v>
      </c>
      <c r="AD751" s="79"/>
    </row>
    <row r="752" ht="16.5" customHeight="1">
      <c r="A752" s="29">
        <v>61.0</v>
      </c>
      <c r="B752" s="29">
        <v>7089.0</v>
      </c>
      <c r="C752" s="32" t="s">
        <v>10699</v>
      </c>
      <c r="D752" s="389"/>
      <c r="E752" s="389"/>
      <c r="F752" s="527"/>
      <c r="G752" s="527"/>
      <c r="H752" s="527"/>
      <c r="I752" s="532"/>
      <c r="J752" s="94"/>
      <c r="K752" s="140"/>
      <c r="L752" s="54"/>
      <c r="M752" s="52"/>
      <c r="N752" s="8"/>
      <c r="O752" s="54"/>
      <c r="P752" s="535"/>
      <c r="Q752" s="482"/>
      <c r="R752" s="83" t="s">
        <v>21</v>
      </c>
      <c r="S752" s="528">
        <v>0.5</v>
      </c>
      <c r="T752" s="521"/>
      <c r="U752" s="53"/>
      <c r="V752" s="14"/>
      <c r="W752" s="52"/>
      <c r="X752" s="8"/>
      <c r="Y752" s="109"/>
      <c r="Z752" s="213" t="s">
        <v>30</v>
      </c>
      <c r="AA752" s="74">
        <v>5.0</v>
      </c>
      <c r="AB752" s="522" t="s">
        <v>31</v>
      </c>
      <c r="AC752" s="45">
        <f>ROUND(ROUND(H728*O$8,0)*S752,0)-AA752</f>
        <v>336</v>
      </c>
      <c r="AD752" s="79"/>
    </row>
    <row r="753" ht="16.5" customHeight="1">
      <c r="A753" s="29">
        <v>61.0</v>
      </c>
      <c r="B753" s="29">
        <v>7090.0</v>
      </c>
      <c r="C753" s="32" t="s">
        <v>10700</v>
      </c>
      <c r="D753" s="389"/>
      <c r="E753" s="389"/>
      <c r="F753" s="527"/>
      <c r="G753" s="527"/>
      <c r="H753" s="527"/>
      <c r="I753" s="532"/>
      <c r="J753" s="94"/>
      <c r="K753" s="140"/>
      <c r="L753" s="54"/>
      <c r="M753" s="52"/>
      <c r="N753" s="8"/>
      <c r="O753" s="54"/>
      <c r="P753" s="535"/>
      <c r="Q753" s="482"/>
      <c r="R753" s="14"/>
      <c r="S753" s="14"/>
      <c r="T753" s="521"/>
      <c r="U753" s="53"/>
      <c r="V753" s="14"/>
      <c r="W753" s="305" t="s">
        <v>20</v>
      </c>
      <c r="X753" s="41" t="s">
        <v>21</v>
      </c>
      <c r="Y753" s="86">
        <v>0.85</v>
      </c>
      <c r="Z753" s="75"/>
      <c r="AA753" s="213"/>
      <c r="AB753" s="213"/>
      <c r="AC753" s="45">
        <f>ROUND(ROUND(ROUND(H728*O$8,0)*S752,0)*Y753,0)</f>
        <v>290</v>
      </c>
      <c r="AD753" s="79"/>
    </row>
    <row r="754" ht="16.5" customHeight="1">
      <c r="A754" s="29">
        <v>61.0</v>
      </c>
      <c r="B754" s="29">
        <v>7091.0</v>
      </c>
      <c r="C754" s="32" t="s">
        <v>10701</v>
      </c>
      <c r="D754" s="389"/>
      <c r="E754" s="389"/>
      <c r="F754" s="527"/>
      <c r="G754" s="527"/>
      <c r="H754" s="527"/>
      <c r="I754" s="532"/>
      <c r="J754" s="94"/>
      <c r="K754" s="140"/>
      <c r="L754" s="54"/>
      <c r="M754" s="52"/>
      <c r="N754" s="8"/>
      <c r="O754" s="54"/>
      <c r="P754" s="535"/>
      <c r="Q754" s="482"/>
      <c r="R754" s="83"/>
      <c r="S754" s="83"/>
      <c r="T754" s="525"/>
      <c r="U754" s="180"/>
      <c r="V754" s="21"/>
      <c r="W754" s="484"/>
      <c r="X754" s="56"/>
      <c r="Y754" s="526"/>
      <c r="Z754" s="213" t="s">
        <v>30</v>
      </c>
      <c r="AA754" s="74">
        <v>5.0</v>
      </c>
      <c r="AB754" s="522" t="s">
        <v>31</v>
      </c>
      <c r="AC754" s="45">
        <f>ROUND(ROUND(ROUND(H728*O$8,0)*S752,0)*Y753,0)-AA754</f>
        <v>285</v>
      </c>
      <c r="AD754" s="79"/>
    </row>
    <row r="755" ht="16.5" customHeight="1">
      <c r="A755" s="29">
        <v>61.0</v>
      </c>
      <c r="B755" s="29">
        <v>7092.0</v>
      </c>
      <c r="C755" s="32" t="s">
        <v>10702</v>
      </c>
      <c r="D755" s="389"/>
      <c r="E755" s="389"/>
      <c r="F755" s="527"/>
      <c r="G755" s="527"/>
      <c r="H755" s="527"/>
      <c r="I755" s="532"/>
      <c r="J755" s="94"/>
      <c r="K755" s="140"/>
      <c r="L755" s="54"/>
      <c r="M755" s="52"/>
      <c r="N755" s="8"/>
      <c r="O755" s="54"/>
      <c r="P755" s="536"/>
      <c r="Q755" s="14"/>
      <c r="R755" s="14"/>
      <c r="S755" s="14"/>
      <c r="T755" s="102" t="s">
        <v>326</v>
      </c>
      <c r="U755" s="41" t="s">
        <v>21</v>
      </c>
      <c r="V755" s="60">
        <v>0.7</v>
      </c>
      <c r="W755" s="37"/>
      <c r="X755" s="7"/>
      <c r="Y755" s="39"/>
      <c r="Z755" s="213"/>
      <c r="AA755" s="213"/>
      <c r="AB755" s="213"/>
      <c r="AC755" s="45">
        <f>ROUND(ROUND(ROUND(H728*O$8,0)*S752,0)*V755,0)</f>
        <v>239</v>
      </c>
      <c r="AD755" s="79"/>
    </row>
    <row r="756" ht="16.5" customHeight="1">
      <c r="A756" s="29">
        <v>61.0</v>
      </c>
      <c r="B756" s="29">
        <v>7093.0</v>
      </c>
      <c r="C756" s="32" t="s">
        <v>10703</v>
      </c>
      <c r="D756" s="389"/>
      <c r="E756" s="389"/>
      <c r="F756" s="527"/>
      <c r="G756" s="527"/>
      <c r="H756" s="527"/>
      <c r="I756" s="532"/>
      <c r="J756" s="94"/>
      <c r="K756" s="140"/>
      <c r="L756" s="54"/>
      <c r="M756" s="52"/>
      <c r="N756" s="8"/>
      <c r="O756" s="54"/>
      <c r="P756" s="536"/>
      <c r="Q756" s="14"/>
      <c r="R756" s="14"/>
      <c r="S756" s="14"/>
      <c r="T756" s="482"/>
      <c r="U756" s="83"/>
      <c r="V756" s="528"/>
      <c r="W756" s="227"/>
      <c r="X756" s="22"/>
      <c r="Y756" s="109"/>
      <c r="Z756" s="213" t="s">
        <v>30</v>
      </c>
      <c r="AA756" s="74">
        <v>5.0</v>
      </c>
      <c r="AB756" s="522" t="s">
        <v>31</v>
      </c>
      <c r="AC756" s="45">
        <f>ROUND(ROUND(ROUND(H728*O$8,0)*S752,0)*V755,0)-AA756</f>
        <v>234</v>
      </c>
      <c r="AD756" s="79"/>
    </row>
    <row r="757" ht="16.5" customHeight="1">
      <c r="A757" s="29">
        <v>61.0</v>
      </c>
      <c r="B757" s="29">
        <v>7094.0</v>
      </c>
      <c r="C757" s="32" t="s">
        <v>10704</v>
      </c>
      <c r="D757" s="389"/>
      <c r="E757" s="389"/>
      <c r="F757" s="527"/>
      <c r="G757" s="527"/>
      <c r="H757" s="527"/>
      <c r="I757" s="532"/>
      <c r="J757" s="94"/>
      <c r="K757" s="140"/>
      <c r="L757" s="54"/>
      <c r="M757" s="52"/>
      <c r="N757" s="8"/>
      <c r="O757" s="54"/>
      <c r="P757" s="254"/>
      <c r="Q757" s="83"/>
      <c r="R757" s="83"/>
      <c r="T757" s="482"/>
      <c r="U757" s="99"/>
      <c r="V757" s="529"/>
      <c r="W757" s="305" t="s">
        <v>20</v>
      </c>
      <c r="X757" s="41" t="s">
        <v>21</v>
      </c>
      <c r="Y757" s="86">
        <v>0.85</v>
      </c>
      <c r="Z757" s="75"/>
      <c r="AA757" s="213"/>
      <c r="AB757" s="213"/>
      <c r="AC757" s="45">
        <f>ROUND(ROUND(ROUND(ROUND(H728*O$8,0)*S752,0)*V755,0)*Y757,0)</f>
        <v>203</v>
      </c>
      <c r="AD757" s="79"/>
    </row>
    <row r="758" ht="16.5" customHeight="1">
      <c r="A758" s="29">
        <v>61.0</v>
      </c>
      <c r="B758" s="29">
        <v>7095.0</v>
      </c>
      <c r="C758" s="32" t="s">
        <v>10705</v>
      </c>
      <c r="D758" s="389"/>
      <c r="E758" s="389"/>
      <c r="F758" s="527"/>
      <c r="G758" s="527"/>
      <c r="H758" s="527"/>
      <c r="I758" s="532"/>
      <c r="J758" s="94"/>
      <c r="K758" s="140"/>
      <c r="L758" s="54"/>
      <c r="M758" s="52"/>
      <c r="N758" s="8"/>
      <c r="O758" s="54"/>
      <c r="P758" s="254"/>
      <c r="Q758" s="83"/>
      <c r="R758" s="83"/>
      <c r="S758" s="83"/>
      <c r="T758" s="530"/>
      <c r="U758" s="24"/>
      <c r="V758" s="26"/>
      <c r="W758" s="484"/>
      <c r="X758" s="56"/>
      <c r="Y758" s="526"/>
      <c r="Z758" s="213" t="s">
        <v>30</v>
      </c>
      <c r="AA758" s="74">
        <v>5.0</v>
      </c>
      <c r="AB758" s="522" t="s">
        <v>31</v>
      </c>
      <c r="AC758" s="45">
        <f>ROUND(ROUND(ROUND(ROUND(H728*O$8,0)*S752,0)*V755,0)*Y757,0)-AA758</f>
        <v>198</v>
      </c>
      <c r="AD758" s="79"/>
    </row>
    <row r="759" ht="16.5" customHeight="1">
      <c r="A759" s="29">
        <v>61.0</v>
      </c>
      <c r="B759" s="29">
        <v>7096.0</v>
      </c>
      <c r="C759" s="32" t="s">
        <v>10706</v>
      </c>
      <c r="D759" s="389"/>
      <c r="E759" s="389"/>
      <c r="F759" s="527"/>
      <c r="G759" s="527"/>
      <c r="H759" s="527"/>
      <c r="I759" s="532"/>
      <c r="J759" s="94"/>
      <c r="K759" s="140"/>
      <c r="L759" s="54"/>
      <c r="M759" s="52"/>
      <c r="N759" s="8"/>
      <c r="O759" s="54"/>
      <c r="P759" s="536"/>
      <c r="Q759" s="83"/>
      <c r="R759" s="528"/>
      <c r="S759" s="486"/>
      <c r="T759" s="102" t="s">
        <v>329</v>
      </c>
      <c r="U759" s="83" t="s">
        <v>21</v>
      </c>
      <c r="V759" s="528">
        <v>0.85</v>
      </c>
      <c r="W759" s="37"/>
      <c r="X759" s="7"/>
      <c r="Y759" s="39"/>
      <c r="Z759" s="213"/>
      <c r="AA759" s="213"/>
      <c r="AB759" s="213"/>
      <c r="AC759" s="45">
        <f>ROUND(ROUND(ROUND(H728*O$8,0)*S752,0)*V759,0)</f>
        <v>290</v>
      </c>
      <c r="AD759" s="79"/>
    </row>
    <row r="760" ht="16.5" customHeight="1">
      <c r="A760" s="29">
        <v>61.0</v>
      </c>
      <c r="B760" s="29">
        <v>7097.0</v>
      </c>
      <c r="C760" s="32" t="s">
        <v>10707</v>
      </c>
      <c r="D760" s="389"/>
      <c r="E760" s="389"/>
      <c r="F760" s="527"/>
      <c r="G760" s="527"/>
      <c r="H760" s="527"/>
      <c r="I760" s="532"/>
      <c r="J760" s="94"/>
      <c r="K760" s="140"/>
      <c r="L760" s="54"/>
      <c r="M760" s="52"/>
      <c r="N760" s="8"/>
      <c r="O760" s="54"/>
      <c r="P760" s="536"/>
      <c r="Q760" s="83"/>
      <c r="R760" s="528"/>
      <c r="S760" s="528"/>
      <c r="T760" s="482"/>
      <c r="U760" s="83"/>
      <c r="V760" s="528"/>
      <c r="W760" s="227"/>
      <c r="X760" s="22"/>
      <c r="Y760" s="109"/>
      <c r="Z760" s="213" t="s">
        <v>30</v>
      </c>
      <c r="AA760" s="74">
        <v>5.0</v>
      </c>
      <c r="AB760" s="522" t="s">
        <v>31</v>
      </c>
      <c r="AC760" s="45">
        <f>ROUND(ROUND(ROUND(H728*O$8,0)*S752,0)*V759,0)-AA760</f>
        <v>285</v>
      </c>
      <c r="AD760" s="79"/>
    </row>
    <row r="761" ht="16.5" customHeight="1">
      <c r="A761" s="29">
        <v>61.0</v>
      </c>
      <c r="B761" s="29">
        <v>7098.0</v>
      </c>
      <c r="C761" s="32" t="s">
        <v>10708</v>
      </c>
      <c r="D761" s="389"/>
      <c r="E761" s="389"/>
      <c r="F761" s="527"/>
      <c r="G761" s="527"/>
      <c r="H761" s="527"/>
      <c r="I761" s="532"/>
      <c r="J761" s="94"/>
      <c r="K761" s="140"/>
      <c r="L761" s="54"/>
      <c r="M761" s="52"/>
      <c r="N761" s="8"/>
      <c r="O761" s="54"/>
      <c r="P761" s="254"/>
      <c r="Q761" s="83"/>
      <c r="R761" s="528"/>
      <c r="S761" s="528"/>
      <c r="T761" s="482"/>
      <c r="U761" s="99"/>
      <c r="V761" s="529"/>
      <c r="W761" s="305" t="s">
        <v>20</v>
      </c>
      <c r="X761" s="41" t="s">
        <v>21</v>
      </c>
      <c r="Y761" s="86">
        <v>0.85</v>
      </c>
      <c r="Z761" s="75"/>
      <c r="AA761" s="213"/>
      <c r="AB761" s="213"/>
      <c r="AC761" s="45">
        <f>ROUND(ROUND(ROUND(ROUND(H728*O$8,0)*S752,0)*V759,0)*Y761,0)</f>
        <v>247</v>
      </c>
      <c r="AD761" s="79"/>
    </row>
    <row r="762" ht="16.5" customHeight="1">
      <c r="A762" s="29">
        <v>61.0</v>
      </c>
      <c r="B762" s="29">
        <v>7099.0</v>
      </c>
      <c r="C762" s="32" t="s">
        <v>10709</v>
      </c>
      <c r="D762" s="389"/>
      <c r="E762" s="389"/>
      <c r="F762" s="527"/>
      <c r="G762" s="527"/>
      <c r="H762" s="527"/>
      <c r="I762" s="532"/>
      <c r="J762" s="94"/>
      <c r="K762" s="140"/>
      <c r="L762" s="54"/>
      <c r="M762" s="52"/>
      <c r="N762" s="8"/>
      <c r="O762" s="54"/>
      <c r="P762" s="537"/>
      <c r="Q762" s="83"/>
      <c r="R762" s="83"/>
      <c r="S762" s="83"/>
      <c r="T762" s="484"/>
      <c r="U762" s="24"/>
      <c r="V762" s="26"/>
      <c r="W762" s="484"/>
      <c r="X762" s="56"/>
      <c r="Y762" s="526"/>
      <c r="Z762" s="213" t="s">
        <v>30</v>
      </c>
      <c r="AA762" s="74">
        <v>5.0</v>
      </c>
      <c r="AB762" s="522" t="s">
        <v>31</v>
      </c>
      <c r="AC762" s="45">
        <f>ROUND(ROUND(ROUND(ROUND(H728*O$8,0)*S752,0)*V759,0)*Y761,0)-AA762</f>
        <v>242</v>
      </c>
      <c r="AD762" s="79"/>
    </row>
    <row r="763" ht="16.5" customHeight="1">
      <c r="A763" s="29">
        <v>61.0</v>
      </c>
      <c r="B763" s="29">
        <v>8345.0</v>
      </c>
      <c r="C763" s="32" t="s">
        <v>10710</v>
      </c>
      <c r="D763" s="389"/>
      <c r="E763" s="389"/>
      <c r="F763" s="527"/>
      <c r="G763" s="527"/>
      <c r="H763" s="527"/>
      <c r="I763" s="532"/>
      <c r="J763" s="130" t="s">
        <v>7983</v>
      </c>
      <c r="K763" s="538"/>
      <c r="L763" s="590"/>
      <c r="M763" s="147"/>
      <c r="N763" s="539"/>
      <c r="O763" s="591"/>
      <c r="P763" s="37"/>
      <c r="Q763" s="7"/>
      <c r="R763" s="7"/>
      <c r="S763" s="7"/>
      <c r="T763" s="520"/>
      <c r="U763" s="6"/>
      <c r="V763" s="7"/>
      <c r="W763" s="37"/>
      <c r="X763" s="7"/>
      <c r="Y763" s="39"/>
      <c r="Z763" s="213"/>
      <c r="AA763" s="213"/>
      <c r="AB763" s="213"/>
      <c r="AC763" s="45">
        <f>ROUND(ROUND(H728*L764,0)*O$8,0)</f>
        <v>658</v>
      </c>
      <c r="AD763" s="79"/>
    </row>
    <row r="764" ht="16.5" customHeight="1">
      <c r="A764" s="29">
        <v>61.0</v>
      </c>
      <c r="B764" s="29">
        <v>7100.0</v>
      </c>
      <c r="C764" s="32" t="s">
        <v>10711</v>
      </c>
      <c r="D764" s="231"/>
      <c r="E764" s="231"/>
      <c r="F764" s="174"/>
      <c r="G764" s="174"/>
      <c r="H764" s="174"/>
      <c r="I764" s="523"/>
      <c r="J764" s="482"/>
      <c r="K764" s="83" t="s">
        <v>21</v>
      </c>
      <c r="L764" s="175">
        <v>0.965</v>
      </c>
      <c r="M764" s="592"/>
      <c r="N764" s="540"/>
      <c r="O764" s="175"/>
      <c r="P764" s="52"/>
      <c r="Q764" s="8"/>
      <c r="R764" s="8"/>
      <c r="S764" s="8"/>
      <c r="T764" s="521"/>
      <c r="U764" s="14"/>
      <c r="V764" s="8"/>
      <c r="W764" s="52"/>
      <c r="X764" s="8"/>
      <c r="Y764" s="109"/>
      <c r="Z764" s="213" t="s">
        <v>30</v>
      </c>
      <c r="AA764" s="74">
        <v>5.0</v>
      </c>
      <c r="AB764" s="522" t="s">
        <v>31</v>
      </c>
      <c r="AC764" s="45">
        <f>ROUND(ROUND(H728*L764,0)*O$8,0)-AA764</f>
        <v>653</v>
      </c>
      <c r="AD764" s="79"/>
    </row>
    <row r="765" ht="16.5" customHeight="1">
      <c r="A765" s="29">
        <v>61.0</v>
      </c>
      <c r="B765" s="29">
        <v>7101.0</v>
      </c>
      <c r="C765" s="32" t="s">
        <v>10712</v>
      </c>
      <c r="D765" s="231"/>
      <c r="E765" s="231"/>
      <c r="F765" s="174"/>
      <c r="G765" s="174"/>
      <c r="H765" s="174"/>
      <c r="I765" s="523"/>
      <c r="J765" s="482"/>
      <c r="K765" s="140"/>
      <c r="L765" s="54"/>
      <c r="M765" s="52"/>
      <c r="N765" s="8"/>
      <c r="O765" s="54"/>
      <c r="P765" s="52"/>
      <c r="Q765" s="8"/>
      <c r="R765" s="8"/>
      <c r="S765" s="8"/>
      <c r="T765" s="521"/>
      <c r="U765" s="14"/>
      <c r="V765" s="54"/>
      <c r="W765" s="305" t="s">
        <v>20</v>
      </c>
      <c r="X765" s="41" t="s">
        <v>21</v>
      </c>
      <c r="Y765" s="86">
        <v>0.85</v>
      </c>
      <c r="Z765" s="75"/>
      <c r="AA765" s="213"/>
      <c r="AB765" s="213"/>
      <c r="AC765" s="45">
        <f>ROUND(ROUND(ROUND(H728*L764,0)*O$8,0)*Y765,0)</f>
        <v>559</v>
      </c>
      <c r="AD765" s="79"/>
    </row>
    <row r="766" ht="16.5" customHeight="1">
      <c r="A766" s="29">
        <v>61.0</v>
      </c>
      <c r="B766" s="29">
        <v>7102.0</v>
      </c>
      <c r="C766" s="32" t="s">
        <v>10713</v>
      </c>
      <c r="D766" s="231"/>
      <c r="E766" s="231"/>
      <c r="F766" s="527"/>
      <c r="G766" s="527"/>
      <c r="H766" s="527"/>
      <c r="I766" s="532"/>
      <c r="J766" s="94"/>
      <c r="K766" s="140"/>
      <c r="L766" s="54"/>
      <c r="M766" s="52"/>
      <c r="N766" s="8"/>
      <c r="O766" s="54"/>
      <c r="P766" s="52"/>
      <c r="Q766" s="8"/>
      <c r="R766" s="8"/>
      <c r="S766" s="8"/>
      <c r="T766" s="525"/>
      <c r="U766" s="21"/>
      <c r="V766" s="109"/>
      <c r="W766" s="484"/>
      <c r="X766" s="56"/>
      <c r="Y766" s="526"/>
      <c r="Z766" s="213" t="s">
        <v>30</v>
      </c>
      <c r="AA766" s="74">
        <v>5.0</v>
      </c>
      <c r="AB766" s="522" t="s">
        <v>31</v>
      </c>
      <c r="AC766" s="45">
        <f>ROUND(ROUND(ROUND(H728*L764,0)*O$8,0)*Y765,0)-AA766</f>
        <v>554</v>
      </c>
      <c r="AD766" s="79"/>
    </row>
    <row r="767" ht="16.5" customHeight="1">
      <c r="A767" s="29">
        <v>61.0</v>
      </c>
      <c r="B767" s="29">
        <v>8346.0</v>
      </c>
      <c r="C767" s="32" t="s">
        <v>10714</v>
      </c>
      <c r="D767" s="231"/>
      <c r="E767" s="231"/>
      <c r="F767" s="527"/>
      <c r="G767" s="527"/>
      <c r="H767" s="527"/>
      <c r="I767" s="532"/>
      <c r="J767" s="94"/>
      <c r="K767" s="140"/>
      <c r="L767" s="54"/>
      <c r="M767" s="52"/>
      <c r="N767" s="8"/>
      <c r="O767" s="54"/>
      <c r="P767" s="52"/>
      <c r="Q767" s="8"/>
      <c r="R767" s="8"/>
      <c r="S767" s="8"/>
      <c r="T767" s="102" t="s">
        <v>326</v>
      </c>
      <c r="U767" s="41" t="s">
        <v>21</v>
      </c>
      <c r="V767" s="60">
        <v>0.7</v>
      </c>
      <c r="W767" s="37"/>
      <c r="X767" s="7"/>
      <c r="Y767" s="39"/>
      <c r="Z767" s="213"/>
      <c r="AA767" s="213"/>
      <c r="AB767" s="213"/>
      <c r="AC767" s="45">
        <f>ROUND(ROUND(ROUND(H728*L764,0)*O$8,0)*V767,0)</f>
        <v>461</v>
      </c>
      <c r="AD767" s="79"/>
    </row>
    <row r="768" ht="16.5" customHeight="1">
      <c r="A768" s="29">
        <v>61.0</v>
      </c>
      <c r="B768" s="29">
        <v>7103.0</v>
      </c>
      <c r="C768" s="32" t="s">
        <v>10715</v>
      </c>
      <c r="D768" s="231"/>
      <c r="E768" s="231"/>
      <c r="F768" s="527"/>
      <c r="G768" s="527"/>
      <c r="H768" s="8"/>
      <c r="I768" s="144"/>
      <c r="J768" s="94"/>
      <c r="K768" s="140"/>
      <c r="L768" s="54"/>
      <c r="M768" s="52"/>
      <c r="N768" s="8"/>
      <c r="O768" s="54"/>
      <c r="P768" s="52"/>
      <c r="Q768" s="8"/>
      <c r="R768" s="8"/>
      <c r="S768" s="8"/>
      <c r="T768" s="482"/>
      <c r="U768" s="83"/>
      <c r="V768" s="528"/>
      <c r="W768" s="227"/>
      <c r="X768" s="22"/>
      <c r="Y768" s="109"/>
      <c r="Z768" s="213" t="s">
        <v>30</v>
      </c>
      <c r="AA768" s="74">
        <v>5.0</v>
      </c>
      <c r="AB768" s="522" t="s">
        <v>31</v>
      </c>
      <c r="AC768" s="45">
        <f>ROUND(ROUND(ROUND(H728*L764,0)*O$8,0)*V767,0)-AA768</f>
        <v>456</v>
      </c>
      <c r="AD768" s="79"/>
    </row>
    <row r="769" ht="16.5" customHeight="1">
      <c r="A769" s="29">
        <v>61.0</v>
      </c>
      <c r="B769" s="29">
        <v>7104.0</v>
      </c>
      <c r="C769" s="32" t="s">
        <v>10716</v>
      </c>
      <c r="D769" s="389"/>
      <c r="E769" s="231"/>
      <c r="F769" s="113"/>
      <c r="G769" s="113"/>
      <c r="H769" s="8"/>
      <c r="I769" s="144"/>
      <c r="J769" s="94"/>
      <c r="K769" s="140"/>
      <c r="L769" s="54"/>
      <c r="M769" s="52"/>
      <c r="N769" s="8"/>
      <c r="O769" s="54"/>
      <c r="P769" s="52"/>
      <c r="Q769" s="8"/>
      <c r="R769" s="8"/>
      <c r="S769" s="8"/>
      <c r="T769" s="482"/>
      <c r="U769" s="99"/>
      <c r="V769" s="529"/>
      <c r="W769" s="305" t="s">
        <v>20</v>
      </c>
      <c r="X769" s="41" t="s">
        <v>21</v>
      </c>
      <c r="Y769" s="86">
        <v>0.85</v>
      </c>
      <c r="Z769" s="75"/>
      <c r="AA769" s="213"/>
      <c r="AB769" s="213"/>
      <c r="AC769" s="45">
        <f>ROUND(ROUND(ROUND(ROUND(H728*L764,0)*O$8,0)*V767,0)*Y769,0)</f>
        <v>392</v>
      </c>
      <c r="AD769" s="79"/>
    </row>
    <row r="770" ht="16.5" customHeight="1">
      <c r="A770" s="29">
        <v>61.0</v>
      </c>
      <c r="B770" s="29">
        <v>7105.0</v>
      </c>
      <c r="C770" s="32" t="s">
        <v>10717</v>
      </c>
      <c r="D770" s="389"/>
      <c r="E770" s="231"/>
      <c r="F770" s="113"/>
      <c r="G770" s="113"/>
      <c r="H770" s="8"/>
      <c r="I770" s="144"/>
      <c r="J770" s="94"/>
      <c r="K770" s="140"/>
      <c r="L770" s="54"/>
      <c r="M770" s="52"/>
      <c r="N770" s="8"/>
      <c r="O770" s="54"/>
      <c r="P770" s="52"/>
      <c r="Q770" s="8"/>
      <c r="R770" s="8"/>
      <c r="S770" s="8"/>
      <c r="T770" s="530"/>
      <c r="U770" s="24"/>
      <c r="V770" s="26"/>
      <c r="W770" s="484"/>
      <c r="X770" s="56"/>
      <c r="Y770" s="526"/>
      <c r="Z770" s="213" t="s">
        <v>30</v>
      </c>
      <c r="AA770" s="74">
        <v>5.0</v>
      </c>
      <c r="AB770" s="522" t="s">
        <v>31</v>
      </c>
      <c r="AC770" s="45">
        <f>ROUND(ROUND(ROUND(ROUND(H728*L764,0)*O$8,0)*V767,0)*Y769,0)-AA770</f>
        <v>387</v>
      </c>
      <c r="AD770" s="79"/>
    </row>
    <row r="771" ht="16.5" customHeight="1">
      <c r="A771" s="29">
        <v>61.0</v>
      </c>
      <c r="B771" s="29">
        <v>8771.0</v>
      </c>
      <c r="C771" s="32" t="s">
        <v>10718</v>
      </c>
      <c r="D771" s="389"/>
      <c r="E771" s="231"/>
      <c r="F771" s="113"/>
      <c r="G771" s="113"/>
      <c r="H771" s="8"/>
      <c r="I771" s="144"/>
      <c r="J771" s="94"/>
      <c r="K771" s="140"/>
      <c r="L771" s="54"/>
      <c r="M771" s="52"/>
      <c r="N771" s="8"/>
      <c r="O771" s="54"/>
      <c r="P771" s="52"/>
      <c r="Q771" s="8"/>
      <c r="R771" s="8"/>
      <c r="S771" s="54"/>
      <c r="T771" s="102" t="s">
        <v>329</v>
      </c>
      <c r="U771" s="83" t="s">
        <v>21</v>
      </c>
      <c r="V771" s="528">
        <v>0.85</v>
      </c>
      <c r="W771" s="37"/>
      <c r="X771" s="7"/>
      <c r="Y771" s="39"/>
      <c r="Z771" s="213"/>
      <c r="AA771" s="213"/>
      <c r="AB771" s="213"/>
      <c r="AC771" s="45">
        <f>ROUND(ROUND(ROUND(H728*L764,0)*O$8,0)*V771,0)</f>
        <v>559</v>
      </c>
      <c r="AD771" s="79"/>
    </row>
    <row r="772" ht="16.5" customHeight="1">
      <c r="A772" s="29">
        <v>61.0</v>
      </c>
      <c r="B772" s="29">
        <v>7106.0</v>
      </c>
      <c r="C772" s="32" t="s">
        <v>10719</v>
      </c>
      <c r="D772" s="389"/>
      <c r="E772" s="231"/>
      <c r="F772" s="113"/>
      <c r="G772" s="113"/>
      <c r="H772" s="8"/>
      <c r="I772" s="144"/>
      <c r="J772" s="94"/>
      <c r="K772" s="140"/>
      <c r="L772" s="54"/>
      <c r="M772" s="52"/>
      <c r="N772" s="8"/>
      <c r="O772" s="54"/>
      <c r="P772" s="52"/>
      <c r="Q772" s="8"/>
      <c r="R772" s="8"/>
      <c r="S772" s="8"/>
      <c r="T772" s="482"/>
      <c r="U772" s="83"/>
      <c r="V772" s="528"/>
      <c r="W772" s="227"/>
      <c r="X772" s="22"/>
      <c r="Y772" s="109"/>
      <c r="Z772" s="213" t="s">
        <v>30</v>
      </c>
      <c r="AA772" s="74">
        <v>5.0</v>
      </c>
      <c r="AB772" s="522" t="s">
        <v>31</v>
      </c>
      <c r="AC772" s="45">
        <f>ROUND(ROUND(ROUND(H728*L764,0)*O$8,0)*V771,0)-AA772</f>
        <v>554</v>
      </c>
      <c r="AD772" s="79"/>
    </row>
    <row r="773" ht="16.5" customHeight="1">
      <c r="A773" s="29">
        <v>61.0</v>
      </c>
      <c r="B773" s="29">
        <v>7107.0</v>
      </c>
      <c r="C773" s="32" t="s">
        <v>10720</v>
      </c>
      <c r="D773" s="389"/>
      <c r="E773" s="231"/>
      <c r="F773" s="527"/>
      <c r="G773" s="527"/>
      <c r="H773" s="527"/>
      <c r="I773" s="532"/>
      <c r="J773" s="94"/>
      <c r="K773" s="140"/>
      <c r="L773" s="54"/>
      <c r="M773" s="52"/>
      <c r="N773" s="8"/>
      <c r="O773" s="54"/>
      <c r="P773" s="52"/>
      <c r="Q773" s="8"/>
      <c r="R773" s="8"/>
      <c r="S773" s="8"/>
      <c r="T773" s="482"/>
      <c r="U773" s="99"/>
      <c r="V773" s="529"/>
      <c r="W773" s="305" t="s">
        <v>20</v>
      </c>
      <c r="X773" s="41" t="s">
        <v>21</v>
      </c>
      <c r="Y773" s="86">
        <v>0.85</v>
      </c>
      <c r="Z773" s="75"/>
      <c r="AA773" s="213"/>
      <c r="AB773" s="213"/>
      <c r="AC773" s="45">
        <f>ROUND(ROUND(ROUND(ROUND(H728*L764,0)*O$8,0)*V771,0)*Y773,0)</f>
        <v>475</v>
      </c>
      <c r="AD773" s="79"/>
    </row>
    <row r="774" ht="16.5" customHeight="1">
      <c r="A774" s="29">
        <v>61.0</v>
      </c>
      <c r="B774" s="29">
        <v>7108.0</v>
      </c>
      <c r="C774" s="32" t="s">
        <v>10721</v>
      </c>
      <c r="D774" s="389"/>
      <c r="E774" s="231"/>
      <c r="F774" s="527"/>
      <c r="G774" s="527"/>
      <c r="H774" s="527"/>
      <c r="I774" s="532"/>
      <c r="J774" s="94"/>
      <c r="K774" s="140"/>
      <c r="L774" s="54"/>
      <c r="M774" s="52"/>
      <c r="N774" s="8"/>
      <c r="O774" s="54"/>
      <c r="P774" s="227"/>
      <c r="Q774" s="22"/>
      <c r="R774" s="22"/>
      <c r="S774" s="22"/>
      <c r="T774" s="484"/>
      <c r="U774" s="24"/>
      <c r="V774" s="26"/>
      <c r="W774" s="484"/>
      <c r="X774" s="56"/>
      <c r="Y774" s="526"/>
      <c r="Z774" s="213" t="s">
        <v>30</v>
      </c>
      <c r="AA774" s="74">
        <v>5.0</v>
      </c>
      <c r="AB774" s="522" t="s">
        <v>31</v>
      </c>
      <c r="AC774" s="45">
        <f>ROUND(ROUND(ROUND(ROUND(H728*L764,0)*O$8,0)*V771,0)*Y773,0)-AA774</f>
        <v>470</v>
      </c>
      <c r="AD774" s="79"/>
    </row>
    <row r="775" ht="16.5" customHeight="1">
      <c r="A775" s="29">
        <v>61.0</v>
      </c>
      <c r="B775" s="29">
        <v>8347.0</v>
      </c>
      <c r="C775" s="32" t="s">
        <v>10722</v>
      </c>
      <c r="D775" s="389"/>
      <c r="E775" s="389"/>
      <c r="F775" s="527"/>
      <c r="G775" s="527"/>
      <c r="H775" s="527"/>
      <c r="I775" s="532"/>
      <c r="J775" s="94"/>
      <c r="K775" s="140"/>
      <c r="L775" s="54"/>
      <c r="M775" s="52"/>
      <c r="N775" s="8"/>
      <c r="O775" s="54"/>
      <c r="P775" s="206" t="s">
        <v>23</v>
      </c>
      <c r="Q775" s="102" t="s">
        <v>24</v>
      </c>
      <c r="R775" s="533"/>
      <c r="S775" s="533"/>
      <c r="T775" s="520"/>
      <c r="U775" s="38"/>
      <c r="V775" s="6"/>
      <c r="W775" s="37"/>
      <c r="X775" s="7"/>
      <c r="Y775" s="39"/>
      <c r="Z775" s="213"/>
      <c r="AA775" s="213"/>
      <c r="AB775" s="213"/>
      <c r="AC775" s="45">
        <f>ROUND(ROUND(ROUND(H728*L764,0)*O$8,0)*S776,0)</f>
        <v>461</v>
      </c>
      <c r="AD775" s="79"/>
    </row>
    <row r="776" ht="16.5" customHeight="1">
      <c r="A776" s="29">
        <v>61.0</v>
      </c>
      <c r="B776" s="29">
        <v>7109.0</v>
      </c>
      <c r="C776" s="32" t="s">
        <v>10723</v>
      </c>
      <c r="D776" s="389"/>
      <c r="E776" s="389"/>
      <c r="F776" s="527"/>
      <c r="G776" s="527"/>
      <c r="H776" s="527"/>
      <c r="I776" s="532"/>
      <c r="J776" s="94"/>
      <c r="K776" s="140"/>
      <c r="L776" s="54"/>
      <c r="M776" s="52"/>
      <c r="N776" s="8"/>
      <c r="O776" s="54"/>
      <c r="P776" s="481"/>
      <c r="Q776" s="482"/>
      <c r="R776" s="83" t="s">
        <v>21</v>
      </c>
      <c r="S776" s="528">
        <v>0.7</v>
      </c>
      <c r="T776" s="521"/>
      <c r="U776" s="53"/>
      <c r="V776" s="14"/>
      <c r="W776" s="52"/>
      <c r="X776" s="8"/>
      <c r="Y776" s="109"/>
      <c r="Z776" s="213" t="s">
        <v>30</v>
      </c>
      <c r="AA776" s="74">
        <v>5.0</v>
      </c>
      <c r="AB776" s="522" t="s">
        <v>31</v>
      </c>
      <c r="AC776" s="45">
        <f>ROUND(ROUND(ROUND(H728*L764,0)*O$8,0)*S776,0)-AA776</f>
        <v>456</v>
      </c>
      <c r="AD776" s="79"/>
    </row>
    <row r="777" ht="16.5" customHeight="1">
      <c r="A777" s="29">
        <v>61.0</v>
      </c>
      <c r="B777" s="29">
        <v>7110.0</v>
      </c>
      <c r="C777" s="32" t="s">
        <v>10724</v>
      </c>
      <c r="D777" s="389"/>
      <c r="E777" s="389"/>
      <c r="F777" s="527"/>
      <c r="G777" s="527"/>
      <c r="H777" s="527"/>
      <c r="I777" s="532"/>
      <c r="J777" s="94"/>
      <c r="K777" s="140"/>
      <c r="L777" s="54"/>
      <c r="M777" s="52"/>
      <c r="N777" s="8"/>
      <c r="O777" s="54"/>
      <c r="P777" s="481"/>
      <c r="Q777" s="482"/>
      <c r="R777" s="14"/>
      <c r="S777" s="14"/>
      <c r="T777" s="521"/>
      <c r="U777" s="53"/>
      <c r="V777" s="14"/>
      <c r="W777" s="305" t="s">
        <v>20</v>
      </c>
      <c r="X777" s="41" t="s">
        <v>21</v>
      </c>
      <c r="Y777" s="86">
        <v>0.85</v>
      </c>
      <c r="Z777" s="75"/>
      <c r="AA777" s="213"/>
      <c r="AB777" s="213"/>
      <c r="AC777" s="45">
        <f>ROUND(ROUND(ROUND(ROUND(H728*L764,0)*O$8,0)*S776,0)*Y777,0)</f>
        <v>392</v>
      </c>
      <c r="AD777" s="79"/>
    </row>
    <row r="778" ht="16.5" customHeight="1">
      <c r="A778" s="29">
        <v>61.0</v>
      </c>
      <c r="B778" s="29">
        <v>7111.0</v>
      </c>
      <c r="C778" s="32" t="s">
        <v>10725</v>
      </c>
      <c r="D778" s="389"/>
      <c r="E778" s="389"/>
      <c r="F778" s="527"/>
      <c r="G778" s="527"/>
      <c r="H778" s="527"/>
      <c r="I778" s="532"/>
      <c r="J778" s="94"/>
      <c r="K778" s="140"/>
      <c r="L778" s="54"/>
      <c r="M778" s="52"/>
      <c r="N778" s="8"/>
      <c r="O778" s="54"/>
      <c r="P778" s="535"/>
      <c r="Q778" s="482"/>
      <c r="R778" s="83"/>
      <c r="S778" s="83"/>
      <c r="T778" s="525"/>
      <c r="U778" s="180"/>
      <c r="V778" s="21"/>
      <c r="W778" s="484"/>
      <c r="X778" s="56"/>
      <c r="Y778" s="526"/>
      <c r="Z778" s="213" t="s">
        <v>30</v>
      </c>
      <c r="AA778" s="74">
        <v>5.0</v>
      </c>
      <c r="AB778" s="522" t="s">
        <v>31</v>
      </c>
      <c r="AC778" s="45">
        <f>ROUND(ROUND(ROUND(ROUND(H728*L764,0)*O$8,0)*S776,0)*Y777,0)-AA778</f>
        <v>387</v>
      </c>
      <c r="AD778" s="79"/>
    </row>
    <row r="779" ht="16.5" customHeight="1">
      <c r="A779" s="29">
        <v>61.0</v>
      </c>
      <c r="B779" s="29">
        <v>8348.0</v>
      </c>
      <c r="C779" s="32" t="s">
        <v>10726</v>
      </c>
      <c r="D779" s="389"/>
      <c r="E779" s="389"/>
      <c r="F779" s="527"/>
      <c r="G779" s="527"/>
      <c r="H779" s="527"/>
      <c r="I779" s="532"/>
      <c r="J779" s="94"/>
      <c r="K779" s="140"/>
      <c r="L779" s="54"/>
      <c r="M779" s="52"/>
      <c r="N779" s="8"/>
      <c r="O779" s="54"/>
      <c r="P779" s="536"/>
      <c r="Q779" s="14"/>
      <c r="R779" s="14"/>
      <c r="S779" s="14"/>
      <c r="T779" s="102" t="s">
        <v>326</v>
      </c>
      <c r="U779" s="41" t="s">
        <v>21</v>
      </c>
      <c r="V779" s="60">
        <v>0.7</v>
      </c>
      <c r="W779" s="37"/>
      <c r="X779" s="7"/>
      <c r="Y779" s="39"/>
      <c r="Z779" s="213"/>
      <c r="AA779" s="213"/>
      <c r="AB779" s="213"/>
      <c r="AC779" s="45">
        <f>ROUND(ROUND(ROUND(ROUND(H728*L764,0)*O$8,0)*S776,0)*V779,0)</f>
        <v>323</v>
      </c>
      <c r="AD779" s="79"/>
    </row>
    <row r="780" ht="16.5" customHeight="1">
      <c r="A780" s="29">
        <v>61.0</v>
      </c>
      <c r="B780" s="29">
        <v>7112.0</v>
      </c>
      <c r="C780" s="32" t="s">
        <v>10727</v>
      </c>
      <c r="D780" s="389"/>
      <c r="E780" s="389"/>
      <c r="F780" s="527"/>
      <c r="G780" s="527"/>
      <c r="H780" s="527"/>
      <c r="I780" s="532"/>
      <c r="J780" s="94"/>
      <c r="K780" s="140"/>
      <c r="L780" s="54"/>
      <c r="M780" s="52"/>
      <c r="N780" s="8"/>
      <c r="O780" s="54"/>
      <c r="P780" s="536"/>
      <c r="Q780" s="14"/>
      <c r="R780" s="14"/>
      <c r="S780" s="14"/>
      <c r="T780" s="482"/>
      <c r="U780" s="83"/>
      <c r="V780" s="528"/>
      <c r="W780" s="227"/>
      <c r="X780" s="22"/>
      <c r="Y780" s="109"/>
      <c r="Z780" s="213" t="s">
        <v>30</v>
      </c>
      <c r="AA780" s="74">
        <v>5.0</v>
      </c>
      <c r="AB780" s="522" t="s">
        <v>31</v>
      </c>
      <c r="AC780" s="45">
        <f>ROUND(ROUND(ROUND(ROUND(H728*L764,0)*O$8,0)*S776,0)*V779,0)-AA780</f>
        <v>318</v>
      </c>
      <c r="AD780" s="79"/>
    </row>
    <row r="781" ht="16.5" customHeight="1">
      <c r="A781" s="29">
        <v>61.0</v>
      </c>
      <c r="B781" s="29">
        <v>7113.0</v>
      </c>
      <c r="C781" s="32" t="s">
        <v>10728</v>
      </c>
      <c r="D781" s="389"/>
      <c r="E781" s="389"/>
      <c r="F781" s="527"/>
      <c r="G781" s="527"/>
      <c r="H781" s="527"/>
      <c r="I781" s="532"/>
      <c r="J781" s="94"/>
      <c r="K781" s="140"/>
      <c r="L781" s="54"/>
      <c r="M781" s="52"/>
      <c r="N781" s="8"/>
      <c r="O781" s="54"/>
      <c r="P781" s="254"/>
      <c r="Q781" s="83"/>
      <c r="R781" s="83"/>
      <c r="T781" s="482"/>
      <c r="U781" s="99"/>
      <c r="V781" s="529"/>
      <c r="W781" s="305" t="s">
        <v>20</v>
      </c>
      <c r="X781" s="41" t="s">
        <v>21</v>
      </c>
      <c r="Y781" s="86">
        <v>0.85</v>
      </c>
      <c r="Z781" s="75"/>
      <c r="AA781" s="213"/>
      <c r="AB781" s="213"/>
      <c r="AC781" s="45">
        <f>ROUND(ROUND(ROUND(ROUND(ROUND(H728*L764,0)*O$8,0)*S776,0)*V779,0)*Y781,0)</f>
        <v>275</v>
      </c>
      <c r="AD781" s="79"/>
    </row>
    <row r="782" ht="16.5" customHeight="1">
      <c r="A782" s="29">
        <v>61.0</v>
      </c>
      <c r="B782" s="29">
        <v>7114.0</v>
      </c>
      <c r="C782" s="32" t="s">
        <v>10729</v>
      </c>
      <c r="D782" s="389"/>
      <c r="E782" s="389"/>
      <c r="F782" s="527"/>
      <c r="G782" s="527"/>
      <c r="H782" s="527"/>
      <c r="I782" s="532"/>
      <c r="J782" s="94"/>
      <c r="K782" s="140"/>
      <c r="L782" s="54"/>
      <c r="M782" s="52"/>
      <c r="N782" s="8"/>
      <c r="O782" s="54"/>
      <c r="P782" s="254"/>
      <c r="Q782" s="83"/>
      <c r="R782" s="83"/>
      <c r="S782" s="83"/>
      <c r="T782" s="530"/>
      <c r="U782" s="24"/>
      <c r="V782" s="26"/>
      <c r="W782" s="484"/>
      <c r="X782" s="56"/>
      <c r="Y782" s="526"/>
      <c r="Z782" s="213" t="s">
        <v>30</v>
      </c>
      <c r="AA782" s="74">
        <v>5.0</v>
      </c>
      <c r="AB782" s="522" t="s">
        <v>31</v>
      </c>
      <c r="AC782" s="45">
        <f>ROUND(ROUND(ROUND(ROUND(ROUND(H728*L764,0)*O$8,0)*S776,0)*V779,0)*Y781,0)-AA782</f>
        <v>270</v>
      </c>
      <c r="AD782" s="79"/>
    </row>
    <row r="783" ht="16.5" customHeight="1">
      <c r="A783" s="29">
        <v>61.0</v>
      </c>
      <c r="B783" s="29">
        <v>8772.0</v>
      </c>
      <c r="C783" s="32" t="s">
        <v>10730</v>
      </c>
      <c r="D783" s="389"/>
      <c r="E783" s="389"/>
      <c r="F783" s="527"/>
      <c r="G783" s="527"/>
      <c r="H783" s="527"/>
      <c r="I783" s="532"/>
      <c r="J783" s="94"/>
      <c r="K783" s="140"/>
      <c r="L783" s="54"/>
      <c r="M783" s="52"/>
      <c r="N783" s="8"/>
      <c r="O783" s="54"/>
      <c r="P783" s="536"/>
      <c r="Q783" s="83"/>
      <c r="R783" s="528"/>
      <c r="S783" s="486"/>
      <c r="T783" s="102" t="s">
        <v>329</v>
      </c>
      <c r="U783" s="83" t="s">
        <v>21</v>
      </c>
      <c r="V783" s="528">
        <v>0.85</v>
      </c>
      <c r="W783" s="37"/>
      <c r="X783" s="7"/>
      <c r="Y783" s="39"/>
      <c r="Z783" s="213"/>
      <c r="AA783" s="213"/>
      <c r="AB783" s="213"/>
      <c r="AC783" s="45">
        <f>ROUND(ROUND(ROUND(ROUND(H728*L764,0)*O$8,0)*S776,0)*V783,0)</f>
        <v>392</v>
      </c>
      <c r="AD783" s="79"/>
    </row>
    <row r="784" ht="16.5" customHeight="1">
      <c r="A784" s="29">
        <v>61.0</v>
      </c>
      <c r="B784" s="29">
        <v>7115.0</v>
      </c>
      <c r="C784" s="32" t="s">
        <v>10731</v>
      </c>
      <c r="D784" s="389"/>
      <c r="E784" s="389"/>
      <c r="F784" s="527"/>
      <c r="G784" s="527"/>
      <c r="H784" s="527"/>
      <c r="I784" s="532"/>
      <c r="J784" s="94"/>
      <c r="K784" s="140"/>
      <c r="L784" s="54"/>
      <c r="M784" s="52"/>
      <c r="N784" s="8"/>
      <c r="O784" s="54"/>
      <c r="P784" s="536"/>
      <c r="Q784" s="83"/>
      <c r="R784" s="528"/>
      <c r="S784" s="528"/>
      <c r="T784" s="482"/>
      <c r="U784" s="83"/>
      <c r="V784" s="528"/>
      <c r="W784" s="227"/>
      <c r="X784" s="22"/>
      <c r="Y784" s="109"/>
      <c r="Z784" s="213" t="s">
        <v>30</v>
      </c>
      <c r="AA784" s="74">
        <v>5.0</v>
      </c>
      <c r="AB784" s="522" t="s">
        <v>31</v>
      </c>
      <c r="AC784" s="45">
        <f>ROUND(ROUND(ROUND(ROUND(H728*L764,0)*O$8,0)*S776,0)*V783,0)-AA784</f>
        <v>387</v>
      </c>
      <c r="AD784" s="79"/>
    </row>
    <row r="785" ht="16.5" customHeight="1">
      <c r="A785" s="29">
        <v>61.0</v>
      </c>
      <c r="B785" s="29">
        <v>7116.0</v>
      </c>
      <c r="C785" s="32" t="s">
        <v>10732</v>
      </c>
      <c r="D785" s="389"/>
      <c r="E785" s="389"/>
      <c r="F785" s="527"/>
      <c r="G785" s="527"/>
      <c r="H785" s="527"/>
      <c r="I785" s="532"/>
      <c r="J785" s="94"/>
      <c r="K785" s="140"/>
      <c r="L785" s="54"/>
      <c r="M785" s="52"/>
      <c r="N785" s="8"/>
      <c r="O785" s="54"/>
      <c r="P785" s="254"/>
      <c r="Q785" s="83"/>
      <c r="R785" s="528"/>
      <c r="S785" s="528"/>
      <c r="T785" s="482"/>
      <c r="U785" s="99"/>
      <c r="V785" s="529"/>
      <c r="W785" s="305" t="s">
        <v>20</v>
      </c>
      <c r="X785" s="41" t="s">
        <v>21</v>
      </c>
      <c r="Y785" s="86">
        <v>0.85</v>
      </c>
      <c r="Z785" s="75"/>
      <c r="AA785" s="213"/>
      <c r="AB785" s="213"/>
      <c r="AC785" s="45">
        <f>ROUND(ROUND(ROUND(ROUND(ROUND(H728*L764,0)*O$8,0)*S776,0)*V783,0)*Y785,0)</f>
        <v>333</v>
      </c>
      <c r="AD785" s="79"/>
    </row>
    <row r="786" ht="16.5" customHeight="1">
      <c r="A786" s="29">
        <v>61.0</v>
      </c>
      <c r="B786" s="29">
        <v>7117.0</v>
      </c>
      <c r="C786" s="32" t="s">
        <v>10733</v>
      </c>
      <c r="D786" s="389"/>
      <c r="E786" s="389"/>
      <c r="F786" s="527"/>
      <c r="G786" s="527"/>
      <c r="H786" s="527"/>
      <c r="I786" s="532"/>
      <c r="J786" s="94"/>
      <c r="K786" s="140"/>
      <c r="L786" s="54"/>
      <c r="M786" s="52"/>
      <c r="N786" s="8"/>
      <c r="O786" s="54"/>
      <c r="P786" s="536"/>
      <c r="Q786" s="83"/>
      <c r="R786" s="83"/>
      <c r="S786" s="83"/>
      <c r="T786" s="484"/>
      <c r="U786" s="24"/>
      <c r="V786" s="26"/>
      <c r="W786" s="484"/>
      <c r="X786" s="56"/>
      <c r="Y786" s="526"/>
      <c r="Z786" s="213" t="s">
        <v>30</v>
      </c>
      <c r="AA786" s="74">
        <v>5.0</v>
      </c>
      <c r="AB786" s="522" t="s">
        <v>31</v>
      </c>
      <c r="AC786" s="45">
        <f>ROUND(ROUND(ROUND(ROUND(ROUND(H728*L764,0)*O$8,0)*S776,0)*V783,0)*Y785,0)-AA786</f>
        <v>328</v>
      </c>
      <c r="AD786" s="79"/>
    </row>
    <row r="787" ht="16.5" customHeight="1">
      <c r="A787" s="29">
        <v>61.0</v>
      </c>
      <c r="B787" s="29">
        <v>7118.0</v>
      </c>
      <c r="C787" s="32" t="s">
        <v>10734</v>
      </c>
      <c r="D787" s="389"/>
      <c r="E787" s="389"/>
      <c r="F787" s="527"/>
      <c r="G787" s="527"/>
      <c r="H787" s="527"/>
      <c r="I787" s="532"/>
      <c r="J787" s="94"/>
      <c r="K787" s="140"/>
      <c r="L787" s="54"/>
      <c r="M787" s="52"/>
      <c r="N787" s="8"/>
      <c r="O787" s="54"/>
      <c r="P787" s="536"/>
      <c r="Q787" s="102" t="s">
        <v>27</v>
      </c>
      <c r="R787" s="533"/>
      <c r="S787" s="533"/>
      <c r="T787" s="520"/>
      <c r="U787" s="38"/>
      <c r="V787" s="6"/>
      <c r="W787" s="37"/>
      <c r="X787" s="7"/>
      <c r="Y787" s="39"/>
      <c r="Z787" s="213"/>
      <c r="AA787" s="213"/>
      <c r="AB787" s="213"/>
      <c r="AC787" s="45">
        <f>ROUND(ROUND(ROUND(H728*L764,0)*O$8,0)*S788,0)</f>
        <v>329</v>
      </c>
      <c r="AD787" s="79"/>
    </row>
    <row r="788" ht="16.5" customHeight="1">
      <c r="A788" s="29">
        <v>61.0</v>
      </c>
      <c r="B788" s="29">
        <v>7119.0</v>
      </c>
      <c r="C788" s="32" t="s">
        <v>10735</v>
      </c>
      <c r="D788" s="389"/>
      <c r="E788" s="389"/>
      <c r="F788" s="527"/>
      <c r="G788" s="527"/>
      <c r="H788" s="527"/>
      <c r="I788" s="532"/>
      <c r="J788" s="94"/>
      <c r="K788" s="140"/>
      <c r="L788" s="54"/>
      <c r="M788" s="52"/>
      <c r="N788" s="8"/>
      <c r="O788" s="54"/>
      <c r="P788" s="535"/>
      <c r="Q788" s="482"/>
      <c r="R788" s="83" t="s">
        <v>21</v>
      </c>
      <c r="S788" s="528">
        <v>0.5</v>
      </c>
      <c r="T788" s="521"/>
      <c r="U788" s="53"/>
      <c r="V788" s="14"/>
      <c r="W788" s="52"/>
      <c r="X788" s="8"/>
      <c r="Y788" s="109"/>
      <c r="Z788" s="213" t="s">
        <v>30</v>
      </c>
      <c r="AA788" s="74">
        <v>5.0</v>
      </c>
      <c r="AB788" s="522" t="s">
        <v>31</v>
      </c>
      <c r="AC788" s="45">
        <f>ROUND(ROUND(ROUND(H728*L764,0)*O$8,0)*S788,0)-AA788</f>
        <v>324</v>
      </c>
      <c r="AD788" s="79"/>
    </row>
    <row r="789" ht="16.5" customHeight="1">
      <c r="A789" s="29">
        <v>61.0</v>
      </c>
      <c r="B789" s="29">
        <v>7120.0</v>
      </c>
      <c r="C789" s="32" t="s">
        <v>10736</v>
      </c>
      <c r="D789" s="389"/>
      <c r="E789" s="389"/>
      <c r="F789" s="527"/>
      <c r="G789" s="527"/>
      <c r="H789" s="527"/>
      <c r="I789" s="532"/>
      <c r="J789" s="94"/>
      <c r="K789" s="140"/>
      <c r="L789" s="54"/>
      <c r="M789" s="52"/>
      <c r="N789" s="8"/>
      <c r="O789" s="54"/>
      <c r="P789" s="535"/>
      <c r="Q789" s="482"/>
      <c r="R789" s="14"/>
      <c r="S789" s="14"/>
      <c r="T789" s="521"/>
      <c r="U789" s="53"/>
      <c r="V789" s="14"/>
      <c r="W789" s="305" t="s">
        <v>20</v>
      </c>
      <c r="X789" s="41" t="s">
        <v>21</v>
      </c>
      <c r="Y789" s="86">
        <v>0.85</v>
      </c>
      <c r="Z789" s="75"/>
      <c r="AA789" s="213"/>
      <c r="AB789" s="213"/>
      <c r="AC789" s="45">
        <f>ROUND(ROUND(ROUND(ROUND(H728*L764,0)*O$8,0)*S788,0)*Y789,0)</f>
        <v>280</v>
      </c>
      <c r="AD789" s="79"/>
    </row>
    <row r="790" ht="16.5" customHeight="1">
      <c r="A790" s="29">
        <v>61.0</v>
      </c>
      <c r="B790" s="29">
        <v>7121.0</v>
      </c>
      <c r="C790" s="32" t="s">
        <v>10737</v>
      </c>
      <c r="D790" s="389"/>
      <c r="E790" s="389"/>
      <c r="F790" s="527"/>
      <c r="G790" s="527"/>
      <c r="H790" s="527"/>
      <c r="I790" s="532"/>
      <c r="J790" s="94"/>
      <c r="K790" s="140"/>
      <c r="L790" s="54"/>
      <c r="M790" s="52"/>
      <c r="N790" s="8"/>
      <c r="O790" s="54"/>
      <c r="P790" s="535"/>
      <c r="Q790" s="482"/>
      <c r="R790" s="83"/>
      <c r="S790" s="83"/>
      <c r="T790" s="525"/>
      <c r="U790" s="180"/>
      <c r="V790" s="21"/>
      <c r="W790" s="484"/>
      <c r="X790" s="56"/>
      <c r="Y790" s="526"/>
      <c r="Z790" s="213" t="s">
        <v>30</v>
      </c>
      <c r="AA790" s="74">
        <v>5.0</v>
      </c>
      <c r="AB790" s="522" t="s">
        <v>31</v>
      </c>
      <c r="AC790" s="45">
        <f>ROUND(ROUND(ROUND(ROUND(H728*L764,0)*O$8,0)*S788,0)*Y789,0)-AA790</f>
        <v>275</v>
      </c>
      <c r="AD790" s="79"/>
    </row>
    <row r="791" ht="16.5" customHeight="1">
      <c r="A791" s="29">
        <v>61.0</v>
      </c>
      <c r="B791" s="29">
        <v>7122.0</v>
      </c>
      <c r="C791" s="32" t="s">
        <v>10738</v>
      </c>
      <c r="D791" s="389"/>
      <c r="E791" s="389"/>
      <c r="F791" s="527"/>
      <c r="G791" s="527"/>
      <c r="H791" s="527"/>
      <c r="I791" s="532"/>
      <c r="J791" s="94"/>
      <c r="K791" s="140"/>
      <c r="L791" s="54"/>
      <c r="M791" s="52"/>
      <c r="N791" s="8"/>
      <c r="O791" s="54"/>
      <c r="P791" s="536"/>
      <c r="Q791" s="14"/>
      <c r="R791" s="14"/>
      <c r="S791" s="14"/>
      <c r="T791" s="102" t="s">
        <v>326</v>
      </c>
      <c r="U791" s="41" t="s">
        <v>21</v>
      </c>
      <c r="V791" s="60">
        <v>0.7</v>
      </c>
      <c r="W791" s="37"/>
      <c r="X791" s="7"/>
      <c r="Y791" s="39"/>
      <c r="Z791" s="213"/>
      <c r="AA791" s="213"/>
      <c r="AB791" s="213"/>
      <c r="AC791" s="593">
        <f>ROUND(ROUND(ROUND(ROUND(H728*L764,0)*O$8,0)*S788,0)*V791,0)</f>
        <v>230</v>
      </c>
      <c r="AD791" s="79"/>
    </row>
    <row r="792" ht="16.5" customHeight="1">
      <c r="A792" s="29">
        <v>61.0</v>
      </c>
      <c r="B792" s="29">
        <v>7123.0</v>
      </c>
      <c r="C792" s="32" t="s">
        <v>10739</v>
      </c>
      <c r="D792" s="389"/>
      <c r="E792" s="389"/>
      <c r="F792" s="527"/>
      <c r="G792" s="527"/>
      <c r="H792" s="527"/>
      <c r="I792" s="532"/>
      <c r="J792" s="94"/>
      <c r="K792" s="140"/>
      <c r="L792" s="54"/>
      <c r="M792" s="52"/>
      <c r="N792" s="8"/>
      <c r="O792" s="54"/>
      <c r="P792" s="536"/>
      <c r="Q792" s="14"/>
      <c r="R792" s="14"/>
      <c r="S792" s="14"/>
      <c r="T792" s="482"/>
      <c r="U792" s="83"/>
      <c r="V792" s="528"/>
      <c r="W792" s="227"/>
      <c r="X792" s="22"/>
      <c r="Y792" s="109"/>
      <c r="Z792" s="213" t="s">
        <v>30</v>
      </c>
      <c r="AA792" s="74">
        <v>5.0</v>
      </c>
      <c r="AB792" s="522" t="s">
        <v>31</v>
      </c>
      <c r="AC792" s="593">
        <f>ROUND(ROUND(ROUND(ROUND(H728*L764,0)*O$8,0)*S788,0)*V791,0)-AA792</f>
        <v>225</v>
      </c>
      <c r="AD792" s="79"/>
    </row>
    <row r="793" ht="16.5" customHeight="1">
      <c r="A793" s="29">
        <v>61.0</v>
      </c>
      <c r="B793" s="29">
        <v>7124.0</v>
      </c>
      <c r="C793" s="32" t="s">
        <v>10740</v>
      </c>
      <c r="D793" s="389"/>
      <c r="E793" s="389"/>
      <c r="F793" s="527"/>
      <c r="G793" s="527"/>
      <c r="H793" s="527"/>
      <c r="I793" s="532"/>
      <c r="J793" s="94"/>
      <c r="K793" s="140"/>
      <c r="L793" s="54"/>
      <c r="M793" s="52"/>
      <c r="N793" s="8"/>
      <c r="O793" s="54"/>
      <c r="P793" s="254"/>
      <c r="Q793" s="83"/>
      <c r="R793" s="83"/>
      <c r="T793" s="482"/>
      <c r="U793" s="99"/>
      <c r="V793" s="529"/>
      <c r="W793" s="305" t="s">
        <v>20</v>
      </c>
      <c r="X793" s="41" t="s">
        <v>21</v>
      </c>
      <c r="Y793" s="86">
        <v>0.85</v>
      </c>
      <c r="Z793" s="75"/>
      <c r="AA793" s="213"/>
      <c r="AB793" s="213"/>
      <c r="AC793" s="593">
        <f>ROUND(ROUND(ROUND(ROUND(ROUND(H728*L764,0)*O$8,0)*S788,0)*V791,0)*Y793,0)</f>
        <v>196</v>
      </c>
      <c r="AD793" s="79"/>
    </row>
    <row r="794" ht="16.5" customHeight="1">
      <c r="A794" s="29">
        <v>61.0</v>
      </c>
      <c r="B794" s="29">
        <v>7125.0</v>
      </c>
      <c r="C794" s="32" t="s">
        <v>10741</v>
      </c>
      <c r="D794" s="389"/>
      <c r="E794" s="389"/>
      <c r="F794" s="527"/>
      <c r="G794" s="527"/>
      <c r="H794" s="527"/>
      <c r="I794" s="532"/>
      <c r="J794" s="94"/>
      <c r="K794" s="140"/>
      <c r="L794" s="54"/>
      <c r="M794" s="52"/>
      <c r="N794" s="8"/>
      <c r="O794" s="54"/>
      <c r="P794" s="254"/>
      <c r="Q794" s="83"/>
      <c r="R794" s="83"/>
      <c r="S794" s="83"/>
      <c r="T794" s="530"/>
      <c r="U794" s="24"/>
      <c r="V794" s="26"/>
      <c r="W794" s="484"/>
      <c r="X794" s="56"/>
      <c r="Y794" s="526"/>
      <c r="Z794" s="213" t="s">
        <v>30</v>
      </c>
      <c r="AA794" s="74">
        <v>5.0</v>
      </c>
      <c r="AB794" s="522" t="s">
        <v>31</v>
      </c>
      <c r="AC794" s="593">
        <f>ROUND(ROUND(ROUND(ROUND(ROUND(H728*L764,0)*O$8,0)*S788,0)*V791,0)*Y793,0)-AA794</f>
        <v>191</v>
      </c>
      <c r="AD794" s="79"/>
    </row>
    <row r="795" ht="16.5" customHeight="1">
      <c r="A795" s="29">
        <v>61.0</v>
      </c>
      <c r="B795" s="29">
        <v>7126.0</v>
      </c>
      <c r="C795" s="32" t="s">
        <v>10742</v>
      </c>
      <c r="D795" s="389"/>
      <c r="E795" s="389"/>
      <c r="F795" s="527"/>
      <c r="G795" s="527"/>
      <c r="H795" s="527"/>
      <c r="I795" s="532"/>
      <c r="J795" s="94"/>
      <c r="K795" s="140"/>
      <c r="L795" s="54"/>
      <c r="M795" s="52"/>
      <c r="N795" s="8"/>
      <c r="O795" s="54"/>
      <c r="P795" s="536"/>
      <c r="Q795" s="83"/>
      <c r="R795" s="528"/>
      <c r="S795" s="486"/>
      <c r="T795" s="102" t="s">
        <v>329</v>
      </c>
      <c r="U795" s="83" t="s">
        <v>21</v>
      </c>
      <c r="V795" s="528">
        <v>0.85</v>
      </c>
      <c r="W795" s="37"/>
      <c r="X795" s="7"/>
      <c r="Y795" s="39"/>
      <c r="Z795" s="213"/>
      <c r="AA795" s="213"/>
      <c r="AB795" s="213"/>
      <c r="AC795" s="45">
        <f>ROUND(ROUND(ROUND(ROUND(H728*L764,0)*O$8,0)*S788,0)*V795,0)</f>
        <v>280</v>
      </c>
      <c r="AD795" s="79"/>
    </row>
    <row r="796" ht="16.5" customHeight="1">
      <c r="A796" s="29">
        <v>61.0</v>
      </c>
      <c r="B796" s="29">
        <v>7127.0</v>
      </c>
      <c r="C796" s="32" t="s">
        <v>10743</v>
      </c>
      <c r="D796" s="389"/>
      <c r="E796" s="389"/>
      <c r="F796" s="527"/>
      <c r="G796" s="527"/>
      <c r="H796" s="527"/>
      <c r="I796" s="532"/>
      <c r="J796" s="94"/>
      <c r="K796" s="140"/>
      <c r="L796" s="54"/>
      <c r="M796" s="52"/>
      <c r="N796" s="8"/>
      <c r="O796" s="54"/>
      <c r="P796" s="536"/>
      <c r="Q796" s="83"/>
      <c r="R796" s="528"/>
      <c r="S796" s="528"/>
      <c r="T796" s="482"/>
      <c r="U796" s="83"/>
      <c r="V796" s="528"/>
      <c r="W796" s="227"/>
      <c r="X796" s="22"/>
      <c r="Y796" s="109"/>
      <c r="Z796" s="213" t="s">
        <v>30</v>
      </c>
      <c r="AA796" s="74">
        <v>5.0</v>
      </c>
      <c r="AB796" s="522" t="s">
        <v>31</v>
      </c>
      <c r="AC796" s="45">
        <f>ROUND(ROUND(ROUND(ROUND(H728*L764,0)*O$8,0)*S788,0)*V795,0)-AA796</f>
        <v>275</v>
      </c>
      <c r="AD796" s="79"/>
    </row>
    <row r="797" ht="16.5" customHeight="1">
      <c r="A797" s="29">
        <v>61.0</v>
      </c>
      <c r="B797" s="29">
        <v>7128.0</v>
      </c>
      <c r="C797" s="32" t="s">
        <v>10744</v>
      </c>
      <c r="D797" s="389"/>
      <c r="E797" s="389"/>
      <c r="F797" s="527"/>
      <c r="G797" s="527"/>
      <c r="H797" s="527"/>
      <c r="I797" s="532"/>
      <c r="J797" s="94"/>
      <c r="K797" s="140"/>
      <c r="L797" s="54"/>
      <c r="M797" s="52"/>
      <c r="N797" s="8"/>
      <c r="O797" s="54"/>
      <c r="P797" s="254"/>
      <c r="Q797" s="83"/>
      <c r="R797" s="528"/>
      <c r="S797" s="528"/>
      <c r="T797" s="482"/>
      <c r="U797" s="99"/>
      <c r="V797" s="529"/>
      <c r="W797" s="305" t="s">
        <v>20</v>
      </c>
      <c r="X797" s="41" t="s">
        <v>21</v>
      </c>
      <c r="Y797" s="86">
        <v>0.85</v>
      </c>
      <c r="Z797" s="75"/>
      <c r="AA797" s="213"/>
      <c r="AB797" s="213"/>
      <c r="AC797" s="45">
        <f>ROUND(ROUND(ROUND(ROUND(ROUND(H728*L764,0)*O$8,0)*S788,0)*V795,0)*Y797,0)</f>
        <v>238</v>
      </c>
      <c r="AD797" s="79"/>
    </row>
    <row r="798" ht="16.5" customHeight="1">
      <c r="A798" s="29">
        <v>61.0</v>
      </c>
      <c r="B798" s="29">
        <v>7129.0</v>
      </c>
      <c r="C798" s="32" t="s">
        <v>10745</v>
      </c>
      <c r="D798" s="389"/>
      <c r="E798" s="389"/>
      <c r="F798" s="527"/>
      <c r="G798" s="527"/>
      <c r="H798" s="527"/>
      <c r="I798" s="532"/>
      <c r="J798" s="94"/>
      <c r="K798" s="140"/>
      <c r="L798" s="54"/>
      <c r="M798" s="52"/>
      <c r="N798" s="8"/>
      <c r="O798" s="54"/>
      <c r="P798" s="537"/>
      <c r="Q798" s="83"/>
      <c r="R798" s="83"/>
      <c r="S798" s="83"/>
      <c r="T798" s="484"/>
      <c r="U798" s="24"/>
      <c r="V798" s="26"/>
      <c r="W798" s="484"/>
      <c r="X798" s="56"/>
      <c r="Y798" s="526"/>
      <c r="Z798" s="213" t="s">
        <v>30</v>
      </c>
      <c r="AA798" s="74">
        <v>5.0</v>
      </c>
      <c r="AB798" s="522" t="s">
        <v>31</v>
      </c>
      <c r="AC798" s="45">
        <f>ROUND(ROUND(ROUND(ROUND(ROUND(H728*L764,0)*O$8,0)*S788,0)*V795,0)*Y797,0)-AA798</f>
        <v>233</v>
      </c>
      <c r="AD798" s="79"/>
    </row>
    <row r="799" ht="16.5" customHeight="1">
      <c r="A799" s="29">
        <v>61.0</v>
      </c>
      <c r="B799" s="29">
        <v>8411.0</v>
      </c>
      <c r="C799" s="32" t="s">
        <v>10746</v>
      </c>
      <c r="D799" s="389"/>
      <c r="E799" s="206" t="s">
        <v>8751</v>
      </c>
      <c r="F799" s="102" t="s">
        <v>8752</v>
      </c>
      <c r="G799" s="169"/>
      <c r="H799" s="169"/>
      <c r="I799" s="519"/>
      <c r="J799" s="168"/>
      <c r="K799" s="152"/>
      <c r="L799" s="39"/>
      <c r="M799" s="52"/>
      <c r="N799" s="8"/>
      <c r="O799" s="54"/>
      <c r="P799" s="37"/>
      <c r="Q799" s="7"/>
      <c r="R799" s="7"/>
      <c r="S799" s="7"/>
      <c r="T799" s="520"/>
      <c r="U799" s="6"/>
      <c r="V799" s="7"/>
      <c r="W799" s="37"/>
      <c r="X799" s="7"/>
      <c r="Y799" s="39"/>
      <c r="Z799" s="213"/>
      <c r="AA799" s="213"/>
      <c r="AB799" s="213"/>
      <c r="AC799" s="45">
        <f>ROUND(ROUND(H800*O$8,0),0)</f>
        <v>931</v>
      </c>
      <c r="AD799" s="79"/>
    </row>
    <row r="800" ht="16.5" customHeight="1">
      <c r="A800" s="29">
        <v>61.0</v>
      </c>
      <c r="B800" s="29">
        <v>7130.0</v>
      </c>
      <c r="C800" s="32" t="s">
        <v>10747</v>
      </c>
      <c r="D800" s="231"/>
      <c r="E800" s="481"/>
      <c r="F800" s="482"/>
      <c r="G800" s="174"/>
      <c r="H800" s="50">
        <f>'28児童発達支援(基本１)'!H800</f>
        <v>1330</v>
      </c>
      <c r="I800" s="8" t="s">
        <v>9</v>
      </c>
      <c r="J800" s="94"/>
      <c r="K800" s="140"/>
      <c r="L800" s="54"/>
      <c r="M800" s="52"/>
      <c r="N800" s="8"/>
      <c r="O800" s="54"/>
      <c r="P800" s="52"/>
      <c r="Q800" s="8"/>
      <c r="R800" s="8"/>
      <c r="S800" s="8"/>
      <c r="T800" s="521"/>
      <c r="U800" s="14"/>
      <c r="V800" s="8"/>
      <c r="W800" s="52"/>
      <c r="X800" s="8"/>
      <c r="Y800" s="109"/>
      <c r="Z800" s="213" t="s">
        <v>30</v>
      </c>
      <c r="AA800" s="74">
        <v>5.0</v>
      </c>
      <c r="AB800" s="522" t="s">
        <v>31</v>
      </c>
      <c r="AC800" s="45">
        <f>ROUND(ROUND(H800*O$8,0),0)-AA800</f>
        <v>926</v>
      </c>
      <c r="AD800" s="79"/>
    </row>
    <row r="801" ht="16.5" customHeight="1">
      <c r="A801" s="29">
        <v>61.0</v>
      </c>
      <c r="B801" s="29">
        <v>7131.0</v>
      </c>
      <c r="C801" s="32" t="s">
        <v>10748</v>
      </c>
      <c r="D801" s="231"/>
      <c r="E801" s="481"/>
      <c r="F801" s="482"/>
      <c r="G801" s="174"/>
      <c r="H801" s="174"/>
      <c r="I801" s="523"/>
      <c r="J801" s="94"/>
      <c r="K801" s="140"/>
      <c r="L801" s="54"/>
      <c r="M801" s="52"/>
      <c r="N801" s="8"/>
      <c r="O801" s="54"/>
      <c r="P801" s="52"/>
      <c r="Q801" s="8"/>
      <c r="R801" s="8"/>
      <c r="S801" s="8"/>
      <c r="T801" s="521"/>
      <c r="U801" s="14"/>
      <c r="V801" s="54"/>
      <c r="W801" s="305" t="s">
        <v>20</v>
      </c>
      <c r="X801" s="41" t="s">
        <v>21</v>
      </c>
      <c r="Y801" s="86">
        <v>0.85</v>
      </c>
      <c r="Z801" s="75"/>
      <c r="AA801" s="213"/>
      <c r="AB801" s="213"/>
      <c r="AC801" s="45">
        <f>ROUND(ROUND(H800*O$8,0)*Y801,0)</f>
        <v>791</v>
      </c>
      <c r="AD801" s="79"/>
    </row>
    <row r="802" ht="16.5" customHeight="1">
      <c r="A802" s="29">
        <v>61.0</v>
      </c>
      <c r="B802" s="29">
        <v>7132.0</v>
      </c>
      <c r="C802" s="32" t="s">
        <v>10749</v>
      </c>
      <c r="D802" s="231"/>
      <c r="E802" s="231"/>
      <c r="F802" s="174"/>
      <c r="G802" s="174"/>
      <c r="H802" s="174"/>
      <c r="I802" s="174"/>
      <c r="J802" s="94"/>
      <c r="K802" s="140"/>
      <c r="L802" s="54"/>
      <c r="M802" s="52"/>
      <c r="N802" s="8"/>
      <c r="O802" s="54"/>
      <c r="P802" s="52"/>
      <c r="Q802" s="8"/>
      <c r="R802" s="8"/>
      <c r="S802" s="8"/>
      <c r="T802" s="525"/>
      <c r="U802" s="21"/>
      <c r="V802" s="109"/>
      <c r="W802" s="484"/>
      <c r="X802" s="56"/>
      <c r="Y802" s="526"/>
      <c r="Z802" s="213" t="s">
        <v>30</v>
      </c>
      <c r="AA802" s="74">
        <v>5.0</v>
      </c>
      <c r="AB802" s="522" t="s">
        <v>31</v>
      </c>
      <c r="AC802" s="45">
        <f>ROUND(ROUND(H800*O$8,0)*Y801,0)-AA802</f>
        <v>786</v>
      </c>
      <c r="AD802" s="79"/>
    </row>
    <row r="803" ht="16.5" customHeight="1">
      <c r="A803" s="29">
        <v>61.0</v>
      </c>
      <c r="B803" s="29">
        <v>8412.0</v>
      </c>
      <c r="C803" s="32" t="s">
        <v>10750</v>
      </c>
      <c r="D803" s="231"/>
      <c r="E803" s="231"/>
      <c r="F803" s="527"/>
      <c r="G803" s="527"/>
      <c r="H803" s="14"/>
      <c r="I803" s="14"/>
      <c r="J803" s="94"/>
      <c r="K803" s="140"/>
      <c r="L803" s="54"/>
      <c r="M803" s="52"/>
      <c r="N803" s="8"/>
      <c r="O803" s="54"/>
      <c r="P803" s="52"/>
      <c r="Q803" s="8"/>
      <c r="R803" s="8"/>
      <c r="S803" s="8"/>
      <c r="T803" s="102" t="s">
        <v>326</v>
      </c>
      <c r="U803" s="41" t="s">
        <v>21</v>
      </c>
      <c r="V803" s="60">
        <v>0.7</v>
      </c>
      <c r="W803" s="37"/>
      <c r="X803" s="7"/>
      <c r="Y803" s="39"/>
      <c r="Z803" s="213"/>
      <c r="AA803" s="213"/>
      <c r="AB803" s="213"/>
      <c r="AC803" s="45">
        <f>ROUND(ROUND(H800*O$8,0)*V803,0)</f>
        <v>652</v>
      </c>
      <c r="AD803" s="79"/>
    </row>
    <row r="804" ht="16.5" customHeight="1">
      <c r="A804" s="29">
        <v>61.0</v>
      </c>
      <c r="B804" s="29">
        <v>7133.0</v>
      </c>
      <c r="C804" s="32" t="s">
        <v>10751</v>
      </c>
      <c r="D804" s="231"/>
      <c r="E804" s="231"/>
      <c r="F804" s="527"/>
      <c r="G804" s="527"/>
      <c r="H804" s="8"/>
      <c r="I804" s="144"/>
      <c r="J804" s="94"/>
      <c r="K804" s="140"/>
      <c r="L804" s="54"/>
      <c r="M804" s="52"/>
      <c r="N804" s="8"/>
      <c r="O804" s="54"/>
      <c r="P804" s="52"/>
      <c r="Q804" s="8"/>
      <c r="R804" s="8"/>
      <c r="S804" s="8"/>
      <c r="T804" s="482"/>
      <c r="U804" s="83"/>
      <c r="V804" s="528"/>
      <c r="W804" s="227"/>
      <c r="X804" s="22"/>
      <c r="Y804" s="109"/>
      <c r="Z804" s="213" t="s">
        <v>30</v>
      </c>
      <c r="AA804" s="74">
        <v>5.0</v>
      </c>
      <c r="AB804" s="522" t="s">
        <v>31</v>
      </c>
      <c r="AC804" s="45">
        <f>ROUND(ROUND(H800*O$8,0)*V803,0)-AA804</f>
        <v>647</v>
      </c>
      <c r="AD804" s="79"/>
    </row>
    <row r="805" ht="16.5" customHeight="1">
      <c r="A805" s="29">
        <v>61.0</v>
      </c>
      <c r="B805" s="29">
        <v>7134.0</v>
      </c>
      <c r="C805" s="32" t="s">
        <v>10752</v>
      </c>
      <c r="D805" s="389"/>
      <c r="E805" s="231"/>
      <c r="F805" s="113"/>
      <c r="G805" s="113"/>
      <c r="H805" s="8"/>
      <c r="I805" s="144"/>
      <c r="J805" s="94"/>
      <c r="K805" s="140"/>
      <c r="L805" s="54"/>
      <c r="M805" s="52"/>
      <c r="N805" s="8"/>
      <c r="O805" s="54"/>
      <c r="P805" s="52"/>
      <c r="Q805" s="8"/>
      <c r="R805" s="8"/>
      <c r="S805" s="8"/>
      <c r="T805" s="482"/>
      <c r="U805" s="99"/>
      <c r="V805" s="529"/>
      <c r="W805" s="305" t="s">
        <v>20</v>
      </c>
      <c r="X805" s="41" t="s">
        <v>21</v>
      </c>
      <c r="Y805" s="86">
        <v>0.85</v>
      </c>
      <c r="Z805" s="75"/>
      <c r="AA805" s="213"/>
      <c r="AB805" s="213"/>
      <c r="AC805" s="45">
        <f>ROUND(ROUND(ROUND(H800*O$8,0)*V803,0)*Y805,0)</f>
        <v>554</v>
      </c>
      <c r="AD805" s="79"/>
    </row>
    <row r="806" ht="16.5" customHeight="1">
      <c r="A806" s="29">
        <v>61.0</v>
      </c>
      <c r="B806" s="29">
        <v>7135.0</v>
      </c>
      <c r="C806" s="32" t="s">
        <v>10753</v>
      </c>
      <c r="D806" s="389"/>
      <c r="E806" s="231"/>
      <c r="F806" s="113"/>
      <c r="G806" s="113"/>
      <c r="H806" s="8"/>
      <c r="I806" s="144"/>
      <c r="J806" s="94"/>
      <c r="K806" s="140"/>
      <c r="L806" s="54"/>
      <c r="M806" s="52"/>
      <c r="N806" s="8"/>
      <c r="O806" s="54"/>
      <c r="P806" s="52"/>
      <c r="Q806" s="8"/>
      <c r="R806" s="8"/>
      <c r="S806" s="8"/>
      <c r="T806" s="530"/>
      <c r="U806" s="24"/>
      <c r="V806" s="26"/>
      <c r="W806" s="484"/>
      <c r="X806" s="56"/>
      <c r="Y806" s="526"/>
      <c r="Z806" s="213" t="s">
        <v>30</v>
      </c>
      <c r="AA806" s="74">
        <v>5.0</v>
      </c>
      <c r="AB806" s="522" t="s">
        <v>31</v>
      </c>
      <c r="AC806" s="45">
        <f>ROUND(ROUND(ROUND(H800*O$8,0)*V803,0)*Y805,0)-AA806</f>
        <v>549</v>
      </c>
      <c r="AD806" s="79"/>
    </row>
    <row r="807" ht="16.5" customHeight="1">
      <c r="A807" s="29">
        <v>61.0</v>
      </c>
      <c r="B807" s="29">
        <v>8773.0</v>
      </c>
      <c r="C807" s="32" t="s">
        <v>10754</v>
      </c>
      <c r="D807" s="389"/>
      <c r="E807" s="231"/>
      <c r="F807" s="113"/>
      <c r="G807" s="113"/>
      <c r="H807" s="8"/>
      <c r="I807" s="144"/>
      <c r="J807" s="94"/>
      <c r="K807" s="140"/>
      <c r="L807" s="54"/>
      <c r="M807" s="52"/>
      <c r="N807" s="8"/>
      <c r="O807" s="54"/>
      <c r="P807" s="52"/>
      <c r="Q807" s="8"/>
      <c r="R807" s="8"/>
      <c r="S807" s="54"/>
      <c r="T807" s="102" t="s">
        <v>329</v>
      </c>
      <c r="U807" s="83" t="s">
        <v>21</v>
      </c>
      <c r="V807" s="528">
        <v>0.85</v>
      </c>
      <c r="W807" s="37"/>
      <c r="X807" s="7"/>
      <c r="Y807" s="39"/>
      <c r="Z807" s="213"/>
      <c r="AA807" s="213"/>
      <c r="AB807" s="213"/>
      <c r="AC807" s="45">
        <f>ROUND(ROUND(H800*O$8,0)*V807,0)</f>
        <v>791</v>
      </c>
      <c r="AD807" s="79"/>
    </row>
    <row r="808" ht="16.5" customHeight="1">
      <c r="A808" s="29">
        <v>61.0</v>
      </c>
      <c r="B808" s="29">
        <v>7136.0</v>
      </c>
      <c r="C808" s="32" t="s">
        <v>10755</v>
      </c>
      <c r="D808" s="389"/>
      <c r="E808" s="231"/>
      <c r="F808" s="113"/>
      <c r="G808" s="113"/>
      <c r="H808" s="8"/>
      <c r="I808" s="144"/>
      <c r="J808" s="94"/>
      <c r="K808" s="140"/>
      <c r="L808" s="54"/>
      <c r="M808" s="52"/>
      <c r="N808" s="8"/>
      <c r="O808" s="54"/>
      <c r="P808" s="52"/>
      <c r="Q808" s="8"/>
      <c r="R808" s="8"/>
      <c r="S808" s="8"/>
      <c r="T808" s="482"/>
      <c r="U808" s="83"/>
      <c r="V808" s="528"/>
      <c r="W808" s="227"/>
      <c r="X808" s="22"/>
      <c r="Y808" s="109"/>
      <c r="Z808" s="213" t="s">
        <v>30</v>
      </c>
      <c r="AA808" s="74">
        <v>5.0</v>
      </c>
      <c r="AB808" s="522" t="s">
        <v>31</v>
      </c>
      <c r="AC808" s="45">
        <f>ROUND(ROUND(H800*O$8,0)*V807,0)-AA808</f>
        <v>786</v>
      </c>
      <c r="AD808" s="79"/>
    </row>
    <row r="809" ht="16.5" customHeight="1">
      <c r="A809" s="29">
        <v>61.0</v>
      </c>
      <c r="B809" s="29">
        <v>7137.0</v>
      </c>
      <c r="C809" s="32" t="s">
        <v>10756</v>
      </c>
      <c r="D809" s="389"/>
      <c r="E809" s="231"/>
      <c r="F809" s="527"/>
      <c r="G809" s="527"/>
      <c r="H809" s="527"/>
      <c r="I809" s="532"/>
      <c r="J809" s="94"/>
      <c r="K809" s="140"/>
      <c r="L809" s="54"/>
      <c r="M809" s="52"/>
      <c r="N809" s="8"/>
      <c r="O809" s="54"/>
      <c r="P809" s="52"/>
      <c r="Q809" s="8"/>
      <c r="R809" s="8"/>
      <c r="S809" s="8"/>
      <c r="T809" s="482"/>
      <c r="U809" s="99"/>
      <c r="V809" s="529"/>
      <c r="W809" s="305" t="s">
        <v>20</v>
      </c>
      <c r="X809" s="41" t="s">
        <v>21</v>
      </c>
      <c r="Y809" s="86">
        <v>0.85</v>
      </c>
      <c r="Z809" s="75"/>
      <c r="AA809" s="213"/>
      <c r="AB809" s="213"/>
      <c r="AC809" s="45">
        <f>ROUND(ROUND(ROUND(H800*O$8,0)*V807,0)*Y809,0)</f>
        <v>672</v>
      </c>
      <c r="AD809" s="79"/>
    </row>
    <row r="810" ht="16.5" customHeight="1">
      <c r="A810" s="29">
        <v>61.0</v>
      </c>
      <c r="B810" s="29">
        <v>7138.0</v>
      </c>
      <c r="C810" s="32" t="s">
        <v>10757</v>
      </c>
      <c r="D810" s="389"/>
      <c r="E810" s="231"/>
      <c r="F810" s="527"/>
      <c r="G810" s="527"/>
      <c r="H810" s="527"/>
      <c r="I810" s="532"/>
      <c r="J810" s="94"/>
      <c r="K810" s="140"/>
      <c r="L810" s="54"/>
      <c r="M810" s="52"/>
      <c r="N810" s="8"/>
      <c r="O810" s="54"/>
      <c r="P810" s="227"/>
      <c r="Q810" s="22"/>
      <c r="R810" s="22"/>
      <c r="S810" s="22"/>
      <c r="T810" s="484"/>
      <c r="U810" s="24"/>
      <c r="V810" s="26"/>
      <c r="W810" s="484"/>
      <c r="X810" s="56"/>
      <c r="Y810" s="526"/>
      <c r="Z810" s="213" t="s">
        <v>30</v>
      </c>
      <c r="AA810" s="74">
        <v>5.0</v>
      </c>
      <c r="AB810" s="522" t="s">
        <v>31</v>
      </c>
      <c r="AC810" s="45">
        <f>ROUND(ROUND(ROUND(H800*O$8,0)*V807,0)*Y809,0)-AA810</f>
        <v>667</v>
      </c>
      <c r="AD810" s="79"/>
    </row>
    <row r="811" ht="16.5" customHeight="1">
      <c r="A811" s="29">
        <v>61.0</v>
      </c>
      <c r="B811" s="29">
        <v>8413.0</v>
      </c>
      <c r="C811" s="32" t="s">
        <v>10758</v>
      </c>
      <c r="D811" s="389"/>
      <c r="E811" s="389"/>
      <c r="F811" s="527"/>
      <c r="G811" s="527"/>
      <c r="H811" s="527"/>
      <c r="I811" s="532"/>
      <c r="J811" s="94"/>
      <c r="K811" s="140"/>
      <c r="L811" s="54"/>
      <c r="M811" s="52"/>
      <c r="N811" s="8"/>
      <c r="O811" s="54"/>
      <c r="P811" s="206" t="s">
        <v>23</v>
      </c>
      <c r="Q811" s="102" t="s">
        <v>24</v>
      </c>
      <c r="R811" s="533"/>
      <c r="S811" s="533"/>
      <c r="T811" s="520"/>
      <c r="U811" s="38"/>
      <c r="V811" s="6"/>
      <c r="W811" s="37"/>
      <c r="X811" s="7"/>
      <c r="Y811" s="39"/>
      <c r="Z811" s="213"/>
      <c r="AA811" s="213"/>
      <c r="AB811" s="213"/>
      <c r="AC811" s="45">
        <f>ROUND(ROUND(H800*O$8,0)*S812,0)</f>
        <v>652</v>
      </c>
      <c r="AD811" s="79"/>
    </row>
    <row r="812" ht="16.5" customHeight="1">
      <c r="A812" s="29">
        <v>61.0</v>
      </c>
      <c r="B812" s="29">
        <v>7139.0</v>
      </c>
      <c r="C812" s="32" t="s">
        <v>10759</v>
      </c>
      <c r="D812" s="389"/>
      <c r="E812" s="389"/>
      <c r="F812" s="527"/>
      <c r="G812" s="527"/>
      <c r="H812" s="527"/>
      <c r="I812" s="532"/>
      <c r="J812" s="94"/>
      <c r="K812" s="140"/>
      <c r="L812" s="54"/>
      <c r="M812" s="52"/>
      <c r="N812" s="8"/>
      <c r="O812" s="54"/>
      <c r="P812" s="481"/>
      <c r="Q812" s="482"/>
      <c r="R812" s="83" t="s">
        <v>21</v>
      </c>
      <c r="S812" s="528">
        <v>0.7</v>
      </c>
      <c r="T812" s="521"/>
      <c r="U812" s="53"/>
      <c r="V812" s="14"/>
      <c r="W812" s="52"/>
      <c r="X812" s="8"/>
      <c r="Y812" s="109"/>
      <c r="Z812" s="213" t="s">
        <v>30</v>
      </c>
      <c r="AA812" s="74">
        <v>5.0</v>
      </c>
      <c r="AB812" s="522" t="s">
        <v>31</v>
      </c>
      <c r="AC812" s="45">
        <f>ROUND(ROUND(H800*O$8,0)*S812,0)-AA812</f>
        <v>647</v>
      </c>
      <c r="AD812" s="79"/>
    </row>
    <row r="813" ht="16.5" customHeight="1">
      <c r="A813" s="29">
        <v>61.0</v>
      </c>
      <c r="B813" s="29">
        <v>7140.0</v>
      </c>
      <c r="C813" s="32" t="s">
        <v>10760</v>
      </c>
      <c r="D813" s="389"/>
      <c r="E813" s="389"/>
      <c r="F813" s="527"/>
      <c r="G813" s="527"/>
      <c r="H813" s="527"/>
      <c r="I813" s="532"/>
      <c r="J813" s="94"/>
      <c r="K813" s="140"/>
      <c r="L813" s="54"/>
      <c r="M813" s="52"/>
      <c r="N813" s="8"/>
      <c r="O813" s="54"/>
      <c r="P813" s="481"/>
      <c r="Q813" s="482"/>
      <c r="R813" s="14"/>
      <c r="S813" s="14"/>
      <c r="T813" s="521"/>
      <c r="U813" s="53"/>
      <c r="V813" s="14"/>
      <c r="W813" s="305" t="s">
        <v>20</v>
      </c>
      <c r="X813" s="41" t="s">
        <v>21</v>
      </c>
      <c r="Y813" s="86">
        <v>0.85</v>
      </c>
      <c r="Z813" s="75"/>
      <c r="AA813" s="213"/>
      <c r="AB813" s="213"/>
      <c r="AC813" s="45">
        <f>ROUND(ROUND(ROUND(H800*O$8,0)*S812,0)*Y813,0)</f>
        <v>554</v>
      </c>
      <c r="AD813" s="79"/>
    </row>
    <row r="814" ht="16.5" customHeight="1">
      <c r="A814" s="29">
        <v>61.0</v>
      </c>
      <c r="B814" s="29">
        <v>7141.0</v>
      </c>
      <c r="C814" s="32" t="s">
        <v>10761</v>
      </c>
      <c r="D814" s="389"/>
      <c r="E814" s="389"/>
      <c r="F814" s="527"/>
      <c r="G814" s="527"/>
      <c r="H814" s="527"/>
      <c r="I814" s="532"/>
      <c r="J814" s="94"/>
      <c r="K814" s="140"/>
      <c r="L814" s="54"/>
      <c r="M814" s="52"/>
      <c r="N814" s="8"/>
      <c r="O814" s="54"/>
      <c r="P814" s="535"/>
      <c r="Q814" s="482"/>
      <c r="R814" s="83"/>
      <c r="S814" s="83"/>
      <c r="T814" s="525"/>
      <c r="U814" s="180"/>
      <c r="V814" s="21"/>
      <c r="W814" s="484"/>
      <c r="X814" s="56"/>
      <c r="Y814" s="526"/>
      <c r="Z814" s="213" t="s">
        <v>30</v>
      </c>
      <c r="AA814" s="74">
        <v>5.0</v>
      </c>
      <c r="AB814" s="522" t="s">
        <v>31</v>
      </c>
      <c r="AC814" s="45">
        <f>ROUND(ROUND(ROUND(H800*O$8,0)*S812,0)*Y813,0)-AA814</f>
        <v>549</v>
      </c>
      <c r="AD814" s="79"/>
    </row>
    <row r="815" ht="16.5" customHeight="1">
      <c r="A815" s="29">
        <v>61.0</v>
      </c>
      <c r="B815" s="29">
        <v>8414.0</v>
      </c>
      <c r="C815" s="32" t="s">
        <v>10762</v>
      </c>
      <c r="D815" s="389"/>
      <c r="E815" s="389"/>
      <c r="F815" s="527"/>
      <c r="G815" s="527"/>
      <c r="H815" s="527"/>
      <c r="I815" s="532"/>
      <c r="J815" s="94"/>
      <c r="K815" s="140"/>
      <c r="L815" s="54"/>
      <c r="M815" s="52"/>
      <c r="N815" s="8"/>
      <c r="O815" s="54"/>
      <c r="P815" s="536"/>
      <c r="Q815" s="14"/>
      <c r="R815" s="14"/>
      <c r="S815" s="14"/>
      <c r="T815" s="102" t="s">
        <v>326</v>
      </c>
      <c r="U815" s="41" t="s">
        <v>21</v>
      </c>
      <c r="V815" s="60">
        <v>0.7</v>
      </c>
      <c r="W815" s="37"/>
      <c r="X815" s="7"/>
      <c r="Y815" s="39"/>
      <c r="Z815" s="213"/>
      <c r="AA815" s="213"/>
      <c r="AB815" s="213"/>
      <c r="AC815" s="45">
        <f>ROUND(ROUND(ROUND(H800*O$8,0)*S812,0)*V815,0)</f>
        <v>456</v>
      </c>
      <c r="AD815" s="79"/>
    </row>
    <row r="816" ht="16.5" customHeight="1">
      <c r="A816" s="29">
        <v>61.0</v>
      </c>
      <c r="B816" s="29">
        <v>7142.0</v>
      </c>
      <c r="C816" s="32" t="s">
        <v>10763</v>
      </c>
      <c r="D816" s="389"/>
      <c r="E816" s="389"/>
      <c r="F816" s="527"/>
      <c r="G816" s="527"/>
      <c r="H816" s="527"/>
      <c r="I816" s="532"/>
      <c r="J816" s="94"/>
      <c r="K816" s="140"/>
      <c r="L816" s="54"/>
      <c r="M816" s="52"/>
      <c r="N816" s="8"/>
      <c r="O816" s="54"/>
      <c r="P816" s="536"/>
      <c r="Q816" s="14"/>
      <c r="R816" s="14"/>
      <c r="S816" s="14"/>
      <c r="T816" s="482"/>
      <c r="U816" s="83"/>
      <c r="V816" s="528"/>
      <c r="W816" s="227"/>
      <c r="X816" s="22"/>
      <c r="Y816" s="109"/>
      <c r="Z816" s="213" t="s">
        <v>30</v>
      </c>
      <c r="AA816" s="74">
        <v>5.0</v>
      </c>
      <c r="AB816" s="522" t="s">
        <v>31</v>
      </c>
      <c r="AC816" s="45">
        <f>ROUND(ROUND(ROUND(H800*O$8,0)*S812,0)*V815,0)-AA816</f>
        <v>451</v>
      </c>
      <c r="AD816" s="79"/>
    </row>
    <row r="817" ht="16.5" customHeight="1">
      <c r="A817" s="29">
        <v>61.0</v>
      </c>
      <c r="B817" s="29">
        <v>7143.0</v>
      </c>
      <c r="C817" s="32" t="s">
        <v>10764</v>
      </c>
      <c r="D817" s="389"/>
      <c r="E817" s="389"/>
      <c r="F817" s="527"/>
      <c r="G817" s="527"/>
      <c r="H817" s="527"/>
      <c r="I817" s="532"/>
      <c r="J817" s="94"/>
      <c r="K817" s="140"/>
      <c r="L817" s="54"/>
      <c r="M817" s="52"/>
      <c r="N817" s="8"/>
      <c r="O817" s="54"/>
      <c r="P817" s="254"/>
      <c r="Q817" s="83"/>
      <c r="R817" s="83"/>
      <c r="T817" s="482"/>
      <c r="U817" s="99"/>
      <c r="V817" s="529"/>
      <c r="W817" s="305" t="s">
        <v>20</v>
      </c>
      <c r="X817" s="41" t="s">
        <v>21</v>
      </c>
      <c r="Y817" s="86">
        <v>0.85</v>
      </c>
      <c r="Z817" s="75"/>
      <c r="AA817" s="213"/>
      <c r="AB817" s="213"/>
      <c r="AC817" s="45">
        <f>ROUND(ROUND(ROUND(ROUND(H800*O$8,0)*S812,0)*V815,0)*Y817,0)</f>
        <v>388</v>
      </c>
      <c r="AD817" s="79"/>
    </row>
    <row r="818" ht="16.5" customHeight="1">
      <c r="A818" s="29">
        <v>61.0</v>
      </c>
      <c r="B818" s="29">
        <v>7144.0</v>
      </c>
      <c r="C818" s="32" t="s">
        <v>10765</v>
      </c>
      <c r="D818" s="389"/>
      <c r="E818" s="389"/>
      <c r="F818" s="527"/>
      <c r="G818" s="527"/>
      <c r="H818" s="527"/>
      <c r="I818" s="532"/>
      <c r="J818" s="94"/>
      <c r="K818" s="140"/>
      <c r="L818" s="54"/>
      <c r="M818" s="52"/>
      <c r="N818" s="8"/>
      <c r="O818" s="54"/>
      <c r="P818" s="254"/>
      <c r="Q818" s="83"/>
      <c r="R818" s="83"/>
      <c r="S818" s="83"/>
      <c r="T818" s="530"/>
      <c r="U818" s="24"/>
      <c r="V818" s="26"/>
      <c r="W818" s="484"/>
      <c r="X818" s="56"/>
      <c r="Y818" s="526"/>
      <c r="Z818" s="213" t="s">
        <v>30</v>
      </c>
      <c r="AA818" s="74">
        <v>5.0</v>
      </c>
      <c r="AB818" s="522" t="s">
        <v>31</v>
      </c>
      <c r="AC818" s="45">
        <f>ROUND(ROUND(ROUND(ROUND(H800*O$8,0)*S812,0)*V815,0)*Y817,0)-AA818</f>
        <v>383</v>
      </c>
      <c r="AD818" s="79"/>
    </row>
    <row r="819" ht="16.5" customHeight="1">
      <c r="A819" s="29">
        <v>61.0</v>
      </c>
      <c r="B819" s="29">
        <v>8774.0</v>
      </c>
      <c r="C819" s="32" t="s">
        <v>10766</v>
      </c>
      <c r="D819" s="389"/>
      <c r="E819" s="389"/>
      <c r="F819" s="527"/>
      <c r="G819" s="527"/>
      <c r="H819" s="527"/>
      <c r="I819" s="532"/>
      <c r="J819" s="94"/>
      <c r="K819" s="140"/>
      <c r="L819" s="54"/>
      <c r="M819" s="52"/>
      <c r="N819" s="8"/>
      <c r="O819" s="54"/>
      <c r="P819" s="536"/>
      <c r="Q819" s="83"/>
      <c r="R819" s="528"/>
      <c r="S819" s="486"/>
      <c r="T819" s="102" t="s">
        <v>329</v>
      </c>
      <c r="U819" s="83" t="s">
        <v>21</v>
      </c>
      <c r="V819" s="528">
        <v>0.85</v>
      </c>
      <c r="W819" s="37"/>
      <c r="X819" s="7"/>
      <c r="Y819" s="39"/>
      <c r="Z819" s="213"/>
      <c r="AA819" s="213"/>
      <c r="AB819" s="213"/>
      <c r="AC819" s="45">
        <f>ROUND(ROUND(ROUND(H800*O$8,0)*S812,0)*V819,0)</f>
        <v>554</v>
      </c>
      <c r="AD819" s="79"/>
    </row>
    <row r="820" ht="16.5" customHeight="1">
      <c r="A820" s="29">
        <v>61.0</v>
      </c>
      <c r="B820" s="29">
        <v>7145.0</v>
      </c>
      <c r="C820" s="32" t="s">
        <v>10767</v>
      </c>
      <c r="D820" s="389"/>
      <c r="E820" s="389"/>
      <c r="F820" s="527"/>
      <c r="G820" s="527"/>
      <c r="H820" s="527"/>
      <c r="I820" s="532"/>
      <c r="J820" s="94"/>
      <c r="K820" s="140"/>
      <c r="L820" s="54"/>
      <c r="M820" s="52"/>
      <c r="N820" s="8"/>
      <c r="O820" s="54"/>
      <c r="P820" s="536"/>
      <c r="Q820" s="83"/>
      <c r="R820" s="528"/>
      <c r="S820" s="528"/>
      <c r="T820" s="482"/>
      <c r="U820" s="83"/>
      <c r="V820" s="528"/>
      <c r="W820" s="227"/>
      <c r="X820" s="22"/>
      <c r="Y820" s="109"/>
      <c r="Z820" s="213" t="s">
        <v>30</v>
      </c>
      <c r="AA820" s="74">
        <v>5.0</v>
      </c>
      <c r="AB820" s="522" t="s">
        <v>31</v>
      </c>
      <c r="AC820" s="45">
        <f>ROUND(ROUND(ROUND(H800*O$8,0)*S812,0)*V819,0)-AA820</f>
        <v>549</v>
      </c>
      <c r="AD820" s="79"/>
    </row>
    <row r="821" ht="16.5" customHeight="1">
      <c r="A821" s="29">
        <v>61.0</v>
      </c>
      <c r="B821" s="29">
        <v>7146.0</v>
      </c>
      <c r="C821" s="32" t="s">
        <v>10768</v>
      </c>
      <c r="D821" s="389"/>
      <c r="E821" s="389"/>
      <c r="F821" s="527"/>
      <c r="G821" s="527"/>
      <c r="H821" s="527"/>
      <c r="I821" s="532"/>
      <c r="J821" s="94"/>
      <c r="K821" s="140"/>
      <c r="L821" s="54"/>
      <c r="M821" s="52"/>
      <c r="N821" s="8"/>
      <c r="O821" s="54"/>
      <c r="P821" s="254"/>
      <c r="Q821" s="83"/>
      <c r="R821" s="528"/>
      <c r="S821" s="528"/>
      <c r="T821" s="482"/>
      <c r="U821" s="99"/>
      <c r="V821" s="529"/>
      <c r="W821" s="305" t="s">
        <v>20</v>
      </c>
      <c r="X821" s="41" t="s">
        <v>21</v>
      </c>
      <c r="Y821" s="86">
        <v>0.85</v>
      </c>
      <c r="Z821" s="75"/>
      <c r="AA821" s="213"/>
      <c r="AB821" s="213"/>
      <c r="AC821" s="45">
        <f>ROUND(ROUND(ROUND(ROUND(H800*O$8,0)*S812,0)*V819,0)*Y821,0)</f>
        <v>471</v>
      </c>
      <c r="AD821" s="79"/>
    </row>
    <row r="822" ht="16.5" customHeight="1">
      <c r="A822" s="29">
        <v>61.0</v>
      </c>
      <c r="B822" s="29">
        <v>7147.0</v>
      </c>
      <c r="C822" s="32" t="s">
        <v>10769</v>
      </c>
      <c r="D822" s="389"/>
      <c r="E822" s="389"/>
      <c r="F822" s="527"/>
      <c r="G822" s="527"/>
      <c r="H822" s="527"/>
      <c r="I822" s="532"/>
      <c r="J822" s="94"/>
      <c r="K822" s="140"/>
      <c r="L822" s="54"/>
      <c r="M822" s="52"/>
      <c r="N822" s="8"/>
      <c r="O822" s="54"/>
      <c r="P822" s="536"/>
      <c r="Q822" s="83"/>
      <c r="R822" s="83"/>
      <c r="S822" s="83"/>
      <c r="T822" s="484"/>
      <c r="U822" s="24"/>
      <c r="V822" s="26"/>
      <c r="W822" s="484"/>
      <c r="X822" s="56"/>
      <c r="Y822" s="526"/>
      <c r="Z822" s="213" t="s">
        <v>30</v>
      </c>
      <c r="AA822" s="74">
        <v>5.0</v>
      </c>
      <c r="AB822" s="522" t="s">
        <v>31</v>
      </c>
      <c r="AC822" s="45">
        <f>ROUND(ROUND(ROUND(ROUND(H800*O$8,0)*S812,0)*V819,0)*Y821,0)-AA822</f>
        <v>466</v>
      </c>
      <c r="AD822" s="79"/>
    </row>
    <row r="823" ht="16.5" customHeight="1">
      <c r="A823" s="29">
        <v>61.0</v>
      </c>
      <c r="B823" s="29">
        <v>7148.0</v>
      </c>
      <c r="C823" s="32" t="s">
        <v>10770</v>
      </c>
      <c r="D823" s="389"/>
      <c r="E823" s="389"/>
      <c r="F823" s="527"/>
      <c r="G823" s="527"/>
      <c r="H823" s="527"/>
      <c r="I823" s="532"/>
      <c r="J823" s="94"/>
      <c r="K823" s="140"/>
      <c r="L823" s="54"/>
      <c r="M823" s="52"/>
      <c r="N823" s="8"/>
      <c r="O823" s="54"/>
      <c r="P823" s="536"/>
      <c r="Q823" s="102" t="s">
        <v>27</v>
      </c>
      <c r="R823" s="533"/>
      <c r="S823" s="533"/>
      <c r="T823" s="520"/>
      <c r="U823" s="38"/>
      <c r="V823" s="6"/>
      <c r="W823" s="37"/>
      <c r="X823" s="7"/>
      <c r="Y823" s="39"/>
      <c r="Z823" s="213"/>
      <c r="AA823" s="213"/>
      <c r="AB823" s="213"/>
      <c r="AC823" s="45">
        <f>ROUND(ROUND(H800*O$8,0)*S824,0)</f>
        <v>466</v>
      </c>
      <c r="AD823" s="79"/>
    </row>
    <row r="824" ht="16.5" customHeight="1">
      <c r="A824" s="29">
        <v>61.0</v>
      </c>
      <c r="B824" s="29">
        <v>7149.0</v>
      </c>
      <c r="C824" s="32" t="s">
        <v>10771</v>
      </c>
      <c r="D824" s="389"/>
      <c r="E824" s="389"/>
      <c r="F824" s="527"/>
      <c r="G824" s="527"/>
      <c r="H824" s="527"/>
      <c r="I824" s="532"/>
      <c r="J824" s="94"/>
      <c r="K824" s="140"/>
      <c r="L824" s="54"/>
      <c r="M824" s="52"/>
      <c r="N824" s="8"/>
      <c r="O824" s="54"/>
      <c r="P824" s="535"/>
      <c r="Q824" s="482"/>
      <c r="R824" s="83" t="s">
        <v>21</v>
      </c>
      <c r="S824" s="528">
        <v>0.5</v>
      </c>
      <c r="T824" s="521"/>
      <c r="U824" s="53"/>
      <c r="V824" s="14"/>
      <c r="W824" s="52"/>
      <c r="X824" s="8"/>
      <c r="Y824" s="109"/>
      <c r="Z824" s="213" t="s">
        <v>30</v>
      </c>
      <c r="AA824" s="74">
        <v>5.0</v>
      </c>
      <c r="AB824" s="522" t="s">
        <v>31</v>
      </c>
      <c r="AC824" s="45">
        <f>ROUND(ROUND(H800*O$8,0)*S824,0)-AA824</f>
        <v>461</v>
      </c>
      <c r="AD824" s="79"/>
    </row>
    <row r="825" ht="16.5" customHeight="1">
      <c r="A825" s="29">
        <v>61.0</v>
      </c>
      <c r="B825" s="29">
        <v>7150.0</v>
      </c>
      <c r="C825" s="32" t="s">
        <v>10772</v>
      </c>
      <c r="D825" s="389"/>
      <c r="E825" s="389"/>
      <c r="F825" s="527"/>
      <c r="G825" s="527"/>
      <c r="H825" s="527"/>
      <c r="I825" s="532"/>
      <c r="J825" s="94"/>
      <c r="K825" s="140"/>
      <c r="L825" s="54"/>
      <c r="M825" s="52"/>
      <c r="N825" s="8"/>
      <c r="O825" s="54"/>
      <c r="P825" s="535"/>
      <c r="Q825" s="482"/>
      <c r="R825" s="14"/>
      <c r="S825" s="14"/>
      <c r="T825" s="521"/>
      <c r="U825" s="53"/>
      <c r="V825" s="14"/>
      <c r="W825" s="305" t="s">
        <v>20</v>
      </c>
      <c r="X825" s="41" t="s">
        <v>21</v>
      </c>
      <c r="Y825" s="86">
        <v>0.85</v>
      </c>
      <c r="Z825" s="75"/>
      <c r="AA825" s="213"/>
      <c r="AB825" s="213"/>
      <c r="AC825" s="45">
        <f>ROUND(ROUND(ROUND(H800*O$8,0)*S824,0)*Y825,0)</f>
        <v>396</v>
      </c>
      <c r="AD825" s="79"/>
    </row>
    <row r="826" ht="16.5" customHeight="1">
      <c r="A826" s="29">
        <v>61.0</v>
      </c>
      <c r="B826" s="29">
        <v>7151.0</v>
      </c>
      <c r="C826" s="32" t="s">
        <v>10773</v>
      </c>
      <c r="D826" s="389"/>
      <c r="E826" s="389"/>
      <c r="F826" s="527"/>
      <c r="G826" s="527"/>
      <c r="H826" s="527"/>
      <c r="I826" s="532"/>
      <c r="J826" s="94"/>
      <c r="K826" s="140"/>
      <c r="L826" s="54"/>
      <c r="M826" s="52"/>
      <c r="N826" s="8"/>
      <c r="O826" s="54"/>
      <c r="P826" s="535"/>
      <c r="Q826" s="482"/>
      <c r="R826" s="83"/>
      <c r="S826" s="83"/>
      <c r="T826" s="525"/>
      <c r="U826" s="180"/>
      <c r="V826" s="21"/>
      <c r="W826" s="484"/>
      <c r="X826" s="56"/>
      <c r="Y826" s="526"/>
      <c r="Z826" s="213" t="s">
        <v>30</v>
      </c>
      <c r="AA826" s="74">
        <v>5.0</v>
      </c>
      <c r="AB826" s="522" t="s">
        <v>31</v>
      </c>
      <c r="AC826" s="45">
        <f>ROUND(ROUND(ROUND(H800*O$8,0)*S824,0)*Y825,0)-AA826</f>
        <v>391</v>
      </c>
      <c r="AD826" s="79"/>
    </row>
    <row r="827" ht="16.5" customHeight="1">
      <c r="A827" s="29">
        <v>61.0</v>
      </c>
      <c r="B827" s="29">
        <v>7152.0</v>
      </c>
      <c r="C827" s="32" t="s">
        <v>10774</v>
      </c>
      <c r="D827" s="389"/>
      <c r="E827" s="389"/>
      <c r="F827" s="527"/>
      <c r="G827" s="527"/>
      <c r="H827" s="527"/>
      <c r="I827" s="532"/>
      <c r="J827" s="94"/>
      <c r="K827" s="140"/>
      <c r="L827" s="54"/>
      <c r="M827" s="52"/>
      <c r="N827" s="8"/>
      <c r="O827" s="54"/>
      <c r="P827" s="536"/>
      <c r="Q827" s="14"/>
      <c r="R827" s="14"/>
      <c r="S827" s="14"/>
      <c r="T827" s="102" t="s">
        <v>326</v>
      </c>
      <c r="U827" s="41" t="s">
        <v>21</v>
      </c>
      <c r="V827" s="60">
        <v>0.7</v>
      </c>
      <c r="W827" s="37"/>
      <c r="X827" s="7"/>
      <c r="Y827" s="39"/>
      <c r="Z827" s="213"/>
      <c r="AA827" s="213"/>
      <c r="AB827" s="213"/>
      <c r="AC827" s="45">
        <f>ROUND(ROUND(ROUND(H800*O$8,0)*S824,0)*V827,0)</f>
        <v>326</v>
      </c>
      <c r="AD827" s="79"/>
    </row>
    <row r="828" ht="16.5" customHeight="1">
      <c r="A828" s="29">
        <v>61.0</v>
      </c>
      <c r="B828" s="29">
        <v>7153.0</v>
      </c>
      <c r="C828" s="32" t="s">
        <v>10775</v>
      </c>
      <c r="D828" s="389"/>
      <c r="E828" s="389"/>
      <c r="F828" s="527"/>
      <c r="G828" s="527"/>
      <c r="H828" s="527"/>
      <c r="I828" s="532"/>
      <c r="J828" s="94"/>
      <c r="K828" s="140"/>
      <c r="L828" s="54"/>
      <c r="M828" s="52"/>
      <c r="N828" s="8"/>
      <c r="O828" s="54"/>
      <c r="P828" s="536"/>
      <c r="Q828" s="14"/>
      <c r="R828" s="14"/>
      <c r="S828" s="14"/>
      <c r="T828" s="482"/>
      <c r="U828" s="83"/>
      <c r="V828" s="528"/>
      <c r="W828" s="227"/>
      <c r="X828" s="22"/>
      <c r="Y828" s="109"/>
      <c r="Z828" s="213" t="s">
        <v>30</v>
      </c>
      <c r="AA828" s="74">
        <v>5.0</v>
      </c>
      <c r="AB828" s="522" t="s">
        <v>31</v>
      </c>
      <c r="AC828" s="45">
        <f>ROUND(ROUND(ROUND(H800*O$8,0)*S824,0)*V827,0)-AA828</f>
        <v>321</v>
      </c>
      <c r="AD828" s="79"/>
    </row>
    <row r="829" ht="16.5" customHeight="1">
      <c r="A829" s="29">
        <v>61.0</v>
      </c>
      <c r="B829" s="29">
        <v>7154.0</v>
      </c>
      <c r="C829" s="32" t="s">
        <v>10776</v>
      </c>
      <c r="D829" s="389"/>
      <c r="E829" s="389"/>
      <c r="F829" s="527"/>
      <c r="G829" s="527"/>
      <c r="H829" s="527"/>
      <c r="I829" s="532"/>
      <c r="J829" s="94"/>
      <c r="K829" s="140"/>
      <c r="L829" s="54"/>
      <c r="M829" s="52"/>
      <c r="N829" s="8"/>
      <c r="O829" s="54"/>
      <c r="P829" s="254"/>
      <c r="Q829" s="83"/>
      <c r="R829" s="83"/>
      <c r="T829" s="482"/>
      <c r="U829" s="99"/>
      <c r="V829" s="529"/>
      <c r="W829" s="305" t="s">
        <v>20</v>
      </c>
      <c r="X829" s="41" t="s">
        <v>21</v>
      </c>
      <c r="Y829" s="86">
        <v>0.85</v>
      </c>
      <c r="Z829" s="75"/>
      <c r="AA829" s="213"/>
      <c r="AB829" s="213"/>
      <c r="AC829" s="45">
        <f>ROUND(ROUND(ROUND(ROUND(H800*O$8,0)*S824,0)*V827,0)*Y829,0)</f>
        <v>277</v>
      </c>
      <c r="AD829" s="79"/>
    </row>
    <row r="830" ht="16.5" customHeight="1">
      <c r="A830" s="29">
        <v>61.0</v>
      </c>
      <c r="B830" s="29">
        <v>7155.0</v>
      </c>
      <c r="C830" s="32" t="s">
        <v>10777</v>
      </c>
      <c r="D830" s="389"/>
      <c r="E830" s="389"/>
      <c r="F830" s="527"/>
      <c r="G830" s="527"/>
      <c r="H830" s="527"/>
      <c r="I830" s="532"/>
      <c r="J830" s="94"/>
      <c r="K830" s="140"/>
      <c r="L830" s="54"/>
      <c r="M830" s="52"/>
      <c r="N830" s="8"/>
      <c r="O830" s="54"/>
      <c r="P830" s="254"/>
      <c r="Q830" s="83"/>
      <c r="R830" s="83"/>
      <c r="S830" s="83"/>
      <c r="T830" s="530"/>
      <c r="U830" s="24"/>
      <c r="V830" s="26"/>
      <c r="W830" s="484"/>
      <c r="X830" s="56"/>
      <c r="Y830" s="526"/>
      <c r="Z830" s="213" t="s">
        <v>30</v>
      </c>
      <c r="AA830" s="74">
        <v>5.0</v>
      </c>
      <c r="AB830" s="522" t="s">
        <v>31</v>
      </c>
      <c r="AC830" s="45">
        <f>ROUND(ROUND(ROUND(ROUND(H800*O$8,0)*S824,0)*V827,0)*Y829,0)-AA830</f>
        <v>272</v>
      </c>
      <c r="AD830" s="79"/>
    </row>
    <row r="831" ht="16.5" customHeight="1">
      <c r="A831" s="29">
        <v>61.0</v>
      </c>
      <c r="B831" s="29">
        <v>7156.0</v>
      </c>
      <c r="C831" s="32" t="s">
        <v>10778</v>
      </c>
      <c r="D831" s="389"/>
      <c r="E831" s="389"/>
      <c r="F831" s="527"/>
      <c r="G831" s="527"/>
      <c r="H831" s="527"/>
      <c r="I831" s="532"/>
      <c r="J831" s="94"/>
      <c r="K831" s="140"/>
      <c r="L831" s="54"/>
      <c r="M831" s="52"/>
      <c r="N831" s="8"/>
      <c r="O831" s="54"/>
      <c r="P831" s="536"/>
      <c r="Q831" s="83"/>
      <c r="R831" s="528"/>
      <c r="S831" s="486"/>
      <c r="T831" s="102" t="s">
        <v>329</v>
      </c>
      <c r="U831" s="83" t="s">
        <v>21</v>
      </c>
      <c r="V831" s="528">
        <v>0.85</v>
      </c>
      <c r="W831" s="37"/>
      <c r="X831" s="7"/>
      <c r="Y831" s="39"/>
      <c r="Z831" s="213"/>
      <c r="AA831" s="213"/>
      <c r="AB831" s="213"/>
      <c r="AC831" s="45">
        <f>ROUND(ROUND(ROUND(H800*O$8,0)*S824,0)*V831,0)</f>
        <v>396</v>
      </c>
      <c r="AD831" s="79"/>
    </row>
    <row r="832" ht="16.5" customHeight="1">
      <c r="A832" s="29">
        <v>61.0</v>
      </c>
      <c r="B832" s="29">
        <v>7157.0</v>
      </c>
      <c r="C832" s="32" t="s">
        <v>10779</v>
      </c>
      <c r="D832" s="389"/>
      <c r="E832" s="389"/>
      <c r="F832" s="527"/>
      <c r="G832" s="527"/>
      <c r="H832" s="527"/>
      <c r="I832" s="532"/>
      <c r="J832" s="94"/>
      <c r="K832" s="140"/>
      <c r="L832" s="54"/>
      <c r="M832" s="52"/>
      <c r="N832" s="8"/>
      <c r="O832" s="54"/>
      <c r="P832" s="536"/>
      <c r="Q832" s="83"/>
      <c r="R832" s="528"/>
      <c r="S832" s="528"/>
      <c r="T832" s="482"/>
      <c r="U832" s="83"/>
      <c r="V832" s="528"/>
      <c r="W832" s="227"/>
      <c r="X832" s="22"/>
      <c r="Y832" s="109"/>
      <c r="Z832" s="213" t="s">
        <v>30</v>
      </c>
      <c r="AA832" s="74">
        <v>5.0</v>
      </c>
      <c r="AB832" s="522" t="s">
        <v>31</v>
      </c>
      <c r="AC832" s="45">
        <f>ROUND(ROUND(ROUND(H800*O$8,0)*S824,0)*V831,0)-AA832</f>
        <v>391</v>
      </c>
      <c r="AD832" s="79"/>
    </row>
    <row r="833" ht="16.5" customHeight="1">
      <c r="A833" s="29">
        <v>61.0</v>
      </c>
      <c r="B833" s="29">
        <v>7158.0</v>
      </c>
      <c r="C833" s="32" t="s">
        <v>10780</v>
      </c>
      <c r="D833" s="389"/>
      <c r="E833" s="389"/>
      <c r="F833" s="527"/>
      <c r="G833" s="527"/>
      <c r="H833" s="527"/>
      <c r="I833" s="532"/>
      <c r="J833" s="94"/>
      <c r="K833" s="140"/>
      <c r="L833" s="54"/>
      <c r="M833" s="52"/>
      <c r="N833" s="8"/>
      <c r="O833" s="54"/>
      <c r="P833" s="254"/>
      <c r="Q833" s="83"/>
      <c r="R833" s="528"/>
      <c r="S833" s="528"/>
      <c r="T833" s="482"/>
      <c r="U833" s="99"/>
      <c r="V833" s="529"/>
      <c r="W833" s="305" t="s">
        <v>20</v>
      </c>
      <c r="X833" s="41" t="s">
        <v>21</v>
      </c>
      <c r="Y833" s="86">
        <v>0.85</v>
      </c>
      <c r="Z833" s="75"/>
      <c r="AA833" s="213"/>
      <c r="AB833" s="213"/>
      <c r="AC833" s="45">
        <f>ROUND(ROUND(ROUND(ROUND(H800*O$8,0)*S824,0)*V831,0)*Y833,0)</f>
        <v>337</v>
      </c>
      <c r="AD833" s="79"/>
    </row>
    <row r="834" ht="16.5" customHeight="1">
      <c r="A834" s="29">
        <v>61.0</v>
      </c>
      <c r="B834" s="29">
        <v>7159.0</v>
      </c>
      <c r="C834" s="32" t="s">
        <v>10781</v>
      </c>
      <c r="D834" s="389"/>
      <c r="E834" s="389"/>
      <c r="F834" s="527"/>
      <c r="G834" s="527"/>
      <c r="H834" s="527"/>
      <c r="I834" s="532"/>
      <c r="J834" s="94"/>
      <c r="K834" s="140"/>
      <c r="L834" s="54"/>
      <c r="M834" s="52"/>
      <c r="N834" s="8"/>
      <c r="O834" s="54"/>
      <c r="P834" s="537"/>
      <c r="Q834" s="83"/>
      <c r="R834" s="83"/>
      <c r="S834" s="83"/>
      <c r="T834" s="484"/>
      <c r="U834" s="24"/>
      <c r="V834" s="26"/>
      <c r="W834" s="484"/>
      <c r="X834" s="56"/>
      <c r="Y834" s="526"/>
      <c r="Z834" s="213" t="s">
        <v>30</v>
      </c>
      <c r="AA834" s="74">
        <v>5.0</v>
      </c>
      <c r="AB834" s="522" t="s">
        <v>31</v>
      </c>
      <c r="AC834" s="45">
        <f>ROUND(ROUND(ROUND(ROUND(H800*O$8,0)*S824,0)*V831,0)*Y833,0)-AA834</f>
        <v>332</v>
      </c>
      <c r="AD834" s="79"/>
    </row>
    <row r="835" ht="16.5" customHeight="1">
      <c r="A835" s="29">
        <v>61.0</v>
      </c>
      <c r="B835" s="29">
        <v>8415.0</v>
      </c>
      <c r="C835" s="32" t="s">
        <v>10782</v>
      </c>
      <c r="D835" s="389"/>
      <c r="E835" s="389"/>
      <c r="F835" s="527"/>
      <c r="G835" s="527"/>
      <c r="H835" s="527"/>
      <c r="I835" s="532"/>
      <c r="J835" s="130" t="s">
        <v>7983</v>
      </c>
      <c r="K835" s="538"/>
      <c r="L835" s="590"/>
      <c r="M835" s="147"/>
      <c r="N835" s="539"/>
      <c r="O835" s="591"/>
      <c r="P835" s="37"/>
      <c r="Q835" s="7"/>
      <c r="R835" s="7"/>
      <c r="S835" s="7"/>
      <c r="T835" s="520"/>
      <c r="U835" s="6"/>
      <c r="V835" s="7"/>
      <c r="W835" s="37"/>
      <c r="X835" s="7"/>
      <c r="Y835" s="39"/>
      <c r="Z835" s="213"/>
      <c r="AA835" s="213"/>
      <c r="AB835" s="213"/>
      <c r="AC835" s="45">
        <f>ROUND(ROUND(H800*L836,0)*O$8,0)</f>
        <v>898</v>
      </c>
      <c r="AD835" s="79"/>
    </row>
    <row r="836" ht="16.5" customHeight="1">
      <c r="A836" s="29">
        <v>61.0</v>
      </c>
      <c r="B836" s="29">
        <v>7160.0</v>
      </c>
      <c r="C836" s="32" t="s">
        <v>10783</v>
      </c>
      <c r="D836" s="231"/>
      <c r="E836" s="231"/>
      <c r="F836" s="174"/>
      <c r="G836" s="174"/>
      <c r="H836" s="174"/>
      <c r="I836" s="523"/>
      <c r="J836" s="482"/>
      <c r="K836" s="83" t="s">
        <v>21</v>
      </c>
      <c r="L836" s="175">
        <v>0.965</v>
      </c>
      <c r="M836" s="592"/>
      <c r="N836" s="540"/>
      <c r="O836" s="175"/>
      <c r="P836" s="52"/>
      <c r="Q836" s="8"/>
      <c r="R836" s="8"/>
      <c r="S836" s="8"/>
      <c r="T836" s="521"/>
      <c r="U836" s="14"/>
      <c r="V836" s="8"/>
      <c r="W836" s="52"/>
      <c r="X836" s="8"/>
      <c r="Y836" s="109"/>
      <c r="Z836" s="213" t="s">
        <v>30</v>
      </c>
      <c r="AA836" s="74">
        <v>5.0</v>
      </c>
      <c r="AB836" s="522" t="s">
        <v>31</v>
      </c>
      <c r="AC836" s="45">
        <f>ROUND(ROUND(H800*L836,0)*O$8,0)-AA836</f>
        <v>893</v>
      </c>
      <c r="AD836" s="79"/>
    </row>
    <row r="837" ht="16.5" customHeight="1">
      <c r="A837" s="29">
        <v>61.0</v>
      </c>
      <c r="B837" s="29">
        <v>7161.0</v>
      </c>
      <c r="C837" s="32" t="s">
        <v>10784</v>
      </c>
      <c r="D837" s="231"/>
      <c r="E837" s="231"/>
      <c r="F837" s="174"/>
      <c r="G837" s="174"/>
      <c r="H837" s="174"/>
      <c r="I837" s="523"/>
      <c r="J837" s="482"/>
      <c r="K837" s="140"/>
      <c r="L837" s="54"/>
      <c r="M837" s="52"/>
      <c r="N837" s="8"/>
      <c r="O837" s="54"/>
      <c r="P837" s="52"/>
      <c r="Q837" s="8"/>
      <c r="R837" s="8"/>
      <c r="S837" s="8"/>
      <c r="T837" s="521"/>
      <c r="U837" s="14"/>
      <c r="V837" s="54"/>
      <c r="W837" s="305" t="s">
        <v>20</v>
      </c>
      <c r="X837" s="41" t="s">
        <v>21</v>
      </c>
      <c r="Y837" s="86">
        <v>0.85</v>
      </c>
      <c r="Z837" s="75"/>
      <c r="AA837" s="213"/>
      <c r="AB837" s="213"/>
      <c r="AC837" s="45">
        <f>ROUND(ROUND(ROUND(H800*L836,0)*O$8,0)*Y837,0)</f>
        <v>763</v>
      </c>
      <c r="AD837" s="79"/>
    </row>
    <row r="838" ht="16.5" customHeight="1">
      <c r="A838" s="29">
        <v>61.0</v>
      </c>
      <c r="B838" s="29">
        <v>7162.0</v>
      </c>
      <c r="C838" s="32" t="s">
        <v>10785</v>
      </c>
      <c r="D838" s="231"/>
      <c r="E838" s="231"/>
      <c r="F838" s="527"/>
      <c r="G838" s="527"/>
      <c r="H838" s="527"/>
      <c r="I838" s="532"/>
      <c r="J838" s="94"/>
      <c r="K838" s="140"/>
      <c r="L838" s="54"/>
      <c r="M838" s="52"/>
      <c r="N838" s="8"/>
      <c r="O838" s="54"/>
      <c r="P838" s="52"/>
      <c r="Q838" s="8"/>
      <c r="R838" s="8"/>
      <c r="S838" s="8"/>
      <c r="T838" s="525"/>
      <c r="U838" s="21"/>
      <c r="V838" s="109"/>
      <c r="W838" s="484"/>
      <c r="X838" s="56"/>
      <c r="Y838" s="526"/>
      <c r="Z838" s="213" t="s">
        <v>30</v>
      </c>
      <c r="AA838" s="74">
        <v>5.0</v>
      </c>
      <c r="AB838" s="522" t="s">
        <v>31</v>
      </c>
      <c r="AC838" s="45">
        <f>ROUND(ROUND(ROUND(H800*L836,0)*O$8,0)*Y837,0)-AA838</f>
        <v>758</v>
      </c>
      <c r="AD838" s="79"/>
    </row>
    <row r="839" ht="16.5" customHeight="1">
      <c r="A839" s="29">
        <v>61.0</v>
      </c>
      <c r="B839" s="29">
        <v>8416.0</v>
      </c>
      <c r="C839" s="32" t="s">
        <v>10786</v>
      </c>
      <c r="D839" s="231"/>
      <c r="E839" s="231"/>
      <c r="F839" s="527"/>
      <c r="G839" s="527"/>
      <c r="H839" s="527"/>
      <c r="I839" s="532"/>
      <c r="J839" s="94"/>
      <c r="K839" s="140"/>
      <c r="L839" s="54"/>
      <c r="M839" s="52"/>
      <c r="N839" s="8"/>
      <c r="O839" s="54"/>
      <c r="P839" s="52"/>
      <c r="Q839" s="8"/>
      <c r="R839" s="8"/>
      <c r="S839" s="8"/>
      <c r="T839" s="102" t="s">
        <v>326</v>
      </c>
      <c r="U839" s="41" t="s">
        <v>21</v>
      </c>
      <c r="V839" s="60">
        <v>0.7</v>
      </c>
      <c r="W839" s="37"/>
      <c r="X839" s="7"/>
      <c r="Y839" s="39"/>
      <c r="Z839" s="213"/>
      <c r="AA839" s="213"/>
      <c r="AB839" s="213"/>
      <c r="AC839" s="45">
        <f>ROUND(ROUND(ROUND(H800*L836,0)*O$8,0)*V839,0)</f>
        <v>629</v>
      </c>
      <c r="AD839" s="79"/>
    </row>
    <row r="840" ht="16.5" customHeight="1">
      <c r="A840" s="29">
        <v>61.0</v>
      </c>
      <c r="B840" s="29">
        <v>7163.0</v>
      </c>
      <c r="C840" s="32" t="s">
        <v>10787</v>
      </c>
      <c r="D840" s="231"/>
      <c r="E840" s="231"/>
      <c r="F840" s="527"/>
      <c r="G840" s="527"/>
      <c r="H840" s="8"/>
      <c r="I840" s="144"/>
      <c r="J840" s="94"/>
      <c r="K840" s="140"/>
      <c r="L840" s="54"/>
      <c r="M840" s="52"/>
      <c r="N840" s="8"/>
      <c r="O840" s="54"/>
      <c r="P840" s="52"/>
      <c r="Q840" s="8"/>
      <c r="R840" s="8"/>
      <c r="S840" s="8"/>
      <c r="T840" s="482"/>
      <c r="U840" s="83"/>
      <c r="V840" s="528"/>
      <c r="W840" s="227"/>
      <c r="X840" s="22"/>
      <c r="Y840" s="109"/>
      <c r="Z840" s="213" t="s">
        <v>30</v>
      </c>
      <c r="AA840" s="74">
        <v>5.0</v>
      </c>
      <c r="AB840" s="522" t="s">
        <v>31</v>
      </c>
      <c r="AC840" s="45">
        <f>ROUND(ROUND(ROUND(H800*L836,0)*O$8,0)*V839,0)-AA840</f>
        <v>624</v>
      </c>
      <c r="AD840" s="79"/>
    </row>
    <row r="841" ht="16.5" customHeight="1">
      <c r="A841" s="29">
        <v>61.0</v>
      </c>
      <c r="B841" s="29">
        <v>7164.0</v>
      </c>
      <c r="C841" s="32" t="s">
        <v>10788</v>
      </c>
      <c r="D841" s="389"/>
      <c r="E841" s="231"/>
      <c r="F841" s="113"/>
      <c r="G841" s="113"/>
      <c r="H841" s="8"/>
      <c r="I841" s="144"/>
      <c r="J841" s="94"/>
      <c r="K841" s="140"/>
      <c r="L841" s="54"/>
      <c r="M841" s="52"/>
      <c r="N841" s="8"/>
      <c r="O841" s="54"/>
      <c r="P841" s="52"/>
      <c r="Q841" s="8"/>
      <c r="R841" s="8"/>
      <c r="S841" s="8"/>
      <c r="T841" s="482"/>
      <c r="U841" s="99"/>
      <c r="V841" s="529"/>
      <c r="W841" s="305" t="s">
        <v>20</v>
      </c>
      <c r="X841" s="41" t="s">
        <v>21</v>
      </c>
      <c r="Y841" s="86">
        <v>0.85</v>
      </c>
      <c r="Z841" s="75"/>
      <c r="AA841" s="213"/>
      <c r="AB841" s="213"/>
      <c r="AC841" s="45">
        <f>ROUND(ROUND(ROUND(ROUND(H800*L836,0)*O$8,0)*V839,0)*Y841,0)</f>
        <v>535</v>
      </c>
      <c r="AD841" s="79"/>
    </row>
    <row r="842" ht="16.5" customHeight="1">
      <c r="A842" s="29">
        <v>61.0</v>
      </c>
      <c r="B842" s="29">
        <v>7165.0</v>
      </c>
      <c r="C842" s="32" t="s">
        <v>10789</v>
      </c>
      <c r="D842" s="389"/>
      <c r="E842" s="231"/>
      <c r="F842" s="113"/>
      <c r="G842" s="113"/>
      <c r="H842" s="8"/>
      <c r="I842" s="144"/>
      <c r="J842" s="94"/>
      <c r="K842" s="140"/>
      <c r="L842" s="54"/>
      <c r="M842" s="52"/>
      <c r="N842" s="8"/>
      <c r="O842" s="54"/>
      <c r="P842" s="52"/>
      <c r="Q842" s="8"/>
      <c r="R842" s="8"/>
      <c r="S842" s="8"/>
      <c r="T842" s="530"/>
      <c r="U842" s="24"/>
      <c r="V842" s="26"/>
      <c r="W842" s="484"/>
      <c r="X842" s="56"/>
      <c r="Y842" s="526"/>
      <c r="Z842" s="213" t="s">
        <v>30</v>
      </c>
      <c r="AA842" s="74">
        <v>5.0</v>
      </c>
      <c r="AB842" s="522" t="s">
        <v>31</v>
      </c>
      <c r="AC842" s="45">
        <f>ROUND(ROUND(ROUND(ROUND(H800*L836,0)*O$8,0)*V839,0)*Y841,0)-AA842</f>
        <v>530</v>
      </c>
      <c r="AD842" s="79"/>
    </row>
    <row r="843" ht="16.5" customHeight="1">
      <c r="A843" s="29">
        <v>61.0</v>
      </c>
      <c r="B843" s="29">
        <v>8775.0</v>
      </c>
      <c r="C843" s="32" t="s">
        <v>10790</v>
      </c>
      <c r="D843" s="389"/>
      <c r="E843" s="231"/>
      <c r="F843" s="113"/>
      <c r="G843" s="113"/>
      <c r="H843" s="8"/>
      <c r="I843" s="144"/>
      <c r="J843" s="94"/>
      <c r="K843" s="140"/>
      <c r="L843" s="54"/>
      <c r="M843" s="52"/>
      <c r="N843" s="8"/>
      <c r="O843" s="54"/>
      <c r="P843" s="52"/>
      <c r="Q843" s="8"/>
      <c r="R843" s="8"/>
      <c r="S843" s="54"/>
      <c r="T843" s="102" t="s">
        <v>329</v>
      </c>
      <c r="U843" s="83" t="s">
        <v>21</v>
      </c>
      <c r="V843" s="528">
        <v>0.85</v>
      </c>
      <c r="W843" s="37"/>
      <c r="X843" s="7"/>
      <c r="Y843" s="39"/>
      <c r="Z843" s="213"/>
      <c r="AA843" s="213"/>
      <c r="AB843" s="213"/>
      <c r="AC843" s="45">
        <f>ROUND(ROUND(ROUND(H800*L836,0)*O$8,0)*V843,0)</f>
        <v>763</v>
      </c>
      <c r="AD843" s="79"/>
    </row>
    <row r="844" ht="16.5" customHeight="1">
      <c r="A844" s="29">
        <v>61.0</v>
      </c>
      <c r="B844" s="29">
        <v>7166.0</v>
      </c>
      <c r="C844" s="32" t="s">
        <v>10791</v>
      </c>
      <c r="D844" s="389"/>
      <c r="E844" s="231"/>
      <c r="F844" s="113"/>
      <c r="G844" s="113"/>
      <c r="H844" s="8"/>
      <c r="I844" s="144"/>
      <c r="J844" s="94"/>
      <c r="K844" s="140"/>
      <c r="L844" s="54"/>
      <c r="M844" s="52"/>
      <c r="N844" s="8"/>
      <c r="O844" s="54"/>
      <c r="P844" s="52"/>
      <c r="Q844" s="8"/>
      <c r="R844" s="8"/>
      <c r="S844" s="8"/>
      <c r="T844" s="482"/>
      <c r="U844" s="83"/>
      <c r="V844" s="528"/>
      <c r="W844" s="227"/>
      <c r="X844" s="22"/>
      <c r="Y844" s="109"/>
      <c r="Z844" s="213" t="s">
        <v>30</v>
      </c>
      <c r="AA844" s="74">
        <v>5.0</v>
      </c>
      <c r="AB844" s="522" t="s">
        <v>31</v>
      </c>
      <c r="AC844" s="45">
        <f>ROUND(ROUND(ROUND(H800*L836,0)*O$8,0)*V843,0)-AA844</f>
        <v>758</v>
      </c>
      <c r="AD844" s="79"/>
    </row>
    <row r="845" ht="16.5" customHeight="1">
      <c r="A845" s="29">
        <v>61.0</v>
      </c>
      <c r="B845" s="29">
        <v>7167.0</v>
      </c>
      <c r="C845" s="32" t="s">
        <v>10792</v>
      </c>
      <c r="D845" s="389"/>
      <c r="E845" s="231"/>
      <c r="F845" s="527"/>
      <c r="G845" s="527"/>
      <c r="H845" s="527"/>
      <c r="I845" s="532"/>
      <c r="J845" s="94"/>
      <c r="K845" s="140"/>
      <c r="L845" s="54"/>
      <c r="M845" s="52"/>
      <c r="N845" s="8"/>
      <c r="O845" s="54"/>
      <c r="P845" s="52"/>
      <c r="Q845" s="8"/>
      <c r="R845" s="8"/>
      <c r="S845" s="8"/>
      <c r="T845" s="482"/>
      <c r="U845" s="99"/>
      <c r="V845" s="529"/>
      <c r="W845" s="305" t="s">
        <v>20</v>
      </c>
      <c r="X845" s="41" t="s">
        <v>21</v>
      </c>
      <c r="Y845" s="86">
        <v>0.85</v>
      </c>
      <c r="Z845" s="75"/>
      <c r="AA845" s="213"/>
      <c r="AB845" s="213"/>
      <c r="AC845" s="45">
        <f>ROUND(ROUND(ROUND(ROUND(H800*L836,0)*O$8,0)*V843,0)*Y845,0)</f>
        <v>649</v>
      </c>
      <c r="AD845" s="79"/>
    </row>
    <row r="846" ht="16.5" customHeight="1">
      <c r="A846" s="29">
        <v>61.0</v>
      </c>
      <c r="B846" s="29">
        <v>7168.0</v>
      </c>
      <c r="C846" s="32" t="s">
        <v>10793</v>
      </c>
      <c r="D846" s="389"/>
      <c r="E846" s="231"/>
      <c r="F846" s="527"/>
      <c r="G846" s="527"/>
      <c r="H846" s="527"/>
      <c r="I846" s="532"/>
      <c r="J846" s="94"/>
      <c r="K846" s="140"/>
      <c r="L846" s="54"/>
      <c r="M846" s="52"/>
      <c r="N846" s="8"/>
      <c r="O846" s="54"/>
      <c r="P846" s="227"/>
      <c r="Q846" s="22"/>
      <c r="R846" s="22"/>
      <c r="S846" s="22"/>
      <c r="T846" s="484"/>
      <c r="U846" s="24"/>
      <c r="V846" s="26"/>
      <c r="W846" s="484"/>
      <c r="X846" s="56"/>
      <c r="Y846" s="526"/>
      <c r="Z846" s="213" t="s">
        <v>30</v>
      </c>
      <c r="AA846" s="74">
        <v>5.0</v>
      </c>
      <c r="AB846" s="522" t="s">
        <v>31</v>
      </c>
      <c r="AC846" s="45">
        <f>ROUND(ROUND(ROUND(ROUND(H800*L836,0)*O$8,0)*V843,0)*Y845,0)-AA846</f>
        <v>644</v>
      </c>
      <c r="AD846" s="79"/>
    </row>
    <row r="847" ht="16.5" customHeight="1">
      <c r="A847" s="29">
        <v>61.0</v>
      </c>
      <c r="B847" s="29">
        <v>8417.0</v>
      </c>
      <c r="C847" s="32" t="s">
        <v>10794</v>
      </c>
      <c r="D847" s="389"/>
      <c r="E847" s="389"/>
      <c r="F847" s="527"/>
      <c r="G847" s="527"/>
      <c r="H847" s="527"/>
      <c r="I847" s="532"/>
      <c r="J847" s="94"/>
      <c r="K847" s="140"/>
      <c r="L847" s="54"/>
      <c r="M847" s="52"/>
      <c r="N847" s="8"/>
      <c r="O847" s="54"/>
      <c r="P847" s="206" t="s">
        <v>23</v>
      </c>
      <c r="Q847" s="102" t="s">
        <v>24</v>
      </c>
      <c r="R847" s="533"/>
      <c r="S847" s="533"/>
      <c r="T847" s="520"/>
      <c r="U847" s="38"/>
      <c r="V847" s="6"/>
      <c r="W847" s="37"/>
      <c r="X847" s="7"/>
      <c r="Y847" s="39"/>
      <c r="Z847" s="213"/>
      <c r="AA847" s="213"/>
      <c r="AB847" s="213"/>
      <c r="AC847" s="45">
        <f>ROUND(ROUND(ROUND(H800*L836,0)*O$8,0)*S848,0)</f>
        <v>629</v>
      </c>
      <c r="AD847" s="79"/>
    </row>
    <row r="848" ht="16.5" customHeight="1">
      <c r="A848" s="29">
        <v>61.0</v>
      </c>
      <c r="B848" s="29">
        <v>7169.0</v>
      </c>
      <c r="C848" s="32" t="s">
        <v>10795</v>
      </c>
      <c r="D848" s="389"/>
      <c r="E848" s="389"/>
      <c r="F848" s="527"/>
      <c r="G848" s="527"/>
      <c r="H848" s="527"/>
      <c r="I848" s="532"/>
      <c r="J848" s="94"/>
      <c r="K848" s="140"/>
      <c r="L848" s="54"/>
      <c r="M848" s="52"/>
      <c r="N848" s="8"/>
      <c r="O848" s="54"/>
      <c r="P848" s="481"/>
      <c r="Q848" s="482"/>
      <c r="R848" s="83" t="s">
        <v>21</v>
      </c>
      <c r="S848" s="528">
        <v>0.7</v>
      </c>
      <c r="T848" s="521"/>
      <c r="U848" s="53"/>
      <c r="V848" s="14"/>
      <c r="W848" s="52"/>
      <c r="X848" s="8"/>
      <c r="Y848" s="109"/>
      <c r="Z848" s="213" t="s">
        <v>30</v>
      </c>
      <c r="AA848" s="74">
        <v>5.0</v>
      </c>
      <c r="AB848" s="522" t="s">
        <v>31</v>
      </c>
      <c r="AC848" s="45">
        <f>ROUND(ROUND(ROUND(H800*L836,0)*O$8,0)*S848,0)-AA848</f>
        <v>624</v>
      </c>
      <c r="AD848" s="79"/>
    </row>
    <row r="849" ht="16.5" customHeight="1">
      <c r="A849" s="29">
        <v>61.0</v>
      </c>
      <c r="B849" s="29">
        <v>7170.0</v>
      </c>
      <c r="C849" s="32" t="s">
        <v>10796</v>
      </c>
      <c r="D849" s="389"/>
      <c r="E849" s="389"/>
      <c r="F849" s="527"/>
      <c r="G849" s="527"/>
      <c r="H849" s="527"/>
      <c r="I849" s="532"/>
      <c r="J849" s="94"/>
      <c r="K849" s="140"/>
      <c r="L849" s="54"/>
      <c r="M849" s="52"/>
      <c r="N849" s="8"/>
      <c r="O849" s="54"/>
      <c r="P849" s="481"/>
      <c r="Q849" s="482"/>
      <c r="R849" s="14"/>
      <c r="S849" s="14"/>
      <c r="T849" s="521"/>
      <c r="U849" s="53"/>
      <c r="V849" s="14"/>
      <c r="W849" s="305" t="s">
        <v>20</v>
      </c>
      <c r="X849" s="41" t="s">
        <v>21</v>
      </c>
      <c r="Y849" s="86">
        <v>0.85</v>
      </c>
      <c r="Z849" s="75"/>
      <c r="AA849" s="213"/>
      <c r="AB849" s="213"/>
      <c r="AC849" s="45">
        <f>ROUND(ROUND(ROUND(ROUND(H800*L836,0)*O$8,0)*S848,0)*Y849,0)</f>
        <v>535</v>
      </c>
      <c r="AD849" s="79"/>
    </row>
    <row r="850" ht="16.5" customHeight="1">
      <c r="A850" s="29">
        <v>61.0</v>
      </c>
      <c r="B850" s="29">
        <v>7171.0</v>
      </c>
      <c r="C850" s="32" t="s">
        <v>10797</v>
      </c>
      <c r="D850" s="389"/>
      <c r="E850" s="389"/>
      <c r="F850" s="527"/>
      <c r="G850" s="527"/>
      <c r="H850" s="527"/>
      <c r="I850" s="532"/>
      <c r="J850" s="94"/>
      <c r="K850" s="140"/>
      <c r="L850" s="54"/>
      <c r="M850" s="52"/>
      <c r="N850" s="8"/>
      <c r="O850" s="54"/>
      <c r="P850" s="535"/>
      <c r="Q850" s="482"/>
      <c r="R850" s="83"/>
      <c r="S850" s="83"/>
      <c r="T850" s="525"/>
      <c r="U850" s="180"/>
      <c r="V850" s="21"/>
      <c r="W850" s="484"/>
      <c r="X850" s="56"/>
      <c r="Y850" s="526"/>
      <c r="Z850" s="213" t="s">
        <v>30</v>
      </c>
      <c r="AA850" s="74">
        <v>5.0</v>
      </c>
      <c r="AB850" s="522" t="s">
        <v>31</v>
      </c>
      <c r="AC850" s="45">
        <f>ROUND(ROUND(ROUND(ROUND(H800*L836,0)*O$8,0)*S848,0)*Y849,0)-AA850</f>
        <v>530</v>
      </c>
      <c r="AD850" s="79"/>
    </row>
    <row r="851" ht="16.5" customHeight="1">
      <c r="A851" s="29">
        <v>61.0</v>
      </c>
      <c r="B851" s="29">
        <v>8418.0</v>
      </c>
      <c r="C851" s="32" t="s">
        <v>10798</v>
      </c>
      <c r="D851" s="389"/>
      <c r="E851" s="389"/>
      <c r="F851" s="527"/>
      <c r="G851" s="527"/>
      <c r="H851" s="527"/>
      <c r="I851" s="532"/>
      <c r="J851" s="94"/>
      <c r="K851" s="140"/>
      <c r="L851" s="54"/>
      <c r="M851" s="52"/>
      <c r="N851" s="8"/>
      <c r="O851" s="54"/>
      <c r="P851" s="536"/>
      <c r="Q851" s="14"/>
      <c r="R851" s="14"/>
      <c r="S851" s="14"/>
      <c r="T851" s="102" t="s">
        <v>326</v>
      </c>
      <c r="U851" s="41" t="s">
        <v>21</v>
      </c>
      <c r="V851" s="60">
        <v>0.7</v>
      </c>
      <c r="W851" s="37"/>
      <c r="X851" s="7"/>
      <c r="Y851" s="39"/>
      <c r="Z851" s="213"/>
      <c r="AA851" s="213"/>
      <c r="AB851" s="213"/>
      <c r="AC851" s="45">
        <f>ROUND(ROUND(ROUND(ROUND(H800*L836,0)*O$8,0)*S848,0)*V851,0)</f>
        <v>440</v>
      </c>
      <c r="AD851" s="79"/>
    </row>
    <row r="852" ht="16.5" customHeight="1">
      <c r="A852" s="29">
        <v>61.0</v>
      </c>
      <c r="B852" s="29">
        <v>7172.0</v>
      </c>
      <c r="C852" s="32" t="s">
        <v>10799</v>
      </c>
      <c r="D852" s="389"/>
      <c r="E852" s="389"/>
      <c r="F852" s="527"/>
      <c r="G852" s="527"/>
      <c r="H852" s="527"/>
      <c r="I852" s="532"/>
      <c r="J852" s="94"/>
      <c r="K852" s="140"/>
      <c r="L852" s="54"/>
      <c r="M852" s="52"/>
      <c r="N852" s="8"/>
      <c r="O852" s="54"/>
      <c r="P852" s="536"/>
      <c r="Q852" s="14"/>
      <c r="R852" s="14"/>
      <c r="S852" s="14"/>
      <c r="T852" s="482"/>
      <c r="U852" s="83"/>
      <c r="V852" s="528"/>
      <c r="W852" s="227"/>
      <c r="X852" s="22"/>
      <c r="Y852" s="109"/>
      <c r="Z852" s="213" t="s">
        <v>30</v>
      </c>
      <c r="AA852" s="74">
        <v>5.0</v>
      </c>
      <c r="AB852" s="522" t="s">
        <v>31</v>
      </c>
      <c r="AC852" s="45">
        <f>ROUND(ROUND(ROUND(ROUND(H800*L836,0)*O$8,0)*S848,0)*V851,0)-AA852</f>
        <v>435</v>
      </c>
      <c r="AD852" s="79"/>
    </row>
    <row r="853" ht="16.5" customHeight="1">
      <c r="A853" s="29">
        <v>61.0</v>
      </c>
      <c r="B853" s="29">
        <v>7173.0</v>
      </c>
      <c r="C853" s="32" t="s">
        <v>10800</v>
      </c>
      <c r="D853" s="389"/>
      <c r="E853" s="389"/>
      <c r="F853" s="527"/>
      <c r="G853" s="527"/>
      <c r="H853" s="527"/>
      <c r="I853" s="532"/>
      <c r="J853" s="94"/>
      <c r="K853" s="140"/>
      <c r="L853" s="54"/>
      <c r="M853" s="52"/>
      <c r="N853" s="8"/>
      <c r="O853" s="54"/>
      <c r="P853" s="254"/>
      <c r="Q853" s="83"/>
      <c r="R853" s="83"/>
      <c r="T853" s="482"/>
      <c r="U853" s="99"/>
      <c r="V853" s="529"/>
      <c r="W853" s="305" t="s">
        <v>20</v>
      </c>
      <c r="X853" s="41" t="s">
        <v>21</v>
      </c>
      <c r="Y853" s="86">
        <v>0.85</v>
      </c>
      <c r="Z853" s="75"/>
      <c r="AA853" s="213"/>
      <c r="AB853" s="213"/>
      <c r="AC853" s="45">
        <f>ROUND(ROUND(ROUND(ROUND(ROUND(H800*L836,0)*O$8,0)*S848,0)*V851,0)*Y853,0)</f>
        <v>374</v>
      </c>
      <c r="AD853" s="79"/>
    </row>
    <row r="854" ht="16.5" customHeight="1">
      <c r="A854" s="29">
        <v>61.0</v>
      </c>
      <c r="B854" s="29">
        <v>7174.0</v>
      </c>
      <c r="C854" s="32" t="s">
        <v>10801</v>
      </c>
      <c r="D854" s="389"/>
      <c r="E854" s="389"/>
      <c r="F854" s="527"/>
      <c r="G854" s="527"/>
      <c r="H854" s="527"/>
      <c r="I854" s="532"/>
      <c r="J854" s="94"/>
      <c r="K854" s="140"/>
      <c r="L854" s="54"/>
      <c r="M854" s="52"/>
      <c r="N854" s="8"/>
      <c r="O854" s="54"/>
      <c r="P854" s="254"/>
      <c r="Q854" s="83"/>
      <c r="R854" s="83"/>
      <c r="S854" s="83"/>
      <c r="T854" s="530"/>
      <c r="U854" s="24"/>
      <c r="V854" s="26"/>
      <c r="W854" s="484"/>
      <c r="X854" s="56"/>
      <c r="Y854" s="526"/>
      <c r="Z854" s="213" t="s">
        <v>30</v>
      </c>
      <c r="AA854" s="74">
        <v>5.0</v>
      </c>
      <c r="AB854" s="522" t="s">
        <v>31</v>
      </c>
      <c r="AC854" s="45">
        <f>ROUND(ROUND(ROUND(ROUND(ROUND(H800*L836,0)*O$8,0)*S848,0)*V851,0)*Y853,0)-AA854</f>
        <v>369</v>
      </c>
      <c r="AD854" s="79"/>
    </row>
    <row r="855" ht="16.5" customHeight="1">
      <c r="A855" s="29">
        <v>61.0</v>
      </c>
      <c r="B855" s="29">
        <v>8776.0</v>
      </c>
      <c r="C855" s="32" t="s">
        <v>10802</v>
      </c>
      <c r="D855" s="389"/>
      <c r="E855" s="389"/>
      <c r="F855" s="527"/>
      <c r="G855" s="527"/>
      <c r="H855" s="527"/>
      <c r="I855" s="532"/>
      <c r="J855" s="94"/>
      <c r="K855" s="140"/>
      <c r="L855" s="54"/>
      <c r="M855" s="52"/>
      <c r="N855" s="8"/>
      <c r="O855" s="54"/>
      <c r="P855" s="536"/>
      <c r="Q855" s="83"/>
      <c r="R855" s="528"/>
      <c r="S855" s="486"/>
      <c r="T855" s="102" t="s">
        <v>329</v>
      </c>
      <c r="U855" s="83" t="s">
        <v>21</v>
      </c>
      <c r="V855" s="528">
        <v>0.85</v>
      </c>
      <c r="W855" s="37"/>
      <c r="X855" s="7"/>
      <c r="Y855" s="39"/>
      <c r="Z855" s="213"/>
      <c r="AA855" s="213"/>
      <c r="AB855" s="213"/>
      <c r="AC855" s="45">
        <f>ROUND(ROUND(ROUND(ROUND(H800*L836,0)*O$8,0)*S848,0)*V855,0)</f>
        <v>535</v>
      </c>
      <c r="AD855" s="79"/>
    </row>
    <row r="856" ht="16.5" customHeight="1">
      <c r="A856" s="29">
        <v>61.0</v>
      </c>
      <c r="B856" s="29">
        <v>7175.0</v>
      </c>
      <c r="C856" s="32" t="s">
        <v>10803</v>
      </c>
      <c r="D856" s="389"/>
      <c r="E856" s="389"/>
      <c r="F856" s="527"/>
      <c r="G856" s="527"/>
      <c r="H856" s="527"/>
      <c r="I856" s="532"/>
      <c r="J856" s="94"/>
      <c r="K856" s="140"/>
      <c r="L856" s="54"/>
      <c r="M856" s="52"/>
      <c r="N856" s="8"/>
      <c r="O856" s="54"/>
      <c r="P856" s="536"/>
      <c r="Q856" s="83"/>
      <c r="R856" s="528"/>
      <c r="S856" s="528"/>
      <c r="T856" s="482"/>
      <c r="U856" s="83"/>
      <c r="V856" s="528"/>
      <c r="W856" s="227"/>
      <c r="X856" s="22"/>
      <c r="Y856" s="109"/>
      <c r="Z856" s="213" t="s">
        <v>30</v>
      </c>
      <c r="AA856" s="74">
        <v>5.0</v>
      </c>
      <c r="AB856" s="522" t="s">
        <v>31</v>
      </c>
      <c r="AC856" s="45">
        <f>ROUND(ROUND(ROUND(ROUND(H800*L836,0)*O$8,0)*S848,0)*V855,0)-AA856</f>
        <v>530</v>
      </c>
      <c r="AD856" s="79"/>
    </row>
    <row r="857" ht="16.5" customHeight="1">
      <c r="A857" s="29">
        <v>61.0</v>
      </c>
      <c r="B857" s="29">
        <v>7176.0</v>
      </c>
      <c r="C857" s="32" t="s">
        <v>10804</v>
      </c>
      <c r="D857" s="389"/>
      <c r="E857" s="389"/>
      <c r="F857" s="527"/>
      <c r="G857" s="527"/>
      <c r="H857" s="527"/>
      <c r="I857" s="532"/>
      <c r="J857" s="94"/>
      <c r="K857" s="140"/>
      <c r="L857" s="54"/>
      <c r="M857" s="52"/>
      <c r="N857" s="8"/>
      <c r="O857" s="54"/>
      <c r="P857" s="254"/>
      <c r="Q857" s="83"/>
      <c r="R857" s="528"/>
      <c r="S857" s="528"/>
      <c r="T857" s="482"/>
      <c r="U857" s="99"/>
      <c r="V857" s="529"/>
      <c r="W857" s="305" t="s">
        <v>20</v>
      </c>
      <c r="X857" s="41" t="s">
        <v>21</v>
      </c>
      <c r="Y857" s="86">
        <v>0.85</v>
      </c>
      <c r="Z857" s="75"/>
      <c r="AA857" s="213"/>
      <c r="AB857" s="213"/>
      <c r="AC857" s="45">
        <f>ROUND(ROUND(ROUND(ROUND(ROUND(H800*L836,0)*O$8,0)*S848,0)*V855,0)*Y857,0)</f>
        <v>455</v>
      </c>
      <c r="AD857" s="79"/>
    </row>
    <row r="858" ht="16.5" customHeight="1">
      <c r="A858" s="29">
        <v>61.0</v>
      </c>
      <c r="B858" s="29">
        <v>7177.0</v>
      </c>
      <c r="C858" s="32" t="s">
        <v>10805</v>
      </c>
      <c r="D858" s="389"/>
      <c r="E858" s="389"/>
      <c r="F858" s="527"/>
      <c r="G858" s="527"/>
      <c r="H858" s="527"/>
      <c r="I858" s="532"/>
      <c r="J858" s="94"/>
      <c r="K858" s="140"/>
      <c r="L858" s="54"/>
      <c r="M858" s="52"/>
      <c r="N858" s="8"/>
      <c r="O858" s="54"/>
      <c r="P858" s="536"/>
      <c r="Q858" s="55"/>
      <c r="R858" s="56"/>
      <c r="S858" s="141"/>
      <c r="T858" s="484"/>
      <c r="U858" s="24"/>
      <c r="V858" s="26"/>
      <c r="W858" s="484"/>
      <c r="X858" s="56"/>
      <c r="Y858" s="526"/>
      <c r="Z858" s="213" t="s">
        <v>30</v>
      </c>
      <c r="AA858" s="74">
        <v>5.0</v>
      </c>
      <c r="AB858" s="522" t="s">
        <v>31</v>
      </c>
      <c r="AC858" s="45">
        <f>ROUND(ROUND(ROUND(ROUND(ROUND(H800*L836,0)*O$8,0)*S848,0)*V855,0)*Y857,0)-AA858</f>
        <v>450</v>
      </c>
      <c r="AD858" s="79"/>
    </row>
    <row r="859" ht="16.5" customHeight="1">
      <c r="A859" s="29">
        <v>61.0</v>
      </c>
      <c r="B859" s="29">
        <v>7178.0</v>
      </c>
      <c r="C859" s="32" t="s">
        <v>10806</v>
      </c>
      <c r="D859" s="389"/>
      <c r="E859" s="389"/>
      <c r="F859" s="527"/>
      <c r="G859" s="527"/>
      <c r="H859" s="527"/>
      <c r="I859" s="532"/>
      <c r="J859" s="94"/>
      <c r="K859" s="140"/>
      <c r="L859" s="54"/>
      <c r="M859" s="52"/>
      <c r="N859" s="8"/>
      <c r="O859" s="54"/>
      <c r="P859" s="536"/>
      <c r="Q859" s="102" t="s">
        <v>27</v>
      </c>
      <c r="R859" s="533"/>
      <c r="S859" s="533"/>
      <c r="T859" s="520"/>
      <c r="U859" s="38"/>
      <c r="V859" s="6"/>
      <c r="W859" s="37"/>
      <c r="X859" s="7"/>
      <c r="Y859" s="39"/>
      <c r="Z859" s="213"/>
      <c r="AA859" s="213"/>
      <c r="AB859" s="213"/>
      <c r="AC859" s="45">
        <f>ROUND(ROUND(ROUND(H800*L836,0)*O$8,0)*S860,0)</f>
        <v>449</v>
      </c>
      <c r="AD859" s="79"/>
    </row>
    <row r="860" ht="16.5" customHeight="1">
      <c r="A860" s="29">
        <v>61.0</v>
      </c>
      <c r="B860" s="29">
        <v>7179.0</v>
      </c>
      <c r="C860" s="32" t="s">
        <v>10807</v>
      </c>
      <c r="D860" s="389"/>
      <c r="E860" s="389"/>
      <c r="F860" s="527"/>
      <c r="G860" s="527"/>
      <c r="H860" s="527"/>
      <c r="I860" s="532"/>
      <c r="J860" s="94"/>
      <c r="K860" s="140"/>
      <c r="L860" s="54"/>
      <c r="M860" s="52"/>
      <c r="N860" s="8"/>
      <c r="O860" s="54"/>
      <c r="P860" s="535"/>
      <c r="Q860" s="482"/>
      <c r="R860" s="83" t="s">
        <v>21</v>
      </c>
      <c r="S860" s="528">
        <v>0.5</v>
      </c>
      <c r="T860" s="521"/>
      <c r="U860" s="53"/>
      <c r="V860" s="14"/>
      <c r="W860" s="52"/>
      <c r="X860" s="8"/>
      <c r="Y860" s="109"/>
      <c r="Z860" s="213" t="s">
        <v>30</v>
      </c>
      <c r="AA860" s="74">
        <v>5.0</v>
      </c>
      <c r="AB860" s="522" t="s">
        <v>31</v>
      </c>
      <c r="AC860" s="45">
        <f>ROUND(ROUND(ROUND(H800*L836,0)*O$8,0)*S860,0)-AA860</f>
        <v>444</v>
      </c>
      <c r="AD860" s="79"/>
    </row>
    <row r="861" ht="16.5" customHeight="1">
      <c r="A861" s="29">
        <v>61.0</v>
      </c>
      <c r="B861" s="29">
        <v>7180.0</v>
      </c>
      <c r="C861" s="32" t="s">
        <v>10808</v>
      </c>
      <c r="D861" s="389"/>
      <c r="E861" s="389"/>
      <c r="F861" s="527"/>
      <c r="G861" s="527"/>
      <c r="H861" s="527"/>
      <c r="I861" s="532"/>
      <c r="J861" s="94"/>
      <c r="K861" s="140"/>
      <c r="L861" s="54"/>
      <c r="M861" s="52"/>
      <c r="N861" s="8"/>
      <c r="O861" s="54"/>
      <c r="P861" s="535"/>
      <c r="Q861" s="482"/>
      <c r="R861" s="14"/>
      <c r="S861" s="14"/>
      <c r="T861" s="521"/>
      <c r="U861" s="53"/>
      <c r="V861" s="14"/>
      <c r="W861" s="305" t="s">
        <v>20</v>
      </c>
      <c r="X861" s="41" t="s">
        <v>21</v>
      </c>
      <c r="Y861" s="86">
        <v>0.85</v>
      </c>
      <c r="Z861" s="75"/>
      <c r="AA861" s="213"/>
      <c r="AB861" s="213"/>
      <c r="AC861" s="45">
        <f>ROUND(ROUND(ROUND(ROUND(H800*L836,0)*O$8,0)*S860,0)*Y861,0)</f>
        <v>382</v>
      </c>
      <c r="AD861" s="79"/>
    </row>
    <row r="862" ht="16.5" customHeight="1">
      <c r="A862" s="29">
        <v>61.0</v>
      </c>
      <c r="B862" s="29">
        <v>7181.0</v>
      </c>
      <c r="C862" s="32" t="s">
        <v>10809</v>
      </c>
      <c r="D862" s="389"/>
      <c r="E862" s="389"/>
      <c r="F862" s="527"/>
      <c r="G862" s="527"/>
      <c r="H862" s="527"/>
      <c r="I862" s="532"/>
      <c r="J862" s="94"/>
      <c r="K862" s="140"/>
      <c r="L862" s="54"/>
      <c r="M862" s="52"/>
      <c r="N862" s="8"/>
      <c r="O862" s="54"/>
      <c r="P862" s="535"/>
      <c r="Q862" s="482"/>
      <c r="R862" s="83"/>
      <c r="S862" s="83"/>
      <c r="T862" s="525"/>
      <c r="U862" s="180"/>
      <c r="V862" s="21"/>
      <c r="W862" s="484"/>
      <c r="X862" s="56"/>
      <c r="Y862" s="526"/>
      <c r="Z862" s="213" t="s">
        <v>30</v>
      </c>
      <c r="AA862" s="74">
        <v>5.0</v>
      </c>
      <c r="AB862" s="522" t="s">
        <v>31</v>
      </c>
      <c r="AC862" s="45">
        <f>ROUND(ROUND(ROUND(ROUND(H800*L836,0)*O$8,0)*S860,0)*Y861,0)-AA862</f>
        <v>377</v>
      </c>
      <c r="AD862" s="79"/>
    </row>
    <row r="863" ht="16.5" customHeight="1">
      <c r="A863" s="29">
        <v>61.0</v>
      </c>
      <c r="B863" s="29">
        <v>7182.0</v>
      </c>
      <c r="C863" s="32" t="s">
        <v>10810</v>
      </c>
      <c r="D863" s="389"/>
      <c r="E863" s="389"/>
      <c r="F863" s="527"/>
      <c r="G863" s="527"/>
      <c r="H863" s="527"/>
      <c r="I863" s="532"/>
      <c r="J863" s="94"/>
      <c r="K863" s="140"/>
      <c r="L863" s="54"/>
      <c r="M863" s="52"/>
      <c r="N863" s="8"/>
      <c r="O863" s="54"/>
      <c r="P863" s="536"/>
      <c r="Q863" s="14"/>
      <c r="R863" s="14"/>
      <c r="S863" s="14"/>
      <c r="T863" s="102" t="s">
        <v>326</v>
      </c>
      <c r="U863" s="41" t="s">
        <v>21</v>
      </c>
      <c r="V863" s="60">
        <v>0.7</v>
      </c>
      <c r="W863" s="37"/>
      <c r="X863" s="7"/>
      <c r="Y863" s="39"/>
      <c r="Z863" s="213"/>
      <c r="AA863" s="213"/>
      <c r="AB863" s="213"/>
      <c r="AC863" s="593">
        <f>ROUND(ROUND(ROUND(ROUND(H800*L836,0)*O$8,0)*S860,0)*V863,0)</f>
        <v>314</v>
      </c>
      <c r="AD863" s="79"/>
    </row>
    <row r="864" ht="16.5" customHeight="1">
      <c r="A864" s="29">
        <v>61.0</v>
      </c>
      <c r="B864" s="29">
        <v>7183.0</v>
      </c>
      <c r="C864" s="32" t="s">
        <v>10811</v>
      </c>
      <c r="D864" s="389"/>
      <c r="E864" s="389"/>
      <c r="F864" s="527"/>
      <c r="G864" s="527"/>
      <c r="H864" s="527"/>
      <c r="I864" s="532"/>
      <c r="J864" s="94"/>
      <c r="K864" s="140"/>
      <c r="L864" s="54"/>
      <c r="M864" s="52"/>
      <c r="N864" s="8"/>
      <c r="O864" s="54"/>
      <c r="P864" s="536"/>
      <c r="Q864" s="14"/>
      <c r="R864" s="14"/>
      <c r="S864" s="14"/>
      <c r="T864" s="482"/>
      <c r="U864" s="83"/>
      <c r="V864" s="528"/>
      <c r="W864" s="227"/>
      <c r="X864" s="22"/>
      <c r="Y864" s="109"/>
      <c r="Z864" s="213" t="s">
        <v>30</v>
      </c>
      <c r="AA864" s="74">
        <v>5.0</v>
      </c>
      <c r="AB864" s="522" t="s">
        <v>31</v>
      </c>
      <c r="AC864" s="593">
        <f>ROUND(ROUND(ROUND(ROUND(H800*L836,0)*O$8,0)*S860,0)*V863,0)-AA864</f>
        <v>309</v>
      </c>
      <c r="AD864" s="79"/>
    </row>
    <row r="865" ht="16.5" customHeight="1">
      <c r="A865" s="29">
        <v>61.0</v>
      </c>
      <c r="B865" s="29">
        <v>7184.0</v>
      </c>
      <c r="C865" s="32" t="s">
        <v>10812</v>
      </c>
      <c r="D865" s="389"/>
      <c r="E865" s="389"/>
      <c r="F865" s="527"/>
      <c r="G865" s="527"/>
      <c r="H865" s="527"/>
      <c r="I865" s="532"/>
      <c r="J865" s="94"/>
      <c r="K865" s="140"/>
      <c r="L865" s="54"/>
      <c r="M865" s="52"/>
      <c r="N865" s="8"/>
      <c r="O865" s="54"/>
      <c r="P865" s="254"/>
      <c r="Q865" s="83"/>
      <c r="R865" s="83"/>
      <c r="T865" s="482"/>
      <c r="U865" s="99"/>
      <c r="V865" s="529"/>
      <c r="W865" s="305" t="s">
        <v>20</v>
      </c>
      <c r="X865" s="41" t="s">
        <v>21</v>
      </c>
      <c r="Y865" s="86">
        <v>0.85</v>
      </c>
      <c r="Z865" s="75"/>
      <c r="AA865" s="213"/>
      <c r="AB865" s="213"/>
      <c r="AC865" s="593">
        <f>ROUND(ROUND(ROUND(ROUND(ROUND(H800*L836,0)*O$8,0)*S860,0)*V863,0)*Y865,0)</f>
        <v>267</v>
      </c>
      <c r="AD865" s="79"/>
    </row>
    <row r="866" ht="16.5" customHeight="1">
      <c r="A866" s="29">
        <v>61.0</v>
      </c>
      <c r="B866" s="29">
        <v>7185.0</v>
      </c>
      <c r="C866" s="32" t="s">
        <v>10813</v>
      </c>
      <c r="D866" s="389"/>
      <c r="E866" s="389"/>
      <c r="F866" s="527"/>
      <c r="G866" s="527"/>
      <c r="H866" s="527"/>
      <c r="I866" s="532"/>
      <c r="J866" s="94"/>
      <c r="K866" s="140"/>
      <c r="L866" s="54"/>
      <c r="M866" s="52"/>
      <c r="N866" s="8"/>
      <c r="O866" s="54"/>
      <c r="P866" s="254"/>
      <c r="Q866" s="83"/>
      <c r="R866" s="83"/>
      <c r="S866" s="83"/>
      <c r="T866" s="530"/>
      <c r="U866" s="24"/>
      <c r="V866" s="26"/>
      <c r="W866" s="484"/>
      <c r="X866" s="56"/>
      <c r="Y866" s="526"/>
      <c r="Z866" s="213" t="s">
        <v>30</v>
      </c>
      <c r="AA866" s="74">
        <v>5.0</v>
      </c>
      <c r="AB866" s="522" t="s">
        <v>31</v>
      </c>
      <c r="AC866" s="593">
        <f>ROUND(ROUND(ROUND(ROUND(ROUND(H800*L836,0)*O$8,0)*S860,0)*V863,0)*Y865,0)-AA866</f>
        <v>262</v>
      </c>
      <c r="AD866" s="79"/>
    </row>
    <row r="867" ht="16.5" customHeight="1">
      <c r="A867" s="29">
        <v>61.0</v>
      </c>
      <c r="B867" s="29">
        <v>7186.0</v>
      </c>
      <c r="C867" s="32" t="s">
        <v>10814</v>
      </c>
      <c r="D867" s="389"/>
      <c r="E867" s="389"/>
      <c r="F867" s="527"/>
      <c r="G867" s="527"/>
      <c r="H867" s="527"/>
      <c r="I867" s="532"/>
      <c r="J867" s="94"/>
      <c r="K867" s="140"/>
      <c r="L867" s="54"/>
      <c r="M867" s="52"/>
      <c r="N867" s="8"/>
      <c r="O867" s="54"/>
      <c r="P867" s="536"/>
      <c r="Q867" s="83"/>
      <c r="R867" s="528"/>
      <c r="S867" s="486"/>
      <c r="T867" s="102" t="s">
        <v>329</v>
      </c>
      <c r="U867" s="83" t="s">
        <v>21</v>
      </c>
      <c r="V867" s="528">
        <v>0.85</v>
      </c>
      <c r="W867" s="37"/>
      <c r="X867" s="7"/>
      <c r="Y867" s="39"/>
      <c r="Z867" s="213"/>
      <c r="AA867" s="213"/>
      <c r="AB867" s="213"/>
      <c r="AC867" s="45">
        <f>ROUND(ROUND(ROUND(ROUND(H800*L836,0)*O$8,0)*S860,0)*V867,0)</f>
        <v>382</v>
      </c>
      <c r="AD867" s="79"/>
    </row>
    <row r="868" ht="16.5" customHeight="1">
      <c r="A868" s="29">
        <v>61.0</v>
      </c>
      <c r="B868" s="29">
        <v>7187.0</v>
      </c>
      <c r="C868" s="32" t="s">
        <v>10815</v>
      </c>
      <c r="D868" s="389"/>
      <c r="E868" s="389"/>
      <c r="F868" s="527"/>
      <c r="G868" s="527"/>
      <c r="H868" s="527"/>
      <c r="I868" s="532"/>
      <c r="J868" s="94"/>
      <c r="K868" s="140"/>
      <c r="L868" s="54"/>
      <c r="M868" s="52"/>
      <c r="N868" s="8"/>
      <c r="O868" s="54"/>
      <c r="P868" s="536"/>
      <c r="Q868" s="83"/>
      <c r="R868" s="528"/>
      <c r="S868" s="528"/>
      <c r="T868" s="482"/>
      <c r="U868" s="83"/>
      <c r="V868" s="528"/>
      <c r="W868" s="227"/>
      <c r="X868" s="22"/>
      <c r="Y868" s="109"/>
      <c r="Z868" s="213" t="s">
        <v>30</v>
      </c>
      <c r="AA868" s="74">
        <v>5.0</v>
      </c>
      <c r="AB868" s="522" t="s">
        <v>31</v>
      </c>
      <c r="AC868" s="45">
        <f>ROUND(ROUND(ROUND(ROUND(H800*L836,0)*O$8,0)*S860,0)*V867,0)-AA868</f>
        <v>377</v>
      </c>
      <c r="AD868" s="79"/>
    </row>
    <row r="869" ht="16.5" customHeight="1">
      <c r="A869" s="29">
        <v>61.0</v>
      </c>
      <c r="B869" s="29">
        <v>7188.0</v>
      </c>
      <c r="C869" s="32" t="s">
        <v>10816</v>
      </c>
      <c r="D869" s="389"/>
      <c r="E869" s="389"/>
      <c r="F869" s="527"/>
      <c r="G869" s="527"/>
      <c r="H869" s="527"/>
      <c r="I869" s="532"/>
      <c r="J869" s="94"/>
      <c r="K869" s="140"/>
      <c r="L869" s="54"/>
      <c r="M869" s="52"/>
      <c r="N869" s="8"/>
      <c r="O869" s="54"/>
      <c r="P869" s="254"/>
      <c r="Q869" s="83"/>
      <c r="R869" s="528"/>
      <c r="S869" s="528"/>
      <c r="T869" s="482"/>
      <c r="U869" s="99"/>
      <c r="V869" s="529"/>
      <c r="W869" s="305" t="s">
        <v>20</v>
      </c>
      <c r="X869" s="41" t="s">
        <v>21</v>
      </c>
      <c r="Y869" s="86">
        <v>0.85</v>
      </c>
      <c r="Z869" s="75"/>
      <c r="AA869" s="213"/>
      <c r="AB869" s="213"/>
      <c r="AC869" s="45">
        <f>ROUND(ROUND(ROUND(ROUND(ROUND(H800*L836,0)*O$8,0)*S860,0)*V867,0)*Y869,0)</f>
        <v>325</v>
      </c>
      <c r="AD869" s="79"/>
    </row>
    <row r="870" ht="16.5" customHeight="1">
      <c r="A870" s="29">
        <v>61.0</v>
      </c>
      <c r="B870" s="29">
        <v>7189.0</v>
      </c>
      <c r="C870" s="32" t="s">
        <v>10817</v>
      </c>
      <c r="D870" s="389"/>
      <c r="E870" s="389"/>
      <c r="F870" s="527"/>
      <c r="G870" s="527"/>
      <c r="H870" s="527"/>
      <c r="I870" s="532"/>
      <c r="J870" s="94"/>
      <c r="K870" s="140"/>
      <c r="L870" s="54"/>
      <c r="M870" s="52"/>
      <c r="N870" s="8"/>
      <c r="O870" s="54"/>
      <c r="P870" s="537"/>
      <c r="Q870" s="83"/>
      <c r="R870" s="83"/>
      <c r="S870" s="83"/>
      <c r="T870" s="484"/>
      <c r="U870" s="24"/>
      <c r="V870" s="26"/>
      <c r="W870" s="484"/>
      <c r="X870" s="56"/>
      <c r="Y870" s="526"/>
      <c r="Z870" s="213" t="s">
        <v>30</v>
      </c>
      <c r="AA870" s="74">
        <v>5.0</v>
      </c>
      <c r="AB870" s="522" t="s">
        <v>31</v>
      </c>
      <c r="AC870" s="45">
        <f>ROUND(ROUND(ROUND(ROUND(ROUND(H800*L836,0)*O$8,0)*S860,0)*V867,0)*Y869,0)-AA870</f>
        <v>320</v>
      </c>
      <c r="AD870" s="79"/>
    </row>
    <row r="871" ht="16.5" customHeight="1">
      <c r="A871" s="29">
        <v>61.0</v>
      </c>
      <c r="B871" s="29">
        <v>8421.0</v>
      </c>
      <c r="C871" s="32" t="s">
        <v>10818</v>
      </c>
      <c r="D871" s="389"/>
      <c r="E871" s="389"/>
      <c r="F871" s="102" t="s">
        <v>8825</v>
      </c>
      <c r="G871" s="169"/>
      <c r="H871" s="169"/>
      <c r="I871" s="519"/>
      <c r="J871" s="168"/>
      <c r="K871" s="152"/>
      <c r="L871" s="39"/>
      <c r="M871" s="52"/>
      <c r="N871" s="8"/>
      <c r="O871" s="54"/>
      <c r="P871" s="37"/>
      <c r="Q871" s="7"/>
      <c r="R871" s="7"/>
      <c r="S871" s="7"/>
      <c r="T871" s="520"/>
      <c r="U871" s="6"/>
      <c r="V871" s="7"/>
      <c r="W871" s="37"/>
      <c r="X871" s="7"/>
      <c r="Y871" s="39"/>
      <c r="Z871" s="213"/>
      <c r="AA871" s="213"/>
      <c r="AB871" s="213"/>
      <c r="AC871" s="45">
        <f>ROUND(ROUND(H872*O$8,0),0)</f>
        <v>727</v>
      </c>
      <c r="AD871" s="79"/>
    </row>
    <row r="872" ht="16.5" customHeight="1">
      <c r="A872" s="29">
        <v>61.0</v>
      </c>
      <c r="B872" s="29">
        <v>7190.0</v>
      </c>
      <c r="C872" s="32" t="s">
        <v>10819</v>
      </c>
      <c r="D872" s="231"/>
      <c r="E872" s="389"/>
      <c r="F872" s="482"/>
      <c r="G872" s="174"/>
      <c r="H872" s="50">
        <f>'28児童発達支援(基本１)'!H872</f>
        <v>1039</v>
      </c>
      <c r="I872" s="8" t="s">
        <v>9</v>
      </c>
      <c r="J872" s="94"/>
      <c r="K872" s="140"/>
      <c r="L872" s="54"/>
      <c r="M872" s="52"/>
      <c r="N872" s="8"/>
      <c r="O872" s="54"/>
      <c r="P872" s="52"/>
      <c r="Q872" s="8"/>
      <c r="R872" s="8"/>
      <c r="S872" s="8"/>
      <c r="T872" s="521"/>
      <c r="U872" s="14"/>
      <c r="V872" s="8"/>
      <c r="W872" s="52"/>
      <c r="X872" s="8"/>
      <c r="Y872" s="109"/>
      <c r="Z872" s="213" t="s">
        <v>30</v>
      </c>
      <c r="AA872" s="74">
        <v>5.0</v>
      </c>
      <c r="AB872" s="522" t="s">
        <v>31</v>
      </c>
      <c r="AC872" s="45">
        <f>ROUND(ROUND(H872*O$8,0),0)-AA872</f>
        <v>722</v>
      </c>
      <c r="AD872" s="79"/>
    </row>
    <row r="873" ht="16.5" customHeight="1">
      <c r="A873" s="29">
        <v>61.0</v>
      </c>
      <c r="B873" s="29">
        <v>7191.0</v>
      </c>
      <c r="C873" s="32" t="s">
        <v>10820</v>
      </c>
      <c r="D873" s="231"/>
      <c r="E873" s="231"/>
      <c r="F873" s="482"/>
      <c r="G873" s="174"/>
      <c r="H873" s="174"/>
      <c r="I873" s="523"/>
      <c r="J873" s="94"/>
      <c r="K873" s="140"/>
      <c r="L873" s="54"/>
      <c r="M873" s="52"/>
      <c r="N873" s="8"/>
      <c r="O873" s="54"/>
      <c r="P873" s="52"/>
      <c r="Q873" s="8"/>
      <c r="R873" s="8"/>
      <c r="S873" s="8"/>
      <c r="T873" s="521"/>
      <c r="U873" s="14"/>
      <c r="V873" s="54"/>
      <c r="W873" s="305" t="s">
        <v>20</v>
      </c>
      <c r="X873" s="41" t="s">
        <v>21</v>
      </c>
      <c r="Y873" s="86">
        <v>0.85</v>
      </c>
      <c r="Z873" s="75"/>
      <c r="AA873" s="213"/>
      <c r="AB873" s="213"/>
      <c r="AC873" s="45">
        <f>ROUND(ROUND(H872*O$8,0)*Y873,0)</f>
        <v>618</v>
      </c>
      <c r="AD873" s="79"/>
    </row>
    <row r="874" ht="16.5" customHeight="1">
      <c r="A874" s="29">
        <v>61.0</v>
      </c>
      <c r="B874" s="29">
        <v>7192.0</v>
      </c>
      <c r="C874" s="32" t="s">
        <v>10821</v>
      </c>
      <c r="D874" s="231"/>
      <c r="E874" s="231"/>
      <c r="F874" s="174"/>
      <c r="G874" s="174"/>
      <c r="H874" s="174"/>
      <c r="I874" s="174"/>
      <c r="J874" s="94"/>
      <c r="K874" s="140"/>
      <c r="L874" s="54"/>
      <c r="M874" s="52"/>
      <c r="N874" s="8"/>
      <c r="O874" s="54"/>
      <c r="P874" s="52"/>
      <c r="Q874" s="8"/>
      <c r="R874" s="8"/>
      <c r="S874" s="8"/>
      <c r="T874" s="525"/>
      <c r="U874" s="21"/>
      <c r="V874" s="109"/>
      <c r="W874" s="484"/>
      <c r="X874" s="56"/>
      <c r="Y874" s="526"/>
      <c r="Z874" s="213" t="s">
        <v>30</v>
      </c>
      <c r="AA874" s="74">
        <v>5.0</v>
      </c>
      <c r="AB874" s="522" t="s">
        <v>31</v>
      </c>
      <c r="AC874" s="45">
        <f>ROUND(ROUND(H872*O$8,0)*Y873,0)-AA874</f>
        <v>613</v>
      </c>
      <c r="AD874" s="79"/>
    </row>
    <row r="875" ht="16.5" customHeight="1">
      <c r="A875" s="29">
        <v>61.0</v>
      </c>
      <c r="B875" s="29">
        <v>8422.0</v>
      </c>
      <c r="C875" s="32" t="s">
        <v>10822</v>
      </c>
      <c r="D875" s="231"/>
      <c r="E875" s="231"/>
      <c r="F875" s="527"/>
      <c r="G875" s="527"/>
      <c r="H875" s="14"/>
      <c r="I875" s="14"/>
      <c r="J875" s="94"/>
      <c r="K875" s="140"/>
      <c r="L875" s="54"/>
      <c r="M875" s="52"/>
      <c r="N875" s="8"/>
      <c r="O875" s="54"/>
      <c r="P875" s="52"/>
      <c r="Q875" s="8"/>
      <c r="R875" s="8"/>
      <c r="S875" s="8"/>
      <c r="T875" s="102" t="s">
        <v>326</v>
      </c>
      <c r="U875" s="41" t="s">
        <v>21</v>
      </c>
      <c r="V875" s="60">
        <v>0.7</v>
      </c>
      <c r="W875" s="37"/>
      <c r="X875" s="7"/>
      <c r="Y875" s="39"/>
      <c r="Z875" s="213"/>
      <c r="AA875" s="213"/>
      <c r="AB875" s="213"/>
      <c r="AC875" s="45">
        <f>ROUND(ROUND(H872*O$8,0)*V875,0)</f>
        <v>509</v>
      </c>
      <c r="AD875" s="79"/>
    </row>
    <row r="876" ht="16.5" customHeight="1">
      <c r="A876" s="29">
        <v>61.0</v>
      </c>
      <c r="B876" s="29">
        <v>7193.0</v>
      </c>
      <c r="C876" s="32" t="s">
        <v>10823</v>
      </c>
      <c r="D876" s="231"/>
      <c r="E876" s="231"/>
      <c r="F876" s="527"/>
      <c r="G876" s="527"/>
      <c r="H876" s="8"/>
      <c r="I876" s="144"/>
      <c r="J876" s="94"/>
      <c r="K876" s="140"/>
      <c r="L876" s="54"/>
      <c r="M876" s="52"/>
      <c r="N876" s="8"/>
      <c r="O876" s="54"/>
      <c r="P876" s="52"/>
      <c r="Q876" s="8"/>
      <c r="R876" s="8"/>
      <c r="S876" s="8"/>
      <c r="T876" s="482"/>
      <c r="U876" s="83"/>
      <c r="V876" s="528"/>
      <c r="W876" s="227"/>
      <c r="X876" s="22"/>
      <c r="Y876" s="109"/>
      <c r="Z876" s="213" t="s">
        <v>30</v>
      </c>
      <c r="AA876" s="74">
        <v>5.0</v>
      </c>
      <c r="AB876" s="522" t="s">
        <v>31</v>
      </c>
      <c r="AC876" s="45">
        <f>ROUND(ROUND(H872*O$8,0)*V875,0)-AA876</f>
        <v>504</v>
      </c>
      <c r="AD876" s="79"/>
    </row>
    <row r="877" ht="16.5" customHeight="1">
      <c r="A877" s="29">
        <v>61.0</v>
      </c>
      <c r="B877" s="29">
        <v>7194.0</v>
      </c>
      <c r="C877" s="32" t="s">
        <v>10824</v>
      </c>
      <c r="D877" s="389"/>
      <c r="E877" s="231"/>
      <c r="F877" s="113"/>
      <c r="G877" s="113"/>
      <c r="H877" s="8"/>
      <c r="I877" s="144"/>
      <c r="J877" s="94"/>
      <c r="K877" s="140"/>
      <c r="L877" s="54"/>
      <c r="M877" s="52"/>
      <c r="N877" s="8"/>
      <c r="O877" s="54"/>
      <c r="P877" s="52"/>
      <c r="Q877" s="8"/>
      <c r="R877" s="8"/>
      <c r="S877" s="8"/>
      <c r="T877" s="482"/>
      <c r="U877" s="99"/>
      <c r="V877" s="529"/>
      <c r="W877" s="305" t="s">
        <v>20</v>
      </c>
      <c r="X877" s="41" t="s">
        <v>21</v>
      </c>
      <c r="Y877" s="86">
        <v>0.85</v>
      </c>
      <c r="Z877" s="75"/>
      <c r="AA877" s="213"/>
      <c r="AB877" s="213"/>
      <c r="AC877" s="45">
        <f>ROUND(ROUND(ROUND(H872*O$8,0)*V875,0)*Y877,0)</f>
        <v>433</v>
      </c>
      <c r="AD877" s="79"/>
    </row>
    <row r="878" ht="16.5" customHeight="1">
      <c r="A878" s="29">
        <v>61.0</v>
      </c>
      <c r="B878" s="29">
        <v>7195.0</v>
      </c>
      <c r="C878" s="32" t="s">
        <v>10825</v>
      </c>
      <c r="D878" s="389"/>
      <c r="E878" s="231"/>
      <c r="F878" s="113"/>
      <c r="G878" s="113"/>
      <c r="H878" s="8"/>
      <c r="I878" s="144"/>
      <c r="J878" s="94"/>
      <c r="K878" s="140"/>
      <c r="L878" s="54"/>
      <c r="M878" s="52"/>
      <c r="N878" s="8"/>
      <c r="O878" s="54"/>
      <c r="P878" s="52"/>
      <c r="Q878" s="8"/>
      <c r="R878" s="8"/>
      <c r="S878" s="8"/>
      <c r="T878" s="530"/>
      <c r="U878" s="24"/>
      <c r="V878" s="26"/>
      <c r="W878" s="484"/>
      <c r="X878" s="56"/>
      <c r="Y878" s="526"/>
      <c r="Z878" s="213" t="s">
        <v>30</v>
      </c>
      <c r="AA878" s="74">
        <v>5.0</v>
      </c>
      <c r="AB878" s="522" t="s">
        <v>31</v>
      </c>
      <c r="AC878" s="45">
        <f>ROUND(ROUND(ROUND(H872*O$8,0)*V875,0)*Y877,0)-AA878</f>
        <v>428</v>
      </c>
      <c r="AD878" s="79"/>
    </row>
    <row r="879" ht="16.5" customHeight="1">
      <c r="A879" s="29">
        <v>61.0</v>
      </c>
      <c r="B879" s="29">
        <v>8777.0</v>
      </c>
      <c r="C879" s="32" t="s">
        <v>10826</v>
      </c>
      <c r="D879" s="389"/>
      <c r="E879" s="231"/>
      <c r="F879" s="113"/>
      <c r="G879" s="113"/>
      <c r="H879" s="8"/>
      <c r="I879" s="144"/>
      <c r="J879" s="94"/>
      <c r="K879" s="140"/>
      <c r="L879" s="54"/>
      <c r="M879" s="52"/>
      <c r="N879" s="8"/>
      <c r="O879" s="54"/>
      <c r="P879" s="52"/>
      <c r="Q879" s="8"/>
      <c r="R879" s="8"/>
      <c r="S879" s="54"/>
      <c r="T879" s="102" t="s">
        <v>329</v>
      </c>
      <c r="U879" s="83" t="s">
        <v>21</v>
      </c>
      <c r="V879" s="528">
        <v>0.85</v>
      </c>
      <c r="W879" s="37"/>
      <c r="X879" s="7"/>
      <c r="Y879" s="39"/>
      <c r="Z879" s="213"/>
      <c r="AA879" s="213"/>
      <c r="AB879" s="213"/>
      <c r="AC879" s="45">
        <f>ROUND(ROUND(H872*O$8,0)*V879,0)</f>
        <v>618</v>
      </c>
      <c r="AD879" s="79"/>
    </row>
    <row r="880" ht="16.5" customHeight="1">
      <c r="A880" s="29">
        <v>61.0</v>
      </c>
      <c r="B880" s="29">
        <v>7196.0</v>
      </c>
      <c r="C880" s="32" t="s">
        <v>10827</v>
      </c>
      <c r="D880" s="389"/>
      <c r="E880" s="231"/>
      <c r="F880" s="113"/>
      <c r="G880" s="113"/>
      <c r="H880" s="8"/>
      <c r="I880" s="144"/>
      <c r="J880" s="94"/>
      <c r="K880" s="140"/>
      <c r="L880" s="54"/>
      <c r="M880" s="52"/>
      <c r="N880" s="8"/>
      <c r="O880" s="54"/>
      <c r="P880" s="52"/>
      <c r="Q880" s="8"/>
      <c r="R880" s="8"/>
      <c r="S880" s="8"/>
      <c r="T880" s="482"/>
      <c r="U880" s="83"/>
      <c r="V880" s="528"/>
      <c r="W880" s="227"/>
      <c r="X880" s="22"/>
      <c r="Y880" s="109"/>
      <c r="Z880" s="213" t="s">
        <v>30</v>
      </c>
      <c r="AA880" s="74">
        <v>5.0</v>
      </c>
      <c r="AB880" s="522" t="s">
        <v>31</v>
      </c>
      <c r="AC880" s="45">
        <f>ROUND(ROUND(H872*O$8,0)*V879,0)-AA880</f>
        <v>613</v>
      </c>
      <c r="AD880" s="79"/>
    </row>
    <row r="881" ht="16.5" customHeight="1">
      <c r="A881" s="29">
        <v>61.0</v>
      </c>
      <c r="B881" s="29">
        <v>7197.0</v>
      </c>
      <c r="C881" s="32" t="s">
        <v>10828</v>
      </c>
      <c r="D881" s="389"/>
      <c r="E881" s="231"/>
      <c r="F881" s="527"/>
      <c r="G881" s="527"/>
      <c r="H881" s="527"/>
      <c r="I881" s="532"/>
      <c r="J881" s="94"/>
      <c r="K881" s="140"/>
      <c r="L881" s="54"/>
      <c r="M881" s="52"/>
      <c r="N881" s="8"/>
      <c r="O881" s="54"/>
      <c r="P881" s="52"/>
      <c r="Q881" s="8"/>
      <c r="R881" s="8"/>
      <c r="S881" s="8"/>
      <c r="T881" s="482"/>
      <c r="U881" s="99"/>
      <c r="V881" s="529"/>
      <c r="W881" s="305" t="s">
        <v>20</v>
      </c>
      <c r="X881" s="41" t="s">
        <v>21</v>
      </c>
      <c r="Y881" s="86">
        <v>0.85</v>
      </c>
      <c r="Z881" s="75"/>
      <c r="AA881" s="213"/>
      <c r="AB881" s="213"/>
      <c r="AC881" s="45">
        <f>ROUND(ROUND(ROUND(H872*O$8,0)*V879,0)*Y881,0)</f>
        <v>525</v>
      </c>
      <c r="AD881" s="79"/>
    </row>
    <row r="882" ht="16.5" customHeight="1">
      <c r="A882" s="29">
        <v>61.0</v>
      </c>
      <c r="B882" s="29">
        <v>7198.0</v>
      </c>
      <c r="C882" s="32" t="s">
        <v>10829</v>
      </c>
      <c r="D882" s="389"/>
      <c r="E882" s="231"/>
      <c r="F882" s="527"/>
      <c r="G882" s="527"/>
      <c r="H882" s="527"/>
      <c r="I882" s="532"/>
      <c r="J882" s="94"/>
      <c r="K882" s="140"/>
      <c r="L882" s="54"/>
      <c r="M882" s="52"/>
      <c r="N882" s="8"/>
      <c r="O882" s="54"/>
      <c r="P882" s="227"/>
      <c r="Q882" s="22"/>
      <c r="R882" s="22"/>
      <c r="S882" s="22"/>
      <c r="T882" s="484"/>
      <c r="U882" s="24"/>
      <c r="V882" s="26"/>
      <c r="W882" s="484"/>
      <c r="X882" s="56"/>
      <c r="Y882" s="526"/>
      <c r="Z882" s="213" t="s">
        <v>30</v>
      </c>
      <c r="AA882" s="74">
        <v>5.0</v>
      </c>
      <c r="AB882" s="522" t="s">
        <v>31</v>
      </c>
      <c r="AC882" s="45">
        <f>ROUND(ROUND(ROUND(H872*O$8,0)*V879,0)*Y881,0)-AA882</f>
        <v>520</v>
      </c>
      <c r="AD882" s="79"/>
    </row>
    <row r="883" ht="16.5" customHeight="1">
      <c r="A883" s="29">
        <v>61.0</v>
      </c>
      <c r="B883" s="29">
        <v>8423.0</v>
      </c>
      <c r="C883" s="32" t="s">
        <v>10830</v>
      </c>
      <c r="D883" s="389"/>
      <c r="E883" s="389"/>
      <c r="F883" s="527"/>
      <c r="G883" s="527"/>
      <c r="H883" s="527"/>
      <c r="I883" s="532"/>
      <c r="J883" s="94"/>
      <c r="K883" s="140"/>
      <c r="L883" s="54"/>
      <c r="M883" s="52"/>
      <c r="N883" s="8"/>
      <c r="O883" s="54"/>
      <c r="P883" s="206" t="s">
        <v>23</v>
      </c>
      <c r="Q883" s="102" t="s">
        <v>24</v>
      </c>
      <c r="R883" s="533"/>
      <c r="S883" s="533"/>
      <c r="T883" s="520"/>
      <c r="U883" s="38"/>
      <c r="V883" s="6"/>
      <c r="W883" s="37"/>
      <c r="X883" s="7"/>
      <c r="Y883" s="39"/>
      <c r="Z883" s="213"/>
      <c r="AA883" s="213"/>
      <c r="AB883" s="213"/>
      <c r="AC883" s="45">
        <f>ROUND(ROUND(H872*O$8,0)*S884,0)</f>
        <v>509</v>
      </c>
      <c r="AD883" s="79"/>
    </row>
    <row r="884" ht="16.5" customHeight="1">
      <c r="A884" s="29">
        <v>61.0</v>
      </c>
      <c r="B884" s="29">
        <v>7199.0</v>
      </c>
      <c r="C884" s="32" t="s">
        <v>10831</v>
      </c>
      <c r="D884" s="389"/>
      <c r="E884" s="389"/>
      <c r="F884" s="527"/>
      <c r="G884" s="527"/>
      <c r="H884" s="527"/>
      <c r="I884" s="532"/>
      <c r="J884" s="94"/>
      <c r="K884" s="140"/>
      <c r="L884" s="54"/>
      <c r="M884" s="52"/>
      <c r="N884" s="8"/>
      <c r="O884" s="54"/>
      <c r="P884" s="481"/>
      <c r="Q884" s="482"/>
      <c r="R884" s="83" t="s">
        <v>21</v>
      </c>
      <c r="S884" s="528">
        <v>0.7</v>
      </c>
      <c r="T884" s="521"/>
      <c r="U884" s="53"/>
      <c r="V884" s="14"/>
      <c r="W884" s="52"/>
      <c r="X884" s="8"/>
      <c r="Y884" s="109"/>
      <c r="Z884" s="213" t="s">
        <v>30</v>
      </c>
      <c r="AA884" s="74">
        <v>5.0</v>
      </c>
      <c r="AB884" s="522" t="s">
        <v>31</v>
      </c>
      <c r="AC884" s="45">
        <f>ROUND(ROUND(H872*O$8,0)*S884,0)-AA884</f>
        <v>504</v>
      </c>
      <c r="AD884" s="79"/>
    </row>
    <row r="885" ht="16.5" customHeight="1">
      <c r="A885" s="29">
        <v>61.0</v>
      </c>
      <c r="B885" s="29">
        <v>7200.0</v>
      </c>
      <c r="C885" s="32" t="s">
        <v>10832</v>
      </c>
      <c r="D885" s="389"/>
      <c r="E885" s="389"/>
      <c r="F885" s="527"/>
      <c r="G885" s="527"/>
      <c r="H885" s="527"/>
      <c r="I885" s="532"/>
      <c r="J885" s="94"/>
      <c r="K885" s="140"/>
      <c r="L885" s="54"/>
      <c r="M885" s="52"/>
      <c r="N885" s="8"/>
      <c r="O885" s="54"/>
      <c r="P885" s="481"/>
      <c r="Q885" s="482"/>
      <c r="R885" s="14"/>
      <c r="S885" s="14"/>
      <c r="T885" s="521"/>
      <c r="U885" s="53"/>
      <c r="V885" s="14"/>
      <c r="W885" s="305" t="s">
        <v>20</v>
      </c>
      <c r="X885" s="41" t="s">
        <v>21</v>
      </c>
      <c r="Y885" s="86">
        <v>0.85</v>
      </c>
      <c r="Z885" s="75"/>
      <c r="AA885" s="213"/>
      <c r="AB885" s="213"/>
      <c r="AC885" s="45">
        <f>ROUND(ROUND(ROUND(H872*O$8,0)*S884,0)*Y885,0)</f>
        <v>433</v>
      </c>
      <c r="AD885" s="79"/>
    </row>
    <row r="886" ht="16.5" customHeight="1">
      <c r="A886" s="29">
        <v>61.0</v>
      </c>
      <c r="B886" s="29">
        <v>7201.0</v>
      </c>
      <c r="C886" s="32" t="s">
        <v>10833</v>
      </c>
      <c r="D886" s="389"/>
      <c r="E886" s="389"/>
      <c r="F886" s="527"/>
      <c r="G886" s="527"/>
      <c r="H886" s="527"/>
      <c r="I886" s="532"/>
      <c r="J886" s="94"/>
      <c r="K886" s="140"/>
      <c r="L886" s="54"/>
      <c r="M886" s="52"/>
      <c r="N886" s="8"/>
      <c r="O886" s="54"/>
      <c r="P886" s="535"/>
      <c r="Q886" s="482"/>
      <c r="R886" s="83"/>
      <c r="S886" s="83"/>
      <c r="T886" s="525"/>
      <c r="U886" s="180"/>
      <c r="V886" s="21"/>
      <c r="W886" s="484"/>
      <c r="X886" s="56"/>
      <c r="Y886" s="526"/>
      <c r="Z886" s="213" t="s">
        <v>30</v>
      </c>
      <c r="AA886" s="74">
        <v>5.0</v>
      </c>
      <c r="AB886" s="522" t="s">
        <v>31</v>
      </c>
      <c r="AC886" s="45">
        <f>ROUND(ROUND(ROUND(H872*O$8,0)*S884,0)*Y885,0)-AA886</f>
        <v>428</v>
      </c>
      <c r="AD886" s="79"/>
    </row>
    <row r="887" ht="16.5" customHeight="1">
      <c r="A887" s="29">
        <v>61.0</v>
      </c>
      <c r="B887" s="29">
        <v>8424.0</v>
      </c>
      <c r="C887" s="32" t="s">
        <v>10834</v>
      </c>
      <c r="D887" s="389"/>
      <c r="E887" s="389"/>
      <c r="F887" s="527"/>
      <c r="G887" s="527"/>
      <c r="H887" s="527"/>
      <c r="I887" s="532"/>
      <c r="J887" s="94"/>
      <c r="K887" s="140"/>
      <c r="L887" s="54"/>
      <c r="M887" s="52"/>
      <c r="N887" s="8"/>
      <c r="O887" s="54"/>
      <c r="P887" s="536"/>
      <c r="Q887" s="14"/>
      <c r="R887" s="14"/>
      <c r="S887" s="14"/>
      <c r="T887" s="102" t="s">
        <v>326</v>
      </c>
      <c r="U887" s="41" t="s">
        <v>21</v>
      </c>
      <c r="V887" s="60">
        <v>0.7</v>
      </c>
      <c r="W887" s="37"/>
      <c r="X887" s="7"/>
      <c r="Y887" s="39"/>
      <c r="Z887" s="213"/>
      <c r="AA887" s="213"/>
      <c r="AB887" s="213"/>
      <c r="AC887" s="593">
        <f>ROUND(ROUND(ROUND(H872*O$8,0)*S884,0)*V887,0)</f>
        <v>356</v>
      </c>
      <c r="AD887" s="79"/>
    </row>
    <row r="888" ht="16.5" customHeight="1">
      <c r="A888" s="29">
        <v>61.0</v>
      </c>
      <c r="B888" s="29">
        <v>7202.0</v>
      </c>
      <c r="C888" s="32" t="s">
        <v>10835</v>
      </c>
      <c r="D888" s="389"/>
      <c r="E888" s="389"/>
      <c r="F888" s="527"/>
      <c r="G888" s="527"/>
      <c r="H888" s="527"/>
      <c r="I888" s="532"/>
      <c r="J888" s="94"/>
      <c r="K888" s="140"/>
      <c r="L888" s="54"/>
      <c r="M888" s="52"/>
      <c r="N888" s="8"/>
      <c r="O888" s="54"/>
      <c r="P888" s="536"/>
      <c r="Q888" s="14"/>
      <c r="R888" s="14"/>
      <c r="S888" s="14"/>
      <c r="T888" s="482"/>
      <c r="U888" s="83"/>
      <c r="V888" s="528"/>
      <c r="W888" s="227"/>
      <c r="X888" s="22"/>
      <c r="Y888" s="109"/>
      <c r="Z888" s="213" t="s">
        <v>30</v>
      </c>
      <c r="AA888" s="74">
        <v>5.0</v>
      </c>
      <c r="AB888" s="522" t="s">
        <v>31</v>
      </c>
      <c r="AC888" s="593">
        <f>ROUND(ROUND(ROUND(H872*O$8,0)*S884,0)*V887,0)-AA888</f>
        <v>351</v>
      </c>
      <c r="AD888" s="79"/>
    </row>
    <row r="889" ht="16.5" customHeight="1">
      <c r="A889" s="29">
        <v>61.0</v>
      </c>
      <c r="B889" s="29">
        <v>7203.0</v>
      </c>
      <c r="C889" s="32" t="s">
        <v>10836</v>
      </c>
      <c r="D889" s="389"/>
      <c r="E889" s="389"/>
      <c r="F889" s="527"/>
      <c r="G889" s="527"/>
      <c r="H889" s="527"/>
      <c r="I889" s="532"/>
      <c r="J889" s="94"/>
      <c r="K889" s="140"/>
      <c r="L889" s="54"/>
      <c r="M889" s="52"/>
      <c r="N889" s="8"/>
      <c r="O889" s="54"/>
      <c r="P889" s="254"/>
      <c r="Q889" s="83"/>
      <c r="R889" s="83"/>
      <c r="T889" s="482"/>
      <c r="U889" s="99"/>
      <c r="V889" s="529"/>
      <c r="W889" s="305" t="s">
        <v>20</v>
      </c>
      <c r="X889" s="41" t="s">
        <v>21</v>
      </c>
      <c r="Y889" s="86">
        <v>0.85</v>
      </c>
      <c r="Z889" s="75"/>
      <c r="AA889" s="213"/>
      <c r="AB889" s="213"/>
      <c r="AC889" s="593">
        <f>ROUND(ROUND(ROUND(ROUND(H872*O$8,0)*S884,0)*V887,0)*Y889,0)</f>
        <v>303</v>
      </c>
      <c r="AD889" s="79"/>
    </row>
    <row r="890" ht="16.5" customHeight="1">
      <c r="A890" s="29">
        <v>61.0</v>
      </c>
      <c r="B890" s="29">
        <v>7204.0</v>
      </c>
      <c r="C890" s="32" t="s">
        <v>10837</v>
      </c>
      <c r="D890" s="389"/>
      <c r="E890" s="389"/>
      <c r="F890" s="527"/>
      <c r="G890" s="527"/>
      <c r="H890" s="527"/>
      <c r="I890" s="532"/>
      <c r="J890" s="94"/>
      <c r="K890" s="140"/>
      <c r="L890" s="54"/>
      <c r="M890" s="52"/>
      <c r="N890" s="8"/>
      <c r="O890" s="54"/>
      <c r="P890" s="254"/>
      <c r="Q890" s="83"/>
      <c r="R890" s="83"/>
      <c r="S890" s="83"/>
      <c r="T890" s="530"/>
      <c r="U890" s="24"/>
      <c r="V890" s="26"/>
      <c r="W890" s="484"/>
      <c r="X890" s="56"/>
      <c r="Y890" s="526"/>
      <c r="Z890" s="213" t="s">
        <v>30</v>
      </c>
      <c r="AA890" s="74">
        <v>5.0</v>
      </c>
      <c r="AB890" s="522" t="s">
        <v>31</v>
      </c>
      <c r="AC890" s="593">
        <f>ROUND(ROUND(ROUND(ROUND(H872*O$8,0)*S884,0)*V887,0)*Y889,0)-AA890</f>
        <v>298</v>
      </c>
      <c r="AD890" s="79"/>
    </row>
    <row r="891" ht="16.5" customHeight="1">
      <c r="A891" s="29">
        <v>61.0</v>
      </c>
      <c r="B891" s="29">
        <v>8778.0</v>
      </c>
      <c r="C891" s="32" t="s">
        <v>10838</v>
      </c>
      <c r="D891" s="389"/>
      <c r="E891" s="389"/>
      <c r="F891" s="527"/>
      <c r="G891" s="527"/>
      <c r="H891" s="527"/>
      <c r="I891" s="532"/>
      <c r="J891" s="94"/>
      <c r="K891" s="140"/>
      <c r="L891" s="54"/>
      <c r="M891" s="52"/>
      <c r="N891" s="8"/>
      <c r="O891" s="54"/>
      <c r="P891" s="536"/>
      <c r="Q891" s="83"/>
      <c r="R891" s="528"/>
      <c r="S891" s="486"/>
      <c r="T891" s="102" t="s">
        <v>329</v>
      </c>
      <c r="U891" s="83" t="s">
        <v>21</v>
      </c>
      <c r="V891" s="528">
        <v>0.85</v>
      </c>
      <c r="W891" s="37"/>
      <c r="X891" s="7"/>
      <c r="Y891" s="39"/>
      <c r="Z891" s="213"/>
      <c r="AA891" s="213"/>
      <c r="AB891" s="213"/>
      <c r="AC891" s="45">
        <f>ROUND(ROUND(ROUND(H872*O$8,0)*S884,0)*V891,0)</f>
        <v>433</v>
      </c>
      <c r="AD891" s="79"/>
    </row>
    <row r="892" ht="16.5" customHeight="1">
      <c r="A892" s="29">
        <v>61.0</v>
      </c>
      <c r="B892" s="29">
        <v>7205.0</v>
      </c>
      <c r="C892" s="32" t="s">
        <v>10839</v>
      </c>
      <c r="D892" s="389"/>
      <c r="E892" s="389"/>
      <c r="F892" s="527"/>
      <c r="G892" s="527"/>
      <c r="H892" s="527"/>
      <c r="I892" s="532"/>
      <c r="J892" s="94"/>
      <c r="K892" s="140"/>
      <c r="L892" s="54"/>
      <c r="M892" s="52"/>
      <c r="N892" s="8"/>
      <c r="O892" s="54"/>
      <c r="P892" s="536"/>
      <c r="Q892" s="83"/>
      <c r="R892" s="528"/>
      <c r="S892" s="528"/>
      <c r="T892" s="482"/>
      <c r="U892" s="83"/>
      <c r="V892" s="528"/>
      <c r="W892" s="227"/>
      <c r="X892" s="22"/>
      <c r="Y892" s="109"/>
      <c r="Z892" s="213" t="s">
        <v>30</v>
      </c>
      <c r="AA892" s="74">
        <v>5.0</v>
      </c>
      <c r="AB892" s="522" t="s">
        <v>31</v>
      </c>
      <c r="AC892" s="45">
        <f>ROUND(ROUND(ROUND(H872*O$8,0)*S884,0)*V891,0)-AA892</f>
        <v>428</v>
      </c>
      <c r="AD892" s="79"/>
    </row>
    <row r="893" ht="16.5" customHeight="1">
      <c r="A893" s="29">
        <v>61.0</v>
      </c>
      <c r="B893" s="29">
        <v>7206.0</v>
      </c>
      <c r="C893" s="32" t="s">
        <v>10840</v>
      </c>
      <c r="D893" s="389"/>
      <c r="E893" s="389"/>
      <c r="F893" s="527"/>
      <c r="G893" s="527"/>
      <c r="H893" s="527"/>
      <c r="I893" s="532"/>
      <c r="J893" s="94"/>
      <c r="K893" s="140"/>
      <c r="L893" s="54"/>
      <c r="M893" s="52"/>
      <c r="N893" s="8"/>
      <c r="O893" s="54"/>
      <c r="P893" s="254"/>
      <c r="Q893" s="83"/>
      <c r="R893" s="528"/>
      <c r="S893" s="528"/>
      <c r="T893" s="482"/>
      <c r="U893" s="99"/>
      <c r="V893" s="529"/>
      <c r="W893" s="305" t="s">
        <v>20</v>
      </c>
      <c r="X893" s="41" t="s">
        <v>21</v>
      </c>
      <c r="Y893" s="86">
        <v>0.85</v>
      </c>
      <c r="Z893" s="75"/>
      <c r="AA893" s="213"/>
      <c r="AB893" s="213"/>
      <c r="AC893" s="45">
        <f>ROUND(ROUND(ROUND(ROUND(H872*O$8,0)*S884,0)*V891,0)*Y893,0)</f>
        <v>368</v>
      </c>
      <c r="AD893" s="79"/>
    </row>
    <row r="894" ht="16.5" customHeight="1">
      <c r="A894" s="29">
        <v>61.0</v>
      </c>
      <c r="B894" s="29">
        <v>7207.0</v>
      </c>
      <c r="C894" s="32" t="s">
        <v>10841</v>
      </c>
      <c r="D894" s="389"/>
      <c r="E894" s="389"/>
      <c r="F894" s="527"/>
      <c r="G894" s="527"/>
      <c r="H894" s="527"/>
      <c r="I894" s="532"/>
      <c r="J894" s="94"/>
      <c r="K894" s="140"/>
      <c r="L894" s="54"/>
      <c r="M894" s="52"/>
      <c r="N894" s="8"/>
      <c r="O894" s="54"/>
      <c r="P894" s="536"/>
      <c r="Q894" s="83"/>
      <c r="R894" s="83"/>
      <c r="S894" s="83"/>
      <c r="T894" s="484"/>
      <c r="U894" s="24"/>
      <c r="V894" s="26"/>
      <c r="W894" s="484"/>
      <c r="X894" s="56"/>
      <c r="Y894" s="526"/>
      <c r="Z894" s="213" t="s">
        <v>30</v>
      </c>
      <c r="AA894" s="74">
        <v>5.0</v>
      </c>
      <c r="AB894" s="522" t="s">
        <v>31</v>
      </c>
      <c r="AC894" s="45">
        <f>ROUND(ROUND(ROUND(ROUND(H872*O$8,0)*S884,0)*V891,0)*Y893,0)-AA894</f>
        <v>363</v>
      </c>
      <c r="AD894" s="79"/>
    </row>
    <row r="895" ht="16.5" customHeight="1">
      <c r="A895" s="29">
        <v>61.0</v>
      </c>
      <c r="B895" s="29">
        <v>7208.0</v>
      </c>
      <c r="C895" s="32" t="s">
        <v>10842</v>
      </c>
      <c r="D895" s="389"/>
      <c r="E895" s="389"/>
      <c r="F895" s="527"/>
      <c r="G895" s="527"/>
      <c r="H895" s="527"/>
      <c r="I895" s="532"/>
      <c r="J895" s="94"/>
      <c r="K895" s="140"/>
      <c r="L895" s="54"/>
      <c r="M895" s="52"/>
      <c r="N895" s="8"/>
      <c r="O895" s="54"/>
      <c r="P895" s="536"/>
      <c r="Q895" s="102" t="s">
        <v>27</v>
      </c>
      <c r="R895" s="533"/>
      <c r="S895" s="533"/>
      <c r="T895" s="520"/>
      <c r="U895" s="38"/>
      <c r="V895" s="6"/>
      <c r="W895" s="37"/>
      <c r="X895" s="7"/>
      <c r="Y895" s="39"/>
      <c r="Z895" s="213"/>
      <c r="AA895" s="213"/>
      <c r="AB895" s="213"/>
      <c r="AC895" s="45">
        <f>ROUND(ROUND(H872*O$8,0)*S896,0)</f>
        <v>364</v>
      </c>
      <c r="AD895" s="79"/>
    </row>
    <row r="896" ht="16.5" customHeight="1">
      <c r="A896" s="29">
        <v>61.0</v>
      </c>
      <c r="B896" s="29">
        <v>7209.0</v>
      </c>
      <c r="C896" s="32" t="s">
        <v>10843</v>
      </c>
      <c r="D896" s="389"/>
      <c r="E896" s="389"/>
      <c r="F896" s="527"/>
      <c r="G896" s="527"/>
      <c r="H896" s="527"/>
      <c r="I896" s="532"/>
      <c r="J896" s="94"/>
      <c r="K896" s="140"/>
      <c r="L896" s="54"/>
      <c r="M896" s="52"/>
      <c r="N896" s="8"/>
      <c r="O896" s="54"/>
      <c r="P896" s="535"/>
      <c r="Q896" s="482"/>
      <c r="R896" s="83" t="s">
        <v>21</v>
      </c>
      <c r="S896" s="528">
        <v>0.5</v>
      </c>
      <c r="T896" s="521"/>
      <c r="U896" s="53"/>
      <c r="V896" s="14"/>
      <c r="W896" s="52"/>
      <c r="X896" s="8"/>
      <c r="Y896" s="109"/>
      <c r="Z896" s="213" t="s">
        <v>30</v>
      </c>
      <c r="AA896" s="74">
        <v>5.0</v>
      </c>
      <c r="AB896" s="522" t="s">
        <v>31</v>
      </c>
      <c r="AC896" s="45">
        <f>ROUND(ROUND(H872*O$8,0)*S896,0)-AA896</f>
        <v>359</v>
      </c>
      <c r="AD896" s="79"/>
    </row>
    <row r="897" ht="16.5" customHeight="1">
      <c r="A897" s="29">
        <v>61.0</v>
      </c>
      <c r="B897" s="29">
        <v>7210.0</v>
      </c>
      <c r="C897" s="32" t="s">
        <v>10844</v>
      </c>
      <c r="D897" s="389"/>
      <c r="E897" s="389"/>
      <c r="F897" s="527"/>
      <c r="G897" s="527"/>
      <c r="H897" s="527"/>
      <c r="I897" s="532"/>
      <c r="J897" s="94"/>
      <c r="K897" s="140"/>
      <c r="L897" s="54"/>
      <c r="M897" s="52"/>
      <c r="N897" s="8"/>
      <c r="O897" s="54"/>
      <c r="P897" s="535"/>
      <c r="Q897" s="482"/>
      <c r="R897" s="14"/>
      <c r="S897" s="14"/>
      <c r="T897" s="521"/>
      <c r="U897" s="53"/>
      <c r="V897" s="14"/>
      <c r="W897" s="305" t="s">
        <v>20</v>
      </c>
      <c r="X897" s="41" t="s">
        <v>21</v>
      </c>
      <c r="Y897" s="86">
        <v>0.85</v>
      </c>
      <c r="Z897" s="75"/>
      <c r="AA897" s="213"/>
      <c r="AB897" s="213"/>
      <c r="AC897" s="593">
        <f>ROUND(ROUND(ROUND(H872*O$8,0)*S896,0)*Y897,0)</f>
        <v>309</v>
      </c>
      <c r="AD897" s="79"/>
    </row>
    <row r="898" ht="16.5" customHeight="1">
      <c r="A898" s="29">
        <v>61.0</v>
      </c>
      <c r="B898" s="29">
        <v>7211.0</v>
      </c>
      <c r="C898" s="32" t="s">
        <v>10845</v>
      </c>
      <c r="D898" s="389"/>
      <c r="E898" s="389"/>
      <c r="F898" s="527"/>
      <c r="G898" s="527"/>
      <c r="H898" s="527"/>
      <c r="I898" s="532"/>
      <c r="J898" s="94"/>
      <c r="K898" s="140"/>
      <c r="L898" s="54"/>
      <c r="M898" s="52"/>
      <c r="N898" s="8"/>
      <c r="O898" s="54"/>
      <c r="P898" s="535"/>
      <c r="Q898" s="482"/>
      <c r="R898" s="83"/>
      <c r="S898" s="83"/>
      <c r="T898" s="525"/>
      <c r="U898" s="180"/>
      <c r="V898" s="21"/>
      <c r="W898" s="484"/>
      <c r="X898" s="56"/>
      <c r="Y898" s="526"/>
      <c r="Z898" s="213" t="s">
        <v>30</v>
      </c>
      <c r="AA898" s="74">
        <v>5.0</v>
      </c>
      <c r="AB898" s="522" t="s">
        <v>31</v>
      </c>
      <c r="AC898" s="593">
        <f>ROUND(ROUND(ROUND(H872*O$8,0)*S896,0)*Y897,0)-AA898</f>
        <v>304</v>
      </c>
      <c r="AD898" s="79"/>
    </row>
    <row r="899" ht="16.5" customHeight="1">
      <c r="A899" s="29">
        <v>61.0</v>
      </c>
      <c r="B899" s="29">
        <v>7212.0</v>
      </c>
      <c r="C899" s="32" t="s">
        <v>10846</v>
      </c>
      <c r="D899" s="389"/>
      <c r="E899" s="389"/>
      <c r="F899" s="527"/>
      <c r="G899" s="527"/>
      <c r="H899" s="527"/>
      <c r="I899" s="532"/>
      <c r="J899" s="94"/>
      <c r="K899" s="140"/>
      <c r="L899" s="54"/>
      <c r="M899" s="52"/>
      <c r="N899" s="8"/>
      <c r="O899" s="54"/>
      <c r="P899" s="536"/>
      <c r="Q899" s="14"/>
      <c r="R899" s="14"/>
      <c r="S899" s="14"/>
      <c r="T899" s="102" t="s">
        <v>326</v>
      </c>
      <c r="U899" s="41" t="s">
        <v>21</v>
      </c>
      <c r="V899" s="60">
        <v>0.7</v>
      </c>
      <c r="W899" s="37"/>
      <c r="X899" s="7"/>
      <c r="Y899" s="39"/>
      <c r="Z899" s="213"/>
      <c r="AA899" s="213"/>
      <c r="AB899" s="213"/>
      <c r="AC899" s="45">
        <f>ROUND(ROUND(ROUND(H872*O$8,0)*S896,0)*V899,0)</f>
        <v>255</v>
      </c>
      <c r="AD899" s="79"/>
    </row>
    <row r="900" ht="16.5" customHeight="1">
      <c r="A900" s="29">
        <v>61.0</v>
      </c>
      <c r="B900" s="29">
        <v>7213.0</v>
      </c>
      <c r="C900" s="32" t="s">
        <v>10847</v>
      </c>
      <c r="D900" s="389"/>
      <c r="E900" s="389"/>
      <c r="F900" s="527"/>
      <c r="G900" s="527"/>
      <c r="H900" s="527"/>
      <c r="I900" s="532"/>
      <c r="J900" s="94"/>
      <c r="K900" s="140"/>
      <c r="L900" s="54"/>
      <c r="M900" s="52"/>
      <c r="N900" s="8"/>
      <c r="O900" s="54"/>
      <c r="P900" s="536"/>
      <c r="Q900" s="14"/>
      <c r="R900" s="14"/>
      <c r="S900" s="14"/>
      <c r="T900" s="482"/>
      <c r="U900" s="83"/>
      <c r="V900" s="528"/>
      <c r="W900" s="227"/>
      <c r="X900" s="22"/>
      <c r="Y900" s="109"/>
      <c r="Z900" s="213" t="s">
        <v>30</v>
      </c>
      <c r="AA900" s="74">
        <v>5.0</v>
      </c>
      <c r="AB900" s="522" t="s">
        <v>31</v>
      </c>
      <c r="AC900" s="45">
        <f>ROUND(ROUND(ROUND(H872*O$8,0)*S896,0)*V899,0)-AA900</f>
        <v>250</v>
      </c>
      <c r="AD900" s="79"/>
    </row>
    <row r="901" ht="16.5" customHeight="1">
      <c r="A901" s="29">
        <v>61.0</v>
      </c>
      <c r="B901" s="29">
        <v>7214.0</v>
      </c>
      <c r="C901" s="32" t="s">
        <v>10848</v>
      </c>
      <c r="D901" s="389"/>
      <c r="E901" s="389"/>
      <c r="F901" s="527"/>
      <c r="G901" s="527"/>
      <c r="H901" s="527"/>
      <c r="I901" s="532"/>
      <c r="J901" s="94"/>
      <c r="K901" s="140"/>
      <c r="L901" s="54"/>
      <c r="M901" s="52"/>
      <c r="N901" s="8"/>
      <c r="O901" s="54"/>
      <c r="P901" s="254"/>
      <c r="Q901" s="83"/>
      <c r="R901" s="83"/>
      <c r="T901" s="482"/>
      <c r="U901" s="99"/>
      <c r="V901" s="529"/>
      <c r="W901" s="305" t="s">
        <v>20</v>
      </c>
      <c r="X901" s="41" t="s">
        <v>21</v>
      </c>
      <c r="Y901" s="86">
        <v>0.85</v>
      </c>
      <c r="Z901" s="75"/>
      <c r="AA901" s="213"/>
      <c r="AB901" s="213"/>
      <c r="AC901" s="45">
        <f>ROUND(ROUND(ROUND(ROUND(H872*O$8,0)*S896,0)*V899,0)*Y901,0)</f>
        <v>217</v>
      </c>
      <c r="AD901" s="79"/>
    </row>
    <row r="902" ht="16.5" customHeight="1">
      <c r="A902" s="29">
        <v>61.0</v>
      </c>
      <c r="B902" s="29">
        <v>7215.0</v>
      </c>
      <c r="C902" s="32" t="s">
        <v>10849</v>
      </c>
      <c r="D902" s="389"/>
      <c r="E902" s="389"/>
      <c r="F902" s="527"/>
      <c r="G902" s="527"/>
      <c r="H902" s="527"/>
      <c r="I902" s="532"/>
      <c r="J902" s="94"/>
      <c r="K902" s="140"/>
      <c r="L902" s="54"/>
      <c r="M902" s="52"/>
      <c r="N902" s="8"/>
      <c r="O902" s="54"/>
      <c r="P902" s="254"/>
      <c r="Q902" s="83"/>
      <c r="R902" s="83"/>
      <c r="S902" s="83"/>
      <c r="T902" s="530"/>
      <c r="U902" s="24"/>
      <c r="V902" s="26"/>
      <c r="W902" s="484"/>
      <c r="X902" s="56"/>
      <c r="Y902" s="526"/>
      <c r="Z902" s="213" t="s">
        <v>30</v>
      </c>
      <c r="AA902" s="74">
        <v>5.0</v>
      </c>
      <c r="AB902" s="522" t="s">
        <v>31</v>
      </c>
      <c r="AC902" s="45">
        <f>ROUND(ROUND(ROUND(ROUND(H872*O$8,0)*S896,0)*V899,0)*Y901,0)-AA902</f>
        <v>212</v>
      </c>
      <c r="AD902" s="79"/>
    </row>
    <row r="903" ht="16.5" customHeight="1">
      <c r="A903" s="29">
        <v>61.0</v>
      </c>
      <c r="B903" s="29">
        <v>7216.0</v>
      </c>
      <c r="C903" s="32" t="s">
        <v>10850</v>
      </c>
      <c r="D903" s="389"/>
      <c r="E903" s="389"/>
      <c r="F903" s="527"/>
      <c r="G903" s="527"/>
      <c r="H903" s="527"/>
      <c r="I903" s="532"/>
      <c r="J903" s="94"/>
      <c r="K903" s="140"/>
      <c r="L903" s="54"/>
      <c r="M903" s="52"/>
      <c r="N903" s="8"/>
      <c r="O903" s="54"/>
      <c r="P903" s="536"/>
      <c r="Q903" s="83"/>
      <c r="R903" s="528"/>
      <c r="S903" s="486"/>
      <c r="T903" s="102" t="s">
        <v>329</v>
      </c>
      <c r="U903" s="83" t="s">
        <v>21</v>
      </c>
      <c r="V903" s="528">
        <v>0.85</v>
      </c>
      <c r="W903" s="37"/>
      <c r="X903" s="7"/>
      <c r="Y903" s="39"/>
      <c r="Z903" s="213"/>
      <c r="AA903" s="213"/>
      <c r="AB903" s="213"/>
      <c r="AC903" s="593">
        <f>ROUND(ROUND(ROUND(H872*O$8,0)*S896,0)*V903,0)</f>
        <v>309</v>
      </c>
      <c r="AD903" s="79"/>
    </row>
    <row r="904" ht="16.5" customHeight="1">
      <c r="A904" s="29">
        <v>61.0</v>
      </c>
      <c r="B904" s="29">
        <v>7217.0</v>
      </c>
      <c r="C904" s="32" t="s">
        <v>10851</v>
      </c>
      <c r="D904" s="389"/>
      <c r="E904" s="389"/>
      <c r="F904" s="527"/>
      <c r="G904" s="527"/>
      <c r="H904" s="527"/>
      <c r="I904" s="532"/>
      <c r="J904" s="94"/>
      <c r="K904" s="140"/>
      <c r="L904" s="54"/>
      <c r="M904" s="52"/>
      <c r="N904" s="8"/>
      <c r="O904" s="54"/>
      <c r="P904" s="536"/>
      <c r="Q904" s="83"/>
      <c r="R904" s="528"/>
      <c r="S904" s="528"/>
      <c r="T904" s="482"/>
      <c r="U904" s="83"/>
      <c r="V904" s="528"/>
      <c r="W904" s="227"/>
      <c r="X904" s="22"/>
      <c r="Y904" s="109"/>
      <c r="Z904" s="213" t="s">
        <v>30</v>
      </c>
      <c r="AA904" s="74">
        <v>5.0</v>
      </c>
      <c r="AB904" s="522" t="s">
        <v>31</v>
      </c>
      <c r="AC904" s="593">
        <f>ROUND(ROUND(ROUND(H872*O$8,0)*S896,0)*V903,0)-AA904</f>
        <v>304</v>
      </c>
      <c r="AD904" s="79"/>
    </row>
    <row r="905" ht="16.5" customHeight="1">
      <c r="A905" s="29">
        <v>61.0</v>
      </c>
      <c r="B905" s="29">
        <v>7218.0</v>
      </c>
      <c r="C905" s="32" t="s">
        <v>10852</v>
      </c>
      <c r="D905" s="389"/>
      <c r="E905" s="389"/>
      <c r="F905" s="527"/>
      <c r="G905" s="527"/>
      <c r="H905" s="527"/>
      <c r="I905" s="532"/>
      <c r="J905" s="94"/>
      <c r="K905" s="140"/>
      <c r="L905" s="54"/>
      <c r="M905" s="52"/>
      <c r="N905" s="8"/>
      <c r="O905" s="54"/>
      <c r="P905" s="254"/>
      <c r="Q905" s="83"/>
      <c r="R905" s="528"/>
      <c r="S905" s="528"/>
      <c r="T905" s="482"/>
      <c r="U905" s="99"/>
      <c r="V905" s="529"/>
      <c r="W905" s="305" t="s">
        <v>20</v>
      </c>
      <c r="X905" s="41" t="s">
        <v>21</v>
      </c>
      <c r="Y905" s="86">
        <v>0.85</v>
      </c>
      <c r="Z905" s="75"/>
      <c r="AA905" s="213"/>
      <c r="AB905" s="213"/>
      <c r="AC905" s="593">
        <f>ROUND(ROUND(ROUND(ROUND(H872*O$8,0)*S896,0)*V903,0)*Y905,0)</f>
        <v>263</v>
      </c>
      <c r="AD905" s="79"/>
    </row>
    <row r="906" ht="16.5" customHeight="1">
      <c r="A906" s="29">
        <v>61.0</v>
      </c>
      <c r="B906" s="29">
        <v>7219.0</v>
      </c>
      <c r="C906" s="32" t="s">
        <v>10853</v>
      </c>
      <c r="D906" s="389"/>
      <c r="E906" s="389"/>
      <c r="F906" s="527"/>
      <c r="G906" s="527"/>
      <c r="H906" s="527"/>
      <c r="I906" s="532"/>
      <c r="J906" s="94"/>
      <c r="K906" s="140"/>
      <c r="L906" s="54"/>
      <c r="M906" s="52"/>
      <c r="N906" s="8"/>
      <c r="O906" s="54"/>
      <c r="P906" s="537"/>
      <c r="Q906" s="83"/>
      <c r="R906" s="83"/>
      <c r="S906" s="83"/>
      <c r="T906" s="484"/>
      <c r="U906" s="24"/>
      <c r="V906" s="26"/>
      <c r="W906" s="484"/>
      <c r="X906" s="56"/>
      <c r="Y906" s="526"/>
      <c r="Z906" s="213" t="s">
        <v>30</v>
      </c>
      <c r="AA906" s="74">
        <v>5.0</v>
      </c>
      <c r="AB906" s="522" t="s">
        <v>31</v>
      </c>
      <c r="AC906" s="593">
        <f>ROUND(ROUND(ROUND(ROUND(H872*O$8,0)*S896,0)*V903,0)*Y905,0)-AA906</f>
        <v>258</v>
      </c>
      <c r="AD906" s="79"/>
    </row>
    <row r="907" ht="16.5" customHeight="1">
      <c r="A907" s="29">
        <v>61.0</v>
      </c>
      <c r="B907" s="29">
        <v>8425.0</v>
      </c>
      <c r="C907" s="32" t="s">
        <v>10854</v>
      </c>
      <c r="D907" s="389"/>
      <c r="E907" s="389"/>
      <c r="F907" s="527"/>
      <c r="G907" s="527"/>
      <c r="H907" s="527"/>
      <c r="I907" s="532"/>
      <c r="J907" s="130" t="s">
        <v>7983</v>
      </c>
      <c r="K907" s="538"/>
      <c r="L907" s="590"/>
      <c r="M907" s="147"/>
      <c r="N907" s="539"/>
      <c r="O907" s="591"/>
      <c r="P907" s="37"/>
      <c r="Q907" s="7"/>
      <c r="R907" s="7"/>
      <c r="S907" s="7"/>
      <c r="T907" s="520"/>
      <c r="U907" s="6"/>
      <c r="V907" s="7"/>
      <c r="W907" s="37"/>
      <c r="X907" s="7"/>
      <c r="Y907" s="39"/>
      <c r="Z907" s="213"/>
      <c r="AA907" s="213"/>
      <c r="AB907" s="213"/>
      <c r="AC907" s="45">
        <f>ROUND(ROUND(H872*L908,0)*O$8,0)</f>
        <v>702</v>
      </c>
      <c r="AD907" s="79"/>
    </row>
    <row r="908" ht="16.5" customHeight="1">
      <c r="A908" s="29">
        <v>61.0</v>
      </c>
      <c r="B908" s="29">
        <v>7220.0</v>
      </c>
      <c r="C908" s="32" t="s">
        <v>10855</v>
      </c>
      <c r="D908" s="231"/>
      <c r="E908" s="231"/>
      <c r="F908" s="174"/>
      <c r="G908" s="174"/>
      <c r="H908" s="174"/>
      <c r="I908" s="523"/>
      <c r="J908" s="482"/>
      <c r="K908" s="83" t="s">
        <v>21</v>
      </c>
      <c r="L908" s="175">
        <v>0.965</v>
      </c>
      <c r="M908" s="592"/>
      <c r="N908" s="540"/>
      <c r="O908" s="175"/>
      <c r="P908" s="52"/>
      <c r="Q908" s="8"/>
      <c r="R908" s="8"/>
      <c r="S908" s="8"/>
      <c r="T908" s="521"/>
      <c r="U908" s="14"/>
      <c r="V908" s="8"/>
      <c r="W908" s="52"/>
      <c r="X908" s="8"/>
      <c r="Y908" s="109"/>
      <c r="Z908" s="213" t="s">
        <v>30</v>
      </c>
      <c r="AA908" s="74">
        <v>5.0</v>
      </c>
      <c r="AB908" s="522" t="s">
        <v>31</v>
      </c>
      <c r="AC908" s="45">
        <f>ROUND(ROUND(H872*L908,0)*O$8,0)-AA908</f>
        <v>697</v>
      </c>
      <c r="AD908" s="79"/>
    </row>
    <row r="909" ht="16.5" customHeight="1">
      <c r="A909" s="29">
        <v>61.0</v>
      </c>
      <c r="B909" s="29">
        <v>7221.0</v>
      </c>
      <c r="C909" s="32" t="s">
        <v>10856</v>
      </c>
      <c r="D909" s="231"/>
      <c r="E909" s="231"/>
      <c r="F909" s="174"/>
      <c r="G909" s="174"/>
      <c r="H909" s="174"/>
      <c r="I909" s="523"/>
      <c r="J909" s="482"/>
      <c r="K909" s="140"/>
      <c r="L909" s="54"/>
      <c r="M909" s="52"/>
      <c r="N909" s="8"/>
      <c r="O909" s="54"/>
      <c r="P909" s="52"/>
      <c r="Q909" s="8"/>
      <c r="R909" s="8"/>
      <c r="S909" s="8"/>
      <c r="T909" s="521"/>
      <c r="U909" s="14"/>
      <c r="V909" s="54"/>
      <c r="W909" s="305" t="s">
        <v>20</v>
      </c>
      <c r="X909" s="41" t="s">
        <v>21</v>
      </c>
      <c r="Y909" s="86">
        <v>0.85</v>
      </c>
      <c r="Z909" s="75"/>
      <c r="AA909" s="213"/>
      <c r="AB909" s="213"/>
      <c r="AC909" s="45">
        <f>ROUND(ROUND(ROUND(H872*L908,0)*O$8,0)*Y909,0)</f>
        <v>597</v>
      </c>
      <c r="AD909" s="79"/>
    </row>
    <row r="910" ht="16.5" customHeight="1">
      <c r="A910" s="29">
        <v>61.0</v>
      </c>
      <c r="B910" s="29">
        <v>7222.0</v>
      </c>
      <c r="C910" s="32" t="s">
        <v>10857</v>
      </c>
      <c r="D910" s="231"/>
      <c r="E910" s="231"/>
      <c r="F910" s="527"/>
      <c r="G910" s="527"/>
      <c r="H910" s="527"/>
      <c r="I910" s="532"/>
      <c r="J910" s="94"/>
      <c r="K910" s="140"/>
      <c r="L910" s="54"/>
      <c r="M910" s="52"/>
      <c r="N910" s="8"/>
      <c r="O910" s="54"/>
      <c r="P910" s="52"/>
      <c r="Q910" s="8"/>
      <c r="R910" s="8"/>
      <c r="S910" s="8"/>
      <c r="T910" s="525"/>
      <c r="U910" s="21"/>
      <c r="V910" s="109"/>
      <c r="W910" s="484"/>
      <c r="X910" s="56"/>
      <c r="Y910" s="526"/>
      <c r="Z910" s="213" t="s">
        <v>30</v>
      </c>
      <c r="AA910" s="74">
        <v>5.0</v>
      </c>
      <c r="AB910" s="522" t="s">
        <v>31</v>
      </c>
      <c r="AC910" s="45">
        <f>ROUND(ROUND(ROUND(H872*L908,0)*O$8,0)*Y909,0)-AA910</f>
        <v>592</v>
      </c>
      <c r="AD910" s="79"/>
    </row>
    <row r="911" ht="16.5" customHeight="1">
      <c r="A911" s="29">
        <v>61.0</v>
      </c>
      <c r="B911" s="29">
        <v>8426.0</v>
      </c>
      <c r="C911" s="32" t="s">
        <v>10858</v>
      </c>
      <c r="D911" s="231"/>
      <c r="E911" s="231"/>
      <c r="F911" s="527"/>
      <c r="G911" s="527"/>
      <c r="H911" s="527"/>
      <c r="I911" s="532"/>
      <c r="J911" s="94"/>
      <c r="K911" s="140"/>
      <c r="L911" s="54"/>
      <c r="M911" s="52"/>
      <c r="N911" s="8"/>
      <c r="O911" s="54"/>
      <c r="P911" s="52"/>
      <c r="Q911" s="8"/>
      <c r="R911" s="8"/>
      <c r="S911" s="8"/>
      <c r="T911" s="102" t="s">
        <v>326</v>
      </c>
      <c r="U911" s="41" t="s">
        <v>21</v>
      </c>
      <c r="V911" s="60">
        <v>0.7</v>
      </c>
      <c r="W911" s="37"/>
      <c r="X911" s="7"/>
      <c r="Y911" s="39"/>
      <c r="Z911" s="213"/>
      <c r="AA911" s="213"/>
      <c r="AB911" s="213"/>
      <c r="AC911" s="45">
        <f>ROUND(ROUND(ROUND(H872*L908,0)*O$8,0)*V911,0)</f>
        <v>491</v>
      </c>
      <c r="AD911" s="79"/>
    </row>
    <row r="912" ht="16.5" customHeight="1">
      <c r="A912" s="29">
        <v>61.0</v>
      </c>
      <c r="B912" s="29">
        <v>7223.0</v>
      </c>
      <c r="C912" s="32" t="s">
        <v>10859</v>
      </c>
      <c r="D912" s="231"/>
      <c r="E912" s="231"/>
      <c r="F912" s="527"/>
      <c r="G912" s="527"/>
      <c r="H912" s="8"/>
      <c r="I912" s="144"/>
      <c r="J912" s="94"/>
      <c r="K912" s="140"/>
      <c r="L912" s="54"/>
      <c r="M912" s="52"/>
      <c r="N912" s="8"/>
      <c r="O912" s="54"/>
      <c r="P912" s="52"/>
      <c r="Q912" s="8"/>
      <c r="R912" s="8"/>
      <c r="S912" s="8"/>
      <c r="T912" s="482"/>
      <c r="U912" s="83"/>
      <c r="V912" s="528"/>
      <c r="W912" s="227"/>
      <c r="X912" s="22"/>
      <c r="Y912" s="109"/>
      <c r="Z912" s="213" t="s">
        <v>30</v>
      </c>
      <c r="AA912" s="74">
        <v>5.0</v>
      </c>
      <c r="AB912" s="522" t="s">
        <v>31</v>
      </c>
      <c r="AC912" s="45">
        <f>ROUND(ROUND(ROUND(H872*L908,0)*O$8,0)*V911,0)-AA912</f>
        <v>486</v>
      </c>
      <c r="AD912" s="79"/>
    </row>
    <row r="913" ht="16.5" customHeight="1">
      <c r="A913" s="29">
        <v>61.0</v>
      </c>
      <c r="B913" s="29">
        <v>7224.0</v>
      </c>
      <c r="C913" s="32" t="s">
        <v>10860</v>
      </c>
      <c r="D913" s="389"/>
      <c r="E913" s="231"/>
      <c r="F913" s="113"/>
      <c r="G913" s="113"/>
      <c r="H913" s="8"/>
      <c r="I913" s="144"/>
      <c r="J913" s="94"/>
      <c r="K913" s="140"/>
      <c r="L913" s="54"/>
      <c r="M913" s="52"/>
      <c r="N913" s="8"/>
      <c r="O913" s="54"/>
      <c r="P913" s="52"/>
      <c r="Q913" s="8"/>
      <c r="R913" s="8"/>
      <c r="S913" s="8"/>
      <c r="T913" s="482"/>
      <c r="U913" s="99"/>
      <c r="V913" s="529"/>
      <c r="W913" s="305" t="s">
        <v>20</v>
      </c>
      <c r="X913" s="41" t="s">
        <v>21</v>
      </c>
      <c r="Y913" s="86">
        <v>0.85</v>
      </c>
      <c r="Z913" s="75"/>
      <c r="AA913" s="213"/>
      <c r="AB913" s="213"/>
      <c r="AC913" s="45">
        <f>ROUND(ROUND(ROUND(ROUND(H872*L908,0)*O$8,0)*V911,0)*Y913,0)</f>
        <v>417</v>
      </c>
      <c r="AD913" s="79"/>
    </row>
    <row r="914" ht="16.5" customHeight="1">
      <c r="A914" s="29">
        <v>61.0</v>
      </c>
      <c r="B914" s="29">
        <v>7225.0</v>
      </c>
      <c r="C914" s="32" t="s">
        <v>10861</v>
      </c>
      <c r="D914" s="389"/>
      <c r="E914" s="231"/>
      <c r="F914" s="113"/>
      <c r="G914" s="113"/>
      <c r="H914" s="8"/>
      <c r="I914" s="144"/>
      <c r="J914" s="94"/>
      <c r="K914" s="140"/>
      <c r="L914" s="54"/>
      <c r="M914" s="52"/>
      <c r="N914" s="8"/>
      <c r="O914" s="54"/>
      <c r="P914" s="52"/>
      <c r="Q914" s="8"/>
      <c r="R914" s="8"/>
      <c r="S914" s="8"/>
      <c r="T914" s="530"/>
      <c r="U914" s="24"/>
      <c r="V914" s="26"/>
      <c r="W914" s="484"/>
      <c r="X914" s="56"/>
      <c r="Y914" s="526"/>
      <c r="Z914" s="213" t="s">
        <v>30</v>
      </c>
      <c r="AA914" s="74">
        <v>5.0</v>
      </c>
      <c r="AB914" s="522" t="s">
        <v>31</v>
      </c>
      <c r="AC914" s="45">
        <f>ROUND(ROUND(ROUND(ROUND(H872*L908,0)*O$8,0)*V911,0)*Y913,0)-AA914</f>
        <v>412</v>
      </c>
      <c r="AD914" s="79"/>
    </row>
    <row r="915" ht="16.5" customHeight="1">
      <c r="A915" s="29">
        <v>61.0</v>
      </c>
      <c r="B915" s="29">
        <v>8779.0</v>
      </c>
      <c r="C915" s="32" t="s">
        <v>10862</v>
      </c>
      <c r="D915" s="389"/>
      <c r="E915" s="231"/>
      <c r="F915" s="113"/>
      <c r="G915" s="113"/>
      <c r="H915" s="8"/>
      <c r="I915" s="144"/>
      <c r="J915" s="94"/>
      <c r="K915" s="140"/>
      <c r="L915" s="54"/>
      <c r="M915" s="52"/>
      <c r="N915" s="8"/>
      <c r="O915" s="54"/>
      <c r="P915" s="52"/>
      <c r="Q915" s="8"/>
      <c r="R915" s="8"/>
      <c r="S915" s="54"/>
      <c r="T915" s="102" t="s">
        <v>329</v>
      </c>
      <c r="U915" s="83" t="s">
        <v>21</v>
      </c>
      <c r="V915" s="528">
        <v>0.85</v>
      </c>
      <c r="W915" s="37"/>
      <c r="X915" s="7"/>
      <c r="Y915" s="39"/>
      <c r="Z915" s="213"/>
      <c r="AA915" s="213"/>
      <c r="AB915" s="213"/>
      <c r="AC915" s="45">
        <f>ROUND(ROUND(ROUND(H872*L908,0)*O$8,0)*V915,0)</f>
        <v>597</v>
      </c>
      <c r="AD915" s="79"/>
    </row>
    <row r="916" ht="16.5" customHeight="1">
      <c r="A916" s="29">
        <v>61.0</v>
      </c>
      <c r="B916" s="29">
        <v>7226.0</v>
      </c>
      <c r="C916" s="32" t="s">
        <v>10863</v>
      </c>
      <c r="D916" s="389"/>
      <c r="E916" s="231"/>
      <c r="F916" s="113"/>
      <c r="G916" s="113"/>
      <c r="H916" s="8"/>
      <c r="I916" s="144"/>
      <c r="J916" s="94"/>
      <c r="K916" s="140"/>
      <c r="L916" s="54"/>
      <c r="M916" s="52"/>
      <c r="N916" s="8"/>
      <c r="O916" s="54"/>
      <c r="P916" s="52"/>
      <c r="Q916" s="8"/>
      <c r="R916" s="8"/>
      <c r="S916" s="8"/>
      <c r="T916" s="482"/>
      <c r="U916" s="83"/>
      <c r="V916" s="528"/>
      <c r="W916" s="227"/>
      <c r="X916" s="22"/>
      <c r="Y916" s="109"/>
      <c r="Z916" s="213" t="s">
        <v>30</v>
      </c>
      <c r="AA916" s="74">
        <v>5.0</v>
      </c>
      <c r="AB916" s="522" t="s">
        <v>31</v>
      </c>
      <c r="AC916" s="45">
        <f>ROUND(ROUND(ROUND(H872*L908,0)*O$8,0)*V915,0)-AA916</f>
        <v>592</v>
      </c>
      <c r="AD916" s="79"/>
    </row>
    <row r="917" ht="16.5" customHeight="1">
      <c r="A917" s="29">
        <v>61.0</v>
      </c>
      <c r="B917" s="29">
        <v>7227.0</v>
      </c>
      <c r="C917" s="32" t="s">
        <v>10864</v>
      </c>
      <c r="D917" s="389"/>
      <c r="E917" s="231"/>
      <c r="F917" s="527"/>
      <c r="G917" s="527"/>
      <c r="H917" s="527"/>
      <c r="I917" s="532"/>
      <c r="J917" s="94"/>
      <c r="K917" s="140"/>
      <c r="L917" s="54"/>
      <c r="M917" s="52"/>
      <c r="N917" s="8"/>
      <c r="O917" s="54"/>
      <c r="P917" s="52"/>
      <c r="Q917" s="8"/>
      <c r="R917" s="8"/>
      <c r="S917" s="8"/>
      <c r="T917" s="482"/>
      <c r="U917" s="99"/>
      <c r="V917" s="529"/>
      <c r="W917" s="305" t="s">
        <v>20</v>
      </c>
      <c r="X917" s="41" t="s">
        <v>21</v>
      </c>
      <c r="Y917" s="86">
        <v>0.85</v>
      </c>
      <c r="Z917" s="75"/>
      <c r="AA917" s="213"/>
      <c r="AB917" s="213"/>
      <c r="AC917" s="45">
        <f>ROUND(ROUND(ROUND(ROUND(H872*L908,0)*O$8,0)*V915,0)*Y917,0)</f>
        <v>507</v>
      </c>
      <c r="AD917" s="79"/>
    </row>
    <row r="918" ht="16.5" customHeight="1">
      <c r="A918" s="29">
        <v>61.0</v>
      </c>
      <c r="B918" s="29">
        <v>7228.0</v>
      </c>
      <c r="C918" s="32" t="s">
        <v>10865</v>
      </c>
      <c r="D918" s="389"/>
      <c r="E918" s="231"/>
      <c r="F918" s="527"/>
      <c r="G918" s="527"/>
      <c r="H918" s="527"/>
      <c r="I918" s="532"/>
      <c r="J918" s="94"/>
      <c r="K918" s="140"/>
      <c r="L918" s="54"/>
      <c r="M918" s="52"/>
      <c r="N918" s="8"/>
      <c r="O918" s="54"/>
      <c r="P918" s="227"/>
      <c r="Q918" s="22"/>
      <c r="R918" s="22"/>
      <c r="S918" s="22"/>
      <c r="T918" s="484"/>
      <c r="U918" s="24"/>
      <c r="V918" s="26"/>
      <c r="W918" s="484"/>
      <c r="X918" s="56"/>
      <c r="Y918" s="526"/>
      <c r="Z918" s="213" t="s">
        <v>30</v>
      </c>
      <c r="AA918" s="74">
        <v>5.0</v>
      </c>
      <c r="AB918" s="522" t="s">
        <v>31</v>
      </c>
      <c r="AC918" s="45">
        <f>ROUND(ROUND(ROUND(ROUND(H872*L908,0)*O$8,0)*V915,0)*Y917,0)-AA918</f>
        <v>502</v>
      </c>
      <c r="AD918" s="79"/>
    </row>
    <row r="919" ht="16.5" customHeight="1">
      <c r="A919" s="29">
        <v>61.0</v>
      </c>
      <c r="B919" s="29">
        <v>8427.0</v>
      </c>
      <c r="C919" s="32" t="s">
        <v>10866</v>
      </c>
      <c r="D919" s="389"/>
      <c r="E919" s="389"/>
      <c r="F919" s="527"/>
      <c r="G919" s="527"/>
      <c r="H919" s="527"/>
      <c r="I919" s="532"/>
      <c r="J919" s="94"/>
      <c r="K919" s="140"/>
      <c r="L919" s="54"/>
      <c r="M919" s="52"/>
      <c r="N919" s="8"/>
      <c r="O919" s="54"/>
      <c r="P919" s="206" t="s">
        <v>23</v>
      </c>
      <c r="Q919" s="102" t="s">
        <v>24</v>
      </c>
      <c r="R919" s="533"/>
      <c r="S919" s="533"/>
      <c r="T919" s="520"/>
      <c r="U919" s="38"/>
      <c r="V919" s="6"/>
      <c r="W919" s="37"/>
      <c r="X919" s="7"/>
      <c r="Y919" s="39"/>
      <c r="Z919" s="213"/>
      <c r="AA919" s="213"/>
      <c r="AB919" s="213"/>
      <c r="AC919" s="45">
        <f>ROUND(ROUND(ROUND(H872*L908,0)*O$8,0)*S920,0)</f>
        <v>491</v>
      </c>
      <c r="AD919" s="79"/>
    </row>
    <row r="920" ht="16.5" customHeight="1">
      <c r="A920" s="29">
        <v>61.0</v>
      </c>
      <c r="B920" s="29">
        <v>7229.0</v>
      </c>
      <c r="C920" s="32" t="s">
        <v>10867</v>
      </c>
      <c r="D920" s="389"/>
      <c r="E920" s="389"/>
      <c r="F920" s="527"/>
      <c r="G920" s="527"/>
      <c r="H920" s="527"/>
      <c r="I920" s="532"/>
      <c r="J920" s="94"/>
      <c r="K920" s="140"/>
      <c r="L920" s="54"/>
      <c r="M920" s="52"/>
      <c r="N920" s="8"/>
      <c r="O920" s="54"/>
      <c r="P920" s="481"/>
      <c r="Q920" s="482"/>
      <c r="R920" s="83" t="s">
        <v>21</v>
      </c>
      <c r="S920" s="528">
        <v>0.7</v>
      </c>
      <c r="T920" s="521"/>
      <c r="U920" s="53"/>
      <c r="V920" s="14"/>
      <c r="W920" s="52"/>
      <c r="X920" s="8"/>
      <c r="Y920" s="109"/>
      <c r="Z920" s="213" t="s">
        <v>30</v>
      </c>
      <c r="AA920" s="74">
        <v>5.0</v>
      </c>
      <c r="AB920" s="522" t="s">
        <v>31</v>
      </c>
      <c r="AC920" s="45">
        <f>ROUND(ROUND(ROUND(H872*L908,0)*O$8,0)*S920,0)-AA920</f>
        <v>486</v>
      </c>
      <c r="AD920" s="79"/>
    </row>
    <row r="921" ht="16.5" customHeight="1">
      <c r="A921" s="29">
        <v>61.0</v>
      </c>
      <c r="B921" s="29">
        <v>7230.0</v>
      </c>
      <c r="C921" s="32" t="s">
        <v>10868</v>
      </c>
      <c r="D921" s="389"/>
      <c r="E921" s="389"/>
      <c r="F921" s="527"/>
      <c r="G921" s="527"/>
      <c r="H921" s="527"/>
      <c r="I921" s="532"/>
      <c r="J921" s="94"/>
      <c r="K921" s="140"/>
      <c r="L921" s="54"/>
      <c r="M921" s="52"/>
      <c r="N921" s="8"/>
      <c r="O921" s="54"/>
      <c r="P921" s="481"/>
      <c r="Q921" s="482"/>
      <c r="R921" s="14"/>
      <c r="S921" s="14"/>
      <c r="T921" s="521"/>
      <c r="U921" s="53"/>
      <c r="V921" s="14"/>
      <c r="W921" s="305" t="s">
        <v>20</v>
      </c>
      <c r="X921" s="41" t="s">
        <v>21</v>
      </c>
      <c r="Y921" s="86">
        <v>0.85</v>
      </c>
      <c r="Z921" s="75"/>
      <c r="AA921" s="213"/>
      <c r="AB921" s="213"/>
      <c r="AC921" s="45">
        <f>ROUND(ROUND(ROUND(ROUND(H872*L908,0)*O$8,0)*S920,0)*Y921,0)</f>
        <v>417</v>
      </c>
      <c r="AD921" s="79"/>
    </row>
    <row r="922" ht="16.5" customHeight="1">
      <c r="A922" s="29">
        <v>61.0</v>
      </c>
      <c r="B922" s="29">
        <v>7231.0</v>
      </c>
      <c r="C922" s="32" t="s">
        <v>10869</v>
      </c>
      <c r="D922" s="389"/>
      <c r="E922" s="389"/>
      <c r="F922" s="527"/>
      <c r="G922" s="527"/>
      <c r="H922" s="527"/>
      <c r="I922" s="532"/>
      <c r="J922" s="94"/>
      <c r="K922" s="140"/>
      <c r="L922" s="54"/>
      <c r="M922" s="52"/>
      <c r="N922" s="8"/>
      <c r="O922" s="54"/>
      <c r="P922" s="535"/>
      <c r="Q922" s="482"/>
      <c r="R922" s="83"/>
      <c r="S922" s="83"/>
      <c r="T922" s="525"/>
      <c r="U922" s="180"/>
      <c r="V922" s="21"/>
      <c r="W922" s="484"/>
      <c r="X922" s="56"/>
      <c r="Y922" s="526"/>
      <c r="Z922" s="213" t="s">
        <v>30</v>
      </c>
      <c r="AA922" s="74">
        <v>5.0</v>
      </c>
      <c r="AB922" s="522" t="s">
        <v>31</v>
      </c>
      <c r="AC922" s="45">
        <f>ROUND(ROUND(ROUND(ROUND(H872*L908,0)*O$8,0)*S920,0)*Y921,0)-AA922</f>
        <v>412</v>
      </c>
      <c r="AD922" s="79"/>
    </row>
    <row r="923" ht="16.5" customHeight="1">
      <c r="A923" s="29">
        <v>61.0</v>
      </c>
      <c r="B923" s="29">
        <v>8428.0</v>
      </c>
      <c r="C923" s="32" t="s">
        <v>10870</v>
      </c>
      <c r="D923" s="389"/>
      <c r="E923" s="389"/>
      <c r="F923" s="527"/>
      <c r="G923" s="527"/>
      <c r="H923" s="527"/>
      <c r="I923" s="532"/>
      <c r="J923" s="94"/>
      <c r="K923" s="140"/>
      <c r="L923" s="54"/>
      <c r="M923" s="52"/>
      <c r="N923" s="8"/>
      <c r="O923" s="54"/>
      <c r="P923" s="536"/>
      <c r="Q923" s="14"/>
      <c r="R923" s="14"/>
      <c r="S923" s="14"/>
      <c r="T923" s="102" t="s">
        <v>326</v>
      </c>
      <c r="U923" s="41" t="s">
        <v>21</v>
      </c>
      <c r="V923" s="60">
        <v>0.7</v>
      </c>
      <c r="W923" s="37"/>
      <c r="X923" s="7"/>
      <c r="Y923" s="39"/>
      <c r="Z923" s="213"/>
      <c r="AA923" s="213"/>
      <c r="AB923" s="213"/>
      <c r="AC923" s="45">
        <f>ROUND(ROUND(ROUND(ROUND(H872*L908,0)*O$8,0)*S920,0)*V923,0)</f>
        <v>344</v>
      </c>
      <c r="AD923" s="79"/>
    </row>
    <row r="924" ht="16.5" customHeight="1">
      <c r="A924" s="29">
        <v>61.0</v>
      </c>
      <c r="B924" s="29">
        <v>7232.0</v>
      </c>
      <c r="C924" s="32" t="s">
        <v>10871</v>
      </c>
      <c r="D924" s="389"/>
      <c r="E924" s="389"/>
      <c r="F924" s="527"/>
      <c r="G924" s="527"/>
      <c r="H924" s="527"/>
      <c r="I924" s="532"/>
      <c r="J924" s="94"/>
      <c r="K924" s="140"/>
      <c r="L924" s="54"/>
      <c r="M924" s="52"/>
      <c r="N924" s="8"/>
      <c r="O924" s="54"/>
      <c r="P924" s="536"/>
      <c r="Q924" s="14"/>
      <c r="R924" s="14"/>
      <c r="S924" s="14"/>
      <c r="T924" s="482"/>
      <c r="U924" s="83"/>
      <c r="V924" s="528"/>
      <c r="W924" s="227"/>
      <c r="X924" s="22"/>
      <c r="Y924" s="109"/>
      <c r="Z924" s="213" t="s">
        <v>30</v>
      </c>
      <c r="AA924" s="74">
        <v>5.0</v>
      </c>
      <c r="AB924" s="522" t="s">
        <v>31</v>
      </c>
      <c r="AC924" s="45">
        <f>ROUND(ROUND(ROUND(ROUND(H872*L908,0)*O$8,0)*S920,0)*V923,0)-AA924</f>
        <v>339</v>
      </c>
      <c r="AD924" s="79"/>
    </row>
    <row r="925" ht="16.5" customHeight="1">
      <c r="A925" s="29">
        <v>61.0</v>
      </c>
      <c r="B925" s="29">
        <v>7233.0</v>
      </c>
      <c r="C925" s="32" t="s">
        <v>10872</v>
      </c>
      <c r="D925" s="389"/>
      <c r="E925" s="389"/>
      <c r="F925" s="527"/>
      <c r="G925" s="527"/>
      <c r="H925" s="527"/>
      <c r="I925" s="532"/>
      <c r="J925" s="94"/>
      <c r="K925" s="140"/>
      <c r="L925" s="54"/>
      <c r="M925" s="52"/>
      <c r="N925" s="8"/>
      <c r="O925" s="54"/>
      <c r="P925" s="254"/>
      <c r="Q925" s="83"/>
      <c r="R925" s="83"/>
      <c r="T925" s="482"/>
      <c r="U925" s="99"/>
      <c r="V925" s="529"/>
      <c r="W925" s="305" t="s">
        <v>20</v>
      </c>
      <c r="X925" s="41" t="s">
        <v>21</v>
      </c>
      <c r="Y925" s="86">
        <v>0.85</v>
      </c>
      <c r="Z925" s="75"/>
      <c r="AA925" s="213"/>
      <c r="AB925" s="213"/>
      <c r="AC925" s="45">
        <f>ROUND(ROUND(ROUND(ROUND(ROUND(H872*L908,0)*O$8,0)*S920,0)*V923,0)*Y925,0)</f>
        <v>292</v>
      </c>
      <c r="AD925" s="79"/>
    </row>
    <row r="926" ht="16.5" customHeight="1">
      <c r="A926" s="29">
        <v>61.0</v>
      </c>
      <c r="B926" s="29">
        <v>7234.0</v>
      </c>
      <c r="C926" s="32" t="s">
        <v>10873</v>
      </c>
      <c r="D926" s="389"/>
      <c r="E926" s="389"/>
      <c r="F926" s="527"/>
      <c r="G926" s="527"/>
      <c r="H926" s="527"/>
      <c r="I926" s="532"/>
      <c r="J926" s="94"/>
      <c r="K926" s="140"/>
      <c r="L926" s="54"/>
      <c r="M926" s="52"/>
      <c r="N926" s="8"/>
      <c r="O926" s="54"/>
      <c r="P926" s="254"/>
      <c r="Q926" s="83"/>
      <c r="R926" s="83"/>
      <c r="S926" s="83"/>
      <c r="T926" s="530"/>
      <c r="U926" s="24"/>
      <c r="V926" s="26"/>
      <c r="W926" s="484"/>
      <c r="X926" s="56"/>
      <c r="Y926" s="526"/>
      <c r="Z926" s="213" t="s">
        <v>30</v>
      </c>
      <c r="AA926" s="74">
        <v>5.0</v>
      </c>
      <c r="AB926" s="522" t="s">
        <v>31</v>
      </c>
      <c r="AC926" s="45">
        <f>ROUND(ROUND(ROUND(ROUND(ROUND(H872*L908,0)*O$8,0)*S920,0)*V923,0)*Y925,0)-AA926</f>
        <v>287</v>
      </c>
      <c r="AD926" s="79"/>
    </row>
    <row r="927" ht="16.5" customHeight="1">
      <c r="A927" s="29">
        <v>61.0</v>
      </c>
      <c r="B927" s="29">
        <v>8780.0</v>
      </c>
      <c r="C927" s="32" t="s">
        <v>10874</v>
      </c>
      <c r="D927" s="389"/>
      <c r="E927" s="389"/>
      <c r="F927" s="527"/>
      <c r="G927" s="527"/>
      <c r="H927" s="527"/>
      <c r="I927" s="532"/>
      <c r="J927" s="94"/>
      <c r="K927" s="140"/>
      <c r="L927" s="54"/>
      <c r="M927" s="52"/>
      <c r="N927" s="8"/>
      <c r="O927" s="54"/>
      <c r="P927" s="536"/>
      <c r="Q927" s="83"/>
      <c r="R927" s="528"/>
      <c r="S927" s="486"/>
      <c r="T927" s="102" t="s">
        <v>329</v>
      </c>
      <c r="U927" s="83" t="s">
        <v>21</v>
      </c>
      <c r="V927" s="528">
        <v>0.85</v>
      </c>
      <c r="W927" s="37"/>
      <c r="X927" s="7"/>
      <c r="Y927" s="39"/>
      <c r="Z927" s="213"/>
      <c r="AA927" s="213"/>
      <c r="AB927" s="213"/>
      <c r="AC927" s="45">
        <f>ROUND(ROUND(ROUND(ROUND(H872*L908,0)*O$8,0)*S920,0)*V927,0)</f>
        <v>417</v>
      </c>
      <c r="AD927" s="79"/>
    </row>
    <row r="928" ht="16.5" customHeight="1">
      <c r="A928" s="29">
        <v>61.0</v>
      </c>
      <c r="B928" s="29">
        <v>7235.0</v>
      </c>
      <c r="C928" s="32" t="s">
        <v>10875</v>
      </c>
      <c r="D928" s="389"/>
      <c r="E928" s="389"/>
      <c r="F928" s="527"/>
      <c r="G928" s="527"/>
      <c r="H928" s="527"/>
      <c r="I928" s="532"/>
      <c r="J928" s="94"/>
      <c r="K928" s="140"/>
      <c r="L928" s="54"/>
      <c r="M928" s="52"/>
      <c r="N928" s="8"/>
      <c r="O928" s="54"/>
      <c r="P928" s="536"/>
      <c r="Q928" s="83"/>
      <c r="R928" s="528"/>
      <c r="S928" s="528"/>
      <c r="T928" s="482"/>
      <c r="U928" s="83"/>
      <c r="V928" s="528"/>
      <c r="W928" s="227"/>
      <c r="X928" s="22"/>
      <c r="Y928" s="109"/>
      <c r="Z928" s="213" t="s">
        <v>30</v>
      </c>
      <c r="AA928" s="74">
        <v>5.0</v>
      </c>
      <c r="AB928" s="522" t="s">
        <v>31</v>
      </c>
      <c r="AC928" s="45">
        <f>ROUND(ROUND(ROUND(ROUND(H872*L908,0)*O$8,0)*S920,0)*V927,0)-AA928</f>
        <v>412</v>
      </c>
      <c r="AD928" s="79"/>
    </row>
    <row r="929" ht="16.5" customHeight="1">
      <c r="A929" s="29">
        <v>61.0</v>
      </c>
      <c r="B929" s="29">
        <v>7236.0</v>
      </c>
      <c r="C929" s="32" t="s">
        <v>10876</v>
      </c>
      <c r="D929" s="389"/>
      <c r="E929" s="389"/>
      <c r="F929" s="527"/>
      <c r="G929" s="527"/>
      <c r="H929" s="527"/>
      <c r="I929" s="532"/>
      <c r="J929" s="94"/>
      <c r="K929" s="140"/>
      <c r="L929" s="54"/>
      <c r="M929" s="52"/>
      <c r="N929" s="8"/>
      <c r="O929" s="54"/>
      <c r="P929" s="254"/>
      <c r="Q929" s="83"/>
      <c r="R929" s="528"/>
      <c r="S929" s="528"/>
      <c r="T929" s="482"/>
      <c r="U929" s="99"/>
      <c r="V929" s="529"/>
      <c r="W929" s="305" t="s">
        <v>20</v>
      </c>
      <c r="X929" s="41" t="s">
        <v>21</v>
      </c>
      <c r="Y929" s="86">
        <v>0.85</v>
      </c>
      <c r="Z929" s="75"/>
      <c r="AA929" s="213"/>
      <c r="AB929" s="213"/>
      <c r="AC929" s="593">
        <f>ROUND(ROUND(ROUND(ROUND(ROUND(H872*L908,0)*O$8,0)*S920,0)*V927,0)*Y929,0)</f>
        <v>354</v>
      </c>
      <c r="AD929" s="79"/>
    </row>
    <row r="930" ht="16.5" customHeight="1">
      <c r="A930" s="29">
        <v>61.0</v>
      </c>
      <c r="B930" s="29">
        <v>7237.0</v>
      </c>
      <c r="C930" s="32" t="s">
        <v>10877</v>
      </c>
      <c r="D930" s="389"/>
      <c r="E930" s="389"/>
      <c r="F930" s="527"/>
      <c r="G930" s="527"/>
      <c r="H930" s="527"/>
      <c r="I930" s="532"/>
      <c r="J930" s="94"/>
      <c r="K930" s="140"/>
      <c r="L930" s="54"/>
      <c r="M930" s="52"/>
      <c r="N930" s="8"/>
      <c r="O930" s="54"/>
      <c r="P930" s="536"/>
      <c r="Q930" s="83"/>
      <c r="R930" s="83"/>
      <c r="S930" s="83"/>
      <c r="T930" s="484"/>
      <c r="U930" s="24"/>
      <c r="V930" s="26"/>
      <c r="W930" s="484"/>
      <c r="X930" s="56"/>
      <c r="Y930" s="526"/>
      <c r="Z930" s="213" t="s">
        <v>30</v>
      </c>
      <c r="AA930" s="74">
        <v>5.0</v>
      </c>
      <c r="AB930" s="522" t="s">
        <v>31</v>
      </c>
      <c r="AC930" s="593">
        <f>ROUND(ROUND(ROUND(ROUND(ROUND(H872*L908,0)*O$8,0)*S920,0)*V927,0)*Y929,0)-AA930</f>
        <v>349</v>
      </c>
      <c r="AD930" s="79"/>
    </row>
    <row r="931" ht="16.5" customHeight="1">
      <c r="A931" s="29">
        <v>61.0</v>
      </c>
      <c r="B931" s="29">
        <v>7238.0</v>
      </c>
      <c r="C931" s="32" t="s">
        <v>10878</v>
      </c>
      <c r="D931" s="389"/>
      <c r="E931" s="389"/>
      <c r="F931" s="527"/>
      <c r="G931" s="527"/>
      <c r="H931" s="527"/>
      <c r="I931" s="532"/>
      <c r="J931" s="94"/>
      <c r="K931" s="140"/>
      <c r="L931" s="54"/>
      <c r="M931" s="52"/>
      <c r="N931" s="8"/>
      <c r="O931" s="54"/>
      <c r="P931" s="536"/>
      <c r="Q931" s="102" t="s">
        <v>27</v>
      </c>
      <c r="R931" s="533"/>
      <c r="S931" s="533"/>
      <c r="T931" s="520"/>
      <c r="U931" s="38"/>
      <c r="V931" s="6"/>
      <c r="W931" s="37"/>
      <c r="X931" s="7"/>
      <c r="Y931" s="39"/>
      <c r="Z931" s="213"/>
      <c r="AA931" s="213"/>
      <c r="AB931" s="213"/>
      <c r="AC931" s="45">
        <f>ROUND(ROUND(ROUND(H872*L908,0)*O$8,0)*S932,0)</f>
        <v>351</v>
      </c>
      <c r="AD931" s="79"/>
    </row>
    <row r="932" ht="16.5" customHeight="1">
      <c r="A932" s="29">
        <v>61.0</v>
      </c>
      <c r="B932" s="29">
        <v>7239.0</v>
      </c>
      <c r="C932" s="32" t="s">
        <v>10879</v>
      </c>
      <c r="D932" s="389"/>
      <c r="E932" s="389"/>
      <c r="F932" s="527"/>
      <c r="G932" s="527"/>
      <c r="H932" s="527"/>
      <c r="I932" s="532"/>
      <c r="J932" s="94"/>
      <c r="K932" s="140"/>
      <c r="L932" s="54"/>
      <c r="M932" s="52"/>
      <c r="N932" s="8"/>
      <c r="O932" s="54"/>
      <c r="P932" s="535"/>
      <c r="Q932" s="482"/>
      <c r="R932" s="83" t="s">
        <v>21</v>
      </c>
      <c r="S932" s="528">
        <v>0.5</v>
      </c>
      <c r="T932" s="521"/>
      <c r="U932" s="53"/>
      <c r="V932" s="14"/>
      <c r="W932" s="52"/>
      <c r="X932" s="8"/>
      <c r="Y932" s="109"/>
      <c r="Z932" s="213" t="s">
        <v>30</v>
      </c>
      <c r="AA932" s="74">
        <v>5.0</v>
      </c>
      <c r="AB932" s="522" t="s">
        <v>31</v>
      </c>
      <c r="AC932" s="45">
        <f>ROUND(ROUND(ROUND(H872*L908,0)*O$8,0)*S932,0)-AA932</f>
        <v>346</v>
      </c>
      <c r="AD932" s="79"/>
    </row>
    <row r="933" ht="16.5" customHeight="1">
      <c r="A933" s="29">
        <v>61.0</v>
      </c>
      <c r="B933" s="29">
        <v>7240.0</v>
      </c>
      <c r="C933" s="32" t="s">
        <v>10880</v>
      </c>
      <c r="D933" s="389"/>
      <c r="E933" s="389"/>
      <c r="F933" s="527"/>
      <c r="G933" s="527"/>
      <c r="H933" s="527"/>
      <c r="I933" s="532"/>
      <c r="J933" s="94"/>
      <c r="K933" s="140"/>
      <c r="L933" s="54"/>
      <c r="M933" s="52"/>
      <c r="N933" s="8"/>
      <c r="O933" s="54"/>
      <c r="P933" s="535"/>
      <c r="Q933" s="482"/>
      <c r="R933" s="14"/>
      <c r="S933" s="14"/>
      <c r="T933" s="521"/>
      <c r="U933" s="53"/>
      <c r="V933" s="14"/>
      <c r="W933" s="305" t="s">
        <v>20</v>
      </c>
      <c r="X933" s="41" t="s">
        <v>21</v>
      </c>
      <c r="Y933" s="86">
        <v>0.85</v>
      </c>
      <c r="Z933" s="75"/>
      <c r="AA933" s="213"/>
      <c r="AB933" s="213"/>
      <c r="AC933" s="593">
        <f>ROUND(ROUND(ROUND(ROUND(H872*L908,0)*O$8,0)*S932,0)*Y933,0)</f>
        <v>298</v>
      </c>
      <c r="AD933" s="79"/>
    </row>
    <row r="934" ht="16.5" customHeight="1">
      <c r="A934" s="29">
        <v>61.0</v>
      </c>
      <c r="B934" s="29">
        <v>7241.0</v>
      </c>
      <c r="C934" s="32" t="s">
        <v>10881</v>
      </c>
      <c r="D934" s="389"/>
      <c r="E934" s="389"/>
      <c r="F934" s="527"/>
      <c r="G934" s="527"/>
      <c r="H934" s="527"/>
      <c r="I934" s="532"/>
      <c r="J934" s="94"/>
      <c r="K934" s="140"/>
      <c r="L934" s="54"/>
      <c r="M934" s="52"/>
      <c r="N934" s="8"/>
      <c r="O934" s="54"/>
      <c r="P934" s="535"/>
      <c r="Q934" s="482"/>
      <c r="R934" s="83"/>
      <c r="S934" s="83"/>
      <c r="T934" s="525"/>
      <c r="U934" s="180"/>
      <c r="V934" s="21"/>
      <c r="W934" s="484"/>
      <c r="X934" s="56"/>
      <c r="Y934" s="526"/>
      <c r="Z934" s="213" t="s">
        <v>30</v>
      </c>
      <c r="AA934" s="74">
        <v>5.0</v>
      </c>
      <c r="AB934" s="522" t="s">
        <v>31</v>
      </c>
      <c r="AC934" s="593">
        <f>ROUND(ROUND(ROUND(ROUND(H872*L908,0)*O$8,0)*S932,0)*Y933,0)-AA934</f>
        <v>293</v>
      </c>
      <c r="AD934" s="79"/>
    </row>
    <row r="935" ht="16.5" customHeight="1">
      <c r="A935" s="29">
        <v>61.0</v>
      </c>
      <c r="B935" s="29">
        <v>7242.0</v>
      </c>
      <c r="C935" s="32" t="s">
        <v>10882</v>
      </c>
      <c r="D935" s="389"/>
      <c r="E935" s="389"/>
      <c r="F935" s="527"/>
      <c r="G935" s="527"/>
      <c r="H935" s="527"/>
      <c r="I935" s="532"/>
      <c r="J935" s="94"/>
      <c r="K935" s="140"/>
      <c r="L935" s="54"/>
      <c r="M935" s="52"/>
      <c r="N935" s="8"/>
      <c r="O935" s="54"/>
      <c r="P935" s="536"/>
      <c r="Q935" s="14"/>
      <c r="R935" s="14"/>
      <c r="S935" s="14"/>
      <c r="T935" s="102" t="s">
        <v>326</v>
      </c>
      <c r="U935" s="41" t="s">
        <v>21</v>
      </c>
      <c r="V935" s="60">
        <v>0.7</v>
      </c>
      <c r="W935" s="37"/>
      <c r="X935" s="7"/>
      <c r="Y935" s="39"/>
      <c r="Z935" s="213"/>
      <c r="AA935" s="213"/>
      <c r="AB935" s="213"/>
      <c r="AC935" s="45">
        <f>ROUND(ROUND(ROUND(ROUND(H872*L908,0)*O$8,0)*S932,0)*V935,0)</f>
        <v>246</v>
      </c>
      <c r="AD935" s="79"/>
    </row>
    <row r="936" ht="16.5" customHeight="1">
      <c r="A936" s="29">
        <v>61.0</v>
      </c>
      <c r="B936" s="29">
        <v>7243.0</v>
      </c>
      <c r="C936" s="32" t="s">
        <v>10883</v>
      </c>
      <c r="D936" s="389"/>
      <c r="E936" s="389"/>
      <c r="F936" s="527"/>
      <c r="G936" s="527"/>
      <c r="H936" s="527"/>
      <c r="I936" s="532"/>
      <c r="J936" s="94"/>
      <c r="K936" s="140"/>
      <c r="L936" s="54"/>
      <c r="M936" s="52"/>
      <c r="N936" s="8"/>
      <c r="O936" s="54"/>
      <c r="P936" s="536"/>
      <c r="Q936" s="14"/>
      <c r="R936" s="14"/>
      <c r="S936" s="14"/>
      <c r="T936" s="482"/>
      <c r="U936" s="83"/>
      <c r="V936" s="528"/>
      <c r="W936" s="227"/>
      <c r="X936" s="22"/>
      <c r="Y936" s="109"/>
      <c r="Z936" s="213" t="s">
        <v>30</v>
      </c>
      <c r="AA936" s="74">
        <v>5.0</v>
      </c>
      <c r="AB936" s="522" t="s">
        <v>31</v>
      </c>
      <c r="AC936" s="45">
        <f>ROUND(ROUND(ROUND(ROUND(H872*L908,0)*O$8,0)*S932,0)*V935,0)-AA936</f>
        <v>241</v>
      </c>
      <c r="AD936" s="79"/>
    </row>
    <row r="937" ht="16.5" customHeight="1">
      <c r="A937" s="29">
        <v>61.0</v>
      </c>
      <c r="B937" s="29">
        <v>7244.0</v>
      </c>
      <c r="C937" s="32" t="s">
        <v>10884</v>
      </c>
      <c r="D937" s="389"/>
      <c r="E937" s="389"/>
      <c r="F937" s="527"/>
      <c r="G937" s="527"/>
      <c r="H937" s="527"/>
      <c r="I937" s="532"/>
      <c r="J937" s="94"/>
      <c r="K937" s="140"/>
      <c r="L937" s="54"/>
      <c r="M937" s="52"/>
      <c r="N937" s="8"/>
      <c r="O937" s="54"/>
      <c r="P937" s="254"/>
      <c r="Q937" s="83"/>
      <c r="R937" s="83"/>
      <c r="T937" s="482"/>
      <c r="U937" s="99"/>
      <c r="V937" s="529"/>
      <c r="W937" s="305" t="s">
        <v>20</v>
      </c>
      <c r="X937" s="41" t="s">
        <v>21</v>
      </c>
      <c r="Y937" s="86">
        <v>0.85</v>
      </c>
      <c r="Z937" s="75"/>
      <c r="AA937" s="213"/>
      <c r="AB937" s="213"/>
      <c r="AC937" s="45">
        <f>ROUND(ROUND(ROUND(ROUND(ROUND(H872*L908,0)*O$8,0)*S932,0)*V935,0)*Y937,0)</f>
        <v>209</v>
      </c>
      <c r="AD937" s="79"/>
    </row>
    <row r="938" ht="16.5" customHeight="1">
      <c r="A938" s="29">
        <v>61.0</v>
      </c>
      <c r="B938" s="29">
        <v>7245.0</v>
      </c>
      <c r="C938" s="32" t="s">
        <v>10885</v>
      </c>
      <c r="D938" s="389"/>
      <c r="E938" s="389"/>
      <c r="F938" s="527"/>
      <c r="G938" s="527"/>
      <c r="H938" s="527"/>
      <c r="I938" s="532"/>
      <c r="J938" s="94"/>
      <c r="K938" s="140"/>
      <c r="L938" s="54"/>
      <c r="M938" s="52"/>
      <c r="N938" s="8"/>
      <c r="O938" s="54"/>
      <c r="P938" s="254"/>
      <c r="Q938" s="83"/>
      <c r="R938" s="83"/>
      <c r="S938" s="83"/>
      <c r="T938" s="530"/>
      <c r="U938" s="24"/>
      <c r="V938" s="26"/>
      <c r="W938" s="484"/>
      <c r="X938" s="56"/>
      <c r="Y938" s="526"/>
      <c r="Z938" s="213" t="s">
        <v>30</v>
      </c>
      <c r="AA938" s="74">
        <v>5.0</v>
      </c>
      <c r="AB938" s="522" t="s">
        <v>31</v>
      </c>
      <c r="AC938" s="45">
        <f>ROUND(ROUND(ROUND(ROUND(ROUND(H872*L908,0)*O$8,0)*S932,0)*V935,0)*Y937,0)-AA938</f>
        <v>204</v>
      </c>
      <c r="AD938" s="79"/>
    </row>
    <row r="939" ht="16.5" customHeight="1">
      <c r="A939" s="29">
        <v>61.0</v>
      </c>
      <c r="B939" s="29">
        <v>7246.0</v>
      </c>
      <c r="C939" s="32" t="s">
        <v>10886</v>
      </c>
      <c r="D939" s="389"/>
      <c r="E939" s="389"/>
      <c r="F939" s="527"/>
      <c r="G939" s="527"/>
      <c r="H939" s="527"/>
      <c r="I939" s="532"/>
      <c r="J939" s="94"/>
      <c r="K939" s="140"/>
      <c r="L939" s="54"/>
      <c r="M939" s="52"/>
      <c r="N939" s="8"/>
      <c r="O939" s="54"/>
      <c r="P939" s="536"/>
      <c r="Q939" s="83"/>
      <c r="R939" s="528"/>
      <c r="S939" s="486"/>
      <c r="T939" s="102" t="s">
        <v>329</v>
      </c>
      <c r="U939" s="83" t="s">
        <v>21</v>
      </c>
      <c r="V939" s="528">
        <v>0.85</v>
      </c>
      <c r="W939" s="37"/>
      <c r="X939" s="7"/>
      <c r="Y939" s="39"/>
      <c r="Z939" s="213"/>
      <c r="AA939" s="213"/>
      <c r="AB939" s="213"/>
      <c r="AC939" s="593">
        <f>ROUND(ROUND(ROUND(ROUND(H872*L908,0)*O$8,0)*S932,0)*V939,0)</f>
        <v>298</v>
      </c>
      <c r="AD939" s="79"/>
    </row>
    <row r="940" ht="16.5" customHeight="1">
      <c r="A940" s="29">
        <v>61.0</v>
      </c>
      <c r="B940" s="29">
        <v>7247.0</v>
      </c>
      <c r="C940" s="32" t="s">
        <v>10887</v>
      </c>
      <c r="D940" s="389"/>
      <c r="E940" s="389"/>
      <c r="F940" s="527"/>
      <c r="G940" s="527"/>
      <c r="H940" s="527"/>
      <c r="I940" s="532"/>
      <c r="J940" s="94"/>
      <c r="K940" s="140"/>
      <c r="L940" s="54"/>
      <c r="M940" s="52"/>
      <c r="N940" s="8"/>
      <c r="O940" s="54"/>
      <c r="P940" s="536"/>
      <c r="Q940" s="83"/>
      <c r="R940" s="528"/>
      <c r="S940" s="528"/>
      <c r="T940" s="482"/>
      <c r="U940" s="83"/>
      <c r="V940" s="528"/>
      <c r="W940" s="227"/>
      <c r="X940" s="22"/>
      <c r="Y940" s="109"/>
      <c r="Z940" s="213" t="s">
        <v>30</v>
      </c>
      <c r="AA940" s="74">
        <v>5.0</v>
      </c>
      <c r="AB940" s="522" t="s">
        <v>31</v>
      </c>
      <c r="AC940" s="593">
        <f>ROUND(ROUND(ROUND(ROUND(H872*L908,0)*O$8,0)*S932,0)*V939,0)-AA940</f>
        <v>293</v>
      </c>
      <c r="AD940" s="79"/>
    </row>
    <row r="941" ht="16.5" customHeight="1">
      <c r="A941" s="29">
        <v>61.0</v>
      </c>
      <c r="B941" s="29">
        <v>7248.0</v>
      </c>
      <c r="C941" s="32" t="s">
        <v>10888</v>
      </c>
      <c r="D941" s="389"/>
      <c r="E941" s="389"/>
      <c r="F941" s="527"/>
      <c r="G941" s="527"/>
      <c r="H941" s="527"/>
      <c r="I941" s="532"/>
      <c r="J941" s="94"/>
      <c r="K941" s="140"/>
      <c r="L941" s="54"/>
      <c r="M941" s="52"/>
      <c r="N941" s="8"/>
      <c r="O941" s="54"/>
      <c r="P941" s="254"/>
      <c r="Q941" s="83"/>
      <c r="R941" s="528"/>
      <c r="S941" s="528"/>
      <c r="T941" s="482"/>
      <c r="U941" s="99"/>
      <c r="V941" s="529"/>
      <c r="W941" s="305" t="s">
        <v>20</v>
      </c>
      <c r="X941" s="41" t="s">
        <v>21</v>
      </c>
      <c r="Y941" s="86">
        <v>0.85</v>
      </c>
      <c r="Z941" s="75"/>
      <c r="AA941" s="213"/>
      <c r="AB941" s="213"/>
      <c r="AC941" s="593">
        <f>ROUND(ROUND(ROUND(ROUND(ROUND(H872*L908,0)*O$8,0)*S932,0)*V939,0)*Y941,0)</f>
        <v>253</v>
      </c>
      <c r="AD941" s="79"/>
    </row>
    <row r="942" ht="16.5" customHeight="1">
      <c r="A942" s="29">
        <v>61.0</v>
      </c>
      <c r="B942" s="29">
        <v>7249.0</v>
      </c>
      <c r="C942" s="32" t="s">
        <v>10889</v>
      </c>
      <c r="D942" s="389"/>
      <c r="E942" s="389"/>
      <c r="F942" s="527"/>
      <c r="G942" s="527"/>
      <c r="H942" s="527"/>
      <c r="I942" s="532"/>
      <c r="J942" s="94"/>
      <c r="K942" s="140"/>
      <c r="L942" s="54"/>
      <c r="M942" s="52"/>
      <c r="N942" s="8"/>
      <c r="O942" s="54"/>
      <c r="P942" s="537"/>
      <c r="Q942" s="83"/>
      <c r="R942" s="83"/>
      <c r="S942" s="83"/>
      <c r="T942" s="484"/>
      <c r="U942" s="24"/>
      <c r="V942" s="26"/>
      <c r="W942" s="484"/>
      <c r="X942" s="56"/>
      <c r="Y942" s="526"/>
      <c r="Z942" s="213" t="s">
        <v>30</v>
      </c>
      <c r="AA942" s="74">
        <v>5.0</v>
      </c>
      <c r="AB942" s="522" t="s">
        <v>31</v>
      </c>
      <c r="AC942" s="593">
        <f>ROUND(ROUND(ROUND(ROUND(ROUND(H872*L908,0)*O$8,0)*S932,0)*V939,0)*Y941,0)-AA942</f>
        <v>248</v>
      </c>
      <c r="AD942" s="79"/>
    </row>
    <row r="943" ht="16.5" customHeight="1">
      <c r="A943" s="29">
        <v>61.0</v>
      </c>
      <c r="B943" s="29">
        <v>8431.0</v>
      </c>
      <c r="C943" s="32" t="s">
        <v>10890</v>
      </c>
      <c r="D943" s="389"/>
      <c r="E943" s="389"/>
      <c r="F943" s="102" t="s">
        <v>8898</v>
      </c>
      <c r="G943" s="169"/>
      <c r="H943" s="169"/>
      <c r="I943" s="519"/>
      <c r="J943" s="168"/>
      <c r="K943" s="152"/>
      <c r="L943" s="39"/>
      <c r="M943" s="52"/>
      <c r="N943" s="8"/>
      <c r="O943" s="54"/>
      <c r="P943" s="37"/>
      <c r="Q943" s="7"/>
      <c r="R943" s="7"/>
      <c r="S943" s="7"/>
      <c r="T943" s="520"/>
      <c r="U943" s="6"/>
      <c r="V943" s="7"/>
      <c r="W943" s="37"/>
      <c r="X943" s="7"/>
      <c r="Y943" s="39"/>
      <c r="Z943" s="213"/>
      <c r="AA943" s="213"/>
      <c r="AB943" s="213"/>
      <c r="AC943" s="45">
        <f>ROUND(ROUND(H944*O$8,0),0)</f>
        <v>646</v>
      </c>
      <c r="AD943" s="79"/>
    </row>
    <row r="944" ht="16.5" customHeight="1">
      <c r="A944" s="29">
        <v>61.0</v>
      </c>
      <c r="B944" s="29">
        <v>7250.0</v>
      </c>
      <c r="C944" s="32" t="s">
        <v>10891</v>
      </c>
      <c r="D944" s="231"/>
      <c r="E944" s="231"/>
      <c r="F944" s="482"/>
      <c r="G944" s="174"/>
      <c r="H944" s="50">
        <f>'28児童発達支援(基本１)'!H944</f>
        <v>923</v>
      </c>
      <c r="I944" s="8" t="s">
        <v>9</v>
      </c>
      <c r="J944" s="94"/>
      <c r="K944" s="140"/>
      <c r="L944" s="54"/>
      <c r="M944" s="52"/>
      <c r="N944" s="8"/>
      <c r="O944" s="54"/>
      <c r="P944" s="52"/>
      <c r="Q944" s="8"/>
      <c r="R944" s="8"/>
      <c r="S944" s="8"/>
      <c r="T944" s="521"/>
      <c r="U944" s="14"/>
      <c r="V944" s="8"/>
      <c r="W944" s="52"/>
      <c r="X944" s="8"/>
      <c r="Y944" s="109"/>
      <c r="Z944" s="213" t="s">
        <v>30</v>
      </c>
      <c r="AA944" s="74">
        <v>5.0</v>
      </c>
      <c r="AB944" s="522" t="s">
        <v>31</v>
      </c>
      <c r="AC944" s="45">
        <f>ROUND(ROUND(H944*O$8,0),0)-AA944</f>
        <v>641</v>
      </c>
      <c r="AD944" s="79"/>
    </row>
    <row r="945" ht="16.5" customHeight="1">
      <c r="A945" s="29">
        <v>61.0</v>
      </c>
      <c r="B945" s="29">
        <v>7251.0</v>
      </c>
      <c r="C945" s="32" t="s">
        <v>10892</v>
      </c>
      <c r="D945" s="231"/>
      <c r="E945" s="231"/>
      <c r="F945" s="482"/>
      <c r="G945" s="174"/>
      <c r="H945" s="174"/>
      <c r="I945" s="523"/>
      <c r="J945" s="94"/>
      <c r="K945" s="140"/>
      <c r="L945" s="54"/>
      <c r="M945" s="52"/>
      <c r="N945" s="8"/>
      <c r="O945" s="54"/>
      <c r="P945" s="52"/>
      <c r="Q945" s="8"/>
      <c r="R945" s="8"/>
      <c r="S945" s="8"/>
      <c r="T945" s="521"/>
      <c r="U945" s="14"/>
      <c r="V945" s="54"/>
      <c r="W945" s="305" t="s">
        <v>20</v>
      </c>
      <c r="X945" s="41" t="s">
        <v>21</v>
      </c>
      <c r="Y945" s="86">
        <v>0.85</v>
      </c>
      <c r="Z945" s="75"/>
      <c r="AA945" s="213"/>
      <c r="AB945" s="213"/>
      <c r="AC945" s="45">
        <f>ROUND(ROUND(H944*O$8,0)*Y945,0)</f>
        <v>549</v>
      </c>
      <c r="AD945" s="79"/>
    </row>
    <row r="946" ht="16.5" customHeight="1">
      <c r="A946" s="29">
        <v>61.0</v>
      </c>
      <c r="B946" s="29">
        <v>7252.0</v>
      </c>
      <c r="C946" s="32" t="s">
        <v>10893</v>
      </c>
      <c r="D946" s="231"/>
      <c r="E946" s="231"/>
      <c r="F946" s="174"/>
      <c r="G946" s="174"/>
      <c r="H946" s="174"/>
      <c r="I946" s="174"/>
      <c r="J946" s="94"/>
      <c r="K946" s="140"/>
      <c r="L946" s="54"/>
      <c r="M946" s="52"/>
      <c r="N946" s="8"/>
      <c r="O946" s="54"/>
      <c r="P946" s="52"/>
      <c r="Q946" s="8"/>
      <c r="R946" s="8"/>
      <c r="S946" s="8"/>
      <c r="T946" s="525"/>
      <c r="U946" s="21"/>
      <c r="V946" s="109"/>
      <c r="W946" s="484"/>
      <c r="X946" s="56"/>
      <c r="Y946" s="526"/>
      <c r="Z946" s="213" t="s">
        <v>30</v>
      </c>
      <c r="AA946" s="74">
        <v>5.0</v>
      </c>
      <c r="AB946" s="522" t="s">
        <v>31</v>
      </c>
      <c r="AC946" s="45">
        <f>ROUND(ROUND(H944*O$8,0)*Y945,0)-AA946</f>
        <v>544</v>
      </c>
      <c r="AD946" s="79"/>
    </row>
    <row r="947" ht="16.5" customHeight="1">
      <c r="A947" s="29">
        <v>61.0</v>
      </c>
      <c r="B947" s="29">
        <v>8432.0</v>
      </c>
      <c r="C947" s="32" t="s">
        <v>10894</v>
      </c>
      <c r="D947" s="231"/>
      <c r="E947" s="231"/>
      <c r="F947" s="527"/>
      <c r="G947" s="527"/>
      <c r="H947" s="14"/>
      <c r="I947" s="14"/>
      <c r="J947" s="94"/>
      <c r="K947" s="140"/>
      <c r="L947" s="54"/>
      <c r="M947" s="52"/>
      <c r="N947" s="8"/>
      <c r="O947" s="54"/>
      <c r="P947" s="52"/>
      <c r="Q947" s="8"/>
      <c r="R947" s="8"/>
      <c r="S947" s="8"/>
      <c r="T947" s="102" t="s">
        <v>326</v>
      </c>
      <c r="U947" s="41" t="s">
        <v>21</v>
      </c>
      <c r="V947" s="60">
        <v>0.7</v>
      </c>
      <c r="W947" s="37"/>
      <c r="X947" s="7"/>
      <c r="Y947" s="39"/>
      <c r="Z947" s="213"/>
      <c r="AA947" s="213"/>
      <c r="AB947" s="213"/>
      <c r="AC947" s="45">
        <f>ROUND(ROUND(H944*O$8,0)*V947,0)</f>
        <v>452</v>
      </c>
      <c r="AD947" s="79"/>
    </row>
    <row r="948" ht="16.5" customHeight="1">
      <c r="A948" s="29">
        <v>61.0</v>
      </c>
      <c r="B948" s="29">
        <v>7253.0</v>
      </c>
      <c r="C948" s="32" t="s">
        <v>10895</v>
      </c>
      <c r="D948" s="231"/>
      <c r="E948" s="231"/>
      <c r="F948" s="527"/>
      <c r="G948" s="527"/>
      <c r="H948" s="8"/>
      <c r="I948" s="144"/>
      <c r="J948" s="94"/>
      <c r="K948" s="140"/>
      <c r="L948" s="54"/>
      <c r="M948" s="52"/>
      <c r="N948" s="8"/>
      <c r="O948" s="54"/>
      <c r="P948" s="52"/>
      <c r="Q948" s="8"/>
      <c r="R948" s="8"/>
      <c r="S948" s="8"/>
      <c r="T948" s="482"/>
      <c r="U948" s="83"/>
      <c r="V948" s="528"/>
      <c r="W948" s="227"/>
      <c r="X948" s="22"/>
      <c r="Y948" s="109"/>
      <c r="Z948" s="213" t="s">
        <v>30</v>
      </c>
      <c r="AA948" s="74">
        <v>5.0</v>
      </c>
      <c r="AB948" s="522" t="s">
        <v>31</v>
      </c>
      <c r="AC948" s="45">
        <f>ROUND(ROUND(H944*O$8,0)*V947,0)-AA948</f>
        <v>447</v>
      </c>
      <c r="AD948" s="79"/>
    </row>
    <row r="949" ht="16.5" customHeight="1">
      <c r="A949" s="29">
        <v>61.0</v>
      </c>
      <c r="B949" s="29">
        <v>7254.0</v>
      </c>
      <c r="C949" s="32" t="s">
        <v>10896</v>
      </c>
      <c r="D949" s="389"/>
      <c r="E949" s="231"/>
      <c r="F949" s="113"/>
      <c r="G949" s="113"/>
      <c r="H949" s="8"/>
      <c r="I949" s="144"/>
      <c r="J949" s="94"/>
      <c r="K949" s="140"/>
      <c r="L949" s="54"/>
      <c r="M949" s="52"/>
      <c r="N949" s="8"/>
      <c r="O949" s="54"/>
      <c r="P949" s="52"/>
      <c r="Q949" s="8"/>
      <c r="R949" s="8"/>
      <c r="S949" s="8"/>
      <c r="T949" s="482"/>
      <c r="U949" s="99"/>
      <c r="V949" s="529"/>
      <c r="W949" s="305" t="s">
        <v>20</v>
      </c>
      <c r="X949" s="41" t="s">
        <v>21</v>
      </c>
      <c r="Y949" s="86">
        <v>0.85</v>
      </c>
      <c r="Z949" s="75"/>
      <c r="AA949" s="213"/>
      <c r="AB949" s="213"/>
      <c r="AC949" s="45">
        <f>ROUND(ROUND(ROUND(H944*O$8,0)*V947,0)*Y949,0)</f>
        <v>384</v>
      </c>
      <c r="AD949" s="79"/>
    </row>
    <row r="950" ht="16.5" customHeight="1">
      <c r="A950" s="29">
        <v>61.0</v>
      </c>
      <c r="B950" s="29">
        <v>7255.0</v>
      </c>
      <c r="C950" s="32" t="s">
        <v>10897</v>
      </c>
      <c r="D950" s="389"/>
      <c r="E950" s="231"/>
      <c r="F950" s="113"/>
      <c r="G950" s="113"/>
      <c r="H950" s="8"/>
      <c r="I950" s="144"/>
      <c r="J950" s="94"/>
      <c r="K950" s="140"/>
      <c r="L950" s="54"/>
      <c r="M950" s="52"/>
      <c r="N950" s="8"/>
      <c r="O950" s="54"/>
      <c r="P950" s="52"/>
      <c r="Q950" s="8"/>
      <c r="R950" s="8"/>
      <c r="S950" s="8"/>
      <c r="T950" s="530"/>
      <c r="U950" s="24"/>
      <c r="V950" s="26"/>
      <c r="W950" s="484"/>
      <c r="X950" s="56"/>
      <c r="Y950" s="526"/>
      <c r="Z950" s="213" t="s">
        <v>30</v>
      </c>
      <c r="AA950" s="74">
        <v>5.0</v>
      </c>
      <c r="AB950" s="522" t="s">
        <v>31</v>
      </c>
      <c r="AC950" s="45">
        <f>ROUND(ROUND(ROUND(H944*O$8,0)*V947,0)*Y949,0)-AA950</f>
        <v>379</v>
      </c>
      <c r="AD950" s="79"/>
    </row>
    <row r="951" ht="16.5" customHeight="1">
      <c r="A951" s="29">
        <v>61.0</v>
      </c>
      <c r="B951" s="29">
        <v>8781.0</v>
      </c>
      <c r="C951" s="32" t="s">
        <v>10898</v>
      </c>
      <c r="D951" s="389"/>
      <c r="E951" s="231"/>
      <c r="F951" s="113"/>
      <c r="G951" s="113"/>
      <c r="H951" s="8"/>
      <c r="I951" s="144"/>
      <c r="J951" s="94"/>
      <c r="K951" s="140"/>
      <c r="L951" s="54"/>
      <c r="M951" s="52"/>
      <c r="N951" s="8"/>
      <c r="O951" s="54"/>
      <c r="P951" s="52"/>
      <c r="Q951" s="8"/>
      <c r="R951" s="8"/>
      <c r="S951" s="54"/>
      <c r="T951" s="102" t="s">
        <v>329</v>
      </c>
      <c r="U951" s="83" t="s">
        <v>21</v>
      </c>
      <c r="V951" s="528">
        <v>0.85</v>
      </c>
      <c r="W951" s="37"/>
      <c r="X951" s="7"/>
      <c r="Y951" s="39"/>
      <c r="Z951" s="213"/>
      <c r="AA951" s="213"/>
      <c r="AB951" s="213"/>
      <c r="AC951" s="45">
        <f>ROUND(ROUND(H944*O$8,0)*V951,0)</f>
        <v>549</v>
      </c>
      <c r="AD951" s="79"/>
    </row>
    <row r="952" ht="16.5" customHeight="1">
      <c r="A952" s="29">
        <v>61.0</v>
      </c>
      <c r="B952" s="29">
        <v>7256.0</v>
      </c>
      <c r="C952" s="32" t="s">
        <v>10899</v>
      </c>
      <c r="D952" s="389"/>
      <c r="E952" s="231"/>
      <c r="F952" s="113"/>
      <c r="G952" s="113"/>
      <c r="H952" s="8"/>
      <c r="I952" s="144"/>
      <c r="J952" s="94"/>
      <c r="K952" s="140"/>
      <c r="L952" s="54"/>
      <c r="M952" s="52"/>
      <c r="N952" s="8"/>
      <c r="O952" s="54"/>
      <c r="P952" s="52"/>
      <c r="Q952" s="8"/>
      <c r="R952" s="8"/>
      <c r="S952" s="8"/>
      <c r="T952" s="482"/>
      <c r="U952" s="83"/>
      <c r="V952" s="528"/>
      <c r="W952" s="227"/>
      <c r="X952" s="22"/>
      <c r="Y952" s="109"/>
      <c r="Z952" s="213" t="s">
        <v>30</v>
      </c>
      <c r="AA952" s="74">
        <v>5.0</v>
      </c>
      <c r="AB952" s="522" t="s">
        <v>31</v>
      </c>
      <c r="AC952" s="45">
        <f>ROUND(ROUND(H944*O$8,0)*V951,0)-AA952</f>
        <v>544</v>
      </c>
      <c r="AD952" s="79"/>
    </row>
    <row r="953" ht="16.5" customHeight="1">
      <c r="A953" s="29">
        <v>61.0</v>
      </c>
      <c r="B953" s="29">
        <v>7257.0</v>
      </c>
      <c r="C953" s="32" t="s">
        <v>10900</v>
      </c>
      <c r="D953" s="389"/>
      <c r="E953" s="231"/>
      <c r="F953" s="527"/>
      <c r="G953" s="527"/>
      <c r="H953" s="527"/>
      <c r="I953" s="532"/>
      <c r="J953" s="94"/>
      <c r="K953" s="140"/>
      <c r="L953" s="54"/>
      <c r="M953" s="52"/>
      <c r="N953" s="8"/>
      <c r="O953" s="54"/>
      <c r="P953" s="52"/>
      <c r="Q953" s="8"/>
      <c r="R953" s="8"/>
      <c r="S953" s="8"/>
      <c r="T953" s="482"/>
      <c r="U953" s="99"/>
      <c r="V953" s="529"/>
      <c r="W953" s="305" t="s">
        <v>20</v>
      </c>
      <c r="X953" s="41" t="s">
        <v>21</v>
      </c>
      <c r="Y953" s="86">
        <v>0.85</v>
      </c>
      <c r="Z953" s="75"/>
      <c r="AA953" s="213"/>
      <c r="AB953" s="213"/>
      <c r="AC953" s="45">
        <f>ROUND(ROUND(ROUND(H944*O$8,0)*V951,0)*Y953,0)</f>
        <v>467</v>
      </c>
      <c r="AD953" s="79"/>
    </row>
    <row r="954" ht="16.5" customHeight="1">
      <c r="A954" s="29">
        <v>61.0</v>
      </c>
      <c r="B954" s="29">
        <v>7258.0</v>
      </c>
      <c r="C954" s="32" t="s">
        <v>10901</v>
      </c>
      <c r="D954" s="389"/>
      <c r="E954" s="231"/>
      <c r="F954" s="527"/>
      <c r="G954" s="527"/>
      <c r="H954" s="527"/>
      <c r="I954" s="532"/>
      <c r="J954" s="94"/>
      <c r="K954" s="140"/>
      <c r="L954" s="54"/>
      <c r="M954" s="52"/>
      <c r="N954" s="8"/>
      <c r="O954" s="54"/>
      <c r="P954" s="227"/>
      <c r="Q954" s="22"/>
      <c r="R954" s="22"/>
      <c r="S954" s="22"/>
      <c r="T954" s="484"/>
      <c r="U954" s="24"/>
      <c r="V954" s="26"/>
      <c r="W954" s="484"/>
      <c r="X954" s="56"/>
      <c r="Y954" s="526"/>
      <c r="Z954" s="213" t="s">
        <v>30</v>
      </c>
      <c r="AA954" s="74">
        <v>5.0</v>
      </c>
      <c r="AB954" s="522" t="s">
        <v>31</v>
      </c>
      <c r="AC954" s="45">
        <f>ROUND(ROUND(ROUND(H944*O$8,0)*V951,0)*Y953,0)-AA954</f>
        <v>462</v>
      </c>
      <c r="AD954" s="79"/>
    </row>
    <row r="955" ht="16.5" customHeight="1">
      <c r="A955" s="29">
        <v>61.0</v>
      </c>
      <c r="B955" s="29">
        <v>8433.0</v>
      </c>
      <c r="C955" s="32" t="s">
        <v>10902</v>
      </c>
      <c r="D955" s="389"/>
      <c r="E955" s="389"/>
      <c r="F955" s="527"/>
      <c r="G955" s="527"/>
      <c r="H955" s="527"/>
      <c r="I955" s="532"/>
      <c r="J955" s="94"/>
      <c r="K955" s="140"/>
      <c r="L955" s="54"/>
      <c r="M955" s="52"/>
      <c r="N955" s="8"/>
      <c r="O955" s="54"/>
      <c r="P955" s="206" t="s">
        <v>23</v>
      </c>
      <c r="Q955" s="102" t="s">
        <v>24</v>
      </c>
      <c r="R955" s="533"/>
      <c r="S955" s="533"/>
      <c r="T955" s="520"/>
      <c r="U955" s="38"/>
      <c r="V955" s="6"/>
      <c r="W955" s="37"/>
      <c r="X955" s="7"/>
      <c r="Y955" s="39"/>
      <c r="Z955" s="213"/>
      <c r="AA955" s="213"/>
      <c r="AB955" s="213"/>
      <c r="AC955" s="45">
        <f>ROUND(ROUND(H944*O$8,0)*S956,0)</f>
        <v>452</v>
      </c>
      <c r="AD955" s="79"/>
    </row>
    <row r="956" ht="16.5" customHeight="1">
      <c r="A956" s="29">
        <v>61.0</v>
      </c>
      <c r="B956" s="29">
        <v>7259.0</v>
      </c>
      <c r="C956" s="32" t="s">
        <v>10903</v>
      </c>
      <c r="D956" s="389"/>
      <c r="E956" s="389"/>
      <c r="F956" s="527"/>
      <c r="G956" s="527"/>
      <c r="H956" s="527"/>
      <c r="I956" s="532"/>
      <c r="J956" s="94"/>
      <c r="K956" s="140"/>
      <c r="L956" s="54"/>
      <c r="M956" s="52"/>
      <c r="N956" s="8"/>
      <c r="O956" s="54"/>
      <c r="P956" s="481"/>
      <c r="Q956" s="482"/>
      <c r="R956" s="83" t="s">
        <v>21</v>
      </c>
      <c r="S956" s="528">
        <v>0.7</v>
      </c>
      <c r="T956" s="521"/>
      <c r="U956" s="53"/>
      <c r="V956" s="14"/>
      <c r="W956" s="52"/>
      <c r="X956" s="8"/>
      <c r="Y956" s="109"/>
      <c r="Z956" s="213" t="s">
        <v>30</v>
      </c>
      <c r="AA956" s="74">
        <v>5.0</v>
      </c>
      <c r="AB956" s="522" t="s">
        <v>31</v>
      </c>
      <c r="AC956" s="45">
        <f>ROUND(ROUND(H944*O$8,0)*S956,0)-AA956</f>
        <v>447</v>
      </c>
      <c r="AD956" s="79"/>
    </row>
    <row r="957" ht="16.5" customHeight="1">
      <c r="A957" s="29">
        <v>61.0</v>
      </c>
      <c r="B957" s="29">
        <v>7260.0</v>
      </c>
      <c r="C957" s="32" t="s">
        <v>10904</v>
      </c>
      <c r="D957" s="389"/>
      <c r="E957" s="389"/>
      <c r="F957" s="527"/>
      <c r="G957" s="527"/>
      <c r="H957" s="527"/>
      <c r="I957" s="532"/>
      <c r="J957" s="94"/>
      <c r="K957" s="140"/>
      <c r="L957" s="54"/>
      <c r="M957" s="52"/>
      <c r="N957" s="8"/>
      <c r="O957" s="54"/>
      <c r="P957" s="481"/>
      <c r="Q957" s="482"/>
      <c r="R957" s="14"/>
      <c r="S957" s="14"/>
      <c r="T957" s="521"/>
      <c r="U957" s="53"/>
      <c r="V957" s="14"/>
      <c r="W957" s="305" t="s">
        <v>20</v>
      </c>
      <c r="X957" s="41" t="s">
        <v>21</v>
      </c>
      <c r="Y957" s="86">
        <v>0.85</v>
      </c>
      <c r="Z957" s="75"/>
      <c r="AA957" s="213"/>
      <c r="AB957" s="213"/>
      <c r="AC957" s="45">
        <f>ROUND(ROUND(ROUND(H944*O$8,0)*S956,0)*Y957,0)</f>
        <v>384</v>
      </c>
      <c r="AD957" s="79"/>
    </row>
    <row r="958" ht="16.5" customHeight="1">
      <c r="A958" s="29">
        <v>61.0</v>
      </c>
      <c r="B958" s="29">
        <v>7261.0</v>
      </c>
      <c r="C958" s="32" t="s">
        <v>10905</v>
      </c>
      <c r="D958" s="389"/>
      <c r="E958" s="389"/>
      <c r="F958" s="527"/>
      <c r="G958" s="527"/>
      <c r="H958" s="527"/>
      <c r="I958" s="532"/>
      <c r="J958" s="94"/>
      <c r="K958" s="140"/>
      <c r="L958" s="54"/>
      <c r="M958" s="52"/>
      <c r="N958" s="8"/>
      <c r="O958" s="54"/>
      <c r="P958" s="535"/>
      <c r="Q958" s="482"/>
      <c r="R958" s="83"/>
      <c r="S958" s="83"/>
      <c r="T958" s="525"/>
      <c r="U958" s="180"/>
      <c r="V958" s="21"/>
      <c r="W958" s="484"/>
      <c r="X958" s="56"/>
      <c r="Y958" s="526"/>
      <c r="Z958" s="213" t="s">
        <v>30</v>
      </c>
      <c r="AA958" s="74">
        <v>5.0</v>
      </c>
      <c r="AB958" s="522" t="s">
        <v>31</v>
      </c>
      <c r="AC958" s="45">
        <f>ROUND(ROUND(ROUND(H944*O$8,0)*S956,0)*Y957,0)-AA958</f>
        <v>379</v>
      </c>
      <c r="AD958" s="79"/>
    </row>
    <row r="959" ht="16.5" customHeight="1">
      <c r="A959" s="29">
        <v>61.0</v>
      </c>
      <c r="B959" s="29">
        <v>8434.0</v>
      </c>
      <c r="C959" s="32" t="s">
        <v>10906</v>
      </c>
      <c r="D959" s="389"/>
      <c r="E959" s="389"/>
      <c r="F959" s="527"/>
      <c r="G959" s="527"/>
      <c r="H959" s="527"/>
      <c r="I959" s="532"/>
      <c r="J959" s="94"/>
      <c r="K959" s="140"/>
      <c r="L959" s="54"/>
      <c r="M959" s="52"/>
      <c r="N959" s="8"/>
      <c r="O959" s="54"/>
      <c r="P959" s="536"/>
      <c r="Q959" s="14"/>
      <c r="R959" s="14"/>
      <c r="S959" s="14"/>
      <c r="T959" s="102" t="s">
        <v>326</v>
      </c>
      <c r="U959" s="41" t="s">
        <v>21</v>
      </c>
      <c r="V959" s="60">
        <v>0.7</v>
      </c>
      <c r="W959" s="37"/>
      <c r="X959" s="7"/>
      <c r="Y959" s="39"/>
      <c r="Z959" s="213"/>
      <c r="AA959" s="213"/>
      <c r="AB959" s="213"/>
      <c r="AC959" s="45">
        <f>ROUND(ROUND(ROUND(H944*O$8,0)*S956,0)*V959,0)</f>
        <v>316</v>
      </c>
      <c r="AD959" s="79"/>
    </row>
    <row r="960" ht="16.5" customHeight="1">
      <c r="A960" s="29">
        <v>61.0</v>
      </c>
      <c r="B960" s="29">
        <v>7262.0</v>
      </c>
      <c r="C960" s="32" t="s">
        <v>10907</v>
      </c>
      <c r="D960" s="389"/>
      <c r="E960" s="389"/>
      <c r="F960" s="527"/>
      <c r="G960" s="527"/>
      <c r="H960" s="527"/>
      <c r="I960" s="532"/>
      <c r="J960" s="94"/>
      <c r="K960" s="140"/>
      <c r="L960" s="54"/>
      <c r="M960" s="52"/>
      <c r="N960" s="8"/>
      <c r="O960" s="54"/>
      <c r="P960" s="536"/>
      <c r="Q960" s="14"/>
      <c r="R960" s="14"/>
      <c r="S960" s="14"/>
      <c r="T960" s="482"/>
      <c r="U960" s="83"/>
      <c r="V960" s="528"/>
      <c r="W960" s="227"/>
      <c r="X960" s="22"/>
      <c r="Y960" s="109"/>
      <c r="Z960" s="213" t="s">
        <v>30</v>
      </c>
      <c r="AA960" s="74">
        <v>5.0</v>
      </c>
      <c r="AB960" s="522" t="s">
        <v>31</v>
      </c>
      <c r="AC960" s="45">
        <f>ROUND(ROUND(ROUND(H944*O$8,0)*S956,0)*V959,0)-AA960</f>
        <v>311</v>
      </c>
      <c r="AD960" s="79"/>
    </row>
    <row r="961" ht="16.5" customHeight="1">
      <c r="A961" s="29">
        <v>61.0</v>
      </c>
      <c r="B961" s="29">
        <v>7263.0</v>
      </c>
      <c r="C961" s="32" t="s">
        <v>10908</v>
      </c>
      <c r="D961" s="389"/>
      <c r="E961" s="389"/>
      <c r="F961" s="527"/>
      <c r="G961" s="527"/>
      <c r="H961" s="527"/>
      <c r="I961" s="532"/>
      <c r="J961" s="94"/>
      <c r="K961" s="140"/>
      <c r="L961" s="54"/>
      <c r="M961" s="52"/>
      <c r="N961" s="8"/>
      <c r="O961" s="54"/>
      <c r="P961" s="254"/>
      <c r="Q961" s="83"/>
      <c r="R961" s="83"/>
      <c r="T961" s="482"/>
      <c r="U961" s="99"/>
      <c r="V961" s="529"/>
      <c r="W961" s="305" t="s">
        <v>20</v>
      </c>
      <c r="X961" s="41" t="s">
        <v>21</v>
      </c>
      <c r="Y961" s="86">
        <v>0.85</v>
      </c>
      <c r="Z961" s="75"/>
      <c r="AA961" s="213"/>
      <c r="AB961" s="213"/>
      <c r="AC961" s="45">
        <f>ROUND(ROUND(ROUND(ROUND(H944*O$8,0)*S956,0)*V959,0)*Y961,0)</f>
        <v>269</v>
      </c>
      <c r="AD961" s="79"/>
    </row>
    <row r="962" ht="16.5" customHeight="1">
      <c r="A962" s="29">
        <v>61.0</v>
      </c>
      <c r="B962" s="29">
        <v>7264.0</v>
      </c>
      <c r="C962" s="32" t="s">
        <v>10909</v>
      </c>
      <c r="D962" s="389"/>
      <c r="E962" s="389"/>
      <c r="F962" s="527"/>
      <c r="G962" s="527"/>
      <c r="H962" s="527"/>
      <c r="I962" s="532"/>
      <c r="J962" s="94"/>
      <c r="K962" s="140"/>
      <c r="L962" s="54"/>
      <c r="M962" s="52"/>
      <c r="N962" s="8"/>
      <c r="O962" s="54"/>
      <c r="P962" s="254"/>
      <c r="Q962" s="83"/>
      <c r="R962" s="83"/>
      <c r="S962" s="83"/>
      <c r="T962" s="530"/>
      <c r="U962" s="24"/>
      <c r="V962" s="26"/>
      <c r="W962" s="484"/>
      <c r="X962" s="56"/>
      <c r="Y962" s="526"/>
      <c r="Z962" s="213" t="s">
        <v>30</v>
      </c>
      <c r="AA962" s="74">
        <v>5.0</v>
      </c>
      <c r="AB962" s="522" t="s">
        <v>31</v>
      </c>
      <c r="AC962" s="45">
        <f>ROUND(ROUND(ROUND(ROUND(H944*O$8,0)*S956,0)*V959,0)*Y961,0)-AA962</f>
        <v>264</v>
      </c>
      <c r="AD962" s="79"/>
    </row>
    <row r="963" ht="16.5" customHeight="1">
      <c r="A963" s="29">
        <v>61.0</v>
      </c>
      <c r="B963" s="29">
        <v>8782.0</v>
      </c>
      <c r="C963" s="32" t="s">
        <v>10910</v>
      </c>
      <c r="D963" s="389"/>
      <c r="E963" s="389"/>
      <c r="F963" s="527"/>
      <c r="G963" s="527"/>
      <c r="H963" s="527"/>
      <c r="I963" s="532"/>
      <c r="J963" s="94"/>
      <c r="K963" s="140"/>
      <c r="L963" s="54"/>
      <c r="M963" s="52"/>
      <c r="N963" s="8"/>
      <c r="O963" s="54"/>
      <c r="P963" s="536"/>
      <c r="Q963" s="83"/>
      <c r="R963" s="528"/>
      <c r="S963" s="486"/>
      <c r="T963" s="102" t="s">
        <v>329</v>
      </c>
      <c r="U963" s="83" t="s">
        <v>21</v>
      </c>
      <c r="V963" s="528">
        <v>0.85</v>
      </c>
      <c r="W963" s="37"/>
      <c r="X963" s="7"/>
      <c r="Y963" s="39"/>
      <c r="Z963" s="213"/>
      <c r="AA963" s="213"/>
      <c r="AB963" s="213"/>
      <c r="AC963" s="45">
        <f>ROUND(ROUND(ROUND(H944*O$8,0)*S956,0)*V963,0)</f>
        <v>384</v>
      </c>
      <c r="AD963" s="79"/>
    </row>
    <row r="964" ht="16.5" customHeight="1">
      <c r="A964" s="29">
        <v>61.0</v>
      </c>
      <c r="B964" s="29">
        <v>7265.0</v>
      </c>
      <c r="C964" s="32" t="s">
        <v>10911</v>
      </c>
      <c r="D964" s="389"/>
      <c r="E964" s="389"/>
      <c r="F964" s="527"/>
      <c r="G964" s="527"/>
      <c r="H964" s="527"/>
      <c r="I964" s="532"/>
      <c r="J964" s="94"/>
      <c r="K964" s="140"/>
      <c r="L964" s="54"/>
      <c r="M964" s="52"/>
      <c r="N964" s="8"/>
      <c r="O964" s="54"/>
      <c r="P964" s="536"/>
      <c r="Q964" s="83"/>
      <c r="R964" s="528"/>
      <c r="S964" s="528"/>
      <c r="T964" s="482"/>
      <c r="U964" s="83"/>
      <c r="V964" s="528"/>
      <c r="W964" s="227"/>
      <c r="X964" s="22"/>
      <c r="Y964" s="109"/>
      <c r="Z964" s="213" t="s">
        <v>30</v>
      </c>
      <c r="AA964" s="74">
        <v>5.0</v>
      </c>
      <c r="AB964" s="522" t="s">
        <v>31</v>
      </c>
      <c r="AC964" s="45">
        <f>ROUND(ROUND(ROUND(H944*O$8,0)*S956,0)*V963,0)-AA964</f>
        <v>379</v>
      </c>
      <c r="AD964" s="79"/>
    </row>
    <row r="965" ht="16.5" customHeight="1">
      <c r="A965" s="29">
        <v>61.0</v>
      </c>
      <c r="B965" s="29">
        <v>7266.0</v>
      </c>
      <c r="C965" s="32" t="s">
        <v>10912</v>
      </c>
      <c r="D965" s="389"/>
      <c r="E965" s="389"/>
      <c r="F965" s="527"/>
      <c r="G965" s="527"/>
      <c r="H965" s="527"/>
      <c r="I965" s="532"/>
      <c r="J965" s="94"/>
      <c r="K965" s="140"/>
      <c r="L965" s="54"/>
      <c r="M965" s="52"/>
      <c r="N965" s="8"/>
      <c r="O965" s="54"/>
      <c r="P965" s="254"/>
      <c r="Q965" s="83"/>
      <c r="R965" s="528"/>
      <c r="S965" s="528"/>
      <c r="T965" s="482"/>
      <c r="U965" s="99"/>
      <c r="V965" s="529"/>
      <c r="W965" s="305" t="s">
        <v>20</v>
      </c>
      <c r="X965" s="41" t="s">
        <v>21</v>
      </c>
      <c r="Y965" s="86">
        <v>0.85</v>
      </c>
      <c r="Z965" s="75"/>
      <c r="AA965" s="213"/>
      <c r="AB965" s="213"/>
      <c r="AC965" s="593">
        <f>ROUND(ROUND(ROUND(ROUND(H944*O$8,0)*S956,0)*V963,0)*Y965,0)</f>
        <v>326</v>
      </c>
      <c r="AD965" s="79"/>
    </row>
    <row r="966" ht="16.5" customHeight="1">
      <c r="A966" s="29">
        <v>61.0</v>
      </c>
      <c r="B966" s="29">
        <v>7267.0</v>
      </c>
      <c r="C966" s="32" t="s">
        <v>10913</v>
      </c>
      <c r="D966" s="389"/>
      <c r="E966" s="389"/>
      <c r="F966" s="527"/>
      <c r="G966" s="527"/>
      <c r="H966" s="527"/>
      <c r="I966" s="532"/>
      <c r="J966" s="94"/>
      <c r="K966" s="140"/>
      <c r="L966" s="54"/>
      <c r="M966" s="52"/>
      <c r="N966" s="8"/>
      <c r="O966" s="54"/>
      <c r="P966" s="536"/>
      <c r="Q966" s="55"/>
      <c r="R966" s="56"/>
      <c r="S966" s="141"/>
      <c r="T966" s="484"/>
      <c r="U966" s="24"/>
      <c r="V966" s="26"/>
      <c r="W966" s="484"/>
      <c r="X966" s="56"/>
      <c r="Y966" s="526"/>
      <c r="Z966" s="213" t="s">
        <v>30</v>
      </c>
      <c r="AA966" s="74">
        <v>5.0</v>
      </c>
      <c r="AB966" s="522" t="s">
        <v>31</v>
      </c>
      <c r="AC966" s="593">
        <f>ROUND(ROUND(ROUND(ROUND(H944*O$8,0)*S956,0)*V963,0)*Y965,0)-AA966</f>
        <v>321</v>
      </c>
      <c r="AD966" s="79"/>
    </row>
    <row r="967" ht="16.5" customHeight="1">
      <c r="A967" s="29">
        <v>61.0</v>
      </c>
      <c r="B967" s="29">
        <v>7268.0</v>
      </c>
      <c r="C967" s="32" t="s">
        <v>10914</v>
      </c>
      <c r="D967" s="389"/>
      <c r="E967" s="389"/>
      <c r="F967" s="527"/>
      <c r="G967" s="527"/>
      <c r="H967" s="527"/>
      <c r="I967" s="532"/>
      <c r="J967" s="94"/>
      <c r="K967" s="140"/>
      <c r="L967" s="54"/>
      <c r="M967" s="52"/>
      <c r="N967" s="8"/>
      <c r="O967" s="54"/>
      <c r="P967" s="536"/>
      <c r="Q967" s="102" t="s">
        <v>27</v>
      </c>
      <c r="R967" s="533"/>
      <c r="S967" s="533"/>
      <c r="T967" s="520"/>
      <c r="U967" s="38"/>
      <c r="V967" s="6"/>
      <c r="W967" s="37"/>
      <c r="X967" s="7"/>
      <c r="Y967" s="39"/>
      <c r="Z967" s="213"/>
      <c r="AA967" s="213"/>
      <c r="AB967" s="213"/>
      <c r="AC967" s="45">
        <f>ROUND(ROUND(H944*O$8,0)*S968,0)</f>
        <v>323</v>
      </c>
      <c r="AD967" s="79"/>
    </row>
    <row r="968" ht="16.5" customHeight="1">
      <c r="A968" s="29">
        <v>61.0</v>
      </c>
      <c r="B968" s="29">
        <v>7269.0</v>
      </c>
      <c r="C968" s="32" t="s">
        <v>10915</v>
      </c>
      <c r="D968" s="389"/>
      <c r="E968" s="389"/>
      <c r="F968" s="527"/>
      <c r="G968" s="527"/>
      <c r="H968" s="527"/>
      <c r="I968" s="532"/>
      <c r="J968" s="94"/>
      <c r="K968" s="140"/>
      <c r="L968" s="54"/>
      <c r="M968" s="52"/>
      <c r="N968" s="8"/>
      <c r="O968" s="54"/>
      <c r="P968" s="535"/>
      <c r="Q968" s="482"/>
      <c r="R968" s="83" t="s">
        <v>21</v>
      </c>
      <c r="S968" s="528">
        <v>0.5</v>
      </c>
      <c r="T968" s="521"/>
      <c r="U968" s="53"/>
      <c r="V968" s="14"/>
      <c r="W968" s="52"/>
      <c r="X968" s="8"/>
      <c r="Y968" s="109"/>
      <c r="Z968" s="213" t="s">
        <v>30</v>
      </c>
      <c r="AA968" s="74">
        <v>5.0</v>
      </c>
      <c r="AB968" s="522" t="s">
        <v>31</v>
      </c>
      <c r="AC968" s="45">
        <f>ROUND(ROUND(H944*O$8,0)*S968,0)-AA968</f>
        <v>318</v>
      </c>
      <c r="AD968" s="79"/>
    </row>
    <row r="969" ht="16.5" customHeight="1">
      <c r="A969" s="29">
        <v>61.0</v>
      </c>
      <c r="B969" s="29">
        <v>7270.0</v>
      </c>
      <c r="C969" s="32" t="s">
        <v>10916</v>
      </c>
      <c r="D969" s="389"/>
      <c r="E969" s="389"/>
      <c r="F969" s="527"/>
      <c r="G969" s="527"/>
      <c r="H969" s="527"/>
      <c r="I969" s="532"/>
      <c r="J969" s="94"/>
      <c r="K969" s="140"/>
      <c r="L969" s="54"/>
      <c r="M969" s="52"/>
      <c r="N969" s="8"/>
      <c r="O969" s="54"/>
      <c r="P969" s="535"/>
      <c r="Q969" s="482"/>
      <c r="R969" s="14"/>
      <c r="S969" s="14"/>
      <c r="T969" s="521"/>
      <c r="U969" s="53"/>
      <c r="V969" s="14"/>
      <c r="W969" s="305" t="s">
        <v>20</v>
      </c>
      <c r="X969" s="41" t="s">
        <v>21</v>
      </c>
      <c r="Y969" s="86">
        <v>0.85</v>
      </c>
      <c r="Z969" s="75"/>
      <c r="AA969" s="213"/>
      <c r="AB969" s="213"/>
      <c r="AC969" s="45">
        <f>ROUND(ROUND(ROUND(H944*O$8,0)*S968,0)*Y969,0)</f>
        <v>275</v>
      </c>
      <c r="AD969" s="79"/>
    </row>
    <row r="970" ht="16.5" customHeight="1">
      <c r="A970" s="29">
        <v>61.0</v>
      </c>
      <c r="B970" s="29">
        <v>7271.0</v>
      </c>
      <c r="C970" s="32" t="s">
        <v>10917</v>
      </c>
      <c r="D970" s="389"/>
      <c r="E970" s="389"/>
      <c r="F970" s="527"/>
      <c r="G970" s="527"/>
      <c r="H970" s="527"/>
      <c r="I970" s="532"/>
      <c r="J970" s="94"/>
      <c r="K970" s="140"/>
      <c r="L970" s="54"/>
      <c r="M970" s="52"/>
      <c r="N970" s="8"/>
      <c r="O970" s="54"/>
      <c r="P970" s="535"/>
      <c r="Q970" s="482"/>
      <c r="R970" s="83"/>
      <c r="S970" s="83"/>
      <c r="T970" s="525"/>
      <c r="U970" s="180"/>
      <c r="V970" s="21"/>
      <c r="W970" s="484"/>
      <c r="X970" s="56"/>
      <c r="Y970" s="526"/>
      <c r="Z970" s="213" t="s">
        <v>30</v>
      </c>
      <c r="AA970" s="74">
        <v>5.0</v>
      </c>
      <c r="AB970" s="522" t="s">
        <v>31</v>
      </c>
      <c r="AC970" s="45">
        <f>ROUND(ROUND(ROUND(H944*O$8,0)*S968,0)*Y969,0)-AA970</f>
        <v>270</v>
      </c>
      <c r="AD970" s="79"/>
    </row>
    <row r="971" ht="16.5" customHeight="1">
      <c r="A971" s="29">
        <v>61.0</v>
      </c>
      <c r="B971" s="29">
        <v>7272.0</v>
      </c>
      <c r="C971" s="32" t="s">
        <v>10918</v>
      </c>
      <c r="D971" s="389"/>
      <c r="E971" s="389"/>
      <c r="F971" s="527"/>
      <c r="G971" s="527"/>
      <c r="H971" s="527"/>
      <c r="I971" s="532"/>
      <c r="J971" s="94"/>
      <c r="K971" s="140"/>
      <c r="L971" s="54"/>
      <c r="M971" s="52"/>
      <c r="N971" s="8"/>
      <c r="O971" s="54"/>
      <c r="P971" s="536"/>
      <c r="Q971" s="14"/>
      <c r="R971" s="14"/>
      <c r="S971" s="14"/>
      <c r="T971" s="102" t="s">
        <v>326</v>
      </c>
      <c r="U971" s="41" t="s">
        <v>21</v>
      </c>
      <c r="V971" s="60">
        <v>0.7</v>
      </c>
      <c r="W971" s="37"/>
      <c r="X971" s="7"/>
      <c r="Y971" s="39"/>
      <c r="Z971" s="213"/>
      <c r="AA971" s="213"/>
      <c r="AB971" s="213"/>
      <c r="AC971" s="45">
        <f>ROUND(ROUND(ROUND(H944*O$8,0)*S968,0)*V971,0)</f>
        <v>226</v>
      </c>
      <c r="AD971" s="79"/>
    </row>
    <row r="972" ht="16.5" customHeight="1">
      <c r="A972" s="29">
        <v>61.0</v>
      </c>
      <c r="B972" s="29">
        <v>7273.0</v>
      </c>
      <c r="C972" s="32" t="s">
        <v>10919</v>
      </c>
      <c r="D972" s="389"/>
      <c r="E972" s="389"/>
      <c r="F972" s="527"/>
      <c r="G972" s="527"/>
      <c r="H972" s="527"/>
      <c r="I972" s="532"/>
      <c r="J972" s="94"/>
      <c r="K972" s="140"/>
      <c r="L972" s="54"/>
      <c r="M972" s="52"/>
      <c r="N972" s="8"/>
      <c r="O972" s="54"/>
      <c r="P972" s="536"/>
      <c r="Q972" s="14"/>
      <c r="R972" s="14"/>
      <c r="S972" s="14"/>
      <c r="T972" s="482"/>
      <c r="U972" s="83"/>
      <c r="V972" s="528"/>
      <c r="W972" s="227"/>
      <c r="X972" s="22"/>
      <c r="Y972" s="109"/>
      <c r="Z972" s="213" t="s">
        <v>30</v>
      </c>
      <c r="AA972" s="74">
        <v>5.0</v>
      </c>
      <c r="AB972" s="522" t="s">
        <v>31</v>
      </c>
      <c r="AC972" s="45">
        <f>ROUND(ROUND(ROUND(H944*O$8,0)*S968,0)*V971,0)-AA972</f>
        <v>221</v>
      </c>
      <c r="AD972" s="79"/>
    </row>
    <row r="973" ht="16.5" customHeight="1">
      <c r="A973" s="29">
        <v>61.0</v>
      </c>
      <c r="B973" s="29">
        <v>7274.0</v>
      </c>
      <c r="C973" s="32" t="s">
        <v>10920</v>
      </c>
      <c r="D973" s="389"/>
      <c r="E973" s="389"/>
      <c r="F973" s="527"/>
      <c r="G973" s="527"/>
      <c r="H973" s="527"/>
      <c r="I973" s="532"/>
      <c r="J973" s="94"/>
      <c r="K973" s="140"/>
      <c r="L973" s="54"/>
      <c r="M973" s="52"/>
      <c r="N973" s="8"/>
      <c r="O973" s="54"/>
      <c r="P973" s="254"/>
      <c r="Q973" s="83"/>
      <c r="R973" s="83"/>
      <c r="T973" s="482"/>
      <c r="U973" s="99"/>
      <c r="V973" s="529"/>
      <c r="W973" s="305" t="s">
        <v>20</v>
      </c>
      <c r="X973" s="41" t="s">
        <v>21</v>
      </c>
      <c r="Y973" s="86">
        <v>0.85</v>
      </c>
      <c r="Z973" s="75"/>
      <c r="AA973" s="213"/>
      <c r="AB973" s="213"/>
      <c r="AC973" s="45">
        <f>ROUND(ROUND(ROUND(ROUND(H944*O$8,0)*S968,0)*V971,0)*Y973,0)</f>
        <v>192</v>
      </c>
      <c r="AD973" s="79"/>
    </row>
    <row r="974" ht="16.5" customHeight="1">
      <c r="A974" s="29">
        <v>61.0</v>
      </c>
      <c r="B974" s="29">
        <v>7275.0</v>
      </c>
      <c r="C974" s="32" t="s">
        <v>10921</v>
      </c>
      <c r="D974" s="389"/>
      <c r="E974" s="389"/>
      <c r="F974" s="527"/>
      <c r="G974" s="527"/>
      <c r="H974" s="527"/>
      <c r="I974" s="532"/>
      <c r="J974" s="94"/>
      <c r="K974" s="140"/>
      <c r="L974" s="54"/>
      <c r="M974" s="52"/>
      <c r="N974" s="8"/>
      <c r="O974" s="54"/>
      <c r="P974" s="254"/>
      <c r="Q974" s="83"/>
      <c r="R974" s="83"/>
      <c r="S974" s="83"/>
      <c r="T974" s="530"/>
      <c r="U974" s="24"/>
      <c r="V974" s="26"/>
      <c r="W974" s="484"/>
      <c r="X974" s="56"/>
      <c r="Y974" s="526"/>
      <c r="Z974" s="213" t="s">
        <v>30</v>
      </c>
      <c r="AA974" s="74">
        <v>5.0</v>
      </c>
      <c r="AB974" s="522" t="s">
        <v>31</v>
      </c>
      <c r="AC974" s="45">
        <f>ROUND(ROUND(ROUND(ROUND(H944*O$8,0)*S968,0)*V971,0)*Y973,0)-AA974</f>
        <v>187</v>
      </c>
      <c r="AD974" s="79"/>
    </row>
    <row r="975" ht="16.5" customHeight="1">
      <c r="A975" s="29">
        <v>61.0</v>
      </c>
      <c r="B975" s="29">
        <v>7276.0</v>
      </c>
      <c r="C975" s="32" t="s">
        <v>10922</v>
      </c>
      <c r="D975" s="389"/>
      <c r="E975" s="389"/>
      <c r="F975" s="527"/>
      <c r="G975" s="527"/>
      <c r="H975" s="527"/>
      <c r="I975" s="532"/>
      <c r="J975" s="94"/>
      <c r="K975" s="140"/>
      <c r="L975" s="54"/>
      <c r="M975" s="52"/>
      <c r="N975" s="8"/>
      <c r="O975" s="54"/>
      <c r="P975" s="536"/>
      <c r="Q975" s="83"/>
      <c r="R975" s="528"/>
      <c r="S975" s="486"/>
      <c r="T975" s="102" t="s">
        <v>329</v>
      </c>
      <c r="U975" s="83" t="s">
        <v>21</v>
      </c>
      <c r="V975" s="528">
        <v>0.85</v>
      </c>
      <c r="W975" s="37"/>
      <c r="X975" s="7"/>
      <c r="Y975" s="39"/>
      <c r="Z975" s="213"/>
      <c r="AA975" s="213"/>
      <c r="AB975" s="213"/>
      <c r="AC975" s="45">
        <f>ROUND(ROUND(ROUND(H944*O$8,0)*S968,0)*V975,0)</f>
        <v>275</v>
      </c>
      <c r="AD975" s="79"/>
    </row>
    <row r="976" ht="16.5" customHeight="1">
      <c r="A976" s="29">
        <v>61.0</v>
      </c>
      <c r="B976" s="29">
        <v>7277.0</v>
      </c>
      <c r="C976" s="32" t="s">
        <v>10923</v>
      </c>
      <c r="D976" s="389"/>
      <c r="E976" s="389"/>
      <c r="F976" s="527"/>
      <c r="G976" s="527"/>
      <c r="H976" s="527"/>
      <c r="I976" s="532"/>
      <c r="J976" s="94"/>
      <c r="K976" s="140"/>
      <c r="L976" s="54"/>
      <c r="M976" s="52"/>
      <c r="N976" s="8"/>
      <c r="O976" s="54"/>
      <c r="P976" s="536"/>
      <c r="Q976" s="83"/>
      <c r="R976" s="528"/>
      <c r="S976" s="528"/>
      <c r="T976" s="482"/>
      <c r="U976" s="83"/>
      <c r="V976" s="528"/>
      <c r="W976" s="227"/>
      <c r="X976" s="22"/>
      <c r="Y976" s="109"/>
      <c r="Z976" s="213" t="s">
        <v>30</v>
      </c>
      <c r="AA976" s="74">
        <v>5.0</v>
      </c>
      <c r="AB976" s="522" t="s">
        <v>31</v>
      </c>
      <c r="AC976" s="45">
        <f>ROUND(ROUND(ROUND(H944*O$8,0)*S968,0)*V975,0)-AA976</f>
        <v>270</v>
      </c>
      <c r="AD976" s="79"/>
    </row>
    <row r="977" ht="16.5" customHeight="1">
      <c r="A977" s="29">
        <v>61.0</v>
      </c>
      <c r="B977" s="29">
        <v>7278.0</v>
      </c>
      <c r="C977" s="32" t="s">
        <v>10924</v>
      </c>
      <c r="D977" s="389"/>
      <c r="E977" s="389"/>
      <c r="F977" s="527"/>
      <c r="G977" s="527"/>
      <c r="H977" s="527"/>
      <c r="I977" s="532"/>
      <c r="J977" s="94"/>
      <c r="K977" s="140"/>
      <c r="L977" s="54"/>
      <c r="M977" s="52"/>
      <c r="N977" s="8"/>
      <c r="O977" s="54"/>
      <c r="P977" s="254"/>
      <c r="Q977" s="83"/>
      <c r="R977" s="528"/>
      <c r="S977" s="528"/>
      <c r="T977" s="482"/>
      <c r="U977" s="99"/>
      <c r="V977" s="529"/>
      <c r="W977" s="305" t="s">
        <v>20</v>
      </c>
      <c r="X977" s="41" t="s">
        <v>21</v>
      </c>
      <c r="Y977" s="86">
        <v>0.85</v>
      </c>
      <c r="Z977" s="75"/>
      <c r="AA977" s="213"/>
      <c r="AB977" s="213"/>
      <c r="AC977" s="45">
        <f>ROUND(ROUND(ROUND(ROUND(H944*O$8,0)*S968,0)*V975,0)*Y977,0)</f>
        <v>234</v>
      </c>
      <c r="AD977" s="79"/>
    </row>
    <row r="978" ht="16.5" customHeight="1">
      <c r="A978" s="29">
        <v>61.0</v>
      </c>
      <c r="B978" s="29">
        <v>7279.0</v>
      </c>
      <c r="C978" s="32" t="s">
        <v>10925</v>
      </c>
      <c r="D978" s="389"/>
      <c r="E978" s="389"/>
      <c r="F978" s="527"/>
      <c r="G978" s="527"/>
      <c r="H978" s="527"/>
      <c r="I978" s="532"/>
      <c r="J978" s="94"/>
      <c r="K978" s="140"/>
      <c r="L978" s="54"/>
      <c r="M978" s="52"/>
      <c r="N978" s="8"/>
      <c r="O978" s="54"/>
      <c r="P978" s="537"/>
      <c r="Q978" s="83"/>
      <c r="R978" s="83"/>
      <c r="S978" s="83"/>
      <c r="T978" s="484"/>
      <c r="U978" s="24"/>
      <c r="V978" s="26"/>
      <c r="W978" s="484"/>
      <c r="X978" s="56"/>
      <c r="Y978" s="526"/>
      <c r="Z978" s="213" t="s">
        <v>30</v>
      </c>
      <c r="AA978" s="74">
        <v>5.0</v>
      </c>
      <c r="AB978" s="522" t="s">
        <v>31</v>
      </c>
      <c r="AC978" s="45">
        <f>ROUND(ROUND(ROUND(ROUND(H944*O$8,0)*S968,0)*V975,0)*Y977,0)-AA978</f>
        <v>229</v>
      </c>
      <c r="AD978" s="79"/>
    </row>
    <row r="979" ht="16.5" customHeight="1">
      <c r="A979" s="29">
        <v>61.0</v>
      </c>
      <c r="B979" s="29">
        <v>8435.0</v>
      </c>
      <c r="C979" s="32" t="s">
        <v>10926</v>
      </c>
      <c r="D979" s="389"/>
      <c r="E979" s="389"/>
      <c r="F979" s="527"/>
      <c r="G979" s="527"/>
      <c r="H979" s="527"/>
      <c r="I979" s="532"/>
      <c r="J979" s="130" t="s">
        <v>7983</v>
      </c>
      <c r="K979" s="538"/>
      <c r="L979" s="590"/>
      <c r="M979" s="147"/>
      <c r="N979" s="539"/>
      <c r="O979" s="591"/>
      <c r="P979" s="37"/>
      <c r="Q979" s="7"/>
      <c r="R979" s="7"/>
      <c r="S979" s="7"/>
      <c r="T979" s="520"/>
      <c r="U979" s="6"/>
      <c r="V979" s="7"/>
      <c r="W979" s="37"/>
      <c r="X979" s="7"/>
      <c r="Y979" s="39"/>
      <c r="Z979" s="213"/>
      <c r="AA979" s="213"/>
      <c r="AB979" s="213"/>
      <c r="AC979" s="45">
        <f>ROUND(ROUND(H944*L980,0)*O$8,0)</f>
        <v>624</v>
      </c>
      <c r="AD979" s="79"/>
    </row>
    <row r="980" ht="16.5" customHeight="1">
      <c r="A980" s="29">
        <v>61.0</v>
      </c>
      <c r="B980" s="29">
        <v>7280.0</v>
      </c>
      <c r="C980" s="32" t="s">
        <v>10927</v>
      </c>
      <c r="D980" s="231"/>
      <c r="E980" s="231"/>
      <c r="F980" s="174"/>
      <c r="G980" s="174"/>
      <c r="H980" s="174"/>
      <c r="I980" s="523"/>
      <c r="J980" s="482"/>
      <c r="K980" s="83" t="s">
        <v>21</v>
      </c>
      <c r="L980" s="175">
        <v>0.965</v>
      </c>
      <c r="M980" s="592"/>
      <c r="N980" s="540"/>
      <c r="O980" s="175"/>
      <c r="P980" s="52"/>
      <c r="Q980" s="8"/>
      <c r="R980" s="8"/>
      <c r="S980" s="8"/>
      <c r="T980" s="521"/>
      <c r="U980" s="14"/>
      <c r="V980" s="8"/>
      <c r="W980" s="52"/>
      <c r="X980" s="8"/>
      <c r="Y980" s="109"/>
      <c r="Z980" s="213" t="s">
        <v>30</v>
      </c>
      <c r="AA980" s="74">
        <v>5.0</v>
      </c>
      <c r="AB980" s="522" t="s">
        <v>31</v>
      </c>
      <c r="AC980" s="45">
        <f>ROUND(ROUND(H944*L980,0)*O$8,0)-AA980</f>
        <v>619</v>
      </c>
      <c r="AD980" s="79"/>
    </row>
    <row r="981" ht="16.5" customHeight="1">
      <c r="A981" s="29">
        <v>61.0</v>
      </c>
      <c r="B981" s="29">
        <v>7281.0</v>
      </c>
      <c r="C981" s="32" t="s">
        <v>10928</v>
      </c>
      <c r="D981" s="231"/>
      <c r="E981" s="231"/>
      <c r="F981" s="174"/>
      <c r="G981" s="174"/>
      <c r="H981" s="174"/>
      <c r="I981" s="523"/>
      <c r="J981" s="482"/>
      <c r="K981" s="140"/>
      <c r="L981" s="54"/>
      <c r="M981" s="52"/>
      <c r="N981" s="8"/>
      <c r="O981" s="54"/>
      <c r="P981" s="52"/>
      <c r="Q981" s="8"/>
      <c r="R981" s="8"/>
      <c r="S981" s="8"/>
      <c r="T981" s="521"/>
      <c r="U981" s="14"/>
      <c r="V981" s="54"/>
      <c r="W981" s="305" t="s">
        <v>20</v>
      </c>
      <c r="X981" s="41" t="s">
        <v>21</v>
      </c>
      <c r="Y981" s="86">
        <v>0.85</v>
      </c>
      <c r="Z981" s="75"/>
      <c r="AA981" s="213"/>
      <c r="AB981" s="213"/>
      <c r="AC981" s="45">
        <f>ROUND(ROUND(ROUND(H944*L980,0)*O$8,0)*Y981,0)</f>
        <v>530</v>
      </c>
      <c r="AD981" s="79"/>
    </row>
    <row r="982" ht="16.5" customHeight="1">
      <c r="A982" s="29">
        <v>61.0</v>
      </c>
      <c r="B982" s="29">
        <v>7282.0</v>
      </c>
      <c r="C982" s="32" t="s">
        <v>10929</v>
      </c>
      <c r="D982" s="231"/>
      <c r="E982" s="231"/>
      <c r="F982" s="527"/>
      <c r="G982" s="527"/>
      <c r="H982" s="527"/>
      <c r="I982" s="532"/>
      <c r="J982" s="94"/>
      <c r="K982" s="140"/>
      <c r="L982" s="54"/>
      <c r="M982" s="52"/>
      <c r="N982" s="8"/>
      <c r="O982" s="54"/>
      <c r="P982" s="52"/>
      <c r="Q982" s="8"/>
      <c r="R982" s="8"/>
      <c r="S982" s="8"/>
      <c r="T982" s="525"/>
      <c r="U982" s="21"/>
      <c r="V982" s="109"/>
      <c r="W982" s="484"/>
      <c r="X982" s="56"/>
      <c r="Y982" s="526"/>
      <c r="Z982" s="213" t="s">
        <v>30</v>
      </c>
      <c r="AA982" s="74">
        <v>5.0</v>
      </c>
      <c r="AB982" s="522" t="s">
        <v>31</v>
      </c>
      <c r="AC982" s="45">
        <f>ROUND(ROUND(ROUND(H944*L980,0)*O$8,0)*Y981,0)-AA982</f>
        <v>525</v>
      </c>
      <c r="AD982" s="79"/>
    </row>
    <row r="983" ht="16.5" customHeight="1">
      <c r="A983" s="29">
        <v>61.0</v>
      </c>
      <c r="B983" s="29">
        <v>8436.0</v>
      </c>
      <c r="C983" s="32" t="s">
        <v>10930</v>
      </c>
      <c r="D983" s="231"/>
      <c r="E983" s="231"/>
      <c r="F983" s="527"/>
      <c r="G983" s="527"/>
      <c r="H983" s="527"/>
      <c r="I983" s="532"/>
      <c r="J983" s="94"/>
      <c r="K983" s="140"/>
      <c r="L983" s="54"/>
      <c r="M983" s="52"/>
      <c r="N983" s="8"/>
      <c r="O983" s="54"/>
      <c r="P983" s="52"/>
      <c r="Q983" s="8"/>
      <c r="R983" s="8"/>
      <c r="S983" s="8"/>
      <c r="T983" s="102" t="s">
        <v>326</v>
      </c>
      <c r="U983" s="41" t="s">
        <v>21</v>
      </c>
      <c r="V983" s="60">
        <v>0.7</v>
      </c>
      <c r="W983" s="37"/>
      <c r="X983" s="7"/>
      <c r="Y983" s="39"/>
      <c r="Z983" s="213"/>
      <c r="AA983" s="213"/>
      <c r="AB983" s="213"/>
      <c r="AC983" s="45">
        <f>ROUND(ROUND(ROUND(H944*L980,0)*O$8,0)*V983,0)</f>
        <v>437</v>
      </c>
      <c r="AD983" s="79"/>
    </row>
    <row r="984" ht="16.5" customHeight="1">
      <c r="A984" s="29">
        <v>61.0</v>
      </c>
      <c r="B984" s="29">
        <v>7283.0</v>
      </c>
      <c r="C984" s="32" t="s">
        <v>10931</v>
      </c>
      <c r="D984" s="231"/>
      <c r="E984" s="231"/>
      <c r="F984" s="527"/>
      <c r="G984" s="527"/>
      <c r="H984" s="8"/>
      <c r="I984" s="144"/>
      <c r="J984" s="94"/>
      <c r="K984" s="140"/>
      <c r="L984" s="54"/>
      <c r="M984" s="52"/>
      <c r="N984" s="8"/>
      <c r="O984" s="54"/>
      <c r="P984" s="52"/>
      <c r="Q984" s="8"/>
      <c r="R984" s="8"/>
      <c r="S984" s="8"/>
      <c r="T984" s="482"/>
      <c r="U984" s="83"/>
      <c r="V984" s="528"/>
      <c r="W984" s="227"/>
      <c r="X984" s="22"/>
      <c r="Y984" s="109"/>
      <c r="Z984" s="213" t="s">
        <v>30</v>
      </c>
      <c r="AA984" s="74">
        <v>5.0</v>
      </c>
      <c r="AB984" s="522" t="s">
        <v>31</v>
      </c>
      <c r="AC984" s="45">
        <f>ROUND(ROUND(ROUND(H944*L980,0)*O$8,0)*V983,0)-AA984</f>
        <v>432</v>
      </c>
      <c r="AD984" s="79"/>
    </row>
    <row r="985" ht="16.5" customHeight="1">
      <c r="A985" s="29">
        <v>61.0</v>
      </c>
      <c r="B985" s="29">
        <v>7284.0</v>
      </c>
      <c r="C985" s="32" t="s">
        <v>10932</v>
      </c>
      <c r="D985" s="389"/>
      <c r="E985" s="231"/>
      <c r="F985" s="113"/>
      <c r="G985" s="113"/>
      <c r="H985" s="8"/>
      <c r="I985" s="144"/>
      <c r="J985" s="94"/>
      <c r="K985" s="140"/>
      <c r="L985" s="54"/>
      <c r="M985" s="52"/>
      <c r="N985" s="8"/>
      <c r="O985" s="54"/>
      <c r="P985" s="52"/>
      <c r="Q985" s="8"/>
      <c r="R985" s="8"/>
      <c r="S985" s="8"/>
      <c r="T985" s="482"/>
      <c r="U985" s="99"/>
      <c r="V985" s="529"/>
      <c r="W985" s="305" t="s">
        <v>20</v>
      </c>
      <c r="X985" s="41" t="s">
        <v>21</v>
      </c>
      <c r="Y985" s="86">
        <v>0.85</v>
      </c>
      <c r="Z985" s="75"/>
      <c r="AA985" s="213"/>
      <c r="AB985" s="213"/>
      <c r="AC985" s="45">
        <f>ROUND(ROUND(ROUND(ROUND(H944*L980,0)*O$8,0)*V983,0)*Y985,0)</f>
        <v>371</v>
      </c>
      <c r="AD985" s="79"/>
    </row>
    <row r="986" ht="16.5" customHeight="1">
      <c r="A986" s="29">
        <v>61.0</v>
      </c>
      <c r="B986" s="29">
        <v>7285.0</v>
      </c>
      <c r="C986" s="32" t="s">
        <v>10933</v>
      </c>
      <c r="D986" s="389"/>
      <c r="E986" s="231"/>
      <c r="F986" s="113"/>
      <c r="G986" s="113"/>
      <c r="H986" s="8"/>
      <c r="I986" s="144"/>
      <c r="J986" s="94"/>
      <c r="K986" s="140"/>
      <c r="L986" s="54"/>
      <c r="M986" s="52"/>
      <c r="N986" s="8"/>
      <c r="O986" s="54"/>
      <c r="P986" s="52"/>
      <c r="Q986" s="8"/>
      <c r="R986" s="8"/>
      <c r="S986" s="8"/>
      <c r="T986" s="530"/>
      <c r="U986" s="24"/>
      <c r="V986" s="26"/>
      <c r="W986" s="484"/>
      <c r="X986" s="56"/>
      <c r="Y986" s="526"/>
      <c r="Z986" s="213" t="s">
        <v>30</v>
      </c>
      <c r="AA986" s="74">
        <v>5.0</v>
      </c>
      <c r="AB986" s="522" t="s">
        <v>31</v>
      </c>
      <c r="AC986" s="45">
        <f>ROUND(ROUND(ROUND(ROUND(H944*L980,0)*O$8,0)*V983,0)*Y985,0)-AA986</f>
        <v>366</v>
      </c>
      <c r="AD986" s="79"/>
    </row>
    <row r="987" ht="16.5" customHeight="1">
      <c r="A987" s="29">
        <v>61.0</v>
      </c>
      <c r="B987" s="29">
        <v>8783.0</v>
      </c>
      <c r="C987" s="32" t="s">
        <v>10934</v>
      </c>
      <c r="D987" s="389"/>
      <c r="E987" s="231"/>
      <c r="F987" s="113"/>
      <c r="G987" s="113"/>
      <c r="H987" s="8"/>
      <c r="I987" s="144"/>
      <c r="J987" s="94"/>
      <c r="K987" s="140"/>
      <c r="L987" s="54"/>
      <c r="M987" s="52"/>
      <c r="N987" s="8"/>
      <c r="O987" s="54"/>
      <c r="P987" s="52"/>
      <c r="Q987" s="8"/>
      <c r="R987" s="8"/>
      <c r="S987" s="54"/>
      <c r="T987" s="102" t="s">
        <v>329</v>
      </c>
      <c r="U987" s="83" t="s">
        <v>21</v>
      </c>
      <c r="V987" s="528">
        <v>0.85</v>
      </c>
      <c r="W987" s="37"/>
      <c r="X987" s="7"/>
      <c r="Y987" s="39"/>
      <c r="Z987" s="213"/>
      <c r="AA987" s="213"/>
      <c r="AB987" s="213"/>
      <c r="AC987" s="45">
        <f>ROUND(ROUND(ROUND(H944*L980,0)*O$8,0)*V987,0)</f>
        <v>530</v>
      </c>
      <c r="AD987" s="79"/>
    </row>
    <row r="988" ht="16.5" customHeight="1">
      <c r="A988" s="29">
        <v>61.0</v>
      </c>
      <c r="B988" s="29">
        <v>7286.0</v>
      </c>
      <c r="C988" s="32" t="s">
        <v>10935</v>
      </c>
      <c r="D988" s="389"/>
      <c r="E988" s="231"/>
      <c r="F988" s="113"/>
      <c r="G988" s="113"/>
      <c r="H988" s="8"/>
      <c r="I988" s="144"/>
      <c r="J988" s="94"/>
      <c r="K988" s="140"/>
      <c r="L988" s="54"/>
      <c r="M988" s="52"/>
      <c r="N988" s="8"/>
      <c r="O988" s="54"/>
      <c r="P988" s="52"/>
      <c r="Q988" s="8"/>
      <c r="R988" s="8"/>
      <c r="S988" s="8"/>
      <c r="T988" s="482"/>
      <c r="U988" s="83"/>
      <c r="V988" s="528"/>
      <c r="W988" s="227"/>
      <c r="X988" s="22"/>
      <c r="Y988" s="109"/>
      <c r="Z988" s="213" t="s">
        <v>30</v>
      </c>
      <c r="AA988" s="74">
        <v>5.0</v>
      </c>
      <c r="AB988" s="522" t="s">
        <v>31</v>
      </c>
      <c r="AC988" s="45">
        <f>ROUND(ROUND(ROUND(H944*L980,0)*O$8,0)*V987,0)-AA988</f>
        <v>525</v>
      </c>
      <c r="AD988" s="79"/>
    </row>
    <row r="989" ht="16.5" customHeight="1">
      <c r="A989" s="29">
        <v>61.0</v>
      </c>
      <c r="B989" s="29">
        <v>7287.0</v>
      </c>
      <c r="C989" s="32" t="s">
        <v>10936</v>
      </c>
      <c r="D989" s="389"/>
      <c r="E989" s="231"/>
      <c r="F989" s="527"/>
      <c r="G989" s="527"/>
      <c r="H989" s="527"/>
      <c r="I989" s="532"/>
      <c r="J989" s="94"/>
      <c r="K989" s="140"/>
      <c r="L989" s="54"/>
      <c r="M989" s="52"/>
      <c r="N989" s="8"/>
      <c r="O989" s="54"/>
      <c r="P989" s="52"/>
      <c r="Q989" s="8"/>
      <c r="R989" s="8"/>
      <c r="S989" s="8"/>
      <c r="T989" s="482"/>
      <c r="U989" s="99"/>
      <c r="V989" s="529"/>
      <c r="W989" s="305" t="s">
        <v>20</v>
      </c>
      <c r="X989" s="41" t="s">
        <v>21</v>
      </c>
      <c r="Y989" s="86">
        <v>0.85</v>
      </c>
      <c r="Z989" s="75"/>
      <c r="AA989" s="213"/>
      <c r="AB989" s="213"/>
      <c r="AC989" s="45">
        <f>ROUND(ROUND(ROUND(ROUND(H944*L980,0)*O$8,0)*V987,0)*Y989,0)</f>
        <v>451</v>
      </c>
      <c r="AD989" s="79"/>
    </row>
    <row r="990" ht="16.5" customHeight="1">
      <c r="A990" s="29">
        <v>61.0</v>
      </c>
      <c r="B990" s="29">
        <v>7288.0</v>
      </c>
      <c r="C990" s="32" t="s">
        <v>10937</v>
      </c>
      <c r="D990" s="389"/>
      <c r="E990" s="231"/>
      <c r="F990" s="527"/>
      <c r="G990" s="527"/>
      <c r="H990" s="527"/>
      <c r="I990" s="532"/>
      <c r="J990" s="94"/>
      <c r="K990" s="140"/>
      <c r="L990" s="54"/>
      <c r="M990" s="52"/>
      <c r="N990" s="8"/>
      <c r="O990" s="54"/>
      <c r="P990" s="227"/>
      <c r="Q990" s="22"/>
      <c r="R990" s="22"/>
      <c r="S990" s="22"/>
      <c r="T990" s="484"/>
      <c r="U990" s="24"/>
      <c r="V990" s="26"/>
      <c r="W990" s="484"/>
      <c r="X990" s="56"/>
      <c r="Y990" s="526"/>
      <c r="Z990" s="213" t="s">
        <v>30</v>
      </c>
      <c r="AA990" s="74">
        <v>5.0</v>
      </c>
      <c r="AB990" s="522" t="s">
        <v>31</v>
      </c>
      <c r="AC990" s="45">
        <f>ROUND(ROUND(ROUND(ROUND(H944*L980,0)*O$8,0)*V987,0)*Y989,0)-AA990</f>
        <v>446</v>
      </c>
      <c r="AD990" s="79"/>
    </row>
    <row r="991" ht="16.5" customHeight="1">
      <c r="A991" s="29">
        <v>61.0</v>
      </c>
      <c r="B991" s="29">
        <v>8437.0</v>
      </c>
      <c r="C991" s="32" t="s">
        <v>10938</v>
      </c>
      <c r="D991" s="389"/>
      <c r="E991" s="389"/>
      <c r="F991" s="527"/>
      <c r="G991" s="527"/>
      <c r="H991" s="527"/>
      <c r="I991" s="532"/>
      <c r="J991" s="94"/>
      <c r="K991" s="140"/>
      <c r="L991" s="54"/>
      <c r="M991" s="52"/>
      <c r="N991" s="8"/>
      <c r="O991" s="54"/>
      <c r="P991" s="206" t="s">
        <v>23</v>
      </c>
      <c r="Q991" s="102" t="s">
        <v>24</v>
      </c>
      <c r="R991" s="533"/>
      <c r="S991" s="533"/>
      <c r="T991" s="520"/>
      <c r="U991" s="38"/>
      <c r="V991" s="6"/>
      <c r="W991" s="37"/>
      <c r="X991" s="7"/>
      <c r="Y991" s="39"/>
      <c r="Z991" s="213"/>
      <c r="AA991" s="213"/>
      <c r="AB991" s="213"/>
      <c r="AC991" s="45">
        <f>ROUND(ROUND(ROUND(H944*L980,0)*O$8,0)*S992,0)</f>
        <v>437</v>
      </c>
      <c r="AD991" s="79"/>
    </row>
    <row r="992" ht="16.5" customHeight="1">
      <c r="A992" s="29">
        <v>61.0</v>
      </c>
      <c r="B992" s="29">
        <v>7289.0</v>
      </c>
      <c r="C992" s="32" t="s">
        <v>10939</v>
      </c>
      <c r="D992" s="389"/>
      <c r="E992" s="389"/>
      <c r="F992" s="527"/>
      <c r="G992" s="527"/>
      <c r="H992" s="527"/>
      <c r="I992" s="532"/>
      <c r="J992" s="94"/>
      <c r="K992" s="140"/>
      <c r="L992" s="54"/>
      <c r="M992" s="52"/>
      <c r="N992" s="8"/>
      <c r="O992" s="54"/>
      <c r="P992" s="481"/>
      <c r="Q992" s="482"/>
      <c r="R992" s="83" t="s">
        <v>21</v>
      </c>
      <c r="S992" s="528">
        <v>0.7</v>
      </c>
      <c r="T992" s="521"/>
      <c r="U992" s="53"/>
      <c r="V992" s="14"/>
      <c r="W992" s="52"/>
      <c r="X992" s="8"/>
      <c r="Y992" s="109"/>
      <c r="Z992" s="213" t="s">
        <v>30</v>
      </c>
      <c r="AA992" s="74">
        <v>5.0</v>
      </c>
      <c r="AB992" s="522" t="s">
        <v>31</v>
      </c>
      <c r="AC992" s="45">
        <f>ROUND(ROUND(ROUND(H944*L980,0)*O$8,0)*S992,0)-AA992</f>
        <v>432</v>
      </c>
      <c r="AD992" s="79"/>
    </row>
    <row r="993" ht="16.5" customHeight="1">
      <c r="A993" s="29">
        <v>61.0</v>
      </c>
      <c r="B993" s="29">
        <v>7290.0</v>
      </c>
      <c r="C993" s="32" t="s">
        <v>10940</v>
      </c>
      <c r="D993" s="389"/>
      <c r="E993" s="389"/>
      <c r="F993" s="527"/>
      <c r="G993" s="527"/>
      <c r="H993" s="527"/>
      <c r="I993" s="532"/>
      <c r="J993" s="94"/>
      <c r="K993" s="140"/>
      <c r="L993" s="54"/>
      <c r="M993" s="52"/>
      <c r="N993" s="8"/>
      <c r="O993" s="54"/>
      <c r="P993" s="481"/>
      <c r="Q993" s="482"/>
      <c r="R993" s="14"/>
      <c r="S993" s="14"/>
      <c r="T993" s="521"/>
      <c r="U993" s="53"/>
      <c r="V993" s="14"/>
      <c r="W993" s="305" t="s">
        <v>20</v>
      </c>
      <c r="X993" s="41" t="s">
        <v>21</v>
      </c>
      <c r="Y993" s="86">
        <v>0.85</v>
      </c>
      <c r="Z993" s="75"/>
      <c r="AA993" s="213"/>
      <c r="AB993" s="213"/>
      <c r="AC993" s="45">
        <f>ROUND(ROUND(ROUND(ROUND(H944*L980,0)*O$8,0)*S992,0)*Y993,0)</f>
        <v>371</v>
      </c>
      <c r="AD993" s="79"/>
    </row>
    <row r="994" ht="16.5" customHeight="1">
      <c r="A994" s="29">
        <v>61.0</v>
      </c>
      <c r="B994" s="29">
        <v>7291.0</v>
      </c>
      <c r="C994" s="32" t="s">
        <v>10941</v>
      </c>
      <c r="D994" s="389"/>
      <c r="E994" s="389"/>
      <c r="F994" s="527"/>
      <c r="G994" s="527"/>
      <c r="H994" s="527"/>
      <c r="I994" s="532"/>
      <c r="J994" s="94"/>
      <c r="K994" s="140"/>
      <c r="L994" s="54"/>
      <c r="M994" s="52"/>
      <c r="N994" s="8"/>
      <c r="O994" s="54"/>
      <c r="P994" s="535"/>
      <c r="Q994" s="482"/>
      <c r="R994" s="83"/>
      <c r="S994" s="83"/>
      <c r="T994" s="525"/>
      <c r="U994" s="180"/>
      <c r="V994" s="21"/>
      <c r="W994" s="484"/>
      <c r="X994" s="56"/>
      <c r="Y994" s="526"/>
      <c r="Z994" s="213" t="s">
        <v>30</v>
      </c>
      <c r="AA994" s="74">
        <v>5.0</v>
      </c>
      <c r="AB994" s="522" t="s">
        <v>31</v>
      </c>
      <c r="AC994" s="45">
        <f>ROUND(ROUND(ROUND(ROUND(H944*L980,0)*O$8,0)*S992,0)*Y993,0)-AA994</f>
        <v>366</v>
      </c>
      <c r="AD994" s="79"/>
    </row>
    <row r="995" ht="16.5" customHeight="1">
      <c r="A995" s="29">
        <v>61.0</v>
      </c>
      <c r="B995" s="29">
        <v>8438.0</v>
      </c>
      <c r="C995" s="32" t="s">
        <v>10942</v>
      </c>
      <c r="D995" s="389"/>
      <c r="E995" s="389"/>
      <c r="F995" s="527"/>
      <c r="G995" s="527"/>
      <c r="H995" s="527"/>
      <c r="I995" s="532"/>
      <c r="J995" s="94"/>
      <c r="K995" s="140"/>
      <c r="L995" s="54"/>
      <c r="M995" s="52"/>
      <c r="N995" s="8"/>
      <c r="O995" s="54"/>
      <c r="P995" s="536"/>
      <c r="Q995" s="14"/>
      <c r="R995" s="14"/>
      <c r="S995" s="14"/>
      <c r="T995" s="102" t="s">
        <v>326</v>
      </c>
      <c r="U995" s="41" t="s">
        <v>21</v>
      </c>
      <c r="V995" s="60">
        <v>0.7</v>
      </c>
      <c r="W995" s="37"/>
      <c r="X995" s="7"/>
      <c r="Y995" s="39"/>
      <c r="Z995" s="213"/>
      <c r="AA995" s="213"/>
      <c r="AB995" s="213"/>
      <c r="AC995" s="45">
        <f>ROUND(ROUND(ROUND(ROUND(H944*L980,0)*O$8,0)*S992,0)*V995,0)</f>
        <v>306</v>
      </c>
      <c r="AD995" s="79"/>
    </row>
    <row r="996" ht="16.5" customHeight="1">
      <c r="A996" s="29">
        <v>61.0</v>
      </c>
      <c r="B996" s="29">
        <v>7292.0</v>
      </c>
      <c r="C996" s="32" t="s">
        <v>10943</v>
      </c>
      <c r="D996" s="389"/>
      <c r="E996" s="389"/>
      <c r="F996" s="527"/>
      <c r="G996" s="527"/>
      <c r="H996" s="527"/>
      <c r="I996" s="532"/>
      <c r="J996" s="94"/>
      <c r="K996" s="140"/>
      <c r="L996" s="54"/>
      <c r="M996" s="52"/>
      <c r="N996" s="8"/>
      <c r="O996" s="54"/>
      <c r="P996" s="536"/>
      <c r="Q996" s="14"/>
      <c r="R996" s="14"/>
      <c r="S996" s="14"/>
      <c r="T996" s="482"/>
      <c r="U996" s="83"/>
      <c r="V996" s="528"/>
      <c r="W996" s="227"/>
      <c r="X996" s="22"/>
      <c r="Y996" s="109"/>
      <c r="Z996" s="213" t="s">
        <v>30</v>
      </c>
      <c r="AA996" s="74">
        <v>5.0</v>
      </c>
      <c r="AB996" s="522" t="s">
        <v>31</v>
      </c>
      <c r="AC996" s="45">
        <f>ROUND(ROUND(ROUND(ROUND(H944*L980,0)*O$8,0)*S992,0)*V995,0)-AA996</f>
        <v>301</v>
      </c>
      <c r="AD996" s="79"/>
    </row>
    <row r="997" ht="16.5" customHeight="1">
      <c r="A997" s="29">
        <v>61.0</v>
      </c>
      <c r="B997" s="29">
        <v>7293.0</v>
      </c>
      <c r="C997" s="32" t="s">
        <v>10944</v>
      </c>
      <c r="D997" s="389"/>
      <c r="E997" s="389"/>
      <c r="F997" s="527"/>
      <c r="G997" s="527"/>
      <c r="H997" s="527"/>
      <c r="I997" s="532"/>
      <c r="J997" s="94"/>
      <c r="K997" s="140"/>
      <c r="L997" s="54"/>
      <c r="M997" s="52"/>
      <c r="N997" s="8"/>
      <c r="O997" s="54"/>
      <c r="P997" s="254"/>
      <c r="Q997" s="83"/>
      <c r="R997" s="83"/>
      <c r="T997" s="482"/>
      <c r="U997" s="99"/>
      <c r="V997" s="529"/>
      <c r="W997" s="305" t="s">
        <v>20</v>
      </c>
      <c r="X997" s="41" t="s">
        <v>21</v>
      </c>
      <c r="Y997" s="86">
        <v>0.85</v>
      </c>
      <c r="Z997" s="75"/>
      <c r="AA997" s="213"/>
      <c r="AB997" s="213"/>
      <c r="AC997" s="45">
        <f>ROUND(ROUND(ROUND(ROUND(ROUND(H944*L980,0)*O$8,0)*S992,0)*V995,0)*Y997,0)</f>
        <v>260</v>
      </c>
      <c r="AD997" s="79"/>
    </row>
    <row r="998" ht="16.5" customHeight="1">
      <c r="A998" s="29">
        <v>61.0</v>
      </c>
      <c r="B998" s="29">
        <v>7294.0</v>
      </c>
      <c r="C998" s="32" t="s">
        <v>10945</v>
      </c>
      <c r="D998" s="389"/>
      <c r="E998" s="389"/>
      <c r="F998" s="527"/>
      <c r="G998" s="527"/>
      <c r="H998" s="527"/>
      <c r="I998" s="532"/>
      <c r="J998" s="94"/>
      <c r="K998" s="140"/>
      <c r="L998" s="54"/>
      <c r="M998" s="52"/>
      <c r="N998" s="8"/>
      <c r="O998" s="54"/>
      <c r="P998" s="254"/>
      <c r="Q998" s="83"/>
      <c r="R998" s="83"/>
      <c r="S998" s="83"/>
      <c r="T998" s="530"/>
      <c r="U998" s="24"/>
      <c r="V998" s="26"/>
      <c r="W998" s="484"/>
      <c r="X998" s="56"/>
      <c r="Y998" s="526"/>
      <c r="Z998" s="213" t="s">
        <v>30</v>
      </c>
      <c r="AA998" s="74">
        <v>5.0</v>
      </c>
      <c r="AB998" s="522" t="s">
        <v>31</v>
      </c>
      <c r="AC998" s="45">
        <f>ROUND(ROUND(ROUND(ROUND(ROUND(H944*L980,0)*O$8,0)*S992,0)*V995,0)*Y997,0)-AA998</f>
        <v>255</v>
      </c>
      <c r="AD998" s="79"/>
    </row>
    <row r="999" ht="16.5" customHeight="1">
      <c r="A999" s="29">
        <v>61.0</v>
      </c>
      <c r="B999" s="29">
        <v>8784.0</v>
      </c>
      <c r="C999" s="32" t="s">
        <v>10946</v>
      </c>
      <c r="D999" s="389"/>
      <c r="E999" s="389"/>
      <c r="F999" s="527"/>
      <c r="G999" s="527"/>
      <c r="H999" s="527"/>
      <c r="I999" s="532"/>
      <c r="J999" s="94"/>
      <c r="K999" s="140"/>
      <c r="L999" s="54"/>
      <c r="M999" s="52"/>
      <c r="N999" s="8"/>
      <c r="O999" s="54"/>
      <c r="P999" s="536"/>
      <c r="Q999" s="83"/>
      <c r="R999" s="528"/>
      <c r="S999" s="486"/>
      <c r="T999" s="102" t="s">
        <v>329</v>
      </c>
      <c r="U999" s="83" t="s">
        <v>21</v>
      </c>
      <c r="V999" s="528">
        <v>0.85</v>
      </c>
      <c r="W999" s="37"/>
      <c r="X999" s="7"/>
      <c r="Y999" s="39"/>
      <c r="Z999" s="213"/>
      <c r="AA999" s="213"/>
      <c r="AB999" s="213"/>
      <c r="AC999" s="45">
        <f>ROUND(ROUND(ROUND(ROUND(H944*L980,0)*O$8,0)*S992,0)*V999,0)</f>
        <v>371</v>
      </c>
      <c r="AD999" s="79"/>
    </row>
    <row r="1000" ht="16.5" customHeight="1">
      <c r="A1000" s="29">
        <v>61.0</v>
      </c>
      <c r="B1000" s="29">
        <v>7295.0</v>
      </c>
      <c r="C1000" s="32" t="s">
        <v>10947</v>
      </c>
      <c r="D1000" s="389"/>
      <c r="E1000" s="389"/>
      <c r="F1000" s="527"/>
      <c r="G1000" s="527"/>
      <c r="H1000" s="527"/>
      <c r="I1000" s="532"/>
      <c r="J1000" s="94"/>
      <c r="K1000" s="140"/>
      <c r="L1000" s="54"/>
      <c r="M1000" s="52"/>
      <c r="N1000" s="8"/>
      <c r="O1000" s="54"/>
      <c r="P1000" s="536"/>
      <c r="Q1000" s="83"/>
      <c r="R1000" s="528"/>
      <c r="S1000" s="528"/>
      <c r="T1000" s="482"/>
      <c r="U1000" s="83"/>
      <c r="V1000" s="528"/>
      <c r="W1000" s="227"/>
      <c r="X1000" s="22"/>
      <c r="Y1000" s="109"/>
      <c r="Z1000" s="213" t="s">
        <v>30</v>
      </c>
      <c r="AA1000" s="74">
        <v>5.0</v>
      </c>
      <c r="AB1000" s="522" t="s">
        <v>31</v>
      </c>
      <c r="AC1000" s="45">
        <f>ROUND(ROUND(ROUND(ROUND(H944*L980,0)*O$8,0)*S992,0)*V999,0)-AA1000</f>
        <v>366</v>
      </c>
      <c r="AD1000" s="79"/>
    </row>
    <row r="1001" ht="16.5" customHeight="1">
      <c r="A1001" s="29">
        <v>61.0</v>
      </c>
      <c r="B1001" s="29">
        <v>7296.0</v>
      </c>
      <c r="C1001" s="32" t="s">
        <v>10948</v>
      </c>
      <c r="D1001" s="389"/>
      <c r="E1001" s="389"/>
      <c r="F1001" s="527"/>
      <c r="G1001" s="527"/>
      <c r="H1001" s="527"/>
      <c r="I1001" s="532"/>
      <c r="J1001" s="94"/>
      <c r="K1001" s="140"/>
      <c r="L1001" s="54"/>
      <c r="M1001" s="52"/>
      <c r="N1001" s="8"/>
      <c r="O1001" s="54"/>
      <c r="P1001" s="254"/>
      <c r="Q1001" s="83"/>
      <c r="R1001" s="528"/>
      <c r="S1001" s="528"/>
      <c r="T1001" s="482"/>
      <c r="U1001" s="99"/>
      <c r="V1001" s="529"/>
      <c r="W1001" s="305" t="s">
        <v>20</v>
      </c>
      <c r="X1001" s="41" t="s">
        <v>21</v>
      </c>
      <c r="Y1001" s="86">
        <v>0.85</v>
      </c>
      <c r="Z1001" s="75"/>
      <c r="AA1001" s="213"/>
      <c r="AB1001" s="213"/>
      <c r="AC1001" s="593">
        <f>ROUND(ROUND(ROUND(ROUND(ROUND(H944*L980,0)*O$8,0)*S992,0)*V999,0)*Y1001,0)</f>
        <v>315</v>
      </c>
      <c r="AD1001" s="79"/>
    </row>
    <row r="1002" ht="16.5" customHeight="1">
      <c r="A1002" s="29">
        <v>61.0</v>
      </c>
      <c r="B1002" s="29">
        <v>7297.0</v>
      </c>
      <c r="C1002" s="32" t="s">
        <v>10949</v>
      </c>
      <c r="D1002" s="389"/>
      <c r="E1002" s="389"/>
      <c r="F1002" s="527"/>
      <c r="G1002" s="527"/>
      <c r="H1002" s="527"/>
      <c r="I1002" s="532"/>
      <c r="J1002" s="94"/>
      <c r="K1002" s="140"/>
      <c r="L1002" s="54"/>
      <c r="M1002" s="52"/>
      <c r="N1002" s="8"/>
      <c r="O1002" s="54"/>
      <c r="P1002" s="536"/>
      <c r="Q1002" s="83"/>
      <c r="R1002" s="83"/>
      <c r="S1002" s="83"/>
      <c r="T1002" s="484"/>
      <c r="U1002" s="24"/>
      <c r="V1002" s="26"/>
      <c r="W1002" s="484"/>
      <c r="X1002" s="56"/>
      <c r="Y1002" s="526"/>
      <c r="Z1002" s="213" t="s">
        <v>30</v>
      </c>
      <c r="AA1002" s="74">
        <v>5.0</v>
      </c>
      <c r="AB1002" s="522" t="s">
        <v>31</v>
      </c>
      <c r="AC1002" s="593">
        <f>ROUND(ROUND(ROUND(ROUND(ROUND(H944*L980,0)*O$8,0)*S992,0)*V999,0)*Y1001,0)-AA1002</f>
        <v>310</v>
      </c>
      <c r="AD1002" s="79"/>
    </row>
    <row r="1003" ht="16.5" customHeight="1">
      <c r="A1003" s="29">
        <v>61.0</v>
      </c>
      <c r="B1003" s="29">
        <v>7298.0</v>
      </c>
      <c r="C1003" s="32" t="s">
        <v>10950</v>
      </c>
      <c r="D1003" s="389"/>
      <c r="E1003" s="389"/>
      <c r="F1003" s="527"/>
      <c r="G1003" s="527"/>
      <c r="H1003" s="527"/>
      <c r="I1003" s="532"/>
      <c r="J1003" s="94"/>
      <c r="K1003" s="140"/>
      <c r="L1003" s="54"/>
      <c r="M1003" s="52"/>
      <c r="N1003" s="8"/>
      <c r="O1003" s="54"/>
      <c r="P1003" s="536"/>
      <c r="Q1003" s="102" t="s">
        <v>27</v>
      </c>
      <c r="R1003" s="533"/>
      <c r="S1003" s="533"/>
      <c r="T1003" s="520"/>
      <c r="U1003" s="38"/>
      <c r="V1003" s="6"/>
      <c r="W1003" s="37"/>
      <c r="X1003" s="7"/>
      <c r="Y1003" s="39"/>
      <c r="Z1003" s="213"/>
      <c r="AA1003" s="213"/>
      <c r="AB1003" s="213"/>
      <c r="AC1003" s="45">
        <f>ROUND(ROUND(ROUND(H944*L980,0)*O$8,0)*S1004,0)</f>
        <v>312</v>
      </c>
      <c r="AD1003" s="79"/>
    </row>
    <row r="1004" ht="16.5" customHeight="1">
      <c r="A1004" s="29">
        <v>61.0</v>
      </c>
      <c r="B1004" s="29">
        <v>7299.0</v>
      </c>
      <c r="C1004" s="32" t="s">
        <v>10951</v>
      </c>
      <c r="D1004" s="389"/>
      <c r="E1004" s="389"/>
      <c r="F1004" s="527"/>
      <c r="G1004" s="527"/>
      <c r="H1004" s="527"/>
      <c r="I1004" s="532"/>
      <c r="J1004" s="94"/>
      <c r="K1004" s="140"/>
      <c r="L1004" s="54"/>
      <c r="M1004" s="52"/>
      <c r="N1004" s="8"/>
      <c r="O1004" s="54"/>
      <c r="P1004" s="535"/>
      <c r="Q1004" s="482"/>
      <c r="R1004" s="83" t="s">
        <v>21</v>
      </c>
      <c r="S1004" s="528">
        <v>0.5</v>
      </c>
      <c r="T1004" s="521"/>
      <c r="U1004" s="53"/>
      <c r="V1004" s="14"/>
      <c r="W1004" s="52"/>
      <c r="X1004" s="8"/>
      <c r="Y1004" s="109"/>
      <c r="Z1004" s="213" t="s">
        <v>30</v>
      </c>
      <c r="AA1004" s="74">
        <v>5.0</v>
      </c>
      <c r="AB1004" s="522" t="s">
        <v>31</v>
      </c>
      <c r="AC1004" s="45">
        <f>ROUND(ROUND(ROUND(H944*L980,0)*O$8,0)*S1004,0)-AA1004</f>
        <v>307</v>
      </c>
      <c r="AD1004" s="79"/>
    </row>
    <row r="1005" ht="16.5" customHeight="1">
      <c r="A1005" s="29">
        <v>61.0</v>
      </c>
      <c r="B1005" s="29">
        <v>7300.0</v>
      </c>
      <c r="C1005" s="32" t="s">
        <v>10952</v>
      </c>
      <c r="D1005" s="389"/>
      <c r="E1005" s="389"/>
      <c r="F1005" s="527"/>
      <c r="G1005" s="527"/>
      <c r="H1005" s="527"/>
      <c r="I1005" s="532"/>
      <c r="J1005" s="94"/>
      <c r="K1005" s="140"/>
      <c r="L1005" s="54"/>
      <c r="M1005" s="52"/>
      <c r="N1005" s="8"/>
      <c r="O1005" s="54"/>
      <c r="P1005" s="535"/>
      <c r="Q1005" s="482"/>
      <c r="R1005" s="14"/>
      <c r="S1005" s="14"/>
      <c r="T1005" s="521"/>
      <c r="U1005" s="53"/>
      <c r="V1005" s="14"/>
      <c r="W1005" s="305" t="s">
        <v>20</v>
      </c>
      <c r="X1005" s="41" t="s">
        <v>21</v>
      </c>
      <c r="Y1005" s="86">
        <v>0.85</v>
      </c>
      <c r="Z1005" s="75"/>
      <c r="AA1005" s="213"/>
      <c r="AB1005" s="213"/>
      <c r="AC1005" s="45">
        <f>ROUND(ROUND(ROUND(ROUND(H944*L980,0)*O$8,0)*S1004,0)*Y1005,0)</f>
        <v>265</v>
      </c>
      <c r="AD1005" s="79"/>
    </row>
    <row r="1006" ht="16.5" customHeight="1">
      <c r="A1006" s="29">
        <v>61.0</v>
      </c>
      <c r="B1006" s="29">
        <v>7301.0</v>
      </c>
      <c r="C1006" s="32" t="s">
        <v>10953</v>
      </c>
      <c r="D1006" s="389"/>
      <c r="E1006" s="389"/>
      <c r="F1006" s="527"/>
      <c r="G1006" s="527"/>
      <c r="H1006" s="527"/>
      <c r="I1006" s="532"/>
      <c r="J1006" s="94"/>
      <c r="K1006" s="140"/>
      <c r="L1006" s="54"/>
      <c r="M1006" s="52"/>
      <c r="N1006" s="8"/>
      <c r="O1006" s="54"/>
      <c r="P1006" s="535"/>
      <c r="Q1006" s="482"/>
      <c r="R1006" s="83"/>
      <c r="S1006" s="83"/>
      <c r="T1006" s="525"/>
      <c r="U1006" s="180"/>
      <c r="V1006" s="21"/>
      <c r="W1006" s="484"/>
      <c r="X1006" s="56"/>
      <c r="Y1006" s="526"/>
      <c r="Z1006" s="213" t="s">
        <v>30</v>
      </c>
      <c r="AA1006" s="74">
        <v>5.0</v>
      </c>
      <c r="AB1006" s="522" t="s">
        <v>31</v>
      </c>
      <c r="AC1006" s="45">
        <f>ROUND(ROUND(ROUND(ROUND(H944*L980,0)*O$8,0)*S1004,0)*Y1005,0)-AA1006</f>
        <v>260</v>
      </c>
      <c r="AD1006" s="79"/>
    </row>
    <row r="1007" ht="16.5" customHeight="1">
      <c r="A1007" s="29">
        <v>61.0</v>
      </c>
      <c r="B1007" s="29">
        <v>7302.0</v>
      </c>
      <c r="C1007" s="32" t="s">
        <v>10954</v>
      </c>
      <c r="D1007" s="389"/>
      <c r="E1007" s="389"/>
      <c r="F1007" s="527"/>
      <c r="G1007" s="527"/>
      <c r="H1007" s="527"/>
      <c r="I1007" s="532"/>
      <c r="J1007" s="94"/>
      <c r="K1007" s="140"/>
      <c r="L1007" s="54"/>
      <c r="M1007" s="52"/>
      <c r="N1007" s="8"/>
      <c r="O1007" s="54"/>
      <c r="P1007" s="536"/>
      <c r="Q1007" s="14"/>
      <c r="R1007" s="14"/>
      <c r="S1007" s="14"/>
      <c r="T1007" s="102" t="s">
        <v>326</v>
      </c>
      <c r="U1007" s="41" t="s">
        <v>21</v>
      </c>
      <c r="V1007" s="60">
        <v>0.7</v>
      </c>
      <c r="W1007" s="37"/>
      <c r="X1007" s="7"/>
      <c r="Y1007" s="39"/>
      <c r="Z1007" s="213"/>
      <c r="AA1007" s="213"/>
      <c r="AB1007" s="213"/>
      <c r="AC1007" s="593">
        <f>ROUND(ROUND(ROUND(ROUND(H944*L980,0)*O$8,0)*S1004,0)*V1007,0)</f>
        <v>218</v>
      </c>
      <c r="AD1007" s="79"/>
    </row>
    <row r="1008" ht="16.5" customHeight="1">
      <c r="A1008" s="29">
        <v>61.0</v>
      </c>
      <c r="B1008" s="29">
        <v>7303.0</v>
      </c>
      <c r="C1008" s="32" t="s">
        <v>10955</v>
      </c>
      <c r="D1008" s="389"/>
      <c r="E1008" s="389"/>
      <c r="F1008" s="527"/>
      <c r="G1008" s="527"/>
      <c r="H1008" s="527"/>
      <c r="I1008" s="532"/>
      <c r="J1008" s="94"/>
      <c r="K1008" s="140"/>
      <c r="L1008" s="54"/>
      <c r="M1008" s="52"/>
      <c r="N1008" s="8"/>
      <c r="O1008" s="54"/>
      <c r="P1008" s="536"/>
      <c r="Q1008" s="14"/>
      <c r="R1008" s="14"/>
      <c r="S1008" s="14"/>
      <c r="T1008" s="482"/>
      <c r="U1008" s="83"/>
      <c r="V1008" s="528"/>
      <c r="W1008" s="227"/>
      <c r="X1008" s="22"/>
      <c r="Y1008" s="109"/>
      <c r="Z1008" s="213" t="s">
        <v>30</v>
      </c>
      <c r="AA1008" s="74">
        <v>5.0</v>
      </c>
      <c r="AB1008" s="522" t="s">
        <v>31</v>
      </c>
      <c r="AC1008" s="593">
        <f>ROUND(ROUND(ROUND(ROUND(H944*L980,0)*O$8,0)*S1004,0)*V1007,0)-AA1008</f>
        <v>213</v>
      </c>
      <c r="AD1008" s="79"/>
    </row>
    <row r="1009" ht="16.5" customHeight="1">
      <c r="A1009" s="29">
        <v>61.0</v>
      </c>
      <c r="B1009" s="29">
        <v>7304.0</v>
      </c>
      <c r="C1009" s="32" t="s">
        <v>10956</v>
      </c>
      <c r="D1009" s="389"/>
      <c r="E1009" s="389"/>
      <c r="F1009" s="527"/>
      <c r="G1009" s="527"/>
      <c r="H1009" s="527"/>
      <c r="I1009" s="532"/>
      <c r="J1009" s="94"/>
      <c r="K1009" s="140"/>
      <c r="L1009" s="54"/>
      <c r="M1009" s="52"/>
      <c r="N1009" s="8"/>
      <c r="O1009" s="54"/>
      <c r="P1009" s="254"/>
      <c r="Q1009" s="83"/>
      <c r="R1009" s="83"/>
      <c r="T1009" s="482"/>
      <c r="U1009" s="99"/>
      <c r="V1009" s="529"/>
      <c r="W1009" s="305" t="s">
        <v>20</v>
      </c>
      <c r="X1009" s="41" t="s">
        <v>21</v>
      </c>
      <c r="Y1009" s="86">
        <v>0.85</v>
      </c>
      <c r="Z1009" s="75"/>
      <c r="AA1009" s="213"/>
      <c r="AB1009" s="213"/>
      <c r="AC1009" s="593">
        <f>ROUND(ROUND(ROUND(ROUND(ROUND(H944*L980,0)*O$8,0)*S1004,0)*V1007,0)*Y1009,0)</f>
        <v>185</v>
      </c>
      <c r="AD1009" s="79"/>
    </row>
    <row r="1010" ht="16.5" customHeight="1">
      <c r="A1010" s="29">
        <v>61.0</v>
      </c>
      <c r="B1010" s="29">
        <v>7305.0</v>
      </c>
      <c r="C1010" s="32" t="s">
        <v>10957</v>
      </c>
      <c r="D1010" s="389"/>
      <c r="E1010" s="389"/>
      <c r="F1010" s="527"/>
      <c r="G1010" s="527"/>
      <c r="H1010" s="527"/>
      <c r="I1010" s="532"/>
      <c r="J1010" s="94"/>
      <c r="K1010" s="140"/>
      <c r="L1010" s="54"/>
      <c r="M1010" s="52"/>
      <c r="N1010" s="8"/>
      <c r="O1010" s="54"/>
      <c r="P1010" s="254"/>
      <c r="Q1010" s="83"/>
      <c r="R1010" s="83"/>
      <c r="S1010" s="83"/>
      <c r="T1010" s="530"/>
      <c r="U1010" s="24"/>
      <c r="V1010" s="26"/>
      <c r="W1010" s="484"/>
      <c r="X1010" s="56"/>
      <c r="Y1010" s="526"/>
      <c r="Z1010" s="213" t="s">
        <v>30</v>
      </c>
      <c r="AA1010" s="74">
        <v>5.0</v>
      </c>
      <c r="AB1010" s="522" t="s">
        <v>31</v>
      </c>
      <c r="AC1010" s="593">
        <f>ROUND(ROUND(ROUND(ROUND(ROUND(H944*L980,0)*O$8,0)*S1004,0)*V1007,0)*Y1009,0)-AA1010</f>
        <v>180</v>
      </c>
      <c r="AD1010" s="79"/>
    </row>
    <row r="1011" ht="16.5" customHeight="1">
      <c r="A1011" s="29">
        <v>61.0</v>
      </c>
      <c r="B1011" s="29">
        <v>7306.0</v>
      </c>
      <c r="C1011" s="32" t="s">
        <v>10958</v>
      </c>
      <c r="D1011" s="389"/>
      <c r="E1011" s="389"/>
      <c r="F1011" s="527"/>
      <c r="G1011" s="527"/>
      <c r="H1011" s="527"/>
      <c r="I1011" s="532"/>
      <c r="J1011" s="94"/>
      <c r="K1011" s="140"/>
      <c r="L1011" s="54"/>
      <c r="M1011" s="52"/>
      <c r="N1011" s="8"/>
      <c r="O1011" s="54"/>
      <c r="P1011" s="536"/>
      <c r="Q1011" s="83"/>
      <c r="R1011" s="528"/>
      <c r="S1011" s="486"/>
      <c r="T1011" s="102" t="s">
        <v>329</v>
      </c>
      <c r="U1011" s="83" t="s">
        <v>21</v>
      </c>
      <c r="V1011" s="528">
        <v>0.85</v>
      </c>
      <c r="W1011" s="37"/>
      <c r="X1011" s="7"/>
      <c r="Y1011" s="39"/>
      <c r="Z1011" s="213"/>
      <c r="AA1011" s="213"/>
      <c r="AB1011" s="213"/>
      <c r="AC1011" s="45">
        <f>ROUND(ROUND(ROUND(ROUND(H944*L980,0)*O$8,0)*S1004,0)*V1011,0)</f>
        <v>265</v>
      </c>
      <c r="AD1011" s="79"/>
    </row>
    <row r="1012" ht="16.5" customHeight="1">
      <c r="A1012" s="29">
        <v>61.0</v>
      </c>
      <c r="B1012" s="29">
        <v>7307.0</v>
      </c>
      <c r="C1012" s="32" t="s">
        <v>10959</v>
      </c>
      <c r="D1012" s="389"/>
      <c r="E1012" s="389"/>
      <c r="F1012" s="527"/>
      <c r="G1012" s="527"/>
      <c r="H1012" s="527"/>
      <c r="I1012" s="532"/>
      <c r="J1012" s="94"/>
      <c r="K1012" s="140"/>
      <c r="L1012" s="54"/>
      <c r="M1012" s="52"/>
      <c r="N1012" s="8"/>
      <c r="O1012" s="54"/>
      <c r="P1012" s="536"/>
      <c r="Q1012" s="83"/>
      <c r="R1012" s="528"/>
      <c r="S1012" s="528"/>
      <c r="T1012" s="482"/>
      <c r="U1012" s="83"/>
      <c r="V1012" s="528"/>
      <c r="W1012" s="227"/>
      <c r="X1012" s="22"/>
      <c r="Y1012" s="109"/>
      <c r="Z1012" s="213" t="s">
        <v>30</v>
      </c>
      <c r="AA1012" s="74">
        <v>5.0</v>
      </c>
      <c r="AB1012" s="522" t="s">
        <v>31</v>
      </c>
      <c r="AC1012" s="45">
        <f>ROUND(ROUND(ROUND(ROUND(H944*L980,0)*O$8,0)*S1004,0)*V1011,0)-AA1012</f>
        <v>260</v>
      </c>
      <c r="AD1012" s="79"/>
    </row>
    <row r="1013" ht="16.5" customHeight="1">
      <c r="A1013" s="29">
        <v>61.0</v>
      </c>
      <c r="B1013" s="29">
        <v>7308.0</v>
      </c>
      <c r="C1013" s="32" t="s">
        <v>10960</v>
      </c>
      <c r="D1013" s="389"/>
      <c r="E1013" s="389"/>
      <c r="F1013" s="527"/>
      <c r="G1013" s="527"/>
      <c r="H1013" s="527"/>
      <c r="I1013" s="532"/>
      <c r="J1013" s="94"/>
      <c r="K1013" s="140"/>
      <c r="L1013" s="54"/>
      <c r="M1013" s="52"/>
      <c r="N1013" s="8"/>
      <c r="O1013" s="54"/>
      <c r="P1013" s="254"/>
      <c r="Q1013" s="83"/>
      <c r="R1013" s="528"/>
      <c r="S1013" s="528"/>
      <c r="T1013" s="482"/>
      <c r="U1013" s="99"/>
      <c r="V1013" s="529"/>
      <c r="W1013" s="305" t="s">
        <v>20</v>
      </c>
      <c r="X1013" s="41" t="s">
        <v>21</v>
      </c>
      <c r="Y1013" s="86">
        <v>0.85</v>
      </c>
      <c r="Z1013" s="75"/>
      <c r="AA1013" s="213"/>
      <c r="AB1013" s="213"/>
      <c r="AC1013" s="45">
        <f>ROUND(ROUND(ROUND(ROUND(ROUND(H944*L980,0)*O$8,0)*S1004,0)*V1011,0)*Y1013,0)</f>
        <v>225</v>
      </c>
      <c r="AD1013" s="79"/>
    </row>
    <row r="1014" ht="16.5" customHeight="1">
      <c r="A1014" s="29">
        <v>61.0</v>
      </c>
      <c r="B1014" s="29">
        <v>7309.0</v>
      </c>
      <c r="C1014" s="32" t="s">
        <v>10961</v>
      </c>
      <c r="D1014" s="541"/>
      <c r="E1014" s="541"/>
      <c r="F1014" s="155"/>
      <c r="G1014" s="542"/>
      <c r="H1014" s="542"/>
      <c r="I1014" s="545"/>
      <c r="J1014" s="107"/>
      <c r="K1014" s="291"/>
      <c r="L1014" s="109"/>
      <c r="M1014" s="52"/>
      <c r="N1014" s="8"/>
      <c r="O1014" s="54"/>
      <c r="P1014" s="537"/>
      <c r="Q1014" s="56"/>
      <c r="R1014" s="56"/>
      <c r="S1014" s="141"/>
      <c r="T1014" s="484"/>
      <c r="U1014" s="24"/>
      <c r="V1014" s="26"/>
      <c r="W1014" s="484"/>
      <c r="X1014" s="56"/>
      <c r="Y1014" s="526"/>
      <c r="Z1014" s="213" t="s">
        <v>30</v>
      </c>
      <c r="AA1014" s="74">
        <v>5.0</v>
      </c>
      <c r="AB1014" s="522" t="s">
        <v>31</v>
      </c>
      <c r="AC1014" s="45">
        <f>ROUND(ROUND(ROUND(ROUND(ROUND(H944*L980,0)*O$8,0)*S1004,0)*V1011,0)*Y1013,0)-AA1014</f>
        <v>220</v>
      </c>
      <c r="AD1014" s="79"/>
    </row>
    <row r="1015" ht="16.5" customHeight="1">
      <c r="A1015" s="29">
        <v>61.0</v>
      </c>
      <c r="B1015" s="29">
        <v>8511.0</v>
      </c>
      <c r="C1015" s="32" t="s">
        <v>10962</v>
      </c>
      <c r="D1015" s="241" t="s">
        <v>8971</v>
      </c>
      <c r="E1015" s="206" t="s">
        <v>8972</v>
      </c>
      <c r="F1015" s="204" t="s">
        <v>8973</v>
      </c>
      <c r="G1015" s="102" t="s">
        <v>8974</v>
      </c>
      <c r="H1015" s="169"/>
      <c r="I1015" s="519"/>
      <c r="J1015" s="168"/>
      <c r="K1015" s="152"/>
      <c r="L1015" s="39"/>
      <c r="M1015" s="52"/>
      <c r="N1015" s="8"/>
      <c r="O1015" s="54"/>
      <c r="P1015" s="37"/>
      <c r="Q1015" s="7"/>
      <c r="R1015" s="7"/>
      <c r="S1015" s="39"/>
      <c r="T1015" s="520"/>
      <c r="U1015" s="6"/>
      <c r="V1015" s="7"/>
      <c r="W1015" s="37"/>
      <c r="X1015" s="7"/>
      <c r="Y1015" s="39"/>
      <c r="Z1015" s="213"/>
      <c r="AA1015" s="213"/>
      <c r="AB1015" s="213"/>
      <c r="AC1015" s="45">
        <f>ROUND(ROUND(H1016*O$8,0),0)</f>
        <v>581</v>
      </c>
      <c r="AD1015" s="79"/>
    </row>
    <row r="1016" ht="16.5" customHeight="1">
      <c r="A1016" s="29">
        <v>61.0</v>
      </c>
      <c r="B1016" s="29">
        <v>7310.0</v>
      </c>
      <c r="C1016" s="32" t="s">
        <v>10963</v>
      </c>
      <c r="D1016" s="481"/>
      <c r="E1016" s="481"/>
      <c r="F1016" s="481"/>
      <c r="G1016" s="482"/>
      <c r="H1016" s="50">
        <f>'28児童発達支援(基本１)'!H1016</f>
        <v>830</v>
      </c>
      <c r="I1016" s="8" t="s">
        <v>9</v>
      </c>
      <c r="J1016" s="94"/>
      <c r="K1016" s="140"/>
      <c r="L1016" s="54"/>
      <c r="M1016" s="52"/>
      <c r="N1016" s="8"/>
      <c r="O1016" s="54"/>
      <c r="P1016" s="52"/>
      <c r="Q1016" s="8"/>
      <c r="R1016" s="8"/>
      <c r="S1016" s="8"/>
      <c r="T1016" s="521"/>
      <c r="U1016" s="14"/>
      <c r="V1016" s="8"/>
      <c r="W1016" s="52"/>
      <c r="X1016" s="8"/>
      <c r="Y1016" s="109"/>
      <c r="Z1016" s="213" t="s">
        <v>30</v>
      </c>
      <c r="AA1016" s="74">
        <v>5.0</v>
      </c>
      <c r="AB1016" s="522" t="s">
        <v>31</v>
      </c>
      <c r="AC1016" s="45">
        <f>ROUND(ROUND(H1016*O$8,0),0)-AA1016</f>
        <v>576</v>
      </c>
      <c r="AD1016" s="79"/>
    </row>
    <row r="1017" ht="16.5" customHeight="1">
      <c r="A1017" s="29">
        <v>61.0</v>
      </c>
      <c r="B1017" s="29">
        <v>7311.0</v>
      </c>
      <c r="C1017" s="32" t="s">
        <v>10964</v>
      </c>
      <c r="D1017" s="481"/>
      <c r="E1017" s="481"/>
      <c r="F1017" s="483"/>
      <c r="G1017" s="484"/>
      <c r="H1017" s="14"/>
      <c r="I1017" s="14"/>
      <c r="J1017" s="94"/>
      <c r="K1017" s="140"/>
      <c r="L1017" s="54"/>
      <c r="M1017" s="52"/>
      <c r="N1017" s="8"/>
      <c r="O1017" s="54"/>
      <c r="P1017" s="52"/>
      <c r="Q1017" s="8"/>
      <c r="R1017" s="8"/>
      <c r="S1017" s="8"/>
      <c r="T1017" s="521"/>
      <c r="U1017" s="14"/>
      <c r="V1017" s="54"/>
      <c r="W1017" s="305" t="s">
        <v>20</v>
      </c>
      <c r="X1017" s="41" t="s">
        <v>21</v>
      </c>
      <c r="Y1017" s="86">
        <v>0.85</v>
      </c>
      <c r="Z1017" s="75"/>
      <c r="AA1017" s="213"/>
      <c r="AB1017" s="213"/>
      <c r="AC1017" s="45">
        <f>ROUND(ROUND(H1016*O$8,0)*Y1017,0)</f>
        <v>494</v>
      </c>
      <c r="AD1017" s="79"/>
    </row>
    <row r="1018" ht="16.5" customHeight="1">
      <c r="A1018" s="29">
        <v>61.0</v>
      </c>
      <c r="B1018" s="29">
        <v>7312.0</v>
      </c>
      <c r="C1018" s="32" t="s">
        <v>10965</v>
      </c>
      <c r="D1018" s="483"/>
      <c r="E1018" s="483"/>
      <c r="F1018" s="523"/>
      <c r="G1018" s="174"/>
      <c r="H1018" s="174"/>
      <c r="I1018" s="174"/>
      <c r="J1018" s="94"/>
      <c r="K1018" s="140"/>
      <c r="L1018" s="54"/>
      <c r="M1018" s="52"/>
      <c r="N1018" s="8"/>
      <c r="O1018" s="54"/>
      <c r="P1018" s="52"/>
      <c r="Q1018" s="8"/>
      <c r="R1018" s="8"/>
      <c r="S1018" s="8"/>
      <c r="T1018" s="525"/>
      <c r="U1018" s="21"/>
      <c r="V1018" s="109"/>
      <c r="W1018" s="484"/>
      <c r="X1018" s="56"/>
      <c r="Y1018" s="526"/>
      <c r="Z1018" s="213" t="s">
        <v>30</v>
      </c>
      <c r="AA1018" s="74">
        <v>5.0</v>
      </c>
      <c r="AB1018" s="522" t="s">
        <v>31</v>
      </c>
      <c r="AC1018" s="45">
        <f>ROUND(ROUND(H1016*O$8,0)*Y1017,0)-AA1018</f>
        <v>489</v>
      </c>
      <c r="AD1018" s="79"/>
    </row>
    <row r="1019" ht="16.5" customHeight="1">
      <c r="A1019" s="29">
        <v>61.0</v>
      </c>
      <c r="B1019" s="29">
        <v>8512.0</v>
      </c>
      <c r="C1019" s="32" t="s">
        <v>10966</v>
      </c>
      <c r="D1019" s="231"/>
      <c r="E1019" s="231"/>
      <c r="F1019" s="532"/>
      <c r="G1019" s="527"/>
      <c r="H1019" s="14"/>
      <c r="I1019" s="14"/>
      <c r="J1019" s="94"/>
      <c r="K1019" s="140"/>
      <c r="L1019" s="54"/>
      <c r="M1019" s="52"/>
      <c r="N1019" s="8"/>
      <c r="O1019" s="54"/>
      <c r="P1019" s="52"/>
      <c r="Q1019" s="8"/>
      <c r="R1019" s="8"/>
      <c r="S1019" s="8"/>
      <c r="T1019" s="102" t="s">
        <v>326</v>
      </c>
      <c r="U1019" s="41" t="s">
        <v>21</v>
      </c>
      <c r="V1019" s="60">
        <v>0.7</v>
      </c>
      <c r="W1019" s="37"/>
      <c r="X1019" s="7"/>
      <c r="Y1019" s="39"/>
      <c r="Z1019" s="213"/>
      <c r="AA1019" s="213"/>
      <c r="AB1019" s="213"/>
      <c r="AC1019" s="45">
        <f>ROUND(ROUND(H1016*O$8,0)*V1019,0)</f>
        <v>407</v>
      </c>
      <c r="AD1019" s="79"/>
    </row>
    <row r="1020" ht="16.5" customHeight="1">
      <c r="A1020" s="29">
        <v>61.0</v>
      </c>
      <c r="B1020" s="29">
        <v>7313.0</v>
      </c>
      <c r="C1020" s="32" t="s">
        <v>10967</v>
      </c>
      <c r="D1020" s="231"/>
      <c r="E1020" s="231"/>
      <c r="F1020" s="532"/>
      <c r="G1020" s="527"/>
      <c r="H1020" s="8"/>
      <c r="I1020" s="144"/>
      <c r="J1020" s="94"/>
      <c r="K1020" s="140"/>
      <c r="L1020" s="54"/>
      <c r="M1020" s="52"/>
      <c r="N1020" s="8"/>
      <c r="O1020" s="54"/>
      <c r="P1020" s="52"/>
      <c r="Q1020" s="8"/>
      <c r="R1020" s="8"/>
      <c r="S1020" s="8"/>
      <c r="T1020" s="482"/>
      <c r="U1020" s="83"/>
      <c r="V1020" s="528"/>
      <c r="W1020" s="227"/>
      <c r="X1020" s="22"/>
      <c r="Y1020" s="109"/>
      <c r="Z1020" s="213" t="s">
        <v>30</v>
      </c>
      <c r="AA1020" s="74">
        <v>5.0</v>
      </c>
      <c r="AB1020" s="522" t="s">
        <v>31</v>
      </c>
      <c r="AC1020" s="45">
        <f>ROUND(ROUND(H1016*O$8,0)*V1019,0)-AA1020</f>
        <v>402</v>
      </c>
      <c r="AD1020" s="79"/>
    </row>
    <row r="1021" ht="16.5" customHeight="1">
      <c r="A1021" s="29">
        <v>61.0</v>
      </c>
      <c r="B1021" s="29">
        <v>7314.0</v>
      </c>
      <c r="C1021" s="32" t="s">
        <v>10968</v>
      </c>
      <c r="D1021" s="389"/>
      <c r="E1021" s="231"/>
      <c r="F1021" s="543"/>
      <c r="G1021" s="113"/>
      <c r="H1021" s="8"/>
      <c r="I1021" s="144"/>
      <c r="J1021" s="94"/>
      <c r="K1021" s="140"/>
      <c r="L1021" s="54"/>
      <c r="M1021" s="52"/>
      <c r="N1021" s="8"/>
      <c r="O1021" s="54"/>
      <c r="P1021" s="52"/>
      <c r="Q1021" s="8"/>
      <c r="R1021" s="8"/>
      <c r="S1021" s="8"/>
      <c r="T1021" s="482"/>
      <c r="U1021" s="99"/>
      <c r="V1021" s="529"/>
      <c r="W1021" s="305" t="s">
        <v>20</v>
      </c>
      <c r="X1021" s="41" t="s">
        <v>21</v>
      </c>
      <c r="Y1021" s="86">
        <v>0.85</v>
      </c>
      <c r="Z1021" s="75"/>
      <c r="AA1021" s="213"/>
      <c r="AB1021" s="213"/>
      <c r="AC1021" s="45">
        <f>ROUND(ROUND(ROUND(H1016*O$8,0)*V1019,0)*Y1021,0)</f>
        <v>346</v>
      </c>
      <c r="AD1021" s="79"/>
    </row>
    <row r="1022" ht="16.5" customHeight="1">
      <c r="A1022" s="29">
        <v>61.0</v>
      </c>
      <c r="B1022" s="29">
        <v>7315.0</v>
      </c>
      <c r="C1022" s="32" t="s">
        <v>10969</v>
      </c>
      <c r="D1022" s="389"/>
      <c r="E1022" s="231"/>
      <c r="F1022" s="543"/>
      <c r="G1022" s="113"/>
      <c r="H1022" s="8"/>
      <c r="I1022" s="144"/>
      <c r="J1022" s="94"/>
      <c r="K1022" s="140"/>
      <c r="L1022" s="54"/>
      <c r="M1022" s="52"/>
      <c r="N1022" s="8"/>
      <c r="O1022" s="54"/>
      <c r="P1022" s="52"/>
      <c r="Q1022" s="8"/>
      <c r="R1022" s="8"/>
      <c r="S1022" s="8"/>
      <c r="T1022" s="530"/>
      <c r="U1022" s="24"/>
      <c r="V1022" s="26"/>
      <c r="W1022" s="484"/>
      <c r="X1022" s="56"/>
      <c r="Y1022" s="526"/>
      <c r="Z1022" s="213" t="s">
        <v>30</v>
      </c>
      <c r="AA1022" s="74">
        <v>5.0</v>
      </c>
      <c r="AB1022" s="522" t="s">
        <v>31</v>
      </c>
      <c r="AC1022" s="45">
        <f>ROUND(ROUND(ROUND(H1016*O$8,0)*V1019,0)*Y1021,0)-AA1022</f>
        <v>341</v>
      </c>
      <c r="AD1022" s="79"/>
    </row>
    <row r="1023" ht="16.5" customHeight="1">
      <c r="A1023" s="29">
        <v>61.0</v>
      </c>
      <c r="B1023" s="29">
        <v>8785.0</v>
      </c>
      <c r="C1023" s="32" t="s">
        <v>10970</v>
      </c>
      <c r="D1023" s="389"/>
      <c r="E1023" s="231"/>
      <c r="F1023" s="543"/>
      <c r="G1023" s="113"/>
      <c r="H1023" s="8"/>
      <c r="I1023" s="144"/>
      <c r="J1023" s="94"/>
      <c r="K1023" s="140"/>
      <c r="L1023" s="54"/>
      <c r="M1023" s="52"/>
      <c r="N1023" s="8"/>
      <c r="O1023" s="54"/>
      <c r="P1023" s="52"/>
      <c r="Q1023" s="8"/>
      <c r="R1023" s="8"/>
      <c r="S1023" s="54"/>
      <c r="T1023" s="102" t="s">
        <v>329</v>
      </c>
      <c r="U1023" s="83" t="s">
        <v>21</v>
      </c>
      <c r="V1023" s="528">
        <v>0.85</v>
      </c>
      <c r="W1023" s="37"/>
      <c r="X1023" s="7"/>
      <c r="Y1023" s="39"/>
      <c r="Z1023" s="213"/>
      <c r="AA1023" s="213"/>
      <c r="AB1023" s="213"/>
      <c r="AC1023" s="45">
        <f>ROUND(ROUND(H1016*O$8,0)*V1023,0)</f>
        <v>494</v>
      </c>
      <c r="AD1023" s="79"/>
    </row>
    <row r="1024" ht="16.5" customHeight="1">
      <c r="A1024" s="29">
        <v>61.0</v>
      </c>
      <c r="B1024" s="29">
        <v>7316.0</v>
      </c>
      <c r="C1024" s="32" t="s">
        <v>10971</v>
      </c>
      <c r="D1024" s="389"/>
      <c r="E1024" s="231"/>
      <c r="F1024" s="543"/>
      <c r="G1024" s="113"/>
      <c r="H1024" s="8"/>
      <c r="I1024" s="144"/>
      <c r="J1024" s="94"/>
      <c r="K1024" s="140"/>
      <c r="L1024" s="54"/>
      <c r="M1024" s="52"/>
      <c r="N1024" s="8"/>
      <c r="O1024" s="54"/>
      <c r="P1024" s="52"/>
      <c r="Q1024" s="8"/>
      <c r="R1024" s="8"/>
      <c r="S1024" s="8"/>
      <c r="T1024" s="482"/>
      <c r="U1024" s="83"/>
      <c r="V1024" s="528"/>
      <c r="W1024" s="227"/>
      <c r="X1024" s="22"/>
      <c r="Y1024" s="109"/>
      <c r="Z1024" s="213" t="s">
        <v>30</v>
      </c>
      <c r="AA1024" s="74">
        <v>5.0</v>
      </c>
      <c r="AB1024" s="522" t="s">
        <v>31</v>
      </c>
      <c r="AC1024" s="45">
        <f>ROUND(ROUND(H1016*O$8,0)*V1023,0)-AA1024</f>
        <v>489</v>
      </c>
      <c r="AD1024" s="79"/>
    </row>
    <row r="1025" ht="16.5" customHeight="1">
      <c r="A1025" s="29">
        <v>61.0</v>
      </c>
      <c r="B1025" s="29">
        <v>7317.0</v>
      </c>
      <c r="C1025" s="32" t="s">
        <v>10972</v>
      </c>
      <c r="D1025" s="389"/>
      <c r="E1025" s="231"/>
      <c r="F1025" s="532"/>
      <c r="G1025" s="527"/>
      <c r="H1025" s="527"/>
      <c r="I1025" s="532"/>
      <c r="J1025" s="94"/>
      <c r="K1025" s="140"/>
      <c r="L1025" s="54"/>
      <c r="M1025" s="52"/>
      <c r="N1025" s="8"/>
      <c r="O1025" s="54"/>
      <c r="P1025" s="52"/>
      <c r="Q1025" s="8"/>
      <c r="R1025" s="8"/>
      <c r="S1025" s="8"/>
      <c r="T1025" s="482"/>
      <c r="U1025" s="99"/>
      <c r="V1025" s="529"/>
      <c r="W1025" s="305" t="s">
        <v>20</v>
      </c>
      <c r="X1025" s="41" t="s">
        <v>21</v>
      </c>
      <c r="Y1025" s="86">
        <v>0.85</v>
      </c>
      <c r="Z1025" s="75"/>
      <c r="AA1025" s="213"/>
      <c r="AB1025" s="213"/>
      <c r="AC1025" s="45">
        <f>ROUND(ROUND(ROUND(H1016*O$8,0)*V1023,0)*Y1025,0)</f>
        <v>420</v>
      </c>
      <c r="AD1025" s="79"/>
    </row>
    <row r="1026" ht="16.5" customHeight="1">
      <c r="A1026" s="29">
        <v>61.0</v>
      </c>
      <c r="B1026" s="29">
        <v>7318.0</v>
      </c>
      <c r="C1026" s="32" t="s">
        <v>10973</v>
      </c>
      <c r="D1026" s="389"/>
      <c r="E1026" s="231"/>
      <c r="F1026" s="532"/>
      <c r="G1026" s="527"/>
      <c r="H1026" s="527"/>
      <c r="I1026" s="532"/>
      <c r="J1026" s="94"/>
      <c r="K1026" s="140"/>
      <c r="L1026" s="54"/>
      <c r="M1026" s="52"/>
      <c r="N1026" s="8"/>
      <c r="O1026" s="54"/>
      <c r="P1026" s="227"/>
      <c r="Q1026" s="22"/>
      <c r="R1026" s="22"/>
      <c r="S1026" s="22"/>
      <c r="T1026" s="484"/>
      <c r="U1026" s="24"/>
      <c r="V1026" s="26"/>
      <c r="W1026" s="484"/>
      <c r="X1026" s="56"/>
      <c r="Y1026" s="526"/>
      <c r="Z1026" s="213" t="s">
        <v>30</v>
      </c>
      <c r="AA1026" s="74">
        <v>5.0</v>
      </c>
      <c r="AB1026" s="522" t="s">
        <v>31</v>
      </c>
      <c r="AC1026" s="45">
        <f>ROUND(ROUND(ROUND(H1016*O$8,0)*V1023,0)*Y1025,0)-AA1026</f>
        <v>415</v>
      </c>
      <c r="AD1026" s="79"/>
    </row>
    <row r="1027" ht="16.5" customHeight="1">
      <c r="A1027" s="29">
        <v>61.0</v>
      </c>
      <c r="B1027" s="29">
        <v>8513.0</v>
      </c>
      <c r="C1027" s="32" t="s">
        <v>10974</v>
      </c>
      <c r="D1027" s="389"/>
      <c r="E1027" s="389"/>
      <c r="F1027" s="532"/>
      <c r="G1027" s="527"/>
      <c r="H1027" s="527"/>
      <c r="I1027" s="532"/>
      <c r="J1027" s="94"/>
      <c r="K1027" s="140"/>
      <c r="L1027" s="54"/>
      <c r="M1027" s="52"/>
      <c r="N1027" s="8"/>
      <c r="O1027" s="54"/>
      <c r="P1027" s="206" t="s">
        <v>23</v>
      </c>
      <c r="Q1027" s="102" t="s">
        <v>24</v>
      </c>
      <c r="R1027" s="533"/>
      <c r="S1027" s="533"/>
      <c r="T1027" s="520"/>
      <c r="U1027" s="38"/>
      <c r="V1027" s="6"/>
      <c r="W1027" s="37"/>
      <c r="X1027" s="7"/>
      <c r="Y1027" s="39"/>
      <c r="Z1027" s="213"/>
      <c r="AA1027" s="213"/>
      <c r="AB1027" s="213"/>
      <c r="AC1027" s="45">
        <f>ROUND(ROUND(H1016*O$8,0)*S1028,0)</f>
        <v>407</v>
      </c>
      <c r="AD1027" s="79"/>
    </row>
    <row r="1028" ht="16.5" customHeight="1">
      <c r="A1028" s="29">
        <v>61.0</v>
      </c>
      <c r="B1028" s="29">
        <v>7319.0</v>
      </c>
      <c r="C1028" s="32" t="s">
        <v>10975</v>
      </c>
      <c r="D1028" s="389"/>
      <c r="E1028" s="389"/>
      <c r="F1028" s="532"/>
      <c r="G1028" s="527"/>
      <c r="H1028" s="527"/>
      <c r="I1028" s="532"/>
      <c r="J1028" s="94"/>
      <c r="K1028" s="140"/>
      <c r="L1028" s="54"/>
      <c r="M1028" s="52"/>
      <c r="N1028" s="8"/>
      <c r="O1028" s="54"/>
      <c r="P1028" s="481"/>
      <c r="Q1028" s="482"/>
      <c r="R1028" s="83" t="s">
        <v>21</v>
      </c>
      <c r="S1028" s="528">
        <v>0.7</v>
      </c>
      <c r="T1028" s="521"/>
      <c r="U1028" s="53"/>
      <c r="V1028" s="14"/>
      <c r="W1028" s="52"/>
      <c r="X1028" s="8"/>
      <c r="Y1028" s="109"/>
      <c r="Z1028" s="213" t="s">
        <v>30</v>
      </c>
      <c r="AA1028" s="74">
        <v>5.0</v>
      </c>
      <c r="AB1028" s="522" t="s">
        <v>31</v>
      </c>
      <c r="AC1028" s="45">
        <f>ROUND(ROUND(H1016*O$8,0)*S1028,0)-AA1028</f>
        <v>402</v>
      </c>
      <c r="AD1028" s="79"/>
    </row>
    <row r="1029" ht="16.5" customHeight="1">
      <c r="A1029" s="29">
        <v>61.0</v>
      </c>
      <c r="B1029" s="29">
        <v>7320.0</v>
      </c>
      <c r="C1029" s="32" t="s">
        <v>10976</v>
      </c>
      <c r="D1029" s="389"/>
      <c r="E1029" s="389"/>
      <c r="F1029" s="532"/>
      <c r="G1029" s="527"/>
      <c r="H1029" s="527"/>
      <c r="I1029" s="532"/>
      <c r="J1029" s="94"/>
      <c r="K1029" s="140"/>
      <c r="L1029" s="54"/>
      <c r="M1029" s="52"/>
      <c r="N1029" s="8"/>
      <c r="O1029" s="54"/>
      <c r="P1029" s="481"/>
      <c r="Q1029" s="482"/>
      <c r="R1029" s="14"/>
      <c r="S1029" s="14"/>
      <c r="T1029" s="521"/>
      <c r="U1029" s="53"/>
      <c r="V1029" s="14"/>
      <c r="W1029" s="305" t="s">
        <v>20</v>
      </c>
      <c r="X1029" s="41" t="s">
        <v>21</v>
      </c>
      <c r="Y1029" s="86">
        <v>0.85</v>
      </c>
      <c r="Z1029" s="75"/>
      <c r="AA1029" s="213"/>
      <c r="AB1029" s="213"/>
      <c r="AC1029" s="45">
        <f>ROUND(ROUND(ROUND(H1016*O$8,0)*S1028,0)*Y1029,0)</f>
        <v>346</v>
      </c>
      <c r="AD1029" s="79"/>
    </row>
    <row r="1030" ht="16.5" customHeight="1">
      <c r="A1030" s="29">
        <v>61.0</v>
      </c>
      <c r="B1030" s="29">
        <v>7321.0</v>
      </c>
      <c r="C1030" s="32" t="s">
        <v>10977</v>
      </c>
      <c r="D1030" s="389"/>
      <c r="E1030" s="389"/>
      <c r="F1030" s="532"/>
      <c r="G1030" s="527"/>
      <c r="H1030" s="527"/>
      <c r="I1030" s="532"/>
      <c r="J1030" s="94"/>
      <c r="K1030" s="140"/>
      <c r="L1030" s="54"/>
      <c r="M1030" s="52"/>
      <c r="N1030" s="8"/>
      <c r="O1030" s="54"/>
      <c r="P1030" s="535"/>
      <c r="Q1030" s="482"/>
      <c r="R1030" s="83"/>
      <c r="S1030" s="83"/>
      <c r="T1030" s="525"/>
      <c r="U1030" s="180"/>
      <c r="V1030" s="21"/>
      <c r="W1030" s="484"/>
      <c r="X1030" s="56"/>
      <c r="Y1030" s="526"/>
      <c r="Z1030" s="213" t="s">
        <v>30</v>
      </c>
      <c r="AA1030" s="74">
        <v>5.0</v>
      </c>
      <c r="AB1030" s="522" t="s">
        <v>31</v>
      </c>
      <c r="AC1030" s="45">
        <f>ROUND(ROUND(ROUND(H1016*O$8,0)*S1028,0)*Y1029,0)-AA1030</f>
        <v>341</v>
      </c>
      <c r="AD1030" s="79"/>
    </row>
    <row r="1031" ht="16.5" customHeight="1">
      <c r="A1031" s="29">
        <v>61.0</v>
      </c>
      <c r="B1031" s="29">
        <v>8514.0</v>
      </c>
      <c r="C1031" s="32" t="s">
        <v>10978</v>
      </c>
      <c r="D1031" s="389"/>
      <c r="E1031" s="389"/>
      <c r="F1031" s="532"/>
      <c r="G1031" s="527"/>
      <c r="H1031" s="527"/>
      <c r="I1031" s="532"/>
      <c r="J1031" s="94"/>
      <c r="K1031" s="140"/>
      <c r="L1031" s="54"/>
      <c r="M1031" s="52"/>
      <c r="N1031" s="8"/>
      <c r="O1031" s="54"/>
      <c r="P1031" s="536"/>
      <c r="Q1031" s="14"/>
      <c r="R1031" s="14"/>
      <c r="S1031" s="14"/>
      <c r="T1031" s="102" t="s">
        <v>326</v>
      </c>
      <c r="U1031" s="41" t="s">
        <v>21</v>
      </c>
      <c r="V1031" s="60">
        <v>0.7</v>
      </c>
      <c r="W1031" s="37"/>
      <c r="X1031" s="7"/>
      <c r="Y1031" s="39"/>
      <c r="Z1031" s="213"/>
      <c r="AA1031" s="213"/>
      <c r="AB1031" s="213"/>
      <c r="AC1031" s="45">
        <f>ROUND(ROUND(ROUND(H1016*O$8,0)*S1028,0)*V1031,0)</f>
        <v>285</v>
      </c>
      <c r="AD1031" s="79"/>
    </row>
    <row r="1032" ht="16.5" customHeight="1">
      <c r="A1032" s="29">
        <v>61.0</v>
      </c>
      <c r="B1032" s="29">
        <v>7322.0</v>
      </c>
      <c r="C1032" s="32" t="s">
        <v>10979</v>
      </c>
      <c r="D1032" s="389"/>
      <c r="E1032" s="389"/>
      <c r="F1032" s="532"/>
      <c r="G1032" s="527"/>
      <c r="H1032" s="527"/>
      <c r="I1032" s="532"/>
      <c r="J1032" s="94"/>
      <c r="K1032" s="140"/>
      <c r="L1032" s="54"/>
      <c r="M1032" s="52"/>
      <c r="N1032" s="8"/>
      <c r="O1032" s="54"/>
      <c r="P1032" s="536"/>
      <c r="Q1032" s="14"/>
      <c r="R1032" s="14"/>
      <c r="S1032" s="14"/>
      <c r="T1032" s="482"/>
      <c r="U1032" s="83"/>
      <c r="V1032" s="528"/>
      <c r="W1032" s="227"/>
      <c r="X1032" s="22"/>
      <c r="Y1032" s="109"/>
      <c r="Z1032" s="213" t="s">
        <v>30</v>
      </c>
      <c r="AA1032" s="74">
        <v>5.0</v>
      </c>
      <c r="AB1032" s="522" t="s">
        <v>31</v>
      </c>
      <c r="AC1032" s="45">
        <f>ROUND(ROUND(ROUND(H1016*O$8,0)*S1028,0)*V1031,0)-AA1032</f>
        <v>280</v>
      </c>
      <c r="AD1032" s="79"/>
    </row>
    <row r="1033" ht="16.5" customHeight="1">
      <c r="A1033" s="29">
        <v>61.0</v>
      </c>
      <c r="B1033" s="29">
        <v>7323.0</v>
      </c>
      <c r="C1033" s="32" t="s">
        <v>10980</v>
      </c>
      <c r="D1033" s="389"/>
      <c r="E1033" s="389"/>
      <c r="F1033" s="532"/>
      <c r="G1033" s="527"/>
      <c r="H1033" s="527"/>
      <c r="I1033" s="532"/>
      <c r="J1033" s="94"/>
      <c r="K1033" s="140"/>
      <c r="L1033" s="54"/>
      <c r="M1033" s="52"/>
      <c r="N1033" s="8"/>
      <c r="O1033" s="54"/>
      <c r="P1033" s="254"/>
      <c r="Q1033" s="83"/>
      <c r="R1033" s="83"/>
      <c r="T1033" s="482"/>
      <c r="U1033" s="99"/>
      <c r="V1033" s="529"/>
      <c r="W1033" s="305" t="s">
        <v>20</v>
      </c>
      <c r="X1033" s="41" t="s">
        <v>21</v>
      </c>
      <c r="Y1033" s="86">
        <v>0.85</v>
      </c>
      <c r="Z1033" s="75"/>
      <c r="AA1033" s="213"/>
      <c r="AB1033" s="213"/>
      <c r="AC1033" s="45">
        <f>ROUND(ROUND(ROUND(ROUND(H1016*O$8,0)*S1028,0)*V1031,0)*Y1033,0)</f>
        <v>242</v>
      </c>
      <c r="AD1033" s="79"/>
    </row>
    <row r="1034" ht="16.5" customHeight="1">
      <c r="A1034" s="29">
        <v>61.0</v>
      </c>
      <c r="B1034" s="29">
        <v>7324.0</v>
      </c>
      <c r="C1034" s="32" t="s">
        <v>10981</v>
      </c>
      <c r="D1034" s="389"/>
      <c r="E1034" s="389"/>
      <c r="F1034" s="532"/>
      <c r="G1034" s="527"/>
      <c r="H1034" s="527"/>
      <c r="I1034" s="532"/>
      <c r="J1034" s="94"/>
      <c r="K1034" s="140"/>
      <c r="L1034" s="54"/>
      <c r="M1034" s="52"/>
      <c r="N1034" s="8"/>
      <c r="O1034" s="54"/>
      <c r="P1034" s="254"/>
      <c r="Q1034" s="83"/>
      <c r="R1034" s="83"/>
      <c r="S1034" s="83"/>
      <c r="T1034" s="530"/>
      <c r="U1034" s="24"/>
      <c r="V1034" s="26"/>
      <c r="W1034" s="484"/>
      <c r="X1034" s="56"/>
      <c r="Y1034" s="526"/>
      <c r="Z1034" s="213" t="s">
        <v>30</v>
      </c>
      <c r="AA1034" s="74">
        <v>5.0</v>
      </c>
      <c r="AB1034" s="522" t="s">
        <v>31</v>
      </c>
      <c r="AC1034" s="45">
        <f>ROUND(ROUND(ROUND(ROUND(H1016*O$8,0)*S1028,0)*V1031,0)*Y1033,0)-AA1034</f>
        <v>237</v>
      </c>
      <c r="AD1034" s="79"/>
    </row>
    <row r="1035" ht="16.5" customHeight="1">
      <c r="A1035" s="29">
        <v>61.0</v>
      </c>
      <c r="B1035" s="29">
        <v>8786.0</v>
      </c>
      <c r="C1035" s="32" t="s">
        <v>10982</v>
      </c>
      <c r="D1035" s="389"/>
      <c r="E1035" s="389"/>
      <c r="F1035" s="532"/>
      <c r="G1035" s="527"/>
      <c r="H1035" s="527"/>
      <c r="I1035" s="532"/>
      <c r="J1035" s="94"/>
      <c r="K1035" s="140"/>
      <c r="L1035" s="54"/>
      <c r="M1035" s="52"/>
      <c r="N1035" s="8"/>
      <c r="O1035" s="54"/>
      <c r="P1035" s="536"/>
      <c r="Q1035" s="83"/>
      <c r="R1035" s="528"/>
      <c r="S1035" s="486"/>
      <c r="T1035" s="102" t="s">
        <v>329</v>
      </c>
      <c r="U1035" s="83" t="s">
        <v>21</v>
      </c>
      <c r="V1035" s="528">
        <v>0.85</v>
      </c>
      <c r="W1035" s="37"/>
      <c r="X1035" s="7"/>
      <c r="Y1035" s="39"/>
      <c r="Z1035" s="213"/>
      <c r="AA1035" s="213"/>
      <c r="AB1035" s="213"/>
      <c r="AC1035" s="45">
        <f>ROUND(ROUND(ROUND(H1016*O$8,0)*S1028,0)*V1035,0)</f>
        <v>346</v>
      </c>
      <c r="AD1035" s="79"/>
    </row>
    <row r="1036" ht="16.5" customHeight="1">
      <c r="A1036" s="29">
        <v>61.0</v>
      </c>
      <c r="B1036" s="29">
        <v>7325.0</v>
      </c>
      <c r="C1036" s="32" t="s">
        <v>10983</v>
      </c>
      <c r="D1036" s="389"/>
      <c r="E1036" s="389"/>
      <c r="F1036" s="532"/>
      <c r="G1036" s="527"/>
      <c r="H1036" s="527"/>
      <c r="I1036" s="532"/>
      <c r="J1036" s="94"/>
      <c r="K1036" s="140"/>
      <c r="L1036" s="54"/>
      <c r="M1036" s="52"/>
      <c r="N1036" s="8"/>
      <c r="O1036" s="54"/>
      <c r="P1036" s="536"/>
      <c r="Q1036" s="83"/>
      <c r="R1036" s="528"/>
      <c r="S1036" s="528"/>
      <c r="T1036" s="482"/>
      <c r="U1036" s="83"/>
      <c r="V1036" s="528"/>
      <c r="W1036" s="227"/>
      <c r="X1036" s="22"/>
      <c r="Y1036" s="109"/>
      <c r="Z1036" s="213" t="s">
        <v>30</v>
      </c>
      <c r="AA1036" s="74">
        <v>5.0</v>
      </c>
      <c r="AB1036" s="522" t="s">
        <v>31</v>
      </c>
      <c r="AC1036" s="45">
        <f>ROUND(ROUND(ROUND(H1016*O$8,0)*S1028,0)*V1035,0)-AA1036</f>
        <v>341</v>
      </c>
      <c r="AD1036" s="79"/>
    </row>
    <row r="1037" ht="16.5" customHeight="1">
      <c r="A1037" s="29">
        <v>61.0</v>
      </c>
      <c r="B1037" s="29">
        <v>7326.0</v>
      </c>
      <c r="C1037" s="32" t="s">
        <v>10984</v>
      </c>
      <c r="D1037" s="389"/>
      <c r="E1037" s="389"/>
      <c r="F1037" s="532"/>
      <c r="G1037" s="527"/>
      <c r="H1037" s="527"/>
      <c r="I1037" s="532"/>
      <c r="J1037" s="94"/>
      <c r="K1037" s="140"/>
      <c r="L1037" s="54"/>
      <c r="M1037" s="52"/>
      <c r="N1037" s="8"/>
      <c r="O1037" s="54"/>
      <c r="P1037" s="254"/>
      <c r="Q1037" s="83"/>
      <c r="R1037" s="528"/>
      <c r="S1037" s="528"/>
      <c r="T1037" s="482"/>
      <c r="U1037" s="99"/>
      <c r="V1037" s="529"/>
      <c r="W1037" s="305" t="s">
        <v>20</v>
      </c>
      <c r="X1037" s="41" t="s">
        <v>21</v>
      </c>
      <c r="Y1037" s="86">
        <v>0.85</v>
      </c>
      <c r="Z1037" s="75"/>
      <c r="AA1037" s="213"/>
      <c r="AB1037" s="213"/>
      <c r="AC1037" s="45">
        <f>ROUND(ROUND(ROUND(ROUND(H1016*O$8,0)*S1028,0)*V1035,0)*Y1037,0)</f>
        <v>294</v>
      </c>
      <c r="AD1037" s="79"/>
    </row>
    <row r="1038" ht="16.5" customHeight="1">
      <c r="A1038" s="29">
        <v>61.0</v>
      </c>
      <c r="B1038" s="29">
        <v>7327.0</v>
      </c>
      <c r="C1038" s="32" t="s">
        <v>10985</v>
      </c>
      <c r="D1038" s="389"/>
      <c r="E1038" s="389"/>
      <c r="F1038" s="532"/>
      <c r="G1038" s="527"/>
      <c r="H1038" s="527"/>
      <c r="I1038" s="532"/>
      <c r="J1038" s="94"/>
      <c r="K1038" s="140"/>
      <c r="L1038" s="54"/>
      <c r="M1038" s="52"/>
      <c r="N1038" s="8"/>
      <c r="O1038" s="54"/>
      <c r="P1038" s="536"/>
      <c r="Q1038" s="83"/>
      <c r="R1038" s="83"/>
      <c r="S1038" s="83"/>
      <c r="T1038" s="484"/>
      <c r="U1038" s="24"/>
      <c r="V1038" s="26"/>
      <c r="W1038" s="484"/>
      <c r="X1038" s="56"/>
      <c r="Y1038" s="526"/>
      <c r="Z1038" s="213" t="s">
        <v>30</v>
      </c>
      <c r="AA1038" s="74">
        <v>5.0</v>
      </c>
      <c r="AB1038" s="522" t="s">
        <v>31</v>
      </c>
      <c r="AC1038" s="45">
        <f>ROUND(ROUND(ROUND(ROUND(H1016*O$8,0)*S1028,0)*V1035,0)*Y1037,0)-AA1038</f>
        <v>289</v>
      </c>
      <c r="AD1038" s="79"/>
    </row>
    <row r="1039" ht="16.5" customHeight="1">
      <c r="A1039" s="29">
        <v>61.0</v>
      </c>
      <c r="B1039" s="29">
        <v>7328.0</v>
      </c>
      <c r="C1039" s="32" t="s">
        <v>10986</v>
      </c>
      <c r="D1039" s="389"/>
      <c r="E1039" s="389"/>
      <c r="F1039" s="532"/>
      <c r="G1039" s="527"/>
      <c r="H1039" s="527"/>
      <c r="I1039" s="532"/>
      <c r="J1039" s="94"/>
      <c r="K1039" s="140"/>
      <c r="L1039" s="54"/>
      <c r="M1039" s="52"/>
      <c r="N1039" s="8"/>
      <c r="O1039" s="54"/>
      <c r="P1039" s="536"/>
      <c r="Q1039" s="102" t="s">
        <v>27</v>
      </c>
      <c r="R1039" s="533"/>
      <c r="S1039" s="533"/>
      <c r="T1039" s="520"/>
      <c r="U1039" s="38"/>
      <c r="V1039" s="6"/>
      <c r="W1039" s="37"/>
      <c r="X1039" s="7"/>
      <c r="Y1039" s="39"/>
      <c r="Z1039" s="213"/>
      <c r="AA1039" s="213"/>
      <c r="AB1039" s="213"/>
      <c r="AC1039" s="45">
        <f>ROUND(ROUND(H1016*O$8,0)*S1040,0)</f>
        <v>291</v>
      </c>
      <c r="AD1039" s="79"/>
    </row>
    <row r="1040" ht="16.5" customHeight="1">
      <c r="A1040" s="29">
        <v>61.0</v>
      </c>
      <c r="B1040" s="29">
        <v>7329.0</v>
      </c>
      <c r="C1040" s="32" t="s">
        <v>10987</v>
      </c>
      <c r="D1040" s="389"/>
      <c r="E1040" s="389"/>
      <c r="F1040" s="532"/>
      <c r="G1040" s="527"/>
      <c r="H1040" s="527"/>
      <c r="I1040" s="532"/>
      <c r="J1040" s="94"/>
      <c r="K1040" s="140"/>
      <c r="L1040" s="54"/>
      <c r="M1040" s="52"/>
      <c r="N1040" s="8"/>
      <c r="O1040" s="54"/>
      <c r="P1040" s="535"/>
      <c r="Q1040" s="482"/>
      <c r="R1040" s="83" t="s">
        <v>21</v>
      </c>
      <c r="S1040" s="528">
        <v>0.5</v>
      </c>
      <c r="T1040" s="521"/>
      <c r="U1040" s="53"/>
      <c r="V1040" s="14"/>
      <c r="W1040" s="52"/>
      <c r="X1040" s="8"/>
      <c r="Y1040" s="109"/>
      <c r="Z1040" s="213" t="s">
        <v>30</v>
      </c>
      <c r="AA1040" s="74">
        <v>5.0</v>
      </c>
      <c r="AB1040" s="522" t="s">
        <v>31</v>
      </c>
      <c r="AC1040" s="45">
        <f>ROUND(ROUND(H1016*O$8,0)*S1040,0)-AA1040</f>
        <v>286</v>
      </c>
      <c r="AD1040" s="79"/>
    </row>
    <row r="1041" ht="16.5" customHeight="1">
      <c r="A1041" s="29">
        <v>61.0</v>
      </c>
      <c r="B1041" s="29">
        <v>7330.0</v>
      </c>
      <c r="C1041" s="32" t="s">
        <v>10988</v>
      </c>
      <c r="D1041" s="389"/>
      <c r="E1041" s="389"/>
      <c r="F1041" s="532"/>
      <c r="G1041" s="527"/>
      <c r="H1041" s="527"/>
      <c r="I1041" s="532"/>
      <c r="J1041" s="94"/>
      <c r="K1041" s="140"/>
      <c r="L1041" s="54"/>
      <c r="M1041" s="52"/>
      <c r="N1041" s="8"/>
      <c r="O1041" s="54"/>
      <c r="P1041" s="535"/>
      <c r="Q1041" s="482"/>
      <c r="R1041" s="14"/>
      <c r="S1041" s="14"/>
      <c r="T1041" s="521"/>
      <c r="U1041" s="53"/>
      <c r="V1041" s="14"/>
      <c r="W1041" s="305" t="s">
        <v>20</v>
      </c>
      <c r="X1041" s="41" t="s">
        <v>21</v>
      </c>
      <c r="Y1041" s="86">
        <v>0.85</v>
      </c>
      <c r="Z1041" s="75"/>
      <c r="AA1041" s="213"/>
      <c r="AB1041" s="213"/>
      <c r="AC1041" s="593">
        <f>ROUND(ROUND(ROUND(H1016*O$8,0)*S1040,0)*Y1041,0)</f>
        <v>247</v>
      </c>
      <c r="AD1041" s="79"/>
    </row>
    <row r="1042" ht="16.5" customHeight="1">
      <c r="A1042" s="29">
        <v>61.0</v>
      </c>
      <c r="B1042" s="29">
        <v>7331.0</v>
      </c>
      <c r="C1042" s="32" t="s">
        <v>10989</v>
      </c>
      <c r="D1042" s="389"/>
      <c r="E1042" s="389"/>
      <c r="F1042" s="532"/>
      <c r="G1042" s="527"/>
      <c r="H1042" s="527"/>
      <c r="I1042" s="532"/>
      <c r="J1042" s="94"/>
      <c r="K1042" s="140"/>
      <c r="L1042" s="54"/>
      <c r="M1042" s="52"/>
      <c r="N1042" s="8"/>
      <c r="O1042" s="54"/>
      <c r="P1042" s="535"/>
      <c r="Q1042" s="482"/>
      <c r="R1042" s="83"/>
      <c r="S1042" s="83"/>
      <c r="T1042" s="525"/>
      <c r="U1042" s="180"/>
      <c r="V1042" s="21"/>
      <c r="W1042" s="484"/>
      <c r="X1042" s="56"/>
      <c r="Y1042" s="526"/>
      <c r="Z1042" s="213" t="s">
        <v>30</v>
      </c>
      <c r="AA1042" s="74">
        <v>5.0</v>
      </c>
      <c r="AB1042" s="522" t="s">
        <v>31</v>
      </c>
      <c r="AC1042" s="593">
        <f>ROUND(ROUND(ROUND(H1016*O$8,0)*S1040,0)*Y1041,0)-AA1042</f>
        <v>242</v>
      </c>
      <c r="AD1042" s="79"/>
    </row>
    <row r="1043" ht="16.5" customHeight="1">
      <c r="A1043" s="29">
        <v>61.0</v>
      </c>
      <c r="B1043" s="29">
        <v>7332.0</v>
      </c>
      <c r="C1043" s="32" t="s">
        <v>10990</v>
      </c>
      <c r="D1043" s="389"/>
      <c r="E1043" s="389"/>
      <c r="F1043" s="532"/>
      <c r="G1043" s="527"/>
      <c r="H1043" s="527"/>
      <c r="I1043" s="532"/>
      <c r="J1043" s="94"/>
      <c r="K1043" s="140"/>
      <c r="L1043" s="54"/>
      <c r="M1043" s="52"/>
      <c r="N1043" s="8"/>
      <c r="O1043" s="54"/>
      <c r="P1043" s="536"/>
      <c r="Q1043" s="14"/>
      <c r="R1043" s="14"/>
      <c r="S1043" s="14"/>
      <c r="T1043" s="102" t="s">
        <v>326</v>
      </c>
      <c r="U1043" s="41" t="s">
        <v>21</v>
      </c>
      <c r="V1043" s="60">
        <v>0.7</v>
      </c>
      <c r="W1043" s="37"/>
      <c r="X1043" s="7"/>
      <c r="Y1043" s="39"/>
      <c r="Z1043" s="213"/>
      <c r="AA1043" s="213"/>
      <c r="AB1043" s="213"/>
      <c r="AC1043" s="45">
        <f>ROUND(ROUND(ROUND(H1016*O$8,0)*S1040,0)*V1043,0)</f>
        <v>204</v>
      </c>
      <c r="AD1043" s="79"/>
    </row>
    <row r="1044" ht="16.5" customHeight="1">
      <c r="A1044" s="29">
        <v>61.0</v>
      </c>
      <c r="B1044" s="29">
        <v>7333.0</v>
      </c>
      <c r="C1044" s="32" t="s">
        <v>10991</v>
      </c>
      <c r="D1044" s="389"/>
      <c r="E1044" s="389"/>
      <c r="F1044" s="532"/>
      <c r="G1044" s="527"/>
      <c r="H1044" s="527"/>
      <c r="I1044" s="532"/>
      <c r="J1044" s="94"/>
      <c r="K1044" s="140"/>
      <c r="L1044" s="54"/>
      <c r="M1044" s="52"/>
      <c r="N1044" s="8"/>
      <c r="O1044" s="54"/>
      <c r="P1044" s="536"/>
      <c r="Q1044" s="14"/>
      <c r="R1044" s="14"/>
      <c r="S1044" s="14"/>
      <c r="T1044" s="482"/>
      <c r="U1044" s="83"/>
      <c r="V1044" s="528"/>
      <c r="W1044" s="227"/>
      <c r="X1044" s="22"/>
      <c r="Y1044" s="109"/>
      <c r="Z1044" s="213" t="s">
        <v>30</v>
      </c>
      <c r="AA1044" s="74">
        <v>5.0</v>
      </c>
      <c r="AB1044" s="522" t="s">
        <v>31</v>
      </c>
      <c r="AC1044" s="45">
        <f>ROUND(ROUND(ROUND(H1016*O$8,0)*S1040,0)*V1043,0)-AA1044</f>
        <v>199</v>
      </c>
      <c r="AD1044" s="79"/>
    </row>
    <row r="1045" ht="16.5" customHeight="1">
      <c r="A1045" s="29">
        <v>61.0</v>
      </c>
      <c r="B1045" s="29">
        <v>7334.0</v>
      </c>
      <c r="C1045" s="32" t="s">
        <v>10992</v>
      </c>
      <c r="D1045" s="389"/>
      <c r="E1045" s="389"/>
      <c r="F1045" s="532"/>
      <c r="G1045" s="527"/>
      <c r="H1045" s="527"/>
      <c r="I1045" s="532"/>
      <c r="J1045" s="94"/>
      <c r="K1045" s="140"/>
      <c r="L1045" s="54"/>
      <c r="M1045" s="52"/>
      <c r="N1045" s="8"/>
      <c r="O1045" s="54"/>
      <c r="P1045" s="254"/>
      <c r="Q1045" s="83"/>
      <c r="R1045" s="83"/>
      <c r="T1045" s="482"/>
      <c r="U1045" s="99"/>
      <c r="V1045" s="529"/>
      <c r="W1045" s="305" t="s">
        <v>20</v>
      </c>
      <c r="X1045" s="41" t="s">
        <v>21</v>
      </c>
      <c r="Y1045" s="86">
        <v>0.85</v>
      </c>
      <c r="Z1045" s="75"/>
      <c r="AA1045" s="213"/>
      <c r="AB1045" s="213"/>
      <c r="AC1045" s="593">
        <f>ROUND(ROUND(ROUND(ROUND(H1016*O$8,0)*S1040,0)*V1043,0)*Y1045,0)</f>
        <v>173</v>
      </c>
      <c r="AD1045" s="79"/>
    </row>
    <row r="1046" ht="16.5" customHeight="1">
      <c r="A1046" s="29">
        <v>61.0</v>
      </c>
      <c r="B1046" s="29">
        <v>7335.0</v>
      </c>
      <c r="C1046" s="32" t="s">
        <v>10993</v>
      </c>
      <c r="D1046" s="389"/>
      <c r="E1046" s="389"/>
      <c r="F1046" s="532"/>
      <c r="G1046" s="527"/>
      <c r="H1046" s="527"/>
      <c r="I1046" s="532"/>
      <c r="J1046" s="94"/>
      <c r="K1046" s="140"/>
      <c r="L1046" s="54"/>
      <c r="M1046" s="52"/>
      <c r="N1046" s="8"/>
      <c r="O1046" s="54"/>
      <c r="P1046" s="254"/>
      <c r="Q1046" s="83"/>
      <c r="R1046" s="83"/>
      <c r="S1046" s="83"/>
      <c r="T1046" s="530"/>
      <c r="U1046" s="24"/>
      <c r="V1046" s="26"/>
      <c r="W1046" s="484"/>
      <c r="X1046" s="56"/>
      <c r="Y1046" s="526"/>
      <c r="Z1046" s="213" t="s">
        <v>30</v>
      </c>
      <c r="AA1046" s="74">
        <v>5.0</v>
      </c>
      <c r="AB1046" s="522" t="s">
        <v>31</v>
      </c>
      <c r="AC1046" s="593">
        <f>ROUND(ROUND(ROUND(ROUND(H1016*O$8,0)*S1040,0)*V1043,0)*Y1045,0)-AA1046</f>
        <v>168</v>
      </c>
      <c r="AD1046" s="79"/>
    </row>
    <row r="1047" ht="16.5" customHeight="1">
      <c r="A1047" s="29">
        <v>61.0</v>
      </c>
      <c r="B1047" s="29">
        <v>7336.0</v>
      </c>
      <c r="C1047" s="32" t="s">
        <v>10994</v>
      </c>
      <c r="D1047" s="389"/>
      <c r="E1047" s="389"/>
      <c r="F1047" s="532"/>
      <c r="G1047" s="527"/>
      <c r="H1047" s="527"/>
      <c r="I1047" s="532"/>
      <c r="J1047" s="94"/>
      <c r="K1047" s="140"/>
      <c r="L1047" s="54"/>
      <c r="M1047" s="52"/>
      <c r="N1047" s="8"/>
      <c r="O1047" s="54"/>
      <c r="P1047" s="536"/>
      <c r="Q1047" s="83"/>
      <c r="R1047" s="528"/>
      <c r="S1047" s="486"/>
      <c r="T1047" s="102" t="s">
        <v>329</v>
      </c>
      <c r="U1047" s="83" t="s">
        <v>21</v>
      </c>
      <c r="V1047" s="528">
        <v>0.85</v>
      </c>
      <c r="W1047" s="37"/>
      <c r="X1047" s="7"/>
      <c r="Y1047" s="39"/>
      <c r="Z1047" s="213"/>
      <c r="AA1047" s="213"/>
      <c r="AB1047" s="213"/>
      <c r="AC1047" s="593">
        <f>ROUND(ROUND(ROUND(H1016*O$8,0)*S1040,0)*V1047,0)</f>
        <v>247</v>
      </c>
      <c r="AD1047" s="79"/>
    </row>
    <row r="1048" ht="16.5" customHeight="1">
      <c r="A1048" s="29">
        <v>61.0</v>
      </c>
      <c r="B1048" s="29">
        <v>7337.0</v>
      </c>
      <c r="C1048" s="32" t="s">
        <v>10995</v>
      </c>
      <c r="D1048" s="389"/>
      <c r="E1048" s="389"/>
      <c r="F1048" s="532"/>
      <c r="G1048" s="527"/>
      <c r="H1048" s="527"/>
      <c r="I1048" s="532"/>
      <c r="J1048" s="94"/>
      <c r="K1048" s="140"/>
      <c r="L1048" s="54"/>
      <c r="M1048" s="52"/>
      <c r="N1048" s="8"/>
      <c r="O1048" s="54"/>
      <c r="P1048" s="536"/>
      <c r="Q1048" s="83"/>
      <c r="R1048" s="528"/>
      <c r="S1048" s="528"/>
      <c r="T1048" s="482"/>
      <c r="U1048" s="83"/>
      <c r="V1048" s="528"/>
      <c r="W1048" s="227"/>
      <c r="X1048" s="22"/>
      <c r="Y1048" s="109"/>
      <c r="Z1048" s="213" t="s">
        <v>30</v>
      </c>
      <c r="AA1048" s="74">
        <v>5.0</v>
      </c>
      <c r="AB1048" s="522" t="s">
        <v>31</v>
      </c>
      <c r="AC1048" s="593">
        <f>ROUND(ROUND(ROUND(H1016*O$8,0)*S1040,0)*V1047,0)-AA1048</f>
        <v>242</v>
      </c>
      <c r="AD1048" s="79"/>
    </row>
    <row r="1049" ht="16.5" customHeight="1">
      <c r="A1049" s="29">
        <v>61.0</v>
      </c>
      <c r="B1049" s="29">
        <v>7338.0</v>
      </c>
      <c r="C1049" s="32" t="s">
        <v>10996</v>
      </c>
      <c r="D1049" s="389"/>
      <c r="E1049" s="389"/>
      <c r="F1049" s="532"/>
      <c r="G1049" s="527"/>
      <c r="H1049" s="527"/>
      <c r="I1049" s="532"/>
      <c r="J1049" s="94"/>
      <c r="K1049" s="140"/>
      <c r="L1049" s="54"/>
      <c r="M1049" s="52"/>
      <c r="N1049" s="8"/>
      <c r="O1049" s="54"/>
      <c r="P1049" s="254"/>
      <c r="Q1049" s="83"/>
      <c r="R1049" s="528"/>
      <c r="S1049" s="528"/>
      <c r="T1049" s="482"/>
      <c r="U1049" s="99"/>
      <c r="V1049" s="529"/>
      <c r="W1049" s="305" t="s">
        <v>20</v>
      </c>
      <c r="X1049" s="41" t="s">
        <v>21</v>
      </c>
      <c r="Y1049" s="86">
        <v>0.85</v>
      </c>
      <c r="Z1049" s="75"/>
      <c r="AA1049" s="213"/>
      <c r="AB1049" s="213"/>
      <c r="AC1049" s="593">
        <f>ROUND(ROUND(ROUND(ROUND(H1016*O$8,0)*S1040,0)*V1047,0)*Y1049,0)</f>
        <v>210</v>
      </c>
      <c r="AD1049" s="79"/>
    </row>
    <row r="1050" ht="16.5" customHeight="1">
      <c r="A1050" s="29">
        <v>61.0</v>
      </c>
      <c r="B1050" s="29">
        <v>7339.0</v>
      </c>
      <c r="C1050" s="32" t="s">
        <v>10997</v>
      </c>
      <c r="D1050" s="389"/>
      <c r="E1050" s="389"/>
      <c r="F1050" s="532"/>
      <c r="G1050" s="527"/>
      <c r="H1050" s="527"/>
      <c r="I1050" s="532"/>
      <c r="J1050" s="94"/>
      <c r="K1050" s="140"/>
      <c r="L1050" s="54"/>
      <c r="M1050" s="52"/>
      <c r="N1050" s="8"/>
      <c r="O1050" s="54"/>
      <c r="P1050" s="537"/>
      <c r="Q1050" s="83"/>
      <c r="R1050" s="83"/>
      <c r="S1050" s="83"/>
      <c r="T1050" s="484"/>
      <c r="U1050" s="24"/>
      <c r="V1050" s="26"/>
      <c r="W1050" s="484"/>
      <c r="X1050" s="56"/>
      <c r="Y1050" s="526"/>
      <c r="Z1050" s="213" t="s">
        <v>30</v>
      </c>
      <c r="AA1050" s="74">
        <v>5.0</v>
      </c>
      <c r="AB1050" s="522" t="s">
        <v>31</v>
      </c>
      <c r="AC1050" s="593">
        <f>ROUND(ROUND(ROUND(ROUND(H1016*O$8,0)*S1040,0)*V1047,0)*Y1049,0)-AA1050</f>
        <v>205</v>
      </c>
      <c r="AD1050" s="79"/>
    </row>
    <row r="1051" ht="16.5" customHeight="1">
      <c r="A1051" s="29">
        <v>61.0</v>
      </c>
      <c r="B1051" s="29">
        <v>8787.0</v>
      </c>
      <c r="C1051" s="32" t="s">
        <v>10998</v>
      </c>
      <c r="D1051" s="389"/>
      <c r="E1051" s="389"/>
      <c r="F1051" s="532"/>
      <c r="G1051" s="527"/>
      <c r="H1051" s="527"/>
      <c r="I1051" s="532"/>
      <c r="J1051" s="130" t="s">
        <v>38</v>
      </c>
      <c r="K1051" s="538"/>
      <c r="L1051" s="590"/>
      <c r="M1051" s="147"/>
      <c r="N1051" s="539"/>
      <c r="O1051" s="591"/>
      <c r="P1051" s="37"/>
      <c r="Q1051" s="7"/>
      <c r="R1051" s="7"/>
      <c r="S1051" s="7"/>
      <c r="T1051" s="520"/>
      <c r="U1051" s="6"/>
      <c r="V1051" s="7"/>
      <c r="W1051" s="37"/>
      <c r="X1051" s="7"/>
      <c r="Y1051" s="39"/>
      <c r="Z1051" s="213"/>
      <c r="AA1051" s="213"/>
      <c r="AB1051" s="213"/>
      <c r="AC1051" s="45">
        <f>ROUND(ROUND(H1016+K1052,0)*O$8,0)</f>
        <v>589</v>
      </c>
      <c r="AD1051" s="79"/>
    </row>
    <row r="1052" ht="16.5" customHeight="1">
      <c r="A1052" s="29">
        <v>61.0</v>
      </c>
      <c r="B1052" s="29">
        <v>7340.0</v>
      </c>
      <c r="C1052" s="32" t="s">
        <v>10999</v>
      </c>
      <c r="D1052" s="231"/>
      <c r="E1052" s="231"/>
      <c r="F1052" s="523"/>
      <c r="G1052" s="174"/>
      <c r="H1052" s="174"/>
      <c r="I1052" s="523"/>
      <c r="J1052" s="482"/>
      <c r="K1052" s="83">
        <v>12.0</v>
      </c>
      <c r="L1052" s="594" t="s">
        <v>40</v>
      </c>
      <c r="M1052" s="595"/>
      <c r="N1052" s="97"/>
      <c r="O1052" s="594"/>
      <c r="P1052" s="52"/>
      <c r="Q1052" s="8"/>
      <c r="R1052" s="8"/>
      <c r="S1052" s="8"/>
      <c r="T1052" s="521"/>
      <c r="U1052" s="14"/>
      <c r="V1052" s="8"/>
      <c r="W1052" s="52"/>
      <c r="X1052" s="8"/>
      <c r="Y1052" s="109"/>
      <c r="Z1052" s="213" t="s">
        <v>30</v>
      </c>
      <c r="AA1052" s="74">
        <v>5.0</v>
      </c>
      <c r="AB1052" s="522" t="s">
        <v>31</v>
      </c>
      <c r="AC1052" s="45">
        <f>ROUND(ROUND(H1016+K1052,0)*O$8,0)-AA1052</f>
        <v>584</v>
      </c>
      <c r="AD1052" s="79"/>
    </row>
    <row r="1053" ht="16.5" customHeight="1">
      <c r="A1053" s="29">
        <v>61.0</v>
      </c>
      <c r="B1053" s="29">
        <v>7341.0</v>
      </c>
      <c r="C1053" s="32" t="s">
        <v>11000</v>
      </c>
      <c r="D1053" s="231"/>
      <c r="E1053" s="231"/>
      <c r="F1053" s="523"/>
      <c r="G1053" s="174"/>
      <c r="H1053" s="174"/>
      <c r="I1053" s="523"/>
      <c r="J1053" s="482"/>
      <c r="K1053" s="140"/>
      <c r="L1053" s="54"/>
      <c r="M1053" s="52"/>
      <c r="N1053" s="8"/>
      <c r="O1053" s="54"/>
      <c r="P1053" s="52"/>
      <c r="Q1053" s="8"/>
      <c r="R1053" s="8"/>
      <c r="S1053" s="8"/>
      <c r="T1053" s="521"/>
      <c r="U1053" s="14"/>
      <c r="V1053" s="54"/>
      <c r="W1053" s="305" t="s">
        <v>20</v>
      </c>
      <c r="X1053" s="41" t="s">
        <v>21</v>
      </c>
      <c r="Y1053" s="86">
        <v>0.85</v>
      </c>
      <c r="Z1053" s="75"/>
      <c r="AA1053" s="213"/>
      <c r="AB1053" s="213"/>
      <c r="AC1053" s="45">
        <f>ROUND(ROUND(ROUND(H1016+K1052,0)*O$8,0)*Y1053,0)</f>
        <v>501</v>
      </c>
      <c r="AD1053" s="79"/>
    </row>
    <row r="1054" ht="16.5" customHeight="1">
      <c r="A1054" s="29">
        <v>61.0</v>
      </c>
      <c r="B1054" s="29">
        <v>7342.0</v>
      </c>
      <c r="C1054" s="32" t="s">
        <v>11001</v>
      </c>
      <c r="D1054" s="231"/>
      <c r="E1054" s="231"/>
      <c r="F1054" s="532"/>
      <c r="G1054" s="527"/>
      <c r="H1054" s="527"/>
      <c r="I1054" s="532"/>
      <c r="J1054" s="94"/>
      <c r="K1054" s="140"/>
      <c r="L1054" s="54"/>
      <c r="M1054" s="52"/>
      <c r="N1054" s="8"/>
      <c r="O1054" s="54"/>
      <c r="P1054" s="52"/>
      <c r="Q1054" s="8"/>
      <c r="R1054" s="8"/>
      <c r="S1054" s="8"/>
      <c r="T1054" s="525"/>
      <c r="U1054" s="21"/>
      <c r="V1054" s="109"/>
      <c r="W1054" s="484"/>
      <c r="X1054" s="56"/>
      <c r="Y1054" s="526"/>
      <c r="Z1054" s="213" t="s">
        <v>30</v>
      </c>
      <c r="AA1054" s="74">
        <v>5.0</v>
      </c>
      <c r="AB1054" s="522" t="s">
        <v>31</v>
      </c>
      <c r="AC1054" s="45">
        <f>ROUND(ROUND(ROUND(H1016+K1052,0)*O$8,0)*Y1053,0)-AA1054</f>
        <v>496</v>
      </c>
      <c r="AD1054" s="79"/>
    </row>
    <row r="1055" ht="16.5" customHeight="1">
      <c r="A1055" s="29">
        <v>61.0</v>
      </c>
      <c r="B1055" s="29">
        <v>8788.0</v>
      </c>
      <c r="C1055" s="32" t="s">
        <v>11002</v>
      </c>
      <c r="D1055" s="231"/>
      <c r="E1055" s="231"/>
      <c r="F1055" s="532"/>
      <c r="G1055" s="527"/>
      <c r="H1055" s="527"/>
      <c r="I1055" s="532"/>
      <c r="J1055" s="94"/>
      <c r="K1055" s="140"/>
      <c r="L1055" s="54"/>
      <c r="M1055" s="52"/>
      <c r="N1055" s="8"/>
      <c r="O1055" s="54"/>
      <c r="P1055" s="52"/>
      <c r="Q1055" s="8"/>
      <c r="R1055" s="8"/>
      <c r="S1055" s="8"/>
      <c r="T1055" s="102" t="s">
        <v>326</v>
      </c>
      <c r="U1055" s="41" t="s">
        <v>21</v>
      </c>
      <c r="V1055" s="60">
        <v>0.7</v>
      </c>
      <c r="W1055" s="37"/>
      <c r="X1055" s="7"/>
      <c r="Y1055" s="39"/>
      <c r="Z1055" s="213"/>
      <c r="AA1055" s="213"/>
      <c r="AB1055" s="213"/>
      <c r="AC1055" s="45">
        <f>ROUND(ROUND(ROUND(H1016+K1052,0)*O$8,0)*V1055,0)</f>
        <v>412</v>
      </c>
      <c r="AD1055" s="79"/>
    </row>
    <row r="1056" ht="16.5" customHeight="1">
      <c r="A1056" s="29">
        <v>61.0</v>
      </c>
      <c r="B1056" s="29">
        <v>7343.0</v>
      </c>
      <c r="C1056" s="32" t="s">
        <v>11003</v>
      </c>
      <c r="D1056" s="231"/>
      <c r="E1056" s="231"/>
      <c r="F1056" s="532"/>
      <c r="G1056" s="527"/>
      <c r="H1056" s="8"/>
      <c r="I1056" s="144"/>
      <c r="J1056" s="94"/>
      <c r="K1056" s="140"/>
      <c r="L1056" s="54"/>
      <c r="M1056" s="52"/>
      <c r="N1056" s="8"/>
      <c r="O1056" s="54"/>
      <c r="P1056" s="52"/>
      <c r="Q1056" s="8"/>
      <c r="R1056" s="8"/>
      <c r="S1056" s="8"/>
      <c r="T1056" s="482"/>
      <c r="U1056" s="83"/>
      <c r="V1056" s="528"/>
      <c r="W1056" s="227"/>
      <c r="X1056" s="22"/>
      <c r="Y1056" s="109"/>
      <c r="Z1056" s="213" t="s">
        <v>30</v>
      </c>
      <c r="AA1056" s="74">
        <v>5.0</v>
      </c>
      <c r="AB1056" s="522" t="s">
        <v>31</v>
      </c>
      <c r="AC1056" s="45">
        <f>ROUND(ROUND(ROUND(H1016+K1052,0)*O$8,0)*V1055,0)-AA1056</f>
        <v>407</v>
      </c>
      <c r="AD1056" s="79"/>
    </row>
    <row r="1057" ht="16.5" customHeight="1">
      <c r="A1057" s="29">
        <v>61.0</v>
      </c>
      <c r="B1057" s="29">
        <v>7344.0</v>
      </c>
      <c r="C1057" s="32" t="s">
        <v>11004</v>
      </c>
      <c r="D1057" s="389"/>
      <c r="E1057" s="231"/>
      <c r="F1057" s="543"/>
      <c r="G1057" s="113"/>
      <c r="H1057" s="8"/>
      <c r="I1057" s="144"/>
      <c r="J1057" s="94"/>
      <c r="K1057" s="140"/>
      <c r="L1057" s="54"/>
      <c r="M1057" s="52"/>
      <c r="N1057" s="8"/>
      <c r="O1057" s="54"/>
      <c r="P1057" s="52"/>
      <c r="Q1057" s="8"/>
      <c r="R1057" s="8"/>
      <c r="S1057" s="8"/>
      <c r="T1057" s="482"/>
      <c r="U1057" s="99"/>
      <c r="V1057" s="529"/>
      <c r="W1057" s="305" t="s">
        <v>20</v>
      </c>
      <c r="X1057" s="41" t="s">
        <v>21</v>
      </c>
      <c r="Y1057" s="86">
        <v>0.85</v>
      </c>
      <c r="Z1057" s="75"/>
      <c r="AA1057" s="213"/>
      <c r="AB1057" s="213"/>
      <c r="AC1057" s="45">
        <f>ROUND(ROUND(ROUND(ROUND(H1016+K1052,0)*O$8,0)*V1055,0)*Y1057,0)</f>
        <v>350</v>
      </c>
      <c r="AD1057" s="79"/>
    </row>
    <row r="1058" ht="16.5" customHeight="1">
      <c r="A1058" s="29">
        <v>61.0</v>
      </c>
      <c r="B1058" s="29">
        <v>7345.0</v>
      </c>
      <c r="C1058" s="32" t="s">
        <v>11005</v>
      </c>
      <c r="D1058" s="389"/>
      <c r="E1058" s="231"/>
      <c r="F1058" s="543"/>
      <c r="G1058" s="113"/>
      <c r="H1058" s="8"/>
      <c r="I1058" s="144"/>
      <c r="J1058" s="94"/>
      <c r="K1058" s="140"/>
      <c r="L1058" s="54"/>
      <c r="M1058" s="52"/>
      <c r="N1058" s="8"/>
      <c r="O1058" s="54"/>
      <c r="P1058" s="52"/>
      <c r="Q1058" s="8"/>
      <c r="R1058" s="8"/>
      <c r="S1058" s="8"/>
      <c r="T1058" s="530"/>
      <c r="U1058" s="24"/>
      <c r="V1058" s="26"/>
      <c r="W1058" s="484"/>
      <c r="X1058" s="56"/>
      <c r="Y1058" s="526"/>
      <c r="Z1058" s="213" t="s">
        <v>30</v>
      </c>
      <c r="AA1058" s="74">
        <v>5.0</v>
      </c>
      <c r="AB1058" s="522" t="s">
        <v>31</v>
      </c>
      <c r="AC1058" s="45">
        <f>ROUND(ROUND(ROUND(ROUND(H1016+K1052,0)*O$8,0)*V1055,0)*Y1057,0)-AA1058</f>
        <v>345</v>
      </c>
      <c r="AD1058" s="79"/>
    </row>
    <row r="1059" ht="16.5" customHeight="1">
      <c r="A1059" s="29">
        <v>61.0</v>
      </c>
      <c r="B1059" s="29">
        <v>8789.0</v>
      </c>
      <c r="C1059" s="32" t="s">
        <v>11006</v>
      </c>
      <c r="D1059" s="389"/>
      <c r="E1059" s="231"/>
      <c r="F1059" s="543"/>
      <c r="G1059" s="113"/>
      <c r="H1059" s="8"/>
      <c r="I1059" s="144"/>
      <c r="J1059" s="94"/>
      <c r="K1059" s="140"/>
      <c r="L1059" s="54"/>
      <c r="M1059" s="52"/>
      <c r="N1059" s="8"/>
      <c r="O1059" s="54"/>
      <c r="P1059" s="52"/>
      <c r="Q1059" s="8"/>
      <c r="R1059" s="8"/>
      <c r="S1059" s="54"/>
      <c r="T1059" s="102" t="s">
        <v>329</v>
      </c>
      <c r="U1059" s="83" t="s">
        <v>21</v>
      </c>
      <c r="V1059" s="528">
        <v>0.85</v>
      </c>
      <c r="W1059" s="37"/>
      <c r="X1059" s="7"/>
      <c r="Y1059" s="39"/>
      <c r="Z1059" s="213"/>
      <c r="AA1059" s="213"/>
      <c r="AB1059" s="213"/>
      <c r="AC1059" s="45">
        <f>ROUND(ROUND(ROUND(H1016+K1052,0)*O$8,0)*V1059,0)</f>
        <v>501</v>
      </c>
      <c r="AD1059" s="79"/>
    </row>
    <row r="1060" ht="16.5" customHeight="1">
      <c r="A1060" s="29">
        <v>61.0</v>
      </c>
      <c r="B1060" s="29">
        <v>7346.0</v>
      </c>
      <c r="C1060" s="32" t="s">
        <v>11007</v>
      </c>
      <c r="D1060" s="389"/>
      <c r="E1060" s="231"/>
      <c r="F1060" s="543"/>
      <c r="G1060" s="113"/>
      <c r="H1060" s="8"/>
      <c r="I1060" s="144"/>
      <c r="J1060" s="94"/>
      <c r="K1060" s="140"/>
      <c r="L1060" s="54"/>
      <c r="M1060" s="52"/>
      <c r="N1060" s="8"/>
      <c r="O1060" s="54"/>
      <c r="P1060" s="52"/>
      <c r="Q1060" s="8"/>
      <c r="R1060" s="8"/>
      <c r="S1060" s="8"/>
      <c r="T1060" s="482"/>
      <c r="U1060" s="83"/>
      <c r="V1060" s="528"/>
      <c r="W1060" s="227"/>
      <c r="X1060" s="22"/>
      <c r="Y1060" s="109"/>
      <c r="Z1060" s="213" t="s">
        <v>30</v>
      </c>
      <c r="AA1060" s="74">
        <v>5.0</v>
      </c>
      <c r="AB1060" s="522" t="s">
        <v>31</v>
      </c>
      <c r="AC1060" s="45">
        <f>ROUND(ROUND(ROUND(H1016+K1052,0)*O$8,0)*V1059,0)-AA1060</f>
        <v>496</v>
      </c>
      <c r="AD1060" s="79"/>
    </row>
    <row r="1061" ht="16.5" customHeight="1">
      <c r="A1061" s="29">
        <v>61.0</v>
      </c>
      <c r="B1061" s="29">
        <v>7347.0</v>
      </c>
      <c r="C1061" s="32" t="s">
        <v>11008</v>
      </c>
      <c r="D1061" s="389"/>
      <c r="E1061" s="231"/>
      <c r="F1061" s="532"/>
      <c r="G1061" s="527"/>
      <c r="H1061" s="527"/>
      <c r="I1061" s="532"/>
      <c r="J1061" s="94"/>
      <c r="K1061" s="140"/>
      <c r="L1061" s="54"/>
      <c r="M1061" s="52"/>
      <c r="N1061" s="8"/>
      <c r="O1061" s="54"/>
      <c r="P1061" s="52"/>
      <c r="Q1061" s="8"/>
      <c r="R1061" s="8"/>
      <c r="S1061" s="8"/>
      <c r="T1061" s="482"/>
      <c r="U1061" s="99"/>
      <c r="V1061" s="529"/>
      <c r="W1061" s="305" t="s">
        <v>20</v>
      </c>
      <c r="X1061" s="41" t="s">
        <v>21</v>
      </c>
      <c r="Y1061" s="86">
        <v>0.85</v>
      </c>
      <c r="Z1061" s="75"/>
      <c r="AA1061" s="213"/>
      <c r="AB1061" s="213"/>
      <c r="AC1061" s="45">
        <f>ROUND(ROUND(ROUND(ROUND(H1016+K1052,0)*O$8,0)*V1059,0)*Y1061,0)</f>
        <v>426</v>
      </c>
      <c r="AD1061" s="79"/>
    </row>
    <row r="1062" ht="16.5" customHeight="1">
      <c r="A1062" s="29">
        <v>61.0</v>
      </c>
      <c r="B1062" s="29">
        <v>7348.0</v>
      </c>
      <c r="C1062" s="32" t="s">
        <v>11009</v>
      </c>
      <c r="D1062" s="389"/>
      <c r="E1062" s="231"/>
      <c r="F1062" s="532"/>
      <c r="G1062" s="527"/>
      <c r="H1062" s="527"/>
      <c r="I1062" s="532"/>
      <c r="J1062" s="94"/>
      <c r="K1062" s="140"/>
      <c r="L1062" s="54"/>
      <c r="M1062" s="52"/>
      <c r="N1062" s="8"/>
      <c r="O1062" s="54"/>
      <c r="P1062" s="227"/>
      <c r="Q1062" s="22"/>
      <c r="R1062" s="22"/>
      <c r="S1062" s="22"/>
      <c r="T1062" s="484"/>
      <c r="U1062" s="24"/>
      <c r="V1062" s="26"/>
      <c r="W1062" s="484"/>
      <c r="X1062" s="56"/>
      <c r="Y1062" s="526"/>
      <c r="Z1062" s="213" t="s">
        <v>30</v>
      </c>
      <c r="AA1062" s="74">
        <v>5.0</v>
      </c>
      <c r="AB1062" s="522" t="s">
        <v>31</v>
      </c>
      <c r="AC1062" s="45">
        <f>ROUND(ROUND(ROUND(ROUND(H1016+K1052,0)*O$8,0)*V1059,0)*Y1061,0)-AA1062</f>
        <v>421</v>
      </c>
      <c r="AD1062" s="79"/>
    </row>
    <row r="1063" ht="16.5" customHeight="1">
      <c r="A1063" s="29">
        <v>61.0</v>
      </c>
      <c r="B1063" s="29">
        <v>8790.0</v>
      </c>
      <c r="C1063" s="32" t="s">
        <v>11010</v>
      </c>
      <c r="D1063" s="389"/>
      <c r="E1063" s="389"/>
      <c r="F1063" s="532"/>
      <c r="G1063" s="527"/>
      <c r="H1063" s="527"/>
      <c r="I1063" s="532"/>
      <c r="J1063" s="94"/>
      <c r="K1063" s="140"/>
      <c r="L1063" s="54"/>
      <c r="M1063" s="52"/>
      <c r="N1063" s="8"/>
      <c r="O1063" s="54"/>
      <c r="P1063" s="206" t="s">
        <v>23</v>
      </c>
      <c r="Q1063" s="102" t="s">
        <v>24</v>
      </c>
      <c r="R1063" s="533"/>
      <c r="S1063" s="533"/>
      <c r="T1063" s="520"/>
      <c r="U1063" s="38"/>
      <c r="V1063" s="6"/>
      <c r="W1063" s="37"/>
      <c r="X1063" s="7"/>
      <c r="Y1063" s="39"/>
      <c r="Z1063" s="213"/>
      <c r="AA1063" s="213"/>
      <c r="AB1063" s="213"/>
      <c r="AC1063" s="45">
        <f>ROUND(ROUND(ROUND(H1016+K1052,0)*O$8,0)*S1064,0)</f>
        <v>412</v>
      </c>
      <c r="AD1063" s="79"/>
    </row>
    <row r="1064" ht="16.5" customHeight="1">
      <c r="A1064" s="29">
        <v>61.0</v>
      </c>
      <c r="B1064" s="29">
        <v>7349.0</v>
      </c>
      <c r="C1064" s="32" t="s">
        <v>11011</v>
      </c>
      <c r="D1064" s="389"/>
      <c r="E1064" s="389"/>
      <c r="F1064" s="532"/>
      <c r="G1064" s="527"/>
      <c r="H1064" s="527"/>
      <c r="I1064" s="532"/>
      <c r="J1064" s="94"/>
      <c r="K1064" s="140"/>
      <c r="L1064" s="54"/>
      <c r="M1064" s="52"/>
      <c r="N1064" s="8"/>
      <c r="O1064" s="54"/>
      <c r="P1064" s="481"/>
      <c r="Q1064" s="482"/>
      <c r="R1064" s="83" t="s">
        <v>21</v>
      </c>
      <c r="S1064" s="528">
        <v>0.7</v>
      </c>
      <c r="T1064" s="521"/>
      <c r="U1064" s="53"/>
      <c r="V1064" s="14"/>
      <c r="W1064" s="52"/>
      <c r="X1064" s="8"/>
      <c r="Y1064" s="109"/>
      <c r="Z1064" s="213" t="s">
        <v>30</v>
      </c>
      <c r="AA1064" s="74">
        <v>5.0</v>
      </c>
      <c r="AB1064" s="522" t="s">
        <v>31</v>
      </c>
      <c r="AC1064" s="45">
        <f>ROUND(ROUND(ROUND(H1016+K1052,0)*O$8,0)*S1064,0)-AA1064</f>
        <v>407</v>
      </c>
      <c r="AD1064" s="79"/>
    </row>
    <row r="1065" ht="16.5" customHeight="1">
      <c r="A1065" s="29">
        <v>61.0</v>
      </c>
      <c r="B1065" s="29">
        <v>7350.0</v>
      </c>
      <c r="C1065" s="32" t="s">
        <v>11012</v>
      </c>
      <c r="D1065" s="389"/>
      <c r="E1065" s="389"/>
      <c r="F1065" s="532"/>
      <c r="G1065" s="527"/>
      <c r="H1065" s="527"/>
      <c r="I1065" s="532"/>
      <c r="J1065" s="94"/>
      <c r="K1065" s="140"/>
      <c r="L1065" s="54"/>
      <c r="M1065" s="52"/>
      <c r="N1065" s="8"/>
      <c r="O1065" s="54"/>
      <c r="P1065" s="481"/>
      <c r="Q1065" s="482"/>
      <c r="R1065" s="14"/>
      <c r="S1065" s="14"/>
      <c r="T1065" s="521"/>
      <c r="U1065" s="53"/>
      <c r="V1065" s="14"/>
      <c r="W1065" s="305" t="s">
        <v>20</v>
      </c>
      <c r="X1065" s="41" t="s">
        <v>21</v>
      </c>
      <c r="Y1065" s="86">
        <v>0.85</v>
      </c>
      <c r="Z1065" s="75"/>
      <c r="AA1065" s="213"/>
      <c r="AB1065" s="213"/>
      <c r="AC1065" s="45">
        <f>ROUND(ROUND(ROUND(ROUND(H1016+K1052,0)*O$8,0)*S1064,0)*Y1065,0)</f>
        <v>350</v>
      </c>
      <c r="AD1065" s="79"/>
    </row>
    <row r="1066" ht="16.5" customHeight="1">
      <c r="A1066" s="29">
        <v>61.0</v>
      </c>
      <c r="B1066" s="29">
        <v>7351.0</v>
      </c>
      <c r="C1066" s="32" t="s">
        <v>11013</v>
      </c>
      <c r="D1066" s="389"/>
      <c r="E1066" s="389"/>
      <c r="F1066" s="532"/>
      <c r="G1066" s="527"/>
      <c r="H1066" s="527"/>
      <c r="I1066" s="532"/>
      <c r="J1066" s="94"/>
      <c r="K1066" s="140"/>
      <c r="L1066" s="54"/>
      <c r="M1066" s="52"/>
      <c r="N1066" s="8"/>
      <c r="O1066" s="54"/>
      <c r="P1066" s="535"/>
      <c r="Q1066" s="482"/>
      <c r="R1066" s="83"/>
      <c r="S1066" s="83"/>
      <c r="T1066" s="525"/>
      <c r="U1066" s="180"/>
      <c r="V1066" s="21"/>
      <c r="W1066" s="484"/>
      <c r="X1066" s="56"/>
      <c r="Y1066" s="526"/>
      <c r="Z1066" s="213" t="s">
        <v>30</v>
      </c>
      <c r="AA1066" s="74">
        <v>5.0</v>
      </c>
      <c r="AB1066" s="522" t="s">
        <v>31</v>
      </c>
      <c r="AC1066" s="45">
        <f>ROUND(ROUND(ROUND(ROUND(H1016+K1052,0)*O$8,0)*S1064,0)*Y1065,0)-AA1066</f>
        <v>345</v>
      </c>
      <c r="AD1066" s="79"/>
    </row>
    <row r="1067" ht="16.5" customHeight="1">
      <c r="A1067" s="29">
        <v>61.0</v>
      </c>
      <c r="B1067" s="29">
        <v>8791.0</v>
      </c>
      <c r="C1067" s="32" t="s">
        <v>11014</v>
      </c>
      <c r="D1067" s="389"/>
      <c r="E1067" s="389"/>
      <c r="F1067" s="532"/>
      <c r="G1067" s="527"/>
      <c r="H1067" s="527"/>
      <c r="I1067" s="532"/>
      <c r="J1067" s="94"/>
      <c r="K1067" s="140"/>
      <c r="L1067" s="54"/>
      <c r="M1067" s="52"/>
      <c r="N1067" s="8"/>
      <c r="O1067" s="54"/>
      <c r="P1067" s="536"/>
      <c r="Q1067" s="14"/>
      <c r="R1067" s="14"/>
      <c r="S1067" s="14"/>
      <c r="T1067" s="102" t="s">
        <v>326</v>
      </c>
      <c r="U1067" s="41" t="s">
        <v>21</v>
      </c>
      <c r="V1067" s="60">
        <v>0.7</v>
      </c>
      <c r="W1067" s="37"/>
      <c r="X1067" s="7"/>
      <c r="Y1067" s="39"/>
      <c r="Z1067" s="213"/>
      <c r="AA1067" s="213"/>
      <c r="AB1067" s="213"/>
      <c r="AC1067" s="593">
        <f>ROUND(ROUND(ROUND(ROUND(H1016+K1052,0)*O$8,0)*S1064,0)*V1067,0)</f>
        <v>288</v>
      </c>
      <c r="AD1067" s="79"/>
    </row>
    <row r="1068" ht="16.5" customHeight="1">
      <c r="A1068" s="29">
        <v>61.0</v>
      </c>
      <c r="B1068" s="29">
        <v>7352.0</v>
      </c>
      <c r="C1068" s="32" t="s">
        <v>11015</v>
      </c>
      <c r="D1068" s="389"/>
      <c r="E1068" s="389"/>
      <c r="F1068" s="532"/>
      <c r="G1068" s="527"/>
      <c r="H1068" s="527"/>
      <c r="I1068" s="532"/>
      <c r="J1068" s="94"/>
      <c r="K1068" s="140"/>
      <c r="L1068" s="54"/>
      <c r="M1068" s="52"/>
      <c r="N1068" s="8"/>
      <c r="O1068" s="54"/>
      <c r="P1068" s="536"/>
      <c r="Q1068" s="14"/>
      <c r="R1068" s="14"/>
      <c r="S1068" s="14"/>
      <c r="T1068" s="482"/>
      <c r="U1068" s="83"/>
      <c r="V1068" s="528"/>
      <c r="W1068" s="227"/>
      <c r="X1068" s="22"/>
      <c r="Y1068" s="109"/>
      <c r="Z1068" s="213" t="s">
        <v>30</v>
      </c>
      <c r="AA1068" s="74">
        <v>5.0</v>
      </c>
      <c r="AB1068" s="522" t="s">
        <v>31</v>
      </c>
      <c r="AC1068" s="593">
        <f>ROUND(ROUND(ROUND(ROUND(H1016+K1052,0)*O$8,0)*S1064,0)*V1067,0)-AA1068</f>
        <v>283</v>
      </c>
      <c r="AD1068" s="79"/>
    </row>
    <row r="1069" ht="16.5" customHeight="1">
      <c r="A1069" s="29">
        <v>61.0</v>
      </c>
      <c r="B1069" s="29">
        <v>7353.0</v>
      </c>
      <c r="C1069" s="32" t="s">
        <v>11016</v>
      </c>
      <c r="D1069" s="389"/>
      <c r="E1069" s="389"/>
      <c r="F1069" s="532"/>
      <c r="G1069" s="527"/>
      <c r="H1069" s="527"/>
      <c r="I1069" s="532"/>
      <c r="J1069" s="94"/>
      <c r="K1069" s="140"/>
      <c r="L1069" s="54"/>
      <c r="M1069" s="52"/>
      <c r="N1069" s="8"/>
      <c r="O1069" s="54"/>
      <c r="P1069" s="254"/>
      <c r="Q1069" s="83"/>
      <c r="R1069" s="83"/>
      <c r="T1069" s="482"/>
      <c r="U1069" s="99"/>
      <c r="V1069" s="529"/>
      <c r="W1069" s="305" t="s">
        <v>20</v>
      </c>
      <c r="X1069" s="41" t="s">
        <v>21</v>
      </c>
      <c r="Y1069" s="86">
        <v>0.85</v>
      </c>
      <c r="Z1069" s="75"/>
      <c r="AA1069" s="213"/>
      <c r="AB1069" s="213"/>
      <c r="AC1069" s="593">
        <f>ROUND(ROUND(ROUND(ROUND(ROUND(H1016+K1052,0)*O$8,0)*S1064,0)*V1067,0)*Y1069,0)</f>
        <v>245</v>
      </c>
      <c r="AD1069" s="79"/>
    </row>
    <row r="1070" ht="16.5" customHeight="1">
      <c r="A1070" s="29">
        <v>61.0</v>
      </c>
      <c r="B1070" s="29">
        <v>7354.0</v>
      </c>
      <c r="C1070" s="32" t="s">
        <v>11017</v>
      </c>
      <c r="D1070" s="389"/>
      <c r="E1070" s="389"/>
      <c r="F1070" s="532"/>
      <c r="G1070" s="527"/>
      <c r="H1070" s="527"/>
      <c r="I1070" s="532"/>
      <c r="J1070" s="94"/>
      <c r="K1070" s="140"/>
      <c r="L1070" s="54"/>
      <c r="M1070" s="52"/>
      <c r="N1070" s="8"/>
      <c r="O1070" s="54"/>
      <c r="P1070" s="254"/>
      <c r="Q1070" s="83"/>
      <c r="R1070" s="83"/>
      <c r="S1070" s="83"/>
      <c r="T1070" s="530"/>
      <c r="U1070" s="24"/>
      <c r="V1070" s="26"/>
      <c r="W1070" s="484"/>
      <c r="X1070" s="56"/>
      <c r="Y1070" s="526"/>
      <c r="Z1070" s="213" t="s">
        <v>30</v>
      </c>
      <c r="AA1070" s="74">
        <v>5.0</v>
      </c>
      <c r="AB1070" s="522" t="s">
        <v>31</v>
      </c>
      <c r="AC1070" s="593">
        <f>ROUND(ROUND(ROUND(ROUND(ROUND(H1016+K1052,0)*O$8,0)*S1064,0)*V1067,0)*Y1069,0)-AA1070</f>
        <v>240</v>
      </c>
      <c r="AD1070" s="79"/>
    </row>
    <row r="1071" ht="16.5" customHeight="1">
      <c r="A1071" s="29">
        <v>61.0</v>
      </c>
      <c r="B1071" s="29">
        <v>8792.0</v>
      </c>
      <c r="C1071" s="32" t="s">
        <v>11018</v>
      </c>
      <c r="D1071" s="389"/>
      <c r="E1071" s="389"/>
      <c r="F1071" s="532"/>
      <c r="G1071" s="527"/>
      <c r="H1071" s="527"/>
      <c r="I1071" s="532"/>
      <c r="J1071" s="94"/>
      <c r="K1071" s="140"/>
      <c r="L1071" s="54"/>
      <c r="M1071" s="52"/>
      <c r="N1071" s="8"/>
      <c r="O1071" s="54"/>
      <c r="P1071" s="536"/>
      <c r="Q1071" s="83"/>
      <c r="R1071" s="528"/>
      <c r="S1071" s="486"/>
      <c r="T1071" s="102" t="s">
        <v>329</v>
      </c>
      <c r="U1071" s="83" t="s">
        <v>21</v>
      </c>
      <c r="V1071" s="528">
        <v>0.85</v>
      </c>
      <c r="W1071" s="37"/>
      <c r="X1071" s="7"/>
      <c r="Y1071" s="39"/>
      <c r="Z1071" s="213"/>
      <c r="AA1071" s="213"/>
      <c r="AB1071" s="213"/>
      <c r="AC1071" s="45">
        <f>ROUND(ROUND(ROUND(ROUND(H1016+K1052,0)*O$8,0)*S1064,0)*V1071,0)</f>
        <v>350</v>
      </c>
      <c r="AD1071" s="79"/>
    </row>
    <row r="1072" ht="16.5" customHeight="1">
      <c r="A1072" s="29">
        <v>61.0</v>
      </c>
      <c r="B1072" s="29">
        <v>7355.0</v>
      </c>
      <c r="C1072" s="32" t="s">
        <v>11019</v>
      </c>
      <c r="D1072" s="389"/>
      <c r="E1072" s="389"/>
      <c r="F1072" s="532"/>
      <c r="G1072" s="527"/>
      <c r="H1072" s="527"/>
      <c r="I1072" s="532"/>
      <c r="J1072" s="94"/>
      <c r="K1072" s="140"/>
      <c r="L1072" s="54"/>
      <c r="M1072" s="52"/>
      <c r="N1072" s="8"/>
      <c r="O1072" s="54"/>
      <c r="P1072" s="536"/>
      <c r="Q1072" s="83"/>
      <c r="R1072" s="528"/>
      <c r="S1072" s="528"/>
      <c r="T1072" s="482"/>
      <c r="U1072" s="83"/>
      <c r="V1072" s="528"/>
      <c r="W1072" s="227"/>
      <c r="X1072" s="22"/>
      <c r="Y1072" s="109"/>
      <c r="Z1072" s="213" t="s">
        <v>30</v>
      </c>
      <c r="AA1072" s="74">
        <v>5.0</v>
      </c>
      <c r="AB1072" s="522" t="s">
        <v>31</v>
      </c>
      <c r="AC1072" s="45">
        <f>ROUND(ROUND(ROUND(ROUND(H1016+K1052,0)*O$8,0)*S1064,0)*V1071,0)-AA1072</f>
        <v>345</v>
      </c>
      <c r="AD1072" s="79"/>
    </row>
    <row r="1073" ht="16.5" customHeight="1">
      <c r="A1073" s="29">
        <v>61.0</v>
      </c>
      <c r="B1073" s="29">
        <v>7356.0</v>
      </c>
      <c r="C1073" s="32" t="s">
        <v>11020</v>
      </c>
      <c r="D1073" s="389"/>
      <c r="E1073" s="389"/>
      <c r="F1073" s="532"/>
      <c r="G1073" s="527"/>
      <c r="H1073" s="527"/>
      <c r="I1073" s="532"/>
      <c r="J1073" s="94"/>
      <c r="K1073" s="140"/>
      <c r="L1073" s="54"/>
      <c r="M1073" s="52"/>
      <c r="N1073" s="8"/>
      <c r="O1073" s="54"/>
      <c r="P1073" s="254"/>
      <c r="Q1073" s="83"/>
      <c r="R1073" s="528"/>
      <c r="S1073" s="528"/>
      <c r="T1073" s="482"/>
      <c r="U1073" s="99"/>
      <c r="V1073" s="529"/>
      <c r="W1073" s="305" t="s">
        <v>20</v>
      </c>
      <c r="X1073" s="41" t="s">
        <v>21</v>
      </c>
      <c r="Y1073" s="86">
        <v>0.85</v>
      </c>
      <c r="Z1073" s="75"/>
      <c r="AA1073" s="213"/>
      <c r="AB1073" s="213"/>
      <c r="AC1073" s="45">
        <f>ROUND(ROUND(ROUND(ROUND(ROUND(H1016+K1052,0)*O$8,0)*S1064,0)*V1071,0)*Y1073,0)</f>
        <v>298</v>
      </c>
      <c r="AD1073" s="79"/>
    </row>
    <row r="1074" ht="16.5" customHeight="1">
      <c r="A1074" s="29">
        <v>61.0</v>
      </c>
      <c r="B1074" s="29">
        <v>7357.0</v>
      </c>
      <c r="C1074" s="32" t="s">
        <v>11021</v>
      </c>
      <c r="D1074" s="389"/>
      <c r="E1074" s="389"/>
      <c r="F1074" s="532"/>
      <c r="G1074" s="527"/>
      <c r="H1074" s="527"/>
      <c r="I1074" s="532"/>
      <c r="J1074" s="94"/>
      <c r="K1074" s="140"/>
      <c r="L1074" s="54"/>
      <c r="M1074" s="52"/>
      <c r="N1074" s="8"/>
      <c r="O1074" s="54"/>
      <c r="P1074" s="536"/>
      <c r="Q1074" s="55"/>
      <c r="R1074" s="56"/>
      <c r="S1074" s="141"/>
      <c r="T1074" s="484"/>
      <c r="U1074" s="24"/>
      <c r="V1074" s="26"/>
      <c r="W1074" s="484"/>
      <c r="X1074" s="56"/>
      <c r="Y1074" s="526"/>
      <c r="Z1074" s="213" t="s">
        <v>30</v>
      </c>
      <c r="AA1074" s="74">
        <v>5.0</v>
      </c>
      <c r="AB1074" s="522" t="s">
        <v>31</v>
      </c>
      <c r="AC1074" s="45">
        <f>ROUND(ROUND(ROUND(ROUND(ROUND(H1016+K1052,0)*O$8,0)*S1064,0)*V1071,0)*Y1073,0)-AA1074</f>
        <v>293</v>
      </c>
      <c r="AD1074" s="79"/>
    </row>
    <row r="1075" ht="16.5" customHeight="1">
      <c r="A1075" s="29">
        <v>61.0</v>
      </c>
      <c r="B1075" s="29">
        <v>7358.0</v>
      </c>
      <c r="C1075" s="32" t="s">
        <v>11022</v>
      </c>
      <c r="D1075" s="389"/>
      <c r="E1075" s="389"/>
      <c r="F1075" s="532"/>
      <c r="G1075" s="527"/>
      <c r="H1075" s="527"/>
      <c r="I1075" s="532"/>
      <c r="J1075" s="94"/>
      <c r="K1075" s="140"/>
      <c r="L1075" s="54"/>
      <c r="M1075" s="52"/>
      <c r="N1075" s="8"/>
      <c r="O1075" s="54"/>
      <c r="P1075" s="536"/>
      <c r="Q1075" s="102" t="s">
        <v>27</v>
      </c>
      <c r="R1075" s="533"/>
      <c r="S1075" s="533"/>
      <c r="T1075" s="520"/>
      <c r="U1075" s="38"/>
      <c r="V1075" s="6"/>
      <c r="W1075" s="37"/>
      <c r="X1075" s="7"/>
      <c r="Y1075" s="39"/>
      <c r="Z1075" s="213"/>
      <c r="AA1075" s="213"/>
      <c r="AB1075" s="213"/>
      <c r="AC1075" s="45">
        <f>ROUND(ROUND(ROUND(H1016+K1052,0)*O$8,0)*S1076,0)</f>
        <v>295</v>
      </c>
      <c r="AD1075" s="79"/>
    </row>
    <row r="1076" ht="16.5" customHeight="1">
      <c r="A1076" s="29">
        <v>61.0</v>
      </c>
      <c r="B1076" s="29">
        <v>7359.0</v>
      </c>
      <c r="C1076" s="32" t="s">
        <v>11023</v>
      </c>
      <c r="D1076" s="389"/>
      <c r="E1076" s="389"/>
      <c r="F1076" s="532"/>
      <c r="G1076" s="527"/>
      <c r="H1076" s="527"/>
      <c r="I1076" s="532"/>
      <c r="J1076" s="94"/>
      <c r="K1076" s="140"/>
      <c r="L1076" s="54"/>
      <c r="M1076" s="52"/>
      <c r="N1076" s="8"/>
      <c r="O1076" s="54"/>
      <c r="P1076" s="535"/>
      <c r="Q1076" s="482"/>
      <c r="R1076" s="83" t="s">
        <v>21</v>
      </c>
      <c r="S1076" s="528">
        <v>0.5</v>
      </c>
      <c r="T1076" s="521"/>
      <c r="U1076" s="53"/>
      <c r="V1076" s="14"/>
      <c r="W1076" s="52"/>
      <c r="X1076" s="8"/>
      <c r="Y1076" s="109"/>
      <c r="Z1076" s="213" t="s">
        <v>30</v>
      </c>
      <c r="AA1076" s="74">
        <v>5.0</v>
      </c>
      <c r="AB1076" s="522" t="s">
        <v>31</v>
      </c>
      <c r="AC1076" s="45">
        <f>ROUND(ROUND(ROUND(H1016+K1052,0)*O$8,0)*S1076,0)-AA1076</f>
        <v>290</v>
      </c>
      <c r="AD1076" s="79"/>
    </row>
    <row r="1077" ht="16.5" customHeight="1">
      <c r="A1077" s="29">
        <v>61.0</v>
      </c>
      <c r="B1077" s="29">
        <v>7360.0</v>
      </c>
      <c r="C1077" s="32" t="s">
        <v>11024</v>
      </c>
      <c r="D1077" s="389"/>
      <c r="E1077" s="389"/>
      <c r="F1077" s="532"/>
      <c r="G1077" s="527"/>
      <c r="H1077" s="527"/>
      <c r="I1077" s="532"/>
      <c r="J1077" s="94"/>
      <c r="K1077" s="140"/>
      <c r="L1077" s="54"/>
      <c r="M1077" s="52"/>
      <c r="N1077" s="8"/>
      <c r="O1077" s="54"/>
      <c r="P1077" s="535"/>
      <c r="Q1077" s="482"/>
      <c r="R1077" s="14"/>
      <c r="S1077" s="14"/>
      <c r="T1077" s="521"/>
      <c r="U1077" s="53"/>
      <c r="V1077" s="14"/>
      <c r="W1077" s="305" t="s">
        <v>20</v>
      </c>
      <c r="X1077" s="41" t="s">
        <v>21</v>
      </c>
      <c r="Y1077" s="86">
        <v>0.85</v>
      </c>
      <c r="Z1077" s="75"/>
      <c r="AA1077" s="213"/>
      <c r="AB1077" s="213"/>
      <c r="AC1077" s="45">
        <f>ROUND(ROUND(ROUND(ROUND(H1016+K1052,0)*O$8,0)*S1076,0)*Y1077,0)</f>
        <v>251</v>
      </c>
      <c r="AD1077" s="79"/>
    </row>
    <row r="1078" ht="16.5" customHeight="1">
      <c r="A1078" s="29">
        <v>61.0</v>
      </c>
      <c r="B1078" s="29">
        <v>7361.0</v>
      </c>
      <c r="C1078" s="32" t="s">
        <v>11025</v>
      </c>
      <c r="D1078" s="389"/>
      <c r="E1078" s="389"/>
      <c r="F1078" s="532"/>
      <c r="G1078" s="527"/>
      <c r="H1078" s="527"/>
      <c r="I1078" s="532"/>
      <c r="J1078" s="94"/>
      <c r="K1078" s="140"/>
      <c r="L1078" s="54"/>
      <c r="M1078" s="52"/>
      <c r="N1078" s="8"/>
      <c r="O1078" s="54"/>
      <c r="P1078" s="535"/>
      <c r="Q1078" s="482"/>
      <c r="R1078" s="83"/>
      <c r="S1078" s="83"/>
      <c r="T1078" s="525"/>
      <c r="U1078" s="180"/>
      <c r="V1078" s="21"/>
      <c r="W1078" s="484"/>
      <c r="X1078" s="56"/>
      <c r="Y1078" s="526"/>
      <c r="Z1078" s="213" t="s">
        <v>30</v>
      </c>
      <c r="AA1078" s="74">
        <v>5.0</v>
      </c>
      <c r="AB1078" s="522" t="s">
        <v>31</v>
      </c>
      <c r="AC1078" s="45">
        <f>ROUND(ROUND(ROUND(ROUND(H1016+K1052,0)*O$8,0)*S1076,0)*Y1077,0)-AA1078</f>
        <v>246</v>
      </c>
      <c r="AD1078" s="79"/>
    </row>
    <row r="1079" ht="16.5" customHeight="1">
      <c r="A1079" s="29">
        <v>61.0</v>
      </c>
      <c r="B1079" s="29">
        <v>7362.0</v>
      </c>
      <c r="C1079" s="32" t="s">
        <v>11026</v>
      </c>
      <c r="D1079" s="389"/>
      <c r="E1079" s="389"/>
      <c r="F1079" s="532"/>
      <c r="G1079" s="527"/>
      <c r="H1079" s="527"/>
      <c r="I1079" s="532"/>
      <c r="J1079" s="94"/>
      <c r="K1079" s="140"/>
      <c r="L1079" s="54"/>
      <c r="M1079" s="52"/>
      <c r="N1079" s="8"/>
      <c r="O1079" s="54"/>
      <c r="P1079" s="536"/>
      <c r="Q1079" s="14"/>
      <c r="R1079" s="14"/>
      <c r="S1079" s="14"/>
      <c r="T1079" s="102" t="s">
        <v>326</v>
      </c>
      <c r="U1079" s="41" t="s">
        <v>21</v>
      </c>
      <c r="V1079" s="60">
        <v>0.7</v>
      </c>
      <c r="W1079" s="37"/>
      <c r="X1079" s="7"/>
      <c r="Y1079" s="39"/>
      <c r="Z1079" s="213"/>
      <c r="AA1079" s="213"/>
      <c r="AB1079" s="213"/>
      <c r="AC1079" s="45">
        <f>ROUND(ROUND(ROUND(ROUND(H1016+K1052,0)*O$8,0)*S1076,0)*V1079,0)</f>
        <v>207</v>
      </c>
      <c r="AD1079" s="79"/>
    </row>
    <row r="1080" ht="16.5" customHeight="1">
      <c r="A1080" s="29">
        <v>61.0</v>
      </c>
      <c r="B1080" s="29">
        <v>7363.0</v>
      </c>
      <c r="C1080" s="32" t="s">
        <v>11027</v>
      </c>
      <c r="D1080" s="389"/>
      <c r="E1080" s="389"/>
      <c r="F1080" s="532"/>
      <c r="G1080" s="527"/>
      <c r="H1080" s="527"/>
      <c r="I1080" s="532"/>
      <c r="J1080" s="94"/>
      <c r="K1080" s="140"/>
      <c r="L1080" s="54"/>
      <c r="M1080" s="52"/>
      <c r="N1080" s="8"/>
      <c r="O1080" s="54"/>
      <c r="P1080" s="536"/>
      <c r="Q1080" s="14"/>
      <c r="R1080" s="14"/>
      <c r="S1080" s="14"/>
      <c r="T1080" s="482"/>
      <c r="U1080" s="83"/>
      <c r="V1080" s="528"/>
      <c r="W1080" s="227"/>
      <c r="X1080" s="22"/>
      <c r="Y1080" s="109"/>
      <c r="Z1080" s="213" t="s">
        <v>30</v>
      </c>
      <c r="AA1080" s="74">
        <v>5.0</v>
      </c>
      <c r="AB1080" s="522" t="s">
        <v>31</v>
      </c>
      <c r="AC1080" s="45">
        <f>ROUND(ROUND(ROUND(ROUND(H1016+K1052,0)*O$8,0)*S1076,0)*V1079,0)-AA1080</f>
        <v>202</v>
      </c>
      <c r="AD1080" s="79"/>
    </row>
    <row r="1081" ht="16.5" customHeight="1">
      <c r="A1081" s="29">
        <v>61.0</v>
      </c>
      <c r="B1081" s="29">
        <v>7364.0</v>
      </c>
      <c r="C1081" s="32" t="s">
        <v>11028</v>
      </c>
      <c r="D1081" s="389"/>
      <c r="E1081" s="389"/>
      <c r="F1081" s="532"/>
      <c r="G1081" s="527"/>
      <c r="H1081" s="527"/>
      <c r="I1081" s="532"/>
      <c r="J1081" s="94"/>
      <c r="K1081" s="140"/>
      <c r="L1081" s="54"/>
      <c r="M1081" s="52"/>
      <c r="N1081" s="8"/>
      <c r="O1081" s="54"/>
      <c r="P1081" s="254"/>
      <c r="Q1081" s="83"/>
      <c r="R1081" s="83"/>
      <c r="T1081" s="482"/>
      <c r="U1081" s="99"/>
      <c r="V1081" s="529"/>
      <c r="W1081" s="305" t="s">
        <v>20</v>
      </c>
      <c r="X1081" s="41" t="s">
        <v>21</v>
      </c>
      <c r="Y1081" s="86">
        <v>0.85</v>
      </c>
      <c r="Z1081" s="75"/>
      <c r="AA1081" s="213"/>
      <c r="AB1081" s="213"/>
      <c r="AC1081" s="45">
        <f>ROUND(ROUND(ROUND(ROUND(ROUND(H1016+K1052,0)*O$8,0)*S1076,0)*V1079,0)*Y1081,0)</f>
        <v>176</v>
      </c>
      <c r="AD1081" s="79"/>
    </row>
    <row r="1082" ht="16.5" customHeight="1">
      <c r="A1082" s="29">
        <v>61.0</v>
      </c>
      <c r="B1082" s="29">
        <v>7365.0</v>
      </c>
      <c r="C1082" s="32" t="s">
        <v>11029</v>
      </c>
      <c r="D1082" s="389"/>
      <c r="E1082" s="389"/>
      <c r="F1082" s="532"/>
      <c r="G1082" s="527"/>
      <c r="H1082" s="527"/>
      <c r="I1082" s="532"/>
      <c r="J1082" s="94"/>
      <c r="K1082" s="140"/>
      <c r="L1082" s="54"/>
      <c r="M1082" s="52"/>
      <c r="N1082" s="8"/>
      <c r="O1082" s="54"/>
      <c r="P1082" s="254"/>
      <c r="Q1082" s="83"/>
      <c r="R1082" s="83"/>
      <c r="S1082" s="83"/>
      <c r="T1082" s="530"/>
      <c r="U1082" s="24"/>
      <c r="V1082" s="26"/>
      <c r="W1082" s="484"/>
      <c r="X1082" s="56"/>
      <c r="Y1082" s="526"/>
      <c r="Z1082" s="213" t="s">
        <v>30</v>
      </c>
      <c r="AA1082" s="74">
        <v>5.0</v>
      </c>
      <c r="AB1082" s="522" t="s">
        <v>31</v>
      </c>
      <c r="AC1082" s="45">
        <f>ROUND(ROUND(ROUND(ROUND(ROUND(H1016+K1052,0)*O$8,0)*S1076,0)*V1079,0)*Y1081,0)-AA1082</f>
        <v>171</v>
      </c>
      <c r="AD1082" s="79"/>
    </row>
    <row r="1083" ht="16.5" customHeight="1">
      <c r="A1083" s="29">
        <v>61.0</v>
      </c>
      <c r="B1083" s="29">
        <v>7366.0</v>
      </c>
      <c r="C1083" s="32" t="s">
        <v>11030</v>
      </c>
      <c r="D1083" s="389"/>
      <c r="E1083" s="389"/>
      <c r="F1083" s="532"/>
      <c r="G1083" s="527"/>
      <c r="H1083" s="527"/>
      <c r="I1083" s="532"/>
      <c r="J1083" s="94"/>
      <c r="K1083" s="140"/>
      <c r="L1083" s="54"/>
      <c r="M1083" s="52"/>
      <c r="N1083" s="8"/>
      <c r="O1083" s="54"/>
      <c r="P1083" s="536"/>
      <c r="Q1083" s="83"/>
      <c r="R1083" s="528"/>
      <c r="S1083" s="486"/>
      <c r="T1083" s="102" t="s">
        <v>329</v>
      </c>
      <c r="U1083" s="83" t="s">
        <v>21</v>
      </c>
      <c r="V1083" s="528">
        <v>0.85</v>
      </c>
      <c r="W1083" s="37"/>
      <c r="X1083" s="7"/>
      <c r="Y1083" s="39"/>
      <c r="Z1083" s="213"/>
      <c r="AA1083" s="213"/>
      <c r="AB1083" s="213"/>
      <c r="AC1083" s="45">
        <f>ROUND(ROUND(ROUND(ROUND(H1016+K1052,0)*O$8,0)*S1076,0)*V1083,0)</f>
        <v>251</v>
      </c>
      <c r="AD1083" s="79"/>
    </row>
    <row r="1084" ht="16.5" customHeight="1">
      <c r="A1084" s="29">
        <v>61.0</v>
      </c>
      <c r="B1084" s="29">
        <v>7367.0</v>
      </c>
      <c r="C1084" s="32" t="s">
        <v>11031</v>
      </c>
      <c r="D1084" s="389"/>
      <c r="E1084" s="389"/>
      <c r="F1084" s="532"/>
      <c r="G1084" s="527"/>
      <c r="H1084" s="527"/>
      <c r="I1084" s="532"/>
      <c r="J1084" s="94"/>
      <c r="K1084" s="140"/>
      <c r="L1084" s="54"/>
      <c r="M1084" s="52"/>
      <c r="N1084" s="8"/>
      <c r="O1084" s="54"/>
      <c r="P1084" s="536"/>
      <c r="Q1084" s="83"/>
      <c r="R1084" s="528"/>
      <c r="S1084" s="528"/>
      <c r="T1084" s="482"/>
      <c r="U1084" s="83"/>
      <c r="V1084" s="528"/>
      <c r="W1084" s="227"/>
      <c r="X1084" s="22"/>
      <c r="Y1084" s="109"/>
      <c r="Z1084" s="213" t="s">
        <v>30</v>
      </c>
      <c r="AA1084" s="74">
        <v>5.0</v>
      </c>
      <c r="AB1084" s="522" t="s">
        <v>31</v>
      </c>
      <c r="AC1084" s="45">
        <f>ROUND(ROUND(ROUND(ROUND(H1016+K1052,0)*O$8,0)*S1076,0)*V1083,0)-AA1084</f>
        <v>246</v>
      </c>
      <c r="AD1084" s="79"/>
    </row>
    <row r="1085" ht="16.5" customHeight="1">
      <c r="A1085" s="29">
        <v>61.0</v>
      </c>
      <c r="B1085" s="29">
        <v>7368.0</v>
      </c>
      <c r="C1085" s="32" t="s">
        <v>11032</v>
      </c>
      <c r="D1085" s="389"/>
      <c r="E1085" s="389"/>
      <c r="F1085" s="532"/>
      <c r="G1085" s="527"/>
      <c r="H1085" s="527"/>
      <c r="I1085" s="532"/>
      <c r="J1085" s="94"/>
      <c r="K1085" s="140"/>
      <c r="L1085" s="54"/>
      <c r="M1085" s="52"/>
      <c r="N1085" s="8"/>
      <c r="O1085" s="54"/>
      <c r="P1085" s="254"/>
      <c r="Q1085" s="83"/>
      <c r="R1085" s="528"/>
      <c r="S1085" s="528"/>
      <c r="T1085" s="482"/>
      <c r="U1085" s="99"/>
      <c r="V1085" s="529"/>
      <c r="W1085" s="305" t="s">
        <v>20</v>
      </c>
      <c r="X1085" s="41" t="s">
        <v>21</v>
      </c>
      <c r="Y1085" s="86">
        <v>0.85</v>
      </c>
      <c r="Z1085" s="75"/>
      <c r="AA1085" s="213"/>
      <c r="AB1085" s="213"/>
      <c r="AC1085" s="593">
        <f>ROUND(ROUND(ROUND(ROUND(ROUND(H1016+K1052,0)*O$8,0)*S1076,0)*V1083,0)*Y1085,0)</f>
        <v>213</v>
      </c>
      <c r="AD1085" s="79"/>
    </row>
    <row r="1086" ht="16.5" customHeight="1">
      <c r="A1086" s="29">
        <v>61.0</v>
      </c>
      <c r="B1086" s="29">
        <v>7369.0</v>
      </c>
      <c r="C1086" s="32" t="s">
        <v>11033</v>
      </c>
      <c r="D1086" s="389"/>
      <c r="E1086" s="389"/>
      <c r="F1086" s="532"/>
      <c r="G1086" s="527"/>
      <c r="H1086" s="527"/>
      <c r="I1086" s="532"/>
      <c r="J1086" s="94"/>
      <c r="K1086" s="140"/>
      <c r="L1086" s="54"/>
      <c r="M1086" s="52"/>
      <c r="N1086" s="8"/>
      <c r="O1086" s="54"/>
      <c r="P1086" s="537"/>
      <c r="Q1086" s="83"/>
      <c r="R1086" s="83"/>
      <c r="S1086" s="83"/>
      <c r="T1086" s="484"/>
      <c r="U1086" s="24"/>
      <c r="V1086" s="26"/>
      <c r="W1086" s="484"/>
      <c r="X1086" s="56"/>
      <c r="Y1086" s="526"/>
      <c r="Z1086" s="213" t="s">
        <v>30</v>
      </c>
      <c r="AA1086" s="74">
        <v>5.0</v>
      </c>
      <c r="AB1086" s="522" t="s">
        <v>31</v>
      </c>
      <c r="AC1086" s="593">
        <f>ROUND(ROUND(ROUND(ROUND(ROUND(H1016+K1052,0)*O$8,0)*S1076,0)*V1083,0)*Y1085,0)-AA1086</f>
        <v>208</v>
      </c>
      <c r="AD1086" s="79"/>
    </row>
    <row r="1087" ht="16.5" customHeight="1">
      <c r="A1087" s="29">
        <v>61.0</v>
      </c>
      <c r="B1087" s="29">
        <v>8521.0</v>
      </c>
      <c r="C1087" s="32" t="s">
        <v>11034</v>
      </c>
      <c r="D1087" s="389"/>
      <c r="E1087" s="389"/>
      <c r="F1087" s="523"/>
      <c r="G1087" s="102" t="s">
        <v>9047</v>
      </c>
      <c r="H1087" s="169"/>
      <c r="I1087" s="519"/>
      <c r="J1087" s="168"/>
      <c r="K1087" s="152"/>
      <c r="L1087" s="39"/>
      <c r="M1087" s="52"/>
      <c r="N1087" s="8"/>
      <c r="O1087" s="54"/>
      <c r="P1087" s="37"/>
      <c r="Q1087" s="7"/>
      <c r="R1087" s="7"/>
      <c r="S1087" s="7"/>
      <c r="T1087" s="520"/>
      <c r="U1087" s="6"/>
      <c r="V1087" s="7"/>
      <c r="W1087" s="37"/>
      <c r="X1087" s="7"/>
      <c r="Y1087" s="39"/>
      <c r="Z1087" s="213"/>
      <c r="AA1087" s="213"/>
      <c r="AB1087" s="213"/>
      <c r="AC1087" s="45">
        <f>ROUND(ROUND(H1088*O$8,0),0)</f>
        <v>391</v>
      </c>
      <c r="AD1087" s="79"/>
    </row>
    <row r="1088" ht="16.5" customHeight="1">
      <c r="A1088" s="29">
        <v>61.0</v>
      </c>
      <c r="B1088" s="29">
        <v>7370.0</v>
      </c>
      <c r="C1088" s="32" t="s">
        <v>11035</v>
      </c>
      <c r="D1088" s="389"/>
      <c r="E1088" s="389"/>
      <c r="F1088" s="523"/>
      <c r="G1088" s="482"/>
      <c r="H1088" s="50">
        <f>'28児童発達支援(基本１)'!H1088</f>
        <v>559</v>
      </c>
      <c r="I1088" s="8" t="s">
        <v>9</v>
      </c>
      <c r="J1088" s="94"/>
      <c r="K1088" s="140"/>
      <c r="L1088" s="54"/>
      <c r="M1088" s="52"/>
      <c r="N1088" s="8"/>
      <c r="O1088" s="54"/>
      <c r="P1088" s="52"/>
      <c r="Q1088" s="8"/>
      <c r="R1088" s="8"/>
      <c r="S1088" s="8"/>
      <c r="T1088" s="521"/>
      <c r="U1088" s="14"/>
      <c r="V1088" s="8"/>
      <c r="W1088" s="52"/>
      <c r="X1088" s="8"/>
      <c r="Y1088" s="109"/>
      <c r="Z1088" s="213" t="s">
        <v>30</v>
      </c>
      <c r="AA1088" s="74">
        <v>5.0</v>
      </c>
      <c r="AB1088" s="522" t="s">
        <v>31</v>
      </c>
      <c r="AC1088" s="45">
        <f>ROUND(ROUND(H1088*O$8,0),0)-AA1088</f>
        <v>386</v>
      </c>
      <c r="AD1088" s="79"/>
    </row>
    <row r="1089" ht="16.5" customHeight="1">
      <c r="A1089" s="29">
        <v>61.0</v>
      </c>
      <c r="B1089" s="29">
        <v>7371.0</v>
      </c>
      <c r="C1089" s="32" t="s">
        <v>11036</v>
      </c>
      <c r="D1089" s="389"/>
      <c r="E1089" s="389"/>
      <c r="F1089" s="523"/>
      <c r="G1089" s="482"/>
      <c r="H1089" s="174"/>
      <c r="I1089" s="523"/>
      <c r="J1089" s="94"/>
      <c r="K1089" s="140"/>
      <c r="L1089" s="54"/>
      <c r="M1089" s="52"/>
      <c r="N1089" s="8"/>
      <c r="O1089" s="54"/>
      <c r="P1089" s="52"/>
      <c r="Q1089" s="8"/>
      <c r="R1089" s="8"/>
      <c r="S1089" s="8"/>
      <c r="T1089" s="521"/>
      <c r="U1089" s="14"/>
      <c r="V1089" s="54"/>
      <c r="W1089" s="305" t="s">
        <v>20</v>
      </c>
      <c r="X1089" s="41" t="s">
        <v>21</v>
      </c>
      <c r="Y1089" s="86">
        <v>0.85</v>
      </c>
      <c r="Z1089" s="75"/>
      <c r="AA1089" s="213"/>
      <c r="AB1089" s="213"/>
      <c r="AC1089" s="593">
        <f>ROUND(ROUND(H1088*O$8,0)*Y1089,0)</f>
        <v>332</v>
      </c>
      <c r="AD1089" s="79"/>
    </row>
    <row r="1090" ht="16.5" customHeight="1">
      <c r="A1090" s="29">
        <v>61.0</v>
      </c>
      <c r="B1090" s="29">
        <v>7372.0</v>
      </c>
      <c r="C1090" s="32" t="s">
        <v>11037</v>
      </c>
      <c r="D1090" s="389"/>
      <c r="E1090" s="389"/>
      <c r="F1090" s="523"/>
      <c r="G1090" s="174"/>
      <c r="H1090" s="174"/>
      <c r="I1090" s="174"/>
      <c r="J1090" s="94"/>
      <c r="K1090" s="140"/>
      <c r="L1090" s="54"/>
      <c r="M1090" s="52"/>
      <c r="N1090" s="8"/>
      <c r="O1090" s="54"/>
      <c r="P1090" s="52"/>
      <c r="Q1090" s="8"/>
      <c r="R1090" s="8"/>
      <c r="S1090" s="8"/>
      <c r="T1090" s="525"/>
      <c r="U1090" s="21"/>
      <c r="V1090" s="109"/>
      <c r="W1090" s="484"/>
      <c r="X1090" s="56"/>
      <c r="Y1090" s="526"/>
      <c r="Z1090" s="213" t="s">
        <v>30</v>
      </c>
      <c r="AA1090" s="74">
        <v>5.0</v>
      </c>
      <c r="AB1090" s="522" t="s">
        <v>31</v>
      </c>
      <c r="AC1090" s="593">
        <f>ROUND(ROUND(H1088*O$8,0)*Y1089,0)-AA1090</f>
        <v>327</v>
      </c>
      <c r="AD1090" s="79"/>
    </row>
    <row r="1091" ht="16.5" customHeight="1">
      <c r="A1091" s="29">
        <v>61.0</v>
      </c>
      <c r="B1091" s="29">
        <v>8522.0</v>
      </c>
      <c r="C1091" s="32" t="s">
        <v>11038</v>
      </c>
      <c r="D1091" s="389"/>
      <c r="E1091" s="389"/>
      <c r="F1091" s="532"/>
      <c r="G1091" s="527"/>
      <c r="H1091" s="14"/>
      <c r="I1091" s="14"/>
      <c r="J1091" s="94"/>
      <c r="K1091" s="140"/>
      <c r="L1091" s="54"/>
      <c r="M1091" s="52"/>
      <c r="N1091" s="8"/>
      <c r="O1091" s="54"/>
      <c r="P1091" s="52"/>
      <c r="Q1091" s="8"/>
      <c r="R1091" s="8"/>
      <c r="S1091" s="8"/>
      <c r="T1091" s="102" t="s">
        <v>326</v>
      </c>
      <c r="U1091" s="41" t="s">
        <v>21</v>
      </c>
      <c r="V1091" s="60">
        <v>0.7</v>
      </c>
      <c r="W1091" s="37"/>
      <c r="X1091" s="7"/>
      <c r="Y1091" s="39"/>
      <c r="Z1091" s="213"/>
      <c r="AA1091" s="213"/>
      <c r="AB1091" s="213"/>
      <c r="AC1091" s="45">
        <f>ROUND(ROUND(H1088*O$8,0)*V1091,0)</f>
        <v>274</v>
      </c>
      <c r="AD1091" s="79"/>
    </row>
    <row r="1092" ht="16.5" customHeight="1">
      <c r="A1092" s="29">
        <v>61.0</v>
      </c>
      <c r="B1092" s="29">
        <v>7373.0</v>
      </c>
      <c r="C1092" s="32" t="s">
        <v>11039</v>
      </c>
      <c r="D1092" s="389"/>
      <c r="E1092" s="389"/>
      <c r="F1092" s="532"/>
      <c r="G1092" s="527"/>
      <c r="H1092" s="8"/>
      <c r="I1092" s="144"/>
      <c r="J1092" s="94"/>
      <c r="K1092" s="140"/>
      <c r="L1092" s="54"/>
      <c r="M1092" s="52"/>
      <c r="N1092" s="8"/>
      <c r="O1092" s="54"/>
      <c r="P1092" s="52"/>
      <c r="Q1092" s="8"/>
      <c r="R1092" s="8"/>
      <c r="S1092" s="8"/>
      <c r="T1092" s="482"/>
      <c r="U1092" s="83"/>
      <c r="V1092" s="528"/>
      <c r="W1092" s="227"/>
      <c r="X1092" s="22"/>
      <c r="Y1092" s="109"/>
      <c r="Z1092" s="213" t="s">
        <v>30</v>
      </c>
      <c r="AA1092" s="74">
        <v>5.0</v>
      </c>
      <c r="AB1092" s="522" t="s">
        <v>31</v>
      </c>
      <c r="AC1092" s="45">
        <f>ROUND(ROUND(H1088*O$8,0)*V1091,0)-AA1092</f>
        <v>269</v>
      </c>
      <c r="AD1092" s="79"/>
    </row>
    <row r="1093" ht="16.5" customHeight="1">
      <c r="A1093" s="29">
        <v>61.0</v>
      </c>
      <c r="B1093" s="29">
        <v>7374.0</v>
      </c>
      <c r="C1093" s="32" t="s">
        <v>11040</v>
      </c>
      <c r="D1093" s="389"/>
      <c r="E1093" s="389"/>
      <c r="F1093" s="543"/>
      <c r="G1093" s="113"/>
      <c r="H1093" s="8"/>
      <c r="I1093" s="144"/>
      <c r="J1093" s="94"/>
      <c r="K1093" s="140"/>
      <c r="L1093" s="54"/>
      <c r="M1093" s="52"/>
      <c r="N1093" s="8"/>
      <c r="O1093" s="54"/>
      <c r="P1093" s="52"/>
      <c r="Q1093" s="8"/>
      <c r="R1093" s="8"/>
      <c r="S1093" s="8"/>
      <c r="T1093" s="482"/>
      <c r="U1093" s="99"/>
      <c r="V1093" s="529"/>
      <c r="W1093" s="305" t="s">
        <v>20</v>
      </c>
      <c r="X1093" s="41" t="s">
        <v>21</v>
      </c>
      <c r="Y1093" s="86">
        <v>0.85</v>
      </c>
      <c r="Z1093" s="75"/>
      <c r="AA1093" s="213"/>
      <c r="AB1093" s="213"/>
      <c r="AC1093" s="45">
        <f>ROUND(ROUND(ROUND(H1088*O$8,0)*V1091,0)*Y1093,0)</f>
        <v>233</v>
      </c>
      <c r="AD1093" s="79"/>
    </row>
    <row r="1094" ht="16.5" customHeight="1">
      <c r="A1094" s="29">
        <v>61.0</v>
      </c>
      <c r="B1094" s="29">
        <v>7375.0</v>
      </c>
      <c r="C1094" s="32" t="s">
        <v>11041</v>
      </c>
      <c r="D1094" s="389"/>
      <c r="E1094" s="231"/>
      <c r="F1094" s="543"/>
      <c r="G1094" s="113"/>
      <c r="H1094" s="8"/>
      <c r="I1094" s="144"/>
      <c r="J1094" s="94"/>
      <c r="K1094" s="140"/>
      <c r="L1094" s="54"/>
      <c r="M1094" s="52"/>
      <c r="N1094" s="8"/>
      <c r="O1094" s="54"/>
      <c r="P1094" s="52"/>
      <c r="Q1094" s="8"/>
      <c r="R1094" s="8"/>
      <c r="S1094" s="8"/>
      <c r="T1094" s="530"/>
      <c r="U1094" s="24"/>
      <c r="V1094" s="26"/>
      <c r="W1094" s="484"/>
      <c r="X1094" s="56"/>
      <c r="Y1094" s="526"/>
      <c r="Z1094" s="213" t="s">
        <v>30</v>
      </c>
      <c r="AA1094" s="74">
        <v>5.0</v>
      </c>
      <c r="AB1094" s="522" t="s">
        <v>31</v>
      </c>
      <c r="AC1094" s="45">
        <f>ROUND(ROUND(ROUND(H1088*O$8,0)*V1091,0)*Y1093,0)-AA1094</f>
        <v>228</v>
      </c>
      <c r="AD1094" s="79"/>
    </row>
    <row r="1095" ht="16.5" customHeight="1">
      <c r="A1095" s="29">
        <v>61.0</v>
      </c>
      <c r="B1095" s="29">
        <v>8793.0</v>
      </c>
      <c r="C1095" s="32" t="s">
        <v>11042</v>
      </c>
      <c r="D1095" s="389"/>
      <c r="E1095" s="231"/>
      <c r="F1095" s="543"/>
      <c r="G1095" s="113"/>
      <c r="H1095" s="8"/>
      <c r="I1095" s="144"/>
      <c r="J1095" s="94"/>
      <c r="K1095" s="140"/>
      <c r="L1095" s="54"/>
      <c r="M1095" s="52"/>
      <c r="N1095" s="8"/>
      <c r="O1095" s="54"/>
      <c r="P1095" s="52"/>
      <c r="Q1095" s="8"/>
      <c r="R1095" s="8"/>
      <c r="S1095" s="54"/>
      <c r="T1095" s="102" t="s">
        <v>329</v>
      </c>
      <c r="U1095" s="83" t="s">
        <v>21</v>
      </c>
      <c r="V1095" s="528">
        <v>0.85</v>
      </c>
      <c r="W1095" s="37"/>
      <c r="X1095" s="7"/>
      <c r="Y1095" s="39"/>
      <c r="Z1095" s="213"/>
      <c r="AA1095" s="213"/>
      <c r="AB1095" s="213"/>
      <c r="AC1095" s="593">
        <f>ROUND(ROUND(H1088*O$8,0)*V1095,0)</f>
        <v>332</v>
      </c>
      <c r="AD1095" s="79"/>
    </row>
    <row r="1096" ht="16.5" customHeight="1">
      <c r="A1096" s="29">
        <v>61.0</v>
      </c>
      <c r="B1096" s="29">
        <v>7376.0</v>
      </c>
      <c r="C1096" s="32" t="s">
        <v>11043</v>
      </c>
      <c r="D1096" s="389"/>
      <c r="E1096" s="231"/>
      <c r="F1096" s="543"/>
      <c r="G1096" s="113"/>
      <c r="H1096" s="8"/>
      <c r="I1096" s="144"/>
      <c r="J1096" s="94"/>
      <c r="K1096" s="140"/>
      <c r="L1096" s="54"/>
      <c r="M1096" s="52"/>
      <c r="N1096" s="8"/>
      <c r="O1096" s="54"/>
      <c r="P1096" s="52"/>
      <c r="Q1096" s="8"/>
      <c r="R1096" s="8"/>
      <c r="S1096" s="8"/>
      <c r="T1096" s="482"/>
      <c r="U1096" s="83"/>
      <c r="V1096" s="528"/>
      <c r="W1096" s="227"/>
      <c r="X1096" s="22"/>
      <c r="Y1096" s="109"/>
      <c r="Z1096" s="213" t="s">
        <v>30</v>
      </c>
      <c r="AA1096" s="74">
        <v>5.0</v>
      </c>
      <c r="AB1096" s="522" t="s">
        <v>31</v>
      </c>
      <c r="AC1096" s="593">
        <f>ROUND(ROUND(H1088*O$8,0)*V1095,0)-AA1096</f>
        <v>327</v>
      </c>
      <c r="AD1096" s="79"/>
    </row>
    <row r="1097" ht="16.5" customHeight="1">
      <c r="A1097" s="29">
        <v>61.0</v>
      </c>
      <c r="B1097" s="29">
        <v>7377.0</v>
      </c>
      <c r="C1097" s="32" t="s">
        <v>11044</v>
      </c>
      <c r="D1097" s="389"/>
      <c r="E1097" s="231"/>
      <c r="F1097" s="532"/>
      <c r="G1097" s="527"/>
      <c r="H1097" s="527"/>
      <c r="I1097" s="532"/>
      <c r="J1097" s="94"/>
      <c r="K1097" s="140"/>
      <c r="L1097" s="54"/>
      <c r="M1097" s="52"/>
      <c r="N1097" s="8"/>
      <c r="O1097" s="54"/>
      <c r="P1097" s="52"/>
      <c r="Q1097" s="8"/>
      <c r="R1097" s="8"/>
      <c r="S1097" s="8"/>
      <c r="T1097" s="482"/>
      <c r="U1097" s="99"/>
      <c r="V1097" s="529"/>
      <c r="W1097" s="305" t="s">
        <v>20</v>
      </c>
      <c r="X1097" s="41" t="s">
        <v>21</v>
      </c>
      <c r="Y1097" s="86">
        <v>0.85</v>
      </c>
      <c r="Z1097" s="75"/>
      <c r="AA1097" s="213"/>
      <c r="AB1097" s="213"/>
      <c r="AC1097" s="593">
        <f>ROUND(ROUND(ROUND(H1088*O$8,0)*V1095,0)*Y1097,0)</f>
        <v>282</v>
      </c>
      <c r="AD1097" s="79"/>
    </row>
    <row r="1098" ht="16.5" customHeight="1">
      <c r="A1098" s="29">
        <v>61.0</v>
      </c>
      <c r="B1098" s="29">
        <v>7378.0</v>
      </c>
      <c r="C1098" s="32" t="s">
        <v>11045</v>
      </c>
      <c r="D1098" s="389"/>
      <c r="E1098" s="231"/>
      <c r="F1098" s="532"/>
      <c r="G1098" s="527"/>
      <c r="H1098" s="527"/>
      <c r="I1098" s="532"/>
      <c r="J1098" s="94"/>
      <c r="K1098" s="140"/>
      <c r="L1098" s="54"/>
      <c r="M1098" s="52"/>
      <c r="N1098" s="8"/>
      <c r="O1098" s="54"/>
      <c r="P1098" s="227"/>
      <c r="Q1098" s="22"/>
      <c r="R1098" s="22"/>
      <c r="S1098" s="22"/>
      <c r="T1098" s="484"/>
      <c r="U1098" s="24"/>
      <c r="V1098" s="26"/>
      <c r="W1098" s="484"/>
      <c r="X1098" s="56"/>
      <c r="Y1098" s="526"/>
      <c r="Z1098" s="213" t="s">
        <v>30</v>
      </c>
      <c r="AA1098" s="74">
        <v>5.0</v>
      </c>
      <c r="AB1098" s="522" t="s">
        <v>31</v>
      </c>
      <c r="AC1098" s="593">
        <f>ROUND(ROUND(ROUND(H1088*O$8,0)*V1095,0)*Y1097,0)-AA1098</f>
        <v>277</v>
      </c>
      <c r="AD1098" s="79"/>
    </row>
    <row r="1099" ht="16.5" customHeight="1">
      <c r="A1099" s="29">
        <v>61.0</v>
      </c>
      <c r="B1099" s="29">
        <v>8523.0</v>
      </c>
      <c r="C1099" s="32" t="s">
        <v>11046</v>
      </c>
      <c r="D1099" s="389"/>
      <c r="E1099" s="389"/>
      <c r="F1099" s="532"/>
      <c r="G1099" s="527"/>
      <c r="H1099" s="527"/>
      <c r="I1099" s="532"/>
      <c r="J1099" s="94"/>
      <c r="K1099" s="140"/>
      <c r="L1099" s="54"/>
      <c r="M1099" s="52"/>
      <c r="N1099" s="8"/>
      <c r="O1099" s="54"/>
      <c r="P1099" s="206" t="s">
        <v>23</v>
      </c>
      <c r="Q1099" s="102" t="s">
        <v>24</v>
      </c>
      <c r="R1099" s="533"/>
      <c r="S1099" s="533"/>
      <c r="T1099" s="520"/>
      <c r="U1099" s="38"/>
      <c r="V1099" s="6"/>
      <c r="W1099" s="37"/>
      <c r="X1099" s="7"/>
      <c r="Y1099" s="39"/>
      <c r="Z1099" s="213"/>
      <c r="AA1099" s="213"/>
      <c r="AB1099" s="213"/>
      <c r="AC1099" s="45">
        <f>ROUND(ROUND(H1088*O$8,0)*S1100,0)</f>
        <v>274</v>
      </c>
      <c r="AD1099" s="79"/>
    </row>
    <row r="1100" ht="16.5" customHeight="1">
      <c r="A1100" s="29">
        <v>61.0</v>
      </c>
      <c r="B1100" s="29">
        <v>7379.0</v>
      </c>
      <c r="C1100" s="32" t="s">
        <v>11047</v>
      </c>
      <c r="D1100" s="389"/>
      <c r="E1100" s="389"/>
      <c r="F1100" s="532"/>
      <c r="G1100" s="527"/>
      <c r="H1100" s="527"/>
      <c r="I1100" s="532"/>
      <c r="J1100" s="94"/>
      <c r="K1100" s="140"/>
      <c r="L1100" s="54"/>
      <c r="M1100" s="52"/>
      <c r="N1100" s="8"/>
      <c r="O1100" s="54"/>
      <c r="P1100" s="481"/>
      <c r="Q1100" s="482"/>
      <c r="R1100" s="83" t="s">
        <v>21</v>
      </c>
      <c r="S1100" s="528">
        <v>0.7</v>
      </c>
      <c r="T1100" s="521"/>
      <c r="U1100" s="53"/>
      <c r="V1100" s="14"/>
      <c r="W1100" s="52"/>
      <c r="X1100" s="8"/>
      <c r="Y1100" s="109"/>
      <c r="Z1100" s="213" t="s">
        <v>30</v>
      </c>
      <c r="AA1100" s="74">
        <v>5.0</v>
      </c>
      <c r="AB1100" s="522" t="s">
        <v>31</v>
      </c>
      <c r="AC1100" s="45">
        <f>ROUND(ROUND(H1088*O$8,0)*S1100,0)-AA1100</f>
        <v>269</v>
      </c>
      <c r="AD1100" s="79"/>
    </row>
    <row r="1101" ht="16.5" customHeight="1">
      <c r="A1101" s="29">
        <v>61.0</v>
      </c>
      <c r="B1101" s="29">
        <v>7380.0</v>
      </c>
      <c r="C1101" s="32" t="s">
        <v>11048</v>
      </c>
      <c r="D1101" s="389"/>
      <c r="E1101" s="389"/>
      <c r="F1101" s="532"/>
      <c r="G1101" s="527"/>
      <c r="H1101" s="527"/>
      <c r="I1101" s="532"/>
      <c r="J1101" s="94"/>
      <c r="K1101" s="140"/>
      <c r="L1101" s="54"/>
      <c r="M1101" s="52"/>
      <c r="N1101" s="8"/>
      <c r="O1101" s="54"/>
      <c r="P1101" s="481"/>
      <c r="Q1101" s="482"/>
      <c r="R1101" s="14"/>
      <c r="S1101" s="14"/>
      <c r="T1101" s="521"/>
      <c r="U1101" s="53"/>
      <c r="V1101" s="14"/>
      <c r="W1101" s="305" t="s">
        <v>20</v>
      </c>
      <c r="X1101" s="41" t="s">
        <v>21</v>
      </c>
      <c r="Y1101" s="86">
        <v>0.85</v>
      </c>
      <c r="Z1101" s="75"/>
      <c r="AA1101" s="213"/>
      <c r="AB1101" s="213"/>
      <c r="AC1101" s="45">
        <f>ROUND(ROUND(ROUND(H1088*O$8,0)*S1100,0)*Y1101,0)</f>
        <v>233</v>
      </c>
      <c r="AD1101" s="79"/>
    </row>
    <row r="1102" ht="16.5" customHeight="1">
      <c r="A1102" s="29">
        <v>61.0</v>
      </c>
      <c r="B1102" s="29">
        <v>7381.0</v>
      </c>
      <c r="C1102" s="32" t="s">
        <v>11049</v>
      </c>
      <c r="D1102" s="389"/>
      <c r="E1102" s="389"/>
      <c r="F1102" s="532"/>
      <c r="G1102" s="527"/>
      <c r="H1102" s="527"/>
      <c r="I1102" s="532"/>
      <c r="J1102" s="94"/>
      <c r="K1102" s="140"/>
      <c r="L1102" s="54"/>
      <c r="M1102" s="52"/>
      <c r="N1102" s="8"/>
      <c r="O1102" s="54"/>
      <c r="P1102" s="535"/>
      <c r="Q1102" s="482"/>
      <c r="R1102" s="83"/>
      <c r="S1102" s="83"/>
      <c r="T1102" s="525"/>
      <c r="U1102" s="180"/>
      <c r="V1102" s="21"/>
      <c r="W1102" s="484"/>
      <c r="X1102" s="56"/>
      <c r="Y1102" s="526"/>
      <c r="Z1102" s="213" t="s">
        <v>30</v>
      </c>
      <c r="AA1102" s="74">
        <v>5.0</v>
      </c>
      <c r="AB1102" s="522" t="s">
        <v>31</v>
      </c>
      <c r="AC1102" s="45">
        <f>ROUND(ROUND(ROUND(H1088*O$8,0)*S1100,0)*Y1101,0)-AA1102</f>
        <v>228</v>
      </c>
      <c r="AD1102" s="79"/>
    </row>
    <row r="1103" ht="16.5" customHeight="1">
      <c r="A1103" s="29">
        <v>61.0</v>
      </c>
      <c r="B1103" s="29">
        <v>8524.0</v>
      </c>
      <c r="C1103" s="32" t="s">
        <v>11050</v>
      </c>
      <c r="D1103" s="389"/>
      <c r="E1103" s="389"/>
      <c r="F1103" s="532"/>
      <c r="G1103" s="527"/>
      <c r="H1103" s="527"/>
      <c r="I1103" s="532"/>
      <c r="J1103" s="94"/>
      <c r="K1103" s="140"/>
      <c r="L1103" s="54"/>
      <c r="M1103" s="52"/>
      <c r="N1103" s="8"/>
      <c r="O1103" s="54"/>
      <c r="P1103" s="536"/>
      <c r="Q1103" s="14"/>
      <c r="R1103" s="14"/>
      <c r="S1103" s="14"/>
      <c r="T1103" s="102" t="s">
        <v>326</v>
      </c>
      <c r="U1103" s="41" t="s">
        <v>21</v>
      </c>
      <c r="V1103" s="60">
        <v>0.7</v>
      </c>
      <c r="W1103" s="37"/>
      <c r="X1103" s="7"/>
      <c r="Y1103" s="39"/>
      <c r="Z1103" s="213"/>
      <c r="AA1103" s="213"/>
      <c r="AB1103" s="213"/>
      <c r="AC1103" s="45">
        <f>ROUND(ROUND(ROUND(H1088*O$8,0)*S1100,0)*V1103,0)</f>
        <v>192</v>
      </c>
      <c r="AD1103" s="79"/>
    </row>
    <row r="1104" ht="16.5" customHeight="1">
      <c r="A1104" s="29">
        <v>61.0</v>
      </c>
      <c r="B1104" s="29">
        <v>7382.0</v>
      </c>
      <c r="C1104" s="32" t="s">
        <v>11051</v>
      </c>
      <c r="D1104" s="389"/>
      <c r="E1104" s="389"/>
      <c r="F1104" s="532"/>
      <c r="G1104" s="527"/>
      <c r="H1104" s="527"/>
      <c r="I1104" s="532"/>
      <c r="J1104" s="94"/>
      <c r="K1104" s="140"/>
      <c r="L1104" s="54"/>
      <c r="M1104" s="52"/>
      <c r="N1104" s="8"/>
      <c r="O1104" s="54"/>
      <c r="P1104" s="536"/>
      <c r="Q1104" s="14"/>
      <c r="R1104" s="14"/>
      <c r="S1104" s="14"/>
      <c r="T1104" s="482"/>
      <c r="U1104" s="83"/>
      <c r="V1104" s="528"/>
      <c r="W1104" s="227"/>
      <c r="X1104" s="22"/>
      <c r="Y1104" s="109"/>
      <c r="Z1104" s="213" t="s">
        <v>30</v>
      </c>
      <c r="AA1104" s="74">
        <v>5.0</v>
      </c>
      <c r="AB1104" s="522" t="s">
        <v>31</v>
      </c>
      <c r="AC1104" s="45">
        <f>ROUND(ROUND(ROUND(H1088*O$8,0)*S1100,0)*V1103,0)-AA1104</f>
        <v>187</v>
      </c>
      <c r="AD1104" s="79"/>
    </row>
    <row r="1105" ht="16.5" customHeight="1">
      <c r="A1105" s="29">
        <v>61.0</v>
      </c>
      <c r="B1105" s="29">
        <v>7383.0</v>
      </c>
      <c r="C1105" s="32" t="s">
        <v>11052</v>
      </c>
      <c r="D1105" s="389"/>
      <c r="E1105" s="389"/>
      <c r="F1105" s="532"/>
      <c r="G1105" s="527"/>
      <c r="H1105" s="527"/>
      <c r="I1105" s="532"/>
      <c r="J1105" s="94"/>
      <c r="K1105" s="140"/>
      <c r="L1105" s="54"/>
      <c r="M1105" s="52"/>
      <c r="N1105" s="8"/>
      <c r="O1105" s="54"/>
      <c r="P1105" s="254"/>
      <c r="Q1105" s="83"/>
      <c r="R1105" s="83"/>
      <c r="T1105" s="482"/>
      <c r="U1105" s="99"/>
      <c r="V1105" s="529"/>
      <c r="W1105" s="305" t="s">
        <v>20</v>
      </c>
      <c r="X1105" s="41" t="s">
        <v>21</v>
      </c>
      <c r="Y1105" s="86">
        <v>0.85</v>
      </c>
      <c r="Z1105" s="75"/>
      <c r="AA1105" s="213"/>
      <c r="AB1105" s="213"/>
      <c r="AC1105" s="45">
        <f>ROUND(ROUND(ROUND(ROUND(H1088*O$8,0)*S1100,0)*V1103,0)*Y1105,0)</f>
        <v>163</v>
      </c>
      <c r="AD1105" s="79"/>
    </row>
    <row r="1106" ht="16.5" customHeight="1">
      <c r="A1106" s="29">
        <v>61.0</v>
      </c>
      <c r="B1106" s="29">
        <v>7384.0</v>
      </c>
      <c r="C1106" s="32" t="s">
        <v>11053</v>
      </c>
      <c r="D1106" s="389"/>
      <c r="E1106" s="389"/>
      <c r="F1106" s="532"/>
      <c r="G1106" s="527"/>
      <c r="H1106" s="527"/>
      <c r="I1106" s="532"/>
      <c r="J1106" s="94"/>
      <c r="K1106" s="140"/>
      <c r="L1106" s="54"/>
      <c r="M1106" s="52"/>
      <c r="N1106" s="8"/>
      <c r="O1106" s="54"/>
      <c r="P1106" s="254"/>
      <c r="Q1106" s="83"/>
      <c r="R1106" s="83"/>
      <c r="S1106" s="83"/>
      <c r="T1106" s="530"/>
      <c r="U1106" s="24"/>
      <c r="V1106" s="26"/>
      <c r="W1106" s="484"/>
      <c r="X1106" s="56"/>
      <c r="Y1106" s="526"/>
      <c r="Z1106" s="213" t="s">
        <v>30</v>
      </c>
      <c r="AA1106" s="74">
        <v>5.0</v>
      </c>
      <c r="AB1106" s="522" t="s">
        <v>31</v>
      </c>
      <c r="AC1106" s="45">
        <f>ROUND(ROUND(ROUND(ROUND(H1088*O$8,0)*S1100,0)*V1103,0)*Y1105,0)-AA1106</f>
        <v>158</v>
      </c>
      <c r="AD1106" s="79"/>
    </row>
    <row r="1107" ht="16.5" customHeight="1">
      <c r="A1107" s="29">
        <v>61.0</v>
      </c>
      <c r="B1107" s="29">
        <v>8794.0</v>
      </c>
      <c r="C1107" s="32" t="s">
        <v>11054</v>
      </c>
      <c r="D1107" s="389"/>
      <c r="E1107" s="389"/>
      <c r="F1107" s="532"/>
      <c r="G1107" s="527"/>
      <c r="H1107" s="527"/>
      <c r="I1107" s="532"/>
      <c r="J1107" s="94"/>
      <c r="K1107" s="140"/>
      <c r="L1107" s="54"/>
      <c r="M1107" s="52"/>
      <c r="N1107" s="8"/>
      <c r="O1107" s="54"/>
      <c r="P1107" s="536"/>
      <c r="Q1107" s="83"/>
      <c r="R1107" s="528"/>
      <c r="S1107" s="486"/>
      <c r="T1107" s="102" t="s">
        <v>329</v>
      </c>
      <c r="U1107" s="83" t="s">
        <v>21</v>
      </c>
      <c r="V1107" s="528">
        <v>0.85</v>
      </c>
      <c r="W1107" s="37"/>
      <c r="X1107" s="7"/>
      <c r="Y1107" s="39"/>
      <c r="Z1107" s="213"/>
      <c r="AA1107" s="213"/>
      <c r="AB1107" s="213"/>
      <c r="AC1107" s="45">
        <f>ROUND(ROUND(ROUND(H1088*O$8,0)*S1100,0)*V1107,0)</f>
        <v>233</v>
      </c>
      <c r="AD1107" s="79"/>
    </row>
    <row r="1108" ht="16.5" customHeight="1">
      <c r="A1108" s="29">
        <v>61.0</v>
      </c>
      <c r="B1108" s="29">
        <v>7385.0</v>
      </c>
      <c r="C1108" s="32" t="s">
        <v>11055</v>
      </c>
      <c r="D1108" s="389"/>
      <c r="E1108" s="389"/>
      <c r="F1108" s="532"/>
      <c r="G1108" s="527"/>
      <c r="H1108" s="527"/>
      <c r="I1108" s="532"/>
      <c r="J1108" s="94"/>
      <c r="K1108" s="140"/>
      <c r="L1108" s="54"/>
      <c r="M1108" s="52"/>
      <c r="N1108" s="8"/>
      <c r="O1108" s="54"/>
      <c r="P1108" s="536"/>
      <c r="Q1108" s="83"/>
      <c r="R1108" s="528"/>
      <c r="S1108" s="528"/>
      <c r="T1108" s="482"/>
      <c r="U1108" s="83"/>
      <c r="V1108" s="528"/>
      <c r="W1108" s="227"/>
      <c r="X1108" s="22"/>
      <c r="Y1108" s="109"/>
      <c r="Z1108" s="213" t="s">
        <v>30</v>
      </c>
      <c r="AA1108" s="74">
        <v>5.0</v>
      </c>
      <c r="AB1108" s="522" t="s">
        <v>31</v>
      </c>
      <c r="AC1108" s="45">
        <f>ROUND(ROUND(ROUND(H1088*O$8,0)*S1100,0)*V1107,0)-AA1108</f>
        <v>228</v>
      </c>
      <c r="AD1108" s="79"/>
    </row>
    <row r="1109" ht="16.5" customHeight="1">
      <c r="A1109" s="29">
        <v>61.0</v>
      </c>
      <c r="B1109" s="29">
        <v>7386.0</v>
      </c>
      <c r="C1109" s="32" t="s">
        <v>11056</v>
      </c>
      <c r="D1109" s="389"/>
      <c r="E1109" s="389"/>
      <c r="F1109" s="532"/>
      <c r="G1109" s="527"/>
      <c r="H1109" s="527"/>
      <c r="I1109" s="532"/>
      <c r="J1109" s="94"/>
      <c r="K1109" s="140"/>
      <c r="L1109" s="54"/>
      <c r="M1109" s="52"/>
      <c r="N1109" s="8"/>
      <c r="O1109" s="54"/>
      <c r="P1109" s="254"/>
      <c r="Q1109" s="83"/>
      <c r="R1109" s="528"/>
      <c r="S1109" s="528"/>
      <c r="T1109" s="482"/>
      <c r="U1109" s="99"/>
      <c r="V1109" s="529"/>
      <c r="W1109" s="305" t="s">
        <v>20</v>
      </c>
      <c r="X1109" s="41" t="s">
        <v>21</v>
      </c>
      <c r="Y1109" s="86">
        <v>0.85</v>
      </c>
      <c r="Z1109" s="75"/>
      <c r="AA1109" s="213"/>
      <c r="AB1109" s="213"/>
      <c r="AC1109" s="45">
        <f>ROUND(ROUND(ROUND(ROUND(H1088*O$8,0)*S1100,0)*V1107,0)*Y1109,0)</f>
        <v>198</v>
      </c>
      <c r="AD1109" s="79"/>
    </row>
    <row r="1110" ht="16.5" customHeight="1">
      <c r="A1110" s="29">
        <v>61.0</v>
      </c>
      <c r="B1110" s="29">
        <v>7387.0</v>
      </c>
      <c r="C1110" s="32" t="s">
        <v>11057</v>
      </c>
      <c r="D1110" s="389"/>
      <c r="E1110" s="389"/>
      <c r="F1110" s="532"/>
      <c r="G1110" s="527"/>
      <c r="H1110" s="527"/>
      <c r="I1110" s="532"/>
      <c r="J1110" s="94"/>
      <c r="K1110" s="140"/>
      <c r="L1110" s="54"/>
      <c r="M1110" s="52"/>
      <c r="N1110" s="8"/>
      <c r="O1110" s="54"/>
      <c r="P1110" s="536"/>
      <c r="Q1110" s="83"/>
      <c r="R1110" s="83"/>
      <c r="S1110" s="83"/>
      <c r="T1110" s="484"/>
      <c r="U1110" s="24"/>
      <c r="V1110" s="26"/>
      <c r="W1110" s="484"/>
      <c r="X1110" s="56"/>
      <c r="Y1110" s="526"/>
      <c r="Z1110" s="213" t="s">
        <v>30</v>
      </c>
      <c r="AA1110" s="74">
        <v>5.0</v>
      </c>
      <c r="AB1110" s="522" t="s">
        <v>31</v>
      </c>
      <c r="AC1110" s="45">
        <f>ROUND(ROUND(ROUND(ROUND(H1088*O$8,0)*S1100,0)*V1107,0)*Y1109,0)-AA1110</f>
        <v>193</v>
      </c>
      <c r="AD1110" s="79"/>
    </row>
    <row r="1111" ht="16.5" customHeight="1">
      <c r="A1111" s="29">
        <v>61.0</v>
      </c>
      <c r="B1111" s="29">
        <v>7388.0</v>
      </c>
      <c r="C1111" s="32" t="s">
        <v>11058</v>
      </c>
      <c r="D1111" s="389"/>
      <c r="E1111" s="389"/>
      <c r="F1111" s="532"/>
      <c r="G1111" s="527"/>
      <c r="H1111" s="527"/>
      <c r="I1111" s="532"/>
      <c r="J1111" s="94"/>
      <c r="K1111" s="140"/>
      <c r="L1111" s="54"/>
      <c r="M1111" s="52"/>
      <c r="N1111" s="8"/>
      <c r="O1111" s="54"/>
      <c r="P1111" s="536"/>
      <c r="Q1111" s="102" t="s">
        <v>27</v>
      </c>
      <c r="R1111" s="533"/>
      <c r="S1111" s="533"/>
      <c r="T1111" s="520"/>
      <c r="U1111" s="38"/>
      <c r="V1111" s="6"/>
      <c r="W1111" s="37"/>
      <c r="X1111" s="7"/>
      <c r="Y1111" s="39"/>
      <c r="Z1111" s="213"/>
      <c r="AA1111" s="213"/>
      <c r="AB1111" s="213"/>
      <c r="AC1111" s="45">
        <f>ROUND(ROUND(H1088*O$8,0)*S1112,0)</f>
        <v>196</v>
      </c>
      <c r="AD1111" s="79"/>
    </row>
    <row r="1112" ht="16.5" customHeight="1">
      <c r="A1112" s="29">
        <v>61.0</v>
      </c>
      <c r="B1112" s="29">
        <v>7389.0</v>
      </c>
      <c r="C1112" s="32" t="s">
        <v>11059</v>
      </c>
      <c r="D1112" s="389"/>
      <c r="E1112" s="389"/>
      <c r="F1112" s="532"/>
      <c r="G1112" s="527"/>
      <c r="H1112" s="527"/>
      <c r="I1112" s="532"/>
      <c r="J1112" s="94"/>
      <c r="K1112" s="140"/>
      <c r="L1112" s="54"/>
      <c r="M1112" s="52"/>
      <c r="N1112" s="8"/>
      <c r="O1112" s="54"/>
      <c r="P1112" s="535"/>
      <c r="Q1112" s="482"/>
      <c r="R1112" s="83" t="s">
        <v>21</v>
      </c>
      <c r="S1112" s="528">
        <v>0.5</v>
      </c>
      <c r="T1112" s="521"/>
      <c r="U1112" s="53"/>
      <c r="V1112" s="14"/>
      <c r="W1112" s="52"/>
      <c r="X1112" s="8"/>
      <c r="Y1112" s="109"/>
      <c r="Z1112" s="213" t="s">
        <v>30</v>
      </c>
      <c r="AA1112" s="74">
        <v>5.0</v>
      </c>
      <c r="AB1112" s="522" t="s">
        <v>31</v>
      </c>
      <c r="AC1112" s="45">
        <f>ROUND(ROUND(H1088*O$8,0)*S1112,0)-AA1112</f>
        <v>191</v>
      </c>
      <c r="AD1112" s="79"/>
    </row>
    <row r="1113" ht="16.5" customHeight="1">
      <c r="A1113" s="29">
        <v>61.0</v>
      </c>
      <c r="B1113" s="29">
        <v>7390.0</v>
      </c>
      <c r="C1113" s="32" t="s">
        <v>11060</v>
      </c>
      <c r="D1113" s="389"/>
      <c r="E1113" s="389"/>
      <c r="F1113" s="532"/>
      <c r="G1113" s="527"/>
      <c r="H1113" s="527"/>
      <c r="I1113" s="532"/>
      <c r="J1113" s="94"/>
      <c r="K1113" s="140"/>
      <c r="L1113" s="54"/>
      <c r="M1113" s="52"/>
      <c r="N1113" s="8"/>
      <c r="O1113" s="54"/>
      <c r="P1113" s="535"/>
      <c r="Q1113" s="482"/>
      <c r="R1113" s="14"/>
      <c r="S1113" s="14"/>
      <c r="T1113" s="521"/>
      <c r="U1113" s="53"/>
      <c r="V1113" s="14"/>
      <c r="W1113" s="305" t="s">
        <v>20</v>
      </c>
      <c r="X1113" s="41" t="s">
        <v>21</v>
      </c>
      <c r="Y1113" s="86">
        <v>0.85</v>
      </c>
      <c r="Z1113" s="75"/>
      <c r="AA1113" s="213"/>
      <c r="AB1113" s="213"/>
      <c r="AC1113" s="45">
        <f>ROUND(ROUND(ROUND(H1088*O$8,0)*S1112,0)*Y1113,0)</f>
        <v>167</v>
      </c>
      <c r="AD1113" s="79"/>
    </row>
    <row r="1114" ht="16.5" customHeight="1">
      <c r="A1114" s="29">
        <v>61.0</v>
      </c>
      <c r="B1114" s="29">
        <v>7391.0</v>
      </c>
      <c r="C1114" s="32" t="s">
        <v>11061</v>
      </c>
      <c r="D1114" s="389"/>
      <c r="E1114" s="389"/>
      <c r="F1114" s="532"/>
      <c r="G1114" s="527"/>
      <c r="H1114" s="527"/>
      <c r="I1114" s="532"/>
      <c r="J1114" s="94"/>
      <c r="K1114" s="140"/>
      <c r="L1114" s="54"/>
      <c r="M1114" s="52"/>
      <c r="N1114" s="8"/>
      <c r="O1114" s="54"/>
      <c r="P1114" s="535"/>
      <c r="Q1114" s="482"/>
      <c r="R1114" s="83"/>
      <c r="S1114" s="83"/>
      <c r="T1114" s="525"/>
      <c r="U1114" s="180"/>
      <c r="V1114" s="21"/>
      <c r="W1114" s="484"/>
      <c r="X1114" s="56"/>
      <c r="Y1114" s="526"/>
      <c r="Z1114" s="213" t="s">
        <v>30</v>
      </c>
      <c r="AA1114" s="74">
        <v>5.0</v>
      </c>
      <c r="AB1114" s="522" t="s">
        <v>31</v>
      </c>
      <c r="AC1114" s="45">
        <f>ROUND(ROUND(ROUND(H1088*O$8,0)*S1112,0)*Y1113,0)-AA1114</f>
        <v>162</v>
      </c>
      <c r="AD1114" s="79"/>
    </row>
    <row r="1115" ht="16.5" customHeight="1">
      <c r="A1115" s="29">
        <v>61.0</v>
      </c>
      <c r="B1115" s="29">
        <v>7392.0</v>
      </c>
      <c r="C1115" s="32" t="s">
        <v>11062</v>
      </c>
      <c r="D1115" s="389"/>
      <c r="E1115" s="389"/>
      <c r="F1115" s="532"/>
      <c r="G1115" s="527"/>
      <c r="H1115" s="527"/>
      <c r="I1115" s="532"/>
      <c r="J1115" s="94"/>
      <c r="K1115" s="140"/>
      <c r="L1115" s="54"/>
      <c r="M1115" s="52"/>
      <c r="N1115" s="8"/>
      <c r="O1115" s="54"/>
      <c r="P1115" s="536"/>
      <c r="Q1115" s="14"/>
      <c r="R1115" s="14"/>
      <c r="S1115" s="14"/>
      <c r="T1115" s="102" t="s">
        <v>326</v>
      </c>
      <c r="U1115" s="41" t="s">
        <v>21</v>
      </c>
      <c r="V1115" s="60">
        <v>0.7</v>
      </c>
      <c r="W1115" s="37"/>
      <c r="X1115" s="7"/>
      <c r="Y1115" s="39"/>
      <c r="Z1115" s="213"/>
      <c r="AA1115" s="213"/>
      <c r="AB1115" s="213"/>
      <c r="AC1115" s="593">
        <f>ROUND(ROUND(ROUND(H1088*O$8,0)*S1112,0)*V1115,0)</f>
        <v>137</v>
      </c>
      <c r="AD1115" s="79"/>
    </row>
    <row r="1116" ht="16.5" customHeight="1">
      <c r="A1116" s="29">
        <v>61.0</v>
      </c>
      <c r="B1116" s="29">
        <v>7393.0</v>
      </c>
      <c r="C1116" s="32" t="s">
        <v>11063</v>
      </c>
      <c r="D1116" s="389"/>
      <c r="E1116" s="389"/>
      <c r="F1116" s="532"/>
      <c r="G1116" s="527"/>
      <c r="H1116" s="527"/>
      <c r="I1116" s="532"/>
      <c r="J1116" s="94"/>
      <c r="K1116" s="140"/>
      <c r="L1116" s="54"/>
      <c r="M1116" s="52"/>
      <c r="N1116" s="8"/>
      <c r="O1116" s="54"/>
      <c r="P1116" s="536"/>
      <c r="Q1116" s="14"/>
      <c r="R1116" s="14"/>
      <c r="S1116" s="14"/>
      <c r="T1116" s="482"/>
      <c r="U1116" s="83"/>
      <c r="V1116" s="528"/>
      <c r="W1116" s="227"/>
      <c r="X1116" s="22"/>
      <c r="Y1116" s="109"/>
      <c r="Z1116" s="213" t="s">
        <v>30</v>
      </c>
      <c r="AA1116" s="74">
        <v>5.0</v>
      </c>
      <c r="AB1116" s="522" t="s">
        <v>31</v>
      </c>
      <c r="AC1116" s="593">
        <f>ROUND(ROUND(ROUND(H1088*O$8,0)*S1112,0)*V1115,0)-AA1116</f>
        <v>132</v>
      </c>
      <c r="AD1116" s="79"/>
    </row>
    <row r="1117" ht="16.5" customHeight="1">
      <c r="A1117" s="29">
        <v>61.0</v>
      </c>
      <c r="B1117" s="29">
        <v>7394.0</v>
      </c>
      <c r="C1117" s="32" t="s">
        <v>11064</v>
      </c>
      <c r="D1117" s="389"/>
      <c r="E1117" s="389"/>
      <c r="F1117" s="532"/>
      <c r="G1117" s="527"/>
      <c r="H1117" s="527"/>
      <c r="I1117" s="532"/>
      <c r="J1117" s="94"/>
      <c r="K1117" s="140"/>
      <c r="L1117" s="54"/>
      <c r="M1117" s="52"/>
      <c r="N1117" s="8"/>
      <c r="O1117" s="54"/>
      <c r="P1117" s="254"/>
      <c r="Q1117" s="83"/>
      <c r="R1117" s="83"/>
      <c r="T1117" s="482"/>
      <c r="U1117" s="99"/>
      <c r="V1117" s="529"/>
      <c r="W1117" s="305" t="s">
        <v>20</v>
      </c>
      <c r="X1117" s="41" t="s">
        <v>21</v>
      </c>
      <c r="Y1117" s="86">
        <v>0.85</v>
      </c>
      <c r="Z1117" s="75"/>
      <c r="AA1117" s="213"/>
      <c r="AB1117" s="213"/>
      <c r="AC1117" s="593">
        <f>ROUND(ROUND(ROUND(ROUND(H1088*O$8,0)*S1112,0)*V1115,0)*Y1117,0)</f>
        <v>116</v>
      </c>
      <c r="AD1117" s="79"/>
    </row>
    <row r="1118" ht="16.5" customHeight="1">
      <c r="A1118" s="29">
        <v>61.0</v>
      </c>
      <c r="B1118" s="29">
        <v>7395.0</v>
      </c>
      <c r="C1118" s="32" t="s">
        <v>11065</v>
      </c>
      <c r="D1118" s="389"/>
      <c r="E1118" s="389"/>
      <c r="F1118" s="532"/>
      <c r="G1118" s="527"/>
      <c r="H1118" s="527"/>
      <c r="I1118" s="532"/>
      <c r="J1118" s="94"/>
      <c r="K1118" s="140"/>
      <c r="L1118" s="54"/>
      <c r="M1118" s="52"/>
      <c r="N1118" s="8"/>
      <c r="O1118" s="54"/>
      <c r="P1118" s="254"/>
      <c r="Q1118" s="83"/>
      <c r="R1118" s="83"/>
      <c r="S1118" s="83"/>
      <c r="T1118" s="530"/>
      <c r="U1118" s="24"/>
      <c r="V1118" s="26"/>
      <c r="W1118" s="484"/>
      <c r="X1118" s="56"/>
      <c r="Y1118" s="526"/>
      <c r="Z1118" s="213" t="s">
        <v>30</v>
      </c>
      <c r="AA1118" s="74">
        <v>5.0</v>
      </c>
      <c r="AB1118" s="522" t="s">
        <v>31</v>
      </c>
      <c r="AC1118" s="593">
        <f>ROUND(ROUND(ROUND(ROUND(H1088*O$8,0)*S1112,0)*V1115,0)*Y1117,0)-AA1118</f>
        <v>111</v>
      </c>
      <c r="AD1118" s="79"/>
    </row>
    <row r="1119" ht="16.5" customHeight="1">
      <c r="A1119" s="29">
        <v>61.0</v>
      </c>
      <c r="B1119" s="29">
        <v>7396.0</v>
      </c>
      <c r="C1119" s="32" t="s">
        <v>11066</v>
      </c>
      <c r="D1119" s="389"/>
      <c r="E1119" s="389"/>
      <c r="F1119" s="532"/>
      <c r="G1119" s="527"/>
      <c r="H1119" s="527"/>
      <c r="I1119" s="532"/>
      <c r="J1119" s="94"/>
      <c r="K1119" s="140"/>
      <c r="L1119" s="54"/>
      <c r="M1119" s="52"/>
      <c r="N1119" s="8"/>
      <c r="O1119" s="54"/>
      <c r="P1119" s="536"/>
      <c r="Q1119" s="83"/>
      <c r="R1119" s="528"/>
      <c r="S1119" s="486"/>
      <c r="T1119" s="102" t="s">
        <v>329</v>
      </c>
      <c r="U1119" s="83" t="s">
        <v>21</v>
      </c>
      <c r="V1119" s="528">
        <v>0.85</v>
      </c>
      <c r="W1119" s="37"/>
      <c r="X1119" s="7"/>
      <c r="Y1119" s="39"/>
      <c r="Z1119" s="213"/>
      <c r="AA1119" s="213"/>
      <c r="AB1119" s="213"/>
      <c r="AC1119" s="45">
        <f>ROUND(ROUND(ROUND(H1088*O$8,0)*S1112,0)*V1119,0)</f>
        <v>167</v>
      </c>
      <c r="AD1119" s="79"/>
    </row>
    <row r="1120" ht="16.5" customHeight="1">
      <c r="A1120" s="29">
        <v>61.0</v>
      </c>
      <c r="B1120" s="29">
        <v>7397.0</v>
      </c>
      <c r="C1120" s="32" t="s">
        <v>11067</v>
      </c>
      <c r="D1120" s="389"/>
      <c r="E1120" s="389"/>
      <c r="F1120" s="532"/>
      <c r="G1120" s="527"/>
      <c r="H1120" s="527"/>
      <c r="I1120" s="532"/>
      <c r="J1120" s="94"/>
      <c r="K1120" s="140"/>
      <c r="L1120" s="54"/>
      <c r="M1120" s="52"/>
      <c r="N1120" s="8"/>
      <c r="O1120" s="54"/>
      <c r="P1120" s="536"/>
      <c r="Q1120" s="83"/>
      <c r="R1120" s="528"/>
      <c r="S1120" s="528"/>
      <c r="T1120" s="482"/>
      <c r="U1120" s="83"/>
      <c r="V1120" s="528"/>
      <c r="W1120" s="227"/>
      <c r="X1120" s="22"/>
      <c r="Y1120" s="109"/>
      <c r="Z1120" s="213" t="s">
        <v>30</v>
      </c>
      <c r="AA1120" s="74">
        <v>5.0</v>
      </c>
      <c r="AB1120" s="522" t="s">
        <v>31</v>
      </c>
      <c r="AC1120" s="45">
        <f>ROUND(ROUND(ROUND(H1088*O$8,0)*S1112,0)*V1119,0)-AA1120</f>
        <v>162</v>
      </c>
      <c r="AD1120" s="79"/>
    </row>
    <row r="1121" ht="16.5" customHeight="1">
      <c r="A1121" s="29">
        <v>61.0</v>
      </c>
      <c r="B1121" s="29">
        <v>7398.0</v>
      </c>
      <c r="C1121" s="32" t="s">
        <v>11068</v>
      </c>
      <c r="D1121" s="389"/>
      <c r="E1121" s="389"/>
      <c r="F1121" s="532"/>
      <c r="G1121" s="527"/>
      <c r="H1121" s="527"/>
      <c r="I1121" s="532"/>
      <c r="J1121" s="94"/>
      <c r="K1121" s="140"/>
      <c r="L1121" s="54"/>
      <c r="M1121" s="52"/>
      <c r="N1121" s="8"/>
      <c r="O1121" s="54"/>
      <c r="P1121" s="254"/>
      <c r="Q1121" s="83"/>
      <c r="R1121" s="528"/>
      <c r="S1121" s="528"/>
      <c r="T1121" s="482"/>
      <c r="U1121" s="99"/>
      <c r="V1121" s="529"/>
      <c r="W1121" s="305" t="s">
        <v>20</v>
      </c>
      <c r="X1121" s="41" t="s">
        <v>21</v>
      </c>
      <c r="Y1121" s="86">
        <v>0.85</v>
      </c>
      <c r="Z1121" s="75"/>
      <c r="AA1121" s="213"/>
      <c r="AB1121" s="213"/>
      <c r="AC1121" s="45">
        <f>ROUND(ROUND(ROUND(ROUND(H1088*O$8,0)*S1112,0)*V1119,0)*Y1121,0)</f>
        <v>142</v>
      </c>
      <c r="AD1121" s="79"/>
    </row>
    <row r="1122" ht="16.5" customHeight="1">
      <c r="A1122" s="29">
        <v>61.0</v>
      </c>
      <c r="B1122" s="29">
        <v>7399.0</v>
      </c>
      <c r="C1122" s="32" t="s">
        <v>11069</v>
      </c>
      <c r="D1122" s="389"/>
      <c r="E1122" s="389"/>
      <c r="F1122" s="532"/>
      <c r="G1122" s="527"/>
      <c r="H1122" s="527"/>
      <c r="I1122" s="532"/>
      <c r="J1122" s="94"/>
      <c r="K1122" s="140"/>
      <c r="L1122" s="54"/>
      <c r="M1122" s="52"/>
      <c r="N1122" s="8"/>
      <c r="O1122" s="54"/>
      <c r="P1122" s="537"/>
      <c r="Q1122" s="83"/>
      <c r="R1122" s="83"/>
      <c r="S1122" s="83"/>
      <c r="T1122" s="484"/>
      <c r="U1122" s="24"/>
      <c r="V1122" s="26"/>
      <c r="W1122" s="484"/>
      <c r="X1122" s="56"/>
      <c r="Y1122" s="526"/>
      <c r="Z1122" s="213" t="s">
        <v>30</v>
      </c>
      <c r="AA1122" s="74">
        <v>5.0</v>
      </c>
      <c r="AB1122" s="522" t="s">
        <v>31</v>
      </c>
      <c r="AC1122" s="45">
        <f>ROUND(ROUND(ROUND(ROUND(H1088*O$8,0)*S1112,0)*V1119,0)*Y1121,0)-AA1122</f>
        <v>137</v>
      </c>
      <c r="AD1122" s="79"/>
    </row>
    <row r="1123" ht="16.5" customHeight="1">
      <c r="A1123" s="29">
        <v>61.0</v>
      </c>
      <c r="B1123" s="29">
        <v>8795.0</v>
      </c>
      <c r="C1123" s="32" t="s">
        <v>11070</v>
      </c>
      <c r="D1123" s="389"/>
      <c r="E1123" s="389"/>
      <c r="F1123" s="532"/>
      <c r="G1123" s="527"/>
      <c r="H1123" s="527"/>
      <c r="I1123" s="532"/>
      <c r="J1123" s="130" t="s">
        <v>38</v>
      </c>
      <c r="K1123" s="538"/>
      <c r="L1123" s="590"/>
      <c r="M1123" s="147"/>
      <c r="N1123" s="539"/>
      <c r="O1123" s="591"/>
      <c r="P1123" s="37"/>
      <c r="Q1123" s="7"/>
      <c r="R1123" s="7"/>
      <c r="S1123" s="7"/>
      <c r="T1123" s="520"/>
      <c r="U1123" s="6"/>
      <c r="V1123" s="7"/>
      <c r="W1123" s="37"/>
      <c r="X1123" s="7"/>
      <c r="Y1123" s="39"/>
      <c r="Z1123" s="213"/>
      <c r="AA1123" s="213"/>
      <c r="AB1123" s="213"/>
      <c r="AC1123" s="45">
        <f>ROUND(ROUND(H1088+K1124,0)*O$8,0)</f>
        <v>397</v>
      </c>
      <c r="AD1123" s="79"/>
    </row>
    <row r="1124" ht="16.5" customHeight="1">
      <c r="A1124" s="29">
        <v>61.0</v>
      </c>
      <c r="B1124" s="29">
        <v>7400.0</v>
      </c>
      <c r="C1124" s="32" t="s">
        <v>11071</v>
      </c>
      <c r="D1124" s="231"/>
      <c r="E1124" s="231"/>
      <c r="F1124" s="523"/>
      <c r="G1124" s="174"/>
      <c r="H1124" s="174"/>
      <c r="I1124" s="523"/>
      <c r="J1124" s="482"/>
      <c r="K1124" s="83">
        <v>8.0</v>
      </c>
      <c r="L1124" s="594" t="s">
        <v>40</v>
      </c>
      <c r="M1124" s="595"/>
      <c r="N1124" s="97"/>
      <c r="O1124" s="594"/>
      <c r="P1124" s="52"/>
      <c r="Q1124" s="8"/>
      <c r="R1124" s="8"/>
      <c r="S1124" s="8"/>
      <c r="T1124" s="521"/>
      <c r="U1124" s="14"/>
      <c r="V1124" s="8"/>
      <c r="W1124" s="52"/>
      <c r="X1124" s="8"/>
      <c r="Y1124" s="109"/>
      <c r="Z1124" s="213" t="s">
        <v>30</v>
      </c>
      <c r="AA1124" s="74">
        <v>5.0</v>
      </c>
      <c r="AB1124" s="522" t="s">
        <v>31</v>
      </c>
      <c r="AC1124" s="45">
        <f>ROUND(ROUND(H1088+K1124,0)*O$8,0)-AA1124</f>
        <v>392</v>
      </c>
      <c r="AD1124" s="79"/>
    </row>
    <row r="1125" ht="16.5" customHeight="1">
      <c r="A1125" s="29">
        <v>61.0</v>
      </c>
      <c r="B1125" s="29">
        <v>7401.0</v>
      </c>
      <c r="C1125" s="32" t="s">
        <v>11072</v>
      </c>
      <c r="D1125" s="231"/>
      <c r="E1125" s="231"/>
      <c r="F1125" s="523"/>
      <c r="G1125" s="174"/>
      <c r="H1125" s="174"/>
      <c r="I1125" s="523"/>
      <c r="J1125" s="482"/>
      <c r="K1125" s="140"/>
      <c r="L1125" s="54"/>
      <c r="M1125" s="52"/>
      <c r="N1125" s="8"/>
      <c r="O1125" s="54"/>
      <c r="P1125" s="52"/>
      <c r="Q1125" s="8"/>
      <c r="R1125" s="8"/>
      <c r="S1125" s="8"/>
      <c r="T1125" s="521"/>
      <c r="U1125" s="14"/>
      <c r="V1125" s="54"/>
      <c r="W1125" s="305" t="s">
        <v>20</v>
      </c>
      <c r="X1125" s="41" t="s">
        <v>21</v>
      </c>
      <c r="Y1125" s="86">
        <v>0.85</v>
      </c>
      <c r="Z1125" s="75"/>
      <c r="AA1125" s="213"/>
      <c r="AB1125" s="213"/>
      <c r="AC1125" s="593">
        <f>ROUND(ROUND(ROUND(H1088+K1124,0)*O$8,0)*Y1125,0)</f>
        <v>337</v>
      </c>
      <c r="AD1125" s="79"/>
    </row>
    <row r="1126" ht="16.5" customHeight="1">
      <c r="A1126" s="29">
        <v>61.0</v>
      </c>
      <c r="B1126" s="29">
        <v>7402.0</v>
      </c>
      <c r="C1126" s="32" t="s">
        <v>11073</v>
      </c>
      <c r="D1126" s="231"/>
      <c r="E1126" s="231"/>
      <c r="F1126" s="532"/>
      <c r="G1126" s="527"/>
      <c r="H1126" s="527"/>
      <c r="I1126" s="532"/>
      <c r="J1126" s="94"/>
      <c r="K1126" s="140"/>
      <c r="L1126" s="54"/>
      <c r="M1126" s="52"/>
      <c r="N1126" s="8"/>
      <c r="O1126" s="54"/>
      <c r="P1126" s="52"/>
      <c r="Q1126" s="8"/>
      <c r="R1126" s="8"/>
      <c r="S1126" s="8"/>
      <c r="T1126" s="525"/>
      <c r="U1126" s="21"/>
      <c r="V1126" s="109"/>
      <c r="W1126" s="484"/>
      <c r="X1126" s="56"/>
      <c r="Y1126" s="526"/>
      <c r="Z1126" s="213" t="s">
        <v>30</v>
      </c>
      <c r="AA1126" s="74">
        <v>5.0</v>
      </c>
      <c r="AB1126" s="522" t="s">
        <v>31</v>
      </c>
      <c r="AC1126" s="593">
        <f>ROUND(ROUND(ROUND(H1088+K1124,0)*O$8,0)*Y1125,0)-AA1126</f>
        <v>332</v>
      </c>
      <c r="AD1126" s="79"/>
    </row>
    <row r="1127" ht="16.5" customHeight="1">
      <c r="A1127" s="29">
        <v>61.0</v>
      </c>
      <c r="B1127" s="29">
        <v>8796.0</v>
      </c>
      <c r="C1127" s="32" t="s">
        <v>11074</v>
      </c>
      <c r="D1127" s="231"/>
      <c r="E1127" s="231"/>
      <c r="F1127" s="532"/>
      <c r="G1127" s="527"/>
      <c r="H1127" s="527"/>
      <c r="I1127" s="532"/>
      <c r="J1127" s="94"/>
      <c r="K1127" s="140"/>
      <c r="L1127" s="54"/>
      <c r="M1127" s="52"/>
      <c r="N1127" s="8"/>
      <c r="O1127" s="54"/>
      <c r="P1127" s="52"/>
      <c r="Q1127" s="8"/>
      <c r="R1127" s="8"/>
      <c r="S1127" s="8"/>
      <c r="T1127" s="102" t="s">
        <v>326</v>
      </c>
      <c r="U1127" s="41" t="s">
        <v>21</v>
      </c>
      <c r="V1127" s="60">
        <v>0.7</v>
      </c>
      <c r="W1127" s="37"/>
      <c r="X1127" s="7"/>
      <c r="Y1127" s="39"/>
      <c r="Z1127" s="213"/>
      <c r="AA1127" s="213"/>
      <c r="AB1127" s="213"/>
      <c r="AC1127" s="45">
        <f>ROUND(ROUND(ROUND(H1088+K1124,0)*O$8,0)*V1127,0)</f>
        <v>278</v>
      </c>
      <c r="AD1127" s="79"/>
    </row>
    <row r="1128" ht="16.5" customHeight="1">
      <c r="A1128" s="29">
        <v>61.0</v>
      </c>
      <c r="B1128" s="29">
        <v>7403.0</v>
      </c>
      <c r="C1128" s="32" t="s">
        <v>11075</v>
      </c>
      <c r="D1128" s="231"/>
      <c r="E1128" s="231"/>
      <c r="F1128" s="532"/>
      <c r="G1128" s="527"/>
      <c r="H1128" s="8"/>
      <c r="I1128" s="144"/>
      <c r="J1128" s="94"/>
      <c r="K1128" s="140"/>
      <c r="L1128" s="54"/>
      <c r="M1128" s="52"/>
      <c r="N1128" s="8"/>
      <c r="O1128" s="54"/>
      <c r="P1128" s="52"/>
      <c r="Q1128" s="8"/>
      <c r="R1128" s="8"/>
      <c r="S1128" s="8"/>
      <c r="T1128" s="482"/>
      <c r="U1128" s="83"/>
      <c r="V1128" s="528"/>
      <c r="W1128" s="227"/>
      <c r="X1128" s="22"/>
      <c r="Y1128" s="109"/>
      <c r="Z1128" s="213" t="s">
        <v>30</v>
      </c>
      <c r="AA1128" s="74">
        <v>5.0</v>
      </c>
      <c r="AB1128" s="522" t="s">
        <v>31</v>
      </c>
      <c r="AC1128" s="45">
        <f>ROUND(ROUND(ROUND(H1088+K1124,0)*O$8,0)*V1127,0)-AA1128</f>
        <v>273</v>
      </c>
      <c r="AD1128" s="79"/>
    </row>
    <row r="1129" ht="16.5" customHeight="1">
      <c r="A1129" s="29">
        <v>61.0</v>
      </c>
      <c r="B1129" s="29">
        <v>7404.0</v>
      </c>
      <c r="C1129" s="32" t="s">
        <v>11076</v>
      </c>
      <c r="D1129" s="389"/>
      <c r="E1129" s="231"/>
      <c r="F1129" s="543"/>
      <c r="G1129" s="113"/>
      <c r="H1129" s="8"/>
      <c r="I1129" s="144"/>
      <c r="J1129" s="94"/>
      <c r="K1129" s="140"/>
      <c r="L1129" s="54"/>
      <c r="M1129" s="52"/>
      <c r="N1129" s="8"/>
      <c r="O1129" s="54"/>
      <c r="P1129" s="52"/>
      <c r="Q1129" s="8"/>
      <c r="R1129" s="8"/>
      <c r="S1129" s="8"/>
      <c r="T1129" s="482"/>
      <c r="U1129" s="99"/>
      <c r="V1129" s="529"/>
      <c r="W1129" s="305" t="s">
        <v>20</v>
      </c>
      <c r="X1129" s="41" t="s">
        <v>21</v>
      </c>
      <c r="Y1129" s="86">
        <v>0.85</v>
      </c>
      <c r="Z1129" s="75"/>
      <c r="AA1129" s="213"/>
      <c r="AB1129" s="213"/>
      <c r="AC1129" s="45">
        <f>ROUND(ROUND(ROUND(ROUND(H1088+K1124,0)*O$8,0)*V1127,0)*Y1129,0)</f>
        <v>236</v>
      </c>
      <c r="AD1129" s="79"/>
    </row>
    <row r="1130" ht="16.5" customHeight="1">
      <c r="A1130" s="29">
        <v>61.0</v>
      </c>
      <c r="B1130" s="29">
        <v>7405.0</v>
      </c>
      <c r="C1130" s="32" t="s">
        <v>11077</v>
      </c>
      <c r="D1130" s="389"/>
      <c r="E1130" s="231"/>
      <c r="F1130" s="543"/>
      <c r="G1130" s="113"/>
      <c r="H1130" s="8"/>
      <c r="I1130" s="144"/>
      <c r="J1130" s="94"/>
      <c r="K1130" s="140"/>
      <c r="L1130" s="54"/>
      <c r="M1130" s="52"/>
      <c r="N1130" s="8"/>
      <c r="O1130" s="54"/>
      <c r="P1130" s="52"/>
      <c r="Q1130" s="8"/>
      <c r="R1130" s="8"/>
      <c r="S1130" s="8"/>
      <c r="T1130" s="530"/>
      <c r="U1130" s="24"/>
      <c r="V1130" s="26"/>
      <c r="W1130" s="484"/>
      <c r="X1130" s="56"/>
      <c r="Y1130" s="526"/>
      <c r="Z1130" s="213" t="s">
        <v>30</v>
      </c>
      <c r="AA1130" s="74">
        <v>5.0</v>
      </c>
      <c r="AB1130" s="522" t="s">
        <v>31</v>
      </c>
      <c r="AC1130" s="45">
        <f>ROUND(ROUND(ROUND(ROUND(H1088+K1124,0)*O$8,0)*V1127,0)*Y1129,0)-AA1130</f>
        <v>231</v>
      </c>
      <c r="AD1130" s="79"/>
    </row>
    <row r="1131" ht="16.5" customHeight="1">
      <c r="A1131" s="29">
        <v>61.0</v>
      </c>
      <c r="B1131" s="29">
        <v>8797.0</v>
      </c>
      <c r="C1131" s="32" t="s">
        <v>11078</v>
      </c>
      <c r="D1131" s="389"/>
      <c r="E1131" s="231"/>
      <c r="F1131" s="543"/>
      <c r="G1131" s="113"/>
      <c r="H1131" s="8"/>
      <c r="I1131" s="144"/>
      <c r="J1131" s="94"/>
      <c r="K1131" s="140"/>
      <c r="L1131" s="54"/>
      <c r="M1131" s="52"/>
      <c r="N1131" s="8"/>
      <c r="O1131" s="54"/>
      <c r="P1131" s="52"/>
      <c r="Q1131" s="8"/>
      <c r="R1131" s="8"/>
      <c r="S1131" s="54"/>
      <c r="T1131" s="102" t="s">
        <v>329</v>
      </c>
      <c r="U1131" s="83" t="s">
        <v>21</v>
      </c>
      <c r="V1131" s="528">
        <v>0.85</v>
      </c>
      <c r="W1131" s="37"/>
      <c r="X1131" s="7"/>
      <c r="Y1131" s="39"/>
      <c r="Z1131" s="213"/>
      <c r="AA1131" s="213"/>
      <c r="AB1131" s="213"/>
      <c r="AC1131" s="593">
        <f>ROUND(ROUND(ROUND(H1088+K1124,0)*O$8,0)*V1131,0)</f>
        <v>337</v>
      </c>
      <c r="AD1131" s="79"/>
    </row>
    <row r="1132" ht="16.5" customHeight="1">
      <c r="A1132" s="29">
        <v>61.0</v>
      </c>
      <c r="B1132" s="29">
        <v>7406.0</v>
      </c>
      <c r="C1132" s="32" t="s">
        <v>11079</v>
      </c>
      <c r="D1132" s="389"/>
      <c r="E1132" s="231"/>
      <c r="F1132" s="543"/>
      <c r="G1132" s="113"/>
      <c r="H1132" s="8"/>
      <c r="I1132" s="144"/>
      <c r="J1132" s="94"/>
      <c r="K1132" s="140"/>
      <c r="L1132" s="54"/>
      <c r="M1132" s="52"/>
      <c r="N1132" s="8"/>
      <c r="O1132" s="54"/>
      <c r="P1132" s="52"/>
      <c r="Q1132" s="8"/>
      <c r="R1132" s="8"/>
      <c r="S1132" s="8"/>
      <c r="T1132" s="482"/>
      <c r="U1132" s="83"/>
      <c r="V1132" s="528"/>
      <c r="W1132" s="227"/>
      <c r="X1132" s="22"/>
      <c r="Y1132" s="109"/>
      <c r="Z1132" s="213" t="s">
        <v>30</v>
      </c>
      <c r="AA1132" s="74">
        <v>5.0</v>
      </c>
      <c r="AB1132" s="522" t="s">
        <v>31</v>
      </c>
      <c r="AC1132" s="593">
        <f>ROUND(ROUND(ROUND(H1088+K1124,0)*O$8,0)*V1131,0)-AA1132</f>
        <v>332</v>
      </c>
      <c r="AD1132" s="79"/>
    </row>
    <row r="1133" ht="16.5" customHeight="1">
      <c r="A1133" s="29">
        <v>61.0</v>
      </c>
      <c r="B1133" s="29">
        <v>7407.0</v>
      </c>
      <c r="C1133" s="32" t="s">
        <v>11080</v>
      </c>
      <c r="D1133" s="389"/>
      <c r="E1133" s="231"/>
      <c r="F1133" s="532"/>
      <c r="G1133" s="527"/>
      <c r="H1133" s="527"/>
      <c r="I1133" s="532"/>
      <c r="J1133" s="94"/>
      <c r="K1133" s="140"/>
      <c r="L1133" s="54"/>
      <c r="M1133" s="52"/>
      <c r="N1133" s="8"/>
      <c r="O1133" s="54"/>
      <c r="P1133" s="52"/>
      <c r="Q1133" s="8"/>
      <c r="R1133" s="8"/>
      <c r="S1133" s="8"/>
      <c r="T1133" s="482"/>
      <c r="U1133" s="99"/>
      <c r="V1133" s="529"/>
      <c r="W1133" s="305" t="s">
        <v>20</v>
      </c>
      <c r="X1133" s="41" t="s">
        <v>21</v>
      </c>
      <c r="Y1133" s="86">
        <v>0.85</v>
      </c>
      <c r="Z1133" s="75"/>
      <c r="AA1133" s="213"/>
      <c r="AB1133" s="213"/>
      <c r="AC1133" s="593">
        <f>ROUND(ROUND(ROUND(ROUND(H1088+K1124,0)*O$8,0)*V1131,0)*Y1133,0)</f>
        <v>286</v>
      </c>
      <c r="AD1133" s="79"/>
    </row>
    <row r="1134" ht="16.5" customHeight="1">
      <c r="A1134" s="29">
        <v>61.0</v>
      </c>
      <c r="B1134" s="29">
        <v>7408.0</v>
      </c>
      <c r="C1134" s="32" t="s">
        <v>11081</v>
      </c>
      <c r="D1134" s="389"/>
      <c r="E1134" s="231"/>
      <c r="F1134" s="532"/>
      <c r="G1134" s="527"/>
      <c r="H1134" s="527"/>
      <c r="I1134" s="532"/>
      <c r="J1134" s="94"/>
      <c r="K1134" s="140"/>
      <c r="L1134" s="54"/>
      <c r="M1134" s="52"/>
      <c r="N1134" s="8"/>
      <c r="O1134" s="54"/>
      <c r="P1134" s="227"/>
      <c r="Q1134" s="22"/>
      <c r="R1134" s="22"/>
      <c r="S1134" s="22"/>
      <c r="T1134" s="484"/>
      <c r="U1134" s="24"/>
      <c r="V1134" s="26"/>
      <c r="W1134" s="484"/>
      <c r="X1134" s="56"/>
      <c r="Y1134" s="526"/>
      <c r="Z1134" s="213" t="s">
        <v>30</v>
      </c>
      <c r="AA1134" s="74">
        <v>5.0</v>
      </c>
      <c r="AB1134" s="522" t="s">
        <v>31</v>
      </c>
      <c r="AC1134" s="593">
        <f>ROUND(ROUND(ROUND(ROUND(H1088+K1124,0)*O$8,0)*V1131,0)*Y1133,0)-AA1134</f>
        <v>281</v>
      </c>
      <c r="AD1134" s="79"/>
    </row>
    <row r="1135" ht="16.5" customHeight="1">
      <c r="A1135" s="29">
        <v>61.0</v>
      </c>
      <c r="B1135" s="29">
        <v>8798.0</v>
      </c>
      <c r="C1135" s="32" t="s">
        <v>11082</v>
      </c>
      <c r="D1135" s="389"/>
      <c r="E1135" s="389"/>
      <c r="F1135" s="532"/>
      <c r="G1135" s="527"/>
      <c r="H1135" s="527"/>
      <c r="I1135" s="532"/>
      <c r="J1135" s="94"/>
      <c r="K1135" s="140"/>
      <c r="L1135" s="54"/>
      <c r="M1135" s="52"/>
      <c r="N1135" s="8"/>
      <c r="O1135" s="54"/>
      <c r="P1135" s="206" t="s">
        <v>23</v>
      </c>
      <c r="Q1135" s="102" t="s">
        <v>24</v>
      </c>
      <c r="R1135" s="533"/>
      <c r="S1135" s="533"/>
      <c r="T1135" s="520"/>
      <c r="U1135" s="38"/>
      <c r="V1135" s="6"/>
      <c r="W1135" s="37"/>
      <c r="X1135" s="7"/>
      <c r="Y1135" s="39"/>
      <c r="Z1135" s="213"/>
      <c r="AA1135" s="213"/>
      <c r="AB1135" s="213"/>
      <c r="AC1135" s="45">
        <f>ROUND(ROUND(ROUND(H1088+K1124,0)*O$8,0)*S1136,0)</f>
        <v>278</v>
      </c>
      <c r="AD1135" s="79"/>
    </row>
    <row r="1136" ht="16.5" customHeight="1">
      <c r="A1136" s="29">
        <v>61.0</v>
      </c>
      <c r="B1136" s="29">
        <v>7409.0</v>
      </c>
      <c r="C1136" s="32" t="s">
        <v>11083</v>
      </c>
      <c r="D1136" s="389"/>
      <c r="E1136" s="389"/>
      <c r="F1136" s="532"/>
      <c r="G1136" s="527"/>
      <c r="H1136" s="527"/>
      <c r="I1136" s="532"/>
      <c r="J1136" s="94"/>
      <c r="K1136" s="140"/>
      <c r="L1136" s="54"/>
      <c r="M1136" s="52"/>
      <c r="N1136" s="8"/>
      <c r="O1136" s="54"/>
      <c r="P1136" s="481"/>
      <c r="Q1136" s="482"/>
      <c r="R1136" s="83" t="s">
        <v>21</v>
      </c>
      <c r="S1136" s="528">
        <v>0.7</v>
      </c>
      <c r="T1136" s="521"/>
      <c r="U1136" s="53"/>
      <c r="V1136" s="14"/>
      <c r="W1136" s="52"/>
      <c r="X1136" s="8"/>
      <c r="Y1136" s="109"/>
      <c r="Z1136" s="213" t="s">
        <v>30</v>
      </c>
      <c r="AA1136" s="74">
        <v>5.0</v>
      </c>
      <c r="AB1136" s="522" t="s">
        <v>31</v>
      </c>
      <c r="AC1136" s="45">
        <f>ROUND(ROUND(ROUND(H1088+K1124,0)*O$8,0)*S1136,0)-AA1136</f>
        <v>273</v>
      </c>
      <c r="AD1136" s="79"/>
    </row>
    <row r="1137" ht="16.5" customHeight="1">
      <c r="A1137" s="29">
        <v>61.0</v>
      </c>
      <c r="B1137" s="29">
        <v>7410.0</v>
      </c>
      <c r="C1137" s="32" t="s">
        <v>11084</v>
      </c>
      <c r="D1137" s="389"/>
      <c r="E1137" s="389"/>
      <c r="F1137" s="532"/>
      <c r="G1137" s="527"/>
      <c r="H1137" s="527"/>
      <c r="I1137" s="532"/>
      <c r="J1137" s="94"/>
      <c r="K1137" s="140"/>
      <c r="L1137" s="54"/>
      <c r="M1137" s="52"/>
      <c r="N1137" s="8"/>
      <c r="O1137" s="54"/>
      <c r="P1137" s="481"/>
      <c r="Q1137" s="482"/>
      <c r="R1137" s="14"/>
      <c r="S1137" s="14"/>
      <c r="T1137" s="521"/>
      <c r="U1137" s="53"/>
      <c r="V1137" s="14"/>
      <c r="W1137" s="305" t="s">
        <v>20</v>
      </c>
      <c r="X1137" s="41" t="s">
        <v>21</v>
      </c>
      <c r="Y1137" s="86">
        <v>0.85</v>
      </c>
      <c r="Z1137" s="75"/>
      <c r="AA1137" s="213"/>
      <c r="AB1137" s="213"/>
      <c r="AC1137" s="45">
        <f>ROUND(ROUND(ROUND(ROUND(H1088+K1124,0)*O$8,0)*S1136,0)*Y1137,0)</f>
        <v>236</v>
      </c>
      <c r="AD1137" s="79"/>
    </row>
    <row r="1138" ht="16.5" customHeight="1">
      <c r="A1138" s="29">
        <v>61.0</v>
      </c>
      <c r="B1138" s="29">
        <v>7411.0</v>
      </c>
      <c r="C1138" s="32" t="s">
        <v>11085</v>
      </c>
      <c r="D1138" s="389"/>
      <c r="E1138" s="389"/>
      <c r="F1138" s="532"/>
      <c r="G1138" s="527"/>
      <c r="H1138" s="527"/>
      <c r="I1138" s="532"/>
      <c r="J1138" s="94"/>
      <c r="K1138" s="140"/>
      <c r="L1138" s="54"/>
      <c r="M1138" s="52"/>
      <c r="N1138" s="8"/>
      <c r="O1138" s="54"/>
      <c r="P1138" s="535"/>
      <c r="Q1138" s="482"/>
      <c r="R1138" s="83"/>
      <c r="S1138" s="83"/>
      <c r="T1138" s="525"/>
      <c r="U1138" s="180"/>
      <c r="V1138" s="21"/>
      <c r="W1138" s="484"/>
      <c r="X1138" s="56"/>
      <c r="Y1138" s="526"/>
      <c r="Z1138" s="213" t="s">
        <v>30</v>
      </c>
      <c r="AA1138" s="74">
        <v>5.0</v>
      </c>
      <c r="AB1138" s="522" t="s">
        <v>31</v>
      </c>
      <c r="AC1138" s="45">
        <f>ROUND(ROUND(ROUND(ROUND(H1088+K1124,0)*O$8,0)*S1136,0)*Y1137,0)-AA1138</f>
        <v>231</v>
      </c>
      <c r="AD1138" s="79"/>
    </row>
    <row r="1139" ht="16.5" customHeight="1">
      <c r="A1139" s="29">
        <v>61.0</v>
      </c>
      <c r="B1139" s="29">
        <v>8799.0</v>
      </c>
      <c r="C1139" s="32" t="s">
        <v>11086</v>
      </c>
      <c r="D1139" s="389"/>
      <c r="E1139" s="389"/>
      <c r="F1139" s="532"/>
      <c r="G1139" s="527"/>
      <c r="H1139" s="527"/>
      <c r="I1139" s="532"/>
      <c r="J1139" s="94"/>
      <c r="K1139" s="140"/>
      <c r="L1139" s="54"/>
      <c r="M1139" s="52"/>
      <c r="N1139" s="8"/>
      <c r="O1139" s="54"/>
      <c r="P1139" s="536"/>
      <c r="Q1139" s="14"/>
      <c r="R1139" s="14"/>
      <c r="S1139" s="14"/>
      <c r="T1139" s="102" t="s">
        <v>326</v>
      </c>
      <c r="U1139" s="41" t="s">
        <v>21</v>
      </c>
      <c r="V1139" s="60">
        <v>0.7</v>
      </c>
      <c r="W1139" s="37"/>
      <c r="X1139" s="7"/>
      <c r="Y1139" s="39"/>
      <c r="Z1139" s="213"/>
      <c r="AA1139" s="213"/>
      <c r="AB1139" s="213"/>
      <c r="AC1139" s="45">
        <f>ROUND(ROUND(ROUND(ROUND(H1088+K1124,0)*O$8,0)*S1136,0)*V1139,0)</f>
        <v>195</v>
      </c>
      <c r="AD1139" s="79"/>
    </row>
    <row r="1140" ht="16.5" customHeight="1">
      <c r="A1140" s="29">
        <v>61.0</v>
      </c>
      <c r="B1140" s="29">
        <v>7412.0</v>
      </c>
      <c r="C1140" s="32" t="s">
        <v>11087</v>
      </c>
      <c r="D1140" s="389"/>
      <c r="E1140" s="389"/>
      <c r="F1140" s="532"/>
      <c r="G1140" s="527"/>
      <c r="H1140" s="527"/>
      <c r="I1140" s="532"/>
      <c r="J1140" s="94"/>
      <c r="K1140" s="140"/>
      <c r="L1140" s="54"/>
      <c r="M1140" s="52"/>
      <c r="N1140" s="8"/>
      <c r="O1140" s="54"/>
      <c r="P1140" s="536"/>
      <c r="Q1140" s="14"/>
      <c r="R1140" s="14"/>
      <c r="S1140" s="14"/>
      <c r="T1140" s="482"/>
      <c r="U1140" s="83"/>
      <c r="V1140" s="528"/>
      <c r="W1140" s="227"/>
      <c r="X1140" s="22"/>
      <c r="Y1140" s="109"/>
      <c r="Z1140" s="213" t="s">
        <v>30</v>
      </c>
      <c r="AA1140" s="74">
        <v>5.0</v>
      </c>
      <c r="AB1140" s="522" t="s">
        <v>31</v>
      </c>
      <c r="AC1140" s="45">
        <f>ROUND(ROUND(ROUND(ROUND(H1088+K1124,0)*O$8,0)*S1136,0)*V1139,0)-AA1140</f>
        <v>190</v>
      </c>
      <c r="AD1140" s="79"/>
    </row>
    <row r="1141" ht="16.5" customHeight="1">
      <c r="A1141" s="29">
        <v>61.0</v>
      </c>
      <c r="B1141" s="29">
        <v>7413.0</v>
      </c>
      <c r="C1141" s="32" t="s">
        <v>11088</v>
      </c>
      <c r="D1141" s="389"/>
      <c r="E1141" s="389"/>
      <c r="F1141" s="532"/>
      <c r="G1141" s="527"/>
      <c r="H1141" s="527"/>
      <c r="I1141" s="532"/>
      <c r="J1141" s="94"/>
      <c r="K1141" s="140"/>
      <c r="L1141" s="54"/>
      <c r="M1141" s="52"/>
      <c r="N1141" s="8"/>
      <c r="O1141" s="54"/>
      <c r="P1141" s="254"/>
      <c r="Q1141" s="83"/>
      <c r="R1141" s="83"/>
      <c r="T1141" s="482"/>
      <c r="U1141" s="99"/>
      <c r="V1141" s="529"/>
      <c r="W1141" s="305" t="s">
        <v>20</v>
      </c>
      <c r="X1141" s="41" t="s">
        <v>21</v>
      </c>
      <c r="Y1141" s="86">
        <v>0.85</v>
      </c>
      <c r="Z1141" s="75"/>
      <c r="AA1141" s="213"/>
      <c r="AB1141" s="213"/>
      <c r="AC1141" s="45">
        <f>ROUND(ROUND(ROUND(ROUND(ROUND(H1088+K1124,0)*O$8,0)*S1136,0)*V1139,0)*Y1141,0)</f>
        <v>166</v>
      </c>
      <c r="AD1141" s="79"/>
    </row>
    <row r="1142" ht="16.5" customHeight="1">
      <c r="A1142" s="29">
        <v>61.0</v>
      </c>
      <c r="B1142" s="29">
        <v>7414.0</v>
      </c>
      <c r="C1142" s="32" t="s">
        <v>11089</v>
      </c>
      <c r="D1142" s="389"/>
      <c r="E1142" s="389"/>
      <c r="F1142" s="532"/>
      <c r="G1142" s="527"/>
      <c r="H1142" s="527"/>
      <c r="I1142" s="532"/>
      <c r="J1142" s="94"/>
      <c r="K1142" s="140"/>
      <c r="L1142" s="54"/>
      <c r="M1142" s="52"/>
      <c r="N1142" s="8"/>
      <c r="O1142" s="54"/>
      <c r="P1142" s="254"/>
      <c r="Q1142" s="83"/>
      <c r="R1142" s="83"/>
      <c r="S1142" s="83"/>
      <c r="T1142" s="530"/>
      <c r="U1142" s="24"/>
      <c r="V1142" s="26"/>
      <c r="W1142" s="484"/>
      <c r="X1142" s="56"/>
      <c r="Y1142" s="526"/>
      <c r="Z1142" s="213" t="s">
        <v>30</v>
      </c>
      <c r="AA1142" s="74">
        <v>5.0</v>
      </c>
      <c r="AB1142" s="522" t="s">
        <v>31</v>
      </c>
      <c r="AC1142" s="45">
        <f>ROUND(ROUND(ROUND(ROUND(ROUND(H1088+K1124,0)*O$8,0)*S1136,0)*V1139,0)*Y1141,0)-AA1142</f>
        <v>161</v>
      </c>
      <c r="AD1142" s="79"/>
    </row>
    <row r="1143" ht="16.5" customHeight="1">
      <c r="A1143" s="29">
        <v>61.0</v>
      </c>
      <c r="B1143" s="29">
        <v>8800.0</v>
      </c>
      <c r="C1143" s="32" t="s">
        <v>11090</v>
      </c>
      <c r="D1143" s="389"/>
      <c r="E1143" s="389"/>
      <c r="F1143" s="532"/>
      <c r="G1143" s="527"/>
      <c r="H1143" s="527"/>
      <c r="I1143" s="532"/>
      <c r="J1143" s="94"/>
      <c r="K1143" s="140"/>
      <c r="L1143" s="54"/>
      <c r="M1143" s="52"/>
      <c r="N1143" s="8"/>
      <c r="O1143" s="54"/>
      <c r="P1143" s="536"/>
      <c r="Q1143" s="83"/>
      <c r="R1143" s="528"/>
      <c r="S1143" s="486"/>
      <c r="T1143" s="102" t="s">
        <v>329</v>
      </c>
      <c r="U1143" s="83" t="s">
        <v>21</v>
      </c>
      <c r="V1143" s="528">
        <v>0.85</v>
      </c>
      <c r="W1143" s="37"/>
      <c r="X1143" s="7"/>
      <c r="Y1143" s="39"/>
      <c r="Z1143" s="213"/>
      <c r="AA1143" s="213"/>
      <c r="AB1143" s="213"/>
      <c r="AC1143" s="45">
        <f>ROUND(ROUND(ROUND(ROUND(H1088+K1124,0)*O$8,0)*S1136,0)*V1143,0)</f>
        <v>236</v>
      </c>
      <c r="AD1143" s="79"/>
    </row>
    <row r="1144" ht="16.5" customHeight="1">
      <c r="A1144" s="29">
        <v>61.0</v>
      </c>
      <c r="B1144" s="29">
        <v>7415.0</v>
      </c>
      <c r="C1144" s="32" t="s">
        <v>11091</v>
      </c>
      <c r="D1144" s="389"/>
      <c r="E1144" s="389"/>
      <c r="F1144" s="532"/>
      <c r="G1144" s="527"/>
      <c r="H1144" s="527"/>
      <c r="I1144" s="532"/>
      <c r="J1144" s="94"/>
      <c r="K1144" s="140"/>
      <c r="L1144" s="54"/>
      <c r="M1144" s="52"/>
      <c r="N1144" s="8"/>
      <c r="O1144" s="54"/>
      <c r="P1144" s="536"/>
      <c r="Q1144" s="83"/>
      <c r="R1144" s="528"/>
      <c r="S1144" s="528"/>
      <c r="T1144" s="482"/>
      <c r="U1144" s="83"/>
      <c r="V1144" s="528"/>
      <c r="W1144" s="227"/>
      <c r="X1144" s="22"/>
      <c r="Y1144" s="109"/>
      <c r="Z1144" s="213" t="s">
        <v>30</v>
      </c>
      <c r="AA1144" s="74">
        <v>5.0</v>
      </c>
      <c r="AB1144" s="522" t="s">
        <v>31</v>
      </c>
      <c r="AC1144" s="45">
        <f>ROUND(ROUND(ROUND(ROUND(H1088+K1124,0)*O$8,0)*S1136,0)*V1143,0)-AA1144</f>
        <v>231</v>
      </c>
      <c r="AD1144" s="79"/>
    </row>
    <row r="1145" ht="16.5" customHeight="1">
      <c r="A1145" s="29">
        <v>61.0</v>
      </c>
      <c r="B1145" s="29">
        <v>7416.0</v>
      </c>
      <c r="C1145" s="32" t="s">
        <v>11092</v>
      </c>
      <c r="D1145" s="389"/>
      <c r="E1145" s="389"/>
      <c r="F1145" s="532"/>
      <c r="G1145" s="527"/>
      <c r="H1145" s="527"/>
      <c r="I1145" s="532"/>
      <c r="J1145" s="94"/>
      <c r="K1145" s="140"/>
      <c r="L1145" s="54"/>
      <c r="M1145" s="52"/>
      <c r="N1145" s="8"/>
      <c r="O1145" s="54"/>
      <c r="P1145" s="254"/>
      <c r="Q1145" s="83"/>
      <c r="R1145" s="528"/>
      <c r="S1145" s="528"/>
      <c r="T1145" s="482"/>
      <c r="U1145" s="99"/>
      <c r="V1145" s="529"/>
      <c r="W1145" s="305" t="s">
        <v>20</v>
      </c>
      <c r="X1145" s="41" t="s">
        <v>21</v>
      </c>
      <c r="Y1145" s="86">
        <v>0.85</v>
      </c>
      <c r="Z1145" s="75"/>
      <c r="AA1145" s="213"/>
      <c r="AB1145" s="213"/>
      <c r="AC1145" s="45">
        <f>ROUND(ROUND(ROUND(ROUND(ROUND(H1088+K1124,0)*O$8,0)*S1136,0)*V1143,0)*Y1145,0)</f>
        <v>201</v>
      </c>
      <c r="AD1145" s="79"/>
    </row>
    <row r="1146" ht="16.5" customHeight="1">
      <c r="A1146" s="29">
        <v>61.0</v>
      </c>
      <c r="B1146" s="29">
        <v>7417.0</v>
      </c>
      <c r="C1146" s="32" t="s">
        <v>11093</v>
      </c>
      <c r="D1146" s="389"/>
      <c r="E1146" s="389"/>
      <c r="F1146" s="532"/>
      <c r="G1146" s="527"/>
      <c r="H1146" s="527"/>
      <c r="I1146" s="532"/>
      <c r="J1146" s="94"/>
      <c r="K1146" s="140"/>
      <c r="L1146" s="54"/>
      <c r="M1146" s="52"/>
      <c r="N1146" s="8"/>
      <c r="O1146" s="54"/>
      <c r="P1146" s="536"/>
      <c r="Q1146" s="83"/>
      <c r="R1146" s="83"/>
      <c r="S1146" s="83"/>
      <c r="T1146" s="484"/>
      <c r="U1146" s="24"/>
      <c r="V1146" s="26"/>
      <c r="W1146" s="484"/>
      <c r="X1146" s="56"/>
      <c r="Y1146" s="526"/>
      <c r="Z1146" s="213" t="s">
        <v>30</v>
      </c>
      <c r="AA1146" s="74">
        <v>5.0</v>
      </c>
      <c r="AB1146" s="522" t="s">
        <v>31</v>
      </c>
      <c r="AC1146" s="45">
        <f>ROUND(ROUND(ROUND(ROUND(ROUND(H1088+K1124,0)*O$8,0)*S1136,0)*V1143,0)*Y1145,0)-AA1146</f>
        <v>196</v>
      </c>
      <c r="AD1146" s="79"/>
    </row>
    <row r="1147" ht="16.5" customHeight="1">
      <c r="A1147" s="29">
        <v>61.0</v>
      </c>
      <c r="B1147" s="29">
        <v>7418.0</v>
      </c>
      <c r="C1147" s="32" t="s">
        <v>11094</v>
      </c>
      <c r="D1147" s="389"/>
      <c r="E1147" s="389"/>
      <c r="F1147" s="532"/>
      <c r="G1147" s="527"/>
      <c r="H1147" s="527"/>
      <c r="I1147" s="532"/>
      <c r="J1147" s="94"/>
      <c r="K1147" s="140"/>
      <c r="L1147" s="54"/>
      <c r="M1147" s="52"/>
      <c r="N1147" s="8"/>
      <c r="O1147" s="54"/>
      <c r="P1147" s="536"/>
      <c r="Q1147" s="102" t="s">
        <v>27</v>
      </c>
      <c r="R1147" s="533"/>
      <c r="S1147" s="533"/>
      <c r="T1147" s="520"/>
      <c r="U1147" s="38"/>
      <c r="V1147" s="6"/>
      <c r="W1147" s="37"/>
      <c r="X1147" s="7"/>
      <c r="Y1147" s="39"/>
      <c r="Z1147" s="213"/>
      <c r="AA1147" s="213"/>
      <c r="AB1147" s="213"/>
      <c r="AC1147" s="45">
        <f>ROUND(ROUND(ROUND(H1088+K1124,0)*O$8,0)*S1148,0)</f>
        <v>199</v>
      </c>
      <c r="AD1147" s="79"/>
    </row>
    <row r="1148" ht="16.5" customHeight="1">
      <c r="A1148" s="29">
        <v>61.0</v>
      </c>
      <c r="B1148" s="29">
        <v>7419.0</v>
      </c>
      <c r="C1148" s="32" t="s">
        <v>11095</v>
      </c>
      <c r="D1148" s="389"/>
      <c r="E1148" s="389"/>
      <c r="F1148" s="532"/>
      <c r="G1148" s="527"/>
      <c r="H1148" s="527"/>
      <c r="I1148" s="532"/>
      <c r="J1148" s="94"/>
      <c r="K1148" s="140"/>
      <c r="L1148" s="54"/>
      <c r="M1148" s="52"/>
      <c r="N1148" s="8"/>
      <c r="O1148" s="54"/>
      <c r="P1148" s="535"/>
      <c r="Q1148" s="482"/>
      <c r="R1148" s="83" t="s">
        <v>21</v>
      </c>
      <c r="S1148" s="528">
        <v>0.5</v>
      </c>
      <c r="T1148" s="521"/>
      <c r="U1148" s="53"/>
      <c r="V1148" s="14"/>
      <c r="W1148" s="52"/>
      <c r="X1148" s="8"/>
      <c r="Y1148" s="109"/>
      <c r="Z1148" s="213" t="s">
        <v>30</v>
      </c>
      <c r="AA1148" s="74">
        <v>5.0</v>
      </c>
      <c r="AB1148" s="522" t="s">
        <v>31</v>
      </c>
      <c r="AC1148" s="45">
        <f>ROUND(ROUND(ROUND(H1088+K1124,0)*O$8,0)*S1148,0)-AA1148</f>
        <v>194</v>
      </c>
      <c r="AD1148" s="79"/>
    </row>
    <row r="1149" ht="16.5" customHeight="1">
      <c r="A1149" s="29">
        <v>61.0</v>
      </c>
      <c r="B1149" s="29">
        <v>7420.0</v>
      </c>
      <c r="C1149" s="32" t="s">
        <v>11096</v>
      </c>
      <c r="D1149" s="389"/>
      <c r="E1149" s="389"/>
      <c r="F1149" s="532"/>
      <c r="G1149" s="527"/>
      <c r="H1149" s="527"/>
      <c r="I1149" s="532"/>
      <c r="J1149" s="94"/>
      <c r="K1149" s="140"/>
      <c r="L1149" s="54"/>
      <c r="M1149" s="52"/>
      <c r="N1149" s="8"/>
      <c r="O1149" s="54"/>
      <c r="P1149" s="535"/>
      <c r="Q1149" s="482"/>
      <c r="R1149" s="14"/>
      <c r="S1149" s="14"/>
      <c r="T1149" s="521"/>
      <c r="U1149" s="53"/>
      <c r="V1149" s="14"/>
      <c r="W1149" s="305" t="s">
        <v>20</v>
      </c>
      <c r="X1149" s="41" t="s">
        <v>21</v>
      </c>
      <c r="Y1149" s="86">
        <v>0.85</v>
      </c>
      <c r="Z1149" s="75"/>
      <c r="AA1149" s="213"/>
      <c r="AB1149" s="213"/>
      <c r="AC1149" s="45">
        <f>ROUND(ROUND(ROUND(ROUND(H1088+K1124,0)*O$8,0)*S1148,0)*Y1149,0)</f>
        <v>169</v>
      </c>
      <c r="AD1149" s="79"/>
    </row>
    <row r="1150" ht="16.5" customHeight="1">
      <c r="A1150" s="29">
        <v>61.0</v>
      </c>
      <c r="B1150" s="29">
        <v>7421.0</v>
      </c>
      <c r="C1150" s="32" t="s">
        <v>11097</v>
      </c>
      <c r="D1150" s="389"/>
      <c r="E1150" s="389"/>
      <c r="F1150" s="532"/>
      <c r="G1150" s="527"/>
      <c r="H1150" s="527"/>
      <c r="I1150" s="532"/>
      <c r="J1150" s="94"/>
      <c r="K1150" s="140"/>
      <c r="L1150" s="54"/>
      <c r="M1150" s="52"/>
      <c r="N1150" s="8"/>
      <c r="O1150" s="54"/>
      <c r="P1150" s="535"/>
      <c r="Q1150" s="482"/>
      <c r="R1150" s="83"/>
      <c r="S1150" s="83"/>
      <c r="T1150" s="525"/>
      <c r="U1150" s="180"/>
      <c r="V1150" s="21"/>
      <c r="W1150" s="484"/>
      <c r="X1150" s="56"/>
      <c r="Y1150" s="526"/>
      <c r="Z1150" s="213" t="s">
        <v>30</v>
      </c>
      <c r="AA1150" s="74">
        <v>5.0</v>
      </c>
      <c r="AB1150" s="522" t="s">
        <v>31</v>
      </c>
      <c r="AC1150" s="45">
        <f>ROUND(ROUND(ROUND(ROUND(H1088+K1124,0)*O$8,0)*S1148,0)*Y1149,0)-AA1150</f>
        <v>164</v>
      </c>
      <c r="AD1150" s="79"/>
    </row>
    <row r="1151" ht="16.5" customHeight="1">
      <c r="A1151" s="29">
        <v>61.0</v>
      </c>
      <c r="B1151" s="29">
        <v>7422.0</v>
      </c>
      <c r="C1151" s="32" t="s">
        <v>11098</v>
      </c>
      <c r="D1151" s="389"/>
      <c r="E1151" s="389"/>
      <c r="F1151" s="532"/>
      <c r="G1151" s="527"/>
      <c r="H1151" s="527"/>
      <c r="I1151" s="532"/>
      <c r="J1151" s="94"/>
      <c r="K1151" s="140"/>
      <c r="L1151" s="54"/>
      <c r="M1151" s="52"/>
      <c r="N1151" s="8"/>
      <c r="O1151" s="54"/>
      <c r="P1151" s="536"/>
      <c r="Q1151" s="14"/>
      <c r="R1151" s="14"/>
      <c r="S1151" s="14"/>
      <c r="T1151" s="102" t="s">
        <v>326</v>
      </c>
      <c r="U1151" s="41" t="s">
        <v>21</v>
      </c>
      <c r="V1151" s="60">
        <v>0.7</v>
      </c>
      <c r="W1151" s="37"/>
      <c r="X1151" s="7"/>
      <c r="Y1151" s="39"/>
      <c r="Z1151" s="213"/>
      <c r="AA1151" s="213"/>
      <c r="AB1151" s="213"/>
      <c r="AC1151" s="593">
        <f>ROUND(ROUND(ROUND(ROUND(H1088+K1124,0)*O$8,0)*S1148,0)*V1151,0)</f>
        <v>139</v>
      </c>
      <c r="AD1151" s="79"/>
    </row>
    <row r="1152" ht="16.5" customHeight="1">
      <c r="A1152" s="29">
        <v>61.0</v>
      </c>
      <c r="B1152" s="29">
        <v>7423.0</v>
      </c>
      <c r="C1152" s="32" t="s">
        <v>11099</v>
      </c>
      <c r="D1152" s="389"/>
      <c r="E1152" s="389"/>
      <c r="F1152" s="532"/>
      <c r="G1152" s="527"/>
      <c r="H1152" s="527"/>
      <c r="I1152" s="532"/>
      <c r="J1152" s="94"/>
      <c r="K1152" s="140"/>
      <c r="L1152" s="54"/>
      <c r="M1152" s="52"/>
      <c r="N1152" s="8"/>
      <c r="O1152" s="54"/>
      <c r="P1152" s="536"/>
      <c r="Q1152" s="14"/>
      <c r="R1152" s="14"/>
      <c r="S1152" s="14"/>
      <c r="T1152" s="482"/>
      <c r="U1152" s="83"/>
      <c r="V1152" s="528"/>
      <c r="W1152" s="227"/>
      <c r="X1152" s="22"/>
      <c r="Y1152" s="109"/>
      <c r="Z1152" s="213" t="s">
        <v>30</v>
      </c>
      <c r="AA1152" s="74">
        <v>5.0</v>
      </c>
      <c r="AB1152" s="522" t="s">
        <v>31</v>
      </c>
      <c r="AC1152" s="593">
        <f>ROUND(ROUND(ROUND(ROUND(H1088+K1124,0)*O$8,0)*S1148,0)*V1151,0)-AA1152</f>
        <v>134</v>
      </c>
      <c r="AD1152" s="79"/>
    </row>
    <row r="1153" ht="16.5" customHeight="1">
      <c r="A1153" s="29">
        <v>61.0</v>
      </c>
      <c r="B1153" s="29">
        <v>7424.0</v>
      </c>
      <c r="C1153" s="32" t="s">
        <v>11100</v>
      </c>
      <c r="D1153" s="389"/>
      <c r="E1153" s="389"/>
      <c r="F1153" s="532"/>
      <c r="G1153" s="527"/>
      <c r="H1153" s="527"/>
      <c r="I1153" s="532"/>
      <c r="J1153" s="94"/>
      <c r="K1153" s="140"/>
      <c r="L1153" s="54"/>
      <c r="M1153" s="52"/>
      <c r="N1153" s="8"/>
      <c r="O1153" s="54"/>
      <c r="P1153" s="254"/>
      <c r="Q1153" s="83"/>
      <c r="R1153" s="83"/>
      <c r="T1153" s="482"/>
      <c r="U1153" s="99"/>
      <c r="V1153" s="529"/>
      <c r="W1153" s="305" t="s">
        <v>20</v>
      </c>
      <c r="X1153" s="41" t="s">
        <v>21</v>
      </c>
      <c r="Y1153" s="86">
        <v>0.85</v>
      </c>
      <c r="Z1153" s="75"/>
      <c r="AA1153" s="213"/>
      <c r="AB1153" s="213"/>
      <c r="AC1153" s="593">
        <f>ROUND(ROUND(ROUND(ROUND(ROUND(H1088+K1124,0)*O$8,0)*S1148,0)*V1151,0)*Y1153,0)</f>
        <v>118</v>
      </c>
      <c r="AD1153" s="79"/>
    </row>
    <row r="1154" ht="16.5" customHeight="1">
      <c r="A1154" s="29">
        <v>61.0</v>
      </c>
      <c r="B1154" s="29">
        <v>7425.0</v>
      </c>
      <c r="C1154" s="32" t="s">
        <v>11101</v>
      </c>
      <c r="D1154" s="389"/>
      <c r="E1154" s="389"/>
      <c r="F1154" s="532"/>
      <c r="G1154" s="527"/>
      <c r="H1154" s="527"/>
      <c r="I1154" s="532"/>
      <c r="J1154" s="94"/>
      <c r="K1154" s="140"/>
      <c r="L1154" s="54"/>
      <c r="M1154" s="52"/>
      <c r="N1154" s="8"/>
      <c r="O1154" s="54"/>
      <c r="P1154" s="254"/>
      <c r="Q1154" s="83"/>
      <c r="R1154" s="83"/>
      <c r="S1154" s="83"/>
      <c r="T1154" s="530"/>
      <c r="U1154" s="24"/>
      <c r="V1154" s="26"/>
      <c r="W1154" s="484"/>
      <c r="X1154" s="56"/>
      <c r="Y1154" s="526"/>
      <c r="Z1154" s="213" t="s">
        <v>30</v>
      </c>
      <c r="AA1154" s="74">
        <v>5.0</v>
      </c>
      <c r="AB1154" s="522" t="s">
        <v>31</v>
      </c>
      <c r="AC1154" s="593">
        <f>ROUND(ROUND(ROUND(ROUND(ROUND(H1088+K1124,0)*O$8,0)*S1148,0)*V1151,0)*Y1153,0)-AA1154</f>
        <v>113</v>
      </c>
      <c r="AD1154" s="79"/>
    </row>
    <row r="1155" ht="16.5" customHeight="1">
      <c r="A1155" s="29">
        <v>61.0</v>
      </c>
      <c r="B1155" s="29">
        <v>7426.0</v>
      </c>
      <c r="C1155" s="32" t="s">
        <v>11102</v>
      </c>
      <c r="D1155" s="389"/>
      <c r="E1155" s="389"/>
      <c r="F1155" s="532"/>
      <c r="G1155" s="527"/>
      <c r="H1155" s="527"/>
      <c r="I1155" s="532"/>
      <c r="J1155" s="94"/>
      <c r="K1155" s="140"/>
      <c r="L1155" s="54"/>
      <c r="M1155" s="52"/>
      <c r="N1155" s="8"/>
      <c r="O1155" s="54"/>
      <c r="P1155" s="536"/>
      <c r="Q1155" s="83"/>
      <c r="R1155" s="528"/>
      <c r="S1155" s="486"/>
      <c r="T1155" s="102" t="s">
        <v>329</v>
      </c>
      <c r="U1155" s="83" t="s">
        <v>21</v>
      </c>
      <c r="V1155" s="528">
        <v>0.85</v>
      </c>
      <c r="W1155" s="37"/>
      <c r="X1155" s="7"/>
      <c r="Y1155" s="39"/>
      <c r="Z1155" s="213"/>
      <c r="AA1155" s="213"/>
      <c r="AB1155" s="213"/>
      <c r="AC1155" s="45">
        <f>ROUND(ROUND(ROUND(ROUND(H1088+K1124,0)*O$8,0)*S1148,0)*V1155,0)</f>
        <v>169</v>
      </c>
      <c r="AD1155" s="79"/>
    </row>
    <row r="1156" ht="16.5" customHeight="1">
      <c r="A1156" s="29">
        <v>61.0</v>
      </c>
      <c r="B1156" s="29">
        <v>7427.0</v>
      </c>
      <c r="C1156" s="32" t="s">
        <v>11103</v>
      </c>
      <c r="D1156" s="389"/>
      <c r="E1156" s="389"/>
      <c r="F1156" s="532"/>
      <c r="G1156" s="527"/>
      <c r="H1156" s="527"/>
      <c r="I1156" s="532"/>
      <c r="J1156" s="94"/>
      <c r="K1156" s="140"/>
      <c r="L1156" s="54"/>
      <c r="M1156" s="52"/>
      <c r="N1156" s="8"/>
      <c r="O1156" s="54"/>
      <c r="P1156" s="536"/>
      <c r="Q1156" s="83"/>
      <c r="R1156" s="528"/>
      <c r="S1156" s="528"/>
      <c r="T1156" s="482"/>
      <c r="U1156" s="83"/>
      <c r="V1156" s="528"/>
      <c r="W1156" s="227"/>
      <c r="X1156" s="22"/>
      <c r="Y1156" s="109"/>
      <c r="Z1156" s="213" t="s">
        <v>30</v>
      </c>
      <c r="AA1156" s="74">
        <v>5.0</v>
      </c>
      <c r="AB1156" s="522" t="s">
        <v>31</v>
      </c>
      <c r="AC1156" s="45">
        <f>ROUND(ROUND(ROUND(ROUND(H1088+K1124,0)*O$8,0)*S1148,0)*V1155,0)-AA1156</f>
        <v>164</v>
      </c>
      <c r="AD1156" s="79"/>
    </row>
    <row r="1157" ht="16.5" customHeight="1">
      <c r="A1157" s="29">
        <v>61.0</v>
      </c>
      <c r="B1157" s="29">
        <v>7428.0</v>
      </c>
      <c r="C1157" s="32" t="s">
        <v>11104</v>
      </c>
      <c r="D1157" s="389"/>
      <c r="E1157" s="389"/>
      <c r="F1157" s="532"/>
      <c r="G1157" s="527"/>
      <c r="H1157" s="527"/>
      <c r="I1157" s="532"/>
      <c r="J1157" s="94"/>
      <c r="K1157" s="140"/>
      <c r="L1157" s="54"/>
      <c r="M1157" s="52"/>
      <c r="N1157" s="8"/>
      <c r="O1157" s="54"/>
      <c r="P1157" s="254"/>
      <c r="Q1157" s="83"/>
      <c r="R1157" s="528"/>
      <c r="S1157" s="528"/>
      <c r="T1157" s="482"/>
      <c r="U1157" s="99"/>
      <c r="V1157" s="529"/>
      <c r="W1157" s="305" t="s">
        <v>20</v>
      </c>
      <c r="X1157" s="41" t="s">
        <v>21</v>
      </c>
      <c r="Y1157" s="86">
        <v>0.85</v>
      </c>
      <c r="Z1157" s="75"/>
      <c r="AA1157" s="213"/>
      <c r="AB1157" s="213"/>
      <c r="AC1157" s="45">
        <f>ROUND(ROUND(ROUND(ROUND(ROUND(H1088+K1124,0)*O$8,0)*S1148,0)*V1155,0)*Y1157,0)</f>
        <v>144</v>
      </c>
      <c r="AD1157" s="79"/>
    </row>
    <row r="1158" ht="16.5" customHeight="1">
      <c r="A1158" s="29">
        <v>61.0</v>
      </c>
      <c r="B1158" s="29">
        <v>7429.0</v>
      </c>
      <c r="C1158" s="32" t="s">
        <v>11105</v>
      </c>
      <c r="D1158" s="389"/>
      <c r="E1158" s="389"/>
      <c r="F1158" s="532"/>
      <c r="G1158" s="527"/>
      <c r="H1158" s="527"/>
      <c r="I1158" s="532"/>
      <c r="J1158" s="94"/>
      <c r="K1158" s="140"/>
      <c r="L1158" s="54"/>
      <c r="M1158" s="52"/>
      <c r="N1158" s="8"/>
      <c r="O1158" s="54"/>
      <c r="P1158" s="537"/>
      <c r="Q1158" s="83"/>
      <c r="R1158" s="83"/>
      <c r="S1158" s="83"/>
      <c r="T1158" s="484"/>
      <c r="U1158" s="24"/>
      <c r="V1158" s="26"/>
      <c r="W1158" s="484"/>
      <c r="X1158" s="56"/>
      <c r="Y1158" s="526"/>
      <c r="Z1158" s="213" t="s">
        <v>30</v>
      </c>
      <c r="AA1158" s="74">
        <v>5.0</v>
      </c>
      <c r="AB1158" s="522" t="s">
        <v>31</v>
      </c>
      <c r="AC1158" s="45">
        <f>ROUND(ROUND(ROUND(ROUND(ROUND(H1088+K1124,0)*O$8,0)*S1148,0)*V1155,0)*Y1157,0)-AA1158</f>
        <v>139</v>
      </c>
      <c r="AD1158" s="79"/>
    </row>
    <row r="1159" ht="16.5" customHeight="1">
      <c r="A1159" s="29">
        <v>61.0</v>
      </c>
      <c r="B1159" s="29">
        <v>8531.0</v>
      </c>
      <c r="C1159" s="32" t="s">
        <v>11106</v>
      </c>
      <c r="D1159" s="389"/>
      <c r="E1159" s="389"/>
      <c r="F1159" s="523"/>
      <c r="G1159" s="102" t="s">
        <v>9120</v>
      </c>
      <c r="H1159" s="169"/>
      <c r="I1159" s="519"/>
      <c r="J1159" s="168"/>
      <c r="K1159" s="152"/>
      <c r="L1159" s="39"/>
      <c r="M1159" s="52"/>
      <c r="N1159" s="8"/>
      <c r="O1159" s="54"/>
      <c r="P1159" s="37"/>
      <c r="Q1159" s="7"/>
      <c r="R1159" s="7"/>
      <c r="S1159" s="7"/>
      <c r="T1159" s="520"/>
      <c r="U1159" s="6"/>
      <c r="V1159" s="7"/>
      <c r="W1159" s="37"/>
      <c r="X1159" s="7"/>
      <c r="Y1159" s="39"/>
      <c r="Z1159" s="213"/>
      <c r="AA1159" s="213"/>
      <c r="AB1159" s="213"/>
      <c r="AC1159" s="45">
        <f>ROUND(ROUND(H1160*O$8,0),0)</f>
        <v>305</v>
      </c>
      <c r="AD1159" s="79"/>
    </row>
    <row r="1160" ht="16.5" customHeight="1">
      <c r="A1160" s="29">
        <v>61.0</v>
      </c>
      <c r="B1160" s="29">
        <v>7430.0</v>
      </c>
      <c r="C1160" s="32" t="s">
        <v>11107</v>
      </c>
      <c r="D1160" s="389"/>
      <c r="E1160" s="389"/>
      <c r="F1160" s="523"/>
      <c r="G1160" s="482"/>
      <c r="H1160" s="50">
        <f>'28児童発達支援(基本１)'!H1160</f>
        <v>435</v>
      </c>
      <c r="I1160" s="8" t="s">
        <v>9</v>
      </c>
      <c r="J1160" s="94"/>
      <c r="K1160" s="140"/>
      <c r="L1160" s="54"/>
      <c r="M1160" s="52"/>
      <c r="N1160" s="8"/>
      <c r="O1160" s="54"/>
      <c r="P1160" s="52"/>
      <c r="Q1160" s="8"/>
      <c r="R1160" s="8"/>
      <c r="S1160" s="8"/>
      <c r="T1160" s="521"/>
      <c r="U1160" s="14"/>
      <c r="V1160" s="8"/>
      <c r="W1160" s="52"/>
      <c r="X1160" s="8"/>
      <c r="Y1160" s="109"/>
      <c r="Z1160" s="213" t="s">
        <v>30</v>
      </c>
      <c r="AA1160" s="74">
        <v>5.0</v>
      </c>
      <c r="AB1160" s="522" t="s">
        <v>31</v>
      </c>
      <c r="AC1160" s="45">
        <f>ROUND(ROUND(H1160*O$8,0),0)-AA1160</f>
        <v>300</v>
      </c>
      <c r="AD1160" s="79"/>
    </row>
    <row r="1161" ht="16.5" customHeight="1">
      <c r="A1161" s="29">
        <v>61.0</v>
      </c>
      <c r="B1161" s="29">
        <v>7431.0</v>
      </c>
      <c r="C1161" s="32" t="s">
        <v>11108</v>
      </c>
      <c r="D1161" s="389"/>
      <c r="E1161" s="389"/>
      <c r="F1161" s="523"/>
      <c r="G1161" s="482"/>
      <c r="H1161" s="174"/>
      <c r="I1161" s="523"/>
      <c r="J1161" s="94"/>
      <c r="K1161" s="140"/>
      <c r="L1161" s="54"/>
      <c r="M1161" s="52"/>
      <c r="N1161" s="8"/>
      <c r="O1161" s="54"/>
      <c r="P1161" s="52"/>
      <c r="Q1161" s="8"/>
      <c r="R1161" s="8"/>
      <c r="S1161" s="8"/>
      <c r="T1161" s="521"/>
      <c r="U1161" s="14"/>
      <c r="V1161" s="54"/>
      <c r="W1161" s="305" t="s">
        <v>20</v>
      </c>
      <c r="X1161" s="41" t="s">
        <v>21</v>
      </c>
      <c r="Y1161" s="86">
        <v>0.85</v>
      </c>
      <c r="Z1161" s="75"/>
      <c r="AA1161" s="213"/>
      <c r="AB1161" s="213"/>
      <c r="AC1161" s="45">
        <f>ROUND(ROUND(H1160*O$8,0)*Y1161,0)</f>
        <v>259</v>
      </c>
      <c r="AD1161" s="79"/>
    </row>
    <row r="1162" ht="16.5" customHeight="1">
      <c r="A1162" s="29">
        <v>61.0</v>
      </c>
      <c r="B1162" s="29">
        <v>7432.0</v>
      </c>
      <c r="C1162" s="32" t="s">
        <v>11109</v>
      </c>
      <c r="D1162" s="389"/>
      <c r="E1162" s="389"/>
      <c r="F1162" s="523"/>
      <c r="G1162" s="174"/>
      <c r="H1162" s="174"/>
      <c r="I1162" s="174"/>
      <c r="J1162" s="94"/>
      <c r="K1162" s="140"/>
      <c r="L1162" s="54"/>
      <c r="M1162" s="52"/>
      <c r="N1162" s="8"/>
      <c r="O1162" s="54"/>
      <c r="P1162" s="52"/>
      <c r="Q1162" s="8"/>
      <c r="R1162" s="8"/>
      <c r="S1162" s="8"/>
      <c r="T1162" s="525"/>
      <c r="U1162" s="21"/>
      <c r="V1162" s="109"/>
      <c r="W1162" s="484"/>
      <c r="X1162" s="56"/>
      <c r="Y1162" s="526"/>
      <c r="Z1162" s="213" t="s">
        <v>30</v>
      </c>
      <c r="AA1162" s="74">
        <v>5.0</v>
      </c>
      <c r="AB1162" s="522" t="s">
        <v>31</v>
      </c>
      <c r="AC1162" s="45">
        <f>ROUND(ROUND(H1160*O$8,0)*Y1161,0)-AA1162</f>
        <v>254</v>
      </c>
      <c r="AD1162" s="79"/>
    </row>
    <row r="1163" ht="16.5" customHeight="1">
      <c r="A1163" s="29">
        <v>61.0</v>
      </c>
      <c r="B1163" s="29">
        <v>8532.0</v>
      </c>
      <c r="C1163" s="32" t="s">
        <v>11110</v>
      </c>
      <c r="D1163" s="389"/>
      <c r="E1163" s="389"/>
      <c r="F1163" s="532"/>
      <c r="G1163" s="527"/>
      <c r="H1163" s="14"/>
      <c r="I1163" s="14"/>
      <c r="J1163" s="94"/>
      <c r="K1163" s="140"/>
      <c r="L1163" s="54"/>
      <c r="M1163" s="52"/>
      <c r="N1163" s="8"/>
      <c r="O1163" s="54"/>
      <c r="P1163" s="52"/>
      <c r="Q1163" s="8"/>
      <c r="R1163" s="8"/>
      <c r="S1163" s="8"/>
      <c r="T1163" s="102" t="s">
        <v>326</v>
      </c>
      <c r="U1163" s="41" t="s">
        <v>21</v>
      </c>
      <c r="V1163" s="60">
        <v>0.7</v>
      </c>
      <c r="W1163" s="37"/>
      <c r="X1163" s="7"/>
      <c r="Y1163" s="39"/>
      <c r="Z1163" s="213"/>
      <c r="AA1163" s="213"/>
      <c r="AB1163" s="213"/>
      <c r="AC1163" s="45">
        <f>ROUND(ROUND(H1160*O$8,0)*V1163,0)</f>
        <v>214</v>
      </c>
      <c r="AD1163" s="79"/>
    </row>
    <row r="1164" ht="16.5" customHeight="1">
      <c r="A1164" s="29">
        <v>61.0</v>
      </c>
      <c r="B1164" s="29">
        <v>7433.0</v>
      </c>
      <c r="C1164" s="32" t="s">
        <v>11111</v>
      </c>
      <c r="D1164" s="389"/>
      <c r="E1164" s="389"/>
      <c r="F1164" s="532"/>
      <c r="G1164" s="527"/>
      <c r="H1164" s="8"/>
      <c r="I1164" s="144"/>
      <c r="J1164" s="94"/>
      <c r="K1164" s="140"/>
      <c r="L1164" s="54"/>
      <c r="M1164" s="52"/>
      <c r="N1164" s="8"/>
      <c r="O1164" s="54"/>
      <c r="P1164" s="52"/>
      <c r="Q1164" s="8"/>
      <c r="R1164" s="8"/>
      <c r="S1164" s="8"/>
      <c r="T1164" s="482"/>
      <c r="U1164" s="83"/>
      <c r="V1164" s="528"/>
      <c r="W1164" s="227"/>
      <c r="X1164" s="22"/>
      <c r="Y1164" s="109"/>
      <c r="Z1164" s="213" t="s">
        <v>30</v>
      </c>
      <c r="AA1164" s="74">
        <v>5.0</v>
      </c>
      <c r="AB1164" s="522" t="s">
        <v>31</v>
      </c>
      <c r="AC1164" s="45">
        <f>ROUND(ROUND(H1160*O$8,0)*V1163,0)-AA1164</f>
        <v>209</v>
      </c>
      <c r="AD1164" s="79"/>
    </row>
    <row r="1165" ht="16.5" customHeight="1">
      <c r="A1165" s="29">
        <v>61.0</v>
      </c>
      <c r="B1165" s="29">
        <v>7434.0</v>
      </c>
      <c r="C1165" s="32" t="s">
        <v>11112</v>
      </c>
      <c r="D1165" s="389"/>
      <c r="E1165" s="389"/>
      <c r="F1165" s="543"/>
      <c r="G1165" s="113"/>
      <c r="H1165" s="8"/>
      <c r="I1165" s="144"/>
      <c r="J1165" s="94"/>
      <c r="K1165" s="140"/>
      <c r="L1165" s="54"/>
      <c r="M1165" s="52"/>
      <c r="N1165" s="8"/>
      <c r="O1165" s="54"/>
      <c r="P1165" s="52"/>
      <c r="Q1165" s="8"/>
      <c r="R1165" s="8"/>
      <c r="S1165" s="8"/>
      <c r="T1165" s="482"/>
      <c r="U1165" s="99"/>
      <c r="V1165" s="529"/>
      <c r="W1165" s="305" t="s">
        <v>20</v>
      </c>
      <c r="X1165" s="41" t="s">
        <v>21</v>
      </c>
      <c r="Y1165" s="86">
        <v>0.85</v>
      </c>
      <c r="Z1165" s="75"/>
      <c r="AA1165" s="213"/>
      <c r="AB1165" s="213"/>
      <c r="AC1165" s="45">
        <f>ROUND(ROUND(ROUND(H1160*O$8,0)*V1163,0)*Y1165,0)</f>
        <v>182</v>
      </c>
      <c r="AD1165" s="79"/>
    </row>
    <row r="1166" ht="16.5" customHeight="1">
      <c r="A1166" s="29">
        <v>61.0</v>
      </c>
      <c r="B1166" s="29">
        <v>7435.0</v>
      </c>
      <c r="C1166" s="32" t="s">
        <v>11113</v>
      </c>
      <c r="D1166" s="389"/>
      <c r="E1166" s="231"/>
      <c r="F1166" s="543"/>
      <c r="G1166" s="113"/>
      <c r="H1166" s="8"/>
      <c r="I1166" s="144"/>
      <c r="J1166" s="94"/>
      <c r="K1166" s="140"/>
      <c r="L1166" s="54"/>
      <c r="M1166" s="52"/>
      <c r="N1166" s="8"/>
      <c r="O1166" s="54"/>
      <c r="P1166" s="52"/>
      <c r="Q1166" s="8"/>
      <c r="R1166" s="8"/>
      <c r="S1166" s="8"/>
      <c r="T1166" s="530"/>
      <c r="U1166" s="24"/>
      <c r="V1166" s="26"/>
      <c r="W1166" s="484"/>
      <c r="X1166" s="56"/>
      <c r="Y1166" s="526"/>
      <c r="Z1166" s="213" t="s">
        <v>30</v>
      </c>
      <c r="AA1166" s="74">
        <v>5.0</v>
      </c>
      <c r="AB1166" s="522" t="s">
        <v>31</v>
      </c>
      <c r="AC1166" s="45">
        <f>ROUND(ROUND(ROUND(H1160*O$8,0)*V1163,0)*Y1165,0)-AA1166</f>
        <v>177</v>
      </c>
      <c r="AD1166" s="79"/>
    </row>
    <row r="1167" ht="16.5" customHeight="1">
      <c r="A1167" s="29">
        <v>61.0</v>
      </c>
      <c r="B1167" s="29">
        <v>8801.0</v>
      </c>
      <c r="C1167" s="32" t="s">
        <v>11114</v>
      </c>
      <c r="D1167" s="389"/>
      <c r="E1167" s="231"/>
      <c r="F1167" s="543"/>
      <c r="G1167" s="113"/>
      <c r="H1167" s="8"/>
      <c r="I1167" s="144"/>
      <c r="J1167" s="94"/>
      <c r="K1167" s="140"/>
      <c r="L1167" s="54"/>
      <c r="M1167" s="52"/>
      <c r="N1167" s="8"/>
      <c r="O1167" s="54"/>
      <c r="P1167" s="52"/>
      <c r="Q1167" s="8"/>
      <c r="R1167" s="8"/>
      <c r="S1167" s="54"/>
      <c r="T1167" s="102" t="s">
        <v>329</v>
      </c>
      <c r="U1167" s="83" t="s">
        <v>21</v>
      </c>
      <c r="V1167" s="528">
        <v>0.85</v>
      </c>
      <c r="W1167" s="37"/>
      <c r="X1167" s="7"/>
      <c r="Y1167" s="39"/>
      <c r="Z1167" s="213"/>
      <c r="AA1167" s="213"/>
      <c r="AB1167" s="213"/>
      <c r="AC1167" s="45">
        <f>ROUND(ROUND(H1160*O$8,0)*V1167,0)</f>
        <v>259</v>
      </c>
      <c r="AD1167" s="79"/>
    </row>
    <row r="1168" ht="16.5" customHeight="1">
      <c r="A1168" s="29">
        <v>61.0</v>
      </c>
      <c r="B1168" s="29">
        <v>7436.0</v>
      </c>
      <c r="C1168" s="32" t="s">
        <v>11115</v>
      </c>
      <c r="D1168" s="389"/>
      <c r="E1168" s="231"/>
      <c r="F1168" s="543"/>
      <c r="G1168" s="113"/>
      <c r="H1168" s="8"/>
      <c r="I1168" s="144"/>
      <c r="J1168" s="94"/>
      <c r="K1168" s="140"/>
      <c r="L1168" s="54"/>
      <c r="M1168" s="52"/>
      <c r="N1168" s="8"/>
      <c r="O1168" s="54"/>
      <c r="P1168" s="52"/>
      <c r="Q1168" s="8"/>
      <c r="R1168" s="8"/>
      <c r="S1168" s="8"/>
      <c r="T1168" s="482"/>
      <c r="U1168" s="83"/>
      <c r="V1168" s="528"/>
      <c r="W1168" s="227"/>
      <c r="X1168" s="22"/>
      <c r="Y1168" s="109"/>
      <c r="Z1168" s="213" t="s">
        <v>30</v>
      </c>
      <c r="AA1168" s="74">
        <v>5.0</v>
      </c>
      <c r="AB1168" s="522" t="s">
        <v>31</v>
      </c>
      <c r="AC1168" s="45">
        <f>ROUND(ROUND(H1160*O$8,0)*V1167,0)-AA1168</f>
        <v>254</v>
      </c>
      <c r="AD1168" s="79"/>
    </row>
    <row r="1169" ht="16.5" customHeight="1">
      <c r="A1169" s="29">
        <v>61.0</v>
      </c>
      <c r="B1169" s="29">
        <v>7437.0</v>
      </c>
      <c r="C1169" s="32" t="s">
        <v>11116</v>
      </c>
      <c r="D1169" s="389"/>
      <c r="E1169" s="231"/>
      <c r="F1169" s="532"/>
      <c r="G1169" s="527"/>
      <c r="H1169" s="527"/>
      <c r="I1169" s="532"/>
      <c r="J1169" s="94"/>
      <c r="K1169" s="140"/>
      <c r="L1169" s="54"/>
      <c r="M1169" s="52"/>
      <c r="N1169" s="8"/>
      <c r="O1169" s="54"/>
      <c r="P1169" s="52"/>
      <c r="Q1169" s="8"/>
      <c r="R1169" s="8"/>
      <c r="S1169" s="8"/>
      <c r="T1169" s="482"/>
      <c r="U1169" s="99"/>
      <c r="V1169" s="529"/>
      <c r="W1169" s="305" t="s">
        <v>20</v>
      </c>
      <c r="X1169" s="41" t="s">
        <v>21</v>
      </c>
      <c r="Y1169" s="86">
        <v>0.85</v>
      </c>
      <c r="Z1169" s="75"/>
      <c r="AA1169" s="213"/>
      <c r="AB1169" s="213"/>
      <c r="AC1169" s="45">
        <f>ROUND(ROUND(ROUND(H1160*O$8,0)*V1167,0)*Y1169,0)</f>
        <v>220</v>
      </c>
      <c r="AD1169" s="79"/>
    </row>
    <row r="1170" ht="16.5" customHeight="1">
      <c r="A1170" s="29">
        <v>61.0</v>
      </c>
      <c r="B1170" s="29">
        <v>7438.0</v>
      </c>
      <c r="C1170" s="32" t="s">
        <v>11117</v>
      </c>
      <c r="D1170" s="389"/>
      <c r="E1170" s="231"/>
      <c r="F1170" s="532"/>
      <c r="G1170" s="527"/>
      <c r="H1170" s="527"/>
      <c r="I1170" s="532"/>
      <c r="J1170" s="94"/>
      <c r="K1170" s="140"/>
      <c r="L1170" s="54"/>
      <c r="M1170" s="52"/>
      <c r="N1170" s="8"/>
      <c r="O1170" s="54"/>
      <c r="P1170" s="227"/>
      <c r="Q1170" s="22"/>
      <c r="R1170" s="22"/>
      <c r="S1170" s="22"/>
      <c r="T1170" s="484"/>
      <c r="U1170" s="24"/>
      <c r="V1170" s="26"/>
      <c r="W1170" s="484"/>
      <c r="X1170" s="56"/>
      <c r="Y1170" s="526"/>
      <c r="Z1170" s="213" t="s">
        <v>30</v>
      </c>
      <c r="AA1170" s="74">
        <v>5.0</v>
      </c>
      <c r="AB1170" s="522" t="s">
        <v>31</v>
      </c>
      <c r="AC1170" s="45">
        <f>ROUND(ROUND(ROUND(H1160*O$8,0)*V1167,0)*Y1169,0)-AA1170</f>
        <v>215</v>
      </c>
      <c r="AD1170" s="79"/>
    </row>
    <row r="1171" ht="16.5" customHeight="1">
      <c r="A1171" s="29">
        <v>61.0</v>
      </c>
      <c r="B1171" s="29">
        <v>8533.0</v>
      </c>
      <c r="C1171" s="32" t="s">
        <v>11118</v>
      </c>
      <c r="D1171" s="389"/>
      <c r="E1171" s="389"/>
      <c r="F1171" s="532"/>
      <c r="G1171" s="527"/>
      <c r="H1171" s="527"/>
      <c r="I1171" s="532"/>
      <c r="J1171" s="94"/>
      <c r="K1171" s="140"/>
      <c r="L1171" s="54"/>
      <c r="M1171" s="52"/>
      <c r="N1171" s="8"/>
      <c r="O1171" s="54"/>
      <c r="P1171" s="206" t="s">
        <v>23</v>
      </c>
      <c r="Q1171" s="102" t="s">
        <v>24</v>
      </c>
      <c r="R1171" s="533"/>
      <c r="S1171" s="533"/>
      <c r="T1171" s="520"/>
      <c r="U1171" s="38"/>
      <c r="V1171" s="6"/>
      <c r="W1171" s="37"/>
      <c r="X1171" s="7"/>
      <c r="Y1171" s="39"/>
      <c r="Z1171" s="213"/>
      <c r="AA1171" s="213"/>
      <c r="AB1171" s="213"/>
      <c r="AC1171" s="45">
        <f>ROUND(ROUND(H1160*O$8,0)*S1172,0)</f>
        <v>214</v>
      </c>
      <c r="AD1171" s="79"/>
    </row>
    <row r="1172" ht="16.5" customHeight="1">
      <c r="A1172" s="29">
        <v>61.0</v>
      </c>
      <c r="B1172" s="29">
        <v>7439.0</v>
      </c>
      <c r="C1172" s="32" t="s">
        <v>11119</v>
      </c>
      <c r="D1172" s="389"/>
      <c r="E1172" s="389"/>
      <c r="F1172" s="532"/>
      <c r="G1172" s="527"/>
      <c r="H1172" s="527"/>
      <c r="I1172" s="532"/>
      <c r="J1172" s="94"/>
      <c r="K1172" s="140"/>
      <c r="L1172" s="54"/>
      <c r="M1172" s="52"/>
      <c r="N1172" s="8"/>
      <c r="O1172" s="54"/>
      <c r="P1172" s="481"/>
      <c r="Q1172" s="482"/>
      <c r="R1172" s="83" t="s">
        <v>21</v>
      </c>
      <c r="S1172" s="528">
        <v>0.7</v>
      </c>
      <c r="T1172" s="521"/>
      <c r="U1172" s="53"/>
      <c r="V1172" s="14"/>
      <c r="W1172" s="52"/>
      <c r="X1172" s="8"/>
      <c r="Y1172" s="109"/>
      <c r="Z1172" s="213" t="s">
        <v>30</v>
      </c>
      <c r="AA1172" s="74">
        <v>5.0</v>
      </c>
      <c r="AB1172" s="522" t="s">
        <v>31</v>
      </c>
      <c r="AC1172" s="45">
        <f>ROUND(ROUND(H1160*O$8,0)*S1172,0)-AA1172</f>
        <v>209</v>
      </c>
      <c r="AD1172" s="79"/>
    </row>
    <row r="1173" ht="16.5" customHeight="1">
      <c r="A1173" s="29">
        <v>61.0</v>
      </c>
      <c r="B1173" s="29">
        <v>7440.0</v>
      </c>
      <c r="C1173" s="32" t="s">
        <v>11120</v>
      </c>
      <c r="D1173" s="389"/>
      <c r="E1173" s="389"/>
      <c r="F1173" s="532"/>
      <c r="G1173" s="527"/>
      <c r="H1173" s="527"/>
      <c r="I1173" s="532"/>
      <c r="J1173" s="94"/>
      <c r="K1173" s="140"/>
      <c r="L1173" s="54"/>
      <c r="M1173" s="52"/>
      <c r="N1173" s="8"/>
      <c r="O1173" s="54"/>
      <c r="P1173" s="481"/>
      <c r="Q1173" s="482"/>
      <c r="R1173" s="14"/>
      <c r="S1173" s="14"/>
      <c r="T1173" s="521"/>
      <c r="U1173" s="53"/>
      <c r="V1173" s="14"/>
      <c r="W1173" s="305" t="s">
        <v>20</v>
      </c>
      <c r="X1173" s="41" t="s">
        <v>21</v>
      </c>
      <c r="Y1173" s="86">
        <v>0.85</v>
      </c>
      <c r="Z1173" s="75"/>
      <c r="AA1173" s="213"/>
      <c r="AB1173" s="213"/>
      <c r="AC1173" s="45">
        <f>ROUND(ROUND(ROUND(H1160*O$8,0)*S1172,0)*Y1173,0)</f>
        <v>182</v>
      </c>
      <c r="AD1173" s="79"/>
    </row>
    <row r="1174" ht="16.5" customHeight="1">
      <c r="A1174" s="29">
        <v>61.0</v>
      </c>
      <c r="B1174" s="29">
        <v>7441.0</v>
      </c>
      <c r="C1174" s="32" t="s">
        <v>11121</v>
      </c>
      <c r="D1174" s="389"/>
      <c r="E1174" s="389"/>
      <c r="F1174" s="532"/>
      <c r="G1174" s="527"/>
      <c r="H1174" s="527"/>
      <c r="I1174" s="532"/>
      <c r="J1174" s="94"/>
      <c r="K1174" s="140"/>
      <c r="L1174" s="54"/>
      <c r="M1174" s="52"/>
      <c r="N1174" s="8"/>
      <c r="O1174" s="54"/>
      <c r="P1174" s="535"/>
      <c r="Q1174" s="482"/>
      <c r="R1174" s="83"/>
      <c r="S1174" s="83"/>
      <c r="T1174" s="525"/>
      <c r="U1174" s="180"/>
      <c r="V1174" s="21"/>
      <c r="W1174" s="484"/>
      <c r="X1174" s="56"/>
      <c r="Y1174" s="526"/>
      <c r="Z1174" s="213" t="s">
        <v>30</v>
      </c>
      <c r="AA1174" s="74">
        <v>5.0</v>
      </c>
      <c r="AB1174" s="522" t="s">
        <v>31</v>
      </c>
      <c r="AC1174" s="45">
        <f>ROUND(ROUND(ROUND(H1160*O$8,0)*S1172,0)*Y1173,0)-AA1174</f>
        <v>177</v>
      </c>
      <c r="AD1174" s="79"/>
    </row>
    <row r="1175" ht="16.5" customHeight="1">
      <c r="A1175" s="29">
        <v>61.0</v>
      </c>
      <c r="B1175" s="29">
        <v>8534.0</v>
      </c>
      <c r="C1175" s="32" t="s">
        <v>11122</v>
      </c>
      <c r="D1175" s="389"/>
      <c r="E1175" s="389"/>
      <c r="F1175" s="532"/>
      <c r="G1175" s="527"/>
      <c r="H1175" s="527"/>
      <c r="I1175" s="532"/>
      <c r="J1175" s="94"/>
      <c r="K1175" s="140"/>
      <c r="L1175" s="54"/>
      <c r="M1175" s="52"/>
      <c r="N1175" s="8"/>
      <c r="O1175" s="54"/>
      <c r="P1175" s="536"/>
      <c r="Q1175" s="14"/>
      <c r="R1175" s="14"/>
      <c r="S1175" s="14"/>
      <c r="T1175" s="102" t="s">
        <v>326</v>
      </c>
      <c r="U1175" s="41" t="s">
        <v>21</v>
      </c>
      <c r="V1175" s="60">
        <v>0.7</v>
      </c>
      <c r="W1175" s="37"/>
      <c r="X1175" s="7"/>
      <c r="Y1175" s="39"/>
      <c r="Z1175" s="213"/>
      <c r="AA1175" s="213"/>
      <c r="AB1175" s="213"/>
      <c r="AC1175" s="45">
        <f>ROUND(ROUND(ROUND(H1160*O$8,0)*S1172,0)*V1175,0)</f>
        <v>150</v>
      </c>
      <c r="AD1175" s="79"/>
    </row>
    <row r="1176" ht="16.5" customHeight="1">
      <c r="A1176" s="29">
        <v>61.0</v>
      </c>
      <c r="B1176" s="29">
        <v>7442.0</v>
      </c>
      <c r="C1176" s="32" t="s">
        <v>11123</v>
      </c>
      <c r="D1176" s="389"/>
      <c r="E1176" s="389"/>
      <c r="F1176" s="532"/>
      <c r="G1176" s="527"/>
      <c r="H1176" s="527"/>
      <c r="I1176" s="532"/>
      <c r="J1176" s="94"/>
      <c r="K1176" s="140"/>
      <c r="L1176" s="54"/>
      <c r="M1176" s="52"/>
      <c r="N1176" s="8"/>
      <c r="O1176" s="54"/>
      <c r="P1176" s="536"/>
      <c r="Q1176" s="14"/>
      <c r="R1176" s="14"/>
      <c r="S1176" s="14"/>
      <c r="T1176" s="482"/>
      <c r="U1176" s="83"/>
      <c r="V1176" s="528"/>
      <c r="W1176" s="227"/>
      <c r="X1176" s="22"/>
      <c r="Y1176" s="109"/>
      <c r="Z1176" s="213" t="s">
        <v>30</v>
      </c>
      <c r="AA1176" s="74">
        <v>5.0</v>
      </c>
      <c r="AB1176" s="522" t="s">
        <v>31</v>
      </c>
      <c r="AC1176" s="45">
        <f>ROUND(ROUND(ROUND(H1160*O$8,0)*S1172,0)*V1175,0)-AA1176</f>
        <v>145</v>
      </c>
      <c r="AD1176" s="79"/>
    </row>
    <row r="1177" ht="16.5" customHeight="1">
      <c r="A1177" s="29">
        <v>61.0</v>
      </c>
      <c r="B1177" s="29">
        <v>7443.0</v>
      </c>
      <c r="C1177" s="32" t="s">
        <v>11124</v>
      </c>
      <c r="D1177" s="389"/>
      <c r="E1177" s="389"/>
      <c r="F1177" s="532"/>
      <c r="G1177" s="527"/>
      <c r="H1177" s="527"/>
      <c r="I1177" s="532"/>
      <c r="J1177" s="94"/>
      <c r="K1177" s="140"/>
      <c r="L1177" s="54"/>
      <c r="M1177" s="52"/>
      <c r="N1177" s="8"/>
      <c r="O1177" s="54"/>
      <c r="P1177" s="254"/>
      <c r="Q1177" s="83"/>
      <c r="R1177" s="83"/>
      <c r="T1177" s="482"/>
      <c r="U1177" s="99"/>
      <c r="V1177" s="529"/>
      <c r="W1177" s="305" t="s">
        <v>20</v>
      </c>
      <c r="X1177" s="41" t="s">
        <v>21</v>
      </c>
      <c r="Y1177" s="86">
        <v>0.85</v>
      </c>
      <c r="Z1177" s="75"/>
      <c r="AA1177" s="213"/>
      <c r="AB1177" s="213"/>
      <c r="AC1177" s="45">
        <f>ROUND(ROUND(ROUND(ROUND(H1160*O$8,0)*S1172,0)*V1175,0)*Y1177,0)</f>
        <v>128</v>
      </c>
      <c r="AD1177" s="79"/>
    </row>
    <row r="1178" ht="16.5" customHeight="1">
      <c r="A1178" s="29">
        <v>61.0</v>
      </c>
      <c r="B1178" s="29">
        <v>7444.0</v>
      </c>
      <c r="C1178" s="32" t="s">
        <v>11125</v>
      </c>
      <c r="D1178" s="389"/>
      <c r="E1178" s="389"/>
      <c r="F1178" s="532"/>
      <c r="G1178" s="527"/>
      <c r="H1178" s="527"/>
      <c r="I1178" s="532"/>
      <c r="J1178" s="94"/>
      <c r="K1178" s="140"/>
      <c r="L1178" s="54"/>
      <c r="M1178" s="52"/>
      <c r="N1178" s="8"/>
      <c r="O1178" s="54"/>
      <c r="P1178" s="254"/>
      <c r="Q1178" s="83"/>
      <c r="R1178" s="83"/>
      <c r="S1178" s="83"/>
      <c r="T1178" s="530"/>
      <c r="U1178" s="24"/>
      <c r="V1178" s="26"/>
      <c r="W1178" s="484"/>
      <c r="X1178" s="56"/>
      <c r="Y1178" s="526"/>
      <c r="Z1178" s="213" t="s">
        <v>30</v>
      </c>
      <c r="AA1178" s="74">
        <v>5.0</v>
      </c>
      <c r="AB1178" s="522" t="s">
        <v>31</v>
      </c>
      <c r="AC1178" s="45">
        <f>ROUND(ROUND(ROUND(ROUND(H1160*O$8,0)*S1172,0)*V1175,0)*Y1177,0)-AA1178</f>
        <v>123</v>
      </c>
      <c r="AD1178" s="79"/>
    </row>
    <row r="1179" ht="16.5" customHeight="1">
      <c r="A1179" s="29">
        <v>61.0</v>
      </c>
      <c r="B1179" s="29">
        <v>8802.0</v>
      </c>
      <c r="C1179" s="32" t="s">
        <v>11126</v>
      </c>
      <c r="D1179" s="389"/>
      <c r="E1179" s="389"/>
      <c r="F1179" s="532"/>
      <c r="G1179" s="527"/>
      <c r="H1179" s="527"/>
      <c r="I1179" s="532"/>
      <c r="J1179" s="94"/>
      <c r="K1179" s="140"/>
      <c r="L1179" s="54"/>
      <c r="M1179" s="52"/>
      <c r="N1179" s="8"/>
      <c r="O1179" s="54"/>
      <c r="P1179" s="536"/>
      <c r="Q1179" s="83"/>
      <c r="R1179" s="528"/>
      <c r="S1179" s="486"/>
      <c r="T1179" s="102" t="s">
        <v>329</v>
      </c>
      <c r="U1179" s="83" t="s">
        <v>21</v>
      </c>
      <c r="V1179" s="528">
        <v>0.85</v>
      </c>
      <c r="W1179" s="37"/>
      <c r="X1179" s="7"/>
      <c r="Y1179" s="39"/>
      <c r="Z1179" s="213"/>
      <c r="AA1179" s="213"/>
      <c r="AB1179" s="213"/>
      <c r="AC1179" s="45">
        <f>ROUND(ROUND(ROUND(H1160*O$8,0)*S1172,0)*V1179,0)</f>
        <v>182</v>
      </c>
      <c r="AD1179" s="79"/>
    </row>
    <row r="1180" ht="16.5" customHeight="1">
      <c r="A1180" s="29">
        <v>61.0</v>
      </c>
      <c r="B1180" s="29">
        <v>7445.0</v>
      </c>
      <c r="C1180" s="32" t="s">
        <v>11127</v>
      </c>
      <c r="D1180" s="389"/>
      <c r="E1180" s="389"/>
      <c r="F1180" s="532"/>
      <c r="G1180" s="527"/>
      <c r="H1180" s="527"/>
      <c r="I1180" s="532"/>
      <c r="J1180" s="94"/>
      <c r="K1180" s="140"/>
      <c r="L1180" s="54"/>
      <c r="M1180" s="52"/>
      <c r="N1180" s="8"/>
      <c r="O1180" s="54"/>
      <c r="P1180" s="536"/>
      <c r="Q1180" s="83"/>
      <c r="R1180" s="528"/>
      <c r="S1180" s="528"/>
      <c r="T1180" s="482"/>
      <c r="U1180" s="83"/>
      <c r="V1180" s="528"/>
      <c r="W1180" s="227"/>
      <c r="X1180" s="22"/>
      <c r="Y1180" s="109"/>
      <c r="Z1180" s="213" t="s">
        <v>30</v>
      </c>
      <c r="AA1180" s="74">
        <v>5.0</v>
      </c>
      <c r="AB1180" s="522" t="s">
        <v>31</v>
      </c>
      <c r="AC1180" s="45">
        <f>ROUND(ROUND(ROUND(H1160*O$8,0)*S1172,0)*V1179,0)-AA1180</f>
        <v>177</v>
      </c>
      <c r="AD1180" s="79"/>
    </row>
    <row r="1181" ht="16.5" customHeight="1">
      <c r="A1181" s="29">
        <v>61.0</v>
      </c>
      <c r="B1181" s="29">
        <v>7446.0</v>
      </c>
      <c r="C1181" s="32" t="s">
        <v>11128</v>
      </c>
      <c r="D1181" s="389"/>
      <c r="E1181" s="389"/>
      <c r="F1181" s="532"/>
      <c r="G1181" s="527"/>
      <c r="H1181" s="527"/>
      <c r="I1181" s="532"/>
      <c r="J1181" s="94"/>
      <c r="K1181" s="140"/>
      <c r="L1181" s="54"/>
      <c r="M1181" s="52"/>
      <c r="N1181" s="8"/>
      <c r="O1181" s="54"/>
      <c r="P1181" s="254"/>
      <c r="Q1181" s="83"/>
      <c r="R1181" s="528"/>
      <c r="S1181" s="528"/>
      <c r="T1181" s="482"/>
      <c r="U1181" s="99"/>
      <c r="V1181" s="529"/>
      <c r="W1181" s="305" t="s">
        <v>20</v>
      </c>
      <c r="X1181" s="41" t="s">
        <v>21</v>
      </c>
      <c r="Y1181" s="86">
        <v>0.85</v>
      </c>
      <c r="Z1181" s="75"/>
      <c r="AA1181" s="213"/>
      <c r="AB1181" s="213"/>
      <c r="AC1181" s="45">
        <f>ROUND(ROUND(ROUND(ROUND(H1160*O$8,0)*S1172,0)*V1179,0)*Y1181,0)</f>
        <v>155</v>
      </c>
      <c r="AD1181" s="79"/>
    </row>
    <row r="1182" ht="16.5" customHeight="1">
      <c r="A1182" s="29">
        <v>61.0</v>
      </c>
      <c r="B1182" s="29">
        <v>7447.0</v>
      </c>
      <c r="C1182" s="32" t="s">
        <v>11129</v>
      </c>
      <c r="D1182" s="389"/>
      <c r="E1182" s="389"/>
      <c r="F1182" s="532"/>
      <c r="G1182" s="527"/>
      <c r="H1182" s="527"/>
      <c r="I1182" s="532"/>
      <c r="J1182" s="94"/>
      <c r="K1182" s="140"/>
      <c r="L1182" s="54"/>
      <c r="M1182" s="52"/>
      <c r="N1182" s="8"/>
      <c r="O1182" s="54"/>
      <c r="P1182" s="536"/>
      <c r="Q1182" s="55"/>
      <c r="R1182" s="56"/>
      <c r="S1182" s="141"/>
      <c r="T1182" s="484"/>
      <c r="U1182" s="24"/>
      <c r="V1182" s="26"/>
      <c r="W1182" s="484"/>
      <c r="X1182" s="56"/>
      <c r="Y1182" s="526"/>
      <c r="Z1182" s="213" t="s">
        <v>30</v>
      </c>
      <c r="AA1182" s="74">
        <v>5.0</v>
      </c>
      <c r="AB1182" s="522" t="s">
        <v>31</v>
      </c>
      <c r="AC1182" s="45">
        <f>ROUND(ROUND(ROUND(ROUND(H1160*O$8,0)*S1172,0)*V1179,0)*Y1181,0)-AA1182</f>
        <v>150</v>
      </c>
      <c r="AD1182" s="79"/>
    </row>
    <row r="1183" ht="16.5" customHeight="1">
      <c r="A1183" s="29">
        <v>61.0</v>
      </c>
      <c r="B1183" s="29">
        <v>7448.0</v>
      </c>
      <c r="C1183" s="32" t="s">
        <v>11130</v>
      </c>
      <c r="D1183" s="389"/>
      <c r="E1183" s="389"/>
      <c r="F1183" s="532"/>
      <c r="G1183" s="527"/>
      <c r="H1183" s="527"/>
      <c r="I1183" s="532"/>
      <c r="J1183" s="94"/>
      <c r="K1183" s="140"/>
      <c r="L1183" s="54"/>
      <c r="M1183" s="52"/>
      <c r="N1183" s="8"/>
      <c r="O1183" s="54"/>
      <c r="P1183" s="536"/>
      <c r="Q1183" s="102" t="s">
        <v>27</v>
      </c>
      <c r="R1183" s="533"/>
      <c r="S1183" s="533"/>
      <c r="T1183" s="520"/>
      <c r="U1183" s="38"/>
      <c r="V1183" s="6"/>
      <c r="W1183" s="37"/>
      <c r="X1183" s="7"/>
      <c r="Y1183" s="39"/>
      <c r="Z1183" s="213"/>
      <c r="AA1183" s="213"/>
      <c r="AB1183" s="213"/>
      <c r="AC1183" s="45">
        <f>ROUND(ROUND(H1160*O$8,0)*S1184,0)</f>
        <v>153</v>
      </c>
      <c r="AD1183" s="79"/>
    </row>
    <row r="1184" ht="16.5" customHeight="1">
      <c r="A1184" s="29">
        <v>61.0</v>
      </c>
      <c r="B1184" s="29">
        <v>7449.0</v>
      </c>
      <c r="C1184" s="32" t="s">
        <v>11131</v>
      </c>
      <c r="D1184" s="389"/>
      <c r="E1184" s="389"/>
      <c r="F1184" s="532"/>
      <c r="G1184" s="527"/>
      <c r="H1184" s="527"/>
      <c r="I1184" s="532"/>
      <c r="J1184" s="94"/>
      <c r="K1184" s="140"/>
      <c r="L1184" s="54"/>
      <c r="M1184" s="52"/>
      <c r="N1184" s="8"/>
      <c r="O1184" s="54"/>
      <c r="P1184" s="535"/>
      <c r="Q1184" s="482"/>
      <c r="R1184" s="83" t="s">
        <v>21</v>
      </c>
      <c r="S1184" s="528">
        <v>0.5</v>
      </c>
      <c r="T1184" s="521"/>
      <c r="U1184" s="53"/>
      <c r="V1184" s="14"/>
      <c r="W1184" s="52"/>
      <c r="X1184" s="8"/>
      <c r="Y1184" s="109"/>
      <c r="Z1184" s="213" t="s">
        <v>30</v>
      </c>
      <c r="AA1184" s="74">
        <v>5.0</v>
      </c>
      <c r="AB1184" s="522" t="s">
        <v>31</v>
      </c>
      <c r="AC1184" s="45">
        <f>ROUND(ROUND(H1160*O$8,0)*S1184,0)-AA1184</f>
        <v>148</v>
      </c>
      <c r="AD1184" s="79"/>
    </row>
    <row r="1185" ht="16.5" customHeight="1">
      <c r="A1185" s="29">
        <v>61.0</v>
      </c>
      <c r="B1185" s="29">
        <v>7450.0</v>
      </c>
      <c r="C1185" s="32" t="s">
        <v>11132</v>
      </c>
      <c r="D1185" s="389"/>
      <c r="E1185" s="389"/>
      <c r="F1185" s="532"/>
      <c r="G1185" s="527"/>
      <c r="H1185" s="527"/>
      <c r="I1185" s="532"/>
      <c r="J1185" s="94"/>
      <c r="K1185" s="140"/>
      <c r="L1185" s="54"/>
      <c r="M1185" s="52"/>
      <c r="N1185" s="8"/>
      <c r="O1185" s="54"/>
      <c r="P1185" s="535"/>
      <c r="Q1185" s="482"/>
      <c r="R1185" s="14"/>
      <c r="S1185" s="14"/>
      <c r="T1185" s="521"/>
      <c r="U1185" s="53"/>
      <c r="V1185" s="14"/>
      <c r="W1185" s="305" t="s">
        <v>20</v>
      </c>
      <c r="X1185" s="41" t="s">
        <v>21</v>
      </c>
      <c r="Y1185" s="86">
        <v>0.85</v>
      </c>
      <c r="Z1185" s="75"/>
      <c r="AA1185" s="213"/>
      <c r="AB1185" s="213"/>
      <c r="AC1185" s="45">
        <f>ROUND(ROUND(ROUND(H1160*O$8,0)*S1184,0)*Y1185,0)</f>
        <v>130</v>
      </c>
      <c r="AD1185" s="79"/>
    </row>
    <row r="1186" ht="16.5" customHeight="1">
      <c r="A1186" s="29">
        <v>61.0</v>
      </c>
      <c r="B1186" s="29">
        <v>7451.0</v>
      </c>
      <c r="C1186" s="32" t="s">
        <v>11133</v>
      </c>
      <c r="D1186" s="389"/>
      <c r="E1186" s="389"/>
      <c r="F1186" s="532"/>
      <c r="G1186" s="527"/>
      <c r="H1186" s="527"/>
      <c r="I1186" s="532"/>
      <c r="J1186" s="94"/>
      <c r="K1186" s="140"/>
      <c r="L1186" s="54"/>
      <c r="M1186" s="52"/>
      <c r="N1186" s="8"/>
      <c r="O1186" s="54"/>
      <c r="P1186" s="535"/>
      <c r="Q1186" s="482"/>
      <c r="R1186" s="83"/>
      <c r="S1186" s="83"/>
      <c r="T1186" s="525"/>
      <c r="U1186" s="180"/>
      <c r="V1186" s="21"/>
      <c r="W1186" s="484"/>
      <c r="X1186" s="56"/>
      <c r="Y1186" s="526"/>
      <c r="Z1186" s="213" t="s">
        <v>30</v>
      </c>
      <c r="AA1186" s="74">
        <v>5.0</v>
      </c>
      <c r="AB1186" s="522" t="s">
        <v>31</v>
      </c>
      <c r="AC1186" s="45">
        <f>ROUND(ROUND(ROUND(H1160*O$8,0)*S1184,0)*Y1185,0)-AA1186</f>
        <v>125</v>
      </c>
      <c r="AD1186" s="79"/>
    </row>
    <row r="1187" ht="16.5" customHeight="1">
      <c r="A1187" s="29">
        <v>61.0</v>
      </c>
      <c r="B1187" s="29">
        <v>7452.0</v>
      </c>
      <c r="C1187" s="32" t="s">
        <v>11134</v>
      </c>
      <c r="D1187" s="389"/>
      <c r="E1187" s="389"/>
      <c r="F1187" s="532"/>
      <c r="G1187" s="527"/>
      <c r="H1187" s="527"/>
      <c r="I1187" s="532"/>
      <c r="J1187" s="94"/>
      <c r="K1187" s="140"/>
      <c r="L1187" s="54"/>
      <c r="M1187" s="52"/>
      <c r="N1187" s="8"/>
      <c r="O1187" s="54"/>
      <c r="P1187" s="536"/>
      <c r="Q1187" s="14"/>
      <c r="R1187" s="14"/>
      <c r="S1187" s="14"/>
      <c r="T1187" s="102" t="s">
        <v>326</v>
      </c>
      <c r="U1187" s="41" t="s">
        <v>21</v>
      </c>
      <c r="V1187" s="60">
        <v>0.7</v>
      </c>
      <c r="W1187" s="37"/>
      <c r="X1187" s="7"/>
      <c r="Y1187" s="39"/>
      <c r="Z1187" s="213"/>
      <c r="AA1187" s="213"/>
      <c r="AB1187" s="213"/>
      <c r="AC1187" s="45">
        <f>ROUND(ROUND(ROUND(H1160*O$8,0)*S1184,0)*V1187,0)</f>
        <v>107</v>
      </c>
      <c r="AD1187" s="79"/>
    </row>
    <row r="1188" ht="16.5" customHeight="1">
      <c r="A1188" s="29">
        <v>61.0</v>
      </c>
      <c r="B1188" s="29">
        <v>7453.0</v>
      </c>
      <c r="C1188" s="32" t="s">
        <v>11135</v>
      </c>
      <c r="D1188" s="389"/>
      <c r="E1188" s="389"/>
      <c r="F1188" s="532"/>
      <c r="G1188" s="527"/>
      <c r="H1188" s="527"/>
      <c r="I1188" s="532"/>
      <c r="J1188" s="94"/>
      <c r="K1188" s="140"/>
      <c r="L1188" s="54"/>
      <c r="M1188" s="52"/>
      <c r="N1188" s="8"/>
      <c r="O1188" s="54"/>
      <c r="P1188" s="536"/>
      <c r="Q1188" s="14"/>
      <c r="R1188" s="14"/>
      <c r="S1188" s="14"/>
      <c r="T1188" s="482"/>
      <c r="U1188" s="83"/>
      <c r="V1188" s="528"/>
      <c r="W1188" s="227"/>
      <c r="X1188" s="22"/>
      <c r="Y1188" s="109"/>
      <c r="Z1188" s="213" t="s">
        <v>30</v>
      </c>
      <c r="AA1188" s="74">
        <v>5.0</v>
      </c>
      <c r="AB1188" s="522" t="s">
        <v>31</v>
      </c>
      <c r="AC1188" s="45">
        <f>ROUND(ROUND(ROUND(H1160*O$8,0)*S1184,0)*V1187,0)-AA1188</f>
        <v>102</v>
      </c>
      <c r="AD1188" s="79"/>
    </row>
    <row r="1189" ht="16.5" customHeight="1">
      <c r="A1189" s="29">
        <v>61.0</v>
      </c>
      <c r="B1189" s="29">
        <v>7454.0</v>
      </c>
      <c r="C1189" s="32" t="s">
        <v>11136</v>
      </c>
      <c r="D1189" s="389"/>
      <c r="E1189" s="389"/>
      <c r="F1189" s="532"/>
      <c r="G1189" s="527"/>
      <c r="H1189" s="527"/>
      <c r="I1189" s="532"/>
      <c r="J1189" s="94"/>
      <c r="K1189" s="140"/>
      <c r="L1189" s="54"/>
      <c r="M1189" s="52"/>
      <c r="N1189" s="8"/>
      <c r="O1189" s="54"/>
      <c r="P1189" s="254"/>
      <c r="Q1189" s="83"/>
      <c r="R1189" s="83"/>
      <c r="T1189" s="482"/>
      <c r="U1189" s="99"/>
      <c r="V1189" s="529"/>
      <c r="W1189" s="305" t="s">
        <v>20</v>
      </c>
      <c r="X1189" s="41" t="s">
        <v>21</v>
      </c>
      <c r="Y1189" s="86">
        <v>0.85</v>
      </c>
      <c r="Z1189" s="75"/>
      <c r="AA1189" s="213"/>
      <c r="AB1189" s="213"/>
      <c r="AC1189" s="45">
        <f>ROUND(ROUND(ROUND(ROUND(H1160*O$8,0)*S1184,0)*V1187,0)*Y1189,0)</f>
        <v>91</v>
      </c>
      <c r="AD1189" s="79"/>
    </row>
    <row r="1190" ht="16.5" customHeight="1">
      <c r="A1190" s="29">
        <v>61.0</v>
      </c>
      <c r="B1190" s="29">
        <v>7455.0</v>
      </c>
      <c r="C1190" s="32" t="s">
        <v>11137</v>
      </c>
      <c r="D1190" s="389"/>
      <c r="E1190" s="389"/>
      <c r="F1190" s="532"/>
      <c r="G1190" s="527"/>
      <c r="H1190" s="527"/>
      <c r="I1190" s="532"/>
      <c r="J1190" s="94"/>
      <c r="K1190" s="140"/>
      <c r="L1190" s="54"/>
      <c r="M1190" s="52"/>
      <c r="N1190" s="8"/>
      <c r="O1190" s="54"/>
      <c r="P1190" s="254"/>
      <c r="Q1190" s="83"/>
      <c r="R1190" s="83"/>
      <c r="S1190" s="83"/>
      <c r="T1190" s="530"/>
      <c r="U1190" s="24"/>
      <c r="V1190" s="26"/>
      <c r="W1190" s="484"/>
      <c r="X1190" s="56"/>
      <c r="Y1190" s="526"/>
      <c r="Z1190" s="213" t="s">
        <v>30</v>
      </c>
      <c r="AA1190" s="74">
        <v>5.0</v>
      </c>
      <c r="AB1190" s="522" t="s">
        <v>31</v>
      </c>
      <c r="AC1190" s="45">
        <f>ROUND(ROUND(ROUND(ROUND(H1160*O$8,0)*S1184,0)*V1187,0)*Y1189,0)-AA1190</f>
        <v>86</v>
      </c>
      <c r="AD1190" s="79"/>
    </row>
    <row r="1191" ht="16.5" customHeight="1">
      <c r="A1191" s="29">
        <v>61.0</v>
      </c>
      <c r="B1191" s="29">
        <v>7456.0</v>
      </c>
      <c r="C1191" s="32" t="s">
        <v>11138</v>
      </c>
      <c r="D1191" s="389"/>
      <c r="E1191" s="389"/>
      <c r="F1191" s="532"/>
      <c r="G1191" s="527"/>
      <c r="H1191" s="527"/>
      <c r="I1191" s="532"/>
      <c r="J1191" s="94"/>
      <c r="K1191" s="140"/>
      <c r="L1191" s="54"/>
      <c r="M1191" s="52"/>
      <c r="N1191" s="8"/>
      <c r="O1191" s="54"/>
      <c r="P1191" s="536"/>
      <c r="Q1191" s="83"/>
      <c r="R1191" s="528"/>
      <c r="S1191" s="486"/>
      <c r="T1191" s="102" t="s">
        <v>329</v>
      </c>
      <c r="U1191" s="83" t="s">
        <v>21</v>
      </c>
      <c r="V1191" s="528">
        <v>0.85</v>
      </c>
      <c r="W1191" s="37"/>
      <c r="X1191" s="7"/>
      <c r="Y1191" s="39"/>
      <c r="Z1191" s="213"/>
      <c r="AA1191" s="213"/>
      <c r="AB1191" s="213"/>
      <c r="AC1191" s="45">
        <f>ROUND(ROUND(ROUND(H1160*O$8,0)*S1184,0)*V1191,0)</f>
        <v>130</v>
      </c>
      <c r="AD1191" s="79"/>
    </row>
    <row r="1192" ht="16.5" customHeight="1">
      <c r="A1192" s="29">
        <v>61.0</v>
      </c>
      <c r="B1192" s="29">
        <v>7457.0</v>
      </c>
      <c r="C1192" s="32" t="s">
        <v>11139</v>
      </c>
      <c r="D1192" s="389"/>
      <c r="E1192" s="389"/>
      <c r="F1192" s="532"/>
      <c r="G1192" s="527"/>
      <c r="H1192" s="527"/>
      <c r="I1192" s="532"/>
      <c r="J1192" s="94"/>
      <c r="K1192" s="140"/>
      <c r="L1192" s="54"/>
      <c r="M1192" s="52"/>
      <c r="N1192" s="8"/>
      <c r="O1192" s="54"/>
      <c r="P1192" s="536"/>
      <c r="Q1192" s="83"/>
      <c r="R1192" s="528"/>
      <c r="S1192" s="528"/>
      <c r="T1192" s="482"/>
      <c r="U1192" s="83"/>
      <c r="V1192" s="528"/>
      <c r="W1192" s="227"/>
      <c r="X1192" s="22"/>
      <c r="Y1192" s="109"/>
      <c r="Z1192" s="213" t="s">
        <v>30</v>
      </c>
      <c r="AA1192" s="74">
        <v>5.0</v>
      </c>
      <c r="AB1192" s="522" t="s">
        <v>31</v>
      </c>
      <c r="AC1192" s="45">
        <f>ROUND(ROUND(ROUND(H1160*O$8,0)*S1184,0)*V1191,0)-AA1192</f>
        <v>125</v>
      </c>
      <c r="AD1192" s="79"/>
    </row>
    <row r="1193" ht="16.5" customHeight="1">
      <c r="A1193" s="29">
        <v>61.0</v>
      </c>
      <c r="B1193" s="29">
        <v>7458.0</v>
      </c>
      <c r="C1193" s="32" t="s">
        <v>11140</v>
      </c>
      <c r="D1193" s="389"/>
      <c r="E1193" s="389"/>
      <c r="F1193" s="532"/>
      <c r="G1193" s="527"/>
      <c r="H1193" s="527"/>
      <c r="I1193" s="532"/>
      <c r="J1193" s="94"/>
      <c r="K1193" s="140"/>
      <c r="L1193" s="54"/>
      <c r="M1193" s="52"/>
      <c r="N1193" s="8"/>
      <c r="O1193" s="54"/>
      <c r="P1193" s="254"/>
      <c r="Q1193" s="83"/>
      <c r="R1193" s="528"/>
      <c r="S1193" s="528"/>
      <c r="T1193" s="482"/>
      <c r="U1193" s="99"/>
      <c r="V1193" s="529"/>
      <c r="W1193" s="305" t="s">
        <v>20</v>
      </c>
      <c r="X1193" s="41" t="s">
        <v>21</v>
      </c>
      <c r="Y1193" s="86">
        <v>0.85</v>
      </c>
      <c r="Z1193" s="75"/>
      <c r="AA1193" s="213"/>
      <c r="AB1193" s="213"/>
      <c r="AC1193" s="45">
        <f>ROUND(ROUND(ROUND(ROUND(H1160*O$8,0)*S1184,0)*V1191,0)*Y1193,0)</f>
        <v>111</v>
      </c>
      <c r="AD1193" s="79"/>
    </row>
    <row r="1194" ht="16.5" customHeight="1">
      <c r="A1194" s="29">
        <v>61.0</v>
      </c>
      <c r="B1194" s="29">
        <v>7459.0</v>
      </c>
      <c r="C1194" s="32" t="s">
        <v>11141</v>
      </c>
      <c r="D1194" s="389"/>
      <c r="E1194" s="389"/>
      <c r="F1194" s="532"/>
      <c r="G1194" s="527"/>
      <c r="H1194" s="527"/>
      <c r="I1194" s="532"/>
      <c r="J1194" s="94"/>
      <c r="K1194" s="140"/>
      <c r="L1194" s="54"/>
      <c r="M1194" s="52"/>
      <c r="N1194" s="8"/>
      <c r="O1194" s="54"/>
      <c r="P1194" s="537"/>
      <c r="Q1194" s="83"/>
      <c r="R1194" s="83"/>
      <c r="S1194" s="83"/>
      <c r="T1194" s="484"/>
      <c r="U1194" s="24"/>
      <c r="V1194" s="26"/>
      <c r="W1194" s="484"/>
      <c r="X1194" s="56"/>
      <c r="Y1194" s="526"/>
      <c r="Z1194" s="213" t="s">
        <v>30</v>
      </c>
      <c r="AA1194" s="74">
        <v>5.0</v>
      </c>
      <c r="AB1194" s="522" t="s">
        <v>31</v>
      </c>
      <c r="AC1194" s="45">
        <f>ROUND(ROUND(ROUND(ROUND(H1160*O$8,0)*S1184,0)*V1191,0)*Y1193,0)-AA1194</f>
        <v>106</v>
      </c>
      <c r="AD1194" s="79"/>
    </row>
    <row r="1195" ht="16.5" customHeight="1">
      <c r="A1195" s="29">
        <v>61.0</v>
      </c>
      <c r="B1195" s="29">
        <v>8803.0</v>
      </c>
      <c r="C1195" s="32" t="s">
        <v>11142</v>
      </c>
      <c r="D1195" s="389"/>
      <c r="E1195" s="389"/>
      <c r="F1195" s="532"/>
      <c r="G1195" s="527"/>
      <c r="H1195" s="527"/>
      <c r="I1195" s="532"/>
      <c r="J1195" s="130" t="s">
        <v>38</v>
      </c>
      <c r="K1195" s="538"/>
      <c r="L1195" s="590"/>
      <c r="M1195" s="147"/>
      <c r="N1195" s="539"/>
      <c r="O1195" s="591"/>
      <c r="P1195" s="37"/>
      <c r="Q1195" s="7"/>
      <c r="R1195" s="7"/>
      <c r="S1195" s="7"/>
      <c r="T1195" s="520"/>
      <c r="U1195" s="6"/>
      <c r="V1195" s="7"/>
      <c r="W1195" s="37"/>
      <c r="X1195" s="7"/>
      <c r="Y1195" s="39"/>
      <c r="Z1195" s="213"/>
      <c r="AA1195" s="213"/>
      <c r="AB1195" s="213"/>
      <c r="AC1195" s="45">
        <f>ROUND(ROUND(H1160+K1196,0)*O$8,0)</f>
        <v>309</v>
      </c>
      <c r="AD1195" s="79"/>
    </row>
    <row r="1196" ht="16.5" customHeight="1">
      <c r="A1196" s="29">
        <v>61.0</v>
      </c>
      <c r="B1196" s="29">
        <v>7460.0</v>
      </c>
      <c r="C1196" s="32" t="s">
        <v>11143</v>
      </c>
      <c r="D1196" s="231"/>
      <c r="E1196" s="231"/>
      <c r="F1196" s="523"/>
      <c r="G1196" s="174"/>
      <c r="H1196" s="174"/>
      <c r="I1196" s="523"/>
      <c r="J1196" s="482"/>
      <c r="K1196" s="83">
        <v>6.0</v>
      </c>
      <c r="L1196" s="594" t="s">
        <v>40</v>
      </c>
      <c r="M1196" s="595"/>
      <c r="N1196" s="97"/>
      <c r="O1196" s="594"/>
      <c r="P1196" s="52"/>
      <c r="Q1196" s="8"/>
      <c r="R1196" s="8"/>
      <c r="S1196" s="8"/>
      <c r="T1196" s="521"/>
      <c r="U1196" s="14"/>
      <c r="V1196" s="8"/>
      <c r="W1196" s="52"/>
      <c r="X1196" s="8"/>
      <c r="Y1196" s="109"/>
      <c r="Z1196" s="213" t="s">
        <v>30</v>
      </c>
      <c r="AA1196" s="74">
        <v>5.0</v>
      </c>
      <c r="AB1196" s="522" t="s">
        <v>31</v>
      </c>
      <c r="AC1196" s="45">
        <f>ROUND(ROUND(H1160+K1196,0)*O$8,0)-AA1196</f>
        <v>304</v>
      </c>
      <c r="AD1196" s="79"/>
    </row>
    <row r="1197" ht="16.5" customHeight="1">
      <c r="A1197" s="29">
        <v>61.0</v>
      </c>
      <c r="B1197" s="29">
        <v>7461.0</v>
      </c>
      <c r="C1197" s="32" t="s">
        <v>11144</v>
      </c>
      <c r="D1197" s="231"/>
      <c r="E1197" s="231"/>
      <c r="F1197" s="523"/>
      <c r="G1197" s="174"/>
      <c r="H1197" s="174"/>
      <c r="I1197" s="523"/>
      <c r="J1197" s="482"/>
      <c r="K1197" s="140"/>
      <c r="L1197" s="54"/>
      <c r="M1197" s="52"/>
      <c r="N1197" s="8"/>
      <c r="O1197" s="54"/>
      <c r="P1197" s="52"/>
      <c r="Q1197" s="8"/>
      <c r="R1197" s="8"/>
      <c r="S1197" s="8"/>
      <c r="T1197" s="521"/>
      <c r="U1197" s="14"/>
      <c r="V1197" s="54"/>
      <c r="W1197" s="305" t="s">
        <v>20</v>
      </c>
      <c r="X1197" s="41" t="s">
        <v>21</v>
      </c>
      <c r="Y1197" s="86">
        <v>0.85</v>
      </c>
      <c r="Z1197" s="75"/>
      <c r="AA1197" s="213"/>
      <c r="AB1197" s="213"/>
      <c r="AC1197" s="45">
        <f>ROUND(ROUND(ROUND(H1160+K1196,0)*O$8,0)*Y1197,0)</f>
        <v>263</v>
      </c>
      <c r="AD1197" s="79"/>
    </row>
    <row r="1198" ht="16.5" customHeight="1">
      <c r="A1198" s="29">
        <v>61.0</v>
      </c>
      <c r="B1198" s="29">
        <v>7462.0</v>
      </c>
      <c r="C1198" s="32" t="s">
        <v>11145</v>
      </c>
      <c r="D1198" s="231"/>
      <c r="E1198" s="231"/>
      <c r="F1198" s="532"/>
      <c r="G1198" s="527"/>
      <c r="H1198" s="527"/>
      <c r="I1198" s="532"/>
      <c r="J1198" s="94"/>
      <c r="K1198" s="140"/>
      <c r="L1198" s="54"/>
      <c r="M1198" s="52"/>
      <c r="N1198" s="8"/>
      <c r="O1198" s="54"/>
      <c r="P1198" s="52"/>
      <c r="Q1198" s="8"/>
      <c r="R1198" s="8"/>
      <c r="S1198" s="8"/>
      <c r="T1198" s="525"/>
      <c r="U1198" s="21"/>
      <c r="V1198" s="109"/>
      <c r="W1198" s="484"/>
      <c r="X1198" s="56"/>
      <c r="Y1198" s="526"/>
      <c r="Z1198" s="213" t="s">
        <v>30</v>
      </c>
      <c r="AA1198" s="74">
        <v>5.0</v>
      </c>
      <c r="AB1198" s="522" t="s">
        <v>31</v>
      </c>
      <c r="AC1198" s="45">
        <f>ROUND(ROUND(ROUND(H1160+K1196,0)*O$8,0)*Y1197,0)-AA1198</f>
        <v>258</v>
      </c>
      <c r="AD1198" s="79"/>
    </row>
    <row r="1199" ht="16.5" customHeight="1">
      <c r="A1199" s="29">
        <v>61.0</v>
      </c>
      <c r="B1199" s="29">
        <v>8804.0</v>
      </c>
      <c r="C1199" s="32" t="s">
        <v>11146</v>
      </c>
      <c r="D1199" s="231"/>
      <c r="E1199" s="231"/>
      <c r="F1199" s="532"/>
      <c r="G1199" s="527"/>
      <c r="H1199" s="527"/>
      <c r="I1199" s="532"/>
      <c r="J1199" s="94"/>
      <c r="K1199" s="140"/>
      <c r="L1199" s="54"/>
      <c r="M1199" s="52"/>
      <c r="N1199" s="8"/>
      <c r="O1199" s="54"/>
      <c r="P1199" s="52"/>
      <c r="Q1199" s="8"/>
      <c r="R1199" s="8"/>
      <c r="S1199" s="8"/>
      <c r="T1199" s="102" t="s">
        <v>326</v>
      </c>
      <c r="U1199" s="41" t="s">
        <v>21</v>
      </c>
      <c r="V1199" s="60">
        <v>0.7</v>
      </c>
      <c r="W1199" s="37"/>
      <c r="X1199" s="7"/>
      <c r="Y1199" s="39"/>
      <c r="Z1199" s="213"/>
      <c r="AA1199" s="213"/>
      <c r="AB1199" s="213"/>
      <c r="AC1199" s="45">
        <f>ROUND(ROUND(ROUND(H1160+K1196,0)*O$8,0)*V1199,0)</f>
        <v>216</v>
      </c>
      <c r="AD1199" s="79"/>
    </row>
    <row r="1200" ht="16.5" customHeight="1">
      <c r="A1200" s="29">
        <v>61.0</v>
      </c>
      <c r="B1200" s="29">
        <v>7463.0</v>
      </c>
      <c r="C1200" s="32" t="s">
        <v>11147</v>
      </c>
      <c r="D1200" s="231"/>
      <c r="E1200" s="231"/>
      <c r="F1200" s="532"/>
      <c r="G1200" s="527"/>
      <c r="H1200" s="8"/>
      <c r="I1200" s="144"/>
      <c r="J1200" s="94"/>
      <c r="K1200" s="140"/>
      <c r="L1200" s="54"/>
      <c r="M1200" s="52"/>
      <c r="N1200" s="8"/>
      <c r="O1200" s="54"/>
      <c r="P1200" s="52"/>
      <c r="Q1200" s="8"/>
      <c r="R1200" s="8"/>
      <c r="S1200" s="8"/>
      <c r="T1200" s="482"/>
      <c r="U1200" s="83"/>
      <c r="V1200" s="528"/>
      <c r="W1200" s="227"/>
      <c r="X1200" s="22"/>
      <c r="Y1200" s="109"/>
      <c r="Z1200" s="213" t="s">
        <v>30</v>
      </c>
      <c r="AA1200" s="74">
        <v>5.0</v>
      </c>
      <c r="AB1200" s="522" t="s">
        <v>31</v>
      </c>
      <c r="AC1200" s="45">
        <f>ROUND(ROUND(ROUND(H1160+K1196,0)*O$8,0)*V1199,0)-AA1200</f>
        <v>211</v>
      </c>
      <c r="AD1200" s="79"/>
    </row>
    <row r="1201" ht="16.5" customHeight="1">
      <c r="A1201" s="29">
        <v>61.0</v>
      </c>
      <c r="B1201" s="29">
        <v>7464.0</v>
      </c>
      <c r="C1201" s="32" t="s">
        <v>11148</v>
      </c>
      <c r="D1201" s="389"/>
      <c r="E1201" s="231"/>
      <c r="F1201" s="543"/>
      <c r="G1201" s="113"/>
      <c r="H1201" s="8"/>
      <c r="I1201" s="144"/>
      <c r="J1201" s="94"/>
      <c r="K1201" s="140"/>
      <c r="L1201" s="54"/>
      <c r="M1201" s="52"/>
      <c r="N1201" s="8"/>
      <c r="O1201" s="54"/>
      <c r="P1201" s="52"/>
      <c r="Q1201" s="8"/>
      <c r="R1201" s="8"/>
      <c r="S1201" s="8"/>
      <c r="T1201" s="482"/>
      <c r="U1201" s="99"/>
      <c r="V1201" s="529"/>
      <c r="W1201" s="305" t="s">
        <v>20</v>
      </c>
      <c r="X1201" s="41" t="s">
        <v>21</v>
      </c>
      <c r="Y1201" s="86">
        <v>0.85</v>
      </c>
      <c r="Z1201" s="75"/>
      <c r="AA1201" s="213"/>
      <c r="AB1201" s="213"/>
      <c r="AC1201" s="45">
        <f>ROUND(ROUND(ROUND(ROUND(H1160+K1196,0)*O$8,0)*V1199,0)*Y1201,0)</f>
        <v>184</v>
      </c>
      <c r="AD1201" s="79"/>
    </row>
    <row r="1202" ht="16.5" customHeight="1">
      <c r="A1202" s="29">
        <v>61.0</v>
      </c>
      <c r="B1202" s="29">
        <v>7465.0</v>
      </c>
      <c r="C1202" s="32" t="s">
        <v>11149</v>
      </c>
      <c r="D1202" s="389"/>
      <c r="E1202" s="231"/>
      <c r="F1202" s="543"/>
      <c r="G1202" s="113"/>
      <c r="H1202" s="8"/>
      <c r="I1202" s="144"/>
      <c r="J1202" s="94"/>
      <c r="K1202" s="140"/>
      <c r="L1202" s="54"/>
      <c r="M1202" s="52"/>
      <c r="N1202" s="8"/>
      <c r="O1202" s="54"/>
      <c r="P1202" s="52"/>
      <c r="Q1202" s="8"/>
      <c r="R1202" s="8"/>
      <c r="S1202" s="8"/>
      <c r="T1202" s="530"/>
      <c r="U1202" s="24"/>
      <c r="V1202" s="26"/>
      <c r="W1202" s="484"/>
      <c r="X1202" s="56"/>
      <c r="Y1202" s="526"/>
      <c r="Z1202" s="213" t="s">
        <v>30</v>
      </c>
      <c r="AA1202" s="74">
        <v>5.0</v>
      </c>
      <c r="AB1202" s="522" t="s">
        <v>31</v>
      </c>
      <c r="AC1202" s="45">
        <f>ROUND(ROUND(ROUND(ROUND(H1160+K1196,0)*O$8,0)*V1199,0)*Y1201,0)-AA1202</f>
        <v>179</v>
      </c>
      <c r="AD1202" s="79"/>
    </row>
    <row r="1203" ht="16.5" customHeight="1">
      <c r="A1203" s="29">
        <v>61.0</v>
      </c>
      <c r="B1203" s="29">
        <v>8805.0</v>
      </c>
      <c r="C1203" s="32" t="s">
        <v>11150</v>
      </c>
      <c r="D1203" s="389"/>
      <c r="E1203" s="231"/>
      <c r="F1203" s="543"/>
      <c r="G1203" s="113"/>
      <c r="H1203" s="8"/>
      <c r="I1203" s="144"/>
      <c r="J1203" s="94"/>
      <c r="K1203" s="140"/>
      <c r="L1203" s="54"/>
      <c r="M1203" s="52"/>
      <c r="N1203" s="8"/>
      <c r="O1203" s="54"/>
      <c r="P1203" s="52"/>
      <c r="Q1203" s="8"/>
      <c r="R1203" s="8"/>
      <c r="S1203" s="54"/>
      <c r="T1203" s="102" t="s">
        <v>329</v>
      </c>
      <c r="U1203" s="83" t="s">
        <v>21</v>
      </c>
      <c r="V1203" s="528">
        <v>0.85</v>
      </c>
      <c r="W1203" s="37"/>
      <c r="X1203" s="7"/>
      <c r="Y1203" s="39"/>
      <c r="Z1203" s="213"/>
      <c r="AA1203" s="213"/>
      <c r="AB1203" s="213"/>
      <c r="AC1203" s="45">
        <f>ROUND(ROUND(ROUND(H1160+K1196,0)*O$8,0)*V1203,0)</f>
        <v>263</v>
      </c>
      <c r="AD1203" s="79"/>
    </row>
    <row r="1204" ht="16.5" customHeight="1">
      <c r="A1204" s="29">
        <v>61.0</v>
      </c>
      <c r="B1204" s="29">
        <v>7466.0</v>
      </c>
      <c r="C1204" s="32" t="s">
        <v>11151</v>
      </c>
      <c r="D1204" s="389"/>
      <c r="E1204" s="231"/>
      <c r="F1204" s="543"/>
      <c r="G1204" s="113"/>
      <c r="H1204" s="8"/>
      <c r="I1204" s="144"/>
      <c r="J1204" s="94"/>
      <c r="K1204" s="140"/>
      <c r="L1204" s="54"/>
      <c r="M1204" s="52"/>
      <c r="N1204" s="8"/>
      <c r="O1204" s="54"/>
      <c r="P1204" s="52"/>
      <c r="Q1204" s="8"/>
      <c r="R1204" s="8"/>
      <c r="S1204" s="8"/>
      <c r="T1204" s="482"/>
      <c r="U1204" s="83"/>
      <c r="V1204" s="528"/>
      <c r="W1204" s="227"/>
      <c r="X1204" s="22"/>
      <c r="Y1204" s="109"/>
      <c r="Z1204" s="213" t="s">
        <v>30</v>
      </c>
      <c r="AA1204" s="74">
        <v>5.0</v>
      </c>
      <c r="AB1204" s="522" t="s">
        <v>31</v>
      </c>
      <c r="AC1204" s="45">
        <f>ROUND(ROUND(ROUND(H1160+K1196,0)*O$8,0)*V1203,0)-AA1204</f>
        <v>258</v>
      </c>
      <c r="AD1204" s="79"/>
    </row>
    <row r="1205" ht="16.5" customHeight="1">
      <c r="A1205" s="29">
        <v>61.0</v>
      </c>
      <c r="B1205" s="29">
        <v>7467.0</v>
      </c>
      <c r="C1205" s="32" t="s">
        <v>11152</v>
      </c>
      <c r="D1205" s="389"/>
      <c r="E1205" s="231"/>
      <c r="F1205" s="532"/>
      <c r="G1205" s="527"/>
      <c r="H1205" s="527"/>
      <c r="I1205" s="532"/>
      <c r="J1205" s="94"/>
      <c r="K1205" s="140"/>
      <c r="L1205" s="54"/>
      <c r="M1205" s="52"/>
      <c r="N1205" s="8"/>
      <c r="O1205" s="54"/>
      <c r="P1205" s="52"/>
      <c r="Q1205" s="8"/>
      <c r="R1205" s="8"/>
      <c r="S1205" s="8"/>
      <c r="T1205" s="482"/>
      <c r="U1205" s="99"/>
      <c r="V1205" s="529"/>
      <c r="W1205" s="305" t="s">
        <v>20</v>
      </c>
      <c r="X1205" s="41" t="s">
        <v>21</v>
      </c>
      <c r="Y1205" s="86">
        <v>0.85</v>
      </c>
      <c r="Z1205" s="75"/>
      <c r="AA1205" s="213"/>
      <c r="AB1205" s="213"/>
      <c r="AC1205" s="45">
        <f>ROUND(ROUND(ROUND(ROUND(H1160+K1196,0)*O$8,0)*V1203,0)*Y1205,0)</f>
        <v>224</v>
      </c>
      <c r="AD1205" s="79"/>
    </row>
    <row r="1206" ht="16.5" customHeight="1">
      <c r="A1206" s="29">
        <v>61.0</v>
      </c>
      <c r="B1206" s="29">
        <v>7468.0</v>
      </c>
      <c r="C1206" s="32" t="s">
        <v>11153</v>
      </c>
      <c r="D1206" s="389"/>
      <c r="E1206" s="231"/>
      <c r="F1206" s="532"/>
      <c r="G1206" s="527"/>
      <c r="H1206" s="527"/>
      <c r="I1206" s="532"/>
      <c r="J1206" s="94"/>
      <c r="K1206" s="140"/>
      <c r="L1206" s="54"/>
      <c r="M1206" s="52"/>
      <c r="N1206" s="8"/>
      <c r="O1206" s="54"/>
      <c r="P1206" s="227"/>
      <c r="Q1206" s="22"/>
      <c r="R1206" s="22"/>
      <c r="S1206" s="22"/>
      <c r="T1206" s="484"/>
      <c r="U1206" s="24"/>
      <c r="V1206" s="26"/>
      <c r="W1206" s="484"/>
      <c r="X1206" s="56"/>
      <c r="Y1206" s="526"/>
      <c r="Z1206" s="213" t="s">
        <v>30</v>
      </c>
      <c r="AA1206" s="74">
        <v>5.0</v>
      </c>
      <c r="AB1206" s="522" t="s">
        <v>31</v>
      </c>
      <c r="AC1206" s="45">
        <f>ROUND(ROUND(ROUND(ROUND(H1160+K1196,0)*O$8,0)*V1203,0)*Y1205,0)-AA1206</f>
        <v>219</v>
      </c>
      <c r="AD1206" s="79"/>
    </row>
    <row r="1207" ht="16.5" customHeight="1">
      <c r="A1207" s="29">
        <v>61.0</v>
      </c>
      <c r="B1207" s="29">
        <v>8806.0</v>
      </c>
      <c r="C1207" s="32" t="s">
        <v>11154</v>
      </c>
      <c r="D1207" s="389"/>
      <c r="E1207" s="389"/>
      <c r="F1207" s="532"/>
      <c r="G1207" s="527"/>
      <c r="H1207" s="527"/>
      <c r="I1207" s="532"/>
      <c r="J1207" s="94"/>
      <c r="K1207" s="140"/>
      <c r="L1207" s="54"/>
      <c r="M1207" s="52"/>
      <c r="N1207" s="8"/>
      <c r="O1207" s="54"/>
      <c r="P1207" s="206" t="s">
        <v>23</v>
      </c>
      <c r="Q1207" s="102" t="s">
        <v>24</v>
      </c>
      <c r="R1207" s="533"/>
      <c r="S1207" s="533"/>
      <c r="T1207" s="520"/>
      <c r="U1207" s="38"/>
      <c r="V1207" s="6"/>
      <c r="W1207" s="37"/>
      <c r="X1207" s="7"/>
      <c r="Y1207" s="39"/>
      <c r="Z1207" s="213"/>
      <c r="AA1207" s="213"/>
      <c r="AB1207" s="213"/>
      <c r="AC1207" s="45">
        <f>ROUND(ROUND(ROUND(H1160+K1196,0)*O$8,0)*S1208,0)</f>
        <v>216</v>
      </c>
      <c r="AD1207" s="79"/>
    </row>
    <row r="1208" ht="16.5" customHeight="1">
      <c r="A1208" s="29">
        <v>61.0</v>
      </c>
      <c r="B1208" s="29">
        <v>7469.0</v>
      </c>
      <c r="C1208" s="32" t="s">
        <v>11155</v>
      </c>
      <c r="D1208" s="389"/>
      <c r="E1208" s="389"/>
      <c r="F1208" s="532"/>
      <c r="G1208" s="527"/>
      <c r="H1208" s="527"/>
      <c r="I1208" s="532"/>
      <c r="J1208" s="94"/>
      <c r="K1208" s="140"/>
      <c r="L1208" s="54"/>
      <c r="M1208" s="52"/>
      <c r="N1208" s="8"/>
      <c r="O1208" s="54"/>
      <c r="P1208" s="481"/>
      <c r="Q1208" s="482"/>
      <c r="R1208" s="83" t="s">
        <v>21</v>
      </c>
      <c r="S1208" s="528">
        <v>0.7</v>
      </c>
      <c r="T1208" s="521"/>
      <c r="U1208" s="53"/>
      <c r="V1208" s="14"/>
      <c r="W1208" s="52"/>
      <c r="X1208" s="8"/>
      <c r="Y1208" s="109"/>
      <c r="Z1208" s="213" t="s">
        <v>30</v>
      </c>
      <c r="AA1208" s="74">
        <v>5.0</v>
      </c>
      <c r="AB1208" s="522" t="s">
        <v>31</v>
      </c>
      <c r="AC1208" s="45">
        <f>ROUND(ROUND(ROUND(H1160+K1196,0)*O$8,0)*S1208,0)-AA1208</f>
        <v>211</v>
      </c>
      <c r="AD1208" s="79"/>
    </row>
    <row r="1209" ht="16.5" customHeight="1">
      <c r="A1209" s="29">
        <v>61.0</v>
      </c>
      <c r="B1209" s="29">
        <v>7470.0</v>
      </c>
      <c r="C1209" s="32" t="s">
        <v>11156</v>
      </c>
      <c r="D1209" s="389"/>
      <c r="E1209" s="389"/>
      <c r="F1209" s="532"/>
      <c r="G1209" s="527"/>
      <c r="H1209" s="527"/>
      <c r="I1209" s="532"/>
      <c r="J1209" s="94"/>
      <c r="K1209" s="140"/>
      <c r="L1209" s="54"/>
      <c r="M1209" s="52"/>
      <c r="N1209" s="8"/>
      <c r="O1209" s="54"/>
      <c r="P1209" s="481"/>
      <c r="Q1209" s="482"/>
      <c r="R1209" s="14"/>
      <c r="S1209" s="14"/>
      <c r="T1209" s="521"/>
      <c r="U1209" s="53"/>
      <c r="V1209" s="14"/>
      <c r="W1209" s="305" t="s">
        <v>20</v>
      </c>
      <c r="X1209" s="41" t="s">
        <v>21</v>
      </c>
      <c r="Y1209" s="86">
        <v>0.85</v>
      </c>
      <c r="Z1209" s="75"/>
      <c r="AA1209" s="213"/>
      <c r="AB1209" s="213"/>
      <c r="AC1209" s="45">
        <f>ROUND(ROUND(ROUND(ROUND(H1160+K1196,0)*O$8,0)*S1208,0)*Y1209,0)</f>
        <v>184</v>
      </c>
      <c r="AD1209" s="79"/>
    </row>
    <row r="1210" ht="16.5" customHeight="1">
      <c r="A1210" s="29">
        <v>61.0</v>
      </c>
      <c r="B1210" s="29">
        <v>7471.0</v>
      </c>
      <c r="C1210" s="32" t="s">
        <v>11157</v>
      </c>
      <c r="D1210" s="389"/>
      <c r="E1210" s="389"/>
      <c r="F1210" s="532"/>
      <c r="G1210" s="527"/>
      <c r="H1210" s="527"/>
      <c r="I1210" s="532"/>
      <c r="J1210" s="94"/>
      <c r="K1210" s="140"/>
      <c r="L1210" s="54"/>
      <c r="M1210" s="52"/>
      <c r="N1210" s="8"/>
      <c r="O1210" s="54"/>
      <c r="P1210" s="535"/>
      <c r="Q1210" s="482"/>
      <c r="R1210" s="83"/>
      <c r="S1210" s="83"/>
      <c r="T1210" s="525"/>
      <c r="U1210" s="180"/>
      <c r="V1210" s="21"/>
      <c r="W1210" s="484"/>
      <c r="X1210" s="56"/>
      <c r="Y1210" s="526"/>
      <c r="Z1210" s="213" t="s">
        <v>30</v>
      </c>
      <c r="AA1210" s="74">
        <v>5.0</v>
      </c>
      <c r="AB1210" s="522" t="s">
        <v>31</v>
      </c>
      <c r="AC1210" s="45">
        <f>ROUND(ROUND(ROUND(ROUND(H1160+K1196,0)*O$8,0)*S1208,0)*Y1209,0)-AA1210</f>
        <v>179</v>
      </c>
      <c r="AD1210" s="79"/>
    </row>
    <row r="1211" ht="16.5" customHeight="1">
      <c r="A1211" s="29">
        <v>61.0</v>
      </c>
      <c r="B1211" s="29">
        <v>8807.0</v>
      </c>
      <c r="C1211" s="32" t="s">
        <v>11158</v>
      </c>
      <c r="D1211" s="389"/>
      <c r="E1211" s="389"/>
      <c r="F1211" s="532"/>
      <c r="G1211" s="527"/>
      <c r="H1211" s="527"/>
      <c r="I1211" s="532"/>
      <c r="J1211" s="94"/>
      <c r="K1211" s="140"/>
      <c r="L1211" s="54"/>
      <c r="M1211" s="52"/>
      <c r="N1211" s="8"/>
      <c r="O1211" s="54"/>
      <c r="P1211" s="536"/>
      <c r="Q1211" s="14"/>
      <c r="R1211" s="14"/>
      <c r="S1211" s="14"/>
      <c r="T1211" s="102" t="s">
        <v>326</v>
      </c>
      <c r="U1211" s="41" t="s">
        <v>21</v>
      </c>
      <c r="V1211" s="60">
        <v>0.7</v>
      </c>
      <c r="W1211" s="37"/>
      <c r="X1211" s="7"/>
      <c r="Y1211" s="39"/>
      <c r="Z1211" s="213"/>
      <c r="AA1211" s="213"/>
      <c r="AB1211" s="213"/>
      <c r="AC1211" s="593">
        <f>ROUND(ROUND(ROUND(ROUND(H1160+K1196,0)*O$8,0)*S1208,0)*V1211,0)</f>
        <v>151</v>
      </c>
      <c r="AD1211" s="79"/>
    </row>
    <row r="1212" ht="16.5" customHeight="1">
      <c r="A1212" s="29">
        <v>61.0</v>
      </c>
      <c r="B1212" s="29">
        <v>7472.0</v>
      </c>
      <c r="C1212" s="32" t="s">
        <v>11159</v>
      </c>
      <c r="D1212" s="389"/>
      <c r="E1212" s="389"/>
      <c r="F1212" s="532"/>
      <c r="G1212" s="527"/>
      <c r="H1212" s="527"/>
      <c r="I1212" s="532"/>
      <c r="J1212" s="94"/>
      <c r="K1212" s="140"/>
      <c r="L1212" s="54"/>
      <c r="M1212" s="52"/>
      <c r="N1212" s="8"/>
      <c r="O1212" s="54"/>
      <c r="P1212" s="536"/>
      <c r="Q1212" s="14"/>
      <c r="R1212" s="14"/>
      <c r="S1212" s="14"/>
      <c r="T1212" s="482"/>
      <c r="U1212" s="83"/>
      <c r="V1212" s="528"/>
      <c r="W1212" s="227"/>
      <c r="X1212" s="22"/>
      <c r="Y1212" s="109"/>
      <c r="Z1212" s="213" t="s">
        <v>30</v>
      </c>
      <c r="AA1212" s="74">
        <v>5.0</v>
      </c>
      <c r="AB1212" s="522" t="s">
        <v>31</v>
      </c>
      <c r="AC1212" s="593">
        <f>ROUND(ROUND(ROUND(ROUND(H1160+K1196,0)*O$8,0)*S1208,0)*V1211,0)-AA1212</f>
        <v>146</v>
      </c>
      <c r="AD1212" s="79"/>
    </row>
    <row r="1213" ht="16.5" customHeight="1">
      <c r="A1213" s="29">
        <v>61.0</v>
      </c>
      <c r="B1213" s="29">
        <v>7473.0</v>
      </c>
      <c r="C1213" s="32" t="s">
        <v>11160</v>
      </c>
      <c r="D1213" s="389"/>
      <c r="E1213" s="389"/>
      <c r="F1213" s="532"/>
      <c r="G1213" s="527"/>
      <c r="H1213" s="527"/>
      <c r="I1213" s="532"/>
      <c r="J1213" s="94"/>
      <c r="K1213" s="140"/>
      <c r="L1213" s="54"/>
      <c r="M1213" s="52"/>
      <c r="N1213" s="8"/>
      <c r="O1213" s="54"/>
      <c r="P1213" s="254"/>
      <c r="Q1213" s="83"/>
      <c r="R1213" s="83"/>
      <c r="T1213" s="482"/>
      <c r="U1213" s="99"/>
      <c r="V1213" s="529"/>
      <c r="W1213" s="305" t="s">
        <v>20</v>
      </c>
      <c r="X1213" s="41" t="s">
        <v>21</v>
      </c>
      <c r="Y1213" s="86">
        <v>0.85</v>
      </c>
      <c r="Z1213" s="75"/>
      <c r="AA1213" s="213"/>
      <c r="AB1213" s="213"/>
      <c r="AC1213" s="593">
        <f>ROUND(ROUND(ROUND(ROUND(ROUND(H1160+K1196,0)*O$8,0)*S1208,0)*V1211,0)*Y1213,0)</f>
        <v>128</v>
      </c>
      <c r="AD1213" s="79"/>
    </row>
    <row r="1214" ht="16.5" customHeight="1">
      <c r="A1214" s="29">
        <v>61.0</v>
      </c>
      <c r="B1214" s="29">
        <v>7474.0</v>
      </c>
      <c r="C1214" s="32" t="s">
        <v>11161</v>
      </c>
      <c r="D1214" s="389"/>
      <c r="E1214" s="389"/>
      <c r="F1214" s="532"/>
      <c r="G1214" s="527"/>
      <c r="H1214" s="527"/>
      <c r="I1214" s="532"/>
      <c r="J1214" s="94"/>
      <c r="K1214" s="140"/>
      <c r="L1214" s="54"/>
      <c r="M1214" s="52"/>
      <c r="N1214" s="8"/>
      <c r="O1214" s="54"/>
      <c r="P1214" s="254"/>
      <c r="Q1214" s="83"/>
      <c r="R1214" s="83"/>
      <c r="S1214" s="83"/>
      <c r="T1214" s="530"/>
      <c r="U1214" s="24"/>
      <c r="V1214" s="26"/>
      <c r="W1214" s="484"/>
      <c r="X1214" s="56"/>
      <c r="Y1214" s="526"/>
      <c r="Z1214" s="213" t="s">
        <v>30</v>
      </c>
      <c r="AA1214" s="74">
        <v>5.0</v>
      </c>
      <c r="AB1214" s="522" t="s">
        <v>31</v>
      </c>
      <c r="AC1214" s="593">
        <f>ROUND(ROUND(ROUND(ROUND(ROUND(H1160+K1196,0)*O$8,0)*S1208,0)*V1211,0)*Y1213,0)-AA1214</f>
        <v>123</v>
      </c>
      <c r="AD1214" s="79"/>
    </row>
    <row r="1215" ht="16.5" customHeight="1">
      <c r="A1215" s="29">
        <v>61.0</v>
      </c>
      <c r="B1215" s="29">
        <v>8808.0</v>
      </c>
      <c r="C1215" s="32" t="s">
        <v>11162</v>
      </c>
      <c r="D1215" s="389"/>
      <c r="E1215" s="389"/>
      <c r="F1215" s="532"/>
      <c r="G1215" s="527"/>
      <c r="H1215" s="527"/>
      <c r="I1215" s="532"/>
      <c r="J1215" s="94"/>
      <c r="K1215" s="140"/>
      <c r="L1215" s="54"/>
      <c r="M1215" s="52"/>
      <c r="N1215" s="8"/>
      <c r="O1215" s="54"/>
      <c r="P1215" s="536"/>
      <c r="Q1215" s="83"/>
      <c r="R1215" s="528"/>
      <c r="S1215" s="486"/>
      <c r="T1215" s="102" t="s">
        <v>329</v>
      </c>
      <c r="U1215" s="83" t="s">
        <v>21</v>
      </c>
      <c r="V1215" s="528">
        <v>0.85</v>
      </c>
      <c r="W1215" s="37"/>
      <c r="X1215" s="7"/>
      <c r="Y1215" s="39"/>
      <c r="Z1215" s="213"/>
      <c r="AA1215" s="213"/>
      <c r="AB1215" s="213"/>
      <c r="AC1215" s="45">
        <f>ROUND(ROUND(ROUND(ROUND(H1160+K1196,0)*O$8,0)*S1208,0)*V1215,0)</f>
        <v>184</v>
      </c>
      <c r="AD1215" s="79"/>
    </row>
    <row r="1216" ht="16.5" customHeight="1">
      <c r="A1216" s="29">
        <v>61.0</v>
      </c>
      <c r="B1216" s="29">
        <v>7475.0</v>
      </c>
      <c r="C1216" s="32" t="s">
        <v>11163</v>
      </c>
      <c r="D1216" s="389"/>
      <c r="E1216" s="389"/>
      <c r="F1216" s="532"/>
      <c r="G1216" s="527"/>
      <c r="H1216" s="527"/>
      <c r="I1216" s="532"/>
      <c r="J1216" s="94"/>
      <c r="K1216" s="140"/>
      <c r="L1216" s="54"/>
      <c r="M1216" s="52"/>
      <c r="N1216" s="8"/>
      <c r="O1216" s="54"/>
      <c r="P1216" s="536"/>
      <c r="Q1216" s="83"/>
      <c r="R1216" s="528"/>
      <c r="S1216" s="528"/>
      <c r="T1216" s="482"/>
      <c r="U1216" s="83"/>
      <c r="V1216" s="528"/>
      <c r="W1216" s="227"/>
      <c r="X1216" s="22"/>
      <c r="Y1216" s="109"/>
      <c r="Z1216" s="213" t="s">
        <v>30</v>
      </c>
      <c r="AA1216" s="74">
        <v>5.0</v>
      </c>
      <c r="AB1216" s="522" t="s">
        <v>31</v>
      </c>
      <c r="AC1216" s="45">
        <f>ROUND(ROUND(ROUND(ROUND(H1160+K1196,0)*O$8,0)*S1208,0)*V1215,0)-AA1216</f>
        <v>179</v>
      </c>
      <c r="AD1216" s="79"/>
    </row>
    <row r="1217" ht="16.5" customHeight="1">
      <c r="A1217" s="29">
        <v>61.0</v>
      </c>
      <c r="B1217" s="29">
        <v>7476.0</v>
      </c>
      <c r="C1217" s="32" t="s">
        <v>11164</v>
      </c>
      <c r="D1217" s="389"/>
      <c r="E1217" s="389"/>
      <c r="F1217" s="532"/>
      <c r="G1217" s="527"/>
      <c r="H1217" s="527"/>
      <c r="I1217" s="532"/>
      <c r="J1217" s="94"/>
      <c r="K1217" s="140"/>
      <c r="L1217" s="54"/>
      <c r="M1217" s="52"/>
      <c r="N1217" s="8"/>
      <c r="O1217" s="54"/>
      <c r="P1217" s="254"/>
      <c r="Q1217" s="83"/>
      <c r="R1217" s="528"/>
      <c r="S1217" s="528"/>
      <c r="T1217" s="482"/>
      <c r="U1217" s="99"/>
      <c r="V1217" s="529"/>
      <c r="W1217" s="305" t="s">
        <v>20</v>
      </c>
      <c r="X1217" s="41" t="s">
        <v>21</v>
      </c>
      <c r="Y1217" s="86">
        <v>0.85</v>
      </c>
      <c r="Z1217" s="75"/>
      <c r="AA1217" s="213"/>
      <c r="AB1217" s="213"/>
      <c r="AC1217" s="593">
        <f>ROUND(ROUND(ROUND(ROUND(ROUND(H1160+K1196,0)*O$8,0)*S1208,0)*V1215,0)*Y1217,0)</f>
        <v>156</v>
      </c>
      <c r="AD1217" s="79"/>
    </row>
    <row r="1218" ht="16.5" customHeight="1">
      <c r="A1218" s="29">
        <v>61.0</v>
      </c>
      <c r="B1218" s="29">
        <v>7477.0</v>
      </c>
      <c r="C1218" s="32" t="s">
        <v>11165</v>
      </c>
      <c r="D1218" s="389"/>
      <c r="E1218" s="389"/>
      <c r="F1218" s="532"/>
      <c r="G1218" s="527"/>
      <c r="H1218" s="527"/>
      <c r="I1218" s="532"/>
      <c r="J1218" s="94"/>
      <c r="K1218" s="140"/>
      <c r="L1218" s="54"/>
      <c r="M1218" s="52"/>
      <c r="N1218" s="8"/>
      <c r="O1218" s="54"/>
      <c r="P1218" s="536"/>
      <c r="Q1218" s="83"/>
      <c r="R1218" s="83"/>
      <c r="S1218" s="83"/>
      <c r="T1218" s="484"/>
      <c r="U1218" s="24"/>
      <c r="V1218" s="26"/>
      <c r="W1218" s="484"/>
      <c r="X1218" s="56"/>
      <c r="Y1218" s="526"/>
      <c r="Z1218" s="213" t="s">
        <v>30</v>
      </c>
      <c r="AA1218" s="74">
        <v>5.0</v>
      </c>
      <c r="AB1218" s="522" t="s">
        <v>31</v>
      </c>
      <c r="AC1218" s="593">
        <f>ROUND(ROUND(ROUND(ROUND(ROUND(H1160+K1196,0)*O$8,0)*S1208,0)*V1215,0)*Y1217,0)-AA1218</f>
        <v>151</v>
      </c>
      <c r="AD1218" s="79"/>
    </row>
    <row r="1219" ht="16.5" customHeight="1">
      <c r="A1219" s="29">
        <v>61.0</v>
      </c>
      <c r="B1219" s="29">
        <v>7478.0</v>
      </c>
      <c r="C1219" s="32" t="s">
        <v>11166</v>
      </c>
      <c r="D1219" s="389"/>
      <c r="E1219" s="389"/>
      <c r="F1219" s="532"/>
      <c r="G1219" s="527"/>
      <c r="H1219" s="527"/>
      <c r="I1219" s="532"/>
      <c r="J1219" s="94"/>
      <c r="K1219" s="140"/>
      <c r="L1219" s="54"/>
      <c r="M1219" s="52"/>
      <c r="N1219" s="8"/>
      <c r="O1219" s="54"/>
      <c r="P1219" s="536"/>
      <c r="Q1219" s="102" t="s">
        <v>27</v>
      </c>
      <c r="R1219" s="533"/>
      <c r="S1219" s="533"/>
      <c r="T1219" s="520"/>
      <c r="U1219" s="38"/>
      <c r="V1219" s="6"/>
      <c r="W1219" s="37"/>
      <c r="X1219" s="7"/>
      <c r="Y1219" s="39"/>
      <c r="Z1219" s="213"/>
      <c r="AA1219" s="213"/>
      <c r="AB1219" s="213"/>
      <c r="AC1219" s="45">
        <f>ROUND(ROUND(ROUND(H1160+K1196,0)*O$8,0)*S1220,0)</f>
        <v>155</v>
      </c>
      <c r="AD1219" s="79"/>
    </row>
    <row r="1220" ht="16.5" customHeight="1">
      <c r="A1220" s="29">
        <v>61.0</v>
      </c>
      <c r="B1220" s="29">
        <v>7479.0</v>
      </c>
      <c r="C1220" s="32" t="s">
        <v>11167</v>
      </c>
      <c r="D1220" s="389"/>
      <c r="E1220" s="389"/>
      <c r="F1220" s="532"/>
      <c r="G1220" s="527"/>
      <c r="H1220" s="527"/>
      <c r="I1220" s="532"/>
      <c r="J1220" s="94"/>
      <c r="K1220" s="140"/>
      <c r="L1220" s="54"/>
      <c r="M1220" s="52"/>
      <c r="N1220" s="8"/>
      <c r="O1220" s="54"/>
      <c r="P1220" s="535"/>
      <c r="Q1220" s="482"/>
      <c r="R1220" s="83" t="s">
        <v>21</v>
      </c>
      <c r="S1220" s="528">
        <v>0.5</v>
      </c>
      <c r="T1220" s="521"/>
      <c r="U1220" s="53"/>
      <c r="V1220" s="14"/>
      <c r="W1220" s="52"/>
      <c r="X1220" s="8"/>
      <c r="Y1220" s="109"/>
      <c r="Z1220" s="213" t="s">
        <v>30</v>
      </c>
      <c r="AA1220" s="74">
        <v>5.0</v>
      </c>
      <c r="AB1220" s="522" t="s">
        <v>31</v>
      </c>
      <c r="AC1220" s="45">
        <f>ROUND(ROUND(ROUND(H1160+K1196,0)*O$8,0)*S1220,0)-AA1220</f>
        <v>150</v>
      </c>
      <c r="AD1220" s="79"/>
    </row>
    <row r="1221" ht="16.5" customHeight="1">
      <c r="A1221" s="29">
        <v>61.0</v>
      </c>
      <c r="B1221" s="29">
        <v>7480.0</v>
      </c>
      <c r="C1221" s="32" t="s">
        <v>11168</v>
      </c>
      <c r="D1221" s="389"/>
      <c r="E1221" s="389"/>
      <c r="F1221" s="532"/>
      <c r="G1221" s="527"/>
      <c r="H1221" s="527"/>
      <c r="I1221" s="532"/>
      <c r="J1221" s="94"/>
      <c r="K1221" s="140"/>
      <c r="L1221" s="54"/>
      <c r="M1221" s="52"/>
      <c r="N1221" s="8"/>
      <c r="O1221" s="54"/>
      <c r="P1221" s="535"/>
      <c r="Q1221" s="482"/>
      <c r="R1221" s="14"/>
      <c r="S1221" s="14"/>
      <c r="T1221" s="521"/>
      <c r="U1221" s="53"/>
      <c r="V1221" s="14"/>
      <c r="W1221" s="305" t="s">
        <v>20</v>
      </c>
      <c r="X1221" s="41" t="s">
        <v>21</v>
      </c>
      <c r="Y1221" s="86">
        <v>0.85</v>
      </c>
      <c r="Z1221" s="75"/>
      <c r="AA1221" s="213"/>
      <c r="AB1221" s="213"/>
      <c r="AC1221" s="45">
        <f>ROUND(ROUND(ROUND(ROUND(H1160+K1196,0)*O$8,0)*S1220,0)*Y1221,0)</f>
        <v>132</v>
      </c>
      <c r="AD1221" s="79"/>
    </row>
    <row r="1222" ht="16.5" customHeight="1">
      <c r="A1222" s="29">
        <v>61.0</v>
      </c>
      <c r="B1222" s="29">
        <v>7481.0</v>
      </c>
      <c r="C1222" s="32" t="s">
        <v>11169</v>
      </c>
      <c r="D1222" s="389"/>
      <c r="E1222" s="389"/>
      <c r="F1222" s="532"/>
      <c r="G1222" s="527"/>
      <c r="H1222" s="527"/>
      <c r="I1222" s="532"/>
      <c r="J1222" s="94"/>
      <c r="K1222" s="140"/>
      <c r="L1222" s="54"/>
      <c r="M1222" s="52"/>
      <c r="N1222" s="8"/>
      <c r="O1222" s="54"/>
      <c r="P1222" s="535"/>
      <c r="Q1222" s="482"/>
      <c r="R1222" s="83"/>
      <c r="S1222" s="83"/>
      <c r="T1222" s="525"/>
      <c r="U1222" s="180"/>
      <c r="V1222" s="21"/>
      <c r="W1222" s="484"/>
      <c r="X1222" s="56"/>
      <c r="Y1222" s="526"/>
      <c r="Z1222" s="213" t="s">
        <v>30</v>
      </c>
      <c r="AA1222" s="74">
        <v>5.0</v>
      </c>
      <c r="AB1222" s="522" t="s">
        <v>31</v>
      </c>
      <c r="AC1222" s="45">
        <f>ROUND(ROUND(ROUND(ROUND(H1160+K1196,0)*O$8,0)*S1220,0)*Y1221,0)-AA1222</f>
        <v>127</v>
      </c>
      <c r="AD1222" s="79"/>
    </row>
    <row r="1223" ht="16.5" customHeight="1">
      <c r="A1223" s="29">
        <v>61.0</v>
      </c>
      <c r="B1223" s="29">
        <v>7482.0</v>
      </c>
      <c r="C1223" s="32" t="s">
        <v>11170</v>
      </c>
      <c r="D1223" s="389"/>
      <c r="E1223" s="389"/>
      <c r="F1223" s="532"/>
      <c r="G1223" s="527"/>
      <c r="H1223" s="527"/>
      <c r="I1223" s="532"/>
      <c r="J1223" s="94"/>
      <c r="K1223" s="140"/>
      <c r="L1223" s="54"/>
      <c r="M1223" s="52"/>
      <c r="N1223" s="8"/>
      <c r="O1223" s="54"/>
      <c r="P1223" s="536"/>
      <c r="Q1223" s="14"/>
      <c r="R1223" s="14"/>
      <c r="S1223" s="14"/>
      <c r="T1223" s="102" t="s">
        <v>326</v>
      </c>
      <c r="U1223" s="41" t="s">
        <v>21</v>
      </c>
      <c r="V1223" s="60">
        <v>0.7</v>
      </c>
      <c r="W1223" s="37"/>
      <c r="X1223" s="7"/>
      <c r="Y1223" s="39"/>
      <c r="Z1223" s="213"/>
      <c r="AA1223" s="213"/>
      <c r="AB1223" s="213"/>
      <c r="AC1223" s="45">
        <f>ROUND(ROUND(ROUND(ROUND(H1160+K1196,0)*O$8,0)*S1220,0)*V1223,0)</f>
        <v>109</v>
      </c>
      <c r="AD1223" s="79"/>
    </row>
    <row r="1224" ht="16.5" customHeight="1">
      <c r="A1224" s="29">
        <v>61.0</v>
      </c>
      <c r="B1224" s="29">
        <v>7483.0</v>
      </c>
      <c r="C1224" s="32" t="s">
        <v>11171</v>
      </c>
      <c r="D1224" s="389"/>
      <c r="E1224" s="389"/>
      <c r="F1224" s="532"/>
      <c r="G1224" s="527"/>
      <c r="H1224" s="527"/>
      <c r="I1224" s="532"/>
      <c r="J1224" s="94"/>
      <c r="K1224" s="140"/>
      <c r="L1224" s="54"/>
      <c r="M1224" s="52"/>
      <c r="N1224" s="8"/>
      <c r="O1224" s="54"/>
      <c r="P1224" s="536"/>
      <c r="Q1224" s="14"/>
      <c r="R1224" s="14"/>
      <c r="S1224" s="14"/>
      <c r="T1224" s="482"/>
      <c r="U1224" s="83"/>
      <c r="V1224" s="528"/>
      <c r="W1224" s="227"/>
      <c r="X1224" s="22"/>
      <c r="Y1224" s="109"/>
      <c r="Z1224" s="213" t="s">
        <v>30</v>
      </c>
      <c r="AA1224" s="74">
        <v>5.0</v>
      </c>
      <c r="AB1224" s="522" t="s">
        <v>31</v>
      </c>
      <c r="AC1224" s="45">
        <f>ROUND(ROUND(ROUND(ROUND(H1160+K1196,0)*O$8,0)*S1220,0)*V1223,0)-AA1224</f>
        <v>104</v>
      </c>
      <c r="AD1224" s="79"/>
    </row>
    <row r="1225" ht="16.5" customHeight="1">
      <c r="A1225" s="29">
        <v>61.0</v>
      </c>
      <c r="B1225" s="29">
        <v>7484.0</v>
      </c>
      <c r="C1225" s="32" t="s">
        <v>11172</v>
      </c>
      <c r="D1225" s="389"/>
      <c r="E1225" s="389"/>
      <c r="F1225" s="532"/>
      <c r="G1225" s="527"/>
      <c r="H1225" s="527"/>
      <c r="I1225" s="532"/>
      <c r="J1225" s="94"/>
      <c r="K1225" s="140"/>
      <c r="L1225" s="54"/>
      <c r="M1225" s="52"/>
      <c r="N1225" s="8"/>
      <c r="O1225" s="54"/>
      <c r="P1225" s="254"/>
      <c r="Q1225" s="83"/>
      <c r="R1225" s="83"/>
      <c r="T1225" s="482"/>
      <c r="U1225" s="99"/>
      <c r="V1225" s="529"/>
      <c r="W1225" s="305" t="s">
        <v>20</v>
      </c>
      <c r="X1225" s="41" t="s">
        <v>21</v>
      </c>
      <c r="Y1225" s="86">
        <v>0.85</v>
      </c>
      <c r="Z1225" s="75"/>
      <c r="AA1225" s="213"/>
      <c r="AB1225" s="213"/>
      <c r="AC1225" s="45">
        <f>ROUND(ROUND(ROUND(ROUND(ROUND(H1160+K1196,0)*O$8,0)*S1220,0)*V1223,0)*Y1225,0)</f>
        <v>93</v>
      </c>
      <c r="AD1225" s="79"/>
    </row>
    <row r="1226" ht="16.5" customHeight="1">
      <c r="A1226" s="29">
        <v>61.0</v>
      </c>
      <c r="B1226" s="29">
        <v>7485.0</v>
      </c>
      <c r="C1226" s="32" t="s">
        <v>11173</v>
      </c>
      <c r="D1226" s="389"/>
      <c r="E1226" s="389"/>
      <c r="F1226" s="532"/>
      <c r="G1226" s="527"/>
      <c r="H1226" s="527"/>
      <c r="I1226" s="532"/>
      <c r="J1226" s="94"/>
      <c r="K1226" s="140"/>
      <c r="L1226" s="54"/>
      <c r="M1226" s="52"/>
      <c r="N1226" s="8"/>
      <c r="O1226" s="54"/>
      <c r="P1226" s="254"/>
      <c r="Q1226" s="83"/>
      <c r="R1226" s="83"/>
      <c r="S1226" s="83"/>
      <c r="T1226" s="530"/>
      <c r="U1226" s="24"/>
      <c r="V1226" s="26"/>
      <c r="W1226" s="484"/>
      <c r="X1226" s="56"/>
      <c r="Y1226" s="526"/>
      <c r="Z1226" s="213" t="s">
        <v>30</v>
      </c>
      <c r="AA1226" s="74">
        <v>5.0</v>
      </c>
      <c r="AB1226" s="522" t="s">
        <v>31</v>
      </c>
      <c r="AC1226" s="45">
        <f>ROUND(ROUND(ROUND(ROUND(ROUND(H1160+K1196,0)*O$8,0)*S1220,0)*V1223,0)*Y1225,0)-AA1226</f>
        <v>88</v>
      </c>
      <c r="AD1226" s="79"/>
    </row>
    <row r="1227" ht="16.5" customHeight="1">
      <c r="A1227" s="29">
        <v>61.0</v>
      </c>
      <c r="B1227" s="29">
        <v>7486.0</v>
      </c>
      <c r="C1227" s="32" t="s">
        <v>11174</v>
      </c>
      <c r="D1227" s="389"/>
      <c r="E1227" s="389"/>
      <c r="F1227" s="532"/>
      <c r="G1227" s="527"/>
      <c r="H1227" s="527"/>
      <c r="I1227" s="532"/>
      <c r="J1227" s="94"/>
      <c r="K1227" s="140"/>
      <c r="L1227" s="54"/>
      <c r="M1227" s="52"/>
      <c r="N1227" s="8"/>
      <c r="O1227" s="54"/>
      <c r="P1227" s="536"/>
      <c r="Q1227" s="83"/>
      <c r="R1227" s="528"/>
      <c r="S1227" s="486"/>
      <c r="T1227" s="102" t="s">
        <v>329</v>
      </c>
      <c r="U1227" s="83" t="s">
        <v>21</v>
      </c>
      <c r="V1227" s="528">
        <v>0.85</v>
      </c>
      <c r="W1227" s="37"/>
      <c r="X1227" s="7"/>
      <c r="Y1227" s="39"/>
      <c r="Z1227" s="213"/>
      <c r="AA1227" s="213"/>
      <c r="AB1227" s="213"/>
      <c r="AC1227" s="45">
        <f>ROUND(ROUND(ROUND(ROUND(H1160+K1196,0)*O$8,0)*S1220,0)*V1227,0)</f>
        <v>132</v>
      </c>
      <c r="AD1227" s="79"/>
    </row>
    <row r="1228" ht="16.5" customHeight="1">
      <c r="A1228" s="29">
        <v>61.0</v>
      </c>
      <c r="B1228" s="29">
        <v>7487.0</v>
      </c>
      <c r="C1228" s="32" t="s">
        <v>11175</v>
      </c>
      <c r="D1228" s="389"/>
      <c r="E1228" s="389"/>
      <c r="F1228" s="532"/>
      <c r="G1228" s="527"/>
      <c r="H1228" s="527"/>
      <c r="I1228" s="532"/>
      <c r="J1228" s="94"/>
      <c r="K1228" s="140"/>
      <c r="L1228" s="54"/>
      <c r="M1228" s="52"/>
      <c r="N1228" s="8"/>
      <c r="O1228" s="54"/>
      <c r="P1228" s="536"/>
      <c r="Q1228" s="83"/>
      <c r="R1228" s="528"/>
      <c r="S1228" s="528"/>
      <c r="T1228" s="482"/>
      <c r="U1228" s="83"/>
      <c r="V1228" s="528"/>
      <c r="W1228" s="227"/>
      <c r="X1228" s="22"/>
      <c r="Y1228" s="109"/>
      <c r="Z1228" s="213" t="s">
        <v>30</v>
      </c>
      <c r="AA1228" s="74">
        <v>5.0</v>
      </c>
      <c r="AB1228" s="522" t="s">
        <v>31</v>
      </c>
      <c r="AC1228" s="45">
        <f>ROUND(ROUND(ROUND(ROUND(H1160+K1196,0)*O$8,0)*S1220,0)*V1227,0)-AA1228</f>
        <v>127</v>
      </c>
      <c r="AD1228" s="79"/>
    </row>
    <row r="1229" ht="16.5" customHeight="1">
      <c r="A1229" s="29">
        <v>61.0</v>
      </c>
      <c r="B1229" s="29">
        <v>7488.0</v>
      </c>
      <c r="C1229" s="32" t="s">
        <v>11176</v>
      </c>
      <c r="D1229" s="389"/>
      <c r="E1229" s="389"/>
      <c r="F1229" s="532"/>
      <c r="G1229" s="527"/>
      <c r="H1229" s="527"/>
      <c r="I1229" s="532"/>
      <c r="J1229" s="94"/>
      <c r="K1229" s="140"/>
      <c r="L1229" s="54"/>
      <c r="M1229" s="52"/>
      <c r="N1229" s="8"/>
      <c r="O1229" s="54"/>
      <c r="P1229" s="254"/>
      <c r="Q1229" s="83"/>
      <c r="R1229" s="528"/>
      <c r="S1229" s="528"/>
      <c r="T1229" s="482"/>
      <c r="U1229" s="99"/>
      <c r="V1229" s="529"/>
      <c r="W1229" s="305" t="s">
        <v>20</v>
      </c>
      <c r="X1229" s="41" t="s">
        <v>21</v>
      </c>
      <c r="Y1229" s="86">
        <v>0.85</v>
      </c>
      <c r="Z1229" s="75"/>
      <c r="AA1229" s="213"/>
      <c r="AB1229" s="213"/>
      <c r="AC1229" s="45">
        <f>ROUND(ROUND(ROUND(ROUND(ROUND(H1160+K1196,0)*O$8,0)*S1220,0)*V1227,0)*Y1229,0)</f>
        <v>112</v>
      </c>
      <c r="AD1229" s="79"/>
    </row>
    <row r="1230" ht="16.5" customHeight="1">
      <c r="A1230" s="29">
        <v>61.0</v>
      </c>
      <c r="B1230" s="29">
        <v>7489.0</v>
      </c>
      <c r="C1230" s="32" t="s">
        <v>11177</v>
      </c>
      <c r="D1230" s="389"/>
      <c r="E1230" s="389"/>
      <c r="F1230" s="532"/>
      <c r="G1230" s="527"/>
      <c r="H1230" s="527"/>
      <c r="I1230" s="532"/>
      <c r="J1230" s="94"/>
      <c r="K1230" s="140"/>
      <c r="L1230" s="54"/>
      <c r="M1230" s="52"/>
      <c r="N1230" s="8"/>
      <c r="O1230" s="54"/>
      <c r="P1230" s="537"/>
      <c r="Q1230" s="83"/>
      <c r="R1230" s="83"/>
      <c r="S1230" s="83"/>
      <c r="T1230" s="484"/>
      <c r="U1230" s="24"/>
      <c r="V1230" s="26"/>
      <c r="W1230" s="484"/>
      <c r="X1230" s="56"/>
      <c r="Y1230" s="526"/>
      <c r="Z1230" s="213" t="s">
        <v>30</v>
      </c>
      <c r="AA1230" s="74">
        <v>5.0</v>
      </c>
      <c r="AB1230" s="522" t="s">
        <v>31</v>
      </c>
      <c r="AC1230" s="45">
        <f>ROUND(ROUND(ROUND(ROUND(ROUND(H1160+K1196,0)*O$8,0)*S1220,0)*V1227,0)*Y1229,0)-AA1230</f>
        <v>107</v>
      </c>
      <c r="AD1230" s="79"/>
    </row>
    <row r="1231" ht="16.5" customHeight="1">
      <c r="A1231" s="29">
        <v>61.0</v>
      </c>
      <c r="B1231" s="29">
        <v>7490.0</v>
      </c>
      <c r="C1231" s="32" t="s">
        <v>11178</v>
      </c>
      <c r="D1231" s="389"/>
      <c r="E1231" s="231"/>
      <c r="F1231" s="206" t="s">
        <v>9193</v>
      </c>
      <c r="G1231" s="102" t="s">
        <v>8974</v>
      </c>
      <c r="H1231" s="169"/>
      <c r="I1231" s="519"/>
      <c r="J1231" s="168"/>
      <c r="K1231" s="152"/>
      <c r="L1231" s="39"/>
      <c r="M1231" s="52"/>
      <c r="N1231" s="8"/>
      <c r="O1231" s="54"/>
      <c r="P1231" s="37"/>
      <c r="Q1231" s="7"/>
      <c r="R1231" s="7"/>
      <c r="S1231" s="7"/>
      <c r="T1231" s="520"/>
      <c r="U1231" s="6"/>
      <c r="V1231" s="7"/>
      <c r="W1231" s="37"/>
      <c r="X1231" s="7"/>
      <c r="Y1231" s="39"/>
      <c r="Z1231" s="213"/>
      <c r="AA1231" s="213"/>
      <c r="AB1231" s="213"/>
      <c r="AC1231" s="45">
        <f>ROUND(ROUND(H1232*O$8,0),0)</f>
        <v>494</v>
      </c>
      <c r="AD1231" s="79"/>
    </row>
    <row r="1232" ht="16.5" customHeight="1">
      <c r="A1232" s="29">
        <v>61.0</v>
      </c>
      <c r="B1232" s="29">
        <v>7491.0</v>
      </c>
      <c r="C1232" s="32" t="s">
        <v>11179</v>
      </c>
      <c r="D1232" s="389"/>
      <c r="E1232" s="231"/>
      <c r="F1232" s="481"/>
      <c r="G1232" s="482"/>
      <c r="H1232" s="50">
        <f>'28児童発達支援(基本１)'!H1232</f>
        <v>706</v>
      </c>
      <c r="I1232" s="8" t="s">
        <v>9</v>
      </c>
      <c r="J1232" s="94"/>
      <c r="K1232" s="140"/>
      <c r="L1232" s="54"/>
      <c r="M1232" s="52"/>
      <c r="N1232" s="8"/>
      <c r="O1232" s="54"/>
      <c r="P1232" s="52"/>
      <c r="Q1232" s="8"/>
      <c r="R1232" s="8"/>
      <c r="S1232" s="8"/>
      <c r="T1232" s="521"/>
      <c r="U1232" s="14"/>
      <c r="V1232" s="8"/>
      <c r="W1232" s="52"/>
      <c r="X1232" s="8"/>
      <c r="Y1232" s="109"/>
      <c r="Z1232" s="213" t="s">
        <v>30</v>
      </c>
      <c r="AA1232" s="74">
        <v>5.0</v>
      </c>
      <c r="AB1232" s="522" t="s">
        <v>31</v>
      </c>
      <c r="AC1232" s="45">
        <f>ROUND(ROUND(H1232*O$8,0),0)-AA1232</f>
        <v>489</v>
      </c>
      <c r="AD1232" s="79"/>
    </row>
    <row r="1233" ht="16.5" customHeight="1">
      <c r="A1233" s="29">
        <v>61.0</v>
      </c>
      <c r="B1233" s="29">
        <v>7492.0</v>
      </c>
      <c r="C1233" s="32" t="s">
        <v>11180</v>
      </c>
      <c r="D1233" s="389"/>
      <c r="E1233" s="231"/>
      <c r="F1233" s="481"/>
      <c r="G1233" s="482"/>
      <c r="H1233" s="174"/>
      <c r="I1233" s="523"/>
      <c r="J1233" s="94"/>
      <c r="K1233" s="140"/>
      <c r="L1233" s="54"/>
      <c r="M1233" s="52"/>
      <c r="N1233" s="8"/>
      <c r="O1233" s="54"/>
      <c r="P1233" s="52"/>
      <c r="Q1233" s="8"/>
      <c r="R1233" s="8"/>
      <c r="S1233" s="8"/>
      <c r="T1233" s="521"/>
      <c r="U1233" s="14"/>
      <c r="V1233" s="54"/>
      <c r="W1233" s="305" t="s">
        <v>20</v>
      </c>
      <c r="X1233" s="41" t="s">
        <v>21</v>
      </c>
      <c r="Y1233" s="86">
        <v>0.85</v>
      </c>
      <c r="Z1233" s="75"/>
      <c r="AA1233" s="213"/>
      <c r="AB1233" s="213"/>
      <c r="AC1233" s="45">
        <f>ROUND(ROUND(H1232*O$8,0)*Y1233,0)</f>
        <v>420</v>
      </c>
      <c r="AD1233" s="79"/>
    </row>
    <row r="1234" ht="16.5" customHeight="1">
      <c r="A1234" s="29">
        <v>61.0</v>
      </c>
      <c r="B1234" s="29">
        <v>7493.0</v>
      </c>
      <c r="C1234" s="32" t="s">
        <v>11181</v>
      </c>
      <c r="D1234" s="389"/>
      <c r="E1234" s="231"/>
      <c r="F1234" s="523"/>
      <c r="G1234" s="174"/>
      <c r="H1234" s="174"/>
      <c r="I1234" s="174"/>
      <c r="J1234" s="94"/>
      <c r="K1234" s="140"/>
      <c r="L1234" s="54"/>
      <c r="M1234" s="52"/>
      <c r="N1234" s="8"/>
      <c r="O1234" s="54"/>
      <c r="P1234" s="52"/>
      <c r="Q1234" s="8"/>
      <c r="R1234" s="8"/>
      <c r="S1234" s="8"/>
      <c r="T1234" s="525"/>
      <c r="U1234" s="21"/>
      <c r="V1234" s="109"/>
      <c r="W1234" s="484"/>
      <c r="X1234" s="56"/>
      <c r="Y1234" s="526"/>
      <c r="Z1234" s="213" t="s">
        <v>30</v>
      </c>
      <c r="AA1234" s="74">
        <v>5.0</v>
      </c>
      <c r="AB1234" s="522" t="s">
        <v>31</v>
      </c>
      <c r="AC1234" s="45">
        <f>ROUND(ROUND(H1232*O$8,0)*Y1233,0)-AA1234</f>
        <v>415</v>
      </c>
      <c r="AD1234" s="79"/>
    </row>
    <row r="1235" ht="16.5" customHeight="1">
      <c r="A1235" s="29">
        <v>61.0</v>
      </c>
      <c r="B1235" s="29">
        <v>7494.0</v>
      </c>
      <c r="C1235" s="32" t="s">
        <v>11182</v>
      </c>
      <c r="D1235" s="231"/>
      <c r="E1235" s="231"/>
      <c r="F1235" s="532"/>
      <c r="G1235" s="527"/>
      <c r="H1235" s="8"/>
      <c r="I1235" s="144"/>
      <c r="J1235" s="94"/>
      <c r="K1235" s="140"/>
      <c r="L1235" s="54"/>
      <c r="M1235" s="52"/>
      <c r="N1235" s="8"/>
      <c r="O1235" s="54"/>
      <c r="P1235" s="52"/>
      <c r="Q1235" s="8"/>
      <c r="R1235" s="8"/>
      <c r="S1235" s="8"/>
      <c r="T1235" s="102" t="s">
        <v>326</v>
      </c>
      <c r="U1235" s="41" t="s">
        <v>21</v>
      </c>
      <c r="V1235" s="60">
        <v>0.7</v>
      </c>
      <c r="W1235" s="37"/>
      <c r="X1235" s="7"/>
      <c r="Y1235" s="39"/>
      <c r="Z1235" s="213"/>
      <c r="AA1235" s="213"/>
      <c r="AB1235" s="213"/>
      <c r="AC1235" s="45">
        <f>ROUND(ROUND(H1232*O$8,0)*V1235,0)</f>
        <v>346</v>
      </c>
      <c r="AD1235" s="79"/>
    </row>
    <row r="1236" ht="16.5" customHeight="1">
      <c r="A1236" s="29">
        <v>61.0</v>
      </c>
      <c r="B1236" s="29">
        <v>7495.0</v>
      </c>
      <c r="C1236" s="32" t="s">
        <v>11183</v>
      </c>
      <c r="D1236" s="231"/>
      <c r="E1236" s="231"/>
      <c r="F1236" s="532"/>
      <c r="G1236" s="527"/>
      <c r="H1236" s="8"/>
      <c r="I1236" s="144"/>
      <c r="J1236" s="94"/>
      <c r="K1236" s="140"/>
      <c r="L1236" s="54"/>
      <c r="M1236" s="52"/>
      <c r="N1236" s="8"/>
      <c r="O1236" s="54"/>
      <c r="P1236" s="52"/>
      <c r="Q1236" s="8"/>
      <c r="R1236" s="8"/>
      <c r="S1236" s="8"/>
      <c r="T1236" s="482"/>
      <c r="U1236" s="83"/>
      <c r="V1236" s="528"/>
      <c r="W1236" s="227"/>
      <c r="X1236" s="22"/>
      <c r="Y1236" s="109"/>
      <c r="Z1236" s="213" t="s">
        <v>30</v>
      </c>
      <c r="AA1236" s="74">
        <v>5.0</v>
      </c>
      <c r="AB1236" s="522" t="s">
        <v>31</v>
      </c>
      <c r="AC1236" s="45">
        <f>ROUND(ROUND(H1232*O$8,0)*V1235,0)-AA1236</f>
        <v>341</v>
      </c>
      <c r="AD1236" s="79"/>
    </row>
    <row r="1237" ht="16.5" customHeight="1">
      <c r="A1237" s="29">
        <v>61.0</v>
      </c>
      <c r="B1237" s="29">
        <v>7496.0</v>
      </c>
      <c r="C1237" s="32" t="s">
        <v>11184</v>
      </c>
      <c r="D1237" s="389"/>
      <c r="E1237" s="231"/>
      <c r="F1237" s="543"/>
      <c r="G1237" s="113"/>
      <c r="H1237" s="8"/>
      <c r="I1237" s="144"/>
      <c r="J1237" s="94"/>
      <c r="K1237" s="140"/>
      <c r="L1237" s="54"/>
      <c r="M1237" s="52"/>
      <c r="N1237" s="8"/>
      <c r="O1237" s="54"/>
      <c r="P1237" s="52"/>
      <c r="Q1237" s="8"/>
      <c r="R1237" s="8"/>
      <c r="S1237" s="8"/>
      <c r="T1237" s="482"/>
      <c r="U1237" s="99"/>
      <c r="V1237" s="529"/>
      <c r="W1237" s="305" t="s">
        <v>20</v>
      </c>
      <c r="X1237" s="41" t="s">
        <v>21</v>
      </c>
      <c r="Y1237" s="86">
        <v>0.85</v>
      </c>
      <c r="Z1237" s="75"/>
      <c r="AA1237" s="213"/>
      <c r="AB1237" s="213"/>
      <c r="AC1237" s="45">
        <f>ROUND(ROUND(ROUND(H1232*O$8,0)*V1235,0)*Y1237,0)</f>
        <v>294</v>
      </c>
      <c r="AD1237" s="79"/>
    </row>
    <row r="1238" ht="16.5" customHeight="1">
      <c r="A1238" s="29">
        <v>61.0</v>
      </c>
      <c r="B1238" s="29">
        <v>7497.0</v>
      </c>
      <c r="C1238" s="32" t="s">
        <v>11185</v>
      </c>
      <c r="D1238" s="389"/>
      <c r="E1238" s="231"/>
      <c r="F1238" s="543"/>
      <c r="G1238" s="113"/>
      <c r="H1238" s="8"/>
      <c r="I1238" s="144"/>
      <c r="J1238" s="94"/>
      <c r="K1238" s="140"/>
      <c r="L1238" s="54"/>
      <c r="M1238" s="52"/>
      <c r="N1238" s="8"/>
      <c r="O1238" s="54"/>
      <c r="P1238" s="52"/>
      <c r="Q1238" s="8"/>
      <c r="R1238" s="8"/>
      <c r="S1238" s="8"/>
      <c r="T1238" s="530"/>
      <c r="U1238" s="24"/>
      <c r="V1238" s="26"/>
      <c r="W1238" s="484"/>
      <c r="X1238" s="56"/>
      <c r="Y1238" s="526"/>
      <c r="Z1238" s="213" t="s">
        <v>30</v>
      </c>
      <c r="AA1238" s="74">
        <v>5.0</v>
      </c>
      <c r="AB1238" s="522" t="s">
        <v>31</v>
      </c>
      <c r="AC1238" s="45">
        <f>ROUND(ROUND(ROUND(H1232*O$8,0)*V1235,0)*Y1237,0)-AA1238</f>
        <v>289</v>
      </c>
      <c r="AD1238" s="79"/>
    </row>
    <row r="1239" ht="16.5" customHeight="1">
      <c r="A1239" s="29">
        <v>61.0</v>
      </c>
      <c r="B1239" s="29">
        <v>7498.0</v>
      </c>
      <c r="C1239" s="32" t="s">
        <v>11186</v>
      </c>
      <c r="D1239" s="389"/>
      <c r="E1239" s="231"/>
      <c r="F1239" s="543"/>
      <c r="G1239" s="113"/>
      <c r="H1239" s="8"/>
      <c r="I1239" s="144"/>
      <c r="J1239" s="94"/>
      <c r="K1239" s="140"/>
      <c r="L1239" s="54"/>
      <c r="M1239" s="52"/>
      <c r="N1239" s="8"/>
      <c r="O1239" s="54"/>
      <c r="P1239" s="52"/>
      <c r="Q1239" s="8"/>
      <c r="R1239" s="8"/>
      <c r="S1239" s="54"/>
      <c r="T1239" s="102" t="s">
        <v>329</v>
      </c>
      <c r="U1239" s="83" t="s">
        <v>21</v>
      </c>
      <c r="V1239" s="528">
        <v>0.85</v>
      </c>
      <c r="W1239" s="37"/>
      <c r="X1239" s="7"/>
      <c r="Y1239" s="39"/>
      <c r="Z1239" s="213"/>
      <c r="AA1239" s="213"/>
      <c r="AB1239" s="213"/>
      <c r="AC1239" s="45">
        <f>ROUND(ROUND(H1232*O$8,0)*V1239,0)</f>
        <v>420</v>
      </c>
      <c r="AD1239" s="79"/>
    </row>
    <row r="1240" ht="16.5" customHeight="1">
      <c r="A1240" s="29">
        <v>61.0</v>
      </c>
      <c r="B1240" s="29">
        <v>7499.0</v>
      </c>
      <c r="C1240" s="32" t="s">
        <v>11187</v>
      </c>
      <c r="D1240" s="389"/>
      <c r="E1240" s="231"/>
      <c r="F1240" s="543"/>
      <c r="G1240" s="113"/>
      <c r="H1240" s="8"/>
      <c r="I1240" s="144"/>
      <c r="J1240" s="94"/>
      <c r="K1240" s="140"/>
      <c r="L1240" s="54"/>
      <c r="M1240" s="52"/>
      <c r="N1240" s="8"/>
      <c r="O1240" s="54"/>
      <c r="P1240" s="52"/>
      <c r="Q1240" s="8"/>
      <c r="R1240" s="8"/>
      <c r="S1240" s="8"/>
      <c r="T1240" s="482"/>
      <c r="U1240" s="83"/>
      <c r="V1240" s="528"/>
      <c r="W1240" s="227"/>
      <c r="X1240" s="22"/>
      <c r="Y1240" s="109"/>
      <c r="Z1240" s="213" t="s">
        <v>30</v>
      </c>
      <c r="AA1240" s="74">
        <v>5.0</v>
      </c>
      <c r="AB1240" s="522" t="s">
        <v>31</v>
      </c>
      <c r="AC1240" s="45">
        <f>ROUND(ROUND(H1232*O$8,0)*V1239,0)-AA1240</f>
        <v>415</v>
      </c>
      <c r="AD1240" s="79"/>
    </row>
    <row r="1241" ht="16.5" customHeight="1">
      <c r="A1241" s="29">
        <v>61.0</v>
      </c>
      <c r="B1241" s="29">
        <v>7500.0</v>
      </c>
      <c r="C1241" s="32" t="s">
        <v>11188</v>
      </c>
      <c r="D1241" s="389"/>
      <c r="E1241" s="231"/>
      <c r="F1241" s="532"/>
      <c r="G1241" s="527"/>
      <c r="H1241" s="527"/>
      <c r="I1241" s="532"/>
      <c r="J1241" s="94"/>
      <c r="K1241" s="140"/>
      <c r="L1241" s="54"/>
      <c r="M1241" s="52"/>
      <c r="N1241" s="8"/>
      <c r="O1241" s="54"/>
      <c r="P1241" s="52"/>
      <c r="Q1241" s="8"/>
      <c r="R1241" s="8"/>
      <c r="S1241" s="8"/>
      <c r="T1241" s="482"/>
      <c r="U1241" s="99"/>
      <c r="V1241" s="529"/>
      <c r="W1241" s="305" t="s">
        <v>20</v>
      </c>
      <c r="X1241" s="41" t="s">
        <v>21</v>
      </c>
      <c r="Y1241" s="86">
        <v>0.85</v>
      </c>
      <c r="Z1241" s="75"/>
      <c r="AA1241" s="213"/>
      <c r="AB1241" s="213"/>
      <c r="AC1241" s="45">
        <f>ROUND(ROUND(ROUND(H1232*O$8,0)*V1239,0)*Y1241,0)</f>
        <v>357</v>
      </c>
      <c r="AD1241" s="79"/>
    </row>
    <row r="1242" ht="16.5" customHeight="1">
      <c r="A1242" s="29">
        <v>61.0</v>
      </c>
      <c r="B1242" s="29">
        <v>7501.0</v>
      </c>
      <c r="C1242" s="32" t="s">
        <v>11189</v>
      </c>
      <c r="D1242" s="389"/>
      <c r="E1242" s="231"/>
      <c r="F1242" s="532"/>
      <c r="G1242" s="527"/>
      <c r="H1242" s="527"/>
      <c r="I1242" s="532"/>
      <c r="J1242" s="94"/>
      <c r="K1242" s="140"/>
      <c r="L1242" s="54"/>
      <c r="M1242" s="52"/>
      <c r="N1242" s="8"/>
      <c r="O1242" s="54"/>
      <c r="P1242" s="227"/>
      <c r="Q1242" s="22"/>
      <c r="R1242" s="22"/>
      <c r="S1242" s="22"/>
      <c r="T1242" s="484"/>
      <c r="U1242" s="24"/>
      <c r="V1242" s="26"/>
      <c r="W1242" s="484"/>
      <c r="X1242" s="56"/>
      <c r="Y1242" s="526"/>
      <c r="Z1242" s="213" t="s">
        <v>30</v>
      </c>
      <c r="AA1242" s="74">
        <v>5.0</v>
      </c>
      <c r="AB1242" s="522" t="s">
        <v>31</v>
      </c>
      <c r="AC1242" s="45">
        <f>ROUND(ROUND(ROUND(H1232*O$8,0)*V1239,0)*Y1241,0)-AA1242</f>
        <v>352</v>
      </c>
      <c r="AD1242" s="79"/>
    </row>
    <row r="1243" ht="16.5" customHeight="1">
      <c r="A1243" s="29">
        <v>61.0</v>
      </c>
      <c r="B1243" s="29">
        <v>7502.0</v>
      </c>
      <c r="C1243" s="32" t="s">
        <v>11190</v>
      </c>
      <c r="D1243" s="389"/>
      <c r="E1243" s="389"/>
      <c r="F1243" s="532"/>
      <c r="G1243" s="527"/>
      <c r="H1243" s="527"/>
      <c r="I1243" s="532"/>
      <c r="J1243" s="94"/>
      <c r="K1243" s="140"/>
      <c r="L1243" s="54"/>
      <c r="M1243" s="52"/>
      <c r="N1243" s="8"/>
      <c r="O1243" s="54"/>
      <c r="P1243" s="206" t="s">
        <v>23</v>
      </c>
      <c r="Q1243" s="102" t="s">
        <v>24</v>
      </c>
      <c r="R1243" s="533"/>
      <c r="S1243" s="533"/>
      <c r="T1243" s="520"/>
      <c r="U1243" s="38"/>
      <c r="V1243" s="6"/>
      <c r="W1243" s="37"/>
      <c r="X1243" s="7"/>
      <c r="Y1243" s="39"/>
      <c r="Z1243" s="213"/>
      <c r="AA1243" s="213"/>
      <c r="AB1243" s="213"/>
      <c r="AC1243" s="45">
        <f>ROUND(ROUND(H1232*O$8,0)*S1244,0)</f>
        <v>346</v>
      </c>
      <c r="AD1243" s="79"/>
    </row>
    <row r="1244" ht="16.5" customHeight="1">
      <c r="A1244" s="29">
        <v>61.0</v>
      </c>
      <c r="B1244" s="29">
        <v>7503.0</v>
      </c>
      <c r="C1244" s="32" t="s">
        <v>11191</v>
      </c>
      <c r="D1244" s="389"/>
      <c r="E1244" s="389"/>
      <c r="F1244" s="532"/>
      <c r="G1244" s="527"/>
      <c r="H1244" s="527"/>
      <c r="I1244" s="532"/>
      <c r="J1244" s="94"/>
      <c r="K1244" s="140"/>
      <c r="L1244" s="54"/>
      <c r="M1244" s="52"/>
      <c r="N1244" s="8"/>
      <c r="O1244" s="54"/>
      <c r="P1244" s="481"/>
      <c r="Q1244" s="482"/>
      <c r="R1244" s="83" t="s">
        <v>21</v>
      </c>
      <c r="S1244" s="528">
        <v>0.7</v>
      </c>
      <c r="T1244" s="521"/>
      <c r="U1244" s="53"/>
      <c r="V1244" s="14"/>
      <c r="W1244" s="52"/>
      <c r="X1244" s="8"/>
      <c r="Y1244" s="109"/>
      <c r="Z1244" s="213" t="s">
        <v>30</v>
      </c>
      <c r="AA1244" s="74">
        <v>5.0</v>
      </c>
      <c r="AB1244" s="522" t="s">
        <v>31</v>
      </c>
      <c r="AC1244" s="45">
        <f>ROUND(ROUND(H1232*O$8,0)*S1244,0)-AA1244</f>
        <v>341</v>
      </c>
      <c r="AD1244" s="79"/>
    </row>
    <row r="1245" ht="16.5" customHeight="1">
      <c r="A1245" s="29">
        <v>61.0</v>
      </c>
      <c r="B1245" s="29">
        <v>7504.0</v>
      </c>
      <c r="C1245" s="32" t="s">
        <v>11192</v>
      </c>
      <c r="D1245" s="389"/>
      <c r="E1245" s="389"/>
      <c r="F1245" s="532"/>
      <c r="G1245" s="527"/>
      <c r="H1245" s="527"/>
      <c r="I1245" s="532"/>
      <c r="J1245" s="94"/>
      <c r="K1245" s="140"/>
      <c r="L1245" s="54"/>
      <c r="M1245" s="52"/>
      <c r="N1245" s="8"/>
      <c r="O1245" s="54"/>
      <c r="P1245" s="481"/>
      <c r="Q1245" s="482"/>
      <c r="R1245" s="14"/>
      <c r="S1245" s="14"/>
      <c r="T1245" s="521"/>
      <c r="U1245" s="53"/>
      <c r="V1245" s="14"/>
      <c r="W1245" s="305" t="s">
        <v>20</v>
      </c>
      <c r="X1245" s="41" t="s">
        <v>21</v>
      </c>
      <c r="Y1245" s="86">
        <v>0.85</v>
      </c>
      <c r="Z1245" s="75"/>
      <c r="AA1245" s="213"/>
      <c r="AB1245" s="213"/>
      <c r="AC1245" s="45">
        <f>ROUND(ROUND(ROUND(H1232*O$8,0)*S1244,0)*Y1245,0)</f>
        <v>294</v>
      </c>
      <c r="AD1245" s="79"/>
    </row>
    <row r="1246" ht="16.5" customHeight="1">
      <c r="A1246" s="29">
        <v>61.0</v>
      </c>
      <c r="B1246" s="29">
        <v>7505.0</v>
      </c>
      <c r="C1246" s="32" t="s">
        <v>11193</v>
      </c>
      <c r="D1246" s="389"/>
      <c r="E1246" s="389"/>
      <c r="F1246" s="532"/>
      <c r="G1246" s="527"/>
      <c r="H1246" s="527"/>
      <c r="I1246" s="532"/>
      <c r="J1246" s="94"/>
      <c r="K1246" s="140"/>
      <c r="L1246" s="54"/>
      <c r="M1246" s="52"/>
      <c r="N1246" s="8"/>
      <c r="O1246" s="54"/>
      <c r="P1246" s="535"/>
      <c r="Q1246" s="482"/>
      <c r="R1246" s="83"/>
      <c r="S1246" s="83"/>
      <c r="T1246" s="525"/>
      <c r="U1246" s="180"/>
      <c r="V1246" s="21"/>
      <c r="W1246" s="484"/>
      <c r="X1246" s="56"/>
      <c r="Y1246" s="526"/>
      <c r="Z1246" s="213" t="s">
        <v>30</v>
      </c>
      <c r="AA1246" s="74">
        <v>5.0</v>
      </c>
      <c r="AB1246" s="522" t="s">
        <v>31</v>
      </c>
      <c r="AC1246" s="45">
        <f>ROUND(ROUND(ROUND(H1232*O$8,0)*S1244,0)*Y1245,0)-AA1246</f>
        <v>289</v>
      </c>
      <c r="AD1246" s="79"/>
    </row>
    <row r="1247" ht="16.5" customHeight="1">
      <c r="A1247" s="29">
        <v>61.0</v>
      </c>
      <c r="B1247" s="29">
        <v>7506.0</v>
      </c>
      <c r="C1247" s="32" t="s">
        <v>11194</v>
      </c>
      <c r="D1247" s="389"/>
      <c r="E1247" s="389"/>
      <c r="F1247" s="532"/>
      <c r="G1247" s="527"/>
      <c r="H1247" s="527"/>
      <c r="I1247" s="532"/>
      <c r="J1247" s="94"/>
      <c r="K1247" s="140"/>
      <c r="L1247" s="54"/>
      <c r="M1247" s="52"/>
      <c r="N1247" s="8"/>
      <c r="O1247" s="54"/>
      <c r="P1247" s="536"/>
      <c r="Q1247" s="14"/>
      <c r="R1247" s="14"/>
      <c r="S1247" s="14"/>
      <c r="T1247" s="102" t="s">
        <v>326</v>
      </c>
      <c r="U1247" s="41" t="s">
        <v>21</v>
      </c>
      <c r="V1247" s="60">
        <v>0.7</v>
      </c>
      <c r="W1247" s="37"/>
      <c r="X1247" s="7"/>
      <c r="Y1247" s="39"/>
      <c r="Z1247" s="213"/>
      <c r="AA1247" s="213"/>
      <c r="AB1247" s="213"/>
      <c r="AC1247" s="45">
        <f>ROUND(ROUND(ROUND(H1232*O$8,0)*S1244,0)*V1247,0)</f>
        <v>242</v>
      </c>
      <c r="AD1247" s="79"/>
    </row>
    <row r="1248" ht="16.5" customHeight="1">
      <c r="A1248" s="29">
        <v>61.0</v>
      </c>
      <c r="B1248" s="29">
        <v>7507.0</v>
      </c>
      <c r="C1248" s="32" t="s">
        <v>11195</v>
      </c>
      <c r="D1248" s="389"/>
      <c r="E1248" s="389"/>
      <c r="F1248" s="532"/>
      <c r="G1248" s="527"/>
      <c r="H1248" s="527"/>
      <c r="I1248" s="532"/>
      <c r="J1248" s="94"/>
      <c r="K1248" s="140"/>
      <c r="L1248" s="54"/>
      <c r="M1248" s="52"/>
      <c r="N1248" s="8"/>
      <c r="O1248" s="54"/>
      <c r="P1248" s="536"/>
      <c r="Q1248" s="14"/>
      <c r="R1248" s="14"/>
      <c r="S1248" s="14"/>
      <c r="T1248" s="482"/>
      <c r="U1248" s="83"/>
      <c r="V1248" s="528"/>
      <c r="W1248" s="227"/>
      <c r="X1248" s="22"/>
      <c r="Y1248" s="109"/>
      <c r="Z1248" s="213" t="s">
        <v>30</v>
      </c>
      <c r="AA1248" s="74">
        <v>5.0</v>
      </c>
      <c r="AB1248" s="522" t="s">
        <v>31</v>
      </c>
      <c r="AC1248" s="45">
        <f>ROUND(ROUND(ROUND(H1232*O$8,0)*S1244,0)*V1247,0)-AA1248</f>
        <v>237</v>
      </c>
      <c r="AD1248" s="79"/>
    </row>
    <row r="1249" ht="16.5" customHeight="1">
      <c r="A1249" s="29">
        <v>61.0</v>
      </c>
      <c r="B1249" s="29">
        <v>7508.0</v>
      </c>
      <c r="C1249" s="32" t="s">
        <v>11196</v>
      </c>
      <c r="D1249" s="389"/>
      <c r="E1249" s="389"/>
      <c r="F1249" s="532"/>
      <c r="G1249" s="527"/>
      <c r="H1249" s="527"/>
      <c r="I1249" s="532"/>
      <c r="J1249" s="94"/>
      <c r="K1249" s="140"/>
      <c r="L1249" s="54"/>
      <c r="M1249" s="52"/>
      <c r="N1249" s="8"/>
      <c r="O1249" s="54"/>
      <c r="P1249" s="254"/>
      <c r="Q1249" s="83"/>
      <c r="R1249" s="83"/>
      <c r="T1249" s="482"/>
      <c r="U1249" s="99"/>
      <c r="V1249" s="529"/>
      <c r="W1249" s="305" t="s">
        <v>20</v>
      </c>
      <c r="X1249" s="41" t="s">
        <v>21</v>
      </c>
      <c r="Y1249" s="86">
        <v>0.85</v>
      </c>
      <c r="Z1249" s="75"/>
      <c r="AA1249" s="213"/>
      <c r="AB1249" s="213"/>
      <c r="AC1249" s="45">
        <f>ROUND(ROUND(ROUND(ROUND(H1232*O$8,0)*S1244,0)*V1247,0)*Y1249,0)</f>
        <v>206</v>
      </c>
      <c r="AD1249" s="79"/>
    </row>
    <row r="1250" ht="16.5" customHeight="1">
      <c r="A1250" s="29">
        <v>61.0</v>
      </c>
      <c r="B1250" s="29">
        <v>7509.0</v>
      </c>
      <c r="C1250" s="32" t="s">
        <v>11197</v>
      </c>
      <c r="D1250" s="389"/>
      <c r="E1250" s="389"/>
      <c r="F1250" s="532"/>
      <c r="G1250" s="527"/>
      <c r="H1250" s="527"/>
      <c r="I1250" s="532"/>
      <c r="J1250" s="94"/>
      <c r="K1250" s="140"/>
      <c r="L1250" s="54"/>
      <c r="M1250" s="52"/>
      <c r="N1250" s="8"/>
      <c r="O1250" s="54"/>
      <c r="P1250" s="254"/>
      <c r="Q1250" s="83"/>
      <c r="R1250" s="83"/>
      <c r="S1250" s="83"/>
      <c r="T1250" s="530"/>
      <c r="U1250" s="24"/>
      <c r="V1250" s="26"/>
      <c r="W1250" s="484"/>
      <c r="X1250" s="56"/>
      <c r="Y1250" s="526"/>
      <c r="Z1250" s="213" t="s">
        <v>30</v>
      </c>
      <c r="AA1250" s="74">
        <v>5.0</v>
      </c>
      <c r="AB1250" s="522" t="s">
        <v>31</v>
      </c>
      <c r="AC1250" s="45">
        <f>ROUND(ROUND(ROUND(ROUND(H1232*O$8,0)*S1244,0)*V1247,0)*Y1249,0)-AA1250</f>
        <v>201</v>
      </c>
      <c r="AD1250" s="79"/>
    </row>
    <row r="1251" ht="16.5" customHeight="1">
      <c r="A1251" s="29">
        <v>61.0</v>
      </c>
      <c r="B1251" s="29">
        <v>7510.0</v>
      </c>
      <c r="C1251" s="32" t="s">
        <v>11198</v>
      </c>
      <c r="D1251" s="389"/>
      <c r="E1251" s="389"/>
      <c r="F1251" s="532"/>
      <c r="G1251" s="527"/>
      <c r="H1251" s="527"/>
      <c r="I1251" s="532"/>
      <c r="J1251" s="94"/>
      <c r="K1251" s="140"/>
      <c r="L1251" s="54"/>
      <c r="M1251" s="52"/>
      <c r="N1251" s="8"/>
      <c r="O1251" s="54"/>
      <c r="P1251" s="536"/>
      <c r="Q1251" s="83"/>
      <c r="R1251" s="528"/>
      <c r="S1251" s="486"/>
      <c r="T1251" s="102" t="s">
        <v>329</v>
      </c>
      <c r="U1251" s="83" t="s">
        <v>21</v>
      </c>
      <c r="V1251" s="528">
        <v>0.85</v>
      </c>
      <c r="W1251" s="37"/>
      <c r="X1251" s="7"/>
      <c r="Y1251" s="39"/>
      <c r="Z1251" s="213"/>
      <c r="AA1251" s="213"/>
      <c r="AB1251" s="213"/>
      <c r="AC1251" s="45">
        <f>ROUND(ROUND(ROUND(H1232*O$8,0)*S1244,0)*V1251,0)</f>
        <v>294</v>
      </c>
      <c r="AD1251" s="79"/>
    </row>
    <row r="1252" ht="16.5" customHeight="1">
      <c r="A1252" s="29">
        <v>61.0</v>
      </c>
      <c r="B1252" s="29">
        <v>7511.0</v>
      </c>
      <c r="C1252" s="32" t="s">
        <v>11199</v>
      </c>
      <c r="D1252" s="389"/>
      <c r="E1252" s="389"/>
      <c r="F1252" s="532"/>
      <c r="G1252" s="527"/>
      <c r="H1252" s="527"/>
      <c r="I1252" s="532"/>
      <c r="J1252" s="94"/>
      <c r="K1252" s="140"/>
      <c r="L1252" s="54"/>
      <c r="M1252" s="52"/>
      <c r="N1252" s="8"/>
      <c r="O1252" s="54"/>
      <c r="P1252" s="536"/>
      <c r="Q1252" s="83"/>
      <c r="R1252" s="528"/>
      <c r="S1252" s="528"/>
      <c r="T1252" s="482"/>
      <c r="U1252" s="83"/>
      <c r="V1252" s="528"/>
      <c r="W1252" s="227"/>
      <c r="X1252" s="22"/>
      <c r="Y1252" s="109"/>
      <c r="Z1252" s="213" t="s">
        <v>30</v>
      </c>
      <c r="AA1252" s="74">
        <v>5.0</v>
      </c>
      <c r="AB1252" s="522" t="s">
        <v>31</v>
      </c>
      <c r="AC1252" s="45">
        <f>ROUND(ROUND(ROUND(H1232*O$8,0)*S1244,0)*V1251,0)-AA1252</f>
        <v>289</v>
      </c>
      <c r="AD1252" s="79"/>
    </row>
    <row r="1253" ht="16.5" customHeight="1">
      <c r="A1253" s="29">
        <v>61.0</v>
      </c>
      <c r="B1253" s="29">
        <v>7512.0</v>
      </c>
      <c r="C1253" s="32" t="s">
        <v>11200</v>
      </c>
      <c r="D1253" s="389"/>
      <c r="E1253" s="389"/>
      <c r="F1253" s="532"/>
      <c r="G1253" s="527"/>
      <c r="H1253" s="527"/>
      <c r="I1253" s="532"/>
      <c r="J1253" s="94"/>
      <c r="K1253" s="140"/>
      <c r="L1253" s="54"/>
      <c r="M1253" s="52"/>
      <c r="N1253" s="8"/>
      <c r="O1253" s="54"/>
      <c r="P1253" s="254"/>
      <c r="Q1253" s="83"/>
      <c r="R1253" s="528"/>
      <c r="S1253" s="528"/>
      <c r="T1253" s="482"/>
      <c r="U1253" s="99"/>
      <c r="V1253" s="529"/>
      <c r="W1253" s="305" t="s">
        <v>20</v>
      </c>
      <c r="X1253" s="41" t="s">
        <v>21</v>
      </c>
      <c r="Y1253" s="86">
        <v>0.85</v>
      </c>
      <c r="Z1253" s="75"/>
      <c r="AA1253" s="213"/>
      <c r="AB1253" s="213"/>
      <c r="AC1253" s="45">
        <f>ROUND(ROUND(ROUND(ROUND(H1232*O$8,0)*S1244,0)*V1251,0)*Y1253,0)</f>
        <v>250</v>
      </c>
      <c r="AD1253" s="79"/>
    </row>
    <row r="1254" ht="16.5" customHeight="1">
      <c r="A1254" s="29">
        <v>61.0</v>
      </c>
      <c r="B1254" s="29">
        <v>7513.0</v>
      </c>
      <c r="C1254" s="32" t="s">
        <v>11201</v>
      </c>
      <c r="D1254" s="389"/>
      <c r="E1254" s="389"/>
      <c r="F1254" s="532"/>
      <c r="G1254" s="527"/>
      <c r="H1254" s="527"/>
      <c r="I1254" s="532"/>
      <c r="J1254" s="94"/>
      <c r="K1254" s="140"/>
      <c r="L1254" s="54"/>
      <c r="M1254" s="52"/>
      <c r="N1254" s="8"/>
      <c r="O1254" s="54"/>
      <c r="P1254" s="536"/>
      <c r="Q1254" s="83"/>
      <c r="R1254" s="83"/>
      <c r="S1254" s="83"/>
      <c r="T1254" s="484"/>
      <c r="U1254" s="24"/>
      <c r="V1254" s="26"/>
      <c r="W1254" s="484"/>
      <c r="X1254" s="56"/>
      <c r="Y1254" s="526"/>
      <c r="Z1254" s="213" t="s">
        <v>30</v>
      </c>
      <c r="AA1254" s="74">
        <v>5.0</v>
      </c>
      <c r="AB1254" s="522" t="s">
        <v>31</v>
      </c>
      <c r="AC1254" s="45">
        <f>ROUND(ROUND(ROUND(ROUND(H1232*O$8,0)*S1244,0)*V1251,0)*Y1253,0)-AA1254</f>
        <v>245</v>
      </c>
      <c r="AD1254" s="79"/>
    </row>
    <row r="1255" ht="16.5" customHeight="1">
      <c r="A1255" s="29">
        <v>61.0</v>
      </c>
      <c r="B1255" s="29">
        <v>7514.0</v>
      </c>
      <c r="C1255" s="32" t="s">
        <v>11202</v>
      </c>
      <c r="D1255" s="389"/>
      <c r="E1255" s="389"/>
      <c r="F1255" s="532"/>
      <c r="G1255" s="527"/>
      <c r="H1255" s="527"/>
      <c r="I1255" s="532"/>
      <c r="J1255" s="94"/>
      <c r="K1255" s="140"/>
      <c r="L1255" s="54"/>
      <c r="M1255" s="52"/>
      <c r="N1255" s="8"/>
      <c r="O1255" s="54"/>
      <c r="P1255" s="536"/>
      <c r="Q1255" s="102" t="s">
        <v>27</v>
      </c>
      <c r="R1255" s="533"/>
      <c r="S1255" s="533"/>
      <c r="T1255" s="520"/>
      <c r="U1255" s="38"/>
      <c r="V1255" s="6"/>
      <c r="W1255" s="37"/>
      <c r="X1255" s="7"/>
      <c r="Y1255" s="39"/>
      <c r="Z1255" s="213"/>
      <c r="AA1255" s="213"/>
      <c r="AB1255" s="213"/>
      <c r="AC1255" s="45">
        <f>ROUND(ROUND(H1232*O$8,0)*S1256,0)</f>
        <v>247</v>
      </c>
      <c r="AD1255" s="79"/>
    </row>
    <row r="1256" ht="16.5" customHeight="1">
      <c r="A1256" s="29">
        <v>61.0</v>
      </c>
      <c r="B1256" s="29">
        <v>7515.0</v>
      </c>
      <c r="C1256" s="32" t="s">
        <v>11203</v>
      </c>
      <c r="D1256" s="389"/>
      <c r="E1256" s="389"/>
      <c r="F1256" s="532"/>
      <c r="G1256" s="527"/>
      <c r="H1256" s="527"/>
      <c r="I1256" s="532"/>
      <c r="J1256" s="94"/>
      <c r="K1256" s="140"/>
      <c r="L1256" s="54"/>
      <c r="M1256" s="52"/>
      <c r="N1256" s="8"/>
      <c r="O1256" s="54"/>
      <c r="P1256" s="535"/>
      <c r="Q1256" s="482"/>
      <c r="R1256" s="83" t="s">
        <v>21</v>
      </c>
      <c r="S1256" s="528">
        <v>0.5</v>
      </c>
      <c r="T1256" s="521"/>
      <c r="U1256" s="53"/>
      <c r="V1256" s="14"/>
      <c r="W1256" s="52"/>
      <c r="X1256" s="8"/>
      <c r="Y1256" s="109"/>
      <c r="Z1256" s="213" t="s">
        <v>30</v>
      </c>
      <c r="AA1256" s="74">
        <v>5.0</v>
      </c>
      <c r="AB1256" s="522" t="s">
        <v>31</v>
      </c>
      <c r="AC1256" s="45">
        <f>ROUND(ROUND(H1232*O$8,0)*S1256,0)-AA1256</f>
        <v>242</v>
      </c>
      <c r="AD1256" s="79"/>
    </row>
    <row r="1257" ht="16.5" customHeight="1">
      <c r="A1257" s="29">
        <v>61.0</v>
      </c>
      <c r="B1257" s="29">
        <v>7516.0</v>
      </c>
      <c r="C1257" s="32" t="s">
        <v>11204</v>
      </c>
      <c r="D1257" s="389"/>
      <c r="E1257" s="389"/>
      <c r="F1257" s="532"/>
      <c r="G1257" s="527"/>
      <c r="H1257" s="527"/>
      <c r="I1257" s="532"/>
      <c r="J1257" s="94"/>
      <c r="K1257" s="140"/>
      <c r="L1257" s="54"/>
      <c r="M1257" s="52"/>
      <c r="N1257" s="8"/>
      <c r="O1257" s="54"/>
      <c r="P1257" s="535"/>
      <c r="Q1257" s="482"/>
      <c r="R1257" s="14"/>
      <c r="S1257" s="14"/>
      <c r="T1257" s="521"/>
      <c r="U1257" s="53"/>
      <c r="V1257" s="14"/>
      <c r="W1257" s="305" t="s">
        <v>20</v>
      </c>
      <c r="X1257" s="41" t="s">
        <v>21</v>
      </c>
      <c r="Y1257" s="86">
        <v>0.85</v>
      </c>
      <c r="Z1257" s="75"/>
      <c r="AA1257" s="213"/>
      <c r="AB1257" s="213"/>
      <c r="AC1257" s="45">
        <f>ROUND(ROUND(ROUND(H1232*O$8,0)*S1256,0)*Y1257,0)</f>
        <v>210</v>
      </c>
      <c r="AD1257" s="79"/>
    </row>
    <row r="1258" ht="16.5" customHeight="1">
      <c r="A1258" s="29">
        <v>61.0</v>
      </c>
      <c r="B1258" s="29">
        <v>7517.0</v>
      </c>
      <c r="C1258" s="32" t="s">
        <v>11205</v>
      </c>
      <c r="D1258" s="389"/>
      <c r="E1258" s="389"/>
      <c r="F1258" s="532"/>
      <c r="G1258" s="527"/>
      <c r="H1258" s="527"/>
      <c r="I1258" s="532"/>
      <c r="J1258" s="94"/>
      <c r="K1258" s="140"/>
      <c r="L1258" s="54"/>
      <c r="M1258" s="52"/>
      <c r="N1258" s="8"/>
      <c r="O1258" s="54"/>
      <c r="P1258" s="535"/>
      <c r="Q1258" s="482"/>
      <c r="R1258" s="83"/>
      <c r="S1258" s="83"/>
      <c r="T1258" s="525"/>
      <c r="U1258" s="180"/>
      <c r="V1258" s="21"/>
      <c r="W1258" s="484"/>
      <c r="X1258" s="56"/>
      <c r="Y1258" s="526"/>
      <c r="Z1258" s="213" t="s">
        <v>30</v>
      </c>
      <c r="AA1258" s="74">
        <v>5.0</v>
      </c>
      <c r="AB1258" s="522" t="s">
        <v>31</v>
      </c>
      <c r="AC1258" s="45">
        <f>ROUND(ROUND(ROUND(H1232*O$8,0)*S1256,0)*Y1257,0)-AA1258</f>
        <v>205</v>
      </c>
      <c r="AD1258" s="79"/>
    </row>
    <row r="1259" ht="16.5" customHeight="1">
      <c r="A1259" s="29">
        <v>61.0</v>
      </c>
      <c r="B1259" s="29">
        <v>7518.0</v>
      </c>
      <c r="C1259" s="32" t="s">
        <v>11206</v>
      </c>
      <c r="D1259" s="389"/>
      <c r="E1259" s="389"/>
      <c r="F1259" s="532"/>
      <c r="G1259" s="527"/>
      <c r="H1259" s="527"/>
      <c r="I1259" s="532"/>
      <c r="J1259" s="94"/>
      <c r="K1259" s="140"/>
      <c r="L1259" s="54"/>
      <c r="M1259" s="52"/>
      <c r="N1259" s="8"/>
      <c r="O1259" s="54"/>
      <c r="P1259" s="536"/>
      <c r="Q1259" s="14"/>
      <c r="R1259" s="14"/>
      <c r="S1259" s="14"/>
      <c r="T1259" s="102" t="s">
        <v>326</v>
      </c>
      <c r="U1259" s="41" t="s">
        <v>21</v>
      </c>
      <c r="V1259" s="60">
        <v>0.7</v>
      </c>
      <c r="W1259" s="37"/>
      <c r="X1259" s="7"/>
      <c r="Y1259" s="39"/>
      <c r="Z1259" s="213"/>
      <c r="AA1259" s="213"/>
      <c r="AB1259" s="213"/>
      <c r="AC1259" s="45">
        <f>ROUND(ROUND(ROUND(H1232*O$8,0)*S1256,0)*V1259,0)</f>
        <v>173</v>
      </c>
      <c r="AD1259" s="79"/>
    </row>
    <row r="1260" ht="16.5" customHeight="1">
      <c r="A1260" s="29">
        <v>61.0</v>
      </c>
      <c r="B1260" s="29">
        <v>7519.0</v>
      </c>
      <c r="C1260" s="32" t="s">
        <v>11207</v>
      </c>
      <c r="D1260" s="389"/>
      <c r="E1260" s="389"/>
      <c r="F1260" s="532"/>
      <c r="G1260" s="527"/>
      <c r="H1260" s="527"/>
      <c r="I1260" s="532"/>
      <c r="J1260" s="94"/>
      <c r="K1260" s="140"/>
      <c r="L1260" s="54"/>
      <c r="M1260" s="52"/>
      <c r="N1260" s="8"/>
      <c r="O1260" s="54"/>
      <c r="P1260" s="536"/>
      <c r="Q1260" s="14"/>
      <c r="R1260" s="14"/>
      <c r="S1260" s="14"/>
      <c r="T1260" s="482"/>
      <c r="U1260" s="83"/>
      <c r="V1260" s="528"/>
      <c r="W1260" s="227"/>
      <c r="X1260" s="22"/>
      <c r="Y1260" s="109"/>
      <c r="Z1260" s="213" t="s">
        <v>30</v>
      </c>
      <c r="AA1260" s="74">
        <v>5.0</v>
      </c>
      <c r="AB1260" s="522" t="s">
        <v>31</v>
      </c>
      <c r="AC1260" s="45">
        <f>ROUND(ROUND(ROUND(H1232*O$8,0)*S1256,0)*V1259,0)-AA1260</f>
        <v>168</v>
      </c>
      <c r="AD1260" s="79"/>
    </row>
    <row r="1261" ht="16.5" customHeight="1">
      <c r="A1261" s="29">
        <v>61.0</v>
      </c>
      <c r="B1261" s="29">
        <v>7520.0</v>
      </c>
      <c r="C1261" s="32" t="s">
        <v>11208</v>
      </c>
      <c r="D1261" s="389"/>
      <c r="E1261" s="389"/>
      <c r="F1261" s="532"/>
      <c r="G1261" s="527"/>
      <c r="H1261" s="527"/>
      <c r="I1261" s="532"/>
      <c r="J1261" s="94"/>
      <c r="K1261" s="140"/>
      <c r="L1261" s="54"/>
      <c r="M1261" s="52"/>
      <c r="N1261" s="8"/>
      <c r="O1261" s="54"/>
      <c r="P1261" s="254"/>
      <c r="Q1261" s="83"/>
      <c r="R1261" s="83"/>
      <c r="T1261" s="482"/>
      <c r="U1261" s="99"/>
      <c r="V1261" s="529"/>
      <c r="W1261" s="305" t="s">
        <v>20</v>
      </c>
      <c r="X1261" s="41" t="s">
        <v>21</v>
      </c>
      <c r="Y1261" s="86">
        <v>0.85</v>
      </c>
      <c r="Z1261" s="75"/>
      <c r="AA1261" s="213"/>
      <c r="AB1261" s="213"/>
      <c r="AC1261" s="45">
        <f>ROUND(ROUND(ROUND(ROUND(H1232*O$8,0)*S1256,0)*V1259,0)*Y1261,0)</f>
        <v>147</v>
      </c>
      <c r="AD1261" s="79"/>
    </row>
    <row r="1262" ht="16.5" customHeight="1">
      <c r="A1262" s="29">
        <v>61.0</v>
      </c>
      <c r="B1262" s="29">
        <v>7521.0</v>
      </c>
      <c r="C1262" s="32" t="s">
        <v>11209</v>
      </c>
      <c r="D1262" s="389"/>
      <c r="E1262" s="389"/>
      <c r="F1262" s="532"/>
      <c r="G1262" s="527"/>
      <c r="H1262" s="527"/>
      <c r="I1262" s="532"/>
      <c r="J1262" s="94"/>
      <c r="K1262" s="140"/>
      <c r="L1262" s="54"/>
      <c r="M1262" s="52"/>
      <c r="N1262" s="8"/>
      <c r="O1262" s="54"/>
      <c r="P1262" s="254"/>
      <c r="Q1262" s="83"/>
      <c r="R1262" s="83"/>
      <c r="S1262" s="83"/>
      <c r="T1262" s="530"/>
      <c r="U1262" s="24"/>
      <c r="V1262" s="26"/>
      <c r="W1262" s="484"/>
      <c r="X1262" s="56"/>
      <c r="Y1262" s="526"/>
      <c r="Z1262" s="213" t="s">
        <v>30</v>
      </c>
      <c r="AA1262" s="74">
        <v>5.0</v>
      </c>
      <c r="AB1262" s="522" t="s">
        <v>31</v>
      </c>
      <c r="AC1262" s="45">
        <f>ROUND(ROUND(ROUND(ROUND(H1232*O$8,0)*S1256,0)*V1259,0)*Y1261,0)-AA1262</f>
        <v>142</v>
      </c>
      <c r="AD1262" s="79"/>
    </row>
    <row r="1263" ht="16.5" customHeight="1">
      <c r="A1263" s="29">
        <v>61.0</v>
      </c>
      <c r="B1263" s="29">
        <v>7522.0</v>
      </c>
      <c r="C1263" s="32" t="s">
        <v>11210</v>
      </c>
      <c r="D1263" s="389"/>
      <c r="E1263" s="389"/>
      <c r="F1263" s="532"/>
      <c r="G1263" s="527"/>
      <c r="H1263" s="527"/>
      <c r="I1263" s="532"/>
      <c r="J1263" s="94"/>
      <c r="K1263" s="140"/>
      <c r="L1263" s="54"/>
      <c r="M1263" s="52"/>
      <c r="N1263" s="8"/>
      <c r="O1263" s="54"/>
      <c r="P1263" s="536"/>
      <c r="Q1263" s="83"/>
      <c r="R1263" s="528"/>
      <c r="S1263" s="486"/>
      <c r="T1263" s="102" t="s">
        <v>329</v>
      </c>
      <c r="U1263" s="83" t="s">
        <v>21</v>
      </c>
      <c r="V1263" s="528">
        <v>0.85</v>
      </c>
      <c r="W1263" s="37"/>
      <c r="X1263" s="7"/>
      <c r="Y1263" s="39"/>
      <c r="Z1263" s="213"/>
      <c r="AA1263" s="213"/>
      <c r="AB1263" s="213"/>
      <c r="AC1263" s="45">
        <f>ROUND(ROUND(ROUND(H1232*O$8,0)*S1256,0)*V1263,0)</f>
        <v>210</v>
      </c>
      <c r="AD1263" s="79"/>
    </row>
    <row r="1264" ht="16.5" customHeight="1">
      <c r="A1264" s="29">
        <v>61.0</v>
      </c>
      <c r="B1264" s="29">
        <v>7523.0</v>
      </c>
      <c r="C1264" s="32" t="s">
        <v>11211</v>
      </c>
      <c r="D1264" s="389"/>
      <c r="E1264" s="389"/>
      <c r="F1264" s="532"/>
      <c r="G1264" s="527"/>
      <c r="H1264" s="527"/>
      <c r="I1264" s="532"/>
      <c r="J1264" s="94"/>
      <c r="K1264" s="140"/>
      <c r="L1264" s="54"/>
      <c r="M1264" s="52"/>
      <c r="N1264" s="8"/>
      <c r="O1264" s="54"/>
      <c r="P1264" s="536"/>
      <c r="Q1264" s="83"/>
      <c r="R1264" s="528"/>
      <c r="S1264" s="528"/>
      <c r="T1264" s="482"/>
      <c r="U1264" s="83"/>
      <c r="V1264" s="528"/>
      <c r="W1264" s="227"/>
      <c r="X1264" s="22"/>
      <c r="Y1264" s="109"/>
      <c r="Z1264" s="213" t="s">
        <v>30</v>
      </c>
      <c r="AA1264" s="74">
        <v>5.0</v>
      </c>
      <c r="AB1264" s="522" t="s">
        <v>31</v>
      </c>
      <c r="AC1264" s="45">
        <f>ROUND(ROUND(ROUND(H1232*O$8,0)*S1256,0)*V1263,0)-AA1264</f>
        <v>205</v>
      </c>
      <c r="AD1264" s="79"/>
    </row>
    <row r="1265" ht="16.5" customHeight="1">
      <c r="A1265" s="29">
        <v>61.0</v>
      </c>
      <c r="B1265" s="29">
        <v>7524.0</v>
      </c>
      <c r="C1265" s="32" t="s">
        <v>11212</v>
      </c>
      <c r="D1265" s="389"/>
      <c r="E1265" s="389"/>
      <c r="F1265" s="532"/>
      <c r="G1265" s="527"/>
      <c r="H1265" s="527"/>
      <c r="I1265" s="532"/>
      <c r="J1265" s="94"/>
      <c r="K1265" s="140"/>
      <c r="L1265" s="54"/>
      <c r="M1265" s="52"/>
      <c r="N1265" s="8"/>
      <c r="O1265" s="54"/>
      <c r="P1265" s="254"/>
      <c r="Q1265" s="83"/>
      <c r="R1265" s="528"/>
      <c r="S1265" s="528"/>
      <c r="T1265" s="482"/>
      <c r="U1265" s="99"/>
      <c r="V1265" s="529"/>
      <c r="W1265" s="305" t="s">
        <v>20</v>
      </c>
      <c r="X1265" s="41" t="s">
        <v>21</v>
      </c>
      <c r="Y1265" s="86">
        <v>0.85</v>
      </c>
      <c r="Z1265" s="75"/>
      <c r="AA1265" s="213"/>
      <c r="AB1265" s="213"/>
      <c r="AC1265" s="45">
        <f>ROUND(ROUND(ROUND(ROUND(H1232*O$8,0)*S1256,0)*V1263,0)*Y1265,0)</f>
        <v>179</v>
      </c>
      <c r="AD1265" s="79"/>
    </row>
    <row r="1266" ht="16.5" customHeight="1">
      <c r="A1266" s="29">
        <v>61.0</v>
      </c>
      <c r="B1266" s="29">
        <v>7525.0</v>
      </c>
      <c r="C1266" s="32" t="s">
        <v>11213</v>
      </c>
      <c r="D1266" s="389"/>
      <c r="E1266" s="389"/>
      <c r="F1266" s="532"/>
      <c r="G1266" s="527"/>
      <c r="H1266" s="527"/>
      <c r="I1266" s="532"/>
      <c r="J1266" s="94"/>
      <c r="K1266" s="140"/>
      <c r="L1266" s="54"/>
      <c r="M1266" s="52"/>
      <c r="N1266" s="8"/>
      <c r="O1266" s="54"/>
      <c r="P1266" s="537"/>
      <c r="Q1266" s="83"/>
      <c r="R1266" s="83"/>
      <c r="S1266" s="83"/>
      <c r="T1266" s="484"/>
      <c r="U1266" s="24"/>
      <c r="V1266" s="26"/>
      <c r="W1266" s="484"/>
      <c r="X1266" s="56"/>
      <c r="Y1266" s="526"/>
      <c r="Z1266" s="213" t="s">
        <v>30</v>
      </c>
      <c r="AA1266" s="74">
        <v>5.0</v>
      </c>
      <c r="AB1266" s="522" t="s">
        <v>31</v>
      </c>
      <c r="AC1266" s="45">
        <f>ROUND(ROUND(ROUND(ROUND(H1232*O$8,0)*S1256,0)*V1263,0)*Y1265,0)-AA1266</f>
        <v>174</v>
      </c>
      <c r="AD1266" s="79"/>
    </row>
    <row r="1267" ht="16.5" customHeight="1">
      <c r="A1267" s="29">
        <v>61.0</v>
      </c>
      <c r="B1267" s="29">
        <v>7526.0</v>
      </c>
      <c r="C1267" s="32" t="s">
        <v>11214</v>
      </c>
      <c r="D1267" s="389"/>
      <c r="E1267" s="389"/>
      <c r="F1267" s="532"/>
      <c r="G1267" s="527"/>
      <c r="H1267" s="527"/>
      <c r="I1267" s="532"/>
      <c r="J1267" s="130" t="s">
        <v>38</v>
      </c>
      <c r="K1267" s="538"/>
      <c r="L1267" s="590"/>
      <c r="M1267" s="147"/>
      <c r="N1267" s="539"/>
      <c r="O1267" s="591"/>
      <c r="P1267" s="37"/>
      <c r="Q1267" s="7"/>
      <c r="R1267" s="7"/>
      <c r="S1267" s="7"/>
      <c r="T1267" s="520"/>
      <c r="U1267" s="6"/>
      <c r="V1267" s="7"/>
      <c r="W1267" s="37"/>
      <c r="X1267" s="7"/>
      <c r="Y1267" s="39"/>
      <c r="Z1267" s="213"/>
      <c r="AA1267" s="213"/>
      <c r="AB1267" s="213"/>
      <c r="AC1267" s="45">
        <f>ROUND(ROUND(H1232+K1268,0)*O$8,0)</f>
        <v>503</v>
      </c>
      <c r="AD1267" s="79"/>
    </row>
    <row r="1268" ht="16.5" customHeight="1">
      <c r="A1268" s="29">
        <v>61.0</v>
      </c>
      <c r="B1268" s="29">
        <v>7527.0</v>
      </c>
      <c r="C1268" s="32" t="s">
        <v>11215</v>
      </c>
      <c r="D1268" s="231"/>
      <c r="E1268" s="231"/>
      <c r="F1268" s="523"/>
      <c r="G1268" s="174"/>
      <c r="H1268" s="174"/>
      <c r="I1268" s="523"/>
      <c r="J1268" s="482"/>
      <c r="K1268" s="83">
        <v>12.0</v>
      </c>
      <c r="L1268" s="594" t="s">
        <v>40</v>
      </c>
      <c r="M1268" s="595"/>
      <c r="N1268" s="97"/>
      <c r="O1268" s="594"/>
      <c r="P1268" s="52"/>
      <c r="Q1268" s="8"/>
      <c r="R1268" s="8"/>
      <c r="S1268" s="8"/>
      <c r="T1268" s="521"/>
      <c r="U1268" s="14"/>
      <c r="V1268" s="8"/>
      <c r="W1268" s="52"/>
      <c r="X1268" s="8"/>
      <c r="Y1268" s="109"/>
      <c r="Z1268" s="213" t="s">
        <v>30</v>
      </c>
      <c r="AA1268" s="74">
        <v>5.0</v>
      </c>
      <c r="AB1268" s="522" t="s">
        <v>31</v>
      </c>
      <c r="AC1268" s="45">
        <f>ROUND(ROUND(H1232+K1268,0)*O$8,0)-AA1268</f>
        <v>498</v>
      </c>
      <c r="AD1268" s="79"/>
    </row>
    <row r="1269" ht="16.5" customHeight="1">
      <c r="A1269" s="29">
        <v>61.0</v>
      </c>
      <c r="B1269" s="29">
        <v>7528.0</v>
      </c>
      <c r="C1269" s="32" t="s">
        <v>11216</v>
      </c>
      <c r="D1269" s="231"/>
      <c r="E1269" s="231"/>
      <c r="F1269" s="523"/>
      <c r="G1269" s="174"/>
      <c r="H1269" s="174"/>
      <c r="I1269" s="523"/>
      <c r="J1269" s="482"/>
      <c r="K1269" s="140"/>
      <c r="L1269" s="54"/>
      <c r="M1269" s="52"/>
      <c r="N1269" s="8"/>
      <c r="O1269" s="54"/>
      <c r="P1269" s="52"/>
      <c r="Q1269" s="8"/>
      <c r="R1269" s="8"/>
      <c r="S1269" s="8"/>
      <c r="T1269" s="521"/>
      <c r="U1269" s="14"/>
      <c r="V1269" s="54"/>
      <c r="W1269" s="305" t="s">
        <v>20</v>
      </c>
      <c r="X1269" s="41" t="s">
        <v>21</v>
      </c>
      <c r="Y1269" s="86">
        <v>0.85</v>
      </c>
      <c r="Z1269" s="75"/>
      <c r="AA1269" s="213"/>
      <c r="AB1269" s="213"/>
      <c r="AC1269" s="45">
        <f>ROUND(ROUND(ROUND(H1232+K1268,0)*O$8,0)*Y1269,0)</f>
        <v>428</v>
      </c>
      <c r="AD1269" s="79"/>
    </row>
    <row r="1270" ht="16.5" customHeight="1">
      <c r="A1270" s="29">
        <v>61.0</v>
      </c>
      <c r="B1270" s="29">
        <v>7529.0</v>
      </c>
      <c r="C1270" s="32" t="s">
        <v>11217</v>
      </c>
      <c r="D1270" s="231"/>
      <c r="E1270" s="231"/>
      <c r="F1270" s="532"/>
      <c r="G1270" s="527"/>
      <c r="H1270" s="527"/>
      <c r="I1270" s="532"/>
      <c r="J1270" s="94"/>
      <c r="K1270" s="140"/>
      <c r="L1270" s="54"/>
      <c r="M1270" s="52"/>
      <c r="N1270" s="8"/>
      <c r="O1270" s="54"/>
      <c r="P1270" s="52"/>
      <c r="Q1270" s="8"/>
      <c r="R1270" s="8"/>
      <c r="S1270" s="8"/>
      <c r="T1270" s="525"/>
      <c r="U1270" s="21"/>
      <c r="V1270" s="109"/>
      <c r="W1270" s="484"/>
      <c r="X1270" s="56"/>
      <c r="Y1270" s="526"/>
      <c r="Z1270" s="213" t="s">
        <v>30</v>
      </c>
      <c r="AA1270" s="74">
        <v>5.0</v>
      </c>
      <c r="AB1270" s="522" t="s">
        <v>31</v>
      </c>
      <c r="AC1270" s="45">
        <f>ROUND(ROUND(ROUND(H1232+K1268,0)*O$8,0)*Y1269,0)-AA1270</f>
        <v>423</v>
      </c>
      <c r="AD1270" s="79"/>
    </row>
    <row r="1271" ht="16.5" customHeight="1">
      <c r="A1271" s="29">
        <v>61.0</v>
      </c>
      <c r="B1271" s="29">
        <v>7530.0</v>
      </c>
      <c r="C1271" s="32" t="s">
        <v>11218</v>
      </c>
      <c r="D1271" s="231"/>
      <c r="E1271" s="231"/>
      <c r="F1271" s="532"/>
      <c r="G1271" s="527"/>
      <c r="H1271" s="527"/>
      <c r="I1271" s="532"/>
      <c r="J1271" s="94"/>
      <c r="K1271" s="140"/>
      <c r="L1271" s="54"/>
      <c r="M1271" s="52"/>
      <c r="N1271" s="8"/>
      <c r="O1271" s="54"/>
      <c r="P1271" s="52"/>
      <c r="Q1271" s="8"/>
      <c r="R1271" s="8"/>
      <c r="S1271" s="8"/>
      <c r="T1271" s="102" t="s">
        <v>326</v>
      </c>
      <c r="U1271" s="41" t="s">
        <v>21</v>
      </c>
      <c r="V1271" s="60">
        <v>0.7</v>
      </c>
      <c r="W1271" s="37"/>
      <c r="X1271" s="7"/>
      <c r="Y1271" s="39"/>
      <c r="Z1271" s="213"/>
      <c r="AA1271" s="213"/>
      <c r="AB1271" s="213"/>
      <c r="AC1271" s="45">
        <f>ROUND(ROUND(ROUND(H1232+K1268,0)*O$8,0)*V1271,0)</f>
        <v>352</v>
      </c>
      <c r="AD1271" s="79"/>
    </row>
    <row r="1272" ht="16.5" customHeight="1">
      <c r="A1272" s="29">
        <v>61.0</v>
      </c>
      <c r="B1272" s="29">
        <v>7531.0</v>
      </c>
      <c r="C1272" s="32" t="s">
        <v>11219</v>
      </c>
      <c r="D1272" s="231"/>
      <c r="E1272" s="231"/>
      <c r="F1272" s="532"/>
      <c r="G1272" s="527"/>
      <c r="H1272" s="8"/>
      <c r="I1272" s="144"/>
      <c r="J1272" s="94"/>
      <c r="K1272" s="140"/>
      <c r="L1272" s="54"/>
      <c r="M1272" s="52"/>
      <c r="N1272" s="8"/>
      <c r="O1272" s="54"/>
      <c r="P1272" s="52"/>
      <c r="Q1272" s="8"/>
      <c r="R1272" s="8"/>
      <c r="S1272" s="8"/>
      <c r="T1272" s="482"/>
      <c r="U1272" s="83"/>
      <c r="V1272" s="528"/>
      <c r="W1272" s="227"/>
      <c r="X1272" s="22"/>
      <c r="Y1272" s="109"/>
      <c r="Z1272" s="213" t="s">
        <v>30</v>
      </c>
      <c r="AA1272" s="74">
        <v>5.0</v>
      </c>
      <c r="AB1272" s="522" t="s">
        <v>31</v>
      </c>
      <c r="AC1272" s="45">
        <f>ROUND(ROUND(ROUND(H1232+K1268,0)*O$8,0)*V1271,0)-AA1272</f>
        <v>347</v>
      </c>
      <c r="AD1272" s="79"/>
    </row>
    <row r="1273" ht="16.5" customHeight="1">
      <c r="A1273" s="29">
        <v>61.0</v>
      </c>
      <c r="B1273" s="29">
        <v>7532.0</v>
      </c>
      <c r="C1273" s="32" t="s">
        <v>11220</v>
      </c>
      <c r="D1273" s="389"/>
      <c r="E1273" s="231"/>
      <c r="F1273" s="543"/>
      <c r="G1273" s="113"/>
      <c r="H1273" s="8"/>
      <c r="I1273" s="144"/>
      <c r="J1273" s="94"/>
      <c r="K1273" s="140"/>
      <c r="L1273" s="54"/>
      <c r="M1273" s="52"/>
      <c r="N1273" s="8"/>
      <c r="O1273" s="54"/>
      <c r="P1273" s="52"/>
      <c r="Q1273" s="8"/>
      <c r="R1273" s="8"/>
      <c r="S1273" s="8"/>
      <c r="T1273" s="482"/>
      <c r="U1273" s="99"/>
      <c r="V1273" s="529"/>
      <c r="W1273" s="305" t="s">
        <v>20</v>
      </c>
      <c r="X1273" s="41" t="s">
        <v>21</v>
      </c>
      <c r="Y1273" s="86">
        <v>0.85</v>
      </c>
      <c r="Z1273" s="75"/>
      <c r="AA1273" s="213"/>
      <c r="AB1273" s="213"/>
      <c r="AC1273" s="45">
        <f>ROUND(ROUND(ROUND(ROUND(H1232+K1268,0)*O$8,0)*V1271,0)*Y1273,0)</f>
        <v>299</v>
      </c>
      <c r="AD1273" s="79"/>
    </row>
    <row r="1274" ht="16.5" customHeight="1">
      <c r="A1274" s="29">
        <v>61.0</v>
      </c>
      <c r="B1274" s="29">
        <v>7533.0</v>
      </c>
      <c r="C1274" s="32" t="s">
        <v>11221</v>
      </c>
      <c r="D1274" s="389"/>
      <c r="E1274" s="231"/>
      <c r="F1274" s="543"/>
      <c r="G1274" s="113"/>
      <c r="H1274" s="8"/>
      <c r="I1274" s="144"/>
      <c r="J1274" s="94"/>
      <c r="K1274" s="140"/>
      <c r="L1274" s="54"/>
      <c r="M1274" s="52"/>
      <c r="N1274" s="8"/>
      <c r="O1274" s="54"/>
      <c r="P1274" s="52"/>
      <c r="Q1274" s="8"/>
      <c r="R1274" s="8"/>
      <c r="S1274" s="8"/>
      <c r="T1274" s="530"/>
      <c r="U1274" s="24"/>
      <c r="V1274" s="26"/>
      <c r="W1274" s="484"/>
      <c r="X1274" s="56"/>
      <c r="Y1274" s="526"/>
      <c r="Z1274" s="213" t="s">
        <v>30</v>
      </c>
      <c r="AA1274" s="74">
        <v>5.0</v>
      </c>
      <c r="AB1274" s="522" t="s">
        <v>31</v>
      </c>
      <c r="AC1274" s="45">
        <f>ROUND(ROUND(ROUND(ROUND(H1232+K1268,0)*O$8,0)*V1271,0)*Y1273,0)-AA1274</f>
        <v>294</v>
      </c>
      <c r="AD1274" s="79"/>
    </row>
    <row r="1275" ht="16.5" customHeight="1">
      <c r="A1275" s="29">
        <v>61.0</v>
      </c>
      <c r="B1275" s="29">
        <v>7534.0</v>
      </c>
      <c r="C1275" s="32" t="s">
        <v>11222</v>
      </c>
      <c r="D1275" s="389"/>
      <c r="E1275" s="231"/>
      <c r="F1275" s="543"/>
      <c r="G1275" s="113"/>
      <c r="H1275" s="8"/>
      <c r="I1275" s="144"/>
      <c r="J1275" s="94"/>
      <c r="K1275" s="140"/>
      <c r="L1275" s="54"/>
      <c r="M1275" s="52"/>
      <c r="N1275" s="8"/>
      <c r="O1275" s="54"/>
      <c r="P1275" s="52"/>
      <c r="Q1275" s="8"/>
      <c r="R1275" s="8"/>
      <c r="S1275" s="54"/>
      <c r="T1275" s="102" t="s">
        <v>329</v>
      </c>
      <c r="U1275" s="83" t="s">
        <v>21</v>
      </c>
      <c r="V1275" s="528">
        <v>0.85</v>
      </c>
      <c r="W1275" s="37"/>
      <c r="X1275" s="7"/>
      <c r="Y1275" s="39"/>
      <c r="Z1275" s="213"/>
      <c r="AA1275" s="213"/>
      <c r="AB1275" s="213"/>
      <c r="AC1275" s="45">
        <f>ROUND(ROUND(ROUND(H1232+K1268,0)*O$8,0)*V1275,0)</f>
        <v>428</v>
      </c>
      <c r="AD1275" s="79"/>
    </row>
    <row r="1276" ht="16.5" customHeight="1">
      <c r="A1276" s="29">
        <v>61.0</v>
      </c>
      <c r="B1276" s="29">
        <v>7535.0</v>
      </c>
      <c r="C1276" s="32" t="s">
        <v>11223</v>
      </c>
      <c r="D1276" s="389"/>
      <c r="E1276" s="231"/>
      <c r="F1276" s="543"/>
      <c r="G1276" s="113"/>
      <c r="H1276" s="8"/>
      <c r="I1276" s="144"/>
      <c r="J1276" s="94"/>
      <c r="K1276" s="140"/>
      <c r="L1276" s="54"/>
      <c r="M1276" s="52"/>
      <c r="N1276" s="8"/>
      <c r="O1276" s="54"/>
      <c r="P1276" s="52"/>
      <c r="Q1276" s="8"/>
      <c r="R1276" s="8"/>
      <c r="S1276" s="8"/>
      <c r="T1276" s="482"/>
      <c r="U1276" s="83"/>
      <c r="V1276" s="528"/>
      <c r="W1276" s="227"/>
      <c r="X1276" s="22"/>
      <c r="Y1276" s="109"/>
      <c r="Z1276" s="213" t="s">
        <v>30</v>
      </c>
      <c r="AA1276" s="74">
        <v>5.0</v>
      </c>
      <c r="AB1276" s="522" t="s">
        <v>31</v>
      </c>
      <c r="AC1276" s="45">
        <f>ROUND(ROUND(ROUND(H1232+K1268,0)*O$8,0)*V1275,0)-AA1276</f>
        <v>423</v>
      </c>
      <c r="AD1276" s="79"/>
    </row>
    <row r="1277" ht="16.5" customHeight="1">
      <c r="A1277" s="29">
        <v>61.0</v>
      </c>
      <c r="B1277" s="29">
        <v>7536.0</v>
      </c>
      <c r="C1277" s="32" t="s">
        <v>11224</v>
      </c>
      <c r="D1277" s="389"/>
      <c r="E1277" s="231"/>
      <c r="F1277" s="532"/>
      <c r="G1277" s="527"/>
      <c r="H1277" s="527"/>
      <c r="I1277" s="532"/>
      <c r="J1277" s="94"/>
      <c r="K1277" s="140"/>
      <c r="L1277" s="54"/>
      <c r="M1277" s="52"/>
      <c r="N1277" s="8"/>
      <c r="O1277" s="54"/>
      <c r="P1277" s="52"/>
      <c r="Q1277" s="8"/>
      <c r="R1277" s="8"/>
      <c r="S1277" s="8"/>
      <c r="T1277" s="482"/>
      <c r="U1277" s="99"/>
      <c r="V1277" s="529"/>
      <c r="W1277" s="305" t="s">
        <v>20</v>
      </c>
      <c r="X1277" s="41" t="s">
        <v>21</v>
      </c>
      <c r="Y1277" s="86">
        <v>0.85</v>
      </c>
      <c r="Z1277" s="75"/>
      <c r="AA1277" s="213"/>
      <c r="AB1277" s="213"/>
      <c r="AC1277" s="45">
        <f>ROUND(ROUND(ROUND(ROUND(H1232+K1268,0)*O$8,0)*V1275,0)*Y1277,0)</f>
        <v>364</v>
      </c>
      <c r="AD1277" s="79"/>
    </row>
    <row r="1278" ht="16.5" customHeight="1">
      <c r="A1278" s="29">
        <v>61.0</v>
      </c>
      <c r="B1278" s="29">
        <v>7537.0</v>
      </c>
      <c r="C1278" s="32" t="s">
        <v>11225</v>
      </c>
      <c r="D1278" s="389"/>
      <c r="E1278" s="231"/>
      <c r="F1278" s="532"/>
      <c r="G1278" s="527"/>
      <c r="H1278" s="527"/>
      <c r="I1278" s="532"/>
      <c r="J1278" s="94"/>
      <c r="K1278" s="140"/>
      <c r="L1278" s="54"/>
      <c r="M1278" s="52"/>
      <c r="N1278" s="8"/>
      <c r="O1278" s="54"/>
      <c r="P1278" s="227"/>
      <c r="Q1278" s="22"/>
      <c r="R1278" s="22"/>
      <c r="S1278" s="22"/>
      <c r="T1278" s="484"/>
      <c r="U1278" s="24"/>
      <c r="V1278" s="26"/>
      <c r="W1278" s="484"/>
      <c r="X1278" s="56"/>
      <c r="Y1278" s="526"/>
      <c r="Z1278" s="213" t="s">
        <v>30</v>
      </c>
      <c r="AA1278" s="74">
        <v>5.0</v>
      </c>
      <c r="AB1278" s="522" t="s">
        <v>31</v>
      </c>
      <c r="AC1278" s="45">
        <f>ROUND(ROUND(ROUND(ROUND(H1232+K1268,0)*O$8,0)*V1275,0)*Y1277,0)-AA1278</f>
        <v>359</v>
      </c>
      <c r="AD1278" s="79"/>
    </row>
    <row r="1279" ht="16.5" customHeight="1">
      <c r="A1279" s="29">
        <v>61.0</v>
      </c>
      <c r="B1279" s="29">
        <v>7538.0</v>
      </c>
      <c r="C1279" s="32" t="s">
        <v>11226</v>
      </c>
      <c r="D1279" s="389"/>
      <c r="E1279" s="389"/>
      <c r="F1279" s="532"/>
      <c r="G1279" s="527"/>
      <c r="H1279" s="527"/>
      <c r="I1279" s="532"/>
      <c r="J1279" s="94"/>
      <c r="K1279" s="140"/>
      <c r="L1279" s="54"/>
      <c r="M1279" s="52"/>
      <c r="N1279" s="8"/>
      <c r="O1279" s="54"/>
      <c r="P1279" s="206" t="s">
        <v>23</v>
      </c>
      <c r="Q1279" s="102" t="s">
        <v>24</v>
      </c>
      <c r="R1279" s="533"/>
      <c r="S1279" s="533"/>
      <c r="T1279" s="520"/>
      <c r="U1279" s="38"/>
      <c r="V1279" s="6"/>
      <c r="W1279" s="37"/>
      <c r="X1279" s="7"/>
      <c r="Y1279" s="39"/>
      <c r="Z1279" s="213"/>
      <c r="AA1279" s="213"/>
      <c r="AB1279" s="213"/>
      <c r="AC1279" s="45">
        <f>ROUND(ROUND(ROUND(H1232+K1268,0)*O$8,0)*S1280,0)</f>
        <v>352</v>
      </c>
      <c r="AD1279" s="79"/>
    </row>
    <row r="1280" ht="16.5" customHeight="1">
      <c r="A1280" s="29">
        <v>61.0</v>
      </c>
      <c r="B1280" s="29">
        <v>7539.0</v>
      </c>
      <c r="C1280" s="32" t="s">
        <v>11227</v>
      </c>
      <c r="D1280" s="389"/>
      <c r="E1280" s="389"/>
      <c r="F1280" s="532"/>
      <c r="G1280" s="527"/>
      <c r="H1280" s="527"/>
      <c r="I1280" s="532"/>
      <c r="J1280" s="94"/>
      <c r="K1280" s="140"/>
      <c r="L1280" s="54"/>
      <c r="M1280" s="52"/>
      <c r="N1280" s="8"/>
      <c r="O1280" s="54"/>
      <c r="P1280" s="481"/>
      <c r="Q1280" s="482"/>
      <c r="R1280" s="83" t="s">
        <v>21</v>
      </c>
      <c r="S1280" s="528">
        <v>0.7</v>
      </c>
      <c r="T1280" s="521"/>
      <c r="U1280" s="53"/>
      <c r="V1280" s="14"/>
      <c r="W1280" s="52"/>
      <c r="X1280" s="8"/>
      <c r="Y1280" s="109"/>
      <c r="Z1280" s="213" t="s">
        <v>30</v>
      </c>
      <c r="AA1280" s="74">
        <v>5.0</v>
      </c>
      <c r="AB1280" s="522" t="s">
        <v>31</v>
      </c>
      <c r="AC1280" s="45">
        <f>ROUND(ROUND(ROUND(H1232+K1268,0)*O$8,0)*S1280,0)-AA1280</f>
        <v>347</v>
      </c>
      <c r="AD1280" s="79"/>
    </row>
    <row r="1281" ht="16.5" customHeight="1">
      <c r="A1281" s="29">
        <v>61.0</v>
      </c>
      <c r="B1281" s="29">
        <v>7540.0</v>
      </c>
      <c r="C1281" s="32" t="s">
        <v>11228</v>
      </c>
      <c r="D1281" s="389"/>
      <c r="E1281" s="389"/>
      <c r="F1281" s="532"/>
      <c r="G1281" s="527"/>
      <c r="H1281" s="527"/>
      <c r="I1281" s="532"/>
      <c r="J1281" s="94"/>
      <c r="K1281" s="140"/>
      <c r="L1281" s="54"/>
      <c r="M1281" s="52"/>
      <c r="N1281" s="8"/>
      <c r="O1281" s="54"/>
      <c r="P1281" s="481"/>
      <c r="Q1281" s="482"/>
      <c r="R1281" s="14"/>
      <c r="S1281" s="14"/>
      <c r="T1281" s="521"/>
      <c r="U1281" s="53"/>
      <c r="V1281" s="14"/>
      <c r="W1281" s="305" t="s">
        <v>20</v>
      </c>
      <c r="X1281" s="41" t="s">
        <v>21</v>
      </c>
      <c r="Y1281" s="86">
        <v>0.85</v>
      </c>
      <c r="Z1281" s="75"/>
      <c r="AA1281" s="213"/>
      <c r="AB1281" s="213"/>
      <c r="AC1281" s="45">
        <f>ROUND(ROUND(ROUND(ROUND(H1232+K1268,0)*O$8,0)*S1280,0)*Y1281,0)</f>
        <v>299</v>
      </c>
      <c r="AD1281" s="79"/>
    </row>
    <row r="1282" ht="16.5" customHeight="1">
      <c r="A1282" s="29">
        <v>61.0</v>
      </c>
      <c r="B1282" s="29">
        <v>7541.0</v>
      </c>
      <c r="C1282" s="32" t="s">
        <v>11229</v>
      </c>
      <c r="D1282" s="389"/>
      <c r="E1282" s="389"/>
      <c r="F1282" s="532"/>
      <c r="G1282" s="527"/>
      <c r="H1282" s="527"/>
      <c r="I1282" s="532"/>
      <c r="J1282" s="94"/>
      <c r="K1282" s="140"/>
      <c r="L1282" s="54"/>
      <c r="M1282" s="52"/>
      <c r="N1282" s="8"/>
      <c r="O1282" s="54"/>
      <c r="P1282" s="535"/>
      <c r="Q1282" s="482"/>
      <c r="R1282" s="83"/>
      <c r="S1282" s="83"/>
      <c r="T1282" s="525"/>
      <c r="U1282" s="180"/>
      <c r="V1282" s="21"/>
      <c r="W1282" s="484"/>
      <c r="X1282" s="56"/>
      <c r="Y1282" s="526"/>
      <c r="Z1282" s="213" t="s">
        <v>30</v>
      </c>
      <c r="AA1282" s="74">
        <v>5.0</v>
      </c>
      <c r="AB1282" s="522" t="s">
        <v>31</v>
      </c>
      <c r="AC1282" s="45">
        <f>ROUND(ROUND(ROUND(ROUND(H1232+K1268,0)*O$8,0)*S1280,0)*Y1281,0)-AA1282</f>
        <v>294</v>
      </c>
      <c r="AD1282" s="79"/>
    </row>
    <row r="1283" ht="16.5" customHeight="1">
      <c r="A1283" s="29">
        <v>61.0</v>
      </c>
      <c r="B1283" s="29">
        <v>7542.0</v>
      </c>
      <c r="C1283" s="32" t="s">
        <v>11230</v>
      </c>
      <c r="D1283" s="389"/>
      <c r="E1283" s="389"/>
      <c r="F1283" s="532"/>
      <c r="G1283" s="527"/>
      <c r="H1283" s="527"/>
      <c r="I1283" s="532"/>
      <c r="J1283" s="94"/>
      <c r="K1283" s="140"/>
      <c r="L1283" s="54"/>
      <c r="M1283" s="52"/>
      <c r="N1283" s="8"/>
      <c r="O1283" s="54"/>
      <c r="P1283" s="536"/>
      <c r="Q1283" s="14"/>
      <c r="R1283" s="14"/>
      <c r="S1283" s="14"/>
      <c r="T1283" s="102" t="s">
        <v>326</v>
      </c>
      <c r="U1283" s="41" t="s">
        <v>21</v>
      </c>
      <c r="V1283" s="60">
        <v>0.7</v>
      </c>
      <c r="W1283" s="37"/>
      <c r="X1283" s="7"/>
      <c r="Y1283" s="39"/>
      <c r="Z1283" s="213"/>
      <c r="AA1283" s="213"/>
      <c r="AB1283" s="213"/>
      <c r="AC1283" s="593">
        <f>ROUND(ROUND(ROUND(ROUND(H1232+K1268,0)*O$8,0)*S1280,0)*V1283,0)</f>
        <v>246</v>
      </c>
      <c r="AD1283" s="79"/>
    </row>
    <row r="1284" ht="16.5" customHeight="1">
      <c r="A1284" s="29">
        <v>61.0</v>
      </c>
      <c r="B1284" s="29">
        <v>7543.0</v>
      </c>
      <c r="C1284" s="32" t="s">
        <v>11231</v>
      </c>
      <c r="D1284" s="389"/>
      <c r="E1284" s="389"/>
      <c r="F1284" s="532"/>
      <c r="G1284" s="527"/>
      <c r="H1284" s="527"/>
      <c r="I1284" s="532"/>
      <c r="J1284" s="94"/>
      <c r="K1284" s="140"/>
      <c r="L1284" s="54"/>
      <c r="M1284" s="52"/>
      <c r="N1284" s="8"/>
      <c r="O1284" s="54"/>
      <c r="P1284" s="536"/>
      <c r="Q1284" s="14"/>
      <c r="R1284" s="14"/>
      <c r="S1284" s="14"/>
      <c r="T1284" s="482"/>
      <c r="U1284" s="83"/>
      <c r="V1284" s="528"/>
      <c r="W1284" s="227"/>
      <c r="X1284" s="22"/>
      <c r="Y1284" s="109"/>
      <c r="Z1284" s="213" t="s">
        <v>30</v>
      </c>
      <c r="AA1284" s="74">
        <v>5.0</v>
      </c>
      <c r="AB1284" s="522" t="s">
        <v>31</v>
      </c>
      <c r="AC1284" s="593">
        <f>ROUND(ROUND(ROUND(ROUND(H1232+K1268,0)*O$8,0)*S1280,0)*V1283,0)-AA1284</f>
        <v>241</v>
      </c>
      <c r="AD1284" s="79"/>
    </row>
    <row r="1285" ht="16.5" customHeight="1">
      <c r="A1285" s="29">
        <v>61.0</v>
      </c>
      <c r="B1285" s="29">
        <v>7544.0</v>
      </c>
      <c r="C1285" s="32" t="s">
        <v>11232</v>
      </c>
      <c r="D1285" s="389"/>
      <c r="E1285" s="389"/>
      <c r="F1285" s="532"/>
      <c r="G1285" s="527"/>
      <c r="H1285" s="527"/>
      <c r="I1285" s="532"/>
      <c r="J1285" s="94"/>
      <c r="K1285" s="140"/>
      <c r="L1285" s="54"/>
      <c r="M1285" s="52"/>
      <c r="N1285" s="8"/>
      <c r="O1285" s="54"/>
      <c r="P1285" s="254"/>
      <c r="Q1285" s="83"/>
      <c r="R1285" s="83"/>
      <c r="T1285" s="482"/>
      <c r="U1285" s="99"/>
      <c r="V1285" s="529"/>
      <c r="W1285" s="305" t="s">
        <v>20</v>
      </c>
      <c r="X1285" s="41" t="s">
        <v>21</v>
      </c>
      <c r="Y1285" s="86">
        <v>0.85</v>
      </c>
      <c r="Z1285" s="75"/>
      <c r="AA1285" s="213"/>
      <c r="AB1285" s="213"/>
      <c r="AC1285" s="593">
        <f>ROUND(ROUND(ROUND(ROUND(ROUND(H1232+K1268,0)*O$8,0)*S1280,0)*V1283,0)*Y1285,0)</f>
        <v>209</v>
      </c>
      <c r="AD1285" s="79"/>
    </row>
    <row r="1286" ht="16.5" customHeight="1">
      <c r="A1286" s="29">
        <v>61.0</v>
      </c>
      <c r="B1286" s="29">
        <v>7545.0</v>
      </c>
      <c r="C1286" s="32" t="s">
        <v>11233</v>
      </c>
      <c r="D1286" s="389"/>
      <c r="E1286" s="389"/>
      <c r="F1286" s="532"/>
      <c r="G1286" s="527"/>
      <c r="H1286" s="527"/>
      <c r="I1286" s="532"/>
      <c r="J1286" s="94"/>
      <c r="K1286" s="140"/>
      <c r="L1286" s="54"/>
      <c r="M1286" s="52"/>
      <c r="N1286" s="8"/>
      <c r="O1286" s="54"/>
      <c r="P1286" s="254"/>
      <c r="Q1286" s="83"/>
      <c r="R1286" s="83"/>
      <c r="S1286" s="83"/>
      <c r="T1286" s="530"/>
      <c r="U1286" s="24"/>
      <c r="V1286" s="26"/>
      <c r="W1286" s="484"/>
      <c r="X1286" s="56"/>
      <c r="Y1286" s="526"/>
      <c r="Z1286" s="213" t="s">
        <v>30</v>
      </c>
      <c r="AA1286" s="74">
        <v>5.0</v>
      </c>
      <c r="AB1286" s="522" t="s">
        <v>31</v>
      </c>
      <c r="AC1286" s="593">
        <f>ROUND(ROUND(ROUND(ROUND(ROUND(H1232+K1268,0)*O$8,0)*S1280,0)*V1283,0)*Y1285,0)-AA1286</f>
        <v>204</v>
      </c>
      <c r="AD1286" s="79"/>
    </row>
    <row r="1287" ht="16.5" customHeight="1">
      <c r="A1287" s="29">
        <v>61.0</v>
      </c>
      <c r="B1287" s="29">
        <v>7546.0</v>
      </c>
      <c r="C1287" s="32" t="s">
        <v>11234</v>
      </c>
      <c r="D1287" s="389"/>
      <c r="E1287" s="389"/>
      <c r="F1287" s="532"/>
      <c r="G1287" s="527"/>
      <c r="H1287" s="527"/>
      <c r="I1287" s="532"/>
      <c r="J1287" s="94"/>
      <c r="K1287" s="140"/>
      <c r="L1287" s="54"/>
      <c r="M1287" s="52"/>
      <c r="N1287" s="8"/>
      <c r="O1287" s="54"/>
      <c r="P1287" s="536"/>
      <c r="Q1287" s="83"/>
      <c r="R1287" s="528"/>
      <c r="S1287" s="486"/>
      <c r="T1287" s="102" t="s">
        <v>329</v>
      </c>
      <c r="U1287" s="83" t="s">
        <v>21</v>
      </c>
      <c r="V1287" s="528">
        <v>0.85</v>
      </c>
      <c r="W1287" s="37"/>
      <c r="X1287" s="7"/>
      <c r="Y1287" s="39"/>
      <c r="Z1287" s="213"/>
      <c r="AA1287" s="213"/>
      <c r="AB1287" s="213"/>
      <c r="AC1287" s="45">
        <f>ROUND(ROUND(ROUND(ROUND(H1232+K1268,0)*O$8,0)*S1280,0)*V1287,0)</f>
        <v>299</v>
      </c>
      <c r="AD1287" s="79"/>
    </row>
    <row r="1288" ht="16.5" customHeight="1">
      <c r="A1288" s="29">
        <v>61.0</v>
      </c>
      <c r="B1288" s="29">
        <v>7547.0</v>
      </c>
      <c r="C1288" s="32" t="s">
        <v>11235</v>
      </c>
      <c r="D1288" s="389"/>
      <c r="E1288" s="389"/>
      <c r="F1288" s="532"/>
      <c r="G1288" s="527"/>
      <c r="H1288" s="527"/>
      <c r="I1288" s="532"/>
      <c r="J1288" s="94"/>
      <c r="K1288" s="140"/>
      <c r="L1288" s="54"/>
      <c r="M1288" s="52"/>
      <c r="N1288" s="8"/>
      <c r="O1288" s="54"/>
      <c r="P1288" s="536"/>
      <c r="Q1288" s="83"/>
      <c r="R1288" s="528"/>
      <c r="S1288" s="528"/>
      <c r="T1288" s="482"/>
      <c r="U1288" s="83"/>
      <c r="V1288" s="528"/>
      <c r="W1288" s="227"/>
      <c r="X1288" s="22"/>
      <c r="Y1288" s="109"/>
      <c r="Z1288" s="213" t="s">
        <v>30</v>
      </c>
      <c r="AA1288" s="74">
        <v>5.0</v>
      </c>
      <c r="AB1288" s="522" t="s">
        <v>31</v>
      </c>
      <c r="AC1288" s="45">
        <f>ROUND(ROUND(ROUND(ROUND(H1232+K1268,0)*O$8,0)*S1280,0)*V1287,0)-AA1288</f>
        <v>294</v>
      </c>
      <c r="AD1288" s="79"/>
    </row>
    <row r="1289" ht="16.5" customHeight="1">
      <c r="A1289" s="29">
        <v>61.0</v>
      </c>
      <c r="B1289" s="29">
        <v>7548.0</v>
      </c>
      <c r="C1289" s="32" t="s">
        <v>11236</v>
      </c>
      <c r="D1289" s="389"/>
      <c r="E1289" s="389"/>
      <c r="F1289" s="532"/>
      <c r="G1289" s="527"/>
      <c r="H1289" s="527"/>
      <c r="I1289" s="532"/>
      <c r="J1289" s="94"/>
      <c r="K1289" s="140"/>
      <c r="L1289" s="54"/>
      <c r="M1289" s="52"/>
      <c r="N1289" s="8"/>
      <c r="O1289" s="54"/>
      <c r="P1289" s="254"/>
      <c r="Q1289" s="83"/>
      <c r="R1289" s="528"/>
      <c r="S1289" s="528"/>
      <c r="T1289" s="482"/>
      <c r="U1289" s="99"/>
      <c r="V1289" s="529"/>
      <c r="W1289" s="305" t="s">
        <v>20</v>
      </c>
      <c r="X1289" s="41" t="s">
        <v>21</v>
      </c>
      <c r="Y1289" s="86">
        <v>0.85</v>
      </c>
      <c r="Z1289" s="75"/>
      <c r="AA1289" s="213"/>
      <c r="AB1289" s="213"/>
      <c r="AC1289" s="45">
        <f>ROUND(ROUND(ROUND(ROUND(ROUND(H1232+K1268,0)*O$8,0)*S1280,0)*V1287,0)*Y1289,0)</f>
        <v>254</v>
      </c>
      <c r="AD1289" s="79"/>
    </row>
    <row r="1290" ht="16.5" customHeight="1">
      <c r="A1290" s="29">
        <v>61.0</v>
      </c>
      <c r="B1290" s="29">
        <v>7549.0</v>
      </c>
      <c r="C1290" s="32" t="s">
        <v>11237</v>
      </c>
      <c r="D1290" s="389"/>
      <c r="E1290" s="389"/>
      <c r="F1290" s="532"/>
      <c r="G1290" s="527"/>
      <c r="H1290" s="527"/>
      <c r="I1290" s="532"/>
      <c r="J1290" s="94"/>
      <c r="K1290" s="140"/>
      <c r="L1290" s="54"/>
      <c r="M1290" s="52"/>
      <c r="N1290" s="8"/>
      <c r="O1290" s="54"/>
      <c r="P1290" s="536"/>
      <c r="Q1290" s="55"/>
      <c r="R1290" s="56"/>
      <c r="S1290" s="141"/>
      <c r="T1290" s="484"/>
      <c r="U1290" s="24"/>
      <c r="V1290" s="26"/>
      <c r="W1290" s="484"/>
      <c r="X1290" s="56"/>
      <c r="Y1290" s="526"/>
      <c r="Z1290" s="213" t="s">
        <v>30</v>
      </c>
      <c r="AA1290" s="74">
        <v>5.0</v>
      </c>
      <c r="AB1290" s="522" t="s">
        <v>31</v>
      </c>
      <c r="AC1290" s="45">
        <f>ROUND(ROUND(ROUND(ROUND(ROUND(H1232+K1268,0)*O$8,0)*S1280,0)*V1287,0)*Y1289,0)-AA1290</f>
        <v>249</v>
      </c>
      <c r="AD1290" s="79"/>
    </row>
    <row r="1291" ht="16.5" customHeight="1">
      <c r="A1291" s="29">
        <v>61.0</v>
      </c>
      <c r="B1291" s="29">
        <v>7550.0</v>
      </c>
      <c r="C1291" s="32" t="s">
        <v>11238</v>
      </c>
      <c r="D1291" s="389"/>
      <c r="E1291" s="389"/>
      <c r="F1291" s="532"/>
      <c r="G1291" s="527"/>
      <c r="H1291" s="527"/>
      <c r="I1291" s="532"/>
      <c r="J1291" s="94"/>
      <c r="K1291" s="140"/>
      <c r="L1291" s="54"/>
      <c r="M1291" s="52"/>
      <c r="N1291" s="8"/>
      <c r="O1291" s="54"/>
      <c r="P1291" s="536"/>
      <c r="Q1291" s="102" t="s">
        <v>27</v>
      </c>
      <c r="R1291" s="533"/>
      <c r="S1291" s="533"/>
      <c r="T1291" s="520"/>
      <c r="U1291" s="38"/>
      <c r="V1291" s="6"/>
      <c r="W1291" s="37"/>
      <c r="X1291" s="7"/>
      <c r="Y1291" s="39"/>
      <c r="Z1291" s="213"/>
      <c r="AA1291" s="213"/>
      <c r="AB1291" s="213"/>
      <c r="AC1291" s="45">
        <f>ROUND(ROUND(ROUND(H1232+K1268,0)*O$8,0)*S1292,0)</f>
        <v>252</v>
      </c>
      <c r="AD1291" s="79"/>
    </row>
    <row r="1292" ht="16.5" customHeight="1">
      <c r="A1292" s="29">
        <v>61.0</v>
      </c>
      <c r="B1292" s="29">
        <v>7551.0</v>
      </c>
      <c r="C1292" s="32" t="s">
        <v>11239</v>
      </c>
      <c r="D1292" s="389"/>
      <c r="E1292" s="389"/>
      <c r="F1292" s="532"/>
      <c r="G1292" s="527"/>
      <c r="H1292" s="527"/>
      <c r="I1292" s="532"/>
      <c r="J1292" s="94"/>
      <c r="K1292" s="140"/>
      <c r="L1292" s="54"/>
      <c r="M1292" s="52"/>
      <c r="N1292" s="8"/>
      <c r="O1292" s="54"/>
      <c r="P1292" s="535"/>
      <c r="Q1292" s="482"/>
      <c r="R1292" s="83" t="s">
        <v>21</v>
      </c>
      <c r="S1292" s="528">
        <v>0.5</v>
      </c>
      <c r="T1292" s="521"/>
      <c r="U1292" s="53"/>
      <c r="V1292" s="14"/>
      <c r="W1292" s="52"/>
      <c r="X1292" s="8"/>
      <c r="Y1292" s="109"/>
      <c r="Z1292" s="213" t="s">
        <v>30</v>
      </c>
      <c r="AA1292" s="74">
        <v>5.0</v>
      </c>
      <c r="AB1292" s="522" t="s">
        <v>31</v>
      </c>
      <c r="AC1292" s="45">
        <f>ROUND(ROUND(ROUND(H1232+K1268,0)*O$8,0)*S1292,0)-AA1292</f>
        <v>247</v>
      </c>
      <c r="AD1292" s="79"/>
    </row>
    <row r="1293" ht="16.5" customHeight="1">
      <c r="A1293" s="29">
        <v>61.0</v>
      </c>
      <c r="B1293" s="29">
        <v>7552.0</v>
      </c>
      <c r="C1293" s="32" t="s">
        <v>11240</v>
      </c>
      <c r="D1293" s="389"/>
      <c r="E1293" s="389"/>
      <c r="F1293" s="532"/>
      <c r="G1293" s="527"/>
      <c r="H1293" s="527"/>
      <c r="I1293" s="532"/>
      <c r="J1293" s="94"/>
      <c r="K1293" s="140"/>
      <c r="L1293" s="54"/>
      <c r="M1293" s="52"/>
      <c r="N1293" s="8"/>
      <c r="O1293" s="54"/>
      <c r="P1293" s="535"/>
      <c r="Q1293" s="482"/>
      <c r="R1293" s="14"/>
      <c r="S1293" s="14"/>
      <c r="T1293" s="521"/>
      <c r="U1293" s="53"/>
      <c r="V1293" s="14"/>
      <c r="W1293" s="305" t="s">
        <v>20</v>
      </c>
      <c r="X1293" s="41" t="s">
        <v>21</v>
      </c>
      <c r="Y1293" s="86">
        <v>0.85</v>
      </c>
      <c r="Z1293" s="75"/>
      <c r="AA1293" s="213"/>
      <c r="AB1293" s="213"/>
      <c r="AC1293" s="45">
        <f>ROUND(ROUND(ROUND(ROUND(H1232+K1268,0)*O$8,0)*S1292,0)*Y1293,0)</f>
        <v>214</v>
      </c>
      <c r="AD1293" s="79"/>
    </row>
    <row r="1294" ht="16.5" customHeight="1">
      <c r="A1294" s="29">
        <v>61.0</v>
      </c>
      <c r="B1294" s="29">
        <v>7553.0</v>
      </c>
      <c r="C1294" s="32" t="s">
        <v>11241</v>
      </c>
      <c r="D1294" s="389"/>
      <c r="E1294" s="389"/>
      <c r="F1294" s="532"/>
      <c r="G1294" s="527"/>
      <c r="H1294" s="527"/>
      <c r="I1294" s="532"/>
      <c r="J1294" s="94"/>
      <c r="K1294" s="140"/>
      <c r="L1294" s="54"/>
      <c r="M1294" s="52"/>
      <c r="N1294" s="8"/>
      <c r="O1294" s="54"/>
      <c r="P1294" s="535"/>
      <c r="Q1294" s="482"/>
      <c r="R1294" s="83"/>
      <c r="S1294" s="83"/>
      <c r="T1294" s="525"/>
      <c r="U1294" s="180"/>
      <c r="V1294" s="21"/>
      <c r="W1294" s="484"/>
      <c r="X1294" s="56"/>
      <c r="Y1294" s="526"/>
      <c r="Z1294" s="213" t="s">
        <v>30</v>
      </c>
      <c r="AA1294" s="74">
        <v>5.0</v>
      </c>
      <c r="AB1294" s="522" t="s">
        <v>31</v>
      </c>
      <c r="AC1294" s="45">
        <f>ROUND(ROUND(ROUND(ROUND(H1232+K1268,0)*O$8,0)*S1292,0)*Y1293,0)-AA1294</f>
        <v>209</v>
      </c>
      <c r="AD1294" s="79"/>
    </row>
    <row r="1295" ht="16.5" customHeight="1">
      <c r="A1295" s="29">
        <v>61.0</v>
      </c>
      <c r="B1295" s="29">
        <v>7554.0</v>
      </c>
      <c r="C1295" s="32" t="s">
        <v>11242</v>
      </c>
      <c r="D1295" s="389"/>
      <c r="E1295" s="389"/>
      <c r="F1295" s="532"/>
      <c r="G1295" s="527"/>
      <c r="H1295" s="527"/>
      <c r="I1295" s="532"/>
      <c r="J1295" s="94"/>
      <c r="K1295" s="140"/>
      <c r="L1295" s="54"/>
      <c r="M1295" s="52"/>
      <c r="N1295" s="8"/>
      <c r="O1295" s="54"/>
      <c r="P1295" s="536"/>
      <c r="Q1295" s="14"/>
      <c r="R1295" s="14"/>
      <c r="S1295" s="14"/>
      <c r="T1295" s="102" t="s">
        <v>326</v>
      </c>
      <c r="U1295" s="41" t="s">
        <v>21</v>
      </c>
      <c r="V1295" s="60">
        <v>0.7</v>
      </c>
      <c r="W1295" s="37"/>
      <c r="X1295" s="7"/>
      <c r="Y1295" s="39"/>
      <c r="Z1295" s="213"/>
      <c r="AA1295" s="213"/>
      <c r="AB1295" s="213"/>
      <c r="AC1295" s="593">
        <f>ROUND(ROUND(ROUND(ROUND(H1232+K1268,0)*O$8,0)*S1292,0)*V1295,0)</f>
        <v>176</v>
      </c>
      <c r="AD1295" s="79"/>
    </row>
    <row r="1296" ht="16.5" customHeight="1">
      <c r="A1296" s="29">
        <v>61.0</v>
      </c>
      <c r="B1296" s="29">
        <v>7555.0</v>
      </c>
      <c r="C1296" s="32" t="s">
        <v>11243</v>
      </c>
      <c r="D1296" s="389"/>
      <c r="E1296" s="389"/>
      <c r="F1296" s="532"/>
      <c r="G1296" s="527"/>
      <c r="H1296" s="527"/>
      <c r="I1296" s="532"/>
      <c r="J1296" s="94"/>
      <c r="K1296" s="140"/>
      <c r="L1296" s="54"/>
      <c r="M1296" s="52"/>
      <c r="N1296" s="8"/>
      <c r="O1296" s="54"/>
      <c r="P1296" s="536"/>
      <c r="Q1296" s="14"/>
      <c r="R1296" s="14"/>
      <c r="S1296" s="14"/>
      <c r="T1296" s="482"/>
      <c r="U1296" s="83"/>
      <c r="V1296" s="528"/>
      <c r="W1296" s="227"/>
      <c r="X1296" s="22"/>
      <c r="Y1296" s="109"/>
      <c r="Z1296" s="213" t="s">
        <v>30</v>
      </c>
      <c r="AA1296" s="74">
        <v>5.0</v>
      </c>
      <c r="AB1296" s="522" t="s">
        <v>31</v>
      </c>
      <c r="AC1296" s="593">
        <f>ROUND(ROUND(ROUND(ROUND(H1232+K1268,0)*O$8,0)*S1292,0)*V1295,0)-AA1296</f>
        <v>171</v>
      </c>
      <c r="AD1296" s="79"/>
    </row>
    <row r="1297" ht="16.5" customHeight="1">
      <c r="A1297" s="29">
        <v>61.0</v>
      </c>
      <c r="B1297" s="29">
        <v>7556.0</v>
      </c>
      <c r="C1297" s="32" t="s">
        <v>11244</v>
      </c>
      <c r="D1297" s="389"/>
      <c r="E1297" s="389"/>
      <c r="F1297" s="532"/>
      <c r="G1297" s="527"/>
      <c r="H1297" s="527"/>
      <c r="I1297" s="532"/>
      <c r="J1297" s="94"/>
      <c r="K1297" s="140"/>
      <c r="L1297" s="54"/>
      <c r="M1297" s="52"/>
      <c r="N1297" s="8"/>
      <c r="O1297" s="54"/>
      <c r="P1297" s="254"/>
      <c r="Q1297" s="83"/>
      <c r="R1297" s="83"/>
      <c r="T1297" s="482"/>
      <c r="U1297" s="99"/>
      <c r="V1297" s="529"/>
      <c r="W1297" s="305" t="s">
        <v>20</v>
      </c>
      <c r="X1297" s="41" t="s">
        <v>21</v>
      </c>
      <c r="Y1297" s="86">
        <v>0.85</v>
      </c>
      <c r="Z1297" s="75"/>
      <c r="AA1297" s="213"/>
      <c r="AB1297" s="213"/>
      <c r="AC1297" s="593">
        <f>ROUND(ROUND(ROUND(ROUND(ROUND(H1232+K1268,0)*O$8,0)*S1292,0)*V1295,0)*Y1297,0)</f>
        <v>150</v>
      </c>
      <c r="AD1297" s="79"/>
    </row>
    <row r="1298" ht="16.5" customHeight="1">
      <c r="A1298" s="29">
        <v>61.0</v>
      </c>
      <c r="B1298" s="29">
        <v>7557.0</v>
      </c>
      <c r="C1298" s="32" t="s">
        <v>11245</v>
      </c>
      <c r="D1298" s="389"/>
      <c r="E1298" s="389"/>
      <c r="F1298" s="532"/>
      <c r="G1298" s="527"/>
      <c r="H1298" s="527"/>
      <c r="I1298" s="532"/>
      <c r="J1298" s="94"/>
      <c r="K1298" s="140"/>
      <c r="L1298" s="54"/>
      <c r="M1298" s="52"/>
      <c r="N1298" s="8"/>
      <c r="O1298" s="54"/>
      <c r="P1298" s="254"/>
      <c r="Q1298" s="83"/>
      <c r="R1298" s="83"/>
      <c r="S1298" s="83"/>
      <c r="T1298" s="530"/>
      <c r="U1298" s="24"/>
      <c r="V1298" s="26"/>
      <c r="W1298" s="484"/>
      <c r="X1298" s="56"/>
      <c r="Y1298" s="526"/>
      <c r="Z1298" s="213" t="s">
        <v>30</v>
      </c>
      <c r="AA1298" s="74">
        <v>5.0</v>
      </c>
      <c r="AB1298" s="522" t="s">
        <v>31</v>
      </c>
      <c r="AC1298" s="593">
        <f>ROUND(ROUND(ROUND(ROUND(ROUND(H1232+K1268,0)*O$8,0)*S1292,0)*V1295,0)*Y1297,0)-AA1298</f>
        <v>145</v>
      </c>
      <c r="AD1298" s="79"/>
    </row>
    <row r="1299" ht="16.5" customHeight="1">
      <c r="A1299" s="29">
        <v>61.0</v>
      </c>
      <c r="B1299" s="29">
        <v>7558.0</v>
      </c>
      <c r="C1299" s="32" t="s">
        <v>11246</v>
      </c>
      <c r="D1299" s="389"/>
      <c r="E1299" s="389"/>
      <c r="F1299" s="532"/>
      <c r="G1299" s="527"/>
      <c r="H1299" s="527"/>
      <c r="I1299" s="532"/>
      <c r="J1299" s="94"/>
      <c r="K1299" s="140"/>
      <c r="L1299" s="54"/>
      <c r="M1299" s="52"/>
      <c r="N1299" s="8"/>
      <c r="O1299" s="54"/>
      <c r="P1299" s="536"/>
      <c r="Q1299" s="83"/>
      <c r="R1299" s="528"/>
      <c r="S1299" s="486"/>
      <c r="T1299" s="102" t="s">
        <v>329</v>
      </c>
      <c r="U1299" s="83" t="s">
        <v>21</v>
      </c>
      <c r="V1299" s="528">
        <v>0.85</v>
      </c>
      <c r="W1299" s="37"/>
      <c r="X1299" s="7"/>
      <c r="Y1299" s="39"/>
      <c r="Z1299" s="213"/>
      <c r="AA1299" s="213"/>
      <c r="AB1299" s="213"/>
      <c r="AC1299" s="45">
        <f>ROUND(ROUND(ROUND(ROUND(H1232+K1268,0)*O$8,0)*S1292,0)*V1299,0)</f>
        <v>214</v>
      </c>
      <c r="AD1299" s="79"/>
    </row>
    <row r="1300" ht="16.5" customHeight="1">
      <c r="A1300" s="29">
        <v>61.0</v>
      </c>
      <c r="B1300" s="29">
        <v>7559.0</v>
      </c>
      <c r="C1300" s="32" t="s">
        <v>11247</v>
      </c>
      <c r="D1300" s="389"/>
      <c r="E1300" s="389"/>
      <c r="F1300" s="532"/>
      <c r="G1300" s="527"/>
      <c r="H1300" s="527"/>
      <c r="I1300" s="532"/>
      <c r="J1300" s="94"/>
      <c r="K1300" s="140"/>
      <c r="L1300" s="54"/>
      <c r="M1300" s="52"/>
      <c r="N1300" s="8"/>
      <c r="O1300" s="54"/>
      <c r="P1300" s="536"/>
      <c r="Q1300" s="83"/>
      <c r="R1300" s="528"/>
      <c r="S1300" s="528"/>
      <c r="T1300" s="482"/>
      <c r="U1300" s="83"/>
      <c r="V1300" s="528"/>
      <c r="W1300" s="227"/>
      <c r="X1300" s="22"/>
      <c r="Y1300" s="109"/>
      <c r="Z1300" s="213" t="s">
        <v>30</v>
      </c>
      <c r="AA1300" s="74">
        <v>5.0</v>
      </c>
      <c r="AB1300" s="522" t="s">
        <v>31</v>
      </c>
      <c r="AC1300" s="45">
        <f>ROUND(ROUND(ROUND(ROUND(H1232+K1268,0)*O$8,0)*S1292,0)*V1299,0)-AA1300</f>
        <v>209</v>
      </c>
      <c r="AD1300" s="79"/>
    </row>
    <row r="1301" ht="16.5" customHeight="1">
      <c r="A1301" s="29">
        <v>61.0</v>
      </c>
      <c r="B1301" s="29">
        <v>7560.0</v>
      </c>
      <c r="C1301" s="32" t="s">
        <v>11248</v>
      </c>
      <c r="D1301" s="389"/>
      <c r="E1301" s="389"/>
      <c r="F1301" s="532"/>
      <c r="G1301" s="527"/>
      <c r="H1301" s="527"/>
      <c r="I1301" s="532"/>
      <c r="J1301" s="94"/>
      <c r="K1301" s="140"/>
      <c r="L1301" s="54"/>
      <c r="M1301" s="52"/>
      <c r="N1301" s="8"/>
      <c r="O1301" s="54"/>
      <c r="P1301" s="254"/>
      <c r="Q1301" s="83"/>
      <c r="R1301" s="528"/>
      <c r="S1301" s="528"/>
      <c r="T1301" s="482"/>
      <c r="U1301" s="99"/>
      <c r="V1301" s="529"/>
      <c r="W1301" s="305" t="s">
        <v>20</v>
      </c>
      <c r="X1301" s="41" t="s">
        <v>21</v>
      </c>
      <c r="Y1301" s="86">
        <v>0.85</v>
      </c>
      <c r="Z1301" s="75"/>
      <c r="AA1301" s="213"/>
      <c r="AB1301" s="213"/>
      <c r="AC1301" s="45">
        <f>ROUND(ROUND(ROUND(ROUND(ROUND(H1232+K1268,0)*O$8,0)*S1292,0)*V1299,0)*Y1301,0)</f>
        <v>182</v>
      </c>
      <c r="AD1301" s="79"/>
    </row>
    <row r="1302" ht="16.5" customHeight="1">
      <c r="A1302" s="29">
        <v>61.0</v>
      </c>
      <c r="B1302" s="29">
        <v>7561.0</v>
      </c>
      <c r="C1302" s="32" t="s">
        <v>11249</v>
      </c>
      <c r="D1302" s="389"/>
      <c r="E1302" s="389"/>
      <c r="F1302" s="532"/>
      <c r="G1302" s="527"/>
      <c r="H1302" s="527"/>
      <c r="I1302" s="532"/>
      <c r="J1302" s="94"/>
      <c r="K1302" s="140"/>
      <c r="L1302" s="54"/>
      <c r="M1302" s="52"/>
      <c r="N1302" s="8"/>
      <c r="O1302" s="54"/>
      <c r="P1302" s="537"/>
      <c r="Q1302" s="83"/>
      <c r="R1302" s="83"/>
      <c r="S1302" s="83"/>
      <c r="T1302" s="484"/>
      <c r="U1302" s="24"/>
      <c r="V1302" s="26"/>
      <c r="W1302" s="484"/>
      <c r="X1302" s="56"/>
      <c r="Y1302" s="526"/>
      <c r="Z1302" s="213" t="s">
        <v>30</v>
      </c>
      <c r="AA1302" s="74">
        <v>5.0</v>
      </c>
      <c r="AB1302" s="522" t="s">
        <v>31</v>
      </c>
      <c r="AC1302" s="45">
        <f>ROUND(ROUND(ROUND(ROUND(ROUND(H1232+K1268,0)*O$8,0)*S1292,0)*V1299,0)*Y1301,0)-AA1302</f>
        <v>177</v>
      </c>
      <c r="AD1302" s="79"/>
    </row>
    <row r="1303" ht="16.5" customHeight="1">
      <c r="A1303" s="29">
        <v>61.0</v>
      </c>
      <c r="B1303" s="29">
        <v>7570.0</v>
      </c>
      <c r="C1303" s="32" t="s">
        <v>11250</v>
      </c>
      <c r="D1303" s="389"/>
      <c r="E1303" s="389"/>
      <c r="F1303" s="523"/>
      <c r="G1303" s="102" t="s">
        <v>9047</v>
      </c>
      <c r="H1303" s="169"/>
      <c r="I1303" s="519"/>
      <c r="J1303" s="168"/>
      <c r="K1303" s="152"/>
      <c r="L1303" s="39"/>
      <c r="M1303" s="52"/>
      <c r="N1303" s="8"/>
      <c r="O1303" s="54"/>
      <c r="P1303" s="37"/>
      <c r="Q1303" s="7"/>
      <c r="R1303" s="7"/>
      <c r="S1303" s="7"/>
      <c r="T1303" s="520"/>
      <c r="U1303" s="6"/>
      <c r="V1303" s="7"/>
      <c r="W1303" s="37"/>
      <c r="X1303" s="7"/>
      <c r="Y1303" s="39"/>
      <c r="Z1303" s="213"/>
      <c r="AA1303" s="213"/>
      <c r="AB1303" s="213"/>
      <c r="AC1303" s="45">
        <f>ROUND(ROUND(H1304*O$8,0),0)</f>
        <v>327</v>
      </c>
      <c r="AD1303" s="79"/>
    </row>
    <row r="1304" ht="16.5" customHeight="1">
      <c r="A1304" s="29">
        <v>61.0</v>
      </c>
      <c r="B1304" s="29">
        <v>7571.0</v>
      </c>
      <c r="C1304" s="32" t="s">
        <v>11251</v>
      </c>
      <c r="D1304" s="389"/>
      <c r="E1304" s="389"/>
      <c r="F1304" s="523"/>
      <c r="G1304" s="482"/>
      <c r="H1304" s="50">
        <f>'28児童発達支援(基本１)'!H1304</f>
        <v>467</v>
      </c>
      <c r="I1304" s="8" t="s">
        <v>9</v>
      </c>
      <c r="J1304" s="94"/>
      <c r="K1304" s="140"/>
      <c r="L1304" s="54"/>
      <c r="M1304" s="52"/>
      <c r="N1304" s="8"/>
      <c r="O1304" s="54"/>
      <c r="P1304" s="52"/>
      <c r="Q1304" s="8"/>
      <c r="R1304" s="8"/>
      <c r="S1304" s="8"/>
      <c r="T1304" s="521"/>
      <c r="U1304" s="14"/>
      <c r="V1304" s="8"/>
      <c r="W1304" s="52"/>
      <c r="X1304" s="8"/>
      <c r="Y1304" s="109"/>
      <c r="Z1304" s="213" t="s">
        <v>30</v>
      </c>
      <c r="AA1304" s="74">
        <v>5.0</v>
      </c>
      <c r="AB1304" s="522" t="s">
        <v>31</v>
      </c>
      <c r="AC1304" s="45">
        <f>ROUND(ROUND(H1304*O$8,0),0)-AA1304</f>
        <v>322</v>
      </c>
      <c r="AD1304" s="79"/>
    </row>
    <row r="1305" ht="16.5" customHeight="1">
      <c r="A1305" s="29">
        <v>61.0</v>
      </c>
      <c r="B1305" s="29">
        <v>7572.0</v>
      </c>
      <c r="C1305" s="32" t="s">
        <v>11252</v>
      </c>
      <c r="D1305" s="389"/>
      <c r="E1305" s="389"/>
      <c r="F1305" s="523"/>
      <c r="G1305" s="482"/>
      <c r="H1305" s="174"/>
      <c r="I1305" s="523"/>
      <c r="J1305" s="94"/>
      <c r="K1305" s="140"/>
      <c r="L1305" s="54"/>
      <c r="M1305" s="52"/>
      <c r="N1305" s="8"/>
      <c r="O1305" s="54"/>
      <c r="P1305" s="52"/>
      <c r="Q1305" s="8"/>
      <c r="R1305" s="8"/>
      <c r="S1305" s="8"/>
      <c r="T1305" s="521"/>
      <c r="U1305" s="14"/>
      <c r="V1305" s="54"/>
      <c r="W1305" s="305" t="s">
        <v>20</v>
      </c>
      <c r="X1305" s="41" t="s">
        <v>21</v>
      </c>
      <c r="Y1305" s="86">
        <v>0.85</v>
      </c>
      <c r="Z1305" s="75"/>
      <c r="AA1305" s="213"/>
      <c r="AB1305" s="213"/>
      <c r="AC1305" s="45">
        <f>ROUND(ROUND(H1304*O$8,0)*Y1305,0)</f>
        <v>278</v>
      </c>
      <c r="AD1305" s="79"/>
    </row>
    <row r="1306" ht="16.5" customHeight="1">
      <c r="A1306" s="29">
        <v>61.0</v>
      </c>
      <c r="B1306" s="29">
        <v>7573.0</v>
      </c>
      <c r="C1306" s="32" t="s">
        <v>11253</v>
      </c>
      <c r="D1306" s="389"/>
      <c r="E1306" s="389"/>
      <c r="F1306" s="523"/>
      <c r="G1306" s="174"/>
      <c r="H1306" s="174"/>
      <c r="I1306" s="174"/>
      <c r="J1306" s="94"/>
      <c r="K1306" s="140"/>
      <c r="L1306" s="54"/>
      <c r="M1306" s="52"/>
      <c r="N1306" s="8"/>
      <c r="O1306" s="54"/>
      <c r="P1306" s="52"/>
      <c r="Q1306" s="8"/>
      <c r="R1306" s="8"/>
      <c r="S1306" s="8"/>
      <c r="T1306" s="525"/>
      <c r="U1306" s="21"/>
      <c r="V1306" s="109"/>
      <c r="W1306" s="484"/>
      <c r="X1306" s="56"/>
      <c r="Y1306" s="526"/>
      <c r="Z1306" s="213" t="s">
        <v>30</v>
      </c>
      <c r="AA1306" s="74">
        <v>5.0</v>
      </c>
      <c r="AB1306" s="522" t="s">
        <v>31</v>
      </c>
      <c r="AC1306" s="45">
        <f>ROUND(ROUND(H1304*O$8,0)*Y1305,0)-AA1306</f>
        <v>273</v>
      </c>
      <c r="AD1306" s="79"/>
    </row>
    <row r="1307" ht="16.5" customHeight="1">
      <c r="A1307" s="29">
        <v>61.0</v>
      </c>
      <c r="B1307" s="29">
        <v>7574.0</v>
      </c>
      <c r="C1307" s="32" t="s">
        <v>11254</v>
      </c>
      <c r="D1307" s="389"/>
      <c r="E1307" s="389"/>
      <c r="F1307" s="532"/>
      <c r="G1307" s="527"/>
      <c r="H1307" s="8"/>
      <c r="I1307" s="144"/>
      <c r="J1307" s="94"/>
      <c r="K1307" s="140"/>
      <c r="L1307" s="54"/>
      <c r="M1307" s="52"/>
      <c r="N1307" s="8"/>
      <c r="O1307" s="54"/>
      <c r="P1307" s="52"/>
      <c r="Q1307" s="8"/>
      <c r="R1307" s="8"/>
      <c r="S1307" s="8"/>
      <c r="T1307" s="102" t="s">
        <v>326</v>
      </c>
      <c r="U1307" s="41" t="s">
        <v>21</v>
      </c>
      <c r="V1307" s="60">
        <v>0.7</v>
      </c>
      <c r="W1307" s="37"/>
      <c r="X1307" s="7"/>
      <c r="Y1307" s="39"/>
      <c r="Z1307" s="213"/>
      <c r="AA1307" s="213"/>
      <c r="AB1307" s="213"/>
      <c r="AC1307" s="45">
        <f>ROUND(ROUND(H1304*O$8,0)*V1307,0)</f>
        <v>229</v>
      </c>
      <c r="AD1307" s="79"/>
    </row>
    <row r="1308" ht="16.5" customHeight="1">
      <c r="A1308" s="29">
        <v>61.0</v>
      </c>
      <c r="B1308" s="29">
        <v>7575.0</v>
      </c>
      <c r="C1308" s="32" t="s">
        <v>11255</v>
      </c>
      <c r="D1308" s="389"/>
      <c r="E1308" s="389"/>
      <c r="F1308" s="532"/>
      <c r="G1308" s="527"/>
      <c r="H1308" s="8"/>
      <c r="I1308" s="144"/>
      <c r="J1308" s="94"/>
      <c r="K1308" s="140"/>
      <c r="L1308" s="54"/>
      <c r="M1308" s="52"/>
      <c r="N1308" s="8"/>
      <c r="O1308" s="54"/>
      <c r="P1308" s="52"/>
      <c r="Q1308" s="8"/>
      <c r="R1308" s="8"/>
      <c r="S1308" s="8"/>
      <c r="T1308" s="482"/>
      <c r="U1308" s="83"/>
      <c r="V1308" s="528"/>
      <c r="W1308" s="227"/>
      <c r="X1308" s="22"/>
      <c r="Y1308" s="109"/>
      <c r="Z1308" s="213" t="s">
        <v>30</v>
      </c>
      <c r="AA1308" s="74">
        <v>5.0</v>
      </c>
      <c r="AB1308" s="522" t="s">
        <v>31</v>
      </c>
      <c r="AC1308" s="45">
        <f>ROUND(ROUND(H1304*O$8,0)*V1307,0)-AA1308</f>
        <v>224</v>
      </c>
      <c r="AD1308" s="79"/>
    </row>
    <row r="1309" ht="16.5" customHeight="1">
      <c r="A1309" s="29">
        <v>61.0</v>
      </c>
      <c r="B1309" s="29">
        <v>7576.0</v>
      </c>
      <c r="C1309" s="32" t="s">
        <v>11256</v>
      </c>
      <c r="D1309" s="389"/>
      <c r="E1309" s="389"/>
      <c r="F1309" s="543"/>
      <c r="G1309" s="113"/>
      <c r="H1309" s="8"/>
      <c r="I1309" s="144"/>
      <c r="J1309" s="94"/>
      <c r="K1309" s="140"/>
      <c r="L1309" s="54"/>
      <c r="M1309" s="52"/>
      <c r="N1309" s="8"/>
      <c r="O1309" s="54"/>
      <c r="P1309" s="52"/>
      <c r="Q1309" s="8"/>
      <c r="R1309" s="8"/>
      <c r="S1309" s="8"/>
      <c r="T1309" s="482"/>
      <c r="U1309" s="99"/>
      <c r="V1309" s="529"/>
      <c r="W1309" s="305" t="s">
        <v>20</v>
      </c>
      <c r="X1309" s="41" t="s">
        <v>21</v>
      </c>
      <c r="Y1309" s="86">
        <v>0.85</v>
      </c>
      <c r="Z1309" s="75"/>
      <c r="AA1309" s="213"/>
      <c r="AB1309" s="213"/>
      <c r="AC1309" s="45">
        <f>ROUND(ROUND(ROUND(H1304*O$8,0)*V1307,0)*Y1309,0)</f>
        <v>195</v>
      </c>
      <c r="AD1309" s="79"/>
    </row>
    <row r="1310" ht="16.5" customHeight="1">
      <c r="A1310" s="29">
        <v>61.0</v>
      </c>
      <c r="B1310" s="29">
        <v>7577.0</v>
      </c>
      <c r="C1310" s="32" t="s">
        <v>11257</v>
      </c>
      <c r="D1310" s="389"/>
      <c r="E1310" s="231"/>
      <c r="F1310" s="543"/>
      <c r="G1310" s="113"/>
      <c r="H1310" s="8"/>
      <c r="I1310" s="144"/>
      <c r="J1310" s="94"/>
      <c r="K1310" s="140"/>
      <c r="L1310" s="54"/>
      <c r="M1310" s="52"/>
      <c r="N1310" s="8"/>
      <c r="O1310" s="54"/>
      <c r="P1310" s="52"/>
      <c r="Q1310" s="8"/>
      <c r="R1310" s="8"/>
      <c r="S1310" s="8"/>
      <c r="T1310" s="530"/>
      <c r="U1310" s="24"/>
      <c r="V1310" s="26"/>
      <c r="W1310" s="484"/>
      <c r="X1310" s="56"/>
      <c r="Y1310" s="526"/>
      <c r="Z1310" s="213" t="s">
        <v>30</v>
      </c>
      <c r="AA1310" s="74">
        <v>5.0</v>
      </c>
      <c r="AB1310" s="522" t="s">
        <v>31</v>
      </c>
      <c r="AC1310" s="45">
        <f>ROUND(ROUND(ROUND(H1304*O$8,0)*V1307,0)*Y1309,0)-AA1310</f>
        <v>190</v>
      </c>
      <c r="AD1310" s="79"/>
    </row>
    <row r="1311" ht="16.5" customHeight="1">
      <c r="A1311" s="29">
        <v>61.0</v>
      </c>
      <c r="B1311" s="29">
        <v>7578.0</v>
      </c>
      <c r="C1311" s="32" t="s">
        <v>11258</v>
      </c>
      <c r="D1311" s="389"/>
      <c r="E1311" s="231"/>
      <c r="F1311" s="543"/>
      <c r="G1311" s="113"/>
      <c r="H1311" s="8"/>
      <c r="I1311" s="144"/>
      <c r="J1311" s="94"/>
      <c r="K1311" s="140"/>
      <c r="L1311" s="54"/>
      <c r="M1311" s="52"/>
      <c r="N1311" s="8"/>
      <c r="O1311" s="54"/>
      <c r="P1311" s="52"/>
      <c r="Q1311" s="8"/>
      <c r="R1311" s="8"/>
      <c r="S1311" s="54"/>
      <c r="T1311" s="102" t="s">
        <v>329</v>
      </c>
      <c r="U1311" s="83" t="s">
        <v>21</v>
      </c>
      <c r="V1311" s="528">
        <v>0.85</v>
      </c>
      <c r="W1311" s="37"/>
      <c r="X1311" s="7"/>
      <c r="Y1311" s="39"/>
      <c r="Z1311" s="213"/>
      <c r="AA1311" s="213"/>
      <c r="AB1311" s="213"/>
      <c r="AC1311" s="45">
        <f>ROUND(ROUND(H1304*O$8,0)*V1311,0)</f>
        <v>278</v>
      </c>
      <c r="AD1311" s="79"/>
    </row>
    <row r="1312" ht="16.5" customHeight="1">
      <c r="A1312" s="29">
        <v>61.0</v>
      </c>
      <c r="B1312" s="29">
        <v>7579.0</v>
      </c>
      <c r="C1312" s="32" t="s">
        <v>11259</v>
      </c>
      <c r="D1312" s="389"/>
      <c r="E1312" s="231"/>
      <c r="F1312" s="543"/>
      <c r="G1312" s="113"/>
      <c r="H1312" s="8"/>
      <c r="I1312" s="144"/>
      <c r="J1312" s="94"/>
      <c r="K1312" s="140"/>
      <c r="L1312" s="54"/>
      <c r="M1312" s="52"/>
      <c r="N1312" s="8"/>
      <c r="O1312" s="54"/>
      <c r="P1312" s="52"/>
      <c r="Q1312" s="8"/>
      <c r="R1312" s="8"/>
      <c r="S1312" s="8"/>
      <c r="T1312" s="482"/>
      <c r="U1312" s="83"/>
      <c r="V1312" s="528"/>
      <c r="W1312" s="227"/>
      <c r="X1312" s="22"/>
      <c r="Y1312" s="109"/>
      <c r="Z1312" s="213" t="s">
        <v>30</v>
      </c>
      <c r="AA1312" s="74">
        <v>5.0</v>
      </c>
      <c r="AB1312" s="522" t="s">
        <v>31</v>
      </c>
      <c r="AC1312" s="45">
        <f>ROUND(ROUND(H1304*O$8,0)*V1311,0)-AA1312</f>
        <v>273</v>
      </c>
      <c r="AD1312" s="79"/>
    </row>
    <row r="1313" ht="16.5" customHeight="1">
      <c r="A1313" s="29">
        <v>61.0</v>
      </c>
      <c r="B1313" s="29">
        <v>7580.0</v>
      </c>
      <c r="C1313" s="32" t="s">
        <v>11260</v>
      </c>
      <c r="D1313" s="389"/>
      <c r="E1313" s="231"/>
      <c r="F1313" s="532"/>
      <c r="G1313" s="527"/>
      <c r="H1313" s="527"/>
      <c r="I1313" s="532"/>
      <c r="J1313" s="94"/>
      <c r="K1313" s="140"/>
      <c r="L1313" s="54"/>
      <c r="M1313" s="52"/>
      <c r="N1313" s="8"/>
      <c r="O1313" s="54"/>
      <c r="P1313" s="52"/>
      <c r="Q1313" s="8"/>
      <c r="R1313" s="8"/>
      <c r="S1313" s="8"/>
      <c r="T1313" s="482"/>
      <c r="U1313" s="99"/>
      <c r="V1313" s="529"/>
      <c r="W1313" s="305" t="s">
        <v>20</v>
      </c>
      <c r="X1313" s="41" t="s">
        <v>21</v>
      </c>
      <c r="Y1313" s="86">
        <v>0.85</v>
      </c>
      <c r="Z1313" s="75"/>
      <c r="AA1313" s="213"/>
      <c r="AB1313" s="213"/>
      <c r="AC1313" s="45">
        <f>ROUND(ROUND(ROUND(H1304*O$8,0)*V1311,0)*Y1313,0)</f>
        <v>236</v>
      </c>
      <c r="AD1313" s="79"/>
    </row>
    <row r="1314" ht="16.5" customHeight="1">
      <c r="A1314" s="29">
        <v>61.0</v>
      </c>
      <c r="B1314" s="29">
        <v>7581.0</v>
      </c>
      <c r="C1314" s="32" t="s">
        <v>11261</v>
      </c>
      <c r="D1314" s="389"/>
      <c r="E1314" s="231"/>
      <c r="F1314" s="532"/>
      <c r="G1314" s="527"/>
      <c r="H1314" s="527"/>
      <c r="I1314" s="532"/>
      <c r="J1314" s="94"/>
      <c r="K1314" s="140"/>
      <c r="L1314" s="54"/>
      <c r="M1314" s="52"/>
      <c r="N1314" s="8"/>
      <c r="O1314" s="54"/>
      <c r="P1314" s="227"/>
      <c r="Q1314" s="22"/>
      <c r="R1314" s="22"/>
      <c r="S1314" s="22"/>
      <c r="T1314" s="484"/>
      <c r="U1314" s="24"/>
      <c r="V1314" s="26"/>
      <c r="W1314" s="484"/>
      <c r="X1314" s="56"/>
      <c r="Y1314" s="526"/>
      <c r="Z1314" s="213" t="s">
        <v>30</v>
      </c>
      <c r="AA1314" s="74">
        <v>5.0</v>
      </c>
      <c r="AB1314" s="522" t="s">
        <v>31</v>
      </c>
      <c r="AC1314" s="45">
        <f>ROUND(ROUND(ROUND(H1304*O$8,0)*V1311,0)*Y1313,0)-AA1314</f>
        <v>231</v>
      </c>
      <c r="AD1314" s="79"/>
    </row>
    <row r="1315" ht="16.5" customHeight="1">
      <c r="A1315" s="29">
        <v>61.0</v>
      </c>
      <c r="B1315" s="29">
        <v>7582.0</v>
      </c>
      <c r="C1315" s="32" t="s">
        <v>11262</v>
      </c>
      <c r="D1315" s="389"/>
      <c r="E1315" s="389"/>
      <c r="F1315" s="532"/>
      <c r="G1315" s="527"/>
      <c r="H1315" s="527"/>
      <c r="I1315" s="532"/>
      <c r="J1315" s="94"/>
      <c r="K1315" s="140"/>
      <c r="L1315" s="54"/>
      <c r="M1315" s="52"/>
      <c r="N1315" s="8"/>
      <c r="O1315" s="54"/>
      <c r="P1315" s="206" t="s">
        <v>23</v>
      </c>
      <c r="Q1315" s="102" t="s">
        <v>24</v>
      </c>
      <c r="R1315" s="533"/>
      <c r="S1315" s="533"/>
      <c r="T1315" s="520"/>
      <c r="U1315" s="38"/>
      <c r="V1315" s="6"/>
      <c r="W1315" s="37"/>
      <c r="X1315" s="7"/>
      <c r="Y1315" s="39"/>
      <c r="Z1315" s="213"/>
      <c r="AA1315" s="213"/>
      <c r="AB1315" s="213"/>
      <c r="AC1315" s="45">
        <f>ROUND(ROUND(H1304*O$8,0)*S1316,0)</f>
        <v>229</v>
      </c>
      <c r="AD1315" s="79"/>
    </row>
    <row r="1316" ht="16.5" customHeight="1">
      <c r="A1316" s="29">
        <v>61.0</v>
      </c>
      <c r="B1316" s="29">
        <v>7583.0</v>
      </c>
      <c r="C1316" s="32" t="s">
        <v>11263</v>
      </c>
      <c r="D1316" s="389"/>
      <c r="E1316" s="389"/>
      <c r="F1316" s="532"/>
      <c r="G1316" s="527"/>
      <c r="H1316" s="527"/>
      <c r="I1316" s="532"/>
      <c r="J1316" s="94"/>
      <c r="K1316" s="140"/>
      <c r="L1316" s="54"/>
      <c r="M1316" s="52"/>
      <c r="N1316" s="8"/>
      <c r="O1316" s="54"/>
      <c r="P1316" s="481"/>
      <c r="Q1316" s="482"/>
      <c r="R1316" s="83" t="s">
        <v>21</v>
      </c>
      <c r="S1316" s="528">
        <v>0.7</v>
      </c>
      <c r="T1316" s="521"/>
      <c r="U1316" s="53"/>
      <c r="V1316" s="14"/>
      <c r="W1316" s="52"/>
      <c r="X1316" s="8"/>
      <c r="Y1316" s="109"/>
      <c r="Z1316" s="213" t="s">
        <v>30</v>
      </c>
      <c r="AA1316" s="74">
        <v>5.0</v>
      </c>
      <c r="AB1316" s="522" t="s">
        <v>31</v>
      </c>
      <c r="AC1316" s="45">
        <f>ROUND(ROUND(H1304*O$8,0)*S1316,0)-AA1316</f>
        <v>224</v>
      </c>
      <c r="AD1316" s="79"/>
    </row>
    <row r="1317" ht="16.5" customHeight="1">
      <c r="A1317" s="29">
        <v>61.0</v>
      </c>
      <c r="B1317" s="29">
        <v>7584.0</v>
      </c>
      <c r="C1317" s="32" t="s">
        <v>11264</v>
      </c>
      <c r="D1317" s="389"/>
      <c r="E1317" s="389"/>
      <c r="F1317" s="532"/>
      <c r="G1317" s="527"/>
      <c r="H1317" s="527"/>
      <c r="I1317" s="532"/>
      <c r="J1317" s="94"/>
      <c r="K1317" s="140"/>
      <c r="L1317" s="54"/>
      <c r="M1317" s="52"/>
      <c r="N1317" s="8"/>
      <c r="O1317" s="54"/>
      <c r="P1317" s="481"/>
      <c r="Q1317" s="482"/>
      <c r="R1317" s="14"/>
      <c r="S1317" s="14"/>
      <c r="T1317" s="521"/>
      <c r="U1317" s="53"/>
      <c r="V1317" s="14"/>
      <c r="W1317" s="305" t="s">
        <v>20</v>
      </c>
      <c r="X1317" s="41" t="s">
        <v>21</v>
      </c>
      <c r="Y1317" s="86">
        <v>0.85</v>
      </c>
      <c r="Z1317" s="75"/>
      <c r="AA1317" s="213"/>
      <c r="AB1317" s="213"/>
      <c r="AC1317" s="45">
        <f>ROUND(ROUND(ROUND(H1304*O$8,0)*S1316,0)*Y1317,0)</f>
        <v>195</v>
      </c>
      <c r="AD1317" s="79"/>
    </row>
    <row r="1318" ht="16.5" customHeight="1">
      <c r="A1318" s="29">
        <v>61.0</v>
      </c>
      <c r="B1318" s="29">
        <v>7585.0</v>
      </c>
      <c r="C1318" s="32" t="s">
        <v>11265</v>
      </c>
      <c r="D1318" s="389"/>
      <c r="E1318" s="389"/>
      <c r="F1318" s="532"/>
      <c r="G1318" s="527"/>
      <c r="H1318" s="527"/>
      <c r="I1318" s="532"/>
      <c r="J1318" s="94"/>
      <c r="K1318" s="140"/>
      <c r="L1318" s="54"/>
      <c r="M1318" s="52"/>
      <c r="N1318" s="8"/>
      <c r="O1318" s="54"/>
      <c r="P1318" s="535"/>
      <c r="Q1318" s="482"/>
      <c r="R1318" s="83"/>
      <c r="S1318" s="83"/>
      <c r="T1318" s="525"/>
      <c r="U1318" s="180"/>
      <c r="V1318" s="21"/>
      <c r="W1318" s="484"/>
      <c r="X1318" s="56"/>
      <c r="Y1318" s="526"/>
      <c r="Z1318" s="213" t="s">
        <v>30</v>
      </c>
      <c r="AA1318" s="74">
        <v>5.0</v>
      </c>
      <c r="AB1318" s="522" t="s">
        <v>31</v>
      </c>
      <c r="AC1318" s="45">
        <f>ROUND(ROUND(ROUND(H1304*O$8,0)*S1316,0)*Y1317,0)-AA1318</f>
        <v>190</v>
      </c>
      <c r="AD1318" s="79"/>
    </row>
    <row r="1319" ht="16.5" customHeight="1">
      <c r="A1319" s="29">
        <v>61.0</v>
      </c>
      <c r="B1319" s="29">
        <v>7586.0</v>
      </c>
      <c r="C1319" s="32" t="s">
        <v>11266</v>
      </c>
      <c r="D1319" s="389"/>
      <c r="E1319" s="389"/>
      <c r="F1319" s="532"/>
      <c r="G1319" s="527"/>
      <c r="H1319" s="527"/>
      <c r="I1319" s="532"/>
      <c r="J1319" s="94"/>
      <c r="K1319" s="140"/>
      <c r="L1319" s="54"/>
      <c r="M1319" s="52"/>
      <c r="N1319" s="8"/>
      <c r="O1319" s="54"/>
      <c r="P1319" s="536"/>
      <c r="Q1319" s="14"/>
      <c r="R1319" s="14"/>
      <c r="S1319" s="14"/>
      <c r="T1319" s="102" t="s">
        <v>326</v>
      </c>
      <c r="U1319" s="41" t="s">
        <v>21</v>
      </c>
      <c r="V1319" s="60">
        <v>0.7</v>
      </c>
      <c r="W1319" s="37"/>
      <c r="X1319" s="7"/>
      <c r="Y1319" s="39"/>
      <c r="Z1319" s="213"/>
      <c r="AA1319" s="213"/>
      <c r="AB1319" s="213"/>
      <c r="AC1319" s="593">
        <f>ROUND(ROUND(ROUND(H1304*O$8,0)*S1316,0)*V1319,0)</f>
        <v>160</v>
      </c>
      <c r="AD1319" s="79"/>
    </row>
    <row r="1320" ht="16.5" customHeight="1">
      <c r="A1320" s="29">
        <v>61.0</v>
      </c>
      <c r="B1320" s="29">
        <v>7587.0</v>
      </c>
      <c r="C1320" s="32" t="s">
        <v>11267</v>
      </c>
      <c r="D1320" s="389"/>
      <c r="E1320" s="389"/>
      <c r="F1320" s="532"/>
      <c r="G1320" s="527"/>
      <c r="H1320" s="527"/>
      <c r="I1320" s="532"/>
      <c r="J1320" s="94"/>
      <c r="K1320" s="140"/>
      <c r="L1320" s="54"/>
      <c r="M1320" s="52"/>
      <c r="N1320" s="8"/>
      <c r="O1320" s="54"/>
      <c r="P1320" s="536"/>
      <c r="Q1320" s="14"/>
      <c r="R1320" s="14"/>
      <c r="S1320" s="14"/>
      <c r="T1320" s="482"/>
      <c r="U1320" s="83"/>
      <c r="V1320" s="528"/>
      <c r="W1320" s="227"/>
      <c r="X1320" s="22"/>
      <c r="Y1320" s="109"/>
      <c r="Z1320" s="213" t="s">
        <v>30</v>
      </c>
      <c r="AA1320" s="74">
        <v>5.0</v>
      </c>
      <c r="AB1320" s="522" t="s">
        <v>31</v>
      </c>
      <c r="AC1320" s="593">
        <f>ROUND(ROUND(ROUND(H1304*O$8,0)*S1316,0)*V1319,0)-AA1320</f>
        <v>155</v>
      </c>
      <c r="AD1320" s="79"/>
    </row>
    <row r="1321" ht="16.5" customHeight="1">
      <c r="A1321" s="29">
        <v>61.0</v>
      </c>
      <c r="B1321" s="29">
        <v>7588.0</v>
      </c>
      <c r="C1321" s="32" t="s">
        <v>11268</v>
      </c>
      <c r="D1321" s="389"/>
      <c r="E1321" s="389"/>
      <c r="F1321" s="532"/>
      <c r="G1321" s="527"/>
      <c r="H1321" s="527"/>
      <c r="I1321" s="532"/>
      <c r="J1321" s="94"/>
      <c r="K1321" s="140"/>
      <c r="L1321" s="54"/>
      <c r="M1321" s="52"/>
      <c r="N1321" s="8"/>
      <c r="O1321" s="54"/>
      <c r="P1321" s="254"/>
      <c r="Q1321" s="83"/>
      <c r="R1321" s="83"/>
      <c r="T1321" s="482"/>
      <c r="U1321" s="99"/>
      <c r="V1321" s="529"/>
      <c r="W1321" s="305" t="s">
        <v>20</v>
      </c>
      <c r="X1321" s="41" t="s">
        <v>21</v>
      </c>
      <c r="Y1321" s="86">
        <v>0.85</v>
      </c>
      <c r="Z1321" s="75"/>
      <c r="AA1321" s="213"/>
      <c r="AB1321" s="213"/>
      <c r="AC1321" s="593">
        <f>ROUND(ROUND(ROUND(ROUND(H1304*O$8,0)*S1316,0)*V1319,0)*Y1321,0)</f>
        <v>136</v>
      </c>
      <c r="AD1321" s="79"/>
    </row>
    <row r="1322" ht="16.5" customHeight="1">
      <c r="A1322" s="29">
        <v>61.0</v>
      </c>
      <c r="B1322" s="29">
        <v>7589.0</v>
      </c>
      <c r="C1322" s="32" t="s">
        <v>11269</v>
      </c>
      <c r="D1322" s="389"/>
      <c r="E1322" s="389"/>
      <c r="F1322" s="532"/>
      <c r="G1322" s="527"/>
      <c r="H1322" s="527"/>
      <c r="I1322" s="532"/>
      <c r="J1322" s="94"/>
      <c r="K1322" s="140"/>
      <c r="L1322" s="54"/>
      <c r="M1322" s="52"/>
      <c r="N1322" s="8"/>
      <c r="O1322" s="54"/>
      <c r="P1322" s="254"/>
      <c r="Q1322" s="83"/>
      <c r="R1322" s="83"/>
      <c r="S1322" s="83"/>
      <c r="T1322" s="530"/>
      <c r="U1322" s="24"/>
      <c r="V1322" s="26"/>
      <c r="W1322" s="484"/>
      <c r="X1322" s="56"/>
      <c r="Y1322" s="526"/>
      <c r="Z1322" s="213" t="s">
        <v>30</v>
      </c>
      <c r="AA1322" s="74">
        <v>5.0</v>
      </c>
      <c r="AB1322" s="522" t="s">
        <v>31</v>
      </c>
      <c r="AC1322" s="593">
        <f>ROUND(ROUND(ROUND(ROUND(H1304*O$8,0)*S1316,0)*V1319,0)*Y1321,0)-AA1322</f>
        <v>131</v>
      </c>
      <c r="AD1322" s="79"/>
    </row>
    <row r="1323" ht="16.5" customHeight="1">
      <c r="A1323" s="29">
        <v>61.0</v>
      </c>
      <c r="B1323" s="29">
        <v>7590.0</v>
      </c>
      <c r="C1323" s="32" t="s">
        <v>11270</v>
      </c>
      <c r="D1323" s="389"/>
      <c r="E1323" s="389"/>
      <c r="F1323" s="532"/>
      <c r="G1323" s="527"/>
      <c r="H1323" s="527"/>
      <c r="I1323" s="532"/>
      <c r="J1323" s="94"/>
      <c r="K1323" s="140"/>
      <c r="L1323" s="54"/>
      <c r="M1323" s="52"/>
      <c r="N1323" s="8"/>
      <c r="O1323" s="54"/>
      <c r="P1323" s="536"/>
      <c r="Q1323" s="83"/>
      <c r="R1323" s="528"/>
      <c r="S1323" s="486"/>
      <c r="T1323" s="102" t="s">
        <v>329</v>
      </c>
      <c r="U1323" s="83" t="s">
        <v>21</v>
      </c>
      <c r="V1323" s="528">
        <v>0.85</v>
      </c>
      <c r="W1323" s="37"/>
      <c r="X1323" s="7"/>
      <c r="Y1323" s="39"/>
      <c r="Z1323" s="213"/>
      <c r="AA1323" s="213"/>
      <c r="AB1323" s="213"/>
      <c r="AC1323" s="45">
        <f>ROUND(ROUND(ROUND(H1304*O$8,0)*S1316,0)*V1323,0)</f>
        <v>195</v>
      </c>
      <c r="AD1323" s="79"/>
    </row>
    <row r="1324" ht="16.5" customHeight="1">
      <c r="A1324" s="29">
        <v>61.0</v>
      </c>
      <c r="B1324" s="29">
        <v>7591.0</v>
      </c>
      <c r="C1324" s="32" t="s">
        <v>11271</v>
      </c>
      <c r="D1324" s="389"/>
      <c r="E1324" s="389"/>
      <c r="F1324" s="532"/>
      <c r="G1324" s="527"/>
      <c r="H1324" s="527"/>
      <c r="I1324" s="532"/>
      <c r="J1324" s="94"/>
      <c r="K1324" s="140"/>
      <c r="L1324" s="54"/>
      <c r="M1324" s="52"/>
      <c r="N1324" s="8"/>
      <c r="O1324" s="54"/>
      <c r="P1324" s="536"/>
      <c r="Q1324" s="83"/>
      <c r="R1324" s="528"/>
      <c r="S1324" s="528"/>
      <c r="T1324" s="482"/>
      <c r="U1324" s="83"/>
      <c r="V1324" s="528"/>
      <c r="W1324" s="227"/>
      <c r="X1324" s="22"/>
      <c r="Y1324" s="109"/>
      <c r="Z1324" s="213" t="s">
        <v>30</v>
      </c>
      <c r="AA1324" s="74">
        <v>5.0</v>
      </c>
      <c r="AB1324" s="522" t="s">
        <v>31</v>
      </c>
      <c r="AC1324" s="45">
        <f>ROUND(ROUND(ROUND(H1304*O$8,0)*S1316,0)*V1323,0)-AA1324</f>
        <v>190</v>
      </c>
      <c r="AD1324" s="79"/>
    </row>
    <row r="1325" ht="16.5" customHeight="1">
      <c r="A1325" s="29">
        <v>61.0</v>
      </c>
      <c r="B1325" s="29">
        <v>7592.0</v>
      </c>
      <c r="C1325" s="32" t="s">
        <v>11272</v>
      </c>
      <c r="D1325" s="389"/>
      <c r="E1325" s="389"/>
      <c r="F1325" s="532"/>
      <c r="G1325" s="527"/>
      <c r="H1325" s="527"/>
      <c r="I1325" s="532"/>
      <c r="J1325" s="94"/>
      <c r="K1325" s="140"/>
      <c r="L1325" s="54"/>
      <c r="M1325" s="52"/>
      <c r="N1325" s="8"/>
      <c r="O1325" s="54"/>
      <c r="P1325" s="254"/>
      <c r="Q1325" s="83"/>
      <c r="R1325" s="528"/>
      <c r="S1325" s="528"/>
      <c r="T1325" s="482"/>
      <c r="U1325" s="99"/>
      <c r="V1325" s="529"/>
      <c r="W1325" s="305" t="s">
        <v>20</v>
      </c>
      <c r="X1325" s="41" t="s">
        <v>21</v>
      </c>
      <c r="Y1325" s="86">
        <v>0.85</v>
      </c>
      <c r="Z1325" s="75"/>
      <c r="AA1325" s="213"/>
      <c r="AB1325" s="213"/>
      <c r="AC1325" s="45">
        <f>ROUND(ROUND(ROUND(ROUND(H1304*O$8,0)*S1316,0)*V1323,0)*Y1325,0)</f>
        <v>166</v>
      </c>
      <c r="AD1325" s="79"/>
    </row>
    <row r="1326" ht="16.5" customHeight="1">
      <c r="A1326" s="29">
        <v>61.0</v>
      </c>
      <c r="B1326" s="29">
        <v>7593.0</v>
      </c>
      <c r="C1326" s="32" t="s">
        <v>11273</v>
      </c>
      <c r="D1326" s="389"/>
      <c r="E1326" s="389"/>
      <c r="F1326" s="532"/>
      <c r="G1326" s="527"/>
      <c r="H1326" s="527"/>
      <c r="I1326" s="532"/>
      <c r="J1326" s="94"/>
      <c r="K1326" s="140"/>
      <c r="L1326" s="54"/>
      <c r="M1326" s="52"/>
      <c r="N1326" s="8"/>
      <c r="O1326" s="54"/>
      <c r="P1326" s="536"/>
      <c r="Q1326" s="83"/>
      <c r="R1326" s="83"/>
      <c r="S1326" s="83"/>
      <c r="T1326" s="484"/>
      <c r="U1326" s="24"/>
      <c r="V1326" s="26"/>
      <c r="W1326" s="484"/>
      <c r="X1326" s="56"/>
      <c r="Y1326" s="526"/>
      <c r="Z1326" s="213" t="s">
        <v>30</v>
      </c>
      <c r="AA1326" s="74">
        <v>5.0</v>
      </c>
      <c r="AB1326" s="522" t="s">
        <v>31</v>
      </c>
      <c r="AC1326" s="45">
        <f>ROUND(ROUND(ROUND(ROUND(H1304*O$8,0)*S1316,0)*V1323,0)*Y1325,0)-AA1326</f>
        <v>161</v>
      </c>
      <c r="AD1326" s="79"/>
    </row>
    <row r="1327" ht="16.5" customHeight="1">
      <c r="A1327" s="29">
        <v>61.0</v>
      </c>
      <c r="B1327" s="29">
        <v>7594.0</v>
      </c>
      <c r="C1327" s="32" t="s">
        <v>11274</v>
      </c>
      <c r="D1327" s="389"/>
      <c r="E1327" s="389"/>
      <c r="F1327" s="532"/>
      <c r="G1327" s="527"/>
      <c r="H1327" s="527"/>
      <c r="I1327" s="532"/>
      <c r="J1327" s="94"/>
      <c r="K1327" s="140"/>
      <c r="L1327" s="54"/>
      <c r="M1327" s="52"/>
      <c r="N1327" s="8"/>
      <c r="O1327" s="54"/>
      <c r="P1327" s="536"/>
      <c r="Q1327" s="102" t="s">
        <v>27</v>
      </c>
      <c r="R1327" s="533"/>
      <c r="S1327" s="533"/>
      <c r="T1327" s="520"/>
      <c r="U1327" s="38"/>
      <c r="V1327" s="6"/>
      <c r="W1327" s="37"/>
      <c r="X1327" s="7"/>
      <c r="Y1327" s="39"/>
      <c r="Z1327" s="213"/>
      <c r="AA1327" s="213"/>
      <c r="AB1327" s="213"/>
      <c r="AC1327" s="45">
        <f>ROUND(ROUND(H1304*O$8,0)*S1328,0)</f>
        <v>164</v>
      </c>
      <c r="AD1327" s="79"/>
    </row>
    <row r="1328" ht="16.5" customHeight="1">
      <c r="A1328" s="29">
        <v>61.0</v>
      </c>
      <c r="B1328" s="29">
        <v>7595.0</v>
      </c>
      <c r="C1328" s="32" t="s">
        <v>11275</v>
      </c>
      <c r="D1328" s="389"/>
      <c r="E1328" s="389"/>
      <c r="F1328" s="532"/>
      <c r="G1328" s="527"/>
      <c r="H1328" s="527"/>
      <c r="I1328" s="532"/>
      <c r="J1328" s="94"/>
      <c r="K1328" s="140"/>
      <c r="L1328" s="54"/>
      <c r="M1328" s="52"/>
      <c r="N1328" s="8"/>
      <c r="O1328" s="54"/>
      <c r="P1328" s="535"/>
      <c r="Q1328" s="482"/>
      <c r="R1328" s="83" t="s">
        <v>21</v>
      </c>
      <c r="S1328" s="528">
        <v>0.5</v>
      </c>
      <c r="T1328" s="521"/>
      <c r="U1328" s="53"/>
      <c r="V1328" s="14"/>
      <c r="W1328" s="52"/>
      <c r="X1328" s="8"/>
      <c r="Y1328" s="109"/>
      <c r="Z1328" s="213" t="s">
        <v>30</v>
      </c>
      <c r="AA1328" s="74">
        <v>5.0</v>
      </c>
      <c r="AB1328" s="522" t="s">
        <v>31</v>
      </c>
      <c r="AC1328" s="45">
        <f>ROUND(ROUND(H1304*O$8,0)*S1328,0)-AA1328</f>
        <v>159</v>
      </c>
      <c r="AD1328" s="79"/>
    </row>
    <row r="1329" ht="16.5" customHeight="1">
      <c r="A1329" s="29">
        <v>61.0</v>
      </c>
      <c r="B1329" s="29">
        <v>7596.0</v>
      </c>
      <c r="C1329" s="32" t="s">
        <v>11276</v>
      </c>
      <c r="D1329" s="389"/>
      <c r="E1329" s="389"/>
      <c r="F1329" s="532"/>
      <c r="G1329" s="527"/>
      <c r="H1329" s="527"/>
      <c r="I1329" s="532"/>
      <c r="J1329" s="94"/>
      <c r="K1329" s="140"/>
      <c r="L1329" s="54"/>
      <c r="M1329" s="52"/>
      <c r="N1329" s="8"/>
      <c r="O1329" s="54"/>
      <c r="P1329" s="535"/>
      <c r="Q1329" s="482"/>
      <c r="R1329" s="14"/>
      <c r="S1329" s="14"/>
      <c r="T1329" s="521"/>
      <c r="U1329" s="53"/>
      <c r="V1329" s="14"/>
      <c r="W1329" s="305" t="s">
        <v>20</v>
      </c>
      <c r="X1329" s="41" t="s">
        <v>21</v>
      </c>
      <c r="Y1329" s="86">
        <v>0.85</v>
      </c>
      <c r="Z1329" s="75"/>
      <c r="AA1329" s="213"/>
      <c r="AB1329" s="213"/>
      <c r="AC1329" s="593">
        <f>ROUND(ROUND(ROUND(H1304*O$8,0)*S1328,0)*Y1329,0)</f>
        <v>139</v>
      </c>
      <c r="AD1329" s="79"/>
    </row>
    <row r="1330" ht="16.5" customHeight="1">
      <c r="A1330" s="29">
        <v>61.0</v>
      </c>
      <c r="B1330" s="29">
        <v>7597.0</v>
      </c>
      <c r="C1330" s="32" t="s">
        <v>11277</v>
      </c>
      <c r="D1330" s="389"/>
      <c r="E1330" s="389"/>
      <c r="F1330" s="532"/>
      <c r="G1330" s="527"/>
      <c r="H1330" s="527"/>
      <c r="I1330" s="532"/>
      <c r="J1330" s="94"/>
      <c r="K1330" s="140"/>
      <c r="L1330" s="54"/>
      <c r="M1330" s="52"/>
      <c r="N1330" s="8"/>
      <c r="O1330" s="54"/>
      <c r="P1330" s="535"/>
      <c r="Q1330" s="482"/>
      <c r="R1330" s="83"/>
      <c r="S1330" s="83"/>
      <c r="T1330" s="525"/>
      <c r="U1330" s="180"/>
      <c r="V1330" s="21"/>
      <c r="W1330" s="484"/>
      <c r="X1330" s="56"/>
      <c r="Y1330" s="526"/>
      <c r="Z1330" s="213" t="s">
        <v>30</v>
      </c>
      <c r="AA1330" s="74">
        <v>5.0</v>
      </c>
      <c r="AB1330" s="522" t="s">
        <v>31</v>
      </c>
      <c r="AC1330" s="593">
        <f>ROUND(ROUND(ROUND(H1304*O$8,0)*S1328,0)*Y1329,0)-AA1330</f>
        <v>134</v>
      </c>
      <c r="AD1330" s="79"/>
    </row>
    <row r="1331" ht="16.5" customHeight="1">
      <c r="A1331" s="29">
        <v>61.0</v>
      </c>
      <c r="B1331" s="29">
        <v>7598.0</v>
      </c>
      <c r="C1331" s="32" t="s">
        <v>11278</v>
      </c>
      <c r="D1331" s="389"/>
      <c r="E1331" s="389"/>
      <c r="F1331" s="532"/>
      <c r="G1331" s="527"/>
      <c r="H1331" s="527"/>
      <c r="I1331" s="532"/>
      <c r="J1331" s="94"/>
      <c r="K1331" s="140"/>
      <c r="L1331" s="54"/>
      <c r="M1331" s="52"/>
      <c r="N1331" s="8"/>
      <c r="O1331" s="54"/>
      <c r="P1331" s="536"/>
      <c r="Q1331" s="14"/>
      <c r="R1331" s="14"/>
      <c r="S1331" s="14"/>
      <c r="T1331" s="102" t="s">
        <v>326</v>
      </c>
      <c r="U1331" s="41" t="s">
        <v>21</v>
      </c>
      <c r="V1331" s="60">
        <v>0.7</v>
      </c>
      <c r="W1331" s="37"/>
      <c r="X1331" s="7"/>
      <c r="Y1331" s="39"/>
      <c r="Z1331" s="213"/>
      <c r="AA1331" s="213"/>
      <c r="AB1331" s="213"/>
      <c r="AC1331" s="45">
        <f>ROUND(ROUND(ROUND(H1304*O$8,0)*S1328,0)*V1331,0)</f>
        <v>115</v>
      </c>
      <c r="AD1331" s="79"/>
    </row>
    <row r="1332" ht="16.5" customHeight="1">
      <c r="A1332" s="29">
        <v>61.0</v>
      </c>
      <c r="B1332" s="29">
        <v>7599.0</v>
      </c>
      <c r="C1332" s="32" t="s">
        <v>11279</v>
      </c>
      <c r="D1332" s="389"/>
      <c r="E1332" s="389"/>
      <c r="F1332" s="532"/>
      <c r="G1332" s="527"/>
      <c r="H1332" s="527"/>
      <c r="I1332" s="532"/>
      <c r="J1332" s="94"/>
      <c r="K1332" s="140"/>
      <c r="L1332" s="54"/>
      <c r="M1332" s="52"/>
      <c r="N1332" s="8"/>
      <c r="O1332" s="54"/>
      <c r="P1332" s="536"/>
      <c r="Q1332" s="14"/>
      <c r="R1332" s="14"/>
      <c r="S1332" s="14"/>
      <c r="T1332" s="482"/>
      <c r="U1332" s="83"/>
      <c r="V1332" s="528"/>
      <c r="W1332" s="227"/>
      <c r="X1332" s="22"/>
      <c r="Y1332" s="109"/>
      <c r="Z1332" s="213" t="s">
        <v>30</v>
      </c>
      <c r="AA1332" s="74">
        <v>5.0</v>
      </c>
      <c r="AB1332" s="522" t="s">
        <v>31</v>
      </c>
      <c r="AC1332" s="45">
        <f>ROUND(ROUND(ROUND(H1304*O$8,0)*S1328,0)*V1331,0)-AA1332</f>
        <v>110</v>
      </c>
      <c r="AD1332" s="79"/>
    </row>
    <row r="1333" ht="16.5" customHeight="1">
      <c r="A1333" s="29">
        <v>61.0</v>
      </c>
      <c r="B1333" s="29">
        <v>7600.0</v>
      </c>
      <c r="C1333" s="32" t="s">
        <v>11280</v>
      </c>
      <c r="D1333" s="389"/>
      <c r="E1333" s="389"/>
      <c r="F1333" s="532"/>
      <c r="G1333" s="527"/>
      <c r="H1333" s="527"/>
      <c r="I1333" s="532"/>
      <c r="J1333" s="94"/>
      <c r="K1333" s="140"/>
      <c r="L1333" s="54"/>
      <c r="M1333" s="52"/>
      <c r="N1333" s="8"/>
      <c r="O1333" s="54"/>
      <c r="P1333" s="254"/>
      <c r="Q1333" s="83"/>
      <c r="R1333" s="83"/>
      <c r="T1333" s="482"/>
      <c r="U1333" s="99"/>
      <c r="V1333" s="529"/>
      <c r="W1333" s="305" t="s">
        <v>20</v>
      </c>
      <c r="X1333" s="41" t="s">
        <v>21</v>
      </c>
      <c r="Y1333" s="86">
        <v>0.85</v>
      </c>
      <c r="Z1333" s="75"/>
      <c r="AA1333" s="213"/>
      <c r="AB1333" s="213"/>
      <c r="AC1333" s="45">
        <f>ROUND(ROUND(ROUND(ROUND(H1304*O$8,0)*S1328,0)*V1331,0)*Y1333,0)</f>
        <v>98</v>
      </c>
      <c r="AD1333" s="79"/>
    </row>
    <row r="1334" ht="16.5" customHeight="1">
      <c r="A1334" s="29">
        <v>61.0</v>
      </c>
      <c r="B1334" s="29">
        <v>7601.0</v>
      </c>
      <c r="C1334" s="32" t="s">
        <v>11281</v>
      </c>
      <c r="D1334" s="389"/>
      <c r="E1334" s="389"/>
      <c r="F1334" s="532"/>
      <c r="G1334" s="527"/>
      <c r="H1334" s="527"/>
      <c r="I1334" s="532"/>
      <c r="J1334" s="94"/>
      <c r="K1334" s="140"/>
      <c r="L1334" s="54"/>
      <c r="M1334" s="52"/>
      <c r="N1334" s="8"/>
      <c r="O1334" s="54"/>
      <c r="P1334" s="254"/>
      <c r="Q1334" s="83"/>
      <c r="R1334" s="83"/>
      <c r="S1334" s="83"/>
      <c r="T1334" s="530"/>
      <c r="U1334" s="24"/>
      <c r="V1334" s="26"/>
      <c r="W1334" s="484"/>
      <c r="X1334" s="56"/>
      <c r="Y1334" s="526"/>
      <c r="Z1334" s="213" t="s">
        <v>30</v>
      </c>
      <c r="AA1334" s="74">
        <v>5.0</v>
      </c>
      <c r="AB1334" s="522" t="s">
        <v>31</v>
      </c>
      <c r="AC1334" s="45">
        <f>ROUND(ROUND(ROUND(ROUND(H1304*O$8,0)*S1328,0)*V1331,0)*Y1333,0)-AA1334</f>
        <v>93</v>
      </c>
      <c r="AD1334" s="79"/>
    </row>
    <row r="1335" ht="16.5" customHeight="1">
      <c r="A1335" s="29">
        <v>61.0</v>
      </c>
      <c r="B1335" s="29">
        <v>7602.0</v>
      </c>
      <c r="C1335" s="32" t="s">
        <v>11282</v>
      </c>
      <c r="D1335" s="389"/>
      <c r="E1335" s="389"/>
      <c r="F1335" s="532"/>
      <c r="G1335" s="527"/>
      <c r="H1335" s="527"/>
      <c r="I1335" s="532"/>
      <c r="J1335" s="94"/>
      <c r="K1335" s="140"/>
      <c r="L1335" s="54"/>
      <c r="M1335" s="52"/>
      <c r="N1335" s="8"/>
      <c r="O1335" s="54"/>
      <c r="P1335" s="536"/>
      <c r="Q1335" s="83"/>
      <c r="R1335" s="528"/>
      <c r="S1335" s="486"/>
      <c r="T1335" s="102" t="s">
        <v>329</v>
      </c>
      <c r="U1335" s="83" t="s">
        <v>21</v>
      </c>
      <c r="V1335" s="528">
        <v>0.85</v>
      </c>
      <c r="W1335" s="37"/>
      <c r="X1335" s="7"/>
      <c r="Y1335" s="39"/>
      <c r="Z1335" s="213"/>
      <c r="AA1335" s="213"/>
      <c r="AB1335" s="213"/>
      <c r="AC1335" s="593">
        <f>ROUND(ROUND(ROUND(H1304*O$8,0)*S1328,0)*V1335,0)</f>
        <v>139</v>
      </c>
      <c r="AD1335" s="79"/>
    </row>
    <row r="1336" ht="16.5" customHeight="1">
      <c r="A1336" s="29">
        <v>61.0</v>
      </c>
      <c r="B1336" s="29">
        <v>7603.0</v>
      </c>
      <c r="C1336" s="32" t="s">
        <v>11283</v>
      </c>
      <c r="D1336" s="389"/>
      <c r="E1336" s="389"/>
      <c r="F1336" s="532"/>
      <c r="G1336" s="527"/>
      <c r="H1336" s="527"/>
      <c r="I1336" s="532"/>
      <c r="J1336" s="94"/>
      <c r="K1336" s="140"/>
      <c r="L1336" s="54"/>
      <c r="M1336" s="52"/>
      <c r="N1336" s="8"/>
      <c r="O1336" s="54"/>
      <c r="P1336" s="536"/>
      <c r="Q1336" s="83"/>
      <c r="R1336" s="528"/>
      <c r="S1336" s="528"/>
      <c r="T1336" s="482"/>
      <c r="U1336" s="83"/>
      <c r="V1336" s="528"/>
      <c r="W1336" s="227"/>
      <c r="X1336" s="22"/>
      <c r="Y1336" s="109"/>
      <c r="Z1336" s="213" t="s">
        <v>30</v>
      </c>
      <c r="AA1336" s="74">
        <v>5.0</v>
      </c>
      <c r="AB1336" s="522" t="s">
        <v>31</v>
      </c>
      <c r="AC1336" s="593">
        <f>ROUND(ROUND(ROUND(H1304*O$8,0)*S1328,0)*V1335,0)-AA1336</f>
        <v>134</v>
      </c>
      <c r="AD1336" s="79"/>
    </row>
    <row r="1337" ht="16.5" customHeight="1">
      <c r="A1337" s="29">
        <v>61.0</v>
      </c>
      <c r="B1337" s="29">
        <v>7604.0</v>
      </c>
      <c r="C1337" s="32" t="s">
        <v>11284</v>
      </c>
      <c r="D1337" s="389"/>
      <c r="E1337" s="389"/>
      <c r="F1337" s="532"/>
      <c r="G1337" s="527"/>
      <c r="H1337" s="527"/>
      <c r="I1337" s="532"/>
      <c r="J1337" s="94"/>
      <c r="K1337" s="140"/>
      <c r="L1337" s="54"/>
      <c r="M1337" s="52"/>
      <c r="N1337" s="8"/>
      <c r="O1337" s="54"/>
      <c r="P1337" s="254"/>
      <c r="Q1337" s="83"/>
      <c r="R1337" s="528"/>
      <c r="S1337" s="528"/>
      <c r="T1337" s="482"/>
      <c r="U1337" s="99"/>
      <c r="V1337" s="529"/>
      <c r="W1337" s="305" t="s">
        <v>20</v>
      </c>
      <c r="X1337" s="41" t="s">
        <v>21</v>
      </c>
      <c r="Y1337" s="86">
        <v>0.85</v>
      </c>
      <c r="Z1337" s="75"/>
      <c r="AA1337" s="213"/>
      <c r="AB1337" s="213"/>
      <c r="AC1337" s="593">
        <f>ROUND(ROUND(ROUND(ROUND(H1304*O$8,0)*S1328,0)*V1335,0)*Y1337,0)</f>
        <v>118</v>
      </c>
      <c r="AD1337" s="79"/>
    </row>
    <row r="1338" ht="16.5" customHeight="1">
      <c r="A1338" s="29">
        <v>61.0</v>
      </c>
      <c r="B1338" s="29">
        <v>7605.0</v>
      </c>
      <c r="C1338" s="32" t="s">
        <v>11285</v>
      </c>
      <c r="D1338" s="389"/>
      <c r="E1338" s="389"/>
      <c r="F1338" s="532"/>
      <c r="G1338" s="527"/>
      <c r="H1338" s="527"/>
      <c r="I1338" s="532"/>
      <c r="J1338" s="94"/>
      <c r="K1338" s="140"/>
      <c r="L1338" s="54"/>
      <c r="M1338" s="52"/>
      <c r="N1338" s="8"/>
      <c r="O1338" s="54"/>
      <c r="P1338" s="537"/>
      <c r="Q1338" s="83"/>
      <c r="R1338" s="83"/>
      <c r="S1338" s="83"/>
      <c r="T1338" s="484"/>
      <c r="U1338" s="24"/>
      <c r="V1338" s="26"/>
      <c r="W1338" s="484"/>
      <c r="X1338" s="56"/>
      <c r="Y1338" s="526"/>
      <c r="Z1338" s="213" t="s">
        <v>30</v>
      </c>
      <c r="AA1338" s="74">
        <v>5.0</v>
      </c>
      <c r="AB1338" s="522" t="s">
        <v>31</v>
      </c>
      <c r="AC1338" s="593">
        <f>ROUND(ROUND(ROUND(ROUND(H1304*O$8,0)*S1328,0)*V1335,0)*Y1337,0)-AA1338</f>
        <v>113</v>
      </c>
      <c r="AD1338" s="79"/>
    </row>
    <row r="1339" ht="16.5" customHeight="1">
      <c r="A1339" s="29">
        <v>61.0</v>
      </c>
      <c r="B1339" s="29">
        <v>7606.0</v>
      </c>
      <c r="C1339" s="32" t="s">
        <v>11286</v>
      </c>
      <c r="D1339" s="389"/>
      <c r="E1339" s="389"/>
      <c r="F1339" s="532"/>
      <c r="G1339" s="527"/>
      <c r="H1339" s="527"/>
      <c r="I1339" s="532"/>
      <c r="J1339" s="130" t="s">
        <v>38</v>
      </c>
      <c r="K1339" s="538"/>
      <c r="L1339" s="590"/>
      <c r="M1339" s="147"/>
      <c r="N1339" s="539"/>
      <c r="O1339" s="591"/>
      <c r="P1339" s="37"/>
      <c r="Q1339" s="7"/>
      <c r="R1339" s="7"/>
      <c r="S1339" s="7"/>
      <c r="T1339" s="520"/>
      <c r="U1339" s="6"/>
      <c r="V1339" s="7"/>
      <c r="W1339" s="37"/>
      <c r="X1339" s="7"/>
      <c r="Y1339" s="39"/>
      <c r="Z1339" s="213"/>
      <c r="AA1339" s="213"/>
      <c r="AB1339" s="213"/>
      <c r="AC1339" s="45">
        <f>ROUND(ROUND(H1304+K1340,0)*O$8,0)</f>
        <v>333</v>
      </c>
      <c r="AD1339" s="79"/>
    </row>
    <row r="1340" ht="16.5" customHeight="1">
      <c r="A1340" s="29">
        <v>61.0</v>
      </c>
      <c r="B1340" s="29">
        <v>7607.0</v>
      </c>
      <c r="C1340" s="32" t="s">
        <v>11287</v>
      </c>
      <c r="D1340" s="231"/>
      <c r="E1340" s="231"/>
      <c r="F1340" s="523"/>
      <c r="G1340" s="174"/>
      <c r="H1340" s="174"/>
      <c r="I1340" s="523"/>
      <c r="J1340" s="482"/>
      <c r="K1340" s="83">
        <v>8.0</v>
      </c>
      <c r="L1340" s="594" t="s">
        <v>40</v>
      </c>
      <c r="M1340" s="595"/>
      <c r="N1340" s="97"/>
      <c r="O1340" s="594"/>
      <c r="P1340" s="52"/>
      <c r="Q1340" s="8"/>
      <c r="R1340" s="8"/>
      <c r="S1340" s="8"/>
      <c r="T1340" s="521"/>
      <c r="U1340" s="14"/>
      <c r="V1340" s="8"/>
      <c r="W1340" s="52"/>
      <c r="X1340" s="8"/>
      <c r="Y1340" s="109"/>
      <c r="Z1340" s="213" t="s">
        <v>30</v>
      </c>
      <c r="AA1340" s="74">
        <v>5.0</v>
      </c>
      <c r="AB1340" s="522" t="s">
        <v>31</v>
      </c>
      <c r="AC1340" s="45">
        <f>ROUND(ROUND(H1304+K1340,0)*O$8,0)-AA1340</f>
        <v>328</v>
      </c>
      <c r="AD1340" s="79"/>
    </row>
    <row r="1341" ht="16.5" customHeight="1">
      <c r="A1341" s="29">
        <v>61.0</v>
      </c>
      <c r="B1341" s="29">
        <v>7608.0</v>
      </c>
      <c r="C1341" s="32" t="s">
        <v>11288</v>
      </c>
      <c r="D1341" s="231"/>
      <c r="E1341" s="231"/>
      <c r="F1341" s="523"/>
      <c r="G1341" s="174"/>
      <c r="H1341" s="174"/>
      <c r="I1341" s="523"/>
      <c r="J1341" s="482"/>
      <c r="K1341" s="140"/>
      <c r="L1341" s="54"/>
      <c r="M1341" s="52"/>
      <c r="N1341" s="8"/>
      <c r="O1341" s="54"/>
      <c r="P1341" s="52"/>
      <c r="Q1341" s="8"/>
      <c r="R1341" s="8"/>
      <c r="S1341" s="8"/>
      <c r="T1341" s="521"/>
      <c r="U1341" s="14"/>
      <c r="V1341" s="54"/>
      <c r="W1341" s="305" t="s">
        <v>20</v>
      </c>
      <c r="X1341" s="41" t="s">
        <v>21</v>
      </c>
      <c r="Y1341" s="86">
        <v>0.85</v>
      </c>
      <c r="Z1341" s="75"/>
      <c r="AA1341" s="213"/>
      <c r="AB1341" s="213"/>
      <c r="AC1341" s="45">
        <f>ROUND(ROUND(ROUND(H1304+K1340,0)*O$8,0)*Y1341,0)</f>
        <v>283</v>
      </c>
      <c r="AD1341" s="79"/>
    </row>
    <row r="1342" ht="16.5" customHeight="1">
      <c r="A1342" s="29">
        <v>61.0</v>
      </c>
      <c r="B1342" s="29">
        <v>7609.0</v>
      </c>
      <c r="C1342" s="32" t="s">
        <v>11289</v>
      </c>
      <c r="D1342" s="231"/>
      <c r="E1342" s="231"/>
      <c r="F1342" s="532"/>
      <c r="G1342" s="527"/>
      <c r="H1342" s="527"/>
      <c r="I1342" s="532"/>
      <c r="J1342" s="94"/>
      <c r="K1342" s="140"/>
      <c r="L1342" s="54"/>
      <c r="M1342" s="52"/>
      <c r="N1342" s="8"/>
      <c r="O1342" s="54"/>
      <c r="P1342" s="52"/>
      <c r="Q1342" s="8"/>
      <c r="R1342" s="8"/>
      <c r="S1342" s="8"/>
      <c r="T1342" s="525"/>
      <c r="U1342" s="21"/>
      <c r="V1342" s="109"/>
      <c r="W1342" s="484"/>
      <c r="X1342" s="56"/>
      <c r="Y1342" s="526"/>
      <c r="Z1342" s="213" t="s">
        <v>30</v>
      </c>
      <c r="AA1342" s="74">
        <v>5.0</v>
      </c>
      <c r="AB1342" s="522" t="s">
        <v>31</v>
      </c>
      <c r="AC1342" s="45">
        <f>ROUND(ROUND(ROUND(H1304+K1340,0)*O$8,0)*Y1341,0)-AA1342</f>
        <v>278</v>
      </c>
      <c r="AD1342" s="79"/>
    </row>
    <row r="1343" ht="16.5" customHeight="1">
      <c r="A1343" s="29">
        <v>61.0</v>
      </c>
      <c r="B1343" s="29">
        <v>7610.0</v>
      </c>
      <c r="C1343" s="32" t="s">
        <v>11290</v>
      </c>
      <c r="D1343" s="231"/>
      <c r="E1343" s="231"/>
      <c r="F1343" s="532"/>
      <c r="G1343" s="527"/>
      <c r="H1343" s="527"/>
      <c r="I1343" s="532"/>
      <c r="J1343" s="94"/>
      <c r="K1343" s="140"/>
      <c r="L1343" s="54"/>
      <c r="M1343" s="52"/>
      <c r="N1343" s="8"/>
      <c r="O1343" s="54"/>
      <c r="P1343" s="52"/>
      <c r="Q1343" s="8"/>
      <c r="R1343" s="8"/>
      <c r="S1343" s="8"/>
      <c r="T1343" s="102" t="s">
        <v>326</v>
      </c>
      <c r="U1343" s="41" t="s">
        <v>21</v>
      </c>
      <c r="V1343" s="60">
        <v>0.7</v>
      </c>
      <c r="W1343" s="37"/>
      <c r="X1343" s="7"/>
      <c r="Y1343" s="39"/>
      <c r="Z1343" s="213"/>
      <c r="AA1343" s="213"/>
      <c r="AB1343" s="213"/>
      <c r="AC1343" s="45">
        <f>ROUND(ROUND(ROUND(H1304+K1340,0)*O$8,0)*V1343,0)</f>
        <v>233</v>
      </c>
      <c r="AD1343" s="79"/>
    </row>
    <row r="1344" ht="16.5" customHeight="1">
      <c r="A1344" s="29">
        <v>61.0</v>
      </c>
      <c r="B1344" s="29">
        <v>7611.0</v>
      </c>
      <c r="C1344" s="32" t="s">
        <v>11291</v>
      </c>
      <c r="D1344" s="231"/>
      <c r="E1344" s="231"/>
      <c r="F1344" s="532"/>
      <c r="G1344" s="527"/>
      <c r="H1344" s="8"/>
      <c r="I1344" s="144"/>
      <c r="J1344" s="94"/>
      <c r="K1344" s="140"/>
      <c r="L1344" s="54"/>
      <c r="M1344" s="52"/>
      <c r="N1344" s="8"/>
      <c r="O1344" s="54"/>
      <c r="P1344" s="52"/>
      <c r="Q1344" s="8"/>
      <c r="R1344" s="8"/>
      <c r="S1344" s="8"/>
      <c r="T1344" s="482"/>
      <c r="U1344" s="83"/>
      <c r="V1344" s="528"/>
      <c r="W1344" s="227"/>
      <c r="X1344" s="22"/>
      <c r="Y1344" s="109"/>
      <c r="Z1344" s="213" t="s">
        <v>30</v>
      </c>
      <c r="AA1344" s="74">
        <v>5.0</v>
      </c>
      <c r="AB1344" s="522" t="s">
        <v>31</v>
      </c>
      <c r="AC1344" s="45">
        <f>ROUND(ROUND(ROUND(H1304+K1340,0)*O$8,0)*V1343,0)-AA1344</f>
        <v>228</v>
      </c>
      <c r="AD1344" s="79"/>
    </row>
    <row r="1345" ht="16.5" customHeight="1">
      <c r="A1345" s="29">
        <v>61.0</v>
      </c>
      <c r="B1345" s="29">
        <v>7612.0</v>
      </c>
      <c r="C1345" s="32" t="s">
        <v>11292</v>
      </c>
      <c r="D1345" s="389"/>
      <c r="E1345" s="231"/>
      <c r="F1345" s="543"/>
      <c r="G1345" s="113"/>
      <c r="H1345" s="8"/>
      <c r="I1345" s="144"/>
      <c r="J1345" s="94"/>
      <c r="K1345" s="140"/>
      <c r="L1345" s="54"/>
      <c r="M1345" s="52"/>
      <c r="N1345" s="8"/>
      <c r="O1345" s="54"/>
      <c r="P1345" s="52"/>
      <c r="Q1345" s="8"/>
      <c r="R1345" s="8"/>
      <c r="S1345" s="8"/>
      <c r="T1345" s="482"/>
      <c r="U1345" s="99"/>
      <c r="V1345" s="529"/>
      <c r="W1345" s="305" t="s">
        <v>20</v>
      </c>
      <c r="X1345" s="41" t="s">
        <v>21</v>
      </c>
      <c r="Y1345" s="86">
        <v>0.85</v>
      </c>
      <c r="Z1345" s="75"/>
      <c r="AA1345" s="213"/>
      <c r="AB1345" s="213"/>
      <c r="AC1345" s="45">
        <f>ROUND(ROUND(ROUND(ROUND(H1304+K1340,0)*O$8,0)*V1343,0)*Y1345,0)</f>
        <v>198</v>
      </c>
      <c r="AD1345" s="79"/>
    </row>
    <row r="1346" ht="16.5" customHeight="1">
      <c r="A1346" s="29">
        <v>61.0</v>
      </c>
      <c r="B1346" s="29">
        <v>7613.0</v>
      </c>
      <c r="C1346" s="32" t="s">
        <v>11293</v>
      </c>
      <c r="D1346" s="389"/>
      <c r="E1346" s="231"/>
      <c r="F1346" s="543"/>
      <c r="G1346" s="113"/>
      <c r="H1346" s="8"/>
      <c r="I1346" s="144"/>
      <c r="J1346" s="94"/>
      <c r="K1346" s="140"/>
      <c r="L1346" s="54"/>
      <c r="M1346" s="52"/>
      <c r="N1346" s="8"/>
      <c r="O1346" s="54"/>
      <c r="P1346" s="52"/>
      <c r="Q1346" s="8"/>
      <c r="R1346" s="8"/>
      <c r="S1346" s="8"/>
      <c r="T1346" s="530"/>
      <c r="U1346" s="24"/>
      <c r="V1346" s="26"/>
      <c r="W1346" s="484"/>
      <c r="X1346" s="56"/>
      <c r="Y1346" s="526"/>
      <c r="Z1346" s="213" t="s">
        <v>30</v>
      </c>
      <c r="AA1346" s="74">
        <v>5.0</v>
      </c>
      <c r="AB1346" s="522" t="s">
        <v>31</v>
      </c>
      <c r="AC1346" s="45">
        <f>ROUND(ROUND(ROUND(ROUND(H1304+K1340,0)*O$8,0)*V1343,0)*Y1345,0)-AA1346</f>
        <v>193</v>
      </c>
      <c r="AD1346" s="79"/>
    </row>
    <row r="1347" ht="16.5" customHeight="1">
      <c r="A1347" s="29">
        <v>61.0</v>
      </c>
      <c r="B1347" s="29">
        <v>7614.0</v>
      </c>
      <c r="C1347" s="32" t="s">
        <v>11294</v>
      </c>
      <c r="D1347" s="389"/>
      <c r="E1347" s="231"/>
      <c r="F1347" s="543"/>
      <c r="G1347" s="113"/>
      <c r="H1347" s="8"/>
      <c r="I1347" s="144"/>
      <c r="J1347" s="94"/>
      <c r="K1347" s="140"/>
      <c r="L1347" s="54"/>
      <c r="M1347" s="52"/>
      <c r="N1347" s="8"/>
      <c r="O1347" s="54"/>
      <c r="P1347" s="52"/>
      <c r="Q1347" s="8"/>
      <c r="R1347" s="8"/>
      <c r="S1347" s="54"/>
      <c r="T1347" s="102" t="s">
        <v>329</v>
      </c>
      <c r="U1347" s="83" t="s">
        <v>21</v>
      </c>
      <c r="V1347" s="528">
        <v>0.85</v>
      </c>
      <c r="W1347" s="37"/>
      <c r="X1347" s="7"/>
      <c r="Y1347" s="39"/>
      <c r="Z1347" s="213"/>
      <c r="AA1347" s="213"/>
      <c r="AB1347" s="213"/>
      <c r="AC1347" s="45">
        <f>ROUND(ROUND(ROUND(H1304+K1340,0)*O$8,0)*V1347,0)</f>
        <v>283</v>
      </c>
      <c r="AD1347" s="79"/>
    </row>
    <row r="1348" ht="16.5" customHeight="1">
      <c r="A1348" s="29">
        <v>61.0</v>
      </c>
      <c r="B1348" s="29">
        <v>7615.0</v>
      </c>
      <c r="C1348" s="32" t="s">
        <v>11295</v>
      </c>
      <c r="D1348" s="389"/>
      <c r="E1348" s="231"/>
      <c r="F1348" s="543"/>
      <c r="G1348" s="113"/>
      <c r="H1348" s="8"/>
      <c r="I1348" s="144"/>
      <c r="J1348" s="94"/>
      <c r="K1348" s="140"/>
      <c r="L1348" s="54"/>
      <c r="M1348" s="52"/>
      <c r="N1348" s="8"/>
      <c r="O1348" s="54"/>
      <c r="P1348" s="52"/>
      <c r="Q1348" s="8"/>
      <c r="R1348" s="8"/>
      <c r="S1348" s="8"/>
      <c r="T1348" s="482"/>
      <c r="U1348" s="83"/>
      <c r="V1348" s="528"/>
      <c r="W1348" s="227"/>
      <c r="X1348" s="22"/>
      <c r="Y1348" s="109"/>
      <c r="Z1348" s="213" t="s">
        <v>30</v>
      </c>
      <c r="AA1348" s="74">
        <v>5.0</v>
      </c>
      <c r="AB1348" s="522" t="s">
        <v>31</v>
      </c>
      <c r="AC1348" s="45">
        <f>ROUND(ROUND(ROUND(H1304+K1340,0)*O$8,0)*V1347,0)-AA1348</f>
        <v>278</v>
      </c>
      <c r="AD1348" s="79"/>
    </row>
    <row r="1349" ht="16.5" customHeight="1">
      <c r="A1349" s="29">
        <v>61.0</v>
      </c>
      <c r="B1349" s="29">
        <v>7616.0</v>
      </c>
      <c r="C1349" s="32" t="s">
        <v>11296</v>
      </c>
      <c r="D1349" s="389"/>
      <c r="E1349" s="231"/>
      <c r="F1349" s="532"/>
      <c r="G1349" s="527"/>
      <c r="H1349" s="527"/>
      <c r="I1349" s="532"/>
      <c r="J1349" s="94"/>
      <c r="K1349" s="140"/>
      <c r="L1349" s="54"/>
      <c r="M1349" s="52"/>
      <c r="N1349" s="8"/>
      <c r="O1349" s="54"/>
      <c r="P1349" s="52"/>
      <c r="Q1349" s="8"/>
      <c r="R1349" s="8"/>
      <c r="S1349" s="8"/>
      <c r="T1349" s="482"/>
      <c r="U1349" s="99"/>
      <c r="V1349" s="529"/>
      <c r="W1349" s="305" t="s">
        <v>20</v>
      </c>
      <c r="X1349" s="41" t="s">
        <v>21</v>
      </c>
      <c r="Y1349" s="86">
        <v>0.85</v>
      </c>
      <c r="Z1349" s="75"/>
      <c r="AA1349" s="213"/>
      <c r="AB1349" s="213"/>
      <c r="AC1349" s="45">
        <f>ROUND(ROUND(ROUND(ROUND(H1304+K1340,0)*O$8,0)*V1347,0)*Y1349,0)</f>
        <v>241</v>
      </c>
      <c r="AD1349" s="79"/>
    </row>
    <row r="1350" ht="16.5" customHeight="1">
      <c r="A1350" s="29">
        <v>61.0</v>
      </c>
      <c r="B1350" s="29">
        <v>7617.0</v>
      </c>
      <c r="C1350" s="32" t="s">
        <v>11297</v>
      </c>
      <c r="D1350" s="389"/>
      <c r="E1350" s="231"/>
      <c r="F1350" s="532"/>
      <c r="G1350" s="527"/>
      <c r="H1350" s="527"/>
      <c r="I1350" s="532"/>
      <c r="J1350" s="94"/>
      <c r="K1350" s="140"/>
      <c r="L1350" s="54"/>
      <c r="M1350" s="52"/>
      <c r="N1350" s="8"/>
      <c r="O1350" s="54"/>
      <c r="P1350" s="227"/>
      <c r="Q1350" s="22"/>
      <c r="R1350" s="22"/>
      <c r="S1350" s="22"/>
      <c r="T1350" s="484"/>
      <c r="U1350" s="24"/>
      <c r="V1350" s="26"/>
      <c r="W1350" s="484"/>
      <c r="X1350" s="56"/>
      <c r="Y1350" s="526"/>
      <c r="Z1350" s="213" t="s">
        <v>30</v>
      </c>
      <c r="AA1350" s="74">
        <v>5.0</v>
      </c>
      <c r="AB1350" s="522" t="s">
        <v>31</v>
      </c>
      <c r="AC1350" s="45">
        <f>ROUND(ROUND(ROUND(ROUND(H1304+K1340,0)*O$8,0)*V1347,0)*Y1349,0)-AA1350</f>
        <v>236</v>
      </c>
      <c r="AD1350" s="79"/>
    </row>
    <row r="1351" ht="16.5" customHeight="1">
      <c r="A1351" s="29">
        <v>61.0</v>
      </c>
      <c r="B1351" s="29">
        <v>7618.0</v>
      </c>
      <c r="C1351" s="32" t="s">
        <v>11298</v>
      </c>
      <c r="D1351" s="389"/>
      <c r="E1351" s="389"/>
      <c r="F1351" s="532"/>
      <c r="G1351" s="527"/>
      <c r="H1351" s="527"/>
      <c r="I1351" s="532"/>
      <c r="J1351" s="94"/>
      <c r="K1351" s="140"/>
      <c r="L1351" s="54"/>
      <c r="M1351" s="52"/>
      <c r="N1351" s="8"/>
      <c r="O1351" s="54"/>
      <c r="P1351" s="206" t="s">
        <v>23</v>
      </c>
      <c r="Q1351" s="102" t="s">
        <v>24</v>
      </c>
      <c r="R1351" s="533"/>
      <c r="S1351" s="533"/>
      <c r="T1351" s="520"/>
      <c r="U1351" s="38"/>
      <c r="V1351" s="6"/>
      <c r="W1351" s="37"/>
      <c r="X1351" s="7"/>
      <c r="Y1351" s="39"/>
      <c r="Z1351" s="213"/>
      <c r="AA1351" s="213"/>
      <c r="AB1351" s="213"/>
      <c r="AC1351" s="45">
        <f>ROUND(ROUND(ROUND(H1304+K1340,0)*O$8,0)*S1352,0)</f>
        <v>233</v>
      </c>
      <c r="AD1351" s="79"/>
    </row>
    <row r="1352" ht="16.5" customHeight="1">
      <c r="A1352" s="29">
        <v>61.0</v>
      </c>
      <c r="B1352" s="29">
        <v>7619.0</v>
      </c>
      <c r="C1352" s="32" t="s">
        <v>11299</v>
      </c>
      <c r="D1352" s="389"/>
      <c r="E1352" s="389"/>
      <c r="F1352" s="532"/>
      <c r="G1352" s="527"/>
      <c r="H1352" s="527"/>
      <c r="I1352" s="532"/>
      <c r="J1352" s="94"/>
      <c r="K1352" s="140"/>
      <c r="L1352" s="54"/>
      <c r="M1352" s="52"/>
      <c r="N1352" s="8"/>
      <c r="O1352" s="54"/>
      <c r="P1352" s="481"/>
      <c r="Q1352" s="482"/>
      <c r="R1352" s="83" t="s">
        <v>21</v>
      </c>
      <c r="S1352" s="528">
        <v>0.7</v>
      </c>
      <c r="T1352" s="521"/>
      <c r="U1352" s="53"/>
      <c r="V1352" s="14"/>
      <c r="W1352" s="52"/>
      <c r="X1352" s="8"/>
      <c r="Y1352" s="109"/>
      <c r="Z1352" s="213" t="s">
        <v>30</v>
      </c>
      <c r="AA1352" s="74">
        <v>5.0</v>
      </c>
      <c r="AB1352" s="522" t="s">
        <v>31</v>
      </c>
      <c r="AC1352" s="45">
        <f>ROUND(ROUND(ROUND(H1304+K1340,0)*O$8,0)*S1352,0)-AA1352</f>
        <v>228</v>
      </c>
      <c r="AD1352" s="79"/>
    </row>
    <row r="1353" ht="16.5" customHeight="1">
      <c r="A1353" s="29">
        <v>61.0</v>
      </c>
      <c r="B1353" s="29">
        <v>7620.0</v>
      </c>
      <c r="C1353" s="32" t="s">
        <v>11300</v>
      </c>
      <c r="D1353" s="389"/>
      <c r="E1353" s="389"/>
      <c r="F1353" s="532"/>
      <c r="G1353" s="527"/>
      <c r="H1353" s="527"/>
      <c r="I1353" s="532"/>
      <c r="J1353" s="94"/>
      <c r="K1353" s="140"/>
      <c r="L1353" s="54"/>
      <c r="M1353" s="52"/>
      <c r="N1353" s="8"/>
      <c r="O1353" s="54"/>
      <c r="P1353" s="481"/>
      <c r="Q1353" s="482"/>
      <c r="R1353" s="14"/>
      <c r="S1353" s="14"/>
      <c r="T1353" s="521"/>
      <c r="U1353" s="53"/>
      <c r="V1353" s="14"/>
      <c r="W1353" s="305" t="s">
        <v>20</v>
      </c>
      <c r="X1353" s="41" t="s">
        <v>21</v>
      </c>
      <c r="Y1353" s="86">
        <v>0.85</v>
      </c>
      <c r="Z1353" s="75"/>
      <c r="AA1353" s="213"/>
      <c r="AB1353" s="213"/>
      <c r="AC1353" s="45">
        <f>ROUND(ROUND(ROUND(ROUND(H1304+K1340,0)*O$8,0)*S1352,0)*Y1353,0)</f>
        <v>198</v>
      </c>
      <c r="AD1353" s="79"/>
    </row>
    <row r="1354" ht="16.5" customHeight="1">
      <c r="A1354" s="29">
        <v>61.0</v>
      </c>
      <c r="B1354" s="29">
        <v>7621.0</v>
      </c>
      <c r="C1354" s="32" t="s">
        <v>11301</v>
      </c>
      <c r="D1354" s="389"/>
      <c r="E1354" s="389"/>
      <c r="F1354" s="532"/>
      <c r="G1354" s="527"/>
      <c r="H1354" s="527"/>
      <c r="I1354" s="532"/>
      <c r="J1354" s="94"/>
      <c r="K1354" s="140"/>
      <c r="L1354" s="54"/>
      <c r="M1354" s="52"/>
      <c r="N1354" s="8"/>
      <c r="O1354" s="54"/>
      <c r="P1354" s="535"/>
      <c r="Q1354" s="482"/>
      <c r="R1354" s="83"/>
      <c r="S1354" s="83"/>
      <c r="T1354" s="525"/>
      <c r="U1354" s="180"/>
      <c r="V1354" s="21"/>
      <c r="W1354" s="484"/>
      <c r="X1354" s="56"/>
      <c r="Y1354" s="526"/>
      <c r="Z1354" s="213" t="s">
        <v>30</v>
      </c>
      <c r="AA1354" s="74">
        <v>5.0</v>
      </c>
      <c r="AB1354" s="522" t="s">
        <v>31</v>
      </c>
      <c r="AC1354" s="45">
        <f>ROUND(ROUND(ROUND(ROUND(H1304+K1340,0)*O$8,0)*S1352,0)*Y1353,0)-AA1354</f>
        <v>193</v>
      </c>
      <c r="AD1354" s="79"/>
    </row>
    <row r="1355" ht="16.5" customHeight="1">
      <c r="A1355" s="29">
        <v>61.0</v>
      </c>
      <c r="B1355" s="29">
        <v>7622.0</v>
      </c>
      <c r="C1355" s="32" t="s">
        <v>11302</v>
      </c>
      <c r="D1355" s="389"/>
      <c r="E1355" s="389"/>
      <c r="F1355" s="532"/>
      <c r="G1355" s="527"/>
      <c r="H1355" s="527"/>
      <c r="I1355" s="532"/>
      <c r="J1355" s="94"/>
      <c r="K1355" s="140"/>
      <c r="L1355" s="54"/>
      <c r="M1355" s="52"/>
      <c r="N1355" s="8"/>
      <c r="O1355" s="54"/>
      <c r="P1355" s="536"/>
      <c r="Q1355" s="14"/>
      <c r="R1355" s="14"/>
      <c r="S1355" s="14"/>
      <c r="T1355" s="102" t="s">
        <v>326</v>
      </c>
      <c r="U1355" s="41" t="s">
        <v>21</v>
      </c>
      <c r="V1355" s="60">
        <v>0.7</v>
      </c>
      <c r="W1355" s="37"/>
      <c r="X1355" s="7"/>
      <c r="Y1355" s="39"/>
      <c r="Z1355" s="213"/>
      <c r="AA1355" s="213"/>
      <c r="AB1355" s="213"/>
      <c r="AC1355" s="45">
        <f>ROUND(ROUND(ROUND(ROUND(H1304+K1340,0)*O$8,0)*S1352,0)*V1355,0)</f>
        <v>163</v>
      </c>
      <c r="AD1355" s="79"/>
    </row>
    <row r="1356" ht="16.5" customHeight="1">
      <c r="A1356" s="29">
        <v>61.0</v>
      </c>
      <c r="B1356" s="29">
        <v>7623.0</v>
      </c>
      <c r="C1356" s="32" t="s">
        <v>11303</v>
      </c>
      <c r="D1356" s="389"/>
      <c r="E1356" s="389"/>
      <c r="F1356" s="532"/>
      <c r="G1356" s="527"/>
      <c r="H1356" s="527"/>
      <c r="I1356" s="532"/>
      <c r="J1356" s="94"/>
      <c r="K1356" s="140"/>
      <c r="L1356" s="54"/>
      <c r="M1356" s="52"/>
      <c r="N1356" s="8"/>
      <c r="O1356" s="54"/>
      <c r="P1356" s="536"/>
      <c r="Q1356" s="14"/>
      <c r="R1356" s="14"/>
      <c r="S1356" s="14"/>
      <c r="T1356" s="482"/>
      <c r="U1356" s="83"/>
      <c r="V1356" s="528"/>
      <c r="W1356" s="227"/>
      <c r="X1356" s="22"/>
      <c r="Y1356" s="109"/>
      <c r="Z1356" s="213" t="s">
        <v>30</v>
      </c>
      <c r="AA1356" s="74">
        <v>5.0</v>
      </c>
      <c r="AB1356" s="522" t="s">
        <v>31</v>
      </c>
      <c r="AC1356" s="45">
        <f>ROUND(ROUND(ROUND(ROUND(H1304+K1340,0)*O$8,0)*S1352,0)*V1355,0)-AA1356</f>
        <v>158</v>
      </c>
      <c r="AD1356" s="79"/>
    </row>
    <row r="1357" ht="16.5" customHeight="1">
      <c r="A1357" s="29">
        <v>61.0</v>
      </c>
      <c r="B1357" s="29">
        <v>7624.0</v>
      </c>
      <c r="C1357" s="32" t="s">
        <v>11304</v>
      </c>
      <c r="D1357" s="389"/>
      <c r="E1357" s="389"/>
      <c r="F1357" s="532"/>
      <c r="G1357" s="527"/>
      <c r="H1357" s="527"/>
      <c r="I1357" s="532"/>
      <c r="J1357" s="94"/>
      <c r="K1357" s="140"/>
      <c r="L1357" s="54"/>
      <c r="M1357" s="52"/>
      <c r="N1357" s="8"/>
      <c r="O1357" s="54"/>
      <c r="P1357" s="254"/>
      <c r="Q1357" s="83"/>
      <c r="R1357" s="83"/>
      <c r="T1357" s="482"/>
      <c r="U1357" s="99"/>
      <c r="V1357" s="529"/>
      <c r="W1357" s="305" t="s">
        <v>20</v>
      </c>
      <c r="X1357" s="41" t="s">
        <v>21</v>
      </c>
      <c r="Y1357" s="86">
        <v>0.85</v>
      </c>
      <c r="Z1357" s="75"/>
      <c r="AA1357" s="213"/>
      <c r="AB1357" s="213"/>
      <c r="AC1357" s="45">
        <f>ROUND(ROUND(ROUND(ROUND(ROUND(H1304+K1340,0)*O$8,0)*S1352,0)*V1355,0)*Y1357,0)</f>
        <v>139</v>
      </c>
      <c r="AD1357" s="79"/>
    </row>
    <row r="1358" ht="16.5" customHeight="1">
      <c r="A1358" s="29">
        <v>61.0</v>
      </c>
      <c r="B1358" s="29">
        <v>7625.0</v>
      </c>
      <c r="C1358" s="32" t="s">
        <v>11305</v>
      </c>
      <c r="D1358" s="389"/>
      <c r="E1358" s="389"/>
      <c r="F1358" s="532"/>
      <c r="G1358" s="527"/>
      <c r="H1358" s="527"/>
      <c r="I1358" s="532"/>
      <c r="J1358" s="94"/>
      <c r="K1358" s="140"/>
      <c r="L1358" s="54"/>
      <c r="M1358" s="52"/>
      <c r="N1358" s="8"/>
      <c r="O1358" s="54"/>
      <c r="P1358" s="254"/>
      <c r="Q1358" s="83"/>
      <c r="R1358" s="83"/>
      <c r="S1358" s="83"/>
      <c r="T1358" s="530"/>
      <c r="U1358" s="24"/>
      <c r="V1358" s="26"/>
      <c r="W1358" s="484"/>
      <c r="X1358" s="56"/>
      <c r="Y1358" s="526"/>
      <c r="Z1358" s="213" t="s">
        <v>30</v>
      </c>
      <c r="AA1358" s="74">
        <v>5.0</v>
      </c>
      <c r="AB1358" s="522" t="s">
        <v>31</v>
      </c>
      <c r="AC1358" s="45">
        <f>ROUND(ROUND(ROUND(ROUND(ROUND(H1304+K1340,0)*O$8,0)*S1352,0)*V1355,0)*Y1357,0)-AA1358</f>
        <v>134</v>
      </c>
      <c r="AD1358" s="79"/>
    </row>
    <row r="1359" ht="16.5" customHeight="1">
      <c r="A1359" s="29">
        <v>61.0</v>
      </c>
      <c r="B1359" s="29">
        <v>7626.0</v>
      </c>
      <c r="C1359" s="32" t="s">
        <v>11306</v>
      </c>
      <c r="D1359" s="389"/>
      <c r="E1359" s="389"/>
      <c r="F1359" s="532"/>
      <c r="G1359" s="527"/>
      <c r="H1359" s="527"/>
      <c r="I1359" s="532"/>
      <c r="J1359" s="94"/>
      <c r="K1359" s="140"/>
      <c r="L1359" s="54"/>
      <c r="M1359" s="52"/>
      <c r="N1359" s="8"/>
      <c r="O1359" s="54"/>
      <c r="P1359" s="536"/>
      <c r="Q1359" s="83"/>
      <c r="R1359" s="528"/>
      <c r="S1359" s="486"/>
      <c r="T1359" s="102" t="s">
        <v>329</v>
      </c>
      <c r="U1359" s="83" t="s">
        <v>21</v>
      </c>
      <c r="V1359" s="528">
        <v>0.85</v>
      </c>
      <c r="W1359" s="37"/>
      <c r="X1359" s="7"/>
      <c r="Y1359" s="39"/>
      <c r="Z1359" s="213"/>
      <c r="AA1359" s="213"/>
      <c r="AB1359" s="213"/>
      <c r="AC1359" s="45">
        <f>ROUND(ROUND(ROUND(ROUND(H1304+K1340,0)*O$8,0)*S1352,0)*V1359,0)</f>
        <v>198</v>
      </c>
      <c r="AD1359" s="79"/>
    </row>
    <row r="1360" ht="16.5" customHeight="1">
      <c r="A1360" s="29">
        <v>61.0</v>
      </c>
      <c r="B1360" s="29">
        <v>7627.0</v>
      </c>
      <c r="C1360" s="32" t="s">
        <v>11307</v>
      </c>
      <c r="D1360" s="389"/>
      <c r="E1360" s="389"/>
      <c r="F1360" s="532"/>
      <c r="G1360" s="527"/>
      <c r="H1360" s="527"/>
      <c r="I1360" s="532"/>
      <c r="J1360" s="94"/>
      <c r="K1360" s="140"/>
      <c r="L1360" s="54"/>
      <c r="M1360" s="52"/>
      <c r="N1360" s="8"/>
      <c r="O1360" s="54"/>
      <c r="P1360" s="536"/>
      <c r="Q1360" s="83"/>
      <c r="R1360" s="528"/>
      <c r="S1360" s="528"/>
      <c r="T1360" s="482"/>
      <c r="U1360" s="83"/>
      <c r="V1360" s="528"/>
      <c r="W1360" s="227"/>
      <c r="X1360" s="22"/>
      <c r="Y1360" s="109"/>
      <c r="Z1360" s="213" t="s">
        <v>30</v>
      </c>
      <c r="AA1360" s="74">
        <v>5.0</v>
      </c>
      <c r="AB1360" s="522" t="s">
        <v>31</v>
      </c>
      <c r="AC1360" s="45">
        <f>ROUND(ROUND(ROUND(ROUND(H1304+K1340,0)*O$8,0)*S1352,0)*V1359,0)-AA1360</f>
        <v>193</v>
      </c>
      <c r="AD1360" s="79"/>
    </row>
    <row r="1361" ht="16.5" customHeight="1">
      <c r="A1361" s="29">
        <v>61.0</v>
      </c>
      <c r="B1361" s="29">
        <v>7628.0</v>
      </c>
      <c r="C1361" s="32" t="s">
        <v>11308</v>
      </c>
      <c r="D1361" s="389"/>
      <c r="E1361" s="389"/>
      <c r="F1361" s="532"/>
      <c r="G1361" s="527"/>
      <c r="H1361" s="527"/>
      <c r="I1361" s="532"/>
      <c r="J1361" s="94"/>
      <c r="K1361" s="140"/>
      <c r="L1361" s="54"/>
      <c r="M1361" s="52"/>
      <c r="N1361" s="8"/>
      <c r="O1361" s="54"/>
      <c r="P1361" s="254"/>
      <c r="Q1361" s="83"/>
      <c r="R1361" s="528"/>
      <c r="S1361" s="528"/>
      <c r="T1361" s="482"/>
      <c r="U1361" s="99"/>
      <c r="V1361" s="529"/>
      <c r="W1361" s="305" t="s">
        <v>20</v>
      </c>
      <c r="X1361" s="41" t="s">
        <v>21</v>
      </c>
      <c r="Y1361" s="86">
        <v>0.85</v>
      </c>
      <c r="Z1361" s="75"/>
      <c r="AA1361" s="213"/>
      <c r="AB1361" s="213"/>
      <c r="AC1361" s="45">
        <f>ROUND(ROUND(ROUND(ROUND(ROUND(H1304+K1340,0)*O$8,0)*S1352,0)*V1359,0)*Y1361,0)</f>
        <v>168</v>
      </c>
      <c r="AD1361" s="79"/>
    </row>
    <row r="1362" ht="16.5" customHeight="1">
      <c r="A1362" s="29">
        <v>61.0</v>
      </c>
      <c r="B1362" s="29">
        <v>7629.0</v>
      </c>
      <c r="C1362" s="32" t="s">
        <v>11309</v>
      </c>
      <c r="D1362" s="389"/>
      <c r="E1362" s="389"/>
      <c r="F1362" s="532"/>
      <c r="G1362" s="527"/>
      <c r="H1362" s="527"/>
      <c r="I1362" s="532"/>
      <c r="J1362" s="94"/>
      <c r="K1362" s="140"/>
      <c r="L1362" s="54"/>
      <c r="M1362" s="52"/>
      <c r="N1362" s="8"/>
      <c r="O1362" s="54"/>
      <c r="P1362" s="536"/>
      <c r="Q1362" s="83"/>
      <c r="R1362" s="83"/>
      <c r="S1362" s="83"/>
      <c r="T1362" s="484"/>
      <c r="U1362" s="24"/>
      <c r="V1362" s="26"/>
      <c r="W1362" s="484"/>
      <c r="X1362" s="56"/>
      <c r="Y1362" s="526"/>
      <c r="Z1362" s="213" t="s">
        <v>30</v>
      </c>
      <c r="AA1362" s="74">
        <v>5.0</v>
      </c>
      <c r="AB1362" s="522" t="s">
        <v>31</v>
      </c>
      <c r="AC1362" s="45">
        <f>ROUND(ROUND(ROUND(ROUND(ROUND(H1304+K1340,0)*O$8,0)*S1352,0)*V1359,0)*Y1361,0)-AA1362</f>
        <v>163</v>
      </c>
      <c r="AD1362" s="79"/>
    </row>
    <row r="1363" ht="16.5" customHeight="1">
      <c r="A1363" s="29">
        <v>61.0</v>
      </c>
      <c r="B1363" s="29">
        <v>7630.0</v>
      </c>
      <c r="C1363" s="32" t="s">
        <v>11310</v>
      </c>
      <c r="D1363" s="389"/>
      <c r="E1363" s="389"/>
      <c r="F1363" s="532"/>
      <c r="G1363" s="527"/>
      <c r="H1363" s="527"/>
      <c r="I1363" s="532"/>
      <c r="J1363" s="94"/>
      <c r="K1363" s="140"/>
      <c r="L1363" s="54"/>
      <c r="M1363" s="52"/>
      <c r="N1363" s="8"/>
      <c r="O1363" s="54"/>
      <c r="P1363" s="536"/>
      <c r="Q1363" s="102" t="s">
        <v>27</v>
      </c>
      <c r="R1363" s="533"/>
      <c r="S1363" s="533"/>
      <c r="T1363" s="520"/>
      <c r="U1363" s="38"/>
      <c r="V1363" s="6"/>
      <c r="W1363" s="37"/>
      <c r="X1363" s="7"/>
      <c r="Y1363" s="39"/>
      <c r="Z1363" s="213"/>
      <c r="AA1363" s="213"/>
      <c r="AB1363" s="213"/>
      <c r="AC1363" s="45">
        <f>ROUND(ROUND(ROUND(H1304+K1340,0)*O$8,0)*S1364,0)</f>
        <v>167</v>
      </c>
      <c r="AD1363" s="79"/>
    </row>
    <row r="1364" ht="16.5" customHeight="1">
      <c r="A1364" s="29">
        <v>61.0</v>
      </c>
      <c r="B1364" s="29">
        <v>7631.0</v>
      </c>
      <c r="C1364" s="32" t="s">
        <v>11311</v>
      </c>
      <c r="D1364" s="389"/>
      <c r="E1364" s="389"/>
      <c r="F1364" s="532"/>
      <c r="G1364" s="527"/>
      <c r="H1364" s="527"/>
      <c r="I1364" s="532"/>
      <c r="J1364" s="94"/>
      <c r="K1364" s="140"/>
      <c r="L1364" s="54"/>
      <c r="M1364" s="52"/>
      <c r="N1364" s="8"/>
      <c r="O1364" s="54"/>
      <c r="P1364" s="535"/>
      <c r="Q1364" s="482"/>
      <c r="R1364" s="83" t="s">
        <v>21</v>
      </c>
      <c r="S1364" s="528">
        <v>0.5</v>
      </c>
      <c r="T1364" s="521"/>
      <c r="U1364" s="53"/>
      <c r="V1364" s="14"/>
      <c r="W1364" s="52"/>
      <c r="X1364" s="8"/>
      <c r="Y1364" s="109"/>
      <c r="Z1364" s="213" t="s">
        <v>30</v>
      </c>
      <c r="AA1364" s="74">
        <v>5.0</v>
      </c>
      <c r="AB1364" s="522" t="s">
        <v>31</v>
      </c>
      <c r="AC1364" s="45">
        <f>ROUND(ROUND(ROUND(H1304+K1340,0)*O$8,0)*S1364,0)-AA1364</f>
        <v>162</v>
      </c>
      <c r="AD1364" s="79"/>
    </row>
    <row r="1365" ht="16.5" customHeight="1">
      <c r="A1365" s="29">
        <v>61.0</v>
      </c>
      <c r="B1365" s="29">
        <v>7632.0</v>
      </c>
      <c r="C1365" s="32" t="s">
        <v>11312</v>
      </c>
      <c r="D1365" s="389"/>
      <c r="E1365" s="389"/>
      <c r="F1365" s="532"/>
      <c r="G1365" s="527"/>
      <c r="H1365" s="527"/>
      <c r="I1365" s="532"/>
      <c r="J1365" s="94"/>
      <c r="K1365" s="140"/>
      <c r="L1365" s="54"/>
      <c r="M1365" s="52"/>
      <c r="N1365" s="8"/>
      <c r="O1365" s="54"/>
      <c r="P1365" s="535"/>
      <c r="Q1365" s="482"/>
      <c r="R1365" s="14"/>
      <c r="S1365" s="14"/>
      <c r="T1365" s="521"/>
      <c r="U1365" s="53"/>
      <c r="V1365" s="14"/>
      <c r="W1365" s="305" t="s">
        <v>20</v>
      </c>
      <c r="X1365" s="41" t="s">
        <v>21</v>
      </c>
      <c r="Y1365" s="86">
        <v>0.85</v>
      </c>
      <c r="Z1365" s="75"/>
      <c r="AA1365" s="213"/>
      <c r="AB1365" s="213"/>
      <c r="AC1365" s="45">
        <f>ROUND(ROUND(ROUND(ROUND(H1304+K1340,0)*O$8,0)*S1364,0)*Y1365,0)</f>
        <v>142</v>
      </c>
      <c r="AD1365" s="79"/>
    </row>
    <row r="1366" ht="16.5" customHeight="1">
      <c r="A1366" s="29">
        <v>61.0</v>
      </c>
      <c r="B1366" s="29">
        <v>7633.0</v>
      </c>
      <c r="C1366" s="32" t="s">
        <v>11313</v>
      </c>
      <c r="D1366" s="389"/>
      <c r="E1366" s="389"/>
      <c r="F1366" s="532"/>
      <c r="G1366" s="527"/>
      <c r="H1366" s="527"/>
      <c r="I1366" s="532"/>
      <c r="J1366" s="94"/>
      <c r="K1366" s="140"/>
      <c r="L1366" s="54"/>
      <c r="M1366" s="52"/>
      <c r="N1366" s="8"/>
      <c r="O1366" s="54"/>
      <c r="P1366" s="535"/>
      <c r="Q1366" s="482"/>
      <c r="R1366" s="83"/>
      <c r="S1366" s="83"/>
      <c r="T1366" s="525"/>
      <c r="U1366" s="180"/>
      <c r="V1366" s="21"/>
      <c r="W1366" s="484"/>
      <c r="X1366" s="56"/>
      <c r="Y1366" s="526"/>
      <c r="Z1366" s="213" t="s">
        <v>30</v>
      </c>
      <c r="AA1366" s="74">
        <v>5.0</v>
      </c>
      <c r="AB1366" s="522" t="s">
        <v>31</v>
      </c>
      <c r="AC1366" s="45">
        <f>ROUND(ROUND(ROUND(ROUND(H1304+K1340,0)*O$8,0)*S1364,0)*Y1365,0)-AA1366</f>
        <v>137</v>
      </c>
      <c r="AD1366" s="79"/>
    </row>
    <row r="1367" ht="16.5" customHeight="1">
      <c r="A1367" s="29">
        <v>61.0</v>
      </c>
      <c r="B1367" s="29">
        <v>7634.0</v>
      </c>
      <c r="C1367" s="32" t="s">
        <v>11314</v>
      </c>
      <c r="D1367" s="389"/>
      <c r="E1367" s="389"/>
      <c r="F1367" s="532"/>
      <c r="G1367" s="527"/>
      <c r="H1367" s="527"/>
      <c r="I1367" s="532"/>
      <c r="J1367" s="94"/>
      <c r="K1367" s="140"/>
      <c r="L1367" s="54"/>
      <c r="M1367" s="52"/>
      <c r="N1367" s="8"/>
      <c r="O1367" s="54"/>
      <c r="P1367" s="536"/>
      <c r="Q1367" s="14"/>
      <c r="R1367" s="14"/>
      <c r="S1367" s="14"/>
      <c r="T1367" s="102" t="s">
        <v>326</v>
      </c>
      <c r="U1367" s="41" t="s">
        <v>21</v>
      </c>
      <c r="V1367" s="60">
        <v>0.7</v>
      </c>
      <c r="W1367" s="37"/>
      <c r="X1367" s="7"/>
      <c r="Y1367" s="39"/>
      <c r="Z1367" s="213"/>
      <c r="AA1367" s="213"/>
      <c r="AB1367" s="213"/>
      <c r="AC1367" s="45">
        <f>ROUND(ROUND(ROUND(ROUND(H1304+K1340,0)*O$8,0)*S1364,0)*V1367,0)</f>
        <v>117</v>
      </c>
      <c r="AD1367" s="79"/>
    </row>
    <row r="1368" ht="16.5" customHeight="1">
      <c r="A1368" s="29">
        <v>61.0</v>
      </c>
      <c r="B1368" s="29">
        <v>7635.0</v>
      </c>
      <c r="C1368" s="32" t="s">
        <v>11315</v>
      </c>
      <c r="D1368" s="389"/>
      <c r="E1368" s="389"/>
      <c r="F1368" s="532"/>
      <c r="G1368" s="527"/>
      <c r="H1368" s="527"/>
      <c r="I1368" s="532"/>
      <c r="J1368" s="94"/>
      <c r="K1368" s="140"/>
      <c r="L1368" s="54"/>
      <c r="M1368" s="52"/>
      <c r="N1368" s="8"/>
      <c r="O1368" s="54"/>
      <c r="P1368" s="536"/>
      <c r="Q1368" s="14"/>
      <c r="R1368" s="14"/>
      <c r="S1368" s="14"/>
      <c r="T1368" s="482"/>
      <c r="U1368" s="83"/>
      <c r="V1368" s="528"/>
      <c r="W1368" s="227"/>
      <c r="X1368" s="22"/>
      <c r="Y1368" s="109"/>
      <c r="Z1368" s="213" t="s">
        <v>30</v>
      </c>
      <c r="AA1368" s="74">
        <v>5.0</v>
      </c>
      <c r="AB1368" s="522" t="s">
        <v>31</v>
      </c>
      <c r="AC1368" s="45">
        <f>ROUND(ROUND(ROUND(ROUND(H1304+K1340,0)*O$8,0)*S1364,0)*V1367,0)-AA1368</f>
        <v>112</v>
      </c>
      <c r="AD1368" s="79"/>
    </row>
    <row r="1369" ht="16.5" customHeight="1">
      <c r="A1369" s="29">
        <v>61.0</v>
      </c>
      <c r="B1369" s="29">
        <v>7636.0</v>
      </c>
      <c r="C1369" s="32" t="s">
        <v>11316</v>
      </c>
      <c r="D1369" s="389"/>
      <c r="E1369" s="389"/>
      <c r="F1369" s="532"/>
      <c r="G1369" s="527"/>
      <c r="H1369" s="527"/>
      <c r="I1369" s="532"/>
      <c r="J1369" s="94"/>
      <c r="K1369" s="140"/>
      <c r="L1369" s="54"/>
      <c r="M1369" s="52"/>
      <c r="N1369" s="8"/>
      <c r="O1369" s="54"/>
      <c r="P1369" s="254"/>
      <c r="Q1369" s="83"/>
      <c r="R1369" s="83"/>
      <c r="T1369" s="482"/>
      <c r="U1369" s="99"/>
      <c r="V1369" s="529"/>
      <c r="W1369" s="305" t="s">
        <v>20</v>
      </c>
      <c r="X1369" s="41" t="s">
        <v>21</v>
      </c>
      <c r="Y1369" s="86">
        <v>0.85</v>
      </c>
      <c r="Z1369" s="75"/>
      <c r="AA1369" s="213"/>
      <c r="AB1369" s="213"/>
      <c r="AC1369" s="593">
        <f>ROUND(ROUND(ROUND(ROUND(ROUND(H1304+K1340,0)*O$8,0)*S1364,0)*V1367,0)*Y1369,0)</f>
        <v>99</v>
      </c>
      <c r="AD1369" s="79"/>
    </row>
    <row r="1370" ht="16.5" customHeight="1">
      <c r="A1370" s="29">
        <v>61.0</v>
      </c>
      <c r="B1370" s="29">
        <v>7637.0</v>
      </c>
      <c r="C1370" s="32" t="s">
        <v>11317</v>
      </c>
      <c r="D1370" s="389"/>
      <c r="E1370" s="389"/>
      <c r="F1370" s="532"/>
      <c r="G1370" s="527"/>
      <c r="H1370" s="527"/>
      <c r="I1370" s="532"/>
      <c r="J1370" s="94"/>
      <c r="K1370" s="140"/>
      <c r="L1370" s="54"/>
      <c r="M1370" s="52"/>
      <c r="N1370" s="8"/>
      <c r="O1370" s="54"/>
      <c r="P1370" s="254"/>
      <c r="Q1370" s="83"/>
      <c r="R1370" s="83"/>
      <c r="S1370" s="83"/>
      <c r="T1370" s="530"/>
      <c r="U1370" s="24"/>
      <c r="V1370" s="26"/>
      <c r="W1370" s="484"/>
      <c r="X1370" s="56"/>
      <c r="Y1370" s="526"/>
      <c r="Z1370" s="213" t="s">
        <v>30</v>
      </c>
      <c r="AA1370" s="74">
        <v>5.0</v>
      </c>
      <c r="AB1370" s="522" t="s">
        <v>31</v>
      </c>
      <c r="AC1370" s="593">
        <f>ROUND(ROUND(ROUND(ROUND(ROUND(H1304+K1340,0)*O$8,0)*S1364,0)*V1367,0)*Y1369,0)-AA1370</f>
        <v>94</v>
      </c>
      <c r="AD1370" s="79"/>
    </row>
    <row r="1371" ht="16.5" customHeight="1">
      <c r="A1371" s="29">
        <v>61.0</v>
      </c>
      <c r="B1371" s="29">
        <v>7638.0</v>
      </c>
      <c r="C1371" s="32" t="s">
        <v>11318</v>
      </c>
      <c r="D1371" s="389"/>
      <c r="E1371" s="389"/>
      <c r="F1371" s="532"/>
      <c r="G1371" s="527"/>
      <c r="H1371" s="527"/>
      <c r="I1371" s="532"/>
      <c r="J1371" s="94"/>
      <c r="K1371" s="140"/>
      <c r="L1371" s="54"/>
      <c r="M1371" s="52"/>
      <c r="N1371" s="8"/>
      <c r="O1371" s="54"/>
      <c r="P1371" s="536"/>
      <c r="Q1371" s="83"/>
      <c r="R1371" s="528"/>
      <c r="S1371" s="486"/>
      <c r="T1371" s="102" t="s">
        <v>329</v>
      </c>
      <c r="U1371" s="83" t="s">
        <v>21</v>
      </c>
      <c r="V1371" s="528">
        <v>0.85</v>
      </c>
      <c r="W1371" s="37"/>
      <c r="X1371" s="7"/>
      <c r="Y1371" s="39"/>
      <c r="Z1371" s="213"/>
      <c r="AA1371" s="213"/>
      <c r="AB1371" s="213"/>
      <c r="AC1371" s="45">
        <f>ROUND(ROUND(ROUND(ROUND(H1304+K1340,0)*O$8,0)*S1364,0)*V1371,0)</f>
        <v>142</v>
      </c>
      <c r="AD1371" s="79"/>
    </row>
    <row r="1372" ht="16.5" customHeight="1">
      <c r="A1372" s="29">
        <v>61.0</v>
      </c>
      <c r="B1372" s="29">
        <v>7639.0</v>
      </c>
      <c r="C1372" s="32" t="s">
        <v>11319</v>
      </c>
      <c r="D1372" s="389"/>
      <c r="E1372" s="389"/>
      <c r="F1372" s="532"/>
      <c r="G1372" s="527"/>
      <c r="H1372" s="527"/>
      <c r="I1372" s="532"/>
      <c r="J1372" s="94"/>
      <c r="K1372" s="140"/>
      <c r="L1372" s="54"/>
      <c r="M1372" s="52"/>
      <c r="N1372" s="8"/>
      <c r="O1372" s="54"/>
      <c r="P1372" s="536"/>
      <c r="Q1372" s="83"/>
      <c r="R1372" s="528"/>
      <c r="S1372" s="528"/>
      <c r="T1372" s="482"/>
      <c r="U1372" s="83"/>
      <c r="V1372" s="528"/>
      <c r="W1372" s="227"/>
      <c r="X1372" s="22"/>
      <c r="Y1372" s="109"/>
      <c r="Z1372" s="213" t="s">
        <v>30</v>
      </c>
      <c r="AA1372" s="74">
        <v>5.0</v>
      </c>
      <c r="AB1372" s="522" t="s">
        <v>31</v>
      </c>
      <c r="AC1372" s="45">
        <f>ROUND(ROUND(ROUND(ROUND(H1304+K1340,0)*O$8,0)*S1364,0)*V1371,0)-AA1372</f>
        <v>137</v>
      </c>
      <c r="AD1372" s="79"/>
    </row>
    <row r="1373" ht="16.5" customHeight="1">
      <c r="A1373" s="29">
        <v>61.0</v>
      </c>
      <c r="B1373" s="29">
        <v>7640.0</v>
      </c>
      <c r="C1373" s="32" t="s">
        <v>11320</v>
      </c>
      <c r="D1373" s="389"/>
      <c r="E1373" s="389"/>
      <c r="F1373" s="532"/>
      <c r="G1373" s="527"/>
      <c r="H1373" s="527"/>
      <c r="I1373" s="532"/>
      <c r="J1373" s="94"/>
      <c r="K1373" s="140"/>
      <c r="L1373" s="54"/>
      <c r="M1373" s="52"/>
      <c r="N1373" s="8"/>
      <c r="O1373" s="54"/>
      <c r="P1373" s="254"/>
      <c r="Q1373" s="83"/>
      <c r="R1373" s="528"/>
      <c r="S1373" s="528"/>
      <c r="T1373" s="482"/>
      <c r="U1373" s="99"/>
      <c r="V1373" s="529"/>
      <c r="W1373" s="305" t="s">
        <v>20</v>
      </c>
      <c r="X1373" s="41" t="s">
        <v>21</v>
      </c>
      <c r="Y1373" s="86">
        <v>0.85</v>
      </c>
      <c r="Z1373" s="75"/>
      <c r="AA1373" s="213"/>
      <c r="AB1373" s="213"/>
      <c r="AC1373" s="45">
        <f>ROUND(ROUND(ROUND(ROUND(ROUND(H1304+K1340,0)*O$8,0)*S1364,0)*V1371,0)*Y1373,0)</f>
        <v>121</v>
      </c>
      <c r="AD1373" s="79"/>
    </row>
    <row r="1374" ht="16.5" customHeight="1">
      <c r="A1374" s="29">
        <v>61.0</v>
      </c>
      <c r="B1374" s="29">
        <v>7641.0</v>
      </c>
      <c r="C1374" s="32" t="s">
        <v>11321</v>
      </c>
      <c r="D1374" s="389"/>
      <c r="E1374" s="389"/>
      <c r="F1374" s="532"/>
      <c r="G1374" s="527"/>
      <c r="H1374" s="527"/>
      <c r="I1374" s="532"/>
      <c r="J1374" s="94"/>
      <c r="K1374" s="140"/>
      <c r="L1374" s="54"/>
      <c r="M1374" s="52"/>
      <c r="N1374" s="8"/>
      <c r="O1374" s="54"/>
      <c r="P1374" s="537"/>
      <c r="Q1374" s="83"/>
      <c r="R1374" s="83"/>
      <c r="S1374" s="83"/>
      <c r="T1374" s="484"/>
      <c r="U1374" s="24"/>
      <c r="V1374" s="26"/>
      <c r="W1374" s="484"/>
      <c r="X1374" s="56"/>
      <c r="Y1374" s="526"/>
      <c r="Z1374" s="213" t="s">
        <v>30</v>
      </c>
      <c r="AA1374" s="74">
        <v>5.0</v>
      </c>
      <c r="AB1374" s="522" t="s">
        <v>31</v>
      </c>
      <c r="AC1374" s="45">
        <f>ROUND(ROUND(ROUND(ROUND(ROUND(H1304+K1340,0)*O$8,0)*S1364,0)*V1371,0)*Y1373,0)-AA1374</f>
        <v>116</v>
      </c>
      <c r="AD1374" s="79"/>
    </row>
    <row r="1375" ht="16.5" customHeight="1">
      <c r="A1375" s="29">
        <v>61.0</v>
      </c>
      <c r="B1375" s="29">
        <v>7642.0</v>
      </c>
      <c r="C1375" s="32" t="s">
        <v>11322</v>
      </c>
      <c r="D1375" s="389"/>
      <c r="E1375" s="389"/>
      <c r="F1375" s="523"/>
      <c r="G1375" s="102" t="s">
        <v>9120</v>
      </c>
      <c r="H1375" s="169"/>
      <c r="I1375" s="519"/>
      <c r="J1375" s="168"/>
      <c r="K1375" s="152"/>
      <c r="L1375" s="39"/>
      <c r="M1375" s="52"/>
      <c r="N1375" s="8"/>
      <c r="O1375" s="54"/>
      <c r="P1375" s="37"/>
      <c r="Q1375" s="7"/>
      <c r="R1375" s="7"/>
      <c r="S1375" s="7"/>
      <c r="T1375" s="520"/>
      <c r="U1375" s="6"/>
      <c r="V1375" s="7"/>
      <c r="W1375" s="37"/>
      <c r="X1375" s="7"/>
      <c r="Y1375" s="39"/>
      <c r="Z1375" s="213"/>
      <c r="AA1375" s="213"/>
      <c r="AB1375" s="213"/>
      <c r="AC1375" s="45">
        <f>ROUND(ROUND(H1376*O$8,0),0)</f>
        <v>253</v>
      </c>
      <c r="AD1375" s="79"/>
    </row>
    <row r="1376" ht="16.5" customHeight="1">
      <c r="A1376" s="29">
        <v>61.0</v>
      </c>
      <c r="B1376" s="29">
        <v>7643.0</v>
      </c>
      <c r="C1376" s="32" t="s">
        <v>11323</v>
      </c>
      <c r="D1376" s="389"/>
      <c r="E1376" s="389"/>
      <c r="F1376" s="523"/>
      <c r="G1376" s="482"/>
      <c r="H1376" s="50">
        <f>'28児童発達支援(基本１)'!H1376</f>
        <v>361</v>
      </c>
      <c r="I1376" s="8" t="s">
        <v>9</v>
      </c>
      <c r="J1376" s="94"/>
      <c r="K1376" s="140"/>
      <c r="L1376" s="54"/>
      <c r="M1376" s="52"/>
      <c r="N1376" s="8"/>
      <c r="O1376" s="54"/>
      <c r="P1376" s="52"/>
      <c r="Q1376" s="8"/>
      <c r="R1376" s="8"/>
      <c r="S1376" s="8"/>
      <c r="T1376" s="521"/>
      <c r="U1376" s="14"/>
      <c r="V1376" s="8"/>
      <c r="W1376" s="52"/>
      <c r="X1376" s="8"/>
      <c r="Y1376" s="109"/>
      <c r="Z1376" s="213" t="s">
        <v>30</v>
      </c>
      <c r="AA1376" s="74">
        <v>5.0</v>
      </c>
      <c r="AB1376" s="522" t="s">
        <v>31</v>
      </c>
      <c r="AC1376" s="45">
        <f>ROUND(ROUND(H1376*O$8,0),0)-AA1376</f>
        <v>248</v>
      </c>
      <c r="AD1376" s="79"/>
    </row>
    <row r="1377" ht="16.5" customHeight="1">
      <c r="A1377" s="29">
        <v>61.0</v>
      </c>
      <c r="B1377" s="29">
        <v>7644.0</v>
      </c>
      <c r="C1377" s="32" t="s">
        <v>11324</v>
      </c>
      <c r="D1377" s="389"/>
      <c r="E1377" s="389"/>
      <c r="F1377" s="523"/>
      <c r="G1377" s="482"/>
      <c r="H1377" s="174"/>
      <c r="I1377" s="523"/>
      <c r="J1377" s="94"/>
      <c r="K1377" s="140"/>
      <c r="L1377" s="54"/>
      <c r="M1377" s="52"/>
      <c r="N1377" s="8"/>
      <c r="O1377" s="54"/>
      <c r="P1377" s="52"/>
      <c r="Q1377" s="8"/>
      <c r="R1377" s="8"/>
      <c r="S1377" s="8"/>
      <c r="T1377" s="521"/>
      <c r="U1377" s="14"/>
      <c r="V1377" s="54"/>
      <c r="W1377" s="305" t="s">
        <v>20</v>
      </c>
      <c r="X1377" s="41" t="s">
        <v>21</v>
      </c>
      <c r="Y1377" s="86">
        <v>0.85</v>
      </c>
      <c r="Z1377" s="75"/>
      <c r="AA1377" s="213"/>
      <c r="AB1377" s="213"/>
      <c r="AC1377" s="45">
        <f>ROUND(ROUND(H1376*O$8,0)*Y1377,0)</f>
        <v>215</v>
      </c>
      <c r="AD1377" s="79"/>
    </row>
    <row r="1378" ht="16.5" customHeight="1">
      <c r="A1378" s="29">
        <v>61.0</v>
      </c>
      <c r="B1378" s="29">
        <v>7645.0</v>
      </c>
      <c r="C1378" s="32" t="s">
        <v>11325</v>
      </c>
      <c r="D1378" s="389"/>
      <c r="E1378" s="389"/>
      <c r="F1378" s="523"/>
      <c r="G1378" s="174"/>
      <c r="H1378" s="174"/>
      <c r="I1378" s="174"/>
      <c r="J1378" s="94"/>
      <c r="K1378" s="140"/>
      <c r="L1378" s="54"/>
      <c r="M1378" s="52"/>
      <c r="N1378" s="8"/>
      <c r="O1378" s="54"/>
      <c r="P1378" s="52"/>
      <c r="Q1378" s="8"/>
      <c r="R1378" s="8"/>
      <c r="S1378" s="8"/>
      <c r="T1378" s="525"/>
      <c r="U1378" s="21"/>
      <c r="V1378" s="109"/>
      <c r="W1378" s="484"/>
      <c r="X1378" s="56"/>
      <c r="Y1378" s="526"/>
      <c r="Z1378" s="213" t="s">
        <v>30</v>
      </c>
      <c r="AA1378" s="74">
        <v>5.0</v>
      </c>
      <c r="AB1378" s="522" t="s">
        <v>31</v>
      </c>
      <c r="AC1378" s="45">
        <f>ROUND(ROUND(H1376*O$8,0)*Y1377,0)-AA1378</f>
        <v>210</v>
      </c>
      <c r="AD1378" s="79"/>
    </row>
    <row r="1379" ht="16.5" customHeight="1">
      <c r="A1379" s="29">
        <v>61.0</v>
      </c>
      <c r="B1379" s="29">
        <v>7646.0</v>
      </c>
      <c r="C1379" s="32" t="s">
        <v>11326</v>
      </c>
      <c r="D1379" s="389"/>
      <c r="E1379" s="389"/>
      <c r="F1379" s="532"/>
      <c r="G1379" s="527"/>
      <c r="H1379" s="8"/>
      <c r="I1379" s="144"/>
      <c r="J1379" s="94"/>
      <c r="K1379" s="140"/>
      <c r="L1379" s="54"/>
      <c r="M1379" s="52"/>
      <c r="N1379" s="8"/>
      <c r="O1379" s="54"/>
      <c r="P1379" s="52"/>
      <c r="Q1379" s="8"/>
      <c r="R1379" s="8"/>
      <c r="S1379" s="8"/>
      <c r="T1379" s="102" t="s">
        <v>326</v>
      </c>
      <c r="U1379" s="41" t="s">
        <v>21</v>
      </c>
      <c r="V1379" s="60">
        <v>0.7</v>
      </c>
      <c r="W1379" s="37"/>
      <c r="X1379" s="7"/>
      <c r="Y1379" s="39"/>
      <c r="Z1379" s="213"/>
      <c r="AA1379" s="213"/>
      <c r="AB1379" s="213"/>
      <c r="AC1379" s="45">
        <f>ROUND(ROUND(H1376*O$8,0)*V1379,0)</f>
        <v>177</v>
      </c>
      <c r="AD1379" s="79"/>
    </row>
    <row r="1380" ht="16.5" customHeight="1">
      <c r="A1380" s="29">
        <v>61.0</v>
      </c>
      <c r="B1380" s="29">
        <v>7647.0</v>
      </c>
      <c r="C1380" s="32" t="s">
        <v>11327</v>
      </c>
      <c r="D1380" s="389"/>
      <c r="E1380" s="389"/>
      <c r="F1380" s="532"/>
      <c r="G1380" s="527"/>
      <c r="H1380" s="8"/>
      <c r="I1380" s="144"/>
      <c r="J1380" s="94"/>
      <c r="K1380" s="140"/>
      <c r="L1380" s="54"/>
      <c r="M1380" s="52"/>
      <c r="N1380" s="8"/>
      <c r="O1380" s="54"/>
      <c r="P1380" s="52"/>
      <c r="Q1380" s="8"/>
      <c r="R1380" s="8"/>
      <c r="S1380" s="8"/>
      <c r="T1380" s="482"/>
      <c r="U1380" s="83"/>
      <c r="V1380" s="528"/>
      <c r="W1380" s="227"/>
      <c r="X1380" s="22"/>
      <c r="Y1380" s="109"/>
      <c r="Z1380" s="213" t="s">
        <v>30</v>
      </c>
      <c r="AA1380" s="74">
        <v>5.0</v>
      </c>
      <c r="AB1380" s="522" t="s">
        <v>31</v>
      </c>
      <c r="AC1380" s="45">
        <f>ROUND(ROUND(H1376*O$8,0)*V1379,0)-AA1380</f>
        <v>172</v>
      </c>
      <c r="AD1380" s="79"/>
    </row>
    <row r="1381" ht="16.5" customHeight="1">
      <c r="A1381" s="29">
        <v>61.0</v>
      </c>
      <c r="B1381" s="29">
        <v>7648.0</v>
      </c>
      <c r="C1381" s="32" t="s">
        <v>11328</v>
      </c>
      <c r="D1381" s="389"/>
      <c r="E1381" s="389"/>
      <c r="F1381" s="543"/>
      <c r="G1381" s="113"/>
      <c r="H1381" s="8"/>
      <c r="I1381" s="144"/>
      <c r="J1381" s="94"/>
      <c r="K1381" s="140"/>
      <c r="L1381" s="54"/>
      <c r="M1381" s="52"/>
      <c r="N1381" s="8"/>
      <c r="O1381" s="54"/>
      <c r="P1381" s="52"/>
      <c r="Q1381" s="8"/>
      <c r="R1381" s="8"/>
      <c r="S1381" s="8"/>
      <c r="T1381" s="482"/>
      <c r="U1381" s="99"/>
      <c r="V1381" s="529"/>
      <c r="W1381" s="305" t="s">
        <v>20</v>
      </c>
      <c r="X1381" s="41" t="s">
        <v>21</v>
      </c>
      <c r="Y1381" s="86">
        <v>0.85</v>
      </c>
      <c r="Z1381" s="75"/>
      <c r="AA1381" s="213"/>
      <c r="AB1381" s="213"/>
      <c r="AC1381" s="593">
        <f>ROUND(ROUND(ROUND(H1376*O$8,0)*V1379,0)*Y1381,0)</f>
        <v>150</v>
      </c>
      <c r="AD1381" s="79"/>
    </row>
    <row r="1382" ht="16.5" customHeight="1">
      <c r="A1382" s="29">
        <v>61.0</v>
      </c>
      <c r="B1382" s="29">
        <v>7649.0</v>
      </c>
      <c r="C1382" s="32" t="s">
        <v>11329</v>
      </c>
      <c r="D1382" s="389"/>
      <c r="E1382" s="231"/>
      <c r="F1382" s="543"/>
      <c r="G1382" s="113"/>
      <c r="H1382" s="8"/>
      <c r="I1382" s="144"/>
      <c r="J1382" s="94"/>
      <c r="K1382" s="140"/>
      <c r="L1382" s="54"/>
      <c r="M1382" s="52"/>
      <c r="N1382" s="8"/>
      <c r="O1382" s="54"/>
      <c r="P1382" s="52"/>
      <c r="Q1382" s="8"/>
      <c r="R1382" s="8"/>
      <c r="S1382" s="8"/>
      <c r="T1382" s="530"/>
      <c r="U1382" s="24"/>
      <c r="V1382" s="26"/>
      <c r="W1382" s="484"/>
      <c r="X1382" s="56"/>
      <c r="Y1382" s="526"/>
      <c r="Z1382" s="213" t="s">
        <v>30</v>
      </c>
      <c r="AA1382" s="74">
        <v>5.0</v>
      </c>
      <c r="AB1382" s="522" t="s">
        <v>31</v>
      </c>
      <c r="AC1382" s="593">
        <f>ROUND(ROUND(ROUND(H1376*O$8,0)*V1379,0)*Y1381,0)-AA1382</f>
        <v>145</v>
      </c>
      <c r="AD1382" s="79"/>
    </row>
    <row r="1383" ht="16.5" customHeight="1">
      <c r="A1383" s="29">
        <v>61.0</v>
      </c>
      <c r="B1383" s="29">
        <v>7650.0</v>
      </c>
      <c r="C1383" s="32" t="s">
        <v>11330</v>
      </c>
      <c r="D1383" s="389"/>
      <c r="E1383" s="231"/>
      <c r="F1383" s="543"/>
      <c r="G1383" s="113"/>
      <c r="H1383" s="8"/>
      <c r="I1383" s="144"/>
      <c r="J1383" s="94"/>
      <c r="K1383" s="140"/>
      <c r="L1383" s="54"/>
      <c r="M1383" s="52"/>
      <c r="N1383" s="8"/>
      <c r="O1383" s="54"/>
      <c r="P1383" s="52"/>
      <c r="Q1383" s="8"/>
      <c r="R1383" s="8"/>
      <c r="S1383" s="54"/>
      <c r="T1383" s="102" t="s">
        <v>329</v>
      </c>
      <c r="U1383" s="83" t="s">
        <v>21</v>
      </c>
      <c r="V1383" s="528">
        <v>0.85</v>
      </c>
      <c r="W1383" s="37"/>
      <c r="X1383" s="7"/>
      <c r="Y1383" s="39"/>
      <c r="Z1383" s="213"/>
      <c r="AA1383" s="213"/>
      <c r="AB1383" s="213"/>
      <c r="AC1383" s="45">
        <f>ROUND(ROUND(H1376*O$8,0)*V1383,0)</f>
        <v>215</v>
      </c>
      <c r="AD1383" s="79"/>
    </row>
    <row r="1384" ht="16.5" customHeight="1">
      <c r="A1384" s="29">
        <v>61.0</v>
      </c>
      <c r="B1384" s="29">
        <v>7651.0</v>
      </c>
      <c r="C1384" s="32" t="s">
        <v>11331</v>
      </c>
      <c r="D1384" s="389"/>
      <c r="E1384" s="231"/>
      <c r="F1384" s="543"/>
      <c r="G1384" s="113"/>
      <c r="H1384" s="8"/>
      <c r="I1384" s="144"/>
      <c r="J1384" s="94"/>
      <c r="K1384" s="140"/>
      <c r="L1384" s="54"/>
      <c r="M1384" s="52"/>
      <c r="N1384" s="8"/>
      <c r="O1384" s="54"/>
      <c r="P1384" s="52"/>
      <c r="Q1384" s="8"/>
      <c r="R1384" s="8"/>
      <c r="S1384" s="8"/>
      <c r="T1384" s="482"/>
      <c r="U1384" s="83"/>
      <c r="V1384" s="528"/>
      <c r="W1384" s="227"/>
      <c r="X1384" s="22"/>
      <c r="Y1384" s="109"/>
      <c r="Z1384" s="213" t="s">
        <v>30</v>
      </c>
      <c r="AA1384" s="74">
        <v>5.0</v>
      </c>
      <c r="AB1384" s="522" t="s">
        <v>31</v>
      </c>
      <c r="AC1384" s="45">
        <f>ROUND(ROUND(H1376*O$8,0)*V1383,0)-AA1384</f>
        <v>210</v>
      </c>
      <c r="AD1384" s="79"/>
    </row>
    <row r="1385" ht="16.5" customHeight="1">
      <c r="A1385" s="29">
        <v>61.0</v>
      </c>
      <c r="B1385" s="29">
        <v>7652.0</v>
      </c>
      <c r="C1385" s="32" t="s">
        <v>11332</v>
      </c>
      <c r="D1385" s="389"/>
      <c r="E1385" s="231"/>
      <c r="F1385" s="532"/>
      <c r="G1385" s="527"/>
      <c r="H1385" s="527"/>
      <c r="I1385" s="532"/>
      <c r="J1385" s="94"/>
      <c r="K1385" s="140"/>
      <c r="L1385" s="54"/>
      <c r="M1385" s="52"/>
      <c r="N1385" s="8"/>
      <c r="O1385" s="54"/>
      <c r="P1385" s="52"/>
      <c r="Q1385" s="8"/>
      <c r="R1385" s="8"/>
      <c r="S1385" s="8"/>
      <c r="T1385" s="482"/>
      <c r="U1385" s="99"/>
      <c r="V1385" s="529"/>
      <c r="W1385" s="305" t="s">
        <v>20</v>
      </c>
      <c r="X1385" s="41" t="s">
        <v>21</v>
      </c>
      <c r="Y1385" s="86">
        <v>0.85</v>
      </c>
      <c r="Z1385" s="75"/>
      <c r="AA1385" s="213"/>
      <c r="AB1385" s="213"/>
      <c r="AC1385" s="45">
        <f>ROUND(ROUND(ROUND(H1376*O$8,0)*V1383,0)*Y1385,0)</f>
        <v>183</v>
      </c>
      <c r="AD1385" s="79"/>
    </row>
    <row r="1386" ht="16.5" customHeight="1">
      <c r="A1386" s="29">
        <v>61.0</v>
      </c>
      <c r="B1386" s="29">
        <v>7653.0</v>
      </c>
      <c r="C1386" s="32" t="s">
        <v>11333</v>
      </c>
      <c r="D1386" s="389"/>
      <c r="E1386" s="231"/>
      <c r="F1386" s="532"/>
      <c r="G1386" s="527"/>
      <c r="H1386" s="527"/>
      <c r="I1386" s="532"/>
      <c r="J1386" s="94"/>
      <c r="K1386" s="140"/>
      <c r="L1386" s="54"/>
      <c r="M1386" s="52"/>
      <c r="N1386" s="8"/>
      <c r="O1386" s="54"/>
      <c r="P1386" s="227"/>
      <c r="Q1386" s="22"/>
      <c r="R1386" s="22"/>
      <c r="S1386" s="22"/>
      <c r="T1386" s="484"/>
      <c r="U1386" s="24"/>
      <c r="V1386" s="26"/>
      <c r="W1386" s="484"/>
      <c r="X1386" s="56"/>
      <c r="Y1386" s="526"/>
      <c r="Z1386" s="213" t="s">
        <v>30</v>
      </c>
      <c r="AA1386" s="74">
        <v>5.0</v>
      </c>
      <c r="AB1386" s="522" t="s">
        <v>31</v>
      </c>
      <c r="AC1386" s="45">
        <f>ROUND(ROUND(ROUND(H1376*O$8,0)*V1383,0)*Y1385,0)-AA1386</f>
        <v>178</v>
      </c>
      <c r="AD1386" s="79"/>
    </row>
    <row r="1387" ht="16.5" customHeight="1">
      <c r="A1387" s="29">
        <v>61.0</v>
      </c>
      <c r="B1387" s="29">
        <v>7654.0</v>
      </c>
      <c r="C1387" s="32" t="s">
        <v>11334</v>
      </c>
      <c r="D1387" s="389"/>
      <c r="E1387" s="389"/>
      <c r="F1387" s="532"/>
      <c r="G1387" s="527"/>
      <c r="H1387" s="527"/>
      <c r="I1387" s="532"/>
      <c r="J1387" s="94"/>
      <c r="K1387" s="140"/>
      <c r="L1387" s="54"/>
      <c r="M1387" s="52"/>
      <c r="N1387" s="8"/>
      <c r="O1387" s="54"/>
      <c r="P1387" s="206" t="s">
        <v>23</v>
      </c>
      <c r="Q1387" s="102" t="s">
        <v>24</v>
      </c>
      <c r="R1387" s="533"/>
      <c r="S1387" s="533"/>
      <c r="T1387" s="520"/>
      <c r="U1387" s="38"/>
      <c r="V1387" s="6"/>
      <c r="W1387" s="37"/>
      <c r="X1387" s="7"/>
      <c r="Y1387" s="39"/>
      <c r="Z1387" s="213"/>
      <c r="AA1387" s="213"/>
      <c r="AB1387" s="213"/>
      <c r="AC1387" s="45">
        <f>ROUND(ROUND(H1376*O$8,0)*S1388,0)</f>
        <v>177</v>
      </c>
      <c r="AD1387" s="79"/>
    </row>
    <row r="1388" ht="16.5" customHeight="1">
      <c r="A1388" s="29">
        <v>61.0</v>
      </c>
      <c r="B1388" s="29">
        <v>7655.0</v>
      </c>
      <c r="C1388" s="32" t="s">
        <v>11335</v>
      </c>
      <c r="D1388" s="389"/>
      <c r="E1388" s="389"/>
      <c r="F1388" s="532"/>
      <c r="G1388" s="527"/>
      <c r="H1388" s="527"/>
      <c r="I1388" s="532"/>
      <c r="J1388" s="94"/>
      <c r="K1388" s="140"/>
      <c r="L1388" s="54"/>
      <c r="M1388" s="52"/>
      <c r="N1388" s="8"/>
      <c r="O1388" s="54"/>
      <c r="P1388" s="481"/>
      <c r="Q1388" s="482"/>
      <c r="R1388" s="83" t="s">
        <v>21</v>
      </c>
      <c r="S1388" s="528">
        <v>0.7</v>
      </c>
      <c r="T1388" s="521"/>
      <c r="U1388" s="53"/>
      <c r="V1388" s="14"/>
      <c r="W1388" s="52"/>
      <c r="X1388" s="8"/>
      <c r="Y1388" s="109"/>
      <c r="Z1388" s="213" t="s">
        <v>30</v>
      </c>
      <c r="AA1388" s="74">
        <v>5.0</v>
      </c>
      <c r="AB1388" s="522" t="s">
        <v>31</v>
      </c>
      <c r="AC1388" s="45">
        <f>ROUND(ROUND(H1376*O$8,0)*S1388,0)-AA1388</f>
        <v>172</v>
      </c>
      <c r="AD1388" s="79"/>
    </row>
    <row r="1389" ht="16.5" customHeight="1">
      <c r="A1389" s="29">
        <v>61.0</v>
      </c>
      <c r="B1389" s="29">
        <v>7656.0</v>
      </c>
      <c r="C1389" s="32" t="s">
        <v>11336</v>
      </c>
      <c r="D1389" s="389"/>
      <c r="E1389" s="389"/>
      <c r="F1389" s="532"/>
      <c r="G1389" s="527"/>
      <c r="H1389" s="527"/>
      <c r="I1389" s="532"/>
      <c r="J1389" s="94"/>
      <c r="K1389" s="140"/>
      <c r="L1389" s="54"/>
      <c r="M1389" s="52"/>
      <c r="N1389" s="8"/>
      <c r="O1389" s="54"/>
      <c r="P1389" s="481"/>
      <c r="Q1389" s="482"/>
      <c r="R1389" s="14"/>
      <c r="S1389" s="14"/>
      <c r="T1389" s="521"/>
      <c r="U1389" s="53"/>
      <c r="V1389" s="14"/>
      <c r="W1389" s="305" t="s">
        <v>20</v>
      </c>
      <c r="X1389" s="41" t="s">
        <v>21</v>
      </c>
      <c r="Y1389" s="86">
        <v>0.85</v>
      </c>
      <c r="Z1389" s="75"/>
      <c r="AA1389" s="213"/>
      <c r="AB1389" s="213"/>
      <c r="AC1389" s="593">
        <f>ROUND(ROUND(ROUND(H1376*O$8,0)*S1388,0)*Y1389,0)</f>
        <v>150</v>
      </c>
      <c r="AD1389" s="79"/>
    </row>
    <row r="1390" ht="16.5" customHeight="1">
      <c r="A1390" s="29">
        <v>61.0</v>
      </c>
      <c r="B1390" s="29">
        <v>7657.0</v>
      </c>
      <c r="C1390" s="32" t="s">
        <v>11337</v>
      </c>
      <c r="D1390" s="389"/>
      <c r="E1390" s="389"/>
      <c r="F1390" s="532"/>
      <c r="G1390" s="527"/>
      <c r="H1390" s="527"/>
      <c r="I1390" s="532"/>
      <c r="J1390" s="94"/>
      <c r="K1390" s="140"/>
      <c r="L1390" s="54"/>
      <c r="M1390" s="52"/>
      <c r="N1390" s="8"/>
      <c r="O1390" s="54"/>
      <c r="P1390" s="535"/>
      <c r="Q1390" s="482"/>
      <c r="R1390" s="83"/>
      <c r="S1390" s="83"/>
      <c r="T1390" s="525"/>
      <c r="U1390" s="180"/>
      <c r="V1390" s="21"/>
      <c r="W1390" s="484"/>
      <c r="X1390" s="56"/>
      <c r="Y1390" s="526"/>
      <c r="Z1390" s="213" t="s">
        <v>30</v>
      </c>
      <c r="AA1390" s="74">
        <v>5.0</v>
      </c>
      <c r="AB1390" s="522" t="s">
        <v>31</v>
      </c>
      <c r="AC1390" s="593">
        <f>ROUND(ROUND(ROUND(H1376*O$8,0)*S1388,0)*Y1389,0)-AA1390</f>
        <v>145</v>
      </c>
      <c r="AD1390" s="79"/>
    </row>
    <row r="1391" ht="16.5" customHeight="1">
      <c r="A1391" s="29">
        <v>61.0</v>
      </c>
      <c r="B1391" s="29">
        <v>7658.0</v>
      </c>
      <c r="C1391" s="32" t="s">
        <v>11338</v>
      </c>
      <c r="D1391" s="389"/>
      <c r="E1391" s="389"/>
      <c r="F1391" s="532"/>
      <c r="G1391" s="527"/>
      <c r="H1391" s="527"/>
      <c r="I1391" s="532"/>
      <c r="J1391" s="94"/>
      <c r="K1391" s="140"/>
      <c r="L1391" s="54"/>
      <c r="M1391" s="52"/>
      <c r="N1391" s="8"/>
      <c r="O1391" s="54"/>
      <c r="P1391" s="536"/>
      <c r="Q1391" s="14"/>
      <c r="R1391" s="14"/>
      <c r="S1391" s="14"/>
      <c r="T1391" s="102" t="s">
        <v>326</v>
      </c>
      <c r="U1391" s="41" t="s">
        <v>21</v>
      </c>
      <c r="V1391" s="60">
        <v>0.7</v>
      </c>
      <c r="W1391" s="37"/>
      <c r="X1391" s="7"/>
      <c r="Y1391" s="39"/>
      <c r="Z1391" s="213"/>
      <c r="AA1391" s="213"/>
      <c r="AB1391" s="213"/>
      <c r="AC1391" s="45">
        <f>ROUND(ROUND(ROUND(H1376*O$8,0)*S1388,0)*V1391,0)</f>
        <v>124</v>
      </c>
      <c r="AD1391" s="79"/>
    </row>
    <row r="1392" ht="16.5" customHeight="1">
      <c r="A1392" s="29">
        <v>61.0</v>
      </c>
      <c r="B1392" s="29">
        <v>7659.0</v>
      </c>
      <c r="C1392" s="32" t="s">
        <v>11339</v>
      </c>
      <c r="D1392" s="389"/>
      <c r="E1392" s="389"/>
      <c r="F1392" s="532"/>
      <c r="G1392" s="527"/>
      <c r="H1392" s="527"/>
      <c r="I1392" s="532"/>
      <c r="J1392" s="94"/>
      <c r="K1392" s="140"/>
      <c r="L1392" s="54"/>
      <c r="M1392" s="52"/>
      <c r="N1392" s="8"/>
      <c r="O1392" s="54"/>
      <c r="P1392" s="536"/>
      <c r="Q1392" s="14"/>
      <c r="R1392" s="14"/>
      <c r="S1392" s="14"/>
      <c r="T1392" s="482"/>
      <c r="U1392" s="83"/>
      <c r="V1392" s="528"/>
      <c r="W1392" s="227"/>
      <c r="X1392" s="22"/>
      <c r="Y1392" s="109"/>
      <c r="Z1392" s="213" t="s">
        <v>30</v>
      </c>
      <c r="AA1392" s="74">
        <v>5.0</v>
      </c>
      <c r="AB1392" s="522" t="s">
        <v>31</v>
      </c>
      <c r="AC1392" s="45">
        <f>ROUND(ROUND(ROUND(H1376*O$8,0)*S1388,0)*V1391,0)-AA1392</f>
        <v>119</v>
      </c>
      <c r="AD1392" s="79"/>
    </row>
    <row r="1393" ht="16.5" customHeight="1">
      <c r="A1393" s="29">
        <v>61.0</v>
      </c>
      <c r="B1393" s="29">
        <v>7660.0</v>
      </c>
      <c r="C1393" s="32" t="s">
        <v>11340</v>
      </c>
      <c r="D1393" s="389"/>
      <c r="E1393" s="389"/>
      <c r="F1393" s="532"/>
      <c r="G1393" s="527"/>
      <c r="H1393" s="527"/>
      <c r="I1393" s="532"/>
      <c r="J1393" s="94"/>
      <c r="K1393" s="140"/>
      <c r="L1393" s="54"/>
      <c r="M1393" s="52"/>
      <c r="N1393" s="8"/>
      <c r="O1393" s="54"/>
      <c r="P1393" s="254"/>
      <c r="Q1393" s="83"/>
      <c r="R1393" s="83"/>
      <c r="T1393" s="482"/>
      <c r="U1393" s="99"/>
      <c r="V1393" s="529"/>
      <c r="W1393" s="305" t="s">
        <v>20</v>
      </c>
      <c r="X1393" s="41" t="s">
        <v>21</v>
      </c>
      <c r="Y1393" s="86">
        <v>0.85</v>
      </c>
      <c r="Z1393" s="75"/>
      <c r="AA1393" s="213"/>
      <c r="AB1393" s="213"/>
      <c r="AC1393" s="593">
        <f>ROUND(ROUND(ROUND(ROUND(H1376*O$8,0)*S1388,0)*V1391,0)*Y1393,0)</f>
        <v>105</v>
      </c>
      <c r="AD1393" s="79"/>
    </row>
    <row r="1394" ht="16.5" customHeight="1">
      <c r="A1394" s="29">
        <v>61.0</v>
      </c>
      <c r="B1394" s="29">
        <v>7661.0</v>
      </c>
      <c r="C1394" s="32" t="s">
        <v>11341</v>
      </c>
      <c r="D1394" s="389"/>
      <c r="E1394" s="389"/>
      <c r="F1394" s="532"/>
      <c r="G1394" s="527"/>
      <c r="H1394" s="527"/>
      <c r="I1394" s="532"/>
      <c r="J1394" s="94"/>
      <c r="K1394" s="140"/>
      <c r="L1394" s="54"/>
      <c r="M1394" s="52"/>
      <c r="N1394" s="8"/>
      <c r="O1394" s="54"/>
      <c r="P1394" s="254"/>
      <c r="Q1394" s="83"/>
      <c r="R1394" s="83"/>
      <c r="S1394" s="83"/>
      <c r="T1394" s="530"/>
      <c r="U1394" s="24"/>
      <c r="V1394" s="26"/>
      <c r="W1394" s="484"/>
      <c r="X1394" s="56"/>
      <c r="Y1394" s="526"/>
      <c r="Z1394" s="213" t="s">
        <v>30</v>
      </c>
      <c r="AA1394" s="74">
        <v>5.0</v>
      </c>
      <c r="AB1394" s="522" t="s">
        <v>31</v>
      </c>
      <c r="AC1394" s="593">
        <f>ROUND(ROUND(ROUND(ROUND(H1376*O$8,0)*S1388,0)*V1391,0)*Y1393,0)-AA1394</f>
        <v>100</v>
      </c>
      <c r="AD1394" s="79"/>
    </row>
    <row r="1395" ht="16.5" customHeight="1">
      <c r="A1395" s="29">
        <v>61.0</v>
      </c>
      <c r="B1395" s="29">
        <v>7662.0</v>
      </c>
      <c r="C1395" s="32" t="s">
        <v>11342</v>
      </c>
      <c r="D1395" s="389"/>
      <c r="E1395" s="389"/>
      <c r="F1395" s="532"/>
      <c r="G1395" s="527"/>
      <c r="H1395" s="527"/>
      <c r="I1395" s="532"/>
      <c r="J1395" s="94"/>
      <c r="K1395" s="140"/>
      <c r="L1395" s="54"/>
      <c r="M1395" s="52"/>
      <c r="N1395" s="8"/>
      <c r="O1395" s="54"/>
      <c r="P1395" s="536"/>
      <c r="Q1395" s="83"/>
      <c r="R1395" s="528"/>
      <c r="S1395" s="486"/>
      <c r="T1395" s="102" t="s">
        <v>329</v>
      </c>
      <c r="U1395" s="83" t="s">
        <v>21</v>
      </c>
      <c r="V1395" s="528">
        <v>0.85</v>
      </c>
      <c r="W1395" s="37"/>
      <c r="X1395" s="7"/>
      <c r="Y1395" s="39"/>
      <c r="Z1395" s="213"/>
      <c r="AA1395" s="213"/>
      <c r="AB1395" s="213"/>
      <c r="AC1395" s="593">
        <f>ROUND(ROUND(ROUND(H1376*O$8,0)*S1388,0)*V1395,0)</f>
        <v>150</v>
      </c>
      <c r="AD1395" s="79"/>
    </row>
    <row r="1396" ht="16.5" customHeight="1">
      <c r="A1396" s="29">
        <v>61.0</v>
      </c>
      <c r="B1396" s="29">
        <v>7663.0</v>
      </c>
      <c r="C1396" s="32" t="s">
        <v>11343</v>
      </c>
      <c r="D1396" s="389"/>
      <c r="E1396" s="389"/>
      <c r="F1396" s="532"/>
      <c r="G1396" s="527"/>
      <c r="H1396" s="527"/>
      <c r="I1396" s="532"/>
      <c r="J1396" s="94"/>
      <c r="K1396" s="140"/>
      <c r="L1396" s="54"/>
      <c r="M1396" s="52"/>
      <c r="N1396" s="8"/>
      <c r="O1396" s="54"/>
      <c r="P1396" s="536"/>
      <c r="Q1396" s="83"/>
      <c r="R1396" s="528"/>
      <c r="S1396" s="528"/>
      <c r="T1396" s="482"/>
      <c r="U1396" s="83"/>
      <c r="V1396" s="528"/>
      <c r="W1396" s="227"/>
      <c r="X1396" s="22"/>
      <c r="Y1396" s="109"/>
      <c r="Z1396" s="213" t="s">
        <v>30</v>
      </c>
      <c r="AA1396" s="74">
        <v>5.0</v>
      </c>
      <c r="AB1396" s="522" t="s">
        <v>31</v>
      </c>
      <c r="AC1396" s="593">
        <f>ROUND(ROUND(ROUND(H1376*O$8,0)*S1388,0)*V1395,0)-AA1396</f>
        <v>145</v>
      </c>
      <c r="AD1396" s="79"/>
    </row>
    <row r="1397" ht="16.5" customHeight="1">
      <c r="A1397" s="29">
        <v>61.0</v>
      </c>
      <c r="B1397" s="29">
        <v>7664.0</v>
      </c>
      <c r="C1397" s="32" t="s">
        <v>11344</v>
      </c>
      <c r="D1397" s="389"/>
      <c r="E1397" s="389"/>
      <c r="F1397" s="532"/>
      <c r="G1397" s="527"/>
      <c r="H1397" s="527"/>
      <c r="I1397" s="532"/>
      <c r="J1397" s="94"/>
      <c r="K1397" s="140"/>
      <c r="L1397" s="54"/>
      <c r="M1397" s="52"/>
      <c r="N1397" s="8"/>
      <c r="O1397" s="54"/>
      <c r="P1397" s="254"/>
      <c r="Q1397" s="83"/>
      <c r="R1397" s="528"/>
      <c r="S1397" s="528"/>
      <c r="T1397" s="482"/>
      <c r="U1397" s="99"/>
      <c r="V1397" s="529"/>
      <c r="W1397" s="305" t="s">
        <v>20</v>
      </c>
      <c r="X1397" s="41" t="s">
        <v>21</v>
      </c>
      <c r="Y1397" s="86">
        <v>0.85</v>
      </c>
      <c r="Z1397" s="75"/>
      <c r="AA1397" s="213"/>
      <c r="AB1397" s="213"/>
      <c r="AC1397" s="593">
        <f>ROUND(ROUND(ROUND(ROUND(H1376*O$8,0)*S1388,0)*V1395,0)*Y1397,0)</f>
        <v>128</v>
      </c>
      <c r="AD1397" s="79"/>
    </row>
    <row r="1398" ht="16.5" customHeight="1">
      <c r="A1398" s="29">
        <v>61.0</v>
      </c>
      <c r="B1398" s="29">
        <v>7665.0</v>
      </c>
      <c r="C1398" s="32" t="s">
        <v>11345</v>
      </c>
      <c r="D1398" s="389"/>
      <c r="E1398" s="389"/>
      <c r="F1398" s="532"/>
      <c r="G1398" s="527"/>
      <c r="H1398" s="527"/>
      <c r="I1398" s="532"/>
      <c r="J1398" s="94"/>
      <c r="K1398" s="140"/>
      <c r="L1398" s="54"/>
      <c r="M1398" s="52"/>
      <c r="N1398" s="8"/>
      <c r="O1398" s="54"/>
      <c r="P1398" s="536"/>
      <c r="Q1398" s="55"/>
      <c r="R1398" s="56"/>
      <c r="S1398" s="141"/>
      <c r="T1398" s="484"/>
      <c r="U1398" s="24"/>
      <c r="V1398" s="26"/>
      <c r="W1398" s="484"/>
      <c r="X1398" s="56"/>
      <c r="Y1398" s="526"/>
      <c r="Z1398" s="213" t="s">
        <v>30</v>
      </c>
      <c r="AA1398" s="74">
        <v>5.0</v>
      </c>
      <c r="AB1398" s="522" t="s">
        <v>31</v>
      </c>
      <c r="AC1398" s="593">
        <f>ROUND(ROUND(ROUND(ROUND(H1376*O$8,0)*S1388,0)*V1395,0)*Y1397,0)-AA1398</f>
        <v>123</v>
      </c>
      <c r="AD1398" s="79"/>
    </row>
    <row r="1399" ht="16.5" customHeight="1">
      <c r="A1399" s="29">
        <v>61.0</v>
      </c>
      <c r="B1399" s="29">
        <v>7666.0</v>
      </c>
      <c r="C1399" s="32" t="s">
        <v>11346</v>
      </c>
      <c r="D1399" s="389"/>
      <c r="E1399" s="389"/>
      <c r="F1399" s="532"/>
      <c r="G1399" s="527"/>
      <c r="H1399" s="527"/>
      <c r="I1399" s="532"/>
      <c r="J1399" s="94"/>
      <c r="K1399" s="140"/>
      <c r="L1399" s="54"/>
      <c r="M1399" s="52"/>
      <c r="N1399" s="8"/>
      <c r="O1399" s="54"/>
      <c r="P1399" s="536"/>
      <c r="Q1399" s="102" t="s">
        <v>27</v>
      </c>
      <c r="R1399" s="533"/>
      <c r="S1399" s="533"/>
      <c r="T1399" s="520"/>
      <c r="U1399" s="38"/>
      <c r="V1399" s="6"/>
      <c r="W1399" s="37"/>
      <c r="X1399" s="7"/>
      <c r="Y1399" s="39"/>
      <c r="Z1399" s="213"/>
      <c r="AA1399" s="213"/>
      <c r="AB1399" s="213"/>
      <c r="AC1399" s="45">
        <f>ROUND(ROUND(H1376*O$8,0)*S1400,0)</f>
        <v>127</v>
      </c>
      <c r="AD1399" s="79"/>
    </row>
    <row r="1400" ht="16.5" customHeight="1">
      <c r="A1400" s="29">
        <v>61.0</v>
      </c>
      <c r="B1400" s="29">
        <v>7667.0</v>
      </c>
      <c r="C1400" s="32" t="s">
        <v>11347</v>
      </c>
      <c r="D1400" s="389"/>
      <c r="E1400" s="389"/>
      <c r="F1400" s="532"/>
      <c r="G1400" s="527"/>
      <c r="H1400" s="527"/>
      <c r="I1400" s="532"/>
      <c r="J1400" s="94"/>
      <c r="K1400" s="140"/>
      <c r="L1400" s="54"/>
      <c r="M1400" s="52"/>
      <c r="N1400" s="8"/>
      <c r="O1400" s="54"/>
      <c r="P1400" s="535"/>
      <c r="Q1400" s="482"/>
      <c r="R1400" s="83" t="s">
        <v>21</v>
      </c>
      <c r="S1400" s="528">
        <v>0.5</v>
      </c>
      <c r="T1400" s="521"/>
      <c r="U1400" s="53"/>
      <c r="V1400" s="14"/>
      <c r="W1400" s="52"/>
      <c r="X1400" s="8"/>
      <c r="Y1400" s="109"/>
      <c r="Z1400" s="213" t="s">
        <v>30</v>
      </c>
      <c r="AA1400" s="74">
        <v>5.0</v>
      </c>
      <c r="AB1400" s="522" t="s">
        <v>31</v>
      </c>
      <c r="AC1400" s="45">
        <f>ROUND(ROUND(H1376*O$8,0)*S1400,0)-AA1400</f>
        <v>122</v>
      </c>
      <c r="AD1400" s="79"/>
    </row>
    <row r="1401" ht="16.5" customHeight="1">
      <c r="A1401" s="29">
        <v>61.0</v>
      </c>
      <c r="B1401" s="29">
        <v>7668.0</v>
      </c>
      <c r="C1401" s="32" t="s">
        <v>11348</v>
      </c>
      <c r="D1401" s="389"/>
      <c r="E1401" s="389"/>
      <c r="F1401" s="532"/>
      <c r="G1401" s="527"/>
      <c r="H1401" s="527"/>
      <c r="I1401" s="532"/>
      <c r="J1401" s="94"/>
      <c r="K1401" s="140"/>
      <c r="L1401" s="54"/>
      <c r="M1401" s="52"/>
      <c r="N1401" s="8"/>
      <c r="O1401" s="54"/>
      <c r="P1401" s="535"/>
      <c r="Q1401" s="482"/>
      <c r="R1401" s="14"/>
      <c r="S1401" s="14"/>
      <c r="T1401" s="521"/>
      <c r="U1401" s="53"/>
      <c r="V1401" s="14"/>
      <c r="W1401" s="305" t="s">
        <v>20</v>
      </c>
      <c r="X1401" s="41" t="s">
        <v>21</v>
      </c>
      <c r="Y1401" s="86">
        <v>0.85</v>
      </c>
      <c r="Z1401" s="75"/>
      <c r="AA1401" s="213"/>
      <c r="AB1401" s="213"/>
      <c r="AC1401" s="45">
        <f>ROUND(ROUND(ROUND(H1376*O$8,0)*S1400,0)*Y1401,0)</f>
        <v>108</v>
      </c>
      <c r="AD1401" s="79"/>
    </row>
    <row r="1402" ht="16.5" customHeight="1">
      <c r="A1402" s="29">
        <v>61.0</v>
      </c>
      <c r="B1402" s="29">
        <v>7669.0</v>
      </c>
      <c r="C1402" s="32" t="s">
        <v>11349</v>
      </c>
      <c r="D1402" s="389"/>
      <c r="E1402" s="389"/>
      <c r="F1402" s="532"/>
      <c r="G1402" s="527"/>
      <c r="H1402" s="527"/>
      <c r="I1402" s="532"/>
      <c r="J1402" s="94"/>
      <c r="K1402" s="140"/>
      <c r="L1402" s="54"/>
      <c r="M1402" s="52"/>
      <c r="N1402" s="8"/>
      <c r="O1402" s="54"/>
      <c r="P1402" s="535"/>
      <c r="Q1402" s="482"/>
      <c r="R1402" s="83"/>
      <c r="S1402" s="83"/>
      <c r="T1402" s="525"/>
      <c r="U1402" s="180"/>
      <c r="V1402" s="21"/>
      <c r="W1402" s="484"/>
      <c r="X1402" s="56"/>
      <c r="Y1402" s="526"/>
      <c r="Z1402" s="213" t="s">
        <v>30</v>
      </c>
      <c r="AA1402" s="74">
        <v>5.0</v>
      </c>
      <c r="AB1402" s="522" t="s">
        <v>31</v>
      </c>
      <c r="AC1402" s="45">
        <f>ROUND(ROUND(ROUND(H1376*O$8,0)*S1400,0)*Y1401,0)-AA1402</f>
        <v>103</v>
      </c>
      <c r="AD1402" s="79"/>
    </row>
    <row r="1403" ht="16.5" customHeight="1">
      <c r="A1403" s="29">
        <v>61.0</v>
      </c>
      <c r="B1403" s="29">
        <v>7670.0</v>
      </c>
      <c r="C1403" s="32" t="s">
        <v>11350</v>
      </c>
      <c r="D1403" s="389"/>
      <c r="E1403" s="389"/>
      <c r="F1403" s="532"/>
      <c r="G1403" s="527"/>
      <c r="H1403" s="527"/>
      <c r="I1403" s="532"/>
      <c r="J1403" s="94"/>
      <c r="K1403" s="140"/>
      <c r="L1403" s="54"/>
      <c r="M1403" s="52"/>
      <c r="N1403" s="8"/>
      <c r="O1403" s="54"/>
      <c r="P1403" s="536"/>
      <c r="Q1403" s="14"/>
      <c r="R1403" s="14"/>
      <c r="S1403" s="14"/>
      <c r="T1403" s="102" t="s">
        <v>326</v>
      </c>
      <c r="U1403" s="41" t="s">
        <v>21</v>
      </c>
      <c r="V1403" s="60">
        <v>0.7</v>
      </c>
      <c r="W1403" s="37"/>
      <c r="X1403" s="7"/>
      <c r="Y1403" s="39"/>
      <c r="Z1403" s="213"/>
      <c r="AA1403" s="213"/>
      <c r="AB1403" s="213"/>
      <c r="AC1403" s="45">
        <f>ROUND(ROUND(ROUND(H1376*O$8,0)*S1400,0)*V1403,0)</f>
        <v>89</v>
      </c>
      <c r="AD1403" s="79"/>
    </row>
    <row r="1404" ht="16.5" customHeight="1">
      <c r="A1404" s="29">
        <v>61.0</v>
      </c>
      <c r="B1404" s="29">
        <v>7671.0</v>
      </c>
      <c r="C1404" s="32" t="s">
        <v>11351</v>
      </c>
      <c r="D1404" s="389"/>
      <c r="E1404" s="389"/>
      <c r="F1404" s="532"/>
      <c r="G1404" s="527"/>
      <c r="H1404" s="527"/>
      <c r="I1404" s="532"/>
      <c r="J1404" s="94"/>
      <c r="K1404" s="140"/>
      <c r="L1404" s="54"/>
      <c r="M1404" s="52"/>
      <c r="N1404" s="8"/>
      <c r="O1404" s="54"/>
      <c r="P1404" s="536"/>
      <c r="Q1404" s="14"/>
      <c r="R1404" s="14"/>
      <c r="S1404" s="14"/>
      <c r="T1404" s="482"/>
      <c r="U1404" s="83"/>
      <c r="V1404" s="528"/>
      <c r="W1404" s="227"/>
      <c r="X1404" s="22"/>
      <c r="Y1404" s="109"/>
      <c r="Z1404" s="213" t="s">
        <v>30</v>
      </c>
      <c r="AA1404" s="74">
        <v>5.0</v>
      </c>
      <c r="AB1404" s="522" t="s">
        <v>31</v>
      </c>
      <c r="AC1404" s="45">
        <f>ROUND(ROUND(ROUND(H1376*O$8,0)*S1400,0)*V1403,0)-AA1404</f>
        <v>84</v>
      </c>
      <c r="AD1404" s="79"/>
    </row>
    <row r="1405" ht="16.5" customHeight="1">
      <c r="A1405" s="29">
        <v>61.0</v>
      </c>
      <c r="B1405" s="29">
        <v>7672.0</v>
      </c>
      <c r="C1405" s="32" t="s">
        <v>11352</v>
      </c>
      <c r="D1405" s="389"/>
      <c r="E1405" s="389"/>
      <c r="F1405" s="532"/>
      <c r="G1405" s="527"/>
      <c r="H1405" s="527"/>
      <c r="I1405" s="532"/>
      <c r="J1405" s="94"/>
      <c r="K1405" s="140"/>
      <c r="L1405" s="54"/>
      <c r="M1405" s="52"/>
      <c r="N1405" s="8"/>
      <c r="O1405" s="54"/>
      <c r="P1405" s="254"/>
      <c r="Q1405" s="83"/>
      <c r="R1405" s="83"/>
      <c r="T1405" s="482"/>
      <c r="U1405" s="99"/>
      <c r="V1405" s="529"/>
      <c r="W1405" s="305" t="s">
        <v>20</v>
      </c>
      <c r="X1405" s="41" t="s">
        <v>21</v>
      </c>
      <c r="Y1405" s="86">
        <v>0.85</v>
      </c>
      <c r="Z1405" s="75"/>
      <c r="AA1405" s="213"/>
      <c r="AB1405" s="213"/>
      <c r="AC1405" s="45">
        <f>ROUND(ROUND(ROUND(ROUND(H1376*O$8,0)*S1400,0)*V1403,0)*Y1405,0)</f>
        <v>76</v>
      </c>
      <c r="AD1405" s="79"/>
    </row>
    <row r="1406" ht="16.5" customHeight="1">
      <c r="A1406" s="29">
        <v>61.0</v>
      </c>
      <c r="B1406" s="29">
        <v>7673.0</v>
      </c>
      <c r="C1406" s="32" t="s">
        <v>11353</v>
      </c>
      <c r="D1406" s="389"/>
      <c r="E1406" s="389"/>
      <c r="F1406" s="532"/>
      <c r="G1406" s="527"/>
      <c r="H1406" s="527"/>
      <c r="I1406" s="532"/>
      <c r="J1406" s="94"/>
      <c r="K1406" s="140"/>
      <c r="L1406" s="54"/>
      <c r="M1406" s="52"/>
      <c r="N1406" s="8"/>
      <c r="O1406" s="54"/>
      <c r="P1406" s="254"/>
      <c r="Q1406" s="83"/>
      <c r="R1406" s="83"/>
      <c r="S1406" s="83"/>
      <c r="T1406" s="530"/>
      <c r="U1406" s="24"/>
      <c r="V1406" s="26"/>
      <c r="W1406" s="484"/>
      <c r="X1406" s="56"/>
      <c r="Y1406" s="526"/>
      <c r="Z1406" s="213" t="s">
        <v>30</v>
      </c>
      <c r="AA1406" s="74">
        <v>5.0</v>
      </c>
      <c r="AB1406" s="522" t="s">
        <v>31</v>
      </c>
      <c r="AC1406" s="45">
        <f>ROUND(ROUND(ROUND(ROUND(H1376*O$8,0)*S1400,0)*V1403,0)*Y1405,0)-AA1406</f>
        <v>71</v>
      </c>
      <c r="AD1406" s="79"/>
    </row>
    <row r="1407" ht="16.5" customHeight="1">
      <c r="A1407" s="29">
        <v>61.0</v>
      </c>
      <c r="B1407" s="29">
        <v>7674.0</v>
      </c>
      <c r="C1407" s="32" t="s">
        <v>11354</v>
      </c>
      <c r="D1407" s="389"/>
      <c r="E1407" s="389"/>
      <c r="F1407" s="532"/>
      <c r="G1407" s="527"/>
      <c r="H1407" s="527"/>
      <c r="I1407" s="532"/>
      <c r="J1407" s="94"/>
      <c r="K1407" s="140"/>
      <c r="L1407" s="54"/>
      <c r="M1407" s="52"/>
      <c r="N1407" s="8"/>
      <c r="O1407" s="54"/>
      <c r="P1407" s="536"/>
      <c r="Q1407" s="83"/>
      <c r="R1407" s="528"/>
      <c r="S1407" s="486"/>
      <c r="T1407" s="102" t="s">
        <v>329</v>
      </c>
      <c r="U1407" s="83" t="s">
        <v>21</v>
      </c>
      <c r="V1407" s="528">
        <v>0.85</v>
      </c>
      <c r="W1407" s="37"/>
      <c r="X1407" s="7"/>
      <c r="Y1407" s="39"/>
      <c r="Z1407" s="213"/>
      <c r="AA1407" s="213"/>
      <c r="AB1407" s="213"/>
      <c r="AC1407" s="45">
        <f>ROUND(ROUND(ROUND(H1376*O$8,0)*S1400,0)*V1407,0)</f>
        <v>108</v>
      </c>
      <c r="AD1407" s="79"/>
    </row>
    <row r="1408" ht="16.5" customHeight="1">
      <c r="A1408" s="29">
        <v>61.0</v>
      </c>
      <c r="B1408" s="29">
        <v>7675.0</v>
      </c>
      <c r="C1408" s="32" t="s">
        <v>11355</v>
      </c>
      <c r="D1408" s="389"/>
      <c r="E1408" s="389"/>
      <c r="F1408" s="532"/>
      <c r="G1408" s="527"/>
      <c r="H1408" s="527"/>
      <c r="I1408" s="532"/>
      <c r="J1408" s="94"/>
      <c r="K1408" s="140"/>
      <c r="L1408" s="54"/>
      <c r="M1408" s="52"/>
      <c r="N1408" s="8"/>
      <c r="O1408" s="54"/>
      <c r="P1408" s="536"/>
      <c r="Q1408" s="83"/>
      <c r="R1408" s="528"/>
      <c r="S1408" s="528"/>
      <c r="T1408" s="482"/>
      <c r="U1408" s="83"/>
      <c r="V1408" s="528"/>
      <c r="W1408" s="227"/>
      <c r="X1408" s="22"/>
      <c r="Y1408" s="109"/>
      <c r="Z1408" s="213" t="s">
        <v>30</v>
      </c>
      <c r="AA1408" s="74">
        <v>5.0</v>
      </c>
      <c r="AB1408" s="522" t="s">
        <v>31</v>
      </c>
      <c r="AC1408" s="45">
        <f>ROUND(ROUND(ROUND(H1376*O$8,0)*S1400,0)*V1407,0)-AA1408</f>
        <v>103</v>
      </c>
      <c r="AD1408" s="79"/>
    </row>
    <row r="1409" ht="16.5" customHeight="1">
      <c r="A1409" s="29">
        <v>61.0</v>
      </c>
      <c r="B1409" s="29">
        <v>7676.0</v>
      </c>
      <c r="C1409" s="32" t="s">
        <v>11356</v>
      </c>
      <c r="D1409" s="389"/>
      <c r="E1409" s="389"/>
      <c r="F1409" s="532"/>
      <c r="G1409" s="527"/>
      <c r="H1409" s="527"/>
      <c r="I1409" s="532"/>
      <c r="J1409" s="94"/>
      <c r="K1409" s="140"/>
      <c r="L1409" s="54"/>
      <c r="M1409" s="52"/>
      <c r="N1409" s="8"/>
      <c r="O1409" s="54"/>
      <c r="P1409" s="254"/>
      <c r="Q1409" s="83"/>
      <c r="R1409" s="528"/>
      <c r="S1409" s="528"/>
      <c r="T1409" s="482"/>
      <c r="U1409" s="99"/>
      <c r="V1409" s="529"/>
      <c r="W1409" s="305" t="s">
        <v>20</v>
      </c>
      <c r="X1409" s="41" t="s">
        <v>21</v>
      </c>
      <c r="Y1409" s="86">
        <v>0.85</v>
      </c>
      <c r="Z1409" s="75"/>
      <c r="AA1409" s="213"/>
      <c r="AB1409" s="213"/>
      <c r="AC1409" s="45">
        <f>ROUND(ROUND(ROUND(ROUND(H1376*O$8,0)*S1400,0)*V1407,0)*Y1409,0)</f>
        <v>92</v>
      </c>
      <c r="AD1409" s="79"/>
    </row>
    <row r="1410" ht="16.5" customHeight="1">
      <c r="A1410" s="29">
        <v>61.0</v>
      </c>
      <c r="B1410" s="29">
        <v>7677.0</v>
      </c>
      <c r="C1410" s="32" t="s">
        <v>11357</v>
      </c>
      <c r="D1410" s="389"/>
      <c r="E1410" s="389"/>
      <c r="F1410" s="532"/>
      <c r="G1410" s="527"/>
      <c r="H1410" s="527"/>
      <c r="I1410" s="532"/>
      <c r="J1410" s="94"/>
      <c r="K1410" s="140"/>
      <c r="L1410" s="54"/>
      <c r="M1410" s="52"/>
      <c r="N1410" s="8"/>
      <c r="O1410" s="54"/>
      <c r="P1410" s="537"/>
      <c r="Q1410" s="83"/>
      <c r="R1410" s="83"/>
      <c r="S1410" s="83"/>
      <c r="T1410" s="484"/>
      <c r="U1410" s="24"/>
      <c r="V1410" s="26"/>
      <c r="W1410" s="484"/>
      <c r="X1410" s="56"/>
      <c r="Y1410" s="526"/>
      <c r="Z1410" s="213" t="s">
        <v>30</v>
      </c>
      <c r="AA1410" s="74">
        <v>5.0</v>
      </c>
      <c r="AB1410" s="522" t="s">
        <v>31</v>
      </c>
      <c r="AC1410" s="45">
        <f>ROUND(ROUND(ROUND(ROUND(H1376*O$8,0)*S1400,0)*V1407,0)*Y1409,0)-AA1410</f>
        <v>87</v>
      </c>
      <c r="AD1410" s="79"/>
    </row>
    <row r="1411" ht="16.5" customHeight="1">
      <c r="A1411" s="29">
        <v>61.0</v>
      </c>
      <c r="B1411" s="29">
        <v>7678.0</v>
      </c>
      <c r="C1411" s="32" t="s">
        <v>11358</v>
      </c>
      <c r="D1411" s="389"/>
      <c r="E1411" s="389"/>
      <c r="F1411" s="532"/>
      <c r="G1411" s="527"/>
      <c r="H1411" s="527"/>
      <c r="I1411" s="532"/>
      <c r="J1411" s="130" t="s">
        <v>38</v>
      </c>
      <c r="K1411" s="538"/>
      <c r="L1411" s="590"/>
      <c r="M1411" s="147"/>
      <c r="N1411" s="539"/>
      <c r="O1411" s="591"/>
      <c r="P1411" s="37"/>
      <c r="Q1411" s="7"/>
      <c r="R1411" s="7"/>
      <c r="S1411" s="7"/>
      <c r="T1411" s="520"/>
      <c r="U1411" s="6"/>
      <c r="V1411" s="7"/>
      <c r="W1411" s="37"/>
      <c r="X1411" s="7"/>
      <c r="Y1411" s="39"/>
      <c r="Z1411" s="213"/>
      <c r="AA1411" s="213"/>
      <c r="AB1411" s="213"/>
      <c r="AC1411" s="45">
        <f>ROUND(ROUND(H1376+K1412,0)*O$8,0)</f>
        <v>257</v>
      </c>
      <c r="AD1411" s="79"/>
    </row>
    <row r="1412" ht="16.5" customHeight="1">
      <c r="A1412" s="29">
        <v>61.0</v>
      </c>
      <c r="B1412" s="29">
        <v>7679.0</v>
      </c>
      <c r="C1412" s="32" t="s">
        <v>11359</v>
      </c>
      <c r="D1412" s="231"/>
      <c r="E1412" s="231"/>
      <c r="F1412" s="523"/>
      <c r="G1412" s="174"/>
      <c r="H1412" s="174"/>
      <c r="I1412" s="523"/>
      <c r="J1412" s="482"/>
      <c r="K1412" s="83">
        <v>6.0</v>
      </c>
      <c r="L1412" s="594" t="s">
        <v>40</v>
      </c>
      <c r="M1412" s="595"/>
      <c r="N1412" s="97"/>
      <c r="O1412" s="594"/>
      <c r="P1412" s="52"/>
      <c r="Q1412" s="8"/>
      <c r="R1412" s="8"/>
      <c r="S1412" s="8"/>
      <c r="T1412" s="521"/>
      <c r="U1412" s="14"/>
      <c r="V1412" s="8"/>
      <c r="W1412" s="52"/>
      <c r="X1412" s="8"/>
      <c r="Y1412" s="109"/>
      <c r="Z1412" s="213" t="s">
        <v>30</v>
      </c>
      <c r="AA1412" s="74">
        <v>5.0</v>
      </c>
      <c r="AB1412" s="522" t="s">
        <v>31</v>
      </c>
      <c r="AC1412" s="45">
        <f>ROUND(ROUND(H1376+K1412,0)*O$8,0)-AA1412</f>
        <v>252</v>
      </c>
      <c r="AD1412" s="79"/>
    </row>
    <row r="1413" ht="16.5" customHeight="1">
      <c r="A1413" s="29">
        <v>61.0</v>
      </c>
      <c r="B1413" s="29">
        <v>7680.0</v>
      </c>
      <c r="C1413" s="32" t="s">
        <v>11360</v>
      </c>
      <c r="D1413" s="231"/>
      <c r="E1413" s="231"/>
      <c r="F1413" s="523"/>
      <c r="G1413" s="174"/>
      <c r="H1413" s="174"/>
      <c r="I1413" s="523"/>
      <c r="J1413" s="482"/>
      <c r="K1413" s="140"/>
      <c r="L1413" s="54"/>
      <c r="M1413" s="52"/>
      <c r="N1413" s="8"/>
      <c r="O1413" s="54"/>
      <c r="P1413" s="52"/>
      <c r="Q1413" s="8"/>
      <c r="R1413" s="8"/>
      <c r="S1413" s="8"/>
      <c r="T1413" s="521"/>
      <c r="U1413" s="14"/>
      <c r="V1413" s="54"/>
      <c r="W1413" s="305" t="s">
        <v>20</v>
      </c>
      <c r="X1413" s="41" t="s">
        <v>21</v>
      </c>
      <c r="Y1413" s="86">
        <v>0.85</v>
      </c>
      <c r="Z1413" s="75"/>
      <c r="AA1413" s="213"/>
      <c r="AB1413" s="213"/>
      <c r="AC1413" s="593">
        <f>ROUND(ROUND(ROUND(H1376+K1412,0)*O$8,0)*Y1413,0)</f>
        <v>218</v>
      </c>
      <c r="AD1413" s="79"/>
    </row>
    <row r="1414" ht="16.5" customHeight="1">
      <c r="A1414" s="29">
        <v>61.0</v>
      </c>
      <c r="B1414" s="29">
        <v>7681.0</v>
      </c>
      <c r="C1414" s="32" t="s">
        <v>11361</v>
      </c>
      <c r="D1414" s="231"/>
      <c r="E1414" s="231"/>
      <c r="F1414" s="532"/>
      <c r="G1414" s="527"/>
      <c r="H1414" s="527"/>
      <c r="I1414" s="532"/>
      <c r="J1414" s="94"/>
      <c r="K1414" s="140"/>
      <c r="L1414" s="54"/>
      <c r="M1414" s="52"/>
      <c r="N1414" s="8"/>
      <c r="O1414" s="54"/>
      <c r="P1414" s="52"/>
      <c r="Q1414" s="8"/>
      <c r="R1414" s="8"/>
      <c r="S1414" s="8"/>
      <c r="T1414" s="525"/>
      <c r="U1414" s="21"/>
      <c r="V1414" s="109"/>
      <c r="W1414" s="484"/>
      <c r="X1414" s="56"/>
      <c r="Y1414" s="526"/>
      <c r="Z1414" s="213" t="s">
        <v>30</v>
      </c>
      <c r="AA1414" s="74">
        <v>5.0</v>
      </c>
      <c r="AB1414" s="522" t="s">
        <v>31</v>
      </c>
      <c r="AC1414" s="593">
        <f>ROUND(ROUND(ROUND(H1376+K1412,0)*O$8,0)*Y1413,0)-AA1414</f>
        <v>213</v>
      </c>
      <c r="AD1414" s="79"/>
    </row>
    <row r="1415" ht="16.5" customHeight="1">
      <c r="A1415" s="29">
        <v>61.0</v>
      </c>
      <c r="B1415" s="29">
        <v>7682.0</v>
      </c>
      <c r="C1415" s="32" t="s">
        <v>11362</v>
      </c>
      <c r="D1415" s="231"/>
      <c r="E1415" s="231"/>
      <c r="F1415" s="532"/>
      <c r="G1415" s="527"/>
      <c r="H1415" s="527"/>
      <c r="I1415" s="532"/>
      <c r="J1415" s="94"/>
      <c r="K1415" s="140"/>
      <c r="L1415" s="54"/>
      <c r="M1415" s="52"/>
      <c r="N1415" s="8"/>
      <c r="O1415" s="54"/>
      <c r="P1415" s="52"/>
      <c r="Q1415" s="8"/>
      <c r="R1415" s="8"/>
      <c r="S1415" s="8"/>
      <c r="T1415" s="102" t="s">
        <v>326</v>
      </c>
      <c r="U1415" s="41" t="s">
        <v>21</v>
      </c>
      <c r="V1415" s="60">
        <v>0.7</v>
      </c>
      <c r="W1415" s="37"/>
      <c r="X1415" s="7"/>
      <c r="Y1415" s="39"/>
      <c r="Z1415" s="213"/>
      <c r="AA1415" s="213"/>
      <c r="AB1415" s="213"/>
      <c r="AC1415" s="45">
        <f>ROUND(ROUND(ROUND(H1376+K1412,0)*O$8,0)*V1415,0)</f>
        <v>180</v>
      </c>
      <c r="AD1415" s="79"/>
    </row>
    <row r="1416" ht="16.5" customHeight="1">
      <c r="A1416" s="29">
        <v>61.0</v>
      </c>
      <c r="B1416" s="29">
        <v>7683.0</v>
      </c>
      <c r="C1416" s="32" t="s">
        <v>11363</v>
      </c>
      <c r="D1416" s="231"/>
      <c r="E1416" s="231"/>
      <c r="F1416" s="532"/>
      <c r="G1416" s="527"/>
      <c r="H1416" s="8"/>
      <c r="I1416" s="144"/>
      <c r="J1416" s="94"/>
      <c r="K1416" s="140"/>
      <c r="L1416" s="54"/>
      <c r="M1416" s="52"/>
      <c r="N1416" s="8"/>
      <c r="O1416" s="54"/>
      <c r="P1416" s="52"/>
      <c r="Q1416" s="8"/>
      <c r="R1416" s="8"/>
      <c r="S1416" s="8"/>
      <c r="T1416" s="482"/>
      <c r="U1416" s="83"/>
      <c r="V1416" s="528"/>
      <c r="W1416" s="227"/>
      <c r="X1416" s="22"/>
      <c r="Y1416" s="109"/>
      <c r="Z1416" s="213" t="s">
        <v>30</v>
      </c>
      <c r="AA1416" s="74">
        <v>5.0</v>
      </c>
      <c r="AB1416" s="522" t="s">
        <v>31</v>
      </c>
      <c r="AC1416" s="45">
        <f>ROUND(ROUND(ROUND(H1376+K1412,0)*O$8,0)*V1415,0)-AA1416</f>
        <v>175</v>
      </c>
      <c r="AD1416" s="79"/>
    </row>
    <row r="1417" ht="16.5" customHeight="1">
      <c r="A1417" s="29">
        <v>61.0</v>
      </c>
      <c r="B1417" s="29">
        <v>7684.0</v>
      </c>
      <c r="C1417" s="32" t="s">
        <v>11364</v>
      </c>
      <c r="D1417" s="389"/>
      <c r="E1417" s="231"/>
      <c r="F1417" s="543"/>
      <c r="G1417" s="113"/>
      <c r="H1417" s="8"/>
      <c r="I1417" s="144"/>
      <c r="J1417" s="94"/>
      <c r="K1417" s="140"/>
      <c r="L1417" s="54"/>
      <c r="M1417" s="52"/>
      <c r="N1417" s="8"/>
      <c r="O1417" s="54"/>
      <c r="P1417" s="52"/>
      <c r="Q1417" s="8"/>
      <c r="R1417" s="8"/>
      <c r="S1417" s="8"/>
      <c r="T1417" s="482"/>
      <c r="U1417" s="99"/>
      <c r="V1417" s="529"/>
      <c r="W1417" s="305" t="s">
        <v>20</v>
      </c>
      <c r="X1417" s="41" t="s">
        <v>21</v>
      </c>
      <c r="Y1417" s="86">
        <v>0.85</v>
      </c>
      <c r="Z1417" s="75"/>
      <c r="AA1417" s="213"/>
      <c r="AB1417" s="213"/>
      <c r="AC1417" s="45">
        <f>ROUND(ROUND(ROUND(ROUND(H1376+K1412,0)*O$8,0)*V1415,0)*Y1417,0)</f>
        <v>153</v>
      </c>
      <c r="AD1417" s="79"/>
    </row>
    <row r="1418" ht="16.5" customHeight="1">
      <c r="A1418" s="29">
        <v>61.0</v>
      </c>
      <c r="B1418" s="29">
        <v>7685.0</v>
      </c>
      <c r="C1418" s="32" t="s">
        <v>11365</v>
      </c>
      <c r="D1418" s="389"/>
      <c r="E1418" s="231"/>
      <c r="F1418" s="543"/>
      <c r="G1418" s="113"/>
      <c r="H1418" s="8"/>
      <c r="I1418" s="144"/>
      <c r="J1418" s="94"/>
      <c r="K1418" s="140"/>
      <c r="L1418" s="54"/>
      <c r="M1418" s="52"/>
      <c r="N1418" s="8"/>
      <c r="O1418" s="54"/>
      <c r="P1418" s="52"/>
      <c r="Q1418" s="8"/>
      <c r="R1418" s="8"/>
      <c r="S1418" s="8"/>
      <c r="T1418" s="530"/>
      <c r="U1418" s="24"/>
      <c r="V1418" s="26"/>
      <c r="W1418" s="484"/>
      <c r="X1418" s="56"/>
      <c r="Y1418" s="526"/>
      <c r="Z1418" s="213" t="s">
        <v>30</v>
      </c>
      <c r="AA1418" s="74">
        <v>5.0</v>
      </c>
      <c r="AB1418" s="522" t="s">
        <v>31</v>
      </c>
      <c r="AC1418" s="45">
        <f>ROUND(ROUND(ROUND(ROUND(H1376+K1412,0)*O$8,0)*V1415,0)*Y1417,0)-AA1418</f>
        <v>148</v>
      </c>
      <c r="AD1418" s="79"/>
    </row>
    <row r="1419" ht="16.5" customHeight="1">
      <c r="A1419" s="29">
        <v>61.0</v>
      </c>
      <c r="B1419" s="29">
        <v>7686.0</v>
      </c>
      <c r="C1419" s="32" t="s">
        <v>11366</v>
      </c>
      <c r="D1419" s="389"/>
      <c r="E1419" s="231"/>
      <c r="F1419" s="543"/>
      <c r="G1419" s="113"/>
      <c r="H1419" s="8"/>
      <c r="I1419" s="144"/>
      <c r="J1419" s="94"/>
      <c r="K1419" s="140"/>
      <c r="L1419" s="54"/>
      <c r="M1419" s="52"/>
      <c r="N1419" s="8"/>
      <c r="O1419" s="54"/>
      <c r="P1419" s="52"/>
      <c r="Q1419" s="8"/>
      <c r="R1419" s="8"/>
      <c r="S1419" s="54"/>
      <c r="T1419" s="102" t="s">
        <v>329</v>
      </c>
      <c r="U1419" s="83" t="s">
        <v>21</v>
      </c>
      <c r="V1419" s="528">
        <v>0.85</v>
      </c>
      <c r="W1419" s="37"/>
      <c r="X1419" s="7"/>
      <c r="Y1419" s="39"/>
      <c r="Z1419" s="213"/>
      <c r="AA1419" s="213"/>
      <c r="AB1419" s="213"/>
      <c r="AC1419" s="593">
        <f>ROUND(ROUND(ROUND(H1376+K1412,0)*O$8,0)*V1419,0)</f>
        <v>218</v>
      </c>
      <c r="AD1419" s="79"/>
    </row>
    <row r="1420" ht="16.5" customHeight="1">
      <c r="A1420" s="29">
        <v>61.0</v>
      </c>
      <c r="B1420" s="29">
        <v>7687.0</v>
      </c>
      <c r="C1420" s="32" t="s">
        <v>11367</v>
      </c>
      <c r="D1420" s="389"/>
      <c r="E1420" s="231"/>
      <c r="F1420" s="543"/>
      <c r="G1420" s="113"/>
      <c r="H1420" s="8"/>
      <c r="I1420" s="144"/>
      <c r="J1420" s="94"/>
      <c r="K1420" s="140"/>
      <c r="L1420" s="54"/>
      <c r="M1420" s="52"/>
      <c r="N1420" s="8"/>
      <c r="O1420" s="54"/>
      <c r="P1420" s="52"/>
      <c r="Q1420" s="8"/>
      <c r="R1420" s="8"/>
      <c r="S1420" s="8"/>
      <c r="T1420" s="482"/>
      <c r="U1420" s="83"/>
      <c r="V1420" s="528"/>
      <c r="W1420" s="227"/>
      <c r="X1420" s="22"/>
      <c r="Y1420" s="109"/>
      <c r="Z1420" s="213" t="s">
        <v>30</v>
      </c>
      <c r="AA1420" s="74">
        <v>5.0</v>
      </c>
      <c r="AB1420" s="522" t="s">
        <v>31</v>
      </c>
      <c r="AC1420" s="593">
        <f>ROUND(ROUND(ROUND(H1376+K1412,0)*O$8,0)*V1419,0)-AA1420</f>
        <v>213</v>
      </c>
      <c r="AD1420" s="79"/>
    </row>
    <row r="1421" ht="16.5" customHeight="1">
      <c r="A1421" s="29">
        <v>61.0</v>
      </c>
      <c r="B1421" s="29">
        <v>7688.0</v>
      </c>
      <c r="C1421" s="32" t="s">
        <v>11368</v>
      </c>
      <c r="D1421" s="389"/>
      <c r="E1421" s="231"/>
      <c r="F1421" s="532"/>
      <c r="G1421" s="527"/>
      <c r="H1421" s="527"/>
      <c r="I1421" s="532"/>
      <c r="J1421" s="94"/>
      <c r="K1421" s="140"/>
      <c r="L1421" s="54"/>
      <c r="M1421" s="52"/>
      <c r="N1421" s="8"/>
      <c r="O1421" s="54"/>
      <c r="P1421" s="52"/>
      <c r="Q1421" s="8"/>
      <c r="R1421" s="8"/>
      <c r="S1421" s="8"/>
      <c r="T1421" s="482"/>
      <c r="U1421" s="99"/>
      <c r="V1421" s="529"/>
      <c r="W1421" s="305" t="s">
        <v>20</v>
      </c>
      <c r="X1421" s="41" t="s">
        <v>21</v>
      </c>
      <c r="Y1421" s="86">
        <v>0.85</v>
      </c>
      <c r="Z1421" s="75"/>
      <c r="AA1421" s="213"/>
      <c r="AB1421" s="213"/>
      <c r="AC1421" s="593">
        <f>ROUND(ROUND(ROUND(ROUND(H1376+K1412,0)*O$8,0)*V1419,0)*Y1421,0)</f>
        <v>185</v>
      </c>
      <c r="AD1421" s="79"/>
    </row>
    <row r="1422" ht="16.5" customHeight="1">
      <c r="A1422" s="29">
        <v>61.0</v>
      </c>
      <c r="B1422" s="29">
        <v>7689.0</v>
      </c>
      <c r="C1422" s="32" t="s">
        <v>11369</v>
      </c>
      <c r="D1422" s="389"/>
      <c r="E1422" s="231"/>
      <c r="F1422" s="532"/>
      <c r="G1422" s="527"/>
      <c r="H1422" s="527"/>
      <c r="I1422" s="532"/>
      <c r="J1422" s="94"/>
      <c r="K1422" s="140"/>
      <c r="L1422" s="54"/>
      <c r="M1422" s="52"/>
      <c r="N1422" s="8"/>
      <c r="O1422" s="54"/>
      <c r="P1422" s="227"/>
      <c r="Q1422" s="22"/>
      <c r="R1422" s="22"/>
      <c r="S1422" s="22"/>
      <c r="T1422" s="484"/>
      <c r="U1422" s="24"/>
      <c r="V1422" s="26"/>
      <c r="W1422" s="484"/>
      <c r="X1422" s="56"/>
      <c r="Y1422" s="526"/>
      <c r="Z1422" s="213" t="s">
        <v>30</v>
      </c>
      <c r="AA1422" s="74">
        <v>5.0</v>
      </c>
      <c r="AB1422" s="522" t="s">
        <v>31</v>
      </c>
      <c r="AC1422" s="593">
        <f>ROUND(ROUND(ROUND(ROUND(H1376+K1412,0)*O$8,0)*V1419,0)*Y1421,0)-AA1422</f>
        <v>180</v>
      </c>
      <c r="AD1422" s="79"/>
    </row>
    <row r="1423" ht="16.5" customHeight="1">
      <c r="A1423" s="29">
        <v>61.0</v>
      </c>
      <c r="B1423" s="29">
        <v>7690.0</v>
      </c>
      <c r="C1423" s="32" t="s">
        <v>11370</v>
      </c>
      <c r="D1423" s="389"/>
      <c r="E1423" s="389"/>
      <c r="F1423" s="532"/>
      <c r="G1423" s="527"/>
      <c r="H1423" s="527"/>
      <c r="I1423" s="532"/>
      <c r="J1423" s="94"/>
      <c r="K1423" s="140"/>
      <c r="L1423" s="54"/>
      <c r="M1423" s="52"/>
      <c r="N1423" s="8"/>
      <c r="O1423" s="54"/>
      <c r="P1423" s="206" t="s">
        <v>23</v>
      </c>
      <c r="Q1423" s="102" t="s">
        <v>24</v>
      </c>
      <c r="R1423" s="533"/>
      <c r="S1423" s="533"/>
      <c r="T1423" s="520"/>
      <c r="U1423" s="38"/>
      <c r="V1423" s="6"/>
      <c r="W1423" s="37"/>
      <c r="X1423" s="7"/>
      <c r="Y1423" s="39"/>
      <c r="Z1423" s="213"/>
      <c r="AA1423" s="213"/>
      <c r="AB1423" s="213"/>
      <c r="AC1423" s="45">
        <f>ROUND(ROUND(ROUND(H1376+K1412,0)*O$8,0)*S1424,0)</f>
        <v>180</v>
      </c>
      <c r="AD1423" s="79"/>
    </row>
    <row r="1424" ht="16.5" customHeight="1">
      <c r="A1424" s="29">
        <v>61.0</v>
      </c>
      <c r="B1424" s="29">
        <v>7691.0</v>
      </c>
      <c r="C1424" s="32" t="s">
        <v>11371</v>
      </c>
      <c r="D1424" s="389"/>
      <c r="E1424" s="389"/>
      <c r="F1424" s="532"/>
      <c r="G1424" s="527"/>
      <c r="H1424" s="527"/>
      <c r="I1424" s="532"/>
      <c r="J1424" s="94"/>
      <c r="K1424" s="140"/>
      <c r="L1424" s="54"/>
      <c r="M1424" s="52"/>
      <c r="N1424" s="8"/>
      <c r="O1424" s="54"/>
      <c r="P1424" s="481"/>
      <c r="Q1424" s="482"/>
      <c r="R1424" s="83" t="s">
        <v>21</v>
      </c>
      <c r="S1424" s="528">
        <v>0.7</v>
      </c>
      <c r="T1424" s="521"/>
      <c r="U1424" s="53"/>
      <c r="V1424" s="14"/>
      <c r="W1424" s="52"/>
      <c r="X1424" s="8"/>
      <c r="Y1424" s="109"/>
      <c r="Z1424" s="213" t="s">
        <v>30</v>
      </c>
      <c r="AA1424" s="74">
        <v>5.0</v>
      </c>
      <c r="AB1424" s="522" t="s">
        <v>31</v>
      </c>
      <c r="AC1424" s="45">
        <f>ROUND(ROUND(ROUND(H1376+K1412,0)*O$8,0)*S1424,0)-AA1424</f>
        <v>175</v>
      </c>
      <c r="AD1424" s="79"/>
    </row>
    <row r="1425" ht="16.5" customHeight="1">
      <c r="A1425" s="29">
        <v>61.0</v>
      </c>
      <c r="B1425" s="29">
        <v>7692.0</v>
      </c>
      <c r="C1425" s="32" t="s">
        <v>11372</v>
      </c>
      <c r="D1425" s="389"/>
      <c r="E1425" s="389"/>
      <c r="F1425" s="532"/>
      <c r="G1425" s="527"/>
      <c r="H1425" s="527"/>
      <c r="I1425" s="532"/>
      <c r="J1425" s="94"/>
      <c r="K1425" s="140"/>
      <c r="L1425" s="54"/>
      <c r="M1425" s="52"/>
      <c r="N1425" s="8"/>
      <c r="O1425" s="54"/>
      <c r="P1425" s="481"/>
      <c r="Q1425" s="482"/>
      <c r="R1425" s="14"/>
      <c r="S1425" s="14"/>
      <c r="T1425" s="521"/>
      <c r="U1425" s="53"/>
      <c r="V1425" s="14"/>
      <c r="W1425" s="305" t="s">
        <v>20</v>
      </c>
      <c r="X1425" s="41" t="s">
        <v>21</v>
      </c>
      <c r="Y1425" s="86">
        <v>0.85</v>
      </c>
      <c r="Z1425" s="75"/>
      <c r="AA1425" s="213"/>
      <c r="AB1425" s="213"/>
      <c r="AC1425" s="45">
        <f>ROUND(ROUND(ROUND(ROUND(H1376+K1412,0)*O$8,0)*S1424,0)*Y1425,0)</f>
        <v>153</v>
      </c>
      <c r="AD1425" s="79"/>
    </row>
    <row r="1426" ht="16.5" customHeight="1">
      <c r="A1426" s="29">
        <v>61.0</v>
      </c>
      <c r="B1426" s="29">
        <v>7693.0</v>
      </c>
      <c r="C1426" s="32" t="s">
        <v>11373</v>
      </c>
      <c r="D1426" s="389"/>
      <c r="E1426" s="389"/>
      <c r="F1426" s="532"/>
      <c r="G1426" s="527"/>
      <c r="H1426" s="527"/>
      <c r="I1426" s="532"/>
      <c r="J1426" s="94"/>
      <c r="K1426" s="140"/>
      <c r="L1426" s="54"/>
      <c r="M1426" s="52"/>
      <c r="N1426" s="8"/>
      <c r="O1426" s="54"/>
      <c r="P1426" s="535"/>
      <c r="Q1426" s="482"/>
      <c r="R1426" s="83"/>
      <c r="S1426" s="83"/>
      <c r="T1426" s="525"/>
      <c r="U1426" s="180"/>
      <c r="V1426" s="21"/>
      <c r="W1426" s="484"/>
      <c r="X1426" s="56"/>
      <c r="Y1426" s="526"/>
      <c r="Z1426" s="213" t="s">
        <v>30</v>
      </c>
      <c r="AA1426" s="74">
        <v>5.0</v>
      </c>
      <c r="AB1426" s="522" t="s">
        <v>31</v>
      </c>
      <c r="AC1426" s="45">
        <f>ROUND(ROUND(ROUND(ROUND(H1376+K1412,0)*O$8,0)*S1424,0)*Y1425,0)-AA1426</f>
        <v>148</v>
      </c>
      <c r="AD1426" s="79"/>
    </row>
    <row r="1427" ht="16.5" customHeight="1">
      <c r="A1427" s="29">
        <v>61.0</v>
      </c>
      <c r="B1427" s="29">
        <v>7694.0</v>
      </c>
      <c r="C1427" s="32" t="s">
        <v>11374</v>
      </c>
      <c r="D1427" s="389"/>
      <c r="E1427" s="389"/>
      <c r="F1427" s="532"/>
      <c r="G1427" s="527"/>
      <c r="H1427" s="527"/>
      <c r="I1427" s="532"/>
      <c r="J1427" s="94"/>
      <c r="K1427" s="140"/>
      <c r="L1427" s="54"/>
      <c r="M1427" s="52"/>
      <c r="N1427" s="8"/>
      <c r="O1427" s="54"/>
      <c r="P1427" s="536"/>
      <c r="Q1427" s="14"/>
      <c r="R1427" s="14"/>
      <c r="S1427" s="14"/>
      <c r="T1427" s="102" t="s">
        <v>326</v>
      </c>
      <c r="U1427" s="41" t="s">
        <v>21</v>
      </c>
      <c r="V1427" s="60">
        <v>0.7</v>
      </c>
      <c r="W1427" s="37"/>
      <c r="X1427" s="7"/>
      <c r="Y1427" s="39"/>
      <c r="Z1427" s="213"/>
      <c r="AA1427" s="213"/>
      <c r="AB1427" s="213"/>
      <c r="AC1427" s="45">
        <f>ROUND(ROUND(ROUND(ROUND(H1376+K1412,0)*O$8,0)*S1424,0)*V1427,0)</f>
        <v>126</v>
      </c>
      <c r="AD1427" s="79"/>
    </row>
    <row r="1428" ht="16.5" customHeight="1">
      <c r="A1428" s="29">
        <v>61.0</v>
      </c>
      <c r="B1428" s="29">
        <v>7695.0</v>
      </c>
      <c r="C1428" s="32" t="s">
        <v>11375</v>
      </c>
      <c r="D1428" s="389"/>
      <c r="E1428" s="389"/>
      <c r="F1428" s="532"/>
      <c r="G1428" s="527"/>
      <c r="H1428" s="527"/>
      <c r="I1428" s="532"/>
      <c r="J1428" s="94"/>
      <c r="K1428" s="140"/>
      <c r="L1428" s="54"/>
      <c r="M1428" s="52"/>
      <c r="N1428" s="8"/>
      <c r="O1428" s="54"/>
      <c r="P1428" s="536"/>
      <c r="Q1428" s="14"/>
      <c r="R1428" s="14"/>
      <c r="S1428" s="14"/>
      <c r="T1428" s="482"/>
      <c r="U1428" s="83"/>
      <c r="V1428" s="528"/>
      <c r="W1428" s="227"/>
      <c r="X1428" s="22"/>
      <c r="Y1428" s="109"/>
      <c r="Z1428" s="213" t="s">
        <v>30</v>
      </c>
      <c r="AA1428" s="74">
        <v>5.0</v>
      </c>
      <c r="AB1428" s="522" t="s">
        <v>31</v>
      </c>
      <c r="AC1428" s="45">
        <f>ROUND(ROUND(ROUND(ROUND(H1376+K1412,0)*O$8,0)*S1424,0)*V1427,0)-AA1428</f>
        <v>121</v>
      </c>
      <c r="AD1428" s="79"/>
    </row>
    <row r="1429" ht="16.5" customHeight="1">
      <c r="A1429" s="29">
        <v>61.0</v>
      </c>
      <c r="B1429" s="29">
        <v>7696.0</v>
      </c>
      <c r="C1429" s="32" t="s">
        <v>11376</v>
      </c>
      <c r="D1429" s="389"/>
      <c r="E1429" s="389"/>
      <c r="F1429" s="532"/>
      <c r="G1429" s="527"/>
      <c r="H1429" s="527"/>
      <c r="I1429" s="532"/>
      <c r="J1429" s="94"/>
      <c r="K1429" s="140"/>
      <c r="L1429" s="54"/>
      <c r="M1429" s="52"/>
      <c r="N1429" s="8"/>
      <c r="O1429" s="54"/>
      <c r="P1429" s="254"/>
      <c r="Q1429" s="83"/>
      <c r="R1429" s="83"/>
      <c r="T1429" s="482"/>
      <c r="U1429" s="99"/>
      <c r="V1429" s="529"/>
      <c r="W1429" s="305" t="s">
        <v>20</v>
      </c>
      <c r="X1429" s="41" t="s">
        <v>21</v>
      </c>
      <c r="Y1429" s="86">
        <v>0.85</v>
      </c>
      <c r="Z1429" s="75"/>
      <c r="AA1429" s="213"/>
      <c r="AB1429" s="213"/>
      <c r="AC1429" s="45">
        <f>ROUND(ROUND(ROUND(ROUND(ROUND(H1376+K1412,0)*O$8,0)*S1424,0)*V1427,0)*Y1429,0)</f>
        <v>107</v>
      </c>
      <c r="AD1429" s="79"/>
    </row>
    <row r="1430" ht="16.5" customHeight="1">
      <c r="A1430" s="29">
        <v>61.0</v>
      </c>
      <c r="B1430" s="29">
        <v>7697.0</v>
      </c>
      <c r="C1430" s="32" t="s">
        <v>11377</v>
      </c>
      <c r="D1430" s="389"/>
      <c r="E1430" s="389"/>
      <c r="F1430" s="532"/>
      <c r="G1430" s="527"/>
      <c r="H1430" s="527"/>
      <c r="I1430" s="532"/>
      <c r="J1430" s="94"/>
      <c r="K1430" s="140"/>
      <c r="L1430" s="54"/>
      <c r="M1430" s="52"/>
      <c r="N1430" s="8"/>
      <c r="O1430" s="54"/>
      <c r="P1430" s="254"/>
      <c r="Q1430" s="83"/>
      <c r="R1430" s="83"/>
      <c r="S1430" s="83"/>
      <c r="T1430" s="530"/>
      <c r="U1430" s="24"/>
      <c r="V1430" s="26"/>
      <c r="W1430" s="484"/>
      <c r="X1430" s="56"/>
      <c r="Y1430" s="526"/>
      <c r="Z1430" s="213" t="s">
        <v>30</v>
      </c>
      <c r="AA1430" s="74">
        <v>5.0</v>
      </c>
      <c r="AB1430" s="522" t="s">
        <v>31</v>
      </c>
      <c r="AC1430" s="45">
        <f>ROUND(ROUND(ROUND(ROUND(ROUND(H1376+K1412,0)*O$8,0)*S1424,0)*V1427,0)*Y1429,0)-AA1430</f>
        <v>102</v>
      </c>
      <c r="AD1430" s="79"/>
    </row>
    <row r="1431" ht="16.5" customHeight="1">
      <c r="A1431" s="29">
        <v>61.0</v>
      </c>
      <c r="B1431" s="29">
        <v>7698.0</v>
      </c>
      <c r="C1431" s="32" t="s">
        <v>11378</v>
      </c>
      <c r="D1431" s="389"/>
      <c r="E1431" s="389"/>
      <c r="F1431" s="532"/>
      <c r="G1431" s="527"/>
      <c r="H1431" s="527"/>
      <c r="I1431" s="532"/>
      <c r="J1431" s="94"/>
      <c r="K1431" s="140"/>
      <c r="L1431" s="54"/>
      <c r="M1431" s="52"/>
      <c r="N1431" s="8"/>
      <c r="O1431" s="54"/>
      <c r="P1431" s="536"/>
      <c r="Q1431" s="83"/>
      <c r="R1431" s="528"/>
      <c r="S1431" s="486"/>
      <c r="T1431" s="102" t="s">
        <v>329</v>
      </c>
      <c r="U1431" s="83" t="s">
        <v>21</v>
      </c>
      <c r="V1431" s="528">
        <v>0.85</v>
      </c>
      <c r="W1431" s="37"/>
      <c r="X1431" s="7"/>
      <c r="Y1431" s="39"/>
      <c r="Z1431" s="213"/>
      <c r="AA1431" s="213"/>
      <c r="AB1431" s="213"/>
      <c r="AC1431" s="45">
        <f>ROUND(ROUND(ROUND(ROUND(H1376+K1412,0)*O$8,0)*S1424,0)*V1431,0)</f>
        <v>153</v>
      </c>
      <c r="AD1431" s="79"/>
    </row>
    <row r="1432" ht="16.5" customHeight="1">
      <c r="A1432" s="29">
        <v>61.0</v>
      </c>
      <c r="B1432" s="29">
        <v>7699.0</v>
      </c>
      <c r="C1432" s="32" t="s">
        <v>11379</v>
      </c>
      <c r="D1432" s="389"/>
      <c r="E1432" s="389"/>
      <c r="F1432" s="532"/>
      <c r="G1432" s="527"/>
      <c r="H1432" s="527"/>
      <c r="I1432" s="532"/>
      <c r="J1432" s="94"/>
      <c r="K1432" s="140"/>
      <c r="L1432" s="54"/>
      <c r="M1432" s="52"/>
      <c r="N1432" s="8"/>
      <c r="O1432" s="54"/>
      <c r="P1432" s="536"/>
      <c r="Q1432" s="83"/>
      <c r="R1432" s="528"/>
      <c r="S1432" s="528"/>
      <c r="T1432" s="482"/>
      <c r="U1432" s="83"/>
      <c r="V1432" s="528"/>
      <c r="W1432" s="227"/>
      <c r="X1432" s="22"/>
      <c r="Y1432" s="109"/>
      <c r="Z1432" s="213" t="s">
        <v>30</v>
      </c>
      <c r="AA1432" s="74">
        <v>5.0</v>
      </c>
      <c r="AB1432" s="522" t="s">
        <v>31</v>
      </c>
      <c r="AC1432" s="45">
        <f>ROUND(ROUND(ROUND(ROUND(H1376+K1412,0)*O$8,0)*S1424,0)*V1431,0)-AA1432</f>
        <v>148</v>
      </c>
      <c r="AD1432" s="79"/>
    </row>
    <row r="1433" ht="16.5" customHeight="1">
      <c r="A1433" s="29">
        <v>61.0</v>
      </c>
      <c r="B1433" s="29">
        <v>7700.0</v>
      </c>
      <c r="C1433" s="32" t="s">
        <v>11380</v>
      </c>
      <c r="D1433" s="389"/>
      <c r="E1433" s="389"/>
      <c r="F1433" s="532"/>
      <c r="G1433" s="527"/>
      <c r="H1433" s="527"/>
      <c r="I1433" s="532"/>
      <c r="J1433" s="94"/>
      <c r="K1433" s="140"/>
      <c r="L1433" s="54"/>
      <c r="M1433" s="52"/>
      <c r="N1433" s="8"/>
      <c r="O1433" s="54"/>
      <c r="P1433" s="254"/>
      <c r="Q1433" s="83"/>
      <c r="R1433" s="528"/>
      <c r="S1433" s="528"/>
      <c r="T1433" s="482"/>
      <c r="U1433" s="99"/>
      <c r="V1433" s="529"/>
      <c r="W1433" s="305" t="s">
        <v>20</v>
      </c>
      <c r="X1433" s="41" t="s">
        <v>21</v>
      </c>
      <c r="Y1433" s="86">
        <v>0.85</v>
      </c>
      <c r="Z1433" s="75"/>
      <c r="AA1433" s="213"/>
      <c r="AB1433" s="213"/>
      <c r="AC1433" s="45">
        <f>ROUND(ROUND(ROUND(ROUND(ROUND(H1376+K1412,0)*O$8,0)*S1424,0)*V1431,0)*Y1433,0)</f>
        <v>130</v>
      </c>
      <c r="AD1433" s="79"/>
    </row>
    <row r="1434" ht="16.5" customHeight="1">
      <c r="A1434" s="29">
        <v>61.0</v>
      </c>
      <c r="B1434" s="29">
        <v>7701.0</v>
      </c>
      <c r="C1434" s="32" t="s">
        <v>11381</v>
      </c>
      <c r="D1434" s="389"/>
      <c r="E1434" s="389"/>
      <c r="F1434" s="532"/>
      <c r="G1434" s="527"/>
      <c r="H1434" s="527"/>
      <c r="I1434" s="532"/>
      <c r="J1434" s="94"/>
      <c r="K1434" s="140"/>
      <c r="L1434" s="54"/>
      <c r="M1434" s="52"/>
      <c r="N1434" s="8"/>
      <c r="O1434" s="54"/>
      <c r="P1434" s="536"/>
      <c r="Q1434" s="83"/>
      <c r="R1434" s="83"/>
      <c r="S1434" s="83"/>
      <c r="T1434" s="484"/>
      <c r="U1434" s="24"/>
      <c r="V1434" s="26"/>
      <c r="W1434" s="484"/>
      <c r="X1434" s="56"/>
      <c r="Y1434" s="526"/>
      <c r="Z1434" s="213" t="s">
        <v>30</v>
      </c>
      <c r="AA1434" s="74">
        <v>5.0</v>
      </c>
      <c r="AB1434" s="522" t="s">
        <v>31</v>
      </c>
      <c r="AC1434" s="45">
        <f>ROUND(ROUND(ROUND(ROUND(ROUND(H1376+K1412,0)*O$8,0)*S1424,0)*V1431,0)*Y1433,0)-AA1434</f>
        <v>125</v>
      </c>
      <c r="AD1434" s="79"/>
    </row>
    <row r="1435" ht="16.5" customHeight="1">
      <c r="A1435" s="29">
        <v>61.0</v>
      </c>
      <c r="B1435" s="29">
        <v>7702.0</v>
      </c>
      <c r="C1435" s="32" t="s">
        <v>11382</v>
      </c>
      <c r="D1435" s="389"/>
      <c r="E1435" s="389"/>
      <c r="F1435" s="532"/>
      <c r="G1435" s="527"/>
      <c r="H1435" s="527"/>
      <c r="I1435" s="532"/>
      <c r="J1435" s="94"/>
      <c r="K1435" s="140"/>
      <c r="L1435" s="54"/>
      <c r="M1435" s="52"/>
      <c r="N1435" s="8"/>
      <c r="O1435" s="54"/>
      <c r="P1435" s="536"/>
      <c r="Q1435" s="102" t="s">
        <v>27</v>
      </c>
      <c r="R1435" s="533"/>
      <c r="S1435" s="533"/>
      <c r="T1435" s="520"/>
      <c r="U1435" s="38"/>
      <c r="V1435" s="6"/>
      <c r="W1435" s="37"/>
      <c r="X1435" s="7"/>
      <c r="Y1435" s="39"/>
      <c r="Z1435" s="213"/>
      <c r="AA1435" s="213"/>
      <c r="AB1435" s="213"/>
      <c r="AC1435" s="45">
        <f>ROUND(ROUND(ROUND(H1376+K1412,0)*O$8,0)*S1436,0)</f>
        <v>129</v>
      </c>
      <c r="AD1435" s="79"/>
    </row>
    <row r="1436" ht="16.5" customHeight="1">
      <c r="A1436" s="29">
        <v>61.0</v>
      </c>
      <c r="B1436" s="29">
        <v>7703.0</v>
      </c>
      <c r="C1436" s="32" t="s">
        <v>11383</v>
      </c>
      <c r="D1436" s="389"/>
      <c r="E1436" s="389"/>
      <c r="F1436" s="532"/>
      <c r="G1436" s="527"/>
      <c r="H1436" s="527"/>
      <c r="I1436" s="532"/>
      <c r="J1436" s="94"/>
      <c r="K1436" s="140"/>
      <c r="L1436" s="54"/>
      <c r="M1436" s="52"/>
      <c r="N1436" s="8"/>
      <c r="O1436" s="54"/>
      <c r="P1436" s="535"/>
      <c r="Q1436" s="482"/>
      <c r="R1436" s="83" t="s">
        <v>21</v>
      </c>
      <c r="S1436" s="528">
        <v>0.5</v>
      </c>
      <c r="T1436" s="521"/>
      <c r="U1436" s="53"/>
      <c r="V1436" s="14"/>
      <c r="W1436" s="52"/>
      <c r="X1436" s="8"/>
      <c r="Y1436" s="109"/>
      <c r="Z1436" s="213" t="s">
        <v>30</v>
      </c>
      <c r="AA1436" s="74">
        <v>5.0</v>
      </c>
      <c r="AB1436" s="522" t="s">
        <v>31</v>
      </c>
      <c r="AC1436" s="45">
        <f>ROUND(ROUND(ROUND(H1376+K1412,0)*O$8,0)*S1436,0)-AA1436</f>
        <v>124</v>
      </c>
      <c r="AD1436" s="79"/>
    </row>
    <row r="1437" ht="16.5" customHeight="1">
      <c r="A1437" s="29">
        <v>61.0</v>
      </c>
      <c r="B1437" s="29">
        <v>7704.0</v>
      </c>
      <c r="C1437" s="32" t="s">
        <v>11384</v>
      </c>
      <c r="D1437" s="389"/>
      <c r="E1437" s="389"/>
      <c r="F1437" s="532"/>
      <c r="G1437" s="527"/>
      <c r="H1437" s="527"/>
      <c r="I1437" s="532"/>
      <c r="J1437" s="94"/>
      <c r="K1437" s="140"/>
      <c r="L1437" s="54"/>
      <c r="M1437" s="52"/>
      <c r="N1437" s="8"/>
      <c r="O1437" s="54"/>
      <c r="P1437" s="535"/>
      <c r="Q1437" s="482"/>
      <c r="R1437" s="14"/>
      <c r="S1437" s="14"/>
      <c r="T1437" s="521"/>
      <c r="U1437" s="53"/>
      <c r="V1437" s="14"/>
      <c r="W1437" s="305" t="s">
        <v>20</v>
      </c>
      <c r="X1437" s="41" t="s">
        <v>21</v>
      </c>
      <c r="Y1437" s="86">
        <v>0.85</v>
      </c>
      <c r="Z1437" s="75"/>
      <c r="AA1437" s="213"/>
      <c r="AB1437" s="213"/>
      <c r="AC1437" s="45">
        <f>ROUND(ROUND(ROUND(ROUND(H1376+K1412,0)*O$8,0)*S1436,0)*Y1437,0)</f>
        <v>110</v>
      </c>
      <c r="AD1437" s="79"/>
    </row>
    <row r="1438" ht="16.5" customHeight="1">
      <c r="A1438" s="29">
        <v>61.0</v>
      </c>
      <c r="B1438" s="29">
        <v>7705.0</v>
      </c>
      <c r="C1438" s="32" t="s">
        <v>11385</v>
      </c>
      <c r="D1438" s="389"/>
      <c r="E1438" s="389"/>
      <c r="F1438" s="532"/>
      <c r="G1438" s="527"/>
      <c r="H1438" s="527"/>
      <c r="I1438" s="532"/>
      <c r="J1438" s="94"/>
      <c r="K1438" s="140"/>
      <c r="L1438" s="54"/>
      <c r="M1438" s="52"/>
      <c r="N1438" s="8"/>
      <c r="O1438" s="54"/>
      <c r="P1438" s="535"/>
      <c r="Q1438" s="482"/>
      <c r="R1438" s="83"/>
      <c r="S1438" s="83"/>
      <c r="T1438" s="525"/>
      <c r="U1438" s="180"/>
      <c r="V1438" s="21"/>
      <c r="W1438" s="484"/>
      <c r="X1438" s="56"/>
      <c r="Y1438" s="526"/>
      <c r="Z1438" s="213" t="s">
        <v>30</v>
      </c>
      <c r="AA1438" s="74">
        <v>5.0</v>
      </c>
      <c r="AB1438" s="522" t="s">
        <v>31</v>
      </c>
      <c r="AC1438" s="45">
        <f>ROUND(ROUND(ROUND(ROUND(H1376+K1412,0)*O$8,0)*S1436,0)*Y1437,0)-AA1438</f>
        <v>105</v>
      </c>
      <c r="AD1438" s="79"/>
    </row>
    <row r="1439" ht="16.5" customHeight="1">
      <c r="A1439" s="29">
        <v>61.0</v>
      </c>
      <c r="B1439" s="29">
        <v>7706.0</v>
      </c>
      <c r="C1439" s="32" t="s">
        <v>11386</v>
      </c>
      <c r="D1439" s="389"/>
      <c r="E1439" s="389"/>
      <c r="F1439" s="532"/>
      <c r="G1439" s="527"/>
      <c r="H1439" s="527"/>
      <c r="I1439" s="532"/>
      <c r="J1439" s="94"/>
      <c r="K1439" s="140"/>
      <c r="L1439" s="54"/>
      <c r="M1439" s="52"/>
      <c r="N1439" s="8"/>
      <c r="O1439" s="54"/>
      <c r="P1439" s="536"/>
      <c r="Q1439" s="14"/>
      <c r="R1439" s="14"/>
      <c r="S1439" s="14"/>
      <c r="T1439" s="102" t="s">
        <v>326</v>
      </c>
      <c r="U1439" s="41" t="s">
        <v>21</v>
      </c>
      <c r="V1439" s="60">
        <v>0.7</v>
      </c>
      <c r="W1439" s="37"/>
      <c r="X1439" s="7"/>
      <c r="Y1439" s="39"/>
      <c r="Z1439" s="213"/>
      <c r="AA1439" s="213"/>
      <c r="AB1439" s="213"/>
      <c r="AC1439" s="593">
        <f>ROUND(ROUND(ROUND(ROUND(H1376+K1412,0)*O$8,0)*S1436,0)*V1439,0)</f>
        <v>90</v>
      </c>
      <c r="AD1439" s="79"/>
    </row>
    <row r="1440" ht="16.5" customHeight="1">
      <c r="A1440" s="29">
        <v>61.0</v>
      </c>
      <c r="B1440" s="29">
        <v>7707.0</v>
      </c>
      <c r="C1440" s="32" t="s">
        <v>11387</v>
      </c>
      <c r="D1440" s="389"/>
      <c r="E1440" s="389"/>
      <c r="F1440" s="532"/>
      <c r="G1440" s="527"/>
      <c r="H1440" s="527"/>
      <c r="I1440" s="532"/>
      <c r="J1440" s="94"/>
      <c r="K1440" s="140"/>
      <c r="L1440" s="54"/>
      <c r="M1440" s="52"/>
      <c r="N1440" s="8"/>
      <c r="O1440" s="54"/>
      <c r="P1440" s="536"/>
      <c r="Q1440" s="14"/>
      <c r="R1440" s="14"/>
      <c r="S1440" s="14"/>
      <c r="T1440" s="482"/>
      <c r="U1440" s="83"/>
      <c r="V1440" s="528"/>
      <c r="W1440" s="227"/>
      <c r="X1440" s="22"/>
      <c r="Y1440" s="109"/>
      <c r="Z1440" s="213" t="s">
        <v>30</v>
      </c>
      <c r="AA1440" s="74">
        <v>5.0</v>
      </c>
      <c r="AB1440" s="522" t="s">
        <v>31</v>
      </c>
      <c r="AC1440" s="593">
        <f>ROUND(ROUND(ROUND(ROUND(H1376+K1412,0)*O$8,0)*S1436,0)*V1439,0)-AA1440</f>
        <v>85</v>
      </c>
      <c r="AD1440" s="79"/>
    </row>
    <row r="1441" ht="16.5" customHeight="1">
      <c r="A1441" s="29">
        <v>61.0</v>
      </c>
      <c r="B1441" s="29">
        <v>7708.0</v>
      </c>
      <c r="C1441" s="32" t="s">
        <v>11388</v>
      </c>
      <c r="D1441" s="389"/>
      <c r="E1441" s="389"/>
      <c r="F1441" s="532"/>
      <c r="G1441" s="527"/>
      <c r="H1441" s="527"/>
      <c r="I1441" s="532"/>
      <c r="J1441" s="94"/>
      <c r="K1441" s="140"/>
      <c r="L1441" s="54"/>
      <c r="M1441" s="52"/>
      <c r="N1441" s="8"/>
      <c r="O1441" s="54"/>
      <c r="P1441" s="254"/>
      <c r="Q1441" s="83"/>
      <c r="R1441" s="83"/>
      <c r="T1441" s="482"/>
      <c r="U1441" s="99"/>
      <c r="V1441" s="529"/>
      <c r="W1441" s="305" t="s">
        <v>20</v>
      </c>
      <c r="X1441" s="41" t="s">
        <v>21</v>
      </c>
      <c r="Y1441" s="86">
        <v>0.85</v>
      </c>
      <c r="Z1441" s="75"/>
      <c r="AA1441" s="213"/>
      <c r="AB1441" s="213"/>
      <c r="AC1441" s="593">
        <f>ROUND(ROUND(ROUND(ROUND(ROUND(H1376+K1412,0)*O$8,0)*S1436,0)*V1439,0)*Y1441,0)</f>
        <v>77</v>
      </c>
      <c r="AD1441" s="79"/>
    </row>
    <row r="1442" ht="16.5" customHeight="1">
      <c r="A1442" s="29">
        <v>61.0</v>
      </c>
      <c r="B1442" s="29">
        <v>7709.0</v>
      </c>
      <c r="C1442" s="32" t="s">
        <v>11389</v>
      </c>
      <c r="D1442" s="389"/>
      <c r="E1442" s="389"/>
      <c r="F1442" s="532"/>
      <c r="G1442" s="527"/>
      <c r="H1442" s="527"/>
      <c r="I1442" s="532"/>
      <c r="J1442" s="94"/>
      <c r="K1442" s="140"/>
      <c r="L1442" s="54"/>
      <c r="M1442" s="52"/>
      <c r="N1442" s="8"/>
      <c r="O1442" s="54"/>
      <c r="P1442" s="254"/>
      <c r="Q1442" s="83"/>
      <c r="R1442" s="83"/>
      <c r="S1442" s="83"/>
      <c r="T1442" s="530"/>
      <c r="U1442" s="24"/>
      <c r="V1442" s="26"/>
      <c r="W1442" s="484"/>
      <c r="X1442" s="56"/>
      <c r="Y1442" s="526"/>
      <c r="Z1442" s="213" t="s">
        <v>30</v>
      </c>
      <c r="AA1442" s="74">
        <v>5.0</v>
      </c>
      <c r="AB1442" s="522" t="s">
        <v>31</v>
      </c>
      <c r="AC1442" s="593">
        <f>ROUND(ROUND(ROUND(ROUND(ROUND(H1376+K1412,0)*O$8,0)*S1436,0)*V1439,0)*Y1441,0)-AA1442</f>
        <v>72</v>
      </c>
      <c r="AD1442" s="79"/>
    </row>
    <row r="1443" ht="16.5" customHeight="1">
      <c r="A1443" s="29">
        <v>61.0</v>
      </c>
      <c r="B1443" s="29">
        <v>7710.0</v>
      </c>
      <c r="C1443" s="32" t="s">
        <v>11390</v>
      </c>
      <c r="D1443" s="389"/>
      <c r="E1443" s="389"/>
      <c r="F1443" s="532"/>
      <c r="G1443" s="527"/>
      <c r="H1443" s="527"/>
      <c r="I1443" s="532"/>
      <c r="J1443" s="94"/>
      <c r="K1443" s="140"/>
      <c r="L1443" s="54"/>
      <c r="M1443" s="52"/>
      <c r="N1443" s="8"/>
      <c r="O1443" s="54"/>
      <c r="P1443" s="536"/>
      <c r="Q1443" s="83"/>
      <c r="R1443" s="528"/>
      <c r="S1443" s="486"/>
      <c r="T1443" s="102" t="s">
        <v>329</v>
      </c>
      <c r="U1443" s="83" t="s">
        <v>21</v>
      </c>
      <c r="V1443" s="528">
        <v>0.85</v>
      </c>
      <c r="W1443" s="37"/>
      <c r="X1443" s="7"/>
      <c r="Y1443" s="39"/>
      <c r="Z1443" s="213"/>
      <c r="AA1443" s="213"/>
      <c r="AB1443" s="213"/>
      <c r="AC1443" s="45">
        <f>ROUND(ROUND(ROUND(ROUND(H1376+K1412,0)*O$8,0)*S1436,0)*V1443,0)</f>
        <v>110</v>
      </c>
      <c r="AD1443" s="79"/>
    </row>
    <row r="1444" ht="16.5" customHeight="1">
      <c r="A1444" s="29">
        <v>61.0</v>
      </c>
      <c r="B1444" s="29">
        <v>7711.0</v>
      </c>
      <c r="C1444" s="32" t="s">
        <v>11391</v>
      </c>
      <c r="D1444" s="389"/>
      <c r="E1444" s="389"/>
      <c r="F1444" s="532"/>
      <c r="G1444" s="527"/>
      <c r="H1444" s="527"/>
      <c r="I1444" s="532"/>
      <c r="J1444" s="94"/>
      <c r="K1444" s="140"/>
      <c r="L1444" s="54"/>
      <c r="M1444" s="52"/>
      <c r="N1444" s="8"/>
      <c r="O1444" s="54"/>
      <c r="P1444" s="536"/>
      <c r="Q1444" s="83"/>
      <c r="R1444" s="528"/>
      <c r="S1444" s="528"/>
      <c r="T1444" s="482"/>
      <c r="U1444" s="83"/>
      <c r="V1444" s="528"/>
      <c r="W1444" s="227"/>
      <c r="X1444" s="22"/>
      <c r="Y1444" s="109"/>
      <c r="Z1444" s="213" t="s">
        <v>30</v>
      </c>
      <c r="AA1444" s="74">
        <v>5.0</v>
      </c>
      <c r="AB1444" s="522" t="s">
        <v>31</v>
      </c>
      <c r="AC1444" s="45">
        <f>ROUND(ROUND(ROUND(ROUND(H1376+K1412,0)*O$8,0)*S1436,0)*V1443,0)-AA1444</f>
        <v>105</v>
      </c>
      <c r="AD1444" s="79"/>
    </row>
    <row r="1445" ht="16.5" customHeight="1">
      <c r="A1445" s="29">
        <v>61.0</v>
      </c>
      <c r="B1445" s="29">
        <v>7712.0</v>
      </c>
      <c r="C1445" s="32" t="s">
        <v>11392</v>
      </c>
      <c r="D1445" s="389"/>
      <c r="E1445" s="389"/>
      <c r="F1445" s="532"/>
      <c r="G1445" s="527"/>
      <c r="H1445" s="527"/>
      <c r="I1445" s="532"/>
      <c r="J1445" s="94"/>
      <c r="K1445" s="140"/>
      <c r="L1445" s="54"/>
      <c r="M1445" s="52"/>
      <c r="N1445" s="8"/>
      <c r="O1445" s="54"/>
      <c r="P1445" s="254"/>
      <c r="Q1445" s="83"/>
      <c r="R1445" s="528"/>
      <c r="S1445" s="528"/>
      <c r="T1445" s="482"/>
      <c r="U1445" s="99"/>
      <c r="V1445" s="529"/>
      <c r="W1445" s="305" t="s">
        <v>20</v>
      </c>
      <c r="X1445" s="41" t="s">
        <v>21</v>
      </c>
      <c r="Y1445" s="86">
        <v>0.85</v>
      </c>
      <c r="Z1445" s="75"/>
      <c r="AA1445" s="213"/>
      <c r="AB1445" s="213"/>
      <c r="AC1445" s="45">
        <f>ROUND(ROUND(ROUND(ROUND(ROUND(H1376+K1412,0)*O$8,0)*S1436,0)*V1443,0)*Y1445,0)</f>
        <v>94</v>
      </c>
      <c r="AD1445" s="79"/>
    </row>
    <row r="1446" ht="16.5" customHeight="1">
      <c r="A1446" s="29">
        <v>61.0</v>
      </c>
      <c r="B1446" s="29">
        <v>7713.0</v>
      </c>
      <c r="C1446" s="32" t="s">
        <v>11393</v>
      </c>
      <c r="D1446" s="389"/>
      <c r="E1446" s="389"/>
      <c r="F1446" s="545"/>
      <c r="G1446" s="527"/>
      <c r="H1446" s="527"/>
      <c r="I1446" s="532"/>
      <c r="J1446" s="94"/>
      <c r="K1446" s="140"/>
      <c r="L1446" s="54"/>
      <c r="M1446" s="52"/>
      <c r="N1446" s="8"/>
      <c r="O1446" s="54"/>
      <c r="P1446" s="537"/>
      <c r="Q1446" s="83"/>
      <c r="R1446" s="83"/>
      <c r="S1446" s="83"/>
      <c r="T1446" s="484"/>
      <c r="U1446" s="24"/>
      <c r="V1446" s="26"/>
      <c r="W1446" s="484"/>
      <c r="X1446" s="56"/>
      <c r="Y1446" s="526"/>
      <c r="Z1446" s="213" t="s">
        <v>30</v>
      </c>
      <c r="AA1446" s="74">
        <v>5.0</v>
      </c>
      <c r="AB1446" s="522" t="s">
        <v>31</v>
      </c>
      <c r="AC1446" s="45">
        <f>ROUND(ROUND(ROUND(ROUND(ROUND(H1376+K1412,0)*O$8,0)*S1436,0)*V1443,0)*Y1445,0)-AA1446</f>
        <v>89</v>
      </c>
      <c r="AD1446" s="79"/>
    </row>
    <row r="1447" ht="16.5" customHeight="1">
      <c r="A1447" s="29">
        <v>61.0</v>
      </c>
      <c r="B1447" s="29">
        <v>8611.0</v>
      </c>
      <c r="C1447" s="32" t="s">
        <v>11394</v>
      </c>
      <c r="D1447" s="389"/>
      <c r="E1447" s="206" t="s">
        <v>9410</v>
      </c>
      <c r="F1447" s="102" t="s">
        <v>9411</v>
      </c>
      <c r="G1447" s="169"/>
      <c r="H1447" s="169"/>
      <c r="I1447" s="519"/>
      <c r="J1447" s="168"/>
      <c r="K1447" s="152"/>
      <c r="L1447" s="39"/>
      <c r="M1447" s="52"/>
      <c r="N1447" s="8"/>
      <c r="O1447" s="54"/>
      <c r="P1447" s="37"/>
      <c r="Q1447" s="7"/>
      <c r="R1447" s="7"/>
      <c r="S1447" s="7"/>
      <c r="T1447" s="520"/>
      <c r="U1447" s="6"/>
      <c r="V1447" s="7"/>
      <c r="W1447" s="37"/>
      <c r="X1447" s="7"/>
      <c r="Y1447" s="39"/>
      <c r="Z1447" s="213"/>
      <c r="AA1447" s="213"/>
      <c r="AB1447" s="213"/>
      <c r="AC1447" s="45">
        <f>ROUND(ROUND(H1448*O$8,0),0)</f>
        <v>1467</v>
      </c>
      <c r="AD1447" s="79"/>
    </row>
    <row r="1448" ht="16.5" customHeight="1">
      <c r="A1448" s="29">
        <v>61.0</v>
      </c>
      <c r="B1448" s="29">
        <v>7714.0</v>
      </c>
      <c r="C1448" s="32" t="s">
        <v>11395</v>
      </c>
      <c r="D1448" s="389"/>
      <c r="E1448" s="481"/>
      <c r="F1448" s="482"/>
      <c r="G1448" s="174"/>
      <c r="H1448" s="50">
        <f>'28児童発達支援(基本１)'!H1448</f>
        <v>2096</v>
      </c>
      <c r="I1448" s="8" t="s">
        <v>9</v>
      </c>
      <c r="J1448" s="94"/>
      <c r="K1448" s="140"/>
      <c r="L1448" s="54"/>
      <c r="M1448" s="52"/>
      <c r="N1448" s="8"/>
      <c r="O1448" s="54"/>
      <c r="P1448" s="52"/>
      <c r="Q1448" s="8"/>
      <c r="R1448" s="8"/>
      <c r="S1448" s="8"/>
      <c r="T1448" s="521"/>
      <c r="U1448" s="14"/>
      <c r="V1448" s="8"/>
      <c r="W1448" s="52"/>
      <c r="X1448" s="8"/>
      <c r="Y1448" s="109"/>
      <c r="Z1448" s="213" t="s">
        <v>30</v>
      </c>
      <c r="AA1448" s="74">
        <v>5.0</v>
      </c>
      <c r="AB1448" s="522" t="s">
        <v>31</v>
      </c>
      <c r="AC1448" s="45">
        <f>ROUND(ROUND(H1448*O$8,0),0)-AA1448</f>
        <v>1462</v>
      </c>
      <c r="AD1448" s="79"/>
    </row>
    <row r="1449" ht="16.5" customHeight="1">
      <c r="A1449" s="29">
        <v>61.0</v>
      </c>
      <c r="B1449" s="29">
        <v>7715.0</v>
      </c>
      <c r="C1449" s="32" t="s">
        <v>11396</v>
      </c>
      <c r="D1449" s="389"/>
      <c r="E1449" s="481"/>
      <c r="F1449" s="482"/>
      <c r="G1449" s="174"/>
      <c r="H1449" s="174"/>
      <c r="I1449" s="523"/>
      <c r="J1449" s="94"/>
      <c r="K1449" s="140"/>
      <c r="L1449" s="54"/>
      <c r="M1449" s="52"/>
      <c r="N1449" s="8"/>
      <c r="O1449" s="54"/>
      <c r="P1449" s="52"/>
      <c r="Q1449" s="8"/>
      <c r="R1449" s="8"/>
      <c r="S1449" s="8"/>
      <c r="T1449" s="521"/>
      <c r="U1449" s="14"/>
      <c r="V1449" s="54"/>
      <c r="W1449" s="305" t="s">
        <v>20</v>
      </c>
      <c r="X1449" s="41" t="s">
        <v>21</v>
      </c>
      <c r="Y1449" s="86">
        <v>0.85</v>
      </c>
      <c r="Z1449" s="75"/>
      <c r="AA1449" s="213"/>
      <c r="AB1449" s="213"/>
      <c r="AC1449" s="45">
        <f>ROUND(ROUND(H1448*O$8,0)*Y1449,0)</f>
        <v>1247</v>
      </c>
      <c r="AD1449" s="79"/>
    </row>
    <row r="1450" ht="16.5" customHeight="1">
      <c r="A1450" s="29">
        <v>61.0</v>
      </c>
      <c r="B1450" s="29">
        <v>7716.0</v>
      </c>
      <c r="C1450" s="32" t="s">
        <v>11397</v>
      </c>
      <c r="D1450" s="389"/>
      <c r="E1450" s="481"/>
      <c r="F1450" s="174"/>
      <c r="G1450" s="174"/>
      <c r="H1450" s="174"/>
      <c r="I1450" s="174"/>
      <c r="J1450" s="94"/>
      <c r="K1450" s="140"/>
      <c r="L1450" s="54"/>
      <c r="M1450" s="52"/>
      <c r="N1450" s="8"/>
      <c r="O1450" s="54"/>
      <c r="P1450" s="52"/>
      <c r="Q1450" s="8"/>
      <c r="R1450" s="8"/>
      <c r="S1450" s="8"/>
      <c r="T1450" s="525"/>
      <c r="U1450" s="21"/>
      <c r="V1450" s="109"/>
      <c r="W1450" s="484"/>
      <c r="X1450" s="56"/>
      <c r="Y1450" s="526"/>
      <c r="Z1450" s="213" t="s">
        <v>30</v>
      </c>
      <c r="AA1450" s="74">
        <v>5.0</v>
      </c>
      <c r="AB1450" s="522" t="s">
        <v>31</v>
      </c>
      <c r="AC1450" s="45">
        <f>ROUND(ROUND(H1448*O$8,0)*Y1449,0)-AA1450</f>
        <v>1242</v>
      </c>
      <c r="AD1450" s="79"/>
    </row>
    <row r="1451" ht="16.5" customHeight="1">
      <c r="A1451" s="29">
        <v>61.0</v>
      </c>
      <c r="B1451" s="29">
        <v>8612.0</v>
      </c>
      <c r="C1451" s="32" t="s">
        <v>11398</v>
      </c>
      <c r="D1451" s="231"/>
      <c r="E1451" s="231"/>
      <c r="F1451" s="527"/>
      <c r="G1451" s="527"/>
      <c r="H1451" s="14"/>
      <c r="I1451" s="14"/>
      <c r="J1451" s="94"/>
      <c r="K1451" s="140"/>
      <c r="L1451" s="54"/>
      <c r="M1451" s="52"/>
      <c r="N1451" s="8"/>
      <c r="O1451" s="54"/>
      <c r="P1451" s="52"/>
      <c r="Q1451" s="8"/>
      <c r="R1451" s="8"/>
      <c r="S1451" s="8"/>
      <c r="T1451" s="102" t="s">
        <v>326</v>
      </c>
      <c r="U1451" s="41" t="s">
        <v>21</v>
      </c>
      <c r="V1451" s="60">
        <v>0.7</v>
      </c>
      <c r="W1451" s="37"/>
      <c r="X1451" s="7"/>
      <c r="Y1451" s="39"/>
      <c r="Z1451" s="213"/>
      <c r="AA1451" s="213"/>
      <c r="AB1451" s="213"/>
      <c r="AC1451" s="45">
        <f>ROUND(ROUND(H1448*O$8,0)*V1451,0)</f>
        <v>1027</v>
      </c>
      <c r="AD1451" s="79"/>
    </row>
    <row r="1452" ht="16.5" customHeight="1">
      <c r="A1452" s="29">
        <v>61.0</v>
      </c>
      <c r="B1452" s="29">
        <v>7717.0</v>
      </c>
      <c r="C1452" s="32" t="s">
        <v>11399</v>
      </c>
      <c r="D1452" s="231"/>
      <c r="E1452" s="231"/>
      <c r="F1452" s="527"/>
      <c r="G1452" s="527"/>
      <c r="H1452" s="8"/>
      <c r="I1452" s="144"/>
      <c r="J1452" s="94"/>
      <c r="K1452" s="140"/>
      <c r="L1452" s="54"/>
      <c r="M1452" s="52"/>
      <c r="N1452" s="8"/>
      <c r="O1452" s="54"/>
      <c r="P1452" s="52"/>
      <c r="Q1452" s="8"/>
      <c r="R1452" s="8"/>
      <c r="S1452" s="8"/>
      <c r="T1452" s="482"/>
      <c r="U1452" s="83"/>
      <c r="V1452" s="528"/>
      <c r="W1452" s="227"/>
      <c r="X1452" s="22"/>
      <c r="Y1452" s="109"/>
      <c r="Z1452" s="213" t="s">
        <v>30</v>
      </c>
      <c r="AA1452" s="74">
        <v>5.0</v>
      </c>
      <c r="AB1452" s="522" t="s">
        <v>31</v>
      </c>
      <c r="AC1452" s="45">
        <f>ROUND(ROUND(H1448*O$8,0)*V1451,0)-AA1452</f>
        <v>1022</v>
      </c>
      <c r="AD1452" s="79"/>
    </row>
    <row r="1453" ht="16.5" customHeight="1">
      <c r="A1453" s="29">
        <v>61.0</v>
      </c>
      <c r="B1453" s="29">
        <v>7718.0</v>
      </c>
      <c r="C1453" s="32" t="s">
        <v>11400</v>
      </c>
      <c r="D1453" s="389"/>
      <c r="E1453" s="231"/>
      <c r="F1453" s="113"/>
      <c r="G1453" s="113"/>
      <c r="H1453" s="8"/>
      <c r="I1453" s="144"/>
      <c r="J1453" s="94"/>
      <c r="K1453" s="140"/>
      <c r="L1453" s="54"/>
      <c r="M1453" s="52"/>
      <c r="N1453" s="8"/>
      <c r="O1453" s="54"/>
      <c r="P1453" s="52"/>
      <c r="Q1453" s="8"/>
      <c r="R1453" s="8"/>
      <c r="S1453" s="8"/>
      <c r="T1453" s="482"/>
      <c r="U1453" s="99"/>
      <c r="V1453" s="529"/>
      <c r="W1453" s="305" t="s">
        <v>20</v>
      </c>
      <c r="X1453" s="41" t="s">
        <v>21</v>
      </c>
      <c r="Y1453" s="86">
        <v>0.85</v>
      </c>
      <c r="Z1453" s="75"/>
      <c r="AA1453" s="213"/>
      <c r="AB1453" s="213"/>
      <c r="AC1453" s="45">
        <f>ROUND(ROUND(ROUND(H1448*O$8,0)*V1451,0)*Y1453,0)</f>
        <v>873</v>
      </c>
      <c r="AD1453" s="79"/>
    </row>
    <row r="1454" ht="16.5" customHeight="1">
      <c r="A1454" s="29">
        <v>61.0</v>
      </c>
      <c r="B1454" s="29">
        <v>7719.0</v>
      </c>
      <c r="C1454" s="32" t="s">
        <v>11401</v>
      </c>
      <c r="D1454" s="389"/>
      <c r="E1454" s="231"/>
      <c r="F1454" s="113"/>
      <c r="G1454" s="113"/>
      <c r="H1454" s="8"/>
      <c r="I1454" s="144"/>
      <c r="J1454" s="94"/>
      <c r="K1454" s="140"/>
      <c r="L1454" s="54"/>
      <c r="M1454" s="52"/>
      <c r="N1454" s="8"/>
      <c r="O1454" s="54"/>
      <c r="P1454" s="52"/>
      <c r="Q1454" s="8"/>
      <c r="R1454" s="8"/>
      <c r="S1454" s="8"/>
      <c r="T1454" s="530"/>
      <c r="U1454" s="24"/>
      <c r="V1454" s="26"/>
      <c r="W1454" s="484"/>
      <c r="X1454" s="56"/>
      <c r="Y1454" s="526"/>
      <c r="Z1454" s="213" t="s">
        <v>30</v>
      </c>
      <c r="AA1454" s="74">
        <v>5.0</v>
      </c>
      <c r="AB1454" s="522" t="s">
        <v>31</v>
      </c>
      <c r="AC1454" s="45">
        <f>ROUND(ROUND(ROUND(H1448*O$8,0)*V1451,0)*Y1453,0)-AA1454</f>
        <v>868</v>
      </c>
      <c r="AD1454" s="79"/>
    </row>
    <row r="1455" ht="16.5" customHeight="1">
      <c r="A1455" s="29">
        <v>61.0</v>
      </c>
      <c r="B1455" s="29">
        <v>8615.0</v>
      </c>
      <c r="C1455" s="32" t="s">
        <v>11402</v>
      </c>
      <c r="D1455" s="389"/>
      <c r="E1455" s="231"/>
      <c r="F1455" s="113"/>
      <c r="G1455" s="113"/>
      <c r="H1455" s="8"/>
      <c r="I1455" s="144"/>
      <c r="J1455" s="94"/>
      <c r="K1455" s="140"/>
      <c r="L1455" s="54"/>
      <c r="M1455" s="52"/>
      <c r="N1455" s="8"/>
      <c r="O1455" s="54"/>
      <c r="P1455" s="52"/>
      <c r="Q1455" s="8"/>
      <c r="R1455" s="8"/>
      <c r="S1455" s="54"/>
      <c r="T1455" s="102" t="s">
        <v>329</v>
      </c>
      <c r="U1455" s="83" t="s">
        <v>21</v>
      </c>
      <c r="V1455" s="528">
        <v>0.85</v>
      </c>
      <c r="W1455" s="37"/>
      <c r="X1455" s="7"/>
      <c r="Y1455" s="39"/>
      <c r="Z1455" s="213"/>
      <c r="AA1455" s="213"/>
      <c r="AB1455" s="213"/>
      <c r="AC1455" s="45">
        <f>ROUND(ROUND(H1448*O$8,0)*V1455,0)</f>
        <v>1247</v>
      </c>
      <c r="AD1455" s="79"/>
    </row>
    <row r="1456" ht="16.5" customHeight="1">
      <c r="A1456" s="29">
        <v>61.0</v>
      </c>
      <c r="B1456" s="29">
        <v>7720.0</v>
      </c>
      <c r="C1456" s="32" t="s">
        <v>11403</v>
      </c>
      <c r="D1456" s="389"/>
      <c r="E1456" s="231"/>
      <c r="F1456" s="113"/>
      <c r="G1456" s="113"/>
      <c r="H1456" s="8"/>
      <c r="I1456" s="144"/>
      <c r="J1456" s="94"/>
      <c r="K1456" s="140"/>
      <c r="L1456" s="54"/>
      <c r="M1456" s="52"/>
      <c r="N1456" s="8"/>
      <c r="O1456" s="54"/>
      <c r="P1456" s="52"/>
      <c r="Q1456" s="8"/>
      <c r="R1456" s="8"/>
      <c r="S1456" s="8"/>
      <c r="T1456" s="482"/>
      <c r="U1456" s="83"/>
      <c r="V1456" s="528"/>
      <c r="W1456" s="227"/>
      <c r="X1456" s="22"/>
      <c r="Y1456" s="109"/>
      <c r="Z1456" s="213" t="s">
        <v>30</v>
      </c>
      <c r="AA1456" s="74">
        <v>5.0</v>
      </c>
      <c r="AB1456" s="522" t="s">
        <v>31</v>
      </c>
      <c r="AC1456" s="45">
        <f>ROUND(ROUND(H1448*O$8,0)*V1455,0)-AA1456</f>
        <v>1242</v>
      </c>
      <c r="AD1456" s="79"/>
    </row>
    <row r="1457" ht="16.5" customHeight="1">
      <c r="A1457" s="29">
        <v>61.0</v>
      </c>
      <c r="B1457" s="29">
        <v>7721.0</v>
      </c>
      <c r="C1457" s="32" t="s">
        <v>11404</v>
      </c>
      <c r="D1457" s="389"/>
      <c r="E1457" s="231"/>
      <c r="F1457" s="527"/>
      <c r="G1457" s="527"/>
      <c r="H1457" s="527"/>
      <c r="I1457" s="532"/>
      <c r="J1457" s="94"/>
      <c r="K1457" s="140"/>
      <c r="L1457" s="54"/>
      <c r="M1457" s="52"/>
      <c r="N1457" s="8"/>
      <c r="O1457" s="54"/>
      <c r="P1457" s="52"/>
      <c r="Q1457" s="8"/>
      <c r="R1457" s="8"/>
      <c r="S1457" s="8"/>
      <c r="T1457" s="482"/>
      <c r="U1457" s="99"/>
      <c r="V1457" s="529"/>
      <c r="W1457" s="305" t="s">
        <v>20</v>
      </c>
      <c r="X1457" s="41" t="s">
        <v>21</v>
      </c>
      <c r="Y1457" s="86">
        <v>0.85</v>
      </c>
      <c r="Z1457" s="75"/>
      <c r="AA1457" s="213"/>
      <c r="AB1457" s="213"/>
      <c r="AC1457" s="45">
        <f>ROUND(ROUND(ROUND(H1448*O$8,0)*V1455,0)*Y1457,0)</f>
        <v>1060</v>
      </c>
      <c r="AD1457" s="79"/>
    </row>
    <row r="1458" ht="16.5" customHeight="1">
      <c r="A1458" s="29">
        <v>61.0</v>
      </c>
      <c r="B1458" s="29">
        <v>7722.0</v>
      </c>
      <c r="C1458" s="32" t="s">
        <v>11405</v>
      </c>
      <c r="D1458" s="389"/>
      <c r="E1458" s="231"/>
      <c r="F1458" s="527"/>
      <c r="G1458" s="527"/>
      <c r="H1458" s="527"/>
      <c r="I1458" s="532"/>
      <c r="J1458" s="94"/>
      <c r="K1458" s="140"/>
      <c r="L1458" s="54"/>
      <c r="M1458" s="52"/>
      <c r="N1458" s="8"/>
      <c r="O1458" s="54"/>
      <c r="P1458" s="227"/>
      <c r="Q1458" s="22"/>
      <c r="R1458" s="22"/>
      <c r="S1458" s="22"/>
      <c r="T1458" s="484"/>
      <c r="U1458" s="24"/>
      <c r="V1458" s="26"/>
      <c r="W1458" s="484"/>
      <c r="X1458" s="56"/>
      <c r="Y1458" s="526"/>
      <c r="Z1458" s="213" t="s">
        <v>30</v>
      </c>
      <c r="AA1458" s="74">
        <v>5.0</v>
      </c>
      <c r="AB1458" s="522" t="s">
        <v>31</v>
      </c>
      <c r="AC1458" s="45">
        <f>ROUND(ROUND(ROUND(H1448*O$8,0)*V1455,0)*Y1457,0)-AA1458</f>
        <v>1055</v>
      </c>
      <c r="AD1458" s="79"/>
    </row>
    <row r="1459" ht="16.5" customHeight="1">
      <c r="A1459" s="29">
        <v>61.0</v>
      </c>
      <c r="B1459" s="29">
        <v>8613.0</v>
      </c>
      <c r="C1459" s="32" t="s">
        <v>11406</v>
      </c>
      <c r="D1459" s="389"/>
      <c r="E1459" s="389"/>
      <c r="F1459" s="527"/>
      <c r="G1459" s="527"/>
      <c r="H1459" s="527"/>
      <c r="I1459" s="532"/>
      <c r="J1459" s="94"/>
      <c r="K1459" s="140"/>
      <c r="L1459" s="54"/>
      <c r="M1459" s="52"/>
      <c r="N1459" s="8"/>
      <c r="O1459" s="54"/>
      <c r="P1459" s="206" t="s">
        <v>23</v>
      </c>
      <c r="Q1459" s="102" t="s">
        <v>24</v>
      </c>
      <c r="R1459" s="533"/>
      <c r="S1459" s="533"/>
      <c r="T1459" s="520"/>
      <c r="U1459" s="38"/>
      <c r="V1459" s="6"/>
      <c r="W1459" s="37"/>
      <c r="X1459" s="7"/>
      <c r="Y1459" s="39"/>
      <c r="Z1459" s="213"/>
      <c r="AA1459" s="213"/>
      <c r="AB1459" s="213"/>
      <c r="AC1459" s="45">
        <f>ROUND(ROUND(H1448*O$8,0)*S1460,0)</f>
        <v>1027</v>
      </c>
      <c r="AD1459" s="79"/>
    </row>
    <row r="1460" ht="16.5" customHeight="1">
      <c r="A1460" s="29">
        <v>61.0</v>
      </c>
      <c r="B1460" s="29">
        <v>7723.0</v>
      </c>
      <c r="C1460" s="32" t="s">
        <v>11407</v>
      </c>
      <c r="D1460" s="389"/>
      <c r="E1460" s="389"/>
      <c r="F1460" s="527"/>
      <c r="G1460" s="527"/>
      <c r="H1460" s="527"/>
      <c r="I1460" s="532"/>
      <c r="J1460" s="94"/>
      <c r="K1460" s="140"/>
      <c r="L1460" s="54"/>
      <c r="M1460" s="52"/>
      <c r="N1460" s="8"/>
      <c r="O1460" s="54"/>
      <c r="P1460" s="481"/>
      <c r="Q1460" s="482"/>
      <c r="R1460" s="83" t="s">
        <v>21</v>
      </c>
      <c r="S1460" s="528">
        <v>0.7</v>
      </c>
      <c r="T1460" s="521"/>
      <c r="U1460" s="53"/>
      <c r="V1460" s="14"/>
      <c r="W1460" s="52"/>
      <c r="X1460" s="8"/>
      <c r="Y1460" s="109"/>
      <c r="Z1460" s="213" t="s">
        <v>30</v>
      </c>
      <c r="AA1460" s="74">
        <v>5.0</v>
      </c>
      <c r="AB1460" s="522" t="s">
        <v>31</v>
      </c>
      <c r="AC1460" s="45">
        <f>ROUND(ROUND(H1448*O$8,0)*S1460,0)-AA1460</f>
        <v>1022</v>
      </c>
      <c r="AD1460" s="79"/>
    </row>
    <row r="1461" ht="16.5" customHeight="1">
      <c r="A1461" s="29">
        <v>61.0</v>
      </c>
      <c r="B1461" s="29">
        <v>7724.0</v>
      </c>
      <c r="C1461" s="32" t="s">
        <v>11408</v>
      </c>
      <c r="D1461" s="389"/>
      <c r="E1461" s="389"/>
      <c r="F1461" s="527"/>
      <c r="G1461" s="527"/>
      <c r="H1461" s="527"/>
      <c r="I1461" s="532"/>
      <c r="J1461" s="94"/>
      <c r="K1461" s="140"/>
      <c r="L1461" s="54"/>
      <c r="M1461" s="52"/>
      <c r="N1461" s="8"/>
      <c r="O1461" s="54"/>
      <c r="P1461" s="481"/>
      <c r="Q1461" s="482"/>
      <c r="R1461" s="14"/>
      <c r="S1461" s="14"/>
      <c r="T1461" s="521"/>
      <c r="U1461" s="53"/>
      <c r="V1461" s="14"/>
      <c r="W1461" s="305" t="s">
        <v>20</v>
      </c>
      <c r="X1461" s="41" t="s">
        <v>21</v>
      </c>
      <c r="Y1461" s="86">
        <v>0.85</v>
      </c>
      <c r="Z1461" s="75"/>
      <c r="AA1461" s="213"/>
      <c r="AB1461" s="213"/>
      <c r="AC1461" s="45">
        <f>ROUND(ROUND(ROUND(H1448*O$8,0)*S1460,0)*Y1461,0)</f>
        <v>873</v>
      </c>
      <c r="AD1461" s="79"/>
    </row>
    <row r="1462" ht="16.5" customHeight="1">
      <c r="A1462" s="29">
        <v>61.0</v>
      </c>
      <c r="B1462" s="29">
        <v>7725.0</v>
      </c>
      <c r="C1462" s="32" t="s">
        <v>11409</v>
      </c>
      <c r="D1462" s="389"/>
      <c r="E1462" s="389"/>
      <c r="F1462" s="527"/>
      <c r="G1462" s="527"/>
      <c r="H1462" s="527"/>
      <c r="I1462" s="532"/>
      <c r="J1462" s="94"/>
      <c r="K1462" s="140"/>
      <c r="L1462" s="54"/>
      <c r="M1462" s="52"/>
      <c r="N1462" s="8"/>
      <c r="O1462" s="54"/>
      <c r="P1462" s="535"/>
      <c r="Q1462" s="482"/>
      <c r="R1462" s="83"/>
      <c r="S1462" s="83"/>
      <c r="T1462" s="525"/>
      <c r="U1462" s="180"/>
      <c r="V1462" s="21"/>
      <c r="W1462" s="484"/>
      <c r="X1462" s="56"/>
      <c r="Y1462" s="526"/>
      <c r="Z1462" s="213" t="s">
        <v>30</v>
      </c>
      <c r="AA1462" s="74">
        <v>5.0</v>
      </c>
      <c r="AB1462" s="522" t="s">
        <v>31</v>
      </c>
      <c r="AC1462" s="45">
        <f>ROUND(ROUND(ROUND(H1448*O$8,0)*S1460,0)*Y1461,0)-AA1462</f>
        <v>868</v>
      </c>
      <c r="AD1462" s="79"/>
    </row>
    <row r="1463" ht="16.5" customHeight="1">
      <c r="A1463" s="29">
        <v>61.0</v>
      </c>
      <c r="B1463" s="29">
        <v>8614.0</v>
      </c>
      <c r="C1463" s="32" t="s">
        <v>11410</v>
      </c>
      <c r="D1463" s="389"/>
      <c r="E1463" s="389"/>
      <c r="F1463" s="527"/>
      <c r="G1463" s="527"/>
      <c r="H1463" s="527"/>
      <c r="I1463" s="532"/>
      <c r="J1463" s="94"/>
      <c r="K1463" s="140"/>
      <c r="L1463" s="54"/>
      <c r="M1463" s="52"/>
      <c r="N1463" s="8"/>
      <c r="O1463" s="54"/>
      <c r="P1463" s="536"/>
      <c r="Q1463" s="14"/>
      <c r="R1463" s="14"/>
      <c r="S1463" s="14"/>
      <c r="T1463" s="102" t="s">
        <v>326</v>
      </c>
      <c r="U1463" s="41" t="s">
        <v>21</v>
      </c>
      <c r="V1463" s="60">
        <v>0.7</v>
      </c>
      <c r="W1463" s="37"/>
      <c r="X1463" s="7"/>
      <c r="Y1463" s="39"/>
      <c r="Z1463" s="213"/>
      <c r="AA1463" s="213"/>
      <c r="AB1463" s="213"/>
      <c r="AC1463" s="45">
        <f>ROUND(ROUND(ROUND(H1448*O$8,0)*S1460,0)*V1463,0)</f>
        <v>719</v>
      </c>
      <c r="AD1463" s="79"/>
    </row>
    <row r="1464" ht="16.5" customHeight="1">
      <c r="A1464" s="29">
        <v>61.0</v>
      </c>
      <c r="B1464" s="29">
        <v>7726.0</v>
      </c>
      <c r="C1464" s="32" t="s">
        <v>11411</v>
      </c>
      <c r="D1464" s="389"/>
      <c r="E1464" s="389"/>
      <c r="F1464" s="527"/>
      <c r="G1464" s="527"/>
      <c r="H1464" s="527"/>
      <c r="I1464" s="532"/>
      <c r="J1464" s="94"/>
      <c r="K1464" s="140"/>
      <c r="L1464" s="54"/>
      <c r="M1464" s="52"/>
      <c r="N1464" s="8"/>
      <c r="O1464" s="54"/>
      <c r="P1464" s="536"/>
      <c r="Q1464" s="14"/>
      <c r="R1464" s="14"/>
      <c r="S1464" s="14"/>
      <c r="T1464" s="482"/>
      <c r="U1464" s="83"/>
      <c r="V1464" s="528"/>
      <c r="W1464" s="227"/>
      <c r="X1464" s="22"/>
      <c r="Y1464" s="109"/>
      <c r="Z1464" s="213" t="s">
        <v>30</v>
      </c>
      <c r="AA1464" s="74">
        <v>5.0</v>
      </c>
      <c r="AB1464" s="522" t="s">
        <v>31</v>
      </c>
      <c r="AC1464" s="45">
        <f>ROUND(ROUND(ROUND(H1448*O$8,0)*S1460,0)*V1463,0)-AA1464</f>
        <v>714</v>
      </c>
      <c r="AD1464" s="79"/>
    </row>
    <row r="1465" ht="16.5" customHeight="1">
      <c r="A1465" s="29">
        <v>61.0</v>
      </c>
      <c r="B1465" s="29">
        <v>7727.0</v>
      </c>
      <c r="C1465" s="32" t="s">
        <v>11412</v>
      </c>
      <c r="D1465" s="389"/>
      <c r="E1465" s="389"/>
      <c r="F1465" s="527"/>
      <c r="G1465" s="527"/>
      <c r="H1465" s="527"/>
      <c r="I1465" s="532"/>
      <c r="J1465" s="94"/>
      <c r="K1465" s="140"/>
      <c r="L1465" s="54"/>
      <c r="M1465" s="52"/>
      <c r="N1465" s="8"/>
      <c r="O1465" s="54"/>
      <c r="P1465" s="254"/>
      <c r="Q1465" s="83"/>
      <c r="R1465" s="83"/>
      <c r="T1465" s="482"/>
      <c r="U1465" s="99"/>
      <c r="V1465" s="529"/>
      <c r="W1465" s="305" t="s">
        <v>20</v>
      </c>
      <c r="X1465" s="41" t="s">
        <v>21</v>
      </c>
      <c r="Y1465" s="86">
        <v>0.85</v>
      </c>
      <c r="Z1465" s="75"/>
      <c r="AA1465" s="213"/>
      <c r="AB1465" s="213"/>
      <c r="AC1465" s="45">
        <f>ROUND(ROUND(ROUND(ROUND(H1448*O$8,0)*S1460,0)*V1463,0)*Y1465,0)</f>
        <v>611</v>
      </c>
      <c r="AD1465" s="79"/>
    </row>
    <row r="1466" ht="16.5" customHeight="1">
      <c r="A1466" s="29">
        <v>61.0</v>
      </c>
      <c r="B1466" s="29">
        <v>7728.0</v>
      </c>
      <c r="C1466" s="32" t="s">
        <v>11413</v>
      </c>
      <c r="D1466" s="389"/>
      <c r="E1466" s="389"/>
      <c r="F1466" s="527"/>
      <c r="G1466" s="527"/>
      <c r="H1466" s="527"/>
      <c r="I1466" s="532"/>
      <c r="J1466" s="94"/>
      <c r="K1466" s="140"/>
      <c r="L1466" s="54"/>
      <c r="M1466" s="52"/>
      <c r="N1466" s="8"/>
      <c r="O1466" s="54"/>
      <c r="P1466" s="254"/>
      <c r="Q1466" s="83"/>
      <c r="R1466" s="83"/>
      <c r="S1466" s="83"/>
      <c r="T1466" s="530"/>
      <c r="U1466" s="24"/>
      <c r="V1466" s="26"/>
      <c r="W1466" s="484"/>
      <c r="X1466" s="56"/>
      <c r="Y1466" s="526"/>
      <c r="Z1466" s="213" t="s">
        <v>30</v>
      </c>
      <c r="AA1466" s="74">
        <v>5.0</v>
      </c>
      <c r="AB1466" s="522" t="s">
        <v>31</v>
      </c>
      <c r="AC1466" s="45">
        <f>ROUND(ROUND(ROUND(ROUND(H1448*O$8,0)*S1460,0)*V1463,0)*Y1465,0)-AA1466</f>
        <v>606</v>
      </c>
      <c r="AD1466" s="79"/>
    </row>
    <row r="1467" ht="16.5" customHeight="1">
      <c r="A1467" s="29">
        <v>61.0</v>
      </c>
      <c r="B1467" s="29">
        <v>8616.0</v>
      </c>
      <c r="C1467" s="32" t="s">
        <v>11414</v>
      </c>
      <c r="D1467" s="389"/>
      <c r="E1467" s="389"/>
      <c r="F1467" s="527"/>
      <c r="G1467" s="527"/>
      <c r="H1467" s="527"/>
      <c r="I1467" s="532"/>
      <c r="J1467" s="94"/>
      <c r="K1467" s="140"/>
      <c r="L1467" s="54"/>
      <c r="M1467" s="52"/>
      <c r="N1467" s="8"/>
      <c r="O1467" s="54"/>
      <c r="P1467" s="536"/>
      <c r="Q1467" s="83"/>
      <c r="R1467" s="528"/>
      <c r="S1467" s="486"/>
      <c r="T1467" s="102" t="s">
        <v>329</v>
      </c>
      <c r="U1467" s="83" t="s">
        <v>21</v>
      </c>
      <c r="V1467" s="528">
        <v>0.85</v>
      </c>
      <c r="W1467" s="37"/>
      <c r="X1467" s="7"/>
      <c r="Y1467" s="39"/>
      <c r="Z1467" s="213"/>
      <c r="AA1467" s="213"/>
      <c r="AB1467" s="213"/>
      <c r="AC1467" s="45">
        <f>ROUND(ROUND(ROUND(H1448*O$8,0)*S1460,0)*V1467,0)</f>
        <v>873</v>
      </c>
      <c r="AD1467" s="79"/>
    </row>
    <row r="1468" ht="16.5" customHeight="1">
      <c r="A1468" s="29">
        <v>61.0</v>
      </c>
      <c r="B1468" s="29">
        <v>7729.0</v>
      </c>
      <c r="C1468" s="32" t="s">
        <v>11415</v>
      </c>
      <c r="D1468" s="389"/>
      <c r="E1468" s="389"/>
      <c r="F1468" s="527"/>
      <c r="G1468" s="527"/>
      <c r="H1468" s="527"/>
      <c r="I1468" s="532"/>
      <c r="J1468" s="94"/>
      <c r="K1468" s="140"/>
      <c r="L1468" s="54"/>
      <c r="M1468" s="52"/>
      <c r="N1468" s="8"/>
      <c r="O1468" s="54"/>
      <c r="P1468" s="536"/>
      <c r="Q1468" s="83"/>
      <c r="R1468" s="528"/>
      <c r="S1468" s="528"/>
      <c r="T1468" s="482"/>
      <c r="U1468" s="83"/>
      <c r="V1468" s="528"/>
      <c r="W1468" s="227"/>
      <c r="X1468" s="22"/>
      <c r="Y1468" s="109"/>
      <c r="Z1468" s="213" t="s">
        <v>30</v>
      </c>
      <c r="AA1468" s="74">
        <v>5.0</v>
      </c>
      <c r="AB1468" s="522" t="s">
        <v>31</v>
      </c>
      <c r="AC1468" s="45">
        <f>ROUND(ROUND(ROUND(H1448*O$8,0)*S1460,0)*V1467,0)-AA1468</f>
        <v>868</v>
      </c>
      <c r="AD1468" s="79"/>
    </row>
    <row r="1469" ht="16.5" customHeight="1">
      <c r="A1469" s="29">
        <v>61.0</v>
      </c>
      <c r="B1469" s="29">
        <v>7730.0</v>
      </c>
      <c r="C1469" s="32" t="s">
        <v>11416</v>
      </c>
      <c r="D1469" s="389"/>
      <c r="E1469" s="389"/>
      <c r="F1469" s="527"/>
      <c r="G1469" s="527"/>
      <c r="H1469" s="527"/>
      <c r="I1469" s="532"/>
      <c r="J1469" s="94"/>
      <c r="K1469" s="140"/>
      <c r="L1469" s="54"/>
      <c r="M1469" s="52"/>
      <c r="N1469" s="8"/>
      <c r="O1469" s="54"/>
      <c r="P1469" s="254"/>
      <c r="Q1469" s="83"/>
      <c r="R1469" s="528"/>
      <c r="S1469" s="528"/>
      <c r="T1469" s="482"/>
      <c r="U1469" s="99"/>
      <c r="V1469" s="529"/>
      <c r="W1469" s="305" t="s">
        <v>20</v>
      </c>
      <c r="X1469" s="41" t="s">
        <v>21</v>
      </c>
      <c r="Y1469" s="86">
        <v>0.85</v>
      </c>
      <c r="Z1469" s="75"/>
      <c r="AA1469" s="213"/>
      <c r="AB1469" s="213"/>
      <c r="AC1469" s="45">
        <f>ROUND(ROUND(ROUND(ROUND(H1448*O$8,0)*S1460,0)*V1467,0)*Y1469,0)</f>
        <v>742</v>
      </c>
      <c r="AD1469" s="79"/>
    </row>
    <row r="1470" ht="16.5" customHeight="1">
      <c r="A1470" s="29">
        <v>61.0</v>
      </c>
      <c r="B1470" s="29">
        <v>7731.0</v>
      </c>
      <c r="C1470" s="32" t="s">
        <v>11417</v>
      </c>
      <c r="D1470" s="389"/>
      <c r="E1470" s="389"/>
      <c r="F1470" s="527"/>
      <c r="G1470" s="527"/>
      <c r="H1470" s="527"/>
      <c r="I1470" s="532"/>
      <c r="J1470" s="94"/>
      <c r="K1470" s="140"/>
      <c r="L1470" s="54"/>
      <c r="M1470" s="52"/>
      <c r="N1470" s="8"/>
      <c r="O1470" s="54"/>
      <c r="P1470" s="536"/>
      <c r="Q1470" s="83"/>
      <c r="R1470" s="83"/>
      <c r="S1470" s="83"/>
      <c r="T1470" s="484"/>
      <c r="U1470" s="24"/>
      <c r="V1470" s="26"/>
      <c r="W1470" s="484"/>
      <c r="X1470" s="56"/>
      <c r="Y1470" s="526"/>
      <c r="Z1470" s="213" t="s">
        <v>30</v>
      </c>
      <c r="AA1470" s="74">
        <v>5.0</v>
      </c>
      <c r="AB1470" s="522" t="s">
        <v>31</v>
      </c>
      <c r="AC1470" s="45">
        <f>ROUND(ROUND(ROUND(ROUND(H1448*O$8,0)*S1460,0)*V1467,0)*Y1469,0)-AA1470</f>
        <v>737</v>
      </c>
      <c r="AD1470" s="79"/>
    </row>
    <row r="1471" ht="16.5" customHeight="1">
      <c r="A1471" s="29">
        <v>61.0</v>
      </c>
      <c r="B1471" s="29">
        <v>7732.0</v>
      </c>
      <c r="C1471" s="32" t="s">
        <v>11418</v>
      </c>
      <c r="D1471" s="389"/>
      <c r="E1471" s="389"/>
      <c r="F1471" s="527"/>
      <c r="G1471" s="527"/>
      <c r="H1471" s="527"/>
      <c r="I1471" s="532"/>
      <c r="J1471" s="94"/>
      <c r="K1471" s="140"/>
      <c r="L1471" s="54"/>
      <c r="M1471" s="52"/>
      <c r="N1471" s="8"/>
      <c r="O1471" s="54"/>
      <c r="P1471" s="536"/>
      <c r="Q1471" s="102" t="s">
        <v>27</v>
      </c>
      <c r="R1471" s="533"/>
      <c r="S1471" s="533"/>
      <c r="T1471" s="520"/>
      <c r="U1471" s="38"/>
      <c r="V1471" s="6"/>
      <c r="W1471" s="37"/>
      <c r="X1471" s="7"/>
      <c r="Y1471" s="39"/>
      <c r="Z1471" s="213"/>
      <c r="AA1471" s="213"/>
      <c r="AB1471" s="213"/>
      <c r="AC1471" s="45">
        <f>ROUND(ROUND(H1448*O$8,0)*S1472,0)</f>
        <v>734</v>
      </c>
      <c r="AD1471" s="79"/>
    </row>
    <row r="1472" ht="16.5" customHeight="1">
      <c r="A1472" s="29">
        <v>61.0</v>
      </c>
      <c r="B1472" s="29">
        <v>7733.0</v>
      </c>
      <c r="C1472" s="32" t="s">
        <v>11419</v>
      </c>
      <c r="D1472" s="389"/>
      <c r="E1472" s="389"/>
      <c r="F1472" s="527"/>
      <c r="G1472" s="527"/>
      <c r="H1472" s="527"/>
      <c r="I1472" s="532"/>
      <c r="J1472" s="94"/>
      <c r="K1472" s="140"/>
      <c r="L1472" s="54"/>
      <c r="M1472" s="52"/>
      <c r="N1472" s="8"/>
      <c r="O1472" s="54"/>
      <c r="P1472" s="535"/>
      <c r="Q1472" s="482"/>
      <c r="R1472" s="83" t="s">
        <v>21</v>
      </c>
      <c r="S1472" s="528">
        <v>0.5</v>
      </c>
      <c r="T1472" s="521"/>
      <c r="U1472" s="53"/>
      <c r="V1472" s="14"/>
      <c r="W1472" s="52"/>
      <c r="X1472" s="8"/>
      <c r="Y1472" s="109"/>
      <c r="Z1472" s="213" t="s">
        <v>30</v>
      </c>
      <c r="AA1472" s="74">
        <v>5.0</v>
      </c>
      <c r="AB1472" s="522" t="s">
        <v>31</v>
      </c>
      <c r="AC1472" s="45">
        <f>ROUND(ROUND(H1448*O$8,0)*S1472,0)-AA1472</f>
        <v>729</v>
      </c>
      <c r="AD1472" s="79"/>
    </row>
    <row r="1473" ht="16.5" customHeight="1">
      <c r="A1473" s="29">
        <v>61.0</v>
      </c>
      <c r="B1473" s="29">
        <v>7734.0</v>
      </c>
      <c r="C1473" s="32" t="s">
        <v>11420</v>
      </c>
      <c r="D1473" s="389"/>
      <c r="E1473" s="389"/>
      <c r="F1473" s="527"/>
      <c r="G1473" s="527"/>
      <c r="H1473" s="527"/>
      <c r="I1473" s="532"/>
      <c r="J1473" s="94"/>
      <c r="K1473" s="140"/>
      <c r="L1473" s="54"/>
      <c r="M1473" s="52"/>
      <c r="N1473" s="8"/>
      <c r="O1473" s="54"/>
      <c r="P1473" s="535"/>
      <c r="Q1473" s="482"/>
      <c r="R1473" s="14"/>
      <c r="S1473" s="14"/>
      <c r="T1473" s="521"/>
      <c r="U1473" s="53"/>
      <c r="V1473" s="14"/>
      <c r="W1473" s="305" t="s">
        <v>20</v>
      </c>
      <c r="X1473" s="41" t="s">
        <v>21</v>
      </c>
      <c r="Y1473" s="86">
        <v>0.85</v>
      </c>
      <c r="Z1473" s="75"/>
      <c r="AA1473" s="213"/>
      <c r="AB1473" s="213"/>
      <c r="AC1473" s="45">
        <f>ROUND(ROUND(ROUND(H1448*O$8,0)*S1472,0)*Y1473,0)</f>
        <v>624</v>
      </c>
      <c r="AD1473" s="79"/>
    </row>
    <row r="1474" ht="16.5" customHeight="1">
      <c r="A1474" s="29">
        <v>61.0</v>
      </c>
      <c r="B1474" s="29">
        <v>7735.0</v>
      </c>
      <c r="C1474" s="32" t="s">
        <v>11421</v>
      </c>
      <c r="D1474" s="389"/>
      <c r="E1474" s="389"/>
      <c r="F1474" s="527"/>
      <c r="G1474" s="527"/>
      <c r="H1474" s="527"/>
      <c r="I1474" s="532"/>
      <c r="J1474" s="94"/>
      <c r="K1474" s="140"/>
      <c r="L1474" s="54"/>
      <c r="M1474" s="52"/>
      <c r="N1474" s="8"/>
      <c r="O1474" s="54"/>
      <c r="P1474" s="535"/>
      <c r="Q1474" s="482"/>
      <c r="R1474" s="83"/>
      <c r="S1474" s="83"/>
      <c r="T1474" s="525"/>
      <c r="U1474" s="180"/>
      <c r="V1474" s="21"/>
      <c r="W1474" s="484"/>
      <c r="X1474" s="56"/>
      <c r="Y1474" s="526"/>
      <c r="Z1474" s="213" t="s">
        <v>30</v>
      </c>
      <c r="AA1474" s="74">
        <v>5.0</v>
      </c>
      <c r="AB1474" s="522" t="s">
        <v>31</v>
      </c>
      <c r="AC1474" s="45">
        <f>ROUND(ROUND(ROUND(H1448*O$8,0)*S1472,0)*Y1473,0)-AA1474</f>
        <v>619</v>
      </c>
      <c r="AD1474" s="79"/>
    </row>
    <row r="1475" ht="16.5" customHeight="1">
      <c r="A1475" s="29">
        <v>61.0</v>
      </c>
      <c r="B1475" s="29">
        <v>7736.0</v>
      </c>
      <c r="C1475" s="32" t="s">
        <v>11422</v>
      </c>
      <c r="D1475" s="389"/>
      <c r="E1475" s="389"/>
      <c r="F1475" s="527"/>
      <c r="G1475" s="527"/>
      <c r="H1475" s="527"/>
      <c r="I1475" s="532"/>
      <c r="J1475" s="94"/>
      <c r="K1475" s="140"/>
      <c r="L1475" s="54"/>
      <c r="M1475" s="52"/>
      <c r="N1475" s="8"/>
      <c r="O1475" s="54"/>
      <c r="P1475" s="536"/>
      <c r="Q1475" s="14"/>
      <c r="R1475" s="14"/>
      <c r="S1475" s="14"/>
      <c r="T1475" s="102" t="s">
        <v>326</v>
      </c>
      <c r="U1475" s="41" t="s">
        <v>21</v>
      </c>
      <c r="V1475" s="60">
        <v>0.7</v>
      </c>
      <c r="W1475" s="37"/>
      <c r="X1475" s="7"/>
      <c r="Y1475" s="39"/>
      <c r="Z1475" s="213"/>
      <c r="AA1475" s="213"/>
      <c r="AB1475" s="213"/>
      <c r="AC1475" s="45">
        <f>ROUND(ROUND(ROUND(H1448*O$8,0)*S1472,0)*V1475,0)</f>
        <v>514</v>
      </c>
      <c r="AD1475" s="79"/>
    </row>
    <row r="1476" ht="16.5" customHeight="1">
      <c r="A1476" s="29">
        <v>61.0</v>
      </c>
      <c r="B1476" s="29">
        <v>7737.0</v>
      </c>
      <c r="C1476" s="32" t="s">
        <v>11423</v>
      </c>
      <c r="D1476" s="389"/>
      <c r="E1476" s="389"/>
      <c r="F1476" s="527"/>
      <c r="G1476" s="527"/>
      <c r="H1476" s="527"/>
      <c r="I1476" s="532"/>
      <c r="J1476" s="94"/>
      <c r="K1476" s="140"/>
      <c r="L1476" s="54"/>
      <c r="M1476" s="52"/>
      <c r="N1476" s="8"/>
      <c r="O1476" s="54"/>
      <c r="P1476" s="536"/>
      <c r="Q1476" s="14"/>
      <c r="R1476" s="14"/>
      <c r="S1476" s="14"/>
      <c r="T1476" s="482"/>
      <c r="U1476" s="83"/>
      <c r="V1476" s="528"/>
      <c r="W1476" s="227"/>
      <c r="X1476" s="22"/>
      <c r="Y1476" s="109"/>
      <c r="Z1476" s="213" t="s">
        <v>30</v>
      </c>
      <c r="AA1476" s="74">
        <v>5.0</v>
      </c>
      <c r="AB1476" s="522" t="s">
        <v>31</v>
      </c>
      <c r="AC1476" s="45">
        <f>ROUND(ROUND(ROUND(H1448*O$8,0)*S1472,0)*V1475,0)-AA1476</f>
        <v>509</v>
      </c>
      <c r="AD1476" s="79"/>
    </row>
    <row r="1477" ht="16.5" customHeight="1">
      <c r="A1477" s="29">
        <v>61.0</v>
      </c>
      <c r="B1477" s="29">
        <v>7738.0</v>
      </c>
      <c r="C1477" s="32" t="s">
        <v>11424</v>
      </c>
      <c r="D1477" s="389"/>
      <c r="E1477" s="389"/>
      <c r="F1477" s="527"/>
      <c r="G1477" s="527"/>
      <c r="H1477" s="527"/>
      <c r="I1477" s="532"/>
      <c r="J1477" s="94"/>
      <c r="K1477" s="140"/>
      <c r="L1477" s="54"/>
      <c r="M1477" s="52"/>
      <c r="N1477" s="8"/>
      <c r="O1477" s="54"/>
      <c r="P1477" s="254"/>
      <c r="Q1477" s="83"/>
      <c r="R1477" s="83"/>
      <c r="T1477" s="482"/>
      <c r="U1477" s="99"/>
      <c r="V1477" s="529"/>
      <c r="W1477" s="305" t="s">
        <v>20</v>
      </c>
      <c r="X1477" s="41" t="s">
        <v>21</v>
      </c>
      <c r="Y1477" s="86">
        <v>0.85</v>
      </c>
      <c r="Z1477" s="75"/>
      <c r="AA1477" s="213"/>
      <c r="AB1477" s="213"/>
      <c r="AC1477" s="45">
        <f>ROUND(ROUND(ROUND(ROUND(H1448*O$8,0)*S1472,0)*V1475,0)*Y1477,0)</f>
        <v>437</v>
      </c>
      <c r="AD1477" s="79"/>
    </row>
    <row r="1478" ht="16.5" customHeight="1">
      <c r="A1478" s="29">
        <v>61.0</v>
      </c>
      <c r="B1478" s="29">
        <v>7739.0</v>
      </c>
      <c r="C1478" s="32" t="s">
        <v>11425</v>
      </c>
      <c r="D1478" s="389"/>
      <c r="E1478" s="389"/>
      <c r="F1478" s="527"/>
      <c r="G1478" s="527"/>
      <c r="H1478" s="527"/>
      <c r="I1478" s="532"/>
      <c r="J1478" s="94"/>
      <c r="K1478" s="140"/>
      <c r="L1478" s="54"/>
      <c r="M1478" s="52"/>
      <c r="N1478" s="8"/>
      <c r="O1478" s="54"/>
      <c r="P1478" s="254"/>
      <c r="Q1478" s="83"/>
      <c r="R1478" s="83"/>
      <c r="S1478" s="83"/>
      <c r="T1478" s="530"/>
      <c r="U1478" s="24"/>
      <c r="V1478" s="26"/>
      <c r="W1478" s="484"/>
      <c r="X1478" s="56"/>
      <c r="Y1478" s="526"/>
      <c r="Z1478" s="213" t="s">
        <v>30</v>
      </c>
      <c r="AA1478" s="74">
        <v>5.0</v>
      </c>
      <c r="AB1478" s="522" t="s">
        <v>31</v>
      </c>
      <c r="AC1478" s="45">
        <f>ROUND(ROUND(ROUND(ROUND(H1448*O$8,0)*S1472,0)*V1475,0)*Y1477,0)-AA1478</f>
        <v>432</v>
      </c>
      <c r="AD1478" s="79"/>
    </row>
    <row r="1479" ht="16.5" customHeight="1">
      <c r="A1479" s="29">
        <v>61.0</v>
      </c>
      <c r="B1479" s="29">
        <v>7740.0</v>
      </c>
      <c r="C1479" s="32" t="s">
        <v>11426</v>
      </c>
      <c r="D1479" s="389"/>
      <c r="E1479" s="389"/>
      <c r="F1479" s="527"/>
      <c r="G1479" s="527"/>
      <c r="H1479" s="527"/>
      <c r="I1479" s="532"/>
      <c r="J1479" s="94"/>
      <c r="K1479" s="140"/>
      <c r="L1479" s="54"/>
      <c r="M1479" s="52"/>
      <c r="N1479" s="8"/>
      <c r="O1479" s="54"/>
      <c r="P1479" s="536"/>
      <c r="Q1479" s="83"/>
      <c r="R1479" s="528"/>
      <c r="S1479" s="486"/>
      <c r="T1479" s="102" t="s">
        <v>329</v>
      </c>
      <c r="U1479" s="83" t="s">
        <v>21</v>
      </c>
      <c r="V1479" s="528">
        <v>0.85</v>
      </c>
      <c r="W1479" s="37"/>
      <c r="X1479" s="7"/>
      <c r="Y1479" s="39"/>
      <c r="Z1479" s="213"/>
      <c r="AA1479" s="213"/>
      <c r="AB1479" s="213"/>
      <c r="AC1479" s="45">
        <f>ROUND(ROUND(ROUND(H1448*O$8,0)*S1472,0)*V1479,0)</f>
        <v>624</v>
      </c>
      <c r="AD1479" s="79"/>
    </row>
    <row r="1480" ht="16.5" customHeight="1">
      <c r="A1480" s="29">
        <v>61.0</v>
      </c>
      <c r="B1480" s="29">
        <v>7741.0</v>
      </c>
      <c r="C1480" s="32" t="s">
        <v>11427</v>
      </c>
      <c r="D1480" s="389"/>
      <c r="E1480" s="389"/>
      <c r="F1480" s="527"/>
      <c r="G1480" s="527"/>
      <c r="H1480" s="527"/>
      <c r="I1480" s="532"/>
      <c r="J1480" s="94"/>
      <c r="K1480" s="140"/>
      <c r="L1480" s="54"/>
      <c r="M1480" s="52"/>
      <c r="N1480" s="8"/>
      <c r="O1480" s="54"/>
      <c r="P1480" s="536"/>
      <c r="Q1480" s="83"/>
      <c r="R1480" s="528"/>
      <c r="S1480" s="528"/>
      <c r="T1480" s="482"/>
      <c r="U1480" s="83"/>
      <c r="V1480" s="528"/>
      <c r="W1480" s="227"/>
      <c r="X1480" s="22"/>
      <c r="Y1480" s="109"/>
      <c r="Z1480" s="213" t="s">
        <v>30</v>
      </c>
      <c r="AA1480" s="74">
        <v>5.0</v>
      </c>
      <c r="AB1480" s="522" t="s">
        <v>31</v>
      </c>
      <c r="AC1480" s="45">
        <f>ROUND(ROUND(ROUND(H1448*O$8,0)*S1472,0)*V1479,0)-AA1480</f>
        <v>619</v>
      </c>
      <c r="AD1480" s="79"/>
    </row>
    <row r="1481" ht="16.5" customHeight="1">
      <c r="A1481" s="29">
        <v>61.0</v>
      </c>
      <c r="B1481" s="29">
        <v>7742.0</v>
      </c>
      <c r="C1481" s="32" t="s">
        <v>11428</v>
      </c>
      <c r="D1481" s="389"/>
      <c r="E1481" s="389"/>
      <c r="F1481" s="527"/>
      <c r="G1481" s="527"/>
      <c r="H1481" s="527"/>
      <c r="I1481" s="532"/>
      <c r="J1481" s="94"/>
      <c r="K1481" s="140"/>
      <c r="L1481" s="54"/>
      <c r="M1481" s="52"/>
      <c r="N1481" s="8"/>
      <c r="O1481" s="54"/>
      <c r="P1481" s="254"/>
      <c r="Q1481" s="83"/>
      <c r="R1481" s="528"/>
      <c r="S1481" s="528"/>
      <c r="T1481" s="482"/>
      <c r="U1481" s="99"/>
      <c r="V1481" s="529"/>
      <c r="W1481" s="305" t="s">
        <v>20</v>
      </c>
      <c r="X1481" s="41" t="s">
        <v>21</v>
      </c>
      <c r="Y1481" s="86">
        <v>0.85</v>
      </c>
      <c r="Z1481" s="75"/>
      <c r="AA1481" s="213"/>
      <c r="AB1481" s="213"/>
      <c r="AC1481" s="45">
        <f>ROUND(ROUND(ROUND(ROUND(H1448*O$8,0)*S1472,0)*V1479,0)*Y1481,0)</f>
        <v>530</v>
      </c>
      <c r="AD1481" s="79"/>
    </row>
    <row r="1482" ht="16.5" customHeight="1">
      <c r="A1482" s="29">
        <v>61.0</v>
      </c>
      <c r="B1482" s="29">
        <v>7743.0</v>
      </c>
      <c r="C1482" s="32" t="s">
        <v>11429</v>
      </c>
      <c r="D1482" s="389"/>
      <c r="E1482" s="231"/>
      <c r="F1482" s="527"/>
      <c r="G1482" s="527"/>
      <c r="H1482" s="527"/>
      <c r="I1482" s="532"/>
      <c r="J1482" s="94"/>
      <c r="K1482" s="140"/>
      <c r="L1482" s="54"/>
      <c r="M1482" s="52"/>
      <c r="N1482" s="8"/>
      <c r="O1482" s="54"/>
      <c r="P1482" s="537"/>
      <c r="Q1482" s="83"/>
      <c r="R1482" s="83"/>
      <c r="S1482" s="83"/>
      <c r="T1482" s="484"/>
      <c r="U1482" s="24"/>
      <c r="V1482" s="26"/>
      <c r="W1482" s="484"/>
      <c r="X1482" s="56"/>
      <c r="Y1482" s="526"/>
      <c r="Z1482" s="213" t="s">
        <v>30</v>
      </c>
      <c r="AA1482" s="74">
        <v>5.0</v>
      </c>
      <c r="AB1482" s="522" t="s">
        <v>31</v>
      </c>
      <c r="AC1482" s="45">
        <f>ROUND(ROUND(ROUND(ROUND(H1448*O$8,0)*S1472,0)*V1479,0)*Y1481,0)-AA1482</f>
        <v>525</v>
      </c>
      <c r="AD1482" s="79"/>
    </row>
    <row r="1483" ht="16.5" customHeight="1">
      <c r="A1483" s="29">
        <v>61.0</v>
      </c>
      <c r="B1483" s="29">
        <v>8641.0</v>
      </c>
      <c r="C1483" s="32" t="s">
        <v>11430</v>
      </c>
      <c r="D1483" s="389"/>
      <c r="E1483" s="231"/>
      <c r="F1483" s="102" t="s">
        <v>9448</v>
      </c>
      <c r="G1483" s="169"/>
      <c r="H1483" s="169"/>
      <c r="I1483" s="519"/>
      <c r="J1483" s="168"/>
      <c r="K1483" s="152"/>
      <c r="L1483" s="39"/>
      <c r="M1483" s="52"/>
      <c r="N1483" s="8"/>
      <c r="O1483" s="54"/>
      <c r="P1483" s="37"/>
      <c r="Q1483" s="7"/>
      <c r="R1483" s="7"/>
      <c r="S1483" s="7"/>
      <c r="T1483" s="520"/>
      <c r="U1483" s="6"/>
      <c r="V1483" s="7"/>
      <c r="W1483" s="37"/>
      <c r="X1483" s="7"/>
      <c r="Y1483" s="39"/>
      <c r="Z1483" s="213"/>
      <c r="AA1483" s="213"/>
      <c r="AB1483" s="213"/>
      <c r="AC1483" s="45">
        <f>ROUND(ROUND(H1484*O$8,0),0)</f>
        <v>1229</v>
      </c>
      <c r="AD1483" s="79"/>
    </row>
    <row r="1484" ht="16.5" customHeight="1">
      <c r="A1484" s="29">
        <v>61.0</v>
      </c>
      <c r="B1484" s="29">
        <v>7750.0</v>
      </c>
      <c r="C1484" s="32" t="s">
        <v>11431</v>
      </c>
      <c r="D1484" s="389"/>
      <c r="E1484" s="231"/>
      <c r="F1484" s="482"/>
      <c r="G1484" s="174"/>
      <c r="H1484" s="50">
        <f>'28児童発達支援(基本１)'!H1484</f>
        <v>1755</v>
      </c>
      <c r="I1484" s="8" t="s">
        <v>9</v>
      </c>
      <c r="J1484" s="94"/>
      <c r="K1484" s="140"/>
      <c r="L1484" s="54"/>
      <c r="M1484" s="52"/>
      <c r="N1484" s="8"/>
      <c r="O1484" s="54"/>
      <c r="P1484" s="52"/>
      <c r="Q1484" s="8"/>
      <c r="R1484" s="8"/>
      <c r="S1484" s="8"/>
      <c r="T1484" s="521"/>
      <c r="U1484" s="14"/>
      <c r="V1484" s="8"/>
      <c r="W1484" s="52"/>
      <c r="X1484" s="8"/>
      <c r="Y1484" s="109"/>
      <c r="Z1484" s="213" t="s">
        <v>30</v>
      </c>
      <c r="AA1484" s="74">
        <v>5.0</v>
      </c>
      <c r="AB1484" s="522" t="s">
        <v>31</v>
      </c>
      <c r="AC1484" s="45">
        <f>ROUND(ROUND(H1484*O$8,0),0)-AA1484</f>
        <v>1224</v>
      </c>
      <c r="AD1484" s="79"/>
    </row>
    <row r="1485" ht="16.5" customHeight="1">
      <c r="A1485" s="29">
        <v>61.0</v>
      </c>
      <c r="B1485" s="29">
        <v>7751.0</v>
      </c>
      <c r="C1485" s="32" t="s">
        <v>11432</v>
      </c>
      <c r="D1485" s="389"/>
      <c r="E1485" s="231"/>
      <c r="F1485" s="482"/>
      <c r="G1485" s="174"/>
      <c r="H1485" s="174"/>
      <c r="I1485" s="523"/>
      <c r="J1485" s="94"/>
      <c r="K1485" s="140"/>
      <c r="L1485" s="54"/>
      <c r="M1485" s="52"/>
      <c r="N1485" s="8"/>
      <c r="O1485" s="54"/>
      <c r="P1485" s="52"/>
      <c r="Q1485" s="8"/>
      <c r="R1485" s="8"/>
      <c r="S1485" s="8"/>
      <c r="T1485" s="521"/>
      <c r="U1485" s="14"/>
      <c r="V1485" s="54"/>
      <c r="W1485" s="305" t="s">
        <v>20</v>
      </c>
      <c r="X1485" s="41" t="s">
        <v>21</v>
      </c>
      <c r="Y1485" s="86">
        <v>0.85</v>
      </c>
      <c r="Z1485" s="75"/>
      <c r="AA1485" s="213"/>
      <c r="AB1485" s="213"/>
      <c r="AC1485" s="45">
        <f>ROUND(ROUND(H1484*O$8,0)*Y1485,0)</f>
        <v>1045</v>
      </c>
      <c r="AD1485" s="79"/>
    </row>
    <row r="1486" ht="16.5" customHeight="1">
      <c r="A1486" s="29">
        <v>61.0</v>
      </c>
      <c r="B1486" s="29">
        <v>7752.0</v>
      </c>
      <c r="C1486" s="32" t="s">
        <v>11433</v>
      </c>
      <c r="D1486" s="389"/>
      <c r="E1486" s="231"/>
      <c r="F1486" s="174"/>
      <c r="G1486" s="174"/>
      <c r="H1486" s="174"/>
      <c r="I1486" s="174"/>
      <c r="J1486" s="94"/>
      <c r="K1486" s="140"/>
      <c r="L1486" s="54"/>
      <c r="M1486" s="52"/>
      <c r="N1486" s="8"/>
      <c r="O1486" s="54"/>
      <c r="P1486" s="52"/>
      <c r="Q1486" s="8"/>
      <c r="R1486" s="8"/>
      <c r="S1486" s="8"/>
      <c r="T1486" s="525"/>
      <c r="U1486" s="21"/>
      <c r="V1486" s="109"/>
      <c r="W1486" s="484"/>
      <c r="X1486" s="56"/>
      <c r="Y1486" s="526"/>
      <c r="Z1486" s="213" t="s">
        <v>30</v>
      </c>
      <c r="AA1486" s="74">
        <v>5.0</v>
      </c>
      <c r="AB1486" s="522" t="s">
        <v>31</v>
      </c>
      <c r="AC1486" s="45">
        <f>ROUND(ROUND(H1484*O$8,0)*Y1485,0)-AA1486</f>
        <v>1040</v>
      </c>
      <c r="AD1486" s="79"/>
    </row>
    <row r="1487" ht="16.5" customHeight="1">
      <c r="A1487" s="29">
        <v>61.0</v>
      </c>
      <c r="B1487" s="29">
        <v>8642.0</v>
      </c>
      <c r="C1487" s="32" t="s">
        <v>11434</v>
      </c>
      <c r="D1487" s="231"/>
      <c r="E1487" s="231"/>
      <c r="F1487" s="527"/>
      <c r="G1487" s="527"/>
      <c r="H1487" s="14"/>
      <c r="I1487" s="14"/>
      <c r="J1487" s="94"/>
      <c r="K1487" s="140"/>
      <c r="L1487" s="54"/>
      <c r="M1487" s="52"/>
      <c r="N1487" s="8"/>
      <c r="O1487" s="54"/>
      <c r="P1487" s="52"/>
      <c r="Q1487" s="8"/>
      <c r="R1487" s="8"/>
      <c r="S1487" s="8"/>
      <c r="T1487" s="102" t="s">
        <v>326</v>
      </c>
      <c r="U1487" s="41" t="s">
        <v>21</v>
      </c>
      <c r="V1487" s="60">
        <v>0.7</v>
      </c>
      <c r="W1487" s="37"/>
      <c r="X1487" s="7"/>
      <c r="Y1487" s="39"/>
      <c r="Z1487" s="213"/>
      <c r="AA1487" s="213"/>
      <c r="AB1487" s="213"/>
      <c r="AC1487" s="45">
        <f>ROUND(ROUND(H1484*O$8,0)*V1487,0)</f>
        <v>860</v>
      </c>
      <c r="AD1487" s="79"/>
    </row>
    <row r="1488" ht="16.5" customHeight="1">
      <c r="A1488" s="29">
        <v>61.0</v>
      </c>
      <c r="B1488" s="29">
        <v>7753.0</v>
      </c>
      <c r="C1488" s="32" t="s">
        <v>11435</v>
      </c>
      <c r="D1488" s="231"/>
      <c r="E1488" s="231"/>
      <c r="F1488" s="527"/>
      <c r="G1488" s="527"/>
      <c r="H1488" s="8"/>
      <c r="I1488" s="144"/>
      <c r="J1488" s="94"/>
      <c r="K1488" s="140"/>
      <c r="L1488" s="54"/>
      <c r="M1488" s="52"/>
      <c r="N1488" s="8"/>
      <c r="O1488" s="54"/>
      <c r="P1488" s="52"/>
      <c r="Q1488" s="8"/>
      <c r="R1488" s="8"/>
      <c r="S1488" s="8"/>
      <c r="T1488" s="482"/>
      <c r="U1488" s="83"/>
      <c r="V1488" s="528"/>
      <c r="W1488" s="227"/>
      <c r="X1488" s="22"/>
      <c r="Y1488" s="109"/>
      <c r="Z1488" s="213" t="s">
        <v>30</v>
      </c>
      <c r="AA1488" s="74">
        <v>5.0</v>
      </c>
      <c r="AB1488" s="522" t="s">
        <v>31</v>
      </c>
      <c r="AC1488" s="45">
        <f>ROUND(ROUND(H1484*O$8,0)*V1487,0)-AA1488</f>
        <v>855</v>
      </c>
      <c r="AD1488" s="79"/>
    </row>
    <row r="1489" ht="16.5" customHeight="1">
      <c r="A1489" s="29">
        <v>61.0</v>
      </c>
      <c r="B1489" s="29">
        <v>7754.0</v>
      </c>
      <c r="C1489" s="32" t="s">
        <v>11436</v>
      </c>
      <c r="D1489" s="389"/>
      <c r="E1489" s="231"/>
      <c r="F1489" s="113"/>
      <c r="G1489" s="113"/>
      <c r="H1489" s="8"/>
      <c r="I1489" s="144"/>
      <c r="J1489" s="94"/>
      <c r="K1489" s="140"/>
      <c r="L1489" s="54"/>
      <c r="M1489" s="52"/>
      <c r="N1489" s="8"/>
      <c r="O1489" s="54"/>
      <c r="P1489" s="52"/>
      <c r="Q1489" s="8"/>
      <c r="R1489" s="8"/>
      <c r="S1489" s="8"/>
      <c r="T1489" s="482"/>
      <c r="U1489" s="99"/>
      <c r="V1489" s="529"/>
      <c r="W1489" s="305" t="s">
        <v>20</v>
      </c>
      <c r="X1489" s="41" t="s">
        <v>21</v>
      </c>
      <c r="Y1489" s="86">
        <v>0.85</v>
      </c>
      <c r="Z1489" s="75"/>
      <c r="AA1489" s="213"/>
      <c r="AB1489" s="213"/>
      <c r="AC1489" s="45">
        <f>ROUND(ROUND(ROUND(H1484*O$8,0)*V1487,0)*Y1489,0)</f>
        <v>731</v>
      </c>
      <c r="AD1489" s="79"/>
    </row>
    <row r="1490" ht="16.5" customHeight="1">
      <c r="A1490" s="29">
        <v>61.0</v>
      </c>
      <c r="B1490" s="29">
        <v>7755.0</v>
      </c>
      <c r="C1490" s="32" t="s">
        <v>11437</v>
      </c>
      <c r="D1490" s="389"/>
      <c r="E1490" s="231"/>
      <c r="F1490" s="113"/>
      <c r="G1490" s="113"/>
      <c r="H1490" s="8"/>
      <c r="I1490" s="144"/>
      <c r="J1490" s="94"/>
      <c r="K1490" s="140"/>
      <c r="L1490" s="54"/>
      <c r="M1490" s="52"/>
      <c r="N1490" s="8"/>
      <c r="O1490" s="54"/>
      <c r="P1490" s="52"/>
      <c r="Q1490" s="8"/>
      <c r="R1490" s="8"/>
      <c r="S1490" s="8"/>
      <c r="T1490" s="530"/>
      <c r="U1490" s="24"/>
      <c r="V1490" s="26"/>
      <c r="W1490" s="484"/>
      <c r="X1490" s="56"/>
      <c r="Y1490" s="526"/>
      <c r="Z1490" s="213" t="s">
        <v>30</v>
      </c>
      <c r="AA1490" s="74">
        <v>5.0</v>
      </c>
      <c r="AB1490" s="522" t="s">
        <v>31</v>
      </c>
      <c r="AC1490" s="45">
        <f>ROUND(ROUND(ROUND(H1484*O$8,0)*V1487,0)*Y1489,0)-AA1490</f>
        <v>726</v>
      </c>
      <c r="AD1490" s="79"/>
    </row>
    <row r="1491" ht="16.5" customHeight="1">
      <c r="A1491" s="29">
        <v>61.0</v>
      </c>
      <c r="B1491" s="29">
        <v>8643.0</v>
      </c>
      <c r="C1491" s="32" t="s">
        <v>11438</v>
      </c>
      <c r="D1491" s="389"/>
      <c r="E1491" s="231"/>
      <c r="F1491" s="113"/>
      <c r="G1491" s="113"/>
      <c r="H1491" s="8"/>
      <c r="I1491" s="144"/>
      <c r="J1491" s="94"/>
      <c r="K1491" s="140"/>
      <c r="L1491" s="54"/>
      <c r="M1491" s="52"/>
      <c r="N1491" s="8"/>
      <c r="O1491" s="54"/>
      <c r="P1491" s="52"/>
      <c r="Q1491" s="8"/>
      <c r="R1491" s="8"/>
      <c r="S1491" s="54"/>
      <c r="T1491" s="102" t="s">
        <v>329</v>
      </c>
      <c r="U1491" s="83" t="s">
        <v>21</v>
      </c>
      <c r="V1491" s="528">
        <v>0.85</v>
      </c>
      <c r="W1491" s="37"/>
      <c r="X1491" s="7"/>
      <c r="Y1491" s="39"/>
      <c r="Z1491" s="213"/>
      <c r="AA1491" s="213"/>
      <c r="AB1491" s="213"/>
      <c r="AC1491" s="45">
        <f>ROUND(ROUND(H1484*O$8,0)*V1491,0)</f>
        <v>1045</v>
      </c>
      <c r="AD1491" s="79"/>
    </row>
    <row r="1492" ht="16.5" customHeight="1">
      <c r="A1492" s="29">
        <v>61.0</v>
      </c>
      <c r="B1492" s="29">
        <v>7756.0</v>
      </c>
      <c r="C1492" s="32" t="s">
        <v>11439</v>
      </c>
      <c r="D1492" s="389"/>
      <c r="E1492" s="231"/>
      <c r="F1492" s="113"/>
      <c r="G1492" s="113"/>
      <c r="H1492" s="8"/>
      <c r="I1492" s="144"/>
      <c r="J1492" s="94"/>
      <c r="K1492" s="140"/>
      <c r="L1492" s="54"/>
      <c r="M1492" s="52"/>
      <c r="N1492" s="8"/>
      <c r="O1492" s="54"/>
      <c r="P1492" s="52"/>
      <c r="Q1492" s="8"/>
      <c r="R1492" s="8"/>
      <c r="S1492" s="8"/>
      <c r="T1492" s="482"/>
      <c r="U1492" s="83"/>
      <c r="V1492" s="528"/>
      <c r="W1492" s="227"/>
      <c r="X1492" s="22"/>
      <c r="Y1492" s="109"/>
      <c r="Z1492" s="213" t="s">
        <v>30</v>
      </c>
      <c r="AA1492" s="74">
        <v>5.0</v>
      </c>
      <c r="AB1492" s="522" t="s">
        <v>31</v>
      </c>
      <c r="AC1492" s="45">
        <f>ROUND(ROUND(H1484*O$8,0)*V1491,0)-AA1492</f>
        <v>1040</v>
      </c>
      <c r="AD1492" s="79"/>
    </row>
    <row r="1493" ht="16.5" customHeight="1">
      <c r="A1493" s="29">
        <v>61.0</v>
      </c>
      <c r="B1493" s="29">
        <v>7757.0</v>
      </c>
      <c r="C1493" s="32" t="s">
        <v>11440</v>
      </c>
      <c r="D1493" s="389"/>
      <c r="E1493" s="231"/>
      <c r="F1493" s="527"/>
      <c r="G1493" s="527"/>
      <c r="H1493" s="527"/>
      <c r="I1493" s="532"/>
      <c r="J1493" s="94"/>
      <c r="K1493" s="140"/>
      <c r="L1493" s="54"/>
      <c r="M1493" s="52"/>
      <c r="N1493" s="8"/>
      <c r="O1493" s="54"/>
      <c r="P1493" s="52"/>
      <c r="Q1493" s="8"/>
      <c r="R1493" s="8"/>
      <c r="S1493" s="8"/>
      <c r="T1493" s="482"/>
      <c r="U1493" s="99"/>
      <c r="V1493" s="529"/>
      <c r="W1493" s="305" t="s">
        <v>20</v>
      </c>
      <c r="X1493" s="41" t="s">
        <v>21</v>
      </c>
      <c r="Y1493" s="86">
        <v>0.85</v>
      </c>
      <c r="Z1493" s="75"/>
      <c r="AA1493" s="213"/>
      <c r="AB1493" s="213"/>
      <c r="AC1493" s="45">
        <f>ROUND(ROUND(ROUND(H1484*O$8,0)*V1491,0)*Y1493,0)</f>
        <v>888</v>
      </c>
      <c r="AD1493" s="79"/>
    </row>
    <row r="1494" ht="16.5" customHeight="1">
      <c r="A1494" s="29">
        <v>61.0</v>
      </c>
      <c r="B1494" s="29">
        <v>7758.0</v>
      </c>
      <c r="C1494" s="32" t="s">
        <v>11441</v>
      </c>
      <c r="D1494" s="389"/>
      <c r="E1494" s="231"/>
      <c r="F1494" s="527"/>
      <c r="G1494" s="527"/>
      <c r="H1494" s="527"/>
      <c r="I1494" s="532"/>
      <c r="J1494" s="94"/>
      <c r="K1494" s="140"/>
      <c r="L1494" s="54"/>
      <c r="M1494" s="52"/>
      <c r="N1494" s="8"/>
      <c r="O1494" s="54"/>
      <c r="P1494" s="227"/>
      <c r="Q1494" s="22"/>
      <c r="R1494" s="22"/>
      <c r="S1494" s="22"/>
      <c r="T1494" s="484"/>
      <c r="U1494" s="24"/>
      <c r="V1494" s="26"/>
      <c r="W1494" s="484"/>
      <c r="X1494" s="56"/>
      <c r="Y1494" s="526"/>
      <c r="Z1494" s="213" t="s">
        <v>30</v>
      </c>
      <c r="AA1494" s="74">
        <v>5.0</v>
      </c>
      <c r="AB1494" s="522" t="s">
        <v>31</v>
      </c>
      <c r="AC1494" s="45">
        <f>ROUND(ROUND(ROUND(H1484*O$8,0)*V1491,0)*Y1493,0)-AA1494</f>
        <v>883</v>
      </c>
      <c r="AD1494" s="79"/>
    </row>
    <row r="1495" ht="16.5" customHeight="1">
      <c r="A1495" s="29">
        <v>61.0</v>
      </c>
      <c r="B1495" s="29">
        <v>8644.0</v>
      </c>
      <c r="C1495" s="32" t="s">
        <v>11442</v>
      </c>
      <c r="D1495" s="389"/>
      <c r="E1495" s="389"/>
      <c r="F1495" s="527"/>
      <c r="G1495" s="527"/>
      <c r="H1495" s="527"/>
      <c r="I1495" s="532"/>
      <c r="J1495" s="94"/>
      <c r="K1495" s="140"/>
      <c r="L1495" s="54"/>
      <c r="M1495" s="52"/>
      <c r="N1495" s="8"/>
      <c r="O1495" s="54"/>
      <c r="P1495" s="206" t="s">
        <v>23</v>
      </c>
      <c r="Q1495" s="102" t="s">
        <v>24</v>
      </c>
      <c r="R1495" s="533"/>
      <c r="S1495" s="533"/>
      <c r="T1495" s="520"/>
      <c r="U1495" s="38"/>
      <c r="V1495" s="6"/>
      <c r="W1495" s="37"/>
      <c r="X1495" s="7"/>
      <c r="Y1495" s="39"/>
      <c r="Z1495" s="213"/>
      <c r="AA1495" s="213"/>
      <c r="AB1495" s="213"/>
      <c r="AC1495" s="45">
        <f>ROUND(ROUND(H1484*O$8,0)*S1496,0)</f>
        <v>860</v>
      </c>
      <c r="AD1495" s="79"/>
    </row>
    <row r="1496" ht="16.5" customHeight="1">
      <c r="A1496" s="29">
        <v>61.0</v>
      </c>
      <c r="B1496" s="29">
        <v>7759.0</v>
      </c>
      <c r="C1496" s="32" t="s">
        <v>11443</v>
      </c>
      <c r="D1496" s="389"/>
      <c r="E1496" s="389"/>
      <c r="F1496" s="527"/>
      <c r="G1496" s="527"/>
      <c r="H1496" s="527"/>
      <c r="I1496" s="532"/>
      <c r="J1496" s="94"/>
      <c r="K1496" s="140"/>
      <c r="L1496" s="54"/>
      <c r="M1496" s="52"/>
      <c r="N1496" s="8"/>
      <c r="O1496" s="54"/>
      <c r="P1496" s="481"/>
      <c r="Q1496" s="482"/>
      <c r="R1496" s="83" t="s">
        <v>21</v>
      </c>
      <c r="S1496" s="528">
        <v>0.7</v>
      </c>
      <c r="T1496" s="521"/>
      <c r="U1496" s="53"/>
      <c r="V1496" s="14"/>
      <c r="W1496" s="52"/>
      <c r="X1496" s="8"/>
      <c r="Y1496" s="109"/>
      <c r="Z1496" s="213" t="s">
        <v>30</v>
      </c>
      <c r="AA1496" s="74">
        <v>5.0</v>
      </c>
      <c r="AB1496" s="522" t="s">
        <v>31</v>
      </c>
      <c r="AC1496" s="45">
        <f>ROUND(ROUND(H1484*O$8,0)*S1496,0)-AA1496</f>
        <v>855</v>
      </c>
      <c r="AD1496" s="79"/>
    </row>
    <row r="1497" ht="16.5" customHeight="1">
      <c r="A1497" s="29">
        <v>61.0</v>
      </c>
      <c r="B1497" s="29">
        <v>7760.0</v>
      </c>
      <c r="C1497" s="32" t="s">
        <v>11444</v>
      </c>
      <c r="D1497" s="389"/>
      <c r="E1497" s="389"/>
      <c r="F1497" s="527"/>
      <c r="G1497" s="527"/>
      <c r="H1497" s="527"/>
      <c r="I1497" s="532"/>
      <c r="J1497" s="94"/>
      <c r="K1497" s="140"/>
      <c r="L1497" s="54"/>
      <c r="M1497" s="52"/>
      <c r="N1497" s="8"/>
      <c r="O1497" s="54"/>
      <c r="P1497" s="481"/>
      <c r="Q1497" s="482"/>
      <c r="R1497" s="14"/>
      <c r="S1497" s="14"/>
      <c r="T1497" s="521"/>
      <c r="U1497" s="53"/>
      <c r="V1497" s="14"/>
      <c r="W1497" s="305" t="s">
        <v>20</v>
      </c>
      <c r="X1497" s="41" t="s">
        <v>21</v>
      </c>
      <c r="Y1497" s="86">
        <v>0.85</v>
      </c>
      <c r="Z1497" s="75"/>
      <c r="AA1497" s="213"/>
      <c r="AB1497" s="213"/>
      <c r="AC1497" s="45">
        <f>ROUND(ROUND(ROUND(H1484*O$8,0)*S1496,0)*Y1497,0)</f>
        <v>731</v>
      </c>
      <c r="AD1497" s="79"/>
    </row>
    <row r="1498" ht="16.5" customHeight="1">
      <c r="A1498" s="29">
        <v>61.0</v>
      </c>
      <c r="B1498" s="29">
        <v>7761.0</v>
      </c>
      <c r="C1498" s="32" t="s">
        <v>11445</v>
      </c>
      <c r="D1498" s="389"/>
      <c r="E1498" s="389"/>
      <c r="F1498" s="527"/>
      <c r="G1498" s="527"/>
      <c r="H1498" s="527"/>
      <c r="I1498" s="532"/>
      <c r="J1498" s="94"/>
      <c r="K1498" s="140"/>
      <c r="L1498" s="54"/>
      <c r="M1498" s="52"/>
      <c r="N1498" s="8"/>
      <c r="O1498" s="54"/>
      <c r="P1498" s="535"/>
      <c r="Q1498" s="482"/>
      <c r="R1498" s="83"/>
      <c r="S1498" s="83"/>
      <c r="T1498" s="525"/>
      <c r="U1498" s="180"/>
      <c r="V1498" s="21"/>
      <c r="W1498" s="484"/>
      <c r="X1498" s="56"/>
      <c r="Y1498" s="526"/>
      <c r="Z1498" s="213" t="s">
        <v>30</v>
      </c>
      <c r="AA1498" s="74">
        <v>5.0</v>
      </c>
      <c r="AB1498" s="522" t="s">
        <v>31</v>
      </c>
      <c r="AC1498" s="45">
        <f>ROUND(ROUND(ROUND(H1484*O$8,0)*S1496,0)*Y1497,0)-AA1498</f>
        <v>726</v>
      </c>
      <c r="AD1498" s="79"/>
    </row>
    <row r="1499" ht="16.5" customHeight="1">
      <c r="A1499" s="29">
        <v>61.0</v>
      </c>
      <c r="B1499" s="29">
        <v>8645.0</v>
      </c>
      <c r="C1499" s="32" t="s">
        <v>11446</v>
      </c>
      <c r="D1499" s="389"/>
      <c r="E1499" s="389"/>
      <c r="F1499" s="527"/>
      <c r="G1499" s="527"/>
      <c r="H1499" s="527"/>
      <c r="I1499" s="532"/>
      <c r="J1499" s="94"/>
      <c r="K1499" s="140"/>
      <c r="L1499" s="54"/>
      <c r="M1499" s="52"/>
      <c r="N1499" s="8"/>
      <c r="O1499" s="54"/>
      <c r="P1499" s="536"/>
      <c r="Q1499" s="14"/>
      <c r="R1499" s="14"/>
      <c r="S1499" s="14"/>
      <c r="T1499" s="102" t="s">
        <v>326</v>
      </c>
      <c r="U1499" s="41" t="s">
        <v>21</v>
      </c>
      <c r="V1499" s="60">
        <v>0.7</v>
      </c>
      <c r="W1499" s="37"/>
      <c r="X1499" s="7"/>
      <c r="Y1499" s="39"/>
      <c r="Z1499" s="213"/>
      <c r="AA1499" s="213"/>
      <c r="AB1499" s="213"/>
      <c r="AC1499" s="45">
        <f>ROUND(ROUND(ROUND(H1484*O$8,0)*S1496,0)*V1499,0)</f>
        <v>602</v>
      </c>
      <c r="AD1499" s="79"/>
    </row>
    <row r="1500" ht="16.5" customHeight="1">
      <c r="A1500" s="29">
        <v>61.0</v>
      </c>
      <c r="B1500" s="29">
        <v>7762.0</v>
      </c>
      <c r="C1500" s="32" t="s">
        <v>11447</v>
      </c>
      <c r="D1500" s="389"/>
      <c r="E1500" s="389"/>
      <c r="F1500" s="527"/>
      <c r="G1500" s="527"/>
      <c r="H1500" s="527"/>
      <c r="I1500" s="532"/>
      <c r="J1500" s="94"/>
      <c r="K1500" s="140"/>
      <c r="L1500" s="54"/>
      <c r="M1500" s="52"/>
      <c r="N1500" s="8"/>
      <c r="O1500" s="54"/>
      <c r="P1500" s="536"/>
      <c r="Q1500" s="14"/>
      <c r="R1500" s="14"/>
      <c r="S1500" s="14"/>
      <c r="T1500" s="482"/>
      <c r="U1500" s="83"/>
      <c r="V1500" s="528"/>
      <c r="W1500" s="227"/>
      <c r="X1500" s="22"/>
      <c r="Y1500" s="109"/>
      <c r="Z1500" s="213" t="s">
        <v>30</v>
      </c>
      <c r="AA1500" s="74">
        <v>5.0</v>
      </c>
      <c r="AB1500" s="522" t="s">
        <v>31</v>
      </c>
      <c r="AC1500" s="45">
        <f>ROUND(ROUND(ROUND(H1484*O$8,0)*S1496,0)*V1499,0)-AA1500</f>
        <v>597</v>
      </c>
      <c r="AD1500" s="79"/>
    </row>
    <row r="1501" ht="16.5" customHeight="1">
      <c r="A1501" s="29">
        <v>61.0</v>
      </c>
      <c r="B1501" s="29">
        <v>7763.0</v>
      </c>
      <c r="C1501" s="32" t="s">
        <v>11448</v>
      </c>
      <c r="D1501" s="389"/>
      <c r="E1501" s="389"/>
      <c r="F1501" s="527"/>
      <c r="G1501" s="527"/>
      <c r="H1501" s="527"/>
      <c r="I1501" s="532"/>
      <c r="J1501" s="94"/>
      <c r="K1501" s="140"/>
      <c r="L1501" s="54"/>
      <c r="M1501" s="52"/>
      <c r="N1501" s="8"/>
      <c r="O1501" s="54"/>
      <c r="P1501" s="254"/>
      <c r="Q1501" s="83"/>
      <c r="R1501" s="83"/>
      <c r="T1501" s="482"/>
      <c r="U1501" s="99"/>
      <c r="V1501" s="529"/>
      <c r="W1501" s="305" t="s">
        <v>20</v>
      </c>
      <c r="X1501" s="41" t="s">
        <v>21</v>
      </c>
      <c r="Y1501" s="86">
        <v>0.85</v>
      </c>
      <c r="Z1501" s="75"/>
      <c r="AA1501" s="213"/>
      <c r="AB1501" s="213"/>
      <c r="AC1501" s="45">
        <f>ROUND(ROUND(ROUND(ROUND(H1484*O$8,0)*S1496,0)*V1499,0)*Y1501,0)</f>
        <v>512</v>
      </c>
      <c r="AD1501" s="79"/>
    </row>
    <row r="1502" ht="16.5" customHeight="1">
      <c r="A1502" s="29">
        <v>61.0</v>
      </c>
      <c r="B1502" s="29">
        <v>7764.0</v>
      </c>
      <c r="C1502" s="32" t="s">
        <v>11449</v>
      </c>
      <c r="D1502" s="389"/>
      <c r="E1502" s="389"/>
      <c r="F1502" s="527"/>
      <c r="G1502" s="527"/>
      <c r="H1502" s="527"/>
      <c r="I1502" s="532"/>
      <c r="J1502" s="94"/>
      <c r="K1502" s="140"/>
      <c r="L1502" s="54"/>
      <c r="M1502" s="52"/>
      <c r="N1502" s="8"/>
      <c r="O1502" s="54"/>
      <c r="P1502" s="254"/>
      <c r="Q1502" s="83"/>
      <c r="R1502" s="83"/>
      <c r="S1502" s="83"/>
      <c r="T1502" s="530"/>
      <c r="U1502" s="24"/>
      <c r="V1502" s="26"/>
      <c r="W1502" s="484"/>
      <c r="X1502" s="56"/>
      <c r="Y1502" s="526"/>
      <c r="Z1502" s="213" t="s">
        <v>30</v>
      </c>
      <c r="AA1502" s="74">
        <v>5.0</v>
      </c>
      <c r="AB1502" s="522" t="s">
        <v>31</v>
      </c>
      <c r="AC1502" s="45">
        <f>ROUND(ROUND(ROUND(ROUND(H1484*O$8,0)*S1496,0)*V1499,0)*Y1501,0)-AA1502</f>
        <v>507</v>
      </c>
      <c r="AD1502" s="79"/>
    </row>
    <row r="1503" ht="16.5" customHeight="1">
      <c r="A1503" s="29">
        <v>61.0</v>
      </c>
      <c r="B1503" s="29">
        <v>8646.0</v>
      </c>
      <c r="C1503" s="32" t="s">
        <v>11450</v>
      </c>
      <c r="D1503" s="389"/>
      <c r="E1503" s="389"/>
      <c r="F1503" s="527"/>
      <c r="G1503" s="527"/>
      <c r="H1503" s="527"/>
      <c r="I1503" s="532"/>
      <c r="J1503" s="94"/>
      <c r="K1503" s="140"/>
      <c r="L1503" s="54"/>
      <c r="M1503" s="52"/>
      <c r="N1503" s="8"/>
      <c r="O1503" s="54"/>
      <c r="P1503" s="536"/>
      <c r="Q1503" s="83"/>
      <c r="R1503" s="528"/>
      <c r="S1503" s="486"/>
      <c r="T1503" s="102" t="s">
        <v>329</v>
      </c>
      <c r="U1503" s="83" t="s">
        <v>21</v>
      </c>
      <c r="V1503" s="528">
        <v>0.85</v>
      </c>
      <c r="W1503" s="37"/>
      <c r="X1503" s="7"/>
      <c r="Y1503" s="39"/>
      <c r="Z1503" s="213"/>
      <c r="AA1503" s="213"/>
      <c r="AB1503" s="213"/>
      <c r="AC1503" s="45">
        <f>ROUND(ROUND(ROUND(H1484*O$8,0)*S1496,0)*V1503,0)</f>
        <v>731</v>
      </c>
      <c r="AD1503" s="79"/>
    </row>
    <row r="1504" ht="16.5" customHeight="1">
      <c r="A1504" s="29">
        <v>61.0</v>
      </c>
      <c r="B1504" s="29">
        <v>7765.0</v>
      </c>
      <c r="C1504" s="32" t="s">
        <v>11451</v>
      </c>
      <c r="D1504" s="389"/>
      <c r="E1504" s="389"/>
      <c r="F1504" s="527"/>
      <c r="G1504" s="527"/>
      <c r="H1504" s="527"/>
      <c r="I1504" s="532"/>
      <c r="J1504" s="94"/>
      <c r="K1504" s="140"/>
      <c r="L1504" s="54"/>
      <c r="M1504" s="52"/>
      <c r="N1504" s="8"/>
      <c r="O1504" s="54"/>
      <c r="P1504" s="536"/>
      <c r="Q1504" s="83"/>
      <c r="R1504" s="528"/>
      <c r="S1504" s="528"/>
      <c r="T1504" s="482"/>
      <c r="U1504" s="83"/>
      <c r="V1504" s="528"/>
      <c r="W1504" s="227"/>
      <c r="X1504" s="22"/>
      <c r="Y1504" s="109"/>
      <c r="Z1504" s="213" t="s">
        <v>30</v>
      </c>
      <c r="AA1504" s="74">
        <v>5.0</v>
      </c>
      <c r="AB1504" s="522" t="s">
        <v>31</v>
      </c>
      <c r="AC1504" s="45">
        <f>ROUND(ROUND(ROUND(H1484*O$8,0)*S1496,0)*V1503,0)-AA1504</f>
        <v>726</v>
      </c>
      <c r="AD1504" s="79"/>
    </row>
    <row r="1505" ht="16.5" customHeight="1">
      <c r="A1505" s="29">
        <v>61.0</v>
      </c>
      <c r="B1505" s="29">
        <v>7766.0</v>
      </c>
      <c r="C1505" s="32" t="s">
        <v>11452</v>
      </c>
      <c r="D1505" s="389"/>
      <c r="E1505" s="389"/>
      <c r="F1505" s="527"/>
      <c r="G1505" s="527"/>
      <c r="H1505" s="527"/>
      <c r="I1505" s="532"/>
      <c r="J1505" s="94"/>
      <c r="K1505" s="140"/>
      <c r="L1505" s="54"/>
      <c r="M1505" s="52"/>
      <c r="N1505" s="8"/>
      <c r="O1505" s="54"/>
      <c r="P1505" s="254"/>
      <c r="Q1505" s="125"/>
      <c r="R1505" s="528"/>
      <c r="S1505" s="596"/>
      <c r="T1505" s="482"/>
      <c r="U1505" s="99"/>
      <c r="V1505" s="529"/>
      <c r="W1505" s="305" t="s">
        <v>20</v>
      </c>
      <c r="X1505" s="41" t="s">
        <v>21</v>
      </c>
      <c r="Y1505" s="86">
        <v>0.85</v>
      </c>
      <c r="Z1505" s="75"/>
      <c r="AA1505" s="213"/>
      <c r="AB1505" s="213"/>
      <c r="AC1505" s="45">
        <f>ROUND(ROUND(ROUND(ROUND(H1484*O$8,0)*S1496,0)*V1503,0)*Y1505,0)</f>
        <v>621</v>
      </c>
      <c r="AD1505" s="79"/>
    </row>
    <row r="1506" ht="16.5" customHeight="1">
      <c r="A1506" s="29">
        <v>61.0</v>
      </c>
      <c r="B1506" s="29">
        <v>7767.0</v>
      </c>
      <c r="C1506" s="32" t="s">
        <v>11453</v>
      </c>
      <c r="D1506" s="389"/>
      <c r="E1506" s="389"/>
      <c r="F1506" s="527"/>
      <c r="G1506" s="527"/>
      <c r="H1506" s="527"/>
      <c r="I1506" s="532"/>
      <c r="J1506" s="94"/>
      <c r="K1506" s="140"/>
      <c r="L1506" s="54"/>
      <c r="M1506" s="52"/>
      <c r="N1506" s="8"/>
      <c r="O1506" s="54"/>
      <c r="P1506" s="536"/>
      <c r="Q1506" s="55"/>
      <c r="R1506" s="56"/>
      <c r="S1506" s="141"/>
      <c r="T1506" s="484"/>
      <c r="U1506" s="24"/>
      <c r="V1506" s="26"/>
      <c r="W1506" s="484"/>
      <c r="X1506" s="56"/>
      <c r="Y1506" s="526"/>
      <c r="Z1506" s="213" t="s">
        <v>30</v>
      </c>
      <c r="AA1506" s="74">
        <v>5.0</v>
      </c>
      <c r="AB1506" s="522" t="s">
        <v>31</v>
      </c>
      <c r="AC1506" s="45">
        <f>ROUND(ROUND(ROUND(ROUND(H1484*O$8,0)*S1496,0)*V1503,0)*Y1505,0)-AA1506</f>
        <v>616</v>
      </c>
      <c r="AD1506" s="79"/>
    </row>
    <row r="1507" ht="16.5" customHeight="1">
      <c r="A1507" s="29">
        <v>61.0</v>
      </c>
      <c r="B1507" s="29">
        <v>7768.0</v>
      </c>
      <c r="C1507" s="32" t="s">
        <v>11454</v>
      </c>
      <c r="D1507" s="389"/>
      <c r="E1507" s="389"/>
      <c r="F1507" s="527"/>
      <c r="G1507" s="527"/>
      <c r="H1507" s="527"/>
      <c r="I1507" s="532"/>
      <c r="J1507" s="94"/>
      <c r="K1507" s="140"/>
      <c r="L1507" s="54"/>
      <c r="M1507" s="52"/>
      <c r="N1507" s="8"/>
      <c r="O1507" s="54"/>
      <c r="P1507" s="536"/>
      <c r="Q1507" s="102" t="s">
        <v>27</v>
      </c>
      <c r="R1507" s="533"/>
      <c r="S1507" s="533"/>
      <c r="T1507" s="520"/>
      <c r="U1507" s="38"/>
      <c r="V1507" s="6"/>
      <c r="W1507" s="37"/>
      <c r="X1507" s="7"/>
      <c r="Y1507" s="39"/>
      <c r="Z1507" s="213"/>
      <c r="AA1507" s="213"/>
      <c r="AB1507" s="213"/>
      <c r="AC1507" s="45">
        <f>ROUND(ROUND(H1484*O$8,0)*S1508,0)</f>
        <v>615</v>
      </c>
      <c r="AD1507" s="79"/>
    </row>
    <row r="1508" ht="16.5" customHeight="1">
      <c r="A1508" s="29">
        <v>61.0</v>
      </c>
      <c r="B1508" s="29">
        <v>7769.0</v>
      </c>
      <c r="C1508" s="32" t="s">
        <v>11455</v>
      </c>
      <c r="D1508" s="389"/>
      <c r="E1508" s="389"/>
      <c r="F1508" s="527"/>
      <c r="G1508" s="527"/>
      <c r="H1508" s="527"/>
      <c r="I1508" s="532"/>
      <c r="J1508" s="94"/>
      <c r="K1508" s="140"/>
      <c r="L1508" s="54"/>
      <c r="M1508" s="52"/>
      <c r="N1508" s="8"/>
      <c r="O1508" s="54"/>
      <c r="P1508" s="535"/>
      <c r="Q1508" s="482"/>
      <c r="R1508" s="83" t="s">
        <v>21</v>
      </c>
      <c r="S1508" s="528">
        <v>0.5</v>
      </c>
      <c r="T1508" s="521"/>
      <c r="U1508" s="53"/>
      <c r="V1508" s="14"/>
      <c r="W1508" s="52"/>
      <c r="X1508" s="8"/>
      <c r="Y1508" s="109"/>
      <c r="Z1508" s="213" t="s">
        <v>30</v>
      </c>
      <c r="AA1508" s="74">
        <v>5.0</v>
      </c>
      <c r="AB1508" s="522" t="s">
        <v>31</v>
      </c>
      <c r="AC1508" s="45">
        <f>ROUND(ROUND(H1484*O$8,0)*S1508,0)-AA1508</f>
        <v>610</v>
      </c>
      <c r="AD1508" s="79"/>
    </row>
    <row r="1509" ht="16.5" customHeight="1">
      <c r="A1509" s="29">
        <v>61.0</v>
      </c>
      <c r="B1509" s="29">
        <v>7770.0</v>
      </c>
      <c r="C1509" s="32" t="s">
        <v>11456</v>
      </c>
      <c r="D1509" s="389"/>
      <c r="E1509" s="389"/>
      <c r="F1509" s="527"/>
      <c r="G1509" s="527"/>
      <c r="H1509" s="527"/>
      <c r="I1509" s="532"/>
      <c r="J1509" s="94"/>
      <c r="K1509" s="140"/>
      <c r="L1509" s="54"/>
      <c r="M1509" s="52"/>
      <c r="N1509" s="8"/>
      <c r="O1509" s="54"/>
      <c r="P1509" s="535"/>
      <c r="Q1509" s="482"/>
      <c r="R1509" s="14"/>
      <c r="S1509" s="14"/>
      <c r="T1509" s="521"/>
      <c r="U1509" s="53"/>
      <c r="V1509" s="14"/>
      <c r="W1509" s="305" t="s">
        <v>20</v>
      </c>
      <c r="X1509" s="41" t="s">
        <v>21</v>
      </c>
      <c r="Y1509" s="86">
        <v>0.85</v>
      </c>
      <c r="Z1509" s="75"/>
      <c r="AA1509" s="213"/>
      <c r="AB1509" s="213"/>
      <c r="AC1509" s="45">
        <f>ROUND(ROUND(ROUND(H1484*O$8,0)*S1508,0)*Y1509,0)</f>
        <v>523</v>
      </c>
      <c r="AD1509" s="79"/>
    </row>
    <row r="1510" ht="16.5" customHeight="1">
      <c r="A1510" s="29">
        <v>61.0</v>
      </c>
      <c r="B1510" s="29">
        <v>7771.0</v>
      </c>
      <c r="C1510" s="32" t="s">
        <v>11457</v>
      </c>
      <c r="D1510" s="389"/>
      <c r="E1510" s="389"/>
      <c r="F1510" s="527"/>
      <c r="G1510" s="527"/>
      <c r="H1510" s="527"/>
      <c r="I1510" s="532"/>
      <c r="J1510" s="94"/>
      <c r="K1510" s="140"/>
      <c r="L1510" s="54"/>
      <c r="M1510" s="52"/>
      <c r="N1510" s="8"/>
      <c r="O1510" s="54"/>
      <c r="P1510" s="535"/>
      <c r="Q1510" s="482"/>
      <c r="R1510" s="83"/>
      <c r="S1510" s="83"/>
      <c r="T1510" s="525"/>
      <c r="U1510" s="180"/>
      <c r="V1510" s="21"/>
      <c r="W1510" s="484"/>
      <c r="X1510" s="56"/>
      <c r="Y1510" s="526"/>
      <c r="Z1510" s="213" t="s">
        <v>30</v>
      </c>
      <c r="AA1510" s="74">
        <v>5.0</v>
      </c>
      <c r="AB1510" s="522" t="s">
        <v>31</v>
      </c>
      <c r="AC1510" s="45">
        <f>ROUND(ROUND(ROUND(H1484*O$8,0)*S1508,0)*Y1509,0)-AA1510</f>
        <v>518</v>
      </c>
      <c r="AD1510" s="79"/>
    </row>
    <row r="1511" ht="16.5" customHeight="1">
      <c r="A1511" s="29">
        <v>61.0</v>
      </c>
      <c r="B1511" s="29">
        <v>7772.0</v>
      </c>
      <c r="C1511" s="32" t="s">
        <v>11458</v>
      </c>
      <c r="D1511" s="389"/>
      <c r="E1511" s="389"/>
      <c r="F1511" s="527"/>
      <c r="G1511" s="527"/>
      <c r="H1511" s="527"/>
      <c r="I1511" s="532"/>
      <c r="J1511" s="94"/>
      <c r="K1511" s="140"/>
      <c r="L1511" s="54"/>
      <c r="M1511" s="52"/>
      <c r="N1511" s="8"/>
      <c r="O1511" s="54"/>
      <c r="P1511" s="536"/>
      <c r="Q1511" s="14"/>
      <c r="R1511" s="14"/>
      <c r="S1511" s="14"/>
      <c r="T1511" s="102" t="s">
        <v>326</v>
      </c>
      <c r="U1511" s="41" t="s">
        <v>21</v>
      </c>
      <c r="V1511" s="60">
        <v>0.7</v>
      </c>
      <c r="W1511" s="37"/>
      <c r="X1511" s="7"/>
      <c r="Y1511" s="39"/>
      <c r="Z1511" s="213"/>
      <c r="AA1511" s="213"/>
      <c r="AB1511" s="213"/>
      <c r="AC1511" s="45">
        <f>ROUND(ROUND(ROUND(H1484*O$8,0)*S1508,0)*V1511,0)</f>
        <v>431</v>
      </c>
      <c r="AD1511" s="79"/>
    </row>
    <row r="1512" ht="16.5" customHeight="1">
      <c r="A1512" s="29">
        <v>61.0</v>
      </c>
      <c r="B1512" s="29">
        <v>7773.0</v>
      </c>
      <c r="C1512" s="32" t="s">
        <v>11459</v>
      </c>
      <c r="D1512" s="389"/>
      <c r="E1512" s="389"/>
      <c r="F1512" s="527"/>
      <c r="G1512" s="527"/>
      <c r="H1512" s="527"/>
      <c r="I1512" s="532"/>
      <c r="J1512" s="94"/>
      <c r="K1512" s="140"/>
      <c r="L1512" s="54"/>
      <c r="M1512" s="52"/>
      <c r="N1512" s="8"/>
      <c r="O1512" s="54"/>
      <c r="P1512" s="536"/>
      <c r="Q1512" s="14"/>
      <c r="R1512" s="14"/>
      <c r="S1512" s="14"/>
      <c r="T1512" s="482"/>
      <c r="U1512" s="83"/>
      <c r="V1512" s="528"/>
      <c r="W1512" s="227"/>
      <c r="X1512" s="22"/>
      <c r="Y1512" s="109"/>
      <c r="Z1512" s="213" t="s">
        <v>30</v>
      </c>
      <c r="AA1512" s="74">
        <v>5.0</v>
      </c>
      <c r="AB1512" s="522" t="s">
        <v>31</v>
      </c>
      <c r="AC1512" s="45">
        <f>ROUND(ROUND(ROUND(H1484*O$8,0)*S1508,0)*V1511,0)-AA1512</f>
        <v>426</v>
      </c>
      <c r="AD1512" s="79"/>
    </row>
    <row r="1513" ht="16.5" customHeight="1">
      <c r="A1513" s="29">
        <v>61.0</v>
      </c>
      <c r="B1513" s="29">
        <v>7774.0</v>
      </c>
      <c r="C1513" s="32" t="s">
        <v>11460</v>
      </c>
      <c r="D1513" s="389"/>
      <c r="E1513" s="389"/>
      <c r="F1513" s="527"/>
      <c r="G1513" s="527"/>
      <c r="H1513" s="527"/>
      <c r="I1513" s="532"/>
      <c r="J1513" s="94"/>
      <c r="K1513" s="140"/>
      <c r="L1513" s="54"/>
      <c r="M1513" s="52"/>
      <c r="N1513" s="8"/>
      <c r="O1513" s="54"/>
      <c r="P1513" s="254"/>
      <c r="Q1513" s="83"/>
      <c r="R1513" s="83"/>
      <c r="T1513" s="482"/>
      <c r="U1513" s="99"/>
      <c r="V1513" s="529"/>
      <c r="W1513" s="305" t="s">
        <v>20</v>
      </c>
      <c r="X1513" s="41" t="s">
        <v>21</v>
      </c>
      <c r="Y1513" s="86">
        <v>0.85</v>
      </c>
      <c r="Z1513" s="75"/>
      <c r="AA1513" s="213"/>
      <c r="AB1513" s="213"/>
      <c r="AC1513" s="45">
        <f>ROUND(ROUND(ROUND(ROUND(H1484*O$8,0)*S1508,0)*V1511,0)*Y1513,0)</f>
        <v>366</v>
      </c>
      <c r="AD1513" s="79"/>
    </row>
    <row r="1514" ht="16.5" customHeight="1">
      <c r="A1514" s="29">
        <v>61.0</v>
      </c>
      <c r="B1514" s="29">
        <v>7775.0</v>
      </c>
      <c r="C1514" s="32" t="s">
        <v>11461</v>
      </c>
      <c r="D1514" s="389"/>
      <c r="E1514" s="389"/>
      <c r="F1514" s="527"/>
      <c r="G1514" s="527"/>
      <c r="H1514" s="527"/>
      <c r="I1514" s="532"/>
      <c r="J1514" s="94"/>
      <c r="K1514" s="140"/>
      <c r="L1514" s="54"/>
      <c r="M1514" s="52"/>
      <c r="N1514" s="8"/>
      <c r="O1514" s="54"/>
      <c r="P1514" s="254"/>
      <c r="Q1514" s="83"/>
      <c r="R1514" s="83"/>
      <c r="S1514" s="83"/>
      <c r="T1514" s="530"/>
      <c r="U1514" s="24"/>
      <c r="V1514" s="26"/>
      <c r="W1514" s="484"/>
      <c r="X1514" s="56"/>
      <c r="Y1514" s="526"/>
      <c r="Z1514" s="213" t="s">
        <v>30</v>
      </c>
      <c r="AA1514" s="74">
        <v>5.0</v>
      </c>
      <c r="AB1514" s="522" t="s">
        <v>31</v>
      </c>
      <c r="AC1514" s="45">
        <f>ROUND(ROUND(ROUND(ROUND(H1484*O$8,0)*S1508,0)*V1511,0)*Y1513,0)-AA1514</f>
        <v>361</v>
      </c>
      <c r="AD1514" s="79"/>
    </row>
    <row r="1515" ht="16.5" customHeight="1">
      <c r="A1515" s="29">
        <v>61.0</v>
      </c>
      <c r="B1515" s="29">
        <v>7776.0</v>
      </c>
      <c r="C1515" s="32" t="s">
        <v>11462</v>
      </c>
      <c r="D1515" s="389"/>
      <c r="E1515" s="389"/>
      <c r="F1515" s="527"/>
      <c r="G1515" s="527"/>
      <c r="H1515" s="527"/>
      <c r="I1515" s="532"/>
      <c r="J1515" s="94"/>
      <c r="K1515" s="140"/>
      <c r="L1515" s="54"/>
      <c r="M1515" s="52"/>
      <c r="N1515" s="8"/>
      <c r="O1515" s="54"/>
      <c r="P1515" s="536"/>
      <c r="Q1515" s="83"/>
      <c r="R1515" s="528"/>
      <c r="S1515" s="486"/>
      <c r="T1515" s="102" t="s">
        <v>329</v>
      </c>
      <c r="U1515" s="83" t="s">
        <v>21</v>
      </c>
      <c r="V1515" s="528">
        <v>0.85</v>
      </c>
      <c r="W1515" s="37"/>
      <c r="X1515" s="7"/>
      <c r="Y1515" s="39"/>
      <c r="Z1515" s="213"/>
      <c r="AA1515" s="213"/>
      <c r="AB1515" s="213"/>
      <c r="AC1515" s="45">
        <f>ROUND(ROUND(ROUND(H1484*O$8,0)*S1508,0)*V1515,0)</f>
        <v>523</v>
      </c>
      <c r="AD1515" s="79"/>
    </row>
    <row r="1516" ht="16.5" customHeight="1">
      <c r="A1516" s="29">
        <v>61.0</v>
      </c>
      <c r="B1516" s="29">
        <v>7777.0</v>
      </c>
      <c r="C1516" s="32" t="s">
        <v>11463</v>
      </c>
      <c r="D1516" s="389"/>
      <c r="E1516" s="389"/>
      <c r="F1516" s="527"/>
      <c r="G1516" s="527"/>
      <c r="H1516" s="527"/>
      <c r="I1516" s="532"/>
      <c r="J1516" s="94"/>
      <c r="K1516" s="140"/>
      <c r="L1516" s="54"/>
      <c r="M1516" s="52"/>
      <c r="N1516" s="8"/>
      <c r="O1516" s="54"/>
      <c r="P1516" s="536"/>
      <c r="Q1516" s="83"/>
      <c r="R1516" s="528"/>
      <c r="S1516" s="528"/>
      <c r="T1516" s="482"/>
      <c r="U1516" s="83"/>
      <c r="V1516" s="528"/>
      <c r="W1516" s="227"/>
      <c r="X1516" s="22"/>
      <c r="Y1516" s="109"/>
      <c r="Z1516" s="213" t="s">
        <v>30</v>
      </c>
      <c r="AA1516" s="74">
        <v>5.0</v>
      </c>
      <c r="AB1516" s="522" t="s">
        <v>31</v>
      </c>
      <c r="AC1516" s="45">
        <f>ROUND(ROUND(ROUND(H1484*O$8,0)*S1508,0)*V1515,0)-AA1516</f>
        <v>518</v>
      </c>
      <c r="AD1516" s="79"/>
    </row>
    <row r="1517" ht="16.5" customHeight="1">
      <c r="A1517" s="29">
        <v>61.0</v>
      </c>
      <c r="B1517" s="29">
        <v>7778.0</v>
      </c>
      <c r="C1517" s="32" t="s">
        <v>11464</v>
      </c>
      <c r="D1517" s="389"/>
      <c r="E1517" s="389"/>
      <c r="F1517" s="527"/>
      <c r="G1517" s="527"/>
      <c r="H1517" s="527"/>
      <c r="I1517" s="532"/>
      <c r="J1517" s="94"/>
      <c r="K1517" s="140"/>
      <c r="L1517" s="54"/>
      <c r="M1517" s="52"/>
      <c r="N1517" s="8"/>
      <c r="O1517" s="54"/>
      <c r="P1517" s="254"/>
      <c r="Q1517" s="83"/>
      <c r="R1517" s="528"/>
      <c r="S1517" s="528"/>
      <c r="T1517" s="482"/>
      <c r="U1517" s="99"/>
      <c r="V1517" s="529"/>
      <c r="W1517" s="305" t="s">
        <v>20</v>
      </c>
      <c r="X1517" s="41" t="s">
        <v>21</v>
      </c>
      <c r="Y1517" s="86">
        <v>0.85</v>
      </c>
      <c r="Z1517" s="75"/>
      <c r="AA1517" s="213"/>
      <c r="AB1517" s="213"/>
      <c r="AC1517" s="45">
        <f>ROUND(ROUND(ROUND(ROUND(H1484*O$8,0)*S1508,0)*V1515,0)*Y1517,0)</f>
        <v>445</v>
      </c>
      <c r="AD1517" s="79"/>
    </row>
    <row r="1518" ht="16.5" customHeight="1">
      <c r="A1518" s="29">
        <v>61.0</v>
      </c>
      <c r="B1518" s="29">
        <v>7779.0</v>
      </c>
      <c r="C1518" s="32" t="s">
        <v>11465</v>
      </c>
      <c r="D1518" s="389"/>
      <c r="E1518" s="389"/>
      <c r="F1518" s="527"/>
      <c r="G1518" s="527"/>
      <c r="H1518" s="527"/>
      <c r="I1518" s="532"/>
      <c r="J1518" s="94"/>
      <c r="K1518" s="140"/>
      <c r="L1518" s="54"/>
      <c r="M1518" s="52"/>
      <c r="N1518" s="8"/>
      <c r="O1518" s="54"/>
      <c r="P1518" s="537"/>
      <c r="Q1518" s="83"/>
      <c r="R1518" s="83"/>
      <c r="S1518" s="83"/>
      <c r="T1518" s="484"/>
      <c r="U1518" s="24"/>
      <c r="V1518" s="26"/>
      <c r="W1518" s="484"/>
      <c r="X1518" s="56"/>
      <c r="Y1518" s="526"/>
      <c r="Z1518" s="213" t="s">
        <v>30</v>
      </c>
      <c r="AA1518" s="74">
        <v>5.0</v>
      </c>
      <c r="AB1518" s="522" t="s">
        <v>31</v>
      </c>
      <c r="AC1518" s="45">
        <f>ROUND(ROUND(ROUND(ROUND(H1484*O$8,0)*S1508,0)*V1515,0)*Y1517,0)-AA1518</f>
        <v>440</v>
      </c>
      <c r="AD1518" s="79"/>
    </row>
    <row r="1519" ht="16.5" customHeight="1">
      <c r="A1519" s="29">
        <v>61.0</v>
      </c>
      <c r="B1519" s="29">
        <v>8651.0</v>
      </c>
      <c r="C1519" s="32" t="s">
        <v>11466</v>
      </c>
      <c r="D1519" s="389"/>
      <c r="E1519" s="231"/>
      <c r="F1519" s="102" t="s">
        <v>9485</v>
      </c>
      <c r="G1519" s="169"/>
      <c r="H1519" s="169"/>
      <c r="I1519" s="519"/>
      <c r="J1519" s="168"/>
      <c r="K1519" s="152"/>
      <c r="L1519" s="39"/>
      <c r="M1519" s="52"/>
      <c r="N1519" s="8"/>
      <c r="O1519" s="54"/>
      <c r="P1519" s="37"/>
      <c r="Q1519" s="7"/>
      <c r="R1519" s="7"/>
      <c r="S1519" s="7"/>
      <c r="T1519" s="520"/>
      <c r="U1519" s="6"/>
      <c r="V1519" s="7"/>
      <c r="W1519" s="37"/>
      <c r="X1519" s="7"/>
      <c r="Y1519" s="39"/>
      <c r="Z1519" s="213"/>
      <c r="AA1519" s="213"/>
      <c r="AB1519" s="213"/>
      <c r="AC1519" s="45">
        <f>ROUND(ROUND(H1520*O$8,0),0)</f>
        <v>1056</v>
      </c>
      <c r="AD1519" s="79"/>
    </row>
    <row r="1520" ht="16.5" customHeight="1">
      <c r="A1520" s="29">
        <v>61.0</v>
      </c>
      <c r="B1520" s="29">
        <v>7780.0</v>
      </c>
      <c r="C1520" s="32" t="s">
        <v>11467</v>
      </c>
      <c r="D1520" s="389"/>
      <c r="E1520" s="231"/>
      <c r="F1520" s="482"/>
      <c r="G1520" s="174"/>
      <c r="H1520" s="50">
        <f>'28児童発達支援(基本１)'!H1520</f>
        <v>1509</v>
      </c>
      <c r="I1520" s="8" t="s">
        <v>9</v>
      </c>
      <c r="J1520" s="94"/>
      <c r="K1520" s="140"/>
      <c r="L1520" s="54"/>
      <c r="M1520" s="52"/>
      <c r="N1520" s="8"/>
      <c r="O1520" s="54"/>
      <c r="P1520" s="52"/>
      <c r="Q1520" s="8"/>
      <c r="R1520" s="8"/>
      <c r="S1520" s="8"/>
      <c r="T1520" s="521"/>
      <c r="U1520" s="14"/>
      <c r="V1520" s="8"/>
      <c r="W1520" s="52"/>
      <c r="X1520" s="8"/>
      <c r="Y1520" s="109"/>
      <c r="Z1520" s="213" t="s">
        <v>30</v>
      </c>
      <c r="AA1520" s="74">
        <v>5.0</v>
      </c>
      <c r="AB1520" s="522" t="s">
        <v>31</v>
      </c>
      <c r="AC1520" s="45">
        <f>ROUND(ROUND(H1520*O$8,0),0)-AA1520</f>
        <v>1051</v>
      </c>
      <c r="AD1520" s="79"/>
    </row>
    <row r="1521" ht="16.5" customHeight="1">
      <c r="A1521" s="29">
        <v>61.0</v>
      </c>
      <c r="B1521" s="29">
        <v>7781.0</v>
      </c>
      <c r="C1521" s="32" t="s">
        <v>11468</v>
      </c>
      <c r="D1521" s="389"/>
      <c r="E1521" s="231"/>
      <c r="F1521" s="482"/>
      <c r="G1521" s="174"/>
      <c r="H1521" s="174"/>
      <c r="I1521" s="523"/>
      <c r="J1521" s="94"/>
      <c r="K1521" s="140"/>
      <c r="L1521" s="54"/>
      <c r="M1521" s="52"/>
      <c r="N1521" s="8"/>
      <c r="O1521" s="54"/>
      <c r="P1521" s="52"/>
      <c r="Q1521" s="8"/>
      <c r="R1521" s="8"/>
      <c r="S1521" s="8"/>
      <c r="T1521" s="521"/>
      <c r="U1521" s="14"/>
      <c r="V1521" s="54"/>
      <c r="W1521" s="305" t="s">
        <v>20</v>
      </c>
      <c r="X1521" s="41" t="s">
        <v>21</v>
      </c>
      <c r="Y1521" s="86">
        <v>0.85</v>
      </c>
      <c r="Z1521" s="75"/>
      <c r="AA1521" s="213"/>
      <c r="AB1521" s="213"/>
      <c r="AC1521" s="45">
        <f>ROUND(ROUND(H1520*O$8,0)*Y1521,0)</f>
        <v>898</v>
      </c>
      <c r="AD1521" s="79"/>
    </row>
    <row r="1522" ht="16.5" customHeight="1">
      <c r="A1522" s="29">
        <v>61.0</v>
      </c>
      <c r="B1522" s="29">
        <v>7782.0</v>
      </c>
      <c r="C1522" s="32" t="s">
        <v>11469</v>
      </c>
      <c r="D1522" s="389"/>
      <c r="E1522" s="231"/>
      <c r="F1522" s="174"/>
      <c r="G1522" s="174"/>
      <c r="H1522" s="174"/>
      <c r="I1522" s="174"/>
      <c r="J1522" s="94"/>
      <c r="K1522" s="140"/>
      <c r="L1522" s="54"/>
      <c r="M1522" s="52"/>
      <c r="N1522" s="8"/>
      <c r="O1522" s="54"/>
      <c r="P1522" s="52"/>
      <c r="Q1522" s="8"/>
      <c r="R1522" s="8"/>
      <c r="S1522" s="8"/>
      <c r="T1522" s="525"/>
      <c r="U1522" s="21"/>
      <c r="V1522" s="109"/>
      <c r="W1522" s="484"/>
      <c r="X1522" s="56"/>
      <c r="Y1522" s="526"/>
      <c r="Z1522" s="213" t="s">
        <v>30</v>
      </c>
      <c r="AA1522" s="74">
        <v>5.0</v>
      </c>
      <c r="AB1522" s="522" t="s">
        <v>31</v>
      </c>
      <c r="AC1522" s="45">
        <f>ROUND(ROUND(H1520*O$8,0)*Y1521,0)-AA1522</f>
        <v>893</v>
      </c>
      <c r="AD1522" s="79"/>
    </row>
    <row r="1523" ht="16.5" customHeight="1">
      <c r="A1523" s="29">
        <v>61.0</v>
      </c>
      <c r="B1523" s="29">
        <v>8652.0</v>
      </c>
      <c r="C1523" s="32" t="s">
        <v>11470</v>
      </c>
      <c r="D1523" s="231"/>
      <c r="E1523" s="231"/>
      <c r="F1523" s="527"/>
      <c r="G1523" s="527"/>
      <c r="H1523" s="14"/>
      <c r="I1523" s="14"/>
      <c r="J1523" s="94"/>
      <c r="K1523" s="140"/>
      <c r="L1523" s="54"/>
      <c r="M1523" s="52"/>
      <c r="N1523" s="8"/>
      <c r="O1523" s="54"/>
      <c r="P1523" s="52"/>
      <c r="Q1523" s="8"/>
      <c r="R1523" s="8"/>
      <c r="S1523" s="8"/>
      <c r="T1523" s="102" t="s">
        <v>326</v>
      </c>
      <c r="U1523" s="41" t="s">
        <v>21</v>
      </c>
      <c r="V1523" s="60">
        <v>0.7</v>
      </c>
      <c r="W1523" s="37"/>
      <c r="X1523" s="7"/>
      <c r="Y1523" s="39"/>
      <c r="Z1523" s="213"/>
      <c r="AA1523" s="213"/>
      <c r="AB1523" s="213"/>
      <c r="AC1523" s="45">
        <f>ROUND(ROUND(H1520*O$8,0)*V1523,0)</f>
        <v>739</v>
      </c>
      <c r="AD1523" s="79"/>
    </row>
    <row r="1524" ht="16.5" customHeight="1">
      <c r="A1524" s="29">
        <v>61.0</v>
      </c>
      <c r="B1524" s="29">
        <v>7783.0</v>
      </c>
      <c r="C1524" s="32" t="s">
        <v>11471</v>
      </c>
      <c r="D1524" s="231"/>
      <c r="E1524" s="231"/>
      <c r="F1524" s="527"/>
      <c r="G1524" s="527"/>
      <c r="H1524" s="8"/>
      <c r="I1524" s="144"/>
      <c r="J1524" s="94"/>
      <c r="K1524" s="140"/>
      <c r="L1524" s="54"/>
      <c r="M1524" s="52"/>
      <c r="N1524" s="8"/>
      <c r="O1524" s="54"/>
      <c r="P1524" s="52"/>
      <c r="Q1524" s="8"/>
      <c r="R1524" s="8"/>
      <c r="S1524" s="8"/>
      <c r="T1524" s="482"/>
      <c r="U1524" s="83"/>
      <c r="V1524" s="528"/>
      <c r="W1524" s="227"/>
      <c r="X1524" s="22"/>
      <c r="Y1524" s="109"/>
      <c r="Z1524" s="213" t="s">
        <v>30</v>
      </c>
      <c r="AA1524" s="74">
        <v>5.0</v>
      </c>
      <c r="AB1524" s="522" t="s">
        <v>31</v>
      </c>
      <c r="AC1524" s="45">
        <f>ROUND(ROUND(H1520*O$8,0)*V1523,0)-AA1524</f>
        <v>734</v>
      </c>
      <c r="AD1524" s="79"/>
    </row>
    <row r="1525" ht="16.5" customHeight="1">
      <c r="A1525" s="29">
        <v>61.0</v>
      </c>
      <c r="B1525" s="29">
        <v>7784.0</v>
      </c>
      <c r="C1525" s="32" t="s">
        <v>11472</v>
      </c>
      <c r="D1525" s="389"/>
      <c r="E1525" s="231"/>
      <c r="F1525" s="113"/>
      <c r="G1525" s="113"/>
      <c r="H1525" s="8"/>
      <c r="I1525" s="144"/>
      <c r="J1525" s="94"/>
      <c r="K1525" s="140"/>
      <c r="L1525" s="54"/>
      <c r="M1525" s="52"/>
      <c r="N1525" s="8"/>
      <c r="O1525" s="54"/>
      <c r="P1525" s="52"/>
      <c r="Q1525" s="8"/>
      <c r="R1525" s="8"/>
      <c r="S1525" s="8"/>
      <c r="T1525" s="482"/>
      <c r="U1525" s="99"/>
      <c r="V1525" s="529"/>
      <c r="W1525" s="305" t="s">
        <v>20</v>
      </c>
      <c r="X1525" s="41" t="s">
        <v>21</v>
      </c>
      <c r="Y1525" s="86">
        <v>0.85</v>
      </c>
      <c r="Z1525" s="75"/>
      <c r="AA1525" s="213"/>
      <c r="AB1525" s="213"/>
      <c r="AC1525" s="45">
        <f>ROUND(ROUND(ROUND(H1520*O$8,0)*V1523,0)*Y1525,0)</f>
        <v>628</v>
      </c>
      <c r="AD1525" s="79"/>
    </row>
    <row r="1526" ht="16.5" customHeight="1">
      <c r="A1526" s="29">
        <v>61.0</v>
      </c>
      <c r="B1526" s="29">
        <v>7785.0</v>
      </c>
      <c r="C1526" s="32" t="s">
        <v>11473</v>
      </c>
      <c r="D1526" s="389"/>
      <c r="E1526" s="231"/>
      <c r="F1526" s="113"/>
      <c r="G1526" s="113"/>
      <c r="H1526" s="8"/>
      <c r="I1526" s="144"/>
      <c r="J1526" s="94"/>
      <c r="K1526" s="140"/>
      <c r="L1526" s="54"/>
      <c r="M1526" s="52"/>
      <c r="N1526" s="8"/>
      <c r="O1526" s="54"/>
      <c r="P1526" s="52"/>
      <c r="Q1526" s="8"/>
      <c r="R1526" s="8"/>
      <c r="S1526" s="8"/>
      <c r="T1526" s="530"/>
      <c r="U1526" s="24"/>
      <c r="V1526" s="26"/>
      <c r="W1526" s="484"/>
      <c r="X1526" s="56"/>
      <c r="Y1526" s="526"/>
      <c r="Z1526" s="213" t="s">
        <v>30</v>
      </c>
      <c r="AA1526" s="74">
        <v>5.0</v>
      </c>
      <c r="AB1526" s="522" t="s">
        <v>31</v>
      </c>
      <c r="AC1526" s="45">
        <f>ROUND(ROUND(ROUND(H1520*O$8,0)*V1523,0)*Y1525,0)-AA1526</f>
        <v>623</v>
      </c>
      <c r="AD1526" s="79"/>
    </row>
    <row r="1527" ht="16.5" customHeight="1">
      <c r="A1527" s="29">
        <v>61.0</v>
      </c>
      <c r="B1527" s="29">
        <v>8653.0</v>
      </c>
      <c r="C1527" s="32" t="s">
        <v>11474</v>
      </c>
      <c r="D1527" s="389"/>
      <c r="E1527" s="231"/>
      <c r="F1527" s="113"/>
      <c r="G1527" s="113"/>
      <c r="H1527" s="8"/>
      <c r="I1527" s="144"/>
      <c r="J1527" s="94"/>
      <c r="K1527" s="140"/>
      <c r="L1527" s="54"/>
      <c r="M1527" s="52"/>
      <c r="N1527" s="8"/>
      <c r="O1527" s="54"/>
      <c r="P1527" s="52"/>
      <c r="Q1527" s="8"/>
      <c r="R1527" s="8"/>
      <c r="S1527" s="54"/>
      <c r="T1527" s="102" t="s">
        <v>329</v>
      </c>
      <c r="U1527" s="83" t="s">
        <v>21</v>
      </c>
      <c r="V1527" s="528">
        <v>0.85</v>
      </c>
      <c r="W1527" s="37"/>
      <c r="X1527" s="7"/>
      <c r="Y1527" s="39"/>
      <c r="Z1527" s="213"/>
      <c r="AA1527" s="213"/>
      <c r="AB1527" s="213"/>
      <c r="AC1527" s="45">
        <f>ROUND(ROUND(H1520*O$8,0)*V1527,0)</f>
        <v>898</v>
      </c>
      <c r="AD1527" s="79"/>
    </row>
    <row r="1528" ht="16.5" customHeight="1">
      <c r="A1528" s="29">
        <v>61.0</v>
      </c>
      <c r="B1528" s="29">
        <v>7786.0</v>
      </c>
      <c r="C1528" s="32" t="s">
        <v>11475</v>
      </c>
      <c r="D1528" s="389"/>
      <c r="E1528" s="231"/>
      <c r="F1528" s="113"/>
      <c r="G1528" s="113"/>
      <c r="H1528" s="8"/>
      <c r="I1528" s="144"/>
      <c r="J1528" s="94"/>
      <c r="K1528" s="140"/>
      <c r="L1528" s="54"/>
      <c r="M1528" s="52"/>
      <c r="N1528" s="8"/>
      <c r="O1528" s="54"/>
      <c r="P1528" s="52"/>
      <c r="Q1528" s="8"/>
      <c r="R1528" s="8"/>
      <c r="S1528" s="8"/>
      <c r="T1528" s="482"/>
      <c r="U1528" s="83"/>
      <c r="V1528" s="528"/>
      <c r="W1528" s="227"/>
      <c r="X1528" s="22"/>
      <c r="Y1528" s="109"/>
      <c r="Z1528" s="213" t="s">
        <v>30</v>
      </c>
      <c r="AA1528" s="74">
        <v>5.0</v>
      </c>
      <c r="AB1528" s="522" t="s">
        <v>31</v>
      </c>
      <c r="AC1528" s="45">
        <f>ROUND(ROUND(H1520*O$8,0)*V1527,0)-AA1528</f>
        <v>893</v>
      </c>
      <c r="AD1528" s="79"/>
    </row>
    <row r="1529" ht="16.5" customHeight="1">
      <c r="A1529" s="29">
        <v>61.0</v>
      </c>
      <c r="B1529" s="29">
        <v>7787.0</v>
      </c>
      <c r="C1529" s="32" t="s">
        <v>11476</v>
      </c>
      <c r="D1529" s="389"/>
      <c r="E1529" s="231"/>
      <c r="F1529" s="527"/>
      <c r="G1529" s="527"/>
      <c r="H1529" s="527"/>
      <c r="I1529" s="532"/>
      <c r="J1529" s="94"/>
      <c r="K1529" s="140"/>
      <c r="L1529" s="54"/>
      <c r="M1529" s="52"/>
      <c r="N1529" s="8"/>
      <c r="O1529" s="54"/>
      <c r="P1529" s="52"/>
      <c r="Q1529" s="8"/>
      <c r="R1529" s="8"/>
      <c r="S1529" s="8"/>
      <c r="T1529" s="482"/>
      <c r="U1529" s="99"/>
      <c r="V1529" s="529"/>
      <c r="W1529" s="305" t="s">
        <v>20</v>
      </c>
      <c r="X1529" s="41" t="s">
        <v>21</v>
      </c>
      <c r="Y1529" s="86">
        <v>0.85</v>
      </c>
      <c r="Z1529" s="75"/>
      <c r="AA1529" s="213"/>
      <c r="AB1529" s="213"/>
      <c r="AC1529" s="45">
        <f>ROUND(ROUND(ROUND(H1520*O$8,0)*V1527,0)*Y1529,0)</f>
        <v>763</v>
      </c>
      <c r="AD1529" s="79"/>
    </row>
    <row r="1530" ht="16.5" customHeight="1">
      <c r="A1530" s="29">
        <v>61.0</v>
      </c>
      <c r="B1530" s="29">
        <v>7788.0</v>
      </c>
      <c r="C1530" s="32" t="s">
        <v>11477</v>
      </c>
      <c r="D1530" s="389"/>
      <c r="E1530" s="231"/>
      <c r="F1530" s="527"/>
      <c r="G1530" s="527"/>
      <c r="H1530" s="527"/>
      <c r="I1530" s="532"/>
      <c r="J1530" s="94"/>
      <c r="K1530" s="140"/>
      <c r="L1530" s="54"/>
      <c r="M1530" s="52"/>
      <c r="N1530" s="8"/>
      <c r="O1530" s="54"/>
      <c r="P1530" s="227"/>
      <c r="Q1530" s="22"/>
      <c r="R1530" s="22"/>
      <c r="S1530" s="22"/>
      <c r="T1530" s="484"/>
      <c r="U1530" s="24"/>
      <c r="V1530" s="26"/>
      <c r="W1530" s="484"/>
      <c r="X1530" s="56"/>
      <c r="Y1530" s="526"/>
      <c r="Z1530" s="213" t="s">
        <v>30</v>
      </c>
      <c r="AA1530" s="74">
        <v>5.0</v>
      </c>
      <c r="AB1530" s="522" t="s">
        <v>31</v>
      </c>
      <c r="AC1530" s="45">
        <f>ROUND(ROUND(ROUND(H1520*O$8,0)*V1527,0)*Y1529,0)-AA1530</f>
        <v>758</v>
      </c>
      <c r="AD1530" s="79"/>
    </row>
    <row r="1531" ht="16.5" customHeight="1">
      <c r="A1531" s="29">
        <v>61.0</v>
      </c>
      <c r="B1531" s="29">
        <v>8654.0</v>
      </c>
      <c r="C1531" s="32" t="s">
        <v>11478</v>
      </c>
      <c r="D1531" s="389"/>
      <c r="E1531" s="389"/>
      <c r="F1531" s="527"/>
      <c r="G1531" s="527"/>
      <c r="H1531" s="527"/>
      <c r="I1531" s="532"/>
      <c r="J1531" s="94"/>
      <c r="K1531" s="140"/>
      <c r="L1531" s="54"/>
      <c r="M1531" s="52"/>
      <c r="N1531" s="8"/>
      <c r="O1531" s="54"/>
      <c r="P1531" s="206" t="s">
        <v>23</v>
      </c>
      <c r="Q1531" s="102" t="s">
        <v>24</v>
      </c>
      <c r="R1531" s="533"/>
      <c r="S1531" s="533"/>
      <c r="T1531" s="520"/>
      <c r="U1531" s="38"/>
      <c r="V1531" s="6"/>
      <c r="W1531" s="37"/>
      <c r="X1531" s="7"/>
      <c r="Y1531" s="39"/>
      <c r="Z1531" s="213"/>
      <c r="AA1531" s="213"/>
      <c r="AB1531" s="213"/>
      <c r="AC1531" s="45">
        <f>ROUND(ROUND(H1520*O$8,0)*S1532,0)</f>
        <v>739</v>
      </c>
      <c r="AD1531" s="79"/>
    </row>
    <row r="1532" ht="16.5" customHeight="1">
      <c r="A1532" s="29">
        <v>61.0</v>
      </c>
      <c r="B1532" s="29">
        <v>7789.0</v>
      </c>
      <c r="C1532" s="32" t="s">
        <v>11479</v>
      </c>
      <c r="D1532" s="389"/>
      <c r="E1532" s="389"/>
      <c r="F1532" s="527"/>
      <c r="G1532" s="527"/>
      <c r="H1532" s="527"/>
      <c r="I1532" s="532"/>
      <c r="J1532" s="94"/>
      <c r="K1532" s="140"/>
      <c r="L1532" s="54"/>
      <c r="M1532" s="52"/>
      <c r="N1532" s="8"/>
      <c r="O1532" s="54"/>
      <c r="P1532" s="481"/>
      <c r="Q1532" s="482"/>
      <c r="R1532" s="83" t="s">
        <v>21</v>
      </c>
      <c r="S1532" s="528">
        <v>0.7</v>
      </c>
      <c r="T1532" s="521"/>
      <c r="U1532" s="53"/>
      <c r="V1532" s="14"/>
      <c r="W1532" s="52"/>
      <c r="X1532" s="8"/>
      <c r="Y1532" s="109"/>
      <c r="Z1532" s="213" t="s">
        <v>30</v>
      </c>
      <c r="AA1532" s="74">
        <v>5.0</v>
      </c>
      <c r="AB1532" s="522" t="s">
        <v>31</v>
      </c>
      <c r="AC1532" s="45">
        <f>ROUND(ROUND(H1520*O$8,0)*S1532,0)-AA1532</f>
        <v>734</v>
      </c>
      <c r="AD1532" s="79"/>
    </row>
    <row r="1533" ht="16.5" customHeight="1">
      <c r="A1533" s="29">
        <v>61.0</v>
      </c>
      <c r="B1533" s="29">
        <v>7790.0</v>
      </c>
      <c r="C1533" s="32" t="s">
        <v>11480</v>
      </c>
      <c r="D1533" s="389"/>
      <c r="E1533" s="389"/>
      <c r="F1533" s="527"/>
      <c r="G1533" s="527"/>
      <c r="H1533" s="527"/>
      <c r="I1533" s="532"/>
      <c r="J1533" s="94"/>
      <c r="K1533" s="140"/>
      <c r="L1533" s="54"/>
      <c r="M1533" s="52"/>
      <c r="N1533" s="8"/>
      <c r="O1533" s="54"/>
      <c r="P1533" s="481"/>
      <c r="Q1533" s="482"/>
      <c r="R1533" s="14"/>
      <c r="S1533" s="14"/>
      <c r="T1533" s="521"/>
      <c r="U1533" s="53"/>
      <c r="V1533" s="14"/>
      <c r="W1533" s="305" t="s">
        <v>20</v>
      </c>
      <c r="X1533" s="41" t="s">
        <v>21</v>
      </c>
      <c r="Y1533" s="86">
        <v>0.85</v>
      </c>
      <c r="Z1533" s="75"/>
      <c r="AA1533" s="213"/>
      <c r="AB1533" s="213"/>
      <c r="AC1533" s="45">
        <f>ROUND(ROUND(ROUND(H1520*O$8,0)*S1532,0)*Y1533,0)</f>
        <v>628</v>
      </c>
      <c r="AD1533" s="79"/>
    </row>
    <row r="1534" ht="16.5" customHeight="1">
      <c r="A1534" s="29">
        <v>61.0</v>
      </c>
      <c r="B1534" s="29">
        <v>7791.0</v>
      </c>
      <c r="C1534" s="32" t="s">
        <v>11481</v>
      </c>
      <c r="D1534" s="389"/>
      <c r="E1534" s="389"/>
      <c r="F1534" s="527"/>
      <c r="G1534" s="527"/>
      <c r="H1534" s="527"/>
      <c r="I1534" s="532"/>
      <c r="J1534" s="94"/>
      <c r="K1534" s="140"/>
      <c r="L1534" s="54"/>
      <c r="M1534" s="52"/>
      <c r="N1534" s="8"/>
      <c r="O1534" s="54"/>
      <c r="P1534" s="535"/>
      <c r="Q1534" s="482"/>
      <c r="R1534" s="83"/>
      <c r="S1534" s="83"/>
      <c r="T1534" s="525"/>
      <c r="U1534" s="180"/>
      <c r="V1534" s="21"/>
      <c r="W1534" s="484"/>
      <c r="X1534" s="56"/>
      <c r="Y1534" s="526"/>
      <c r="Z1534" s="213" t="s">
        <v>30</v>
      </c>
      <c r="AA1534" s="74">
        <v>5.0</v>
      </c>
      <c r="AB1534" s="522" t="s">
        <v>31</v>
      </c>
      <c r="AC1534" s="45">
        <f>ROUND(ROUND(ROUND(H1520*O$8,0)*S1532,0)*Y1533,0)-AA1534</f>
        <v>623</v>
      </c>
      <c r="AD1534" s="79"/>
    </row>
    <row r="1535" ht="16.5" customHeight="1">
      <c r="A1535" s="29">
        <v>61.0</v>
      </c>
      <c r="B1535" s="29">
        <v>8655.0</v>
      </c>
      <c r="C1535" s="32" t="s">
        <v>11482</v>
      </c>
      <c r="D1535" s="389"/>
      <c r="E1535" s="389"/>
      <c r="F1535" s="527"/>
      <c r="G1535" s="527"/>
      <c r="H1535" s="527"/>
      <c r="I1535" s="532"/>
      <c r="J1535" s="94"/>
      <c r="K1535" s="140"/>
      <c r="L1535" s="54"/>
      <c r="M1535" s="52"/>
      <c r="N1535" s="8"/>
      <c r="O1535" s="54"/>
      <c r="P1535" s="536"/>
      <c r="Q1535" s="14"/>
      <c r="R1535" s="14"/>
      <c r="S1535" s="14"/>
      <c r="T1535" s="102" t="s">
        <v>326</v>
      </c>
      <c r="U1535" s="41" t="s">
        <v>21</v>
      </c>
      <c r="V1535" s="60">
        <v>0.7</v>
      </c>
      <c r="W1535" s="37"/>
      <c r="X1535" s="7"/>
      <c r="Y1535" s="39"/>
      <c r="Z1535" s="213"/>
      <c r="AA1535" s="213"/>
      <c r="AB1535" s="213"/>
      <c r="AC1535" s="45">
        <f>ROUND(ROUND(ROUND(H1520*O$8,0)*S1532,0)*V1535,0)</f>
        <v>517</v>
      </c>
      <c r="AD1535" s="79"/>
    </row>
    <row r="1536" ht="16.5" customHeight="1">
      <c r="A1536" s="29">
        <v>61.0</v>
      </c>
      <c r="B1536" s="29">
        <v>7792.0</v>
      </c>
      <c r="C1536" s="32" t="s">
        <v>11483</v>
      </c>
      <c r="D1536" s="389"/>
      <c r="E1536" s="389"/>
      <c r="F1536" s="527"/>
      <c r="G1536" s="527"/>
      <c r="H1536" s="527"/>
      <c r="I1536" s="532"/>
      <c r="J1536" s="94"/>
      <c r="K1536" s="140"/>
      <c r="L1536" s="54"/>
      <c r="M1536" s="52"/>
      <c r="N1536" s="8"/>
      <c r="O1536" s="54"/>
      <c r="P1536" s="536"/>
      <c r="Q1536" s="14"/>
      <c r="R1536" s="14"/>
      <c r="S1536" s="14"/>
      <c r="T1536" s="482"/>
      <c r="U1536" s="83"/>
      <c r="V1536" s="528"/>
      <c r="W1536" s="227"/>
      <c r="X1536" s="22"/>
      <c r="Y1536" s="109"/>
      <c r="Z1536" s="213" t="s">
        <v>30</v>
      </c>
      <c r="AA1536" s="74">
        <v>5.0</v>
      </c>
      <c r="AB1536" s="522" t="s">
        <v>31</v>
      </c>
      <c r="AC1536" s="45">
        <f>ROUND(ROUND(ROUND(H1520*O$8,0)*S1532,0)*V1535,0)-AA1536</f>
        <v>512</v>
      </c>
      <c r="AD1536" s="79"/>
    </row>
    <row r="1537" ht="16.5" customHeight="1">
      <c r="A1537" s="29">
        <v>61.0</v>
      </c>
      <c r="B1537" s="29">
        <v>7793.0</v>
      </c>
      <c r="C1537" s="32" t="s">
        <v>11484</v>
      </c>
      <c r="D1537" s="389"/>
      <c r="E1537" s="389"/>
      <c r="F1537" s="527"/>
      <c r="G1537" s="527"/>
      <c r="H1537" s="527"/>
      <c r="I1537" s="532"/>
      <c r="J1537" s="94"/>
      <c r="K1537" s="140"/>
      <c r="L1537" s="54"/>
      <c r="M1537" s="52"/>
      <c r="N1537" s="8"/>
      <c r="O1537" s="54"/>
      <c r="P1537" s="254"/>
      <c r="Q1537" s="83"/>
      <c r="R1537" s="83"/>
      <c r="T1537" s="482"/>
      <c r="U1537" s="99"/>
      <c r="V1537" s="529"/>
      <c r="W1537" s="305" t="s">
        <v>20</v>
      </c>
      <c r="X1537" s="41" t="s">
        <v>21</v>
      </c>
      <c r="Y1537" s="86">
        <v>0.85</v>
      </c>
      <c r="Z1537" s="75"/>
      <c r="AA1537" s="213"/>
      <c r="AB1537" s="213"/>
      <c r="AC1537" s="45">
        <f>ROUND(ROUND(ROUND(ROUND(H1520*O$8,0)*S1532,0)*V1535,0)*Y1537,0)</f>
        <v>439</v>
      </c>
      <c r="AD1537" s="79"/>
    </row>
    <row r="1538" ht="16.5" customHeight="1">
      <c r="A1538" s="29">
        <v>61.0</v>
      </c>
      <c r="B1538" s="29">
        <v>7794.0</v>
      </c>
      <c r="C1538" s="32" t="s">
        <v>11485</v>
      </c>
      <c r="D1538" s="389"/>
      <c r="E1538" s="389"/>
      <c r="F1538" s="527"/>
      <c r="G1538" s="527"/>
      <c r="H1538" s="527"/>
      <c r="I1538" s="532"/>
      <c r="J1538" s="94"/>
      <c r="K1538" s="140"/>
      <c r="L1538" s="54"/>
      <c r="M1538" s="52"/>
      <c r="N1538" s="8"/>
      <c r="O1538" s="54"/>
      <c r="P1538" s="254"/>
      <c r="Q1538" s="83"/>
      <c r="R1538" s="83"/>
      <c r="S1538" s="83"/>
      <c r="T1538" s="530"/>
      <c r="U1538" s="24"/>
      <c r="V1538" s="26"/>
      <c r="W1538" s="484"/>
      <c r="X1538" s="56"/>
      <c r="Y1538" s="526"/>
      <c r="Z1538" s="213" t="s">
        <v>30</v>
      </c>
      <c r="AA1538" s="74">
        <v>5.0</v>
      </c>
      <c r="AB1538" s="522" t="s">
        <v>31</v>
      </c>
      <c r="AC1538" s="45">
        <f>ROUND(ROUND(ROUND(ROUND(H1520*O$8,0)*S1532,0)*V1535,0)*Y1537,0)-AA1538</f>
        <v>434</v>
      </c>
      <c r="AD1538" s="79"/>
    </row>
    <row r="1539" ht="16.5" customHeight="1">
      <c r="A1539" s="29">
        <v>61.0</v>
      </c>
      <c r="B1539" s="29">
        <v>8656.0</v>
      </c>
      <c r="C1539" s="32" t="s">
        <v>11486</v>
      </c>
      <c r="D1539" s="389"/>
      <c r="E1539" s="389"/>
      <c r="F1539" s="527"/>
      <c r="G1539" s="527"/>
      <c r="H1539" s="527"/>
      <c r="I1539" s="532"/>
      <c r="J1539" s="94"/>
      <c r="K1539" s="140"/>
      <c r="L1539" s="54"/>
      <c r="M1539" s="52"/>
      <c r="N1539" s="8"/>
      <c r="O1539" s="54"/>
      <c r="P1539" s="536"/>
      <c r="Q1539" s="83"/>
      <c r="R1539" s="528"/>
      <c r="S1539" s="486"/>
      <c r="T1539" s="102" t="s">
        <v>329</v>
      </c>
      <c r="U1539" s="83" t="s">
        <v>21</v>
      </c>
      <c r="V1539" s="528">
        <v>0.85</v>
      </c>
      <c r="W1539" s="37"/>
      <c r="X1539" s="7"/>
      <c r="Y1539" s="39"/>
      <c r="Z1539" s="213"/>
      <c r="AA1539" s="213"/>
      <c r="AB1539" s="213"/>
      <c r="AC1539" s="45">
        <f>ROUND(ROUND(ROUND(H1520*O$8,0)*S1532,0)*V1539,0)</f>
        <v>628</v>
      </c>
      <c r="AD1539" s="79"/>
    </row>
    <row r="1540" ht="16.5" customHeight="1">
      <c r="A1540" s="29">
        <v>61.0</v>
      </c>
      <c r="B1540" s="29">
        <v>7795.0</v>
      </c>
      <c r="C1540" s="32" t="s">
        <v>11487</v>
      </c>
      <c r="D1540" s="389"/>
      <c r="E1540" s="389"/>
      <c r="F1540" s="527"/>
      <c r="G1540" s="527"/>
      <c r="H1540" s="527"/>
      <c r="I1540" s="532"/>
      <c r="J1540" s="94"/>
      <c r="K1540" s="140"/>
      <c r="L1540" s="54"/>
      <c r="M1540" s="52"/>
      <c r="N1540" s="8"/>
      <c r="O1540" s="54"/>
      <c r="P1540" s="536"/>
      <c r="Q1540" s="83"/>
      <c r="R1540" s="528"/>
      <c r="S1540" s="528"/>
      <c r="T1540" s="482"/>
      <c r="U1540" s="83"/>
      <c r="V1540" s="528"/>
      <c r="W1540" s="227"/>
      <c r="X1540" s="22"/>
      <c r="Y1540" s="109"/>
      <c r="Z1540" s="213" t="s">
        <v>30</v>
      </c>
      <c r="AA1540" s="74">
        <v>5.0</v>
      </c>
      <c r="AB1540" s="522" t="s">
        <v>31</v>
      </c>
      <c r="AC1540" s="45">
        <f>ROUND(ROUND(ROUND(H1520*O$8,0)*S1532,0)*V1539,0)-AA1540</f>
        <v>623</v>
      </c>
      <c r="AD1540" s="79"/>
    </row>
    <row r="1541" ht="16.5" customHeight="1">
      <c r="A1541" s="29">
        <v>61.0</v>
      </c>
      <c r="B1541" s="29">
        <v>7796.0</v>
      </c>
      <c r="C1541" s="32" t="s">
        <v>11488</v>
      </c>
      <c r="D1541" s="389"/>
      <c r="E1541" s="389"/>
      <c r="F1541" s="527"/>
      <c r="G1541" s="527"/>
      <c r="H1541" s="527"/>
      <c r="I1541" s="532"/>
      <c r="J1541" s="94"/>
      <c r="K1541" s="140"/>
      <c r="L1541" s="54"/>
      <c r="M1541" s="52"/>
      <c r="N1541" s="8"/>
      <c r="O1541" s="54"/>
      <c r="P1541" s="254"/>
      <c r="Q1541" s="83"/>
      <c r="R1541" s="528"/>
      <c r="S1541" s="528"/>
      <c r="T1541" s="482"/>
      <c r="U1541" s="99"/>
      <c r="V1541" s="529"/>
      <c r="W1541" s="305" t="s">
        <v>20</v>
      </c>
      <c r="X1541" s="41" t="s">
        <v>21</v>
      </c>
      <c r="Y1541" s="86">
        <v>0.85</v>
      </c>
      <c r="Z1541" s="75"/>
      <c r="AA1541" s="213"/>
      <c r="AB1541" s="213"/>
      <c r="AC1541" s="45">
        <f>ROUND(ROUND(ROUND(ROUND(H1520*O$8,0)*S1532,0)*V1539,0)*Y1541,0)</f>
        <v>534</v>
      </c>
      <c r="AD1541" s="79"/>
    </row>
    <row r="1542" ht="16.5" customHeight="1">
      <c r="A1542" s="29">
        <v>61.0</v>
      </c>
      <c r="B1542" s="29">
        <v>7797.0</v>
      </c>
      <c r="C1542" s="32" t="s">
        <v>11489</v>
      </c>
      <c r="D1542" s="389"/>
      <c r="E1542" s="389"/>
      <c r="F1542" s="527"/>
      <c r="G1542" s="527"/>
      <c r="H1542" s="527"/>
      <c r="I1542" s="532"/>
      <c r="J1542" s="94"/>
      <c r="K1542" s="140"/>
      <c r="L1542" s="54"/>
      <c r="M1542" s="52"/>
      <c r="N1542" s="8"/>
      <c r="O1542" s="54"/>
      <c r="P1542" s="536"/>
      <c r="Q1542" s="83"/>
      <c r="R1542" s="83"/>
      <c r="S1542" s="83"/>
      <c r="T1542" s="484"/>
      <c r="U1542" s="24"/>
      <c r="V1542" s="26"/>
      <c r="W1542" s="484"/>
      <c r="X1542" s="56"/>
      <c r="Y1542" s="526"/>
      <c r="Z1542" s="213" t="s">
        <v>30</v>
      </c>
      <c r="AA1542" s="74">
        <v>5.0</v>
      </c>
      <c r="AB1542" s="522" t="s">
        <v>31</v>
      </c>
      <c r="AC1542" s="45">
        <f>ROUND(ROUND(ROUND(ROUND(H1520*O$8,0)*S1532,0)*V1539,0)*Y1541,0)-AA1542</f>
        <v>529</v>
      </c>
      <c r="AD1542" s="79"/>
    </row>
    <row r="1543" ht="16.5" customHeight="1">
      <c r="A1543" s="29">
        <v>61.0</v>
      </c>
      <c r="B1543" s="29">
        <v>7798.0</v>
      </c>
      <c r="C1543" s="32" t="s">
        <v>11490</v>
      </c>
      <c r="D1543" s="389"/>
      <c r="E1543" s="389"/>
      <c r="F1543" s="527"/>
      <c r="G1543" s="527"/>
      <c r="H1543" s="527"/>
      <c r="I1543" s="532"/>
      <c r="J1543" s="94"/>
      <c r="K1543" s="140"/>
      <c r="L1543" s="54"/>
      <c r="M1543" s="52"/>
      <c r="N1543" s="8"/>
      <c r="O1543" s="54"/>
      <c r="P1543" s="536"/>
      <c r="Q1543" s="102" t="s">
        <v>27</v>
      </c>
      <c r="R1543" s="533"/>
      <c r="S1543" s="533"/>
      <c r="T1543" s="520"/>
      <c r="U1543" s="38"/>
      <c r="V1543" s="6"/>
      <c r="W1543" s="37"/>
      <c r="X1543" s="7"/>
      <c r="Y1543" s="39"/>
      <c r="Z1543" s="213"/>
      <c r="AA1543" s="213"/>
      <c r="AB1543" s="213"/>
      <c r="AC1543" s="45">
        <f>ROUND(ROUND(H1520*O$8,0)*S1544,0)</f>
        <v>528</v>
      </c>
      <c r="AD1543" s="79"/>
    </row>
    <row r="1544" ht="16.5" customHeight="1">
      <c r="A1544" s="29">
        <v>61.0</v>
      </c>
      <c r="B1544" s="29">
        <v>7799.0</v>
      </c>
      <c r="C1544" s="32" t="s">
        <v>11491</v>
      </c>
      <c r="D1544" s="389"/>
      <c r="E1544" s="389"/>
      <c r="F1544" s="527"/>
      <c r="G1544" s="527"/>
      <c r="H1544" s="527"/>
      <c r="I1544" s="532"/>
      <c r="J1544" s="94"/>
      <c r="K1544" s="140"/>
      <c r="L1544" s="54"/>
      <c r="M1544" s="52"/>
      <c r="N1544" s="8"/>
      <c r="O1544" s="54"/>
      <c r="P1544" s="535"/>
      <c r="Q1544" s="482"/>
      <c r="R1544" s="83" t="s">
        <v>21</v>
      </c>
      <c r="S1544" s="528">
        <v>0.5</v>
      </c>
      <c r="T1544" s="521"/>
      <c r="U1544" s="53"/>
      <c r="V1544" s="14"/>
      <c r="W1544" s="52"/>
      <c r="X1544" s="8"/>
      <c r="Y1544" s="109"/>
      <c r="Z1544" s="213" t="s">
        <v>30</v>
      </c>
      <c r="AA1544" s="74">
        <v>5.0</v>
      </c>
      <c r="AB1544" s="522" t="s">
        <v>31</v>
      </c>
      <c r="AC1544" s="45">
        <f>ROUND(ROUND(H1520*O$8,0)*S1544,0)-AA1544</f>
        <v>523</v>
      </c>
      <c r="AD1544" s="79"/>
    </row>
    <row r="1545" ht="16.5" customHeight="1">
      <c r="A1545" s="29">
        <v>61.0</v>
      </c>
      <c r="B1545" s="29">
        <v>7800.0</v>
      </c>
      <c r="C1545" s="32" t="s">
        <v>11492</v>
      </c>
      <c r="D1545" s="389"/>
      <c r="E1545" s="389"/>
      <c r="F1545" s="527"/>
      <c r="G1545" s="527"/>
      <c r="H1545" s="527"/>
      <c r="I1545" s="532"/>
      <c r="J1545" s="94"/>
      <c r="K1545" s="140"/>
      <c r="L1545" s="54"/>
      <c r="M1545" s="52"/>
      <c r="N1545" s="8"/>
      <c r="O1545" s="54"/>
      <c r="P1545" s="535"/>
      <c r="Q1545" s="482"/>
      <c r="R1545" s="14"/>
      <c r="S1545" s="14"/>
      <c r="T1545" s="521"/>
      <c r="U1545" s="53"/>
      <c r="V1545" s="14"/>
      <c r="W1545" s="305" t="s">
        <v>20</v>
      </c>
      <c r="X1545" s="41" t="s">
        <v>21</v>
      </c>
      <c r="Y1545" s="86">
        <v>0.85</v>
      </c>
      <c r="Z1545" s="75"/>
      <c r="AA1545" s="213"/>
      <c r="AB1545" s="213"/>
      <c r="AC1545" s="45">
        <f>ROUND(ROUND(ROUND(H1520*O$8,0)*S1544,0)*Y1545,0)</f>
        <v>449</v>
      </c>
      <c r="AD1545" s="79"/>
    </row>
    <row r="1546" ht="16.5" customHeight="1">
      <c r="A1546" s="29">
        <v>61.0</v>
      </c>
      <c r="B1546" s="29">
        <v>7801.0</v>
      </c>
      <c r="C1546" s="32" t="s">
        <v>11493</v>
      </c>
      <c r="D1546" s="389"/>
      <c r="E1546" s="389"/>
      <c r="F1546" s="527"/>
      <c r="G1546" s="527"/>
      <c r="H1546" s="527"/>
      <c r="I1546" s="532"/>
      <c r="J1546" s="94"/>
      <c r="K1546" s="140"/>
      <c r="L1546" s="54"/>
      <c r="M1546" s="52"/>
      <c r="N1546" s="8"/>
      <c r="O1546" s="54"/>
      <c r="P1546" s="535"/>
      <c r="Q1546" s="482"/>
      <c r="R1546" s="83"/>
      <c r="S1546" s="83"/>
      <c r="T1546" s="525"/>
      <c r="U1546" s="180"/>
      <c r="V1546" s="21"/>
      <c r="W1546" s="484"/>
      <c r="X1546" s="56"/>
      <c r="Y1546" s="526"/>
      <c r="Z1546" s="213" t="s">
        <v>30</v>
      </c>
      <c r="AA1546" s="74">
        <v>5.0</v>
      </c>
      <c r="AB1546" s="522" t="s">
        <v>31</v>
      </c>
      <c r="AC1546" s="45">
        <f>ROUND(ROUND(ROUND(H1520*O$8,0)*S1544,0)*Y1545,0)-AA1546</f>
        <v>444</v>
      </c>
      <c r="AD1546" s="79"/>
    </row>
    <row r="1547" ht="16.5" customHeight="1">
      <c r="A1547" s="29">
        <v>61.0</v>
      </c>
      <c r="B1547" s="29">
        <v>7802.0</v>
      </c>
      <c r="C1547" s="32" t="s">
        <v>11494</v>
      </c>
      <c r="D1547" s="389"/>
      <c r="E1547" s="389"/>
      <c r="F1547" s="527"/>
      <c r="G1547" s="527"/>
      <c r="H1547" s="527"/>
      <c r="I1547" s="532"/>
      <c r="J1547" s="94"/>
      <c r="K1547" s="140"/>
      <c r="L1547" s="54"/>
      <c r="M1547" s="52"/>
      <c r="N1547" s="8"/>
      <c r="O1547" s="54"/>
      <c r="P1547" s="536"/>
      <c r="Q1547" s="14"/>
      <c r="R1547" s="14"/>
      <c r="S1547" s="14"/>
      <c r="T1547" s="102" t="s">
        <v>326</v>
      </c>
      <c r="U1547" s="41" t="s">
        <v>21</v>
      </c>
      <c r="V1547" s="60">
        <v>0.7</v>
      </c>
      <c r="W1547" s="37"/>
      <c r="X1547" s="7"/>
      <c r="Y1547" s="39"/>
      <c r="Z1547" s="213"/>
      <c r="AA1547" s="213"/>
      <c r="AB1547" s="213"/>
      <c r="AC1547" s="45">
        <f>ROUND(ROUND(ROUND(H1520*O$8,0)*S1544,0)*V1547,0)</f>
        <v>370</v>
      </c>
      <c r="AD1547" s="79"/>
    </row>
    <row r="1548" ht="16.5" customHeight="1">
      <c r="A1548" s="29">
        <v>61.0</v>
      </c>
      <c r="B1548" s="29">
        <v>7803.0</v>
      </c>
      <c r="C1548" s="32" t="s">
        <v>11495</v>
      </c>
      <c r="D1548" s="389"/>
      <c r="E1548" s="389"/>
      <c r="F1548" s="527"/>
      <c r="G1548" s="527"/>
      <c r="H1548" s="527"/>
      <c r="I1548" s="532"/>
      <c r="J1548" s="94"/>
      <c r="K1548" s="140"/>
      <c r="L1548" s="54"/>
      <c r="M1548" s="52"/>
      <c r="N1548" s="8"/>
      <c r="O1548" s="54"/>
      <c r="P1548" s="536"/>
      <c r="Q1548" s="14"/>
      <c r="R1548" s="14"/>
      <c r="S1548" s="14"/>
      <c r="T1548" s="482"/>
      <c r="U1548" s="83"/>
      <c r="V1548" s="528"/>
      <c r="W1548" s="227"/>
      <c r="X1548" s="22"/>
      <c r="Y1548" s="109"/>
      <c r="Z1548" s="213" t="s">
        <v>30</v>
      </c>
      <c r="AA1548" s="74">
        <v>5.0</v>
      </c>
      <c r="AB1548" s="522" t="s">
        <v>31</v>
      </c>
      <c r="AC1548" s="45">
        <f>ROUND(ROUND(ROUND(H1520*O$8,0)*S1544,0)*V1547,0)-AA1548</f>
        <v>365</v>
      </c>
      <c r="AD1548" s="79"/>
    </row>
    <row r="1549" ht="16.5" customHeight="1">
      <c r="A1549" s="29">
        <v>61.0</v>
      </c>
      <c r="B1549" s="29">
        <v>7804.0</v>
      </c>
      <c r="C1549" s="32" t="s">
        <v>11496</v>
      </c>
      <c r="D1549" s="389"/>
      <c r="E1549" s="389"/>
      <c r="F1549" s="527"/>
      <c r="G1549" s="527"/>
      <c r="H1549" s="527"/>
      <c r="I1549" s="532"/>
      <c r="J1549" s="94"/>
      <c r="K1549" s="140"/>
      <c r="L1549" s="54"/>
      <c r="M1549" s="52"/>
      <c r="N1549" s="8"/>
      <c r="O1549" s="54"/>
      <c r="P1549" s="254"/>
      <c r="Q1549" s="83"/>
      <c r="R1549" s="83"/>
      <c r="T1549" s="482"/>
      <c r="U1549" s="99"/>
      <c r="V1549" s="529"/>
      <c r="W1549" s="305" t="s">
        <v>20</v>
      </c>
      <c r="X1549" s="41" t="s">
        <v>21</v>
      </c>
      <c r="Y1549" s="86">
        <v>0.85</v>
      </c>
      <c r="Z1549" s="75"/>
      <c r="AA1549" s="213"/>
      <c r="AB1549" s="213"/>
      <c r="AC1549" s="45">
        <f>ROUND(ROUND(ROUND(ROUND(H1520*O$8,0)*S1544,0)*V1547,0)*Y1549,0)</f>
        <v>315</v>
      </c>
      <c r="AD1549" s="79"/>
    </row>
    <row r="1550" ht="16.5" customHeight="1">
      <c r="A1550" s="29">
        <v>61.0</v>
      </c>
      <c r="B1550" s="29">
        <v>7805.0</v>
      </c>
      <c r="C1550" s="32" t="s">
        <v>11497</v>
      </c>
      <c r="D1550" s="389"/>
      <c r="E1550" s="389"/>
      <c r="F1550" s="527"/>
      <c r="G1550" s="527"/>
      <c r="H1550" s="527"/>
      <c r="I1550" s="532"/>
      <c r="J1550" s="94"/>
      <c r="K1550" s="140"/>
      <c r="L1550" s="54"/>
      <c r="M1550" s="52"/>
      <c r="N1550" s="8"/>
      <c r="O1550" s="54"/>
      <c r="P1550" s="254"/>
      <c r="Q1550" s="83"/>
      <c r="R1550" s="83"/>
      <c r="S1550" s="83"/>
      <c r="T1550" s="530"/>
      <c r="U1550" s="24"/>
      <c r="V1550" s="26"/>
      <c r="W1550" s="484"/>
      <c r="X1550" s="56"/>
      <c r="Y1550" s="526"/>
      <c r="Z1550" s="213" t="s">
        <v>30</v>
      </c>
      <c r="AA1550" s="74">
        <v>5.0</v>
      </c>
      <c r="AB1550" s="522" t="s">
        <v>31</v>
      </c>
      <c r="AC1550" s="45">
        <f>ROUND(ROUND(ROUND(ROUND(H1520*O$8,0)*S1544,0)*V1547,0)*Y1549,0)-AA1550</f>
        <v>310</v>
      </c>
      <c r="AD1550" s="79"/>
    </row>
    <row r="1551" ht="16.5" customHeight="1">
      <c r="A1551" s="29">
        <v>61.0</v>
      </c>
      <c r="B1551" s="29">
        <v>7806.0</v>
      </c>
      <c r="C1551" s="32" t="s">
        <v>11498</v>
      </c>
      <c r="D1551" s="389"/>
      <c r="E1551" s="389"/>
      <c r="F1551" s="527"/>
      <c r="G1551" s="527"/>
      <c r="H1551" s="527"/>
      <c r="I1551" s="532"/>
      <c r="J1551" s="94"/>
      <c r="K1551" s="140"/>
      <c r="L1551" s="54"/>
      <c r="M1551" s="52"/>
      <c r="N1551" s="8"/>
      <c r="O1551" s="54"/>
      <c r="P1551" s="536"/>
      <c r="Q1551" s="83"/>
      <c r="R1551" s="528"/>
      <c r="S1551" s="486"/>
      <c r="T1551" s="102" t="s">
        <v>329</v>
      </c>
      <c r="U1551" s="83" t="s">
        <v>21</v>
      </c>
      <c r="V1551" s="528">
        <v>0.85</v>
      </c>
      <c r="W1551" s="37"/>
      <c r="X1551" s="7"/>
      <c r="Y1551" s="39"/>
      <c r="Z1551" s="213"/>
      <c r="AA1551" s="213"/>
      <c r="AB1551" s="213"/>
      <c r="AC1551" s="45">
        <f>ROUND(ROUND(ROUND(H1520*O$8,0)*S1544,0)*V1551,0)</f>
        <v>449</v>
      </c>
      <c r="AD1551" s="79"/>
    </row>
    <row r="1552" ht="16.5" customHeight="1">
      <c r="A1552" s="29">
        <v>61.0</v>
      </c>
      <c r="B1552" s="29">
        <v>7807.0</v>
      </c>
      <c r="C1552" s="32" t="s">
        <v>11499</v>
      </c>
      <c r="D1552" s="389"/>
      <c r="E1552" s="389"/>
      <c r="F1552" s="527"/>
      <c r="G1552" s="527"/>
      <c r="H1552" s="527"/>
      <c r="I1552" s="532"/>
      <c r="J1552" s="94"/>
      <c r="K1552" s="140"/>
      <c r="L1552" s="54"/>
      <c r="M1552" s="52"/>
      <c r="N1552" s="8"/>
      <c r="O1552" s="54"/>
      <c r="P1552" s="536"/>
      <c r="Q1552" s="83"/>
      <c r="R1552" s="528"/>
      <c r="S1552" s="528"/>
      <c r="T1552" s="482"/>
      <c r="U1552" s="83"/>
      <c r="V1552" s="528"/>
      <c r="W1552" s="227"/>
      <c r="X1552" s="22"/>
      <c r="Y1552" s="109"/>
      <c r="Z1552" s="213" t="s">
        <v>30</v>
      </c>
      <c r="AA1552" s="74">
        <v>5.0</v>
      </c>
      <c r="AB1552" s="522" t="s">
        <v>31</v>
      </c>
      <c r="AC1552" s="45">
        <f>ROUND(ROUND(ROUND(H1520*O$8,0)*S1544,0)*V1551,0)-AA1552</f>
        <v>444</v>
      </c>
      <c r="AD1552" s="79"/>
    </row>
    <row r="1553" ht="16.5" customHeight="1">
      <c r="A1553" s="29">
        <v>61.0</v>
      </c>
      <c r="B1553" s="29">
        <v>7808.0</v>
      </c>
      <c r="C1553" s="32" t="s">
        <v>11500</v>
      </c>
      <c r="D1553" s="389"/>
      <c r="E1553" s="389"/>
      <c r="F1553" s="527"/>
      <c r="G1553" s="527"/>
      <c r="H1553" s="527"/>
      <c r="I1553" s="532"/>
      <c r="J1553" s="94"/>
      <c r="K1553" s="140"/>
      <c r="L1553" s="54"/>
      <c r="M1553" s="52"/>
      <c r="N1553" s="8"/>
      <c r="O1553" s="54"/>
      <c r="P1553" s="254"/>
      <c r="Q1553" s="83"/>
      <c r="R1553" s="528"/>
      <c r="S1553" s="528"/>
      <c r="T1553" s="482"/>
      <c r="U1553" s="99"/>
      <c r="V1553" s="529"/>
      <c r="W1553" s="305" t="s">
        <v>20</v>
      </c>
      <c r="X1553" s="41" t="s">
        <v>21</v>
      </c>
      <c r="Y1553" s="86">
        <v>0.85</v>
      </c>
      <c r="Z1553" s="75"/>
      <c r="AA1553" s="213"/>
      <c r="AB1553" s="213"/>
      <c r="AC1553" s="45">
        <f>ROUND(ROUND(ROUND(ROUND(H1520*O$8,0)*S1544,0)*V1551,0)*Y1553,0)</f>
        <v>382</v>
      </c>
      <c r="AD1553" s="79"/>
    </row>
    <row r="1554" ht="16.5" customHeight="1">
      <c r="A1554" s="29">
        <v>61.0</v>
      </c>
      <c r="B1554" s="29">
        <v>7809.0</v>
      </c>
      <c r="C1554" s="32" t="s">
        <v>11501</v>
      </c>
      <c r="D1554" s="389"/>
      <c r="E1554" s="389"/>
      <c r="F1554" s="527"/>
      <c r="G1554" s="527"/>
      <c r="H1554" s="527"/>
      <c r="I1554" s="532"/>
      <c r="J1554" s="94"/>
      <c r="K1554" s="140"/>
      <c r="L1554" s="54"/>
      <c r="M1554" s="52"/>
      <c r="N1554" s="8"/>
      <c r="O1554" s="54"/>
      <c r="P1554" s="537"/>
      <c r="Q1554" s="83"/>
      <c r="R1554" s="83"/>
      <c r="S1554" s="83"/>
      <c r="T1554" s="484"/>
      <c r="U1554" s="24"/>
      <c r="V1554" s="26"/>
      <c r="W1554" s="484"/>
      <c r="X1554" s="56"/>
      <c r="Y1554" s="526"/>
      <c r="Z1554" s="213" t="s">
        <v>30</v>
      </c>
      <c r="AA1554" s="74">
        <v>5.0</v>
      </c>
      <c r="AB1554" s="522" t="s">
        <v>31</v>
      </c>
      <c r="AC1554" s="45">
        <f>ROUND(ROUND(ROUND(ROUND(H1520*O$8,0)*S1544,0)*V1551,0)*Y1553,0)-AA1554</f>
        <v>377</v>
      </c>
      <c r="AD1554" s="79"/>
    </row>
    <row r="1555" ht="16.5" customHeight="1">
      <c r="A1555" s="29">
        <v>61.0</v>
      </c>
      <c r="B1555" s="29">
        <v>8661.0</v>
      </c>
      <c r="C1555" s="32" t="s">
        <v>11502</v>
      </c>
      <c r="D1555" s="389"/>
      <c r="E1555" s="231"/>
      <c r="F1555" s="102" t="s">
        <v>9522</v>
      </c>
      <c r="G1555" s="169"/>
      <c r="H1555" s="169"/>
      <c r="I1555" s="519"/>
      <c r="J1555" s="168"/>
      <c r="K1555" s="152"/>
      <c r="L1555" s="39"/>
      <c r="M1555" s="52"/>
      <c r="N1555" s="8"/>
      <c r="O1555" s="54"/>
      <c r="P1555" s="37"/>
      <c r="Q1555" s="7"/>
      <c r="R1555" s="7"/>
      <c r="S1555" s="7"/>
      <c r="T1555" s="520"/>
      <c r="U1555" s="6"/>
      <c r="V1555" s="7"/>
      <c r="W1555" s="37"/>
      <c r="X1555" s="7"/>
      <c r="Y1555" s="39"/>
      <c r="Z1555" s="213"/>
      <c r="AA1555" s="213"/>
      <c r="AB1555" s="213"/>
      <c r="AC1555" s="45">
        <f>ROUND(ROUND(H1556*O$8,0),0)</f>
        <v>928</v>
      </c>
      <c r="AD1555" s="79"/>
    </row>
    <row r="1556" ht="16.5" customHeight="1">
      <c r="A1556" s="29">
        <v>61.0</v>
      </c>
      <c r="B1556" s="29">
        <v>7810.0</v>
      </c>
      <c r="C1556" s="32" t="s">
        <v>11503</v>
      </c>
      <c r="D1556" s="389"/>
      <c r="E1556" s="231"/>
      <c r="F1556" s="482"/>
      <c r="G1556" s="174"/>
      <c r="H1556" s="50">
        <f>'28児童発達支援(基本１)'!H1556</f>
        <v>1325</v>
      </c>
      <c r="I1556" s="8" t="s">
        <v>9</v>
      </c>
      <c r="J1556" s="94"/>
      <c r="K1556" s="140"/>
      <c r="L1556" s="54"/>
      <c r="M1556" s="52"/>
      <c r="N1556" s="8"/>
      <c r="O1556" s="54"/>
      <c r="P1556" s="52"/>
      <c r="Q1556" s="8"/>
      <c r="R1556" s="8"/>
      <c r="S1556" s="8"/>
      <c r="T1556" s="521"/>
      <c r="U1556" s="14"/>
      <c r="V1556" s="8"/>
      <c r="W1556" s="52"/>
      <c r="X1556" s="8"/>
      <c r="Y1556" s="109"/>
      <c r="Z1556" s="213" t="s">
        <v>30</v>
      </c>
      <c r="AA1556" s="74">
        <v>5.0</v>
      </c>
      <c r="AB1556" s="522" t="s">
        <v>31</v>
      </c>
      <c r="AC1556" s="45">
        <f>ROUND(ROUND(H1556*O$8,0),0)-AA1556</f>
        <v>923</v>
      </c>
      <c r="AD1556" s="79"/>
    </row>
    <row r="1557" ht="16.5" customHeight="1">
      <c r="A1557" s="29">
        <v>61.0</v>
      </c>
      <c r="B1557" s="29">
        <v>7811.0</v>
      </c>
      <c r="C1557" s="32" t="s">
        <v>11504</v>
      </c>
      <c r="D1557" s="389"/>
      <c r="E1557" s="231"/>
      <c r="F1557" s="482"/>
      <c r="G1557" s="174"/>
      <c r="H1557" s="174"/>
      <c r="I1557" s="523"/>
      <c r="J1557" s="94"/>
      <c r="K1557" s="140"/>
      <c r="L1557" s="54"/>
      <c r="M1557" s="52"/>
      <c r="N1557" s="8"/>
      <c r="O1557" s="54"/>
      <c r="P1557" s="52"/>
      <c r="Q1557" s="8"/>
      <c r="R1557" s="8"/>
      <c r="S1557" s="8"/>
      <c r="T1557" s="521"/>
      <c r="U1557" s="14"/>
      <c r="V1557" s="54"/>
      <c r="W1557" s="305" t="s">
        <v>20</v>
      </c>
      <c r="X1557" s="41" t="s">
        <v>21</v>
      </c>
      <c r="Y1557" s="86">
        <v>0.85</v>
      </c>
      <c r="Z1557" s="75"/>
      <c r="AA1557" s="213"/>
      <c r="AB1557" s="213"/>
      <c r="AC1557" s="45">
        <f>ROUND(ROUND(H1556*O$8,0)*Y1557,0)</f>
        <v>789</v>
      </c>
      <c r="AD1557" s="79"/>
    </row>
    <row r="1558" ht="16.5" customHeight="1">
      <c r="A1558" s="29">
        <v>61.0</v>
      </c>
      <c r="B1558" s="29">
        <v>7812.0</v>
      </c>
      <c r="C1558" s="32" t="s">
        <v>11505</v>
      </c>
      <c r="D1558" s="389"/>
      <c r="E1558" s="231"/>
      <c r="F1558" s="174"/>
      <c r="G1558" s="174"/>
      <c r="H1558" s="174"/>
      <c r="I1558" s="174"/>
      <c r="J1558" s="94"/>
      <c r="K1558" s="140"/>
      <c r="L1558" s="54"/>
      <c r="M1558" s="52"/>
      <c r="N1558" s="8"/>
      <c r="O1558" s="54"/>
      <c r="P1558" s="52"/>
      <c r="Q1558" s="8"/>
      <c r="R1558" s="8"/>
      <c r="S1558" s="8"/>
      <c r="T1558" s="525"/>
      <c r="U1558" s="21"/>
      <c r="V1558" s="109"/>
      <c r="W1558" s="484"/>
      <c r="X1558" s="56"/>
      <c r="Y1558" s="526"/>
      <c r="Z1558" s="213" t="s">
        <v>30</v>
      </c>
      <c r="AA1558" s="74">
        <v>5.0</v>
      </c>
      <c r="AB1558" s="522" t="s">
        <v>31</v>
      </c>
      <c r="AC1558" s="45">
        <f>ROUND(ROUND(H1556*O$8,0)*Y1557,0)-AA1558</f>
        <v>784</v>
      </c>
      <c r="AD1558" s="79"/>
    </row>
    <row r="1559" ht="16.5" customHeight="1">
      <c r="A1559" s="29">
        <v>61.0</v>
      </c>
      <c r="B1559" s="29">
        <v>8662.0</v>
      </c>
      <c r="C1559" s="32" t="s">
        <v>11506</v>
      </c>
      <c r="D1559" s="231"/>
      <c r="E1559" s="231"/>
      <c r="F1559" s="527"/>
      <c r="G1559" s="527"/>
      <c r="H1559" s="14"/>
      <c r="I1559" s="14"/>
      <c r="J1559" s="94"/>
      <c r="K1559" s="140"/>
      <c r="L1559" s="54"/>
      <c r="M1559" s="52"/>
      <c r="N1559" s="8"/>
      <c r="O1559" s="54"/>
      <c r="P1559" s="52"/>
      <c r="Q1559" s="8"/>
      <c r="R1559" s="8"/>
      <c r="S1559" s="8"/>
      <c r="T1559" s="102" t="s">
        <v>326</v>
      </c>
      <c r="U1559" s="41" t="s">
        <v>21</v>
      </c>
      <c r="V1559" s="60">
        <v>0.7</v>
      </c>
      <c r="W1559" s="37"/>
      <c r="X1559" s="7"/>
      <c r="Y1559" s="39"/>
      <c r="Z1559" s="213"/>
      <c r="AA1559" s="213"/>
      <c r="AB1559" s="213"/>
      <c r="AC1559" s="45">
        <f>ROUND(ROUND(H1556*O$8,0)*V1559,0)</f>
        <v>650</v>
      </c>
      <c r="AD1559" s="79"/>
    </row>
    <row r="1560" ht="16.5" customHeight="1">
      <c r="A1560" s="29">
        <v>61.0</v>
      </c>
      <c r="B1560" s="29">
        <v>7813.0</v>
      </c>
      <c r="C1560" s="32" t="s">
        <v>11507</v>
      </c>
      <c r="D1560" s="231"/>
      <c r="E1560" s="231"/>
      <c r="F1560" s="527"/>
      <c r="G1560" s="527"/>
      <c r="H1560" s="8"/>
      <c r="I1560" s="144"/>
      <c r="J1560" s="94"/>
      <c r="K1560" s="140"/>
      <c r="L1560" s="54"/>
      <c r="M1560" s="52"/>
      <c r="N1560" s="8"/>
      <c r="O1560" s="54"/>
      <c r="P1560" s="52"/>
      <c r="Q1560" s="8"/>
      <c r="R1560" s="8"/>
      <c r="S1560" s="8"/>
      <c r="T1560" s="482"/>
      <c r="U1560" s="83"/>
      <c r="V1560" s="528"/>
      <c r="W1560" s="227"/>
      <c r="X1560" s="22"/>
      <c r="Y1560" s="109"/>
      <c r="Z1560" s="213" t="s">
        <v>30</v>
      </c>
      <c r="AA1560" s="74">
        <v>5.0</v>
      </c>
      <c r="AB1560" s="522" t="s">
        <v>31</v>
      </c>
      <c r="AC1560" s="45">
        <f>ROUND(ROUND(H1556*O$8,0)*V1559,0)-AA1560</f>
        <v>645</v>
      </c>
      <c r="AD1560" s="79"/>
    </row>
    <row r="1561" ht="16.5" customHeight="1">
      <c r="A1561" s="29">
        <v>61.0</v>
      </c>
      <c r="B1561" s="29">
        <v>7814.0</v>
      </c>
      <c r="C1561" s="32" t="s">
        <v>11508</v>
      </c>
      <c r="D1561" s="389"/>
      <c r="E1561" s="231"/>
      <c r="F1561" s="113"/>
      <c r="G1561" s="113"/>
      <c r="H1561" s="8"/>
      <c r="I1561" s="144"/>
      <c r="J1561" s="94"/>
      <c r="K1561" s="140"/>
      <c r="L1561" s="54"/>
      <c r="M1561" s="52"/>
      <c r="N1561" s="8"/>
      <c r="O1561" s="54"/>
      <c r="P1561" s="52"/>
      <c r="Q1561" s="8"/>
      <c r="R1561" s="8"/>
      <c r="S1561" s="8"/>
      <c r="T1561" s="482"/>
      <c r="U1561" s="99"/>
      <c r="V1561" s="529"/>
      <c r="W1561" s="305" t="s">
        <v>20</v>
      </c>
      <c r="X1561" s="41" t="s">
        <v>21</v>
      </c>
      <c r="Y1561" s="86">
        <v>0.85</v>
      </c>
      <c r="Z1561" s="75"/>
      <c r="AA1561" s="213"/>
      <c r="AB1561" s="213"/>
      <c r="AC1561" s="45">
        <f>ROUND(ROUND(ROUND(H1556*O$8,0)*V1559,0)*Y1561,0)</f>
        <v>553</v>
      </c>
      <c r="AD1561" s="79"/>
    </row>
    <row r="1562" ht="16.5" customHeight="1">
      <c r="A1562" s="29">
        <v>61.0</v>
      </c>
      <c r="B1562" s="29">
        <v>7815.0</v>
      </c>
      <c r="C1562" s="32" t="s">
        <v>11509</v>
      </c>
      <c r="D1562" s="389"/>
      <c r="E1562" s="231"/>
      <c r="F1562" s="113"/>
      <c r="G1562" s="113"/>
      <c r="H1562" s="8"/>
      <c r="I1562" s="144"/>
      <c r="J1562" s="94"/>
      <c r="K1562" s="140"/>
      <c r="L1562" s="54"/>
      <c r="M1562" s="52"/>
      <c r="N1562" s="8"/>
      <c r="O1562" s="54"/>
      <c r="P1562" s="52"/>
      <c r="Q1562" s="8"/>
      <c r="R1562" s="8"/>
      <c r="S1562" s="8"/>
      <c r="T1562" s="530"/>
      <c r="U1562" s="24"/>
      <c r="V1562" s="26"/>
      <c r="W1562" s="484"/>
      <c r="X1562" s="56"/>
      <c r="Y1562" s="526"/>
      <c r="Z1562" s="213" t="s">
        <v>30</v>
      </c>
      <c r="AA1562" s="74">
        <v>5.0</v>
      </c>
      <c r="AB1562" s="522" t="s">
        <v>31</v>
      </c>
      <c r="AC1562" s="45">
        <f>ROUND(ROUND(ROUND(H1556*O$8,0)*V1559,0)*Y1561,0)-AA1562</f>
        <v>548</v>
      </c>
      <c r="AD1562" s="79"/>
    </row>
    <row r="1563" ht="16.5" customHeight="1">
      <c r="A1563" s="29">
        <v>61.0</v>
      </c>
      <c r="B1563" s="29">
        <v>8663.0</v>
      </c>
      <c r="C1563" s="32" t="s">
        <v>11510</v>
      </c>
      <c r="D1563" s="389"/>
      <c r="E1563" s="231"/>
      <c r="F1563" s="113"/>
      <c r="G1563" s="113"/>
      <c r="H1563" s="8"/>
      <c r="I1563" s="144"/>
      <c r="J1563" s="94"/>
      <c r="K1563" s="140"/>
      <c r="L1563" s="54"/>
      <c r="M1563" s="52"/>
      <c r="N1563" s="8"/>
      <c r="O1563" s="54"/>
      <c r="P1563" s="52"/>
      <c r="Q1563" s="8"/>
      <c r="R1563" s="8"/>
      <c r="S1563" s="54"/>
      <c r="T1563" s="102" t="s">
        <v>329</v>
      </c>
      <c r="U1563" s="83" t="s">
        <v>21</v>
      </c>
      <c r="V1563" s="528">
        <v>0.85</v>
      </c>
      <c r="W1563" s="37"/>
      <c r="X1563" s="7"/>
      <c r="Y1563" s="39"/>
      <c r="Z1563" s="213"/>
      <c r="AA1563" s="213"/>
      <c r="AB1563" s="213"/>
      <c r="AC1563" s="45">
        <f>ROUND(ROUND(H1556*O$8,0)*V1563,0)</f>
        <v>789</v>
      </c>
      <c r="AD1563" s="79"/>
    </row>
    <row r="1564" ht="16.5" customHeight="1">
      <c r="A1564" s="29">
        <v>61.0</v>
      </c>
      <c r="B1564" s="29">
        <v>7816.0</v>
      </c>
      <c r="C1564" s="32" t="s">
        <v>11511</v>
      </c>
      <c r="D1564" s="389"/>
      <c r="E1564" s="231"/>
      <c r="F1564" s="113"/>
      <c r="G1564" s="113"/>
      <c r="H1564" s="8"/>
      <c r="I1564" s="144"/>
      <c r="J1564" s="94"/>
      <c r="K1564" s="140"/>
      <c r="L1564" s="54"/>
      <c r="M1564" s="52"/>
      <c r="N1564" s="8"/>
      <c r="O1564" s="54"/>
      <c r="P1564" s="52"/>
      <c r="Q1564" s="8"/>
      <c r="R1564" s="8"/>
      <c r="S1564" s="8"/>
      <c r="T1564" s="482"/>
      <c r="U1564" s="83"/>
      <c r="V1564" s="528"/>
      <c r="W1564" s="227"/>
      <c r="X1564" s="22"/>
      <c r="Y1564" s="109"/>
      <c r="Z1564" s="213" t="s">
        <v>30</v>
      </c>
      <c r="AA1564" s="74">
        <v>5.0</v>
      </c>
      <c r="AB1564" s="522" t="s">
        <v>31</v>
      </c>
      <c r="AC1564" s="45">
        <f>ROUND(ROUND(H1556*O$8,0)*V1563,0)-AA1564</f>
        <v>784</v>
      </c>
      <c r="AD1564" s="79"/>
    </row>
    <row r="1565" ht="16.5" customHeight="1">
      <c r="A1565" s="29">
        <v>61.0</v>
      </c>
      <c r="B1565" s="29">
        <v>7817.0</v>
      </c>
      <c r="C1565" s="32" t="s">
        <v>11512</v>
      </c>
      <c r="D1565" s="389"/>
      <c r="E1565" s="231"/>
      <c r="F1565" s="527"/>
      <c r="G1565" s="527"/>
      <c r="H1565" s="527"/>
      <c r="I1565" s="532"/>
      <c r="J1565" s="94"/>
      <c r="K1565" s="140"/>
      <c r="L1565" s="54"/>
      <c r="M1565" s="52"/>
      <c r="N1565" s="8"/>
      <c r="O1565" s="54"/>
      <c r="P1565" s="52"/>
      <c r="Q1565" s="8"/>
      <c r="R1565" s="8"/>
      <c r="S1565" s="8"/>
      <c r="T1565" s="482"/>
      <c r="U1565" s="99"/>
      <c r="V1565" s="529"/>
      <c r="W1565" s="305" t="s">
        <v>20</v>
      </c>
      <c r="X1565" s="41" t="s">
        <v>21</v>
      </c>
      <c r="Y1565" s="86">
        <v>0.85</v>
      </c>
      <c r="Z1565" s="75"/>
      <c r="AA1565" s="213"/>
      <c r="AB1565" s="213"/>
      <c r="AC1565" s="45">
        <f>ROUND(ROUND(ROUND(H1556*O$8,0)*V1563,0)*Y1565,0)</f>
        <v>671</v>
      </c>
      <c r="AD1565" s="79"/>
    </row>
    <row r="1566" ht="16.5" customHeight="1">
      <c r="A1566" s="29">
        <v>61.0</v>
      </c>
      <c r="B1566" s="29">
        <v>7818.0</v>
      </c>
      <c r="C1566" s="32" t="s">
        <v>11513</v>
      </c>
      <c r="D1566" s="389"/>
      <c r="E1566" s="231"/>
      <c r="F1566" s="527"/>
      <c r="G1566" s="527"/>
      <c r="H1566" s="527"/>
      <c r="I1566" s="532"/>
      <c r="J1566" s="94"/>
      <c r="K1566" s="140"/>
      <c r="L1566" s="54"/>
      <c r="M1566" s="52"/>
      <c r="N1566" s="8"/>
      <c r="O1566" s="54"/>
      <c r="P1566" s="227"/>
      <c r="Q1566" s="22"/>
      <c r="R1566" s="22"/>
      <c r="S1566" s="22"/>
      <c r="T1566" s="484"/>
      <c r="U1566" s="24"/>
      <c r="V1566" s="26"/>
      <c r="W1566" s="484"/>
      <c r="X1566" s="56"/>
      <c r="Y1566" s="526"/>
      <c r="Z1566" s="213" t="s">
        <v>30</v>
      </c>
      <c r="AA1566" s="74">
        <v>5.0</v>
      </c>
      <c r="AB1566" s="522" t="s">
        <v>31</v>
      </c>
      <c r="AC1566" s="45">
        <f>ROUND(ROUND(ROUND(H1556*O$8,0)*V1563,0)*Y1565,0)-AA1566</f>
        <v>666</v>
      </c>
      <c r="AD1566" s="79"/>
    </row>
    <row r="1567" ht="16.5" customHeight="1">
      <c r="A1567" s="29">
        <v>61.0</v>
      </c>
      <c r="B1567" s="29">
        <v>8664.0</v>
      </c>
      <c r="C1567" s="32" t="s">
        <v>11514</v>
      </c>
      <c r="D1567" s="389"/>
      <c r="E1567" s="389"/>
      <c r="F1567" s="527"/>
      <c r="G1567" s="527"/>
      <c r="H1567" s="527"/>
      <c r="I1567" s="532"/>
      <c r="J1567" s="94"/>
      <c r="K1567" s="140"/>
      <c r="L1567" s="54"/>
      <c r="M1567" s="52"/>
      <c r="N1567" s="8"/>
      <c r="O1567" s="54"/>
      <c r="P1567" s="206" t="s">
        <v>23</v>
      </c>
      <c r="Q1567" s="102" t="s">
        <v>24</v>
      </c>
      <c r="R1567" s="533"/>
      <c r="S1567" s="533"/>
      <c r="T1567" s="520"/>
      <c r="U1567" s="38"/>
      <c r="V1567" s="6"/>
      <c r="W1567" s="37"/>
      <c r="X1567" s="7"/>
      <c r="Y1567" s="39"/>
      <c r="Z1567" s="213"/>
      <c r="AA1567" s="213"/>
      <c r="AB1567" s="213"/>
      <c r="AC1567" s="45">
        <f>ROUND(ROUND(H1556*O$8,0)*S1568,0)</f>
        <v>650</v>
      </c>
      <c r="AD1567" s="79"/>
    </row>
    <row r="1568" ht="16.5" customHeight="1">
      <c r="A1568" s="29">
        <v>61.0</v>
      </c>
      <c r="B1568" s="29">
        <v>7819.0</v>
      </c>
      <c r="C1568" s="32" t="s">
        <v>11515</v>
      </c>
      <c r="D1568" s="389"/>
      <c r="E1568" s="389"/>
      <c r="F1568" s="527"/>
      <c r="G1568" s="527"/>
      <c r="H1568" s="527"/>
      <c r="I1568" s="532"/>
      <c r="J1568" s="94"/>
      <c r="K1568" s="140"/>
      <c r="L1568" s="54"/>
      <c r="M1568" s="52"/>
      <c r="N1568" s="8"/>
      <c r="O1568" s="54"/>
      <c r="P1568" s="481"/>
      <c r="Q1568" s="482"/>
      <c r="R1568" s="83" t="s">
        <v>21</v>
      </c>
      <c r="S1568" s="528">
        <v>0.7</v>
      </c>
      <c r="T1568" s="521"/>
      <c r="U1568" s="53"/>
      <c r="V1568" s="14"/>
      <c r="W1568" s="52"/>
      <c r="X1568" s="8"/>
      <c r="Y1568" s="109"/>
      <c r="Z1568" s="213" t="s">
        <v>30</v>
      </c>
      <c r="AA1568" s="74">
        <v>5.0</v>
      </c>
      <c r="AB1568" s="522" t="s">
        <v>31</v>
      </c>
      <c r="AC1568" s="45">
        <f>ROUND(ROUND(H1556*O$8,0)*S1568,0)-AA1568</f>
        <v>645</v>
      </c>
      <c r="AD1568" s="79"/>
    </row>
    <row r="1569" ht="16.5" customHeight="1">
      <c r="A1569" s="29">
        <v>61.0</v>
      </c>
      <c r="B1569" s="29">
        <v>7820.0</v>
      </c>
      <c r="C1569" s="32" t="s">
        <v>11516</v>
      </c>
      <c r="D1569" s="389"/>
      <c r="E1569" s="389"/>
      <c r="F1569" s="527"/>
      <c r="G1569" s="527"/>
      <c r="H1569" s="527"/>
      <c r="I1569" s="532"/>
      <c r="J1569" s="94"/>
      <c r="K1569" s="140"/>
      <c r="L1569" s="54"/>
      <c r="M1569" s="52"/>
      <c r="N1569" s="8"/>
      <c r="O1569" s="54"/>
      <c r="P1569" s="481"/>
      <c r="Q1569" s="482"/>
      <c r="R1569" s="14"/>
      <c r="S1569" s="14"/>
      <c r="T1569" s="521"/>
      <c r="U1569" s="53"/>
      <c r="V1569" s="14"/>
      <c r="W1569" s="305" t="s">
        <v>20</v>
      </c>
      <c r="X1569" s="41" t="s">
        <v>21</v>
      </c>
      <c r="Y1569" s="86">
        <v>0.85</v>
      </c>
      <c r="Z1569" s="75"/>
      <c r="AA1569" s="213"/>
      <c r="AB1569" s="213"/>
      <c r="AC1569" s="45">
        <f>ROUND(ROUND(ROUND(H1556*O$8,0)*S1568,0)*Y1569,0)</f>
        <v>553</v>
      </c>
      <c r="AD1569" s="79"/>
    </row>
    <row r="1570" ht="16.5" customHeight="1">
      <c r="A1570" s="29">
        <v>61.0</v>
      </c>
      <c r="B1570" s="29">
        <v>7821.0</v>
      </c>
      <c r="C1570" s="32" t="s">
        <v>11517</v>
      </c>
      <c r="D1570" s="389"/>
      <c r="E1570" s="389"/>
      <c r="F1570" s="527"/>
      <c r="G1570" s="527"/>
      <c r="H1570" s="527"/>
      <c r="I1570" s="532"/>
      <c r="J1570" s="94"/>
      <c r="K1570" s="140"/>
      <c r="L1570" s="54"/>
      <c r="M1570" s="52"/>
      <c r="N1570" s="8"/>
      <c r="O1570" s="54"/>
      <c r="P1570" s="535"/>
      <c r="Q1570" s="482"/>
      <c r="R1570" s="83"/>
      <c r="S1570" s="83"/>
      <c r="T1570" s="525"/>
      <c r="U1570" s="180"/>
      <c r="V1570" s="21"/>
      <c r="W1570" s="484"/>
      <c r="X1570" s="56"/>
      <c r="Y1570" s="526"/>
      <c r="Z1570" s="213" t="s">
        <v>30</v>
      </c>
      <c r="AA1570" s="74">
        <v>5.0</v>
      </c>
      <c r="AB1570" s="522" t="s">
        <v>31</v>
      </c>
      <c r="AC1570" s="45">
        <f>ROUND(ROUND(ROUND(H1556*O$8,0)*S1568,0)*Y1569,0)-AA1570</f>
        <v>548</v>
      </c>
      <c r="AD1570" s="79"/>
    </row>
    <row r="1571" ht="16.5" customHeight="1">
      <c r="A1571" s="29">
        <v>61.0</v>
      </c>
      <c r="B1571" s="29">
        <v>8665.0</v>
      </c>
      <c r="C1571" s="32" t="s">
        <v>11518</v>
      </c>
      <c r="D1571" s="389"/>
      <c r="E1571" s="389"/>
      <c r="F1571" s="527"/>
      <c r="G1571" s="527"/>
      <c r="H1571" s="527"/>
      <c r="I1571" s="532"/>
      <c r="J1571" s="94"/>
      <c r="K1571" s="140"/>
      <c r="L1571" s="54"/>
      <c r="M1571" s="52"/>
      <c r="N1571" s="8"/>
      <c r="O1571" s="54"/>
      <c r="P1571" s="536"/>
      <c r="Q1571" s="14"/>
      <c r="R1571" s="14"/>
      <c r="S1571" s="14"/>
      <c r="T1571" s="102" t="s">
        <v>326</v>
      </c>
      <c r="U1571" s="41" t="s">
        <v>21</v>
      </c>
      <c r="V1571" s="60">
        <v>0.7</v>
      </c>
      <c r="W1571" s="37"/>
      <c r="X1571" s="7"/>
      <c r="Y1571" s="39"/>
      <c r="Z1571" s="213"/>
      <c r="AA1571" s="213"/>
      <c r="AB1571" s="213"/>
      <c r="AC1571" s="45">
        <f>ROUND(ROUND(ROUND(H1556*O$8,0)*S1568,0)*V1571,0)</f>
        <v>455</v>
      </c>
      <c r="AD1571" s="79"/>
    </row>
    <row r="1572" ht="16.5" customHeight="1">
      <c r="A1572" s="29">
        <v>61.0</v>
      </c>
      <c r="B1572" s="29">
        <v>7822.0</v>
      </c>
      <c r="C1572" s="32" t="s">
        <v>11519</v>
      </c>
      <c r="D1572" s="389"/>
      <c r="E1572" s="389"/>
      <c r="F1572" s="527"/>
      <c r="G1572" s="527"/>
      <c r="H1572" s="527"/>
      <c r="I1572" s="532"/>
      <c r="J1572" s="94"/>
      <c r="K1572" s="140"/>
      <c r="L1572" s="54"/>
      <c r="M1572" s="52"/>
      <c r="N1572" s="8"/>
      <c r="O1572" s="54"/>
      <c r="P1572" s="536"/>
      <c r="Q1572" s="14"/>
      <c r="R1572" s="14"/>
      <c r="S1572" s="14"/>
      <c r="T1572" s="482"/>
      <c r="U1572" s="83"/>
      <c r="V1572" s="528"/>
      <c r="W1572" s="227"/>
      <c r="X1572" s="22"/>
      <c r="Y1572" s="109"/>
      <c r="Z1572" s="213" t="s">
        <v>30</v>
      </c>
      <c r="AA1572" s="74">
        <v>5.0</v>
      </c>
      <c r="AB1572" s="522" t="s">
        <v>31</v>
      </c>
      <c r="AC1572" s="45">
        <f>ROUND(ROUND(ROUND(H1556*O$8,0)*S1568,0)*V1571,0)-AA1572</f>
        <v>450</v>
      </c>
      <c r="AD1572" s="79"/>
    </row>
    <row r="1573" ht="16.5" customHeight="1">
      <c r="A1573" s="29">
        <v>61.0</v>
      </c>
      <c r="B1573" s="29">
        <v>7823.0</v>
      </c>
      <c r="C1573" s="32" t="s">
        <v>11520</v>
      </c>
      <c r="D1573" s="389"/>
      <c r="E1573" s="389"/>
      <c r="F1573" s="527"/>
      <c r="G1573" s="527"/>
      <c r="H1573" s="527"/>
      <c r="I1573" s="532"/>
      <c r="J1573" s="94"/>
      <c r="K1573" s="140"/>
      <c r="L1573" s="54"/>
      <c r="M1573" s="52"/>
      <c r="N1573" s="8"/>
      <c r="O1573" s="54"/>
      <c r="P1573" s="254"/>
      <c r="Q1573" s="83"/>
      <c r="R1573" s="83"/>
      <c r="T1573" s="482"/>
      <c r="U1573" s="99"/>
      <c r="V1573" s="529"/>
      <c r="W1573" s="305" t="s">
        <v>20</v>
      </c>
      <c r="X1573" s="41" t="s">
        <v>21</v>
      </c>
      <c r="Y1573" s="86">
        <v>0.85</v>
      </c>
      <c r="Z1573" s="75"/>
      <c r="AA1573" s="213"/>
      <c r="AB1573" s="213"/>
      <c r="AC1573" s="45">
        <f>ROUND(ROUND(ROUND(ROUND(H1556*O$8,0)*S1568,0)*V1571,0)*Y1573,0)</f>
        <v>387</v>
      </c>
      <c r="AD1573" s="79"/>
    </row>
    <row r="1574" ht="16.5" customHeight="1">
      <c r="A1574" s="29">
        <v>61.0</v>
      </c>
      <c r="B1574" s="29">
        <v>7824.0</v>
      </c>
      <c r="C1574" s="32" t="s">
        <v>11521</v>
      </c>
      <c r="D1574" s="389"/>
      <c r="E1574" s="389"/>
      <c r="F1574" s="527"/>
      <c r="G1574" s="527"/>
      <c r="H1574" s="527"/>
      <c r="I1574" s="532"/>
      <c r="J1574" s="94"/>
      <c r="K1574" s="140"/>
      <c r="L1574" s="54"/>
      <c r="M1574" s="52"/>
      <c r="N1574" s="8"/>
      <c r="O1574" s="54"/>
      <c r="P1574" s="254"/>
      <c r="Q1574" s="83"/>
      <c r="R1574" s="83"/>
      <c r="S1574" s="83"/>
      <c r="T1574" s="530"/>
      <c r="U1574" s="24"/>
      <c r="V1574" s="26"/>
      <c r="W1574" s="484"/>
      <c r="X1574" s="56"/>
      <c r="Y1574" s="526"/>
      <c r="Z1574" s="213" t="s">
        <v>30</v>
      </c>
      <c r="AA1574" s="74">
        <v>5.0</v>
      </c>
      <c r="AB1574" s="522" t="s">
        <v>31</v>
      </c>
      <c r="AC1574" s="45">
        <f>ROUND(ROUND(ROUND(ROUND(H1556*O$8,0)*S1568,0)*V1571,0)*Y1573,0)-AA1574</f>
        <v>382</v>
      </c>
      <c r="AD1574" s="79"/>
    </row>
    <row r="1575" ht="16.5" customHeight="1">
      <c r="A1575" s="29">
        <v>61.0</v>
      </c>
      <c r="B1575" s="29">
        <v>8666.0</v>
      </c>
      <c r="C1575" s="32" t="s">
        <v>11522</v>
      </c>
      <c r="D1575" s="389"/>
      <c r="E1575" s="389"/>
      <c r="F1575" s="527"/>
      <c r="G1575" s="527"/>
      <c r="H1575" s="527"/>
      <c r="I1575" s="532"/>
      <c r="J1575" s="94"/>
      <c r="K1575" s="140"/>
      <c r="L1575" s="54"/>
      <c r="M1575" s="52"/>
      <c r="N1575" s="8"/>
      <c r="O1575" s="54"/>
      <c r="P1575" s="536"/>
      <c r="Q1575" s="83"/>
      <c r="R1575" s="528"/>
      <c r="S1575" s="486"/>
      <c r="T1575" s="102" t="s">
        <v>329</v>
      </c>
      <c r="U1575" s="83" t="s">
        <v>21</v>
      </c>
      <c r="V1575" s="528">
        <v>0.85</v>
      </c>
      <c r="W1575" s="37"/>
      <c r="X1575" s="7"/>
      <c r="Y1575" s="39"/>
      <c r="Z1575" s="213"/>
      <c r="AA1575" s="213"/>
      <c r="AB1575" s="213"/>
      <c r="AC1575" s="45">
        <f>ROUND(ROUND(ROUND(H1556*O$8,0)*S1568,0)*V1575,0)</f>
        <v>553</v>
      </c>
      <c r="AD1575" s="79"/>
    </row>
    <row r="1576" ht="16.5" customHeight="1">
      <c r="A1576" s="29">
        <v>61.0</v>
      </c>
      <c r="B1576" s="29">
        <v>7825.0</v>
      </c>
      <c r="C1576" s="32" t="s">
        <v>11523</v>
      </c>
      <c r="D1576" s="389"/>
      <c r="E1576" s="389"/>
      <c r="F1576" s="527"/>
      <c r="G1576" s="527"/>
      <c r="H1576" s="527"/>
      <c r="I1576" s="532"/>
      <c r="J1576" s="94"/>
      <c r="K1576" s="140"/>
      <c r="L1576" s="54"/>
      <c r="M1576" s="52"/>
      <c r="N1576" s="8"/>
      <c r="O1576" s="54"/>
      <c r="P1576" s="536"/>
      <c r="Q1576" s="83"/>
      <c r="R1576" s="528"/>
      <c r="S1576" s="528"/>
      <c r="T1576" s="482"/>
      <c r="U1576" s="83"/>
      <c r="V1576" s="528"/>
      <c r="W1576" s="227"/>
      <c r="X1576" s="22"/>
      <c r="Y1576" s="109"/>
      <c r="Z1576" s="213" t="s">
        <v>30</v>
      </c>
      <c r="AA1576" s="74">
        <v>5.0</v>
      </c>
      <c r="AB1576" s="522" t="s">
        <v>31</v>
      </c>
      <c r="AC1576" s="45">
        <f>ROUND(ROUND(ROUND(H1556*O$8,0)*S1568,0)*V1575,0)-AA1576</f>
        <v>548</v>
      </c>
      <c r="AD1576" s="79"/>
    </row>
    <row r="1577" ht="16.5" customHeight="1">
      <c r="A1577" s="29">
        <v>61.0</v>
      </c>
      <c r="B1577" s="29">
        <v>7826.0</v>
      </c>
      <c r="C1577" s="32" t="s">
        <v>11524</v>
      </c>
      <c r="D1577" s="389"/>
      <c r="E1577" s="389"/>
      <c r="F1577" s="527"/>
      <c r="G1577" s="527"/>
      <c r="H1577" s="527"/>
      <c r="I1577" s="532"/>
      <c r="J1577" s="94"/>
      <c r="K1577" s="140"/>
      <c r="L1577" s="54"/>
      <c r="M1577" s="52"/>
      <c r="N1577" s="8"/>
      <c r="O1577" s="54"/>
      <c r="P1577" s="254"/>
      <c r="Q1577" s="83"/>
      <c r="R1577" s="528"/>
      <c r="S1577" s="528"/>
      <c r="T1577" s="482"/>
      <c r="U1577" s="99"/>
      <c r="V1577" s="529"/>
      <c r="W1577" s="305" t="s">
        <v>20</v>
      </c>
      <c r="X1577" s="41" t="s">
        <v>21</v>
      </c>
      <c r="Y1577" s="86">
        <v>0.85</v>
      </c>
      <c r="Z1577" s="75"/>
      <c r="AA1577" s="213"/>
      <c r="AB1577" s="213"/>
      <c r="AC1577" s="45">
        <f>ROUND(ROUND(ROUND(ROUND(H1556*O$8,0)*S1568,0)*V1575,0)*Y1577,0)</f>
        <v>470</v>
      </c>
      <c r="AD1577" s="79"/>
    </row>
    <row r="1578" ht="16.5" customHeight="1">
      <c r="A1578" s="29">
        <v>61.0</v>
      </c>
      <c r="B1578" s="29">
        <v>7827.0</v>
      </c>
      <c r="C1578" s="32" t="s">
        <v>11525</v>
      </c>
      <c r="D1578" s="389"/>
      <c r="E1578" s="389"/>
      <c r="F1578" s="527"/>
      <c r="G1578" s="527"/>
      <c r="H1578" s="527"/>
      <c r="I1578" s="532"/>
      <c r="J1578" s="94"/>
      <c r="K1578" s="140"/>
      <c r="L1578" s="54"/>
      <c r="M1578" s="52"/>
      <c r="N1578" s="8"/>
      <c r="O1578" s="54"/>
      <c r="P1578" s="536"/>
      <c r="Q1578" s="83"/>
      <c r="R1578" s="83"/>
      <c r="S1578" s="83"/>
      <c r="T1578" s="484"/>
      <c r="U1578" s="24"/>
      <c r="V1578" s="26"/>
      <c r="W1578" s="484"/>
      <c r="X1578" s="56"/>
      <c r="Y1578" s="526"/>
      <c r="Z1578" s="213" t="s">
        <v>30</v>
      </c>
      <c r="AA1578" s="74">
        <v>5.0</v>
      </c>
      <c r="AB1578" s="522" t="s">
        <v>31</v>
      </c>
      <c r="AC1578" s="45">
        <f>ROUND(ROUND(ROUND(ROUND(H1556*O$8,0)*S1568,0)*V1575,0)*Y1577,0)-AA1578</f>
        <v>465</v>
      </c>
      <c r="AD1578" s="79"/>
    </row>
    <row r="1579" ht="16.5" customHeight="1">
      <c r="A1579" s="29">
        <v>61.0</v>
      </c>
      <c r="B1579" s="29">
        <v>7828.0</v>
      </c>
      <c r="C1579" s="32" t="s">
        <v>11526</v>
      </c>
      <c r="D1579" s="389"/>
      <c r="E1579" s="389"/>
      <c r="F1579" s="527"/>
      <c r="G1579" s="527"/>
      <c r="H1579" s="527"/>
      <c r="I1579" s="532"/>
      <c r="J1579" s="94"/>
      <c r="K1579" s="140"/>
      <c r="L1579" s="54"/>
      <c r="M1579" s="52"/>
      <c r="N1579" s="8"/>
      <c r="O1579" s="54"/>
      <c r="P1579" s="536"/>
      <c r="Q1579" s="102" t="s">
        <v>27</v>
      </c>
      <c r="R1579" s="533"/>
      <c r="S1579" s="533"/>
      <c r="T1579" s="520"/>
      <c r="U1579" s="38"/>
      <c r="V1579" s="6"/>
      <c r="W1579" s="37"/>
      <c r="X1579" s="7"/>
      <c r="Y1579" s="39"/>
      <c r="Z1579" s="213"/>
      <c r="AA1579" s="213"/>
      <c r="AB1579" s="213"/>
      <c r="AC1579" s="45">
        <f>ROUND(ROUND(H1556*O$8,0)*S1580,0)</f>
        <v>464</v>
      </c>
      <c r="AD1579" s="79"/>
    </row>
    <row r="1580" ht="16.5" customHeight="1">
      <c r="A1580" s="29">
        <v>61.0</v>
      </c>
      <c r="B1580" s="29">
        <v>7829.0</v>
      </c>
      <c r="C1580" s="32" t="s">
        <v>11527</v>
      </c>
      <c r="D1580" s="389"/>
      <c r="E1580" s="389"/>
      <c r="F1580" s="527"/>
      <c r="G1580" s="527"/>
      <c r="H1580" s="527"/>
      <c r="I1580" s="532"/>
      <c r="J1580" s="94"/>
      <c r="K1580" s="140"/>
      <c r="L1580" s="54"/>
      <c r="M1580" s="52"/>
      <c r="N1580" s="8"/>
      <c r="O1580" s="54"/>
      <c r="P1580" s="535"/>
      <c r="Q1580" s="482"/>
      <c r="R1580" s="83" t="s">
        <v>21</v>
      </c>
      <c r="S1580" s="528">
        <v>0.5</v>
      </c>
      <c r="T1580" s="521"/>
      <c r="U1580" s="53"/>
      <c r="V1580" s="14"/>
      <c r="W1580" s="52"/>
      <c r="X1580" s="8"/>
      <c r="Y1580" s="109"/>
      <c r="Z1580" s="213" t="s">
        <v>30</v>
      </c>
      <c r="AA1580" s="74">
        <v>5.0</v>
      </c>
      <c r="AB1580" s="522" t="s">
        <v>31</v>
      </c>
      <c r="AC1580" s="45">
        <f>ROUND(ROUND(H1556*O$8,0)*S1580,0)-AA1580</f>
        <v>459</v>
      </c>
      <c r="AD1580" s="79"/>
    </row>
    <row r="1581" ht="16.5" customHeight="1">
      <c r="A1581" s="29">
        <v>61.0</v>
      </c>
      <c r="B1581" s="29">
        <v>7830.0</v>
      </c>
      <c r="C1581" s="32" t="s">
        <v>11528</v>
      </c>
      <c r="D1581" s="389"/>
      <c r="E1581" s="389"/>
      <c r="F1581" s="527"/>
      <c r="G1581" s="527"/>
      <c r="H1581" s="527"/>
      <c r="I1581" s="532"/>
      <c r="J1581" s="94"/>
      <c r="K1581" s="140"/>
      <c r="L1581" s="54"/>
      <c r="M1581" s="52"/>
      <c r="N1581" s="8"/>
      <c r="O1581" s="54"/>
      <c r="P1581" s="535"/>
      <c r="Q1581" s="482"/>
      <c r="R1581" s="14"/>
      <c r="S1581" s="14"/>
      <c r="T1581" s="521"/>
      <c r="U1581" s="53"/>
      <c r="V1581" s="14"/>
      <c r="W1581" s="305" t="s">
        <v>20</v>
      </c>
      <c r="X1581" s="41" t="s">
        <v>21</v>
      </c>
      <c r="Y1581" s="86">
        <v>0.85</v>
      </c>
      <c r="Z1581" s="75"/>
      <c r="AA1581" s="213"/>
      <c r="AB1581" s="213"/>
      <c r="AC1581" s="45">
        <f>ROUND(ROUND(ROUND(H1556*O$8,0)*S1580,0)*Y1581,0)</f>
        <v>394</v>
      </c>
      <c r="AD1581" s="79"/>
    </row>
    <row r="1582" ht="16.5" customHeight="1">
      <c r="A1582" s="29">
        <v>61.0</v>
      </c>
      <c r="B1582" s="29">
        <v>7831.0</v>
      </c>
      <c r="C1582" s="32" t="s">
        <v>11529</v>
      </c>
      <c r="D1582" s="389"/>
      <c r="E1582" s="389"/>
      <c r="F1582" s="527"/>
      <c r="G1582" s="527"/>
      <c r="H1582" s="527"/>
      <c r="I1582" s="532"/>
      <c r="J1582" s="94"/>
      <c r="K1582" s="140"/>
      <c r="L1582" s="54"/>
      <c r="M1582" s="52"/>
      <c r="N1582" s="8"/>
      <c r="O1582" s="54"/>
      <c r="P1582" s="535"/>
      <c r="Q1582" s="482"/>
      <c r="R1582" s="83"/>
      <c r="S1582" s="83"/>
      <c r="T1582" s="525"/>
      <c r="U1582" s="180"/>
      <c r="V1582" s="21"/>
      <c r="W1582" s="484"/>
      <c r="X1582" s="56"/>
      <c r="Y1582" s="526"/>
      <c r="Z1582" s="213" t="s">
        <v>30</v>
      </c>
      <c r="AA1582" s="74">
        <v>5.0</v>
      </c>
      <c r="AB1582" s="522" t="s">
        <v>31</v>
      </c>
      <c r="AC1582" s="45">
        <f>ROUND(ROUND(ROUND(H1556*O$8,0)*S1580,0)*Y1581,0)-AA1582</f>
        <v>389</v>
      </c>
      <c r="AD1582" s="79"/>
    </row>
    <row r="1583" ht="16.5" customHeight="1">
      <c r="A1583" s="29">
        <v>61.0</v>
      </c>
      <c r="B1583" s="29">
        <v>7832.0</v>
      </c>
      <c r="C1583" s="32" t="s">
        <v>11530</v>
      </c>
      <c r="D1583" s="389"/>
      <c r="E1583" s="389"/>
      <c r="F1583" s="527"/>
      <c r="G1583" s="527"/>
      <c r="H1583" s="527"/>
      <c r="I1583" s="532"/>
      <c r="J1583" s="94"/>
      <c r="K1583" s="140"/>
      <c r="L1583" s="54"/>
      <c r="M1583" s="52"/>
      <c r="N1583" s="8"/>
      <c r="O1583" s="54"/>
      <c r="P1583" s="536"/>
      <c r="Q1583" s="14"/>
      <c r="R1583" s="14"/>
      <c r="S1583" s="14"/>
      <c r="T1583" s="102" t="s">
        <v>326</v>
      </c>
      <c r="U1583" s="41" t="s">
        <v>21</v>
      </c>
      <c r="V1583" s="60">
        <v>0.7</v>
      </c>
      <c r="W1583" s="37"/>
      <c r="X1583" s="7"/>
      <c r="Y1583" s="39"/>
      <c r="Z1583" s="213"/>
      <c r="AA1583" s="213"/>
      <c r="AB1583" s="213"/>
      <c r="AC1583" s="45">
        <f>ROUND(ROUND(ROUND(H1556*O$8,0)*S1580,0)*V1583,0)</f>
        <v>325</v>
      </c>
      <c r="AD1583" s="79"/>
    </row>
    <row r="1584" ht="16.5" customHeight="1">
      <c r="A1584" s="29">
        <v>61.0</v>
      </c>
      <c r="B1584" s="29">
        <v>7833.0</v>
      </c>
      <c r="C1584" s="32" t="s">
        <v>11531</v>
      </c>
      <c r="D1584" s="389"/>
      <c r="E1584" s="389"/>
      <c r="F1584" s="527"/>
      <c r="G1584" s="527"/>
      <c r="H1584" s="527"/>
      <c r="I1584" s="532"/>
      <c r="J1584" s="94"/>
      <c r="K1584" s="140"/>
      <c r="L1584" s="54"/>
      <c r="M1584" s="52"/>
      <c r="N1584" s="8"/>
      <c r="O1584" s="54"/>
      <c r="P1584" s="536"/>
      <c r="Q1584" s="14"/>
      <c r="R1584" s="14"/>
      <c r="S1584" s="14"/>
      <c r="T1584" s="482"/>
      <c r="U1584" s="83"/>
      <c r="V1584" s="528"/>
      <c r="W1584" s="227"/>
      <c r="X1584" s="22"/>
      <c r="Y1584" s="109"/>
      <c r="Z1584" s="213" t="s">
        <v>30</v>
      </c>
      <c r="AA1584" s="74">
        <v>5.0</v>
      </c>
      <c r="AB1584" s="522" t="s">
        <v>31</v>
      </c>
      <c r="AC1584" s="45">
        <f>ROUND(ROUND(ROUND(H1556*O$8,0)*S1580,0)*V1583,0)-AA1584</f>
        <v>320</v>
      </c>
      <c r="AD1584" s="79"/>
    </row>
    <row r="1585" ht="16.5" customHeight="1">
      <c r="A1585" s="29">
        <v>61.0</v>
      </c>
      <c r="B1585" s="29">
        <v>7834.0</v>
      </c>
      <c r="C1585" s="32" t="s">
        <v>11532</v>
      </c>
      <c r="D1585" s="389"/>
      <c r="E1585" s="389"/>
      <c r="F1585" s="527"/>
      <c r="G1585" s="527"/>
      <c r="H1585" s="527"/>
      <c r="I1585" s="532"/>
      <c r="J1585" s="94"/>
      <c r="K1585" s="140"/>
      <c r="L1585" s="54"/>
      <c r="M1585" s="52"/>
      <c r="N1585" s="8"/>
      <c r="O1585" s="54"/>
      <c r="P1585" s="254"/>
      <c r="Q1585" s="83"/>
      <c r="R1585" s="83"/>
      <c r="T1585" s="482"/>
      <c r="U1585" s="99"/>
      <c r="V1585" s="529"/>
      <c r="W1585" s="305" t="s">
        <v>20</v>
      </c>
      <c r="X1585" s="41" t="s">
        <v>21</v>
      </c>
      <c r="Y1585" s="86">
        <v>0.85</v>
      </c>
      <c r="Z1585" s="75"/>
      <c r="AA1585" s="213"/>
      <c r="AB1585" s="213"/>
      <c r="AC1585" s="45">
        <f>ROUND(ROUND(ROUND(ROUND(H1556*O$8,0)*S1580,0)*V1583,0)*Y1585,0)</f>
        <v>276</v>
      </c>
      <c r="AD1585" s="79"/>
    </row>
    <row r="1586" ht="16.5" customHeight="1">
      <c r="A1586" s="29">
        <v>61.0</v>
      </c>
      <c r="B1586" s="29">
        <v>7835.0</v>
      </c>
      <c r="C1586" s="32" t="s">
        <v>11533</v>
      </c>
      <c r="D1586" s="389"/>
      <c r="E1586" s="389"/>
      <c r="F1586" s="527"/>
      <c r="G1586" s="527"/>
      <c r="H1586" s="527"/>
      <c r="I1586" s="532"/>
      <c r="J1586" s="94"/>
      <c r="K1586" s="140"/>
      <c r="L1586" s="54"/>
      <c r="M1586" s="52"/>
      <c r="N1586" s="8"/>
      <c r="O1586" s="54"/>
      <c r="P1586" s="254"/>
      <c r="Q1586" s="83"/>
      <c r="R1586" s="83"/>
      <c r="S1586" s="83"/>
      <c r="T1586" s="530"/>
      <c r="U1586" s="24"/>
      <c r="V1586" s="26"/>
      <c r="W1586" s="484"/>
      <c r="X1586" s="56"/>
      <c r="Y1586" s="526"/>
      <c r="Z1586" s="213" t="s">
        <v>30</v>
      </c>
      <c r="AA1586" s="74">
        <v>5.0</v>
      </c>
      <c r="AB1586" s="522" t="s">
        <v>31</v>
      </c>
      <c r="AC1586" s="45">
        <f>ROUND(ROUND(ROUND(ROUND(H1556*O$8,0)*S1580,0)*V1583,0)*Y1585,0)-AA1586</f>
        <v>271</v>
      </c>
      <c r="AD1586" s="79"/>
    </row>
    <row r="1587" ht="16.5" customHeight="1">
      <c r="A1587" s="29">
        <v>61.0</v>
      </c>
      <c r="B1587" s="29">
        <v>7836.0</v>
      </c>
      <c r="C1587" s="32" t="s">
        <v>11534</v>
      </c>
      <c r="D1587" s="389"/>
      <c r="E1587" s="389"/>
      <c r="F1587" s="527"/>
      <c r="G1587" s="527"/>
      <c r="H1587" s="527"/>
      <c r="I1587" s="532"/>
      <c r="J1587" s="94"/>
      <c r="K1587" s="140"/>
      <c r="L1587" s="54"/>
      <c r="M1587" s="52"/>
      <c r="N1587" s="8"/>
      <c r="O1587" s="54"/>
      <c r="P1587" s="536"/>
      <c r="Q1587" s="83"/>
      <c r="R1587" s="528"/>
      <c r="S1587" s="486"/>
      <c r="T1587" s="102" t="s">
        <v>329</v>
      </c>
      <c r="U1587" s="83" t="s">
        <v>21</v>
      </c>
      <c r="V1587" s="528">
        <v>0.85</v>
      </c>
      <c r="W1587" s="37"/>
      <c r="X1587" s="7"/>
      <c r="Y1587" s="39"/>
      <c r="Z1587" s="213"/>
      <c r="AA1587" s="213"/>
      <c r="AB1587" s="213"/>
      <c r="AC1587" s="45">
        <f>ROUND(ROUND(ROUND(H1556*O$8,0)*S1580,0)*V1587,0)</f>
        <v>394</v>
      </c>
      <c r="AD1587" s="79"/>
    </row>
    <row r="1588" ht="16.5" customHeight="1">
      <c r="A1588" s="29">
        <v>61.0</v>
      </c>
      <c r="B1588" s="29">
        <v>7837.0</v>
      </c>
      <c r="C1588" s="32" t="s">
        <v>11535</v>
      </c>
      <c r="D1588" s="389"/>
      <c r="E1588" s="389"/>
      <c r="F1588" s="527"/>
      <c r="G1588" s="527"/>
      <c r="H1588" s="527"/>
      <c r="I1588" s="532"/>
      <c r="J1588" s="94"/>
      <c r="K1588" s="140"/>
      <c r="L1588" s="54"/>
      <c r="M1588" s="52"/>
      <c r="N1588" s="8"/>
      <c r="O1588" s="54"/>
      <c r="P1588" s="536"/>
      <c r="Q1588" s="83"/>
      <c r="R1588" s="528"/>
      <c r="S1588" s="528"/>
      <c r="T1588" s="482"/>
      <c r="U1588" s="83"/>
      <c r="V1588" s="528"/>
      <c r="W1588" s="227"/>
      <c r="X1588" s="22"/>
      <c r="Y1588" s="109"/>
      <c r="Z1588" s="213" t="s">
        <v>30</v>
      </c>
      <c r="AA1588" s="74">
        <v>5.0</v>
      </c>
      <c r="AB1588" s="522" t="s">
        <v>31</v>
      </c>
      <c r="AC1588" s="45">
        <f>ROUND(ROUND(ROUND(H1556*O$8,0)*S1580,0)*V1587,0)-AA1588</f>
        <v>389</v>
      </c>
      <c r="AD1588" s="79"/>
    </row>
    <row r="1589" ht="16.5" customHeight="1">
      <c r="A1589" s="29">
        <v>61.0</v>
      </c>
      <c r="B1589" s="29">
        <v>7838.0</v>
      </c>
      <c r="C1589" s="32" t="s">
        <v>11536</v>
      </c>
      <c r="D1589" s="389"/>
      <c r="E1589" s="389"/>
      <c r="F1589" s="527"/>
      <c r="G1589" s="527"/>
      <c r="H1589" s="527"/>
      <c r="I1589" s="532"/>
      <c r="J1589" s="94"/>
      <c r="K1589" s="140"/>
      <c r="L1589" s="54"/>
      <c r="M1589" s="52"/>
      <c r="N1589" s="8"/>
      <c r="O1589" s="54"/>
      <c r="P1589" s="254"/>
      <c r="Q1589" s="83"/>
      <c r="R1589" s="528"/>
      <c r="S1589" s="528"/>
      <c r="T1589" s="482"/>
      <c r="U1589" s="99"/>
      <c r="V1589" s="529"/>
      <c r="W1589" s="305" t="s">
        <v>20</v>
      </c>
      <c r="X1589" s="41" t="s">
        <v>21</v>
      </c>
      <c r="Y1589" s="86">
        <v>0.85</v>
      </c>
      <c r="Z1589" s="75"/>
      <c r="AA1589" s="213"/>
      <c r="AB1589" s="213"/>
      <c r="AC1589" s="45">
        <f>ROUND(ROUND(ROUND(ROUND(H1556*O$8,0)*S1580,0)*V1587,0)*Y1589,0)</f>
        <v>335</v>
      </c>
      <c r="AD1589" s="79"/>
    </row>
    <row r="1590" ht="16.5" customHeight="1">
      <c r="A1590" s="29">
        <v>61.0</v>
      </c>
      <c r="B1590" s="29">
        <v>7839.0</v>
      </c>
      <c r="C1590" s="32" t="s">
        <v>11537</v>
      </c>
      <c r="D1590" s="389"/>
      <c r="E1590" s="389"/>
      <c r="F1590" s="527"/>
      <c r="G1590" s="527"/>
      <c r="H1590" s="527"/>
      <c r="I1590" s="532"/>
      <c r="J1590" s="94"/>
      <c r="K1590" s="140"/>
      <c r="L1590" s="54"/>
      <c r="M1590" s="52"/>
      <c r="N1590" s="8"/>
      <c r="O1590" s="54"/>
      <c r="P1590" s="537"/>
      <c r="Q1590" s="83"/>
      <c r="R1590" s="83"/>
      <c r="S1590" s="83"/>
      <c r="T1590" s="484"/>
      <c r="U1590" s="24"/>
      <c r="V1590" s="26"/>
      <c r="W1590" s="484"/>
      <c r="X1590" s="56"/>
      <c r="Y1590" s="526"/>
      <c r="Z1590" s="213" t="s">
        <v>30</v>
      </c>
      <c r="AA1590" s="74">
        <v>5.0</v>
      </c>
      <c r="AB1590" s="522" t="s">
        <v>31</v>
      </c>
      <c r="AC1590" s="45">
        <f>ROUND(ROUND(ROUND(ROUND(H1556*O$8,0)*S1580,0)*V1587,0)*Y1589,0)-AA1590</f>
        <v>330</v>
      </c>
      <c r="AD1590" s="79"/>
    </row>
    <row r="1591" ht="16.5" customHeight="1">
      <c r="A1591" s="29">
        <v>61.0</v>
      </c>
      <c r="B1591" s="29">
        <v>8671.0</v>
      </c>
      <c r="C1591" s="32" t="s">
        <v>11538</v>
      </c>
      <c r="D1591" s="389"/>
      <c r="E1591" s="231"/>
      <c r="F1591" s="102" t="s">
        <v>9559</v>
      </c>
      <c r="G1591" s="169"/>
      <c r="H1591" s="169"/>
      <c r="I1591" s="519"/>
      <c r="J1591" s="168"/>
      <c r="K1591" s="152"/>
      <c r="L1591" s="39"/>
      <c r="M1591" s="52"/>
      <c r="N1591" s="8"/>
      <c r="O1591" s="54"/>
      <c r="P1591" s="37"/>
      <c r="Q1591" s="7"/>
      <c r="R1591" s="7"/>
      <c r="S1591" s="7"/>
      <c r="T1591" s="520"/>
      <c r="U1591" s="6"/>
      <c r="V1591" s="7"/>
      <c r="W1591" s="37"/>
      <c r="X1591" s="7"/>
      <c r="Y1591" s="39"/>
      <c r="Z1591" s="213"/>
      <c r="AA1591" s="213"/>
      <c r="AB1591" s="213"/>
      <c r="AC1591" s="45">
        <f>ROUND(ROUND(H1592*O$8,0),0)</f>
        <v>828</v>
      </c>
      <c r="AD1591" s="79"/>
    </row>
    <row r="1592" ht="16.5" customHeight="1">
      <c r="A1592" s="29">
        <v>61.0</v>
      </c>
      <c r="B1592" s="29">
        <v>7840.0</v>
      </c>
      <c r="C1592" s="32" t="s">
        <v>11539</v>
      </c>
      <c r="D1592" s="389"/>
      <c r="E1592" s="231"/>
      <c r="F1592" s="482"/>
      <c r="G1592" s="174"/>
      <c r="H1592" s="50">
        <f>'28児童発達支援(基本１)'!H1592</f>
        <v>1183</v>
      </c>
      <c r="I1592" s="8" t="s">
        <v>9</v>
      </c>
      <c r="J1592" s="94"/>
      <c r="K1592" s="140"/>
      <c r="L1592" s="54"/>
      <c r="M1592" s="52"/>
      <c r="N1592" s="8"/>
      <c r="O1592" s="54"/>
      <c r="P1592" s="52"/>
      <c r="Q1592" s="8"/>
      <c r="R1592" s="8"/>
      <c r="S1592" s="8"/>
      <c r="T1592" s="521"/>
      <c r="U1592" s="14"/>
      <c r="V1592" s="8"/>
      <c r="W1592" s="52"/>
      <c r="X1592" s="8"/>
      <c r="Y1592" s="109"/>
      <c r="Z1592" s="213" t="s">
        <v>30</v>
      </c>
      <c r="AA1592" s="74">
        <v>5.0</v>
      </c>
      <c r="AB1592" s="522" t="s">
        <v>31</v>
      </c>
      <c r="AC1592" s="45">
        <f>ROUND(ROUND(H1592*O$8,0),0)-AA1592</f>
        <v>823</v>
      </c>
      <c r="AD1592" s="79"/>
    </row>
    <row r="1593" ht="16.5" customHeight="1">
      <c r="A1593" s="29">
        <v>61.0</v>
      </c>
      <c r="B1593" s="29">
        <v>7841.0</v>
      </c>
      <c r="C1593" s="32" t="s">
        <v>11540</v>
      </c>
      <c r="D1593" s="389"/>
      <c r="E1593" s="231"/>
      <c r="F1593" s="482"/>
      <c r="G1593" s="174"/>
      <c r="H1593" s="174"/>
      <c r="I1593" s="523"/>
      <c r="J1593" s="94"/>
      <c r="K1593" s="140"/>
      <c r="L1593" s="54"/>
      <c r="M1593" s="52"/>
      <c r="N1593" s="8"/>
      <c r="O1593" s="54"/>
      <c r="P1593" s="52"/>
      <c r="Q1593" s="8"/>
      <c r="R1593" s="8"/>
      <c r="S1593" s="8"/>
      <c r="T1593" s="521"/>
      <c r="U1593" s="14"/>
      <c r="V1593" s="54"/>
      <c r="W1593" s="305" t="s">
        <v>20</v>
      </c>
      <c r="X1593" s="41" t="s">
        <v>21</v>
      </c>
      <c r="Y1593" s="86">
        <v>0.85</v>
      </c>
      <c r="Z1593" s="75"/>
      <c r="AA1593" s="213"/>
      <c r="AB1593" s="213"/>
      <c r="AC1593" s="45">
        <f>ROUND(ROUND(H1592*O$8,0)*Y1593,0)</f>
        <v>704</v>
      </c>
      <c r="AD1593" s="79"/>
    </row>
    <row r="1594" ht="16.5" customHeight="1">
      <c r="A1594" s="29">
        <v>61.0</v>
      </c>
      <c r="B1594" s="29">
        <v>7842.0</v>
      </c>
      <c r="C1594" s="32" t="s">
        <v>11541</v>
      </c>
      <c r="D1594" s="389"/>
      <c r="E1594" s="231"/>
      <c r="F1594" s="174"/>
      <c r="G1594" s="174"/>
      <c r="H1594" s="174"/>
      <c r="I1594" s="174"/>
      <c r="J1594" s="94"/>
      <c r="K1594" s="140"/>
      <c r="L1594" s="54"/>
      <c r="M1594" s="52"/>
      <c r="N1594" s="8"/>
      <c r="O1594" s="54"/>
      <c r="P1594" s="52"/>
      <c r="Q1594" s="8"/>
      <c r="R1594" s="8"/>
      <c r="S1594" s="8"/>
      <c r="T1594" s="525"/>
      <c r="U1594" s="21"/>
      <c r="V1594" s="109"/>
      <c r="W1594" s="484"/>
      <c r="X1594" s="56"/>
      <c r="Y1594" s="526"/>
      <c r="Z1594" s="213" t="s">
        <v>30</v>
      </c>
      <c r="AA1594" s="74">
        <v>5.0</v>
      </c>
      <c r="AB1594" s="522" t="s">
        <v>31</v>
      </c>
      <c r="AC1594" s="45">
        <f>ROUND(ROUND(H1592*O$8,0)*Y1593,0)-AA1594</f>
        <v>699</v>
      </c>
      <c r="AD1594" s="79"/>
    </row>
    <row r="1595" ht="16.5" customHeight="1">
      <c r="A1595" s="29">
        <v>61.0</v>
      </c>
      <c r="B1595" s="29">
        <v>8672.0</v>
      </c>
      <c r="C1595" s="32" t="s">
        <v>11542</v>
      </c>
      <c r="D1595" s="231"/>
      <c r="E1595" s="231"/>
      <c r="F1595" s="527"/>
      <c r="G1595" s="527"/>
      <c r="H1595" s="14"/>
      <c r="I1595" s="14"/>
      <c r="J1595" s="94"/>
      <c r="K1595" s="140"/>
      <c r="L1595" s="54"/>
      <c r="M1595" s="52"/>
      <c r="N1595" s="8"/>
      <c r="O1595" s="54"/>
      <c r="P1595" s="52"/>
      <c r="Q1595" s="8"/>
      <c r="R1595" s="8"/>
      <c r="S1595" s="8"/>
      <c r="T1595" s="102" t="s">
        <v>326</v>
      </c>
      <c r="U1595" s="41" t="s">
        <v>21</v>
      </c>
      <c r="V1595" s="60">
        <v>0.7</v>
      </c>
      <c r="W1595" s="37"/>
      <c r="X1595" s="7"/>
      <c r="Y1595" s="39"/>
      <c r="Z1595" s="213"/>
      <c r="AA1595" s="213"/>
      <c r="AB1595" s="213"/>
      <c r="AC1595" s="45">
        <f>ROUND(ROUND(H1592*O$8,0)*V1595,0)</f>
        <v>580</v>
      </c>
      <c r="AD1595" s="79"/>
    </row>
    <row r="1596" ht="16.5" customHeight="1">
      <c r="A1596" s="29">
        <v>61.0</v>
      </c>
      <c r="B1596" s="29">
        <v>7843.0</v>
      </c>
      <c r="C1596" s="32" t="s">
        <v>11543</v>
      </c>
      <c r="D1596" s="231"/>
      <c r="E1596" s="231"/>
      <c r="F1596" s="527"/>
      <c r="G1596" s="527"/>
      <c r="H1596" s="8"/>
      <c r="I1596" s="144"/>
      <c r="J1596" s="94"/>
      <c r="K1596" s="140"/>
      <c r="L1596" s="54"/>
      <c r="M1596" s="52"/>
      <c r="N1596" s="8"/>
      <c r="O1596" s="54"/>
      <c r="P1596" s="52"/>
      <c r="Q1596" s="8"/>
      <c r="R1596" s="8"/>
      <c r="S1596" s="8"/>
      <c r="T1596" s="482"/>
      <c r="U1596" s="83"/>
      <c r="V1596" s="528"/>
      <c r="W1596" s="227"/>
      <c r="X1596" s="22"/>
      <c r="Y1596" s="109"/>
      <c r="Z1596" s="213" t="s">
        <v>30</v>
      </c>
      <c r="AA1596" s="74">
        <v>5.0</v>
      </c>
      <c r="AB1596" s="522" t="s">
        <v>31</v>
      </c>
      <c r="AC1596" s="45">
        <f>ROUND(ROUND(H1592*O$8,0)*V1595,0)-AA1596</f>
        <v>575</v>
      </c>
      <c r="AD1596" s="79"/>
    </row>
    <row r="1597" ht="16.5" customHeight="1">
      <c r="A1597" s="29">
        <v>61.0</v>
      </c>
      <c r="B1597" s="29">
        <v>7844.0</v>
      </c>
      <c r="C1597" s="32" t="s">
        <v>11544</v>
      </c>
      <c r="D1597" s="389"/>
      <c r="E1597" s="231"/>
      <c r="F1597" s="113"/>
      <c r="G1597" s="113"/>
      <c r="H1597" s="8"/>
      <c r="I1597" s="144"/>
      <c r="J1597" s="94"/>
      <c r="K1597" s="140"/>
      <c r="L1597" s="54"/>
      <c r="M1597" s="52"/>
      <c r="N1597" s="8"/>
      <c r="O1597" s="54"/>
      <c r="P1597" s="52"/>
      <c r="Q1597" s="8"/>
      <c r="R1597" s="8"/>
      <c r="S1597" s="8"/>
      <c r="T1597" s="482"/>
      <c r="U1597" s="99"/>
      <c r="V1597" s="529"/>
      <c r="W1597" s="305" t="s">
        <v>20</v>
      </c>
      <c r="X1597" s="41" t="s">
        <v>21</v>
      </c>
      <c r="Y1597" s="86">
        <v>0.85</v>
      </c>
      <c r="Z1597" s="75"/>
      <c r="AA1597" s="213"/>
      <c r="AB1597" s="213"/>
      <c r="AC1597" s="45">
        <f>ROUND(ROUND(ROUND(H1592*O$8,0)*V1595,0)*Y1597,0)</f>
        <v>493</v>
      </c>
      <c r="AD1597" s="79"/>
    </row>
    <row r="1598" ht="16.5" customHeight="1">
      <c r="A1598" s="29">
        <v>61.0</v>
      </c>
      <c r="B1598" s="29">
        <v>7845.0</v>
      </c>
      <c r="C1598" s="32" t="s">
        <v>11545</v>
      </c>
      <c r="D1598" s="389"/>
      <c r="E1598" s="231"/>
      <c r="F1598" s="113"/>
      <c r="G1598" s="113"/>
      <c r="H1598" s="8"/>
      <c r="I1598" s="144"/>
      <c r="J1598" s="94"/>
      <c r="K1598" s="140"/>
      <c r="L1598" s="54"/>
      <c r="M1598" s="52"/>
      <c r="N1598" s="8"/>
      <c r="O1598" s="54"/>
      <c r="P1598" s="52"/>
      <c r="Q1598" s="8"/>
      <c r="R1598" s="8"/>
      <c r="S1598" s="8"/>
      <c r="T1598" s="530"/>
      <c r="U1598" s="24"/>
      <c r="V1598" s="26"/>
      <c r="W1598" s="484"/>
      <c r="X1598" s="56"/>
      <c r="Y1598" s="526"/>
      <c r="Z1598" s="213" t="s">
        <v>30</v>
      </c>
      <c r="AA1598" s="74">
        <v>5.0</v>
      </c>
      <c r="AB1598" s="522" t="s">
        <v>31</v>
      </c>
      <c r="AC1598" s="45">
        <f>ROUND(ROUND(ROUND(H1592*O$8,0)*V1595,0)*Y1597,0)-AA1598</f>
        <v>488</v>
      </c>
      <c r="AD1598" s="79"/>
    </row>
    <row r="1599" ht="16.5" customHeight="1">
      <c r="A1599" s="29">
        <v>61.0</v>
      </c>
      <c r="B1599" s="29">
        <v>8673.0</v>
      </c>
      <c r="C1599" s="32" t="s">
        <v>11546</v>
      </c>
      <c r="D1599" s="389"/>
      <c r="E1599" s="231"/>
      <c r="F1599" s="113"/>
      <c r="G1599" s="113"/>
      <c r="H1599" s="8"/>
      <c r="I1599" s="144"/>
      <c r="J1599" s="94"/>
      <c r="K1599" s="140"/>
      <c r="L1599" s="54"/>
      <c r="M1599" s="52"/>
      <c r="N1599" s="8"/>
      <c r="O1599" s="54"/>
      <c r="P1599" s="52"/>
      <c r="Q1599" s="8"/>
      <c r="R1599" s="8"/>
      <c r="S1599" s="54"/>
      <c r="T1599" s="102" t="s">
        <v>329</v>
      </c>
      <c r="U1599" s="83" t="s">
        <v>21</v>
      </c>
      <c r="V1599" s="528">
        <v>0.85</v>
      </c>
      <c r="W1599" s="37"/>
      <c r="X1599" s="7"/>
      <c r="Y1599" s="39"/>
      <c r="Z1599" s="213"/>
      <c r="AA1599" s="213"/>
      <c r="AB1599" s="213"/>
      <c r="AC1599" s="45">
        <f>ROUND(ROUND(H1592*O$8,0)*V1599,0)</f>
        <v>704</v>
      </c>
      <c r="AD1599" s="79"/>
    </row>
    <row r="1600" ht="16.5" customHeight="1">
      <c r="A1600" s="29">
        <v>61.0</v>
      </c>
      <c r="B1600" s="29">
        <v>7846.0</v>
      </c>
      <c r="C1600" s="32" t="s">
        <v>11547</v>
      </c>
      <c r="D1600" s="389"/>
      <c r="E1600" s="231"/>
      <c r="F1600" s="113"/>
      <c r="G1600" s="113"/>
      <c r="H1600" s="8"/>
      <c r="I1600" s="144"/>
      <c r="J1600" s="94"/>
      <c r="K1600" s="140"/>
      <c r="L1600" s="54"/>
      <c r="M1600" s="52"/>
      <c r="N1600" s="8"/>
      <c r="O1600" s="54"/>
      <c r="P1600" s="52"/>
      <c r="Q1600" s="8"/>
      <c r="R1600" s="8"/>
      <c r="S1600" s="8"/>
      <c r="T1600" s="482"/>
      <c r="U1600" s="83"/>
      <c r="V1600" s="528"/>
      <c r="W1600" s="227"/>
      <c r="X1600" s="22"/>
      <c r="Y1600" s="109"/>
      <c r="Z1600" s="213" t="s">
        <v>30</v>
      </c>
      <c r="AA1600" s="74">
        <v>5.0</v>
      </c>
      <c r="AB1600" s="522" t="s">
        <v>31</v>
      </c>
      <c r="AC1600" s="45">
        <f>ROUND(ROUND(H1592*O$8,0)*V1599,0)-AA1600</f>
        <v>699</v>
      </c>
      <c r="AD1600" s="79"/>
    </row>
    <row r="1601" ht="16.5" customHeight="1">
      <c r="A1601" s="29">
        <v>61.0</v>
      </c>
      <c r="B1601" s="29">
        <v>7847.0</v>
      </c>
      <c r="C1601" s="32" t="s">
        <v>11548</v>
      </c>
      <c r="D1601" s="389"/>
      <c r="E1601" s="231"/>
      <c r="F1601" s="527"/>
      <c r="G1601" s="527"/>
      <c r="H1601" s="527"/>
      <c r="I1601" s="532"/>
      <c r="J1601" s="94"/>
      <c r="K1601" s="140"/>
      <c r="L1601" s="54"/>
      <c r="M1601" s="52"/>
      <c r="N1601" s="8"/>
      <c r="O1601" s="54"/>
      <c r="P1601" s="52"/>
      <c r="Q1601" s="8"/>
      <c r="R1601" s="8"/>
      <c r="S1601" s="8"/>
      <c r="T1601" s="482"/>
      <c r="U1601" s="99"/>
      <c r="V1601" s="529"/>
      <c r="W1601" s="305" t="s">
        <v>20</v>
      </c>
      <c r="X1601" s="41" t="s">
        <v>21</v>
      </c>
      <c r="Y1601" s="86">
        <v>0.85</v>
      </c>
      <c r="Z1601" s="75"/>
      <c r="AA1601" s="213"/>
      <c r="AB1601" s="213"/>
      <c r="AC1601" s="45">
        <f>ROUND(ROUND(ROUND(H1592*O$8,0)*V1599,0)*Y1601,0)</f>
        <v>598</v>
      </c>
      <c r="AD1601" s="79"/>
    </row>
    <row r="1602" ht="16.5" customHeight="1">
      <c r="A1602" s="29">
        <v>61.0</v>
      </c>
      <c r="B1602" s="29">
        <v>7848.0</v>
      </c>
      <c r="C1602" s="32" t="s">
        <v>11549</v>
      </c>
      <c r="D1602" s="389"/>
      <c r="E1602" s="231"/>
      <c r="F1602" s="527"/>
      <c r="G1602" s="527"/>
      <c r="H1602" s="527"/>
      <c r="I1602" s="532"/>
      <c r="J1602" s="94"/>
      <c r="K1602" s="140"/>
      <c r="L1602" s="54"/>
      <c r="M1602" s="52"/>
      <c r="N1602" s="8"/>
      <c r="O1602" s="54"/>
      <c r="P1602" s="227"/>
      <c r="Q1602" s="22"/>
      <c r="R1602" s="22"/>
      <c r="S1602" s="22"/>
      <c r="T1602" s="484"/>
      <c r="U1602" s="24"/>
      <c r="V1602" s="26"/>
      <c r="W1602" s="484"/>
      <c r="X1602" s="56"/>
      <c r="Y1602" s="526"/>
      <c r="Z1602" s="213" t="s">
        <v>30</v>
      </c>
      <c r="AA1602" s="74">
        <v>5.0</v>
      </c>
      <c r="AB1602" s="522" t="s">
        <v>31</v>
      </c>
      <c r="AC1602" s="45">
        <f>ROUND(ROUND(ROUND(H1592*O$8,0)*V1599,0)*Y1601,0)-AA1602</f>
        <v>593</v>
      </c>
      <c r="AD1602" s="79"/>
    </row>
    <row r="1603" ht="16.5" customHeight="1">
      <c r="A1603" s="29">
        <v>61.0</v>
      </c>
      <c r="B1603" s="29">
        <v>8674.0</v>
      </c>
      <c r="C1603" s="32" t="s">
        <v>11550</v>
      </c>
      <c r="D1603" s="389"/>
      <c r="E1603" s="389"/>
      <c r="F1603" s="527"/>
      <c r="G1603" s="527"/>
      <c r="H1603" s="527"/>
      <c r="I1603" s="532"/>
      <c r="J1603" s="94"/>
      <c r="K1603" s="140"/>
      <c r="L1603" s="54"/>
      <c r="M1603" s="52"/>
      <c r="N1603" s="8"/>
      <c r="O1603" s="54"/>
      <c r="P1603" s="206" t="s">
        <v>23</v>
      </c>
      <c r="Q1603" s="102" t="s">
        <v>24</v>
      </c>
      <c r="R1603" s="533"/>
      <c r="S1603" s="533"/>
      <c r="T1603" s="520"/>
      <c r="U1603" s="38"/>
      <c r="V1603" s="6"/>
      <c r="W1603" s="37"/>
      <c r="X1603" s="7"/>
      <c r="Y1603" s="39"/>
      <c r="Z1603" s="213"/>
      <c r="AA1603" s="213"/>
      <c r="AB1603" s="213"/>
      <c r="AC1603" s="45">
        <f>ROUND(ROUND(H1592*O$8,0)*S1604,0)</f>
        <v>580</v>
      </c>
      <c r="AD1603" s="79"/>
    </row>
    <row r="1604" ht="16.5" customHeight="1">
      <c r="A1604" s="29">
        <v>61.0</v>
      </c>
      <c r="B1604" s="29">
        <v>7849.0</v>
      </c>
      <c r="C1604" s="32" t="s">
        <v>11551</v>
      </c>
      <c r="D1604" s="389"/>
      <c r="E1604" s="389"/>
      <c r="F1604" s="527"/>
      <c r="G1604" s="527"/>
      <c r="H1604" s="527"/>
      <c r="I1604" s="532"/>
      <c r="J1604" s="94"/>
      <c r="K1604" s="140"/>
      <c r="L1604" s="54"/>
      <c r="M1604" s="52"/>
      <c r="N1604" s="8"/>
      <c r="O1604" s="54"/>
      <c r="P1604" s="481"/>
      <c r="Q1604" s="482"/>
      <c r="R1604" s="83" t="s">
        <v>21</v>
      </c>
      <c r="S1604" s="528">
        <v>0.7</v>
      </c>
      <c r="T1604" s="521"/>
      <c r="U1604" s="53"/>
      <c r="V1604" s="14"/>
      <c r="W1604" s="52"/>
      <c r="X1604" s="8"/>
      <c r="Y1604" s="109"/>
      <c r="Z1604" s="213" t="s">
        <v>30</v>
      </c>
      <c r="AA1604" s="74">
        <v>5.0</v>
      </c>
      <c r="AB1604" s="522" t="s">
        <v>31</v>
      </c>
      <c r="AC1604" s="45">
        <f>ROUND(ROUND(H1592*O$8,0)*S1604,0)-AA1604</f>
        <v>575</v>
      </c>
      <c r="AD1604" s="79"/>
    </row>
    <row r="1605" ht="16.5" customHeight="1">
      <c r="A1605" s="29">
        <v>61.0</v>
      </c>
      <c r="B1605" s="29">
        <v>7850.0</v>
      </c>
      <c r="C1605" s="32" t="s">
        <v>11552</v>
      </c>
      <c r="D1605" s="389"/>
      <c r="E1605" s="389"/>
      <c r="F1605" s="527"/>
      <c r="G1605" s="527"/>
      <c r="H1605" s="527"/>
      <c r="I1605" s="532"/>
      <c r="J1605" s="94"/>
      <c r="K1605" s="140"/>
      <c r="L1605" s="54"/>
      <c r="M1605" s="52"/>
      <c r="N1605" s="8"/>
      <c r="O1605" s="54"/>
      <c r="P1605" s="481"/>
      <c r="Q1605" s="482"/>
      <c r="R1605" s="14"/>
      <c r="S1605" s="14"/>
      <c r="T1605" s="521"/>
      <c r="U1605" s="53"/>
      <c r="V1605" s="14"/>
      <c r="W1605" s="305" t="s">
        <v>20</v>
      </c>
      <c r="X1605" s="41" t="s">
        <v>21</v>
      </c>
      <c r="Y1605" s="86">
        <v>0.85</v>
      </c>
      <c r="Z1605" s="75"/>
      <c r="AA1605" s="213"/>
      <c r="AB1605" s="213"/>
      <c r="AC1605" s="45">
        <f>ROUND(ROUND(ROUND(H1592*O$8,0)*S1604,0)*Y1605,0)</f>
        <v>493</v>
      </c>
      <c r="AD1605" s="79"/>
    </row>
    <row r="1606" ht="16.5" customHeight="1">
      <c r="A1606" s="29">
        <v>61.0</v>
      </c>
      <c r="B1606" s="29">
        <v>7851.0</v>
      </c>
      <c r="C1606" s="32" t="s">
        <v>11553</v>
      </c>
      <c r="D1606" s="389"/>
      <c r="E1606" s="389"/>
      <c r="F1606" s="527"/>
      <c r="G1606" s="527"/>
      <c r="H1606" s="527"/>
      <c r="I1606" s="532"/>
      <c r="J1606" s="94"/>
      <c r="K1606" s="140"/>
      <c r="L1606" s="54"/>
      <c r="M1606" s="52"/>
      <c r="N1606" s="8"/>
      <c r="O1606" s="54"/>
      <c r="P1606" s="535"/>
      <c r="Q1606" s="482"/>
      <c r="R1606" s="83"/>
      <c r="S1606" s="83"/>
      <c r="T1606" s="525"/>
      <c r="U1606" s="180"/>
      <c r="V1606" s="21"/>
      <c r="W1606" s="484"/>
      <c r="X1606" s="56"/>
      <c r="Y1606" s="526"/>
      <c r="Z1606" s="213" t="s">
        <v>30</v>
      </c>
      <c r="AA1606" s="74">
        <v>5.0</v>
      </c>
      <c r="AB1606" s="522" t="s">
        <v>31</v>
      </c>
      <c r="AC1606" s="45">
        <f>ROUND(ROUND(ROUND(H1592*O$8,0)*S1604,0)*Y1605,0)-AA1606</f>
        <v>488</v>
      </c>
      <c r="AD1606" s="79"/>
    </row>
    <row r="1607" ht="16.5" customHeight="1">
      <c r="A1607" s="29">
        <v>61.0</v>
      </c>
      <c r="B1607" s="29">
        <v>8675.0</v>
      </c>
      <c r="C1607" s="32" t="s">
        <v>11554</v>
      </c>
      <c r="D1607" s="389"/>
      <c r="E1607" s="389"/>
      <c r="F1607" s="527"/>
      <c r="G1607" s="527"/>
      <c r="H1607" s="527"/>
      <c r="I1607" s="532"/>
      <c r="J1607" s="94"/>
      <c r="K1607" s="140"/>
      <c r="L1607" s="54"/>
      <c r="M1607" s="52"/>
      <c r="N1607" s="8"/>
      <c r="O1607" s="54"/>
      <c r="P1607" s="536"/>
      <c r="Q1607" s="14"/>
      <c r="R1607" s="14"/>
      <c r="S1607" s="14"/>
      <c r="T1607" s="102" t="s">
        <v>326</v>
      </c>
      <c r="U1607" s="41" t="s">
        <v>21</v>
      </c>
      <c r="V1607" s="60">
        <v>0.7</v>
      </c>
      <c r="W1607" s="37"/>
      <c r="X1607" s="7"/>
      <c r="Y1607" s="39"/>
      <c r="Z1607" s="213"/>
      <c r="AA1607" s="213"/>
      <c r="AB1607" s="213"/>
      <c r="AC1607" s="45">
        <f>ROUND(ROUND(ROUND(H1592*O$8,0)*S1604,0)*V1607,0)</f>
        <v>406</v>
      </c>
      <c r="AD1607" s="79"/>
    </row>
    <row r="1608" ht="16.5" customHeight="1">
      <c r="A1608" s="29">
        <v>61.0</v>
      </c>
      <c r="B1608" s="29">
        <v>7852.0</v>
      </c>
      <c r="C1608" s="32" t="s">
        <v>11555</v>
      </c>
      <c r="D1608" s="389"/>
      <c r="E1608" s="389"/>
      <c r="F1608" s="527"/>
      <c r="G1608" s="527"/>
      <c r="H1608" s="527"/>
      <c r="I1608" s="532"/>
      <c r="J1608" s="94"/>
      <c r="K1608" s="140"/>
      <c r="L1608" s="54"/>
      <c r="M1608" s="52"/>
      <c r="N1608" s="8"/>
      <c r="O1608" s="54"/>
      <c r="P1608" s="536"/>
      <c r="Q1608" s="14"/>
      <c r="R1608" s="14"/>
      <c r="S1608" s="14"/>
      <c r="T1608" s="482"/>
      <c r="U1608" s="83"/>
      <c r="V1608" s="528"/>
      <c r="W1608" s="227"/>
      <c r="X1608" s="22"/>
      <c r="Y1608" s="109"/>
      <c r="Z1608" s="213" t="s">
        <v>30</v>
      </c>
      <c r="AA1608" s="74">
        <v>5.0</v>
      </c>
      <c r="AB1608" s="522" t="s">
        <v>31</v>
      </c>
      <c r="AC1608" s="45">
        <f>ROUND(ROUND(ROUND(H1592*O$8,0)*S1604,0)*V1607,0)-AA1608</f>
        <v>401</v>
      </c>
      <c r="AD1608" s="79"/>
    </row>
    <row r="1609" ht="16.5" customHeight="1">
      <c r="A1609" s="29">
        <v>61.0</v>
      </c>
      <c r="B1609" s="29">
        <v>7853.0</v>
      </c>
      <c r="C1609" s="32" t="s">
        <v>11556</v>
      </c>
      <c r="D1609" s="389"/>
      <c r="E1609" s="389"/>
      <c r="F1609" s="527"/>
      <c r="G1609" s="527"/>
      <c r="H1609" s="527"/>
      <c r="I1609" s="532"/>
      <c r="J1609" s="94"/>
      <c r="K1609" s="140"/>
      <c r="L1609" s="54"/>
      <c r="M1609" s="52"/>
      <c r="N1609" s="8"/>
      <c r="O1609" s="54"/>
      <c r="P1609" s="254"/>
      <c r="Q1609" s="83"/>
      <c r="R1609" s="83"/>
      <c r="T1609" s="482"/>
      <c r="U1609" s="99"/>
      <c r="V1609" s="529"/>
      <c r="W1609" s="305" t="s">
        <v>20</v>
      </c>
      <c r="X1609" s="41" t="s">
        <v>21</v>
      </c>
      <c r="Y1609" s="86">
        <v>0.85</v>
      </c>
      <c r="Z1609" s="75"/>
      <c r="AA1609" s="213"/>
      <c r="AB1609" s="213"/>
      <c r="AC1609" s="45">
        <f>ROUND(ROUND(ROUND(ROUND(H1592*O$8,0)*S1604,0)*V1607,0)*Y1609,0)</f>
        <v>345</v>
      </c>
      <c r="AD1609" s="79"/>
    </row>
    <row r="1610" ht="16.5" customHeight="1">
      <c r="A1610" s="29">
        <v>61.0</v>
      </c>
      <c r="B1610" s="29">
        <v>7854.0</v>
      </c>
      <c r="C1610" s="32" t="s">
        <v>11557</v>
      </c>
      <c r="D1610" s="389"/>
      <c r="E1610" s="389"/>
      <c r="F1610" s="527"/>
      <c r="G1610" s="527"/>
      <c r="H1610" s="527"/>
      <c r="I1610" s="532"/>
      <c r="J1610" s="94"/>
      <c r="K1610" s="140"/>
      <c r="L1610" s="54"/>
      <c r="M1610" s="52"/>
      <c r="N1610" s="8"/>
      <c r="O1610" s="54"/>
      <c r="P1610" s="254"/>
      <c r="Q1610" s="83"/>
      <c r="R1610" s="83"/>
      <c r="S1610" s="83"/>
      <c r="T1610" s="530"/>
      <c r="U1610" s="24"/>
      <c r="V1610" s="26"/>
      <c r="W1610" s="484"/>
      <c r="X1610" s="56"/>
      <c r="Y1610" s="526"/>
      <c r="Z1610" s="213" t="s">
        <v>30</v>
      </c>
      <c r="AA1610" s="74">
        <v>5.0</v>
      </c>
      <c r="AB1610" s="522" t="s">
        <v>31</v>
      </c>
      <c r="AC1610" s="45">
        <f>ROUND(ROUND(ROUND(ROUND(H1592*O$8,0)*S1604,0)*V1607,0)*Y1609,0)-AA1610</f>
        <v>340</v>
      </c>
      <c r="AD1610" s="79"/>
    </row>
    <row r="1611" ht="16.5" customHeight="1">
      <c r="A1611" s="29">
        <v>61.0</v>
      </c>
      <c r="B1611" s="29">
        <v>8676.0</v>
      </c>
      <c r="C1611" s="32" t="s">
        <v>11558</v>
      </c>
      <c r="D1611" s="389"/>
      <c r="E1611" s="389"/>
      <c r="F1611" s="527"/>
      <c r="G1611" s="527"/>
      <c r="H1611" s="527"/>
      <c r="I1611" s="532"/>
      <c r="J1611" s="94"/>
      <c r="K1611" s="140"/>
      <c r="L1611" s="54"/>
      <c r="M1611" s="52"/>
      <c r="N1611" s="8"/>
      <c r="O1611" s="54"/>
      <c r="P1611" s="536"/>
      <c r="Q1611" s="83"/>
      <c r="R1611" s="528"/>
      <c r="S1611" s="486"/>
      <c r="T1611" s="102" t="s">
        <v>329</v>
      </c>
      <c r="U1611" s="83" t="s">
        <v>21</v>
      </c>
      <c r="V1611" s="528">
        <v>0.85</v>
      </c>
      <c r="W1611" s="37"/>
      <c r="X1611" s="7"/>
      <c r="Y1611" s="39"/>
      <c r="Z1611" s="213"/>
      <c r="AA1611" s="213"/>
      <c r="AB1611" s="213"/>
      <c r="AC1611" s="45">
        <f>ROUND(ROUND(ROUND(H1592*O$8,0)*S1604,0)*V1611,0)</f>
        <v>493</v>
      </c>
      <c r="AD1611" s="79"/>
    </row>
    <row r="1612" ht="16.5" customHeight="1">
      <c r="A1612" s="29">
        <v>61.0</v>
      </c>
      <c r="B1612" s="29">
        <v>7855.0</v>
      </c>
      <c r="C1612" s="32" t="s">
        <v>11559</v>
      </c>
      <c r="D1612" s="389"/>
      <c r="E1612" s="389"/>
      <c r="F1612" s="527"/>
      <c r="G1612" s="527"/>
      <c r="H1612" s="527"/>
      <c r="I1612" s="532"/>
      <c r="J1612" s="94"/>
      <c r="K1612" s="140"/>
      <c r="L1612" s="54"/>
      <c r="M1612" s="52"/>
      <c r="N1612" s="8"/>
      <c r="O1612" s="54"/>
      <c r="P1612" s="536"/>
      <c r="Q1612" s="83"/>
      <c r="R1612" s="528"/>
      <c r="S1612" s="528"/>
      <c r="T1612" s="482"/>
      <c r="U1612" s="83"/>
      <c r="V1612" s="528"/>
      <c r="W1612" s="227"/>
      <c r="X1612" s="22"/>
      <c r="Y1612" s="109"/>
      <c r="Z1612" s="213" t="s">
        <v>30</v>
      </c>
      <c r="AA1612" s="74">
        <v>5.0</v>
      </c>
      <c r="AB1612" s="522" t="s">
        <v>31</v>
      </c>
      <c r="AC1612" s="45">
        <f>ROUND(ROUND(ROUND(H1592*O$8,0)*S1604,0)*V1611,0)-AA1612</f>
        <v>488</v>
      </c>
      <c r="AD1612" s="79"/>
    </row>
    <row r="1613" ht="16.5" customHeight="1">
      <c r="A1613" s="29">
        <v>61.0</v>
      </c>
      <c r="B1613" s="29">
        <v>7856.0</v>
      </c>
      <c r="C1613" s="32" t="s">
        <v>11560</v>
      </c>
      <c r="D1613" s="389"/>
      <c r="E1613" s="389"/>
      <c r="F1613" s="527"/>
      <c r="G1613" s="527"/>
      <c r="H1613" s="527"/>
      <c r="I1613" s="532"/>
      <c r="J1613" s="94"/>
      <c r="K1613" s="140"/>
      <c r="L1613" s="54"/>
      <c r="M1613" s="52"/>
      <c r="N1613" s="8"/>
      <c r="O1613" s="54"/>
      <c r="P1613" s="254"/>
      <c r="Q1613" s="83"/>
      <c r="R1613" s="528"/>
      <c r="S1613" s="528"/>
      <c r="T1613" s="482"/>
      <c r="U1613" s="99"/>
      <c r="V1613" s="529"/>
      <c r="W1613" s="305" t="s">
        <v>20</v>
      </c>
      <c r="X1613" s="41" t="s">
        <v>21</v>
      </c>
      <c r="Y1613" s="86">
        <v>0.85</v>
      </c>
      <c r="Z1613" s="75"/>
      <c r="AA1613" s="213"/>
      <c r="AB1613" s="213"/>
      <c r="AC1613" s="45">
        <f>ROUND(ROUND(ROUND(ROUND(H1592*O$8,0)*S1604,0)*V1611,0)*Y1613,0)</f>
        <v>419</v>
      </c>
      <c r="AD1613" s="79"/>
    </row>
    <row r="1614" ht="16.5" customHeight="1">
      <c r="A1614" s="29">
        <v>61.0</v>
      </c>
      <c r="B1614" s="29">
        <v>7857.0</v>
      </c>
      <c r="C1614" s="32" t="s">
        <v>11561</v>
      </c>
      <c r="D1614" s="389"/>
      <c r="E1614" s="389"/>
      <c r="F1614" s="527"/>
      <c r="G1614" s="527"/>
      <c r="H1614" s="527"/>
      <c r="I1614" s="532"/>
      <c r="J1614" s="94"/>
      <c r="K1614" s="140"/>
      <c r="L1614" s="54"/>
      <c r="M1614" s="52"/>
      <c r="N1614" s="8"/>
      <c r="O1614" s="54"/>
      <c r="P1614" s="536"/>
      <c r="Q1614" s="55"/>
      <c r="R1614" s="56"/>
      <c r="S1614" s="141"/>
      <c r="T1614" s="484"/>
      <c r="U1614" s="24"/>
      <c r="V1614" s="26"/>
      <c r="W1614" s="484"/>
      <c r="X1614" s="56"/>
      <c r="Y1614" s="526"/>
      <c r="Z1614" s="213" t="s">
        <v>30</v>
      </c>
      <c r="AA1614" s="74">
        <v>5.0</v>
      </c>
      <c r="AB1614" s="522" t="s">
        <v>31</v>
      </c>
      <c r="AC1614" s="45">
        <f>ROUND(ROUND(ROUND(ROUND(H1592*O$8,0)*S1604,0)*V1611,0)*Y1613,0)-AA1614</f>
        <v>414</v>
      </c>
      <c r="AD1614" s="79"/>
    </row>
    <row r="1615" ht="16.5" customHeight="1">
      <c r="A1615" s="29">
        <v>61.0</v>
      </c>
      <c r="B1615" s="29">
        <v>7858.0</v>
      </c>
      <c r="C1615" s="32" t="s">
        <v>11562</v>
      </c>
      <c r="D1615" s="389"/>
      <c r="E1615" s="389"/>
      <c r="F1615" s="527"/>
      <c r="G1615" s="527"/>
      <c r="H1615" s="527"/>
      <c r="I1615" s="532"/>
      <c r="J1615" s="94"/>
      <c r="K1615" s="140"/>
      <c r="L1615" s="54"/>
      <c r="M1615" s="52"/>
      <c r="N1615" s="8"/>
      <c r="O1615" s="54"/>
      <c r="P1615" s="536"/>
      <c r="Q1615" s="102" t="s">
        <v>27</v>
      </c>
      <c r="R1615" s="533"/>
      <c r="S1615" s="533"/>
      <c r="T1615" s="520"/>
      <c r="U1615" s="38"/>
      <c r="V1615" s="6"/>
      <c r="W1615" s="37"/>
      <c r="X1615" s="7"/>
      <c r="Y1615" s="39"/>
      <c r="Z1615" s="213"/>
      <c r="AA1615" s="213"/>
      <c r="AB1615" s="213"/>
      <c r="AC1615" s="45">
        <f>ROUND(ROUND(H1592*O$8,0)*S1616,0)</f>
        <v>414</v>
      </c>
      <c r="AD1615" s="79"/>
    </row>
    <row r="1616" ht="16.5" customHeight="1">
      <c r="A1616" s="29">
        <v>61.0</v>
      </c>
      <c r="B1616" s="29">
        <v>7859.0</v>
      </c>
      <c r="C1616" s="32" t="s">
        <v>11563</v>
      </c>
      <c r="D1616" s="389"/>
      <c r="E1616" s="389"/>
      <c r="F1616" s="527"/>
      <c r="G1616" s="527"/>
      <c r="H1616" s="527"/>
      <c r="I1616" s="532"/>
      <c r="J1616" s="94"/>
      <c r="K1616" s="140"/>
      <c r="L1616" s="54"/>
      <c r="M1616" s="52"/>
      <c r="N1616" s="8"/>
      <c r="O1616" s="54"/>
      <c r="P1616" s="535"/>
      <c r="Q1616" s="482"/>
      <c r="R1616" s="83" t="s">
        <v>21</v>
      </c>
      <c r="S1616" s="528">
        <v>0.5</v>
      </c>
      <c r="T1616" s="521"/>
      <c r="U1616" s="53"/>
      <c r="V1616" s="14"/>
      <c r="W1616" s="52"/>
      <c r="X1616" s="8"/>
      <c r="Y1616" s="109"/>
      <c r="Z1616" s="213" t="s">
        <v>30</v>
      </c>
      <c r="AA1616" s="74">
        <v>5.0</v>
      </c>
      <c r="AB1616" s="522" t="s">
        <v>31</v>
      </c>
      <c r="AC1616" s="45">
        <f>ROUND(ROUND(H1592*O$8,0)*S1616,0)-AA1616</f>
        <v>409</v>
      </c>
      <c r="AD1616" s="79"/>
    </row>
    <row r="1617" ht="16.5" customHeight="1">
      <c r="A1617" s="29">
        <v>61.0</v>
      </c>
      <c r="B1617" s="29">
        <v>7860.0</v>
      </c>
      <c r="C1617" s="32" t="s">
        <v>11564</v>
      </c>
      <c r="D1617" s="389"/>
      <c r="E1617" s="389"/>
      <c r="F1617" s="527"/>
      <c r="G1617" s="527"/>
      <c r="H1617" s="527"/>
      <c r="I1617" s="532"/>
      <c r="J1617" s="94"/>
      <c r="K1617" s="140"/>
      <c r="L1617" s="54"/>
      <c r="M1617" s="52"/>
      <c r="N1617" s="8"/>
      <c r="O1617" s="54"/>
      <c r="P1617" s="535"/>
      <c r="Q1617" s="482"/>
      <c r="R1617" s="14"/>
      <c r="S1617" s="14"/>
      <c r="T1617" s="521"/>
      <c r="U1617" s="53"/>
      <c r="V1617" s="14"/>
      <c r="W1617" s="305" t="s">
        <v>20</v>
      </c>
      <c r="X1617" s="41" t="s">
        <v>21</v>
      </c>
      <c r="Y1617" s="86">
        <v>0.85</v>
      </c>
      <c r="Z1617" s="75"/>
      <c r="AA1617" s="213"/>
      <c r="AB1617" s="213"/>
      <c r="AC1617" s="45">
        <f>ROUND(ROUND(ROUND(H1592*O$8,0)*S1616,0)*Y1617,0)</f>
        <v>352</v>
      </c>
      <c r="AD1617" s="79"/>
    </row>
    <row r="1618" ht="16.5" customHeight="1">
      <c r="A1618" s="29">
        <v>61.0</v>
      </c>
      <c r="B1618" s="29">
        <v>7861.0</v>
      </c>
      <c r="C1618" s="32" t="s">
        <v>11565</v>
      </c>
      <c r="D1618" s="389"/>
      <c r="E1618" s="389"/>
      <c r="F1618" s="527"/>
      <c r="G1618" s="527"/>
      <c r="H1618" s="527"/>
      <c r="I1618" s="532"/>
      <c r="J1618" s="94"/>
      <c r="K1618" s="140"/>
      <c r="L1618" s="54"/>
      <c r="M1618" s="52"/>
      <c r="N1618" s="8"/>
      <c r="O1618" s="54"/>
      <c r="P1618" s="535"/>
      <c r="Q1618" s="482"/>
      <c r="R1618" s="83"/>
      <c r="S1618" s="83"/>
      <c r="T1618" s="525"/>
      <c r="U1618" s="180"/>
      <c r="V1618" s="21"/>
      <c r="W1618" s="484"/>
      <c r="X1618" s="56"/>
      <c r="Y1618" s="526"/>
      <c r="Z1618" s="213" t="s">
        <v>30</v>
      </c>
      <c r="AA1618" s="74">
        <v>5.0</v>
      </c>
      <c r="AB1618" s="522" t="s">
        <v>31</v>
      </c>
      <c r="AC1618" s="45">
        <f>ROUND(ROUND(ROUND(H1592*O$8,0)*S1616,0)*Y1617,0)-AA1618</f>
        <v>347</v>
      </c>
      <c r="AD1618" s="79"/>
    </row>
    <row r="1619" ht="16.5" customHeight="1">
      <c r="A1619" s="29">
        <v>61.0</v>
      </c>
      <c r="B1619" s="29">
        <v>7862.0</v>
      </c>
      <c r="C1619" s="32" t="s">
        <v>11566</v>
      </c>
      <c r="D1619" s="389"/>
      <c r="E1619" s="389"/>
      <c r="F1619" s="527"/>
      <c r="G1619" s="527"/>
      <c r="H1619" s="527"/>
      <c r="I1619" s="532"/>
      <c r="J1619" s="94"/>
      <c r="K1619" s="140"/>
      <c r="L1619" s="54"/>
      <c r="M1619" s="52"/>
      <c r="N1619" s="8"/>
      <c r="O1619" s="54"/>
      <c r="P1619" s="536"/>
      <c r="Q1619" s="14"/>
      <c r="R1619" s="14"/>
      <c r="S1619" s="14"/>
      <c r="T1619" s="102" t="s">
        <v>326</v>
      </c>
      <c r="U1619" s="41" t="s">
        <v>21</v>
      </c>
      <c r="V1619" s="60">
        <v>0.7</v>
      </c>
      <c r="W1619" s="37"/>
      <c r="X1619" s="7"/>
      <c r="Y1619" s="39"/>
      <c r="Z1619" s="213"/>
      <c r="AA1619" s="213"/>
      <c r="AB1619" s="213"/>
      <c r="AC1619" s="45">
        <f>ROUND(ROUND(ROUND(H1592*O$8,0)*S1616,0)*V1619,0)</f>
        <v>290</v>
      </c>
      <c r="AD1619" s="79"/>
    </row>
    <row r="1620" ht="16.5" customHeight="1">
      <c r="A1620" s="29">
        <v>61.0</v>
      </c>
      <c r="B1620" s="29">
        <v>7863.0</v>
      </c>
      <c r="C1620" s="32" t="s">
        <v>11567</v>
      </c>
      <c r="D1620" s="389"/>
      <c r="E1620" s="389"/>
      <c r="F1620" s="527"/>
      <c r="G1620" s="527"/>
      <c r="H1620" s="527"/>
      <c r="I1620" s="532"/>
      <c r="J1620" s="94"/>
      <c r="K1620" s="140"/>
      <c r="L1620" s="54"/>
      <c r="M1620" s="52"/>
      <c r="N1620" s="8"/>
      <c r="O1620" s="54"/>
      <c r="P1620" s="536"/>
      <c r="Q1620" s="14"/>
      <c r="R1620" s="14"/>
      <c r="S1620" s="14"/>
      <c r="T1620" s="482"/>
      <c r="U1620" s="83"/>
      <c r="V1620" s="528"/>
      <c r="W1620" s="227"/>
      <c r="X1620" s="22"/>
      <c r="Y1620" s="109"/>
      <c r="Z1620" s="213" t="s">
        <v>30</v>
      </c>
      <c r="AA1620" s="74">
        <v>5.0</v>
      </c>
      <c r="AB1620" s="522" t="s">
        <v>31</v>
      </c>
      <c r="AC1620" s="45">
        <f>ROUND(ROUND(ROUND(H1592*O$8,0)*S1616,0)*V1619,0)-AA1620</f>
        <v>285</v>
      </c>
      <c r="AD1620" s="79"/>
    </row>
    <row r="1621" ht="16.5" customHeight="1">
      <c r="A1621" s="29">
        <v>61.0</v>
      </c>
      <c r="B1621" s="29">
        <v>7864.0</v>
      </c>
      <c r="C1621" s="32" t="s">
        <v>11568</v>
      </c>
      <c r="D1621" s="389"/>
      <c r="E1621" s="389"/>
      <c r="F1621" s="527"/>
      <c r="G1621" s="527"/>
      <c r="H1621" s="527"/>
      <c r="I1621" s="532"/>
      <c r="J1621" s="94"/>
      <c r="K1621" s="140"/>
      <c r="L1621" s="54"/>
      <c r="M1621" s="52"/>
      <c r="N1621" s="8"/>
      <c r="O1621" s="54"/>
      <c r="P1621" s="254"/>
      <c r="Q1621" s="83"/>
      <c r="R1621" s="83"/>
      <c r="T1621" s="482"/>
      <c r="U1621" s="99"/>
      <c r="V1621" s="529"/>
      <c r="W1621" s="305" t="s">
        <v>20</v>
      </c>
      <c r="X1621" s="41" t="s">
        <v>21</v>
      </c>
      <c r="Y1621" s="86">
        <v>0.85</v>
      </c>
      <c r="Z1621" s="75"/>
      <c r="AA1621" s="213"/>
      <c r="AB1621" s="213"/>
      <c r="AC1621" s="45">
        <f>ROUND(ROUND(ROUND(ROUND(H1592*O$8,0)*S1616,0)*V1619,0)*Y1621,0)</f>
        <v>247</v>
      </c>
      <c r="AD1621" s="79"/>
    </row>
    <row r="1622" ht="16.5" customHeight="1">
      <c r="A1622" s="29">
        <v>61.0</v>
      </c>
      <c r="B1622" s="29">
        <v>7865.0</v>
      </c>
      <c r="C1622" s="32" t="s">
        <v>11569</v>
      </c>
      <c r="D1622" s="389"/>
      <c r="E1622" s="389"/>
      <c r="F1622" s="527"/>
      <c r="G1622" s="527"/>
      <c r="H1622" s="527"/>
      <c r="I1622" s="532"/>
      <c r="J1622" s="94"/>
      <c r="K1622" s="140"/>
      <c r="L1622" s="54"/>
      <c r="M1622" s="52"/>
      <c r="N1622" s="8"/>
      <c r="O1622" s="54"/>
      <c r="P1622" s="254"/>
      <c r="Q1622" s="83"/>
      <c r="R1622" s="83"/>
      <c r="S1622" s="83"/>
      <c r="T1622" s="530"/>
      <c r="U1622" s="24"/>
      <c r="V1622" s="26"/>
      <c r="W1622" s="484"/>
      <c r="X1622" s="56"/>
      <c r="Y1622" s="526"/>
      <c r="Z1622" s="213" t="s">
        <v>30</v>
      </c>
      <c r="AA1622" s="74">
        <v>5.0</v>
      </c>
      <c r="AB1622" s="522" t="s">
        <v>31</v>
      </c>
      <c r="AC1622" s="45">
        <f>ROUND(ROUND(ROUND(ROUND(H1592*O$8,0)*S1616,0)*V1619,0)*Y1621,0)-AA1622</f>
        <v>242</v>
      </c>
      <c r="AD1622" s="79"/>
    </row>
    <row r="1623" ht="16.5" customHeight="1">
      <c r="A1623" s="29">
        <v>61.0</v>
      </c>
      <c r="B1623" s="29">
        <v>7866.0</v>
      </c>
      <c r="C1623" s="32" t="s">
        <v>11570</v>
      </c>
      <c r="D1623" s="389"/>
      <c r="E1623" s="389"/>
      <c r="F1623" s="527"/>
      <c r="G1623" s="527"/>
      <c r="H1623" s="527"/>
      <c r="I1623" s="532"/>
      <c r="J1623" s="94"/>
      <c r="K1623" s="140"/>
      <c r="L1623" s="54"/>
      <c r="M1623" s="52"/>
      <c r="N1623" s="8"/>
      <c r="O1623" s="54"/>
      <c r="P1623" s="536"/>
      <c r="Q1623" s="83"/>
      <c r="R1623" s="528"/>
      <c r="S1623" s="486"/>
      <c r="T1623" s="102" t="s">
        <v>329</v>
      </c>
      <c r="U1623" s="83" t="s">
        <v>21</v>
      </c>
      <c r="V1623" s="528">
        <v>0.85</v>
      </c>
      <c r="W1623" s="37"/>
      <c r="X1623" s="7"/>
      <c r="Y1623" s="39"/>
      <c r="Z1623" s="213"/>
      <c r="AA1623" s="213"/>
      <c r="AB1623" s="213"/>
      <c r="AC1623" s="45">
        <f>ROUND(ROUND(ROUND(H1592*O$8,0)*S1616,0)*V1623,0)</f>
        <v>352</v>
      </c>
      <c r="AD1623" s="79"/>
    </row>
    <row r="1624" ht="16.5" customHeight="1">
      <c r="A1624" s="29">
        <v>61.0</v>
      </c>
      <c r="B1624" s="29">
        <v>7867.0</v>
      </c>
      <c r="C1624" s="32" t="s">
        <v>11571</v>
      </c>
      <c r="D1624" s="389"/>
      <c r="E1624" s="389"/>
      <c r="F1624" s="527"/>
      <c r="G1624" s="527"/>
      <c r="H1624" s="527"/>
      <c r="I1624" s="532"/>
      <c r="J1624" s="94"/>
      <c r="K1624" s="140"/>
      <c r="L1624" s="54"/>
      <c r="M1624" s="52"/>
      <c r="N1624" s="8"/>
      <c r="O1624" s="54"/>
      <c r="P1624" s="536"/>
      <c r="Q1624" s="83"/>
      <c r="R1624" s="528"/>
      <c r="S1624" s="528"/>
      <c r="T1624" s="482"/>
      <c r="U1624" s="83"/>
      <c r="V1624" s="528"/>
      <c r="W1624" s="227"/>
      <c r="X1624" s="22"/>
      <c r="Y1624" s="109"/>
      <c r="Z1624" s="213" t="s">
        <v>30</v>
      </c>
      <c r="AA1624" s="74">
        <v>5.0</v>
      </c>
      <c r="AB1624" s="522" t="s">
        <v>31</v>
      </c>
      <c r="AC1624" s="45">
        <f>ROUND(ROUND(ROUND(H1592*O$8,0)*S1616,0)*V1623,0)-AA1624</f>
        <v>347</v>
      </c>
      <c r="AD1624" s="79"/>
    </row>
    <row r="1625" ht="16.5" customHeight="1">
      <c r="A1625" s="29">
        <v>61.0</v>
      </c>
      <c r="B1625" s="29">
        <v>7868.0</v>
      </c>
      <c r="C1625" s="32" t="s">
        <v>11572</v>
      </c>
      <c r="D1625" s="389"/>
      <c r="E1625" s="389"/>
      <c r="F1625" s="527"/>
      <c r="G1625" s="527"/>
      <c r="H1625" s="527"/>
      <c r="I1625" s="532"/>
      <c r="J1625" s="94"/>
      <c r="K1625" s="140"/>
      <c r="L1625" s="54"/>
      <c r="M1625" s="52"/>
      <c r="N1625" s="8"/>
      <c r="O1625" s="54"/>
      <c r="P1625" s="254"/>
      <c r="Q1625" s="83"/>
      <c r="R1625" s="528"/>
      <c r="S1625" s="528"/>
      <c r="T1625" s="482"/>
      <c r="U1625" s="99"/>
      <c r="V1625" s="529"/>
      <c r="W1625" s="305" t="s">
        <v>20</v>
      </c>
      <c r="X1625" s="41" t="s">
        <v>21</v>
      </c>
      <c r="Y1625" s="86">
        <v>0.85</v>
      </c>
      <c r="Z1625" s="75"/>
      <c r="AA1625" s="213"/>
      <c r="AB1625" s="213"/>
      <c r="AC1625" s="45">
        <f>ROUND(ROUND(ROUND(ROUND(H1592*O$8,0)*S1616,0)*V1623,0)*Y1625,0)</f>
        <v>299</v>
      </c>
      <c r="AD1625" s="79"/>
    </row>
    <row r="1626" ht="16.5" customHeight="1">
      <c r="A1626" s="29">
        <v>61.0</v>
      </c>
      <c r="B1626" s="29">
        <v>7869.0</v>
      </c>
      <c r="C1626" s="32" t="s">
        <v>11573</v>
      </c>
      <c r="D1626" s="389"/>
      <c r="E1626" s="389"/>
      <c r="F1626" s="527"/>
      <c r="G1626" s="527"/>
      <c r="H1626" s="527"/>
      <c r="I1626" s="532"/>
      <c r="J1626" s="94"/>
      <c r="K1626" s="140"/>
      <c r="L1626" s="54"/>
      <c r="M1626" s="52"/>
      <c r="N1626" s="8"/>
      <c r="O1626" s="54"/>
      <c r="P1626" s="537"/>
      <c r="Q1626" s="83"/>
      <c r="R1626" s="83"/>
      <c r="S1626" s="83"/>
      <c r="T1626" s="484"/>
      <c r="U1626" s="24"/>
      <c r="V1626" s="26"/>
      <c r="W1626" s="484"/>
      <c r="X1626" s="56"/>
      <c r="Y1626" s="526"/>
      <c r="Z1626" s="213" t="s">
        <v>30</v>
      </c>
      <c r="AA1626" s="74">
        <v>5.0</v>
      </c>
      <c r="AB1626" s="522" t="s">
        <v>31</v>
      </c>
      <c r="AC1626" s="45">
        <f>ROUND(ROUND(ROUND(ROUND(H1592*O$8,0)*S1616,0)*V1623,0)*Y1625,0)-AA1626</f>
        <v>294</v>
      </c>
      <c r="AD1626" s="79"/>
    </row>
    <row r="1627" ht="16.5" customHeight="1">
      <c r="A1627" s="29">
        <v>61.0</v>
      </c>
      <c r="B1627" s="29">
        <v>8621.0</v>
      </c>
      <c r="C1627" s="32" t="s">
        <v>11574</v>
      </c>
      <c r="D1627" s="389"/>
      <c r="E1627" s="231"/>
      <c r="F1627" s="102" t="s">
        <v>9596</v>
      </c>
      <c r="G1627" s="169"/>
      <c r="H1627" s="169"/>
      <c r="I1627" s="519"/>
      <c r="J1627" s="168"/>
      <c r="K1627" s="152"/>
      <c r="L1627" s="39"/>
      <c r="M1627" s="52"/>
      <c r="N1627" s="8"/>
      <c r="O1627" s="54"/>
      <c r="P1627" s="37"/>
      <c r="Q1627" s="7"/>
      <c r="R1627" s="7"/>
      <c r="S1627" s="7"/>
      <c r="T1627" s="520"/>
      <c r="U1627" s="6"/>
      <c r="V1627" s="7"/>
      <c r="W1627" s="37"/>
      <c r="X1627" s="7"/>
      <c r="Y1627" s="39"/>
      <c r="Z1627" s="213"/>
      <c r="AA1627" s="213"/>
      <c r="AB1627" s="213"/>
      <c r="AC1627" s="45">
        <f>ROUND(ROUND(H1628*O$8,0),0)</f>
        <v>748</v>
      </c>
      <c r="AD1627" s="79"/>
    </row>
    <row r="1628" ht="16.5" customHeight="1">
      <c r="A1628" s="29">
        <v>61.0</v>
      </c>
      <c r="B1628" s="29">
        <v>7870.0</v>
      </c>
      <c r="C1628" s="32" t="s">
        <v>11575</v>
      </c>
      <c r="D1628" s="389"/>
      <c r="E1628" s="231"/>
      <c r="F1628" s="482"/>
      <c r="G1628" s="174"/>
      <c r="H1628" s="50">
        <f>'28児童発達支援(基本１)'!H1628</f>
        <v>1068</v>
      </c>
      <c r="I1628" s="8" t="s">
        <v>9</v>
      </c>
      <c r="J1628" s="94"/>
      <c r="K1628" s="140"/>
      <c r="L1628" s="54"/>
      <c r="M1628" s="52"/>
      <c r="N1628" s="8"/>
      <c r="O1628" s="54"/>
      <c r="P1628" s="52"/>
      <c r="Q1628" s="8"/>
      <c r="R1628" s="8"/>
      <c r="S1628" s="8"/>
      <c r="T1628" s="521"/>
      <c r="U1628" s="14"/>
      <c r="V1628" s="8"/>
      <c r="W1628" s="52"/>
      <c r="X1628" s="8"/>
      <c r="Y1628" s="109"/>
      <c r="Z1628" s="213" t="s">
        <v>30</v>
      </c>
      <c r="AA1628" s="74">
        <v>5.0</v>
      </c>
      <c r="AB1628" s="522" t="s">
        <v>31</v>
      </c>
      <c r="AC1628" s="45">
        <f>ROUND(ROUND(H1628*O$8,0),0)-AA1628</f>
        <v>743</v>
      </c>
      <c r="AD1628" s="79"/>
    </row>
    <row r="1629" ht="16.5" customHeight="1">
      <c r="A1629" s="29">
        <v>61.0</v>
      </c>
      <c r="B1629" s="29">
        <v>7871.0</v>
      </c>
      <c r="C1629" s="32" t="s">
        <v>11576</v>
      </c>
      <c r="D1629" s="389"/>
      <c r="E1629" s="231"/>
      <c r="F1629" s="482"/>
      <c r="G1629" s="174"/>
      <c r="H1629" s="174"/>
      <c r="I1629" s="523"/>
      <c r="J1629" s="94"/>
      <c r="K1629" s="140"/>
      <c r="L1629" s="54"/>
      <c r="M1629" s="52"/>
      <c r="N1629" s="8"/>
      <c r="O1629" s="54"/>
      <c r="P1629" s="52"/>
      <c r="Q1629" s="8"/>
      <c r="R1629" s="8"/>
      <c r="S1629" s="8"/>
      <c r="T1629" s="521"/>
      <c r="U1629" s="14"/>
      <c r="V1629" s="54"/>
      <c r="W1629" s="305" t="s">
        <v>20</v>
      </c>
      <c r="X1629" s="41" t="s">
        <v>21</v>
      </c>
      <c r="Y1629" s="86">
        <v>0.85</v>
      </c>
      <c r="Z1629" s="75"/>
      <c r="AA1629" s="213"/>
      <c r="AB1629" s="213"/>
      <c r="AC1629" s="45">
        <f>ROUND(ROUND(H1628*O$8,0)*Y1629,0)</f>
        <v>636</v>
      </c>
      <c r="AD1629" s="79"/>
    </row>
    <row r="1630" ht="16.5" customHeight="1">
      <c r="A1630" s="29">
        <v>61.0</v>
      </c>
      <c r="B1630" s="29">
        <v>7872.0</v>
      </c>
      <c r="C1630" s="32" t="s">
        <v>11577</v>
      </c>
      <c r="D1630" s="389"/>
      <c r="E1630" s="231"/>
      <c r="F1630" s="174"/>
      <c r="G1630" s="174"/>
      <c r="H1630" s="174"/>
      <c r="I1630" s="174"/>
      <c r="J1630" s="94"/>
      <c r="K1630" s="140"/>
      <c r="L1630" s="54"/>
      <c r="M1630" s="52"/>
      <c r="N1630" s="8"/>
      <c r="O1630" s="54"/>
      <c r="P1630" s="52"/>
      <c r="Q1630" s="8"/>
      <c r="R1630" s="8"/>
      <c r="S1630" s="8"/>
      <c r="T1630" s="525"/>
      <c r="U1630" s="21"/>
      <c r="V1630" s="109"/>
      <c r="W1630" s="484"/>
      <c r="X1630" s="56"/>
      <c r="Y1630" s="526"/>
      <c r="Z1630" s="213" t="s">
        <v>30</v>
      </c>
      <c r="AA1630" s="74">
        <v>5.0</v>
      </c>
      <c r="AB1630" s="522" t="s">
        <v>31</v>
      </c>
      <c r="AC1630" s="45">
        <f>ROUND(ROUND(H1628*O$8,0)*Y1629,0)-AA1630</f>
        <v>631</v>
      </c>
      <c r="AD1630" s="79"/>
    </row>
    <row r="1631" ht="16.5" customHeight="1">
      <c r="A1631" s="29">
        <v>61.0</v>
      </c>
      <c r="B1631" s="29">
        <v>8622.0</v>
      </c>
      <c r="C1631" s="32" t="s">
        <v>11578</v>
      </c>
      <c r="D1631" s="231"/>
      <c r="E1631" s="231"/>
      <c r="F1631" s="527"/>
      <c r="G1631" s="527"/>
      <c r="H1631" s="14"/>
      <c r="I1631" s="14"/>
      <c r="J1631" s="94"/>
      <c r="K1631" s="140"/>
      <c r="L1631" s="54"/>
      <c r="M1631" s="52"/>
      <c r="N1631" s="8"/>
      <c r="O1631" s="54"/>
      <c r="P1631" s="52"/>
      <c r="Q1631" s="8"/>
      <c r="R1631" s="8"/>
      <c r="S1631" s="8"/>
      <c r="T1631" s="102" t="s">
        <v>326</v>
      </c>
      <c r="U1631" s="41" t="s">
        <v>21</v>
      </c>
      <c r="V1631" s="60">
        <v>0.7</v>
      </c>
      <c r="W1631" s="37"/>
      <c r="X1631" s="7"/>
      <c r="Y1631" s="39"/>
      <c r="Z1631" s="213"/>
      <c r="AA1631" s="213"/>
      <c r="AB1631" s="213"/>
      <c r="AC1631" s="45">
        <f>ROUND(ROUND(H1628*O$8,0)*V1631,0)</f>
        <v>524</v>
      </c>
      <c r="AD1631" s="79"/>
    </row>
    <row r="1632" ht="16.5" customHeight="1">
      <c r="A1632" s="29">
        <v>61.0</v>
      </c>
      <c r="B1632" s="29">
        <v>7873.0</v>
      </c>
      <c r="C1632" s="32" t="s">
        <v>11579</v>
      </c>
      <c r="D1632" s="231"/>
      <c r="E1632" s="231"/>
      <c r="F1632" s="527"/>
      <c r="G1632" s="527"/>
      <c r="H1632" s="8"/>
      <c r="I1632" s="144"/>
      <c r="J1632" s="94"/>
      <c r="K1632" s="140"/>
      <c r="L1632" s="54"/>
      <c r="M1632" s="52"/>
      <c r="N1632" s="8"/>
      <c r="O1632" s="54"/>
      <c r="P1632" s="52"/>
      <c r="Q1632" s="8"/>
      <c r="R1632" s="8"/>
      <c r="S1632" s="8"/>
      <c r="T1632" s="482"/>
      <c r="U1632" s="83"/>
      <c r="V1632" s="528"/>
      <c r="W1632" s="227"/>
      <c r="X1632" s="22"/>
      <c r="Y1632" s="109"/>
      <c r="Z1632" s="213" t="s">
        <v>30</v>
      </c>
      <c r="AA1632" s="74">
        <v>5.0</v>
      </c>
      <c r="AB1632" s="522" t="s">
        <v>31</v>
      </c>
      <c r="AC1632" s="45">
        <f>ROUND(ROUND(H1628*O$8,0)*V1631,0)-AA1632</f>
        <v>519</v>
      </c>
      <c r="AD1632" s="79"/>
    </row>
    <row r="1633" ht="16.5" customHeight="1">
      <c r="A1633" s="29">
        <v>61.0</v>
      </c>
      <c r="B1633" s="29">
        <v>7874.0</v>
      </c>
      <c r="C1633" s="32" t="s">
        <v>11580</v>
      </c>
      <c r="D1633" s="389"/>
      <c r="E1633" s="231"/>
      <c r="F1633" s="113"/>
      <c r="G1633" s="113"/>
      <c r="H1633" s="8"/>
      <c r="I1633" s="144"/>
      <c r="J1633" s="94"/>
      <c r="K1633" s="140"/>
      <c r="L1633" s="54"/>
      <c r="M1633" s="52"/>
      <c r="N1633" s="8"/>
      <c r="O1633" s="54"/>
      <c r="P1633" s="52"/>
      <c r="Q1633" s="8"/>
      <c r="R1633" s="8"/>
      <c r="S1633" s="8"/>
      <c r="T1633" s="482"/>
      <c r="U1633" s="99"/>
      <c r="V1633" s="529"/>
      <c r="W1633" s="305" t="s">
        <v>20</v>
      </c>
      <c r="X1633" s="41" t="s">
        <v>21</v>
      </c>
      <c r="Y1633" s="86">
        <v>0.85</v>
      </c>
      <c r="Z1633" s="75"/>
      <c r="AA1633" s="213"/>
      <c r="AB1633" s="213"/>
      <c r="AC1633" s="45">
        <f>ROUND(ROUND(ROUND(H1628*O$8,0)*V1631,0)*Y1633,0)</f>
        <v>445</v>
      </c>
      <c r="AD1633" s="79"/>
    </row>
    <row r="1634" ht="16.5" customHeight="1">
      <c r="A1634" s="29">
        <v>61.0</v>
      </c>
      <c r="B1634" s="29">
        <v>7875.0</v>
      </c>
      <c r="C1634" s="32" t="s">
        <v>11581</v>
      </c>
      <c r="D1634" s="389"/>
      <c r="E1634" s="231"/>
      <c r="F1634" s="113"/>
      <c r="G1634" s="113"/>
      <c r="H1634" s="8"/>
      <c r="I1634" s="144"/>
      <c r="J1634" s="94"/>
      <c r="K1634" s="140"/>
      <c r="L1634" s="54"/>
      <c r="M1634" s="52"/>
      <c r="N1634" s="8"/>
      <c r="O1634" s="54"/>
      <c r="P1634" s="52"/>
      <c r="Q1634" s="8"/>
      <c r="R1634" s="8"/>
      <c r="S1634" s="8"/>
      <c r="T1634" s="530"/>
      <c r="U1634" s="24"/>
      <c r="V1634" s="26"/>
      <c r="W1634" s="484"/>
      <c r="X1634" s="56"/>
      <c r="Y1634" s="526"/>
      <c r="Z1634" s="213" t="s">
        <v>30</v>
      </c>
      <c r="AA1634" s="74">
        <v>5.0</v>
      </c>
      <c r="AB1634" s="522" t="s">
        <v>31</v>
      </c>
      <c r="AC1634" s="45">
        <f>ROUND(ROUND(ROUND(H1628*O$8,0)*V1631,0)*Y1633,0)-AA1634</f>
        <v>440</v>
      </c>
      <c r="AD1634" s="79"/>
    </row>
    <row r="1635" ht="16.5" customHeight="1">
      <c r="A1635" s="29">
        <v>61.0</v>
      </c>
      <c r="B1635" s="29">
        <v>8625.0</v>
      </c>
      <c r="C1635" s="32" t="s">
        <v>11582</v>
      </c>
      <c r="D1635" s="389"/>
      <c r="E1635" s="231"/>
      <c r="F1635" s="113"/>
      <c r="G1635" s="113"/>
      <c r="H1635" s="8"/>
      <c r="I1635" s="144"/>
      <c r="J1635" s="94"/>
      <c r="K1635" s="140"/>
      <c r="L1635" s="54"/>
      <c r="M1635" s="52"/>
      <c r="N1635" s="8"/>
      <c r="O1635" s="54"/>
      <c r="P1635" s="52"/>
      <c r="Q1635" s="8"/>
      <c r="R1635" s="8"/>
      <c r="S1635" s="54"/>
      <c r="T1635" s="102" t="s">
        <v>329</v>
      </c>
      <c r="U1635" s="83" t="s">
        <v>21</v>
      </c>
      <c r="V1635" s="528">
        <v>0.85</v>
      </c>
      <c r="W1635" s="37"/>
      <c r="X1635" s="7"/>
      <c r="Y1635" s="39"/>
      <c r="Z1635" s="213"/>
      <c r="AA1635" s="213"/>
      <c r="AB1635" s="213"/>
      <c r="AC1635" s="45">
        <f>ROUND(ROUND(H1628*O$8,0)*V1635,0)</f>
        <v>636</v>
      </c>
      <c r="AD1635" s="79"/>
    </row>
    <row r="1636" ht="16.5" customHeight="1">
      <c r="A1636" s="29">
        <v>61.0</v>
      </c>
      <c r="B1636" s="29">
        <v>7876.0</v>
      </c>
      <c r="C1636" s="32" t="s">
        <v>11583</v>
      </c>
      <c r="D1636" s="389"/>
      <c r="E1636" s="231"/>
      <c r="F1636" s="113"/>
      <c r="G1636" s="113"/>
      <c r="H1636" s="8"/>
      <c r="I1636" s="144"/>
      <c r="J1636" s="94"/>
      <c r="K1636" s="140"/>
      <c r="L1636" s="54"/>
      <c r="M1636" s="52"/>
      <c r="N1636" s="8"/>
      <c r="O1636" s="54"/>
      <c r="P1636" s="52"/>
      <c r="Q1636" s="8"/>
      <c r="R1636" s="8"/>
      <c r="S1636" s="8"/>
      <c r="T1636" s="482"/>
      <c r="U1636" s="83"/>
      <c r="V1636" s="528"/>
      <c r="W1636" s="227"/>
      <c r="X1636" s="22"/>
      <c r="Y1636" s="109"/>
      <c r="Z1636" s="213" t="s">
        <v>30</v>
      </c>
      <c r="AA1636" s="74">
        <v>5.0</v>
      </c>
      <c r="AB1636" s="522" t="s">
        <v>31</v>
      </c>
      <c r="AC1636" s="45">
        <f>ROUND(ROUND(H1628*O$8,0)*V1635,0)-AA1636</f>
        <v>631</v>
      </c>
      <c r="AD1636" s="79"/>
    </row>
    <row r="1637" ht="16.5" customHeight="1">
      <c r="A1637" s="29">
        <v>61.0</v>
      </c>
      <c r="B1637" s="29">
        <v>7877.0</v>
      </c>
      <c r="C1637" s="32" t="s">
        <v>11584</v>
      </c>
      <c r="D1637" s="389"/>
      <c r="E1637" s="231"/>
      <c r="F1637" s="527"/>
      <c r="G1637" s="527"/>
      <c r="H1637" s="527"/>
      <c r="I1637" s="532"/>
      <c r="J1637" s="94"/>
      <c r="K1637" s="140"/>
      <c r="L1637" s="54"/>
      <c r="M1637" s="52"/>
      <c r="N1637" s="8"/>
      <c r="O1637" s="54"/>
      <c r="P1637" s="52"/>
      <c r="Q1637" s="8"/>
      <c r="R1637" s="8"/>
      <c r="S1637" s="8"/>
      <c r="T1637" s="482"/>
      <c r="U1637" s="99"/>
      <c r="V1637" s="529"/>
      <c r="W1637" s="305" t="s">
        <v>20</v>
      </c>
      <c r="X1637" s="41" t="s">
        <v>21</v>
      </c>
      <c r="Y1637" s="86">
        <v>0.85</v>
      </c>
      <c r="Z1637" s="75"/>
      <c r="AA1637" s="213"/>
      <c r="AB1637" s="213"/>
      <c r="AC1637" s="45">
        <f>ROUND(ROUND(ROUND(H1628*O$8,0)*V1635,0)*Y1637,0)</f>
        <v>541</v>
      </c>
      <c r="AD1637" s="79"/>
    </row>
    <row r="1638" ht="16.5" customHeight="1">
      <c r="A1638" s="29">
        <v>61.0</v>
      </c>
      <c r="B1638" s="29">
        <v>7878.0</v>
      </c>
      <c r="C1638" s="32" t="s">
        <v>11585</v>
      </c>
      <c r="D1638" s="389"/>
      <c r="E1638" s="231"/>
      <c r="F1638" s="527"/>
      <c r="G1638" s="527"/>
      <c r="H1638" s="527"/>
      <c r="I1638" s="532"/>
      <c r="J1638" s="94"/>
      <c r="K1638" s="140"/>
      <c r="L1638" s="54"/>
      <c r="M1638" s="52"/>
      <c r="N1638" s="8"/>
      <c r="O1638" s="54"/>
      <c r="P1638" s="227"/>
      <c r="Q1638" s="22"/>
      <c r="R1638" s="22"/>
      <c r="S1638" s="22"/>
      <c r="T1638" s="484"/>
      <c r="U1638" s="24"/>
      <c r="V1638" s="26"/>
      <c r="W1638" s="484"/>
      <c r="X1638" s="56"/>
      <c r="Y1638" s="526"/>
      <c r="Z1638" s="213" t="s">
        <v>30</v>
      </c>
      <c r="AA1638" s="74">
        <v>5.0</v>
      </c>
      <c r="AB1638" s="522" t="s">
        <v>31</v>
      </c>
      <c r="AC1638" s="45">
        <f>ROUND(ROUND(ROUND(H1628*O$8,0)*V1635,0)*Y1637,0)-AA1638</f>
        <v>536</v>
      </c>
      <c r="AD1638" s="79"/>
    </row>
    <row r="1639" ht="16.5" customHeight="1">
      <c r="A1639" s="29">
        <v>61.0</v>
      </c>
      <c r="B1639" s="29">
        <v>8623.0</v>
      </c>
      <c r="C1639" s="32" t="s">
        <v>11586</v>
      </c>
      <c r="D1639" s="389"/>
      <c r="E1639" s="389"/>
      <c r="F1639" s="527"/>
      <c r="G1639" s="527"/>
      <c r="H1639" s="527"/>
      <c r="I1639" s="532"/>
      <c r="J1639" s="94"/>
      <c r="K1639" s="140"/>
      <c r="L1639" s="54"/>
      <c r="M1639" s="52"/>
      <c r="N1639" s="8"/>
      <c r="O1639" s="54"/>
      <c r="P1639" s="206" t="s">
        <v>23</v>
      </c>
      <c r="Q1639" s="102" t="s">
        <v>24</v>
      </c>
      <c r="R1639" s="533"/>
      <c r="S1639" s="533"/>
      <c r="T1639" s="520"/>
      <c r="U1639" s="38"/>
      <c r="V1639" s="6"/>
      <c r="W1639" s="37"/>
      <c r="X1639" s="7"/>
      <c r="Y1639" s="39"/>
      <c r="Z1639" s="213"/>
      <c r="AA1639" s="213"/>
      <c r="AB1639" s="213"/>
      <c r="AC1639" s="45">
        <f>ROUND(ROUND(H1628*O$8,0)*S1640,0)</f>
        <v>524</v>
      </c>
      <c r="AD1639" s="79"/>
    </row>
    <row r="1640" ht="16.5" customHeight="1">
      <c r="A1640" s="29">
        <v>61.0</v>
      </c>
      <c r="B1640" s="29">
        <v>7879.0</v>
      </c>
      <c r="C1640" s="32" t="s">
        <v>11587</v>
      </c>
      <c r="D1640" s="389"/>
      <c r="E1640" s="389"/>
      <c r="F1640" s="527"/>
      <c r="G1640" s="527"/>
      <c r="H1640" s="527"/>
      <c r="I1640" s="532"/>
      <c r="J1640" s="94"/>
      <c r="K1640" s="140"/>
      <c r="L1640" s="54"/>
      <c r="M1640" s="52"/>
      <c r="N1640" s="8"/>
      <c r="O1640" s="54"/>
      <c r="P1640" s="481"/>
      <c r="Q1640" s="482"/>
      <c r="R1640" s="83" t="s">
        <v>21</v>
      </c>
      <c r="S1640" s="528">
        <v>0.7</v>
      </c>
      <c r="T1640" s="521"/>
      <c r="U1640" s="53"/>
      <c r="V1640" s="14"/>
      <c r="W1640" s="52"/>
      <c r="X1640" s="8"/>
      <c r="Y1640" s="109"/>
      <c r="Z1640" s="213" t="s">
        <v>30</v>
      </c>
      <c r="AA1640" s="74">
        <v>5.0</v>
      </c>
      <c r="AB1640" s="522" t="s">
        <v>31</v>
      </c>
      <c r="AC1640" s="45">
        <f>ROUND(ROUND(H1628*O$8,0)*S1640,0)-AA1640</f>
        <v>519</v>
      </c>
      <c r="AD1640" s="79"/>
    </row>
    <row r="1641" ht="16.5" customHeight="1">
      <c r="A1641" s="29">
        <v>61.0</v>
      </c>
      <c r="B1641" s="29">
        <v>7880.0</v>
      </c>
      <c r="C1641" s="32" t="s">
        <v>11588</v>
      </c>
      <c r="D1641" s="389"/>
      <c r="E1641" s="389"/>
      <c r="F1641" s="527"/>
      <c r="G1641" s="527"/>
      <c r="H1641" s="527"/>
      <c r="I1641" s="532"/>
      <c r="J1641" s="94"/>
      <c r="K1641" s="140"/>
      <c r="L1641" s="54"/>
      <c r="M1641" s="52"/>
      <c r="N1641" s="8"/>
      <c r="O1641" s="54"/>
      <c r="P1641" s="481"/>
      <c r="Q1641" s="482"/>
      <c r="R1641" s="14"/>
      <c r="S1641" s="14"/>
      <c r="T1641" s="521"/>
      <c r="U1641" s="53"/>
      <c r="V1641" s="14"/>
      <c r="W1641" s="305" t="s">
        <v>20</v>
      </c>
      <c r="X1641" s="41" t="s">
        <v>21</v>
      </c>
      <c r="Y1641" s="86">
        <v>0.85</v>
      </c>
      <c r="Z1641" s="75"/>
      <c r="AA1641" s="213"/>
      <c r="AB1641" s="213"/>
      <c r="AC1641" s="45">
        <f>ROUND(ROUND(ROUND(H1628*O$8,0)*S1640,0)*Y1641,0)</f>
        <v>445</v>
      </c>
      <c r="AD1641" s="79"/>
    </row>
    <row r="1642" ht="16.5" customHeight="1">
      <c r="A1642" s="29">
        <v>61.0</v>
      </c>
      <c r="B1642" s="29">
        <v>7881.0</v>
      </c>
      <c r="C1642" s="32" t="s">
        <v>11589</v>
      </c>
      <c r="D1642" s="389"/>
      <c r="E1642" s="389"/>
      <c r="F1642" s="527"/>
      <c r="G1642" s="527"/>
      <c r="H1642" s="527"/>
      <c r="I1642" s="532"/>
      <c r="J1642" s="94"/>
      <c r="K1642" s="140"/>
      <c r="L1642" s="54"/>
      <c r="M1642" s="52"/>
      <c r="N1642" s="8"/>
      <c r="O1642" s="54"/>
      <c r="P1642" s="535"/>
      <c r="Q1642" s="482"/>
      <c r="R1642" s="83"/>
      <c r="S1642" s="83"/>
      <c r="T1642" s="525"/>
      <c r="U1642" s="180"/>
      <c r="V1642" s="21"/>
      <c r="W1642" s="484"/>
      <c r="X1642" s="56"/>
      <c r="Y1642" s="526"/>
      <c r="Z1642" s="213" t="s">
        <v>30</v>
      </c>
      <c r="AA1642" s="74">
        <v>5.0</v>
      </c>
      <c r="AB1642" s="522" t="s">
        <v>31</v>
      </c>
      <c r="AC1642" s="45">
        <f>ROUND(ROUND(ROUND(H1628*O$8,0)*S1640,0)*Y1641,0)-AA1642</f>
        <v>440</v>
      </c>
      <c r="AD1642" s="79"/>
    </row>
    <row r="1643" ht="16.5" customHeight="1">
      <c r="A1643" s="29">
        <v>61.0</v>
      </c>
      <c r="B1643" s="29">
        <v>8624.0</v>
      </c>
      <c r="C1643" s="32" t="s">
        <v>11590</v>
      </c>
      <c r="D1643" s="389"/>
      <c r="E1643" s="389"/>
      <c r="F1643" s="527"/>
      <c r="G1643" s="527"/>
      <c r="H1643" s="527"/>
      <c r="I1643" s="532"/>
      <c r="J1643" s="94"/>
      <c r="K1643" s="140"/>
      <c r="L1643" s="54"/>
      <c r="M1643" s="52"/>
      <c r="N1643" s="8"/>
      <c r="O1643" s="54"/>
      <c r="P1643" s="536"/>
      <c r="Q1643" s="14"/>
      <c r="R1643" s="14"/>
      <c r="S1643" s="14"/>
      <c r="T1643" s="102" t="s">
        <v>326</v>
      </c>
      <c r="U1643" s="41" t="s">
        <v>21</v>
      </c>
      <c r="V1643" s="60">
        <v>0.7</v>
      </c>
      <c r="W1643" s="37"/>
      <c r="X1643" s="7"/>
      <c r="Y1643" s="39"/>
      <c r="Z1643" s="213"/>
      <c r="AA1643" s="213"/>
      <c r="AB1643" s="213"/>
      <c r="AC1643" s="45">
        <f>ROUND(ROUND(ROUND(H1628*O$8,0)*S1640,0)*V1643,0)</f>
        <v>367</v>
      </c>
      <c r="AD1643" s="79"/>
    </row>
    <row r="1644" ht="16.5" customHeight="1">
      <c r="A1644" s="29">
        <v>61.0</v>
      </c>
      <c r="B1644" s="29">
        <v>7882.0</v>
      </c>
      <c r="C1644" s="32" t="s">
        <v>11591</v>
      </c>
      <c r="D1644" s="389"/>
      <c r="E1644" s="389"/>
      <c r="F1644" s="527"/>
      <c r="G1644" s="527"/>
      <c r="H1644" s="527"/>
      <c r="I1644" s="532"/>
      <c r="J1644" s="94"/>
      <c r="K1644" s="140"/>
      <c r="L1644" s="54"/>
      <c r="M1644" s="52"/>
      <c r="N1644" s="8"/>
      <c r="O1644" s="54"/>
      <c r="P1644" s="536"/>
      <c r="Q1644" s="14"/>
      <c r="R1644" s="14"/>
      <c r="S1644" s="14"/>
      <c r="T1644" s="482"/>
      <c r="U1644" s="83"/>
      <c r="V1644" s="528"/>
      <c r="W1644" s="227"/>
      <c r="X1644" s="22"/>
      <c r="Y1644" s="109"/>
      <c r="Z1644" s="213" t="s">
        <v>30</v>
      </c>
      <c r="AA1644" s="74">
        <v>5.0</v>
      </c>
      <c r="AB1644" s="522" t="s">
        <v>31</v>
      </c>
      <c r="AC1644" s="45">
        <f>ROUND(ROUND(ROUND(H1628*O$8,0)*S1640,0)*V1643,0)-AA1644</f>
        <v>362</v>
      </c>
      <c r="AD1644" s="79"/>
    </row>
    <row r="1645" ht="16.5" customHeight="1">
      <c r="A1645" s="29">
        <v>61.0</v>
      </c>
      <c r="B1645" s="29">
        <v>7883.0</v>
      </c>
      <c r="C1645" s="32" t="s">
        <v>11592</v>
      </c>
      <c r="D1645" s="389"/>
      <c r="E1645" s="389"/>
      <c r="F1645" s="527"/>
      <c r="G1645" s="527"/>
      <c r="H1645" s="527"/>
      <c r="I1645" s="532"/>
      <c r="J1645" s="94"/>
      <c r="K1645" s="140"/>
      <c r="L1645" s="54"/>
      <c r="M1645" s="52"/>
      <c r="N1645" s="8"/>
      <c r="O1645" s="54"/>
      <c r="P1645" s="254"/>
      <c r="Q1645" s="83"/>
      <c r="R1645" s="83"/>
      <c r="T1645" s="482"/>
      <c r="U1645" s="99"/>
      <c r="V1645" s="529"/>
      <c r="W1645" s="305" t="s">
        <v>20</v>
      </c>
      <c r="X1645" s="41" t="s">
        <v>21</v>
      </c>
      <c r="Y1645" s="86">
        <v>0.85</v>
      </c>
      <c r="Z1645" s="75"/>
      <c r="AA1645" s="213"/>
      <c r="AB1645" s="213"/>
      <c r="AC1645" s="45">
        <f>ROUND(ROUND(ROUND(ROUND(H1628*O$8,0)*S1640,0)*V1643,0)*Y1645,0)</f>
        <v>312</v>
      </c>
      <c r="AD1645" s="79"/>
    </row>
    <row r="1646" ht="16.5" customHeight="1">
      <c r="A1646" s="29">
        <v>61.0</v>
      </c>
      <c r="B1646" s="29">
        <v>7884.0</v>
      </c>
      <c r="C1646" s="32" t="s">
        <v>11593</v>
      </c>
      <c r="D1646" s="389"/>
      <c r="E1646" s="389"/>
      <c r="F1646" s="527"/>
      <c r="G1646" s="527"/>
      <c r="H1646" s="527"/>
      <c r="I1646" s="532"/>
      <c r="J1646" s="94"/>
      <c r="K1646" s="140"/>
      <c r="L1646" s="54"/>
      <c r="M1646" s="52"/>
      <c r="N1646" s="8"/>
      <c r="O1646" s="54"/>
      <c r="P1646" s="254"/>
      <c r="Q1646" s="83"/>
      <c r="R1646" s="83"/>
      <c r="S1646" s="83"/>
      <c r="T1646" s="530"/>
      <c r="U1646" s="24"/>
      <c r="V1646" s="26"/>
      <c r="W1646" s="484"/>
      <c r="X1646" s="56"/>
      <c r="Y1646" s="526"/>
      <c r="Z1646" s="213" t="s">
        <v>30</v>
      </c>
      <c r="AA1646" s="74">
        <v>5.0</v>
      </c>
      <c r="AB1646" s="522" t="s">
        <v>31</v>
      </c>
      <c r="AC1646" s="45">
        <f>ROUND(ROUND(ROUND(ROUND(H1628*O$8,0)*S1640,0)*V1643,0)*Y1645,0)-AA1646</f>
        <v>307</v>
      </c>
      <c r="AD1646" s="79"/>
    </row>
    <row r="1647" ht="16.5" customHeight="1">
      <c r="A1647" s="29">
        <v>61.0</v>
      </c>
      <c r="B1647" s="29">
        <v>8626.0</v>
      </c>
      <c r="C1647" s="32" t="s">
        <v>11594</v>
      </c>
      <c r="D1647" s="389"/>
      <c r="E1647" s="389"/>
      <c r="F1647" s="527"/>
      <c r="G1647" s="527"/>
      <c r="H1647" s="527"/>
      <c r="I1647" s="532"/>
      <c r="J1647" s="94"/>
      <c r="K1647" s="140"/>
      <c r="L1647" s="54"/>
      <c r="M1647" s="52"/>
      <c r="N1647" s="8"/>
      <c r="O1647" s="54"/>
      <c r="P1647" s="536"/>
      <c r="Q1647" s="83"/>
      <c r="R1647" s="528"/>
      <c r="S1647" s="486"/>
      <c r="T1647" s="102" t="s">
        <v>329</v>
      </c>
      <c r="U1647" s="83" t="s">
        <v>21</v>
      </c>
      <c r="V1647" s="528">
        <v>0.85</v>
      </c>
      <c r="W1647" s="37"/>
      <c r="X1647" s="7"/>
      <c r="Y1647" s="39"/>
      <c r="Z1647" s="213"/>
      <c r="AA1647" s="213"/>
      <c r="AB1647" s="213"/>
      <c r="AC1647" s="45">
        <f>ROUND(ROUND(ROUND(H1628*O$8,0)*S1640,0)*V1647,0)</f>
        <v>445</v>
      </c>
      <c r="AD1647" s="79"/>
    </row>
    <row r="1648" ht="16.5" customHeight="1">
      <c r="A1648" s="29">
        <v>61.0</v>
      </c>
      <c r="B1648" s="29">
        <v>7885.0</v>
      </c>
      <c r="C1648" s="32" t="s">
        <v>11595</v>
      </c>
      <c r="D1648" s="389"/>
      <c r="E1648" s="389"/>
      <c r="F1648" s="527"/>
      <c r="G1648" s="527"/>
      <c r="H1648" s="527"/>
      <c r="I1648" s="532"/>
      <c r="J1648" s="94"/>
      <c r="K1648" s="140"/>
      <c r="L1648" s="54"/>
      <c r="M1648" s="52"/>
      <c r="N1648" s="8"/>
      <c r="O1648" s="54"/>
      <c r="P1648" s="536"/>
      <c r="Q1648" s="83"/>
      <c r="R1648" s="528"/>
      <c r="S1648" s="528"/>
      <c r="T1648" s="482"/>
      <c r="U1648" s="83"/>
      <c r="V1648" s="528"/>
      <c r="W1648" s="227"/>
      <c r="X1648" s="22"/>
      <c r="Y1648" s="109"/>
      <c r="Z1648" s="213" t="s">
        <v>30</v>
      </c>
      <c r="AA1648" s="74">
        <v>5.0</v>
      </c>
      <c r="AB1648" s="522" t="s">
        <v>31</v>
      </c>
      <c r="AC1648" s="45">
        <f>ROUND(ROUND(ROUND(H1628*O$8,0)*S1640,0)*V1647,0)-AA1648</f>
        <v>440</v>
      </c>
      <c r="AD1648" s="79"/>
    </row>
    <row r="1649" ht="16.5" customHeight="1">
      <c r="A1649" s="29">
        <v>61.0</v>
      </c>
      <c r="B1649" s="29">
        <v>7886.0</v>
      </c>
      <c r="C1649" s="32" t="s">
        <v>11596</v>
      </c>
      <c r="D1649" s="389"/>
      <c r="E1649" s="389"/>
      <c r="F1649" s="527"/>
      <c r="G1649" s="527"/>
      <c r="H1649" s="527"/>
      <c r="I1649" s="532"/>
      <c r="J1649" s="94"/>
      <c r="K1649" s="140"/>
      <c r="L1649" s="54"/>
      <c r="M1649" s="52"/>
      <c r="N1649" s="8"/>
      <c r="O1649" s="54"/>
      <c r="P1649" s="254"/>
      <c r="Q1649" s="83"/>
      <c r="R1649" s="528"/>
      <c r="S1649" s="528"/>
      <c r="T1649" s="482"/>
      <c r="U1649" s="99"/>
      <c r="V1649" s="529"/>
      <c r="W1649" s="305" t="s">
        <v>20</v>
      </c>
      <c r="X1649" s="41" t="s">
        <v>21</v>
      </c>
      <c r="Y1649" s="86">
        <v>0.85</v>
      </c>
      <c r="Z1649" s="75"/>
      <c r="AA1649" s="213"/>
      <c r="AB1649" s="213"/>
      <c r="AC1649" s="45">
        <f>ROUND(ROUND(ROUND(ROUND(H1628*O$8,0)*S1640,0)*V1647,0)*Y1649,0)</f>
        <v>378</v>
      </c>
      <c r="AD1649" s="79"/>
    </row>
    <row r="1650" ht="16.5" customHeight="1">
      <c r="A1650" s="29">
        <v>61.0</v>
      </c>
      <c r="B1650" s="29">
        <v>7887.0</v>
      </c>
      <c r="C1650" s="32" t="s">
        <v>11597</v>
      </c>
      <c r="D1650" s="389"/>
      <c r="E1650" s="389"/>
      <c r="F1650" s="527"/>
      <c r="G1650" s="527"/>
      <c r="H1650" s="527"/>
      <c r="I1650" s="532"/>
      <c r="J1650" s="94"/>
      <c r="K1650" s="140"/>
      <c r="L1650" s="54"/>
      <c r="M1650" s="52"/>
      <c r="N1650" s="8"/>
      <c r="O1650" s="54"/>
      <c r="P1650" s="536"/>
      <c r="Q1650" s="83"/>
      <c r="R1650" s="83"/>
      <c r="S1650" s="83"/>
      <c r="T1650" s="484"/>
      <c r="U1650" s="24"/>
      <c r="V1650" s="26"/>
      <c r="W1650" s="484"/>
      <c r="X1650" s="56"/>
      <c r="Y1650" s="526"/>
      <c r="Z1650" s="213" t="s">
        <v>30</v>
      </c>
      <c r="AA1650" s="74">
        <v>5.0</v>
      </c>
      <c r="AB1650" s="522" t="s">
        <v>31</v>
      </c>
      <c r="AC1650" s="45">
        <f>ROUND(ROUND(ROUND(ROUND(H1628*O$8,0)*S1640,0)*V1647,0)*Y1649,0)-AA1650</f>
        <v>373</v>
      </c>
      <c r="AD1650" s="79"/>
    </row>
    <row r="1651" ht="16.5" customHeight="1">
      <c r="A1651" s="29">
        <v>61.0</v>
      </c>
      <c r="B1651" s="29">
        <v>7888.0</v>
      </c>
      <c r="C1651" s="32" t="s">
        <v>11598</v>
      </c>
      <c r="D1651" s="389"/>
      <c r="E1651" s="389"/>
      <c r="F1651" s="527"/>
      <c r="G1651" s="527"/>
      <c r="H1651" s="527"/>
      <c r="I1651" s="532"/>
      <c r="J1651" s="94"/>
      <c r="K1651" s="140"/>
      <c r="L1651" s="54"/>
      <c r="M1651" s="52"/>
      <c r="N1651" s="8"/>
      <c r="O1651" s="54"/>
      <c r="P1651" s="536"/>
      <c r="Q1651" s="102" t="s">
        <v>27</v>
      </c>
      <c r="R1651" s="533"/>
      <c r="S1651" s="533"/>
      <c r="T1651" s="520"/>
      <c r="U1651" s="38"/>
      <c r="V1651" s="6"/>
      <c r="W1651" s="37"/>
      <c r="X1651" s="7"/>
      <c r="Y1651" s="39"/>
      <c r="Z1651" s="213"/>
      <c r="AA1651" s="213"/>
      <c r="AB1651" s="213"/>
      <c r="AC1651" s="45">
        <f>ROUND(ROUND(H1628*O$8,0)*S1652,0)</f>
        <v>374</v>
      </c>
      <c r="AD1651" s="79"/>
    </row>
    <row r="1652" ht="16.5" customHeight="1">
      <c r="A1652" s="29">
        <v>61.0</v>
      </c>
      <c r="B1652" s="29">
        <v>7889.0</v>
      </c>
      <c r="C1652" s="32" t="s">
        <v>11599</v>
      </c>
      <c r="D1652" s="389"/>
      <c r="E1652" s="389"/>
      <c r="F1652" s="527"/>
      <c r="G1652" s="527"/>
      <c r="H1652" s="527"/>
      <c r="I1652" s="532"/>
      <c r="J1652" s="94"/>
      <c r="K1652" s="140"/>
      <c r="L1652" s="54"/>
      <c r="M1652" s="52"/>
      <c r="N1652" s="8"/>
      <c r="O1652" s="54"/>
      <c r="P1652" s="535"/>
      <c r="Q1652" s="482"/>
      <c r="R1652" s="83" t="s">
        <v>21</v>
      </c>
      <c r="S1652" s="528">
        <v>0.5</v>
      </c>
      <c r="T1652" s="521"/>
      <c r="U1652" s="53"/>
      <c r="V1652" s="14"/>
      <c r="W1652" s="52"/>
      <c r="X1652" s="8"/>
      <c r="Y1652" s="109"/>
      <c r="Z1652" s="213" t="s">
        <v>30</v>
      </c>
      <c r="AA1652" s="74">
        <v>5.0</v>
      </c>
      <c r="AB1652" s="522" t="s">
        <v>31</v>
      </c>
      <c r="AC1652" s="45">
        <f>ROUND(ROUND(H1628*O$8,0)*S1652,0)-AA1652</f>
        <v>369</v>
      </c>
      <c r="AD1652" s="79"/>
    </row>
    <row r="1653" ht="16.5" customHeight="1">
      <c r="A1653" s="29">
        <v>61.0</v>
      </c>
      <c r="B1653" s="29">
        <v>7890.0</v>
      </c>
      <c r="C1653" s="32" t="s">
        <v>11600</v>
      </c>
      <c r="D1653" s="389"/>
      <c r="E1653" s="389"/>
      <c r="F1653" s="527"/>
      <c r="G1653" s="527"/>
      <c r="H1653" s="527"/>
      <c r="I1653" s="532"/>
      <c r="J1653" s="94"/>
      <c r="K1653" s="140"/>
      <c r="L1653" s="54"/>
      <c r="M1653" s="52"/>
      <c r="N1653" s="8"/>
      <c r="O1653" s="54"/>
      <c r="P1653" s="535"/>
      <c r="Q1653" s="482"/>
      <c r="R1653" s="14"/>
      <c r="S1653" s="14"/>
      <c r="T1653" s="521"/>
      <c r="U1653" s="53"/>
      <c r="V1653" s="14"/>
      <c r="W1653" s="305" t="s">
        <v>20</v>
      </c>
      <c r="X1653" s="41" t="s">
        <v>21</v>
      </c>
      <c r="Y1653" s="86">
        <v>0.85</v>
      </c>
      <c r="Z1653" s="75"/>
      <c r="AA1653" s="213"/>
      <c r="AB1653" s="213"/>
      <c r="AC1653" s="45">
        <f>ROUND(ROUND(ROUND(H1628*O$8,0)*S1652,0)*Y1653,0)</f>
        <v>318</v>
      </c>
      <c r="AD1653" s="79"/>
    </row>
    <row r="1654" ht="16.5" customHeight="1">
      <c r="A1654" s="29">
        <v>61.0</v>
      </c>
      <c r="B1654" s="29">
        <v>7891.0</v>
      </c>
      <c r="C1654" s="32" t="s">
        <v>11601</v>
      </c>
      <c r="D1654" s="389"/>
      <c r="E1654" s="389"/>
      <c r="F1654" s="527"/>
      <c r="G1654" s="527"/>
      <c r="H1654" s="527"/>
      <c r="I1654" s="532"/>
      <c r="J1654" s="94"/>
      <c r="K1654" s="140"/>
      <c r="L1654" s="54"/>
      <c r="M1654" s="52"/>
      <c r="N1654" s="8"/>
      <c r="O1654" s="54"/>
      <c r="P1654" s="535"/>
      <c r="Q1654" s="482"/>
      <c r="R1654" s="83"/>
      <c r="S1654" s="83"/>
      <c r="T1654" s="525"/>
      <c r="U1654" s="180"/>
      <c r="V1654" s="21"/>
      <c r="W1654" s="484"/>
      <c r="X1654" s="56"/>
      <c r="Y1654" s="526"/>
      <c r="Z1654" s="213" t="s">
        <v>30</v>
      </c>
      <c r="AA1654" s="74">
        <v>5.0</v>
      </c>
      <c r="AB1654" s="522" t="s">
        <v>31</v>
      </c>
      <c r="AC1654" s="45">
        <f>ROUND(ROUND(ROUND(H1628*O$8,0)*S1652,0)*Y1653,0)-AA1654</f>
        <v>313</v>
      </c>
      <c r="AD1654" s="79"/>
    </row>
    <row r="1655" ht="16.5" customHeight="1">
      <c r="A1655" s="29">
        <v>61.0</v>
      </c>
      <c r="B1655" s="29">
        <v>7892.0</v>
      </c>
      <c r="C1655" s="32" t="s">
        <v>11602</v>
      </c>
      <c r="D1655" s="389"/>
      <c r="E1655" s="389"/>
      <c r="F1655" s="527"/>
      <c r="G1655" s="527"/>
      <c r="H1655" s="527"/>
      <c r="I1655" s="532"/>
      <c r="J1655" s="94"/>
      <c r="K1655" s="140"/>
      <c r="L1655" s="54"/>
      <c r="M1655" s="52"/>
      <c r="N1655" s="8"/>
      <c r="O1655" s="54"/>
      <c r="P1655" s="536"/>
      <c r="Q1655" s="14"/>
      <c r="R1655" s="14"/>
      <c r="S1655" s="14"/>
      <c r="T1655" s="102" t="s">
        <v>326</v>
      </c>
      <c r="U1655" s="41" t="s">
        <v>21</v>
      </c>
      <c r="V1655" s="60">
        <v>0.7</v>
      </c>
      <c r="W1655" s="37"/>
      <c r="X1655" s="7"/>
      <c r="Y1655" s="39"/>
      <c r="Z1655" s="213"/>
      <c r="AA1655" s="213"/>
      <c r="AB1655" s="213"/>
      <c r="AC1655" s="45">
        <f>ROUND(ROUND(ROUND(H1628*O$8,0)*S1652,0)*V1655,0)</f>
        <v>262</v>
      </c>
      <c r="AD1655" s="79"/>
    </row>
    <row r="1656" ht="16.5" customHeight="1">
      <c r="A1656" s="29">
        <v>61.0</v>
      </c>
      <c r="B1656" s="29">
        <v>7893.0</v>
      </c>
      <c r="C1656" s="32" t="s">
        <v>11603</v>
      </c>
      <c r="D1656" s="389"/>
      <c r="E1656" s="389"/>
      <c r="F1656" s="527"/>
      <c r="G1656" s="527"/>
      <c r="H1656" s="527"/>
      <c r="I1656" s="532"/>
      <c r="J1656" s="94"/>
      <c r="K1656" s="140"/>
      <c r="L1656" s="54"/>
      <c r="M1656" s="52"/>
      <c r="N1656" s="8"/>
      <c r="O1656" s="54"/>
      <c r="P1656" s="536"/>
      <c r="Q1656" s="14"/>
      <c r="R1656" s="14"/>
      <c r="S1656" s="14"/>
      <c r="T1656" s="482"/>
      <c r="U1656" s="83"/>
      <c r="V1656" s="528"/>
      <c r="W1656" s="227"/>
      <c r="X1656" s="22"/>
      <c r="Y1656" s="109"/>
      <c r="Z1656" s="213" t="s">
        <v>30</v>
      </c>
      <c r="AA1656" s="74">
        <v>5.0</v>
      </c>
      <c r="AB1656" s="522" t="s">
        <v>31</v>
      </c>
      <c r="AC1656" s="45">
        <f>ROUND(ROUND(ROUND(H1628*O$8,0)*S1652,0)*V1655,0)-AA1656</f>
        <v>257</v>
      </c>
      <c r="AD1656" s="79"/>
    </row>
    <row r="1657" ht="16.5" customHeight="1">
      <c r="A1657" s="29">
        <v>61.0</v>
      </c>
      <c r="B1657" s="29">
        <v>7894.0</v>
      </c>
      <c r="C1657" s="32" t="s">
        <v>11604</v>
      </c>
      <c r="D1657" s="389"/>
      <c r="E1657" s="389"/>
      <c r="F1657" s="527"/>
      <c r="G1657" s="527"/>
      <c r="H1657" s="527"/>
      <c r="I1657" s="532"/>
      <c r="J1657" s="94"/>
      <c r="K1657" s="140"/>
      <c r="L1657" s="54"/>
      <c r="M1657" s="52"/>
      <c r="N1657" s="8"/>
      <c r="O1657" s="54"/>
      <c r="P1657" s="254"/>
      <c r="Q1657" s="83"/>
      <c r="R1657" s="83"/>
      <c r="T1657" s="482"/>
      <c r="U1657" s="99"/>
      <c r="V1657" s="529"/>
      <c r="W1657" s="305" t="s">
        <v>20</v>
      </c>
      <c r="X1657" s="41" t="s">
        <v>21</v>
      </c>
      <c r="Y1657" s="86">
        <v>0.85</v>
      </c>
      <c r="Z1657" s="75"/>
      <c r="AA1657" s="213"/>
      <c r="AB1657" s="213"/>
      <c r="AC1657" s="45">
        <f>ROUND(ROUND(ROUND(ROUND(H1628*O$8,0)*S1652,0)*V1655,0)*Y1657,0)</f>
        <v>223</v>
      </c>
      <c r="AD1657" s="79"/>
    </row>
    <row r="1658" ht="16.5" customHeight="1">
      <c r="A1658" s="29">
        <v>61.0</v>
      </c>
      <c r="B1658" s="29">
        <v>7895.0</v>
      </c>
      <c r="C1658" s="32" t="s">
        <v>11605</v>
      </c>
      <c r="D1658" s="389"/>
      <c r="E1658" s="389"/>
      <c r="F1658" s="527"/>
      <c r="G1658" s="527"/>
      <c r="H1658" s="527"/>
      <c r="I1658" s="532"/>
      <c r="J1658" s="94"/>
      <c r="K1658" s="140"/>
      <c r="L1658" s="54"/>
      <c r="M1658" s="52"/>
      <c r="N1658" s="8"/>
      <c r="O1658" s="54"/>
      <c r="P1658" s="254"/>
      <c r="Q1658" s="83"/>
      <c r="R1658" s="83"/>
      <c r="S1658" s="83"/>
      <c r="T1658" s="530"/>
      <c r="U1658" s="24"/>
      <c r="V1658" s="26"/>
      <c r="W1658" s="484"/>
      <c r="X1658" s="56"/>
      <c r="Y1658" s="526"/>
      <c r="Z1658" s="213" t="s">
        <v>30</v>
      </c>
      <c r="AA1658" s="74">
        <v>5.0</v>
      </c>
      <c r="AB1658" s="522" t="s">
        <v>31</v>
      </c>
      <c r="AC1658" s="45">
        <f>ROUND(ROUND(ROUND(ROUND(H1628*O$8,0)*S1652,0)*V1655,0)*Y1657,0)-AA1658</f>
        <v>218</v>
      </c>
      <c r="AD1658" s="79"/>
    </row>
    <row r="1659" ht="16.5" customHeight="1">
      <c r="A1659" s="29">
        <v>61.0</v>
      </c>
      <c r="B1659" s="29">
        <v>7896.0</v>
      </c>
      <c r="C1659" s="32" t="s">
        <v>11606</v>
      </c>
      <c r="D1659" s="389"/>
      <c r="E1659" s="389"/>
      <c r="F1659" s="527"/>
      <c r="G1659" s="527"/>
      <c r="H1659" s="527"/>
      <c r="I1659" s="532"/>
      <c r="J1659" s="94"/>
      <c r="K1659" s="140"/>
      <c r="L1659" s="54"/>
      <c r="M1659" s="52"/>
      <c r="N1659" s="8"/>
      <c r="O1659" s="54"/>
      <c r="P1659" s="536"/>
      <c r="Q1659" s="83"/>
      <c r="R1659" s="528"/>
      <c r="S1659" s="486"/>
      <c r="T1659" s="102" t="s">
        <v>329</v>
      </c>
      <c r="U1659" s="83" t="s">
        <v>21</v>
      </c>
      <c r="V1659" s="528">
        <v>0.85</v>
      </c>
      <c r="W1659" s="37"/>
      <c r="X1659" s="7"/>
      <c r="Y1659" s="39"/>
      <c r="Z1659" s="213"/>
      <c r="AA1659" s="213"/>
      <c r="AB1659" s="213"/>
      <c r="AC1659" s="45">
        <f>ROUND(ROUND(ROUND(H1628*O$8,0)*S1652,0)*V1659,0)</f>
        <v>318</v>
      </c>
      <c r="AD1659" s="79"/>
    </row>
    <row r="1660" ht="16.5" customHeight="1">
      <c r="A1660" s="29">
        <v>61.0</v>
      </c>
      <c r="B1660" s="29">
        <v>7897.0</v>
      </c>
      <c r="C1660" s="32" t="s">
        <v>11607</v>
      </c>
      <c r="D1660" s="389"/>
      <c r="E1660" s="389"/>
      <c r="F1660" s="527"/>
      <c r="G1660" s="527"/>
      <c r="H1660" s="527"/>
      <c r="I1660" s="532"/>
      <c r="J1660" s="94"/>
      <c r="K1660" s="140"/>
      <c r="L1660" s="54"/>
      <c r="M1660" s="52"/>
      <c r="N1660" s="8"/>
      <c r="O1660" s="54"/>
      <c r="P1660" s="536"/>
      <c r="Q1660" s="83"/>
      <c r="R1660" s="528"/>
      <c r="S1660" s="528"/>
      <c r="T1660" s="482"/>
      <c r="U1660" s="83"/>
      <c r="V1660" s="528"/>
      <c r="W1660" s="227"/>
      <c r="X1660" s="22"/>
      <c r="Y1660" s="109"/>
      <c r="Z1660" s="213" t="s">
        <v>30</v>
      </c>
      <c r="AA1660" s="74">
        <v>5.0</v>
      </c>
      <c r="AB1660" s="522" t="s">
        <v>31</v>
      </c>
      <c r="AC1660" s="45">
        <f>ROUND(ROUND(ROUND(H1628*O$8,0)*S1652,0)*V1659,0)-AA1660</f>
        <v>313</v>
      </c>
      <c r="AD1660" s="79"/>
    </row>
    <row r="1661" ht="16.5" customHeight="1">
      <c r="A1661" s="29">
        <v>61.0</v>
      </c>
      <c r="B1661" s="29">
        <v>7898.0</v>
      </c>
      <c r="C1661" s="32" t="s">
        <v>11608</v>
      </c>
      <c r="D1661" s="389"/>
      <c r="E1661" s="389"/>
      <c r="F1661" s="527"/>
      <c r="G1661" s="527"/>
      <c r="H1661" s="527"/>
      <c r="I1661" s="532"/>
      <c r="J1661" s="94"/>
      <c r="K1661" s="140"/>
      <c r="L1661" s="54"/>
      <c r="M1661" s="52"/>
      <c r="N1661" s="8"/>
      <c r="O1661" s="54"/>
      <c r="P1661" s="254"/>
      <c r="Q1661" s="83"/>
      <c r="R1661" s="528"/>
      <c r="S1661" s="528"/>
      <c r="T1661" s="482"/>
      <c r="U1661" s="99"/>
      <c r="V1661" s="529"/>
      <c r="W1661" s="305" t="s">
        <v>20</v>
      </c>
      <c r="X1661" s="41" t="s">
        <v>21</v>
      </c>
      <c r="Y1661" s="86">
        <v>0.85</v>
      </c>
      <c r="Z1661" s="75"/>
      <c r="AA1661" s="213"/>
      <c r="AB1661" s="213"/>
      <c r="AC1661" s="45">
        <f>ROUND(ROUND(ROUND(ROUND(H1628*O$8,0)*S1652,0)*V1659,0)*Y1661,0)</f>
        <v>270</v>
      </c>
      <c r="AD1661" s="79"/>
    </row>
    <row r="1662" ht="16.5" customHeight="1">
      <c r="A1662" s="29">
        <v>61.0</v>
      </c>
      <c r="B1662" s="29">
        <v>7899.0</v>
      </c>
      <c r="C1662" s="32" t="s">
        <v>11609</v>
      </c>
      <c r="D1662" s="389"/>
      <c r="E1662" s="389"/>
      <c r="F1662" s="527"/>
      <c r="G1662" s="527"/>
      <c r="H1662" s="527"/>
      <c r="I1662" s="532"/>
      <c r="J1662" s="94"/>
      <c r="K1662" s="140"/>
      <c r="L1662" s="54"/>
      <c r="M1662" s="52"/>
      <c r="N1662" s="8"/>
      <c r="O1662" s="54"/>
      <c r="P1662" s="537"/>
      <c r="Q1662" s="83"/>
      <c r="R1662" s="83"/>
      <c r="S1662" s="83"/>
      <c r="T1662" s="484"/>
      <c r="U1662" s="24"/>
      <c r="V1662" s="26"/>
      <c r="W1662" s="484"/>
      <c r="X1662" s="56"/>
      <c r="Y1662" s="526"/>
      <c r="Z1662" s="213" t="s">
        <v>30</v>
      </c>
      <c r="AA1662" s="74">
        <v>5.0</v>
      </c>
      <c r="AB1662" s="522" t="s">
        <v>31</v>
      </c>
      <c r="AC1662" s="45">
        <f>ROUND(ROUND(ROUND(ROUND(H1628*O$8,0)*S1652,0)*V1659,0)*Y1661,0)-AA1662</f>
        <v>265</v>
      </c>
      <c r="AD1662" s="79"/>
    </row>
    <row r="1663" ht="16.5" customHeight="1">
      <c r="A1663" s="29">
        <v>61.0</v>
      </c>
      <c r="B1663" s="29">
        <v>8631.0</v>
      </c>
      <c r="C1663" s="32" t="s">
        <v>11610</v>
      </c>
      <c r="D1663" s="389"/>
      <c r="E1663" s="231"/>
      <c r="F1663" s="102" t="s">
        <v>9633</v>
      </c>
      <c r="G1663" s="169"/>
      <c r="H1663" s="169"/>
      <c r="I1663" s="519"/>
      <c r="J1663" s="168"/>
      <c r="K1663" s="152"/>
      <c r="L1663" s="39"/>
      <c r="M1663" s="52"/>
      <c r="N1663" s="8"/>
      <c r="O1663" s="54"/>
      <c r="P1663" s="37"/>
      <c r="Q1663" s="7"/>
      <c r="R1663" s="7"/>
      <c r="S1663" s="7"/>
      <c r="T1663" s="520"/>
      <c r="U1663" s="6"/>
      <c r="V1663" s="7"/>
      <c r="W1663" s="37"/>
      <c r="X1663" s="7"/>
      <c r="Y1663" s="39"/>
      <c r="Z1663" s="213"/>
      <c r="AA1663" s="213"/>
      <c r="AB1663" s="213"/>
      <c r="AC1663" s="45">
        <f>ROUND(ROUND(H1664*O$8,0),0)</f>
        <v>585</v>
      </c>
      <c r="AD1663" s="79"/>
    </row>
    <row r="1664" ht="16.5" customHeight="1">
      <c r="A1664" s="29">
        <v>61.0</v>
      </c>
      <c r="B1664" s="29">
        <v>7900.0</v>
      </c>
      <c r="C1664" s="32" t="s">
        <v>11611</v>
      </c>
      <c r="D1664" s="389"/>
      <c r="E1664" s="231"/>
      <c r="F1664" s="482"/>
      <c r="G1664" s="174"/>
      <c r="H1664" s="50">
        <f>'28児童発達支援(基本１)'!H1664</f>
        <v>836</v>
      </c>
      <c r="I1664" s="8" t="s">
        <v>9</v>
      </c>
      <c r="J1664" s="94"/>
      <c r="K1664" s="140"/>
      <c r="L1664" s="54"/>
      <c r="M1664" s="52"/>
      <c r="N1664" s="8"/>
      <c r="O1664" s="54"/>
      <c r="P1664" s="52"/>
      <c r="Q1664" s="8"/>
      <c r="R1664" s="8"/>
      <c r="S1664" s="8"/>
      <c r="T1664" s="521"/>
      <c r="U1664" s="14"/>
      <c r="V1664" s="8"/>
      <c r="W1664" s="52"/>
      <c r="X1664" s="8"/>
      <c r="Y1664" s="109"/>
      <c r="Z1664" s="213" t="s">
        <v>30</v>
      </c>
      <c r="AA1664" s="74">
        <v>5.0</v>
      </c>
      <c r="AB1664" s="522" t="s">
        <v>31</v>
      </c>
      <c r="AC1664" s="45">
        <f>ROUND(ROUND(H1664*O$8,0),0)-AA1664</f>
        <v>580</v>
      </c>
      <c r="AD1664" s="79"/>
    </row>
    <row r="1665" ht="16.5" customHeight="1">
      <c r="A1665" s="29">
        <v>61.0</v>
      </c>
      <c r="B1665" s="29">
        <v>7901.0</v>
      </c>
      <c r="C1665" s="32" t="s">
        <v>11612</v>
      </c>
      <c r="D1665" s="389"/>
      <c r="E1665" s="231"/>
      <c r="F1665" s="482"/>
      <c r="G1665" s="174"/>
      <c r="H1665" s="174"/>
      <c r="I1665" s="523"/>
      <c r="J1665" s="94"/>
      <c r="K1665" s="140"/>
      <c r="L1665" s="54"/>
      <c r="M1665" s="52"/>
      <c r="N1665" s="8"/>
      <c r="O1665" s="54"/>
      <c r="P1665" s="52"/>
      <c r="Q1665" s="8"/>
      <c r="R1665" s="8"/>
      <c r="S1665" s="8"/>
      <c r="T1665" s="521"/>
      <c r="U1665" s="14"/>
      <c r="V1665" s="54"/>
      <c r="W1665" s="305" t="s">
        <v>20</v>
      </c>
      <c r="X1665" s="41" t="s">
        <v>21</v>
      </c>
      <c r="Y1665" s="86">
        <v>0.85</v>
      </c>
      <c r="Z1665" s="75"/>
      <c r="AA1665" s="213"/>
      <c r="AB1665" s="213"/>
      <c r="AC1665" s="45">
        <f>ROUND(ROUND(H1664*O$8,0)*Y1665,0)</f>
        <v>497</v>
      </c>
      <c r="AD1665" s="79"/>
    </row>
    <row r="1666" ht="16.5" customHeight="1">
      <c r="A1666" s="29">
        <v>61.0</v>
      </c>
      <c r="B1666" s="29">
        <v>7902.0</v>
      </c>
      <c r="C1666" s="32" t="s">
        <v>11613</v>
      </c>
      <c r="D1666" s="389"/>
      <c r="E1666" s="231"/>
      <c r="F1666" s="174"/>
      <c r="G1666" s="174"/>
      <c r="H1666" s="174"/>
      <c r="I1666" s="174"/>
      <c r="J1666" s="94"/>
      <c r="K1666" s="140"/>
      <c r="L1666" s="54"/>
      <c r="M1666" s="52"/>
      <c r="N1666" s="8"/>
      <c r="O1666" s="54"/>
      <c r="P1666" s="52"/>
      <c r="Q1666" s="8"/>
      <c r="R1666" s="8"/>
      <c r="S1666" s="8"/>
      <c r="T1666" s="525"/>
      <c r="U1666" s="21"/>
      <c r="V1666" s="109"/>
      <c r="W1666" s="484"/>
      <c r="X1666" s="56"/>
      <c r="Y1666" s="526"/>
      <c r="Z1666" s="213" t="s">
        <v>30</v>
      </c>
      <c r="AA1666" s="74">
        <v>5.0</v>
      </c>
      <c r="AB1666" s="522" t="s">
        <v>31</v>
      </c>
      <c r="AC1666" s="45">
        <f>ROUND(ROUND(H1664*O$8,0)*Y1665,0)-AA1666</f>
        <v>492</v>
      </c>
      <c r="AD1666" s="79"/>
    </row>
    <row r="1667" ht="16.5" customHeight="1">
      <c r="A1667" s="29">
        <v>61.0</v>
      </c>
      <c r="B1667" s="29">
        <v>8632.0</v>
      </c>
      <c r="C1667" s="32" t="s">
        <v>11614</v>
      </c>
      <c r="D1667" s="231"/>
      <c r="E1667" s="231"/>
      <c r="F1667" s="527"/>
      <c r="G1667" s="527"/>
      <c r="H1667" s="14"/>
      <c r="I1667" s="14"/>
      <c r="J1667" s="94"/>
      <c r="K1667" s="140"/>
      <c r="L1667" s="54"/>
      <c r="M1667" s="52"/>
      <c r="N1667" s="8"/>
      <c r="O1667" s="54"/>
      <c r="P1667" s="52"/>
      <c r="Q1667" s="8"/>
      <c r="R1667" s="8"/>
      <c r="S1667" s="8"/>
      <c r="T1667" s="102" t="s">
        <v>326</v>
      </c>
      <c r="U1667" s="41" t="s">
        <v>21</v>
      </c>
      <c r="V1667" s="60">
        <v>0.7</v>
      </c>
      <c r="W1667" s="37"/>
      <c r="X1667" s="7"/>
      <c r="Y1667" s="39"/>
      <c r="Z1667" s="213"/>
      <c r="AA1667" s="213"/>
      <c r="AB1667" s="213"/>
      <c r="AC1667" s="45">
        <f>ROUND(ROUND(H1664*O$8,0)*V1667,0)</f>
        <v>410</v>
      </c>
      <c r="AD1667" s="79"/>
    </row>
    <row r="1668" ht="16.5" customHeight="1">
      <c r="A1668" s="29">
        <v>61.0</v>
      </c>
      <c r="B1668" s="29">
        <v>7903.0</v>
      </c>
      <c r="C1668" s="32" t="s">
        <v>11615</v>
      </c>
      <c r="D1668" s="231"/>
      <c r="E1668" s="231"/>
      <c r="F1668" s="527"/>
      <c r="G1668" s="527"/>
      <c r="H1668" s="8"/>
      <c r="I1668" s="144"/>
      <c r="J1668" s="94"/>
      <c r="K1668" s="140"/>
      <c r="L1668" s="54"/>
      <c r="M1668" s="52"/>
      <c r="N1668" s="8"/>
      <c r="O1668" s="54"/>
      <c r="P1668" s="52"/>
      <c r="Q1668" s="8"/>
      <c r="R1668" s="8"/>
      <c r="S1668" s="8"/>
      <c r="T1668" s="482"/>
      <c r="U1668" s="83"/>
      <c r="V1668" s="528"/>
      <c r="W1668" s="227"/>
      <c r="X1668" s="22"/>
      <c r="Y1668" s="109"/>
      <c r="Z1668" s="213" t="s">
        <v>30</v>
      </c>
      <c r="AA1668" s="74">
        <v>5.0</v>
      </c>
      <c r="AB1668" s="522" t="s">
        <v>31</v>
      </c>
      <c r="AC1668" s="45">
        <f>ROUND(ROUND(H1664*O$8,0)*V1667,0)-AA1668</f>
        <v>405</v>
      </c>
      <c r="AD1668" s="79"/>
    </row>
    <row r="1669" ht="16.5" customHeight="1">
      <c r="A1669" s="29">
        <v>61.0</v>
      </c>
      <c r="B1669" s="29">
        <v>7904.0</v>
      </c>
      <c r="C1669" s="32" t="s">
        <v>11616</v>
      </c>
      <c r="D1669" s="389"/>
      <c r="E1669" s="231"/>
      <c r="F1669" s="113"/>
      <c r="G1669" s="113"/>
      <c r="H1669" s="8"/>
      <c r="I1669" s="144"/>
      <c r="J1669" s="94"/>
      <c r="K1669" s="140"/>
      <c r="L1669" s="54"/>
      <c r="M1669" s="52"/>
      <c r="N1669" s="8"/>
      <c r="O1669" s="54"/>
      <c r="P1669" s="52"/>
      <c r="Q1669" s="8"/>
      <c r="R1669" s="8"/>
      <c r="S1669" s="8"/>
      <c r="T1669" s="482"/>
      <c r="U1669" s="99"/>
      <c r="V1669" s="529"/>
      <c r="W1669" s="305" t="s">
        <v>20</v>
      </c>
      <c r="X1669" s="41" t="s">
        <v>21</v>
      </c>
      <c r="Y1669" s="86">
        <v>0.85</v>
      </c>
      <c r="Z1669" s="75"/>
      <c r="AA1669" s="213"/>
      <c r="AB1669" s="213"/>
      <c r="AC1669" s="45">
        <f>ROUND(ROUND(ROUND(H1664*O$8,0)*V1667,0)*Y1669,0)</f>
        <v>349</v>
      </c>
      <c r="AD1669" s="79"/>
    </row>
    <row r="1670" ht="16.5" customHeight="1">
      <c r="A1670" s="29">
        <v>61.0</v>
      </c>
      <c r="B1670" s="29">
        <v>7905.0</v>
      </c>
      <c r="C1670" s="32" t="s">
        <v>11617</v>
      </c>
      <c r="D1670" s="389"/>
      <c r="E1670" s="231"/>
      <c r="F1670" s="113"/>
      <c r="G1670" s="113"/>
      <c r="H1670" s="8"/>
      <c r="I1670" s="144"/>
      <c r="J1670" s="94"/>
      <c r="K1670" s="140"/>
      <c r="L1670" s="54"/>
      <c r="M1670" s="52"/>
      <c r="N1670" s="8"/>
      <c r="O1670" s="54"/>
      <c r="P1670" s="52"/>
      <c r="Q1670" s="8"/>
      <c r="R1670" s="8"/>
      <c r="S1670" s="8"/>
      <c r="T1670" s="530"/>
      <c r="U1670" s="24"/>
      <c r="V1670" s="26"/>
      <c r="W1670" s="484"/>
      <c r="X1670" s="56"/>
      <c r="Y1670" s="526"/>
      <c r="Z1670" s="213" t="s">
        <v>30</v>
      </c>
      <c r="AA1670" s="74">
        <v>5.0</v>
      </c>
      <c r="AB1670" s="522" t="s">
        <v>31</v>
      </c>
      <c r="AC1670" s="45">
        <f>ROUND(ROUND(ROUND(H1664*O$8,0)*V1667,0)*Y1669,0)-AA1670</f>
        <v>344</v>
      </c>
      <c r="AD1670" s="79"/>
    </row>
    <row r="1671" ht="16.5" customHeight="1">
      <c r="A1671" s="29">
        <v>61.0</v>
      </c>
      <c r="B1671" s="29">
        <v>8635.0</v>
      </c>
      <c r="C1671" s="32" t="s">
        <v>11618</v>
      </c>
      <c r="D1671" s="389"/>
      <c r="E1671" s="231"/>
      <c r="F1671" s="113"/>
      <c r="G1671" s="113"/>
      <c r="H1671" s="8"/>
      <c r="I1671" s="144"/>
      <c r="J1671" s="94"/>
      <c r="K1671" s="140"/>
      <c r="L1671" s="54"/>
      <c r="M1671" s="52"/>
      <c r="N1671" s="8"/>
      <c r="O1671" s="54"/>
      <c r="P1671" s="52"/>
      <c r="Q1671" s="8"/>
      <c r="R1671" s="8"/>
      <c r="S1671" s="54"/>
      <c r="T1671" s="102" t="s">
        <v>329</v>
      </c>
      <c r="U1671" s="83" t="s">
        <v>21</v>
      </c>
      <c r="V1671" s="528">
        <v>0.85</v>
      </c>
      <c r="W1671" s="37"/>
      <c r="X1671" s="7"/>
      <c r="Y1671" s="39"/>
      <c r="Z1671" s="213"/>
      <c r="AA1671" s="213"/>
      <c r="AB1671" s="213"/>
      <c r="AC1671" s="45">
        <f>ROUND(ROUND(H1664*O$8,0)*V1671,0)</f>
        <v>497</v>
      </c>
      <c r="AD1671" s="79"/>
    </row>
    <row r="1672" ht="16.5" customHeight="1">
      <c r="A1672" s="29">
        <v>61.0</v>
      </c>
      <c r="B1672" s="29">
        <v>7906.0</v>
      </c>
      <c r="C1672" s="32" t="s">
        <v>11619</v>
      </c>
      <c r="D1672" s="389"/>
      <c r="E1672" s="231"/>
      <c r="F1672" s="113"/>
      <c r="G1672" s="113"/>
      <c r="H1672" s="8"/>
      <c r="I1672" s="144"/>
      <c r="J1672" s="94"/>
      <c r="K1672" s="140"/>
      <c r="L1672" s="54"/>
      <c r="M1672" s="52"/>
      <c r="N1672" s="8"/>
      <c r="O1672" s="54"/>
      <c r="P1672" s="52"/>
      <c r="Q1672" s="8"/>
      <c r="R1672" s="8"/>
      <c r="S1672" s="8"/>
      <c r="T1672" s="482"/>
      <c r="U1672" s="83"/>
      <c r="V1672" s="528"/>
      <c r="W1672" s="227"/>
      <c r="X1672" s="22"/>
      <c r="Y1672" s="109"/>
      <c r="Z1672" s="213" t="s">
        <v>30</v>
      </c>
      <c r="AA1672" s="74">
        <v>5.0</v>
      </c>
      <c r="AB1672" s="522" t="s">
        <v>31</v>
      </c>
      <c r="AC1672" s="45">
        <f>ROUND(ROUND(H1664*O$8,0)*V1671,0)-AA1672</f>
        <v>492</v>
      </c>
      <c r="AD1672" s="79"/>
    </row>
    <row r="1673" ht="16.5" customHeight="1">
      <c r="A1673" s="29">
        <v>61.0</v>
      </c>
      <c r="B1673" s="29">
        <v>7907.0</v>
      </c>
      <c r="C1673" s="32" t="s">
        <v>11620</v>
      </c>
      <c r="D1673" s="389"/>
      <c r="E1673" s="231"/>
      <c r="F1673" s="527"/>
      <c r="G1673" s="527"/>
      <c r="H1673" s="527"/>
      <c r="I1673" s="532"/>
      <c r="J1673" s="94"/>
      <c r="K1673" s="140"/>
      <c r="L1673" s="54"/>
      <c r="M1673" s="52"/>
      <c r="N1673" s="8"/>
      <c r="O1673" s="54"/>
      <c r="P1673" s="52"/>
      <c r="Q1673" s="8"/>
      <c r="R1673" s="8"/>
      <c r="S1673" s="8"/>
      <c r="T1673" s="482"/>
      <c r="U1673" s="99"/>
      <c r="V1673" s="529"/>
      <c r="W1673" s="305" t="s">
        <v>20</v>
      </c>
      <c r="X1673" s="41" t="s">
        <v>21</v>
      </c>
      <c r="Y1673" s="86">
        <v>0.85</v>
      </c>
      <c r="Z1673" s="75"/>
      <c r="AA1673" s="213"/>
      <c r="AB1673" s="213"/>
      <c r="AC1673" s="593">
        <f>ROUND(ROUND(ROUND(H1664*O$8,0)*V1671,0)*Y1673,0)</f>
        <v>422</v>
      </c>
      <c r="AD1673" s="79"/>
    </row>
    <row r="1674" ht="16.5" customHeight="1">
      <c r="A1674" s="29">
        <v>61.0</v>
      </c>
      <c r="B1674" s="29">
        <v>7908.0</v>
      </c>
      <c r="C1674" s="32" t="s">
        <v>11621</v>
      </c>
      <c r="D1674" s="389"/>
      <c r="E1674" s="231"/>
      <c r="F1674" s="527"/>
      <c r="G1674" s="527"/>
      <c r="H1674" s="527"/>
      <c r="I1674" s="532"/>
      <c r="J1674" s="94"/>
      <c r="K1674" s="140"/>
      <c r="L1674" s="54"/>
      <c r="M1674" s="52"/>
      <c r="N1674" s="8"/>
      <c r="O1674" s="54"/>
      <c r="P1674" s="227"/>
      <c r="Q1674" s="22"/>
      <c r="R1674" s="22"/>
      <c r="S1674" s="22"/>
      <c r="T1674" s="484"/>
      <c r="U1674" s="24"/>
      <c r="V1674" s="26"/>
      <c r="W1674" s="484"/>
      <c r="X1674" s="56"/>
      <c r="Y1674" s="526"/>
      <c r="Z1674" s="213" t="s">
        <v>30</v>
      </c>
      <c r="AA1674" s="74">
        <v>5.0</v>
      </c>
      <c r="AB1674" s="522" t="s">
        <v>31</v>
      </c>
      <c r="AC1674" s="593">
        <f>ROUND(ROUND(ROUND(H1664*O$8,0)*V1671,0)*Y1673,0)-AA1674</f>
        <v>417</v>
      </c>
      <c r="AD1674" s="79"/>
    </row>
    <row r="1675" ht="16.5" customHeight="1">
      <c r="A1675" s="29">
        <v>61.0</v>
      </c>
      <c r="B1675" s="29">
        <v>8633.0</v>
      </c>
      <c r="C1675" s="32" t="s">
        <v>11622</v>
      </c>
      <c r="D1675" s="389"/>
      <c r="E1675" s="389"/>
      <c r="F1675" s="527"/>
      <c r="G1675" s="527"/>
      <c r="H1675" s="527"/>
      <c r="I1675" s="532"/>
      <c r="J1675" s="94"/>
      <c r="K1675" s="140"/>
      <c r="L1675" s="54"/>
      <c r="M1675" s="52"/>
      <c r="N1675" s="8"/>
      <c r="O1675" s="54"/>
      <c r="P1675" s="206" t="s">
        <v>23</v>
      </c>
      <c r="Q1675" s="102" t="s">
        <v>24</v>
      </c>
      <c r="R1675" s="533"/>
      <c r="S1675" s="533"/>
      <c r="T1675" s="520"/>
      <c r="U1675" s="38"/>
      <c r="V1675" s="6"/>
      <c r="W1675" s="37"/>
      <c r="X1675" s="7"/>
      <c r="Y1675" s="39"/>
      <c r="Z1675" s="213"/>
      <c r="AA1675" s="213"/>
      <c r="AB1675" s="213"/>
      <c r="AC1675" s="45">
        <f>ROUND(ROUND(H1664*O$8,0)*S1676,0)</f>
        <v>410</v>
      </c>
      <c r="AD1675" s="79"/>
    </row>
    <row r="1676" ht="16.5" customHeight="1">
      <c r="A1676" s="29">
        <v>61.0</v>
      </c>
      <c r="B1676" s="29">
        <v>7909.0</v>
      </c>
      <c r="C1676" s="32" t="s">
        <v>11623</v>
      </c>
      <c r="D1676" s="389"/>
      <c r="E1676" s="389"/>
      <c r="F1676" s="527"/>
      <c r="G1676" s="527"/>
      <c r="H1676" s="527"/>
      <c r="I1676" s="532"/>
      <c r="J1676" s="94"/>
      <c r="K1676" s="140"/>
      <c r="L1676" s="54"/>
      <c r="M1676" s="52"/>
      <c r="N1676" s="8"/>
      <c r="O1676" s="54"/>
      <c r="P1676" s="481"/>
      <c r="Q1676" s="482"/>
      <c r="R1676" s="83" t="s">
        <v>21</v>
      </c>
      <c r="S1676" s="528">
        <v>0.7</v>
      </c>
      <c r="T1676" s="521"/>
      <c r="U1676" s="53"/>
      <c r="V1676" s="14"/>
      <c r="W1676" s="52"/>
      <c r="X1676" s="8"/>
      <c r="Y1676" s="109"/>
      <c r="Z1676" s="213" t="s">
        <v>30</v>
      </c>
      <c r="AA1676" s="74">
        <v>5.0</v>
      </c>
      <c r="AB1676" s="522" t="s">
        <v>31</v>
      </c>
      <c r="AC1676" s="45">
        <f>ROUND(ROUND(H1664*O$8,0)*S1676,0)-AA1676</f>
        <v>405</v>
      </c>
      <c r="AD1676" s="79"/>
    </row>
    <row r="1677" ht="16.5" customHeight="1">
      <c r="A1677" s="29">
        <v>61.0</v>
      </c>
      <c r="B1677" s="29">
        <v>7910.0</v>
      </c>
      <c r="C1677" s="32" t="s">
        <v>11624</v>
      </c>
      <c r="D1677" s="389"/>
      <c r="E1677" s="389"/>
      <c r="F1677" s="527"/>
      <c r="G1677" s="527"/>
      <c r="H1677" s="527"/>
      <c r="I1677" s="532"/>
      <c r="J1677" s="94"/>
      <c r="K1677" s="140"/>
      <c r="L1677" s="54"/>
      <c r="M1677" s="52"/>
      <c r="N1677" s="8"/>
      <c r="O1677" s="54"/>
      <c r="P1677" s="481"/>
      <c r="Q1677" s="482"/>
      <c r="R1677" s="14"/>
      <c r="S1677" s="14"/>
      <c r="T1677" s="521"/>
      <c r="U1677" s="53"/>
      <c r="V1677" s="14"/>
      <c r="W1677" s="305" t="s">
        <v>20</v>
      </c>
      <c r="X1677" s="41" t="s">
        <v>21</v>
      </c>
      <c r="Y1677" s="86">
        <v>0.85</v>
      </c>
      <c r="Z1677" s="75"/>
      <c r="AA1677" s="213"/>
      <c r="AB1677" s="213"/>
      <c r="AC1677" s="45">
        <f>ROUND(ROUND(ROUND(H1664*O$8,0)*S1676,0)*Y1677,0)</f>
        <v>349</v>
      </c>
      <c r="AD1677" s="79"/>
    </row>
    <row r="1678" ht="16.5" customHeight="1">
      <c r="A1678" s="29">
        <v>61.0</v>
      </c>
      <c r="B1678" s="29">
        <v>7911.0</v>
      </c>
      <c r="C1678" s="32" t="s">
        <v>11625</v>
      </c>
      <c r="D1678" s="389"/>
      <c r="E1678" s="389"/>
      <c r="F1678" s="527"/>
      <c r="G1678" s="527"/>
      <c r="H1678" s="527"/>
      <c r="I1678" s="532"/>
      <c r="J1678" s="94"/>
      <c r="K1678" s="140"/>
      <c r="L1678" s="54"/>
      <c r="M1678" s="52"/>
      <c r="N1678" s="8"/>
      <c r="O1678" s="54"/>
      <c r="P1678" s="535"/>
      <c r="Q1678" s="482"/>
      <c r="R1678" s="83"/>
      <c r="S1678" s="83"/>
      <c r="T1678" s="525"/>
      <c r="U1678" s="180"/>
      <c r="V1678" s="21"/>
      <c r="W1678" s="484"/>
      <c r="X1678" s="56"/>
      <c r="Y1678" s="526"/>
      <c r="Z1678" s="213" t="s">
        <v>30</v>
      </c>
      <c r="AA1678" s="74">
        <v>5.0</v>
      </c>
      <c r="AB1678" s="522" t="s">
        <v>31</v>
      </c>
      <c r="AC1678" s="45">
        <f>ROUND(ROUND(ROUND(H1664*O$8,0)*S1676,0)*Y1677,0)-AA1678</f>
        <v>344</v>
      </c>
      <c r="AD1678" s="79"/>
    </row>
    <row r="1679" ht="16.5" customHeight="1">
      <c r="A1679" s="29">
        <v>61.0</v>
      </c>
      <c r="B1679" s="29">
        <v>8634.0</v>
      </c>
      <c r="C1679" s="32" t="s">
        <v>11626</v>
      </c>
      <c r="D1679" s="389"/>
      <c r="E1679" s="389"/>
      <c r="F1679" s="527"/>
      <c r="G1679" s="527"/>
      <c r="H1679" s="527"/>
      <c r="I1679" s="532"/>
      <c r="J1679" s="94"/>
      <c r="K1679" s="140"/>
      <c r="L1679" s="54"/>
      <c r="M1679" s="52"/>
      <c r="N1679" s="8"/>
      <c r="O1679" s="54"/>
      <c r="P1679" s="536"/>
      <c r="Q1679" s="14"/>
      <c r="R1679" s="14"/>
      <c r="S1679" s="14"/>
      <c r="T1679" s="102" t="s">
        <v>326</v>
      </c>
      <c r="U1679" s="41" t="s">
        <v>21</v>
      </c>
      <c r="V1679" s="60">
        <v>0.7</v>
      </c>
      <c r="W1679" s="37"/>
      <c r="X1679" s="7"/>
      <c r="Y1679" s="39"/>
      <c r="Z1679" s="213"/>
      <c r="AA1679" s="213"/>
      <c r="AB1679" s="213"/>
      <c r="AC1679" s="45">
        <f>ROUND(ROUND(ROUND(H1664*O$8,0)*S1676,0)*V1679,0)</f>
        <v>287</v>
      </c>
      <c r="AD1679" s="79"/>
    </row>
    <row r="1680" ht="16.5" customHeight="1">
      <c r="A1680" s="29">
        <v>61.0</v>
      </c>
      <c r="B1680" s="29">
        <v>7912.0</v>
      </c>
      <c r="C1680" s="32" t="s">
        <v>11627</v>
      </c>
      <c r="D1680" s="389"/>
      <c r="E1680" s="389"/>
      <c r="F1680" s="527"/>
      <c r="G1680" s="527"/>
      <c r="H1680" s="527"/>
      <c r="I1680" s="532"/>
      <c r="J1680" s="94"/>
      <c r="K1680" s="140"/>
      <c r="L1680" s="54"/>
      <c r="M1680" s="52"/>
      <c r="N1680" s="8"/>
      <c r="O1680" s="54"/>
      <c r="P1680" s="536"/>
      <c r="Q1680" s="14"/>
      <c r="R1680" s="14"/>
      <c r="S1680" s="14"/>
      <c r="T1680" s="482"/>
      <c r="U1680" s="83"/>
      <c r="V1680" s="528"/>
      <c r="W1680" s="227"/>
      <c r="X1680" s="22"/>
      <c r="Y1680" s="109"/>
      <c r="Z1680" s="213" t="s">
        <v>30</v>
      </c>
      <c r="AA1680" s="74">
        <v>5.0</v>
      </c>
      <c r="AB1680" s="522" t="s">
        <v>31</v>
      </c>
      <c r="AC1680" s="45">
        <f>ROUND(ROUND(ROUND(H1664*O$8,0)*S1676,0)*V1679,0)-AA1680</f>
        <v>282</v>
      </c>
      <c r="AD1680" s="79"/>
    </row>
    <row r="1681" ht="16.5" customHeight="1">
      <c r="A1681" s="29">
        <v>61.0</v>
      </c>
      <c r="B1681" s="29">
        <v>7913.0</v>
      </c>
      <c r="C1681" s="32" t="s">
        <v>11628</v>
      </c>
      <c r="D1681" s="389"/>
      <c r="E1681" s="389"/>
      <c r="F1681" s="527"/>
      <c r="G1681" s="527"/>
      <c r="H1681" s="527"/>
      <c r="I1681" s="532"/>
      <c r="J1681" s="94"/>
      <c r="K1681" s="140"/>
      <c r="L1681" s="54"/>
      <c r="M1681" s="52"/>
      <c r="N1681" s="8"/>
      <c r="O1681" s="54"/>
      <c r="P1681" s="254"/>
      <c r="Q1681" s="83"/>
      <c r="R1681" s="83"/>
      <c r="T1681" s="482"/>
      <c r="U1681" s="99"/>
      <c r="V1681" s="529"/>
      <c r="W1681" s="305" t="s">
        <v>20</v>
      </c>
      <c r="X1681" s="41" t="s">
        <v>21</v>
      </c>
      <c r="Y1681" s="86">
        <v>0.85</v>
      </c>
      <c r="Z1681" s="75"/>
      <c r="AA1681" s="213"/>
      <c r="AB1681" s="213"/>
      <c r="AC1681" s="45">
        <f>ROUND(ROUND(ROUND(ROUND(H1664*O$8,0)*S1676,0)*V1679,0)*Y1681,0)</f>
        <v>244</v>
      </c>
      <c r="AD1681" s="79"/>
    </row>
    <row r="1682" ht="16.5" customHeight="1">
      <c r="A1682" s="29">
        <v>61.0</v>
      </c>
      <c r="B1682" s="29">
        <v>7914.0</v>
      </c>
      <c r="C1682" s="32" t="s">
        <v>11629</v>
      </c>
      <c r="D1682" s="389"/>
      <c r="E1682" s="389"/>
      <c r="F1682" s="527"/>
      <c r="G1682" s="527"/>
      <c r="H1682" s="527"/>
      <c r="I1682" s="532"/>
      <c r="J1682" s="94"/>
      <c r="K1682" s="140"/>
      <c r="L1682" s="54"/>
      <c r="M1682" s="52"/>
      <c r="N1682" s="8"/>
      <c r="O1682" s="54"/>
      <c r="P1682" s="254"/>
      <c r="Q1682" s="83"/>
      <c r="R1682" s="83"/>
      <c r="S1682" s="83"/>
      <c r="T1682" s="530"/>
      <c r="U1682" s="24"/>
      <c r="V1682" s="26"/>
      <c r="W1682" s="484"/>
      <c r="X1682" s="56"/>
      <c r="Y1682" s="526"/>
      <c r="Z1682" s="213" t="s">
        <v>30</v>
      </c>
      <c r="AA1682" s="74">
        <v>5.0</v>
      </c>
      <c r="AB1682" s="522" t="s">
        <v>31</v>
      </c>
      <c r="AC1682" s="45">
        <f>ROUND(ROUND(ROUND(ROUND(H1664*O$8,0)*S1676,0)*V1679,0)*Y1681,0)-AA1682</f>
        <v>239</v>
      </c>
      <c r="AD1682" s="79"/>
    </row>
    <row r="1683" ht="16.5" customHeight="1">
      <c r="A1683" s="29">
        <v>61.0</v>
      </c>
      <c r="B1683" s="29">
        <v>8636.0</v>
      </c>
      <c r="C1683" s="32" t="s">
        <v>11630</v>
      </c>
      <c r="D1683" s="389"/>
      <c r="E1683" s="389"/>
      <c r="F1683" s="527"/>
      <c r="G1683" s="527"/>
      <c r="H1683" s="527"/>
      <c r="I1683" s="532"/>
      <c r="J1683" s="94"/>
      <c r="K1683" s="140"/>
      <c r="L1683" s="54"/>
      <c r="M1683" s="52"/>
      <c r="N1683" s="8"/>
      <c r="O1683" s="54"/>
      <c r="P1683" s="536"/>
      <c r="Q1683" s="83"/>
      <c r="R1683" s="528"/>
      <c r="S1683" s="486"/>
      <c r="T1683" s="102" t="s">
        <v>329</v>
      </c>
      <c r="U1683" s="83" t="s">
        <v>21</v>
      </c>
      <c r="V1683" s="528">
        <v>0.85</v>
      </c>
      <c r="W1683" s="37"/>
      <c r="X1683" s="7"/>
      <c r="Y1683" s="39"/>
      <c r="Z1683" s="213"/>
      <c r="AA1683" s="213"/>
      <c r="AB1683" s="213"/>
      <c r="AC1683" s="45">
        <f>ROUND(ROUND(ROUND(H1664*O$8,0)*S1676,0)*V1683,0)</f>
        <v>349</v>
      </c>
      <c r="AD1683" s="79"/>
    </row>
    <row r="1684" ht="16.5" customHeight="1">
      <c r="A1684" s="29">
        <v>61.0</v>
      </c>
      <c r="B1684" s="29">
        <v>7915.0</v>
      </c>
      <c r="C1684" s="32" t="s">
        <v>11631</v>
      </c>
      <c r="D1684" s="389"/>
      <c r="E1684" s="389"/>
      <c r="F1684" s="527"/>
      <c r="G1684" s="527"/>
      <c r="H1684" s="527"/>
      <c r="I1684" s="532"/>
      <c r="J1684" s="94"/>
      <c r="K1684" s="140"/>
      <c r="L1684" s="54"/>
      <c r="M1684" s="52"/>
      <c r="N1684" s="8"/>
      <c r="O1684" s="54"/>
      <c r="P1684" s="536"/>
      <c r="Q1684" s="83"/>
      <c r="R1684" s="528"/>
      <c r="S1684" s="528"/>
      <c r="T1684" s="482"/>
      <c r="U1684" s="83"/>
      <c r="V1684" s="528"/>
      <c r="W1684" s="227"/>
      <c r="X1684" s="22"/>
      <c r="Y1684" s="109"/>
      <c r="Z1684" s="213" t="s">
        <v>30</v>
      </c>
      <c r="AA1684" s="74">
        <v>5.0</v>
      </c>
      <c r="AB1684" s="522" t="s">
        <v>31</v>
      </c>
      <c r="AC1684" s="45">
        <f>ROUND(ROUND(ROUND(H1664*O$8,0)*S1676,0)*V1683,0)-AA1684</f>
        <v>344</v>
      </c>
      <c r="AD1684" s="79"/>
    </row>
    <row r="1685" ht="16.5" customHeight="1">
      <c r="A1685" s="29">
        <v>61.0</v>
      </c>
      <c r="B1685" s="29">
        <v>7916.0</v>
      </c>
      <c r="C1685" s="32" t="s">
        <v>11632</v>
      </c>
      <c r="D1685" s="389"/>
      <c r="E1685" s="389"/>
      <c r="F1685" s="527"/>
      <c r="G1685" s="527"/>
      <c r="H1685" s="527"/>
      <c r="I1685" s="532"/>
      <c r="J1685" s="94"/>
      <c r="K1685" s="140"/>
      <c r="L1685" s="54"/>
      <c r="M1685" s="52"/>
      <c r="N1685" s="8"/>
      <c r="O1685" s="54"/>
      <c r="P1685" s="254"/>
      <c r="Q1685" s="83"/>
      <c r="R1685" s="528"/>
      <c r="S1685" s="528"/>
      <c r="T1685" s="482"/>
      <c r="U1685" s="99"/>
      <c r="V1685" s="529"/>
      <c r="W1685" s="305" t="s">
        <v>20</v>
      </c>
      <c r="X1685" s="41" t="s">
        <v>21</v>
      </c>
      <c r="Y1685" s="86">
        <v>0.85</v>
      </c>
      <c r="Z1685" s="75"/>
      <c r="AA1685" s="213"/>
      <c r="AB1685" s="213"/>
      <c r="AC1685" s="45">
        <f>ROUND(ROUND(ROUND(ROUND(H1664*O$8,0)*S1676,0)*V1683,0)*Y1685,0)</f>
        <v>297</v>
      </c>
      <c r="AD1685" s="79"/>
    </row>
    <row r="1686" ht="16.5" customHeight="1">
      <c r="A1686" s="29">
        <v>61.0</v>
      </c>
      <c r="B1686" s="29">
        <v>7917.0</v>
      </c>
      <c r="C1686" s="32" t="s">
        <v>11633</v>
      </c>
      <c r="D1686" s="389"/>
      <c r="E1686" s="389"/>
      <c r="F1686" s="527"/>
      <c r="G1686" s="527"/>
      <c r="H1686" s="527"/>
      <c r="I1686" s="532"/>
      <c r="J1686" s="94"/>
      <c r="K1686" s="140"/>
      <c r="L1686" s="54"/>
      <c r="M1686" s="52"/>
      <c r="N1686" s="8"/>
      <c r="O1686" s="54"/>
      <c r="P1686" s="536"/>
      <c r="Q1686" s="83"/>
      <c r="R1686" s="83"/>
      <c r="S1686" s="83"/>
      <c r="T1686" s="484"/>
      <c r="U1686" s="24"/>
      <c r="V1686" s="26"/>
      <c r="W1686" s="484"/>
      <c r="X1686" s="56"/>
      <c r="Y1686" s="526"/>
      <c r="Z1686" s="213" t="s">
        <v>30</v>
      </c>
      <c r="AA1686" s="74">
        <v>5.0</v>
      </c>
      <c r="AB1686" s="522" t="s">
        <v>31</v>
      </c>
      <c r="AC1686" s="45">
        <f>ROUND(ROUND(ROUND(ROUND(H1664*O$8,0)*S1676,0)*V1683,0)*Y1685,0)-AA1686</f>
        <v>292</v>
      </c>
      <c r="AD1686" s="79"/>
    </row>
    <row r="1687" ht="16.5" customHeight="1">
      <c r="A1687" s="29">
        <v>61.0</v>
      </c>
      <c r="B1687" s="29">
        <v>7918.0</v>
      </c>
      <c r="C1687" s="32" t="s">
        <v>11634</v>
      </c>
      <c r="D1687" s="389"/>
      <c r="E1687" s="389"/>
      <c r="F1687" s="527"/>
      <c r="G1687" s="527"/>
      <c r="H1687" s="527"/>
      <c r="I1687" s="532"/>
      <c r="J1687" s="94"/>
      <c r="K1687" s="140"/>
      <c r="L1687" s="54"/>
      <c r="M1687" s="52"/>
      <c r="N1687" s="8"/>
      <c r="O1687" s="54"/>
      <c r="P1687" s="536"/>
      <c r="Q1687" s="102" t="s">
        <v>27</v>
      </c>
      <c r="R1687" s="533"/>
      <c r="S1687" s="533"/>
      <c r="T1687" s="520"/>
      <c r="U1687" s="38"/>
      <c r="V1687" s="6"/>
      <c r="W1687" s="37"/>
      <c r="X1687" s="7"/>
      <c r="Y1687" s="39"/>
      <c r="Z1687" s="213"/>
      <c r="AA1687" s="213"/>
      <c r="AB1687" s="213"/>
      <c r="AC1687" s="45">
        <f>ROUND(ROUND(H1664*O$8,0)*S1688,0)</f>
        <v>293</v>
      </c>
      <c r="AD1687" s="79"/>
    </row>
    <row r="1688" ht="16.5" customHeight="1">
      <c r="A1688" s="29">
        <v>61.0</v>
      </c>
      <c r="B1688" s="29">
        <v>7919.0</v>
      </c>
      <c r="C1688" s="32" t="s">
        <v>11635</v>
      </c>
      <c r="D1688" s="389"/>
      <c r="E1688" s="389"/>
      <c r="F1688" s="527"/>
      <c r="G1688" s="527"/>
      <c r="H1688" s="527"/>
      <c r="I1688" s="532"/>
      <c r="J1688" s="94"/>
      <c r="K1688" s="140"/>
      <c r="L1688" s="54"/>
      <c r="M1688" s="52"/>
      <c r="N1688" s="8"/>
      <c r="O1688" s="54"/>
      <c r="P1688" s="535"/>
      <c r="Q1688" s="482"/>
      <c r="R1688" s="83" t="s">
        <v>21</v>
      </c>
      <c r="S1688" s="528">
        <v>0.5</v>
      </c>
      <c r="T1688" s="521"/>
      <c r="U1688" s="53"/>
      <c r="V1688" s="14"/>
      <c r="W1688" s="52"/>
      <c r="X1688" s="8"/>
      <c r="Y1688" s="109"/>
      <c r="Z1688" s="213" t="s">
        <v>30</v>
      </c>
      <c r="AA1688" s="74">
        <v>5.0</v>
      </c>
      <c r="AB1688" s="522" t="s">
        <v>31</v>
      </c>
      <c r="AC1688" s="45">
        <f>ROUND(ROUND(H1664*O$8,0)*S1688,0)-AA1688</f>
        <v>288</v>
      </c>
      <c r="AD1688" s="79"/>
    </row>
    <row r="1689" ht="16.5" customHeight="1">
      <c r="A1689" s="29">
        <v>61.0</v>
      </c>
      <c r="B1689" s="29">
        <v>7920.0</v>
      </c>
      <c r="C1689" s="32" t="s">
        <v>11636</v>
      </c>
      <c r="D1689" s="389"/>
      <c r="E1689" s="389"/>
      <c r="F1689" s="527"/>
      <c r="G1689" s="527"/>
      <c r="H1689" s="527"/>
      <c r="I1689" s="532"/>
      <c r="J1689" s="94"/>
      <c r="K1689" s="140"/>
      <c r="L1689" s="54"/>
      <c r="M1689" s="52"/>
      <c r="N1689" s="8"/>
      <c r="O1689" s="54"/>
      <c r="P1689" s="535"/>
      <c r="Q1689" s="482"/>
      <c r="R1689" s="14"/>
      <c r="S1689" s="14"/>
      <c r="T1689" s="521"/>
      <c r="U1689" s="53"/>
      <c r="V1689" s="14"/>
      <c r="W1689" s="305" t="s">
        <v>20</v>
      </c>
      <c r="X1689" s="41" t="s">
        <v>21</v>
      </c>
      <c r="Y1689" s="86">
        <v>0.85</v>
      </c>
      <c r="Z1689" s="75"/>
      <c r="AA1689" s="213"/>
      <c r="AB1689" s="213"/>
      <c r="AC1689" s="45">
        <f>ROUND(ROUND(ROUND(H1664*O$8,0)*S1688,0)*Y1689,0)</f>
        <v>249</v>
      </c>
      <c r="AD1689" s="79"/>
    </row>
    <row r="1690" ht="16.5" customHeight="1">
      <c r="A1690" s="29">
        <v>61.0</v>
      </c>
      <c r="B1690" s="29">
        <v>7921.0</v>
      </c>
      <c r="C1690" s="32" t="s">
        <v>11637</v>
      </c>
      <c r="D1690" s="389"/>
      <c r="E1690" s="389"/>
      <c r="F1690" s="527"/>
      <c r="G1690" s="527"/>
      <c r="H1690" s="527"/>
      <c r="I1690" s="532"/>
      <c r="J1690" s="94"/>
      <c r="K1690" s="140"/>
      <c r="L1690" s="54"/>
      <c r="M1690" s="52"/>
      <c r="N1690" s="8"/>
      <c r="O1690" s="54"/>
      <c r="P1690" s="535"/>
      <c r="Q1690" s="482"/>
      <c r="R1690" s="83"/>
      <c r="S1690" s="83"/>
      <c r="T1690" s="525"/>
      <c r="U1690" s="180"/>
      <c r="V1690" s="21"/>
      <c r="W1690" s="484"/>
      <c r="X1690" s="56"/>
      <c r="Y1690" s="526"/>
      <c r="Z1690" s="213" t="s">
        <v>30</v>
      </c>
      <c r="AA1690" s="74">
        <v>5.0</v>
      </c>
      <c r="AB1690" s="522" t="s">
        <v>31</v>
      </c>
      <c r="AC1690" s="45">
        <f>ROUND(ROUND(ROUND(H1664*O$8,0)*S1688,0)*Y1689,0)-AA1690</f>
        <v>244</v>
      </c>
      <c r="AD1690" s="79"/>
    </row>
    <row r="1691" ht="16.5" customHeight="1">
      <c r="A1691" s="29">
        <v>61.0</v>
      </c>
      <c r="B1691" s="29">
        <v>7922.0</v>
      </c>
      <c r="C1691" s="32" t="s">
        <v>11638</v>
      </c>
      <c r="D1691" s="389"/>
      <c r="E1691" s="389"/>
      <c r="F1691" s="527"/>
      <c r="G1691" s="527"/>
      <c r="H1691" s="527"/>
      <c r="I1691" s="532"/>
      <c r="J1691" s="94"/>
      <c r="K1691" s="140"/>
      <c r="L1691" s="54"/>
      <c r="M1691" s="52"/>
      <c r="N1691" s="8"/>
      <c r="O1691" s="54"/>
      <c r="P1691" s="536"/>
      <c r="Q1691" s="14"/>
      <c r="R1691" s="14"/>
      <c r="S1691" s="14"/>
      <c r="T1691" s="102" t="s">
        <v>326</v>
      </c>
      <c r="U1691" s="41" t="s">
        <v>21</v>
      </c>
      <c r="V1691" s="60">
        <v>0.7</v>
      </c>
      <c r="W1691" s="37"/>
      <c r="X1691" s="7"/>
      <c r="Y1691" s="39"/>
      <c r="Z1691" s="213"/>
      <c r="AA1691" s="213"/>
      <c r="AB1691" s="213"/>
      <c r="AC1691" s="45">
        <f>ROUND(ROUND(ROUND(H1664*O$8,0)*S1688,0)*V1691,0)</f>
        <v>205</v>
      </c>
      <c r="AD1691" s="79"/>
    </row>
    <row r="1692" ht="16.5" customHeight="1">
      <c r="A1692" s="29">
        <v>61.0</v>
      </c>
      <c r="B1692" s="29">
        <v>7923.0</v>
      </c>
      <c r="C1692" s="32" t="s">
        <v>11639</v>
      </c>
      <c r="D1692" s="389"/>
      <c r="E1692" s="389"/>
      <c r="F1692" s="527"/>
      <c r="G1692" s="527"/>
      <c r="H1692" s="527"/>
      <c r="I1692" s="532"/>
      <c r="J1692" s="94"/>
      <c r="K1692" s="140"/>
      <c r="L1692" s="54"/>
      <c r="M1692" s="52"/>
      <c r="N1692" s="8"/>
      <c r="O1692" s="54"/>
      <c r="P1692" s="536"/>
      <c r="Q1692" s="14"/>
      <c r="R1692" s="14"/>
      <c r="S1692" s="14"/>
      <c r="T1692" s="482"/>
      <c r="U1692" s="83"/>
      <c r="V1692" s="528"/>
      <c r="W1692" s="227"/>
      <c r="X1692" s="22"/>
      <c r="Y1692" s="109"/>
      <c r="Z1692" s="213" t="s">
        <v>30</v>
      </c>
      <c r="AA1692" s="74">
        <v>5.0</v>
      </c>
      <c r="AB1692" s="522" t="s">
        <v>31</v>
      </c>
      <c r="AC1692" s="45">
        <f>ROUND(ROUND(ROUND(H1664*O$8,0)*S1688,0)*V1691,0)-AA1692</f>
        <v>200</v>
      </c>
      <c r="AD1692" s="79"/>
    </row>
    <row r="1693" ht="16.5" customHeight="1">
      <c r="A1693" s="29">
        <v>61.0</v>
      </c>
      <c r="B1693" s="29">
        <v>7924.0</v>
      </c>
      <c r="C1693" s="32" t="s">
        <v>11640</v>
      </c>
      <c r="D1693" s="389"/>
      <c r="E1693" s="389"/>
      <c r="F1693" s="527"/>
      <c r="G1693" s="527"/>
      <c r="H1693" s="527"/>
      <c r="I1693" s="532"/>
      <c r="J1693" s="94"/>
      <c r="K1693" s="140"/>
      <c r="L1693" s="54"/>
      <c r="M1693" s="52"/>
      <c r="N1693" s="8"/>
      <c r="O1693" s="54"/>
      <c r="P1693" s="254"/>
      <c r="Q1693" s="83"/>
      <c r="R1693" s="83"/>
      <c r="T1693" s="482"/>
      <c r="U1693" s="99"/>
      <c r="V1693" s="529"/>
      <c r="W1693" s="305" t="s">
        <v>20</v>
      </c>
      <c r="X1693" s="41" t="s">
        <v>21</v>
      </c>
      <c r="Y1693" s="86">
        <v>0.85</v>
      </c>
      <c r="Z1693" s="75"/>
      <c r="AA1693" s="213"/>
      <c r="AB1693" s="213"/>
      <c r="AC1693" s="45">
        <f>ROUND(ROUND(ROUND(ROUND(H1664*O$8,0)*S1688,0)*V1691,0)*Y1693,0)</f>
        <v>174</v>
      </c>
      <c r="AD1693" s="79"/>
    </row>
    <row r="1694" ht="16.5" customHeight="1">
      <c r="A1694" s="29">
        <v>61.0</v>
      </c>
      <c r="B1694" s="29">
        <v>7925.0</v>
      </c>
      <c r="C1694" s="32" t="s">
        <v>11641</v>
      </c>
      <c r="D1694" s="389"/>
      <c r="E1694" s="389"/>
      <c r="F1694" s="527"/>
      <c r="G1694" s="527"/>
      <c r="H1694" s="527"/>
      <c r="I1694" s="532"/>
      <c r="J1694" s="94"/>
      <c r="K1694" s="140"/>
      <c r="L1694" s="54"/>
      <c r="M1694" s="52"/>
      <c r="N1694" s="8"/>
      <c r="O1694" s="54"/>
      <c r="P1694" s="254"/>
      <c r="Q1694" s="83"/>
      <c r="R1694" s="83"/>
      <c r="S1694" s="83"/>
      <c r="T1694" s="530"/>
      <c r="U1694" s="24"/>
      <c r="V1694" s="26"/>
      <c r="W1694" s="484"/>
      <c r="X1694" s="56"/>
      <c r="Y1694" s="526"/>
      <c r="Z1694" s="213" t="s">
        <v>30</v>
      </c>
      <c r="AA1694" s="74">
        <v>5.0</v>
      </c>
      <c r="AB1694" s="522" t="s">
        <v>31</v>
      </c>
      <c r="AC1694" s="45">
        <f>ROUND(ROUND(ROUND(ROUND(H1664*O$8,0)*S1688,0)*V1691,0)*Y1693,0)-AA1694</f>
        <v>169</v>
      </c>
      <c r="AD1694" s="79"/>
    </row>
    <row r="1695" ht="16.5" customHeight="1">
      <c r="A1695" s="29">
        <v>61.0</v>
      </c>
      <c r="B1695" s="29">
        <v>7926.0</v>
      </c>
      <c r="C1695" s="32" t="s">
        <v>11642</v>
      </c>
      <c r="D1695" s="389"/>
      <c r="E1695" s="389"/>
      <c r="F1695" s="527"/>
      <c r="G1695" s="527"/>
      <c r="H1695" s="527"/>
      <c r="I1695" s="532"/>
      <c r="J1695" s="94"/>
      <c r="K1695" s="140"/>
      <c r="L1695" s="54"/>
      <c r="M1695" s="52"/>
      <c r="N1695" s="8"/>
      <c r="O1695" s="54"/>
      <c r="P1695" s="536"/>
      <c r="Q1695" s="83"/>
      <c r="R1695" s="528"/>
      <c r="S1695" s="486"/>
      <c r="T1695" s="102" t="s">
        <v>329</v>
      </c>
      <c r="U1695" s="83" t="s">
        <v>21</v>
      </c>
      <c r="V1695" s="528">
        <v>0.85</v>
      </c>
      <c r="W1695" s="37"/>
      <c r="X1695" s="7"/>
      <c r="Y1695" s="39"/>
      <c r="Z1695" s="213"/>
      <c r="AA1695" s="213"/>
      <c r="AB1695" s="213"/>
      <c r="AC1695" s="45">
        <f>ROUND(ROUND(ROUND(H1664*O$8,0)*S1688,0)*V1695,0)</f>
        <v>249</v>
      </c>
      <c r="AD1695" s="79"/>
    </row>
    <row r="1696" ht="16.5" customHeight="1">
      <c r="A1696" s="29">
        <v>61.0</v>
      </c>
      <c r="B1696" s="29">
        <v>7927.0</v>
      </c>
      <c r="C1696" s="32" t="s">
        <v>11643</v>
      </c>
      <c r="D1696" s="389"/>
      <c r="E1696" s="389"/>
      <c r="F1696" s="527"/>
      <c r="G1696" s="527"/>
      <c r="H1696" s="527"/>
      <c r="I1696" s="532"/>
      <c r="J1696" s="94"/>
      <c r="K1696" s="140"/>
      <c r="L1696" s="54"/>
      <c r="M1696" s="52"/>
      <c r="N1696" s="8"/>
      <c r="O1696" s="54"/>
      <c r="P1696" s="536"/>
      <c r="Q1696" s="83"/>
      <c r="R1696" s="528"/>
      <c r="S1696" s="528"/>
      <c r="T1696" s="482"/>
      <c r="U1696" s="83"/>
      <c r="V1696" s="528"/>
      <c r="W1696" s="227"/>
      <c r="X1696" s="22"/>
      <c r="Y1696" s="109"/>
      <c r="Z1696" s="213" t="s">
        <v>30</v>
      </c>
      <c r="AA1696" s="74">
        <v>5.0</v>
      </c>
      <c r="AB1696" s="522" t="s">
        <v>31</v>
      </c>
      <c r="AC1696" s="45">
        <f>ROUND(ROUND(ROUND(H1664*O$8,0)*S1688,0)*V1695,0)-AA1696</f>
        <v>244</v>
      </c>
      <c r="AD1696" s="79"/>
    </row>
    <row r="1697" ht="16.5" customHeight="1">
      <c r="A1697" s="29">
        <v>61.0</v>
      </c>
      <c r="B1697" s="29">
        <v>7928.0</v>
      </c>
      <c r="C1697" s="32" t="s">
        <v>11644</v>
      </c>
      <c r="D1697" s="389"/>
      <c r="E1697" s="389"/>
      <c r="F1697" s="527"/>
      <c r="G1697" s="527"/>
      <c r="H1697" s="527"/>
      <c r="I1697" s="532"/>
      <c r="J1697" s="94"/>
      <c r="K1697" s="140"/>
      <c r="L1697" s="54"/>
      <c r="M1697" s="52"/>
      <c r="N1697" s="8"/>
      <c r="O1697" s="54"/>
      <c r="P1697" s="254"/>
      <c r="Q1697" s="83"/>
      <c r="R1697" s="528"/>
      <c r="S1697" s="528"/>
      <c r="T1697" s="482"/>
      <c r="U1697" s="99"/>
      <c r="V1697" s="529"/>
      <c r="W1697" s="305" t="s">
        <v>20</v>
      </c>
      <c r="X1697" s="41" t="s">
        <v>21</v>
      </c>
      <c r="Y1697" s="86">
        <v>0.85</v>
      </c>
      <c r="Z1697" s="75"/>
      <c r="AA1697" s="213"/>
      <c r="AB1697" s="213"/>
      <c r="AC1697" s="45">
        <f>ROUND(ROUND(ROUND(ROUND(H1664*O$8,0)*S1688,0)*V1695,0)*Y1697,0)</f>
        <v>212</v>
      </c>
      <c r="AD1697" s="79"/>
    </row>
    <row r="1698" ht="16.5" customHeight="1">
      <c r="A1698" s="29">
        <v>61.0</v>
      </c>
      <c r="B1698" s="29">
        <v>7929.0</v>
      </c>
      <c r="C1698" s="32" t="s">
        <v>11645</v>
      </c>
      <c r="D1698" s="541"/>
      <c r="E1698" s="389"/>
      <c r="F1698" s="527"/>
      <c r="G1698" s="527"/>
      <c r="H1698" s="527"/>
      <c r="I1698" s="532"/>
      <c r="J1698" s="94"/>
      <c r="K1698" s="140"/>
      <c r="L1698" s="54"/>
      <c r="M1698" s="52"/>
      <c r="N1698" s="8"/>
      <c r="O1698" s="54"/>
      <c r="P1698" s="537"/>
      <c r="Q1698" s="83"/>
      <c r="R1698" s="83"/>
      <c r="S1698" s="83"/>
      <c r="T1698" s="484"/>
      <c r="U1698" s="24"/>
      <c r="V1698" s="26"/>
      <c r="W1698" s="484"/>
      <c r="X1698" s="56"/>
      <c r="Y1698" s="526"/>
      <c r="Z1698" s="213" t="s">
        <v>30</v>
      </c>
      <c r="AA1698" s="74">
        <v>5.0</v>
      </c>
      <c r="AB1698" s="522" t="s">
        <v>31</v>
      </c>
      <c r="AC1698" s="45">
        <f>ROUND(ROUND(ROUND(ROUND(H1664*O$8,0)*S1688,0)*V1695,0)*Y1697,0)-AA1698</f>
        <v>207</v>
      </c>
      <c r="AD1698" s="79"/>
    </row>
    <row r="1699" ht="16.5" customHeight="1">
      <c r="A1699" s="29">
        <v>61.0</v>
      </c>
      <c r="B1699" s="29">
        <v>7930.0</v>
      </c>
      <c r="C1699" s="32" t="s">
        <v>11646</v>
      </c>
      <c r="D1699" s="102" t="s">
        <v>9670</v>
      </c>
      <c r="E1699" s="487"/>
      <c r="F1699" s="487"/>
      <c r="G1699" s="487"/>
      <c r="H1699" s="169"/>
      <c r="I1699" s="519"/>
      <c r="J1699" s="168"/>
      <c r="K1699" s="152"/>
      <c r="L1699" s="39"/>
      <c r="M1699" s="52"/>
      <c r="N1699" s="8"/>
      <c r="O1699" s="54"/>
      <c r="P1699" s="37"/>
      <c r="Q1699" s="7"/>
      <c r="R1699" s="7"/>
      <c r="S1699" s="7"/>
      <c r="T1699" s="520"/>
      <c r="U1699" s="6"/>
      <c r="V1699" s="7"/>
      <c r="W1699" s="37"/>
      <c r="X1699" s="7"/>
      <c r="Y1699" s="39"/>
      <c r="Z1699" s="213"/>
      <c r="AA1699" s="213"/>
      <c r="AB1699" s="213"/>
      <c r="AC1699" s="45">
        <f>ROUND(ROUND(H1700*O$8,0),0)</f>
        <v>393</v>
      </c>
      <c r="AD1699" s="79"/>
    </row>
    <row r="1700" ht="16.5" customHeight="1">
      <c r="A1700" s="29">
        <v>61.0</v>
      </c>
      <c r="B1700" s="29">
        <v>7931.0</v>
      </c>
      <c r="C1700" s="32" t="s">
        <v>11647</v>
      </c>
      <c r="D1700" s="482"/>
      <c r="H1700" s="50">
        <f>'28児童発達支援(基本１)'!H1700</f>
        <v>562</v>
      </c>
      <c r="I1700" s="8" t="s">
        <v>9</v>
      </c>
      <c r="J1700" s="94"/>
      <c r="K1700" s="140"/>
      <c r="L1700" s="54"/>
      <c r="M1700" s="52"/>
      <c r="N1700" s="8"/>
      <c r="O1700" s="54"/>
      <c r="P1700" s="52"/>
      <c r="Q1700" s="8"/>
      <c r="R1700" s="8"/>
      <c r="S1700" s="8"/>
      <c r="T1700" s="521"/>
      <c r="U1700" s="14"/>
      <c r="V1700" s="8"/>
      <c r="W1700" s="52"/>
      <c r="X1700" s="8"/>
      <c r="Y1700" s="109"/>
      <c r="Z1700" s="213" t="s">
        <v>30</v>
      </c>
      <c r="AA1700" s="74">
        <v>5.0</v>
      </c>
      <c r="AB1700" s="522" t="s">
        <v>31</v>
      </c>
      <c r="AC1700" s="45">
        <f>ROUND(ROUND(H1700*O$8,0),0)-AA1700</f>
        <v>388</v>
      </c>
      <c r="AD1700" s="79"/>
    </row>
    <row r="1701" ht="16.5" customHeight="1">
      <c r="A1701" s="29">
        <v>61.0</v>
      </c>
      <c r="B1701" s="29">
        <v>7932.0</v>
      </c>
      <c r="C1701" s="32" t="s">
        <v>11648</v>
      </c>
      <c r="D1701" s="482"/>
      <c r="H1701" s="174"/>
      <c r="I1701" s="523"/>
      <c r="J1701" s="94"/>
      <c r="K1701" s="140"/>
      <c r="L1701" s="54"/>
      <c r="M1701" s="52"/>
      <c r="N1701" s="8"/>
      <c r="O1701" s="54"/>
      <c r="P1701" s="52"/>
      <c r="Q1701" s="8"/>
      <c r="R1701" s="8"/>
      <c r="S1701" s="8"/>
      <c r="T1701" s="521"/>
      <c r="U1701" s="14"/>
      <c r="V1701" s="54"/>
      <c r="W1701" s="305" t="s">
        <v>20</v>
      </c>
      <c r="X1701" s="41" t="s">
        <v>21</v>
      </c>
      <c r="Y1701" s="86">
        <v>0.85</v>
      </c>
      <c r="Z1701" s="75"/>
      <c r="AA1701" s="213"/>
      <c r="AB1701" s="213"/>
      <c r="AC1701" s="45">
        <f>ROUND(ROUND(H1700*O$8,0)*Y1701,0)</f>
        <v>334</v>
      </c>
      <c r="AD1701" s="79"/>
    </row>
    <row r="1702" ht="16.5" customHeight="1">
      <c r="A1702" s="29">
        <v>61.0</v>
      </c>
      <c r="B1702" s="29">
        <v>7933.0</v>
      </c>
      <c r="C1702" s="32" t="s">
        <v>11649</v>
      </c>
      <c r="D1702" s="482"/>
      <c r="H1702" s="174"/>
      <c r="I1702" s="174"/>
      <c r="J1702" s="94"/>
      <c r="K1702" s="140"/>
      <c r="L1702" s="54"/>
      <c r="M1702" s="52"/>
      <c r="N1702" s="8"/>
      <c r="O1702" s="54"/>
      <c r="P1702" s="52"/>
      <c r="Q1702" s="8"/>
      <c r="R1702" s="8"/>
      <c r="S1702" s="8"/>
      <c r="T1702" s="525"/>
      <c r="U1702" s="21"/>
      <c r="V1702" s="109"/>
      <c r="W1702" s="484"/>
      <c r="X1702" s="56"/>
      <c r="Y1702" s="526"/>
      <c r="Z1702" s="213" t="s">
        <v>30</v>
      </c>
      <c r="AA1702" s="74">
        <v>5.0</v>
      </c>
      <c r="AB1702" s="522" t="s">
        <v>31</v>
      </c>
      <c r="AC1702" s="45">
        <f>ROUND(ROUND(H1700*O$8,0)*Y1701,0)-AA1702</f>
        <v>329</v>
      </c>
      <c r="AD1702" s="79"/>
    </row>
    <row r="1703" ht="16.5" customHeight="1">
      <c r="A1703" s="29">
        <v>61.0</v>
      </c>
      <c r="B1703" s="29">
        <v>7934.0</v>
      </c>
      <c r="C1703" s="32" t="s">
        <v>11650</v>
      </c>
      <c r="D1703" s="173"/>
      <c r="E1703" s="174"/>
      <c r="F1703" s="527"/>
      <c r="G1703" s="527"/>
      <c r="H1703" s="8"/>
      <c r="I1703" s="144"/>
      <c r="J1703" s="94"/>
      <c r="K1703" s="140"/>
      <c r="L1703" s="54"/>
      <c r="M1703" s="52"/>
      <c r="N1703" s="8"/>
      <c r="O1703" s="54"/>
      <c r="P1703" s="52"/>
      <c r="Q1703" s="8"/>
      <c r="R1703" s="8"/>
      <c r="S1703" s="8"/>
      <c r="T1703" s="102" t="s">
        <v>326</v>
      </c>
      <c r="U1703" s="41" t="s">
        <v>21</v>
      </c>
      <c r="V1703" s="60">
        <v>0.7</v>
      </c>
      <c r="W1703" s="37"/>
      <c r="X1703" s="7"/>
      <c r="Y1703" s="39"/>
      <c r="Z1703" s="213"/>
      <c r="AA1703" s="213"/>
      <c r="AB1703" s="213"/>
      <c r="AC1703" s="45">
        <f>ROUND(ROUND(H1700*O$8,0)*V1703,0)</f>
        <v>275</v>
      </c>
      <c r="AD1703" s="79"/>
    </row>
    <row r="1704" ht="16.5" customHeight="1">
      <c r="A1704" s="29">
        <v>61.0</v>
      </c>
      <c r="B1704" s="29">
        <v>7935.0</v>
      </c>
      <c r="C1704" s="32" t="s">
        <v>11651</v>
      </c>
      <c r="D1704" s="173"/>
      <c r="E1704" s="174"/>
      <c r="F1704" s="527"/>
      <c r="G1704" s="527"/>
      <c r="H1704" s="8"/>
      <c r="I1704" s="144"/>
      <c r="J1704" s="94"/>
      <c r="K1704" s="140"/>
      <c r="L1704" s="54"/>
      <c r="M1704" s="52"/>
      <c r="N1704" s="8"/>
      <c r="O1704" s="54"/>
      <c r="P1704" s="52"/>
      <c r="Q1704" s="8"/>
      <c r="R1704" s="8"/>
      <c r="S1704" s="8"/>
      <c r="T1704" s="482"/>
      <c r="U1704" s="83"/>
      <c r="V1704" s="528"/>
      <c r="W1704" s="227"/>
      <c r="X1704" s="22"/>
      <c r="Y1704" s="109"/>
      <c r="Z1704" s="213" t="s">
        <v>30</v>
      </c>
      <c r="AA1704" s="74">
        <v>5.0</v>
      </c>
      <c r="AB1704" s="522" t="s">
        <v>31</v>
      </c>
      <c r="AC1704" s="45">
        <f>ROUND(ROUND(H1700*O$8,0)*V1703,0)-AA1704</f>
        <v>270</v>
      </c>
      <c r="AD1704" s="79"/>
    </row>
    <row r="1705" ht="16.5" customHeight="1">
      <c r="A1705" s="29">
        <v>61.0</v>
      </c>
      <c r="B1705" s="29">
        <v>7936.0</v>
      </c>
      <c r="C1705" s="32" t="s">
        <v>11652</v>
      </c>
      <c r="D1705" s="156"/>
      <c r="E1705" s="174"/>
      <c r="F1705" s="113"/>
      <c r="G1705" s="113"/>
      <c r="H1705" s="8"/>
      <c r="I1705" s="144"/>
      <c r="J1705" s="94"/>
      <c r="K1705" s="140"/>
      <c r="L1705" s="54"/>
      <c r="M1705" s="52"/>
      <c r="N1705" s="8"/>
      <c r="O1705" s="54"/>
      <c r="P1705" s="52"/>
      <c r="Q1705" s="8"/>
      <c r="R1705" s="8"/>
      <c r="S1705" s="8"/>
      <c r="T1705" s="482"/>
      <c r="U1705" s="99"/>
      <c r="V1705" s="529"/>
      <c r="W1705" s="305" t="s">
        <v>20</v>
      </c>
      <c r="X1705" s="41" t="s">
        <v>21</v>
      </c>
      <c r="Y1705" s="86">
        <v>0.85</v>
      </c>
      <c r="Z1705" s="75"/>
      <c r="AA1705" s="213"/>
      <c r="AB1705" s="213"/>
      <c r="AC1705" s="45">
        <f>ROUND(ROUND(ROUND(H1700*O$8,0)*V1703,0)*Y1705,0)</f>
        <v>234</v>
      </c>
      <c r="AD1705" s="79"/>
    </row>
    <row r="1706" ht="16.5" customHeight="1">
      <c r="A1706" s="29">
        <v>61.0</v>
      </c>
      <c r="B1706" s="29">
        <v>7937.0</v>
      </c>
      <c r="C1706" s="32" t="s">
        <v>11653</v>
      </c>
      <c r="D1706" s="156"/>
      <c r="E1706" s="174"/>
      <c r="F1706" s="113"/>
      <c r="G1706" s="113"/>
      <c r="H1706" s="8"/>
      <c r="I1706" s="144"/>
      <c r="J1706" s="94"/>
      <c r="K1706" s="140"/>
      <c r="L1706" s="54"/>
      <c r="M1706" s="52"/>
      <c r="N1706" s="8"/>
      <c r="O1706" s="54"/>
      <c r="P1706" s="52"/>
      <c r="Q1706" s="8"/>
      <c r="R1706" s="8"/>
      <c r="S1706" s="8"/>
      <c r="T1706" s="530"/>
      <c r="U1706" s="24"/>
      <c r="V1706" s="26"/>
      <c r="W1706" s="484"/>
      <c r="X1706" s="56"/>
      <c r="Y1706" s="526"/>
      <c r="Z1706" s="213" t="s">
        <v>30</v>
      </c>
      <c r="AA1706" s="74">
        <v>5.0</v>
      </c>
      <c r="AB1706" s="522" t="s">
        <v>31</v>
      </c>
      <c r="AC1706" s="45">
        <f>ROUND(ROUND(ROUND(H1700*O$8,0)*V1703,0)*Y1705,0)-AA1706</f>
        <v>229</v>
      </c>
      <c r="AD1706" s="79"/>
    </row>
    <row r="1707" ht="16.5" customHeight="1">
      <c r="A1707" s="29">
        <v>61.0</v>
      </c>
      <c r="B1707" s="29">
        <v>7938.0</v>
      </c>
      <c r="C1707" s="32" t="s">
        <v>11654</v>
      </c>
      <c r="D1707" s="156"/>
      <c r="E1707" s="174"/>
      <c r="F1707" s="113"/>
      <c r="G1707" s="113"/>
      <c r="H1707" s="8"/>
      <c r="I1707" s="144"/>
      <c r="J1707" s="94"/>
      <c r="K1707" s="140"/>
      <c r="L1707" s="54"/>
      <c r="M1707" s="52"/>
      <c r="N1707" s="8"/>
      <c r="O1707" s="54"/>
      <c r="P1707" s="52"/>
      <c r="Q1707" s="8"/>
      <c r="R1707" s="8"/>
      <c r="S1707" s="54"/>
      <c r="T1707" s="102" t="s">
        <v>329</v>
      </c>
      <c r="U1707" s="83" t="s">
        <v>21</v>
      </c>
      <c r="V1707" s="528">
        <v>0.85</v>
      </c>
      <c r="W1707" s="37"/>
      <c r="X1707" s="7"/>
      <c r="Y1707" s="39"/>
      <c r="Z1707" s="213"/>
      <c r="AA1707" s="213"/>
      <c r="AB1707" s="213"/>
      <c r="AC1707" s="45">
        <f>ROUND(ROUND(H1700*O$8,0)*V1707,0)</f>
        <v>334</v>
      </c>
      <c r="AD1707" s="79"/>
    </row>
    <row r="1708" ht="16.5" customHeight="1">
      <c r="A1708" s="29">
        <v>61.0</v>
      </c>
      <c r="B1708" s="29">
        <v>7939.0</v>
      </c>
      <c r="C1708" s="32" t="s">
        <v>11655</v>
      </c>
      <c r="D1708" s="156"/>
      <c r="E1708" s="174"/>
      <c r="F1708" s="113"/>
      <c r="G1708" s="113"/>
      <c r="H1708" s="8"/>
      <c r="I1708" s="144"/>
      <c r="J1708" s="94"/>
      <c r="K1708" s="140"/>
      <c r="L1708" s="54"/>
      <c r="M1708" s="52"/>
      <c r="N1708" s="8"/>
      <c r="O1708" s="54"/>
      <c r="P1708" s="52"/>
      <c r="Q1708" s="8"/>
      <c r="R1708" s="8"/>
      <c r="S1708" s="8"/>
      <c r="T1708" s="482"/>
      <c r="U1708" s="83"/>
      <c r="V1708" s="528"/>
      <c r="W1708" s="227"/>
      <c r="X1708" s="22"/>
      <c r="Y1708" s="109"/>
      <c r="Z1708" s="213" t="s">
        <v>30</v>
      </c>
      <c r="AA1708" s="74">
        <v>5.0</v>
      </c>
      <c r="AB1708" s="522" t="s">
        <v>31</v>
      </c>
      <c r="AC1708" s="45">
        <f>ROUND(ROUND(H1700*O$8,0)*V1707,0)-AA1708</f>
        <v>329</v>
      </c>
      <c r="AD1708" s="79"/>
    </row>
    <row r="1709" ht="16.5" customHeight="1">
      <c r="A1709" s="29">
        <v>61.0</v>
      </c>
      <c r="B1709" s="29">
        <v>7940.0</v>
      </c>
      <c r="C1709" s="32" t="s">
        <v>11656</v>
      </c>
      <c r="D1709" s="156"/>
      <c r="E1709" s="174"/>
      <c r="F1709" s="527"/>
      <c r="G1709" s="527"/>
      <c r="H1709" s="527"/>
      <c r="I1709" s="532"/>
      <c r="J1709" s="94"/>
      <c r="K1709" s="140"/>
      <c r="L1709" s="54"/>
      <c r="M1709" s="52"/>
      <c r="N1709" s="8"/>
      <c r="O1709" s="54"/>
      <c r="P1709" s="52"/>
      <c r="Q1709" s="8"/>
      <c r="R1709" s="8"/>
      <c r="S1709" s="8"/>
      <c r="T1709" s="482"/>
      <c r="U1709" s="99"/>
      <c r="V1709" s="529"/>
      <c r="W1709" s="305" t="s">
        <v>20</v>
      </c>
      <c r="X1709" s="41" t="s">
        <v>21</v>
      </c>
      <c r="Y1709" s="86">
        <v>0.85</v>
      </c>
      <c r="Z1709" s="75"/>
      <c r="AA1709" s="213"/>
      <c r="AB1709" s="213"/>
      <c r="AC1709" s="45">
        <f>ROUND(ROUND(ROUND(H1700*O$8,0)*V1707,0)*Y1709,0)</f>
        <v>284</v>
      </c>
      <c r="AD1709" s="79"/>
    </row>
    <row r="1710" ht="16.5" customHeight="1">
      <c r="A1710" s="29">
        <v>61.0</v>
      </c>
      <c r="B1710" s="29">
        <v>7941.0</v>
      </c>
      <c r="C1710" s="32" t="s">
        <v>11657</v>
      </c>
      <c r="D1710" s="155"/>
      <c r="E1710" s="179"/>
      <c r="F1710" s="542"/>
      <c r="G1710" s="527"/>
      <c r="H1710" s="527"/>
      <c r="I1710" s="532"/>
      <c r="J1710" s="94"/>
      <c r="K1710" s="140"/>
      <c r="L1710" s="54"/>
      <c r="M1710" s="52"/>
      <c r="N1710" s="8"/>
      <c r="O1710" s="54"/>
      <c r="P1710" s="227"/>
      <c r="Q1710" s="22"/>
      <c r="R1710" s="22"/>
      <c r="S1710" s="22"/>
      <c r="T1710" s="484"/>
      <c r="U1710" s="24"/>
      <c r="V1710" s="26"/>
      <c r="W1710" s="484"/>
      <c r="X1710" s="56"/>
      <c r="Y1710" s="526"/>
      <c r="Z1710" s="213" t="s">
        <v>30</v>
      </c>
      <c r="AA1710" s="74">
        <v>5.0</v>
      </c>
      <c r="AB1710" s="522" t="s">
        <v>31</v>
      </c>
      <c r="AC1710" s="45">
        <f>ROUND(ROUND(ROUND(H1700*O$8,0)*V1707,0)*Y1709,0)-AA1710</f>
        <v>279</v>
      </c>
      <c r="AD1710" s="79"/>
    </row>
    <row r="1711" ht="16.5" customHeight="1">
      <c r="A1711" s="29">
        <v>61.0</v>
      </c>
      <c r="B1711" s="29">
        <v>7950.0</v>
      </c>
      <c r="C1711" s="32" t="s">
        <v>11658</v>
      </c>
      <c r="D1711" s="102" t="s">
        <v>9683</v>
      </c>
      <c r="E1711" s="485"/>
      <c r="F1711" s="102" t="s">
        <v>9684</v>
      </c>
      <c r="G1711" s="487"/>
      <c r="H1711" s="169"/>
      <c r="I1711" s="519"/>
      <c r="J1711" s="168"/>
      <c r="K1711" s="152"/>
      <c r="L1711" s="39"/>
      <c r="M1711" s="52"/>
      <c r="N1711" s="8"/>
      <c r="O1711" s="54"/>
      <c r="P1711" s="37"/>
      <c r="Q1711" s="7"/>
      <c r="R1711" s="7"/>
      <c r="S1711" s="7"/>
      <c r="T1711" s="520"/>
      <c r="U1711" s="6"/>
      <c r="V1711" s="7"/>
      <c r="W1711" s="37"/>
      <c r="X1711" s="7"/>
      <c r="Y1711" s="7"/>
      <c r="Z1711" s="213"/>
      <c r="AA1711" s="213"/>
      <c r="AB1711" s="213"/>
      <c r="AC1711" s="45">
        <f>ROUND(ROUND(H1712*O$8,0),0)</f>
        <v>467</v>
      </c>
      <c r="AD1711" s="79"/>
    </row>
    <row r="1712" ht="36.0" customHeight="1">
      <c r="A1712" s="29">
        <v>61.0</v>
      </c>
      <c r="B1712" s="29">
        <v>7951.0</v>
      </c>
      <c r="C1712" s="32" t="s">
        <v>11659</v>
      </c>
      <c r="D1712" s="482"/>
      <c r="E1712" s="486"/>
      <c r="F1712" s="482"/>
      <c r="H1712" s="50">
        <f>'28児童発達支援(基本１)'!H1712</f>
        <v>667</v>
      </c>
      <c r="I1712" s="8" t="s">
        <v>9</v>
      </c>
      <c r="J1712" s="94"/>
      <c r="K1712" s="140"/>
      <c r="L1712" s="54"/>
      <c r="M1712" s="52"/>
      <c r="N1712" s="8"/>
      <c r="O1712" s="54"/>
      <c r="P1712" s="52"/>
      <c r="Q1712" s="8"/>
      <c r="R1712" s="8"/>
      <c r="S1712" s="8"/>
      <c r="T1712" s="521"/>
      <c r="U1712" s="14"/>
      <c r="V1712" s="54"/>
      <c r="W1712" s="597" t="s">
        <v>20</v>
      </c>
      <c r="X1712" s="41" t="s">
        <v>21</v>
      </c>
      <c r="Y1712" s="60">
        <v>0.85</v>
      </c>
      <c r="Z1712" s="75"/>
      <c r="AA1712" s="213"/>
      <c r="AB1712" s="213"/>
      <c r="AC1712" s="45">
        <f>ROUND(ROUND(H1712*O$8,0)*Y1712,0)</f>
        <v>397</v>
      </c>
      <c r="AD1712" s="79"/>
    </row>
    <row r="1713" ht="16.5" customHeight="1">
      <c r="A1713" s="29">
        <v>61.0</v>
      </c>
      <c r="B1713" s="29">
        <v>7952.0</v>
      </c>
      <c r="C1713" s="32" t="s">
        <v>11660</v>
      </c>
      <c r="D1713" s="482"/>
      <c r="E1713" s="486"/>
      <c r="F1713" s="482"/>
      <c r="H1713" s="8"/>
      <c r="I1713" s="144"/>
      <c r="J1713" s="94"/>
      <c r="K1713" s="140"/>
      <c r="L1713" s="54"/>
      <c r="M1713" s="52"/>
      <c r="N1713" s="8"/>
      <c r="O1713" s="54"/>
      <c r="P1713" s="52"/>
      <c r="Q1713" s="8"/>
      <c r="R1713" s="8"/>
      <c r="S1713" s="8"/>
      <c r="T1713" s="102" t="s">
        <v>326</v>
      </c>
      <c r="U1713" s="41" t="s">
        <v>21</v>
      </c>
      <c r="V1713" s="60">
        <v>0.7</v>
      </c>
      <c r="W1713" s="37"/>
      <c r="X1713" s="7"/>
      <c r="Y1713" s="7"/>
      <c r="Z1713" s="213"/>
      <c r="AA1713" s="213"/>
      <c r="AB1713" s="213"/>
      <c r="AC1713" s="45">
        <f>ROUND(ROUND(H1712*O$8,0)*V1713,0)</f>
        <v>327</v>
      </c>
      <c r="AD1713" s="79"/>
    </row>
    <row r="1714" ht="45.0" customHeight="1">
      <c r="A1714" s="29">
        <v>61.0</v>
      </c>
      <c r="B1714" s="29">
        <v>7953.0</v>
      </c>
      <c r="C1714" s="32" t="s">
        <v>11661</v>
      </c>
      <c r="D1714" s="482"/>
      <c r="E1714" s="486"/>
      <c r="F1714" s="482"/>
      <c r="H1714" s="8"/>
      <c r="I1714" s="144"/>
      <c r="J1714" s="94"/>
      <c r="K1714" s="140"/>
      <c r="L1714" s="54"/>
      <c r="M1714" s="52"/>
      <c r="N1714" s="8"/>
      <c r="O1714" s="54"/>
      <c r="P1714" s="52"/>
      <c r="Q1714" s="8"/>
      <c r="R1714" s="8"/>
      <c r="S1714" s="8"/>
      <c r="T1714" s="484"/>
      <c r="U1714" s="24"/>
      <c r="V1714" s="26"/>
      <c r="W1714" s="597" t="s">
        <v>20</v>
      </c>
      <c r="X1714" s="41" t="s">
        <v>21</v>
      </c>
      <c r="Y1714" s="60">
        <v>0.85</v>
      </c>
      <c r="Z1714" s="75"/>
      <c r="AA1714" s="213"/>
      <c r="AB1714" s="213"/>
      <c r="AC1714" s="45">
        <f>ROUND(ROUND(ROUND(H1712*O$8,0)*V1713,0)*Y1714,0)</f>
        <v>278</v>
      </c>
      <c r="AD1714" s="79"/>
    </row>
    <row r="1715" ht="16.5" customHeight="1">
      <c r="A1715" s="29">
        <v>61.0</v>
      </c>
      <c r="B1715" s="29">
        <v>7954.0</v>
      </c>
      <c r="C1715" s="32" t="s">
        <v>11662</v>
      </c>
      <c r="D1715" s="156"/>
      <c r="E1715" s="523"/>
      <c r="F1715" s="113"/>
      <c r="G1715" s="113"/>
      <c r="H1715" s="8"/>
      <c r="I1715" s="144"/>
      <c r="J1715" s="94"/>
      <c r="K1715" s="140"/>
      <c r="L1715" s="54"/>
      <c r="M1715" s="52"/>
      <c r="N1715" s="8"/>
      <c r="O1715" s="54"/>
      <c r="P1715" s="52"/>
      <c r="Q1715" s="8"/>
      <c r="R1715" s="8"/>
      <c r="S1715" s="54"/>
      <c r="T1715" s="102" t="s">
        <v>329</v>
      </c>
      <c r="U1715" s="83" t="s">
        <v>21</v>
      </c>
      <c r="V1715" s="528">
        <v>0.85</v>
      </c>
      <c r="W1715" s="37"/>
      <c r="X1715" s="7"/>
      <c r="Y1715" s="7"/>
      <c r="Z1715" s="213"/>
      <c r="AA1715" s="213"/>
      <c r="AB1715" s="213"/>
      <c r="AC1715" s="45">
        <f>ROUND(ROUND(H1712*O$8,0)*V1715,0)</f>
        <v>397</v>
      </c>
      <c r="AD1715" s="79"/>
    </row>
    <row r="1716" ht="45.0" customHeight="1">
      <c r="A1716" s="29">
        <v>61.0</v>
      </c>
      <c r="B1716" s="29">
        <v>7955.0</v>
      </c>
      <c r="C1716" s="32" t="s">
        <v>11663</v>
      </c>
      <c r="D1716" s="156"/>
      <c r="E1716" s="523"/>
      <c r="F1716" s="527"/>
      <c r="G1716" s="527"/>
      <c r="H1716" s="527"/>
      <c r="I1716" s="532"/>
      <c r="J1716" s="94"/>
      <c r="K1716" s="140"/>
      <c r="L1716" s="54"/>
      <c r="M1716" s="52"/>
      <c r="N1716" s="8"/>
      <c r="O1716" s="54"/>
      <c r="P1716" s="227"/>
      <c r="Q1716" s="22"/>
      <c r="R1716" s="22"/>
      <c r="S1716" s="109"/>
      <c r="T1716" s="484"/>
      <c r="U1716" s="24"/>
      <c r="V1716" s="26"/>
      <c r="W1716" s="597" t="s">
        <v>20</v>
      </c>
      <c r="X1716" s="74" t="s">
        <v>21</v>
      </c>
      <c r="Y1716" s="75">
        <v>0.85</v>
      </c>
      <c r="Z1716" s="75"/>
      <c r="AA1716" s="213"/>
      <c r="AB1716" s="213"/>
      <c r="AC1716" s="45">
        <f>ROUND(ROUND(ROUND(H1712*O$8,0)*V1715,0)*Y1716,0)</f>
        <v>337</v>
      </c>
      <c r="AD1716" s="79"/>
    </row>
    <row r="1717" ht="16.5" customHeight="1">
      <c r="A1717" s="29">
        <v>61.0</v>
      </c>
      <c r="B1717" s="29">
        <v>7956.0</v>
      </c>
      <c r="C1717" s="32" t="s">
        <v>11664</v>
      </c>
      <c r="D1717" s="156"/>
      <c r="E1717" s="532"/>
      <c r="F1717" s="527"/>
      <c r="G1717" s="527"/>
      <c r="H1717" s="527"/>
      <c r="I1717" s="532"/>
      <c r="J1717" s="94"/>
      <c r="K1717" s="140"/>
      <c r="L1717" s="54"/>
      <c r="M1717" s="52"/>
      <c r="N1717" s="8"/>
      <c r="O1717" s="54"/>
      <c r="P1717" s="206" t="s">
        <v>23</v>
      </c>
      <c r="Q1717" s="102" t="s">
        <v>24</v>
      </c>
      <c r="R1717" s="533"/>
      <c r="S1717" s="533"/>
      <c r="T1717" s="520"/>
      <c r="U1717" s="38"/>
      <c r="V1717" s="6"/>
      <c r="W1717" s="37"/>
      <c r="X1717" s="7"/>
      <c r="Y1717" s="7"/>
      <c r="Z1717" s="213"/>
      <c r="AA1717" s="213"/>
      <c r="AB1717" s="213"/>
      <c r="AC1717" s="45">
        <f>ROUND(ROUND(H1712*O$8,0)*S1718,0)</f>
        <v>327</v>
      </c>
      <c r="AD1717" s="79"/>
    </row>
    <row r="1718" ht="36.0" customHeight="1">
      <c r="A1718" s="29">
        <v>61.0</v>
      </c>
      <c r="B1718" s="29">
        <v>7957.0</v>
      </c>
      <c r="C1718" s="32" t="s">
        <v>11665</v>
      </c>
      <c r="D1718" s="156"/>
      <c r="E1718" s="532"/>
      <c r="F1718" s="527"/>
      <c r="G1718" s="527"/>
      <c r="H1718" s="527"/>
      <c r="I1718" s="532"/>
      <c r="J1718" s="94"/>
      <c r="K1718" s="140"/>
      <c r="L1718" s="54"/>
      <c r="M1718" s="52"/>
      <c r="N1718" s="8"/>
      <c r="O1718" s="54"/>
      <c r="P1718" s="481"/>
      <c r="Q1718" s="482"/>
      <c r="R1718" s="83" t="s">
        <v>21</v>
      </c>
      <c r="S1718" s="528">
        <v>0.7</v>
      </c>
      <c r="T1718" s="521"/>
      <c r="U1718" s="53"/>
      <c r="V1718" s="14"/>
      <c r="W1718" s="597" t="s">
        <v>20</v>
      </c>
      <c r="X1718" s="41" t="s">
        <v>21</v>
      </c>
      <c r="Y1718" s="60">
        <v>0.85</v>
      </c>
      <c r="Z1718" s="75"/>
      <c r="AA1718" s="213"/>
      <c r="AB1718" s="213"/>
      <c r="AC1718" s="45">
        <f>ROUND(ROUND(ROUND(H1712*O$8,0)*S1718,0)*Y1718,0)</f>
        <v>278</v>
      </c>
      <c r="AD1718" s="79"/>
    </row>
    <row r="1719" ht="16.5" customHeight="1">
      <c r="A1719" s="29">
        <v>61.0</v>
      </c>
      <c r="B1719" s="29">
        <v>7958.0</v>
      </c>
      <c r="C1719" s="32" t="s">
        <v>11666</v>
      </c>
      <c r="D1719" s="156"/>
      <c r="E1719" s="532"/>
      <c r="F1719" s="527"/>
      <c r="G1719" s="527"/>
      <c r="H1719" s="527"/>
      <c r="I1719" s="532"/>
      <c r="J1719" s="94"/>
      <c r="K1719" s="140"/>
      <c r="L1719" s="54"/>
      <c r="M1719" s="52"/>
      <c r="N1719" s="8"/>
      <c r="O1719" s="54"/>
      <c r="P1719" s="481"/>
      <c r="Q1719" s="482"/>
      <c r="R1719" s="14"/>
      <c r="S1719" s="14"/>
      <c r="T1719" s="102" t="s">
        <v>326</v>
      </c>
      <c r="U1719" s="41" t="s">
        <v>21</v>
      </c>
      <c r="V1719" s="60">
        <v>0.7</v>
      </c>
      <c r="W1719" s="37"/>
      <c r="X1719" s="7"/>
      <c r="Y1719" s="7"/>
      <c r="Z1719" s="213"/>
      <c r="AA1719" s="213"/>
      <c r="AB1719" s="213"/>
      <c r="AC1719" s="45">
        <f>ROUND(ROUND(ROUND(H1712*O$8,0)*S1718,0)*V1719,0)</f>
        <v>229</v>
      </c>
      <c r="AD1719" s="79"/>
    </row>
    <row r="1720" ht="45.0" customHeight="1">
      <c r="A1720" s="29">
        <v>61.0</v>
      </c>
      <c r="B1720" s="29">
        <v>7959.0</v>
      </c>
      <c r="C1720" s="32" t="s">
        <v>11667</v>
      </c>
      <c r="D1720" s="156"/>
      <c r="E1720" s="532"/>
      <c r="F1720" s="527"/>
      <c r="G1720" s="527"/>
      <c r="H1720" s="527"/>
      <c r="I1720" s="532"/>
      <c r="J1720" s="94"/>
      <c r="K1720" s="140"/>
      <c r="L1720" s="54"/>
      <c r="M1720" s="52"/>
      <c r="N1720" s="8"/>
      <c r="O1720" s="54"/>
      <c r="P1720" s="254"/>
      <c r="Q1720" s="482"/>
      <c r="R1720" s="83"/>
      <c r="S1720" s="486"/>
      <c r="T1720" s="484"/>
      <c r="U1720" s="24"/>
      <c r="V1720" s="26"/>
      <c r="W1720" s="597" t="s">
        <v>20</v>
      </c>
      <c r="X1720" s="41" t="s">
        <v>21</v>
      </c>
      <c r="Y1720" s="60">
        <v>0.85</v>
      </c>
      <c r="Z1720" s="75"/>
      <c r="AA1720" s="213"/>
      <c r="AB1720" s="213"/>
      <c r="AC1720" s="45">
        <f>ROUND(ROUND(ROUND(ROUND(H1712*O$8,0)*S1718,0)*V1719,0)*Y1720,0)</f>
        <v>195</v>
      </c>
      <c r="AD1720" s="79"/>
    </row>
    <row r="1721" ht="16.5" customHeight="1">
      <c r="A1721" s="29">
        <v>61.0</v>
      </c>
      <c r="B1721" s="29">
        <v>7960.0</v>
      </c>
      <c r="C1721" s="32" t="s">
        <v>11668</v>
      </c>
      <c r="D1721" s="156"/>
      <c r="E1721" s="532"/>
      <c r="F1721" s="527"/>
      <c r="G1721" s="527"/>
      <c r="H1721" s="527"/>
      <c r="I1721" s="532"/>
      <c r="J1721" s="94"/>
      <c r="K1721" s="140"/>
      <c r="L1721" s="54"/>
      <c r="M1721" s="52"/>
      <c r="N1721" s="8"/>
      <c r="O1721" s="54"/>
      <c r="P1721" s="536"/>
      <c r="Q1721" s="83"/>
      <c r="R1721" s="528"/>
      <c r="S1721" s="486"/>
      <c r="T1721" s="102" t="s">
        <v>329</v>
      </c>
      <c r="U1721" s="83" t="s">
        <v>21</v>
      </c>
      <c r="V1721" s="528">
        <v>0.85</v>
      </c>
      <c r="W1721" s="37"/>
      <c r="X1721" s="7"/>
      <c r="Y1721" s="7"/>
      <c r="Z1721" s="213"/>
      <c r="AA1721" s="213"/>
      <c r="AB1721" s="213"/>
      <c r="AC1721" s="45">
        <f>ROUND(ROUND(ROUND(H1712*O$8,0)*S1718,0)*V1721,0)</f>
        <v>278</v>
      </c>
      <c r="AD1721" s="79"/>
    </row>
    <row r="1722" ht="45.0" customHeight="1">
      <c r="A1722" s="29">
        <v>61.0</v>
      </c>
      <c r="B1722" s="29">
        <v>7961.0</v>
      </c>
      <c r="C1722" s="32" t="s">
        <v>11669</v>
      </c>
      <c r="D1722" s="156"/>
      <c r="E1722" s="532"/>
      <c r="F1722" s="527"/>
      <c r="G1722" s="527"/>
      <c r="H1722" s="527"/>
      <c r="I1722" s="532"/>
      <c r="J1722" s="94"/>
      <c r="K1722" s="140"/>
      <c r="L1722" s="54"/>
      <c r="M1722" s="52"/>
      <c r="N1722" s="8"/>
      <c r="O1722" s="54"/>
      <c r="P1722" s="254"/>
      <c r="Q1722" s="83"/>
      <c r="R1722" s="528"/>
      <c r="S1722" s="528"/>
      <c r="T1722" s="484"/>
      <c r="U1722" s="99"/>
      <c r="V1722" s="529"/>
      <c r="W1722" s="597" t="s">
        <v>20</v>
      </c>
      <c r="X1722" s="41" t="s">
        <v>21</v>
      </c>
      <c r="Y1722" s="60">
        <v>0.85</v>
      </c>
      <c r="Z1722" s="75"/>
      <c r="AA1722" s="213"/>
      <c r="AB1722" s="213"/>
      <c r="AC1722" s="45">
        <f>ROUND(ROUND(ROUND(ROUND(H1712*O$8,0)*S1718,0)*V1721,0)*Y1722,0)</f>
        <v>236</v>
      </c>
      <c r="AD1722" s="79"/>
    </row>
    <row r="1723" ht="16.5" customHeight="1">
      <c r="A1723" s="29">
        <v>61.0</v>
      </c>
      <c r="B1723" s="29">
        <v>7962.0</v>
      </c>
      <c r="C1723" s="32" t="s">
        <v>11670</v>
      </c>
      <c r="D1723" s="156"/>
      <c r="E1723" s="532"/>
      <c r="F1723" s="527"/>
      <c r="G1723" s="527"/>
      <c r="H1723" s="527"/>
      <c r="I1723" s="532"/>
      <c r="J1723" s="94"/>
      <c r="K1723" s="140"/>
      <c r="L1723" s="54"/>
      <c r="M1723" s="52"/>
      <c r="N1723" s="8"/>
      <c r="O1723" s="54"/>
      <c r="P1723" s="536"/>
      <c r="Q1723" s="102" t="s">
        <v>27</v>
      </c>
      <c r="R1723" s="533"/>
      <c r="S1723" s="533"/>
      <c r="T1723" s="520"/>
      <c r="U1723" s="38"/>
      <c r="V1723" s="6"/>
      <c r="W1723" s="37"/>
      <c r="X1723" s="7"/>
      <c r="Y1723" s="7"/>
      <c r="Z1723" s="213"/>
      <c r="AA1723" s="213"/>
      <c r="AB1723" s="213"/>
      <c r="AC1723" s="45">
        <f>ROUND(ROUND(H1712*O$8,0)*S1724,0)</f>
        <v>234</v>
      </c>
      <c r="AD1723" s="79"/>
    </row>
    <row r="1724" ht="36.0" customHeight="1">
      <c r="A1724" s="29">
        <v>61.0</v>
      </c>
      <c r="B1724" s="29">
        <v>7963.0</v>
      </c>
      <c r="C1724" s="32" t="s">
        <v>11671</v>
      </c>
      <c r="D1724" s="156"/>
      <c r="E1724" s="532"/>
      <c r="F1724" s="527"/>
      <c r="G1724" s="527"/>
      <c r="H1724" s="527"/>
      <c r="I1724" s="532"/>
      <c r="J1724" s="94"/>
      <c r="K1724" s="140"/>
      <c r="L1724" s="54"/>
      <c r="M1724" s="52"/>
      <c r="N1724" s="8"/>
      <c r="O1724" s="54"/>
      <c r="P1724" s="535"/>
      <c r="Q1724" s="482"/>
      <c r="R1724" s="83" t="s">
        <v>21</v>
      </c>
      <c r="S1724" s="528">
        <v>0.5</v>
      </c>
      <c r="T1724" s="521"/>
      <c r="U1724" s="53"/>
      <c r="V1724" s="14"/>
      <c r="W1724" s="597" t="s">
        <v>20</v>
      </c>
      <c r="X1724" s="41" t="s">
        <v>21</v>
      </c>
      <c r="Y1724" s="60">
        <v>0.85</v>
      </c>
      <c r="Z1724" s="75"/>
      <c r="AA1724" s="213"/>
      <c r="AB1724" s="213"/>
      <c r="AC1724" s="45">
        <f>ROUND(ROUND(ROUND(H1712*O$8,0)*S1724,0)*Y1724,0)</f>
        <v>199</v>
      </c>
      <c r="AD1724" s="79"/>
    </row>
    <row r="1725" ht="16.5" customHeight="1">
      <c r="A1725" s="29">
        <v>61.0</v>
      </c>
      <c r="B1725" s="29">
        <v>7964.0</v>
      </c>
      <c r="C1725" s="32" t="s">
        <v>11672</v>
      </c>
      <c r="D1725" s="156"/>
      <c r="E1725" s="532"/>
      <c r="F1725" s="527"/>
      <c r="G1725" s="527"/>
      <c r="H1725" s="527"/>
      <c r="I1725" s="532"/>
      <c r="J1725" s="94"/>
      <c r="K1725" s="140"/>
      <c r="L1725" s="54"/>
      <c r="M1725" s="52"/>
      <c r="N1725" s="8"/>
      <c r="O1725" s="54"/>
      <c r="P1725" s="536"/>
      <c r="Q1725" s="482"/>
      <c r="R1725" s="14"/>
      <c r="S1725" s="14"/>
      <c r="T1725" s="102" t="s">
        <v>326</v>
      </c>
      <c r="U1725" s="41" t="s">
        <v>21</v>
      </c>
      <c r="V1725" s="60">
        <v>0.7</v>
      </c>
      <c r="W1725" s="37"/>
      <c r="X1725" s="7"/>
      <c r="Y1725" s="7"/>
      <c r="Z1725" s="213"/>
      <c r="AA1725" s="213"/>
      <c r="AB1725" s="213"/>
      <c r="AC1725" s="45">
        <f>ROUND(ROUND(ROUND(H1712*O$8,0)*S1724,0)*V1725,0)</f>
        <v>164</v>
      </c>
      <c r="AD1725" s="79"/>
    </row>
    <row r="1726" ht="45.0" customHeight="1">
      <c r="A1726" s="29">
        <v>61.0</v>
      </c>
      <c r="B1726" s="29">
        <v>7965.0</v>
      </c>
      <c r="C1726" s="32" t="s">
        <v>11673</v>
      </c>
      <c r="D1726" s="156"/>
      <c r="E1726" s="532"/>
      <c r="F1726" s="527"/>
      <c r="G1726" s="527"/>
      <c r="H1726" s="527"/>
      <c r="I1726" s="532"/>
      <c r="J1726" s="94"/>
      <c r="K1726" s="140"/>
      <c r="L1726" s="54"/>
      <c r="M1726" s="52"/>
      <c r="N1726" s="8"/>
      <c r="O1726" s="54"/>
      <c r="P1726" s="254"/>
      <c r="Q1726" s="482"/>
      <c r="R1726" s="83"/>
      <c r="S1726" s="486"/>
      <c r="T1726" s="484"/>
      <c r="U1726" s="24"/>
      <c r="V1726" s="26"/>
      <c r="W1726" s="597" t="s">
        <v>20</v>
      </c>
      <c r="X1726" s="41" t="s">
        <v>21</v>
      </c>
      <c r="Y1726" s="60">
        <v>0.85</v>
      </c>
      <c r="Z1726" s="75"/>
      <c r="AA1726" s="213"/>
      <c r="AB1726" s="213"/>
      <c r="AC1726" s="593">
        <f>ROUND(ROUND(ROUND(ROUND(H1712*O$8,0)*S1724,0)*V1725,0)*Y1726,0)</f>
        <v>139</v>
      </c>
      <c r="AD1726" s="79"/>
    </row>
    <row r="1727" ht="16.5" customHeight="1">
      <c r="A1727" s="29">
        <v>61.0</v>
      </c>
      <c r="B1727" s="29">
        <v>7966.0</v>
      </c>
      <c r="C1727" s="32" t="s">
        <v>11674</v>
      </c>
      <c r="D1727" s="156"/>
      <c r="E1727" s="532"/>
      <c r="F1727" s="527"/>
      <c r="G1727" s="527"/>
      <c r="H1727" s="527"/>
      <c r="I1727" s="532"/>
      <c r="J1727" s="94"/>
      <c r="K1727" s="140"/>
      <c r="L1727" s="54"/>
      <c r="M1727" s="52"/>
      <c r="N1727" s="8"/>
      <c r="O1727" s="54"/>
      <c r="P1727" s="536"/>
      <c r="Q1727" s="83"/>
      <c r="R1727" s="528"/>
      <c r="S1727" s="486"/>
      <c r="T1727" s="102" t="s">
        <v>329</v>
      </c>
      <c r="U1727" s="83" t="s">
        <v>21</v>
      </c>
      <c r="V1727" s="528">
        <v>0.85</v>
      </c>
      <c r="W1727" s="37"/>
      <c r="X1727" s="7"/>
      <c r="Y1727" s="7"/>
      <c r="Z1727" s="213"/>
      <c r="AA1727" s="213"/>
      <c r="AB1727" s="213"/>
      <c r="AC1727" s="45">
        <f>ROUND(ROUND(ROUND(H1712*O$8,0)*S1724,0)*V1727,0)</f>
        <v>199</v>
      </c>
      <c r="AD1727" s="79"/>
    </row>
    <row r="1728" ht="45.0" customHeight="1">
      <c r="A1728" s="29">
        <v>61.0</v>
      </c>
      <c r="B1728" s="29">
        <v>7967.0</v>
      </c>
      <c r="C1728" s="32" t="s">
        <v>11675</v>
      </c>
      <c r="D1728" s="156"/>
      <c r="E1728" s="532"/>
      <c r="F1728" s="542"/>
      <c r="G1728" s="542"/>
      <c r="H1728" s="542"/>
      <c r="I1728" s="545"/>
      <c r="J1728" s="107"/>
      <c r="K1728" s="291"/>
      <c r="L1728" s="109"/>
      <c r="M1728" s="52"/>
      <c r="N1728" s="8"/>
      <c r="O1728" s="54"/>
      <c r="P1728" s="537"/>
      <c r="Q1728" s="56"/>
      <c r="R1728" s="548"/>
      <c r="S1728" s="548"/>
      <c r="T1728" s="484"/>
      <c r="U1728" s="24"/>
      <c r="V1728" s="26"/>
      <c r="W1728" s="597" t="s">
        <v>20</v>
      </c>
      <c r="X1728" s="74" t="s">
        <v>21</v>
      </c>
      <c r="Y1728" s="75">
        <v>0.85</v>
      </c>
      <c r="Z1728" s="75"/>
      <c r="AA1728" s="213"/>
      <c r="AB1728" s="213"/>
      <c r="AC1728" s="45">
        <f>ROUND(ROUND(ROUND(ROUND(H1712*O$8,0)*S1724,0)*V1727,0)*Y1728,0)</f>
        <v>169</v>
      </c>
      <c r="AD1728" s="79"/>
    </row>
    <row r="1729" ht="16.5" customHeight="1">
      <c r="A1729" s="29">
        <v>61.0</v>
      </c>
      <c r="B1729" s="29">
        <v>7970.0</v>
      </c>
      <c r="C1729" s="32" t="s">
        <v>11676</v>
      </c>
      <c r="D1729" s="156"/>
      <c r="E1729" s="523"/>
      <c r="F1729" s="102" t="s">
        <v>9703</v>
      </c>
      <c r="G1729" s="487"/>
      <c r="H1729" s="169"/>
      <c r="I1729" s="519"/>
      <c r="J1729" s="168"/>
      <c r="K1729" s="152"/>
      <c r="L1729" s="39"/>
      <c r="M1729" s="52"/>
      <c r="N1729" s="8"/>
      <c r="O1729" s="54"/>
      <c r="P1729" s="37"/>
      <c r="Q1729" s="7"/>
      <c r="R1729" s="7"/>
      <c r="S1729" s="7"/>
      <c r="T1729" s="520"/>
      <c r="U1729" s="6"/>
      <c r="V1729" s="7"/>
      <c r="W1729" s="37"/>
      <c r="X1729" s="7"/>
      <c r="Y1729" s="7"/>
      <c r="Z1729" s="213"/>
      <c r="AA1729" s="213"/>
      <c r="AB1729" s="213"/>
      <c r="AC1729" s="45">
        <f>ROUND(ROUND(H1730*O$8,0),0)</f>
        <v>393</v>
      </c>
      <c r="AD1729" s="79"/>
    </row>
    <row r="1730" ht="45.0" customHeight="1">
      <c r="A1730" s="29">
        <v>61.0</v>
      </c>
      <c r="B1730" s="29">
        <v>7971.0</v>
      </c>
      <c r="C1730" s="32" t="s">
        <v>11677</v>
      </c>
      <c r="D1730" s="156"/>
      <c r="E1730" s="523"/>
      <c r="F1730" s="482"/>
      <c r="H1730" s="50">
        <f>'28児童発達支援(基本１)'!H1730</f>
        <v>562</v>
      </c>
      <c r="I1730" s="8" t="s">
        <v>9</v>
      </c>
      <c r="J1730" s="94"/>
      <c r="K1730" s="140"/>
      <c r="L1730" s="54"/>
      <c r="M1730" s="52"/>
      <c r="N1730" s="8"/>
      <c r="O1730" s="54"/>
      <c r="P1730" s="52"/>
      <c r="Q1730" s="8"/>
      <c r="R1730" s="8"/>
      <c r="S1730" s="8"/>
      <c r="T1730" s="521"/>
      <c r="U1730" s="14"/>
      <c r="V1730" s="54"/>
      <c r="W1730" s="597" t="s">
        <v>20</v>
      </c>
      <c r="X1730" s="41" t="s">
        <v>21</v>
      </c>
      <c r="Y1730" s="60">
        <v>0.85</v>
      </c>
      <c r="Z1730" s="75"/>
      <c r="AA1730" s="213"/>
      <c r="AB1730" s="213"/>
      <c r="AC1730" s="45">
        <f>ROUND(ROUND(H1730*O$8,0)*Y1730,0)</f>
        <v>334</v>
      </c>
      <c r="AD1730" s="79"/>
    </row>
    <row r="1731" ht="16.5" customHeight="1">
      <c r="A1731" s="29">
        <v>61.0</v>
      </c>
      <c r="B1731" s="29">
        <v>7972.0</v>
      </c>
      <c r="C1731" s="32" t="s">
        <v>11678</v>
      </c>
      <c r="D1731" s="173"/>
      <c r="E1731" s="523"/>
      <c r="F1731" s="482"/>
      <c r="H1731" s="8"/>
      <c r="I1731" s="144"/>
      <c r="J1731" s="94"/>
      <c r="K1731" s="140"/>
      <c r="L1731" s="54"/>
      <c r="M1731" s="52"/>
      <c r="N1731" s="8"/>
      <c r="O1731" s="54"/>
      <c r="P1731" s="52"/>
      <c r="Q1731" s="8"/>
      <c r="R1731" s="8"/>
      <c r="S1731" s="8"/>
      <c r="T1731" s="102" t="s">
        <v>326</v>
      </c>
      <c r="U1731" s="41" t="s">
        <v>21</v>
      </c>
      <c r="V1731" s="60">
        <v>0.7</v>
      </c>
      <c r="W1731" s="37"/>
      <c r="X1731" s="7"/>
      <c r="Y1731" s="7"/>
      <c r="Z1731" s="213"/>
      <c r="AA1731" s="213"/>
      <c r="AB1731" s="213"/>
      <c r="AC1731" s="45">
        <f>ROUND(ROUND(H1730*O$8,0)*V1731,0)</f>
        <v>275</v>
      </c>
      <c r="AD1731" s="79"/>
    </row>
    <row r="1732" ht="45.0" customHeight="1">
      <c r="A1732" s="29">
        <v>61.0</v>
      </c>
      <c r="B1732" s="29">
        <v>7973.0</v>
      </c>
      <c r="C1732" s="32" t="s">
        <v>11679</v>
      </c>
      <c r="D1732" s="156"/>
      <c r="E1732" s="523"/>
      <c r="F1732" s="482"/>
      <c r="H1732" s="8"/>
      <c r="I1732" s="144"/>
      <c r="J1732" s="94"/>
      <c r="K1732" s="140"/>
      <c r="L1732" s="54"/>
      <c r="M1732" s="52"/>
      <c r="N1732" s="8"/>
      <c r="O1732" s="54"/>
      <c r="P1732" s="52"/>
      <c r="Q1732" s="8"/>
      <c r="R1732" s="8"/>
      <c r="S1732" s="8"/>
      <c r="T1732" s="484"/>
      <c r="U1732" s="24"/>
      <c r="V1732" s="26"/>
      <c r="W1732" s="597" t="s">
        <v>20</v>
      </c>
      <c r="X1732" s="41" t="s">
        <v>21</v>
      </c>
      <c r="Y1732" s="60">
        <v>0.85</v>
      </c>
      <c r="Z1732" s="75"/>
      <c r="AA1732" s="213"/>
      <c r="AB1732" s="213"/>
      <c r="AC1732" s="45">
        <f>ROUND(ROUND(ROUND(H1730*O$8,0)*V1731,0)*Y1732,0)</f>
        <v>234</v>
      </c>
      <c r="AD1732" s="79"/>
    </row>
    <row r="1733" ht="16.5" customHeight="1">
      <c r="A1733" s="29">
        <v>61.0</v>
      </c>
      <c r="B1733" s="29">
        <v>7974.0</v>
      </c>
      <c r="C1733" s="32" t="s">
        <v>11680</v>
      </c>
      <c r="D1733" s="156"/>
      <c r="E1733" s="523"/>
      <c r="F1733" s="113"/>
      <c r="G1733" s="113"/>
      <c r="H1733" s="8"/>
      <c r="I1733" s="144"/>
      <c r="J1733" s="94"/>
      <c r="K1733" s="140"/>
      <c r="L1733" s="54"/>
      <c r="M1733" s="52"/>
      <c r="N1733" s="8"/>
      <c r="O1733" s="54"/>
      <c r="P1733" s="52"/>
      <c r="Q1733" s="8"/>
      <c r="R1733" s="8"/>
      <c r="S1733" s="54"/>
      <c r="T1733" s="102" t="s">
        <v>329</v>
      </c>
      <c r="U1733" s="83" t="s">
        <v>21</v>
      </c>
      <c r="V1733" s="528">
        <v>0.85</v>
      </c>
      <c r="W1733" s="37"/>
      <c r="X1733" s="7"/>
      <c r="Y1733" s="7"/>
      <c r="Z1733" s="213"/>
      <c r="AA1733" s="213"/>
      <c r="AB1733" s="213"/>
      <c r="AC1733" s="45">
        <f>ROUND(ROUND(H1730*O$8,0)*V1733,0)</f>
        <v>334</v>
      </c>
      <c r="AD1733" s="79"/>
    </row>
    <row r="1734" ht="45.0" customHeight="1">
      <c r="A1734" s="29">
        <v>61.0</v>
      </c>
      <c r="B1734" s="29">
        <v>7975.0</v>
      </c>
      <c r="C1734" s="32" t="s">
        <v>11681</v>
      </c>
      <c r="D1734" s="155"/>
      <c r="E1734" s="550"/>
      <c r="F1734" s="542"/>
      <c r="G1734" s="542"/>
      <c r="H1734" s="542"/>
      <c r="I1734" s="545"/>
      <c r="J1734" s="107"/>
      <c r="K1734" s="291"/>
      <c r="L1734" s="109"/>
      <c r="M1734" s="227"/>
      <c r="N1734" s="22"/>
      <c r="O1734" s="109"/>
      <c r="P1734" s="227"/>
      <c r="Q1734" s="22"/>
      <c r="R1734" s="22"/>
      <c r="S1734" s="22"/>
      <c r="T1734" s="484"/>
      <c r="U1734" s="24"/>
      <c r="V1734" s="26"/>
      <c r="W1734" s="597" t="s">
        <v>20</v>
      </c>
      <c r="X1734" s="74" t="s">
        <v>21</v>
      </c>
      <c r="Y1734" s="75">
        <v>0.85</v>
      </c>
      <c r="Z1734" s="75"/>
      <c r="AA1734" s="213"/>
      <c r="AB1734" s="213"/>
      <c r="AC1734" s="45">
        <f>ROUND(ROUND(ROUND(H1730*O$8,0)*V1733,0)*Y1734,0)</f>
        <v>284</v>
      </c>
      <c r="AD1734" s="202"/>
    </row>
  </sheetData>
  <mergeCells count="1115">
    <mergeCell ref="Q811:Q814"/>
    <mergeCell ref="R817:S817"/>
    <mergeCell ref="R819:S819"/>
    <mergeCell ref="Q823:Q826"/>
    <mergeCell ref="R829:S829"/>
    <mergeCell ref="R831:S831"/>
    <mergeCell ref="J835:J837"/>
    <mergeCell ref="F871:F873"/>
    <mergeCell ref="P811:P813"/>
    <mergeCell ref="Q847:Q850"/>
    <mergeCell ref="R853:S853"/>
    <mergeCell ref="R855:S855"/>
    <mergeCell ref="Q859:Q862"/>
    <mergeCell ref="R865:S865"/>
    <mergeCell ref="R867:S867"/>
    <mergeCell ref="R651:S651"/>
    <mergeCell ref="F655:F657"/>
    <mergeCell ref="P667:P669"/>
    <mergeCell ref="Q667:Q670"/>
    <mergeCell ref="R673:S673"/>
    <mergeCell ref="R675:S675"/>
    <mergeCell ref="Q679:Q682"/>
    <mergeCell ref="R685:S685"/>
    <mergeCell ref="R687:S687"/>
    <mergeCell ref="J691:J693"/>
    <mergeCell ref="P703:P705"/>
    <mergeCell ref="Q703:Q706"/>
    <mergeCell ref="R709:S709"/>
    <mergeCell ref="R711:S711"/>
    <mergeCell ref="Q715:Q718"/>
    <mergeCell ref="R721:S721"/>
    <mergeCell ref="R723:S723"/>
    <mergeCell ref="F727:F729"/>
    <mergeCell ref="P739:P741"/>
    <mergeCell ref="R745:S745"/>
    <mergeCell ref="R747:S747"/>
    <mergeCell ref="Q739:Q742"/>
    <mergeCell ref="Q751:Q754"/>
    <mergeCell ref="R757:S757"/>
    <mergeCell ref="R759:S759"/>
    <mergeCell ref="J763:J765"/>
    <mergeCell ref="P775:P777"/>
    <mergeCell ref="Q775:Q778"/>
    <mergeCell ref="R781:S781"/>
    <mergeCell ref="R783:S783"/>
    <mergeCell ref="Q787:Q790"/>
    <mergeCell ref="R793:S793"/>
    <mergeCell ref="R795:S795"/>
    <mergeCell ref="E799:E801"/>
    <mergeCell ref="F799:F801"/>
    <mergeCell ref="P847:P849"/>
    <mergeCell ref="P883:P885"/>
    <mergeCell ref="Q883:Q886"/>
    <mergeCell ref="R889:S889"/>
    <mergeCell ref="R891:S891"/>
    <mergeCell ref="Q1183:Q1186"/>
    <mergeCell ref="R1189:S1189"/>
    <mergeCell ref="R1191:S1191"/>
    <mergeCell ref="J1195:J1197"/>
    <mergeCell ref="P1207:P1209"/>
    <mergeCell ref="R1213:S1213"/>
    <mergeCell ref="R1215:S1215"/>
    <mergeCell ref="Q1207:Q1210"/>
    <mergeCell ref="Q1219:Q1222"/>
    <mergeCell ref="R1225:S1225"/>
    <mergeCell ref="R1227:S1227"/>
    <mergeCell ref="F1231:F1233"/>
    <mergeCell ref="G1231:G1233"/>
    <mergeCell ref="P1243:P1245"/>
    <mergeCell ref="Q1243:Q1246"/>
    <mergeCell ref="R1249:S1249"/>
    <mergeCell ref="R1251:S1251"/>
    <mergeCell ref="Q1255:Q1258"/>
    <mergeCell ref="R1261:S1261"/>
    <mergeCell ref="R1263:S1263"/>
    <mergeCell ref="J1267:J1269"/>
    <mergeCell ref="Q1279:Q1282"/>
    <mergeCell ref="R1285:S1285"/>
    <mergeCell ref="R1287:S1287"/>
    <mergeCell ref="Q1291:Q1294"/>
    <mergeCell ref="R1297:S1297"/>
    <mergeCell ref="R1299:S1299"/>
    <mergeCell ref="G1303:G1305"/>
    <mergeCell ref="R1335:S1335"/>
    <mergeCell ref="J1339:J1341"/>
    <mergeCell ref="Q1351:Q1354"/>
    <mergeCell ref="R1357:S1357"/>
    <mergeCell ref="R1359:S1359"/>
    <mergeCell ref="Q1363:Q1366"/>
    <mergeCell ref="R1369:S1369"/>
    <mergeCell ref="R1371:S1371"/>
    <mergeCell ref="G1375:G1377"/>
    <mergeCell ref="R1407:S1407"/>
    <mergeCell ref="J1411:J1413"/>
    <mergeCell ref="E1447:E1450"/>
    <mergeCell ref="F1447:F1449"/>
    <mergeCell ref="F1483:F1485"/>
    <mergeCell ref="P1279:P1281"/>
    <mergeCell ref="P1315:P1317"/>
    <mergeCell ref="Q1315:Q1318"/>
    <mergeCell ref="R1321:S1321"/>
    <mergeCell ref="R1323:S1323"/>
    <mergeCell ref="Q1327:Q1330"/>
    <mergeCell ref="R1333:S1333"/>
    <mergeCell ref="P1351:P1353"/>
    <mergeCell ref="P1387:P1389"/>
    <mergeCell ref="Q1387:Q1390"/>
    <mergeCell ref="R1393:S1393"/>
    <mergeCell ref="R1395:S1395"/>
    <mergeCell ref="Q1399:Q1402"/>
    <mergeCell ref="R1405:S1405"/>
    <mergeCell ref="P1423:P1425"/>
    <mergeCell ref="Q1423:Q1426"/>
    <mergeCell ref="R1429:S1429"/>
    <mergeCell ref="R1431:S1431"/>
    <mergeCell ref="Q1435:Q1438"/>
    <mergeCell ref="R1441:S1441"/>
    <mergeCell ref="R1443:S1443"/>
    <mergeCell ref="T1451:T1453"/>
    <mergeCell ref="W1453:W1454"/>
    <mergeCell ref="T1455:T1458"/>
    <mergeCell ref="W1457:W1458"/>
    <mergeCell ref="P1459:P1461"/>
    <mergeCell ref="Q1459:Q1462"/>
    <mergeCell ref="W1461:W1462"/>
    <mergeCell ref="T1463:T1465"/>
    <mergeCell ref="R1465:S1465"/>
    <mergeCell ref="W1465:W1466"/>
    <mergeCell ref="R1467:S1467"/>
    <mergeCell ref="W1469:W1470"/>
    <mergeCell ref="Q1471:Q1474"/>
    <mergeCell ref="R1477:S1477"/>
    <mergeCell ref="R1479:S1479"/>
    <mergeCell ref="T1467:T1470"/>
    <mergeCell ref="T1475:T1477"/>
    <mergeCell ref="T1479:T1482"/>
    <mergeCell ref="T1487:T1489"/>
    <mergeCell ref="T1491:T1494"/>
    <mergeCell ref="P1495:P1497"/>
    <mergeCell ref="Q1495:Q1498"/>
    <mergeCell ref="W1509:W1510"/>
    <mergeCell ref="W1513:W1514"/>
    <mergeCell ref="W1705:W1706"/>
    <mergeCell ref="W1709:W1710"/>
    <mergeCell ref="W1677:W1678"/>
    <mergeCell ref="W1681:W1682"/>
    <mergeCell ref="W1685:W1686"/>
    <mergeCell ref="W1689:W1690"/>
    <mergeCell ref="W1693:W1694"/>
    <mergeCell ref="W1697:W1698"/>
    <mergeCell ref="W1701:W1702"/>
    <mergeCell ref="W1473:W1474"/>
    <mergeCell ref="W1477:W1478"/>
    <mergeCell ref="W1481:W1482"/>
    <mergeCell ref="W1485:W1486"/>
    <mergeCell ref="W1489:W1490"/>
    <mergeCell ref="W1493:W1494"/>
    <mergeCell ref="W1497:W1498"/>
    <mergeCell ref="W1501:W1502"/>
    <mergeCell ref="W1505:W1506"/>
    <mergeCell ref="W1517:W1518"/>
    <mergeCell ref="W1521:W1522"/>
    <mergeCell ref="W1525:W1526"/>
    <mergeCell ref="W1529:W1530"/>
    <mergeCell ref="W1533:W1534"/>
    <mergeCell ref="W1537:W1538"/>
    <mergeCell ref="W1541:W1542"/>
    <mergeCell ref="W1545:W1546"/>
    <mergeCell ref="W1549:W1550"/>
    <mergeCell ref="W1553:W1554"/>
    <mergeCell ref="W1557:W1558"/>
    <mergeCell ref="W1561:W1562"/>
    <mergeCell ref="W1565:W1566"/>
    <mergeCell ref="W1569:W1570"/>
    <mergeCell ref="W1573:W1574"/>
    <mergeCell ref="W1577:W1578"/>
    <mergeCell ref="W1581:W1582"/>
    <mergeCell ref="W1585:W1586"/>
    <mergeCell ref="W1589:W1590"/>
    <mergeCell ref="W1593:W1594"/>
    <mergeCell ref="W1597:W1598"/>
    <mergeCell ref="W1601:W1602"/>
    <mergeCell ref="W1605:W1606"/>
    <mergeCell ref="W1609:W1610"/>
    <mergeCell ref="W1613:W1614"/>
    <mergeCell ref="W1617:W1618"/>
    <mergeCell ref="W1621:W1622"/>
    <mergeCell ref="W1625:W1626"/>
    <mergeCell ref="W1629:W1630"/>
    <mergeCell ref="W1633:W1634"/>
    <mergeCell ref="W1637:W1638"/>
    <mergeCell ref="W1641:W1642"/>
    <mergeCell ref="W1645:W1646"/>
    <mergeCell ref="W1649:W1650"/>
    <mergeCell ref="W1653:W1654"/>
    <mergeCell ref="W1657:W1658"/>
    <mergeCell ref="W1661:W1662"/>
    <mergeCell ref="W1665:W1666"/>
    <mergeCell ref="W1669:W1670"/>
    <mergeCell ref="W1673:W1674"/>
    <mergeCell ref="W333:W334"/>
    <mergeCell ref="W337:W338"/>
    <mergeCell ref="P343:P345"/>
    <mergeCell ref="Q343:Q346"/>
    <mergeCell ref="W345:W346"/>
    <mergeCell ref="R349:S349"/>
    <mergeCell ref="R351:S351"/>
    <mergeCell ref="W385:W386"/>
    <mergeCell ref="R385:S385"/>
    <mergeCell ref="R387:S387"/>
    <mergeCell ref="W389:W390"/>
    <mergeCell ref="W393:W394"/>
    <mergeCell ref="R397:S397"/>
    <mergeCell ref="W397:W398"/>
    <mergeCell ref="R399:S399"/>
    <mergeCell ref="Q271:Q274"/>
    <mergeCell ref="Q283:Q286"/>
    <mergeCell ref="Q319:Q322"/>
    <mergeCell ref="Q355:Q358"/>
    <mergeCell ref="P379:P381"/>
    <mergeCell ref="Q379:Q382"/>
    <mergeCell ref="Q391:Q394"/>
    <mergeCell ref="T267:T270"/>
    <mergeCell ref="W269:W270"/>
    <mergeCell ref="P271:P273"/>
    <mergeCell ref="W273:W274"/>
    <mergeCell ref="R277:S277"/>
    <mergeCell ref="W281:W282"/>
    <mergeCell ref="W285:W286"/>
    <mergeCell ref="W289:W290"/>
    <mergeCell ref="W293:W294"/>
    <mergeCell ref="F295:F297"/>
    <mergeCell ref="W297:W298"/>
    <mergeCell ref="W301:W302"/>
    <mergeCell ref="P307:P309"/>
    <mergeCell ref="Q307:Q310"/>
    <mergeCell ref="T315:T318"/>
    <mergeCell ref="T323:T325"/>
    <mergeCell ref="T327:T330"/>
    <mergeCell ref="J331:J333"/>
    <mergeCell ref="R361:S361"/>
    <mergeCell ref="R363:S363"/>
    <mergeCell ref="F367:F369"/>
    <mergeCell ref="R279:S279"/>
    <mergeCell ref="R289:S289"/>
    <mergeCell ref="R291:S291"/>
    <mergeCell ref="R313:S313"/>
    <mergeCell ref="R315:S315"/>
    <mergeCell ref="R325:S325"/>
    <mergeCell ref="R327:S327"/>
    <mergeCell ref="W401:W402"/>
    <mergeCell ref="J403:J405"/>
    <mergeCell ref="W405:W406"/>
    <mergeCell ref="W409:W410"/>
    <mergeCell ref="W413:W414"/>
    <mergeCell ref="P415:P417"/>
    <mergeCell ref="W417:W418"/>
    <mergeCell ref="Q415:Q418"/>
    <mergeCell ref="R421:S421"/>
    <mergeCell ref="W421:W422"/>
    <mergeCell ref="R423:S423"/>
    <mergeCell ref="W425:W426"/>
    <mergeCell ref="Q427:Q430"/>
    <mergeCell ref="R433:S433"/>
    <mergeCell ref="R435:S435"/>
    <mergeCell ref="W429:W430"/>
    <mergeCell ref="W433:W434"/>
    <mergeCell ref="W437:W438"/>
    <mergeCell ref="F439:F441"/>
    <mergeCell ref="W441:W442"/>
    <mergeCell ref="W445:W446"/>
    <mergeCell ref="W449:W450"/>
    <mergeCell ref="P451:P453"/>
    <mergeCell ref="Q451:Q454"/>
    <mergeCell ref="W453:W454"/>
    <mergeCell ref="R457:S457"/>
    <mergeCell ref="W457:W458"/>
    <mergeCell ref="R459:S459"/>
    <mergeCell ref="Q463:Q466"/>
    <mergeCell ref="W461:W462"/>
    <mergeCell ref="W465:W466"/>
    <mergeCell ref="W469:W470"/>
    <mergeCell ref="W473:W474"/>
    <mergeCell ref="W477:W478"/>
    <mergeCell ref="W481:W482"/>
    <mergeCell ref="W485:W486"/>
    <mergeCell ref="Q499:Q502"/>
    <mergeCell ref="R505:S505"/>
    <mergeCell ref="R507:S507"/>
    <mergeCell ref="E511:E513"/>
    <mergeCell ref="F511:F513"/>
    <mergeCell ref="R469:S469"/>
    <mergeCell ref="R471:S471"/>
    <mergeCell ref="J475:J477"/>
    <mergeCell ref="P487:P489"/>
    <mergeCell ref="Q487:Q490"/>
    <mergeCell ref="R493:S493"/>
    <mergeCell ref="R495:S495"/>
    <mergeCell ref="W489:W490"/>
    <mergeCell ref="W493:W494"/>
    <mergeCell ref="W497:W498"/>
    <mergeCell ref="W501:W502"/>
    <mergeCell ref="W505:W506"/>
    <mergeCell ref="W509:W510"/>
    <mergeCell ref="W513:W514"/>
    <mergeCell ref="W533:W534"/>
    <mergeCell ref="T275:T277"/>
    <mergeCell ref="T279:T282"/>
    <mergeCell ref="T287:T289"/>
    <mergeCell ref="T291:T294"/>
    <mergeCell ref="T299:T301"/>
    <mergeCell ref="T303:T306"/>
    <mergeCell ref="T311:T313"/>
    <mergeCell ref="T335:T337"/>
    <mergeCell ref="T339:T342"/>
    <mergeCell ref="T347:T349"/>
    <mergeCell ref="T351:T354"/>
    <mergeCell ref="T359:T361"/>
    <mergeCell ref="T363:T366"/>
    <mergeCell ref="T371:T373"/>
    <mergeCell ref="T375:T378"/>
    <mergeCell ref="T383:T385"/>
    <mergeCell ref="T387:T390"/>
    <mergeCell ref="T395:T397"/>
    <mergeCell ref="T399:T402"/>
    <mergeCell ref="T407:T409"/>
    <mergeCell ref="T411:T414"/>
    <mergeCell ref="T419:T421"/>
    <mergeCell ref="T423:T426"/>
    <mergeCell ref="T431:T433"/>
    <mergeCell ref="T435:T438"/>
    <mergeCell ref="T443:T445"/>
    <mergeCell ref="T447:T450"/>
    <mergeCell ref="T455:T457"/>
    <mergeCell ref="T459:T462"/>
    <mergeCell ref="T467:T469"/>
    <mergeCell ref="T471:T474"/>
    <mergeCell ref="T479:T481"/>
    <mergeCell ref="T483:T486"/>
    <mergeCell ref="T491:T493"/>
    <mergeCell ref="T495:T498"/>
    <mergeCell ref="T503:T505"/>
    <mergeCell ref="T507:T510"/>
    <mergeCell ref="T515:T517"/>
    <mergeCell ref="T519:T522"/>
    <mergeCell ref="T527:T529"/>
    <mergeCell ref="T531:T534"/>
    <mergeCell ref="T539:T541"/>
    <mergeCell ref="T543:T546"/>
    <mergeCell ref="T551:T553"/>
    <mergeCell ref="T555:T558"/>
    <mergeCell ref="T563:T565"/>
    <mergeCell ref="T567:T570"/>
    <mergeCell ref="T575:T577"/>
    <mergeCell ref="T579:T582"/>
    <mergeCell ref="W993:W994"/>
    <mergeCell ref="W1005:W1006"/>
    <mergeCell ref="W1009:W1010"/>
    <mergeCell ref="W1013:W1014"/>
    <mergeCell ref="W1017:W1018"/>
    <mergeCell ref="W1021:W1022"/>
    <mergeCell ref="W1025:W1026"/>
    <mergeCell ref="W1029:W1030"/>
    <mergeCell ref="W1033:W1034"/>
    <mergeCell ref="W1037:W1038"/>
    <mergeCell ref="W1045:W1046"/>
    <mergeCell ref="W1049:W1050"/>
    <mergeCell ref="W1053:W1054"/>
    <mergeCell ref="W1057:W1058"/>
    <mergeCell ref="W1061:W1062"/>
    <mergeCell ref="W1069:W1070"/>
    <mergeCell ref="W1073:W1074"/>
    <mergeCell ref="R1081:S1081"/>
    <mergeCell ref="R1083:S1083"/>
    <mergeCell ref="G1087:G1089"/>
    <mergeCell ref="P1099:P1101"/>
    <mergeCell ref="Q1099:Q1102"/>
    <mergeCell ref="W1101:W1102"/>
    <mergeCell ref="R1105:S1105"/>
    <mergeCell ref="R1107:S1107"/>
    <mergeCell ref="Q1111:Q1114"/>
    <mergeCell ref="W1113:W1114"/>
    <mergeCell ref="R1117:S1117"/>
    <mergeCell ref="W1137:W1138"/>
    <mergeCell ref="W1149:W1150"/>
    <mergeCell ref="W1173:W1174"/>
    <mergeCell ref="W1185:W1186"/>
    <mergeCell ref="W1209:W1210"/>
    <mergeCell ref="R1119:S1119"/>
    <mergeCell ref="J1123:J1125"/>
    <mergeCell ref="P1135:P1137"/>
    <mergeCell ref="Q1135:Q1138"/>
    <mergeCell ref="R1141:S1141"/>
    <mergeCell ref="R1143:S1143"/>
    <mergeCell ref="Q1147:Q1150"/>
    <mergeCell ref="R1153:S1153"/>
    <mergeCell ref="R1155:S1155"/>
    <mergeCell ref="G1159:G1161"/>
    <mergeCell ref="P1171:P1173"/>
    <mergeCell ref="Q1171:Q1174"/>
    <mergeCell ref="R1177:S1177"/>
    <mergeCell ref="R1179:S1179"/>
    <mergeCell ref="T1511:T1513"/>
    <mergeCell ref="T1515:T1518"/>
    <mergeCell ref="F1519:F1521"/>
    <mergeCell ref="T1499:T1501"/>
    <mergeCell ref="R1501:S1501"/>
    <mergeCell ref="R1503:S1503"/>
    <mergeCell ref="T1503:T1506"/>
    <mergeCell ref="Q1507:Q1510"/>
    <mergeCell ref="R1513:S1513"/>
    <mergeCell ref="R1515:S1515"/>
    <mergeCell ref="Q1531:Q1534"/>
    <mergeCell ref="Q1543:Q1546"/>
    <mergeCell ref="T1523:T1525"/>
    <mergeCell ref="T1527:T1530"/>
    <mergeCell ref="P1531:P1533"/>
    <mergeCell ref="T1535:T1537"/>
    <mergeCell ref="R1537:S1537"/>
    <mergeCell ref="R1539:S1539"/>
    <mergeCell ref="T1539:T1542"/>
    <mergeCell ref="T1547:T1549"/>
    <mergeCell ref="R1549:S1549"/>
    <mergeCell ref="R1551:S1551"/>
    <mergeCell ref="T1551:T1554"/>
    <mergeCell ref="F1555:F1557"/>
    <mergeCell ref="T1559:T1561"/>
    <mergeCell ref="T1563:T1566"/>
    <mergeCell ref="P1567:P1569"/>
    <mergeCell ref="Q1567:Q1570"/>
    <mergeCell ref="T1571:T1573"/>
    <mergeCell ref="R1573:S1573"/>
    <mergeCell ref="R1575:S1575"/>
    <mergeCell ref="T1575:T1578"/>
    <mergeCell ref="Q1579:Q1582"/>
    <mergeCell ref="T1583:T1585"/>
    <mergeCell ref="R1585:S1585"/>
    <mergeCell ref="R1587:S1587"/>
    <mergeCell ref="T1587:T1590"/>
    <mergeCell ref="F1591:F1593"/>
    <mergeCell ref="T1595:T1597"/>
    <mergeCell ref="T1599:T1602"/>
    <mergeCell ref="R1727:S1727"/>
    <mergeCell ref="F1729:G1732"/>
    <mergeCell ref="T1731:T1732"/>
    <mergeCell ref="R1720:S1720"/>
    <mergeCell ref="R1721:S1721"/>
    <mergeCell ref="T1721:T1722"/>
    <mergeCell ref="Q1723:Q1726"/>
    <mergeCell ref="T1725:T1726"/>
    <mergeCell ref="R1726:S1726"/>
    <mergeCell ref="T1727:T1728"/>
    <mergeCell ref="T1733:T1734"/>
    <mergeCell ref="P1603:P1605"/>
    <mergeCell ref="Q1603:Q1606"/>
    <mergeCell ref="T1607:T1609"/>
    <mergeCell ref="R1609:S1609"/>
    <mergeCell ref="R1611:S1611"/>
    <mergeCell ref="T1611:T1614"/>
    <mergeCell ref="Q1615:Q1618"/>
    <mergeCell ref="T1619:T1621"/>
    <mergeCell ref="R1621:S1621"/>
    <mergeCell ref="R1623:S1623"/>
    <mergeCell ref="T1623:T1626"/>
    <mergeCell ref="F1627:F1629"/>
    <mergeCell ref="T1631:T1633"/>
    <mergeCell ref="T1635:T1638"/>
    <mergeCell ref="P1639:P1641"/>
    <mergeCell ref="Q1639:Q1642"/>
    <mergeCell ref="T1643:T1645"/>
    <mergeCell ref="R1645:S1645"/>
    <mergeCell ref="R1647:S1647"/>
    <mergeCell ref="T1647:T1650"/>
    <mergeCell ref="Q1651:Q1654"/>
    <mergeCell ref="T1655:T1657"/>
    <mergeCell ref="R1657:S1657"/>
    <mergeCell ref="R1659:S1659"/>
    <mergeCell ref="T1659:T1662"/>
    <mergeCell ref="F1663:F1665"/>
    <mergeCell ref="T1667:T1669"/>
    <mergeCell ref="T1671:T1674"/>
    <mergeCell ref="P1675:P1677"/>
    <mergeCell ref="Q1675:Q1678"/>
    <mergeCell ref="T1679:T1681"/>
    <mergeCell ref="R1681:S1681"/>
    <mergeCell ref="R1683:S1683"/>
    <mergeCell ref="T1683:T1686"/>
    <mergeCell ref="Q1687:Q1690"/>
    <mergeCell ref="T1691:T1693"/>
    <mergeCell ref="R1693:S1693"/>
    <mergeCell ref="R1695:S1695"/>
    <mergeCell ref="T1695:T1698"/>
    <mergeCell ref="D1699:G1702"/>
    <mergeCell ref="T1703:T1705"/>
    <mergeCell ref="T1707:T1710"/>
    <mergeCell ref="D1711:E1714"/>
    <mergeCell ref="F1711:G1714"/>
    <mergeCell ref="T1713:T1714"/>
    <mergeCell ref="T1715:T1716"/>
    <mergeCell ref="P1717:P1719"/>
    <mergeCell ref="Q1717:Q1720"/>
    <mergeCell ref="T1719:T1720"/>
    <mergeCell ref="W81:W82"/>
    <mergeCell ref="W85:W86"/>
    <mergeCell ref="W97:W98"/>
    <mergeCell ref="W53:W54"/>
    <mergeCell ref="W57:W58"/>
    <mergeCell ref="W61:W62"/>
    <mergeCell ref="W65:W66"/>
    <mergeCell ref="W69:W70"/>
    <mergeCell ref="W73:W74"/>
    <mergeCell ref="W77:W78"/>
    <mergeCell ref="D7:D11"/>
    <mergeCell ref="E7:E11"/>
    <mergeCell ref="F7:F9"/>
    <mergeCell ref="M7:M10"/>
    <mergeCell ref="W9:W10"/>
    <mergeCell ref="T11:T13"/>
    <mergeCell ref="T15:T18"/>
    <mergeCell ref="T35:T37"/>
    <mergeCell ref="R37:S37"/>
    <mergeCell ref="R39:S39"/>
    <mergeCell ref="T39:T42"/>
    <mergeCell ref="J43:J45"/>
    <mergeCell ref="P19:P21"/>
    <mergeCell ref="Q19:Q22"/>
    <mergeCell ref="T23:T25"/>
    <mergeCell ref="R25:S25"/>
    <mergeCell ref="R27:S27"/>
    <mergeCell ref="T27:T30"/>
    <mergeCell ref="Q31:Q34"/>
    <mergeCell ref="W13:W14"/>
    <mergeCell ref="W17:W18"/>
    <mergeCell ref="W21:W22"/>
    <mergeCell ref="W25:W26"/>
    <mergeCell ref="W29:W30"/>
    <mergeCell ref="W33:W34"/>
    <mergeCell ref="W37:W38"/>
    <mergeCell ref="W41:W42"/>
    <mergeCell ref="W45:W46"/>
    <mergeCell ref="T47:T49"/>
    <mergeCell ref="W49:W50"/>
    <mergeCell ref="T51:T54"/>
    <mergeCell ref="P55:P57"/>
    <mergeCell ref="Q55:Q58"/>
    <mergeCell ref="T71:T73"/>
    <mergeCell ref="T75:T78"/>
    <mergeCell ref="F79:F81"/>
    <mergeCell ref="T59:T61"/>
    <mergeCell ref="R61:S61"/>
    <mergeCell ref="R63:S63"/>
    <mergeCell ref="T63:T66"/>
    <mergeCell ref="Q67:Q70"/>
    <mergeCell ref="R73:S73"/>
    <mergeCell ref="R75:S75"/>
    <mergeCell ref="W161:W162"/>
    <mergeCell ref="W165:W166"/>
    <mergeCell ref="W169:W170"/>
    <mergeCell ref="W133:W134"/>
    <mergeCell ref="W137:W138"/>
    <mergeCell ref="W141:W142"/>
    <mergeCell ref="W145:W146"/>
    <mergeCell ref="W149:W150"/>
    <mergeCell ref="W153:W154"/>
    <mergeCell ref="W157:W158"/>
    <mergeCell ref="W105:W106"/>
    <mergeCell ref="W109:W110"/>
    <mergeCell ref="W113:W114"/>
    <mergeCell ref="W117:W118"/>
    <mergeCell ref="W121:W122"/>
    <mergeCell ref="W125:W126"/>
    <mergeCell ref="W129:W130"/>
    <mergeCell ref="W173:W174"/>
    <mergeCell ref="W177:W178"/>
    <mergeCell ref="W181:W182"/>
    <mergeCell ref="W189:W190"/>
    <mergeCell ref="W193:W194"/>
    <mergeCell ref="W205:W206"/>
    <mergeCell ref="W217:W218"/>
    <mergeCell ref="W341:W342"/>
    <mergeCell ref="W349:W350"/>
    <mergeCell ref="W353:W354"/>
    <mergeCell ref="W361:W362"/>
    <mergeCell ref="W365:W366"/>
    <mergeCell ref="W369:W370"/>
    <mergeCell ref="W373:W374"/>
    <mergeCell ref="W377:W378"/>
    <mergeCell ref="W225:W226"/>
    <mergeCell ref="W229:W230"/>
    <mergeCell ref="W241:W242"/>
    <mergeCell ref="W253:W254"/>
    <mergeCell ref="W261:W262"/>
    <mergeCell ref="W265:W266"/>
    <mergeCell ref="W277:W278"/>
    <mergeCell ref="T83:T85"/>
    <mergeCell ref="T87:T90"/>
    <mergeCell ref="W89:W90"/>
    <mergeCell ref="P91:P93"/>
    <mergeCell ref="Q91:Q94"/>
    <mergeCell ref="W93:W94"/>
    <mergeCell ref="T95:T97"/>
    <mergeCell ref="R97:S97"/>
    <mergeCell ref="R99:S99"/>
    <mergeCell ref="T99:T102"/>
    <mergeCell ref="W101:W102"/>
    <mergeCell ref="Q103:Q106"/>
    <mergeCell ref="R109:S109"/>
    <mergeCell ref="R111:S111"/>
    <mergeCell ref="T107:T109"/>
    <mergeCell ref="T111:T114"/>
    <mergeCell ref="J115:J117"/>
    <mergeCell ref="T119:T121"/>
    <mergeCell ref="T123:T126"/>
    <mergeCell ref="P127:P129"/>
    <mergeCell ref="Q127:Q130"/>
    <mergeCell ref="T143:T145"/>
    <mergeCell ref="T147:T150"/>
    <mergeCell ref="F151:F153"/>
    <mergeCell ref="T131:T133"/>
    <mergeCell ref="R133:S133"/>
    <mergeCell ref="R135:S135"/>
    <mergeCell ref="T135:T138"/>
    <mergeCell ref="Q139:Q142"/>
    <mergeCell ref="R145:S145"/>
    <mergeCell ref="R147:S147"/>
    <mergeCell ref="Q163:Q166"/>
    <mergeCell ref="Q175:Q178"/>
    <mergeCell ref="T155:T157"/>
    <mergeCell ref="T159:T162"/>
    <mergeCell ref="P163:P165"/>
    <mergeCell ref="T167:T169"/>
    <mergeCell ref="R169:S169"/>
    <mergeCell ref="R171:S171"/>
    <mergeCell ref="T171:T174"/>
    <mergeCell ref="T179:T181"/>
    <mergeCell ref="R181:S181"/>
    <mergeCell ref="R183:S183"/>
    <mergeCell ref="T183:T186"/>
    <mergeCell ref="W185:W186"/>
    <mergeCell ref="J187:J189"/>
    <mergeCell ref="T191:T193"/>
    <mergeCell ref="Q199:Q202"/>
    <mergeCell ref="Q211:Q214"/>
    <mergeCell ref="P235:P237"/>
    <mergeCell ref="Q235:Q238"/>
    <mergeCell ref="Q247:Q250"/>
    <mergeCell ref="R207:S207"/>
    <mergeCell ref="R217:S217"/>
    <mergeCell ref="R219:S219"/>
    <mergeCell ref="F223:F225"/>
    <mergeCell ref="T195:T198"/>
    <mergeCell ref="W197:W198"/>
    <mergeCell ref="P199:P201"/>
    <mergeCell ref="W201:W202"/>
    <mergeCell ref="R205:S205"/>
    <mergeCell ref="W209:W210"/>
    <mergeCell ref="W213:W214"/>
    <mergeCell ref="T203:T205"/>
    <mergeCell ref="T207:T210"/>
    <mergeCell ref="T215:T217"/>
    <mergeCell ref="T219:T222"/>
    <mergeCell ref="W221:W222"/>
    <mergeCell ref="T227:T229"/>
    <mergeCell ref="T231:T234"/>
    <mergeCell ref="T239:T241"/>
    <mergeCell ref="W233:W234"/>
    <mergeCell ref="W237:W238"/>
    <mergeCell ref="R241:S241"/>
    <mergeCell ref="R243:S243"/>
    <mergeCell ref="T243:T246"/>
    <mergeCell ref="W245:W246"/>
    <mergeCell ref="W249:W250"/>
    <mergeCell ref="T251:T253"/>
    <mergeCell ref="R253:S253"/>
    <mergeCell ref="R255:S255"/>
    <mergeCell ref="T255:T258"/>
    <mergeCell ref="W257:W258"/>
    <mergeCell ref="J259:J261"/>
    <mergeCell ref="T263:T265"/>
    <mergeCell ref="W357:W358"/>
    <mergeCell ref="W381:W382"/>
    <mergeCell ref="W305:W306"/>
    <mergeCell ref="W309:W310"/>
    <mergeCell ref="W313:W314"/>
    <mergeCell ref="W317:W318"/>
    <mergeCell ref="W321:W322"/>
    <mergeCell ref="W325:W326"/>
    <mergeCell ref="W329:W330"/>
    <mergeCell ref="R601:S601"/>
    <mergeCell ref="R603:S603"/>
    <mergeCell ref="Q607:Q610"/>
    <mergeCell ref="R613:S613"/>
    <mergeCell ref="R615:S615"/>
    <mergeCell ref="J619:J621"/>
    <mergeCell ref="P631:P633"/>
    <mergeCell ref="Q631:Q634"/>
    <mergeCell ref="W633:W634"/>
    <mergeCell ref="R637:S637"/>
    <mergeCell ref="R639:S639"/>
    <mergeCell ref="Q643:Q646"/>
    <mergeCell ref="W645:W646"/>
    <mergeCell ref="R649:S649"/>
    <mergeCell ref="Q523:Q526"/>
    <mergeCell ref="Q535:Q538"/>
    <mergeCell ref="R531:S531"/>
    <mergeCell ref="R541:S541"/>
    <mergeCell ref="R543:S543"/>
    <mergeCell ref="W517:W518"/>
    <mergeCell ref="W521:W522"/>
    <mergeCell ref="P523:P525"/>
    <mergeCell ref="W525:W526"/>
    <mergeCell ref="R529:S529"/>
    <mergeCell ref="W529:W530"/>
    <mergeCell ref="W537:W538"/>
    <mergeCell ref="R565:S565"/>
    <mergeCell ref="R567:S567"/>
    <mergeCell ref="Q571:Q574"/>
    <mergeCell ref="R577:S577"/>
    <mergeCell ref="R579:S579"/>
    <mergeCell ref="F583:F585"/>
    <mergeCell ref="W541:W542"/>
    <mergeCell ref="W545:W546"/>
    <mergeCell ref="J547:J549"/>
    <mergeCell ref="W549:W550"/>
    <mergeCell ref="W553:W554"/>
    <mergeCell ref="P559:P561"/>
    <mergeCell ref="Q559:Q562"/>
    <mergeCell ref="W585:W586"/>
    <mergeCell ref="W589:W590"/>
    <mergeCell ref="W593:W594"/>
    <mergeCell ref="P595:P597"/>
    <mergeCell ref="Q595:Q598"/>
    <mergeCell ref="W597:W598"/>
    <mergeCell ref="W601:W602"/>
    <mergeCell ref="W669:W670"/>
    <mergeCell ref="W681:W682"/>
    <mergeCell ref="T839:T841"/>
    <mergeCell ref="T843:T846"/>
    <mergeCell ref="T851:T853"/>
    <mergeCell ref="T855:T858"/>
    <mergeCell ref="T863:T865"/>
    <mergeCell ref="T867:T870"/>
    <mergeCell ref="T875:T877"/>
    <mergeCell ref="T879:T882"/>
    <mergeCell ref="T887:T889"/>
    <mergeCell ref="T891:T894"/>
    <mergeCell ref="T899:T901"/>
    <mergeCell ref="T903:T906"/>
    <mergeCell ref="T911:T913"/>
    <mergeCell ref="T915:T918"/>
    <mergeCell ref="W789:W790"/>
    <mergeCell ref="W793:W794"/>
    <mergeCell ref="W797:W798"/>
    <mergeCell ref="W801:W802"/>
    <mergeCell ref="W805:W806"/>
    <mergeCell ref="W809:W810"/>
    <mergeCell ref="W813:W814"/>
    <mergeCell ref="W817:W818"/>
    <mergeCell ref="W821:W822"/>
    <mergeCell ref="W825:W826"/>
    <mergeCell ref="W829:W830"/>
    <mergeCell ref="W833:W834"/>
    <mergeCell ref="W837:W838"/>
    <mergeCell ref="W841:W842"/>
    <mergeCell ref="W845:W846"/>
    <mergeCell ref="W849:W850"/>
    <mergeCell ref="W853:W854"/>
    <mergeCell ref="W857:W858"/>
    <mergeCell ref="W861:W862"/>
    <mergeCell ref="W865:W866"/>
    <mergeCell ref="W869:W870"/>
    <mergeCell ref="W901:W902"/>
    <mergeCell ref="W905:W906"/>
    <mergeCell ref="J907:J909"/>
    <mergeCell ref="W873:W874"/>
    <mergeCell ref="W877:W878"/>
    <mergeCell ref="W881:W882"/>
    <mergeCell ref="W885:W886"/>
    <mergeCell ref="W889:W890"/>
    <mergeCell ref="W893:W894"/>
    <mergeCell ref="W897:W898"/>
    <mergeCell ref="Q931:Q934"/>
    <mergeCell ref="R937:S937"/>
    <mergeCell ref="R939:S939"/>
    <mergeCell ref="Q895:Q898"/>
    <mergeCell ref="R901:S901"/>
    <mergeCell ref="R903:S903"/>
    <mergeCell ref="P919:P921"/>
    <mergeCell ref="Q919:Q922"/>
    <mergeCell ref="R925:S925"/>
    <mergeCell ref="R927:S927"/>
    <mergeCell ref="T923:T925"/>
    <mergeCell ref="T927:T930"/>
    <mergeCell ref="T935:T937"/>
    <mergeCell ref="T939:T942"/>
    <mergeCell ref="T947:T949"/>
    <mergeCell ref="T951:T954"/>
    <mergeCell ref="T959:T961"/>
    <mergeCell ref="T963:T966"/>
    <mergeCell ref="T971:T973"/>
    <mergeCell ref="T975:T978"/>
    <mergeCell ref="T983:T985"/>
    <mergeCell ref="T987:T990"/>
    <mergeCell ref="T995:T997"/>
    <mergeCell ref="T999:T1002"/>
    <mergeCell ref="T1007:T1009"/>
    <mergeCell ref="T1011:T1014"/>
    <mergeCell ref="T1019:T1021"/>
    <mergeCell ref="T1023:T1026"/>
    <mergeCell ref="T1031:T1033"/>
    <mergeCell ref="T1035:T1038"/>
    <mergeCell ref="T1043:T1045"/>
    <mergeCell ref="T1047:T1050"/>
    <mergeCell ref="T1055:T1057"/>
    <mergeCell ref="T1059:T1062"/>
    <mergeCell ref="T1067:T1069"/>
    <mergeCell ref="T1071:T1074"/>
    <mergeCell ref="T1079:T1081"/>
    <mergeCell ref="T1083:T1086"/>
    <mergeCell ref="T1091:T1093"/>
    <mergeCell ref="T1095:T1098"/>
    <mergeCell ref="T1103:T1105"/>
    <mergeCell ref="T1107:T1110"/>
    <mergeCell ref="T1115:T1117"/>
    <mergeCell ref="T1119:T1122"/>
    <mergeCell ref="T1127:T1129"/>
    <mergeCell ref="T1131:T1134"/>
    <mergeCell ref="T1139:T1141"/>
    <mergeCell ref="T1143:T1146"/>
    <mergeCell ref="T1151:T1153"/>
    <mergeCell ref="T1155:T1158"/>
    <mergeCell ref="T1163:T1165"/>
    <mergeCell ref="T1167:T1170"/>
    <mergeCell ref="T1175:T1177"/>
    <mergeCell ref="T1179:T1182"/>
    <mergeCell ref="T1187:T1189"/>
    <mergeCell ref="T1191:T1194"/>
    <mergeCell ref="T1199:T1201"/>
    <mergeCell ref="T1203:T1206"/>
    <mergeCell ref="T1211:T1213"/>
    <mergeCell ref="T1215:T1218"/>
    <mergeCell ref="T1223:T1225"/>
    <mergeCell ref="T1227:T1230"/>
    <mergeCell ref="T1235:T1237"/>
    <mergeCell ref="T1239:T1242"/>
    <mergeCell ref="T1247:T1249"/>
    <mergeCell ref="T1251:T1254"/>
    <mergeCell ref="T1259:T1261"/>
    <mergeCell ref="T1263:T1266"/>
    <mergeCell ref="T1271:T1273"/>
    <mergeCell ref="T1275:T1278"/>
    <mergeCell ref="T1283:T1285"/>
    <mergeCell ref="T1287:T1290"/>
    <mergeCell ref="T1295:T1297"/>
    <mergeCell ref="T1299:T1302"/>
    <mergeCell ref="T1307:T1309"/>
    <mergeCell ref="T1311:T1314"/>
    <mergeCell ref="T1319:T1321"/>
    <mergeCell ref="T1323:T1326"/>
    <mergeCell ref="T1331:T1333"/>
    <mergeCell ref="T1335:T1338"/>
    <mergeCell ref="T1343:T1345"/>
    <mergeCell ref="T1347:T1350"/>
    <mergeCell ref="T1355:T1357"/>
    <mergeCell ref="T1359:T1362"/>
    <mergeCell ref="T1367:T1369"/>
    <mergeCell ref="T1371:T1374"/>
    <mergeCell ref="T1379:T1381"/>
    <mergeCell ref="T1383:T1386"/>
    <mergeCell ref="T1391:T1393"/>
    <mergeCell ref="T1395:T1398"/>
    <mergeCell ref="T1403:T1405"/>
    <mergeCell ref="T1407:T1410"/>
    <mergeCell ref="T1415:T1417"/>
    <mergeCell ref="T1419:T1422"/>
    <mergeCell ref="T587:T589"/>
    <mergeCell ref="T591:T594"/>
    <mergeCell ref="T599:T601"/>
    <mergeCell ref="T603:T606"/>
    <mergeCell ref="T611:T613"/>
    <mergeCell ref="T615:T618"/>
    <mergeCell ref="T623:T625"/>
    <mergeCell ref="T627:T630"/>
    <mergeCell ref="T635:T637"/>
    <mergeCell ref="T639:T642"/>
    <mergeCell ref="T647:T649"/>
    <mergeCell ref="T651:T654"/>
    <mergeCell ref="T659:T661"/>
    <mergeCell ref="T663:T666"/>
    <mergeCell ref="T671:T673"/>
    <mergeCell ref="T675:T678"/>
    <mergeCell ref="T683:T685"/>
    <mergeCell ref="T687:T690"/>
    <mergeCell ref="T695:T697"/>
    <mergeCell ref="T699:T702"/>
    <mergeCell ref="T707:T709"/>
    <mergeCell ref="T711:T714"/>
    <mergeCell ref="T719:T721"/>
    <mergeCell ref="T723:T726"/>
    <mergeCell ref="T731:T733"/>
    <mergeCell ref="T735:T738"/>
    <mergeCell ref="T743:T745"/>
    <mergeCell ref="T747:T750"/>
    <mergeCell ref="T755:T757"/>
    <mergeCell ref="T759:T762"/>
    <mergeCell ref="T767:T769"/>
    <mergeCell ref="T771:T774"/>
    <mergeCell ref="T779:T781"/>
    <mergeCell ref="T783:T786"/>
    <mergeCell ref="T791:T793"/>
    <mergeCell ref="T795:T798"/>
    <mergeCell ref="T803:T805"/>
    <mergeCell ref="T807:T810"/>
    <mergeCell ref="T815:T817"/>
    <mergeCell ref="T819:T822"/>
    <mergeCell ref="T827:T829"/>
    <mergeCell ref="T831:T834"/>
    <mergeCell ref="T1427:T1429"/>
    <mergeCell ref="T1431:T1434"/>
    <mergeCell ref="T1439:T1441"/>
    <mergeCell ref="T1443:T1446"/>
    <mergeCell ref="W997:W998"/>
    <mergeCell ref="W1001:W1002"/>
    <mergeCell ref="W985:W986"/>
    <mergeCell ref="W989:W990"/>
    <mergeCell ref="P991:P993"/>
    <mergeCell ref="Q991:Q994"/>
    <mergeCell ref="R997:S997"/>
    <mergeCell ref="R999:S999"/>
    <mergeCell ref="Q1003:Q1006"/>
    <mergeCell ref="W937:W938"/>
    <mergeCell ref="W941:W942"/>
    <mergeCell ref="F943:F945"/>
    <mergeCell ref="W945:W946"/>
    <mergeCell ref="W949:W950"/>
    <mergeCell ref="W953:W954"/>
    <mergeCell ref="P955:P957"/>
    <mergeCell ref="Q955:Q958"/>
    <mergeCell ref="W957:W958"/>
    <mergeCell ref="W961:W962"/>
    <mergeCell ref="W973:W974"/>
    <mergeCell ref="W977:W978"/>
    <mergeCell ref="J979:J981"/>
    <mergeCell ref="W981:W982"/>
    <mergeCell ref="R961:S961"/>
    <mergeCell ref="R963:S963"/>
    <mergeCell ref="W965:W966"/>
    <mergeCell ref="Q967:Q970"/>
    <mergeCell ref="W969:W970"/>
    <mergeCell ref="R973:S973"/>
    <mergeCell ref="R975:S975"/>
    <mergeCell ref="R1009:S1009"/>
    <mergeCell ref="R1011:S1011"/>
    <mergeCell ref="D1015:D1018"/>
    <mergeCell ref="E1015:E1018"/>
    <mergeCell ref="F1015:F1017"/>
    <mergeCell ref="G1015:G1017"/>
    <mergeCell ref="P1027:P1029"/>
    <mergeCell ref="Q1039:Q1042"/>
    <mergeCell ref="P1063:P1065"/>
    <mergeCell ref="Q1063:Q1066"/>
    <mergeCell ref="R1069:S1069"/>
    <mergeCell ref="R1071:S1071"/>
    <mergeCell ref="Q1075:Q1078"/>
    <mergeCell ref="Q1027:Q1030"/>
    <mergeCell ref="R1033:S1033"/>
    <mergeCell ref="R1035:S1035"/>
    <mergeCell ref="W1041:W1042"/>
    <mergeCell ref="R1045:S1045"/>
    <mergeCell ref="R1047:S1047"/>
    <mergeCell ref="J1051:J1053"/>
    <mergeCell ref="W1269:W1270"/>
    <mergeCell ref="W1273:W1274"/>
    <mergeCell ref="W1277:W1278"/>
    <mergeCell ref="W1281:W1282"/>
    <mergeCell ref="W1285:W1286"/>
    <mergeCell ref="W1289:W1290"/>
    <mergeCell ref="W1293:W1294"/>
    <mergeCell ref="W1297:W1298"/>
    <mergeCell ref="W1301:W1302"/>
    <mergeCell ref="W1305:W1306"/>
    <mergeCell ref="W1309:W1310"/>
    <mergeCell ref="W1313:W1314"/>
    <mergeCell ref="W1321:W1322"/>
    <mergeCell ref="W1325:W1326"/>
    <mergeCell ref="W1333:W1334"/>
    <mergeCell ref="W1337:W1338"/>
    <mergeCell ref="W1341:W1342"/>
    <mergeCell ref="W1345:W1346"/>
    <mergeCell ref="W1349:W1350"/>
    <mergeCell ref="W1357:W1358"/>
    <mergeCell ref="W1361:W1362"/>
    <mergeCell ref="W1369:W1370"/>
    <mergeCell ref="W1373:W1374"/>
    <mergeCell ref="W1377:W1378"/>
    <mergeCell ref="W1381:W1382"/>
    <mergeCell ref="W1385:W1386"/>
    <mergeCell ref="W1393:W1394"/>
    <mergeCell ref="W1397:W1398"/>
    <mergeCell ref="W1441:W1442"/>
    <mergeCell ref="W1445:W1446"/>
    <mergeCell ref="W1405:W1406"/>
    <mergeCell ref="W1409:W1410"/>
    <mergeCell ref="W1413:W1414"/>
    <mergeCell ref="W1417:W1418"/>
    <mergeCell ref="W1421:W1422"/>
    <mergeCell ref="W1429:W1430"/>
    <mergeCell ref="W1433:W1434"/>
    <mergeCell ref="W909:W910"/>
    <mergeCell ref="W913:W914"/>
    <mergeCell ref="W917:W918"/>
    <mergeCell ref="W921:W922"/>
    <mergeCell ref="W925:W926"/>
    <mergeCell ref="W929:W930"/>
    <mergeCell ref="W933:W934"/>
    <mergeCell ref="W1065:W1066"/>
    <mergeCell ref="W1077:W1078"/>
    <mergeCell ref="W1081:W1082"/>
    <mergeCell ref="W1085:W1086"/>
    <mergeCell ref="W1089:W1090"/>
    <mergeCell ref="W1093:W1094"/>
    <mergeCell ref="W1097:W1098"/>
    <mergeCell ref="W1105:W1106"/>
    <mergeCell ref="W1109:W1110"/>
    <mergeCell ref="W1117:W1118"/>
    <mergeCell ref="W1121:W1122"/>
    <mergeCell ref="W1125:W1126"/>
    <mergeCell ref="W1129:W1130"/>
    <mergeCell ref="W1133:W1134"/>
    <mergeCell ref="W1141:W1142"/>
    <mergeCell ref="W1145:W1146"/>
    <mergeCell ref="W1153:W1154"/>
    <mergeCell ref="W1157:W1158"/>
    <mergeCell ref="W1161:W1162"/>
    <mergeCell ref="W1165:W1166"/>
    <mergeCell ref="W1169:W1170"/>
    <mergeCell ref="W1177:W1178"/>
    <mergeCell ref="W1181:W1182"/>
    <mergeCell ref="W1189:W1190"/>
    <mergeCell ref="W1193:W1194"/>
    <mergeCell ref="W1197:W1198"/>
    <mergeCell ref="W1201:W1202"/>
    <mergeCell ref="W1205:W1206"/>
    <mergeCell ref="W1213:W1214"/>
    <mergeCell ref="W1217:W1218"/>
    <mergeCell ref="W1221:W1222"/>
    <mergeCell ref="W1225:W1226"/>
    <mergeCell ref="W1229:W1230"/>
    <mergeCell ref="W1233:W1234"/>
    <mergeCell ref="W1237:W1238"/>
    <mergeCell ref="W1241:W1242"/>
    <mergeCell ref="W1245:W1246"/>
    <mergeCell ref="W1249:W1250"/>
    <mergeCell ref="W1253:W1254"/>
    <mergeCell ref="W1257:W1258"/>
    <mergeCell ref="W1261:W1262"/>
    <mergeCell ref="W1265:W1266"/>
    <mergeCell ref="W1437:W1438"/>
    <mergeCell ref="W1449:W1450"/>
    <mergeCell ref="W1317:W1318"/>
    <mergeCell ref="W1329:W1330"/>
    <mergeCell ref="W1353:W1354"/>
    <mergeCell ref="W1365:W1366"/>
    <mergeCell ref="W1389:W1390"/>
    <mergeCell ref="W1401:W1402"/>
    <mergeCell ref="W1425:W1426"/>
    <mergeCell ref="W557:W558"/>
    <mergeCell ref="W561:W562"/>
    <mergeCell ref="W565:W566"/>
    <mergeCell ref="W569:W570"/>
    <mergeCell ref="W573:W574"/>
    <mergeCell ref="W577:W578"/>
    <mergeCell ref="W581:W582"/>
    <mergeCell ref="W605:W606"/>
    <mergeCell ref="W609:W610"/>
    <mergeCell ref="W613:W614"/>
    <mergeCell ref="W617:W618"/>
    <mergeCell ref="W621:W622"/>
    <mergeCell ref="W625:W626"/>
    <mergeCell ref="W629:W630"/>
    <mergeCell ref="W637:W638"/>
    <mergeCell ref="W641:W642"/>
    <mergeCell ref="W649:W650"/>
    <mergeCell ref="W653:W654"/>
    <mergeCell ref="W657:W658"/>
    <mergeCell ref="W661:W662"/>
    <mergeCell ref="W665:W666"/>
    <mergeCell ref="W673:W674"/>
    <mergeCell ref="W677:W678"/>
    <mergeCell ref="W685:W686"/>
    <mergeCell ref="W689:W690"/>
    <mergeCell ref="W693:W694"/>
    <mergeCell ref="W697:W698"/>
    <mergeCell ref="W701:W702"/>
    <mergeCell ref="W705:W706"/>
    <mergeCell ref="W709:W710"/>
    <mergeCell ref="W713:W714"/>
    <mergeCell ref="W717:W718"/>
    <mergeCell ref="W721:W722"/>
    <mergeCell ref="W725:W726"/>
    <mergeCell ref="W729:W730"/>
    <mergeCell ref="W733:W734"/>
    <mergeCell ref="W737:W738"/>
    <mergeCell ref="W741:W742"/>
    <mergeCell ref="W745:W746"/>
    <mergeCell ref="W749:W750"/>
    <mergeCell ref="W753:W754"/>
    <mergeCell ref="W757:W758"/>
    <mergeCell ref="W761:W762"/>
    <mergeCell ref="W765:W766"/>
    <mergeCell ref="W769:W770"/>
    <mergeCell ref="W773:W774"/>
    <mergeCell ref="W777:W778"/>
    <mergeCell ref="W781:W782"/>
    <mergeCell ref="W785:W786"/>
  </mergeCells>
  <printOptions horizontalCentered="1"/>
  <pageMargins bottom="0.3937007874015748" footer="0.0" header="0.0" left="0.3937007874015748" right="0.3937007874015748" top="0.6299212598425197"/>
  <pageSetup fitToHeight="0" paperSize="9" orientation="portrait"/>
  <headerFooter>
    <oddHeader>&amp;R児童発達支援</oddHeader>
    <oddFooter>&amp;C&amp;P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2.63" defaultRowHeight="15.0"/>
  <cols>
    <col customWidth="1" min="1" max="1" width="4.0"/>
    <col customWidth="1" min="2" max="2" width="6.63"/>
    <col customWidth="1" min="3" max="3" width="38.13"/>
    <col customWidth="1" min="4" max="6" width="5.75"/>
    <col customWidth="1" min="7" max="7" width="6.63"/>
    <col customWidth="1" min="8" max="8" width="4.25"/>
    <col customWidth="1" min="9" max="9" width="4.75"/>
    <col customWidth="1" min="10" max="10" width="5.75"/>
    <col customWidth="1" min="11" max="11" width="3.5"/>
    <col customWidth="1" min="12" max="12" width="7.38"/>
    <col customWidth="1" min="13" max="14" width="5.75"/>
    <col customWidth="1" min="15" max="15" width="3.0"/>
    <col customWidth="1" min="16" max="16" width="4.0"/>
    <col customWidth="1" min="17" max="18" width="5.75"/>
    <col customWidth="1" min="19" max="19" width="3.0"/>
    <col customWidth="1" min="20" max="20" width="4.0"/>
    <col customWidth="1" min="21" max="21" width="5.75"/>
    <col customWidth="1" min="22" max="22" width="3.0"/>
    <col customWidth="1" min="23" max="23" width="4.0"/>
    <col customWidth="1" min="24" max="24" width="6.63"/>
    <col customWidth="1" min="25" max="25" width="3.0"/>
    <col customWidth="1" min="26" max="26" width="4.0"/>
    <col customWidth="1" min="27" max="27" width="17.88"/>
    <col customWidth="1" min="28" max="28" width="2.25"/>
    <col customWidth="1" min="29" max="29" width="4.5"/>
    <col customWidth="1" min="30" max="31" width="7.5"/>
  </cols>
  <sheetData>
    <row r="1" ht="16.5" customHeight="1">
      <c r="A1" s="479"/>
      <c r="B1" s="14"/>
      <c r="C1" s="589"/>
      <c r="D1" s="14"/>
      <c r="E1" s="14"/>
      <c r="F1" s="14"/>
      <c r="G1" s="14"/>
      <c r="H1" s="14"/>
      <c r="I1" s="14"/>
      <c r="J1" s="8"/>
      <c r="K1" s="8"/>
      <c r="L1" s="8"/>
      <c r="M1" s="8"/>
      <c r="N1" s="8"/>
      <c r="O1" s="8"/>
      <c r="P1" s="8"/>
      <c r="Q1" s="14"/>
      <c r="R1" s="14"/>
      <c r="S1" s="14"/>
      <c r="T1" s="14"/>
      <c r="U1" s="14"/>
      <c r="V1" s="99"/>
      <c r="W1" s="14"/>
      <c r="X1" s="515"/>
      <c r="Y1" s="515"/>
      <c r="Z1" s="515"/>
      <c r="AA1" s="515"/>
      <c r="AB1" s="515"/>
      <c r="AC1" s="515"/>
      <c r="AD1" s="14"/>
      <c r="AE1" s="14"/>
    </row>
    <row r="2" ht="16.5" customHeight="1">
      <c r="A2" s="479"/>
      <c r="B2" s="14"/>
      <c r="C2" s="589"/>
      <c r="D2" s="14"/>
      <c r="E2" s="14"/>
      <c r="F2" s="14"/>
      <c r="G2" s="14"/>
      <c r="H2" s="14"/>
      <c r="I2" s="14"/>
      <c r="J2" s="8"/>
      <c r="K2" s="8"/>
      <c r="L2" s="8"/>
      <c r="M2" s="8"/>
      <c r="N2" s="8"/>
      <c r="O2" s="8"/>
      <c r="P2" s="8"/>
      <c r="Q2" s="14"/>
      <c r="R2" s="14"/>
      <c r="S2" s="14"/>
      <c r="T2" s="14"/>
      <c r="U2" s="14"/>
      <c r="V2" s="99"/>
      <c r="W2" s="14"/>
      <c r="X2" s="83"/>
      <c r="Y2" s="83"/>
      <c r="Z2" s="8"/>
      <c r="AA2" s="8"/>
      <c r="AB2" s="8"/>
      <c r="AC2" s="8"/>
      <c r="AD2" s="14"/>
      <c r="AE2" s="14"/>
    </row>
    <row r="3" ht="16.5" customHeight="1">
      <c r="A3" s="479"/>
      <c r="B3" s="14"/>
      <c r="C3" s="589"/>
      <c r="D3" s="14"/>
      <c r="E3" s="14"/>
      <c r="F3" s="14"/>
      <c r="G3" s="14"/>
      <c r="H3" s="14"/>
      <c r="I3" s="14"/>
      <c r="J3" s="8"/>
      <c r="K3" s="8"/>
      <c r="L3" s="8"/>
      <c r="M3" s="8"/>
      <c r="N3" s="8"/>
      <c r="O3" s="8"/>
      <c r="P3" s="8"/>
      <c r="Q3" s="14"/>
      <c r="R3" s="14"/>
      <c r="S3" s="14"/>
      <c r="T3" s="14"/>
      <c r="U3" s="14"/>
      <c r="V3" s="99"/>
      <c r="W3" s="14"/>
      <c r="X3" s="14"/>
      <c r="Y3" s="14"/>
      <c r="Z3" s="83"/>
      <c r="AA3" s="516"/>
      <c r="AB3" s="516"/>
      <c r="AC3" s="516"/>
      <c r="AD3" s="14"/>
      <c r="AE3" s="14"/>
    </row>
    <row r="4" ht="16.5" customHeight="1">
      <c r="A4" s="479"/>
      <c r="B4" s="479" t="s">
        <v>11682</v>
      </c>
      <c r="C4" s="589"/>
      <c r="D4" s="14"/>
      <c r="E4" s="14"/>
      <c r="F4" s="14"/>
      <c r="G4" s="14"/>
      <c r="H4" s="14"/>
      <c r="I4" s="14"/>
      <c r="J4" s="8"/>
      <c r="K4" s="22"/>
      <c r="L4" s="22"/>
      <c r="M4" s="22"/>
      <c r="N4" s="22"/>
      <c r="O4" s="22"/>
      <c r="P4" s="22"/>
      <c r="Q4" s="21"/>
      <c r="R4" s="21"/>
      <c r="S4" s="21"/>
      <c r="T4" s="21"/>
      <c r="U4" s="21"/>
      <c r="V4" s="24"/>
      <c r="W4" s="21"/>
      <c r="X4" s="25"/>
      <c r="Y4" s="25"/>
      <c r="Z4" s="25"/>
      <c r="AA4" s="21"/>
      <c r="AB4" s="21"/>
      <c r="AC4" s="21"/>
      <c r="AD4" s="14"/>
      <c r="AE4" s="14"/>
    </row>
    <row r="5" ht="16.5" customHeight="1">
      <c r="A5" s="489" t="s">
        <v>0</v>
      </c>
      <c r="B5" s="490"/>
      <c r="C5" s="4" t="s">
        <v>6</v>
      </c>
      <c r="D5" s="5"/>
      <c r="E5" s="6"/>
      <c r="F5" s="6"/>
      <c r="G5" s="6"/>
      <c r="H5" s="6"/>
      <c r="I5" s="6"/>
      <c r="J5" s="7"/>
      <c r="K5" s="7"/>
      <c r="L5" s="7"/>
      <c r="M5" s="7"/>
      <c r="N5" s="7"/>
      <c r="O5" s="7"/>
      <c r="P5" s="7"/>
      <c r="Q5" s="23" t="s">
        <v>7</v>
      </c>
      <c r="R5" s="6"/>
      <c r="S5" s="6"/>
      <c r="T5" s="14"/>
      <c r="U5" s="517"/>
      <c r="V5" s="9"/>
      <c r="W5" s="6"/>
      <c r="X5" s="23"/>
      <c r="Y5" s="6"/>
      <c r="Z5" s="6"/>
      <c r="AA5" s="6"/>
      <c r="AB5" s="6"/>
      <c r="AC5" s="6"/>
      <c r="AD5" s="12" t="s">
        <v>1</v>
      </c>
      <c r="AE5" s="12" t="s">
        <v>2</v>
      </c>
    </row>
    <row r="6" ht="16.5" customHeight="1">
      <c r="A6" s="17" t="s">
        <v>3</v>
      </c>
      <c r="B6" s="18" t="s">
        <v>4</v>
      </c>
      <c r="C6" s="109"/>
      <c r="D6" s="20"/>
      <c r="E6" s="21"/>
      <c r="F6" s="21"/>
      <c r="G6" s="21"/>
      <c r="H6" s="21"/>
      <c r="I6" s="21"/>
      <c r="J6" s="22"/>
      <c r="K6" s="22"/>
      <c r="L6" s="22"/>
      <c r="M6" s="22"/>
      <c r="N6" s="22"/>
      <c r="O6" s="22"/>
      <c r="P6" s="22"/>
      <c r="Q6" s="21"/>
      <c r="R6" s="21"/>
      <c r="S6" s="21"/>
      <c r="T6" s="21"/>
      <c r="U6" s="21"/>
      <c r="V6" s="24"/>
      <c r="W6" s="21"/>
      <c r="X6" s="21"/>
      <c r="Y6" s="21"/>
      <c r="Z6" s="21"/>
      <c r="AA6" s="21"/>
      <c r="AB6" s="21"/>
      <c r="AC6" s="21"/>
      <c r="AD6" s="27" t="s">
        <v>8</v>
      </c>
      <c r="AE6" s="27" t="s">
        <v>9</v>
      </c>
    </row>
    <row r="7" ht="16.5" customHeight="1">
      <c r="A7" s="29">
        <v>61.0</v>
      </c>
      <c r="B7" s="29">
        <v>9111.0</v>
      </c>
      <c r="C7" s="32" t="s">
        <v>11683</v>
      </c>
      <c r="D7" s="241" t="s">
        <v>8971</v>
      </c>
      <c r="E7" s="206" t="s">
        <v>8972</v>
      </c>
      <c r="F7" s="204" t="s">
        <v>8973</v>
      </c>
      <c r="G7" s="102" t="s">
        <v>8974</v>
      </c>
      <c r="H7" s="169"/>
      <c r="I7" s="519"/>
      <c r="J7" s="168"/>
      <c r="K7" s="152"/>
      <c r="L7" s="39"/>
      <c r="M7" s="241" t="s">
        <v>2655</v>
      </c>
      <c r="N7" s="598" t="s">
        <v>24</v>
      </c>
      <c r="O7" s="7"/>
      <c r="P7" s="7"/>
      <c r="Q7" s="52"/>
      <c r="R7" s="8"/>
      <c r="S7" s="8"/>
      <c r="T7" s="8"/>
      <c r="U7" s="521"/>
      <c r="V7" s="14"/>
      <c r="W7" s="8"/>
      <c r="X7" s="52"/>
      <c r="Y7" s="7"/>
      <c r="Z7" s="39"/>
      <c r="AA7" s="213"/>
      <c r="AB7" s="213"/>
      <c r="AC7" s="213"/>
      <c r="AD7" s="45">
        <f>ROUND(ROUND(H8*P$8,0),0)</f>
        <v>581</v>
      </c>
      <c r="AE7" s="244" t="s">
        <v>18</v>
      </c>
    </row>
    <row r="8" ht="16.5" customHeight="1">
      <c r="A8" s="29">
        <v>61.0</v>
      </c>
      <c r="B8" s="29">
        <v>9001.0</v>
      </c>
      <c r="C8" s="32" t="s">
        <v>11684</v>
      </c>
      <c r="D8" s="481"/>
      <c r="E8" s="481"/>
      <c r="F8" s="481"/>
      <c r="G8" s="482"/>
      <c r="H8" s="50">
        <f>'28児童発達支援(基本１)'!H1016</f>
        <v>830</v>
      </c>
      <c r="I8" s="8" t="s">
        <v>9</v>
      </c>
      <c r="J8" s="94"/>
      <c r="K8" s="140"/>
      <c r="L8" s="54"/>
      <c r="M8" s="481"/>
      <c r="N8" s="482"/>
      <c r="O8" s="83" t="s">
        <v>21</v>
      </c>
      <c r="P8" s="528">
        <v>0.7</v>
      </c>
      <c r="Q8" s="52"/>
      <c r="R8" s="8"/>
      <c r="S8" s="8"/>
      <c r="T8" s="8"/>
      <c r="U8" s="521"/>
      <c r="V8" s="14"/>
      <c r="W8" s="8"/>
      <c r="X8" s="52"/>
      <c r="Y8" s="8"/>
      <c r="Z8" s="109"/>
      <c r="AA8" s="213" t="s">
        <v>30</v>
      </c>
      <c r="AB8" s="74">
        <v>5.0</v>
      </c>
      <c r="AC8" s="522" t="s">
        <v>31</v>
      </c>
      <c r="AD8" s="45">
        <f>ROUND(ROUND(H8*P$8,0),0)-AB8</f>
        <v>576</v>
      </c>
      <c r="AE8" s="79"/>
    </row>
    <row r="9" ht="16.5" customHeight="1">
      <c r="A9" s="29">
        <v>61.0</v>
      </c>
      <c r="B9" s="29">
        <v>9002.0</v>
      </c>
      <c r="C9" s="32" t="s">
        <v>11685</v>
      </c>
      <c r="D9" s="481"/>
      <c r="E9" s="481"/>
      <c r="F9" s="481"/>
      <c r="G9" s="482"/>
      <c r="H9" s="14"/>
      <c r="I9" s="14"/>
      <c r="J9" s="94"/>
      <c r="K9" s="140"/>
      <c r="L9" s="54"/>
      <c r="M9" s="481"/>
      <c r="N9" s="482"/>
      <c r="O9" s="14"/>
      <c r="P9" s="14"/>
      <c r="Q9" s="52"/>
      <c r="R9" s="8"/>
      <c r="S9" s="8"/>
      <c r="T9" s="8"/>
      <c r="U9" s="521"/>
      <c r="V9" s="14"/>
      <c r="W9" s="54"/>
      <c r="X9" s="305" t="s">
        <v>20</v>
      </c>
      <c r="Y9" s="41" t="s">
        <v>21</v>
      </c>
      <c r="Z9" s="86">
        <v>0.85</v>
      </c>
      <c r="AA9" s="75"/>
      <c r="AB9" s="213"/>
      <c r="AC9" s="213"/>
      <c r="AD9" s="45">
        <f>ROUND(ROUND(H8*P$8,0)*Z9,0)</f>
        <v>494</v>
      </c>
      <c r="AE9" s="79"/>
    </row>
    <row r="10" ht="16.5" customHeight="1">
      <c r="A10" s="29">
        <v>61.0</v>
      </c>
      <c r="B10" s="29">
        <v>9003.0</v>
      </c>
      <c r="C10" s="32" t="s">
        <v>11686</v>
      </c>
      <c r="D10" s="481"/>
      <c r="E10" s="481"/>
      <c r="F10" s="523"/>
      <c r="G10" s="174"/>
      <c r="H10" s="174"/>
      <c r="I10" s="174"/>
      <c r="J10" s="94"/>
      <c r="K10" s="140"/>
      <c r="L10" s="54"/>
      <c r="M10" s="481"/>
      <c r="N10" s="482"/>
      <c r="O10" s="8"/>
      <c r="P10" s="54"/>
      <c r="Q10" s="52"/>
      <c r="R10" s="8"/>
      <c r="S10" s="8"/>
      <c r="T10" s="8"/>
      <c r="U10" s="525"/>
      <c r="V10" s="21"/>
      <c r="W10" s="109"/>
      <c r="X10" s="484"/>
      <c r="Y10" s="56"/>
      <c r="Z10" s="526"/>
      <c r="AA10" s="213" t="s">
        <v>30</v>
      </c>
      <c r="AB10" s="74">
        <v>5.0</v>
      </c>
      <c r="AC10" s="522" t="s">
        <v>31</v>
      </c>
      <c r="AD10" s="45">
        <f>ROUND(ROUND(H8*P$8,0)*Z9,0)-AB10</f>
        <v>489</v>
      </c>
      <c r="AE10" s="79"/>
    </row>
    <row r="11" ht="16.5" customHeight="1">
      <c r="A11" s="29">
        <v>61.0</v>
      </c>
      <c r="B11" s="29">
        <v>9112.0</v>
      </c>
      <c r="C11" s="32" t="s">
        <v>11687</v>
      </c>
      <c r="D11" s="481"/>
      <c r="E11" s="481"/>
      <c r="F11" s="532"/>
      <c r="G11" s="527"/>
      <c r="H11" s="14"/>
      <c r="I11" s="14"/>
      <c r="J11" s="94"/>
      <c r="K11" s="140"/>
      <c r="L11" s="54"/>
      <c r="M11" s="481"/>
      <c r="N11" s="8"/>
      <c r="O11" s="8"/>
      <c r="P11" s="54"/>
      <c r="Q11" s="52"/>
      <c r="R11" s="8"/>
      <c r="S11" s="8"/>
      <c r="T11" s="8"/>
      <c r="U11" s="102" t="s">
        <v>326</v>
      </c>
      <c r="V11" s="41" t="s">
        <v>21</v>
      </c>
      <c r="W11" s="60">
        <v>0.7</v>
      </c>
      <c r="X11" s="37"/>
      <c r="Y11" s="7"/>
      <c r="Z11" s="39"/>
      <c r="AA11" s="213"/>
      <c r="AB11" s="213"/>
      <c r="AC11" s="213"/>
      <c r="AD11" s="45">
        <f>ROUND(ROUND(H8*P$8,0)*W11,0)</f>
        <v>407</v>
      </c>
      <c r="AE11" s="79"/>
    </row>
    <row r="12" ht="16.5" customHeight="1">
      <c r="A12" s="29">
        <v>61.0</v>
      </c>
      <c r="B12" s="29">
        <v>9004.0</v>
      </c>
      <c r="C12" s="32" t="s">
        <v>11688</v>
      </c>
      <c r="D12" s="231"/>
      <c r="E12" s="231"/>
      <c r="F12" s="532"/>
      <c r="G12" s="527"/>
      <c r="H12" s="8"/>
      <c r="I12" s="144"/>
      <c r="J12" s="94"/>
      <c r="K12" s="140"/>
      <c r="L12" s="54"/>
      <c r="M12" s="481"/>
      <c r="N12" s="8"/>
      <c r="O12" s="8"/>
      <c r="P12" s="54"/>
      <c r="Q12" s="52"/>
      <c r="R12" s="8"/>
      <c r="S12" s="8"/>
      <c r="T12" s="8"/>
      <c r="U12" s="482"/>
      <c r="V12" s="83"/>
      <c r="W12" s="528"/>
      <c r="X12" s="227"/>
      <c r="Y12" s="22"/>
      <c r="Z12" s="109"/>
      <c r="AA12" s="213" t="s">
        <v>30</v>
      </c>
      <c r="AB12" s="74">
        <v>5.0</v>
      </c>
      <c r="AC12" s="522" t="s">
        <v>31</v>
      </c>
      <c r="AD12" s="45">
        <f>ROUND(ROUND(H8*P$8,0)*W11,0)-AB12</f>
        <v>402</v>
      </c>
      <c r="AE12" s="79"/>
    </row>
    <row r="13" ht="16.5" customHeight="1">
      <c r="A13" s="29">
        <v>61.0</v>
      </c>
      <c r="B13" s="29">
        <v>9005.0</v>
      </c>
      <c r="C13" s="32" t="s">
        <v>11689</v>
      </c>
      <c r="D13" s="389"/>
      <c r="E13" s="231"/>
      <c r="F13" s="543"/>
      <c r="G13" s="113"/>
      <c r="H13" s="8"/>
      <c r="I13" s="144"/>
      <c r="J13" s="94"/>
      <c r="K13" s="140"/>
      <c r="L13" s="54"/>
      <c r="M13" s="481"/>
      <c r="N13" s="8"/>
      <c r="O13" s="8"/>
      <c r="P13" s="54"/>
      <c r="Q13" s="52"/>
      <c r="R13" s="8"/>
      <c r="S13" s="8"/>
      <c r="T13" s="8"/>
      <c r="U13" s="482"/>
      <c r="V13" s="99"/>
      <c r="W13" s="529"/>
      <c r="X13" s="305" t="s">
        <v>20</v>
      </c>
      <c r="Y13" s="41" t="s">
        <v>21</v>
      </c>
      <c r="Z13" s="86">
        <v>0.85</v>
      </c>
      <c r="AA13" s="75"/>
      <c r="AB13" s="213"/>
      <c r="AC13" s="213"/>
      <c r="AD13" s="45">
        <f>ROUND(ROUND(ROUND(H8*P$8,0)*W11,0)*Z13,0)</f>
        <v>346</v>
      </c>
      <c r="AE13" s="79"/>
    </row>
    <row r="14" ht="16.5" customHeight="1">
      <c r="A14" s="29">
        <v>61.0</v>
      </c>
      <c r="B14" s="29">
        <v>9006.0</v>
      </c>
      <c r="C14" s="32" t="s">
        <v>11690</v>
      </c>
      <c r="D14" s="389"/>
      <c r="E14" s="231"/>
      <c r="F14" s="543"/>
      <c r="G14" s="113"/>
      <c r="H14" s="8"/>
      <c r="I14" s="144"/>
      <c r="J14" s="94"/>
      <c r="K14" s="140"/>
      <c r="L14" s="54"/>
      <c r="M14" s="481"/>
      <c r="N14" s="8"/>
      <c r="O14" s="8"/>
      <c r="P14" s="54"/>
      <c r="Q14" s="52"/>
      <c r="R14" s="8"/>
      <c r="S14" s="8"/>
      <c r="T14" s="8"/>
      <c r="U14" s="530"/>
      <c r="V14" s="24"/>
      <c r="W14" s="26"/>
      <c r="X14" s="484"/>
      <c r="Y14" s="56"/>
      <c r="Z14" s="526"/>
      <c r="AA14" s="213" t="s">
        <v>30</v>
      </c>
      <c r="AB14" s="74">
        <v>5.0</v>
      </c>
      <c r="AC14" s="522" t="s">
        <v>31</v>
      </c>
      <c r="AD14" s="45">
        <f>ROUND(ROUND(ROUND(H8*P$8,0)*W11,0)*Z13,0)-AB14</f>
        <v>341</v>
      </c>
      <c r="AE14" s="79"/>
    </row>
    <row r="15" ht="16.5" customHeight="1">
      <c r="A15" s="29">
        <v>61.0</v>
      </c>
      <c r="B15" s="29">
        <v>9701.0</v>
      </c>
      <c r="C15" s="32" t="s">
        <v>11691</v>
      </c>
      <c r="D15" s="389"/>
      <c r="E15" s="231"/>
      <c r="F15" s="543"/>
      <c r="G15" s="113"/>
      <c r="H15" s="8"/>
      <c r="I15" s="144"/>
      <c r="J15" s="94"/>
      <c r="K15" s="140"/>
      <c r="L15" s="54"/>
      <c r="M15" s="481"/>
      <c r="N15" s="8"/>
      <c r="O15" s="8"/>
      <c r="P15" s="54"/>
      <c r="Q15" s="52"/>
      <c r="R15" s="8"/>
      <c r="S15" s="8"/>
      <c r="T15" s="54"/>
      <c r="U15" s="102" t="s">
        <v>329</v>
      </c>
      <c r="V15" s="83" t="s">
        <v>21</v>
      </c>
      <c r="W15" s="528">
        <v>0.85</v>
      </c>
      <c r="X15" s="37"/>
      <c r="Y15" s="7"/>
      <c r="Z15" s="39"/>
      <c r="AA15" s="213"/>
      <c r="AB15" s="213"/>
      <c r="AC15" s="213"/>
      <c r="AD15" s="45">
        <f>ROUND(ROUND(H8*P$8,0)*W15,0)</f>
        <v>494</v>
      </c>
      <c r="AE15" s="79"/>
    </row>
    <row r="16" ht="16.5" customHeight="1">
      <c r="A16" s="29">
        <v>61.0</v>
      </c>
      <c r="B16" s="29">
        <v>9007.0</v>
      </c>
      <c r="C16" s="32" t="s">
        <v>11692</v>
      </c>
      <c r="D16" s="389"/>
      <c r="E16" s="231"/>
      <c r="F16" s="543"/>
      <c r="G16" s="113"/>
      <c r="H16" s="8"/>
      <c r="I16" s="144"/>
      <c r="J16" s="94"/>
      <c r="K16" s="140"/>
      <c r="L16" s="54"/>
      <c r="M16" s="254"/>
      <c r="N16" s="8"/>
      <c r="O16" s="8"/>
      <c r="P16" s="54"/>
      <c r="Q16" s="52"/>
      <c r="R16" s="8"/>
      <c r="S16" s="8"/>
      <c r="T16" s="8"/>
      <c r="U16" s="482"/>
      <c r="V16" s="83"/>
      <c r="W16" s="528"/>
      <c r="X16" s="227"/>
      <c r="Y16" s="22"/>
      <c r="Z16" s="109"/>
      <c r="AA16" s="213" t="s">
        <v>30</v>
      </c>
      <c r="AB16" s="74">
        <v>5.0</v>
      </c>
      <c r="AC16" s="522" t="s">
        <v>31</v>
      </c>
      <c r="AD16" s="45">
        <f>ROUND(ROUND(H8*P$8,0)*W15,0)-AB16</f>
        <v>489</v>
      </c>
      <c r="AE16" s="79"/>
    </row>
    <row r="17" ht="16.5" customHeight="1">
      <c r="A17" s="29">
        <v>61.0</v>
      </c>
      <c r="B17" s="29">
        <v>9008.0</v>
      </c>
      <c r="C17" s="32" t="s">
        <v>11693</v>
      </c>
      <c r="D17" s="389"/>
      <c r="E17" s="231"/>
      <c r="F17" s="532"/>
      <c r="G17" s="527"/>
      <c r="H17" s="527"/>
      <c r="I17" s="532"/>
      <c r="J17" s="94"/>
      <c r="K17" s="140"/>
      <c r="L17" s="54"/>
      <c r="M17" s="254"/>
      <c r="N17" s="8"/>
      <c r="O17" s="8"/>
      <c r="P17" s="54"/>
      <c r="Q17" s="52"/>
      <c r="R17" s="8"/>
      <c r="S17" s="8"/>
      <c r="T17" s="8"/>
      <c r="U17" s="482"/>
      <c r="V17" s="99"/>
      <c r="W17" s="529"/>
      <c r="X17" s="305" t="s">
        <v>20</v>
      </c>
      <c r="Y17" s="41" t="s">
        <v>21</v>
      </c>
      <c r="Z17" s="86">
        <v>0.85</v>
      </c>
      <c r="AA17" s="75"/>
      <c r="AB17" s="213"/>
      <c r="AC17" s="213"/>
      <c r="AD17" s="45">
        <f>ROUND(ROUND(ROUND(H8*P$8,0)*W15,0)*Z17,0)</f>
        <v>420</v>
      </c>
      <c r="AE17" s="79"/>
    </row>
    <row r="18" ht="16.5" customHeight="1">
      <c r="A18" s="29">
        <v>61.0</v>
      </c>
      <c r="B18" s="29">
        <v>9009.0</v>
      </c>
      <c r="C18" s="32" t="s">
        <v>11694</v>
      </c>
      <c r="D18" s="389"/>
      <c r="E18" s="231"/>
      <c r="F18" s="532"/>
      <c r="G18" s="527"/>
      <c r="H18" s="527"/>
      <c r="I18" s="532"/>
      <c r="J18" s="94"/>
      <c r="K18" s="140"/>
      <c r="L18" s="54"/>
      <c r="M18" s="254"/>
      <c r="N18" s="8"/>
      <c r="O18" s="8"/>
      <c r="P18" s="54"/>
      <c r="Q18" s="227"/>
      <c r="R18" s="22"/>
      <c r="S18" s="22"/>
      <c r="T18" s="22"/>
      <c r="U18" s="484"/>
      <c r="V18" s="24"/>
      <c r="W18" s="26"/>
      <c r="X18" s="484"/>
      <c r="Y18" s="56"/>
      <c r="Z18" s="526"/>
      <c r="AA18" s="213" t="s">
        <v>30</v>
      </c>
      <c r="AB18" s="74">
        <v>5.0</v>
      </c>
      <c r="AC18" s="522" t="s">
        <v>31</v>
      </c>
      <c r="AD18" s="45">
        <f>ROUND(ROUND(ROUND(H8*P$8,0)*W15,0)*Z17,0)-AB18</f>
        <v>415</v>
      </c>
      <c r="AE18" s="79"/>
    </row>
    <row r="19" ht="16.5" customHeight="1">
      <c r="A19" s="29">
        <v>61.0</v>
      </c>
      <c r="B19" s="29">
        <v>9113.0</v>
      </c>
      <c r="C19" s="32" t="s">
        <v>11695</v>
      </c>
      <c r="D19" s="389"/>
      <c r="E19" s="389"/>
      <c r="F19" s="532"/>
      <c r="G19" s="527"/>
      <c r="H19" s="527"/>
      <c r="I19" s="532"/>
      <c r="J19" s="94"/>
      <c r="K19" s="140"/>
      <c r="L19" s="54"/>
      <c r="M19" s="254"/>
      <c r="N19" s="8"/>
      <c r="O19" s="8"/>
      <c r="P19" s="54"/>
      <c r="Q19" s="206" t="s">
        <v>23</v>
      </c>
      <c r="R19" s="102" t="s">
        <v>24</v>
      </c>
      <c r="S19" s="533"/>
      <c r="T19" s="533"/>
      <c r="U19" s="520"/>
      <c r="V19" s="38"/>
      <c r="W19" s="6"/>
      <c r="X19" s="37"/>
      <c r="Y19" s="7"/>
      <c r="Z19" s="39"/>
      <c r="AA19" s="213"/>
      <c r="AB19" s="213"/>
      <c r="AC19" s="213"/>
      <c r="AD19" s="45">
        <f>ROUND(ROUND(H8*P$8,0)*T20,0)</f>
        <v>407</v>
      </c>
      <c r="AE19" s="79"/>
    </row>
    <row r="20" ht="16.5" customHeight="1">
      <c r="A20" s="29">
        <v>61.0</v>
      </c>
      <c r="B20" s="29">
        <v>9010.0</v>
      </c>
      <c r="C20" s="32" t="s">
        <v>11696</v>
      </c>
      <c r="D20" s="389"/>
      <c r="E20" s="389"/>
      <c r="F20" s="532"/>
      <c r="G20" s="527"/>
      <c r="H20" s="527"/>
      <c r="I20" s="532"/>
      <c r="J20" s="94"/>
      <c r="K20" s="140"/>
      <c r="L20" s="54"/>
      <c r="M20" s="254"/>
      <c r="N20" s="8"/>
      <c r="O20" s="8"/>
      <c r="P20" s="54"/>
      <c r="Q20" s="481"/>
      <c r="R20" s="482"/>
      <c r="S20" s="83" t="s">
        <v>21</v>
      </c>
      <c r="T20" s="528">
        <v>0.7</v>
      </c>
      <c r="U20" s="521"/>
      <c r="V20" s="53"/>
      <c r="W20" s="14"/>
      <c r="X20" s="52"/>
      <c r="Y20" s="8"/>
      <c r="Z20" s="109"/>
      <c r="AA20" s="213" t="s">
        <v>30</v>
      </c>
      <c r="AB20" s="74">
        <v>5.0</v>
      </c>
      <c r="AC20" s="522" t="s">
        <v>31</v>
      </c>
      <c r="AD20" s="45">
        <f>ROUND(ROUND(H8*P$8,0)*T20,0)-AB20</f>
        <v>402</v>
      </c>
      <c r="AE20" s="79"/>
    </row>
    <row r="21" ht="16.5" customHeight="1">
      <c r="A21" s="29">
        <v>61.0</v>
      </c>
      <c r="B21" s="29">
        <v>9011.0</v>
      </c>
      <c r="C21" s="32" t="s">
        <v>11697</v>
      </c>
      <c r="D21" s="389"/>
      <c r="E21" s="389"/>
      <c r="F21" s="532"/>
      <c r="G21" s="527"/>
      <c r="H21" s="527"/>
      <c r="I21" s="532"/>
      <c r="J21" s="94"/>
      <c r="K21" s="140"/>
      <c r="L21" s="54"/>
      <c r="M21" s="254"/>
      <c r="N21" s="8"/>
      <c r="O21" s="8"/>
      <c r="P21" s="54"/>
      <c r="Q21" s="481"/>
      <c r="R21" s="482"/>
      <c r="S21" s="14"/>
      <c r="T21" s="14"/>
      <c r="U21" s="521"/>
      <c r="V21" s="53"/>
      <c r="W21" s="14"/>
      <c r="X21" s="305" t="s">
        <v>20</v>
      </c>
      <c r="Y21" s="41" t="s">
        <v>21</v>
      </c>
      <c r="Z21" s="86">
        <v>0.85</v>
      </c>
      <c r="AA21" s="75"/>
      <c r="AB21" s="213"/>
      <c r="AC21" s="213"/>
      <c r="AD21" s="45">
        <f>ROUND(ROUND(ROUND(H8*P$8,0)*T20,0)*Z21,0)</f>
        <v>346</v>
      </c>
      <c r="AE21" s="79"/>
    </row>
    <row r="22" ht="16.5" customHeight="1">
      <c r="A22" s="29">
        <v>61.0</v>
      </c>
      <c r="B22" s="29">
        <v>9012.0</v>
      </c>
      <c r="C22" s="32" t="s">
        <v>11698</v>
      </c>
      <c r="D22" s="389"/>
      <c r="E22" s="389"/>
      <c r="F22" s="532"/>
      <c r="G22" s="527"/>
      <c r="H22" s="527"/>
      <c r="I22" s="532"/>
      <c r="J22" s="94"/>
      <c r="K22" s="140"/>
      <c r="L22" s="54"/>
      <c r="M22" s="254"/>
      <c r="N22" s="8"/>
      <c r="O22" s="8"/>
      <c r="P22" s="54"/>
      <c r="Q22" s="481"/>
      <c r="R22" s="482"/>
      <c r="S22" s="83"/>
      <c r="T22" s="83"/>
      <c r="U22" s="525"/>
      <c r="V22" s="180"/>
      <c r="W22" s="21"/>
      <c r="X22" s="484"/>
      <c r="Y22" s="56"/>
      <c r="Z22" s="526"/>
      <c r="AA22" s="213" t="s">
        <v>30</v>
      </c>
      <c r="AB22" s="74">
        <v>5.0</v>
      </c>
      <c r="AC22" s="522" t="s">
        <v>31</v>
      </c>
      <c r="AD22" s="45">
        <f>ROUND(ROUND(ROUND(H8*P$8,0)*T20,0)*Z21,0)-AB22</f>
        <v>341</v>
      </c>
      <c r="AE22" s="79"/>
    </row>
    <row r="23" ht="16.5" customHeight="1">
      <c r="A23" s="29">
        <v>61.0</v>
      </c>
      <c r="B23" s="29">
        <v>9114.0</v>
      </c>
      <c r="C23" s="32" t="s">
        <v>11699</v>
      </c>
      <c r="D23" s="389"/>
      <c r="E23" s="389"/>
      <c r="F23" s="532"/>
      <c r="G23" s="527"/>
      <c r="H23" s="527"/>
      <c r="I23" s="532"/>
      <c r="J23" s="94"/>
      <c r="K23" s="140"/>
      <c r="L23" s="54"/>
      <c r="M23" s="254"/>
      <c r="N23" s="8"/>
      <c r="O23" s="8"/>
      <c r="P23" s="54"/>
      <c r="Q23" s="536"/>
      <c r="R23" s="14"/>
      <c r="S23" s="14"/>
      <c r="T23" s="14"/>
      <c r="U23" s="102" t="s">
        <v>326</v>
      </c>
      <c r="V23" s="41" t="s">
        <v>21</v>
      </c>
      <c r="W23" s="60">
        <v>0.7</v>
      </c>
      <c r="X23" s="37"/>
      <c r="Y23" s="7"/>
      <c r="Z23" s="39"/>
      <c r="AA23" s="213"/>
      <c r="AB23" s="213"/>
      <c r="AC23" s="213"/>
      <c r="AD23" s="45">
        <f>ROUND(ROUND(ROUND(H8*P$8,0)*T20,0)*W23,0)</f>
        <v>285</v>
      </c>
      <c r="AE23" s="79"/>
    </row>
    <row r="24" ht="16.5" customHeight="1">
      <c r="A24" s="29">
        <v>61.0</v>
      </c>
      <c r="B24" s="29">
        <v>9013.0</v>
      </c>
      <c r="C24" s="32" t="s">
        <v>11700</v>
      </c>
      <c r="D24" s="389"/>
      <c r="E24" s="389"/>
      <c r="F24" s="532"/>
      <c r="G24" s="527"/>
      <c r="H24" s="527"/>
      <c r="I24" s="532"/>
      <c r="J24" s="94"/>
      <c r="K24" s="140"/>
      <c r="L24" s="54"/>
      <c r="M24" s="254"/>
      <c r="N24" s="8"/>
      <c r="O24" s="8"/>
      <c r="P24" s="54"/>
      <c r="Q24" s="536"/>
      <c r="R24" s="14"/>
      <c r="S24" s="14"/>
      <c r="T24" s="14"/>
      <c r="U24" s="482"/>
      <c r="V24" s="83"/>
      <c r="W24" s="528"/>
      <c r="X24" s="227"/>
      <c r="Y24" s="22"/>
      <c r="Z24" s="109"/>
      <c r="AA24" s="213" t="s">
        <v>30</v>
      </c>
      <c r="AB24" s="74">
        <v>5.0</v>
      </c>
      <c r="AC24" s="522" t="s">
        <v>31</v>
      </c>
      <c r="AD24" s="45">
        <f>ROUND(ROUND(ROUND(H8*P$8,0)*T20,0)*W23,0)-AB24</f>
        <v>280</v>
      </c>
      <c r="AE24" s="79"/>
    </row>
    <row r="25" ht="16.5" customHeight="1">
      <c r="A25" s="29">
        <v>61.0</v>
      </c>
      <c r="B25" s="29">
        <v>9014.0</v>
      </c>
      <c r="C25" s="32" t="s">
        <v>11701</v>
      </c>
      <c r="D25" s="389"/>
      <c r="E25" s="389"/>
      <c r="F25" s="532"/>
      <c r="G25" s="527"/>
      <c r="H25" s="527"/>
      <c r="I25" s="532"/>
      <c r="J25" s="94"/>
      <c r="K25" s="140"/>
      <c r="L25" s="54"/>
      <c r="M25" s="254"/>
      <c r="N25" s="8"/>
      <c r="O25" s="8"/>
      <c r="P25" s="54"/>
      <c r="Q25" s="254"/>
      <c r="R25" s="83"/>
      <c r="S25" s="83"/>
      <c r="U25" s="482"/>
      <c r="V25" s="99"/>
      <c r="W25" s="529"/>
      <c r="X25" s="305" t="s">
        <v>20</v>
      </c>
      <c r="Y25" s="41" t="s">
        <v>21</v>
      </c>
      <c r="Z25" s="86">
        <v>0.85</v>
      </c>
      <c r="AA25" s="75"/>
      <c r="AB25" s="213"/>
      <c r="AC25" s="213"/>
      <c r="AD25" s="45">
        <f>ROUND(ROUND(ROUND(ROUND(H8*P$8,0)*T20,0)*W23,0)*Z25,0)</f>
        <v>242</v>
      </c>
      <c r="AE25" s="79"/>
    </row>
    <row r="26" ht="16.5" customHeight="1">
      <c r="A26" s="29">
        <v>61.0</v>
      </c>
      <c r="B26" s="29">
        <v>9015.0</v>
      </c>
      <c r="C26" s="32" t="s">
        <v>11702</v>
      </c>
      <c r="D26" s="389"/>
      <c r="E26" s="389"/>
      <c r="F26" s="532"/>
      <c r="G26" s="527"/>
      <c r="H26" s="527"/>
      <c r="I26" s="532"/>
      <c r="J26" s="94"/>
      <c r="K26" s="140"/>
      <c r="L26" s="54"/>
      <c r="M26" s="254"/>
      <c r="N26" s="8"/>
      <c r="O26" s="8"/>
      <c r="P26" s="54"/>
      <c r="Q26" s="254"/>
      <c r="R26" s="83"/>
      <c r="S26" s="83"/>
      <c r="T26" s="83"/>
      <c r="U26" s="530"/>
      <c r="V26" s="24"/>
      <c r="W26" s="26"/>
      <c r="X26" s="484"/>
      <c r="Y26" s="56"/>
      <c r="Z26" s="526"/>
      <c r="AA26" s="213" t="s">
        <v>30</v>
      </c>
      <c r="AB26" s="74">
        <v>5.0</v>
      </c>
      <c r="AC26" s="522" t="s">
        <v>31</v>
      </c>
      <c r="AD26" s="45">
        <f>ROUND(ROUND(ROUND(ROUND(H8*P$8,0)*T20,0)*W23,0)*Z25,0)-AB26</f>
        <v>237</v>
      </c>
      <c r="AE26" s="79"/>
    </row>
    <row r="27" ht="16.5" customHeight="1">
      <c r="A27" s="29">
        <v>61.0</v>
      </c>
      <c r="B27" s="29">
        <v>9702.0</v>
      </c>
      <c r="C27" s="32" t="s">
        <v>11703</v>
      </c>
      <c r="D27" s="389"/>
      <c r="E27" s="389"/>
      <c r="F27" s="532"/>
      <c r="G27" s="527"/>
      <c r="H27" s="527"/>
      <c r="I27" s="532"/>
      <c r="J27" s="94"/>
      <c r="K27" s="140"/>
      <c r="L27" s="54"/>
      <c r="M27" s="254"/>
      <c r="N27" s="8"/>
      <c r="O27" s="8"/>
      <c r="P27" s="54"/>
      <c r="Q27" s="536"/>
      <c r="R27" s="83"/>
      <c r="S27" s="528"/>
      <c r="T27" s="486"/>
      <c r="U27" s="102" t="s">
        <v>329</v>
      </c>
      <c r="V27" s="83" t="s">
        <v>21</v>
      </c>
      <c r="W27" s="528">
        <v>0.85</v>
      </c>
      <c r="X27" s="37"/>
      <c r="Y27" s="7"/>
      <c r="Z27" s="39"/>
      <c r="AA27" s="213"/>
      <c r="AB27" s="213"/>
      <c r="AC27" s="213"/>
      <c r="AD27" s="45">
        <f>ROUND(ROUND(ROUND(H8*P$8,0)*T20,0)*W27,0)</f>
        <v>346</v>
      </c>
      <c r="AE27" s="79"/>
    </row>
    <row r="28" ht="16.5" customHeight="1">
      <c r="A28" s="29">
        <v>61.0</v>
      </c>
      <c r="B28" s="29">
        <v>9016.0</v>
      </c>
      <c r="C28" s="32" t="s">
        <v>11704</v>
      </c>
      <c r="D28" s="389"/>
      <c r="E28" s="389"/>
      <c r="F28" s="532"/>
      <c r="G28" s="527"/>
      <c r="H28" s="527"/>
      <c r="I28" s="532"/>
      <c r="J28" s="94"/>
      <c r="K28" s="140"/>
      <c r="L28" s="54"/>
      <c r="M28" s="254"/>
      <c r="N28" s="8"/>
      <c r="O28" s="8"/>
      <c r="P28" s="54"/>
      <c r="Q28" s="536"/>
      <c r="R28" s="83"/>
      <c r="S28" s="528"/>
      <c r="T28" s="528"/>
      <c r="U28" s="482"/>
      <c r="V28" s="83"/>
      <c r="W28" s="528"/>
      <c r="X28" s="227"/>
      <c r="Y28" s="22"/>
      <c r="Z28" s="109"/>
      <c r="AA28" s="213" t="s">
        <v>30</v>
      </c>
      <c r="AB28" s="74">
        <v>5.0</v>
      </c>
      <c r="AC28" s="522" t="s">
        <v>31</v>
      </c>
      <c r="AD28" s="45">
        <f>ROUND(ROUND(ROUND(H8*P$8,0)*T20,0)*W27,0)-AB28</f>
        <v>341</v>
      </c>
      <c r="AE28" s="79"/>
    </row>
    <row r="29" ht="16.5" customHeight="1">
      <c r="A29" s="29">
        <v>61.0</v>
      </c>
      <c r="B29" s="29">
        <v>9017.0</v>
      </c>
      <c r="C29" s="32" t="s">
        <v>11705</v>
      </c>
      <c r="D29" s="389"/>
      <c r="E29" s="389"/>
      <c r="F29" s="532"/>
      <c r="G29" s="527"/>
      <c r="H29" s="527"/>
      <c r="I29" s="532"/>
      <c r="J29" s="94"/>
      <c r="K29" s="140"/>
      <c r="L29" s="54"/>
      <c r="M29" s="254"/>
      <c r="N29" s="8"/>
      <c r="O29" s="8"/>
      <c r="P29" s="54"/>
      <c r="Q29" s="254"/>
      <c r="R29" s="83"/>
      <c r="S29" s="528"/>
      <c r="T29" s="528"/>
      <c r="U29" s="482"/>
      <c r="V29" s="99"/>
      <c r="W29" s="529"/>
      <c r="X29" s="305" t="s">
        <v>20</v>
      </c>
      <c r="Y29" s="41" t="s">
        <v>21</v>
      </c>
      <c r="Z29" s="86">
        <v>0.85</v>
      </c>
      <c r="AA29" s="75"/>
      <c r="AB29" s="213"/>
      <c r="AC29" s="213"/>
      <c r="AD29" s="45">
        <f>ROUND(ROUND(ROUND(ROUND(H8*P$8,0)*T20,0)*W27,0)*Z29,0)</f>
        <v>294</v>
      </c>
      <c r="AE29" s="79"/>
    </row>
    <row r="30" ht="16.5" customHeight="1">
      <c r="A30" s="29">
        <v>61.0</v>
      </c>
      <c r="B30" s="29">
        <v>9018.0</v>
      </c>
      <c r="C30" s="32" t="s">
        <v>11706</v>
      </c>
      <c r="D30" s="389"/>
      <c r="E30" s="389"/>
      <c r="F30" s="532"/>
      <c r="G30" s="527"/>
      <c r="H30" s="527"/>
      <c r="I30" s="532"/>
      <c r="J30" s="94"/>
      <c r="K30" s="140"/>
      <c r="L30" s="54"/>
      <c r="M30" s="254"/>
      <c r="N30" s="8"/>
      <c r="O30" s="8"/>
      <c r="P30" s="54"/>
      <c r="Q30" s="536"/>
      <c r="R30" s="83"/>
      <c r="S30" s="83"/>
      <c r="T30" s="83"/>
      <c r="U30" s="484"/>
      <c r="V30" s="24"/>
      <c r="W30" s="26"/>
      <c r="X30" s="484"/>
      <c r="Y30" s="56"/>
      <c r="Z30" s="526"/>
      <c r="AA30" s="213" t="s">
        <v>30</v>
      </c>
      <c r="AB30" s="74">
        <v>5.0</v>
      </c>
      <c r="AC30" s="522" t="s">
        <v>31</v>
      </c>
      <c r="AD30" s="45">
        <f>ROUND(ROUND(ROUND(ROUND(H8*P$8,0)*T20,0)*W27,0)*Z29,0)-AB30</f>
        <v>289</v>
      </c>
      <c r="AE30" s="79"/>
    </row>
    <row r="31" ht="16.5" customHeight="1">
      <c r="A31" s="29">
        <v>61.0</v>
      </c>
      <c r="B31" s="29">
        <v>9019.0</v>
      </c>
      <c r="C31" s="32" t="s">
        <v>11707</v>
      </c>
      <c r="D31" s="389"/>
      <c r="E31" s="389"/>
      <c r="F31" s="532"/>
      <c r="G31" s="527"/>
      <c r="H31" s="527"/>
      <c r="I31" s="532"/>
      <c r="J31" s="94"/>
      <c r="K31" s="140"/>
      <c r="L31" s="54"/>
      <c r="M31" s="254"/>
      <c r="N31" s="8"/>
      <c r="O31" s="8"/>
      <c r="P31" s="54"/>
      <c r="Q31" s="536"/>
      <c r="R31" s="102" t="s">
        <v>27</v>
      </c>
      <c r="S31" s="533"/>
      <c r="T31" s="533"/>
      <c r="U31" s="520"/>
      <c r="V31" s="38"/>
      <c r="W31" s="6"/>
      <c r="X31" s="37"/>
      <c r="Y31" s="7"/>
      <c r="Z31" s="39"/>
      <c r="AA31" s="213"/>
      <c r="AB31" s="213"/>
      <c r="AC31" s="213"/>
      <c r="AD31" s="45">
        <f>ROUND(ROUND(H8*P$8,0)*T32,0)</f>
        <v>291</v>
      </c>
      <c r="AE31" s="79"/>
    </row>
    <row r="32" ht="16.5" customHeight="1">
      <c r="A32" s="29">
        <v>61.0</v>
      </c>
      <c r="B32" s="29">
        <v>9020.0</v>
      </c>
      <c r="C32" s="32" t="s">
        <v>11708</v>
      </c>
      <c r="D32" s="389"/>
      <c r="E32" s="389"/>
      <c r="F32" s="532"/>
      <c r="G32" s="527"/>
      <c r="H32" s="527"/>
      <c r="I32" s="532"/>
      <c r="J32" s="94"/>
      <c r="K32" s="140"/>
      <c r="L32" s="54"/>
      <c r="M32" s="254"/>
      <c r="N32" s="8"/>
      <c r="O32" s="8"/>
      <c r="P32" s="54"/>
      <c r="Q32" s="535"/>
      <c r="R32" s="482"/>
      <c r="S32" s="83" t="s">
        <v>21</v>
      </c>
      <c r="T32" s="528">
        <v>0.5</v>
      </c>
      <c r="U32" s="521"/>
      <c r="V32" s="53"/>
      <c r="W32" s="14"/>
      <c r="X32" s="52"/>
      <c r="Y32" s="8"/>
      <c r="Z32" s="109"/>
      <c r="AA32" s="213" t="s">
        <v>30</v>
      </c>
      <c r="AB32" s="74">
        <v>5.0</v>
      </c>
      <c r="AC32" s="522" t="s">
        <v>31</v>
      </c>
      <c r="AD32" s="45">
        <f>ROUND(ROUND(H8*P$8,0)*T32,0)-AB32</f>
        <v>286</v>
      </c>
      <c r="AE32" s="79"/>
    </row>
    <row r="33" ht="16.5" customHeight="1">
      <c r="A33" s="29">
        <v>61.0</v>
      </c>
      <c r="B33" s="29">
        <v>9021.0</v>
      </c>
      <c r="C33" s="32" t="s">
        <v>11709</v>
      </c>
      <c r="D33" s="389"/>
      <c r="E33" s="389"/>
      <c r="F33" s="532"/>
      <c r="G33" s="527"/>
      <c r="H33" s="527"/>
      <c r="I33" s="532"/>
      <c r="J33" s="94"/>
      <c r="K33" s="140"/>
      <c r="L33" s="54"/>
      <c r="M33" s="254"/>
      <c r="N33" s="8"/>
      <c r="O33" s="8"/>
      <c r="P33" s="54"/>
      <c r="Q33" s="535"/>
      <c r="R33" s="482"/>
      <c r="S33" s="14"/>
      <c r="T33" s="14"/>
      <c r="U33" s="521"/>
      <c r="V33" s="53"/>
      <c r="W33" s="14"/>
      <c r="X33" s="305" t="s">
        <v>20</v>
      </c>
      <c r="Y33" s="41" t="s">
        <v>21</v>
      </c>
      <c r="Z33" s="86">
        <v>0.85</v>
      </c>
      <c r="AA33" s="75"/>
      <c r="AB33" s="213"/>
      <c r="AC33" s="213"/>
      <c r="AD33" s="114">
        <f>ROUND(ROUND(ROUND(H8*P$8,0)*T32,0)*Z33,0)</f>
        <v>247</v>
      </c>
      <c r="AE33" s="79"/>
    </row>
    <row r="34" ht="16.5" customHeight="1">
      <c r="A34" s="29">
        <v>61.0</v>
      </c>
      <c r="B34" s="29">
        <v>9022.0</v>
      </c>
      <c r="C34" s="32" t="s">
        <v>11710</v>
      </c>
      <c r="D34" s="389"/>
      <c r="E34" s="389"/>
      <c r="F34" s="532"/>
      <c r="G34" s="527"/>
      <c r="H34" s="527"/>
      <c r="I34" s="532"/>
      <c r="J34" s="94"/>
      <c r="K34" s="140"/>
      <c r="L34" s="54"/>
      <c r="M34" s="254"/>
      <c r="N34" s="8"/>
      <c r="O34" s="8"/>
      <c r="P34" s="54"/>
      <c r="Q34" s="535"/>
      <c r="R34" s="482"/>
      <c r="S34" s="83"/>
      <c r="T34" s="83"/>
      <c r="U34" s="525"/>
      <c r="V34" s="180"/>
      <c r="W34" s="21"/>
      <c r="X34" s="484"/>
      <c r="Y34" s="56"/>
      <c r="Z34" s="526"/>
      <c r="AA34" s="213" t="s">
        <v>30</v>
      </c>
      <c r="AB34" s="74">
        <v>5.0</v>
      </c>
      <c r="AC34" s="522" t="s">
        <v>31</v>
      </c>
      <c r="AD34" s="114">
        <f>ROUND(ROUND(ROUND(H8*P$8,0)*T32,0)*Z33,0)-AB34</f>
        <v>242</v>
      </c>
      <c r="AE34" s="79"/>
    </row>
    <row r="35" ht="16.5" customHeight="1">
      <c r="A35" s="29">
        <v>61.0</v>
      </c>
      <c r="B35" s="29">
        <v>9023.0</v>
      </c>
      <c r="C35" s="32" t="s">
        <v>11711</v>
      </c>
      <c r="D35" s="389"/>
      <c r="E35" s="389"/>
      <c r="F35" s="532"/>
      <c r="G35" s="527"/>
      <c r="H35" s="527"/>
      <c r="I35" s="532"/>
      <c r="J35" s="94"/>
      <c r="K35" s="140"/>
      <c r="L35" s="54"/>
      <c r="M35" s="254"/>
      <c r="N35" s="8"/>
      <c r="O35" s="8"/>
      <c r="P35" s="54"/>
      <c r="Q35" s="536"/>
      <c r="R35" s="14"/>
      <c r="S35" s="14"/>
      <c r="T35" s="14"/>
      <c r="U35" s="102" t="s">
        <v>326</v>
      </c>
      <c r="V35" s="41" t="s">
        <v>21</v>
      </c>
      <c r="W35" s="60">
        <v>0.7</v>
      </c>
      <c r="X35" s="37"/>
      <c r="Y35" s="7"/>
      <c r="Z35" s="39"/>
      <c r="AA35" s="213"/>
      <c r="AB35" s="213"/>
      <c r="AC35" s="213"/>
      <c r="AD35" s="45">
        <f>ROUND(ROUND(ROUND(H8*P$8,0)*T32,0)*W35,0)</f>
        <v>204</v>
      </c>
      <c r="AE35" s="79"/>
    </row>
    <row r="36" ht="16.5" customHeight="1">
      <c r="A36" s="29">
        <v>61.0</v>
      </c>
      <c r="B36" s="29">
        <v>9024.0</v>
      </c>
      <c r="C36" s="32" t="s">
        <v>11712</v>
      </c>
      <c r="D36" s="389"/>
      <c r="E36" s="389"/>
      <c r="F36" s="532"/>
      <c r="G36" s="527"/>
      <c r="H36" s="527"/>
      <c r="I36" s="532"/>
      <c r="J36" s="94"/>
      <c r="K36" s="140"/>
      <c r="L36" s="54"/>
      <c r="M36" s="254"/>
      <c r="N36" s="8"/>
      <c r="O36" s="8"/>
      <c r="P36" s="54"/>
      <c r="Q36" s="536"/>
      <c r="R36" s="14"/>
      <c r="S36" s="14"/>
      <c r="T36" s="14"/>
      <c r="U36" s="482"/>
      <c r="V36" s="83"/>
      <c r="W36" s="528"/>
      <c r="X36" s="227"/>
      <c r="Y36" s="22"/>
      <c r="Z36" s="109"/>
      <c r="AA36" s="213" t="s">
        <v>30</v>
      </c>
      <c r="AB36" s="74">
        <v>5.0</v>
      </c>
      <c r="AC36" s="522" t="s">
        <v>31</v>
      </c>
      <c r="AD36" s="45">
        <f>ROUND(ROUND(ROUND(H8*P$8,0)*T32,0)*W35,0)-AB36</f>
        <v>199</v>
      </c>
      <c r="AE36" s="79"/>
    </row>
    <row r="37" ht="16.5" customHeight="1">
      <c r="A37" s="29">
        <v>61.0</v>
      </c>
      <c r="B37" s="29">
        <v>9025.0</v>
      </c>
      <c r="C37" s="32" t="s">
        <v>11713</v>
      </c>
      <c r="D37" s="389"/>
      <c r="E37" s="389"/>
      <c r="F37" s="532"/>
      <c r="G37" s="527"/>
      <c r="H37" s="527"/>
      <c r="I37" s="532"/>
      <c r="J37" s="94"/>
      <c r="K37" s="140"/>
      <c r="L37" s="54"/>
      <c r="M37" s="254"/>
      <c r="N37" s="8"/>
      <c r="O37" s="8"/>
      <c r="P37" s="54"/>
      <c r="Q37" s="254"/>
      <c r="R37" s="83"/>
      <c r="S37" s="83"/>
      <c r="U37" s="482"/>
      <c r="V37" s="99"/>
      <c r="W37" s="529"/>
      <c r="X37" s="305" t="s">
        <v>20</v>
      </c>
      <c r="Y37" s="41" t="s">
        <v>21</v>
      </c>
      <c r="Z37" s="86">
        <v>0.85</v>
      </c>
      <c r="AA37" s="75"/>
      <c r="AB37" s="213"/>
      <c r="AC37" s="213"/>
      <c r="AD37" s="114">
        <f>ROUND(ROUND(ROUND(ROUND(H8*P$8,0)*T32,0)*W35,0)*Z37,0)</f>
        <v>173</v>
      </c>
      <c r="AE37" s="79"/>
    </row>
    <row r="38" ht="16.5" customHeight="1">
      <c r="A38" s="29">
        <v>61.0</v>
      </c>
      <c r="B38" s="29">
        <v>9026.0</v>
      </c>
      <c r="C38" s="32" t="s">
        <v>11714</v>
      </c>
      <c r="D38" s="389"/>
      <c r="E38" s="389"/>
      <c r="F38" s="532"/>
      <c r="G38" s="527"/>
      <c r="H38" s="527"/>
      <c r="I38" s="532"/>
      <c r="J38" s="94"/>
      <c r="K38" s="140"/>
      <c r="L38" s="54"/>
      <c r="M38" s="254"/>
      <c r="N38" s="8"/>
      <c r="O38" s="8"/>
      <c r="P38" s="54"/>
      <c r="Q38" s="254"/>
      <c r="R38" s="83"/>
      <c r="S38" s="83"/>
      <c r="T38" s="83"/>
      <c r="U38" s="530"/>
      <c r="V38" s="24"/>
      <c r="W38" s="26"/>
      <c r="X38" s="484"/>
      <c r="Y38" s="56"/>
      <c r="Z38" s="526"/>
      <c r="AA38" s="213" t="s">
        <v>30</v>
      </c>
      <c r="AB38" s="74">
        <v>5.0</v>
      </c>
      <c r="AC38" s="522" t="s">
        <v>31</v>
      </c>
      <c r="AD38" s="114">
        <f>ROUND(ROUND(ROUND(ROUND(H8*P$8,0)*T32,0)*W35,0)*Z37,0)-AB38</f>
        <v>168</v>
      </c>
      <c r="AE38" s="79"/>
    </row>
    <row r="39" ht="16.5" customHeight="1">
      <c r="A39" s="29">
        <v>61.0</v>
      </c>
      <c r="B39" s="29">
        <v>9027.0</v>
      </c>
      <c r="C39" s="32" t="s">
        <v>11715</v>
      </c>
      <c r="D39" s="389"/>
      <c r="E39" s="389"/>
      <c r="F39" s="532"/>
      <c r="G39" s="527"/>
      <c r="H39" s="527"/>
      <c r="I39" s="532"/>
      <c r="J39" s="94"/>
      <c r="K39" s="140"/>
      <c r="L39" s="54"/>
      <c r="M39" s="254"/>
      <c r="N39" s="8"/>
      <c r="O39" s="8"/>
      <c r="P39" s="54"/>
      <c r="Q39" s="536"/>
      <c r="R39" s="83"/>
      <c r="S39" s="528"/>
      <c r="T39" s="486"/>
      <c r="U39" s="102" t="s">
        <v>329</v>
      </c>
      <c r="V39" s="83" t="s">
        <v>21</v>
      </c>
      <c r="W39" s="528">
        <v>0.85</v>
      </c>
      <c r="X39" s="37"/>
      <c r="Y39" s="7"/>
      <c r="Z39" s="39"/>
      <c r="AA39" s="213"/>
      <c r="AB39" s="213"/>
      <c r="AC39" s="213"/>
      <c r="AD39" s="114">
        <f>ROUND(ROUND(ROUND(H8*P$8,0)*T32,0)*W39,0)</f>
        <v>247</v>
      </c>
      <c r="AE39" s="79"/>
    </row>
    <row r="40" ht="16.5" customHeight="1">
      <c r="A40" s="29">
        <v>61.0</v>
      </c>
      <c r="B40" s="29">
        <v>9028.0</v>
      </c>
      <c r="C40" s="32" t="s">
        <v>11716</v>
      </c>
      <c r="D40" s="389"/>
      <c r="E40" s="389"/>
      <c r="F40" s="532"/>
      <c r="G40" s="527"/>
      <c r="H40" s="527"/>
      <c r="I40" s="532"/>
      <c r="J40" s="94"/>
      <c r="K40" s="140"/>
      <c r="L40" s="54"/>
      <c r="M40" s="254"/>
      <c r="N40" s="8"/>
      <c r="O40" s="8"/>
      <c r="P40" s="54"/>
      <c r="Q40" s="536"/>
      <c r="R40" s="83"/>
      <c r="S40" s="528"/>
      <c r="T40" s="528"/>
      <c r="U40" s="482"/>
      <c r="V40" s="83"/>
      <c r="W40" s="528"/>
      <c r="X40" s="227"/>
      <c r="Y40" s="22"/>
      <c r="Z40" s="109"/>
      <c r="AA40" s="213" t="s">
        <v>30</v>
      </c>
      <c r="AB40" s="74">
        <v>5.0</v>
      </c>
      <c r="AC40" s="522" t="s">
        <v>31</v>
      </c>
      <c r="AD40" s="114">
        <f>ROUND(ROUND(ROUND(H8*P$8,0)*T32,0)*W39,0)-AB40</f>
        <v>242</v>
      </c>
      <c r="AE40" s="79"/>
    </row>
    <row r="41" ht="16.5" customHeight="1">
      <c r="A41" s="29">
        <v>61.0</v>
      </c>
      <c r="B41" s="29">
        <v>9029.0</v>
      </c>
      <c r="C41" s="32" t="s">
        <v>11717</v>
      </c>
      <c r="D41" s="389"/>
      <c r="E41" s="389"/>
      <c r="F41" s="532"/>
      <c r="G41" s="527"/>
      <c r="H41" s="527"/>
      <c r="I41" s="532"/>
      <c r="J41" s="94"/>
      <c r="K41" s="140"/>
      <c r="L41" s="54"/>
      <c r="M41" s="254"/>
      <c r="N41" s="8"/>
      <c r="O41" s="8"/>
      <c r="P41" s="54"/>
      <c r="Q41" s="254"/>
      <c r="R41" s="83"/>
      <c r="S41" s="528"/>
      <c r="T41" s="528"/>
      <c r="U41" s="482"/>
      <c r="V41" s="99"/>
      <c r="W41" s="529"/>
      <c r="X41" s="305" t="s">
        <v>20</v>
      </c>
      <c r="Y41" s="41" t="s">
        <v>21</v>
      </c>
      <c r="Z41" s="86">
        <v>0.85</v>
      </c>
      <c r="AA41" s="75"/>
      <c r="AB41" s="213"/>
      <c r="AC41" s="213"/>
      <c r="AD41" s="114">
        <f>ROUND(ROUND(ROUND(ROUND(H8*P$8,0)*T32,0)*W39,0)*Z41,0)</f>
        <v>210</v>
      </c>
      <c r="AE41" s="79"/>
    </row>
    <row r="42" ht="16.5" customHeight="1">
      <c r="A42" s="29">
        <v>61.0</v>
      </c>
      <c r="B42" s="29">
        <v>9030.0</v>
      </c>
      <c r="C42" s="32" t="s">
        <v>11718</v>
      </c>
      <c r="D42" s="389"/>
      <c r="E42" s="389"/>
      <c r="F42" s="532"/>
      <c r="G42" s="527"/>
      <c r="H42" s="527"/>
      <c r="I42" s="532"/>
      <c r="J42" s="94"/>
      <c r="K42" s="140"/>
      <c r="L42" s="54"/>
      <c r="M42" s="254"/>
      <c r="N42" s="8"/>
      <c r="O42" s="8"/>
      <c r="P42" s="54"/>
      <c r="Q42" s="537"/>
      <c r="R42" s="55"/>
      <c r="S42" s="56"/>
      <c r="T42" s="141"/>
      <c r="U42" s="484"/>
      <c r="V42" s="24"/>
      <c r="W42" s="26"/>
      <c r="X42" s="484"/>
      <c r="Y42" s="56"/>
      <c r="Z42" s="526"/>
      <c r="AA42" s="213" t="s">
        <v>30</v>
      </c>
      <c r="AB42" s="74">
        <v>5.0</v>
      </c>
      <c r="AC42" s="522" t="s">
        <v>31</v>
      </c>
      <c r="AD42" s="114">
        <f>ROUND(ROUND(ROUND(ROUND(H8*P$8,0)*T32,0)*W39,0)*Z41,0)-AB42</f>
        <v>205</v>
      </c>
      <c r="AE42" s="79"/>
    </row>
    <row r="43" ht="16.5" customHeight="1">
      <c r="A43" s="29">
        <v>61.0</v>
      </c>
      <c r="B43" s="29">
        <v>9031.0</v>
      </c>
      <c r="C43" s="32" t="s">
        <v>11719</v>
      </c>
      <c r="D43" s="389"/>
      <c r="E43" s="231"/>
      <c r="F43" s="599"/>
      <c r="G43" s="174"/>
      <c r="H43" s="174"/>
      <c r="I43" s="523"/>
      <c r="J43" s="94"/>
      <c r="K43" s="140"/>
      <c r="L43" s="54"/>
      <c r="M43" s="254"/>
      <c r="N43" s="598" t="s">
        <v>27</v>
      </c>
      <c r="O43" s="600"/>
      <c r="P43" s="601"/>
      <c r="Q43" s="52"/>
      <c r="R43" s="8"/>
      <c r="S43" s="8"/>
      <c r="T43" s="8"/>
      <c r="U43" s="521"/>
      <c r="V43" s="14"/>
      <c r="W43" s="8"/>
      <c r="X43" s="52"/>
      <c r="Y43" s="7"/>
      <c r="Z43" s="39"/>
      <c r="AA43" s="213"/>
      <c r="AB43" s="213"/>
      <c r="AC43" s="213"/>
      <c r="AD43" s="45">
        <f>ROUND(ROUND(H8*P$44,0),0)</f>
        <v>415</v>
      </c>
      <c r="AE43" s="79"/>
    </row>
    <row r="44" ht="16.5" customHeight="1">
      <c r="A44" s="29">
        <v>61.0</v>
      </c>
      <c r="B44" s="29">
        <v>9032.0</v>
      </c>
      <c r="C44" s="32" t="s">
        <v>11720</v>
      </c>
      <c r="D44" s="389"/>
      <c r="E44" s="231"/>
      <c r="F44" s="523"/>
      <c r="G44" s="174"/>
      <c r="H44" s="174"/>
      <c r="I44" s="174"/>
      <c r="J44" s="94"/>
      <c r="K44" s="140"/>
      <c r="L44" s="54"/>
      <c r="M44" s="254"/>
      <c r="N44" s="482"/>
      <c r="O44" s="83" t="s">
        <v>21</v>
      </c>
      <c r="P44" s="528">
        <v>0.5</v>
      </c>
      <c r="Q44" s="52"/>
      <c r="R44" s="8"/>
      <c r="S44" s="8"/>
      <c r="T44" s="8"/>
      <c r="U44" s="521"/>
      <c r="V44" s="14"/>
      <c r="W44" s="8"/>
      <c r="X44" s="52"/>
      <c r="Y44" s="8"/>
      <c r="Z44" s="109"/>
      <c r="AA44" s="213" t="s">
        <v>30</v>
      </c>
      <c r="AB44" s="74">
        <v>5.0</v>
      </c>
      <c r="AC44" s="522" t="s">
        <v>31</v>
      </c>
      <c r="AD44" s="45">
        <f>ROUND(ROUND(H8*P$44,0),0)-AB44</f>
        <v>410</v>
      </c>
      <c r="AE44" s="79"/>
    </row>
    <row r="45" ht="16.5" customHeight="1">
      <c r="A45" s="29">
        <v>61.0</v>
      </c>
      <c r="B45" s="29">
        <v>9033.0</v>
      </c>
      <c r="C45" s="32" t="s">
        <v>11721</v>
      </c>
      <c r="D45" s="389"/>
      <c r="E45" s="231"/>
      <c r="F45" s="523"/>
      <c r="G45" s="174"/>
      <c r="H45" s="14"/>
      <c r="I45" s="14"/>
      <c r="J45" s="94"/>
      <c r="K45" s="140"/>
      <c r="L45" s="54"/>
      <c r="M45" s="254"/>
      <c r="N45" s="482"/>
      <c r="O45" s="14"/>
      <c r="P45" s="14"/>
      <c r="Q45" s="52"/>
      <c r="R45" s="8"/>
      <c r="S45" s="8"/>
      <c r="T45" s="8"/>
      <c r="U45" s="521"/>
      <c r="V45" s="14"/>
      <c r="W45" s="54"/>
      <c r="X45" s="305" t="s">
        <v>20</v>
      </c>
      <c r="Y45" s="41" t="s">
        <v>21</v>
      </c>
      <c r="Z45" s="86">
        <v>0.85</v>
      </c>
      <c r="AA45" s="75"/>
      <c r="AB45" s="213"/>
      <c r="AC45" s="213"/>
      <c r="AD45" s="45">
        <f>ROUND(ROUND(H8*P$44,0)*Z45,0)</f>
        <v>353</v>
      </c>
      <c r="AE45" s="79"/>
    </row>
    <row r="46" ht="16.5" customHeight="1">
      <c r="A46" s="29">
        <v>61.0</v>
      </c>
      <c r="B46" s="29">
        <v>9034.0</v>
      </c>
      <c r="C46" s="32" t="s">
        <v>11722</v>
      </c>
      <c r="D46" s="389"/>
      <c r="E46" s="231"/>
      <c r="F46" s="523"/>
      <c r="G46" s="174"/>
      <c r="H46" s="174"/>
      <c r="I46" s="174"/>
      <c r="J46" s="94"/>
      <c r="K46" s="140"/>
      <c r="L46" s="54"/>
      <c r="M46" s="254"/>
      <c r="N46" s="482"/>
      <c r="O46" s="8"/>
      <c r="P46" s="54"/>
      <c r="Q46" s="52"/>
      <c r="R46" s="8"/>
      <c r="S46" s="8"/>
      <c r="T46" s="8"/>
      <c r="U46" s="525"/>
      <c r="V46" s="21"/>
      <c r="W46" s="109"/>
      <c r="X46" s="484"/>
      <c r="Y46" s="56"/>
      <c r="Z46" s="526"/>
      <c r="AA46" s="213" t="s">
        <v>30</v>
      </c>
      <c r="AB46" s="74">
        <v>5.0</v>
      </c>
      <c r="AC46" s="522" t="s">
        <v>31</v>
      </c>
      <c r="AD46" s="45">
        <f>ROUND(ROUND(H8*P$44,0)*Z45,0)-AB46</f>
        <v>348</v>
      </c>
      <c r="AE46" s="79"/>
    </row>
    <row r="47" ht="16.5" customHeight="1">
      <c r="A47" s="29">
        <v>61.0</v>
      </c>
      <c r="B47" s="29">
        <v>9035.0</v>
      </c>
      <c r="C47" s="32" t="s">
        <v>11723</v>
      </c>
      <c r="D47" s="231"/>
      <c r="E47" s="231"/>
      <c r="F47" s="532"/>
      <c r="G47" s="527"/>
      <c r="H47" s="14"/>
      <c r="I47" s="14"/>
      <c r="J47" s="94"/>
      <c r="K47" s="140"/>
      <c r="L47" s="54"/>
      <c r="M47" s="254"/>
      <c r="N47" s="8"/>
      <c r="O47" s="8"/>
      <c r="P47" s="54"/>
      <c r="Q47" s="52"/>
      <c r="R47" s="8"/>
      <c r="S47" s="8"/>
      <c r="T47" s="8"/>
      <c r="U47" s="102" t="s">
        <v>326</v>
      </c>
      <c r="V47" s="41" t="s">
        <v>21</v>
      </c>
      <c r="W47" s="60">
        <v>0.7</v>
      </c>
      <c r="X47" s="37"/>
      <c r="Y47" s="7"/>
      <c r="Z47" s="39"/>
      <c r="AA47" s="213"/>
      <c r="AB47" s="213"/>
      <c r="AC47" s="213"/>
      <c r="AD47" s="45">
        <f>ROUND(ROUND(H8*P$44,0)*W47,0)</f>
        <v>291</v>
      </c>
      <c r="AE47" s="79"/>
    </row>
    <row r="48" ht="16.5" customHeight="1">
      <c r="A48" s="29">
        <v>61.0</v>
      </c>
      <c r="B48" s="29">
        <v>9036.0</v>
      </c>
      <c r="C48" s="32" t="s">
        <v>11724</v>
      </c>
      <c r="D48" s="231"/>
      <c r="E48" s="231"/>
      <c r="F48" s="532"/>
      <c r="G48" s="527"/>
      <c r="H48" s="8"/>
      <c r="I48" s="144"/>
      <c r="J48" s="94"/>
      <c r="K48" s="140"/>
      <c r="L48" s="54"/>
      <c r="M48" s="254"/>
      <c r="N48" s="8"/>
      <c r="O48" s="8"/>
      <c r="P48" s="54"/>
      <c r="Q48" s="52"/>
      <c r="R48" s="8"/>
      <c r="S48" s="8"/>
      <c r="T48" s="8"/>
      <c r="U48" s="482"/>
      <c r="V48" s="83"/>
      <c r="W48" s="528"/>
      <c r="X48" s="227"/>
      <c r="Y48" s="22"/>
      <c r="Z48" s="109"/>
      <c r="AA48" s="213" t="s">
        <v>30</v>
      </c>
      <c r="AB48" s="74">
        <v>5.0</v>
      </c>
      <c r="AC48" s="522" t="s">
        <v>31</v>
      </c>
      <c r="AD48" s="45">
        <f>ROUND(ROUND(H8*P$44,0)*W47,0)-AB48</f>
        <v>286</v>
      </c>
      <c r="AE48" s="79"/>
    </row>
    <row r="49" ht="16.5" customHeight="1">
      <c r="A49" s="29">
        <v>61.0</v>
      </c>
      <c r="B49" s="29">
        <v>9037.0</v>
      </c>
      <c r="C49" s="32" t="s">
        <v>11725</v>
      </c>
      <c r="D49" s="389"/>
      <c r="E49" s="231"/>
      <c r="F49" s="543"/>
      <c r="G49" s="113"/>
      <c r="H49" s="8"/>
      <c r="I49" s="144"/>
      <c r="J49" s="94"/>
      <c r="K49" s="140"/>
      <c r="L49" s="54"/>
      <c r="M49" s="254"/>
      <c r="N49" s="8"/>
      <c r="O49" s="8"/>
      <c r="P49" s="54"/>
      <c r="Q49" s="52"/>
      <c r="R49" s="8"/>
      <c r="S49" s="8"/>
      <c r="T49" s="8"/>
      <c r="U49" s="482"/>
      <c r="V49" s="99"/>
      <c r="W49" s="529"/>
      <c r="X49" s="305" t="s">
        <v>20</v>
      </c>
      <c r="Y49" s="41" t="s">
        <v>21</v>
      </c>
      <c r="Z49" s="86">
        <v>0.85</v>
      </c>
      <c r="AA49" s="75"/>
      <c r="AB49" s="213"/>
      <c r="AC49" s="213"/>
      <c r="AD49" s="114">
        <f>ROUND(ROUND(ROUND(H8*P$44,0)*W47,0)*Z49,0)</f>
        <v>247</v>
      </c>
      <c r="AE49" s="79"/>
    </row>
    <row r="50" ht="16.5" customHeight="1">
      <c r="A50" s="29">
        <v>61.0</v>
      </c>
      <c r="B50" s="29">
        <v>9038.0</v>
      </c>
      <c r="C50" s="32" t="s">
        <v>11726</v>
      </c>
      <c r="D50" s="389"/>
      <c r="E50" s="231"/>
      <c r="F50" s="543"/>
      <c r="G50" s="113"/>
      <c r="H50" s="8"/>
      <c r="I50" s="144"/>
      <c r="J50" s="94"/>
      <c r="K50" s="140"/>
      <c r="L50" s="54"/>
      <c r="M50" s="254"/>
      <c r="N50" s="8"/>
      <c r="O50" s="8"/>
      <c r="P50" s="54"/>
      <c r="Q50" s="52"/>
      <c r="R50" s="8"/>
      <c r="S50" s="8"/>
      <c r="T50" s="8"/>
      <c r="U50" s="530"/>
      <c r="V50" s="24"/>
      <c r="W50" s="26"/>
      <c r="X50" s="484"/>
      <c r="Y50" s="56"/>
      <c r="Z50" s="526"/>
      <c r="AA50" s="213" t="s">
        <v>30</v>
      </c>
      <c r="AB50" s="74">
        <v>5.0</v>
      </c>
      <c r="AC50" s="522" t="s">
        <v>31</v>
      </c>
      <c r="AD50" s="114">
        <f>ROUND(ROUND(ROUND(H8*P$44,0)*W47,0)*Z49,0)-AB50</f>
        <v>242</v>
      </c>
      <c r="AE50" s="79"/>
    </row>
    <row r="51" ht="16.5" customHeight="1">
      <c r="A51" s="29">
        <v>61.0</v>
      </c>
      <c r="B51" s="29">
        <v>9039.0</v>
      </c>
      <c r="C51" s="32" t="s">
        <v>11727</v>
      </c>
      <c r="D51" s="389"/>
      <c r="E51" s="231"/>
      <c r="F51" s="543"/>
      <c r="G51" s="113"/>
      <c r="H51" s="8"/>
      <c r="I51" s="144"/>
      <c r="J51" s="94"/>
      <c r="K51" s="140"/>
      <c r="L51" s="54"/>
      <c r="M51" s="254"/>
      <c r="N51" s="8"/>
      <c r="O51" s="8"/>
      <c r="P51" s="54"/>
      <c r="Q51" s="52"/>
      <c r="R51" s="8"/>
      <c r="S51" s="8"/>
      <c r="T51" s="54"/>
      <c r="U51" s="102" t="s">
        <v>329</v>
      </c>
      <c r="V51" s="83" t="s">
        <v>21</v>
      </c>
      <c r="W51" s="528">
        <v>0.85</v>
      </c>
      <c r="X51" s="37"/>
      <c r="Y51" s="7"/>
      <c r="Z51" s="39"/>
      <c r="AA51" s="213"/>
      <c r="AB51" s="213"/>
      <c r="AC51" s="213"/>
      <c r="AD51" s="45">
        <f>ROUND(ROUND(H8*P$44,0)*W51,0)</f>
        <v>353</v>
      </c>
      <c r="AE51" s="79"/>
    </row>
    <row r="52" ht="16.5" customHeight="1">
      <c r="A52" s="29">
        <v>61.0</v>
      </c>
      <c r="B52" s="29">
        <v>9040.0</v>
      </c>
      <c r="C52" s="32" t="s">
        <v>11728</v>
      </c>
      <c r="D52" s="389"/>
      <c r="E52" s="231"/>
      <c r="F52" s="543"/>
      <c r="G52" s="113"/>
      <c r="H52" s="8"/>
      <c r="I52" s="144"/>
      <c r="J52" s="94"/>
      <c r="K52" s="140"/>
      <c r="L52" s="54"/>
      <c r="M52" s="254"/>
      <c r="N52" s="8"/>
      <c r="O52" s="8"/>
      <c r="P52" s="54"/>
      <c r="Q52" s="52"/>
      <c r="R52" s="8"/>
      <c r="S52" s="8"/>
      <c r="T52" s="8"/>
      <c r="U52" s="482"/>
      <c r="V52" s="83"/>
      <c r="W52" s="528"/>
      <c r="X52" s="227"/>
      <c r="Y52" s="22"/>
      <c r="Z52" s="109"/>
      <c r="AA52" s="213" t="s">
        <v>30</v>
      </c>
      <c r="AB52" s="74">
        <v>5.0</v>
      </c>
      <c r="AC52" s="522" t="s">
        <v>31</v>
      </c>
      <c r="AD52" s="45">
        <f>ROUND(ROUND(H8*P$44,0)*W51,0)-AB52</f>
        <v>348</v>
      </c>
      <c r="AE52" s="79"/>
    </row>
    <row r="53" ht="16.5" customHeight="1">
      <c r="A53" s="29">
        <v>61.0</v>
      </c>
      <c r="B53" s="29">
        <v>9041.0</v>
      </c>
      <c r="C53" s="32" t="s">
        <v>11729</v>
      </c>
      <c r="D53" s="389"/>
      <c r="E53" s="231"/>
      <c r="F53" s="532"/>
      <c r="G53" s="527"/>
      <c r="H53" s="527"/>
      <c r="I53" s="532"/>
      <c r="J53" s="94"/>
      <c r="K53" s="140"/>
      <c r="L53" s="54"/>
      <c r="M53" s="254"/>
      <c r="N53" s="8"/>
      <c r="O53" s="8"/>
      <c r="P53" s="54"/>
      <c r="Q53" s="52"/>
      <c r="R53" s="8"/>
      <c r="S53" s="8"/>
      <c r="T53" s="8"/>
      <c r="U53" s="482"/>
      <c r="V53" s="99"/>
      <c r="W53" s="529"/>
      <c r="X53" s="305" t="s">
        <v>20</v>
      </c>
      <c r="Y53" s="41" t="s">
        <v>21</v>
      </c>
      <c r="Z53" s="86">
        <v>0.85</v>
      </c>
      <c r="AA53" s="75"/>
      <c r="AB53" s="213"/>
      <c r="AC53" s="213"/>
      <c r="AD53" s="45">
        <f>ROUND(ROUND(ROUND(H8*P$44,0)*W51,0)*Z53,0)</f>
        <v>300</v>
      </c>
      <c r="AE53" s="79"/>
    </row>
    <row r="54" ht="16.5" customHeight="1">
      <c r="A54" s="29">
        <v>61.0</v>
      </c>
      <c r="B54" s="29">
        <v>9042.0</v>
      </c>
      <c r="C54" s="32" t="s">
        <v>11730</v>
      </c>
      <c r="D54" s="389"/>
      <c r="E54" s="231"/>
      <c r="F54" s="532"/>
      <c r="G54" s="527"/>
      <c r="H54" s="527"/>
      <c r="I54" s="532"/>
      <c r="J54" s="94"/>
      <c r="K54" s="140"/>
      <c r="L54" s="54"/>
      <c r="M54" s="254"/>
      <c r="N54" s="8"/>
      <c r="O54" s="8"/>
      <c r="P54" s="54"/>
      <c r="Q54" s="227"/>
      <c r="R54" s="22"/>
      <c r="S54" s="22"/>
      <c r="T54" s="22"/>
      <c r="U54" s="484"/>
      <c r="V54" s="24"/>
      <c r="W54" s="26"/>
      <c r="X54" s="484"/>
      <c r="Y54" s="56"/>
      <c r="Z54" s="526"/>
      <c r="AA54" s="213" t="s">
        <v>30</v>
      </c>
      <c r="AB54" s="74">
        <v>5.0</v>
      </c>
      <c r="AC54" s="522" t="s">
        <v>31</v>
      </c>
      <c r="AD54" s="45">
        <f>ROUND(ROUND(ROUND(H8*P$44,0)*W51,0)*Z53,0)-AB54</f>
        <v>295</v>
      </c>
      <c r="AE54" s="79"/>
    </row>
    <row r="55" ht="16.5" customHeight="1">
      <c r="A55" s="29">
        <v>61.0</v>
      </c>
      <c r="B55" s="29">
        <v>9043.0</v>
      </c>
      <c r="C55" s="32" t="s">
        <v>11731</v>
      </c>
      <c r="D55" s="389"/>
      <c r="E55" s="389"/>
      <c r="F55" s="532"/>
      <c r="G55" s="527"/>
      <c r="H55" s="527"/>
      <c r="I55" s="532"/>
      <c r="J55" s="94"/>
      <c r="K55" s="140"/>
      <c r="L55" s="54"/>
      <c r="M55" s="254"/>
      <c r="N55" s="8"/>
      <c r="O55" s="8"/>
      <c r="P55" s="54"/>
      <c r="Q55" s="206" t="s">
        <v>23</v>
      </c>
      <c r="R55" s="102" t="s">
        <v>24</v>
      </c>
      <c r="S55" s="533"/>
      <c r="T55" s="533"/>
      <c r="U55" s="520"/>
      <c r="V55" s="38"/>
      <c r="W55" s="6"/>
      <c r="X55" s="37"/>
      <c r="Y55" s="7"/>
      <c r="Z55" s="39"/>
      <c r="AA55" s="213"/>
      <c r="AB55" s="213"/>
      <c r="AC55" s="213"/>
      <c r="AD55" s="45">
        <f>ROUND(ROUND(H8*P$44,0)*T56,0)</f>
        <v>291</v>
      </c>
      <c r="AE55" s="79"/>
    </row>
    <row r="56" ht="16.5" customHeight="1">
      <c r="A56" s="29">
        <v>61.0</v>
      </c>
      <c r="B56" s="29">
        <v>9044.0</v>
      </c>
      <c r="C56" s="32" t="s">
        <v>11732</v>
      </c>
      <c r="D56" s="389"/>
      <c r="E56" s="389"/>
      <c r="F56" s="532"/>
      <c r="G56" s="527"/>
      <c r="H56" s="527"/>
      <c r="I56" s="532"/>
      <c r="J56" s="94"/>
      <c r="K56" s="140"/>
      <c r="L56" s="54"/>
      <c r="M56" s="254"/>
      <c r="N56" s="8"/>
      <c r="O56" s="8"/>
      <c r="P56" s="54"/>
      <c r="Q56" s="481"/>
      <c r="R56" s="482"/>
      <c r="S56" s="83" t="s">
        <v>21</v>
      </c>
      <c r="T56" s="528">
        <v>0.7</v>
      </c>
      <c r="U56" s="521"/>
      <c r="V56" s="53"/>
      <c r="W56" s="14"/>
      <c r="X56" s="52"/>
      <c r="Y56" s="8"/>
      <c r="Z56" s="109"/>
      <c r="AA56" s="213" t="s">
        <v>30</v>
      </c>
      <c r="AB56" s="74">
        <v>5.0</v>
      </c>
      <c r="AC56" s="522" t="s">
        <v>31</v>
      </c>
      <c r="AD56" s="45">
        <f>ROUND(ROUND(H8*P$44,0)*T56,0)-AB56</f>
        <v>286</v>
      </c>
      <c r="AE56" s="79"/>
    </row>
    <row r="57" ht="16.5" customHeight="1">
      <c r="A57" s="29">
        <v>61.0</v>
      </c>
      <c r="B57" s="29">
        <v>9045.0</v>
      </c>
      <c r="C57" s="32" t="s">
        <v>11733</v>
      </c>
      <c r="D57" s="389"/>
      <c r="E57" s="389"/>
      <c r="F57" s="532"/>
      <c r="G57" s="527"/>
      <c r="H57" s="527"/>
      <c r="I57" s="532"/>
      <c r="J57" s="94"/>
      <c r="K57" s="140"/>
      <c r="L57" s="54"/>
      <c r="M57" s="254"/>
      <c r="N57" s="8"/>
      <c r="O57" s="8"/>
      <c r="P57" s="54"/>
      <c r="Q57" s="481"/>
      <c r="R57" s="482"/>
      <c r="S57" s="14"/>
      <c r="T57" s="14"/>
      <c r="U57" s="521"/>
      <c r="V57" s="53"/>
      <c r="W57" s="14"/>
      <c r="X57" s="305" t="s">
        <v>20</v>
      </c>
      <c r="Y57" s="41" t="s">
        <v>21</v>
      </c>
      <c r="Z57" s="86">
        <v>0.85</v>
      </c>
      <c r="AA57" s="75"/>
      <c r="AB57" s="213"/>
      <c r="AC57" s="213"/>
      <c r="AD57" s="114">
        <f>ROUND(ROUND(ROUND(H8*P$44,0)*T56,0)*Z57,0)</f>
        <v>247</v>
      </c>
      <c r="AE57" s="79"/>
    </row>
    <row r="58" ht="16.5" customHeight="1">
      <c r="A58" s="29">
        <v>61.0</v>
      </c>
      <c r="B58" s="29">
        <v>9046.0</v>
      </c>
      <c r="C58" s="32" t="s">
        <v>11734</v>
      </c>
      <c r="D58" s="389"/>
      <c r="E58" s="389"/>
      <c r="F58" s="532"/>
      <c r="G58" s="527"/>
      <c r="H58" s="527"/>
      <c r="I58" s="532"/>
      <c r="J58" s="94"/>
      <c r="K58" s="140"/>
      <c r="L58" s="54"/>
      <c r="M58" s="254"/>
      <c r="N58" s="8"/>
      <c r="O58" s="8"/>
      <c r="P58" s="54"/>
      <c r="Q58" s="481"/>
      <c r="R58" s="482"/>
      <c r="S58" s="83"/>
      <c r="T58" s="83"/>
      <c r="U58" s="525"/>
      <c r="V58" s="180"/>
      <c r="W58" s="21"/>
      <c r="X58" s="484"/>
      <c r="Y58" s="56"/>
      <c r="Z58" s="526"/>
      <c r="AA58" s="213" t="s">
        <v>30</v>
      </c>
      <c r="AB58" s="74">
        <v>5.0</v>
      </c>
      <c r="AC58" s="522" t="s">
        <v>31</v>
      </c>
      <c r="AD58" s="114">
        <f>ROUND(ROUND(ROUND(H8*P$44,0)*T56,0)*Z57,0)-AB58</f>
        <v>242</v>
      </c>
      <c r="AE58" s="79"/>
    </row>
    <row r="59" ht="16.5" customHeight="1">
      <c r="A59" s="29">
        <v>61.0</v>
      </c>
      <c r="B59" s="29">
        <v>9047.0</v>
      </c>
      <c r="C59" s="32" t="s">
        <v>11735</v>
      </c>
      <c r="D59" s="389"/>
      <c r="E59" s="389"/>
      <c r="F59" s="532"/>
      <c r="G59" s="527"/>
      <c r="H59" s="527"/>
      <c r="I59" s="532"/>
      <c r="J59" s="94"/>
      <c r="K59" s="140"/>
      <c r="L59" s="54"/>
      <c r="M59" s="254"/>
      <c r="N59" s="8"/>
      <c r="O59" s="8"/>
      <c r="P59" s="54"/>
      <c r="Q59" s="536"/>
      <c r="R59" s="14"/>
      <c r="S59" s="14"/>
      <c r="T59" s="14"/>
      <c r="U59" s="102" t="s">
        <v>326</v>
      </c>
      <c r="V59" s="41" t="s">
        <v>21</v>
      </c>
      <c r="W59" s="60">
        <v>0.7</v>
      </c>
      <c r="X59" s="37"/>
      <c r="Y59" s="7"/>
      <c r="Z59" s="39"/>
      <c r="AA59" s="213"/>
      <c r="AB59" s="213"/>
      <c r="AC59" s="213"/>
      <c r="AD59" s="45">
        <f>ROUND(ROUND(ROUND(H8*P$44,0)*T56,0)*W59,0)</f>
        <v>204</v>
      </c>
      <c r="AE59" s="79"/>
    </row>
    <row r="60" ht="16.5" customHeight="1">
      <c r="A60" s="29">
        <v>61.0</v>
      </c>
      <c r="B60" s="29">
        <v>9048.0</v>
      </c>
      <c r="C60" s="32" t="s">
        <v>11736</v>
      </c>
      <c r="D60" s="389"/>
      <c r="E60" s="389"/>
      <c r="F60" s="532"/>
      <c r="G60" s="527"/>
      <c r="H60" s="527"/>
      <c r="I60" s="532"/>
      <c r="J60" s="94"/>
      <c r="K60" s="140"/>
      <c r="L60" s="54"/>
      <c r="M60" s="254"/>
      <c r="N60" s="8"/>
      <c r="O60" s="8"/>
      <c r="P60" s="54"/>
      <c r="Q60" s="536"/>
      <c r="R60" s="14"/>
      <c r="S60" s="14"/>
      <c r="T60" s="14"/>
      <c r="U60" s="482"/>
      <c r="V60" s="83"/>
      <c r="W60" s="528"/>
      <c r="X60" s="227"/>
      <c r="Y60" s="22"/>
      <c r="Z60" s="109"/>
      <c r="AA60" s="213" t="s">
        <v>30</v>
      </c>
      <c r="AB60" s="74">
        <v>5.0</v>
      </c>
      <c r="AC60" s="522" t="s">
        <v>31</v>
      </c>
      <c r="AD60" s="45">
        <f>ROUND(ROUND(ROUND(H8*P$44,0)*T56,0)*W59,0)-AB60</f>
        <v>199</v>
      </c>
      <c r="AE60" s="79"/>
    </row>
    <row r="61" ht="16.5" customHeight="1">
      <c r="A61" s="29">
        <v>61.0</v>
      </c>
      <c r="B61" s="29">
        <v>9049.0</v>
      </c>
      <c r="C61" s="32" t="s">
        <v>11737</v>
      </c>
      <c r="D61" s="389"/>
      <c r="E61" s="389"/>
      <c r="F61" s="532"/>
      <c r="G61" s="527"/>
      <c r="H61" s="527"/>
      <c r="I61" s="532"/>
      <c r="J61" s="94"/>
      <c r="K61" s="140"/>
      <c r="L61" s="54"/>
      <c r="M61" s="254"/>
      <c r="N61" s="8"/>
      <c r="O61" s="8"/>
      <c r="P61" s="54"/>
      <c r="Q61" s="254"/>
      <c r="R61" s="83"/>
      <c r="S61" s="83"/>
      <c r="U61" s="482"/>
      <c r="V61" s="99"/>
      <c r="W61" s="529"/>
      <c r="X61" s="305" t="s">
        <v>20</v>
      </c>
      <c r="Y61" s="41" t="s">
        <v>21</v>
      </c>
      <c r="Z61" s="86">
        <v>0.85</v>
      </c>
      <c r="AA61" s="75"/>
      <c r="AB61" s="213"/>
      <c r="AC61" s="213"/>
      <c r="AD61" s="114">
        <f>ROUND(ROUND(ROUND(ROUND(H8*P$44,0)*T56,0)*W59,0)*Z61,0)</f>
        <v>173</v>
      </c>
      <c r="AE61" s="79"/>
    </row>
    <row r="62" ht="16.5" customHeight="1">
      <c r="A62" s="29">
        <v>61.0</v>
      </c>
      <c r="B62" s="29">
        <v>9050.0</v>
      </c>
      <c r="C62" s="32" t="s">
        <v>11738</v>
      </c>
      <c r="D62" s="389"/>
      <c r="E62" s="389"/>
      <c r="F62" s="532"/>
      <c r="G62" s="527"/>
      <c r="H62" s="527"/>
      <c r="I62" s="532"/>
      <c r="J62" s="94"/>
      <c r="K62" s="140"/>
      <c r="L62" s="54"/>
      <c r="M62" s="254"/>
      <c r="N62" s="8"/>
      <c r="O62" s="8"/>
      <c r="P62" s="54"/>
      <c r="Q62" s="254"/>
      <c r="R62" s="83"/>
      <c r="S62" s="83"/>
      <c r="T62" s="83"/>
      <c r="U62" s="530"/>
      <c r="V62" s="24"/>
      <c r="W62" s="26"/>
      <c r="X62" s="484"/>
      <c r="Y62" s="56"/>
      <c r="Z62" s="526"/>
      <c r="AA62" s="213" t="s">
        <v>30</v>
      </c>
      <c r="AB62" s="74">
        <v>5.0</v>
      </c>
      <c r="AC62" s="522" t="s">
        <v>31</v>
      </c>
      <c r="AD62" s="114">
        <f>ROUND(ROUND(ROUND(ROUND(H8*P$44,0)*T56,0)*W59,0)*Z61,0)-AB62</f>
        <v>168</v>
      </c>
      <c r="AE62" s="79"/>
    </row>
    <row r="63" ht="16.5" customHeight="1">
      <c r="A63" s="29">
        <v>61.0</v>
      </c>
      <c r="B63" s="29">
        <v>9051.0</v>
      </c>
      <c r="C63" s="32" t="s">
        <v>11739</v>
      </c>
      <c r="D63" s="389"/>
      <c r="E63" s="389"/>
      <c r="F63" s="532"/>
      <c r="G63" s="527"/>
      <c r="H63" s="527"/>
      <c r="I63" s="532"/>
      <c r="J63" s="94"/>
      <c r="K63" s="140"/>
      <c r="L63" s="54"/>
      <c r="M63" s="254"/>
      <c r="N63" s="8"/>
      <c r="O63" s="8"/>
      <c r="P63" s="54"/>
      <c r="Q63" s="536"/>
      <c r="R63" s="83"/>
      <c r="S63" s="528"/>
      <c r="T63" s="486"/>
      <c r="U63" s="102" t="s">
        <v>329</v>
      </c>
      <c r="V63" s="83" t="s">
        <v>21</v>
      </c>
      <c r="W63" s="528">
        <v>0.85</v>
      </c>
      <c r="X63" s="37"/>
      <c r="Y63" s="7"/>
      <c r="Z63" s="39"/>
      <c r="AA63" s="213"/>
      <c r="AB63" s="213"/>
      <c r="AC63" s="213"/>
      <c r="AD63" s="114">
        <f>ROUND(ROUND(ROUND(H8*P$44,0)*T56,0)*W63,0)</f>
        <v>247</v>
      </c>
      <c r="AE63" s="79"/>
    </row>
    <row r="64" ht="16.5" customHeight="1">
      <c r="A64" s="29">
        <v>61.0</v>
      </c>
      <c r="B64" s="29">
        <v>9052.0</v>
      </c>
      <c r="C64" s="32" t="s">
        <v>11740</v>
      </c>
      <c r="D64" s="389"/>
      <c r="E64" s="389"/>
      <c r="F64" s="532"/>
      <c r="G64" s="527"/>
      <c r="H64" s="527"/>
      <c r="I64" s="532"/>
      <c r="J64" s="94"/>
      <c r="K64" s="140"/>
      <c r="L64" s="54"/>
      <c r="M64" s="254"/>
      <c r="N64" s="8"/>
      <c r="O64" s="8"/>
      <c r="P64" s="54"/>
      <c r="Q64" s="536"/>
      <c r="R64" s="83"/>
      <c r="S64" s="528"/>
      <c r="T64" s="528"/>
      <c r="U64" s="482"/>
      <c r="V64" s="83"/>
      <c r="W64" s="528"/>
      <c r="X64" s="227"/>
      <c r="Y64" s="22"/>
      <c r="Z64" s="109"/>
      <c r="AA64" s="213" t="s">
        <v>30</v>
      </c>
      <c r="AB64" s="74">
        <v>5.0</v>
      </c>
      <c r="AC64" s="522" t="s">
        <v>31</v>
      </c>
      <c r="AD64" s="114">
        <f>ROUND(ROUND(ROUND(H8*P$44,0)*T56,0)*W63,0)-AB64</f>
        <v>242</v>
      </c>
      <c r="AE64" s="79"/>
    </row>
    <row r="65" ht="16.5" customHeight="1">
      <c r="A65" s="29">
        <v>61.0</v>
      </c>
      <c r="B65" s="29">
        <v>9053.0</v>
      </c>
      <c r="C65" s="32" t="s">
        <v>11741</v>
      </c>
      <c r="D65" s="389"/>
      <c r="E65" s="389"/>
      <c r="F65" s="532"/>
      <c r="G65" s="527"/>
      <c r="H65" s="527"/>
      <c r="I65" s="532"/>
      <c r="J65" s="94"/>
      <c r="K65" s="140"/>
      <c r="L65" s="54"/>
      <c r="M65" s="254"/>
      <c r="N65" s="8"/>
      <c r="O65" s="8"/>
      <c r="P65" s="54"/>
      <c r="Q65" s="254"/>
      <c r="R65" s="83"/>
      <c r="S65" s="528"/>
      <c r="T65" s="528"/>
      <c r="U65" s="482"/>
      <c r="V65" s="99"/>
      <c r="W65" s="529"/>
      <c r="X65" s="305" t="s">
        <v>20</v>
      </c>
      <c r="Y65" s="41" t="s">
        <v>21</v>
      </c>
      <c r="Z65" s="86">
        <v>0.85</v>
      </c>
      <c r="AA65" s="75"/>
      <c r="AB65" s="213"/>
      <c r="AC65" s="213"/>
      <c r="AD65" s="114">
        <f>ROUND(ROUND(ROUND(ROUND(H8*P$44,0)*T56,0)*W63,0)*Z65,0)</f>
        <v>210</v>
      </c>
      <c r="AE65" s="79"/>
    </row>
    <row r="66" ht="16.5" customHeight="1">
      <c r="A66" s="29">
        <v>61.0</v>
      </c>
      <c r="B66" s="29">
        <v>9054.0</v>
      </c>
      <c r="C66" s="32" t="s">
        <v>11742</v>
      </c>
      <c r="D66" s="389"/>
      <c r="E66" s="389"/>
      <c r="F66" s="532"/>
      <c r="G66" s="527"/>
      <c r="H66" s="527"/>
      <c r="I66" s="532"/>
      <c r="J66" s="94"/>
      <c r="K66" s="140"/>
      <c r="L66" s="54"/>
      <c r="M66" s="254"/>
      <c r="N66" s="8"/>
      <c r="O66" s="8"/>
      <c r="P66" s="54"/>
      <c r="Q66" s="536"/>
      <c r="R66" s="83"/>
      <c r="S66" s="83"/>
      <c r="T66" s="83"/>
      <c r="U66" s="484"/>
      <c r="V66" s="24"/>
      <c r="W66" s="26"/>
      <c r="X66" s="484"/>
      <c r="Y66" s="56"/>
      <c r="Z66" s="526"/>
      <c r="AA66" s="213" t="s">
        <v>30</v>
      </c>
      <c r="AB66" s="74">
        <v>5.0</v>
      </c>
      <c r="AC66" s="522" t="s">
        <v>31</v>
      </c>
      <c r="AD66" s="114">
        <f>ROUND(ROUND(ROUND(ROUND(H8*P$44,0)*T56,0)*W63,0)*Z65,0)-AB66</f>
        <v>205</v>
      </c>
      <c r="AE66" s="79"/>
    </row>
    <row r="67" ht="16.5" customHeight="1">
      <c r="A67" s="29">
        <v>61.0</v>
      </c>
      <c r="B67" s="29">
        <v>9055.0</v>
      </c>
      <c r="C67" s="32" t="s">
        <v>11743</v>
      </c>
      <c r="D67" s="389"/>
      <c r="E67" s="389"/>
      <c r="F67" s="532"/>
      <c r="G67" s="527"/>
      <c r="H67" s="527"/>
      <c r="I67" s="532"/>
      <c r="J67" s="94"/>
      <c r="K67" s="140"/>
      <c r="L67" s="54"/>
      <c r="M67" s="254"/>
      <c r="N67" s="8"/>
      <c r="O67" s="8"/>
      <c r="P67" s="54"/>
      <c r="Q67" s="536"/>
      <c r="R67" s="102" t="s">
        <v>27</v>
      </c>
      <c r="S67" s="533"/>
      <c r="T67" s="533"/>
      <c r="U67" s="520"/>
      <c r="V67" s="38"/>
      <c r="W67" s="6"/>
      <c r="X67" s="37"/>
      <c r="Y67" s="7"/>
      <c r="Z67" s="39"/>
      <c r="AA67" s="213"/>
      <c r="AB67" s="213"/>
      <c r="AC67" s="213"/>
      <c r="AD67" s="45">
        <f>ROUND(ROUND(H8*P$44,0)*T68,0)</f>
        <v>208</v>
      </c>
      <c r="AE67" s="79"/>
    </row>
    <row r="68" ht="16.5" customHeight="1">
      <c r="A68" s="29">
        <v>61.0</v>
      </c>
      <c r="B68" s="29">
        <v>9056.0</v>
      </c>
      <c r="C68" s="32" t="s">
        <v>11744</v>
      </c>
      <c r="D68" s="389"/>
      <c r="E68" s="389"/>
      <c r="F68" s="532"/>
      <c r="G68" s="527"/>
      <c r="H68" s="527"/>
      <c r="I68" s="532"/>
      <c r="J68" s="94"/>
      <c r="K68" s="140"/>
      <c r="L68" s="54"/>
      <c r="M68" s="254"/>
      <c r="N68" s="8"/>
      <c r="O68" s="8"/>
      <c r="P68" s="54"/>
      <c r="Q68" s="535"/>
      <c r="R68" s="482"/>
      <c r="S68" s="83" t="s">
        <v>21</v>
      </c>
      <c r="T68" s="528">
        <v>0.5</v>
      </c>
      <c r="U68" s="521"/>
      <c r="V68" s="53"/>
      <c r="W68" s="14"/>
      <c r="X68" s="52"/>
      <c r="Y68" s="8"/>
      <c r="Z68" s="109"/>
      <c r="AA68" s="213" t="s">
        <v>30</v>
      </c>
      <c r="AB68" s="74">
        <v>5.0</v>
      </c>
      <c r="AC68" s="522" t="s">
        <v>31</v>
      </c>
      <c r="AD68" s="45">
        <f>ROUND(ROUND(H8*P$44,0)*T68,0)-AB68</f>
        <v>203</v>
      </c>
      <c r="AE68" s="79"/>
    </row>
    <row r="69" ht="16.5" customHeight="1">
      <c r="A69" s="29">
        <v>61.0</v>
      </c>
      <c r="B69" s="29">
        <v>9057.0</v>
      </c>
      <c r="C69" s="32" t="s">
        <v>11745</v>
      </c>
      <c r="D69" s="389"/>
      <c r="E69" s="389"/>
      <c r="F69" s="532"/>
      <c r="G69" s="527"/>
      <c r="H69" s="527"/>
      <c r="I69" s="532"/>
      <c r="J69" s="94"/>
      <c r="K69" s="140"/>
      <c r="L69" s="54"/>
      <c r="M69" s="254"/>
      <c r="N69" s="8"/>
      <c r="O69" s="8"/>
      <c r="P69" s="54"/>
      <c r="Q69" s="535"/>
      <c r="R69" s="482"/>
      <c r="S69" s="14"/>
      <c r="T69" s="14"/>
      <c r="U69" s="521"/>
      <c r="V69" s="53"/>
      <c r="W69" s="14"/>
      <c r="X69" s="305" t="s">
        <v>20</v>
      </c>
      <c r="Y69" s="41" t="s">
        <v>21</v>
      </c>
      <c r="Z69" s="86">
        <v>0.85</v>
      </c>
      <c r="AA69" s="75"/>
      <c r="AB69" s="213"/>
      <c r="AC69" s="213"/>
      <c r="AD69" s="45">
        <f>ROUND(ROUND(ROUND(H8*P$44,0)*T68,0)*Z69,0)</f>
        <v>177</v>
      </c>
      <c r="AE69" s="79"/>
    </row>
    <row r="70" ht="16.5" customHeight="1">
      <c r="A70" s="29">
        <v>61.0</v>
      </c>
      <c r="B70" s="29">
        <v>9058.0</v>
      </c>
      <c r="C70" s="32" t="s">
        <v>11746</v>
      </c>
      <c r="D70" s="389"/>
      <c r="E70" s="389"/>
      <c r="F70" s="532"/>
      <c r="G70" s="527"/>
      <c r="H70" s="527"/>
      <c r="I70" s="532"/>
      <c r="J70" s="94"/>
      <c r="K70" s="140"/>
      <c r="L70" s="54"/>
      <c r="M70" s="254"/>
      <c r="N70" s="8"/>
      <c r="O70" s="8"/>
      <c r="P70" s="54"/>
      <c r="Q70" s="535"/>
      <c r="R70" s="482"/>
      <c r="S70" s="83"/>
      <c r="T70" s="83"/>
      <c r="U70" s="525"/>
      <c r="V70" s="180"/>
      <c r="W70" s="21"/>
      <c r="X70" s="484"/>
      <c r="Y70" s="56"/>
      <c r="Z70" s="526"/>
      <c r="AA70" s="213" t="s">
        <v>30</v>
      </c>
      <c r="AB70" s="74">
        <v>5.0</v>
      </c>
      <c r="AC70" s="522" t="s">
        <v>31</v>
      </c>
      <c r="AD70" s="45">
        <f>ROUND(ROUND(ROUND(H8*P$44,0)*T68,0)*Z69,0)-AB70</f>
        <v>172</v>
      </c>
      <c r="AE70" s="79"/>
    </row>
    <row r="71" ht="16.5" customHeight="1">
      <c r="A71" s="29">
        <v>61.0</v>
      </c>
      <c r="B71" s="29">
        <v>9059.0</v>
      </c>
      <c r="C71" s="32" t="s">
        <v>11747</v>
      </c>
      <c r="D71" s="389"/>
      <c r="E71" s="389"/>
      <c r="F71" s="532"/>
      <c r="G71" s="527"/>
      <c r="H71" s="527"/>
      <c r="I71" s="532"/>
      <c r="J71" s="94"/>
      <c r="K71" s="140"/>
      <c r="L71" s="54"/>
      <c r="M71" s="254"/>
      <c r="N71" s="8"/>
      <c r="O71" s="8"/>
      <c r="P71" s="54"/>
      <c r="Q71" s="536"/>
      <c r="R71" s="14"/>
      <c r="S71" s="14"/>
      <c r="T71" s="14"/>
      <c r="U71" s="102" t="s">
        <v>326</v>
      </c>
      <c r="V71" s="41" t="s">
        <v>21</v>
      </c>
      <c r="W71" s="60">
        <v>0.7</v>
      </c>
      <c r="X71" s="37"/>
      <c r="Y71" s="7"/>
      <c r="Z71" s="39"/>
      <c r="AA71" s="213"/>
      <c r="AB71" s="213"/>
      <c r="AC71" s="213"/>
      <c r="AD71" s="45">
        <f>ROUND(ROUND(ROUND(H8*P$44,0)*T68,0)*W71,0)</f>
        <v>146</v>
      </c>
      <c r="AE71" s="79"/>
    </row>
    <row r="72" ht="16.5" customHeight="1">
      <c r="A72" s="29">
        <v>61.0</v>
      </c>
      <c r="B72" s="29">
        <v>9060.0</v>
      </c>
      <c r="C72" s="32" t="s">
        <v>11748</v>
      </c>
      <c r="D72" s="389"/>
      <c r="E72" s="389"/>
      <c r="F72" s="532"/>
      <c r="G72" s="527"/>
      <c r="H72" s="527"/>
      <c r="I72" s="532"/>
      <c r="J72" s="94"/>
      <c r="K72" s="140"/>
      <c r="L72" s="54"/>
      <c r="M72" s="254"/>
      <c r="N72" s="8"/>
      <c r="O72" s="8"/>
      <c r="P72" s="54"/>
      <c r="Q72" s="536"/>
      <c r="R72" s="14"/>
      <c r="S72" s="14"/>
      <c r="T72" s="14"/>
      <c r="U72" s="482"/>
      <c r="V72" s="83"/>
      <c r="W72" s="528"/>
      <c r="X72" s="227"/>
      <c r="Y72" s="22"/>
      <c r="Z72" s="109"/>
      <c r="AA72" s="213" t="s">
        <v>30</v>
      </c>
      <c r="AB72" s="74">
        <v>5.0</v>
      </c>
      <c r="AC72" s="522" t="s">
        <v>31</v>
      </c>
      <c r="AD72" s="45">
        <f>ROUND(ROUND(ROUND(H8*P$44,0)*T68,0)*W71,0)-AB72</f>
        <v>141</v>
      </c>
      <c r="AE72" s="79"/>
    </row>
    <row r="73" ht="16.5" customHeight="1">
      <c r="A73" s="29">
        <v>61.0</v>
      </c>
      <c r="B73" s="29">
        <v>9061.0</v>
      </c>
      <c r="C73" s="32" t="s">
        <v>11749</v>
      </c>
      <c r="D73" s="389"/>
      <c r="E73" s="389"/>
      <c r="F73" s="532"/>
      <c r="G73" s="527"/>
      <c r="H73" s="527"/>
      <c r="I73" s="532"/>
      <c r="J73" s="94"/>
      <c r="K73" s="140"/>
      <c r="L73" s="54"/>
      <c r="M73" s="254"/>
      <c r="N73" s="8"/>
      <c r="O73" s="8"/>
      <c r="P73" s="54"/>
      <c r="Q73" s="254"/>
      <c r="R73" s="83"/>
      <c r="S73" s="83"/>
      <c r="U73" s="482"/>
      <c r="V73" s="99"/>
      <c r="W73" s="529"/>
      <c r="X73" s="305" t="s">
        <v>20</v>
      </c>
      <c r="Y73" s="41" t="s">
        <v>21</v>
      </c>
      <c r="Z73" s="86">
        <v>0.85</v>
      </c>
      <c r="AA73" s="75"/>
      <c r="AB73" s="213"/>
      <c r="AC73" s="213"/>
      <c r="AD73" s="45">
        <f>ROUND(ROUND(ROUND(ROUND(H8*P$44,0)*T68,0)*W71,0)*Z73,0)</f>
        <v>124</v>
      </c>
      <c r="AE73" s="79"/>
    </row>
    <row r="74" ht="16.5" customHeight="1">
      <c r="A74" s="29">
        <v>61.0</v>
      </c>
      <c r="B74" s="29">
        <v>9062.0</v>
      </c>
      <c r="C74" s="32" t="s">
        <v>11750</v>
      </c>
      <c r="D74" s="389"/>
      <c r="E74" s="389"/>
      <c r="F74" s="532"/>
      <c r="G74" s="527"/>
      <c r="H74" s="527"/>
      <c r="I74" s="532"/>
      <c r="J74" s="94"/>
      <c r="K74" s="140"/>
      <c r="L74" s="54"/>
      <c r="M74" s="254"/>
      <c r="N74" s="8"/>
      <c r="O74" s="8"/>
      <c r="P74" s="54"/>
      <c r="Q74" s="254"/>
      <c r="R74" s="83"/>
      <c r="S74" s="83"/>
      <c r="T74" s="83"/>
      <c r="U74" s="530"/>
      <c r="V74" s="24"/>
      <c r="W74" s="26"/>
      <c r="X74" s="484"/>
      <c r="Y74" s="56"/>
      <c r="Z74" s="526"/>
      <c r="AA74" s="213" t="s">
        <v>30</v>
      </c>
      <c r="AB74" s="74">
        <v>5.0</v>
      </c>
      <c r="AC74" s="522" t="s">
        <v>31</v>
      </c>
      <c r="AD74" s="45">
        <f>ROUND(ROUND(ROUND(ROUND(H8*P$44,0)*T68,0)*W71,0)*Z73,0)-AB74</f>
        <v>119</v>
      </c>
      <c r="AE74" s="79"/>
    </row>
    <row r="75" ht="16.5" customHeight="1">
      <c r="A75" s="29">
        <v>61.0</v>
      </c>
      <c r="B75" s="29">
        <v>9063.0</v>
      </c>
      <c r="C75" s="32" t="s">
        <v>11751</v>
      </c>
      <c r="D75" s="389"/>
      <c r="E75" s="389"/>
      <c r="F75" s="532"/>
      <c r="G75" s="527"/>
      <c r="H75" s="527"/>
      <c r="I75" s="532"/>
      <c r="J75" s="94"/>
      <c r="K75" s="140"/>
      <c r="L75" s="54"/>
      <c r="M75" s="254"/>
      <c r="N75" s="8"/>
      <c r="O75" s="8"/>
      <c r="P75" s="54"/>
      <c r="Q75" s="536"/>
      <c r="R75" s="83"/>
      <c r="S75" s="528"/>
      <c r="T75" s="486"/>
      <c r="U75" s="102" t="s">
        <v>329</v>
      </c>
      <c r="V75" s="83" t="s">
        <v>21</v>
      </c>
      <c r="W75" s="528">
        <v>0.85</v>
      </c>
      <c r="X75" s="37"/>
      <c r="Y75" s="7"/>
      <c r="Z75" s="39"/>
      <c r="AA75" s="213"/>
      <c r="AB75" s="213"/>
      <c r="AC75" s="213"/>
      <c r="AD75" s="45">
        <f>ROUND(ROUND(ROUND(H8*P$44,0)*T68,0)*W75,0)</f>
        <v>177</v>
      </c>
      <c r="AE75" s="79"/>
    </row>
    <row r="76" ht="16.5" customHeight="1">
      <c r="A76" s="29">
        <v>61.0</v>
      </c>
      <c r="B76" s="29">
        <v>9064.0</v>
      </c>
      <c r="C76" s="32" t="s">
        <v>11752</v>
      </c>
      <c r="D76" s="389"/>
      <c r="E76" s="389"/>
      <c r="F76" s="532"/>
      <c r="G76" s="527"/>
      <c r="H76" s="527"/>
      <c r="I76" s="532"/>
      <c r="J76" s="94"/>
      <c r="K76" s="140"/>
      <c r="L76" s="54"/>
      <c r="M76" s="254"/>
      <c r="N76" s="8"/>
      <c r="O76" s="8"/>
      <c r="P76" s="54"/>
      <c r="Q76" s="536"/>
      <c r="R76" s="83"/>
      <c r="S76" s="528"/>
      <c r="T76" s="528"/>
      <c r="U76" s="482"/>
      <c r="V76" s="83"/>
      <c r="W76" s="528"/>
      <c r="X76" s="227"/>
      <c r="Y76" s="22"/>
      <c r="Z76" s="109"/>
      <c r="AA76" s="213" t="s">
        <v>30</v>
      </c>
      <c r="AB76" s="74">
        <v>5.0</v>
      </c>
      <c r="AC76" s="522" t="s">
        <v>31</v>
      </c>
      <c r="AD76" s="45">
        <f>ROUND(ROUND(ROUND(H8*P$44,0)*T68,0)*W75,0)-AB76</f>
        <v>172</v>
      </c>
      <c r="AE76" s="79"/>
    </row>
    <row r="77" ht="16.5" customHeight="1">
      <c r="A77" s="29">
        <v>61.0</v>
      </c>
      <c r="B77" s="29">
        <v>9065.0</v>
      </c>
      <c r="C77" s="32" t="s">
        <v>11753</v>
      </c>
      <c r="D77" s="389"/>
      <c r="E77" s="389"/>
      <c r="F77" s="532"/>
      <c r="G77" s="527"/>
      <c r="H77" s="527"/>
      <c r="I77" s="532"/>
      <c r="J77" s="94"/>
      <c r="K77" s="140"/>
      <c r="L77" s="54"/>
      <c r="M77" s="254"/>
      <c r="N77" s="8"/>
      <c r="O77" s="8"/>
      <c r="P77" s="54"/>
      <c r="Q77" s="254"/>
      <c r="R77" s="83"/>
      <c r="S77" s="528"/>
      <c r="T77" s="528"/>
      <c r="U77" s="482"/>
      <c r="V77" s="99"/>
      <c r="W77" s="529"/>
      <c r="X77" s="305" t="s">
        <v>20</v>
      </c>
      <c r="Y77" s="41" t="s">
        <v>21</v>
      </c>
      <c r="Z77" s="86">
        <v>0.85</v>
      </c>
      <c r="AA77" s="75"/>
      <c r="AB77" s="213"/>
      <c r="AC77" s="213"/>
      <c r="AD77" s="114">
        <f>ROUND(ROUND(ROUND(ROUND(H8*P$44,0)*T68,0)*W75,0)*Z77,0)</f>
        <v>150</v>
      </c>
      <c r="AE77" s="79"/>
    </row>
    <row r="78" ht="16.5" customHeight="1">
      <c r="A78" s="29">
        <v>61.0</v>
      </c>
      <c r="B78" s="29">
        <v>9066.0</v>
      </c>
      <c r="C78" s="32" t="s">
        <v>11754</v>
      </c>
      <c r="D78" s="389"/>
      <c r="E78" s="389"/>
      <c r="F78" s="532"/>
      <c r="G78" s="527"/>
      <c r="H78" s="527"/>
      <c r="I78" s="532"/>
      <c r="J78" s="94"/>
      <c r="K78" s="140"/>
      <c r="L78" s="54"/>
      <c r="M78" s="254"/>
      <c r="N78" s="8"/>
      <c r="O78" s="8"/>
      <c r="P78" s="54"/>
      <c r="Q78" s="537"/>
      <c r="R78" s="55"/>
      <c r="S78" s="56"/>
      <c r="T78" s="141"/>
      <c r="U78" s="484"/>
      <c r="V78" s="24"/>
      <c r="W78" s="26"/>
      <c r="X78" s="484"/>
      <c r="Y78" s="56"/>
      <c r="Z78" s="526"/>
      <c r="AA78" s="213" t="s">
        <v>30</v>
      </c>
      <c r="AB78" s="74">
        <v>5.0</v>
      </c>
      <c r="AC78" s="522" t="s">
        <v>31</v>
      </c>
      <c r="AD78" s="114">
        <f>ROUND(ROUND(ROUND(ROUND(H8*P$44,0)*T68,0)*W75,0)*Z77,0)-AB78</f>
        <v>145</v>
      </c>
      <c r="AE78" s="79"/>
    </row>
    <row r="79" ht="16.5" customHeight="1">
      <c r="A79" s="29">
        <v>61.0</v>
      </c>
      <c r="B79" s="29">
        <v>9703.0</v>
      </c>
      <c r="C79" s="32" t="s">
        <v>11755</v>
      </c>
      <c r="D79" s="389"/>
      <c r="E79" s="389"/>
      <c r="F79" s="532"/>
      <c r="G79" s="527"/>
      <c r="H79" s="527"/>
      <c r="I79" s="532"/>
      <c r="J79" s="130" t="s">
        <v>38</v>
      </c>
      <c r="K79" s="538"/>
      <c r="L79" s="590"/>
      <c r="M79" s="241" t="s">
        <v>2655</v>
      </c>
      <c r="N79" s="598" t="s">
        <v>24</v>
      </c>
      <c r="O79" s="7"/>
      <c r="P79" s="7"/>
      <c r="Q79" s="52"/>
      <c r="R79" s="8"/>
      <c r="S79" s="8"/>
      <c r="T79" s="8"/>
      <c r="U79" s="521"/>
      <c r="V79" s="14"/>
      <c r="W79" s="8"/>
      <c r="X79" s="52"/>
      <c r="Y79" s="7"/>
      <c r="Z79" s="39"/>
      <c r="AA79" s="213"/>
      <c r="AB79" s="213"/>
      <c r="AC79" s="213"/>
      <c r="AD79" s="45">
        <f>ROUND(ROUND(H8+K80,0)*P$80,0)</f>
        <v>589</v>
      </c>
      <c r="AE79" s="79"/>
    </row>
    <row r="80" ht="16.5" customHeight="1">
      <c r="A80" s="29">
        <v>61.0</v>
      </c>
      <c r="B80" s="29">
        <v>9067.0</v>
      </c>
      <c r="C80" s="32" t="s">
        <v>11756</v>
      </c>
      <c r="D80" s="231"/>
      <c r="E80" s="231"/>
      <c r="F80" s="523"/>
      <c r="G80" s="174"/>
      <c r="H80" s="174"/>
      <c r="I80" s="523"/>
      <c r="J80" s="482"/>
      <c r="K80" s="83">
        <v>12.0</v>
      </c>
      <c r="L80" s="594" t="s">
        <v>40</v>
      </c>
      <c r="M80" s="481"/>
      <c r="N80" s="482"/>
      <c r="O80" s="83" t="s">
        <v>21</v>
      </c>
      <c r="P80" s="528">
        <v>0.7</v>
      </c>
      <c r="Q80" s="52"/>
      <c r="R80" s="8"/>
      <c r="S80" s="8"/>
      <c r="T80" s="8"/>
      <c r="U80" s="521"/>
      <c r="V80" s="14"/>
      <c r="W80" s="8"/>
      <c r="X80" s="52"/>
      <c r="Y80" s="8"/>
      <c r="Z80" s="109"/>
      <c r="AA80" s="213" t="s">
        <v>30</v>
      </c>
      <c r="AB80" s="74">
        <v>5.0</v>
      </c>
      <c r="AC80" s="522" t="s">
        <v>31</v>
      </c>
      <c r="AD80" s="45">
        <f>ROUND(ROUND(H8+K80,0)*P$80,0)-AB80</f>
        <v>584</v>
      </c>
      <c r="AE80" s="79"/>
    </row>
    <row r="81" ht="16.5" customHeight="1">
      <c r="A81" s="29">
        <v>61.0</v>
      </c>
      <c r="B81" s="29">
        <v>9068.0</v>
      </c>
      <c r="C81" s="32" t="s">
        <v>11757</v>
      </c>
      <c r="D81" s="231"/>
      <c r="E81" s="231"/>
      <c r="F81" s="523"/>
      <c r="G81" s="174"/>
      <c r="H81" s="174"/>
      <c r="I81" s="523"/>
      <c r="J81" s="482"/>
      <c r="K81" s="140"/>
      <c r="L81" s="54"/>
      <c r="M81" s="481"/>
      <c r="N81" s="482"/>
      <c r="O81" s="8"/>
      <c r="P81" s="54"/>
      <c r="Q81" s="52"/>
      <c r="R81" s="8"/>
      <c r="S81" s="8"/>
      <c r="T81" s="8"/>
      <c r="U81" s="521"/>
      <c r="V81" s="14"/>
      <c r="W81" s="54"/>
      <c r="X81" s="305" t="s">
        <v>20</v>
      </c>
      <c r="Y81" s="41" t="s">
        <v>21</v>
      </c>
      <c r="Z81" s="86">
        <v>0.85</v>
      </c>
      <c r="AA81" s="75"/>
      <c r="AB81" s="213"/>
      <c r="AC81" s="213"/>
      <c r="AD81" s="45">
        <f>ROUND(ROUND(ROUND(H8+K80,0)*P$80,0)*Z81,0)</f>
        <v>501</v>
      </c>
      <c r="AE81" s="79"/>
    </row>
    <row r="82" ht="16.5" customHeight="1">
      <c r="A82" s="29">
        <v>61.0</v>
      </c>
      <c r="B82" s="29">
        <v>9069.0</v>
      </c>
      <c r="C82" s="32" t="s">
        <v>11758</v>
      </c>
      <c r="D82" s="231"/>
      <c r="E82" s="231"/>
      <c r="F82" s="532"/>
      <c r="G82" s="527"/>
      <c r="H82" s="527"/>
      <c r="I82" s="532"/>
      <c r="J82" s="482"/>
      <c r="K82" s="140"/>
      <c r="L82" s="54"/>
      <c r="M82" s="481"/>
      <c r="N82" s="482"/>
      <c r="O82" s="8"/>
      <c r="P82" s="54"/>
      <c r="Q82" s="52"/>
      <c r="R82" s="8"/>
      <c r="S82" s="8"/>
      <c r="T82" s="8"/>
      <c r="U82" s="525"/>
      <c r="V82" s="21"/>
      <c r="W82" s="109"/>
      <c r="X82" s="484"/>
      <c r="Y82" s="56"/>
      <c r="Z82" s="526"/>
      <c r="AA82" s="213" t="s">
        <v>30</v>
      </c>
      <c r="AB82" s="74">
        <v>5.0</v>
      </c>
      <c r="AC82" s="522" t="s">
        <v>31</v>
      </c>
      <c r="AD82" s="45">
        <f>ROUND(ROUND(ROUND(H8+K80,0)*P$80,0)*Z81,0)-AB82</f>
        <v>496</v>
      </c>
      <c r="AE82" s="79"/>
    </row>
    <row r="83" ht="16.5" customHeight="1">
      <c r="A83" s="29">
        <v>61.0</v>
      </c>
      <c r="B83" s="29">
        <v>9704.0</v>
      </c>
      <c r="C83" s="32" t="s">
        <v>11759</v>
      </c>
      <c r="D83" s="231"/>
      <c r="E83" s="231"/>
      <c r="F83" s="532"/>
      <c r="G83" s="527"/>
      <c r="H83" s="527"/>
      <c r="I83" s="532"/>
      <c r="J83" s="94"/>
      <c r="K83" s="140"/>
      <c r="L83" s="54"/>
      <c r="M83" s="481"/>
      <c r="N83" s="8"/>
      <c r="O83" s="8"/>
      <c r="P83" s="54"/>
      <c r="Q83" s="52"/>
      <c r="R83" s="8"/>
      <c r="S83" s="8"/>
      <c r="T83" s="8"/>
      <c r="U83" s="102" t="s">
        <v>326</v>
      </c>
      <c r="V83" s="41" t="s">
        <v>21</v>
      </c>
      <c r="W83" s="60">
        <v>0.7</v>
      </c>
      <c r="X83" s="37"/>
      <c r="Y83" s="7"/>
      <c r="Z83" s="39"/>
      <c r="AA83" s="213"/>
      <c r="AB83" s="213"/>
      <c r="AC83" s="213"/>
      <c r="AD83" s="45">
        <f>ROUND(ROUND(ROUND(H8+K80,0)*P$80,0)*W83,0)</f>
        <v>412</v>
      </c>
      <c r="AE83" s="79"/>
    </row>
    <row r="84" ht="16.5" customHeight="1">
      <c r="A84" s="29">
        <v>61.0</v>
      </c>
      <c r="B84" s="29">
        <v>9070.0</v>
      </c>
      <c r="C84" s="32" t="s">
        <v>11760</v>
      </c>
      <c r="D84" s="231"/>
      <c r="E84" s="231"/>
      <c r="F84" s="532"/>
      <c r="G84" s="527"/>
      <c r="H84" s="8"/>
      <c r="I84" s="144"/>
      <c r="J84" s="94"/>
      <c r="K84" s="140"/>
      <c r="L84" s="54"/>
      <c r="M84" s="481"/>
      <c r="N84" s="8"/>
      <c r="O84" s="8"/>
      <c r="P84" s="54"/>
      <c r="Q84" s="52"/>
      <c r="R84" s="8"/>
      <c r="S84" s="8"/>
      <c r="T84" s="8"/>
      <c r="U84" s="482"/>
      <c r="V84" s="83"/>
      <c r="W84" s="528"/>
      <c r="X84" s="227"/>
      <c r="Y84" s="22"/>
      <c r="Z84" s="109"/>
      <c r="AA84" s="213" t="s">
        <v>30</v>
      </c>
      <c r="AB84" s="74">
        <v>5.0</v>
      </c>
      <c r="AC84" s="522" t="s">
        <v>31</v>
      </c>
      <c r="AD84" s="45">
        <f>ROUND(ROUND(ROUND(H8+K80,0)*P$80,0)*W83,0)-AB84</f>
        <v>407</v>
      </c>
      <c r="AE84" s="79"/>
    </row>
    <row r="85" ht="16.5" customHeight="1">
      <c r="A85" s="29">
        <v>61.0</v>
      </c>
      <c r="B85" s="29">
        <v>9071.0</v>
      </c>
      <c r="C85" s="32" t="s">
        <v>11761</v>
      </c>
      <c r="D85" s="389"/>
      <c r="E85" s="231"/>
      <c r="F85" s="543"/>
      <c r="G85" s="113"/>
      <c r="H85" s="8"/>
      <c r="I85" s="144"/>
      <c r="J85" s="94"/>
      <c r="K85" s="140"/>
      <c r="L85" s="54"/>
      <c r="M85" s="481"/>
      <c r="N85" s="8"/>
      <c r="O85" s="8"/>
      <c r="P85" s="54"/>
      <c r="Q85" s="52"/>
      <c r="R85" s="8"/>
      <c r="S85" s="8"/>
      <c r="T85" s="8"/>
      <c r="U85" s="482"/>
      <c r="V85" s="99"/>
      <c r="W85" s="529"/>
      <c r="X85" s="305" t="s">
        <v>20</v>
      </c>
      <c r="Y85" s="41" t="s">
        <v>21</v>
      </c>
      <c r="Z85" s="86">
        <v>0.85</v>
      </c>
      <c r="AA85" s="75"/>
      <c r="AB85" s="213"/>
      <c r="AC85" s="213"/>
      <c r="AD85" s="45">
        <f>ROUND(ROUND(ROUND(ROUND(H8+K80,0)*P$80,0)*W83,0)*Z85,0)</f>
        <v>350</v>
      </c>
      <c r="AE85" s="79"/>
    </row>
    <row r="86" ht="16.5" customHeight="1">
      <c r="A86" s="29">
        <v>61.0</v>
      </c>
      <c r="B86" s="29">
        <v>9072.0</v>
      </c>
      <c r="C86" s="32" t="s">
        <v>11762</v>
      </c>
      <c r="D86" s="389"/>
      <c r="E86" s="231"/>
      <c r="F86" s="543"/>
      <c r="G86" s="113"/>
      <c r="H86" s="8"/>
      <c r="I86" s="144"/>
      <c r="J86" s="94"/>
      <c r="K86" s="140"/>
      <c r="L86" s="54"/>
      <c r="M86" s="481"/>
      <c r="N86" s="8"/>
      <c r="O86" s="8"/>
      <c r="P86" s="54"/>
      <c r="Q86" s="52"/>
      <c r="R86" s="8"/>
      <c r="S86" s="8"/>
      <c r="T86" s="8"/>
      <c r="U86" s="530"/>
      <c r="V86" s="24"/>
      <c r="W86" s="26"/>
      <c r="X86" s="484"/>
      <c r="Y86" s="56"/>
      <c r="Z86" s="526"/>
      <c r="AA86" s="213" t="s">
        <v>30</v>
      </c>
      <c r="AB86" s="74">
        <v>5.0</v>
      </c>
      <c r="AC86" s="522" t="s">
        <v>31</v>
      </c>
      <c r="AD86" s="45">
        <f>ROUND(ROUND(ROUND(ROUND(H8+K80,0)*P$80,0)*W83,0)*Z85,0)-AB86</f>
        <v>345</v>
      </c>
      <c r="AE86" s="79"/>
    </row>
    <row r="87" ht="16.5" customHeight="1">
      <c r="A87" s="29">
        <v>61.0</v>
      </c>
      <c r="B87" s="29">
        <v>9705.0</v>
      </c>
      <c r="C87" s="32" t="s">
        <v>11763</v>
      </c>
      <c r="D87" s="389"/>
      <c r="E87" s="231"/>
      <c r="F87" s="543"/>
      <c r="G87" s="113"/>
      <c r="H87" s="8"/>
      <c r="I87" s="144"/>
      <c r="J87" s="94"/>
      <c r="K87" s="140"/>
      <c r="L87" s="54"/>
      <c r="M87" s="481"/>
      <c r="N87" s="8"/>
      <c r="O87" s="8"/>
      <c r="P87" s="54"/>
      <c r="Q87" s="52"/>
      <c r="R87" s="8"/>
      <c r="S87" s="8"/>
      <c r="T87" s="54"/>
      <c r="U87" s="102" t="s">
        <v>329</v>
      </c>
      <c r="V87" s="83" t="s">
        <v>21</v>
      </c>
      <c r="W87" s="528">
        <v>0.85</v>
      </c>
      <c r="X87" s="37"/>
      <c r="Y87" s="7"/>
      <c r="Z87" s="39"/>
      <c r="AA87" s="213"/>
      <c r="AB87" s="213"/>
      <c r="AC87" s="213"/>
      <c r="AD87" s="45">
        <f>ROUND(ROUND(ROUND(H8+K80,0)*P$80,0)*W87,0)</f>
        <v>501</v>
      </c>
      <c r="AE87" s="79"/>
    </row>
    <row r="88" ht="16.5" customHeight="1">
      <c r="A88" s="29">
        <v>61.0</v>
      </c>
      <c r="B88" s="29">
        <v>9073.0</v>
      </c>
      <c r="C88" s="32" t="s">
        <v>11764</v>
      </c>
      <c r="D88" s="389"/>
      <c r="E88" s="231"/>
      <c r="F88" s="543"/>
      <c r="G88" s="113"/>
      <c r="H88" s="8"/>
      <c r="I88" s="144"/>
      <c r="J88" s="94"/>
      <c r="K88" s="140"/>
      <c r="L88" s="54"/>
      <c r="M88" s="254"/>
      <c r="N88" s="8"/>
      <c r="O88" s="8"/>
      <c r="P88" s="54"/>
      <c r="Q88" s="52"/>
      <c r="R88" s="8"/>
      <c r="S88" s="8"/>
      <c r="T88" s="8"/>
      <c r="U88" s="482"/>
      <c r="V88" s="83"/>
      <c r="W88" s="528"/>
      <c r="X88" s="227"/>
      <c r="Y88" s="22"/>
      <c r="Z88" s="109"/>
      <c r="AA88" s="213" t="s">
        <v>30</v>
      </c>
      <c r="AB88" s="74">
        <v>5.0</v>
      </c>
      <c r="AC88" s="522" t="s">
        <v>31</v>
      </c>
      <c r="AD88" s="45">
        <f>ROUND(ROUND(ROUND(H8+K80,0)*P$80,0)*W87,0)-AB88</f>
        <v>496</v>
      </c>
      <c r="AE88" s="79"/>
    </row>
    <row r="89" ht="16.5" customHeight="1">
      <c r="A89" s="29">
        <v>61.0</v>
      </c>
      <c r="B89" s="29">
        <v>9074.0</v>
      </c>
      <c r="C89" s="32" t="s">
        <v>11765</v>
      </c>
      <c r="D89" s="389"/>
      <c r="E89" s="231"/>
      <c r="F89" s="532"/>
      <c r="G89" s="527"/>
      <c r="H89" s="527"/>
      <c r="I89" s="532"/>
      <c r="J89" s="94"/>
      <c r="K89" s="140"/>
      <c r="L89" s="54"/>
      <c r="M89" s="254"/>
      <c r="N89" s="8"/>
      <c r="O89" s="8"/>
      <c r="P89" s="54"/>
      <c r="Q89" s="52"/>
      <c r="R89" s="8"/>
      <c r="S89" s="8"/>
      <c r="T89" s="8"/>
      <c r="U89" s="482"/>
      <c r="V89" s="99"/>
      <c r="W89" s="529"/>
      <c r="X89" s="305" t="s">
        <v>20</v>
      </c>
      <c r="Y89" s="41" t="s">
        <v>21</v>
      </c>
      <c r="Z89" s="86">
        <v>0.85</v>
      </c>
      <c r="AA89" s="75"/>
      <c r="AB89" s="213"/>
      <c r="AC89" s="213"/>
      <c r="AD89" s="45">
        <f>ROUND(ROUND(ROUND(ROUND(H8+K80,0)*P$80,0)*W87,0)*Z89,0)</f>
        <v>426</v>
      </c>
      <c r="AE89" s="79"/>
    </row>
    <row r="90" ht="16.5" customHeight="1">
      <c r="A90" s="29">
        <v>61.0</v>
      </c>
      <c r="B90" s="29">
        <v>9075.0</v>
      </c>
      <c r="C90" s="32" t="s">
        <v>11766</v>
      </c>
      <c r="D90" s="389"/>
      <c r="E90" s="231"/>
      <c r="F90" s="532"/>
      <c r="G90" s="527"/>
      <c r="H90" s="527"/>
      <c r="I90" s="532"/>
      <c r="J90" s="94"/>
      <c r="K90" s="140"/>
      <c r="L90" s="54"/>
      <c r="M90" s="254"/>
      <c r="N90" s="8"/>
      <c r="O90" s="8"/>
      <c r="P90" s="54"/>
      <c r="Q90" s="227"/>
      <c r="R90" s="22"/>
      <c r="S90" s="22"/>
      <c r="T90" s="22"/>
      <c r="U90" s="484"/>
      <c r="V90" s="24"/>
      <c r="W90" s="26"/>
      <c r="X90" s="484"/>
      <c r="Y90" s="56"/>
      <c r="Z90" s="526"/>
      <c r="AA90" s="213" t="s">
        <v>30</v>
      </c>
      <c r="AB90" s="74">
        <v>5.0</v>
      </c>
      <c r="AC90" s="522" t="s">
        <v>31</v>
      </c>
      <c r="AD90" s="45">
        <f>ROUND(ROUND(ROUND(ROUND(H8+K80,0)*P$80,0)*W87,0)*Z89,0)-AB90</f>
        <v>421</v>
      </c>
      <c r="AE90" s="79"/>
    </row>
    <row r="91" ht="16.5" customHeight="1">
      <c r="A91" s="29">
        <v>61.0</v>
      </c>
      <c r="B91" s="29">
        <v>9706.0</v>
      </c>
      <c r="C91" s="32" t="s">
        <v>11767</v>
      </c>
      <c r="D91" s="389"/>
      <c r="E91" s="389"/>
      <c r="F91" s="532"/>
      <c r="G91" s="527"/>
      <c r="H91" s="527"/>
      <c r="I91" s="532"/>
      <c r="J91" s="94"/>
      <c r="K91" s="140"/>
      <c r="L91" s="54"/>
      <c r="M91" s="254"/>
      <c r="N91" s="8"/>
      <c r="O91" s="8"/>
      <c r="P91" s="54"/>
      <c r="Q91" s="206" t="s">
        <v>23</v>
      </c>
      <c r="R91" s="102" t="s">
        <v>24</v>
      </c>
      <c r="S91" s="533"/>
      <c r="T91" s="533"/>
      <c r="U91" s="520"/>
      <c r="V91" s="38"/>
      <c r="W91" s="6"/>
      <c r="X91" s="37"/>
      <c r="Y91" s="7"/>
      <c r="Z91" s="39"/>
      <c r="AA91" s="213"/>
      <c r="AB91" s="213"/>
      <c r="AC91" s="213"/>
      <c r="AD91" s="45">
        <f>ROUND(ROUND(ROUND(H8+K80,0)*P$80,0)*T92,0)</f>
        <v>412</v>
      </c>
      <c r="AE91" s="79"/>
    </row>
    <row r="92" ht="16.5" customHeight="1">
      <c r="A92" s="29">
        <v>61.0</v>
      </c>
      <c r="B92" s="29">
        <v>9076.0</v>
      </c>
      <c r="C92" s="32" t="s">
        <v>11768</v>
      </c>
      <c r="D92" s="389"/>
      <c r="E92" s="389"/>
      <c r="F92" s="532"/>
      <c r="G92" s="527"/>
      <c r="H92" s="527"/>
      <c r="I92" s="532"/>
      <c r="J92" s="94"/>
      <c r="K92" s="140"/>
      <c r="L92" s="54"/>
      <c r="M92" s="254"/>
      <c r="N92" s="8"/>
      <c r="O92" s="8"/>
      <c r="P92" s="54"/>
      <c r="Q92" s="481"/>
      <c r="R92" s="482"/>
      <c r="S92" s="83" t="s">
        <v>21</v>
      </c>
      <c r="T92" s="528">
        <v>0.7</v>
      </c>
      <c r="U92" s="521"/>
      <c r="V92" s="53"/>
      <c r="W92" s="14"/>
      <c r="X92" s="52"/>
      <c r="Y92" s="8"/>
      <c r="Z92" s="109"/>
      <c r="AA92" s="213" t="s">
        <v>30</v>
      </c>
      <c r="AB92" s="74">
        <v>5.0</v>
      </c>
      <c r="AC92" s="522" t="s">
        <v>31</v>
      </c>
      <c r="AD92" s="45">
        <f>ROUND(ROUND(ROUND(H8+K80,0)*P$80,0)*T92,0)-AB92</f>
        <v>407</v>
      </c>
      <c r="AE92" s="79"/>
    </row>
    <row r="93" ht="16.5" customHeight="1">
      <c r="A93" s="29">
        <v>61.0</v>
      </c>
      <c r="B93" s="29">
        <v>9077.0</v>
      </c>
      <c r="C93" s="32" t="s">
        <v>11769</v>
      </c>
      <c r="D93" s="389"/>
      <c r="E93" s="389"/>
      <c r="F93" s="532"/>
      <c r="G93" s="527"/>
      <c r="H93" s="527"/>
      <c r="I93" s="532"/>
      <c r="J93" s="94"/>
      <c r="K93" s="140"/>
      <c r="L93" s="54"/>
      <c r="M93" s="254"/>
      <c r="N93" s="8"/>
      <c r="O93" s="8"/>
      <c r="P93" s="54"/>
      <c r="Q93" s="481"/>
      <c r="R93" s="482"/>
      <c r="S93" s="14"/>
      <c r="T93" s="14"/>
      <c r="U93" s="521"/>
      <c r="V93" s="53"/>
      <c r="W93" s="14"/>
      <c r="X93" s="305" t="s">
        <v>20</v>
      </c>
      <c r="Y93" s="41" t="s">
        <v>21</v>
      </c>
      <c r="Z93" s="86">
        <v>0.85</v>
      </c>
      <c r="AA93" s="75"/>
      <c r="AB93" s="213"/>
      <c r="AC93" s="213"/>
      <c r="AD93" s="45">
        <f>ROUND(ROUND(ROUND(ROUND(H8+K80,0)*P$80,0)*T92,0)*Z93,0)</f>
        <v>350</v>
      </c>
      <c r="AE93" s="79"/>
    </row>
    <row r="94" ht="16.5" customHeight="1">
      <c r="A94" s="29">
        <v>61.0</v>
      </c>
      <c r="B94" s="29">
        <v>9078.0</v>
      </c>
      <c r="C94" s="32" t="s">
        <v>11770</v>
      </c>
      <c r="D94" s="389"/>
      <c r="E94" s="389"/>
      <c r="F94" s="532"/>
      <c r="G94" s="527"/>
      <c r="H94" s="527"/>
      <c r="I94" s="532"/>
      <c r="J94" s="94"/>
      <c r="K94" s="140"/>
      <c r="L94" s="54"/>
      <c r="M94" s="254"/>
      <c r="N94" s="8"/>
      <c r="O94" s="8"/>
      <c r="P94" s="54"/>
      <c r="Q94" s="481"/>
      <c r="R94" s="482"/>
      <c r="S94" s="83"/>
      <c r="T94" s="83"/>
      <c r="U94" s="525"/>
      <c r="V94" s="180"/>
      <c r="W94" s="21"/>
      <c r="X94" s="484"/>
      <c r="Y94" s="56"/>
      <c r="Z94" s="526"/>
      <c r="AA94" s="213" t="s">
        <v>30</v>
      </c>
      <c r="AB94" s="74">
        <v>5.0</v>
      </c>
      <c r="AC94" s="522" t="s">
        <v>31</v>
      </c>
      <c r="AD94" s="45">
        <f>ROUND(ROUND(ROUND(ROUND(H8+K80,0)*P$80,0)*T92,0)*Z93,0)-AB94</f>
        <v>345</v>
      </c>
      <c r="AE94" s="79"/>
    </row>
    <row r="95" ht="16.5" customHeight="1">
      <c r="A95" s="29">
        <v>61.0</v>
      </c>
      <c r="B95" s="29">
        <v>9707.0</v>
      </c>
      <c r="C95" s="32" t="s">
        <v>11771</v>
      </c>
      <c r="D95" s="389"/>
      <c r="E95" s="389"/>
      <c r="F95" s="532"/>
      <c r="G95" s="527"/>
      <c r="H95" s="527"/>
      <c r="I95" s="532"/>
      <c r="J95" s="94"/>
      <c r="K95" s="140"/>
      <c r="L95" s="54"/>
      <c r="M95" s="254"/>
      <c r="N95" s="8"/>
      <c r="O95" s="8"/>
      <c r="P95" s="54"/>
      <c r="Q95" s="536"/>
      <c r="R95" s="14"/>
      <c r="S95" s="14"/>
      <c r="T95" s="14"/>
      <c r="U95" s="102" t="s">
        <v>326</v>
      </c>
      <c r="V95" s="41" t="s">
        <v>21</v>
      </c>
      <c r="W95" s="60">
        <v>0.7</v>
      </c>
      <c r="X95" s="37"/>
      <c r="Y95" s="7"/>
      <c r="Z95" s="39"/>
      <c r="AA95" s="213"/>
      <c r="AB95" s="213"/>
      <c r="AC95" s="213"/>
      <c r="AD95" s="114">
        <f>ROUND(ROUND(ROUND(ROUND(H8+K80,0)*P$80,0)*T92,0)*W95,0)</f>
        <v>288</v>
      </c>
      <c r="AE95" s="79"/>
    </row>
    <row r="96" ht="16.5" customHeight="1">
      <c r="A96" s="29">
        <v>61.0</v>
      </c>
      <c r="B96" s="29">
        <v>9079.0</v>
      </c>
      <c r="C96" s="32" t="s">
        <v>11772</v>
      </c>
      <c r="D96" s="389"/>
      <c r="E96" s="389"/>
      <c r="F96" s="532"/>
      <c r="G96" s="527"/>
      <c r="H96" s="527"/>
      <c r="I96" s="532"/>
      <c r="J96" s="94"/>
      <c r="K96" s="140"/>
      <c r="L96" s="54"/>
      <c r="M96" s="254"/>
      <c r="N96" s="8"/>
      <c r="O96" s="8"/>
      <c r="P96" s="54"/>
      <c r="Q96" s="536"/>
      <c r="R96" s="14"/>
      <c r="S96" s="14"/>
      <c r="T96" s="14"/>
      <c r="U96" s="482"/>
      <c r="V96" s="83"/>
      <c r="W96" s="528"/>
      <c r="X96" s="227"/>
      <c r="Y96" s="22"/>
      <c r="Z96" s="109"/>
      <c r="AA96" s="213" t="s">
        <v>30</v>
      </c>
      <c r="AB96" s="74">
        <v>5.0</v>
      </c>
      <c r="AC96" s="522" t="s">
        <v>31</v>
      </c>
      <c r="AD96" s="114">
        <f>ROUND(ROUND(ROUND(ROUND(H8+K80,0)*P$80,0)*T92,0)*W95,0)-AB96</f>
        <v>283</v>
      </c>
      <c r="AE96" s="79"/>
    </row>
    <row r="97" ht="16.5" customHeight="1">
      <c r="A97" s="29">
        <v>61.0</v>
      </c>
      <c r="B97" s="29">
        <v>9080.0</v>
      </c>
      <c r="C97" s="32" t="s">
        <v>11773</v>
      </c>
      <c r="D97" s="389"/>
      <c r="E97" s="389"/>
      <c r="F97" s="532"/>
      <c r="G97" s="527"/>
      <c r="H97" s="527"/>
      <c r="I97" s="532"/>
      <c r="J97" s="94"/>
      <c r="K97" s="140"/>
      <c r="L97" s="54"/>
      <c r="M97" s="254"/>
      <c r="N97" s="8"/>
      <c r="O97" s="8"/>
      <c r="P97" s="54"/>
      <c r="Q97" s="254"/>
      <c r="R97" s="83"/>
      <c r="S97" s="83"/>
      <c r="U97" s="482"/>
      <c r="V97" s="99"/>
      <c r="W97" s="529"/>
      <c r="X97" s="305" t="s">
        <v>20</v>
      </c>
      <c r="Y97" s="41" t="s">
        <v>21</v>
      </c>
      <c r="Z97" s="86">
        <v>0.85</v>
      </c>
      <c r="AA97" s="75"/>
      <c r="AB97" s="213"/>
      <c r="AC97" s="213"/>
      <c r="AD97" s="114">
        <f>ROUND(ROUND(ROUND(ROUND(ROUND(H8+K80,0)*P$80,0)*T92,0)*W95,0)*Z97,0)</f>
        <v>245</v>
      </c>
      <c r="AE97" s="79"/>
    </row>
    <row r="98" ht="16.5" customHeight="1">
      <c r="A98" s="29">
        <v>61.0</v>
      </c>
      <c r="B98" s="29">
        <v>9081.0</v>
      </c>
      <c r="C98" s="32" t="s">
        <v>11774</v>
      </c>
      <c r="D98" s="389"/>
      <c r="E98" s="389"/>
      <c r="F98" s="532"/>
      <c r="G98" s="527"/>
      <c r="H98" s="527"/>
      <c r="I98" s="532"/>
      <c r="J98" s="94"/>
      <c r="K98" s="140"/>
      <c r="L98" s="54"/>
      <c r="M98" s="254"/>
      <c r="N98" s="8"/>
      <c r="O98" s="8"/>
      <c r="P98" s="54"/>
      <c r="Q98" s="254"/>
      <c r="R98" s="83"/>
      <c r="S98" s="83"/>
      <c r="T98" s="83"/>
      <c r="U98" s="530"/>
      <c r="V98" s="24"/>
      <c r="W98" s="26"/>
      <c r="X98" s="484"/>
      <c r="Y98" s="56"/>
      <c r="Z98" s="526"/>
      <c r="AA98" s="213" t="s">
        <v>30</v>
      </c>
      <c r="AB98" s="74">
        <v>5.0</v>
      </c>
      <c r="AC98" s="522" t="s">
        <v>31</v>
      </c>
      <c r="AD98" s="114">
        <f>ROUND(ROUND(ROUND(ROUND(ROUND(H8+K80,0)*P$80,0)*T92,0)*W95,0)*Z97,0)-AB98</f>
        <v>240</v>
      </c>
      <c r="AE98" s="79"/>
    </row>
    <row r="99" ht="16.5" customHeight="1">
      <c r="A99" s="29">
        <v>61.0</v>
      </c>
      <c r="B99" s="29">
        <v>9708.0</v>
      </c>
      <c r="C99" s="32" t="s">
        <v>11775</v>
      </c>
      <c r="D99" s="389"/>
      <c r="E99" s="389"/>
      <c r="F99" s="532"/>
      <c r="G99" s="527"/>
      <c r="H99" s="527"/>
      <c r="I99" s="532"/>
      <c r="J99" s="94"/>
      <c r="K99" s="140"/>
      <c r="L99" s="54"/>
      <c r="M99" s="254"/>
      <c r="N99" s="8"/>
      <c r="O99" s="8"/>
      <c r="P99" s="54"/>
      <c r="Q99" s="536"/>
      <c r="R99" s="83"/>
      <c r="S99" s="528"/>
      <c r="T99" s="486"/>
      <c r="U99" s="102" t="s">
        <v>329</v>
      </c>
      <c r="V99" s="83" t="s">
        <v>21</v>
      </c>
      <c r="W99" s="528">
        <v>0.85</v>
      </c>
      <c r="X99" s="37"/>
      <c r="Y99" s="7"/>
      <c r="Z99" s="39"/>
      <c r="AA99" s="213"/>
      <c r="AB99" s="213"/>
      <c r="AC99" s="213"/>
      <c r="AD99" s="45">
        <f>ROUND(ROUND(ROUND(ROUND(H8+K80,0)*P$80,0)*T92,0)*W99,0)</f>
        <v>350</v>
      </c>
      <c r="AE99" s="79"/>
    </row>
    <row r="100" ht="16.5" customHeight="1">
      <c r="A100" s="29">
        <v>61.0</v>
      </c>
      <c r="B100" s="29">
        <v>9082.0</v>
      </c>
      <c r="C100" s="32" t="s">
        <v>11776</v>
      </c>
      <c r="D100" s="389"/>
      <c r="E100" s="389"/>
      <c r="F100" s="532"/>
      <c r="G100" s="527"/>
      <c r="H100" s="527"/>
      <c r="I100" s="532"/>
      <c r="J100" s="94"/>
      <c r="K100" s="140"/>
      <c r="L100" s="54"/>
      <c r="M100" s="254"/>
      <c r="N100" s="8"/>
      <c r="O100" s="8"/>
      <c r="P100" s="54"/>
      <c r="Q100" s="536"/>
      <c r="R100" s="83"/>
      <c r="S100" s="528"/>
      <c r="T100" s="528"/>
      <c r="U100" s="482"/>
      <c r="V100" s="83"/>
      <c r="W100" s="528"/>
      <c r="X100" s="227"/>
      <c r="Y100" s="22"/>
      <c r="Z100" s="109"/>
      <c r="AA100" s="213" t="s">
        <v>30</v>
      </c>
      <c r="AB100" s="74">
        <v>5.0</v>
      </c>
      <c r="AC100" s="522" t="s">
        <v>31</v>
      </c>
      <c r="AD100" s="45">
        <f>ROUND(ROUND(ROUND(ROUND(H8+K80,0)*P$80,0)*T92,0)*W99,0)-AB100</f>
        <v>345</v>
      </c>
      <c r="AE100" s="79"/>
    </row>
    <row r="101" ht="16.5" customHeight="1">
      <c r="A101" s="29">
        <v>61.0</v>
      </c>
      <c r="B101" s="29">
        <v>9083.0</v>
      </c>
      <c r="C101" s="32" t="s">
        <v>11777</v>
      </c>
      <c r="D101" s="389"/>
      <c r="E101" s="389"/>
      <c r="F101" s="532"/>
      <c r="G101" s="527"/>
      <c r="H101" s="527"/>
      <c r="I101" s="532"/>
      <c r="J101" s="94"/>
      <c r="K101" s="140"/>
      <c r="L101" s="54"/>
      <c r="M101" s="254"/>
      <c r="N101" s="8"/>
      <c r="O101" s="8"/>
      <c r="P101" s="54"/>
      <c r="Q101" s="254"/>
      <c r="R101" s="83"/>
      <c r="S101" s="528"/>
      <c r="T101" s="528"/>
      <c r="U101" s="482"/>
      <c r="V101" s="99"/>
      <c r="W101" s="529"/>
      <c r="X101" s="305" t="s">
        <v>20</v>
      </c>
      <c r="Y101" s="41" t="s">
        <v>21</v>
      </c>
      <c r="Z101" s="86">
        <v>0.85</v>
      </c>
      <c r="AA101" s="75"/>
      <c r="AB101" s="213"/>
      <c r="AC101" s="213"/>
      <c r="AD101" s="45">
        <f>ROUND(ROUND(ROUND(ROUND(ROUND(H8+K80,0)*P$80,0)*T92,0)*W99,0)*Z101,0)</f>
        <v>298</v>
      </c>
      <c r="AE101" s="79"/>
    </row>
    <row r="102" ht="16.5" customHeight="1">
      <c r="A102" s="29">
        <v>61.0</v>
      </c>
      <c r="B102" s="29">
        <v>9084.0</v>
      </c>
      <c r="C102" s="32" t="s">
        <v>11778</v>
      </c>
      <c r="D102" s="389"/>
      <c r="E102" s="389"/>
      <c r="F102" s="532"/>
      <c r="G102" s="527"/>
      <c r="H102" s="527"/>
      <c r="I102" s="532"/>
      <c r="J102" s="94"/>
      <c r="K102" s="140"/>
      <c r="L102" s="54"/>
      <c r="M102" s="254"/>
      <c r="N102" s="8"/>
      <c r="O102" s="8"/>
      <c r="P102" s="54"/>
      <c r="Q102" s="536"/>
      <c r="R102" s="83"/>
      <c r="S102" s="83"/>
      <c r="T102" s="83"/>
      <c r="U102" s="484"/>
      <c r="V102" s="24"/>
      <c r="W102" s="26"/>
      <c r="X102" s="484"/>
      <c r="Y102" s="56"/>
      <c r="Z102" s="526"/>
      <c r="AA102" s="213" t="s">
        <v>30</v>
      </c>
      <c r="AB102" s="74">
        <v>5.0</v>
      </c>
      <c r="AC102" s="522" t="s">
        <v>31</v>
      </c>
      <c r="AD102" s="45">
        <f>ROUND(ROUND(ROUND(ROUND(ROUND(H8+K80,0)*P$80,0)*T92,0)*W99,0)*Z101,0)-AB102</f>
        <v>293</v>
      </c>
      <c r="AE102" s="79"/>
    </row>
    <row r="103" ht="16.5" customHeight="1">
      <c r="A103" s="29">
        <v>61.0</v>
      </c>
      <c r="B103" s="29">
        <v>9085.0</v>
      </c>
      <c r="C103" s="32" t="s">
        <v>11779</v>
      </c>
      <c r="D103" s="389"/>
      <c r="E103" s="389"/>
      <c r="F103" s="532"/>
      <c r="G103" s="527"/>
      <c r="H103" s="527"/>
      <c r="I103" s="532"/>
      <c r="J103" s="94"/>
      <c r="K103" s="140"/>
      <c r="L103" s="54"/>
      <c r="M103" s="254"/>
      <c r="N103" s="8"/>
      <c r="O103" s="8"/>
      <c r="P103" s="54"/>
      <c r="Q103" s="536"/>
      <c r="R103" s="102" t="s">
        <v>27</v>
      </c>
      <c r="S103" s="533"/>
      <c r="T103" s="533"/>
      <c r="U103" s="520"/>
      <c r="V103" s="38"/>
      <c r="W103" s="6"/>
      <c r="X103" s="37"/>
      <c r="Y103" s="7"/>
      <c r="Z103" s="39"/>
      <c r="AA103" s="213"/>
      <c r="AB103" s="213"/>
      <c r="AC103" s="213"/>
      <c r="AD103" s="45">
        <f>ROUND(ROUND(ROUND(H8+K80,0)*P$80,0)*T104,0)</f>
        <v>295</v>
      </c>
      <c r="AE103" s="79"/>
    </row>
    <row r="104" ht="16.5" customHeight="1">
      <c r="A104" s="29">
        <v>61.0</v>
      </c>
      <c r="B104" s="29">
        <v>9086.0</v>
      </c>
      <c r="C104" s="32" t="s">
        <v>11780</v>
      </c>
      <c r="D104" s="389"/>
      <c r="E104" s="389"/>
      <c r="F104" s="532"/>
      <c r="G104" s="527"/>
      <c r="H104" s="527"/>
      <c r="I104" s="532"/>
      <c r="J104" s="94"/>
      <c r="K104" s="140"/>
      <c r="L104" s="54"/>
      <c r="M104" s="254"/>
      <c r="N104" s="8"/>
      <c r="O104" s="8"/>
      <c r="P104" s="54"/>
      <c r="Q104" s="535"/>
      <c r="R104" s="482"/>
      <c r="S104" s="83" t="s">
        <v>21</v>
      </c>
      <c r="T104" s="528">
        <v>0.5</v>
      </c>
      <c r="U104" s="521"/>
      <c r="V104" s="53"/>
      <c r="W104" s="14"/>
      <c r="X104" s="52"/>
      <c r="Y104" s="8"/>
      <c r="Z104" s="109"/>
      <c r="AA104" s="213" t="s">
        <v>30</v>
      </c>
      <c r="AB104" s="74">
        <v>5.0</v>
      </c>
      <c r="AC104" s="522" t="s">
        <v>31</v>
      </c>
      <c r="AD104" s="45">
        <f>ROUND(ROUND(ROUND(H8+K80,0)*P$80,0)*T104,0)-AB104</f>
        <v>290</v>
      </c>
      <c r="AE104" s="79"/>
    </row>
    <row r="105" ht="16.5" customHeight="1">
      <c r="A105" s="29">
        <v>61.0</v>
      </c>
      <c r="B105" s="29">
        <v>9087.0</v>
      </c>
      <c r="C105" s="32" t="s">
        <v>11781</v>
      </c>
      <c r="D105" s="389"/>
      <c r="E105" s="389"/>
      <c r="F105" s="532"/>
      <c r="G105" s="527"/>
      <c r="H105" s="527"/>
      <c r="I105" s="532"/>
      <c r="J105" s="94"/>
      <c r="K105" s="140"/>
      <c r="L105" s="54"/>
      <c r="M105" s="254"/>
      <c r="N105" s="8"/>
      <c r="O105" s="8"/>
      <c r="P105" s="54"/>
      <c r="Q105" s="535"/>
      <c r="R105" s="482"/>
      <c r="S105" s="14"/>
      <c r="T105" s="14"/>
      <c r="U105" s="521"/>
      <c r="V105" s="53"/>
      <c r="W105" s="14"/>
      <c r="X105" s="305" t="s">
        <v>20</v>
      </c>
      <c r="Y105" s="41" t="s">
        <v>21</v>
      </c>
      <c r="Z105" s="86">
        <v>0.85</v>
      </c>
      <c r="AA105" s="75"/>
      <c r="AB105" s="213"/>
      <c r="AC105" s="213"/>
      <c r="AD105" s="45">
        <f>ROUND(ROUND(ROUND(ROUND(H8+K80,0)*P$80,0)*T104,0)*Z105,0)</f>
        <v>251</v>
      </c>
      <c r="AE105" s="79"/>
    </row>
    <row r="106" ht="16.5" customHeight="1">
      <c r="A106" s="29">
        <v>61.0</v>
      </c>
      <c r="B106" s="29">
        <v>9088.0</v>
      </c>
      <c r="C106" s="32" t="s">
        <v>11782</v>
      </c>
      <c r="D106" s="389"/>
      <c r="E106" s="389"/>
      <c r="F106" s="532"/>
      <c r="G106" s="527"/>
      <c r="H106" s="527"/>
      <c r="I106" s="532"/>
      <c r="J106" s="94"/>
      <c r="K106" s="140"/>
      <c r="L106" s="54"/>
      <c r="M106" s="254"/>
      <c r="N106" s="8"/>
      <c r="O106" s="8"/>
      <c r="P106" s="54"/>
      <c r="Q106" s="535"/>
      <c r="R106" s="482"/>
      <c r="S106" s="83"/>
      <c r="T106" s="83"/>
      <c r="U106" s="525"/>
      <c r="V106" s="180"/>
      <c r="W106" s="21"/>
      <c r="X106" s="484"/>
      <c r="Y106" s="56"/>
      <c r="Z106" s="526"/>
      <c r="AA106" s="213" t="s">
        <v>30</v>
      </c>
      <c r="AB106" s="74">
        <v>5.0</v>
      </c>
      <c r="AC106" s="522" t="s">
        <v>31</v>
      </c>
      <c r="AD106" s="45">
        <f>ROUND(ROUND(ROUND(ROUND(H8+K80,0)*P$80,0)*T104,0)*Z105,0)-AB106</f>
        <v>246</v>
      </c>
      <c r="AE106" s="79"/>
    </row>
    <row r="107" ht="16.5" customHeight="1">
      <c r="A107" s="29">
        <v>61.0</v>
      </c>
      <c r="B107" s="29">
        <v>9089.0</v>
      </c>
      <c r="C107" s="32" t="s">
        <v>11783</v>
      </c>
      <c r="D107" s="389"/>
      <c r="E107" s="389"/>
      <c r="F107" s="532"/>
      <c r="G107" s="527"/>
      <c r="H107" s="527"/>
      <c r="I107" s="532"/>
      <c r="J107" s="94"/>
      <c r="K107" s="140"/>
      <c r="L107" s="54"/>
      <c r="M107" s="254"/>
      <c r="N107" s="8"/>
      <c r="O107" s="8"/>
      <c r="P107" s="54"/>
      <c r="Q107" s="536"/>
      <c r="R107" s="14"/>
      <c r="S107" s="14"/>
      <c r="T107" s="14"/>
      <c r="U107" s="102" t="s">
        <v>326</v>
      </c>
      <c r="V107" s="41" t="s">
        <v>21</v>
      </c>
      <c r="W107" s="60">
        <v>0.7</v>
      </c>
      <c r="X107" s="37"/>
      <c r="Y107" s="7"/>
      <c r="Z107" s="39"/>
      <c r="AA107" s="213"/>
      <c r="AB107" s="213"/>
      <c r="AC107" s="213"/>
      <c r="AD107" s="45">
        <f>ROUND(ROUND(ROUND(ROUND(H8+K80,0)*P$80,0)*T104,0)*W107,0)</f>
        <v>207</v>
      </c>
      <c r="AE107" s="79"/>
    </row>
    <row r="108" ht="16.5" customHeight="1">
      <c r="A108" s="29">
        <v>61.0</v>
      </c>
      <c r="B108" s="29">
        <v>9090.0</v>
      </c>
      <c r="C108" s="32" t="s">
        <v>11784</v>
      </c>
      <c r="D108" s="389"/>
      <c r="E108" s="389"/>
      <c r="F108" s="532"/>
      <c r="G108" s="527"/>
      <c r="H108" s="527"/>
      <c r="I108" s="532"/>
      <c r="J108" s="94"/>
      <c r="K108" s="140"/>
      <c r="L108" s="54"/>
      <c r="M108" s="254"/>
      <c r="N108" s="8"/>
      <c r="O108" s="8"/>
      <c r="P108" s="54"/>
      <c r="Q108" s="536"/>
      <c r="R108" s="14"/>
      <c r="S108" s="14"/>
      <c r="T108" s="14"/>
      <c r="U108" s="482"/>
      <c r="V108" s="83"/>
      <c r="W108" s="528"/>
      <c r="X108" s="227"/>
      <c r="Y108" s="22"/>
      <c r="Z108" s="109"/>
      <c r="AA108" s="213" t="s">
        <v>30</v>
      </c>
      <c r="AB108" s="74">
        <v>5.0</v>
      </c>
      <c r="AC108" s="522" t="s">
        <v>31</v>
      </c>
      <c r="AD108" s="45">
        <f>ROUND(ROUND(ROUND(ROUND(H8+K80,0)*P$80,0)*T104,0)*W107,0)-AB108</f>
        <v>202</v>
      </c>
      <c r="AE108" s="79"/>
    </row>
    <row r="109" ht="16.5" customHeight="1">
      <c r="A109" s="29">
        <v>61.0</v>
      </c>
      <c r="B109" s="29">
        <v>9091.0</v>
      </c>
      <c r="C109" s="32" t="s">
        <v>11785</v>
      </c>
      <c r="D109" s="389"/>
      <c r="E109" s="389"/>
      <c r="F109" s="532"/>
      <c r="G109" s="527"/>
      <c r="H109" s="527"/>
      <c r="I109" s="532"/>
      <c r="J109" s="94"/>
      <c r="K109" s="140"/>
      <c r="L109" s="54"/>
      <c r="M109" s="254"/>
      <c r="N109" s="8"/>
      <c r="O109" s="8"/>
      <c r="P109" s="54"/>
      <c r="Q109" s="254"/>
      <c r="R109" s="83"/>
      <c r="S109" s="83"/>
      <c r="U109" s="482"/>
      <c r="V109" s="99"/>
      <c r="W109" s="529"/>
      <c r="X109" s="305" t="s">
        <v>20</v>
      </c>
      <c r="Y109" s="41" t="s">
        <v>21</v>
      </c>
      <c r="Z109" s="86">
        <v>0.85</v>
      </c>
      <c r="AA109" s="75"/>
      <c r="AB109" s="213"/>
      <c r="AC109" s="213"/>
      <c r="AD109" s="45">
        <f>ROUND(ROUND(ROUND(ROUND(ROUND(H8+K80,0)*P$80,0)*T104,0)*W107,0)*Z109,0)</f>
        <v>176</v>
      </c>
      <c r="AE109" s="79"/>
    </row>
    <row r="110" ht="16.5" customHeight="1">
      <c r="A110" s="29">
        <v>61.0</v>
      </c>
      <c r="B110" s="29">
        <v>9092.0</v>
      </c>
      <c r="C110" s="32" t="s">
        <v>11786</v>
      </c>
      <c r="D110" s="389"/>
      <c r="E110" s="389"/>
      <c r="F110" s="532"/>
      <c r="G110" s="527"/>
      <c r="H110" s="527"/>
      <c r="I110" s="532"/>
      <c r="J110" s="94"/>
      <c r="K110" s="140"/>
      <c r="L110" s="54"/>
      <c r="M110" s="254"/>
      <c r="N110" s="8"/>
      <c r="O110" s="8"/>
      <c r="P110" s="54"/>
      <c r="Q110" s="254"/>
      <c r="R110" s="83"/>
      <c r="S110" s="83"/>
      <c r="T110" s="83"/>
      <c r="U110" s="530"/>
      <c r="V110" s="24"/>
      <c r="W110" s="26"/>
      <c r="X110" s="484"/>
      <c r="Y110" s="56"/>
      <c r="Z110" s="526"/>
      <c r="AA110" s="213" t="s">
        <v>30</v>
      </c>
      <c r="AB110" s="74">
        <v>5.0</v>
      </c>
      <c r="AC110" s="522" t="s">
        <v>31</v>
      </c>
      <c r="AD110" s="45">
        <f>ROUND(ROUND(ROUND(ROUND(ROUND(H8+K80,0)*P$80,0)*T104,0)*W107,0)*Z109,0)-AB110</f>
        <v>171</v>
      </c>
      <c r="AE110" s="79"/>
    </row>
    <row r="111" ht="16.5" customHeight="1">
      <c r="A111" s="29">
        <v>61.0</v>
      </c>
      <c r="B111" s="29">
        <v>9093.0</v>
      </c>
      <c r="C111" s="32" t="s">
        <v>11787</v>
      </c>
      <c r="D111" s="389"/>
      <c r="E111" s="389"/>
      <c r="F111" s="532"/>
      <c r="G111" s="527"/>
      <c r="H111" s="527"/>
      <c r="I111" s="532"/>
      <c r="J111" s="94"/>
      <c r="K111" s="140"/>
      <c r="L111" s="54"/>
      <c r="M111" s="254"/>
      <c r="N111" s="52"/>
      <c r="O111" s="8"/>
      <c r="P111" s="54"/>
      <c r="Q111" s="536"/>
      <c r="R111" s="83"/>
      <c r="S111" s="528"/>
      <c r="T111" s="486"/>
      <c r="U111" s="102" t="s">
        <v>329</v>
      </c>
      <c r="V111" s="83" t="s">
        <v>21</v>
      </c>
      <c r="W111" s="596">
        <v>0.85</v>
      </c>
      <c r="X111" s="37"/>
      <c r="Y111" s="7"/>
      <c r="Z111" s="39"/>
      <c r="AA111" s="213"/>
      <c r="AB111" s="213"/>
      <c r="AC111" s="213"/>
      <c r="AD111" s="45">
        <f>ROUND(ROUND(ROUND(ROUND(H8+K80,0)*P$80,0)*T104,0)*W111,0)</f>
        <v>251</v>
      </c>
      <c r="AE111" s="79"/>
    </row>
    <row r="112" ht="16.5" customHeight="1">
      <c r="A112" s="29">
        <v>61.0</v>
      </c>
      <c r="B112" s="29">
        <v>9094.0</v>
      </c>
      <c r="C112" s="32" t="s">
        <v>11788</v>
      </c>
      <c r="D112" s="389"/>
      <c r="E112" s="389"/>
      <c r="F112" s="532"/>
      <c r="G112" s="527"/>
      <c r="H112" s="527"/>
      <c r="I112" s="532"/>
      <c r="J112" s="94"/>
      <c r="K112" s="140"/>
      <c r="L112" s="54"/>
      <c r="M112" s="254"/>
      <c r="N112" s="52"/>
      <c r="O112" s="8"/>
      <c r="P112" s="54"/>
      <c r="Q112" s="536"/>
      <c r="R112" s="83"/>
      <c r="S112" s="528"/>
      <c r="T112" s="528"/>
      <c r="U112" s="482"/>
      <c r="V112" s="83"/>
      <c r="W112" s="596"/>
      <c r="X112" s="227"/>
      <c r="Y112" s="22"/>
      <c r="Z112" s="109"/>
      <c r="AA112" s="213" t="s">
        <v>30</v>
      </c>
      <c r="AB112" s="74">
        <v>5.0</v>
      </c>
      <c r="AC112" s="522" t="s">
        <v>31</v>
      </c>
      <c r="AD112" s="45">
        <f>ROUND(ROUND(ROUND(ROUND(H8+K80,0)*P$80,0)*T104,0)*W111,0)-AB112</f>
        <v>246</v>
      </c>
      <c r="AE112" s="79"/>
    </row>
    <row r="113" ht="16.5" customHeight="1">
      <c r="A113" s="29">
        <v>61.0</v>
      </c>
      <c r="B113" s="29">
        <v>9095.0</v>
      </c>
      <c r="C113" s="32" t="s">
        <v>11789</v>
      </c>
      <c r="D113" s="389"/>
      <c r="E113" s="389"/>
      <c r="F113" s="532"/>
      <c r="G113" s="527"/>
      <c r="H113" s="527"/>
      <c r="I113" s="532"/>
      <c r="J113" s="94"/>
      <c r="K113" s="140"/>
      <c r="L113" s="54"/>
      <c r="M113" s="254"/>
      <c r="N113" s="52"/>
      <c r="O113" s="8"/>
      <c r="P113" s="54"/>
      <c r="Q113" s="254"/>
      <c r="R113" s="83"/>
      <c r="S113" s="528"/>
      <c r="T113" s="528"/>
      <c r="U113" s="482"/>
      <c r="V113" s="99"/>
      <c r="W113" s="529"/>
      <c r="X113" s="305" t="s">
        <v>20</v>
      </c>
      <c r="Y113" s="41" t="s">
        <v>21</v>
      </c>
      <c r="Z113" s="86">
        <v>0.85</v>
      </c>
      <c r="AA113" s="75"/>
      <c r="AB113" s="213"/>
      <c r="AC113" s="213"/>
      <c r="AD113" s="114">
        <f>ROUND(ROUND(ROUND(ROUND(ROUND(H8+K80,0)*P$80,0)*T104,0)*W111,0)*Z113,0)</f>
        <v>213</v>
      </c>
      <c r="AE113" s="79"/>
    </row>
    <row r="114" ht="16.5" customHeight="1">
      <c r="A114" s="29">
        <v>61.0</v>
      </c>
      <c r="B114" s="29">
        <v>9096.0</v>
      </c>
      <c r="C114" s="32" t="s">
        <v>11790</v>
      </c>
      <c r="D114" s="389"/>
      <c r="E114" s="389"/>
      <c r="F114" s="532"/>
      <c r="G114" s="527"/>
      <c r="H114" s="527"/>
      <c r="I114" s="532"/>
      <c r="J114" s="94"/>
      <c r="K114" s="140"/>
      <c r="L114" s="54"/>
      <c r="M114" s="254"/>
      <c r="N114" s="227"/>
      <c r="O114" s="22"/>
      <c r="P114" s="109"/>
      <c r="Q114" s="537"/>
      <c r="R114" s="55"/>
      <c r="S114" s="56"/>
      <c r="T114" s="141"/>
      <c r="U114" s="484"/>
      <c r="V114" s="24"/>
      <c r="W114" s="26"/>
      <c r="X114" s="484"/>
      <c r="Y114" s="56"/>
      <c r="Z114" s="526"/>
      <c r="AA114" s="213" t="s">
        <v>30</v>
      </c>
      <c r="AB114" s="74">
        <v>5.0</v>
      </c>
      <c r="AC114" s="522" t="s">
        <v>31</v>
      </c>
      <c r="AD114" s="114">
        <f>ROUND(ROUND(ROUND(ROUND(ROUND(H8+K80,0)*P$80,0)*T104,0)*W111,0)*Z113,0)-AB114</f>
        <v>208</v>
      </c>
      <c r="AE114" s="79"/>
    </row>
    <row r="115" ht="16.5" customHeight="1">
      <c r="A115" s="29">
        <v>61.0</v>
      </c>
      <c r="B115" s="29">
        <v>9097.0</v>
      </c>
      <c r="C115" s="32" t="s">
        <v>11791</v>
      </c>
      <c r="D115" s="389"/>
      <c r="E115" s="389"/>
      <c r="F115" s="532"/>
      <c r="G115" s="527"/>
      <c r="H115" s="527"/>
      <c r="I115" s="532"/>
      <c r="J115" s="94"/>
      <c r="K115" s="140"/>
      <c r="L115" s="54"/>
      <c r="M115" s="254"/>
      <c r="N115" s="598" t="s">
        <v>27</v>
      </c>
      <c r="O115" s="600"/>
      <c r="P115" s="601"/>
      <c r="Q115" s="52"/>
      <c r="R115" s="8"/>
      <c r="S115" s="8"/>
      <c r="T115" s="8"/>
      <c r="U115" s="521"/>
      <c r="V115" s="14"/>
      <c r="W115" s="8"/>
      <c r="X115" s="52"/>
      <c r="Y115" s="7"/>
      <c r="Z115" s="39"/>
      <c r="AA115" s="213"/>
      <c r="AB115" s="213"/>
      <c r="AC115" s="213"/>
      <c r="AD115" s="45">
        <f>ROUND(ROUND(H8+K80,0)*P$116,0)</f>
        <v>421</v>
      </c>
      <c r="AE115" s="79"/>
    </row>
    <row r="116" ht="16.5" customHeight="1">
      <c r="A116" s="29">
        <v>61.0</v>
      </c>
      <c r="B116" s="29">
        <v>9098.0</v>
      </c>
      <c r="C116" s="32" t="s">
        <v>11792</v>
      </c>
      <c r="D116" s="231"/>
      <c r="E116" s="231"/>
      <c r="F116" s="523"/>
      <c r="G116" s="174"/>
      <c r="H116" s="174"/>
      <c r="I116" s="523"/>
      <c r="J116" s="94"/>
      <c r="K116" s="140"/>
      <c r="L116" s="54"/>
      <c r="M116" s="254"/>
      <c r="N116" s="482"/>
      <c r="O116" s="83" t="s">
        <v>21</v>
      </c>
      <c r="P116" s="528">
        <v>0.5</v>
      </c>
      <c r="Q116" s="52"/>
      <c r="R116" s="8"/>
      <c r="S116" s="8"/>
      <c r="T116" s="8"/>
      <c r="U116" s="521"/>
      <c r="V116" s="14"/>
      <c r="W116" s="8"/>
      <c r="X116" s="52"/>
      <c r="Y116" s="8"/>
      <c r="Z116" s="109"/>
      <c r="AA116" s="213" t="s">
        <v>30</v>
      </c>
      <c r="AB116" s="74">
        <v>5.0</v>
      </c>
      <c r="AC116" s="522" t="s">
        <v>31</v>
      </c>
      <c r="AD116" s="45">
        <f>ROUND(ROUND(H8+K80,0)*P$116,0)-AB116</f>
        <v>416</v>
      </c>
      <c r="AE116" s="79"/>
    </row>
    <row r="117" ht="16.5" customHeight="1">
      <c r="A117" s="29">
        <v>61.0</v>
      </c>
      <c r="B117" s="29">
        <v>9099.0</v>
      </c>
      <c r="C117" s="32" t="s">
        <v>11793</v>
      </c>
      <c r="D117" s="231"/>
      <c r="E117" s="231"/>
      <c r="F117" s="523"/>
      <c r="G117" s="174"/>
      <c r="H117" s="174"/>
      <c r="I117" s="523"/>
      <c r="J117" s="94"/>
      <c r="K117" s="140"/>
      <c r="L117" s="54"/>
      <c r="M117" s="254"/>
      <c r="N117" s="482"/>
      <c r="O117" s="14"/>
      <c r="P117" s="14"/>
      <c r="Q117" s="52"/>
      <c r="R117" s="8"/>
      <c r="S117" s="8"/>
      <c r="T117" s="8"/>
      <c r="U117" s="521"/>
      <c r="V117" s="14"/>
      <c r="W117" s="54"/>
      <c r="X117" s="305" t="s">
        <v>20</v>
      </c>
      <c r="Y117" s="41" t="s">
        <v>21</v>
      </c>
      <c r="Z117" s="86">
        <v>0.85</v>
      </c>
      <c r="AA117" s="75"/>
      <c r="AB117" s="213"/>
      <c r="AC117" s="213"/>
      <c r="AD117" s="45">
        <f>ROUND(ROUND(ROUND(H8+K80,0)*P$116,0)*Z117,0)</f>
        <v>358</v>
      </c>
      <c r="AE117" s="79"/>
    </row>
    <row r="118" ht="16.5" customHeight="1">
      <c r="A118" s="29">
        <v>61.0</v>
      </c>
      <c r="B118" s="29">
        <v>9100.0</v>
      </c>
      <c r="C118" s="32" t="s">
        <v>11794</v>
      </c>
      <c r="D118" s="231"/>
      <c r="E118" s="231"/>
      <c r="F118" s="532"/>
      <c r="G118" s="527"/>
      <c r="H118" s="527"/>
      <c r="I118" s="532"/>
      <c r="J118" s="94"/>
      <c r="K118" s="140"/>
      <c r="L118" s="54"/>
      <c r="M118" s="254"/>
      <c r="N118" s="482"/>
      <c r="O118" s="8"/>
      <c r="P118" s="54"/>
      <c r="Q118" s="52"/>
      <c r="R118" s="8"/>
      <c r="S118" s="8"/>
      <c r="T118" s="8"/>
      <c r="U118" s="525"/>
      <c r="V118" s="21"/>
      <c r="W118" s="109"/>
      <c r="X118" s="484"/>
      <c r="Y118" s="56"/>
      <c r="Z118" s="526"/>
      <c r="AA118" s="213" t="s">
        <v>30</v>
      </c>
      <c r="AB118" s="74">
        <v>5.0</v>
      </c>
      <c r="AC118" s="522" t="s">
        <v>31</v>
      </c>
      <c r="AD118" s="45">
        <f>ROUND(ROUND(ROUND(H8+K80,0)*P$116,0)*Z117,0)-AB118</f>
        <v>353</v>
      </c>
      <c r="AE118" s="79"/>
    </row>
    <row r="119" ht="16.5" customHeight="1">
      <c r="A119" s="29">
        <v>61.0</v>
      </c>
      <c r="B119" s="29">
        <v>9101.0</v>
      </c>
      <c r="C119" s="32" t="s">
        <v>11795</v>
      </c>
      <c r="D119" s="231"/>
      <c r="E119" s="231"/>
      <c r="F119" s="532"/>
      <c r="G119" s="527"/>
      <c r="H119" s="527"/>
      <c r="I119" s="532"/>
      <c r="J119" s="94"/>
      <c r="K119" s="140"/>
      <c r="L119" s="54"/>
      <c r="M119" s="254"/>
      <c r="N119" s="8"/>
      <c r="O119" s="8"/>
      <c r="P119" s="54"/>
      <c r="Q119" s="52"/>
      <c r="R119" s="8"/>
      <c r="S119" s="8"/>
      <c r="T119" s="8"/>
      <c r="U119" s="102" t="s">
        <v>326</v>
      </c>
      <c r="V119" s="41" t="s">
        <v>21</v>
      </c>
      <c r="W119" s="60">
        <v>0.7</v>
      </c>
      <c r="X119" s="37"/>
      <c r="Y119" s="7"/>
      <c r="Z119" s="39"/>
      <c r="AA119" s="213"/>
      <c r="AB119" s="213"/>
      <c r="AC119" s="213"/>
      <c r="AD119" s="45">
        <f>ROUND(ROUND(ROUND(H8+K80,0)*P$116,0)*W119,0)</f>
        <v>295</v>
      </c>
      <c r="AE119" s="79"/>
    </row>
    <row r="120" ht="16.5" customHeight="1">
      <c r="A120" s="29">
        <v>61.0</v>
      </c>
      <c r="B120" s="29">
        <v>9102.0</v>
      </c>
      <c r="C120" s="32" t="s">
        <v>11796</v>
      </c>
      <c r="D120" s="231"/>
      <c r="E120" s="231"/>
      <c r="F120" s="532"/>
      <c r="G120" s="527"/>
      <c r="H120" s="8"/>
      <c r="I120" s="144"/>
      <c r="J120" s="94"/>
      <c r="K120" s="140"/>
      <c r="L120" s="54"/>
      <c r="M120" s="254"/>
      <c r="N120" s="8"/>
      <c r="O120" s="8"/>
      <c r="P120" s="54"/>
      <c r="Q120" s="52"/>
      <c r="R120" s="8"/>
      <c r="S120" s="8"/>
      <c r="T120" s="8"/>
      <c r="U120" s="482"/>
      <c r="V120" s="83"/>
      <c r="W120" s="528"/>
      <c r="X120" s="227"/>
      <c r="Y120" s="22"/>
      <c r="Z120" s="109"/>
      <c r="AA120" s="213" t="s">
        <v>30</v>
      </c>
      <c r="AB120" s="74">
        <v>5.0</v>
      </c>
      <c r="AC120" s="522" t="s">
        <v>31</v>
      </c>
      <c r="AD120" s="45">
        <f>ROUND(ROUND(ROUND(H8+K80,0)*P$116,0)*W119,0)-AB120</f>
        <v>290</v>
      </c>
      <c r="AE120" s="79"/>
    </row>
    <row r="121" ht="16.5" customHeight="1">
      <c r="A121" s="29">
        <v>61.0</v>
      </c>
      <c r="B121" s="29">
        <v>9103.0</v>
      </c>
      <c r="C121" s="32" t="s">
        <v>11797</v>
      </c>
      <c r="D121" s="389"/>
      <c r="E121" s="231"/>
      <c r="F121" s="543"/>
      <c r="G121" s="113"/>
      <c r="H121" s="8"/>
      <c r="I121" s="144"/>
      <c r="J121" s="94"/>
      <c r="K121" s="140"/>
      <c r="L121" s="54"/>
      <c r="M121" s="254"/>
      <c r="N121" s="8"/>
      <c r="O121" s="8"/>
      <c r="P121" s="54"/>
      <c r="Q121" s="52"/>
      <c r="R121" s="8"/>
      <c r="S121" s="8"/>
      <c r="T121" s="8"/>
      <c r="U121" s="482"/>
      <c r="V121" s="99"/>
      <c r="W121" s="529"/>
      <c r="X121" s="305" t="s">
        <v>20</v>
      </c>
      <c r="Y121" s="41" t="s">
        <v>21</v>
      </c>
      <c r="Z121" s="86">
        <v>0.85</v>
      </c>
      <c r="AA121" s="75"/>
      <c r="AB121" s="213"/>
      <c r="AC121" s="213"/>
      <c r="AD121" s="45">
        <f>ROUND(ROUND(ROUND(ROUND(H8+K80,0)*P$116,0)*W119,0)*Z121,0)</f>
        <v>251</v>
      </c>
      <c r="AE121" s="79"/>
    </row>
    <row r="122" ht="16.5" customHeight="1">
      <c r="A122" s="29">
        <v>61.0</v>
      </c>
      <c r="B122" s="29">
        <v>9104.0</v>
      </c>
      <c r="C122" s="32" t="s">
        <v>11798</v>
      </c>
      <c r="D122" s="389"/>
      <c r="E122" s="231"/>
      <c r="F122" s="543"/>
      <c r="G122" s="113"/>
      <c r="H122" s="8"/>
      <c r="I122" s="144"/>
      <c r="J122" s="94"/>
      <c r="K122" s="140"/>
      <c r="L122" s="54"/>
      <c r="M122" s="254"/>
      <c r="N122" s="8"/>
      <c r="O122" s="8"/>
      <c r="P122" s="54"/>
      <c r="Q122" s="52"/>
      <c r="R122" s="8"/>
      <c r="S122" s="8"/>
      <c r="T122" s="8"/>
      <c r="U122" s="530"/>
      <c r="V122" s="24"/>
      <c r="W122" s="26"/>
      <c r="X122" s="484"/>
      <c r="Y122" s="56"/>
      <c r="Z122" s="526"/>
      <c r="AA122" s="213" t="s">
        <v>30</v>
      </c>
      <c r="AB122" s="74">
        <v>5.0</v>
      </c>
      <c r="AC122" s="522" t="s">
        <v>31</v>
      </c>
      <c r="AD122" s="45">
        <f>ROUND(ROUND(ROUND(ROUND(H8+K80,0)*P$116,0)*W119,0)*Z121,0)-AB122</f>
        <v>246</v>
      </c>
      <c r="AE122" s="79"/>
    </row>
    <row r="123" ht="16.5" customHeight="1">
      <c r="A123" s="29">
        <v>61.0</v>
      </c>
      <c r="B123" s="29">
        <v>9105.0</v>
      </c>
      <c r="C123" s="32" t="s">
        <v>11799</v>
      </c>
      <c r="D123" s="389"/>
      <c r="E123" s="231"/>
      <c r="F123" s="543"/>
      <c r="G123" s="113"/>
      <c r="H123" s="8"/>
      <c r="I123" s="144"/>
      <c r="J123" s="94"/>
      <c r="K123" s="140"/>
      <c r="L123" s="54"/>
      <c r="M123" s="254"/>
      <c r="N123" s="8"/>
      <c r="O123" s="8"/>
      <c r="P123" s="54"/>
      <c r="Q123" s="52"/>
      <c r="R123" s="8"/>
      <c r="S123" s="8"/>
      <c r="T123" s="54"/>
      <c r="U123" s="102" t="s">
        <v>329</v>
      </c>
      <c r="V123" s="83" t="s">
        <v>21</v>
      </c>
      <c r="W123" s="528">
        <v>0.85</v>
      </c>
      <c r="X123" s="37"/>
      <c r="Y123" s="7"/>
      <c r="Z123" s="39"/>
      <c r="AA123" s="213"/>
      <c r="AB123" s="213"/>
      <c r="AC123" s="213"/>
      <c r="AD123" s="45">
        <f>ROUND(ROUND(ROUND(H8+K80,0)*P$116,0)*W123,0)</f>
        <v>358</v>
      </c>
      <c r="AE123" s="79"/>
    </row>
    <row r="124" ht="16.5" customHeight="1">
      <c r="A124" s="29">
        <v>61.0</v>
      </c>
      <c r="B124" s="29">
        <v>9106.0</v>
      </c>
      <c r="C124" s="32" t="s">
        <v>11800</v>
      </c>
      <c r="D124" s="389"/>
      <c r="E124" s="231"/>
      <c r="F124" s="543"/>
      <c r="G124" s="113"/>
      <c r="H124" s="8"/>
      <c r="I124" s="144"/>
      <c r="J124" s="94"/>
      <c r="K124" s="140"/>
      <c r="L124" s="54"/>
      <c r="M124" s="254"/>
      <c r="N124" s="8"/>
      <c r="O124" s="8"/>
      <c r="P124" s="54"/>
      <c r="Q124" s="52"/>
      <c r="R124" s="8"/>
      <c r="S124" s="8"/>
      <c r="T124" s="8"/>
      <c r="U124" s="482"/>
      <c r="V124" s="83"/>
      <c r="W124" s="528"/>
      <c r="X124" s="227"/>
      <c r="Y124" s="22"/>
      <c r="Z124" s="109"/>
      <c r="AA124" s="213" t="s">
        <v>30</v>
      </c>
      <c r="AB124" s="74">
        <v>5.0</v>
      </c>
      <c r="AC124" s="522" t="s">
        <v>31</v>
      </c>
      <c r="AD124" s="45">
        <f>ROUND(ROUND(ROUND(H8+K80,0)*P$116,0)*W123,0)-AB124</f>
        <v>353</v>
      </c>
      <c r="AE124" s="79"/>
    </row>
    <row r="125" ht="16.5" customHeight="1">
      <c r="A125" s="29">
        <v>61.0</v>
      </c>
      <c r="B125" s="29">
        <v>9107.0</v>
      </c>
      <c r="C125" s="32" t="s">
        <v>11801</v>
      </c>
      <c r="D125" s="389"/>
      <c r="E125" s="231"/>
      <c r="F125" s="532"/>
      <c r="G125" s="527"/>
      <c r="H125" s="527"/>
      <c r="I125" s="532"/>
      <c r="J125" s="94"/>
      <c r="K125" s="140"/>
      <c r="L125" s="54"/>
      <c r="M125" s="254"/>
      <c r="N125" s="8"/>
      <c r="O125" s="8"/>
      <c r="P125" s="54"/>
      <c r="Q125" s="52"/>
      <c r="R125" s="8"/>
      <c r="S125" s="8"/>
      <c r="T125" s="8"/>
      <c r="U125" s="482"/>
      <c r="V125" s="99"/>
      <c r="W125" s="529"/>
      <c r="X125" s="305" t="s">
        <v>20</v>
      </c>
      <c r="Y125" s="41" t="s">
        <v>21</v>
      </c>
      <c r="Z125" s="86">
        <v>0.85</v>
      </c>
      <c r="AA125" s="75"/>
      <c r="AB125" s="213"/>
      <c r="AC125" s="213"/>
      <c r="AD125" s="45">
        <f>ROUND(ROUND(ROUND(ROUND(H8+K80,0)*P$116,0)*W123,0)*Z125,0)</f>
        <v>304</v>
      </c>
      <c r="AE125" s="79"/>
    </row>
    <row r="126" ht="16.5" customHeight="1">
      <c r="A126" s="29">
        <v>61.0</v>
      </c>
      <c r="B126" s="29">
        <v>9108.0</v>
      </c>
      <c r="C126" s="32" t="s">
        <v>11802</v>
      </c>
      <c r="D126" s="389"/>
      <c r="E126" s="231"/>
      <c r="F126" s="532"/>
      <c r="G126" s="527"/>
      <c r="H126" s="527"/>
      <c r="I126" s="532"/>
      <c r="J126" s="94"/>
      <c r="K126" s="140"/>
      <c r="L126" s="54"/>
      <c r="M126" s="254"/>
      <c r="N126" s="8"/>
      <c r="O126" s="8"/>
      <c r="P126" s="54"/>
      <c r="Q126" s="227"/>
      <c r="R126" s="22"/>
      <c r="S126" s="22"/>
      <c r="T126" s="22"/>
      <c r="U126" s="484"/>
      <c r="V126" s="24"/>
      <c r="W126" s="26"/>
      <c r="X126" s="484"/>
      <c r="Y126" s="56"/>
      <c r="Z126" s="526"/>
      <c r="AA126" s="213" t="s">
        <v>30</v>
      </c>
      <c r="AB126" s="74">
        <v>5.0</v>
      </c>
      <c r="AC126" s="522" t="s">
        <v>31</v>
      </c>
      <c r="AD126" s="45">
        <f>ROUND(ROUND(ROUND(ROUND(H8+K80,0)*P$116,0)*W123,0)*Z125,0)-AB126</f>
        <v>299</v>
      </c>
      <c r="AE126" s="79"/>
    </row>
    <row r="127" ht="16.5" customHeight="1">
      <c r="A127" s="29">
        <v>61.0</v>
      </c>
      <c r="B127" s="29">
        <v>9109.0</v>
      </c>
      <c r="C127" s="32" t="s">
        <v>11803</v>
      </c>
      <c r="D127" s="389"/>
      <c r="E127" s="389"/>
      <c r="F127" s="532"/>
      <c r="G127" s="527"/>
      <c r="H127" s="527"/>
      <c r="I127" s="532"/>
      <c r="J127" s="94"/>
      <c r="K127" s="140"/>
      <c r="L127" s="54"/>
      <c r="M127" s="254"/>
      <c r="N127" s="8"/>
      <c r="O127" s="8"/>
      <c r="P127" s="54"/>
      <c r="Q127" s="206" t="s">
        <v>23</v>
      </c>
      <c r="R127" s="102" t="s">
        <v>24</v>
      </c>
      <c r="S127" s="533"/>
      <c r="T127" s="533"/>
      <c r="U127" s="520"/>
      <c r="V127" s="38"/>
      <c r="W127" s="6"/>
      <c r="X127" s="37"/>
      <c r="Y127" s="7"/>
      <c r="Z127" s="39"/>
      <c r="AA127" s="213"/>
      <c r="AB127" s="213"/>
      <c r="AC127" s="213"/>
      <c r="AD127" s="45">
        <f>ROUND(ROUND(ROUND(H8+K80,0)*P$116,0)*T128,0)</f>
        <v>295</v>
      </c>
      <c r="AE127" s="79"/>
    </row>
    <row r="128" ht="16.5" customHeight="1">
      <c r="A128" s="29">
        <v>61.0</v>
      </c>
      <c r="B128" s="29">
        <v>9110.0</v>
      </c>
      <c r="C128" s="32" t="s">
        <v>11804</v>
      </c>
      <c r="D128" s="389"/>
      <c r="E128" s="389"/>
      <c r="F128" s="532"/>
      <c r="G128" s="527"/>
      <c r="H128" s="527"/>
      <c r="I128" s="532"/>
      <c r="J128" s="94"/>
      <c r="K128" s="140"/>
      <c r="L128" s="54"/>
      <c r="M128" s="254"/>
      <c r="N128" s="8"/>
      <c r="O128" s="8"/>
      <c r="P128" s="54"/>
      <c r="Q128" s="481"/>
      <c r="R128" s="482"/>
      <c r="S128" s="83" t="s">
        <v>21</v>
      </c>
      <c r="T128" s="528">
        <v>0.7</v>
      </c>
      <c r="U128" s="521"/>
      <c r="V128" s="53"/>
      <c r="W128" s="14"/>
      <c r="X128" s="52"/>
      <c r="Y128" s="8"/>
      <c r="Z128" s="109"/>
      <c r="AA128" s="213" t="s">
        <v>30</v>
      </c>
      <c r="AB128" s="74">
        <v>5.0</v>
      </c>
      <c r="AC128" s="522" t="s">
        <v>31</v>
      </c>
      <c r="AD128" s="45">
        <f>ROUND(ROUND(ROUND(H8+K80,0)*P$116,0)*T128,0)-AB128</f>
        <v>290</v>
      </c>
      <c r="AE128" s="79"/>
    </row>
    <row r="129" ht="16.5" customHeight="1">
      <c r="A129" s="29">
        <v>61.0</v>
      </c>
      <c r="B129" s="29">
        <v>9141.0</v>
      </c>
      <c r="C129" s="32" t="s">
        <v>11805</v>
      </c>
      <c r="D129" s="389"/>
      <c r="E129" s="389"/>
      <c r="F129" s="532"/>
      <c r="G129" s="527"/>
      <c r="H129" s="527"/>
      <c r="I129" s="532"/>
      <c r="J129" s="94"/>
      <c r="K129" s="140"/>
      <c r="L129" s="54"/>
      <c r="M129" s="254"/>
      <c r="N129" s="8"/>
      <c r="O129" s="8"/>
      <c r="P129" s="54"/>
      <c r="Q129" s="481"/>
      <c r="R129" s="482"/>
      <c r="S129" s="14"/>
      <c r="T129" s="14"/>
      <c r="U129" s="521"/>
      <c r="V129" s="53"/>
      <c r="W129" s="14"/>
      <c r="X129" s="305" t="s">
        <v>20</v>
      </c>
      <c r="Y129" s="41" t="s">
        <v>21</v>
      </c>
      <c r="Z129" s="86">
        <v>0.85</v>
      </c>
      <c r="AA129" s="75"/>
      <c r="AB129" s="213"/>
      <c r="AC129" s="213"/>
      <c r="AD129" s="45">
        <f>ROUND(ROUND(ROUND(ROUND(H8+K80,0)*P$116,0)*T128,0)*Z129,0)</f>
        <v>251</v>
      </c>
      <c r="AE129" s="79"/>
    </row>
    <row r="130" ht="16.5" customHeight="1">
      <c r="A130" s="29">
        <v>61.0</v>
      </c>
      <c r="B130" s="29">
        <v>9142.0</v>
      </c>
      <c r="C130" s="32" t="s">
        <v>11806</v>
      </c>
      <c r="D130" s="389"/>
      <c r="E130" s="389"/>
      <c r="F130" s="532"/>
      <c r="G130" s="527"/>
      <c r="H130" s="527"/>
      <c r="I130" s="532"/>
      <c r="J130" s="94"/>
      <c r="K130" s="140"/>
      <c r="L130" s="54"/>
      <c r="M130" s="254"/>
      <c r="N130" s="8"/>
      <c r="O130" s="8"/>
      <c r="P130" s="54"/>
      <c r="Q130" s="481"/>
      <c r="R130" s="482"/>
      <c r="S130" s="83"/>
      <c r="T130" s="83"/>
      <c r="U130" s="525"/>
      <c r="V130" s="180"/>
      <c r="W130" s="21"/>
      <c r="X130" s="484"/>
      <c r="Y130" s="56"/>
      <c r="Z130" s="526"/>
      <c r="AA130" s="213" t="s">
        <v>30</v>
      </c>
      <c r="AB130" s="74">
        <v>5.0</v>
      </c>
      <c r="AC130" s="522" t="s">
        <v>31</v>
      </c>
      <c r="AD130" s="45">
        <f>ROUND(ROUND(ROUND(ROUND(H8+K80,0)*P$116,0)*T128,0)*Z129,0)-AB130</f>
        <v>246</v>
      </c>
      <c r="AE130" s="79"/>
    </row>
    <row r="131" ht="16.5" customHeight="1">
      <c r="A131" s="29">
        <v>61.0</v>
      </c>
      <c r="B131" s="29">
        <v>9143.0</v>
      </c>
      <c r="C131" s="32" t="s">
        <v>11807</v>
      </c>
      <c r="D131" s="389"/>
      <c r="E131" s="389"/>
      <c r="F131" s="532"/>
      <c r="G131" s="527"/>
      <c r="H131" s="527"/>
      <c r="I131" s="532"/>
      <c r="J131" s="94"/>
      <c r="K131" s="140"/>
      <c r="L131" s="54"/>
      <c r="M131" s="254"/>
      <c r="N131" s="8"/>
      <c r="O131" s="8"/>
      <c r="P131" s="54"/>
      <c r="Q131" s="536"/>
      <c r="R131" s="14"/>
      <c r="S131" s="14"/>
      <c r="T131" s="14"/>
      <c r="U131" s="102" t="s">
        <v>326</v>
      </c>
      <c r="V131" s="41" t="s">
        <v>21</v>
      </c>
      <c r="W131" s="60">
        <v>0.7</v>
      </c>
      <c r="X131" s="37"/>
      <c r="Y131" s="7"/>
      <c r="Z131" s="39"/>
      <c r="AA131" s="213"/>
      <c r="AB131" s="213"/>
      <c r="AC131" s="213"/>
      <c r="AD131" s="45">
        <f>ROUND(ROUND(ROUND(ROUND(H8+K80,0)*P$116,0)*T128,0)*W131,0)</f>
        <v>207</v>
      </c>
      <c r="AE131" s="79"/>
    </row>
    <row r="132" ht="16.5" customHeight="1">
      <c r="A132" s="29">
        <v>61.0</v>
      </c>
      <c r="B132" s="29">
        <v>9144.0</v>
      </c>
      <c r="C132" s="32" t="s">
        <v>11808</v>
      </c>
      <c r="D132" s="389"/>
      <c r="E132" s="389"/>
      <c r="F132" s="532"/>
      <c r="G132" s="527"/>
      <c r="H132" s="527"/>
      <c r="I132" s="532"/>
      <c r="J132" s="94"/>
      <c r="K132" s="140"/>
      <c r="L132" s="54"/>
      <c r="M132" s="254"/>
      <c r="N132" s="8"/>
      <c r="O132" s="8"/>
      <c r="P132" s="54"/>
      <c r="Q132" s="536"/>
      <c r="R132" s="14"/>
      <c r="S132" s="14"/>
      <c r="T132" s="14"/>
      <c r="U132" s="482"/>
      <c r="V132" s="83"/>
      <c r="W132" s="528"/>
      <c r="X132" s="227"/>
      <c r="Y132" s="22"/>
      <c r="Z132" s="109"/>
      <c r="AA132" s="213" t="s">
        <v>30</v>
      </c>
      <c r="AB132" s="74">
        <v>5.0</v>
      </c>
      <c r="AC132" s="522" t="s">
        <v>31</v>
      </c>
      <c r="AD132" s="45">
        <f>ROUND(ROUND(ROUND(ROUND(H8+K80,0)*P$116,0)*T128,0)*W131,0)-AB132</f>
        <v>202</v>
      </c>
      <c r="AE132" s="79"/>
    </row>
    <row r="133" ht="16.5" customHeight="1">
      <c r="A133" s="29">
        <v>61.0</v>
      </c>
      <c r="B133" s="29">
        <v>9145.0</v>
      </c>
      <c r="C133" s="32" t="s">
        <v>11809</v>
      </c>
      <c r="D133" s="389"/>
      <c r="E133" s="389"/>
      <c r="F133" s="532"/>
      <c r="G133" s="527"/>
      <c r="H133" s="527"/>
      <c r="I133" s="532"/>
      <c r="J133" s="94"/>
      <c r="K133" s="140"/>
      <c r="L133" s="54"/>
      <c r="M133" s="254"/>
      <c r="N133" s="8"/>
      <c r="O133" s="8"/>
      <c r="P133" s="54"/>
      <c r="Q133" s="254"/>
      <c r="R133" s="83"/>
      <c r="S133" s="83"/>
      <c r="U133" s="482"/>
      <c r="V133" s="99"/>
      <c r="W133" s="529"/>
      <c r="X133" s="305" t="s">
        <v>20</v>
      </c>
      <c r="Y133" s="41" t="s">
        <v>21</v>
      </c>
      <c r="Z133" s="86">
        <v>0.85</v>
      </c>
      <c r="AA133" s="75"/>
      <c r="AB133" s="213"/>
      <c r="AC133" s="213"/>
      <c r="AD133" s="45">
        <f>ROUND(ROUND(ROUND(ROUND(ROUND(H8+K80,0)*P$116,0)*T128,0)*W131,0)*Z133,0)</f>
        <v>176</v>
      </c>
      <c r="AE133" s="79"/>
    </row>
    <row r="134" ht="16.5" customHeight="1">
      <c r="A134" s="29">
        <v>61.0</v>
      </c>
      <c r="B134" s="29">
        <v>9146.0</v>
      </c>
      <c r="C134" s="32" t="s">
        <v>11810</v>
      </c>
      <c r="D134" s="389"/>
      <c r="E134" s="389"/>
      <c r="F134" s="532"/>
      <c r="G134" s="527"/>
      <c r="H134" s="527"/>
      <c r="I134" s="532"/>
      <c r="J134" s="94"/>
      <c r="K134" s="140"/>
      <c r="L134" s="54"/>
      <c r="M134" s="254"/>
      <c r="N134" s="8"/>
      <c r="O134" s="8"/>
      <c r="P134" s="54"/>
      <c r="Q134" s="254"/>
      <c r="R134" s="83"/>
      <c r="S134" s="83"/>
      <c r="T134" s="83"/>
      <c r="U134" s="530"/>
      <c r="V134" s="24"/>
      <c r="W134" s="26"/>
      <c r="X134" s="484"/>
      <c r="Y134" s="56"/>
      <c r="Z134" s="526"/>
      <c r="AA134" s="213" t="s">
        <v>30</v>
      </c>
      <c r="AB134" s="74">
        <v>5.0</v>
      </c>
      <c r="AC134" s="522" t="s">
        <v>31</v>
      </c>
      <c r="AD134" s="45">
        <f>ROUND(ROUND(ROUND(ROUND(ROUND(H8+K80,0)*P$116,0)*T128,0)*W131,0)*Z133,0)-AB134</f>
        <v>171</v>
      </c>
      <c r="AE134" s="79"/>
    </row>
    <row r="135" ht="16.5" customHeight="1">
      <c r="A135" s="29">
        <v>61.0</v>
      </c>
      <c r="B135" s="29">
        <v>9147.0</v>
      </c>
      <c r="C135" s="32" t="s">
        <v>11811</v>
      </c>
      <c r="D135" s="389"/>
      <c r="E135" s="389"/>
      <c r="F135" s="532"/>
      <c r="G135" s="527"/>
      <c r="H135" s="527"/>
      <c r="I135" s="532"/>
      <c r="J135" s="94"/>
      <c r="K135" s="140"/>
      <c r="L135" s="54"/>
      <c r="M135" s="254"/>
      <c r="N135" s="8"/>
      <c r="O135" s="8"/>
      <c r="P135" s="54"/>
      <c r="Q135" s="536"/>
      <c r="R135" s="83"/>
      <c r="S135" s="528"/>
      <c r="T135" s="486"/>
      <c r="U135" s="102" t="s">
        <v>329</v>
      </c>
      <c r="V135" s="83" t="s">
        <v>21</v>
      </c>
      <c r="W135" s="528">
        <v>0.85</v>
      </c>
      <c r="X135" s="37"/>
      <c r="Y135" s="7"/>
      <c r="Z135" s="39"/>
      <c r="AA135" s="213"/>
      <c r="AB135" s="213"/>
      <c r="AC135" s="213"/>
      <c r="AD135" s="45">
        <f>ROUND(ROUND(ROUND(ROUND(H8+K80,0)*P$116,0)*T128,0)*W135,0)</f>
        <v>251</v>
      </c>
      <c r="AE135" s="79"/>
    </row>
    <row r="136" ht="16.5" customHeight="1">
      <c r="A136" s="29">
        <v>61.0</v>
      </c>
      <c r="B136" s="29">
        <v>9148.0</v>
      </c>
      <c r="C136" s="32" t="s">
        <v>11812</v>
      </c>
      <c r="D136" s="389"/>
      <c r="E136" s="389"/>
      <c r="F136" s="532"/>
      <c r="G136" s="527"/>
      <c r="H136" s="527"/>
      <c r="I136" s="532"/>
      <c r="J136" s="94"/>
      <c r="K136" s="140"/>
      <c r="L136" s="54"/>
      <c r="M136" s="254"/>
      <c r="N136" s="8"/>
      <c r="O136" s="8"/>
      <c r="P136" s="54"/>
      <c r="Q136" s="536"/>
      <c r="R136" s="83"/>
      <c r="S136" s="528"/>
      <c r="T136" s="528"/>
      <c r="U136" s="482"/>
      <c r="V136" s="83"/>
      <c r="W136" s="528"/>
      <c r="X136" s="227"/>
      <c r="Y136" s="22"/>
      <c r="Z136" s="109"/>
      <c r="AA136" s="213" t="s">
        <v>30</v>
      </c>
      <c r="AB136" s="74">
        <v>5.0</v>
      </c>
      <c r="AC136" s="522" t="s">
        <v>31</v>
      </c>
      <c r="AD136" s="45">
        <f>ROUND(ROUND(ROUND(ROUND(H8+K80,0)*P$116,0)*T128,0)*W135,0)-AB136</f>
        <v>246</v>
      </c>
      <c r="AE136" s="79"/>
    </row>
    <row r="137" ht="16.5" customHeight="1">
      <c r="A137" s="29">
        <v>61.0</v>
      </c>
      <c r="B137" s="29">
        <v>9149.0</v>
      </c>
      <c r="C137" s="32" t="s">
        <v>11813</v>
      </c>
      <c r="D137" s="389"/>
      <c r="E137" s="389"/>
      <c r="F137" s="532"/>
      <c r="G137" s="527"/>
      <c r="H137" s="527"/>
      <c r="I137" s="532"/>
      <c r="J137" s="94"/>
      <c r="K137" s="140"/>
      <c r="L137" s="54"/>
      <c r="M137" s="254"/>
      <c r="N137" s="8"/>
      <c r="O137" s="8"/>
      <c r="P137" s="54"/>
      <c r="Q137" s="254"/>
      <c r="R137" s="83"/>
      <c r="S137" s="528"/>
      <c r="T137" s="528"/>
      <c r="U137" s="482"/>
      <c r="V137" s="99"/>
      <c r="W137" s="529"/>
      <c r="X137" s="305" t="s">
        <v>20</v>
      </c>
      <c r="Y137" s="41" t="s">
        <v>21</v>
      </c>
      <c r="Z137" s="86">
        <v>0.85</v>
      </c>
      <c r="AA137" s="75"/>
      <c r="AB137" s="213"/>
      <c r="AC137" s="213"/>
      <c r="AD137" s="114">
        <f>ROUND(ROUND(ROUND(ROUND(ROUND(H8+K80,0)*P$116,0)*T128,0)*W135,0)*Z137,0)</f>
        <v>213</v>
      </c>
      <c r="AE137" s="79"/>
    </row>
    <row r="138" ht="16.5" customHeight="1">
      <c r="A138" s="29">
        <v>61.0</v>
      </c>
      <c r="B138" s="29">
        <v>9150.0</v>
      </c>
      <c r="C138" s="32" t="s">
        <v>11814</v>
      </c>
      <c r="D138" s="389"/>
      <c r="E138" s="389"/>
      <c r="F138" s="532"/>
      <c r="G138" s="527"/>
      <c r="H138" s="527"/>
      <c r="I138" s="532"/>
      <c r="J138" s="94"/>
      <c r="K138" s="140"/>
      <c r="L138" s="54"/>
      <c r="M138" s="254"/>
      <c r="N138" s="8"/>
      <c r="O138" s="8"/>
      <c r="P138" s="54"/>
      <c r="Q138" s="536"/>
      <c r="R138" s="83"/>
      <c r="S138" s="83"/>
      <c r="T138" s="83"/>
      <c r="U138" s="484"/>
      <c r="V138" s="24"/>
      <c r="W138" s="26"/>
      <c r="X138" s="484"/>
      <c r="Y138" s="56"/>
      <c r="Z138" s="526"/>
      <c r="AA138" s="213" t="s">
        <v>30</v>
      </c>
      <c r="AB138" s="74">
        <v>5.0</v>
      </c>
      <c r="AC138" s="522" t="s">
        <v>31</v>
      </c>
      <c r="AD138" s="114">
        <f>ROUND(ROUND(ROUND(ROUND(ROUND(H8+K80,0)*P$116,0)*T128,0)*W135,0)*Z137,0)-AB138</f>
        <v>208</v>
      </c>
      <c r="AE138" s="79"/>
    </row>
    <row r="139" ht="16.5" customHeight="1">
      <c r="A139" s="29">
        <v>61.0</v>
      </c>
      <c r="B139" s="29">
        <v>9151.0</v>
      </c>
      <c r="C139" s="32" t="s">
        <v>11815</v>
      </c>
      <c r="D139" s="389"/>
      <c r="E139" s="389"/>
      <c r="F139" s="532"/>
      <c r="G139" s="527"/>
      <c r="H139" s="527"/>
      <c r="I139" s="532"/>
      <c r="J139" s="94"/>
      <c r="K139" s="140"/>
      <c r="L139" s="54"/>
      <c r="M139" s="254"/>
      <c r="N139" s="8"/>
      <c r="O139" s="8"/>
      <c r="P139" s="54"/>
      <c r="Q139" s="536"/>
      <c r="R139" s="102" t="s">
        <v>27</v>
      </c>
      <c r="S139" s="533"/>
      <c r="T139" s="533"/>
      <c r="U139" s="520"/>
      <c r="V139" s="38"/>
      <c r="W139" s="6"/>
      <c r="X139" s="37"/>
      <c r="Y139" s="7"/>
      <c r="Z139" s="39"/>
      <c r="AA139" s="213"/>
      <c r="AB139" s="213"/>
      <c r="AC139" s="213"/>
      <c r="AD139" s="45">
        <f>ROUND(ROUND(ROUND(H8+K80,0)*P$116,0)*T140,0)</f>
        <v>211</v>
      </c>
      <c r="AE139" s="79"/>
    </row>
    <row r="140" ht="16.5" customHeight="1">
      <c r="A140" s="29">
        <v>61.0</v>
      </c>
      <c r="B140" s="29">
        <v>9152.0</v>
      </c>
      <c r="C140" s="32" t="s">
        <v>11816</v>
      </c>
      <c r="D140" s="389"/>
      <c r="E140" s="389"/>
      <c r="F140" s="532"/>
      <c r="G140" s="527"/>
      <c r="H140" s="527"/>
      <c r="I140" s="532"/>
      <c r="J140" s="94"/>
      <c r="K140" s="140"/>
      <c r="L140" s="54"/>
      <c r="M140" s="254"/>
      <c r="N140" s="8"/>
      <c r="O140" s="8"/>
      <c r="P140" s="54"/>
      <c r="Q140" s="535"/>
      <c r="R140" s="482"/>
      <c r="S140" s="83" t="s">
        <v>21</v>
      </c>
      <c r="T140" s="528">
        <v>0.5</v>
      </c>
      <c r="U140" s="521"/>
      <c r="V140" s="53"/>
      <c r="W140" s="14"/>
      <c r="X140" s="52"/>
      <c r="Y140" s="8"/>
      <c r="Z140" s="109"/>
      <c r="AA140" s="213" t="s">
        <v>30</v>
      </c>
      <c r="AB140" s="74">
        <v>5.0</v>
      </c>
      <c r="AC140" s="522" t="s">
        <v>31</v>
      </c>
      <c r="AD140" s="45">
        <f>ROUND(ROUND(ROUND(H8+K80,0)*P$116,0)*T140,0)-AB140</f>
        <v>206</v>
      </c>
      <c r="AE140" s="79"/>
    </row>
    <row r="141" ht="16.5" customHeight="1">
      <c r="A141" s="29">
        <v>61.0</v>
      </c>
      <c r="B141" s="29">
        <v>9153.0</v>
      </c>
      <c r="C141" s="32" t="s">
        <v>11817</v>
      </c>
      <c r="D141" s="389"/>
      <c r="E141" s="389"/>
      <c r="F141" s="532"/>
      <c r="G141" s="527"/>
      <c r="H141" s="527"/>
      <c r="I141" s="532"/>
      <c r="J141" s="94"/>
      <c r="K141" s="140"/>
      <c r="L141" s="54"/>
      <c r="M141" s="254"/>
      <c r="N141" s="8"/>
      <c r="O141" s="8"/>
      <c r="P141" s="54"/>
      <c r="Q141" s="535"/>
      <c r="R141" s="482"/>
      <c r="S141" s="14"/>
      <c r="T141" s="14"/>
      <c r="U141" s="521"/>
      <c r="V141" s="53"/>
      <c r="W141" s="14"/>
      <c r="X141" s="305" t="s">
        <v>20</v>
      </c>
      <c r="Y141" s="41" t="s">
        <v>21</v>
      </c>
      <c r="Z141" s="86">
        <v>0.85</v>
      </c>
      <c r="AA141" s="75"/>
      <c r="AB141" s="213"/>
      <c r="AC141" s="213"/>
      <c r="AD141" s="114">
        <f>ROUND(ROUND(ROUND(ROUND(H8+K80,0)*P$116,0)*T140,0)*Z141,0)</f>
        <v>179</v>
      </c>
      <c r="AE141" s="79"/>
    </row>
    <row r="142" ht="16.5" customHeight="1">
      <c r="A142" s="29">
        <v>61.0</v>
      </c>
      <c r="B142" s="29">
        <v>9154.0</v>
      </c>
      <c r="C142" s="32" t="s">
        <v>11818</v>
      </c>
      <c r="D142" s="389"/>
      <c r="E142" s="389"/>
      <c r="F142" s="532"/>
      <c r="G142" s="527"/>
      <c r="H142" s="527"/>
      <c r="I142" s="532"/>
      <c r="J142" s="94"/>
      <c r="K142" s="140"/>
      <c r="L142" s="54"/>
      <c r="M142" s="254"/>
      <c r="N142" s="8"/>
      <c r="O142" s="8"/>
      <c r="P142" s="54"/>
      <c r="Q142" s="535"/>
      <c r="R142" s="482"/>
      <c r="S142" s="83"/>
      <c r="T142" s="83"/>
      <c r="U142" s="525"/>
      <c r="V142" s="180"/>
      <c r="W142" s="21"/>
      <c r="X142" s="484"/>
      <c r="Y142" s="56"/>
      <c r="Z142" s="526"/>
      <c r="AA142" s="213" t="s">
        <v>30</v>
      </c>
      <c r="AB142" s="74">
        <v>5.0</v>
      </c>
      <c r="AC142" s="522" t="s">
        <v>31</v>
      </c>
      <c r="AD142" s="114">
        <f>ROUND(ROUND(ROUND(ROUND(H8+K80,0)*P$116,0)*T140,0)*Z141,0)-AB142</f>
        <v>174</v>
      </c>
      <c r="AE142" s="79"/>
    </row>
    <row r="143" ht="16.5" customHeight="1">
      <c r="A143" s="29">
        <v>61.0</v>
      </c>
      <c r="B143" s="29">
        <v>9155.0</v>
      </c>
      <c r="C143" s="32" t="s">
        <v>11819</v>
      </c>
      <c r="D143" s="389"/>
      <c r="E143" s="389"/>
      <c r="F143" s="532"/>
      <c r="G143" s="527"/>
      <c r="H143" s="527"/>
      <c r="I143" s="532"/>
      <c r="J143" s="94"/>
      <c r="K143" s="140"/>
      <c r="L143" s="54"/>
      <c r="M143" s="254"/>
      <c r="N143" s="8"/>
      <c r="O143" s="8"/>
      <c r="P143" s="54"/>
      <c r="Q143" s="536"/>
      <c r="R143" s="14"/>
      <c r="S143" s="14"/>
      <c r="T143" s="14"/>
      <c r="U143" s="102" t="s">
        <v>326</v>
      </c>
      <c r="V143" s="41" t="s">
        <v>21</v>
      </c>
      <c r="W143" s="60">
        <v>0.7</v>
      </c>
      <c r="X143" s="37"/>
      <c r="Y143" s="7"/>
      <c r="Z143" s="39"/>
      <c r="AA143" s="213"/>
      <c r="AB143" s="213"/>
      <c r="AC143" s="213"/>
      <c r="AD143" s="45">
        <f>ROUND(ROUND(ROUND(ROUND(H8+K80,0)*P$116,0)*T140,0)*W143,0)</f>
        <v>148</v>
      </c>
      <c r="AE143" s="79"/>
    </row>
    <row r="144" ht="16.5" customHeight="1">
      <c r="A144" s="29">
        <v>61.0</v>
      </c>
      <c r="B144" s="29">
        <v>9156.0</v>
      </c>
      <c r="C144" s="32" t="s">
        <v>11820</v>
      </c>
      <c r="D144" s="389"/>
      <c r="E144" s="389"/>
      <c r="F144" s="532"/>
      <c r="G144" s="527"/>
      <c r="H144" s="527"/>
      <c r="I144" s="532"/>
      <c r="J144" s="94"/>
      <c r="K144" s="140"/>
      <c r="L144" s="54"/>
      <c r="M144" s="254"/>
      <c r="N144" s="8"/>
      <c r="O144" s="8"/>
      <c r="P144" s="54"/>
      <c r="Q144" s="536"/>
      <c r="R144" s="14"/>
      <c r="S144" s="14"/>
      <c r="T144" s="14"/>
      <c r="U144" s="482"/>
      <c r="V144" s="83"/>
      <c r="W144" s="528"/>
      <c r="X144" s="227"/>
      <c r="Y144" s="22"/>
      <c r="Z144" s="109"/>
      <c r="AA144" s="213" t="s">
        <v>30</v>
      </c>
      <c r="AB144" s="74">
        <v>5.0</v>
      </c>
      <c r="AC144" s="522" t="s">
        <v>31</v>
      </c>
      <c r="AD144" s="45">
        <f>ROUND(ROUND(ROUND(ROUND(H8+K80,0)*P$116,0)*T140,0)*W143,0)-AB144</f>
        <v>143</v>
      </c>
      <c r="AE144" s="79"/>
    </row>
    <row r="145" ht="16.5" customHeight="1">
      <c r="A145" s="29">
        <v>61.0</v>
      </c>
      <c r="B145" s="29">
        <v>9157.0</v>
      </c>
      <c r="C145" s="32" t="s">
        <v>11821</v>
      </c>
      <c r="D145" s="389"/>
      <c r="E145" s="389"/>
      <c r="F145" s="532"/>
      <c r="G145" s="527"/>
      <c r="H145" s="527"/>
      <c r="I145" s="532"/>
      <c r="J145" s="94"/>
      <c r="K145" s="140"/>
      <c r="L145" s="54"/>
      <c r="M145" s="254"/>
      <c r="N145" s="8"/>
      <c r="O145" s="8"/>
      <c r="P145" s="54"/>
      <c r="Q145" s="254"/>
      <c r="R145" s="83"/>
      <c r="S145" s="83"/>
      <c r="U145" s="482"/>
      <c r="V145" s="99"/>
      <c r="W145" s="529"/>
      <c r="X145" s="305" t="s">
        <v>20</v>
      </c>
      <c r="Y145" s="41" t="s">
        <v>21</v>
      </c>
      <c r="Z145" s="86">
        <v>0.85</v>
      </c>
      <c r="AA145" s="75"/>
      <c r="AB145" s="213"/>
      <c r="AC145" s="213"/>
      <c r="AD145" s="45">
        <f>ROUND(ROUND(ROUND(ROUND(ROUND(H8+K80,0)*P$116,0)*T140,0)*W143,0)*Z145,0)</f>
        <v>126</v>
      </c>
      <c r="AE145" s="79"/>
    </row>
    <row r="146" ht="16.5" customHeight="1">
      <c r="A146" s="29">
        <v>61.0</v>
      </c>
      <c r="B146" s="29">
        <v>9158.0</v>
      </c>
      <c r="C146" s="32" t="s">
        <v>11822</v>
      </c>
      <c r="D146" s="389"/>
      <c r="E146" s="389"/>
      <c r="F146" s="532"/>
      <c r="G146" s="527"/>
      <c r="H146" s="527"/>
      <c r="I146" s="532"/>
      <c r="J146" s="94"/>
      <c r="K146" s="140"/>
      <c r="L146" s="54"/>
      <c r="M146" s="254"/>
      <c r="N146" s="8"/>
      <c r="O146" s="8"/>
      <c r="P146" s="54"/>
      <c r="Q146" s="254"/>
      <c r="R146" s="83"/>
      <c r="S146" s="83"/>
      <c r="T146" s="83"/>
      <c r="U146" s="530"/>
      <c r="V146" s="24"/>
      <c r="W146" s="26"/>
      <c r="X146" s="484"/>
      <c r="Y146" s="56"/>
      <c r="Z146" s="526"/>
      <c r="AA146" s="213" t="s">
        <v>30</v>
      </c>
      <c r="AB146" s="74">
        <v>5.0</v>
      </c>
      <c r="AC146" s="522" t="s">
        <v>31</v>
      </c>
      <c r="AD146" s="45">
        <f>ROUND(ROUND(ROUND(ROUND(ROUND(H8+K80,0)*P$116,0)*T140,0)*W143,0)*Z145,0)-AB146</f>
        <v>121</v>
      </c>
      <c r="AE146" s="79"/>
    </row>
    <row r="147" ht="16.5" customHeight="1">
      <c r="A147" s="29">
        <v>61.0</v>
      </c>
      <c r="B147" s="29">
        <v>9159.0</v>
      </c>
      <c r="C147" s="32" t="s">
        <v>11823</v>
      </c>
      <c r="D147" s="389"/>
      <c r="E147" s="389"/>
      <c r="F147" s="532"/>
      <c r="G147" s="527"/>
      <c r="H147" s="527"/>
      <c r="I147" s="532"/>
      <c r="J147" s="94"/>
      <c r="K147" s="140"/>
      <c r="L147" s="54"/>
      <c r="M147" s="254"/>
      <c r="N147" s="8"/>
      <c r="O147" s="8"/>
      <c r="P147" s="54"/>
      <c r="Q147" s="536"/>
      <c r="R147" s="83"/>
      <c r="S147" s="528"/>
      <c r="T147" s="486"/>
      <c r="U147" s="102" t="s">
        <v>329</v>
      </c>
      <c r="V147" s="83" t="s">
        <v>21</v>
      </c>
      <c r="W147" s="528">
        <v>0.85</v>
      </c>
      <c r="X147" s="37"/>
      <c r="Y147" s="7"/>
      <c r="Z147" s="39"/>
      <c r="AA147" s="213"/>
      <c r="AB147" s="213"/>
      <c r="AC147" s="213"/>
      <c r="AD147" s="114">
        <f>ROUND(ROUND(ROUND(ROUND(H8+K80,0)*P$116,0)*T140,0)*W147,0)</f>
        <v>179</v>
      </c>
      <c r="AE147" s="79"/>
    </row>
    <row r="148" ht="16.5" customHeight="1">
      <c r="A148" s="29">
        <v>61.0</v>
      </c>
      <c r="B148" s="29">
        <v>9160.0</v>
      </c>
      <c r="C148" s="32" t="s">
        <v>11824</v>
      </c>
      <c r="D148" s="389"/>
      <c r="E148" s="389"/>
      <c r="F148" s="532"/>
      <c r="G148" s="527"/>
      <c r="H148" s="527"/>
      <c r="I148" s="532"/>
      <c r="J148" s="94"/>
      <c r="K148" s="140"/>
      <c r="L148" s="54"/>
      <c r="M148" s="254"/>
      <c r="N148" s="8"/>
      <c r="O148" s="8"/>
      <c r="P148" s="54"/>
      <c r="Q148" s="536"/>
      <c r="R148" s="83"/>
      <c r="S148" s="528"/>
      <c r="T148" s="528"/>
      <c r="U148" s="482"/>
      <c r="V148" s="83"/>
      <c r="W148" s="528"/>
      <c r="X148" s="227"/>
      <c r="Y148" s="22"/>
      <c r="Z148" s="109"/>
      <c r="AA148" s="213" t="s">
        <v>30</v>
      </c>
      <c r="AB148" s="74">
        <v>5.0</v>
      </c>
      <c r="AC148" s="522" t="s">
        <v>31</v>
      </c>
      <c r="AD148" s="114">
        <f>ROUND(ROUND(ROUND(ROUND(H8+K80,0)*P$116,0)*T140,0)*W147,0)-AB148</f>
        <v>174</v>
      </c>
      <c r="AE148" s="79"/>
    </row>
    <row r="149" ht="16.5" customHeight="1">
      <c r="A149" s="29">
        <v>61.0</v>
      </c>
      <c r="B149" s="29">
        <v>9161.0</v>
      </c>
      <c r="C149" s="32" t="s">
        <v>11825</v>
      </c>
      <c r="D149" s="389"/>
      <c r="E149" s="389"/>
      <c r="F149" s="532"/>
      <c r="G149" s="527"/>
      <c r="H149" s="527"/>
      <c r="I149" s="532"/>
      <c r="J149" s="94"/>
      <c r="K149" s="140"/>
      <c r="L149" s="54"/>
      <c r="M149" s="254"/>
      <c r="N149" s="8"/>
      <c r="O149" s="8"/>
      <c r="P149" s="54"/>
      <c r="Q149" s="254"/>
      <c r="R149" s="83"/>
      <c r="S149" s="528"/>
      <c r="T149" s="528"/>
      <c r="U149" s="482"/>
      <c r="V149" s="99"/>
      <c r="W149" s="529"/>
      <c r="X149" s="305" t="s">
        <v>20</v>
      </c>
      <c r="Y149" s="41" t="s">
        <v>21</v>
      </c>
      <c r="Z149" s="86">
        <v>0.85</v>
      </c>
      <c r="AA149" s="75"/>
      <c r="AB149" s="213"/>
      <c r="AC149" s="213"/>
      <c r="AD149" s="114">
        <f>ROUND(ROUND(ROUND(ROUND(ROUND(H8+K80,0)*P$116,0)*T140,0)*W147,0)*Z149,0)</f>
        <v>152</v>
      </c>
      <c r="AE149" s="79"/>
    </row>
    <row r="150" ht="16.5" customHeight="1">
      <c r="A150" s="29">
        <v>61.0</v>
      </c>
      <c r="B150" s="29">
        <v>9162.0</v>
      </c>
      <c r="C150" s="32" t="s">
        <v>11826</v>
      </c>
      <c r="D150" s="389"/>
      <c r="E150" s="389"/>
      <c r="F150" s="532"/>
      <c r="G150" s="527"/>
      <c r="H150" s="527"/>
      <c r="I150" s="532"/>
      <c r="J150" s="94"/>
      <c r="K150" s="140"/>
      <c r="L150" s="54"/>
      <c r="M150" s="537"/>
      <c r="N150" s="22"/>
      <c r="O150" s="22"/>
      <c r="P150" s="109"/>
      <c r="Q150" s="537"/>
      <c r="R150" s="55"/>
      <c r="S150" s="56"/>
      <c r="T150" s="141"/>
      <c r="U150" s="484"/>
      <c r="V150" s="24"/>
      <c r="W150" s="26"/>
      <c r="X150" s="484"/>
      <c r="Y150" s="56"/>
      <c r="Z150" s="526"/>
      <c r="AA150" s="213" t="s">
        <v>30</v>
      </c>
      <c r="AB150" s="74">
        <v>5.0</v>
      </c>
      <c r="AC150" s="522" t="s">
        <v>31</v>
      </c>
      <c r="AD150" s="114">
        <f>ROUND(ROUND(ROUND(ROUND(ROUND(H8+K80,0)*P$116,0)*T140,0)*W147,0)*Z149,0)-AB150</f>
        <v>147</v>
      </c>
      <c r="AE150" s="79"/>
    </row>
    <row r="151" ht="16.5" customHeight="1">
      <c r="A151" s="29">
        <v>61.0</v>
      </c>
      <c r="B151" s="29">
        <v>9121.0</v>
      </c>
      <c r="C151" s="32" t="s">
        <v>11827</v>
      </c>
      <c r="D151" s="389"/>
      <c r="E151" s="389"/>
      <c r="F151" s="523"/>
      <c r="G151" s="102" t="s">
        <v>9047</v>
      </c>
      <c r="H151" s="169"/>
      <c r="I151" s="519"/>
      <c r="J151" s="168"/>
      <c r="K151" s="152"/>
      <c r="L151" s="39"/>
      <c r="M151" s="241" t="s">
        <v>2655</v>
      </c>
      <c r="N151" s="598" t="s">
        <v>24</v>
      </c>
      <c r="O151" s="7"/>
      <c r="P151" s="7"/>
      <c r="Q151" s="52"/>
      <c r="R151" s="8"/>
      <c r="S151" s="8"/>
      <c r="T151" s="8"/>
      <c r="U151" s="521"/>
      <c r="V151" s="14"/>
      <c r="W151" s="8"/>
      <c r="X151" s="52"/>
      <c r="Y151" s="7"/>
      <c r="Z151" s="39"/>
      <c r="AA151" s="213"/>
      <c r="AB151" s="213"/>
      <c r="AC151" s="213"/>
      <c r="AD151" s="45">
        <f>ROUND(ROUND(H152*P$152,0),0)</f>
        <v>391</v>
      </c>
      <c r="AE151" s="79"/>
    </row>
    <row r="152" ht="16.5" customHeight="1">
      <c r="A152" s="29">
        <v>61.0</v>
      </c>
      <c r="B152" s="29">
        <v>9171.0</v>
      </c>
      <c r="C152" s="32" t="s">
        <v>11828</v>
      </c>
      <c r="D152" s="389"/>
      <c r="E152" s="389"/>
      <c r="F152" s="523"/>
      <c r="G152" s="482"/>
      <c r="H152" s="50">
        <f>'28児童発達支援(基本１)'!H1088</f>
        <v>559</v>
      </c>
      <c r="I152" s="8" t="s">
        <v>9</v>
      </c>
      <c r="J152" s="94"/>
      <c r="K152" s="140"/>
      <c r="L152" s="54"/>
      <c r="M152" s="481"/>
      <c r="N152" s="482"/>
      <c r="O152" s="83" t="s">
        <v>21</v>
      </c>
      <c r="P152" s="528">
        <v>0.7</v>
      </c>
      <c r="Q152" s="52"/>
      <c r="R152" s="8"/>
      <c r="S152" s="8"/>
      <c r="T152" s="8"/>
      <c r="U152" s="521"/>
      <c r="V152" s="14"/>
      <c r="W152" s="8"/>
      <c r="X152" s="52"/>
      <c r="Y152" s="8"/>
      <c r="Z152" s="109"/>
      <c r="AA152" s="213" t="s">
        <v>30</v>
      </c>
      <c r="AB152" s="74">
        <v>5.0</v>
      </c>
      <c r="AC152" s="522" t="s">
        <v>31</v>
      </c>
      <c r="AD152" s="45">
        <f>ROUND(ROUND(H152*P$152,0),0)-AB152</f>
        <v>386</v>
      </c>
      <c r="AE152" s="79"/>
    </row>
    <row r="153" ht="16.5" customHeight="1">
      <c r="A153" s="29">
        <v>61.0</v>
      </c>
      <c r="B153" s="29">
        <v>9172.0</v>
      </c>
      <c r="C153" s="32" t="s">
        <v>11829</v>
      </c>
      <c r="D153" s="389"/>
      <c r="E153" s="389"/>
      <c r="F153" s="523"/>
      <c r="G153" s="482"/>
      <c r="H153" s="174"/>
      <c r="I153" s="523"/>
      <c r="J153" s="94"/>
      <c r="K153" s="140"/>
      <c r="L153" s="54"/>
      <c r="M153" s="481"/>
      <c r="N153" s="482"/>
      <c r="O153" s="8"/>
      <c r="P153" s="54"/>
      <c r="Q153" s="52"/>
      <c r="R153" s="8"/>
      <c r="S153" s="8"/>
      <c r="T153" s="8"/>
      <c r="U153" s="521"/>
      <c r="V153" s="14"/>
      <c r="W153" s="54"/>
      <c r="X153" s="305" t="s">
        <v>20</v>
      </c>
      <c r="Y153" s="41" t="s">
        <v>21</v>
      </c>
      <c r="Z153" s="86">
        <v>0.85</v>
      </c>
      <c r="AA153" s="75"/>
      <c r="AB153" s="213"/>
      <c r="AC153" s="213"/>
      <c r="AD153" s="114">
        <f>ROUND(ROUND(H152*P$152,0)*Z153,0)</f>
        <v>332</v>
      </c>
      <c r="AE153" s="79"/>
    </row>
    <row r="154" ht="16.5" customHeight="1">
      <c r="A154" s="29">
        <v>61.0</v>
      </c>
      <c r="B154" s="29">
        <v>9173.0</v>
      </c>
      <c r="C154" s="32" t="s">
        <v>11830</v>
      </c>
      <c r="D154" s="389"/>
      <c r="E154" s="389"/>
      <c r="F154" s="523"/>
      <c r="G154" s="174"/>
      <c r="H154" s="174"/>
      <c r="I154" s="174"/>
      <c r="J154" s="94"/>
      <c r="K154" s="140"/>
      <c r="L154" s="54"/>
      <c r="M154" s="481"/>
      <c r="N154" s="482"/>
      <c r="O154" s="8"/>
      <c r="P154" s="54"/>
      <c r="Q154" s="52"/>
      <c r="R154" s="8"/>
      <c r="S154" s="8"/>
      <c r="T154" s="8"/>
      <c r="U154" s="525"/>
      <c r="V154" s="21"/>
      <c r="W154" s="109"/>
      <c r="X154" s="484"/>
      <c r="Y154" s="56"/>
      <c r="Z154" s="526"/>
      <c r="AA154" s="213" t="s">
        <v>30</v>
      </c>
      <c r="AB154" s="74">
        <v>5.0</v>
      </c>
      <c r="AC154" s="522" t="s">
        <v>31</v>
      </c>
      <c r="AD154" s="114">
        <f>ROUND(ROUND(H152*P$152,0)*Z153,0)-AB154</f>
        <v>327</v>
      </c>
      <c r="AE154" s="79"/>
    </row>
    <row r="155" ht="16.5" customHeight="1">
      <c r="A155" s="29">
        <v>61.0</v>
      </c>
      <c r="B155" s="29">
        <v>9122.0</v>
      </c>
      <c r="C155" s="32" t="s">
        <v>11831</v>
      </c>
      <c r="D155" s="389"/>
      <c r="E155" s="389"/>
      <c r="F155" s="532"/>
      <c r="G155" s="527"/>
      <c r="H155" s="14"/>
      <c r="I155" s="14"/>
      <c r="J155" s="94"/>
      <c r="K155" s="140"/>
      <c r="L155" s="54"/>
      <c r="M155" s="481"/>
      <c r="N155" s="8"/>
      <c r="O155" s="8"/>
      <c r="P155" s="54"/>
      <c r="Q155" s="52"/>
      <c r="R155" s="8"/>
      <c r="S155" s="8"/>
      <c r="T155" s="8"/>
      <c r="U155" s="102" t="s">
        <v>326</v>
      </c>
      <c r="V155" s="41" t="s">
        <v>21</v>
      </c>
      <c r="W155" s="60">
        <v>0.7</v>
      </c>
      <c r="X155" s="37"/>
      <c r="Y155" s="7"/>
      <c r="Z155" s="39"/>
      <c r="AA155" s="213"/>
      <c r="AB155" s="213"/>
      <c r="AC155" s="213"/>
      <c r="AD155" s="45">
        <f>ROUND(ROUND(H152*P$152,0)*W155,0)</f>
        <v>274</v>
      </c>
      <c r="AE155" s="79"/>
    </row>
    <row r="156" ht="16.5" customHeight="1">
      <c r="A156" s="29">
        <v>61.0</v>
      </c>
      <c r="B156" s="29">
        <v>9174.0</v>
      </c>
      <c r="C156" s="32" t="s">
        <v>11832</v>
      </c>
      <c r="D156" s="389"/>
      <c r="E156" s="389"/>
      <c r="F156" s="532"/>
      <c r="G156" s="527"/>
      <c r="H156" s="8"/>
      <c r="I156" s="144"/>
      <c r="J156" s="94"/>
      <c r="K156" s="140"/>
      <c r="L156" s="54"/>
      <c r="M156" s="481"/>
      <c r="N156" s="8"/>
      <c r="O156" s="8"/>
      <c r="P156" s="54"/>
      <c r="Q156" s="52"/>
      <c r="R156" s="8"/>
      <c r="S156" s="8"/>
      <c r="T156" s="8"/>
      <c r="U156" s="482"/>
      <c r="V156" s="83"/>
      <c r="W156" s="528"/>
      <c r="X156" s="227"/>
      <c r="Y156" s="22"/>
      <c r="Z156" s="109"/>
      <c r="AA156" s="213" t="s">
        <v>30</v>
      </c>
      <c r="AB156" s="74">
        <v>5.0</v>
      </c>
      <c r="AC156" s="522" t="s">
        <v>31</v>
      </c>
      <c r="AD156" s="45">
        <f>ROUND(ROUND(H152*P$152,0)*W155,0)-AB156</f>
        <v>269</v>
      </c>
      <c r="AE156" s="79"/>
    </row>
    <row r="157" ht="16.5" customHeight="1">
      <c r="A157" s="29">
        <v>61.0</v>
      </c>
      <c r="B157" s="29">
        <v>9175.0</v>
      </c>
      <c r="C157" s="32" t="s">
        <v>11833</v>
      </c>
      <c r="D157" s="389"/>
      <c r="E157" s="389"/>
      <c r="F157" s="543"/>
      <c r="G157" s="113"/>
      <c r="H157" s="8"/>
      <c r="I157" s="144"/>
      <c r="J157" s="94"/>
      <c r="K157" s="140"/>
      <c r="L157" s="54"/>
      <c r="M157" s="481"/>
      <c r="N157" s="8"/>
      <c r="O157" s="8"/>
      <c r="P157" s="54"/>
      <c r="Q157" s="52"/>
      <c r="R157" s="8"/>
      <c r="S157" s="8"/>
      <c r="T157" s="8"/>
      <c r="U157" s="482"/>
      <c r="V157" s="99"/>
      <c r="W157" s="529"/>
      <c r="X157" s="305" t="s">
        <v>20</v>
      </c>
      <c r="Y157" s="41" t="s">
        <v>21</v>
      </c>
      <c r="Z157" s="86">
        <v>0.85</v>
      </c>
      <c r="AA157" s="75"/>
      <c r="AB157" s="213"/>
      <c r="AC157" s="213"/>
      <c r="AD157" s="45">
        <f>ROUND(ROUND(ROUND(H152*P$152,0)*W155,0)*Z157,0)</f>
        <v>233</v>
      </c>
      <c r="AE157" s="79"/>
    </row>
    <row r="158" ht="16.5" customHeight="1">
      <c r="A158" s="29">
        <v>61.0</v>
      </c>
      <c r="B158" s="29">
        <v>9176.0</v>
      </c>
      <c r="C158" s="32" t="s">
        <v>11834</v>
      </c>
      <c r="D158" s="389"/>
      <c r="E158" s="231"/>
      <c r="F158" s="543"/>
      <c r="G158" s="113"/>
      <c r="H158" s="8"/>
      <c r="I158" s="144"/>
      <c r="J158" s="94"/>
      <c r="K158" s="140"/>
      <c r="L158" s="54"/>
      <c r="M158" s="481"/>
      <c r="N158" s="8"/>
      <c r="O158" s="8"/>
      <c r="P158" s="54"/>
      <c r="Q158" s="52"/>
      <c r="R158" s="8"/>
      <c r="S158" s="8"/>
      <c r="T158" s="8"/>
      <c r="U158" s="530"/>
      <c r="V158" s="24"/>
      <c r="W158" s="26"/>
      <c r="X158" s="484"/>
      <c r="Y158" s="56"/>
      <c r="Z158" s="526"/>
      <c r="AA158" s="213" t="s">
        <v>30</v>
      </c>
      <c r="AB158" s="74">
        <v>5.0</v>
      </c>
      <c r="AC158" s="522" t="s">
        <v>31</v>
      </c>
      <c r="AD158" s="45">
        <f>ROUND(ROUND(ROUND(H152*P$152,0)*W155,0)*Z157,0)-AB158</f>
        <v>228</v>
      </c>
      <c r="AE158" s="79"/>
    </row>
    <row r="159" ht="16.5" customHeight="1">
      <c r="A159" s="29">
        <v>61.0</v>
      </c>
      <c r="B159" s="29">
        <v>9709.0</v>
      </c>
      <c r="C159" s="32" t="s">
        <v>11835</v>
      </c>
      <c r="D159" s="389"/>
      <c r="E159" s="231"/>
      <c r="F159" s="543"/>
      <c r="G159" s="113"/>
      <c r="H159" s="8"/>
      <c r="I159" s="144"/>
      <c r="J159" s="94"/>
      <c r="K159" s="140"/>
      <c r="L159" s="54"/>
      <c r="M159" s="481"/>
      <c r="N159" s="8"/>
      <c r="O159" s="8"/>
      <c r="P159" s="54"/>
      <c r="Q159" s="52"/>
      <c r="R159" s="8"/>
      <c r="S159" s="8"/>
      <c r="T159" s="54"/>
      <c r="U159" s="102" t="s">
        <v>329</v>
      </c>
      <c r="V159" s="83" t="s">
        <v>21</v>
      </c>
      <c r="W159" s="528">
        <v>0.85</v>
      </c>
      <c r="X159" s="37"/>
      <c r="Y159" s="7"/>
      <c r="Z159" s="39"/>
      <c r="AA159" s="213"/>
      <c r="AB159" s="213"/>
      <c r="AC159" s="213"/>
      <c r="AD159" s="114">
        <f>ROUND(ROUND(H152*P$152,0)*W159,0)</f>
        <v>332</v>
      </c>
      <c r="AE159" s="79"/>
    </row>
    <row r="160" ht="16.5" customHeight="1">
      <c r="A160" s="29">
        <v>61.0</v>
      </c>
      <c r="B160" s="29">
        <v>9177.0</v>
      </c>
      <c r="C160" s="32" t="s">
        <v>11836</v>
      </c>
      <c r="D160" s="389"/>
      <c r="E160" s="231"/>
      <c r="F160" s="543"/>
      <c r="G160" s="113"/>
      <c r="H160" s="8"/>
      <c r="I160" s="144"/>
      <c r="J160" s="94"/>
      <c r="K160" s="140"/>
      <c r="L160" s="54"/>
      <c r="M160" s="254"/>
      <c r="N160" s="8"/>
      <c r="O160" s="8"/>
      <c r="P160" s="54"/>
      <c r="Q160" s="52"/>
      <c r="R160" s="8"/>
      <c r="S160" s="8"/>
      <c r="T160" s="8"/>
      <c r="U160" s="482"/>
      <c r="V160" s="83"/>
      <c r="W160" s="528"/>
      <c r="X160" s="227"/>
      <c r="Y160" s="22"/>
      <c r="Z160" s="109"/>
      <c r="AA160" s="213" t="s">
        <v>30</v>
      </c>
      <c r="AB160" s="74">
        <v>5.0</v>
      </c>
      <c r="AC160" s="522" t="s">
        <v>31</v>
      </c>
      <c r="AD160" s="114">
        <f>ROUND(ROUND(H152*P$152,0)*W159,0)-AB160</f>
        <v>327</v>
      </c>
      <c r="AE160" s="79"/>
    </row>
    <row r="161" ht="16.5" customHeight="1">
      <c r="A161" s="29">
        <v>61.0</v>
      </c>
      <c r="B161" s="29">
        <v>9178.0</v>
      </c>
      <c r="C161" s="32" t="s">
        <v>11837</v>
      </c>
      <c r="D161" s="389"/>
      <c r="E161" s="231"/>
      <c r="F161" s="532"/>
      <c r="G161" s="527"/>
      <c r="H161" s="527"/>
      <c r="I161" s="532"/>
      <c r="J161" s="94"/>
      <c r="K161" s="140"/>
      <c r="L161" s="54"/>
      <c r="M161" s="254"/>
      <c r="N161" s="8"/>
      <c r="O161" s="8"/>
      <c r="P161" s="54"/>
      <c r="Q161" s="52"/>
      <c r="R161" s="8"/>
      <c r="S161" s="8"/>
      <c r="T161" s="8"/>
      <c r="U161" s="482"/>
      <c r="V161" s="99"/>
      <c r="W161" s="529"/>
      <c r="X161" s="305" t="s">
        <v>20</v>
      </c>
      <c r="Y161" s="41" t="s">
        <v>21</v>
      </c>
      <c r="Z161" s="86">
        <v>0.85</v>
      </c>
      <c r="AA161" s="75"/>
      <c r="AB161" s="213"/>
      <c r="AC161" s="213"/>
      <c r="AD161" s="114">
        <f>ROUND(ROUND(ROUND(H152*P$152,0)*W159,0)*Z161,0)</f>
        <v>282</v>
      </c>
      <c r="AE161" s="79"/>
    </row>
    <row r="162" ht="16.5" customHeight="1">
      <c r="A162" s="29">
        <v>61.0</v>
      </c>
      <c r="B162" s="29">
        <v>9179.0</v>
      </c>
      <c r="C162" s="32" t="s">
        <v>11838</v>
      </c>
      <c r="D162" s="389"/>
      <c r="E162" s="231"/>
      <c r="F162" s="532"/>
      <c r="G162" s="527"/>
      <c r="H162" s="527"/>
      <c r="I162" s="532"/>
      <c r="J162" s="94"/>
      <c r="K162" s="140"/>
      <c r="L162" s="54"/>
      <c r="M162" s="254"/>
      <c r="N162" s="8"/>
      <c r="O162" s="8"/>
      <c r="P162" s="54"/>
      <c r="Q162" s="227"/>
      <c r="R162" s="22"/>
      <c r="S162" s="22"/>
      <c r="T162" s="22"/>
      <c r="U162" s="484"/>
      <c r="V162" s="24"/>
      <c r="W162" s="26"/>
      <c r="X162" s="484"/>
      <c r="Y162" s="56"/>
      <c r="Z162" s="526"/>
      <c r="AA162" s="213" t="s">
        <v>30</v>
      </c>
      <c r="AB162" s="74">
        <v>5.0</v>
      </c>
      <c r="AC162" s="522" t="s">
        <v>31</v>
      </c>
      <c r="AD162" s="114">
        <f>ROUND(ROUND(ROUND(H152*P$152,0)*W159,0)*Z161,0)-AB162</f>
        <v>277</v>
      </c>
      <c r="AE162" s="79"/>
    </row>
    <row r="163" ht="16.5" customHeight="1">
      <c r="A163" s="29">
        <v>61.0</v>
      </c>
      <c r="B163" s="29">
        <v>9123.0</v>
      </c>
      <c r="C163" s="32" t="s">
        <v>11839</v>
      </c>
      <c r="D163" s="389"/>
      <c r="E163" s="389"/>
      <c r="F163" s="532"/>
      <c r="G163" s="527"/>
      <c r="H163" s="527"/>
      <c r="I163" s="532"/>
      <c r="J163" s="94"/>
      <c r="K163" s="140"/>
      <c r="L163" s="54"/>
      <c r="M163" s="254"/>
      <c r="N163" s="8"/>
      <c r="O163" s="8"/>
      <c r="P163" s="54"/>
      <c r="Q163" s="206" t="s">
        <v>23</v>
      </c>
      <c r="R163" s="102" t="s">
        <v>24</v>
      </c>
      <c r="S163" s="533"/>
      <c r="T163" s="533"/>
      <c r="U163" s="520"/>
      <c r="V163" s="38"/>
      <c r="W163" s="6"/>
      <c r="X163" s="37"/>
      <c r="Y163" s="7"/>
      <c r="Z163" s="39"/>
      <c r="AA163" s="213"/>
      <c r="AB163" s="213"/>
      <c r="AC163" s="213"/>
      <c r="AD163" s="45">
        <f>ROUND(ROUND(H152*P$152,0)*T164,0)</f>
        <v>274</v>
      </c>
      <c r="AE163" s="79"/>
    </row>
    <row r="164" ht="16.5" customHeight="1">
      <c r="A164" s="29">
        <v>61.0</v>
      </c>
      <c r="B164" s="29">
        <v>9180.0</v>
      </c>
      <c r="C164" s="32" t="s">
        <v>11840</v>
      </c>
      <c r="D164" s="389"/>
      <c r="E164" s="389"/>
      <c r="F164" s="532"/>
      <c r="G164" s="527"/>
      <c r="H164" s="527"/>
      <c r="I164" s="532"/>
      <c r="J164" s="94"/>
      <c r="K164" s="140"/>
      <c r="L164" s="54"/>
      <c r="M164" s="254"/>
      <c r="N164" s="8"/>
      <c r="O164" s="8"/>
      <c r="P164" s="54"/>
      <c r="Q164" s="481"/>
      <c r="R164" s="482"/>
      <c r="S164" s="83" t="s">
        <v>21</v>
      </c>
      <c r="T164" s="528">
        <v>0.7</v>
      </c>
      <c r="U164" s="521"/>
      <c r="V164" s="53"/>
      <c r="W164" s="14"/>
      <c r="X164" s="52"/>
      <c r="Y164" s="8"/>
      <c r="Z164" s="109"/>
      <c r="AA164" s="213" t="s">
        <v>30</v>
      </c>
      <c r="AB164" s="74">
        <v>5.0</v>
      </c>
      <c r="AC164" s="522" t="s">
        <v>31</v>
      </c>
      <c r="AD164" s="45">
        <f>ROUND(ROUND(H152*P$152,0)*T164,0)-AB164</f>
        <v>269</v>
      </c>
      <c r="AE164" s="79"/>
    </row>
    <row r="165" ht="16.5" customHeight="1">
      <c r="A165" s="29">
        <v>61.0</v>
      </c>
      <c r="B165" s="29">
        <v>9181.0</v>
      </c>
      <c r="C165" s="32" t="s">
        <v>11841</v>
      </c>
      <c r="D165" s="389"/>
      <c r="E165" s="389"/>
      <c r="F165" s="532"/>
      <c r="G165" s="527"/>
      <c r="H165" s="527"/>
      <c r="I165" s="532"/>
      <c r="J165" s="94"/>
      <c r="K165" s="140"/>
      <c r="L165" s="54"/>
      <c r="M165" s="254"/>
      <c r="N165" s="8"/>
      <c r="O165" s="8"/>
      <c r="P165" s="54"/>
      <c r="Q165" s="481"/>
      <c r="R165" s="482"/>
      <c r="S165" s="14"/>
      <c r="T165" s="14"/>
      <c r="U165" s="521"/>
      <c r="V165" s="53"/>
      <c r="W165" s="14"/>
      <c r="X165" s="305" t="s">
        <v>20</v>
      </c>
      <c r="Y165" s="41" t="s">
        <v>21</v>
      </c>
      <c r="Z165" s="86">
        <v>0.85</v>
      </c>
      <c r="AA165" s="75"/>
      <c r="AB165" s="213"/>
      <c r="AC165" s="213"/>
      <c r="AD165" s="45">
        <f>ROUND(ROUND(ROUND(H152*P$152,0)*T164,0)*Z165,0)</f>
        <v>233</v>
      </c>
      <c r="AE165" s="79"/>
    </row>
    <row r="166" ht="16.5" customHeight="1">
      <c r="A166" s="29">
        <v>61.0</v>
      </c>
      <c r="B166" s="29">
        <v>9182.0</v>
      </c>
      <c r="C166" s="32" t="s">
        <v>11842</v>
      </c>
      <c r="D166" s="389"/>
      <c r="E166" s="389"/>
      <c r="F166" s="532"/>
      <c r="G166" s="527"/>
      <c r="H166" s="527"/>
      <c r="I166" s="532"/>
      <c r="J166" s="94"/>
      <c r="K166" s="140"/>
      <c r="L166" s="54"/>
      <c r="M166" s="254"/>
      <c r="N166" s="8"/>
      <c r="O166" s="8"/>
      <c r="P166" s="54"/>
      <c r="Q166" s="481"/>
      <c r="R166" s="482"/>
      <c r="S166" s="83"/>
      <c r="T166" s="83"/>
      <c r="U166" s="525"/>
      <c r="V166" s="180"/>
      <c r="W166" s="21"/>
      <c r="X166" s="484"/>
      <c r="Y166" s="56"/>
      <c r="Z166" s="526"/>
      <c r="AA166" s="213" t="s">
        <v>30</v>
      </c>
      <c r="AB166" s="74">
        <v>5.0</v>
      </c>
      <c r="AC166" s="522" t="s">
        <v>31</v>
      </c>
      <c r="AD166" s="45">
        <f>ROUND(ROUND(ROUND(H152*P$152,0)*T164,0)*Z165,0)-AB166</f>
        <v>228</v>
      </c>
      <c r="AE166" s="79"/>
    </row>
    <row r="167" ht="16.5" customHeight="1">
      <c r="A167" s="29">
        <v>61.0</v>
      </c>
      <c r="B167" s="29">
        <v>9124.0</v>
      </c>
      <c r="C167" s="32" t="s">
        <v>11843</v>
      </c>
      <c r="D167" s="389"/>
      <c r="E167" s="389"/>
      <c r="F167" s="532"/>
      <c r="G167" s="527"/>
      <c r="H167" s="527"/>
      <c r="I167" s="532"/>
      <c r="J167" s="94"/>
      <c r="K167" s="140"/>
      <c r="L167" s="54"/>
      <c r="M167" s="254"/>
      <c r="N167" s="8"/>
      <c r="O167" s="8"/>
      <c r="P167" s="54"/>
      <c r="Q167" s="536"/>
      <c r="R167" s="14"/>
      <c r="S167" s="14"/>
      <c r="T167" s="14"/>
      <c r="U167" s="102" t="s">
        <v>326</v>
      </c>
      <c r="V167" s="41" t="s">
        <v>21</v>
      </c>
      <c r="W167" s="60">
        <v>0.7</v>
      </c>
      <c r="X167" s="37"/>
      <c r="Y167" s="7"/>
      <c r="Z167" s="39"/>
      <c r="AA167" s="213"/>
      <c r="AB167" s="213"/>
      <c r="AC167" s="213"/>
      <c r="AD167" s="45">
        <f>ROUND(ROUND(ROUND(H152*P$152,0)*T164,0)*W167,0)</f>
        <v>192</v>
      </c>
      <c r="AE167" s="79"/>
    </row>
    <row r="168" ht="16.5" customHeight="1">
      <c r="A168" s="29">
        <v>61.0</v>
      </c>
      <c r="B168" s="29">
        <v>9183.0</v>
      </c>
      <c r="C168" s="32" t="s">
        <v>11844</v>
      </c>
      <c r="D168" s="389"/>
      <c r="E168" s="389"/>
      <c r="F168" s="532"/>
      <c r="G168" s="527"/>
      <c r="H168" s="527"/>
      <c r="I168" s="532"/>
      <c r="J168" s="94"/>
      <c r="K168" s="140"/>
      <c r="L168" s="54"/>
      <c r="M168" s="254"/>
      <c r="N168" s="8"/>
      <c r="O168" s="8"/>
      <c r="P168" s="54"/>
      <c r="Q168" s="536"/>
      <c r="R168" s="14"/>
      <c r="S168" s="14"/>
      <c r="T168" s="14"/>
      <c r="U168" s="482"/>
      <c r="V168" s="83"/>
      <c r="W168" s="528"/>
      <c r="X168" s="227"/>
      <c r="Y168" s="22"/>
      <c r="Z168" s="109"/>
      <c r="AA168" s="213" t="s">
        <v>30</v>
      </c>
      <c r="AB168" s="74">
        <v>5.0</v>
      </c>
      <c r="AC168" s="522" t="s">
        <v>31</v>
      </c>
      <c r="AD168" s="45">
        <f>ROUND(ROUND(ROUND(H152*P$152,0)*T164,0)*W167,0)-AB168</f>
        <v>187</v>
      </c>
      <c r="AE168" s="79"/>
    </row>
    <row r="169" ht="16.5" customHeight="1">
      <c r="A169" s="29">
        <v>61.0</v>
      </c>
      <c r="B169" s="29">
        <v>9184.0</v>
      </c>
      <c r="C169" s="32" t="s">
        <v>11845</v>
      </c>
      <c r="D169" s="389"/>
      <c r="E169" s="389"/>
      <c r="F169" s="532"/>
      <c r="G169" s="527"/>
      <c r="H169" s="527"/>
      <c r="I169" s="532"/>
      <c r="J169" s="94"/>
      <c r="K169" s="140"/>
      <c r="L169" s="54"/>
      <c r="M169" s="254"/>
      <c r="N169" s="8"/>
      <c r="O169" s="8"/>
      <c r="P169" s="54"/>
      <c r="Q169" s="254"/>
      <c r="R169" s="83"/>
      <c r="S169" s="83"/>
      <c r="U169" s="482"/>
      <c r="V169" s="99"/>
      <c r="W169" s="529"/>
      <c r="X169" s="305" t="s">
        <v>20</v>
      </c>
      <c r="Y169" s="41" t="s">
        <v>21</v>
      </c>
      <c r="Z169" s="86">
        <v>0.85</v>
      </c>
      <c r="AA169" s="75"/>
      <c r="AB169" s="213"/>
      <c r="AC169" s="213"/>
      <c r="AD169" s="45">
        <f>ROUND(ROUND(ROUND(ROUND(H152*P$152,0)*T164,0)*W167,0)*Z169,0)</f>
        <v>163</v>
      </c>
      <c r="AE169" s="79"/>
    </row>
    <row r="170" ht="16.5" customHeight="1">
      <c r="A170" s="29">
        <v>61.0</v>
      </c>
      <c r="B170" s="29">
        <v>9185.0</v>
      </c>
      <c r="C170" s="32" t="s">
        <v>11846</v>
      </c>
      <c r="D170" s="389"/>
      <c r="E170" s="389"/>
      <c r="F170" s="532"/>
      <c r="G170" s="527"/>
      <c r="H170" s="527"/>
      <c r="I170" s="532"/>
      <c r="J170" s="94"/>
      <c r="K170" s="140"/>
      <c r="L170" s="54"/>
      <c r="M170" s="254"/>
      <c r="N170" s="8"/>
      <c r="O170" s="8"/>
      <c r="P170" s="54"/>
      <c r="Q170" s="254"/>
      <c r="R170" s="83"/>
      <c r="S170" s="83"/>
      <c r="T170" s="83"/>
      <c r="U170" s="530"/>
      <c r="V170" s="24"/>
      <c r="W170" s="26"/>
      <c r="X170" s="484"/>
      <c r="Y170" s="56"/>
      <c r="Z170" s="526"/>
      <c r="AA170" s="213" t="s">
        <v>30</v>
      </c>
      <c r="AB170" s="74">
        <v>5.0</v>
      </c>
      <c r="AC170" s="522" t="s">
        <v>31</v>
      </c>
      <c r="AD170" s="45">
        <f>ROUND(ROUND(ROUND(ROUND(H152*P$152,0)*T164,0)*W167,0)*Z169,0)-AB170</f>
        <v>158</v>
      </c>
      <c r="AE170" s="79"/>
    </row>
    <row r="171" ht="16.5" customHeight="1">
      <c r="A171" s="29">
        <v>61.0</v>
      </c>
      <c r="B171" s="29">
        <v>9710.0</v>
      </c>
      <c r="C171" s="32" t="s">
        <v>11847</v>
      </c>
      <c r="D171" s="389"/>
      <c r="E171" s="389"/>
      <c r="F171" s="532"/>
      <c r="G171" s="527"/>
      <c r="H171" s="527"/>
      <c r="I171" s="532"/>
      <c r="J171" s="94"/>
      <c r="K171" s="140"/>
      <c r="L171" s="54"/>
      <c r="M171" s="254"/>
      <c r="N171" s="8"/>
      <c r="O171" s="8"/>
      <c r="P171" s="54"/>
      <c r="Q171" s="536"/>
      <c r="R171" s="83"/>
      <c r="S171" s="528"/>
      <c r="T171" s="486"/>
      <c r="U171" s="102" t="s">
        <v>329</v>
      </c>
      <c r="V171" s="83" t="s">
        <v>21</v>
      </c>
      <c r="W171" s="528">
        <v>0.85</v>
      </c>
      <c r="X171" s="37"/>
      <c r="Y171" s="7"/>
      <c r="Z171" s="39"/>
      <c r="AA171" s="213"/>
      <c r="AB171" s="213"/>
      <c r="AC171" s="213"/>
      <c r="AD171" s="45">
        <f>ROUND(ROUND(ROUND(H152*P$152,0)*T164,0)*W171,0)</f>
        <v>233</v>
      </c>
      <c r="AE171" s="79"/>
    </row>
    <row r="172" ht="16.5" customHeight="1">
      <c r="A172" s="29">
        <v>61.0</v>
      </c>
      <c r="B172" s="29">
        <v>9186.0</v>
      </c>
      <c r="C172" s="32" t="s">
        <v>11848</v>
      </c>
      <c r="D172" s="389"/>
      <c r="E172" s="389"/>
      <c r="F172" s="532"/>
      <c r="G172" s="527"/>
      <c r="H172" s="527"/>
      <c r="I172" s="532"/>
      <c r="J172" s="94"/>
      <c r="K172" s="140"/>
      <c r="L172" s="54"/>
      <c r="M172" s="254"/>
      <c r="N172" s="8"/>
      <c r="O172" s="8"/>
      <c r="P172" s="54"/>
      <c r="Q172" s="536"/>
      <c r="R172" s="83"/>
      <c r="S172" s="528"/>
      <c r="T172" s="528"/>
      <c r="U172" s="482"/>
      <c r="V172" s="83"/>
      <c r="W172" s="528"/>
      <c r="X172" s="227"/>
      <c r="Y172" s="22"/>
      <c r="Z172" s="109"/>
      <c r="AA172" s="213" t="s">
        <v>30</v>
      </c>
      <c r="AB172" s="74">
        <v>5.0</v>
      </c>
      <c r="AC172" s="522" t="s">
        <v>31</v>
      </c>
      <c r="AD172" s="45">
        <f>ROUND(ROUND(ROUND(H152*P$152,0)*T164,0)*W171,0)-AB172</f>
        <v>228</v>
      </c>
      <c r="AE172" s="79"/>
    </row>
    <row r="173" ht="16.5" customHeight="1">
      <c r="A173" s="29">
        <v>61.0</v>
      </c>
      <c r="B173" s="29">
        <v>9187.0</v>
      </c>
      <c r="C173" s="32" t="s">
        <v>11849</v>
      </c>
      <c r="D173" s="389"/>
      <c r="E173" s="389"/>
      <c r="F173" s="532"/>
      <c r="G173" s="527"/>
      <c r="H173" s="527"/>
      <c r="I173" s="532"/>
      <c r="J173" s="94"/>
      <c r="K173" s="140"/>
      <c r="L173" s="54"/>
      <c r="M173" s="254"/>
      <c r="N173" s="8"/>
      <c r="O173" s="8"/>
      <c r="P173" s="54"/>
      <c r="Q173" s="254"/>
      <c r="R173" s="83"/>
      <c r="S173" s="528"/>
      <c r="T173" s="528"/>
      <c r="U173" s="482"/>
      <c r="V173" s="99"/>
      <c r="W173" s="529"/>
      <c r="X173" s="305" t="s">
        <v>20</v>
      </c>
      <c r="Y173" s="41" t="s">
        <v>21</v>
      </c>
      <c r="Z173" s="86">
        <v>0.85</v>
      </c>
      <c r="AA173" s="75"/>
      <c r="AB173" s="213"/>
      <c r="AC173" s="213"/>
      <c r="AD173" s="45">
        <f>ROUND(ROUND(ROUND(ROUND(H152*P$152,0)*T164,0)*W171,0)*Z173,0)</f>
        <v>198</v>
      </c>
      <c r="AE173" s="79"/>
    </row>
    <row r="174" ht="16.5" customHeight="1">
      <c r="A174" s="29">
        <v>61.0</v>
      </c>
      <c r="B174" s="29">
        <v>9188.0</v>
      </c>
      <c r="C174" s="32" t="s">
        <v>11850</v>
      </c>
      <c r="D174" s="389"/>
      <c r="E174" s="389"/>
      <c r="F174" s="532"/>
      <c r="G174" s="527"/>
      <c r="H174" s="527"/>
      <c r="I174" s="532"/>
      <c r="J174" s="94"/>
      <c r="K174" s="140"/>
      <c r="L174" s="54"/>
      <c r="M174" s="254"/>
      <c r="N174" s="8"/>
      <c r="O174" s="8"/>
      <c r="P174" s="54"/>
      <c r="Q174" s="536"/>
      <c r="R174" s="83"/>
      <c r="S174" s="83"/>
      <c r="T174" s="83"/>
      <c r="U174" s="484"/>
      <c r="V174" s="24"/>
      <c r="W174" s="26"/>
      <c r="X174" s="484"/>
      <c r="Y174" s="56"/>
      <c r="Z174" s="526"/>
      <c r="AA174" s="213" t="s">
        <v>30</v>
      </c>
      <c r="AB174" s="74">
        <v>5.0</v>
      </c>
      <c r="AC174" s="522" t="s">
        <v>31</v>
      </c>
      <c r="AD174" s="45">
        <f>ROUND(ROUND(ROUND(ROUND(H152*P$152,0)*T164,0)*W171,0)*Z173,0)-AB174</f>
        <v>193</v>
      </c>
      <c r="AE174" s="79"/>
    </row>
    <row r="175" ht="16.5" customHeight="1">
      <c r="A175" s="29">
        <v>61.0</v>
      </c>
      <c r="B175" s="29">
        <v>9189.0</v>
      </c>
      <c r="C175" s="32" t="s">
        <v>11851</v>
      </c>
      <c r="D175" s="389"/>
      <c r="E175" s="389"/>
      <c r="F175" s="532"/>
      <c r="G175" s="527"/>
      <c r="H175" s="527"/>
      <c r="I175" s="532"/>
      <c r="J175" s="94"/>
      <c r="K175" s="140"/>
      <c r="L175" s="54"/>
      <c r="M175" s="254"/>
      <c r="N175" s="8"/>
      <c r="O175" s="8"/>
      <c r="P175" s="54"/>
      <c r="Q175" s="536"/>
      <c r="R175" s="102" t="s">
        <v>27</v>
      </c>
      <c r="S175" s="533"/>
      <c r="T175" s="533"/>
      <c r="U175" s="520"/>
      <c r="V175" s="38"/>
      <c r="W175" s="6"/>
      <c r="X175" s="37"/>
      <c r="Y175" s="7"/>
      <c r="Z175" s="39"/>
      <c r="AA175" s="213"/>
      <c r="AB175" s="213"/>
      <c r="AC175" s="213"/>
      <c r="AD175" s="45">
        <f>ROUND(ROUND(H152*P$152,0)*T176,0)</f>
        <v>196</v>
      </c>
      <c r="AE175" s="79"/>
    </row>
    <row r="176" ht="16.5" customHeight="1">
      <c r="A176" s="29">
        <v>61.0</v>
      </c>
      <c r="B176" s="29">
        <v>9190.0</v>
      </c>
      <c r="C176" s="32" t="s">
        <v>11852</v>
      </c>
      <c r="D176" s="389"/>
      <c r="E176" s="389"/>
      <c r="F176" s="532"/>
      <c r="G176" s="527"/>
      <c r="H176" s="527"/>
      <c r="I176" s="532"/>
      <c r="J176" s="94"/>
      <c r="K176" s="140"/>
      <c r="L176" s="54"/>
      <c r="M176" s="254"/>
      <c r="N176" s="8"/>
      <c r="O176" s="8"/>
      <c r="P176" s="54"/>
      <c r="Q176" s="535"/>
      <c r="R176" s="482"/>
      <c r="S176" s="83" t="s">
        <v>21</v>
      </c>
      <c r="T176" s="528">
        <v>0.5</v>
      </c>
      <c r="U176" s="521"/>
      <c r="V176" s="53"/>
      <c r="W176" s="14"/>
      <c r="X176" s="52"/>
      <c r="Y176" s="8"/>
      <c r="Z176" s="109"/>
      <c r="AA176" s="213" t="s">
        <v>30</v>
      </c>
      <c r="AB176" s="74">
        <v>5.0</v>
      </c>
      <c r="AC176" s="522" t="s">
        <v>31</v>
      </c>
      <c r="AD176" s="45">
        <f>ROUND(ROUND(H152*P$152,0)*T176,0)-AB176</f>
        <v>191</v>
      </c>
      <c r="AE176" s="79"/>
    </row>
    <row r="177" ht="16.5" customHeight="1">
      <c r="A177" s="29">
        <v>61.0</v>
      </c>
      <c r="B177" s="29">
        <v>9191.0</v>
      </c>
      <c r="C177" s="32" t="s">
        <v>11853</v>
      </c>
      <c r="D177" s="389"/>
      <c r="E177" s="389"/>
      <c r="F177" s="532"/>
      <c r="G177" s="527"/>
      <c r="H177" s="527"/>
      <c r="I177" s="532"/>
      <c r="J177" s="94"/>
      <c r="K177" s="140"/>
      <c r="L177" s="54"/>
      <c r="M177" s="254"/>
      <c r="N177" s="8"/>
      <c r="O177" s="8"/>
      <c r="P177" s="54"/>
      <c r="Q177" s="535"/>
      <c r="R177" s="482"/>
      <c r="S177" s="14"/>
      <c r="T177" s="14"/>
      <c r="U177" s="521"/>
      <c r="V177" s="53"/>
      <c r="W177" s="14"/>
      <c r="X177" s="305" t="s">
        <v>20</v>
      </c>
      <c r="Y177" s="41" t="s">
        <v>21</v>
      </c>
      <c r="Z177" s="86">
        <v>0.85</v>
      </c>
      <c r="AA177" s="75"/>
      <c r="AB177" s="213"/>
      <c r="AC177" s="213"/>
      <c r="AD177" s="45">
        <f>ROUND(ROUND(ROUND(H152*P$152,0)*T176,0)*Z177,0)</f>
        <v>167</v>
      </c>
      <c r="AE177" s="79"/>
    </row>
    <row r="178" ht="16.5" customHeight="1">
      <c r="A178" s="29">
        <v>61.0</v>
      </c>
      <c r="B178" s="29">
        <v>9192.0</v>
      </c>
      <c r="C178" s="32" t="s">
        <v>11854</v>
      </c>
      <c r="D178" s="389"/>
      <c r="E178" s="389"/>
      <c r="F178" s="532"/>
      <c r="G178" s="527"/>
      <c r="H178" s="527"/>
      <c r="I178" s="532"/>
      <c r="J178" s="94"/>
      <c r="K178" s="140"/>
      <c r="L178" s="54"/>
      <c r="M178" s="254"/>
      <c r="N178" s="8"/>
      <c r="O178" s="8"/>
      <c r="P178" s="54"/>
      <c r="Q178" s="535"/>
      <c r="R178" s="482"/>
      <c r="S178" s="83"/>
      <c r="T178" s="83"/>
      <c r="U178" s="525"/>
      <c r="V178" s="180"/>
      <c r="W178" s="21"/>
      <c r="X178" s="484"/>
      <c r="Y178" s="56"/>
      <c r="Z178" s="526"/>
      <c r="AA178" s="213" t="s">
        <v>30</v>
      </c>
      <c r="AB178" s="74">
        <v>5.0</v>
      </c>
      <c r="AC178" s="522" t="s">
        <v>31</v>
      </c>
      <c r="AD178" s="45">
        <f>ROUND(ROUND(ROUND(H152*P$152,0)*T176,0)*Z177,0)-AB178</f>
        <v>162</v>
      </c>
      <c r="AE178" s="79"/>
    </row>
    <row r="179" ht="16.5" customHeight="1">
      <c r="A179" s="29">
        <v>61.0</v>
      </c>
      <c r="B179" s="29">
        <v>9193.0</v>
      </c>
      <c r="C179" s="32" t="s">
        <v>11855</v>
      </c>
      <c r="D179" s="389"/>
      <c r="E179" s="389"/>
      <c r="F179" s="532"/>
      <c r="G179" s="527"/>
      <c r="H179" s="527"/>
      <c r="I179" s="532"/>
      <c r="J179" s="94"/>
      <c r="K179" s="140"/>
      <c r="L179" s="54"/>
      <c r="M179" s="254"/>
      <c r="N179" s="8"/>
      <c r="O179" s="8"/>
      <c r="P179" s="54"/>
      <c r="Q179" s="536"/>
      <c r="R179" s="14"/>
      <c r="S179" s="14"/>
      <c r="T179" s="14"/>
      <c r="U179" s="102" t="s">
        <v>326</v>
      </c>
      <c r="V179" s="41" t="s">
        <v>21</v>
      </c>
      <c r="W179" s="60">
        <v>0.7</v>
      </c>
      <c r="X179" s="37"/>
      <c r="Y179" s="7"/>
      <c r="Z179" s="39"/>
      <c r="AA179" s="213"/>
      <c r="AB179" s="213"/>
      <c r="AC179" s="213"/>
      <c r="AD179" s="114">
        <f>ROUND(ROUND(ROUND(H152*P$152,0)*T176,0)*W179,0)</f>
        <v>137</v>
      </c>
      <c r="AE179" s="79"/>
    </row>
    <row r="180" ht="16.5" customHeight="1">
      <c r="A180" s="29">
        <v>61.0</v>
      </c>
      <c r="B180" s="29">
        <v>9194.0</v>
      </c>
      <c r="C180" s="32" t="s">
        <v>11856</v>
      </c>
      <c r="D180" s="389"/>
      <c r="E180" s="389"/>
      <c r="F180" s="532"/>
      <c r="G180" s="527"/>
      <c r="H180" s="527"/>
      <c r="I180" s="532"/>
      <c r="J180" s="94"/>
      <c r="K180" s="140"/>
      <c r="L180" s="54"/>
      <c r="M180" s="254"/>
      <c r="N180" s="8"/>
      <c r="O180" s="8"/>
      <c r="P180" s="54"/>
      <c r="Q180" s="536"/>
      <c r="R180" s="14"/>
      <c r="S180" s="14"/>
      <c r="T180" s="14"/>
      <c r="U180" s="482"/>
      <c r="V180" s="83"/>
      <c r="W180" s="528"/>
      <c r="X180" s="227"/>
      <c r="Y180" s="22"/>
      <c r="Z180" s="109"/>
      <c r="AA180" s="213" t="s">
        <v>30</v>
      </c>
      <c r="AB180" s="74">
        <v>5.0</v>
      </c>
      <c r="AC180" s="522" t="s">
        <v>31</v>
      </c>
      <c r="AD180" s="114">
        <f>ROUND(ROUND(ROUND(H152*P$152,0)*T176,0)*W179,0)-AB180</f>
        <v>132</v>
      </c>
      <c r="AE180" s="79"/>
    </row>
    <row r="181" ht="16.5" customHeight="1">
      <c r="A181" s="29">
        <v>61.0</v>
      </c>
      <c r="B181" s="29">
        <v>9195.0</v>
      </c>
      <c r="C181" s="32" t="s">
        <v>11857</v>
      </c>
      <c r="D181" s="389"/>
      <c r="E181" s="389"/>
      <c r="F181" s="532"/>
      <c r="G181" s="527"/>
      <c r="H181" s="527"/>
      <c r="I181" s="532"/>
      <c r="J181" s="94"/>
      <c r="K181" s="140"/>
      <c r="L181" s="54"/>
      <c r="M181" s="254"/>
      <c r="N181" s="8"/>
      <c r="O181" s="8"/>
      <c r="P181" s="54"/>
      <c r="Q181" s="254"/>
      <c r="R181" s="83"/>
      <c r="S181" s="83"/>
      <c r="U181" s="482"/>
      <c r="V181" s="99"/>
      <c r="W181" s="529"/>
      <c r="X181" s="305" t="s">
        <v>20</v>
      </c>
      <c r="Y181" s="41" t="s">
        <v>21</v>
      </c>
      <c r="Z181" s="86">
        <v>0.85</v>
      </c>
      <c r="AA181" s="75"/>
      <c r="AB181" s="213"/>
      <c r="AC181" s="213"/>
      <c r="AD181" s="114">
        <f>ROUND(ROUND(ROUND(ROUND(H152*P$152,0)*T176,0)*W179,0)*Z181,0)</f>
        <v>116</v>
      </c>
      <c r="AE181" s="79"/>
    </row>
    <row r="182" ht="16.5" customHeight="1">
      <c r="A182" s="29">
        <v>61.0</v>
      </c>
      <c r="B182" s="29">
        <v>9196.0</v>
      </c>
      <c r="C182" s="32" t="s">
        <v>11858</v>
      </c>
      <c r="D182" s="389"/>
      <c r="E182" s="389"/>
      <c r="F182" s="532"/>
      <c r="G182" s="527"/>
      <c r="H182" s="527"/>
      <c r="I182" s="532"/>
      <c r="J182" s="94"/>
      <c r="K182" s="140"/>
      <c r="L182" s="54"/>
      <c r="M182" s="254"/>
      <c r="N182" s="8"/>
      <c r="O182" s="8"/>
      <c r="P182" s="54"/>
      <c r="Q182" s="254"/>
      <c r="R182" s="83"/>
      <c r="S182" s="83"/>
      <c r="T182" s="83"/>
      <c r="U182" s="530"/>
      <c r="V182" s="24"/>
      <c r="W182" s="26"/>
      <c r="X182" s="484"/>
      <c r="Y182" s="56"/>
      <c r="Z182" s="526"/>
      <c r="AA182" s="213" t="s">
        <v>30</v>
      </c>
      <c r="AB182" s="74">
        <v>5.0</v>
      </c>
      <c r="AC182" s="522" t="s">
        <v>31</v>
      </c>
      <c r="AD182" s="114">
        <f>ROUND(ROUND(ROUND(ROUND(H152*P$152,0)*T176,0)*W179,0)*Z181,0)-AB182</f>
        <v>111</v>
      </c>
      <c r="AE182" s="79"/>
    </row>
    <row r="183" ht="16.5" customHeight="1">
      <c r="A183" s="29">
        <v>61.0</v>
      </c>
      <c r="B183" s="29">
        <v>9197.0</v>
      </c>
      <c r="C183" s="32" t="s">
        <v>11859</v>
      </c>
      <c r="D183" s="389"/>
      <c r="E183" s="389"/>
      <c r="F183" s="532"/>
      <c r="G183" s="527"/>
      <c r="H183" s="527"/>
      <c r="I183" s="532"/>
      <c r="J183" s="94"/>
      <c r="K183" s="140"/>
      <c r="L183" s="54"/>
      <c r="M183" s="254"/>
      <c r="N183" s="8"/>
      <c r="O183" s="8"/>
      <c r="P183" s="54"/>
      <c r="Q183" s="536"/>
      <c r="R183" s="83"/>
      <c r="S183" s="528"/>
      <c r="T183" s="486"/>
      <c r="U183" s="102" t="s">
        <v>329</v>
      </c>
      <c r="V183" s="83" t="s">
        <v>21</v>
      </c>
      <c r="W183" s="528">
        <v>0.85</v>
      </c>
      <c r="X183" s="37"/>
      <c r="Y183" s="7"/>
      <c r="Z183" s="39"/>
      <c r="AA183" s="213"/>
      <c r="AB183" s="213"/>
      <c r="AC183" s="213"/>
      <c r="AD183" s="45">
        <f>ROUND(ROUND(ROUND(H152*P$152,0)*T176,0)*W183,0)</f>
        <v>167</v>
      </c>
      <c r="AE183" s="79"/>
    </row>
    <row r="184" ht="16.5" customHeight="1">
      <c r="A184" s="29">
        <v>61.0</v>
      </c>
      <c r="B184" s="29">
        <v>9198.0</v>
      </c>
      <c r="C184" s="32" t="s">
        <v>11860</v>
      </c>
      <c r="D184" s="389"/>
      <c r="E184" s="389"/>
      <c r="F184" s="532"/>
      <c r="G184" s="527"/>
      <c r="H184" s="527"/>
      <c r="I184" s="532"/>
      <c r="J184" s="94"/>
      <c r="K184" s="140"/>
      <c r="L184" s="54"/>
      <c r="M184" s="254"/>
      <c r="N184" s="8"/>
      <c r="O184" s="8"/>
      <c r="P184" s="54"/>
      <c r="Q184" s="536"/>
      <c r="R184" s="83"/>
      <c r="S184" s="528"/>
      <c r="T184" s="528"/>
      <c r="U184" s="482"/>
      <c r="V184" s="83"/>
      <c r="W184" s="528"/>
      <c r="X184" s="227"/>
      <c r="Y184" s="22"/>
      <c r="Z184" s="109"/>
      <c r="AA184" s="213" t="s">
        <v>30</v>
      </c>
      <c r="AB184" s="74">
        <v>5.0</v>
      </c>
      <c r="AC184" s="522" t="s">
        <v>31</v>
      </c>
      <c r="AD184" s="45">
        <f>ROUND(ROUND(ROUND(H152*P$152,0)*T176,0)*W183,0)-AB184</f>
        <v>162</v>
      </c>
      <c r="AE184" s="79"/>
    </row>
    <row r="185" ht="16.5" customHeight="1">
      <c r="A185" s="29">
        <v>61.0</v>
      </c>
      <c r="B185" s="29">
        <v>9199.0</v>
      </c>
      <c r="C185" s="32" t="s">
        <v>11861</v>
      </c>
      <c r="D185" s="389"/>
      <c r="E185" s="389"/>
      <c r="F185" s="532"/>
      <c r="G185" s="527"/>
      <c r="H185" s="527"/>
      <c r="I185" s="532"/>
      <c r="J185" s="94"/>
      <c r="K185" s="140"/>
      <c r="L185" s="54"/>
      <c r="M185" s="254"/>
      <c r="N185" s="8"/>
      <c r="O185" s="8"/>
      <c r="P185" s="54"/>
      <c r="Q185" s="254"/>
      <c r="R185" s="83"/>
      <c r="S185" s="528"/>
      <c r="T185" s="528"/>
      <c r="U185" s="482"/>
      <c r="V185" s="99"/>
      <c r="W185" s="529"/>
      <c r="X185" s="305" t="s">
        <v>20</v>
      </c>
      <c r="Y185" s="41" t="s">
        <v>21</v>
      </c>
      <c r="Z185" s="86">
        <v>0.85</v>
      </c>
      <c r="AA185" s="75"/>
      <c r="AB185" s="213"/>
      <c r="AC185" s="213"/>
      <c r="AD185" s="45">
        <f>ROUND(ROUND(ROUND(ROUND(H152*P$152,0)*T176,0)*W183,0)*Z185,0)</f>
        <v>142</v>
      </c>
      <c r="AE185" s="79"/>
    </row>
    <row r="186" ht="16.5" customHeight="1">
      <c r="A186" s="29">
        <v>61.0</v>
      </c>
      <c r="B186" s="29">
        <v>9200.0</v>
      </c>
      <c r="C186" s="32" t="s">
        <v>11862</v>
      </c>
      <c r="D186" s="389"/>
      <c r="E186" s="389"/>
      <c r="F186" s="532"/>
      <c r="G186" s="527"/>
      <c r="H186" s="8"/>
      <c r="I186" s="144"/>
      <c r="J186" s="94"/>
      <c r="K186" s="140"/>
      <c r="L186" s="54"/>
      <c r="M186" s="254"/>
      <c r="N186" s="8"/>
      <c r="O186" s="8"/>
      <c r="P186" s="54"/>
      <c r="Q186" s="537"/>
      <c r="R186" s="55"/>
      <c r="S186" s="56"/>
      <c r="T186" s="141"/>
      <c r="U186" s="484"/>
      <c r="V186" s="24"/>
      <c r="W186" s="26"/>
      <c r="X186" s="484"/>
      <c r="Y186" s="56"/>
      <c r="Z186" s="526"/>
      <c r="AA186" s="213" t="s">
        <v>30</v>
      </c>
      <c r="AB186" s="74">
        <v>5.0</v>
      </c>
      <c r="AC186" s="522" t="s">
        <v>31</v>
      </c>
      <c r="AD186" s="45">
        <f>ROUND(ROUND(ROUND(ROUND(H152*P$152,0)*T176,0)*W183,0)*Z185,0)-AB186</f>
        <v>137</v>
      </c>
      <c r="AE186" s="79"/>
    </row>
    <row r="187" ht="16.5" customHeight="1">
      <c r="A187" s="29">
        <v>61.0</v>
      </c>
      <c r="B187" s="29">
        <v>9201.0</v>
      </c>
      <c r="C187" s="32" t="s">
        <v>11863</v>
      </c>
      <c r="D187" s="389"/>
      <c r="E187" s="389"/>
      <c r="F187" s="523"/>
      <c r="G187" s="113"/>
      <c r="H187" s="8"/>
      <c r="I187" s="144"/>
      <c r="J187" s="94"/>
      <c r="K187" s="140"/>
      <c r="L187" s="54"/>
      <c r="M187" s="254"/>
      <c r="N187" s="598" t="s">
        <v>27</v>
      </c>
      <c r="O187" s="600"/>
      <c r="P187" s="601"/>
      <c r="Q187" s="52"/>
      <c r="R187" s="8"/>
      <c r="S187" s="8"/>
      <c r="T187" s="8"/>
      <c r="U187" s="521"/>
      <c r="V187" s="14"/>
      <c r="W187" s="8"/>
      <c r="X187" s="52"/>
      <c r="Y187" s="7"/>
      <c r="Z187" s="39"/>
      <c r="AA187" s="213"/>
      <c r="AB187" s="213"/>
      <c r="AC187" s="213"/>
      <c r="AD187" s="45">
        <f>ROUND(ROUND(H152*P$188,0),0)</f>
        <v>280</v>
      </c>
      <c r="AE187" s="79"/>
    </row>
    <row r="188" ht="16.5" customHeight="1">
      <c r="A188" s="29">
        <v>61.0</v>
      </c>
      <c r="B188" s="29">
        <v>9202.0</v>
      </c>
      <c r="C188" s="32" t="s">
        <v>11864</v>
      </c>
      <c r="D188" s="389"/>
      <c r="E188" s="389"/>
      <c r="F188" s="523"/>
      <c r="G188" s="113"/>
      <c r="H188" s="8"/>
      <c r="I188" s="144"/>
      <c r="J188" s="94"/>
      <c r="K188" s="140"/>
      <c r="L188" s="54"/>
      <c r="M188" s="254"/>
      <c r="N188" s="482"/>
      <c r="O188" s="83" t="s">
        <v>21</v>
      </c>
      <c r="P188" s="528">
        <v>0.5</v>
      </c>
      <c r="Q188" s="52"/>
      <c r="R188" s="8"/>
      <c r="S188" s="8"/>
      <c r="T188" s="8"/>
      <c r="U188" s="521"/>
      <c r="V188" s="14"/>
      <c r="W188" s="8"/>
      <c r="X188" s="52"/>
      <c r="Y188" s="8"/>
      <c r="Z188" s="109"/>
      <c r="AA188" s="213" t="s">
        <v>30</v>
      </c>
      <c r="AB188" s="74">
        <v>5.0</v>
      </c>
      <c r="AC188" s="522" t="s">
        <v>31</v>
      </c>
      <c r="AD188" s="45">
        <f>ROUND(ROUND(H152*P$188,0),0)-AB188</f>
        <v>275</v>
      </c>
      <c r="AE188" s="79"/>
    </row>
    <row r="189" ht="16.5" customHeight="1">
      <c r="A189" s="29">
        <v>61.0</v>
      </c>
      <c r="B189" s="29">
        <v>9203.0</v>
      </c>
      <c r="C189" s="32" t="s">
        <v>11865</v>
      </c>
      <c r="D189" s="389"/>
      <c r="E189" s="389"/>
      <c r="F189" s="523"/>
      <c r="G189" s="174"/>
      <c r="H189" s="174"/>
      <c r="I189" s="523"/>
      <c r="J189" s="94"/>
      <c r="K189" s="140"/>
      <c r="L189" s="54"/>
      <c r="M189" s="254"/>
      <c r="N189" s="482"/>
      <c r="O189" s="8"/>
      <c r="P189" s="54"/>
      <c r="Q189" s="52"/>
      <c r="R189" s="8"/>
      <c r="S189" s="8"/>
      <c r="T189" s="8"/>
      <c r="U189" s="521"/>
      <c r="V189" s="14"/>
      <c r="W189" s="54"/>
      <c r="X189" s="305" t="s">
        <v>20</v>
      </c>
      <c r="Y189" s="41" t="s">
        <v>21</v>
      </c>
      <c r="Z189" s="86">
        <v>0.85</v>
      </c>
      <c r="AA189" s="75"/>
      <c r="AB189" s="213"/>
      <c r="AC189" s="213"/>
      <c r="AD189" s="45">
        <f>ROUND(ROUND(H152*P$188,0)*Z189,0)</f>
        <v>238</v>
      </c>
      <c r="AE189" s="79"/>
    </row>
    <row r="190" ht="16.5" customHeight="1">
      <c r="A190" s="29">
        <v>61.0</v>
      </c>
      <c r="B190" s="29">
        <v>9204.0</v>
      </c>
      <c r="C190" s="32" t="s">
        <v>11866</v>
      </c>
      <c r="D190" s="389"/>
      <c r="E190" s="389"/>
      <c r="F190" s="523"/>
      <c r="G190" s="174"/>
      <c r="H190" s="174"/>
      <c r="I190" s="174"/>
      <c r="J190" s="94"/>
      <c r="K190" s="140"/>
      <c r="L190" s="54"/>
      <c r="M190" s="254"/>
      <c r="N190" s="482"/>
      <c r="O190" s="8"/>
      <c r="P190" s="54"/>
      <c r="Q190" s="52"/>
      <c r="R190" s="8"/>
      <c r="S190" s="8"/>
      <c r="T190" s="8"/>
      <c r="U190" s="525"/>
      <c r="V190" s="21"/>
      <c r="W190" s="109"/>
      <c r="X190" s="484"/>
      <c r="Y190" s="56"/>
      <c r="Z190" s="526"/>
      <c r="AA190" s="213" t="s">
        <v>30</v>
      </c>
      <c r="AB190" s="74">
        <v>5.0</v>
      </c>
      <c r="AC190" s="522" t="s">
        <v>31</v>
      </c>
      <c r="AD190" s="45">
        <f>ROUND(ROUND(H152*P$188,0)*Z189,0)-AB190</f>
        <v>233</v>
      </c>
      <c r="AE190" s="79"/>
    </row>
    <row r="191" ht="16.5" customHeight="1">
      <c r="A191" s="29">
        <v>61.0</v>
      </c>
      <c r="B191" s="29">
        <v>9205.0</v>
      </c>
      <c r="C191" s="32" t="s">
        <v>11867</v>
      </c>
      <c r="D191" s="389"/>
      <c r="E191" s="389"/>
      <c r="F191" s="532"/>
      <c r="G191" s="527"/>
      <c r="H191" s="14"/>
      <c r="I191" s="14"/>
      <c r="J191" s="94"/>
      <c r="K191" s="140"/>
      <c r="L191" s="54"/>
      <c r="M191" s="254"/>
      <c r="N191" s="8"/>
      <c r="O191" s="8"/>
      <c r="P191" s="54"/>
      <c r="Q191" s="52"/>
      <c r="R191" s="8"/>
      <c r="S191" s="8"/>
      <c r="T191" s="8"/>
      <c r="U191" s="102" t="s">
        <v>326</v>
      </c>
      <c r="V191" s="41" t="s">
        <v>21</v>
      </c>
      <c r="W191" s="60">
        <v>0.7</v>
      </c>
      <c r="X191" s="37"/>
      <c r="Y191" s="7"/>
      <c r="Z191" s="39"/>
      <c r="AA191" s="213"/>
      <c r="AB191" s="213"/>
      <c r="AC191" s="213"/>
      <c r="AD191" s="45">
        <f>ROUND(ROUND(H152*P$188,0)*W191,0)</f>
        <v>196</v>
      </c>
      <c r="AE191" s="79"/>
    </row>
    <row r="192" ht="16.5" customHeight="1">
      <c r="A192" s="29">
        <v>61.0</v>
      </c>
      <c r="B192" s="29">
        <v>9206.0</v>
      </c>
      <c r="C192" s="32" t="s">
        <v>11868</v>
      </c>
      <c r="D192" s="389"/>
      <c r="E192" s="389"/>
      <c r="F192" s="532"/>
      <c r="G192" s="527"/>
      <c r="H192" s="8"/>
      <c r="I192" s="144"/>
      <c r="J192" s="94"/>
      <c r="K192" s="140"/>
      <c r="L192" s="54"/>
      <c r="M192" s="254"/>
      <c r="N192" s="8"/>
      <c r="O192" s="8"/>
      <c r="P192" s="54"/>
      <c r="Q192" s="52"/>
      <c r="R192" s="8"/>
      <c r="S192" s="8"/>
      <c r="T192" s="8"/>
      <c r="U192" s="482"/>
      <c r="V192" s="83"/>
      <c r="W192" s="528"/>
      <c r="X192" s="227"/>
      <c r="Y192" s="22"/>
      <c r="Z192" s="109"/>
      <c r="AA192" s="213" t="s">
        <v>30</v>
      </c>
      <c r="AB192" s="74">
        <v>5.0</v>
      </c>
      <c r="AC192" s="522" t="s">
        <v>31</v>
      </c>
      <c r="AD192" s="45">
        <f>ROUND(ROUND(H152*P$188,0)*W191,0)-AB192</f>
        <v>191</v>
      </c>
      <c r="AE192" s="79"/>
    </row>
    <row r="193" ht="16.5" customHeight="1">
      <c r="A193" s="29">
        <v>61.0</v>
      </c>
      <c r="B193" s="29">
        <v>9207.0</v>
      </c>
      <c r="C193" s="32" t="s">
        <v>11869</v>
      </c>
      <c r="D193" s="389"/>
      <c r="E193" s="389"/>
      <c r="F193" s="543"/>
      <c r="G193" s="113"/>
      <c r="H193" s="8"/>
      <c r="I193" s="144"/>
      <c r="J193" s="94"/>
      <c r="K193" s="140"/>
      <c r="L193" s="54"/>
      <c r="M193" s="254"/>
      <c r="N193" s="8"/>
      <c r="O193" s="8"/>
      <c r="P193" s="54"/>
      <c r="Q193" s="52"/>
      <c r="R193" s="8"/>
      <c r="S193" s="8"/>
      <c r="T193" s="8"/>
      <c r="U193" s="482"/>
      <c r="V193" s="99"/>
      <c r="W193" s="529"/>
      <c r="X193" s="305" t="s">
        <v>20</v>
      </c>
      <c r="Y193" s="41" t="s">
        <v>21</v>
      </c>
      <c r="Z193" s="86">
        <v>0.85</v>
      </c>
      <c r="AA193" s="75"/>
      <c r="AB193" s="213"/>
      <c r="AC193" s="213"/>
      <c r="AD193" s="45">
        <f>ROUND(ROUND(ROUND(H152*P$188,0)*W191,0)*Z193,0)</f>
        <v>167</v>
      </c>
      <c r="AE193" s="79"/>
    </row>
    <row r="194" ht="16.5" customHeight="1">
      <c r="A194" s="29">
        <v>61.0</v>
      </c>
      <c r="B194" s="29">
        <v>9208.0</v>
      </c>
      <c r="C194" s="32" t="s">
        <v>11870</v>
      </c>
      <c r="D194" s="389"/>
      <c r="E194" s="231"/>
      <c r="F194" s="543"/>
      <c r="G194" s="113"/>
      <c r="H194" s="8"/>
      <c r="I194" s="144"/>
      <c r="J194" s="94"/>
      <c r="K194" s="140"/>
      <c r="L194" s="54"/>
      <c r="M194" s="254"/>
      <c r="N194" s="8"/>
      <c r="O194" s="8"/>
      <c r="P194" s="54"/>
      <c r="Q194" s="52"/>
      <c r="R194" s="8"/>
      <c r="S194" s="8"/>
      <c r="T194" s="8"/>
      <c r="U194" s="530"/>
      <c r="V194" s="24"/>
      <c r="W194" s="26"/>
      <c r="X194" s="484"/>
      <c r="Y194" s="56"/>
      <c r="Z194" s="526"/>
      <c r="AA194" s="213" t="s">
        <v>30</v>
      </c>
      <c r="AB194" s="74">
        <v>5.0</v>
      </c>
      <c r="AC194" s="522" t="s">
        <v>31</v>
      </c>
      <c r="AD194" s="45">
        <f>ROUND(ROUND(ROUND(H152*P$188,0)*W191,0)*Z193,0)-AB194</f>
        <v>162</v>
      </c>
      <c r="AE194" s="79"/>
    </row>
    <row r="195" ht="16.5" customHeight="1">
      <c r="A195" s="29">
        <v>61.0</v>
      </c>
      <c r="B195" s="29">
        <v>9209.0</v>
      </c>
      <c r="C195" s="32" t="s">
        <v>11871</v>
      </c>
      <c r="D195" s="389"/>
      <c r="E195" s="231"/>
      <c r="F195" s="543"/>
      <c r="G195" s="113"/>
      <c r="H195" s="8"/>
      <c r="I195" s="144"/>
      <c r="J195" s="94"/>
      <c r="K195" s="140"/>
      <c r="L195" s="54"/>
      <c r="M195" s="254"/>
      <c r="N195" s="8"/>
      <c r="O195" s="8"/>
      <c r="P195" s="54"/>
      <c r="Q195" s="52"/>
      <c r="R195" s="8"/>
      <c r="S195" s="8"/>
      <c r="T195" s="54"/>
      <c r="U195" s="102" t="s">
        <v>329</v>
      </c>
      <c r="V195" s="83" t="s">
        <v>21</v>
      </c>
      <c r="W195" s="528">
        <v>0.85</v>
      </c>
      <c r="X195" s="37"/>
      <c r="Y195" s="7"/>
      <c r="Z195" s="39"/>
      <c r="AA195" s="213"/>
      <c r="AB195" s="213"/>
      <c r="AC195" s="213"/>
      <c r="AD195" s="45">
        <f>ROUND(ROUND(H152*P$188,0)*W195,0)</f>
        <v>238</v>
      </c>
      <c r="AE195" s="79"/>
    </row>
    <row r="196" ht="16.5" customHeight="1">
      <c r="A196" s="29">
        <v>61.0</v>
      </c>
      <c r="B196" s="29">
        <v>9210.0</v>
      </c>
      <c r="C196" s="32" t="s">
        <v>11872</v>
      </c>
      <c r="D196" s="389"/>
      <c r="E196" s="231"/>
      <c r="F196" s="543"/>
      <c r="G196" s="113"/>
      <c r="H196" s="8"/>
      <c r="I196" s="144"/>
      <c r="J196" s="94"/>
      <c r="K196" s="140"/>
      <c r="L196" s="54"/>
      <c r="M196" s="254"/>
      <c r="N196" s="8"/>
      <c r="O196" s="8"/>
      <c r="P196" s="54"/>
      <c r="Q196" s="52"/>
      <c r="R196" s="8"/>
      <c r="S196" s="8"/>
      <c r="T196" s="8"/>
      <c r="U196" s="482"/>
      <c r="V196" s="83"/>
      <c r="W196" s="528"/>
      <c r="X196" s="227"/>
      <c r="Y196" s="22"/>
      <c r="Z196" s="109"/>
      <c r="AA196" s="213" t="s">
        <v>30</v>
      </c>
      <c r="AB196" s="74">
        <v>5.0</v>
      </c>
      <c r="AC196" s="522" t="s">
        <v>31</v>
      </c>
      <c r="AD196" s="45">
        <f>ROUND(ROUND(H152*P$188,0)*W195,0)-AB196</f>
        <v>233</v>
      </c>
      <c r="AE196" s="79"/>
    </row>
    <row r="197" ht="16.5" customHeight="1">
      <c r="A197" s="29">
        <v>61.0</v>
      </c>
      <c r="B197" s="29">
        <v>9211.0</v>
      </c>
      <c r="C197" s="32" t="s">
        <v>11873</v>
      </c>
      <c r="D197" s="389"/>
      <c r="E197" s="231"/>
      <c r="F197" s="532"/>
      <c r="G197" s="527"/>
      <c r="H197" s="527"/>
      <c r="I197" s="532"/>
      <c r="J197" s="94"/>
      <c r="K197" s="140"/>
      <c r="L197" s="54"/>
      <c r="M197" s="254"/>
      <c r="N197" s="8"/>
      <c r="O197" s="8"/>
      <c r="P197" s="54"/>
      <c r="Q197" s="52"/>
      <c r="R197" s="8"/>
      <c r="S197" s="8"/>
      <c r="T197" s="8"/>
      <c r="U197" s="482"/>
      <c r="V197" s="99"/>
      <c r="W197" s="529"/>
      <c r="X197" s="305" t="s">
        <v>20</v>
      </c>
      <c r="Y197" s="41" t="s">
        <v>21</v>
      </c>
      <c r="Z197" s="86">
        <v>0.85</v>
      </c>
      <c r="AA197" s="75"/>
      <c r="AB197" s="213"/>
      <c r="AC197" s="213"/>
      <c r="AD197" s="45">
        <f>ROUND(ROUND(ROUND(H152*P$188,0)*W195,0)*Z197,0)</f>
        <v>202</v>
      </c>
      <c r="AE197" s="79"/>
    </row>
    <row r="198" ht="16.5" customHeight="1">
      <c r="A198" s="29">
        <v>61.0</v>
      </c>
      <c r="B198" s="29">
        <v>9212.0</v>
      </c>
      <c r="C198" s="32" t="s">
        <v>11874</v>
      </c>
      <c r="D198" s="389"/>
      <c r="E198" s="231"/>
      <c r="F198" s="532"/>
      <c r="G198" s="527"/>
      <c r="H198" s="527"/>
      <c r="I198" s="532"/>
      <c r="J198" s="94"/>
      <c r="K198" s="140"/>
      <c r="L198" s="54"/>
      <c r="M198" s="254"/>
      <c r="N198" s="8"/>
      <c r="O198" s="8"/>
      <c r="P198" s="54"/>
      <c r="Q198" s="227"/>
      <c r="R198" s="22"/>
      <c r="S198" s="22"/>
      <c r="T198" s="22"/>
      <c r="U198" s="484"/>
      <c r="V198" s="24"/>
      <c r="W198" s="26"/>
      <c r="X198" s="484"/>
      <c r="Y198" s="56"/>
      <c r="Z198" s="526"/>
      <c r="AA198" s="213" t="s">
        <v>30</v>
      </c>
      <c r="AB198" s="74">
        <v>5.0</v>
      </c>
      <c r="AC198" s="522" t="s">
        <v>31</v>
      </c>
      <c r="AD198" s="45">
        <f>ROUND(ROUND(ROUND(H152*P$188,0)*W195,0)*Z197,0)-AB198</f>
        <v>197</v>
      </c>
      <c r="AE198" s="79"/>
    </row>
    <row r="199" ht="16.5" customHeight="1">
      <c r="A199" s="29">
        <v>61.0</v>
      </c>
      <c r="B199" s="29">
        <v>9213.0</v>
      </c>
      <c r="C199" s="32" t="s">
        <v>11875</v>
      </c>
      <c r="D199" s="389"/>
      <c r="E199" s="389"/>
      <c r="F199" s="532"/>
      <c r="G199" s="527"/>
      <c r="H199" s="527"/>
      <c r="I199" s="532"/>
      <c r="J199" s="94"/>
      <c r="K199" s="140"/>
      <c r="L199" s="54"/>
      <c r="M199" s="254"/>
      <c r="N199" s="8"/>
      <c r="O199" s="8"/>
      <c r="P199" s="54"/>
      <c r="Q199" s="206" t="s">
        <v>23</v>
      </c>
      <c r="R199" s="102" t="s">
        <v>24</v>
      </c>
      <c r="S199" s="533"/>
      <c r="T199" s="533"/>
      <c r="U199" s="520"/>
      <c r="V199" s="38"/>
      <c r="W199" s="6"/>
      <c r="X199" s="37"/>
      <c r="Y199" s="7"/>
      <c r="Z199" s="39"/>
      <c r="AA199" s="213"/>
      <c r="AB199" s="213"/>
      <c r="AC199" s="213"/>
      <c r="AD199" s="45">
        <f>ROUND(ROUND(H152*P$188,0)*T200,0)</f>
        <v>196</v>
      </c>
      <c r="AE199" s="79"/>
    </row>
    <row r="200" ht="16.5" customHeight="1">
      <c r="A200" s="29">
        <v>61.0</v>
      </c>
      <c r="B200" s="29">
        <v>9214.0</v>
      </c>
      <c r="C200" s="32" t="s">
        <v>11876</v>
      </c>
      <c r="D200" s="389"/>
      <c r="E200" s="389"/>
      <c r="F200" s="532"/>
      <c r="G200" s="527"/>
      <c r="H200" s="527"/>
      <c r="I200" s="532"/>
      <c r="J200" s="94"/>
      <c r="K200" s="140"/>
      <c r="L200" s="54"/>
      <c r="M200" s="254"/>
      <c r="N200" s="8"/>
      <c r="O200" s="8"/>
      <c r="P200" s="54"/>
      <c r="Q200" s="481"/>
      <c r="R200" s="482"/>
      <c r="S200" s="83" t="s">
        <v>21</v>
      </c>
      <c r="T200" s="528">
        <v>0.7</v>
      </c>
      <c r="U200" s="521"/>
      <c r="V200" s="53"/>
      <c r="W200" s="14"/>
      <c r="X200" s="52"/>
      <c r="Y200" s="8"/>
      <c r="Z200" s="109"/>
      <c r="AA200" s="213" t="s">
        <v>30</v>
      </c>
      <c r="AB200" s="74">
        <v>5.0</v>
      </c>
      <c r="AC200" s="522" t="s">
        <v>31</v>
      </c>
      <c r="AD200" s="45">
        <f>ROUND(ROUND(H152*P$188,0)*T200,0)-AB200</f>
        <v>191</v>
      </c>
      <c r="AE200" s="79"/>
    </row>
    <row r="201" ht="16.5" customHeight="1">
      <c r="A201" s="29">
        <v>61.0</v>
      </c>
      <c r="B201" s="29">
        <v>9215.0</v>
      </c>
      <c r="C201" s="32" t="s">
        <v>11877</v>
      </c>
      <c r="D201" s="389"/>
      <c r="E201" s="389"/>
      <c r="F201" s="532"/>
      <c r="G201" s="527"/>
      <c r="H201" s="527"/>
      <c r="I201" s="532"/>
      <c r="J201" s="94"/>
      <c r="K201" s="140"/>
      <c r="L201" s="54"/>
      <c r="M201" s="254"/>
      <c r="N201" s="8"/>
      <c r="O201" s="8"/>
      <c r="P201" s="54"/>
      <c r="Q201" s="481"/>
      <c r="R201" s="482"/>
      <c r="S201" s="14"/>
      <c r="T201" s="14"/>
      <c r="U201" s="521"/>
      <c r="V201" s="53"/>
      <c r="W201" s="14"/>
      <c r="X201" s="305" t="s">
        <v>20</v>
      </c>
      <c r="Y201" s="41" t="s">
        <v>21</v>
      </c>
      <c r="Z201" s="86">
        <v>0.85</v>
      </c>
      <c r="AA201" s="75"/>
      <c r="AB201" s="213"/>
      <c r="AC201" s="213"/>
      <c r="AD201" s="45">
        <f>ROUND(ROUND(ROUND(H152*P$188,0)*T200,0)*Z201,0)</f>
        <v>167</v>
      </c>
      <c r="AE201" s="79"/>
    </row>
    <row r="202" ht="16.5" customHeight="1">
      <c r="A202" s="29">
        <v>61.0</v>
      </c>
      <c r="B202" s="29">
        <v>9216.0</v>
      </c>
      <c r="C202" s="32" t="s">
        <v>11878</v>
      </c>
      <c r="D202" s="389"/>
      <c r="E202" s="389"/>
      <c r="F202" s="532"/>
      <c r="G202" s="527"/>
      <c r="H202" s="527"/>
      <c r="I202" s="532"/>
      <c r="J202" s="94"/>
      <c r="K202" s="140"/>
      <c r="L202" s="54"/>
      <c r="M202" s="254"/>
      <c r="N202" s="8"/>
      <c r="O202" s="8"/>
      <c r="P202" s="54"/>
      <c r="Q202" s="481"/>
      <c r="R202" s="482"/>
      <c r="S202" s="83"/>
      <c r="T202" s="83"/>
      <c r="U202" s="525"/>
      <c r="V202" s="180"/>
      <c r="W202" s="21"/>
      <c r="X202" s="484"/>
      <c r="Y202" s="56"/>
      <c r="Z202" s="526"/>
      <c r="AA202" s="213" t="s">
        <v>30</v>
      </c>
      <c r="AB202" s="74">
        <v>5.0</v>
      </c>
      <c r="AC202" s="522" t="s">
        <v>31</v>
      </c>
      <c r="AD202" s="45">
        <f>ROUND(ROUND(ROUND(H152*P$188,0)*T200,0)*Z201,0)-AB202</f>
        <v>162</v>
      </c>
      <c r="AE202" s="79"/>
    </row>
    <row r="203" ht="16.5" customHeight="1">
      <c r="A203" s="29">
        <v>61.0</v>
      </c>
      <c r="B203" s="29">
        <v>9217.0</v>
      </c>
      <c r="C203" s="32" t="s">
        <v>11879</v>
      </c>
      <c r="D203" s="389"/>
      <c r="E203" s="389"/>
      <c r="F203" s="532"/>
      <c r="G203" s="527"/>
      <c r="H203" s="527"/>
      <c r="I203" s="532"/>
      <c r="J203" s="94"/>
      <c r="K203" s="140"/>
      <c r="L203" s="54"/>
      <c r="M203" s="254"/>
      <c r="N203" s="8"/>
      <c r="O203" s="8"/>
      <c r="P203" s="54"/>
      <c r="Q203" s="536"/>
      <c r="R203" s="14"/>
      <c r="S203" s="14"/>
      <c r="T203" s="14"/>
      <c r="U203" s="102" t="s">
        <v>326</v>
      </c>
      <c r="V203" s="41" t="s">
        <v>21</v>
      </c>
      <c r="W203" s="60">
        <v>0.7</v>
      </c>
      <c r="X203" s="37"/>
      <c r="Y203" s="7"/>
      <c r="Z203" s="39"/>
      <c r="AA203" s="213"/>
      <c r="AB203" s="213"/>
      <c r="AC203" s="213"/>
      <c r="AD203" s="114">
        <f>ROUND(ROUND(ROUND(H152*P$188,0)*T200,0)*W203,0)</f>
        <v>137</v>
      </c>
      <c r="AE203" s="79"/>
    </row>
    <row r="204" ht="16.5" customHeight="1">
      <c r="A204" s="29">
        <v>61.0</v>
      </c>
      <c r="B204" s="29">
        <v>9218.0</v>
      </c>
      <c r="C204" s="32" t="s">
        <v>11880</v>
      </c>
      <c r="D204" s="389"/>
      <c r="E204" s="389"/>
      <c r="F204" s="532"/>
      <c r="G204" s="527"/>
      <c r="H204" s="527"/>
      <c r="I204" s="532"/>
      <c r="J204" s="94"/>
      <c r="K204" s="140"/>
      <c r="L204" s="54"/>
      <c r="M204" s="254"/>
      <c r="N204" s="8"/>
      <c r="O204" s="8"/>
      <c r="P204" s="54"/>
      <c r="Q204" s="536"/>
      <c r="R204" s="14"/>
      <c r="S204" s="14"/>
      <c r="T204" s="14"/>
      <c r="U204" s="482"/>
      <c r="V204" s="83"/>
      <c r="W204" s="528"/>
      <c r="X204" s="227"/>
      <c r="Y204" s="22"/>
      <c r="Z204" s="109"/>
      <c r="AA204" s="213" t="s">
        <v>30</v>
      </c>
      <c r="AB204" s="74">
        <v>5.0</v>
      </c>
      <c r="AC204" s="522" t="s">
        <v>31</v>
      </c>
      <c r="AD204" s="114">
        <f>ROUND(ROUND(ROUND(H152*P$188,0)*T200,0)*W203,0)-AB204</f>
        <v>132</v>
      </c>
      <c r="AE204" s="79"/>
    </row>
    <row r="205" ht="16.5" customHeight="1">
      <c r="A205" s="29">
        <v>61.0</v>
      </c>
      <c r="B205" s="29">
        <v>9219.0</v>
      </c>
      <c r="C205" s="32" t="s">
        <v>11881</v>
      </c>
      <c r="D205" s="389"/>
      <c r="E205" s="389"/>
      <c r="F205" s="532"/>
      <c r="G205" s="527"/>
      <c r="H205" s="527"/>
      <c r="I205" s="532"/>
      <c r="J205" s="94"/>
      <c r="K205" s="140"/>
      <c r="L205" s="54"/>
      <c r="M205" s="254"/>
      <c r="N205" s="8"/>
      <c r="O205" s="8"/>
      <c r="P205" s="54"/>
      <c r="Q205" s="254"/>
      <c r="R205" s="83"/>
      <c r="S205" s="83"/>
      <c r="U205" s="482"/>
      <c r="V205" s="99"/>
      <c r="W205" s="529"/>
      <c r="X205" s="305" t="s">
        <v>20</v>
      </c>
      <c r="Y205" s="41" t="s">
        <v>21</v>
      </c>
      <c r="Z205" s="86">
        <v>0.85</v>
      </c>
      <c r="AA205" s="75"/>
      <c r="AB205" s="213"/>
      <c r="AC205" s="213"/>
      <c r="AD205" s="114">
        <f>ROUND(ROUND(ROUND(ROUND(H152*P$188,0)*T200,0)*W203,0)*Z205,0)</f>
        <v>116</v>
      </c>
      <c r="AE205" s="79"/>
    </row>
    <row r="206" ht="16.5" customHeight="1">
      <c r="A206" s="29">
        <v>61.0</v>
      </c>
      <c r="B206" s="29">
        <v>9220.0</v>
      </c>
      <c r="C206" s="32" t="s">
        <v>11882</v>
      </c>
      <c r="D206" s="389"/>
      <c r="E206" s="389"/>
      <c r="F206" s="532"/>
      <c r="G206" s="527"/>
      <c r="H206" s="527"/>
      <c r="I206" s="532"/>
      <c r="J206" s="94"/>
      <c r="K206" s="140"/>
      <c r="L206" s="54"/>
      <c r="M206" s="254"/>
      <c r="N206" s="8"/>
      <c r="O206" s="8"/>
      <c r="P206" s="54"/>
      <c r="Q206" s="254"/>
      <c r="R206" s="83"/>
      <c r="S206" s="83"/>
      <c r="T206" s="83"/>
      <c r="U206" s="530"/>
      <c r="V206" s="24"/>
      <c r="W206" s="26"/>
      <c r="X206" s="484"/>
      <c r="Y206" s="56"/>
      <c r="Z206" s="526"/>
      <c r="AA206" s="213" t="s">
        <v>30</v>
      </c>
      <c r="AB206" s="74">
        <v>5.0</v>
      </c>
      <c r="AC206" s="522" t="s">
        <v>31</v>
      </c>
      <c r="AD206" s="114">
        <f>ROUND(ROUND(ROUND(ROUND(H152*P$188,0)*T200,0)*W203,0)*Z205,0)-AB206</f>
        <v>111</v>
      </c>
      <c r="AE206" s="79"/>
    </row>
    <row r="207" ht="16.5" customHeight="1">
      <c r="A207" s="29">
        <v>61.0</v>
      </c>
      <c r="B207" s="29">
        <v>9221.0</v>
      </c>
      <c r="C207" s="32" t="s">
        <v>11883</v>
      </c>
      <c r="D207" s="389"/>
      <c r="E207" s="389"/>
      <c r="F207" s="532"/>
      <c r="G207" s="527"/>
      <c r="H207" s="527"/>
      <c r="I207" s="532"/>
      <c r="J207" s="94"/>
      <c r="K207" s="140"/>
      <c r="L207" s="54"/>
      <c r="M207" s="254"/>
      <c r="N207" s="8"/>
      <c r="O207" s="8"/>
      <c r="P207" s="54"/>
      <c r="Q207" s="536"/>
      <c r="R207" s="83"/>
      <c r="S207" s="528"/>
      <c r="T207" s="486"/>
      <c r="U207" s="102" t="s">
        <v>329</v>
      </c>
      <c r="V207" s="83" t="s">
        <v>21</v>
      </c>
      <c r="W207" s="528">
        <v>0.85</v>
      </c>
      <c r="X207" s="37"/>
      <c r="Y207" s="7"/>
      <c r="Z207" s="39"/>
      <c r="AA207" s="213"/>
      <c r="AB207" s="213"/>
      <c r="AC207" s="213"/>
      <c r="AD207" s="45">
        <f>ROUND(ROUND(ROUND(H152*P$188,0)*T200,0)*W207,0)</f>
        <v>167</v>
      </c>
      <c r="AE207" s="79"/>
    </row>
    <row r="208" ht="16.5" customHeight="1">
      <c r="A208" s="29">
        <v>61.0</v>
      </c>
      <c r="B208" s="29">
        <v>9222.0</v>
      </c>
      <c r="C208" s="32" t="s">
        <v>11884</v>
      </c>
      <c r="D208" s="389"/>
      <c r="E208" s="389"/>
      <c r="F208" s="532"/>
      <c r="G208" s="527"/>
      <c r="H208" s="527"/>
      <c r="I208" s="532"/>
      <c r="J208" s="94"/>
      <c r="K208" s="140"/>
      <c r="L208" s="54"/>
      <c r="M208" s="254"/>
      <c r="N208" s="8"/>
      <c r="O208" s="8"/>
      <c r="P208" s="54"/>
      <c r="Q208" s="536"/>
      <c r="R208" s="83"/>
      <c r="S208" s="528"/>
      <c r="T208" s="528"/>
      <c r="U208" s="482"/>
      <c r="V208" s="83"/>
      <c r="W208" s="528"/>
      <c r="X208" s="227"/>
      <c r="Y208" s="22"/>
      <c r="Z208" s="109"/>
      <c r="AA208" s="213" t="s">
        <v>30</v>
      </c>
      <c r="AB208" s="74">
        <v>5.0</v>
      </c>
      <c r="AC208" s="522" t="s">
        <v>31</v>
      </c>
      <c r="AD208" s="45">
        <f>ROUND(ROUND(ROUND(H152*P$188,0)*T200,0)*W207,0)-AB208</f>
        <v>162</v>
      </c>
      <c r="AE208" s="79"/>
    </row>
    <row r="209" ht="16.5" customHeight="1">
      <c r="A209" s="29">
        <v>61.0</v>
      </c>
      <c r="B209" s="29">
        <v>9223.0</v>
      </c>
      <c r="C209" s="32" t="s">
        <v>11885</v>
      </c>
      <c r="D209" s="389"/>
      <c r="E209" s="389"/>
      <c r="F209" s="532"/>
      <c r="G209" s="527"/>
      <c r="H209" s="527"/>
      <c r="I209" s="532"/>
      <c r="J209" s="94"/>
      <c r="K209" s="140"/>
      <c r="L209" s="54"/>
      <c r="M209" s="254"/>
      <c r="N209" s="8"/>
      <c r="O209" s="8"/>
      <c r="P209" s="54"/>
      <c r="Q209" s="254"/>
      <c r="R209" s="83"/>
      <c r="S209" s="528"/>
      <c r="T209" s="528"/>
      <c r="U209" s="482"/>
      <c r="V209" s="99"/>
      <c r="W209" s="529"/>
      <c r="X209" s="305" t="s">
        <v>20</v>
      </c>
      <c r="Y209" s="41" t="s">
        <v>21</v>
      </c>
      <c r="Z209" s="86">
        <v>0.85</v>
      </c>
      <c r="AA209" s="75"/>
      <c r="AB209" s="213"/>
      <c r="AC209" s="213"/>
      <c r="AD209" s="45">
        <f>ROUND(ROUND(ROUND(ROUND(H152*P$188,0)*T200,0)*W207,0)*Z209,0)</f>
        <v>142</v>
      </c>
      <c r="AE209" s="79"/>
    </row>
    <row r="210" ht="16.5" customHeight="1">
      <c r="A210" s="29">
        <v>61.0</v>
      </c>
      <c r="B210" s="29">
        <v>9224.0</v>
      </c>
      <c r="C210" s="32" t="s">
        <v>11886</v>
      </c>
      <c r="D210" s="389"/>
      <c r="E210" s="389"/>
      <c r="F210" s="532"/>
      <c r="G210" s="527"/>
      <c r="H210" s="527"/>
      <c r="I210" s="532"/>
      <c r="J210" s="94"/>
      <c r="K210" s="140"/>
      <c r="L210" s="54"/>
      <c r="M210" s="254"/>
      <c r="N210" s="8"/>
      <c r="O210" s="8"/>
      <c r="P210" s="54"/>
      <c r="Q210" s="536"/>
      <c r="R210" s="83"/>
      <c r="S210" s="83"/>
      <c r="T210" s="83"/>
      <c r="U210" s="484"/>
      <c r="V210" s="24"/>
      <c r="W210" s="26"/>
      <c r="X210" s="484"/>
      <c r="Y210" s="56"/>
      <c r="Z210" s="526"/>
      <c r="AA210" s="213" t="s">
        <v>30</v>
      </c>
      <c r="AB210" s="74">
        <v>5.0</v>
      </c>
      <c r="AC210" s="522" t="s">
        <v>31</v>
      </c>
      <c r="AD210" s="45">
        <f>ROUND(ROUND(ROUND(ROUND(H152*P$188,0)*T200,0)*W207,0)*Z209,0)-AB210</f>
        <v>137</v>
      </c>
      <c r="AE210" s="79"/>
    </row>
    <row r="211" ht="16.5" customHeight="1">
      <c r="A211" s="29">
        <v>61.0</v>
      </c>
      <c r="B211" s="29">
        <v>9225.0</v>
      </c>
      <c r="C211" s="32" t="s">
        <v>11887</v>
      </c>
      <c r="D211" s="389"/>
      <c r="E211" s="389"/>
      <c r="F211" s="532"/>
      <c r="G211" s="527"/>
      <c r="H211" s="527"/>
      <c r="I211" s="532"/>
      <c r="J211" s="94"/>
      <c r="K211" s="140"/>
      <c r="L211" s="54"/>
      <c r="M211" s="254"/>
      <c r="N211" s="8"/>
      <c r="O211" s="8"/>
      <c r="P211" s="54"/>
      <c r="Q211" s="536"/>
      <c r="R211" s="102" t="s">
        <v>27</v>
      </c>
      <c r="S211" s="533"/>
      <c r="T211" s="533"/>
      <c r="U211" s="520"/>
      <c r="V211" s="38"/>
      <c r="W211" s="6"/>
      <c r="X211" s="37"/>
      <c r="Y211" s="7"/>
      <c r="Z211" s="39"/>
      <c r="AA211" s="213"/>
      <c r="AB211" s="213"/>
      <c r="AC211" s="213"/>
      <c r="AD211" s="114">
        <f>ROUND(ROUND(H152*P$188,0)*T212,0)</f>
        <v>140</v>
      </c>
      <c r="AE211" s="79"/>
    </row>
    <row r="212" ht="16.5" customHeight="1">
      <c r="A212" s="29">
        <v>61.0</v>
      </c>
      <c r="B212" s="29">
        <v>9226.0</v>
      </c>
      <c r="C212" s="32" t="s">
        <v>11888</v>
      </c>
      <c r="D212" s="389"/>
      <c r="E212" s="389"/>
      <c r="F212" s="532"/>
      <c r="G212" s="527"/>
      <c r="H212" s="527"/>
      <c r="I212" s="532"/>
      <c r="J212" s="94"/>
      <c r="K212" s="140"/>
      <c r="L212" s="54"/>
      <c r="M212" s="254"/>
      <c r="N212" s="8"/>
      <c r="O212" s="8"/>
      <c r="P212" s="54"/>
      <c r="Q212" s="535"/>
      <c r="R212" s="482"/>
      <c r="S212" s="83" t="s">
        <v>21</v>
      </c>
      <c r="T212" s="528">
        <v>0.5</v>
      </c>
      <c r="U212" s="521"/>
      <c r="V212" s="53"/>
      <c r="W212" s="14"/>
      <c r="X212" s="52"/>
      <c r="Y212" s="8"/>
      <c r="Z212" s="109"/>
      <c r="AA212" s="213" t="s">
        <v>30</v>
      </c>
      <c r="AB212" s="74">
        <v>5.0</v>
      </c>
      <c r="AC212" s="522" t="s">
        <v>31</v>
      </c>
      <c r="AD212" s="114">
        <f>ROUND(ROUND(H152*P$188,0)*T212,0)-AB212</f>
        <v>135</v>
      </c>
      <c r="AE212" s="79"/>
    </row>
    <row r="213" ht="16.5" customHeight="1">
      <c r="A213" s="29">
        <v>61.0</v>
      </c>
      <c r="B213" s="29">
        <v>9227.0</v>
      </c>
      <c r="C213" s="32" t="s">
        <v>11889</v>
      </c>
      <c r="D213" s="389"/>
      <c r="E213" s="389"/>
      <c r="F213" s="532"/>
      <c r="G213" s="527"/>
      <c r="H213" s="527"/>
      <c r="I213" s="532"/>
      <c r="J213" s="94"/>
      <c r="K213" s="140"/>
      <c r="L213" s="54"/>
      <c r="M213" s="254"/>
      <c r="N213" s="8"/>
      <c r="O213" s="8"/>
      <c r="P213" s="54"/>
      <c r="Q213" s="535"/>
      <c r="R213" s="482"/>
      <c r="S213" s="14"/>
      <c r="T213" s="14"/>
      <c r="U213" s="521"/>
      <c r="V213" s="53"/>
      <c r="W213" s="14"/>
      <c r="X213" s="305" t="s">
        <v>20</v>
      </c>
      <c r="Y213" s="41" t="s">
        <v>21</v>
      </c>
      <c r="Z213" s="86">
        <v>0.85</v>
      </c>
      <c r="AA213" s="75"/>
      <c r="AB213" s="213"/>
      <c r="AC213" s="213"/>
      <c r="AD213" s="114">
        <f>ROUND(ROUND(ROUND(H152*P$188,0)*T212,0)*Z213,0)</f>
        <v>119</v>
      </c>
      <c r="AE213" s="79"/>
    </row>
    <row r="214" ht="16.5" customHeight="1">
      <c r="A214" s="29">
        <v>61.0</v>
      </c>
      <c r="B214" s="29">
        <v>9228.0</v>
      </c>
      <c r="C214" s="32" t="s">
        <v>11890</v>
      </c>
      <c r="D214" s="389"/>
      <c r="E214" s="389"/>
      <c r="F214" s="532"/>
      <c r="G214" s="527"/>
      <c r="H214" s="527"/>
      <c r="I214" s="532"/>
      <c r="J214" s="94"/>
      <c r="K214" s="140"/>
      <c r="L214" s="54"/>
      <c r="M214" s="254"/>
      <c r="N214" s="8"/>
      <c r="O214" s="8"/>
      <c r="P214" s="54"/>
      <c r="Q214" s="535"/>
      <c r="R214" s="482"/>
      <c r="S214" s="83"/>
      <c r="T214" s="83"/>
      <c r="U214" s="525"/>
      <c r="V214" s="180"/>
      <c r="W214" s="21"/>
      <c r="X214" s="484"/>
      <c r="Y214" s="56"/>
      <c r="Z214" s="526"/>
      <c r="AA214" s="213" t="s">
        <v>30</v>
      </c>
      <c r="AB214" s="74">
        <v>5.0</v>
      </c>
      <c r="AC214" s="522" t="s">
        <v>31</v>
      </c>
      <c r="AD214" s="114">
        <f>ROUND(ROUND(ROUND(H152*P$188,0)*T212,0)*Z213,0)-AB214</f>
        <v>114</v>
      </c>
      <c r="AE214" s="79"/>
    </row>
    <row r="215" ht="16.5" customHeight="1">
      <c r="A215" s="29">
        <v>61.0</v>
      </c>
      <c r="B215" s="29">
        <v>9229.0</v>
      </c>
      <c r="C215" s="32" t="s">
        <v>11891</v>
      </c>
      <c r="D215" s="389"/>
      <c r="E215" s="389"/>
      <c r="F215" s="532"/>
      <c r="G215" s="527"/>
      <c r="H215" s="527"/>
      <c r="I215" s="532"/>
      <c r="J215" s="94"/>
      <c r="K215" s="140"/>
      <c r="L215" s="54"/>
      <c r="M215" s="254"/>
      <c r="N215" s="8"/>
      <c r="O215" s="8"/>
      <c r="P215" s="54"/>
      <c r="Q215" s="536"/>
      <c r="R215" s="14"/>
      <c r="S215" s="14"/>
      <c r="T215" s="14"/>
      <c r="U215" s="102" t="s">
        <v>326</v>
      </c>
      <c r="V215" s="41" t="s">
        <v>21</v>
      </c>
      <c r="W215" s="60">
        <v>0.7</v>
      </c>
      <c r="X215" s="37"/>
      <c r="Y215" s="7"/>
      <c r="Z215" s="39"/>
      <c r="AA215" s="213"/>
      <c r="AB215" s="213"/>
      <c r="AC215" s="213"/>
      <c r="AD215" s="114">
        <f>ROUND(ROUND(ROUND(H152*P$188,0)*T212,0)*W215,0)</f>
        <v>98</v>
      </c>
      <c r="AE215" s="79"/>
    </row>
    <row r="216" ht="16.5" customHeight="1">
      <c r="A216" s="29">
        <v>61.0</v>
      </c>
      <c r="B216" s="29">
        <v>9230.0</v>
      </c>
      <c r="C216" s="32" t="s">
        <v>11892</v>
      </c>
      <c r="D216" s="389"/>
      <c r="E216" s="389"/>
      <c r="F216" s="532"/>
      <c r="G216" s="527"/>
      <c r="H216" s="527"/>
      <c r="I216" s="532"/>
      <c r="J216" s="94"/>
      <c r="K216" s="140"/>
      <c r="L216" s="54"/>
      <c r="M216" s="254"/>
      <c r="N216" s="8"/>
      <c r="O216" s="8"/>
      <c r="P216" s="54"/>
      <c r="Q216" s="536"/>
      <c r="R216" s="14"/>
      <c r="S216" s="14"/>
      <c r="T216" s="14"/>
      <c r="U216" s="482"/>
      <c r="V216" s="83"/>
      <c r="W216" s="528"/>
      <c r="X216" s="227"/>
      <c r="Y216" s="22"/>
      <c r="Z216" s="109"/>
      <c r="AA216" s="213" t="s">
        <v>30</v>
      </c>
      <c r="AB216" s="74">
        <v>5.0</v>
      </c>
      <c r="AC216" s="522" t="s">
        <v>31</v>
      </c>
      <c r="AD216" s="114">
        <f>ROUND(ROUND(ROUND(H152*P$188,0)*T212,0)*W215,0)-AB216</f>
        <v>93</v>
      </c>
      <c r="AE216" s="79"/>
    </row>
    <row r="217" ht="16.5" customHeight="1">
      <c r="A217" s="29">
        <v>61.0</v>
      </c>
      <c r="B217" s="29">
        <v>9231.0</v>
      </c>
      <c r="C217" s="32" t="s">
        <v>11893</v>
      </c>
      <c r="D217" s="389"/>
      <c r="E217" s="389"/>
      <c r="F217" s="532"/>
      <c r="G217" s="527"/>
      <c r="H217" s="527"/>
      <c r="I217" s="532"/>
      <c r="J217" s="94"/>
      <c r="K217" s="140"/>
      <c r="L217" s="54"/>
      <c r="M217" s="254"/>
      <c r="N217" s="8"/>
      <c r="O217" s="8"/>
      <c r="P217" s="54"/>
      <c r="Q217" s="254"/>
      <c r="R217" s="83"/>
      <c r="S217" s="83"/>
      <c r="U217" s="482"/>
      <c r="V217" s="99"/>
      <c r="W217" s="529"/>
      <c r="X217" s="305" t="s">
        <v>20</v>
      </c>
      <c r="Y217" s="41" t="s">
        <v>21</v>
      </c>
      <c r="Z217" s="86">
        <v>0.85</v>
      </c>
      <c r="AA217" s="75"/>
      <c r="AB217" s="213"/>
      <c r="AC217" s="213"/>
      <c r="AD217" s="114">
        <f>ROUND(ROUND(ROUND(ROUND(H152*P$188,0)*T212,0)*W215,0)*Z217,0)</f>
        <v>83</v>
      </c>
      <c r="AE217" s="79"/>
    </row>
    <row r="218" ht="16.5" customHeight="1">
      <c r="A218" s="29">
        <v>61.0</v>
      </c>
      <c r="B218" s="29">
        <v>9232.0</v>
      </c>
      <c r="C218" s="32" t="s">
        <v>11894</v>
      </c>
      <c r="D218" s="389"/>
      <c r="E218" s="389"/>
      <c r="F218" s="532"/>
      <c r="G218" s="527"/>
      <c r="H218" s="527"/>
      <c r="I218" s="532"/>
      <c r="J218" s="94"/>
      <c r="K218" s="140"/>
      <c r="L218" s="54"/>
      <c r="M218" s="254"/>
      <c r="N218" s="8"/>
      <c r="O218" s="8"/>
      <c r="P218" s="54"/>
      <c r="Q218" s="254"/>
      <c r="R218" s="83"/>
      <c r="S218" s="83"/>
      <c r="T218" s="83"/>
      <c r="U218" s="530"/>
      <c r="V218" s="24"/>
      <c r="W218" s="26"/>
      <c r="X218" s="484"/>
      <c r="Y218" s="56"/>
      <c r="Z218" s="526"/>
      <c r="AA218" s="213" t="s">
        <v>30</v>
      </c>
      <c r="AB218" s="74">
        <v>5.0</v>
      </c>
      <c r="AC218" s="522" t="s">
        <v>31</v>
      </c>
      <c r="AD218" s="114">
        <f>ROUND(ROUND(ROUND(ROUND(H152*P$188,0)*T212,0)*W215,0)*Z217,0)-AB218</f>
        <v>78</v>
      </c>
      <c r="AE218" s="79"/>
    </row>
    <row r="219" ht="16.5" customHeight="1">
      <c r="A219" s="29">
        <v>61.0</v>
      </c>
      <c r="B219" s="29">
        <v>9233.0</v>
      </c>
      <c r="C219" s="32" t="s">
        <v>11895</v>
      </c>
      <c r="D219" s="389"/>
      <c r="E219" s="389"/>
      <c r="F219" s="532"/>
      <c r="G219" s="527"/>
      <c r="H219" s="527"/>
      <c r="I219" s="532"/>
      <c r="J219" s="94"/>
      <c r="K219" s="140"/>
      <c r="L219" s="54"/>
      <c r="M219" s="254"/>
      <c r="N219" s="8"/>
      <c r="O219" s="8"/>
      <c r="P219" s="54"/>
      <c r="Q219" s="536"/>
      <c r="R219" s="83"/>
      <c r="S219" s="528"/>
      <c r="T219" s="486"/>
      <c r="U219" s="102" t="s">
        <v>329</v>
      </c>
      <c r="V219" s="83" t="s">
        <v>21</v>
      </c>
      <c r="W219" s="596">
        <v>0.85</v>
      </c>
      <c r="X219" s="37"/>
      <c r="Y219" s="7"/>
      <c r="Z219" s="39"/>
      <c r="AA219" s="213"/>
      <c r="AB219" s="213"/>
      <c r="AC219" s="213"/>
      <c r="AD219" s="114">
        <f>ROUND(ROUND(ROUND(H152*P$188,0)*T212,0)*W219,0)</f>
        <v>119</v>
      </c>
      <c r="AE219" s="79"/>
    </row>
    <row r="220" ht="16.5" customHeight="1">
      <c r="A220" s="29">
        <v>61.0</v>
      </c>
      <c r="B220" s="29">
        <v>9234.0</v>
      </c>
      <c r="C220" s="32" t="s">
        <v>11896</v>
      </c>
      <c r="D220" s="389"/>
      <c r="E220" s="389"/>
      <c r="F220" s="532"/>
      <c r="G220" s="527"/>
      <c r="H220" s="527"/>
      <c r="I220" s="532"/>
      <c r="J220" s="94"/>
      <c r="K220" s="140"/>
      <c r="L220" s="54"/>
      <c r="M220" s="254"/>
      <c r="N220" s="8"/>
      <c r="O220" s="8"/>
      <c r="P220" s="54"/>
      <c r="Q220" s="536"/>
      <c r="R220" s="83"/>
      <c r="S220" s="528"/>
      <c r="T220" s="528"/>
      <c r="U220" s="482"/>
      <c r="V220" s="83"/>
      <c r="W220" s="596"/>
      <c r="X220" s="227"/>
      <c r="Y220" s="22"/>
      <c r="Z220" s="109"/>
      <c r="AA220" s="213" t="s">
        <v>30</v>
      </c>
      <c r="AB220" s="74">
        <v>5.0</v>
      </c>
      <c r="AC220" s="522" t="s">
        <v>31</v>
      </c>
      <c r="AD220" s="114">
        <f>ROUND(ROUND(ROUND(H152*P$188,0)*T212,0)*W219,0)-AB220</f>
        <v>114</v>
      </c>
      <c r="AE220" s="79"/>
    </row>
    <row r="221" ht="16.5" customHeight="1">
      <c r="A221" s="29">
        <v>61.0</v>
      </c>
      <c r="B221" s="29">
        <v>9235.0</v>
      </c>
      <c r="C221" s="32" t="s">
        <v>11897</v>
      </c>
      <c r="D221" s="389"/>
      <c r="E221" s="389"/>
      <c r="F221" s="532"/>
      <c r="G221" s="527"/>
      <c r="H221" s="527"/>
      <c r="I221" s="532"/>
      <c r="J221" s="94"/>
      <c r="K221" s="140"/>
      <c r="L221" s="54"/>
      <c r="M221" s="254"/>
      <c r="N221" s="8"/>
      <c r="O221" s="8"/>
      <c r="P221" s="54"/>
      <c r="Q221" s="254"/>
      <c r="R221" s="83"/>
      <c r="S221" s="528"/>
      <c r="T221" s="528"/>
      <c r="U221" s="482"/>
      <c r="V221" s="99"/>
      <c r="W221" s="529"/>
      <c r="X221" s="305" t="s">
        <v>20</v>
      </c>
      <c r="Y221" s="41" t="s">
        <v>21</v>
      </c>
      <c r="Z221" s="86">
        <v>0.85</v>
      </c>
      <c r="AA221" s="75"/>
      <c r="AB221" s="213"/>
      <c r="AC221" s="213"/>
      <c r="AD221" s="114">
        <f>ROUND(ROUND(ROUND(ROUND(H152*P$188,0)*T212,0)*W219,0)*Z221,0)</f>
        <v>101</v>
      </c>
      <c r="AE221" s="79"/>
    </row>
    <row r="222" ht="16.5" customHeight="1">
      <c r="A222" s="29">
        <v>61.0</v>
      </c>
      <c r="B222" s="29">
        <v>9236.0</v>
      </c>
      <c r="C222" s="32" t="s">
        <v>11898</v>
      </c>
      <c r="D222" s="389"/>
      <c r="E222" s="389"/>
      <c r="F222" s="532"/>
      <c r="G222" s="527"/>
      <c r="H222" s="527"/>
      <c r="I222" s="532"/>
      <c r="J222" s="107"/>
      <c r="K222" s="291"/>
      <c r="L222" s="109"/>
      <c r="M222" s="537"/>
      <c r="N222" s="22"/>
      <c r="O222" s="22"/>
      <c r="P222" s="109"/>
      <c r="Q222" s="537"/>
      <c r="R222" s="55"/>
      <c r="S222" s="56"/>
      <c r="T222" s="141"/>
      <c r="U222" s="484"/>
      <c r="V222" s="24"/>
      <c r="W222" s="26"/>
      <c r="X222" s="484"/>
      <c r="Y222" s="56"/>
      <c r="Z222" s="526"/>
      <c r="AA222" s="213" t="s">
        <v>30</v>
      </c>
      <c r="AB222" s="74">
        <v>5.0</v>
      </c>
      <c r="AC222" s="522" t="s">
        <v>31</v>
      </c>
      <c r="AD222" s="114">
        <f>ROUND(ROUND(ROUND(ROUND(H152*P$188,0)*T212,0)*W219,0)*Z221,0)-AB222</f>
        <v>96</v>
      </c>
      <c r="AE222" s="79"/>
    </row>
    <row r="223" ht="16.5" customHeight="1">
      <c r="A223" s="29">
        <v>61.0</v>
      </c>
      <c r="B223" s="29">
        <v>9711.0</v>
      </c>
      <c r="C223" s="32" t="s">
        <v>11899</v>
      </c>
      <c r="D223" s="389"/>
      <c r="E223" s="389"/>
      <c r="F223" s="532"/>
      <c r="G223" s="527"/>
      <c r="H223" s="527"/>
      <c r="I223" s="532"/>
      <c r="J223" s="130" t="s">
        <v>38</v>
      </c>
      <c r="K223" s="538"/>
      <c r="L223" s="590"/>
      <c r="M223" s="241" t="s">
        <v>2655</v>
      </c>
      <c r="N223" s="598" t="s">
        <v>24</v>
      </c>
      <c r="O223" s="7"/>
      <c r="P223" s="7"/>
      <c r="Q223" s="52"/>
      <c r="R223" s="8"/>
      <c r="S223" s="8"/>
      <c r="T223" s="8"/>
      <c r="U223" s="521"/>
      <c r="V223" s="14"/>
      <c r="W223" s="8"/>
      <c r="X223" s="37"/>
      <c r="Y223" s="7"/>
      <c r="Z223" s="39"/>
      <c r="AA223" s="213"/>
      <c r="AB223" s="213"/>
      <c r="AC223" s="213"/>
      <c r="AD223" s="45">
        <f>ROUND(ROUND(H152+K224,0)*P$224,0)</f>
        <v>397</v>
      </c>
      <c r="AE223" s="79"/>
    </row>
    <row r="224" ht="16.5" customHeight="1">
      <c r="A224" s="29">
        <v>61.0</v>
      </c>
      <c r="B224" s="29">
        <v>9237.0</v>
      </c>
      <c r="C224" s="32" t="s">
        <v>11900</v>
      </c>
      <c r="D224" s="231"/>
      <c r="E224" s="231"/>
      <c r="F224" s="523"/>
      <c r="G224" s="174"/>
      <c r="H224" s="174"/>
      <c r="I224" s="523"/>
      <c r="J224" s="482"/>
      <c r="K224" s="83">
        <v>8.0</v>
      </c>
      <c r="L224" s="594" t="s">
        <v>40</v>
      </c>
      <c r="M224" s="481"/>
      <c r="N224" s="482"/>
      <c r="O224" s="83" t="s">
        <v>21</v>
      </c>
      <c r="P224" s="528">
        <v>0.7</v>
      </c>
      <c r="Q224" s="52"/>
      <c r="R224" s="8"/>
      <c r="S224" s="8"/>
      <c r="T224" s="8"/>
      <c r="U224" s="521"/>
      <c r="V224" s="14"/>
      <c r="W224" s="8"/>
      <c r="X224" s="52"/>
      <c r="Y224" s="8"/>
      <c r="Z224" s="109"/>
      <c r="AA224" s="213" t="s">
        <v>30</v>
      </c>
      <c r="AB224" s="74">
        <v>5.0</v>
      </c>
      <c r="AC224" s="522" t="s">
        <v>31</v>
      </c>
      <c r="AD224" s="45">
        <f>ROUND(ROUND(H152+K224,0)*P$224,0)-AB224</f>
        <v>392</v>
      </c>
      <c r="AE224" s="79"/>
    </row>
    <row r="225" ht="16.5" customHeight="1">
      <c r="A225" s="29">
        <v>61.0</v>
      </c>
      <c r="B225" s="29">
        <v>9238.0</v>
      </c>
      <c r="C225" s="32" t="s">
        <v>11901</v>
      </c>
      <c r="D225" s="231"/>
      <c r="E225" s="231"/>
      <c r="F225" s="523"/>
      <c r="G225" s="174"/>
      <c r="H225" s="174"/>
      <c r="I225" s="523"/>
      <c r="J225" s="482"/>
      <c r="K225" s="140"/>
      <c r="L225" s="54"/>
      <c r="M225" s="481"/>
      <c r="N225" s="482"/>
      <c r="O225" s="8"/>
      <c r="P225" s="54"/>
      <c r="Q225" s="52"/>
      <c r="R225" s="8"/>
      <c r="S225" s="8"/>
      <c r="T225" s="8"/>
      <c r="U225" s="521"/>
      <c r="V225" s="14"/>
      <c r="W225" s="54"/>
      <c r="X225" s="305" t="s">
        <v>20</v>
      </c>
      <c r="Y225" s="41" t="s">
        <v>21</v>
      </c>
      <c r="Z225" s="86">
        <v>0.85</v>
      </c>
      <c r="AA225" s="75"/>
      <c r="AB225" s="213"/>
      <c r="AC225" s="213"/>
      <c r="AD225" s="114">
        <f>ROUND(ROUND(ROUND(H152+K224,0)*P$224,0)*Z225,0)</f>
        <v>337</v>
      </c>
      <c r="AE225" s="79"/>
    </row>
    <row r="226" ht="16.5" customHeight="1">
      <c r="A226" s="29">
        <v>61.0</v>
      </c>
      <c r="B226" s="29">
        <v>9239.0</v>
      </c>
      <c r="C226" s="32" t="s">
        <v>11902</v>
      </c>
      <c r="D226" s="231"/>
      <c r="E226" s="231"/>
      <c r="F226" s="532"/>
      <c r="G226" s="527"/>
      <c r="H226" s="527"/>
      <c r="I226" s="532"/>
      <c r="J226" s="482"/>
      <c r="K226" s="140"/>
      <c r="L226" s="54"/>
      <c r="M226" s="481"/>
      <c r="N226" s="482"/>
      <c r="O226" s="8"/>
      <c r="P226" s="54"/>
      <c r="Q226" s="52"/>
      <c r="R226" s="8"/>
      <c r="S226" s="8"/>
      <c r="T226" s="8"/>
      <c r="U226" s="525"/>
      <c r="V226" s="21"/>
      <c r="W226" s="109"/>
      <c r="X226" s="484"/>
      <c r="Y226" s="56"/>
      <c r="Z226" s="526"/>
      <c r="AA226" s="213" t="s">
        <v>30</v>
      </c>
      <c r="AB226" s="74">
        <v>5.0</v>
      </c>
      <c r="AC226" s="522" t="s">
        <v>31</v>
      </c>
      <c r="AD226" s="114">
        <f>ROUND(ROUND(ROUND(H152+K224,0)*P$224,0)*Z225,0)-AB226</f>
        <v>332</v>
      </c>
      <c r="AE226" s="79"/>
    </row>
    <row r="227" ht="16.5" customHeight="1">
      <c r="A227" s="29">
        <v>61.0</v>
      </c>
      <c r="B227" s="29">
        <v>9712.0</v>
      </c>
      <c r="C227" s="32" t="s">
        <v>11903</v>
      </c>
      <c r="D227" s="231"/>
      <c r="E227" s="231"/>
      <c r="F227" s="532"/>
      <c r="G227" s="527"/>
      <c r="H227" s="527"/>
      <c r="I227" s="532"/>
      <c r="J227" s="94"/>
      <c r="K227" s="140"/>
      <c r="L227" s="54"/>
      <c r="M227" s="481"/>
      <c r="N227" s="8"/>
      <c r="O227" s="8"/>
      <c r="P227" s="54"/>
      <c r="Q227" s="52"/>
      <c r="R227" s="8"/>
      <c r="S227" s="8"/>
      <c r="T227" s="8"/>
      <c r="U227" s="102" t="s">
        <v>326</v>
      </c>
      <c r="V227" s="41" t="s">
        <v>21</v>
      </c>
      <c r="W227" s="60">
        <v>0.7</v>
      </c>
      <c r="X227" s="37"/>
      <c r="Y227" s="7"/>
      <c r="Z227" s="39"/>
      <c r="AA227" s="213"/>
      <c r="AB227" s="213"/>
      <c r="AC227" s="213"/>
      <c r="AD227" s="45">
        <f>ROUND(ROUND(ROUND(H152+K224,0)*P$224,0)*W227,0)</f>
        <v>278</v>
      </c>
      <c r="AE227" s="79"/>
    </row>
    <row r="228" ht="16.5" customHeight="1">
      <c r="A228" s="29">
        <v>61.0</v>
      </c>
      <c r="B228" s="29">
        <v>9240.0</v>
      </c>
      <c r="C228" s="32" t="s">
        <v>11904</v>
      </c>
      <c r="D228" s="231"/>
      <c r="E228" s="231"/>
      <c r="F228" s="532"/>
      <c r="G228" s="527"/>
      <c r="H228" s="8"/>
      <c r="I228" s="144"/>
      <c r="J228" s="94"/>
      <c r="K228" s="140"/>
      <c r="L228" s="54"/>
      <c r="M228" s="481"/>
      <c r="N228" s="8"/>
      <c r="O228" s="8"/>
      <c r="P228" s="54"/>
      <c r="Q228" s="52"/>
      <c r="R228" s="8"/>
      <c r="S228" s="8"/>
      <c r="T228" s="8"/>
      <c r="U228" s="482"/>
      <c r="V228" s="83"/>
      <c r="W228" s="528"/>
      <c r="X228" s="227"/>
      <c r="Y228" s="22"/>
      <c r="Z228" s="109"/>
      <c r="AA228" s="213" t="s">
        <v>30</v>
      </c>
      <c r="AB228" s="74">
        <v>5.0</v>
      </c>
      <c r="AC228" s="522" t="s">
        <v>31</v>
      </c>
      <c r="AD228" s="45">
        <f>ROUND(ROUND(ROUND(H152+K224,0)*P$224,0)*W227,0)-AB228</f>
        <v>273</v>
      </c>
      <c r="AE228" s="79"/>
    </row>
    <row r="229" ht="16.5" customHeight="1">
      <c r="A229" s="29">
        <v>61.0</v>
      </c>
      <c r="B229" s="29">
        <v>9241.0</v>
      </c>
      <c r="C229" s="32" t="s">
        <v>11905</v>
      </c>
      <c r="D229" s="389"/>
      <c r="E229" s="231"/>
      <c r="F229" s="543"/>
      <c r="G229" s="113"/>
      <c r="H229" s="8"/>
      <c r="I229" s="144"/>
      <c r="J229" s="94"/>
      <c r="K229" s="140"/>
      <c r="L229" s="54"/>
      <c r="M229" s="481"/>
      <c r="N229" s="8"/>
      <c r="O229" s="8"/>
      <c r="P229" s="54"/>
      <c r="Q229" s="52"/>
      <c r="R229" s="8"/>
      <c r="S229" s="8"/>
      <c r="T229" s="8"/>
      <c r="U229" s="482"/>
      <c r="V229" s="99"/>
      <c r="W229" s="529"/>
      <c r="X229" s="305" t="s">
        <v>20</v>
      </c>
      <c r="Y229" s="41" t="s">
        <v>21</v>
      </c>
      <c r="Z229" s="86">
        <v>0.85</v>
      </c>
      <c r="AA229" s="75"/>
      <c r="AB229" s="213"/>
      <c r="AC229" s="213"/>
      <c r="AD229" s="45">
        <f>ROUND(ROUND(ROUND(ROUND(H152+K224,0)*P$224,0)*W227,0)*Z229,0)</f>
        <v>236</v>
      </c>
      <c r="AE229" s="79"/>
    </row>
    <row r="230" ht="16.5" customHeight="1">
      <c r="A230" s="29">
        <v>61.0</v>
      </c>
      <c r="B230" s="29">
        <v>9242.0</v>
      </c>
      <c r="C230" s="32" t="s">
        <v>11906</v>
      </c>
      <c r="D230" s="389"/>
      <c r="E230" s="231"/>
      <c r="F230" s="543"/>
      <c r="G230" s="113"/>
      <c r="H230" s="8"/>
      <c r="I230" s="144"/>
      <c r="J230" s="94"/>
      <c r="K230" s="140"/>
      <c r="L230" s="54"/>
      <c r="M230" s="481"/>
      <c r="N230" s="8"/>
      <c r="O230" s="8"/>
      <c r="P230" s="54"/>
      <c r="Q230" s="52"/>
      <c r="R230" s="8"/>
      <c r="S230" s="8"/>
      <c r="T230" s="8"/>
      <c r="U230" s="530"/>
      <c r="V230" s="24"/>
      <c r="W230" s="26"/>
      <c r="X230" s="484"/>
      <c r="Y230" s="56"/>
      <c r="Z230" s="526"/>
      <c r="AA230" s="213" t="s">
        <v>30</v>
      </c>
      <c r="AB230" s="74">
        <v>5.0</v>
      </c>
      <c r="AC230" s="522" t="s">
        <v>31</v>
      </c>
      <c r="AD230" s="45">
        <f>ROUND(ROUND(ROUND(ROUND(H152+K224,0)*P$224,0)*W227,0)*Z229,0)-AB230</f>
        <v>231</v>
      </c>
      <c r="AE230" s="79"/>
    </row>
    <row r="231" ht="16.5" customHeight="1">
      <c r="A231" s="29">
        <v>61.0</v>
      </c>
      <c r="B231" s="29">
        <v>9713.0</v>
      </c>
      <c r="C231" s="32" t="s">
        <v>11907</v>
      </c>
      <c r="D231" s="389"/>
      <c r="E231" s="231"/>
      <c r="F231" s="543"/>
      <c r="G231" s="113"/>
      <c r="H231" s="8"/>
      <c r="I231" s="144"/>
      <c r="J231" s="94"/>
      <c r="K231" s="140"/>
      <c r="L231" s="54"/>
      <c r="M231" s="481"/>
      <c r="N231" s="8"/>
      <c r="O231" s="8"/>
      <c r="P231" s="54"/>
      <c r="Q231" s="52"/>
      <c r="R231" s="8"/>
      <c r="S231" s="8"/>
      <c r="T231" s="54"/>
      <c r="U231" s="102" t="s">
        <v>329</v>
      </c>
      <c r="V231" s="83" t="s">
        <v>21</v>
      </c>
      <c r="W231" s="528">
        <v>0.85</v>
      </c>
      <c r="X231" s="37"/>
      <c r="Y231" s="7"/>
      <c r="Z231" s="39"/>
      <c r="AA231" s="213"/>
      <c r="AB231" s="213"/>
      <c r="AC231" s="213"/>
      <c r="AD231" s="114">
        <f>ROUND(ROUND(ROUND(H152+K224,0)*P$224,0)*W231,0)</f>
        <v>337</v>
      </c>
      <c r="AE231" s="79"/>
    </row>
    <row r="232" ht="16.5" customHeight="1">
      <c r="A232" s="29">
        <v>61.0</v>
      </c>
      <c r="B232" s="29">
        <v>9243.0</v>
      </c>
      <c r="C232" s="32" t="s">
        <v>11908</v>
      </c>
      <c r="D232" s="389"/>
      <c r="E232" s="231"/>
      <c r="F232" s="543"/>
      <c r="G232" s="113"/>
      <c r="H232" s="8"/>
      <c r="I232" s="144"/>
      <c r="J232" s="94"/>
      <c r="K232" s="140"/>
      <c r="L232" s="54"/>
      <c r="M232" s="254"/>
      <c r="N232" s="8"/>
      <c r="O232" s="8"/>
      <c r="P232" s="54"/>
      <c r="Q232" s="52"/>
      <c r="R232" s="8"/>
      <c r="S232" s="8"/>
      <c r="T232" s="8"/>
      <c r="U232" s="482"/>
      <c r="V232" s="83"/>
      <c r="W232" s="528"/>
      <c r="X232" s="227"/>
      <c r="Y232" s="22"/>
      <c r="Z232" s="109"/>
      <c r="AA232" s="213" t="s">
        <v>30</v>
      </c>
      <c r="AB232" s="74">
        <v>5.0</v>
      </c>
      <c r="AC232" s="522" t="s">
        <v>31</v>
      </c>
      <c r="AD232" s="114">
        <f>ROUND(ROUND(ROUND(H152+K224,0)*P$224,0)*W231,0)-AB232</f>
        <v>332</v>
      </c>
      <c r="AE232" s="79"/>
    </row>
    <row r="233" ht="16.5" customHeight="1">
      <c r="A233" s="29">
        <v>61.0</v>
      </c>
      <c r="B233" s="29">
        <v>9244.0</v>
      </c>
      <c r="C233" s="32" t="s">
        <v>11909</v>
      </c>
      <c r="D233" s="389"/>
      <c r="E233" s="231"/>
      <c r="F233" s="532"/>
      <c r="G233" s="527"/>
      <c r="H233" s="527"/>
      <c r="I233" s="532"/>
      <c r="J233" s="94"/>
      <c r="K233" s="140"/>
      <c r="L233" s="54"/>
      <c r="M233" s="254"/>
      <c r="N233" s="8"/>
      <c r="O233" s="8"/>
      <c r="P233" s="54"/>
      <c r="Q233" s="52"/>
      <c r="R233" s="8"/>
      <c r="S233" s="8"/>
      <c r="T233" s="8"/>
      <c r="U233" s="482"/>
      <c r="V233" s="99"/>
      <c r="W233" s="529"/>
      <c r="X233" s="305" t="s">
        <v>20</v>
      </c>
      <c r="Y233" s="41" t="s">
        <v>21</v>
      </c>
      <c r="Z233" s="86">
        <v>0.85</v>
      </c>
      <c r="AA233" s="75"/>
      <c r="AB233" s="213"/>
      <c r="AC233" s="213"/>
      <c r="AD233" s="114">
        <f>ROUND(ROUND(ROUND(ROUND(H152+K224,0)*P$224,0)*W231,0)*Z233,0)</f>
        <v>286</v>
      </c>
      <c r="AE233" s="79"/>
    </row>
    <row r="234" ht="16.5" customHeight="1">
      <c r="A234" s="29">
        <v>61.0</v>
      </c>
      <c r="B234" s="29">
        <v>9245.0</v>
      </c>
      <c r="C234" s="32" t="s">
        <v>11910</v>
      </c>
      <c r="D234" s="389"/>
      <c r="E234" s="231"/>
      <c r="F234" s="532"/>
      <c r="G234" s="527"/>
      <c r="H234" s="527"/>
      <c r="I234" s="532"/>
      <c r="J234" s="94"/>
      <c r="K234" s="140"/>
      <c r="L234" s="54"/>
      <c r="M234" s="254"/>
      <c r="N234" s="8"/>
      <c r="O234" s="8"/>
      <c r="P234" s="54"/>
      <c r="Q234" s="227"/>
      <c r="R234" s="22"/>
      <c r="S234" s="22"/>
      <c r="T234" s="22"/>
      <c r="U234" s="484"/>
      <c r="V234" s="24"/>
      <c r="W234" s="26"/>
      <c r="X234" s="484"/>
      <c r="Y234" s="56"/>
      <c r="Z234" s="526"/>
      <c r="AA234" s="213" t="s">
        <v>30</v>
      </c>
      <c r="AB234" s="74">
        <v>5.0</v>
      </c>
      <c r="AC234" s="522" t="s">
        <v>31</v>
      </c>
      <c r="AD234" s="114">
        <f>ROUND(ROUND(ROUND(ROUND(H152+K224,0)*P$224,0)*W231,0)*Z233,0)-AB234</f>
        <v>281</v>
      </c>
      <c r="AE234" s="79"/>
    </row>
    <row r="235" ht="16.5" customHeight="1">
      <c r="A235" s="29">
        <v>61.0</v>
      </c>
      <c r="B235" s="29">
        <v>9714.0</v>
      </c>
      <c r="C235" s="32" t="s">
        <v>11911</v>
      </c>
      <c r="D235" s="389"/>
      <c r="E235" s="389"/>
      <c r="F235" s="532"/>
      <c r="G235" s="527"/>
      <c r="H235" s="527"/>
      <c r="I235" s="532"/>
      <c r="J235" s="94"/>
      <c r="K235" s="140"/>
      <c r="L235" s="54"/>
      <c r="M235" s="254"/>
      <c r="N235" s="8"/>
      <c r="O235" s="8"/>
      <c r="P235" s="54"/>
      <c r="Q235" s="206" t="s">
        <v>23</v>
      </c>
      <c r="R235" s="102" t="s">
        <v>24</v>
      </c>
      <c r="S235" s="533"/>
      <c r="T235" s="533"/>
      <c r="U235" s="520"/>
      <c r="V235" s="38"/>
      <c r="W235" s="6"/>
      <c r="X235" s="37"/>
      <c r="Y235" s="7"/>
      <c r="Z235" s="39"/>
      <c r="AA235" s="213"/>
      <c r="AB235" s="213"/>
      <c r="AC235" s="213"/>
      <c r="AD235" s="45">
        <f>ROUND(ROUND(ROUND(H152+K224,0)*P$224,0)*T236,0)</f>
        <v>278</v>
      </c>
      <c r="AE235" s="79"/>
    </row>
    <row r="236" ht="16.5" customHeight="1">
      <c r="A236" s="29">
        <v>61.0</v>
      </c>
      <c r="B236" s="29">
        <v>9246.0</v>
      </c>
      <c r="C236" s="32" t="s">
        <v>11912</v>
      </c>
      <c r="D236" s="389"/>
      <c r="E236" s="389"/>
      <c r="F236" s="532"/>
      <c r="G236" s="527"/>
      <c r="H236" s="527"/>
      <c r="I236" s="532"/>
      <c r="J236" s="94"/>
      <c r="K236" s="140"/>
      <c r="L236" s="54"/>
      <c r="M236" s="254"/>
      <c r="N236" s="8"/>
      <c r="O236" s="8"/>
      <c r="P236" s="54"/>
      <c r="Q236" s="481"/>
      <c r="R236" s="482"/>
      <c r="S236" s="83" t="s">
        <v>21</v>
      </c>
      <c r="T236" s="528">
        <v>0.7</v>
      </c>
      <c r="U236" s="521"/>
      <c r="V236" s="53"/>
      <c r="W236" s="14"/>
      <c r="X236" s="52"/>
      <c r="Y236" s="8"/>
      <c r="Z236" s="109"/>
      <c r="AA236" s="213" t="s">
        <v>30</v>
      </c>
      <c r="AB236" s="74">
        <v>5.0</v>
      </c>
      <c r="AC236" s="522" t="s">
        <v>31</v>
      </c>
      <c r="AD236" s="45">
        <f>ROUND(ROUND(ROUND(H152+K224,0)*P$224,0)*T236,0)-AB236</f>
        <v>273</v>
      </c>
      <c r="AE236" s="79"/>
    </row>
    <row r="237" ht="16.5" customHeight="1">
      <c r="A237" s="29">
        <v>61.0</v>
      </c>
      <c r="B237" s="29">
        <v>9247.0</v>
      </c>
      <c r="C237" s="32" t="s">
        <v>11913</v>
      </c>
      <c r="D237" s="389"/>
      <c r="E237" s="389"/>
      <c r="F237" s="532"/>
      <c r="G237" s="527"/>
      <c r="H237" s="527"/>
      <c r="I237" s="532"/>
      <c r="J237" s="94"/>
      <c r="K237" s="140"/>
      <c r="L237" s="54"/>
      <c r="M237" s="254"/>
      <c r="N237" s="8"/>
      <c r="O237" s="8"/>
      <c r="P237" s="54"/>
      <c r="Q237" s="481"/>
      <c r="R237" s="482"/>
      <c r="S237" s="14"/>
      <c r="T237" s="14"/>
      <c r="U237" s="521"/>
      <c r="V237" s="53"/>
      <c r="W237" s="14"/>
      <c r="X237" s="305" t="s">
        <v>20</v>
      </c>
      <c r="Y237" s="41" t="s">
        <v>21</v>
      </c>
      <c r="Z237" s="86">
        <v>0.85</v>
      </c>
      <c r="AA237" s="75"/>
      <c r="AB237" s="213"/>
      <c r="AC237" s="213"/>
      <c r="AD237" s="45">
        <f>ROUND(ROUND(ROUND(ROUND(H152+K224,0)*P$224,0)*T236,0)*Z237,0)</f>
        <v>236</v>
      </c>
      <c r="AE237" s="79"/>
    </row>
    <row r="238" ht="16.5" customHeight="1">
      <c r="A238" s="29">
        <v>61.0</v>
      </c>
      <c r="B238" s="29">
        <v>9248.0</v>
      </c>
      <c r="C238" s="32" t="s">
        <v>11914</v>
      </c>
      <c r="D238" s="389"/>
      <c r="E238" s="389"/>
      <c r="F238" s="532"/>
      <c r="G238" s="527"/>
      <c r="H238" s="527"/>
      <c r="I238" s="532"/>
      <c r="J238" s="94"/>
      <c r="K238" s="140"/>
      <c r="L238" s="54"/>
      <c r="M238" s="254"/>
      <c r="N238" s="8"/>
      <c r="O238" s="8"/>
      <c r="P238" s="54"/>
      <c r="Q238" s="481"/>
      <c r="R238" s="482"/>
      <c r="S238" s="83"/>
      <c r="T238" s="83"/>
      <c r="U238" s="525"/>
      <c r="V238" s="180"/>
      <c r="W238" s="21"/>
      <c r="X238" s="484"/>
      <c r="Y238" s="56"/>
      <c r="Z238" s="526"/>
      <c r="AA238" s="213" t="s">
        <v>30</v>
      </c>
      <c r="AB238" s="74">
        <v>5.0</v>
      </c>
      <c r="AC238" s="522" t="s">
        <v>31</v>
      </c>
      <c r="AD238" s="45">
        <f>ROUND(ROUND(ROUND(ROUND(H152+K224,0)*P$224,0)*T236,0)*Z237,0)-AB238</f>
        <v>231</v>
      </c>
      <c r="AE238" s="79"/>
    </row>
    <row r="239" ht="16.5" customHeight="1">
      <c r="A239" s="29">
        <v>61.0</v>
      </c>
      <c r="B239" s="29">
        <v>9715.0</v>
      </c>
      <c r="C239" s="32" t="s">
        <v>11915</v>
      </c>
      <c r="D239" s="389"/>
      <c r="E239" s="389"/>
      <c r="F239" s="532"/>
      <c r="G239" s="527"/>
      <c r="H239" s="527"/>
      <c r="I239" s="532"/>
      <c r="J239" s="94"/>
      <c r="K239" s="140"/>
      <c r="L239" s="54"/>
      <c r="M239" s="254"/>
      <c r="N239" s="8"/>
      <c r="O239" s="8"/>
      <c r="P239" s="54"/>
      <c r="Q239" s="536"/>
      <c r="R239" s="14"/>
      <c r="S239" s="14"/>
      <c r="T239" s="14"/>
      <c r="U239" s="102" t="s">
        <v>326</v>
      </c>
      <c r="V239" s="41" t="s">
        <v>21</v>
      </c>
      <c r="W239" s="60">
        <v>0.7</v>
      </c>
      <c r="X239" s="37"/>
      <c r="Y239" s="7"/>
      <c r="Z239" s="39"/>
      <c r="AA239" s="213"/>
      <c r="AB239" s="213"/>
      <c r="AC239" s="213"/>
      <c r="AD239" s="45">
        <f>ROUND(ROUND(ROUND(ROUND(H152+K224,0)*P$224,0)*T236,0)*W239,0)</f>
        <v>195</v>
      </c>
      <c r="AE239" s="79"/>
    </row>
    <row r="240" ht="16.5" customHeight="1">
      <c r="A240" s="29">
        <v>61.0</v>
      </c>
      <c r="B240" s="29">
        <v>9249.0</v>
      </c>
      <c r="C240" s="32" t="s">
        <v>11916</v>
      </c>
      <c r="D240" s="389"/>
      <c r="E240" s="389"/>
      <c r="F240" s="532"/>
      <c r="G240" s="527"/>
      <c r="H240" s="527"/>
      <c r="I240" s="532"/>
      <c r="J240" s="94"/>
      <c r="K240" s="140"/>
      <c r="L240" s="54"/>
      <c r="M240" s="254"/>
      <c r="N240" s="8"/>
      <c r="O240" s="8"/>
      <c r="P240" s="54"/>
      <c r="Q240" s="536"/>
      <c r="R240" s="14"/>
      <c r="S240" s="14"/>
      <c r="T240" s="14"/>
      <c r="U240" s="482"/>
      <c r="V240" s="83"/>
      <c r="W240" s="528"/>
      <c r="X240" s="227"/>
      <c r="Y240" s="22"/>
      <c r="Z240" s="109"/>
      <c r="AA240" s="213" t="s">
        <v>30</v>
      </c>
      <c r="AB240" s="74">
        <v>5.0</v>
      </c>
      <c r="AC240" s="522" t="s">
        <v>31</v>
      </c>
      <c r="AD240" s="45">
        <f>ROUND(ROUND(ROUND(ROUND(H152+K224,0)*P$224,0)*T236,0)*W239,0)-AB240</f>
        <v>190</v>
      </c>
      <c r="AE240" s="79"/>
    </row>
    <row r="241" ht="16.5" customHeight="1">
      <c r="A241" s="29">
        <v>61.0</v>
      </c>
      <c r="B241" s="29">
        <v>9250.0</v>
      </c>
      <c r="C241" s="32" t="s">
        <v>11917</v>
      </c>
      <c r="D241" s="389"/>
      <c r="E241" s="389"/>
      <c r="F241" s="532"/>
      <c r="G241" s="527"/>
      <c r="H241" s="527"/>
      <c r="I241" s="532"/>
      <c r="J241" s="94"/>
      <c r="K241" s="140"/>
      <c r="L241" s="54"/>
      <c r="M241" s="254"/>
      <c r="N241" s="8"/>
      <c r="O241" s="8"/>
      <c r="P241" s="54"/>
      <c r="Q241" s="254"/>
      <c r="R241" s="83"/>
      <c r="S241" s="83"/>
      <c r="U241" s="482"/>
      <c r="V241" s="99"/>
      <c r="W241" s="529"/>
      <c r="X241" s="305" t="s">
        <v>20</v>
      </c>
      <c r="Y241" s="41" t="s">
        <v>21</v>
      </c>
      <c r="Z241" s="86">
        <v>0.85</v>
      </c>
      <c r="AA241" s="75"/>
      <c r="AB241" s="213"/>
      <c r="AC241" s="213"/>
      <c r="AD241" s="45">
        <f>ROUND(ROUND(ROUND(ROUND(ROUND(H152+K224,0)*P$224,0)*T236,0)*W239,0)*Z241,0)</f>
        <v>166</v>
      </c>
      <c r="AE241" s="79"/>
    </row>
    <row r="242" ht="16.5" customHeight="1">
      <c r="A242" s="29">
        <v>61.0</v>
      </c>
      <c r="B242" s="29">
        <v>9251.0</v>
      </c>
      <c r="C242" s="32" t="s">
        <v>11918</v>
      </c>
      <c r="D242" s="389"/>
      <c r="E242" s="389"/>
      <c r="F242" s="532"/>
      <c r="G242" s="527"/>
      <c r="H242" s="527"/>
      <c r="I242" s="532"/>
      <c r="J242" s="94"/>
      <c r="K242" s="140"/>
      <c r="L242" s="54"/>
      <c r="M242" s="254"/>
      <c r="N242" s="8"/>
      <c r="O242" s="8"/>
      <c r="P242" s="54"/>
      <c r="Q242" s="254"/>
      <c r="R242" s="83"/>
      <c r="S242" s="83"/>
      <c r="T242" s="83"/>
      <c r="U242" s="530"/>
      <c r="V242" s="24"/>
      <c r="W242" s="26"/>
      <c r="X242" s="484"/>
      <c r="Y242" s="56"/>
      <c r="Z242" s="526"/>
      <c r="AA242" s="213" t="s">
        <v>30</v>
      </c>
      <c r="AB242" s="74">
        <v>5.0</v>
      </c>
      <c r="AC242" s="522" t="s">
        <v>31</v>
      </c>
      <c r="AD242" s="45">
        <f>ROUND(ROUND(ROUND(ROUND(ROUND(H152+K224,0)*P$224,0)*T236,0)*W239,0)*Z241,0)-AB242</f>
        <v>161</v>
      </c>
      <c r="AE242" s="79"/>
    </row>
    <row r="243" ht="16.5" customHeight="1">
      <c r="A243" s="29">
        <v>61.0</v>
      </c>
      <c r="B243" s="29">
        <v>9716.0</v>
      </c>
      <c r="C243" s="32" t="s">
        <v>11919</v>
      </c>
      <c r="D243" s="389"/>
      <c r="E243" s="389"/>
      <c r="F243" s="532"/>
      <c r="G243" s="527"/>
      <c r="H243" s="527"/>
      <c r="I243" s="532"/>
      <c r="J243" s="94"/>
      <c r="K243" s="140"/>
      <c r="L243" s="54"/>
      <c r="M243" s="254"/>
      <c r="N243" s="8"/>
      <c r="O243" s="8"/>
      <c r="P243" s="54"/>
      <c r="Q243" s="536"/>
      <c r="R243" s="83"/>
      <c r="S243" s="528"/>
      <c r="T243" s="486"/>
      <c r="U243" s="102" t="s">
        <v>329</v>
      </c>
      <c r="V243" s="83" t="s">
        <v>21</v>
      </c>
      <c r="W243" s="528">
        <v>0.85</v>
      </c>
      <c r="X243" s="37"/>
      <c r="Y243" s="7"/>
      <c r="Z243" s="39"/>
      <c r="AA243" s="213"/>
      <c r="AB243" s="213"/>
      <c r="AC243" s="213"/>
      <c r="AD243" s="45">
        <f>ROUND(ROUND(ROUND(ROUND(H152+K224,0)*P$224,0)*T236,0)*W243,0)</f>
        <v>236</v>
      </c>
      <c r="AE243" s="79"/>
    </row>
    <row r="244" ht="16.5" customHeight="1">
      <c r="A244" s="29">
        <v>61.0</v>
      </c>
      <c r="B244" s="29">
        <v>9252.0</v>
      </c>
      <c r="C244" s="32" t="s">
        <v>11920</v>
      </c>
      <c r="D244" s="389"/>
      <c r="E244" s="389"/>
      <c r="F244" s="532"/>
      <c r="G244" s="527"/>
      <c r="H244" s="527"/>
      <c r="I244" s="532"/>
      <c r="J244" s="94"/>
      <c r="K244" s="140"/>
      <c r="L244" s="54"/>
      <c r="M244" s="254"/>
      <c r="N244" s="8"/>
      <c r="O244" s="8"/>
      <c r="P244" s="54"/>
      <c r="Q244" s="536"/>
      <c r="R244" s="83"/>
      <c r="S244" s="528"/>
      <c r="T244" s="528"/>
      <c r="U244" s="482"/>
      <c r="V244" s="83"/>
      <c r="W244" s="528"/>
      <c r="X244" s="227"/>
      <c r="Y244" s="22"/>
      <c r="Z244" s="109"/>
      <c r="AA244" s="213" t="s">
        <v>30</v>
      </c>
      <c r="AB244" s="74">
        <v>5.0</v>
      </c>
      <c r="AC244" s="522" t="s">
        <v>31</v>
      </c>
      <c r="AD244" s="45">
        <f>ROUND(ROUND(ROUND(ROUND(H152+K224,0)*P$224,0)*T236,0)*W243,0)-AB244</f>
        <v>231</v>
      </c>
      <c r="AE244" s="79"/>
    </row>
    <row r="245" ht="16.5" customHeight="1">
      <c r="A245" s="29">
        <v>61.0</v>
      </c>
      <c r="B245" s="29">
        <v>9253.0</v>
      </c>
      <c r="C245" s="32" t="s">
        <v>11921</v>
      </c>
      <c r="D245" s="389"/>
      <c r="E245" s="389"/>
      <c r="F245" s="532"/>
      <c r="G245" s="527"/>
      <c r="H245" s="527"/>
      <c r="I245" s="532"/>
      <c r="J245" s="94"/>
      <c r="K245" s="140"/>
      <c r="L245" s="54"/>
      <c r="M245" s="254"/>
      <c r="N245" s="8"/>
      <c r="O245" s="8"/>
      <c r="P245" s="54"/>
      <c r="Q245" s="254"/>
      <c r="R245" s="83"/>
      <c r="S245" s="528"/>
      <c r="T245" s="528"/>
      <c r="U245" s="482"/>
      <c r="V245" s="99"/>
      <c r="W245" s="529"/>
      <c r="X245" s="305" t="s">
        <v>20</v>
      </c>
      <c r="Y245" s="41" t="s">
        <v>21</v>
      </c>
      <c r="Z245" s="86">
        <v>0.85</v>
      </c>
      <c r="AA245" s="75"/>
      <c r="AB245" s="213"/>
      <c r="AC245" s="213"/>
      <c r="AD245" s="45">
        <f>ROUND(ROUND(ROUND(ROUND(ROUND(H152+K224,0)*P$224,0)*T236,0)*W243,0)*Z245,0)</f>
        <v>201</v>
      </c>
      <c r="AE245" s="79"/>
    </row>
    <row r="246" ht="16.5" customHeight="1">
      <c r="A246" s="29">
        <v>61.0</v>
      </c>
      <c r="B246" s="29">
        <v>9254.0</v>
      </c>
      <c r="C246" s="32" t="s">
        <v>11922</v>
      </c>
      <c r="D246" s="389"/>
      <c r="E246" s="389"/>
      <c r="F246" s="532"/>
      <c r="G246" s="527"/>
      <c r="H246" s="527"/>
      <c r="I246" s="532"/>
      <c r="J246" s="94"/>
      <c r="K246" s="140"/>
      <c r="L246" s="54"/>
      <c r="M246" s="254"/>
      <c r="N246" s="8"/>
      <c r="O246" s="8"/>
      <c r="P246" s="54"/>
      <c r="Q246" s="536"/>
      <c r="R246" s="83"/>
      <c r="S246" s="83"/>
      <c r="T246" s="83"/>
      <c r="U246" s="484"/>
      <c r="V246" s="24"/>
      <c r="W246" s="26"/>
      <c r="X246" s="484"/>
      <c r="Y246" s="56"/>
      <c r="Z246" s="526"/>
      <c r="AA246" s="213" t="s">
        <v>30</v>
      </c>
      <c r="AB246" s="74">
        <v>5.0</v>
      </c>
      <c r="AC246" s="522" t="s">
        <v>31</v>
      </c>
      <c r="AD246" s="45">
        <f>ROUND(ROUND(ROUND(ROUND(ROUND(H152+K224,0)*P$224,0)*T236,0)*W243,0)*Z245,0)-AB246</f>
        <v>196</v>
      </c>
      <c r="AE246" s="79"/>
    </row>
    <row r="247" ht="16.5" customHeight="1">
      <c r="A247" s="29">
        <v>61.0</v>
      </c>
      <c r="B247" s="29">
        <v>9255.0</v>
      </c>
      <c r="C247" s="32" t="s">
        <v>11923</v>
      </c>
      <c r="D247" s="389"/>
      <c r="E247" s="389"/>
      <c r="F247" s="532"/>
      <c r="G247" s="527"/>
      <c r="H247" s="527"/>
      <c r="I247" s="532"/>
      <c r="J247" s="94"/>
      <c r="K247" s="140"/>
      <c r="L247" s="54"/>
      <c r="M247" s="254"/>
      <c r="N247" s="8"/>
      <c r="O247" s="8"/>
      <c r="P247" s="54"/>
      <c r="Q247" s="536"/>
      <c r="R247" s="102" t="s">
        <v>27</v>
      </c>
      <c r="S247" s="533"/>
      <c r="T247" s="533"/>
      <c r="U247" s="520"/>
      <c r="V247" s="38"/>
      <c r="W247" s="6"/>
      <c r="X247" s="37"/>
      <c r="Y247" s="7"/>
      <c r="Z247" s="39"/>
      <c r="AA247" s="213"/>
      <c r="AB247" s="213"/>
      <c r="AC247" s="213"/>
      <c r="AD247" s="45">
        <f>ROUND(ROUND(ROUND(H152+K224,0)*P$224,0)*T248,0)</f>
        <v>199</v>
      </c>
      <c r="AE247" s="79"/>
    </row>
    <row r="248" ht="16.5" customHeight="1">
      <c r="A248" s="29">
        <v>61.0</v>
      </c>
      <c r="B248" s="29">
        <v>9256.0</v>
      </c>
      <c r="C248" s="32" t="s">
        <v>11924</v>
      </c>
      <c r="D248" s="389"/>
      <c r="E248" s="389"/>
      <c r="F248" s="532"/>
      <c r="G248" s="527"/>
      <c r="H248" s="527"/>
      <c r="I248" s="532"/>
      <c r="J248" s="94"/>
      <c r="K248" s="140"/>
      <c r="L248" s="54"/>
      <c r="M248" s="254"/>
      <c r="N248" s="8"/>
      <c r="O248" s="8"/>
      <c r="P248" s="54"/>
      <c r="Q248" s="535"/>
      <c r="R248" s="482"/>
      <c r="S248" s="83" t="s">
        <v>21</v>
      </c>
      <c r="T248" s="528">
        <v>0.5</v>
      </c>
      <c r="U248" s="521"/>
      <c r="V248" s="53"/>
      <c r="W248" s="14"/>
      <c r="X248" s="52"/>
      <c r="Y248" s="8"/>
      <c r="Z248" s="109"/>
      <c r="AA248" s="213" t="s">
        <v>30</v>
      </c>
      <c r="AB248" s="74">
        <v>5.0</v>
      </c>
      <c r="AC248" s="522" t="s">
        <v>31</v>
      </c>
      <c r="AD248" s="45">
        <f>ROUND(ROUND(ROUND(H152+K224,0)*P$224,0)*T248,0)-AB248</f>
        <v>194</v>
      </c>
      <c r="AE248" s="79"/>
    </row>
    <row r="249" ht="16.5" customHeight="1">
      <c r="A249" s="29">
        <v>61.0</v>
      </c>
      <c r="B249" s="29">
        <v>9257.0</v>
      </c>
      <c r="C249" s="32" t="s">
        <v>11925</v>
      </c>
      <c r="D249" s="389"/>
      <c r="E249" s="389"/>
      <c r="F249" s="532"/>
      <c r="G249" s="527"/>
      <c r="H249" s="527"/>
      <c r="I249" s="532"/>
      <c r="J249" s="94"/>
      <c r="K249" s="140"/>
      <c r="L249" s="54"/>
      <c r="M249" s="254"/>
      <c r="N249" s="8"/>
      <c r="O249" s="8"/>
      <c r="P249" s="54"/>
      <c r="Q249" s="535"/>
      <c r="R249" s="482"/>
      <c r="S249" s="14"/>
      <c r="T249" s="14"/>
      <c r="U249" s="521"/>
      <c r="V249" s="53"/>
      <c r="W249" s="14"/>
      <c r="X249" s="305" t="s">
        <v>20</v>
      </c>
      <c r="Y249" s="41" t="s">
        <v>21</v>
      </c>
      <c r="Z249" s="86">
        <v>0.85</v>
      </c>
      <c r="AA249" s="75"/>
      <c r="AB249" s="213"/>
      <c r="AC249" s="213"/>
      <c r="AD249" s="45">
        <f>ROUND(ROUND(ROUND(ROUND(H152+K224,0)*P$224,0)*T248,0)*Z249,0)</f>
        <v>169</v>
      </c>
      <c r="AE249" s="79"/>
    </row>
    <row r="250" ht="16.5" customHeight="1">
      <c r="A250" s="29">
        <v>61.0</v>
      </c>
      <c r="B250" s="29">
        <v>9258.0</v>
      </c>
      <c r="C250" s="32" t="s">
        <v>11926</v>
      </c>
      <c r="D250" s="389"/>
      <c r="E250" s="389"/>
      <c r="F250" s="532"/>
      <c r="G250" s="527"/>
      <c r="H250" s="527"/>
      <c r="I250" s="532"/>
      <c r="J250" s="94"/>
      <c r="K250" s="140"/>
      <c r="L250" s="54"/>
      <c r="M250" s="254"/>
      <c r="N250" s="8"/>
      <c r="O250" s="8"/>
      <c r="P250" s="54"/>
      <c r="Q250" s="535"/>
      <c r="R250" s="482"/>
      <c r="S250" s="83"/>
      <c r="T250" s="83"/>
      <c r="U250" s="525"/>
      <c r="V250" s="180"/>
      <c r="W250" s="21"/>
      <c r="X250" s="484"/>
      <c r="Y250" s="56"/>
      <c r="Z250" s="526"/>
      <c r="AA250" s="213" t="s">
        <v>30</v>
      </c>
      <c r="AB250" s="74">
        <v>5.0</v>
      </c>
      <c r="AC250" s="522" t="s">
        <v>31</v>
      </c>
      <c r="AD250" s="45">
        <f>ROUND(ROUND(ROUND(ROUND(H152+K224,0)*P$224,0)*T248,0)*Z249,0)-AB250</f>
        <v>164</v>
      </c>
      <c r="AE250" s="79"/>
    </row>
    <row r="251" ht="16.5" customHeight="1">
      <c r="A251" s="29">
        <v>61.0</v>
      </c>
      <c r="B251" s="29">
        <v>9259.0</v>
      </c>
      <c r="C251" s="32" t="s">
        <v>11927</v>
      </c>
      <c r="D251" s="389"/>
      <c r="E251" s="389"/>
      <c r="F251" s="532"/>
      <c r="G251" s="527"/>
      <c r="H251" s="527"/>
      <c r="I251" s="532"/>
      <c r="J251" s="94"/>
      <c r="K251" s="140"/>
      <c r="L251" s="54"/>
      <c r="M251" s="254"/>
      <c r="N251" s="8"/>
      <c r="O251" s="8"/>
      <c r="P251" s="54"/>
      <c r="Q251" s="536"/>
      <c r="R251" s="14"/>
      <c r="S251" s="14"/>
      <c r="T251" s="14"/>
      <c r="U251" s="102" t="s">
        <v>326</v>
      </c>
      <c r="V251" s="41" t="s">
        <v>21</v>
      </c>
      <c r="W251" s="60">
        <v>0.7</v>
      </c>
      <c r="X251" s="37"/>
      <c r="Y251" s="7"/>
      <c r="Z251" s="39"/>
      <c r="AA251" s="213"/>
      <c r="AB251" s="213"/>
      <c r="AC251" s="213"/>
      <c r="AD251" s="114">
        <f>ROUND(ROUND(ROUND(ROUND(H152+K224,0)*P$224,0)*T248,0)*W251,0)</f>
        <v>139</v>
      </c>
      <c r="AE251" s="79"/>
    </row>
    <row r="252" ht="16.5" customHeight="1">
      <c r="A252" s="29">
        <v>61.0</v>
      </c>
      <c r="B252" s="29">
        <v>9260.0</v>
      </c>
      <c r="C252" s="32" t="s">
        <v>11928</v>
      </c>
      <c r="D252" s="389"/>
      <c r="E252" s="389"/>
      <c r="F252" s="532"/>
      <c r="G252" s="527"/>
      <c r="H252" s="527"/>
      <c r="I252" s="532"/>
      <c r="J252" s="94"/>
      <c r="K252" s="140"/>
      <c r="L252" s="54"/>
      <c r="M252" s="254"/>
      <c r="N252" s="8"/>
      <c r="O252" s="8"/>
      <c r="P252" s="54"/>
      <c r="Q252" s="536"/>
      <c r="R252" s="14"/>
      <c r="S252" s="14"/>
      <c r="T252" s="14"/>
      <c r="U252" s="482"/>
      <c r="V252" s="83"/>
      <c r="W252" s="528"/>
      <c r="X252" s="227"/>
      <c r="Y252" s="22"/>
      <c r="Z252" s="109"/>
      <c r="AA252" s="213" t="s">
        <v>30</v>
      </c>
      <c r="AB252" s="74">
        <v>5.0</v>
      </c>
      <c r="AC252" s="522" t="s">
        <v>31</v>
      </c>
      <c r="AD252" s="114">
        <f>ROUND(ROUND(ROUND(ROUND(H152+K224,0)*P$224,0)*T248,0)*W251,0)-AB252</f>
        <v>134</v>
      </c>
      <c r="AE252" s="79"/>
    </row>
    <row r="253" ht="16.5" customHeight="1">
      <c r="A253" s="29">
        <v>61.0</v>
      </c>
      <c r="B253" s="29">
        <v>9261.0</v>
      </c>
      <c r="C253" s="32" t="s">
        <v>11929</v>
      </c>
      <c r="D253" s="389"/>
      <c r="E253" s="389"/>
      <c r="F253" s="532"/>
      <c r="G253" s="527"/>
      <c r="H253" s="527"/>
      <c r="I253" s="532"/>
      <c r="J253" s="94"/>
      <c r="K253" s="140"/>
      <c r="L253" s="54"/>
      <c r="M253" s="254"/>
      <c r="N253" s="8"/>
      <c r="O253" s="8"/>
      <c r="P253" s="54"/>
      <c r="Q253" s="254"/>
      <c r="R253" s="83"/>
      <c r="S253" s="83"/>
      <c r="U253" s="482"/>
      <c r="V253" s="99"/>
      <c r="W253" s="529"/>
      <c r="X253" s="305" t="s">
        <v>20</v>
      </c>
      <c r="Y253" s="41" t="s">
        <v>21</v>
      </c>
      <c r="Z253" s="86">
        <v>0.85</v>
      </c>
      <c r="AA253" s="75"/>
      <c r="AB253" s="213"/>
      <c r="AC253" s="213"/>
      <c r="AD253" s="114">
        <f>ROUND(ROUND(ROUND(ROUND(ROUND(H152+K224,0)*P$224,0)*T248,0)*W251,0)*Z253,0)</f>
        <v>118</v>
      </c>
      <c r="AE253" s="79"/>
    </row>
    <row r="254" ht="16.5" customHeight="1">
      <c r="A254" s="29">
        <v>61.0</v>
      </c>
      <c r="B254" s="29">
        <v>9262.0</v>
      </c>
      <c r="C254" s="32" t="s">
        <v>11930</v>
      </c>
      <c r="D254" s="389"/>
      <c r="E254" s="389"/>
      <c r="F254" s="532"/>
      <c r="G254" s="527"/>
      <c r="H254" s="527"/>
      <c r="I254" s="532"/>
      <c r="J254" s="94"/>
      <c r="K254" s="140"/>
      <c r="L254" s="54"/>
      <c r="M254" s="254"/>
      <c r="N254" s="8"/>
      <c r="O254" s="8"/>
      <c r="P254" s="54"/>
      <c r="Q254" s="254"/>
      <c r="R254" s="83"/>
      <c r="S254" s="83"/>
      <c r="T254" s="83"/>
      <c r="U254" s="530"/>
      <c r="V254" s="24"/>
      <c r="W254" s="26"/>
      <c r="X254" s="484"/>
      <c r="Y254" s="56"/>
      <c r="Z254" s="526"/>
      <c r="AA254" s="213" t="s">
        <v>30</v>
      </c>
      <c r="AB254" s="74">
        <v>5.0</v>
      </c>
      <c r="AC254" s="522" t="s">
        <v>31</v>
      </c>
      <c r="AD254" s="114">
        <f>ROUND(ROUND(ROUND(ROUND(ROUND(H152+K224,0)*P$224,0)*T248,0)*W251,0)*Z253,0)-AB254</f>
        <v>113</v>
      </c>
      <c r="AE254" s="79"/>
    </row>
    <row r="255" ht="16.5" customHeight="1">
      <c r="A255" s="29">
        <v>61.0</v>
      </c>
      <c r="B255" s="29">
        <v>9263.0</v>
      </c>
      <c r="C255" s="32" t="s">
        <v>11931</v>
      </c>
      <c r="D255" s="389"/>
      <c r="E255" s="389"/>
      <c r="F255" s="532"/>
      <c r="G255" s="527"/>
      <c r="H255" s="527"/>
      <c r="I255" s="532"/>
      <c r="J255" s="94"/>
      <c r="K255" s="140"/>
      <c r="L255" s="54"/>
      <c r="M255" s="254"/>
      <c r="N255" s="8"/>
      <c r="O255" s="8"/>
      <c r="P255" s="54"/>
      <c r="Q255" s="536"/>
      <c r="R255" s="83"/>
      <c r="S255" s="528"/>
      <c r="T255" s="486"/>
      <c r="U255" s="102" t="s">
        <v>329</v>
      </c>
      <c r="V255" s="83" t="s">
        <v>21</v>
      </c>
      <c r="W255" s="528">
        <v>0.85</v>
      </c>
      <c r="X255" s="37"/>
      <c r="Y255" s="7"/>
      <c r="Z255" s="39"/>
      <c r="AA255" s="213"/>
      <c r="AB255" s="213"/>
      <c r="AC255" s="213"/>
      <c r="AD255" s="45">
        <f>ROUND(ROUND(ROUND(ROUND(H152+K224,0)*P$224,0)*T248,0)*W255,0)</f>
        <v>169</v>
      </c>
      <c r="AE255" s="79"/>
    </row>
    <row r="256" ht="16.5" customHeight="1">
      <c r="A256" s="29">
        <v>61.0</v>
      </c>
      <c r="B256" s="29">
        <v>9264.0</v>
      </c>
      <c r="C256" s="32" t="s">
        <v>11932</v>
      </c>
      <c r="D256" s="389"/>
      <c r="E256" s="389"/>
      <c r="F256" s="532"/>
      <c r="G256" s="527"/>
      <c r="H256" s="527"/>
      <c r="I256" s="532"/>
      <c r="J256" s="94"/>
      <c r="K256" s="140"/>
      <c r="L256" s="54"/>
      <c r="M256" s="254"/>
      <c r="N256" s="8"/>
      <c r="O256" s="8"/>
      <c r="P256" s="54"/>
      <c r="Q256" s="536"/>
      <c r="R256" s="83"/>
      <c r="S256" s="528"/>
      <c r="T256" s="528"/>
      <c r="U256" s="482"/>
      <c r="V256" s="83"/>
      <c r="W256" s="528"/>
      <c r="X256" s="227"/>
      <c r="Y256" s="22"/>
      <c r="Z256" s="109"/>
      <c r="AA256" s="213" t="s">
        <v>30</v>
      </c>
      <c r="AB256" s="74">
        <v>5.0</v>
      </c>
      <c r="AC256" s="522" t="s">
        <v>31</v>
      </c>
      <c r="AD256" s="45">
        <f>ROUND(ROUND(ROUND(ROUND(H152+K224,0)*P$224,0)*T248,0)*W255,0)-AB256</f>
        <v>164</v>
      </c>
      <c r="AE256" s="79"/>
    </row>
    <row r="257" ht="16.5" customHeight="1">
      <c r="A257" s="29">
        <v>61.0</v>
      </c>
      <c r="B257" s="29">
        <v>9265.0</v>
      </c>
      <c r="C257" s="32" t="s">
        <v>11933</v>
      </c>
      <c r="D257" s="389"/>
      <c r="E257" s="389"/>
      <c r="F257" s="532"/>
      <c r="G257" s="527"/>
      <c r="H257" s="527"/>
      <c r="I257" s="532"/>
      <c r="J257" s="94"/>
      <c r="K257" s="140"/>
      <c r="L257" s="54"/>
      <c r="M257" s="254"/>
      <c r="N257" s="8"/>
      <c r="O257" s="8"/>
      <c r="P257" s="54"/>
      <c r="Q257" s="254"/>
      <c r="R257" s="83"/>
      <c r="S257" s="528"/>
      <c r="T257" s="528"/>
      <c r="U257" s="482"/>
      <c r="V257" s="99"/>
      <c r="W257" s="529"/>
      <c r="X257" s="305" t="s">
        <v>20</v>
      </c>
      <c r="Y257" s="41" t="s">
        <v>21</v>
      </c>
      <c r="Z257" s="86">
        <v>0.85</v>
      </c>
      <c r="AA257" s="75"/>
      <c r="AB257" s="213"/>
      <c r="AC257" s="213"/>
      <c r="AD257" s="45">
        <f>ROUND(ROUND(ROUND(ROUND(ROUND(H152+K224,0)*P$224,0)*T248,0)*W255,0)*Z257,0)</f>
        <v>144</v>
      </c>
      <c r="AE257" s="79"/>
    </row>
    <row r="258" ht="16.5" customHeight="1">
      <c r="A258" s="29">
        <v>61.0</v>
      </c>
      <c r="B258" s="29">
        <v>9266.0</v>
      </c>
      <c r="C258" s="32" t="s">
        <v>11934</v>
      </c>
      <c r="D258" s="389"/>
      <c r="E258" s="389"/>
      <c r="F258" s="532"/>
      <c r="G258" s="527"/>
      <c r="H258" s="527"/>
      <c r="I258" s="532"/>
      <c r="J258" s="94"/>
      <c r="K258" s="140"/>
      <c r="L258" s="54"/>
      <c r="M258" s="254"/>
      <c r="N258" s="8"/>
      <c r="O258" s="8"/>
      <c r="P258" s="54"/>
      <c r="Q258" s="537"/>
      <c r="R258" s="55"/>
      <c r="S258" s="56"/>
      <c r="T258" s="141"/>
      <c r="U258" s="484"/>
      <c r="V258" s="24"/>
      <c r="W258" s="26"/>
      <c r="X258" s="484"/>
      <c r="Y258" s="56"/>
      <c r="Z258" s="526"/>
      <c r="AA258" s="213" t="s">
        <v>30</v>
      </c>
      <c r="AB258" s="74">
        <v>5.0</v>
      </c>
      <c r="AC258" s="522" t="s">
        <v>31</v>
      </c>
      <c r="AD258" s="45">
        <f>ROUND(ROUND(ROUND(ROUND(ROUND(H152+K224,0)*P$224,0)*T248,0)*W255,0)*Z257,0)-AB258</f>
        <v>139</v>
      </c>
      <c r="AE258" s="79"/>
    </row>
    <row r="259" ht="16.5" customHeight="1">
      <c r="A259" s="29">
        <v>61.0</v>
      </c>
      <c r="B259" s="29">
        <v>9267.0</v>
      </c>
      <c r="C259" s="32" t="s">
        <v>11935</v>
      </c>
      <c r="D259" s="389"/>
      <c r="E259" s="389"/>
      <c r="F259" s="532"/>
      <c r="G259" s="527"/>
      <c r="H259" s="527"/>
      <c r="I259" s="532"/>
      <c r="J259" s="94"/>
      <c r="K259" s="140"/>
      <c r="L259" s="54"/>
      <c r="M259" s="254"/>
      <c r="N259" s="598" t="s">
        <v>27</v>
      </c>
      <c r="O259" s="600"/>
      <c r="P259" s="601"/>
      <c r="Q259" s="52"/>
      <c r="R259" s="8"/>
      <c r="S259" s="8"/>
      <c r="T259" s="8"/>
      <c r="U259" s="521"/>
      <c r="V259" s="14"/>
      <c r="W259" s="8"/>
      <c r="X259" s="37"/>
      <c r="Y259" s="7"/>
      <c r="Z259" s="39"/>
      <c r="AA259" s="213"/>
      <c r="AB259" s="213"/>
      <c r="AC259" s="213"/>
      <c r="AD259" s="45">
        <f>ROUND(ROUND(H152+K224,0)*P$260,0)</f>
        <v>284</v>
      </c>
      <c r="AE259" s="79"/>
    </row>
    <row r="260" ht="16.5" customHeight="1">
      <c r="A260" s="29">
        <v>61.0</v>
      </c>
      <c r="B260" s="29">
        <v>9268.0</v>
      </c>
      <c r="C260" s="32" t="s">
        <v>11936</v>
      </c>
      <c r="D260" s="231"/>
      <c r="E260" s="231"/>
      <c r="F260" s="523"/>
      <c r="G260" s="174"/>
      <c r="H260" s="174"/>
      <c r="I260" s="523"/>
      <c r="J260" s="94"/>
      <c r="K260" s="140"/>
      <c r="L260" s="54"/>
      <c r="M260" s="254"/>
      <c r="N260" s="482"/>
      <c r="O260" s="83" t="s">
        <v>21</v>
      </c>
      <c r="P260" s="528">
        <v>0.5</v>
      </c>
      <c r="Q260" s="52"/>
      <c r="R260" s="8"/>
      <c r="S260" s="8"/>
      <c r="T260" s="8"/>
      <c r="U260" s="521"/>
      <c r="V260" s="14"/>
      <c r="W260" s="8"/>
      <c r="X260" s="52"/>
      <c r="Y260" s="8"/>
      <c r="Z260" s="109"/>
      <c r="AA260" s="213" t="s">
        <v>30</v>
      </c>
      <c r="AB260" s="74">
        <v>5.0</v>
      </c>
      <c r="AC260" s="522" t="s">
        <v>31</v>
      </c>
      <c r="AD260" s="45">
        <f>ROUND(ROUND(H152+K224,0)*P$260,0)-AB260</f>
        <v>279</v>
      </c>
      <c r="AE260" s="79"/>
    </row>
    <row r="261" ht="16.5" customHeight="1">
      <c r="A261" s="29">
        <v>61.0</v>
      </c>
      <c r="B261" s="29">
        <v>9269.0</v>
      </c>
      <c r="C261" s="32" t="s">
        <v>11937</v>
      </c>
      <c r="D261" s="231"/>
      <c r="E261" s="231"/>
      <c r="F261" s="523"/>
      <c r="G261" s="174"/>
      <c r="H261" s="174"/>
      <c r="I261" s="523"/>
      <c r="J261" s="94"/>
      <c r="K261" s="140"/>
      <c r="L261" s="54"/>
      <c r="M261" s="254"/>
      <c r="N261" s="482"/>
      <c r="O261" s="8"/>
      <c r="P261" s="54"/>
      <c r="Q261" s="52"/>
      <c r="R261" s="8"/>
      <c r="S261" s="8"/>
      <c r="T261" s="8"/>
      <c r="U261" s="521"/>
      <c r="V261" s="14"/>
      <c r="W261" s="54"/>
      <c r="X261" s="305" t="s">
        <v>20</v>
      </c>
      <c r="Y261" s="41" t="s">
        <v>21</v>
      </c>
      <c r="Z261" s="86">
        <v>0.85</v>
      </c>
      <c r="AA261" s="75"/>
      <c r="AB261" s="213"/>
      <c r="AC261" s="213"/>
      <c r="AD261" s="114">
        <f>ROUND(ROUND(ROUND(H152+K224,0)*P$260,0)*Z261,0)</f>
        <v>241</v>
      </c>
      <c r="AE261" s="79"/>
    </row>
    <row r="262" ht="16.5" customHeight="1">
      <c r="A262" s="29">
        <v>61.0</v>
      </c>
      <c r="B262" s="29">
        <v>9270.0</v>
      </c>
      <c r="C262" s="32" t="s">
        <v>11938</v>
      </c>
      <c r="D262" s="231"/>
      <c r="E262" s="231"/>
      <c r="F262" s="532"/>
      <c r="G262" s="527"/>
      <c r="H262" s="527"/>
      <c r="I262" s="532"/>
      <c r="J262" s="94"/>
      <c r="K262" s="140"/>
      <c r="L262" s="54"/>
      <c r="M262" s="254"/>
      <c r="N262" s="482"/>
      <c r="O262" s="8"/>
      <c r="P262" s="54"/>
      <c r="Q262" s="52"/>
      <c r="R262" s="8"/>
      <c r="S262" s="8"/>
      <c r="T262" s="8"/>
      <c r="U262" s="525"/>
      <c r="V262" s="21"/>
      <c r="W262" s="109"/>
      <c r="X262" s="484"/>
      <c r="Y262" s="56"/>
      <c r="Z262" s="526"/>
      <c r="AA262" s="213" t="s">
        <v>30</v>
      </c>
      <c r="AB262" s="74">
        <v>5.0</v>
      </c>
      <c r="AC262" s="522" t="s">
        <v>31</v>
      </c>
      <c r="AD262" s="114">
        <f>ROUND(ROUND(ROUND(H152+K224,0)*P$260,0)*Z261,0)-AB262</f>
        <v>236</v>
      </c>
      <c r="AE262" s="79"/>
    </row>
    <row r="263" ht="16.5" customHeight="1">
      <c r="A263" s="29">
        <v>61.0</v>
      </c>
      <c r="B263" s="29">
        <v>9271.0</v>
      </c>
      <c r="C263" s="32" t="s">
        <v>11939</v>
      </c>
      <c r="D263" s="231"/>
      <c r="E263" s="231"/>
      <c r="F263" s="532"/>
      <c r="G263" s="527"/>
      <c r="H263" s="527"/>
      <c r="I263" s="532"/>
      <c r="J263" s="94"/>
      <c r="K263" s="140"/>
      <c r="L263" s="54"/>
      <c r="M263" s="254"/>
      <c r="N263" s="8"/>
      <c r="O263" s="8"/>
      <c r="P263" s="54"/>
      <c r="Q263" s="52"/>
      <c r="R263" s="8"/>
      <c r="S263" s="8"/>
      <c r="T263" s="8"/>
      <c r="U263" s="102" t="s">
        <v>326</v>
      </c>
      <c r="V263" s="41" t="s">
        <v>21</v>
      </c>
      <c r="W263" s="60">
        <v>0.7</v>
      </c>
      <c r="X263" s="37"/>
      <c r="Y263" s="7"/>
      <c r="Z263" s="39"/>
      <c r="AA263" s="213"/>
      <c r="AB263" s="213"/>
      <c r="AC263" s="213"/>
      <c r="AD263" s="45">
        <f>ROUND(ROUND(ROUND(H152+K224,0)*P$260,0)*W263,0)</f>
        <v>199</v>
      </c>
      <c r="AE263" s="79"/>
    </row>
    <row r="264" ht="16.5" customHeight="1">
      <c r="A264" s="29">
        <v>61.0</v>
      </c>
      <c r="B264" s="29">
        <v>9272.0</v>
      </c>
      <c r="C264" s="32" t="s">
        <v>11940</v>
      </c>
      <c r="D264" s="231"/>
      <c r="E264" s="231"/>
      <c r="F264" s="532"/>
      <c r="G264" s="527"/>
      <c r="H264" s="8"/>
      <c r="I264" s="144"/>
      <c r="J264" s="94"/>
      <c r="K264" s="140"/>
      <c r="L264" s="54"/>
      <c r="M264" s="254"/>
      <c r="N264" s="8"/>
      <c r="O264" s="8"/>
      <c r="P264" s="54"/>
      <c r="Q264" s="52"/>
      <c r="R264" s="8"/>
      <c r="S264" s="8"/>
      <c r="T264" s="8"/>
      <c r="U264" s="482"/>
      <c r="V264" s="83"/>
      <c r="W264" s="528"/>
      <c r="X264" s="227"/>
      <c r="Y264" s="22"/>
      <c r="Z264" s="109"/>
      <c r="AA264" s="213" t="s">
        <v>30</v>
      </c>
      <c r="AB264" s="74">
        <v>5.0</v>
      </c>
      <c r="AC264" s="522" t="s">
        <v>31</v>
      </c>
      <c r="AD264" s="45">
        <f>ROUND(ROUND(ROUND(H152+K224,0)*P$260,0)*W263,0)-AB264</f>
        <v>194</v>
      </c>
      <c r="AE264" s="79"/>
    </row>
    <row r="265" ht="16.5" customHeight="1">
      <c r="A265" s="29">
        <v>61.0</v>
      </c>
      <c r="B265" s="29">
        <v>9273.0</v>
      </c>
      <c r="C265" s="32" t="s">
        <v>11941</v>
      </c>
      <c r="D265" s="389"/>
      <c r="E265" s="231"/>
      <c r="F265" s="543"/>
      <c r="G265" s="113"/>
      <c r="H265" s="8"/>
      <c r="I265" s="144"/>
      <c r="J265" s="94"/>
      <c r="K265" s="140"/>
      <c r="L265" s="54"/>
      <c r="M265" s="254"/>
      <c r="N265" s="8"/>
      <c r="O265" s="8"/>
      <c r="P265" s="54"/>
      <c r="Q265" s="52"/>
      <c r="R265" s="8"/>
      <c r="S265" s="8"/>
      <c r="T265" s="8"/>
      <c r="U265" s="482"/>
      <c r="V265" s="99"/>
      <c r="W265" s="529"/>
      <c r="X265" s="305" t="s">
        <v>20</v>
      </c>
      <c r="Y265" s="41" t="s">
        <v>21</v>
      </c>
      <c r="Z265" s="86">
        <v>0.85</v>
      </c>
      <c r="AA265" s="75"/>
      <c r="AB265" s="213"/>
      <c r="AC265" s="213"/>
      <c r="AD265" s="45">
        <f>ROUND(ROUND(ROUND(ROUND(H152+K224,0)*P$260,0)*W263,0)*Z265,0)</f>
        <v>169</v>
      </c>
      <c r="AE265" s="79"/>
    </row>
    <row r="266" ht="16.5" customHeight="1">
      <c r="A266" s="29">
        <v>61.0</v>
      </c>
      <c r="B266" s="29">
        <v>9274.0</v>
      </c>
      <c r="C266" s="32" t="s">
        <v>11942</v>
      </c>
      <c r="D266" s="389"/>
      <c r="E266" s="231"/>
      <c r="F266" s="543"/>
      <c r="G266" s="113"/>
      <c r="H266" s="8"/>
      <c r="I266" s="144"/>
      <c r="J266" s="94"/>
      <c r="K266" s="140"/>
      <c r="L266" s="54"/>
      <c r="M266" s="254"/>
      <c r="N266" s="8"/>
      <c r="O266" s="8"/>
      <c r="P266" s="54"/>
      <c r="Q266" s="52"/>
      <c r="R266" s="8"/>
      <c r="S266" s="8"/>
      <c r="T266" s="8"/>
      <c r="U266" s="530"/>
      <c r="V266" s="24"/>
      <c r="W266" s="26"/>
      <c r="X266" s="484"/>
      <c r="Y266" s="56"/>
      <c r="Z266" s="526"/>
      <c r="AA266" s="213" t="s">
        <v>30</v>
      </c>
      <c r="AB266" s="74">
        <v>5.0</v>
      </c>
      <c r="AC266" s="522" t="s">
        <v>31</v>
      </c>
      <c r="AD266" s="45">
        <f>ROUND(ROUND(ROUND(ROUND(H152+K224,0)*P$260,0)*W263,0)*Z265,0)-AB266</f>
        <v>164</v>
      </c>
      <c r="AE266" s="79"/>
    </row>
    <row r="267" ht="16.5" customHeight="1">
      <c r="A267" s="29">
        <v>61.0</v>
      </c>
      <c r="B267" s="29">
        <v>9275.0</v>
      </c>
      <c r="C267" s="32" t="s">
        <v>11943</v>
      </c>
      <c r="D267" s="389"/>
      <c r="E267" s="231"/>
      <c r="F267" s="543"/>
      <c r="G267" s="113"/>
      <c r="H267" s="8"/>
      <c r="I267" s="144"/>
      <c r="J267" s="94"/>
      <c r="K267" s="140"/>
      <c r="L267" s="54"/>
      <c r="M267" s="254"/>
      <c r="N267" s="8"/>
      <c r="O267" s="8"/>
      <c r="P267" s="54"/>
      <c r="Q267" s="52"/>
      <c r="R267" s="8"/>
      <c r="S267" s="8"/>
      <c r="T267" s="54"/>
      <c r="U267" s="102" t="s">
        <v>329</v>
      </c>
      <c r="V267" s="83" t="s">
        <v>21</v>
      </c>
      <c r="W267" s="528">
        <v>0.85</v>
      </c>
      <c r="X267" s="37"/>
      <c r="Y267" s="7"/>
      <c r="Z267" s="39"/>
      <c r="AA267" s="213"/>
      <c r="AB267" s="213"/>
      <c r="AC267" s="213"/>
      <c r="AD267" s="114">
        <f>ROUND(ROUND(ROUND(H152+K224,0)*P$260,0)*W267,0)</f>
        <v>241</v>
      </c>
      <c r="AE267" s="79"/>
    </row>
    <row r="268" ht="16.5" customHeight="1">
      <c r="A268" s="29">
        <v>61.0</v>
      </c>
      <c r="B268" s="29">
        <v>9276.0</v>
      </c>
      <c r="C268" s="32" t="s">
        <v>11944</v>
      </c>
      <c r="D268" s="389"/>
      <c r="E268" s="231"/>
      <c r="F268" s="543"/>
      <c r="G268" s="113"/>
      <c r="H268" s="8"/>
      <c r="I268" s="144"/>
      <c r="J268" s="94"/>
      <c r="K268" s="140"/>
      <c r="L268" s="54"/>
      <c r="M268" s="254"/>
      <c r="N268" s="8"/>
      <c r="O268" s="8"/>
      <c r="P268" s="54"/>
      <c r="Q268" s="52"/>
      <c r="R268" s="8"/>
      <c r="S268" s="8"/>
      <c r="T268" s="8"/>
      <c r="U268" s="482"/>
      <c r="V268" s="83"/>
      <c r="W268" s="528"/>
      <c r="X268" s="227"/>
      <c r="Y268" s="22"/>
      <c r="Z268" s="109"/>
      <c r="AA268" s="213" t="s">
        <v>30</v>
      </c>
      <c r="AB268" s="74">
        <v>5.0</v>
      </c>
      <c r="AC268" s="522" t="s">
        <v>31</v>
      </c>
      <c r="AD268" s="114">
        <f>ROUND(ROUND(ROUND(H152+K224,0)*P$260,0)*W267,0)-AB268</f>
        <v>236</v>
      </c>
      <c r="AE268" s="79"/>
    </row>
    <row r="269" ht="16.5" customHeight="1">
      <c r="A269" s="29">
        <v>61.0</v>
      </c>
      <c r="B269" s="29">
        <v>9277.0</v>
      </c>
      <c r="C269" s="32" t="s">
        <v>11945</v>
      </c>
      <c r="D269" s="389"/>
      <c r="E269" s="231"/>
      <c r="F269" s="532"/>
      <c r="G269" s="527"/>
      <c r="H269" s="527"/>
      <c r="I269" s="532"/>
      <c r="J269" s="94"/>
      <c r="K269" s="140"/>
      <c r="L269" s="54"/>
      <c r="M269" s="254"/>
      <c r="N269" s="8"/>
      <c r="O269" s="8"/>
      <c r="P269" s="54"/>
      <c r="Q269" s="52"/>
      <c r="R269" s="8"/>
      <c r="S269" s="8"/>
      <c r="T269" s="8"/>
      <c r="U269" s="482"/>
      <c r="V269" s="99"/>
      <c r="W269" s="529"/>
      <c r="X269" s="305" t="s">
        <v>20</v>
      </c>
      <c r="Y269" s="41" t="s">
        <v>21</v>
      </c>
      <c r="Z269" s="86">
        <v>0.85</v>
      </c>
      <c r="AA269" s="75"/>
      <c r="AB269" s="213"/>
      <c r="AC269" s="213"/>
      <c r="AD269" s="114">
        <f>ROUND(ROUND(ROUND(ROUND(H152+K224,0)*P$260,0)*W267,0)*Z269,0)</f>
        <v>205</v>
      </c>
      <c r="AE269" s="79"/>
    </row>
    <row r="270" ht="16.5" customHeight="1">
      <c r="A270" s="29">
        <v>61.0</v>
      </c>
      <c r="B270" s="29">
        <v>9278.0</v>
      </c>
      <c r="C270" s="32" t="s">
        <v>11946</v>
      </c>
      <c r="D270" s="389"/>
      <c r="E270" s="231"/>
      <c r="F270" s="532"/>
      <c r="G270" s="527"/>
      <c r="H270" s="527"/>
      <c r="I270" s="532"/>
      <c r="J270" s="94"/>
      <c r="K270" s="140"/>
      <c r="L270" s="54"/>
      <c r="M270" s="254"/>
      <c r="N270" s="8"/>
      <c r="O270" s="8"/>
      <c r="P270" s="54"/>
      <c r="Q270" s="227"/>
      <c r="R270" s="22"/>
      <c r="S270" s="22"/>
      <c r="T270" s="22"/>
      <c r="U270" s="484"/>
      <c r="V270" s="24"/>
      <c r="W270" s="26"/>
      <c r="X270" s="484"/>
      <c r="Y270" s="56"/>
      <c r="Z270" s="526"/>
      <c r="AA270" s="213" t="s">
        <v>30</v>
      </c>
      <c r="AB270" s="74">
        <v>5.0</v>
      </c>
      <c r="AC270" s="522" t="s">
        <v>31</v>
      </c>
      <c r="AD270" s="114">
        <f>ROUND(ROUND(ROUND(ROUND(H152+K224,0)*P$260,0)*W267,0)*Z269,0)-AB270</f>
        <v>200</v>
      </c>
      <c r="AE270" s="79"/>
    </row>
    <row r="271" ht="16.5" customHeight="1">
      <c r="A271" s="29">
        <v>61.0</v>
      </c>
      <c r="B271" s="29">
        <v>9279.0</v>
      </c>
      <c r="C271" s="32" t="s">
        <v>11947</v>
      </c>
      <c r="D271" s="389"/>
      <c r="E271" s="389"/>
      <c r="F271" s="532"/>
      <c r="G271" s="527"/>
      <c r="H271" s="527"/>
      <c r="I271" s="532"/>
      <c r="J271" s="94"/>
      <c r="K271" s="140"/>
      <c r="L271" s="54"/>
      <c r="M271" s="254"/>
      <c r="N271" s="8"/>
      <c r="O271" s="8"/>
      <c r="P271" s="54"/>
      <c r="Q271" s="206" t="s">
        <v>23</v>
      </c>
      <c r="R271" s="102" t="s">
        <v>24</v>
      </c>
      <c r="S271" s="533"/>
      <c r="T271" s="533"/>
      <c r="U271" s="520"/>
      <c r="V271" s="38"/>
      <c r="W271" s="6"/>
      <c r="X271" s="37"/>
      <c r="Y271" s="7"/>
      <c r="Z271" s="39"/>
      <c r="AA271" s="213"/>
      <c r="AB271" s="213"/>
      <c r="AC271" s="213"/>
      <c r="AD271" s="45">
        <f>ROUND(ROUND(ROUND(H152+K224,0)*P$260,0)*T272,0)</f>
        <v>199</v>
      </c>
      <c r="AE271" s="79"/>
    </row>
    <row r="272" ht="16.5" customHeight="1">
      <c r="A272" s="29">
        <v>61.0</v>
      </c>
      <c r="B272" s="29">
        <v>9280.0</v>
      </c>
      <c r="C272" s="32" t="s">
        <v>11948</v>
      </c>
      <c r="D272" s="389"/>
      <c r="E272" s="389"/>
      <c r="F272" s="532"/>
      <c r="G272" s="527"/>
      <c r="H272" s="527"/>
      <c r="I272" s="532"/>
      <c r="J272" s="94"/>
      <c r="K272" s="140"/>
      <c r="L272" s="54"/>
      <c r="M272" s="254"/>
      <c r="N272" s="8"/>
      <c r="O272" s="8"/>
      <c r="P272" s="54"/>
      <c r="Q272" s="481"/>
      <c r="R272" s="482"/>
      <c r="S272" s="83" t="s">
        <v>21</v>
      </c>
      <c r="T272" s="528">
        <v>0.7</v>
      </c>
      <c r="U272" s="521"/>
      <c r="V272" s="53"/>
      <c r="W272" s="14"/>
      <c r="X272" s="52"/>
      <c r="Y272" s="8"/>
      <c r="Z272" s="109"/>
      <c r="AA272" s="213" t="s">
        <v>30</v>
      </c>
      <c r="AB272" s="74">
        <v>5.0</v>
      </c>
      <c r="AC272" s="522" t="s">
        <v>31</v>
      </c>
      <c r="AD272" s="45">
        <f>ROUND(ROUND(ROUND(H152+K224,0)*P$260,0)*T272,0)-AB272</f>
        <v>194</v>
      </c>
      <c r="AE272" s="79"/>
    </row>
    <row r="273" ht="16.5" customHeight="1">
      <c r="A273" s="29">
        <v>61.0</v>
      </c>
      <c r="B273" s="29">
        <v>9281.0</v>
      </c>
      <c r="C273" s="32" t="s">
        <v>11949</v>
      </c>
      <c r="D273" s="389"/>
      <c r="E273" s="389"/>
      <c r="F273" s="532"/>
      <c r="G273" s="527"/>
      <c r="H273" s="527"/>
      <c r="I273" s="532"/>
      <c r="J273" s="94"/>
      <c r="K273" s="140"/>
      <c r="L273" s="54"/>
      <c r="M273" s="254"/>
      <c r="N273" s="8"/>
      <c r="O273" s="8"/>
      <c r="P273" s="54"/>
      <c r="Q273" s="481"/>
      <c r="R273" s="482"/>
      <c r="S273" s="14"/>
      <c r="T273" s="14"/>
      <c r="U273" s="521"/>
      <c r="V273" s="53"/>
      <c r="W273" s="14"/>
      <c r="X273" s="305" t="s">
        <v>20</v>
      </c>
      <c r="Y273" s="41" t="s">
        <v>21</v>
      </c>
      <c r="Z273" s="86">
        <v>0.85</v>
      </c>
      <c r="AA273" s="75"/>
      <c r="AB273" s="213"/>
      <c r="AC273" s="213"/>
      <c r="AD273" s="45">
        <f>ROUND(ROUND(ROUND(ROUND(H152+K224,0)*P$260,0)*T272,0)*Z273,0)</f>
        <v>169</v>
      </c>
      <c r="AE273" s="79"/>
    </row>
    <row r="274" ht="16.5" customHeight="1">
      <c r="A274" s="29">
        <v>61.0</v>
      </c>
      <c r="B274" s="29">
        <v>9282.0</v>
      </c>
      <c r="C274" s="32" t="s">
        <v>11950</v>
      </c>
      <c r="D274" s="389"/>
      <c r="E274" s="389"/>
      <c r="F274" s="532"/>
      <c r="G274" s="527"/>
      <c r="H274" s="527"/>
      <c r="I274" s="532"/>
      <c r="J274" s="94"/>
      <c r="K274" s="140"/>
      <c r="L274" s="54"/>
      <c r="M274" s="254"/>
      <c r="N274" s="8"/>
      <c r="O274" s="8"/>
      <c r="P274" s="54"/>
      <c r="Q274" s="481"/>
      <c r="R274" s="482"/>
      <c r="S274" s="83"/>
      <c r="T274" s="83"/>
      <c r="U274" s="525"/>
      <c r="V274" s="180"/>
      <c r="W274" s="21"/>
      <c r="X274" s="484"/>
      <c r="Y274" s="56"/>
      <c r="Z274" s="526"/>
      <c r="AA274" s="213" t="s">
        <v>30</v>
      </c>
      <c r="AB274" s="74">
        <v>5.0</v>
      </c>
      <c r="AC274" s="522" t="s">
        <v>31</v>
      </c>
      <c r="AD274" s="45">
        <f>ROUND(ROUND(ROUND(ROUND(H152+K224,0)*P$260,0)*T272,0)*Z273,0)-AB274</f>
        <v>164</v>
      </c>
      <c r="AE274" s="79"/>
    </row>
    <row r="275" ht="16.5" customHeight="1">
      <c r="A275" s="29">
        <v>61.0</v>
      </c>
      <c r="B275" s="29">
        <v>9283.0</v>
      </c>
      <c r="C275" s="32" t="s">
        <v>11951</v>
      </c>
      <c r="D275" s="389"/>
      <c r="E275" s="389"/>
      <c r="F275" s="532"/>
      <c r="G275" s="527"/>
      <c r="H275" s="527"/>
      <c r="I275" s="532"/>
      <c r="J275" s="94"/>
      <c r="K275" s="140"/>
      <c r="L275" s="54"/>
      <c r="M275" s="254"/>
      <c r="N275" s="8"/>
      <c r="O275" s="8"/>
      <c r="P275" s="54"/>
      <c r="Q275" s="536"/>
      <c r="R275" s="14"/>
      <c r="S275" s="14"/>
      <c r="T275" s="14"/>
      <c r="U275" s="102" t="s">
        <v>326</v>
      </c>
      <c r="V275" s="41" t="s">
        <v>21</v>
      </c>
      <c r="W275" s="60">
        <v>0.7</v>
      </c>
      <c r="X275" s="37"/>
      <c r="Y275" s="7"/>
      <c r="Z275" s="39"/>
      <c r="AA275" s="213"/>
      <c r="AB275" s="213"/>
      <c r="AC275" s="213"/>
      <c r="AD275" s="114">
        <f>ROUND(ROUND(ROUND(ROUND(H152+K224,0)*P$260,0)*T272,0)*W275,0)</f>
        <v>139</v>
      </c>
      <c r="AE275" s="79"/>
    </row>
    <row r="276" ht="16.5" customHeight="1">
      <c r="A276" s="29">
        <v>61.0</v>
      </c>
      <c r="B276" s="29">
        <v>9284.0</v>
      </c>
      <c r="C276" s="32" t="s">
        <v>11952</v>
      </c>
      <c r="D276" s="389"/>
      <c r="E276" s="389"/>
      <c r="F276" s="532"/>
      <c r="G276" s="527"/>
      <c r="H276" s="527"/>
      <c r="I276" s="532"/>
      <c r="J276" s="94"/>
      <c r="K276" s="140"/>
      <c r="L276" s="54"/>
      <c r="M276" s="254"/>
      <c r="N276" s="8"/>
      <c r="O276" s="8"/>
      <c r="P276" s="54"/>
      <c r="Q276" s="536"/>
      <c r="R276" s="14"/>
      <c r="S276" s="14"/>
      <c r="T276" s="14"/>
      <c r="U276" s="482"/>
      <c r="V276" s="83"/>
      <c r="W276" s="528"/>
      <c r="X276" s="227"/>
      <c r="Y276" s="22"/>
      <c r="Z276" s="109"/>
      <c r="AA276" s="213" t="s">
        <v>30</v>
      </c>
      <c r="AB276" s="74">
        <v>5.0</v>
      </c>
      <c r="AC276" s="522" t="s">
        <v>31</v>
      </c>
      <c r="AD276" s="114">
        <f>ROUND(ROUND(ROUND(ROUND(H152+K224,0)*P$260,0)*T272,0)*W275,0)-AB276</f>
        <v>134</v>
      </c>
      <c r="AE276" s="79"/>
    </row>
    <row r="277" ht="16.5" customHeight="1">
      <c r="A277" s="29">
        <v>61.0</v>
      </c>
      <c r="B277" s="29">
        <v>9285.0</v>
      </c>
      <c r="C277" s="32" t="s">
        <v>11953</v>
      </c>
      <c r="D277" s="389"/>
      <c r="E277" s="389"/>
      <c r="F277" s="532"/>
      <c r="G277" s="527"/>
      <c r="H277" s="527"/>
      <c r="I277" s="532"/>
      <c r="J277" s="94"/>
      <c r="K277" s="140"/>
      <c r="L277" s="54"/>
      <c r="M277" s="254"/>
      <c r="N277" s="8"/>
      <c r="O277" s="8"/>
      <c r="P277" s="54"/>
      <c r="Q277" s="254"/>
      <c r="R277" s="83"/>
      <c r="S277" s="83"/>
      <c r="U277" s="482"/>
      <c r="V277" s="99"/>
      <c r="W277" s="529"/>
      <c r="X277" s="305" t="s">
        <v>20</v>
      </c>
      <c r="Y277" s="41" t="s">
        <v>21</v>
      </c>
      <c r="Z277" s="86">
        <v>0.85</v>
      </c>
      <c r="AA277" s="75"/>
      <c r="AB277" s="213"/>
      <c r="AC277" s="213"/>
      <c r="AD277" s="114">
        <f>ROUND(ROUND(ROUND(ROUND(ROUND(H152+K224,0)*P$260,0)*T272,0)*W275,0)*Z277,0)</f>
        <v>118</v>
      </c>
      <c r="AE277" s="79"/>
    </row>
    <row r="278" ht="16.5" customHeight="1">
      <c r="A278" s="29">
        <v>61.0</v>
      </c>
      <c r="B278" s="29">
        <v>9286.0</v>
      </c>
      <c r="C278" s="32" t="s">
        <v>11954</v>
      </c>
      <c r="D278" s="389"/>
      <c r="E278" s="389"/>
      <c r="F278" s="532"/>
      <c r="G278" s="527"/>
      <c r="H278" s="527"/>
      <c r="I278" s="532"/>
      <c r="J278" s="94"/>
      <c r="K278" s="140"/>
      <c r="L278" s="54"/>
      <c r="M278" s="254"/>
      <c r="N278" s="8"/>
      <c r="O278" s="8"/>
      <c r="P278" s="54"/>
      <c r="Q278" s="254"/>
      <c r="R278" s="83"/>
      <c r="S278" s="83"/>
      <c r="T278" s="83"/>
      <c r="U278" s="530"/>
      <c r="V278" s="24"/>
      <c r="W278" s="26"/>
      <c r="X278" s="484"/>
      <c r="Y278" s="56"/>
      <c r="Z278" s="526"/>
      <c r="AA278" s="213" t="s">
        <v>30</v>
      </c>
      <c r="AB278" s="74">
        <v>5.0</v>
      </c>
      <c r="AC278" s="522" t="s">
        <v>31</v>
      </c>
      <c r="AD278" s="114">
        <f>ROUND(ROUND(ROUND(ROUND(ROUND(H152+K224,0)*P$260,0)*T272,0)*W275,0)*Z277,0)-AB278</f>
        <v>113</v>
      </c>
      <c r="AE278" s="79"/>
    </row>
    <row r="279" ht="16.5" customHeight="1">
      <c r="A279" s="29">
        <v>61.0</v>
      </c>
      <c r="B279" s="29">
        <v>9287.0</v>
      </c>
      <c r="C279" s="32" t="s">
        <v>11955</v>
      </c>
      <c r="D279" s="389"/>
      <c r="E279" s="389"/>
      <c r="F279" s="532"/>
      <c r="G279" s="527"/>
      <c r="H279" s="527"/>
      <c r="I279" s="532"/>
      <c r="J279" s="94"/>
      <c r="K279" s="140"/>
      <c r="L279" s="54"/>
      <c r="M279" s="254"/>
      <c r="N279" s="8"/>
      <c r="O279" s="8"/>
      <c r="P279" s="54"/>
      <c r="Q279" s="536"/>
      <c r="R279" s="83"/>
      <c r="S279" s="528"/>
      <c r="T279" s="486"/>
      <c r="U279" s="102" t="s">
        <v>329</v>
      </c>
      <c r="V279" s="83" t="s">
        <v>21</v>
      </c>
      <c r="W279" s="528">
        <v>0.85</v>
      </c>
      <c r="X279" s="37"/>
      <c r="Y279" s="7"/>
      <c r="Z279" s="39"/>
      <c r="AA279" s="213"/>
      <c r="AB279" s="213"/>
      <c r="AC279" s="213"/>
      <c r="AD279" s="45">
        <f>ROUND(ROUND(ROUND(ROUND(H152+K224,0)*P$260,0)*T272,0)*W279,0)</f>
        <v>169</v>
      </c>
      <c r="AE279" s="79"/>
    </row>
    <row r="280" ht="16.5" customHeight="1">
      <c r="A280" s="29">
        <v>61.0</v>
      </c>
      <c r="B280" s="29">
        <v>9288.0</v>
      </c>
      <c r="C280" s="32" t="s">
        <v>11956</v>
      </c>
      <c r="D280" s="389"/>
      <c r="E280" s="389"/>
      <c r="F280" s="532"/>
      <c r="G280" s="527"/>
      <c r="H280" s="527"/>
      <c r="I280" s="532"/>
      <c r="J280" s="94"/>
      <c r="K280" s="140"/>
      <c r="L280" s="54"/>
      <c r="M280" s="254"/>
      <c r="N280" s="8"/>
      <c r="O280" s="8"/>
      <c r="P280" s="54"/>
      <c r="Q280" s="536"/>
      <c r="R280" s="83"/>
      <c r="S280" s="528"/>
      <c r="T280" s="528"/>
      <c r="U280" s="482"/>
      <c r="V280" s="83"/>
      <c r="W280" s="528"/>
      <c r="X280" s="227"/>
      <c r="Y280" s="22"/>
      <c r="Z280" s="109"/>
      <c r="AA280" s="213" t="s">
        <v>30</v>
      </c>
      <c r="AB280" s="74">
        <v>5.0</v>
      </c>
      <c r="AC280" s="522" t="s">
        <v>31</v>
      </c>
      <c r="AD280" s="45">
        <f>ROUND(ROUND(ROUND(ROUND(H152+K224,0)*P$260,0)*T272,0)*W279,0)-AB280</f>
        <v>164</v>
      </c>
      <c r="AE280" s="79"/>
    </row>
    <row r="281" ht="16.5" customHeight="1">
      <c r="A281" s="29">
        <v>61.0</v>
      </c>
      <c r="B281" s="29">
        <v>9289.0</v>
      </c>
      <c r="C281" s="32" t="s">
        <v>11957</v>
      </c>
      <c r="D281" s="389"/>
      <c r="E281" s="389"/>
      <c r="F281" s="532"/>
      <c r="G281" s="527"/>
      <c r="H281" s="527"/>
      <c r="I281" s="532"/>
      <c r="J281" s="94"/>
      <c r="K281" s="140"/>
      <c r="L281" s="54"/>
      <c r="M281" s="254"/>
      <c r="N281" s="8"/>
      <c r="O281" s="8"/>
      <c r="P281" s="54"/>
      <c r="Q281" s="254"/>
      <c r="R281" s="83"/>
      <c r="S281" s="528"/>
      <c r="T281" s="528"/>
      <c r="U281" s="482"/>
      <c r="V281" s="99"/>
      <c r="W281" s="529"/>
      <c r="X281" s="305" t="s">
        <v>20</v>
      </c>
      <c r="Y281" s="41" t="s">
        <v>21</v>
      </c>
      <c r="Z281" s="86">
        <v>0.85</v>
      </c>
      <c r="AA281" s="75"/>
      <c r="AB281" s="213"/>
      <c r="AC281" s="213"/>
      <c r="AD281" s="45">
        <f>ROUND(ROUND(ROUND(ROUND(ROUND(H152+K224,0)*P$260,0)*T272,0)*W279,0)*Z281,0)</f>
        <v>144</v>
      </c>
      <c r="AE281" s="79"/>
    </row>
    <row r="282" ht="16.5" customHeight="1">
      <c r="A282" s="29">
        <v>61.0</v>
      </c>
      <c r="B282" s="29">
        <v>9290.0</v>
      </c>
      <c r="C282" s="32" t="s">
        <v>11958</v>
      </c>
      <c r="D282" s="389"/>
      <c r="E282" s="389"/>
      <c r="F282" s="532"/>
      <c r="G282" s="527"/>
      <c r="H282" s="527"/>
      <c r="I282" s="532"/>
      <c r="J282" s="94"/>
      <c r="K282" s="140"/>
      <c r="L282" s="54"/>
      <c r="M282" s="254"/>
      <c r="N282" s="8"/>
      <c r="O282" s="8"/>
      <c r="P282" s="54"/>
      <c r="Q282" s="536"/>
      <c r="R282" s="83"/>
      <c r="S282" s="83"/>
      <c r="T282" s="83"/>
      <c r="U282" s="484"/>
      <c r="V282" s="24"/>
      <c r="W282" s="26"/>
      <c r="X282" s="484"/>
      <c r="Y282" s="56"/>
      <c r="Z282" s="526"/>
      <c r="AA282" s="213" t="s">
        <v>30</v>
      </c>
      <c r="AB282" s="74">
        <v>5.0</v>
      </c>
      <c r="AC282" s="522" t="s">
        <v>31</v>
      </c>
      <c r="AD282" s="45">
        <f>ROUND(ROUND(ROUND(ROUND(ROUND(H152+K224,0)*P$260,0)*T272,0)*W279,0)*Z281,0)-AB282</f>
        <v>139</v>
      </c>
      <c r="AE282" s="79"/>
    </row>
    <row r="283" ht="16.5" customHeight="1">
      <c r="A283" s="29">
        <v>61.0</v>
      </c>
      <c r="B283" s="29">
        <v>9291.0</v>
      </c>
      <c r="C283" s="32" t="s">
        <v>11959</v>
      </c>
      <c r="D283" s="389"/>
      <c r="E283" s="389"/>
      <c r="F283" s="532"/>
      <c r="G283" s="527"/>
      <c r="H283" s="527"/>
      <c r="I283" s="532"/>
      <c r="J283" s="94"/>
      <c r="K283" s="140"/>
      <c r="L283" s="54"/>
      <c r="M283" s="254"/>
      <c r="N283" s="8"/>
      <c r="O283" s="8"/>
      <c r="P283" s="54"/>
      <c r="Q283" s="536"/>
      <c r="R283" s="102" t="s">
        <v>27</v>
      </c>
      <c r="S283" s="533"/>
      <c r="T283" s="533"/>
      <c r="U283" s="520"/>
      <c r="V283" s="38"/>
      <c r="W283" s="6"/>
      <c r="X283" s="37"/>
      <c r="Y283" s="7"/>
      <c r="Z283" s="39"/>
      <c r="AA283" s="213"/>
      <c r="AB283" s="213"/>
      <c r="AC283" s="213"/>
      <c r="AD283" s="114">
        <f>ROUND(ROUND(ROUND(H152+K224,0)*P$260,0)*T284,0)</f>
        <v>142</v>
      </c>
      <c r="AE283" s="79"/>
    </row>
    <row r="284" ht="16.5" customHeight="1">
      <c r="A284" s="29">
        <v>61.0</v>
      </c>
      <c r="B284" s="29">
        <v>9292.0</v>
      </c>
      <c r="C284" s="32" t="s">
        <v>11960</v>
      </c>
      <c r="D284" s="389"/>
      <c r="E284" s="389"/>
      <c r="F284" s="532"/>
      <c r="G284" s="527"/>
      <c r="H284" s="527"/>
      <c r="I284" s="532"/>
      <c r="J284" s="94"/>
      <c r="K284" s="140"/>
      <c r="L284" s="54"/>
      <c r="M284" s="254"/>
      <c r="N284" s="8"/>
      <c r="O284" s="8"/>
      <c r="P284" s="54"/>
      <c r="Q284" s="535"/>
      <c r="R284" s="482"/>
      <c r="S284" s="83" t="s">
        <v>21</v>
      </c>
      <c r="T284" s="528">
        <v>0.5</v>
      </c>
      <c r="U284" s="521"/>
      <c r="V284" s="53"/>
      <c r="W284" s="14"/>
      <c r="X284" s="52"/>
      <c r="Y284" s="8"/>
      <c r="Z284" s="109"/>
      <c r="AA284" s="213" t="s">
        <v>30</v>
      </c>
      <c r="AB284" s="74">
        <v>5.0</v>
      </c>
      <c r="AC284" s="522" t="s">
        <v>31</v>
      </c>
      <c r="AD284" s="114">
        <f>ROUND(ROUND(ROUND(H152+K224,0)*P$260,0)*T284,0)-AB284</f>
        <v>137</v>
      </c>
      <c r="AE284" s="79"/>
    </row>
    <row r="285" ht="16.5" customHeight="1">
      <c r="A285" s="29">
        <v>61.0</v>
      </c>
      <c r="B285" s="29">
        <v>9293.0</v>
      </c>
      <c r="C285" s="32" t="s">
        <v>11961</v>
      </c>
      <c r="D285" s="389"/>
      <c r="E285" s="389"/>
      <c r="F285" s="532"/>
      <c r="G285" s="527"/>
      <c r="H285" s="527"/>
      <c r="I285" s="532"/>
      <c r="J285" s="94"/>
      <c r="K285" s="140"/>
      <c r="L285" s="54"/>
      <c r="M285" s="254"/>
      <c r="N285" s="8"/>
      <c r="O285" s="8"/>
      <c r="P285" s="54"/>
      <c r="Q285" s="535"/>
      <c r="R285" s="482"/>
      <c r="S285" s="14"/>
      <c r="T285" s="14"/>
      <c r="U285" s="521"/>
      <c r="V285" s="53"/>
      <c r="W285" s="14"/>
      <c r="X285" s="305" t="s">
        <v>20</v>
      </c>
      <c r="Y285" s="41" t="s">
        <v>21</v>
      </c>
      <c r="Z285" s="86">
        <v>0.85</v>
      </c>
      <c r="AA285" s="75"/>
      <c r="AB285" s="213"/>
      <c r="AC285" s="213"/>
      <c r="AD285" s="114">
        <f>ROUND(ROUND(ROUND(ROUND(H152+K224,0)*P$260,0)*T284,0)*Z285,0)</f>
        <v>121</v>
      </c>
      <c r="AE285" s="79"/>
    </row>
    <row r="286" ht="16.5" customHeight="1">
      <c r="A286" s="29">
        <v>61.0</v>
      </c>
      <c r="B286" s="29">
        <v>9294.0</v>
      </c>
      <c r="C286" s="32" t="s">
        <v>11962</v>
      </c>
      <c r="D286" s="389"/>
      <c r="E286" s="389"/>
      <c r="F286" s="532"/>
      <c r="G286" s="527"/>
      <c r="H286" s="527"/>
      <c r="I286" s="532"/>
      <c r="J286" s="94"/>
      <c r="K286" s="140"/>
      <c r="L286" s="54"/>
      <c r="M286" s="254"/>
      <c r="N286" s="8"/>
      <c r="O286" s="8"/>
      <c r="P286" s="54"/>
      <c r="Q286" s="535"/>
      <c r="R286" s="482"/>
      <c r="S286" s="83"/>
      <c r="T286" s="83"/>
      <c r="U286" s="525"/>
      <c r="V286" s="180"/>
      <c r="W286" s="21"/>
      <c r="X286" s="484"/>
      <c r="Y286" s="56"/>
      <c r="Z286" s="526"/>
      <c r="AA286" s="213" t="s">
        <v>30</v>
      </c>
      <c r="AB286" s="74">
        <v>5.0</v>
      </c>
      <c r="AC286" s="522" t="s">
        <v>31</v>
      </c>
      <c r="AD286" s="114">
        <f>ROUND(ROUND(ROUND(ROUND(H152+K224,0)*P$260,0)*T284,0)*Z285,0)-AB286</f>
        <v>116</v>
      </c>
      <c r="AE286" s="79"/>
    </row>
    <row r="287" ht="16.5" customHeight="1">
      <c r="A287" s="29">
        <v>61.0</v>
      </c>
      <c r="B287" s="29">
        <v>9295.0</v>
      </c>
      <c r="C287" s="32" t="s">
        <v>11963</v>
      </c>
      <c r="D287" s="389"/>
      <c r="E287" s="389"/>
      <c r="F287" s="532"/>
      <c r="G287" s="527"/>
      <c r="H287" s="527"/>
      <c r="I287" s="532"/>
      <c r="J287" s="94"/>
      <c r="K287" s="140"/>
      <c r="L287" s="54"/>
      <c r="M287" s="254"/>
      <c r="N287" s="8"/>
      <c r="O287" s="8"/>
      <c r="P287" s="54"/>
      <c r="Q287" s="536"/>
      <c r="R287" s="14"/>
      <c r="S287" s="14"/>
      <c r="T287" s="14"/>
      <c r="U287" s="102" t="s">
        <v>326</v>
      </c>
      <c r="V287" s="41" t="s">
        <v>21</v>
      </c>
      <c r="W287" s="60">
        <v>0.7</v>
      </c>
      <c r="X287" s="37"/>
      <c r="Y287" s="7"/>
      <c r="Z287" s="39"/>
      <c r="AA287" s="213"/>
      <c r="AB287" s="213"/>
      <c r="AC287" s="213"/>
      <c r="AD287" s="114">
        <f>ROUND(ROUND(ROUND(ROUND(H152+K224,0)*P$260,0)*T284,0)*W287,0)</f>
        <v>99</v>
      </c>
      <c r="AE287" s="79"/>
    </row>
    <row r="288" ht="16.5" customHeight="1">
      <c r="A288" s="29">
        <v>61.0</v>
      </c>
      <c r="B288" s="29">
        <v>9296.0</v>
      </c>
      <c r="C288" s="32" t="s">
        <v>11964</v>
      </c>
      <c r="D288" s="389"/>
      <c r="E288" s="389"/>
      <c r="F288" s="532"/>
      <c r="G288" s="527"/>
      <c r="H288" s="527"/>
      <c r="I288" s="532"/>
      <c r="J288" s="94"/>
      <c r="K288" s="140"/>
      <c r="L288" s="54"/>
      <c r="M288" s="254"/>
      <c r="N288" s="8"/>
      <c r="O288" s="8"/>
      <c r="P288" s="54"/>
      <c r="Q288" s="536"/>
      <c r="R288" s="14"/>
      <c r="S288" s="14"/>
      <c r="T288" s="14"/>
      <c r="U288" s="482"/>
      <c r="V288" s="83"/>
      <c r="W288" s="528"/>
      <c r="X288" s="227"/>
      <c r="Y288" s="22"/>
      <c r="Z288" s="109"/>
      <c r="AA288" s="213" t="s">
        <v>30</v>
      </c>
      <c r="AB288" s="74">
        <v>5.0</v>
      </c>
      <c r="AC288" s="522" t="s">
        <v>31</v>
      </c>
      <c r="AD288" s="114">
        <f>ROUND(ROUND(ROUND(ROUND(H152+K224,0)*P$260,0)*T284,0)*W287,0)-AB288</f>
        <v>94</v>
      </c>
      <c r="AE288" s="79"/>
    </row>
    <row r="289" ht="16.5" customHeight="1">
      <c r="A289" s="29">
        <v>61.0</v>
      </c>
      <c r="B289" s="29">
        <v>9297.0</v>
      </c>
      <c r="C289" s="32" t="s">
        <v>11965</v>
      </c>
      <c r="D289" s="389"/>
      <c r="E289" s="389"/>
      <c r="F289" s="532"/>
      <c r="G289" s="527"/>
      <c r="H289" s="527"/>
      <c r="I289" s="532"/>
      <c r="J289" s="94"/>
      <c r="K289" s="140"/>
      <c r="L289" s="54"/>
      <c r="M289" s="254"/>
      <c r="N289" s="8"/>
      <c r="O289" s="8"/>
      <c r="P289" s="54"/>
      <c r="Q289" s="254"/>
      <c r="R289" s="83"/>
      <c r="S289" s="83"/>
      <c r="U289" s="482"/>
      <c r="V289" s="99"/>
      <c r="W289" s="529"/>
      <c r="X289" s="305" t="s">
        <v>20</v>
      </c>
      <c r="Y289" s="41" t="s">
        <v>21</v>
      </c>
      <c r="Z289" s="86">
        <v>0.85</v>
      </c>
      <c r="AA289" s="75"/>
      <c r="AB289" s="213"/>
      <c r="AC289" s="213"/>
      <c r="AD289" s="114">
        <f>ROUND(ROUND(ROUND(ROUND(ROUND(H152+K224,0)*P$260,0)*T284,0)*W287,0)*Z289,0)</f>
        <v>84</v>
      </c>
      <c r="AE289" s="79"/>
    </row>
    <row r="290" ht="16.5" customHeight="1">
      <c r="A290" s="29">
        <v>61.0</v>
      </c>
      <c r="B290" s="29">
        <v>9298.0</v>
      </c>
      <c r="C290" s="32" t="s">
        <v>11966</v>
      </c>
      <c r="D290" s="389"/>
      <c r="E290" s="389"/>
      <c r="F290" s="532"/>
      <c r="G290" s="527"/>
      <c r="H290" s="527"/>
      <c r="I290" s="532"/>
      <c r="J290" s="94"/>
      <c r="K290" s="140"/>
      <c r="L290" s="54"/>
      <c r="M290" s="254"/>
      <c r="N290" s="8"/>
      <c r="O290" s="8"/>
      <c r="P290" s="54"/>
      <c r="Q290" s="254"/>
      <c r="R290" s="83"/>
      <c r="S290" s="83"/>
      <c r="T290" s="83"/>
      <c r="U290" s="530"/>
      <c r="V290" s="24"/>
      <c r="W290" s="26"/>
      <c r="X290" s="484"/>
      <c r="Y290" s="56"/>
      <c r="Z290" s="526"/>
      <c r="AA290" s="213" t="s">
        <v>30</v>
      </c>
      <c r="AB290" s="74">
        <v>5.0</v>
      </c>
      <c r="AC290" s="522" t="s">
        <v>31</v>
      </c>
      <c r="AD290" s="114">
        <f>ROUND(ROUND(ROUND(ROUND(ROUND(H152+K224,0)*P$260,0)*T284,0)*W287,0)*Z289,0)-AB290</f>
        <v>79</v>
      </c>
      <c r="AE290" s="79"/>
    </row>
    <row r="291" ht="16.5" customHeight="1">
      <c r="A291" s="29">
        <v>61.0</v>
      </c>
      <c r="B291" s="29">
        <v>9299.0</v>
      </c>
      <c r="C291" s="32" t="s">
        <v>11967</v>
      </c>
      <c r="D291" s="389"/>
      <c r="E291" s="389"/>
      <c r="F291" s="532"/>
      <c r="G291" s="527"/>
      <c r="H291" s="527"/>
      <c r="I291" s="532"/>
      <c r="J291" s="94"/>
      <c r="K291" s="140"/>
      <c r="L291" s="54"/>
      <c r="M291" s="254"/>
      <c r="N291" s="8"/>
      <c r="O291" s="8"/>
      <c r="P291" s="54"/>
      <c r="Q291" s="536"/>
      <c r="R291" s="83"/>
      <c r="S291" s="528"/>
      <c r="T291" s="486"/>
      <c r="U291" s="102" t="s">
        <v>329</v>
      </c>
      <c r="V291" s="83" t="s">
        <v>21</v>
      </c>
      <c r="W291" s="528">
        <v>0.85</v>
      </c>
      <c r="X291" s="37"/>
      <c r="Y291" s="7"/>
      <c r="Z291" s="39"/>
      <c r="AA291" s="213"/>
      <c r="AB291" s="213"/>
      <c r="AC291" s="213"/>
      <c r="AD291" s="114">
        <f>ROUND(ROUND(ROUND(ROUND(H152+K224,0)*P$260,0)*T284,0)*W291,0)</f>
        <v>121</v>
      </c>
      <c r="AE291" s="79"/>
    </row>
    <row r="292" ht="16.5" customHeight="1">
      <c r="A292" s="29">
        <v>61.0</v>
      </c>
      <c r="B292" s="29">
        <v>9300.0</v>
      </c>
      <c r="C292" s="32" t="s">
        <v>11968</v>
      </c>
      <c r="D292" s="389"/>
      <c r="E292" s="389"/>
      <c r="F292" s="532"/>
      <c r="G292" s="527"/>
      <c r="H292" s="527"/>
      <c r="I292" s="532"/>
      <c r="J292" s="94"/>
      <c r="K292" s="140"/>
      <c r="L292" s="54"/>
      <c r="M292" s="254"/>
      <c r="N292" s="8"/>
      <c r="O292" s="8"/>
      <c r="P292" s="54"/>
      <c r="Q292" s="536"/>
      <c r="R292" s="83"/>
      <c r="S292" s="528"/>
      <c r="T292" s="528"/>
      <c r="U292" s="482"/>
      <c r="V292" s="83"/>
      <c r="W292" s="528"/>
      <c r="X292" s="227"/>
      <c r="Y292" s="22"/>
      <c r="Z292" s="109"/>
      <c r="AA292" s="213" t="s">
        <v>30</v>
      </c>
      <c r="AB292" s="74">
        <v>5.0</v>
      </c>
      <c r="AC292" s="522" t="s">
        <v>31</v>
      </c>
      <c r="AD292" s="114">
        <f>ROUND(ROUND(ROUND(ROUND(H152+K224,0)*P$260,0)*T284,0)*W291,0)-AB292</f>
        <v>116</v>
      </c>
      <c r="AE292" s="79"/>
    </row>
    <row r="293" ht="16.5" customHeight="1">
      <c r="A293" s="29">
        <v>61.0</v>
      </c>
      <c r="B293" s="29">
        <v>9301.0</v>
      </c>
      <c r="C293" s="32" t="s">
        <v>11969</v>
      </c>
      <c r="D293" s="389"/>
      <c r="E293" s="389"/>
      <c r="F293" s="532"/>
      <c r="G293" s="527"/>
      <c r="H293" s="527"/>
      <c r="I293" s="532"/>
      <c r="J293" s="94"/>
      <c r="K293" s="140"/>
      <c r="L293" s="54"/>
      <c r="M293" s="254"/>
      <c r="N293" s="8"/>
      <c r="O293" s="8"/>
      <c r="P293" s="54"/>
      <c r="Q293" s="254"/>
      <c r="R293" s="83"/>
      <c r="S293" s="528"/>
      <c r="T293" s="528"/>
      <c r="U293" s="482"/>
      <c r="V293" s="99"/>
      <c r="W293" s="529"/>
      <c r="X293" s="305" t="s">
        <v>20</v>
      </c>
      <c r="Y293" s="41" t="s">
        <v>21</v>
      </c>
      <c r="Z293" s="86">
        <v>0.85</v>
      </c>
      <c r="AA293" s="75"/>
      <c r="AB293" s="213"/>
      <c r="AC293" s="213"/>
      <c r="AD293" s="114">
        <f>ROUND(ROUND(ROUND(ROUND(ROUND(H152+K224,0)*P$260,0)*T284,0)*W291,0)*Z293,0)</f>
        <v>103</v>
      </c>
      <c r="AE293" s="79"/>
    </row>
    <row r="294" ht="16.5" customHeight="1">
      <c r="A294" s="29">
        <v>61.0</v>
      </c>
      <c r="B294" s="29">
        <v>9302.0</v>
      </c>
      <c r="C294" s="32" t="s">
        <v>11970</v>
      </c>
      <c r="D294" s="389"/>
      <c r="E294" s="389"/>
      <c r="F294" s="532"/>
      <c r="G294" s="527"/>
      <c r="H294" s="527"/>
      <c r="I294" s="532"/>
      <c r="J294" s="94"/>
      <c r="K294" s="140"/>
      <c r="L294" s="54"/>
      <c r="M294" s="254"/>
      <c r="N294" s="8"/>
      <c r="O294" s="8"/>
      <c r="P294" s="54"/>
      <c r="Q294" s="537"/>
      <c r="R294" s="55"/>
      <c r="S294" s="56"/>
      <c r="T294" s="141"/>
      <c r="U294" s="484"/>
      <c r="V294" s="24"/>
      <c r="W294" s="26"/>
      <c r="X294" s="484"/>
      <c r="Y294" s="56"/>
      <c r="Z294" s="526"/>
      <c r="AA294" s="213" t="s">
        <v>30</v>
      </c>
      <c r="AB294" s="74">
        <v>5.0</v>
      </c>
      <c r="AC294" s="522" t="s">
        <v>31</v>
      </c>
      <c r="AD294" s="114">
        <f>ROUND(ROUND(ROUND(ROUND(ROUND(H152+K224,0)*P$260,0)*T284,0)*W291,0)*Z293,0)-AB294</f>
        <v>98</v>
      </c>
      <c r="AE294" s="79"/>
    </row>
    <row r="295" ht="16.5" customHeight="1">
      <c r="A295" s="29">
        <v>61.0</v>
      </c>
      <c r="B295" s="29">
        <v>9131.0</v>
      </c>
      <c r="C295" s="32" t="s">
        <v>11971</v>
      </c>
      <c r="D295" s="389"/>
      <c r="E295" s="389"/>
      <c r="F295" s="523"/>
      <c r="G295" s="102" t="s">
        <v>9120</v>
      </c>
      <c r="H295" s="169"/>
      <c r="I295" s="519"/>
      <c r="J295" s="168"/>
      <c r="K295" s="152"/>
      <c r="L295" s="39"/>
      <c r="M295" s="241" t="s">
        <v>2655</v>
      </c>
      <c r="N295" s="598" t="s">
        <v>24</v>
      </c>
      <c r="O295" s="7"/>
      <c r="P295" s="7"/>
      <c r="Q295" s="52"/>
      <c r="R295" s="8"/>
      <c r="S295" s="8"/>
      <c r="T295" s="8"/>
      <c r="U295" s="521"/>
      <c r="V295" s="14"/>
      <c r="W295" s="8"/>
      <c r="X295" s="37"/>
      <c r="Y295" s="7"/>
      <c r="Z295" s="39"/>
      <c r="AA295" s="213"/>
      <c r="AB295" s="213"/>
      <c r="AC295" s="213"/>
      <c r="AD295" s="45">
        <f>ROUND(ROUND(H296*P$296,0),0)</f>
        <v>305</v>
      </c>
      <c r="AE295" s="79"/>
    </row>
    <row r="296" ht="16.5" customHeight="1">
      <c r="A296" s="29">
        <v>61.0</v>
      </c>
      <c r="B296" s="29">
        <v>9311.0</v>
      </c>
      <c r="C296" s="32" t="s">
        <v>11972</v>
      </c>
      <c r="D296" s="389"/>
      <c r="E296" s="389"/>
      <c r="F296" s="523"/>
      <c r="G296" s="482"/>
      <c r="H296" s="50">
        <f>'28児童発達支援(基本１)'!H1160</f>
        <v>435</v>
      </c>
      <c r="I296" s="8" t="s">
        <v>9</v>
      </c>
      <c r="J296" s="94"/>
      <c r="K296" s="140"/>
      <c r="L296" s="54"/>
      <c r="M296" s="481"/>
      <c r="N296" s="482"/>
      <c r="O296" s="83" t="s">
        <v>21</v>
      </c>
      <c r="P296" s="528">
        <v>0.7</v>
      </c>
      <c r="Q296" s="52"/>
      <c r="R296" s="8"/>
      <c r="S296" s="8"/>
      <c r="T296" s="8"/>
      <c r="U296" s="521"/>
      <c r="V296" s="14"/>
      <c r="W296" s="8"/>
      <c r="X296" s="52"/>
      <c r="Y296" s="8"/>
      <c r="Z296" s="109"/>
      <c r="AA296" s="213" t="s">
        <v>30</v>
      </c>
      <c r="AB296" s="74">
        <v>5.0</v>
      </c>
      <c r="AC296" s="522" t="s">
        <v>31</v>
      </c>
      <c r="AD296" s="45">
        <f>ROUND(ROUND(H296*P$296,0),0)-AB296</f>
        <v>300</v>
      </c>
      <c r="AE296" s="79"/>
    </row>
    <row r="297" ht="16.5" customHeight="1">
      <c r="A297" s="29">
        <v>61.0</v>
      </c>
      <c r="B297" s="29">
        <v>9312.0</v>
      </c>
      <c r="C297" s="32" t="s">
        <v>11973</v>
      </c>
      <c r="D297" s="389"/>
      <c r="E297" s="389"/>
      <c r="F297" s="523"/>
      <c r="G297" s="482"/>
      <c r="H297" s="174"/>
      <c r="I297" s="523"/>
      <c r="J297" s="94"/>
      <c r="K297" s="140"/>
      <c r="L297" s="54"/>
      <c r="M297" s="481"/>
      <c r="N297" s="482"/>
      <c r="O297" s="8"/>
      <c r="P297" s="54"/>
      <c r="Q297" s="52"/>
      <c r="R297" s="8"/>
      <c r="S297" s="8"/>
      <c r="T297" s="8"/>
      <c r="U297" s="521"/>
      <c r="V297" s="14"/>
      <c r="W297" s="54"/>
      <c r="X297" s="305" t="s">
        <v>20</v>
      </c>
      <c r="Y297" s="41" t="s">
        <v>21</v>
      </c>
      <c r="Z297" s="86">
        <v>0.85</v>
      </c>
      <c r="AA297" s="75"/>
      <c r="AB297" s="213"/>
      <c r="AC297" s="213"/>
      <c r="AD297" s="45">
        <f>ROUND(ROUND(H296*P$296,0)*Z297,0)</f>
        <v>259</v>
      </c>
      <c r="AE297" s="79"/>
    </row>
    <row r="298" ht="16.5" customHeight="1">
      <c r="A298" s="29">
        <v>61.0</v>
      </c>
      <c r="B298" s="29">
        <v>9313.0</v>
      </c>
      <c r="C298" s="32" t="s">
        <v>11974</v>
      </c>
      <c r="D298" s="389"/>
      <c r="E298" s="389"/>
      <c r="F298" s="523"/>
      <c r="G298" s="174"/>
      <c r="H298" s="174"/>
      <c r="I298" s="174"/>
      <c r="J298" s="94"/>
      <c r="K298" s="140"/>
      <c r="L298" s="54"/>
      <c r="M298" s="481"/>
      <c r="N298" s="482"/>
      <c r="O298" s="8"/>
      <c r="P298" s="54"/>
      <c r="Q298" s="52"/>
      <c r="R298" s="8"/>
      <c r="S298" s="8"/>
      <c r="T298" s="8"/>
      <c r="U298" s="525"/>
      <c r="V298" s="21"/>
      <c r="W298" s="109"/>
      <c r="X298" s="484"/>
      <c r="Y298" s="56"/>
      <c r="Z298" s="526"/>
      <c r="AA298" s="213" t="s">
        <v>30</v>
      </c>
      <c r="AB298" s="74">
        <v>5.0</v>
      </c>
      <c r="AC298" s="522" t="s">
        <v>31</v>
      </c>
      <c r="AD298" s="45">
        <f>ROUND(ROUND(H296*P$296,0)*Z297,0)-AB298</f>
        <v>254</v>
      </c>
      <c r="AE298" s="79"/>
    </row>
    <row r="299" ht="16.5" customHeight="1">
      <c r="A299" s="29">
        <v>61.0</v>
      </c>
      <c r="B299" s="29">
        <v>9132.0</v>
      </c>
      <c r="C299" s="32" t="s">
        <v>11975</v>
      </c>
      <c r="D299" s="389"/>
      <c r="E299" s="389"/>
      <c r="F299" s="532"/>
      <c r="G299" s="527"/>
      <c r="H299" s="14"/>
      <c r="I299" s="14"/>
      <c r="J299" s="94"/>
      <c r="K299" s="140"/>
      <c r="L299" s="54"/>
      <c r="M299" s="481"/>
      <c r="N299" s="8"/>
      <c r="O299" s="8"/>
      <c r="P299" s="54"/>
      <c r="Q299" s="52"/>
      <c r="R299" s="8"/>
      <c r="S299" s="8"/>
      <c r="T299" s="8"/>
      <c r="U299" s="102" t="s">
        <v>326</v>
      </c>
      <c r="V299" s="41" t="s">
        <v>21</v>
      </c>
      <c r="W299" s="60">
        <v>0.7</v>
      </c>
      <c r="X299" s="37"/>
      <c r="Y299" s="7"/>
      <c r="Z299" s="39"/>
      <c r="AA299" s="213"/>
      <c r="AB299" s="213"/>
      <c r="AC299" s="213"/>
      <c r="AD299" s="45">
        <f>ROUND(ROUND(H296*P$296,0)*W299,0)</f>
        <v>214</v>
      </c>
      <c r="AE299" s="79"/>
    </row>
    <row r="300" ht="16.5" customHeight="1">
      <c r="A300" s="29">
        <v>61.0</v>
      </c>
      <c r="B300" s="29">
        <v>9314.0</v>
      </c>
      <c r="C300" s="32" t="s">
        <v>11976</v>
      </c>
      <c r="D300" s="389"/>
      <c r="E300" s="389"/>
      <c r="F300" s="532"/>
      <c r="G300" s="527"/>
      <c r="H300" s="8"/>
      <c r="I300" s="144"/>
      <c r="J300" s="94"/>
      <c r="K300" s="140"/>
      <c r="L300" s="54"/>
      <c r="M300" s="481"/>
      <c r="N300" s="8"/>
      <c r="O300" s="8"/>
      <c r="P300" s="54"/>
      <c r="Q300" s="52"/>
      <c r="R300" s="8"/>
      <c r="S300" s="8"/>
      <c r="T300" s="8"/>
      <c r="U300" s="482"/>
      <c r="V300" s="83"/>
      <c r="W300" s="528"/>
      <c r="X300" s="227"/>
      <c r="Y300" s="22"/>
      <c r="Z300" s="109"/>
      <c r="AA300" s="213" t="s">
        <v>30</v>
      </c>
      <c r="AB300" s="74">
        <v>5.0</v>
      </c>
      <c r="AC300" s="522" t="s">
        <v>31</v>
      </c>
      <c r="AD300" s="45">
        <f>ROUND(ROUND(H296*P$296,0)*W299,0)-AB300</f>
        <v>209</v>
      </c>
      <c r="AE300" s="79"/>
    </row>
    <row r="301" ht="16.5" customHeight="1">
      <c r="A301" s="29">
        <v>61.0</v>
      </c>
      <c r="B301" s="29">
        <v>9315.0</v>
      </c>
      <c r="C301" s="32" t="s">
        <v>11977</v>
      </c>
      <c r="D301" s="389"/>
      <c r="E301" s="389"/>
      <c r="F301" s="543"/>
      <c r="G301" s="113"/>
      <c r="H301" s="8"/>
      <c r="I301" s="144"/>
      <c r="J301" s="94"/>
      <c r="K301" s="140"/>
      <c r="L301" s="54"/>
      <c r="M301" s="481"/>
      <c r="N301" s="8"/>
      <c r="O301" s="8"/>
      <c r="P301" s="54"/>
      <c r="Q301" s="52"/>
      <c r="R301" s="8"/>
      <c r="S301" s="8"/>
      <c r="T301" s="8"/>
      <c r="U301" s="482"/>
      <c r="V301" s="99"/>
      <c r="W301" s="529"/>
      <c r="X301" s="305" t="s">
        <v>20</v>
      </c>
      <c r="Y301" s="41" t="s">
        <v>21</v>
      </c>
      <c r="Z301" s="86">
        <v>0.85</v>
      </c>
      <c r="AA301" s="75"/>
      <c r="AB301" s="213"/>
      <c r="AC301" s="213"/>
      <c r="AD301" s="45">
        <f>ROUND(ROUND(ROUND(H296*P$296,0)*W299,0)*Z301,0)</f>
        <v>182</v>
      </c>
      <c r="AE301" s="79"/>
    </row>
    <row r="302" ht="16.5" customHeight="1">
      <c r="A302" s="29">
        <v>61.0</v>
      </c>
      <c r="B302" s="29">
        <v>9316.0</v>
      </c>
      <c r="C302" s="32" t="s">
        <v>11978</v>
      </c>
      <c r="D302" s="389"/>
      <c r="E302" s="231"/>
      <c r="F302" s="543"/>
      <c r="G302" s="113"/>
      <c r="H302" s="8"/>
      <c r="I302" s="144"/>
      <c r="J302" s="94"/>
      <c r="K302" s="140"/>
      <c r="L302" s="54"/>
      <c r="M302" s="481"/>
      <c r="N302" s="8"/>
      <c r="O302" s="8"/>
      <c r="P302" s="54"/>
      <c r="Q302" s="52"/>
      <c r="R302" s="8"/>
      <c r="S302" s="8"/>
      <c r="T302" s="8"/>
      <c r="U302" s="530"/>
      <c r="V302" s="24"/>
      <c r="W302" s="26"/>
      <c r="X302" s="484"/>
      <c r="Y302" s="56"/>
      <c r="Z302" s="526"/>
      <c r="AA302" s="213" t="s">
        <v>30</v>
      </c>
      <c r="AB302" s="74">
        <v>5.0</v>
      </c>
      <c r="AC302" s="522" t="s">
        <v>31</v>
      </c>
      <c r="AD302" s="45">
        <f>ROUND(ROUND(ROUND(H296*P$296,0)*W299,0)*Z301,0)-AB302</f>
        <v>177</v>
      </c>
      <c r="AE302" s="79"/>
    </row>
    <row r="303" ht="16.5" customHeight="1">
      <c r="A303" s="29">
        <v>61.0</v>
      </c>
      <c r="B303" s="29">
        <v>9717.0</v>
      </c>
      <c r="C303" s="32" t="s">
        <v>11979</v>
      </c>
      <c r="D303" s="389"/>
      <c r="E303" s="231"/>
      <c r="F303" s="543"/>
      <c r="G303" s="113"/>
      <c r="H303" s="8"/>
      <c r="I303" s="144"/>
      <c r="J303" s="94"/>
      <c r="K303" s="140"/>
      <c r="L303" s="54"/>
      <c r="M303" s="481"/>
      <c r="N303" s="8"/>
      <c r="O303" s="8"/>
      <c r="P303" s="54"/>
      <c r="Q303" s="52"/>
      <c r="R303" s="8"/>
      <c r="S303" s="8"/>
      <c r="T303" s="54"/>
      <c r="U303" s="102" t="s">
        <v>329</v>
      </c>
      <c r="V303" s="83" t="s">
        <v>21</v>
      </c>
      <c r="W303" s="528">
        <v>0.85</v>
      </c>
      <c r="X303" s="37"/>
      <c r="Y303" s="7"/>
      <c r="Z303" s="39"/>
      <c r="AA303" s="213"/>
      <c r="AB303" s="213"/>
      <c r="AC303" s="213"/>
      <c r="AD303" s="45">
        <f>ROUND(ROUND(H296*P$296,0)*W303,0)</f>
        <v>259</v>
      </c>
      <c r="AE303" s="79"/>
    </row>
    <row r="304" ht="16.5" customHeight="1">
      <c r="A304" s="29">
        <v>61.0</v>
      </c>
      <c r="B304" s="29">
        <v>9317.0</v>
      </c>
      <c r="C304" s="32" t="s">
        <v>11980</v>
      </c>
      <c r="D304" s="389"/>
      <c r="E304" s="231"/>
      <c r="F304" s="543"/>
      <c r="G304" s="113"/>
      <c r="H304" s="8"/>
      <c r="I304" s="144"/>
      <c r="J304" s="94"/>
      <c r="K304" s="140"/>
      <c r="L304" s="54"/>
      <c r="M304" s="254"/>
      <c r="N304" s="8"/>
      <c r="O304" s="8"/>
      <c r="P304" s="54"/>
      <c r="Q304" s="52"/>
      <c r="R304" s="8"/>
      <c r="S304" s="8"/>
      <c r="T304" s="8"/>
      <c r="U304" s="482"/>
      <c r="V304" s="83"/>
      <c r="W304" s="528"/>
      <c r="X304" s="227"/>
      <c r="Y304" s="22"/>
      <c r="Z304" s="109"/>
      <c r="AA304" s="213" t="s">
        <v>30</v>
      </c>
      <c r="AB304" s="74">
        <v>5.0</v>
      </c>
      <c r="AC304" s="522" t="s">
        <v>31</v>
      </c>
      <c r="AD304" s="45">
        <f>ROUND(ROUND(H296*P$296,0)*W303,0)-AB304</f>
        <v>254</v>
      </c>
      <c r="AE304" s="79"/>
    </row>
    <row r="305" ht="16.5" customHeight="1">
      <c r="A305" s="29">
        <v>61.0</v>
      </c>
      <c r="B305" s="29">
        <v>9318.0</v>
      </c>
      <c r="C305" s="32" t="s">
        <v>11981</v>
      </c>
      <c r="D305" s="389"/>
      <c r="E305" s="231"/>
      <c r="F305" s="532"/>
      <c r="G305" s="527"/>
      <c r="H305" s="527"/>
      <c r="I305" s="532"/>
      <c r="J305" s="94"/>
      <c r="K305" s="140"/>
      <c r="L305" s="54"/>
      <c r="M305" s="254"/>
      <c r="N305" s="8"/>
      <c r="O305" s="8"/>
      <c r="P305" s="54"/>
      <c r="Q305" s="52"/>
      <c r="R305" s="8"/>
      <c r="S305" s="8"/>
      <c r="T305" s="8"/>
      <c r="U305" s="482"/>
      <c r="V305" s="99"/>
      <c r="W305" s="529"/>
      <c r="X305" s="305" t="s">
        <v>20</v>
      </c>
      <c r="Y305" s="41" t="s">
        <v>21</v>
      </c>
      <c r="Z305" s="86">
        <v>0.85</v>
      </c>
      <c r="AA305" s="75"/>
      <c r="AB305" s="213"/>
      <c r="AC305" s="213"/>
      <c r="AD305" s="45">
        <f>ROUND(ROUND(ROUND(H296*P$296,0)*W303,0)*Z305,0)</f>
        <v>220</v>
      </c>
      <c r="AE305" s="79"/>
    </row>
    <row r="306" ht="16.5" customHeight="1">
      <c r="A306" s="29">
        <v>61.0</v>
      </c>
      <c r="B306" s="29">
        <v>9319.0</v>
      </c>
      <c r="C306" s="32" t="s">
        <v>11982</v>
      </c>
      <c r="D306" s="389"/>
      <c r="E306" s="231"/>
      <c r="F306" s="532"/>
      <c r="G306" s="527"/>
      <c r="H306" s="527"/>
      <c r="I306" s="532"/>
      <c r="J306" s="94"/>
      <c r="K306" s="140"/>
      <c r="L306" s="54"/>
      <c r="M306" s="254"/>
      <c r="N306" s="8"/>
      <c r="O306" s="8"/>
      <c r="P306" s="54"/>
      <c r="Q306" s="227"/>
      <c r="R306" s="22"/>
      <c r="S306" s="22"/>
      <c r="T306" s="22"/>
      <c r="U306" s="484"/>
      <c r="V306" s="24"/>
      <c r="W306" s="26"/>
      <c r="X306" s="484"/>
      <c r="Y306" s="56"/>
      <c r="Z306" s="526"/>
      <c r="AA306" s="213" t="s">
        <v>30</v>
      </c>
      <c r="AB306" s="74">
        <v>5.0</v>
      </c>
      <c r="AC306" s="522" t="s">
        <v>31</v>
      </c>
      <c r="AD306" s="45">
        <f>ROUND(ROUND(ROUND(H296*P$296,0)*W303,0)*Z305,0)-AB306</f>
        <v>215</v>
      </c>
      <c r="AE306" s="79"/>
    </row>
    <row r="307" ht="16.5" customHeight="1">
      <c r="A307" s="29">
        <v>61.0</v>
      </c>
      <c r="B307" s="29">
        <v>9133.0</v>
      </c>
      <c r="C307" s="32" t="s">
        <v>11983</v>
      </c>
      <c r="D307" s="389"/>
      <c r="E307" s="389"/>
      <c r="F307" s="532"/>
      <c r="G307" s="527"/>
      <c r="H307" s="527"/>
      <c r="I307" s="532"/>
      <c r="J307" s="94"/>
      <c r="K307" s="140"/>
      <c r="L307" s="54"/>
      <c r="M307" s="254"/>
      <c r="N307" s="8"/>
      <c r="O307" s="8"/>
      <c r="P307" s="54"/>
      <c r="Q307" s="206" t="s">
        <v>23</v>
      </c>
      <c r="R307" s="102" t="s">
        <v>24</v>
      </c>
      <c r="S307" s="533"/>
      <c r="T307" s="533"/>
      <c r="U307" s="520"/>
      <c r="V307" s="38"/>
      <c r="W307" s="6"/>
      <c r="X307" s="37"/>
      <c r="Y307" s="7"/>
      <c r="Z307" s="39"/>
      <c r="AA307" s="213"/>
      <c r="AB307" s="213"/>
      <c r="AC307" s="213"/>
      <c r="AD307" s="45">
        <f>ROUND(ROUND(H296*P$296,0)*T308,0)</f>
        <v>214</v>
      </c>
      <c r="AE307" s="79"/>
    </row>
    <row r="308" ht="16.5" customHeight="1">
      <c r="A308" s="29">
        <v>61.0</v>
      </c>
      <c r="B308" s="29">
        <v>9320.0</v>
      </c>
      <c r="C308" s="32" t="s">
        <v>11984</v>
      </c>
      <c r="D308" s="389"/>
      <c r="E308" s="389"/>
      <c r="F308" s="532"/>
      <c r="G308" s="527"/>
      <c r="H308" s="527"/>
      <c r="I308" s="532"/>
      <c r="J308" s="94"/>
      <c r="K308" s="140"/>
      <c r="L308" s="54"/>
      <c r="M308" s="254"/>
      <c r="N308" s="8"/>
      <c r="O308" s="8"/>
      <c r="P308" s="54"/>
      <c r="Q308" s="481"/>
      <c r="R308" s="482"/>
      <c r="S308" s="83" t="s">
        <v>21</v>
      </c>
      <c r="T308" s="528">
        <v>0.7</v>
      </c>
      <c r="U308" s="521"/>
      <c r="V308" s="53"/>
      <c r="W308" s="14"/>
      <c r="X308" s="52"/>
      <c r="Y308" s="8"/>
      <c r="Z308" s="109"/>
      <c r="AA308" s="213" t="s">
        <v>30</v>
      </c>
      <c r="AB308" s="74">
        <v>5.0</v>
      </c>
      <c r="AC308" s="522" t="s">
        <v>31</v>
      </c>
      <c r="AD308" s="45">
        <f>ROUND(ROUND(H296*P$296,0)*T308,0)-AB308</f>
        <v>209</v>
      </c>
      <c r="AE308" s="79"/>
    </row>
    <row r="309" ht="16.5" customHeight="1">
      <c r="A309" s="29">
        <v>61.0</v>
      </c>
      <c r="B309" s="29">
        <v>9321.0</v>
      </c>
      <c r="C309" s="32" t="s">
        <v>11985</v>
      </c>
      <c r="D309" s="389"/>
      <c r="E309" s="389"/>
      <c r="F309" s="532"/>
      <c r="G309" s="527"/>
      <c r="H309" s="527"/>
      <c r="I309" s="532"/>
      <c r="J309" s="94"/>
      <c r="K309" s="140"/>
      <c r="L309" s="54"/>
      <c r="M309" s="254"/>
      <c r="N309" s="8"/>
      <c r="O309" s="8"/>
      <c r="P309" s="54"/>
      <c r="Q309" s="481"/>
      <c r="R309" s="482"/>
      <c r="S309" s="14"/>
      <c r="T309" s="14"/>
      <c r="U309" s="521"/>
      <c r="V309" s="53"/>
      <c r="W309" s="14"/>
      <c r="X309" s="305" t="s">
        <v>20</v>
      </c>
      <c r="Y309" s="41" t="s">
        <v>21</v>
      </c>
      <c r="Z309" s="86">
        <v>0.85</v>
      </c>
      <c r="AA309" s="75"/>
      <c r="AB309" s="213"/>
      <c r="AC309" s="213"/>
      <c r="AD309" s="45">
        <f>ROUND(ROUND(ROUND(H296*P$296,0)*T308,0)*Z309,0)</f>
        <v>182</v>
      </c>
      <c r="AE309" s="79"/>
    </row>
    <row r="310" ht="16.5" customHeight="1">
      <c r="A310" s="29">
        <v>61.0</v>
      </c>
      <c r="B310" s="29">
        <v>9322.0</v>
      </c>
      <c r="C310" s="32" t="s">
        <v>11986</v>
      </c>
      <c r="D310" s="389"/>
      <c r="E310" s="389"/>
      <c r="F310" s="532"/>
      <c r="G310" s="527"/>
      <c r="H310" s="527"/>
      <c r="I310" s="532"/>
      <c r="J310" s="94"/>
      <c r="K310" s="140"/>
      <c r="L310" s="54"/>
      <c r="M310" s="254"/>
      <c r="N310" s="8"/>
      <c r="O310" s="8"/>
      <c r="P310" s="54"/>
      <c r="Q310" s="481"/>
      <c r="R310" s="482"/>
      <c r="S310" s="83"/>
      <c r="T310" s="83"/>
      <c r="U310" s="525"/>
      <c r="V310" s="180"/>
      <c r="W310" s="21"/>
      <c r="X310" s="484"/>
      <c r="Y310" s="56"/>
      <c r="Z310" s="526"/>
      <c r="AA310" s="213" t="s">
        <v>30</v>
      </c>
      <c r="AB310" s="74">
        <v>5.0</v>
      </c>
      <c r="AC310" s="522" t="s">
        <v>31</v>
      </c>
      <c r="AD310" s="45">
        <f>ROUND(ROUND(ROUND(H296*P$296,0)*T308,0)*Z309,0)-AB310</f>
        <v>177</v>
      </c>
      <c r="AE310" s="79"/>
    </row>
    <row r="311" ht="16.5" customHeight="1">
      <c r="A311" s="29">
        <v>61.0</v>
      </c>
      <c r="B311" s="29">
        <v>9134.0</v>
      </c>
      <c r="C311" s="32" t="s">
        <v>11987</v>
      </c>
      <c r="D311" s="389"/>
      <c r="E311" s="389"/>
      <c r="F311" s="532"/>
      <c r="G311" s="527"/>
      <c r="H311" s="527"/>
      <c r="I311" s="532"/>
      <c r="J311" s="94"/>
      <c r="K311" s="140"/>
      <c r="L311" s="54"/>
      <c r="M311" s="254"/>
      <c r="N311" s="8"/>
      <c r="O311" s="8"/>
      <c r="P311" s="54"/>
      <c r="Q311" s="536"/>
      <c r="R311" s="14"/>
      <c r="S311" s="14"/>
      <c r="T311" s="14"/>
      <c r="U311" s="102" t="s">
        <v>326</v>
      </c>
      <c r="V311" s="41" t="s">
        <v>21</v>
      </c>
      <c r="W311" s="60">
        <v>0.7</v>
      </c>
      <c r="X311" s="37"/>
      <c r="Y311" s="7"/>
      <c r="Z311" s="39"/>
      <c r="AA311" s="213"/>
      <c r="AB311" s="213"/>
      <c r="AC311" s="213"/>
      <c r="AD311" s="45">
        <f>ROUND(ROUND(ROUND(H296*P$296,0)*T308,0)*W311,0)</f>
        <v>150</v>
      </c>
      <c r="AE311" s="79"/>
    </row>
    <row r="312" ht="16.5" customHeight="1">
      <c r="A312" s="29">
        <v>61.0</v>
      </c>
      <c r="B312" s="29">
        <v>9323.0</v>
      </c>
      <c r="C312" s="32" t="s">
        <v>11988</v>
      </c>
      <c r="D312" s="389"/>
      <c r="E312" s="389"/>
      <c r="F312" s="532"/>
      <c r="G312" s="527"/>
      <c r="H312" s="527"/>
      <c r="I312" s="532"/>
      <c r="J312" s="94"/>
      <c r="K312" s="140"/>
      <c r="L312" s="54"/>
      <c r="M312" s="254"/>
      <c r="N312" s="8"/>
      <c r="O312" s="8"/>
      <c r="P312" s="54"/>
      <c r="Q312" s="536"/>
      <c r="R312" s="14"/>
      <c r="S312" s="14"/>
      <c r="T312" s="14"/>
      <c r="U312" s="482"/>
      <c r="V312" s="83"/>
      <c r="W312" s="528"/>
      <c r="X312" s="227"/>
      <c r="Y312" s="22"/>
      <c r="Z312" s="109"/>
      <c r="AA312" s="213" t="s">
        <v>30</v>
      </c>
      <c r="AB312" s="74">
        <v>5.0</v>
      </c>
      <c r="AC312" s="522" t="s">
        <v>31</v>
      </c>
      <c r="AD312" s="45">
        <f>ROUND(ROUND(ROUND(H296*P$296,0)*T308,0)*W311,0)-AB312</f>
        <v>145</v>
      </c>
      <c r="AE312" s="79"/>
    </row>
    <row r="313" ht="16.5" customHeight="1">
      <c r="A313" s="29">
        <v>61.0</v>
      </c>
      <c r="B313" s="29">
        <v>9324.0</v>
      </c>
      <c r="C313" s="32" t="s">
        <v>11989</v>
      </c>
      <c r="D313" s="389"/>
      <c r="E313" s="389"/>
      <c r="F313" s="532"/>
      <c r="G313" s="527"/>
      <c r="H313" s="527"/>
      <c r="I313" s="532"/>
      <c r="J313" s="94"/>
      <c r="K313" s="140"/>
      <c r="L313" s="54"/>
      <c r="M313" s="254"/>
      <c r="N313" s="8"/>
      <c r="O313" s="8"/>
      <c r="P313" s="54"/>
      <c r="Q313" s="254"/>
      <c r="R313" s="83"/>
      <c r="S313" s="83"/>
      <c r="U313" s="482"/>
      <c r="V313" s="99"/>
      <c r="W313" s="529"/>
      <c r="X313" s="305" t="s">
        <v>20</v>
      </c>
      <c r="Y313" s="41" t="s">
        <v>21</v>
      </c>
      <c r="Z313" s="86">
        <v>0.85</v>
      </c>
      <c r="AA313" s="75"/>
      <c r="AB313" s="213"/>
      <c r="AC313" s="213"/>
      <c r="AD313" s="45">
        <f>ROUND(ROUND(ROUND(ROUND(H296*P$296,0)*T308,0)*W311,0)*Z313,0)</f>
        <v>128</v>
      </c>
      <c r="AE313" s="79"/>
    </row>
    <row r="314" ht="16.5" customHeight="1">
      <c r="A314" s="29">
        <v>61.0</v>
      </c>
      <c r="B314" s="29">
        <v>9325.0</v>
      </c>
      <c r="C314" s="32" t="s">
        <v>11990</v>
      </c>
      <c r="D314" s="389"/>
      <c r="E314" s="389"/>
      <c r="F314" s="532"/>
      <c r="G314" s="527"/>
      <c r="H314" s="527"/>
      <c r="I314" s="532"/>
      <c r="J314" s="94"/>
      <c r="K314" s="140"/>
      <c r="L314" s="54"/>
      <c r="M314" s="254"/>
      <c r="N314" s="8"/>
      <c r="O314" s="8"/>
      <c r="P314" s="54"/>
      <c r="Q314" s="254"/>
      <c r="R314" s="83"/>
      <c r="S314" s="83"/>
      <c r="T314" s="83"/>
      <c r="U314" s="530"/>
      <c r="V314" s="24"/>
      <c r="W314" s="26"/>
      <c r="X314" s="484"/>
      <c r="Y314" s="56"/>
      <c r="Z314" s="526"/>
      <c r="AA314" s="213" t="s">
        <v>30</v>
      </c>
      <c r="AB314" s="74">
        <v>5.0</v>
      </c>
      <c r="AC314" s="522" t="s">
        <v>31</v>
      </c>
      <c r="AD314" s="45">
        <f>ROUND(ROUND(ROUND(ROUND(H296*P$296,0)*T308,0)*W311,0)*Z313,0)-AB314</f>
        <v>123</v>
      </c>
      <c r="AE314" s="79"/>
    </row>
    <row r="315" ht="16.5" customHeight="1">
      <c r="A315" s="29">
        <v>61.0</v>
      </c>
      <c r="B315" s="29">
        <v>9718.0</v>
      </c>
      <c r="C315" s="32" t="s">
        <v>11991</v>
      </c>
      <c r="D315" s="389"/>
      <c r="E315" s="389"/>
      <c r="F315" s="532"/>
      <c r="G315" s="527"/>
      <c r="H315" s="527"/>
      <c r="I315" s="532"/>
      <c r="J315" s="94"/>
      <c r="K315" s="140"/>
      <c r="L315" s="54"/>
      <c r="M315" s="254"/>
      <c r="N315" s="8"/>
      <c r="O315" s="8"/>
      <c r="P315" s="54"/>
      <c r="Q315" s="536"/>
      <c r="R315" s="83"/>
      <c r="S315" s="528"/>
      <c r="T315" s="486"/>
      <c r="U315" s="102" t="s">
        <v>329</v>
      </c>
      <c r="V315" s="83" t="s">
        <v>21</v>
      </c>
      <c r="W315" s="528">
        <v>0.85</v>
      </c>
      <c r="X315" s="37"/>
      <c r="Y315" s="7"/>
      <c r="Z315" s="39"/>
      <c r="AA315" s="213"/>
      <c r="AB315" s="213"/>
      <c r="AC315" s="213"/>
      <c r="AD315" s="45">
        <f>ROUND(ROUND(ROUND(H296*P$296,0)*T308,0)*W315,0)</f>
        <v>182</v>
      </c>
      <c r="AE315" s="79"/>
    </row>
    <row r="316" ht="16.5" customHeight="1">
      <c r="A316" s="29">
        <v>61.0</v>
      </c>
      <c r="B316" s="29">
        <v>9326.0</v>
      </c>
      <c r="C316" s="32" t="s">
        <v>11992</v>
      </c>
      <c r="D316" s="389"/>
      <c r="E316" s="389"/>
      <c r="F316" s="532"/>
      <c r="G316" s="527"/>
      <c r="H316" s="527"/>
      <c r="I316" s="532"/>
      <c r="J316" s="94"/>
      <c r="K316" s="140"/>
      <c r="L316" s="54"/>
      <c r="M316" s="254"/>
      <c r="N316" s="8"/>
      <c r="O316" s="8"/>
      <c r="P316" s="54"/>
      <c r="Q316" s="536"/>
      <c r="R316" s="83"/>
      <c r="S316" s="528"/>
      <c r="T316" s="528"/>
      <c r="U316" s="482"/>
      <c r="V316" s="83"/>
      <c r="W316" s="528"/>
      <c r="X316" s="227"/>
      <c r="Y316" s="22"/>
      <c r="Z316" s="109"/>
      <c r="AA316" s="213" t="s">
        <v>30</v>
      </c>
      <c r="AB316" s="74">
        <v>5.0</v>
      </c>
      <c r="AC316" s="522" t="s">
        <v>31</v>
      </c>
      <c r="AD316" s="45">
        <f>ROUND(ROUND(ROUND(H296*P$296,0)*T308,0)*W315,0)-AB316</f>
        <v>177</v>
      </c>
      <c r="AE316" s="79"/>
    </row>
    <row r="317" ht="16.5" customHeight="1">
      <c r="A317" s="29">
        <v>61.0</v>
      </c>
      <c r="B317" s="29">
        <v>9327.0</v>
      </c>
      <c r="C317" s="32" t="s">
        <v>11993</v>
      </c>
      <c r="D317" s="389"/>
      <c r="E317" s="389"/>
      <c r="F317" s="532"/>
      <c r="G317" s="527"/>
      <c r="H317" s="527"/>
      <c r="I317" s="532"/>
      <c r="J317" s="94"/>
      <c r="K317" s="140"/>
      <c r="L317" s="54"/>
      <c r="M317" s="254"/>
      <c r="N317" s="8"/>
      <c r="O317" s="8"/>
      <c r="P317" s="54"/>
      <c r="Q317" s="254"/>
      <c r="R317" s="83"/>
      <c r="S317" s="528"/>
      <c r="T317" s="528"/>
      <c r="U317" s="482"/>
      <c r="V317" s="99"/>
      <c r="W317" s="529"/>
      <c r="X317" s="305" t="s">
        <v>20</v>
      </c>
      <c r="Y317" s="41" t="s">
        <v>21</v>
      </c>
      <c r="Z317" s="86">
        <v>0.85</v>
      </c>
      <c r="AA317" s="75"/>
      <c r="AB317" s="213"/>
      <c r="AC317" s="213"/>
      <c r="AD317" s="45">
        <f>ROUND(ROUND(ROUND(ROUND(H296*P$296,0)*T308,0)*W315,0)*Z317,0)</f>
        <v>155</v>
      </c>
      <c r="AE317" s="79"/>
    </row>
    <row r="318" ht="16.5" customHeight="1">
      <c r="A318" s="29">
        <v>61.0</v>
      </c>
      <c r="B318" s="29">
        <v>9328.0</v>
      </c>
      <c r="C318" s="32" t="s">
        <v>11994</v>
      </c>
      <c r="D318" s="389"/>
      <c r="E318" s="389"/>
      <c r="F318" s="532"/>
      <c r="G318" s="527"/>
      <c r="H318" s="527"/>
      <c r="I318" s="532"/>
      <c r="J318" s="94"/>
      <c r="K318" s="140"/>
      <c r="L318" s="54"/>
      <c r="M318" s="254"/>
      <c r="N318" s="8"/>
      <c r="O318" s="8"/>
      <c r="P318" s="54"/>
      <c r="Q318" s="536"/>
      <c r="R318" s="83"/>
      <c r="S318" s="83"/>
      <c r="T318" s="83"/>
      <c r="U318" s="484"/>
      <c r="V318" s="24"/>
      <c r="W318" s="26"/>
      <c r="X318" s="484"/>
      <c r="Y318" s="56"/>
      <c r="Z318" s="526"/>
      <c r="AA318" s="213" t="s">
        <v>30</v>
      </c>
      <c r="AB318" s="74">
        <v>5.0</v>
      </c>
      <c r="AC318" s="522" t="s">
        <v>31</v>
      </c>
      <c r="AD318" s="45">
        <f>ROUND(ROUND(ROUND(ROUND(H296*P$296,0)*T308,0)*W315,0)*Z317,0)-AB318</f>
        <v>150</v>
      </c>
      <c r="AE318" s="79"/>
    </row>
    <row r="319" ht="16.5" customHeight="1">
      <c r="A319" s="29">
        <v>61.0</v>
      </c>
      <c r="B319" s="29">
        <v>9329.0</v>
      </c>
      <c r="C319" s="32" t="s">
        <v>11995</v>
      </c>
      <c r="D319" s="389"/>
      <c r="E319" s="389"/>
      <c r="F319" s="532"/>
      <c r="G319" s="527"/>
      <c r="H319" s="527"/>
      <c r="I319" s="532"/>
      <c r="J319" s="94"/>
      <c r="K319" s="140"/>
      <c r="L319" s="54"/>
      <c r="M319" s="254"/>
      <c r="N319" s="8"/>
      <c r="O319" s="8"/>
      <c r="P319" s="54"/>
      <c r="Q319" s="536"/>
      <c r="R319" s="102" t="s">
        <v>27</v>
      </c>
      <c r="S319" s="533"/>
      <c r="T319" s="533"/>
      <c r="U319" s="520"/>
      <c r="V319" s="38"/>
      <c r="W319" s="6"/>
      <c r="X319" s="37"/>
      <c r="Y319" s="7"/>
      <c r="Z319" s="39"/>
      <c r="AA319" s="213"/>
      <c r="AB319" s="213"/>
      <c r="AC319" s="213"/>
      <c r="AD319" s="45">
        <f>ROUND(ROUND(H296*P$296,0)*T320,0)</f>
        <v>153</v>
      </c>
      <c r="AE319" s="79"/>
    </row>
    <row r="320" ht="16.5" customHeight="1">
      <c r="A320" s="29">
        <v>61.0</v>
      </c>
      <c r="B320" s="29">
        <v>9330.0</v>
      </c>
      <c r="C320" s="32" t="s">
        <v>11996</v>
      </c>
      <c r="D320" s="389"/>
      <c r="E320" s="389"/>
      <c r="F320" s="532"/>
      <c r="G320" s="527"/>
      <c r="H320" s="527"/>
      <c r="I320" s="532"/>
      <c r="J320" s="94"/>
      <c r="K320" s="140"/>
      <c r="L320" s="54"/>
      <c r="M320" s="254"/>
      <c r="N320" s="8"/>
      <c r="O320" s="8"/>
      <c r="P320" s="54"/>
      <c r="Q320" s="535"/>
      <c r="R320" s="482"/>
      <c r="S320" s="83" t="s">
        <v>21</v>
      </c>
      <c r="T320" s="528">
        <v>0.5</v>
      </c>
      <c r="U320" s="521"/>
      <c r="V320" s="53"/>
      <c r="W320" s="14"/>
      <c r="X320" s="52"/>
      <c r="Y320" s="8"/>
      <c r="Z320" s="109"/>
      <c r="AA320" s="213" t="s">
        <v>30</v>
      </c>
      <c r="AB320" s="74">
        <v>5.0</v>
      </c>
      <c r="AC320" s="522" t="s">
        <v>31</v>
      </c>
      <c r="AD320" s="45">
        <f>ROUND(ROUND(H296*P$296,0)*T320,0)-AB320</f>
        <v>148</v>
      </c>
      <c r="AE320" s="79"/>
    </row>
    <row r="321" ht="16.5" customHeight="1">
      <c r="A321" s="29">
        <v>61.0</v>
      </c>
      <c r="B321" s="29">
        <v>9331.0</v>
      </c>
      <c r="C321" s="32" t="s">
        <v>11997</v>
      </c>
      <c r="D321" s="389"/>
      <c r="E321" s="389"/>
      <c r="F321" s="532"/>
      <c r="G321" s="527"/>
      <c r="H321" s="527"/>
      <c r="I321" s="532"/>
      <c r="J321" s="94"/>
      <c r="K321" s="140"/>
      <c r="L321" s="54"/>
      <c r="M321" s="254"/>
      <c r="N321" s="8"/>
      <c r="O321" s="8"/>
      <c r="P321" s="54"/>
      <c r="Q321" s="535"/>
      <c r="R321" s="482"/>
      <c r="S321" s="14"/>
      <c r="T321" s="14"/>
      <c r="U321" s="521"/>
      <c r="V321" s="53"/>
      <c r="W321" s="14"/>
      <c r="X321" s="305" t="s">
        <v>20</v>
      </c>
      <c r="Y321" s="41" t="s">
        <v>21</v>
      </c>
      <c r="Z321" s="86">
        <v>0.85</v>
      </c>
      <c r="AA321" s="75"/>
      <c r="AB321" s="213"/>
      <c r="AC321" s="213"/>
      <c r="AD321" s="45">
        <f>ROUND(ROUND(ROUND(H296*P$296,0)*T320,0)*Z321,0)</f>
        <v>130</v>
      </c>
      <c r="AE321" s="79"/>
    </row>
    <row r="322" ht="16.5" customHeight="1">
      <c r="A322" s="29">
        <v>61.0</v>
      </c>
      <c r="B322" s="29">
        <v>9332.0</v>
      </c>
      <c r="C322" s="32" t="s">
        <v>11998</v>
      </c>
      <c r="D322" s="389"/>
      <c r="E322" s="389"/>
      <c r="F322" s="532"/>
      <c r="G322" s="527"/>
      <c r="H322" s="527"/>
      <c r="I322" s="532"/>
      <c r="J322" s="94"/>
      <c r="K322" s="140"/>
      <c r="L322" s="54"/>
      <c r="M322" s="254"/>
      <c r="N322" s="8"/>
      <c r="O322" s="8"/>
      <c r="P322" s="54"/>
      <c r="Q322" s="535"/>
      <c r="R322" s="482"/>
      <c r="S322" s="83"/>
      <c r="T322" s="83"/>
      <c r="U322" s="525"/>
      <c r="V322" s="180"/>
      <c r="W322" s="21"/>
      <c r="X322" s="484"/>
      <c r="Y322" s="56"/>
      <c r="Z322" s="526"/>
      <c r="AA322" s="213" t="s">
        <v>30</v>
      </c>
      <c r="AB322" s="74">
        <v>5.0</v>
      </c>
      <c r="AC322" s="522" t="s">
        <v>31</v>
      </c>
      <c r="AD322" s="45">
        <f>ROUND(ROUND(ROUND(H296*P$296,0)*T320,0)*Z321,0)-AB322</f>
        <v>125</v>
      </c>
      <c r="AE322" s="79"/>
    </row>
    <row r="323" ht="16.5" customHeight="1">
      <c r="A323" s="29">
        <v>61.0</v>
      </c>
      <c r="B323" s="29">
        <v>9333.0</v>
      </c>
      <c r="C323" s="32" t="s">
        <v>11999</v>
      </c>
      <c r="D323" s="389"/>
      <c r="E323" s="389"/>
      <c r="F323" s="532"/>
      <c r="G323" s="527"/>
      <c r="H323" s="527"/>
      <c r="I323" s="532"/>
      <c r="J323" s="94"/>
      <c r="K323" s="140"/>
      <c r="L323" s="54"/>
      <c r="M323" s="254"/>
      <c r="N323" s="8"/>
      <c r="O323" s="8"/>
      <c r="P323" s="54"/>
      <c r="Q323" s="536"/>
      <c r="R323" s="14"/>
      <c r="S323" s="14"/>
      <c r="T323" s="14"/>
      <c r="U323" s="102" t="s">
        <v>326</v>
      </c>
      <c r="V323" s="41" t="s">
        <v>21</v>
      </c>
      <c r="W323" s="60">
        <v>0.7</v>
      </c>
      <c r="X323" s="37"/>
      <c r="Y323" s="7"/>
      <c r="Z323" s="39"/>
      <c r="AA323" s="213"/>
      <c r="AB323" s="213"/>
      <c r="AC323" s="213"/>
      <c r="AD323" s="45">
        <f>ROUND(ROUND(ROUND(H296*P$296,0)*T320,0)*W323,0)</f>
        <v>107</v>
      </c>
      <c r="AE323" s="79"/>
    </row>
    <row r="324" ht="16.5" customHeight="1">
      <c r="A324" s="29">
        <v>61.0</v>
      </c>
      <c r="B324" s="29">
        <v>9334.0</v>
      </c>
      <c r="C324" s="32" t="s">
        <v>12000</v>
      </c>
      <c r="D324" s="389"/>
      <c r="E324" s="389"/>
      <c r="F324" s="532"/>
      <c r="G324" s="527"/>
      <c r="H324" s="527"/>
      <c r="I324" s="532"/>
      <c r="J324" s="94"/>
      <c r="K324" s="140"/>
      <c r="L324" s="54"/>
      <c r="M324" s="254"/>
      <c r="N324" s="8"/>
      <c r="O324" s="8"/>
      <c r="P324" s="54"/>
      <c r="Q324" s="536"/>
      <c r="R324" s="14"/>
      <c r="S324" s="14"/>
      <c r="T324" s="14"/>
      <c r="U324" s="482"/>
      <c r="V324" s="83"/>
      <c r="W324" s="528"/>
      <c r="X324" s="227"/>
      <c r="Y324" s="22"/>
      <c r="Z324" s="109"/>
      <c r="AA324" s="213" t="s">
        <v>30</v>
      </c>
      <c r="AB324" s="74">
        <v>5.0</v>
      </c>
      <c r="AC324" s="522" t="s">
        <v>31</v>
      </c>
      <c r="AD324" s="45">
        <f>ROUND(ROUND(ROUND(H296*P$296,0)*T320,0)*W323,0)-AB324</f>
        <v>102</v>
      </c>
      <c r="AE324" s="79"/>
    </row>
    <row r="325" ht="16.5" customHeight="1">
      <c r="A325" s="29">
        <v>61.0</v>
      </c>
      <c r="B325" s="29">
        <v>9335.0</v>
      </c>
      <c r="C325" s="32" t="s">
        <v>12001</v>
      </c>
      <c r="D325" s="389"/>
      <c r="E325" s="389"/>
      <c r="F325" s="532"/>
      <c r="G325" s="527"/>
      <c r="H325" s="527"/>
      <c r="I325" s="532"/>
      <c r="J325" s="94"/>
      <c r="K325" s="140"/>
      <c r="L325" s="54"/>
      <c r="M325" s="254"/>
      <c r="N325" s="8"/>
      <c r="O325" s="8"/>
      <c r="P325" s="54"/>
      <c r="Q325" s="254"/>
      <c r="R325" s="83"/>
      <c r="S325" s="83"/>
      <c r="U325" s="482"/>
      <c r="V325" s="99"/>
      <c r="W325" s="529"/>
      <c r="X325" s="305" t="s">
        <v>20</v>
      </c>
      <c r="Y325" s="41" t="s">
        <v>21</v>
      </c>
      <c r="Z325" s="86">
        <v>0.85</v>
      </c>
      <c r="AA325" s="75"/>
      <c r="AB325" s="213"/>
      <c r="AC325" s="213"/>
      <c r="AD325" s="45">
        <f>ROUND(ROUND(ROUND(ROUND(H296*P$296,0)*T320,0)*W323,0)*Z325,0)</f>
        <v>91</v>
      </c>
      <c r="AE325" s="79"/>
    </row>
    <row r="326" ht="16.5" customHeight="1">
      <c r="A326" s="29">
        <v>61.0</v>
      </c>
      <c r="B326" s="29">
        <v>9336.0</v>
      </c>
      <c r="C326" s="32" t="s">
        <v>12002</v>
      </c>
      <c r="D326" s="389"/>
      <c r="E326" s="389"/>
      <c r="F326" s="532"/>
      <c r="G326" s="527"/>
      <c r="H326" s="527"/>
      <c r="I326" s="532"/>
      <c r="J326" s="94"/>
      <c r="K326" s="140"/>
      <c r="L326" s="54"/>
      <c r="M326" s="254"/>
      <c r="N326" s="8"/>
      <c r="O326" s="8"/>
      <c r="P326" s="54"/>
      <c r="Q326" s="254"/>
      <c r="R326" s="83"/>
      <c r="S326" s="83"/>
      <c r="T326" s="83"/>
      <c r="U326" s="530"/>
      <c r="V326" s="24"/>
      <c r="W326" s="26"/>
      <c r="X326" s="484"/>
      <c r="Y326" s="56"/>
      <c r="Z326" s="526"/>
      <c r="AA326" s="213" t="s">
        <v>30</v>
      </c>
      <c r="AB326" s="74">
        <v>5.0</v>
      </c>
      <c r="AC326" s="522" t="s">
        <v>31</v>
      </c>
      <c r="AD326" s="45">
        <f>ROUND(ROUND(ROUND(ROUND(H296*P$296,0)*T320,0)*W323,0)*Z325,0)-AB326</f>
        <v>86</v>
      </c>
      <c r="AE326" s="79"/>
    </row>
    <row r="327" ht="16.5" customHeight="1">
      <c r="A327" s="29">
        <v>61.0</v>
      </c>
      <c r="B327" s="29">
        <v>9337.0</v>
      </c>
      <c r="C327" s="32" t="s">
        <v>12003</v>
      </c>
      <c r="D327" s="389"/>
      <c r="E327" s="389"/>
      <c r="F327" s="532"/>
      <c r="G327" s="527"/>
      <c r="H327" s="527"/>
      <c r="I327" s="532"/>
      <c r="J327" s="94"/>
      <c r="K327" s="140"/>
      <c r="L327" s="54"/>
      <c r="M327" s="254"/>
      <c r="N327" s="52"/>
      <c r="O327" s="8"/>
      <c r="P327" s="54"/>
      <c r="Q327" s="536"/>
      <c r="R327" s="83"/>
      <c r="S327" s="528"/>
      <c r="T327" s="486"/>
      <c r="U327" s="102" t="s">
        <v>329</v>
      </c>
      <c r="V327" s="83" t="s">
        <v>21</v>
      </c>
      <c r="W327" s="596">
        <v>0.85</v>
      </c>
      <c r="X327" s="37"/>
      <c r="Y327" s="7"/>
      <c r="Z327" s="39"/>
      <c r="AA327" s="213"/>
      <c r="AB327" s="213"/>
      <c r="AC327" s="213"/>
      <c r="AD327" s="45">
        <f>ROUND(ROUND(ROUND(H296*P$296,0)*T320,0)*W327,0)</f>
        <v>130</v>
      </c>
      <c r="AE327" s="79"/>
    </row>
    <row r="328" ht="16.5" customHeight="1">
      <c r="A328" s="29">
        <v>61.0</v>
      </c>
      <c r="B328" s="29">
        <v>9338.0</v>
      </c>
      <c r="C328" s="32" t="s">
        <v>12004</v>
      </c>
      <c r="D328" s="389"/>
      <c r="E328" s="389"/>
      <c r="F328" s="532"/>
      <c r="G328" s="527"/>
      <c r="H328" s="527"/>
      <c r="I328" s="532"/>
      <c r="J328" s="94"/>
      <c r="K328" s="140"/>
      <c r="L328" s="54"/>
      <c r="M328" s="254"/>
      <c r="N328" s="52"/>
      <c r="O328" s="8"/>
      <c r="P328" s="54"/>
      <c r="Q328" s="536"/>
      <c r="R328" s="83"/>
      <c r="S328" s="528"/>
      <c r="T328" s="528"/>
      <c r="U328" s="482"/>
      <c r="V328" s="83"/>
      <c r="W328" s="596"/>
      <c r="X328" s="227"/>
      <c r="Y328" s="22"/>
      <c r="Z328" s="109"/>
      <c r="AA328" s="213" t="s">
        <v>30</v>
      </c>
      <c r="AB328" s="74">
        <v>5.0</v>
      </c>
      <c r="AC328" s="522" t="s">
        <v>31</v>
      </c>
      <c r="AD328" s="45">
        <f>ROUND(ROUND(ROUND(H296*P$296,0)*T320,0)*W327,0)-AB328</f>
        <v>125</v>
      </c>
      <c r="AE328" s="79"/>
    </row>
    <row r="329" ht="16.5" customHeight="1">
      <c r="A329" s="29">
        <v>61.0</v>
      </c>
      <c r="B329" s="29">
        <v>9339.0</v>
      </c>
      <c r="C329" s="32" t="s">
        <v>12005</v>
      </c>
      <c r="D329" s="389"/>
      <c r="E329" s="389"/>
      <c r="F329" s="532"/>
      <c r="G329" s="527"/>
      <c r="H329" s="527"/>
      <c r="I329" s="532"/>
      <c r="J329" s="94"/>
      <c r="K329" s="140"/>
      <c r="L329" s="54"/>
      <c r="M329" s="254"/>
      <c r="N329" s="52"/>
      <c r="O329" s="8"/>
      <c r="P329" s="54"/>
      <c r="Q329" s="254"/>
      <c r="R329" s="83"/>
      <c r="S329" s="528"/>
      <c r="T329" s="528"/>
      <c r="U329" s="482"/>
      <c r="V329" s="99"/>
      <c r="W329" s="529"/>
      <c r="X329" s="305" t="s">
        <v>20</v>
      </c>
      <c r="Y329" s="41" t="s">
        <v>21</v>
      </c>
      <c r="Z329" s="86">
        <v>0.85</v>
      </c>
      <c r="AA329" s="75"/>
      <c r="AB329" s="213"/>
      <c r="AC329" s="213"/>
      <c r="AD329" s="45">
        <f>ROUND(ROUND(ROUND(ROUND(H296*P$296,0)*T320,0)*W327,0)*Z329,0)</f>
        <v>111</v>
      </c>
      <c r="AE329" s="79"/>
    </row>
    <row r="330" ht="16.5" customHeight="1">
      <c r="A330" s="29">
        <v>61.0</v>
      </c>
      <c r="B330" s="29">
        <v>9340.0</v>
      </c>
      <c r="C330" s="32" t="s">
        <v>12006</v>
      </c>
      <c r="D330" s="389"/>
      <c r="E330" s="389"/>
      <c r="F330" s="532"/>
      <c r="G330" s="527"/>
      <c r="H330" s="527"/>
      <c r="I330" s="532"/>
      <c r="J330" s="94"/>
      <c r="K330" s="140"/>
      <c r="L330" s="54"/>
      <c r="M330" s="254"/>
      <c r="N330" s="227"/>
      <c r="O330" s="22"/>
      <c r="P330" s="109"/>
      <c r="Q330" s="537"/>
      <c r="R330" s="55"/>
      <c r="S330" s="56"/>
      <c r="T330" s="141"/>
      <c r="U330" s="484"/>
      <c r="V330" s="24"/>
      <c r="W330" s="26"/>
      <c r="X330" s="484"/>
      <c r="Y330" s="56"/>
      <c r="Z330" s="526"/>
      <c r="AA330" s="213" t="s">
        <v>30</v>
      </c>
      <c r="AB330" s="74">
        <v>5.0</v>
      </c>
      <c r="AC330" s="522" t="s">
        <v>31</v>
      </c>
      <c r="AD330" s="45">
        <f>ROUND(ROUND(ROUND(ROUND(H296*P$296,0)*T320,0)*W327,0)*Z329,0)-AB330</f>
        <v>106</v>
      </c>
      <c r="AE330" s="79"/>
    </row>
    <row r="331" ht="16.5" customHeight="1">
      <c r="A331" s="29">
        <v>61.0</v>
      </c>
      <c r="B331" s="29">
        <v>9341.0</v>
      </c>
      <c r="C331" s="32" t="s">
        <v>12007</v>
      </c>
      <c r="D331" s="389"/>
      <c r="E331" s="389"/>
      <c r="F331" s="523"/>
      <c r="G331" s="527"/>
      <c r="H331" s="527"/>
      <c r="I331" s="532"/>
      <c r="J331" s="94"/>
      <c r="K331" s="140"/>
      <c r="L331" s="54"/>
      <c r="M331" s="254"/>
      <c r="N331" s="598" t="s">
        <v>27</v>
      </c>
      <c r="O331" s="600"/>
      <c r="P331" s="601"/>
      <c r="Q331" s="52"/>
      <c r="R331" s="8"/>
      <c r="S331" s="8"/>
      <c r="T331" s="8"/>
      <c r="U331" s="521"/>
      <c r="V331" s="14"/>
      <c r="W331" s="8"/>
      <c r="X331" s="37"/>
      <c r="Y331" s="7"/>
      <c r="Z331" s="39"/>
      <c r="AA331" s="213"/>
      <c r="AB331" s="213"/>
      <c r="AC331" s="213"/>
      <c r="AD331" s="45">
        <f>ROUND(ROUND(H296*P$332,0),0)</f>
        <v>218</v>
      </c>
      <c r="AE331" s="79"/>
    </row>
    <row r="332" ht="16.5" customHeight="1">
      <c r="A332" s="29">
        <v>61.0</v>
      </c>
      <c r="B332" s="29">
        <v>9342.0</v>
      </c>
      <c r="C332" s="32" t="s">
        <v>12008</v>
      </c>
      <c r="D332" s="389"/>
      <c r="E332" s="389"/>
      <c r="F332" s="523"/>
      <c r="G332" s="527"/>
      <c r="H332" s="527"/>
      <c r="I332" s="532"/>
      <c r="J332" s="94"/>
      <c r="K332" s="140"/>
      <c r="L332" s="54"/>
      <c r="M332" s="254"/>
      <c r="N332" s="482"/>
      <c r="O332" s="83" t="s">
        <v>21</v>
      </c>
      <c r="P332" s="528">
        <v>0.5</v>
      </c>
      <c r="Q332" s="52"/>
      <c r="R332" s="8"/>
      <c r="S332" s="8"/>
      <c r="T332" s="8"/>
      <c r="U332" s="521"/>
      <c r="V332" s="14"/>
      <c r="W332" s="8"/>
      <c r="X332" s="52"/>
      <c r="Y332" s="8"/>
      <c r="Z332" s="109"/>
      <c r="AA332" s="213" t="s">
        <v>30</v>
      </c>
      <c r="AB332" s="74">
        <v>5.0</v>
      </c>
      <c r="AC332" s="522" t="s">
        <v>31</v>
      </c>
      <c r="AD332" s="45">
        <f>ROUND(ROUND(H296*P$332,0),0)-AB332</f>
        <v>213</v>
      </c>
      <c r="AE332" s="79"/>
    </row>
    <row r="333" ht="16.5" customHeight="1">
      <c r="A333" s="29">
        <v>61.0</v>
      </c>
      <c r="B333" s="29">
        <v>9343.0</v>
      </c>
      <c r="C333" s="32" t="s">
        <v>12009</v>
      </c>
      <c r="D333" s="389"/>
      <c r="E333" s="389"/>
      <c r="F333" s="523"/>
      <c r="G333" s="174"/>
      <c r="H333" s="174"/>
      <c r="I333" s="523"/>
      <c r="J333" s="94"/>
      <c r="K333" s="140"/>
      <c r="L333" s="54"/>
      <c r="M333" s="254"/>
      <c r="N333" s="482"/>
      <c r="O333" s="8"/>
      <c r="P333" s="54"/>
      <c r="Q333" s="52"/>
      <c r="R333" s="8"/>
      <c r="S333" s="8"/>
      <c r="T333" s="8"/>
      <c r="U333" s="521"/>
      <c r="V333" s="14"/>
      <c r="W333" s="54"/>
      <c r="X333" s="305" t="s">
        <v>20</v>
      </c>
      <c r="Y333" s="41" t="s">
        <v>21</v>
      </c>
      <c r="Z333" s="86">
        <v>0.85</v>
      </c>
      <c r="AA333" s="75"/>
      <c r="AB333" s="213"/>
      <c r="AC333" s="213"/>
      <c r="AD333" s="45">
        <f>ROUND(ROUND(H296*P$332,0)*Z333,0)</f>
        <v>185</v>
      </c>
      <c r="AE333" s="79"/>
    </row>
    <row r="334" ht="16.5" customHeight="1">
      <c r="A334" s="29">
        <v>61.0</v>
      </c>
      <c r="B334" s="29">
        <v>9344.0</v>
      </c>
      <c r="C334" s="32" t="s">
        <v>12010</v>
      </c>
      <c r="D334" s="389"/>
      <c r="E334" s="389"/>
      <c r="F334" s="523"/>
      <c r="G334" s="174"/>
      <c r="H334" s="174"/>
      <c r="I334" s="174"/>
      <c r="J334" s="94"/>
      <c r="K334" s="140"/>
      <c r="L334" s="54"/>
      <c r="M334" s="254"/>
      <c r="N334" s="482"/>
      <c r="O334" s="8"/>
      <c r="P334" s="54"/>
      <c r="Q334" s="52"/>
      <c r="R334" s="8"/>
      <c r="S334" s="8"/>
      <c r="T334" s="8"/>
      <c r="U334" s="525"/>
      <c r="V334" s="21"/>
      <c r="W334" s="109"/>
      <c r="X334" s="484"/>
      <c r="Y334" s="56"/>
      <c r="Z334" s="526"/>
      <c r="AA334" s="213" t="s">
        <v>30</v>
      </c>
      <c r="AB334" s="74">
        <v>5.0</v>
      </c>
      <c r="AC334" s="522" t="s">
        <v>31</v>
      </c>
      <c r="AD334" s="45">
        <f>ROUND(ROUND(H296*P$332,0)*Z333,0)-AB334</f>
        <v>180</v>
      </c>
      <c r="AE334" s="79"/>
    </row>
    <row r="335" ht="16.5" customHeight="1">
      <c r="A335" s="29">
        <v>61.0</v>
      </c>
      <c r="B335" s="29">
        <v>9345.0</v>
      </c>
      <c r="C335" s="32" t="s">
        <v>12011</v>
      </c>
      <c r="D335" s="389"/>
      <c r="E335" s="389"/>
      <c r="F335" s="532"/>
      <c r="G335" s="527"/>
      <c r="H335" s="14"/>
      <c r="I335" s="14"/>
      <c r="J335" s="94"/>
      <c r="K335" s="140"/>
      <c r="L335" s="54"/>
      <c r="M335" s="254"/>
      <c r="N335" s="8"/>
      <c r="O335" s="8"/>
      <c r="P335" s="54"/>
      <c r="Q335" s="52"/>
      <c r="R335" s="8"/>
      <c r="S335" s="8"/>
      <c r="T335" s="8"/>
      <c r="U335" s="102" t="s">
        <v>326</v>
      </c>
      <c r="V335" s="41" t="s">
        <v>21</v>
      </c>
      <c r="W335" s="60">
        <v>0.7</v>
      </c>
      <c r="X335" s="37"/>
      <c r="Y335" s="7"/>
      <c r="Z335" s="39"/>
      <c r="AA335" s="213"/>
      <c r="AB335" s="213"/>
      <c r="AC335" s="213"/>
      <c r="AD335" s="45">
        <f>ROUND(ROUND(H296*P$332,0)*W335,0)</f>
        <v>153</v>
      </c>
      <c r="AE335" s="79"/>
    </row>
    <row r="336" ht="16.5" customHeight="1">
      <c r="A336" s="29">
        <v>61.0</v>
      </c>
      <c r="B336" s="29">
        <v>9346.0</v>
      </c>
      <c r="C336" s="32" t="s">
        <v>12012</v>
      </c>
      <c r="D336" s="389"/>
      <c r="E336" s="389"/>
      <c r="F336" s="532"/>
      <c r="G336" s="527"/>
      <c r="H336" s="8"/>
      <c r="I336" s="144"/>
      <c r="J336" s="94"/>
      <c r="K336" s="140"/>
      <c r="L336" s="54"/>
      <c r="M336" s="254"/>
      <c r="N336" s="8"/>
      <c r="O336" s="8"/>
      <c r="P336" s="54"/>
      <c r="Q336" s="52"/>
      <c r="R336" s="8"/>
      <c r="S336" s="8"/>
      <c r="T336" s="8"/>
      <c r="U336" s="482"/>
      <c r="V336" s="83"/>
      <c r="W336" s="528"/>
      <c r="X336" s="227"/>
      <c r="Y336" s="22"/>
      <c r="Z336" s="109"/>
      <c r="AA336" s="213" t="s">
        <v>30</v>
      </c>
      <c r="AB336" s="74">
        <v>5.0</v>
      </c>
      <c r="AC336" s="522" t="s">
        <v>31</v>
      </c>
      <c r="AD336" s="45">
        <f>ROUND(ROUND(H296*P$332,0)*W335,0)-AB336</f>
        <v>148</v>
      </c>
      <c r="AE336" s="79"/>
    </row>
    <row r="337" ht="16.5" customHeight="1">
      <c r="A337" s="29">
        <v>61.0</v>
      </c>
      <c r="B337" s="29">
        <v>9347.0</v>
      </c>
      <c r="C337" s="32" t="s">
        <v>12013</v>
      </c>
      <c r="D337" s="389"/>
      <c r="E337" s="389"/>
      <c r="F337" s="543"/>
      <c r="G337" s="113"/>
      <c r="H337" s="8"/>
      <c r="I337" s="144"/>
      <c r="J337" s="94"/>
      <c r="K337" s="140"/>
      <c r="L337" s="54"/>
      <c r="M337" s="254"/>
      <c r="N337" s="8"/>
      <c r="O337" s="8"/>
      <c r="P337" s="54"/>
      <c r="Q337" s="52"/>
      <c r="R337" s="8"/>
      <c r="S337" s="8"/>
      <c r="T337" s="8"/>
      <c r="U337" s="482"/>
      <c r="V337" s="99"/>
      <c r="W337" s="529"/>
      <c r="X337" s="305" t="s">
        <v>20</v>
      </c>
      <c r="Y337" s="41" t="s">
        <v>21</v>
      </c>
      <c r="Z337" s="86">
        <v>0.85</v>
      </c>
      <c r="AA337" s="75"/>
      <c r="AB337" s="213"/>
      <c r="AC337" s="213"/>
      <c r="AD337" s="45">
        <f>ROUND(ROUND(ROUND(H296*P$332,0)*W335,0)*Z337,0)</f>
        <v>130</v>
      </c>
      <c r="AE337" s="79"/>
    </row>
    <row r="338" ht="16.5" customHeight="1">
      <c r="A338" s="29">
        <v>61.0</v>
      </c>
      <c r="B338" s="29">
        <v>9348.0</v>
      </c>
      <c r="C338" s="32" t="s">
        <v>12014</v>
      </c>
      <c r="D338" s="389"/>
      <c r="E338" s="231"/>
      <c r="F338" s="543"/>
      <c r="G338" s="113"/>
      <c r="H338" s="8"/>
      <c r="I338" s="144"/>
      <c r="J338" s="94"/>
      <c r="K338" s="140"/>
      <c r="L338" s="54"/>
      <c r="M338" s="254"/>
      <c r="N338" s="8"/>
      <c r="O338" s="8"/>
      <c r="P338" s="54"/>
      <c r="Q338" s="52"/>
      <c r="R338" s="8"/>
      <c r="S338" s="8"/>
      <c r="T338" s="8"/>
      <c r="U338" s="530"/>
      <c r="V338" s="24"/>
      <c r="W338" s="26"/>
      <c r="X338" s="484"/>
      <c r="Y338" s="56"/>
      <c r="Z338" s="526"/>
      <c r="AA338" s="213" t="s">
        <v>30</v>
      </c>
      <c r="AB338" s="74">
        <v>5.0</v>
      </c>
      <c r="AC338" s="522" t="s">
        <v>31</v>
      </c>
      <c r="AD338" s="45">
        <f>ROUND(ROUND(ROUND(H296*P$332,0)*W335,0)*Z337,0)-AB338</f>
        <v>125</v>
      </c>
      <c r="AE338" s="79"/>
    </row>
    <row r="339" ht="16.5" customHeight="1">
      <c r="A339" s="29">
        <v>61.0</v>
      </c>
      <c r="B339" s="29">
        <v>9349.0</v>
      </c>
      <c r="C339" s="32" t="s">
        <v>12015</v>
      </c>
      <c r="D339" s="389"/>
      <c r="E339" s="231"/>
      <c r="F339" s="543"/>
      <c r="G339" s="113"/>
      <c r="H339" s="8"/>
      <c r="I339" s="144"/>
      <c r="J339" s="94"/>
      <c r="K339" s="140"/>
      <c r="L339" s="54"/>
      <c r="M339" s="254"/>
      <c r="N339" s="8"/>
      <c r="O339" s="8"/>
      <c r="P339" s="54"/>
      <c r="Q339" s="52"/>
      <c r="R339" s="8"/>
      <c r="S339" s="8"/>
      <c r="T339" s="54"/>
      <c r="U339" s="102" t="s">
        <v>329</v>
      </c>
      <c r="V339" s="83" t="s">
        <v>21</v>
      </c>
      <c r="W339" s="528">
        <v>0.85</v>
      </c>
      <c r="X339" s="37"/>
      <c r="Y339" s="7"/>
      <c r="Z339" s="39"/>
      <c r="AA339" s="213"/>
      <c r="AB339" s="213"/>
      <c r="AC339" s="213"/>
      <c r="AD339" s="45">
        <f>ROUND(ROUND(H296*P$332,0)*W339,0)</f>
        <v>185</v>
      </c>
      <c r="AE339" s="79"/>
    </row>
    <row r="340" ht="16.5" customHeight="1">
      <c r="A340" s="29">
        <v>61.0</v>
      </c>
      <c r="B340" s="29">
        <v>9350.0</v>
      </c>
      <c r="C340" s="32" t="s">
        <v>12016</v>
      </c>
      <c r="D340" s="389"/>
      <c r="E340" s="231"/>
      <c r="F340" s="543"/>
      <c r="G340" s="113"/>
      <c r="H340" s="8"/>
      <c r="I340" s="144"/>
      <c r="J340" s="94"/>
      <c r="K340" s="140"/>
      <c r="L340" s="54"/>
      <c r="M340" s="254"/>
      <c r="N340" s="8"/>
      <c r="O340" s="8"/>
      <c r="P340" s="54"/>
      <c r="Q340" s="52"/>
      <c r="R340" s="8"/>
      <c r="S340" s="8"/>
      <c r="T340" s="8"/>
      <c r="U340" s="482"/>
      <c r="V340" s="83"/>
      <c r="W340" s="528"/>
      <c r="X340" s="227"/>
      <c r="Y340" s="22"/>
      <c r="Z340" s="109"/>
      <c r="AA340" s="213" t="s">
        <v>30</v>
      </c>
      <c r="AB340" s="74">
        <v>5.0</v>
      </c>
      <c r="AC340" s="522" t="s">
        <v>31</v>
      </c>
      <c r="AD340" s="45">
        <f>ROUND(ROUND(H296*P$332,0)*W339,0)-AB340</f>
        <v>180</v>
      </c>
      <c r="AE340" s="79"/>
    </row>
    <row r="341" ht="16.5" customHeight="1">
      <c r="A341" s="29">
        <v>61.0</v>
      </c>
      <c r="B341" s="29">
        <v>9351.0</v>
      </c>
      <c r="C341" s="32" t="s">
        <v>12017</v>
      </c>
      <c r="D341" s="389"/>
      <c r="E341" s="231"/>
      <c r="F341" s="532"/>
      <c r="G341" s="527"/>
      <c r="H341" s="527"/>
      <c r="I341" s="532"/>
      <c r="J341" s="94"/>
      <c r="K341" s="140"/>
      <c r="L341" s="54"/>
      <c r="M341" s="254"/>
      <c r="N341" s="8"/>
      <c r="O341" s="8"/>
      <c r="P341" s="54"/>
      <c r="Q341" s="52"/>
      <c r="R341" s="8"/>
      <c r="S341" s="8"/>
      <c r="T341" s="8"/>
      <c r="U341" s="482"/>
      <c r="V341" s="99"/>
      <c r="W341" s="529"/>
      <c r="X341" s="305" t="s">
        <v>20</v>
      </c>
      <c r="Y341" s="41" t="s">
        <v>21</v>
      </c>
      <c r="Z341" s="86">
        <v>0.85</v>
      </c>
      <c r="AA341" s="75"/>
      <c r="AB341" s="213"/>
      <c r="AC341" s="213"/>
      <c r="AD341" s="45">
        <f>ROUND(ROUND(ROUND(H296*P$332,0)*W339,0)*Z341,0)</f>
        <v>157</v>
      </c>
      <c r="AE341" s="79"/>
    </row>
    <row r="342" ht="16.5" customHeight="1">
      <c r="A342" s="29">
        <v>61.0</v>
      </c>
      <c r="B342" s="29">
        <v>9352.0</v>
      </c>
      <c r="C342" s="32" t="s">
        <v>12018</v>
      </c>
      <c r="D342" s="389"/>
      <c r="E342" s="231"/>
      <c r="F342" s="532"/>
      <c r="G342" s="527"/>
      <c r="H342" s="527"/>
      <c r="I342" s="532"/>
      <c r="J342" s="94"/>
      <c r="K342" s="140"/>
      <c r="L342" s="54"/>
      <c r="M342" s="254"/>
      <c r="N342" s="8"/>
      <c r="O342" s="8"/>
      <c r="P342" s="54"/>
      <c r="Q342" s="227"/>
      <c r="R342" s="22"/>
      <c r="S342" s="22"/>
      <c r="T342" s="22"/>
      <c r="U342" s="484"/>
      <c r="V342" s="24"/>
      <c r="W342" s="26"/>
      <c r="X342" s="484"/>
      <c r="Y342" s="56"/>
      <c r="Z342" s="526"/>
      <c r="AA342" s="213" t="s">
        <v>30</v>
      </c>
      <c r="AB342" s="74">
        <v>5.0</v>
      </c>
      <c r="AC342" s="522" t="s">
        <v>31</v>
      </c>
      <c r="AD342" s="45">
        <f>ROUND(ROUND(ROUND(H296*P$332,0)*W339,0)*Z341,0)-AB342</f>
        <v>152</v>
      </c>
      <c r="AE342" s="79"/>
    </row>
    <row r="343" ht="16.5" customHeight="1">
      <c r="A343" s="29">
        <v>61.0</v>
      </c>
      <c r="B343" s="29">
        <v>9353.0</v>
      </c>
      <c r="C343" s="32" t="s">
        <v>12019</v>
      </c>
      <c r="D343" s="389"/>
      <c r="E343" s="389"/>
      <c r="F343" s="532"/>
      <c r="G343" s="527"/>
      <c r="H343" s="527"/>
      <c r="I343" s="532"/>
      <c r="J343" s="94"/>
      <c r="K343" s="140"/>
      <c r="L343" s="54"/>
      <c r="M343" s="254"/>
      <c r="N343" s="8"/>
      <c r="O343" s="8"/>
      <c r="P343" s="54"/>
      <c r="Q343" s="206" t="s">
        <v>23</v>
      </c>
      <c r="R343" s="102" t="s">
        <v>24</v>
      </c>
      <c r="S343" s="533"/>
      <c r="T343" s="533"/>
      <c r="U343" s="520"/>
      <c r="V343" s="38"/>
      <c r="W343" s="6"/>
      <c r="X343" s="37"/>
      <c r="Y343" s="7"/>
      <c r="Z343" s="39"/>
      <c r="AA343" s="213"/>
      <c r="AB343" s="213"/>
      <c r="AC343" s="213"/>
      <c r="AD343" s="45">
        <f>ROUND(ROUND(H296*P$332,0)*T344,0)</f>
        <v>153</v>
      </c>
      <c r="AE343" s="79"/>
    </row>
    <row r="344" ht="16.5" customHeight="1">
      <c r="A344" s="29">
        <v>61.0</v>
      </c>
      <c r="B344" s="29">
        <v>9354.0</v>
      </c>
      <c r="C344" s="32" t="s">
        <v>12020</v>
      </c>
      <c r="D344" s="389"/>
      <c r="E344" s="389"/>
      <c r="F344" s="532"/>
      <c r="G344" s="527"/>
      <c r="H344" s="527"/>
      <c r="I344" s="532"/>
      <c r="J344" s="94"/>
      <c r="K344" s="140"/>
      <c r="L344" s="54"/>
      <c r="M344" s="254"/>
      <c r="N344" s="8"/>
      <c r="O344" s="8"/>
      <c r="P344" s="54"/>
      <c r="Q344" s="481"/>
      <c r="R344" s="482"/>
      <c r="S344" s="83" t="s">
        <v>21</v>
      </c>
      <c r="T344" s="528">
        <v>0.7</v>
      </c>
      <c r="U344" s="521"/>
      <c r="V344" s="53"/>
      <c r="W344" s="14"/>
      <c r="X344" s="52"/>
      <c r="Y344" s="8"/>
      <c r="Z344" s="109"/>
      <c r="AA344" s="213" t="s">
        <v>30</v>
      </c>
      <c r="AB344" s="74">
        <v>5.0</v>
      </c>
      <c r="AC344" s="522" t="s">
        <v>31</v>
      </c>
      <c r="AD344" s="45">
        <f>ROUND(ROUND(H296*P$332,0)*T344,0)-AB344</f>
        <v>148</v>
      </c>
      <c r="AE344" s="79"/>
    </row>
    <row r="345" ht="16.5" customHeight="1">
      <c r="A345" s="29">
        <v>61.0</v>
      </c>
      <c r="B345" s="29">
        <v>9355.0</v>
      </c>
      <c r="C345" s="32" t="s">
        <v>12021</v>
      </c>
      <c r="D345" s="389"/>
      <c r="E345" s="389"/>
      <c r="F345" s="532"/>
      <c r="G345" s="527"/>
      <c r="H345" s="527"/>
      <c r="I345" s="532"/>
      <c r="J345" s="94"/>
      <c r="K345" s="140"/>
      <c r="L345" s="54"/>
      <c r="M345" s="254"/>
      <c r="N345" s="8"/>
      <c r="O345" s="8"/>
      <c r="P345" s="54"/>
      <c r="Q345" s="481"/>
      <c r="R345" s="482"/>
      <c r="S345" s="14"/>
      <c r="T345" s="14"/>
      <c r="U345" s="521"/>
      <c r="V345" s="53"/>
      <c r="W345" s="14"/>
      <c r="X345" s="305" t="s">
        <v>20</v>
      </c>
      <c r="Y345" s="41" t="s">
        <v>21</v>
      </c>
      <c r="Z345" s="86">
        <v>0.85</v>
      </c>
      <c r="AA345" s="75"/>
      <c r="AB345" s="213"/>
      <c r="AC345" s="213"/>
      <c r="AD345" s="45">
        <f>ROUND(ROUND(ROUND(H296*P$332,0)*T344,0)*Z345,0)</f>
        <v>130</v>
      </c>
      <c r="AE345" s="79"/>
    </row>
    <row r="346" ht="16.5" customHeight="1">
      <c r="A346" s="29">
        <v>61.0</v>
      </c>
      <c r="B346" s="29">
        <v>9356.0</v>
      </c>
      <c r="C346" s="32" t="s">
        <v>12022</v>
      </c>
      <c r="D346" s="389"/>
      <c r="E346" s="389"/>
      <c r="F346" s="532"/>
      <c r="G346" s="527"/>
      <c r="H346" s="527"/>
      <c r="I346" s="532"/>
      <c r="J346" s="94"/>
      <c r="K346" s="140"/>
      <c r="L346" s="54"/>
      <c r="M346" s="254"/>
      <c r="N346" s="8"/>
      <c r="O346" s="8"/>
      <c r="P346" s="54"/>
      <c r="Q346" s="481"/>
      <c r="R346" s="482"/>
      <c r="S346" s="83"/>
      <c r="T346" s="83"/>
      <c r="U346" s="525"/>
      <c r="V346" s="180"/>
      <c r="W346" s="21"/>
      <c r="X346" s="484"/>
      <c r="Y346" s="56"/>
      <c r="Z346" s="526"/>
      <c r="AA346" s="213" t="s">
        <v>30</v>
      </c>
      <c r="AB346" s="74">
        <v>5.0</v>
      </c>
      <c r="AC346" s="522" t="s">
        <v>31</v>
      </c>
      <c r="AD346" s="45">
        <f>ROUND(ROUND(ROUND(H296*P$332,0)*T344,0)*Z345,0)-AB346</f>
        <v>125</v>
      </c>
      <c r="AE346" s="79"/>
    </row>
    <row r="347" ht="16.5" customHeight="1">
      <c r="A347" s="29">
        <v>61.0</v>
      </c>
      <c r="B347" s="29">
        <v>9357.0</v>
      </c>
      <c r="C347" s="32" t="s">
        <v>12023</v>
      </c>
      <c r="D347" s="389"/>
      <c r="E347" s="389"/>
      <c r="F347" s="532"/>
      <c r="G347" s="527"/>
      <c r="H347" s="527"/>
      <c r="I347" s="532"/>
      <c r="J347" s="94"/>
      <c r="K347" s="140"/>
      <c r="L347" s="54"/>
      <c r="M347" s="254"/>
      <c r="N347" s="8"/>
      <c r="O347" s="8"/>
      <c r="P347" s="54"/>
      <c r="Q347" s="536"/>
      <c r="R347" s="14"/>
      <c r="S347" s="14"/>
      <c r="T347" s="14"/>
      <c r="U347" s="102" t="s">
        <v>326</v>
      </c>
      <c r="V347" s="41" t="s">
        <v>21</v>
      </c>
      <c r="W347" s="60">
        <v>0.7</v>
      </c>
      <c r="X347" s="37"/>
      <c r="Y347" s="7"/>
      <c r="Z347" s="39"/>
      <c r="AA347" s="213"/>
      <c r="AB347" s="213"/>
      <c r="AC347" s="213"/>
      <c r="AD347" s="45">
        <f>ROUND(ROUND(ROUND(H296*P$332,0)*T344,0)*W347,0)</f>
        <v>107</v>
      </c>
      <c r="AE347" s="79"/>
    </row>
    <row r="348" ht="16.5" customHeight="1">
      <c r="A348" s="29">
        <v>61.0</v>
      </c>
      <c r="B348" s="29">
        <v>9358.0</v>
      </c>
      <c r="C348" s="32" t="s">
        <v>12024</v>
      </c>
      <c r="D348" s="389"/>
      <c r="E348" s="389"/>
      <c r="F348" s="532"/>
      <c r="G348" s="527"/>
      <c r="H348" s="527"/>
      <c r="I348" s="532"/>
      <c r="J348" s="94"/>
      <c r="K348" s="140"/>
      <c r="L348" s="54"/>
      <c r="M348" s="254"/>
      <c r="N348" s="8"/>
      <c r="O348" s="8"/>
      <c r="P348" s="54"/>
      <c r="Q348" s="536"/>
      <c r="R348" s="14"/>
      <c r="S348" s="14"/>
      <c r="T348" s="14"/>
      <c r="U348" s="482"/>
      <c r="V348" s="83"/>
      <c r="W348" s="528"/>
      <c r="X348" s="227"/>
      <c r="Y348" s="22"/>
      <c r="Z348" s="109"/>
      <c r="AA348" s="213" t="s">
        <v>30</v>
      </c>
      <c r="AB348" s="74">
        <v>5.0</v>
      </c>
      <c r="AC348" s="522" t="s">
        <v>31</v>
      </c>
      <c r="AD348" s="45">
        <f>ROUND(ROUND(ROUND(H296*P$332,0)*T344,0)*W347,0)-AB348</f>
        <v>102</v>
      </c>
      <c r="AE348" s="79"/>
    </row>
    <row r="349" ht="16.5" customHeight="1">
      <c r="A349" s="29">
        <v>61.0</v>
      </c>
      <c r="B349" s="29">
        <v>9359.0</v>
      </c>
      <c r="C349" s="32" t="s">
        <v>12025</v>
      </c>
      <c r="D349" s="389"/>
      <c r="E349" s="389"/>
      <c r="F349" s="532"/>
      <c r="G349" s="527"/>
      <c r="H349" s="527"/>
      <c r="I349" s="532"/>
      <c r="J349" s="94"/>
      <c r="K349" s="140"/>
      <c r="L349" s="54"/>
      <c r="M349" s="254"/>
      <c r="N349" s="8"/>
      <c r="O349" s="8"/>
      <c r="P349" s="54"/>
      <c r="Q349" s="254"/>
      <c r="R349" s="83"/>
      <c r="S349" s="83"/>
      <c r="U349" s="482"/>
      <c r="V349" s="99"/>
      <c r="W349" s="529"/>
      <c r="X349" s="305" t="s">
        <v>20</v>
      </c>
      <c r="Y349" s="41" t="s">
        <v>21</v>
      </c>
      <c r="Z349" s="86">
        <v>0.85</v>
      </c>
      <c r="AA349" s="75"/>
      <c r="AB349" s="213"/>
      <c r="AC349" s="213"/>
      <c r="AD349" s="45">
        <f>ROUND(ROUND(ROUND(ROUND(H296*P$332,0)*T344,0)*W347,0)*Z349,0)</f>
        <v>91</v>
      </c>
      <c r="AE349" s="79"/>
    </row>
    <row r="350" ht="16.5" customHeight="1">
      <c r="A350" s="29">
        <v>61.0</v>
      </c>
      <c r="B350" s="29">
        <v>9360.0</v>
      </c>
      <c r="C350" s="32" t="s">
        <v>12026</v>
      </c>
      <c r="D350" s="389"/>
      <c r="E350" s="389"/>
      <c r="F350" s="532"/>
      <c r="G350" s="527"/>
      <c r="H350" s="527"/>
      <c r="I350" s="532"/>
      <c r="J350" s="94"/>
      <c r="K350" s="140"/>
      <c r="L350" s="54"/>
      <c r="M350" s="254"/>
      <c r="N350" s="8"/>
      <c r="O350" s="8"/>
      <c r="P350" s="54"/>
      <c r="Q350" s="254"/>
      <c r="R350" s="83"/>
      <c r="S350" s="83"/>
      <c r="T350" s="83"/>
      <c r="U350" s="530"/>
      <c r="V350" s="24"/>
      <c r="W350" s="26"/>
      <c r="X350" s="484"/>
      <c r="Y350" s="56"/>
      <c r="Z350" s="526"/>
      <c r="AA350" s="213" t="s">
        <v>30</v>
      </c>
      <c r="AB350" s="74">
        <v>5.0</v>
      </c>
      <c r="AC350" s="522" t="s">
        <v>31</v>
      </c>
      <c r="AD350" s="45">
        <f>ROUND(ROUND(ROUND(ROUND(H296*P$332,0)*T344,0)*W347,0)*Z349,0)-AB350</f>
        <v>86</v>
      </c>
      <c r="AE350" s="79"/>
    </row>
    <row r="351" ht="16.5" customHeight="1">
      <c r="A351" s="29">
        <v>61.0</v>
      </c>
      <c r="B351" s="29">
        <v>9361.0</v>
      </c>
      <c r="C351" s="32" t="s">
        <v>12027</v>
      </c>
      <c r="D351" s="389"/>
      <c r="E351" s="389"/>
      <c r="F351" s="532"/>
      <c r="G351" s="527"/>
      <c r="H351" s="527"/>
      <c r="I351" s="532"/>
      <c r="J351" s="94"/>
      <c r="K351" s="140"/>
      <c r="L351" s="54"/>
      <c r="M351" s="254"/>
      <c r="N351" s="8"/>
      <c r="O351" s="8"/>
      <c r="P351" s="54"/>
      <c r="Q351" s="536"/>
      <c r="R351" s="83"/>
      <c r="S351" s="528"/>
      <c r="T351" s="486"/>
      <c r="U351" s="102" t="s">
        <v>329</v>
      </c>
      <c r="V351" s="83" t="s">
        <v>21</v>
      </c>
      <c r="W351" s="528">
        <v>0.85</v>
      </c>
      <c r="X351" s="37"/>
      <c r="Y351" s="7"/>
      <c r="Z351" s="39"/>
      <c r="AA351" s="213"/>
      <c r="AB351" s="213"/>
      <c r="AC351" s="213"/>
      <c r="AD351" s="45">
        <f>ROUND(ROUND(ROUND(H296*P$332,0)*T344,0)*W351,0)</f>
        <v>130</v>
      </c>
      <c r="AE351" s="79"/>
    </row>
    <row r="352" ht="16.5" customHeight="1">
      <c r="A352" s="29">
        <v>61.0</v>
      </c>
      <c r="B352" s="29">
        <v>9362.0</v>
      </c>
      <c r="C352" s="32" t="s">
        <v>12028</v>
      </c>
      <c r="D352" s="389"/>
      <c r="E352" s="389"/>
      <c r="F352" s="532"/>
      <c r="G352" s="527"/>
      <c r="H352" s="527"/>
      <c r="I352" s="532"/>
      <c r="J352" s="94"/>
      <c r="K352" s="140"/>
      <c r="L352" s="54"/>
      <c r="M352" s="254"/>
      <c r="N352" s="8"/>
      <c r="O352" s="8"/>
      <c r="P352" s="54"/>
      <c r="Q352" s="536"/>
      <c r="R352" s="83"/>
      <c r="S352" s="528"/>
      <c r="T352" s="528"/>
      <c r="U352" s="482"/>
      <c r="V352" s="83"/>
      <c r="W352" s="528"/>
      <c r="X352" s="227"/>
      <c r="Y352" s="22"/>
      <c r="Z352" s="109"/>
      <c r="AA352" s="213" t="s">
        <v>30</v>
      </c>
      <c r="AB352" s="74">
        <v>5.0</v>
      </c>
      <c r="AC352" s="522" t="s">
        <v>31</v>
      </c>
      <c r="AD352" s="45">
        <f>ROUND(ROUND(ROUND(H296*P$332,0)*T344,0)*W351,0)-AB352</f>
        <v>125</v>
      </c>
      <c r="AE352" s="79"/>
    </row>
    <row r="353" ht="16.5" customHeight="1">
      <c r="A353" s="29">
        <v>61.0</v>
      </c>
      <c r="B353" s="29">
        <v>9363.0</v>
      </c>
      <c r="C353" s="32" t="s">
        <v>12029</v>
      </c>
      <c r="D353" s="389"/>
      <c r="E353" s="389"/>
      <c r="F353" s="532"/>
      <c r="G353" s="527"/>
      <c r="H353" s="527"/>
      <c r="I353" s="532"/>
      <c r="J353" s="94"/>
      <c r="K353" s="140"/>
      <c r="L353" s="54"/>
      <c r="M353" s="254"/>
      <c r="N353" s="8"/>
      <c r="O353" s="8"/>
      <c r="P353" s="54"/>
      <c r="Q353" s="254"/>
      <c r="R353" s="83"/>
      <c r="S353" s="528"/>
      <c r="T353" s="528"/>
      <c r="U353" s="482"/>
      <c r="V353" s="99"/>
      <c r="W353" s="529"/>
      <c r="X353" s="305" t="s">
        <v>20</v>
      </c>
      <c r="Y353" s="41" t="s">
        <v>21</v>
      </c>
      <c r="Z353" s="86">
        <v>0.85</v>
      </c>
      <c r="AA353" s="75"/>
      <c r="AB353" s="213"/>
      <c r="AC353" s="213"/>
      <c r="AD353" s="45">
        <f>ROUND(ROUND(ROUND(ROUND(H296*P$332,0)*T344,0)*W351,0)*Z353,0)</f>
        <v>111</v>
      </c>
      <c r="AE353" s="79"/>
    </row>
    <row r="354" ht="16.5" customHeight="1">
      <c r="A354" s="29">
        <v>61.0</v>
      </c>
      <c r="B354" s="29">
        <v>9364.0</v>
      </c>
      <c r="C354" s="32" t="s">
        <v>12030</v>
      </c>
      <c r="D354" s="389"/>
      <c r="E354" s="389"/>
      <c r="F354" s="532"/>
      <c r="G354" s="527"/>
      <c r="H354" s="527"/>
      <c r="I354" s="532"/>
      <c r="J354" s="94"/>
      <c r="K354" s="140"/>
      <c r="L354" s="54"/>
      <c r="M354" s="254"/>
      <c r="N354" s="8"/>
      <c r="O354" s="8"/>
      <c r="P354" s="54"/>
      <c r="Q354" s="536"/>
      <c r="R354" s="83"/>
      <c r="S354" s="83"/>
      <c r="T354" s="83"/>
      <c r="U354" s="484"/>
      <c r="V354" s="24"/>
      <c r="W354" s="26"/>
      <c r="X354" s="484"/>
      <c r="Y354" s="56"/>
      <c r="Z354" s="526"/>
      <c r="AA354" s="213" t="s">
        <v>30</v>
      </c>
      <c r="AB354" s="74">
        <v>5.0</v>
      </c>
      <c r="AC354" s="522" t="s">
        <v>31</v>
      </c>
      <c r="AD354" s="45">
        <f>ROUND(ROUND(ROUND(ROUND(H296*P$332,0)*T344,0)*W351,0)*Z353,0)-AB354</f>
        <v>106</v>
      </c>
      <c r="AE354" s="79"/>
    </row>
    <row r="355" ht="16.5" customHeight="1">
      <c r="A355" s="29">
        <v>61.0</v>
      </c>
      <c r="B355" s="29">
        <v>9365.0</v>
      </c>
      <c r="C355" s="32" t="s">
        <v>12031</v>
      </c>
      <c r="D355" s="389"/>
      <c r="E355" s="389"/>
      <c r="F355" s="532"/>
      <c r="G355" s="527"/>
      <c r="H355" s="527"/>
      <c r="I355" s="532"/>
      <c r="J355" s="94"/>
      <c r="K355" s="140"/>
      <c r="L355" s="54"/>
      <c r="M355" s="254"/>
      <c r="N355" s="8"/>
      <c r="O355" s="8"/>
      <c r="P355" s="54"/>
      <c r="Q355" s="536"/>
      <c r="R355" s="102" t="s">
        <v>27</v>
      </c>
      <c r="S355" s="533"/>
      <c r="T355" s="533"/>
      <c r="U355" s="520"/>
      <c r="V355" s="38"/>
      <c r="W355" s="6"/>
      <c r="X355" s="37"/>
      <c r="Y355" s="7"/>
      <c r="Z355" s="39"/>
      <c r="AA355" s="213"/>
      <c r="AB355" s="213"/>
      <c r="AC355" s="213"/>
      <c r="AD355" s="114">
        <f>ROUND(ROUND(H296*P$332,0)*T356,0)</f>
        <v>109</v>
      </c>
      <c r="AE355" s="79"/>
    </row>
    <row r="356" ht="16.5" customHeight="1">
      <c r="A356" s="29">
        <v>61.0</v>
      </c>
      <c r="B356" s="29">
        <v>9366.0</v>
      </c>
      <c r="C356" s="32" t="s">
        <v>12032</v>
      </c>
      <c r="D356" s="389"/>
      <c r="E356" s="389"/>
      <c r="F356" s="532"/>
      <c r="G356" s="527"/>
      <c r="H356" s="527"/>
      <c r="I356" s="532"/>
      <c r="J356" s="94"/>
      <c r="K356" s="140"/>
      <c r="L356" s="54"/>
      <c r="M356" s="254"/>
      <c r="N356" s="8"/>
      <c r="O356" s="8"/>
      <c r="P356" s="54"/>
      <c r="Q356" s="535"/>
      <c r="R356" s="482"/>
      <c r="S356" s="83" t="s">
        <v>21</v>
      </c>
      <c r="T356" s="528">
        <v>0.5</v>
      </c>
      <c r="U356" s="521"/>
      <c r="V356" s="53"/>
      <c r="W356" s="14"/>
      <c r="X356" s="52"/>
      <c r="Y356" s="8"/>
      <c r="Z356" s="109"/>
      <c r="AA356" s="213" t="s">
        <v>30</v>
      </c>
      <c r="AB356" s="74">
        <v>5.0</v>
      </c>
      <c r="AC356" s="522" t="s">
        <v>31</v>
      </c>
      <c r="AD356" s="114">
        <f>ROUND(ROUND(H296*P$332,0)*T356,0)-AB356</f>
        <v>104</v>
      </c>
      <c r="AE356" s="79"/>
    </row>
    <row r="357" ht="16.5" customHeight="1">
      <c r="A357" s="29">
        <v>61.0</v>
      </c>
      <c r="B357" s="29">
        <v>9367.0</v>
      </c>
      <c r="C357" s="32" t="s">
        <v>12033</v>
      </c>
      <c r="D357" s="389"/>
      <c r="E357" s="389"/>
      <c r="F357" s="532"/>
      <c r="G357" s="527"/>
      <c r="H357" s="527"/>
      <c r="I357" s="532"/>
      <c r="J357" s="94"/>
      <c r="K357" s="140"/>
      <c r="L357" s="54"/>
      <c r="M357" s="254"/>
      <c r="N357" s="8"/>
      <c r="O357" s="8"/>
      <c r="P357" s="54"/>
      <c r="Q357" s="535"/>
      <c r="R357" s="482"/>
      <c r="S357" s="14"/>
      <c r="T357" s="14"/>
      <c r="U357" s="521"/>
      <c r="V357" s="53"/>
      <c r="W357" s="14"/>
      <c r="X357" s="305" t="s">
        <v>20</v>
      </c>
      <c r="Y357" s="41" t="s">
        <v>21</v>
      </c>
      <c r="Z357" s="86">
        <v>0.85</v>
      </c>
      <c r="AA357" s="75"/>
      <c r="AB357" s="213"/>
      <c r="AC357" s="213"/>
      <c r="AD357" s="114">
        <f>ROUND(ROUND(ROUND(H296*P$332,0)*T356,0)*Z357,0)</f>
        <v>93</v>
      </c>
      <c r="AE357" s="79"/>
    </row>
    <row r="358" ht="16.5" customHeight="1">
      <c r="A358" s="29">
        <v>61.0</v>
      </c>
      <c r="B358" s="29">
        <v>9368.0</v>
      </c>
      <c r="C358" s="32" t="s">
        <v>12034</v>
      </c>
      <c r="D358" s="389"/>
      <c r="E358" s="389"/>
      <c r="F358" s="532"/>
      <c r="G358" s="527"/>
      <c r="H358" s="527"/>
      <c r="I358" s="532"/>
      <c r="J358" s="94"/>
      <c r="K358" s="140"/>
      <c r="L358" s="54"/>
      <c r="M358" s="254"/>
      <c r="N358" s="8"/>
      <c r="O358" s="8"/>
      <c r="P358" s="54"/>
      <c r="Q358" s="535"/>
      <c r="R358" s="482"/>
      <c r="S358" s="83"/>
      <c r="T358" s="83"/>
      <c r="U358" s="525"/>
      <c r="V358" s="180"/>
      <c r="W358" s="21"/>
      <c r="X358" s="484"/>
      <c r="Y358" s="56"/>
      <c r="Z358" s="526"/>
      <c r="AA358" s="213" t="s">
        <v>30</v>
      </c>
      <c r="AB358" s="74">
        <v>5.0</v>
      </c>
      <c r="AC358" s="522" t="s">
        <v>31</v>
      </c>
      <c r="AD358" s="114">
        <f>ROUND(ROUND(ROUND(H296*P$332,0)*T356,0)*Z357,0)-AB358</f>
        <v>88</v>
      </c>
      <c r="AE358" s="79"/>
    </row>
    <row r="359" ht="16.5" customHeight="1">
      <c r="A359" s="29">
        <v>61.0</v>
      </c>
      <c r="B359" s="29">
        <v>9369.0</v>
      </c>
      <c r="C359" s="32" t="s">
        <v>12035</v>
      </c>
      <c r="D359" s="389"/>
      <c r="E359" s="389"/>
      <c r="F359" s="532"/>
      <c r="G359" s="527"/>
      <c r="H359" s="527"/>
      <c r="I359" s="532"/>
      <c r="J359" s="94"/>
      <c r="K359" s="140"/>
      <c r="L359" s="54"/>
      <c r="M359" s="254"/>
      <c r="N359" s="8"/>
      <c r="O359" s="8"/>
      <c r="P359" s="54"/>
      <c r="Q359" s="536"/>
      <c r="R359" s="14"/>
      <c r="S359" s="14"/>
      <c r="T359" s="14"/>
      <c r="U359" s="102" t="s">
        <v>326</v>
      </c>
      <c r="V359" s="41" t="s">
        <v>21</v>
      </c>
      <c r="W359" s="60">
        <v>0.7</v>
      </c>
      <c r="X359" s="37"/>
      <c r="Y359" s="7"/>
      <c r="Z359" s="39"/>
      <c r="AA359" s="213"/>
      <c r="AB359" s="213"/>
      <c r="AC359" s="213"/>
      <c r="AD359" s="114">
        <f>ROUND(ROUND(ROUND(H296*P$332,0)*T356,0)*W359,0)</f>
        <v>76</v>
      </c>
      <c r="AE359" s="79"/>
    </row>
    <row r="360" ht="16.5" customHeight="1">
      <c r="A360" s="29">
        <v>61.0</v>
      </c>
      <c r="B360" s="29">
        <v>9370.0</v>
      </c>
      <c r="C360" s="32" t="s">
        <v>12036</v>
      </c>
      <c r="D360" s="389"/>
      <c r="E360" s="389"/>
      <c r="F360" s="532"/>
      <c r="G360" s="527"/>
      <c r="H360" s="527"/>
      <c r="I360" s="532"/>
      <c r="J360" s="94"/>
      <c r="K360" s="140"/>
      <c r="L360" s="54"/>
      <c r="M360" s="254"/>
      <c r="N360" s="8"/>
      <c r="O360" s="8"/>
      <c r="P360" s="54"/>
      <c r="Q360" s="536"/>
      <c r="R360" s="14"/>
      <c r="S360" s="14"/>
      <c r="T360" s="14"/>
      <c r="U360" s="482"/>
      <c r="V360" s="83"/>
      <c r="W360" s="528"/>
      <c r="X360" s="227"/>
      <c r="Y360" s="22"/>
      <c r="Z360" s="109"/>
      <c r="AA360" s="213" t="s">
        <v>30</v>
      </c>
      <c r="AB360" s="74">
        <v>5.0</v>
      </c>
      <c r="AC360" s="522" t="s">
        <v>31</v>
      </c>
      <c r="AD360" s="114">
        <f>ROUND(ROUND(ROUND(H296*P$332,0)*T356,0)*W359,0)-AB360</f>
        <v>71</v>
      </c>
      <c r="AE360" s="79"/>
    </row>
    <row r="361" ht="16.5" customHeight="1">
      <c r="A361" s="29">
        <v>61.0</v>
      </c>
      <c r="B361" s="29">
        <v>9371.0</v>
      </c>
      <c r="C361" s="32" t="s">
        <v>12037</v>
      </c>
      <c r="D361" s="389"/>
      <c r="E361" s="389"/>
      <c r="F361" s="532"/>
      <c r="G361" s="527"/>
      <c r="H361" s="527"/>
      <c r="I361" s="532"/>
      <c r="J361" s="94"/>
      <c r="K361" s="140"/>
      <c r="L361" s="54"/>
      <c r="M361" s="254"/>
      <c r="N361" s="8"/>
      <c r="O361" s="8"/>
      <c r="P361" s="54"/>
      <c r="Q361" s="254"/>
      <c r="R361" s="83"/>
      <c r="S361" s="83"/>
      <c r="U361" s="482"/>
      <c r="V361" s="99"/>
      <c r="W361" s="529"/>
      <c r="X361" s="305" t="s">
        <v>20</v>
      </c>
      <c r="Y361" s="41" t="s">
        <v>21</v>
      </c>
      <c r="Z361" s="86">
        <v>0.85</v>
      </c>
      <c r="AA361" s="75"/>
      <c r="AB361" s="213"/>
      <c r="AC361" s="213"/>
      <c r="AD361" s="114">
        <f>ROUND(ROUND(ROUND(ROUND(H296*P$332,0)*T356,0)*W359,0)*Z361,0)</f>
        <v>65</v>
      </c>
      <c r="AE361" s="79"/>
    </row>
    <row r="362" ht="16.5" customHeight="1">
      <c r="A362" s="29">
        <v>61.0</v>
      </c>
      <c r="B362" s="29">
        <v>9372.0</v>
      </c>
      <c r="C362" s="32" t="s">
        <v>12038</v>
      </c>
      <c r="D362" s="389"/>
      <c r="E362" s="389"/>
      <c r="F362" s="532"/>
      <c r="G362" s="527"/>
      <c r="H362" s="527"/>
      <c r="I362" s="532"/>
      <c r="J362" s="94"/>
      <c r="K362" s="140"/>
      <c r="L362" s="54"/>
      <c r="M362" s="254"/>
      <c r="N362" s="8"/>
      <c r="O362" s="8"/>
      <c r="P362" s="54"/>
      <c r="Q362" s="254"/>
      <c r="R362" s="83"/>
      <c r="S362" s="83"/>
      <c r="T362" s="83"/>
      <c r="U362" s="530"/>
      <c r="V362" s="24"/>
      <c r="W362" s="26"/>
      <c r="X362" s="484"/>
      <c r="Y362" s="56"/>
      <c r="Z362" s="526"/>
      <c r="AA362" s="213" t="s">
        <v>30</v>
      </c>
      <c r="AB362" s="74">
        <v>5.0</v>
      </c>
      <c r="AC362" s="522" t="s">
        <v>31</v>
      </c>
      <c r="AD362" s="114">
        <f>ROUND(ROUND(ROUND(ROUND(H296*P$332,0)*T356,0)*W359,0)*Z361,0)-AB362</f>
        <v>60</v>
      </c>
      <c r="AE362" s="79"/>
    </row>
    <row r="363" ht="16.5" customHeight="1">
      <c r="A363" s="29">
        <v>61.0</v>
      </c>
      <c r="B363" s="29">
        <v>9373.0</v>
      </c>
      <c r="C363" s="32" t="s">
        <v>12039</v>
      </c>
      <c r="D363" s="389"/>
      <c r="E363" s="389"/>
      <c r="F363" s="532"/>
      <c r="G363" s="527"/>
      <c r="H363" s="527"/>
      <c r="I363" s="532"/>
      <c r="J363" s="94"/>
      <c r="K363" s="140"/>
      <c r="L363" s="54"/>
      <c r="M363" s="254"/>
      <c r="N363" s="8"/>
      <c r="O363" s="8"/>
      <c r="P363" s="54"/>
      <c r="Q363" s="536"/>
      <c r="R363" s="83"/>
      <c r="S363" s="528"/>
      <c r="T363" s="486"/>
      <c r="U363" s="102" t="s">
        <v>329</v>
      </c>
      <c r="V363" s="83" t="s">
        <v>21</v>
      </c>
      <c r="W363" s="528">
        <v>0.85</v>
      </c>
      <c r="X363" s="37"/>
      <c r="Y363" s="7"/>
      <c r="Z363" s="39"/>
      <c r="AA363" s="213"/>
      <c r="AB363" s="213"/>
      <c r="AC363" s="213"/>
      <c r="AD363" s="114">
        <f>ROUND(ROUND(ROUND(H296*P$332,0)*T356,0)*W363,0)</f>
        <v>93</v>
      </c>
      <c r="AE363" s="79"/>
    </row>
    <row r="364" ht="16.5" customHeight="1">
      <c r="A364" s="29">
        <v>61.0</v>
      </c>
      <c r="B364" s="29">
        <v>9374.0</v>
      </c>
      <c r="C364" s="32" t="s">
        <v>12040</v>
      </c>
      <c r="D364" s="389"/>
      <c r="E364" s="389"/>
      <c r="F364" s="532"/>
      <c r="G364" s="527"/>
      <c r="H364" s="527"/>
      <c r="I364" s="532"/>
      <c r="J364" s="94"/>
      <c r="K364" s="140"/>
      <c r="L364" s="54"/>
      <c r="M364" s="254"/>
      <c r="N364" s="8"/>
      <c r="O364" s="8"/>
      <c r="P364" s="54"/>
      <c r="Q364" s="536"/>
      <c r="R364" s="83"/>
      <c r="S364" s="528"/>
      <c r="T364" s="528"/>
      <c r="U364" s="482"/>
      <c r="V364" s="83"/>
      <c r="W364" s="528"/>
      <c r="X364" s="227"/>
      <c r="Y364" s="22"/>
      <c r="Z364" s="109"/>
      <c r="AA364" s="213" t="s">
        <v>30</v>
      </c>
      <c r="AB364" s="74">
        <v>5.0</v>
      </c>
      <c r="AC364" s="522" t="s">
        <v>31</v>
      </c>
      <c r="AD364" s="114">
        <f>ROUND(ROUND(ROUND(H296*P$332,0)*T356,0)*W363,0)-AB364</f>
        <v>88</v>
      </c>
      <c r="AE364" s="79"/>
    </row>
    <row r="365" ht="16.5" customHeight="1">
      <c r="A365" s="29">
        <v>61.0</v>
      </c>
      <c r="B365" s="29">
        <v>9375.0</v>
      </c>
      <c r="C365" s="32" t="s">
        <v>12041</v>
      </c>
      <c r="D365" s="389"/>
      <c r="E365" s="389"/>
      <c r="F365" s="532"/>
      <c r="G365" s="527"/>
      <c r="H365" s="527"/>
      <c r="I365" s="532"/>
      <c r="J365" s="94"/>
      <c r="K365" s="140"/>
      <c r="L365" s="54"/>
      <c r="M365" s="254"/>
      <c r="N365" s="8"/>
      <c r="O365" s="8"/>
      <c r="P365" s="54"/>
      <c r="Q365" s="254"/>
      <c r="R365" s="83"/>
      <c r="S365" s="528"/>
      <c r="T365" s="528"/>
      <c r="U365" s="482"/>
      <c r="V365" s="99"/>
      <c r="W365" s="529"/>
      <c r="X365" s="305" t="s">
        <v>20</v>
      </c>
      <c r="Y365" s="41" t="s">
        <v>21</v>
      </c>
      <c r="Z365" s="86">
        <v>0.85</v>
      </c>
      <c r="AA365" s="75"/>
      <c r="AB365" s="213"/>
      <c r="AC365" s="213"/>
      <c r="AD365" s="114">
        <f>ROUND(ROUND(ROUND(ROUND(H296*P$332,0)*T356,0)*W363,0)*Z365,0)</f>
        <v>79</v>
      </c>
      <c r="AE365" s="79"/>
    </row>
    <row r="366" ht="16.5" customHeight="1">
      <c r="A366" s="29">
        <v>61.0</v>
      </c>
      <c r="B366" s="29">
        <v>9376.0</v>
      </c>
      <c r="C366" s="32" t="s">
        <v>12042</v>
      </c>
      <c r="D366" s="389"/>
      <c r="E366" s="389"/>
      <c r="F366" s="532"/>
      <c r="G366" s="527"/>
      <c r="H366" s="527"/>
      <c r="I366" s="532"/>
      <c r="J366" s="94"/>
      <c r="K366" s="140"/>
      <c r="L366" s="54"/>
      <c r="M366" s="254"/>
      <c r="N366" s="8"/>
      <c r="O366" s="8"/>
      <c r="P366" s="54"/>
      <c r="Q366" s="537"/>
      <c r="R366" s="55"/>
      <c r="S366" s="56"/>
      <c r="T366" s="141"/>
      <c r="U366" s="484"/>
      <c r="V366" s="24"/>
      <c r="W366" s="26"/>
      <c r="X366" s="484"/>
      <c r="Y366" s="56"/>
      <c r="Z366" s="526"/>
      <c r="AA366" s="213" t="s">
        <v>30</v>
      </c>
      <c r="AB366" s="74">
        <v>5.0</v>
      </c>
      <c r="AC366" s="522" t="s">
        <v>31</v>
      </c>
      <c r="AD366" s="114">
        <f>ROUND(ROUND(ROUND(ROUND(H296*P$332,0)*T356,0)*W363,0)*Z365,0)-AB366</f>
        <v>74</v>
      </c>
      <c r="AE366" s="79"/>
    </row>
    <row r="367" ht="16.5" customHeight="1">
      <c r="A367" s="29">
        <v>61.0</v>
      </c>
      <c r="B367" s="29">
        <v>9719.0</v>
      </c>
      <c r="C367" s="32" t="s">
        <v>12043</v>
      </c>
      <c r="D367" s="389"/>
      <c r="E367" s="389"/>
      <c r="F367" s="532"/>
      <c r="G367" s="527"/>
      <c r="H367" s="527"/>
      <c r="I367" s="532"/>
      <c r="J367" s="130" t="s">
        <v>38</v>
      </c>
      <c r="K367" s="538"/>
      <c r="L367" s="590"/>
      <c r="M367" s="241" t="s">
        <v>2655</v>
      </c>
      <c r="N367" s="598" t="s">
        <v>24</v>
      </c>
      <c r="O367" s="7"/>
      <c r="P367" s="7"/>
      <c r="Q367" s="52"/>
      <c r="R367" s="8"/>
      <c r="S367" s="8"/>
      <c r="T367" s="8"/>
      <c r="U367" s="521"/>
      <c r="V367" s="14"/>
      <c r="W367" s="8"/>
      <c r="X367" s="37"/>
      <c r="Y367" s="7"/>
      <c r="Z367" s="39"/>
      <c r="AA367" s="213"/>
      <c r="AB367" s="213"/>
      <c r="AC367" s="213"/>
      <c r="AD367" s="45">
        <f>ROUND(ROUND(H296+K368,0)*P$368,0)</f>
        <v>309</v>
      </c>
      <c r="AE367" s="79"/>
    </row>
    <row r="368" ht="16.5" customHeight="1">
      <c r="A368" s="29">
        <v>61.0</v>
      </c>
      <c r="B368" s="29">
        <v>9377.0</v>
      </c>
      <c r="C368" s="32" t="s">
        <v>12044</v>
      </c>
      <c r="D368" s="231"/>
      <c r="E368" s="231"/>
      <c r="F368" s="523"/>
      <c r="G368" s="174"/>
      <c r="H368" s="174"/>
      <c r="I368" s="523"/>
      <c r="J368" s="482"/>
      <c r="K368" s="83">
        <v>6.0</v>
      </c>
      <c r="L368" s="594" t="s">
        <v>40</v>
      </c>
      <c r="M368" s="481"/>
      <c r="N368" s="482"/>
      <c r="O368" s="83" t="s">
        <v>21</v>
      </c>
      <c r="P368" s="528">
        <v>0.7</v>
      </c>
      <c r="Q368" s="52"/>
      <c r="R368" s="8"/>
      <c r="S368" s="8"/>
      <c r="T368" s="8"/>
      <c r="U368" s="521"/>
      <c r="V368" s="14"/>
      <c r="W368" s="8"/>
      <c r="X368" s="52"/>
      <c r="Y368" s="8"/>
      <c r="Z368" s="109"/>
      <c r="AA368" s="213" t="s">
        <v>30</v>
      </c>
      <c r="AB368" s="74">
        <v>5.0</v>
      </c>
      <c r="AC368" s="522" t="s">
        <v>31</v>
      </c>
      <c r="AD368" s="45">
        <f>ROUND(ROUND(H296+K368,0)*P$368,0)-AB368</f>
        <v>304</v>
      </c>
      <c r="AE368" s="79"/>
    </row>
    <row r="369" ht="16.5" customHeight="1">
      <c r="A369" s="29">
        <v>61.0</v>
      </c>
      <c r="B369" s="29">
        <v>9378.0</v>
      </c>
      <c r="C369" s="32" t="s">
        <v>12045</v>
      </c>
      <c r="D369" s="231"/>
      <c r="E369" s="231"/>
      <c r="F369" s="523"/>
      <c r="G369" s="174"/>
      <c r="H369" s="174"/>
      <c r="I369" s="523"/>
      <c r="J369" s="482"/>
      <c r="K369" s="140"/>
      <c r="L369" s="54"/>
      <c r="M369" s="481"/>
      <c r="N369" s="482"/>
      <c r="O369" s="8"/>
      <c r="P369" s="54"/>
      <c r="Q369" s="52"/>
      <c r="R369" s="8"/>
      <c r="S369" s="8"/>
      <c r="T369" s="8"/>
      <c r="U369" s="521"/>
      <c r="V369" s="14"/>
      <c r="W369" s="54"/>
      <c r="X369" s="305" t="s">
        <v>20</v>
      </c>
      <c r="Y369" s="41" t="s">
        <v>21</v>
      </c>
      <c r="Z369" s="86">
        <v>0.85</v>
      </c>
      <c r="AA369" s="75"/>
      <c r="AB369" s="213"/>
      <c r="AC369" s="213"/>
      <c r="AD369" s="45">
        <f>ROUND(ROUND(ROUND(H296+K368,0)*P$368,0)*Z369,0)</f>
        <v>263</v>
      </c>
      <c r="AE369" s="79"/>
    </row>
    <row r="370" ht="16.5" customHeight="1">
      <c r="A370" s="29">
        <v>61.0</v>
      </c>
      <c r="B370" s="29">
        <v>9379.0</v>
      </c>
      <c r="C370" s="32" t="s">
        <v>12046</v>
      </c>
      <c r="D370" s="231"/>
      <c r="E370" s="231"/>
      <c r="F370" s="532"/>
      <c r="G370" s="527"/>
      <c r="H370" s="527"/>
      <c r="I370" s="532"/>
      <c r="J370" s="482"/>
      <c r="K370" s="140"/>
      <c r="L370" s="54"/>
      <c r="M370" s="481"/>
      <c r="N370" s="482"/>
      <c r="O370" s="8"/>
      <c r="P370" s="54"/>
      <c r="Q370" s="52"/>
      <c r="R370" s="8"/>
      <c r="S370" s="8"/>
      <c r="T370" s="8"/>
      <c r="U370" s="525"/>
      <c r="V370" s="21"/>
      <c r="W370" s="109"/>
      <c r="X370" s="484"/>
      <c r="Y370" s="56"/>
      <c r="Z370" s="526"/>
      <c r="AA370" s="213" t="s">
        <v>30</v>
      </c>
      <c r="AB370" s="74">
        <v>5.0</v>
      </c>
      <c r="AC370" s="522" t="s">
        <v>31</v>
      </c>
      <c r="AD370" s="45">
        <f>ROUND(ROUND(ROUND(H296+K368,0)*P$368,0)*Z369,0)-AB370</f>
        <v>258</v>
      </c>
      <c r="AE370" s="79"/>
    </row>
    <row r="371" ht="16.5" customHeight="1">
      <c r="A371" s="29">
        <v>61.0</v>
      </c>
      <c r="B371" s="29">
        <v>9720.0</v>
      </c>
      <c r="C371" s="32" t="s">
        <v>12047</v>
      </c>
      <c r="D371" s="231"/>
      <c r="E371" s="231"/>
      <c r="F371" s="532"/>
      <c r="G371" s="527"/>
      <c r="H371" s="527"/>
      <c r="I371" s="532"/>
      <c r="J371" s="94"/>
      <c r="K371" s="140"/>
      <c r="L371" s="54"/>
      <c r="M371" s="481"/>
      <c r="N371" s="8"/>
      <c r="O371" s="8"/>
      <c r="P371" s="54"/>
      <c r="Q371" s="52"/>
      <c r="R371" s="8"/>
      <c r="S371" s="8"/>
      <c r="T371" s="8"/>
      <c r="U371" s="102" t="s">
        <v>326</v>
      </c>
      <c r="V371" s="41" t="s">
        <v>21</v>
      </c>
      <c r="W371" s="60">
        <v>0.7</v>
      </c>
      <c r="X371" s="37"/>
      <c r="Y371" s="7"/>
      <c r="Z371" s="39"/>
      <c r="AA371" s="213"/>
      <c r="AB371" s="213"/>
      <c r="AC371" s="213"/>
      <c r="AD371" s="45">
        <f>ROUND(ROUND(ROUND(H296+K368,0)*P$368,0)*W371,0)</f>
        <v>216</v>
      </c>
      <c r="AE371" s="79"/>
    </row>
    <row r="372" ht="16.5" customHeight="1">
      <c r="A372" s="29">
        <v>61.0</v>
      </c>
      <c r="B372" s="29">
        <v>9380.0</v>
      </c>
      <c r="C372" s="32" t="s">
        <v>12048</v>
      </c>
      <c r="D372" s="231"/>
      <c r="E372" s="231"/>
      <c r="F372" s="532"/>
      <c r="G372" s="527"/>
      <c r="H372" s="8"/>
      <c r="I372" s="144"/>
      <c r="J372" s="94"/>
      <c r="K372" s="140"/>
      <c r="L372" s="54"/>
      <c r="M372" s="481"/>
      <c r="N372" s="8"/>
      <c r="O372" s="8"/>
      <c r="P372" s="54"/>
      <c r="Q372" s="52"/>
      <c r="R372" s="8"/>
      <c r="S372" s="8"/>
      <c r="T372" s="8"/>
      <c r="U372" s="482"/>
      <c r="V372" s="83"/>
      <c r="W372" s="528"/>
      <c r="X372" s="227"/>
      <c r="Y372" s="22"/>
      <c r="Z372" s="109"/>
      <c r="AA372" s="213" t="s">
        <v>30</v>
      </c>
      <c r="AB372" s="74">
        <v>5.0</v>
      </c>
      <c r="AC372" s="522" t="s">
        <v>31</v>
      </c>
      <c r="AD372" s="45">
        <f>ROUND(ROUND(ROUND(H296+K368,0)*P$368,0)*W371,0)-AB372</f>
        <v>211</v>
      </c>
      <c r="AE372" s="79"/>
    </row>
    <row r="373" ht="16.5" customHeight="1">
      <c r="A373" s="29">
        <v>61.0</v>
      </c>
      <c r="B373" s="29">
        <v>9381.0</v>
      </c>
      <c r="C373" s="32" t="s">
        <v>12049</v>
      </c>
      <c r="D373" s="389"/>
      <c r="E373" s="231"/>
      <c r="F373" s="543"/>
      <c r="G373" s="113"/>
      <c r="H373" s="8"/>
      <c r="I373" s="144"/>
      <c r="J373" s="94"/>
      <c r="K373" s="140"/>
      <c r="L373" s="54"/>
      <c r="M373" s="481"/>
      <c r="N373" s="8"/>
      <c r="O373" s="8"/>
      <c r="P373" s="54"/>
      <c r="Q373" s="52"/>
      <c r="R373" s="8"/>
      <c r="S373" s="8"/>
      <c r="T373" s="8"/>
      <c r="U373" s="482"/>
      <c r="V373" s="99"/>
      <c r="W373" s="529"/>
      <c r="X373" s="305" t="s">
        <v>20</v>
      </c>
      <c r="Y373" s="41" t="s">
        <v>21</v>
      </c>
      <c r="Z373" s="86">
        <v>0.85</v>
      </c>
      <c r="AA373" s="75"/>
      <c r="AB373" s="213"/>
      <c r="AC373" s="213"/>
      <c r="AD373" s="45">
        <f>ROUND(ROUND(ROUND(ROUND(H296+K368,0)*P$368,0)*W371,0)*Z373,0)</f>
        <v>184</v>
      </c>
      <c r="AE373" s="79"/>
    </row>
    <row r="374" ht="16.5" customHeight="1">
      <c r="A374" s="29">
        <v>61.0</v>
      </c>
      <c r="B374" s="29">
        <v>9382.0</v>
      </c>
      <c r="C374" s="32" t="s">
        <v>12050</v>
      </c>
      <c r="D374" s="389"/>
      <c r="E374" s="231"/>
      <c r="F374" s="543"/>
      <c r="G374" s="113"/>
      <c r="H374" s="8"/>
      <c r="I374" s="144"/>
      <c r="J374" s="94"/>
      <c r="K374" s="140"/>
      <c r="L374" s="54"/>
      <c r="M374" s="481"/>
      <c r="N374" s="8"/>
      <c r="O374" s="8"/>
      <c r="P374" s="54"/>
      <c r="Q374" s="52"/>
      <c r="R374" s="8"/>
      <c r="S374" s="8"/>
      <c r="T374" s="8"/>
      <c r="U374" s="530"/>
      <c r="V374" s="24"/>
      <c r="W374" s="26"/>
      <c r="X374" s="484"/>
      <c r="Y374" s="56"/>
      <c r="Z374" s="526"/>
      <c r="AA374" s="213" t="s">
        <v>30</v>
      </c>
      <c r="AB374" s="74">
        <v>5.0</v>
      </c>
      <c r="AC374" s="522" t="s">
        <v>31</v>
      </c>
      <c r="AD374" s="45">
        <f>ROUND(ROUND(ROUND(ROUND(H296+K368,0)*P$368,0)*W371,0)*Z373,0)-AB374</f>
        <v>179</v>
      </c>
      <c r="AE374" s="79"/>
    </row>
    <row r="375" ht="16.5" customHeight="1">
      <c r="A375" s="29">
        <v>61.0</v>
      </c>
      <c r="B375" s="29">
        <v>9721.0</v>
      </c>
      <c r="C375" s="32" t="s">
        <v>12051</v>
      </c>
      <c r="D375" s="389"/>
      <c r="E375" s="231"/>
      <c r="F375" s="543"/>
      <c r="G375" s="113"/>
      <c r="H375" s="8"/>
      <c r="I375" s="144"/>
      <c r="J375" s="94"/>
      <c r="K375" s="140"/>
      <c r="L375" s="54"/>
      <c r="M375" s="481"/>
      <c r="N375" s="8"/>
      <c r="O375" s="8"/>
      <c r="P375" s="54"/>
      <c r="Q375" s="52"/>
      <c r="R375" s="8"/>
      <c r="S375" s="8"/>
      <c r="T375" s="54"/>
      <c r="U375" s="102" t="s">
        <v>329</v>
      </c>
      <c r="V375" s="83" t="s">
        <v>21</v>
      </c>
      <c r="W375" s="528">
        <v>0.85</v>
      </c>
      <c r="X375" s="37"/>
      <c r="Y375" s="7"/>
      <c r="Z375" s="39"/>
      <c r="AA375" s="213"/>
      <c r="AB375" s="213"/>
      <c r="AC375" s="213"/>
      <c r="AD375" s="45">
        <f>ROUND(ROUND(ROUND(H296+K368,0)*P$368,0)*W375,0)</f>
        <v>263</v>
      </c>
      <c r="AE375" s="79"/>
    </row>
    <row r="376" ht="16.5" customHeight="1">
      <c r="A376" s="29">
        <v>61.0</v>
      </c>
      <c r="B376" s="29">
        <v>9383.0</v>
      </c>
      <c r="C376" s="32" t="s">
        <v>12052</v>
      </c>
      <c r="D376" s="389"/>
      <c r="E376" s="231"/>
      <c r="F376" s="543"/>
      <c r="G376" s="113"/>
      <c r="H376" s="8"/>
      <c r="I376" s="144"/>
      <c r="J376" s="94"/>
      <c r="K376" s="140"/>
      <c r="L376" s="54"/>
      <c r="M376" s="254"/>
      <c r="N376" s="8"/>
      <c r="O376" s="8"/>
      <c r="P376" s="54"/>
      <c r="Q376" s="52"/>
      <c r="R376" s="8"/>
      <c r="S376" s="8"/>
      <c r="T376" s="8"/>
      <c r="U376" s="482"/>
      <c r="V376" s="83"/>
      <c r="W376" s="528"/>
      <c r="X376" s="227"/>
      <c r="Y376" s="22"/>
      <c r="Z376" s="109"/>
      <c r="AA376" s="213" t="s">
        <v>30</v>
      </c>
      <c r="AB376" s="74">
        <v>5.0</v>
      </c>
      <c r="AC376" s="522" t="s">
        <v>31</v>
      </c>
      <c r="AD376" s="45">
        <f>ROUND(ROUND(ROUND(H296+K368,0)*P$368,0)*W375,0)-AB376</f>
        <v>258</v>
      </c>
      <c r="AE376" s="79"/>
    </row>
    <row r="377" ht="16.5" customHeight="1">
      <c r="A377" s="29">
        <v>61.0</v>
      </c>
      <c r="B377" s="29">
        <v>9384.0</v>
      </c>
      <c r="C377" s="32" t="s">
        <v>12053</v>
      </c>
      <c r="D377" s="389"/>
      <c r="E377" s="231"/>
      <c r="F377" s="532"/>
      <c r="G377" s="527"/>
      <c r="H377" s="527"/>
      <c r="I377" s="532"/>
      <c r="J377" s="94"/>
      <c r="K377" s="140"/>
      <c r="L377" s="54"/>
      <c r="M377" s="254"/>
      <c r="N377" s="8"/>
      <c r="O377" s="8"/>
      <c r="P377" s="54"/>
      <c r="Q377" s="52"/>
      <c r="R377" s="8"/>
      <c r="S377" s="8"/>
      <c r="T377" s="8"/>
      <c r="U377" s="482"/>
      <c r="V377" s="99"/>
      <c r="W377" s="529"/>
      <c r="X377" s="305" t="s">
        <v>20</v>
      </c>
      <c r="Y377" s="41" t="s">
        <v>21</v>
      </c>
      <c r="Z377" s="86">
        <v>0.85</v>
      </c>
      <c r="AA377" s="75"/>
      <c r="AB377" s="213"/>
      <c r="AC377" s="213"/>
      <c r="AD377" s="45">
        <f>ROUND(ROUND(ROUND(ROUND(H296+K368,0)*P$368,0)*W375,0)*Z377,0)</f>
        <v>224</v>
      </c>
      <c r="AE377" s="79"/>
    </row>
    <row r="378" ht="16.5" customHeight="1">
      <c r="A378" s="29">
        <v>61.0</v>
      </c>
      <c r="B378" s="29">
        <v>9385.0</v>
      </c>
      <c r="C378" s="32" t="s">
        <v>12054</v>
      </c>
      <c r="D378" s="389"/>
      <c r="E378" s="231"/>
      <c r="F378" s="532"/>
      <c r="G378" s="527"/>
      <c r="H378" s="527"/>
      <c r="I378" s="532"/>
      <c r="J378" s="94"/>
      <c r="K378" s="140"/>
      <c r="L378" s="54"/>
      <c r="M378" s="254"/>
      <c r="N378" s="8"/>
      <c r="O378" s="8"/>
      <c r="P378" s="54"/>
      <c r="Q378" s="227"/>
      <c r="R378" s="22"/>
      <c r="S378" s="22"/>
      <c r="T378" s="22"/>
      <c r="U378" s="484"/>
      <c r="V378" s="24"/>
      <c r="W378" s="26"/>
      <c r="X378" s="484"/>
      <c r="Y378" s="56"/>
      <c r="Z378" s="526"/>
      <c r="AA378" s="213" t="s">
        <v>30</v>
      </c>
      <c r="AB378" s="74">
        <v>5.0</v>
      </c>
      <c r="AC378" s="522" t="s">
        <v>31</v>
      </c>
      <c r="AD378" s="45">
        <f>ROUND(ROUND(ROUND(ROUND(H296+K368,0)*P$368,0)*W375,0)*Z377,0)-AB378</f>
        <v>219</v>
      </c>
      <c r="AE378" s="79"/>
    </row>
    <row r="379" ht="16.5" customHeight="1">
      <c r="A379" s="29">
        <v>61.0</v>
      </c>
      <c r="B379" s="29">
        <v>9722.0</v>
      </c>
      <c r="C379" s="32" t="s">
        <v>12055</v>
      </c>
      <c r="D379" s="389"/>
      <c r="E379" s="389"/>
      <c r="F379" s="532"/>
      <c r="G379" s="527"/>
      <c r="H379" s="527"/>
      <c r="I379" s="532"/>
      <c r="J379" s="94"/>
      <c r="K379" s="140"/>
      <c r="L379" s="54"/>
      <c r="M379" s="254"/>
      <c r="N379" s="8"/>
      <c r="O379" s="8"/>
      <c r="P379" s="54"/>
      <c r="Q379" s="206" t="s">
        <v>23</v>
      </c>
      <c r="R379" s="102" t="s">
        <v>24</v>
      </c>
      <c r="S379" s="533"/>
      <c r="T379" s="533"/>
      <c r="U379" s="520"/>
      <c r="V379" s="38"/>
      <c r="W379" s="6"/>
      <c r="X379" s="37"/>
      <c r="Y379" s="7"/>
      <c r="Z379" s="39"/>
      <c r="AA379" s="213"/>
      <c r="AB379" s="213"/>
      <c r="AC379" s="213"/>
      <c r="AD379" s="45">
        <f>ROUND(ROUND(ROUND(H296+K368,0)*P$368,0)*T380,0)</f>
        <v>216</v>
      </c>
      <c r="AE379" s="79"/>
    </row>
    <row r="380" ht="16.5" customHeight="1">
      <c r="A380" s="29">
        <v>61.0</v>
      </c>
      <c r="B380" s="29">
        <v>9386.0</v>
      </c>
      <c r="C380" s="32" t="s">
        <v>12056</v>
      </c>
      <c r="D380" s="389"/>
      <c r="E380" s="389"/>
      <c r="F380" s="532"/>
      <c r="G380" s="527"/>
      <c r="H380" s="527"/>
      <c r="I380" s="532"/>
      <c r="J380" s="94"/>
      <c r="K380" s="140"/>
      <c r="L380" s="54"/>
      <c r="M380" s="254"/>
      <c r="N380" s="8"/>
      <c r="O380" s="8"/>
      <c r="P380" s="54"/>
      <c r="Q380" s="481"/>
      <c r="R380" s="482"/>
      <c r="S380" s="83" t="s">
        <v>21</v>
      </c>
      <c r="T380" s="528">
        <v>0.7</v>
      </c>
      <c r="U380" s="521"/>
      <c r="V380" s="53"/>
      <c r="W380" s="14"/>
      <c r="X380" s="52"/>
      <c r="Y380" s="8"/>
      <c r="Z380" s="109"/>
      <c r="AA380" s="213" t="s">
        <v>30</v>
      </c>
      <c r="AB380" s="74">
        <v>5.0</v>
      </c>
      <c r="AC380" s="522" t="s">
        <v>31</v>
      </c>
      <c r="AD380" s="45">
        <f>ROUND(ROUND(ROUND(H296+K368,0)*P$368,0)*T380,0)-AB380</f>
        <v>211</v>
      </c>
      <c r="AE380" s="79"/>
    </row>
    <row r="381" ht="16.5" customHeight="1">
      <c r="A381" s="29">
        <v>61.0</v>
      </c>
      <c r="B381" s="29">
        <v>9387.0</v>
      </c>
      <c r="C381" s="32" t="s">
        <v>12057</v>
      </c>
      <c r="D381" s="389"/>
      <c r="E381" s="389"/>
      <c r="F381" s="532"/>
      <c r="G381" s="527"/>
      <c r="H381" s="527"/>
      <c r="I381" s="532"/>
      <c r="J381" s="94"/>
      <c r="K381" s="140"/>
      <c r="L381" s="54"/>
      <c r="M381" s="254"/>
      <c r="N381" s="8"/>
      <c r="O381" s="8"/>
      <c r="P381" s="54"/>
      <c r="Q381" s="481"/>
      <c r="R381" s="482"/>
      <c r="S381" s="14"/>
      <c r="T381" s="14"/>
      <c r="U381" s="521"/>
      <c r="V381" s="53"/>
      <c r="W381" s="14"/>
      <c r="X381" s="305" t="s">
        <v>20</v>
      </c>
      <c r="Y381" s="41" t="s">
        <v>21</v>
      </c>
      <c r="Z381" s="86">
        <v>0.85</v>
      </c>
      <c r="AA381" s="75"/>
      <c r="AB381" s="213"/>
      <c r="AC381" s="213"/>
      <c r="AD381" s="45">
        <f>ROUND(ROUND(ROUND(ROUND(H296+K368,0)*P$368,0)*T380,0)*Z381,0)</f>
        <v>184</v>
      </c>
      <c r="AE381" s="79"/>
    </row>
    <row r="382" ht="16.5" customHeight="1">
      <c r="A382" s="29">
        <v>61.0</v>
      </c>
      <c r="B382" s="29">
        <v>9388.0</v>
      </c>
      <c r="C382" s="32" t="s">
        <v>12058</v>
      </c>
      <c r="D382" s="389"/>
      <c r="E382" s="389"/>
      <c r="F382" s="532"/>
      <c r="G382" s="527"/>
      <c r="H382" s="527"/>
      <c r="I382" s="532"/>
      <c r="J382" s="94"/>
      <c r="K382" s="140"/>
      <c r="L382" s="54"/>
      <c r="M382" s="254"/>
      <c r="N382" s="8"/>
      <c r="O382" s="8"/>
      <c r="P382" s="54"/>
      <c r="Q382" s="481"/>
      <c r="R382" s="482"/>
      <c r="S382" s="83"/>
      <c r="T382" s="83"/>
      <c r="U382" s="525"/>
      <c r="V382" s="180"/>
      <c r="W382" s="21"/>
      <c r="X382" s="484"/>
      <c r="Y382" s="56"/>
      <c r="Z382" s="526"/>
      <c r="AA382" s="213" t="s">
        <v>30</v>
      </c>
      <c r="AB382" s="74">
        <v>5.0</v>
      </c>
      <c r="AC382" s="522" t="s">
        <v>31</v>
      </c>
      <c r="AD382" s="45">
        <f>ROUND(ROUND(ROUND(ROUND(H296+K368,0)*P$368,0)*T380,0)*Z381,0)-AB382</f>
        <v>179</v>
      </c>
      <c r="AE382" s="79"/>
    </row>
    <row r="383" ht="16.5" customHeight="1">
      <c r="A383" s="29">
        <v>61.0</v>
      </c>
      <c r="B383" s="29">
        <v>9723.0</v>
      </c>
      <c r="C383" s="32" t="s">
        <v>12059</v>
      </c>
      <c r="D383" s="389"/>
      <c r="E383" s="389"/>
      <c r="F383" s="532"/>
      <c r="G383" s="527"/>
      <c r="H383" s="527"/>
      <c r="I383" s="532"/>
      <c r="J383" s="94"/>
      <c r="K383" s="140"/>
      <c r="L383" s="54"/>
      <c r="M383" s="254"/>
      <c r="N383" s="8"/>
      <c r="O383" s="8"/>
      <c r="P383" s="54"/>
      <c r="Q383" s="536"/>
      <c r="R383" s="14"/>
      <c r="S383" s="14"/>
      <c r="T383" s="14"/>
      <c r="U383" s="102" t="s">
        <v>326</v>
      </c>
      <c r="V383" s="41" t="s">
        <v>21</v>
      </c>
      <c r="W383" s="60">
        <v>0.7</v>
      </c>
      <c r="X383" s="37"/>
      <c r="Y383" s="7"/>
      <c r="Z383" s="39"/>
      <c r="AA383" s="213"/>
      <c r="AB383" s="213"/>
      <c r="AC383" s="213"/>
      <c r="AD383" s="114">
        <f>ROUND(ROUND(ROUND(ROUND(H296+K368,0)*P$368,0)*T380,0)*W383,0)</f>
        <v>151</v>
      </c>
      <c r="AE383" s="79"/>
    </row>
    <row r="384" ht="16.5" customHeight="1">
      <c r="A384" s="29">
        <v>61.0</v>
      </c>
      <c r="B384" s="29">
        <v>9389.0</v>
      </c>
      <c r="C384" s="32" t="s">
        <v>12060</v>
      </c>
      <c r="D384" s="389"/>
      <c r="E384" s="389"/>
      <c r="F384" s="532"/>
      <c r="G384" s="527"/>
      <c r="H384" s="527"/>
      <c r="I384" s="532"/>
      <c r="J384" s="94"/>
      <c r="K384" s="140"/>
      <c r="L384" s="54"/>
      <c r="M384" s="254"/>
      <c r="N384" s="8"/>
      <c r="O384" s="8"/>
      <c r="P384" s="54"/>
      <c r="Q384" s="536"/>
      <c r="R384" s="14"/>
      <c r="S384" s="14"/>
      <c r="T384" s="14"/>
      <c r="U384" s="482"/>
      <c r="V384" s="83"/>
      <c r="W384" s="528"/>
      <c r="X384" s="227"/>
      <c r="Y384" s="22"/>
      <c r="Z384" s="109"/>
      <c r="AA384" s="213" t="s">
        <v>30</v>
      </c>
      <c r="AB384" s="74">
        <v>5.0</v>
      </c>
      <c r="AC384" s="522" t="s">
        <v>31</v>
      </c>
      <c r="AD384" s="114">
        <f>ROUND(ROUND(ROUND(ROUND(H296+K368,0)*P$368,0)*T380,0)*W383,0)-AB384</f>
        <v>146</v>
      </c>
      <c r="AE384" s="79"/>
    </row>
    <row r="385" ht="16.5" customHeight="1">
      <c r="A385" s="29">
        <v>61.0</v>
      </c>
      <c r="B385" s="29">
        <v>9390.0</v>
      </c>
      <c r="C385" s="32" t="s">
        <v>12061</v>
      </c>
      <c r="D385" s="389"/>
      <c r="E385" s="389"/>
      <c r="F385" s="532"/>
      <c r="G385" s="527"/>
      <c r="H385" s="527"/>
      <c r="I385" s="532"/>
      <c r="J385" s="94"/>
      <c r="K385" s="140"/>
      <c r="L385" s="54"/>
      <c r="M385" s="254"/>
      <c r="N385" s="8"/>
      <c r="O385" s="8"/>
      <c r="P385" s="54"/>
      <c r="Q385" s="254"/>
      <c r="R385" s="83"/>
      <c r="S385" s="83"/>
      <c r="U385" s="482"/>
      <c r="V385" s="99"/>
      <c r="W385" s="529"/>
      <c r="X385" s="305" t="s">
        <v>20</v>
      </c>
      <c r="Y385" s="41" t="s">
        <v>21</v>
      </c>
      <c r="Z385" s="86">
        <v>0.85</v>
      </c>
      <c r="AA385" s="75"/>
      <c r="AB385" s="213"/>
      <c r="AC385" s="213"/>
      <c r="AD385" s="114">
        <f>ROUND(ROUND(ROUND(ROUND(ROUND(H296+K368,0)*P$368,0)*T380,0)*W383,0)*Z385,0)</f>
        <v>128</v>
      </c>
      <c r="AE385" s="79"/>
    </row>
    <row r="386" ht="16.5" customHeight="1">
      <c r="A386" s="29">
        <v>61.0</v>
      </c>
      <c r="B386" s="29">
        <v>9391.0</v>
      </c>
      <c r="C386" s="32" t="s">
        <v>12062</v>
      </c>
      <c r="D386" s="389"/>
      <c r="E386" s="389"/>
      <c r="F386" s="532"/>
      <c r="G386" s="527"/>
      <c r="H386" s="527"/>
      <c r="I386" s="532"/>
      <c r="J386" s="94"/>
      <c r="K386" s="140"/>
      <c r="L386" s="54"/>
      <c r="M386" s="254"/>
      <c r="N386" s="8"/>
      <c r="O386" s="8"/>
      <c r="P386" s="54"/>
      <c r="Q386" s="254"/>
      <c r="R386" s="83"/>
      <c r="S386" s="83"/>
      <c r="T386" s="83"/>
      <c r="U386" s="530"/>
      <c r="V386" s="24"/>
      <c r="W386" s="26"/>
      <c r="X386" s="484"/>
      <c r="Y386" s="56"/>
      <c r="Z386" s="526"/>
      <c r="AA386" s="213" t="s">
        <v>30</v>
      </c>
      <c r="AB386" s="74">
        <v>5.0</v>
      </c>
      <c r="AC386" s="522" t="s">
        <v>31</v>
      </c>
      <c r="AD386" s="114">
        <f>ROUND(ROUND(ROUND(ROUND(ROUND(H296+K368,0)*P$368,0)*T380,0)*W383,0)*Z385,0)-AB386</f>
        <v>123</v>
      </c>
      <c r="AE386" s="79"/>
    </row>
    <row r="387" ht="16.5" customHeight="1">
      <c r="A387" s="29">
        <v>61.0</v>
      </c>
      <c r="B387" s="29">
        <v>9724.0</v>
      </c>
      <c r="C387" s="32" t="s">
        <v>12063</v>
      </c>
      <c r="D387" s="389"/>
      <c r="E387" s="389"/>
      <c r="F387" s="532"/>
      <c r="G387" s="527"/>
      <c r="H387" s="527"/>
      <c r="I387" s="532"/>
      <c r="J387" s="94"/>
      <c r="K387" s="140"/>
      <c r="L387" s="54"/>
      <c r="M387" s="254"/>
      <c r="N387" s="8"/>
      <c r="O387" s="8"/>
      <c r="P387" s="54"/>
      <c r="Q387" s="536"/>
      <c r="R387" s="83"/>
      <c r="S387" s="528"/>
      <c r="T387" s="486"/>
      <c r="U387" s="102" t="s">
        <v>329</v>
      </c>
      <c r="V387" s="83" t="s">
        <v>21</v>
      </c>
      <c r="W387" s="528">
        <v>0.85</v>
      </c>
      <c r="X387" s="37"/>
      <c r="Y387" s="7"/>
      <c r="Z387" s="39"/>
      <c r="AA387" s="213"/>
      <c r="AB387" s="213"/>
      <c r="AC387" s="213"/>
      <c r="AD387" s="45">
        <f>ROUND(ROUND(ROUND(ROUND(H296+K368,0)*P$368,0)*T380,0)*W387,0)</f>
        <v>184</v>
      </c>
      <c r="AE387" s="79"/>
    </row>
    <row r="388" ht="16.5" customHeight="1">
      <c r="A388" s="29">
        <v>61.0</v>
      </c>
      <c r="B388" s="29">
        <v>9392.0</v>
      </c>
      <c r="C388" s="32" t="s">
        <v>12064</v>
      </c>
      <c r="D388" s="389"/>
      <c r="E388" s="389"/>
      <c r="F388" s="532"/>
      <c r="G388" s="527"/>
      <c r="H388" s="527"/>
      <c r="I388" s="532"/>
      <c r="J388" s="94"/>
      <c r="K388" s="140"/>
      <c r="L388" s="54"/>
      <c r="M388" s="254"/>
      <c r="N388" s="8"/>
      <c r="O388" s="8"/>
      <c r="P388" s="54"/>
      <c r="Q388" s="536"/>
      <c r="R388" s="83"/>
      <c r="S388" s="528"/>
      <c r="T388" s="528"/>
      <c r="U388" s="482"/>
      <c r="V388" s="83"/>
      <c r="W388" s="528"/>
      <c r="X388" s="227"/>
      <c r="Y388" s="22"/>
      <c r="Z388" s="109"/>
      <c r="AA388" s="213" t="s">
        <v>30</v>
      </c>
      <c r="AB388" s="74">
        <v>5.0</v>
      </c>
      <c r="AC388" s="522" t="s">
        <v>31</v>
      </c>
      <c r="AD388" s="45">
        <f>ROUND(ROUND(ROUND(ROUND(H296+K368,0)*P$368,0)*T380,0)*W387,0)-AB388</f>
        <v>179</v>
      </c>
      <c r="AE388" s="79"/>
    </row>
    <row r="389" ht="16.5" customHeight="1">
      <c r="A389" s="29">
        <v>61.0</v>
      </c>
      <c r="B389" s="29">
        <v>9393.0</v>
      </c>
      <c r="C389" s="32" t="s">
        <v>12065</v>
      </c>
      <c r="D389" s="389"/>
      <c r="E389" s="389"/>
      <c r="F389" s="532"/>
      <c r="G389" s="527"/>
      <c r="H389" s="527"/>
      <c r="I389" s="532"/>
      <c r="J389" s="94"/>
      <c r="K389" s="140"/>
      <c r="L389" s="54"/>
      <c r="M389" s="254"/>
      <c r="N389" s="8"/>
      <c r="O389" s="8"/>
      <c r="P389" s="54"/>
      <c r="Q389" s="254"/>
      <c r="R389" s="83"/>
      <c r="S389" s="528"/>
      <c r="T389" s="528"/>
      <c r="U389" s="482"/>
      <c r="V389" s="99"/>
      <c r="W389" s="529"/>
      <c r="X389" s="305" t="s">
        <v>20</v>
      </c>
      <c r="Y389" s="41" t="s">
        <v>21</v>
      </c>
      <c r="Z389" s="86">
        <v>0.85</v>
      </c>
      <c r="AA389" s="75"/>
      <c r="AB389" s="213"/>
      <c r="AC389" s="213"/>
      <c r="AD389" s="114">
        <f>ROUND(ROUND(ROUND(ROUND(ROUND(H296+K368,0)*P$368,0)*T380,0)*W387,0)*Z389,0)</f>
        <v>156</v>
      </c>
      <c r="AE389" s="79"/>
    </row>
    <row r="390" ht="16.5" customHeight="1">
      <c r="A390" s="29">
        <v>61.0</v>
      </c>
      <c r="B390" s="29">
        <v>9394.0</v>
      </c>
      <c r="C390" s="32" t="s">
        <v>12066</v>
      </c>
      <c r="D390" s="389"/>
      <c r="E390" s="389"/>
      <c r="F390" s="532"/>
      <c r="G390" s="527"/>
      <c r="H390" s="527"/>
      <c r="I390" s="532"/>
      <c r="J390" s="94"/>
      <c r="K390" s="140"/>
      <c r="L390" s="54"/>
      <c r="M390" s="254"/>
      <c r="N390" s="8"/>
      <c r="O390" s="8"/>
      <c r="P390" s="54"/>
      <c r="Q390" s="536"/>
      <c r="R390" s="83"/>
      <c r="S390" s="83"/>
      <c r="T390" s="83"/>
      <c r="U390" s="484"/>
      <c r="V390" s="24"/>
      <c r="W390" s="26"/>
      <c r="X390" s="484"/>
      <c r="Y390" s="56"/>
      <c r="Z390" s="526"/>
      <c r="AA390" s="213" t="s">
        <v>30</v>
      </c>
      <c r="AB390" s="74">
        <v>5.0</v>
      </c>
      <c r="AC390" s="522" t="s">
        <v>31</v>
      </c>
      <c r="AD390" s="114">
        <f>ROUND(ROUND(ROUND(ROUND(ROUND(H296+K368,0)*P$368,0)*T380,0)*W387,0)*Z389,0)-AB390</f>
        <v>151</v>
      </c>
      <c r="AE390" s="79"/>
    </row>
    <row r="391" ht="16.5" customHeight="1">
      <c r="A391" s="29">
        <v>61.0</v>
      </c>
      <c r="B391" s="29">
        <v>9395.0</v>
      </c>
      <c r="C391" s="32" t="s">
        <v>12067</v>
      </c>
      <c r="D391" s="389"/>
      <c r="E391" s="389"/>
      <c r="F391" s="532"/>
      <c r="G391" s="527"/>
      <c r="H391" s="527"/>
      <c r="I391" s="532"/>
      <c r="J391" s="94"/>
      <c r="K391" s="140"/>
      <c r="L391" s="54"/>
      <c r="M391" s="254"/>
      <c r="N391" s="8"/>
      <c r="O391" s="8"/>
      <c r="P391" s="54"/>
      <c r="Q391" s="536"/>
      <c r="R391" s="102" t="s">
        <v>27</v>
      </c>
      <c r="S391" s="533"/>
      <c r="T391" s="533"/>
      <c r="U391" s="520"/>
      <c r="V391" s="38"/>
      <c r="W391" s="6"/>
      <c r="X391" s="305"/>
      <c r="Y391" s="7"/>
      <c r="Z391" s="39"/>
      <c r="AA391" s="213"/>
      <c r="AB391" s="213"/>
      <c r="AC391" s="213"/>
      <c r="AD391" s="45">
        <f>ROUND(ROUND(ROUND(H296+K368,0)*P$368,0)*T392,0)</f>
        <v>155</v>
      </c>
      <c r="AE391" s="79"/>
    </row>
    <row r="392" ht="16.5" customHeight="1">
      <c r="A392" s="29">
        <v>61.0</v>
      </c>
      <c r="B392" s="29">
        <v>9396.0</v>
      </c>
      <c r="C392" s="32" t="s">
        <v>12068</v>
      </c>
      <c r="D392" s="389"/>
      <c r="E392" s="389"/>
      <c r="F392" s="532"/>
      <c r="G392" s="527"/>
      <c r="H392" s="527"/>
      <c r="I392" s="532"/>
      <c r="J392" s="94"/>
      <c r="K392" s="140"/>
      <c r="L392" s="54"/>
      <c r="M392" s="254"/>
      <c r="N392" s="8"/>
      <c r="O392" s="8"/>
      <c r="P392" s="54"/>
      <c r="Q392" s="535"/>
      <c r="R392" s="482"/>
      <c r="S392" s="83" t="s">
        <v>21</v>
      </c>
      <c r="T392" s="528">
        <v>0.5</v>
      </c>
      <c r="U392" s="521"/>
      <c r="V392" s="53"/>
      <c r="W392" s="14"/>
      <c r="X392" s="484"/>
      <c r="Y392" s="8"/>
      <c r="Z392" s="109"/>
      <c r="AA392" s="213" t="s">
        <v>30</v>
      </c>
      <c r="AB392" s="74">
        <v>5.0</v>
      </c>
      <c r="AC392" s="522" t="s">
        <v>31</v>
      </c>
      <c r="AD392" s="45">
        <f>ROUND(ROUND(ROUND(H296+K368,0)*P$368,0)*T392,0)-AB392</f>
        <v>150</v>
      </c>
      <c r="AE392" s="79"/>
    </row>
    <row r="393" ht="16.5" customHeight="1">
      <c r="A393" s="29">
        <v>61.0</v>
      </c>
      <c r="B393" s="29">
        <v>9397.0</v>
      </c>
      <c r="C393" s="32" t="s">
        <v>12069</v>
      </c>
      <c r="D393" s="389"/>
      <c r="E393" s="389"/>
      <c r="F393" s="532"/>
      <c r="G393" s="527"/>
      <c r="H393" s="527"/>
      <c r="I393" s="532"/>
      <c r="J393" s="94"/>
      <c r="K393" s="140"/>
      <c r="L393" s="54"/>
      <c r="M393" s="254"/>
      <c r="N393" s="8"/>
      <c r="O393" s="8"/>
      <c r="P393" s="54"/>
      <c r="Q393" s="535"/>
      <c r="R393" s="482"/>
      <c r="S393" s="14"/>
      <c r="T393" s="14"/>
      <c r="U393" s="521"/>
      <c r="V393" s="53"/>
      <c r="W393" s="14"/>
      <c r="X393" s="305" t="s">
        <v>20</v>
      </c>
      <c r="Y393" s="41" t="s">
        <v>21</v>
      </c>
      <c r="Z393" s="86">
        <v>0.85</v>
      </c>
      <c r="AA393" s="75"/>
      <c r="AB393" s="213"/>
      <c r="AC393" s="213"/>
      <c r="AD393" s="45">
        <f>ROUND(ROUND(ROUND(ROUND(H296+K368,0)*P$368,0)*T392,0)*Z393,0)</f>
        <v>132</v>
      </c>
      <c r="AE393" s="79"/>
    </row>
    <row r="394" ht="16.5" customHeight="1">
      <c r="A394" s="29">
        <v>61.0</v>
      </c>
      <c r="B394" s="29">
        <v>9398.0</v>
      </c>
      <c r="C394" s="32" t="s">
        <v>12070</v>
      </c>
      <c r="D394" s="389"/>
      <c r="E394" s="389"/>
      <c r="F394" s="532"/>
      <c r="G394" s="527"/>
      <c r="H394" s="527"/>
      <c r="I394" s="532"/>
      <c r="J394" s="94"/>
      <c r="K394" s="140"/>
      <c r="L394" s="54"/>
      <c r="M394" s="254"/>
      <c r="N394" s="8"/>
      <c r="O394" s="8"/>
      <c r="P394" s="54"/>
      <c r="Q394" s="535"/>
      <c r="R394" s="482"/>
      <c r="S394" s="83"/>
      <c r="T394" s="83"/>
      <c r="U394" s="525"/>
      <c r="V394" s="180"/>
      <c r="W394" s="21"/>
      <c r="X394" s="484"/>
      <c r="Y394" s="56"/>
      <c r="Z394" s="526"/>
      <c r="AA394" s="213" t="s">
        <v>30</v>
      </c>
      <c r="AB394" s="74">
        <v>5.0</v>
      </c>
      <c r="AC394" s="522" t="s">
        <v>31</v>
      </c>
      <c r="AD394" s="45">
        <f>ROUND(ROUND(ROUND(ROUND(H296+K368,0)*P$368,0)*T392,0)*Z393,0)-AB394</f>
        <v>127</v>
      </c>
      <c r="AE394" s="79"/>
    </row>
    <row r="395" ht="16.5" customHeight="1">
      <c r="A395" s="29">
        <v>61.0</v>
      </c>
      <c r="B395" s="29">
        <v>9399.0</v>
      </c>
      <c r="C395" s="32" t="s">
        <v>12071</v>
      </c>
      <c r="D395" s="389"/>
      <c r="E395" s="389"/>
      <c r="F395" s="532"/>
      <c r="G395" s="527"/>
      <c r="H395" s="527"/>
      <c r="I395" s="532"/>
      <c r="J395" s="94"/>
      <c r="K395" s="140"/>
      <c r="L395" s="54"/>
      <c r="M395" s="254"/>
      <c r="N395" s="8"/>
      <c r="O395" s="8"/>
      <c r="P395" s="54"/>
      <c r="Q395" s="536"/>
      <c r="R395" s="14"/>
      <c r="S395" s="14"/>
      <c r="T395" s="14"/>
      <c r="U395" s="102" t="s">
        <v>326</v>
      </c>
      <c r="V395" s="41" t="s">
        <v>21</v>
      </c>
      <c r="W395" s="60">
        <v>0.7</v>
      </c>
      <c r="X395" s="37"/>
      <c r="Y395" s="7"/>
      <c r="Z395" s="39"/>
      <c r="AA395" s="213"/>
      <c r="AB395" s="213"/>
      <c r="AC395" s="213"/>
      <c r="AD395" s="45">
        <f>ROUND(ROUND(ROUND(ROUND(H296+K368,0)*P$368,0)*T392,0)*W395,0)</f>
        <v>109</v>
      </c>
      <c r="AE395" s="79"/>
    </row>
    <row r="396" ht="16.5" customHeight="1">
      <c r="A396" s="29">
        <v>61.0</v>
      </c>
      <c r="B396" s="29">
        <v>9400.0</v>
      </c>
      <c r="C396" s="32" t="s">
        <v>12072</v>
      </c>
      <c r="D396" s="389"/>
      <c r="E396" s="389"/>
      <c r="F396" s="532"/>
      <c r="G396" s="527"/>
      <c r="H396" s="527"/>
      <c r="I396" s="532"/>
      <c r="J396" s="94"/>
      <c r="K396" s="140"/>
      <c r="L396" s="54"/>
      <c r="M396" s="254"/>
      <c r="N396" s="8"/>
      <c r="O396" s="8"/>
      <c r="P396" s="54"/>
      <c r="Q396" s="536"/>
      <c r="R396" s="14"/>
      <c r="S396" s="14"/>
      <c r="T396" s="14"/>
      <c r="U396" s="482"/>
      <c r="V396" s="83"/>
      <c r="W396" s="528"/>
      <c r="X396" s="227"/>
      <c r="Y396" s="22"/>
      <c r="Z396" s="109"/>
      <c r="AA396" s="213" t="s">
        <v>30</v>
      </c>
      <c r="AB396" s="74">
        <v>5.0</v>
      </c>
      <c r="AC396" s="522" t="s">
        <v>31</v>
      </c>
      <c r="AD396" s="45">
        <f>ROUND(ROUND(ROUND(ROUND(H296+K368,0)*P$368,0)*T392,0)*W395,0)-AB396</f>
        <v>104</v>
      </c>
      <c r="AE396" s="79"/>
    </row>
    <row r="397" ht="16.5" customHeight="1">
      <c r="A397" s="29">
        <v>61.0</v>
      </c>
      <c r="B397" s="29">
        <v>9401.0</v>
      </c>
      <c r="C397" s="32" t="s">
        <v>12073</v>
      </c>
      <c r="D397" s="389"/>
      <c r="E397" s="389"/>
      <c r="F397" s="532"/>
      <c r="G397" s="527"/>
      <c r="H397" s="527"/>
      <c r="I397" s="532"/>
      <c r="J397" s="94"/>
      <c r="K397" s="140"/>
      <c r="L397" s="54"/>
      <c r="M397" s="254"/>
      <c r="N397" s="8"/>
      <c r="O397" s="8"/>
      <c r="P397" s="54"/>
      <c r="Q397" s="254"/>
      <c r="R397" s="83"/>
      <c r="S397" s="83"/>
      <c r="U397" s="482"/>
      <c r="V397" s="99"/>
      <c r="W397" s="529"/>
      <c r="X397" s="305" t="s">
        <v>20</v>
      </c>
      <c r="Y397" s="41" t="s">
        <v>21</v>
      </c>
      <c r="Z397" s="86">
        <v>0.85</v>
      </c>
      <c r="AA397" s="75"/>
      <c r="AB397" s="213"/>
      <c r="AC397" s="213"/>
      <c r="AD397" s="45">
        <f>ROUND(ROUND(ROUND(ROUND(ROUND(H296+K368,0)*P$368,0)*T392,0)*W395,0)*Z397,0)</f>
        <v>93</v>
      </c>
      <c r="AE397" s="79"/>
    </row>
    <row r="398" ht="16.5" customHeight="1">
      <c r="A398" s="29">
        <v>61.0</v>
      </c>
      <c r="B398" s="29">
        <v>9402.0</v>
      </c>
      <c r="C398" s="32" t="s">
        <v>12074</v>
      </c>
      <c r="D398" s="389"/>
      <c r="E398" s="389"/>
      <c r="F398" s="532"/>
      <c r="G398" s="527"/>
      <c r="H398" s="527"/>
      <c r="I398" s="532"/>
      <c r="J398" s="94"/>
      <c r="K398" s="140"/>
      <c r="L398" s="54"/>
      <c r="M398" s="254"/>
      <c r="N398" s="8"/>
      <c r="O398" s="8"/>
      <c r="P398" s="54"/>
      <c r="Q398" s="254"/>
      <c r="R398" s="83"/>
      <c r="S398" s="83"/>
      <c r="T398" s="83"/>
      <c r="U398" s="530"/>
      <c r="V398" s="24"/>
      <c r="W398" s="26"/>
      <c r="X398" s="484"/>
      <c r="Y398" s="56"/>
      <c r="Z398" s="526"/>
      <c r="AA398" s="213" t="s">
        <v>30</v>
      </c>
      <c r="AB398" s="74">
        <v>5.0</v>
      </c>
      <c r="AC398" s="522" t="s">
        <v>31</v>
      </c>
      <c r="AD398" s="45">
        <f>ROUND(ROUND(ROUND(ROUND(ROUND(H296+K368,0)*P$368,0)*T392,0)*W395,0)*Z397,0)-AB398</f>
        <v>88</v>
      </c>
      <c r="AE398" s="79"/>
    </row>
    <row r="399" ht="16.5" customHeight="1">
      <c r="A399" s="29">
        <v>61.0</v>
      </c>
      <c r="B399" s="29">
        <v>9403.0</v>
      </c>
      <c r="C399" s="32" t="s">
        <v>12075</v>
      </c>
      <c r="D399" s="389"/>
      <c r="E399" s="389"/>
      <c r="F399" s="532"/>
      <c r="G399" s="527"/>
      <c r="H399" s="527"/>
      <c r="I399" s="532"/>
      <c r="J399" s="94"/>
      <c r="K399" s="140"/>
      <c r="L399" s="54"/>
      <c r="M399" s="254"/>
      <c r="N399" s="8"/>
      <c r="O399" s="8"/>
      <c r="P399" s="54"/>
      <c r="Q399" s="536"/>
      <c r="R399" s="83"/>
      <c r="S399" s="528"/>
      <c r="T399" s="486"/>
      <c r="U399" s="102" t="s">
        <v>329</v>
      </c>
      <c r="V399" s="83" t="s">
        <v>21</v>
      </c>
      <c r="W399" s="528">
        <v>0.85</v>
      </c>
      <c r="X399" s="37"/>
      <c r="Y399" s="7"/>
      <c r="Z399" s="39"/>
      <c r="AA399" s="213"/>
      <c r="AB399" s="213"/>
      <c r="AC399" s="213"/>
      <c r="AD399" s="45">
        <f>ROUND(ROUND(ROUND(ROUND(H296+K368,0)*P$368,0)*T392,0)*W399,0)</f>
        <v>132</v>
      </c>
      <c r="AE399" s="79"/>
    </row>
    <row r="400" ht="16.5" customHeight="1">
      <c r="A400" s="29">
        <v>61.0</v>
      </c>
      <c r="B400" s="29">
        <v>9404.0</v>
      </c>
      <c r="C400" s="32" t="s">
        <v>12076</v>
      </c>
      <c r="D400" s="389"/>
      <c r="E400" s="389"/>
      <c r="F400" s="532"/>
      <c r="G400" s="527"/>
      <c r="H400" s="527"/>
      <c r="I400" s="532"/>
      <c r="J400" s="94"/>
      <c r="K400" s="140"/>
      <c r="L400" s="54"/>
      <c r="M400" s="254"/>
      <c r="N400" s="8"/>
      <c r="O400" s="8"/>
      <c r="P400" s="54"/>
      <c r="Q400" s="536"/>
      <c r="R400" s="83"/>
      <c r="S400" s="528"/>
      <c r="T400" s="528"/>
      <c r="U400" s="482"/>
      <c r="V400" s="83"/>
      <c r="W400" s="528"/>
      <c r="X400" s="227"/>
      <c r="Y400" s="22"/>
      <c r="Z400" s="109"/>
      <c r="AA400" s="213" t="s">
        <v>30</v>
      </c>
      <c r="AB400" s="74">
        <v>5.0</v>
      </c>
      <c r="AC400" s="522" t="s">
        <v>31</v>
      </c>
      <c r="AD400" s="45">
        <f>ROUND(ROUND(ROUND(ROUND(H296+K368,0)*P$368,0)*T392,0)*W399,0)-AB400</f>
        <v>127</v>
      </c>
      <c r="AE400" s="79"/>
    </row>
    <row r="401" ht="16.5" customHeight="1">
      <c r="A401" s="29">
        <v>61.0</v>
      </c>
      <c r="B401" s="29">
        <v>9405.0</v>
      </c>
      <c r="C401" s="32" t="s">
        <v>12077</v>
      </c>
      <c r="D401" s="389"/>
      <c r="E401" s="389"/>
      <c r="F401" s="532"/>
      <c r="G401" s="527"/>
      <c r="H401" s="527"/>
      <c r="I401" s="532"/>
      <c r="J401" s="94"/>
      <c r="K401" s="140"/>
      <c r="L401" s="54"/>
      <c r="M401" s="254"/>
      <c r="N401" s="8"/>
      <c r="O401" s="8"/>
      <c r="P401" s="54"/>
      <c r="Q401" s="254"/>
      <c r="R401" s="83"/>
      <c r="S401" s="528"/>
      <c r="T401" s="528"/>
      <c r="U401" s="482"/>
      <c r="V401" s="99"/>
      <c r="W401" s="529"/>
      <c r="X401" s="305" t="s">
        <v>20</v>
      </c>
      <c r="Y401" s="41" t="s">
        <v>21</v>
      </c>
      <c r="Z401" s="86">
        <v>0.85</v>
      </c>
      <c r="AA401" s="75"/>
      <c r="AB401" s="213"/>
      <c r="AC401" s="213"/>
      <c r="AD401" s="45">
        <f>ROUND(ROUND(ROUND(ROUND(ROUND(H296+K368,0)*P$368,0)*T392,0)*W399,0)*Z401,0)</f>
        <v>112</v>
      </c>
      <c r="AE401" s="79"/>
    </row>
    <row r="402" ht="16.5" customHeight="1">
      <c r="A402" s="29">
        <v>61.0</v>
      </c>
      <c r="B402" s="29">
        <v>9406.0</v>
      </c>
      <c r="C402" s="32" t="s">
        <v>12078</v>
      </c>
      <c r="D402" s="389"/>
      <c r="E402" s="389"/>
      <c r="F402" s="532"/>
      <c r="G402" s="527"/>
      <c r="H402" s="527"/>
      <c r="I402" s="532"/>
      <c r="J402" s="94"/>
      <c r="K402" s="140"/>
      <c r="L402" s="54"/>
      <c r="M402" s="254"/>
      <c r="N402" s="8"/>
      <c r="O402" s="8"/>
      <c r="P402" s="54"/>
      <c r="Q402" s="537"/>
      <c r="R402" s="55"/>
      <c r="S402" s="56"/>
      <c r="T402" s="141"/>
      <c r="U402" s="484"/>
      <c r="V402" s="24"/>
      <c r="W402" s="26"/>
      <c r="X402" s="484"/>
      <c r="Y402" s="56"/>
      <c r="Z402" s="526"/>
      <c r="AA402" s="213" t="s">
        <v>30</v>
      </c>
      <c r="AB402" s="74">
        <v>5.0</v>
      </c>
      <c r="AC402" s="522" t="s">
        <v>31</v>
      </c>
      <c r="AD402" s="45">
        <f>ROUND(ROUND(ROUND(ROUND(ROUND(H296+K368,0)*P$368,0)*T392,0)*W399,0)*Z401,0)-AB402</f>
        <v>107</v>
      </c>
      <c r="AE402" s="79"/>
    </row>
    <row r="403" ht="16.5" customHeight="1">
      <c r="A403" s="29">
        <v>61.0</v>
      </c>
      <c r="B403" s="29">
        <v>9407.0</v>
      </c>
      <c r="C403" s="32" t="s">
        <v>12079</v>
      </c>
      <c r="D403" s="389"/>
      <c r="E403" s="389"/>
      <c r="F403" s="532"/>
      <c r="G403" s="527"/>
      <c r="H403" s="527"/>
      <c r="I403" s="532"/>
      <c r="J403" s="94"/>
      <c r="K403" s="140"/>
      <c r="L403" s="54"/>
      <c r="M403" s="254"/>
      <c r="N403" s="598" t="s">
        <v>27</v>
      </c>
      <c r="O403" s="600"/>
      <c r="P403" s="601"/>
      <c r="Q403" s="52"/>
      <c r="R403" s="8"/>
      <c r="S403" s="8"/>
      <c r="T403" s="8"/>
      <c r="U403" s="521"/>
      <c r="V403" s="14"/>
      <c r="W403" s="8"/>
      <c r="X403" s="37"/>
      <c r="Y403" s="7"/>
      <c r="Z403" s="39"/>
      <c r="AA403" s="213"/>
      <c r="AB403" s="213"/>
      <c r="AC403" s="213"/>
      <c r="AD403" s="45">
        <f>ROUND(ROUND(H296+K368,0)*P$404,0)</f>
        <v>221</v>
      </c>
      <c r="AE403" s="79"/>
    </row>
    <row r="404" ht="16.5" customHeight="1">
      <c r="A404" s="29">
        <v>61.0</v>
      </c>
      <c r="B404" s="29">
        <v>9408.0</v>
      </c>
      <c r="C404" s="32" t="s">
        <v>12080</v>
      </c>
      <c r="D404" s="231"/>
      <c r="E404" s="231"/>
      <c r="F404" s="523"/>
      <c r="G404" s="174"/>
      <c r="H404" s="174"/>
      <c r="I404" s="523"/>
      <c r="J404" s="94"/>
      <c r="K404" s="140"/>
      <c r="L404" s="54"/>
      <c r="M404" s="254"/>
      <c r="N404" s="482"/>
      <c r="O404" s="83" t="s">
        <v>21</v>
      </c>
      <c r="P404" s="528">
        <v>0.5</v>
      </c>
      <c r="Q404" s="52"/>
      <c r="R404" s="8"/>
      <c r="S404" s="8"/>
      <c r="T404" s="8"/>
      <c r="U404" s="521"/>
      <c r="V404" s="14"/>
      <c r="W404" s="8"/>
      <c r="X404" s="52"/>
      <c r="Y404" s="8"/>
      <c r="Z404" s="109"/>
      <c r="AA404" s="213" t="s">
        <v>30</v>
      </c>
      <c r="AB404" s="74">
        <v>5.0</v>
      </c>
      <c r="AC404" s="522" t="s">
        <v>31</v>
      </c>
      <c r="AD404" s="45">
        <f>ROUND(ROUND(H296+K368,0)*P$404,0)-AB404</f>
        <v>216</v>
      </c>
      <c r="AE404" s="79"/>
    </row>
    <row r="405" ht="16.5" customHeight="1">
      <c r="A405" s="29">
        <v>61.0</v>
      </c>
      <c r="B405" s="29">
        <v>9409.0</v>
      </c>
      <c r="C405" s="32" t="s">
        <v>12081</v>
      </c>
      <c r="D405" s="231"/>
      <c r="E405" s="231"/>
      <c r="F405" s="523"/>
      <c r="G405" s="174"/>
      <c r="H405" s="174"/>
      <c r="I405" s="523"/>
      <c r="J405" s="94"/>
      <c r="K405" s="140"/>
      <c r="L405" s="54"/>
      <c r="M405" s="254"/>
      <c r="N405" s="482"/>
      <c r="O405" s="8"/>
      <c r="P405" s="54"/>
      <c r="Q405" s="52"/>
      <c r="R405" s="8"/>
      <c r="S405" s="8"/>
      <c r="T405" s="8"/>
      <c r="U405" s="521"/>
      <c r="V405" s="14"/>
      <c r="W405" s="54"/>
      <c r="X405" s="305" t="s">
        <v>20</v>
      </c>
      <c r="Y405" s="41" t="s">
        <v>21</v>
      </c>
      <c r="Z405" s="86">
        <v>0.85</v>
      </c>
      <c r="AA405" s="75"/>
      <c r="AB405" s="213"/>
      <c r="AC405" s="213"/>
      <c r="AD405" s="45">
        <f>ROUND(ROUND(ROUND(H296+K368,0)*P$404,0)*Z405,0)</f>
        <v>188</v>
      </c>
      <c r="AE405" s="79"/>
    </row>
    <row r="406" ht="16.5" customHeight="1">
      <c r="A406" s="29">
        <v>61.0</v>
      </c>
      <c r="B406" s="29">
        <v>9410.0</v>
      </c>
      <c r="C406" s="32" t="s">
        <v>12082</v>
      </c>
      <c r="D406" s="231"/>
      <c r="E406" s="231"/>
      <c r="F406" s="532"/>
      <c r="G406" s="527"/>
      <c r="H406" s="527"/>
      <c r="I406" s="532"/>
      <c r="J406" s="94"/>
      <c r="K406" s="140"/>
      <c r="L406" s="54"/>
      <c r="M406" s="254"/>
      <c r="N406" s="482"/>
      <c r="O406" s="8"/>
      <c r="P406" s="54"/>
      <c r="Q406" s="52"/>
      <c r="R406" s="8"/>
      <c r="S406" s="8"/>
      <c r="T406" s="8"/>
      <c r="U406" s="525"/>
      <c r="V406" s="21"/>
      <c r="W406" s="109"/>
      <c r="X406" s="484"/>
      <c r="Y406" s="56"/>
      <c r="Z406" s="526"/>
      <c r="AA406" s="213" t="s">
        <v>30</v>
      </c>
      <c r="AB406" s="74">
        <v>5.0</v>
      </c>
      <c r="AC406" s="522" t="s">
        <v>31</v>
      </c>
      <c r="AD406" s="45">
        <f>ROUND(ROUND(ROUND(H296+K368,0)*P$404,0)*Z405,0)-AB406</f>
        <v>183</v>
      </c>
      <c r="AE406" s="79"/>
    </row>
    <row r="407" ht="16.5" customHeight="1">
      <c r="A407" s="29">
        <v>61.0</v>
      </c>
      <c r="B407" s="29">
        <v>9411.0</v>
      </c>
      <c r="C407" s="32" t="s">
        <v>12083</v>
      </c>
      <c r="D407" s="231"/>
      <c r="E407" s="231"/>
      <c r="F407" s="532"/>
      <c r="G407" s="527"/>
      <c r="H407" s="527"/>
      <c r="I407" s="532"/>
      <c r="J407" s="94"/>
      <c r="K407" s="140"/>
      <c r="L407" s="54"/>
      <c r="M407" s="254"/>
      <c r="N407" s="8"/>
      <c r="O407" s="8"/>
      <c r="P407" s="54"/>
      <c r="Q407" s="52"/>
      <c r="R407" s="8"/>
      <c r="S407" s="8"/>
      <c r="T407" s="8"/>
      <c r="U407" s="102" t="s">
        <v>326</v>
      </c>
      <c r="V407" s="41" t="s">
        <v>21</v>
      </c>
      <c r="W407" s="60">
        <v>0.7</v>
      </c>
      <c r="X407" s="37"/>
      <c r="Y407" s="7"/>
      <c r="Z407" s="39"/>
      <c r="AA407" s="213"/>
      <c r="AB407" s="213"/>
      <c r="AC407" s="213"/>
      <c r="AD407" s="45">
        <f>ROUND(ROUND(ROUND(H296+K368,0)*P$404,0)*W407,0)</f>
        <v>155</v>
      </c>
      <c r="AE407" s="79"/>
    </row>
    <row r="408" ht="16.5" customHeight="1">
      <c r="A408" s="29">
        <v>61.0</v>
      </c>
      <c r="B408" s="29">
        <v>9412.0</v>
      </c>
      <c r="C408" s="32" t="s">
        <v>12084</v>
      </c>
      <c r="D408" s="231"/>
      <c r="E408" s="231"/>
      <c r="F408" s="532"/>
      <c r="G408" s="527"/>
      <c r="H408" s="8"/>
      <c r="I408" s="144"/>
      <c r="J408" s="94"/>
      <c r="K408" s="140"/>
      <c r="L408" s="54"/>
      <c r="M408" s="254"/>
      <c r="N408" s="8"/>
      <c r="O408" s="8"/>
      <c r="P408" s="54"/>
      <c r="Q408" s="52"/>
      <c r="R408" s="8"/>
      <c r="S408" s="8"/>
      <c r="T408" s="8"/>
      <c r="U408" s="482"/>
      <c r="V408" s="83"/>
      <c r="W408" s="528"/>
      <c r="X408" s="227"/>
      <c r="Y408" s="22"/>
      <c r="Z408" s="109"/>
      <c r="AA408" s="213" t="s">
        <v>30</v>
      </c>
      <c r="AB408" s="74">
        <v>5.0</v>
      </c>
      <c r="AC408" s="522" t="s">
        <v>31</v>
      </c>
      <c r="AD408" s="45">
        <f>ROUND(ROUND(ROUND(H296+K368,0)*P$404,0)*W407,0)-AB408</f>
        <v>150</v>
      </c>
      <c r="AE408" s="79"/>
    </row>
    <row r="409" ht="16.5" customHeight="1">
      <c r="A409" s="29">
        <v>61.0</v>
      </c>
      <c r="B409" s="29">
        <v>9413.0</v>
      </c>
      <c r="C409" s="32" t="s">
        <v>12085</v>
      </c>
      <c r="D409" s="389"/>
      <c r="E409" s="231"/>
      <c r="F409" s="543"/>
      <c r="G409" s="113"/>
      <c r="H409" s="8"/>
      <c r="I409" s="144"/>
      <c r="J409" s="94"/>
      <c r="K409" s="140"/>
      <c r="L409" s="54"/>
      <c r="M409" s="254"/>
      <c r="N409" s="8"/>
      <c r="O409" s="8"/>
      <c r="P409" s="54"/>
      <c r="Q409" s="52"/>
      <c r="R409" s="8"/>
      <c r="S409" s="8"/>
      <c r="T409" s="8"/>
      <c r="U409" s="482"/>
      <c r="V409" s="99"/>
      <c r="W409" s="529"/>
      <c r="X409" s="305" t="s">
        <v>20</v>
      </c>
      <c r="Y409" s="41" t="s">
        <v>21</v>
      </c>
      <c r="Z409" s="86">
        <v>0.85</v>
      </c>
      <c r="AA409" s="75"/>
      <c r="AB409" s="213"/>
      <c r="AC409" s="213"/>
      <c r="AD409" s="45">
        <f>ROUND(ROUND(ROUND(ROUND(H296+K368,0)*P$404,0)*W407,0)*Z409,0)</f>
        <v>132</v>
      </c>
      <c r="AE409" s="79"/>
    </row>
    <row r="410" ht="16.5" customHeight="1">
      <c r="A410" s="29">
        <v>61.0</v>
      </c>
      <c r="B410" s="29">
        <v>9414.0</v>
      </c>
      <c r="C410" s="32" t="s">
        <v>12086</v>
      </c>
      <c r="D410" s="389"/>
      <c r="E410" s="231"/>
      <c r="F410" s="543"/>
      <c r="G410" s="113"/>
      <c r="H410" s="8"/>
      <c r="I410" s="144"/>
      <c r="J410" s="94"/>
      <c r="K410" s="140"/>
      <c r="L410" s="54"/>
      <c r="M410" s="254"/>
      <c r="N410" s="8"/>
      <c r="O410" s="8"/>
      <c r="P410" s="54"/>
      <c r="Q410" s="52"/>
      <c r="R410" s="8"/>
      <c r="S410" s="8"/>
      <c r="T410" s="8"/>
      <c r="U410" s="530"/>
      <c r="V410" s="24"/>
      <c r="W410" s="26"/>
      <c r="X410" s="484"/>
      <c r="Y410" s="56"/>
      <c r="Z410" s="526"/>
      <c r="AA410" s="213" t="s">
        <v>30</v>
      </c>
      <c r="AB410" s="74">
        <v>5.0</v>
      </c>
      <c r="AC410" s="522" t="s">
        <v>31</v>
      </c>
      <c r="AD410" s="45">
        <f>ROUND(ROUND(ROUND(ROUND(H296+K368,0)*P$404,0)*W407,0)*Z409,0)-AB410</f>
        <v>127</v>
      </c>
      <c r="AE410" s="79"/>
    </row>
    <row r="411" ht="16.5" customHeight="1">
      <c r="A411" s="29">
        <v>61.0</v>
      </c>
      <c r="B411" s="29">
        <v>9415.0</v>
      </c>
      <c r="C411" s="32" t="s">
        <v>12087</v>
      </c>
      <c r="D411" s="389"/>
      <c r="E411" s="231"/>
      <c r="F411" s="543"/>
      <c r="G411" s="113"/>
      <c r="H411" s="8"/>
      <c r="I411" s="144"/>
      <c r="J411" s="94"/>
      <c r="K411" s="140"/>
      <c r="L411" s="54"/>
      <c r="M411" s="254"/>
      <c r="N411" s="8"/>
      <c r="O411" s="8"/>
      <c r="P411" s="54"/>
      <c r="Q411" s="52"/>
      <c r="R411" s="8"/>
      <c r="S411" s="8"/>
      <c r="T411" s="54"/>
      <c r="U411" s="102" t="s">
        <v>329</v>
      </c>
      <c r="V411" s="83" t="s">
        <v>21</v>
      </c>
      <c r="W411" s="528">
        <v>0.85</v>
      </c>
      <c r="X411" s="37"/>
      <c r="Y411" s="7"/>
      <c r="Z411" s="39"/>
      <c r="AA411" s="213"/>
      <c r="AB411" s="213"/>
      <c r="AC411" s="213"/>
      <c r="AD411" s="45">
        <f>ROUND(ROUND(ROUND(H296+K368,0)*P$404,0)*W411,0)</f>
        <v>188</v>
      </c>
      <c r="AE411" s="79"/>
    </row>
    <row r="412" ht="16.5" customHeight="1">
      <c r="A412" s="29">
        <v>61.0</v>
      </c>
      <c r="B412" s="29">
        <v>9416.0</v>
      </c>
      <c r="C412" s="32" t="s">
        <v>12088</v>
      </c>
      <c r="D412" s="389"/>
      <c r="E412" s="231"/>
      <c r="F412" s="543"/>
      <c r="G412" s="113"/>
      <c r="H412" s="8"/>
      <c r="I412" s="144"/>
      <c r="J412" s="94"/>
      <c r="K412" s="140"/>
      <c r="L412" s="54"/>
      <c r="M412" s="254"/>
      <c r="N412" s="8"/>
      <c r="O412" s="8"/>
      <c r="P412" s="54"/>
      <c r="Q412" s="52"/>
      <c r="R412" s="8"/>
      <c r="S412" s="8"/>
      <c r="T412" s="8"/>
      <c r="U412" s="482"/>
      <c r="V412" s="83"/>
      <c r="W412" s="528"/>
      <c r="X412" s="227"/>
      <c r="Y412" s="22"/>
      <c r="Z412" s="109"/>
      <c r="AA412" s="213" t="s">
        <v>30</v>
      </c>
      <c r="AB412" s="74">
        <v>5.0</v>
      </c>
      <c r="AC412" s="522" t="s">
        <v>31</v>
      </c>
      <c r="AD412" s="45">
        <f>ROUND(ROUND(ROUND(H296+K368,0)*P$404,0)*W411,0)-AB412</f>
        <v>183</v>
      </c>
      <c r="AE412" s="79"/>
    </row>
    <row r="413" ht="16.5" customHeight="1">
      <c r="A413" s="29">
        <v>61.0</v>
      </c>
      <c r="B413" s="29">
        <v>9417.0</v>
      </c>
      <c r="C413" s="32" t="s">
        <v>12089</v>
      </c>
      <c r="D413" s="389"/>
      <c r="E413" s="231"/>
      <c r="F413" s="532"/>
      <c r="G413" s="527"/>
      <c r="H413" s="527"/>
      <c r="I413" s="532"/>
      <c r="J413" s="94"/>
      <c r="K413" s="140"/>
      <c r="L413" s="54"/>
      <c r="M413" s="254"/>
      <c r="N413" s="8"/>
      <c r="O413" s="8"/>
      <c r="P413" s="54"/>
      <c r="Q413" s="52"/>
      <c r="R413" s="8"/>
      <c r="S413" s="8"/>
      <c r="T413" s="8"/>
      <c r="U413" s="482"/>
      <c r="V413" s="99"/>
      <c r="W413" s="529"/>
      <c r="X413" s="305" t="s">
        <v>20</v>
      </c>
      <c r="Y413" s="41" t="s">
        <v>21</v>
      </c>
      <c r="Z413" s="86">
        <v>0.85</v>
      </c>
      <c r="AA413" s="75"/>
      <c r="AB413" s="213"/>
      <c r="AC413" s="213"/>
      <c r="AD413" s="45">
        <f>ROUND(ROUND(ROUND(ROUND(H296+K368,0)*P$404,0)*W411,0)*Z413,0)</f>
        <v>160</v>
      </c>
      <c r="AE413" s="79"/>
    </row>
    <row r="414" ht="16.5" customHeight="1">
      <c r="A414" s="29">
        <v>61.0</v>
      </c>
      <c r="B414" s="29">
        <v>9418.0</v>
      </c>
      <c r="C414" s="32" t="s">
        <v>12090</v>
      </c>
      <c r="D414" s="389"/>
      <c r="E414" s="231"/>
      <c r="F414" s="532"/>
      <c r="G414" s="527"/>
      <c r="H414" s="527"/>
      <c r="I414" s="532"/>
      <c r="J414" s="94"/>
      <c r="K414" s="140"/>
      <c r="L414" s="54"/>
      <c r="M414" s="254"/>
      <c r="N414" s="8"/>
      <c r="O414" s="8"/>
      <c r="P414" s="54"/>
      <c r="Q414" s="227"/>
      <c r="R414" s="22"/>
      <c r="S414" s="22"/>
      <c r="T414" s="22"/>
      <c r="U414" s="484"/>
      <c r="V414" s="24"/>
      <c r="W414" s="26"/>
      <c r="X414" s="484"/>
      <c r="Y414" s="56"/>
      <c r="Z414" s="526"/>
      <c r="AA414" s="213" t="s">
        <v>30</v>
      </c>
      <c r="AB414" s="74">
        <v>5.0</v>
      </c>
      <c r="AC414" s="522" t="s">
        <v>31</v>
      </c>
      <c r="AD414" s="45">
        <f>ROUND(ROUND(ROUND(ROUND(H296+K368,0)*P$404,0)*W411,0)*Z413,0)-AB414</f>
        <v>155</v>
      </c>
      <c r="AE414" s="79"/>
    </row>
    <row r="415" ht="16.5" customHeight="1">
      <c r="A415" s="29">
        <v>61.0</v>
      </c>
      <c r="B415" s="29">
        <v>9419.0</v>
      </c>
      <c r="C415" s="32" t="s">
        <v>12091</v>
      </c>
      <c r="D415" s="389"/>
      <c r="E415" s="389"/>
      <c r="F415" s="532"/>
      <c r="G415" s="527"/>
      <c r="H415" s="527"/>
      <c r="I415" s="532"/>
      <c r="J415" s="94"/>
      <c r="K415" s="140"/>
      <c r="L415" s="54"/>
      <c r="M415" s="254"/>
      <c r="N415" s="8"/>
      <c r="O415" s="8"/>
      <c r="P415" s="54"/>
      <c r="Q415" s="206" t="s">
        <v>23</v>
      </c>
      <c r="R415" s="102" t="s">
        <v>24</v>
      </c>
      <c r="S415" s="533"/>
      <c r="T415" s="533"/>
      <c r="U415" s="520"/>
      <c r="V415" s="38"/>
      <c r="W415" s="6"/>
      <c r="X415" s="37"/>
      <c r="Y415" s="7"/>
      <c r="Z415" s="39"/>
      <c r="AA415" s="213"/>
      <c r="AB415" s="213"/>
      <c r="AC415" s="213"/>
      <c r="AD415" s="45">
        <f>ROUND(ROUND(ROUND(H296+K368,0)*P$404,0)*T416,0)</f>
        <v>155</v>
      </c>
      <c r="AE415" s="79"/>
    </row>
    <row r="416" ht="16.5" customHeight="1">
      <c r="A416" s="29">
        <v>61.0</v>
      </c>
      <c r="B416" s="29">
        <v>9420.0</v>
      </c>
      <c r="C416" s="32" t="s">
        <v>12092</v>
      </c>
      <c r="D416" s="389"/>
      <c r="E416" s="389"/>
      <c r="F416" s="532"/>
      <c r="G416" s="527"/>
      <c r="H416" s="527"/>
      <c r="I416" s="532"/>
      <c r="J416" s="94"/>
      <c r="K416" s="140"/>
      <c r="L416" s="54"/>
      <c r="M416" s="254"/>
      <c r="N416" s="8"/>
      <c r="O416" s="8"/>
      <c r="P416" s="54"/>
      <c r="Q416" s="481"/>
      <c r="R416" s="482"/>
      <c r="S416" s="83" t="s">
        <v>21</v>
      </c>
      <c r="T416" s="528">
        <v>0.7</v>
      </c>
      <c r="U416" s="521"/>
      <c r="V416" s="53"/>
      <c r="W416" s="14"/>
      <c r="X416" s="52"/>
      <c r="Y416" s="8"/>
      <c r="Z416" s="109"/>
      <c r="AA416" s="213" t="s">
        <v>30</v>
      </c>
      <c r="AB416" s="74">
        <v>5.0</v>
      </c>
      <c r="AC416" s="522" t="s">
        <v>31</v>
      </c>
      <c r="AD416" s="45">
        <f>ROUND(ROUND(ROUND(H296+K368,0)*P$404,0)*T416,0)-AB416</f>
        <v>150</v>
      </c>
      <c r="AE416" s="79"/>
    </row>
    <row r="417" ht="16.5" customHeight="1">
      <c r="A417" s="29">
        <v>61.0</v>
      </c>
      <c r="B417" s="29">
        <v>9421.0</v>
      </c>
      <c r="C417" s="32" t="s">
        <v>12093</v>
      </c>
      <c r="D417" s="389"/>
      <c r="E417" s="389"/>
      <c r="F417" s="532"/>
      <c r="G417" s="527"/>
      <c r="H417" s="527"/>
      <c r="I417" s="532"/>
      <c r="J417" s="94"/>
      <c r="K417" s="140"/>
      <c r="L417" s="54"/>
      <c r="M417" s="254"/>
      <c r="N417" s="8"/>
      <c r="O417" s="8"/>
      <c r="P417" s="54"/>
      <c r="Q417" s="481"/>
      <c r="R417" s="482"/>
      <c r="S417" s="14"/>
      <c r="T417" s="14"/>
      <c r="U417" s="521"/>
      <c r="V417" s="53"/>
      <c r="W417" s="14"/>
      <c r="X417" s="305" t="s">
        <v>20</v>
      </c>
      <c r="Y417" s="41" t="s">
        <v>21</v>
      </c>
      <c r="Z417" s="86">
        <v>0.85</v>
      </c>
      <c r="AA417" s="75"/>
      <c r="AB417" s="213"/>
      <c r="AC417" s="213"/>
      <c r="AD417" s="45">
        <f>ROUND(ROUND(ROUND(ROUND(H296+K368,0)*P$404,0)*T416,0)*Z417,0)</f>
        <v>132</v>
      </c>
      <c r="AE417" s="79"/>
    </row>
    <row r="418" ht="16.5" customHeight="1">
      <c r="A418" s="29">
        <v>61.0</v>
      </c>
      <c r="B418" s="29">
        <v>9422.0</v>
      </c>
      <c r="C418" s="32" t="s">
        <v>12094</v>
      </c>
      <c r="D418" s="389"/>
      <c r="E418" s="389"/>
      <c r="F418" s="532"/>
      <c r="G418" s="527"/>
      <c r="H418" s="527"/>
      <c r="I418" s="532"/>
      <c r="J418" s="94"/>
      <c r="K418" s="140"/>
      <c r="L418" s="54"/>
      <c r="M418" s="254"/>
      <c r="N418" s="8"/>
      <c r="O418" s="8"/>
      <c r="P418" s="54"/>
      <c r="Q418" s="481"/>
      <c r="R418" s="482"/>
      <c r="S418" s="83"/>
      <c r="T418" s="83"/>
      <c r="U418" s="525"/>
      <c r="V418" s="180"/>
      <c r="W418" s="21"/>
      <c r="X418" s="484"/>
      <c r="Y418" s="56"/>
      <c r="Z418" s="526"/>
      <c r="AA418" s="213" t="s">
        <v>30</v>
      </c>
      <c r="AB418" s="74">
        <v>5.0</v>
      </c>
      <c r="AC418" s="522" t="s">
        <v>31</v>
      </c>
      <c r="AD418" s="45">
        <f>ROUND(ROUND(ROUND(ROUND(H296+K368,0)*P$404,0)*T416,0)*Z417,0)-AB418</f>
        <v>127</v>
      </c>
      <c r="AE418" s="79"/>
    </row>
    <row r="419" ht="16.5" customHeight="1">
      <c r="A419" s="29">
        <v>61.0</v>
      </c>
      <c r="B419" s="29">
        <v>9423.0</v>
      </c>
      <c r="C419" s="32" t="s">
        <v>12095</v>
      </c>
      <c r="D419" s="389"/>
      <c r="E419" s="389"/>
      <c r="F419" s="532"/>
      <c r="G419" s="527"/>
      <c r="H419" s="527"/>
      <c r="I419" s="532"/>
      <c r="J419" s="94"/>
      <c r="K419" s="140"/>
      <c r="L419" s="54"/>
      <c r="M419" s="254"/>
      <c r="N419" s="8"/>
      <c r="O419" s="8"/>
      <c r="P419" s="54"/>
      <c r="Q419" s="536"/>
      <c r="R419" s="14"/>
      <c r="S419" s="14"/>
      <c r="T419" s="14"/>
      <c r="U419" s="102" t="s">
        <v>326</v>
      </c>
      <c r="V419" s="41" t="s">
        <v>21</v>
      </c>
      <c r="W419" s="60">
        <v>0.7</v>
      </c>
      <c r="X419" s="37"/>
      <c r="Y419" s="7"/>
      <c r="Z419" s="39"/>
      <c r="AA419" s="213"/>
      <c r="AB419" s="213"/>
      <c r="AC419" s="213"/>
      <c r="AD419" s="45">
        <f>ROUND(ROUND(ROUND(ROUND(H296+K368,0)*P$404,0)*T416,0)*W419,0)</f>
        <v>109</v>
      </c>
      <c r="AE419" s="79"/>
    </row>
    <row r="420" ht="16.5" customHeight="1">
      <c r="A420" s="29">
        <v>61.0</v>
      </c>
      <c r="B420" s="29">
        <v>9424.0</v>
      </c>
      <c r="C420" s="32" t="s">
        <v>12096</v>
      </c>
      <c r="D420" s="389"/>
      <c r="E420" s="389"/>
      <c r="F420" s="532"/>
      <c r="G420" s="527"/>
      <c r="H420" s="527"/>
      <c r="I420" s="532"/>
      <c r="J420" s="94"/>
      <c r="K420" s="140"/>
      <c r="L420" s="54"/>
      <c r="M420" s="254"/>
      <c r="N420" s="8"/>
      <c r="O420" s="8"/>
      <c r="P420" s="54"/>
      <c r="Q420" s="536"/>
      <c r="R420" s="14"/>
      <c r="S420" s="14"/>
      <c r="T420" s="14"/>
      <c r="U420" s="482"/>
      <c r="V420" s="83"/>
      <c r="W420" s="528"/>
      <c r="X420" s="227"/>
      <c r="Y420" s="22"/>
      <c r="Z420" s="109"/>
      <c r="AA420" s="213" t="s">
        <v>30</v>
      </c>
      <c r="AB420" s="74">
        <v>5.0</v>
      </c>
      <c r="AC420" s="522" t="s">
        <v>31</v>
      </c>
      <c r="AD420" s="45">
        <f>ROUND(ROUND(ROUND(ROUND(H296+K368,0)*P$404,0)*T416,0)*W419,0)-AB420</f>
        <v>104</v>
      </c>
      <c r="AE420" s="79"/>
    </row>
    <row r="421" ht="16.5" customHeight="1">
      <c r="A421" s="29">
        <v>61.0</v>
      </c>
      <c r="B421" s="29">
        <v>9425.0</v>
      </c>
      <c r="C421" s="32" t="s">
        <v>12097</v>
      </c>
      <c r="D421" s="389"/>
      <c r="E421" s="389"/>
      <c r="F421" s="532"/>
      <c r="G421" s="527"/>
      <c r="H421" s="527"/>
      <c r="I421" s="532"/>
      <c r="J421" s="94"/>
      <c r="K421" s="140"/>
      <c r="L421" s="54"/>
      <c r="M421" s="254"/>
      <c r="N421" s="8"/>
      <c r="O421" s="8"/>
      <c r="P421" s="54"/>
      <c r="Q421" s="254"/>
      <c r="R421" s="83"/>
      <c r="S421" s="83"/>
      <c r="U421" s="482"/>
      <c r="V421" s="99"/>
      <c r="W421" s="529"/>
      <c r="X421" s="305" t="s">
        <v>20</v>
      </c>
      <c r="Y421" s="41" t="s">
        <v>21</v>
      </c>
      <c r="Z421" s="86">
        <v>0.85</v>
      </c>
      <c r="AA421" s="75"/>
      <c r="AB421" s="213"/>
      <c r="AC421" s="213"/>
      <c r="AD421" s="45">
        <f>ROUND(ROUND(ROUND(ROUND(ROUND(H296+K368,0)*P$404,0)*T416,0)*W419,0)*Z421,0)</f>
        <v>93</v>
      </c>
      <c r="AE421" s="79"/>
    </row>
    <row r="422" ht="16.5" customHeight="1">
      <c r="A422" s="29">
        <v>61.0</v>
      </c>
      <c r="B422" s="29">
        <v>9426.0</v>
      </c>
      <c r="C422" s="32" t="s">
        <v>12098</v>
      </c>
      <c r="D422" s="389"/>
      <c r="E422" s="389"/>
      <c r="F422" s="532"/>
      <c r="G422" s="527"/>
      <c r="H422" s="527"/>
      <c r="I422" s="532"/>
      <c r="J422" s="94"/>
      <c r="K422" s="140"/>
      <c r="L422" s="54"/>
      <c r="M422" s="254"/>
      <c r="N422" s="8"/>
      <c r="O422" s="8"/>
      <c r="P422" s="54"/>
      <c r="Q422" s="254"/>
      <c r="R422" s="83"/>
      <c r="S422" s="83"/>
      <c r="T422" s="83"/>
      <c r="U422" s="530"/>
      <c r="V422" s="24"/>
      <c r="W422" s="26"/>
      <c r="X422" s="484"/>
      <c r="Y422" s="56"/>
      <c r="Z422" s="526"/>
      <c r="AA422" s="213" t="s">
        <v>30</v>
      </c>
      <c r="AB422" s="74">
        <v>5.0</v>
      </c>
      <c r="AC422" s="522" t="s">
        <v>31</v>
      </c>
      <c r="AD422" s="45">
        <f>ROUND(ROUND(ROUND(ROUND(ROUND(H296+K368,0)*P$404,0)*T416,0)*W419,0)*Z421,0)-AB422</f>
        <v>88</v>
      </c>
      <c r="AE422" s="79"/>
    </row>
    <row r="423" ht="16.5" customHeight="1">
      <c r="A423" s="29">
        <v>61.0</v>
      </c>
      <c r="B423" s="29">
        <v>9427.0</v>
      </c>
      <c r="C423" s="32" t="s">
        <v>12099</v>
      </c>
      <c r="D423" s="389"/>
      <c r="E423" s="389"/>
      <c r="F423" s="532"/>
      <c r="G423" s="527"/>
      <c r="H423" s="527"/>
      <c r="I423" s="532"/>
      <c r="J423" s="94"/>
      <c r="K423" s="140"/>
      <c r="L423" s="54"/>
      <c r="M423" s="254"/>
      <c r="N423" s="8"/>
      <c r="O423" s="8"/>
      <c r="P423" s="54"/>
      <c r="Q423" s="536"/>
      <c r="R423" s="83"/>
      <c r="S423" s="528"/>
      <c r="T423" s="486"/>
      <c r="U423" s="102" t="s">
        <v>329</v>
      </c>
      <c r="V423" s="83" t="s">
        <v>21</v>
      </c>
      <c r="W423" s="528">
        <v>0.85</v>
      </c>
      <c r="X423" s="37"/>
      <c r="Y423" s="7"/>
      <c r="Z423" s="39"/>
      <c r="AA423" s="213"/>
      <c r="AB423" s="213"/>
      <c r="AC423" s="213"/>
      <c r="AD423" s="45">
        <f>ROUND(ROUND(ROUND(ROUND(H296+K368,0)*P$404,0)*T416,0)*W423,0)</f>
        <v>132</v>
      </c>
      <c r="AE423" s="79"/>
    </row>
    <row r="424" ht="16.5" customHeight="1">
      <c r="A424" s="29">
        <v>61.0</v>
      </c>
      <c r="B424" s="29">
        <v>9428.0</v>
      </c>
      <c r="C424" s="32" t="s">
        <v>12100</v>
      </c>
      <c r="D424" s="389"/>
      <c r="E424" s="389"/>
      <c r="F424" s="532"/>
      <c r="G424" s="527"/>
      <c r="H424" s="527"/>
      <c r="I424" s="532"/>
      <c r="J424" s="94"/>
      <c r="K424" s="140"/>
      <c r="L424" s="54"/>
      <c r="M424" s="254"/>
      <c r="N424" s="8"/>
      <c r="O424" s="8"/>
      <c r="P424" s="54"/>
      <c r="Q424" s="536"/>
      <c r="R424" s="83"/>
      <c r="S424" s="528"/>
      <c r="T424" s="528"/>
      <c r="U424" s="482"/>
      <c r="V424" s="83"/>
      <c r="W424" s="528"/>
      <c r="X424" s="227"/>
      <c r="Y424" s="22"/>
      <c r="Z424" s="109"/>
      <c r="AA424" s="213" t="s">
        <v>30</v>
      </c>
      <c r="AB424" s="74">
        <v>5.0</v>
      </c>
      <c r="AC424" s="522" t="s">
        <v>31</v>
      </c>
      <c r="AD424" s="45">
        <f>ROUND(ROUND(ROUND(ROUND(H296+K368,0)*P$404,0)*T416,0)*W423,0)-AB424</f>
        <v>127</v>
      </c>
      <c r="AE424" s="79"/>
    </row>
    <row r="425" ht="16.5" customHeight="1">
      <c r="A425" s="29">
        <v>61.0</v>
      </c>
      <c r="B425" s="29">
        <v>9429.0</v>
      </c>
      <c r="C425" s="32" t="s">
        <v>12101</v>
      </c>
      <c r="D425" s="389"/>
      <c r="E425" s="389"/>
      <c r="F425" s="532"/>
      <c r="G425" s="527"/>
      <c r="H425" s="527"/>
      <c r="I425" s="532"/>
      <c r="J425" s="94"/>
      <c r="K425" s="140"/>
      <c r="L425" s="54"/>
      <c r="M425" s="254"/>
      <c r="N425" s="8"/>
      <c r="O425" s="8"/>
      <c r="P425" s="54"/>
      <c r="Q425" s="254"/>
      <c r="R425" s="83"/>
      <c r="S425" s="528"/>
      <c r="T425" s="528"/>
      <c r="U425" s="482"/>
      <c r="V425" s="99"/>
      <c r="W425" s="529"/>
      <c r="X425" s="305" t="s">
        <v>20</v>
      </c>
      <c r="Y425" s="41" t="s">
        <v>21</v>
      </c>
      <c r="Z425" s="86">
        <v>0.85</v>
      </c>
      <c r="AA425" s="75"/>
      <c r="AB425" s="213"/>
      <c r="AC425" s="213"/>
      <c r="AD425" s="45">
        <f>ROUND(ROUND(ROUND(ROUND(ROUND(H296+K368,0)*P$404,0)*T416,0)*W423,0)*Z425,0)</f>
        <v>112</v>
      </c>
      <c r="AE425" s="79"/>
    </row>
    <row r="426" ht="16.5" customHeight="1">
      <c r="A426" s="29">
        <v>61.0</v>
      </c>
      <c r="B426" s="29">
        <v>9430.0</v>
      </c>
      <c r="C426" s="32" t="s">
        <v>12102</v>
      </c>
      <c r="D426" s="389"/>
      <c r="E426" s="389"/>
      <c r="F426" s="532"/>
      <c r="G426" s="527"/>
      <c r="H426" s="527"/>
      <c r="I426" s="532"/>
      <c r="J426" s="94"/>
      <c r="K426" s="140"/>
      <c r="L426" s="54"/>
      <c r="M426" s="254"/>
      <c r="N426" s="8"/>
      <c r="O426" s="8"/>
      <c r="P426" s="54"/>
      <c r="Q426" s="536"/>
      <c r="R426" s="83"/>
      <c r="S426" s="83"/>
      <c r="T426" s="83"/>
      <c r="U426" s="484"/>
      <c r="V426" s="24"/>
      <c r="W426" s="26"/>
      <c r="X426" s="484"/>
      <c r="Y426" s="56"/>
      <c r="Z426" s="526"/>
      <c r="AA426" s="213" t="s">
        <v>30</v>
      </c>
      <c r="AB426" s="74">
        <v>5.0</v>
      </c>
      <c r="AC426" s="522" t="s">
        <v>31</v>
      </c>
      <c r="AD426" s="45">
        <f>ROUND(ROUND(ROUND(ROUND(ROUND(H296+K368,0)*P$404,0)*T416,0)*W423,0)*Z425,0)-AB426</f>
        <v>107</v>
      </c>
      <c r="AE426" s="79"/>
    </row>
    <row r="427" ht="16.5" customHeight="1">
      <c r="A427" s="29">
        <v>61.0</v>
      </c>
      <c r="B427" s="29">
        <v>9431.0</v>
      </c>
      <c r="C427" s="32" t="s">
        <v>12103</v>
      </c>
      <c r="D427" s="389"/>
      <c r="E427" s="389"/>
      <c r="F427" s="532"/>
      <c r="G427" s="527"/>
      <c r="H427" s="527"/>
      <c r="I427" s="532"/>
      <c r="J427" s="94"/>
      <c r="K427" s="140"/>
      <c r="L427" s="54"/>
      <c r="M427" s="254"/>
      <c r="N427" s="8"/>
      <c r="O427" s="8"/>
      <c r="P427" s="54"/>
      <c r="Q427" s="536"/>
      <c r="R427" s="102" t="s">
        <v>27</v>
      </c>
      <c r="S427" s="533"/>
      <c r="T427" s="533"/>
      <c r="U427" s="520"/>
      <c r="V427" s="38"/>
      <c r="W427" s="6"/>
      <c r="X427" s="37"/>
      <c r="Y427" s="7"/>
      <c r="Z427" s="39"/>
      <c r="AA427" s="213"/>
      <c r="AB427" s="213"/>
      <c r="AC427" s="213"/>
      <c r="AD427" s="45">
        <f>ROUND(ROUND(ROUND(H296+K368,0)*P$404,0)*T428,0)</f>
        <v>111</v>
      </c>
      <c r="AE427" s="79"/>
    </row>
    <row r="428" ht="16.5" customHeight="1">
      <c r="A428" s="29">
        <v>61.0</v>
      </c>
      <c r="B428" s="29">
        <v>9432.0</v>
      </c>
      <c r="C428" s="32" t="s">
        <v>12104</v>
      </c>
      <c r="D428" s="389"/>
      <c r="E428" s="389"/>
      <c r="F428" s="532"/>
      <c r="G428" s="527"/>
      <c r="H428" s="527"/>
      <c r="I428" s="532"/>
      <c r="J428" s="94"/>
      <c r="K428" s="140"/>
      <c r="L428" s="54"/>
      <c r="M428" s="254"/>
      <c r="N428" s="8"/>
      <c r="O428" s="8"/>
      <c r="P428" s="54"/>
      <c r="Q428" s="535"/>
      <c r="R428" s="482"/>
      <c r="S428" s="83" t="s">
        <v>21</v>
      </c>
      <c r="T428" s="528">
        <v>0.5</v>
      </c>
      <c r="U428" s="521"/>
      <c r="V428" s="53"/>
      <c r="W428" s="14"/>
      <c r="X428" s="52"/>
      <c r="Y428" s="8"/>
      <c r="Z428" s="109"/>
      <c r="AA428" s="213" t="s">
        <v>30</v>
      </c>
      <c r="AB428" s="74">
        <v>5.0</v>
      </c>
      <c r="AC428" s="522" t="s">
        <v>31</v>
      </c>
      <c r="AD428" s="45">
        <f>ROUND(ROUND(ROUND(H296+K368,0)*P$404,0)*T428,0)-AB428</f>
        <v>106</v>
      </c>
      <c r="AE428" s="79"/>
    </row>
    <row r="429" ht="16.5" customHeight="1">
      <c r="A429" s="29">
        <v>61.0</v>
      </c>
      <c r="B429" s="29">
        <v>9433.0</v>
      </c>
      <c r="C429" s="32" t="s">
        <v>12105</v>
      </c>
      <c r="D429" s="389"/>
      <c r="E429" s="389"/>
      <c r="F429" s="532"/>
      <c r="G429" s="527"/>
      <c r="H429" s="527"/>
      <c r="I429" s="532"/>
      <c r="J429" s="94"/>
      <c r="K429" s="140"/>
      <c r="L429" s="54"/>
      <c r="M429" s="254"/>
      <c r="N429" s="8"/>
      <c r="O429" s="8"/>
      <c r="P429" s="54"/>
      <c r="Q429" s="535"/>
      <c r="R429" s="482"/>
      <c r="S429" s="14"/>
      <c r="T429" s="14"/>
      <c r="U429" s="521"/>
      <c r="V429" s="53"/>
      <c r="W429" s="14"/>
      <c r="X429" s="305" t="s">
        <v>20</v>
      </c>
      <c r="Y429" s="41" t="s">
        <v>21</v>
      </c>
      <c r="Z429" s="86">
        <v>0.85</v>
      </c>
      <c r="AA429" s="75"/>
      <c r="AB429" s="213"/>
      <c r="AC429" s="213"/>
      <c r="AD429" s="114">
        <f>ROUND(ROUND(ROUND(ROUND(H296+K368,0)*P$404,0)*T428,0)*Z429,0)</f>
        <v>94</v>
      </c>
      <c r="AE429" s="79"/>
    </row>
    <row r="430" ht="16.5" customHeight="1">
      <c r="A430" s="29">
        <v>61.0</v>
      </c>
      <c r="B430" s="29">
        <v>9434.0</v>
      </c>
      <c r="C430" s="32" t="s">
        <v>12106</v>
      </c>
      <c r="D430" s="389"/>
      <c r="E430" s="389"/>
      <c r="F430" s="532"/>
      <c r="G430" s="527"/>
      <c r="H430" s="527"/>
      <c r="I430" s="532"/>
      <c r="J430" s="94"/>
      <c r="K430" s="140"/>
      <c r="L430" s="54"/>
      <c r="M430" s="254"/>
      <c r="N430" s="8"/>
      <c r="O430" s="8"/>
      <c r="P430" s="54"/>
      <c r="Q430" s="535"/>
      <c r="R430" s="482"/>
      <c r="S430" s="83"/>
      <c r="T430" s="83"/>
      <c r="U430" s="525"/>
      <c r="V430" s="180"/>
      <c r="W430" s="21"/>
      <c r="X430" s="484"/>
      <c r="Y430" s="56"/>
      <c r="Z430" s="526"/>
      <c r="AA430" s="213" t="s">
        <v>30</v>
      </c>
      <c r="AB430" s="74">
        <v>5.0</v>
      </c>
      <c r="AC430" s="522" t="s">
        <v>31</v>
      </c>
      <c r="AD430" s="114">
        <f>ROUND(ROUND(ROUND(ROUND(H296+K368,0)*P$404,0)*T428,0)*Z429,0)-AB430</f>
        <v>89</v>
      </c>
      <c r="AE430" s="79"/>
    </row>
    <row r="431" ht="16.5" customHeight="1">
      <c r="A431" s="29">
        <v>61.0</v>
      </c>
      <c r="B431" s="29">
        <v>9435.0</v>
      </c>
      <c r="C431" s="32" t="s">
        <v>12107</v>
      </c>
      <c r="D431" s="389"/>
      <c r="E431" s="389"/>
      <c r="F431" s="532"/>
      <c r="G431" s="527"/>
      <c r="H431" s="527"/>
      <c r="I431" s="532"/>
      <c r="J431" s="94"/>
      <c r="K431" s="140"/>
      <c r="L431" s="54"/>
      <c r="M431" s="254"/>
      <c r="N431" s="8"/>
      <c r="O431" s="8"/>
      <c r="P431" s="54"/>
      <c r="Q431" s="536"/>
      <c r="R431" s="14"/>
      <c r="S431" s="14"/>
      <c r="T431" s="14"/>
      <c r="U431" s="102" t="s">
        <v>326</v>
      </c>
      <c r="V431" s="41" t="s">
        <v>21</v>
      </c>
      <c r="W431" s="60">
        <v>0.7</v>
      </c>
      <c r="X431" s="37"/>
      <c r="Y431" s="7"/>
      <c r="Z431" s="39"/>
      <c r="AA431" s="213"/>
      <c r="AB431" s="213"/>
      <c r="AC431" s="213"/>
      <c r="AD431" s="45">
        <f>ROUND(ROUND(ROUND(ROUND(H296+K368,0)*P$404,0)*T428,0)*W431,0)</f>
        <v>78</v>
      </c>
      <c r="AE431" s="79"/>
    </row>
    <row r="432" ht="16.5" customHeight="1">
      <c r="A432" s="29">
        <v>61.0</v>
      </c>
      <c r="B432" s="29">
        <v>9436.0</v>
      </c>
      <c r="C432" s="32" t="s">
        <v>12108</v>
      </c>
      <c r="D432" s="389"/>
      <c r="E432" s="389"/>
      <c r="F432" s="532"/>
      <c r="G432" s="527"/>
      <c r="H432" s="527"/>
      <c r="I432" s="532"/>
      <c r="J432" s="94"/>
      <c r="K432" s="140"/>
      <c r="L432" s="54"/>
      <c r="M432" s="254"/>
      <c r="N432" s="8"/>
      <c r="O432" s="8"/>
      <c r="P432" s="54"/>
      <c r="Q432" s="536"/>
      <c r="R432" s="14"/>
      <c r="S432" s="14"/>
      <c r="T432" s="14"/>
      <c r="U432" s="482"/>
      <c r="V432" s="83"/>
      <c r="W432" s="528"/>
      <c r="X432" s="227"/>
      <c r="Y432" s="22"/>
      <c r="Z432" s="109"/>
      <c r="AA432" s="213" t="s">
        <v>30</v>
      </c>
      <c r="AB432" s="74">
        <v>5.0</v>
      </c>
      <c r="AC432" s="522" t="s">
        <v>31</v>
      </c>
      <c r="AD432" s="45">
        <f>ROUND(ROUND(ROUND(ROUND(H296+K368,0)*P$404,0)*T428,0)*W431,0)-AB432</f>
        <v>73</v>
      </c>
      <c r="AE432" s="79"/>
    </row>
    <row r="433" ht="16.5" customHeight="1">
      <c r="A433" s="29">
        <v>61.0</v>
      </c>
      <c r="B433" s="29">
        <v>9437.0</v>
      </c>
      <c r="C433" s="32" t="s">
        <v>12109</v>
      </c>
      <c r="D433" s="389"/>
      <c r="E433" s="389"/>
      <c r="F433" s="532"/>
      <c r="G433" s="527"/>
      <c r="H433" s="527"/>
      <c r="I433" s="532"/>
      <c r="J433" s="94"/>
      <c r="K433" s="140"/>
      <c r="L433" s="54"/>
      <c r="M433" s="254"/>
      <c r="N433" s="8"/>
      <c r="O433" s="8"/>
      <c r="P433" s="54"/>
      <c r="Q433" s="254"/>
      <c r="R433" s="83"/>
      <c r="S433" s="83"/>
      <c r="U433" s="482"/>
      <c r="V433" s="99"/>
      <c r="W433" s="529"/>
      <c r="X433" s="305" t="s">
        <v>20</v>
      </c>
      <c r="Y433" s="41" t="s">
        <v>21</v>
      </c>
      <c r="Z433" s="86">
        <v>0.85</v>
      </c>
      <c r="AA433" s="75"/>
      <c r="AB433" s="213"/>
      <c r="AC433" s="213"/>
      <c r="AD433" s="45">
        <f>ROUND(ROUND(ROUND(ROUND(ROUND(H296+K368,0)*P$404,0)*T428,0)*W431,0)*Z433,0)</f>
        <v>66</v>
      </c>
      <c r="AE433" s="79"/>
    </row>
    <row r="434" ht="16.5" customHeight="1">
      <c r="A434" s="29">
        <v>61.0</v>
      </c>
      <c r="B434" s="29">
        <v>9438.0</v>
      </c>
      <c r="C434" s="32" t="s">
        <v>12110</v>
      </c>
      <c r="D434" s="389"/>
      <c r="E434" s="389"/>
      <c r="F434" s="532"/>
      <c r="G434" s="527"/>
      <c r="H434" s="527"/>
      <c r="I434" s="532"/>
      <c r="J434" s="94"/>
      <c r="K434" s="140"/>
      <c r="L434" s="54"/>
      <c r="M434" s="254"/>
      <c r="N434" s="8"/>
      <c r="O434" s="8"/>
      <c r="P434" s="54"/>
      <c r="Q434" s="254"/>
      <c r="R434" s="83"/>
      <c r="S434" s="83"/>
      <c r="T434" s="83"/>
      <c r="U434" s="530"/>
      <c r="V434" s="24"/>
      <c r="W434" s="26"/>
      <c r="X434" s="484"/>
      <c r="Y434" s="56"/>
      <c r="Z434" s="526"/>
      <c r="AA434" s="213" t="s">
        <v>30</v>
      </c>
      <c r="AB434" s="74">
        <v>5.0</v>
      </c>
      <c r="AC434" s="522" t="s">
        <v>31</v>
      </c>
      <c r="AD434" s="45">
        <f>ROUND(ROUND(ROUND(ROUND(ROUND(H296+K368,0)*P$404,0)*T428,0)*W431,0)*Z433,0)-AB434</f>
        <v>61</v>
      </c>
      <c r="AE434" s="79"/>
    </row>
    <row r="435" ht="16.5" customHeight="1">
      <c r="A435" s="29">
        <v>61.0</v>
      </c>
      <c r="B435" s="29">
        <v>9439.0</v>
      </c>
      <c r="C435" s="32" t="s">
        <v>12111</v>
      </c>
      <c r="D435" s="389"/>
      <c r="E435" s="389"/>
      <c r="F435" s="389"/>
      <c r="G435" s="527"/>
      <c r="H435" s="527"/>
      <c r="I435" s="532"/>
      <c r="J435" s="94"/>
      <c r="K435" s="140"/>
      <c r="L435" s="54"/>
      <c r="M435" s="254"/>
      <c r="N435" s="8"/>
      <c r="O435" s="8"/>
      <c r="P435" s="54"/>
      <c r="Q435" s="536"/>
      <c r="R435" s="83"/>
      <c r="S435" s="528"/>
      <c r="T435" s="486"/>
      <c r="U435" s="102" t="s">
        <v>329</v>
      </c>
      <c r="V435" s="83" t="s">
        <v>21</v>
      </c>
      <c r="W435" s="596">
        <v>0.85</v>
      </c>
      <c r="X435" s="37"/>
      <c r="Y435" s="7"/>
      <c r="Z435" s="39"/>
      <c r="AA435" s="213"/>
      <c r="AB435" s="213"/>
      <c r="AC435" s="213"/>
      <c r="AD435" s="114">
        <f>ROUND(ROUND(ROUND(ROUND(H296+K368,0)*P$404,0)*T428,0)*W435,0)</f>
        <v>94</v>
      </c>
      <c r="AE435" s="79"/>
    </row>
    <row r="436" ht="16.5" customHeight="1">
      <c r="A436" s="29">
        <v>61.0</v>
      </c>
      <c r="B436" s="29">
        <v>9440.0</v>
      </c>
      <c r="C436" s="32" t="s">
        <v>12112</v>
      </c>
      <c r="D436" s="389"/>
      <c r="E436" s="389"/>
      <c r="F436" s="389"/>
      <c r="G436" s="527"/>
      <c r="H436" s="527"/>
      <c r="I436" s="532"/>
      <c r="J436" s="94"/>
      <c r="K436" s="140"/>
      <c r="L436" s="54"/>
      <c r="M436" s="254"/>
      <c r="N436" s="8"/>
      <c r="O436" s="8"/>
      <c r="P436" s="54"/>
      <c r="Q436" s="536"/>
      <c r="R436" s="83"/>
      <c r="S436" s="528"/>
      <c r="T436" s="528"/>
      <c r="U436" s="482"/>
      <c r="V436" s="83"/>
      <c r="W436" s="596"/>
      <c r="X436" s="227"/>
      <c r="Y436" s="22"/>
      <c r="Z436" s="109"/>
      <c r="AA436" s="213" t="s">
        <v>30</v>
      </c>
      <c r="AB436" s="74">
        <v>5.0</v>
      </c>
      <c r="AC436" s="522" t="s">
        <v>31</v>
      </c>
      <c r="AD436" s="114">
        <f>ROUND(ROUND(ROUND(ROUND(H296+K368,0)*P$404,0)*T428,0)*W435,0)-AB436</f>
        <v>89</v>
      </c>
      <c r="AE436" s="79"/>
    </row>
    <row r="437" ht="16.5" customHeight="1">
      <c r="A437" s="29">
        <v>61.0</v>
      </c>
      <c r="B437" s="29">
        <v>9441.0</v>
      </c>
      <c r="C437" s="32" t="s">
        <v>12113</v>
      </c>
      <c r="D437" s="389"/>
      <c r="E437" s="389"/>
      <c r="F437" s="389"/>
      <c r="G437" s="527"/>
      <c r="H437" s="527"/>
      <c r="I437" s="532"/>
      <c r="J437" s="94"/>
      <c r="K437" s="140"/>
      <c r="L437" s="54"/>
      <c r="M437" s="254"/>
      <c r="N437" s="8"/>
      <c r="O437" s="8"/>
      <c r="P437" s="54"/>
      <c r="Q437" s="254"/>
      <c r="R437" s="83"/>
      <c r="S437" s="528"/>
      <c r="T437" s="528"/>
      <c r="U437" s="482"/>
      <c r="V437" s="99"/>
      <c r="W437" s="529"/>
      <c r="X437" s="305" t="s">
        <v>20</v>
      </c>
      <c r="Y437" s="41" t="s">
        <v>21</v>
      </c>
      <c r="Z437" s="86">
        <v>0.85</v>
      </c>
      <c r="AA437" s="75"/>
      <c r="AB437" s="213"/>
      <c r="AC437" s="213"/>
      <c r="AD437" s="114">
        <f>ROUND(ROUND(ROUND(ROUND(ROUND(H296+K368,0)*P$404,0)*T428,0)*W435,0)*Z437,0)</f>
        <v>80</v>
      </c>
      <c r="AE437" s="79"/>
    </row>
    <row r="438" ht="16.5" customHeight="1">
      <c r="A438" s="29">
        <v>61.0</v>
      </c>
      <c r="B438" s="29">
        <v>9442.0</v>
      </c>
      <c r="C438" s="32" t="s">
        <v>12114</v>
      </c>
      <c r="D438" s="389"/>
      <c r="E438" s="389"/>
      <c r="F438" s="541"/>
      <c r="G438" s="542"/>
      <c r="H438" s="542"/>
      <c r="I438" s="545"/>
      <c r="J438" s="107"/>
      <c r="K438" s="291"/>
      <c r="L438" s="109"/>
      <c r="M438" s="537"/>
      <c r="N438" s="22"/>
      <c r="O438" s="22"/>
      <c r="P438" s="109"/>
      <c r="Q438" s="537"/>
      <c r="R438" s="55"/>
      <c r="S438" s="56"/>
      <c r="T438" s="141"/>
      <c r="U438" s="484"/>
      <c r="V438" s="24"/>
      <c r="W438" s="26"/>
      <c r="X438" s="484"/>
      <c r="Y438" s="56"/>
      <c r="Z438" s="526"/>
      <c r="AA438" s="213" t="s">
        <v>30</v>
      </c>
      <c r="AB438" s="74">
        <v>5.0</v>
      </c>
      <c r="AC438" s="522" t="s">
        <v>31</v>
      </c>
      <c r="AD438" s="114">
        <f>ROUND(ROUND(ROUND(ROUND(ROUND(H296+K368,0)*P$404,0)*T428,0)*W435,0)*Z437,0)-AB438</f>
        <v>75</v>
      </c>
      <c r="AE438" s="79"/>
    </row>
    <row r="439" ht="16.5" customHeight="1">
      <c r="A439" s="29">
        <v>61.0</v>
      </c>
      <c r="B439" s="29">
        <v>9451.0</v>
      </c>
      <c r="C439" s="32" t="s">
        <v>12115</v>
      </c>
      <c r="D439" s="389"/>
      <c r="E439" s="231"/>
      <c r="F439" s="204" t="s">
        <v>9193</v>
      </c>
      <c r="G439" s="102" t="s">
        <v>8974</v>
      </c>
      <c r="H439" s="169"/>
      <c r="I439" s="519"/>
      <c r="J439" s="168"/>
      <c r="K439" s="152"/>
      <c r="L439" s="39"/>
      <c r="M439" s="241" t="s">
        <v>2655</v>
      </c>
      <c r="N439" s="598" t="s">
        <v>24</v>
      </c>
      <c r="O439" s="7"/>
      <c r="P439" s="7"/>
      <c r="Q439" s="52"/>
      <c r="R439" s="8"/>
      <c r="S439" s="8"/>
      <c r="T439" s="8"/>
      <c r="U439" s="521"/>
      <c r="V439" s="14"/>
      <c r="W439" s="8"/>
      <c r="X439" s="37"/>
      <c r="Y439" s="7"/>
      <c r="Z439" s="39"/>
      <c r="AA439" s="213"/>
      <c r="AB439" s="213"/>
      <c r="AC439" s="213"/>
      <c r="AD439" s="45">
        <f>ROUND(ROUND(H440*P$440,0),0)</f>
        <v>494</v>
      </c>
      <c r="AE439" s="79"/>
    </row>
    <row r="440" ht="16.5" customHeight="1">
      <c r="A440" s="29">
        <v>61.0</v>
      </c>
      <c r="B440" s="29">
        <v>9452.0</v>
      </c>
      <c r="C440" s="32" t="s">
        <v>12116</v>
      </c>
      <c r="D440" s="389"/>
      <c r="E440" s="231"/>
      <c r="F440" s="481"/>
      <c r="G440" s="482"/>
      <c r="H440" s="50">
        <f>'28児童発達支援(基本１)'!H1232</f>
        <v>706</v>
      </c>
      <c r="I440" s="8" t="s">
        <v>9</v>
      </c>
      <c r="J440" s="94"/>
      <c r="K440" s="140"/>
      <c r="L440" s="54"/>
      <c r="M440" s="481"/>
      <c r="N440" s="482"/>
      <c r="O440" s="83" t="s">
        <v>21</v>
      </c>
      <c r="P440" s="528">
        <v>0.7</v>
      </c>
      <c r="Q440" s="52"/>
      <c r="R440" s="8"/>
      <c r="S440" s="8"/>
      <c r="T440" s="8"/>
      <c r="U440" s="521"/>
      <c r="V440" s="14"/>
      <c r="W440" s="8"/>
      <c r="X440" s="52"/>
      <c r="Y440" s="8"/>
      <c r="Z440" s="109"/>
      <c r="AA440" s="213" t="s">
        <v>30</v>
      </c>
      <c r="AB440" s="74">
        <v>5.0</v>
      </c>
      <c r="AC440" s="522" t="s">
        <v>31</v>
      </c>
      <c r="AD440" s="45">
        <f>ROUND(ROUND(H440*P$440,0),0)-AB440</f>
        <v>489</v>
      </c>
      <c r="AE440" s="79"/>
    </row>
    <row r="441" ht="16.5" customHeight="1">
      <c r="A441" s="29">
        <v>61.0</v>
      </c>
      <c r="B441" s="29">
        <v>9453.0</v>
      </c>
      <c r="C441" s="32" t="s">
        <v>12117</v>
      </c>
      <c r="D441" s="389"/>
      <c r="E441" s="231"/>
      <c r="F441" s="481"/>
      <c r="G441" s="482"/>
      <c r="H441" s="174"/>
      <c r="I441" s="523"/>
      <c r="J441" s="94"/>
      <c r="K441" s="140"/>
      <c r="L441" s="54"/>
      <c r="M441" s="481"/>
      <c r="N441" s="482"/>
      <c r="O441" s="8"/>
      <c r="P441" s="54"/>
      <c r="Q441" s="52"/>
      <c r="R441" s="8"/>
      <c r="S441" s="8"/>
      <c r="T441" s="8"/>
      <c r="U441" s="521"/>
      <c r="V441" s="14"/>
      <c r="W441" s="54"/>
      <c r="X441" s="305" t="s">
        <v>20</v>
      </c>
      <c r="Y441" s="41" t="s">
        <v>21</v>
      </c>
      <c r="Z441" s="86">
        <v>0.85</v>
      </c>
      <c r="AA441" s="75"/>
      <c r="AB441" s="213"/>
      <c r="AC441" s="213"/>
      <c r="AD441" s="45">
        <f>ROUND(ROUND(H440*P$440,0)*Z441,0)</f>
        <v>420</v>
      </c>
      <c r="AE441" s="79"/>
    </row>
    <row r="442" ht="16.5" customHeight="1">
      <c r="A442" s="29">
        <v>61.0</v>
      </c>
      <c r="B442" s="29">
        <v>9454.0</v>
      </c>
      <c r="C442" s="32" t="s">
        <v>12118</v>
      </c>
      <c r="D442" s="389"/>
      <c r="E442" s="231"/>
      <c r="F442" s="523"/>
      <c r="G442" s="174"/>
      <c r="H442" s="174"/>
      <c r="I442" s="174"/>
      <c r="J442" s="94"/>
      <c r="K442" s="140"/>
      <c r="L442" s="54"/>
      <c r="M442" s="481"/>
      <c r="N442" s="482"/>
      <c r="O442" s="8"/>
      <c r="P442" s="54"/>
      <c r="Q442" s="52"/>
      <c r="R442" s="8"/>
      <c r="S442" s="8"/>
      <c r="T442" s="8"/>
      <c r="U442" s="525"/>
      <c r="V442" s="21"/>
      <c r="W442" s="109"/>
      <c r="X442" s="484"/>
      <c r="Y442" s="56"/>
      <c r="Z442" s="526"/>
      <c r="AA442" s="213" t="s">
        <v>30</v>
      </c>
      <c r="AB442" s="74">
        <v>5.0</v>
      </c>
      <c r="AC442" s="522" t="s">
        <v>31</v>
      </c>
      <c r="AD442" s="45">
        <f>ROUND(ROUND(H440*P$440,0)*Z441,0)-AB442</f>
        <v>415</v>
      </c>
      <c r="AE442" s="79"/>
    </row>
    <row r="443" ht="16.5" customHeight="1">
      <c r="A443" s="29">
        <v>61.0</v>
      </c>
      <c r="B443" s="29">
        <v>9455.0</v>
      </c>
      <c r="C443" s="32" t="s">
        <v>12119</v>
      </c>
      <c r="D443" s="231"/>
      <c r="E443" s="231"/>
      <c r="F443" s="532"/>
      <c r="G443" s="527"/>
      <c r="H443" s="8"/>
      <c r="I443" s="144"/>
      <c r="J443" s="94"/>
      <c r="K443" s="140"/>
      <c r="L443" s="54"/>
      <c r="M443" s="481"/>
      <c r="N443" s="8"/>
      <c r="O443" s="8"/>
      <c r="P443" s="54"/>
      <c r="Q443" s="52"/>
      <c r="R443" s="8"/>
      <c r="S443" s="8"/>
      <c r="T443" s="8"/>
      <c r="U443" s="102" t="s">
        <v>326</v>
      </c>
      <c r="V443" s="41" t="s">
        <v>21</v>
      </c>
      <c r="W443" s="60">
        <v>0.7</v>
      </c>
      <c r="X443" s="37"/>
      <c r="Y443" s="7"/>
      <c r="Z443" s="39"/>
      <c r="AA443" s="213"/>
      <c r="AB443" s="213"/>
      <c r="AC443" s="213"/>
      <c r="AD443" s="45">
        <f>ROUND(ROUND(H440*P$440,0)*W443,0)</f>
        <v>346</v>
      </c>
      <c r="AE443" s="79"/>
    </row>
    <row r="444" ht="16.5" customHeight="1">
      <c r="A444" s="29">
        <v>61.0</v>
      </c>
      <c r="B444" s="29">
        <v>9456.0</v>
      </c>
      <c r="C444" s="32" t="s">
        <v>12120</v>
      </c>
      <c r="D444" s="231"/>
      <c r="E444" s="231"/>
      <c r="F444" s="532"/>
      <c r="G444" s="527"/>
      <c r="H444" s="8"/>
      <c r="I444" s="144"/>
      <c r="J444" s="94"/>
      <c r="K444" s="140"/>
      <c r="L444" s="54"/>
      <c r="M444" s="481"/>
      <c r="N444" s="8"/>
      <c r="O444" s="8"/>
      <c r="P444" s="54"/>
      <c r="Q444" s="52"/>
      <c r="R444" s="8"/>
      <c r="S444" s="8"/>
      <c r="T444" s="8"/>
      <c r="U444" s="482"/>
      <c r="V444" s="83"/>
      <c r="W444" s="528"/>
      <c r="X444" s="227"/>
      <c r="Y444" s="22"/>
      <c r="Z444" s="109"/>
      <c r="AA444" s="213" t="s">
        <v>30</v>
      </c>
      <c r="AB444" s="74">
        <v>5.0</v>
      </c>
      <c r="AC444" s="522" t="s">
        <v>31</v>
      </c>
      <c r="AD444" s="45">
        <f>ROUND(ROUND(H440*P$440,0)*W443,0)-AB444</f>
        <v>341</v>
      </c>
      <c r="AE444" s="79"/>
    </row>
    <row r="445" ht="16.5" customHeight="1">
      <c r="A445" s="29">
        <v>61.0</v>
      </c>
      <c r="B445" s="29">
        <v>9457.0</v>
      </c>
      <c r="C445" s="32" t="s">
        <v>12121</v>
      </c>
      <c r="D445" s="389"/>
      <c r="E445" s="231"/>
      <c r="F445" s="543"/>
      <c r="G445" s="113"/>
      <c r="H445" s="8"/>
      <c r="I445" s="144"/>
      <c r="J445" s="94"/>
      <c r="K445" s="140"/>
      <c r="L445" s="54"/>
      <c r="M445" s="481"/>
      <c r="N445" s="8"/>
      <c r="O445" s="8"/>
      <c r="P445" s="54"/>
      <c r="Q445" s="52"/>
      <c r="R445" s="8"/>
      <c r="S445" s="8"/>
      <c r="T445" s="8"/>
      <c r="U445" s="482"/>
      <c r="V445" s="99"/>
      <c r="W445" s="529"/>
      <c r="X445" s="305" t="s">
        <v>20</v>
      </c>
      <c r="Y445" s="41" t="s">
        <v>21</v>
      </c>
      <c r="Z445" s="86">
        <v>0.85</v>
      </c>
      <c r="AA445" s="75"/>
      <c r="AB445" s="213"/>
      <c r="AC445" s="213"/>
      <c r="AD445" s="45">
        <f>ROUND(ROUND(ROUND(H440*P$440,0)*W443,0)*Z445,0)</f>
        <v>294</v>
      </c>
      <c r="AE445" s="79"/>
    </row>
    <row r="446" ht="16.5" customHeight="1">
      <c r="A446" s="29">
        <v>61.0</v>
      </c>
      <c r="B446" s="29">
        <v>9458.0</v>
      </c>
      <c r="C446" s="32" t="s">
        <v>12122</v>
      </c>
      <c r="D446" s="389"/>
      <c r="E446" s="231"/>
      <c r="F446" s="543"/>
      <c r="G446" s="113"/>
      <c r="H446" s="8"/>
      <c r="I446" s="144"/>
      <c r="J446" s="94"/>
      <c r="K446" s="140"/>
      <c r="L446" s="54"/>
      <c r="M446" s="481"/>
      <c r="N446" s="8"/>
      <c r="O446" s="8"/>
      <c r="P446" s="54"/>
      <c r="Q446" s="52"/>
      <c r="R446" s="8"/>
      <c r="S446" s="8"/>
      <c r="T446" s="8"/>
      <c r="U446" s="530"/>
      <c r="V446" s="24"/>
      <c r="W446" s="26"/>
      <c r="X446" s="484"/>
      <c r="Y446" s="56"/>
      <c r="Z446" s="526"/>
      <c r="AA446" s="213" t="s">
        <v>30</v>
      </c>
      <c r="AB446" s="74">
        <v>5.0</v>
      </c>
      <c r="AC446" s="522" t="s">
        <v>31</v>
      </c>
      <c r="AD446" s="45">
        <f>ROUND(ROUND(ROUND(H440*P$440,0)*W443,0)*Z445,0)-AB446</f>
        <v>289</v>
      </c>
      <c r="AE446" s="79"/>
    </row>
    <row r="447" ht="16.5" customHeight="1">
      <c r="A447" s="29">
        <v>61.0</v>
      </c>
      <c r="B447" s="29">
        <v>9459.0</v>
      </c>
      <c r="C447" s="32" t="s">
        <v>12123</v>
      </c>
      <c r="D447" s="389"/>
      <c r="E447" s="231"/>
      <c r="F447" s="543"/>
      <c r="G447" s="113"/>
      <c r="H447" s="8"/>
      <c r="I447" s="144"/>
      <c r="J447" s="94"/>
      <c r="K447" s="140"/>
      <c r="L447" s="54"/>
      <c r="M447" s="481"/>
      <c r="N447" s="8"/>
      <c r="O447" s="8"/>
      <c r="P447" s="54"/>
      <c r="Q447" s="52"/>
      <c r="R447" s="8"/>
      <c r="S447" s="8"/>
      <c r="T447" s="54"/>
      <c r="U447" s="102" t="s">
        <v>329</v>
      </c>
      <c r="V447" s="83" t="s">
        <v>21</v>
      </c>
      <c r="W447" s="528">
        <v>0.85</v>
      </c>
      <c r="X447" s="37"/>
      <c r="Y447" s="7"/>
      <c r="Z447" s="39"/>
      <c r="AA447" s="213"/>
      <c r="AB447" s="213"/>
      <c r="AC447" s="213"/>
      <c r="AD447" s="45">
        <f>ROUND(ROUND(H440*P$440,0)*W447,0)</f>
        <v>420</v>
      </c>
      <c r="AE447" s="79"/>
    </row>
    <row r="448" ht="16.5" customHeight="1">
      <c r="A448" s="29">
        <v>61.0</v>
      </c>
      <c r="B448" s="29">
        <v>9460.0</v>
      </c>
      <c r="C448" s="32" t="s">
        <v>12124</v>
      </c>
      <c r="D448" s="389"/>
      <c r="E448" s="231"/>
      <c r="F448" s="543"/>
      <c r="G448" s="113"/>
      <c r="H448" s="8"/>
      <c r="I448" s="144"/>
      <c r="J448" s="94"/>
      <c r="K448" s="140"/>
      <c r="L448" s="54"/>
      <c r="M448" s="254"/>
      <c r="N448" s="8"/>
      <c r="O448" s="8"/>
      <c r="P448" s="54"/>
      <c r="Q448" s="52"/>
      <c r="R448" s="8"/>
      <c r="S448" s="8"/>
      <c r="T448" s="8"/>
      <c r="U448" s="482"/>
      <c r="V448" s="83"/>
      <c r="W448" s="528"/>
      <c r="X448" s="227"/>
      <c r="Y448" s="22"/>
      <c r="Z448" s="109"/>
      <c r="AA448" s="213" t="s">
        <v>30</v>
      </c>
      <c r="AB448" s="74">
        <v>5.0</v>
      </c>
      <c r="AC448" s="522" t="s">
        <v>31</v>
      </c>
      <c r="AD448" s="45">
        <f>ROUND(ROUND(H440*P$440,0)*W447,0)-AB448</f>
        <v>415</v>
      </c>
      <c r="AE448" s="79"/>
    </row>
    <row r="449" ht="16.5" customHeight="1">
      <c r="A449" s="29">
        <v>61.0</v>
      </c>
      <c r="B449" s="29">
        <v>9461.0</v>
      </c>
      <c r="C449" s="32" t="s">
        <v>12125</v>
      </c>
      <c r="D449" s="389"/>
      <c r="E449" s="231"/>
      <c r="F449" s="532"/>
      <c r="G449" s="527"/>
      <c r="H449" s="527"/>
      <c r="I449" s="532"/>
      <c r="J449" s="94"/>
      <c r="K449" s="140"/>
      <c r="L449" s="54"/>
      <c r="M449" s="254"/>
      <c r="N449" s="8"/>
      <c r="O449" s="8"/>
      <c r="P449" s="54"/>
      <c r="Q449" s="52"/>
      <c r="R449" s="8"/>
      <c r="S449" s="8"/>
      <c r="T449" s="8"/>
      <c r="U449" s="482"/>
      <c r="V449" s="99"/>
      <c r="W449" s="529"/>
      <c r="X449" s="305" t="s">
        <v>20</v>
      </c>
      <c r="Y449" s="41" t="s">
        <v>21</v>
      </c>
      <c r="Z449" s="86">
        <v>0.85</v>
      </c>
      <c r="AA449" s="75"/>
      <c r="AB449" s="213"/>
      <c r="AC449" s="213"/>
      <c r="AD449" s="45">
        <f>ROUND(ROUND(ROUND(H440*P$440,0)*W447,0)*Z449,0)</f>
        <v>357</v>
      </c>
      <c r="AE449" s="79"/>
    </row>
    <row r="450" ht="16.5" customHeight="1">
      <c r="A450" s="29">
        <v>61.0</v>
      </c>
      <c r="B450" s="29">
        <v>9462.0</v>
      </c>
      <c r="C450" s="32" t="s">
        <v>12126</v>
      </c>
      <c r="D450" s="389"/>
      <c r="E450" s="231"/>
      <c r="F450" s="532"/>
      <c r="G450" s="527"/>
      <c r="H450" s="527"/>
      <c r="I450" s="532"/>
      <c r="J450" s="94"/>
      <c r="K450" s="140"/>
      <c r="L450" s="54"/>
      <c r="M450" s="254"/>
      <c r="N450" s="8"/>
      <c r="O450" s="8"/>
      <c r="P450" s="54"/>
      <c r="Q450" s="227"/>
      <c r="R450" s="22"/>
      <c r="S450" s="22"/>
      <c r="T450" s="22"/>
      <c r="U450" s="484"/>
      <c r="V450" s="24"/>
      <c r="W450" s="26"/>
      <c r="X450" s="484"/>
      <c r="Y450" s="56"/>
      <c r="Z450" s="526"/>
      <c r="AA450" s="213" t="s">
        <v>30</v>
      </c>
      <c r="AB450" s="74">
        <v>5.0</v>
      </c>
      <c r="AC450" s="522" t="s">
        <v>31</v>
      </c>
      <c r="AD450" s="45">
        <f>ROUND(ROUND(ROUND(H440*P$440,0)*W447,0)*Z449,0)-AB450</f>
        <v>352</v>
      </c>
      <c r="AE450" s="79"/>
    </row>
    <row r="451" ht="16.5" customHeight="1">
      <c r="A451" s="29">
        <v>61.0</v>
      </c>
      <c r="B451" s="29">
        <v>9463.0</v>
      </c>
      <c r="C451" s="32" t="s">
        <v>12127</v>
      </c>
      <c r="D451" s="389"/>
      <c r="E451" s="389"/>
      <c r="F451" s="532"/>
      <c r="G451" s="527"/>
      <c r="H451" s="527"/>
      <c r="I451" s="532"/>
      <c r="J451" s="94"/>
      <c r="K451" s="140"/>
      <c r="L451" s="54"/>
      <c r="M451" s="254"/>
      <c r="N451" s="8"/>
      <c r="O451" s="8"/>
      <c r="P451" s="54"/>
      <c r="Q451" s="206" t="s">
        <v>23</v>
      </c>
      <c r="R451" s="102" t="s">
        <v>24</v>
      </c>
      <c r="S451" s="533"/>
      <c r="T451" s="533"/>
      <c r="U451" s="520"/>
      <c r="V451" s="38"/>
      <c r="W451" s="6"/>
      <c r="X451" s="37"/>
      <c r="Y451" s="7"/>
      <c r="Z451" s="39"/>
      <c r="AA451" s="213"/>
      <c r="AB451" s="213"/>
      <c r="AC451" s="213"/>
      <c r="AD451" s="45">
        <f>ROUND(ROUND(H440*P$440,0)*T452,0)</f>
        <v>346</v>
      </c>
      <c r="AE451" s="79"/>
    </row>
    <row r="452" ht="16.5" customHeight="1">
      <c r="A452" s="29">
        <v>61.0</v>
      </c>
      <c r="B452" s="29">
        <v>9464.0</v>
      </c>
      <c r="C452" s="32" t="s">
        <v>12128</v>
      </c>
      <c r="D452" s="389"/>
      <c r="E452" s="389"/>
      <c r="F452" s="532"/>
      <c r="G452" s="527"/>
      <c r="H452" s="527"/>
      <c r="I452" s="532"/>
      <c r="J452" s="94"/>
      <c r="K452" s="140"/>
      <c r="L452" s="54"/>
      <c r="M452" s="254"/>
      <c r="N452" s="8"/>
      <c r="O452" s="8"/>
      <c r="P452" s="54"/>
      <c r="Q452" s="481"/>
      <c r="R452" s="482"/>
      <c r="S452" s="83" t="s">
        <v>21</v>
      </c>
      <c r="T452" s="528">
        <v>0.7</v>
      </c>
      <c r="U452" s="521"/>
      <c r="V452" s="53"/>
      <c r="W452" s="14"/>
      <c r="X452" s="52"/>
      <c r="Y452" s="8"/>
      <c r="Z452" s="109"/>
      <c r="AA452" s="213" t="s">
        <v>30</v>
      </c>
      <c r="AB452" s="74">
        <v>5.0</v>
      </c>
      <c r="AC452" s="522" t="s">
        <v>31</v>
      </c>
      <c r="AD452" s="45">
        <f>ROUND(ROUND(H440*P$440,0)*T452,0)-AB452</f>
        <v>341</v>
      </c>
      <c r="AE452" s="79"/>
    </row>
    <row r="453" ht="16.5" customHeight="1">
      <c r="A453" s="29">
        <v>61.0</v>
      </c>
      <c r="B453" s="29">
        <v>9465.0</v>
      </c>
      <c r="C453" s="32" t="s">
        <v>12129</v>
      </c>
      <c r="D453" s="389"/>
      <c r="E453" s="389"/>
      <c r="F453" s="532"/>
      <c r="G453" s="527"/>
      <c r="H453" s="527"/>
      <c r="I453" s="532"/>
      <c r="J453" s="94"/>
      <c r="K453" s="140"/>
      <c r="L453" s="54"/>
      <c r="M453" s="254"/>
      <c r="N453" s="8"/>
      <c r="O453" s="8"/>
      <c r="P453" s="54"/>
      <c r="Q453" s="481"/>
      <c r="R453" s="482"/>
      <c r="S453" s="14"/>
      <c r="T453" s="14"/>
      <c r="U453" s="521"/>
      <c r="V453" s="53"/>
      <c r="W453" s="14"/>
      <c r="X453" s="305" t="s">
        <v>20</v>
      </c>
      <c r="Y453" s="41" t="s">
        <v>21</v>
      </c>
      <c r="Z453" s="86">
        <v>0.85</v>
      </c>
      <c r="AA453" s="75"/>
      <c r="AB453" s="213"/>
      <c r="AC453" s="213"/>
      <c r="AD453" s="45">
        <f>ROUND(ROUND(ROUND(H440*P$440,0)*T452,0)*Z453,0)</f>
        <v>294</v>
      </c>
      <c r="AE453" s="79"/>
    </row>
    <row r="454" ht="16.5" customHeight="1">
      <c r="A454" s="29">
        <v>61.0</v>
      </c>
      <c r="B454" s="29">
        <v>9466.0</v>
      </c>
      <c r="C454" s="32" t="s">
        <v>12130</v>
      </c>
      <c r="D454" s="389"/>
      <c r="E454" s="389"/>
      <c r="F454" s="532"/>
      <c r="G454" s="527"/>
      <c r="H454" s="527"/>
      <c r="I454" s="532"/>
      <c r="J454" s="94"/>
      <c r="K454" s="140"/>
      <c r="L454" s="54"/>
      <c r="M454" s="254"/>
      <c r="N454" s="8"/>
      <c r="O454" s="8"/>
      <c r="P454" s="54"/>
      <c r="Q454" s="481"/>
      <c r="R454" s="482"/>
      <c r="S454" s="83"/>
      <c r="T454" s="83"/>
      <c r="U454" s="525"/>
      <c r="V454" s="180"/>
      <c r="W454" s="21"/>
      <c r="X454" s="484"/>
      <c r="Y454" s="56"/>
      <c r="Z454" s="526"/>
      <c r="AA454" s="213" t="s">
        <v>30</v>
      </c>
      <c r="AB454" s="74">
        <v>5.0</v>
      </c>
      <c r="AC454" s="522" t="s">
        <v>31</v>
      </c>
      <c r="AD454" s="45">
        <f>ROUND(ROUND(ROUND(H440*P$440,0)*T452,0)*Z453,0)-AB454</f>
        <v>289</v>
      </c>
      <c r="AE454" s="79"/>
    </row>
    <row r="455" ht="16.5" customHeight="1">
      <c r="A455" s="29">
        <v>61.0</v>
      </c>
      <c r="B455" s="29">
        <v>9467.0</v>
      </c>
      <c r="C455" s="32" t="s">
        <v>12131</v>
      </c>
      <c r="D455" s="389"/>
      <c r="E455" s="389"/>
      <c r="F455" s="532"/>
      <c r="G455" s="527"/>
      <c r="H455" s="527"/>
      <c r="I455" s="532"/>
      <c r="J455" s="94"/>
      <c r="K455" s="140"/>
      <c r="L455" s="54"/>
      <c r="M455" s="254"/>
      <c r="N455" s="8"/>
      <c r="O455" s="8"/>
      <c r="P455" s="54"/>
      <c r="Q455" s="536"/>
      <c r="R455" s="14"/>
      <c r="S455" s="14"/>
      <c r="T455" s="14"/>
      <c r="U455" s="102" t="s">
        <v>326</v>
      </c>
      <c r="V455" s="41" t="s">
        <v>21</v>
      </c>
      <c r="W455" s="60">
        <v>0.7</v>
      </c>
      <c r="X455" s="37"/>
      <c r="Y455" s="7"/>
      <c r="Z455" s="39"/>
      <c r="AA455" s="213"/>
      <c r="AB455" s="213"/>
      <c r="AC455" s="213"/>
      <c r="AD455" s="45">
        <f>ROUND(ROUND(ROUND(H440*P$440,0)*T452,0)*W455,0)</f>
        <v>242</v>
      </c>
      <c r="AE455" s="79"/>
    </row>
    <row r="456" ht="16.5" customHeight="1">
      <c r="A456" s="29">
        <v>61.0</v>
      </c>
      <c r="B456" s="29">
        <v>9468.0</v>
      </c>
      <c r="C456" s="32" t="s">
        <v>12132</v>
      </c>
      <c r="D456" s="389"/>
      <c r="E456" s="389"/>
      <c r="F456" s="532"/>
      <c r="G456" s="527"/>
      <c r="H456" s="527"/>
      <c r="I456" s="532"/>
      <c r="J456" s="94"/>
      <c r="K456" s="140"/>
      <c r="L456" s="54"/>
      <c r="M456" s="254"/>
      <c r="N456" s="8"/>
      <c r="O456" s="8"/>
      <c r="P456" s="54"/>
      <c r="Q456" s="536"/>
      <c r="R456" s="14"/>
      <c r="S456" s="14"/>
      <c r="T456" s="14"/>
      <c r="U456" s="482"/>
      <c r="V456" s="83"/>
      <c r="W456" s="528"/>
      <c r="X456" s="227"/>
      <c r="Y456" s="22"/>
      <c r="Z456" s="109"/>
      <c r="AA456" s="213" t="s">
        <v>30</v>
      </c>
      <c r="AB456" s="74">
        <v>5.0</v>
      </c>
      <c r="AC456" s="522" t="s">
        <v>31</v>
      </c>
      <c r="AD456" s="45">
        <f>ROUND(ROUND(ROUND(H440*P$440,0)*T452,0)*W455,0)-AB456</f>
        <v>237</v>
      </c>
      <c r="AE456" s="79"/>
    </row>
    <row r="457" ht="16.5" customHeight="1">
      <c r="A457" s="29">
        <v>61.0</v>
      </c>
      <c r="B457" s="29">
        <v>9469.0</v>
      </c>
      <c r="C457" s="32" t="s">
        <v>12133</v>
      </c>
      <c r="D457" s="389"/>
      <c r="E457" s="389"/>
      <c r="F457" s="532"/>
      <c r="G457" s="527"/>
      <c r="H457" s="527"/>
      <c r="I457" s="532"/>
      <c r="J457" s="94"/>
      <c r="K457" s="140"/>
      <c r="L457" s="54"/>
      <c r="M457" s="254"/>
      <c r="N457" s="8"/>
      <c r="O457" s="8"/>
      <c r="P457" s="54"/>
      <c r="Q457" s="254"/>
      <c r="R457" s="83"/>
      <c r="S457" s="83"/>
      <c r="U457" s="482"/>
      <c r="V457" s="99"/>
      <c r="W457" s="529"/>
      <c r="X457" s="305" t="s">
        <v>20</v>
      </c>
      <c r="Y457" s="41" t="s">
        <v>21</v>
      </c>
      <c r="Z457" s="86">
        <v>0.85</v>
      </c>
      <c r="AA457" s="75"/>
      <c r="AB457" s="213"/>
      <c r="AC457" s="213"/>
      <c r="AD457" s="45">
        <f>ROUND(ROUND(ROUND(ROUND(H440*P$440,0)*T452,0)*W455,0)*Z457,0)</f>
        <v>206</v>
      </c>
      <c r="AE457" s="79"/>
    </row>
    <row r="458" ht="16.5" customHeight="1">
      <c r="A458" s="29">
        <v>61.0</v>
      </c>
      <c r="B458" s="29">
        <v>9470.0</v>
      </c>
      <c r="C458" s="32" t="s">
        <v>12134</v>
      </c>
      <c r="D458" s="389"/>
      <c r="E458" s="389"/>
      <c r="F458" s="532"/>
      <c r="G458" s="527"/>
      <c r="H458" s="527"/>
      <c r="I458" s="532"/>
      <c r="J458" s="94"/>
      <c r="K458" s="140"/>
      <c r="L458" s="54"/>
      <c r="M458" s="254"/>
      <c r="N458" s="8"/>
      <c r="O458" s="8"/>
      <c r="P458" s="54"/>
      <c r="Q458" s="254"/>
      <c r="R458" s="83"/>
      <c r="S458" s="83"/>
      <c r="T458" s="83"/>
      <c r="U458" s="530"/>
      <c r="V458" s="24"/>
      <c r="W458" s="26"/>
      <c r="X458" s="484"/>
      <c r="Y458" s="56"/>
      <c r="Z458" s="526"/>
      <c r="AA458" s="213" t="s">
        <v>30</v>
      </c>
      <c r="AB458" s="74">
        <v>5.0</v>
      </c>
      <c r="AC458" s="522" t="s">
        <v>31</v>
      </c>
      <c r="AD458" s="45">
        <f>ROUND(ROUND(ROUND(ROUND(H440*P$440,0)*T452,0)*W455,0)*Z457,0)-AB458</f>
        <v>201</v>
      </c>
      <c r="AE458" s="79"/>
    </row>
    <row r="459" ht="16.5" customHeight="1">
      <c r="A459" s="29">
        <v>61.0</v>
      </c>
      <c r="B459" s="29">
        <v>9471.0</v>
      </c>
      <c r="C459" s="32" t="s">
        <v>12135</v>
      </c>
      <c r="D459" s="389"/>
      <c r="E459" s="389"/>
      <c r="F459" s="532"/>
      <c r="G459" s="527"/>
      <c r="H459" s="527"/>
      <c r="I459" s="532"/>
      <c r="J459" s="94"/>
      <c r="K459" s="140"/>
      <c r="L459" s="54"/>
      <c r="M459" s="254"/>
      <c r="N459" s="8"/>
      <c r="O459" s="8"/>
      <c r="P459" s="54"/>
      <c r="Q459" s="536"/>
      <c r="R459" s="83"/>
      <c r="S459" s="528"/>
      <c r="T459" s="486"/>
      <c r="U459" s="102" t="s">
        <v>329</v>
      </c>
      <c r="V459" s="83" t="s">
        <v>21</v>
      </c>
      <c r="W459" s="528">
        <v>0.85</v>
      </c>
      <c r="X459" s="37"/>
      <c r="Y459" s="7"/>
      <c r="Z459" s="39"/>
      <c r="AA459" s="213"/>
      <c r="AB459" s="213"/>
      <c r="AC459" s="213"/>
      <c r="AD459" s="45">
        <f>ROUND(ROUND(ROUND(H440*P$440,0)*T452,0)*W459,0)</f>
        <v>294</v>
      </c>
      <c r="AE459" s="79"/>
    </row>
    <row r="460" ht="16.5" customHeight="1">
      <c r="A460" s="29">
        <v>61.0</v>
      </c>
      <c r="B460" s="29">
        <v>9472.0</v>
      </c>
      <c r="C460" s="32" t="s">
        <v>12136</v>
      </c>
      <c r="D460" s="389"/>
      <c r="E460" s="389"/>
      <c r="F460" s="532"/>
      <c r="G460" s="527"/>
      <c r="H460" s="527"/>
      <c r="I460" s="532"/>
      <c r="J460" s="94"/>
      <c r="K460" s="140"/>
      <c r="L460" s="54"/>
      <c r="M460" s="254"/>
      <c r="N460" s="8"/>
      <c r="O460" s="8"/>
      <c r="P460" s="54"/>
      <c r="Q460" s="536"/>
      <c r="R460" s="83"/>
      <c r="S460" s="528"/>
      <c r="T460" s="528"/>
      <c r="U460" s="482"/>
      <c r="V460" s="83"/>
      <c r="W460" s="528"/>
      <c r="X460" s="227"/>
      <c r="Y460" s="22"/>
      <c r="Z460" s="109"/>
      <c r="AA460" s="213" t="s">
        <v>30</v>
      </c>
      <c r="AB460" s="74">
        <v>5.0</v>
      </c>
      <c r="AC460" s="522" t="s">
        <v>31</v>
      </c>
      <c r="AD460" s="45">
        <f>ROUND(ROUND(ROUND(H440*P$440,0)*T452,0)*W459,0)-AB460</f>
        <v>289</v>
      </c>
      <c r="AE460" s="79"/>
    </row>
    <row r="461" ht="16.5" customHeight="1">
      <c r="A461" s="29">
        <v>61.0</v>
      </c>
      <c r="B461" s="29">
        <v>9473.0</v>
      </c>
      <c r="C461" s="32" t="s">
        <v>12137</v>
      </c>
      <c r="D461" s="389"/>
      <c r="E461" s="389"/>
      <c r="F461" s="532"/>
      <c r="G461" s="527"/>
      <c r="H461" s="527"/>
      <c r="I461" s="532"/>
      <c r="J461" s="94"/>
      <c r="K461" s="140"/>
      <c r="L461" s="54"/>
      <c r="M461" s="254"/>
      <c r="N461" s="8"/>
      <c r="O461" s="8"/>
      <c r="P461" s="54"/>
      <c r="Q461" s="254"/>
      <c r="R461" s="83"/>
      <c r="S461" s="528"/>
      <c r="T461" s="528"/>
      <c r="U461" s="482"/>
      <c r="V461" s="99"/>
      <c r="W461" s="529"/>
      <c r="X461" s="305" t="s">
        <v>20</v>
      </c>
      <c r="Y461" s="41" t="s">
        <v>21</v>
      </c>
      <c r="Z461" s="86">
        <v>0.85</v>
      </c>
      <c r="AA461" s="75"/>
      <c r="AB461" s="213"/>
      <c r="AC461" s="213"/>
      <c r="AD461" s="45">
        <f>ROUND(ROUND(ROUND(ROUND(H440*P$440,0)*T452,0)*W459,0)*Z461,0)</f>
        <v>250</v>
      </c>
      <c r="AE461" s="79"/>
    </row>
    <row r="462" ht="16.5" customHeight="1">
      <c r="A462" s="29">
        <v>61.0</v>
      </c>
      <c r="B462" s="29">
        <v>9474.0</v>
      </c>
      <c r="C462" s="32" t="s">
        <v>12138</v>
      </c>
      <c r="D462" s="389"/>
      <c r="E462" s="389"/>
      <c r="F462" s="532"/>
      <c r="G462" s="527"/>
      <c r="H462" s="527"/>
      <c r="I462" s="532"/>
      <c r="J462" s="94"/>
      <c r="K462" s="140"/>
      <c r="L462" s="54"/>
      <c r="M462" s="254"/>
      <c r="N462" s="8"/>
      <c r="O462" s="8"/>
      <c r="P462" s="54"/>
      <c r="Q462" s="536"/>
      <c r="R462" s="83"/>
      <c r="S462" s="83"/>
      <c r="T462" s="83"/>
      <c r="U462" s="484"/>
      <c r="V462" s="24"/>
      <c r="W462" s="26"/>
      <c r="X462" s="484"/>
      <c r="Y462" s="56"/>
      <c r="Z462" s="526"/>
      <c r="AA462" s="213" t="s">
        <v>30</v>
      </c>
      <c r="AB462" s="74">
        <v>5.0</v>
      </c>
      <c r="AC462" s="522" t="s">
        <v>31</v>
      </c>
      <c r="AD462" s="45">
        <f>ROUND(ROUND(ROUND(ROUND(H440*P$440,0)*T452,0)*W459,0)*Z461,0)-AB462</f>
        <v>245</v>
      </c>
      <c r="AE462" s="79"/>
    </row>
    <row r="463" ht="16.5" customHeight="1">
      <c r="A463" s="29">
        <v>61.0</v>
      </c>
      <c r="B463" s="29">
        <v>9475.0</v>
      </c>
      <c r="C463" s="32" t="s">
        <v>12139</v>
      </c>
      <c r="D463" s="389"/>
      <c r="E463" s="389"/>
      <c r="F463" s="532"/>
      <c r="G463" s="527"/>
      <c r="H463" s="527"/>
      <c r="I463" s="532"/>
      <c r="J463" s="94"/>
      <c r="K463" s="140"/>
      <c r="L463" s="54"/>
      <c r="M463" s="254"/>
      <c r="N463" s="8"/>
      <c r="O463" s="8"/>
      <c r="P463" s="54"/>
      <c r="Q463" s="536"/>
      <c r="R463" s="102" t="s">
        <v>27</v>
      </c>
      <c r="S463" s="533"/>
      <c r="T463" s="533"/>
      <c r="U463" s="520"/>
      <c r="V463" s="38"/>
      <c r="W463" s="6"/>
      <c r="X463" s="37"/>
      <c r="Y463" s="7"/>
      <c r="Z463" s="39"/>
      <c r="AA463" s="213"/>
      <c r="AB463" s="213"/>
      <c r="AC463" s="213"/>
      <c r="AD463" s="45">
        <f>ROUND(ROUND(H440*P$440,0)*T464,0)</f>
        <v>247</v>
      </c>
      <c r="AE463" s="79"/>
    </row>
    <row r="464" ht="16.5" customHeight="1">
      <c r="A464" s="29">
        <v>61.0</v>
      </c>
      <c r="B464" s="29">
        <v>9476.0</v>
      </c>
      <c r="C464" s="32" t="s">
        <v>12140</v>
      </c>
      <c r="D464" s="389"/>
      <c r="E464" s="389"/>
      <c r="F464" s="532"/>
      <c r="G464" s="527"/>
      <c r="H464" s="527"/>
      <c r="I464" s="532"/>
      <c r="J464" s="94"/>
      <c r="K464" s="140"/>
      <c r="L464" s="54"/>
      <c r="M464" s="254"/>
      <c r="N464" s="8"/>
      <c r="O464" s="8"/>
      <c r="P464" s="54"/>
      <c r="Q464" s="535"/>
      <c r="R464" s="482"/>
      <c r="S464" s="83" t="s">
        <v>21</v>
      </c>
      <c r="T464" s="528">
        <v>0.5</v>
      </c>
      <c r="U464" s="521"/>
      <c r="V464" s="53"/>
      <c r="W464" s="14"/>
      <c r="X464" s="52"/>
      <c r="Y464" s="8"/>
      <c r="Z464" s="109"/>
      <c r="AA464" s="213" t="s">
        <v>30</v>
      </c>
      <c r="AB464" s="74">
        <v>5.0</v>
      </c>
      <c r="AC464" s="522" t="s">
        <v>31</v>
      </c>
      <c r="AD464" s="45">
        <f>ROUND(ROUND(H440*P$440,0)*T464,0)-AB464</f>
        <v>242</v>
      </c>
      <c r="AE464" s="79"/>
    </row>
    <row r="465" ht="16.5" customHeight="1">
      <c r="A465" s="29">
        <v>61.0</v>
      </c>
      <c r="B465" s="29">
        <v>9477.0</v>
      </c>
      <c r="C465" s="32" t="s">
        <v>12141</v>
      </c>
      <c r="D465" s="389"/>
      <c r="E465" s="389"/>
      <c r="F465" s="532"/>
      <c r="G465" s="527"/>
      <c r="H465" s="527"/>
      <c r="I465" s="532"/>
      <c r="J465" s="94"/>
      <c r="K465" s="140"/>
      <c r="L465" s="54"/>
      <c r="M465" s="254"/>
      <c r="N465" s="8"/>
      <c r="O465" s="8"/>
      <c r="P465" s="54"/>
      <c r="Q465" s="535"/>
      <c r="R465" s="482"/>
      <c r="S465" s="14"/>
      <c r="T465" s="14"/>
      <c r="U465" s="521"/>
      <c r="V465" s="53"/>
      <c r="W465" s="14"/>
      <c r="X465" s="305" t="s">
        <v>20</v>
      </c>
      <c r="Y465" s="41" t="s">
        <v>21</v>
      </c>
      <c r="Z465" s="86">
        <v>0.85</v>
      </c>
      <c r="AA465" s="75"/>
      <c r="AB465" s="213"/>
      <c r="AC465" s="213"/>
      <c r="AD465" s="45">
        <f>ROUND(ROUND(ROUND(H440*P$440,0)*T464,0)*Z465,0)</f>
        <v>210</v>
      </c>
      <c r="AE465" s="79"/>
    </row>
    <row r="466" ht="16.5" customHeight="1">
      <c r="A466" s="29">
        <v>61.0</v>
      </c>
      <c r="B466" s="29">
        <v>9478.0</v>
      </c>
      <c r="C466" s="32" t="s">
        <v>12142</v>
      </c>
      <c r="D466" s="389"/>
      <c r="E466" s="389"/>
      <c r="F466" s="532"/>
      <c r="G466" s="527"/>
      <c r="H466" s="527"/>
      <c r="I466" s="532"/>
      <c r="J466" s="94"/>
      <c r="K466" s="140"/>
      <c r="L466" s="54"/>
      <c r="M466" s="254"/>
      <c r="N466" s="8"/>
      <c r="O466" s="8"/>
      <c r="P466" s="54"/>
      <c r="Q466" s="535"/>
      <c r="R466" s="482"/>
      <c r="S466" s="83"/>
      <c r="T466" s="83"/>
      <c r="U466" s="525"/>
      <c r="V466" s="180"/>
      <c r="W466" s="21"/>
      <c r="X466" s="484"/>
      <c r="Y466" s="56"/>
      <c r="Z466" s="526"/>
      <c r="AA466" s="213" t="s">
        <v>30</v>
      </c>
      <c r="AB466" s="74">
        <v>5.0</v>
      </c>
      <c r="AC466" s="522" t="s">
        <v>31</v>
      </c>
      <c r="AD466" s="45">
        <f>ROUND(ROUND(ROUND(H440*P$440,0)*T464,0)*Z465,0)-AB466</f>
        <v>205</v>
      </c>
      <c r="AE466" s="79"/>
    </row>
    <row r="467" ht="16.5" customHeight="1">
      <c r="A467" s="29">
        <v>61.0</v>
      </c>
      <c r="B467" s="29">
        <v>9479.0</v>
      </c>
      <c r="C467" s="32" t="s">
        <v>12143</v>
      </c>
      <c r="D467" s="389"/>
      <c r="E467" s="389"/>
      <c r="F467" s="532"/>
      <c r="G467" s="527"/>
      <c r="H467" s="527"/>
      <c r="I467" s="532"/>
      <c r="J467" s="94"/>
      <c r="K467" s="140"/>
      <c r="L467" s="54"/>
      <c r="M467" s="254"/>
      <c r="N467" s="8"/>
      <c r="O467" s="8"/>
      <c r="P467" s="54"/>
      <c r="Q467" s="536"/>
      <c r="R467" s="14"/>
      <c r="S467" s="14"/>
      <c r="T467" s="14"/>
      <c r="U467" s="102" t="s">
        <v>326</v>
      </c>
      <c r="V467" s="41" t="s">
        <v>21</v>
      </c>
      <c r="W467" s="60">
        <v>0.7</v>
      </c>
      <c r="X467" s="37"/>
      <c r="Y467" s="7"/>
      <c r="Z467" s="39"/>
      <c r="AA467" s="213"/>
      <c r="AB467" s="213"/>
      <c r="AC467" s="213"/>
      <c r="AD467" s="45">
        <f>ROUND(ROUND(ROUND(H440*P$440,0)*T464,0)*W467,0)</f>
        <v>173</v>
      </c>
      <c r="AE467" s="79"/>
    </row>
    <row r="468" ht="16.5" customHeight="1">
      <c r="A468" s="29">
        <v>61.0</v>
      </c>
      <c r="B468" s="29">
        <v>9480.0</v>
      </c>
      <c r="C468" s="32" t="s">
        <v>12144</v>
      </c>
      <c r="D468" s="389"/>
      <c r="E468" s="389"/>
      <c r="F468" s="532"/>
      <c r="G468" s="527"/>
      <c r="H468" s="527"/>
      <c r="I468" s="532"/>
      <c r="J468" s="94"/>
      <c r="K468" s="140"/>
      <c r="L468" s="54"/>
      <c r="M468" s="254"/>
      <c r="N468" s="8"/>
      <c r="O468" s="8"/>
      <c r="P468" s="54"/>
      <c r="Q468" s="536"/>
      <c r="R468" s="14"/>
      <c r="S468" s="14"/>
      <c r="T468" s="14"/>
      <c r="U468" s="482"/>
      <c r="V468" s="83"/>
      <c r="W468" s="528"/>
      <c r="X468" s="227"/>
      <c r="Y468" s="22"/>
      <c r="Z468" s="109"/>
      <c r="AA468" s="213" t="s">
        <v>30</v>
      </c>
      <c r="AB468" s="74">
        <v>5.0</v>
      </c>
      <c r="AC468" s="522" t="s">
        <v>31</v>
      </c>
      <c r="AD468" s="45">
        <f>ROUND(ROUND(ROUND(H440*P$440,0)*T464,0)*W467,0)-AB468</f>
        <v>168</v>
      </c>
      <c r="AE468" s="79"/>
    </row>
    <row r="469" ht="16.5" customHeight="1">
      <c r="A469" s="29">
        <v>61.0</v>
      </c>
      <c r="B469" s="29">
        <v>9481.0</v>
      </c>
      <c r="C469" s="32" t="s">
        <v>12145</v>
      </c>
      <c r="D469" s="389"/>
      <c r="E469" s="389"/>
      <c r="F469" s="532"/>
      <c r="G469" s="527"/>
      <c r="H469" s="527"/>
      <c r="I469" s="532"/>
      <c r="J469" s="94"/>
      <c r="K469" s="140"/>
      <c r="L469" s="54"/>
      <c r="M469" s="254"/>
      <c r="N469" s="8"/>
      <c r="O469" s="8"/>
      <c r="P469" s="54"/>
      <c r="Q469" s="254"/>
      <c r="R469" s="83"/>
      <c r="S469" s="83"/>
      <c r="U469" s="482"/>
      <c r="V469" s="99"/>
      <c r="W469" s="529"/>
      <c r="X469" s="305" t="s">
        <v>20</v>
      </c>
      <c r="Y469" s="41" t="s">
        <v>21</v>
      </c>
      <c r="Z469" s="86">
        <v>0.85</v>
      </c>
      <c r="AA469" s="75"/>
      <c r="AB469" s="213"/>
      <c r="AC469" s="213"/>
      <c r="AD469" s="45">
        <f>ROUND(ROUND(ROUND(ROUND(H440*P$440,0)*T464,0)*W467,0)*Z469,0)</f>
        <v>147</v>
      </c>
      <c r="AE469" s="79"/>
    </row>
    <row r="470" ht="16.5" customHeight="1">
      <c r="A470" s="29">
        <v>61.0</v>
      </c>
      <c r="B470" s="29">
        <v>9482.0</v>
      </c>
      <c r="C470" s="32" t="s">
        <v>12146</v>
      </c>
      <c r="D470" s="389"/>
      <c r="E470" s="389"/>
      <c r="F470" s="532"/>
      <c r="G470" s="527"/>
      <c r="H470" s="527"/>
      <c r="I470" s="532"/>
      <c r="J470" s="94"/>
      <c r="K470" s="140"/>
      <c r="L470" s="54"/>
      <c r="M470" s="254"/>
      <c r="N470" s="8"/>
      <c r="O470" s="8"/>
      <c r="P470" s="54"/>
      <c r="Q470" s="254"/>
      <c r="R470" s="83"/>
      <c r="S470" s="83"/>
      <c r="T470" s="83"/>
      <c r="U470" s="530"/>
      <c r="V470" s="24"/>
      <c r="W470" s="26"/>
      <c r="X470" s="484"/>
      <c r="Y470" s="56"/>
      <c r="Z470" s="526"/>
      <c r="AA470" s="213" t="s">
        <v>30</v>
      </c>
      <c r="AB470" s="74">
        <v>5.0</v>
      </c>
      <c r="AC470" s="522" t="s">
        <v>31</v>
      </c>
      <c r="AD470" s="45">
        <f>ROUND(ROUND(ROUND(ROUND(H440*P$440,0)*T464,0)*W467,0)*Z469,0)-AB470</f>
        <v>142</v>
      </c>
      <c r="AE470" s="79"/>
    </row>
    <row r="471" ht="16.5" customHeight="1">
      <c r="A471" s="29">
        <v>61.0</v>
      </c>
      <c r="B471" s="29">
        <v>9483.0</v>
      </c>
      <c r="C471" s="32" t="s">
        <v>12147</v>
      </c>
      <c r="D471" s="389"/>
      <c r="E471" s="389"/>
      <c r="F471" s="532"/>
      <c r="G471" s="527"/>
      <c r="H471" s="527"/>
      <c r="I471" s="532"/>
      <c r="J471" s="94"/>
      <c r="K471" s="140"/>
      <c r="L471" s="54"/>
      <c r="M471" s="254"/>
      <c r="N471" s="8"/>
      <c r="O471" s="8"/>
      <c r="P471" s="54"/>
      <c r="Q471" s="536"/>
      <c r="R471" s="83"/>
      <c r="S471" s="528"/>
      <c r="T471" s="486"/>
      <c r="U471" s="102" t="s">
        <v>329</v>
      </c>
      <c r="V471" s="83" t="s">
        <v>21</v>
      </c>
      <c r="W471" s="528">
        <v>0.85</v>
      </c>
      <c r="X471" s="37"/>
      <c r="Y471" s="7"/>
      <c r="Z471" s="39"/>
      <c r="AA471" s="213"/>
      <c r="AB471" s="213"/>
      <c r="AC471" s="213"/>
      <c r="AD471" s="45">
        <f>ROUND(ROUND(ROUND(H440*P$440,0)*T464,0)*W471,0)</f>
        <v>210</v>
      </c>
      <c r="AE471" s="79"/>
    </row>
    <row r="472" ht="16.5" customHeight="1">
      <c r="A472" s="29">
        <v>61.0</v>
      </c>
      <c r="B472" s="29">
        <v>9484.0</v>
      </c>
      <c r="C472" s="32" t="s">
        <v>12148</v>
      </c>
      <c r="D472" s="389"/>
      <c r="E472" s="389"/>
      <c r="F472" s="532"/>
      <c r="G472" s="527"/>
      <c r="H472" s="527"/>
      <c r="I472" s="532"/>
      <c r="J472" s="94"/>
      <c r="K472" s="140"/>
      <c r="L472" s="54"/>
      <c r="M472" s="254"/>
      <c r="N472" s="8"/>
      <c r="O472" s="8"/>
      <c r="P472" s="54"/>
      <c r="Q472" s="536"/>
      <c r="R472" s="83"/>
      <c r="S472" s="528"/>
      <c r="T472" s="528"/>
      <c r="U472" s="482"/>
      <c r="V472" s="83"/>
      <c r="W472" s="528"/>
      <c r="X472" s="227"/>
      <c r="Y472" s="22"/>
      <c r="Z472" s="109"/>
      <c r="AA472" s="213" t="s">
        <v>30</v>
      </c>
      <c r="AB472" s="74">
        <v>5.0</v>
      </c>
      <c r="AC472" s="522" t="s">
        <v>31</v>
      </c>
      <c r="AD472" s="45">
        <f>ROUND(ROUND(ROUND(H440*P$440,0)*T464,0)*W471,0)-AB472</f>
        <v>205</v>
      </c>
      <c r="AE472" s="79"/>
    </row>
    <row r="473" ht="16.5" customHeight="1">
      <c r="A473" s="29">
        <v>61.0</v>
      </c>
      <c r="B473" s="29">
        <v>9485.0</v>
      </c>
      <c r="C473" s="32" t="s">
        <v>12149</v>
      </c>
      <c r="D473" s="389"/>
      <c r="E473" s="389"/>
      <c r="F473" s="532"/>
      <c r="G473" s="156"/>
      <c r="H473" s="527"/>
      <c r="I473" s="532"/>
      <c r="J473" s="94"/>
      <c r="K473" s="140"/>
      <c r="L473" s="54"/>
      <c r="M473" s="254"/>
      <c r="N473" s="8"/>
      <c r="O473" s="8"/>
      <c r="P473" s="54"/>
      <c r="Q473" s="254"/>
      <c r="R473" s="83"/>
      <c r="S473" s="528"/>
      <c r="T473" s="528"/>
      <c r="U473" s="482"/>
      <c r="V473" s="99"/>
      <c r="W473" s="529"/>
      <c r="X473" s="305" t="s">
        <v>20</v>
      </c>
      <c r="Y473" s="41" t="s">
        <v>21</v>
      </c>
      <c r="Z473" s="86">
        <v>0.85</v>
      </c>
      <c r="AA473" s="75"/>
      <c r="AB473" s="213"/>
      <c r="AC473" s="213"/>
      <c r="AD473" s="45">
        <f>ROUND(ROUND(ROUND(ROUND(H440*P$440,0)*T464,0)*W471,0)*Z473,0)</f>
        <v>179</v>
      </c>
      <c r="AE473" s="79"/>
    </row>
    <row r="474" ht="16.5" customHeight="1">
      <c r="A474" s="29">
        <v>61.0</v>
      </c>
      <c r="B474" s="29">
        <v>9486.0</v>
      </c>
      <c r="C474" s="32" t="s">
        <v>12150</v>
      </c>
      <c r="D474" s="389"/>
      <c r="E474" s="389"/>
      <c r="F474" s="532"/>
      <c r="G474" s="156"/>
      <c r="H474" s="527"/>
      <c r="I474" s="532"/>
      <c r="J474" s="94"/>
      <c r="K474" s="140"/>
      <c r="L474" s="54"/>
      <c r="M474" s="254"/>
      <c r="N474" s="8"/>
      <c r="O474" s="8"/>
      <c r="P474" s="54"/>
      <c r="Q474" s="537"/>
      <c r="R474" s="55"/>
      <c r="S474" s="56"/>
      <c r="T474" s="141"/>
      <c r="U474" s="484"/>
      <c r="V474" s="24"/>
      <c r="W474" s="26"/>
      <c r="X474" s="484"/>
      <c r="Y474" s="56"/>
      <c r="Z474" s="526"/>
      <c r="AA474" s="213" t="s">
        <v>30</v>
      </c>
      <c r="AB474" s="74">
        <v>5.0</v>
      </c>
      <c r="AC474" s="522" t="s">
        <v>31</v>
      </c>
      <c r="AD474" s="45">
        <f>ROUND(ROUND(ROUND(ROUND(H440*P$440,0)*T464,0)*W471,0)*Z473,0)-AB474</f>
        <v>174</v>
      </c>
      <c r="AE474" s="79"/>
    </row>
    <row r="475" ht="16.5" customHeight="1">
      <c r="A475" s="29">
        <v>61.0</v>
      </c>
      <c r="B475" s="29">
        <v>9487.0</v>
      </c>
      <c r="C475" s="32" t="s">
        <v>12151</v>
      </c>
      <c r="D475" s="389"/>
      <c r="E475" s="231"/>
      <c r="F475" s="523"/>
      <c r="G475" s="173"/>
      <c r="H475" s="174"/>
      <c r="I475" s="523"/>
      <c r="J475" s="94"/>
      <c r="K475" s="140"/>
      <c r="L475" s="54"/>
      <c r="M475" s="254"/>
      <c r="N475" s="598" t="s">
        <v>27</v>
      </c>
      <c r="O475" s="600"/>
      <c r="P475" s="601"/>
      <c r="Q475" s="52"/>
      <c r="R475" s="8"/>
      <c r="S475" s="8"/>
      <c r="T475" s="8"/>
      <c r="U475" s="521"/>
      <c r="V475" s="14"/>
      <c r="W475" s="8"/>
      <c r="X475" s="37"/>
      <c r="Y475" s="7"/>
      <c r="Z475" s="39"/>
      <c r="AA475" s="213"/>
      <c r="AB475" s="213"/>
      <c r="AC475" s="213"/>
      <c r="AD475" s="45">
        <f>ROUND(ROUND(H440*P$476,0),0)</f>
        <v>353</v>
      </c>
      <c r="AE475" s="79"/>
    </row>
    <row r="476" ht="16.5" customHeight="1">
      <c r="A476" s="29">
        <v>61.0</v>
      </c>
      <c r="B476" s="29">
        <v>9488.0</v>
      </c>
      <c r="C476" s="32" t="s">
        <v>12152</v>
      </c>
      <c r="D476" s="389"/>
      <c r="E476" s="231"/>
      <c r="F476" s="523"/>
      <c r="G476" s="173"/>
      <c r="H476" s="53"/>
      <c r="I476" s="8"/>
      <c r="J476" s="94"/>
      <c r="K476" s="140"/>
      <c r="L476" s="54"/>
      <c r="M476" s="254"/>
      <c r="N476" s="482"/>
      <c r="O476" s="83" t="s">
        <v>21</v>
      </c>
      <c r="P476" s="528">
        <v>0.5</v>
      </c>
      <c r="Q476" s="52"/>
      <c r="R476" s="8"/>
      <c r="S476" s="8"/>
      <c r="T476" s="8"/>
      <c r="U476" s="521"/>
      <c r="V476" s="14"/>
      <c r="W476" s="8"/>
      <c r="X476" s="52"/>
      <c r="Y476" s="8"/>
      <c r="Z476" s="109"/>
      <c r="AA476" s="213" t="s">
        <v>30</v>
      </c>
      <c r="AB476" s="74">
        <v>5.0</v>
      </c>
      <c r="AC476" s="522" t="s">
        <v>31</v>
      </c>
      <c r="AD476" s="45">
        <f>ROUND(ROUND(H440*P$476,0),0)-AB476</f>
        <v>348</v>
      </c>
      <c r="AE476" s="79"/>
    </row>
    <row r="477" ht="16.5" customHeight="1">
      <c r="A477" s="29">
        <v>61.0</v>
      </c>
      <c r="B477" s="29">
        <v>9489.0</v>
      </c>
      <c r="C477" s="32" t="s">
        <v>12153</v>
      </c>
      <c r="D477" s="389"/>
      <c r="E477" s="231"/>
      <c r="F477" s="523"/>
      <c r="G477" s="174"/>
      <c r="H477" s="174"/>
      <c r="I477" s="523"/>
      <c r="J477" s="94"/>
      <c r="K477" s="140"/>
      <c r="L477" s="54"/>
      <c r="M477" s="254"/>
      <c r="N477" s="482"/>
      <c r="O477" s="8"/>
      <c r="P477" s="54"/>
      <c r="Q477" s="52"/>
      <c r="R477" s="8"/>
      <c r="S477" s="8"/>
      <c r="T477" s="8"/>
      <c r="U477" s="521"/>
      <c r="V477" s="14"/>
      <c r="W477" s="54"/>
      <c r="X477" s="305" t="s">
        <v>20</v>
      </c>
      <c r="Y477" s="41" t="s">
        <v>21</v>
      </c>
      <c r="Z477" s="86">
        <v>0.85</v>
      </c>
      <c r="AA477" s="75"/>
      <c r="AB477" s="213"/>
      <c r="AC477" s="213"/>
      <c r="AD477" s="45">
        <f>ROUND(ROUND(H440*P$476,0)*Z477,0)</f>
        <v>300</v>
      </c>
      <c r="AE477" s="79"/>
    </row>
    <row r="478" ht="16.5" customHeight="1">
      <c r="A478" s="29">
        <v>61.0</v>
      </c>
      <c r="B478" s="29">
        <v>9490.0</v>
      </c>
      <c r="C478" s="32" t="s">
        <v>12154</v>
      </c>
      <c r="D478" s="389"/>
      <c r="E478" s="231"/>
      <c r="F478" s="523"/>
      <c r="G478" s="174"/>
      <c r="H478" s="174"/>
      <c r="I478" s="174"/>
      <c r="J478" s="94"/>
      <c r="K478" s="140"/>
      <c r="L478" s="54"/>
      <c r="M478" s="254"/>
      <c r="N478" s="482"/>
      <c r="O478" s="8"/>
      <c r="P478" s="54"/>
      <c r="Q478" s="52"/>
      <c r="R478" s="8"/>
      <c r="S478" s="8"/>
      <c r="T478" s="8"/>
      <c r="U478" s="525"/>
      <c r="V478" s="21"/>
      <c r="W478" s="109"/>
      <c r="X478" s="484"/>
      <c r="Y478" s="56"/>
      <c r="Z478" s="526"/>
      <c r="AA478" s="213" t="s">
        <v>30</v>
      </c>
      <c r="AB478" s="74">
        <v>5.0</v>
      </c>
      <c r="AC478" s="522" t="s">
        <v>31</v>
      </c>
      <c r="AD478" s="45">
        <f>ROUND(ROUND(H440*P$476,0)*Z477,0)-AB478</f>
        <v>295</v>
      </c>
      <c r="AE478" s="79"/>
    </row>
    <row r="479" ht="16.5" customHeight="1">
      <c r="A479" s="29">
        <v>61.0</v>
      </c>
      <c r="B479" s="29">
        <v>9491.0</v>
      </c>
      <c r="C479" s="32" t="s">
        <v>12155</v>
      </c>
      <c r="D479" s="231"/>
      <c r="E479" s="231"/>
      <c r="F479" s="532"/>
      <c r="G479" s="527"/>
      <c r="H479" s="8"/>
      <c r="I479" s="144"/>
      <c r="J479" s="94"/>
      <c r="K479" s="140"/>
      <c r="L479" s="54"/>
      <c r="M479" s="254"/>
      <c r="N479" s="8"/>
      <c r="O479" s="8"/>
      <c r="P479" s="54"/>
      <c r="Q479" s="52"/>
      <c r="R479" s="8"/>
      <c r="S479" s="8"/>
      <c r="T479" s="8"/>
      <c r="U479" s="102" t="s">
        <v>326</v>
      </c>
      <c r="V479" s="41" t="s">
        <v>21</v>
      </c>
      <c r="W479" s="60">
        <v>0.7</v>
      </c>
      <c r="X479" s="37"/>
      <c r="Y479" s="7"/>
      <c r="Z479" s="39"/>
      <c r="AA479" s="213"/>
      <c r="AB479" s="213"/>
      <c r="AC479" s="213"/>
      <c r="AD479" s="45">
        <f>ROUND(ROUND(H440*P$476,0)*W479,0)</f>
        <v>247</v>
      </c>
      <c r="AE479" s="79"/>
    </row>
    <row r="480" ht="16.5" customHeight="1">
      <c r="A480" s="29">
        <v>61.0</v>
      </c>
      <c r="B480" s="29">
        <v>9492.0</v>
      </c>
      <c r="C480" s="32" t="s">
        <v>12156</v>
      </c>
      <c r="D480" s="231"/>
      <c r="E480" s="231"/>
      <c r="F480" s="532"/>
      <c r="G480" s="527"/>
      <c r="H480" s="8"/>
      <c r="I480" s="144"/>
      <c r="J480" s="94"/>
      <c r="K480" s="140"/>
      <c r="L480" s="54"/>
      <c r="M480" s="254"/>
      <c r="N480" s="8"/>
      <c r="O480" s="8"/>
      <c r="P480" s="54"/>
      <c r="Q480" s="52"/>
      <c r="R480" s="8"/>
      <c r="S480" s="8"/>
      <c r="T480" s="8"/>
      <c r="U480" s="482"/>
      <c r="V480" s="83"/>
      <c r="W480" s="528"/>
      <c r="X480" s="227"/>
      <c r="Y480" s="22"/>
      <c r="Z480" s="109"/>
      <c r="AA480" s="213" t="s">
        <v>30</v>
      </c>
      <c r="AB480" s="74">
        <v>5.0</v>
      </c>
      <c r="AC480" s="522" t="s">
        <v>31</v>
      </c>
      <c r="AD480" s="45">
        <f>ROUND(ROUND(H440*P$476,0)*W479,0)-AB480</f>
        <v>242</v>
      </c>
      <c r="AE480" s="79"/>
    </row>
    <row r="481" ht="16.5" customHeight="1">
      <c r="A481" s="29">
        <v>61.0</v>
      </c>
      <c r="B481" s="29">
        <v>9493.0</v>
      </c>
      <c r="C481" s="32" t="s">
        <v>12157</v>
      </c>
      <c r="D481" s="389"/>
      <c r="E481" s="231"/>
      <c r="F481" s="543"/>
      <c r="G481" s="113"/>
      <c r="H481" s="8"/>
      <c r="I481" s="144"/>
      <c r="J481" s="94"/>
      <c r="K481" s="140"/>
      <c r="L481" s="54"/>
      <c r="M481" s="254"/>
      <c r="N481" s="8"/>
      <c r="O481" s="8"/>
      <c r="P481" s="54"/>
      <c r="Q481" s="52"/>
      <c r="R481" s="8"/>
      <c r="S481" s="8"/>
      <c r="T481" s="8"/>
      <c r="U481" s="482"/>
      <c r="V481" s="99"/>
      <c r="W481" s="529"/>
      <c r="X481" s="305" t="s">
        <v>20</v>
      </c>
      <c r="Y481" s="41" t="s">
        <v>21</v>
      </c>
      <c r="Z481" s="86">
        <v>0.85</v>
      </c>
      <c r="AA481" s="75"/>
      <c r="AB481" s="213"/>
      <c r="AC481" s="213"/>
      <c r="AD481" s="45">
        <f>ROUND(ROUND(ROUND(H440*P$476,0)*W479,0)*Z481,0)</f>
        <v>210</v>
      </c>
      <c r="AE481" s="79"/>
    </row>
    <row r="482" ht="16.5" customHeight="1">
      <c r="A482" s="29">
        <v>61.0</v>
      </c>
      <c r="B482" s="29">
        <v>9494.0</v>
      </c>
      <c r="C482" s="32" t="s">
        <v>12158</v>
      </c>
      <c r="D482" s="389"/>
      <c r="E482" s="231"/>
      <c r="F482" s="543"/>
      <c r="G482" s="113"/>
      <c r="H482" s="8"/>
      <c r="I482" s="144"/>
      <c r="J482" s="94"/>
      <c r="K482" s="140"/>
      <c r="L482" s="54"/>
      <c r="M482" s="254"/>
      <c r="N482" s="8"/>
      <c r="O482" s="8"/>
      <c r="P482" s="54"/>
      <c r="Q482" s="52"/>
      <c r="R482" s="8"/>
      <c r="S482" s="8"/>
      <c r="T482" s="8"/>
      <c r="U482" s="530"/>
      <c r="V482" s="24"/>
      <c r="W482" s="26"/>
      <c r="X482" s="484"/>
      <c r="Y482" s="56"/>
      <c r="Z482" s="526"/>
      <c r="AA482" s="213" t="s">
        <v>30</v>
      </c>
      <c r="AB482" s="74">
        <v>5.0</v>
      </c>
      <c r="AC482" s="522" t="s">
        <v>31</v>
      </c>
      <c r="AD482" s="45">
        <f>ROUND(ROUND(ROUND(H440*P$476,0)*W479,0)*Z481,0)-AB482</f>
        <v>205</v>
      </c>
      <c r="AE482" s="79"/>
    </row>
    <row r="483" ht="16.5" customHeight="1">
      <c r="A483" s="29">
        <v>61.0</v>
      </c>
      <c r="B483" s="29">
        <v>9495.0</v>
      </c>
      <c r="C483" s="32" t="s">
        <v>12159</v>
      </c>
      <c r="D483" s="389"/>
      <c r="E483" s="231"/>
      <c r="F483" s="543"/>
      <c r="G483" s="113"/>
      <c r="H483" s="8"/>
      <c r="I483" s="144"/>
      <c r="J483" s="94"/>
      <c r="K483" s="140"/>
      <c r="L483" s="54"/>
      <c r="M483" s="254"/>
      <c r="N483" s="8"/>
      <c r="O483" s="8"/>
      <c r="P483" s="54"/>
      <c r="Q483" s="52"/>
      <c r="R483" s="8"/>
      <c r="S483" s="8"/>
      <c r="T483" s="54"/>
      <c r="U483" s="102" t="s">
        <v>329</v>
      </c>
      <c r="V483" s="83" t="s">
        <v>21</v>
      </c>
      <c r="W483" s="528">
        <v>0.85</v>
      </c>
      <c r="X483" s="37"/>
      <c r="Y483" s="7"/>
      <c r="Z483" s="39"/>
      <c r="AA483" s="213"/>
      <c r="AB483" s="213"/>
      <c r="AC483" s="213"/>
      <c r="AD483" s="45">
        <f>ROUND(ROUND(H440*P$476,0)*W483,0)</f>
        <v>300</v>
      </c>
      <c r="AE483" s="79"/>
    </row>
    <row r="484" ht="16.5" customHeight="1">
      <c r="A484" s="29">
        <v>61.0</v>
      </c>
      <c r="B484" s="29">
        <v>9496.0</v>
      </c>
      <c r="C484" s="32" t="s">
        <v>12160</v>
      </c>
      <c r="D484" s="389"/>
      <c r="E484" s="231"/>
      <c r="F484" s="543"/>
      <c r="G484" s="113"/>
      <c r="H484" s="8"/>
      <c r="I484" s="144"/>
      <c r="J484" s="94"/>
      <c r="K484" s="140"/>
      <c r="L484" s="54"/>
      <c r="M484" s="254"/>
      <c r="N484" s="8"/>
      <c r="O484" s="8"/>
      <c r="P484" s="54"/>
      <c r="Q484" s="52"/>
      <c r="R484" s="8"/>
      <c r="S484" s="8"/>
      <c r="T484" s="8"/>
      <c r="U484" s="482"/>
      <c r="V484" s="83"/>
      <c r="W484" s="528"/>
      <c r="X484" s="227"/>
      <c r="Y484" s="22"/>
      <c r="Z484" s="109"/>
      <c r="AA484" s="213" t="s">
        <v>30</v>
      </c>
      <c r="AB484" s="74">
        <v>5.0</v>
      </c>
      <c r="AC484" s="522" t="s">
        <v>31</v>
      </c>
      <c r="AD484" s="45">
        <f>ROUND(ROUND(H440*P$476,0)*W483,0)-AB484</f>
        <v>295</v>
      </c>
      <c r="AE484" s="79"/>
    </row>
    <row r="485" ht="16.5" customHeight="1">
      <c r="A485" s="29">
        <v>61.0</v>
      </c>
      <c r="B485" s="29">
        <v>9497.0</v>
      </c>
      <c r="C485" s="32" t="s">
        <v>12161</v>
      </c>
      <c r="D485" s="389"/>
      <c r="E485" s="231"/>
      <c r="F485" s="532"/>
      <c r="G485" s="527"/>
      <c r="H485" s="527"/>
      <c r="I485" s="532"/>
      <c r="J485" s="94"/>
      <c r="K485" s="140"/>
      <c r="L485" s="54"/>
      <c r="M485" s="254"/>
      <c r="N485" s="8"/>
      <c r="O485" s="8"/>
      <c r="P485" s="54"/>
      <c r="Q485" s="52"/>
      <c r="R485" s="8"/>
      <c r="S485" s="8"/>
      <c r="T485" s="8"/>
      <c r="U485" s="482"/>
      <c r="V485" s="99"/>
      <c r="W485" s="529"/>
      <c r="X485" s="305" t="s">
        <v>20</v>
      </c>
      <c r="Y485" s="41" t="s">
        <v>21</v>
      </c>
      <c r="Z485" s="86">
        <v>0.85</v>
      </c>
      <c r="AA485" s="75"/>
      <c r="AB485" s="213"/>
      <c r="AC485" s="213"/>
      <c r="AD485" s="45">
        <f>ROUND(ROUND(ROUND(H440*P$476,0)*W483,0)*Z485,0)</f>
        <v>255</v>
      </c>
      <c r="AE485" s="79"/>
    </row>
    <row r="486" ht="16.5" customHeight="1">
      <c r="A486" s="29">
        <v>61.0</v>
      </c>
      <c r="B486" s="29">
        <v>9498.0</v>
      </c>
      <c r="C486" s="32" t="s">
        <v>12162</v>
      </c>
      <c r="D486" s="389"/>
      <c r="E486" s="231"/>
      <c r="F486" s="532"/>
      <c r="G486" s="527"/>
      <c r="H486" s="527"/>
      <c r="I486" s="532"/>
      <c r="J486" s="94"/>
      <c r="K486" s="140"/>
      <c r="L486" s="54"/>
      <c r="M486" s="254"/>
      <c r="N486" s="8"/>
      <c r="O486" s="8"/>
      <c r="P486" s="54"/>
      <c r="Q486" s="227"/>
      <c r="R486" s="22"/>
      <c r="S486" s="22"/>
      <c r="T486" s="22"/>
      <c r="U486" s="484"/>
      <c r="V486" s="24"/>
      <c r="W486" s="26"/>
      <c r="X486" s="484"/>
      <c r="Y486" s="56"/>
      <c r="Z486" s="526"/>
      <c r="AA486" s="213" t="s">
        <v>30</v>
      </c>
      <c r="AB486" s="74">
        <v>5.0</v>
      </c>
      <c r="AC486" s="522" t="s">
        <v>31</v>
      </c>
      <c r="AD486" s="45">
        <f>ROUND(ROUND(ROUND(H440*P$476,0)*W483,0)*Z485,0)-AB486</f>
        <v>250</v>
      </c>
      <c r="AE486" s="79"/>
    </row>
    <row r="487" ht="16.5" customHeight="1">
      <c r="A487" s="29">
        <v>61.0</v>
      </c>
      <c r="B487" s="29">
        <v>9499.0</v>
      </c>
      <c r="C487" s="32" t="s">
        <v>12163</v>
      </c>
      <c r="D487" s="389"/>
      <c r="E487" s="389"/>
      <c r="F487" s="532"/>
      <c r="G487" s="527"/>
      <c r="H487" s="527"/>
      <c r="I487" s="532"/>
      <c r="J487" s="94"/>
      <c r="K487" s="140"/>
      <c r="L487" s="54"/>
      <c r="M487" s="254"/>
      <c r="N487" s="8"/>
      <c r="O487" s="8"/>
      <c r="P487" s="54"/>
      <c r="Q487" s="206" t="s">
        <v>23</v>
      </c>
      <c r="R487" s="102" t="s">
        <v>24</v>
      </c>
      <c r="S487" s="533"/>
      <c r="T487" s="533"/>
      <c r="U487" s="520"/>
      <c r="V487" s="38"/>
      <c r="W487" s="6"/>
      <c r="X487" s="37"/>
      <c r="Y487" s="7"/>
      <c r="Z487" s="39"/>
      <c r="AA487" s="213"/>
      <c r="AB487" s="213"/>
      <c r="AC487" s="213"/>
      <c r="AD487" s="45">
        <f>ROUND(ROUND(H440*P$476,0)*T488,0)</f>
        <v>247</v>
      </c>
      <c r="AE487" s="79"/>
    </row>
    <row r="488" ht="16.5" customHeight="1">
      <c r="A488" s="29">
        <v>61.0</v>
      </c>
      <c r="B488" s="29">
        <v>9500.0</v>
      </c>
      <c r="C488" s="32" t="s">
        <v>12164</v>
      </c>
      <c r="D488" s="389"/>
      <c r="E488" s="389"/>
      <c r="F488" s="532"/>
      <c r="G488" s="527"/>
      <c r="H488" s="527"/>
      <c r="I488" s="532"/>
      <c r="J488" s="94"/>
      <c r="K488" s="140"/>
      <c r="L488" s="54"/>
      <c r="M488" s="254"/>
      <c r="N488" s="8"/>
      <c r="O488" s="8"/>
      <c r="P488" s="54"/>
      <c r="Q488" s="481"/>
      <c r="R488" s="482"/>
      <c r="S488" s="83" t="s">
        <v>21</v>
      </c>
      <c r="T488" s="528">
        <v>0.7</v>
      </c>
      <c r="U488" s="521"/>
      <c r="V488" s="53"/>
      <c r="W488" s="14"/>
      <c r="X488" s="52"/>
      <c r="Y488" s="8"/>
      <c r="Z488" s="109"/>
      <c r="AA488" s="213" t="s">
        <v>30</v>
      </c>
      <c r="AB488" s="74">
        <v>5.0</v>
      </c>
      <c r="AC488" s="522" t="s">
        <v>31</v>
      </c>
      <c r="AD488" s="45">
        <f>ROUND(ROUND(H440*P$476,0)*T488,0)-AB488</f>
        <v>242</v>
      </c>
      <c r="AE488" s="79"/>
    </row>
    <row r="489" ht="16.5" customHeight="1">
      <c r="A489" s="29">
        <v>61.0</v>
      </c>
      <c r="B489" s="29">
        <v>9501.0</v>
      </c>
      <c r="C489" s="32" t="s">
        <v>12165</v>
      </c>
      <c r="D489" s="389"/>
      <c r="E489" s="389"/>
      <c r="F489" s="532"/>
      <c r="G489" s="527"/>
      <c r="H489" s="527"/>
      <c r="I489" s="532"/>
      <c r="J489" s="94"/>
      <c r="K489" s="140"/>
      <c r="L489" s="54"/>
      <c r="M489" s="254"/>
      <c r="N489" s="8"/>
      <c r="O489" s="8"/>
      <c r="P489" s="54"/>
      <c r="Q489" s="481"/>
      <c r="R489" s="482"/>
      <c r="S489" s="14"/>
      <c r="T489" s="14"/>
      <c r="U489" s="521"/>
      <c r="V489" s="53"/>
      <c r="W489" s="14"/>
      <c r="X489" s="305" t="s">
        <v>20</v>
      </c>
      <c r="Y489" s="41" t="s">
        <v>21</v>
      </c>
      <c r="Z489" s="86">
        <v>0.85</v>
      </c>
      <c r="AA489" s="75"/>
      <c r="AB489" s="213"/>
      <c r="AC489" s="213"/>
      <c r="AD489" s="45">
        <f>ROUND(ROUND(ROUND(H440*P$476,0)*T488,0)*Z489,0)</f>
        <v>210</v>
      </c>
      <c r="AE489" s="79"/>
    </row>
    <row r="490" ht="16.5" customHeight="1">
      <c r="A490" s="29">
        <v>61.0</v>
      </c>
      <c r="B490" s="29">
        <v>9502.0</v>
      </c>
      <c r="C490" s="32" t="s">
        <v>12166</v>
      </c>
      <c r="D490" s="389"/>
      <c r="E490" s="389"/>
      <c r="F490" s="532"/>
      <c r="G490" s="527"/>
      <c r="H490" s="527"/>
      <c r="I490" s="532"/>
      <c r="J490" s="94"/>
      <c r="K490" s="140"/>
      <c r="L490" s="54"/>
      <c r="M490" s="254"/>
      <c r="N490" s="8"/>
      <c r="O490" s="8"/>
      <c r="P490" s="54"/>
      <c r="Q490" s="481"/>
      <c r="R490" s="482"/>
      <c r="S490" s="83"/>
      <c r="T490" s="83"/>
      <c r="U490" s="525"/>
      <c r="V490" s="180"/>
      <c r="W490" s="21"/>
      <c r="X490" s="484"/>
      <c r="Y490" s="56"/>
      <c r="Z490" s="526"/>
      <c r="AA490" s="213" t="s">
        <v>30</v>
      </c>
      <c r="AB490" s="74">
        <v>5.0</v>
      </c>
      <c r="AC490" s="522" t="s">
        <v>31</v>
      </c>
      <c r="AD490" s="45">
        <f>ROUND(ROUND(ROUND(H440*P$476,0)*T488,0)*Z489,0)-AB490</f>
        <v>205</v>
      </c>
      <c r="AE490" s="79"/>
    </row>
    <row r="491" ht="16.5" customHeight="1">
      <c r="A491" s="29">
        <v>61.0</v>
      </c>
      <c r="B491" s="29">
        <v>9503.0</v>
      </c>
      <c r="C491" s="32" t="s">
        <v>12167</v>
      </c>
      <c r="D491" s="389"/>
      <c r="E491" s="389"/>
      <c r="F491" s="532"/>
      <c r="G491" s="527"/>
      <c r="H491" s="527"/>
      <c r="I491" s="532"/>
      <c r="J491" s="94"/>
      <c r="K491" s="140"/>
      <c r="L491" s="54"/>
      <c r="M491" s="254"/>
      <c r="N491" s="8"/>
      <c r="O491" s="8"/>
      <c r="P491" s="54"/>
      <c r="Q491" s="536"/>
      <c r="R491" s="14"/>
      <c r="S491" s="14"/>
      <c r="T491" s="14"/>
      <c r="U491" s="102" t="s">
        <v>326</v>
      </c>
      <c r="V491" s="41" t="s">
        <v>21</v>
      </c>
      <c r="W491" s="60">
        <v>0.7</v>
      </c>
      <c r="X491" s="37"/>
      <c r="Y491" s="7"/>
      <c r="Z491" s="39"/>
      <c r="AA491" s="213"/>
      <c r="AB491" s="213"/>
      <c r="AC491" s="213"/>
      <c r="AD491" s="45">
        <f>ROUND(ROUND(ROUND(H440*P$476,0)*T488,0)*W491,0)</f>
        <v>173</v>
      </c>
      <c r="AE491" s="79"/>
    </row>
    <row r="492" ht="16.5" customHeight="1">
      <c r="A492" s="29">
        <v>61.0</v>
      </c>
      <c r="B492" s="29">
        <v>9504.0</v>
      </c>
      <c r="C492" s="32" t="s">
        <v>12168</v>
      </c>
      <c r="D492" s="389"/>
      <c r="E492" s="389"/>
      <c r="F492" s="532"/>
      <c r="G492" s="527"/>
      <c r="H492" s="527"/>
      <c r="I492" s="532"/>
      <c r="J492" s="94"/>
      <c r="K492" s="140"/>
      <c r="L492" s="54"/>
      <c r="M492" s="254"/>
      <c r="N492" s="8"/>
      <c r="O492" s="8"/>
      <c r="P492" s="54"/>
      <c r="Q492" s="536"/>
      <c r="R492" s="14"/>
      <c r="S492" s="14"/>
      <c r="T492" s="14"/>
      <c r="U492" s="482"/>
      <c r="V492" s="83"/>
      <c r="W492" s="528"/>
      <c r="X492" s="227"/>
      <c r="Y492" s="22"/>
      <c r="Z492" s="109"/>
      <c r="AA492" s="213" t="s">
        <v>30</v>
      </c>
      <c r="AB492" s="74">
        <v>5.0</v>
      </c>
      <c r="AC492" s="522" t="s">
        <v>31</v>
      </c>
      <c r="AD492" s="45">
        <f>ROUND(ROUND(ROUND(H440*P$476,0)*T488,0)*W491,0)-AB492</f>
        <v>168</v>
      </c>
      <c r="AE492" s="79"/>
    </row>
    <row r="493" ht="16.5" customHeight="1">
      <c r="A493" s="29">
        <v>61.0</v>
      </c>
      <c r="B493" s="29">
        <v>9505.0</v>
      </c>
      <c r="C493" s="32" t="s">
        <v>12169</v>
      </c>
      <c r="D493" s="389"/>
      <c r="E493" s="389"/>
      <c r="F493" s="532"/>
      <c r="G493" s="527"/>
      <c r="H493" s="527"/>
      <c r="I493" s="532"/>
      <c r="J493" s="94"/>
      <c r="K493" s="140"/>
      <c r="L493" s="54"/>
      <c r="M493" s="254"/>
      <c r="N493" s="8"/>
      <c r="O493" s="8"/>
      <c r="P493" s="54"/>
      <c r="Q493" s="254"/>
      <c r="R493" s="83"/>
      <c r="S493" s="83"/>
      <c r="U493" s="482"/>
      <c r="V493" s="99"/>
      <c r="W493" s="529"/>
      <c r="X493" s="305" t="s">
        <v>20</v>
      </c>
      <c r="Y493" s="41" t="s">
        <v>21</v>
      </c>
      <c r="Z493" s="86">
        <v>0.85</v>
      </c>
      <c r="AA493" s="75"/>
      <c r="AB493" s="213"/>
      <c r="AC493" s="213"/>
      <c r="AD493" s="45">
        <f>ROUND(ROUND(ROUND(ROUND(H440*P$476,0)*T488,0)*W491,0)*Z493,0)</f>
        <v>147</v>
      </c>
      <c r="AE493" s="79"/>
    </row>
    <row r="494" ht="16.5" customHeight="1">
      <c r="A494" s="29">
        <v>61.0</v>
      </c>
      <c r="B494" s="29">
        <v>9506.0</v>
      </c>
      <c r="C494" s="32" t="s">
        <v>12170</v>
      </c>
      <c r="D494" s="389"/>
      <c r="E494" s="389"/>
      <c r="F494" s="532"/>
      <c r="G494" s="527"/>
      <c r="H494" s="527"/>
      <c r="I494" s="532"/>
      <c r="J494" s="94"/>
      <c r="K494" s="140"/>
      <c r="L494" s="54"/>
      <c r="M494" s="254"/>
      <c r="N494" s="8"/>
      <c r="O494" s="8"/>
      <c r="P494" s="54"/>
      <c r="Q494" s="254"/>
      <c r="R494" s="83"/>
      <c r="S494" s="83"/>
      <c r="T494" s="83"/>
      <c r="U494" s="530"/>
      <c r="V494" s="24"/>
      <c r="W494" s="26"/>
      <c r="X494" s="484"/>
      <c r="Y494" s="56"/>
      <c r="Z494" s="526"/>
      <c r="AA494" s="213" t="s">
        <v>30</v>
      </c>
      <c r="AB494" s="74">
        <v>5.0</v>
      </c>
      <c r="AC494" s="522" t="s">
        <v>31</v>
      </c>
      <c r="AD494" s="45">
        <f>ROUND(ROUND(ROUND(ROUND(H440*P$476,0)*T488,0)*W491,0)*Z493,0)-AB494</f>
        <v>142</v>
      </c>
      <c r="AE494" s="79"/>
    </row>
    <row r="495" ht="16.5" customHeight="1">
      <c r="A495" s="29">
        <v>61.0</v>
      </c>
      <c r="B495" s="29">
        <v>9507.0</v>
      </c>
      <c r="C495" s="32" t="s">
        <v>12171</v>
      </c>
      <c r="D495" s="389"/>
      <c r="E495" s="389"/>
      <c r="F495" s="532"/>
      <c r="G495" s="527"/>
      <c r="H495" s="527"/>
      <c r="I495" s="532"/>
      <c r="J495" s="94"/>
      <c r="K495" s="140"/>
      <c r="L495" s="54"/>
      <c r="M495" s="254"/>
      <c r="N495" s="8"/>
      <c r="O495" s="8"/>
      <c r="P495" s="54"/>
      <c r="Q495" s="536"/>
      <c r="R495" s="83"/>
      <c r="S495" s="528"/>
      <c r="T495" s="486"/>
      <c r="U495" s="102" t="s">
        <v>329</v>
      </c>
      <c r="V495" s="83" t="s">
        <v>21</v>
      </c>
      <c r="W495" s="528">
        <v>0.85</v>
      </c>
      <c r="X495" s="37"/>
      <c r="Y495" s="7"/>
      <c r="Z495" s="39"/>
      <c r="AA495" s="213"/>
      <c r="AB495" s="213"/>
      <c r="AC495" s="213"/>
      <c r="AD495" s="45">
        <f>ROUND(ROUND(ROUND(H440*P$476,0)*T488,0)*W495,0)</f>
        <v>210</v>
      </c>
      <c r="AE495" s="79"/>
    </row>
    <row r="496" ht="16.5" customHeight="1">
      <c r="A496" s="29">
        <v>61.0</v>
      </c>
      <c r="B496" s="29">
        <v>9508.0</v>
      </c>
      <c r="C496" s="32" t="s">
        <v>12172</v>
      </c>
      <c r="D496" s="389"/>
      <c r="E496" s="389"/>
      <c r="F496" s="532"/>
      <c r="G496" s="527"/>
      <c r="H496" s="527"/>
      <c r="I496" s="532"/>
      <c r="J496" s="94"/>
      <c r="K496" s="140"/>
      <c r="L496" s="54"/>
      <c r="M496" s="254"/>
      <c r="N496" s="8"/>
      <c r="O496" s="8"/>
      <c r="P496" s="54"/>
      <c r="Q496" s="536"/>
      <c r="R496" s="83"/>
      <c r="S496" s="528"/>
      <c r="T496" s="528"/>
      <c r="U496" s="482"/>
      <c r="V496" s="83"/>
      <c r="W496" s="528"/>
      <c r="X496" s="227"/>
      <c r="Y496" s="22"/>
      <c r="Z496" s="109"/>
      <c r="AA496" s="213" t="s">
        <v>30</v>
      </c>
      <c r="AB496" s="74">
        <v>5.0</v>
      </c>
      <c r="AC496" s="522" t="s">
        <v>31</v>
      </c>
      <c r="AD496" s="45">
        <f>ROUND(ROUND(ROUND(H440*P$476,0)*T488,0)*W495,0)-AB496</f>
        <v>205</v>
      </c>
      <c r="AE496" s="79"/>
    </row>
    <row r="497" ht="16.5" customHeight="1">
      <c r="A497" s="29">
        <v>61.0</v>
      </c>
      <c r="B497" s="29">
        <v>9509.0</v>
      </c>
      <c r="C497" s="32" t="s">
        <v>12173</v>
      </c>
      <c r="D497" s="389"/>
      <c r="E497" s="389"/>
      <c r="F497" s="532"/>
      <c r="G497" s="527"/>
      <c r="H497" s="527"/>
      <c r="I497" s="532"/>
      <c r="J497" s="94"/>
      <c r="K497" s="140"/>
      <c r="L497" s="54"/>
      <c r="M497" s="254"/>
      <c r="N497" s="8"/>
      <c r="O497" s="8"/>
      <c r="P497" s="54"/>
      <c r="Q497" s="254"/>
      <c r="R497" s="83"/>
      <c r="S497" s="528"/>
      <c r="T497" s="528"/>
      <c r="U497" s="482"/>
      <c r="V497" s="99"/>
      <c r="W497" s="529"/>
      <c r="X497" s="305" t="s">
        <v>20</v>
      </c>
      <c r="Y497" s="41" t="s">
        <v>21</v>
      </c>
      <c r="Z497" s="86">
        <v>0.85</v>
      </c>
      <c r="AA497" s="75"/>
      <c r="AB497" s="213"/>
      <c r="AC497" s="213"/>
      <c r="AD497" s="45">
        <f>ROUND(ROUND(ROUND(ROUND(H440*P$476,0)*T488,0)*W495,0)*Z497,0)</f>
        <v>179</v>
      </c>
      <c r="AE497" s="79"/>
    </row>
    <row r="498" ht="16.5" customHeight="1">
      <c r="A498" s="29">
        <v>61.0</v>
      </c>
      <c r="B498" s="29">
        <v>9510.0</v>
      </c>
      <c r="C498" s="32" t="s">
        <v>12174</v>
      </c>
      <c r="D498" s="389"/>
      <c r="E498" s="389"/>
      <c r="F498" s="532"/>
      <c r="G498" s="527"/>
      <c r="H498" s="527"/>
      <c r="I498" s="532"/>
      <c r="J498" s="94"/>
      <c r="K498" s="140"/>
      <c r="L498" s="54"/>
      <c r="M498" s="254"/>
      <c r="N498" s="8"/>
      <c r="O498" s="8"/>
      <c r="P498" s="54"/>
      <c r="Q498" s="536"/>
      <c r="R498" s="83"/>
      <c r="S498" s="83"/>
      <c r="T498" s="83"/>
      <c r="U498" s="484"/>
      <c r="V498" s="24"/>
      <c r="W498" s="26"/>
      <c r="X498" s="484"/>
      <c r="Y498" s="56"/>
      <c r="Z498" s="526"/>
      <c r="AA498" s="213" t="s">
        <v>30</v>
      </c>
      <c r="AB498" s="74">
        <v>5.0</v>
      </c>
      <c r="AC498" s="522" t="s">
        <v>31</v>
      </c>
      <c r="AD498" s="45">
        <f>ROUND(ROUND(ROUND(ROUND(H440*P$476,0)*T488,0)*W495,0)*Z497,0)-AB498</f>
        <v>174</v>
      </c>
      <c r="AE498" s="79"/>
    </row>
    <row r="499" ht="16.5" customHeight="1">
      <c r="A499" s="29">
        <v>61.0</v>
      </c>
      <c r="B499" s="29">
        <v>9511.0</v>
      </c>
      <c r="C499" s="32" t="s">
        <v>12175</v>
      </c>
      <c r="D499" s="389"/>
      <c r="E499" s="389"/>
      <c r="F499" s="532"/>
      <c r="G499" s="527"/>
      <c r="H499" s="527"/>
      <c r="I499" s="532"/>
      <c r="J499" s="94"/>
      <c r="K499" s="140"/>
      <c r="L499" s="54"/>
      <c r="M499" s="254"/>
      <c r="N499" s="8"/>
      <c r="O499" s="8"/>
      <c r="P499" s="54"/>
      <c r="Q499" s="536"/>
      <c r="R499" s="102" t="s">
        <v>27</v>
      </c>
      <c r="S499" s="533"/>
      <c r="T499" s="533"/>
      <c r="U499" s="520"/>
      <c r="V499" s="38"/>
      <c r="W499" s="6"/>
      <c r="X499" s="37"/>
      <c r="Y499" s="7"/>
      <c r="Z499" s="39"/>
      <c r="AA499" s="213"/>
      <c r="AB499" s="213"/>
      <c r="AC499" s="213"/>
      <c r="AD499" s="45">
        <f>ROUND(ROUND(H440*P$476,0)*T500,0)</f>
        <v>177</v>
      </c>
      <c r="AE499" s="79"/>
    </row>
    <row r="500" ht="16.5" customHeight="1">
      <c r="A500" s="29">
        <v>61.0</v>
      </c>
      <c r="B500" s="29">
        <v>9512.0</v>
      </c>
      <c r="C500" s="32" t="s">
        <v>12176</v>
      </c>
      <c r="D500" s="389"/>
      <c r="E500" s="389"/>
      <c r="F500" s="532"/>
      <c r="G500" s="527"/>
      <c r="H500" s="527"/>
      <c r="I500" s="532"/>
      <c r="J500" s="94"/>
      <c r="K500" s="140"/>
      <c r="L500" s="54"/>
      <c r="M500" s="254"/>
      <c r="N500" s="8"/>
      <c r="O500" s="8"/>
      <c r="P500" s="54"/>
      <c r="Q500" s="535"/>
      <c r="R500" s="482"/>
      <c r="S500" s="83" t="s">
        <v>21</v>
      </c>
      <c r="T500" s="528">
        <v>0.5</v>
      </c>
      <c r="U500" s="521"/>
      <c r="V500" s="53"/>
      <c r="W500" s="14"/>
      <c r="X500" s="52"/>
      <c r="Y500" s="8"/>
      <c r="Z500" s="109"/>
      <c r="AA500" s="213" t="s">
        <v>30</v>
      </c>
      <c r="AB500" s="74">
        <v>5.0</v>
      </c>
      <c r="AC500" s="522" t="s">
        <v>31</v>
      </c>
      <c r="AD500" s="45">
        <f>ROUND(ROUND(H440*P$476,0)*T500,0)-AB500</f>
        <v>172</v>
      </c>
      <c r="AE500" s="79"/>
    </row>
    <row r="501" ht="16.5" customHeight="1">
      <c r="A501" s="29">
        <v>61.0</v>
      </c>
      <c r="B501" s="29">
        <v>9513.0</v>
      </c>
      <c r="C501" s="32" t="s">
        <v>12177</v>
      </c>
      <c r="D501" s="389"/>
      <c r="E501" s="389"/>
      <c r="F501" s="532"/>
      <c r="G501" s="527"/>
      <c r="H501" s="527"/>
      <c r="I501" s="532"/>
      <c r="J501" s="94"/>
      <c r="K501" s="140"/>
      <c r="L501" s="54"/>
      <c r="M501" s="254"/>
      <c r="N501" s="8"/>
      <c r="O501" s="8"/>
      <c r="P501" s="54"/>
      <c r="Q501" s="535"/>
      <c r="R501" s="482"/>
      <c r="S501" s="14"/>
      <c r="T501" s="14"/>
      <c r="U501" s="521"/>
      <c r="V501" s="53"/>
      <c r="W501" s="14"/>
      <c r="X501" s="305" t="s">
        <v>20</v>
      </c>
      <c r="Y501" s="41" t="s">
        <v>21</v>
      </c>
      <c r="Z501" s="86">
        <v>0.85</v>
      </c>
      <c r="AA501" s="75"/>
      <c r="AB501" s="213"/>
      <c r="AC501" s="213"/>
      <c r="AD501" s="114">
        <f>ROUND(ROUND(ROUND(H440*P$476,0)*T500,0)*Z501,0)</f>
        <v>150</v>
      </c>
      <c r="AE501" s="79"/>
    </row>
    <row r="502" ht="16.5" customHeight="1">
      <c r="A502" s="29">
        <v>61.0</v>
      </c>
      <c r="B502" s="29">
        <v>9514.0</v>
      </c>
      <c r="C502" s="32" t="s">
        <v>12178</v>
      </c>
      <c r="D502" s="389"/>
      <c r="E502" s="389"/>
      <c r="F502" s="532"/>
      <c r="G502" s="527"/>
      <c r="H502" s="527"/>
      <c r="I502" s="532"/>
      <c r="J502" s="94"/>
      <c r="K502" s="140"/>
      <c r="L502" s="54"/>
      <c r="M502" s="254"/>
      <c r="N502" s="8"/>
      <c r="O502" s="8"/>
      <c r="P502" s="54"/>
      <c r="Q502" s="535"/>
      <c r="R502" s="482"/>
      <c r="S502" s="83"/>
      <c r="T502" s="83"/>
      <c r="U502" s="525"/>
      <c r="V502" s="180"/>
      <c r="W502" s="21"/>
      <c r="X502" s="484"/>
      <c r="Y502" s="56"/>
      <c r="Z502" s="526"/>
      <c r="AA502" s="213" t="s">
        <v>30</v>
      </c>
      <c r="AB502" s="74">
        <v>5.0</v>
      </c>
      <c r="AC502" s="522" t="s">
        <v>31</v>
      </c>
      <c r="AD502" s="114">
        <f>ROUND(ROUND(ROUND(H440*P$476,0)*T500,0)*Z501,0)-AB502</f>
        <v>145</v>
      </c>
      <c r="AE502" s="79"/>
    </row>
    <row r="503" ht="16.5" customHeight="1">
      <c r="A503" s="29">
        <v>61.0</v>
      </c>
      <c r="B503" s="29">
        <v>9515.0</v>
      </c>
      <c r="C503" s="32" t="s">
        <v>12179</v>
      </c>
      <c r="D503" s="389"/>
      <c r="E503" s="389"/>
      <c r="F503" s="532"/>
      <c r="G503" s="527"/>
      <c r="H503" s="527"/>
      <c r="I503" s="532"/>
      <c r="J503" s="94"/>
      <c r="K503" s="140"/>
      <c r="L503" s="54"/>
      <c r="M503" s="254"/>
      <c r="N503" s="8"/>
      <c r="O503" s="8"/>
      <c r="P503" s="54"/>
      <c r="Q503" s="536"/>
      <c r="R503" s="14"/>
      <c r="S503" s="14"/>
      <c r="T503" s="14"/>
      <c r="U503" s="102" t="s">
        <v>326</v>
      </c>
      <c r="V503" s="41" t="s">
        <v>21</v>
      </c>
      <c r="W503" s="60">
        <v>0.7</v>
      </c>
      <c r="X503" s="37"/>
      <c r="Y503" s="7"/>
      <c r="Z503" s="39"/>
      <c r="AA503" s="213"/>
      <c r="AB503" s="213"/>
      <c r="AC503" s="213"/>
      <c r="AD503" s="45">
        <f>ROUND(ROUND(ROUND(H440*P$476,0)*T500,0)*W503,0)</f>
        <v>124</v>
      </c>
      <c r="AE503" s="79"/>
    </row>
    <row r="504" ht="16.5" customHeight="1">
      <c r="A504" s="29">
        <v>61.0</v>
      </c>
      <c r="B504" s="29">
        <v>9516.0</v>
      </c>
      <c r="C504" s="32" t="s">
        <v>12180</v>
      </c>
      <c r="D504" s="389"/>
      <c r="E504" s="389"/>
      <c r="F504" s="532"/>
      <c r="G504" s="527"/>
      <c r="H504" s="527"/>
      <c r="I504" s="532"/>
      <c r="J504" s="94"/>
      <c r="K504" s="140"/>
      <c r="L504" s="54"/>
      <c r="M504" s="254"/>
      <c r="N504" s="8"/>
      <c r="O504" s="8"/>
      <c r="P504" s="54"/>
      <c r="Q504" s="536"/>
      <c r="R504" s="14"/>
      <c r="S504" s="14"/>
      <c r="T504" s="14"/>
      <c r="U504" s="482"/>
      <c r="V504" s="83"/>
      <c r="W504" s="528"/>
      <c r="X504" s="227"/>
      <c r="Y504" s="22"/>
      <c r="Z504" s="109"/>
      <c r="AA504" s="213" t="s">
        <v>30</v>
      </c>
      <c r="AB504" s="74">
        <v>5.0</v>
      </c>
      <c r="AC504" s="522" t="s">
        <v>31</v>
      </c>
      <c r="AD504" s="45">
        <f>ROUND(ROUND(ROUND(H440*P$476,0)*T500,0)*W503,0)-AB504</f>
        <v>119</v>
      </c>
      <c r="AE504" s="79"/>
    </row>
    <row r="505" ht="16.5" customHeight="1">
      <c r="A505" s="29">
        <v>61.0</v>
      </c>
      <c r="B505" s="29">
        <v>9517.0</v>
      </c>
      <c r="C505" s="32" t="s">
        <v>12181</v>
      </c>
      <c r="D505" s="389"/>
      <c r="E505" s="389"/>
      <c r="F505" s="532"/>
      <c r="G505" s="527"/>
      <c r="H505" s="527"/>
      <c r="I505" s="532"/>
      <c r="J505" s="94"/>
      <c r="K505" s="140"/>
      <c r="L505" s="54"/>
      <c r="M505" s="254"/>
      <c r="N505" s="8"/>
      <c r="O505" s="8"/>
      <c r="P505" s="54"/>
      <c r="Q505" s="254"/>
      <c r="R505" s="83"/>
      <c r="S505" s="83"/>
      <c r="U505" s="482"/>
      <c r="V505" s="99"/>
      <c r="W505" s="529"/>
      <c r="X505" s="305" t="s">
        <v>20</v>
      </c>
      <c r="Y505" s="41" t="s">
        <v>21</v>
      </c>
      <c r="Z505" s="86">
        <v>0.85</v>
      </c>
      <c r="AA505" s="75"/>
      <c r="AB505" s="213"/>
      <c r="AC505" s="213"/>
      <c r="AD505" s="114">
        <f>ROUND(ROUND(ROUND(ROUND(H440*P$476,0)*T500,0)*W503,0)*Z505,0)</f>
        <v>105</v>
      </c>
      <c r="AE505" s="79"/>
    </row>
    <row r="506" ht="16.5" customHeight="1">
      <c r="A506" s="29">
        <v>61.0</v>
      </c>
      <c r="B506" s="29">
        <v>9518.0</v>
      </c>
      <c r="C506" s="32" t="s">
        <v>12182</v>
      </c>
      <c r="D506" s="389"/>
      <c r="E506" s="389"/>
      <c r="F506" s="532"/>
      <c r="G506" s="527"/>
      <c r="H506" s="527"/>
      <c r="I506" s="532"/>
      <c r="J506" s="94"/>
      <c r="K506" s="140"/>
      <c r="L506" s="54"/>
      <c r="M506" s="254"/>
      <c r="N506" s="8"/>
      <c r="O506" s="8"/>
      <c r="P506" s="54"/>
      <c r="Q506" s="254"/>
      <c r="R506" s="83"/>
      <c r="S506" s="83"/>
      <c r="T506" s="83"/>
      <c r="U506" s="530"/>
      <c r="V506" s="24"/>
      <c r="W506" s="26"/>
      <c r="X506" s="484"/>
      <c r="Y506" s="56"/>
      <c r="Z506" s="526"/>
      <c r="AA506" s="213" t="s">
        <v>30</v>
      </c>
      <c r="AB506" s="74">
        <v>5.0</v>
      </c>
      <c r="AC506" s="522" t="s">
        <v>31</v>
      </c>
      <c r="AD506" s="114">
        <f>ROUND(ROUND(ROUND(ROUND(H440*P$476,0)*T500,0)*W503,0)*Z505,0)-AB506</f>
        <v>100</v>
      </c>
      <c r="AE506" s="79"/>
    </row>
    <row r="507" ht="16.5" customHeight="1">
      <c r="A507" s="29">
        <v>61.0</v>
      </c>
      <c r="B507" s="29">
        <v>9519.0</v>
      </c>
      <c r="C507" s="32" t="s">
        <v>12183</v>
      </c>
      <c r="D507" s="389"/>
      <c r="E507" s="389"/>
      <c r="F507" s="532"/>
      <c r="G507" s="527"/>
      <c r="H507" s="527"/>
      <c r="I507" s="532"/>
      <c r="J507" s="94"/>
      <c r="K507" s="140"/>
      <c r="L507" s="54"/>
      <c r="M507" s="254"/>
      <c r="N507" s="8"/>
      <c r="O507" s="8"/>
      <c r="P507" s="54"/>
      <c r="Q507" s="536"/>
      <c r="R507" s="83"/>
      <c r="S507" s="528"/>
      <c r="T507" s="486"/>
      <c r="U507" s="102" t="s">
        <v>329</v>
      </c>
      <c r="V507" s="83" t="s">
        <v>21</v>
      </c>
      <c r="W507" s="528">
        <v>0.85</v>
      </c>
      <c r="X507" s="37"/>
      <c r="Y507" s="7"/>
      <c r="Z507" s="39"/>
      <c r="AA507" s="213"/>
      <c r="AB507" s="213"/>
      <c r="AC507" s="213"/>
      <c r="AD507" s="114">
        <f>ROUND(ROUND(ROUND(H440*P$476,0)*T500,0)*W507,0)</f>
        <v>150</v>
      </c>
      <c r="AE507" s="79"/>
    </row>
    <row r="508" ht="16.5" customHeight="1">
      <c r="A508" s="29">
        <v>61.0</v>
      </c>
      <c r="B508" s="29">
        <v>9520.0</v>
      </c>
      <c r="C508" s="32" t="s">
        <v>12184</v>
      </c>
      <c r="D508" s="389"/>
      <c r="E508" s="389"/>
      <c r="F508" s="532"/>
      <c r="G508" s="527"/>
      <c r="H508" s="527"/>
      <c r="I508" s="532"/>
      <c r="J508" s="94"/>
      <c r="K508" s="140"/>
      <c r="L508" s="54"/>
      <c r="M508" s="254"/>
      <c r="N508" s="8"/>
      <c r="O508" s="8"/>
      <c r="P508" s="54"/>
      <c r="Q508" s="536"/>
      <c r="R508" s="83"/>
      <c r="S508" s="528"/>
      <c r="T508" s="528"/>
      <c r="U508" s="482"/>
      <c r="V508" s="83"/>
      <c r="W508" s="528"/>
      <c r="X508" s="227"/>
      <c r="Y508" s="22"/>
      <c r="Z508" s="109"/>
      <c r="AA508" s="213" t="s">
        <v>30</v>
      </c>
      <c r="AB508" s="74">
        <v>5.0</v>
      </c>
      <c r="AC508" s="522" t="s">
        <v>31</v>
      </c>
      <c r="AD508" s="114">
        <f>ROUND(ROUND(ROUND(H440*P$476,0)*T500,0)*W507,0)-AB508</f>
        <v>145</v>
      </c>
      <c r="AE508" s="79"/>
    </row>
    <row r="509" ht="16.5" customHeight="1">
      <c r="A509" s="29">
        <v>61.0</v>
      </c>
      <c r="B509" s="29">
        <v>9521.0</v>
      </c>
      <c r="C509" s="32" t="s">
        <v>12185</v>
      </c>
      <c r="D509" s="389"/>
      <c r="E509" s="389"/>
      <c r="F509" s="532"/>
      <c r="G509" s="527"/>
      <c r="H509" s="527"/>
      <c r="I509" s="532"/>
      <c r="J509" s="94"/>
      <c r="K509" s="140"/>
      <c r="L509" s="54"/>
      <c r="M509" s="254"/>
      <c r="N509" s="8"/>
      <c r="O509" s="8"/>
      <c r="P509" s="54"/>
      <c r="Q509" s="254"/>
      <c r="R509" s="83"/>
      <c r="S509" s="528"/>
      <c r="T509" s="528"/>
      <c r="U509" s="482"/>
      <c r="V509" s="99"/>
      <c r="W509" s="529"/>
      <c r="X509" s="305" t="s">
        <v>20</v>
      </c>
      <c r="Y509" s="41" t="s">
        <v>21</v>
      </c>
      <c r="Z509" s="86">
        <v>0.85</v>
      </c>
      <c r="AA509" s="75"/>
      <c r="AB509" s="213"/>
      <c r="AC509" s="213"/>
      <c r="AD509" s="114">
        <f>ROUND(ROUND(ROUND(ROUND(H440*P$476,0)*T500,0)*W507,0)*Z509,0)</f>
        <v>128</v>
      </c>
      <c r="AE509" s="79"/>
    </row>
    <row r="510" ht="16.5" customHeight="1">
      <c r="A510" s="29">
        <v>61.0</v>
      </c>
      <c r="B510" s="29">
        <v>9522.0</v>
      </c>
      <c r="C510" s="32" t="s">
        <v>12186</v>
      </c>
      <c r="D510" s="389"/>
      <c r="E510" s="389"/>
      <c r="F510" s="532"/>
      <c r="G510" s="527"/>
      <c r="H510" s="527"/>
      <c r="I510" s="532"/>
      <c r="J510" s="94"/>
      <c r="K510" s="140"/>
      <c r="L510" s="54"/>
      <c r="M510" s="254"/>
      <c r="N510" s="8"/>
      <c r="O510" s="8"/>
      <c r="P510" s="54"/>
      <c r="Q510" s="537"/>
      <c r="R510" s="55"/>
      <c r="S510" s="56"/>
      <c r="T510" s="141"/>
      <c r="U510" s="484"/>
      <c r="V510" s="24"/>
      <c r="W510" s="26"/>
      <c r="X510" s="484"/>
      <c r="Y510" s="56"/>
      <c r="Z510" s="526"/>
      <c r="AA510" s="213" t="s">
        <v>30</v>
      </c>
      <c r="AB510" s="74">
        <v>5.0</v>
      </c>
      <c r="AC510" s="522" t="s">
        <v>31</v>
      </c>
      <c r="AD510" s="114">
        <f>ROUND(ROUND(ROUND(ROUND(H440*P$476,0)*T500,0)*W507,0)*Z509,0)-AB510</f>
        <v>123</v>
      </c>
      <c r="AE510" s="79"/>
    </row>
    <row r="511" ht="16.5" customHeight="1">
      <c r="A511" s="29">
        <v>61.0</v>
      </c>
      <c r="B511" s="29">
        <v>9523.0</v>
      </c>
      <c r="C511" s="32" t="s">
        <v>12187</v>
      </c>
      <c r="D511" s="389"/>
      <c r="E511" s="389"/>
      <c r="F511" s="532"/>
      <c r="G511" s="527"/>
      <c r="H511" s="527"/>
      <c r="I511" s="532"/>
      <c r="J511" s="130" t="s">
        <v>38</v>
      </c>
      <c r="K511" s="538"/>
      <c r="L511" s="590"/>
      <c r="M511" s="241" t="s">
        <v>2655</v>
      </c>
      <c r="N511" s="598" t="s">
        <v>24</v>
      </c>
      <c r="O511" s="7"/>
      <c r="P511" s="7"/>
      <c r="Q511" s="52"/>
      <c r="R511" s="8"/>
      <c r="S511" s="8"/>
      <c r="T511" s="8"/>
      <c r="U511" s="521"/>
      <c r="V511" s="14"/>
      <c r="W511" s="8"/>
      <c r="X511" s="37"/>
      <c r="Y511" s="7"/>
      <c r="Z511" s="39"/>
      <c r="AA511" s="213"/>
      <c r="AB511" s="213"/>
      <c r="AC511" s="213"/>
      <c r="AD511" s="45">
        <f>ROUND(ROUND(H440+K512,0)*P$512,0)</f>
        <v>503</v>
      </c>
      <c r="AE511" s="79"/>
    </row>
    <row r="512" ht="16.5" customHeight="1">
      <c r="A512" s="29">
        <v>61.0</v>
      </c>
      <c r="B512" s="29">
        <v>9524.0</v>
      </c>
      <c r="C512" s="32" t="s">
        <v>12188</v>
      </c>
      <c r="D512" s="231"/>
      <c r="E512" s="231"/>
      <c r="F512" s="523"/>
      <c r="G512" s="174"/>
      <c r="H512" s="174"/>
      <c r="I512" s="523"/>
      <c r="J512" s="482"/>
      <c r="K512" s="83">
        <v>12.0</v>
      </c>
      <c r="L512" s="594" t="s">
        <v>40</v>
      </c>
      <c r="M512" s="481"/>
      <c r="N512" s="482"/>
      <c r="O512" s="83" t="s">
        <v>21</v>
      </c>
      <c r="P512" s="528">
        <v>0.7</v>
      </c>
      <c r="Q512" s="52"/>
      <c r="R512" s="8"/>
      <c r="S512" s="8"/>
      <c r="T512" s="8"/>
      <c r="U512" s="521"/>
      <c r="V512" s="14"/>
      <c r="W512" s="8"/>
      <c r="X512" s="52"/>
      <c r="Y512" s="8"/>
      <c r="Z512" s="109"/>
      <c r="AA512" s="213" t="s">
        <v>30</v>
      </c>
      <c r="AB512" s="74">
        <v>5.0</v>
      </c>
      <c r="AC512" s="522" t="s">
        <v>31</v>
      </c>
      <c r="AD512" s="45">
        <f>ROUND(ROUND(H440+K512,0)*P$512,0)-AB512</f>
        <v>498</v>
      </c>
      <c r="AE512" s="79"/>
    </row>
    <row r="513" ht="16.5" customHeight="1">
      <c r="A513" s="29">
        <v>61.0</v>
      </c>
      <c r="B513" s="29">
        <v>9525.0</v>
      </c>
      <c r="C513" s="32" t="s">
        <v>12189</v>
      </c>
      <c r="D513" s="231"/>
      <c r="E513" s="231"/>
      <c r="F513" s="523"/>
      <c r="G513" s="174"/>
      <c r="H513" s="174"/>
      <c r="I513" s="523"/>
      <c r="J513" s="482"/>
      <c r="K513" s="140"/>
      <c r="L513" s="54"/>
      <c r="M513" s="481"/>
      <c r="N513" s="482"/>
      <c r="O513" s="8"/>
      <c r="P513" s="54"/>
      <c r="Q513" s="52"/>
      <c r="R513" s="8"/>
      <c r="S513" s="8"/>
      <c r="T513" s="8"/>
      <c r="U513" s="521"/>
      <c r="V513" s="14"/>
      <c r="W513" s="54"/>
      <c r="X513" s="305" t="s">
        <v>20</v>
      </c>
      <c r="Y513" s="41" t="s">
        <v>21</v>
      </c>
      <c r="Z513" s="86">
        <v>0.85</v>
      </c>
      <c r="AA513" s="75"/>
      <c r="AB513" s="213"/>
      <c r="AC513" s="213"/>
      <c r="AD513" s="45">
        <f>ROUND(ROUND(ROUND(H440+K512,0)*P$512,0)*Z513,0)</f>
        <v>428</v>
      </c>
      <c r="AE513" s="79"/>
    </row>
    <row r="514" ht="16.5" customHeight="1">
      <c r="A514" s="29">
        <v>61.0</v>
      </c>
      <c r="B514" s="29">
        <v>9526.0</v>
      </c>
      <c r="C514" s="32" t="s">
        <v>12190</v>
      </c>
      <c r="D514" s="231"/>
      <c r="E514" s="231"/>
      <c r="F514" s="532"/>
      <c r="G514" s="527"/>
      <c r="H514" s="527"/>
      <c r="I514" s="532"/>
      <c r="J514" s="482"/>
      <c r="K514" s="140"/>
      <c r="L514" s="54"/>
      <c r="M514" s="481"/>
      <c r="N514" s="482"/>
      <c r="O514" s="8"/>
      <c r="P514" s="54"/>
      <c r="Q514" s="52"/>
      <c r="R514" s="8"/>
      <c r="S514" s="8"/>
      <c r="T514" s="8"/>
      <c r="U514" s="525"/>
      <c r="V514" s="21"/>
      <c r="W514" s="109"/>
      <c r="X514" s="484"/>
      <c r="Y514" s="56"/>
      <c r="Z514" s="526"/>
      <c r="AA514" s="213" t="s">
        <v>30</v>
      </c>
      <c r="AB514" s="74">
        <v>5.0</v>
      </c>
      <c r="AC514" s="522" t="s">
        <v>31</v>
      </c>
      <c r="AD514" s="45">
        <f>ROUND(ROUND(ROUND(H440+K512,0)*P$512,0)*Z513,0)-AB514</f>
        <v>423</v>
      </c>
      <c r="AE514" s="79"/>
    </row>
    <row r="515" ht="16.5" customHeight="1">
      <c r="A515" s="29">
        <v>61.0</v>
      </c>
      <c r="B515" s="29">
        <v>9527.0</v>
      </c>
      <c r="C515" s="32" t="s">
        <v>12191</v>
      </c>
      <c r="D515" s="231"/>
      <c r="E515" s="231"/>
      <c r="F515" s="532"/>
      <c r="G515" s="527"/>
      <c r="H515" s="527"/>
      <c r="I515" s="532"/>
      <c r="J515" s="94"/>
      <c r="K515" s="140"/>
      <c r="L515" s="54"/>
      <c r="M515" s="481"/>
      <c r="N515" s="8"/>
      <c r="O515" s="8"/>
      <c r="P515" s="54"/>
      <c r="Q515" s="52"/>
      <c r="R515" s="8"/>
      <c r="S515" s="8"/>
      <c r="T515" s="8"/>
      <c r="U515" s="102" t="s">
        <v>326</v>
      </c>
      <c r="V515" s="41" t="s">
        <v>21</v>
      </c>
      <c r="W515" s="60">
        <v>0.7</v>
      </c>
      <c r="X515" s="37"/>
      <c r="Y515" s="7"/>
      <c r="Z515" s="39"/>
      <c r="AA515" s="213"/>
      <c r="AB515" s="213"/>
      <c r="AC515" s="213"/>
      <c r="AD515" s="45">
        <f>ROUND(ROUND(ROUND(H440+K512,0)*P$512,0)*W515,0)</f>
        <v>352</v>
      </c>
      <c r="AE515" s="79"/>
    </row>
    <row r="516" ht="16.5" customHeight="1">
      <c r="A516" s="29">
        <v>61.0</v>
      </c>
      <c r="B516" s="29">
        <v>9528.0</v>
      </c>
      <c r="C516" s="32" t="s">
        <v>12192</v>
      </c>
      <c r="D516" s="231"/>
      <c r="E516" s="231"/>
      <c r="F516" s="532"/>
      <c r="G516" s="527"/>
      <c r="H516" s="8"/>
      <c r="I516" s="144"/>
      <c r="J516" s="94"/>
      <c r="K516" s="140"/>
      <c r="L516" s="54"/>
      <c r="M516" s="481"/>
      <c r="N516" s="8"/>
      <c r="O516" s="8"/>
      <c r="P516" s="54"/>
      <c r="Q516" s="52"/>
      <c r="R516" s="8"/>
      <c r="S516" s="8"/>
      <c r="T516" s="8"/>
      <c r="U516" s="482"/>
      <c r="V516" s="83"/>
      <c r="W516" s="528"/>
      <c r="X516" s="227"/>
      <c r="Y516" s="22"/>
      <c r="Z516" s="109"/>
      <c r="AA516" s="213" t="s">
        <v>30</v>
      </c>
      <c r="AB516" s="74">
        <v>5.0</v>
      </c>
      <c r="AC516" s="522" t="s">
        <v>31</v>
      </c>
      <c r="AD516" s="45">
        <f>ROUND(ROUND(ROUND(H440+K512,0)*P$512,0)*W515,0)-AB516</f>
        <v>347</v>
      </c>
      <c r="AE516" s="79"/>
    </row>
    <row r="517" ht="16.5" customHeight="1">
      <c r="A517" s="29">
        <v>61.0</v>
      </c>
      <c r="B517" s="29">
        <v>9529.0</v>
      </c>
      <c r="C517" s="32" t="s">
        <v>12193</v>
      </c>
      <c r="D517" s="389"/>
      <c r="E517" s="231"/>
      <c r="F517" s="543"/>
      <c r="G517" s="113"/>
      <c r="H517" s="8"/>
      <c r="I517" s="144"/>
      <c r="J517" s="94"/>
      <c r="K517" s="140"/>
      <c r="L517" s="54"/>
      <c r="M517" s="481"/>
      <c r="N517" s="8"/>
      <c r="O517" s="8"/>
      <c r="P517" s="54"/>
      <c r="Q517" s="52"/>
      <c r="R517" s="8"/>
      <c r="S517" s="8"/>
      <c r="T517" s="8"/>
      <c r="U517" s="482"/>
      <c r="V517" s="99"/>
      <c r="W517" s="529"/>
      <c r="X517" s="305" t="s">
        <v>20</v>
      </c>
      <c r="Y517" s="41" t="s">
        <v>21</v>
      </c>
      <c r="Z517" s="86">
        <v>0.85</v>
      </c>
      <c r="AA517" s="75"/>
      <c r="AB517" s="213"/>
      <c r="AC517" s="213"/>
      <c r="AD517" s="45">
        <f>ROUND(ROUND(ROUND(ROUND(H440+K512,0)*P$512,0)*W515,0)*Z517,0)</f>
        <v>299</v>
      </c>
      <c r="AE517" s="79"/>
    </row>
    <row r="518" ht="16.5" customHeight="1">
      <c r="A518" s="29">
        <v>61.0</v>
      </c>
      <c r="B518" s="29">
        <v>9530.0</v>
      </c>
      <c r="C518" s="32" t="s">
        <v>12194</v>
      </c>
      <c r="D518" s="389"/>
      <c r="E518" s="231"/>
      <c r="F518" s="543"/>
      <c r="G518" s="113"/>
      <c r="H518" s="8"/>
      <c r="I518" s="144"/>
      <c r="J518" s="94"/>
      <c r="K518" s="140"/>
      <c r="L518" s="54"/>
      <c r="M518" s="481"/>
      <c r="N518" s="8"/>
      <c r="O518" s="8"/>
      <c r="P518" s="54"/>
      <c r="Q518" s="52"/>
      <c r="R518" s="8"/>
      <c r="S518" s="8"/>
      <c r="T518" s="8"/>
      <c r="U518" s="530"/>
      <c r="V518" s="24"/>
      <c r="W518" s="26"/>
      <c r="X518" s="484"/>
      <c r="Y518" s="56"/>
      <c r="Z518" s="526"/>
      <c r="AA518" s="213" t="s">
        <v>30</v>
      </c>
      <c r="AB518" s="74">
        <v>5.0</v>
      </c>
      <c r="AC518" s="522" t="s">
        <v>31</v>
      </c>
      <c r="AD518" s="45">
        <f>ROUND(ROUND(ROUND(ROUND(H440+K512,0)*P$512,0)*W515,0)*Z517,0)-AB518</f>
        <v>294</v>
      </c>
      <c r="AE518" s="79"/>
    </row>
    <row r="519" ht="16.5" customHeight="1">
      <c r="A519" s="29">
        <v>61.0</v>
      </c>
      <c r="B519" s="29">
        <v>9531.0</v>
      </c>
      <c r="C519" s="32" t="s">
        <v>12195</v>
      </c>
      <c r="D519" s="389"/>
      <c r="E519" s="231"/>
      <c r="F519" s="543"/>
      <c r="G519" s="113"/>
      <c r="H519" s="8"/>
      <c r="I519" s="144"/>
      <c r="J519" s="94"/>
      <c r="K519" s="140"/>
      <c r="L519" s="54"/>
      <c r="M519" s="481"/>
      <c r="N519" s="8"/>
      <c r="O519" s="8"/>
      <c r="P519" s="54"/>
      <c r="Q519" s="52"/>
      <c r="R519" s="8"/>
      <c r="S519" s="8"/>
      <c r="T519" s="54"/>
      <c r="U519" s="102" t="s">
        <v>329</v>
      </c>
      <c r="V519" s="83" t="s">
        <v>21</v>
      </c>
      <c r="W519" s="528">
        <v>0.85</v>
      </c>
      <c r="X519" s="37"/>
      <c r="Y519" s="7"/>
      <c r="Z519" s="39"/>
      <c r="AA519" s="213"/>
      <c r="AB519" s="213"/>
      <c r="AC519" s="213"/>
      <c r="AD519" s="45">
        <f>ROUND(ROUND(ROUND(H440+K512,0)*P$512,0)*W519,0)</f>
        <v>428</v>
      </c>
      <c r="AE519" s="79"/>
    </row>
    <row r="520" ht="16.5" customHeight="1">
      <c r="A520" s="29">
        <v>61.0</v>
      </c>
      <c r="B520" s="29">
        <v>9532.0</v>
      </c>
      <c r="C520" s="32" t="s">
        <v>12196</v>
      </c>
      <c r="D520" s="389"/>
      <c r="E520" s="231"/>
      <c r="F520" s="543"/>
      <c r="G520" s="113"/>
      <c r="H520" s="8"/>
      <c r="I520" s="144"/>
      <c r="J520" s="94"/>
      <c r="K520" s="140"/>
      <c r="L520" s="54"/>
      <c r="M520" s="254"/>
      <c r="N520" s="8"/>
      <c r="O520" s="8"/>
      <c r="P520" s="54"/>
      <c r="Q520" s="52"/>
      <c r="R520" s="8"/>
      <c r="S520" s="8"/>
      <c r="T520" s="8"/>
      <c r="U520" s="482"/>
      <c r="V520" s="83"/>
      <c r="W520" s="528"/>
      <c r="X520" s="227"/>
      <c r="Y520" s="22"/>
      <c r="Z520" s="109"/>
      <c r="AA520" s="213" t="s">
        <v>30</v>
      </c>
      <c r="AB520" s="74">
        <v>5.0</v>
      </c>
      <c r="AC520" s="522" t="s">
        <v>31</v>
      </c>
      <c r="AD520" s="45">
        <f>ROUND(ROUND(ROUND(H440+K512,0)*P$512,0)*W519,0)-AB520</f>
        <v>423</v>
      </c>
      <c r="AE520" s="79"/>
    </row>
    <row r="521" ht="16.5" customHeight="1">
      <c r="A521" s="29">
        <v>61.0</v>
      </c>
      <c r="B521" s="29">
        <v>9533.0</v>
      </c>
      <c r="C521" s="32" t="s">
        <v>12197</v>
      </c>
      <c r="D521" s="389"/>
      <c r="E521" s="231"/>
      <c r="F521" s="532"/>
      <c r="G521" s="527"/>
      <c r="H521" s="527"/>
      <c r="I521" s="532"/>
      <c r="J521" s="94"/>
      <c r="K521" s="140"/>
      <c r="L521" s="54"/>
      <c r="M521" s="254"/>
      <c r="N521" s="8"/>
      <c r="O521" s="8"/>
      <c r="P521" s="54"/>
      <c r="Q521" s="52"/>
      <c r="R521" s="8"/>
      <c r="S521" s="8"/>
      <c r="T521" s="8"/>
      <c r="U521" s="482"/>
      <c r="V521" s="99"/>
      <c r="W521" s="529"/>
      <c r="X521" s="305" t="s">
        <v>20</v>
      </c>
      <c r="Y521" s="41" t="s">
        <v>21</v>
      </c>
      <c r="Z521" s="86">
        <v>0.85</v>
      </c>
      <c r="AA521" s="75"/>
      <c r="AB521" s="213"/>
      <c r="AC521" s="213"/>
      <c r="AD521" s="45">
        <f>ROUND(ROUND(ROUND(ROUND(H440+K512,0)*P$512,0)*W519,0)*Z521,0)</f>
        <v>364</v>
      </c>
      <c r="AE521" s="79"/>
    </row>
    <row r="522" ht="16.5" customHeight="1">
      <c r="A522" s="29">
        <v>61.0</v>
      </c>
      <c r="B522" s="29">
        <v>9534.0</v>
      </c>
      <c r="C522" s="32" t="s">
        <v>12198</v>
      </c>
      <c r="D522" s="389"/>
      <c r="E522" s="231"/>
      <c r="F522" s="532"/>
      <c r="G522" s="527"/>
      <c r="H522" s="527"/>
      <c r="I522" s="532"/>
      <c r="J522" s="94"/>
      <c r="K522" s="140"/>
      <c r="L522" s="54"/>
      <c r="M522" s="254"/>
      <c r="N522" s="8"/>
      <c r="O522" s="8"/>
      <c r="P522" s="54"/>
      <c r="Q522" s="227"/>
      <c r="R522" s="22"/>
      <c r="S522" s="22"/>
      <c r="T522" s="22"/>
      <c r="U522" s="484"/>
      <c r="V522" s="24"/>
      <c r="W522" s="26"/>
      <c r="X522" s="484"/>
      <c r="Y522" s="56"/>
      <c r="Z522" s="526"/>
      <c r="AA522" s="213" t="s">
        <v>30</v>
      </c>
      <c r="AB522" s="74">
        <v>5.0</v>
      </c>
      <c r="AC522" s="522" t="s">
        <v>31</v>
      </c>
      <c r="AD522" s="45">
        <f>ROUND(ROUND(ROUND(ROUND(H440+K512,0)*P$512,0)*W519,0)*Z521,0)-AB522</f>
        <v>359</v>
      </c>
      <c r="AE522" s="79"/>
    </row>
    <row r="523" ht="16.5" customHeight="1">
      <c r="A523" s="29">
        <v>61.0</v>
      </c>
      <c r="B523" s="29">
        <v>9535.0</v>
      </c>
      <c r="C523" s="32" t="s">
        <v>12199</v>
      </c>
      <c r="D523" s="389"/>
      <c r="E523" s="389"/>
      <c r="F523" s="532"/>
      <c r="G523" s="527"/>
      <c r="H523" s="527"/>
      <c r="I523" s="532"/>
      <c r="J523" s="94"/>
      <c r="K523" s="140"/>
      <c r="L523" s="54"/>
      <c r="M523" s="254"/>
      <c r="N523" s="8"/>
      <c r="O523" s="8"/>
      <c r="P523" s="54"/>
      <c r="Q523" s="206" t="s">
        <v>23</v>
      </c>
      <c r="R523" s="102" t="s">
        <v>24</v>
      </c>
      <c r="S523" s="533"/>
      <c r="T523" s="533"/>
      <c r="U523" s="520"/>
      <c r="V523" s="38"/>
      <c r="W523" s="6"/>
      <c r="X523" s="37"/>
      <c r="Y523" s="7"/>
      <c r="Z523" s="39"/>
      <c r="AA523" s="213"/>
      <c r="AB523" s="213"/>
      <c r="AC523" s="213"/>
      <c r="AD523" s="45">
        <f>ROUND(ROUND(ROUND(H440+K512,0)*P$512,0)*T524,0)</f>
        <v>352</v>
      </c>
      <c r="AE523" s="79"/>
    </row>
    <row r="524" ht="16.5" customHeight="1">
      <c r="A524" s="29">
        <v>61.0</v>
      </c>
      <c r="B524" s="29">
        <v>9536.0</v>
      </c>
      <c r="C524" s="32" t="s">
        <v>12200</v>
      </c>
      <c r="D524" s="389"/>
      <c r="E524" s="389"/>
      <c r="F524" s="532"/>
      <c r="G524" s="527"/>
      <c r="H524" s="527"/>
      <c r="I524" s="532"/>
      <c r="J524" s="94"/>
      <c r="K524" s="140"/>
      <c r="L524" s="54"/>
      <c r="M524" s="254"/>
      <c r="N524" s="8"/>
      <c r="O524" s="8"/>
      <c r="P524" s="54"/>
      <c r="Q524" s="481"/>
      <c r="R524" s="482"/>
      <c r="S524" s="83" t="s">
        <v>21</v>
      </c>
      <c r="T524" s="528">
        <v>0.7</v>
      </c>
      <c r="U524" s="521"/>
      <c r="V524" s="53"/>
      <c r="W524" s="14"/>
      <c r="X524" s="52"/>
      <c r="Y524" s="8"/>
      <c r="Z524" s="109"/>
      <c r="AA524" s="213" t="s">
        <v>30</v>
      </c>
      <c r="AB524" s="74">
        <v>5.0</v>
      </c>
      <c r="AC524" s="522" t="s">
        <v>31</v>
      </c>
      <c r="AD524" s="45">
        <f>ROUND(ROUND(ROUND(H440+K512,0)*P$512,0)*T524,0)-AB524</f>
        <v>347</v>
      </c>
      <c r="AE524" s="79"/>
    </row>
    <row r="525" ht="16.5" customHeight="1">
      <c r="A525" s="29">
        <v>61.0</v>
      </c>
      <c r="B525" s="29">
        <v>9537.0</v>
      </c>
      <c r="C525" s="32" t="s">
        <v>12201</v>
      </c>
      <c r="D525" s="389"/>
      <c r="E525" s="389"/>
      <c r="F525" s="532"/>
      <c r="G525" s="527"/>
      <c r="H525" s="527"/>
      <c r="I525" s="532"/>
      <c r="J525" s="94"/>
      <c r="K525" s="140"/>
      <c r="L525" s="54"/>
      <c r="M525" s="254"/>
      <c r="N525" s="8"/>
      <c r="O525" s="8"/>
      <c r="P525" s="54"/>
      <c r="Q525" s="481"/>
      <c r="R525" s="482"/>
      <c r="S525" s="14"/>
      <c r="T525" s="14"/>
      <c r="U525" s="521"/>
      <c r="V525" s="53"/>
      <c r="W525" s="14"/>
      <c r="X525" s="305" t="s">
        <v>20</v>
      </c>
      <c r="Y525" s="41" t="s">
        <v>21</v>
      </c>
      <c r="Z525" s="86">
        <v>0.85</v>
      </c>
      <c r="AA525" s="75"/>
      <c r="AB525" s="213"/>
      <c r="AC525" s="213"/>
      <c r="AD525" s="45">
        <f>ROUND(ROUND(ROUND(ROUND(H440+K512,0)*P$512,0)*T524,0)*Z525,0)</f>
        <v>299</v>
      </c>
      <c r="AE525" s="79"/>
    </row>
    <row r="526" ht="16.5" customHeight="1">
      <c r="A526" s="29">
        <v>61.0</v>
      </c>
      <c r="B526" s="29">
        <v>9538.0</v>
      </c>
      <c r="C526" s="32" t="s">
        <v>12202</v>
      </c>
      <c r="D526" s="389"/>
      <c r="E526" s="389"/>
      <c r="F526" s="532"/>
      <c r="G526" s="527"/>
      <c r="H526" s="527"/>
      <c r="I526" s="532"/>
      <c r="J526" s="94"/>
      <c r="K526" s="140"/>
      <c r="L526" s="54"/>
      <c r="M526" s="254"/>
      <c r="N526" s="8"/>
      <c r="O526" s="8"/>
      <c r="P526" s="54"/>
      <c r="Q526" s="481"/>
      <c r="R526" s="482"/>
      <c r="S526" s="83"/>
      <c r="T526" s="83"/>
      <c r="U526" s="525"/>
      <c r="V526" s="180"/>
      <c r="W526" s="21"/>
      <c r="X526" s="484"/>
      <c r="Y526" s="56"/>
      <c r="Z526" s="526"/>
      <c r="AA526" s="213" t="s">
        <v>30</v>
      </c>
      <c r="AB526" s="74">
        <v>5.0</v>
      </c>
      <c r="AC526" s="522" t="s">
        <v>31</v>
      </c>
      <c r="AD526" s="45">
        <f>ROUND(ROUND(ROUND(ROUND(H440+K512,0)*P$512,0)*T524,0)*Z525,0)-AB526</f>
        <v>294</v>
      </c>
      <c r="AE526" s="79"/>
    </row>
    <row r="527" ht="16.5" customHeight="1">
      <c r="A527" s="29">
        <v>61.0</v>
      </c>
      <c r="B527" s="29">
        <v>9539.0</v>
      </c>
      <c r="C527" s="32" t="s">
        <v>12203</v>
      </c>
      <c r="D527" s="389"/>
      <c r="E527" s="389"/>
      <c r="F527" s="532"/>
      <c r="G527" s="527"/>
      <c r="H527" s="527"/>
      <c r="I527" s="532"/>
      <c r="J527" s="94"/>
      <c r="K527" s="140"/>
      <c r="L527" s="54"/>
      <c r="M527" s="254"/>
      <c r="N527" s="8"/>
      <c r="O527" s="8"/>
      <c r="P527" s="54"/>
      <c r="Q527" s="536"/>
      <c r="R527" s="14"/>
      <c r="S527" s="14"/>
      <c r="T527" s="14"/>
      <c r="U527" s="102" t="s">
        <v>326</v>
      </c>
      <c r="V527" s="41" t="s">
        <v>21</v>
      </c>
      <c r="W527" s="60">
        <v>0.7</v>
      </c>
      <c r="X527" s="37"/>
      <c r="Y527" s="7"/>
      <c r="Z527" s="39"/>
      <c r="AA527" s="213"/>
      <c r="AB527" s="213"/>
      <c r="AC527" s="213"/>
      <c r="AD527" s="114">
        <f>ROUND(ROUND(ROUND(ROUND(H440+K512,0)*P$512,0)*T524,0)*W527,0)</f>
        <v>246</v>
      </c>
      <c r="AE527" s="79"/>
    </row>
    <row r="528" ht="16.5" customHeight="1">
      <c r="A528" s="29">
        <v>61.0</v>
      </c>
      <c r="B528" s="29">
        <v>9540.0</v>
      </c>
      <c r="C528" s="32" t="s">
        <v>12204</v>
      </c>
      <c r="D528" s="389"/>
      <c r="E528" s="389"/>
      <c r="F528" s="532"/>
      <c r="G528" s="527"/>
      <c r="H528" s="527"/>
      <c r="I528" s="532"/>
      <c r="J528" s="94"/>
      <c r="K528" s="140"/>
      <c r="L528" s="54"/>
      <c r="M528" s="254"/>
      <c r="N528" s="8"/>
      <c r="O528" s="8"/>
      <c r="P528" s="54"/>
      <c r="Q528" s="536"/>
      <c r="R528" s="14"/>
      <c r="S528" s="14"/>
      <c r="T528" s="14"/>
      <c r="U528" s="482"/>
      <c r="V528" s="83"/>
      <c r="W528" s="528"/>
      <c r="X528" s="227"/>
      <c r="Y528" s="22"/>
      <c r="Z528" s="109"/>
      <c r="AA528" s="213" t="s">
        <v>30</v>
      </c>
      <c r="AB528" s="74">
        <v>5.0</v>
      </c>
      <c r="AC528" s="522" t="s">
        <v>31</v>
      </c>
      <c r="AD528" s="114">
        <f>ROUND(ROUND(ROUND(ROUND(H440+K512,0)*P$512,0)*T524,0)*W527,0)-AB528</f>
        <v>241</v>
      </c>
      <c r="AE528" s="79"/>
    </row>
    <row r="529" ht="16.5" customHeight="1">
      <c r="A529" s="29">
        <v>61.0</v>
      </c>
      <c r="B529" s="29">
        <v>9541.0</v>
      </c>
      <c r="C529" s="32" t="s">
        <v>12205</v>
      </c>
      <c r="D529" s="389"/>
      <c r="E529" s="389"/>
      <c r="F529" s="532"/>
      <c r="G529" s="527"/>
      <c r="H529" s="527"/>
      <c r="I529" s="532"/>
      <c r="J529" s="94"/>
      <c r="K529" s="140"/>
      <c r="L529" s="54"/>
      <c r="M529" s="254"/>
      <c r="N529" s="8"/>
      <c r="O529" s="8"/>
      <c r="P529" s="54"/>
      <c r="Q529" s="254"/>
      <c r="R529" s="83"/>
      <c r="S529" s="83"/>
      <c r="U529" s="482"/>
      <c r="V529" s="99"/>
      <c r="W529" s="529"/>
      <c r="X529" s="305" t="s">
        <v>20</v>
      </c>
      <c r="Y529" s="41" t="s">
        <v>21</v>
      </c>
      <c r="Z529" s="86">
        <v>0.85</v>
      </c>
      <c r="AA529" s="75"/>
      <c r="AB529" s="213"/>
      <c r="AC529" s="213"/>
      <c r="AD529" s="114">
        <f>ROUND(ROUND(ROUND(ROUND(ROUND(H440+K512,0)*P$512,0)*T524,0)*W527,0)*Z529,0)</f>
        <v>209</v>
      </c>
      <c r="AE529" s="79"/>
    </row>
    <row r="530" ht="16.5" customHeight="1">
      <c r="A530" s="29">
        <v>61.0</v>
      </c>
      <c r="B530" s="29">
        <v>9542.0</v>
      </c>
      <c r="C530" s="32" t="s">
        <v>12206</v>
      </c>
      <c r="D530" s="389"/>
      <c r="E530" s="389"/>
      <c r="F530" s="532"/>
      <c r="G530" s="527"/>
      <c r="H530" s="527"/>
      <c r="I530" s="532"/>
      <c r="J530" s="94"/>
      <c r="K530" s="140"/>
      <c r="L530" s="54"/>
      <c r="M530" s="254"/>
      <c r="N530" s="8"/>
      <c r="O530" s="8"/>
      <c r="P530" s="54"/>
      <c r="Q530" s="254"/>
      <c r="R530" s="83"/>
      <c r="S530" s="83"/>
      <c r="T530" s="83"/>
      <c r="U530" s="530"/>
      <c r="V530" s="24"/>
      <c r="W530" s="26"/>
      <c r="X530" s="484"/>
      <c r="Y530" s="56"/>
      <c r="Z530" s="526"/>
      <c r="AA530" s="213" t="s">
        <v>30</v>
      </c>
      <c r="AB530" s="74">
        <v>5.0</v>
      </c>
      <c r="AC530" s="522" t="s">
        <v>31</v>
      </c>
      <c r="AD530" s="114">
        <f>ROUND(ROUND(ROUND(ROUND(ROUND(H440+K512,0)*P$512,0)*T524,0)*W527,0)*Z529,0)-AB530</f>
        <v>204</v>
      </c>
      <c r="AE530" s="79"/>
    </row>
    <row r="531" ht="16.5" customHeight="1">
      <c r="A531" s="29">
        <v>61.0</v>
      </c>
      <c r="B531" s="29">
        <v>9543.0</v>
      </c>
      <c r="C531" s="32" t="s">
        <v>12207</v>
      </c>
      <c r="D531" s="389"/>
      <c r="E531" s="389"/>
      <c r="F531" s="532"/>
      <c r="G531" s="527"/>
      <c r="H531" s="527"/>
      <c r="I531" s="532"/>
      <c r="J531" s="94"/>
      <c r="K531" s="140"/>
      <c r="L531" s="54"/>
      <c r="M531" s="254"/>
      <c r="N531" s="8"/>
      <c r="O531" s="8"/>
      <c r="P531" s="54"/>
      <c r="Q531" s="536"/>
      <c r="R531" s="83"/>
      <c r="S531" s="528"/>
      <c r="T531" s="486"/>
      <c r="U531" s="102" t="s">
        <v>329</v>
      </c>
      <c r="V531" s="83" t="s">
        <v>21</v>
      </c>
      <c r="W531" s="528">
        <v>0.85</v>
      </c>
      <c r="X531" s="37"/>
      <c r="Y531" s="7"/>
      <c r="Z531" s="39"/>
      <c r="AA531" s="213"/>
      <c r="AB531" s="213"/>
      <c r="AC531" s="213"/>
      <c r="AD531" s="45">
        <f>ROUND(ROUND(ROUND(ROUND(H440+K512,0)*P$512,0)*T524,0)*W531,0)</f>
        <v>299</v>
      </c>
      <c r="AE531" s="79"/>
    </row>
    <row r="532" ht="16.5" customHeight="1">
      <c r="A532" s="29">
        <v>61.0</v>
      </c>
      <c r="B532" s="29">
        <v>9544.0</v>
      </c>
      <c r="C532" s="32" t="s">
        <v>12208</v>
      </c>
      <c r="D532" s="389"/>
      <c r="E532" s="389"/>
      <c r="F532" s="532"/>
      <c r="G532" s="527"/>
      <c r="H532" s="527"/>
      <c r="I532" s="532"/>
      <c r="J532" s="94"/>
      <c r="K532" s="140"/>
      <c r="L532" s="54"/>
      <c r="M532" s="254"/>
      <c r="N532" s="8"/>
      <c r="O532" s="8"/>
      <c r="P532" s="54"/>
      <c r="Q532" s="536"/>
      <c r="R532" s="83"/>
      <c r="S532" s="528"/>
      <c r="T532" s="528"/>
      <c r="U532" s="482"/>
      <c r="V532" s="83"/>
      <c r="W532" s="528"/>
      <c r="X532" s="52"/>
      <c r="Y532" s="22"/>
      <c r="Z532" s="109"/>
      <c r="AA532" s="213" t="s">
        <v>30</v>
      </c>
      <c r="AB532" s="74">
        <v>5.0</v>
      </c>
      <c r="AC532" s="522" t="s">
        <v>31</v>
      </c>
      <c r="AD532" s="45">
        <f>ROUND(ROUND(ROUND(ROUND(H440+K512,0)*P$512,0)*T524,0)*W531,0)-AB532</f>
        <v>294</v>
      </c>
      <c r="AE532" s="79"/>
    </row>
    <row r="533" ht="16.5" customHeight="1">
      <c r="A533" s="29">
        <v>61.0</v>
      </c>
      <c r="B533" s="29">
        <v>9545.0</v>
      </c>
      <c r="C533" s="32" t="s">
        <v>12209</v>
      </c>
      <c r="D533" s="389"/>
      <c r="E533" s="389"/>
      <c r="F533" s="532"/>
      <c r="G533" s="527"/>
      <c r="H533" s="527"/>
      <c r="I533" s="532"/>
      <c r="J533" s="94"/>
      <c r="K533" s="140"/>
      <c r="L533" s="54"/>
      <c r="M533" s="254"/>
      <c r="N533" s="8"/>
      <c r="O533" s="8"/>
      <c r="P533" s="54"/>
      <c r="Q533" s="254"/>
      <c r="R533" s="83"/>
      <c r="S533" s="528"/>
      <c r="T533" s="528"/>
      <c r="U533" s="482"/>
      <c r="V533" s="99"/>
      <c r="W533" s="529"/>
      <c r="X533" s="305" t="s">
        <v>20</v>
      </c>
      <c r="Y533" s="41" t="s">
        <v>21</v>
      </c>
      <c r="Z533" s="86">
        <v>0.85</v>
      </c>
      <c r="AA533" s="75"/>
      <c r="AB533" s="213"/>
      <c r="AC533" s="213"/>
      <c r="AD533" s="45">
        <f>ROUND(ROUND(ROUND(ROUND(ROUND(H440+K512,0)*P$512,0)*T524,0)*W531,0)*Z533,0)</f>
        <v>254</v>
      </c>
      <c r="AE533" s="79"/>
    </row>
    <row r="534" ht="16.5" customHeight="1">
      <c r="A534" s="29">
        <v>61.0</v>
      </c>
      <c r="B534" s="29">
        <v>9546.0</v>
      </c>
      <c r="C534" s="32" t="s">
        <v>12210</v>
      </c>
      <c r="D534" s="389"/>
      <c r="E534" s="389"/>
      <c r="F534" s="532"/>
      <c r="G534" s="527"/>
      <c r="H534" s="527"/>
      <c r="I534" s="532"/>
      <c r="J534" s="94"/>
      <c r="K534" s="140"/>
      <c r="L534" s="54"/>
      <c r="M534" s="254"/>
      <c r="N534" s="8"/>
      <c r="O534" s="8"/>
      <c r="P534" s="54"/>
      <c r="Q534" s="536"/>
      <c r="R534" s="83"/>
      <c r="S534" s="83"/>
      <c r="T534" s="83"/>
      <c r="U534" s="484"/>
      <c r="V534" s="24"/>
      <c r="W534" s="26"/>
      <c r="X534" s="484"/>
      <c r="Y534" s="56"/>
      <c r="Z534" s="526"/>
      <c r="AA534" s="213" t="s">
        <v>30</v>
      </c>
      <c r="AB534" s="74">
        <v>5.0</v>
      </c>
      <c r="AC534" s="522" t="s">
        <v>31</v>
      </c>
      <c r="AD534" s="45">
        <f>ROUND(ROUND(ROUND(ROUND(ROUND(H440+K512,0)*P$512,0)*T524,0)*W531,0)*Z533,0)-AB534</f>
        <v>249</v>
      </c>
      <c r="AE534" s="79"/>
    </row>
    <row r="535" ht="16.5" customHeight="1">
      <c r="A535" s="29">
        <v>61.0</v>
      </c>
      <c r="B535" s="29">
        <v>9547.0</v>
      </c>
      <c r="C535" s="32" t="s">
        <v>12211</v>
      </c>
      <c r="D535" s="389"/>
      <c r="E535" s="389"/>
      <c r="F535" s="532"/>
      <c r="G535" s="527"/>
      <c r="H535" s="527"/>
      <c r="I535" s="532"/>
      <c r="J535" s="94"/>
      <c r="K535" s="140"/>
      <c r="L535" s="54"/>
      <c r="M535" s="254"/>
      <c r="N535" s="8"/>
      <c r="O535" s="8"/>
      <c r="P535" s="54"/>
      <c r="Q535" s="536"/>
      <c r="R535" s="102" t="s">
        <v>27</v>
      </c>
      <c r="S535" s="533"/>
      <c r="T535" s="533"/>
      <c r="U535" s="520"/>
      <c r="V535" s="38"/>
      <c r="W535" s="6"/>
      <c r="X535" s="37"/>
      <c r="Y535" s="7"/>
      <c r="Z535" s="39"/>
      <c r="AA535" s="213"/>
      <c r="AB535" s="213"/>
      <c r="AC535" s="213"/>
      <c r="AD535" s="45">
        <f>ROUND(ROUND(ROUND(H440+K512,0)*P$512,0)*T536,0)</f>
        <v>252</v>
      </c>
      <c r="AE535" s="79"/>
    </row>
    <row r="536" ht="16.5" customHeight="1">
      <c r="A536" s="29">
        <v>61.0</v>
      </c>
      <c r="B536" s="29">
        <v>9548.0</v>
      </c>
      <c r="C536" s="32" t="s">
        <v>12212</v>
      </c>
      <c r="D536" s="389"/>
      <c r="E536" s="389"/>
      <c r="F536" s="532"/>
      <c r="G536" s="527"/>
      <c r="H536" s="527"/>
      <c r="I536" s="532"/>
      <c r="J536" s="94"/>
      <c r="K536" s="140"/>
      <c r="L536" s="54"/>
      <c r="M536" s="254"/>
      <c r="N536" s="8"/>
      <c r="O536" s="8"/>
      <c r="P536" s="54"/>
      <c r="Q536" s="535"/>
      <c r="R536" s="482"/>
      <c r="S536" s="83" t="s">
        <v>21</v>
      </c>
      <c r="T536" s="528">
        <v>0.5</v>
      </c>
      <c r="U536" s="521"/>
      <c r="V536" s="53"/>
      <c r="W536" s="14"/>
      <c r="X536" s="227"/>
      <c r="Y536" s="8"/>
      <c r="Z536" s="109"/>
      <c r="AA536" s="213" t="s">
        <v>30</v>
      </c>
      <c r="AB536" s="74">
        <v>5.0</v>
      </c>
      <c r="AC536" s="522" t="s">
        <v>31</v>
      </c>
      <c r="AD536" s="45">
        <f>ROUND(ROUND(ROUND(H440+K512,0)*P$512,0)*T536,0)-AB536</f>
        <v>247</v>
      </c>
      <c r="AE536" s="79"/>
    </row>
    <row r="537" ht="16.5" customHeight="1">
      <c r="A537" s="29">
        <v>61.0</v>
      </c>
      <c r="B537" s="29">
        <v>9549.0</v>
      </c>
      <c r="C537" s="32" t="s">
        <v>12213</v>
      </c>
      <c r="D537" s="389"/>
      <c r="E537" s="389"/>
      <c r="F537" s="532"/>
      <c r="G537" s="527"/>
      <c r="H537" s="527"/>
      <c r="I537" s="532"/>
      <c r="J537" s="94"/>
      <c r="K537" s="140"/>
      <c r="L537" s="54"/>
      <c r="M537" s="254"/>
      <c r="N537" s="8"/>
      <c r="O537" s="8"/>
      <c r="P537" s="54"/>
      <c r="Q537" s="535"/>
      <c r="R537" s="482"/>
      <c r="S537" s="14"/>
      <c r="T537" s="14"/>
      <c r="U537" s="521"/>
      <c r="V537" s="53"/>
      <c r="W537" s="14"/>
      <c r="X537" s="305" t="s">
        <v>20</v>
      </c>
      <c r="Y537" s="41" t="s">
        <v>21</v>
      </c>
      <c r="Z537" s="86">
        <v>0.85</v>
      </c>
      <c r="AA537" s="75"/>
      <c r="AB537" s="213"/>
      <c r="AC537" s="213"/>
      <c r="AD537" s="45">
        <f>ROUND(ROUND(ROUND(ROUND(H440+K512,0)*P$512,0)*T536,0)*Z537,0)</f>
        <v>214</v>
      </c>
      <c r="AE537" s="79"/>
    </row>
    <row r="538" ht="16.5" customHeight="1">
      <c r="A538" s="29">
        <v>61.0</v>
      </c>
      <c r="B538" s="29">
        <v>9550.0</v>
      </c>
      <c r="C538" s="32" t="s">
        <v>12214</v>
      </c>
      <c r="D538" s="389"/>
      <c r="E538" s="389"/>
      <c r="F538" s="532"/>
      <c r="G538" s="527"/>
      <c r="H538" s="527"/>
      <c r="I538" s="532"/>
      <c r="J538" s="94"/>
      <c r="K538" s="140"/>
      <c r="L538" s="54"/>
      <c r="M538" s="254"/>
      <c r="N538" s="8"/>
      <c r="O538" s="8"/>
      <c r="P538" s="54"/>
      <c r="Q538" s="535"/>
      <c r="R538" s="482"/>
      <c r="S538" s="83"/>
      <c r="T538" s="83"/>
      <c r="U538" s="525"/>
      <c r="V538" s="180"/>
      <c r="W538" s="21"/>
      <c r="X538" s="484"/>
      <c r="Y538" s="56"/>
      <c r="Z538" s="526"/>
      <c r="AA538" s="213" t="s">
        <v>30</v>
      </c>
      <c r="AB538" s="74">
        <v>5.0</v>
      </c>
      <c r="AC538" s="522" t="s">
        <v>31</v>
      </c>
      <c r="AD538" s="45">
        <f>ROUND(ROUND(ROUND(ROUND(H440+K512,0)*P$512,0)*T536,0)*Z537,0)-AB538</f>
        <v>209</v>
      </c>
      <c r="AE538" s="79"/>
    </row>
    <row r="539" ht="16.5" customHeight="1">
      <c r="A539" s="29">
        <v>61.0</v>
      </c>
      <c r="B539" s="29">
        <v>9551.0</v>
      </c>
      <c r="C539" s="32" t="s">
        <v>12215</v>
      </c>
      <c r="D539" s="389"/>
      <c r="E539" s="389"/>
      <c r="F539" s="532"/>
      <c r="G539" s="527"/>
      <c r="H539" s="527"/>
      <c r="I539" s="532"/>
      <c r="J539" s="94"/>
      <c r="K539" s="140"/>
      <c r="L539" s="54"/>
      <c r="M539" s="254"/>
      <c r="N539" s="8"/>
      <c r="O539" s="8"/>
      <c r="P539" s="54"/>
      <c r="Q539" s="536"/>
      <c r="R539" s="14"/>
      <c r="S539" s="14"/>
      <c r="T539" s="14"/>
      <c r="U539" s="102" t="s">
        <v>326</v>
      </c>
      <c r="V539" s="41" t="s">
        <v>21</v>
      </c>
      <c r="W539" s="60">
        <v>0.7</v>
      </c>
      <c r="X539" s="37"/>
      <c r="Y539" s="7"/>
      <c r="Z539" s="39"/>
      <c r="AA539" s="213"/>
      <c r="AB539" s="213"/>
      <c r="AC539" s="213"/>
      <c r="AD539" s="114">
        <f>ROUND(ROUND(ROUND(ROUND(H440+K512,0)*P$512,0)*T536,0)*W539,0)</f>
        <v>176</v>
      </c>
      <c r="AE539" s="79"/>
    </row>
    <row r="540" ht="16.5" customHeight="1">
      <c r="A540" s="29">
        <v>61.0</v>
      </c>
      <c r="B540" s="29">
        <v>9552.0</v>
      </c>
      <c r="C540" s="32" t="s">
        <v>12216</v>
      </c>
      <c r="D540" s="389"/>
      <c r="E540" s="389"/>
      <c r="F540" s="532"/>
      <c r="G540" s="527"/>
      <c r="H540" s="527"/>
      <c r="I540" s="532"/>
      <c r="J540" s="94"/>
      <c r="K540" s="140"/>
      <c r="L540" s="54"/>
      <c r="M540" s="254"/>
      <c r="N540" s="8"/>
      <c r="O540" s="8"/>
      <c r="P540" s="54"/>
      <c r="Q540" s="536"/>
      <c r="R540" s="14"/>
      <c r="S540" s="14"/>
      <c r="T540" s="14"/>
      <c r="U540" s="482"/>
      <c r="V540" s="83"/>
      <c r="W540" s="528"/>
      <c r="X540" s="227"/>
      <c r="Y540" s="22"/>
      <c r="Z540" s="109"/>
      <c r="AA540" s="213" t="s">
        <v>30</v>
      </c>
      <c r="AB540" s="74">
        <v>5.0</v>
      </c>
      <c r="AC540" s="522" t="s">
        <v>31</v>
      </c>
      <c r="AD540" s="114">
        <f>ROUND(ROUND(ROUND(ROUND(H440+K512,0)*P$512,0)*T536,0)*W539,0)-AB540</f>
        <v>171</v>
      </c>
      <c r="AE540" s="79"/>
    </row>
    <row r="541" ht="16.5" customHeight="1">
      <c r="A541" s="29">
        <v>61.0</v>
      </c>
      <c r="B541" s="29">
        <v>9553.0</v>
      </c>
      <c r="C541" s="32" t="s">
        <v>12217</v>
      </c>
      <c r="D541" s="389"/>
      <c r="E541" s="389"/>
      <c r="F541" s="532"/>
      <c r="G541" s="527"/>
      <c r="H541" s="527"/>
      <c r="I541" s="532"/>
      <c r="J541" s="94"/>
      <c r="K541" s="140"/>
      <c r="L541" s="54"/>
      <c r="M541" s="254"/>
      <c r="N541" s="8"/>
      <c r="O541" s="8"/>
      <c r="P541" s="54"/>
      <c r="Q541" s="254"/>
      <c r="R541" s="83"/>
      <c r="S541" s="83"/>
      <c r="U541" s="482"/>
      <c r="V541" s="99"/>
      <c r="W541" s="529"/>
      <c r="X541" s="305" t="s">
        <v>20</v>
      </c>
      <c r="Y541" s="41" t="s">
        <v>21</v>
      </c>
      <c r="Z541" s="86">
        <v>0.85</v>
      </c>
      <c r="AA541" s="75"/>
      <c r="AB541" s="213"/>
      <c r="AC541" s="213"/>
      <c r="AD541" s="114">
        <f>ROUND(ROUND(ROUND(ROUND(ROUND(H440+K512,0)*P$512,0)*T536,0)*W539,0)*Z541,0)</f>
        <v>150</v>
      </c>
      <c r="AE541" s="79"/>
    </row>
    <row r="542" ht="16.5" customHeight="1">
      <c r="A542" s="29">
        <v>61.0</v>
      </c>
      <c r="B542" s="29">
        <v>9554.0</v>
      </c>
      <c r="C542" s="32" t="s">
        <v>12218</v>
      </c>
      <c r="D542" s="389"/>
      <c r="E542" s="389"/>
      <c r="F542" s="532"/>
      <c r="G542" s="527"/>
      <c r="H542" s="527"/>
      <c r="I542" s="532"/>
      <c r="J542" s="94"/>
      <c r="K542" s="140"/>
      <c r="L542" s="54"/>
      <c r="M542" s="254"/>
      <c r="N542" s="8"/>
      <c r="O542" s="8"/>
      <c r="P542" s="54"/>
      <c r="Q542" s="254"/>
      <c r="R542" s="83"/>
      <c r="S542" s="83"/>
      <c r="T542" s="83"/>
      <c r="U542" s="530"/>
      <c r="V542" s="24"/>
      <c r="W542" s="26"/>
      <c r="X542" s="484"/>
      <c r="Y542" s="56"/>
      <c r="Z542" s="526"/>
      <c r="AA542" s="213" t="s">
        <v>30</v>
      </c>
      <c r="AB542" s="74">
        <v>5.0</v>
      </c>
      <c r="AC542" s="522" t="s">
        <v>31</v>
      </c>
      <c r="AD542" s="114">
        <f>ROUND(ROUND(ROUND(ROUND(ROUND(H440+K512,0)*P$512,0)*T536,0)*W539,0)*Z541,0)-AB542</f>
        <v>145</v>
      </c>
      <c r="AE542" s="79"/>
    </row>
    <row r="543" ht="16.5" customHeight="1">
      <c r="A543" s="29">
        <v>61.0</v>
      </c>
      <c r="B543" s="29">
        <v>9555.0</v>
      </c>
      <c r="C543" s="32" t="s">
        <v>12219</v>
      </c>
      <c r="D543" s="389"/>
      <c r="E543" s="389"/>
      <c r="F543" s="532"/>
      <c r="G543" s="527"/>
      <c r="H543" s="527"/>
      <c r="I543" s="532"/>
      <c r="J543" s="94"/>
      <c r="K543" s="140"/>
      <c r="L543" s="54"/>
      <c r="M543" s="254"/>
      <c r="N543" s="52"/>
      <c r="O543" s="8"/>
      <c r="P543" s="54"/>
      <c r="Q543" s="536"/>
      <c r="R543" s="83"/>
      <c r="S543" s="528"/>
      <c r="T543" s="486"/>
      <c r="U543" s="102" t="s">
        <v>329</v>
      </c>
      <c r="V543" s="83" t="s">
        <v>21</v>
      </c>
      <c r="W543" s="596">
        <v>0.85</v>
      </c>
      <c r="X543" s="37"/>
      <c r="Y543" s="7"/>
      <c r="Z543" s="39"/>
      <c r="AA543" s="213"/>
      <c r="AB543" s="213"/>
      <c r="AC543" s="213"/>
      <c r="AD543" s="45">
        <f>ROUND(ROUND(ROUND(ROUND(H440+K512,0)*P$512,0)*T536,0)*W543,0)</f>
        <v>214</v>
      </c>
      <c r="AE543" s="79"/>
    </row>
    <row r="544" ht="16.5" customHeight="1">
      <c r="A544" s="29">
        <v>61.0</v>
      </c>
      <c r="B544" s="29">
        <v>9556.0</v>
      </c>
      <c r="C544" s="32" t="s">
        <v>12220</v>
      </c>
      <c r="D544" s="389"/>
      <c r="E544" s="389"/>
      <c r="F544" s="532"/>
      <c r="G544" s="527"/>
      <c r="H544" s="527"/>
      <c r="I544" s="532"/>
      <c r="J544" s="94"/>
      <c r="K544" s="140"/>
      <c r="L544" s="54"/>
      <c r="M544" s="254"/>
      <c r="N544" s="52"/>
      <c r="O544" s="8"/>
      <c r="P544" s="54"/>
      <c r="Q544" s="536"/>
      <c r="R544" s="83"/>
      <c r="S544" s="528"/>
      <c r="T544" s="528"/>
      <c r="U544" s="482"/>
      <c r="V544" s="83"/>
      <c r="W544" s="596"/>
      <c r="X544" s="52"/>
      <c r="Y544" s="22"/>
      <c r="Z544" s="109"/>
      <c r="AA544" s="213" t="s">
        <v>30</v>
      </c>
      <c r="AB544" s="74">
        <v>5.0</v>
      </c>
      <c r="AC544" s="522" t="s">
        <v>31</v>
      </c>
      <c r="AD544" s="45">
        <f>ROUND(ROUND(ROUND(ROUND(H440+K512,0)*P$512,0)*T536,0)*W543,0)-AB544</f>
        <v>209</v>
      </c>
      <c r="AE544" s="79"/>
    </row>
    <row r="545" ht="16.5" customHeight="1">
      <c r="A545" s="29">
        <v>61.0</v>
      </c>
      <c r="B545" s="29">
        <v>9557.0</v>
      </c>
      <c r="C545" s="32" t="s">
        <v>12221</v>
      </c>
      <c r="D545" s="389"/>
      <c r="E545" s="389"/>
      <c r="F545" s="532"/>
      <c r="G545" s="527"/>
      <c r="H545" s="527"/>
      <c r="I545" s="532"/>
      <c r="J545" s="94"/>
      <c r="K545" s="140"/>
      <c r="L545" s="54"/>
      <c r="M545" s="254"/>
      <c r="N545" s="52"/>
      <c r="O545" s="8"/>
      <c r="P545" s="54"/>
      <c r="Q545" s="254"/>
      <c r="R545" s="83"/>
      <c r="S545" s="528"/>
      <c r="T545" s="528"/>
      <c r="U545" s="482"/>
      <c r="V545" s="99"/>
      <c r="W545" s="529"/>
      <c r="X545" s="305" t="s">
        <v>20</v>
      </c>
      <c r="Y545" s="41" t="s">
        <v>21</v>
      </c>
      <c r="Z545" s="86">
        <v>0.85</v>
      </c>
      <c r="AA545" s="75"/>
      <c r="AB545" s="213"/>
      <c r="AC545" s="213"/>
      <c r="AD545" s="45">
        <f>ROUND(ROUND(ROUND(ROUND(ROUND(H440+K512,0)*P$512,0)*T536,0)*W543,0)*Z545,0)</f>
        <v>182</v>
      </c>
      <c r="AE545" s="79"/>
    </row>
    <row r="546" ht="16.5" customHeight="1">
      <c r="A546" s="29">
        <v>61.0</v>
      </c>
      <c r="B546" s="29">
        <v>9558.0</v>
      </c>
      <c r="C546" s="32" t="s">
        <v>12222</v>
      </c>
      <c r="D546" s="389"/>
      <c r="E546" s="389"/>
      <c r="F546" s="532"/>
      <c r="G546" s="527"/>
      <c r="H546" s="527"/>
      <c r="I546" s="532"/>
      <c r="J546" s="94"/>
      <c r="K546" s="140"/>
      <c r="L546" s="54"/>
      <c r="M546" s="254"/>
      <c r="N546" s="227"/>
      <c r="O546" s="22"/>
      <c r="P546" s="109"/>
      <c r="Q546" s="537"/>
      <c r="R546" s="55"/>
      <c r="S546" s="56"/>
      <c r="T546" s="141"/>
      <c r="U546" s="484"/>
      <c r="V546" s="24"/>
      <c r="W546" s="26"/>
      <c r="X546" s="484"/>
      <c r="Y546" s="56"/>
      <c r="Z546" s="526"/>
      <c r="AA546" s="213" t="s">
        <v>30</v>
      </c>
      <c r="AB546" s="74">
        <v>5.0</v>
      </c>
      <c r="AC546" s="522" t="s">
        <v>31</v>
      </c>
      <c r="AD546" s="45">
        <f>ROUND(ROUND(ROUND(ROUND(ROUND(H440+K512,0)*P$512,0)*T536,0)*W543,0)*Z545,0)-AB546</f>
        <v>177</v>
      </c>
      <c r="AE546" s="79"/>
    </row>
    <row r="547" ht="16.5" customHeight="1">
      <c r="A547" s="29">
        <v>61.0</v>
      </c>
      <c r="B547" s="29">
        <v>9559.0</v>
      </c>
      <c r="C547" s="32" t="s">
        <v>12223</v>
      </c>
      <c r="D547" s="389"/>
      <c r="E547" s="389"/>
      <c r="F547" s="532"/>
      <c r="G547" s="527"/>
      <c r="H547" s="527"/>
      <c r="I547" s="532"/>
      <c r="J547" s="94"/>
      <c r="K547" s="140"/>
      <c r="L547" s="54"/>
      <c r="M547" s="48"/>
      <c r="N547" s="598" t="s">
        <v>27</v>
      </c>
      <c r="O547" s="600"/>
      <c r="P547" s="601"/>
      <c r="Q547" s="52"/>
      <c r="R547" s="8"/>
      <c r="S547" s="8"/>
      <c r="T547" s="8"/>
      <c r="U547" s="521"/>
      <c r="V547" s="14"/>
      <c r="W547" s="8"/>
      <c r="X547" s="37"/>
      <c r="Y547" s="7"/>
      <c r="Z547" s="39"/>
      <c r="AA547" s="213"/>
      <c r="AB547" s="213"/>
      <c r="AC547" s="213"/>
      <c r="AD547" s="45">
        <f>ROUND(ROUND(H440+K512,0)*P$548,0)</f>
        <v>359</v>
      </c>
      <c r="AE547" s="79"/>
    </row>
    <row r="548" ht="16.5" customHeight="1">
      <c r="A548" s="29">
        <v>61.0</v>
      </c>
      <c r="B548" s="29">
        <v>9560.0</v>
      </c>
      <c r="C548" s="32" t="s">
        <v>12224</v>
      </c>
      <c r="D548" s="231"/>
      <c r="E548" s="231"/>
      <c r="F548" s="523"/>
      <c r="G548" s="174"/>
      <c r="H548" s="174"/>
      <c r="I548" s="523"/>
      <c r="J548" s="147"/>
      <c r="K548" s="83"/>
      <c r="L548" s="594"/>
      <c r="M548" s="602"/>
      <c r="N548" s="482"/>
      <c r="O548" s="83" t="s">
        <v>21</v>
      </c>
      <c r="P548" s="528">
        <v>0.5</v>
      </c>
      <c r="Q548" s="52"/>
      <c r="R548" s="8"/>
      <c r="S548" s="8"/>
      <c r="T548" s="8"/>
      <c r="U548" s="521"/>
      <c r="V548" s="14"/>
      <c r="W548" s="8"/>
      <c r="X548" s="227"/>
      <c r="Y548" s="8"/>
      <c r="Z548" s="109"/>
      <c r="AA548" s="213" t="s">
        <v>30</v>
      </c>
      <c r="AB548" s="74">
        <v>5.0</v>
      </c>
      <c r="AC548" s="522" t="s">
        <v>31</v>
      </c>
      <c r="AD548" s="45">
        <f>ROUND(ROUND(H440+K512,0)*P$548,0)-AB548</f>
        <v>354</v>
      </c>
      <c r="AE548" s="79"/>
    </row>
    <row r="549" ht="16.5" customHeight="1">
      <c r="A549" s="29">
        <v>61.0</v>
      </c>
      <c r="B549" s="29">
        <v>9561.0</v>
      </c>
      <c r="C549" s="32" t="s">
        <v>12225</v>
      </c>
      <c r="D549" s="231"/>
      <c r="E549" s="231"/>
      <c r="F549" s="523"/>
      <c r="G549" s="174"/>
      <c r="H549" s="174"/>
      <c r="I549" s="523"/>
      <c r="J549" s="94"/>
      <c r="K549" s="140"/>
      <c r="L549" s="54"/>
      <c r="M549" s="254"/>
      <c r="N549" s="482"/>
      <c r="O549" s="8"/>
      <c r="P549" s="54"/>
      <c r="Q549" s="52"/>
      <c r="R549" s="8"/>
      <c r="S549" s="8"/>
      <c r="T549" s="8"/>
      <c r="U549" s="521"/>
      <c r="V549" s="14"/>
      <c r="W549" s="54"/>
      <c r="X549" s="305" t="s">
        <v>20</v>
      </c>
      <c r="Y549" s="41" t="s">
        <v>21</v>
      </c>
      <c r="Z549" s="86">
        <v>0.85</v>
      </c>
      <c r="AA549" s="75"/>
      <c r="AB549" s="213"/>
      <c r="AC549" s="213"/>
      <c r="AD549" s="45">
        <f>ROUND(ROUND(ROUND(H440+K512,0)*P$548,0)*Z549,0)</f>
        <v>305</v>
      </c>
      <c r="AE549" s="79"/>
    </row>
    <row r="550" ht="16.5" customHeight="1">
      <c r="A550" s="29">
        <v>61.0</v>
      </c>
      <c r="B550" s="29">
        <v>9562.0</v>
      </c>
      <c r="C550" s="32" t="s">
        <v>12226</v>
      </c>
      <c r="D550" s="231"/>
      <c r="E550" s="231"/>
      <c r="F550" s="532"/>
      <c r="G550" s="527"/>
      <c r="H550" s="527"/>
      <c r="I550" s="532"/>
      <c r="J550" s="94"/>
      <c r="K550" s="140"/>
      <c r="L550" s="54"/>
      <c r="M550" s="254"/>
      <c r="N550" s="482"/>
      <c r="O550" s="8"/>
      <c r="P550" s="54"/>
      <c r="Q550" s="52"/>
      <c r="R550" s="8"/>
      <c r="S550" s="8"/>
      <c r="T550" s="8"/>
      <c r="U550" s="525"/>
      <c r="V550" s="21"/>
      <c r="W550" s="109"/>
      <c r="X550" s="484"/>
      <c r="Y550" s="56"/>
      <c r="Z550" s="526"/>
      <c r="AA550" s="213" t="s">
        <v>30</v>
      </c>
      <c r="AB550" s="74">
        <v>5.0</v>
      </c>
      <c r="AC550" s="522" t="s">
        <v>31</v>
      </c>
      <c r="AD550" s="45">
        <f>ROUND(ROUND(ROUND(H440+K512,0)*P$548,0)*Z549,0)-AB550</f>
        <v>300</v>
      </c>
      <c r="AE550" s="79"/>
    </row>
    <row r="551" ht="16.5" customHeight="1">
      <c r="A551" s="29">
        <v>61.0</v>
      </c>
      <c r="B551" s="29">
        <v>9563.0</v>
      </c>
      <c r="C551" s="32" t="s">
        <v>12227</v>
      </c>
      <c r="D551" s="231"/>
      <c r="E551" s="231"/>
      <c r="F551" s="532"/>
      <c r="G551" s="527"/>
      <c r="H551" s="527"/>
      <c r="I551" s="532"/>
      <c r="J551" s="94"/>
      <c r="K551" s="140"/>
      <c r="L551" s="54"/>
      <c r="M551" s="254"/>
      <c r="N551" s="8"/>
      <c r="O551" s="8"/>
      <c r="P551" s="54"/>
      <c r="Q551" s="52"/>
      <c r="R551" s="8"/>
      <c r="S551" s="8"/>
      <c r="T551" s="8"/>
      <c r="U551" s="102" t="s">
        <v>326</v>
      </c>
      <c r="V551" s="41" t="s">
        <v>21</v>
      </c>
      <c r="W551" s="60">
        <v>0.7</v>
      </c>
      <c r="X551" s="37"/>
      <c r="Y551" s="7"/>
      <c r="Z551" s="39"/>
      <c r="AA551" s="213"/>
      <c r="AB551" s="213"/>
      <c r="AC551" s="213"/>
      <c r="AD551" s="114">
        <f>ROUND(ROUND(ROUND(H440+K512,0)*P$548,0)*W551,0)</f>
        <v>251</v>
      </c>
      <c r="AE551" s="79"/>
    </row>
    <row r="552" ht="16.5" customHeight="1">
      <c r="A552" s="29">
        <v>61.0</v>
      </c>
      <c r="B552" s="29">
        <v>9564.0</v>
      </c>
      <c r="C552" s="32" t="s">
        <v>12228</v>
      </c>
      <c r="D552" s="231"/>
      <c r="E552" s="231"/>
      <c r="F552" s="532"/>
      <c r="G552" s="527"/>
      <c r="H552" s="8"/>
      <c r="I552" s="144"/>
      <c r="J552" s="94"/>
      <c r="K552" s="140"/>
      <c r="L552" s="54"/>
      <c r="M552" s="254"/>
      <c r="N552" s="8"/>
      <c r="O552" s="8"/>
      <c r="P552" s="54"/>
      <c r="Q552" s="52"/>
      <c r="R552" s="8"/>
      <c r="S552" s="8"/>
      <c r="T552" s="8"/>
      <c r="U552" s="482"/>
      <c r="V552" s="83"/>
      <c r="W552" s="528"/>
      <c r="X552" s="227"/>
      <c r="Y552" s="22"/>
      <c r="Z552" s="109"/>
      <c r="AA552" s="213" t="s">
        <v>30</v>
      </c>
      <c r="AB552" s="74">
        <v>5.0</v>
      </c>
      <c r="AC552" s="522" t="s">
        <v>31</v>
      </c>
      <c r="AD552" s="114">
        <f>ROUND(ROUND(ROUND(H440+K512,0)*P$548,0)*W551,0)-AB552</f>
        <v>246</v>
      </c>
      <c r="AE552" s="79"/>
    </row>
    <row r="553" ht="16.5" customHeight="1">
      <c r="A553" s="29">
        <v>61.0</v>
      </c>
      <c r="B553" s="29">
        <v>9565.0</v>
      </c>
      <c r="C553" s="32" t="s">
        <v>12229</v>
      </c>
      <c r="D553" s="389"/>
      <c r="E553" s="231"/>
      <c r="F553" s="543"/>
      <c r="G553" s="113"/>
      <c r="H553" s="8"/>
      <c r="I553" s="144"/>
      <c r="J553" s="94"/>
      <c r="K553" s="140"/>
      <c r="L553" s="54"/>
      <c r="M553" s="254"/>
      <c r="N553" s="8"/>
      <c r="O553" s="8"/>
      <c r="P553" s="54"/>
      <c r="Q553" s="52"/>
      <c r="R553" s="8"/>
      <c r="S553" s="8"/>
      <c r="T553" s="8"/>
      <c r="U553" s="482"/>
      <c r="V553" s="99"/>
      <c r="W553" s="529"/>
      <c r="X553" s="305" t="s">
        <v>20</v>
      </c>
      <c r="Y553" s="41" t="s">
        <v>21</v>
      </c>
      <c r="Z553" s="86">
        <v>0.85</v>
      </c>
      <c r="AA553" s="75"/>
      <c r="AB553" s="213"/>
      <c r="AC553" s="213"/>
      <c r="AD553" s="114">
        <f>ROUND(ROUND(ROUND(ROUND(H440+K512,0)*P$548,0)*W551,0)*Z553,0)</f>
        <v>213</v>
      </c>
      <c r="AE553" s="79"/>
    </row>
    <row r="554" ht="16.5" customHeight="1">
      <c r="A554" s="29">
        <v>61.0</v>
      </c>
      <c r="B554" s="29">
        <v>9566.0</v>
      </c>
      <c r="C554" s="32" t="s">
        <v>12230</v>
      </c>
      <c r="D554" s="389"/>
      <c r="E554" s="231"/>
      <c r="F554" s="543"/>
      <c r="G554" s="113"/>
      <c r="H554" s="8"/>
      <c r="I554" s="144"/>
      <c r="J554" s="94"/>
      <c r="K554" s="140"/>
      <c r="L554" s="54"/>
      <c r="M554" s="254"/>
      <c r="N554" s="8"/>
      <c r="O554" s="8"/>
      <c r="P554" s="54"/>
      <c r="Q554" s="52"/>
      <c r="R554" s="8"/>
      <c r="S554" s="8"/>
      <c r="T554" s="8"/>
      <c r="U554" s="530"/>
      <c r="V554" s="24"/>
      <c r="W554" s="26"/>
      <c r="X554" s="484"/>
      <c r="Y554" s="56"/>
      <c r="Z554" s="526"/>
      <c r="AA554" s="213" t="s">
        <v>30</v>
      </c>
      <c r="AB554" s="74">
        <v>5.0</v>
      </c>
      <c r="AC554" s="522" t="s">
        <v>31</v>
      </c>
      <c r="AD554" s="114">
        <f>ROUND(ROUND(ROUND(ROUND(H440+K512,0)*P$548,0)*W551,0)*Z553,0)-AB554</f>
        <v>208</v>
      </c>
      <c r="AE554" s="79"/>
    </row>
    <row r="555" ht="16.5" customHeight="1">
      <c r="A555" s="29">
        <v>61.0</v>
      </c>
      <c r="B555" s="29">
        <v>9567.0</v>
      </c>
      <c r="C555" s="32" t="s">
        <v>12231</v>
      </c>
      <c r="D555" s="389"/>
      <c r="E555" s="231"/>
      <c r="F555" s="543"/>
      <c r="G555" s="113"/>
      <c r="H555" s="8"/>
      <c r="I555" s="144"/>
      <c r="J555" s="94"/>
      <c r="K555" s="140"/>
      <c r="L555" s="54"/>
      <c r="M555" s="254"/>
      <c r="N555" s="8"/>
      <c r="O555" s="8"/>
      <c r="P555" s="54"/>
      <c r="Q555" s="52"/>
      <c r="R555" s="8"/>
      <c r="S555" s="8"/>
      <c r="T555" s="54"/>
      <c r="U555" s="102" t="s">
        <v>329</v>
      </c>
      <c r="V555" s="83" t="s">
        <v>21</v>
      </c>
      <c r="W555" s="528">
        <v>0.85</v>
      </c>
      <c r="X555" s="37"/>
      <c r="Y555" s="7"/>
      <c r="Z555" s="39"/>
      <c r="AA555" s="213"/>
      <c r="AB555" s="213"/>
      <c r="AC555" s="213"/>
      <c r="AD555" s="45">
        <f>ROUND(ROUND(ROUND(H440+K512,0)*P$548,0)*W555,0)</f>
        <v>305</v>
      </c>
      <c r="AE555" s="79"/>
    </row>
    <row r="556" ht="16.5" customHeight="1">
      <c r="A556" s="29">
        <v>61.0</v>
      </c>
      <c r="B556" s="29">
        <v>9568.0</v>
      </c>
      <c r="C556" s="32" t="s">
        <v>12232</v>
      </c>
      <c r="D556" s="389"/>
      <c r="E556" s="231"/>
      <c r="F556" s="543"/>
      <c r="G556" s="113"/>
      <c r="H556" s="8"/>
      <c r="I556" s="144"/>
      <c r="J556" s="94"/>
      <c r="K556" s="140"/>
      <c r="L556" s="54"/>
      <c r="M556" s="254"/>
      <c r="N556" s="8"/>
      <c r="O556" s="8"/>
      <c r="P556" s="54"/>
      <c r="Q556" s="52"/>
      <c r="R556" s="8"/>
      <c r="S556" s="8"/>
      <c r="T556" s="8"/>
      <c r="U556" s="482"/>
      <c r="V556" s="83"/>
      <c r="W556" s="528"/>
      <c r="X556" s="52"/>
      <c r="Y556" s="22"/>
      <c r="Z556" s="109"/>
      <c r="AA556" s="213" t="s">
        <v>30</v>
      </c>
      <c r="AB556" s="74">
        <v>5.0</v>
      </c>
      <c r="AC556" s="522" t="s">
        <v>31</v>
      </c>
      <c r="AD556" s="45">
        <f>ROUND(ROUND(ROUND(H440+K512,0)*P$548,0)*W555,0)-AB556</f>
        <v>300</v>
      </c>
      <c r="AE556" s="79"/>
    </row>
    <row r="557" ht="16.5" customHeight="1">
      <c r="A557" s="29">
        <v>61.0</v>
      </c>
      <c r="B557" s="29">
        <v>9569.0</v>
      </c>
      <c r="C557" s="32" t="s">
        <v>12233</v>
      </c>
      <c r="D557" s="389"/>
      <c r="E557" s="231"/>
      <c r="F557" s="532"/>
      <c r="G557" s="527"/>
      <c r="H557" s="527"/>
      <c r="I557" s="532"/>
      <c r="J557" s="94"/>
      <c r="K557" s="140"/>
      <c r="L557" s="54"/>
      <c r="M557" s="254"/>
      <c r="N557" s="8"/>
      <c r="O557" s="8"/>
      <c r="P557" s="54"/>
      <c r="Q557" s="52"/>
      <c r="R557" s="8"/>
      <c r="S557" s="8"/>
      <c r="T557" s="8"/>
      <c r="U557" s="482"/>
      <c r="V557" s="99"/>
      <c r="W557" s="529"/>
      <c r="X557" s="305" t="s">
        <v>20</v>
      </c>
      <c r="Y557" s="41" t="s">
        <v>21</v>
      </c>
      <c r="Z557" s="86">
        <v>0.85</v>
      </c>
      <c r="AA557" s="75"/>
      <c r="AB557" s="213"/>
      <c r="AC557" s="213"/>
      <c r="AD557" s="45">
        <f>ROUND(ROUND(ROUND(ROUND(H440+K512,0)*P$548,0)*W555,0)*Z557,0)</f>
        <v>259</v>
      </c>
      <c r="AE557" s="79"/>
    </row>
    <row r="558" ht="16.5" customHeight="1">
      <c r="A558" s="29">
        <v>61.0</v>
      </c>
      <c r="B558" s="29">
        <v>9570.0</v>
      </c>
      <c r="C558" s="32" t="s">
        <v>12234</v>
      </c>
      <c r="D558" s="389"/>
      <c r="E558" s="231"/>
      <c r="F558" s="532"/>
      <c r="G558" s="527"/>
      <c r="H558" s="527"/>
      <c r="I558" s="532"/>
      <c r="J558" s="94"/>
      <c r="K558" s="140"/>
      <c r="L558" s="54"/>
      <c r="M558" s="254"/>
      <c r="N558" s="8"/>
      <c r="O558" s="8"/>
      <c r="P558" s="54"/>
      <c r="Q558" s="227"/>
      <c r="R558" s="22"/>
      <c r="S558" s="22"/>
      <c r="T558" s="22"/>
      <c r="U558" s="484"/>
      <c r="V558" s="24"/>
      <c r="W558" s="26"/>
      <c r="X558" s="484"/>
      <c r="Y558" s="56"/>
      <c r="Z558" s="526"/>
      <c r="AA558" s="213" t="s">
        <v>30</v>
      </c>
      <c r="AB558" s="74">
        <v>5.0</v>
      </c>
      <c r="AC558" s="522" t="s">
        <v>31</v>
      </c>
      <c r="AD558" s="45">
        <f>ROUND(ROUND(ROUND(ROUND(H440+K512,0)*P$548,0)*W555,0)*Z557,0)-AB558</f>
        <v>254</v>
      </c>
      <c r="AE558" s="79"/>
    </row>
    <row r="559" ht="16.5" customHeight="1">
      <c r="A559" s="29">
        <v>61.0</v>
      </c>
      <c r="B559" s="29">
        <v>9571.0</v>
      </c>
      <c r="C559" s="32" t="s">
        <v>12235</v>
      </c>
      <c r="D559" s="389"/>
      <c r="E559" s="389"/>
      <c r="F559" s="532"/>
      <c r="G559" s="527"/>
      <c r="H559" s="527"/>
      <c r="I559" s="532"/>
      <c r="J559" s="94"/>
      <c r="K559" s="140"/>
      <c r="L559" s="54"/>
      <c r="M559" s="254"/>
      <c r="N559" s="8"/>
      <c r="O559" s="8"/>
      <c r="P559" s="54"/>
      <c r="Q559" s="206" t="s">
        <v>23</v>
      </c>
      <c r="R559" s="102" t="s">
        <v>24</v>
      </c>
      <c r="S559" s="533"/>
      <c r="T559" s="533"/>
      <c r="U559" s="520"/>
      <c r="V559" s="38"/>
      <c r="W559" s="6"/>
      <c r="X559" s="37"/>
      <c r="Y559" s="7"/>
      <c r="Z559" s="39"/>
      <c r="AA559" s="213"/>
      <c r="AB559" s="213"/>
      <c r="AC559" s="213"/>
      <c r="AD559" s="114">
        <f>ROUND(ROUND(ROUND(H440+K512,0)*P$548,0)*T560,0)</f>
        <v>251</v>
      </c>
      <c r="AE559" s="79"/>
    </row>
    <row r="560" ht="16.5" customHeight="1">
      <c r="A560" s="29">
        <v>61.0</v>
      </c>
      <c r="B560" s="29">
        <v>9572.0</v>
      </c>
      <c r="C560" s="32" t="s">
        <v>12236</v>
      </c>
      <c r="D560" s="389"/>
      <c r="E560" s="389"/>
      <c r="F560" s="532"/>
      <c r="G560" s="527"/>
      <c r="H560" s="527"/>
      <c r="I560" s="532"/>
      <c r="J560" s="94"/>
      <c r="K560" s="140"/>
      <c r="L560" s="54"/>
      <c r="M560" s="254"/>
      <c r="N560" s="8"/>
      <c r="O560" s="8"/>
      <c r="P560" s="54"/>
      <c r="Q560" s="481"/>
      <c r="R560" s="482"/>
      <c r="S560" s="83" t="s">
        <v>21</v>
      </c>
      <c r="T560" s="528">
        <v>0.7</v>
      </c>
      <c r="U560" s="521"/>
      <c r="V560" s="53"/>
      <c r="W560" s="14"/>
      <c r="X560" s="227"/>
      <c r="Y560" s="8"/>
      <c r="Z560" s="109"/>
      <c r="AA560" s="213" t="s">
        <v>30</v>
      </c>
      <c r="AB560" s="74">
        <v>5.0</v>
      </c>
      <c r="AC560" s="522" t="s">
        <v>31</v>
      </c>
      <c r="AD560" s="114">
        <f>ROUND(ROUND(ROUND(H440+K512,0)*P$548,0)*T560,0)-AB560</f>
        <v>246</v>
      </c>
      <c r="AE560" s="79"/>
    </row>
    <row r="561" ht="16.5" customHeight="1">
      <c r="A561" s="29">
        <v>61.0</v>
      </c>
      <c r="B561" s="29">
        <v>9573.0</v>
      </c>
      <c r="C561" s="32" t="s">
        <v>12237</v>
      </c>
      <c r="D561" s="389"/>
      <c r="E561" s="389"/>
      <c r="F561" s="532"/>
      <c r="G561" s="527"/>
      <c r="H561" s="527"/>
      <c r="I561" s="532"/>
      <c r="J561" s="94"/>
      <c r="K561" s="140"/>
      <c r="L561" s="54"/>
      <c r="M561" s="254"/>
      <c r="N561" s="8"/>
      <c r="O561" s="8"/>
      <c r="P561" s="54"/>
      <c r="Q561" s="481"/>
      <c r="R561" s="482"/>
      <c r="S561" s="14"/>
      <c r="T561" s="14"/>
      <c r="U561" s="521"/>
      <c r="V561" s="53"/>
      <c r="W561" s="14"/>
      <c r="X561" s="305" t="s">
        <v>20</v>
      </c>
      <c r="Y561" s="41" t="s">
        <v>21</v>
      </c>
      <c r="Z561" s="86">
        <v>0.85</v>
      </c>
      <c r="AA561" s="75"/>
      <c r="AB561" s="213"/>
      <c r="AC561" s="213"/>
      <c r="AD561" s="114">
        <f>ROUND(ROUND(ROUND(ROUND(H440+K512,0)*P$548,0)*T560,0)*Z561,0)</f>
        <v>213</v>
      </c>
      <c r="AE561" s="79"/>
    </row>
    <row r="562" ht="16.5" customHeight="1">
      <c r="A562" s="29">
        <v>61.0</v>
      </c>
      <c r="B562" s="29">
        <v>9574.0</v>
      </c>
      <c r="C562" s="32" t="s">
        <v>12238</v>
      </c>
      <c r="D562" s="389"/>
      <c r="E562" s="389"/>
      <c r="F562" s="532"/>
      <c r="G562" s="527"/>
      <c r="H562" s="527"/>
      <c r="I562" s="532"/>
      <c r="J562" s="94"/>
      <c r="K562" s="140"/>
      <c r="L562" s="54"/>
      <c r="M562" s="254"/>
      <c r="N562" s="8"/>
      <c r="O562" s="8"/>
      <c r="P562" s="54"/>
      <c r="Q562" s="481"/>
      <c r="R562" s="482"/>
      <c r="S562" s="83"/>
      <c r="T562" s="83"/>
      <c r="U562" s="525"/>
      <c r="V562" s="180"/>
      <c r="W562" s="21"/>
      <c r="X562" s="484"/>
      <c r="Y562" s="56"/>
      <c r="Z562" s="526"/>
      <c r="AA562" s="213" t="s">
        <v>30</v>
      </c>
      <c r="AB562" s="74">
        <v>5.0</v>
      </c>
      <c r="AC562" s="522" t="s">
        <v>31</v>
      </c>
      <c r="AD562" s="114">
        <f>ROUND(ROUND(ROUND(ROUND(H440+K512,0)*P$548,0)*T560,0)*Z561,0)-AB562</f>
        <v>208</v>
      </c>
      <c r="AE562" s="79"/>
    </row>
    <row r="563" ht="16.5" customHeight="1">
      <c r="A563" s="29">
        <v>61.0</v>
      </c>
      <c r="B563" s="29">
        <v>9575.0</v>
      </c>
      <c r="C563" s="32" t="s">
        <v>12239</v>
      </c>
      <c r="D563" s="389"/>
      <c r="E563" s="389"/>
      <c r="F563" s="532"/>
      <c r="G563" s="527"/>
      <c r="H563" s="527"/>
      <c r="I563" s="532"/>
      <c r="J563" s="94"/>
      <c r="K563" s="140"/>
      <c r="L563" s="54"/>
      <c r="M563" s="254"/>
      <c r="N563" s="8"/>
      <c r="O563" s="8"/>
      <c r="P563" s="54"/>
      <c r="Q563" s="536"/>
      <c r="R563" s="14"/>
      <c r="S563" s="14"/>
      <c r="T563" s="14"/>
      <c r="U563" s="102" t="s">
        <v>326</v>
      </c>
      <c r="V563" s="41" t="s">
        <v>21</v>
      </c>
      <c r="W563" s="60">
        <v>0.7</v>
      </c>
      <c r="X563" s="37"/>
      <c r="Y563" s="7"/>
      <c r="Z563" s="39"/>
      <c r="AA563" s="213"/>
      <c r="AB563" s="213"/>
      <c r="AC563" s="213"/>
      <c r="AD563" s="114">
        <f>ROUND(ROUND(ROUND(ROUND(H440+K512,0)*P$548,0)*T560,0)*W563,0)</f>
        <v>176</v>
      </c>
      <c r="AE563" s="79"/>
    </row>
    <row r="564" ht="16.5" customHeight="1">
      <c r="A564" s="29">
        <v>61.0</v>
      </c>
      <c r="B564" s="29">
        <v>9576.0</v>
      </c>
      <c r="C564" s="32" t="s">
        <v>12240</v>
      </c>
      <c r="D564" s="389"/>
      <c r="E564" s="389"/>
      <c r="F564" s="532"/>
      <c r="G564" s="527"/>
      <c r="H564" s="527"/>
      <c r="I564" s="532"/>
      <c r="J564" s="94"/>
      <c r="K564" s="140"/>
      <c r="L564" s="54"/>
      <c r="M564" s="254"/>
      <c r="N564" s="8"/>
      <c r="O564" s="8"/>
      <c r="P564" s="54"/>
      <c r="Q564" s="536"/>
      <c r="R564" s="14"/>
      <c r="S564" s="14"/>
      <c r="T564" s="14"/>
      <c r="U564" s="482"/>
      <c r="V564" s="83"/>
      <c r="W564" s="528"/>
      <c r="X564" s="227"/>
      <c r="Y564" s="22"/>
      <c r="Z564" s="109"/>
      <c r="AA564" s="213" t="s">
        <v>30</v>
      </c>
      <c r="AB564" s="74">
        <v>5.0</v>
      </c>
      <c r="AC564" s="522" t="s">
        <v>31</v>
      </c>
      <c r="AD564" s="114">
        <f>ROUND(ROUND(ROUND(ROUND(H440+K512,0)*P$548,0)*T560,0)*W563,0)-AB564</f>
        <v>171</v>
      </c>
      <c r="AE564" s="79"/>
    </row>
    <row r="565" ht="16.5" customHeight="1">
      <c r="A565" s="29">
        <v>61.0</v>
      </c>
      <c r="B565" s="29">
        <v>9577.0</v>
      </c>
      <c r="C565" s="32" t="s">
        <v>12241</v>
      </c>
      <c r="D565" s="389"/>
      <c r="E565" s="389"/>
      <c r="F565" s="532"/>
      <c r="G565" s="527"/>
      <c r="H565" s="527"/>
      <c r="I565" s="532"/>
      <c r="J565" s="94"/>
      <c r="K565" s="140"/>
      <c r="L565" s="54"/>
      <c r="M565" s="254"/>
      <c r="N565" s="8"/>
      <c r="O565" s="8"/>
      <c r="P565" s="54"/>
      <c r="Q565" s="254"/>
      <c r="R565" s="83"/>
      <c r="S565" s="83"/>
      <c r="U565" s="482"/>
      <c r="V565" s="99"/>
      <c r="W565" s="529"/>
      <c r="X565" s="305" t="s">
        <v>20</v>
      </c>
      <c r="Y565" s="41" t="s">
        <v>21</v>
      </c>
      <c r="Z565" s="86">
        <v>0.85</v>
      </c>
      <c r="AA565" s="75"/>
      <c r="AB565" s="213"/>
      <c r="AC565" s="213"/>
      <c r="AD565" s="114">
        <f>ROUND(ROUND(ROUND(ROUND(ROUND(H440+K512,0)*P$548,0)*T560,0)*W563,0)*Z565,0)</f>
        <v>150</v>
      </c>
      <c r="AE565" s="79"/>
    </row>
    <row r="566" ht="16.5" customHeight="1">
      <c r="A566" s="29">
        <v>61.0</v>
      </c>
      <c r="B566" s="29">
        <v>9578.0</v>
      </c>
      <c r="C566" s="32" t="s">
        <v>12242</v>
      </c>
      <c r="D566" s="389"/>
      <c r="E566" s="389"/>
      <c r="F566" s="532"/>
      <c r="G566" s="527"/>
      <c r="H566" s="527"/>
      <c r="I566" s="532"/>
      <c r="J566" s="94"/>
      <c r="K566" s="140"/>
      <c r="L566" s="54"/>
      <c r="M566" s="254"/>
      <c r="N566" s="8"/>
      <c r="O566" s="8"/>
      <c r="P566" s="54"/>
      <c r="Q566" s="254"/>
      <c r="R566" s="83"/>
      <c r="S566" s="83"/>
      <c r="T566" s="83"/>
      <c r="U566" s="530"/>
      <c r="V566" s="24"/>
      <c r="W566" s="26"/>
      <c r="X566" s="484"/>
      <c r="Y566" s="56"/>
      <c r="Z566" s="526"/>
      <c r="AA566" s="213" t="s">
        <v>30</v>
      </c>
      <c r="AB566" s="74">
        <v>5.0</v>
      </c>
      <c r="AC566" s="522" t="s">
        <v>31</v>
      </c>
      <c r="AD566" s="114">
        <f>ROUND(ROUND(ROUND(ROUND(ROUND(H440+K512,0)*P$548,0)*T560,0)*W563,0)*Z565,0)-AB566</f>
        <v>145</v>
      </c>
      <c r="AE566" s="79"/>
    </row>
    <row r="567" ht="16.5" customHeight="1">
      <c r="A567" s="29">
        <v>61.0</v>
      </c>
      <c r="B567" s="29">
        <v>9579.0</v>
      </c>
      <c r="C567" s="32" t="s">
        <v>12243</v>
      </c>
      <c r="D567" s="389"/>
      <c r="E567" s="389"/>
      <c r="F567" s="532"/>
      <c r="G567" s="527"/>
      <c r="H567" s="527"/>
      <c r="I567" s="532"/>
      <c r="J567" s="94"/>
      <c r="K567" s="140"/>
      <c r="L567" s="54"/>
      <c r="M567" s="254"/>
      <c r="N567" s="8"/>
      <c r="O567" s="8"/>
      <c r="P567" s="54"/>
      <c r="Q567" s="536"/>
      <c r="R567" s="83"/>
      <c r="S567" s="528"/>
      <c r="T567" s="486"/>
      <c r="U567" s="102" t="s">
        <v>329</v>
      </c>
      <c r="V567" s="83" t="s">
        <v>21</v>
      </c>
      <c r="W567" s="528">
        <v>0.85</v>
      </c>
      <c r="X567" s="37"/>
      <c r="Y567" s="7"/>
      <c r="Z567" s="39"/>
      <c r="AA567" s="213"/>
      <c r="AB567" s="213"/>
      <c r="AC567" s="213"/>
      <c r="AD567" s="114">
        <f>ROUND(ROUND(ROUND(ROUND(H440+K512,0)*P$548,0)*T560,0)*W567,0)</f>
        <v>213</v>
      </c>
      <c r="AE567" s="79"/>
    </row>
    <row r="568" ht="16.5" customHeight="1">
      <c r="A568" s="29">
        <v>61.0</v>
      </c>
      <c r="B568" s="29">
        <v>9580.0</v>
      </c>
      <c r="C568" s="32" t="s">
        <v>12244</v>
      </c>
      <c r="D568" s="389"/>
      <c r="E568" s="389"/>
      <c r="F568" s="532"/>
      <c r="G568" s="527"/>
      <c r="H568" s="527"/>
      <c r="I568" s="532"/>
      <c r="J568" s="94"/>
      <c r="K568" s="140"/>
      <c r="L568" s="54"/>
      <c r="M568" s="254"/>
      <c r="N568" s="8"/>
      <c r="O568" s="8"/>
      <c r="P568" s="54"/>
      <c r="Q568" s="536"/>
      <c r="R568" s="83"/>
      <c r="S568" s="528"/>
      <c r="T568" s="528"/>
      <c r="U568" s="482"/>
      <c r="V568" s="83"/>
      <c r="W568" s="528"/>
      <c r="X568" s="52"/>
      <c r="Y568" s="22"/>
      <c r="Z568" s="109"/>
      <c r="AA568" s="213" t="s">
        <v>30</v>
      </c>
      <c r="AB568" s="74">
        <v>5.0</v>
      </c>
      <c r="AC568" s="522" t="s">
        <v>31</v>
      </c>
      <c r="AD568" s="114">
        <f>ROUND(ROUND(ROUND(ROUND(H440+K512,0)*P$548,0)*T560,0)*W567,0)-AB568</f>
        <v>208</v>
      </c>
      <c r="AE568" s="79"/>
    </row>
    <row r="569" ht="16.5" customHeight="1">
      <c r="A569" s="29">
        <v>61.0</v>
      </c>
      <c r="B569" s="29">
        <v>9581.0</v>
      </c>
      <c r="C569" s="32" t="s">
        <v>12245</v>
      </c>
      <c r="D569" s="389"/>
      <c r="E569" s="389"/>
      <c r="F569" s="532"/>
      <c r="G569" s="527"/>
      <c r="H569" s="527"/>
      <c r="I569" s="532"/>
      <c r="J569" s="94"/>
      <c r="K569" s="140"/>
      <c r="L569" s="54"/>
      <c r="M569" s="254"/>
      <c r="N569" s="8"/>
      <c r="O569" s="8"/>
      <c r="P569" s="54"/>
      <c r="Q569" s="254"/>
      <c r="R569" s="83"/>
      <c r="S569" s="528"/>
      <c r="T569" s="528"/>
      <c r="U569" s="482"/>
      <c r="V569" s="99"/>
      <c r="W569" s="529"/>
      <c r="X569" s="305" t="s">
        <v>20</v>
      </c>
      <c r="Y569" s="41" t="s">
        <v>21</v>
      </c>
      <c r="Z569" s="86">
        <v>0.85</v>
      </c>
      <c r="AA569" s="75"/>
      <c r="AB569" s="213"/>
      <c r="AC569" s="213"/>
      <c r="AD569" s="114">
        <f>ROUND(ROUND(ROUND(ROUND(ROUND(H440+K512,0)*P$548,0)*T560,0)*W567,0)*Z569,0)</f>
        <v>181</v>
      </c>
      <c r="AE569" s="79"/>
    </row>
    <row r="570" ht="16.5" customHeight="1">
      <c r="A570" s="29">
        <v>61.0</v>
      </c>
      <c r="B570" s="29">
        <v>9582.0</v>
      </c>
      <c r="C570" s="32" t="s">
        <v>12246</v>
      </c>
      <c r="D570" s="389"/>
      <c r="E570" s="389"/>
      <c r="F570" s="532"/>
      <c r="G570" s="527"/>
      <c r="H570" s="527"/>
      <c r="I570" s="532"/>
      <c r="J570" s="94"/>
      <c r="K570" s="140"/>
      <c r="L570" s="54"/>
      <c r="M570" s="254"/>
      <c r="N570" s="8"/>
      <c r="O570" s="8"/>
      <c r="P570" s="54"/>
      <c r="Q570" s="536"/>
      <c r="R570" s="83"/>
      <c r="S570" s="83"/>
      <c r="T570" s="83"/>
      <c r="U570" s="484"/>
      <c r="V570" s="24"/>
      <c r="W570" s="26"/>
      <c r="X570" s="484"/>
      <c r="Y570" s="56"/>
      <c r="Z570" s="526"/>
      <c r="AA570" s="213" t="s">
        <v>30</v>
      </c>
      <c r="AB570" s="74">
        <v>5.0</v>
      </c>
      <c r="AC570" s="522" t="s">
        <v>31</v>
      </c>
      <c r="AD570" s="114">
        <f>ROUND(ROUND(ROUND(ROUND(ROUND(H440+K512,0)*P$548,0)*T560,0)*W567,0)*Z569,0)-AB570</f>
        <v>176</v>
      </c>
      <c r="AE570" s="79"/>
    </row>
    <row r="571" ht="16.5" customHeight="1">
      <c r="A571" s="29">
        <v>61.0</v>
      </c>
      <c r="B571" s="29">
        <v>9583.0</v>
      </c>
      <c r="C571" s="32" t="s">
        <v>12247</v>
      </c>
      <c r="D571" s="389"/>
      <c r="E571" s="389"/>
      <c r="F571" s="532"/>
      <c r="G571" s="527"/>
      <c r="H571" s="527"/>
      <c r="I571" s="532"/>
      <c r="J571" s="94"/>
      <c r="K571" s="140"/>
      <c r="L571" s="54"/>
      <c r="M571" s="254"/>
      <c r="N571" s="8"/>
      <c r="O571" s="8"/>
      <c r="P571" s="54"/>
      <c r="Q571" s="536"/>
      <c r="R571" s="102" t="s">
        <v>27</v>
      </c>
      <c r="S571" s="533"/>
      <c r="T571" s="533"/>
      <c r="U571" s="520"/>
      <c r="V571" s="38"/>
      <c r="W571" s="6"/>
      <c r="X571" s="37"/>
      <c r="Y571" s="7"/>
      <c r="Z571" s="39"/>
      <c r="AA571" s="213"/>
      <c r="AB571" s="213"/>
      <c r="AC571" s="213"/>
      <c r="AD571" s="45">
        <f>ROUND(ROUND(ROUND(H440+K512,0)*P$548,0)*T572,0)</f>
        <v>180</v>
      </c>
      <c r="AE571" s="79"/>
    </row>
    <row r="572" ht="16.5" customHeight="1">
      <c r="A572" s="29">
        <v>61.0</v>
      </c>
      <c r="B572" s="29">
        <v>9584.0</v>
      </c>
      <c r="C572" s="32" t="s">
        <v>12248</v>
      </c>
      <c r="D572" s="389"/>
      <c r="E572" s="389"/>
      <c r="F572" s="532"/>
      <c r="G572" s="527"/>
      <c r="H572" s="527"/>
      <c r="I572" s="532"/>
      <c r="J572" s="94"/>
      <c r="K572" s="140"/>
      <c r="L572" s="54"/>
      <c r="M572" s="254"/>
      <c r="N572" s="8"/>
      <c r="O572" s="8"/>
      <c r="P572" s="54"/>
      <c r="Q572" s="535"/>
      <c r="R572" s="482"/>
      <c r="S572" s="83" t="s">
        <v>21</v>
      </c>
      <c r="T572" s="528">
        <v>0.5</v>
      </c>
      <c r="U572" s="521"/>
      <c r="V572" s="53"/>
      <c r="W572" s="14"/>
      <c r="X572" s="227"/>
      <c r="Y572" s="8"/>
      <c r="Z572" s="109"/>
      <c r="AA572" s="213" t="s">
        <v>30</v>
      </c>
      <c r="AB572" s="74">
        <v>5.0</v>
      </c>
      <c r="AC572" s="522" t="s">
        <v>31</v>
      </c>
      <c r="AD572" s="45">
        <f>ROUND(ROUND(ROUND(H440+K512,0)*P$548,0)*T572,0)-AB572</f>
        <v>175</v>
      </c>
      <c r="AE572" s="79"/>
    </row>
    <row r="573" ht="16.5" customHeight="1">
      <c r="A573" s="29">
        <v>61.0</v>
      </c>
      <c r="B573" s="29">
        <v>9585.0</v>
      </c>
      <c r="C573" s="32" t="s">
        <v>12249</v>
      </c>
      <c r="D573" s="389"/>
      <c r="E573" s="389"/>
      <c r="F573" s="532"/>
      <c r="G573" s="527"/>
      <c r="H573" s="527"/>
      <c r="I573" s="532"/>
      <c r="J573" s="94"/>
      <c r="K573" s="140"/>
      <c r="L573" s="54"/>
      <c r="M573" s="254"/>
      <c r="N573" s="8"/>
      <c r="O573" s="8"/>
      <c r="P573" s="54"/>
      <c r="Q573" s="535"/>
      <c r="R573" s="482"/>
      <c r="S573" s="14"/>
      <c r="T573" s="14"/>
      <c r="U573" s="521"/>
      <c r="V573" s="53"/>
      <c r="W573" s="14"/>
      <c r="X573" s="305" t="s">
        <v>20</v>
      </c>
      <c r="Y573" s="41" t="s">
        <v>21</v>
      </c>
      <c r="Z573" s="86">
        <v>0.85</v>
      </c>
      <c r="AA573" s="75"/>
      <c r="AB573" s="213"/>
      <c r="AC573" s="213"/>
      <c r="AD573" s="45">
        <f>ROUND(ROUND(ROUND(ROUND(H440+K512,0)*P$548,0)*T572,0)*Z573,0)</f>
        <v>153</v>
      </c>
      <c r="AE573" s="79"/>
    </row>
    <row r="574" ht="16.5" customHeight="1">
      <c r="A574" s="29">
        <v>61.0</v>
      </c>
      <c r="B574" s="29">
        <v>9586.0</v>
      </c>
      <c r="C574" s="32" t="s">
        <v>12250</v>
      </c>
      <c r="D574" s="389"/>
      <c r="E574" s="389"/>
      <c r="F574" s="532"/>
      <c r="G574" s="527"/>
      <c r="H574" s="527"/>
      <c r="I574" s="532"/>
      <c r="J574" s="94"/>
      <c r="K574" s="140"/>
      <c r="L574" s="54"/>
      <c r="M574" s="254"/>
      <c r="N574" s="8"/>
      <c r="O574" s="8"/>
      <c r="P574" s="54"/>
      <c r="Q574" s="535"/>
      <c r="R574" s="482"/>
      <c r="S574" s="83"/>
      <c r="T574" s="83"/>
      <c r="U574" s="525"/>
      <c r="V574" s="180"/>
      <c r="W574" s="21"/>
      <c r="X574" s="484"/>
      <c r="Y574" s="56"/>
      <c r="Z574" s="526"/>
      <c r="AA574" s="213" t="s">
        <v>30</v>
      </c>
      <c r="AB574" s="74">
        <v>5.0</v>
      </c>
      <c r="AC574" s="522" t="s">
        <v>31</v>
      </c>
      <c r="AD574" s="45">
        <f>ROUND(ROUND(ROUND(ROUND(H440+K512,0)*P$548,0)*T572,0)*Z573,0)-AB574</f>
        <v>148</v>
      </c>
      <c r="AE574" s="79"/>
    </row>
    <row r="575" ht="16.5" customHeight="1">
      <c r="A575" s="29">
        <v>61.0</v>
      </c>
      <c r="B575" s="29">
        <v>9587.0</v>
      </c>
      <c r="C575" s="32" t="s">
        <v>12251</v>
      </c>
      <c r="D575" s="389"/>
      <c r="E575" s="389"/>
      <c r="F575" s="532"/>
      <c r="G575" s="527"/>
      <c r="H575" s="527"/>
      <c r="I575" s="532"/>
      <c r="J575" s="94"/>
      <c r="K575" s="140"/>
      <c r="L575" s="54"/>
      <c r="M575" s="254"/>
      <c r="N575" s="8"/>
      <c r="O575" s="8"/>
      <c r="P575" s="54"/>
      <c r="Q575" s="536"/>
      <c r="R575" s="14"/>
      <c r="S575" s="14"/>
      <c r="T575" s="14"/>
      <c r="U575" s="102" t="s">
        <v>326</v>
      </c>
      <c r="V575" s="41" t="s">
        <v>21</v>
      </c>
      <c r="W575" s="60">
        <v>0.7</v>
      </c>
      <c r="X575" s="37"/>
      <c r="Y575" s="7"/>
      <c r="Z575" s="39"/>
      <c r="AA575" s="213"/>
      <c r="AB575" s="213"/>
      <c r="AC575" s="213"/>
      <c r="AD575" s="45">
        <f>ROUND(ROUND(ROUND(ROUND(H440+K512,0)*P$548,0)*T572,0)*W575,0)</f>
        <v>126</v>
      </c>
      <c r="AE575" s="79"/>
    </row>
    <row r="576" ht="16.5" customHeight="1">
      <c r="A576" s="29">
        <v>61.0</v>
      </c>
      <c r="B576" s="29">
        <v>9588.0</v>
      </c>
      <c r="C576" s="32" t="s">
        <v>12252</v>
      </c>
      <c r="D576" s="389"/>
      <c r="E576" s="389"/>
      <c r="F576" s="532"/>
      <c r="G576" s="527"/>
      <c r="H576" s="527"/>
      <c r="I576" s="532"/>
      <c r="J576" s="94"/>
      <c r="K576" s="140"/>
      <c r="L576" s="54"/>
      <c r="M576" s="254"/>
      <c r="N576" s="8"/>
      <c r="O576" s="8"/>
      <c r="P576" s="54"/>
      <c r="Q576" s="536"/>
      <c r="R576" s="14"/>
      <c r="S576" s="14"/>
      <c r="T576" s="14"/>
      <c r="U576" s="482"/>
      <c r="V576" s="83"/>
      <c r="W576" s="528"/>
      <c r="X576" s="227"/>
      <c r="Y576" s="22"/>
      <c r="Z576" s="109"/>
      <c r="AA576" s="213" t="s">
        <v>30</v>
      </c>
      <c r="AB576" s="74">
        <v>5.0</v>
      </c>
      <c r="AC576" s="522" t="s">
        <v>31</v>
      </c>
      <c r="AD576" s="45">
        <f>ROUND(ROUND(ROUND(ROUND(H440+K512,0)*P$548,0)*T572,0)*W575,0)-AB576</f>
        <v>121</v>
      </c>
      <c r="AE576" s="79"/>
    </row>
    <row r="577" ht="16.5" customHeight="1">
      <c r="A577" s="29">
        <v>61.0</v>
      </c>
      <c r="B577" s="29">
        <v>9589.0</v>
      </c>
      <c r="C577" s="32" t="s">
        <v>12253</v>
      </c>
      <c r="D577" s="389"/>
      <c r="E577" s="389"/>
      <c r="F577" s="532"/>
      <c r="G577" s="527"/>
      <c r="H577" s="527"/>
      <c r="I577" s="532"/>
      <c r="J577" s="94"/>
      <c r="K577" s="140"/>
      <c r="L577" s="54"/>
      <c r="M577" s="254"/>
      <c r="N577" s="8"/>
      <c r="O577" s="8"/>
      <c r="P577" s="54"/>
      <c r="Q577" s="254"/>
      <c r="R577" s="83"/>
      <c r="S577" s="83"/>
      <c r="U577" s="482"/>
      <c r="V577" s="99"/>
      <c r="W577" s="529"/>
      <c r="X577" s="305" t="s">
        <v>20</v>
      </c>
      <c r="Y577" s="41" t="s">
        <v>21</v>
      </c>
      <c r="Z577" s="86">
        <v>0.85</v>
      </c>
      <c r="AA577" s="75"/>
      <c r="AB577" s="213"/>
      <c r="AC577" s="213"/>
      <c r="AD577" s="45">
        <f>ROUND(ROUND(ROUND(ROUND(ROUND(H440+K512,0)*P$548,0)*T572,0)*W575,0)*Z577,0)</f>
        <v>107</v>
      </c>
      <c r="AE577" s="79"/>
    </row>
    <row r="578" ht="16.5" customHeight="1">
      <c r="A578" s="29">
        <v>61.0</v>
      </c>
      <c r="B578" s="29">
        <v>9590.0</v>
      </c>
      <c r="C578" s="32" t="s">
        <v>12254</v>
      </c>
      <c r="D578" s="389"/>
      <c r="E578" s="389"/>
      <c r="F578" s="532"/>
      <c r="G578" s="527"/>
      <c r="H578" s="527"/>
      <c r="I578" s="532"/>
      <c r="J578" s="94"/>
      <c r="K578" s="140"/>
      <c r="L578" s="54"/>
      <c r="M578" s="254"/>
      <c r="N578" s="8"/>
      <c r="O578" s="8"/>
      <c r="P578" s="54"/>
      <c r="Q578" s="254"/>
      <c r="R578" s="83"/>
      <c r="S578" s="83"/>
      <c r="T578" s="83"/>
      <c r="U578" s="530"/>
      <c r="V578" s="24"/>
      <c r="W578" s="26"/>
      <c r="X578" s="484"/>
      <c r="Y578" s="56"/>
      <c r="Z578" s="526"/>
      <c r="AA578" s="213" t="s">
        <v>30</v>
      </c>
      <c r="AB578" s="74">
        <v>5.0</v>
      </c>
      <c r="AC578" s="522" t="s">
        <v>31</v>
      </c>
      <c r="AD578" s="45">
        <f>ROUND(ROUND(ROUND(ROUND(ROUND(H440+K512,0)*P$548,0)*T572,0)*W575,0)*Z577,0)-AB578</f>
        <v>102</v>
      </c>
      <c r="AE578" s="79"/>
    </row>
    <row r="579" ht="16.5" customHeight="1">
      <c r="A579" s="29">
        <v>61.0</v>
      </c>
      <c r="B579" s="29">
        <v>9591.0</v>
      </c>
      <c r="C579" s="32" t="s">
        <v>12255</v>
      </c>
      <c r="D579" s="389"/>
      <c r="E579" s="389"/>
      <c r="F579" s="532"/>
      <c r="G579" s="527"/>
      <c r="H579" s="527"/>
      <c r="I579" s="532"/>
      <c r="J579" s="94"/>
      <c r="K579" s="140"/>
      <c r="L579" s="54"/>
      <c r="M579" s="254"/>
      <c r="N579" s="8"/>
      <c r="O579" s="8"/>
      <c r="P579" s="54"/>
      <c r="Q579" s="536"/>
      <c r="R579" s="83"/>
      <c r="S579" s="528"/>
      <c r="T579" s="486"/>
      <c r="U579" s="102" t="s">
        <v>329</v>
      </c>
      <c r="V579" s="83" t="s">
        <v>21</v>
      </c>
      <c r="W579" s="528">
        <v>0.85</v>
      </c>
      <c r="X579" s="37"/>
      <c r="Y579" s="7"/>
      <c r="Z579" s="39"/>
      <c r="AA579" s="213"/>
      <c r="AB579" s="213"/>
      <c r="AC579" s="213"/>
      <c r="AD579" s="45">
        <f>ROUND(ROUND(ROUND(ROUND(H440+K512,0)*P$548,0)*T572,0)*W579,0)</f>
        <v>153</v>
      </c>
      <c r="AE579" s="79"/>
    </row>
    <row r="580" ht="16.5" customHeight="1">
      <c r="A580" s="29">
        <v>61.0</v>
      </c>
      <c r="B580" s="29">
        <v>9592.0</v>
      </c>
      <c r="C580" s="32" t="s">
        <v>12256</v>
      </c>
      <c r="D580" s="389"/>
      <c r="E580" s="389"/>
      <c r="F580" s="532"/>
      <c r="G580" s="527"/>
      <c r="H580" s="527"/>
      <c r="I580" s="532"/>
      <c r="J580" s="94"/>
      <c r="K580" s="140"/>
      <c r="L580" s="54"/>
      <c r="M580" s="254"/>
      <c r="N580" s="8"/>
      <c r="O580" s="8"/>
      <c r="P580" s="54"/>
      <c r="Q580" s="536"/>
      <c r="R580" s="83"/>
      <c r="S580" s="528"/>
      <c r="T580" s="528"/>
      <c r="U580" s="482"/>
      <c r="V580" s="83"/>
      <c r="W580" s="528"/>
      <c r="X580" s="52"/>
      <c r="Y580" s="22"/>
      <c r="Z580" s="109"/>
      <c r="AA580" s="213" t="s">
        <v>30</v>
      </c>
      <c r="AB580" s="74">
        <v>5.0</v>
      </c>
      <c r="AC580" s="522" t="s">
        <v>31</v>
      </c>
      <c r="AD580" s="45">
        <f>ROUND(ROUND(ROUND(ROUND(H440+K512,0)*P$548,0)*T572,0)*W579,0)-AB580</f>
        <v>148</v>
      </c>
      <c r="AE580" s="79"/>
    </row>
    <row r="581" ht="16.5" customHeight="1">
      <c r="A581" s="29">
        <v>61.0</v>
      </c>
      <c r="B581" s="29">
        <v>9593.0</v>
      </c>
      <c r="C581" s="32" t="s">
        <v>12257</v>
      </c>
      <c r="D581" s="389"/>
      <c r="E581" s="389"/>
      <c r="F581" s="532"/>
      <c r="G581" s="527"/>
      <c r="H581" s="527"/>
      <c r="I581" s="532"/>
      <c r="J581" s="94"/>
      <c r="K581" s="140"/>
      <c r="L581" s="54"/>
      <c r="M581" s="254"/>
      <c r="N581" s="8"/>
      <c r="O581" s="8"/>
      <c r="P581" s="54"/>
      <c r="Q581" s="254"/>
      <c r="R581" s="83"/>
      <c r="S581" s="528"/>
      <c r="T581" s="528"/>
      <c r="U581" s="482"/>
      <c r="V581" s="99"/>
      <c r="W581" s="529"/>
      <c r="X581" s="305" t="s">
        <v>20</v>
      </c>
      <c r="Y581" s="41" t="s">
        <v>21</v>
      </c>
      <c r="Z581" s="86">
        <v>0.85</v>
      </c>
      <c r="AA581" s="75"/>
      <c r="AB581" s="213"/>
      <c r="AC581" s="213"/>
      <c r="AD581" s="45">
        <f>ROUND(ROUND(ROUND(ROUND(ROUND(H440+K512,0)*P$548,0)*T572,0)*W579,0)*Z581,0)</f>
        <v>130</v>
      </c>
      <c r="AE581" s="79"/>
    </row>
    <row r="582" ht="16.5" customHeight="1">
      <c r="A582" s="29">
        <v>61.0</v>
      </c>
      <c r="B582" s="29">
        <v>9594.0</v>
      </c>
      <c r="C582" s="32" t="s">
        <v>12258</v>
      </c>
      <c r="D582" s="389"/>
      <c r="E582" s="389"/>
      <c r="F582" s="532"/>
      <c r="G582" s="527"/>
      <c r="H582" s="527"/>
      <c r="I582" s="532"/>
      <c r="J582" s="94"/>
      <c r="K582" s="140"/>
      <c r="L582" s="54"/>
      <c r="M582" s="254"/>
      <c r="N582" s="8"/>
      <c r="O582" s="8"/>
      <c r="P582" s="54"/>
      <c r="Q582" s="537"/>
      <c r="R582" s="55"/>
      <c r="S582" s="56"/>
      <c r="T582" s="141"/>
      <c r="U582" s="484"/>
      <c r="V582" s="24"/>
      <c r="W582" s="26"/>
      <c r="X582" s="484"/>
      <c r="Y582" s="56"/>
      <c r="Z582" s="526"/>
      <c r="AA582" s="213" t="s">
        <v>30</v>
      </c>
      <c r="AB582" s="74">
        <v>5.0</v>
      </c>
      <c r="AC582" s="522" t="s">
        <v>31</v>
      </c>
      <c r="AD582" s="45">
        <f>ROUND(ROUND(ROUND(ROUND(ROUND(H440+K512,0)*P$548,0)*T572,0)*W579,0)*Z581,0)-AB582</f>
        <v>125</v>
      </c>
      <c r="AE582" s="79"/>
    </row>
    <row r="583" ht="16.5" customHeight="1">
      <c r="A583" s="29">
        <v>61.0</v>
      </c>
      <c r="B583" s="29">
        <v>9601.0</v>
      </c>
      <c r="C583" s="32" t="s">
        <v>12259</v>
      </c>
      <c r="D583" s="389"/>
      <c r="E583" s="389"/>
      <c r="F583" s="523"/>
      <c r="G583" s="102" t="s">
        <v>9047</v>
      </c>
      <c r="H583" s="169"/>
      <c r="I583" s="519"/>
      <c r="J583" s="168"/>
      <c r="K583" s="152"/>
      <c r="L583" s="39"/>
      <c r="M583" s="241" t="s">
        <v>2655</v>
      </c>
      <c r="N583" s="598" t="s">
        <v>24</v>
      </c>
      <c r="O583" s="7"/>
      <c r="P583" s="7"/>
      <c r="Q583" s="52"/>
      <c r="R583" s="8"/>
      <c r="S583" s="8"/>
      <c r="T583" s="8"/>
      <c r="U583" s="521"/>
      <c r="V583" s="14"/>
      <c r="W583" s="8"/>
      <c r="X583" s="37"/>
      <c r="Y583" s="7"/>
      <c r="Z583" s="39"/>
      <c r="AA583" s="213"/>
      <c r="AB583" s="213"/>
      <c r="AC583" s="213"/>
      <c r="AD583" s="45">
        <f>ROUND(ROUND(H584*P$584,0),0)</f>
        <v>327</v>
      </c>
      <c r="AE583" s="79"/>
    </row>
    <row r="584" ht="16.5" customHeight="1">
      <c r="A584" s="29">
        <v>61.0</v>
      </c>
      <c r="B584" s="29">
        <v>9602.0</v>
      </c>
      <c r="C584" s="32" t="s">
        <v>12260</v>
      </c>
      <c r="D584" s="389"/>
      <c r="E584" s="389"/>
      <c r="F584" s="523"/>
      <c r="G584" s="482"/>
      <c r="H584" s="50">
        <f>'28児童発達支援(基本１)'!H1304</f>
        <v>467</v>
      </c>
      <c r="I584" s="8" t="s">
        <v>9</v>
      </c>
      <c r="J584" s="94"/>
      <c r="K584" s="140"/>
      <c r="L584" s="54"/>
      <c r="M584" s="481"/>
      <c r="N584" s="482"/>
      <c r="O584" s="83" t="s">
        <v>21</v>
      </c>
      <c r="P584" s="528">
        <v>0.7</v>
      </c>
      <c r="Q584" s="52"/>
      <c r="R584" s="8"/>
      <c r="S584" s="8"/>
      <c r="T584" s="8"/>
      <c r="U584" s="521"/>
      <c r="V584" s="14"/>
      <c r="W584" s="8"/>
      <c r="X584" s="227"/>
      <c r="Y584" s="8"/>
      <c r="Z584" s="109"/>
      <c r="AA584" s="213" t="s">
        <v>30</v>
      </c>
      <c r="AB584" s="74">
        <v>5.0</v>
      </c>
      <c r="AC584" s="522" t="s">
        <v>31</v>
      </c>
      <c r="AD584" s="45">
        <f>ROUND(ROUND(H584*P$584,0),0)-AB584</f>
        <v>322</v>
      </c>
      <c r="AE584" s="79"/>
    </row>
    <row r="585" ht="16.5" customHeight="1">
      <c r="A585" s="29">
        <v>61.0</v>
      </c>
      <c r="B585" s="29">
        <v>9603.0</v>
      </c>
      <c r="C585" s="32" t="s">
        <v>12261</v>
      </c>
      <c r="D585" s="389"/>
      <c r="E585" s="389"/>
      <c r="F585" s="523"/>
      <c r="G585" s="482"/>
      <c r="H585" s="174"/>
      <c r="I585" s="523"/>
      <c r="J585" s="94"/>
      <c r="K585" s="140"/>
      <c r="L585" s="54"/>
      <c r="M585" s="481"/>
      <c r="N585" s="482"/>
      <c r="O585" s="8"/>
      <c r="P585" s="54"/>
      <c r="Q585" s="52"/>
      <c r="R585" s="8"/>
      <c r="S585" s="8"/>
      <c r="T585" s="8"/>
      <c r="U585" s="521"/>
      <c r="V585" s="14"/>
      <c r="W585" s="54"/>
      <c r="X585" s="305" t="s">
        <v>20</v>
      </c>
      <c r="Y585" s="41" t="s">
        <v>21</v>
      </c>
      <c r="Z585" s="86">
        <v>0.85</v>
      </c>
      <c r="AA585" s="75"/>
      <c r="AB585" s="213"/>
      <c r="AC585" s="213"/>
      <c r="AD585" s="45">
        <f>ROUND(ROUND(H584*P$584,0)*Z585,0)</f>
        <v>278</v>
      </c>
      <c r="AE585" s="79"/>
    </row>
    <row r="586" ht="16.5" customHeight="1">
      <c r="A586" s="29">
        <v>61.0</v>
      </c>
      <c r="B586" s="29">
        <v>9604.0</v>
      </c>
      <c r="C586" s="32" t="s">
        <v>12262</v>
      </c>
      <c r="D586" s="389"/>
      <c r="E586" s="389"/>
      <c r="F586" s="523"/>
      <c r="G586" s="174"/>
      <c r="H586" s="174"/>
      <c r="I586" s="174"/>
      <c r="J586" s="94"/>
      <c r="K586" s="140"/>
      <c r="L586" s="54"/>
      <c r="M586" s="481"/>
      <c r="N586" s="482"/>
      <c r="O586" s="8"/>
      <c r="P586" s="54"/>
      <c r="Q586" s="52"/>
      <c r="R586" s="8"/>
      <c r="S586" s="8"/>
      <c r="T586" s="8"/>
      <c r="U586" s="525"/>
      <c r="V586" s="21"/>
      <c r="W586" s="109"/>
      <c r="X586" s="484"/>
      <c r="Y586" s="56"/>
      <c r="Z586" s="526"/>
      <c r="AA586" s="213" t="s">
        <v>30</v>
      </c>
      <c r="AB586" s="74">
        <v>5.0</v>
      </c>
      <c r="AC586" s="522" t="s">
        <v>31</v>
      </c>
      <c r="AD586" s="45">
        <f>ROUND(ROUND(H584*P$584,0)*Z585,0)-AB586</f>
        <v>273</v>
      </c>
      <c r="AE586" s="79"/>
    </row>
    <row r="587" ht="16.5" customHeight="1">
      <c r="A587" s="29">
        <v>61.0</v>
      </c>
      <c r="B587" s="29">
        <v>9605.0</v>
      </c>
      <c r="C587" s="32" t="s">
        <v>12263</v>
      </c>
      <c r="D587" s="389"/>
      <c r="E587" s="389"/>
      <c r="F587" s="532"/>
      <c r="G587" s="527"/>
      <c r="H587" s="8"/>
      <c r="I587" s="144"/>
      <c r="J587" s="94"/>
      <c r="K587" s="140"/>
      <c r="L587" s="54"/>
      <c r="M587" s="481"/>
      <c r="N587" s="8"/>
      <c r="O587" s="8"/>
      <c r="P587" s="54"/>
      <c r="Q587" s="52"/>
      <c r="R587" s="8"/>
      <c r="S587" s="8"/>
      <c r="T587" s="8"/>
      <c r="U587" s="102" t="s">
        <v>326</v>
      </c>
      <c r="V587" s="41" t="s">
        <v>21</v>
      </c>
      <c r="W587" s="60">
        <v>0.7</v>
      </c>
      <c r="X587" s="37"/>
      <c r="Y587" s="7"/>
      <c r="Z587" s="39"/>
      <c r="AA587" s="213"/>
      <c r="AB587" s="213"/>
      <c r="AC587" s="213"/>
      <c r="AD587" s="45">
        <f>ROUND(ROUND(H584*P$584,0)*W587,0)</f>
        <v>229</v>
      </c>
      <c r="AE587" s="79"/>
    </row>
    <row r="588" ht="16.5" customHeight="1">
      <c r="A588" s="29">
        <v>61.0</v>
      </c>
      <c r="B588" s="29">
        <v>9606.0</v>
      </c>
      <c r="C588" s="32" t="s">
        <v>12264</v>
      </c>
      <c r="D588" s="389"/>
      <c r="E588" s="389"/>
      <c r="F588" s="532"/>
      <c r="G588" s="527"/>
      <c r="H588" s="8"/>
      <c r="I588" s="144"/>
      <c r="J588" s="94"/>
      <c r="K588" s="140"/>
      <c r="L588" s="54"/>
      <c r="M588" s="481"/>
      <c r="N588" s="8"/>
      <c r="O588" s="8"/>
      <c r="P588" s="54"/>
      <c r="Q588" s="52"/>
      <c r="R588" s="8"/>
      <c r="S588" s="8"/>
      <c r="T588" s="8"/>
      <c r="U588" s="482"/>
      <c r="V588" s="83"/>
      <c r="W588" s="528"/>
      <c r="X588" s="227"/>
      <c r="Y588" s="22"/>
      <c r="Z588" s="109"/>
      <c r="AA588" s="213" t="s">
        <v>30</v>
      </c>
      <c r="AB588" s="74">
        <v>5.0</v>
      </c>
      <c r="AC588" s="522" t="s">
        <v>31</v>
      </c>
      <c r="AD588" s="45">
        <f>ROUND(ROUND(H584*P$584,0)*W587,0)-AB588</f>
        <v>224</v>
      </c>
      <c r="AE588" s="79"/>
    </row>
    <row r="589" ht="16.5" customHeight="1">
      <c r="A589" s="29">
        <v>61.0</v>
      </c>
      <c r="B589" s="29">
        <v>9607.0</v>
      </c>
      <c r="C589" s="32" t="s">
        <v>12265</v>
      </c>
      <c r="D589" s="389"/>
      <c r="E589" s="389"/>
      <c r="F589" s="543"/>
      <c r="G589" s="113"/>
      <c r="H589" s="8"/>
      <c r="I589" s="144"/>
      <c r="J589" s="94"/>
      <c r="K589" s="140"/>
      <c r="L589" s="54"/>
      <c r="M589" s="481"/>
      <c r="N589" s="8"/>
      <c r="O589" s="8"/>
      <c r="P589" s="54"/>
      <c r="Q589" s="52"/>
      <c r="R589" s="8"/>
      <c r="S589" s="8"/>
      <c r="T589" s="8"/>
      <c r="U589" s="482"/>
      <c r="V589" s="99"/>
      <c r="W589" s="529"/>
      <c r="X589" s="305" t="s">
        <v>20</v>
      </c>
      <c r="Y589" s="41" t="s">
        <v>21</v>
      </c>
      <c r="Z589" s="86">
        <v>0.85</v>
      </c>
      <c r="AA589" s="75"/>
      <c r="AB589" s="213"/>
      <c r="AC589" s="213"/>
      <c r="AD589" s="45">
        <f>ROUND(ROUND(ROUND(H584*P$584,0)*W587,0)*Z589,0)</f>
        <v>195</v>
      </c>
      <c r="AE589" s="79"/>
    </row>
    <row r="590" ht="16.5" customHeight="1">
      <c r="A590" s="29">
        <v>61.0</v>
      </c>
      <c r="B590" s="29">
        <v>9608.0</v>
      </c>
      <c r="C590" s="32" t="s">
        <v>12266</v>
      </c>
      <c r="D590" s="389"/>
      <c r="E590" s="231"/>
      <c r="F590" s="543"/>
      <c r="G590" s="113"/>
      <c r="H590" s="8"/>
      <c r="I590" s="144"/>
      <c r="J590" s="94"/>
      <c r="K590" s="140"/>
      <c r="L590" s="54"/>
      <c r="M590" s="481"/>
      <c r="N590" s="8"/>
      <c r="O590" s="8"/>
      <c r="P590" s="54"/>
      <c r="Q590" s="52"/>
      <c r="R590" s="8"/>
      <c r="S590" s="8"/>
      <c r="T590" s="8"/>
      <c r="U590" s="530"/>
      <c r="V590" s="24"/>
      <c r="W590" s="26"/>
      <c r="X590" s="484"/>
      <c r="Y590" s="56"/>
      <c r="Z590" s="526"/>
      <c r="AA590" s="213" t="s">
        <v>30</v>
      </c>
      <c r="AB590" s="74">
        <v>5.0</v>
      </c>
      <c r="AC590" s="522" t="s">
        <v>31</v>
      </c>
      <c r="AD590" s="45">
        <f>ROUND(ROUND(ROUND(H584*P$584,0)*W587,0)*Z589,0)-AB590</f>
        <v>190</v>
      </c>
      <c r="AE590" s="79"/>
    </row>
    <row r="591" ht="16.5" customHeight="1">
      <c r="A591" s="29">
        <v>61.0</v>
      </c>
      <c r="B591" s="29">
        <v>9609.0</v>
      </c>
      <c r="C591" s="32" t="s">
        <v>12267</v>
      </c>
      <c r="D591" s="389"/>
      <c r="E591" s="231"/>
      <c r="F591" s="543"/>
      <c r="G591" s="113"/>
      <c r="H591" s="8"/>
      <c r="I591" s="144"/>
      <c r="J591" s="94"/>
      <c r="K591" s="140"/>
      <c r="L591" s="54"/>
      <c r="M591" s="481"/>
      <c r="N591" s="8"/>
      <c r="O591" s="8"/>
      <c r="P591" s="54"/>
      <c r="Q591" s="52"/>
      <c r="R591" s="8"/>
      <c r="S591" s="8"/>
      <c r="T591" s="54"/>
      <c r="U591" s="102" t="s">
        <v>329</v>
      </c>
      <c r="V591" s="83" t="s">
        <v>21</v>
      </c>
      <c r="W591" s="528">
        <v>0.85</v>
      </c>
      <c r="X591" s="37"/>
      <c r="Y591" s="7"/>
      <c r="Z591" s="39"/>
      <c r="AA591" s="213"/>
      <c r="AB591" s="213"/>
      <c r="AC591" s="213"/>
      <c r="AD591" s="45">
        <f>ROUND(ROUND(H584*P$584,0)*W591,0)</f>
        <v>278</v>
      </c>
      <c r="AE591" s="79"/>
    </row>
    <row r="592" ht="16.5" customHeight="1">
      <c r="A592" s="29">
        <v>61.0</v>
      </c>
      <c r="B592" s="29">
        <v>9610.0</v>
      </c>
      <c r="C592" s="32" t="s">
        <v>12268</v>
      </c>
      <c r="D592" s="389"/>
      <c r="E592" s="231"/>
      <c r="F592" s="543"/>
      <c r="G592" s="113"/>
      <c r="H592" s="8"/>
      <c r="I592" s="144"/>
      <c r="J592" s="94"/>
      <c r="K592" s="140"/>
      <c r="L592" s="54"/>
      <c r="M592" s="254"/>
      <c r="N592" s="8"/>
      <c r="O592" s="8"/>
      <c r="P592" s="54"/>
      <c r="Q592" s="52"/>
      <c r="R592" s="8"/>
      <c r="S592" s="8"/>
      <c r="T592" s="8"/>
      <c r="U592" s="482"/>
      <c r="V592" s="83"/>
      <c r="W592" s="528"/>
      <c r="X592" s="52"/>
      <c r="Y592" s="22"/>
      <c r="Z592" s="109"/>
      <c r="AA592" s="213" t="s">
        <v>30</v>
      </c>
      <c r="AB592" s="74">
        <v>5.0</v>
      </c>
      <c r="AC592" s="522" t="s">
        <v>31</v>
      </c>
      <c r="AD592" s="45">
        <f>ROUND(ROUND(H584*P$584,0)*W591,0)-AB592</f>
        <v>273</v>
      </c>
      <c r="AE592" s="79"/>
    </row>
    <row r="593" ht="16.5" customHeight="1">
      <c r="A593" s="29">
        <v>61.0</v>
      </c>
      <c r="B593" s="29">
        <v>9611.0</v>
      </c>
      <c r="C593" s="32" t="s">
        <v>12269</v>
      </c>
      <c r="D593" s="389"/>
      <c r="E593" s="231"/>
      <c r="F593" s="532"/>
      <c r="G593" s="527"/>
      <c r="H593" s="527"/>
      <c r="I593" s="532"/>
      <c r="J593" s="94"/>
      <c r="K593" s="140"/>
      <c r="L593" s="54"/>
      <c r="M593" s="254"/>
      <c r="N593" s="8"/>
      <c r="O593" s="8"/>
      <c r="P593" s="54"/>
      <c r="Q593" s="52"/>
      <c r="R593" s="8"/>
      <c r="S593" s="8"/>
      <c r="T593" s="8"/>
      <c r="U593" s="482"/>
      <c r="V593" s="99"/>
      <c r="W593" s="529"/>
      <c r="X593" s="305" t="s">
        <v>20</v>
      </c>
      <c r="Y593" s="41" t="s">
        <v>21</v>
      </c>
      <c r="Z593" s="86">
        <v>0.85</v>
      </c>
      <c r="AA593" s="75"/>
      <c r="AB593" s="213"/>
      <c r="AC593" s="213"/>
      <c r="AD593" s="45">
        <f>ROUND(ROUND(ROUND(H584*P$584,0)*W591,0)*Z593,0)</f>
        <v>236</v>
      </c>
      <c r="AE593" s="79"/>
    </row>
    <row r="594" ht="16.5" customHeight="1">
      <c r="A594" s="29">
        <v>61.0</v>
      </c>
      <c r="B594" s="29">
        <v>9612.0</v>
      </c>
      <c r="C594" s="32" t="s">
        <v>12270</v>
      </c>
      <c r="D594" s="389"/>
      <c r="E594" s="231"/>
      <c r="F594" s="532"/>
      <c r="G594" s="527"/>
      <c r="H594" s="527"/>
      <c r="I594" s="532"/>
      <c r="J594" s="94"/>
      <c r="K594" s="140"/>
      <c r="L594" s="54"/>
      <c r="M594" s="254"/>
      <c r="N594" s="8"/>
      <c r="O594" s="8"/>
      <c r="P594" s="54"/>
      <c r="Q594" s="227"/>
      <c r="R594" s="22"/>
      <c r="S594" s="22"/>
      <c r="T594" s="22"/>
      <c r="U594" s="484"/>
      <c r="V594" s="24"/>
      <c r="W594" s="26"/>
      <c r="X594" s="484"/>
      <c r="Y594" s="56"/>
      <c r="Z594" s="526"/>
      <c r="AA594" s="213" t="s">
        <v>30</v>
      </c>
      <c r="AB594" s="74">
        <v>5.0</v>
      </c>
      <c r="AC594" s="522" t="s">
        <v>31</v>
      </c>
      <c r="AD594" s="45">
        <f>ROUND(ROUND(ROUND(H584*P$584,0)*W591,0)*Z593,0)-AB594</f>
        <v>231</v>
      </c>
      <c r="AE594" s="79"/>
    </row>
    <row r="595" ht="16.5" customHeight="1">
      <c r="A595" s="29">
        <v>61.0</v>
      </c>
      <c r="B595" s="29">
        <v>9613.0</v>
      </c>
      <c r="C595" s="32" t="s">
        <v>12271</v>
      </c>
      <c r="D595" s="389"/>
      <c r="E595" s="389"/>
      <c r="F595" s="532"/>
      <c r="G595" s="527"/>
      <c r="H595" s="527"/>
      <c r="I595" s="532"/>
      <c r="J595" s="94"/>
      <c r="K595" s="140"/>
      <c r="L595" s="54"/>
      <c r="M595" s="254"/>
      <c r="N595" s="8"/>
      <c r="O595" s="8"/>
      <c r="P595" s="54"/>
      <c r="Q595" s="206" t="s">
        <v>23</v>
      </c>
      <c r="R595" s="102" t="s">
        <v>24</v>
      </c>
      <c r="S595" s="533"/>
      <c r="T595" s="533"/>
      <c r="U595" s="520"/>
      <c r="V595" s="38"/>
      <c r="W595" s="6"/>
      <c r="X595" s="37"/>
      <c r="Y595" s="7"/>
      <c r="Z595" s="39"/>
      <c r="AA595" s="213"/>
      <c r="AB595" s="213"/>
      <c r="AC595" s="213"/>
      <c r="AD595" s="45">
        <f>ROUND(ROUND(H584*P$584,0)*T596,0)</f>
        <v>229</v>
      </c>
      <c r="AE595" s="79"/>
    </row>
    <row r="596" ht="16.5" customHeight="1">
      <c r="A596" s="29">
        <v>61.0</v>
      </c>
      <c r="B596" s="29">
        <v>9614.0</v>
      </c>
      <c r="C596" s="32" t="s">
        <v>12272</v>
      </c>
      <c r="D596" s="389"/>
      <c r="E596" s="389"/>
      <c r="F596" s="532"/>
      <c r="G596" s="527"/>
      <c r="H596" s="527"/>
      <c r="I596" s="532"/>
      <c r="J596" s="94"/>
      <c r="K596" s="140"/>
      <c r="L596" s="54"/>
      <c r="M596" s="254"/>
      <c r="N596" s="8"/>
      <c r="O596" s="8"/>
      <c r="P596" s="54"/>
      <c r="Q596" s="481"/>
      <c r="R596" s="482"/>
      <c r="S596" s="83" t="s">
        <v>21</v>
      </c>
      <c r="T596" s="528">
        <v>0.7</v>
      </c>
      <c r="U596" s="521"/>
      <c r="V596" s="53"/>
      <c r="W596" s="14"/>
      <c r="X596" s="227"/>
      <c r="Y596" s="8"/>
      <c r="Z596" s="109"/>
      <c r="AA596" s="213" t="s">
        <v>30</v>
      </c>
      <c r="AB596" s="74">
        <v>5.0</v>
      </c>
      <c r="AC596" s="522" t="s">
        <v>31</v>
      </c>
      <c r="AD596" s="45">
        <f>ROUND(ROUND(H584*P$584,0)*T596,0)-AB596</f>
        <v>224</v>
      </c>
      <c r="AE596" s="79"/>
    </row>
    <row r="597" ht="16.5" customHeight="1">
      <c r="A597" s="29">
        <v>61.0</v>
      </c>
      <c r="B597" s="29">
        <v>9615.0</v>
      </c>
      <c r="C597" s="32" t="s">
        <v>12273</v>
      </c>
      <c r="D597" s="389"/>
      <c r="E597" s="389"/>
      <c r="F597" s="532"/>
      <c r="G597" s="527"/>
      <c r="H597" s="527"/>
      <c r="I597" s="532"/>
      <c r="J597" s="94"/>
      <c r="K597" s="140"/>
      <c r="L597" s="54"/>
      <c r="M597" s="254"/>
      <c r="N597" s="8"/>
      <c r="O597" s="8"/>
      <c r="P597" s="54"/>
      <c r="Q597" s="481"/>
      <c r="R597" s="482"/>
      <c r="S597" s="14"/>
      <c r="T597" s="14"/>
      <c r="U597" s="521"/>
      <c r="V597" s="53"/>
      <c r="W597" s="14"/>
      <c r="X597" s="305" t="s">
        <v>20</v>
      </c>
      <c r="Y597" s="41" t="s">
        <v>21</v>
      </c>
      <c r="Z597" s="86">
        <v>0.85</v>
      </c>
      <c r="AA597" s="75"/>
      <c r="AB597" s="213"/>
      <c r="AC597" s="213"/>
      <c r="AD597" s="45">
        <f>ROUND(ROUND(ROUND(H584*P$584,0)*T596,0)*Z597,0)</f>
        <v>195</v>
      </c>
      <c r="AE597" s="79"/>
    </row>
    <row r="598" ht="16.5" customHeight="1">
      <c r="A598" s="29">
        <v>61.0</v>
      </c>
      <c r="B598" s="29">
        <v>9616.0</v>
      </c>
      <c r="C598" s="32" t="s">
        <v>12274</v>
      </c>
      <c r="D598" s="389"/>
      <c r="E598" s="389"/>
      <c r="F598" s="532"/>
      <c r="G598" s="527"/>
      <c r="H598" s="527"/>
      <c r="I598" s="532"/>
      <c r="J598" s="94"/>
      <c r="K598" s="140"/>
      <c r="L598" s="54"/>
      <c r="M598" s="254"/>
      <c r="N598" s="8"/>
      <c r="O598" s="8"/>
      <c r="P598" s="54"/>
      <c r="Q598" s="481"/>
      <c r="R598" s="482"/>
      <c r="S598" s="83"/>
      <c r="T598" s="83"/>
      <c r="U598" s="525"/>
      <c r="V598" s="180"/>
      <c r="W598" s="21"/>
      <c r="X598" s="484"/>
      <c r="Y598" s="56"/>
      <c r="Z598" s="526"/>
      <c r="AA598" s="213" t="s">
        <v>30</v>
      </c>
      <c r="AB598" s="74">
        <v>5.0</v>
      </c>
      <c r="AC598" s="522" t="s">
        <v>31</v>
      </c>
      <c r="AD598" s="45">
        <f>ROUND(ROUND(ROUND(H584*P$584,0)*T596,0)*Z597,0)-AB598</f>
        <v>190</v>
      </c>
      <c r="AE598" s="79"/>
    </row>
    <row r="599" ht="16.5" customHeight="1">
      <c r="A599" s="29">
        <v>61.0</v>
      </c>
      <c r="B599" s="29">
        <v>9617.0</v>
      </c>
      <c r="C599" s="32" t="s">
        <v>12275</v>
      </c>
      <c r="D599" s="389"/>
      <c r="E599" s="389"/>
      <c r="F599" s="532"/>
      <c r="G599" s="527"/>
      <c r="H599" s="527"/>
      <c r="I599" s="532"/>
      <c r="J599" s="94"/>
      <c r="K599" s="140"/>
      <c r="L599" s="54"/>
      <c r="M599" s="254"/>
      <c r="N599" s="8"/>
      <c r="O599" s="8"/>
      <c r="P599" s="54"/>
      <c r="Q599" s="536"/>
      <c r="R599" s="14"/>
      <c r="S599" s="14"/>
      <c r="T599" s="14"/>
      <c r="U599" s="102" t="s">
        <v>326</v>
      </c>
      <c r="V599" s="41" t="s">
        <v>21</v>
      </c>
      <c r="W599" s="60">
        <v>0.7</v>
      </c>
      <c r="X599" s="37"/>
      <c r="Y599" s="7"/>
      <c r="Z599" s="39"/>
      <c r="AA599" s="213"/>
      <c r="AB599" s="213"/>
      <c r="AC599" s="213"/>
      <c r="AD599" s="114">
        <f>ROUND(ROUND(ROUND(H584*P$584,0)*T596,0)*W599,0)</f>
        <v>160</v>
      </c>
      <c r="AE599" s="79"/>
    </row>
    <row r="600" ht="16.5" customHeight="1">
      <c r="A600" s="29">
        <v>61.0</v>
      </c>
      <c r="B600" s="29">
        <v>9618.0</v>
      </c>
      <c r="C600" s="32" t="s">
        <v>12276</v>
      </c>
      <c r="D600" s="389"/>
      <c r="E600" s="389"/>
      <c r="F600" s="532"/>
      <c r="G600" s="527"/>
      <c r="H600" s="527"/>
      <c r="I600" s="532"/>
      <c r="J600" s="94"/>
      <c r="K600" s="140"/>
      <c r="L600" s="54"/>
      <c r="M600" s="254"/>
      <c r="N600" s="8"/>
      <c r="O600" s="8"/>
      <c r="P600" s="54"/>
      <c r="Q600" s="536"/>
      <c r="R600" s="14"/>
      <c r="S600" s="14"/>
      <c r="T600" s="14"/>
      <c r="U600" s="482"/>
      <c r="V600" s="83"/>
      <c r="W600" s="528"/>
      <c r="X600" s="227"/>
      <c r="Y600" s="22"/>
      <c r="Z600" s="109"/>
      <c r="AA600" s="213" t="s">
        <v>30</v>
      </c>
      <c r="AB600" s="74">
        <v>5.0</v>
      </c>
      <c r="AC600" s="522" t="s">
        <v>31</v>
      </c>
      <c r="AD600" s="114">
        <f>ROUND(ROUND(ROUND(H584*P$584,0)*T596,0)*W599,0)-AB600</f>
        <v>155</v>
      </c>
      <c r="AE600" s="79"/>
    </row>
    <row r="601" ht="16.5" customHeight="1">
      <c r="A601" s="29">
        <v>61.0</v>
      </c>
      <c r="B601" s="29">
        <v>9619.0</v>
      </c>
      <c r="C601" s="32" t="s">
        <v>12277</v>
      </c>
      <c r="D601" s="389"/>
      <c r="E601" s="389"/>
      <c r="F601" s="532"/>
      <c r="G601" s="527"/>
      <c r="H601" s="527"/>
      <c r="I601" s="532"/>
      <c r="J601" s="94"/>
      <c r="K601" s="140"/>
      <c r="L601" s="54"/>
      <c r="M601" s="254"/>
      <c r="N601" s="8"/>
      <c r="O601" s="8"/>
      <c r="P601" s="54"/>
      <c r="Q601" s="254"/>
      <c r="R601" s="83"/>
      <c r="S601" s="83"/>
      <c r="U601" s="482"/>
      <c r="V601" s="99"/>
      <c r="W601" s="529"/>
      <c r="X601" s="305" t="s">
        <v>20</v>
      </c>
      <c r="Y601" s="41" t="s">
        <v>21</v>
      </c>
      <c r="Z601" s="86">
        <v>0.85</v>
      </c>
      <c r="AA601" s="75"/>
      <c r="AB601" s="213"/>
      <c r="AC601" s="213"/>
      <c r="AD601" s="114">
        <f>ROUND(ROUND(ROUND(ROUND(H584*P$584,0)*T596,0)*W599,0)*Z601,0)</f>
        <v>136</v>
      </c>
      <c r="AE601" s="79"/>
    </row>
    <row r="602" ht="16.5" customHeight="1">
      <c r="A602" s="29">
        <v>61.0</v>
      </c>
      <c r="B602" s="29">
        <v>9620.0</v>
      </c>
      <c r="C602" s="32" t="s">
        <v>12278</v>
      </c>
      <c r="D602" s="389"/>
      <c r="E602" s="389"/>
      <c r="F602" s="532"/>
      <c r="G602" s="527"/>
      <c r="H602" s="527"/>
      <c r="I602" s="532"/>
      <c r="J602" s="94"/>
      <c r="K602" s="140"/>
      <c r="L602" s="54"/>
      <c r="M602" s="254"/>
      <c r="N602" s="8"/>
      <c r="O602" s="8"/>
      <c r="P602" s="54"/>
      <c r="Q602" s="254"/>
      <c r="R602" s="83"/>
      <c r="S602" s="83"/>
      <c r="T602" s="83"/>
      <c r="U602" s="530"/>
      <c r="V602" s="24"/>
      <c r="W602" s="26"/>
      <c r="X602" s="484"/>
      <c r="Y602" s="56"/>
      <c r="Z602" s="526"/>
      <c r="AA602" s="213" t="s">
        <v>30</v>
      </c>
      <c r="AB602" s="74">
        <v>5.0</v>
      </c>
      <c r="AC602" s="522" t="s">
        <v>31</v>
      </c>
      <c r="AD602" s="114">
        <f>ROUND(ROUND(ROUND(ROUND(H584*P$584,0)*T596,0)*W599,0)*Z601,0)-AB602</f>
        <v>131</v>
      </c>
      <c r="AE602" s="79"/>
    </row>
    <row r="603" ht="16.5" customHeight="1">
      <c r="A603" s="29">
        <v>61.0</v>
      </c>
      <c r="B603" s="29">
        <v>9621.0</v>
      </c>
      <c r="C603" s="32" t="s">
        <v>12279</v>
      </c>
      <c r="D603" s="389"/>
      <c r="E603" s="389"/>
      <c r="F603" s="532"/>
      <c r="G603" s="527"/>
      <c r="H603" s="527"/>
      <c r="I603" s="532"/>
      <c r="J603" s="94"/>
      <c r="K603" s="140"/>
      <c r="L603" s="54"/>
      <c r="M603" s="254"/>
      <c r="N603" s="8"/>
      <c r="O603" s="8"/>
      <c r="P603" s="54"/>
      <c r="Q603" s="536"/>
      <c r="R603" s="83"/>
      <c r="S603" s="528"/>
      <c r="T603" s="486"/>
      <c r="U603" s="102" t="s">
        <v>329</v>
      </c>
      <c r="V603" s="83" t="s">
        <v>21</v>
      </c>
      <c r="W603" s="528">
        <v>0.85</v>
      </c>
      <c r="X603" s="37"/>
      <c r="Y603" s="7"/>
      <c r="Z603" s="39"/>
      <c r="AA603" s="213"/>
      <c r="AB603" s="213"/>
      <c r="AC603" s="213"/>
      <c r="AD603" s="45">
        <f>ROUND(ROUND(ROUND(H584*P$584,0)*T596,0)*W603,0)</f>
        <v>195</v>
      </c>
      <c r="AE603" s="79"/>
    </row>
    <row r="604" ht="16.5" customHeight="1">
      <c r="A604" s="29">
        <v>61.0</v>
      </c>
      <c r="B604" s="29">
        <v>9622.0</v>
      </c>
      <c r="C604" s="32" t="s">
        <v>12280</v>
      </c>
      <c r="D604" s="389"/>
      <c r="E604" s="389"/>
      <c r="F604" s="532"/>
      <c r="G604" s="527"/>
      <c r="H604" s="527"/>
      <c r="I604" s="532"/>
      <c r="J604" s="94"/>
      <c r="K604" s="140"/>
      <c r="L604" s="54"/>
      <c r="M604" s="254"/>
      <c r="N604" s="8"/>
      <c r="O604" s="8"/>
      <c r="P604" s="54"/>
      <c r="Q604" s="536"/>
      <c r="R604" s="83"/>
      <c r="S604" s="528"/>
      <c r="T604" s="528"/>
      <c r="U604" s="482"/>
      <c r="V604" s="83"/>
      <c r="W604" s="528"/>
      <c r="X604" s="52"/>
      <c r="Y604" s="22"/>
      <c r="Z604" s="109"/>
      <c r="AA604" s="213" t="s">
        <v>30</v>
      </c>
      <c r="AB604" s="74">
        <v>5.0</v>
      </c>
      <c r="AC604" s="522" t="s">
        <v>31</v>
      </c>
      <c r="AD604" s="45">
        <f>ROUND(ROUND(ROUND(H584*P$584,0)*T596,0)*W603,0)-AB604</f>
        <v>190</v>
      </c>
      <c r="AE604" s="79"/>
    </row>
    <row r="605" ht="16.5" customHeight="1">
      <c r="A605" s="29">
        <v>61.0</v>
      </c>
      <c r="B605" s="29">
        <v>9623.0</v>
      </c>
      <c r="C605" s="32" t="s">
        <v>12281</v>
      </c>
      <c r="D605" s="389"/>
      <c r="E605" s="389"/>
      <c r="F605" s="532"/>
      <c r="G605" s="527"/>
      <c r="H605" s="527"/>
      <c r="I605" s="532"/>
      <c r="J605" s="94"/>
      <c r="K605" s="140"/>
      <c r="L605" s="54"/>
      <c r="M605" s="254"/>
      <c r="N605" s="8"/>
      <c r="O605" s="8"/>
      <c r="P605" s="54"/>
      <c r="Q605" s="254"/>
      <c r="R605" s="83"/>
      <c r="S605" s="528"/>
      <c r="T605" s="528"/>
      <c r="U605" s="482"/>
      <c r="V605" s="99"/>
      <c r="W605" s="529"/>
      <c r="X605" s="305" t="s">
        <v>20</v>
      </c>
      <c r="Y605" s="41" t="s">
        <v>21</v>
      </c>
      <c r="Z605" s="86">
        <v>0.85</v>
      </c>
      <c r="AA605" s="75"/>
      <c r="AB605" s="213"/>
      <c r="AC605" s="213"/>
      <c r="AD605" s="45">
        <f>ROUND(ROUND(ROUND(ROUND(H584*P$584,0)*T596,0)*W603,0)*Z605,0)</f>
        <v>166</v>
      </c>
      <c r="AE605" s="79"/>
    </row>
    <row r="606" ht="16.5" customHeight="1">
      <c r="A606" s="29">
        <v>61.0</v>
      </c>
      <c r="B606" s="29">
        <v>9624.0</v>
      </c>
      <c r="C606" s="32" t="s">
        <v>12282</v>
      </c>
      <c r="D606" s="389"/>
      <c r="E606" s="389"/>
      <c r="F606" s="532"/>
      <c r="G606" s="527"/>
      <c r="H606" s="527"/>
      <c r="I606" s="532"/>
      <c r="J606" s="94"/>
      <c r="K606" s="140"/>
      <c r="L606" s="54"/>
      <c r="M606" s="254"/>
      <c r="N606" s="8"/>
      <c r="O606" s="8"/>
      <c r="P606" s="54"/>
      <c r="Q606" s="536"/>
      <c r="R606" s="83"/>
      <c r="S606" s="83"/>
      <c r="T606" s="83"/>
      <c r="U606" s="484"/>
      <c r="V606" s="24"/>
      <c r="W606" s="26"/>
      <c r="X606" s="484"/>
      <c r="Y606" s="56"/>
      <c r="Z606" s="526"/>
      <c r="AA606" s="213" t="s">
        <v>30</v>
      </c>
      <c r="AB606" s="74">
        <v>5.0</v>
      </c>
      <c r="AC606" s="522" t="s">
        <v>31</v>
      </c>
      <c r="AD606" s="45">
        <f>ROUND(ROUND(ROUND(ROUND(H584*P$584,0)*T596,0)*W603,0)*Z605,0)-AB606</f>
        <v>161</v>
      </c>
      <c r="AE606" s="79"/>
    </row>
    <row r="607" ht="16.5" customHeight="1">
      <c r="A607" s="29">
        <v>61.0</v>
      </c>
      <c r="B607" s="29">
        <v>9625.0</v>
      </c>
      <c r="C607" s="32" t="s">
        <v>12283</v>
      </c>
      <c r="D607" s="389"/>
      <c r="E607" s="389"/>
      <c r="F607" s="532"/>
      <c r="G607" s="527"/>
      <c r="H607" s="527"/>
      <c r="I607" s="532"/>
      <c r="J607" s="94"/>
      <c r="K607" s="140"/>
      <c r="L607" s="54"/>
      <c r="M607" s="254"/>
      <c r="N607" s="8"/>
      <c r="O607" s="8"/>
      <c r="P607" s="54"/>
      <c r="Q607" s="536"/>
      <c r="R607" s="102" t="s">
        <v>27</v>
      </c>
      <c r="S607" s="533"/>
      <c r="T607" s="533"/>
      <c r="U607" s="520"/>
      <c r="V607" s="38"/>
      <c r="W607" s="6"/>
      <c r="X607" s="37"/>
      <c r="Y607" s="7"/>
      <c r="Z607" s="39"/>
      <c r="AA607" s="213"/>
      <c r="AB607" s="213"/>
      <c r="AC607" s="213"/>
      <c r="AD607" s="45">
        <f>ROUND(ROUND(H584*P$584,0)*T608,0)</f>
        <v>164</v>
      </c>
      <c r="AE607" s="79"/>
    </row>
    <row r="608" ht="16.5" customHeight="1">
      <c r="A608" s="29">
        <v>61.0</v>
      </c>
      <c r="B608" s="29">
        <v>9626.0</v>
      </c>
      <c r="C608" s="32" t="s">
        <v>12284</v>
      </c>
      <c r="D608" s="389"/>
      <c r="E608" s="389"/>
      <c r="F608" s="532"/>
      <c r="G608" s="527"/>
      <c r="H608" s="527"/>
      <c r="I608" s="532"/>
      <c r="J608" s="94"/>
      <c r="K608" s="140"/>
      <c r="L608" s="54"/>
      <c r="M608" s="254"/>
      <c r="N608" s="8"/>
      <c r="O608" s="8"/>
      <c r="P608" s="54"/>
      <c r="Q608" s="535"/>
      <c r="R608" s="482"/>
      <c r="S608" s="83" t="s">
        <v>21</v>
      </c>
      <c r="T608" s="528">
        <v>0.5</v>
      </c>
      <c r="U608" s="521"/>
      <c r="V608" s="53"/>
      <c r="W608" s="14"/>
      <c r="X608" s="227"/>
      <c r="Y608" s="8"/>
      <c r="Z608" s="109"/>
      <c r="AA608" s="213" t="s">
        <v>30</v>
      </c>
      <c r="AB608" s="74">
        <v>5.0</v>
      </c>
      <c r="AC608" s="522" t="s">
        <v>31</v>
      </c>
      <c r="AD608" s="45">
        <f>ROUND(ROUND(H584*P$584,0)*T608,0)-AB608</f>
        <v>159</v>
      </c>
      <c r="AE608" s="79"/>
    </row>
    <row r="609" ht="16.5" customHeight="1">
      <c r="A609" s="29">
        <v>61.0</v>
      </c>
      <c r="B609" s="29">
        <v>9627.0</v>
      </c>
      <c r="C609" s="32" t="s">
        <v>12285</v>
      </c>
      <c r="D609" s="389"/>
      <c r="E609" s="389"/>
      <c r="F609" s="532"/>
      <c r="G609" s="527"/>
      <c r="H609" s="527"/>
      <c r="I609" s="532"/>
      <c r="J609" s="94"/>
      <c r="K609" s="140"/>
      <c r="L609" s="54"/>
      <c r="M609" s="254"/>
      <c r="N609" s="8"/>
      <c r="O609" s="8"/>
      <c r="P609" s="54"/>
      <c r="Q609" s="535"/>
      <c r="R609" s="482"/>
      <c r="S609" s="14"/>
      <c r="T609" s="14"/>
      <c r="U609" s="521"/>
      <c r="V609" s="53"/>
      <c r="W609" s="14"/>
      <c r="X609" s="305" t="s">
        <v>20</v>
      </c>
      <c r="Y609" s="41" t="s">
        <v>21</v>
      </c>
      <c r="Z609" s="86">
        <v>0.85</v>
      </c>
      <c r="AA609" s="75"/>
      <c r="AB609" s="213"/>
      <c r="AC609" s="213"/>
      <c r="AD609" s="114">
        <f>ROUND(ROUND(ROUND(H584*P$584,0)*T608,0)*Z609,0)</f>
        <v>139</v>
      </c>
      <c r="AE609" s="79"/>
    </row>
    <row r="610" ht="16.5" customHeight="1">
      <c r="A610" s="29">
        <v>61.0</v>
      </c>
      <c r="B610" s="29">
        <v>9628.0</v>
      </c>
      <c r="C610" s="32" t="s">
        <v>12286</v>
      </c>
      <c r="D610" s="389"/>
      <c r="E610" s="389"/>
      <c r="F610" s="532"/>
      <c r="G610" s="527"/>
      <c r="H610" s="527"/>
      <c r="I610" s="532"/>
      <c r="J610" s="94"/>
      <c r="K610" s="140"/>
      <c r="L610" s="54"/>
      <c r="M610" s="254"/>
      <c r="N610" s="8"/>
      <c r="O610" s="8"/>
      <c r="P610" s="54"/>
      <c r="Q610" s="535"/>
      <c r="R610" s="482"/>
      <c r="S610" s="83"/>
      <c r="T610" s="83"/>
      <c r="U610" s="525"/>
      <c r="V610" s="180"/>
      <c r="W610" s="21"/>
      <c r="X610" s="484"/>
      <c r="Y610" s="56"/>
      <c r="Z610" s="526"/>
      <c r="AA610" s="213" t="s">
        <v>30</v>
      </c>
      <c r="AB610" s="74">
        <v>5.0</v>
      </c>
      <c r="AC610" s="522" t="s">
        <v>31</v>
      </c>
      <c r="AD610" s="114">
        <f>ROUND(ROUND(ROUND(H584*P$584,0)*T608,0)*Z609,0)-AB610</f>
        <v>134</v>
      </c>
      <c r="AE610" s="79"/>
    </row>
    <row r="611" ht="16.5" customHeight="1">
      <c r="A611" s="29">
        <v>61.0</v>
      </c>
      <c r="B611" s="29">
        <v>9629.0</v>
      </c>
      <c r="C611" s="32" t="s">
        <v>12287</v>
      </c>
      <c r="D611" s="389"/>
      <c r="E611" s="389"/>
      <c r="F611" s="532"/>
      <c r="G611" s="527"/>
      <c r="H611" s="527"/>
      <c r="I611" s="532"/>
      <c r="J611" s="94"/>
      <c r="K611" s="140"/>
      <c r="L611" s="54"/>
      <c r="M611" s="254"/>
      <c r="N611" s="8"/>
      <c r="O611" s="8"/>
      <c r="P611" s="54"/>
      <c r="Q611" s="536"/>
      <c r="R611" s="14"/>
      <c r="S611" s="14"/>
      <c r="T611" s="14"/>
      <c r="U611" s="102" t="s">
        <v>326</v>
      </c>
      <c r="V611" s="41" t="s">
        <v>21</v>
      </c>
      <c r="W611" s="60">
        <v>0.7</v>
      </c>
      <c r="X611" s="37"/>
      <c r="Y611" s="7"/>
      <c r="Z611" s="39"/>
      <c r="AA611" s="213"/>
      <c r="AB611" s="213"/>
      <c r="AC611" s="213"/>
      <c r="AD611" s="45">
        <f>ROUND(ROUND(ROUND(H584*P$584,0)*T608,0)*W611,0)</f>
        <v>115</v>
      </c>
      <c r="AE611" s="79"/>
    </row>
    <row r="612" ht="16.5" customHeight="1">
      <c r="A612" s="29">
        <v>61.0</v>
      </c>
      <c r="B612" s="29">
        <v>9630.0</v>
      </c>
      <c r="C612" s="32" t="s">
        <v>12288</v>
      </c>
      <c r="D612" s="389"/>
      <c r="E612" s="389"/>
      <c r="F612" s="532"/>
      <c r="G612" s="527"/>
      <c r="H612" s="527"/>
      <c r="I612" s="532"/>
      <c r="J612" s="94"/>
      <c r="K612" s="140"/>
      <c r="L612" s="54"/>
      <c r="M612" s="254"/>
      <c r="N612" s="8"/>
      <c r="O612" s="8"/>
      <c r="P612" s="54"/>
      <c r="Q612" s="536"/>
      <c r="R612" s="14"/>
      <c r="S612" s="14"/>
      <c r="T612" s="14"/>
      <c r="U612" s="482"/>
      <c r="V612" s="83"/>
      <c r="W612" s="528"/>
      <c r="X612" s="227"/>
      <c r="Y612" s="22"/>
      <c r="Z612" s="109"/>
      <c r="AA612" s="213" t="s">
        <v>30</v>
      </c>
      <c r="AB612" s="74">
        <v>5.0</v>
      </c>
      <c r="AC612" s="522" t="s">
        <v>31</v>
      </c>
      <c r="AD612" s="45">
        <f>ROUND(ROUND(ROUND(H584*P$584,0)*T608,0)*W611,0)-AB612</f>
        <v>110</v>
      </c>
      <c r="AE612" s="79"/>
    </row>
    <row r="613" ht="16.5" customHeight="1">
      <c r="A613" s="29">
        <v>61.0</v>
      </c>
      <c r="B613" s="29">
        <v>9631.0</v>
      </c>
      <c r="C613" s="32" t="s">
        <v>12289</v>
      </c>
      <c r="D613" s="389"/>
      <c r="E613" s="389"/>
      <c r="F613" s="532"/>
      <c r="G613" s="527"/>
      <c r="H613" s="527"/>
      <c r="I613" s="532"/>
      <c r="J613" s="94"/>
      <c r="K613" s="140"/>
      <c r="L613" s="54"/>
      <c r="M613" s="254"/>
      <c r="N613" s="8"/>
      <c r="O613" s="8"/>
      <c r="P613" s="54"/>
      <c r="Q613" s="254"/>
      <c r="R613" s="83"/>
      <c r="S613" s="83"/>
      <c r="U613" s="482"/>
      <c r="V613" s="99"/>
      <c r="W613" s="529"/>
      <c r="X613" s="305" t="s">
        <v>20</v>
      </c>
      <c r="Y613" s="41" t="s">
        <v>21</v>
      </c>
      <c r="Z613" s="86">
        <v>0.85</v>
      </c>
      <c r="AA613" s="75"/>
      <c r="AB613" s="213"/>
      <c r="AC613" s="213"/>
      <c r="AD613" s="45">
        <f>ROUND(ROUND(ROUND(ROUND(H584*P$584,0)*T608,0)*W611,0)*Z613,0)</f>
        <v>98</v>
      </c>
      <c r="AE613" s="79"/>
    </row>
    <row r="614" ht="16.5" customHeight="1">
      <c r="A614" s="29">
        <v>61.0</v>
      </c>
      <c r="B614" s="29">
        <v>9632.0</v>
      </c>
      <c r="C614" s="32" t="s">
        <v>12290</v>
      </c>
      <c r="D614" s="389"/>
      <c r="E614" s="389"/>
      <c r="F614" s="532"/>
      <c r="G614" s="527"/>
      <c r="H614" s="527"/>
      <c r="I614" s="532"/>
      <c r="J614" s="94"/>
      <c r="K614" s="140"/>
      <c r="L614" s="54"/>
      <c r="M614" s="254"/>
      <c r="N614" s="8"/>
      <c r="O614" s="8"/>
      <c r="P614" s="54"/>
      <c r="Q614" s="254"/>
      <c r="R614" s="83"/>
      <c r="S614" s="83"/>
      <c r="T614" s="83"/>
      <c r="U614" s="530"/>
      <c r="V614" s="24"/>
      <c r="W614" s="26"/>
      <c r="X614" s="484"/>
      <c r="Y614" s="56"/>
      <c r="Z614" s="526"/>
      <c r="AA614" s="213" t="s">
        <v>30</v>
      </c>
      <c r="AB614" s="74">
        <v>5.0</v>
      </c>
      <c r="AC614" s="522" t="s">
        <v>31</v>
      </c>
      <c r="AD614" s="45">
        <f>ROUND(ROUND(ROUND(ROUND(H584*P$584,0)*T608,0)*W611,0)*Z613,0)-AB614</f>
        <v>93</v>
      </c>
      <c r="AE614" s="79"/>
    </row>
    <row r="615" ht="16.5" customHeight="1">
      <c r="A615" s="29">
        <v>61.0</v>
      </c>
      <c r="B615" s="29">
        <v>9633.0</v>
      </c>
      <c r="C615" s="32" t="s">
        <v>12291</v>
      </c>
      <c r="D615" s="389"/>
      <c r="E615" s="389"/>
      <c r="F615" s="532"/>
      <c r="G615" s="527"/>
      <c r="H615" s="527"/>
      <c r="I615" s="532"/>
      <c r="J615" s="94"/>
      <c r="K615" s="140"/>
      <c r="L615" s="54"/>
      <c r="M615" s="254"/>
      <c r="N615" s="8"/>
      <c r="O615" s="8"/>
      <c r="P615" s="54"/>
      <c r="Q615" s="536"/>
      <c r="R615" s="83"/>
      <c r="S615" s="528"/>
      <c r="T615" s="486"/>
      <c r="U615" s="102" t="s">
        <v>329</v>
      </c>
      <c r="V615" s="83" t="s">
        <v>21</v>
      </c>
      <c r="W615" s="528">
        <v>0.85</v>
      </c>
      <c r="X615" s="37"/>
      <c r="Y615" s="7"/>
      <c r="Z615" s="39"/>
      <c r="AA615" s="213"/>
      <c r="AB615" s="213"/>
      <c r="AC615" s="213"/>
      <c r="AD615" s="114">
        <f>ROUND(ROUND(ROUND(H584*P$584,0)*T608,0)*W615,0)</f>
        <v>139</v>
      </c>
      <c r="AE615" s="79"/>
    </row>
    <row r="616" ht="16.5" customHeight="1">
      <c r="A616" s="29">
        <v>61.0</v>
      </c>
      <c r="B616" s="29">
        <v>9634.0</v>
      </c>
      <c r="C616" s="32" t="s">
        <v>12292</v>
      </c>
      <c r="D616" s="389"/>
      <c r="E616" s="389"/>
      <c r="F616" s="532"/>
      <c r="G616" s="527"/>
      <c r="H616" s="527"/>
      <c r="I616" s="532"/>
      <c r="J616" s="94"/>
      <c r="K616" s="140"/>
      <c r="L616" s="54"/>
      <c r="M616" s="254"/>
      <c r="N616" s="8"/>
      <c r="O616" s="8"/>
      <c r="P616" s="54"/>
      <c r="Q616" s="536"/>
      <c r="R616" s="83"/>
      <c r="S616" s="528"/>
      <c r="T616" s="528"/>
      <c r="U616" s="482"/>
      <c r="V616" s="83"/>
      <c r="W616" s="528"/>
      <c r="X616" s="52"/>
      <c r="Y616" s="22"/>
      <c r="Z616" s="109"/>
      <c r="AA616" s="213" t="s">
        <v>30</v>
      </c>
      <c r="AB616" s="74">
        <v>5.0</v>
      </c>
      <c r="AC616" s="522" t="s">
        <v>31</v>
      </c>
      <c r="AD616" s="114">
        <f>ROUND(ROUND(ROUND(H584*P$584,0)*T608,0)*W615,0)-AB616</f>
        <v>134</v>
      </c>
      <c r="AE616" s="79"/>
    </row>
    <row r="617" ht="16.5" customHeight="1">
      <c r="A617" s="29">
        <v>61.0</v>
      </c>
      <c r="B617" s="29">
        <v>9635.0</v>
      </c>
      <c r="C617" s="32" t="s">
        <v>12293</v>
      </c>
      <c r="D617" s="389"/>
      <c r="E617" s="389"/>
      <c r="F617" s="532"/>
      <c r="G617" s="527"/>
      <c r="H617" s="527"/>
      <c r="I617" s="532"/>
      <c r="J617" s="94"/>
      <c r="K617" s="140"/>
      <c r="L617" s="54"/>
      <c r="M617" s="254"/>
      <c r="N617" s="8"/>
      <c r="O617" s="8"/>
      <c r="P617" s="54"/>
      <c r="Q617" s="254"/>
      <c r="R617" s="83"/>
      <c r="S617" s="528"/>
      <c r="T617" s="528"/>
      <c r="U617" s="482"/>
      <c r="V617" s="99"/>
      <c r="W617" s="529"/>
      <c r="X617" s="305" t="s">
        <v>20</v>
      </c>
      <c r="Y617" s="41" t="s">
        <v>21</v>
      </c>
      <c r="Z617" s="86">
        <v>0.85</v>
      </c>
      <c r="AA617" s="75"/>
      <c r="AB617" s="213"/>
      <c r="AC617" s="213"/>
      <c r="AD617" s="114">
        <f>ROUND(ROUND(ROUND(ROUND(H584*P$584,0)*T608,0)*W615,0)*Z617,0)</f>
        <v>118</v>
      </c>
      <c r="AE617" s="79"/>
    </row>
    <row r="618" ht="16.5" customHeight="1">
      <c r="A618" s="29">
        <v>61.0</v>
      </c>
      <c r="B618" s="29">
        <v>9636.0</v>
      </c>
      <c r="C618" s="32" t="s">
        <v>12294</v>
      </c>
      <c r="D618" s="389"/>
      <c r="E618" s="389"/>
      <c r="F618" s="532"/>
      <c r="G618" s="527"/>
      <c r="H618" s="527"/>
      <c r="I618" s="532"/>
      <c r="J618" s="94"/>
      <c r="K618" s="140"/>
      <c r="L618" s="54"/>
      <c r="M618" s="254"/>
      <c r="N618" s="8"/>
      <c r="O618" s="8"/>
      <c r="P618" s="54"/>
      <c r="Q618" s="537"/>
      <c r="R618" s="55"/>
      <c r="S618" s="56"/>
      <c r="T618" s="141"/>
      <c r="U618" s="484"/>
      <c r="V618" s="24"/>
      <c r="W618" s="26"/>
      <c r="X618" s="484"/>
      <c r="Y618" s="56"/>
      <c r="Z618" s="526"/>
      <c r="AA618" s="213" t="s">
        <v>30</v>
      </c>
      <c r="AB618" s="74">
        <v>5.0</v>
      </c>
      <c r="AC618" s="522" t="s">
        <v>31</v>
      </c>
      <c r="AD618" s="114">
        <f>ROUND(ROUND(ROUND(ROUND(H584*P$584,0)*T608,0)*W615,0)*Z617,0)-AB618</f>
        <v>113</v>
      </c>
      <c r="AE618" s="79"/>
    </row>
    <row r="619" ht="16.5" customHeight="1">
      <c r="A619" s="29">
        <v>61.0</v>
      </c>
      <c r="B619" s="29">
        <v>9637.0</v>
      </c>
      <c r="C619" s="32" t="s">
        <v>12295</v>
      </c>
      <c r="D619" s="389"/>
      <c r="E619" s="389"/>
      <c r="F619" s="523"/>
      <c r="G619" s="527"/>
      <c r="H619" s="527"/>
      <c r="I619" s="532"/>
      <c r="J619" s="94"/>
      <c r="K619" s="140"/>
      <c r="L619" s="54"/>
      <c r="M619" s="48"/>
      <c r="N619" s="598" t="s">
        <v>27</v>
      </c>
      <c r="O619" s="600"/>
      <c r="P619" s="601"/>
      <c r="Q619" s="52"/>
      <c r="R619" s="8"/>
      <c r="S619" s="8"/>
      <c r="T619" s="8"/>
      <c r="U619" s="521"/>
      <c r="V619" s="14"/>
      <c r="W619" s="8"/>
      <c r="X619" s="37"/>
      <c r="Y619" s="7"/>
      <c r="Z619" s="39"/>
      <c r="AA619" s="213"/>
      <c r="AB619" s="213"/>
      <c r="AC619" s="213"/>
      <c r="AD619" s="45">
        <f>ROUND(ROUND(H584*P$620,0),0)</f>
        <v>234</v>
      </c>
      <c r="AE619" s="79"/>
    </row>
    <row r="620" ht="16.5" customHeight="1">
      <c r="A620" s="29">
        <v>61.0</v>
      </c>
      <c r="B620" s="29">
        <v>9638.0</v>
      </c>
      <c r="C620" s="32" t="s">
        <v>12296</v>
      </c>
      <c r="D620" s="389"/>
      <c r="E620" s="389"/>
      <c r="F620" s="523"/>
      <c r="G620" s="527"/>
      <c r="H620" s="527"/>
      <c r="I620" s="532"/>
      <c r="J620" s="94"/>
      <c r="K620" s="140"/>
      <c r="L620" s="54"/>
      <c r="M620" s="602"/>
      <c r="N620" s="482"/>
      <c r="O620" s="83" t="s">
        <v>21</v>
      </c>
      <c r="P620" s="528">
        <v>0.5</v>
      </c>
      <c r="Q620" s="52"/>
      <c r="R620" s="8"/>
      <c r="S620" s="8"/>
      <c r="T620" s="8"/>
      <c r="U620" s="521"/>
      <c r="V620" s="14"/>
      <c r="W620" s="8"/>
      <c r="X620" s="227"/>
      <c r="Y620" s="8"/>
      <c r="Z620" s="109"/>
      <c r="AA620" s="213" t="s">
        <v>30</v>
      </c>
      <c r="AB620" s="74">
        <v>5.0</v>
      </c>
      <c r="AC620" s="522" t="s">
        <v>31</v>
      </c>
      <c r="AD620" s="45">
        <f>ROUND(ROUND(H584*P$620,0),0)-AB620</f>
        <v>229</v>
      </c>
      <c r="AE620" s="79"/>
    </row>
    <row r="621" ht="16.5" customHeight="1">
      <c r="A621" s="29">
        <v>61.0</v>
      </c>
      <c r="B621" s="29">
        <v>9639.0</v>
      </c>
      <c r="C621" s="32" t="s">
        <v>12297</v>
      </c>
      <c r="D621" s="389"/>
      <c r="E621" s="389"/>
      <c r="F621" s="523"/>
      <c r="G621" s="174"/>
      <c r="H621" s="174"/>
      <c r="I621" s="523"/>
      <c r="J621" s="94"/>
      <c r="K621" s="140"/>
      <c r="L621" s="54"/>
      <c r="M621" s="254"/>
      <c r="N621" s="482"/>
      <c r="O621" s="8"/>
      <c r="P621" s="54"/>
      <c r="Q621" s="52"/>
      <c r="R621" s="8"/>
      <c r="S621" s="8"/>
      <c r="T621" s="8"/>
      <c r="U621" s="521"/>
      <c r="V621" s="14"/>
      <c r="W621" s="54"/>
      <c r="X621" s="305" t="s">
        <v>20</v>
      </c>
      <c r="Y621" s="41" t="s">
        <v>21</v>
      </c>
      <c r="Z621" s="86">
        <v>0.85</v>
      </c>
      <c r="AA621" s="75"/>
      <c r="AB621" s="213"/>
      <c r="AC621" s="213"/>
      <c r="AD621" s="45">
        <f>ROUND(ROUND(H584*P$620,0)*Z621,0)</f>
        <v>199</v>
      </c>
      <c r="AE621" s="79"/>
    </row>
    <row r="622" ht="16.5" customHeight="1">
      <c r="A622" s="29">
        <v>61.0</v>
      </c>
      <c r="B622" s="29">
        <v>9640.0</v>
      </c>
      <c r="C622" s="32" t="s">
        <v>12298</v>
      </c>
      <c r="D622" s="389"/>
      <c r="E622" s="389"/>
      <c r="F622" s="523"/>
      <c r="G622" s="174"/>
      <c r="H622" s="174"/>
      <c r="I622" s="174"/>
      <c r="J622" s="94"/>
      <c r="K622" s="140"/>
      <c r="L622" s="54"/>
      <c r="M622" s="254"/>
      <c r="N622" s="482"/>
      <c r="O622" s="8"/>
      <c r="P622" s="54"/>
      <c r="Q622" s="52"/>
      <c r="R622" s="8"/>
      <c r="S622" s="8"/>
      <c r="T622" s="8"/>
      <c r="U622" s="525"/>
      <c r="V622" s="21"/>
      <c r="W622" s="109"/>
      <c r="X622" s="484"/>
      <c r="Y622" s="56"/>
      <c r="Z622" s="526"/>
      <c r="AA622" s="213" t="s">
        <v>30</v>
      </c>
      <c r="AB622" s="74">
        <v>5.0</v>
      </c>
      <c r="AC622" s="522" t="s">
        <v>31</v>
      </c>
      <c r="AD622" s="45">
        <f>ROUND(ROUND(H584*P$620,0)*Z621,0)-AB622</f>
        <v>194</v>
      </c>
      <c r="AE622" s="79"/>
    </row>
    <row r="623" ht="16.5" customHeight="1">
      <c r="A623" s="29">
        <v>61.0</v>
      </c>
      <c r="B623" s="29">
        <v>9641.0</v>
      </c>
      <c r="C623" s="32" t="s">
        <v>12299</v>
      </c>
      <c r="D623" s="389"/>
      <c r="E623" s="389"/>
      <c r="F623" s="532"/>
      <c r="G623" s="527"/>
      <c r="H623" s="8"/>
      <c r="I623" s="144"/>
      <c r="J623" s="94"/>
      <c r="K623" s="140"/>
      <c r="L623" s="54"/>
      <c r="M623" s="254"/>
      <c r="N623" s="8"/>
      <c r="O623" s="8"/>
      <c r="P623" s="54"/>
      <c r="Q623" s="52"/>
      <c r="R623" s="8"/>
      <c r="S623" s="8"/>
      <c r="T623" s="8"/>
      <c r="U623" s="102" t="s">
        <v>326</v>
      </c>
      <c r="V623" s="41" t="s">
        <v>21</v>
      </c>
      <c r="W623" s="60">
        <v>0.7</v>
      </c>
      <c r="X623" s="37"/>
      <c r="Y623" s="7"/>
      <c r="Z623" s="39"/>
      <c r="AA623" s="213"/>
      <c r="AB623" s="213"/>
      <c r="AC623" s="213"/>
      <c r="AD623" s="45">
        <f>ROUND(ROUND(H584*P$620,0)*W623,0)</f>
        <v>164</v>
      </c>
      <c r="AE623" s="79"/>
    </row>
    <row r="624" ht="16.5" customHeight="1">
      <c r="A624" s="29">
        <v>61.0</v>
      </c>
      <c r="B624" s="29">
        <v>9642.0</v>
      </c>
      <c r="C624" s="32" t="s">
        <v>12300</v>
      </c>
      <c r="D624" s="389"/>
      <c r="E624" s="389"/>
      <c r="F624" s="532"/>
      <c r="G624" s="527"/>
      <c r="H624" s="8"/>
      <c r="I624" s="144"/>
      <c r="J624" s="94"/>
      <c r="K624" s="140"/>
      <c r="L624" s="54"/>
      <c r="M624" s="254"/>
      <c r="N624" s="8"/>
      <c r="O624" s="8"/>
      <c r="P624" s="54"/>
      <c r="Q624" s="52"/>
      <c r="R624" s="8"/>
      <c r="S624" s="8"/>
      <c r="T624" s="8"/>
      <c r="U624" s="482"/>
      <c r="V624" s="83"/>
      <c r="W624" s="528"/>
      <c r="X624" s="227"/>
      <c r="Y624" s="22"/>
      <c r="Z624" s="109"/>
      <c r="AA624" s="213" t="s">
        <v>30</v>
      </c>
      <c r="AB624" s="74">
        <v>5.0</v>
      </c>
      <c r="AC624" s="522" t="s">
        <v>31</v>
      </c>
      <c r="AD624" s="45">
        <f>ROUND(ROUND(H584*P$620,0)*W623,0)-AB624</f>
        <v>159</v>
      </c>
      <c r="AE624" s="79"/>
    </row>
    <row r="625" ht="16.5" customHeight="1">
      <c r="A625" s="29">
        <v>61.0</v>
      </c>
      <c r="B625" s="29">
        <v>9643.0</v>
      </c>
      <c r="C625" s="32" t="s">
        <v>12301</v>
      </c>
      <c r="D625" s="389"/>
      <c r="E625" s="389"/>
      <c r="F625" s="543"/>
      <c r="G625" s="113"/>
      <c r="H625" s="8"/>
      <c r="I625" s="144"/>
      <c r="J625" s="94"/>
      <c r="K625" s="140"/>
      <c r="L625" s="54"/>
      <c r="M625" s="254"/>
      <c r="N625" s="8"/>
      <c r="O625" s="8"/>
      <c r="P625" s="54"/>
      <c r="Q625" s="52"/>
      <c r="R625" s="8"/>
      <c r="S625" s="8"/>
      <c r="T625" s="8"/>
      <c r="U625" s="482"/>
      <c r="V625" s="99"/>
      <c r="W625" s="529"/>
      <c r="X625" s="305" t="s">
        <v>20</v>
      </c>
      <c r="Y625" s="41" t="s">
        <v>21</v>
      </c>
      <c r="Z625" s="86">
        <v>0.85</v>
      </c>
      <c r="AA625" s="75"/>
      <c r="AB625" s="213"/>
      <c r="AC625" s="213"/>
      <c r="AD625" s="114">
        <f>ROUND(ROUND(ROUND(H584*P$620,0)*W623,0)*Z625,0)</f>
        <v>139</v>
      </c>
      <c r="AE625" s="79"/>
    </row>
    <row r="626" ht="16.5" customHeight="1">
      <c r="A626" s="29">
        <v>61.0</v>
      </c>
      <c r="B626" s="29">
        <v>9644.0</v>
      </c>
      <c r="C626" s="32" t="s">
        <v>12302</v>
      </c>
      <c r="D626" s="389"/>
      <c r="E626" s="231"/>
      <c r="F626" s="543"/>
      <c r="G626" s="113"/>
      <c r="H626" s="8"/>
      <c r="I626" s="144"/>
      <c r="J626" s="94"/>
      <c r="K626" s="140"/>
      <c r="L626" s="54"/>
      <c r="M626" s="254"/>
      <c r="N626" s="8"/>
      <c r="O626" s="8"/>
      <c r="P626" s="54"/>
      <c r="Q626" s="52"/>
      <c r="R626" s="8"/>
      <c r="S626" s="8"/>
      <c r="T626" s="8"/>
      <c r="U626" s="530"/>
      <c r="V626" s="24"/>
      <c r="W626" s="26"/>
      <c r="X626" s="484"/>
      <c r="Y626" s="56"/>
      <c r="Z626" s="526"/>
      <c r="AA626" s="213" t="s">
        <v>30</v>
      </c>
      <c r="AB626" s="74">
        <v>5.0</v>
      </c>
      <c r="AC626" s="522" t="s">
        <v>31</v>
      </c>
      <c r="AD626" s="114">
        <f>ROUND(ROUND(ROUND(H584*P$620,0)*W623,0)*Z625,0)-AB626</f>
        <v>134</v>
      </c>
      <c r="AE626" s="79"/>
    </row>
    <row r="627" ht="16.5" customHeight="1">
      <c r="A627" s="29">
        <v>61.0</v>
      </c>
      <c r="B627" s="29">
        <v>9645.0</v>
      </c>
      <c r="C627" s="32" t="s">
        <v>12303</v>
      </c>
      <c r="D627" s="389"/>
      <c r="E627" s="231"/>
      <c r="F627" s="543"/>
      <c r="G627" s="113"/>
      <c r="H627" s="8"/>
      <c r="I627" s="144"/>
      <c r="J627" s="94"/>
      <c r="K627" s="140"/>
      <c r="L627" s="54"/>
      <c r="M627" s="254"/>
      <c r="N627" s="8"/>
      <c r="O627" s="8"/>
      <c r="P627" s="54"/>
      <c r="Q627" s="52"/>
      <c r="R627" s="8"/>
      <c r="S627" s="8"/>
      <c r="T627" s="54"/>
      <c r="U627" s="102" t="s">
        <v>329</v>
      </c>
      <c r="V627" s="83" t="s">
        <v>21</v>
      </c>
      <c r="W627" s="528">
        <v>0.85</v>
      </c>
      <c r="X627" s="37"/>
      <c r="Y627" s="7"/>
      <c r="Z627" s="39"/>
      <c r="AA627" s="213"/>
      <c r="AB627" s="213"/>
      <c r="AC627" s="213"/>
      <c r="AD627" s="45">
        <f>ROUND(ROUND(H584*P$620,0)*W627,0)</f>
        <v>199</v>
      </c>
      <c r="AE627" s="79"/>
    </row>
    <row r="628" ht="16.5" customHeight="1">
      <c r="A628" s="29">
        <v>61.0</v>
      </c>
      <c r="B628" s="29">
        <v>9646.0</v>
      </c>
      <c r="C628" s="32" t="s">
        <v>12304</v>
      </c>
      <c r="D628" s="389"/>
      <c r="E628" s="231"/>
      <c r="F628" s="543"/>
      <c r="G628" s="113"/>
      <c r="H628" s="8"/>
      <c r="I628" s="144"/>
      <c r="J628" s="94"/>
      <c r="K628" s="140"/>
      <c r="L628" s="54"/>
      <c r="M628" s="254"/>
      <c r="N628" s="8"/>
      <c r="O628" s="8"/>
      <c r="P628" s="54"/>
      <c r="Q628" s="52"/>
      <c r="R628" s="8"/>
      <c r="S628" s="8"/>
      <c r="T628" s="8"/>
      <c r="U628" s="482"/>
      <c r="V628" s="83"/>
      <c r="W628" s="528"/>
      <c r="X628" s="52"/>
      <c r="Y628" s="22"/>
      <c r="Z628" s="109"/>
      <c r="AA628" s="213" t="s">
        <v>30</v>
      </c>
      <c r="AB628" s="74">
        <v>5.0</v>
      </c>
      <c r="AC628" s="522" t="s">
        <v>31</v>
      </c>
      <c r="AD628" s="45">
        <f>ROUND(ROUND(H584*P$620,0)*W627,0)-AB628</f>
        <v>194</v>
      </c>
      <c r="AE628" s="79"/>
    </row>
    <row r="629" ht="16.5" customHeight="1">
      <c r="A629" s="29">
        <v>61.0</v>
      </c>
      <c r="B629" s="29">
        <v>9647.0</v>
      </c>
      <c r="C629" s="32" t="s">
        <v>12305</v>
      </c>
      <c r="D629" s="389"/>
      <c r="E629" s="231"/>
      <c r="F629" s="532"/>
      <c r="G629" s="527"/>
      <c r="H629" s="527"/>
      <c r="I629" s="532"/>
      <c r="J629" s="94"/>
      <c r="K629" s="140"/>
      <c r="L629" s="54"/>
      <c r="M629" s="254"/>
      <c r="N629" s="8"/>
      <c r="O629" s="8"/>
      <c r="P629" s="54"/>
      <c r="Q629" s="52"/>
      <c r="R629" s="8"/>
      <c r="S629" s="8"/>
      <c r="T629" s="8"/>
      <c r="U629" s="482"/>
      <c r="V629" s="99"/>
      <c r="W629" s="529"/>
      <c r="X629" s="305" t="s">
        <v>20</v>
      </c>
      <c r="Y629" s="41" t="s">
        <v>21</v>
      </c>
      <c r="Z629" s="86">
        <v>0.85</v>
      </c>
      <c r="AA629" s="75"/>
      <c r="AB629" s="213"/>
      <c r="AC629" s="213"/>
      <c r="AD629" s="45">
        <f>ROUND(ROUND(ROUND(H584*P$620,0)*W627,0)*Z629,0)</f>
        <v>169</v>
      </c>
      <c r="AE629" s="79"/>
    </row>
    <row r="630" ht="16.5" customHeight="1">
      <c r="A630" s="29">
        <v>61.0</v>
      </c>
      <c r="B630" s="29">
        <v>9648.0</v>
      </c>
      <c r="C630" s="32" t="s">
        <v>12306</v>
      </c>
      <c r="D630" s="389"/>
      <c r="E630" s="231"/>
      <c r="F630" s="532"/>
      <c r="G630" s="527"/>
      <c r="H630" s="527"/>
      <c r="I630" s="532"/>
      <c r="J630" s="94"/>
      <c r="K630" s="140"/>
      <c r="L630" s="54"/>
      <c r="M630" s="254"/>
      <c r="N630" s="8"/>
      <c r="O630" s="8"/>
      <c r="P630" s="54"/>
      <c r="Q630" s="227"/>
      <c r="R630" s="22"/>
      <c r="S630" s="22"/>
      <c r="T630" s="22"/>
      <c r="U630" s="484"/>
      <c r="V630" s="24"/>
      <c r="W630" s="26"/>
      <c r="X630" s="484"/>
      <c r="Y630" s="56"/>
      <c r="Z630" s="526"/>
      <c r="AA630" s="213" t="s">
        <v>30</v>
      </c>
      <c r="AB630" s="74">
        <v>5.0</v>
      </c>
      <c r="AC630" s="522" t="s">
        <v>31</v>
      </c>
      <c r="AD630" s="45">
        <f>ROUND(ROUND(ROUND(H584*P$620,0)*W627,0)*Z629,0)-AB630</f>
        <v>164</v>
      </c>
      <c r="AE630" s="79"/>
    </row>
    <row r="631" ht="16.5" customHeight="1">
      <c r="A631" s="29">
        <v>61.0</v>
      </c>
      <c r="B631" s="29">
        <v>9649.0</v>
      </c>
      <c r="C631" s="32" t="s">
        <v>12307</v>
      </c>
      <c r="D631" s="389"/>
      <c r="E631" s="389"/>
      <c r="F631" s="532"/>
      <c r="G631" s="527"/>
      <c r="H631" s="527"/>
      <c r="I631" s="532"/>
      <c r="J631" s="94"/>
      <c r="K631" s="140"/>
      <c r="L631" s="54"/>
      <c r="M631" s="254"/>
      <c r="N631" s="8"/>
      <c r="O631" s="8"/>
      <c r="P631" s="54"/>
      <c r="Q631" s="206" t="s">
        <v>23</v>
      </c>
      <c r="R631" s="102" t="s">
        <v>24</v>
      </c>
      <c r="S631" s="533"/>
      <c r="T631" s="533"/>
      <c r="U631" s="520"/>
      <c r="V631" s="38"/>
      <c r="W631" s="6"/>
      <c r="X631" s="37"/>
      <c r="Y631" s="7"/>
      <c r="Z631" s="39"/>
      <c r="AA631" s="213"/>
      <c r="AB631" s="213"/>
      <c r="AC631" s="213"/>
      <c r="AD631" s="45">
        <f>ROUND(ROUND(H584*P$620,0)*T632,0)</f>
        <v>164</v>
      </c>
      <c r="AE631" s="79"/>
    </row>
    <row r="632" ht="16.5" customHeight="1">
      <c r="A632" s="29">
        <v>61.0</v>
      </c>
      <c r="B632" s="29">
        <v>9650.0</v>
      </c>
      <c r="C632" s="32" t="s">
        <v>12308</v>
      </c>
      <c r="D632" s="389"/>
      <c r="E632" s="389"/>
      <c r="F632" s="532"/>
      <c r="G632" s="527"/>
      <c r="H632" s="527"/>
      <c r="I632" s="532"/>
      <c r="J632" s="94"/>
      <c r="K632" s="140"/>
      <c r="L632" s="54"/>
      <c r="M632" s="254"/>
      <c r="N632" s="8"/>
      <c r="O632" s="8"/>
      <c r="P632" s="54"/>
      <c r="Q632" s="481"/>
      <c r="R632" s="482"/>
      <c r="S632" s="83" t="s">
        <v>21</v>
      </c>
      <c r="T632" s="528">
        <v>0.7</v>
      </c>
      <c r="U632" s="521"/>
      <c r="V632" s="53"/>
      <c r="W632" s="14"/>
      <c r="X632" s="227"/>
      <c r="Y632" s="8"/>
      <c r="Z632" s="109"/>
      <c r="AA632" s="213" t="s">
        <v>30</v>
      </c>
      <c r="AB632" s="74">
        <v>5.0</v>
      </c>
      <c r="AC632" s="522" t="s">
        <v>31</v>
      </c>
      <c r="AD632" s="45">
        <f>ROUND(ROUND(H584*P$620,0)*T632,0)-AB632</f>
        <v>159</v>
      </c>
      <c r="AE632" s="79"/>
    </row>
    <row r="633" ht="16.5" customHeight="1">
      <c r="A633" s="29">
        <v>61.0</v>
      </c>
      <c r="B633" s="29">
        <v>9651.0</v>
      </c>
      <c r="C633" s="32" t="s">
        <v>12309</v>
      </c>
      <c r="D633" s="389"/>
      <c r="E633" s="389"/>
      <c r="F633" s="532"/>
      <c r="G633" s="527"/>
      <c r="H633" s="527"/>
      <c r="I633" s="532"/>
      <c r="J633" s="94"/>
      <c r="K633" s="140"/>
      <c r="L633" s="54"/>
      <c r="M633" s="254"/>
      <c r="N633" s="8"/>
      <c r="O633" s="8"/>
      <c r="P633" s="54"/>
      <c r="Q633" s="481"/>
      <c r="R633" s="482"/>
      <c r="S633" s="14"/>
      <c r="T633" s="14"/>
      <c r="U633" s="521"/>
      <c r="V633" s="53"/>
      <c r="W633" s="14"/>
      <c r="X633" s="305" t="s">
        <v>20</v>
      </c>
      <c r="Y633" s="41" t="s">
        <v>21</v>
      </c>
      <c r="Z633" s="86">
        <v>0.85</v>
      </c>
      <c r="AA633" s="75"/>
      <c r="AB633" s="213"/>
      <c r="AC633" s="213"/>
      <c r="AD633" s="114">
        <f>ROUND(ROUND(ROUND(H584*P$620,0)*T632,0)*Z633,0)</f>
        <v>139</v>
      </c>
      <c r="AE633" s="79"/>
    </row>
    <row r="634" ht="16.5" customHeight="1">
      <c r="A634" s="29">
        <v>61.0</v>
      </c>
      <c r="B634" s="29">
        <v>9652.0</v>
      </c>
      <c r="C634" s="32" t="s">
        <v>12310</v>
      </c>
      <c r="D634" s="389"/>
      <c r="E634" s="389"/>
      <c r="F634" s="532"/>
      <c r="G634" s="527"/>
      <c r="H634" s="527"/>
      <c r="I634" s="532"/>
      <c r="J634" s="94"/>
      <c r="K634" s="140"/>
      <c r="L634" s="54"/>
      <c r="M634" s="254"/>
      <c r="N634" s="8"/>
      <c r="O634" s="8"/>
      <c r="P634" s="54"/>
      <c r="Q634" s="481"/>
      <c r="R634" s="482"/>
      <c r="S634" s="83"/>
      <c r="T634" s="83"/>
      <c r="U634" s="525"/>
      <c r="V634" s="180"/>
      <c r="W634" s="21"/>
      <c r="X634" s="484"/>
      <c r="Y634" s="56"/>
      <c r="Z634" s="526"/>
      <c r="AA634" s="213" t="s">
        <v>30</v>
      </c>
      <c r="AB634" s="74">
        <v>5.0</v>
      </c>
      <c r="AC634" s="522" t="s">
        <v>31</v>
      </c>
      <c r="AD634" s="114">
        <f>ROUND(ROUND(ROUND(H584*P$620,0)*T632,0)*Z633,0)-AB634</f>
        <v>134</v>
      </c>
      <c r="AE634" s="79"/>
    </row>
    <row r="635" ht="16.5" customHeight="1">
      <c r="A635" s="29">
        <v>61.0</v>
      </c>
      <c r="B635" s="29">
        <v>9653.0</v>
      </c>
      <c r="C635" s="32" t="s">
        <v>12311</v>
      </c>
      <c r="D635" s="389"/>
      <c r="E635" s="389"/>
      <c r="F635" s="532"/>
      <c r="G635" s="527"/>
      <c r="H635" s="527"/>
      <c r="I635" s="532"/>
      <c r="J635" s="94"/>
      <c r="K635" s="140"/>
      <c r="L635" s="54"/>
      <c r="M635" s="254"/>
      <c r="N635" s="8"/>
      <c r="O635" s="8"/>
      <c r="P635" s="54"/>
      <c r="Q635" s="536"/>
      <c r="R635" s="14"/>
      <c r="S635" s="14"/>
      <c r="T635" s="14"/>
      <c r="U635" s="102" t="s">
        <v>326</v>
      </c>
      <c r="V635" s="41" t="s">
        <v>21</v>
      </c>
      <c r="W635" s="60">
        <v>0.7</v>
      </c>
      <c r="X635" s="37"/>
      <c r="Y635" s="7"/>
      <c r="Z635" s="39"/>
      <c r="AA635" s="213"/>
      <c r="AB635" s="213"/>
      <c r="AC635" s="213"/>
      <c r="AD635" s="45">
        <f>ROUND(ROUND(ROUND(H584*P$620,0)*T632,0)*W635,0)</f>
        <v>115</v>
      </c>
      <c r="AE635" s="79"/>
    </row>
    <row r="636" ht="16.5" customHeight="1">
      <c r="A636" s="29">
        <v>61.0</v>
      </c>
      <c r="B636" s="29">
        <v>9654.0</v>
      </c>
      <c r="C636" s="32" t="s">
        <v>12312</v>
      </c>
      <c r="D636" s="389"/>
      <c r="E636" s="389"/>
      <c r="F636" s="532"/>
      <c r="G636" s="527"/>
      <c r="H636" s="527"/>
      <c r="I636" s="532"/>
      <c r="J636" s="94"/>
      <c r="K636" s="140"/>
      <c r="L636" s="54"/>
      <c r="M636" s="254"/>
      <c r="N636" s="8"/>
      <c r="O636" s="8"/>
      <c r="P636" s="54"/>
      <c r="Q636" s="536"/>
      <c r="R636" s="14"/>
      <c r="S636" s="14"/>
      <c r="T636" s="14"/>
      <c r="U636" s="482"/>
      <c r="V636" s="83"/>
      <c r="W636" s="528"/>
      <c r="X636" s="227"/>
      <c r="Y636" s="22"/>
      <c r="Z636" s="109"/>
      <c r="AA636" s="213" t="s">
        <v>30</v>
      </c>
      <c r="AB636" s="74">
        <v>5.0</v>
      </c>
      <c r="AC636" s="522" t="s">
        <v>31</v>
      </c>
      <c r="AD636" s="45">
        <f>ROUND(ROUND(ROUND(H584*P$620,0)*T632,0)*W635,0)-AB636</f>
        <v>110</v>
      </c>
      <c r="AE636" s="79"/>
    </row>
    <row r="637" ht="16.5" customHeight="1">
      <c r="A637" s="29">
        <v>61.0</v>
      </c>
      <c r="B637" s="29">
        <v>9655.0</v>
      </c>
      <c r="C637" s="32" t="s">
        <v>12313</v>
      </c>
      <c r="D637" s="389"/>
      <c r="E637" s="389"/>
      <c r="F637" s="532"/>
      <c r="G637" s="527"/>
      <c r="H637" s="527"/>
      <c r="I637" s="532"/>
      <c r="J637" s="94"/>
      <c r="K637" s="140"/>
      <c r="L637" s="54"/>
      <c r="M637" s="254"/>
      <c r="N637" s="8"/>
      <c r="O637" s="8"/>
      <c r="P637" s="54"/>
      <c r="Q637" s="254"/>
      <c r="R637" s="83"/>
      <c r="S637" s="83"/>
      <c r="U637" s="482"/>
      <c r="V637" s="99"/>
      <c r="W637" s="529"/>
      <c r="X637" s="305" t="s">
        <v>20</v>
      </c>
      <c r="Y637" s="41" t="s">
        <v>21</v>
      </c>
      <c r="Z637" s="86">
        <v>0.85</v>
      </c>
      <c r="AA637" s="75"/>
      <c r="AB637" s="213"/>
      <c r="AC637" s="213"/>
      <c r="AD637" s="45">
        <f>ROUND(ROUND(ROUND(ROUND(H584*P$620,0)*T632,0)*W635,0)*Z637,0)</f>
        <v>98</v>
      </c>
      <c r="AE637" s="79"/>
    </row>
    <row r="638" ht="16.5" customHeight="1">
      <c r="A638" s="29">
        <v>61.0</v>
      </c>
      <c r="B638" s="29">
        <v>9656.0</v>
      </c>
      <c r="C638" s="32" t="s">
        <v>12314</v>
      </c>
      <c r="D638" s="389"/>
      <c r="E638" s="389"/>
      <c r="F638" s="532"/>
      <c r="G638" s="527"/>
      <c r="H638" s="527"/>
      <c r="I638" s="532"/>
      <c r="J638" s="94"/>
      <c r="K638" s="140"/>
      <c r="L638" s="54"/>
      <c r="M638" s="254"/>
      <c r="N638" s="8"/>
      <c r="O638" s="8"/>
      <c r="P638" s="54"/>
      <c r="Q638" s="254"/>
      <c r="R638" s="83"/>
      <c r="S638" s="83"/>
      <c r="T638" s="83"/>
      <c r="U638" s="530"/>
      <c r="V638" s="24"/>
      <c r="W638" s="26"/>
      <c r="X638" s="484"/>
      <c r="Y638" s="56"/>
      <c r="Z638" s="526"/>
      <c r="AA638" s="213" t="s">
        <v>30</v>
      </c>
      <c r="AB638" s="74">
        <v>5.0</v>
      </c>
      <c r="AC638" s="522" t="s">
        <v>31</v>
      </c>
      <c r="AD638" s="45">
        <f>ROUND(ROUND(ROUND(ROUND(H584*P$620,0)*T632,0)*W635,0)*Z637,0)-AB638</f>
        <v>93</v>
      </c>
      <c r="AE638" s="79"/>
    </row>
    <row r="639" ht="16.5" customHeight="1">
      <c r="A639" s="29">
        <v>61.0</v>
      </c>
      <c r="B639" s="29">
        <v>9657.0</v>
      </c>
      <c r="C639" s="32" t="s">
        <v>12315</v>
      </c>
      <c r="D639" s="389"/>
      <c r="E639" s="389"/>
      <c r="F639" s="532"/>
      <c r="G639" s="527"/>
      <c r="H639" s="527"/>
      <c r="I639" s="532"/>
      <c r="J639" s="94"/>
      <c r="K639" s="140"/>
      <c r="L639" s="54"/>
      <c r="M639" s="254"/>
      <c r="N639" s="8"/>
      <c r="O639" s="8"/>
      <c r="P639" s="54"/>
      <c r="Q639" s="536"/>
      <c r="R639" s="83"/>
      <c r="S639" s="528"/>
      <c r="T639" s="486"/>
      <c r="U639" s="102" t="s">
        <v>329</v>
      </c>
      <c r="V639" s="83" t="s">
        <v>21</v>
      </c>
      <c r="W639" s="528">
        <v>0.85</v>
      </c>
      <c r="X639" s="37"/>
      <c r="Y639" s="7"/>
      <c r="Z639" s="39"/>
      <c r="AA639" s="213"/>
      <c r="AB639" s="213"/>
      <c r="AC639" s="213"/>
      <c r="AD639" s="114">
        <f>ROUND(ROUND(ROUND(H584*P$620,0)*T632,0)*W639,0)</f>
        <v>139</v>
      </c>
      <c r="AE639" s="79"/>
    </row>
    <row r="640" ht="16.5" customHeight="1">
      <c r="A640" s="29">
        <v>61.0</v>
      </c>
      <c r="B640" s="29">
        <v>9658.0</v>
      </c>
      <c r="C640" s="32" t="s">
        <v>12316</v>
      </c>
      <c r="D640" s="389"/>
      <c r="E640" s="389"/>
      <c r="F640" s="532"/>
      <c r="G640" s="527"/>
      <c r="H640" s="527"/>
      <c r="I640" s="532"/>
      <c r="J640" s="94"/>
      <c r="K640" s="140"/>
      <c r="L640" s="54"/>
      <c r="M640" s="254"/>
      <c r="N640" s="8"/>
      <c r="O640" s="8"/>
      <c r="P640" s="54"/>
      <c r="Q640" s="536"/>
      <c r="R640" s="83"/>
      <c r="S640" s="528"/>
      <c r="T640" s="528"/>
      <c r="U640" s="482"/>
      <c r="V640" s="83"/>
      <c r="W640" s="528"/>
      <c r="X640" s="52"/>
      <c r="Y640" s="22"/>
      <c r="Z640" s="109"/>
      <c r="AA640" s="213" t="s">
        <v>30</v>
      </c>
      <c r="AB640" s="74">
        <v>5.0</v>
      </c>
      <c r="AC640" s="522" t="s">
        <v>31</v>
      </c>
      <c r="AD640" s="114">
        <f>ROUND(ROUND(ROUND(H584*P$620,0)*T632,0)*W639,0)-AB640</f>
        <v>134</v>
      </c>
      <c r="AE640" s="79"/>
    </row>
    <row r="641" ht="16.5" customHeight="1">
      <c r="A641" s="29">
        <v>61.0</v>
      </c>
      <c r="B641" s="29">
        <v>9659.0</v>
      </c>
      <c r="C641" s="32" t="s">
        <v>12317</v>
      </c>
      <c r="D641" s="389"/>
      <c r="E641" s="389"/>
      <c r="F641" s="532"/>
      <c r="G641" s="527"/>
      <c r="H641" s="527"/>
      <c r="I641" s="532"/>
      <c r="J641" s="94"/>
      <c r="K641" s="140"/>
      <c r="L641" s="54"/>
      <c r="M641" s="254"/>
      <c r="N641" s="8"/>
      <c r="O641" s="8"/>
      <c r="P641" s="54"/>
      <c r="Q641" s="254"/>
      <c r="R641" s="83"/>
      <c r="S641" s="528"/>
      <c r="T641" s="528"/>
      <c r="U641" s="482"/>
      <c r="V641" s="99"/>
      <c r="W641" s="529"/>
      <c r="X641" s="305" t="s">
        <v>20</v>
      </c>
      <c r="Y641" s="41" t="s">
        <v>21</v>
      </c>
      <c r="Z641" s="86">
        <v>0.85</v>
      </c>
      <c r="AA641" s="75"/>
      <c r="AB641" s="213"/>
      <c r="AC641" s="213"/>
      <c r="AD641" s="114">
        <f>ROUND(ROUND(ROUND(ROUND(H584*P$620,0)*T632,0)*W639,0)*Z641,0)</f>
        <v>118</v>
      </c>
      <c r="AE641" s="79"/>
    </row>
    <row r="642" ht="16.5" customHeight="1">
      <c r="A642" s="29">
        <v>61.0</v>
      </c>
      <c r="B642" s="29">
        <v>9660.0</v>
      </c>
      <c r="C642" s="32" t="s">
        <v>12318</v>
      </c>
      <c r="D642" s="389"/>
      <c r="E642" s="389"/>
      <c r="F642" s="532"/>
      <c r="G642" s="527"/>
      <c r="H642" s="527"/>
      <c r="I642" s="532"/>
      <c r="J642" s="94"/>
      <c r="K642" s="140"/>
      <c r="L642" s="54"/>
      <c r="M642" s="254"/>
      <c r="N642" s="8"/>
      <c r="O642" s="8"/>
      <c r="P642" s="54"/>
      <c r="Q642" s="536"/>
      <c r="R642" s="83"/>
      <c r="S642" s="83"/>
      <c r="T642" s="83"/>
      <c r="U642" s="484"/>
      <c r="V642" s="24"/>
      <c r="W642" s="26"/>
      <c r="X642" s="484"/>
      <c r="Y642" s="56"/>
      <c r="Z642" s="526"/>
      <c r="AA642" s="213" t="s">
        <v>30</v>
      </c>
      <c r="AB642" s="74">
        <v>5.0</v>
      </c>
      <c r="AC642" s="522" t="s">
        <v>31</v>
      </c>
      <c r="AD642" s="114">
        <f>ROUND(ROUND(ROUND(ROUND(H584*P$620,0)*T632,0)*W639,0)*Z641,0)-AB642</f>
        <v>113</v>
      </c>
      <c r="AE642" s="79"/>
    </row>
    <row r="643" ht="16.5" customHeight="1">
      <c r="A643" s="29">
        <v>61.0</v>
      </c>
      <c r="B643" s="29">
        <v>9661.0</v>
      </c>
      <c r="C643" s="32" t="s">
        <v>12319</v>
      </c>
      <c r="D643" s="389"/>
      <c r="E643" s="389"/>
      <c r="F643" s="532"/>
      <c r="G643" s="527"/>
      <c r="H643" s="527"/>
      <c r="I643" s="532"/>
      <c r="J643" s="94"/>
      <c r="K643" s="140"/>
      <c r="L643" s="54"/>
      <c r="M643" s="254"/>
      <c r="N643" s="8"/>
      <c r="O643" s="8"/>
      <c r="P643" s="54"/>
      <c r="Q643" s="536"/>
      <c r="R643" s="102" t="s">
        <v>27</v>
      </c>
      <c r="S643" s="533"/>
      <c r="T643" s="533"/>
      <c r="U643" s="520"/>
      <c r="V643" s="38"/>
      <c r="W643" s="6"/>
      <c r="X643" s="37"/>
      <c r="Y643" s="7"/>
      <c r="Z643" s="39"/>
      <c r="AA643" s="213"/>
      <c r="AB643" s="213"/>
      <c r="AC643" s="213"/>
      <c r="AD643" s="114">
        <f>ROUND(ROUND(H584*P$620,0)*T644,0)</f>
        <v>117</v>
      </c>
      <c r="AE643" s="79"/>
    </row>
    <row r="644" ht="16.5" customHeight="1">
      <c r="A644" s="29">
        <v>61.0</v>
      </c>
      <c r="B644" s="29">
        <v>9662.0</v>
      </c>
      <c r="C644" s="32" t="s">
        <v>12320</v>
      </c>
      <c r="D644" s="389"/>
      <c r="E644" s="389"/>
      <c r="F644" s="532"/>
      <c r="G644" s="527"/>
      <c r="H644" s="527"/>
      <c r="I644" s="532"/>
      <c r="J644" s="94"/>
      <c r="K644" s="140"/>
      <c r="L644" s="54"/>
      <c r="M644" s="254"/>
      <c r="N644" s="8"/>
      <c r="O644" s="8"/>
      <c r="P644" s="54"/>
      <c r="Q644" s="535"/>
      <c r="R644" s="482"/>
      <c r="S644" s="83" t="s">
        <v>21</v>
      </c>
      <c r="T644" s="528">
        <v>0.5</v>
      </c>
      <c r="U644" s="521"/>
      <c r="V644" s="53"/>
      <c r="W644" s="14"/>
      <c r="X644" s="227"/>
      <c r="Y644" s="8"/>
      <c r="Z644" s="109"/>
      <c r="AA644" s="213" t="s">
        <v>30</v>
      </c>
      <c r="AB644" s="74">
        <v>5.0</v>
      </c>
      <c r="AC644" s="522" t="s">
        <v>31</v>
      </c>
      <c r="AD644" s="114">
        <f>ROUND(ROUND(H584*P$620,0)*T644,0)-AB644</f>
        <v>112</v>
      </c>
      <c r="AE644" s="79"/>
    </row>
    <row r="645" ht="16.5" customHeight="1">
      <c r="A645" s="29">
        <v>61.0</v>
      </c>
      <c r="B645" s="29">
        <v>9663.0</v>
      </c>
      <c r="C645" s="32" t="s">
        <v>12321</v>
      </c>
      <c r="D645" s="389"/>
      <c r="E645" s="389"/>
      <c r="F645" s="532"/>
      <c r="G645" s="527"/>
      <c r="H645" s="527"/>
      <c r="I645" s="532"/>
      <c r="J645" s="94"/>
      <c r="K645" s="140"/>
      <c r="L645" s="54"/>
      <c r="M645" s="254"/>
      <c r="N645" s="8"/>
      <c r="O645" s="8"/>
      <c r="P645" s="54"/>
      <c r="Q645" s="535"/>
      <c r="R645" s="482"/>
      <c r="S645" s="14"/>
      <c r="T645" s="14"/>
      <c r="U645" s="521"/>
      <c r="V645" s="53"/>
      <c r="W645" s="14"/>
      <c r="X645" s="305" t="s">
        <v>20</v>
      </c>
      <c r="Y645" s="41" t="s">
        <v>21</v>
      </c>
      <c r="Z645" s="86">
        <v>0.85</v>
      </c>
      <c r="AA645" s="75"/>
      <c r="AB645" s="213"/>
      <c r="AC645" s="213"/>
      <c r="AD645" s="114">
        <f>ROUND(ROUND(ROUND(H584*P$620,0)*T644,0)*Z645,0)</f>
        <v>99</v>
      </c>
      <c r="AE645" s="79"/>
    </row>
    <row r="646" ht="16.5" customHeight="1">
      <c r="A646" s="29">
        <v>61.0</v>
      </c>
      <c r="B646" s="29">
        <v>9664.0</v>
      </c>
      <c r="C646" s="32" t="s">
        <v>12322</v>
      </c>
      <c r="D646" s="389"/>
      <c r="E646" s="389"/>
      <c r="F646" s="532"/>
      <c r="G646" s="527"/>
      <c r="H646" s="527"/>
      <c r="I646" s="532"/>
      <c r="J646" s="94"/>
      <c r="K646" s="140"/>
      <c r="L646" s="54"/>
      <c r="M646" s="254"/>
      <c r="N646" s="8"/>
      <c r="O646" s="8"/>
      <c r="P646" s="54"/>
      <c r="Q646" s="535"/>
      <c r="R646" s="482"/>
      <c r="S646" s="83"/>
      <c r="T646" s="83"/>
      <c r="U646" s="525"/>
      <c r="V646" s="180"/>
      <c r="W646" s="21"/>
      <c r="X646" s="484"/>
      <c r="Y646" s="56"/>
      <c r="Z646" s="526"/>
      <c r="AA646" s="213" t="s">
        <v>30</v>
      </c>
      <c r="AB646" s="74">
        <v>5.0</v>
      </c>
      <c r="AC646" s="522" t="s">
        <v>31</v>
      </c>
      <c r="AD646" s="114">
        <f>ROUND(ROUND(ROUND(H584*P$620,0)*T644,0)*Z645,0)-AB646</f>
        <v>94</v>
      </c>
      <c r="AE646" s="79"/>
    </row>
    <row r="647" ht="16.5" customHeight="1">
      <c r="A647" s="29">
        <v>61.0</v>
      </c>
      <c r="B647" s="29">
        <v>9665.0</v>
      </c>
      <c r="C647" s="32" t="s">
        <v>12323</v>
      </c>
      <c r="D647" s="389"/>
      <c r="E647" s="389"/>
      <c r="F647" s="532"/>
      <c r="G647" s="527"/>
      <c r="H647" s="527"/>
      <c r="I647" s="532"/>
      <c r="J647" s="94"/>
      <c r="K647" s="140"/>
      <c r="L647" s="54"/>
      <c r="M647" s="254"/>
      <c r="N647" s="8"/>
      <c r="O647" s="8"/>
      <c r="P647" s="54"/>
      <c r="Q647" s="536"/>
      <c r="R647" s="14"/>
      <c r="S647" s="14"/>
      <c r="T647" s="14"/>
      <c r="U647" s="102" t="s">
        <v>326</v>
      </c>
      <c r="V647" s="41" t="s">
        <v>21</v>
      </c>
      <c r="W647" s="60">
        <v>0.7</v>
      </c>
      <c r="X647" s="37"/>
      <c r="Y647" s="7"/>
      <c r="Z647" s="39"/>
      <c r="AA647" s="213"/>
      <c r="AB647" s="213"/>
      <c r="AC647" s="213"/>
      <c r="AD647" s="114">
        <f>ROUND(ROUND(ROUND(H584*P$620,0)*T644,0)*W647,0)</f>
        <v>82</v>
      </c>
      <c r="AE647" s="79"/>
    </row>
    <row r="648" ht="16.5" customHeight="1">
      <c r="A648" s="29">
        <v>61.0</v>
      </c>
      <c r="B648" s="29">
        <v>9666.0</v>
      </c>
      <c r="C648" s="32" t="s">
        <v>12324</v>
      </c>
      <c r="D648" s="389"/>
      <c r="E648" s="389"/>
      <c r="F648" s="532"/>
      <c r="G648" s="527"/>
      <c r="H648" s="527"/>
      <c r="I648" s="532"/>
      <c r="J648" s="94"/>
      <c r="K648" s="140"/>
      <c r="L648" s="54"/>
      <c r="M648" s="254"/>
      <c r="N648" s="8"/>
      <c r="O648" s="8"/>
      <c r="P648" s="54"/>
      <c r="Q648" s="536"/>
      <c r="R648" s="14"/>
      <c r="S648" s="14"/>
      <c r="T648" s="14"/>
      <c r="U648" s="482"/>
      <c r="V648" s="83"/>
      <c r="W648" s="528"/>
      <c r="X648" s="227"/>
      <c r="Y648" s="22"/>
      <c r="Z648" s="109"/>
      <c r="AA648" s="213" t="s">
        <v>30</v>
      </c>
      <c r="AB648" s="74">
        <v>5.0</v>
      </c>
      <c r="AC648" s="522" t="s">
        <v>31</v>
      </c>
      <c r="AD648" s="114">
        <f>ROUND(ROUND(ROUND(H584*P$620,0)*T644,0)*W647,0)-AB648</f>
        <v>77</v>
      </c>
      <c r="AE648" s="79"/>
    </row>
    <row r="649" ht="16.5" customHeight="1">
      <c r="A649" s="29">
        <v>61.0</v>
      </c>
      <c r="B649" s="29">
        <v>9667.0</v>
      </c>
      <c r="C649" s="32" t="s">
        <v>12325</v>
      </c>
      <c r="D649" s="389"/>
      <c r="E649" s="389"/>
      <c r="F649" s="532"/>
      <c r="G649" s="527"/>
      <c r="H649" s="527"/>
      <c r="I649" s="532"/>
      <c r="J649" s="94"/>
      <c r="K649" s="140"/>
      <c r="L649" s="54"/>
      <c r="M649" s="254"/>
      <c r="N649" s="8"/>
      <c r="O649" s="8"/>
      <c r="P649" s="54"/>
      <c r="Q649" s="254"/>
      <c r="R649" s="83"/>
      <c r="S649" s="83"/>
      <c r="U649" s="482"/>
      <c r="V649" s="99"/>
      <c r="W649" s="529"/>
      <c r="X649" s="305" t="s">
        <v>20</v>
      </c>
      <c r="Y649" s="41" t="s">
        <v>21</v>
      </c>
      <c r="Z649" s="86">
        <v>0.85</v>
      </c>
      <c r="AA649" s="75"/>
      <c r="AB649" s="213"/>
      <c r="AC649" s="213"/>
      <c r="AD649" s="114">
        <f>ROUND(ROUND(ROUND(ROUND(H584*P$620,0)*T644,0)*W647,0)*Z649,0)</f>
        <v>70</v>
      </c>
      <c r="AE649" s="79"/>
    </row>
    <row r="650" ht="16.5" customHeight="1">
      <c r="A650" s="29">
        <v>61.0</v>
      </c>
      <c r="B650" s="29">
        <v>9668.0</v>
      </c>
      <c r="C650" s="32" t="s">
        <v>12326</v>
      </c>
      <c r="D650" s="389"/>
      <c r="E650" s="389"/>
      <c r="F650" s="532"/>
      <c r="G650" s="527"/>
      <c r="H650" s="527"/>
      <c r="I650" s="532"/>
      <c r="J650" s="94"/>
      <c r="K650" s="140"/>
      <c r="L650" s="54"/>
      <c r="M650" s="254"/>
      <c r="N650" s="8"/>
      <c r="O650" s="8"/>
      <c r="P650" s="54"/>
      <c r="Q650" s="254"/>
      <c r="R650" s="83"/>
      <c r="S650" s="83"/>
      <c r="T650" s="83"/>
      <c r="U650" s="530"/>
      <c r="V650" s="24"/>
      <c r="W650" s="26"/>
      <c r="X650" s="484"/>
      <c r="Y650" s="56"/>
      <c r="Z650" s="526"/>
      <c r="AA650" s="213" t="s">
        <v>30</v>
      </c>
      <c r="AB650" s="74">
        <v>5.0</v>
      </c>
      <c r="AC650" s="522" t="s">
        <v>31</v>
      </c>
      <c r="AD650" s="114">
        <f>ROUND(ROUND(ROUND(ROUND(H584*P$620,0)*T644,0)*W647,0)*Z649,0)-AB650</f>
        <v>65</v>
      </c>
      <c r="AE650" s="79"/>
    </row>
    <row r="651" ht="16.5" customHeight="1">
      <c r="A651" s="29">
        <v>61.0</v>
      </c>
      <c r="B651" s="29">
        <v>9669.0</v>
      </c>
      <c r="C651" s="32" t="s">
        <v>12327</v>
      </c>
      <c r="D651" s="389"/>
      <c r="E651" s="389"/>
      <c r="F651" s="532"/>
      <c r="G651" s="527"/>
      <c r="H651" s="527"/>
      <c r="I651" s="532"/>
      <c r="J651" s="94"/>
      <c r="K651" s="140"/>
      <c r="L651" s="54"/>
      <c r="M651" s="254"/>
      <c r="N651" s="8"/>
      <c r="O651" s="8"/>
      <c r="P651" s="54"/>
      <c r="Q651" s="536"/>
      <c r="R651" s="83"/>
      <c r="S651" s="528"/>
      <c r="T651" s="486"/>
      <c r="U651" s="102" t="s">
        <v>329</v>
      </c>
      <c r="V651" s="83" t="s">
        <v>21</v>
      </c>
      <c r="W651" s="528">
        <v>0.85</v>
      </c>
      <c r="X651" s="37"/>
      <c r="Y651" s="7"/>
      <c r="Z651" s="39"/>
      <c r="AA651" s="213"/>
      <c r="AB651" s="213"/>
      <c r="AC651" s="213"/>
      <c r="AD651" s="114">
        <f>ROUND(ROUND(ROUND(H584*P$620,0)*T644,0)*W651,0)</f>
        <v>99</v>
      </c>
      <c r="AE651" s="79"/>
    </row>
    <row r="652" ht="16.5" customHeight="1">
      <c r="A652" s="29">
        <v>61.0</v>
      </c>
      <c r="B652" s="29">
        <v>9670.0</v>
      </c>
      <c r="C652" s="32" t="s">
        <v>12328</v>
      </c>
      <c r="D652" s="389"/>
      <c r="E652" s="389"/>
      <c r="F652" s="532"/>
      <c r="G652" s="527"/>
      <c r="H652" s="527"/>
      <c r="I652" s="532"/>
      <c r="J652" s="94"/>
      <c r="K652" s="140"/>
      <c r="L652" s="54"/>
      <c r="M652" s="254"/>
      <c r="N652" s="8"/>
      <c r="O652" s="8"/>
      <c r="P652" s="54"/>
      <c r="Q652" s="536"/>
      <c r="R652" s="83"/>
      <c r="S652" s="528"/>
      <c r="T652" s="528"/>
      <c r="U652" s="482"/>
      <c r="V652" s="83"/>
      <c r="W652" s="528"/>
      <c r="X652" s="52"/>
      <c r="Y652" s="22"/>
      <c r="Z652" s="109"/>
      <c r="AA652" s="213" t="s">
        <v>30</v>
      </c>
      <c r="AB652" s="74">
        <v>5.0</v>
      </c>
      <c r="AC652" s="522" t="s">
        <v>31</v>
      </c>
      <c r="AD652" s="114">
        <f>ROUND(ROUND(ROUND(H584*P$620,0)*T644,0)*W651,0)-AB652</f>
        <v>94</v>
      </c>
      <c r="AE652" s="79"/>
    </row>
    <row r="653" ht="16.5" customHeight="1">
      <c r="A653" s="29">
        <v>61.0</v>
      </c>
      <c r="B653" s="29">
        <v>9671.0</v>
      </c>
      <c r="C653" s="32" t="s">
        <v>12329</v>
      </c>
      <c r="D653" s="389"/>
      <c r="E653" s="389"/>
      <c r="F653" s="532"/>
      <c r="G653" s="527"/>
      <c r="H653" s="527"/>
      <c r="I653" s="532"/>
      <c r="J653" s="94"/>
      <c r="K653" s="140"/>
      <c r="L653" s="54"/>
      <c r="M653" s="254"/>
      <c r="N653" s="8"/>
      <c r="O653" s="8"/>
      <c r="P653" s="54"/>
      <c r="Q653" s="254"/>
      <c r="R653" s="83"/>
      <c r="S653" s="528"/>
      <c r="T653" s="528"/>
      <c r="U653" s="482"/>
      <c r="V653" s="99"/>
      <c r="W653" s="529"/>
      <c r="X653" s="305" t="s">
        <v>20</v>
      </c>
      <c r="Y653" s="41" t="s">
        <v>21</v>
      </c>
      <c r="Z653" s="86">
        <v>0.85</v>
      </c>
      <c r="AA653" s="75"/>
      <c r="AB653" s="213"/>
      <c r="AC653" s="213"/>
      <c r="AD653" s="114">
        <f>ROUND(ROUND(ROUND(ROUND(H584*P$620,0)*T644,0)*W651,0)*Z653,0)</f>
        <v>84</v>
      </c>
      <c r="AE653" s="79"/>
    </row>
    <row r="654" ht="16.5" customHeight="1">
      <c r="A654" s="29">
        <v>61.0</v>
      </c>
      <c r="B654" s="29">
        <v>9672.0</v>
      </c>
      <c r="C654" s="32" t="s">
        <v>12330</v>
      </c>
      <c r="D654" s="389"/>
      <c r="E654" s="389"/>
      <c r="F654" s="532"/>
      <c r="G654" s="527"/>
      <c r="H654" s="527"/>
      <c r="I654" s="532"/>
      <c r="J654" s="107"/>
      <c r="K654" s="291"/>
      <c r="L654" s="109"/>
      <c r="M654" s="537"/>
      <c r="N654" s="22"/>
      <c r="O654" s="22"/>
      <c r="P654" s="109"/>
      <c r="Q654" s="537"/>
      <c r="R654" s="55"/>
      <c r="S654" s="56"/>
      <c r="T654" s="141"/>
      <c r="U654" s="484"/>
      <c r="V654" s="24"/>
      <c r="W654" s="26"/>
      <c r="X654" s="484"/>
      <c r="Y654" s="56"/>
      <c r="Z654" s="526"/>
      <c r="AA654" s="213" t="s">
        <v>30</v>
      </c>
      <c r="AB654" s="74">
        <v>5.0</v>
      </c>
      <c r="AC654" s="522" t="s">
        <v>31</v>
      </c>
      <c r="AD654" s="114">
        <f>ROUND(ROUND(ROUND(ROUND(H584*P$620,0)*T644,0)*W651,0)*Z653,0)-AB654</f>
        <v>79</v>
      </c>
      <c r="AE654" s="79"/>
    </row>
    <row r="655" ht="16.5" customHeight="1">
      <c r="A655" s="29">
        <v>61.0</v>
      </c>
      <c r="B655" s="29">
        <v>9673.0</v>
      </c>
      <c r="C655" s="32" t="s">
        <v>12331</v>
      </c>
      <c r="D655" s="389"/>
      <c r="E655" s="389"/>
      <c r="F655" s="532"/>
      <c r="G655" s="527"/>
      <c r="H655" s="527"/>
      <c r="I655" s="532"/>
      <c r="J655" s="130" t="s">
        <v>38</v>
      </c>
      <c r="K655" s="538"/>
      <c r="L655" s="590"/>
      <c r="M655" s="241" t="s">
        <v>2655</v>
      </c>
      <c r="N655" s="598" t="s">
        <v>24</v>
      </c>
      <c r="O655" s="7"/>
      <c r="P655" s="7"/>
      <c r="Q655" s="52"/>
      <c r="R655" s="8"/>
      <c r="S655" s="8"/>
      <c r="T655" s="8"/>
      <c r="U655" s="521"/>
      <c r="V655" s="14"/>
      <c r="W655" s="8"/>
      <c r="X655" s="37"/>
      <c r="Y655" s="7"/>
      <c r="Z655" s="39"/>
      <c r="AA655" s="213"/>
      <c r="AB655" s="213"/>
      <c r="AC655" s="213"/>
      <c r="AD655" s="45">
        <f>ROUND(ROUND(H584+K656,0)*P$656,0)</f>
        <v>333</v>
      </c>
      <c r="AE655" s="79"/>
    </row>
    <row r="656" ht="16.5" customHeight="1">
      <c r="A656" s="29">
        <v>61.0</v>
      </c>
      <c r="B656" s="29">
        <v>9674.0</v>
      </c>
      <c r="C656" s="32" t="s">
        <v>12332</v>
      </c>
      <c r="D656" s="231"/>
      <c r="E656" s="231"/>
      <c r="F656" s="523"/>
      <c r="G656" s="174"/>
      <c r="H656" s="174"/>
      <c r="I656" s="523"/>
      <c r="J656" s="482"/>
      <c r="K656" s="83">
        <v>8.0</v>
      </c>
      <c r="L656" s="594" t="s">
        <v>40</v>
      </c>
      <c r="M656" s="481"/>
      <c r="N656" s="482"/>
      <c r="O656" s="83" t="s">
        <v>21</v>
      </c>
      <c r="P656" s="528">
        <v>0.7</v>
      </c>
      <c r="Q656" s="52"/>
      <c r="R656" s="8"/>
      <c r="S656" s="8"/>
      <c r="T656" s="8"/>
      <c r="U656" s="521"/>
      <c r="V656" s="14"/>
      <c r="W656" s="8"/>
      <c r="X656" s="227"/>
      <c r="Y656" s="8"/>
      <c r="Z656" s="109"/>
      <c r="AA656" s="213" t="s">
        <v>30</v>
      </c>
      <c r="AB656" s="74">
        <v>5.0</v>
      </c>
      <c r="AC656" s="522" t="s">
        <v>31</v>
      </c>
      <c r="AD656" s="45">
        <f>ROUND(ROUND(H584+K656,0)*P$656,0)-AB656</f>
        <v>328</v>
      </c>
      <c r="AE656" s="79"/>
    </row>
    <row r="657" ht="16.5" customHeight="1">
      <c r="A657" s="29">
        <v>61.0</v>
      </c>
      <c r="B657" s="29">
        <v>9675.0</v>
      </c>
      <c r="C657" s="32" t="s">
        <v>12333</v>
      </c>
      <c r="D657" s="231"/>
      <c r="E657" s="231"/>
      <c r="F657" s="523"/>
      <c r="G657" s="174"/>
      <c r="H657" s="174"/>
      <c r="I657" s="523"/>
      <c r="J657" s="482"/>
      <c r="K657" s="140"/>
      <c r="L657" s="54"/>
      <c r="M657" s="481"/>
      <c r="N657" s="482"/>
      <c r="O657" s="8"/>
      <c r="P657" s="54"/>
      <c r="Q657" s="52"/>
      <c r="R657" s="8"/>
      <c r="S657" s="8"/>
      <c r="T657" s="8"/>
      <c r="U657" s="521"/>
      <c r="V657" s="14"/>
      <c r="W657" s="54"/>
      <c r="X657" s="305" t="s">
        <v>20</v>
      </c>
      <c r="Y657" s="41" t="s">
        <v>21</v>
      </c>
      <c r="Z657" s="86">
        <v>0.85</v>
      </c>
      <c r="AA657" s="75"/>
      <c r="AB657" s="213"/>
      <c r="AC657" s="213"/>
      <c r="AD657" s="45">
        <f>ROUND(ROUND(ROUND(H584+K656,0)*P$656,0)*Z657,0)</f>
        <v>283</v>
      </c>
      <c r="AE657" s="79"/>
    </row>
    <row r="658" ht="16.5" customHeight="1">
      <c r="A658" s="29">
        <v>61.0</v>
      </c>
      <c r="B658" s="29">
        <v>9676.0</v>
      </c>
      <c r="C658" s="32" t="s">
        <v>12334</v>
      </c>
      <c r="D658" s="231"/>
      <c r="E658" s="231"/>
      <c r="F658" s="532"/>
      <c r="G658" s="527"/>
      <c r="H658" s="527"/>
      <c r="I658" s="532"/>
      <c r="J658" s="482"/>
      <c r="K658" s="140"/>
      <c r="L658" s="54"/>
      <c r="M658" s="481"/>
      <c r="N658" s="482"/>
      <c r="O658" s="8"/>
      <c r="P658" s="54"/>
      <c r="Q658" s="52"/>
      <c r="R658" s="8"/>
      <c r="S658" s="8"/>
      <c r="T658" s="8"/>
      <c r="U658" s="525"/>
      <c r="V658" s="21"/>
      <c r="W658" s="109"/>
      <c r="X658" s="484"/>
      <c r="Y658" s="56"/>
      <c r="Z658" s="526"/>
      <c r="AA658" s="213" t="s">
        <v>30</v>
      </c>
      <c r="AB658" s="74">
        <v>5.0</v>
      </c>
      <c r="AC658" s="522" t="s">
        <v>31</v>
      </c>
      <c r="AD658" s="45">
        <f>ROUND(ROUND(ROUND(H584+K656,0)*P$656,0)*Z657,0)-AB658</f>
        <v>278</v>
      </c>
      <c r="AE658" s="79"/>
    </row>
    <row r="659" ht="16.5" customHeight="1">
      <c r="A659" s="29">
        <v>61.0</v>
      </c>
      <c r="B659" s="29">
        <v>9677.0</v>
      </c>
      <c r="C659" s="32" t="s">
        <v>12335</v>
      </c>
      <c r="D659" s="231"/>
      <c r="E659" s="231"/>
      <c r="F659" s="532"/>
      <c r="G659" s="527"/>
      <c r="H659" s="527"/>
      <c r="I659" s="532"/>
      <c r="J659" s="94"/>
      <c r="K659" s="140"/>
      <c r="L659" s="54"/>
      <c r="M659" s="481"/>
      <c r="N659" s="8"/>
      <c r="O659" s="8"/>
      <c r="P659" s="54"/>
      <c r="Q659" s="52"/>
      <c r="R659" s="8"/>
      <c r="S659" s="8"/>
      <c r="T659" s="8"/>
      <c r="U659" s="102" t="s">
        <v>326</v>
      </c>
      <c r="V659" s="41" t="s">
        <v>21</v>
      </c>
      <c r="W659" s="60">
        <v>0.7</v>
      </c>
      <c r="X659" s="37"/>
      <c r="Y659" s="7"/>
      <c r="Z659" s="39"/>
      <c r="AA659" s="213"/>
      <c r="AB659" s="213"/>
      <c r="AC659" s="213"/>
      <c r="AD659" s="45">
        <f>ROUND(ROUND(ROUND(H584+K656,0)*P$656,0)*W659,0)</f>
        <v>233</v>
      </c>
      <c r="AE659" s="79"/>
    </row>
    <row r="660" ht="16.5" customHeight="1">
      <c r="A660" s="29">
        <v>61.0</v>
      </c>
      <c r="B660" s="29">
        <v>9678.0</v>
      </c>
      <c r="C660" s="32" t="s">
        <v>12336</v>
      </c>
      <c r="D660" s="231"/>
      <c r="E660" s="231"/>
      <c r="F660" s="532"/>
      <c r="G660" s="527"/>
      <c r="H660" s="8"/>
      <c r="I660" s="144"/>
      <c r="J660" s="94"/>
      <c r="K660" s="140"/>
      <c r="L660" s="54"/>
      <c r="M660" s="481"/>
      <c r="N660" s="8"/>
      <c r="O660" s="8"/>
      <c r="P660" s="54"/>
      <c r="Q660" s="52"/>
      <c r="R660" s="8"/>
      <c r="S660" s="8"/>
      <c r="T660" s="8"/>
      <c r="U660" s="482"/>
      <c r="V660" s="83"/>
      <c r="W660" s="528"/>
      <c r="X660" s="227"/>
      <c r="Y660" s="22"/>
      <c r="Z660" s="109"/>
      <c r="AA660" s="213" t="s">
        <v>30</v>
      </c>
      <c r="AB660" s="74">
        <v>5.0</v>
      </c>
      <c r="AC660" s="522" t="s">
        <v>31</v>
      </c>
      <c r="AD660" s="45">
        <f>ROUND(ROUND(ROUND(H584+K656,0)*P$656,0)*W659,0)-AB660</f>
        <v>228</v>
      </c>
      <c r="AE660" s="79"/>
    </row>
    <row r="661" ht="16.5" customHeight="1">
      <c r="A661" s="29">
        <v>61.0</v>
      </c>
      <c r="B661" s="29">
        <v>9679.0</v>
      </c>
      <c r="C661" s="32" t="s">
        <v>12337</v>
      </c>
      <c r="D661" s="389"/>
      <c r="E661" s="231"/>
      <c r="F661" s="543"/>
      <c r="G661" s="113"/>
      <c r="H661" s="8"/>
      <c r="I661" s="144"/>
      <c r="J661" s="94"/>
      <c r="K661" s="140"/>
      <c r="L661" s="54"/>
      <c r="M661" s="481"/>
      <c r="N661" s="8"/>
      <c r="O661" s="8"/>
      <c r="P661" s="54"/>
      <c r="Q661" s="52"/>
      <c r="R661" s="8"/>
      <c r="S661" s="8"/>
      <c r="T661" s="8"/>
      <c r="U661" s="482"/>
      <c r="V661" s="99"/>
      <c r="W661" s="529"/>
      <c r="X661" s="305" t="s">
        <v>20</v>
      </c>
      <c r="Y661" s="41" t="s">
        <v>21</v>
      </c>
      <c r="Z661" s="86">
        <v>0.85</v>
      </c>
      <c r="AA661" s="75"/>
      <c r="AB661" s="213"/>
      <c r="AC661" s="213"/>
      <c r="AD661" s="45">
        <f>ROUND(ROUND(ROUND(ROUND(H584+K656,0)*P$656,0)*W659,0)*Z661,0)</f>
        <v>198</v>
      </c>
      <c r="AE661" s="79"/>
    </row>
    <row r="662" ht="16.5" customHeight="1">
      <c r="A662" s="29">
        <v>61.0</v>
      </c>
      <c r="B662" s="29">
        <v>9680.0</v>
      </c>
      <c r="C662" s="32" t="s">
        <v>12338</v>
      </c>
      <c r="D662" s="389"/>
      <c r="E662" s="231"/>
      <c r="F662" s="543"/>
      <c r="G662" s="113"/>
      <c r="H662" s="8"/>
      <c r="I662" s="144"/>
      <c r="J662" s="94"/>
      <c r="K662" s="140"/>
      <c r="L662" s="54"/>
      <c r="M662" s="481"/>
      <c r="N662" s="8"/>
      <c r="O662" s="8"/>
      <c r="P662" s="54"/>
      <c r="Q662" s="52"/>
      <c r="R662" s="8"/>
      <c r="S662" s="8"/>
      <c r="T662" s="8"/>
      <c r="U662" s="530"/>
      <c r="V662" s="24"/>
      <c r="W662" s="26"/>
      <c r="X662" s="484"/>
      <c r="Y662" s="56"/>
      <c r="Z662" s="526"/>
      <c r="AA662" s="213" t="s">
        <v>30</v>
      </c>
      <c r="AB662" s="74">
        <v>5.0</v>
      </c>
      <c r="AC662" s="522" t="s">
        <v>31</v>
      </c>
      <c r="AD662" s="45">
        <f>ROUND(ROUND(ROUND(ROUND(H584+K656,0)*P$656,0)*W659,0)*Z661,0)-AB662</f>
        <v>193</v>
      </c>
      <c r="AE662" s="79"/>
    </row>
    <row r="663" ht="16.5" customHeight="1">
      <c r="A663" s="29">
        <v>61.0</v>
      </c>
      <c r="B663" s="29">
        <v>9681.0</v>
      </c>
      <c r="C663" s="32" t="s">
        <v>12339</v>
      </c>
      <c r="D663" s="389"/>
      <c r="E663" s="231"/>
      <c r="F663" s="543"/>
      <c r="G663" s="113"/>
      <c r="H663" s="8"/>
      <c r="I663" s="144"/>
      <c r="J663" s="94"/>
      <c r="K663" s="140"/>
      <c r="L663" s="54"/>
      <c r="M663" s="481"/>
      <c r="N663" s="8"/>
      <c r="O663" s="8"/>
      <c r="P663" s="54"/>
      <c r="Q663" s="52"/>
      <c r="R663" s="8"/>
      <c r="S663" s="8"/>
      <c r="T663" s="54"/>
      <c r="U663" s="102" t="s">
        <v>329</v>
      </c>
      <c r="V663" s="83" t="s">
        <v>21</v>
      </c>
      <c r="W663" s="528">
        <v>0.85</v>
      </c>
      <c r="X663" s="37"/>
      <c r="Y663" s="7"/>
      <c r="Z663" s="39"/>
      <c r="AA663" s="213"/>
      <c r="AB663" s="213"/>
      <c r="AC663" s="213"/>
      <c r="AD663" s="45">
        <f>ROUND(ROUND(ROUND(H584+K656,0)*P$656,0)*W663,0)</f>
        <v>283</v>
      </c>
      <c r="AE663" s="79"/>
    </row>
    <row r="664" ht="16.5" customHeight="1">
      <c r="A664" s="29">
        <v>61.0</v>
      </c>
      <c r="B664" s="29">
        <v>9682.0</v>
      </c>
      <c r="C664" s="32" t="s">
        <v>12340</v>
      </c>
      <c r="D664" s="389"/>
      <c r="E664" s="231"/>
      <c r="F664" s="543"/>
      <c r="G664" s="113"/>
      <c r="H664" s="8"/>
      <c r="I664" s="144"/>
      <c r="J664" s="94"/>
      <c r="K664" s="140"/>
      <c r="L664" s="54"/>
      <c r="M664" s="254"/>
      <c r="N664" s="8"/>
      <c r="O664" s="8"/>
      <c r="P664" s="54"/>
      <c r="Q664" s="52"/>
      <c r="R664" s="8"/>
      <c r="S664" s="8"/>
      <c r="T664" s="8"/>
      <c r="U664" s="482"/>
      <c r="V664" s="83"/>
      <c r="W664" s="528"/>
      <c r="X664" s="52"/>
      <c r="Y664" s="22"/>
      <c r="Z664" s="109"/>
      <c r="AA664" s="213" t="s">
        <v>30</v>
      </c>
      <c r="AB664" s="74">
        <v>5.0</v>
      </c>
      <c r="AC664" s="522" t="s">
        <v>31</v>
      </c>
      <c r="AD664" s="45">
        <f>ROUND(ROUND(ROUND(H584+K656,0)*P$656,0)*W663,0)-AB664</f>
        <v>278</v>
      </c>
      <c r="AE664" s="79"/>
    </row>
    <row r="665" ht="16.5" customHeight="1">
      <c r="A665" s="29">
        <v>61.0</v>
      </c>
      <c r="B665" s="29">
        <v>9683.0</v>
      </c>
      <c r="C665" s="32" t="s">
        <v>12341</v>
      </c>
      <c r="D665" s="389"/>
      <c r="E665" s="231"/>
      <c r="F665" s="532"/>
      <c r="G665" s="527"/>
      <c r="H665" s="527"/>
      <c r="I665" s="532"/>
      <c r="J665" s="94"/>
      <c r="K665" s="140"/>
      <c r="L665" s="54"/>
      <c r="M665" s="254"/>
      <c r="N665" s="8"/>
      <c r="O665" s="8"/>
      <c r="P665" s="54"/>
      <c r="Q665" s="52"/>
      <c r="R665" s="8"/>
      <c r="S665" s="8"/>
      <c r="T665" s="8"/>
      <c r="U665" s="482"/>
      <c r="V665" s="99"/>
      <c r="W665" s="529"/>
      <c r="X665" s="305" t="s">
        <v>20</v>
      </c>
      <c r="Y665" s="41" t="s">
        <v>21</v>
      </c>
      <c r="Z665" s="86">
        <v>0.85</v>
      </c>
      <c r="AA665" s="75"/>
      <c r="AB665" s="213"/>
      <c r="AC665" s="213"/>
      <c r="AD665" s="45">
        <f>ROUND(ROUND(ROUND(ROUND(H584+K656,0)*P$656,0)*W663,0)*Z665,0)</f>
        <v>241</v>
      </c>
      <c r="AE665" s="79"/>
    </row>
    <row r="666" ht="16.5" customHeight="1">
      <c r="A666" s="29">
        <v>61.0</v>
      </c>
      <c r="B666" s="29">
        <v>9684.0</v>
      </c>
      <c r="C666" s="32" t="s">
        <v>12342</v>
      </c>
      <c r="D666" s="389"/>
      <c r="E666" s="231"/>
      <c r="F666" s="532"/>
      <c r="G666" s="527"/>
      <c r="H666" s="527"/>
      <c r="I666" s="532"/>
      <c r="J666" s="94"/>
      <c r="K666" s="140"/>
      <c r="L666" s="54"/>
      <c r="M666" s="254"/>
      <c r="N666" s="8"/>
      <c r="O666" s="8"/>
      <c r="P666" s="54"/>
      <c r="Q666" s="227"/>
      <c r="R666" s="22"/>
      <c r="S666" s="22"/>
      <c r="T666" s="22"/>
      <c r="U666" s="484"/>
      <c r="V666" s="24"/>
      <c r="W666" s="26"/>
      <c r="X666" s="484"/>
      <c r="Y666" s="56"/>
      <c r="Z666" s="526"/>
      <c r="AA666" s="213" t="s">
        <v>30</v>
      </c>
      <c r="AB666" s="74">
        <v>5.0</v>
      </c>
      <c r="AC666" s="522" t="s">
        <v>31</v>
      </c>
      <c r="AD666" s="45">
        <f>ROUND(ROUND(ROUND(ROUND(H584+K656,0)*P$656,0)*W663,0)*Z665,0)-AB666</f>
        <v>236</v>
      </c>
      <c r="AE666" s="79"/>
    </row>
    <row r="667" ht="16.5" customHeight="1">
      <c r="A667" s="29">
        <v>61.0</v>
      </c>
      <c r="B667" s="29">
        <v>9685.0</v>
      </c>
      <c r="C667" s="32" t="s">
        <v>12343</v>
      </c>
      <c r="D667" s="389"/>
      <c r="E667" s="389"/>
      <c r="F667" s="532"/>
      <c r="G667" s="527"/>
      <c r="H667" s="527"/>
      <c r="I667" s="532"/>
      <c r="J667" s="94"/>
      <c r="K667" s="140"/>
      <c r="L667" s="54"/>
      <c r="M667" s="254"/>
      <c r="N667" s="8"/>
      <c r="O667" s="8"/>
      <c r="P667" s="54"/>
      <c r="Q667" s="206" t="s">
        <v>23</v>
      </c>
      <c r="R667" s="102" t="s">
        <v>24</v>
      </c>
      <c r="S667" s="533"/>
      <c r="T667" s="533"/>
      <c r="U667" s="520"/>
      <c r="V667" s="38"/>
      <c r="W667" s="6"/>
      <c r="X667" s="37"/>
      <c r="Y667" s="7"/>
      <c r="Z667" s="39"/>
      <c r="AA667" s="213"/>
      <c r="AB667" s="213"/>
      <c r="AC667" s="213"/>
      <c r="AD667" s="45">
        <f>ROUND(ROUND(ROUND(H584+K656,0)*P$656,0)*T668,0)</f>
        <v>233</v>
      </c>
      <c r="AE667" s="79"/>
    </row>
    <row r="668" ht="16.5" customHeight="1">
      <c r="A668" s="29">
        <v>61.0</v>
      </c>
      <c r="B668" s="29">
        <v>9686.0</v>
      </c>
      <c r="C668" s="32" t="s">
        <v>12344</v>
      </c>
      <c r="D668" s="389"/>
      <c r="E668" s="389"/>
      <c r="F668" s="532"/>
      <c r="G668" s="527"/>
      <c r="H668" s="527"/>
      <c r="I668" s="532"/>
      <c r="J668" s="94"/>
      <c r="K668" s="140"/>
      <c r="L668" s="54"/>
      <c r="M668" s="254"/>
      <c r="N668" s="8"/>
      <c r="O668" s="8"/>
      <c r="P668" s="54"/>
      <c r="Q668" s="481"/>
      <c r="R668" s="482"/>
      <c r="S668" s="83" t="s">
        <v>21</v>
      </c>
      <c r="T668" s="528">
        <v>0.7</v>
      </c>
      <c r="U668" s="521"/>
      <c r="V668" s="53"/>
      <c r="W668" s="14"/>
      <c r="X668" s="227"/>
      <c r="Y668" s="8"/>
      <c r="Z668" s="109"/>
      <c r="AA668" s="213" t="s">
        <v>30</v>
      </c>
      <c r="AB668" s="74">
        <v>5.0</v>
      </c>
      <c r="AC668" s="522" t="s">
        <v>31</v>
      </c>
      <c r="AD668" s="45">
        <f>ROUND(ROUND(ROUND(H584+K656,0)*P$656,0)*T668,0)-AB668</f>
        <v>228</v>
      </c>
      <c r="AE668" s="79"/>
    </row>
    <row r="669" ht="16.5" customHeight="1">
      <c r="A669" s="29">
        <v>61.0</v>
      </c>
      <c r="B669" s="29">
        <v>9687.0</v>
      </c>
      <c r="C669" s="32" t="s">
        <v>12345</v>
      </c>
      <c r="D669" s="389"/>
      <c r="E669" s="389"/>
      <c r="F669" s="532"/>
      <c r="G669" s="527"/>
      <c r="H669" s="527"/>
      <c r="I669" s="532"/>
      <c r="J669" s="94"/>
      <c r="K669" s="140"/>
      <c r="L669" s="54"/>
      <c r="M669" s="254"/>
      <c r="N669" s="8"/>
      <c r="O669" s="8"/>
      <c r="P669" s="54"/>
      <c r="Q669" s="481"/>
      <c r="R669" s="482"/>
      <c r="S669" s="14"/>
      <c r="T669" s="14"/>
      <c r="U669" s="521"/>
      <c r="V669" s="53"/>
      <c r="W669" s="14"/>
      <c r="X669" s="305" t="s">
        <v>20</v>
      </c>
      <c r="Y669" s="41" t="s">
        <v>21</v>
      </c>
      <c r="Z669" s="86">
        <v>0.85</v>
      </c>
      <c r="AA669" s="75"/>
      <c r="AB669" s="213"/>
      <c r="AC669" s="213"/>
      <c r="AD669" s="45">
        <f>ROUND(ROUND(ROUND(ROUND(H584+K656,0)*P$656,0)*T668,0)*Z669,0)</f>
        <v>198</v>
      </c>
      <c r="AE669" s="79"/>
    </row>
    <row r="670" ht="16.5" customHeight="1">
      <c r="A670" s="29">
        <v>61.0</v>
      </c>
      <c r="B670" s="29">
        <v>9688.0</v>
      </c>
      <c r="C670" s="32" t="s">
        <v>12346</v>
      </c>
      <c r="D670" s="389"/>
      <c r="E670" s="389"/>
      <c r="F670" s="532"/>
      <c r="G670" s="527"/>
      <c r="H670" s="527"/>
      <c r="I670" s="532"/>
      <c r="J670" s="94"/>
      <c r="K670" s="140"/>
      <c r="L670" s="54"/>
      <c r="M670" s="254"/>
      <c r="N670" s="8"/>
      <c r="O670" s="8"/>
      <c r="P670" s="54"/>
      <c r="Q670" s="481"/>
      <c r="R670" s="482"/>
      <c r="S670" s="83"/>
      <c r="T670" s="83"/>
      <c r="U670" s="525"/>
      <c r="V670" s="180"/>
      <c r="W670" s="21"/>
      <c r="X670" s="484"/>
      <c r="Y670" s="56"/>
      <c r="Z670" s="526"/>
      <c r="AA670" s="213" t="s">
        <v>30</v>
      </c>
      <c r="AB670" s="74">
        <v>5.0</v>
      </c>
      <c r="AC670" s="522" t="s">
        <v>31</v>
      </c>
      <c r="AD670" s="45">
        <f>ROUND(ROUND(ROUND(ROUND(H584+K656,0)*P$656,0)*T668,0)*Z669,0)-AB670</f>
        <v>193</v>
      </c>
      <c r="AE670" s="79"/>
    </row>
    <row r="671" ht="16.5" customHeight="1">
      <c r="A671" s="29">
        <v>61.0</v>
      </c>
      <c r="B671" s="29">
        <v>9689.0</v>
      </c>
      <c r="C671" s="32" t="s">
        <v>12347</v>
      </c>
      <c r="D671" s="389"/>
      <c r="E671" s="389"/>
      <c r="F671" s="532"/>
      <c r="G671" s="527"/>
      <c r="H671" s="527"/>
      <c r="I671" s="532"/>
      <c r="J671" s="94"/>
      <c r="K671" s="140"/>
      <c r="L671" s="54"/>
      <c r="M671" s="254"/>
      <c r="N671" s="8"/>
      <c r="O671" s="8"/>
      <c r="P671" s="54"/>
      <c r="Q671" s="536"/>
      <c r="R671" s="14"/>
      <c r="S671" s="14"/>
      <c r="T671" s="14"/>
      <c r="U671" s="102" t="s">
        <v>326</v>
      </c>
      <c r="V671" s="41" t="s">
        <v>21</v>
      </c>
      <c r="W671" s="60">
        <v>0.7</v>
      </c>
      <c r="X671" s="37"/>
      <c r="Y671" s="7"/>
      <c r="Z671" s="39"/>
      <c r="AA671" s="213"/>
      <c r="AB671" s="213"/>
      <c r="AC671" s="213"/>
      <c r="AD671" s="45">
        <f>ROUND(ROUND(ROUND(ROUND(H584+K656,0)*P$656,0)*T668,0)*W671,0)</f>
        <v>163</v>
      </c>
      <c r="AE671" s="79"/>
    </row>
    <row r="672" ht="16.5" customHeight="1">
      <c r="A672" s="29">
        <v>61.0</v>
      </c>
      <c r="B672" s="29">
        <v>9690.0</v>
      </c>
      <c r="C672" s="32" t="s">
        <v>12348</v>
      </c>
      <c r="D672" s="389"/>
      <c r="E672" s="389"/>
      <c r="F672" s="532"/>
      <c r="G672" s="527"/>
      <c r="H672" s="527"/>
      <c r="I672" s="532"/>
      <c r="J672" s="94"/>
      <c r="K672" s="140"/>
      <c r="L672" s="54"/>
      <c r="M672" s="254"/>
      <c r="N672" s="8"/>
      <c r="O672" s="8"/>
      <c r="P672" s="54"/>
      <c r="Q672" s="536"/>
      <c r="R672" s="14"/>
      <c r="S672" s="14"/>
      <c r="T672" s="14"/>
      <c r="U672" s="482"/>
      <c r="V672" s="83"/>
      <c r="W672" s="528"/>
      <c r="X672" s="227"/>
      <c r="Y672" s="22"/>
      <c r="Z672" s="109"/>
      <c r="AA672" s="213" t="s">
        <v>30</v>
      </c>
      <c r="AB672" s="74">
        <v>5.0</v>
      </c>
      <c r="AC672" s="522" t="s">
        <v>31</v>
      </c>
      <c r="AD672" s="45">
        <f>ROUND(ROUND(ROUND(ROUND(H584+K656,0)*P$656,0)*T668,0)*W671,0)-AB672</f>
        <v>158</v>
      </c>
      <c r="AE672" s="79"/>
    </row>
    <row r="673" ht="16.5" customHeight="1">
      <c r="A673" s="29">
        <v>61.0</v>
      </c>
      <c r="B673" s="29">
        <v>9691.0</v>
      </c>
      <c r="C673" s="32" t="s">
        <v>12349</v>
      </c>
      <c r="D673" s="389"/>
      <c r="E673" s="389"/>
      <c r="F673" s="532"/>
      <c r="G673" s="527"/>
      <c r="H673" s="527"/>
      <c r="I673" s="532"/>
      <c r="J673" s="94"/>
      <c r="K673" s="140"/>
      <c r="L673" s="54"/>
      <c r="M673" s="254"/>
      <c r="N673" s="8"/>
      <c r="O673" s="8"/>
      <c r="P673" s="54"/>
      <c r="Q673" s="254"/>
      <c r="R673" s="83"/>
      <c r="S673" s="83"/>
      <c r="U673" s="482"/>
      <c r="V673" s="99"/>
      <c r="W673" s="529"/>
      <c r="X673" s="305" t="s">
        <v>20</v>
      </c>
      <c r="Y673" s="41" t="s">
        <v>21</v>
      </c>
      <c r="Z673" s="86">
        <v>0.85</v>
      </c>
      <c r="AA673" s="75"/>
      <c r="AB673" s="213"/>
      <c r="AC673" s="213"/>
      <c r="AD673" s="45">
        <f>ROUND(ROUND(ROUND(ROUND(ROUND(H584+K656,0)*P$656,0)*T668,0)*W671,0)*Z673,0)</f>
        <v>139</v>
      </c>
      <c r="AE673" s="79"/>
    </row>
    <row r="674" ht="16.5" customHeight="1">
      <c r="A674" s="29">
        <v>61.0</v>
      </c>
      <c r="B674" s="29">
        <v>9692.0</v>
      </c>
      <c r="C674" s="32" t="s">
        <v>12350</v>
      </c>
      <c r="D674" s="389"/>
      <c r="E674" s="389"/>
      <c r="F674" s="532"/>
      <c r="G674" s="527"/>
      <c r="H674" s="527"/>
      <c r="I674" s="532"/>
      <c r="J674" s="94"/>
      <c r="K674" s="140"/>
      <c r="L674" s="54"/>
      <c r="M674" s="254"/>
      <c r="N674" s="8"/>
      <c r="O674" s="8"/>
      <c r="P674" s="54"/>
      <c r="Q674" s="254"/>
      <c r="R674" s="83"/>
      <c r="S674" s="83"/>
      <c r="T674" s="83"/>
      <c r="U674" s="530"/>
      <c r="V674" s="24"/>
      <c r="W674" s="26"/>
      <c r="X674" s="484"/>
      <c r="Y674" s="56"/>
      <c r="Z674" s="526"/>
      <c r="AA674" s="213" t="s">
        <v>30</v>
      </c>
      <c r="AB674" s="74">
        <v>5.0</v>
      </c>
      <c r="AC674" s="522" t="s">
        <v>31</v>
      </c>
      <c r="AD674" s="45">
        <f>ROUND(ROUND(ROUND(ROUND(ROUND(H584+K656,0)*P$656,0)*T668,0)*W671,0)*Z673,0)-AB674</f>
        <v>134</v>
      </c>
      <c r="AE674" s="79"/>
    </row>
    <row r="675" ht="16.5" customHeight="1">
      <c r="A675" s="29">
        <v>61.0</v>
      </c>
      <c r="B675" s="29">
        <v>9693.0</v>
      </c>
      <c r="C675" s="32" t="s">
        <v>12351</v>
      </c>
      <c r="D675" s="389"/>
      <c r="E675" s="389"/>
      <c r="F675" s="532"/>
      <c r="G675" s="527"/>
      <c r="H675" s="527"/>
      <c r="I675" s="532"/>
      <c r="J675" s="94"/>
      <c r="K675" s="140"/>
      <c r="L675" s="54"/>
      <c r="M675" s="254"/>
      <c r="N675" s="8"/>
      <c r="O675" s="8"/>
      <c r="P675" s="54"/>
      <c r="Q675" s="536"/>
      <c r="R675" s="83"/>
      <c r="S675" s="528"/>
      <c r="T675" s="486"/>
      <c r="U675" s="102" t="s">
        <v>329</v>
      </c>
      <c r="V675" s="83" t="s">
        <v>21</v>
      </c>
      <c r="W675" s="528">
        <v>0.85</v>
      </c>
      <c r="X675" s="37"/>
      <c r="Y675" s="7"/>
      <c r="Z675" s="39"/>
      <c r="AA675" s="213"/>
      <c r="AB675" s="213"/>
      <c r="AC675" s="213"/>
      <c r="AD675" s="45">
        <f>ROUND(ROUND(ROUND(ROUND(H584+K656,0)*P$656,0)*T668,0)*W675,0)</f>
        <v>198</v>
      </c>
      <c r="AE675" s="79"/>
    </row>
    <row r="676" ht="16.5" customHeight="1">
      <c r="A676" s="29">
        <v>61.0</v>
      </c>
      <c r="B676" s="29">
        <v>9694.0</v>
      </c>
      <c r="C676" s="32" t="s">
        <v>12352</v>
      </c>
      <c r="D676" s="389"/>
      <c r="E676" s="389"/>
      <c r="F676" s="532"/>
      <c r="G676" s="527"/>
      <c r="H676" s="527"/>
      <c r="I676" s="532"/>
      <c r="J676" s="94"/>
      <c r="K676" s="140"/>
      <c r="L676" s="54"/>
      <c r="M676" s="254"/>
      <c r="N676" s="8"/>
      <c r="O676" s="8"/>
      <c r="P676" s="54"/>
      <c r="Q676" s="536"/>
      <c r="R676" s="83"/>
      <c r="S676" s="528"/>
      <c r="T676" s="528"/>
      <c r="U676" s="482"/>
      <c r="V676" s="83"/>
      <c r="W676" s="528"/>
      <c r="X676" s="52"/>
      <c r="Y676" s="22"/>
      <c r="Z676" s="109"/>
      <c r="AA676" s="213" t="s">
        <v>30</v>
      </c>
      <c r="AB676" s="74">
        <v>5.0</v>
      </c>
      <c r="AC676" s="522" t="s">
        <v>31</v>
      </c>
      <c r="AD676" s="45">
        <f>ROUND(ROUND(ROUND(ROUND(H584+K656,0)*P$656,0)*T668,0)*W675,0)-AB676</f>
        <v>193</v>
      </c>
      <c r="AE676" s="79"/>
    </row>
    <row r="677" ht="16.5" customHeight="1">
      <c r="A677" s="29">
        <v>61.0</v>
      </c>
      <c r="B677" s="29">
        <v>9695.0</v>
      </c>
      <c r="C677" s="32" t="s">
        <v>12353</v>
      </c>
      <c r="D677" s="389"/>
      <c r="E677" s="389"/>
      <c r="F677" s="532"/>
      <c r="G677" s="527"/>
      <c r="H677" s="527"/>
      <c r="I677" s="532"/>
      <c r="J677" s="94"/>
      <c r="K677" s="140"/>
      <c r="L677" s="54"/>
      <c r="M677" s="254"/>
      <c r="N677" s="8"/>
      <c r="O677" s="8"/>
      <c r="P677" s="54"/>
      <c r="Q677" s="254"/>
      <c r="R677" s="83"/>
      <c r="S677" s="528"/>
      <c r="T677" s="528"/>
      <c r="U677" s="482"/>
      <c r="V677" s="99"/>
      <c r="W677" s="529"/>
      <c r="X677" s="305" t="s">
        <v>20</v>
      </c>
      <c r="Y677" s="41" t="s">
        <v>21</v>
      </c>
      <c r="Z677" s="86">
        <v>0.85</v>
      </c>
      <c r="AA677" s="75"/>
      <c r="AB677" s="213"/>
      <c r="AC677" s="213"/>
      <c r="AD677" s="45">
        <f>ROUND(ROUND(ROUND(ROUND(ROUND(H584+K656,0)*P$656,0)*T668,0)*W675,0)*Z677,0)</f>
        <v>168</v>
      </c>
      <c r="AE677" s="79"/>
    </row>
    <row r="678" ht="16.5" customHeight="1">
      <c r="A678" s="29">
        <v>61.0</v>
      </c>
      <c r="B678" s="29">
        <v>9696.0</v>
      </c>
      <c r="C678" s="32" t="s">
        <v>12354</v>
      </c>
      <c r="D678" s="389"/>
      <c r="E678" s="389"/>
      <c r="F678" s="532"/>
      <c r="G678" s="527"/>
      <c r="H678" s="527"/>
      <c r="I678" s="532"/>
      <c r="J678" s="94"/>
      <c r="K678" s="140"/>
      <c r="L678" s="54"/>
      <c r="M678" s="254"/>
      <c r="N678" s="8"/>
      <c r="O678" s="8"/>
      <c r="P678" s="54"/>
      <c r="Q678" s="536"/>
      <c r="R678" s="83"/>
      <c r="S678" s="83"/>
      <c r="T678" s="83"/>
      <c r="U678" s="484"/>
      <c r="V678" s="24"/>
      <c r="W678" s="26"/>
      <c r="X678" s="484"/>
      <c r="Y678" s="56"/>
      <c r="Z678" s="526"/>
      <c r="AA678" s="213" t="s">
        <v>30</v>
      </c>
      <c r="AB678" s="74">
        <v>5.0</v>
      </c>
      <c r="AC678" s="522" t="s">
        <v>31</v>
      </c>
      <c r="AD678" s="45">
        <f>ROUND(ROUND(ROUND(ROUND(ROUND(H584+K656,0)*P$656,0)*T668,0)*W675,0)*Z677,0)-AB678</f>
        <v>163</v>
      </c>
      <c r="AE678" s="79"/>
    </row>
    <row r="679" ht="16.5" customHeight="1">
      <c r="A679" s="29">
        <v>61.0</v>
      </c>
      <c r="B679" s="29">
        <v>9697.0</v>
      </c>
      <c r="C679" s="32" t="s">
        <v>12355</v>
      </c>
      <c r="D679" s="389"/>
      <c r="E679" s="389"/>
      <c r="F679" s="532"/>
      <c r="G679" s="527"/>
      <c r="H679" s="527"/>
      <c r="I679" s="532"/>
      <c r="J679" s="94"/>
      <c r="K679" s="140"/>
      <c r="L679" s="54"/>
      <c r="M679" s="254"/>
      <c r="N679" s="8"/>
      <c r="O679" s="8"/>
      <c r="P679" s="54"/>
      <c r="Q679" s="536"/>
      <c r="R679" s="102" t="s">
        <v>27</v>
      </c>
      <c r="S679" s="533"/>
      <c r="T679" s="533"/>
      <c r="U679" s="520"/>
      <c r="V679" s="38"/>
      <c r="W679" s="6"/>
      <c r="X679" s="37"/>
      <c r="Y679" s="7"/>
      <c r="Z679" s="39"/>
      <c r="AA679" s="213"/>
      <c r="AB679" s="213"/>
      <c r="AC679" s="213"/>
      <c r="AD679" s="45">
        <f>ROUND(ROUND(ROUND(H584+K656,0)*P$656,0)*T680,0)</f>
        <v>167</v>
      </c>
      <c r="AE679" s="79"/>
    </row>
    <row r="680" ht="16.5" customHeight="1">
      <c r="A680" s="29">
        <v>61.0</v>
      </c>
      <c r="B680" s="29">
        <v>9698.0</v>
      </c>
      <c r="C680" s="32" t="s">
        <v>12356</v>
      </c>
      <c r="D680" s="389"/>
      <c r="E680" s="389"/>
      <c r="F680" s="532"/>
      <c r="G680" s="527"/>
      <c r="H680" s="527"/>
      <c r="I680" s="532"/>
      <c r="J680" s="94"/>
      <c r="K680" s="140"/>
      <c r="L680" s="54"/>
      <c r="M680" s="254"/>
      <c r="N680" s="8"/>
      <c r="O680" s="8"/>
      <c r="P680" s="54"/>
      <c r="Q680" s="535"/>
      <c r="R680" s="482"/>
      <c r="S680" s="83" t="s">
        <v>21</v>
      </c>
      <c r="T680" s="528">
        <v>0.5</v>
      </c>
      <c r="U680" s="521"/>
      <c r="V680" s="53"/>
      <c r="W680" s="14"/>
      <c r="X680" s="227"/>
      <c r="Y680" s="8"/>
      <c r="Z680" s="109"/>
      <c r="AA680" s="213" t="s">
        <v>30</v>
      </c>
      <c r="AB680" s="74">
        <v>5.0</v>
      </c>
      <c r="AC680" s="522" t="s">
        <v>31</v>
      </c>
      <c r="AD680" s="45">
        <f>ROUND(ROUND(ROUND(H584+K656,0)*P$656,0)*T680,0)-AB680</f>
        <v>162</v>
      </c>
      <c r="AE680" s="79"/>
    </row>
    <row r="681" ht="16.5" customHeight="1">
      <c r="A681" s="29">
        <v>61.0</v>
      </c>
      <c r="B681" s="29">
        <v>9699.0</v>
      </c>
      <c r="C681" s="32" t="s">
        <v>12357</v>
      </c>
      <c r="D681" s="389"/>
      <c r="E681" s="389"/>
      <c r="F681" s="532"/>
      <c r="G681" s="527"/>
      <c r="H681" s="527"/>
      <c r="I681" s="532"/>
      <c r="J681" s="94"/>
      <c r="K681" s="140"/>
      <c r="L681" s="54"/>
      <c r="M681" s="254"/>
      <c r="N681" s="8"/>
      <c r="O681" s="8"/>
      <c r="P681" s="54"/>
      <c r="Q681" s="535"/>
      <c r="R681" s="482"/>
      <c r="S681" s="14"/>
      <c r="T681" s="14"/>
      <c r="U681" s="521"/>
      <c r="V681" s="53"/>
      <c r="W681" s="14"/>
      <c r="X681" s="305" t="s">
        <v>20</v>
      </c>
      <c r="Y681" s="41" t="s">
        <v>21</v>
      </c>
      <c r="Z681" s="86">
        <v>0.85</v>
      </c>
      <c r="AA681" s="75"/>
      <c r="AB681" s="213"/>
      <c r="AC681" s="213"/>
      <c r="AD681" s="45">
        <f>ROUND(ROUND(ROUND(ROUND(H584+K656,0)*P$656,0)*T680,0)*Z681,0)</f>
        <v>142</v>
      </c>
      <c r="AE681" s="79"/>
    </row>
    <row r="682" ht="16.5" customHeight="1">
      <c r="A682" s="29">
        <v>61.0</v>
      </c>
      <c r="B682" s="29">
        <v>9700.0</v>
      </c>
      <c r="C682" s="32" t="s">
        <v>12358</v>
      </c>
      <c r="D682" s="389"/>
      <c r="E682" s="389"/>
      <c r="F682" s="532"/>
      <c r="G682" s="527"/>
      <c r="H682" s="527"/>
      <c r="I682" s="532"/>
      <c r="J682" s="94"/>
      <c r="K682" s="140"/>
      <c r="L682" s="54"/>
      <c r="M682" s="254"/>
      <c r="N682" s="8"/>
      <c r="O682" s="8"/>
      <c r="P682" s="54"/>
      <c r="Q682" s="535"/>
      <c r="R682" s="482"/>
      <c r="S682" s="83"/>
      <c r="T682" s="83"/>
      <c r="U682" s="525"/>
      <c r="V682" s="180"/>
      <c r="W682" s="21"/>
      <c r="X682" s="484"/>
      <c r="Y682" s="56"/>
      <c r="Z682" s="526"/>
      <c r="AA682" s="213" t="s">
        <v>30</v>
      </c>
      <c r="AB682" s="74">
        <v>5.0</v>
      </c>
      <c r="AC682" s="522" t="s">
        <v>31</v>
      </c>
      <c r="AD682" s="45">
        <f>ROUND(ROUND(ROUND(ROUND(H584+K656,0)*P$656,0)*T680,0)*Z681,0)-AB682</f>
        <v>137</v>
      </c>
      <c r="AE682" s="79"/>
    </row>
    <row r="683" ht="16.5" customHeight="1">
      <c r="A683" s="29">
        <v>61.0</v>
      </c>
      <c r="B683" s="29">
        <v>9731.0</v>
      </c>
      <c r="C683" s="32" t="s">
        <v>12359</v>
      </c>
      <c r="D683" s="389"/>
      <c r="E683" s="389"/>
      <c r="F683" s="532"/>
      <c r="G683" s="527"/>
      <c r="H683" s="527"/>
      <c r="I683" s="532"/>
      <c r="J683" s="94"/>
      <c r="K683" s="140"/>
      <c r="L683" s="54"/>
      <c r="M683" s="254"/>
      <c r="N683" s="8"/>
      <c r="O683" s="8"/>
      <c r="P683" s="54"/>
      <c r="Q683" s="536"/>
      <c r="R683" s="14"/>
      <c r="S683" s="14"/>
      <c r="T683" s="14"/>
      <c r="U683" s="102" t="s">
        <v>326</v>
      </c>
      <c r="V683" s="41" t="s">
        <v>21</v>
      </c>
      <c r="W683" s="60">
        <v>0.7</v>
      </c>
      <c r="X683" s="37"/>
      <c r="Y683" s="7"/>
      <c r="Z683" s="39"/>
      <c r="AA683" s="213"/>
      <c r="AB683" s="213"/>
      <c r="AC683" s="213"/>
      <c r="AD683" s="45">
        <f>ROUND(ROUND(ROUND(ROUND(H584+K656,0)*P$656,0)*T680,0)*W683,0)</f>
        <v>117</v>
      </c>
      <c r="AE683" s="79"/>
    </row>
    <row r="684" ht="16.5" customHeight="1">
      <c r="A684" s="29">
        <v>61.0</v>
      </c>
      <c r="B684" s="29">
        <v>9732.0</v>
      </c>
      <c r="C684" s="32" t="s">
        <v>12360</v>
      </c>
      <c r="D684" s="389"/>
      <c r="E684" s="389"/>
      <c r="F684" s="532"/>
      <c r="G684" s="527"/>
      <c r="H684" s="527"/>
      <c r="I684" s="532"/>
      <c r="J684" s="94"/>
      <c r="K684" s="140"/>
      <c r="L684" s="54"/>
      <c r="M684" s="254"/>
      <c r="N684" s="8"/>
      <c r="O684" s="8"/>
      <c r="P684" s="54"/>
      <c r="Q684" s="536"/>
      <c r="R684" s="14"/>
      <c r="S684" s="14"/>
      <c r="T684" s="14"/>
      <c r="U684" s="482"/>
      <c r="V684" s="83"/>
      <c r="W684" s="528"/>
      <c r="X684" s="227"/>
      <c r="Y684" s="22"/>
      <c r="Z684" s="109"/>
      <c r="AA684" s="213" t="s">
        <v>30</v>
      </c>
      <c r="AB684" s="74">
        <v>5.0</v>
      </c>
      <c r="AC684" s="522" t="s">
        <v>31</v>
      </c>
      <c r="AD684" s="45">
        <f>ROUND(ROUND(ROUND(ROUND(H584+K656,0)*P$656,0)*T680,0)*W683,0)-AB684</f>
        <v>112</v>
      </c>
      <c r="AE684" s="79"/>
    </row>
    <row r="685" ht="16.5" customHeight="1">
      <c r="A685" s="29">
        <v>61.0</v>
      </c>
      <c r="B685" s="29">
        <v>9733.0</v>
      </c>
      <c r="C685" s="32" t="s">
        <v>12361</v>
      </c>
      <c r="D685" s="389"/>
      <c r="E685" s="389"/>
      <c r="F685" s="532"/>
      <c r="G685" s="527"/>
      <c r="H685" s="527"/>
      <c r="I685" s="532"/>
      <c r="J685" s="94"/>
      <c r="K685" s="140"/>
      <c r="L685" s="54"/>
      <c r="M685" s="254"/>
      <c r="N685" s="8"/>
      <c r="O685" s="8"/>
      <c r="P685" s="54"/>
      <c r="Q685" s="254"/>
      <c r="R685" s="83"/>
      <c r="S685" s="83"/>
      <c r="U685" s="482"/>
      <c r="V685" s="99"/>
      <c r="W685" s="529"/>
      <c r="X685" s="305" t="s">
        <v>20</v>
      </c>
      <c r="Y685" s="41" t="s">
        <v>21</v>
      </c>
      <c r="Z685" s="86">
        <v>0.85</v>
      </c>
      <c r="AA685" s="75"/>
      <c r="AB685" s="213"/>
      <c r="AC685" s="213"/>
      <c r="AD685" s="114">
        <f>ROUND(ROUND(ROUND(ROUND(ROUND(H584+K656,0)*P$656,0)*T680,0)*W683,0)*Z685,0)</f>
        <v>99</v>
      </c>
      <c r="AE685" s="79"/>
    </row>
    <row r="686" ht="16.5" customHeight="1">
      <c r="A686" s="29">
        <v>61.0</v>
      </c>
      <c r="B686" s="29">
        <v>9734.0</v>
      </c>
      <c r="C686" s="32" t="s">
        <v>12362</v>
      </c>
      <c r="D686" s="389"/>
      <c r="E686" s="389"/>
      <c r="F686" s="532"/>
      <c r="G686" s="527"/>
      <c r="H686" s="527"/>
      <c r="I686" s="532"/>
      <c r="J686" s="94"/>
      <c r="K686" s="140"/>
      <c r="L686" s="54"/>
      <c r="M686" s="254"/>
      <c r="N686" s="8"/>
      <c r="O686" s="8"/>
      <c r="P686" s="54"/>
      <c r="Q686" s="254"/>
      <c r="R686" s="83"/>
      <c r="S686" s="83"/>
      <c r="T686" s="83"/>
      <c r="U686" s="530"/>
      <c r="V686" s="24"/>
      <c r="W686" s="26"/>
      <c r="X686" s="484"/>
      <c r="Y686" s="56"/>
      <c r="Z686" s="526"/>
      <c r="AA686" s="213" t="s">
        <v>30</v>
      </c>
      <c r="AB686" s="74">
        <v>5.0</v>
      </c>
      <c r="AC686" s="522" t="s">
        <v>31</v>
      </c>
      <c r="AD686" s="114">
        <f>ROUND(ROUND(ROUND(ROUND(ROUND(H584+K656,0)*P$656,0)*T680,0)*W683,0)*Z685,0)-AB686</f>
        <v>94</v>
      </c>
      <c r="AE686" s="79"/>
    </row>
    <row r="687" ht="16.5" customHeight="1">
      <c r="A687" s="29">
        <v>61.0</v>
      </c>
      <c r="B687" s="29">
        <v>9735.0</v>
      </c>
      <c r="C687" s="32" t="s">
        <v>12363</v>
      </c>
      <c r="D687" s="389"/>
      <c r="E687" s="389"/>
      <c r="F687" s="532"/>
      <c r="G687" s="527"/>
      <c r="H687" s="527"/>
      <c r="I687" s="532"/>
      <c r="J687" s="94"/>
      <c r="K687" s="140"/>
      <c r="L687" s="54"/>
      <c r="M687" s="254"/>
      <c r="N687" s="8"/>
      <c r="O687" s="8"/>
      <c r="P687" s="54"/>
      <c r="Q687" s="536"/>
      <c r="R687" s="83"/>
      <c r="S687" s="528"/>
      <c r="T687" s="486"/>
      <c r="U687" s="102" t="s">
        <v>329</v>
      </c>
      <c r="V687" s="83" t="s">
        <v>21</v>
      </c>
      <c r="W687" s="528">
        <v>0.85</v>
      </c>
      <c r="X687" s="37"/>
      <c r="Y687" s="7"/>
      <c r="Z687" s="39"/>
      <c r="AA687" s="213"/>
      <c r="AB687" s="213"/>
      <c r="AC687" s="213"/>
      <c r="AD687" s="45">
        <f>ROUND(ROUND(ROUND(ROUND(H584+K656,0)*P$656,0)*T680,0)*W687,0)</f>
        <v>142</v>
      </c>
      <c r="AE687" s="79"/>
    </row>
    <row r="688" ht="16.5" customHeight="1">
      <c r="A688" s="29">
        <v>61.0</v>
      </c>
      <c r="B688" s="29">
        <v>9736.0</v>
      </c>
      <c r="C688" s="32" t="s">
        <v>12364</v>
      </c>
      <c r="D688" s="389"/>
      <c r="E688" s="389"/>
      <c r="F688" s="532"/>
      <c r="G688" s="527"/>
      <c r="H688" s="527"/>
      <c r="I688" s="532"/>
      <c r="J688" s="94"/>
      <c r="K688" s="140"/>
      <c r="L688" s="54"/>
      <c r="M688" s="254"/>
      <c r="N688" s="8"/>
      <c r="O688" s="8"/>
      <c r="P688" s="54"/>
      <c r="Q688" s="536"/>
      <c r="R688" s="83"/>
      <c r="S688" s="528"/>
      <c r="T688" s="528"/>
      <c r="U688" s="482"/>
      <c r="V688" s="83"/>
      <c r="W688" s="528"/>
      <c r="X688" s="52"/>
      <c r="Y688" s="22"/>
      <c r="Z688" s="109"/>
      <c r="AA688" s="213" t="s">
        <v>30</v>
      </c>
      <c r="AB688" s="74">
        <v>5.0</v>
      </c>
      <c r="AC688" s="522" t="s">
        <v>31</v>
      </c>
      <c r="AD688" s="45">
        <f>ROUND(ROUND(ROUND(ROUND(H584+K656,0)*P$656,0)*T680,0)*W687,0)-AB688</f>
        <v>137</v>
      </c>
      <c r="AE688" s="79"/>
    </row>
    <row r="689" ht="16.5" customHeight="1">
      <c r="A689" s="29">
        <v>61.0</v>
      </c>
      <c r="B689" s="29">
        <v>9737.0</v>
      </c>
      <c r="C689" s="32" t="s">
        <v>12365</v>
      </c>
      <c r="D689" s="389"/>
      <c r="E689" s="389"/>
      <c r="F689" s="532"/>
      <c r="G689" s="527"/>
      <c r="H689" s="527"/>
      <c r="I689" s="532"/>
      <c r="J689" s="94"/>
      <c r="K689" s="140"/>
      <c r="L689" s="54"/>
      <c r="M689" s="254"/>
      <c r="N689" s="8"/>
      <c r="O689" s="8"/>
      <c r="P689" s="54"/>
      <c r="Q689" s="254"/>
      <c r="R689" s="83"/>
      <c r="S689" s="528"/>
      <c r="T689" s="528"/>
      <c r="U689" s="482"/>
      <c r="V689" s="99"/>
      <c r="W689" s="529"/>
      <c r="X689" s="305" t="s">
        <v>20</v>
      </c>
      <c r="Y689" s="41" t="s">
        <v>21</v>
      </c>
      <c r="Z689" s="86">
        <v>0.85</v>
      </c>
      <c r="AA689" s="75"/>
      <c r="AB689" s="213"/>
      <c r="AC689" s="213"/>
      <c r="AD689" s="45">
        <f>ROUND(ROUND(ROUND(ROUND(ROUND(H584+K656,0)*P$656,0)*T680,0)*W687,0)*Z689,0)</f>
        <v>121</v>
      </c>
      <c r="AE689" s="79"/>
    </row>
    <row r="690" ht="16.5" customHeight="1">
      <c r="A690" s="29">
        <v>61.0</v>
      </c>
      <c r="B690" s="29">
        <v>9738.0</v>
      </c>
      <c r="C690" s="32" t="s">
        <v>12366</v>
      </c>
      <c r="D690" s="389"/>
      <c r="E690" s="389"/>
      <c r="F690" s="532"/>
      <c r="G690" s="527"/>
      <c r="H690" s="527"/>
      <c r="I690" s="532"/>
      <c r="J690" s="94"/>
      <c r="K690" s="140"/>
      <c r="L690" s="54"/>
      <c r="M690" s="254"/>
      <c r="N690" s="8"/>
      <c r="O690" s="8"/>
      <c r="P690" s="54"/>
      <c r="Q690" s="537"/>
      <c r="R690" s="55"/>
      <c r="S690" s="56"/>
      <c r="T690" s="141"/>
      <c r="U690" s="484"/>
      <c r="V690" s="24"/>
      <c r="W690" s="26"/>
      <c r="X690" s="484"/>
      <c r="Y690" s="56"/>
      <c r="Z690" s="526"/>
      <c r="AA690" s="213" t="s">
        <v>30</v>
      </c>
      <c r="AB690" s="74">
        <v>5.0</v>
      </c>
      <c r="AC690" s="522" t="s">
        <v>31</v>
      </c>
      <c r="AD690" s="45">
        <f>ROUND(ROUND(ROUND(ROUND(ROUND(H584+K656,0)*P$656,0)*T680,0)*W687,0)*Z689,0)-AB690</f>
        <v>116</v>
      </c>
      <c r="AE690" s="79"/>
    </row>
    <row r="691" ht="16.5" customHeight="1">
      <c r="A691" s="29">
        <v>61.0</v>
      </c>
      <c r="B691" s="29">
        <v>9739.0</v>
      </c>
      <c r="C691" s="32" t="s">
        <v>12367</v>
      </c>
      <c r="D691" s="389"/>
      <c r="E691" s="389"/>
      <c r="F691" s="532"/>
      <c r="G691" s="527"/>
      <c r="H691" s="527"/>
      <c r="I691" s="532"/>
      <c r="J691" s="94"/>
      <c r="K691" s="140"/>
      <c r="L691" s="54"/>
      <c r="M691" s="254"/>
      <c r="N691" s="598" t="s">
        <v>27</v>
      </c>
      <c r="O691" s="600"/>
      <c r="P691" s="601"/>
      <c r="Q691" s="52"/>
      <c r="R691" s="8"/>
      <c r="S691" s="8"/>
      <c r="T691" s="8"/>
      <c r="U691" s="521"/>
      <c r="V691" s="14"/>
      <c r="W691" s="8"/>
      <c r="X691" s="37"/>
      <c r="Y691" s="7"/>
      <c r="Z691" s="39"/>
      <c r="AA691" s="213"/>
      <c r="AB691" s="213"/>
      <c r="AC691" s="213"/>
      <c r="AD691" s="45">
        <f>ROUND(ROUND(H584+K656,0)*P$692,0)</f>
        <v>238</v>
      </c>
      <c r="AE691" s="79"/>
    </row>
    <row r="692" ht="16.5" customHeight="1">
      <c r="A692" s="29">
        <v>61.0</v>
      </c>
      <c r="B692" s="29">
        <v>9740.0</v>
      </c>
      <c r="C692" s="32" t="s">
        <v>12368</v>
      </c>
      <c r="D692" s="231"/>
      <c r="E692" s="231"/>
      <c r="F692" s="523"/>
      <c r="G692" s="174"/>
      <c r="H692" s="174"/>
      <c r="I692" s="523"/>
      <c r="J692" s="94"/>
      <c r="K692" s="140"/>
      <c r="L692" s="54"/>
      <c r="M692" s="254"/>
      <c r="N692" s="482"/>
      <c r="O692" s="83" t="s">
        <v>21</v>
      </c>
      <c r="P692" s="528">
        <v>0.5</v>
      </c>
      <c r="Q692" s="52"/>
      <c r="R692" s="8"/>
      <c r="S692" s="8"/>
      <c r="T692" s="8"/>
      <c r="U692" s="521"/>
      <c r="V692" s="14"/>
      <c r="W692" s="8"/>
      <c r="X692" s="227"/>
      <c r="Y692" s="8"/>
      <c r="Z692" s="109"/>
      <c r="AA692" s="213" t="s">
        <v>30</v>
      </c>
      <c r="AB692" s="74">
        <v>5.0</v>
      </c>
      <c r="AC692" s="522" t="s">
        <v>31</v>
      </c>
      <c r="AD692" s="45">
        <f>ROUND(ROUND(H584+K656,0)*P$692,0)-AB692</f>
        <v>233</v>
      </c>
      <c r="AE692" s="79"/>
    </row>
    <row r="693" ht="16.5" customHeight="1">
      <c r="A693" s="29">
        <v>61.0</v>
      </c>
      <c r="B693" s="29">
        <v>9741.0</v>
      </c>
      <c r="C693" s="32" t="s">
        <v>12369</v>
      </c>
      <c r="D693" s="231"/>
      <c r="E693" s="231"/>
      <c r="F693" s="523"/>
      <c r="G693" s="174"/>
      <c r="H693" s="174"/>
      <c r="I693" s="523"/>
      <c r="J693" s="94"/>
      <c r="K693" s="140"/>
      <c r="L693" s="54"/>
      <c r="M693" s="254"/>
      <c r="N693" s="482"/>
      <c r="O693" s="8"/>
      <c r="P693" s="54"/>
      <c r="Q693" s="52"/>
      <c r="R693" s="8"/>
      <c r="S693" s="8"/>
      <c r="T693" s="8"/>
      <c r="U693" s="521"/>
      <c r="V693" s="14"/>
      <c r="W693" s="54"/>
      <c r="X693" s="305" t="s">
        <v>20</v>
      </c>
      <c r="Y693" s="41" t="s">
        <v>21</v>
      </c>
      <c r="Z693" s="86">
        <v>0.85</v>
      </c>
      <c r="AA693" s="75"/>
      <c r="AB693" s="213"/>
      <c r="AC693" s="213"/>
      <c r="AD693" s="45">
        <f>ROUND(ROUND(ROUND(H584+K656,0)*P$692,0)*Z693,0)</f>
        <v>202</v>
      </c>
      <c r="AE693" s="79"/>
    </row>
    <row r="694" ht="16.5" customHeight="1">
      <c r="A694" s="29">
        <v>61.0</v>
      </c>
      <c r="B694" s="29">
        <v>9742.0</v>
      </c>
      <c r="C694" s="32" t="s">
        <v>12370</v>
      </c>
      <c r="D694" s="231"/>
      <c r="E694" s="231"/>
      <c r="F694" s="532"/>
      <c r="G694" s="527"/>
      <c r="H694" s="527"/>
      <c r="I694" s="532"/>
      <c r="J694" s="94"/>
      <c r="K694" s="140"/>
      <c r="L694" s="54"/>
      <c r="M694" s="254"/>
      <c r="N694" s="482"/>
      <c r="O694" s="8"/>
      <c r="P694" s="54"/>
      <c r="Q694" s="52"/>
      <c r="R694" s="8"/>
      <c r="S694" s="8"/>
      <c r="T694" s="8"/>
      <c r="U694" s="525"/>
      <c r="V694" s="21"/>
      <c r="W694" s="109"/>
      <c r="X694" s="484"/>
      <c r="Y694" s="56"/>
      <c r="Z694" s="526"/>
      <c r="AA694" s="213" t="s">
        <v>30</v>
      </c>
      <c r="AB694" s="74">
        <v>5.0</v>
      </c>
      <c r="AC694" s="522" t="s">
        <v>31</v>
      </c>
      <c r="AD694" s="45">
        <f>ROUND(ROUND(ROUND(H584+K656,0)*P$692,0)*Z693,0)-AB694</f>
        <v>197</v>
      </c>
      <c r="AE694" s="79"/>
    </row>
    <row r="695" ht="16.5" customHeight="1">
      <c r="A695" s="29">
        <v>61.0</v>
      </c>
      <c r="B695" s="29">
        <v>9743.0</v>
      </c>
      <c r="C695" s="32" t="s">
        <v>12371</v>
      </c>
      <c r="D695" s="231"/>
      <c r="E695" s="231"/>
      <c r="F695" s="532"/>
      <c r="G695" s="527"/>
      <c r="H695" s="527"/>
      <c r="I695" s="532"/>
      <c r="J695" s="94"/>
      <c r="K695" s="140"/>
      <c r="L695" s="54"/>
      <c r="M695" s="254"/>
      <c r="N695" s="8"/>
      <c r="O695" s="8"/>
      <c r="P695" s="54"/>
      <c r="Q695" s="52"/>
      <c r="R695" s="8"/>
      <c r="S695" s="8"/>
      <c r="T695" s="8"/>
      <c r="U695" s="102" t="s">
        <v>326</v>
      </c>
      <c r="V695" s="41" t="s">
        <v>21</v>
      </c>
      <c r="W695" s="60">
        <v>0.7</v>
      </c>
      <c r="X695" s="37"/>
      <c r="Y695" s="7"/>
      <c r="Z695" s="39"/>
      <c r="AA695" s="213"/>
      <c r="AB695" s="213"/>
      <c r="AC695" s="213"/>
      <c r="AD695" s="45">
        <f>ROUND(ROUND(ROUND(H584+K656,0)*P$692,0)*W695,0)</f>
        <v>167</v>
      </c>
      <c r="AE695" s="79"/>
    </row>
    <row r="696" ht="16.5" customHeight="1">
      <c r="A696" s="29">
        <v>61.0</v>
      </c>
      <c r="B696" s="29">
        <v>9744.0</v>
      </c>
      <c r="C696" s="32" t="s">
        <v>12372</v>
      </c>
      <c r="D696" s="231"/>
      <c r="E696" s="231"/>
      <c r="F696" s="532"/>
      <c r="G696" s="527"/>
      <c r="H696" s="8"/>
      <c r="I696" s="144"/>
      <c r="J696" s="94"/>
      <c r="K696" s="140"/>
      <c r="L696" s="54"/>
      <c r="M696" s="254"/>
      <c r="N696" s="8"/>
      <c r="O696" s="8"/>
      <c r="P696" s="54"/>
      <c r="Q696" s="52"/>
      <c r="R696" s="8"/>
      <c r="S696" s="8"/>
      <c r="T696" s="8"/>
      <c r="U696" s="482"/>
      <c r="V696" s="83"/>
      <c r="W696" s="528"/>
      <c r="X696" s="227"/>
      <c r="Y696" s="22"/>
      <c r="Z696" s="109"/>
      <c r="AA696" s="213" t="s">
        <v>30</v>
      </c>
      <c r="AB696" s="74">
        <v>5.0</v>
      </c>
      <c r="AC696" s="522" t="s">
        <v>31</v>
      </c>
      <c r="AD696" s="45">
        <f>ROUND(ROUND(ROUND(H584+K656,0)*P$692,0)*W695,0)-AB696</f>
        <v>162</v>
      </c>
      <c r="AE696" s="79"/>
    </row>
    <row r="697" ht="16.5" customHeight="1">
      <c r="A697" s="29">
        <v>61.0</v>
      </c>
      <c r="B697" s="29">
        <v>9745.0</v>
      </c>
      <c r="C697" s="32" t="s">
        <v>12373</v>
      </c>
      <c r="D697" s="389"/>
      <c r="E697" s="231"/>
      <c r="F697" s="543"/>
      <c r="G697" s="113"/>
      <c r="H697" s="8"/>
      <c r="I697" s="144"/>
      <c r="J697" s="94"/>
      <c r="K697" s="140"/>
      <c r="L697" s="54"/>
      <c r="M697" s="254"/>
      <c r="N697" s="8"/>
      <c r="O697" s="8"/>
      <c r="P697" s="54"/>
      <c r="Q697" s="52"/>
      <c r="R697" s="8"/>
      <c r="S697" s="8"/>
      <c r="T697" s="8"/>
      <c r="U697" s="482"/>
      <c r="V697" s="99"/>
      <c r="W697" s="529"/>
      <c r="X697" s="305" t="s">
        <v>20</v>
      </c>
      <c r="Y697" s="41" t="s">
        <v>21</v>
      </c>
      <c r="Z697" s="86">
        <v>0.85</v>
      </c>
      <c r="AA697" s="75"/>
      <c r="AB697" s="213"/>
      <c r="AC697" s="213"/>
      <c r="AD697" s="45">
        <f>ROUND(ROUND(ROUND(ROUND(H584+K656,0)*P$692,0)*W695,0)*Z697,0)</f>
        <v>142</v>
      </c>
      <c r="AE697" s="79"/>
    </row>
    <row r="698" ht="16.5" customHeight="1">
      <c r="A698" s="29">
        <v>61.0</v>
      </c>
      <c r="B698" s="29">
        <v>9746.0</v>
      </c>
      <c r="C698" s="32" t="s">
        <v>12374</v>
      </c>
      <c r="D698" s="389"/>
      <c r="E698" s="231"/>
      <c r="F698" s="543"/>
      <c r="G698" s="113"/>
      <c r="H698" s="8"/>
      <c r="I698" s="144"/>
      <c r="J698" s="94"/>
      <c r="K698" s="140"/>
      <c r="L698" s="54"/>
      <c r="M698" s="254"/>
      <c r="N698" s="8"/>
      <c r="O698" s="8"/>
      <c r="P698" s="54"/>
      <c r="Q698" s="52"/>
      <c r="R698" s="8"/>
      <c r="S698" s="8"/>
      <c r="T698" s="8"/>
      <c r="U698" s="530"/>
      <c r="V698" s="24"/>
      <c r="W698" s="26"/>
      <c r="X698" s="484"/>
      <c r="Y698" s="56"/>
      <c r="Z698" s="526"/>
      <c r="AA698" s="213" t="s">
        <v>30</v>
      </c>
      <c r="AB698" s="74">
        <v>5.0</v>
      </c>
      <c r="AC698" s="522" t="s">
        <v>31</v>
      </c>
      <c r="AD698" s="45">
        <f>ROUND(ROUND(ROUND(ROUND(H584+K656,0)*P$692,0)*W695,0)*Z697,0)-AB698</f>
        <v>137</v>
      </c>
      <c r="AE698" s="79"/>
    </row>
    <row r="699" ht="16.5" customHeight="1">
      <c r="A699" s="29">
        <v>61.0</v>
      </c>
      <c r="B699" s="29">
        <v>9747.0</v>
      </c>
      <c r="C699" s="32" t="s">
        <v>12375</v>
      </c>
      <c r="D699" s="389"/>
      <c r="E699" s="231"/>
      <c r="F699" s="543"/>
      <c r="G699" s="113"/>
      <c r="H699" s="8"/>
      <c r="I699" s="144"/>
      <c r="J699" s="94"/>
      <c r="K699" s="140"/>
      <c r="L699" s="54"/>
      <c r="M699" s="254"/>
      <c r="N699" s="8"/>
      <c r="O699" s="8"/>
      <c r="P699" s="54"/>
      <c r="Q699" s="52"/>
      <c r="R699" s="8"/>
      <c r="S699" s="8"/>
      <c r="T699" s="54"/>
      <c r="U699" s="102" t="s">
        <v>329</v>
      </c>
      <c r="V699" s="83" t="s">
        <v>21</v>
      </c>
      <c r="W699" s="528">
        <v>0.85</v>
      </c>
      <c r="X699" s="37"/>
      <c r="Y699" s="7"/>
      <c r="Z699" s="39"/>
      <c r="AA699" s="213"/>
      <c r="AB699" s="213"/>
      <c r="AC699" s="213"/>
      <c r="AD699" s="45">
        <f>ROUND(ROUND(ROUND(H584+K656,0)*P$692,0)*W699,0)</f>
        <v>202</v>
      </c>
      <c r="AE699" s="79"/>
    </row>
    <row r="700" ht="16.5" customHeight="1">
      <c r="A700" s="29">
        <v>61.0</v>
      </c>
      <c r="B700" s="29">
        <v>9748.0</v>
      </c>
      <c r="C700" s="32" t="s">
        <v>12376</v>
      </c>
      <c r="D700" s="389"/>
      <c r="E700" s="231"/>
      <c r="F700" s="543"/>
      <c r="G700" s="113"/>
      <c r="H700" s="8"/>
      <c r="I700" s="144"/>
      <c r="J700" s="94"/>
      <c r="K700" s="140"/>
      <c r="L700" s="54"/>
      <c r="M700" s="254"/>
      <c r="N700" s="8"/>
      <c r="O700" s="8"/>
      <c r="P700" s="54"/>
      <c r="Q700" s="52"/>
      <c r="R700" s="8"/>
      <c r="S700" s="8"/>
      <c r="T700" s="8"/>
      <c r="U700" s="482"/>
      <c r="V700" s="83"/>
      <c r="W700" s="528"/>
      <c r="X700" s="52"/>
      <c r="Y700" s="22"/>
      <c r="Z700" s="109"/>
      <c r="AA700" s="213" t="s">
        <v>30</v>
      </c>
      <c r="AB700" s="74">
        <v>5.0</v>
      </c>
      <c r="AC700" s="522" t="s">
        <v>31</v>
      </c>
      <c r="AD700" s="45">
        <f>ROUND(ROUND(ROUND(H584+K656,0)*P$692,0)*W699,0)-AB700</f>
        <v>197</v>
      </c>
      <c r="AE700" s="79"/>
    </row>
    <row r="701" ht="16.5" customHeight="1">
      <c r="A701" s="29">
        <v>61.0</v>
      </c>
      <c r="B701" s="29">
        <v>9749.0</v>
      </c>
      <c r="C701" s="32" t="s">
        <v>12377</v>
      </c>
      <c r="D701" s="389"/>
      <c r="E701" s="231"/>
      <c r="F701" s="532"/>
      <c r="G701" s="527"/>
      <c r="H701" s="527"/>
      <c r="I701" s="532"/>
      <c r="J701" s="94"/>
      <c r="K701" s="140"/>
      <c r="L701" s="54"/>
      <c r="M701" s="254"/>
      <c r="N701" s="8"/>
      <c r="O701" s="8"/>
      <c r="P701" s="54"/>
      <c r="Q701" s="52"/>
      <c r="R701" s="8"/>
      <c r="S701" s="8"/>
      <c r="T701" s="8"/>
      <c r="U701" s="482"/>
      <c r="V701" s="99"/>
      <c r="W701" s="529"/>
      <c r="X701" s="305" t="s">
        <v>20</v>
      </c>
      <c r="Y701" s="41" t="s">
        <v>21</v>
      </c>
      <c r="Z701" s="86">
        <v>0.85</v>
      </c>
      <c r="AA701" s="75"/>
      <c r="AB701" s="213"/>
      <c r="AC701" s="213"/>
      <c r="AD701" s="45">
        <f>ROUND(ROUND(ROUND(ROUND(H584+K656,0)*P$692,0)*W699,0)*Z701,0)</f>
        <v>172</v>
      </c>
      <c r="AE701" s="79"/>
    </row>
    <row r="702" ht="16.5" customHeight="1">
      <c r="A702" s="29">
        <v>61.0</v>
      </c>
      <c r="B702" s="29">
        <v>9750.0</v>
      </c>
      <c r="C702" s="32" t="s">
        <v>12378</v>
      </c>
      <c r="D702" s="389"/>
      <c r="E702" s="231"/>
      <c r="F702" s="532"/>
      <c r="G702" s="527"/>
      <c r="H702" s="527"/>
      <c r="I702" s="532"/>
      <c r="J702" s="94"/>
      <c r="K702" s="140"/>
      <c r="L702" s="54"/>
      <c r="M702" s="254"/>
      <c r="N702" s="8"/>
      <c r="O702" s="8"/>
      <c r="P702" s="54"/>
      <c r="Q702" s="227"/>
      <c r="R702" s="22"/>
      <c r="S702" s="22"/>
      <c r="T702" s="22"/>
      <c r="U702" s="484"/>
      <c r="V702" s="24"/>
      <c r="W702" s="26"/>
      <c r="X702" s="484"/>
      <c r="Y702" s="56"/>
      <c r="Z702" s="526"/>
      <c r="AA702" s="213" t="s">
        <v>30</v>
      </c>
      <c r="AB702" s="74">
        <v>5.0</v>
      </c>
      <c r="AC702" s="522" t="s">
        <v>31</v>
      </c>
      <c r="AD702" s="45">
        <f>ROUND(ROUND(ROUND(ROUND(H584+K656,0)*P$692,0)*W699,0)*Z701,0)-AB702</f>
        <v>167</v>
      </c>
      <c r="AE702" s="79"/>
    </row>
    <row r="703" ht="16.5" customHeight="1">
      <c r="A703" s="29">
        <v>61.0</v>
      </c>
      <c r="B703" s="29">
        <v>9751.0</v>
      </c>
      <c r="C703" s="32" t="s">
        <v>12379</v>
      </c>
      <c r="D703" s="389"/>
      <c r="E703" s="389"/>
      <c r="F703" s="532"/>
      <c r="G703" s="527"/>
      <c r="H703" s="527"/>
      <c r="I703" s="532"/>
      <c r="J703" s="94"/>
      <c r="K703" s="140"/>
      <c r="L703" s="54"/>
      <c r="M703" s="254"/>
      <c r="N703" s="8"/>
      <c r="O703" s="8"/>
      <c r="P703" s="54"/>
      <c r="Q703" s="206" t="s">
        <v>23</v>
      </c>
      <c r="R703" s="102" t="s">
        <v>24</v>
      </c>
      <c r="S703" s="533"/>
      <c r="T703" s="533"/>
      <c r="U703" s="520"/>
      <c r="V703" s="38"/>
      <c r="W703" s="6"/>
      <c r="X703" s="37"/>
      <c r="Y703" s="7"/>
      <c r="Z703" s="39"/>
      <c r="AA703" s="213"/>
      <c r="AB703" s="213"/>
      <c r="AC703" s="213"/>
      <c r="AD703" s="45">
        <f>ROUND(ROUND(ROUND(H584+K656,0)*P$692,0)*T704,0)</f>
        <v>167</v>
      </c>
      <c r="AE703" s="79"/>
    </row>
    <row r="704" ht="16.5" customHeight="1">
      <c r="A704" s="29">
        <v>61.0</v>
      </c>
      <c r="B704" s="29">
        <v>9752.0</v>
      </c>
      <c r="C704" s="32" t="s">
        <v>12380</v>
      </c>
      <c r="D704" s="389"/>
      <c r="E704" s="389"/>
      <c r="F704" s="532"/>
      <c r="G704" s="527"/>
      <c r="H704" s="527"/>
      <c r="I704" s="532"/>
      <c r="J704" s="94"/>
      <c r="K704" s="140"/>
      <c r="L704" s="54"/>
      <c r="M704" s="254"/>
      <c r="N704" s="8"/>
      <c r="O704" s="8"/>
      <c r="P704" s="54"/>
      <c r="Q704" s="481"/>
      <c r="R704" s="482"/>
      <c r="S704" s="83" t="s">
        <v>21</v>
      </c>
      <c r="T704" s="528">
        <v>0.7</v>
      </c>
      <c r="U704" s="521"/>
      <c r="V704" s="53"/>
      <c r="W704" s="14"/>
      <c r="X704" s="227"/>
      <c r="Y704" s="8"/>
      <c r="Z704" s="109"/>
      <c r="AA704" s="213" t="s">
        <v>30</v>
      </c>
      <c r="AB704" s="74">
        <v>5.0</v>
      </c>
      <c r="AC704" s="522" t="s">
        <v>31</v>
      </c>
      <c r="AD704" s="45">
        <f>ROUND(ROUND(ROUND(H584+K656,0)*P$692,0)*T704,0)-AB704</f>
        <v>162</v>
      </c>
      <c r="AE704" s="79"/>
    </row>
    <row r="705" ht="16.5" customHeight="1">
      <c r="A705" s="29">
        <v>61.0</v>
      </c>
      <c r="B705" s="29">
        <v>9753.0</v>
      </c>
      <c r="C705" s="32" t="s">
        <v>12381</v>
      </c>
      <c r="D705" s="389"/>
      <c r="E705" s="389"/>
      <c r="F705" s="532"/>
      <c r="G705" s="527"/>
      <c r="H705" s="527"/>
      <c r="I705" s="532"/>
      <c r="J705" s="94"/>
      <c r="K705" s="140"/>
      <c r="L705" s="54"/>
      <c r="M705" s="254"/>
      <c r="N705" s="8"/>
      <c r="O705" s="8"/>
      <c r="P705" s="54"/>
      <c r="Q705" s="481"/>
      <c r="R705" s="482"/>
      <c r="S705" s="14"/>
      <c r="T705" s="14"/>
      <c r="U705" s="521"/>
      <c r="V705" s="53"/>
      <c r="W705" s="14"/>
      <c r="X705" s="305" t="s">
        <v>20</v>
      </c>
      <c r="Y705" s="41" t="s">
        <v>21</v>
      </c>
      <c r="Z705" s="86">
        <v>0.85</v>
      </c>
      <c r="AA705" s="75"/>
      <c r="AB705" s="213"/>
      <c r="AC705" s="213"/>
      <c r="AD705" s="45">
        <f>ROUND(ROUND(ROUND(ROUND(H584+K656,0)*P$692,0)*T704,0)*Z705,0)</f>
        <v>142</v>
      </c>
      <c r="AE705" s="79"/>
    </row>
    <row r="706" ht="16.5" customHeight="1">
      <c r="A706" s="29">
        <v>61.0</v>
      </c>
      <c r="B706" s="29">
        <v>9754.0</v>
      </c>
      <c r="C706" s="32" t="s">
        <v>12382</v>
      </c>
      <c r="D706" s="389"/>
      <c r="E706" s="389"/>
      <c r="F706" s="532"/>
      <c r="G706" s="527"/>
      <c r="H706" s="527"/>
      <c r="I706" s="532"/>
      <c r="J706" s="94"/>
      <c r="K706" s="140"/>
      <c r="L706" s="54"/>
      <c r="M706" s="254"/>
      <c r="N706" s="8"/>
      <c r="O706" s="8"/>
      <c r="P706" s="54"/>
      <c r="Q706" s="481"/>
      <c r="R706" s="482"/>
      <c r="S706" s="83"/>
      <c r="T706" s="83"/>
      <c r="U706" s="525"/>
      <c r="V706" s="180"/>
      <c r="W706" s="21"/>
      <c r="X706" s="484"/>
      <c r="Y706" s="56"/>
      <c r="Z706" s="526"/>
      <c r="AA706" s="213" t="s">
        <v>30</v>
      </c>
      <c r="AB706" s="74">
        <v>5.0</v>
      </c>
      <c r="AC706" s="522" t="s">
        <v>31</v>
      </c>
      <c r="AD706" s="45">
        <f>ROUND(ROUND(ROUND(ROUND(H584+K656,0)*P$692,0)*T704,0)*Z705,0)-AB706</f>
        <v>137</v>
      </c>
      <c r="AE706" s="79"/>
    </row>
    <row r="707" ht="16.5" customHeight="1">
      <c r="A707" s="29">
        <v>61.0</v>
      </c>
      <c r="B707" s="29">
        <v>9755.0</v>
      </c>
      <c r="C707" s="32" t="s">
        <v>12383</v>
      </c>
      <c r="D707" s="389"/>
      <c r="E707" s="389"/>
      <c r="F707" s="532"/>
      <c r="G707" s="527"/>
      <c r="H707" s="527"/>
      <c r="I707" s="532"/>
      <c r="J707" s="94"/>
      <c r="K707" s="140"/>
      <c r="L707" s="54"/>
      <c r="M707" s="254"/>
      <c r="N707" s="8"/>
      <c r="O707" s="8"/>
      <c r="P707" s="54"/>
      <c r="Q707" s="536"/>
      <c r="R707" s="14"/>
      <c r="S707" s="14"/>
      <c r="T707" s="14"/>
      <c r="U707" s="102" t="s">
        <v>326</v>
      </c>
      <c r="V707" s="41" t="s">
        <v>21</v>
      </c>
      <c r="W707" s="60">
        <v>0.7</v>
      </c>
      <c r="X707" s="37"/>
      <c r="Y707" s="7"/>
      <c r="Z707" s="39"/>
      <c r="AA707" s="213"/>
      <c r="AB707" s="213"/>
      <c r="AC707" s="213"/>
      <c r="AD707" s="45">
        <f>ROUND(ROUND(ROUND(ROUND(H584+K656,0)*P$692,0)*T704,0)*W707,0)</f>
        <v>117</v>
      </c>
      <c r="AE707" s="79"/>
    </row>
    <row r="708" ht="16.5" customHeight="1">
      <c r="A708" s="29">
        <v>61.0</v>
      </c>
      <c r="B708" s="29">
        <v>9756.0</v>
      </c>
      <c r="C708" s="32" t="s">
        <v>12384</v>
      </c>
      <c r="D708" s="389"/>
      <c r="E708" s="389"/>
      <c r="F708" s="532"/>
      <c r="G708" s="527"/>
      <c r="H708" s="527"/>
      <c r="I708" s="532"/>
      <c r="J708" s="94"/>
      <c r="K708" s="140"/>
      <c r="L708" s="54"/>
      <c r="M708" s="254"/>
      <c r="N708" s="8"/>
      <c r="O708" s="8"/>
      <c r="P708" s="54"/>
      <c r="Q708" s="536"/>
      <c r="R708" s="14"/>
      <c r="S708" s="14"/>
      <c r="T708" s="14"/>
      <c r="U708" s="482"/>
      <c r="V708" s="83"/>
      <c r="W708" s="528"/>
      <c r="X708" s="227"/>
      <c r="Y708" s="22"/>
      <c r="Z708" s="109"/>
      <c r="AA708" s="213" t="s">
        <v>30</v>
      </c>
      <c r="AB708" s="74">
        <v>5.0</v>
      </c>
      <c r="AC708" s="522" t="s">
        <v>31</v>
      </c>
      <c r="AD708" s="45">
        <f>ROUND(ROUND(ROUND(ROUND(H584+K656,0)*P$692,0)*T704,0)*W707,0)-AB708</f>
        <v>112</v>
      </c>
      <c r="AE708" s="79"/>
    </row>
    <row r="709" ht="16.5" customHeight="1">
      <c r="A709" s="29">
        <v>61.0</v>
      </c>
      <c r="B709" s="29">
        <v>9757.0</v>
      </c>
      <c r="C709" s="32" t="s">
        <v>12385</v>
      </c>
      <c r="D709" s="389"/>
      <c r="E709" s="389"/>
      <c r="F709" s="532"/>
      <c r="G709" s="527"/>
      <c r="H709" s="527"/>
      <c r="I709" s="532"/>
      <c r="J709" s="94"/>
      <c r="K709" s="140"/>
      <c r="L709" s="54"/>
      <c r="M709" s="254"/>
      <c r="N709" s="8"/>
      <c r="O709" s="8"/>
      <c r="P709" s="54"/>
      <c r="Q709" s="254"/>
      <c r="R709" s="83"/>
      <c r="S709" s="83"/>
      <c r="U709" s="482"/>
      <c r="V709" s="99"/>
      <c r="W709" s="529"/>
      <c r="X709" s="305" t="s">
        <v>20</v>
      </c>
      <c r="Y709" s="41" t="s">
        <v>21</v>
      </c>
      <c r="Z709" s="86">
        <v>0.85</v>
      </c>
      <c r="AA709" s="75"/>
      <c r="AB709" s="213"/>
      <c r="AC709" s="213"/>
      <c r="AD709" s="114">
        <f>ROUND(ROUND(ROUND(ROUND(ROUND(H584+K656,0)*P$692,0)*T704,0)*W707,0)*Z709,0)</f>
        <v>99</v>
      </c>
      <c r="AE709" s="79"/>
    </row>
    <row r="710" ht="16.5" customHeight="1">
      <c r="A710" s="29">
        <v>61.0</v>
      </c>
      <c r="B710" s="29">
        <v>9758.0</v>
      </c>
      <c r="C710" s="32" t="s">
        <v>12386</v>
      </c>
      <c r="D710" s="389"/>
      <c r="E710" s="389"/>
      <c r="F710" s="532"/>
      <c r="G710" s="527"/>
      <c r="H710" s="527"/>
      <c r="I710" s="532"/>
      <c r="J710" s="94"/>
      <c r="K710" s="140"/>
      <c r="L710" s="54"/>
      <c r="M710" s="254"/>
      <c r="N710" s="8"/>
      <c r="O710" s="8"/>
      <c r="P710" s="54"/>
      <c r="Q710" s="254"/>
      <c r="R710" s="83"/>
      <c r="S710" s="83"/>
      <c r="T710" s="83"/>
      <c r="U710" s="530"/>
      <c r="V710" s="24"/>
      <c r="W710" s="26"/>
      <c r="X710" s="484"/>
      <c r="Y710" s="56"/>
      <c r="Z710" s="526"/>
      <c r="AA710" s="213" t="s">
        <v>30</v>
      </c>
      <c r="AB710" s="74">
        <v>5.0</v>
      </c>
      <c r="AC710" s="522" t="s">
        <v>31</v>
      </c>
      <c r="AD710" s="114">
        <f>ROUND(ROUND(ROUND(ROUND(ROUND(H584+K656,0)*P$692,0)*T704,0)*W707,0)*Z709,0)-AB710</f>
        <v>94</v>
      </c>
      <c r="AE710" s="79"/>
    </row>
    <row r="711" ht="16.5" customHeight="1">
      <c r="A711" s="29">
        <v>61.0</v>
      </c>
      <c r="B711" s="29">
        <v>9759.0</v>
      </c>
      <c r="C711" s="32" t="s">
        <v>12387</v>
      </c>
      <c r="D711" s="389"/>
      <c r="E711" s="389"/>
      <c r="F711" s="532"/>
      <c r="G711" s="527"/>
      <c r="H711" s="527"/>
      <c r="I711" s="532"/>
      <c r="J711" s="94"/>
      <c r="K711" s="140"/>
      <c r="L711" s="54"/>
      <c r="M711" s="254"/>
      <c r="N711" s="8"/>
      <c r="O711" s="8"/>
      <c r="P711" s="54"/>
      <c r="Q711" s="536"/>
      <c r="R711" s="83"/>
      <c r="S711" s="528"/>
      <c r="T711" s="486"/>
      <c r="U711" s="102" t="s">
        <v>329</v>
      </c>
      <c r="V711" s="83" t="s">
        <v>21</v>
      </c>
      <c r="W711" s="528">
        <v>0.85</v>
      </c>
      <c r="X711" s="37"/>
      <c r="Y711" s="7"/>
      <c r="Z711" s="39"/>
      <c r="AA711" s="213"/>
      <c r="AB711" s="213"/>
      <c r="AC711" s="213"/>
      <c r="AD711" s="45">
        <f>ROUND(ROUND(ROUND(ROUND(H584+K656,0)*P$692,0)*T704,0)*W711,0)</f>
        <v>142</v>
      </c>
      <c r="AE711" s="79"/>
    </row>
    <row r="712" ht="16.5" customHeight="1">
      <c r="A712" s="29">
        <v>61.0</v>
      </c>
      <c r="B712" s="29">
        <v>9760.0</v>
      </c>
      <c r="C712" s="32" t="s">
        <v>12388</v>
      </c>
      <c r="D712" s="389"/>
      <c r="E712" s="389"/>
      <c r="F712" s="532"/>
      <c r="G712" s="527"/>
      <c r="H712" s="527"/>
      <c r="I712" s="532"/>
      <c r="J712" s="94"/>
      <c r="K712" s="140"/>
      <c r="L712" s="54"/>
      <c r="M712" s="254"/>
      <c r="N712" s="8"/>
      <c r="O712" s="8"/>
      <c r="P712" s="54"/>
      <c r="Q712" s="536"/>
      <c r="R712" s="83"/>
      <c r="S712" s="528"/>
      <c r="T712" s="528"/>
      <c r="U712" s="482"/>
      <c r="V712" s="83"/>
      <c r="W712" s="528"/>
      <c r="X712" s="52"/>
      <c r="Y712" s="22"/>
      <c r="Z712" s="109"/>
      <c r="AA712" s="213" t="s">
        <v>30</v>
      </c>
      <c r="AB712" s="74">
        <v>5.0</v>
      </c>
      <c r="AC712" s="522" t="s">
        <v>31</v>
      </c>
      <c r="AD712" s="45">
        <f>ROUND(ROUND(ROUND(ROUND(H584+K656,0)*P$692,0)*T704,0)*W711,0)-AB712</f>
        <v>137</v>
      </c>
      <c r="AE712" s="79"/>
    </row>
    <row r="713" ht="16.5" customHeight="1">
      <c r="A713" s="29">
        <v>61.0</v>
      </c>
      <c r="B713" s="29">
        <v>9761.0</v>
      </c>
      <c r="C713" s="32" t="s">
        <v>12389</v>
      </c>
      <c r="D713" s="389"/>
      <c r="E713" s="389"/>
      <c r="F713" s="532"/>
      <c r="G713" s="527"/>
      <c r="H713" s="527"/>
      <c r="I713" s="532"/>
      <c r="J713" s="94"/>
      <c r="K713" s="140"/>
      <c r="L713" s="54"/>
      <c r="M713" s="254"/>
      <c r="N713" s="8"/>
      <c r="O713" s="8"/>
      <c r="P713" s="54"/>
      <c r="Q713" s="254"/>
      <c r="R713" s="83"/>
      <c r="S713" s="528"/>
      <c r="T713" s="528"/>
      <c r="U713" s="482"/>
      <c r="V713" s="99"/>
      <c r="W713" s="529"/>
      <c r="X713" s="305" t="s">
        <v>20</v>
      </c>
      <c r="Y713" s="41" t="s">
        <v>21</v>
      </c>
      <c r="Z713" s="86">
        <v>0.85</v>
      </c>
      <c r="AA713" s="75"/>
      <c r="AB713" s="213"/>
      <c r="AC713" s="213"/>
      <c r="AD713" s="45">
        <f>ROUND(ROUND(ROUND(ROUND(ROUND(H584+K656,0)*P$692,0)*T704,0)*W711,0)*Z713,0)</f>
        <v>121</v>
      </c>
      <c r="AE713" s="79"/>
    </row>
    <row r="714" ht="16.5" customHeight="1">
      <c r="A714" s="29">
        <v>61.0</v>
      </c>
      <c r="B714" s="29">
        <v>9762.0</v>
      </c>
      <c r="C714" s="32" t="s">
        <v>12390</v>
      </c>
      <c r="D714" s="389"/>
      <c r="E714" s="389"/>
      <c r="F714" s="532"/>
      <c r="G714" s="527"/>
      <c r="H714" s="527"/>
      <c r="I714" s="532"/>
      <c r="J714" s="94"/>
      <c r="K714" s="140"/>
      <c r="L714" s="54"/>
      <c r="M714" s="254"/>
      <c r="N714" s="8"/>
      <c r="O714" s="8"/>
      <c r="P714" s="54"/>
      <c r="Q714" s="536"/>
      <c r="R714" s="83"/>
      <c r="S714" s="83"/>
      <c r="T714" s="83"/>
      <c r="U714" s="484"/>
      <c r="V714" s="24"/>
      <c r="W714" s="26"/>
      <c r="X714" s="484"/>
      <c r="Y714" s="56"/>
      <c r="Z714" s="526"/>
      <c r="AA714" s="213" t="s">
        <v>30</v>
      </c>
      <c r="AB714" s="74">
        <v>5.0</v>
      </c>
      <c r="AC714" s="522" t="s">
        <v>31</v>
      </c>
      <c r="AD714" s="45">
        <f>ROUND(ROUND(ROUND(ROUND(ROUND(H584+K656,0)*P$692,0)*T704,0)*W711,0)*Z713,0)-AB714</f>
        <v>116</v>
      </c>
      <c r="AE714" s="79"/>
    </row>
    <row r="715" ht="16.5" customHeight="1">
      <c r="A715" s="29">
        <v>61.0</v>
      </c>
      <c r="B715" s="29">
        <v>9763.0</v>
      </c>
      <c r="C715" s="32" t="s">
        <v>12391</v>
      </c>
      <c r="D715" s="389"/>
      <c r="E715" s="389"/>
      <c r="F715" s="532"/>
      <c r="G715" s="527"/>
      <c r="H715" s="527"/>
      <c r="I715" s="532"/>
      <c r="J715" s="94"/>
      <c r="K715" s="140"/>
      <c r="L715" s="54"/>
      <c r="M715" s="254"/>
      <c r="N715" s="8"/>
      <c r="O715" s="8"/>
      <c r="P715" s="54"/>
      <c r="Q715" s="536"/>
      <c r="R715" s="102" t="s">
        <v>27</v>
      </c>
      <c r="S715" s="533"/>
      <c r="T715" s="533"/>
      <c r="U715" s="520"/>
      <c r="V715" s="38"/>
      <c r="W715" s="6"/>
      <c r="X715" s="37"/>
      <c r="Y715" s="7"/>
      <c r="Z715" s="39"/>
      <c r="AA715" s="213"/>
      <c r="AB715" s="213"/>
      <c r="AC715" s="213"/>
      <c r="AD715" s="114">
        <f>ROUND(ROUND(ROUND(H584+K656,0)*P$692,0)*T716,0)</f>
        <v>119</v>
      </c>
      <c r="AE715" s="79"/>
    </row>
    <row r="716" ht="16.5" customHeight="1">
      <c r="A716" s="29">
        <v>61.0</v>
      </c>
      <c r="B716" s="29">
        <v>9764.0</v>
      </c>
      <c r="C716" s="32" t="s">
        <v>12392</v>
      </c>
      <c r="D716" s="389"/>
      <c r="E716" s="389"/>
      <c r="F716" s="532"/>
      <c r="G716" s="527"/>
      <c r="H716" s="527"/>
      <c r="I716" s="532"/>
      <c r="J716" s="94"/>
      <c r="K716" s="140"/>
      <c r="L716" s="54"/>
      <c r="M716" s="254"/>
      <c r="N716" s="8"/>
      <c r="O716" s="8"/>
      <c r="P716" s="54"/>
      <c r="Q716" s="535"/>
      <c r="R716" s="482"/>
      <c r="S716" s="83" t="s">
        <v>21</v>
      </c>
      <c r="T716" s="528">
        <v>0.5</v>
      </c>
      <c r="U716" s="521"/>
      <c r="V716" s="53"/>
      <c r="W716" s="14"/>
      <c r="X716" s="227"/>
      <c r="Y716" s="8"/>
      <c r="Z716" s="109"/>
      <c r="AA716" s="213" t="s">
        <v>30</v>
      </c>
      <c r="AB716" s="74">
        <v>5.0</v>
      </c>
      <c r="AC716" s="522" t="s">
        <v>31</v>
      </c>
      <c r="AD716" s="114">
        <f>ROUND(ROUND(ROUND(H584+K656,0)*P$692,0)*T716,0)-AB716</f>
        <v>114</v>
      </c>
      <c r="AE716" s="79"/>
    </row>
    <row r="717" ht="16.5" customHeight="1">
      <c r="A717" s="29">
        <v>61.0</v>
      </c>
      <c r="B717" s="29">
        <v>9765.0</v>
      </c>
      <c r="C717" s="32" t="s">
        <v>12393</v>
      </c>
      <c r="D717" s="389"/>
      <c r="E717" s="389"/>
      <c r="F717" s="532"/>
      <c r="G717" s="527"/>
      <c r="H717" s="527"/>
      <c r="I717" s="532"/>
      <c r="J717" s="94"/>
      <c r="K717" s="140"/>
      <c r="L717" s="54"/>
      <c r="M717" s="254"/>
      <c r="N717" s="8"/>
      <c r="O717" s="8"/>
      <c r="P717" s="54"/>
      <c r="Q717" s="535"/>
      <c r="R717" s="482"/>
      <c r="S717" s="14"/>
      <c r="T717" s="14"/>
      <c r="U717" s="521"/>
      <c r="V717" s="53"/>
      <c r="W717" s="14"/>
      <c r="X717" s="305" t="s">
        <v>20</v>
      </c>
      <c r="Y717" s="41" t="s">
        <v>21</v>
      </c>
      <c r="Z717" s="86">
        <v>0.85</v>
      </c>
      <c r="AA717" s="75"/>
      <c r="AB717" s="213"/>
      <c r="AC717" s="213"/>
      <c r="AD717" s="114">
        <f>ROUND(ROUND(ROUND(ROUND(H584+K656,0)*P$692,0)*T716,0)*Z717,0)</f>
        <v>101</v>
      </c>
      <c r="AE717" s="79"/>
    </row>
    <row r="718" ht="16.5" customHeight="1">
      <c r="A718" s="29">
        <v>61.0</v>
      </c>
      <c r="B718" s="29">
        <v>9766.0</v>
      </c>
      <c r="C718" s="32" t="s">
        <v>12394</v>
      </c>
      <c r="D718" s="389"/>
      <c r="E718" s="389"/>
      <c r="F718" s="532"/>
      <c r="G718" s="527"/>
      <c r="H718" s="527"/>
      <c r="I718" s="532"/>
      <c r="J718" s="94"/>
      <c r="K718" s="140"/>
      <c r="L718" s="54"/>
      <c r="M718" s="254"/>
      <c r="N718" s="8"/>
      <c r="O718" s="8"/>
      <c r="P718" s="54"/>
      <c r="Q718" s="535"/>
      <c r="R718" s="482"/>
      <c r="S718" s="83"/>
      <c r="T718" s="83"/>
      <c r="U718" s="525"/>
      <c r="V718" s="180"/>
      <c r="W718" s="21"/>
      <c r="X718" s="484"/>
      <c r="Y718" s="56"/>
      <c r="Z718" s="526"/>
      <c r="AA718" s="213" t="s">
        <v>30</v>
      </c>
      <c r="AB718" s="74">
        <v>5.0</v>
      </c>
      <c r="AC718" s="522" t="s">
        <v>31</v>
      </c>
      <c r="AD718" s="114">
        <f>ROUND(ROUND(ROUND(ROUND(H584+K656,0)*P$692,0)*T716,0)*Z717,0)-AB718</f>
        <v>96</v>
      </c>
      <c r="AE718" s="79"/>
    </row>
    <row r="719" ht="16.5" customHeight="1">
      <c r="A719" s="29">
        <v>61.0</v>
      </c>
      <c r="B719" s="29">
        <v>9767.0</v>
      </c>
      <c r="C719" s="32" t="s">
        <v>12395</v>
      </c>
      <c r="D719" s="389"/>
      <c r="E719" s="389"/>
      <c r="F719" s="532"/>
      <c r="G719" s="527"/>
      <c r="H719" s="527"/>
      <c r="I719" s="532"/>
      <c r="J719" s="94"/>
      <c r="K719" s="140"/>
      <c r="L719" s="54"/>
      <c r="M719" s="254"/>
      <c r="N719" s="8"/>
      <c r="O719" s="8"/>
      <c r="P719" s="54"/>
      <c r="Q719" s="536"/>
      <c r="R719" s="14"/>
      <c r="S719" s="14"/>
      <c r="T719" s="14"/>
      <c r="U719" s="102" t="s">
        <v>326</v>
      </c>
      <c r="V719" s="41" t="s">
        <v>21</v>
      </c>
      <c r="W719" s="60">
        <v>0.7</v>
      </c>
      <c r="X719" s="37"/>
      <c r="Y719" s="7"/>
      <c r="Z719" s="39"/>
      <c r="AA719" s="213"/>
      <c r="AB719" s="213"/>
      <c r="AC719" s="213"/>
      <c r="AD719" s="114">
        <f>ROUND(ROUND(ROUND(ROUND(H584+K656,0)*P$692,0)*T716,0)*W719,0)</f>
        <v>83</v>
      </c>
      <c r="AE719" s="79"/>
    </row>
    <row r="720" ht="16.5" customHeight="1">
      <c r="A720" s="29">
        <v>61.0</v>
      </c>
      <c r="B720" s="29">
        <v>9768.0</v>
      </c>
      <c r="C720" s="32" t="s">
        <v>12396</v>
      </c>
      <c r="D720" s="389"/>
      <c r="E720" s="389"/>
      <c r="F720" s="532"/>
      <c r="G720" s="527"/>
      <c r="H720" s="527"/>
      <c r="I720" s="532"/>
      <c r="J720" s="94"/>
      <c r="K720" s="140"/>
      <c r="L720" s="54"/>
      <c r="M720" s="254"/>
      <c r="N720" s="8"/>
      <c r="O720" s="8"/>
      <c r="P720" s="54"/>
      <c r="Q720" s="536"/>
      <c r="R720" s="14"/>
      <c r="S720" s="14"/>
      <c r="T720" s="14"/>
      <c r="U720" s="482"/>
      <c r="V720" s="83"/>
      <c r="W720" s="528"/>
      <c r="X720" s="227"/>
      <c r="Y720" s="22"/>
      <c r="Z720" s="109"/>
      <c r="AA720" s="213" t="s">
        <v>30</v>
      </c>
      <c r="AB720" s="74">
        <v>5.0</v>
      </c>
      <c r="AC720" s="522" t="s">
        <v>31</v>
      </c>
      <c r="AD720" s="114">
        <f>ROUND(ROUND(ROUND(ROUND(H584+K656,0)*P$692,0)*T716,0)*W719,0)-AB720</f>
        <v>78</v>
      </c>
      <c r="AE720" s="79"/>
    </row>
    <row r="721" ht="16.5" customHeight="1">
      <c r="A721" s="29">
        <v>61.0</v>
      </c>
      <c r="B721" s="29">
        <v>9769.0</v>
      </c>
      <c r="C721" s="32" t="s">
        <v>12397</v>
      </c>
      <c r="D721" s="389"/>
      <c r="E721" s="389"/>
      <c r="F721" s="532"/>
      <c r="G721" s="527"/>
      <c r="H721" s="527"/>
      <c r="I721" s="532"/>
      <c r="J721" s="94"/>
      <c r="K721" s="140"/>
      <c r="L721" s="54"/>
      <c r="M721" s="254"/>
      <c r="N721" s="8"/>
      <c r="O721" s="8"/>
      <c r="P721" s="54"/>
      <c r="Q721" s="254"/>
      <c r="R721" s="83"/>
      <c r="S721" s="83"/>
      <c r="U721" s="482"/>
      <c r="V721" s="99"/>
      <c r="W721" s="529"/>
      <c r="X721" s="305" t="s">
        <v>20</v>
      </c>
      <c r="Y721" s="41" t="s">
        <v>21</v>
      </c>
      <c r="Z721" s="86">
        <v>0.85</v>
      </c>
      <c r="AA721" s="75"/>
      <c r="AB721" s="213"/>
      <c r="AC721" s="213"/>
      <c r="AD721" s="114">
        <f>ROUND(ROUND(ROUND(ROUND(ROUND(H584+K656,0)*P$692,0)*T716,0)*W719,0)*Z721,0)</f>
        <v>71</v>
      </c>
      <c r="AE721" s="79"/>
    </row>
    <row r="722" ht="16.5" customHeight="1">
      <c r="A722" s="29">
        <v>61.0</v>
      </c>
      <c r="B722" s="29">
        <v>9770.0</v>
      </c>
      <c r="C722" s="32" t="s">
        <v>12398</v>
      </c>
      <c r="D722" s="389"/>
      <c r="E722" s="389"/>
      <c r="F722" s="532"/>
      <c r="G722" s="527"/>
      <c r="H722" s="527"/>
      <c r="I722" s="532"/>
      <c r="J722" s="94"/>
      <c r="K722" s="140"/>
      <c r="L722" s="54"/>
      <c r="M722" s="254"/>
      <c r="N722" s="8"/>
      <c r="O722" s="8"/>
      <c r="P722" s="54"/>
      <c r="Q722" s="254"/>
      <c r="R722" s="83"/>
      <c r="S722" s="83"/>
      <c r="T722" s="83"/>
      <c r="U722" s="530"/>
      <c r="V722" s="24"/>
      <c r="W722" s="26"/>
      <c r="X722" s="484"/>
      <c r="Y722" s="56"/>
      <c r="Z722" s="526"/>
      <c r="AA722" s="213" t="s">
        <v>30</v>
      </c>
      <c r="AB722" s="74">
        <v>5.0</v>
      </c>
      <c r="AC722" s="522" t="s">
        <v>31</v>
      </c>
      <c r="AD722" s="114">
        <f>ROUND(ROUND(ROUND(ROUND(ROUND(H584+K656,0)*P$692,0)*T716,0)*W719,0)*Z721,0)-AB722</f>
        <v>66</v>
      </c>
      <c r="AE722" s="79"/>
    </row>
    <row r="723" ht="16.5" customHeight="1">
      <c r="A723" s="29">
        <v>61.0</v>
      </c>
      <c r="B723" s="29">
        <v>9771.0</v>
      </c>
      <c r="C723" s="32" t="s">
        <v>12399</v>
      </c>
      <c r="D723" s="389"/>
      <c r="E723" s="389"/>
      <c r="F723" s="532"/>
      <c r="G723" s="527"/>
      <c r="H723" s="527"/>
      <c r="I723" s="532"/>
      <c r="J723" s="94"/>
      <c r="K723" s="140"/>
      <c r="L723" s="54"/>
      <c r="M723" s="254"/>
      <c r="N723" s="8"/>
      <c r="O723" s="8"/>
      <c r="P723" s="54"/>
      <c r="Q723" s="536"/>
      <c r="R723" s="83"/>
      <c r="S723" s="528"/>
      <c r="T723" s="486"/>
      <c r="U723" s="102" t="s">
        <v>329</v>
      </c>
      <c r="V723" s="83" t="s">
        <v>21</v>
      </c>
      <c r="W723" s="528">
        <v>0.85</v>
      </c>
      <c r="X723" s="37"/>
      <c r="Y723" s="7"/>
      <c r="Z723" s="39"/>
      <c r="AA723" s="213"/>
      <c r="AB723" s="213"/>
      <c r="AC723" s="213"/>
      <c r="AD723" s="114">
        <f>ROUND(ROUND(ROUND(ROUND(H584+K656,0)*P$692,0)*T716,0)*W723,0)</f>
        <v>101</v>
      </c>
      <c r="AE723" s="79"/>
    </row>
    <row r="724" ht="16.5" customHeight="1">
      <c r="A724" s="29">
        <v>61.0</v>
      </c>
      <c r="B724" s="29">
        <v>9772.0</v>
      </c>
      <c r="C724" s="32" t="s">
        <v>12400</v>
      </c>
      <c r="D724" s="389"/>
      <c r="E724" s="389"/>
      <c r="F724" s="532"/>
      <c r="G724" s="527"/>
      <c r="H724" s="527"/>
      <c r="I724" s="532"/>
      <c r="J724" s="94"/>
      <c r="K724" s="140"/>
      <c r="L724" s="54"/>
      <c r="M724" s="254"/>
      <c r="N724" s="8"/>
      <c r="O724" s="8"/>
      <c r="P724" s="54"/>
      <c r="Q724" s="536"/>
      <c r="R724" s="83"/>
      <c r="S724" s="528"/>
      <c r="T724" s="528"/>
      <c r="U724" s="482"/>
      <c r="V724" s="83"/>
      <c r="W724" s="528"/>
      <c r="X724" s="52"/>
      <c r="Y724" s="22"/>
      <c r="Z724" s="109"/>
      <c r="AA724" s="213" t="s">
        <v>30</v>
      </c>
      <c r="AB724" s="74">
        <v>5.0</v>
      </c>
      <c r="AC724" s="522" t="s">
        <v>31</v>
      </c>
      <c r="AD724" s="114">
        <f>ROUND(ROUND(ROUND(ROUND(H584+K656,0)*P$692,0)*T716,0)*W723,0)-AB724</f>
        <v>96</v>
      </c>
      <c r="AE724" s="79"/>
    </row>
    <row r="725" ht="16.5" customHeight="1">
      <c r="A725" s="29">
        <v>61.0</v>
      </c>
      <c r="B725" s="29">
        <v>9773.0</v>
      </c>
      <c r="C725" s="32" t="s">
        <v>12401</v>
      </c>
      <c r="D725" s="389"/>
      <c r="E725" s="389"/>
      <c r="F725" s="532"/>
      <c r="G725" s="527"/>
      <c r="H725" s="527"/>
      <c r="I725" s="532"/>
      <c r="J725" s="94"/>
      <c r="K725" s="140"/>
      <c r="L725" s="54"/>
      <c r="M725" s="254"/>
      <c r="N725" s="8"/>
      <c r="O725" s="8"/>
      <c r="P725" s="54"/>
      <c r="Q725" s="254"/>
      <c r="R725" s="83"/>
      <c r="S725" s="528"/>
      <c r="T725" s="528"/>
      <c r="U725" s="482"/>
      <c r="V725" s="99"/>
      <c r="W725" s="529"/>
      <c r="X725" s="305" t="s">
        <v>20</v>
      </c>
      <c r="Y725" s="41" t="s">
        <v>21</v>
      </c>
      <c r="Z725" s="86">
        <v>0.85</v>
      </c>
      <c r="AA725" s="75"/>
      <c r="AB725" s="213"/>
      <c r="AC725" s="213"/>
      <c r="AD725" s="114">
        <f>ROUND(ROUND(ROUND(ROUND(ROUND(H584+K656,0)*P$692,0)*T716,0)*W723,0)*Z725,0)</f>
        <v>86</v>
      </c>
      <c r="AE725" s="79"/>
    </row>
    <row r="726" ht="16.5" customHeight="1">
      <c r="A726" s="29">
        <v>61.0</v>
      </c>
      <c r="B726" s="29">
        <v>9774.0</v>
      </c>
      <c r="C726" s="32" t="s">
        <v>12402</v>
      </c>
      <c r="D726" s="389"/>
      <c r="E726" s="389"/>
      <c r="F726" s="532"/>
      <c r="G726" s="527"/>
      <c r="H726" s="527"/>
      <c r="I726" s="532"/>
      <c r="J726" s="94"/>
      <c r="K726" s="140"/>
      <c r="L726" s="54"/>
      <c r="M726" s="254"/>
      <c r="N726" s="8"/>
      <c r="O726" s="8"/>
      <c r="P726" s="54"/>
      <c r="Q726" s="537"/>
      <c r="R726" s="55"/>
      <c r="S726" s="56"/>
      <c r="T726" s="141"/>
      <c r="U726" s="484"/>
      <c r="V726" s="24"/>
      <c r="W726" s="26"/>
      <c r="X726" s="484"/>
      <c r="Y726" s="56"/>
      <c r="Z726" s="526"/>
      <c r="AA726" s="213" t="s">
        <v>30</v>
      </c>
      <c r="AB726" s="74">
        <v>5.0</v>
      </c>
      <c r="AC726" s="522" t="s">
        <v>31</v>
      </c>
      <c r="AD726" s="114">
        <f>ROUND(ROUND(ROUND(ROUND(ROUND(H584+K656,0)*P$692,0)*T716,0)*W723,0)*Z725,0)-AB726</f>
        <v>81</v>
      </c>
      <c r="AE726" s="79"/>
    </row>
    <row r="727" ht="16.5" customHeight="1">
      <c r="A727" s="29">
        <v>61.0</v>
      </c>
      <c r="B727" s="29">
        <v>9775.0</v>
      </c>
      <c r="C727" s="32" t="s">
        <v>12403</v>
      </c>
      <c r="D727" s="389"/>
      <c r="E727" s="389"/>
      <c r="F727" s="523"/>
      <c r="G727" s="102" t="s">
        <v>9120</v>
      </c>
      <c r="H727" s="169"/>
      <c r="I727" s="519"/>
      <c r="J727" s="168"/>
      <c r="K727" s="152"/>
      <c r="L727" s="39"/>
      <c r="M727" s="241" t="s">
        <v>2655</v>
      </c>
      <c r="N727" s="598" t="s">
        <v>24</v>
      </c>
      <c r="O727" s="7"/>
      <c r="P727" s="7"/>
      <c r="Q727" s="52"/>
      <c r="R727" s="8"/>
      <c r="S727" s="8"/>
      <c r="T727" s="8"/>
      <c r="U727" s="521"/>
      <c r="V727" s="14"/>
      <c r="W727" s="8"/>
      <c r="X727" s="37"/>
      <c r="Y727" s="7"/>
      <c r="Z727" s="39"/>
      <c r="AA727" s="213"/>
      <c r="AB727" s="213"/>
      <c r="AC727" s="213"/>
      <c r="AD727" s="45">
        <f>ROUND(ROUND(H728*P$728,0),0)</f>
        <v>253</v>
      </c>
      <c r="AE727" s="79"/>
    </row>
    <row r="728" ht="16.5" customHeight="1">
      <c r="A728" s="29">
        <v>61.0</v>
      </c>
      <c r="B728" s="29">
        <v>9776.0</v>
      </c>
      <c r="C728" s="32" t="s">
        <v>12404</v>
      </c>
      <c r="D728" s="389"/>
      <c r="E728" s="389"/>
      <c r="F728" s="523"/>
      <c r="G728" s="482"/>
      <c r="H728" s="50">
        <f>'28児童発達支援(基本１)'!H1376</f>
        <v>361</v>
      </c>
      <c r="I728" s="8" t="s">
        <v>9</v>
      </c>
      <c r="J728" s="94"/>
      <c r="K728" s="140"/>
      <c r="L728" s="54"/>
      <c r="M728" s="481"/>
      <c r="N728" s="482"/>
      <c r="O728" s="83" t="s">
        <v>21</v>
      </c>
      <c r="P728" s="528">
        <v>0.7</v>
      </c>
      <c r="Q728" s="52"/>
      <c r="R728" s="8"/>
      <c r="S728" s="8"/>
      <c r="T728" s="8"/>
      <c r="U728" s="521"/>
      <c r="V728" s="14"/>
      <c r="W728" s="8"/>
      <c r="X728" s="227"/>
      <c r="Y728" s="8"/>
      <c r="Z728" s="109"/>
      <c r="AA728" s="213" t="s">
        <v>30</v>
      </c>
      <c r="AB728" s="74">
        <v>5.0</v>
      </c>
      <c r="AC728" s="522" t="s">
        <v>31</v>
      </c>
      <c r="AD728" s="45">
        <f>ROUND(ROUND(H728*P$728,0),0)-AB728</f>
        <v>248</v>
      </c>
      <c r="AE728" s="79"/>
    </row>
    <row r="729" ht="16.5" customHeight="1">
      <c r="A729" s="29">
        <v>61.0</v>
      </c>
      <c r="B729" s="29">
        <v>9777.0</v>
      </c>
      <c r="C729" s="32" t="s">
        <v>12405</v>
      </c>
      <c r="D729" s="389"/>
      <c r="E729" s="389"/>
      <c r="F729" s="523"/>
      <c r="G729" s="482"/>
      <c r="H729" s="174"/>
      <c r="I729" s="523"/>
      <c r="J729" s="94"/>
      <c r="K729" s="140"/>
      <c r="L729" s="54"/>
      <c r="M729" s="481"/>
      <c r="N729" s="482"/>
      <c r="O729" s="8"/>
      <c r="P729" s="54"/>
      <c r="Q729" s="52"/>
      <c r="R729" s="8"/>
      <c r="S729" s="8"/>
      <c r="T729" s="8"/>
      <c r="U729" s="521"/>
      <c r="V729" s="14"/>
      <c r="W729" s="54"/>
      <c r="X729" s="305" t="s">
        <v>20</v>
      </c>
      <c r="Y729" s="41" t="s">
        <v>21</v>
      </c>
      <c r="Z729" s="86">
        <v>0.85</v>
      </c>
      <c r="AA729" s="75"/>
      <c r="AB729" s="213"/>
      <c r="AC729" s="213"/>
      <c r="AD729" s="45">
        <f>ROUND(ROUND(H728*P$728,0)*Z729,0)</f>
        <v>215</v>
      </c>
      <c r="AE729" s="79"/>
    </row>
    <row r="730" ht="16.5" customHeight="1">
      <c r="A730" s="29">
        <v>61.0</v>
      </c>
      <c r="B730" s="29">
        <v>9778.0</v>
      </c>
      <c r="C730" s="32" t="s">
        <v>12406</v>
      </c>
      <c r="D730" s="389"/>
      <c r="E730" s="389"/>
      <c r="F730" s="523"/>
      <c r="G730" s="174"/>
      <c r="H730" s="174"/>
      <c r="I730" s="174"/>
      <c r="J730" s="94"/>
      <c r="K730" s="140"/>
      <c r="L730" s="54"/>
      <c r="M730" s="481"/>
      <c r="N730" s="482"/>
      <c r="O730" s="8"/>
      <c r="P730" s="54"/>
      <c r="Q730" s="52"/>
      <c r="R730" s="8"/>
      <c r="S730" s="8"/>
      <c r="T730" s="8"/>
      <c r="U730" s="525"/>
      <c r="V730" s="21"/>
      <c r="W730" s="109"/>
      <c r="X730" s="484"/>
      <c r="Y730" s="56"/>
      <c r="Z730" s="526"/>
      <c r="AA730" s="213" t="s">
        <v>30</v>
      </c>
      <c r="AB730" s="74">
        <v>5.0</v>
      </c>
      <c r="AC730" s="522" t="s">
        <v>31</v>
      </c>
      <c r="AD730" s="45">
        <f>ROUND(ROUND(H728*P$728,0)*Z729,0)-AB730</f>
        <v>210</v>
      </c>
      <c r="AE730" s="79"/>
    </row>
    <row r="731" ht="16.5" customHeight="1">
      <c r="A731" s="29">
        <v>61.0</v>
      </c>
      <c r="B731" s="29">
        <v>9779.0</v>
      </c>
      <c r="C731" s="32" t="s">
        <v>12407</v>
      </c>
      <c r="D731" s="389"/>
      <c r="E731" s="389"/>
      <c r="F731" s="532"/>
      <c r="G731" s="527"/>
      <c r="H731" s="8"/>
      <c r="I731" s="144"/>
      <c r="J731" s="94"/>
      <c r="K731" s="140"/>
      <c r="L731" s="54"/>
      <c r="M731" s="481"/>
      <c r="N731" s="8"/>
      <c r="O731" s="8"/>
      <c r="P731" s="54"/>
      <c r="Q731" s="52"/>
      <c r="R731" s="8"/>
      <c r="S731" s="8"/>
      <c r="T731" s="8"/>
      <c r="U731" s="102" t="s">
        <v>326</v>
      </c>
      <c r="V731" s="41" t="s">
        <v>21</v>
      </c>
      <c r="W731" s="60">
        <v>0.7</v>
      </c>
      <c r="X731" s="37"/>
      <c r="Y731" s="7"/>
      <c r="Z731" s="39"/>
      <c r="AA731" s="213"/>
      <c r="AB731" s="213"/>
      <c r="AC731" s="213"/>
      <c r="AD731" s="45">
        <f>ROUND(ROUND(H728*P$728,0)*W731,0)</f>
        <v>177</v>
      </c>
      <c r="AE731" s="79"/>
    </row>
    <row r="732" ht="16.5" customHeight="1">
      <c r="A732" s="29">
        <v>61.0</v>
      </c>
      <c r="B732" s="29">
        <v>9780.0</v>
      </c>
      <c r="C732" s="32" t="s">
        <v>12408</v>
      </c>
      <c r="D732" s="389"/>
      <c r="E732" s="389"/>
      <c r="F732" s="532"/>
      <c r="G732" s="527"/>
      <c r="H732" s="8"/>
      <c r="I732" s="144"/>
      <c r="J732" s="94"/>
      <c r="K732" s="140"/>
      <c r="L732" s="54"/>
      <c r="M732" s="481"/>
      <c r="N732" s="8"/>
      <c r="O732" s="8"/>
      <c r="P732" s="54"/>
      <c r="Q732" s="52"/>
      <c r="R732" s="8"/>
      <c r="S732" s="8"/>
      <c r="T732" s="8"/>
      <c r="U732" s="482"/>
      <c r="V732" s="83"/>
      <c r="W732" s="528"/>
      <c r="X732" s="227"/>
      <c r="Y732" s="22"/>
      <c r="Z732" s="109"/>
      <c r="AA732" s="213" t="s">
        <v>30</v>
      </c>
      <c r="AB732" s="74">
        <v>5.0</v>
      </c>
      <c r="AC732" s="522" t="s">
        <v>31</v>
      </c>
      <c r="AD732" s="45">
        <f>ROUND(ROUND(H728*P$728,0)*W731,0)-AB732</f>
        <v>172</v>
      </c>
      <c r="AE732" s="79"/>
    </row>
    <row r="733" ht="16.5" customHeight="1">
      <c r="A733" s="29">
        <v>61.0</v>
      </c>
      <c r="B733" s="29">
        <v>9781.0</v>
      </c>
      <c r="C733" s="32" t="s">
        <v>12409</v>
      </c>
      <c r="D733" s="389"/>
      <c r="E733" s="389"/>
      <c r="F733" s="543"/>
      <c r="G733" s="113"/>
      <c r="H733" s="8"/>
      <c r="I733" s="144"/>
      <c r="J733" s="94"/>
      <c r="K733" s="140"/>
      <c r="L733" s="54"/>
      <c r="M733" s="481"/>
      <c r="N733" s="8"/>
      <c r="O733" s="8"/>
      <c r="P733" s="54"/>
      <c r="Q733" s="52"/>
      <c r="R733" s="8"/>
      <c r="S733" s="8"/>
      <c r="T733" s="8"/>
      <c r="U733" s="482"/>
      <c r="V733" s="99"/>
      <c r="W733" s="529"/>
      <c r="X733" s="305" t="s">
        <v>20</v>
      </c>
      <c r="Y733" s="41" t="s">
        <v>21</v>
      </c>
      <c r="Z733" s="86">
        <v>0.85</v>
      </c>
      <c r="AA733" s="75"/>
      <c r="AB733" s="213"/>
      <c r="AC733" s="213"/>
      <c r="AD733" s="114">
        <f>ROUND(ROUND(ROUND(H728*P$728,0)*W731,0)*Z733,0)</f>
        <v>150</v>
      </c>
      <c r="AE733" s="79"/>
    </row>
    <row r="734" ht="16.5" customHeight="1">
      <c r="A734" s="29">
        <v>61.0</v>
      </c>
      <c r="B734" s="29">
        <v>9782.0</v>
      </c>
      <c r="C734" s="32" t="s">
        <v>12410</v>
      </c>
      <c r="D734" s="389"/>
      <c r="E734" s="231"/>
      <c r="F734" s="543"/>
      <c r="G734" s="113"/>
      <c r="H734" s="8"/>
      <c r="I734" s="144"/>
      <c r="J734" s="94"/>
      <c r="K734" s="140"/>
      <c r="L734" s="54"/>
      <c r="M734" s="481"/>
      <c r="N734" s="8"/>
      <c r="O734" s="8"/>
      <c r="P734" s="54"/>
      <c r="Q734" s="52"/>
      <c r="R734" s="8"/>
      <c r="S734" s="8"/>
      <c r="T734" s="8"/>
      <c r="U734" s="530"/>
      <c r="V734" s="24"/>
      <c r="W734" s="26"/>
      <c r="X734" s="484"/>
      <c r="Y734" s="56"/>
      <c r="Z734" s="526"/>
      <c r="AA734" s="213" t="s">
        <v>30</v>
      </c>
      <c r="AB734" s="74">
        <v>5.0</v>
      </c>
      <c r="AC734" s="522" t="s">
        <v>31</v>
      </c>
      <c r="AD734" s="114">
        <f>ROUND(ROUND(ROUND(H728*P$728,0)*W731,0)*Z733,0)-AB734</f>
        <v>145</v>
      </c>
      <c r="AE734" s="79"/>
    </row>
    <row r="735" ht="16.5" customHeight="1">
      <c r="A735" s="29">
        <v>61.0</v>
      </c>
      <c r="B735" s="29">
        <v>9783.0</v>
      </c>
      <c r="C735" s="32" t="s">
        <v>12411</v>
      </c>
      <c r="D735" s="389"/>
      <c r="E735" s="231"/>
      <c r="F735" s="543"/>
      <c r="G735" s="113"/>
      <c r="H735" s="8"/>
      <c r="I735" s="144"/>
      <c r="J735" s="94"/>
      <c r="K735" s="140"/>
      <c r="L735" s="54"/>
      <c r="M735" s="481"/>
      <c r="N735" s="8"/>
      <c r="O735" s="8"/>
      <c r="P735" s="54"/>
      <c r="Q735" s="52"/>
      <c r="R735" s="8"/>
      <c r="S735" s="8"/>
      <c r="T735" s="54"/>
      <c r="U735" s="102" t="s">
        <v>329</v>
      </c>
      <c r="V735" s="83" t="s">
        <v>21</v>
      </c>
      <c r="W735" s="528">
        <v>0.85</v>
      </c>
      <c r="X735" s="37"/>
      <c r="Y735" s="7"/>
      <c r="Z735" s="39"/>
      <c r="AA735" s="213"/>
      <c r="AB735" s="213"/>
      <c r="AC735" s="213"/>
      <c r="AD735" s="45">
        <f>ROUND(ROUND(H728*P$728,0)*W735,0)</f>
        <v>215</v>
      </c>
      <c r="AE735" s="79"/>
    </row>
    <row r="736" ht="16.5" customHeight="1">
      <c r="A736" s="29">
        <v>61.0</v>
      </c>
      <c r="B736" s="29">
        <v>9784.0</v>
      </c>
      <c r="C736" s="32" t="s">
        <v>12412</v>
      </c>
      <c r="D736" s="389"/>
      <c r="E736" s="231"/>
      <c r="F736" s="543"/>
      <c r="G736" s="113"/>
      <c r="H736" s="8"/>
      <c r="I736" s="144"/>
      <c r="J736" s="94"/>
      <c r="K736" s="140"/>
      <c r="L736" s="54"/>
      <c r="M736" s="254"/>
      <c r="N736" s="8"/>
      <c r="O736" s="8"/>
      <c r="P736" s="54"/>
      <c r="Q736" s="52"/>
      <c r="R736" s="8"/>
      <c r="S736" s="8"/>
      <c r="T736" s="8"/>
      <c r="U736" s="482"/>
      <c r="V736" s="83"/>
      <c r="W736" s="528"/>
      <c r="X736" s="52"/>
      <c r="Y736" s="22"/>
      <c r="Z736" s="109"/>
      <c r="AA736" s="213" t="s">
        <v>30</v>
      </c>
      <c r="AB736" s="74">
        <v>5.0</v>
      </c>
      <c r="AC736" s="522" t="s">
        <v>31</v>
      </c>
      <c r="AD736" s="45">
        <f>ROUND(ROUND(H728*P$728,0)*W735,0)-AB736</f>
        <v>210</v>
      </c>
      <c r="AE736" s="79"/>
    </row>
    <row r="737" ht="16.5" customHeight="1">
      <c r="A737" s="29">
        <v>61.0</v>
      </c>
      <c r="B737" s="29">
        <v>9785.0</v>
      </c>
      <c r="C737" s="32" t="s">
        <v>12413</v>
      </c>
      <c r="D737" s="389"/>
      <c r="E737" s="231"/>
      <c r="F737" s="532"/>
      <c r="G737" s="527"/>
      <c r="H737" s="527"/>
      <c r="I737" s="532"/>
      <c r="J737" s="94"/>
      <c r="K737" s="140"/>
      <c r="L737" s="54"/>
      <c r="M737" s="254"/>
      <c r="N737" s="8"/>
      <c r="O737" s="8"/>
      <c r="P737" s="54"/>
      <c r="Q737" s="52"/>
      <c r="R737" s="8"/>
      <c r="S737" s="8"/>
      <c r="T737" s="8"/>
      <c r="U737" s="482"/>
      <c r="V737" s="99"/>
      <c r="W737" s="529"/>
      <c r="X737" s="305" t="s">
        <v>20</v>
      </c>
      <c r="Y737" s="41" t="s">
        <v>21</v>
      </c>
      <c r="Z737" s="86">
        <v>0.85</v>
      </c>
      <c r="AA737" s="75"/>
      <c r="AB737" s="213"/>
      <c r="AC737" s="213"/>
      <c r="AD737" s="45">
        <f>ROUND(ROUND(ROUND(H728*P$728,0)*W735,0)*Z737,0)</f>
        <v>183</v>
      </c>
      <c r="AE737" s="79"/>
    </row>
    <row r="738" ht="16.5" customHeight="1">
      <c r="A738" s="29">
        <v>61.0</v>
      </c>
      <c r="B738" s="29">
        <v>9786.0</v>
      </c>
      <c r="C738" s="32" t="s">
        <v>12414</v>
      </c>
      <c r="D738" s="389"/>
      <c r="E738" s="231"/>
      <c r="F738" s="532"/>
      <c r="G738" s="527"/>
      <c r="H738" s="527"/>
      <c r="I738" s="532"/>
      <c r="J738" s="94"/>
      <c r="K738" s="140"/>
      <c r="L738" s="54"/>
      <c r="M738" s="254"/>
      <c r="N738" s="8"/>
      <c r="O738" s="8"/>
      <c r="P738" s="54"/>
      <c r="Q738" s="227"/>
      <c r="R738" s="22"/>
      <c r="S738" s="22"/>
      <c r="T738" s="22"/>
      <c r="U738" s="484"/>
      <c r="V738" s="24"/>
      <c r="W738" s="26"/>
      <c r="X738" s="484"/>
      <c r="Y738" s="56"/>
      <c r="Z738" s="526"/>
      <c r="AA738" s="213" t="s">
        <v>30</v>
      </c>
      <c r="AB738" s="74">
        <v>5.0</v>
      </c>
      <c r="AC738" s="522" t="s">
        <v>31</v>
      </c>
      <c r="AD738" s="45">
        <f>ROUND(ROUND(ROUND(H728*P$728,0)*W735,0)*Z737,0)-AB738</f>
        <v>178</v>
      </c>
      <c r="AE738" s="79"/>
    </row>
    <row r="739" ht="16.5" customHeight="1">
      <c r="A739" s="29">
        <v>61.0</v>
      </c>
      <c r="B739" s="29">
        <v>9787.0</v>
      </c>
      <c r="C739" s="32" t="s">
        <v>12415</v>
      </c>
      <c r="D739" s="389"/>
      <c r="E739" s="389"/>
      <c r="F739" s="532"/>
      <c r="G739" s="527"/>
      <c r="H739" s="527"/>
      <c r="I739" s="532"/>
      <c r="J739" s="94"/>
      <c r="K739" s="140"/>
      <c r="L739" s="54"/>
      <c r="M739" s="254"/>
      <c r="N739" s="8"/>
      <c r="O739" s="8"/>
      <c r="P739" s="54"/>
      <c r="Q739" s="206" t="s">
        <v>23</v>
      </c>
      <c r="R739" s="102" t="s">
        <v>24</v>
      </c>
      <c r="S739" s="533"/>
      <c r="T739" s="533"/>
      <c r="U739" s="520"/>
      <c r="V739" s="38"/>
      <c r="W739" s="6"/>
      <c r="X739" s="37"/>
      <c r="Y739" s="7"/>
      <c r="Z739" s="39"/>
      <c r="AA739" s="213"/>
      <c r="AB739" s="213"/>
      <c r="AC739" s="213"/>
      <c r="AD739" s="45">
        <f>ROUND(ROUND(H728*P$728,0)*T740,0)</f>
        <v>177</v>
      </c>
      <c r="AE739" s="79"/>
    </row>
    <row r="740" ht="16.5" customHeight="1">
      <c r="A740" s="29">
        <v>61.0</v>
      </c>
      <c r="B740" s="29">
        <v>9788.0</v>
      </c>
      <c r="C740" s="32" t="s">
        <v>12416</v>
      </c>
      <c r="D740" s="389"/>
      <c r="E740" s="389"/>
      <c r="F740" s="532"/>
      <c r="G740" s="527"/>
      <c r="H740" s="527"/>
      <c r="I740" s="532"/>
      <c r="J740" s="94"/>
      <c r="K740" s="140"/>
      <c r="L740" s="54"/>
      <c r="M740" s="254"/>
      <c r="N740" s="8"/>
      <c r="O740" s="8"/>
      <c r="P740" s="54"/>
      <c r="Q740" s="481"/>
      <c r="R740" s="482"/>
      <c r="S740" s="83" t="s">
        <v>21</v>
      </c>
      <c r="T740" s="528">
        <v>0.7</v>
      </c>
      <c r="U740" s="521"/>
      <c r="V740" s="53"/>
      <c r="W740" s="14"/>
      <c r="X740" s="227"/>
      <c r="Y740" s="8"/>
      <c r="Z740" s="109"/>
      <c r="AA740" s="213" t="s">
        <v>30</v>
      </c>
      <c r="AB740" s="74">
        <v>5.0</v>
      </c>
      <c r="AC740" s="522" t="s">
        <v>31</v>
      </c>
      <c r="AD740" s="45">
        <f>ROUND(ROUND(H728*P$728,0)*T740,0)-AB740</f>
        <v>172</v>
      </c>
      <c r="AE740" s="79"/>
    </row>
    <row r="741" ht="16.5" customHeight="1">
      <c r="A741" s="29">
        <v>61.0</v>
      </c>
      <c r="B741" s="29">
        <v>9789.0</v>
      </c>
      <c r="C741" s="32" t="s">
        <v>12417</v>
      </c>
      <c r="D741" s="389"/>
      <c r="E741" s="389"/>
      <c r="F741" s="532"/>
      <c r="G741" s="527"/>
      <c r="H741" s="527"/>
      <c r="I741" s="532"/>
      <c r="J741" s="94"/>
      <c r="K741" s="140"/>
      <c r="L741" s="54"/>
      <c r="M741" s="254"/>
      <c r="N741" s="8"/>
      <c r="O741" s="8"/>
      <c r="P741" s="54"/>
      <c r="Q741" s="481"/>
      <c r="R741" s="482"/>
      <c r="S741" s="14"/>
      <c r="T741" s="14"/>
      <c r="U741" s="521"/>
      <c r="V741" s="53"/>
      <c r="W741" s="14"/>
      <c r="X741" s="305" t="s">
        <v>20</v>
      </c>
      <c r="Y741" s="41" t="s">
        <v>21</v>
      </c>
      <c r="Z741" s="86">
        <v>0.85</v>
      </c>
      <c r="AA741" s="75"/>
      <c r="AB741" s="213"/>
      <c r="AC741" s="213"/>
      <c r="AD741" s="114">
        <f>ROUND(ROUND(ROUND(H728*P$728,0)*T740,0)*Z741,0)</f>
        <v>150</v>
      </c>
      <c r="AE741" s="79"/>
    </row>
    <row r="742" ht="16.5" customHeight="1">
      <c r="A742" s="29">
        <v>61.0</v>
      </c>
      <c r="B742" s="29">
        <v>9790.0</v>
      </c>
      <c r="C742" s="32" t="s">
        <v>12418</v>
      </c>
      <c r="D742" s="389"/>
      <c r="E742" s="389"/>
      <c r="F742" s="532"/>
      <c r="G742" s="527"/>
      <c r="H742" s="527"/>
      <c r="I742" s="532"/>
      <c r="J742" s="94"/>
      <c r="K742" s="140"/>
      <c r="L742" s="54"/>
      <c r="M742" s="254"/>
      <c r="N742" s="8"/>
      <c r="O742" s="8"/>
      <c r="P742" s="54"/>
      <c r="Q742" s="481"/>
      <c r="R742" s="482"/>
      <c r="S742" s="83"/>
      <c r="T742" s="83"/>
      <c r="U742" s="525"/>
      <c r="V742" s="180"/>
      <c r="W742" s="21"/>
      <c r="X742" s="484"/>
      <c r="Y742" s="56"/>
      <c r="Z742" s="526"/>
      <c r="AA742" s="213" t="s">
        <v>30</v>
      </c>
      <c r="AB742" s="74">
        <v>5.0</v>
      </c>
      <c r="AC742" s="522" t="s">
        <v>31</v>
      </c>
      <c r="AD742" s="114">
        <f>ROUND(ROUND(ROUND(H728*P$728,0)*T740,0)*Z741,0)-AB742</f>
        <v>145</v>
      </c>
      <c r="AE742" s="79"/>
    </row>
    <row r="743" ht="16.5" customHeight="1">
      <c r="A743" s="29">
        <v>61.0</v>
      </c>
      <c r="B743" s="29">
        <v>9791.0</v>
      </c>
      <c r="C743" s="32" t="s">
        <v>12419</v>
      </c>
      <c r="D743" s="389"/>
      <c r="E743" s="389"/>
      <c r="F743" s="532"/>
      <c r="G743" s="527"/>
      <c r="H743" s="527"/>
      <c r="I743" s="532"/>
      <c r="J743" s="94"/>
      <c r="K743" s="140"/>
      <c r="L743" s="54"/>
      <c r="M743" s="254"/>
      <c r="N743" s="8"/>
      <c r="O743" s="8"/>
      <c r="P743" s="54"/>
      <c r="Q743" s="536"/>
      <c r="R743" s="14"/>
      <c r="S743" s="14"/>
      <c r="T743" s="14"/>
      <c r="U743" s="102" t="s">
        <v>326</v>
      </c>
      <c r="V743" s="41" t="s">
        <v>21</v>
      </c>
      <c r="W743" s="60">
        <v>0.7</v>
      </c>
      <c r="X743" s="37"/>
      <c r="Y743" s="7"/>
      <c r="Z743" s="39"/>
      <c r="AA743" s="213"/>
      <c r="AB743" s="213"/>
      <c r="AC743" s="213"/>
      <c r="AD743" s="45">
        <f>ROUND(ROUND(ROUND(H728*P$728,0)*T740,0)*W743,0)</f>
        <v>124</v>
      </c>
      <c r="AE743" s="79"/>
    </row>
    <row r="744" ht="16.5" customHeight="1">
      <c r="A744" s="29">
        <v>61.0</v>
      </c>
      <c r="B744" s="29">
        <v>9792.0</v>
      </c>
      <c r="C744" s="32" t="s">
        <v>12420</v>
      </c>
      <c r="D744" s="389"/>
      <c r="E744" s="389"/>
      <c r="F744" s="532"/>
      <c r="G744" s="527"/>
      <c r="H744" s="527"/>
      <c r="I744" s="532"/>
      <c r="J744" s="94"/>
      <c r="K744" s="140"/>
      <c r="L744" s="54"/>
      <c r="M744" s="254"/>
      <c r="N744" s="8"/>
      <c r="O744" s="8"/>
      <c r="P744" s="54"/>
      <c r="Q744" s="536"/>
      <c r="R744" s="14"/>
      <c r="S744" s="14"/>
      <c r="T744" s="14"/>
      <c r="U744" s="482"/>
      <c r="V744" s="83"/>
      <c r="W744" s="528"/>
      <c r="X744" s="227"/>
      <c r="Y744" s="22"/>
      <c r="Z744" s="109"/>
      <c r="AA744" s="213" t="s">
        <v>30</v>
      </c>
      <c r="AB744" s="74">
        <v>5.0</v>
      </c>
      <c r="AC744" s="522" t="s">
        <v>31</v>
      </c>
      <c r="AD744" s="45">
        <f>ROUND(ROUND(ROUND(H728*P$728,0)*T740,0)*W743,0)-AB744</f>
        <v>119</v>
      </c>
      <c r="AE744" s="79"/>
    </row>
    <row r="745" ht="16.5" customHeight="1">
      <c r="A745" s="29">
        <v>61.0</v>
      </c>
      <c r="B745" s="29">
        <v>9793.0</v>
      </c>
      <c r="C745" s="32" t="s">
        <v>12421</v>
      </c>
      <c r="D745" s="389"/>
      <c r="E745" s="389"/>
      <c r="F745" s="532"/>
      <c r="G745" s="527"/>
      <c r="H745" s="527"/>
      <c r="I745" s="532"/>
      <c r="J745" s="94"/>
      <c r="K745" s="140"/>
      <c r="L745" s="54"/>
      <c r="M745" s="254"/>
      <c r="N745" s="8"/>
      <c r="O745" s="8"/>
      <c r="P745" s="54"/>
      <c r="Q745" s="254"/>
      <c r="R745" s="83"/>
      <c r="S745" s="83"/>
      <c r="U745" s="482"/>
      <c r="V745" s="99"/>
      <c r="W745" s="529"/>
      <c r="X745" s="305" t="s">
        <v>20</v>
      </c>
      <c r="Y745" s="41" t="s">
        <v>21</v>
      </c>
      <c r="Z745" s="86">
        <v>0.85</v>
      </c>
      <c r="AA745" s="75"/>
      <c r="AB745" s="213"/>
      <c r="AC745" s="213"/>
      <c r="AD745" s="114">
        <f>ROUND(ROUND(ROUND(ROUND(H728*P$728,0)*T740,0)*W743,0)*Z745,0)</f>
        <v>105</v>
      </c>
      <c r="AE745" s="79"/>
    </row>
    <row r="746" ht="16.5" customHeight="1">
      <c r="A746" s="29">
        <v>61.0</v>
      </c>
      <c r="B746" s="29">
        <v>9794.0</v>
      </c>
      <c r="C746" s="32" t="s">
        <v>12422</v>
      </c>
      <c r="D746" s="389"/>
      <c r="E746" s="389"/>
      <c r="F746" s="532"/>
      <c r="G746" s="527"/>
      <c r="H746" s="527"/>
      <c r="I746" s="532"/>
      <c r="J746" s="94"/>
      <c r="K746" s="140"/>
      <c r="L746" s="54"/>
      <c r="M746" s="254"/>
      <c r="N746" s="8"/>
      <c r="O746" s="8"/>
      <c r="P746" s="54"/>
      <c r="Q746" s="254"/>
      <c r="R746" s="83"/>
      <c r="S746" s="83"/>
      <c r="T746" s="83"/>
      <c r="U746" s="530"/>
      <c r="V746" s="24"/>
      <c r="W746" s="26"/>
      <c r="X746" s="484"/>
      <c r="Y746" s="56"/>
      <c r="Z746" s="526"/>
      <c r="AA746" s="213" t="s">
        <v>30</v>
      </c>
      <c r="AB746" s="74">
        <v>5.0</v>
      </c>
      <c r="AC746" s="522" t="s">
        <v>31</v>
      </c>
      <c r="AD746" s="114">
        <f>ROUND(ROUND(ROUND(ROUND(H728*P$728,0)*T740,0)*W743,0)*Z745,0)-AB746</f>
        <v>100</v>
      </c>
      <c r="AE746" s="79"/>
    </row>
    <row r="747" ht="16.5" customHeight="1">
      <c r="A747" s="29">
        <v>61.0</v>
      </c>
      <c r="B747" s="29">
        <v>9795.0</v>
      </c>
      <c r="C747" s="32" t="s">
        <v>12423</v>
      </c>
      <c r="D747" s="389"/>
      <c r="E747" s="389"/>
      <c r="F747" s="532"/>
      <c r="G747" s="527"/>
      <c r="H747" s="527"/>
      <c r="I747" s="532"/>
      <c r="J747" s="94"/>
      <c r="K747" s="140"/>
      <c r="L747" s="54"/>
      <c r="M747" s="254"/>
      <c r="N747" s="8"/>
      <c r="O747" s="8"/>
      <c r="P747" s="54"/>
      <c r="Q747" s="536"/>
      <c r="R747" s="83"/>
      <c r="S747" s="528"/>
      <c r="T747" s="486"/>
      <c r="U747" s="102" t="s">
        <v>329</v>
      </c>
      <c r="V747" s="83" t="s">
        <v>21</v>
      </c>
      <c r="W747" s="528">
        <v>0.85</v>
      </c>
      <c r="X747" s="37"/>
      <c r="Y747" s="7"/>
      <c r="Z747" s="39"/>
      <c r="AA747" s="213"/>
      <c r="AB747" s="213"/>
      <c r="AC747" s="213"/>
      <c r="AD747" s="114">
        <f>ROUND(ROUND(ROUND(H728*P$728,0)*T740,0)*W747,0)</f>
        <v>150</v>
      </c>
      <c r="AE747" s="79"/>
    </row>
    <row r="748" ht="16.5" customHeight="1">
      <c r="A748" s="29">
        <v>61.0</v>
      </c>
      <c r="B748" s="29">
        <v>9796.0</v>
      </c>
      <c r="C748" s="32" t="s">
        <v>12424</v>
      </c>
      <c r="D748" s="389"/>
      <c r="E748" s="389"/>
      <c r="F748" s="532"/>
      <c r="G748" s="527"/>
      <c r="H748" s="527"/>
      <c r="I748" s="532"/>
      <c r="J748" s="94"/>
      <c r="K748" s="140"/>
      <c r="L748" s="54"/>
      <c r="M748" s="254"/>
      <c r="N748" s="8"/>
      <c r="O748" s="8"/>
      <c r="P748" s="54"/>
      <c r="Q748" s="536"/>
      <c r="R748" s="83"/>
      <c r="S748" s="528"/>
      <c r="T748" s="528"/>
      <c r="U748" s="482"/>
      <c r="V748" s="83"/>
      <c r="W748" s="528"/>
      <c r="X748" s="52"/>
      <c r="Y748" s="22"/>
      <c r="Z748" s="109"/>
      <c r="AA748" s="213" t="s">
        <v>30</v>
      </c>
      <c r="AB748" s="74">
        <v>5.0</v>
      </c>
      <c r="AC748" s="522" t="s">
        <v>31</v>
      </c>
      <c r="AD748" s="114">
        <f>ROUND(ROUND(ROUND(H728*P$728,0)*T740,0)*W747,0)-AB748</f>
        <v>145</v>
      </c>
      <c r="AE748" s="79"/>
    </row>
    <row r="749" ht="16.5" customHeight="1">
      <c r="A749" s="29">
        <v>61.0</v>
      </c>
      <c r="B749" s="29">
        <v>9797.0</v>
      </c>
      <c r="C749" s="32" t="s">
        <v>12425</v>
      </c>
      <c r="D749" s="389"/>
      <c r="E749" s="389"/>
      <c r="F749" s="532"/>
      <c r="G749" s="527"/>
      <c r="H749" s="527"/>
      <c r="I749" s="532"/>
      <c r="J749" s="94"/>
      <c r="K749" s="140"/>
      <c r="L749" s="54"/>
      <c r="M749" s="254"/>
      <c r="N749" s="8"/>
      <c r="O749" s="8"/>
      <c r="P749" s="54"/>
      <c r="Q749" s="254"/>
      <c r="R749" s="83"/>
      <c r="S749" s="528"/>
      <c r="T749" s="528"/>
      <c r="U749" s="482"/>
      <c r="V749" s="99"/>
      <c r="W749" s="529"/>
      <c r="X749" s="305" t="s">
        <v>20</v>
      </c>
      <c r="Y749" s="41" t="s">
        <v>21</v>
      </c>
      <c r="Z749" s="86">
        <v>0.85</v>
      </c>
      <c r="AA749" s="75"/>
      <c r="AB749" s="213"/>
      <c r="AC749" s="213"/>
      <c r="AD749" s="114">
        <f>ROUND(ROUND(ROUND(ROUND(H728*P$728,0)*T740,0)*W747,0)*Z749,0)</f>
        <v>128</v>
      </c>
      <c r="AE749" s="79"/>
    </row>
    <row r="750" ht="16.5" customHeight="1">
      <c r="A750" s="29">
        <v>61.0</v>
      </c>
      <c r="B750" s="29">
        <v>9798.0</v>
      </c>
      <c r="C750" s="32" t="s">
        <v>12426</v>
      </c>
      <c r="D750" s="389"/>
      <c r="E750" s="389"/>
      <c r="F750" s="532"/>
      <c r="G750" s="527"/>
      <c r="H750" s="527"/>
      <c r="I750" s="532"/>
      <c r="J750" s="94"/>
      <c r="K750" s="140"/>
      <c r="L750" s="54"/>
      <c r="M750" s="254"/>
      <c r="N750" s="8"/>
      <c r="O750" s="8"/>
      <c r="P750" s="54"/>
      <c r="Q750" s="536"/>
      <c r="R750" s="83"/>
      <c r="S750" s="83"/>
      <c r="T750" s="83"/>
      <c r="U750" s="484"/>
      <c r="V750" s="24"/>
      <c r="W750" s="26"/>
      <c r="X750" s="484"/>
      <c r="Y750" s="56"/>
      <c r="Z750" s="526"/>
      <c r="AA750" s="213" t="s">
        <v>30</v>
      </c>
      <c r="AB750" s="74">
        <v>5.0</v>
      </c>
      <c r="AC750" s="522" t="s">
        <v>31</v>
      </c>
      <c r="AD750" s="114">
        <f>ROUND(ROUND(ROUND(ROUND(H728*P$728,0)*T740,0)*W747,0)*Z749,0)-AB750</f>
        <v>123</v>
      </c>
      <c r="AE750" s="79"/>
    </row>
    <row r="751" ht="16.5" customHeight="1">
      <c r="A751" s="29">
        <v>61.0</v>
      </c>
      <c r="B751" s="29">
        <v>9799.0</v>
      </c>
      <c r="C751" s="32" t="s">
        <v>12427</v>
      </c>
      <c r="D751" s="389"/>
      <c r="E751" s="389"/>
      <c r="F751" s="532"/>
      <c r="G751" s="527"/>
      <c r="H751" s="527"/>
      <c r="I751" s="532"/>
      <c r="J751" s="94"/>
      <c r="K751" s="140"/>
      <c r="L751" s="54"/>
      <c r="M751" s="254"/>
      <c r="N751" s="8"/>
      <c r="O751" s="8"/>
      <c r="P751" s="54"/>
      <c r="Q751" s="536"/>
      <c r="R751" s="102" t="s">
        <v>27</v>
      </c>
      <c r="S751" s="533"/>
      <c r="T751" s="533"/>
      <c r="U751" s="520"/>
      <c r="V751" s="38"/>
      <c r="W751" s="6"/>
      <c r="X751" s="37"/>
      <c r="Y751" s="7"/>
      <c r="Z751" s="39"/>
      <c r="AA751" s="213"/>
      <c r="AB751" s="213"/>
      <c r="AC751" s="213"/>
      <c r="AD751" s="45">
        <f>ROUND(ROUND(H728*P$728,0)*T752,0)</f>
        <v>127</v>
      </c>
      <c r="AE751" s="79"/>
    </row>
    <row r="752" ht="16.5" customHeight="1">
      <c r="A752" s="29">
        <v>61.0</v>
      </c>
      <c r="B752" s="29">
        <v>9800.0</v>
      </c>
      <c r="C752" s="32" t="s">
        <v>12428</v>
      </c>
      <c r="D752" s="389"/>
      <c r="E752" s="389"/>
      <c r="F752" s="532"/>
      <c r="G752" s="527"/>
      <c r="H752" s="527"/>
      <c r="I752" s="532"/>
      <c r="J752" s="94"/>
      <c r="K752" s="140"/>
      <c r="L752" s="54"/>
      <c r="M752" s="254"/>
      <c r="N752" s="8"/>
      <c r="O752" s="8"/>
      <c r="P752" s="54"/>
      <c r="Q752" s="535"/>
      <c r="R752" s="482"/>
      <c r="S752" s="83" t="s">
        <v>21</v>
      </c>
      <c r="T752" s="528">
        <v>0.5</v>
      </c>
      <c r="U752" s="521"/>
      <c r="V752" s="53"/>
      <c r="W752" s="14"/>
      <c r="X752" s="227"/>
      <c r="Y752" s="8"/>
      <c r="Z752" s="109"/>
      <c r="AA752" s="213" t="s">
        <v>30</v>
      </c>
      <c r="AB752" s="74">
        <v>5.0</v>
      </c>
      <c r="AC752" s="522" t="s">
        <v>31</v>
      </c>
      <c r="AD752" s="45">
        <f>ROUND(ROUND(H728*P$728,0)*T752,0)-AB752</f>
        <v>122</v>
      </c>
      <c r="AE752" s="79"/>
    </row>
    <row r="753" ht="16.5" customHeight="1">
      <c r="A753" s="29">
        <v>61.0</v>
      </c>
      <c r="B753" s="29">
        <v>9801.0</v>
      </c>
      <c r="C753" s="32" t="s">
        <v>12429</v>
      </c>
      <c r="D753" s="389"/>
      <c r="E753" s="389"/>
      <c r="F753" s="532"/>
      <c r="G753" s="527"/>
      <c r="H753" s="527"/>
      <c r="I753" s="532"/>
      <c r="J753" s="94"/>
      <c r="K753" s="140"/>
      <c r="L753" s="54"/>
      <c r="M753" s="254"/>
      <c r="N753" s="8"/>
      <c r="O753" s="8"/>
      <c r="P753" s="54"/>
      <c r="Q753" s="535"/>
      <c r="R753" s="482"/>
      <c r="S753" s="14"/>
      <c r="T753" s="14"/>
      <c r="U753" s="521"/>
      <c r="V753" s="53"/>
      <c r="W753" s="14"/>
      <c r="X753" s="305" t="s">
        <v>20</v>
      </c>
      <c r="Y753" s="41" t="s">
        <v>21</v>
      </c>
      <c r="Z753" s="86">
        <v>0.85</v>
      </c>
      <c r="AA753" s="75"/>
      <c r="AB753" s="213"/>
      <c r="AC753" s="213"/>
      <c r="AD753" s="45">
        <f>ROUND(ROUND(ROUND(H728*P$728,0)*T752,0)*Z753,0)</f>
        <v>108</v>
      </c>
      <c r="AE753" s="79"/>
    </row>
    <row r="754" ht="16.5" customHeight="1">
      <c r="A754" s="29">
        <v>61.0</v>
      </c>
      <c r="B754" s="29">
        <v>9802.0</v>
      </c>
      <c r="C754" s="32" t="s">
        <v>12430</v>
      </c>
      <c r="D754" s="389"/>
      <c r="E754" s="389"/>
      <c r="F754" s="532"/>
      <c r="G754" s="527"/>
      <c r="H754" s="527"/>
      <c r="I754" s="532"/>
      <c r="J754" s="94"/>
      <c r="K754" s="140"/>
      <c r="L754" s="54"/>
      <c r="M754" s="254"/>
      <c r="N754" s="8"/>
      <c r="O754" s="8"/>
      <c r="P754" s="54"/>
      <c r="Q754" s="535"/>
      <c r="R754" s="482"/>
      <c r="S754" s="83"/>
      <c r="T754" s="83"/>
      <c r="U754" s="525"/>
      <c r="V754" s="180"/>
      <c r="W754" s="21"/>
      <c r="X754" s="484"/>
      <c r="Y754" s="56"/>
      <c r="Z754" s="526"/>
      <c r="AA754" s="213" t="s">
        <v>30</v>
      </c>
      <c r="AB754" s="74">
        <v>5.0</v>
      </c>
      <c r="AC754" s="522" t="s">
        <v>31</v>
      </c>
      <c r="AD754" s="45">
        <f>ROUND(ROUND(ROUND(H728*P$728,0)*T752,0)*Z753,0)-AB754</f>
        <v>103</v>
      </c>
      <c r="AE754" s="79"/>
    </row>
    <row r="755" ht="16.5" customHeight="1">
      <c r="A755" s="29">
        <v>61.0</v>
      </c>
      <c r="B755" s="29">
        <v>9803.0</v>
      </c>
      <c r="C755" s="32" t="s">
        <v>12431</v>
      </c>
      <c r="D755" s="389"/>
      <c r="E755" s="389"/>
      <c r="F755" s="532"/>
      <c r="G755" s="527"/>
      <c r="H755" s="527"/>
      <c r="I755" s="532"/>
      <c r="J755" s="94"/>
      <c r="K755" s="140"/>
      <c r="L755" s="54"/>
      <c r="M755" s="254"/>
      <c r="N755" s="8"/>
      <c r="O755" s="8"/>
      <c r="P755" s="54"/>
      <c r="Q755" s="536"/>
      <c r="R755" s="14"/>
      <c r="S755" s="14"/>
      <c r="T755" s="14"/>
      <c r="U755" s="102" t="s">
        <v>326</v>
      </c>
      <c r="V755" s="41" t="s">
        <v>21</v>
      </c>
      <c r="W755" s="60">
        <v>0.7</v>
      </c>
      <c r="X755" s="37"/>
      <c r="Y755" s="7"/>
      <c r="Z755" s="39"/>
      <c r="AA755" s="213"/>
      <c r="AB755" s="213"/>
      <c r="AC755" s="213"/>
      <c r="AD755" s="45">
        <f>ROUND(ROUND(ROUND(H728*P$728,0)*T752,0)*W755,0)</f>
        <v>89</v>
      </c>
      <c r="AE755" s="79"/>
    </row>
    <row r="756" ht="16.5" customHeight="1">
      <c r="A756" s="29">
        <v>61.0</v>
      </c>
      <c r="B756" s="29">
        <v>9804.0</v>
      </c>
      <c r="C756" s="32" t="s">
        <v>12432</v>
      </c>
      <c r="D756" s="389"/>
      <c r="E756" s="389"/>
      <c r="F756" s="532"/>
      <c r="G756" s="527"/>
      <c r="H756" s="527"/>
      <c r="I756" s="532"/>
      <c r="J756" s="94"/>
      <c r="K756" s="140"/>
      <c r="L756" s="54"/>
      <c r="M756" s="254"/>
      <c r="N756" s="8"/>
      <c r="O756" s="8"/>
      <c r="P756" s="54"/>
      <c r="Q756" s="536"/>
      <c r="R756" s="14"/>
      <c r="S756" s="14"/>
      <c r="T756" s="14"/>
      <c r="U756" s="482"/>
      <c r="V756" s="83"/>
      <c r="W756" s="528"/>
      <c r="X756" s="227"/>
      <c r="Y756" s="22"/>
      <c r="Z756" s="109"/>
      <c r="AA756" s="213" t="s">
        <v>30</v>
      </c>
      <c r="AB756" s="74">
        <v>5.0</v>
      </c>
      <c r="AC756" s="522" t="s">
        <v>31</v>
      </c>
      <c r="AD756" s="45">
        <f>ROUND(ROUND(ROUND(H728*P$728,0)*T752,0)*W755,0)-AB756</f>
        <v>84</v>
      </c>
      <c r="AE756" s="79"/>
    </row>
    <row r="757" ht="16.5" customHeight="1">
      <c r="A757" s="29">
        <v>61.0</v>
      </c>
      <c r="B757" s="29">
        <v>9805.0</v>
      </c>
      <c r="C757" s="32" t="s">
        <v>12433</v>
      </c>
      <c r="D757" s="389"/>
      <c r="E757" s="389"/>
      <c r="F757" s="532"/>
      <c r="G757" s="527"/>
      <c r="H757" s="527"/>
      <c r="I757" s="532"/>
      <c r="J757" s="94"/>
      <c r="K757" s="140"/>
      <c r="L757" s="54"/>
      <c r="M757" s="254"/>
      <c r="N757" s="8"/>
      <c r="O757" s="8"/>
      <c r="P757" s="54"/>
      <c r="Q757" s="254"/>
      <c r="R757" s="83"/>
      <c r="S757" s="83"/>
      <c r="U757" s="482"/>
      <c r="V757" s="99"/>
      <c r="W757" s="529"/>
      <c r="X757" s="305" t="s">
        <v>20</v>
      </c>
      <c r="Y757" s="41" t="s">
        <v>21</v>
      </c>
      <c r="Z757" s="86">
        <v>0.85</v>
      </c>
      <c r="AA757" s="75"/>
      <c r="AB757" s="213"/>
      <c r="AC757" s="213"/>
      <c r="AD757" s="45">
        <f>ROUND(ROUND(ROUND(ROUND(H728*P$728,0)*T752,0)*W755,0)*Z757,0)</f>
        <v>76</v>
      </c>
      <c r="AE757" s="79"/>
    </row>
    <row r="758" ht="16.5" customHeight="1">
      <c r="A758" s="29">
        <v>61.0</v>
      </c>
      <c r="B758" s="29">
        <v>9806.0</v>
      </c>
      <c r="C758" s="32" t="s">
        <v>12434</v>
      </c>
      <c r="D758" s="389"/>
      <c r="E758" s="389"/>
      <c r="F758" s="532"/>
      <c r="G758" s="527"/>
      <c r="H758" s="527"/>
      <c r="I758" s="532"/>
      <c r="J758" s="94"/>
      <c r="K758" s="140"/>
      <c r="L758" s="54"/>
      <c r="M758" s="254"/>
      <c r="N758" s="8"/>
      <c r="O758" s="8"/>
      <c r="P758" s="54"/>
      <c r="Q758" s="254"/>
      <c r="R758" s="83"/>
      <c r="S758" s="83"/>
      <c r="T758" s="83"/>
      <c r="U758" s="530"/>
      <c r="V758" s="24"/>
      <c r="W758" s="26"/>
      <c r="X758" s="484"/>
      <c r="Y758" s="56"/>
      <c r="Z758" s="526"/>
      <c r="AA758" s="213" t="s">
        <v>30</v>
      </c>
      <c r="AB758" s="74">
        <v>5.0</v>
      </c>
      <c r="AC758" s="522" t="s">
        <v>31</v>
      </c>
      <c r="AD758" s="45">
        <f>ROUND(ROUND(ROUND(ROUND(H728*P$728,0)*T752,0)*W755,0)*Z757,0)-AB758</f>
        <v>71</v>
      </c>
      <c r="AE758" s="79"/>
    </row>
    <row r="759" ht="16.5" customHeight="1">
      <c r="A759" s="29">
        <v>61.0</v>
      </c>
      <c r="B759" s="29">
        <v>9807.0</v>
      </c>
      <c r="C759" s="32" t="s">
        <v>12435</v>
      </c>
      <c r="D759" s="389"/>
      <c r="E759" s="389"/>
      <c r="F759" s="532"/>
      <c r="G759" s="527"/>
      <c r="H759" s="527"/>
      <c r="I759" s="532"/>
      <c r="J759" s="94"/>
      <c r="K759" s="140"/>
      <c r="L759" s="54"/>
      <c r="M759" s="254"/>
      <c r="N759" s="52"/>
      <c r="O759" s="8"/>
      <c r="P759" s="54"/>
      <c r="Q759" s="536"/>
      <c r="R759" s="83"/>
      <c r="S759" s="528"/>
      <c r="T759" s="486"/>
      <c r="U759" s="102" t="s">
        <v>329</v>
      </c>
      <c r="V759" s="83" t="s">
        <v>21</v>
      </c>
      <c r="W759" s="528">
        <v>0.85</v>
      </c>
      <c r="X759" s="37"/>
      <c r="Y759" s="7"/>
      <c r="Z759" s="39"/>
      <c r="AA759" s="213"/>
      <c r="AB759" s="213"/>
      <c r="AC759" s="213"/>
      <c r="AD759" s="45">
        <f>ROUND(ROUND(ROUND(H728*P$728,0)*T752,0)*W759,0)</f>
        <v>108</v>
      </c>
      <c r="AE759" s="79"/>
    </row>
    <row r="760" ht="16.5" customHeight="1">
      <c r="A760" s="29">
        <v>61.0</v>
      </c>
      <c r="B760" s="29">
        <v>9808.0</v>
      </c>
      <c r="C760" s="32" t="s">
        <v>12436</v>
      </c>
      <c r="D760" s="389"/>
      <c r="E760" s="389"/>
      <c r="F760" s="532"/>
      <c r="G760" s="527"/>
      <c r="H760" s="527"/>
      <c r="I760" s="532"/>
      <c r="J760" s="94"/>
      <c r="K760" s="140"/>
      <c r="L760" s="54"/>
      <c r="M760" s="254"/>
      <c r="N760" s="52"/>
      <c r="O760" s="8"/>
      <c r="P760" s="54"/>
      <c r="Q760" s="536"/>
      <c r="R760" s="83"/>
      <c r="S760" s="528"/>
      <c r="T760" s="528"/>
      <c r="U760" s="482"/>
      <c r="V760" s="83"/>
      <c r="W760" s="528"/>
      <c r="X760" s="52"/>
      <c r="Y760" s="22"/>
      <c r="Z760" s="109"/>
      <c r="AA760" s="213" t="s">
        <v>30</v>
      </c>
      <c r="AB760" s="74">
        <v>5.0</v>
      </c>
      <c r="AC760" s="522" t="s">
        <v>31</v>
      </c>
      <c r="AD760" s="45">
        <f>ROUND(ROUND(ROUND(H728*P$728,0)*T752,0)*W759,0)-AB760</f>
        <v>103</v>
      </c>
      <c r="AE760" s="79"/>
    </row>
    <row r="761" ht="16.5" customHeight="1">
      <c r="A761" s="29">
        <v>61.0</v>
      </c>
      <c r="B761" s="29">
        <v>9809.0</v>
      </c>
      <c r="C761" s="32" t="s">
        <v>12437</v>
      </c>
      <c r="D761" s="389"/>
      <c r="E761" s="389"/>
      <c r="F761" s="532"/>
      <c r="G761" s="527"/>
      <c r="H761" s="527"/>
      <c r="I761" s="532"/>
      <c r="J761" s="94"/>
      <c r="K761" s="140"/>
      <c r="L761" s="54"/>
      <c r="M761" s="254"/>
      <c r="N761" s="52"/>
      <c r="O761" s="8"/>
      <c r="P761" s="54"/>
      <c r="Q761" s="254"/>
      <c r="R761" s="83"/>
      <c r="S761" s="528"/>
      <c r="T761" s="528"/>
      <c r="U761" s="482"/>
      <c r="V761" s="99"/>
      <c r="W761" s="529"/>
      <c r="X761" s="305" t="s">
        <v>20</v>
      </c>
      <c r="Y761" s="41" t="s">
        <v>21</v>
      </c>
      <c r="Z761" s="86">
        <v>0.85</v>
      </c>
      <c r="AA761" s="75"/>
      <c r="AB761" s="213"/>
      <c r="AC761" s="213"/>
      <c r="AD761" s="45">
        <f>ROUND(ROUND(ROUND(ROUND(H728*P$728,0)*T752,0)*W759,0)*Z761,0)</f>
        <v>92</v>
      </c>
      <c r="AE761" s="79"/>
    </row>
    <row r="762" ht="16.5" customHeight="1">
      <c r="A762" s="29">
        <v>61.0</v>
      </c>
      <c r="B762" s="29">
        <v>9810.0</v>
      </c>
      <c r="C762" s="32" t="s">
        <v>12438</v>
      </c>
      <c r="D762" s="389"/>
      <c r="E762" s="389"/>
      <c r="F762" s="532"/>
      <c r="G762" s="527"/>
      <c r="H762" s="527"/>
      <c r="I762" s="532"/>
      <c r="J762" s="94"/>
      <c r="K762" s="140"/>
      <c r="L762" s="54"/>
      <c r="M762" s="254"/>
      <c r="N762" s="227"/>
      <c r="O762" s="22"/>
      <c r="P762" s="109"/>
      <c r="Q762" s="537"/>
      <c r="R762" s="55"/>
      <c r="S762" s="56"/>
      <c r="T762" s="141"/>
      <c r="U762" s="484"/>
      <c r="V762" s="24"/>
      <c r="W762" s="26"/>
      <c r="X762" s="484"/>
      <c r="Y762" s="56"/>
      <c r="Z762" s="526"/>
      <c r="AA762" s="213" t="s">
        <v>30</v>
      </c>
      <c r="AB762" s="74">
        <v>5.0</v>
      </c>
      <c r="AC762" s="522" t="s">
        <v>31</v>
      </c>
      <c r="AD762" s="45">
        <f>ROUND(ROUND(ROUND(ROUND(H728*P$728,0)*T752,0)*W759,0)*Z761,0)-AB762</f>
        <v>87</v>
      </c>
      <c r="AE762" s="79"/>
    </row>
    <row r="763" ht="16.5" customHeight="1">
      <c r="A763" s="29">
        <v>61.0</v>
      </c>
      <c r="B763" s="29">
        <v>9811.0</v>
      </c>
      <c r="C763" s="32" t="s">
        <v>12439</v>
      </c>
      <c r="D763" s="389"/>
      <c r="E763" s="389"/>
      <c r="F763" s="523"/>
      <c r="G763" s="527"/>
      <c r="H763" s="527"/>
      <c r="I763" s="532"/>
      <c r="J763" s="94"/>
      <c r="K763" s="140"/>
      <c r="L763" s="54"/>
      <c r="M763" s="254"/>
      <c r="N763" s="598" t="s">
        <v>27</v>
      </c>
      <c r="O763" s="600"/>
      <c r="P763" s="601"/>
      <c r="Q763" s="52"/>
      <c r="R763" s="8"/>
      <c r="S763" s="8"/>
      <c r="T763" s="8"/>
      <c r="U763" s="521"/>
      <c r="V763" s="14"/>
      <c r="W763" s="8"/>
      <c r="X763" s="37"/>
      <c r="Y763" s="7"/>
      <c r="Z763" s="39"/>
      <c r="AA763" s="213"/>
      <c r="AB763" s="213"/>
      <c r="AC763" s="213"/>
      <c r="AD763" s="45">
        <f>ROUND(ROUND(H728*P$764,0),0)</f>
        <v>181</v>
      </c>
      <c r="AE763" s="79"/>
    </row>
    <row r="764" ht="16.5" customHeight="1">
      <c r="A764" s="29">
        <v>61.0</v>
      </c>
      <c r="B764" s="29">
        <v>9812.0</v>
      </c>
      <c r="C764" s="32" t="s">
        <v>12440</v>
      </c>
      <c r="D764" s="389"/>
      <c r="E764" s="389"/>
      <c r="F764" s="523"/>
      <c r="G764" s="174"/>
      <c r="H764" s="53"/>
      <c r="I764" s="8"/>
      <c r="J764" s="94"/>
      <c r="K764" s="140"/>
      <c r="L764" s="54"/>
      <c r="M764" s="254"/>
      <c r="N764" s="482"/>
      <c r="O764" s="83" t="s">
        <v>21</v>
      </c>
      <c r="P764" s="528">
        <v>0.5</v>
      </c>
      <c r="Q764" s="52"/>
      <c r="R764" s="8"/>
      <c r="S764" s="8"/>
      <c r="T764" s="8"/>
      <c r="U764" s="521"/>
      <c r="V764" s="14"/>
      <c r="W764" s="8"/>
      <c r="X764" s="227"/>
      <c r="Y764" s="8"/>
      <c r="Z764" s="109"/>
      <c r="AA764" s="213" t="s">
        <v>30</v>
      </c>
      <c r="AB764" s="74">
        <v>5.0</v>
      </c>
      <c r="AC764" s="522" t="s">
        <v>31</v>
      </c>
      <c r="AD764" s="45">
        <f>ROUND(ROUND(H728*P$764,0),0)-AB764</f>
        <v>176</v>
      </c>
      <c r="AE764" s="79"/>
    </row>
    <row r="765" ht="16.5" customHeight="1">
      <c r="A765" s="29">
        <v>61.0</v>
      </c>
      <c r="B765" s="29">
        <v>9813.0</v>
      </c>
      <c r="C765" s="32" t="s">
        <v>12441</v>
      </c>
      <c r="D765" s="389"/>
      <c r="E765" s="389"/>
      <c r="F765" s="523"/>
      <c r="G765" s="174"/>
      <c r="H765" s="174"/>
      <c r="I765" s="523"/>
      <c r="J765" s="94"/>
      <c r="K765" s="140"/>
      <c r="L765" s="54"/>
      <c r="M765" s="254"/>
      <c r="N765" s="482"/>
      <c r="O765" s="8"/>
      <c r="P765" s="54"/>
      <c r="Q765" s="52"/>
      <c r="R765" s="8"/>
      <c r="S765" s="8"/>
      <c r="T765" s="8"/>
      <c r="U765" s="521"/>
      <c r="V765" s="14"/>
      <c r="W765" s="54"/>
      <c r="X765" s="305" t="s">
        <v>20</v>
      </c>
      <c r="Y765" s="41" t="s">
        <v>21</v>
      </c>
      <c r="Z765" s="86">
        <v>0.85</v>
      </c>
      <c r="AA765" s="75"/>
      <c r="AB765" s="213"/>
      <c r="AC765" s="213"/>
      <c r="AD765" s="45">
        <f>ROUND(ROUND(H728*P$764,0)*Z765,0)</f>
        <v>154</v>
      </c>
      <c r="AE765" s="79"/>
    </row>
    <row r="766" ht="16.5" customHeight="1">
      <c r="A766" s="29">
        <v>61.0</v>
      </c>
      <c r="B766" s="29">
        <v>9814.0</v>
      </c>
      <c r="C766" s="32" t="s">
        <v>12442</v>
      </c>
      <c r="D766" s="389"/>
      <c r="E766" s="389"/>
      <c r="F766" s="523"/>
      <c r="G766" s="174"/>
      <c r="H766" s="174"/>
      <c r="I766" s="174"/>
      <c r="J766" s="94"/>
      <c r="K766" s="140"/>
      <c r="L766" s="54"/>
      <c r="M766" s="254"/>
      <c r="N766" s="482"/>
      <c r="O766" s="8"/>
      <c r="P766" s="54"/>
      <c r="Q766" s="52"/>
      <c r="R766" s="8"/>
      <c r="S766" s="8"/>
      <c r="T766" s="8"/>
      <c r="U766" s="525"/>
      <c r="V766" s="21"/>
      <c r="W766" s="109"/>
      <c r="X766" s="484"/>
      <c r="Y766" s="56"/>
      <c r="Z766" s="526"/>
      <c r="AA766" s="213" t="s">
        <v>30</v>
      </c>
      <c r="AB766" s="74">
        <v>5.0</v>
      </c>
      <c r="AC766" s="522" t="s">
        <v>31</v>
      </c>
      <c r="AD766" s="45">
        <f>ROUND(ROUND(H728*P$764,0)*Z765,0)-AB766</f>
        <v>149</v>
      </c>
      <c r="AE766" s="79"/>
    </row>
    <row r="767" ht="16.5" customHeight="1">
      <c r="A767" s="29">
        <v>61.0</v>
      </c>
      <c r="B767" s="29">
        <v>9815.0</v>
      </c>
      <c r="C767" s="32" t="s">
        <v>12443</v>
      </c>
      <c r="D767" s="389"/>
      <c r="E767" s="389"/>
      <c r="F767" s="532"/>
      <c r="G767" s="527"/>
      <c r="H767" s="8"/>
      <c r="I767" s="144"/>
      <c r="J767" s="94"/>
      <c r="K767" s="140"/>
      <c r="L767" s="54"/>
      <c r="M767" s="254"/>
      <c r="N767" s="8"/>
      <c r="O767" s="8"/>
      <c r="P767" s="54"/>
      <c r="Q767" s="52"/>
      <c r="R767" s="8"/>
      <c r="S767" s="8"/>
      <c r="T767" s="8"/>
      <c r="U767" s="102" t="s">
        <v>326</v>
      </c>
      <c r="V767" s="41" t="s">
        <v>21</v>
      </c>
      <c r="W767" s="60">
        <v>0.7</v>
      </c>
      <c r="X767" s="37"/>
      <c r="Y767" s="7"/>
      <c r="Z767" s="39"/>
      <c r="AA767" s="213"/>
      <c r="AB767" s="213"/>
      <c r="AC767" s="213"/>
      <c r="AD767" s="45">
        <f>ROUND(ROUND(H728*P$764,0)*W767,0)</f>
        <v>127</v>
      </c>
      <c r="AE767" s="79"/>
    </row>
    <row r="768" ht="16.5" customHeight="1">
      <c r="A768" s="29">
        <v>61.0</v>
      </c>
      <c r="B768" s="29">
        <v>9816.0</v>
      </c>
      <c r="C768" s="32" t="s">
        <v>12444</v>
      </c>
      <c r="D768" s="389"/>
      <c r="E768" s="389"/>
      <c r="F768" s="532"/>
      <c r="G768" s="527"/>
      <c r="H768" s="8"/>
      <c r="I768" s="144"/>
      <c r="J768" s="94"/>
      <c r="K768" s="140"/>
      <c r="L768" s="54"/>
      <c r="M768" s="254"/>
      <c r="N768" s="8"/>
      <c r="O768" s="8"/>
      <c r="P768" s="54"/>
      <c r="Q768" s="52"/>
      <c r="R768" s="8"/>
      <c r="S768" s="8"/>
      <c r="T768" s="8"/>
      <c r="U768" s="482"/>
      <c r="V768" s="83"/>
      <c r="W768" s="528"/>
      <c r="X768" s="227"/>
      <c r="Y768" s="22"/>
      <c r="Z768" s="109"/>
      <c r="AA768" s="213" t="s">
        <v>30</v>
      </c>
      <c r="AB768" s="74">
        <v>5.0</v>
      </c>
      <c r="AC768" s="522" t="s">
        <v>31</v>
      </c>
      <c r="AD768" s="45">
        <f>ROUND(ROUND(H728*P$764,0)*W767,0)-AB768</f>
        <v>122</v>
      </c>
      <c r="AE768" s="79"/>
    </row>
    <row r="769" ht="16.5" customHeight="1">
      <c r="A769" s="29">
        <v>61.0</v>
      </c>
      <c r="B769" s="29">
        <v>9817.0</v>
      </c>
      <c r="C769" s="32" t="s">
        <v>12445</v>
      </c>
      <c r="D769" s="389"/>
      <c r="E769" s="389"/>
      <c r="F769" s="543"/>
      <c r="G769" s="113"/>
      <c r="H769" s="8"/>
      <c r="I769" s="144"/>
      <c r="J769" s="94"/>
      <c r="K769" s="140"/>
      <c r="L769" s="54"/>
      <c r="M769" s="254"/>
      <c r="N769" s="8"/>
      <c r="O769" s="8"/>
      <c r="P769" s="54"/>
      <c r="Q769" s="52"/>
      <c r="R769" s="8"/>
      <c r="S769" s="8"/>
      <c r="T769" s="8"/>
      <c r="U769" s="482"/>
      <c r="V769" s="99"/>
      <c r="W769" s="529"/>
      <c r="X769" s="305" t="s">
        <v>20</v>
      </c>
      <c r="Y769" s="41" t="s">
        <v>21</v>
      </c>
      <c r="Z769" s="86">
        <v>0.85</v>
      </c>
      <c r="AA769" s="75"/>
      <c r="AB769" s="213"/>
      <c r="AC769" s="213"/>
      <c r="AD769" s="45">
        <f>ROUND(ROUND(ROUND(H728*P$764,0)*W767,0)*Z769,0)</f>
        <v>108</v>
      </c>
      <c r="AE769" s="79"/>
    </row>
    <row r="770" ht="16.5" customHeight="1">
      <c r="A770" s="29">
        <v>61.0</v>
      </c>
      <c r="B770" s="29">
        <v>9818.0</v>
      </c>
      <c r="C770" s="32" t="s">
        <v>12446</v>
      </c>
      <c r="D770" s="389"/>
      <c r="E770" s="231"/>
      <c r="F770" s="543"/>
      <c r="G770" s="113"/>
      <c r="H770" s="8"/>
      <c r="I770" s="144"/>
      <c r="J770" s="94"/>
      <c r="K770" s="140"/>
      <c r="L770" s="54"/>
      <c r="M770" s="254"/>
      <c r="N770" s="8"/>
      <c r="O770" s="8"/>
      <c r="P770" s="54"/>
      <c r="Q770" s="52"/>
      <c r="R770" s="8"/>
      <c r="S770" s="8"/>
      <c r="T770" s="8"/>
      <c r="U770" s="530"/>
      <c r="V770" s="24"/>
      <c r="W770" s="26"/>
      <c r="X770" s="484"/>
      <c r="Y770" s="56"/>
      <c r="Z770" s="526"/>
      <c r="AA770" s="213" t="s">
        <v>30</v>
      </c>
      <c r="AB770" s="74">
        <v>5.0</v>
      </c>
      <c r="AC770" s="522" t="s">
        <v>31</v>
      </c>
      <c r="AD770" s="45">
        <f>ROUND(ROUND(ROUND(H728*P$764,0)*W767,0)*Z769,0)-AB770</f>
        <v>103</v>
      </c>
      <c r="AE770" s="79"/>
    </row>
    <row r="771" ht="16.5" customHeight="1">
      <c r="A771" s="29">
        <v>61.0</v>
      </c>
      <c r="B771" s="29">
        <v>9819.0</v>
      </c>
      <c r="C771" s="32" t="s">
        <v>12447</v>
      </c>
      <c r="D771" s="389"/>
      <c r="E771" s="231"/>
      <c r="F771" s="543"/>
      <c r="G771" s="113"/>
      <c r="H771" s="8"/>
      <c r="I771" s="144"/>
      <c r="J771" s="94"/>
      <c r="K771" s="140"/>
      <c r="L771" s="54"/>
      <c r="M771" s="254"/>
      <c r="N771" s="8"/>
      <c r="O771" s="8"/>
      <c r="P771" s="54"/>
      <c r="Q771" s="52"/>
      <c r="R771" s="8"/>
      <c r="S771" s="8"/>
      <c r="T771" s="54"/>
      <c r="U771" s="102" t="s">
        <v>329</v>
      </c>
      <c r="V771" s="83" t="s">
        <v>21</v>
      </c>
      <c r="W771" s="528">
        <v>0.85</v>
      </c>
      <c r="X771" s="37"/>
      <c r="Y771" s="7"/>
      <c r="Z771" s="39"/>
      <c r="AA771" s="213"/>
      <c r="AB771" s="213"/>
      <c r="AC771" s="213"/>
      <c r="AD771" s="45">
        <f>ROUND(ROUND(H728*P$764,0)*W771,0)</f>
        <v>154</v>
      </c>
      <c r="AE771" s="79"/>
    </row>
    <row r="772" ht="16.5" customHeight="1">
      <c r="A772" s="29">
        <v>61.0</v>
      </c>
      <c r="B772" s="29">
        <v>9820.0</v>
      </c>
      <c r="C772" s="32" t="s">
        <v>12448</v>
      </c>
      <c r="D772" s="389"/>
      <c r="E772" s="231"/>
      <c r="F772" s="543"/>
      <c r="G772" s="113"/>
      <c r="H772" s="8"/>
      <c r="I772" s="144"/>
      <c r="J772" s="94"/>
      <c r="K772" s="140"/>
      <c r="L772" s="54"/>
      <c r="M772" s="254"/>
      <c r="N772" s="8"/>
      <c r="O772" s="8"/>
      <c r="P772" s="54"/>
      <c r="Q772" s="52"/>
      <c r="R772" s="8"/>
      <c r="S772" s="8"/>
      <c r="T772" s="8"/>
      <c r="U772" s="482"/>
      <c r="V772" s="83"/>
      <c r="W772" s="528"/>
      <c r="X772" s="52"/>
      <c r="Y772" s="22"/>
      <c r="Z772" s="109"/>
      <c r="AA772" s="213" t="s">
        <v>30</v>
      </c>
      <c r="AB772" s="74">
        <v>5.0</v>
      </c>
      <c r="AC772" s="522" t="s">
        <v>31</v>
      </c>
      <c r="AD772" s="45">
        <f>ROUND(ROUND(H728*P$764,0)*W771,0)-AB772</f>
        <v>149</v>
      </c>
      <c r="AE772" s="79"/>
    </row>
    <row r="773" ht="16.5" customHeight="1">
      <c r="A773" s="29">
        <v>61.0</v>
      </c>
      <c r="B773" s="29">
        <v>9821.0</v>
      </c>
      <c r="C773" s="32" t="s">
        <v>12449</v>
      </c>
      <c r="D773" s="389"/>
      <c r="E773" s="231"/>
      <c r="F773" s="532"/>
      <c r="G773" s="527"/>
      <c r="H773" s="527"/>
      <c r="I773" s="532"/>
      <c r="J773" s="94"/>
      <c r="K773" s="140"/>
      <c r="L773" s="54"/>
      <c r="M773" s="254"/>
      <c r="N773" s="8"/>
      <c r="O773" s="8"/>
      <c r="P773" s="54"/>
      <c r="Q773" s="52"/>
      <c r="R773" s="8"/>
      <c r="S773" s="8"/>
      <c r="T773" s="8"/>
      <c r="U773" s="482"/>
      <c r="V773" s="99"/>
      <c r="W773" s="529"/>
      <c r="X773" s="305" t="s">
        <v>20</v>
      </c>
      <c r="Y773" s="41" t="s">
        <v>21</v>
      </c>
      <c r="Z773" s="86">
        <v>0.85</v>
      </c>
      <c r="AA773" s="75"/>
      <c r="AB773" s="213"/>
      <c r="AC773" s="213"/>
      <c r="AD773" s="45">
        <f>ROUND(ROUND(ROUND(H728*P$764,0)*W771,0)*Z773,0)</f>
        <v>131</v>
      </c>
      <c r="AE773" s="79"/>
    </row>
    <row r="774" ht="16.5" customHeight="1">
      <c r="A774" s="29">
        <v>61.0</v>
      </c>
      <c r="B774" s="29">
        <v>9822.0</v>
      </c>
      <c r="C774" s="32" t="s">
        <v>12450</v>
      </c>
      <c r="D774" s="389"/>
      <c r="E774" s="231"/>
      <c r="F774" s="532"/>
      <c r="G774" s="527"/>
      <c r="H774" s="527"/>
      <c r="I774" s="532"/>
      <c r="J774" s="94"/>
      <c r="K774" s="140"/>
      <c r="L774" s="54"/>
      <c r="M774" s="254"/>
      <c r="N774" s="8"/>
      <c r="O774" s="8"/>
      <c r="P774" s="54"/>
      <c r="Q774" s="227"/>
      <c r="R774" s="22"/>
      <c r="S774" s="22"/>
      <c r="T774" s="22"/>
      <c r="U774" s="484"/>
      <c r="V774" s="24"/>
      <c r="W774" s="26"/>
      <c r="X774" s="484"/>
      <c r="Y774" s="56"/>
      <c r="Z774" s="526"/>
      <c r="AA774" s="213" t="s">
        <v>30</v>
      </c>
      <c r="AB774" s="74">
        <v>5.0</v>
      </c>
      <c r="AC774" s="522" t="s">
        <v>31</v>
      </c>
      <c r="AD774" s="45">
        <f>ROUND(ROUND(ROUND(H728*P$764,0)*W771,0)*Z773,0)-AB774</f>
        <v>126</v>
      </c>
      <c r="AE774" s="79"/>
    </row>
    <row r="775" ht="16.5" customHeight="1">
      <c r="A775" s="29">
        <v>61.0</v>
      </c>
      <c r="B775" s="29">
        <v>9823.0</v>
      </c>
      <c r="C775" s="32" t="s">
        <v>12451</v>
      </c>
      <c r="D775" s="389"/>
      <c r="E775" s="389"/>
      <c r="F775" s="532"/>
      <c r="G775" s="527"/>
      <c r="H775" s="527"/>
      <c r="I775" s="532"/>
      <c r="J775" s="94"/>
      <c r="K775" s="140"/>
      <c r="L775" s="54"/>
      <c r="M775" s="254"/>
      <c r="N775" s="8"/>
      <c r="O775" s="8"/>
      <c r="P775" s="54"/>
      <c r="Q775" s="206" t="s">
        <v>23</v>
      </c>
      <c r="R775" s="102" t="s">
        <v>24</v>
      </c>
      <c r="S775" s="533"/>
      <c r="T775" s="533"/>
      <c r="U775" s="520"/>
      <c r="V775" s="38"/>
      <c r="W775" s="6"/>
      <c r="X775" s="37"/>
      <c r="Y775" s="7"/>
      <c r="Z775" s="39"/>
      <c r="AA775" s="213"/>
      <c r="AB775" s="213"/>
      <c r="AC775" s="213"/>
      <c r="AD775" s="45">
        <f>ROUND(ROUND(H728*P$764,0)*T776,0)</f>
        <v>127</v>
      </c>
      <c r="AE775" s="79"/>
    </row>
    <row r="776" ht="16.5" customHeight="1">
      <c r="A776" s="29">
        <v>61.0</v>
      </c>
      <c r="B776" s="29">
        <v>9824.0</v>
      </c>
      <c r="C776" s="32" t="s">
        <v>12452</v>
      </c>
      <c r="D776" s="389"/>
      <c r="E776" s="389"/>
      <c r="F776" s="532"/>
      <c r="G776" s="527"/>
      <c r="H776" s="527"/>
      <c r="I776" s="532"/>
      <c r="J776" s="94"/>
      <c r="K776" s="140"/>
      <c r="L776" s="54"/>
      <c r="M776" s="254"/>
      <c r="N776" s="8"/>
      <c r="O776" s="8"/>
      <c r="P776" s="54"/>
      <c r="Q776" s="481"/>
      <c r="R776" s="482"/>
      <c r="S776" s="83" t="s">
        <v>21</v>
      </c>
      <c r="T776" s="528">
        <v>0.7</v>
      </c>
      <c r="U776" s="521"/>
      <c r="V776" s="53"/>
      <c r="W776" s="14"/>
      <c r="X776" s="227"/>
      <c r="Y776" s="8"/>
      <c r="Z776" s="109"/>
      <c r="AA776" s="213" t="s">
        <v>30</v>
      </c>
      <c r="AB776" s="74">
        <v>5.0</v>
      </c>
      <c r="AC776" s="522" t="s">
        <v>31</v>
      </c>
      <c r="AD776" s="45">
        <f>ROUND(ROUND(H728*P$764,0)*T776,0)-AB776</f>
        <v>122</v>
      </c>
      <c r="AE776" s="79"/>
    </row>
    <row r="777" ht="16.5" customHeight="1">
      <c r="A777" s="29">
        <v>61.0</v>
      </c>
      <c r="B777" s="29">
        <v>9825.0</v>
      </c>
      <c r="C777" s="32" t="s">
        <v>12453</v>
      </c>
      <c r="D777" s="389"/>
      <c r="E777" s="389"/>
      <c r="F777" s="532"/>
      <c r="G777" s="527"/>
      <c r="H777" s="527"/>
      <c r="I777" s="532"/>
      <c r="J777" s="94"/>
      <c r="K777" s="140"/>
      <c r="L777" s="54"/>
      <c r="M777" s="254"/>
      <c r="N777" s="8"/>
      <c r="O777" s="8"/>
      <c r="P777" s="54"/>
      <c r="Q777" s="481"/>
      <c r="R777" s="482"/>
      <c r="S777" s="14"/>
      <c r="T777" s="14"/>
      <c r="U777" s="521"/>
      <c r="V777" s="53"/>
      <c r="W777" s="14"/>
      <c r="X777" s="305" t="s">
        <v>20</v>
      </c>
      <c r="Y777" s="41" t="s">
        <v>21</v>
      </c>
      <c r="Z777" s="86">
        <v>0.85</v>
      </c>
      <c r="AA777" s="75"/>
      <c r="AB777" s="213"/>
      <c r="AC777" s="213"/>
      <c r="AD777" s="45">
        <f>ROUND(ROUND(ROUND(H728*P$764,0)*T776,0)*Z777,0)</f>
        <v>108</v>
      </c>
      <c r="AE777" s="79"/>
    </row>
    <row r="778" ht="16.5" customHeight="1">
      <c r="A778" s="29">
        <v>61.0</v>
      </c>
      <c r="B778" s="29">
        <v>9826.0</v>
      </c>
      <c r="C778" s="32" t="s">
        <v>12454</v>
      </c>
      <c r="D778" s="389"/>
      <c r="E778" s="389"/>
      <c r="F778" s="532"/>
      <c r="G778" s="527"/>
      <c r="H778" s="527"/>
      <c r="I778" s="532"/>
      <c r="J778" s="94"/>
      <c r="K778" s="140"/>
      <c r="L778" s="54"/>
      <c r="M778" s="254"/>
      <c r="N778" s="8"/>
      <c r="O778" s="8"/>
      <c r="P778" s="54"/>
      <c r="Q778" s="481"/>
      <c r="R778" s="482"/>
      <c r="S778" s="83"/>
      <c r="T778" s="83"/>
      <c r="U778" s="525"/>
      <c r="V778" s="180"/>
      <c r="W778" s="21"/>
      <c r="X778" s="484"/>
      <c r="Y778" s="56"/>
      <c r="Z778" s="526"/>
      <c r="AA778" s="213" t="s">
        <v>30</v>
      </c>
      <c r="AB778" s="74">
        <v>5.0</v>
      </c>
      <c r="AC778" s="522" t="s">
        <v>31</v>
      </c>
      <c r="AD778" s="45">
        <f>ROUND(ROUND(ROUND(H728*P$764,0)*T776,0)*Z777,0)-AB778</f>
        <v>103</v>
      </c>
      <c r="AE778" s="79"/>
    </row>
    <row r="779" ht="16.5" customHeight="1">
      <c r="A779" s="29">
        <v>61.0</v>
      </c>
      <c r="B779" s="29">
        <v>9827.0</v>
      </c>
      <c r="C779" s="32" t="s">
        <v>12455</v>
      </c>
      <c r="D779" s="389"/>
      <c r="E779" s="389"/>
      <c r="F779" s="532"/>
      <c r="G779" s="527"/>
      <c r="H779" s="527"/>
      <c r="I779" s="532"/>
      <c r="J779" s="94"/>
      <c r="K779" s="140"/>
      <c r="L779" s="54"/>
      <c r="M779" s="254"/>
      <c r="N779" s="8"/>
      <c r="O779" s="8"/>
      <c r="P779" s="54"/>
      <c r="Q779" s="536"/>
      <c r="R779" s="14"/>
      <c r="S779" s="14"/>
      <c r="T779" s="14"/>
      <c r="U779" s="102" t="s">
        <v>326</v>
      </c>
      <c r="V779" s="41" t="s">
        <v>21</v>
      </c>
      <c r="W779" s="60">
        <v>0.7</v>
      </c>
      <c r="X779" s="37"/>
      <c r="Y779" s="7"/>
      <c r="Z779" s="39"/>
      <c r="AA779" s="213"/>
      <c r="AB779" s="213"/>
      <c r="AC779" s="213"/>
      <c r="AD779" s="45">
        <f>ROUND(ROUND(ROUND(H728*P$764,0)*T776,0)*W779,0)</f>
        <v>89</v>
      </c>
      <c r="AE779" s="79"/>
    </row>
    <row r="780" ht="16.5" customHeight="1">
      <c r="A780" s="29">
        <v>61.0</v>
      </c>
      <c r="B780" s="29">
        <v>9828.0</v>
      </c>
      <c r="C780" s="32" t="s">
        <v>12456</v>
      </c>
      <c r="D780" s="389"/>
      <c r="E780" s="389"/>
      <c r="F780" s="532"/>
      <c r="G780" s="527"/>
      <c r="H780" s="527"/>
      <c r="I780" s="532"/>
      <c r="J780" s="94"/>
      <c r="K780" s="140"/>
      <c r="L780" s="54"/>
      <c r="M780" s="254"/>
      <c r="N780" s="8"/>
      <c r="O780" s="8"/>
      <c r="P780" s="54"/>
      <c r="Q780" s="536"/>
      <c r="R780" s="14"/>
      <c r="S780" s="14"/>
      <c r="T780" s="14"/>
      <c r="U780" s="482"/>
      <c r="V780" s="83"/>
      <c r="W780" s="528"/>
      <c r="X780" s="227"/>
      <c r="Y780" s="22"/>
      <c r="Z780" s="109"/>
      <c r="AA780" s="213" t="s">
        <v>30</v>
      </c>
      <c r="AB780" s="74">
        <v>5.0</v>
      </c>
      <c r="AC780" s="522" t="s">
        <v>31</v>
      </c>
      <c r="AD780" s="45">
        <f>ROUND(ROUND(ROUND(H728*P$764,0)*T776,0)*W779,0)-AB780</f>
        <v>84</v>
      </c>
      <c r="AE780" s="79"/>
    </row>
    <row r="781" ht="16.5" customHeight="1">
      <c r="A781" s="29">
        <v>61.0</v>
      </c>
      <c r="B781" s="29">
        <v>9829.0</v>
      </c>
      <c r="C781" s="32" t="s">
        <v>12457</v>
      </c>
      <c r="D781" s="389"/>
      <c r="E781" s="389"/>
      <c r="F781" s="532"/>
      <c r="G781" s="527"/>
      <c r="H781" s="527"/>
      <c r="I781" s="532"/>
      <c r="J781" s="94"/>
      <c r="K781" s="140"/>
      <c r="L781" s="54"/>
      <c r="M781" s="254"/>
      <c r="N781" s="8"/>
      <c r="O781" s="8"/>
      <c r="P781" s="54"/>
      <c r="Q781" s="254"/>
      <c r="R781" s="83"/>
      <c r="S781" s="83"/>
      <c r="T781" s="486"/>
      <c r="U781" s="482"/>
      <c r="V781" s="99"/>
      <c r="W781" s="529"/>
      <c r="X781" s="305" t="s">
        <v>20</v>
      </c>
      <c r="Y781" s="41" t="s">
        <v>21</v>
      </c>
      <c r="Z781" s="86">
        <v>0.85</v>
      </c>
      <c r="AA781" s="75"/>
      <c r="AB781" s="213"/>
      <c r="AC781" s="213"/>
      <c r="AD781" s="45">
        <f>ROUND(ROUND(ROUND(ROUND(H728*P$764,0)*T776,0)*W779,0)*Z781,0)</f>
        <v>76</v>
      </c>
      <c r="AE781" s="79"/>
    </row>
    <row r="782" ht="16.5" customHeight="1">
      <c r="A782" s="29">
        <v>61.0</v>
      </c>
      <c r="B782" s="29">
        <v>9830.0</v>
      </c>
      <c r="C782" s="32" t="s">
        <v>12458</v>
      </c>
      <c r="D782" s="389"/>
      <c r="E782" s="389"/>
      <c r="F782" s="532"/>
      <c r="G782" s="527"/>
      <c r="H782" s="527"/>
      <c r="I782" s="532"/>
      <c r="J782" s="94"/>
      <c r="K782" s="140"/>
      <c r="L782" s="54"/>
      <c r="M782" s="254"/>
      <c r="N782" s="8"/>
      <c r="O782" s="8"/>
      <c r="P782" s="54"/>
      <c r="Q782" s="254"/>
      <c r="R782" s="83"/>
      <c r="S782" s="83"/>
      <c r="T782" s="83"/>
      <c r="U782" s="530"/>
      <c r="V782" s="24"/>
      <c r="W782" s="26"/>
      <c r="X782" s="484"/>
      <c r="Y782" s="56"/>
      <c r="Z782" s="526"/>
      <c r="AA782" s="213" t="s">
        <v>30</v>
      </c>
      <c r="AB782" s="74">
        <v>5.0</v>
      </c>
      <c r="AC782" s="522" t="s">
        <v>31</v>
      </c>
      <c r="AD782" s="45">
        <f>ROUND(ROUND(ROUND(ROUND(H728*P$764,0)*T776,0)*W779,0)*Z781,0)-AB782</f>
        <v>71</v>
      </c>
      <c r="AE782" s="79"/>
    </row>
    <row r="783" ht="16.5" customHeight="1">
      <c r="A783" s="29">
        <v>61.0</v>
      </c>
      <c r="B783" s="29">
        <v>9831.0</v>
      </c>
      <c r="C783" s="32" t="s">
        <v>12459</v>
      </c>
      <c r="D783" s="389"/>
      <c r="E783" s="389"/>
      <c r="F783" s="532"/>
      <c r="G783" s="527"/>
      <c r="H783" s="527"/>
      <c r="I783" s="532"/>
      <c r="J783" s="94"/>
      <c r="K783" s="140"/>
      <c r="L783" s="54"/>
      <c r="M783" s="254"/>
      <c r="N783" s="8"/>
      <c r="O783" s="8"/>
      <c r="P783" s="54"/>
      <c r="Q783" s="536"/>
      <c r="R783" s="83"/>
      <c r="S783" s="528"/>
      <c r="T783" s="486"/>
      <c r="U783" s="102" t="s">
        <v>329</v>
      </c>
      <c r="V783" s="83" t="s">
        <v>21</v>
      </c>
      <c r="W783" s="528">
        <v>0.85</v>
      </c>
      <c r="X783" s="37"/>
      <c r="Y783" s="7"/>
      <c r="Z783" s="39"/>
      <c r="AA783" s="213"/>
      <c r="AB783" s="213"/>
      <c r="AC783" s="213"/>
      <c r="AD783" s="45">
        <f>ROUND(ROUND(ROUND(H728*P$764,0)*T776,0)*W783,0)</f>
        <v>108</v>
      </c>
      <c r="AE783" s="79"/>
    </row>
    <row r="784" ht="16.5" customHeight="1">
      <c r="A784" s="29">
        <v>61.0</v>
      </c>
      <c r="B784" s="29">
        <v>9832.0</v>
      </c>
      <c r="C784" s="32" t="s">
        <v>12460</v>
      </c>
      <c r="D784" s="389"/>
      <c r="E784" s="389"/>
      <c r="F784" s="532"/>
      <c r="G784" s="527"/>
      <c r="H784" s="527"/>
      <c r="I784" s="532"/>
      <c r="J784" s="94"/>
      <c r="K784" s="140"/>
      <c r="L784" s="54"/>
      <c r="M784" s="254"/>
      <c r="N784" s="8"/>
      <c r="O784" s="8"/>
      <c r="P784" s="54"/>
      <c r="Q784" s="536"/>
      <c r="R784" s="83"/>
      <c r="S784" s="528"/>
      <c r="T784" s="528"/>
      <c r="U784" s="482"/>
      <c r="V784" s="83"/>
      <c r="W784" s="528"/>
      <c r="X784" s="52"/>
      <c r="Y784" s="22"/>
      <c r="Z784" s="109"/>
      <c r="AA784" s="213" t="s">
        <v>30</v>
      </c>
      <c r="AB784" s="74">
        <v>5.0</v>
      </c>
      <c r="AC784" s="522" t="s">
        <v>31</v>
      </c>
      <c r="AD784" s="45">
        <f>ROUND(ROUND(ROUND(H728*P$764,0)*T776,0)*W783,0)-AB784</f>
        <v>103</v>
      </c>
      <c r="AE784" s="79"/>
    </row>
    <row r="785" ht="16.5" customHeight="1">
      <c r="A785" s="29">
        <v>61.0</v>
      </c>
      <c r="B785" s="29">
        <v>9833.0</v>
      </c>
      <c r="C785" s="32" t="s">
        <v>12461</v>
      </c>
      <c r="D785" s="389"/>
      <c r="E785" s="389"/>
      <c r="F785" s="532"/>
      <c r="G785" s="527"/>
      <c r="H785" s="527"/>
      <c r="I785" s="532"/>
      <c r="J785" s="94"/>
      <c r="K785" s="140"/>
      <c r="L785" s="54"/>
      <c r="M785" s="254"/>
      <c r="N785" s="8"/>
      <c r="O785" s="8"/>
      <c r="P785" s="54"/>
      <c r="Q785" s="254"/>
      <c r="R785" s="83"/>
      <c r="S785" s="528"/>
      <c r="T785" s="528"/>
      <c r="U785" s="482"/>
      <c r="V785" s="99"/>
      <c r="W785" s="529"/>
      <c r="X785" s="305" t="s">
        <v>20</v>
      </c>
      <c r="Y785" s="41" t="s">
        <v>21</v>
      </c>
      <c r="Z785" s="86">
        <v>0.85</v>
      </c>
      <c r="AA785" s="75"/>
      <c r="AB785" s="213"/>
      <c r="AC785" s="213"/>
      <c r="AD785" s="45">
        <f>ROUND(ROUND(ROUND(ROUND(H728*P$764,0)*T776,0)*W783,0)*Z785,0)</f>
        <v>92</v>
      </c>
      <c r="AE785" s="79"/>
    </row>
    <row r="786" ht="16.5" customHeight="1">
      <c r="A786" s="29">
        <v>61.0</v>
      </c>
      <c r="B786" s="29">
        <v>9834.0</v>
      </c>
      <c r="C786" s="32" t="s">
        <v>12462</v>
      </c>
      <c r="D786" s="389"/>
      <c r="E786" s="389"/>
      <c r="F786" s="532"/>
      <c r="G786" s="527"/>
      <c r="H786" s="527"/>
      <c r="I786" s="532"/>
      <c r="J786" s="94"/>
      <c r="K786" s="140"/>
      <c r="L786" s="54"/>
      <c r="M786" s="254"/>
      <c r="N786" s="8"/>
      <c r="O786" s="8"/>
      <c r="P786" s="54"/>
      <c r="Q786" s="536"/>
      <c r="R786" s="83"/>
      <c r="S786" s="83"/>
      <c r="T786" s="83"/>
      <c r="U786" s="484"/>
      <c r="V786" s="24"/>
      <c r="W786" s="26"/>
      <c r="X786" s="484"/>
      <c r="Y786" s="56"/>
      <c r="Z786" s="526"/>
      <c r="AA786" s="213" t="s">
        <v>30</v>
      </c>
      <c r="AB786" s="74">
        <v>5.0</v>
      </c>
      <c r="AC786" s="522" t="s">
        <v>31</v>
      </c>
      <c r="AD786" s="45">
        <f>ROUND(ROUND(ROUND(ROUND(H728*P$764,0)*T776,0)*W783,0)*Z785,0)-AB786</f>
        <v>87</v>
      </c>
      <c r="AE786" s="79"/>
    </row>
    <row r="787" ht="16.5" customHeight="1">
      <c r="A787" s="29">
        <v>61.0</v>
      </c>
      <c r="B787" s="29">
        <v>9835.0</v>
      </c>
      <c r="C787" s="32" t="s">
        <v>12463</v>
      </c>
      <c r="D787" s="389"/>
      <c r="E787" s="389"/>
      <c r="F787" s="532"/>
      <c r="G787" s="527"/>
      <c r="H787" s="527"/>
      <c r="I787" s="532"/>
      <c r="J787" s="94"/>
      <c r="K787" s="140"/>
      <c r="L787" s="54"/>
      <c r="M787" s="254"/>
      <c r="N787" s="8"/>
      <c r="O787" s="8"/>
      <c r="P787" s="54"/>
      <c r="Q787" s="536"/>
      <c r="R787" s="102" t="s">
        <v>27</v>
      </c>
      <c r="S787" s="533"/>
      <c r="T787" s="533"/>
      <c r="U787" s="520"/>
      <c r="V787" s="38"/>
      <c r="W787" s="6"/>
      <c r="X787" s="37"/>
      <c r="Y787" s="7"/>
      <c r="Z787" s="39"/>
      <c r="AA787" s="213"/>
      <c r="AB787" s="213"/>
      <c r="AC787" s="213"/>
      <c r="AD787" s="45">
        <f>ROUND(ROUND(H728*P$764,0)*T788,0)</f>
        <v>91</v>
      </c>
      <c r="AE787" s="79"/>
    </row>
    <row r="788" ht="16.5" customHeight="1">
      <c r="A788" s="29">
        <v>61.0</v>
      </c>
      <c r="B788" s="29">
        <v>9836.0</v>
      </c>
      <c r="C788" s="32" t="s">
        <v>12464</v>
      </c>
      <c r="D788" s="389"/>
      <c r="E788" s="389"/>
      <c r="F788" s="532"/>
      <c r="G788" s="527"/>
      <c r="H788" s="527"/>
      <c r="I788" s="532"/>
      <c r="J788" s="94"/>
      <c r="K788" s="140"/>
      <c r="L788" s="54"/>
      <c r="M788" s="254"/>
      <c r="N788" s="8"/>
      <c r="O788" s="8"/>
      <c r="P788" s="54"/>
      <c r="Q788" s="535"/>
      <c r="R788" s="482"/>
      <c r="S788" s="83" t="s">
        <v>21</v>
      </c>
      <c r="T788" s="528">
        <v>0.5</v>
      </c>
      <c r="U788" s="521"/>
      <c r="V788" s="53"/>
      <c r="W788" s="14"/>
      <c r="X788" s="227"/>
      <c r="Y788" s="8"/>
      <c r="Z788" s="109"/>
      <c r="AA788" s="213" t="s">
        <v>30</v>
      </c>
      <c r="AB788" s="74">
        <v>5.0</v>
      </c>
      <c r="AC788" s="522" t="s">
        <v>31</v>
      </c>
      <c r="AD788" s="45">
        <f>ROUND(ROUND(H728*P$764,0)*T788,0)-AB788</f>
        <v>86</v>
      </c>
      <c r="AE788" s="79"/>
    </row>
    <row r="789" ht="16.5" customHeight="1">
      <c r="A789" s="29">
        <v>61.0</v>
      </c>
      <c r="B789" s="29">
        <v>9837.0</v>
      </c>
      <c r="C789" s="32" t="s">
        <v>12465</v>
      </c>
      <c r="D789" s="389"/>
      <c r="E789" s="389"/>
      <c r="F789" s="532"/>
      <c r="G789" s="527"/>
      <c r="H789" s="527"/>
      <c r="I789" s="532"/>
      <c r="J789" s="94"/>
      <c r="K789" s="140"/>
      <c r="L789" s="54"/>
      <c r="M789" s="254"/>
      <c r="N789" s="8"/>
      <c r="O789" s="8"/>
      <c r="P789" s="54"/>
      <c r="Q789" s="535"/>
      <c r="R789" s="482"/>
      <c r="S789" s="14"/>
      <c r="T789" s="14"/>
      <c r="U789" s="521"/>
      <c r="V789" s="53"/>
      <c r="W789" s="14"/>
      <c r="X789" s="305" t="s">
        <v>20</v>
      </c>
      <c r="Y789" s="41" t="s">
        <v>21</v>
      </c>
      <c r="Z789" s="86">
        <v>0.85</v>
      </c>
      <c r="AA789" s="75"/>
      <c r="AB789" s="213"/>
      <c r="AC789" s="213"/>
      <c r="AD789" s="114">
        <f>ROUND(ROUND(ROUND(H728*P$764,0)*T788,0)*Z789,0)</f>
        <v>77</v>
      </c>
      <c r="AE789" s="79"/>
    </row>
    <row r="790" ht="16.5" customHeight="1">
      <c r="A790" s="29">
        <v>61.0</v>
      </c>
      <c r="B790" s="29">
        <v>9838.0</v>
      </c>
      <c r="C790" s="32" t="s">
        <v>12466</v>
      </c>
      <c r="D790" s="389"/>
      <c r="E790" s="389"/>
      <c r="F790" s="532"/>
      <c r="G790" s="527"/>
      <c r="H790" s="527"/>
      <c r="I790" s="532"/>
      <c r="J790" s="94"/>
      <c r="K790" s="140"/>
      <c r="L790" s="54"/>
      <c r="M790" s="254"/>
      <c r="N790" s="8"/>
      <c r="O790" s="8"/>
      <c r="P790" s="54"/>
      <c r="Q790" s="535"/>
      <c r="R790" s="482"/>
      <c r="S790" s="83"/>
      <c r="T790" s="83"/>
      <c r="U790" s="525"/>
      <c r="V790" s="180"/>
      <c r="W790" s="21"/>
      <c r="X790" s="484"/>
      <c r="Y790" s="56"/>
      <c r="Z790" s="526"/>
      <c r="AA790" s="213" t="s">
        <v>30</v>
      </c>
      <c r="AB790" s="74">
        <v>5.0</v>
      </c>
      <c r="AC790" s="522" t="s">
        <v>31</v>
      </c>
      <c r="AD790" s="114">
        <f>ROUND(ROUND(ROUND(H728*P$764,0)*T788,0)*Z789,0)-AB790</f>
        <v>72</v>
      </c>
      <c r="AE790" s="79"/>
    </row>
    <row r="791" ht="16.5" customHeight="1">
      <c r="A791" s="29">
        <v>61.0</v>
      </c>
      <c r="B791" s="29">
        <v>9839.0</v>
      </c>
      <c r="C791" s="32" t="s">
        <v>12467</v>
      </c>
      <c r="D791" s="389"/>
      <c r="E791" s="389"/>
      <c r="F791" s="532"/>
      <c r="G791" s="527"/>
      <c r="H791" s="527"/>
      <c r="I791" s="532"/>
      <c r="J791" s="94"/>
      <c r="K791" s="140"/>
      <c r="L791" s="54"/>
      <c r="M791" s="254"/>
      <c r="N791" s="8"/>
      <c r="O791" s="8"/>
      <c r="P791" s="54"/>
      <c r="Q791" s="536"/>
      <c r="R791" s="14"/>
      <c r="S791" s="14"/>
      <c r="T791" s="14"/>
      <c r="U791" s="102" t="s">
        <v>326</v>
      </c>
      <c r="V791" s="41" t="s">
        <v>21</v>
      </c>
      <c r="W791" s="60">
        <v>0.7</v>
      </c>
      <c r="X791" s="37"/>
      <c r="Y791" s="7"/>
      <c r="Z791" s="39"/>
      <c r="AA791" s="213"/>
      <c r="AB791" s="213"/>
      <c r="AC791" s="213"/>
      <c r="AD791" s="45">
        <f>ROUND(ROUND(ROUND(H728*P$764,0)*T788,0)*W791,0)</f>
        <v>64</v>
      </c>
      <c r="AE791" s="79"/>
    </row>
    <row r="792" ht="16.5" customHeight="1">
      <c r="A792" s="29">
        <v>61.0</v>
      </c>
      <c r="B792" s="29">
        <v>9840.0</v>
      </c>
      <c r="C792" s="32" t="s">
        <v>12468</v>
      </c>
      <c r="D792" s="389"/>
      <c r="E792" s="389"/>
      <c r="F792" s="532"/>
      <c r="G792" s="527"/>
      <c r="H792" s="527"/>
      <c r="I792" s="532"/>
      <c r="J792" s="94"/>
      <c r="K792" s="140"/>
      <c r="L792" s="54"/>
      <c r="M792" s="254"/>
      <c r="N792" s="8"/>
      <c r="O792" s="8"/>
      <c r="P792" s="54"/>
      <c r="Q792" s="536"/>
      <c r="R792" s="14"/>
      <c r="S792" s="14"/>
      <c r="T792" s="14"/>
      <c r="U792" s="482"/>
      <c r="V792" s="83"/>
      <c r="W792" s="528"/>
      <c r="X792" s="227"/>
      <c r="Y792" s="22"/>
      <c r="Z792" s="109"/>
      <c r="AA792" s="213" t="s">
        <v>30</v>
      </c>
      <c r="AB792" s="74">
        <v>5.0</v>
      </c>
      <c r="AC792" s="522" t="s">
        <v>31</v>
      </c>
      <c r="AD792" s="45">
        <f>ROUND(ROUND(ROUND(H728*P$764,0)*T788,0)*W791,0)-AB792</f>
        <v>59</v>
      </c>
      <c r="AE792" s="79"/>
    </row>
    <row r="793" ht="16.5" customHeight="1">
      <c r="A793" s="29">
        <v>61.0</v>
      </c>
      <c r="B793" s="29">
        <v>9841.0</v>
      </c>
      <c r="C793" s="32" t="s">
        <v>12469</v>
      </c>
      <c r="D793" s="389"/>
      <c r="E793" s="389"/>
      <c r="F793" s="532"/>
      <c r="G793" s="527"/>
      <c r="H793" s="527"/>
      <c r="I793" s="532"/>
      <c r="J793" s="94"/>
      <c r="K793" s="140"/>
      <c r="L793" s="54"/>
      <c r="M793" s="254"/>
      <c r="N793" s="8"/>
      <c r="O793" s="8"/>
      <c r="P793" s="54"/>
      <c r="Q793" s="254"/>
      <c r="R793" s="83"/>
      <c r="S793" s="83"/>
      <c r="T793" s="486"/>
      <c r="U793" s="482"/>
      <c r="V793" s="99"/>
      <c r="W793" s="529"/>
      <c r="X793" s="305" t="s">
        <v>20</v>
      </c>
      <c r="Y793" s="41" t="s">
        <v>21</v>
      </c>
      <c r="Z793" s="86">
        <v>0.85</v>
      </c>
      <c r="AA793" s="75"/>
      <c r="AB793" s="213"/>
      <c r="AC793" s="213"/>
      <c r="AD793" s="114">
        <f>ROUND(ROUND(ROUND(ROUND(H728*P$764,0)*T788,0)*W791,0)*Z793,0)</f>
        <v>54</v>
      </c>
      <c r="AE793" s="79"/>
    </row>
    <row r="794" ht="16.5" customHeight="1">
      <c r="A794" s="29">
        <v>61.0</v>
      </c>
      <c r="B794" s="29">
        <v>9842.0</v>
      </c>
      <c r="C794" s="32" t="s">
        <v>12470</v>
      </c>
      <c r="D794" s="389"/>
      <c r="E794" s="389"/>
      <c r="F794" s="532"/>
      <c r="G794" s="527"/>
      <c r="H794" s="527"/>
      <c r="I794" s="532"/>
      <c r="J794" s="94"/>
      <c r="K794" s="140"/>
      <c r="L794" s="54"/>
      <c r="M794" s="254"/>
      <c r="N794" s="8"/>
      <c r="O794" s="8"/>
      <c r="P794" s="54"/>
      <c r="Q794" s="254"/>
      <c r="R794" s="83"/>
      <c r="S794" s="83"/>
      <c r="T794" s="83"/>
      <c r="U794" s="530"/>
      <c r="V794" s="24"/>
      <c r="W794" s="26"/>
      <c r="X794" s="484"/>
      <c r="Y794" s="56"/>
      <c r="Z794" s="526"/>
      <c r="AA794" s="213" t="s">
        <v>30</v>
      </c>
      <c r="AB794" s="74">
        <v>5.0</v>
      </c>
      <c r="AC794" s="522" t="s">
        <v>31</v>
      </c>
      <c r="AD794" s="114">
        <f>ROUND(ROUND(ROUND(ROUND(H728*P$764,0)*T788,0)*W791,0)*Z793,0)-AB794</f>
        <v>49</v>
      </c>
      <c r="AE794" s="79"/>
    </row>
    <row r="795" ht="16.5" customHeight="1">
      <c r="A795" s="29">
        <v>61.0</v>
      </c>
      <c r="B795" s="29">
        <v>9843.0</v>
      </c>
      <c r="C795" s="32" t="s">
        <v>12471</v>
      </c>
      <c r="D795" s="389"/>
      <c r="E795" s="389"/>
      <c r="F795" s="532"/>
      <c r="G795" s="527"/>
      <c r="H795" s="527"/>
      <c r="I795" s="532"/>
      <c r="J795" s="94"/>
      <c r="K795" s="140"/>
      <c r="L795" s="54"/>
      <c r="M795" s="254"/>
      <c r="N795" s="8"/>
      <c r="O795" s="8"/>
      <c r="P795" s="54"/>
      <c r="Q795" s="536"/>
      <c r="R795" s="83"/>
      <c r="S795" s="528"/>
      <c r="T795" s="486"/>
      <c r="U795" s="102" t="s">
        <v>329</v>
      </c>
      <c r="V795" s="83" t="s">
        <v>21</v>
      </c>
      <c r="W795" s="528">
        <v>0.85</v>
      </c>
      <c r="X795" s="37"/>
      <c r="Y795" s="7"/>
      <c r="Z795" s="39"/>
      <c r="AA795" s="213"/>
      <c r="AB795" s="213"/>
      <c r="AC795" s="213"/>
      <c r="AD795" s="114">
        <f>ROUND(ROUND(ROUND(H728*P$764,0)*T788,0)*W795,0)</f>
        <v>77</v>
      </c>
      <c r="AE795" s="79"/>
    </row>
    <row r="796" ht="16.5" customHeight="1">
      <c r="A796" s="29">
        <v>61.0</v>
      </c>
      <c r="B796" s="29">
        <v>9844.0</v>
      </c>
      <c r="C796" s="32" t="s">
        <v>12472</v>
      </c>
      <c r="D796" s="389"/>
      <c r="E796" s="389"/>
      <c r="F796" s="532"/>
      <c r="G796" s="527"/>
      <c r="H796" s="527"/>
      <c r="I796" s="532"/>
      <c r="J796" s="94"/>
      <c r="K796" s="140"/>
      <c r="L796" s="54"/>
      <c r="M796" s="254"/>
      <c r="N796" s="8"/>
      <c r="O796" s="8"/>
      <c r="P796" s="54"/>
      <c r="Q796" s="536"/>
      <c r="R796" s="83"/>
      <c r="S796" s="528"/>
      <c r="T796" s="528"/>
      <c r="U796" s="482"/>
      <c r="V796" s="83"/>
      <c r="W796" s="528"/>
      <c r="X796" s="52"/>
      <c r="Y796" s="22"/>
      <c r="Z796" s="109"/>
      <c r="AA796" s="213" t="s">
        <v>30</v>
      </c>
      <c r="AB796" s="74">
        <v>5.0</v>
      </c>
      <c r="AC796" s="522" t="s">
        <v>31</v>
      </c>
      <c r="AD796" s="114">
        <f>ROUND(ROUND(ROUND(H728*P$764,0)*T788,0)*W795,0)-AB796</f>
        <v>72</v>
      </c>
      <c r="AE796" s="79"/>
    </row>
    <row r="797" ht="16.5" customHeight="1">
      <c r="A797" s="29">
        <v>61.0</v>
      </c>
      <c r="B797" s="29">
        <v>9845.0</v>
      </c>
      <c r="C797" s="32" t="s">
        <v>12473</v>
      </c>
      <c r="D797" s="389"/>
      <c r="E797" s="389"/>
      <c r="F797" s="532"/>
      <c r="G797" s="527"/>
      <c r="H797" s="527"/>
      <c r="I797" s="532"/>
      <c r="J797" s="94"/>
      <c r="K797" s="140"/>
      <c r="L797" s="54"/>
      <c r="M797" s="254"/>
      <c r="N797" s="8"/>
      <c r="O797" s="8"/>
      <c r="P797" s="54"/>
      <c r="Q797" s="254"/>
      <c r="R797" s="83"/>
      <c r="S797" s="528"/>
      <c r="T797" s="528"/>
      <c r="U797" s="482"/>
      <c r="V797" s="99"/>
      <c r="W797" s="529"/>
      <c r="X797" s="305" t="s">
        <v>20</v>
      </c>
      <c r="Y797" s="41" t="s">
        <v>21</v>
      </c>
      <c r="Z797" s="86">
        <v>0.85</v>
      </c>
      <c r="AA797" s="75"/>
      <c r="AB797" s="213"/>
      <c r="AC797" s="213"/>
      <c r="AD797" s="114">
        <f>ROUND(ROUND(ROUND(ROUND(H728*P$764,0)*T788,0)*W795,0)*Z797,0)</f>
        <v>65</v>
      </c>
      <c r="AE797" s="79"/>
    </row>
    <row r="798" ht="16.5" customHeight="1">
      <c r="A798" s="29">
        <v>61.0</v>
      </c>
      <c r="B798" s="29">
        <v>9846.0</v>
      </c>
      <c r="C798" s="32" t="s">
        <v>12474</v>
      </c>
      <c r="D798" s="389"/>
      <c r="E798" s="389"/>
      <c r="F798" s="532"/>
      <c r="G798" s="527"/>
      <c r="H798" s="527"/>
      <c r="I798" s="532"/>
      <c r="J798" s="94"/>
      <c r="K798" s="140"/>
      <c r="L798" s="54"/>
      <c r="M798" s="254"/>
      <c r="N798" s="8"/>
      <c r="O798" s="8"/>
      <c r="P798" s="54"/>
      <c r="Q798" s="537"/>
      <c r="R798" s="55"/>
      <c r="S798" s="56"/>
      <c r="T798" s="141"/>
      <c r="U798" s="484"/>
      <c r="V798" s="24"/>
      <c r="W798" s="26"/>
      <c r="X798" s="484"/>
      <c r="Y798" s="56"/>
      <c r="Z798" s="526"/>
      <c r="AA798" s="213" t="s">
        <v>30</v>
      </c>
      <c r="AB798" s="74">
        <v>5.0</v>
      </c>
      <c r="AC798" s="522" t="s">
        <v>31</v>
      </c>
      <c r="AD798" s="114">
        <f>ROUND(ROUND(ROUND(ROUND(H728*P$764,0)*T788,0)*W795,0)*Z797,0)-AB798</f>
        <v>60</v>
      </c>
      <c r="AE798" s="79"/>
    </row>
    <row r="799" ht="16.5" customHeight="1">
      <c r="A799" s="29">
        <v>61.0</v>
      </c>
      <c r="B799" s="29">
        <v>9847.0</v>
      </c>
      <c r="C799" s="32" t="s">
        <v>12475</v>
      </c>
      <c r="D799" s="389"/>
      <c r="E799" s="389"/>
      <c r="F799" s="532"/>
      <c r="G799" s="527"/>
      <c r="H799" s="527"/>
      <c r="I799" s="532"/>
      <c r="J799" s="130" t="s">
        <v>38</v>
      </c>
      <c r="K799" s="538"/>
      <c r="L799" s="590"/>
      <c r="M799" s="241" t="s">
        <v>2655</v>
      </c>
      <c r="N799" s="598" t="s">
        <v>24</v>
      </c>
      <c r="O799" s="7"/>
      <c r="P799" s="7"/>
      <c r="Q799" s="52"/>
      <c r="R799" s="8"/>
      <c r="S799" s="8"/>
      <c r="T799" s="8"/>
      <c r="U799" s="521"/>
      <c r="V799" s="14"/>
      <c r="W799" s="8"/>
      <c r="X799" s="37"/>
      <c r="Y799" s="7"/>
      <c r="Z799" s="39"/>
      <c r="AA799" s="213"/>
      <c r="AB799" s="213"/>
      <c r="AC799" s="213"/>
      <c r="AD799" s="45">
        <f>ROUND(ROUND(H728+K800,0)*P$800,0)</f>
        <v>257</v>
      </c>
      <c r="AE799" s="79"/>
    </row>
    <row r="800" ht="16.5" customHeight="1">
      <c r="A800" s="29">
        <v>61.0</v>
      </c>
      <c r="B800" s="29">
        <v>9848.0</v>
      </c>
      <c r="C800" s="32" t="s">
        <v>12476</v>
      </c>
      <c r="D800" s="231"/>
      <c r="E800" s="231"/>
      <c r="F800" s="523"/>
      <c r="G800" s="174"/>
      <c r="H800" s="174"/>
      <c r="I800" s="523"/>
      <c r="J800" s="482"/>
      <c r="K800" s="83">
        <v>6.0</v>
      </c>
      <c r="L800" s="594" t="s">
        <v>40</v>
      </c>
      <c r="M800" s="481"/>
      <c r="N800" s="482"/>
      <c r="O800" s="83" t="s">
        <v>21</v>
      </c>
      <c r="P800" s="528">
        <v>0.7</v>
      </c>
      <c r="Q800" s="52"/>
      <c r="R800" s="8"/>
      <c r="S800" s="8"/>
      <c r="T800" s="8"/>
      <c r="U800" s="521"/>
      <c r="V800" s="14"/>
      <c r="W800" s="8"/>
      <c r="X800" s="227"/>
      <c r="Y800" s="8"/>
      <c r="Z800" s="109"/>
      <c r="AA800" s="213" t="s">
        <v>30</v>
      </c>
      <c r="AB800" s="74">
        <v>5.0</v>
      </c>
      <c r="AC800" s="522" t="s">
        <v>31</v>
      </c>
      <c r="AD800" s="45">
        <f>ROUND(ROUND(H728+K800,0)*P$800,0)-AB800</f>
        <v>252</v>
      </c>
      <c r="AE800" s="79"/>
    </row>
    <row r="801" ht="16.5" customHeight="1">
      <c r="A801" s="29">
        <v>61.0</v>
      </c>
      <c r="B801" s="29">
        <v>9849.0</v>
      </c>
      <c r="C801" s="32" t="s">
        <v>12477</v>
      </c>
      <c r="D801" s="231"/>
      <c r="E801" s="231"/>
      <c r="F801" s="523"/>
      <c r="G801" s="174"/>
      <c r="H801" s="174"/>
      <c r="I801" s="523"/>
      <c r="J801" s="482"/>
      <c r="K801" s="140"/>
      <c r="L801" s="54"/>
      <c r="M801" s="481"/>
      <c r="N801" s="482"/>
      <c r="O801" s="8"/>
      <c r="P801" s="54"/>
      <c r="Q801" s="52"/>
      <c r="R801" s="8"/>
      <c r="S801" s="8"/>
      <c r="T801" s="8"/>
      <c r="U801" s="521"/>
      <c r="V801" s="14"/>
      <c r="W801" s="54"/>
      <c r="X801" s="305" t="s">
        <v>20</v>
      </c>
      <c r="Y801" s="41" t="s">
        <v>21</v>
      </c>
      <c r="Z801" s="86">
        <v>0.85</v>
      </c>
      <c r="AA801" s="75"/>
      <c r="AB801" s="213"/>
      <c r="AC801" s="213"/>
      <c r="AD801" s="114">
        <f>ROUND(ROUND(ROUND(H728+K800,0)*P$800,0)*Z801,0)</f>
        <v>218</v>
      </c>
      <c r="AE801" s="79"/>
    </row>
    <row r="802" ht="16.5" customHeight="1">
      <c r="A802" s="29">
        <v>61.0</v>
      </c>
      <c r="B802" s="29">
        <v>9850.0</v>
      </c>
      <c r="C802" s="32" t="s">
        <v>12478</v>
      </c>
      <c r="D802" s="231"/>
      <c r="E802" s="231"/>
      <c r="F802" s="532"/>
      <c r="G802" s="527"/>
      <c r="H802" s="527"/>
      <c r="I802" s="532"/>
      <c r="J802" s="482"/>
      <c r="K802" s="140"/>
      <c r="L802" s="54"/>
      <c r="M802" s="481"/>
      <c r="N802" s="482"/>
      <c r="O802" s="8"/>
      <c r="P802" s="54"/>
      <c r="Q802" s="52"/>
      <c r="R802" s="8"/>
      <c r="S802" s="8"/>
      <c r="T802" s="8"/>
      <c r="U802" s="525"/>
      <c r="V802" s="21"/>
      <c r="W802" s="109"/>
      <c r="X802" s="484"/>
      <c r="Y802" s="56"/>
      <c r="Z802" s="526"/>
      <c r="AA802" s="213" t="s">
        <v>30</v>
      </c>
      <c r="AB802" s="74">
        <v>5.0</v>
      </c>
      <c r="AC802" s="522" t="s">
        <v>31</v>
      </c>
      <c r="AD802" s="114">
        <f>ROUND(ROUND(ROUND(H728+K800,0)*P$800,0)*Z801,0)-AB802</f>
        <v>213</v>
      </c>
      <c r="AE802" s="79"/>
    </row>
    <row r="803" ht="16.5" customHeight="1">
      <c r="A803" s="29">
        <v>61.0</v>
      </c>
      <c r="B803" s="29">
        <v>9851.0</v>
      </c>
      <c r="C803" s="32" t="s">
        <v>12479</v>
      </c>
      <c r="D803" s="231"/>
      <c r="E803" s="231"/>
      <c r="F803" s="532"/>
      <c r="G803" s="527"/>
      <c r="H803" s="527"/>
      <c r="I803" s="532"/>
      <c r="J803" s="94"/>
      <c r="K803" s="140"/>
      <c r="L803" s="54"/>
      <c r="M803" s="481"/>
      <c r="N803" s="8"/>
      <c r="O803" s="8"/>
      <c r="P803" s="54"/>
      <c r="Q803" s="52"/>
      <c r="R803" s="8"/>
      <c r="S803" s="8"/>
      <c r="T803" s="8"/>
      <c r="U803" s="102" t="s">
        <v>326</v>
      </c>
      <c r="V803" s="41" t="s">
        <v>21</v>
      </c>
      <c r="W803" s="60">
        <v>0.7</v>
      </c>
      <c r="X803" s="37"/>
      <c r="Y803" s="7"/>
      <c r="Z803" s="39"/>
      <c r="AA803" s="213"/>
      <c r="AB803" s="213"/>
      <c r="AC803" s="213"/>
      <c r="AD803" s="45">
        <f>ROUND(ROUND(ROUND(H728+K800,0)*P$800,0)*W803,0)</f>
        <v>180</v>
      </c>
      <c r="AE803" s="79"/>
    </row>
    <row r="804" ht="16.5" customHeight="1">
      <c r="A804" s="29">
        <v>61.0</v>
      </c>
      <c r="B804" s="29">
        <v>9852.0</v>
      </c>
      <c r="C804" s="32" t="s">
        <v>12480</v>
      </c>
      <c r="D804" s="231"/>
      <c r="E804" s="231"/>
      <c r="F804" s="532"/>
      <c r="G804" s="527"/>
      <c r="H804" s="8"/>
      <c r="I804" s="144"/>
      <c r="J804" s="94"/>
      <c r="K804" s="140"/>
      <c r="L804" s="54"/>
      <c r="M804" s="481"/>
      <c r="N804" s="8"/>
      <c r="O804" s="8"/>
      <c r="P804" s="54"/>
      <c r="Q804" s="52"/>
      <c r="R804" s="8"/>
      <c r="S804" s="8"/>
      <c r="T804" s="8"/>
      <c r="U804" s="482"/>
      <c r="V804" s="83"/>
      <c r="W804" s="528"/>
      <c r="X804" s="227"/>
      <c r="Y804" s="22"/>
      <c r="Z804" s="109"/>
      <c r="AA804" s="213" t="s">
        <v>30</v>
      </c>
      <c r="AB804" s="74">
        <v>5.0</v>
      </c>
      <c r="AC804" s="522" t="s">
        <v>31</v>
      </c>
      <c r="AD804" s="45">
        <f>ROUND(ROUND(ROUND(H728+K800,0)*P$800,0)*W803,0)-AB804</f>
        <v>175</v>
      </c>
      <c r="AE804" s="79"/>
    </row>
    <row r="805" ht="16.5" customHeight="1">
      <c r="A805" s="29">
        <v>61.0</v>
      </c>
      <c r="B805" s="29">
        <v>9853.0</v>
      </c>
      <c r="C805" s="32" t="s">
        <v>12481</v>
      </c>
      <c r="D805" s="389"/>
      <c r="E805" s="231"/>
      <c r="F805" s="543"/>
      <c r="G805" s="113"/>
      <c r="H805" s="8"/>
      <c r="I805" s="144"/>
      <c r="J805" s="94"/>
      <c r="K805" s="140"/>
      <c r="L805" s="54"/>
      <c r="M805" s="481"/>
      <c r="N805" s="8"/>
      <c r="O805" s="8"/>
      <c r="P805" s="54"/>
      <c r="Q805" s="52"/>
      <c r="R805" s="8"/>
      <c r="S805" s="8"/>
      <c r="T805" s="8"/>
      <c r="U805" s="482"/>
      <c r="V805" s="99"/>
      <c r="W805" s="529"/>
      <c r="X805" s="305" t="s">
        <v>20</v>
      </c>
      <c r="Y805" s="41" t="s">
        <v>21</v>
      </c>
      <c r="Z805" s="86">
        <v>0.85</v>
      </c>
      <c r="AA805" s="75"/>
      <c r="AB805" s="213"/>
      <c r="AC805" s="213"/>
      <c r="AD805" s="45">
        <f>ROUND(ROUND(ROUND(ROUND(H728+K800,0)*P$800,0)*W803,0)*Z805,0)</f>
        <v>153</v>
      </c>
      <c r="AE805" s="79"/>
    </row>
    <row r="806" ht="16.5" customHeight="1">
      <c r="A806" s="29">
        <v>61.0</v>
      </c>
      <c r="B806" s="29">
        <v>9854.0</v>
      </c>
      <c r="C806" s="32" t="s">
        <v>12482</v>
      </c>
      <c r="D806" s="389"/>
      <c r="E806" s="231"/>
      <c r="F806" s="543"/>
      <c r="G806" s="113"/>
      <c r="H806" s="8"/>
      <c r="I806" s="144"/>
      <c r="J806" s="94"/>
      <c r="K806" s="140"/>
      <c r="L806" s="54"/>
      <c r="M806" s="481"/>
      <c r="N806" s="8"/>
      <c r="O806" s="8"/>
      <c r="P806" s="54"/>
      <c r="Q806" s="52"/>
      <c r="R806" s="8"/>
      <c r="S806" s="8"/>
      <c r="T806" s="8"/>
      <c r="U806" s="530"/>
      <c r="V806" s="24"/>
      <c r="W806" s="26"/>
      <c r="X806" s="484"/>
      <c r="Y806" s="56"/>
      <c r="Z806" s="526"/>
      <c r="AA806" s="213" t="s">
        <v>30</v>
      </c>
      <c r="AB806" s="74">
        <v>5.0</v>
      </c>
      <c r="AC806" s="522" t="s">
        <v>31</v>
      </c>
      <c r="AD806" s="45">
        <f>ROUND(ROUND(ROUND(ROUND(H728+K800,0)*P$800,0)*W803,0)*Z805,0)-AB806</f>
        <v>148</v>
      </c>
      <c r="AE806" s="79"/>
    </row>
    <row r="807" ht="16.5" customHeight="1">
      <c r="A807" s="29">
        <v>61.0</v>
      </c>
      <c r="B807" s="29">
        <v>9855.0</v>
      </c>
      <c r="C807" s="32" t="s">
        <v>12483</v>
      </c>
      <c r="D807" s="389"/>
      <c r="E807" s="231"/>
      <c r="F807" s="543"/>
      <c r="G807" s="113"/>
      <c r="H807" s="8"/>
      <c r="I807" s="144"/>
      <c r="J807" s="94"/>
      <c r="K807" s="140"/>
      <c r="L807" s="54"/>
      <c r="M807" s="481"/>
      <c r="N807" s="8"/>
      <c r="O807" s="8"/>
      <c r="P807" s="54"/>
      <c r="Q807" s="52"/>
      <c r="R807" s="8"/>
      <c r="S807" s="8"/>
      <c r="T807" s="54"/>
      <c r="U807" s="102" t="s">
        <v>329</v>
      </c>
      <c r="V807" s="83" t="s">
        <v>21</v>
      </c>
      <c r="W807" s="528">
        <v>0.85</v>
      </c>
      <c r="X807" s="37"/>
      <c r="Y807" s="7"/>
      <c r="Z807" s="39"/>
      <c r="AA807" s="213"/>
      <c r="AB807" s="213"/>
      <c r="AC807" s="213"/>
      <c r="AD807" s="114">
        <f>ROUND(ROUND(ROUND(H728+K800,0)*P$800,0)*W807,0)</f>
        <v>218</v>
      </c>
      <c r="AE807" s="79"/>
    </row>
    <row r="808" ht="16.5" customHeight="1">
      <c r="A808" s="29">
        <v>61.0</v>
      </c>
      <c r="B808" s="29">
        <v>9856.0</v>
      </c>
      <c r="C808" s="32" t="s">
        <v>12484</v>
      </c>
      <c r="D808" s="389"/>
      <c r="E808" s="231"/>
      <c r="F808" s="543"/>
      <c r="G808" s="113"/>
      <c r="H808" s="8"/>
      <c r="I808" s="144"/>
      <c r="J808" s="94"/>
      <c r="K808" s="140"/>
      <c r="L808" s="54"/>
      <c r="M808" s="254"/>
      <c r="N808" s="8"/>
      <c r="O808" s="8"/>
      <c r="P808" s="54"/>
      <c r="Q808" s="52"/>
      <c r="R808" s="8"/>
      <c r="S808" s="8"/>
      <c r="T808" s="8"/>
      <c r="U808" s="482"/>
      <c r="V808" s="83"/>
      <c r="W808" s="528"/>
      <c r="X808" s="52"/>
      <c r="Y808" s="22"/>
      <c r="Z808" s="109"/>
      <c r="AA808" s="213" t="s">
        <v>30</v>
      </c>
      <c r="AB808" s="74">
        <v>5.0</v>
      </c>
      <c r="AC808" s="522" t="s">
        <v>31</v>
      </c>
      <c r="AD808" s="114">
        <f>ROUND(ROUND(ROUND(H728+K800,0)*P$800,0)*W807,0)-AB808</f>
        <v>213</v>
      </c>
      <c r="AE808" s="79"/>
    </row>
    <row r="809" ht="16.5" customHeight="1">
      <c r="A809" s="29">
        <v>61.0</v>
      </c>
      <c r="B809" s="29">
        <v>9857.0</v>
      </c>
      <c r="C809" s="32" t="s">
        <v>12485</v>
      </c>
      <c r="D809" s="389"/>
      <c r="E809" s="231"/>
      <c r="F809" s="532"/>
      <c r="G809" s="527"/>
      <c r="H809" s="527"/>
      <c r="I809" s="532"/>
      <c r="J809" s="94"/>
      <c r="K809" s="140"/>
      <c r="L809" s="54"/>
      <c r="M809" s="254"/>
      <c r="N809" s="8"/>
      <c r="O809" s="8"/>
      <c r="P809" s="54"/>
      <c r="Q809" s="52"/>
      <c r="R809" s="8"/>
      <c r="S809" s="8"/>
      <c r="T809" s="8"/>
      <c r="U809" s="482"/>
      <c r="V809" s="99"/>
      <c r="W809" s="529"/>
      <c r="X809" s="305" t="s">
        <v>20</v>
      </c>
      <c r="Y809" s="41" t="s">
        <v>21</v>
      </c>
      <c r="Z809" s="86">
        <v>0.85</v>
      </c>
      <c r="AA809" s="75"/>
      <c r="AB809" s="213"/>
      <c r="AC809" s="213"/>
      <c r="AD809" s="114">
        <f>ROUND(ROUND(ROUND(ROUND(H728+K800,0)*P$800,0)*W807,0)*Z809,0)</f>
        <v>185</v>
      </c>
      <c r="AE809" s="79"/>
    </row>
    <row r="810" ht="16.5" customHeight="1">
      <c r="A810" s="29">
        <v>61.0</v>
      </c>
      <c r="B810" s="29">
        <v>9858.0</v>
      </c>
      <c r="C810" s="32" t="s">
        <v>12486</v>
      </c>
      <c r="D810" s="389"/>
      <c r="E810" s="231"/>
      <c r="F810" s="532"/>
      <c r="G810" s="527"/>
      <c r="H810" s="527"/>
      <c r="I810" s="532"/>
      <c r="J810" s="94"/>
      <c r="K810" s="140"/>
      <c r="L810" s="54"/>
      <c r="M810" s="254"/>
      <c r="N810" s="8"/>
      <c r="O810" s="8"/>
      <c r="P810" s="54"/>
      <c r="Q810" s="227"/>
      <c r="R810" s="22"/>
      <c r="S810" s="22"/>
      <c r="T810" s="22"/>
      <c r="U810" s="484"/>
      <c r="V810" s="24"/>
      <c r="W810" s="26"/>
      <c r="X810" s="484"/>
      <c r="Y810" s="56"/>
      <c r="Z810" s="526"/>
      <c r="AA810" s="213" t="s">
        <v>30</v>
      </c>
      <c r="AB810" s="74">
        <v>5.0</v>
      </c>
      <c r="AC810" s="522" t="s">
        <v>31</v>
      </c>
      <c r="AD810" s="114">
        <f>ROUND(ROUND(ROUND(ROUND(H728+K800,0)*P$800,0)*W807,0)*Z809,0)-AB810</f>
        <v>180</v>
      </c>
      <c r="AE810" s="79"/>
    </row>
    <row r="811" ht="16.5" customHeight="1">
      <c r="A811" s="29">
        <v>61.0</v>
      </c>
      <c r="B811" s="29">
        <v>9859.0</v>
      </c>
      <c r="C811" s="32" t="s">
        <v>12487</v>
      </c>
      <c r="D811" s="389"/>
      <c r="E811" s="389"/>
      <c r="F811" s="532"/>
      <c r="G811" s="527"/>
      <c r="H811" s="527"/>
      <c r="I811" s="532"/>
      <c r="J811" s="94"/>
      <c r="K811" s="140"/>
      <c r="L811" s="54"/>
      <c r="M811" s="254"/>
      <c r="N811" s="8"/>
      <c r="O811" s="8"/>
      <c r="P811" s="54"/>
      <c r="Q811" s="206" t="s">
        <v>23</v>
      </c>
      <c r="R811" s="102" t="s">
        <v>24</v>
      </c>
      <c r="S811" s="533"/>
      <c r="T811" s="533"/>
      <c r="U811" s="520"/>
      <c r="V811" s="38"/>
      <c r="W811" s="6"/>
      <c r="X811" s="37"/>
      <c r="Y811" s="7"/>
      <c r="Z811" s="39"/>
      <c r="AA811" s="213"/>
      <c r="AB811" s="213"/>
      <c r="AC811" s="213"/>
      <c r="AD811" s="45">
        <f>ROUND(ROUND(ROUND(H728+K800,0)*P$800,0)*T812,0)</f>
        <v>180</v>
      </c>
      <c r="AE811" s="79"/>
    </row>
    <row r="812" ht="16.5" customHeight="1">
      <c r="A812" s="29">
        <v>61.0</v>
      </c>
      <c r="B812" s="29">
        <v>9860.0</v>
      </c>
      <c r="C812" s="32" t="s">
        <v>12488</v>
      </c>
      <c r="D812" s="389"/>
      <c r="E812" s="389"/>
      <c r="F812" s="532"/>
      <c r="G812" s="527"/>
      <c r="H812" s="527"/>
      <c r="I812" s="532"/>
      <c r="J812" s="94"/>
      <c r="K812" s="140"/>
      <c r="L812" s="54"/>
      <c r="M812" s="254"/>
      <c r="N812" s="8"/>
      <c r="O812" s="8"/>
      <c r="P812" s="54"/>
      <c r="Q812" s="481"/>
      <c r="R812" s="482"/>
      <c r="S812" s="83" t="s">
        <v>21</v>
      </c>
      <c r="T812" s="528">
        <v>0.7</v>
      </c>
      <c r="U812" s="521"/>
      <c r="V812" s="53"/>
      <c r="W812" s="14"/>
      <c r="X812" s="227"/>
      <c r="Y812" s="8"/>
      <c r="Z812" s="109"/>
      <c r="AA812" s="213" t="s">
        <v>30</v>
      </c>
      <c r="AB812" s="74">
        <v>5.0</v>
      </c>
      <c r="AC812" s="522" t="s">
        <v>31</v>
      </c>
      <c r="AD812" s="45">
        <f>ROUND(ROUND(ROUND(H728+K800,0)*P$800,0)*T812,0)-AB812</f>
        <v>175</v>
      </c>
      <c r="AE812" s="79"/>
    </row>
    <row r="813" ht="16.5" customHeight="1">
      <c r="A813" s="29">
        <v>61.0</v>
      </c>
      <c r="B813" s="29">
        <v>9861.0</v>
      </c>
      <c r="C813" s="32" t="s">
        <v>12489</v>
      </c>
      <c r="D813" s="389"/>
      <c r="E813" s="389"/>
      <c r="F813" s="532"/>
      <c r="G813" s="527"/>
      <c r="H813" s="527"/>
      <c r="I813" s="532"/>
      <c r="J813" s="94"/>
      <c r="K813" s="140"/>
      <c r="L813" s="54"/>
      <c r="M813" s="254"/>
      <c r="N813" s="8"/>
      <c r="O813" s="8"/>
      <c r="P813" s="54"/>
      <c r="Q813" s="481"/>
      <c r="R813" s="482"/>
      <c r="S813" s="14"/>
      <c r="T813" s="14"/>
      <c r="U813" s="521"/>
      <c r="V813" s="53"/>
      <c r="W813" s="14"/>
      <c r="X813" s="305" t="s">
        <v>20</v>
      </c>
      <c r="Y813" s="41" t="s">
        <v>21</v>
      </c>
      <c r="Z813" s="86">
        <v>0.85</v>
      </c>
      <c r="AA813" s="75"/>
      <c r="AB813" s="213"/>
      <c r="AC813" s="213"/>
      <c r="AD813" s="45">
        <f>ROUND(ROUND(ROUND(ROUND(H728+K800,0)*P$800,0)*T812,0)*Z813,0)</f>
        <v>153</v>
      </c>
      <c r="AE813" s="79"/>
    </row>
    <row r="814" ht="16.5" customHeight="1">
      <c r="A814" s="29">
        <v>61.0</v>
      </c>
      <c r="B814" s="29">
        <v>9862.0</v>
      </c>
      <c r="C814" s="32" t="s">
        <v>12490</v>
      </c>
      <c r="D814" s="389"/>
      <c r="E814" s="389"/>
      <c r="F814" s="532"/>
      <c r="G814" s="527"/>
      <c r="H814" s="527"/>
      <c r="I814" s="532"/>
      <c r="J814" s="94"/>
      <c r="K814" s="140"/>
      <c r="L814" s="54"/>
      <c r="M814" s="254"/>
      <c r="N814" s="8"/>
      <c r="O814" s="8"/>
      <c r="P814" s="54"/>
      <c r="Q814" s="481"/>
      <c r="R814" s="482"/>
      <c r="S814" s="83"/>
      <c r="T814" s="83"/>
      <c r="U814" s="525"/>
      <c r="V814" s="180"/>
      <c r="W814" s="21"/>
      <c r="X814" s="484"/>
      <c r="Y814" s="56"/>
      <c r="Z814" s="526"/>
      <c r="AA814" s="213" t="s">
        <v>30</v>
      </c>
      <c r="AB814" s="74">
        <v>5.0</v>
      </c>
      <c r="AC814" s="522" t="s">
        <v>31</v>
      </c>
      <c r="AD814" s="45">
        <f>ROUND(ROUND(ROUND(ROUND(H728+K800,0)*P$800,0)*T812,0)*Z813,0)-AB814</f>
        <v>148</v>
      </c>
      <c r="AE814" s="79"/>
    </row>
    <row r="815" ht="16.5" customHeight="1">
      <c r="A815" s="29">
        <v>61.0</v>
      </c>
      <c r="B815" s="29">
        <v>9863.0</v>
      </c>
      <c r="C815" s="32" t="s">
        <v>12491</v>
      </c>
      <c r="D815" s="389"/>
      <c r="E815" s="389"/>
      <c r="F815" s="532"/>
      <c r="G815" s="527"/>
      <c r="H815" s="527"/>
      <c r="I815" s="532"/>
      <c r="J815" s="94"/>
      <c r="K815" s="140"/>
      <c r="L815" s="54"/>
      <c r="M815" s="254"/>
      <c r="N815" s="8"/>
      <c r="O815" s="8"/>
      <c r="P815" s="54"/>
      <c r="Q815" s="536"/>
      <c r="R815" s="14"/>
      <c r="S815" s="14"/>
      <c r="T815" s="14"/>
      <c r="U815" s="102" t="s">
        <v>326</v>
      </c>
      <c r="V815" s="41" t="s">
        <v>21</v>
      </c>
      <c r="W815" s="60">
        <v>0.7</v>
      </c>
      <c r="X815" s="37"/>
      <c r="Y815" s="7"/>
      <c r="Z815" s="39"/>
      <c r="AA815" s="213"/>
      <c r="AB815" s="213"/>
      <c r="AC815" s="213"/>
      <c r="AD815" s="45">
        <f>ROUND(ROUND(ROUND(ROUND(H728+K800,0)*P$800,0)*T812,0)*W815,0)</f>
        <v>126</v>
      </c>
      <c r="AE815" s="79"/>
    </row>
    <row r="816" ht="16.5" customHeight="1">
      <c r="A816" s="29">
        <v>61.0</v>
      </c>
      <c r="B816" s="29">
        <v>9864.0</v>
      </c>
      <c r="C816" s="32" t="s">
        <v>12492</v>
      </c>
      <c r="D816" s="389"/>
      <c r="E816" s="389"/>
      <c r="F816" s="532"/>
      <c r="G816" s="527"/>
      <c r="H816" s="527"/>
      <c r="I816" s="532"/>
      <c r="J816" s="94"/>
      <c r="K816" s="140"/>
      <c r="L816" s="54"/>
      <c r="M816" s="254"/>
      <c r="N816" s="8"/>
      <c r="O816" s="8"/>
      <c r="P816" s="54"/>
      <c r="Q816" s="536"/>
      <c r="R816" s="14"/>
      <c r="S816" s="14"/>
      <c r="T816" s="14"/>
      <c r="U816" s="482"/>
      <c r="V816" s="83"/>
      <c r="W816" s="528"/>
      <c r="X816" s="227"/>
      <c r="Y816" s="22"/>
      <c r="Z816" s="109"/>
      <c r="AA816" s="213" t="s">
        <v>30</v>
      </c>
      <c r="AB816" s="74">
        <v>5.0</v>
      </c>
      <c r="AC816" s="522" t="s">
        <v>31</v>
      </c>
      <c r="AD816" s="45">
        <f>ROUND(ROUND(ROUND(ROUND(H728+K800,0)*P$800,0)*T812,0)*W815,0)-AB816</f>
        <v>121</v>
      </c>
      <c r="AE816" s="79"/>
    </row>
    <row r="817" ht="16.5" customHeight="1">
      <c r="A817" s="29">
        <v>61.0</v>
      </c>
      <c r="B817" s="29">
        <v>9865.0</v>
      </c>
      <c r="C817" s="32" t="s">
        <v>12493</v>
      </c>
      <c r="D817" s="389"/>
      <c r="E817" s="389"/>
      <c r="F817" s="532"/>
      <c r="G817" s="527"/>
      <c r="H817" s="527"/>
      <c r="I817" s="532"/>
      <c r="J817" s="94"/>
      <c r="K817" s="140"/>
      <c r="L817" s="54"/>
      <c r="M817" s="254"/>
      <c r="N817" s="8"/>
      <c r="O817" s="8"/>
      <c r="P817" s="54"/>
      <c r="Q817" s="254"/>
      <c r="R817" s="83"/>
      <c r="S817" s="83"/>
      <c r="T817" s="486"/>
      <c r="U817" s="482"/>
      <c r="V817" s="99"/>
      <c r="W817" s="529"/>
      <c r="X817" s="305" t="s">
        <v>20</v>
      </c>
      <c r="Y817" s="41" t="s">
        <v>21</v>
      </c>
      <c r="Z817" s="86">
        <v>0.85</v>
      </c>
      <c r="AA817" s="75"/>
      <c r="AB817" s="213"/>
      <c r="AC817" s="213"/>
      <c r="AD817" s="45">
        <f>ROUND(ROUND(ROUND(ROUND(ROUND(H728+K800,0)*P$800,0)*T812,0)*W815,0)*Z817,0)</f>
        <v>107</v>
      </c>
      <c r="AE817" s="79"/>
    </row>
    <row r="818" ht="16.5" customHeight="1">
      <c r="A818" s="29">
        <v>61.0</v>
      </c>
      <c r="B818" s="29">
        <v>9866.0</v>
      </c>
      <c r="C818" s="32" t="s">
        <v>12494</v>
      </c>
      <c r="D818" s="389"/>
      <c r="E818" s="389"/>
      <c r="F818" s="532"/>
      <c r="G818" s="527"/>
      <c r="H818" s="527"/>
      <c r="I818" s="532"/>
      <c r="J818" s="94"/>
      <c r="K818" s="140"/>
      <c r="L818" s="54"/>
      <c r="M818" s="254"/>
      <c r="N818" s="8"/>
      <c r="O818" s="8"/>
      <c r="P818" s="54"/>
      <c r="Q818" s="254"/>
      <c r="R818" s="83"/>
      <c r="S818" s="83"/>
      <c r="T818" s="83"/>
      <c r="U818" s="530"/>
      <c r="V818" s="24"/>
      <c r="W818" s="26"/>
      <c r="X818" s="484"/>
      <c r="Y818" s="56"/>
      <c r="Z818" s="526"/>
      <c r="AA818" s="213" t="s">
        <v>30</v>
      </c>
      <c r="AB818" s="74">
        <v>5.0</v>
      </c>
      <c r="AC818" s="522" t="s">
        <v>31</v>
      </c>
      <c r="AD818" s="45">
        <f>ROUND(ROUND(ROUND(ROUND(ROUND(H728+K800,0)*P$800,0)*T812,0)*W815,0)*Z817,0)-AB818</f>
        <v>102</v>
      </c>
      <c r="AE818" s="79"/>
    </row>
    <row r="819" ht="16.5" customHeight="1">
      <c r="A819" s="29">
        <v>61.0</v>
      </c>
      <c r="B819" s="29">
        <v>9867.0</v>
      </c>
      <c r="C819" s="32" t="s">
        <v>12495</v>
      </c>
      <c r="D819" s="389"/>
      <c r="E819" s="389"/>
      <c r="F819" s="532"/>
      <c r="G819" s="527"/>
      <c r="H819" s="527"/>
      <c r="I819" s="532"/>
      <c r="J819" s="94"/>
      <c r="K819" s="140"/>
      <c r="L819" s="54"/>
      <c r="M819" s="254"/>
      <c r="N819" s="8"/>
      <c r="O819" s="8"/>
      <c r="P819" s="54"/>
      <c r="Q819" s="536"/>
      <c r="R819" s="83"/>
      <c r="S819" s="528"/>
      <c r="T819" s="486"/>
      <c r="U819" s="102" t="s">
        <v>329</v>
      </c>
      <c r="V819" s="83" t="s">
        <v>21</v>
      </c>
      <c r="W819" s="528">
        <v>0.85</v>
      </c>
      <c r="X819" s="37"/>
      <c r="Y819" s="7"/>
      <c r="Z819" s="39"/>
      <c r="AA819" s="213"/>
      <c r="AB819" s="213"/>
      <c r="AC819" s="213"/>
      <c r="AD819" s="45">
        <f>ROUND(ROUND(ROUND(ROUND(H728+K800,0)*P$800,0)*T812,0)*W819,0)</f>
        <v>153</v>
      </c>
      <c r="AE819" s="79"/>
    </row>
    <row r="820" ht="16.5" customHeight="1">
      <c r="A820" s="29">
        <v>61.0</v>
      </c>
      <c r="B820" s="29">
        <v>9868.0</v>
      </c>
      <c r="C820" s="32" t="s">
        <v>12496</v>
      </c>
      <c r="D820" s="389"/>
      <c r="E820" s="389"/>
      <c r="F820" s="532"/>
      <c r="G820" s="527"/>
      <c r="H820" s="527"/>
      <c r="I820" s="532"/>
      <c r="J820" s="94"/>
      <c r="K820" s="140"/>
      <c r="L820" s="54"/>
      <c r="M820" s="254"/>
      <c r="N820" s="8"/>
      <c r="O820" s="8"/>
      <c r="P820" s="54"/>
      <c r="Q820" s="536"/>
      <c r="R820" s="83"/>
      <c r="S820" s="528"/>
      <c r="T820" s="528"/>
      <c r="U820" s="482"/>
      <c r="V820" s="83"/>
      <c r="W820" s="528"/>
      <c r="X820" s="52"/>
      <c r="Y820" s="22"/>
      <c r="Z820" s="109"/>
      <c r="AA820" s="213" t="s">
        <v>30</v>
      </c>
      <c r="AB820" s="74">
        <v>5.0</v>
      </c>
      <c r="AC820" s="522" t="s">
        <v>31</v>
      </c>
      <c r="AD820" s="45">
        <f>ROUND(ROUND(ROUND(ROUND(H728+K800,0)*P$800,0)*T812,0)*W819,0)-AB820</f>
        <v>148</v>
      </c>
      <c r="AE820" s="79"/>
    </row>
    <row r="821" ht="16.5" customHeight="1">
      <c r="A821" s="29">
        <v>61.0</v>
      </c>
      <c r="B821" s="29">
        <v>9869.0</v>
      </c>
      <c r="C821" s="32" t="s">
        <v>12497</v>
      </c>
      <c r="D821" s="389"/>
      <c r="E821" s="389"/>
      <c r="F821" s="532"/>
      <c r="G821" s="527"/>
      <c r="H821" s="527"/>
      <c r="I821" s="532"/>
      <c r="J821" s="94"/>
      <c r="K821" s="140"/>
      <c r="L821" s="54"/>
      <c r="M821" s="254"/>
      <c r="N821" s="8"/>
      <c r="O821" s="8"/>
      <c r="P821" s="54"/>
      <c r="Q821" s="254"/>
      <c r="R821" s="83"/>
      <c r="S821" s="528"/>
      <c r="T821" s="528"/>
      <c r="U821" s="482"/>
      <c r="V821" s="99"/>
      <c r="W821" s="529"/>
      <c r="X821" s="305" t="s">
        <v>20</v>
      </c>
      <c r="Y821" s="41" t="s">
        <v>21</v>
      </c>
      <c r="Z821" s="86">
        <v>0.85</v>
      </c>
      <c r="AA821" s="75"/>
      <c r="AB821" s="213"/>
      <c r="AC821" s="213"/>
      <c r="AD821" s="45">
        <f>ROUND(ROUND(ROUND(ROUND(ROUND(H728+K800,0)*P$800,0)*T812,0)*W819,0)*Z821,0)</f>
        <v>130</v>
      </c>
      <c r="AE821" s="79"/>
    </row>
    <row r="822" ht="16.5" customHeight="1">
      <c r="A822" s="29">
        <v>61.0</v>
      </c>
      <c r="B822" s="29">
        <v>9870.0</v>
      </c>
      <c r="C822" s="32" t="s">
        <v>12498</v>
      </c>
      <c r="D822" s="389"/>
      <c r="E822" s="389"/>
      <c r="F822" s="532"/>
      <c r="G822" s="527"/>
      <c r="H822" s="527"/>
      <c r="I822" s="532"/>
      <c r="J822" s="94"/>
      <c r="K822" s="140"/>
      <c r="L822" s="54"/>
      <c r="M822" s="254"/>
      <c r="N822" s="8"/>
      <c r="O822" s="8"/>
      <c r="P822" s="54"/>
      <c r="Q822" s="536"/>
      <c r="R822" s="83"/>
      <c r="S822" s="83"/>
      <c r="T822" s="83"/>
      <c r="U822" s="484"/>
      <c r="V822" s="24"/>
      <c r="W822" s="26"/>
      <c r="X822" s="484"/>
      <c r="Y822" s="56"/>
      <c r="Z822" s="526"/>
      <c r="AA822" s="213" t="s">
        <v>30</v>
      </c>
      <c r="AB822" s="74">
        <v>5.0</v>
      </c>
      <c r="AC822" s="522" t="s">
        <v>31</v>
      </c>
      <c r="AD822" s="45">
        <f>ROUND(ROUND(ROUND(ROUND(ROUND(H728+K800,0)*P$800,0)*T812,0)*W819,0)*Z821,0)-AB822</f>
        <v>125</v>
      </c>
      <c r="AE822" s="79"/>
    </row>
    <row r="823" ht="16.5" customHeight="1">
      <c r="A823" s="29">
        <v>61.0</v>
      </c>
      <c r="B823" s="29">
        <v>9871.0</v>
      </c>
      <c r="C823" s="32" t="s">
        <v>12499</v>
      </c>
      <c r="D823" s="389"/>
      <c r="E823" s="389"/>
      <c r="F823" s="532"/>
      <c r="G823" s="527"/>
      <c r="H823" s="527"/>
      <c r="I823" s="532"/>
      <c r="J823" s="94"/>
      <c r="K823" s="140"/>
      <c r="L823" s="54"/>
      <c r="M823" s="254"/>
      <c r="N823" s="8"/>
      <c r="O823" s="8"/>
      <c r="P823" s="54"/>
      <c r="Q823" s="536"/>
      <c r="R823" s="102" t="s">
        <v>27</v>
      </c>
      <c r="S823" s="533"/>
      <c r="T823" s="533"/>
      <c r="U823" s="520"/>
      <c r="V823" s="38"/>
      <c r="W823" s="6"/>
      <c r="X823" s="37"/>
      <c r="Y823" s="7"/>
      <c r="Z823" s="39"/>
      <c r="AA823" s="213"/>
      <c r="AB823" s="213"/>
      <c r="AC823" s="213"/>
      <c r="AD823" s="45">
        <f>ROUND(ROUND(ROUND(H728+K800,0)*P$800,0)*T824,0)</f>
        <v>129</v>
      </c>
      <c r="AE823" s="79"/>
    </row>
    <row r="824" ht="16.5" customHeight="1">
      <c r="A824" s="29">
        <v>61.0</v>
      </c>
      <c r="B824" s="29">
        <v>9872.0</v>
      </c>
      <c r="C824" s="32" t="s">
        <v>12500</v>
      </c>
      <c r="D824" s="389"/>
      <c r="E824" s="389"/>
      <c r="F824" s="532"/>
      <c r="G824" s="527"/>
      <c r="H824" s="527"/>
      <c r="I824" s="532"/>
      <c r="J824" s="94"/>
      <c r="K824" s="140"/>
      <c r="L824" s="54"/>
      <c r="M824" s="254"/>
      <c r="N824" s="8"/>
      <c r="O824" s="8"/>
      <c r="P824" s="54"/>
      <c r="Q824" s="535"/>
      <c r="R824" s="482"/>
      <c r="S824" s="83" t="s">
        <v>21</v>
      </c>
      <c r="T824" s="528">
        <v>0.5</v>
      </c>
      <c r="U824" s="521"/>
      <c r="V824" s="53"/>
      <c r="W824" s="14"/>
      <c r="X824" s="227"/>
      <c r="Y824" s="8"/>
      <c r="Z824" s="109"/>
      <c r="AA824" s="213" t="s">
        <v>30</v>
      </c>
      <c r="AB824" s="74">
        <v>5.0</v>
      </c>
      <c r="AC824" s="522" t="s">
        <v>31</v>
      </c>
      <c r="AD824" s="45">
        <f>ROUND(ROUND(ROUND(H728+K800,0)*P$800,0)*T824,0)-AB824</f>
        <v>124</v>
      </c>
      <c r="AE824" s="79"/>
    </row>
    <row r="825" ht="16.5" customHeight="1">
      <c r="A825" s="29">
        <v>61.0</v>
      </c>
      <c r="B825" s="29">
        <v>9873.0</v>
      </c>
      <c r="C825" s="32" t="s">
        <v>12501</v>
      </c>
      <c r="D825" s="389"/>
      <c r="E825" s="389"/>
      <c r="F825" s="532"/>
      <c r="G825" s="527"/>
      <c r="H825" s="527"/>
      <c r="I825" s="532"/>
      <c r="J825" s="94"/>
      <c r="K825" s="140"/>
      <c r="L825" s="54"/>
      <c r="M825" s="254"/>
      <c r="N825" s="8"/>
      <c r="O825" s="8"/>
      <c r="P825" s="54"/>
      <c r="Q825" s="535"/>
      <c r="R825" s="482"/>
      <c r="S825" s="14"/>
      <c r="T825" s="14"/>
      <c r="U825" s="521"/>
      <c r="V825" s="53"/>
      <c r="W825" s="14"/>
      <c r="X825" s="305" t="s">
        <v>20</v>
      </c>
      <c r="Y825" s="41" t="s">
        <v>21</v>
      </c>
      <c r="Z825" s="86">
        <v>0.85</v>
      </c>
      <c r="AA825" s="75"/>
      <c r="AB825" s="213"/>
      <c r="AC825" s="213"/>
      <c r="AD825" s="45">
        <f>ROUND(ROUND(ROUND(ROUND(H728+K800,0)*P$800,0)*T824,0)*Z825,0)</f>
        <v>110</v>
      </c>
      <c r="AE825" s="79"/>
    </row>
    <row r="826" ht="16.5" customHeight="1">
      <c r="A826" s="29">
        <v>61.0</v>
      </c>
      <c r="B826" s="29">
        <v>9874.0</v>
      </c>
      <c r="C826" s="32" t="s">
        <v>12502</v>
      </c>
      <c r="D826" s="389"/>
      <c r="E826" s="389"/>
      <c r="F826" s="532"/>
      <c r="G826" s="527"/>
      <c r="H826" s="527"/>
      <c r="I826" s="532"/>
      <c r="J826" s="94"/>
      <c r="K826" s="140"/>
      <c r="L826" s="54"/>
      <c r="M826" s="254"/>
      <c r="N826" s="8"/>
      <c r="O826" s="8"/>
      <c r="P826" s="54"/>
      <c r="Q826" s="535"/>
      <c r="R826" s="482"/>
      <c r="S826" s="83"/>
      <c r="T826" s="83"/>
      <c r="U826" s="525"/>
      <c r="V826" s="180"/>
      <c r="W826" s="21"/>
      <c r="X826" s="484"/>
      <c r="Y826" s="56"/>
      <c r="Z826" s="526"/>
      <c r="AA826" s="213" t="s">
        <v>30</v>
      </c>
      <c r="AB826" s="74">
        <v>5.0</v>
      </c>
      <c r="AC826" s="522" t="s">
        <v>31</v>
      </c>
      <c r="AD826" s="45">
        <f>ROUND(ROUND(ROUND(ROUND(H728+K800,0)*P$800,0)*T824,0)*Z825,0)-AB826</f>
        <v>105</v>
      </c>
      <c r="AE826" s="79"/>
    </row>
    <row r="827" ht="16.5" customHeight="1">
      <c r="A827" s="29">
        <v>61.0</v>
      </c>
      <c r="B827" s="29">
        <v>9875.0</v>
      </c>
      <c r="C827" s="32" t="s">
        <v>12503</v>
      </c>
      <c r="D827" s="389"/>
      <c r="E827" s="389"/>
      <c r="F827" s="532"/>
      <c r="G827" s="527"/>
      <c r="H827" s="527"/>
      <c r="I827" s="532"/>
      <c r="J827" s="94"/>
      <c r="K827" s="140"/>
      <c r="L827" s="54"/>
      <c r="M827" s="254"/>
      <c r="N827" s="8"/>
      <c r="O827" s="8"/>
      <c r="P827" s="54"/>
      <c r="Q827" s="536"/>
      <c r="R827" s="14"/>
      <c r="S827" s="14"/>
      <c r="T827" s="14"/>
      <c r="U827" s="102" t="s">
        <v>326</v>
      </c>
      <c r="V827" s="41" t="s">
        <v>21</v>
      </c>
      <c r="W827" s="60">
        <v>0.7</v>
      </c>
      <c r="X827" s="37"/>
      <c r="Y827" s="7"/>
      <c r="Z827" s="39"/>
      <c r="AA827" s="213"/>
      <c r="AB827" s="213"/>
      <c r="AC827" s="213"/>
      <c r="AD827" s="114">
        <f>ROUND(ROUND(ROUND(ROUND(H728+K800,0)*P$800,0)*T824,0)*W827,0)</f>
        <v>90</v>
      </c>
      <c r="AE827" s="79"/>
    </row>
    <row r="828" ht="16.5" customHeight="1">
      <c r="A828" s="29">
        <v>61.0</v>
      </c>
      <c r="B828" s="29">
        <v>9876.0</v>
      </c>
      <c r="C828" s="32" t="s">
        <v>12504</v>
      </c>
      <c r="D828" s="389"/>
      <c r="E828" s="389"/>
      <c r="F828" s="532"/>
      <c r="G828" s="527"/>
      <c r="H828" s="527"/>
      <c r="I828" s="532"/>
      <c r="J828" s="94"/>
      <c r="K828" s="140"/>
      <c r="L828" s="54"/>
      <c r="M828" s="254"/>
      <c r="N828" s="8"/>
      <c r="O828" s="8"/>
      <c r="P828" s="54"/>
      <c r="Q828" s="536"/>
      <c r="R828" s="14"/>
      <c r="S828" s="14"/>
      <c r="T828" s="14"/>
      <c r="U828" s="482"/>
      <c r="V828" s="83"/>
      <c r="W828" s="528"/>
      <c r="X828" s="227"/>
      <c r="Y828" s="22"/>
      <c r="Z828" s="109"/>
      <c r="AA828" s="213" t="s">
        <v>30</v>
      </c>
      <c r="AB828" s="74">
        <v>5.0</v>
      </c>
      <c r="AC828" s="522" t="s">
        <v>31</v>
      </c>
      <c r="AD828" s="114">
        <f>ROUND(ROUND(ROUND(ROUND(H728+K800,0)*P$800,0)*T824,0)*W827,0)-AB828</f>
        <v>85</v>
      </c>
      <c r="AE828" s="79"/>
    </row>
    <row r="829" ht="16.5" customHeight="1">
      <c r="A829" s="29">
        <v>61.0</v>
      </c>
      <c r="B829" s="29">
        <v>9877.0</v>
      </c>
      <c r="C829" s="32" t="s">
        <v>12505</v>
      </c>
      <c r="D829" s="389"/>
      <c r="E829" s="389"/>
      <c r="F829" s="532"/>
      <c r="G829" s="527"/>
      <c r="H829" s="527"/>
      <c r="I829" s="532"/>
      <c r="J829" s="94"/>
      <c r="K829" s="140"/>
      <c r="L829" s="54"/>
      <c r="M829" s="254"/>
      <c r="N829" s="8"/>
      <c r="O829" s="8"/>
      <c r="P829" s="54"/>
      <c r="Q829" s="254"/>
      <c r="R829" s="83"/>
      <c r="S829" s="83"/>
      <c r="T829" s="486"/>
      <c r="U829" s="482"/>
      <c r="V829" s="99"/>
      <c r="W829" s="529"/>
      <c r="X829" s="305" t="s">
        <v>20</v>
      </c>
      <c r="Y829" s="41" t="s">
        <v>21</v>
      </c>
      <c r="Z829" s="86">
        <v>0.85</v>
      </c>
      <c r="AA829" s="75"/>
      <c r="AB829" s="213"/>
      <c r="AC829" s="213"/>
      <c r="AD829" s="114">
        <f>ROUND(ROUND(ROUND(ROUND(ROUND(H728+K800,0)*P$800,0)*T824,0)*W827,0)*Z829,0)</f>
        <v>77</v>
      </c>
      <c r="AE829" s="79"/>
    </row>
    <row r="830" ht="16.5" customHeight="1">
      <c r="A830" s="29">
        <v>61.0</v>
      </c>
      <c r="B830" s="29">
        <v>9878.0</v>
      </c>
      <c r="C830" s="32" t="s">
        <v>12506</v>
      </c>
      <c r="D830" s="389"/>
      <c r="E830" s="389"/>
      <c r="F830" s="532"/>
      <c r="G830" s="527"/>
      <c r="H830" s="527"/>
      <c r="I830" s="532"/>
      <c r="J830" s="94"/>
      <c r="K830" s="140"/>
      <c r="L830" s="54"/>
      <c r="M830" s="254"/>
      <c r="N830" s="8"/>
      <c r="O830" s="8"/>
      <c r="P830" s="54"/>
      <c r="Q830" s="254"/>
      <c r="R830" s="83"/>
      <c r="S830" s="83"/>
      <c r="T830" s="83"/>
      <c r="U830" s="530"/>
      <c r="V830" s="24"/>
      <c r="W830" s="26"/>
      <c r="X830" s="484"/>
      <c r="Y830" s="56"/>
      <c r="Z830" s="526"/>
      <c r="AA830" s="213" t="s">
        <v>30</v>
      </c>
      <c r="AB830" s="74">
        <v>5.0</v>
      </c>
      <c r="AC830" s="522" t="s">
        <v>31</v>
      </c>
      <c r="AD830" s="114">
        <f>ROUND(ROUND(ROUND(ROUND(ROUND(H728+K800,0)*P$800,0)*T824,0)*W827,0)*Z829,0)-AB830</f>
        <v>72</v>
      </c>
      <c r="AE830" s="79"/>
    </row>
    <row r="831" ht="16.5" customHeight="1">
      <c r="A831" s="29">
        <v>61.0</v>
      </c>
      <c r="B831" s="29">
        <v>9879.0</v>
      </c>
      <c r="C831" s="32" t="s">
        <v>12507</v>
      </c>
      <c r="D831" s="389"/>
      <c r="E831" s="389"/>
      <c r="F831" s="532"/>
      <c r="G831" s="527"/>
      <c r="H831" s="527"/>
      <c r="I831" s="532"/>
      <c r="J831" s="94"/>
      <c r="K831" s="140"/>
      <c r="L831" s="54"/>
      <c r="M831" s="254"/>
      <c r="N831" s="8"/>
      <c r="O831" s="8"/>
      <c r="P831" s="54"/>
      <c r="Q831" s="536"/>
      <c r="R831" s="83"/>
      <c r="S831" s="528"/>
      <c r="T831" s="486"/>
      <c r="U831" s="102" t="s">
        <v>329</v>
      </c>
      <c r="V831" s="83" t="s">
        <v>21</v>
      </c>
      <c r="W831" s="528">
        <v>0.85</v>
      </c>
      <c r="X831" s="37"/>
      <c r="Y831" s="7"/>
      <c r="Z831" s="39"/>
      <c r="AA831" s="213"/>
      <c r="AB831" s="213"/>
      <c r="AC831" s="213"/>
      <c r="AD831" s="45">
        <f>ROUND(ROUND(ROUND(ROUND(H728+K800,0)*P$800,0)*T824,0)*W831,0)</f>
        <v>110</v>
      </c>
      <c r="AE831" s="79"/>
    </row>
    <row r="832" ht="16.5" customHeight="1">
      <c r="A832" s="29">
        <v>61.0</v>
      </c>
      <c r="B832" s="29">
        <v>9880.0</v>
      </c>
      <c r="C832" s="32" t="s">
        <v>12508</v>
      </c>
      <c r="D832" s="389"/>
      <c r="E832" s="389"/>
      <c r="F832" s="532"/>
      <c r="G832" s="527"/>
      <c r="H832" s="527"/>
      <c r="I832" s="532"/>
      <c r="J832" s="94"/>
      <c r="K832" s="140"/>
      <c r="L832" s="54"/>
      <c r="M832" s="254"/>
      <c r="N832" s="8"/>
      <c r="O832" s="8"/>
      <c r="P832" s="54"/>
      <c r="Q832" s="536"/>
      <c r="R832" s="83"/>
      <c r="S832" s="528"/>
      <c r="T832" s="528"/>
      <c r="U832" s="482"/>
      <c r="V832" s="83"/>
      <c r="W832" s="528"/>
      <c r="X832" s="52"/>
      <c r="Y832" s="22"/>
      <c r="Z832" s="109"/>
      <c r="AA832" s="213" t="s">
        <v>30</v>
      </c>
      <c r="AB832" s="74">
        <v>5.0</v>
      </c>
      <c r="AC832" s="522" t="s">
        <v>31</v>
      </c>
      <c r="AD832" s="45">
        <f>ROUND(ROUND(ROUND(ROUND(H728+K800,0)*P$800,0)*T824,0)*W831,0)-AB832</f>
        <v>105</v>
      </c>
      <c r="AE832" s="79"/>
    </row>
    <row r="833" ht="16.5" customHeight="1">
      <c r="A833" s="29">
        <v>61.0</v>
      </c>
      <c r="B833" s="29">
        <v>9881.0</v>
      </c>
      <c r="C833" s="32" t="s">
        <v>12509</v>
      </c>
      <c r="D833" s="389"/>
      <c r="E833" s="389"/>
      <c r="F833" s="532"/>
      <c r="G833" s="527"/>
      <c r="H833" s="527"/>
      <c r="I833" s="532"/>
      <c r="J833" s="94"/>
      <c r="K833" s="140"/>
      <c r="L833" s="54"/>
      <c r="M833" s="254"/>
      <c r="N833" s="8"/>
      <c r="O833" s="8"/>
      <c r="P833" s="54"/>
      <c r="Q833" s="254"/>
      <c r="R833" s="83"/>
      <c r="S833" s="528"/>
      <c r="T833" s="528"/>
      <c r="U833" s="482"/>
      <c r="V833" s="99"/>
      <c r="W833" s="529"/>
      <c r="X833" s="305" t="s">
        <v>20</v>
      </c>
      <c r="Y833" s="41" t="s">
        <v>21</v>
      </c>
      <c r="Z833" s="86">
        <v>0.85</v>
      </c>
      <c r="AA833" s="75"/>
      <c r="AB833" s="213"/>
      <c r="AC833" s="213"/>
      <c r="AD833" s="45">
        <f>ROUND(ROUND(ROUND(ROUND(ROUND(H728+K800,0)*P$800,0)*T824,0)*W831,0)*Z833,0)</f>
        <v>94</v>
      </c>
      <c r="AE833" s="79"/>
    </row>
    <row r="834" ht="16.5" customHeight="1">
      <c r="A834" s="29">
        <v>61.0</v>
      </c>
      <c r="B834" s="29">
        <v>9882.0</v>
      </c>
      <c r="C834" s="32" t="s">
        <v>12510</v>
      </c>
      <c r="D834" s="389"/>
      <c r="E834" s="389"/>
      <c r="F834" s="532"/>
      <c r="G834" s="527"/>
      <c r="H834" s="527"/>
      <c r="I834" s="532"/>
      <c r="J834" s="94"/>
      <c r="K834" s="140"/>
      <c r="L834" s="54"/>
      <c r="M834" s="254"/>
      <c r="N834" s="8"/>
      <c r="O834" s="8"/>
      <c r="P834" s="54"/>
      <c r="Q834" s="537"/>
      <c r="R834" s="55"/>
      <c r="S834" s="56"/>
      <c r="T834" s="141"/>
      <c r="U834" s="484"/>
      <c r="V834" s="24"/>
      <c r="W834" s="26"/>
      <c r="X834" s="484"/>
      <c r="Y834" s="56"/>
      <c r="Z834" s="526"/>
      <c r="AA834" s="213" t="s">
        <v>30</v>
      </c>
      <c r="AB834" s="74">
        <v>5.0</v>
      </c>
      <c r="AC834" s="522" t="s">
        <v>31</v>
      </c>
      <c r="AD834" s="45">
        <f>ROUND(ROUND(ROUND(ROUND(ROUND(H728+K800,0)*P$800,0)*T824,0)*W831,0)*Z833,0)-AB834</f>
        <v>89</v>
      </c>
      <c r="AE834" s="79"/>
    </row>
    <row r="835" ht="16.5" customHeight="1">
      <c r="A835" s="29">
        <v>61.0</v>
      </c>
      <c r="B835" s="29">
        <v>9883.0</v>
      </c>
      <c r="C835" s="32" t="s">
        <v>12511</v>
      </c>
      <c r="D835" s="389"/>
      <c r="E835" s="389"/>
      <c r="F835" s="532"/>
      <c r="G835" s="527"/>
      <c r="H835" s="527"/>
      <c r="I835" s="532"/>
      <c r="J835" s="94"/>
      <c r="K835" s="140"/>
      <c r="L835" s="54"/>
      <c r="M835" s="254"/>
      <c r="N835" s="598" t="s">
        <v>27</v>
      </c>
      <c r="O835" s="600"/>
      <c r="P835" s="601"/>
      <c r="Q835" s="52"/>
      <c r="R835" s="8"/>
      <c r="S835" s="8"/>
      <c r="T835" s="8"/>
      <c r="U835" s="521"/>
      <c r="V835" s="14"/>
      <c r="W835" s="8"/>
      <c r="X835" s="37"/>
      <c r="Y835" s="7"/>
      <c r="Z835" s="39"/>
      <c r="AA835" s="213"/>
      <c r="AB835" s="213"/>
      <c r="AC835" s="213"/>
      <c r="AD835" s="45">
        <f>ROUND(ROUND(H728+K800,0)*P$836,0)</f>
        <v>184</v>
      </c>
      <c r="AE835" s="79"/>
    </row>
    <row r="836" ht="16.5" customHeight="1">
      <c r="A836" s="29">
        <v>61.0</v>
      </c>
      <c r="B836" s="29">
        <v>9884.0</v>
      </c>
      <c r="C836" s="32" t="s">
        <v>12512</v>
      </c>
      <c r="D836" s="231"/>
      <c r="E836" s="231"/>
      <c r="F836" s="523"/>
      <c r="G836" s="174"/>
      <c r="H836" s="174"/>
      <c r="I836" s="523"/>
      <c r="J836" s="94"/>
      <c r="K836" s="140"/>
      <c r="L836" s="54"/>
      <c r="M836" s="254"/>
      <c r="N836" s="482"/>
      <c r="O836" s="83" t="s">
        <v>21</v>
      </c>
      <c r="P836" s="528">
        <v>0.5</v>
      </c>
      <c r="Q836" s="52"/>
      <c r="R836" s="8"/>
      <c r="S836" s="8"/>
      <c r="T836" s="8"/>
      <c r="U836" s="521"/>
      <c r="V836" s="14"/>
      <c r="W836" s="8"/>
      <c r="X836" s="227"/>
      <c r="Y836" s="8"/>
      <c r="Z836" s="109"/>
      <c r="AA836" s="213" t="s">
        <v>30</v>
      </c>
      <c r="AB836" s="74">
        <v>5.0</v>
      </c>
      <c r="AC836" s="522" t="s">
        <v>31</v>
      </c>
      <c r="AD836" s="45">
        <f>ROUND(ROUND(H728+K800,0)*P$836,0)-AB836</f>
        <v>179</v>
      </c>
      <c r="AE836" s="79"/>
    </row>
    <row r="837" ht="16.5" customHeight="1">
      <c r="A837" s="29">
        <v>61.0</v>
      </c>
      <c r="B837" s="29">
        <v>9885.0</v>
      </c>
      <c r="C837" s="32" t="s">
        <v>12513</v>
      </c>
      <c r="D837" s="231"/>
      <c r="E837" s="231"/>
      <c r="F837" s="523"/>
      <c r="G837" s="174"/>
      <c r="H837" s="174"/>
      <c r="I837" s="523"/>
      <c r="J837" s="94"/>
      <c r="K837" s="140"/>
      <c r="L837" s="54"/>
      <c r="M837" s="254"/>
      <c r="N837" s="482"/>
      <c r="O837" s="8"/>
      <c r="P837" s="54"/>
      <c r="Q837" s="52"/>
      <c r="R837" s="8"/>
      <c r="S837" s="8"/>
      <c r="T837" s="8"/>
      <c r="U837" s="521"/>
      <c r="V837" s="14"/>
      <c r="W837" s="54"/>
      <c r="X837" s="305" t="s">
        <v>20</v>
      </c>
      <c r="Y837" s="41" t="s">
        <v>21</v>
      </c>
      <c r="Z837" s="86">
        <v>0.85</v>
      </c>
      <c r="AA837" s="75"/>
      <c r="AB837" s="213"/>
      <c r="AC837" s="213"/>
      <c r="AD837" s="114">
        <f>ROUND(ROUND(ROUND(H728+K800,0)*P$836,0)*Z837,0)</f>
        <v>156</v>
      </c>
      <c r="AE837" s="79"/>
    </row>
    <row r="838" ht="16.5" customHeight="1">
      <c r="A838" s="29">
        <v>61.0</v>
      </c>
      <c r="B838" s="29">
        <v>9886.0</v>
      </c>
      <c r="C838" s="32" t="s">
        <v>12514</v>
      </c>
      <c r="D838" s="231"/>
      <c r="E838" s="231"/>
      <c r="F838" s="532"/>
      <c r="G838" s="527"/>
      <c r="H838" s="527"/>
      <c r="I838" s="532"/>
      <c r="J838" s="94"/>
      <c r="K838" s="140"/>
      <c r="L838" s="54"/>
      <c r="M838" s="254"/>
      <c r="N838" s="482"/>
      <c r="O838" s="8"/>
      <c r="P838" s="54"/>
      <c r="Q838" s="52"/>
      <c r="R838" s="8"/>
      <c r="S838" s="8"/>
      <c r="T838" s="8"/>
      <c r="U838" s="525"/>
      <c r="V838" s="21"/>
      <c r="W838" s="109"/>
      <c r="X838" s="484"/>
      <c r="Y838" s="56"/>
      <c r="Z838" s="526"/>
      <c r="AA838" s="213" t="s">
        <v>30</v>
      </c>
      <c r="AB838" s="74">
        <v>5.0</v>
      </c>
      <c r="AC838" s="522" t="s">
        <v>31</v>
      </c>
      <c r="AD838" s="114">
        <f>ROUND(ROUND(ROUND(H728+K800,0)*P$836,0)*Z837,0)-AB838</f>
        <v>151</v>
      </c>
      <c r="AE838" s="79"/>
    </row>
    <row r="839" ht="16.5" customHeight="1">
      <c r="A839" s="29">
        <v>61.0</v>
      </c>
      <c r="B839" s="29">
        <v>9887.0</v>
      </c>
      <c r="C839" s="32" t="s">
        <v>12515</v>
      </c>
      <c r="D839" s="231"/>
      <c r="E839" s="231"/>
      <c r="F839" s="532"/>
      <c r="G839" s="527"/>
      <c r="H839" s="527"/>
      <c r="I839" s="532"/>
      <c r="J839" s="94"/>
      <c r="K839" s="140"/>
      <c r="L839" s="54"/>
      <c r="M839" s="254"/>
      <c r="N839" s="8"/>
      <c r="O839" s="8"/>
      <c r="P839" s="54"/>
      <c r="Q839" s="52"/>
      <c r="R839" s="8"/>
      <c r="S839" s="8"/>
      <c r="T839" s="8"/>
      <c r="U839" s="102" t="s">
        <v>326</v>
      </c>
      <c r="V839" s="41" t="s">
        <v>21</v>
      </c>
      <c r="W839" s="60">
        <v>0.7</v>
      </c>
      <c r="X839" s="37"/>
      <c r="Y839" s="7"/>
      <c r="Z839" s="39"/>
      <c r="AA839" s="213"/>
      <c r="AB839" s="213"/>
      <c r="AC839" s="213"/>
      <c r="AD839" s="45">
        <f>ROUND(ROUND(ROUND(H728+K800,0)*P$836,0)*W839,0)</f>
        <v>129</v>
      </c>
      <c r="AE839" s="79"/>
    </row>
    <row r="840" ht="16.5" customHeight="1">
      <c r="A840" s="29">
        <v>61.0</v>
      </c>
      <c r="B840" s="29">
        <v>9888.0</v>
      </c>
      <c r="C840" s="32" t="s">
        <v>12516</v>
      </c>
      <c r="D840" s="231"/>
      <c r="E840" s="231"/>
      <c r="F840" s="532"/>
      <c r="G840" s="527"/>
      <c r="H840" s="8"/>
      <c r="I840" s="144"/>
      <c r="J840" s="94"/>
      <c r="K840" s="140"/>
      <c r="L840" s="54"/>
      <c r="M840" s="254"/>
      <c r="N840" s="8"/>
      <c r="O840" s="8"/>
      <c r="P840" s="54"/>
      <c r="Q840" s="52"/>
      <c r="R840" s="8"/>
      <c r="S840" s="8"/>
      <c r="T840" s="8"/>
      <c r="U840" s="482"/>
      <c r="V840" s="83"/>
      <c r="W840" s="528"/>
      <c r="X840" s="227"/>
      <c r="Y840" s="22"/>
      <c r="Z840" s="109"/>
      <c r="AA840" s="213" t="s">
        <v>30</v>
      </c>
      <c r="AB840" s="74">
        <v>5.0</v>
      </c>
      <c r="AC840" s="522" t="s">
        <v>31</v>
      </c>
      <c r="AD840" s="45">
        <f>ROUND(ROUND(ROUND(H728+K800,0)*P$836,0)*W839,0)-AB840</f>
        <v>124</v>
      </c>
      <c r="AE840" s="79"/>
    </row>
    <row r="841" ht="16.5" customHeight="1">
      <c r="A841" s="29">
        <v>61.0</v>
      </c>
      <c r="B841" s="29">
        <v>9889.0</v>
      </c>
      <c r="C841" s="32" t="s">
        <v>12517</v>
      </c>
      <c r="D841" s="389"/>
      <c r="E841" s="231"/>
      <c r="F841" s="543"/>
      <c r="G841" s="113"/>
      <c r="H841" s="8"/>
      <c r="I841" s="144"/>
      <c r="J841" s="94"/>
      <c r="K841" s="140"/>
      <c r="L841" s="54"/>
      <c r="M841" s="254"/>
      <c r="N841" s="8"/>
      <c r="O841" s="8"/>
      <c r="P841" s="54"/>
      <c r="Q841" s="52"/>
      <c r="R841" s="8"/>
      <c r="S841" s="8"/>
      <c r="T841" s="8"/>
      <c r="U841" s="482"/>
      <c r="V841" s="99"/>
      <c r="W841" s="529"/>
      <c r="X841" s="305" t="s">
        <v>20</v>
      </c>
      <c r="Y841" s="41" t="s">
        <v>21</v>
      </c>
      <c r="Z841" s="86">
        <v>0.85</v>
      </c>
      <c r="AA841" s="75"/>
      <c r="AB841" s="213"/>
      <c r="AC841" s="213"/>
      <c r="AD841" s="45">
        <f>ROUND(ROUND(ROUND(ROUND(H728+K800,0)*P$836,0)*W839,0)*Z841,0)</f>
        <v>110</v>
      </c>
      <c r="AE841" s="79"/>
    </row>
    <row r="842" ht="16.5" customHeight="1">
      <c r="A842" s="29">
        <v>61.0</v>
      </c>
      <c r="B842" s="29">
        <v>9890.0</v>
      </c>
      <c r="C842" s="32" t="s">
        <v>12518</v>
      </c>
      <c r="D842" s="389"/>
      <c r="E842" s="231"/>
      <c r="F842" s="543"/>
      <c r="G842" s="113"/>
      <c r="H842" s="8"/>
      <c r="I842" s="144"/>
      <c r="J842" s="94"/>
      <c r="K842" s="140"/>
      <c r="L842" s="54"/>
      <c r="M842" s="254"/>
      <c r="N842" s="8"/>
      <c r="O842" s="8"/>
      <c r="P842" s="54"/>
      <c r="Q842" s="52"/>
      <c r="R842" s="8"/>
      <c r="S842" s="8"/>
      <c r="T842" s="8"/>
      <c r="U842" s="530"/>
      <c r="V842" s="24"/>
      <c r="W842" s="26"/>
      <c r="X842" s="484"/>
      <c r="Y842" s="56"/>
      <c r="Z842" s="526"/>
      <c r="AA842" s="213" t="s">
        <v>30</v>
      </c>
      <c r="AB842" s="74">
        <v>5.0</v>
      </c>
      <c r="AC842" s="522" t="s">
        <v>31</v>
      </c>
      <c r="AD842" s="45">
        <f>ROUND(ROUND(ROUND(ROUND(H728+K800,0)*P$836,0)*W839,0)*Z841,0)-AB842</f>
        <v>105</v>
      </c>
      <c r="AE842" s="79"/>
    </row>
    <row r="843" ht="16.5" customHeight="1">
      <c r="A843" s="29">
        <v>61.0</v>
      </c>
      <c r="B843" s="29">
        <v>9891.0</v>
      </c>
      <c r="C843" s="32" t="s">
        <v>12519</v>
      </c>
      <c r="D843" s="389"/>
      <c r="E843" s="231"/>
      <c r="F843" s="543"/>
      <c r="G843" s="113"/>
      <c r="H843" s="8"/>
      <c r="I843" s="144"/>
      <c r="J843" s="94"/>
      <c r="K843" s="140"/>
      <c r="L843" s="54"/>
      <c r="M843" s="254"/>
      <c r="N843" s="8"/>
      <c r="O843" s="8"/>
      <c r="P843" s="54"/>
      <c r="Q843" s="52"/>
      <c r="R843" s="8"/>
      <c r="S843" s="8"/>
      <c r="T843" s="54"/>
      <c r="U843" s="102" t="s">
        <v>329</v>
      </c>
      <c r="V843" s="83" t="s">
        <v>21</v>
      </c>
      <c r="W843" s="528">
        <v>0.85</v>
      </c>
      <c r="X843" s="37"/>
      <c r="Y843" s="7"/>
      <c r="Z843" s="39"/>
      <c r="AA843" s="213"/>
      <c r="AB843" s="213"/>
      <c r="AC843" s="213"/>
      <c r="AD843" s="114">
        <f>ROUND(ROUND(ROUND(H728+K800,0)*P$836,0)*W843,0)</f>
        <v>156</v>
      </c>
      <c r="AE843" s="79"/>
    </row>
    <row r="844" ht="16.5" customHeight="1">
      <c r="A844" s="29">
        <v>61.0</v>
      </c>
      <c r="B844" s="29">
        <v>9892.0</v>
      </c>
      <c r="C844" s="32" t="s">
        <v>12520</v>
      </c>
      <c r="D844" s="389"/>
      <c r="E844" s="231"/>
      <c r="F844" s="543"/>
      <c r="G844" s="113"/>
      <c r="H844" s="8"/>
      <c r="I844" s="144"/>
      <c r="J844" s="94"/>
      <c r="K844" s="140"/>
      <c r="L844" s="54"/>
      <c r="M844" s="254"/>
      <c r="N844" s="8"/>
      <c r="O844" s="8"/>
      <c r="P844" s="54"/>
      <c r="Q844" s="52"/>
      <c r="R844" s="8"/>
      <c r="S844" s="8"/>
      <c r="T844" s="8"/>
      <c r="U844" s="482"/>
      <c r="V844" s="83"/>
      <c r="W844" s="528"/>
      <c r="X844" s="52"/>
      <c r="Y844" s="22"/>
      <c r="Z844" s="109"/>
      <c r="AA844" s="213" t="s">
        <v>30</v>
      </c>
      <c r="AB844" s="74">
        <v>5.0</v>
      </c>
      <c r="AC844" s="522" t="s">
        <v>31</v>
      </c>
      <c r="AD844" s="114">
        <f>ROUND(ROUND(ROUND(H728+K800,0)*P$836,0)*W843,0)-AB844</f>
        <v>151</v>
      </c>
      <c r="AE844" s="79"/>
    </row>
    <row r="845" ht="16.5" customHeight="1">
      <c r="A845" s="29">
        <v>61.0</v>
      </c>
      <c r="B845" s="29">
        <v>9893.0</v>
      </c>
      <c r="C845" s="32" t="s">
        <v>12521</v>
      </c>
      <c r="D845" s="389"/>
      <c r="E845" s="231"/>
      <c r="F845" s="532"/>
      <c r="G845" s="527"/>
      <c r="H845" s="527"/>
      <c r="I845" s="532"/>
      <c r="J845" s="94"/>
      <c r="K845" s="140"/>
      <c r="L845" s="54"/>
      <c r="M845" s="254"/>
      <c r="N845" s="8"/>
      <c r="O845" s="8"/>
      <c r="P845" s="54"/>
      <c r="Q845" s="52"/>
      <c r="R845" s="8"/>
      <c r="S845" s="8"/>
      <c r="T845" s="8"/>
      <c r="U845" s="482"/>
      <c r="V845" s="99"/>
      <c r="W845" s="529"/>
      <c r="X845" s="305" t="s">
        <v>20</v>
      </c>
      <c r="Y845" s="41" t="s">
        <v>21</v>
      </c>
      <c r="Z845" s="86">
        <v>0.85</v>
      </c>
      <c r="AA845" s="75"/>
      <c r="AB845" s="213"/>
      <c r="AC845" s="213"/>
      <c r="AD845" s="114">
        <f>ROUND(ROUND(ROUND(ROUND(H728+K800,0)*P$836,0)*W843,0)*Z845,0)</f>
        <v>133</v>
      </c>
      <c r="AE845" s="79"/>
    </row>
    <row r="846" ht="16.5" customHeight="1">
      <c r="A846" s="29">
        <v>61.0</v>
      </c>
      <c r="B846" s="29">
        <v>9894.0</v>
      </c>
      <c r="C846" s="32" t="s">
        <v>12522</v>
      </c>
      <c r="D846" s="389"/>
      <c r="E846" s="231"/>
      <c r="F846" s="532"/>
      <c r="G846" s="527"/>
      <c r="H846" s="527"/>
      <c r="I846" s="532"/>
      <c r="J846" s="94"/>
      <c r="K846" s="140"/>
      <c r="L846" s="54"/>
      <c r="M846" s="254"/>
      <c r="N846" s="8"/>
      <c r="O846" s="8"/>
      <c r="P846" s="54"/>
      <c r="Q846" s="227"/>
      <c r="R846" s="22"/>
      <c r="S846" s="22"/>
      <c r="T846" s="22"/>
      <c r="U846" s="484"/>
      <c r="V846" s="24"/>
      <c r="W846" s="26"/>
      <c r="X846" s="484"/>
      <c r="Y846" s="56"/>
      <c r="Z846" s="526"/>
      <c r="AA846" s="213" t="s">
        <v>30</v>
      </c>
      <c r="AB846" s="74">
        <v>5.0</v>
      </c>
      <c r="AC846" s="522" t="s">
        <v>31</v>
      </c>
      <c r="AD846" s="114">
        <f>ROUND(ROUND(ROUND(ROUND(H728+K800,0)*P$836,0)*W843,0)*Z845,0)-AB846</f>
        <v>128</v>
      </c>
      <c r="AE846" s="79"/>
    </row>
    <row r="847" ht="16.5" customHeight="1">
      <c r="A847" s="29">
        <v>61.0</v>
      </c>
      <c r="B847" s="29">
        <v>9895.0</v>
      </c>
      <c r="C847" s="32" t="s">
        <v>12523</v>
      </c>
      <c r="D847" s="389"/>
      <c r="E847" s="389"/>
      <c r="F847" s="532"/>
      <c r="G847" s="527"/>
      <c r="H847" s="527"/>
      <c r="I847" s="532"/>
      <c r="J847" s="94"/>
      <c r="K847" s="140"/>
      <c r="L847" s="54"/>
      <c r="M847" s="254"/>
      <c r="N847" s="8"/>
      <c r="O847" s="8"/>
      <c r="P847" s="54"/>
      <c r="Q847" s="206" t="s">
        <v>23</v>
      </c>
      <c r="R847" s="102" t="s">
        <v>24</v>
      </c>
      <c r="S847" s="533"/>
      <c r="T847" s="533"/>
      <c r="U847" s="520"/>
      <c r="V847" s="38"/>
      <c r="W847" s="6"/>
      <c r="X847" s="37"/>
      <c r="Y847" s="7"/>
      <c r="Z847" s="39"/>
      <c r="AA847" s="213"/>
      <c r="AB847" s="213"/>
      <c r="AC847" s="213"/>
      <c r="AD847" s="45">
        <f>ROUND(ROUND(ROUND(H728+K800,0)*P$836,0)*T848,0)</f>
        <v>129</v>
      </c>
      <c r="AE847" s="79"/>
    </row>
    <row r="848" ht="16.5" customHeight="1">
      <c r="A848" s="29">
        <v>61.0</v>
      </c>
      <c r="B848" s="29">
        <v>9896.0</v>
      </c>
      <c r="C848" s="32" t="s">
        <v>12524</v>
      </c>
      <c r="D848" s="389"/>
      <c r="E848" s="389"/>
      <c r="F848" s="532"/>
      <c r="G848" s="527"/>
      <c r="H848" s="527"/>
      <c r="I848" s="532"/>
      <c r="J848" s="94"/>
      <c r="K848" s="140"/>
      <c r="L848" s="54"/>
      <c r="M848" s="254"/>
      <c r="N848" s="8"/>
      <c r="O848" s="8"/>
      <c r="P848" s="54"/>
      <c r="Q848" s="481"/>
      <c r="R848" s="482"/>
      <c r="S848" s="83" t="s">
        <v>21</v>
      </c>
      <c r="T848" s="528">
        <v>0.7</v>
      </c>
      <c r="U848" s="521"/>
      <c r="V848" s="53"/>
      <c r="W848" s="14"/>
      <c r="X848" s="227"/>
      <c r="Y848" s="8"/>
      <c r="Z848" s="109"/>
      <c r="AA848" s="213" t="s">
        <v>30</v>
      </c>
      <c r="AB848" s="74">
        <v>5.0</v>
      </c>
      <c r="AC848" s="522" t="s">
        <v>31</v>
      </c>
      <c r="AD848" s="45">
        <f>ROUND(ROUND(ROUND(H728+K800,0)*P$836,0)*T848,0)-AB848</f>
        <v>124</v>
      </c>
      <c r="AE848" s="79"/>
    </row>
    <row r="849" ht="16.5" customHeight="1">
      <c r="A849" s="29">
        <v>61.0</v>
      </c>
      <c r="B849" s="29">
        <v>9897.0</v>
      </c>
      <c r="C849" s="32" t="s">
        <v>12525</v>
      </c>
      <c r="D849" s="389"/>
      <c r="E849" s="389"/>
      <c r="F849" s="532"/>
      <c r="G849" s="527"/>
      <c r="H849" s="527"/>
      <c r="I849" s="532"/>
      <c r="J849" s="94"/>
      <c r="K849" s="140"/>
      <c r="L849" s="54"/>
      <c r="M849" s="254"/>
      <c r="N849" s="8"/>
      <c r="O849" s="8"/>
      <c r="P849" s="54"/>
      <c r="Q849" s="481"/>
      <c r="R849" s="482"/>
      <c r="S849" s="14"/>
      <c r="T849" s="14"/>
      <c r="U849" s="521"/>
      <c r="V849" s="53"/>
      <c r="W849" s="14"/>
      <c r="X849" s="305" t="s">
        <v>20</v>
      </c>
      <c r="Y849" s="41" t="s">
        <v>21</v>
      </c>
      <c r="Z849" s="86">
        <v>0.85</v>
      </c>
      <c r="AA849" s="75"/>
      <c r="AB849" s="213"/>
      <c r="AC849" s="213"/>
      <c r="AD849" s="45">
        <f>ROUND(ROUND(ROUND(ROUND(H728+K800,0)*P$836,0)*T848,0)*Z849,0)</f>
        <v>110</v>
      </c>
      <c r="AE849" s="79"/>
    </row>
    <row r="850" ht="16.5" customHeight="1">
      <c r="A850" s="29">
        <v>61.0</v>
      </c>
      <c r="B850" s="29">
        <v>9898.0</v>
      </c>
      <c r="C850" s="32" t="s">
        <v>12526</v>
      </c>
      <c r="D850" s="389"/>
      <c r="E850" s="389"/>
      <c r="F850" s="532"/>
      <c r="G850" s="527"/>
      <c r="H850" s="527"/>
      <c r="I850" s="532"/>
      <c r="J850" s="94"/>
      <c r="K850" s="140"/>
      <c r="L850" s="54"/>
      <c r="M850" s="254"/>
      <c r="N850" s="8"/>
      <c r="O850" s="8"/>
      <c r="P850" s="54"/>
      <c r="Q850" s="481"/>
      <c r="R850" s="482"/>
      <c r="S850" s="83"/>
      <c r="T850" s="83"/>
      <c r="U850" s="525"/>
      <c r="V850" s="180"/>
      <c r="W850" s="21"/>
      <c r="X850" s="484"/>
      <c r="Y850" s="56"/>
      <c r="Z850" s="526"/>
      <c r="AA850" s="213" t="s">
        <v>30</v>
      </c>
      <c r="AB850" s="74">
        <v>5.0</v>
      </c>
      <c r="AC850" s="522" t="s">
        <v>31</v>
      </c>
      <c r="AD850" s="45">
        <f>ROUND(ROUND(ROUND(ROUND(H728+K800,0)*P$836,0)*T848,0)*Z849,0)-AB850</f>
        <v>105</v>
      </c>
      <c r="AE850" s="79"/>
    </row>
    <row r="851" ht="16.5" customHeight="1">
      <c r="A851" s="29">
        <v>61.0</v>
      </c>
      <c r="B851" s="29">
        <v>9899.0</v>
      </c>
      <c r="C851" s="32" t="s">
        <v>12527</v>
      </c>
      <c r="D851" s="389"/>
      <c r="E851" s="389"/>
      <c r="F851" s="532"/>
      <c r="G851" s="527"/>
      <c r="H851" s="527"/>
      <c r="I851" s="532"/>
      <c r="J851" s="94"/>
      <c r="K851" s="140"/>
      <c r="L851" s="54"/>
      <c r="M851" s="254"/>
      <c r="N851" s="8"/>
      <c r="O851" s="8"/>
      <c r="P851" s="54"/>
      <c r="Q851" s="536"/>
      <c r="R851" s="14"/>
      <c r="S851" s="14"/>
      <c r="T851" s="14"/>
      <c r="U851" s="102" t="s">
        <v>326</v>
      </c>
      <c r="V851" s="41" t="s">
        <v>21</v>
      </c>
      <c r="W851" s="60">
        <v>0.7</v>
      </c>
      <c r="X851" s="37"/>
      <c r="Y851" s="7"/>
      <c r="Z851" s="39"/>
      <c r="AA851" s="213"/>
      <c r="AB851" s="213"/>
      <c r="AC851" s="213"/>
      <c r="AD851" s="114">
        <f>ROUND(ROUND(ROUND(ROUND(H728+K800,0)*P$836,0)*T848,0)*W851,0)</f>
        <v>90</v>
      </c>
      <c r="AE851" s="79"/>
    </row>
    <row r="852" ht="16.5" customHeight="1">
      <c r="A852" s="29">
        <v>61.0</v>
      </c>
      <c r="B852" s="29">
        <v>9900.0</v>
      </c>
      <c r="C852" s="32" t="s">
        <v>12528</v>
      </c>
      <c r="D852" s="389"/>
      <c r="E852" s="389"/>
      <c r="F852" s="532"/>
      <c r="G852" s="527"/>
      <c r="H852" s="527"/>
      <c r="I852" s="532"/>
      <c r="J852" s="94"/>
      <c r="K852" s="140"/>
      <c r="L852" s="54"/>
      <c r="M852" s="254"/>
      <c r="N852" s="8"/>
      <c r="O852" s="8"/>
      <c r="P852" s="54"/>
      <c r="Q852" s="536"/>
      <c r="R852" s="14"/>
      <c r="S852" s="14"/>
      <c r="T852" s="14"/>
      <c r="U852" s="482"/>
      <c r="V852" s="83"/>
      <c r="W852" s="528"/>
      <c r="X852" s="227"/>
      <c r="Y852" s="22"/>
      <c r="Z852" s="109"/>
      <c r="AA852" s="213" t="s">
        <v>30</v>
      </c>
      <c r="AB852" s="74">
        <v>5.0</v>
      </c>
      <c r="AC852" s="522" t="s">
        <v>31</v>
      </c>
      <c r="AD852" s="114">
        <f>ROUND(ROUND(ROUND(ROUND(H728+K800,0)*P$836,0)*T848,0)*W851,0)-AB852</f>
        <v>85</v>
      </c>
      <c r="AE852" s="79"/>
    </row>
    <row r="853" ht="16.5" customHeight="1">
      <c r="A853" s="29">
        <v>61.0</v>
      </c>
      <c r="B853" s="29">
        <v>9901.0</v>
      </c>
      <c r="C853" s="32" t="s">
        <v>12529</v>
      </c>
      <c r="D853" s="389"/>
      <c r="E853" s="389"/>
      <c r="F853" s="532"/>
      <c r="G853" s="527"/>
      <c r="H853" s="527"/>
      <c r="I853" s="532"/>
      <c r="J853" s="94"/>
      <c r="K853" s="140"/>
      <c r="L853" s="54"/>
      <c r="M853" s="254"/>
      <c r="N853" s="8"/>
      <c r="O853" s="8"/>
      <c r="P853" s="54"/>
      <c r="Q853" s="254"/>
      <c r="R853" s="83"/>
      <c r="S853" s="83"/>
      <c r="T853" s="486"/>
      <c r="U853" s="482"/>
      <c r="V853" s="99"/>
      <c r="W853" s="529"/>
      <c r="X853" s="305" t="s">
        <v>20</v>
      </c>
      <c r="Y853" s="41" t="s">
        <v>21</v>
      </c>
      <c r="Z853" s="86">
        <v>0.85</v>
      </c>
      <c r="AA853" s="75"/>
      <c r="AB853" s="213"/>
      <c r="AC853" s="213"/>
      <c r="AD853" s="114">
        <f>ROUND(ROUND(ROUND(ROUND(ROUND(H728+K800,0)*P$836,0)*T848,0)*W851,0)*Z853,0)</f>
        <v>77</v>
      </c>
      <c r="AE853" s="79"/>
    </row>
    <row r="854" ht="16.5" customHeight="1">
      <c r="A854" s="29">
        <v>61.0</v>
      </c>
      <c r="B854" s="29">
        <v>9902.0</v>
      </c>
      <c r="C854" s="32" t="s">
        <v>12530</v>
      </c>
      <c r="D854" s="389"/>
      <c r="E854" s="389"/>
      <c r="F854" s="532"/>
      <c r="G854" s="527"/>
      <c r="H854" s="527"/>
      <c r="I854" s="532"/>
      <c r="J854" s="94"/>
      <c r="K854" s="140"/>
      <c r="L854" s="54"/>
      <c r="M854" s="254"/>
      <c r="N854" s="8"/>
      <c r="O854" s="8"/>
      <c r="P854" s="54"/>
      <c r="Q854" s="254"/>
      <c r="R854" s="83"/>
      <c r="S854" s="83"/>
      <c r="T854" s="83"/>
      <c r="U854" s="530"/>
      <c r="V854" s="24"/>
      <c r="W854" s="26"/>
      <c r="X854" s="484"/>
      <c r="Y854" s="56"/>
      <c r="Z854" s="526"/>
      <c r="AA854" s="213" t="s">
        <v>30</v>
      </c>
      <c r="AB854" s="74">
        <v>5.0</v>
      </c>
      <c r="AC854" s="522" t="s">
        <v>31</v>
      </c>
      <c r="AD854" s="114">
        <f>ROUND(ROUND(ROUND(ROUND(ROUND(H728+K800,0)*P$836,0)*T848,0)*W851,0)*Z853,0)-AB854</f>
        <v>72</v>
      </c>
      <c r="AE854" s="79"/>
    </row>
    <row r="855" ht="16.5" customHeight="1">
      <c r="A855" s="29">
        <v>61.0</v>
      </c>
      <c r="B855" s="29">
        <v>9903.0</v>
      </c>
      <c r="C855" s="32" t="s">
        <v>12531</v>
      </c>
      <c r="D855" s="389"/>
      <c r="E855" s="389"/>
      <c r="F855" s="532"/>
      <c r="G855" s="527"/>
      <c r="H855" s="527"/>
      <c r="I855" s="532"/>
      <c r="J855" s="94"/>
      <c r="K855" s="140"/>
      <c r="L855" s="54"/>
      <c r="M855" s="254"/>
      <c r="N855" s="8"/>
      <c r="O855" s="8"/>
      <c r="P855" s="54"/>
      <c r="Q855" s="536"/>
      <c r="R855" s="83"/>
      <c r="S855" s="528"/>
      <c r="T855" s="486"/>
      <c r="U855" s="102" t="s">
        <v>329</v>
      </c>
      <c r="V855" s="83" t="s">
        <v>21</v>
      </c>
      <c r="W855" s="528">
        <v>0.85</v>
      </c>
      <c r="X855" s="37"/>
      <c r="Y855" s="7"/>
      <c r="Z855" s="39"/>
      <c r="AA855" s="213"/>
      <c r="AB855" s="213"/>
      <c r="AC855" s="213"/>
      <c r="AD855" s="45">
        <f>ROUND(ROUND(ROUND(ROUND(H728+K800,0)*P$836,0)*T848,0)*W855,0)</f>
        <v>110</v>
      </c>
      <c r="AE855" s="79"/>
    </row>
    <row r="856" ht="16.5" customHeight="1">
      <c r="A856" s="29">
        <v>61.0</v>
      </c>
      <c r="B856" s="29">
        <v>9904.0</v>
      </c>
      <c r="C856" s="32" t="s">
        <v>12532</v>
      </c>
      <c r="D856" s="389"/>
      <c r="E856" s="389"/>
      <c r="F856" s="532"/>
      <c r="G856" s="527"/>
      <c r="H856" s="527"/>
      <c r="I856" s="532"/>
      <c r="J856" s="94"/>
      <c r="K856" s="140"/>
      <c r="L856" s="54"/>
      <c r="M856" s="254"/>
      <c r="N856" s="8"/>
      <c r="O856" s="8"/>
      <c r="P856" s="54"/>
      <c r="Q856" s="536"/>
      <c r="R856" s="83"/>
      <c r="S856" s="528"/>
      <c r="T856" s="528"/>
      <c r="U856" s="482"/>
      <c r="V856" s="83"/>
      <c r="W856" s="528"/>
      <c r="X856" s="227"/>
      <c r="Y856" s="22"/>
      <c r="Z856" s="109"/>
      <c r="AA856" s="213" t="s">
        <v>30</v>
      </c>
      <c r="AB856" s="74">
        <v>5.0</v>
      </c>
      <c r="AC856" s="522" t="s">
        <v>31</v>
      </c>
      <c r="AD856" s="45">
        <f>ROUND(ROUND(ROUND(ROUND(H728+K800,0)*P$836,0)*T848,0)*W855,0)-AB856</f>
        <v>105</v>
      </c>
      <c r="AE856" s="79"/>
    </row>
    <row r="857" ht="16.5" customHeight="1">
      <c r="A857" s="29">
        <v>61.0</v>
      </c>
      <c r="B857" s="29">
        <v>9905.0</v>
      </c>
      <c r="C857" s="32" t="s">
        <v>12533</v>
      </c>
      <c r="D857" s="389"/>
      <c r="E857" s="389"/>
      <c r="F857" s="532"/>
      <c r="G857" s="527"/>
      <c r="H857" s="527"/>
      <c r="I857" s="532"/>
      <c r="J857" s="94"/>
      <c r="K857" s="140"/>
      <c r="L857" s="54"/>
      <c r="M857" s="254"/>
      <c r="N857" s="8"/>
      <c r="O857" s="8"/>
      <c r="P857" s="54"/>
      <c r="Q857" s="254"/>
      <c r="R857" s="83"/>
      <c r="S857" s="528"/>
      <c r="T857" s="528"/>
      <c r="U857" s="482"/>
      <c r="V857" s="99"/>
      <c r="W857" s="529"/>
      <c r="X857" s="305" t="s">
        <v>20</v>
      </c>
      <c r="Y857" s="41" t="s">
        <v>21</v>
      </c>
      <c r="Z857" s="86">
        <v>0.85</v>
      </c>
      <c r="AA857" s="75"/>
      <c r="AB857" s="213"/>
      <c r="AC857" s="213"/>
      <c r="AD857" s="45">
        <f>ROUND(ROUND(ROUND(ROUND(ROUND(H728+K800,0)*P$836,0)*T848,0)*W855,0)*Z857,0)</f>
        <v>94</v>
      </c>
      <c r="AE857" s="79"/>
    </row>
    <row r="858" ht="16.5" customHeight="1">
      <c r="A858" s="29">
        <v>61.0</v>
      </c>
      <c r="B858" s="29">
        <v>9906.0</v>
      </c>
      <c r="C858" s="32" t="s">
        <v>12534</v>
      </c>
      <c r="D858" s="389"/>
      <c r="E858" s="389"/>
      <c r="F858" s="532"/>
      <c r="G858" s="527"/>
      <c r="H858" s="527"/>
      <c r="I858" s="532"/>
      <c r="J858" s="94"/>
      <c r="K858" s="140"/>
      <c r="L858" s="54"/>
      <c r="M858" s="254"/>
      <c r="N858" s="8"/>
      <c r="O858" s="8"/>
      <c r="P858" s="54"/>
      <c r="Q858" s="536"/>
      <c r="R858" s="83"/>
      <c r="S858" s="83"/>
      <c r="T858" s="83"/>
      <c r="U858" s="484"/>
      <c r="V858" s="24"/>
      <c r="W858" s="26"/>
      <c r="X858" s="484"/>
      <c r="Y858" s="56"/>
      <c r="Z858" s="526"/>
      <c r="AA858" s="213" t="s">
        <v>30</v>
      </c>
      <c r="AB858" s="74">
        <v>5.0</v>
      </c>
      <c r="AC858" s="522" t="s">
        <v>31</v>
      </c>
      <c r="AD858" s="45">
        <f>ROUND(ROUND(ROUND(ROUND(ROUND(H728+K800,0)*P$836,0)*T848,0)*W855,0)*Z857,0)-AB858</f>
        <v>89</v>
      </c>
      <c r="AE858" s="79"/>
    </row>
    <row r="859" ht="16.5" customHeight="1">
      <c r="A859" s="29">
        <v>61.0</v>
      </c>
      <c r="B859" s="29">
        <v>9907.0</v>
      </c>
      <c r="C859" s="32" t="s">
        <v>12535</v>
      </c>
      <c r="D859" s="389"/>
      <c r="E859" s="389"/>
      <c r="F859" s="532"/>
      <c r="G859" s="527"/>
      <c r="H859" s="527"/>
      <c r="I859" s="532"/>
      <c r="J859" s="94"/>
      <c r="K859" s="140"/>
      <c r="L859" s="54"/>
      <c r="M859" s="254"/>
      <c r="N859" s="8"/>
      <c r="O859" s="8"/>
      <c r="P859" s="54"/>
      <c r="Q859" s="536"/>
      <c r="R859" s="102" t="s">
        <v>27</v>
      </c>
      <c r="S859" s="533"/>
      <c r="T859" s="533"/>
      <c r="U859" s="520"/>
      <c r="V859" s="38"/>
      <c r="W859" s="6"/>
      <c r="X859" s="37"/>
      <c r="Y859" s="7"/>
      <c r="Z859" s="39"/>
      <c r="AA859" s="213"/>
      <c r="AB859" s="213"/>
      <c r="AC859" s="213"/>
      <c r="AD859" s="114">
        <f>ROUND(ROUND(ROUND(H728+K800,0)*P$836,0)*T860,0)</f>
        <v>92</v>
      </c>
      <c r="AE859" s="79"/>
    </row>
    <row r="860" ht="16.5" customHeight="1">
      <c r="A860" s="29">
        <v>61.0</v>
      </c>
      <c r="B860" s="29">
        <v>9908.0</v>
      </c>
      <c r="C860" s="32" t="s">
        <v>12536</v>
      </c>
      <c r="D860" s="389"/>
      <c r="E860" s="389"/>
      <c r="F860" s="532"/>
      <c r="G860" s="527"/>
      <c r="H860" s="527"/>
      <c r="I860" s="532"/>
      <c r="J860" s="94"/>
      <c r="K860" s="140"/>
      <c r="L860" s="54"/>
      <c r="M860" s="254"/>
      <c r="N860" s="8"/>
      <c r="O860" s="8"/>
      <c r="P860" s="54"/>
      <c r="Q860" s="535"/>
      <c r="R860" s="482"/>
      <c r="S860" s="83" t="s">
        <v>21</v>
      </c>
      <c r="T860" s="528">
        <v>0.5</v>
      </c>
      <c r="U860" s="521"/>
      <c r="V860" s="53"/>
      <c r="W860" s="14"/>
      <c r="X860" s="52"/>
      <c r="Y860" s="8"/>
      <c r="Z860" s="109"/>
      <c r="AA860" s="213" t="s">
        <v>30</v>
      </c>
      <c r="AB860" s="74">
        <v>5.0</v>
      </c>
      <c r="AC860" s="522" t="s">
        <v>31</v>
      </c>
      <c r="AD860" s="114">
        <f>ROUND(ROUND(ROUND(H728+K800,0)*P$836,0)*T860,0)-AB860</f>
        <v>87</v>
      </c>
      <c r="AE860" s="79"/>
    </row>
    <row r="861" ht="16.5" customHeight="1">
      <c r="A861" s="29">
        <v>61.0</v>
      </c>
      <c r="B861" s="29">
        <v>9909.0</v>
      </c>
      <c r="C861" s="32" t="s">
        <v>12537</v>
      </c>
      <c r="D861" s="389"/>
      <c r="E861" s="389"/>
      <c r="F861" s="532"/>
      <c r="G861" s="527"/>
      <c r="H861" s="527"/>
      <c r="I861" s="532"/>
      <c r="J861" s="94"/>
      <c r="K861" s="140"/>
      <c r="L861" s="54"/>
      <c r="M861" s="254"/>
      <c r="N861" s="8"/>
      <c r="O861" s="8"/>
      <c r="P861" s="54"/>
      <c r="Q861" s="535"/>
      <c r="R861" s="482"/>
      <c r="S861" s="14"/>
      <c r="T861" s="14"/>
      <c r="U861" s="521"/>
      <c r="V861" s="53"/>
      <c r="W861" s="14"/>
      <c r="X861" s="305" t="s">
        <v>20</v>
      </c>
      <c r="Y861" s="41" t="s">
        <v>21</v>
      </c>
      <c r="Z861" s="86">
        <v>0.85</v>
      </c>
      <c r="AA861" s="75"/>
      <c r="AB861" s="213"/>
      <c r="AC861" s="213"/>
      <c r="AD861" s="114">
        <f>ROUND(ROUND(ROUND(ROUND(H728+K800,0)*P$836,0)*T860,0)*Z861,0)</f>
        <v>78</v>
      </c>
      <c r="AE861" s="79"/>
    </row>
    <row r="862" ht="16.5" customHeight="1">
      <c r="A862" s="29">
        <v>61.0</v>
      </c>
      <c r="B862" s="29">
        <v>9910.0</v>
      </c>
      <c r="C862" s="32" t="s">
        <v>12538</v>
      </c>
      <c r="D862" s="389"/>
      <c r="E862" s="389"/>
      <c r="F862" s="532"/>
      <c r="G862" s="527"/>
      <c r="H862" s="527"/>
      <c r="I862" s="532"/>
      <c r="J862" s="94"/>
      <c r="K862" s="140"/>
      <c r="L862" s="54"/>
      <c r="M862" s="254"/>
      <c r="N862" s="8"/>
      <c r="O862" s="8"/>
      <c r="P862" s="54"/>
      <c r="Q862" s="535"/>
      <c r="R862" s="482"/>
      <c r="S862" s="83"/>
      <c r="T862" s="83"/>
      <c r="U862" s="525"/>
      <c r="V862" s="180"/>
      <c r="W862" s="21"/>
      <c r="X862" s="484"/>
      <c r="Y862" s="56"/>
      <c r="Z862" s="526"/>
      <c r="AA862" s="213" t="s">
        <v>30</v>
      </c>
      <c r="AB862" s="74">
        <v>5.0</v>
      </c>
      <c r="AC862" s="522" t="s">
        <v>31</v>
      </c>
      <c r="AD862" s="114">
        <f>ROUND(ROUND(ROUND(ROUND(H728+K800,0)*P$836,0)*T860,0)*Z861,0)-AB862</f>
        <v>73</v>
      </c>
      <c r="AE862" s="79"/>
    </row>
    <row r="863" ht="16.5" customHeight="1">
      <c r="A863" s="29">
        <v>61.0</v>
      </c>
      <c r="B863" s="29">
        <v>9911.0</v>
      </c>
      <c r="C863" s="32" t="s">
        <v>12539</v>
      </c>
      <c r="D863" s="389"/>
      <c r="E863" s="389"/>
      <c r="F863" s="532"/>
      <c r="G863" s="527"/>
      <c r="H863" s="527"/>
      <c r="I863" s="532"/>
      <c r="J863" s="94"/>
      <c r="K863" s="140"/>
      <c r="L863" s="54"/>
      <c r="M863" s="254"/>
      <c r="N863" s="8"/>
      <c r="O863" s="8"/>
      <c r="P863" s="54"/>
      <c r="Q863" s="536"/>
      <c r="R863" s="14"/>
      <c r="S863" s="14"/>
      <c r="T863" s="14"/>
      <c r="U863" s="102" t="s">
        <v>326</v>
      </c>
      <c r="V863" s="41" t="s">
        <v>21</v>
      </c>
      <c r="W863" s="60">
        <v>0.7</v>
      </c>
      <c r="X863" s="37"/>
      <c r="Y863" s="7"/>
      <c r="Z863" s="39"/>
      <c r="AA863" s="213"/>
      <c r="AB863" s="213"/>
      <c r="AC863" s="213"/>
      <c r="AD863" s="114">
        <f>ROUND(ROUND(ROUND(ROUND(H728+K800,0)*P$836,0)*T860,0)*W863,0)</f>
        <v>64</v>
      </c>
      <c r="AE863" s="79"/>
    </row>
    <row r="864" ht="16.5" customHeight="1">
      <c r="A864" s="29">
        <v>61.0</v>
      </c>
      <c r="B864" s="29">
        <v>9912.0</v>
      </c>
      <c r="C864" s="32" t="s">
        <v>12540</v>
      </c>
      <c r="D864" s="389"/>
      <c r="E864" s="389"/>
      <c r="F864" s="532"/>
      <c r="G864" s="527"/>
      <c r="H864" s="527"/>
      <c r="I864" s="532"/>
      <c r="J864" s="94"/>
      <c r="K864" s="140"/>
      <c r="L864" s="54"/>
      <c r="M864" s="254"/>
      <c r="N864" s="8"/>
      <c r="O864" s="8"/>
      <c r="P864" s="54"/>
      <c r="Q864" s="536"/>
      <c r="R864" s="14"/>
      <c r="S864" s="14"/>
      <c r="T864" s="14"/>
      <c r="U864" s="482"/>
      <c r="V864" s="83"/>
      <c r="W864" s="528"/>
      <c r="X864" s="227"/>
      <c r="Y864" s="22"/>
      <c r="Z864" s="109"/>
      <c r="AA864" s="213" t="s">
        <v>30</v>
      </c>
      <c r="AB864" s="74">
        <v>5.0</v>
      </c>
      <c r="AC864" s="522" t="s">
        <v>31</v>
      </c>
      <c r="AD864" s="114">
        <f>ROUND(ROUND(ROUND(ROUND(H728+K800,0)*P$836,0)*T860,0)*W863,0)-AB864</f>
        <v>59</v>
      </c>
      <c r="AE864" s="79"/>
    </row>
    <row r="865" ht="16.5" customHeight="1">
      <c r="A865" s="29">
        <v>61.0</v>
      </c>
      <c r="B865" s="29">
        <v>9913.0</v>
      </c>
      <c r="C865" s="32" t="s">
        <v>12541</v>
      </c>
      <c r="D865" s="389"/>
      <c r="E865" s="389"/>
      <c r="F865" s="532"/>
      <c r="G865" s="527"/>
      <c r="H865" s="527"/>
      <c r="I865" s="532"/>
      <c r="J865" s="94"/>
      <c r="K865" s="140"/>
      <c r="L865" s="54"/>
      <c r="M865" s="254"/>
      <c r="N865" s="8"/>
      <c r="O865" s="8"/>
      <c r="P865" s="54"/>
      <c r="Q865" s="254"/>
      <c r="R865" s="83"/>
      <c r="S865" s="83"/>
      <c r="T865" s="486"/>
      <c r="U865" s="482"/>
      <c r="V865" s="99"/>
      <c r="W865" s="529"/>
      <c r="X865" s="305" t="s">
        <v>20</v>
      </c>
      <c r="Y865" s="41" t="s">
        <v>21</v>
      </c>
      <c r="Z865" s="86">
        <v>0.85</v>
      </c>
      <c r="AA865" s="75"/>
      <c r="AB865" s="213"/>
      <c r="AC865" s="213"/>
      <c r="AD865" s="114">
        <f>ROUND(ROUND(ROUND(ROUND(ROUND(H728+K800,0)*P$836,0)*T860,0)*W863,0)*Z865,0)</f>
        <v>54</v>
      </c>
      <c r="AE865" s="79"/>
    </row>
    <row r="866" ht="16.5" customHeight="1">
      <c r="A866" s="29">
        <v>61.0</v>
      </c>
      <c r="B866" s="29">
        <v>9914.0</v>
      </c>
      <c r="C866" s="32" t="s">
        <v>12542</v>
      </c>
      <c r="D866" s="389"/>
      <c r="E866" s="389"/>
      <c r="F866" s="532"/>
      <c r="G866" s="527"/>
      <c r="H866" s="527"/>
      <c r="I866" s="532"/>
      <c r="J866" s="94"/>
      <c r="K866" s="140"/>
      <c r="L866" s="54"/>
      <c r="M866" s="254"/>
      <c r="N866" s="8"/>
      <c r="O866" s="8"/>
      <c r="P866" s="54"/>
      <c r="Q866" s="254"/>
      <c r="R866" s="83"/>
      <c r="S866" s="83"/>
      <c r="T866" s="83"/>
      <c r="U866" s="530"/>
      <c r="V866" s="24"/>
      <c r="W866" s="26"/>
      <c r="X866" s="484"/>
      <c r="Y866" s="56"/>
      <c r="Z866" s="526"/>
      <c r="AA866" s="213" t="s">
        <v>30</v>
      </c>
      <c r="AB866" s="74">
        <v>5.0</v>
      </c>
      <c r="AC866" s="522" t="s">
        <v>31</v>
      </c>
      <c r="AD866" s="114">
        <f>ROUND(ROUND(ROUND(ROUND(ROUND(H728+K800,0)*P$836,0)*T860,0)*W863,0)*Z865,0)-AB866</f>
        <v>49</v>
      </c>
      <c r="AE866" s="79"/>
    </row>
    <row r="867" ht="16.5" customHeight="1">
      <c r="A867" s="29">
        <v>61.0</v>
      </c>
      <c r="B867" s="29">
        <v>9915.0</v>
      </c>
      <c r="C867" s="32" t="s">
        <v>12543</v>
      </c>
      <c r="D867" s="389"/>
      <c r="E867" s="389"/>
      <c r="F867" s="532"/>
      <c r="G867" s="527"/>
      <c r="H867" s="527"/>
      <c r="I867" s="532"/>
      <c r="J867" s="94"/>
      <c r="K867" s="140"/>
      <c r="L867" s="54"/>
      <c r="M867" s="254"/>
      <c r="N867" s="8"/>
      <c r="O867" s="8"/>
      <c r="P867" s="54"/>
      <c r="Q867" s="536"/>
      <c r="R867" s="83"/>
      <c r="S867" s="528"/>
      <c r="T867" s="486"/>
      <c r="U867" s="102" t="s">
        <v>329</v>
      </c>
      <c r="V867" s="83" t="s">
        <v>21</v>
      </c>
      <c r="W867" s="528">
        <v>0.85</v>
      </c>
      <c r="X867" s="37"/>
      <c r="Y867" s="7"/>
      <c r="Z867" s="39"/>
      <c r="AA867" s="213"/>
      <c r="AB867" s="213"/>
      <c r="AC867" s="213"/>
      <c r="AD867" s="114">
        <f>ROUND(ROUND(ROUND(ROUND(H728+K800,0)*P$836,0)*T860,0)*W867,0)</f>
        <v>78</v>
      </c>
      <c r="AE867" s="79"/>
    </row>
    <row r="868" ht="16.5" customHeight="1">
      <c r="A868" s="29">
        <v>61.0</v>
      </c>
      <c r="B868" s="29">
        <v>9916.0</v>
      </c>
      <c r="C868" s="32" t="s">
        <v>12544</v>
      </c>
      <c r="D868" s="389"/>
      <c r="E868" s="389"/>
      <c r="F868" s="532"/>
      <c r="G868" s="527"/>
      <c r="H868" s="527"/>
      <c r="I868" s="532"/>
      <c r="J868" s="94"/>
      <c r="K868" s="140"/>
      <c r="L868" s="54"/>
      <c r="M868" s="254"/>
      <c r="N868" s="8"/>
      <c r="O868" s="8"/>
      <c r="P868" s="54"/>
      <c r="Q868" s="536"/>
      <c r="R868" s="83"/>
      <c r="S868" s="528"/>
      <c r="T868" s="528"/>
      <c r="U868" s="482"/>
      <c r="V868" s="83"/>
      <c r="W868" s="528"/>
      <c r="X868" s="227"/>
      <c r="Y868" s="22"/>
      <c r="Z868" s="109"/>
      <c r="AA868" s="213" t="s">
        <v>30</v>
      </c>
      <c r="AB868" s="74">
        <v>5.0</v>
      </c>
      <c r="AC868" s="522" t="s">
        <v>31</v>
      </c>
      <c r="AD868" s="114">
        <f>ROUND(ROUND(ROUND(ROUND(H728+K800,0)*P$836,0)*T860,0)*W867,0)-AB868</f>
        <v>73</v>
      </c>
      <c r="AE868" s="79"/>
    </row>
    <row r="869" ht="16.5" customHeight="1">
      <c r="A869" s="29">
        <v>61.0</v>
      </c>
      <c r="B869" s="29">
        <v>9917.0</v>
      </c>
      <c r="C869" s="32" t="s">
        <v>12545</v>
      </c>
      <c r="D869" s="389"/>
      <c r="E869" s="389"/>
      <c r="F869" s="532"/>
      <c r="G869" s="527"/>
      <c r="H869" s="527"/>
      <c r="I869" s="532"/>
      <c r="J869" s="94"/>
      <c r="K869" s="140"/>
      <c r="L869" s="54"/>
      <c r="M869" s="254"/>
      <c r="N869" s="8"/>
      <c r="O869" s="8"/>
      <c r="P869" s="54"/>
      <c r="Q869" s="254"/>
      <c r="R869" s="83"/>
      <c r="S869" s="528"/>
      <c r="T869" s="528"/>
      <c r="U869" s="482"/>
      <c r="V869" s="99"/>
      <c r="W869" s="529"/>
      <c r="X869" s="305" t="s">
        <v>20</v>
      </c>
      <c r="Y869" s="41" t="s">
        <v>21</v>
      </c>
      <c r="Z869" s="86">
        <v>0.85</v>
      </c>
      <c r="AA869" s="75"/>
      <c r="AB869" s="213"/>
      <c r="AC869" s="213"/>
      <c r="AD869" s="114">
        <f>ROUND(ROUND(ROUND(ROUND(ROUND(H728+K800,0)*P$836,0)*T860,0)*W867,0)*Z869,0)</f>
        <v>66</v>
      </c>
      <c r="AE869" s="79"/>
    </row>
    <row r="870" ht="16.5" customHeight="1">
      <c r="A870" s="29">
        <v>61.0</v>
      </c>
      <c r="B870" s="29">
        <v>9918.0</v>
      </c>
      <c r="C870" s="32" t="s">
        <v>12546</v>
      </c>
      <c r="D870" s="541"/>
      <c r="E870" s="541"/>
      <c r="F870" s="545"/>
      <c r="G870" s="542"/>
      <c r="H870" s="542"/>
      <c r="I870" s="545"/>
      <c r="J870" s="107"/>
      <c r="K870" s="291"/>
      <c r="L870" s="109"/>
      <c r="M870" s="537"/>
      <c r="N870" s="22"/>
      <c r="O870" s="22"/>
      <c r="P870" s="109"/>
      <c r="Q870" s="537"/>
      <c r="R870" s="56"/>
      <c r="S870" s="56"/>
      <c r="T870" s="56"/>
      <c r="U870" s="484"/>
      <c r="V870" s="24"/>
      <c r="W870" s="26"/>
      <c r="X870" s="484"/>
      <c r="Y870" s="56"/>
      <c r="Z870" s="526"/>
      <c r="AA870" s="213" t="s">
        <v>30</v>
      </c>
      <c r="AB870" s="74">
        <v>5.0</v>
      </c>
      <c r="AC870" s="522" t="s">
        <v>31</v>
      </c>
      <c r="AD870" s="114">
        <f>ROUND(ROUND(ROUND(ROUND(ROUND(H728+K800,0)*P$836,0)*T860,0)*W867,0)*Z869,0)-AB870</f>
        <v>61</v>
      </c>
      <c r="AE870" s="79"/>
    </row>
    <row r="871" ht="16.5" customHeight="1">
      <c r="A871" s="29">
        <v>61.0</v>
      </c>
      <c r="B871" s="29">
        <v>9919.0</v>
      </c>
      <c r="C871" s="32" t="s">
        <v>12547</v>
      </c>
      <c r="D871" s="102" t="s">
        <v>9683</v>
      </c>
      <c r="E871" s="485"/>
      <c r="F871" s="603" t="s">
        <v>9684</v>
      </c>
      <c r="G871" s="487"/>
      <c r="H871" s="169"/>
      <c r="I871" s="519"/>
      <c r="J871" s="168"/>
      <c r="K871" s="152"/>
      <c r="L871" s="39"/>
      <c r="M871" s="241" t="s">
        <v>2655</v>
      </c>
      <c r="N871" s="598" t="s">
        <v>24</v>
      </c>
      <c r="O871" s="7"/>
      <c r="P871" s="7"/>
      <c r="Q871" s="37"/>
      <c r="R871" s="7"/>
      <c r="S871" s="7"/>
      <c r="T871" s="7"/>
      <c r="U871" s="520"/>
      <c r="V871" s="6"/>
      <c r="W871" s="7"/>
      <c r="X871" s="37"/>
      <c r="Y871" s="7"/>
      <c r="Z871" s="7"/>
      <c r="AA871" s="213"/>
      <c r="AB871" s="213"/>
      <c r="AC871" s="213"/>
      <c r="AD871" s="45">
        <f>ROUND(ROUND(H872*P$872,0),0)</f>
        <v>467</v>
      </c>
      <c r="AE871" s="79"/>
    </row>
    <row r="872" ht="36.0" customHeight="1">
      <c r="A872" s="29">
        <v>61.0</v>
      </c>
      <c r="B872" s="29">
        <v>9920.0</v>
      </c>
      <c r="C872" s="32" t="s">
        <v>12548</v>
      </c>
      <c r="D872" s="482"/>
      <c r="E872" s="486"/>
      <c r="F872" s="482"/>
      <c r="H872" s="50">
        <f>'28児童発達支援(基本１)'!H1712</f>
        <v>667</v>
      </c>
      <c r="I872" s="8" t="s">
        <v>9</v>
      </c>
      <c r="J872" s="94"/>
      <c r="K872" s="140"/>
      <c r="L872" s="54"/>
      <c r="M872" s="481"/>
      <c r="N872" s="482"/>
      <c r="O872" s="83" t="s">
        <v>21</v>
      </c>
      <c r="P872" s="528">
        <v>0.7</v>
      </c>
      <c r="Q872" s="52"/>
      <c r="R872" s="8"/>
      <c r="S872" s="8"/>
      <c r="T872" s="8"/>
      <c r="U872" s="521"/>
      <c r="V872" s="14"/>
      <c r="W872" s="54"/>
      <c r="X872" s="597" t="s">
        <v>20</v>
      </c>
      <c r="Y872" s="41" t="s">
        <v>21</v>
      </c>
      <c r="Z872" s="60">
        <v>0.85</v>
      </c>
      <c r="AA872" s="75"/>
      <c r="AB872" s="213"/>
      <c r="AC872" s="213"/>
      <c r="AD872" s="45">
        <f>ROUND(ROUND(H872*P$872,0)*Z872,0)</f>
        <v>397</v>
      </c>
      <c r="AE872" s="79"/>
    </row>
    <row r="873" ht="16.5" customHeight="1">
      <c r="A873" s="29">
        <v>61.0</v>
      </c>
      <c r="B873" s="29">
        <v>9921.0</v>
      </c>
      <c r="C873" s="32" t="s">
        <v>12549</v>
      </c>
      <c r="D873" s="482"/>
      <c r="E873" s="486"/>
      <c r="F873" s="482"/>
      <c r="H873" s="8"/>
      <c r="I873" s="144"/>
      <c r="J873" s="94"/>
      <c r="K873" s="140"/>
      <c r="L873" s="54"/>
      <c r="M873" s="481"/>
      <c r="N873" s="482"/>
      <c r="O873" s="8"/>
      <c r="P873" s="54"/>
      <c r="Q873" s="52"/>
      <c r="R873" s="8"/>
      <c r="S873" s="8"/>
      <c r="T873" s="8"/>
      <c r="U873" s="102" t="s">
        <v>326</v>
      </c>
      <c r="V873" s="41" t="s">
        <v>21</v>
      </c>
      <c r="W873" s="60">
        <v>0.7</v>
      </c>
      <c r="X873" s="37"/>
      <c r="Y873" s="7"/>
      <c r="Z873" s="7"/>
      <c r="AA873" s="213"/>
      <c r="AB873" s="213"/>
      <c r="AC873" s="213"/>
      <c r="AD873" s="45">
        <f>ROUND(ROUND(H872*P$872,0)*W873,0)</f>
        <v>327</v>
      </c>
      <c r="AE873" s="79"/>
    </row>
    <row r="874" ht="36.0" customHeight="1">
      <c r="A874" s="29">
        <v>61.0</v>
      </c>
      <c r="B874" s="29">
        <v>9922.0</v>
      </c>
      <c r="C874" s="32" t="s">
        <v>12550</v>
      </c>
      <c r="D874" s="482"/>
      <c r="E874" s="486"/>
      <c r="F874" s="482"/>
      <c r="H874" s="8"/>
      <c r="I874" s="144"/>
      <c r="J874" s="94"/>
      <c r="K874" s="140"/>
      <c r="L874" s="54"/>
      <c r="M874" s="481"/>
      <c r="N874" s="482"/>
      <c r="O874" s="8"/>
      <c r="P874" s="54"/>
      <c r="Q874" s="52"/>
      <c r="R874" s="8"/>
      <c r="S874" s="8"/>
      <c r="T874" s="8"/>
      <c r="U874" s="484"/>
      <c r="V874" s="24"/>
      <c r="W874" s="26"/>
      <c r="X874" s="597" t="s">
        <v>20</v>
      </c>
      <c r="Y874" s="41" t="s">
        <v>21</v>
      </c>
      <c r="Z874" s="60">
        <v>0.85</v>
      </c>
      <c r="AA874" s="75"/>
      <c r="AB874" s="213"/>
      <c r="AC874" s="213"/>
      <c r="AD874" s="45">
        <f>ROUND(ROUND(ROUND(H872*P$872,0)*W873,0)*Z874,0)</f>
        <v>278</v>
      </c>
      <c r="AE874" s="79"/>
    </row>
    <row r="875" ht="16.5" customHeight="1">
      <c r="A875" s="29">
        <v>61.0</v>
      </c>
      <c r="B875" s="29">
        <v>9923.0</v>
      </c>
      <c r="C875" s="32" t="s">
        <v>12551</v>
      </c>
      <c r="D875" s="156"/>
      <c r="E875" s="523"/>
      <c r="F875" s="482"/>
      <c r="H875" s="8"/>
      <c r="I875" s="144"/>
      <c r="J875" s="94"/>
      <c r="K875" s="140"/>
      <c r="L875" s="54"/>
      <c r="M875" s="481"/>
      <c r="N875" s="8"/>
      <c r="O875" s="8"/>
      <c r="P875" s="54"/>
      <c r="Q875" s="52"/>
      <c r="R875" s="8"/>
      <c r="S875" s="8"/>
      <c r="T875" s="54"/>
      <c r="U875" s="102" t="s">
        <v>329</v>
      </c>
      <c r="V875" s="83" t="s">
        <v>21</v>
      </c>
      <c r="W875" s="528">
        <v>0.85</v>
      </c>
      <c r="X875" s="37"/>
      <c r="Y875" s="7"/>
      <c r="Z875" s="7"/>
      <c r="AA875" s="213"/>
      <c r="AB875" s="213"/>
      <c r="AC875" s="213"/>
      <c r="AD875" s="45">
        <f>ROUND(ROUND(H872*P$872,0)*W875,0)</f>
        <v>397</v>
      </c>
      <c r="AE875" s="79"/>
    </row>
    <row r="876" ht="45.0" customHeight="1">
      <c r="A876" s="29">
        <v>61.0</v>
      </c>
      <c r="B876" s="29">
        <v>9924.0</v>
      </c>
      <c r="C876" s="32" t="s">
        <v>12552</v>
      </c>
      <c r="D876" s="156"/>
      <c r="E876" s="523"/>
      <c r="F876" s="527"/>
      <c r="G876" s="527"/>
      <c r="H876" s="527"/>
      <c r="I876" s="532"/>
      <c r="J876" s="94"/>
      <c r="K876" s="140"/>
      <c r="L876" s="54"/>
      <c r="M876" s="481"/>
      <c r="N876" s="8"/>
      <c r="O876" s="8"/>
      <c r="P876" s="54"/>
      <c r="Q876" s="52"/>
      <c r="R876" s="8"/>
      <c r="S876" s="8"/>
      <c r="T876" s="8"/>
      <c r="U876" s="484"/>
      <c r="V876" s="99"/>
      <c r="W876" s="529"/>
      <c r="X876" s="597" t="s">
        <v>20</v>
      </c>
      <c r="Y876" s="41" t="s">
        <v>21</v>
      </c>
      <c r="Z876" s="60">
        <v>0.85</v>
      </c>
      <c r="AA876" s="75"/>
      <c r="AB876" s="213"/>
      <c r="AC876" s="213"/>
      <c r="AD876" s="45">
        <f>ROUND(ROUND(ROUND(H872*P$872,0)*W875,0)*Z876,0)</f>
        <v>337</v>
      </c>
      <c r="AE876" s="79"/>
    </row>
    <row r="877" ht="16.5" customHeight="1">
      <c r="A877" s="29">
        <v>61.0</v>
      </c>
      <c r="B877" s="29">
        <v>9925.0</v>
      </c>
      <c r="C877" s="32" t="s">
        <v>12553</v>
      </c>
      <c r="D877" s="156"/>
      <c r="E877" s="532"/>
      <c r="F877" s="527"/>
      <c r="G877" s="527"/>
      <c r="H877" s="527"/>
      <c r="I877" s="532"/>
      <c r="J877" s="94"/>
      <c r="K877" s="140"/>
      <c r="L877" s="54"/>
      <c r="M877" s="481"/>
      <c r="N877" s="8"/>
      <c r="O877" s="8"/>
      <c r="P877" s="54"/>
      <c r="Q877" s="206" t="s">
        <v>23</v>
      </c>
      <c r="R877" s="102" t="s">
        <v>24</v>
      </c>
      <c r="S877" s="533"/>
      <c r="T877" s="533"/>
      <c r="U877" s="520"/>
      <c r="V877" s="38"/>
      <c r="W877" s="6"/>
      <c r="X877" s="37"/>
      <c r="Y877" s="7"/>
      <c r="Z877" s="7"/>
      <c r="AA877" s="213"/>
      <c r="AB877" s="213"/>
      <c r="AC877" s="213"/>
      <c r="AD877" s="45">
        <f>ROUND(ROUND(H872*P$872,0)*T878,0)</f>
        <v>327</v>
      </c>
      <c r="AE877" s="79"/>
    </row>
    <row r="878" ht="36.0" customHeight="1">
      <c r="A878" s="29">
        <v>61.0</v>
      </c>
      <c r="B878" s="29">
        <v>9926.0</v>
      </c>
      <c r="C878" s="32" t="s">
        <v>12554</v>
      </c>
      <c r="D878" s="156"/>
      <c r="E878" s="532"/>
      <c r="F878" s="527"/>
      <c r="G878" s="527"/>
      <c r="H878" s="527"/>
      <c r="I878" s="532"/>
      <c r="J878" s="94"/>
      <c r="K878" s="140"/>
      <c r="L878" s="54"/>
      <c r="M878" s="481"/>
      <c r="N878" s="8"/>
      <c r="O878" s="8"/>
      <c r="P878" s="54"/>
      <c r="Q878" s="481"/>
      <c r="R878" s="482"/>
      <c r="S878" s="83" t="s">
        <v>21</v>
      </c>
      <c r="T878" s="528">
        <v>0.7</v>
      </c>
      <c r="U878" s="521"/>
      <c r="V878" s="53"/>
      <c r="W878" s="14"/>
      <c r="X878" s="597" t="s">
        <v>20</v>
      </c>
      <c r="Y878" s="41" t="s">
        <v>21</v>
      </c>
      <c r="Z878" s="60">
        <v>0.85</v>
      </c>
      <c r="AA878" s="75"/>
      <c r="AB878" s="213"/>
      <c r="AC878" s="213"/>
      <c r="AD878" s="45">
        <f>ROUND(ROUND(ROUND(H872*P$872,0)*T878,0)*Z878,0)</f>
        <v>278</v>
      </c>
      <c r="AE878" s="79"/>
    </row>
    <row r="879" ht="16.5" customHeight="1">
      <c r="A879" s="29">
        <v>61.0</v>
      </c>
      <c r="B879" s="29">
        <v>9927.0</v>
      </c>
      <c r="C879" s="32" t="s">
        <v>12555</v>
      </c>
      <c r="D879" s="156"/>
      <c r="E879" s="532"/>
      <c r="F879" s="527"/>
      <c r="G879" s="527"/>
      <c r="H879" s="527"/>
      <c r="I879" s="532"/>
      <c r="J879" s="94"/>
      <c r="K879" s="140"/>
      <c r="L879" s="54"/>
      <c r="M879" s="254"/>
      <c r="N879" s="8"/>
      <c r="O879" s="8"/>
      <c r="P879" s="54"/>
      <c r="Q879" s="481"/>
      <c r="R879" s="482"/>
      <c r="S879" s="14"/>
      <c r="T879" s="14"/>
      <c r="U879" s="102" t="s">
        <v>326</v>
      </c>
      <c r="V879" s="41" t="s">
        <v>21</v>
      </c>
      <c r="W879" s="60">
        <v>0.7</v>
      </c>
      <c r="X879" s="37"/>
      <c r="Y879" s="7"/>
      <c r="Z879" s="7"/>
      <c r="AA879" s="213"/>
      <c r="AB879" s="213"/>
      <c r="AC879" s="213"/>
      <c r="AD879" s="45">
        <f>ROUND(ROUND(ROUND(H872*P$872,0)*T878,0)*W879,0)</f>
        <v>229</v>
      </c>
      <c r="AE879" s="79"/>
    </row>
    <row r="880" ht="36.0" customHeight="1">
      <c r="A880" s="29">
        <v>61.0</v>
      </c>
      <c r="B880" s="29">
        <v>9928.0</v>
      </c>
      <c r="C880" s="32" t="s">
        <v>12556</v>
      </c>
      <c r="D880" s="156"/>
      <c r="E880" s="532"/>
      <c r="F880" s="527"/>
      <c r="G880" s="527"/>
      <c r="H880" s="527"/>
      <c r="I880" s="532"/>
      <c r="J880" s="94"/>
      <c r="K880" s="140"/>
      <c r="L880" s="54"/>
      <c r="M880" s="254"/>
      <c r="N880" s="8"/>
      <c r="O880" s="8"/>
      <c r="P880" s="54"/>
      <c r="Q880" s="535"/>
      <c r="R880" s="482"/>
      <c r="S880" s="83"/>
      <c r="T880" s="486"/>
      <c r="U880" s="484"/>
      <c r="V880" s="24"/>
      <c r="W880" s="26"/>
      <c r="X880" s="597" t="s">
        <v>20</v>
      </c>
      <c r="Y880" s="41" t="s">
        <v>21</v>
      </c>
      <c r="Z880" s="60">
        <v>0.85</v>
      </c>
      <c r="AA880" s="75"/>
      <c r="AB880" s="213"/>
      <c r="AC880" s="213"/>
      <c r="AD880" s="45">
        <f>ROUND(ROUND(ROUND(ROUND(H872*P$872,0)*T878,0)*W879,0)*Z880,0)</f>
        <v>195</v>
      </c>
      <c r="AE880" s="79"/>
    </row>
    <row r="881" ht="16.5" customHeight="1">
      <c r="A881" s="29">
        <v>61.0</v>
      </c>
      <c r="B881" s="29">
        <v>9929.0</v>
      </c>
      <c r="C881" s="32" t="s">
        <v>12557</v>
      </c>
      <c r="D881" s="156"/>
      <c r="E881" s="532"/>
      <c r="F881" s="527"/>
      <c r="G881" s="527"/>
      <c r="H881" s="527"/>
      <c r="I881" s="532"/>
      <c r="J881" s="94"/>
      <c r="K881" s="140"/>
      <c r="L881" s="54"/>
      <c r="M881" s="254"/>
      <c r="N881" s="8"/>
      <c r="O881" s="8"/>
      <c r="P881" s="54"/>
      <c r="Q881" s="536"/>
      <c r="R881" s="83"/>
      <c r="S881" s="528"/>
      <c r="T881" s="486"/>
      <c r="U881" s="102" t="s">
        <v>329</v>
      </c>
      <c r="V881" s="83" t="s">
        <v>21</v>
      </c>
      <c r="W881" s="528">
        <v>0.85</v>
      </c>
      <c r="X881" s="37"/>
      <c r="Y881" s="7"/>
      <c r="Z881" s="7"/>
      <c r="AA881" s="213"/>
      <c r="AB881" s="213"/>
      <c r="AC881" s="213"/>
      <c r="AD881" s="45">
        <f>ROUND(ROUND(ROUND(H872*P$872,0)*T878,0)*W881,0)</f>
        <v>278</v>
      </c>
      <c r="AE881" s="79"/>
    </row>
    <row r="882" ht="45.0" customHeight="1">
      <c r="A882" s="29">
        <v>61.0</v>
      </c>
      <c r="B882" s="29">
        <v>9930.0</v>
      </c>
      <c r="C882" s="32" t="s">
        <v>12558</v>
      </c>
      <c r="D882" s="156"/>
      <c r="E882" s="532"/>
      <c r="F882" s="527"/>
      <c r="G882" s="527"/>
      <c r="H882" s="527"/>
      <c r="I882" s="532"/>
      <c r="J882" s="94"/>
      <c r="K882" s="140"/>
      <c r="L882" s="54"/>
      <c r="M882" s="254"/>
      <c r="N882" s="8"/>
      <c r="O882" s="8"/>
      <c r="P882" s="54"/>
      <c r="Q882" s="254"/>
      <c r="R882" s="83"/>
      <c r="S882" s="528"/>
      <c r="T882" s="528"/>
      <c r="U882" s="484"/>
      <c r="V882" s="99"/>
      <c r="W882" s="529"/>
      <c r="X882" s="597" t="s">
        <v>20</v>
      </c>
      <c r="Y882" s="41" t="s">
        <v>21</v>
      </c>
      <c r="Z882" s="60">
        <v>0.85</v>
      </c>
      <c r="AA882" s="75"/>
      <c r="AB882" s="213"/>
      <c r="AC882" s="213"/>
      <c r="AD882" s="45">
        <f>ROUND(ROUND(ROUND(ROUND(H872*P$872,0)*T878,0)*W881,0)*Z882,0)</f>
        <v>236</v>
      </c>
      <c r="AE882" s="79"/>
    </row>
    <row r="883" ht="16.5" customHeight="1">
      <c r="A883" s="29">
        <v>61.0</v>
      </c>
      <c r="B883" s="29">
        <v>9931.0</v>
      </c>
      <c r="C883" s="32" t="s">
        <v>12559</v>
      </c>
      <c r="D883" s="156"/>
      <c r="E883" s="532"/>
      <c r="F883" s="527"/>
      <c r="G883" s="527"/>
      <c r="H883" s="527"/>
      <c r="I883" s="532"/>
      <c r="J883" s="94"/>
      <c r="K883" s="140"/>
      <c r="L883" s="54"/>
      <c r="M883" s="254"/>
      <c r="N883" s="8"/>
      <c r="O883" s="8"/>
      <c r="P883" s="54"/>
      <c r="Q883" s="536"/>
      <c r="R883" s="102" t="s">
        <v>27</v>
      </c>
      <c r="S883" s="533"/>
      <c r="T883" s="533"/>
      <c r="U883" s="520"/>
      <c r="V883" s="38"/>
      <c r="W883" s="6"/>
      <c r="X883" s="37"/>
      <c r="Y883" s="7"/>
      <c r="Z883" s="7"/>
      <c r="AA883" s="213"/>
      <c r="AB883" s="213"/>
      <c r="AC883" s="213"/>
      <c r="AD883" s="45">
        <f>ROUND(ROUND(H872*P$872,0)*T884,0)</f>
        <v>234</v>
      </c>
      <c r="AE883" s="79"/>
    </row>
    <row r="884" ht="36.0" customHeight="1">
      <c r="A884" s="29">
        <v>61.0</v>
      </c>
      <c r="B884" s="29">
        <v>9932.0</v>
      </c>
      <c r="C884" s="32" t="s">
        <v>12560</v>
      </c>
      <c r="D884" s="156"/>
      <c r="E884" s="532"/>
      <c r="F884" s="527"/>
      <c r="G884" s="527"/>
      <c r="H884" s="527"/>
      <c r="I884" s="532"/>
      <c r="J884" s="94"/>
      <c r="K884" s="140"/>
      <c r="L884" s="54"/>
      <c r="M884" s="254"/>
      <c r="N884" s="8"/>
      <c r="O884" s="8"/>
      <c r="P884" s="54"/>
      <c r="Q884" s="535"/>
      <c r="R884" s="482"/>
      <c r="S884" s="83" t="s">
        <v>21</v>
      </c>
      <c r="T884" s="528">
        <v>0.5</v>
      </c>
      <c r="U884" s="521"/>
      <c r="V884" s="53"/>
      <c r="W884" s="14"/>
      <c r="X884" s="597" t="s">
        <v>20</v>
      </c>
      <c r="Y884" s="41" t="s">
        <v>21</v>
      </c>
      <c r="Z884" s="60">
        <v>0.85</v>
      </c>
      <c r="AA884" s="75"/>
      <c r="AB884" s="213"/>
      <c r="AC884" s="213"/>
      <c r="AD884" s="45">
        <f>ROUND(ROUND(ROUND(H872*P$872,0)*T884,0)*Z884,0)</f>
        <v>199</v>
      </c>
      <c r="AE884" s="79"/>
    </row>
    <row r="885" ht="16.5" customHeight="1">
      <c r="A885" s="29">
        <v>61.0</v>
      </c>
      <c r="B885" s="29">
        <v>9933.0</v>
      </c>
      <c r="C885" s="32" t="s">
        <v>12561</v>
      </c>
      <c r="D885" s="156"/>
      <c r="E885" s="532"/>
      <c r="F885" s="527"/>
      <c r="G885" s="527"/>
      <c r="H885" s="527"/>
      <c r="I885" s="532"/>
      <c r="J885" s="94"/>
      <c r="K885" s="140"/>
      <c r="L885" s="54"/>
      <c r="M885" s="254"/>
      <c r="N885" s="8"/>
      <c r="O885" s="8"/>
      <c r="P885" s="54"/>
      <c r="Q885" s="536"/>
      <c r="R885" s="482"/>
      <c r="S885" s="14"/>
      <c r="T885" s="14"/>
      <c r="U885" s="102" t="s">
        <v>326</v>
      </c>
      <c r="V885" s="41" t="s">
        <v>21</v>
      </c>
      <c r="W885" s="60">
        <v>0.7</v>
      </c>
      <c r="X885" s="37"/>
      <c r="Y885" s="7"/>
      <c r="Z885" s="7"/>
      <c r="AA885" s="213"/>
      <c r="AB885" s="213"/>
      <c r="AC885" s="213"/>
      <c r="AD885" s="45">
        <f>ROUND(ROUND(ROUND(H872*P$872,0)*T884,0)*W885,0)</f>
        <v>164</v>
      </c>
      <c r="AE885" s="79"/>
    </row>
    <row r="886" ht="36.0" customHeight="1">
      <c r="A886" s="29">
        <v>61.0</v>
      </c>
      <c r="B886" s="29">
        <v>9934.0</v>
      </c>
      <c r="C886" s="32" t="s">
        <v>12562</v>
      </c>
      <c r="D886" s="156"/>
      <c r="E886" s="532"/>
      <c r="F886" s="527"/>
      <c r="G886" s="527"/>
      <c r="H886" s="527"/>
      <c r="I886" s="532"/>
      <c r="J886" s="94"/>
      <c r="K886" s="140"/>
      <c r="L886" s="54"/>
      <c r="M886" s="254"/>
      <c r="N886" s="8"/>
      <c r="O886" s="8"/>
      <c r="P886" s="54"/>
      <c r="Q886" s="254"/>
      <c r="R886" s="482"/>
      <c r="S886" s="83"/>
      <c r="T886" s="486"/>
      <c r="U886" s="484"/>
      <c r="V886" s="24"/>
      <c r="W886" s="26"/>
      <c r="X886" s="597" t="s">
        <v>20</v>
      </c>
      <c r="Y886" s="41" t="s">
        <v>21</v>
      </c>
      <c r="Z886" s="60">
        <v>0.85</v>
      </c>
      <c r="AA886" s="75"/>
      <c r="AB886" s="213"/>
      <c r="AC886" s="213"/>
      <c r="AD886" s="114">
        <f>ROUND(ROUND(ROUND(ROUND(H872*P$872,0)*T884,0)*W885,0)*Z886,0)</f>
        <v>139</v>
      </c>
      <c r="AE886" s="79"/>
    </row>
    <row r="887" ht="16.5" customHeight="1">
      <c r="A887" s="29">
        <v>61.0</v>
      </c>
      <c r="B887" s="29">
        <v>9935.0</v>
      </c>
      <c r="C887" s="32" t="s">
        <v>12563</v>
      </c>
      <c r="D887" s="156"/>
      <c r="E887" s="532"/>
      <c r="F887" s="527"/>
      <c r="G887" s="527"/>
      <c r="H887" s="527"/>
      <c r="I887" s="532"/>
      <c r="J887" s="94"/>
      <c r="K887" s="140"/>
      <c r="L887" s="54"/>
      <c r="M887" s="254"/>
      <c r="N887" s="8"/>
      <c r="O887" s="8"/>
      <c r="P887" s="54"/>
      <c r="Q887" s="536"/>
      <c r="R887" s="83"/>
      <c r="S887" s="528"/>
      <c r="T887" s="486"/>
      <c r="U887" s="102" t="s">
        <v>329</v>
      </c>
      <c r="V887" s="83" t="s">
        <v>21</v>
      </c>
      <c r="W887" s="528">
        <v>0.85</v>
      </c>
      <c r="X887" s="37"/>
      <c r="Y887" s="7"/>
      <c r="Z887" s="7"/>
      <c r="AA887" s="213"/>
      <c r="AB887" s="213"/>
      <c r="AC887" s="213"/>
      <c r="AD887" s="45">
        <f>ROUND(ROUND(ROUND(H872*P$872,0)*T884,0)*W887,0)</f>
        <v>199</v>
      </c>
      <c r="AE887" s="79"/>
    </row>
    <row r="888" ht="45.0" customHeight="1">
      <c r="A888" s="29">
        <v>61.0</v>
      </c>
      <c r="B888" s="29">
        <v>9936.0</v>
      </c>
      <c r="C888" s="32" t="s">
        <v>12564</v>
      </c>
      <c r="D888" s="156"/>
      <c r="E888" s="532"/>
      <c r="F888" s="527"/>
      <c r="G888" s="527"/>
      <c r="H888" s="527"/>
      <c r="I888" s="532"/>
      <c r="J888" s="94"/>
      <c r="K888" s="140"/>
      <c r="L888" s="54"/>
      <c r="M888" s="254"/>
      <c r="N888" s="22"/>
      <c r="O888" s="22"/>
      <c r="P888" s="109"/>
      <c r="Q888" s="537"/>
      <c r="R888" s="56"/>
      <c r="S888" s="548"/>
      <c r="T888" s="548"/>
      <c r="U888" s="484"/>
      <c r="V888" s="24"/>
      <c r="W888" s="26"/>
      <c r="X888" s="597" t="s">
        <v>20</v>
      </c>
      <c r="Y888" s="74" t="s">
        <v>21</v>
      </c>
      <c r="Z888" s="75">
        <v>0.85</v>
      </c>
      <c r="AA888" s="75"/>
      <c r="AB888" s="213"/>
      <c r="AC888" s="213"/>
      <c r="AD888" s="45">
        <f>ROUND(ROUND(ROUND(ROUND(H872*P$872,0)*T884,0)*W887,0)*Z888,0)</f>
        <v>169</v>
      </c>
      <c r="AE888" s="202"/>
    </row>
    <row r="889" ht="16.5" customHeight="1">
      <c r="A889" s="29">
        <v>61.0</v>
      </c>
      <c r="B889" s="29">
        <v>9937.0</v>
      </c>
      <c r="C889" s="32" t="s">
        <v>12565</v>
      </c>
      <c r="D889" s="156"/>
      <c r="E889" s="532"/>
      <c r="F889" s="527"/>
      <c r="G889" s="527"/>
      <c r="H889" s="527"/>
      <c r="I889" s="532"/>
      <c r="J889" s="94"/>
      <c r="K889" s="140"/>
      <c r="L889" s="54"/>
      <c r="M889" s="254"/>
      <c r="N889" s="598" t="s">
        <v>27</v>
      </c>
      <c r="O889" s="600"/>
      <c r="P889" s="601"/>
      <c r="Q889" s="37"/>
      <c r="R889" s="7"/>
      <c r="S889" s="7"/>
      <c r="T889" s="7"/>
      <c r="U889" s="520"/>
      <c r="V889" s="6"/>
      <c r="W889" s="7"/>
      <c r="X889" s="37"/>
      <c r="Y889" s="7"/>
      <c r="Z889" s="7"/>
      <c r="AA889" s="213"/>
      <c r="AB889" s="213"/>
      <c r="AC889" s="213"/>
      <c r="AD889" s="45">
        <f>ROUND(ROUND(H872*P$890,0),0)</f>
        <v>334</v>
      </c>
      <c r="AE889" s="79"/>
    </row>
    <row r="890" ht="36.0" customHeight="1">
      <c r="A890" s="29">
        <v>61.0</v>
      </c>
      <c r="B890" s="29">
        <v>9938.0</v>
      </c>
      <c r="C890" s="32" t="s">
        <v>12566</v>
      </c>
      <c r="D890" s="156"/>
      <c r="E890" s="532"/>
      <c r="F890" s="527"/>
      <c r="G890" s="527"/>
      <c r="H890" s="527"/>
      <c r="I890" s="532"/>
      <c r="J890" s="94"/>
      <c r="K890" s="140"/>
      <c r="L890" s="54"/>
      <c r="M890" s="254"/>
      <c r="N890" s="482"/>
      <c r="O890" s="83" t="s">
        <v>21</v>
      </c>
      <c r="P890" s="528">
        <v>0.5</v>
      </c>
      <c r="Q890" s="52"/>
      <c r="R890" s="8"/>
      <c r="S890" s="8"/>
      <c r="T890" s="8"/>
      <c r="U890" s="521"/>
      <c r="V890" s="14"/>
      <c r="W890" s="54"/>
      <c r="X890" s="597" t="s">
        <v>20</v>
      </c>
      <c r="Y890" s="41" t="s">
        <v>21</v>
      </c>
      <c r="Z890" s="60">
        <v>0.85</v>
      </c>
      <c r="AA890" s="75"/>
      <c r="AB890" s="213"/>
      <c r="AC890" s="213"/>
      <c r="AD890" s="45">
        <f>ROUND(ROUND(H872*P$890,0)*Z890,0)</f>
        <v>284</v>
      </c>
      <c r="AE890" s="79"/>
    </row>
    <row r="891" ht="16.5" customHeight="1">
      <c r="A891" s="29">
        <v>61.0</v>
      </c>
      <c r="B891" s="29">
        <v>9939.0</v>
      </c>
      <c r="C891" s="32" t="s">
        <v>12567</v>
      </c>
      <c r="D891" s="173"/>
      <c r="E891" s="523"/>
      <c r="F891" s="527"/>
      <c r="G891" s="527"/>
      <c r="H891" s="8"/>
      <c r="I891" s="144"/>
      <c r="J891" s="94"/>
      <c r="K891" s="140"/>
      <c r="L891" s="54"/>
      <c r="M891" s="254"/>
      <c r="N891" s="482"/>
      <c r="O891" s="8"/>
      <c r="P891" s="54"/>
      <c r="Q891" s="52"/>
      <c r="R891" s="8"/>
      <c r="S891" s="8"/>
      <c r="T891" s="8"/>
      <c r="U891" s="102" t="s">
        <v>326</v>
      </c>
      <c r="V891" s="41" t="s">
        <v>21</v>
      </c>
      <c r="W891" s="60">
        <v>0.7</v>
      </c>
      <c r="X891" s="37"/>
      <c r="Y891" s="7"/>
      <c r="Z891" s="7"/>
      <c r="AA891" s="213"/>
      <c r="AB891" s="213"/>
      <c r="AC891" s="213"/>
      <c r="AD891" s="45">
        <f>ROUND(ROUND(H872*P$890,0)*W891,0)</f>
        <v>234</v>
      </c>
      <c r="AE891" s="79"/>
    </row>
    <row r="892" ht="36.0" customHeight="1">
      <c r="A892" s="29">
        <v>61.0</v>
      </c>
      <c r="B892" s="29">
        <v>9940.0</v>
      </c>
      <c r="C892" s="32" t="s">
        <v>12568</v>
      </c>
      <c r="D892" s="156"/>
      <c r="E892" s="523"/>
      <c r="F892" s="113"/>
      <c r="G892" s="113"/>
      <c r="H892" s="8"/>
      <c r="I892" s="144"/>
      <c r="J892" s="94"/>
      <c r="K892" s="140"/>
      <c r="L892" s="54"/>
      <c r="M892" s="254"/>
      <c r="N892" s="482"/>
      <c r="O892" s="8"/>
      <c r="P892" s="54"/>
      <c r="Q892" s="52"/>
      <c r="R892" s="8"/>
      <c r="S892" s="8"/>
      <c r="T892" s="8"/>
      <c r="U892" s="484"/>
      <c r="V892" s="24"/>
      <c r="W892" s="26"/>
      <c r="X892" s="597" t="s">
        <v>20</v>
      </c>
      <c r="Y892" s="41" t="s">
        <v>21</v>
      </c>
      <c r="Z892" s="60">
        <v>0.85</v>
      </c>
      <c r="AA892" s="75"/>
      <c r="AB892" s="213"/>
      <c r="AC892" s="213"/>
      <c r="AD892" s="45">
        <f>ROUND(ROUND(ROUND(H872*P$890,0)*W891,0)*Z892,0)</f>
        <v>199</v>
      </c>
      <c r="AE892" s="79"/>
    </row>
    <row r="893" ht="16.5" customHeight="1">
      <c r="A893" s="29">
        <v>61.0</v>
      </c>
      <c r="B893" s="29">
        <v>9941.0</v>
      </c>
      <c r="C893" s="32" t="s">
        <v>12569</v>
      </c>
      <c r="D893" s="156"/>
      <c r="E893" s="523"/>
      <c r="F893" s="113"/>
      <c r="G893" s="113"/>
      <c r="H893" s="8"/>
      <c r="I893" s="144"/>
      <c r="J893" s="94"/>
      <c r="K893" s="140"/>
      <c r="L893" s="54"/>
      <c r="M893" s="254"/>
      <c r="N893" s="8"/>
      <c r="O893" s="8"/>
      <c r="P893" s="54"/>
      <c r="Q893" s="52"/>
      <c r="R893" s="8"/>
      <c r="S893" s="8"/>
      <c r="T893" s="54"/>
      <c r="U893" s="102" t="s">
        <v>329</v>
      </c>
      <c r="V893" s="83" t="s">
        <v>21</v>
      </c>
      <c r="W893" s="528">
        <v>0.85</v>
      </c>
      <c r="X893" s="37"/>
      <c r="Y893" s="7"/>
      <c r="Z893" s="7"/>
      <c r="AA893" s="213"/>
      <c r="AB893" s="213"/>
      <c r="AC893" s="213"/>
      <c r="AD893" s="45">
        <f>ROUND(ROUND(H872*P$890,0)*W893,0)</f>
        <v>284</v>
      </c>
      <c r="AE893" s="79"/>
    </row>
    <row r="894" ht="45.0" customHeight="1">
      <c r="A894" s="29">
        <v>61.0</v>
      </c>
      <c r="B894" s="29">
        <v>9942.0</v>
      </c>
      <c r="C894" s="32" t="s">
        <v>12570</v>
      </c>
      <c r="D894" s="156"/>
      <c r="E894" s="523"/>
      <c r="F894" s="527"/>
      <c r="G894" s="527"/>
      <c r="H894" s="527"/>
      <c r="I894" s="532"/>
      <c r="J894" s="94"/>
      <c r="K894" s="140"/>
      <c r="L894" s="54"/>
      <c r="M894" s="254"/>
      <c r="N894" s="8"/>
      <c r="O894" s="8"/>
      <c r="P894" s="54"/>
      <c r="Q894" s="52"/>
      <c r="R894" s="8"/>
      <c r="S894" s="8"/>
      <c r="T894" s="8"/>
      <c r="U894" s="484"/>
      <c r="V894" s="24"/>
      <c r="W894" s="26"/>
      <c r="X894" s="597" t="s">
        <v>20</v>
      </c>
      <c r="Y894" s="41" t="s">
        <v>21</v>
      </c>
      <c r="Z894" s="60">
        <v>0.85</v>
      </c>
      <c r="AA894" s="75"/>
      <c r="AB894" s="213"/>
      <c r="AC894" s="213"/>
      <c r="AD894" s="45">
        <f>ROUND(ROUND(ROUND(H872*P$890,0)*W893,0)*Z894,0)</f>
        <v>241</v>
      </c>
      <c r="AE894" s="79"/>
    </row>
    <row r="895" ht="16.5" customHeight="1">
      <c r="A895" s="29">
        <v>61.0</v>
      </c>
      <c r="B895" s="29">
        <v>9943.0</v>
      </c>
      <c r="C895" s="32" t="s">
        <v>12571</v>
      </c>
      <c r="D895" s="156"/>
      <c r="E895" s="532"/>
      <c r="F895" s="527"/>
      <c r="G895" s="527"/>
      <c r="H895" s="527"/>
      <c r="I895" s="532"/>
      <c r="J895" s="94"/>
      <c r="K895" s="140"/>
      <c r="L895" s="54"/>
      <c r="M895" s="254"/>
      <c r="N895" s="8"/>
      <c r="O895" s="8"/>
      <c r="P895" s="54"/>
      <c r="Q895" s="206" t="s">
        <v>23</v>
      </c>
      <c r="R895" s="102" t="s">
        <v>24</v>
      </c>
      <c r="S895" s="533"/>
      <c r="T895" s="533"/>
      <c r="U895" s="520"/>
      <c r="V895" s="6"/>
      <c r="W895" s="7"/>
      <c r="X895" s="37"/>
      <c r="Y895" s="7"/>
      <c r="Z895" s="7"/>
      <c r="AA895" s="213"/>
      <c r="AB895" s="213"/>
      <c r="AC895" s="213"/>
      <c r="AD895" s="45">
        <f>ROUND(ROUND(H872*P$890,0)*T896,0)</f>
        <v>234</v>
      </c>
      <c r="AE895" s="79"/>
    </row>
    <row r="896" ht="36.0" customHeight="1">
      <c r="A896" s="29">
        <v>61.0</v>
      </c>
      <c r="B896" s="29">
        <v>9944.0</v>
      </c>
      <c r="C896" s="32" t="s">
        <v>12572</v>
      </c>
      <c r="D896" s="156"/>
      <c r="E896" s="532"/>
      <c r="F896" s="527"/>
      <c r="G896" s="527"/>
      <c r="H896" s="527"/>
      <c r="I896" s="532"/>
      <c r="J896" s="94"/>
      <c r="K896" s="140"/>
      <c r="L896" s="54"/>
      <c r="M896" s="254"/>
      <c r="N896" s="8"/>
      <c r="O896" s="8"/>
      <c r="P896" s="54"/>
      <c r="Q896" s="481"/>
      <c r="R896" s="482"/>
      <c r="S896" s="83" t="s">
        <v>21</v>
      </c>
      <c r="T896" s="528">
        <v>0.7</v>
      </c>
      <c r="U896" s="521"/>
      <c r="V896" s="14"/>
      <c r="W896" s="54"/>
      <c r="X896" s="597" t="s">
        <v>20</v>
      </c>
      <c r="Y896" s="41" t="s">
        <v>21</v>
      </c>
      <c r="Z896" s="60">
        <v>0.85</v>
      </c>
      <c r="AA896" s="75"/>
      <c r="AB896" s="213"/>
      <c r="AC896" s="213"/>
      <c r="AD896" s="45">
        <f>ROUND(ROUND(ROUND(H872*P$890,0)*T896,0)*Z896,0)</f>
        <v>199</v>
      </c>
      <c r="AE896" s="79"/>
    </row>
    <row r="897" ht="16.5" customHeight="1">
      <c r="A897" s="29">
        <v>61.0</v>
      </c>
      <c r="B897" s="29">
        <v>9945.0</v>
      </c>
      <c r="C897" s="32" t="s">
        <v>12573</v>
      </c>
      <c r="D897" s="156"/>
      <c r="E897" s="532"/>
      <c r="F897" s="527"/>
      <c r="G897" s="527"/>
      <c r="H897" s="527"/>
      <c r="I897" s="532"/>
      <c r="J897" s="94"/>
      <c r="K897" s="140"/>
      <c r="L897" s="54"/>
      <c r="M897" s="254"/>
      <c r="N897" s="8"/>
      <c r="O897" s="8"/>
      <c r="P897" s="54"/>
      <c r="Q897" s="481"/>
      <c r="R897" s="482"/>
      <c r="S897" s="14"/>
      <c r="T897" s="14"/>
      <c r="U897" s="102" t="s">
        <v>326</v>
      </c>
      <c r="V897" s="41" t="s">
        <v>21</v>
      </c>
      <c r="W897" s="60">
        <v>0.7</v>
      </c>
      <c r="X897" s="37"/>
      <c r="Y897" s="7"/>
      <c r="Z897" s="7"/>
      <c r="AA897" s="213"/>
      <c r="AB897" s="213"/>
      <c r="AC897" s="213"/>
      <c r="AD897" s="45">
        <f>ROUND(ROUND(ROUND(H872*P$890,0)*T896,0)*W897,0)</f>
        <v>164</v>
      </c>
      <c r="AE897" s="79"/>
    </row>
    <row r="898" ht="36.0" customHeight="1">
      <c r="A898" s="29">
        <v>61.0</v>
      </c>
      <c r="B898" s="29">
        <v>9946.0</v>
      </c>
      <c r="C898" s="32" t="s">
        <v>12574</v>
      </c>
      <c r="D898" s="156"/>
      <c r="E898" s="532"/>
      <c r="F898" s="527"/>
      <c r="G898" s="527"/>
      <c r="H898" s="527"/>
      <c r="I898" s="532"/>
      <c r="J898" s="94"/>
      <c r="K898" s="140"/>
      <c r="L898" s="54"/>
      <c r="M898" s="254"/>
      <c r="N898" s="8"/>
      <c r="O898" s="8"/>
      <c r="P898" s="54"/>
      <c r="Q898" s="254"/>
      <c r="R898" s="482"/>
      <c r="S898" s="83"/>
      <c r="T898" s="486"/>
      <c r="U898" s="484"/>
      <c r="V898" s="24"/>
      <c r="W898" s="26"/>
      <c r="X898" s="597" t="s">
        <v>20</v>
      </c>
      <c r="Y898" s="41" t="s">
        <v>21</v>
      </c>
      <c r="Z898" s="60">
        <v>0.85</v>
      </c>
      <c r="AA898" s="75"/>
      <c r="AB898" s="213"/>
      <c r="AC898" s="213"/>
      <c r="AD898" s="45">
        <f>ROUND(ROUND(ROUND(ROUND(H872*P$890,0)*T896,0)*W897,0)*Z898,0)</f>
        <v>139</v>
      </c>
      <c r="AE898" s="79"/>
    </row>
    <row r="899" ht="16.5" customHeight="1">
      <c r="A899" s="29">
        <v>61.0</v>
      </c>
      <c r="B899" s="29">
        <v>9947.0</v>
      </c>
      <c r="C899" s="32" t="s">
        <v>12575</v>
      </c>
      <c r="D899" s="156"/>
      <c r="E899" s="532"/>
      <c r="F899" s="527"/>
      <c r="G899" s="527"/>
      <c r="H899" s="527"/>
      <c r="I899" s="532"/>
      <c r="J899" s="94"/>
      <c r="K899" s="140"/>
      <c r="L899" s="54"/>
      <c r="M899" s="254"/>
      <c r="N899" s="8"/>
      <c r="O899" s="8"/>
      <c r="P899" s="54"/>
      <c r="Q899" s="536"/>
      <c r="R899" s="83"/>
      <c r="S899" s="528"/>
      <c r="T899" s="486"/>
      <c r="U899" s="102" t="s">
        <v>329</v>
      </c>
      <c r="V899" s="83" t="s">
        <v>21</v>
      </c>
      <c r="W899" s="528">
        <v>0.85</v>
      </c>
      <c r="X899" s="37"/>
      <c r="Y899" s="7"/>
      <c r="Z899" s="7"/>
      <c r="AA899" s="213"/>
      <c r="AB899" s="213"/>
      <c r="AC899" s="213"/>
      <c r="AD899" s="45">
        <f>ROUND(ROUND(ROUND(H872*P$890,0)*T896,0)*W899,0)</f>
        <v>199</v>
      </c>
      <c r="AE899" s="79"/>
    </row>
    <row r="900" ht="45.0" customHeight="1">
      <c r="A900" s="29">
        <v>61.0</v>
      </c>
      <c r="B900" s="29">
        <v>9948.0</v>
      </c>
      <c r="C900" s="32" t="s">
        <v>12576</v>
      </c>
      <c r="D900" s="156"/>
      <c r="E900" s="532"/>
      <c r="F900" s="527"/>
      <c r="G900" s="527"/>
      <c r="H900" s="527"/>
      <c r="I900" s="532"/>
      <c r="J900" s="94"/>
      <c r="K900" s="140"/>
      <c r="L900" s="54"/>
      <c r="M900" s="254"/>
      <c r="N900" s="8"/>
      <c r="O900" s="8"/>
      <c r="P900" s="54"/>
      <c r="Q900" s="254"/>
      <c r="R900" s="56"/>
      <c r="S900" s="548"/>
      <c r="T900" s="548"/>
      <c r="U900" s="484"/>
      <c r="V900" s="24"/>
      <c r="W900" s="26"/>
      <c r="X900" s="597" t="s">
        <v>20</v>
      </c>
      <c r="Y900" s="74" t="s">
        <v>21</v>
      </c>
      <c r="Z900" s="75">
        <v>0.85</v>
      </c>
      <c r="AA900" s="75"/>
      <c r="AB900" s="213"/>
      <c r="AC900" s="213"/>
      <c r="AD900" s="45">
        <f>ROUND(ROUND(ROUND(ROUND(H872*P$890,0)*T896,0)*W899,0)*Z900,0)</f>
        <v>169</v>
      </c>
      <c r="AE900" s="202"/>
    </row>
    <row r="901" ht="16.5" customHeight="1">
      <c r="A901" s="29">
        <v>61.0</v>
      </c>
      <c r="B901" s="29">
        <v>9949.0</v>
      </c>
      <c r="C901" s="32" t="s">
        <v>12577</v>
      </c>
      <c r="D901" s="156"/>
      <c r="E901" s="532"/>
      <c r="F901" s="527"/>
      <c r="G901" s="527"/>
      <c r="H901" s="527"/>
      <c r="I901" s="532"/>
      <c r="J901" s="94"/>
      <c r="K901" s="140"/>
      <c r="L901" s="54"/>
      <c r="M901" s="254"/>
      <c r="N901" s="8"/>
      <c r="O901" s="8"/>
      <c r="P901" s="54"/>
      <c r="Q901" s="536"/>
      <c r="R901" s="102" t="s">
        <v>27</v>
      </c>
      <c r="S901" s="533"/>
      <c r="T901" s="533"/>
      <c r="U901" s="520"/>
      <c r="V901" s="6"/>
      <c r="W901" s="7"/>
      <c r="X901" s="37"/>
      <c r="Y901" s="7"/>
      <c r="Z901" s="7"/>
      <c r="AA901" s="213"/>
      <c r="AB901" s="213"/>
      <c r="AC901" s="213"/>
      <c r="AD901" s="45">
        <f>ROUND(ROUND(H872*P$890,0)*T902,0)</f>
        <v>167</v>
      </c>
      <c r="AE901" s="79"/>
    </row>
    <row r="902" ht="36.0" customHeight="1">
      <c r="A902" s="29">
        <v>61.0</v>
      </c>
      <c r="B902" s="29">
        <v>9950.0</v>
      </c>
      <c r="C902" s="32" t="s">
        <v>12578</v>
      </c>
      <c r="D902" s="156"/>
      <c r="E902" s="532"/>
      <c r="F902" s="527"/>
      <c r="G902" s="527"/>
      <c r="H902" s="527"/>
      <c r="I902" s="532"/>
      <c r="J902" s="94"/>
      <c r="K902" s="140"/>
      <c r="L902" s="54"/>
      <c r="M902" s="254"/>
      <c r="N902" s="8"/>
      <c r="O902" s="8"/>
      <c r="P902" s="54"/>
      <c r="Q902" s="535"/>
      <c r="R902" s="482"/>
      <c r="S902" s="83" t="s">
        <v>21</v>
      </c>
      <c r="T902" s="528">
        <v>0.5</v>
      </c>
      <c r="U902" s="521"/>
      <c r="V902" s="14"/>
      <c r="W902" s="54"/>
      <c r="X902" s="597" t="s">
        <v>20</v>
      </c>
      <c r="Y902" s="41" t="s">
        <v>21</v>
      </c>
      <c r="Z902" s="60">
        <v>0.85</v>
      </c>
      <c r="AA902" s="75"/>
      <c r="AB902" s="213"/>
      <c r="AC902" s="213"/>
      <c r="AD902" s="45">
        <f>ROUND(ROUND(ROUND(H872*P$890,0)*T902,0)*Z902,0)</f>
        <v>142</v>
      </c>
      <c r="AE902" s="79"/>
    </row>
    <row r="903" ht="16.5" customHeight="1">
      <c r="A903" s="29">
        <v>61.0</v>
      </c>
      <c r="B903" s="29">
        <v>9951.0</v>
      </c>
      <c r="C903" s="32" t="s">
        <v>12579</v>
      </c>
      <c r="D903" s="156"/>
      <c r="E903" s="532"/>
      <c r="F903" s="527"/>
      <c r="G903" s="527"/>
      <c r="H903" s="527"/>
      <c r="I903" s="532"/>
      <c r="J903" s="94"/>
      <c r="K903" s="140"/>
      <c r="L903" s="54"/>
      <c r="M903" s="254"/>
      <c r="N903" s="8"/>
      <c r="O903" s="8"/>
      <c r="P903" s="54"/>
      <c r="Q903" s="536"/>
      <c r="R903" s="482"/>
      <c r="S903" s="14"/>
      <c r="T903" s="14"/>
      <c r="U903" s="102" t="s">
        <v>326</v>
      </c>
      <c r="V903" s="41" t="s">
        <v>21</v>
      </c>
      <c r="W903" s="60">
        <v>0.7</v>
      </c>
      <c r="X903" s="37"/>
      <c r="Y903" s="7"/>
      <c r="Z903" s="7"/>
      <c r="AA903" s="213"/>
      <c r="AB903" s="213"/>
      <c r="AC903" s="213"/>
      <c r="AD903" s="45">
        <f>ROUND(ROUND(ROUND(H872*P$890,0)*T902,0)*W903,0)</f>
        <v>117</v>
      </c>
      <c r="AE903" s="79"/>
    </row>
    <row r="904" ht="36.0" customHeight="1">
      <c r="A904" s="29">
        <v>61.0</v>
      </c>
      <c r="B904" s="29">
        <v>9952.0</v>
      </c>
      <c r="C904" s="32" t="s">
        <v>12580</v>
      </c>
      <c r="D904" s="156"/>
      <c r="E904" s="532"/>
      <c r="F904" s="527"/>
      <c r="G904" s="527"/>
      <c r="H904" s="527"/>
      <c r="I904" s="532"/>
      <c r="J904" s="94"/>
      <c r="K904" s="140"/>
      <c r="L904" s="54"/>
      <c r="M904" s="254"/>
      <c r="N904" s="8"/>
      <c r="O904" s="8"/>
      <c r="P904" s="54"/>
      <c r="Q904" s="254"/>
      <c r="R904" s="482"/>
      <c r="S904" s="83"/>
      <c r="T904" s="486"/>
      <c r="U904" s="484"/>
      <c r="V904" s="24"/>
      <c r="W904" s="26"/>
      <c r="X904" s="597" t="s">
        <v>20</v>
      </c>
      <c r="Y904" s="41" t="s">
        <v>21</v>
      </c>
      <c r="Z904" s="60">
        <v>0.85</v>
      </c>
      <c r="AA904" s="75"/>
      <c r="AB904" s="213"/>
      <c r="AC904" s="213"/>
      <c r="AD904" s="114">
        <f>ROUND(ROUND(ROUND(ROUND(H872*P$890,0)*T902,0)*W903,0)*Z904,0)</f>
        <v>99</v>
      </c>
      <c r="AE904" s="79"/>
    </row>
    <row r="905" ht="16.5" customHeight="1">
      <c r="A905" s="29">
        <v>61.0</v>
      </c>
      <c r="B905" s="29">
        <v>9953.0</v>
      </c>
      <c r="C905" s="32" t="s">
        <v>12581</v>
      </c>
      <c r="D905" s="156"/>
      <c r="E905" s="532"/>
      <c r="F905" s="527"/>
      <c r="G905" s="527"/>
      <c r="H905" s="527"/>
      <c r="I905" s="532"/>
      <c r="J905" s="94"/>
      <c r="K905" s="140"/>
      <c r="L905" s="54"/>
      <c r="M905" s="254"/>
      <c r="N905" s="8"/>
      <c r="O905" s="8"/>
      <c r="P905" s="54"/>
      <c r="Q905" s="536"/>
      <c r="R905" s="83"/>
      <c r="S905" s="528"/>
      <c r="T905" s="486"/>
      <c r="U905" s="102" t="s">
        <v>329</v>
      </c>
      <c r="V905" s="83" t="s">
        <v>21</v>
      </c>
      <c r="W905" s="528">
        <v>0.85</v>
      </c>
      <c r="X905" s="37"/>
      <c r="Y905" s="7"/>
      <c r="Z905" s="7"/>
      <c r="AA905" s="213"/>
      <c r="AB905" s="213"/>
      <c r="AC905" s="213"/>
      <c r="AD905" s="45">
        <f>ROUND(ROUND(ROUND(H872*P$890,0)*T902,0)*W905,0)</f>
        <v>142</v>
      </c>
      <c r="AE905" s="79"/>
    </row>
    <row r="906" ht="45.0" customHeight="1">
      <c r="A906" s="29">
        <v>61.0</v>
      </c>
      <c r="B906" s="29">
        <v>9954.0</v>
      </c>
      <c r="C906" s="32" t="s">
        <v>12582</v>
      </c>
      <c r="D906" s="155"/>
      <c r="E906" s="545"/>
      <c r="F906" s="542"/>
      <c r="G906" s="542"/>
      <c r="H906" s="542"/>
      <c r="I906" s="545"/>
      <c r="J906" s="107"/>
      <c r="K906" s="291"/>
      <c r="L906" s="109"/>
      <c r="M906" s="537"/>
      <c r="N906" s="22"/>
      <c r="O906" s="22"/>
      <c r="P906" s="109"/>
      <c r="Q906" s="537"/>
      <c r="R906" s="56"/>
      <c r="S906" s="548"/>
      <c r="T906" s="548"/>
      <c r="U906" s="484"/>
      <c r="V906" s="24"/>
      <c r="W906" s="26"/>
      <c r="X906" s="597" t="s">
        <v>20</v>
      </c>
      <c r="Y906" s="74" t="s">
        <v>21</v>
      </c>
      <c r="Z906" s="75">
        <v>0.85</v>
      </c>
      <c r="AA906" s="75"/>
      <c r="AB906" s="213"/>
      <c r="AC906" s="213"/>
      <c r="AD906" s="45">
        <f>ROUND(ROUND(ROUND(ROUND(H872*P$890,0)*T902,0)*W905,0)*Z906,0)</f>
        <v>121</v>
      </c>
      <c r="AE906" s="202"/>
    </row>
  </sheetData>
  <mergeCells count="612">
    <mergeCell ref="U371:U373"/>
    <mergeCell ref="U375:U378"/>
    <mergeCell ref="U383:U385"/>
    <mergeCell ref="U387:U390"/>
    <mergeCell ref="U395:U397"/>
    <mergeCell ref="U399:U402"/>
    <mergeCell ref="U407:U409"/>
    <mergeCell ref="U411:U414"/>
    <mergeCell ref="U419:U421"/>
    <mergeCell ref="U423:U426"/>
    <mergeCell ref="U431:U433"/>
    <mergeCell ref="U435:U438"/>
    <mergeCell ref="U443:U445"/>
    <mergeCell ref="U447:U450"/>
    <mergeCell ref="U27:U30"/>
    <mergeCell ref="U35:U37"/>
    <mergeCell ref="U39:U42"/>
    <mergeCell ref="U47:U49"/>
    <mergeCell ref="U51:U54"/>
    <mergeCell ref="U59:U61"/>
    <mergeCell ref="U63:U66"/>
    <mergeCell ref="U71:U73"/>
    <mergeCell ref="U75:U78"/>
    <mergeCell ref="U87:U90"/>
    <mergeCell ref="U95:U97"/>
    <mergeCell ref="U99:U102"/>
    <mergeCell ref="U107:U109"/>
    <mergeCell ref="U111:U114"/>
    <mergeCell ref="U119:U121"/>
    <mergeCell ref="U123:U126"/>
    <mergeCell ref="U131:U133"/>
    <mergeCell ref="U135:U138"/>
    <mergeCell ref="U143:U145"/>
    <mergeCell ref="U147:U150"/>
    <mergeCell ref="U155:U157"/>
    <mergeCell ref="U159:U162"/>
    <mergeCell ref="U167:U169"/>
    <mergeCell ref="U171:U174"/>
    <mergeCell ref="U179:U181"/>
    <mergeCell ref="U183:U186"/>
    <mergeCell ref="U191:U193"/>
    <mergeCell ref="U195:U198"/>
    <mergeCell ref="U203:U205"/>
    <mergeCell ref="U207:U210"/>
    <mergeCell ref="U215:U217"/>
    <mergeCell ref="U219:U222"/>
    <mergeCell ref="U227:U229"/>
    <mergeCell ref="U231:U234"/>
    <mergeCell ref="U239:U241"/>
    <mergeCell ref="U243:U246"/>
    <mergeCell ref="U251:U253"/>
    <mergeCell ref="U255:U258"/>
    <mergeCell ref="U263:U265"/>
    <mergeCell ref="U267:U270"/>
    <mergeCell ref="U275:U277"/>
    <mergeCell ref="U279:U282"/>
    <mergeCell ref="U455:U457"/>
    <mergeCell ref="U459:U462"/>
    <mergeCell ref="U467:U469"/>
    <mergeCell ref="U471:U474"/>
    <mergeCell ref="U479:U481"/>
    <mergeCell ref="U483:U486"/>
    <mergeCell ref="U491:U493"/>
    <mergeCell ref="U771:U774"/>
    <mergeCell ref="U779:U781"/>
    <mergeCell ref="U783:U786"/>
    <mergeCell ref="U791:U793"/>
    <mergeCell ref="U795:U798"/>
    <mergeCell ref="U807:U810"/>
    <mergeCell ref="U815:U817"/>
    <mergeCell ref="U819:U822"/>
    <mergeCell ref="U827:U829"/>
    <mergeCell ref="U831:U834"/>
    <mergeCell ref="U839:U841"/>
    <mergeCell ref="U843:U846"/>
    <mergeCell ref="U851:U853"/>
    <mergeCell ref="U855:U858"/>
    <mergeCell ref="U495:U498"/>
    <mergeCell ref="U503:U505"/>
    <mergeCell ref="U507:U510"/>
    <mergeCell ref="U519:U522"/>
    <mergeCell ref="U527:U529"/>
    <mergeCell ref="U531:U534"/>
    <mergeCell ref="U539:U541"/>
    <mergeCell ref="U543:U546"/>
    <mergeCell ref="U551:U553"/>
    <mergeCell ref="U555:U558"/>
    <mergeCell ref="U563:U565"/>
    <mergeCell ref="U567:U570"/>
    <mergeCell ref="U575:U577"/>
    <mergeCell ref="U579:U582"/>
    <mergeCell ref="U591:U594"/>
    <mergeCell ref="U599:U601"/>
    <mergeCell ref="U603:U606"/>
    <mergeCell ref="U611:U613"/>
    <mergeCell ref="U615:U618"/>
    <mergeCell ref="U623:U625"/>
    <mergeCell ref="U627:U630"/>
    <mergeCell ref="U635:U637"/>
    <mergeCell ref="U639:U642"/>
    <mergeCell ref="U647:U649"/>
    <mergeCell ref="U651:U654"/>
    <mergeCell ref="U663:U666"/>
    <mergeCell ref="U671:U673"/>
    <mergeCell ref="U675:U678"/>
    <mergeCell ref="U683:U685"/>
    <mergeCell ref="U687:U690"/>
    <mergeCell ref="U695:U697"/>
    <mergeCell ref="U699:U702"/>
    <mergeCell ref="U707:U709"/>
    <mergeCell ref="U711:U714"/>
    <mergeCell ref="U719:U721"/>
    <mergeCell ref="U723:U726"/>
    <mergeCell ref="U735:U738"/>
    <mergeCell ref="U743:U745"/>
    <mergeCell ref="U747:U750"/>
    <mergeCell ref="U755:U757"/>
    <mergeCell ref="U759:U762"/>
    <mergeCell ref="U767:U769"/>
    <mergeCell ref="U863:U865"/>
    <mergeCell ref="U867:U870"/>
    <mergeCell ref="U881:U882"/>
    <mergeCell ref="U887:U888"/>
    <mergeCell ref="U893:U894"/>
    <mergeCell ref="U899:U900"/>
    <mergeCell ref="U905:U906"/>
    <mergeCell ref="R379:R382"/>
    <mergeCell ref="S385:T385"/>
    <mergeCell ref="S387:T387"/>
    <mergeCell ref="R391:R394"/>
    <mergeCell ref="S397:T397"/>
    <mergeCell ref="S399:T399"/>
    <mergeCell ref="N403:N406"/>
    <mergeCell ref="Q379:Q382"/>
    <mergeCell ref="R415:R418"/>
    <mergeCell ref="S421:T421"/>
    <mergeCell ref="S423:T423"/>
    <mergeCell ref="R427:R430"/>
    <mergeCell ref="S433:T433"/>
    <mergeCell ref="S435:T435"/>
    <mergeCell ref="S277:T277"/>
    <mergeCell ref="S279:T279"/>
    <mergeCell ref="S289:T289"/>
    <mergeCell ref="S291:T291"/>
    <mergeCell ref="G295:G297"/>
    <mergeCell ref="M295:M303"/>
    <mergeCell ref="N295:N298"/>
    <mergeCell ref="S327:T327"/>
    <mergeCell ref="N331:N334"/>
    <mergeCell ref="R283:R286"/>
    <mergeCell ref="Q307:Q310"/>
    <mergeCell ref="R307:R310"/>
    <mergeCell ref="S313:T313"/>
    <mergeCell ref="S315:T315"/>
    <mergeCell ref="R319:R322"/>
    <mergeCell ref="S325:T325"/>
    <mergeCell ref="J367:J370"/>
    <mergeCell ref="M367:M375"/>
    <mergeCell ref="N367:N370"/>
    <mergeCell ref="F439:F441"/>
    <mergeCell ref="G439:G441"/>
    <mergeCell ref="M439:M447"/>
    <mergeCell ref="N439:N442"/>
    <mergeCell ref="Q343:Q346"/>
    <mergeCell ref="R343:R346"/>
    <mergeCell ref="S349:T349"/>
    <mergeCell ref="S351:T351"/>
    <mergeCell ref="R355:R358"/>
    <mergeCell ref="S361:T361"/>
    <mergeCell ref="S363:T363"/>
    <mergeCell ref="S495:T495"/>
    <mergeCell ref="S505:T505"/>
    <mergeCell ref="S507:T507"/>
    <mergeCell ref="J511:J514"/>
    <mergeCell ref="M511:M519"/>
    <mergeCell ref="N511:N514"/>
    <mergeCell ref="S529:T529"/>
    <mergeCell ref="S531:T531"/>
    <mergeCell ref="S457:T457"/>
    <mergeCell ref="S459:T459"/>
    <mergeCell ref="R463:R466"/>
    <mergeCell ref="S469:T469"/>
    <mergeCell ref="S471:T471"/>
    <mergeCell ref="N475:N478"/>
    <mergeCell ref="S493:T493"/>
    <mergeCell ref="S709:T709"/>
    <mergeCell ref="S711:T711"/>
    <mergeCell ref="R667:R670"/>
    <mergeCell ref="R679:R682"/>
    <mergeCell ref="S685:T685"/>
    <mergeCell ref="S687:T687"/>
    <mergeCell ref="N691:N694"/>
    <mergeCell ref="Q703:Q706"/>
    <mergeCell ref="R703:R706"/>
    <mergeCell ref="R523:R526"/>
    <mergeCell ref="R535:R538"/>
    <mergeCell ref="S541:T541"/>
    <mergeCell ref="S543:T543"/>
    <mergeCell ref="N547:N550"/>
    <mergeCell ref="Q415:Q418"/>
    <mergeCell ref="Q451:Q454"/>
    <mergeCell ref="R451:R454"/>
    <mergeCell ref="Q487:Q490"/>
    <mergeCell ref="R487:R490"/>
    <mergeCell ref="R499:R502"/>
    <mergeCell ref="Q523:Q526"/>
    <mergeCell ref="G583:G585"/>
    <mergeCell ref="M583:M591"/>
    <mergeCell ref="N583:N586"/>
    <mergeCell ref="Q559:Q562"/>
    <mergeCell ref="R559:R562"/>
    <mergeCell ref="S565:T565"/>
    <mergeCell ref="S567:T567"/>
    <mergeCell ref="R571:R574"/>
    <mergeCell ref="S577:T577"/>
    <mergeCell ref="S579:T579"/>
    <mergeCell ref="R595:R598"/>
    <mergeCell ref="S601:T601"/>
    <mergeCell ref="S603:T603"/>
    <mergeCell ref="R607:R610"/>
    <mergeCell ref="S613:T613"/>
    <mergeCell ref="S615:T615"/>
    <mergeCell ref="N619:N622"/>
    <mergeCell ref="Q595:Q598"/>
    <mergeCell ref="Q631:Q634"/>
    <mergeCell ref="R631:R634"/>
    <mergeCell ref="S637:T637"/>
    <mergeCell ref="S639:T639"/>
    <mergeCell ref="R643:R646"/>
    <mergeCell ref="S649:T649"/>
    <mergeCell ref="S651:T651"/>
    <mergeCell ref="J655:J658"/>
    <mergeCell ref="M655:M663"/>
    <mergeCell ref="N655:N658"/>
    <mergeCell ref="Q667:Q670"/>
    <mergeCell ref="S673:T673"/>
    <mergeCell ref="S675:T675"/>
    <mergeCell ref="X657:X658"/>
    <mergeCell ref="X661:X662"/>
    <mergeCell ref="X665:X666"/>
    <mergeCell ref="X669:X670"/>
    <mergeCell ref="X673:X674"/>
    <mergeCell ref="X677:X678"/>
    <mergeCell ref="X681:X682"/>
    <mergeCell ref="M727:M735"/>
    <mergeCell ref="N727:N730"/>
    <mergeCell ref="Q739:Q742"/>
    <mergeCell ref="R739:R742"/>
    <mergeCell ref="X713:X714"/>
    <mergeCell ref="R715:R718"/>
    <mergeCell ref="X717:X718"/>
    <mergeCell ref="S721:T721"/>
    <mergeCell ref="X721:X722"/>
    <mergeCell ref="S723:T723"/>
    <mergeCell ref="G727:G729"/>
    <mergeCell ref="X685:X686"/>
    <mergeCell ref="X689:X690"/>
    <mergeCell ref="X693:X694"/>
    <mergeCell ref="X697:X698"/>
    <mergeCell ref="X701:X702"/>
    <mergeCell ref="X705:X706"/>
    <mergeCell ref="X709:X710"/>
    <mergeCell ref="X725:X726"/>
    <mergeCell ref="X729:X730"/>
    <mergeCell ref="U731:U733"/>
    <mergeCell ref="X733:X734"/>
    <mergeCell ref="X737:X738"/>
    <mergeCell ref="X741:X742"/>
    <mergeCell ref="X745:X746"/>
    <mergeCell ref="S745:T745"/>
    <mergeCell ref="S747:T747"/>
    <mergeCell ref="R751:R754"/>
    <mergeCell ref="S757:T757"/>
    <mergeCell ref="S759:T759"/>
    <mergeCell ref="N763:N766"/>
    <mergeCell ref="Q775:Q778"/>
    <mergeCell ref="J799:J802"/>
    <mergeCell ref="M799:M807"/>
    <mergeCell ref="N799:N802"/>
    <mergeCell ref="X805:X806"/>
    <mergeCell ref="U873:U874"/>
    <mergeCell ref="U875:U876"/>
    <mergeCell ref="U879:U880"/>
    <mergeCell ref="S880:T880"/>
    <mergeCell ref="S881:T881"/>
    <mergeCell ref="R883:R886"/>
    <mergeCell ref="U885:U886"/>
    <mergeCell ref="S898:T898"/>
    <mergeCell ref="S899:T899"/>
    <mergeCell ref="R901:R904"/>
    <mergeCell ref="U903:U904"/>
    <mergeCell ref="S904:T904"/>
    <mergeCell ref="S905:T905"/>
    <mergeCell ref="S886:T886"/>
    <mergeCell ref="S887:T887"/>
    <mergeCell ref="N889:N892"/>
    <mergeCell ref="U891:U892"/>
    <mergeCell ref="Q895:Q897"/>
    <mergeCell ref="R895:R898"/>
    <mergeCell ref="U897:U898"/>
    <mergeCell ref="R775:R778"/>
    <mergeCell ref="S781:T781"/>
    <mergeCell ref="S783:T783"/>
    <mergeCell ref="R787:R790"/>
    <mergeCell ref="X789:X790"/>
    <mergeCell ref="S793:T793"/>
    <mergeCell ref="S795:T795"/>
    <mergeCell ref="X801:X802"/>
    <mergeCell ref="U803:U805"/>
    <mergeCell ref="X809:X810"/>
    <mergeCell ref="Q811:Q814"/>
    <mergeCell ref="R811:R814"/>
    <mergeCell ref="X813:X814"/>
    <mergeCell ref="X817:X818"/>
    <mergeCell ref="S817:T817"/>
    <mergeCell ref="S819:T819"/>
    <mergeCell ref="X821:X822"/>
    <mergeCell ref="R823:R826"/>
    <mergeCell ref="X825:X826"/>
    <mergeCell ref="S829:T829"/>
    <mergeCell ref="S831:T831"/>
    <mergeCell ref="X845:X846"/>
    <mergeCell ref="X849:X850"/>
    <mergeCell ref="X853:X854"/>
    <mergeCell ref="X857:X858"/>
    <mergeCell ref="X861:X862"/>
    <mergeCell ref="X865:X866"/>
    <mergeCell ref="X869:X870"/>
    <mergeCell ref="X829:X830"/>
    <mergeCell ref="X833:X834"/>
    <mergeCell ref="N835:N838"/>
    <mergeCell ref="X837:X838"/>
    <mergeCell ref="X841:X842"/>
    <mergeCell ref="Q847:Q850"/>
    <mergeCell ref="R847:R850"/>
    <mergeCell ref="M871:M878"/>
    <mergeCell ref="N871:N874"/>
    <mergeCell ref="Q877:Q879"/>
    <mergeCell ref="R877:R880"/>
    <mergeCell ref="S853:T853"/>
    <mergeCell ref="S855:T855"/>
    <mergeCell ref="R859:R862"/>
    <mergeCell ref="S865:T865"/>
    <mergeCell ref="S867:T867"/>
    <mergeCell ref="D871:E874"/>
    <mergeCell ref="F871:G875"/>
    <mergeCell ref="D7:D11"/>
    <mergeCell ref="E7:E11"/>
    <mergeCell ref="F7:F9"/>
    <mergeCell ref="G7:G9"/>
    <mergeCell ref="M7:M15"/>
    <mergeCell ref="N7:N10"/>
    <mergeCell ref="U11:U13"/>
    <mergeCell ref="X9:X10"/>
    <mergeCell ref="X13:X14"/>
    <mergeCell ref="U15:U18"/>
    <mergeCell ref="X17:X18"/>
    <mergeCell ref="Q19:Q22"/>
    <mergeCell ref="R19:R22"/>
    <mergeCell ref="X21:X22"/>
    <mergeCell ref="U23:U25"/>
    <mergeCell ref="S25:T25"/>
    <mergeCell ref="X25:X26"/>
    <mergeCell ref="S27:T27"/>
    <mergeCell ref="X29:X30"/>
    <mergeCell ref="R31:R34"/>
    <mergeCell ref="S37:T37"/>
    <mergeCell ref="S39:T39"/>
    <mergeCell ref="X33:X34"/>
    <mergeCell ref="X37:X38"/>
    <mergeCell ref="X41:X42"/>
    <mergeCell ref="N43:N46"/>
    <mergeCell ref="X45:X46"/>
    <mergeCell ref="X49:X50"/>
    <mergeCell ref="X53:X54"/>
    <mergeCell ref="Q55:Q58"/>
    <mergeCell ref="R55:R58"/>
    <mergeCell ref="X57:X58"/>
    <mergeCell ref="S61:T61"/>
    <mergeCell ref="X61:X62"/>
    <mergeCell ref="S63:T63"/>
    <mergeCell ref="R67:R70"/>
    <mergeCell ref="S73:T73"/>
    <mergeCell ref="S75:T75"/>
    <mergeCell ref="J79:J82"/>
    <mergeCell ref="M79:M87"/>
    <mergeCell ref="N79:N82"/>
    <mergeCell ref="U83:U85"/>
    <mergeCell ref="Q91:Q94"/>
    <mergeCell ref="X105:X106"/>
    <mergeCell ref="X117:X118"/>
    <mergeCell ref="X65:X66"/>
    <mergeCell ref="X69:X70"/>
    <mergeCell ref="X73:X74"/>
    <mergeCell ref="X77:X78"/>
    <mergeCell ref="X81:X82"/>
    <mergeCell ref="X85:X86"/>
    <mergeCell ref="X89:X90"/>
    <mergeCell ref="X93:X94"/>
    <mergeCell ref="X97:X98"/>
    <mergeCell ref="X101:X102"/>
    <mergeCell ref="X109:X110"/>
    <mergeCell ref="X113:X114"/>
    <mergeCell ref="X121:X122"/>
    <mergeCell ref="X125:X126"/>
    <mergeCell ref="X129:X130"/>
    <mergeCell ref="X133:X134"/>
    <mergeCell ref="X137:X138"/>
    <mergeCell ref="X141:X142"/>
    <mergeCell ref="X145:X146"/>
    <mergeCell ref="X149:X150"/>
    <mergeCell ref="X153:X154"/>
    <mergeCell ref="X157:X158"/>
    <mergeCell ref="X161:X162"/>
    <mergeCell ref="X165:X166"/>
    <mergeCell ref="X169:X170"/>
    <mergeCell ref="X173:X174"/>
    <mergeCell ref="X177:X178"/>
    <mergeCell ref="X181:X182"/>
    <mergeCell ref="X185:X186"/>
    <mergeCell ref="X189:X190"/>
    <mergeCell ref="X193:X194"/>
    <mergeCell ref="X197:X198"/>
    <mergeCell ref="X201:X202"/>
    <mergeCell ref="X205:X206"/>
    <mergeCell ref="X209:X210"/>
    <mergeCell ref="X213:X214"/>
    <mergeCell ref="X217:X218"/>
    <mergeCell ref="X221:X222"/>
    <mergeCell ref="X225:X226"/>
    <mergeCell ref="X229:X230"/>
    <mergeCell ref="X233:X234"/>
    <mergeCell ref="X237:X238"/>
    <mergeCell ref="X241:X242"/>
    <mergeCell ref="X245:X246"/>
    <mergeCell ref="X249:X250"/>
    <mergeCell ref="X253:X254"/>
    <mergeCell ref="X257:X258"/>
    <mergeCell ref="X261:X262"/>
    <mergeCell ref="X265:X266"/>
    <mergeCell ref="R91:R94"/>
    <mergeCell ref="S97:T97"/>
    <mergeCell ref="S99:T99"/>
    <mergeCell ref="R103:R106"/>
    <mergeCell ref="S109:T109"/>
    <mergeCell ref="S111:T111"/>
    <mergeCell ref="N115:N118"/>
    <mergeCell ref="G151:G153"/>
    <mergeCell ref="M151:M159"/>
    <mergeCell ref="N151:N154"/>
    <mergeCell ref="Q127:Q130"/>
    <mergeCell ref="R127:R130"/>
    <mergeCell ref="S133:T133"/>
    <mergeCell ref="S135:T135"/>
    <mergeCell ref="R139:R142"/>
    <mergeCell ref="S145:T145"/>
    <mergeCell ref="S147:T147"/>
    <mergeCell ref="R163:R166"/>
    <mergeCell ref="S169:T169"/>
    <mergeCell ref="S171:T171"/>
    <mergeCell ref="R175:R178"/>
    <mergeCell ref="S181:T181"/>
    <mergeCell ref="S183:T183"/>
    <mergeCell ref="N187:N190"/>
    <mergeCell ref="Q163:Q166"/>
    <mergeCell ref="Q199:Q202"/>
    <mergeCell ref="R199:R202"/>
    <mergeCell ref="S205:T205"/>
    <mergeCell ref="S207:T207"/>
    <mergeCell ref="R211:R214"/>
    <mergeCell ref="S217:T217"/>
    <mergeCell ref="S219:T219"/>
    <mergeCell ref="J223:J226"/>
    <mergeCell ref="M223:M231"/>
    <mergeCell ref="N223:N226"/>
    <mergeCell ref="Q235:Q238"/>
    <mergeCell ref="S241:T241"/>
    <mergeCell ref="S243:T243"/>
    <mergeCell ref="R235:R238"/>
    <mergeCell ref="R247:R250"/>
    <mergeCell ref="S253:T253"/>
    <mergeCell ref="S255:T255"/>
    <mergeCell ref="N259:N262"/>
    <mergeCell ref="Q271:Q274"/>
    <mergeCell ref="R271:R274"/>
    <mergeCell ref="U287:U289"/>
    <mergeCell ref="U291:U294"/>
    <mergeCell ref="U299:U301"/>
    <mergeCell ref="U303:U306"/>
    <mergeCell ref="U311:U313"/>
    <mergeCell ref="U315:U318"/>
    <mergeCell ref="U323:U325"/>
    <mergeCell ref="U515:U517"/>
    <mergeCell ref="U587:U589"/>
    <mergeCell ref="U659:U661"/>
    <mergeCell ref="U327:U330"/>
    <mergeCell ref="U335:U337"/>
    <mergeCell ref="U339:U342"/>
    <mergeCell ref="U347:U349"/>
    <mergeCell ref="U351:U354"/>
    <mergeCell ref="U359:U361"/>
    <mergeCell ref="U363:U366"/>
    <mergeCell ref="X269:X270"/>
    <mergeCell ref="X273:X274"/>
    <mergeCell ref="X277:X278"/>
    <mergeCell ref="X281:X282"/>
    <mergeCell ref="X285:X286"/>
    <mergeCell ref="X289:X290"/>
    <mergeCell ref="X293:X294"/>
    <mergeCell ref="X297:X298"/>
    <mergeCell ref="X301:X302"/>
    <mergeCell ref="X305:X306"/>
    <mergeCell ref="X309:X310"/>
    <mergeCell ref="X313:X314"/>
    <mergeCell ref="X317:X318"/>
    <mergeCell ref="X321:X322"/>
    <mergeCell ref="X325:X326"/>
    <mergeCell ref="X329:X330"/>
    <mergeCell ref="X333:X334"/>
    <mergeCell ref="X337:X338"/>
    <mergeCell ref="X341:X342"/>
    <mergeCell ref="X345:X346"/>
    <mergeCell ref="X349:X350"/>
    <mergeCell ref="X353:X354"/>
    <mergeCell ref="X357:X358"/>
    <mergeCell ref="X361:X362"/>
    <mergeCell ref="X365:X366"/>
    <mergeCell ref="X369:X370"/>
    <mergeCell ref="X373:X374"/>
    <mergeCell ref="X377:X378"/>
    <mergeCell ref="X381:X382"/>
    <mergeCell ref="X385:X386"/>
    <mergeCell ref="X389:X390"/>
    <mergeCell ref="X391:X392"/>
    <mergeCell ref="X393:X394"/>
    <mergeCell ref="X397:X398"/>
    <mergeCell ref="X401:X402"/>
    <mergeCell ref="X405:X406"/>
    <mergeCell ref="X409:X410"/>
    <mergeCell ref="X413:X414"/>
    <mergeCell ref="X417:X418"/>
    <mergeCell ref="X421:X422"/>
    <mergeCell ref="X425:X426"/>
    <mergeCell ref="X429:X430"/>
    <mergeCell ref="X433:X434"/>
    <mergeCell ref="X437:X438"/>
    <mergeCell ref="X441:X442"/>
    <mergeCell ref="X445:X446"/>
    <mergeCell ref="X449:X450"/>
    <mergeCell ref="X453:X454"/>
    <mergeCell ref="X457:X458"/>
    <mergeCell ref="X461:X462"/>
    <mergeCell ref="X465:X466"/>
    <mergeCell ref="X469:X470"/>
    <mergeCell ref="X473:X474"/>
    <mergeCell ref="X477:X478"/>
    <mergeCell ref="X481:X482"/>
    <mergeCell ref="X485:X486"/>
    <mergeCell ref="X489:X490"/>
    <mergeCell ref="X493:X494"/>
    <mergeCell ref="X497:X498"/>
    <mergeCell ref="X501:X502"/>
    <mergeCell ref="X505:X506"/>
    <mergeCell ref="X509:X510"/>
    <mergeCell ref="X513:X514"/>
    <mergeCell ref="X517:X518"/>
    <mergeCell ref="X521:X522"/>
    <mergeCell ref="X525:X526"/>
    <mergeCell ref="X529:X530"/>
    <mergeCell ref="X533:X534"/>
    <mergeCell ref="X537:X538"/>
    <mergeCell ref="X541:X542"/>
    <mergeCell ref="X545:X546"/>
    <mergeCell ref="X549:X550"/>
    <mergeCell ref="X553:X554"/>
    <mergeCell ref="X557:X558"/>
    <mergeCell ref="X561:X562"/>
    <mergeCell ref="X565:X566"/>
    <mergeCell ref="X569:X570"/>
    <mergeCell ref="X573:X574"/>
    <mergeCell ref="X577:X578"/>
    <mergeCell ref="X581:X582"/>
    <mergeCell ref="X585:X586"/>
    <mergeCell ref="X589:X590"/>
    <mergeCell ref="X593:X594"/>
    <mergeCell ref="X597:X598"/>
    <mergeCell ref="X601:X602"/>
    <mergeCell ref="X605:X606"/>
    <mergeCell ref="X609:X610"/>
    <mergeCell ref="X613:X614"/>
    <mergeCell ref="X617:X618"/>
    <mergeCell ref="X621:X622"/>
    <mergeCell ref="X625:X626"/>
    <mergeCell ref="X629:X630"/>
    <mergeCell ref="X633:X634"/>
    <mergeCell ref="X637:X638"/>
    <mergeCell ref="X641:X642"/>
    <mergeCell ref="X645:X646"/>
    <mergeCell ref="X649:X650"/>
    <mergeCell ref="X653:X654"/>
    <mergeCell ref="X777:X778"/>
    <mergeCell ref="X781:X782"/>
    <mergeCell ref="X785:X786"/>
    <mergeCell ref="X793:X794"/>
    <mergeCell ref="X797:X798"/>
    <mergeCell ref="X749:X750"/>
    <mergeCell ref="X753:X754"/>
    <mergeCell ref="X757:X758"/>
    <mergeCell ref="X761:X762"/>
    <mergeCell ref="X765:X766"/>
    <mergeCell ref="X769:X770"/>
    <mergeCell ref="X773:X774"/>
  </mergeCells>
  <printOptions horizontalCentered="1"/>
  <pageMargins bottom="0.3937007874015748" footer="0.0" header="0.0" left="0.3937007874015748" right="0.3937007874015748" top="0.6299212598425197"/>
  <pageSetup fitToHeight="0" paperSize="9" orientation="portrait"/>
  <headerFooter>
    <oddHeader>&amp;R児童発達支援</oddHeader>
    <oddFooter>&amp;C&amp;P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 fitToPage="1"/>
  </sheetPr>
  <sheetViews>
    <sheetView workbookViewId="0"/>
  </sheetViews>
  <sheetFormatPr customHeight="1" defaultColWidth="12.63" defaultRowHeight="15.0"/>
  <cols>
    <col customWidth="1" min="1" max="1" width="4.0"/>
    <col customWidth="1" min="2" max="2" width="6.63"/>
    <col customWidth="1" min="3" max="3" width="36.38"/>
    <col customWidth="1" min="4" max="6" width="5.75"/>
    <col customWidth="1" min="7" max="7" width="6.63"/>
    <col customWidth="1" min="8" max="8" width="4.25"/>
    <col customWidth="1" min="9" max="9" width="4.75"/>
    <col customWidth="1" min="10" max="10" width="5.75"/>
    <col customWidth="1" min="11" max="11" width="3.5"/>
    <col customWidth="1" min="12" max="12" width="7.38"/>
    <col customWidth="1" min="13" max="14" width="5.75"/>
    <col customWidth="1" min="15" max="15" width="3.0"/>
    <col customWidth="1" min="16" max="16" width="4.0"/>
    <col customWidth="1" min="17" max="18" width="5.75"/>
    <col customWidth="1" min="19" max="19" width="3.0"/>
    <col customWidth="1" min="20" max="20" width="4.0"/>
    <col customWidth="1" min="21" max="21" width="5.75"/>
    <col customWidth="1" min="22" max="22" width="3.0"/>
    <col customWidth="1" min="23" max="23" width="4.0"/>
    <col customWidth="1" min="24" max="24" width="6.63"/>
    <col customWidth="1" min="25" max="25" width="3.0"/>
    <col customWidth="1" min="26" max="26" width="4.0"/>
    <col customWidth="1" min="27" max="27" width="17.88"/>
    <col customWidth="1" min="28" max="28" width="2.25"/>
    <col customWidth="1" min="29" max="29" width="4.5"/>
    <col customWidth="1" min="30" max="31" width="7.5"/>
  </cols>
  <sheetData>
    <row r="1" ht="16.5" customHeight="1">
      <c r="A1" s="479"/>
      <c r="B1" s="14"/>
      <c r="C1" s="589"/>
      <c r="D1" s="14"/>
      <c r="E1" s="14"/>
      <c r="F1" s="14"/>
      <c r="G1" s="14"/>
      <c r="H1" s="14"/>
      <c r="I1" s="14"/>
      <c r="J1" s="8"/>
      <c r="K1" s="8"/>
      <c r="L1" s="8"/>
      <c r="M1" s="8"/>
      <c r="N1" s="8"/>
      <c r="O1" s="8"/>
      <c r="P1" s="8"/>
      <c r="Q1" s="14"/>
      <c r="R1" s="14"/>
      <c r="S1" s="14"/>
      <c r="T1" s="14"/>
      <c r="U1" s="14"/>
      <c r="V1" s="99"/>
      <c r="W1" s="14"/>
      <c r="X1" s="515"/>
      <c r="Y1" s="515"/>
      <c r="Z1" s="515"/>
      <c r="AA1" s="515"/>
      <c r="AB1" s="515"/>
      <c r="AC1" s="515"/>
      <c r="AD1" s="14"/>
      <c r="AE1" s="14"/>
    </row>
    <row r="2" ht="16.5" customHeight="1">
      <c r="A2" s="479"/>
      <c r="B2" s="14"/>
      <c r="C2" s="589"/>
      <c r="D2" s="14"/>
      <c r="E2" s="14"/>
      <c r="F2" s="14"/>
      <c r="G2" s="14"/>
      <c r="H2" s="14"/>
      <c r="I2" s="14"/>
      <c r="J2" s="8"/>
      <c r="K2" s="8"/>
      <c r="L2" s="8"/>
      <c r="M2" s="8"/>
      <c r="N2" s="8"/>
      <c r="O2" s="8"/>
      <c r="P2" s="8"/>
      <c r="Q2" s="14"/>
      <c r="R2" s="14"/>
      <c r="S2" s="14"/>
      <c r="T2" s="14"/>
      <c r="U2" s="14"/>
      <c r="V2" s="99"/>
      <c r="W2" s="14"/>
      <c r="X2" s="83"/>
      <c r="Y2" s="83"/>
      <c r="Z2" s="8"/>
      <c r="AA2" s="8"/>
      <c r="AB2" s="8"/>
      <c r="AC2" s="8"/>
      <c r="AD2" s="14"/>
      <c r="AE2" s="14"/>
    </row>
    <row r="3" ht="16.5" customHeight="1">
      <c r="A3" s="479"/>
      <c r="B3" s="14"/>
      <c r="C3" s="589"/>
      <c r="D3" s="14"/>
      <c r="E3" s="14"/>
      <c r="F3" s="14"/>
      <c r="G3" s="14"/>
      <c r="H3" s="14"/>
      <c r="I3" s="14"/>
      <c r="J3" s="8"/>
      <c r="K3" s="8"/>
      <c r="L3" s="8"/>
      <c r="M3" s="8"/>
      <c r="N3" s="8"/>
      <c r="O3" s="8"/>
      <c r="P3" s="8"/>
      <c r="Q3" s="14"/>
      <c r="R3" s="14"/>
      <c r="S3" s="14"/>
      <c r="T3" s="14"/>
      <c r="U3" s="14"/>
      <c r="V3" s="99"/>
      <c r="W3" s="14"/>
      <c r="X3" s="14"/>
      <c r="Y3" s="14"/>
      <c r="Z3" s="83"/>
      <c r="AA3" s="516"/>
      <c r="AB3" s="516"/>
      <c r="AC3" s="516"/>
      <c r="AD3" s="14"/>
      <c r="AE3" s="14"/>
    </row>
    <row r="4" ht="16.5" customHeight="1">
      <c r="A4" s="479"/>
      <c r="B4" s="479" t="s">
        <v>12583</v>
      </c>
      <c r="C4" s="589"/>
      <c r="D4" s="14"/>
      <c r="E4" s="14"/>
      <c r="F4" s="14"/>
      <c r="G4" s="14"/>
      <c r="H4" s="14"/>
      <c r="I4" s="14"/>
      <c r="J4" s="8"/>
      <c r="K4" s="22"/>
      <c r="L4" s="22"/>
      <c r="M4" s="22"/>
      <c r="N4" s="22"/>
      <c r="O4" s="22"/>
      <c r="P4" s="22"/>
      <c r="Q4" s="21"/>
      <c r="R4" s="21"/>
      <c r="S4" s="21"/>
      <c r="T4" s="21"/>
      <c r="U4" s="21"/>
      <c r="V4" s="24"/>
      <c r="W4" s="21"/>
      <c r="X4" s="25"/>
      <c r="Y4" s="25"/>
      <c r="Z4" s="25"/>
      <c r="AA4" s="21"/>
      <c r="AB4" s="21"/>
      <c r="AC4" s="21"/>
      <c r="AD4" s="14"/>
      <c r="AE4" s="14"/>
    </row>
    <row r="5" ht="16.5" customHeight="1">
      <c r="A5" s="489" t="s">
        <v>0</v>
      </c>
      <c r="B5" s="490"/>
      <c r="C5" s="4" t="s">
        <v>6</v>
      </c>
      <c r="D5" s="5"/>
      <c r="E5" s="6"/>
      <c r="F5" s="6"/>
      <c r="G5" s="6"/>
      <c r="H5" s="6"/>
      <c r="I5" s="6"/>
      <c r="J5" s="7"/>
      <c r="K5" s="7"/>
      <c r="L5" s="7"/>
      <c r="M5" s="7"/>
      <c r="N5" s="7"/>
      <c r="O5" s="7"/>
      <c r="P5" s="7"/>
      <c r="Q5" s="23" t="s">
        <v>7</v>
      </c>
      <c r="R5" s="6"/>
      <c r="S5" s="6"/>
      <c r="T5" s="14"/>
      <c r="U5" s="517"/>
      <c r="V5" s="9"/>
      <c r="W5" s="6"/>
      <c r="X5" s="23"/>
      <c r="Y5" s="6"/>
      <c r="Z5" s="6"/>
      <c r="AA5" s="6"/>
      <c r="AB5" s="6"/>
      <c r="AC5" s="6"/>
      <c r="AD5" s="12" t="s">
        <v>1</v>
      </c>
      <c r="AE5" s="12" t="s">
        <v>2</v>
      </c>
    </row>
    <row r="6" ht="16.5" customHeight="1">
      <c r="A6" s="17" t="s">
        <v>3</v>
      </c>
      <c r="B6" s="18" t="s">
        <v>4</v>
      </c>
      <c r="C6" s="109"/>
      <c r="D6" s="20"/>
      <c r="E6" s="21"/>
      <c r="F6" s="21"/>
      <c r="G6" s="21"/>
      <c r="H6" s="21"/>
      <c r="I6" s="21"/>
      <c r="J6" s="22"/>
      <c r="K6" s="22"/>
      <c r="L6" s="22"/>
      <c r="M6" s="22"/>
      <c r="N6" s="22"/>
      <c r="O6" s="22"/>
      <c r="P6" s="22"/>
      <c r="Q6" s="21"/>
      <c r="R6" s="21"/>
      <c r="S6" s="21"/>
      <c r="T6" s="21"/>
      <c r="U6" s="21"/>
      <c r="V6" s="24"/>
      <c r="W6" s="21"/>
      <c r="X6" s="21"/>
      <c r="Y6" s="21"/>
      <c r="Z6" s="21"/>
      <c r="AA6" s="21"/>
      <c r="AB6" s="21"/>
      <c r="AC6" s="21"/>
      <c r="AD6" s="27" t="s">
        <v>8</v>
      </c>
      <c r="AE6" s="27" t="s">
        <v>9</v>
      </c>
    </row>
    <row r="7" ht="16.5" customHeight="1">
      <c r="A7" s="29">
        <v>61.0</v>
      </c>
      <c r="B7" s="29" t="s">
        <v>3303</v>
      </c>
      <c r="C7" s="32" t="s">
        <v>12584</v>
      </c>
      <c r="D7" s="241" t="s">
        <v>8971</v>
      </c>
      <c r="E7" s="206" t="s">
        <v>8972</v>
      </c>
      <c r="F7" s="204" t="s">
        <v>8973</v>
      </c>
      <c r="G7" s="102" t="s">
        <v>8974</v>
      </c>
      <c r="H7" s="169"/>
      <c r="I7" s="519"/>
      <c r="J7" s="168"/>
      <c r="K7" s="152"/>
      <c r="L7" s="39"/>
      <c r="M7" s="241" t="s">
        <v>4961</v>
      </c>
      <c r="N7" s="598" t="s">
        <v>4962</v>
      </c>
      <c r="O7" s="7"/>
      <c r="P7" s="7"/>
      <c r="Q7" s="37"/>
      <c r="R7" s="7"/>
      <c r="S7" s="7"/>
      <c r="T7" s="7"/>
      <c r="U7" s="521"/>
      <c r="V7" s="14"/>
      <c r="W7" s="8"/>
      <c r="X7" s="52"/>
      <c r="Y7" s="7"/>
      <c r="Z7" s="39"/>
      <c r="AA7" s="213"/>
      <c r="AB7" s="213"/>
      <c r="AC7" s="213"/>
      <c r="AD7" s="45">
        <f>ROUND(ROUND(H8*P$8,0),0)</f>
        <v>581</v>
      </c>
      <c r="AE7" s="244" t="s">
        <v>18</v>
      </c>
    </row>
    <row r="8" ht="16.5" customHeight="1">
      <c r="A8" s="29">
        <v>61.0</v>
      </c>
      <c r="B8" s="29" t="s">
        <v>3305</v>
      </c>
      <c r="C8" s="32" t="s">
        <v>12585</v>
      </c>
      <c r="D8" s="481"/>
      <c r="E8" s="481"/>
      <c r="F8" s="481"/>
      <c r="G8" s="482"/>
      <c r="H8" s="50">
        <f>'28児童発達支援(基本１)'!H1016</f>
        <v>830</v>
      </c>
      <c r="I8" s="8" t="s">
        <v>9</v>
      </c>
      <c r="J8" s="94"/>
      <c r="K8" s="140"/>
      <c r="L8" s="54"/>
      <c r="M8" s="481"/>
      <c r="N8" s="482"/>
      <c r="O8" s="83" t="s">
        <v>21</v>
      </c>
      <c r="P8" s="528">
        <v>0.7</v>
      </c>
      <c r="Q8" s="52"/>
      <c r="R8" s="8"/>
      <c r="S8" s="8"/>
      <c r="T8" s="8"/>
      <c r="U8" s="521"/>
      <c r="V8" s="14"/>
      <c r="W8" s="8"/>
      <c r="X8" s="52"/>
      <c r="Y8" s="8"/>
      <c r="Z8" s="109"/>
      <c r="AA8" s="213" t="s">
        <v>30</v>
      </c>
      <c r="AB8" s="74">
        <v>5.0</v>
      </c>
      <c r="AC8" s="522" t="s">
        <v>31</v>
      </c>
      <c r="AD8" s="45">
        <f>ROUND(ROUND(H8*P$8,0),0)-AB8</f>
        <v>576</v>
      </c>
      <c r="AE8" s="79"/>
    </row>
    <row r="9" ht="16.5" customHeight="1">
      <c r="A9" s="29">
        <v>61.0</v>
      </c>
      <c r="B9" s="29" t="s">
        <v>3307</v>
      </c>
      <c r="C9" s="32" t="s">
        <v>12586</v>
      </c>
      <c r="D9" s="481"/>
      <c r="E9" s="481"/>
      <c r="F9" s="481"/>
      <c r="G9" s="482"/>
      <c r="H9" s="14"/>
      <c r="I9" s="14"/>
      <c r="J9" s="94"/>
      <c r="K9" s="140"/>
      <c r="L9" s="54"/>
      <c r="M9" s="481"/>
      <c r="N9" s="482"/>
      <c r="O9" s="14"/>
      <c r="P9" s="14"/>
      <c r="Q9" s="52"/>
      <c r="R9" s="8"/>
      <c r="S9" s="8"/>
      <c r="T9" s="8"/>
      <c r="U9" s="521"/>
      <c r="V9" s="14"/>
      <c r="W9" s="54"/>
      <c r="X9" s="305" t="s">
        <v>20</v>
      </c>
      <c r="Y9" s="41" t="s">
        <v>21</v>
      </c>
      <c r="Z9" s="86">
        <v>0.85</v>
      </c>
      <c r="AA9" s="75"/>
      <c r="AB9" s="213"/>
      <c r="AC9" s="213"/>
      <c r="AD9" s="45">
        <f>ROUND(ROUND(H8*P$8,0)*Z9,0)</f>
        <v>494</v>
      </c>
      <c r="AE9" s="79"/>
    </row>
    <row r="10" ht="16.5" customHeight="1">
      <c r="A10" s="29">
        <v>61.0</v>
      </c>
      <c r="B10" s="29" t="s">
        <v>3309</v>
      </c>
      <c r="C10" s="32" t="s">
        <v>12587</v>
      </c>
      <c r="D10" s="481"/>
      <c r="E10" s="481"/>
      <c r="F10" s="523"/>
      <c r="G10" s="174"/>
      <c r="H10" s="174"/>
      <c r="I10" s="174"/>
      <c r="J10" s="94"/>
      <c r="K10" s="140"/>
      <c r="L10" s="54"/>
      <c r="M10" s="481"/>
      <c r="N10" s="482"/>
      <c r="O10" s="8"/>
      <c r="P10" s="54"/>
      <c r="Q10" s="52"/>
      <c r="R10" s="8"/>
      <c r="S10" s="8"/>
      <c r="T10" s="8"/>
      <c r="U10" s="525"/>
      <c r="V10" s="21"/>
      <c r="W10" s="109"/>
      <c r="X10" s="484"/>
      <c r="Y10" s="56"/>
      <c r="Z10" s="526"/>
      <c r="AA10" s="213" t="s">
        <v>30</v>
      </c>
      <c r="AB10" s="74">
        <v>5.0</v>
      </c>
      <c r="AC10" s="522" t="s">
        <v>31</v>
      </c>
      <c r="AD10" s="45">
        <f>ROUND(ROUND(H8*P$8,0)*Z9,0)-AB10</f>
        <v>489</v>
      </c>
      <c r="AE10" s="79"/>
    </row>
    <row r="11" ht="16.5" customHeight="1">
      <c r="A11" s="29">
        <v>61.0</v>
      </c>
      <c r="B11" s="29" t="s">
        <v>3311</v>
      </c>
      <c r="C11" s="32" t="s">
        <v>12588</v>
      </c>
      <c r="D11" s="481"/>
      <c r="E11" s="481"/>
      <c r="F11" s="532"/>
      <c r="G11" s="527"/>
      <c r="H11" s="14"/>
      <c r="I11" s="14"/>
      <c r="J11" s="94"/>
      <c r="K11" s="140"/>
      <c r="L11" s="54"/>
      <c r="M11" s="481"/>
      <c r="N11" s="8"/>
      <c r="O11" s="8"/>
      <c r="P11" s="54"/>
      <c r="Q11" s="52"/>
      <c r="R11" s="8"/>
      <c r="S11" s="8"/>
      <c r="T11" s="8"/>
      <c r="U11" s="102" t="s">
        <v>326</v>
      </c>
      <c r="V11" s="41" t="s">
        <v>21</v>
      </c>
      <c r="W11" s="60">
        <v>0.7</v>
      </c>
      <c r="X11" s="37"/>
      <c r="Y11" s="7"/>
      <c r="Z11" s="39"/>
      <c r="AA11" s="213"/>
      <c r="AB11" s="213"/>
      <c r="AC11" s="213"/>
      <c r="AD11" s="45">
        <f>ROUND(ROUND(H8*P$8,0)*W11,0)</f>
        <v>407</v>
      </c>
      <c r="AE11" s="79"/>
    </row>
    <row r="12" ht="16.5" customHeight="1">
      <c r="A12" s="29">
        <v>61.0</v>
      </c>
      <c r="B12" s="29" t="s">
        <v>3313</v>
      </c>
      <c r="C12" s="32" t="s">
        <v>12589</v>
      </c>
      <c r="D12" s="231"/>
      <c r="E12" s="231"/>
      <c r="F12" s="532"/>
      <c r="G12" s="527"/>
      <c r="H12" s="8"/>
      <c r="I12" s="144"/>
      <c r="J12" s="94"/>
      <c r="K12" s="140"/>
      <c r="L12" s="54"/>
      <c r="M12" s="481"/>
      <c r="N12" s="8"/>
      <c r="O12" s="8"/>
      <c r="P12" s="54"/>
      <c r="Q12" s="52"/>
      <c r="R12" s="8"/>
      <c r="S12" s="8"/>
      <c r="T12" s="8"/>
      <c r="U12" s="482"/>
      <c r="V12" s="83"/>
      <c r="W12" s="528"/>
      <c r="X12" s="227"/>
      <c r="Y12" s="22"/>
      <c r="Z12" s="109"/>
      <c r="AA12" s="213" t="s">
        <v>30</v>
      </c>
      <c r="AB12" s="74">
        <v>5.0</v>
      </c>
      <c r="AC12" s="522" t="s">
        <v>31</v>
      </c>
      <c r="AD12" s="45">
        <f>ROUND(ROUND(H8*P$8,0)*W11,0)-AB12</f>
        <v>402</v>
      </c>
      <c r="AE12" s="79"/>
    </row>
    <row r="13" ht="16.5" customHeight="1">
      <c r="A13" s="29">
        <v>61.0</v>
      </c>
      <c r="B13" s="29" t="s">
        <v>3315</v>
      </c>
      <c r="C13" s="32" t="s">
        <v>12590</v>
      </c>
      <c r="D13" s="389"/>
      <c r="E13" s="231"/>
      <c r="F13" s="543"/>
      <c r="G13" s="113"/>
      <c r="H13" s="8"/>
      <c r="I13" s="144"/>
      <c r="J13" s="94"/>
      <c r="K13" s="140"/>
      <c r="L13" s="54"/>
      <c r="M13" s="481"/>
      <c r="N13" s="8"/>
      <c r="O13" s="8"/>
      <c r="P13" s="54"/>
      <c r="Q13" s="52"/>
      <c r="R13" s="8"/>
      <c r="S13" s="8"/>
      <c r="T13" s="8"/>
      <c r="U13" s="482"/>
      <c r="V13" s="99"/>
      <c r="W13" s="529"/>
      <c r="X13" s="305" t="s">
        <v>20</v>
      </c>
      <c r="Y13" s="41" t="s">
        <v>21</v>
      </c>
      <c r="Z13" s="86">
        <v>0.85</v>
      </c>
      <c r="AA13" s="75"/>
      <c r="AB13" s="213"/>
      <c r="AC13" s="213"/>
      <c r="AD13" s="45">
        <f>ROUND(ROUND(ROUND(H8*P$8,0)*W11,0)*Z13,0)</f>
        <v>346</v>
      </c>
      <c r="AE13" s="79"/>
    </row>
    <row r="14" ht="16.5" customHeight="1">
      <c r="A14" s="29">
        <v>61.0</v>
      </c>
      <c r="B14" s="29" t="s">
        <v>3317</v>
      </c>
      <c r="C14" s="32" t="s">
        <v>12591</v>
      </c>
      <c r="D14" s="389"/>
      <c r="E14" s="231"/>
      <c r="F14" s="543"/>
      <c r="G14" s="113"/>
      <c r="H14" s="8"/>
      <c r="I14" s="144"/>
      <c r="J14" s="94"/>
      <c r="K14" s="140"/>
      <c r="L14" s="54"/>
      <c r="M14" s="481"/>
      <c r="N14" s="8"/>
      <c r="O14" s="8"/>
      <c r="P14" s="54"/>
      <c r="Q14" s="52"/>
      <c r="R14" s="8"/>
      <c r="S14" s="8"/>
      <c r="T14" s="8"/>
      <c r="U14" s="530"/>
      <c r="V14" s="24"/>
      <c r="W14" s="26"/>
      <c r="X14" s="484"/>
      <c r="Y14" s="56"/>
      <c r="Z14" s="526"/>
      <c r="AA14" s="213" t="s">
        <v>30</v>
      </c>
      <c r="AB14" s="74">
        <v>5.0</v>
      </c>
      <c r="AC14" s="522" t="s">
        <v>31</v>
      </c>
      <c r="AD14" s="45">
        <f>ROUND(ROUND(ROUND(H8*P$8,0)*W11,0)*Z13,0)-AB14</f>
        <v>341</v>
      </c>
      <c r="AE14" s="79"/>
    </row>
    <row r="15" ht="16.5" customHeight="1">
      <c r="A15" s="29">
        <v>61.0</v>
      </c>
      <c r="B15" s="29" t="s">
        <v>3319</v>
      </c>
      <c r="C15" s="32" t="s">
        <v>12592</v>
      </c>
      <c r="D15" s="389"/>
      <c r="E15" s="231"/>
      <c r="F15" s="543"/>
      <c r="G15" s="113"/>
      <c r="H15" s="8"/>
      <c r="I15" s="144"/>
      <c r="J15" s="94"/>
      <c r="K15" s="140"/>
      <c r="L15" s="54"/>
      <c r="M15" s="481"/>
      <c r="N15" s="8"/>
      <c r="O15" s="8"/>
      <c r="P15" s="54"/>
      <c r="Q15" s="52"/>
      <c r="R15" s="8"/>
      <c r="S15" s="8"/>
      <c r="T15" s="54"/>
      <c r="U15" s="102" t="s">
        <v>329</v>
      </c>
      <c r="V15" s="83" t="s">
        <v>21</v>
      </c>
      <c r="W15" s="528">
        <v>0.85</v>
      </c>
      <c r="X15" s="37"/>
      <c r="Y15" s="7"/>
      <c r="Z15" s="39"/>
      <c r="AA15" s="213"/>
      <c r="AB15" s="213"/>
      <c r="AC15" s="213"/>
      <c r="AD15" s="45">
        <f>ROUND(ROUND(H8*P$8,0)*W15,0)</f>
        <v>494</v>
      </c>
      <c r="AE15" s="79"/>
    </row>
    <row r="16" ht="16.5" customHeight="1">
      <c r="A16" s="29">
        <v>61.0</v>
      </c>
      <c r="B16" s="29" t="s">
        <v>3321</v>
      </c>
      <c r="C16" s="32" t="s">
        <v>12593</v>
      </c>
      <c r="D16" s="389"/>
      <c r="E16" s="231"/>
      <c r="F16" s="543"/>
      <c r="G16" s="113"/>
      <c r="H16" s="8"/>
      <c r="I16" s="144"/>
      <c r="J16" s="94"/>
      <c r="K16" s="140"/>
      <c r="L16" s="54"/>
      <c r="M16" s="254"/>
      <c r="N16" s="8"/>
      <c r="O16" s="8"/>
      <c r="P16" s="54"/>
      <c r="Q16" s="52"/>
      <c r="R16" s="8"/>
      <c r="S16" s="8"/>
      <c r="T16" s="8"/>
      <c r="U16" s="482"/>
      <c r="V16" s="83"/>
      <c r="W16" s="528"/>
      <c r="X16" s="227"/>
      <c r="Y16" s="22"/>
      <c r="Z16" s="109"/>
      <c r="AA16" s="213" t="s">
        <v>30</v>
      </c>
      <c r="AB16" s="74">
        <v>5.0</v>
      </c>
      <c r="AC16" s="522" t="s">
        <v>31</v>
      </c>
      <c r="AD16" s="45">
        <f>ROUND(ROUND(H8*P$8,0)*W15,0)-AB16</f>
        <v>489</v>
      </c>
      <c r="AE16" s="79"/>
    </row>
    <row r="17" ht="16.5" customHeight="1">
      <c r="A17" s="29">
        <v>61.0</v>
      </c>
      <c r="B17" s="29" t="s">
        <v>3323</v>
      </c>
      <c r="C17" s="32" t="s">
        <v>12594</v>
      </c>
      <c r="D17" s="389"/>
      <c r="E17" s="231"/>
      <c r="F17" s="532"/>
      <c r="G17" s="527"/>
      <c r="H17" s="527"/>
      <c r="I17" s="532"/>
      <c r="J17" s="94"/>
      <c r="K17" s="140"/>
      <c r="L17" s="54"/>
      <c r="M17" s="254"/>
      <c r="N17" s="8"/>
      <c r="O17" s="8"/>
      <c r="P17" s="54"/>
      <c r="Q17" s="52"/>
      <c r="R17" s="8"/>
      <c r="S17" s="8"/>
      <c r="T17" s="8"/>
      <c r="U17" s="482"/>
      <c r="V17" s="99"/>
      <c r="W17" s="529"/>
      <c r="X17" s="305" t="s">
        <v>20</v>
      </c>
      <c r="Y17" s="41" t="s">
        <v>21</v>
      </c>
      <c r="Z17" s="86">
        <v>0.85</v>
      </c>
      <c r="AA17" s="75"/>
      <c r="AB17" s="213"/>
      <c r="AC17" s="213"/>
      <c r="AD17" s="45">
        <f>ROUND(ROUND(ROUND(H8*P$8,0)*W15,0)*Z17,0)</f>
        <v>420</v>
      </c>
      <c r="AE17" s="79"/>
    </row>
    <row r="18" ht="16.5" customHeight="1">
      <c r="A18" s="29">
        <v>61.0</v>
      </c>
      <c r="B18" s="29" t="s">
        <v>3325</v>
      </c>
      <c r="C18" s="32" t="s">
        <v>12595</v>
      </c>
      <c r="D18" s="389"/>
      <c r="E18" s="231"/>
      <c r="F18" s="532"/>
      <c r="G18" s="527"/>
      <c r="H18" s="527"/>
      <c r="I18" s="532"/>
      <c r="J18" s="94"/>
      <c r="K18" s="140"/>
      <c r="L18" s="54"/>
      <c r="M18" s="254"/>
      <c r="N18" s="8"/>
      <c r="O18" s="8"/>
      <c r="P18" s="54"/>
      <c r="Q18" s="227"/>
      <c r="R18" s="22"/>
      <c r="S18" s="22"/>
      <c r="T18" s="22"/>
      <c r="U18" s="484"/>
      <c r="V18" s="24"/>
      <c r="W18" s="26"/>
      <c r="X18" s="484"/>
      <c r="Y18" s="56"/>
      <c r="Z18" s="526"/>
      <c r="AA18" s="213" t="s">
        <v>30</v>
      </c>
      <c r="AB18" s="74">
        <v>5.0</v>
      </c>
      <c r="AC18" s="522" t="s">
        <v>31</v>
      </c>
      <c r="AD18" s="45">
        <f>ROUND(ROUND(ROUND(H8*P$8,0)*W15,0)*Z17,0)-AB18</f>
        <v>415</v>
      </c>
      <c r="AE18" s="79"/>
    </row>
    <row r="19" ht="16.5" customHeight="1">
      <c r="A19" s="403">
        <v>61.0</v>
      </c>
      <c r="B19" s="403" t="s">
        <v>3327</v>
      </c>
      <c r="C19" s="405" t="s">
        <v>12596</v>
      </c>
      <c r="D19" s="389"/>
      <c r="E19" s="389"/>
      <c r="F19" s="532"/>
      <c r="G19" s="527"/>
      <c r="H19" s="527"/>
      <c r="I19" s="532"/>
      <c r="J19" s="94"/>
      <c r="K19" s="140"/>
      <c r="L19" s="54"/>
      <c r="M19" s="254"/>
      <c r="N19" s="8"/>
      <c r="O19" s="8"/>
      <c r="P19" s="54"/>
      <c r="Q19" s="604" t="s">
        <v>23</v>
      </c>
      <c r="R19" s="605" t="s">
        <v>24</v>
      </c>
      <c r="S19" s="606"/>
      <c r="T19" s="606"/>
      <c r="U19" s="607"/>
      <c r="V19" s="608"/>
      <c r="W19" s="609"/>
      <c r="X19" s="610"/>
      <c r="Y19" s="611"/>
      <c r="Z19" s="612"/>
      <c r="AA19" s="613"/>
      <c r="AB19" s="613"/>
      <c r="AC19" s="613"/>
      <c r="AD19" s="414">
        <f>ROUND(ROUND(H8*P$8,0)*T20,0)</f>
        <v>407</v>
      </c>
      <c r="AE19" s="79"/>
    </row>
    <row r="20" ht="16.5" customHeight="1">
      <c r="A20" s="403">
        <v>61.0</v>
      </c>
      <c r="B20" s="403" t="s">
        <v>3329</v>
      </c>
      <c r="C20" s="405" t="s">
        <v>12597</v>
      </c>
      <c r="D20" s="389"/>
      <c r="E20" s="389"/>
      <c r="F20" s="532"/>
      <c r="G20" s="527"/>
      <c r="H20" s="527"/>
      <c r="I20" s="532"/>
      <c r="J20" s="94"/>
      <c r="K20" s="140"/>
      <c r="L20" s="54"/>
      <c r="M20" s="254"/>
      <c r="N20" s="8"/>
      <c r="O20" s="8"/>
      <c r="P20" s="54"/>
      <c r="Q20" s="481"/>
      <c r="R20" s="506"/>
      <c r="S20" s="614" t="s">
        <v>21</v>
      </c>
      <c r="T20" s="615">
        <v>0.7</v>
      </c>
      <c r="U20" s="616"/>
      <c r="V20" s="617"/>
      <c r="W20" s="618"/>
      <c r="X20" s="619"/>
      <c r="Y20" s="620"/>
      <c r="Z20" s="621"/>
      <c r="AA20" s="613" t="s">
        <v>30</v>
      </c>
      <c r="AB20" s="622">
        <v>5.0</v>
      </c>
      <c r="AC20" s="623" t="s">
        <v>31</v>
      </c>
      <c r="AD20" s="414">
        <f>ROUND(ROUND(H8*P$8,0)*T20,0)-AB20</f>
        <v>402</v>
      </c>
      <c r="AE20" s="79"/>
    </row>
    <row r="21" ht="16.5" customHeight="1">
      <c r="A21" s="403">
        <v>61.0</v>
      </c>
      <c r="B21" s="403" t="s">
        <v>3331</v>
      </c>
      <c r="C21" s="405" t="s">
        <v>12598</v>
      </c>
      <c r="D21" s="389"/>
      <c r="E21" s="389"/>
      <c r="F21" s="532"/>
      <c r="G21" s="527"/>
      <c r="H21" s="527"/>
      <c r="I21" s="532"/>
      <c r="J21" s="94"/>
      <c r="K21" s="140"/>
      <c r="L21" s="54"/>
      <c r="M21" s="254"/>
      <c r="N21" s="8"/>
      <c r="O21" s="8"/>
      <c r="P21" s="54"/>
      <c r="Q21" s="481"/>
      <c r="R21" s="506"/>
      <c r="S21" s="618"/>
      <c r="T21" s="618"/>
      <c r="U21" s="616"/>
      <c r="V21" s="617"/>
      <c r="W21" s="618"/>
      <c r="X21" s="507" t="s">
        <v>20</v>
      </c>
      <c r="Y21" s="624" t="s">
        <v>21</v>
      </c>
      <c r="Z21" s="625">
        <v>0.85</v>
      </c>
      <c r="AA21" s="626"/>
      <c r="AB21" s="613"/>
      <c r="AC21" s="613"/>
      <c r="AD21" s="414">
        <f>ROUND(ROUND(ROUND(H8*P$8,0)*T20,0)*Z21,0)</f>
        <v>346</v>
      </c>
      <c r="AE21" s="79"/>
    </row>
    <row r="22" ht="16.5" customHeight="1">
      <c r="A22" s="403">
        <v>61.0</v>
      </c>
      <c r="B22" s="403" t="s">
        <v>3333</v>
      </c>
      <c r="C22" s="405" t="s">
        <v>12599</v>
      </c>
      <c r="D22" s="389"/>
      <c r="E22" s="389"/>
      <c r="F22" s="532"/>
      <c r="G22" s="527"/>
      <c r="H22" s="527"/>
      <c r="I22" s="532"/>
      <c r="J22" s="94"/>
      <c r="K22" s="140"/>
      <c r="L22" s="54"/>
      <c r="M22" s="254"/>
      <c r="N22" s="8"/>
      <c r="O22" s="8"/>
      <c r="P22" s="54"/>
      <c r="Q22" s="508"/>
      <c r="R22" s="510"/>
      <c r="S22" s="614"/>
      <c r="T22" s="614"/>
      <c r="U22" s="627"/>
      <c r="V22" s="628"/>
      <c r="W22" s="629"/>
      <c r="X22" s="495"/>
      <c r="Y22" s="630"/>
      <c r="Z22" s="631"/>
      <c r="AA22" s="613" t="s">
        <v>30</v>
      </c>
      <c r="AB22" s="622">
        <v>5.0</v>
      </c>
      <c r="AC22" s="623" t="s">
        <v>31</v>
      </c>
      <c r="AD22" s="414">
        <f>ROUND(ROUND(ROUND(H8*P$8,0)*T20,0)*Z21,0)-AB22</f>
        <v>341</v>
      </c>
      <c r="AE22" s="79"/>
    </row>
    <row r="23" ht="16.5" customHeight="1">
      <c r="A23" s="403">
        <v>61.0</v>
      </c>
      <c r="B23" s="403" t="s">
        <v>3335</v>
      </c>
      <c r="C23" s="405" t="s">
        <v>12600</v>
      </c>
      <c r="D23" s="389"/>
      <c r="E23" s="389"/>
      <c r="F23" s="532"/>
      <c r="G23" s="527"/>
      <c r="H23" s="527"/>
      <c r="I23" s="532"/>
      <c r="J23" s="94"/>
      <c r="K23" s="140"/>
      <c r="L23" s="54"/>
      <c r="M23" s="254"/>
      <c r="N23" s="8"/>
      <c r="O23" s="8"/>
      <c r="P23" s="54"/>
      <c r="Q23" s="632"/>
      <c r="R23" s="618"/>
      <c r="S23" s="618"/>
      <c r="T23" s="618"/>
      <c r="U23" s="605" t="s">
        <v>326</v>
      </c>
      <c r="V23" s="624" t="s">
        <v>21</v>
      </c>
      <c r="W23" s="633">
        <v>0.7</v>
      </c>
      <c r="X23" s="610"/>
      <c r="Y23" s="611"/>
      <c r="Z23" s="612"/>
      <c r="AA23" s="613"/>
      <c r="AB23" s="613"/>
      <c r="AC23" s="613"/>
      <c r="AD23" s="414">
        <f>ROUND(ROUND(ROUND(H8*P$8,0)*T20,0)*W23,0)</f>
        <v>285</v>
      </c>
      <c r="AE23" s="79"/>
    </row>
    <row r="24" ht="16.5" customHeight="1">
      <c r="A24" s="403">
        <v>61.0</v>
      </c>
      <c r="B24" s="403" t="s">
        <v>3337</v>
      </c>
      <c r="C24" s="405" t="s">
        <v>12601</v>
      </c>
      <c r="D24" s="389"/>
      <c r="E24" s="389"/>
      <c r="F24" s="532"/>
      <c r="G24" s="527"/>
      <c r="H24" s="527"/>
      <c r="I24" s="532"/>
      <c r="J24" s="94"/>
      <c r="K24" s="140"/>
      <c r="L24" s="54"/>
      <c r="M24" s="254"/>
      <c r="N24" s="8"/>
      <c r="O24" s="8"/>
      <c r="P24" s="54"/>
      <c r="Q24" s="632"/>
      <c r="R24" s="618"/>
      <c r="S24" s="618"/>
      <c r="T24" s="618"/>
      <c r="U24" s="506"/>
      <c r="V24" s="614"/>
      <c r="W24" s="615"/>
      <c r="X24" s="634"/>
      <c r="Y24" s="635"/>
      <c r="Z24" s="621"/>
      <c r="AA24" s="613" t="s">
        <v>30</v>
      </c>
      <c r="AB24" s="622">
        <v>5.0</v>
      </c>
      <c r="AC24" s="623" t="s">
        <v>31</v>
      </c>
      <c r="AD24" s="414">
        <f>ROUND(ROUND(ROUND(H8*P$8,0)*T20,0)*W23,0)-AB24</f>
        <v>280</v>
      </c>
      <c r="AE24" s="79"/>
    </row>
    <row r="25" ht="16.5" customHeight="1">
      <c r="A25" s="403">
        <v>61.0</v>
      </c>
      <c r="B25" s="403" t="s">
        <v>3339</v>
      </c>
      <c r="C25" s="405" t="s">
        <v>12602</v>
      </c>
      <c r="D25" s="389"/>
      <c r="E25" s="389"/>
      <c r="F25" s="532"/>
      <c r="G25" s="527"/>
      <c r="H25" s="527"/>
      <c r="I25" s="532"/>
      <c r="J25" s="94"/>
      <c r="K25" s="140"/>
      <c r="L25" s="54"/>
      <c r="M25" s="254"/>
      <c r="N25" s="8"/>
      <c r="O25" s="8"/>
      <c r="P25" s="54"/>
      <c r="Q25" s="636"/>
      <c r="R25" s="614"/>
      <c r="S25" s="637"/>
      <c r="T25" s="638"/>
      <c r="U25" s="510"/>
      <c r="V25" s="639"/>
      <c r="W25" s="640"/>
      <c r="X25" s="507" t="s">
        <v>20</v>
      </c>
      <c r="Y25" s="624" t="s">
        <v>21</v>
      </c>
      <c r="Z25" s="625">
        <v>0.85</v>
      </c>
      <c r="AA25" s="626"/>
      <c r="AB25" s="613"/>
      <c r="AC25" s="613"/>
      <c r="AD25" s="414">
        <f>ROUND(ROUND(ROUND(ROUND(H8*P$8,0)*T20,0)*W23,0)*Z25,0)</f>
        <v>242</v>
      </c>
      <c r="AE25" s="79"/>
    </row>
    <row r="26" ht="16.5" customHeight="1">
      <c r="A26" s="403">
        <v>61.0</v>
      </c>
      <c r="B26" s="403" t="s">
        <v>3341</v>
      </c>
      <c r="C26" s="405" t="s">
        <v>12603</v>
      </c>
      <c r="D26" s="389"/>
      <c r="E26" s="389"/>
      <c r="F26" s="532"/>
      <c r="G26" s="527"/>
      <c r="H26" s="527"/>
      <c r="I26" s="532"/>
      <c r="J26" s="94"/>
      <c r="K26" s="140"/>
      <c r="L26" s="54"/>
      <c r="M26" s="254"/>
      <c r="N26" s="8"/>
      <c r="O26" s="8"/>
      <c r="P26" s="54"/>
      <c r="Q26" s="636"/>
      <c r="R26" s="614"/>
      <c r="S26" s="614"/>
      <c r="T26" s="614"/>
      <c r="U26" s="641"/>
      <c r="V26" s="642"/>
      <c r="W26" s="643"/>
      <c r="X26" s="495"/>
      <c r="Y26" s="630"/>
      <c r="Z26" s="631"/>
      <c r="AA26" s="613" t="s">
        <v>30</v>
      </c>
      <c r="AB26" s="622">
        <v>5.0</v>
      </c>
      <c r="AC26" s="623" t="s">
        <v>31</v>
      </c>
      <c r="AD26" s="414">
        <f>ROUND(ROUND(ROUND(ROUND(H8*P$8,0)*T20,0)*W23,0)*Z25,0)-AB26</f>
        <v>237</v>
      </c>
      <c r="AE26" s="79"/>
    </row>
    <row r="27" ht="16.5" customHeight="1">
      <c r="A27" s="403">
        <v>61.0</v>
      </c>
      <c r="B27" s="403" t="s">
        <v>3343</v>
      </c>
      <c r="C27" s="405" t="s">
        <v>12604</v>
      </c>
      <c r="D27" s="389"/>
      <c r="E27" s="389"/>
      <c r="F27" s="532"/>
      <c r="G27" s="527"/>
      <c r="H27" s="527"/>
      <c r="I27" s="532"/>
      <c r="J27" s="94"/>
      <c r="K27" s="140"/>
      <c r="L27" s="54"/>
      <c r="M27" s="254"/>
      <c r="N27" s="8"/>
      <c r="O27" s="8"/>
      <c r="P27" s="54"/>
      <c r="Q27" s="632"/>
      <c r="R27" s="614"/>
      <c r="S27" s="644"/>
      <c r="T27" s="645"/>
      <c r="U27" s="605" t="s">
        <v>329</v>
      </c>
      <c r="V27" s="614" t="s">
        <v>21</v>
      </c>
      <c r="W27" s="615">
        <v>0.85</v>
      </c>
      <c r="X27" s="610"/>
      <c r="Y27" s="611"/>
      <c r="Z27" s="612"/>
      <c r="AA27" s="613"/>
      <c r="AB27" s="613"/>
      <c r="AC27" s="613"/>
      <c r="AD27" s="414">
        <f>ROUND(ROUND(ROUND(H8*P$8,0)*T20,0)*W27,0)</f>
        <v>346</v>
      </c>
      <c r="AE27" s="79"/>
    </row>
    <row r="28" ht="16.5" customHeight="1">
      <c r="A28" s="403">
        <v>61.0</v>
      </c>
      <c r="B28" s="403" t="s">
        <v>3345</v>
      </c>
      <c r="C28" s="405" t="s">
        <v>12605</v>
      </c>
      <c r="D28" s="389"/>
      <c r="E28" s="389"/>
      <c r="F28" s="532"/>
      <c r="G28" s="527"/>
      <c r="H28" s="527"/>
      <c r="I28" s="532"/>
      <c r="J28" s="94"/>
      <c r="K28" s="140"/>
      <c r="L28" s="54"/>
      <c r="M28" s="254"/>
      <c r="N28" s="8"/>
      <c r="O28" s="8"/>
      <c r="P28" s="54"/>
      <c r="Q28" s="632"/>
      <c r="R28" s="614"/>
      <c r="S28" s="615"/>
      <c r="T28" s="615"/>
      <c r="U28" s="506"/>
      <c r="V28" s="614"/>
      <c r="W28" s="615"/>
      <c r="X28" s="634"/>
      <c r="Y28" s="635"/>
      <c r="Z28" s="621"/>
      <c r="AA28" s="613" t="s">
        <v>30</v>
      </c>
      <c r="AB28" s="622">
        <v>5.0</v>
      </c>
      <c r="AC28" s="623" t="s">
        <v>31</v>
      </c>
      <c r="AD28" s="414">
        <f>ROUND(ROUND(ROUND(H8*P$8,0)*T20,0)*W27,0)-AB28</f>
        <v>341</v>
      </c>
      <c r="AE28" s="79"/>
    </row>
    <row r="29" ht="16.5" customHeight="1">
      <c r="A29" s="403">
        <v>61.0</v>
      </c>
      <c r="B29" s="403" t="s">
        <v>3347</v>
      </c>
      <c r="C29" s="405" t="s">
        <v>12606</v>
      </c>
      <c r="D29" s="389"/>
      <c r="E29" s="389"/>
      <c r="F29" s="532"/>
      <c r="G29" s="527"/>
      <c r="H29" s="527"/>
      <c r="I29" s="532"/>
      <c r="J29" s="94"/>
      <c r="K29" s="140"/>
      <c r="L29" s="54"/>
      <c r="M29" s="254"/>
      <c r="N29" s="8"/>
      <c r="O29" s="8"/>
      <c r="P29" s="54"/>
      <c r="Q29" s="636"/>
      <c r="R29" s="614"/>
      <c r="S29" s="615"/>
      <c r="T29" s="615"/>
      <c r="U29" s="506"/>
      <c r="V29" s="639"/>
      <c r="W29" s="640"/>
      <c r="X29" s="507" t="s">
        <v>20</v>
      </c>
      <c r="Y29" s="624" t="s">
        <v>21</v>
      </c>
      <c r="Z29" s="625">
        <v>0.85</v>
      </c>
      <c r="AA29" s="626"/>
      <c r="AB29" s="613"/>
      <c r="AC29" s="613"/>
      <c r="AD29" s="414">
        <f>ROUND(ROUND(ROUND(ROUND(H8*P$8,0)*T20,0)*W27,0)*Z29,0)</f>
        <v>294</v>
      </c>
      <c r="AE29" s="79"/>
    </row>
    <row r="30" ht="16.5" customHeight="1">
      <c r="A30" s="403">
        <v>61.0</v>
      </c>
      <c r="B30" s="403" t="s">
        <v>3349</v>
      </c>
      <c r="C30" s="405" t="s">
        <v>12607</v>
      </c>
      <c r="D30" s="389"/>
      <c r="E30" s="389"/>
      <c r="F30" s="532"/>
      <c r="G30" s="527"/>
      <c r="H30" s="527"/>
      <c r="I30" s="532"/>
      <c r="J30" s="94"/>
      <c r="K30" s="140"/>
      <c r="L30" s="54"/>
      <c r="M30" s="254"/>
      <c r="N30" s="8"/>
      <c r="O30" s="8"/>
      <c r="P30" s="54"/>
      <c r="Q30" s="632"/>
      <c r="R30" s="614"/>
      <c r="S30" s="614"/>
      <c r="T30" s="614"/>
      <c r="U30" s="495"/>
      <c r="V30" s="642"/>
      <c r="W30" s="643"/>
      <c r="X30" s="495"/>
      <c r="Y30" s="630"/>
      <c r="Z30" s="631"/>
      <c r="AA30" s="613" t="s">
        <v>30</v>
      </c>
      <c r="AB30" s="622">
        <v>5.0</v>
      </c>
      <c r="AC30" s="623" t="s">
        <v>31</v>
      </c>
      <c r="AD30" s="414">
        <f>ROUND(ROUND(ROUND(ROUND(H8*P$8,0)*T20,0)*W27,0)*Z29,0)-AB30</f>
        <v>289</v>
      </c>
      <c r="AE30" s="79"/>
    </row>
    <row r="31" ht="16.5" customHeight="1">
      <c r="A31" s="403">
        <v>61.0</v>
      </c>
      <c r="B31" s="403" t="s">
        <v>3351</v>
      </c>
      <c r="C31" s="405" t="s">
        <v>12608</v>
      </c>
      <c r="D31" s="389"/>
      <c r="E31" s="389"/>
      <c r="F31" s="532"/>
      <c r="G31" s="527"/>
      <c r="H31" s="527"/>
      <c r="I31" s="532"/>
      <c r="J31" s="94"/>
      <c r="K31" s="140"/>
      <c r="L31" s="54"/>
      <c r="M31" s="254"/>
      <c r="N31" s="8"/>
      <c r="O31" s="8"/>
      <c r="P31" s="54"/>
      <c r="Q31" s="632"/>
      <c r="R31" s="605" t="s">
        <v>27</v>
      </c>
      <c r="S31" s="606"/>
      <c r="T31" s="606"/>
      <c r="U31" s="607"/>
      <c r="V31" s="608"/>
      <c r="W31" s="609"/>
      <c r="X31" s="610"/>
      <c r="Y31" s="611"/>
      <c r="Z31" s="612"/>
      <c r="AA31" s="613"/>
      <c r="AB31" s="613"/>
      <c r="AC31" s="613"/>
      <c r="AD31" s="414">
        <f>ROUND(ROUND(H8*P$8,0)*T32,0)</f>
        <v>291</v>
      </c>
      <c r="AE31" s="79"/>
    </row>
    <row r="32" ht="16.5" customHeight="1">
      <c r="A32" s="403">
        <v>61.0</v>
      </c>
      <c r="B32" s="403" t="s">
        <v>3353</v>
      </c>
      <c r="C32" s="405" t="s">
        <v>12609</v>
      </c>
      <c r="D32" s="389"/>
      <c r="E32" s="389"/>
      <c r="F32" s="532"/>
      <c r="G32" s="527"/>
      <c r="H32" s="527"/>
      <c r="I32" s="532"/>
      <c r="J32" s="94"/>
      <c r="K32" s="140"/>
      <c r="L32" s="54"/>
      <c r="M32" s="254"/>
      <c r="N32" s="8"/>
      <c r="O32" s="8"/>
      <c r="P32" s="54"/>
      <c r="Q32" s="646"/>
      <c r="R32" s="506"/>
      <c r="S32" s="614" t="s">
        <v>21</v>
      </c>
      <c r="T32" s="615">
        <v>0.5</v>
      </c>
      <c r="U32" s="616"/>
      <c r="V32" s="617"/>
      <c r="W32" s="618"/>
      <c r="X32" s="619"/>
      <c r="Y32" s="620"/>
      <c r="Z32" s="621"/>
      <c r="AA32" s="613" t="s">
        <v>30</v>
      </c>
      <c r="AB32" s="622">
        <v>5.0</v>
      </c>
      <c r="AC32" s="623" t="s">
        <v>31</v>
      </c>
      <c r="AD32" s="414">
        <f>ROUND(ROUND(H8*P$8,0)*T32,0)-AB32</f>
        <v>286</v>
      </c>
      <c r="AE32" s="79"/>
    </row>
    <row r="33" ht="16.5" customHeight="1">
      <c r="A33" s="403">
        <v>61.0</v>
      </c>
      <c r="B33" s="403" t="s">
        <v>3355</v>
      </c>
      <c r="C33" s="405" t="s">
        <v>12610</v>
      </c>
      <c r="D33" s="389"/>
      <c r="E33" s="389"/>
      <c r="F33" s="532"/>
      <c r="G33" s="527"/>
      <c r="H33" s="527"/>
      <c r="I33" s="532"/>
      <c r="J33" s="94"/>
      <c r="K33" s="140"/>
      <c r="L33" s="54"/>
      <c r="M33" s="254"/>
      <c r="N33" s="8"/>
      <c r="O33" s="8"/>
      <c r="P33" s="54"/>
      <c r="Q33" s="646"/>
      <c r="R33" s="506"/>
      <c r="S33" s="618"/>
      <c r="T33" s="618"/>
      <c r="U33" s="616"/>
      <c r="V33" s="617"/>
      <c r="W33" s="618"/>
      <c r="X33" s="507" t="s">
        <v>20</v>
      </c>
      <c r="Y33" s="624" t="s">
        <v>21</v>
      </c>
      <c r="Z33" s="625">
        <v>0.85</v>
      </c>
      <c r="AA33" s="626"/>
      <c r="AB33" s="613"/>
      <c r="AC33" s="613"/>
      <c r="AD33" s="414">
        <f>ROUND(ROUND(ROUND(H8*P$8,0)*T32,0)*Z33,0)</f>
        <v>247</v>
      </c>
      <c r="AE33" s="79"/>
    </row>
    <row r="34" ht="16.5" customHeight="1">
      <c r="A34" s="403">
        <v>61.0</v>
      </c>
      <c r="B34" s="403" t="s">
        <v>3357</v>
      </c>
      <c r="C34" s="405" t="s">
        <v>12611</v>
      </c>
      <c r="D34" s="389"/>
      <c r="E34" s="389"/>
      <c r="F34" s="532"/>
      <c r="G34" s="527"/>
      <c r="H34" s="527"/>
      <c r="I34" s="532"/>
      <c r="J34" s="94"/>
      <c r="K34" s="140"/>
      <c r="L34" s="54"/>
      <c r="M34" s="254"/>
      <c r="N34" s="8"/>
      <c r="O34" s="8"/>
      <c r="P34" s="54"/>
      <c r="Q34" s="646"/>
      <c r="R34" s="510"/>
      <c r="S34" s="614"/>
      <c r="T34" s="614"/>
      <c r="U34" s="627"/>
      <c r="V34" s="628"/>
      <c r="W34" s="629"/>
      <c r="X34" s="495"/>
      <c r="Y34" s="630"/>
      <c r="Z34" s="631"/>
      <c r="AA34" s="613" t="s">
        <v>30</v>
      </c>
      <c r="AB34" s="622">
        <v>5.0</v>
      </c>
      <c r="AC34" s="623" t="s">
        <v>31</v>
      </c>
      <c r="AD34" s="414">
        <f>ROUND(ROUND(ROUND(H8*P$8,0)*T32,0)*Z33,0)-AB34</f>
        <v>242</v>
      </c>
      <c r="AE34" s="79"/>
    </row>
    <row r="35" ht="16.5" customHeight="1">
      <c r="A35" s="403">
        <v>61.0</v>
      </c>
      <c r="B35" s="403" t="s">
        <v>3359</v>
      </c>
      <c r="C35" s="405" t="s">
        <v>12612</v>
      </c>
      <c r="D35" s="389"/>
      <c r="E35" s="389"/>
      <c r="F35" s="532"/>
      <c r="G35" s="527"/>
      <c r="H35" s="527"/>
      <c r="I35" s="532"/>
      <c r="J35" s="94"/>
      <c r="K35" s="140"/>
      <c r="L35" s="54"/>
      <c r="M35" s="254"/>
      <c r="N35" s="8"/>
      <c r="O35" s="8"/>
      <c r="P35" s="54"/>
      <c r="Q35" s="632"/>
      <c r="R35" s="618"/>
      <c r="S35" s="618"/>
      <c r="T35" s="618"/>
      <c r="U35" s="605" t="s">
        <v>326</v>
      </c>
      <c r="V35" s="624" t="s">
        <v>21</v>
      </c>
      <c r="W35" s="633">
        <v>0.7</v>
      </c>
      <c r="X35" s="610"/>
      <c r="Y35" s="611"/>
      <c r="Z35" s="612"/>
      <c r="AA35" s="613"/>
      <c r="AB35" s="613"/>
      <c r="AC35" s="613"/>
      <c r="AD35" s="414">
        <f>ROUND(ROUND(ROUND(H8*P$8,0)*T32,0)*W35,0)</f>
        <v>204</v>
      </c>
      <c r="AE35" s="79"/>
    </row>
    <row r="36" ht="16.5" customHeight="1">
      <c r="A36" s="403">
        <v>61.0</v>
      </c>
      <c r="B36" s="403" t="s">
        <v>3361</v>
      </c>
      <c r="C36" s="405" t="s">
        <v>12613</v>
      </c>
      <c r="D36" s="389"/>
      <c r="E36" s="389"/>
      <c r="F36" s="532"/>
      <c r="G36" s="527"/>
      <c r="H36" s="527"/>
      <c r="I36" s="532"/>
      <c r="J36" s="94"/>
      <c r="K36" s="140"/>
      <c r="L36" s="54"/>
      <c r="M36" s="254"/>
      <c r="N36" s="8"/>
      <c r="O36" s="8"/>
      <c r="P36" s="54"/>
      <c r="Q36" s="632"/>
      <c r="R36" s="618"/>
      <c r="S36" s="618"/>
      <c r="T36" s="618"/>
      <c r="U36" s="506"/>
      <c r="V36" s="614"/>
      <c r="W36" s="615"/>
      <c r="X36" s="634"/>
      <c r="Y36" s="635"/>
      <c r="Z36" s="621"/>
      <c r="AA36" s="613" t="s">
        <v>30</v>
      </c>
      <c r="AB36" s="622">
        <v>5.0</v>
      </c>
      <c r="AC36" s="623" t="s">
        <v>31</v>
      </c>
      <c r="AD36" s="414">
        <f>ROUND(ROUND(ROUND(H8*P$8,0)*T32,0)*W35,0)-AB36</f>
        <v>199</v>
      </c>
      <c r="AE36" s="79"/>
    </row>
    <row r="37" ht="16.5" customHeight="1">
      <c r="A37" s="403">
        <v>61.0</v>
      </c>
      <c r="B37" s="403" t="s">
        <v>3363</v>
      </c>
      <c r="C37" s="405" t="s">
        <v>12614</v>
      </c>
      <c r="D37" s="389"/>
      <c r="E37" s="389"/>
      <c r="F37" s="532"/>
      <c r="G37" s="527"/>
      <c r="H37" s="527"/>
      <c r="I37" s="532"/>
      <c r="J37" s="94"/>
      <c r="K37" s="140"/>
      <c r="L37" s="54"/>
      <c r="M37" s="254"/>
      <c r="N37" s="8"/>
      <c r="O37" s="8"/>
      <c r="P37" s="54"/>
      <c r="Q37" s="636"/>
      <c r="R37" s="614"/>
      <c r="S37" s="637"/>
      <c r="T37" s="638"/>
      <c r="U37" s="510"/>
      <c r="V37" s="639"/>
      <c r="W37" s="640"/>
      <c r="X37" s="507" t="s">
        <v>20</v>
      </c>
      <c r="Y37" s="624" t="s">
        <v>21</v>
      </c>
      <c r="Z37" s="625">
        <v>0.85</v>
      </c>
      <c r="AA37" s="626"/>
      <c r="AB37" s="613"/>
      <c r="AC37" s="613"/>
      <c r="AD37" s="414">
        <f>ROUND(ROUND(ROUND(ROUND(H8*P$8,0)*T32,0)*W35,0)*Z37,0)</f>
        <v>173</v>
      </c>
      <c r="AE37" s="79"/>
    </row>
    <row r="38" ht="16.5" customHeight="1">
      <c r="A38" s="403">
        <v>61.0</v>
      </c>
      <c r="B38" s="403" t="s">
        <v>3365</v>
      </c>
      <c r="C38" s="405" t="s">
        <v>12615</v>
      </c>
      <c r="D38" s="389"/>
      <c r="E38" s="389"/>
      <c r="F38" s="532"/>
      <c r="G38" s="527"/>
      <c r="H38" s="527"/>
      <c r="I38" s="532"/>
      <c r="J38" s="94"/>
      <c r="K38" s="140"/>
      <c r="L38" s="54"/>
      <c r="M38" s="254"/>
      <c r="N38" s="8"/>
      <c r="O38" s="8"/>
      <c r="P38" s="54"/>
      <c r="Q38" s="636"/>
      <c r="R38" s="614"/>
      <c r="S38" s="614"/>
      <c r="T38" s="614"/>
      <c r="U38" s="641"/>
      <c r="V38" s="642"/>
      <c r="W38" s="643"/>
      <c r="X38" s="495"/>
      <c r="Y38" s="630"/>
      <c r="Z38" s="631"/>
      <c r="AA38" s="613" t="s">
        <v>30</v>
      </c>
      <c r="AB38" s="622">
        <v>5.0</v>
      </c>
      <c r="AC38" s="623" t="s">
        <v>31</v>
      </c>
      <c r="AD38" s="414">
        <f>ROUND(ROUND(ROUND(ROUND(H8*P$8,0)*T32,0)*W35,0)*Z37,0)-AB38</f>
        <v>168</v>
      </c>
      <c r="AE38" s="79"/>
    </row>
    <row r="39" ht="16.5" customHeight="1">
      <c r="A39" s="403">
        <v>61.0</v>
      </c>
      <c r="B39" s="403" t="s">
        <v>3367</v>
      </c>
      <c r="C39" s="405" t="s">
        <v>12616</v>
      </c>
      <c r="D39" s="389"/>
      <c r="E39" s="389"/>
      <c r="F39" s="532"/>
      <c r="G39" s="527"/>
      <c r="H39" s="527"/>
      <c r="I39" s="532"/>
      <c r="J39" s="94"/>
      <c r="K39" s="140"/>
      <c r="L39" s="54"/>
      <c r="M39" s="254"/>
      <c r="N39" s="8"/>
      <c r="O39" s="8"/>
      <c r="P39" s="54"/>
      <c r="Q39" s="632"/>
      <c r="R39" s="614"/>
      <c r="S39" s="644"/>
      <c r="T39" s="645"/>
      <c r="U39" s="605" t="s">
        <v>329</v>
      </c>
      <c r="V39" s="614" t="s">
        <v>21</v>
      </c>
      <c r="W39" s="615">
        <v>0.85</v>
      </c>
      <c r="X39" s="610"/>
      <c r="Y39" s="611"/>
      <c r="Z39" s="612"/>
      <c r="AA39" s="613"/>
      <c r="AB39" s="613"/>
      <c r="AC39" s="613"/>
      <c r="AD39" s="414">
        <f>ROUND(ROUND(ROUND(H8*P$8,0)*T32,0)*W39,0)</f>
        <v>247</v>
      </c>
      <c r="AE39" s="79"/>
    </row>
    <row r="40" ht="16.5" customHeight="1">
      <c r="A40" s="403">
        <v>61.0</v>
      </c>
      <c r="B40" s="403" t="s">
        <v>3369</v>
      </c>
      <c r="C40" s="405" t="s">
        <v>12617</v>
      </c>
      <c r="D40" s="389"/>
      <c r="E40" s="389"/>
      <c r="F40" s="532"/>
      <c r="G40" s="527"/>
      <c r="H40" s="527"/>
      <c r="I40" s="532"/>
      <c r="J40" s="94"/>
      <c r="K40" s="140"/>
      <c r="L40" s="54"/>
      <c r="M40" s="254"/>
      <c r="N40" s="8"/>
      <c r="O40" s="8"/>
      <c r="P40" s="54"/>
      <c r="Q40" s="632"/>
      <c r="R40" s="614"/>
      <c r="S40" s="615"/>
      <c r="T40" s="615"/>
      <c r="U40" s="506"/>
      <c r="V40" s="614"/>
      <c r="W40" s="615"/>
      <c r="X40" s="634"/>
      <c r="Y40" s="635"/>
      <c r="Z40" s="621"/>
      <c r="AA40" s="613" t="s">
        <v>30</v>
      </c>
      <c r="AB40" s="622">
        <v>5.0</v>
      </c>
      <c r="AC40" s="623" t="s">
        <v>31</v>
      </c>
      <c r="AD40" s="414">
        <f>ROUND(ROUND(ROUND(H8*P$8,0)*T32,0)*W39,0)-AB40</f>
        <v>242</v>
      </c>
      <c r="AE40" s="79"/>
    </row>
    <row r="41" ht="16.5" customHeight="1">
      <c r="A41" s="403">
        <v>61.0</v>
      </c>
      <c r="B41" s="403" t="s">
        <v>3371</v>
      </c>
      <c r="C41" s="405" t="s">
        <v>12618</v>
      </c>
      <c r="D41" s="389"/>
      <c r="E41" s="389"/>
      <c r="F41" s="532"/>
      <c r="G41" s="527"/>
      <c r="H41" s="527"/>
      <c r="I41" s="532"/>
      <c r="J41" s="94"/>
      <c r="K41" s="140"/>
      <c r="L41" s="54"/>
      <c r="M41" s="254"/>
      <c r="N41" s="8"/>
      <c r="O41" s="8"/>
      <c r="P41" s="54"/>
      <c r="Q41" s="636"/>
      <c r="R41" s="614"/>
      <c r="S41" s="615"/>
      <c r="T41" s="615"/>
      <c r="U41" s="506"/>
      <c r="V41" s="639"/>
      <c r="W41" s="640"/>
      <c r="X41" s="507" t="s">
        <v>20</v>
      </c>
      <c r="Y41" s="624" t="s">
        <v>21</v>
      </c>
      <c r="Z41" s="625">
        <v>0.85</v>
      </c>
      <c r="AA41" s="626"/>
      <c r="AB41" s="613"/>
      <c r="AC41" s="613"/>
      <c r="AD41" s="414">
        <f>ROUND(ROUND(ROUND(ROUND(H8*P$8,0)*T32,0)*W39,0)*Z41,0)</f>
        <v>210</v>
      </c>
      <c r="AE41" s="79"/>
    </row>
    <row r="42" ht="16.5" customHeight="1">
      <c r="A42" s="403">
        <v>61.0</v>
      </c>
      <c r="B42" s="403" t="s">
        <v>3373</v>
      </c>
      <c r="C42" s="405" t="s">
        <v>12619</v>
      </c>
      <c r="D42" s="389"/>
      <c r="E42" s="389"/>
      <c r="F42" s="532"/>
      <c r="G42" s="527"/>
      <c r="H42" s="527"/>
      <c r="I42" s="532"/>
      <c r="J42" s="94"/>
      <c r="K42" s="140"/>
      <c r="L42" s="54"/>
      <c r="M42" s="254"/>
      <c r="N42" s="8"/>
      <c r="O42" s="8"/>
      <c r="P42" s="54"/>
      <c r="Q42" s="647"/>
      <c r="R42" s="648"/>
      <c r="S42" s="614"/>
      <c r="T42" s="614"/>
      <c r="U42" s="495"/>
      <c r="V42" s="642"/>
      <c r="W42" s="643"/>
      <c r="X42" s="495"/>
      <c r="Y42" s="630"/>
      <c r="Z42" s="631"/>
      <c r="AA42" s="613" t="s">
        <v>30</v>
      </c>
      <c r="AB42" s="622">
        <v>5.0</v>
      </c>
      <c r="AC42" s="623" t="s">
        <v>31</v>
      </c>
      <c r="AD42" s="414">
        <f>ROUND(ROUND(ROUND(ROUND(H8*P$8,0)*T32,0)*W39,0)*Z41,0)-AB42</f>
        <v>205</v>
      </c>
      <c r="AE42" s="79"/>
    </row>
    <row r="43" ht="16.5" customHeight="1">
      <c r="A43" s="29">
        <v>61.0</v>
      </c>
      <c r="B43" s="29" t="s">
        <v>3375</v>
      </c>
      <c r="C43" s="32" t="s">
        <v>12620</v>
      </c>
      <c r="D43" s="389"/>
      <c r="E43" s="231"/>
      <c r="F43" s="599"/>
      <c r="G43" s="174"/>
      <c r="H43" s="174"/>
      <c r="I43" s="523"/>
      <c r="J43" s="94"/>
      <c r="K43" s="140"/>
      <c r="L43" s="54"/>
      <c r="M43" s="254"/>
      <c r="N43" s="598" t="s">
        <v>5011</v>
      </c>
      <c r="O43" s="600"/>
      <c r="P43" s="601"/>
      <c r="Q43" s="37"/>
      <c r="R43" s="7"/>
      <c r="S43" s="7"/>
      <c r="T43" s="7"/>
      <c r="U43" s="521"/>
      <c r="V43" s="14"/>
      <c r="W43" s="8"/>
      <c r="X43" s="52"/>
      <c r="Y43" s="7"/>
      <c r="Z43" s="39"/>
      <c r="AA43" s="213"/>
      <c r="AB43" s="213"/>
      <c r="AC43" s="213"/>
      <c r="AD43" s="45">
        <f>ROUND(ROUND(H8*P$44,0),0)</f>
        <v>415</v>
      </c>
      <c r="AE43" s="79"/>
    </row>
    <row r="44" ht="16.5" customHeight="1">
      <c r="A44" s="29">
        <v>61.0</v>
      </c>
      <c r="B44" s="29" t="s">
        <v>3377</v>
      </c>
      <c r="C44" s="32" t="s">
        <v>12621</v>
      </c>
      <c r="D44" s="389"/>
      <c r="E44" s="231"/>
      <c r="F44" s="523"/>
      <c r="G44" s="174"/>
      <c r="H44" s="174"/>
      <c r="I44" s="174"/>
      <c r="J44" s="94"/>
      <c r="K44" s="140"/>
      <c r="L44" s="54"/>
      <c r="M44" s="254"/>
      <c r="N44" s="482"/>
      <c r="O44" s="83" t="s">
        <v>21</v>
      </c>
      <c r="P44" s="528">
        <v>0.5</v>
      </c>
      <c r="Q44" s="52"/>
      <c r="R44" s="8"/>
      <c r="S44" s="8"/>
      <c r="T44" s="8"/>
      <c r="U44" s="521"/>
      <c r="V44" s="14"/>
      <c r="W44" s="8"/>
      <c r="X44" s="52"/>
      <c r="Y44" s="8"/>
      <c r="Z44" s="109"/>
      <c r="AA44" s="213" t="s">
        <v>30</v>
      </c>
      <c r="AB44" s="74">
        <v>5.0</v>
      </c>
      <c r="AC44" s="522" t="s">
        <v>31</v>
      </c>
      <c r="AD44" s="45">
        <f>ROUND(ROUND(H8*P$44,0),0)-AB44</f>
        <v>410</v>
      </c>
      <c r="AE44" s="79"/>
    </row>
    <row r="45" ht="16.5" customHeight="1">
      <c r="A45" s="29">
        <v>61.0</v>
      </c>
      <c r="B45" s="29" t="s">
        <v>3379</v>
      </c>
      <c r="C45" s="32" t="s">
        <v>12622</v>
      </c>
      <c r="D45" s="389"/>
      <c r="E45" s="231"/>
      <c r="F45" s="523"/>
      <c r="G45" s="174"/>
      <c r="H45" s="14"/>
      <c r="I45" s="14"/>
      <c r="J45" s="94"/>
      <c r="K45" s="140"/>
      <c r="L45" s="54"/>
      <c r="M45" s="254"/>
      <c r="N45" s="482"/>
      <c r="O45" s="14"/>
      <c r="P45" s="14"/>
      <c r="Q45" s="52"/>
      <c r="R45" s="8"/>
      <c r="S45" s="8"/>
      <c r="T45" s="8"/>
      <c r="U45" s="521"/>
      <c r="V45" s="14"/>
      <c r="W45" s="54"/>
      <c r="X45" s="305" t="s">
        <v>20</v>
      </c>
      <c r="Y45" s="41" t="s">
        <v>21</v>
      </c>
      <c r="Z45" s="86">
        <v>0.85</v>
      </c>
      <c r="AA45" s="75"/>
      <c r="AB45" s="213"/>
      <c r="AC45" s="213"/>
      <c r="AD45" s="45">
        <f>ROUND(ROUND(H8*P$44,0)*Z45,0)</f>
        <v>353</v>
      </c>
      <c r="AE45" s="79"/>
    </row>
    <row r="46" ht="16.5" customHeight="1">
      <c r="A46" s="29">
        <v>61.0</v>
      </c>
      <c r="B46" s="29" t="s">
        <v>3381</v>
      </c>
      <c r="C46" s="32" t="s">
        <v>12623</v>
      </c>
      <c r="D46" s="389"/>
      <c r="E46" s="231"/>
      <c r="F46" s="523"/>
      <c r="G46" s="174"/>
      <c r="H46" s="174"/>
      <c r="I46" s="174"/>
      <c r="J46" s="94"/>
      <c r="K46" s="140"/>
      <c r="L46" s="54"/>
      <c r="M46" s="254"/>
      <c r="N46" s="482"/>
      <c r="O46" s="8"/>
      <c r="P46" s="54"/>
      <c r="Q46" s="52"/>
      <c r="R46" s="8"/>
      <c r="S46" s="8"/>
      <c r="T46" s="8"/>
      <c r="U46" s="525"/>
      <c r="V46" s="21"/>
      <c r="W46" s="109"/>
      <c r="X46" s="484"/>
      <c r="Y46" s="56"/>
      <c r="Z46" s="526"/>
      <c r="AA46" s="213" t="s">
        <v>30</v>
      </c>
      <c r="AB46" s="74">
        <v>5.0</v>
      </c>
      <c r="AC46" s="522" t="s">
        <v>31</v>
      </c>
      <c r="AD46" s="45">
        <f>ROUND(ROUND(H8*P$44,0)*Z45,0)-AB46</f>
        <v>348</v>
      </c>
      <c r="AE46" s="79"/>
    </row>
    <row r="47" ht="16.5" customHeight="1">
      <c r="A47" s="29">
        <v>61.0</v>
      </c>
      <c r="B47" s="29" t="s">
        <v>3383</v>
      </c>
      <c r="C47" s="32" t="s">
        <v>12624</v>
      </c>
      <c r="D47" s="231"/>
      <c r="E47" s="231"/>
      <c r="F47" s="532"/>
      <c r="G47" s="527"/>
      <c r="H47" s="14"/>
      <c r="I47" s="14"/>
      <c r="J47" s="94"/>
      <c r="K47" s="140"/>
      <c r="L47" s="54"/>
      <c r="M47" s="254"/>
      <c r="N47" s="8"/>
      <c r="O47" s="8"/>
      <c r="P47" s="54"/>
      <c r="Q47" s="52"/>
      <c r="R47" s="8"/>
      <c r="S47" s="8"/>
      <c r="T47" s="8"/>
      <c r="U47" s="102" t="s">
        <v>326</v>
      </c>
      <c r="V47" s="41" t="s">
        <v>21</v>
      </c>
      <c r="W47" s="60">
        <v>0.7</v>
      </c>
      <c r="X47" s="37"/>
      <c r="Y47" s="7"/>
      <c r="Z47" s="39"/>
      <c r="AA47" s="213"/>
      <c r="AB47" s="213"/>
      <c r="AC47" s="213"/>
      <c r="AD47" s="45">
        <f>ROUND(ROUND(H8*P$44,0)*W47,0)</f>
        <v>291</v>
      </c>
      <c r="AE47" s="79"/>
    </row>
    <row r="48" ht="16.5" customHeight="1">
      <c r="A48" s="29">
        <v>61.0</v>
      </c>
      <c r="B48" s="29" t="s">
        <v>3385</v>
      </c>
      <c r="C48" s="32" t="s">
        <v>12625</v>
      </c>
      <c r="D48" s="231"/>
      <c r="E48" s="231"/>
      <c r="F48" s="532"/>
      <c r="G48" s="527"/>
      <c r="H48" s="8"/>
      <c r="I48" s="144"/>
      <c r="J48" s="94"/>
      <c r="K48" s="140"/>
      <c r="L48" s="54"/>
      <c r="M48" s="254"/>
      <c r="N48" s="8"/>
      <c r="O48" s="8"/>
      <c r="P48" s="54"/>
      <c r="Q48" s="52"/>
      <c r="R48" s="8"/>
      <c r="S48" s="8"/>
      <c r="T48" s="8"/>
      <c r="U48" s="482"/>
      <c r="V48" s="83"/>
      <c r="W48" s="528"/>
      <c r="X48" s="227"/>
      <c r="Y48" s="22"/>
      <c r="Z48" s="109"/>
      <c r="AA48" s="213" t="s">
        <v>30</v>
      </c>
      <c r="AB48" s="74">
        <v>5.0</v>
      </c>
      <c r="AC48" s="522" t="s">
        <v>31</v>
      </c>
      <c r="AD48" s="45">
        <f>ROUND(ROUND(H8*P$44,0)*W47,0)-AB48</f>
        <v>286</v>
      </c>
      <c r="AE48" s="79"/>
    </row>
    <row r="49" ht="16.5" customHeight="1">
      <c r="A49" s="29">
        <v>61.0</v>
      </c>
      <c r="B49" s="29" t="s">
        <v>3387</v>
      </c>
      <c r="C49" s="32" t="s">
        <v>12626</v>
      </c>
      <c r="D49" s="389"/>
      <c r="E49" s="231"/>
      <c r="F49" s="543"/>
      <c r="G49" s="113"/>
      <c r="H49" s="8"/>
      <c r="I49" s="144"/>
      <c r="J49" s="94"/>
      <c r="K49" s="140"/>
      <c r="L49" s="54"/>
      <c r="M49" s="254"/>
      <c r="N49" s="8"/>
      <c r="O49" s="8"/>
      <c r="P49" s="54"/>
      <c r="Q49" s="52"/>
      <c r="R49" s="8"/>
      <c r="S49" s="8"/>
      <c r="T49" s="8"/>
      <c r="U49" s="482"/>
      <c r="V49" s="99"/>
      <c r="W49" s="529"/>
      <c r="X49" s="305" t="s">
        <v>20</v>
      </c>
      <c r="Y49" s="41" t="s">
        <v>21</v>
      </c>
      <c r="Z49" s="86">
        <v>0.85</v>
      </c>
      <c r="AA49" s="75"/>
      <c r="AB49" s="213"/>
      <c r="AC49" s="213"/>
      <c r="AD49" s="114">
        <f>ROUND(ROUND(ROUND(H8*P$44,0)*W47,0)*Z49,0)</f>
        <v>247</v>
      </c>
      <c r="AE49" s="79"/>
    </row>
    <row r="50" ht="16.5" customHeight="1">
      <c r="A50" s="29">
        <v>61.0</v>
      </c>
      <c r="B50" s="29" t="s">
        <v>3389</v>
      </c>
      <c r="C50" s="32" t="s">
        <v>12627</v>
      </c>
      <c r="D50" s="389"/>
      <c r="E50" s="231"/>
      <c r="F50" s="543"/>
      <c r="G50" s="113"/>
      <c r="H50" s="8"/>
      <c r="I50" s="144"/>
      <c r="J50" s="94"/>
      <c r="K50" s="140"/>
      <c r="L50" s="54"/>
      <c r="M50" s="254"/>
      <c r="N50" s="8"/>
      <c r="O50" s="8"/>
      <c r="P50" s="54"/>
      <c r="Q50" s="52"/>
      <c r="R50" s="8"/>
      <c r="S50" s="8"/>
      <c r="T50" s="8"/>
      <c r="U50" s="530"/>
      <c r="V50" s="24"/>
      <c r="W50" s="26"/>
      <c r="X50" s="484"/>
      <c r="Y50" s="56"/>
      <c r="Z50" s="526"/>
      <c r="AA50" s="213" t="s">
        <v>30</v>
      </c>
      <c r="AB50" s="74">
        <v>5.0</v>
      </c>
      <c r="AC50" s="522" t="s">
        <v>31</v>
      </c>
      <c r="AD50" s="114">
        <f>ROUND(ROUND(ROUND(H8*P$44,0)*W47,0)*Z49,0)-AB50</f>
        <v>242</v>
      </c>
      <c r="AE50" s="79"/>
    </row>
    <row r="51" ht="16.5" customHeight="1">
      <c r="A51" s="29">
        <v>61.0</v>
      </c>
      <c r="B51" s="29" t="s">
        <v>3391</v>
      </c>
      <c r="C51" s="32" t="s">
        <v>12628</v>
      </c>
      <c r="D51" s="389"/>
      <c r="E51" s="231"/>
      <c r="F51" s="543"/>
      <c r="G51" s="113"/>
      <c r="H51" s="8"/>
      <c r="I51" s="144"/>
      <c r="J51" s="94"/>
      <c r="K51" s="140"/>
      <c r="L51" s="54"/>
      <c r="M51" s="254"/>
      <c r="N51" s="8"/>
      <c r="O51" s="8"/>
      <c r="P51" s="54"/>
      <c r="Q51" s="52"/>
      <c r="R51" s="8"/>
      <c r="S51" s="8"/>
      <c r="T51" s="54"/>
      <c r="U51" s="102" t="s">
        <v>329</v>
      </c>
      <c r="V51" s="83" t="s">
        <v>21</v>
      </c>
      <c r="W51" s="528">
        <v>0.85</v>
      </c>
      <c r="X51" s="37"/>
      <c r="Y51" s="7"/>
      <c r="Z51" s="39"/>
      <c r="AA51" s="213"/>
      <c r="AB51" s="213"/>
      <c r="AC51" s="213"/>
      <c r="AD51" s="45">
        <f>ROUND(ROUND(H8*P$44,0)*W51,0)</f>
        <v>353</v>
      </c>
      <c r="AE51" s="79"/>
    </row>
    <row r="52" ht="16.5" customHeight="1">
      <c r="A52" s="29">
        <v>61.0</v>
      </c>
      <c r="B52" s="29" t="s">
        <v>3393</v>
      </c>
      <c r="C52" s="32" t="s">
        <v>12629</v>
      </c>
      <c r="D52" s="389"/>
      <c r="E52" s="231"/>
      <c r="F52" s="543"/>
      <c r="G52" s="113"/>
      <c r="H52" s="8"/>
      <c r="I52" s="144"/>
      <c r="J52" s="94"/>
      <c r="K52" s="140"/>
      <c r="L52" s="54"/>
      <c r="M52" s="254"/>
      <c r="N52" s="8"/>
      <c r="O52" s="8"/>
      <c r="P52" s="54"/>
      <c r="Q52" s="52"/>
      <c r="R52" s="8"/>
      <c r="S52" s="8"/>
      <c r="T52" s="8"/>
      <c r="U52" s="482"/>
      <c r="V52" s="83"/>
      <c r="W52" s="528"/>
      <c r="X52" s="227"/>
      <c r="Y52" s="22"/>
      <c r="Z52" s="109"/>
      <c r="AA52" s="213" t="s">
        <v>30</v>
      </c>
      <c r="AB52" s="74">
        <v>5.0</v>
      </c>
      <c r="AC52" s="522" t="s">
        <v>31</v>
      </c>
      <c r="AD52" s="45">
        <f>ROUND(ROUND(H8*P$44,0)*W51,0)-AB52</f>
        <v>348</v>
      </c>
      <c r="AE52" s="79"/>
    </row>
    <row r="53" ht="16.5" customHeight="1">
      <c r="A53" s="29">
        <v>61.0</v>
      </c>
      <c r="B53" s="29" t="s">
        <v>3395</v>
      </c>
      <c r="C53" s="32" t="s">
        <v>12630</v>
      </c>
      <c r="D53" s="389"/>
      <c r="E53" s="231"/>
      <c r="F53" s="532"/>
      <c r="G53" s="527"/>
      <c r="H53" s="527"/>
      <c r="I53" s="532"/>
      <c r="J53" s="94"/>
      <c r="K53" s="140"/>
      <c r="L53" s="54"/>
      <c r="M53" s="254"/>
      <c r="N53" s="8"/>
      <c r="O53" s="8"/>
      <c r="P53" s="54"/>
      <c r="Q53" s="52"/>
      <c r="R53" s="8"/>
      <c r="S53" s="8"/>
      <c r="T53" s="8"/>
      <c r="U53" s="482"/>
      <c r="V53" s="99"/>
      <c r="W53" s="529"/>
      <c r="X53" s="305" t="s">
        <v>20</v>
      </c>
      <c r="Y53" s="41" t="s">
        <v>21</v>
      </c>
      <c r="Z53" s="86">
        <v>0.85</v>
      </c>
      <c r="AA53" s="75"/>
      <c r="AB53" s="213"/>
      <c r="AC53" s="213"/>
      <c r="AD53" s="45">
        <f>ROUND(ROUND(ROUND(H8*P$44,0)*W51,0)*Z53,0)</f>
        <v>300</v>
      </c>
      <c r="AE53" s="79"/>
    </row>
    <row r="54" ht="16.5" customHeight="1">
      <c r="A54" s="29">
        <v>61.0</v>
      </c>
      <c r="B54" s="29" t="s">
        <v>3397</v>
      </c>
      <c r="C54" s="32" t="s">
        <v>12631</v>
      </c>
      <c r="D54" s="389"/>
      <c r="E54" s="231"/>
      <c r="F54" s="532"/>
      <c r="G54" s="527"/>
      <c r="H54" s="527"/>
      <c r="I54" s="532"/>
      <c r="J54" s="94"/>
      <c r="K54" s="140"/>
      <c r="L54" s="54"/>
      <c r="M54" s="254"/>
      <c r="N54" s="8"/>
      <c r="O54" s="8"/>
      <c r="P54" s="54"/>
      <c r="Q54" s="227"/>
      <c r="R54" s="22"/>
      <c r="S54" s="22"/>
      <c r="T54" s="22"/>
      <c r="U54" s="484"/>
      <c r="V54" s="24"/>
      <c r="W54" s="26"/>
      <c r="X54" s="484"/>
      <c r="Y54" s="56"/>
      <c r="Z54" s="526"/>
      <c r="AA54" s="213" t="s">
        <v>30</v>
      </c>
      <c r="AB54" s="74">
        <v>5.0</v>
      </c>
      <c r="AC54" s="522" t="s">
        <v>31</v>
      </c>
      <c r="AD54" s="45">
        <f>ROUND(ROUND(ROUND(H8*P$44,0)*W51,0)*Z53,0)-AB54</f>
        <v>295</v>
      </c>
      <c r="AE54" s="79"/>
    </row>
    <row r="55" ht="16.5" customHeight="1">
      <c r="A55" s="403">
        <v>61.0</v>
      </c>
      <c r="B55" s="403" t="s">
        <v>3399</v>
      </c>
      <c r="C55" s="405" t="s">
        <v>12632</v>
      </c>
      <c r="D55" s="389"/>
      <c r="E55" s="389"/>
      <c r="F55" s="532"/>
      <c r="G55" s="527"/>
      <c r="H55" s="527"/>
      <c r="I55" s="532"/>
      <c r="J55" s="94"/>
      <c r="K55" s="140"/>
      <c r="L55" s="54"/>
      <c r="M55" s="254"/>
      <c r="N55" s="8"/>
      <c r="O55" s="8"/>
      <c r="P55" s="54"/>
      <c r="Q55" s="604" t="s">
        <v>23</v>
      </c>
      <c r="R55" s="605" t="s">
        <v>24</v>
      </c>
      <c r="S55" s="606"/>
      <c r="T55" s="606"/>
      <c r="U55" s="607"/>
      <c r="V55" s="608"/>
      <c r="W55" s="609"/>
      <c r="X55" s="610"/>
      <c r="Y55" s="611"/>
      <c r="Z55" s="612"/>
      <c r="AA55" s="613"/>
      <c r="AB55" s="613"/>
      <c r="AC55" s="613"/>
      <c r="AD55" s="414">
        <f>ROUND(ROUND(H8*P$44,0)*T56,0)</f>
        <v>291</v>
      </c>
      <c r="AE55" s="79"/>
    </row>
    <row r="56" ht="16.5" customHeight="1">
      <c r="A56" s="403">
        <v>61.0</v>
      </c>
      <c r="B56" s="403" t="s">
        <v>3401</v>
      </c>
      <c r="C56" s="405" t="s">
        <v>12633</v>
      </c>
      <c r="D56" s="389"/>
      <c r="E56" s="389"/>
      <c r="F56" s="532"/>
      <c r="G56" s="527"/>
      <c r="H56" s="527"/>
      <c r="I56" s="532"/>
      <c r="J56" s="94"/>
      <c r="K56" s="140"/>
      <c r="L56" s="54"/>
      <c r="M56" s="254"/>
      <c r="N56" s="8"/>
      <c r="O56" s="8"/>
      <c r="P56" s="54"/>
      <c r="Q56" s="481"/>
      <c r="R56" s="506"/>
      <c r="S56" s="614" t="s">
        <v>21</v>
      </c>
      <c r="T56" s="615">
        <v>0.7</v>
      </c>
      <c r="U56" s="616"/>
      <c r="V56" s="617"/>
      <c r="W56" s="618"/>
      <c r="X56" s="619"/>
      <c r="Y56" s="620"/>
      <c r="Z56" s="621"/>
      <c r="AA56" s="613" t="s">
        <v>30</v>
      </c>
      <c r="AB56" s="622">
        <v>5.0</v>
      </c>
      <c r="AC56" s="623" t="s">
        <v>31</v>
      </c>
      <c r="AD56" s="414">
        <f>ROUND(ROUND(H8*P$44,0)*T56,0)-AB56</f>
        <v>286</v>
      </c>
      <c r="AE56" s="79"/>
    </row>
    <row r="57" ht="16.5" customHeight="1">
      <c r="A57" s="403">
        <v>61.0</v>
      </c>
      <c r="B57" s="403" t="s">
        <v>3403</v>
      </c>
      <c r="C57" s="405" t="s">
        <v>12634</v>
      </c>
      <c r="D57" s="389"/>
      <c r="E57" s="389"/>
      <c r="F57" s="532"/>
      <c r="G57" s="527"/>
      <c r="H57" s="527"/>
      <c r="I57" s="532"/>
      <c r="J57" s="94"/>
      <c r="K57" s="140"/>
      <c r="L57" s="54"/>
      <c r="M57" s="254"/>
      <c r="N57" s="8"/>
      <c r="O57" s="8"/>
      <c r="P57" s="54"/>
      <c r="Q57" s="481"/>
      <c r="R57" s="506"/>
      <c r="S57" s="618"/>
      <c r="T57" s="618"/>
      <c r="U57" s="616"/>
      <c r="V57" s="617"/>
      <c r="W57" s="618"/>
      <c r="X57" s="507" t="s">
        <v>20</v>
      </c>
      <c r="Y57" s="624" t="s">
        <v>21</v>
      </c>
      <c r="Z57" s="625">
        <v>0.85</v>
      </c>
      <c r="AA57" s="626"/>
      <c r="AB57" s="613"/>
      <c r="AC57" s="613"/>
      <c r="AD57" s="414">
        <f>ROUND(ROUND(ROUND(H8*P$44,0)*T56,0)*Z57,0)</f>
        <v>247</v>
      </c>
      <c r="AE57" s="79"/>
    </row>
    <row r="58" ht="16.5" customHeight="1">
      <c r="A58" s="403">
        <v>61.0</v>
      </c>
      <c r="B58" s="403" t="s">
        <v>3405</v>
      </c>
      <c r="C58" s="405" t="s">
        <v>12635</v>
      </c>
      <c r="D58" s="389"/>
      <c r="E58" s="389"/>
      <c r="F58" s="532"/>
      <c r="G58" s="527"/>
      <c r="H58" s="527"/>
      <c r="I58" s="532"/>
      <c r="J58" s="94"/>
      <c r="K58" s="140"/>
      <c r="L58" s="54"/>
      <c r="M58" s="254"/>
      <c r="N58" s="8"/>
      <c r="O58" s="8"/>
      <c r="P58" s="54"/>
      <c r="Q58" s="508"/>
      <c r="R58" s="510"/>
      <c r="S58" s="614"/>
      <c r="T58" s="614"/>
      <c r="U58" s="627"/>
      <c r="V58" s="628"/>
      <c r="W58" s="629"/>
      <c r="X58" s="495"/>
      <c r="Y58" s="630"/>
      <c r="Z58" s="631"/>
      <c r="AA58" s="613" t="s">
        <v>30</v>
      </c>
      <c r="AB58" s="622">
        <v>5.0</v>
      </c>
      <c r="AC58" s="623" t="s">
        <v>31</v>
      </c>
      <c r="AD58" s="414">
        <f>ROUND(ROUND(ROUND(H8*P$44,0)*T56,0)*Z57,0)-AB58</f>
        <v>242</v>
      </c>
      <c r="AE58" s="79"/>
    </row>
    <row r="59" ht="16.5" customHeight="1">
      <c r="A59" s="403">
        <v>61.0</v>
      </c>
      <c r="B59" s="403" t="s">
        <v>3407</v>
      </c>
      <c r="C59" s="405" t="s">
        <v>12636</v>
      </c>
      <c r="D59" s="389"/>
      <c r="E59" s="389"/>
      <c r="F59" s="532"/>
      <c r="G59" s="527"/>
      <c r="H59" s="527"/>
      <c r="I59" s="532"/>
      <c r="J59" s="94"/>
      <c r="K59" s="140"/>
      <c r="L59" s="54"/>
      <c r="M59" s="254"/>
      <c r="N59" s="8"/>
      <c r="O59" s="8"/>
      <c r="P59" s="54"/>
      <c r="Q59" s="632"/>
      <c r="R59" s="618"/>
      <c r="S59" s="618"/>
      <c r="T59" s="618"/>
      <c r="U59" s="605" t="s">
        <v>326</v>
      </c>
      <c r="V59" s="624" t="s">
        <v>21</v>
      </c>
      <c r="W59" s="633">
        <v>0.7</v>
      </c>
      <c r="X59" s="610"/>
      <c r="Y59" s="611"/>
      <c r="Z59" s="612"/>
      <c r="AA59" s="613"/>
      <c r="AB59" s="613"/>
      <c r="AC59" s="613"/>
      <c r="AD59" s="414">
        <f>ROUND(ROUND(ROUND(H8*P$44,0)*T56,0)*W59,0)</f>
        <v>204</v>
      </c>
      <c r="AE59" s="79"/>
    </row>
    <row r="60" ht="16.5" customHeight="1">
      <c r="A60" s="403">
        <v>61.0</v>
      </c>
      <c r="B60" s="403" t="s">
        <v>3409</v>
      </c>
      <c r="C60" s="405" t="s">
        <v>12637</v>
      </c>
      <c r="D60" s="389"/>
      <c r="E60" s="389"/>
      <c r="F60" s="532"/>
      <c r="G60" s="527"/>
      <c r="H60" s="527"/>
      <c r="I60" s="532"/>
      <c r="J60" s="94"/>
      <c r="K60" s="140"/>
      <c r="L60" s="54"/>
      <c r="M60" s="254"/>
      <c r="N60" s="8"/>
      <c r="O60" s="8"/>
      <c r="P60" s="54"/>
      <c r="Q60" s="632"/>
      <c r="R60" s="618"/>
      <c r="S60" s="618"/>
      <c r="T60" s="618"/>
      <c r="U60" s="506"/>
      <c r="V60" s="614"/>
      <c r="W60" s="615"/>
      <c r="X60" s="634"/>
      <c r="Y60" s="635"/>
      <c r="Z60" s="621"/>
      <c r="AA60" s="613" t="s">
        <v>30</v>
      </c>
      <c r="AB60" s="622">
        <v>5.0</v>
      </c>
      <c r="AC60" s="623" t="s">
        <v>31</v>
      </c>
      <c r="AD60" s="414">
        <f>ROUND(ROUND(ROUND(H8*P$44,0)*T56,0)*W59,0)-AB60</f>
        <v>199</v>
      </c>
      <c r="AE60" s="79"/>
    </row>
    <row r="61" ht="16.5" customHeight="1">
      <c r="A61" s="403">
        <v>61.0</v>
      </c>
      <c r="B61" s="403" t="s">
        <v>3411</v>
      </c>
      <c r="C61" s="405" t="s">
        <v>12638</v>
      </c>
      <c r="D61" s="389"/>
      <c r="E61" s="389"/>
      <c r="F61" s="532"/>
      <c r="G61" s="527"/>
      <c r="H61" s="527"/>
      <c r="I61" s="532"/>
      <c r="J61" s="94"/>
      <c r="K61" s="140"/>
      <c r="L61" s="54"/>
      <c r="M61" s="254"/>
      <c r="N61" s="8"/>
      <c r="O61" s="8"/>
      <c r="P61" s="54"/>
      <c r="Q61" s="636"/>
      <c r="R61" s="614"/>
      <c r="S61" s="637"/>
      <c r="T61" s="638"/>
      <c r="U61" s="510"/>
      <c r="V61" s="639"/>
      <c r="W61" s="640"/>
      <c r="X61" s="507" t="s">
        <v>20</v>
      </c>
      <c r="Y61" s="624" t="s">
        <v>21</v>
      </c>
      <c r="Z61" s="625">
        <v>0.85</v>
      </c>
      <c r="AA61" s="626"/>
      <c r="AB61" s="613"/>
      <c r="AC61" s="613"/>
      <c r="AD61" s="414">
        <f>ROUND(ROUND(ROUND(ROUND(H8*P$44,0)*T56,0)*W59,0)*Z61,0)</f>
        <v>173</v>
      </c>
      <c r="AE61" s="79"/>
    </row>
    <row r="62" ht="16.5" customHeight="1">
      <c r="A62" s="403">
        <v>61.0</v>
      </c>
      <c r="B62" s="403" t="s">
        <v>3413</v>
      </c>
      <c r="C62" s="405" t="s">
        <v>12639</v>
      </c>
      <c r="D62" s="389"/>
      <c r="E62" s="389"/>
      <c r="F62" s="532"/>
      <c r="G62" s="527"/>
      <c r="H62" s="527"/>
      <c r="I62" s="532"/>
      <c r="J62" s="94"/>
      <c r="K62" s="140"/>
      <c r="L62" s="54"/>
      <c r="M62" s="254"/>
      <c r="N62" s="8"/>
      <c r="O62" s="8"/>
      <c r="P62" s="54"/>
      <c r="Q62" s="636"/>
      <c r="R62" s="614"/>
      <c r="S62" s="614"/>
      <c r="T62" s="614"/>
      <c r="U62" s="641"/>
      <c r="V62" s="642"/>
      <c r="W62" s="643"/>
      <c r="X62" s="495"/>
      <c r="Y62" s="630"/>
      <c r="Z62" s="631"/>
      <c r="AA62" s="613" t="s">
        <v>30</v>
      </c>
      <c r="AB62" s="622">
        <v>5.0</v>
      </c>
      <c r="AC62" s="623" t="s">
        <v>31</v>
      </c>
      <c r="AD62" s="414">
        <f>ROUND(ROUND(ROUND(ROUND(H8*P$44,0)*T56,0)*W59,0)*Z61,0)-AB62</f>
        <v>168</v>
      </c>
      <c r="AE62" s="79"/>
    </row>
    <row r="63" ht="16.5" customHeight="1">
      <c r="A63" s="403">
        <v>61.0</v>
      </c>
      <c r="B63" s="403" t="s">
        <v>3415</v>
      </c>
      <c r="C63" s="405" t="s">
        <v>12640</v>
      </c>
      <c r="D63" s="389"/>
      <c r="E63" s="389"/>
      <c r="F63" s="532"/>
      <c r="G63" s="527"/>
      <c r="H63" s="527"/>
      <c r="I63" s="532"/>
      <c r="J63" s="94"/>
      <c r="K63" s="140"/>
      <c r="L63" s="54"/>
      <c r="M63" s="254"/>
      <c r="N63" s="8"/>
      <c r="O63" s="8"/>
      <c r="P63" s="54"/>
      <c r="Q63" s="632"/>
      <c r="R63" s="614"/>
      <c r="S63" s="644"/>
      <c r="T63" s="645"/>
      <c r="U63" s="605" t="s">
        <v>329</v>
      </c>
      <c r="V63" s="614" t="s">
        <v>21</v>
      </c>
      <c r="W63" s="615">
        <v>0.85</v>
      </c>
      <c r="X63" s="610"/>
      <c r="Y63" s="611"/>
      <c r="Z63" s="612"/>
      <c r="AA63" s="613"/>
      <c r="AB63" s="613"/>
      <c r="AC63" s="613"/>
      <c r="AD63" s="414">
        <f>ROUND(ROUND(ROUND(H8*P$44,0)*T56,0)*W63,0)</f>
        <v>247</v>
      </c>
      <c r="AE63" s="79"/>
    </row>
    <row r="64" ht="16.5" customHeight="1">
      <c r="A64" s="403">
        <v>61.0</v>
      </c>
      <c r="B64" s="403" t="s">
        <v>3417</v>
      </c>
      <c r="C64" s="405" t="s">
        <v>12641</v>
      </c>
      <c r="D64" s="389"/>
      <c r="E64" s="389"/>
      <c r="F64" s="532"/>
      <c r="G64" s="527"/>
      <c r="H64" s="527"/>
      <c r="I64" s="532"/>
      <c r="J64" s="94"/>
      <c r="K64" s="140"/>
      <c r="L64" s="54"/>
      <c r="M64" s="254"/>
      <c r="N64" s="8"/>
      <c r="O64" s="8"/>
      <c r="P64" s="54"/>
      <c r="Q64" s="632"/>
      <c r="R64" s="614"/>
      <c r="S64" s="615"/>
      <c r="T64" s="615"/>
      <c r="U64" s="506"/>
      <c r="V64" s="614"/>
      <c r="W64" s="615"/>
      <c r="X64" s="634"/>
      <c r="Y64" s="635"/>
      <c r="Z64" s="621"/>
      <c r="AA64" s="613" t="s">
        <v>30</v>
      </c>
      <c r="AB64" s="622">
        <v>5.0</v>
      </c>
      <c r="AC64" s="623" t="s">
        <v>31</v>
      </c>
      <c r="AD64" s="414">
        <f>ROUND(ROUND(ROUND(H8*P$44,0)*T56,0)*W63,0)-AB64</f>
        <v>242</v>
      </c>
      <c r="AE64" s="79"/>
    </row>
    <row r="65" ht="16.5" customHeight="1">
      <c r="A65" s="403">
        <v>61.0</v>
      </c>
      <c r="B65" s="403" t="s">
        <v>3419</v>
      </c>
      <c r="C65" s="405" t="s">
        <v>12642</v>
      </c>
      <c r="D65" s="389"/>
      <c r="E65" s="389"/>
      <c r="F65" s="532"/>
      <c r="G65" s="527"/>
      <c r="H65" s="527"/>
      <c r="I65" s="532"/>
      <c r="J65" s="94"/>
      <c r="K65" s="140"/>
      <c r="L65" s="54"/>
      <c r="M65" s="254"/>
      <c r="N65" s="8"/>
      <c r="O65" s="8"/>
      <c r="P65" s="54"/>
      <c r="Q65" s="636"/>
      <c r="R65" s="614"/>
      <c r="S65" s="615"/>
      <c r="T65" s="615"/>
      <c r="U65" s="506"/>
      <c r="V65" s="639"/>
      <c r="W65" s="640"/>
      <c r="X65" s="507" t="s">
        <v>20</v>
      </c>
      <c r="Y65" s="624" t="s">
        <v>21</v>
      </c>
      <c r="Z65" s="625">
        <v>0.85</v>
      </c>
      <c r="AA65" s="626"/>
      <c r="AB65" s="613"/>
      <c r="AC65" s="613"/>
      <c r="AD65" s="414">
        <f>ROUND(ROUND(ROUND(ROUND(H8*P$44,0)*T56,0)*W63,0)*Z65,0)</f>
        <v>210</v>
      </c>
      <c r="AE65" s="79"/>
    </row>
    <row r="66" ht="16.5" customHeight="1">
      <c r="A66" s="403">
        <v>61.0</v>
      </c>
      <c r="B66" s="403" t="s">
        <v>3421</v>
      </c>
      <c r="C66" s="405" t="s">
        <v>12643</v>
      </c>
      <c r="D66" s="389"/>
      <c r="E66" s="389"/>
      <c r="F66" s="532"/>
      <c r="G66" s="527"/>
      <c r="H66" s="527"/>
      <c r="I66" s="532"/>
      <c r="J66" s="94"/>
      <c r="K66" s="140"/>
      <c r="L66" s="54"/>
      <c r="M66" s="254"/>
      <c r="N66" s="8"/>
      <c r="O66" s="8"/>
      <c r="P66" s="54"/>
      <c r="Q66" s="632"/>
      <c r="R66" s="614"/>
      <c r="S66" s="614"/>
      <c r="T66" s="614"/>
      <c r="U66" s="495"/>
      <c r="V66" s="642"/>
      <c r="W66" s="643"/>
      <c r="X66" s="495"/>
      <c r="Y66" s="630"/>
      <c r="Z66" s="631"/>
      <c r="AA66" s="613" t="s">
        <v>30</v>
      </c>
      <c r="AB66" s="622">
        <v>5.0</v>
      </c>
      <c r="AC66" s="623" t="s">
        <v>31</v>
      </c>
      <c r="AD66" s="414">
        <f>ROUND(ROUND(ROUND(ROUND(H8*P$44,0)*T56,0)*W63,0)*Z65,0)-AB66</f>
        <v>205</v>
      </c>
      <c r="AE66" s="79"/>
    </row>
    <row r="67" ht="16.5" customHeight="1">
      <c r="A67" s="403">
        <v>61.0</v>
      </c>
      <c r="B67" s="403" t="s">
        <v>3423</v>
      </c>
      <c r="C67" s="405" t="s">
        <v>12644</v>
      </c>
      <c r="D67" s="389"/>
      <c r="E67" s="389"/>
      <c r="F67" s="532"/>
      <c r="G67" s="527"/>
      <c r="H67" s="527"/>
      <c r="I67" s="532"/>
      <c r="J67" s="94"/>
      <c r="K67" s="140"/>
      <c r="L67" s="54"/>
      <c r="M67" s="254"/>
      <c r="N67" s="8"/>
      <c r="O67" s="8"/>
      <c r="P67" s="54"/>
      <c r="Q67" s="632"/>
      <c r="R67" s="605" t="s">
        <v>27</v>
      </c>
      <c r="S67" s="606"/>
      <c r="T67" s="606"/>
      <c r="U67" s="607"/>
      <c r="V67" s="608"/>
      <c r="W67" s="609"/>
      <c r="X67" s="610"/>
      <c r="Y67" s="611"/>
      <c r="Z67" s="612"/>
      <c r="AA67" s="613"/>
      <c r="AB67" s="613"/>
      <c r="AC67" s="613"/>
      <c r="AD67" s="414">
        <f>ROUND(ROUND(H8*P$44,0)*T68,0)</f>
        <v>208</v>
      </c>
      <c r="AE67" s="79"/>
    </row>
    <row r="68" ht="16.5" customHeight="1">
      <c r="A68" s="403">
        <v>61.0</v>
      </c>
      <c r="B68" s="403" t="s">
        <v>3425</v>
      </c>
      <c r="C68" s="405" t="s">
        <v>12645</v>
      </c>
      <c r="D68" s="389"/>
      <c r="E68" s="389"/>
      <c r="F68" s="532"/>
      <c r="G68" s="527"/>
      <c r="H68" s="527"/>
      <c r="I68" s="532"/>
      <c r="J68" s="94"/>
      <c r="K68" s="140"/>
      <c r="L68" s="54"/>
      <c r="M68" s="254"/>
      <c r="N68" s="8"/>
      <c r="O68" s="8"/>
      <c r="P68" s="54"/>
      <c r="Q68" s="646"/>
      <c r="R68" s="506"/>
      <c r="S68" s="614" t="s">
        <v>21</v>
      </c>
      <c r="T68" s="615">
        <v>0.5</v>
      </c>
      <c r="U68" s="616"/>
      <c r="V68" s="617"/>
      <c r="W68" s="618"/>
      <c r="X68" s="619"/>
      <c r="Y68" s="620"/>
      <c r="Z68" s="621"/>
      <c r="AA68" s="613" t="s">
        <v>30</v>
      </c>
      <c r="AB68" s="622">
        <v>5.0</v>
      </c>
      <c r="AC68" s="623" t="s">
        <v>31</v>
      </c>
      <c r="AD68" s="414">
        <f>ROUND(ROUND(H8*P$44,0)*T68,0)-AB68</f>
        <v>203</v>
      </c>
      <c r="AE68" s="79"/>
    </row>
    <row r="69" ht="16.5" customHeight="1">
      <c r="A69" s="403">
        <v>61.0</v>
      </c>
      <c r="B69" s="403" t="s">
        <v>3427</v>
      </c>
      <c r="C69" s="405" t="s">
        <v>12646</v>
      </c>
      <c r="D69" s="389"/>
      <c r="E69" s="389"/>
      <c r="F69" s="532"/>
      <c r="G69" s="527"/>
      <c r="H69" s="527"/>
      <c r="I69" s="532"/>
      <c r="J69" s="94"/>
      <c r="K69" s="140"/>
      <c r="L69" s="54"/>
      <c r="M69" s="254"/>
      <c r="N69" s="8"/>
      <c r="O69" s="8"/>
      <c r="P69" s="54"/>
      <c r="Q69" s="646"/>
      <c r="R69" s="506"/>
      <c r="S69" s="618"/>
      <c r="T69" s="618"/>
      <c r="U69" s="616"/>
      <c r="V69" s="617"/>
      <c r="W69" s="618"/>
      <c r="X69" s="507" t="s">
        <v>20</v>
      </c>
      <c r="Y69" s="624" t="s">
        <v>21</v>
      </c>
      <c r="Z69" s="625">
        <v>0.85</v>
      </c>
      <c r="AA69" s="626"/>
      <c r="AB69" s="613"/>
      <c r="AC69" s="613"/>
      <c r="AD69" s="414">
        <f>ROUND(ROUND(ROUND(H8*P$44,0)*T68,0)*Z69,0)</f>
        <v>177</v>
      </c>
      <c r="AE69" s="79"/>
    </row>
    <row r="70" ht="16.5" customHeight="1">
      <c r="A70" s="403">
        <v>61.0</v>
      </c>
      <c r="B70" s="403" t="s">
        <v>3429</v>
      </c>
      <c r="C70" s="405" t="s">
        <v>12647</v>
      </c>
      <c r="D70" s="389"/>
      <c r="E70" s="389"/>
      <c r="F70" s="532"/>
      <c r="G70" s="527"/>
      <c r="H70" s="527"/>
      <c r="I70" s="532"/>
      <c r="J70" s="94"/>
      <c r="K70" s="140"/>
      <c r="L70" s="54"/>
      <c r="M70" s="254"/>
      <c r="N70" s="8"/>
      <c r="O70" s="8"/>
      <c r="P70" s="54"/>
      <c r="Q70" s="646"/>
      <c r="R70" s="510"/>
      <c r="S70" s="614"/>
      <c r="T70" s="614"/>
      <c r="U70" s="627"/>
      <c r="V70" s="628"/>
      <c r="W70" s="629"/>
      <c r="X70" s="495"/>
      <c r="Y70" s="630"/>
      <c r="Z70" s="631"/>
      <c r="AA70" s="613" t="s">
        <v>30</v>
      </c>
      <c r="AB70" s="622">
        <v>5.0</v>
      </c>
      <c r="AC70" s="623" t="s">
        <v>31</v>
      </c>
      <c r="AD70" s="414">
        <f>ROUND(ROUND(ROUND(H8*P$44,0)*T68,0)*Z69,0)-AB70</f>
        <v>172</v>
      </c>
      <c r="AE70" s="79"/>
    </row>
    <row r="71" ht="16.5" customHeight="1">
      <c r="A71" s="403">
        <v>61.0</v>
      </c>
      <c r="B71" s="403" t="s">
        <v>3431</v>
      </c>
      <c r="C71" s="405" t="s">
        <v>12648</v>
      </c>
      <c r="D71" s="389"/>
      <c r="E71" s="389"/>
      <c r="F71" s="532"/>
      <c r="G71" s="527"/>
      <c r="H71" s="527"/>
      <c r="I71" s="532"/>
      <c r="J71" s="94"/>
      <c r="K71" s="140"/>
      <c r="L71" s="54"/>
      <c r="M71" s="254"/>
      <c r="N71" s="8"/>
      <c r="O71" s="8"/>
      <c r="P71" s="54"/>
      <c r="Q71" s="632"/>
      <c r="R71" s="618"/>
      <c r="S71" s="618"/>
      <c r="T71" s="618"/>
      <c r="U71" s="605" t="s">
        <v>326</v>
      </c>
      <c r="V71" s="624" t="s">
        <v>21</v>
      </c>
      <c r="W71" s="633">
        <v>0.7</v>
      </c>
      <c r="X71" s="610"/>
      <c r="Y71" s="611"/>
      <c r="Z71" s="612"/>
      <c r="AA71" s="613"/>
      <c r="AB71" s="613"/>
      <c r="AC71" s="613"/>
      <c r="AD71" s="414">
        <f>ROUND(ROUND(ROUND(H8*P$44,0)*T68,0)*W71,0)</f>
        <v>146</v>
      </c>
      <c r="AE71" s="79"/>
    </row>
    <row r="72" ht="16.5" customHeight="1">
      <c r="A72" s="403">
        <v>61.0</v>
      </c>
      <c r="B72" s="403" t="s">
        <v>3433</v>
      </c>
      <c r="C72" s="405" t="s">
        <v>12649</v>
      </c>
      <c r="D72" s="389"/>
      <c r="E72" s="389"/>
      <c r="F72" s="532"/>
      <c r="G72" s="527"/>
      <c r="H72" s="527"/>
      <c r="I72" s="532"/>
      <c r="J72" s="94"/>
      <c r="K72" s="140"/>
      <c r="L72" s="54"/>
      <c r="M72" s="254"/>
      <c r="N72" s="8"/>
      <c r="O72" s="8"/>
      <c r="P72" s="54"/>
      <c r="Q72" s="632"/>
      <c r="R72" s="618"/>
      <c r="S72" s="618"/>
      <c r="T72" s="618"/>
      <c r="U72" s="506"/>
      <c r="V72" s="614"/>
      <c r="W72" s="615"/>
      <c r="X72" s="634"/>
      <c r="Y72" s="635"/>
      <c r="Z72" s="621"/>
      <c r="AA72" s="613" t="s">
        <v>30</v>
      </c>
      <c r="AB72" s="622">
        <v>5.0</v>
      </c>
      <c r="AC72" s="623" t="s">
        <v>31</v>
      </c>
      <c r="AD72" s="414">
        <f>ROUND(ROUND(ROUND(H8*P$44,0)*T68,0)*W71,0)-AB72</f>
        <v>141</v>
      </c>
      <c r="AE72" s="79"/>
    </row>
    <row r="73" ht="16.5" customHeight="1">
      <c r="A73" s="403">
        <v>61.0</v>
      </c>
      <c r="B73" s="403" t="s">
        <v>3435</v>
      </c>
      <c r="C73" s="405" t="s">
        <v>12650</v>
      </c>
      <c r="D73" s="389"/>
      <c r="E73" s="389"/>
      <c r="F73" s="532"/>
      <c r="G73" s="527"/>
      <c r="H73" s="527"/>
      <c r="I73" s="532"/>
      <c r="J73" s="94"/>
      <c r="K73" s="140"/>
      <c r="L73" s="54"/>
      <c r="M73" s="254"/>
      <c r="N73" s="8"/>
      <c r="O73" s="8"/>
      <c r="P73" s="54"/>
      <c r="Q73" s="636"/>
      <c r="R73" s="614"/>
      <c r="S73" s="637"/>
      <c r="T73" s="638"/>
      <c r="U73" s="510"/>
      <c r="V73" s="639"/>
      <c r="W73" s="640"/>
      <c r="X73" s="507" t="s">
        <v>20</v>
      </c>
      <c r="Y73" s="624" t="s">
        <v>21</v>
      </c>
      <c r="Z73" s="625">
        <v>0.85</v>
      </c>
      <c r="AA73" s="626"/>
      <c r="AB73" s="613"/>
      <c r="AC73" s="613"/>
      <c r="AD73" s="414">
        <f>ROUND(ROUND(ROUND(ROUND(H8*P$44,0)*T68,0)*W71,0)*Z73,0)</f>
        <v>124</v>
      </c>
      <c r="AE73" s="79"/>
    </row>
    <row r="74" ht="16.5" customHeight="1">
      <c r="A74" s="403">
        <v>61.0</v>
      </c>
      <c r="B74" s="403" t="s">
        <v>3437</v>
      </c>
      <c r="C74" s="405" t="s">
        <v>12651</v>
      </c>
      <c r="D74" s="389"/>
      <c r="E74" s="389"/>
      <c r="F74" s="532"/>
      <c r="G74" s="527"/>
      <c r="H74" s="527"/>
      <c r="I74" s="532"/>
      <c r="J74" s="94"/>
      <c r="K74" s="140"/>
      <c r="L74" s="54"/>
      <c r="M74" s="254"/>
      <c r="N74" s="8"/>
      <c r="O74" s="8"/>
      <c r="P74" s="54"/>
      <c r="Q74" s="636"/>
      <c r="R74" s="614"/>
      <c r="S74" s="614"/>
      <c r="T74" s="614"/>
      <c r="U74" s="641"/>
      <c r="V74" s="642"/>
      <c r="W74" s="643"/>
      <c r="X74" s="495"/>
      <c r="Y74" s="630"/>
      <c r="Z74" s="631"/>
      <c r="AA74" s="613" t="s">
        <v>30</v>
      </c>
      <c r="AB74" s="622">
        <v>5.0</v>
      </c>
      <c r="AC74" s="623" t="s">
        <v>31</v>
      </c>
      <c r="AD74" s="414">
        <f>ROUND(ROUND(ROUND(ROUND(H8*P$44,0)*T68,0)*W71,0)*Z73,0)-AB74</f>
        <v>119</v>
      </c>
      <c r="AE74" s="79"/>
    </row>
    <row r="75" ht="16.5" customHeight="1">
      <c r="A75" s="403">
        <v>61.0</v>
      </c>
      <c r="B75" s="403" t="s">
        <v>3439</v>
      </c>
      <c r="C75" s="405" t="s">
        <v>12652</v>
      </c>
      <c r="D75" s="389"/>
      <c r="E75" s="389"/>
      <c r="F75" s="532"/>
      <c r="G75" s="527"/>
      <c r="H75" s="527"/>
      <c r="I75" s="532"/>
      <c r="J75" s="94"/>
      <c r="K75" s="140"/>
      <c r="L75" s="54"/>
      <c r="M75" s="254"/>
      <c r="N75" s="8"/>
      <c r="O75" s="8"/>
      <c r="P75" s="54"/>
      <c r="Q75" s="632"/>
      <c r="R75" s="614"/>
      <c r="S75" s="644"/>
      <c r="T75" s="645"/>
      <c r="U75" s="605" t="s">
        <v>329</v>
      </c>
      <c r="V75" s="614" t="s">
        <v>21</v>
      </c>
      <c r="W75" s="615">
        <v>0.85</v>
      </c>
      <c r="X75" s="610"/>
      <c r="Y75" s="611"/>
      <c r="Z75" s="612"/>
      <c r="AA75" s="613"/>
      <c r="AB75" s="613"/>
      <c r="AC75" s="613"/>
      <c r="AD75" s="414">
        <f>ROUND(ROUND(ROUND(H8*P$44,0)*T68,0)*W75,0)</f>
        <v>177</v>
      </c>
      <c r="AE75" s="79"/>
    </row>
    <row r="76" ht="16.5" customHeight="1">
      <c r="A76" s="403">
        <v>61.0</v>
      </c>
      <c r="B76" s="403" t="s">
        <v>3441</v>
      </c>
      <c r="C76" s="405" t="s">
        <v>12653</v>
      </c>
      <c r="D76" s="389"/>
      <c r="E76" s="389"/>
      <c r="F76" s="532"/>
      <c r="G76" s="527"/>
      <c r="H76" s="527"/>
      <c r="I76" s="532"/>
      <c r="J76" s="94"/>
      <c r="K76" s="140"/>
      <c r="L76" s="54"/>
      <c r="M76" s="254"/>
      <c r="N76" s="8"/>
      <c r="O76" s="8"/>
      <c r="P76" s="54"/>
      <c r="Q76" s="632"/>
      <c r="R76" s="614"/>
      <c r="S76" s="615"/>
      <c r="T76" s="615"/>
      <c r="U76" s="506"/>
      <c r="V76" s="614"/>
      <c r="W76" s="615"/>
      <c r="X76" s="634"/>
      <c r="Y76" s="635"/>
      <c r="Z76" s="621"/>
      <c r="AA76" s="613" t="s">
        <v>30</v>
      </c>
      <c r="AB76" s="622">
        <v>5.0</v>
      </c>
      <c r="AC76" s="623" t="s">
        <v>31</v>
      </c>
      <c r="AD76" s="414">
        <f>ROUND(ROUND(ROUND(H8*P$44,0)*T68,0)*W75,0)-AB76</f>
        <v>172</v>
      </c>
      <c r="AE76" s="79"/>
    </row>
    <row r="77" ht="16.5" customHeight="1">
      <c r="A77" s="403">
        <v>61.0</v>
      </c>
      <c r="B77" s="403" t="s">
        <v>3443</v>
      </c>
      <c r="C77" s="405" t="s">
        <v>12654</v>
      </c>
      <c r="D77" s="389"/>
      <c r="E77" s="389"/>
      <c r="F77" s="532"/>
      <c r="G77" s="527"/>
      <c r="H77" s="527"/>
      <c r="I77" s="532"/>
      <c r="J77" s="94"/>
      <c r="K77" s="140"/>
      <c r="L77" s="54"/>
      <c r="M77" s="254"/>
      <c r="N77" s="8"/>
      <c r="O77" s="8"/>
      <c r="P77" s="54"/>
      <c r="Q77" s="636"/>
      <c r="R77" s="614"/>
      <c r="S77" s="615"/>
      <c r="T77" s="615"/>
      <c r="U77" s="506"/>
      <c r="V77" s="639"/>
      <c r="W77" s="640"/>
      <c r="X77" s="507" t="s">
        <v>20</v>
      </c>
      <c r="Y77" s="624" t="s">
        <v>21</v>
      </c>
      <c r="Z77" s="625">
        <v>0.85</v>
      </c>
      <c r="AA77" s="626"/>
      <c r="AB77" s="613"/>
      <c r="AC77" s="613"/>
      <c r="AD77" s="414">
        <f>ROUND(ROUND(ROUND(ROUND(H8*P$44,0)*T68,0)*W75,0)*Z77,0)</f>
        <v>150</v>
      </c>
      <c r="AE77" s="79"/>
    </row>
    <row r="78" ht="16.5" customHeight="1">
      <c r="A78" s="403">
        <v>61.0</v>
      </c>
      <c r="B78" s="403" t="s">
        <v>3445</v>
      </c>
      <c r="C78" s="405" t="s">
        <v>12655</v>
      </c>
      <c r="D78" s="389"/>
      <c r="E78" s="389"/>
      <c r="F78" s="532"/>
      <c r="G78" s="527"/>
      <c r="H78" s="527"/>
      <c r="I78" s="532"/>
      <c r="J78" s="94"/>
      <c r="K78" s="140"/>
      <c r="L78" s="54"/>
      <c r="M78" s="254"/>
      <c r="N78" s="8"/>
      <c r="O78" s="8"/>
      <c r="P78" s="54"/>
      <c r="Q78" s="647"/>
      <c r="R78" s="648"/>
      <c r="S78" s="614"/>
      <c r="T78" s="614"/>
      <c r="U78" s="495"/>
      <c r="V78" s="642"/>
      <c r="W78" s="643"/>
      <c r="X78" s="495"/>
      <c r="Y78" s="630"/>
      <c r="Z78" s="631"/>
      <c r="AA78" s="613" t="s">
        <v>30</v>
      </c>
      <c r="AB78" s="622">
        <v>5.0</v>
      </c>
      <c r="AC78" s="623" t="s">
        <v>31</v>
      </c>
      <c r="AD78" s="414">
        <f>ROUND(ROUND(ROUND(ROUND(H8*P$44,0)*T68,0)*W75,0)*Z77,0)-AB78</f>
        <v>145</v>
      </c>
      <c r="AE78" s="79"/>
    </row>
    <row r="79" ht="16.5" customHeight="1">
      <c r="A79" s="29">
        <v>61.0</v>
      </c>
      <c r="B79" s="29" t="s">
        <v>3448</v>
      </c>
      <c r="C79" s="32" t="s">
        <v>12656</v>
      </c>
      <c r="D79" s="389"/>
      <c r="E79" s="389"/>
      <c r="F79" s="532"/>
      <c r="G79" s="527"/>
      <c r="H79" s="527"/>
      <c r="I79" s="532"/>
      <c r="J79" s="130" t="s">
        <v>38</v>
      </c>
      <c r="K79" s="538"/>
      <c r="L79" s="590"/>
      <c r="M79" s="241" t="s">
        <v>4961</v>
      </c>
      <c r="N79" s="598" t="s">
        <v>4962</v>
      </c>
      <c r="O79" s="7"/>
      <c r="P79" s="7"/>
      <c r="Q79" s="37"/>
      <c r="R79" s="7"/>
      <c r="S79" s="7"/>
      <c r="T79" s="7"/>
      <c r="U79" s="521"/>
      <c r="V79" s="14"/>
      <c r="W79" s="8"/>
      <c r="X79" s="52"/>
      <c r="Y79" s="7"/>
      <c r="Z79" s="39"/>
      <c r="AA79" s="213"/>
      <c r="AB79" s="213"/>
      <c r="AC79" s="213"/>
      <c r="AD79" s="45">
        <f>ROUND(ROUND(H8+K80,0)*P$80,0)</f>
        <v>589</v>
      </c>
      <c r="AE79" s="79"/>
    </row>
    <row r="80" ht="16.5" customHeight="1">
      <c r="A80" s="29">
        <v>61.0</v>
      </c>
      <c r="B80" s="29" t="s">
        <v>3451</v>
      </c>
      <c r="C80" s="32" t="s">
        <v>12657</v>
      </c>
      <c r="D80" s="231"/>
      <c r="E80" s="231"/>
      <c r="F80" s="523"/>
      <c r="G80" s="174"/>
      <c r="H80" s="174"/>
      <c r="I80" s="523"/>
      <c r="J80" s="482"/>
      <c r="K80" s="83">
        <v>12.0</v>
      </c>
      <c r="L80" s="594" t="s">
        <v>40</v>
      </c>
      <c r="M80" s="481"/>
      <c r="N80" s="482"/>
      <c r="O80" s="83" t="s">
        <v>21</v>
      </c>
      <c r="P80" s="528">
        <v>0.7</v>
      </c>
      <c r="Q80" s="52"/>
      <c r="R80" s="8"/>
      <c r="S80" s="8"/>
      <c r="T80" s="8"/>
      <c r="U80" s="521"/>
      <c r="V80" s="14"/>
      <c r="W80" s="8"/>
      <c r="X80" s="52"/>
      <c r="Y80" s="8"/>
      <c r="Z80" s="109"/>
      <c r="AA80" s="213" t="s">
        <v>30</v>
      </c>
      <c r="AB80" s="74">
        <v>5.0</v>
      </c>
      <c r="AC80" s="522" t="s">
        <v>31</v>
      </c>
      <c r="AD80" s="45">
        <f>ROUND(ROUND(H8+K80,0)*P$80,0)-AB80</f>
        <v>584</v>
      </c>
      <c r="AE80" s="79"/>
    </row>
    <row r="81" ht="16.5" customHeight="1">
      <c r="A81" s="29">
        <v>61.0</v>
      </c>
      <c r="B81" s="29" t="s">
        <v>3454</v>
      </c>
      <c r="C81" s="32" t="s">
        <v>12658</v>
      </c>
      <c r="D81" s="231"/>
      <c r="E81" s="231"/>
      <c r="F81" s="523"/>
      <c r="G81" s="174"/>
      <c r="H81" s="174"/>
      <c r="I81" s="523"/>
      <c r="J81" s="482"/>
      <c r="K81" s="140"/>
      <c r="L81" s="54"/>
      <c r="M81" s="481"/>
      <c r="N81" s="482"/>
      <c r="O81" s="8"/>
      <c r="P81" s="54"/>
      <c r="Q81" s="52"/>
      <c r="R81" s="8"/>
      <c r="S81" s="8"/>
      <c r="T81" s="8"/>
      <c r="U81" s="521"/>
      <c r="V81" s="14"/>
      <c r="W81" s="54"/>
      <c r="X81" s="305" t="s">
        <v>20</v>
      </c>
      <c r="Y81" s="41" t="s">
        <v>21</v>
      </c>
      <c r="Z81" s="86">
        <v>0.85</v>
      </c>
      <c r="AA81" s="75"/>
      <c r="AB81" s="213"/>
      <c r="AC81" s="213"/>
      <c r="AD81" s="45">
        <f>ROUND(ROUND(ROUND(H8+K80,0)*P$80,0)*Z81,0)</f>
        <v>501</v>
      </c>
      <c r="AE81" s="79"/>
    </row>
    <row r="82" ht="16.5" customHeight="1">
      <c r="A82" s="29">
        <v>61.0</v>
      </c>
      <c r="B82" s="29" t="s">
        <v>3456</v>
      </c>
      <c r="C82" s="32" t="s">
        <v>12659</v>
      </c>
      <c r="D82" s="231"/>
      <c r="E82" s="231"/>
      <c r="F82" s="532"/>
      <c r="G82" s="527"/>
      <c r="H82" s="527"/>
      <c r="I82" s="532"/>
      <c r="J82" s="482"/>
      <c r="K82" s="140"/>
      <c r="L82" s="54"/>
      <c r="M82" s="481"/>
      <c r="N82" s="482"/>
      <c r="O82" s="8"/>
      <c r="P82" s="54"/>
      <c r="Q82" s="52"/>
      <c r="R82" s="8"/>
      <c r="S82" s="8"/>
      <c r="T82" s="8"/>
      <c r="U82" s="525"/>
      <c r="V82" s="21"/>
      <c r="W82" s="109"/>
      <c r="X82" s="484"/>
      <c r="Y82" s="56"/>
      <c r="Z82" s="526"/>
      <c r="AA82" s="213" t="s">
        <v>30</v>
      </c>
      <c r="AB82" s="74">
        <v>5.0</v>
      </c>
      <c r="AC82" s="522" t="s">
        <v>31</v>
      </c>
      <c r="AD82" s="45">
        <f>ROUND(ROUND(ROUND(H8+K80,0)*P$80,0)*Z81,0)-AB82</f>
        <v>496</v>
      </c>
      <c r="AE82" s="79"/>
    </row>
    <row r="83" ht="16.5" customHeight="1">
      <c r="A83" s="29">
        <v>61.0</v>
      </c>
      <c r="B83" s="29" t="s">
        <v>3458</v>
      </c>
      <c r="C83" s="32" t="s">
        <v>12660</v>
      </c>
      <c r="D83" s="231"/>
      <c r="E83" s="231"/>
      <c r="F83" s="532"/>
      <c r="G83" s="527"/>
      <c r="H83" s="527"/>
      <c r="I83" s="532"/>
      <c r="J83" s="94"/>
      <c r="K83" s="140"/>
      <c r="L83" s="54"/>
      <c r="M83" s="481"/>
      <c r="N83" s="8"/>
      <c r="O83" s="8"/>
      <c r="P83" s="54"/>
      <c r="Q83" s="52"/>
      <c r="R83" s="8"/>
      <c r="S83" s="8"/>
      <c r="T83" s="8"/>
      <c r="U83" s="102" t="s">
        <v>326</v>
      </c>
      <c r="V83" s="41" t="s">
        <v>21</v>
      </c>
      <c r="W83" s="60">
        <v>0.7</v>
      </c>
      <c r="X83" s="37"/>
      <c r="Y83" s="7"/>
      <c r="Z83" s="39"/>
      <c r="AA83" s="213"/>
      <c r="AB83" s="213"/>
      <c r="AC83" s="213"/>
      <c r="AD83" s="45">
        <f>ROUND(ROUND(ROUND(H8+K80,0)*P$80,0)*W83,0)</f>
        <v>412</v>
      </c>
      <c r="AE83" s="79"/>
    </row>
    <row r="84" ht="16.5" customHeight="1">
      <c r="A84" s="29">
        <v>61.0</v>
      </c>
      <c r="B84" s="29" t="s">
        <v>3460</v>
      </c>
      <c r="C84" s="32" t="s">
        <v>12661</v>
      </c>
      <c r="D84" s="231"/>
      <c r="E84" s="231"/>
      <c r="F84" s="532"/>
      <c r="G84" s="527"/>
      <c r="H84" s="8"/>
      <c r="I84" s="144"/>
      <c r="J84" s="94"/>
      <c r="K84" s="140"/>
      <c r="L84" s="54"/>
      <c r="M84" s="481"/>
      <c r="N84" s="8"/>
      <c r="O84" s="8"/>
      <c r="P84" s="54"/>
      <c r="Q84" s="52"/>
      <c r="R84" s="8"/>
      <c r="S84" s="8"/>
      <c r="T84" s="8"/>
      <c r="U84" s="482"/>
      <c r="V84" s="83"/>
      <c r="W84" s="528"/>
      <c r="X84" s="227"/>
      <c r="Y84" s="22"/>
      <c r="Z84" s="109"/>
      <c r="AA84" s="213" t="s">
        <v>30</v>
      </c>
      <c r="AB84" s="74">
        <v>5.0</v>
      </c>
      <c r="AC84" s="522" t="s">
        <v>31</v>
      </c>
      <c r="AD84" s="45">
        <f>ROUND(ROUND(ROUND(H8+K80,0)*P$80,0)*W83,0)-AB84</f>
        <v>407</v>
      </c>
      <c r="AE84" s="79"/>
    </row>
    <row r="85" ht="16.5" customHeight="1">
      <c r="A85" s="29">
        <v>61.0</v>
      </c>
      <c r="B85" s="29" t="s">
        <v>3462</v>
      </c>
      <c r="C85" s="32" t="s">
        <v>12662</v>
      </c>
      <c r="D85" s="389"/>
      <c r="E85" s="231"/>
      <c r="F85" s="543"/>
      <c r="G85" s="113"/>
      <c r="H85" s="8"/>
      <c r="I85" s="144"/>
      <c r="J85" s="94"/>
      <c r="K85" s="140"/>
      <c r="L85" s="54"/>
      <c r="M85" s="481"/>
      <c r="N85" s="8"/>
      <c r="O85" s="8"/>
      <c r="P85" s="54"/>
      <c r="Q85" s="52"/>
      <c r="R85" s="8"/>
      <c r="S85" s="8"/>
      <c r="T85" s="8"/>
      <c r="U85" s="482"/>
      <c r="V85" s="99"/>
      <c r="W85" s="529"/>
      <c r="X85" s="305" t="s">
        <v>20</v>
      </c>
      <c r="Y85" s="41" t="s">
        <v>21</v>
      </c>
      <c r="Z85" s="86">
        <v>0.85</v>
      </c>
      <c r="AA85" s="75"/>
      <c r="AB85" s="213"/>
      <c r="AC85" s="213"/>
      <c r="AD85" s="45">
        <f>ROUND(ROUND(ROUND(ROUND(H8+K80,0)*P$80,0)*W83,0)*Z85,0)</f>
        <v>350</v>
      </c>
      <c r="AE85" s="79"/>
    </row>
    <row r="86" ht="16.5" customHeight="1">
      <c r="A86" s="29">
        <v>61.0</v>
      </c>
      <c r="B86" s="29" t="s">
        <v>3464</v>
      </c>
      <c r="C86" s="32" t="s">
        <v>12663</v>
      </c>
      <c r="D86" s="389"/>
      <c r="E86" s="231"/>
      <c r="F86" s="543"/>
      <c r="G86" s="113"/>
      <c r="H86" s="8"/>
      <c r="I86" s="144"/>
      <c r="J86" s="94"/>
      <c r="K86" s="140"/>
      <c r="L86" s="54"/>
      <c r="M86" s="481"/>
      <c r="N86" s="8"/>
      <c r="O86" s="8"/>
      <c r="P86" s="54"/>
      <c r="Q86" s="52"/>
      <c r="R86" s="8"/>
      <c r="S86" s="8"/>
      <c r="T86" s="8"/>
      <c r="U86" s="530"/>
      <c r="V86" s="24"/>
      <c r="W86" s="26"/>
      <c r="X86" s="484"/>
      <c r="Y86" s="56"/>
      <c r="Z86" s="526"/>
      <c r="AA86" s="213" t="s">
        <v>30</v>
      </c>
      <c r="AB86" s="74">
        <v>5.0</v>
      </c>
      <c r="AC86" s="522" t="s">
        <v>31</v>
      </c>
      <c r="AD86" s="45">
        <f>ROUND(ROUND(ROUND(ROUND(H8+K80,0)*P$80,0)*W83,0)*Z85,0)-AB86</f>
        <v>345</v>
      </c>
      <c r="AE86" s="79"/>
    </row>
    <row r="87" ht="16.5" customHeight="1">
      <c r="A87" s="29">
        <v>61.0</v>
      </c>
      <c r="B87" s="29" t="s">
        <v>3466</v>
      </c>
      <c r="C87" s="32" t="s">
        <v>12664</v>
      </c>
      <c r="D87" s="389"/>
      <c r="E87" s="231"/>
      <c r="F87" s="543"/>
      <c r="G87" s="113"/>
      <c r="H87" s="8"/>
      <c r="I87" s="144"/>
      <c r="J87" s="94"/>
      <c r="K87" s="140"/>
      <c r="L87" s="54"/>
      <c r="M87" s="481"/>
      <c r="N87" s="8"/>
      <c r="O87" s="8"/>
      <c r="P87" s="54"/>
      <c r="Q87" s="52"/>
      <c r="R87" s="8"/>
      <c r="S87" s="8"/>
      <c r="T87" s="54"/>
      <c r="U87" s="102" t="s">
        <v>329</v>
      </c>
      <c r="V87" s="83" t="s">
        <v>21</v>
      </c>
      <c r="W87" s="528">
        <v>0.85</v>
      </c>
      <c r="X87" s="37"/>
      <c r="Y87" s="7"/>
      <c r="Z87" s="39"/>
      <c r="AA87" s="213"/>
      <c r="AB87" s="213"/>
      <c r="AC87" s="213"/>
      <c r="AD87" s="45">
        <f>ROUND(ROUND(ROUND(H8+K80,0)*P$80,0)*W87,0)</f>
        <v>501</v>
      </c>
      <c r="AE87" s="79"/>
    </row>
    <row r="88" ht="16.5" customHeight="1">
      <c r="A88" s="29">
        <v>61.0</v>
      </c>
      <c r="B88" s="29" t="s">
        <v>3469</v>
      </c>
      <c r="C88" s="32" t="s">
        <v>12665</v>
      </c>
      <c r="D88" s="389"/>
      <c r="E88" s="231"/>
      <c r="F88" s="543"/>
      <c r="G88" s="113"/>
      <c r="H88" s="8"/>
      <c r="I88" s="144"/>
      <c r="J88" s="94"/>
      <c r="K88" s="140"/>
      <c r="L88" s="54"/>
      <c r="M88" s="254"/>
      <c r="N88" s="8"/>
      <c r="O88" s="8"/>
      <c r="P88" s="54"/>
      <c r="Q88" s="52"/>
      <c r="R88" s="8"/>
      <c r="S88" s="8"/>
      <c r="T88" s="8"/>
      <c r="U88" s="482"/>
      <c r="V88" s="83"/>
      <c r="W88" s="528"/>
      <c r="X88" s="227"/>
      <c r="Y88" s="22"/>
      <c r="Z88" s="109"/>
      <c r="AA88" s="213" t="s">
        <v>30</v>
      </c>
      <c r="AB88" s="74">
        <v>5.0</v>
      </c>
      <c r="AC88" s="522" t="s">
        <v>31</v>
      </c>
      <c r="AD88" s="45">
        <f>ROUND(ROUND(ROUND(H8+K80,0)*P$80,0)*W87,0)-AB88</f>
        <v>496</v>
      </c>
      <c r="AE88" s="79"/>
    </row>
    <row r="89" ht="16.5" customHeight="1">
      <c r="A89" s="29">
        <v>61.0</v>
      </c>
      <c r="B89" s="29" t="s">
        <v>3472</v>
      </c>
      <c r="C89" s="32" t="s">
        <v>12666</v>
      </c>
      <c r="D89" s="389"/>
      <c r="E89" s="231"/>
      <c r="F89" s="532"/>
      <c r="G89" s="527"/>
      <c r="H89" s="527"/>
      <c r="I89" s="532"/>
      <c r="J89" s="94"/>
      <c r="K89" s="140"/>
      <c r="L89" s="54"/>
      <c r="M89" s="254"/>
      <c r="N89" s="8"/>
      <c r="O89" s="8"/>
      <c r="P89" s="54"/>
      <c r="Q89" s="52"/>
      <c r="R89" s="8"/>
      <c r="S89" s="8"/>
      <c r="T89" s="8"/>
      <c r="U89" s="482"/>
      <c r="V89" s="99"/>
      <c r="W89" s="529"/>
      <c r="X89" s="305" t="s">
        <v>20</v>
      </c>
      <c r="Y89" s="41" t="s">
        <v>21</v>
      </c>
      <c r="Z89" s="86">
        <v>0.85</v>
      </c>
      <c r="AA89" s="75"/>
      <c r="AB89" s="213"/>
      <c r="AC89" s="213"/>
      <c r="AD89" s="45">
        <f>ROUND(ROUND(ROUND(ROUND(H8+K80,0)*P$80,0)*W87,0)*Z89,0)</f>
        <v>426</v>
      </c>
      <c r="AE89" s="79"/>
    </row>
    <row r="90" ht="16.5" customHeight="1">
      <c r="A90" s="29">
        <v>61.0</v>
      </c>
      <c r="B90" s="29" t="s">
        <v>3475</v>
      </c>
      <c r="C90" s="32" t="s">
        <v>12667</v>
      </c>
      <c r="D90" s="389"/>
      <c r="E90" s="231"/>
      <c r="F90" s="532"/>
      <c r="G90" s="527"/>
      <c r="H90" s="527"/>
      <c r="I90" s="532"/>
      <c r="J90" s="94"/>
      <c r="K90" s="140"/>
      <c r="L90" s="54"/>
      <c r="M90" s="254"/>
      <c r="N90" s="8"/>
      <c r="O90" s="8"/>
      <c r="P90" s="54"/>
      <c r="Q90" s="227"/>
      <c r="R90" s="22"/>
      <c r="S90" s="22"/>
      <c r="T90" s="22"/>
      <c r="U90" s="484"/>
      <c r="V90" s="24"/>
      <c r="W90" s="26"/>
      <c r="X90" s="484"/>
      <c r="Y90" s="56"/>
      <c r="Z90" s="526"/>
      <c r="AA90" s="213" t="s">
        <v>30</v>
      </c>
      <c r="AB90" s="74">
        <v>5.0</v>
      </c>
      <c r="AC90" s="522" t="s">
        <v>31</v>
      </c>
      <c r="AD90" s="45">
        <f>ROUND(ROUND(ROUND(ROUND(H8+K80,0)*P$80,0)*W87,0)*Z89,0)-AB90</f>
        <v>421</v>
      </c>
      <c r="AE90" s="79"/>
    </row>
    <row r="91" ht="16.5" customHeight="1">
      <c r="A91" s="403">
        <v>61.0</v>
      </c>
      <c r="B91" s="403" t="s">
        <v>3477</v>
      </c>
      <c r="C91" s="405" t="s">
        <v>12668</v>
      </c>
      <c r="D91" s="389"/>
      <c r="E91" s="389"/>
      <c r="F91" s="532"/>
      <c r="G91" s="527"/>
      <c r="H91" s="527"/>
      <c r="I91" s="532"/>
      <c r="J91" s="94"/>
      <c r="K91" s="140"/>
      <c r="L91" s="54"/>
      <c r="M91" s="254"/>
      <c r="N91" s="8"/>
      <c r="O91" s="8"/>
      <c r="P91" s="54"/>
      <c r="Q91" s="604" t="s">
        <v>23</v>
      </c>
      <c r="R91" s="605" t="s">
        <v>24</v>
      </c>
      <c r="S91" s="606"/>
      <c r="T91" s="606"/>
      <c r="U91" s="607"/>
      <c r="V91" s="608"/>
      <c r="W91" s="609"/>
      <c r="X91" s="610"/>
      <c r="Y91" s="611"/>
      <c r="Z91" s="612"/>
      <c r="AA91" s="613"/>
      <c r="AB91" s="613"/>
      <c r="AC91" s="613"/>
      <c r="AD91" s="414">
        <f>ROUND(ROUND(ROUND(H8+K80,0)*P$80,0)*T92,0)</f>
        <v>412</v>
      </c>
      <c r="AE91" s="79"/>
    </row>
    <row r="92" ht="16.5" customHeight="1">
      <c r="A92" s="403">
        <v>61.0</v>
      </c>
      <c r="B92" s="403" t="s">
        <v>3479</v>
      </c>
      <c r="C92" s="405" t="s">
        <v>12669</v>
      </c>
      <c r="D92" s="389"/>
      <c r="E92" s="389"/>
      <c r="F92" s="532"/>
      <c r="G92" s="527"/>
      <c r="H92" s="527"/>
      <c r="I92" s="532"/>
      <c r="J92" s="94"/>
      <c r="K92" s="140"/>
      <c r="L92" s="54"/>
      <c r="M92" s="254"/>
      <c r="N92" s="8"/>
      <c r="O92" s="8"/>
      <c r="P92" s="54"/>
      <c r="Q92" s="481"/>
      <c r="R92" s="506"/>
      <c r="S92" s="614" t="s">
        <v>21</v>
      </c>
      <c r="T92" s="615">
        <v>0.7</v>
      </c>
      <c r="U92" s="616"/>
      <c r="V92" s="617"/>
      <c r="W92" s="618"/>
      <c r="X92" s="619"/>
      <c r="Y92" s="620"/>
      <c r="Z92" s="621"/>
      <c r="AA92" s="613" t="s">
        <v>30</v>
      </c>
      <c r="AB92" s="622">
        <v>5.0</v>
      </c>
      <c r="AC92" s="623" t="s">
        <v>31</v>
      </c>
      <c r="AD92" s="414">
        <f>ROUND(ROUND(ROUND(H8+K80,0)*P$80,0)*T92,0)-AB92</f>
        <v>407</v>
      </c>
      <c r="AE92" s="79"/>
    </row>
    <row r="93" ht="16.5" customHeight="1">
      <c r="A93" s="403">
        <v>61.0</v>
      </c>
      <c r="B93" s="403" t="s">
        <v>3481</v>
      </c>
      <c r="C93" s="405" t="s">
        <v>12670</v>
      </c>
      <c r="D93" s="389"/>
      <c r="E93" s="389"/>
      <c r="F93" s="532"/>
      <c r="G93" s="527"/>
      <c r="H93" s="527"/>
      <c r="I93" s="532"/>
      <c r="J93" s="94"/>
      <c r="K93" s="140"/>
      <c r="L93" s="54"/>
      <c r="M93" s="254"/>
      <c r="N93" s="8"/>
      <c r="O93" s="8"/>
      <c r="P93" s="54"/>
      <c r="Q93" s="481"/>
      <c r="R93" s="506"/>
      <c r="S93" s="618"/>
      <c r="T93" s="618"/>
      <c r="U93" s="616"/>
      <c r="V93" s="617"/>
      <c r="W93" s="618"/>
      <c r="X93" s="507" t="s">
        <v>20</v>
      </c>
      <c r="Y93" s="624" t="s">
        <v>21</v>
      </c>
      <c r="Z93" s="625">
        <v>0.85</v>
      </c>
      <c r="AA93" s="626"/>
      <c r="AB93" s="613"/>
      <c r="AC93" s="613"/>
      <c r="AD93" s="414">
        <f>ROUND(ROUND(ROUND(ROUND(H8+K80,0)*P$80,0)*T92,0)*Z93,0)</f>
        <v>350</v>
      </c>
      <c r="AE93" s="79"/>
    </row>
    <row r="94" ht="16.5" customHeight="1">
      <c r="A94" s="403">
        <v>61.0</v>
      </c>
      <c r="B94" s="403" t="s">
        <v>3483</v>
      </c>
      <c r="C94" s="405" t="s">
        <v>12671</v>
      </c>
      <c r="D94" s="389"/>
      <c r="E94" s="389"/>
      <c r="F94" s="532"/>
      <c r="G94" s="527"/>
      <c r="H94" s="527"/>
      <c r="I94" s="532"/>
      <c r="J94" s="94"/>
      <c r="K94" s="140"/>
      <c r="L94" s="54"/>
      <c r="M94" s="254"/>
      <c r="N94" s="8"/>
      <c r="O94" s="8"/>
      <c r="P94" s="54"/>
      <c r="Q94" s="508"/>
      <c r="R94" s="510"/>
      <c r="S94" s="614"/>
      <c r="T94" s="614"/>
      <c r="U94" s="627"/>
      <c r="V94" s="628"/>
      <c r="W94" s="629"/>
      <c r="X94" s="495"/>
      <c r="Y94" s="630"/>
      <c r="Z94" s="631"/>
      <c r="AA94" s="613" t="s">
        <v>30</v>
      </c>
      <c r="AB94" s="622">
        <v>5.0</v>
      </c>
      <c r="AC94" s="623" t="s">
        <v>31</v>
      </c>
      <c r="AD94" s="414">
        <f>ROUND(ROUND(ROUND(ROUND(H8+K80,0)*P$80,0)*T92,0)*Z93,0)-AB94</f>
        <v>345</v>
      </c>
      <c r="AE94" s="79"/>
    </row>
    <row r="95" ht="16.5" customHeight="1">
      <c r="A95" s="403">
        <v>61.0</v>
      </c>
      <c r="B95" s="403" t="s">
        <v>3485</v>
      </c>
      <c r="C95" s="405" t="s">
        <v>12672</v>
      </c>
      <c r="D95" s="389"/>
      <c r="E95" s="389"/>
      <c r="F95" s="532"/>
      <c r="G95" s="527"/>
      <c r="H95" s="527"/>
      <c r="I95" s="532"/>
      <c r="J95" s="94"/>
      <c r="K95" s="140"/>
      <c r="L95" s="54"/>
      <c r="M95" s="254"/>
      <c r="N95" s="8"/>
      <c r="O95" s="8"/>
      <c r="P95" s="54"/>
      <c r="Q95" s="632"/>
      <c r="R95" s="618"/>
      <c r="S95" s="618"/>
      <c r="T95" s="618"/>
      <c r="U95" s="605" t="s">
        <v>326</v>
      </c>
      <c r="V95" s="624" t="s">
        <v>21</v>
      </c>
      <c r="W95" s="633">
        <v>0.7</v>
      </c>
      <c r="X95" s="610"/>
      <c r="Y95" s="611"/>
      <c r="Z95" s="612"/>
      <c r="AA95" s="613"/>
      <c r="AB95" s="613"/>
      <c r="AC95" s="613"/>
      <c r="AD95" s="414">
        <f>ROUND(ROUND(ROUND(ROUND(H8+K80,0)*P$80,0)*T92,0)*W95,0)</f>
        <v>288</v>
      </c>
      <c r="AE95" s="79"/>
    </row>
    <row r="96" ht="16.5" customHeight="1">
      <c r="A96" s="403">
        <v>61.0</v>
      </c>
      <c r="B96" s="403" t="s">
        <v>3487</v>
      </c>
      <c r="C96" s="405" t="s">
        <v>12673</v>
      </c>
      <c r="D96" s="389"/>
      <c r="E96" s="389"/>
      <c r="F96" s="532"/>
      <c r="G96" s="527"/>
      <c r="H96" s="527"/>
      <c r="I96" s="532"/>
      <c r="J96" s="94"/>
      <c r="K96" s="140"/>
      <c r="L96" s="54"/>
      <c r="M96" s="254"/>
      <c r="N96" s="8"/>
      <c r="O96" s="8"/>
      <c r="P96" s="54"/>
      <c r="Q96" s="632"/>
      <c r="R96" s="618"/>
      <c r="S96" s="618"/>
      <c r="T96" s="618"/>
      <c r="U96" s="506"/>
      <c r="V96" s="614"/>
      <c r="W96" s="615"/>
      <c r="X96" s="634"/>
      <c r="Y96" s="635"/>
      <c r="Z96" s="621"/>
      <c r="AA96" s="613" t="s">
        <v>30</v>
      </c>
      <c r="AB96" s="622">
        <v>5.0</v>
      </c>
      <c r="AC96" s="623" t="s">
        <v>31</v>
      </c>
      <c r="AD96" s="414">
        <f>ROUND(ROUND(ROUND(ROUND(H8+K80,0)*P$80,0)*T92,0)*W95,0)-AB96</f>
        <v>283</v>
      </c>
      <c r="AE96" s="79"/>
    </row>
    <row r="97" ht="16.5" customHeight="1">
      <c r="A97" s="403">
        <v>61.0</v>
      </c>
      <c r="B97" s="403" t="s">
        <v>3489</v>
      </c>
      <c r="C97" s="405" t="s">
        <v>12674</v>
      </c>
      <c r="D97" s="389"/>
      <c r="E97" s="389"/>
      <c r="F97" s="532"/>
      <c r="G97" s="527"/>
      <c r="H97" s="527"/>
      <c r="I97" s="532"/>
      <c r="J97" s="94"/>
      <c r="K97" s="140"/>
      <c r="L97" s="54"/>
      <c r="M97" s="254"/>
      <c r="N97" s="8"/>
      <c r="O97" s="8"/>
      <c r="P97" s="54"/>
      <c r="Q97" s="636"/>
      <c r="R97" s="614"/>
      <c r="S97" s="637"/>
      <c r="T97" s="638"/>
      <c r="U97" s="510"/>
      <c r="V97" s="639"/>
      <c r="W97" s="640"/>
      <c r="X97" s="507" t="s">
        <v>20</v>
      </c>
      <c r="Y97" s="624" t="s">
        <v>21</v>
      </c>
      <c r="Z97" s="625">
        <v>0.85</v>
      </c>
      <c r="AA97" s="626"/>
      <c r="AB97" s="613"/>
      <c r="AC97" s="613"/>
      <c r="AD97" s="414">
        <f>ROUND(ROUND(ROUND(ROUND(ROUND(H8+K80,0)*P$80,0)*T92,0)*W95,0)*Z97,0)</f>
        <v>245</v>
      </c>
      <c r="AE97" s="79"/>
    </row>
    <row r="98" ht="16.5" customHeight="1">
      <c r="A98" s="403">
        <v>61.0</v>
      </c>
      <c r="B98" s="403" t="s">
        <v>3491</v>
      </c>
      <c r="C98" s="405" t="s">
        <v>12675</v>
      </c>
      <c r="D98" s="389"/>
      <c r="E98" s="389"/>
      <c r="F98" s="532"/>
      <c r="G98" s="527"/>
      <c r="H98" s="527"/>
      <c r="I98" s="532"/>
      <c r="J98" s="94"/>
      <c r="K98" s="140"/>
      <c r="L98" s="54"/>
      <c r="M98" s="254"/>
      <c r="N98" s="8"/>
      <c r="O98" s="8"/>
      <c r="P98" s="54"/>
      <c r="Q98" s="636"/>
      <c r="R98" s="614"/>
      <c r="S98" s="614"/>
      <c r="T98" s="614"/>
      <c r="U98" s="641"/>
      <c r="V98" s="642"/>
      <c r="W98" s="643"/>
      <c r="X98" s="495"/>
      <c r="Y98" s="630"/>
      <c r="Z98" s="631"/>
      <c r="AA98" s="613" t="s">
        <v>30</v>
      </c>
      <c r="AB98" s="622">
        <v>5.0</v>
      </c>
      <c r="AC98" s="623" t="s">
        <v>31</v>
      </c>
      <c r="AD98" s="414">
        <f>ROUND(ROUND(ROUND(ROUND(ROUND(H8+K80,0)*P$80,0)*T92,0)*W95,0)*Z97,0)-AB98</f>
        <v>240</v>
      </c>
      <c r="AE98" s="79"/>
    </row>
    <row r="99" ht="16.5" customHeight="1">
      <c r="A99" s="403">
        <v>61.0</v>
      </c>
      <c r="B99" s="403" t="s">
        <v>3493</v>
      </c>
      <c r="C99" s="405" t="s">
        <v>12676</v>
      </c>
      <c r="D99" s="389"/>
      <c r="E99" s="389"/>
      <c r="F99" s="532"/>
      <c r="G99" s="527"/>
      <c r="H99" s="527"/>
      <c r="I99" s="532"/>
      <c r="J99" s="94"/>
      <c r="K99" s="140"/>
      <c r="L99" s="54"/>
      <c r="M99" s="254"/>
      <c r="N99" s="8"/>
      <c r="O99" s="8"/>
      <c r="P99" s="54"/>
      <c r="Q99" s="632"/>
      <c r="R99" s="614"/>
      <c r="S99" s="644"/>
      <c r="T99" s="645"/>
      <c r="U99" s="605" t="s">
        <v>329</v>
      </c>
      <c r="V99" s="614" t="s">
        <v>21</v>
      </c>
      <c r="W99" s="615">
        <v>0.85</v>
      </c>
      <c r="X99" s="610"/>
      <c r="Y99" s="611"/>
      <c r="Z99" s="612"/>
      <c r="AA99" s="613"/>
      <c r="AB99" s="613"/>
      <c r="AC99" s="613"/>
      <c r="AD99" s="414">
        <f>ROUND(ROUND(ROUND(ROUND(H8+K80,0)*P$80,0)*T92,0)*W99,0)</f>
        <v>350</v>
      </c>
      <c r="AE99" s="79"/>
    </row>
    <row r="100" ht="16.5" customHeight="1">
      <c r="A100" s="403">
        <v>61.0</v>
      </c>
      <c r="B100" s="403" t="s">
        <v>3495</v>
      </c>
      <c r="C100" s="405" t="s">
        <v>12677</v>
      </c>
      <c r="D100" s="389"/>
      <c r="E100" s="389"/>
      <c r="F100" s="532"/>
      <c r="G100" s="527"/>
      <c r="H100" s="527"/>
      <c r="I100" s="532"/>
      <c r="J100" s="94"/>
      <c r="K100" s="140"/>
      <c r="L100" s="54"/>
      <c r="M100" s="254"/>
      <c r="N100" s="8"/>
      <c r="O100" s="8"/>
      <c r="P100" s="54"/>
      <c r="Q100" s="632"/>
      <c r="R100" s="614"/>
      <c r="S100" s="615"/>
      <c r="T100" s="615"/>
      <c r="U100" s="506"/>
      <c r="V100" s="614"/>
      <c r="W100" s="615"/>
      <c r="X100" s="634"/>
      <c r="Y100" s="635"/>
      <c r="Z100" s="621"/>
      <c r="AA100" s="613" t="s">
        <v>30</v>
      </c>
      <c r="AB100" s="622">
        <v>5.0</v>
      </c>
      <c r="AC100" s="623" t="s">
        <v>31</v>
      </c>
      <c r="AD100" s="414">
        <f>ROUND(ROUND(ROUND(ROUND(H8+K80,0)*P$80,0)*T92,0)*W99,0)-AB100</f>
        <v>345</v>
      </c>
      <c r="AE100" s="79"/>
    </row>
    <row r="101" ht="16.5" customHeight="1">
      <c r="A101" s="403">
        <v>61.0</v>
      </c>
      <c r="B101" s="403" t="s">
        <v>3497</v>
      </c>
      <c r="C101" s="405" t="s">
        <v>12678</v>
      </c>
      <c r="D101" s="389"/>
      <c r="E101" s="389"/>
      <c r="F101" s="532"/>
      <c r="G101" s="527"/>
      <c r="H101" s="527"/>
      <c r="I101" s="532"/>
      <c r="J101" s="94"/>
      <c r="K101" s="140"/>
      <c r="L101" s="54"/>
      <c r="M101" s="254"/>
      <c r="N101" s="8"/>
      <c r="O101" s="8"/>
      <c r="P101" s="54"/>
      <c r="Q101" s="636"/>
      <c r="R101" s="614"/>
      <c r="S101" s="615"/>
      <c r="T101" s="615"/>
      <c r="U101" s="506"/>
      <c r="V101" s="639"/>
      <c r="W101" s="640"/>
      <c r="X101" s="507" t="s">
        <v>20</v>
      </c>
      <c r="Y101" s="624" t="s">
        <v>21</v>
      </c>
      <c r="Z101" s="625">
        <v>0.85</v>
      </c>
      <c r="AA101" s="626"/>
      <c r="AB101" s="613"/>
      <c r="AC101" s="613"/>
      <c r="AD101" s="414">
        <f>ROUND(ROUND(ROUND(ROUND(ROUND(H8+K80,0)*P$80,0)*T92,0)*W99,0)*Z101,0)</f>
        <v>298</v>
      </c>
      <c r="AE101" s="79"/>
    </row>
    <row r="102" ht="16.5" customHeight="1">
      <c r="A102" s="403">
        <v>61.0</v>
      </c>
      <c r="B102" s="403" t="s">
        <v>3499</v>
      </c>
      <c r="C102" s="405" t="s">
        <v>12679</v>
      </c>
      <c r="D102" s="389"/>
      <c r="E102" s="389"/>
      <c r="F102" s="532"/>
      <c r="G102" s="527"/>
      <c r="H102" s="527"/>
      <c r="I102" s="532"/>
      <c r="J102" s="94"/>
      <c r="K102" s="140"/>
      <c r="L102" s="54"/>
      <c r="M102" s="254"/>
      <c r="N102" s="8"/>
      <c r="O102" s="8"/>
      <c r="P102" s="54"/>
      <c r="Q102" s="632"/>
      <c r="R102" s="614"/>
      <c r="S102" s="614"/>
      <c r="T102" s="614"/>
      <c r="U102" s="495"/>
      <c r="V102" s="642"/>
      <c r="W102" s="643"/>
      <c r="X102" s="495"/>
      <c r="Y102" s="630"/>
      <c r="Z102" s="631"/>
      <c r="AA102" s="613" t="s">
        <v>30</v>
      </c>
      <c r="AB102" s="622">
        <v>5.0</v>
      </c>
      <c r="AC102" s="623" t="s">
        <v>31</v>
      </c>
      <c r="AD102" s="414">
        <f>ROUND(ROUND(ROUND(ROUND(ROUND(H8+K80,0)*P$80,0)*T92,0)*W99,0)*Z101,0)-AB102</f>
        <v>293</v>
      </c>
      <c r="AE102" s="79"/>
    </row>
    <row r="103" ht="16.5" customHeight="1">
      <c r="A103" s="403">
        <v>61.0</v>
      </c>
      <c r="B103" s="403" t="s">
        <v>3501</v>
      </c>
      <c r="C103" s="405" t="s">
        <v>12680</v>
      </c>
      <c r="D103" s="389"/>
      <c r="E103" s="389"/>
      <c r="F103" s="532"/>
      <c r="G103" s="527"/>
      <c r="H103" s="527"/>
      <c r="I103" s="532"/>
      <c r="J103" s="94"/>
      <c r="K103" s="140"/>
      <c r="L103" s="54"/>
      <c r="M103" s="254"/>
      <c r="N103" s="8"/>
      <c r="O103" s="8"/>
      <c r="P103" s="54"/>
      <c r="Q103" s="632"/>
      <c r="R103" s="605" t="s">
        <v>27</v>
      </c>
      <c r="S103" s="606"/>
      <c r="T103" s="606"/>
      <c r="U103" s="607"/>
      <c r="V103" s="608"/>
      <c r="W103" s="609"/>
      <c r="X103" s="610"/>
      <c r="Y103" s="611"/>
      <c r="Z103" s="612"/>
      <c r="AA103" s="613"/>
      <c r="AB103" s="613"/>
      <c r="AC103" s="613"/>
      <c r="AD103" s="414">
        <f>ROUND(ROUND(ROUND(H8+K80,0)*P$80,0)*T104,0)</f>
        <v>295</v>
      </c>
      <c r="AE103" s="79"/>
    </row>
    <row r="104" ht="16.5" customHeight="1">
      <c r="A104" s="403">
        <v>61.0</v>
      </c>
      <c r="B104" s="403" t="s">
        <v>3503</v>
      </c>
      <c r="C104" s="405" t="s">
        <v>12681</v>
      </c>
      <c r="D104" s="389"/>
      <c r="E104" s="389"/>
      <c r="F104" s="532"/>
      <c r="G104" s="527"/>
      <c r="H104" s="527"/>
      <c r="I104" s="532"/>
      <c r="J104" s="94"/>
      <c r="K104" s="140"/>
      <c r="L104" s="54"/>
      <c r="M104" s="254"/>
      <c r="N104" s="8"/>
      <c r="O104" s="8"/>
      <c r="P104" s="54"/>
      <c r="Q104" s="646"/>
      <c r="R104" s="506"/>
      <c r="S104" s="614" t="s">
        <v>21</v>
      </c>
      <c r="T104" s="615">
        <v>0.5</v>
      </c>
      <c r="U104" s="616"/>
      <c r="V104" s="617"/>
      <c r="W104" s="618"/>
      <c r="X104" s="619"/>
      <c r="Y104" s="620"/>
      <c r="Z104" s="621"/>
      <c r="AA104" s="613" t="s">
        <v>30</v>
      </c>
      <c r="AB104" s="622">
        <v>5.0</v>
      </c>
      <c r="AC104" s="623" t="s">
        <v>31</v>
      </c>
      <c r="AD104" s="414">
        <f>ROUND(ROUND(ROUND(H8+K80,0)*P$80,0)*T104,0)-AB104</f>
        <v>290</v>
      </c>
      <c r="AE104" s="79"/>
    </row>
    <row r="105" ht="16.5" customHeight="1">
      <c r="A105" s="403">
        <v>61.0</v>
      </c>
      <c r="B105" s="403" t="s">
        <v>3505</v>
      </c>
      <c r="C105" s="405" t="s">
        <v>12682</v>
      </c>
      <c r="D105" s="389"/>
      <c r="E105" s="389"/>
      <c r="F105" s="532"/>
      <c r="G105" s="527"/>
      <c r="H105" s="527"/>
      <c r="I105" s="532"/>
      <c r="J105" s="94"/>
      <c r="K105" s="140"/>
      <c r="L105" s="54"/>
      <c r="M105" s="254"/>
      <c r="N105" s="8"/>
      <c r="O105" s="8"/>
      <c r="P105" s="54"/>
      <c r="Q105" s="646"/>
      <c r="R105" s="506"/>
      <c r="S105" s="618"/>
      <c r="T105" s="618"/>
      <c r="U105" s="616"/>
      <c r="V105" s="617"/>
      <c r="W105" s="618"/>
      <c r="X105" s="507" t="s">
        <v>20</v>
      </c>
      <c r="Y105" s="624" t="s">
        <v>21</v>
      </c>
      <c r="Z105" s="625">
        <v>0.85</v>
      </c>
      <c r="AA105" s="626"/>
      <c r="AB105" s="613"/>
      <c r="AC105" s="613"/>
      <c r="AD105" s="414">
        <f>ROUND(ROUND(ROUND(ROUND(H8+K80,0)*P$80,0)*T104,0)*Z105,0)</f>
        <v>251</v>
      </c>
      <c r="AE105" s="79"/>
    </row>
    <row r="106" ht="16.5" customHeight="1">
      <c r="A106" s="403">
        <v>61.0</v>
      </c>
      <c r="B106" s="403" t="s">
        <v>3507</v>
      </c>
      <c r="C106" s="405" t="s">
        <v>12683</v>
      </c>
      <c r="D106" s="389"/>
      <c r="E106" s="389"/>
      <c r="F106" s="532"/>
      <c r="G106" s="527"/>
      <c r="H106" s="527"/>
      <c r="I106" s="532"/>
      <c r="J106" s="94"/>
      <c r="K106" s="140"/>
      <c r="L106" s="54"/>
      <c r="M106" s="254"/>
      <c r="N106" s="8"/>
      <c r="O106" s="8"/>
      <c r="P106" s="54"/>
      <c r="Q106" s="646"/>
      <c r="R106" s="510"/>
      <c r="S106" s="614"/>
      <c r="T106" s="614"/>
      <c r="U106" s="627"/>
      <c r="V106" s="628"/>
      <c r="W106" s="629"/>
      <c r="X106" s="495"/>
      <c r="Y106" s="630"/>
      <c r="Z106" s="631"/>
      <c r="AA106" s="613" t="s">
        <v>30</v>
      </c>
      <c r="AB106" s="622">
        <v>5.0</v>
      </c>
      <c r="AC106" s="623" t="s">
        <v>31</v>
      </c>
      <c r="AD106" s="414">
        <f>ROUND(ROUND(ROUND(ROUND(H8+K80,0)*P$80,0)*T104,0)*Z105,0)-AB106</f>
        <v>246</v>
      </c>
      <c r="AE106" s="79"/>
    </row>
    <row r="107" ht="16.5" customHeight="1">
      <c r="A107" s="403">
        <v>61.0</v>
      </c>
      <c r="B107" s="403" t="s">
        <v>3509</v>
      </c>
      <c r="C107" s="405" t="s">
        <v>12684</v>
      </c>
      <c r="D107" s="389"/>
      <c r="E107" s="389"/>
      <c r="F107" s="532"/>
      <c r="G107" s="527"/>
      <c r="H107" s="527"/>
      <c r="I107" s="532"/>
      <c r="J107" s="94"/>
      <c r="K107" s="140"/>
      <c r="L107" s="54"/>
      <c r="M107" s="254"/>
      <c r="N107" s="8"/>
      <c r="O107" s="8"/>
      <c r="P107" s="54"/>
      <c r="Q107" s="632"/>
      <c r="R107" s="618"/>
      <c r="S107" s="618"/>
      <c r="T107" s="618"/>
      <c r="U107" s="605" t="s">
        <v>326</v>
      </c>
      <c r="V107" s="624" t="s">
        <v>21</v>
      </c>
      <c r="W107" s="633">
        <v>0.7</v>
      </c>
      <c r="X107" s="610"/>
      <c r="Y107" s="611"/>
      <c r="Z107" s="612"/>
      <c r="AA107" s="613"/>
      <c r="AB107" s="613"/>
      <c r="AC107" s="613"/>
      <c r="AD107" s="414">
        <f>ROUND(ROUND(ROUND(ROUND(H8+K80,0)*P$80,0)*T104,0)*W107,0)</f>
        <v>207</v>
      </c>
      <c r="AE107" s="79"/>
    </row>
    <row r="108" ht="16.5" customHeight="1">
      <c r="A108" s="403">
        <v>61.0</v>
      </c>
      <c r="B108" s="403" t="s">
        <v>3511</v>
      </c>
      <c r="C108" s="405" t="s">
        <v>12685</v>
      </c>
      <c r="D108" s="389"/>
      <c r="E108" s="389"/>
      <c r="F108" s="532"/>
      <c r="G108" s="527"/>
      <c r="H108" s="527"/>
      <c r="I108" s="532"/>
      <c r="J108" s="94"/>
      <c r="K108" s="140"/>
      <c r="L108" s="54"/>
      <c r="M108" s="254"/>
      <c r="N108" s="8"/>
      <c r="O108" s="8"/>
      <c r="P108" s="54"/>
      <c r="Q108" s="632"/>
      <c r="R108" s="618"/>
      <c r="S108" s="618"/>
      <c r="T108" s="618"/>
      <c r="U108" s="506"/>
      <c r="V108" s="614"/>
      <c r="W108" s="615"/>
      <c r="X108" s="634"/>
      <c r="Y108" s="635"/>
      <c r="Z108" s="621"/>
      <c r="AA108" s="613" t="s">
        <v>30</v>
      </c>
      <c r="AB108" s="622">
        <v>5.0</v>
      </c>
      <c r="AC108" s="623" t="s">
        <v>31</v>
      </c>
      <c r="AD108" s="414">
        <f>ROUND(ROUND(ROUND(ROUND(H8+K80,0)*P$80,0)*T104,0)*W107,0)-AB108</f>
        <v>202</v>
      </c>
      <c r="AE108" s="79"/>
    </row>
    <row r="109" ht="16.5" customHeight="1">
      <c r="A109" s="403">
        <v>61.0</v>
      </c>
      <c r="B109" s="403" t="s">
        <v>3514</v>
      </c>
      <c r="C109" s="405" t="s">
        <v>12686</v>
      </c>
      <c r="D109" s="389"/>
      <c r="E109" s="389"/>
      <c r="F109" s="532"/>
      <c r="G109" s="527"/>
      <c r="H109" s="527"/>
      <c r="I109" s="532"/>
      <c r="J109" s="94"/>
      <c r="K109" s="140"/>
      <c r="L109" s="54"/>
      <c r="M109" s="254"/>
      <c r="N109" s="8"/>
      <c r="O109" s="8"/>
      <c r="P109" s="54"/>
      <c r="Q109" s="636"/>
      <c r="R109" s="614"/>
      <c r="S109" s="637"/>
      <c r="T109" s="638"/>
      <c r="U109" s="510"/>
      <c r="V109" s="639"/>
      <c r="W109" s="640"/>
      <c r="X109" s="507" t="s">
        <v>20</v>
      </c>
      <c r="Y109" s="624" t="s">
        <v>21</v>
      </c>
      <c r="Z109" s="625">
        <v>0.85</v>
      </c>
      <c r="AA109" s="626"/>
      <c r="AB109" s="613"/>
      <c r="AC109" s="613"/>
      <c r="AD109" s="414">
        <f>ROUND(ROUND(ROUND(ROUND(ROUND(H8+K80,0)*P$80,0)*T104,0)*W107,0)*Z109,0)</f>
        <v>176</v>
      </c>
      <c r="AE109" s="79"/>
    </row>
    <row r="110" ht="16.5" customHeight="1">
      <c r="A110" s="403">
        <v>61.0</v>
      </c>
      <c r="B110" s="403" t="s">
        <v>3517</v>
      </c>
      <c r="C110" s="405" t="s">
        <v>12687</v>
      </c>
      <c r="D110" s="389"/>
      <c r="E110" s="389"/>
      <c r="F110" s="532"/>
      <c r="G110" s="527"/>
      <c r="H110" s="527"/>
      <c r="I110" s="532"/>
      <c r="J110" s="94"/>
      <c r="K110" s="140"/>
      <c r="L110" s="54"/>
      <c r="M110" s="254"/>
      <c r="N110" s="8"/>
      <c r="O110" s="8"/>
      <c r="P110" s="54"/>
      <c r="Q110" s="636"/>
      <c r="R110" s="614"/>
      <c r="S110" s="614"/>
      <c r="T110" s="614"/>
      <c r="U110" s="641"/>
      <c r="V110" s="642"/>
      <c r="W110" s="643"/>
      <c r="X110" s="495"/>
      <c r="Y110" s="630"/>
      <c r="Z110" s="631"/>
      <c r="AA110" s="613" t="s">
        <v>30</v>
      </c>
      <c r="AB110" s="622">
        <v>5.0</v>
      </c>
      <c r="AC110" s="623" t="s">
        <v>31</v>
      </c>
      <c r="AD110" s="414">
        <f>ROUND(ROUND(ROUND(ROUND(ROUND(H8+K80,0)*P$80,0)*T104,0)*W107,0)*Z109,0)-AB110</f>
        <v>171</v>
      </c>
      <c r="AE110" s="79"/>
    </row>
    <row r="111" ht="16.5" customHeight="1">
      <c r="A111" s="403">
        <v>61.0</v>
      </c>
      <c r="B111" s="403" t="s">
        <v>3520</v>
      </c>
      <c r="C111" s="405" t="s">
        <v>12688</v>
      </c>
      <c r="D111" s="389"/>
      <c r="E111" s="389"/>
      <c r="F111" s="532"/>
      <c r="G111" s="527"/>
      <c r="H111" s="527"/>
      <c r="I111" s="532"/>
      <c r="J111" s="94"/>
      <c r="K111" s="140"/>
      <c r="L111" s="54"/>
      <c r="M111" s="254"/>
      <c r="N111" s="52"/>
      <c r="O111" s="8"/>
      <c r="P111" s="54"/>
      <c r="Q111" s="632"/>
      <c r="R111" s="614"/>
      <c r="S111" s="644"/>
      <c r="T111" s="645"/>
      <c r="U111" s="605" t="s">
        <v>329</v>
      </c>
      <c r="V111" s="614" t="s">
        <v>21</v>
      </c>
      <c r="W111" s="615">
        <v>0.85</v>
      </c>
      <c r="X111" s="610"/>
      <c r="Y111" s="611"/>
      <c r="Z111" s="612"/>
      <c r="AA111" s="613"/>
      <c r="AB111" s="613"/>
      <c r="AC111" s="613"/>
      <c r="AD111" s="414">
        <f>ROUND(ROUND(ROUND(ROUND(H8+K80,0)*P$80,0)*T104,0)*W111,0)</f>
        <v>251</v>
      </c>
      <c r="AE111" s="79"/>
    </row>
    <row r="112" ht="16.5" customHeight="1">
      <c r="A112" s="403">
        <v>61.0</v>
      </c>
      <c r="B112" s="403" t="s">
        <v>3522</v>
      </c>
      <c r="C112" s="405" t="s">
        <v>12689</v>
      </c>
      <c r="D112" s="389"/>
      <c r="E112" s="389"/>
      <c r="F112" s="532"/>
      <c r="G112" s="527"/>
      <c r="H112" s="527"/>
      <c r="I112" s="532"/>
      <c r="J112" s="94"/>
      <c r="K112" s="140"/>
      <c r="L112" s="54"/>
      <c r="M112" s="254"/>
      <c r="N112" s="52"/>
      <c r="O112" s="8"/>
      <c r="P112" s="54"/>
      <c r="Q112" s="632"/>
      <c r="R112" s="614"/>
      <c r="S112" s="615"/>
      <c r="T112" s="615"/>
      <c r="U112" s="506"/>
      <c r="V112" s="614"/>
      <c r="W112" s="615"/>
      <c r="X112" s="634"/>
      <c r="Y112" s="635"/>
      <c r="Z112" s="621"/>
      <c r="AA112" s="613" t="s">
        <v>30</v>
      </c>
      <c r="AB112" s="622">
        <v>5.0</v>
      </c>
      <c r="AC112" s="623" t="s">
        <v>31</v>
      </c>
      <c r="AD112" s="414">
        <f>ROUND(ROUND(ROUND(ROUND(H8+K80,0)*P$80,0)*T104,0)*W111,0)-AB112</f>
        <v>246</v>
      </c>
      <c r="AE112" s="79"/>
    </row>
    <row r="113" ht="16.5" customHeight="1">
      <c r="A113" s="403">
        <v>61.0</v>
      </c>
      <c r="B113" s="403" t="s">
        <v>3524</v>
      </c>
      <c r="C113" s="405" t="s">
        <v>12690</v>
      </c>
      <c r="D113" s="389"/>
      <c r="E113" s="389"/>
      <c r="F113" s="532"/>
      <c r="G113" s="527"/>
      <c r="H113" s="527"/>
      <c r="I113" s="532"/>
      <c r="J113" s="94"/>
      <c r="K113" s="140"/>
      <c r="L113" s="54"/>
      <c r="M113" s="254"/>
      <c r="N113" s="52"/>
      <c r="O113" s="8"/>
      <c r="P113" s="54"/>
      <c r="Q113" s="636"/>
      <c r="R113" s="614"/>
      <c r="S113" s="615"/>
      <c r="T113" s="615"/>
      <c r="U113" s="506"/>
      <c r="V113" s="639"/>
      <c r="W113" s="640"/>
      <c r="X113" s="507" t="s">
        <v>20</v>
      </c>
      <c r="Y113" s="624" t="s">
        <v>21</v>
      </c>
      <c r="Z113" s="625">
        <v>0.85</v>
      </c>
      <c r="AA113" s="626"/>
      <c r="AB113" s="613"/>
      <c r="AC113" s="613"/>
      <c r="AD113" s="414">
        <f>ROUND(ROUND(ROUND(ROUND(ROUND(H8+K80,0)*P$80,0)*T104,0)*W111,0)*Z113,0)</f>
        <v>213</v>
      </c>
      <c r="AE113" s="79"/>
    </row>
    <row r="114" ht="16.5" customHeight="1">
      <c r="A114" s="403">
        <v>61.0</v>
      </c>
      <c r="B114" s="403" t="s">
        <v>3526</v>
      </c>
      <c r="C114" s="405" t="s">
        <v>12691</v>
      </c>
      <c r="D114" s="389"/>
      <c r="E114" s="389"/>
      <c r="F114" s="532"/>
      <c r="G114" s="527"/>
      <c r="H114" s="527"/>
      <c r="I114" s="532"/>
      <c r="J114" s="94"/>
      <c r="K114" s="140"/>
      <c r="L114" s="54"/>
      <c r="M114" s="254"/>
      <c r="N114" s="227"/>
      <c r="O114" s="22"/>
      <c r="P114" s="109"/>
      <c r="Q114" s="647"/>
      <c r="R114" s="648"/>
      <c r="S114" s="630"/>
      <c r="T114" s="630"/>
      <c r="U114" s="495"/>
      <c r="V114" s="642"/>
      <c r="W114" s="643"/>
      <c r="X114" s="495"/>
      <c r="Y114" s="630"/>
      <c r="Z114" s="631"/>
      <c r="AA114" s="613" t="s">
        <v>30</v>
      </c>
      <c r="AB114" s="622">
        <v>5.0</v>
      </c>
      <c r="AC114" s="623" t="s">
        <v>31</v>
      </c>
      <c r="AD114" s="414">
        <f>ROUND(ROUND(ROUND(ROUND(ROUND(H8+K80,0)*P$80,0)*T104,0)*W111,0)*Z113,0)-AB114</f>
        <v>208</v>
      </c>
      <c r="AE114" s="79"/>
    </row>
    <row r="115" ht="16.5" customHeight="1">
      <c r="A115" s="29">
        <v>61.0</v>
      </c>
      <c r="B115" s="29" t="s">
        <v>3528</v>
      </c>
      <c r="C115" s="32" t="s">
        <v>12692</v>
      </c>
      <c r="D115" s="389"/>
      <c r="E115" s="389"/>
      <c r="F115" s="532"/>
      <c r="G115" s="527"/>
      <c r="H115" s="527"/>
      <c r="I115" s="532"/>
      <c r="J115" s="94"/>
      <c r="K115" s="140"/>
      <c r="L115" s="54"/>
      <c r="M115" s="254"/>
      <c r="N115" s="598" t="s">
        <v>5011</v>
      </c>
      <c r="O115" s="600"/>
      <c r="P115" s="601"/>
      <c r="Q115" s="37"/>
      <c r="R115" s="7"/>
      <c r="S115" s="7"/>
      <c r="T115" s="7"/>
      <c r="U115" s="521"/>
      <c r="V115" s="14"/>
      <c r="W115" s="8"/>
      <c r="X115" s="52"/>
      <c r="Y115" s="7"/>
      <c r="Z115" s="39"/>
      <c r="AA115" s="213"/>
      <c r="AB115" s="213"/>
      <c r="AC115" s="213"/>
      <c r="AD115" s="45">
        <f>ROUND(ROUND(H8+K80,0)*P$116,0)</f>
        <v>421</v>
      </c>
      <c r="AE115" s="79"/>
    </row>
    <row r="116" ht="16.5" customHeight="1">
      <c r="A116" s="29">
        <v>61.0</v>
      </c>
      <c r="B116" s="29" t="s">
        <v>3530</v>
      </c>
      <c r="C116" s="32" t="s">
        <v>12693</v>
      </c>
      <c r="D116" s="231"/>
      <c r="E116" s="231"/>
      <c r="F116" s="523"/>
      <c r="G116" s="174"/>
      <c r="H116" s="174"/>
      <c r="I116" s="523"/>
      <c r="J116" s="94"/>
      <c r="K116" s="140"/>
      <c r="L116" s="54"/>
      <c r="M116" s="254"/>
      <c r="N116" s="482"/>
      <c r="O116" s="83" t="s">
        <v>21</v>
      </c>
      <c r="P116" s="528">
        <v>0.5</v>
      </c>
      <c r="Q116" s="52"/>
      <c r="R116" s="8"/>
      <c r="S116" s="8"/>
      <c r="T116" s="8"/>
      <c r="U116" s="521"/>
      <c r="V116" s="14"/>
      <c r="W116" s="8"/>
      <c r="X116" s="52"/>
      <c r="Y116" s="8"/>
      <c r="Z116" s="109"/>
      <c r="AA116" s="213" t="s">
        <v>30</v>
      </c>
      <c r="AB116" s="74">
        <v>5.0</v>
      </c>
      <c r="AC116" s="522" t="s">
        <v>31</v>
      </c>
      <c r="AD116" s="45">
        <f>ROUND(ROUND(H8+K80,0)*P$116,0)-AB116</f>
        <v>416</v>
      </c>
      <c r="AE116" s="79"/>
    </row>
    <row r="117" ht="16.5" customHeight="1">
      <c r="A117" s="29">
        <v>61.0</v>
      </c>
      <c r="B117" s="29" t="s">
        <v>3532</v>
      </c>
      <c r="C117" s="32" t="s">
        <v>12694</v>
      </c>
      <c r="D117" s="231"/>
      <c r="E117" s="231"/>
      <c r="F117" s="523"/>
      <c r="G117" s="174"/>
      <c r="H117" s="174"/>
      <c r="I117" s="523"/>
      <c r="J117" s="94"/>
      <c r="K117" s="140"/>
      <c r="L117" s="54"/>
      <c r="M117" s="254"/>
      <c r="N117" s="482"/>
      <c r="O117" s="14"/>
      <c r="P117" s="14"/>
      <c r="Q117" s="52"/>
      <c r="R117" s="8"/>
      <c r="S117" s="8"/>
      <c r="T117" s="8"/>
      <c r="U117" s="521"/>
      <c r="V117" s="14"/>
      <c r="W117" s="54"/>
      <c r="X117" s="305" t="s">
        <v>20</v>
      </c>
      <c r="Y117" s="41" t="s">
        <v>21</v>
      </c>
      <c r="Z117" s="86">
        <v>0.85</v>
      </c>
      <c r="AA117" s="75"/>
      <c r="AB117" s="213"/>
      <c r="AC117" s="213"/>
      <c r="AD117" s="45">
        <f>ROUND(ROUND(ROUND(H8+K80,0)*P$116,0)*Z117,0)</f>
        <v>358</v>
      </c>
      <c r="AE117" s="79"/>
    </row>
    <row r="118" ht="16.5" customHeight="1">
      <c r="A118" s="29">
        <v>61.0</v>
      </c>
      <c r="B118" s="29" t="s">
        <v>3535</v>
      </c>
      <c r="C118" s="32" t="s">
        <v>12695</v>
      </c>
      <c r="D118" s="231"/>
      <c r="E118" s="231"/>
      <c r="F118" s="532"/>
      <c r="G118" s="527"/>
      <c r="H118" s="527"/>
      <c r="I118" s="532"/>
      <c r="J118" s="94"/>
      <c r="K118" s="140"/>
      <c r="L118" s="54"/>
      <c r="M118" s="254"/>
      <c r="N118" s="482"/>
      <c r="O118" s="8"/>
      <c r="P118" s="54"/>
      <c r="Q118" s="52"/>
      <c r="R118" s="8"/>
      <c r="S118" s="8"/>
      <c r="T118" s="8"/>
      <c r="U118" s="525"/>
      <c r="V118" s="21"/>
      <c r="W118" s="109"/>
      <c r="X118" s="484"/>
      <c r="Y118" s="56"/>
      <c r="Z118" s="526"/>
      <c r="AA118" s="213" t="s">
        <v>30</v>
      </c>
      <c r="AB118" s="74">
        <v>5.0</v>
      </c>
      <c r="AC118" s="522" t="s">
        <v>31</v>
      </c>
      <c r="AD118" s="45">
        <f>ROUND(ROUND(ROUND(H8+K80,0)*P$116,0)*Z117,0)-AB118</f>
        <v>353</v>
      </c>
      <c r="AE118" s="79"/>
    </row>
    <row r="119" ht="16.5" customHeight="1">
      <c r="A119" s="29">
        <v>61.0</v>
      </c>
      <c r="B119" s="29" t="s">
        <v>3538</v>
      </c>
      <c r="C119" s="32" t="s">
        <v>12696</v>
      </c>
      <c r="D119" s="231"/>
      <c r="E119" s="231"/>
      <c r="F119" s="532"/>
      <c r="G119" s="527"/>
      <c r="H119" s="527"/>
      <c r="I119" s="532"/>
      <c r="J119" s="94"/>
      <c r="K119" s="140"/>
      <c r="L119" s="54"/>
      <c r="M119" s="254"/>
      <c r="N119" s="8"/>
      <c r="O119" s="8"/>
      <c r="P119" s="54"/>
      <c r="Q119" s="52"/>
      <c r="R119" s="8"/>
      <c r="S119" s="8"/>
      <c r="T119" s="8"/>
      <c r="U119" s="102" t="s">
        <v>326</v>
      </c>
      <c r="V119" s="41" t="s">
        <v>21</v>
      </c>
      <c r="W119" s="60">
        <v>0.7</v>
      </c>
      <c r="X119" s="37"/>
      <c r="Y119" s="7"/>
      <c r="Z119" s="39"/>
      <c r="AA119" s="213"/>
      <c r="AB119" s="213"/>
      <c r="AC119" s="213"/>
      <c r="AD119" s="45">
        <f>ROUND(ROUND(ROUND(H8+K80,0)*P$116,0)*W119,0)</f>
        <v>295</v>
      </c>
      <c r="AE119" s="79"/>
    </row>
    <row r="120" ht="16.5" customHeight="1">
      <c r="A120" s="29">
        <v>61.0</v>
      </c>
      <c r="B120" s="29" t="s">
        <v>3541</v>
      </c>
      <c r="C120" s="32" t="s">
        <v>12697</v>
      </c>
      <c r="D120" s="231"/>
      <c r="E120" s="231"/>
      <c r="F120" s="532"/>
      <c r="G120" s="527"/>
      <c r="H120" s="8"/>
      <c r="I120" s="144"/>
      <c r="J120" s="94"/>
      <c r="K120" s="140"/>
      <c r="L120" s="54"/>
      <c r="M120" s="254"/>
      <c r="N120" s="8"/>
      <c r="O120" s="8"/>
      <c r="P120" s="54"/>
      <c r="Q120" s="52"/>
      <c r="R120" s="8"/>
      <c r="S120" s="8"/>
      <c r="T120" s="8"/>
      <c r="U120" s="482"/>
      <c r="V120" s="83"/>
      <c r="W120" s="528"/>
      <c r="X120" s="227"/>
      <c r="Y120" s="22"/>
      <c r="Z120" s="109"/>
      <c r="AA120" s="213" t="s">
        <v>30</v>
      </c>
      <c r="AB120" s="74">
        <v>5.0</v>
      </c>
      <c r="AC120" s="522" t="s">
        <v>31</v>
      </c>
      <c r="AD120" s="45">
        <f>ROUND(ROUND(ROUND(H8+K80,0)*P$116,0)*W119,0)-AB120</f>
        <v>290</v>
      </c>
      <c r="AE120" s="79"/>
    </row>
    <row r="121" ht="16.5" customHeight="1">
      <c r="A121" s="29">
        <v>61.0</v>
      </c>
      <c r="B121" s="29" t="s">
        <v>3543</v>
      </c>
      <c r="C121" s="32" t="s">
        <v>12698</v>
      </c>
      <c r="D121" s="389"/>
      <c r="E121" s="231"/>
      <c r="F121" s="543"/>
      <c r="G121" s="113"/>
      <c r="H121" s="8"/>
      <c r="I121" s="144"/>
      <c r="J121" s="94"/>
      <c r="K121" s="140"/>
      <c r="L121" s="54"/>
      <c r="M121" s="254"/>
      <c r="N121" s="8"/>
      <c r="O121" s="8"/>
      <c r="P121" s="54"/>
      <c r="Q121" s="52"/>
      <c r="R121" s="8"/>
      <c r="S121" s="8"/>
      <c r="T121" s="8"/>
      <c r="U121" s="482"/>
      <c r="V121" s="99"/>
      <c r="W121" s="529"/>
      <c r="X121" s="305" t="s">
        <v>20</v>
      </c>
      <c r="Y121" s="41" t="s">
        <v>21</v>
      </c>
      <c r="Z121" s="86">
        <v>0.85</v>
      </c>
      <c r="AA121" s="75"/>
      <c r="AB121" s="213"/>
      <c r="AC121" s="213"/>
      <c r="AD121" s="45">
        <f>ROUND(ROUND(ROUND(ROUND(H8+K80,0)*P$116,0)*W119,0)*Z121,0)</f>
        <v>251</v>
      </c>
      <c r="AE121" s="79"/>
    </row>
    <row r="122" ht="16.5" customHeight="1">
      <c r="A122" s="29">
        <v>61.0</v>
      </c>
      <c r="B122" s="29" t="s">
        <v>3545</v>
      </c>
      <c r="C122" s="32" t="s">
        <v>12699</v>
      </c>
      <c r="D122" s="389"/>
      <c r="E122" s="231"/>
      <c r="F122" s="543"/>
      <c r="G122" s="113"/>
      <c r="H122" s="8"/>
      <c r="I122" s="144"/>
      <c r="J122" s="94"/>
      <c r="K122" s="140"/>
      <c r="L122" s="54"/>
      <c r="M122" s="254"/>
      <c r="N122" s="8"/>
      <c r="O122" s="8"/>
      <c r="P122" s="54"/>
      <c r="Q122" s="52"/>
      <c r="R122" s="8"/>
      <c r="S122" s="8"/>
      <c r="T122" s="8"/>
      <c r="U122" s="530"/>
      <c r="V122" s="24"/>
      <c r="W122" s="26"/>
      <c r="X122" s="484"/>
      <c r="Y122" s="56"/>
      <c r="Z122" s="526"/>
      <c r="AA122" s="213" t="s">
        <v>30</v>
      </c>
      <c r="AB122" s="74">
        <v>5.0</v>
      </c>
      <c r="AC122" s="522" t="s">
        <v>31</v>
      </c>
      <c r="AD122" s="45">
        <f>ROUND(ROUND(ROUND(ROUND(H8+K80,0)*P$116,0)*W119,0)*Z121,0)-AB122</f>
        <v>246</v>
      </c>
      <c r="AE122" s="79"/>
    </row>
    <row r="123" ht="16.5" customHeight="1">
      <c r="A123" s="29">
        <v>61.0</v>
      </c>
      <c r="B123" s="29" t="s">
        <v>3547</v>
      </c>
      <c r="C123" s="32" t="s">
        <v>12700</v>
      </c>
      <c r="D123" s="389"/>
      <c r="E123" s="231"/>
      <c r="F123" s="543"/>
      <c r="G123" s="113"/>
      <c r="H123" s="8"/>
      <c r="I123" s="144"/>
      <c r="J123" s="94"/>
      <c r="K123" s="140"/>
      <c r="L123" s="54"/>
      <c r="M123" s="254"/>
      <c r="N123" s="8"/>
      <c r="O123" s="8"/>
      <c r="P123" s="54"/>
      <c r="Q123" s="52"/>
      <c r="R123" s="8"/>
      <c r="S123" s="8"/>
      <c r="T123" s="54"/>
      <c r="U123" s="102" t="s">
        <v>329</v>
      </c>
      <c r="V123" s="83" t="s">
        <v>21</v>
      </c>
      <c r="W123" s="528">
        <v>0.85</v>
      </c>
      <c r="X123" s="37"/>
      <c r="Y123" s="7"/>
      <c r="Z123" s="39"/>
      <c r="AA123" s="213"/>
      <c r="AB123" s="213"/>
      <c r="AC123" s="213"/>
      <c r="AD123" s="45">
        <f>ROUND(ROUND(ROUND(H8+K80,0)*P$116,0)*W123,0)</f>
        <v>358</v>
      </c>
      <c r="AE123" s="79"/>
    </row>
    <row r="124" ht="16.5" customHeight="1">
      <c r="A124" s="29">
        <v>61.0</v>
      </c>
      <c r="B124" s="29" t="s">
        <v>3549</v>
      </c>
      <c r="C124" s="32" t="s">
        <v>12701</v>
      </c>
      <c r="D124" s="389"/>
      <c r="E124" s="231"/>
      <c r="F124" s="543"/>
      <c r="G124" s="113"/>
      <c r="H124" s="8"/>
      <c r="I124" s="144"/>
      <c r="J124" s="94"/>
      <c r="K124" s="140"/>
      <c r="L124" s="54"/>
      <c r="M124" s="254"/>
      <c r="N124" s="8"/>
      <c r="O124" s="8"/>
      <c r="P124" s="54"/>
      <c r="Q124" s="52"/>
      <c r="R124" s="8"/>
      <c r="S124" s="8"/>
      <c r="T124" s="8"/>
      <c r="U124" s="482"/>
      <c r="V124" s="83"/>
      <c r="W124" s="528"/>
      <c r="X124" s="227"/>
      <c r="Y124" s="22"/>
      <c r="Z124" s="109"/>
      <c r="AA124" s="213" t="s">
        <v>30</v>
      </c>
      <c r="AB124" s="74">
        <v>5.0</v>
      </c>
      <c r="AC124" s="522" t="s">
        <v>31</v>
      </c>
      <c r="AD124" s="45">
        <f>ROUND(ROUND(ROUND(H8+K80,0)*P$116,0)*W123,0)-AB124</f>
        <v>353</v>
      </c>
      <c r="AE124" s="79"/>
    </row>
    <row r="125" ht="16.5" customHeight="1">
      <c r="A125" s="29">
        <v>61.0</v>
      </c>
      <c r="B125" s="29" t="s">
        <v>3551</v>
      </c>
      <c r="C125" s="32" t="s">
        <v>12702</v>
      </c>
      <c r="D125" s="389"/>
      <c r="E125" s="231"/>
      <c r="F125" s="532"/>
      <c r="G125" s="527"/>
      <c r="H125" s="527"/>
      <c r="I125" s="532"/>
      <c r="J125" s="94"/>
      <c r="K125" s="140"/>
      <c r="L125" s="54"/>
      <c r="M125" s="254"/>
      <c r="N125" s="8"/>
      <c r="O125" s="8"/>
      <c r="P125" s="54"/>
      <c r="Q125" s="52"/>
      <c r="R125" s="8"/>
      <c r="S125" s="8"/>
      <c r="T125" s="8"/>
      <c r="U125" s="482"/>
      <c r="V125" s="99"/>
      <c r="W125" s="529"/>
      <c r="X125" s="305" t="s">
        <v>20</v>
      </c>
      <c r="Y125" s="41" t="s">
        <v>21</v>
      </c>
      <c r="Z125" s="86">
        <v>0.85</v>
      </c>
      <c r="AA125" s="75"/>
      <c r="AB125" s="213"/>
      <c r="AC125" s="213"/>
      <c r="AD125" s="45">
        <f>ROUND(ROUND(ROUND(ROUND(H8+K80,0)*P$116,0)*W123,0)*Z125,0)</f>
        <v>304</v>
      </c>
      <c r="AE125" s="79"/>
    </row>
    <row r="126" ht="16.5" customHeight="1">
      <c r="A126" s="29">
        <v>61.0</v>
      </c>
      <c r="B126" s="29" t="s">
        <v>3553</v>
      </c>
      <c r="C126" s="32" t="s">
        <v>12703</v>
      </c>
      <c r="D126" s="389"/>
      <c r="E126" s="231"/>
      <c r="F126" s="532"/>
      <c r="G126" s="527"/>
      <c r="H126" s="527"/>
      <c r="I126" s="532"/>
      <c r="J126" s="94"/>
      <c r="K126" s="140"/>
      <c r="L126" s="54"/>
      <c r="M126" s="254"/>
      <c r="N126" s="8"/>
      <c r="O126" s="8"/>
      <c r="P126" s="54"/>
      <c r="Q126" s="227"/>
      <c r="R126" s="22"/>
      <c r="S126" s="22"/>
      <c r="T126" s="22"/>
      <c r="U126" s="484"/>
      <c r="V126" s="24"/>
      <c r="W126" s="26"/>
      <c r="X126" s="484"/>
      <c r="Y126" s="56"/>
      <c r="Z126" s="526"/>
      <c r="AA126" s="213" t="s">
        <v>30</v>
      </c>
      <c r="AB126" s="74">
        <v>5.0</v>
      </c>
      <c r="AC126" s="522" t="s">
        <v>31</v>
      </c>
      <c r="AD126" s="45">
        <f>ROUND(ROUND(ROUND(ROUND(H8+K80,0)*P$116,0)*W123,0)*Z125,0)-AB126</f>
        <v>299</v>
      </c>
      <c r="AE126" s="79"/>
    </row>
    <row r="127" ht="16.5" customHeight="1">
      <c r="A127" s="403">
        <v>61.0</v>
      </c>
      <c r="B127" s="403" t="s">
        <v>3555</v>
      </c>
      <c r="C127" s="405" t="s">
        <v>12704</v>
      </c>
      <c r="D127" s="389"/>
      <c r="E127" s="389"/>
      <c r="F127" s="532"/>
      <c r="G127" s="527"/>
      <c r="H127" s="527"/>
      <c r="I127" s="532"/>
      <c r="J127" s="94"/>
      <c r="K127" s="140"/>
      <c r="L127" s="54"/>
      <c r="M127" s="254"/>
      <c r="N127" s="8"/>
      <c r="O127" s="8"/>
      <c r="P127" s="54"/>
      <c r="Q127" s="604" t="s">
        <v>23</v>
      </c>
      <c r="R127" s="605" t="s">
        <v>24</v>
      </c>
      <c r="S127" s="606"/>
      <c r="T127" s="606"/>
      <c r="U127" s="607"/>
      <c r="V127" s="608"/>
      <c r="W127" s="609"/>
      <c r="X127" s="610"/>
      <c r="Y127" s="611"/>
      <c r="Z127" s="612"/>
      <c r="AA127" s="613"/>
      <c r="AB127" s="613"/>
      <c r="AC127" s="613"/>
      <c r="AD127" s="414">
        <f>ROUND(ROUND(ROUND(H8+K80,0)*P$116,0)*T128,0)</f>
        <v>295</v>
      </c>
      <c r="AE127" s="79"/>
    </row>
    <row r="128" ht="16.5" customHeight="1">
      <c r="A128" s="403">
        <v>61.0</v>
      </c>
      <c r="B128" s="403" t="s">
        <v>3557</v>
      </c>
      <c r="C128" s="405" t="s">
        <v>12705</v>
      </c>
      <c r="D128" s="389"/>
      <c r="E128" s="389"/>
      <c r="F128" s="532"/>
      <c r="G128" s="527"/>
      <c r="H128" s="527"/>
      <c r="I128" s="532"/>
      <c r="J128" s="94"/>
      <c r="K128" s="140"/>
      <c r="L128" s="54"/>
      <c r="M128" s="254"/>
      <c r="N128" s="8"/>
      <c r="O128" s="8"/>
      <c r="P128" s="54"/>
      <c r="Q128" s="481"/>
      <c r="R128" s="506"/>
      <c r="S128" s="614" t="s">
        <v>21</v>
      </c>
      <c r="T128" s="615">
        <v>0.7</v>
      </c>
      <c r="U128" s="616"/>
      <c r="V128" s="617"/>
      <c r="W128" s="618"/>
      <c r="X128" s="619"/>
      <c r="Y128" s="620"/>
      <c r="Z128" s="621"/>
      <c r="AA128" s="613" t="s">
        <v>30</v>
      </c>
      <c r="AB128" s="622">
        <v>5.0</v>
      </c>
      <c r="AC128" s="623" t="s">
        <v>31</v>
      </c>
      <c r="AD128" s="414">
        <f>ROUND(ROUND(ROUND(H8+K80,0)*P$116,0)*T128,0)-AB128</f>
        <v>290</v>
      </c>
      <c r="AE128" s="79"/>
    </row>
    <row r="129" ht="16.5" customHeight="1">
      <c r="A129" s="403">
        <v>61.0</v>
      </c>
      <c r="B129" s="403" t="s">
        <v>3559</v>
      </c>
      <c r="C129" s="405" t="s">
        <v>12706</v>
      </c>
      <c r="D129" s="389"/>
      <c r="E129" s="389"/>
      <c r="F129" s="532"/>
      <c r="G129" s="527"/>
      <c r="H129" s="527"/>
      <c r="I129" s="532"/>
      <c r="J129" s="94"/>
      <c r="K129" s="140"/>
      <c r="L129" s="54"/>
      <c r="M129" s="254"/>
      <c r="N129" s="8"/>
      <c r="O129" s="8"/>
      <c r="P129" s="54"/>
      <c r="Q129" s="481"/>
      <c r="R129" s="506"/>
      <c r="S129" s="618"/>
      <c r="T129" s="618"/>
      <c r="U129" s="616"/>
      <c r="V129" s="617"/>
      <c r="W129" s="618"/>
      <c r="X129" s="507" t="s">
        <v>20</v>
      </c>
      <c r="Y129" s="624" t="s">
        <v>21</v>
      </c>
      <c r="Z129" s="625">
        <v>0.85</v>
      </c>
      <c r="AA129" s="626"/>
      <c r="AB129" s="613"/>
      <c r="AC129" s="613"/>
      <c r="AD129" s="414">
        <f>ROUND(ROUND(ROUND(ROUND(H8+K80,0)*P$116,0)*T128,0)*Z129,0)</f>
        <v>251</v>
      </c>
      <c r="AE129" s="79"/>
    </row>
    <row r="130" ht="16.5" customHeight="1">
      <c r="A130" s="403">
        <v>61.0</v>
      </c>
      <c r="B130" s="403" t="s">
        <v>3561</v>
      </c>
      <c r="C130" s="405" t="s">
        <v>12707</v>
      </c>
      <c r="D130" s="389"/>
      <c r="E130" s="389"/>
      <c r="F130" s="532"/>
      <c r="G130" s="527"/>
      <c r="H130" s="527"/>
      <c r="I130" s="532"/>
      <c r="J130" s="94"/>
      <c r="K130" s="140"/>
      <c r="L130" s="54"/>
      <c r="M130" s="254"/>
      <c r="N130" s="8"/>
      <c r="O130" s="8"/>
      <c r="P130" s="54"/>
      <c r="Q130" s="508"/>
      <c r="R130" s="510"/>
      <c r="S130" s="614"/>
      <c r="T130" s="614"/>
      <c r="U130" s="627"/>
      <c r="V130" s="628"/>
      <c r="W130" s="629"/>
      <c r="X130" s="495"/>
      <c r="Y130" s="630"/>
      <c r="Z130" s="631"/>
      <c r="AA130" s="613" t="s">
        <v>30</v>
      </c>
      <c r="AB130" s="622">
        <v>5.0</v>
      </c>
      <c r="AC130" s="623" t="s">
        <v>31</v>
      </c>
      <c r="AD130" s="414">
        <f>ROUND(ROUND(ROUND(ROUND(H8+K80,0)*P$116,0)*T128,0)*Z129,0)-AB130</f>
        <v>246</v>
      </c>
      <c r="AE130" s="79"/>
    </row>
    <row r="131" ht="16.5" customHeight="1">
      <c r="A131" s="403">
        <v>61.0</v>
      </c>
      <c r="B131" s="403" t="s">
        <v>3563</v>
      </c>
      <c r="C131" s="405" t="s">
        <v>12708</v>
      </c>
      <c r="D131" s="389"/>
      <c r="E131" s="389"/>
      <c r="F131" s="532"/>
      <c r="G131" s="527"/>
      <c r="H131" s="527"/>
      <c r="I131" s="532"/>
      <c r="J131" s="94"/>
      <c r="K131" s="140"/>
      <c r="L131" s="54"/>
      <c r="M131" s="254"/>
      <c r="N131" s="8"/>
      <c r="O131" s="8"/>
      <c r="P131" s="54"/>
      <c r="Q131" s="632"/>
      <c r="R131" s="618"/>
      <c r="S131" s="618"/>
      <c r="T131" s="618"/>
      <c r="U131" s="605" t="s">
        <v>326</v>
      </c>
      <c r="V131" s="624" t="s">
        <v>21</v>
      </c>
      <c r="W131" s="633">
        <v>0.7</v>
      </c>
      <c r="X131" s="610"/>
      <c r="Y131" s="611"/>
      <c r="Z131" s="612"/>
      <c r="AA131" s="613"/>
      <c r="AB131" s="613"/>
      <c r="AC131" s="613"/>
      <c r="AD131" s="414">
        <f>ROUND(ROUND(ROUND(ROUND(H8+K80,0)*P$116,0)*T128,0)*W131,0)</f>
        <v>207</v>
      </c>
      <c r="AE131" s="79"/>
    </row>
    <row r="132" ht="16.5" customHeight="1">
      <c r="A132" s="403">
        <v>61.0</v>
      </c>
      <c r="B132" s="403" t="s">
        <v>3565</v>
      </c>
      <c r="C132" s="405" t="s">
        <v>12709</v>
      </c>
      <c r="D132" s="389"/>
      <c r="E132" s="389"/>
      <c r="F132" s="532"/>
      <c r="G132" s="527"/>
      <c r="H132" s="527"/>
      <c r="I132" s="532"/>
      <c r="J132" s="94"/>
      <c r="K132" s="140"/>
      <c r="L132" s="54"/>
      <c r="M132" s="254"/>
      <c r="N132" s="8"/>
      <c r="O132" s="8"/>
      <c r="P132" s="54"/>
      <c r="Q132" s="632"/>
      <c r="R132" s="618"/>
      <c r="S132" s="618"/>
      <c r="T132" s="618"/>
      <c r="U132" s="506"/>
      <c r="V132" s="614"/>
      <c r="W132" s="615"/>
      <c r="X132" s="634"/>
      <c r="Y132" s="635"/>
      <c r="Z132" s="621"/>
      <c r="AA132" s="613" t="s">
        <v>30</v>
      </c>
      <c r="AB132" s="622">
        <v>5.0</v>
      </c>
      <c r="AC132" s="623" t="s">
        <v>31</v>
      </c>
      <c r="AD132" s="414">
        <f>ROUND(ROUND(ROUND(ROUND(H8+K80,0)*P$116,0)*T128,0)*W131,0)-AB132</f>
        <v>202</v>
      </c>
      <c r="AE132" s="79"/>
    </row>
    <row r="133" ht="16.5" customHeight="1">
      <c r="A133" s="403">
        <v>61.0</v>
      </c>
      <c r="B133" s="403" t="s">
        <v>3567</v>
      </c>
      <c r="C133" s="405" t="s">
        <v>12710</v>
      </c>
      <c r="D133" s="389"/>
      <c r="E133" s="389"/>
      <c r="F133" s="532"/>
      <c r="G133" s="527"/>
      <c r="H133" s="527"/>
      <c r="I133" s="532"/>
      <c r="J133" s="94"/>
      <c r="K133" s="140"/>
      <c r="L133" s="54"/>
      <c r="M133" s="254"/>
      <c r="N133" s="8"/>
      <c r="O133" s="8"/>
      <c r="P133" s="54"/>
      <c r="Q133" s="636"/>
      <c r="R133" s="614"/>
      <c r="S133" s="637"/>
      <c r="T133" s="638"/>
      <c r="U133" s="510"/>
      <c r="V133" s="639"/>
      <c r="W133" s="640"/>
      <c r="X133" s="507" t="s">
        <v>20</v>
      </c>
      <c r="Y133" s="624" t="s">
        <v>21</v>
      </c>
      <c r="Z133" s="625">
        <v>0.85</v>
      </c>
      <c r="AA133" s="626"/>
      <c r="AB133" s="613"/>
      <c r="AC133" s="613"/>
      <c r="AD133" s="414">
        <f>ROUND(ROUND(ROUND(ROUND(ROUND(H8+K80,0)*P$116,0)*T128,0)*W131,0)*Z133,0)</f>
        <v>176</v>
      </c>
      <c r="AE133" s="79"/>
    </row>
    <row r="134" ht="16.5" customHeight="1">
      <c r="A134" s="403">
        <v>61.0</v>
      </c>
      <c r="B134" s="403" t="s">
        <v>3569</v>
      </c>
      <c r="C134" s="405" t="s">
        <v>12711</v>
      </c>
      <c r="D134" s="389"/>
      <c r="E134" s="389"/>
      <c r="F134" s="532"/>
      <c r="G134" s="527"/>
      <c r="H134" s="527"/>
      <c r="I134" s="532"/>
      <c r="J134" s="94"/>
      <c r="K134" s="140"/>
      <c r="L134" s="54"/>
      <c r="M134" s="254"/>
      <c r="N134" s="8"/>
      <c r="O134" s="8"/>
      <c r="P134" s="54"/>
      <c r="Q134" s="636"/>
      <c r="R134" s="614"/>
      <c r="S134" s="614"/>
      <c r="T134" s="614"/>
      <c r="U134" s="641"/>
      <c r="V134" s="642"/>
      <c r="W134" s="643"/>
      <c r="X134" s="495"/>
      <c r="Y134" s="630"/>
      <c r="Z134" s="631"/>
      <c r="AA134" s="613" t="s">
        <v>30</v>
      </c>
      <c r="AB134" s="622">
        <v>5.0</v>
      </c>
      <c r="AC134" s="623" t="s">
        <v>31</v>
      </c>
      <c r="AD134" s="414">
        <f>ROUND(ROUND(ROUND(ROUND(ROUND(H8+K80,0)*P$116,0)*T128,0)*W131,0)*Z133,0)-AB134</f>
        <v>171</v>
      </c>
      <c r="AE134" s="79"/>
    </row>
    <row r="135" ht="16.5" customHeight="1">
      <c r="A135" s="403">
        <v>61.0</v>
      </c>
      <c r="B135" s="403" t="s">
        <v>3571</v>
      </c>
      <c r="C135" s="405" t="s">
        <v>12712</v>
      </c>
      <c r="D135" s="389"/>
      <c r="E135" s="389"/>
      <c r="F135" s="532"/>
      <c r="G135" s="527"/>
      <c r="H135" s="527"/>
      <c r="I135" s="532"/>
      <c r="J135" s="94"/>
      <c r="K135" s="140"/>
      <c r="L135" s="54"/>
      <c r="M135" s="254"/>
      <c r="N135" s="8"/>
      <c r="O135" s="8"/>
      <c r="P135" s="54"/>
      <c r="Q135" s="632"/>
      <c r="R135" s="614"/>
      <c r="S135" s="644"/>
      <c r="T135" s="645"/>
      <c r="U135" s="605" t="s">
        <v>329</v>
      </c>
      <c r="V135" s="614" t="s">
        <v>21</v>
      </c>
      <c r="W135" s="615">
        <v>0.85</v>
      </c>
      <c r="X135" s="610"/>
      <c r="Y135" s="611"/>
      <c r="Z135" s="612"/>
      <c r="AA135" s="613"/>
      <c r="AB135" s="613"/>
      <c r="AC135" s="613"/>
      <c r="AD135" s="414">
        <f>ROUND(ROUND(ROUND(ROUND(H8+K80,0)*P$116,0)*T128,0)*W135,0)</f>
        <v>251</v>
      </c>
      <c r="AE135" s="79"/>
    </row>
    <row r="136" ht="16.5" customHeight="1">
      <c r="A136" s="403">
        <v>61.0</v>
      </c>
      <c r="B136" s="403" t="s">
        <v>3573</v>
      </c>
      <c r="C136" s="405" t="s">
        <v>12713</v>
      </c>
      <c r="D136" s="389"/>
      <c r="E136" s="389"/>
      <c r="F136" s="532"/>
      <c r="G136" s="527"/>
      <c r="H136" s="527"/>
      <c r="I136" s="532"/>
      <c r="J136" s="94"/>
      <c r="K136" s="140"/>
      <c r="L136" s="54"/>
      <c r="M136" s="254"/>
      <c r="N136" s="8"/>
      <c r="O136" s="8"/>
      <c r="P136" s="54"/>
      <c r="Q136" s="632"/>
      <c r="R136" s="614"/>
      <c r="S136" s="615"/>
      <c r="T136" s="615"/>
      <c r="U136" s="506"/>
      <c r="V136" s="614"/>
      <c r="W136" s="615"/>
      <c r="X136" s="634"/>
      <c r="Y136" s="635"/>
      <c r="Z136" s="621"/>
      <c r="AA136" s="613" t="s">
        <v>30</v>
      </c>
      <c r="AB136" s="622">
        <v>5.0</v>
      </c>
      <c r="AC136" s="623" t="s">
        <v>31</v>
      </c>
      <c r="AD136" s="414">
        <f>ROUND(ROUND(ROUND(ROUND(H8+K80,0)*P$116,0)*T128,0)*W135,0)-AB136</f>
        <v>246</v>
      </c>
      <c r="AE136" s="79"/>
    </row>
    <row r="137" ht="16.5" customHeight="1">
      <c r="A137" s="403">
        <v>61.0</v>
      </c>
      <c r="B137" s="403" t="s">
        <v>3575</v>
      </c>
      <c r="C137" s="405" t="s">
        <v>12714</v>
      </c>
      <c r="D137" s="389"/>
      <c r="E137" s="389"/>
      <c r="F137" s="532"/>
      <c r="G137" s="527"/>
      <c r="H137" s="527"/>
      <c r="I137" s="532"/>
      <c r="J137" s="94"/>
      <c r="K137" s="140"/>
      <c r="L137" s="54"/>
      <c r="M137" s="254"/>
      <c r="N137" s="8"/>
      <c r="O137" s="8"/>
      <c r="P137" s="54"/>
      <c r="Q137" s="636"/>
      <c r="R137" s="614"/>
      <c r="S137" s="615"/>
      <c r="T137" s="615"/>
      <c r="U137" s="506"/>
      <c r="V137" s="639"/>
      <c r="W137" s="640"/>
      <c r="X137" s="507" t="s">
        <v>20</v>
      </c>
      <c r="Y137" s="624" t="s">
        <v>21</v>
      </c>
      <c r="Z137" s="625">
        <v>0.85</v>
      </c>
      <c r="AA137" s="626"/>
      <c r="AB137" s="613"/>
      <c r="AC137" s="613"/>
      <c r="AD137" s="414">
        <f>ROUND(ROUND(ROUND(ROUND(ROUND(H8+K80,0)*P$116,0)*T128,0)*W135,0)*Z137,0)</f>
        <v>213</v>
      </c>
      <c r="AE137" s="79"/>
    </row>
    <row r="138" ht="16.5" customHeight="1">
      <c r="A138" s="403">
        <v>61.0</v>
      </c>
      <c r="B138" s="403" t="s">
        <v>3577</v>
      </c>
      <c r="C138" s="405" t="s">
        <v>12715</v>
      </c>
      <c r="D138" s="389"/>
      <c r="E138" s="389"/>
      <c r="F138" s="532"/>
      <c r="G138" s="527"/>
      <c r="H138" s="527"/>
      <c r="I138" s="532"/>
      <c r="J138" s="94"/>
      <c r="K138" s="140"/>
      <c r="L138" s="54"/>
      <c r="M138" s="254"/>
      <c r="N138" s="8"/>
      <c r="O138" s="8"/>
      <c r="P138" s="54"/>
      <c r="Q138" s="632"/>
      <c r="R138" s="614"/>
      <c r="S138" s="614"/>
      <c r="T138" s="614"/>
      <c r="U138" s="495"/>
      <c r="V138" s="642"/>
      <c r="W138" s="643"/>
      <c r="X138" s="495"/>
      <c r="Y138" s="630"/>
      <c r="Z138" s="631"/>
      <c r="AA138" s="613" t="s">
        <v>30</v>
      </c>
      <c r="AB138" s="622">
        <v>5.0</v>
      </c>
      <c r="AC138" s="623" t="s">
        <v>31</v>
      </c>
      <c r="AD138" s="414">
        <f>ROUND(ROUND(ROUND(ROUND(ROUND(H8+K80,0)*P$116,0)*T128,0)*W135,0)*Z137,0)-AB138</f>
        <v>208</v>
      </c>
      <c r="AE138" s="79"/>
    </row>
    <row r="139" ht="16.5" customHeight="1">
      <c r="A139" s="403">
        <v>61.0</v>
      </c>
      <c r="B139" s="403" t="s">
        <v>3579</v>
      </c>
      <c r="C139" s="405" t="s">
        <v>12716</v>
      </c>
      <c r="D139" s="389"/>
      <c r="E139" s="389"/>
      <c r="F139" s="532"/>
      <c r="G139" s="527"/>
      <c r="H139" s="527"/>
      <c r="I139" s="532"/>
      <c r="J139" s="94"/>
      <c r="K139" s="140"/>
      <c r="L139" s="54"/>
      <c r="M139" s="254"/>
      <c r="N139" s="8"/>
      <c r="O139" s="8"/>
      <c r="P139" s="54"/>
      <c r="Q139" s="632"/>
      <c r="R139" s="605" t="s">
        <v>27</v>
      </c>
      <c r="S139" s="606"/>
      <c r="T139" s="606"/>
      <c r="U139" s="607"/>
      <c r="V139" s="608"/>
      <c r="W139" s="609"/>
      <c r="X139" s="610"/>
      <c r="Y139" s="611"/>
      <c r="Z139" s="612"/>
      <c r="AA139" s="613"/>
      <c r="AB139" s="613"/>
      <c r="AC139" s="613"/>
      <c r="AD139" s="414">
        <f>ROUND(ROUND(ROUND(H8+K80,0)*P$116,0)*T140,0)</f>
        <v>211</v>
      </c>
      <c r="AE139" s="79"/>
    </row>
    <row r="140" ht="16.5" customHeight="1">
      <c r="A140" s="403">
        <v>61.0</v>
      </c>
      <c r="B140" s="403" t="s">
        <v>3581</v>
      </c>
      <c r="C140" s="405" t="s">
        <v>12717</v>
      </c>
      <c r="D140" s="389"/>
      <c r="E140" s="389"/>
      <c r="F140" s="532"/>
      <c r="G140" s="527"/>
      <c r="H140" s="527"/>
      <c r="I140" s="532"/>
      <c r="J140" s="94"/>
      <c r="K140" s="140"/>
      <c r="L140" s="54"/>
      <c r="M140" s="254"/>
      <c r="N140" s="8"/>
      <c r="O140" s="8"/>
      <c r="P140" s="54"/>
      <c r="Q140" s="646"/>
      <c r="R140" s="506"/>
      <c r="S140" s="614" t="s">
        <v>21</v>
      </c>
      <c r="T140" s="615">
        <v>0.5</v>
      </c>
      <c r="U140" s="616"/>
      <c r="V140" s="617"/>
      <c r="W140" s="618"/>
      <c r="X140" s="619"/>
      <c r="Y140" s="620"/>
      <c r="Z140" s="621"/>
      <c r="AA140" s="613" t="s">
        <v>30</v>
      </c>
      <c r="AB140" s="622">
        <v>5.0</v>
      </c>
      <c r="AC140" s="623" t="s">
        <v>31</v>
      </c>
      <c r="AD140" s="414">
        <f>ROUND(ROUND(ROUND(H8+K80,0)*P$116,0)*T140,0)-AB140</f>
        <v>206</v>
      </c>
      <c r="AE140" s="79"/>
    </row>
    <row r="141" ht="16.5" customHeight="1">
      <c r="A141" s="403">
        <v>61.0</v>
      </c>
      <c r="B141" s="403" t="s">
        <v>3583</v>
      </c>
      <c r="C141" s="405" t="s">
        <v>12718</v>
      </c>
      <c r="D141" s="389"/>
      <c r="E141" s="389"/>
      <c r="F141" s="532"/>
      <c r="G141" s="527"/>
      <c r="H141" s="527"/>
      <c r="I141" s="532"/>
      <c r="J141" s="94"/>
      <c r="K141" s="140"/>
      <c r="L141" s="54"/>
      <c r="M141" s="254"/>
      <c r="N141" s="8"/>
      <c r="O141" s="8"/>
      <c r="P141" s="54"/>
      <c r="Q141" s="646"/>
      <c r="R141" s="506"/>
      <c r="S141" s="618"/>
      <c r="T141" s="618"/>
      <c r="U141" s="616"/>
      <c r="V141" s="617"/>
      <c r="W141" s="618"/>
      <c r="X141" s="507" t="s">
        <v>20</v>
      </c>
      <c r="Y141" s="624" t="s">
        <v>21</v>
      </c>
      <c r="Z141" s="625">
        <v>0.85</v>
      </c>
      <c r="AA141" s="626"/>
      <c r="AB141" s="613"/>
      <c r="AC141" s="613"/>
      <c r="AD141" s="414">
        <f>ROUND(ROUND(ROUND(ROUND(H8+K80,0)*P$116,0)*T140,0)*Z141,0)</f>
        <v>179</v>
      </c>
      <c r="AE141" s="79"/>
    </row>
    <row r="142" ht="16.5" customHeight="1">
      <c r="A142" s="403">
        <v>61.0</v>
      </c>
      <c r="B142" s="403" t="s">
        <v>3585</v>
      </c>
      <c r="C142" s="405" t="s">
        <v>12719</v>
      </c>
      <c r="D142" s="389"/>
      <c r="E142" s="389"/>
      <c r="F142" s="532"/>
      <c r="G142" s="527"/>
      <c r="H142" s="527"/>
      <c r="I142" s="532"/>
      <c r="J142" s="94"/>
      <c r="K142" s="140"/>
      <c r="L142" s="54"/>
      <c r="M142" s="254"/>
      <c r="N142" s="8"/>
      <c r="O142" s="8"/>
      <c r="P142" s="54"/>
      <c r="Q142" s="646"/>
      <c r="R142" s="510"/>
      <c r="S142" s="614"/>
      <c r="T142" s="614"/>
      <c r="U142" s="627"/>
      <c r="V142" s="628"/>
      <c r="W142" s="629"/>
      <c r="X142" s="495"/>
      <c r="Y142" s="630"/>
      <c r="Z142" s="631"/>
      <c r="AA142" s="613" t="s">
        <v>30</v>
      </c>
      <c r="AB142" s="622">
        <v>5.0</v>
      </c>
      <c r="AC142" s="623" t="s">
        <v>31</v>
      </c>
      <c r="AD142" s="414">
        <f>ROUND(ROUND(ROUND(ROUND(H8+K80,0)*P$116,0)*T140,0)*Z141,0)-AB142</f>
        <v>174</v>
      </c>
      <c r="AE142" s="79"/>
    </row>
    <row r="143" ht="16.5" customHeight="1">
      <c r="A143" s="403">
        <v>61.0</v>
      </c>
      <c r="B143" s="403" t="s">
        <v>3587</v>
      </c>
      <c r="C143" s="405" t="s">
        <v>12720</v>
      </c>
      <c r="D143" s="389"/>
      <c r="E143" s="389"/>
      <c r="F143" s="532"/>
      <c r="G143" s="527"/>
      <c r="H143" s="527"/>
      <c r="I143" s="532"/>
      <c r="J143" s="94"/>
      <c r="K143" s="140"/>
      <c r="L143" s="54"/>
      <c r="M143" s="254"/>
      <c r="N143" s="8"/>
      <c r="O143" s="8"/>
      <c r="P143" s="54"/>
      <c r="Q143" s="632"/>
      <c r="R143" s="618"/>
      <c r="S143" s="618"/>
      <c r="T143" s="618"/>
      <c r="U143" s="605" t="s">
        <v>326</v>
      </c>
      <c r="V143" s="624" t="s">
        <v>21</v>
      </c>
      <c r="W143" s="633">
        <v>0.7</v>
      </c>
      <c r="X143" s="610"/>
      <c r="Y143" s="611"/>
      <c r="Z143" s="612"/>
      <c r="AA143" s="613"/>
      <c r="AB143" s="613"/>
      <c r="AC143" s="613"/>
      <c r="AD143" s="414">
        <f>ROUND(ROUND(ROUND(ROUND(H8+K80,0)*P$116,0)*T140,0)*W143,0)</f>
        <v>148</v>
      </c>
      <c r="AE143" s="79"/>
    </row>
    <row r="144" ht="16.5" customHeight="1">
      <c r="A144" s="403">
        <v>61.0</v>
      </c>
      <c r="B144" s="403" t="s">
        <v>3589</v>
      </c>
      <c r="C144" s="405" t="s">
        <v>12721</v>
      </c>
      <c r="D144" s="389"/>
      <c r="E144" s="389"/>
      <c r="F144" s="532"/>
      <c r="G144" s="527"/>
      <c r="H144" s="527"/>
      <c r="I144" s="532"/>
      <c r="J144" s="94"/>
      <c r="K144" s="140"/>
      <c r="L144" s="54"/>
      <c r="M144" s="254"/>
      <c r="N144" s="8"/>
      <c r="O144" s="8"/>
      <c r="P144" s="54"/>
      <c r="Q144" s="632"/>
      <c r="R144" s="618"/>
      <c r="S144" s="618"/>
      <c r="T144" s="618"/>
      <c r="U144" s="506"/>
      <c r="V144" s="614"/>
      <c r="W144" s="615"/>
      <c r="X144" s="634"/>
      <c r="Y144" s="635"/>
      <c r="Z144" s="621"/>
      <c r="AA144" s="613" t="s">
        <v>30</v>
      </c>
      <c r="AB144" s="622">
        <v>5.0</v>
      </c>
      <c r="AC144" s="623" t="s">
        <v>31</v>
      </c>
      <c r="AD144" s="414">
        <f>ROUND(ROUND(ROUND(ROUND(H8+K80,0)*P$116,0)*T140,0)*W143,0)-AB144</f>
        <v>143</v>
      </c>
      <c r="AE144" s="79"/>
    </row>
    <row r="145" ht="16.5" customHeight="1">
      <c r="A145" s="403">
        <v>61.0</v>
      </c>
      <c r="B145" s="403" t="s">
        <v>3591</v>
      </c>
      <c r="C145" s="405" t="s">
        <v>12722</v>
      </c>
      <c r="D145" s="389"/>
      <c r="E145" s="389"/>
      <c r="F145" s="532"/>
      <c r="G145" s="527"/>
      <c r="H145" s="527"/>
      <c r="I145" s="532"/>
      <c r="J145" s="94"/>
      <c r="K145" s="140"/>
      <c r="L145" s="54"/>
      <c r="M145" s="254"/>
      <c r="N145" s="8"/>
      <c r="O145" s="8"/>
      <c r="P145" s="54"/>
      <c r="Q145" s="636"/>
      <c r="R145" s="614"/>
      <c r="S145" s="637"/>
      <c r="T145" s="638"/>
      <c r="U145" s="510"/>
      <c r="V145" s="639"/>
      <c r="W145" s="640"/>
      <c r="X145" s="507" t="s">
        <v>20</v>
      </c>
      <c r="Y145" s="624" t="s">
        <v>21</v>
      </c>
      <c r="Z145" s="625">
        <v>0.85</v>
      </c>
      <c r="AA145" s="626"/>
      <c r="AB145" s="613"/>
      <c r="AC145" s="613"/>
      <c r="AD145" s="414">
        <f>ROUND(ROUND(ROUND(ROUND(ROUND(H8+K80,0)*P$116,0)*T140,0)*W143,0)*Z145,0)</f>
        <v>126</v>
      </c>
      <c r="AE145" s="79"/>
    </row>
    <row r="146" ht="16.5" customHeight="1">
      <c r="A146" s="403">
        <v>61.0</v>
      </c>
      <c r="B146" s="403" t="s">
        <v>3593</v>
      </c>
      <c r="C146" s="405" t="s">
        <v>12723</v>
      </c>
      <c r="D146" s="389"/>
      <c r="E146" s="389"/>
      <c r="F146" s="532"/>
      <c r="G146" s="527"/>
      <c r="H146" s="527"/>
      <c r="I146" s="532"/>
      <c r="J146" s="94"/>
      <c r="K146" s="140"/>
      <c r="L146" s="54"/>
      <c r="M146" s="254"/>
      <c r="N146" s="8"/>
      <c r="O146" s="8"/>
      <c r="P146" s="54"/>
      <c r="Q146" s="636"/>
      <c r="R146" s="614"/>
      <c r="S146" s="614"/>
      <c r="T146" s="614"/>
      <c r="U146" s="641"/>
      <c r="V146" s="642"/>
      <c r="W146" s="643"/>
      <c r="X146" s="495"/>
      <c r="Y146" s="630"/>
      <c r="Z146" s="631"/>
      <c r="AA146" s="613" t="s">
        <v>30</v>
      </c>
      <c r="AB146" s="622">
        <v>5.0</v>
      </c>
      <c r="AC146" s="623" t="s">
        <v>31</v>
      </c>
      <c r="AD146" s="414">
        <f>ROUND(ROUND(ROUND(ROUND(ROUND(H8+K80,0)*P$116,0)*T140,0)*W143,0)*Z145,0)-AB146</f>
        <v>121</v>
      </c>
      <c r="AE146" s="79"/>
    </row>
    <row r="147" ht="16.5" customHeight="1">
      <c r="A147" s="403">
        <v>61.0</v>
      </c>
      <c r="B147" s="403" t="s">
        <v>3595</v>
      </c>
      <c r="C147" s="405" t="s">
        <v>12724</v>
      </c>
      <c r="D147" s="389"/>
      <c r="E147" s="389"/>
      <c r="F147" s="532"/>
      <c r="G147" s="527"/>
      <c r="H147" s="527"/>
      <c r="I147" s="532"/>
      <c r="J147" s="94"/>
      <c r="K147" s="140"/>
      <c r="L147" s="54"/>
      <c r="M147" s="254"/>
      <c r="N147" s="8"/>
      <c r="O147" s="8"/>
      <c r="P147" s="54"/>
      <c r="Q147" s="632"/>
      <c r="R147" s="614"/>
      <c r="S147" s="644"/>
      <c r="T147" s="645"/>
      <c r="U147" s="605" t="s">
        <v>329</v>
      </c>
      <c r="V147" s="614" t="s">
        <v>21</v>
      </c>
      <c r="W147" s="615">
        <v>0.85</v>
      </c>
      <c r="X147" s="610"/>
      <c r="Y147" s="611"/>
      <c r="Z147" s="612"/>
      <c r="AA147" s="613"/>
      <c r="AB147" s="613"/>
      <c r="AC147" s="613"/>
      <c r="AD147" s="414">
        <f>ROUND(ROUND(ROUND(ROUND(H8+K80,0)*P$116,0)*T140,0)*W147,0)</f>
        <v>179</v>
      </c>
      <c r="AE147" s="79"/>
    </row>
    <row r="148" ht="16.5" customHeight="1">
      <c r="A148" s="403">
        <v>61.0</v>
      </c>
      <c r="B148" s="403" t="s">
        <v>3597</v>
      </c>
      <c r="C148" s="405" t="s">
        <v>12725</v>
      </c>
      <c r="D148" s="389"/>
      <c r="E148" s="389"/>
      <c r="F148" s="532"/>
      <c r="G148" s="527"/>
      <c r="H148" s="527"/>
      <c r="I148" s="532"/>
      <c r="J148" s="94"/>
      <c r="K148" s="140"/>
      <c r="L148" s="54"/>
      <c r="M148" s="254"/>
      <c r="N148" s="8"/>
      <c r="O148" s="8"/>
      <c r="P148" s="54"/>
      <c r="Q148" s="632"/>
      <c r="R148" s="614"/>
      <c r="S148" s="615"/>
      <c r="T148" s="615"/>
      <c r="U148" s="506"/>
      <c r="V148" s="614"/>
      <c r="W148" s="615"/>
      <c r="X148" s="634"/>
      <c r="Y148" s="635"/>
      <c r="Z148" s="621"/>
      <c r="AA148" s="613" t="s">
        <v>30</v>
      </c>
      <c r="AB148" s="622">
        <v>5.0</v>
      </c>
      <c r="AC148" s="623" t="s">
        <v>31</v>
      </c>
      <c r="AD148" s="414">
        <f>ROUND(ROUND(ROUND(ROUND(H8+K80,0)*P$116,0)*T140,0)*W147,0)-AB148</f>
        <v>174</v>
      </c>
      <c r="AE148" s="79"/>
    </row>
    <row r="149" ht="16.5" customHeight="1">
      <c r="A149" s="403">
        <v>61.0</v>
      </c>
      <c r="B149" s="403" t="s">
        <v>3599</v>
      </c>
      <c r="C149" s="405" t="s">
        <v>12726</v>
      </c>
      <c r="D149" s="389"/>
      <c r="E149" s="389"/>
      <c r="F149" s="532"/>
      <c r="G149" s="527"/>
      <c r="H149" s="527"/>
      <c r="I149" s="532"/>
      <c r="J149" s="94"/>
      <c r="K149" s="140"/>
      <c r="L149" s="54"/>
      <c r="M149" s="254"/>
      <c r="N149" s="8"/>
      <c r="O149" s="8"/>
      <c r="P149" s="54"/>
      <c r="Q149" s="636"/>
      <c r="R149" s="614"/>
      <c r="S149" s="615"/>
      <c r="T149" s="615"/>
      <c r="U149" s="506"/>
      <c r="V149" s="639"/>
      <c r="W149" s="640"/>
      <c r="X149" s="507" t="s">
        <v>20</v>
      </c>
      <c r="Y149" s="624" t="s">
        <v>21</v>
      </c>
      <c r="Z149" s="625">
        <v>0.85</v>
      </c>
      <c r="AA149" s="626"/>
      <c r="AB149" s="613"/>
      <c r="AC149" s="613"/>
      <c r="AD149" s="414">
        <f>ROUND(ROUND(ROUND(ROUND(ROUND(H8+K80,0)*P$116,0)*T140,0)*W147,0)*Z149,0)</f>
        <v>152</v>
      </c>
      <c r="AE149" s="79"/>
    </row>
    <row r="150" ht="16.5" customHeight="1">
      <c r="A150" s="403">
        <v>61.0</v>
      </c>
      <c r="B150" s="403" t="s">
        <v>3601</v>
      </c>
      <c r="C150" s="405" t="s">
        <v>12727</v>
      </c>
      <c r="D150" s="389"/>
      <c r="E150" s="389"/>
      <c r="F150" s="532"/>
      <c r="G150" s="527"/>
      <c r="H150" s="527"/>
      <c r="I150" s="532"/>
      <c r="J150" s="94"/>
      <c r="K150" s="140"/>
      <c r="L150" s="54"/>
      <c r="M150" s="537"/>
      <c r="N150" s="22"/>
      <c r="O150" s="22"/>
      <c r="P150" s="109"/>
      <c r="Q150" s="647"/>
      <c r="R150" s="648"/>
      <c r="S150" s="614"/>
      <c r="T150" s="614"/>
      <c r="U150" s="495"/>
      <c r="V150" s="642"/>
      <c r="W150" s="643"/>
      <c r="X150" s="495"/>
      <c r="Y150" s="630"/>
      <c r="Z150" s="631"/>
      <c r="AA150" s="613" t="s">
        <v>30</v>
      </c>
      <c r="AB150" s="622">
        <v>5.0</v>
      </c>
      <c r="AC150" s="623" t="s">
        <v>31</v>
      </c>
      <c r="AD150" s="414">
        <f>ROUND(ROUND(ROUND(ROUND(ROUND(H8+K80,0)*P$116,0)*T140,0)*W147,0)*Z149,0)-AB150</f>
        <v>147</v>
      </c>
      <c r="AE150" s="79"/>
    </row>
    <row r="151" ht="16.5" customHeight="1">
      <c r="A151" s="29">
        <v>61.0</v>
      </c>
      <c r="B151" s="29" t="s">
        <v>3615</v>
      </c>
      <c r="C151" s="32" t="s">
        <v>12728</v>
      </c>
      <c r="D151" s="389"/>
      <c r="E151" s="389"/>
      <c r="F151" s="523"/>
      <c r="G151" s="102" t="s">
        <v>9047</v>
      </c>
      <c r="H151" s="169"/>
      <c r="I151" s="519"/>
      <c r="J151" s="168"/>
      <c r="K151" s="152"/>
      <c r="L151" s="39"/>
      <c r="M151" s="241" t="s">
        <v>4961</v>
      </c>
      <c r="N151" s="598" t="s">
        <v>4962</v>
      </c>
      <c r="O151" s="7"/>
      <c r="P151" s="7"/>
      <c r="Q151" s="37"/>
      <c r="R151" s="7"/>
      <c r="S151" s="7"/>
      <c r="T151" s="7"/>
      <c r="U151" s="521"/>
      <c r="V151" s="14"/>
      <c r="W151" s="8"/>
      <c r="X151" s="52"/>
      <c r="Y151" s="7"/>
      <c r="Z151" s="39"/>
      <c r="AA151" s="213"/>
      <c r="AB151" s="213"/>
      <c r="AC151" s="213"/>
      <c r="AD151" s="45">
        <f>ROUND(ROUND(H152*P$152,0),0)</f>
        <v>391</v>
      </c>
      <c r="AE151" s="79"/>
    </row>
    <row r="152" ht="16.5" customHeight="1">
      <c r="A152" s="29">
        <v>61.0</v>
      </c>
      <c r="B152" s="29" t="s">
        <v>3617</v>
      </c>
      <c r="C152" s="32" t="s">
        <v>12729</v>
      </c>
      <c r="D152" s="389"/>
      <c r="E152" s="389"/>
      <c r="F152" s="523"/>
      <c r="G152" s="482"/>
      <c r="H152" s="50">
        <f>'28児童発達支援(基本１)'!H1088</f>
        <v>559</v>
      </c>
      <c r="I152" s="8" t="s">
        <v>9</v>
      </c>
      <c r="J152" s="94"/>
      <c r="K152" s="140"/>
      <c r="L152" s="54"/>
      <c r="M152" s="481"/>
      <c r="N152" s="482"/>
      <c r="O152" s="83" t="s">
        <v>21</v>
      </c>
      <c r="P152" s="528">
        <v>0.7</v>
      </c>
      <c r="Q152" s="52"/>
      <c r="R152" s="8"/>
      <c r="S152" s="8"/>
      <c r="T152" s="8"/>
      <c r="U152" s="521"/>
      <c r="V152" s="14"/>
      <c r="W152" s="8"/>
      <c r="X152" s="52"/>
      <c r="Y152" s="8"/>
      <c r="Z152" s="109"/>
      <c r="AA152" s="213" t="s">
        <v>30</v>
      </c>
      <c r="AB152" s="74">
        <v>5.0</v>
      </c>
      <c r="AC152" s="522" t="s">
        <v>31</v>
      </c>
      <c r="AD152" s="45">
        <f>ROUND(ROUND(H152*P$152,0),0)-AB152</f>
        <v>386</v>
      </c>
      <c r="AE152" s="79"/>
    </row>
    <row r="153" ht="16.5" customHeight="1">
      <c r="A153" s="29">
        <v>61.0</v>
      </c>
      <c r="B153" s="29" t="s">
        <v>3619</v>
      </c>
      <c r="C153" s="32" t="s">
        <v>12730</v>
      </c>
      <c r="D153" s="389"/>
      <c r="E153" s="389"/>
      <c r="F153" s="523"/>
      <c r="G153" s="482"/>
      <c r="H153" s="174"/>
      <c r="I153" s="523"/>
      <c r="J153" s="94"/>
      <c r="K153" s="140"/>
      <c r="L153" s="54"/>
      <c r="M153" s="481"/>
      <c r="N153" s="482"/>
      <c r="O153" s="8"/>
      <c r="P153" s="54"/>
      <c r="Q153" s="52"/>
      <c r="R153" s="8"/>
      <c r="S153" s="8"/>
      <c r="T153" s="8"/>
      <c r="U153" s="521"/>
      <c r="V153" s="14"/>
      <c r="W153" s="54"/>
      <c r="X153" s="305" t="s">
        <v>20</v>
      </c>
      <c r="Y153" s="41" t="s">
        <v>21</v>
      </c>
      <c r="Z153" s="86">
        <v>0.85</v>
      </c>
      <c r="AA153" s="75"/>
      <c r="AB153" s="213"/>
      <c r="AC153" s="213"/>
      <c r="AD153" s="114">
        <f>ROUND(ROUND(H152*P$152,0)*Z153,0)</f>
        <v>332</v>
      </c>
      <c r="AE153" s="79"/>
    </row>
    <row r="154" ht="16.5" customHeight="1">
      <c r="A154" s="29">
        <v>61.0</v>
      </c>
      <c r="B154" s="29" t="s">
        <v>3621</v>
      </c>
      <c r="C154" s="32" t="s">
        <v>12731</v>
      </c>
      <c r="D154" s="389"/>
      <c r="E154" s="389"/>
      <c r="F154" s="523"/>
      <c r="G154" s="174"/>
      <c r="H154" s="174"/>
      <c r="I154" s="174"/>
      <c r="J154" s="94"/>
      <c r="K154" s="140"/>
      <c r="L154" s="54"/>
      <c r="M154" s="481"/>
      <c r="N154" s="482"/>
      <c r="O154" s="8"/>
      <c r="P154" s="54"/>
      <c r="Q154" s="52"/>
      <c r="R154" s="8"/>
      <c r="S154" s="8"/>
      <c r="T154" s="8"/>
      <c r="U154" s="525"/>
      <c r="V154" s="21"/>
      <c r="W154" s="109"/>
      <c r="X154" s="484"/>
      <c r="Y154" s="56"/>
      <c r="Z154" s="526"/>
      <c r="AA154" s="213" t="s">
        <v>30</v>
      </c>
      <c r="AB154" s="74">
        <v>5.0</v>
      </c>
      <c r="AC154" s="522" t="s">
        <v>31</v>
      </c>
      <c r="AD154" s="114">
        <f>ROUND(ROUND(H152*P$152,0)*Z153,0)-AB154</f>
        <v>327</v>
      </c>
      <c r="AE154" s="79"/>
    </row>
    <row r="155" ht="16.5" customHeight="1">
      <c r="A155" s="29">
        <v>61.0</v>
      </c>
      <c r="B155" s="29" t="s">
        <v>3623</v>
      </c>
      <c r="C155" s="32" t="s">
        <v>12732</v>
      </c>
      <c r="D155" s="389"/>
      <c r="E155" s="389"/>
      <c r="F155" s="532"/>
      <c r="G155" s="527"/>
      <c r="H155" s="14"/>
      <c r="I155" s="14"/>
      <c r="J155" s="94"/>
      <c r="K155" s="140"/>
      <c r="L155" s="54"/>
      <c r="M155" s="481"/>
      <c r="N155" s="8"/>
      <c r="O155" s="8"/>
      <c r="P155" s="54"/>
      <c r="Q155" s="52"/>
      <c r="R155" s="8"/>
      <c r="S155" s="8"/>
      <c r="T155" s="8"/>
      <c r="U155" s="102" t="s">
        <v>326</v>
      </c>
      <c r="V155" s="41" t="s">
        <v>21</v>
      </c>
      <c r="W155" s="60">
        <v>0.7</v>
      </c>
      <c r="X155" s="37"/>
      <c r="Y155" s="7"/>
      <c r="Z155" s="39"/>
      <c r="AA155" s="213"/>
      <c r="AB155" s="213"/>
      <c r="AC155" s="213"/>
      <c r="AD155" s="45">
        <f>ROUND(ROUND(H152*P$152,0)*W155,0)</f>
        <v>274</v>
      </c>
      <c r="AE155" s="79"/>
    </row>
    <row r="156" ht="16.5" customHeight="1">
      <c r="A156" s="29">
        <v>61.0</v>
      </c>
      <c r="B156" s="29" t="s">
        <v>3625</v>
      </c>
      <c r="C156" s="32" t="s">
        <v>12733</v>
      </c>
      <c r="D156" s="389"/>
      <c r="E156" s="389"/>
      <c r="F156" s="532"/>
      <c r="G156" s="527"/>
      <c r="H156" s="8"/>
      <c r="I156" s="144"/>
      <c r="J156" s="94"/>
      <c r="K156" s="140"/>
      <c r="L156" s="54"/>
      <c r="M156" s="481"/>
      <c r="N156" s="8"/>
      <c r="O156" s="8"/>
      <c r="P156" s="54"/>
      <c r="Q156" s="52"/>
      <c r="R156" s="8"/>
      <c r="S156" s="8"/>
      <c r="T156" s="8"/>
      <c r="U156" s="482"/>
      <c r="V156" s="83"/>
      <c r="W156" s="528"/>
      <c r="X156" s="227"/>
      <c r="Y156" s="22"/>
      <c r="Z156" s="109"/>
      <c r="AA156" s="213" t="s">
        <v>30</v>
      </c>
      <c r="AB156" s="74">
        <v>5.0</v>
      </c>
      <c r="AC156" s="522" t="s">
        <v>31</v>
      </c>
      <c r="AD156" s="45">
        <f>ROUND(ROUND(H152*P$152,0)*W155,0)-AB156</f>
        <v>269</v>
      </c>
      <c r="AE156" s="79"/>
    </row>
    <row r="157" ht="16.5" customHeight="1">
      <c r="A157" s="29">
        <v>61.0</v>
      </c>
      <c r="B157" s="29" t="s">
        <v>3627</v>
      </c>
      <c r="C157" s="32" t="s">
        <v>12734</v>
      </c>
      <c r="D157" s="389"/>
      <c r="E157" s="389"/>
      <c r="F157" s="543"/>
      <c r="G157" s="113"/>
      <c r="H157" s="8"/>
      <c r="I157" s="144"/>
      <c r="J157" s="94"/>
      <c r="K157" s="140"/>
      <c r="L157" s="54"/>
      <c r="M157" s="481"/>
      <c r="N157" s="8"/>
      <c r="O157" s="8"/>
      <c r="P157" s="54"/>
      <c r="Q157" s="52"/>
      <c r="R157" s="8"/>
      <c r="S157" s="8"/>
      <c r="T157" s="8"/>
      <c r="U157" s="482"/>
      <c r="V157" s="99"/>
      <c r="W157" s="529"/>
      <c r="X157" s="305" t="s">
        <v>20</v>
      </c>
      <c r="Y157" s="41" t="s">
        <v>21</v>
      </c>
      <c r="Z157" s="86">
        <v>0.85</v>
      </c>
      <c r="AA157" s="75"/>
      <c r="AB157" s="213"/>
      <c r="AC157" s="213"/>
      <c r="AD157" s="45">
        <f>ROUND(ROUND(ROUND(H152*P$152,0)*W155,0)*Z157,0)</f>
        <v>233</v>
      </c>
      <c r="AE157" s="79"/>
    </row>
    <row r="158" ht="16.5" customHeight="1">
      <c r="A158" s="29">
        <v>61.0</v>
      </c>
      <c r="B158" s="29" t="s">
        <v>3629</v>
      </c>
      <c r="C158" s="32" t="s">
        <v>12735</v>
      </c>
      <c r="D158" s="389"/>
      <c r="E158" s="231"/>
      <c r="F158" s="543"/>
      <c r="G158" s="113"/>
      <c r="H158" s="8"/>
      <c r="I158" s="144"/>
      <c r="J158" s="94"/>
      <c r="K158" s="140"/>
      <c r="L158" s="54"/>
      <c r="M158" s="481"/>
      <c r="N158" s="8"/>
      <c r="O158" s="8"/>
      <c r="P158" s="54"/>
      <c r="Q158" s="52"/>
      <c r="R158" s="8"/>
      <c r="S158" s="8"/>
      <c r="T158" s="8"/>
      <c r="U158" s="530"/>
      <c r="V158" s="24"/>
      <c r="W158" s="26"/>
      <c r="X158" s="484"/>
      <c r="Y158" s="56"/>
      <c r="Z158" s="526"/>
      <c r="AA158" s="213" t="s">
        <v>30</v>
      </c>
      <c r="AB158" s="74">
        <v>5.0</v>
      </c>
      <c r="AC158" s="522" t="s">
        <v>31</v>
      </c>
      <c r="AD158" s="45">
        <f>ROUND(ROUND(ROUND(H152*P$152,0)*W155,0)*Z157,0)-AB158</f>
        <v>228</v>
      </c>
      <c r="AE158" s="79"/>
    </row>
    <row r="159" ht="16.5" customHeight="1">
      <c r="A159" s="29">
        <v>61.0</v>
      </c>
      <c r="B159" s="29" t="s">
        <v>3631</v>
      </c>
      <c r="C159" s="32" t="s">
        <v>12736</v>
      </c>
      <c r="D159" s="389"/>
      <c r="E159" s="231"/>
      <c r="F159" s="543"/>
      <c r="G159" s="113"/>
      <c r="H159" s="8"/>
      <c r="I159" s="144"/>
      <c r="J159" s="94"/>
      <c r="K159" s="140"/>
      <c r="L159" s="54"/>
      <c r="M159" s="481"/>
      <c r="N159" s="8"/>
      <c r="O159" s="8"/>
      <c r="P159" s="54"/>
      <c r="Q159" s="52"/>
      <c r="R159" s="8"/>
      <c r="S159" s="8"/>
      <c r="T159" s="54"/>
      <c r="U159" s="102" t="s">
        <v>329</v>
      </c>
      <c r="V159" s="83" t="s">
        <v>21</v>
      </c>
      <c r="W159" s="528">
        <v>0.85</v>
      </c>
      <c r="X159" s="37"/>
      <c r="Y159" s="7"/>
      <c r="Z159" s="39"/>
      <c r="AA159" s="213"/>
      <c r="AB159" s="213"/>
      <c r="AC159" s="213"/>
      <c r="AD159" s="114">
        <f>ROUND(ROUND(H152*P$152,0)*W159,0)</f>
        <v>332</v>
      </c>
      <c r="AE159" s="79"/>
    </row>
    <row r="160" ht="16.5" customHeight="1">
      <c r="A160" s="29">
        <v>61.0</v>
      </c>
      <c r="B160" s="29" t="s">
        <v>3633</v>
      </c>
      <c r="C160" s="32" t="s">
        <v>12737</v>
      </c>
      <c r="D160" s="389"/>
      <c r="E160" s="231"/>
      <c r="F160" s="543"/>
      <c r="G160" s="113"/>
      <c r="H160" s="8"/>
      <c r="I160" s="144"/>
      <c r="J160" s="94"/>
      <c r="K160" s="140"/>
      <c r="L160" s="54"/>
      <c r="M160" s="254"/>
      <c r="N160" s="8"/>
      <c r="O160" s="8"/>
      <c r="P160" s="54"/>
      <c r="Q160" s="52"/>
      <c r="R160" s="8"/>
      <c r="S160" s="8"/>
      <c r="T160" s="8"/>
      <c r="U160" s="482"/>
      <c r="V160" s="83"/>
      <c r="W160" s="528"/>
      <c r="X160" s="227"/>
      <c r="Y160" s="22"/>
      <c r="Z160" s="109"/>
      <c r="AA160" s="213" t="s">
        <v>30</v>
      </c>
      <c r="AB160" s="74">
        <v>5.0</v>
      </c>
      <c r="AC160" s="522" t="s">
        <v>31</v>
      </c>
      <c r="AD160" s="114">
        <f>ROUND(ROUND(H152*P$152,0)*W159,0)-AB160</f>
        <v>327</v>
      </c>
      <c r="AE160" s="79"/>
    </row>
    <row r="161" ht="16.5" customHeight="1">
      <c r="A161" s="29">
        <v>61.0</v>
      </c>
      <c r="B161" s="29" t="s">
        <v>3635</v>
      </c>
      <c r="C161" s="32" t="s">
        <v>12738</v>
      </c>
      <c r="D161" s="389"/>
      <c r="E161" s="231"/>
      <c r="F161" s="532"/>
      <c r="G161" s="527"/>
      <c r="H161" s="527"/>
      <c r="I161" s="532"/>
      <c r="J161" s="94"/>
      <c r="K161" s="140"/>
      <c r="L161" s="54"/>
      <c r="M161" s="254"/>
      <c r="N161" s="8"/>
      <c r="O161" s="8"/>
      <c r="P161" s="54"/>
      <c r="Q161" s="52"/>
      <c r="R161" s="8"/>
      <c r="S161" s="8"/>
      <c r="T161" s="8"/>
      <c r="U161" s="482"/>
      <c r="V161" s="99"/>
      <c r="W161" s="529"/>
      <c r="X161" s="305" t="s">
        <v>20</v>
      </c>
      <c r="Y161" s="41" t="s">
        <v>21</v>
      </c>
      <c r="Z161" s="86">
        <v>0.85</v>
      </c>
      <c r="AA161" s="75"/>
      <c r="AB161" s="213"/>
      <c r="AC161" s="213"/>
      <c r="AD161" s="114">
        <f>ROUND(ROUND(ROUND(H152*P$152,0)*W159,0)*Z161,0)</f>
        <v>282</v>
      </c>
      <c r="AE161" s="79"/>
    </row>
    <row r="162" ht="16.5" customHeight="1">
      <c r="A162" s="29">
        <v>61.0</v>
      </c>
      <c r="B162" s="29" t="s">
        <v>3637</v>
      </c>
      <c r="C162" s="32" t="s">
        <v>12739</v>
      </c>
      <c r="D162" s="389"/>
      <c r="E162" s="231"/>
      <c r="F162" s="532"/>
      <c r="G162" s="527"/>
      <c r="H162" s="527"/>
      <c r="I162" s="532"/>
      <c r="J162" s="94"/>
      <c r="K162" s="140"/>
      <c r="L162" s="54"/>
      <c r="M162" s="254"/>
      <c r="N162" s="8"/>
      <c r="O162" s="8"/>
      <c r="P162" s="54"/>
      <c r="Q162" s="227"/>
      <c r="R162" s="22"/>
      <c r="S162" s="22"/>
      <c r="T162" s="22"/>
      <c r="U162" s="484"/>
      <c r="V162" s="24"/>
      <c r="W162" s="26"/>
      <c r="X162" s="484"/>
      <c r="Y162" s="56"/>
      <c r="Z162" s="526"/>
      <c r="AA162" s="213" t="s">
        <v>30</v>
      </c>
      <c r="AB162" s="74">
        <v>5.0</v>
      </c>
      <c r="AC162" s="522" t="s">
        <v>31</v>
      </c>
      <c r="AD162" s="114">
        <f>ROUND(ROUND(ROUND(H152*P$152,0)*W159,0)*Z161,0)-AB162</f>
        <v>277</v>
      </c>
      <c r="AE162" s="79"/>
    </row>
    <row r="163" ht="16.5" customHeight="1">
      <c r="A163" s="403">
        <v>61.0</v>
      </c>
      <c r="B163" s="403" t="s">
        <v>3639</v>
      </c>
      <c r="C163" s="405" t="s">
        <v>12740</v>
      </c>
      <c r="D163" s="389"/>
      <c r="E163" s="389"/>
      <c r="F163" s="532"/>
      <c r="G163" s="527"/>
      <c r="H163" s="527"/>
      <c r="I163" s="532"/>
      <c r="J163" s="94"/>
      <c r="K163" s="140"/>
      <c r="L163" s="54"/>
      <c r="M163" s="254"/>
      <c r="N163" s="8"/>
      <c r="O163" s="8"/>
      <c r="P163" s="54"/>
      <c r="Q163" s="604" t="s">
        <v>23</v>
      </c>
      <c r="R163" s="605" t="s">
        <v>24</v>
      </c>
      <c r="S163" s="606"/>
      <c r="T163" s="606"/>
      <c r="U163" s="607"/>
      <c r="V163" s="608"/>
      <c r="W163" s="609"/>
      <c r="X163" s="610"/>
      <c r="Y163" s="611"/>
      <c r="Z163" s="612"/>
      <c r="AA163" s="613"/>
      <c r="AB163" s="613"/>
      <c r="AC163" s="613"/>
      <c r="AD163" s="414">
        <f>ROUND(ROUND(H152*P$152,0)*T164,0)</f>
        <v>274</v>
      </c>
      <c r="AE163" s="79"/>
    </row>
    <row r="164" ht="16.5" customHeight="1">
      <c r="A164" s="403">
        <v>61.0</v>
      </c>
      <c r="B164" s="403" t="s">
        <v>3641</v>
      </c>
      <c r="C164" s="405" t="s">
        <v>12741</v>
      </c>
      <c r="D164" s="389"/>
      <c r="E164" s="389"/>
      <c r="F164" s="532"/>
      <c r="G164" s="527"/>
      <c r="H164" s="527"/>
      <c r="I164" s="532"/>
      <c r="J164" s="94"/>
      <c r="K164" s="140"/>
      <c r="L164" s="54"/>
      <c r="M164" s="254"/>
      <c r="N164" s="8"/>
      <c r="O164" s="8"/>
      <c r="P164" s="54"/>
      <c r="Q164" s="481"/>
      <c r="R164" s="506"/>
      <c r="S164" s="614" t="s">
        <v>21</v>
      </c>
      <c r="T164" s="615">
        <v>0.7</v>
      </c>
      <c r="U164" s="616"/>
      <c r="V164" s="617"/>
      <c r="W164" s="618"/>
      <c r="X164" s="619"/>
      <c r="Y164" s="620"/>
      <c r="Z164" s="621"/>
      <c r="AA164" s="613" t="s">
        <v>30</v>
      </c>
      <c r="AB164" s="622">
        <v>5.0</v>
      </c>
      <c r="AC164" s="623" t="s">
        <v>31</v>
      </c>
      <c r="AD164" s="414">
        <f>ROUND(ROUND(H152*P$152,0)*T164,0)-AB164</f>
        <v>269</v>
      </c>
      <c r="AE164" s="79"/>
    </row>
    <row r="165" ht="16.5" customHeight="1">
      <c r="A165" s="403">
        <v>61.0</v>
      </c>
      <c r="B165" s="403" t="s">
        <v>3643</v>
      </c>
      <c r="C165" s="405" t="s">
        <v>12742</v>
      </c>
      <c r="D165" s="389"/>
      <c r="E165" s="389"/>
      <c r="F165" s="532"/>
      <c r="G165" s="527"/>
      <c r="H165" s="527"/>
      <c r="I165" s="532"/>
      <c r="J165" s="94"/>
      <c r="K165" s="140"/>
      <c r="L165" s="54"/>
      <c r="M165" s="254"/>
      <c r="N165" s="8"/>
      <c r="O165" s="8"/>
      <c r="P165" s="54"/>
      <c r="Q165" s="481"/>
      <c r="R165" s="506"/>
      <c r="S165" s="618"/>
      <c r="T165" s="618"/>
      <c r="U165" s="616"/>
      <c r="V165" s="617"/>
      <c r="W165" s="618"/>
      <c r="X165" s="507" t="s">
        <v>20</v>
      </c>
      <c r="Y165" s="624" t="s">
        <v>21</v>
      </c>
      <c r="Z165" s="625">
        <v>0.85</v>
      </c>
      <c r="AA165" s="626"/>
      <c r="AB165" s="613"/>
      <c r="AC165" s="613"/>
      <c r="AD165" s="414">
        <f>ROUND(ROUND(ROUND(H152*P$152,0)*T164,0)*Z165,0)</f>
        <v>233</v>
      </c>
      <c r="AE165" s="79"/>
    </row>
    <row r="166" ht="16.5" customHeight="1">
      <c r="A166" s="403">
        <v>61.0</v>
      </c>
      <c r="B166" s="403" t="s">
        <v>3645</v>
      </c>
      <c r="C166" s="405" t="s">
        <v>12743</v>
      </c>
      <c r="D166" s="389"/>
      <c r="E166" s="389"/>
      <c r="F166" s="532"/>
      <c r="G166" s="527"/>
      <c r="H166" s="527"/>
      <c r="I166" s="532"/>
      <c r="J166" s="94"/>
      <c r="K166" s="140"/>
      <c r="L166" s="54"/>
      <c r="M166" s="254"/>
      <c r="N166" s="8"/>
      <c r="O166" s="8"/>
      <c r="P166" s="54"/>
      <c r="Q166" s="508"/>
      <c r="R166" s="510"/>
      <c r="S166" s="614"/>
      <c r="T166" s="614"/>
      <c r="U166" s="627"/>
      <c r="V166" s="628"/>
      <c r="W166" s="629"/>
      <c r="X166" s="495"/>
      <c r="Y166" s="630"/>
      <c r="Z166" s="631"/>
      <c r="AA166" s="613" t="s">
        <v>30</v>
      </c>
      <c r="AB166" s="622">
        <v>5.0</v>
      </c>
      <c r="AC166" s="623" t="s">
        <v>31</v>
      </c>
      <c r="AD166" s="414">
        <f>ROUND(ROUND(ROUND(H152*P$152,0)*T164,0)*Z165,0)-AB166</f>
        <v>228</v>
      </c>
      <c r="AE166" s="79"/>
    </row>
    <row r="167" ht="16.5" customHeight="1">
      <c r="A167" s="403">
        <v>61.0</v>
      </c>
      <c r="B167" s="403" t="s">
        <v>3647</v>
      </c>
      <c r="C167" s="405" t="s">
        <v>12744</v>
      </c>
      <c r="D167" s="389"/>
      <c r="E167" s="389"/>
      <c r="F167" s="532"/>
      <c r="G167" s="527"/>
      <c r="H167" s="527"/>
      <c r="I167" s="532"/>
      <c r="J167" s="94"/>
      <c r="K167" s="140"/>
      <c r="L167" s="54"/>
      <c r="M167" s="254"/>
      <c r="N167" s="8"/>
      <c r="O167" s="8"/>
      <c r="P167" s="54"/>
      <c r="Q167" s="632"/>
      <c r="R167" s="618"/>
      <c r="S167" s="618"/>
      <c r="T167" s="618"/>
      <c r="U167" s="605" t="s">
        <v>326</v>
      </c>
      <c r="V167" s="624" t="s">
        <v>21</v>
      </c>
      <c r="W167" s="633">
        <v>0.7</v>
      </c>
      <c r="X167" s="610"/>
      <c r="Y167" s="611"/>
      <c r="Z167" s="612"/>
      <c r="AA167" s="613"/>
      <c r="AB167" s="613"/>
      <c r="AC167" s="613"/>
      <c r="AD167" s="414">
        <f>ROUND(ROUND(ROUND(H152*P$152,0)*T164,0)*W167,0)</f>
        <v>192</v>
      </c>
      <c r="AE167" s="79"/>
    </row>
    <row r="168" ht="16.5" customHeight="1">
      <c r="A168" s="403">
        <v>61.0</v>
      </c>
      <c r="B168" s="403" t="s">
        <v>3649</v>
      </c>
      <c r="C168" s="405" t="s">
        <v>12745</v>
      </c>
      <c r="D168" s="389"/>
      <c r="E168" s="389"/>
      <c r="F168" s="532"/>
      <c r="G168" s="527"/>
      <c r="H168" s="527"/>
      <c r="I168" s="532"/>
      <c r="J168" s="94"/>
      <c r="K168" s="140"/>
      <c r="L168" s="54"/>
      <c r="M168" s="254"/>
      <c r="N168" s="8"/>
      <c r="O168" s="8"/>
      <c r="P168" s="54"/>
      <c r="Q168" s="632"/>
      <c r="R168" s="618"/>
      <c r="S168" s="618"/>
      <c r="T168" s="618"/>
      <c r="U168" s="506"/>
      <c r="V168" s="614"/>
      <c r="W168" s="615"/>
      <c r="X168" s="634"/>
      <c r="Y168" s="635"/>
      <c r="Z168" s="621"/>
      <c r="AA168" s="613" t="s">
        <v>30</v>
      </c>
      <c r="AB168" s="622">
        <v>5.0</v>
      </c>
      <c r="AC168" s="623" t="s">
        <v>31</v>
      </c>
      <c r="AD168" s="414">
        <f>ROUND(ROUND(ROUND(H152*P$152,0)*T164,0)*W167,0)-AB168</f>
        <v>187</v>
      </c>
      <c r="AE168" s="79"/>
    </row>
    <row r="169" ht="16.5" customHeight="1">
      <c r="A169" s="403">
        <v>61.0</v>
      </c>
      <c r="B169" s="403" t="s">
        <v>3651</v>
      </c>
      <c r="C169" s="405" t="s">
        <v>12746</v>
      </c>
      <c r="D169" s="389"/>
      <c r="E169" s="389"/>
      <c r="F169" s="532"/>
      <c r="G169" s="527"/>
      <c r="H169" s="527"/>
      <c r="I169" s="532"/>
      <c r="J169" s="94"/>
      <c r="K169" s="140"/>
      <c r="L169" s="54"/>
      <c r="M169" s="254"/>
      <c r="N169" s="8"/>
      <c r="O169" s="8"/>
      <c r="P169" s="54"/>
      <c r="Q169" s="636"/>
      <c r="R169" s="614"/>
      <c r="S169" s="637"/>
      <c r="T169" s="638"/>
      <c r="U169" s="510"/>
      <c r="V169" s="639"/>
      <c r="W169" s="640"/>
      <c r="X169" s="507" t="s">
        <v>20</v>
      </c>
      <c r="Y169" s="624" t="s">
        <v>21</v>
      </c>
      <c r="Z169" s="625">
        <v>0.85</v>
      </c>
      <c r="AA169" s="626"/>
      <c r="AB169" s="613"/>
      <c r="AC169" s="613"/>
      <c r="AD169" s="414">
        <f>ROUND(ROUND(ROUND(ROUND(H152*P$152,0)*T164,0)*W167,0)*Z169,0)</f>
        <v>163</v>
      </c>
      <c r="AE169" s="79"/>
    </row>
    <row r="170" ht="16.5" customHeight="1">
      <c r="A170" s="403">
        <v>61.0</v>
      </c>
      <c r="B170" s="403" t="s">
        <v>3653</v>
      </c>
      <c r="C170" s="405" t="s">
        <v>12747</v>
      </c>
      <c r="D170" s="389"/>
      <c r="E170" s="389"/>
      <c r="F170" s="532"/>
      <c r="G170" s="527"/>
      <c r="H170" s="527"/>
      <c r="I170" s="532"/>
      <c r="J170" s="94"/>
      <c r="K170" s="140"/>
      <c r="L170" s="54"/>
      <c r="M170" s="254"/>
      <c r="N170" s="8"/>
      <c r="O170" s="8"/>
      <c r="P170" s="54"/>
      <c r="Q170" s="636"/>
      <c r="R170" s="614"/>
      <c r="S170" s="614"/>
      <c r="T170" s="614"/>
      <c r="U170" s="641"/>
      <c r="V170" s="642"/>
      <c r="W170" s="643"/>
      <c r="X170" s="495"/>
      <c r="Y170" s="630"/>
      <c r="Z170" s="631"/>
      <c r="AA170" s="613" t="s">
        <v>30</v>
      </c>
      <c r="AB170" s="622">
        <v>5.0</v>
      </c>
      <c r="AC170" s="623" t="s">
        <v>31</v>
      </c>
      <c r="AD170" s="414">
        <f>ROUND(ROUND(ROUND(ROUND(H152*P$152,0)*T164,0)*W167,0)*Z169,0)-AB170</f>
        <v>158</v>
      </c>
      <c r="AE170" s="79"/>
    </row>
    <row r="171" ht="16.5" customHeight="1">
      <c r="A171" s="403">
        <v>61.0</v>
      </c>
      <c r="B171" s="403" t="s">
        <v>3655</v>
      </c>
      <c r="C171" s="405" t="s">
        <v>12748</v>
      </c>
      <c r="D171" s="389"/>
      <c r="E171" s="389"/>
      <c r="F171" s="532"/>
      <c r="G171" s="527"/>
      <c r="H171" s="527"/>
      <c r="I171" s="532"/>
      <c r="J171" s="94"/>
      <c r="K171" s="140"/>
      <c r="L171" s="54"/>
      <c r="M171" s="254"/>
      <c r="N171" s="8"/>
      <c r="O171" s="8"/>
      <c r="P171" s="54"/>
      <c r="Q171" s="632"/>
      <c r="R171" s="614"/>
      <c r="S171" s="644"/>
      <c r="T171" s="645"/>
      <c r="U171" s="605" t="s">
        <v>329</v>
      </c>
      <c r="V171" s="614" t="s">
        <v>21</v>
      </c>
      <c r="W171" s="615">
        <v>0.85</v>
      </c>
      <c r="X171" s="610"/>
      <c r="Y171" s="611"/>
      <c r="Z171" s="612"/>
      <c r="AA171" s="613"/>
      <c r="AB171" s="613"/>
      <c r="AC171" s="613"/>
      <c r="AD171" s="414">
        <f>ROUND(ROUND(ROUND(H152*P$152,0)*T164,0)*W171,0)</f>
        <v>233</v>
      </c>
      <c r="AE171" s="79"/>
    </row>
    <row r="172" ht="16.5" customHeight="1">
      <c r="A172" s="403">
        <v>61.0</v>
      </c>
      <c r="B172" s="403" t="s">
        <v>3657</v>
      </c>
      <c r="C172" s="405" t="s">
        <v>12749</v>
      </c>
      <c r="D172" s="389"/>
      <c r="E172" s="389"/>
      <c r="F172" s="532"/>
      <c r="G172" s="527"/>
      <c r="H172" s="527"/>
      <c r="I172" s="532"/>
      <c r="J172" s="94"/>
      <c r="K172" s="140"/>
      <c r="L172" s="54"/>
      <c r="M172" s="254"/>
      <c r="N172" s="8"/>
      <c r="O172" s="8"/>
      <c r="P172" s="54"/>
      <c r="Q172" s="632"/>
      <c r="R172" s="614"/>
      <c r="S172" s="615"/>
      <c r="T172" s="615"/>
      <c r="U172" s="506"/>
      <c r="V172" s="614"/>
      <c r="W172" s="615"/>
      <c r="X172" s="634"/>
      <c r="Y172" s="635"/>
      <c r="Z172" s="621"/>
      <c r="AA172" s="613" t="s">
        <v>30</v>
      </c>
      <c r="AB172" s="622">
        <v>5.0</v>
      </c>
      <c r="AC172" s="623" t="s">
        <v>31</v>
      </c>
      <c r="AD172" s="414">
        <f>ROUND(ROUND(ROUND(H152*P$152,0)*T164,0)*W171,0)-AB172</f>
        <v>228</v>
      </c>
      <c r="AE172" s="79"/>
    </row>
    <row r="173" ht="16.5" customHeight="1">
      <c r="A173" s="403">
        <v>61.0</v>
      </c>
      <c r="B173" s="403" t="s">
        <v>3659</v>
      </c>
      <c r="C173" s="405" t="s">
        <v>12750</v>
      </c>
      <c r="D173" s="389"/>
      <c r="E173" s="389"/>
      <c r="F173" s="532"/>
      <c r="G173" s="527"/>
      <c r="H173" s="527"/>
      <c r="I173" s="532"/>
      <c r="J173" s="94"/>
      <c r="K173" s="140"/>
      <c r="L173" s="54"/>
      <c r="M173" s="254"/>
      <c r="N173" s="8"/>
      <c r="O173" s="8"/>
      <c r="P173" s="54"/>
      <c r="Q173" s="636"/>
      <c r="R173" s="614"/>
      <c r="S173" s="615"/>
      <c r="T173" s="615"/>
      <c r="U173" s="506"/>
      <c r="V173" s="639"/>
      <c r="W173" s="640"/>
      <c r="X173" s="507" t="s">
        <v>20</v>
      </c>
      <c r="Y173" s="624" t="s">
        <v>21</v>
      </c>
      <c r="Z173" s="625">
        <v>0.85</v>
      </c>
      <c r="AA173" s="626"/>
      <c r="AB173" s="613"/>
      <c r="AC173" s="613"/>
      <c r="AD173" s="414">
        <f>ROUND(ROUND(ROUND(ROUND(H152*P$152,0)*T164,0)*W171,0)*Z173,0)</f>
        <v>198</v>
      </c>
      <c r="AE173" s="79"/>
    </row>
    <row r="174" ht="16.5" customHeight="1">
      <c r="A174" s="403">
        <v>61.0</v>
      </c>
      <c r="B174" s="403" t="s">
        <v>3661</v>
      </c>
      <c r="C174" s="405" t="s">
        <v>12751</v>
      </c>
      <c r="D174" s="389"/>
      <c r="E174" s="389"/>
      <c r="F174" s="532"/>
      <c r="G174" s="527"/>
      <c r="H174" s="527"/>
      <c r="I174" s="532"/>
      <c r="J174" s="94"/>
      <c r="K174" s="140"/>
      <c r="L174" s="54"/>
      <c r="M174" s="254"/>
      <c r="N174" s="8"/>
      <c r="O174" s="8"/>
      <c r="P174" s="54"/>
      <c r="Q174" s="632"/>
      <c r="R174" s="614"/>
      <c r="S174" s="614"/>
      <c r="T174" s="614"/>
      <c r="U174" s="495"/>
      <c r="V174" s="642"/>
      <c r="W174" s="643"/>
      <c r="X174" s="495"/>
      <c r="Y174" s="630"/>
      <c r="Z174" s="631"/>
      <c r="AA174" s="613" t="s">
        <v>30</v>
      </c>
      <c r="AB174" s="622">
        <v>5.0</v>
      </c>
      <c r="AC174" s="623" t="s">
        <v>31</v>
      </c>
      <c r="AD174" s="414">
        <f>ROUND(ROUND(ROUND(ROUND(H152*P$152,0)*T164,0)*W171,0)*Z173,0)-AB174</f>
        <v>193</v>
      </c>
      <c r="AE174" s="79"/>
    </row>
    <row r="175" ht="16.5" customHeight="1">
      <c r="A175" s="403">
        <v>61.0</v>
      </c>
      <c r="B175" s="403" t="s">
        <v>3663</v>
      </c>
      <c r="C175" s="405" t="s">
        <v>12752</v>
      </c>
      <c r="D175" s="389"/>
      <c r="E175" s="389"/>
      <c r="F175" s="532"/>
      <c r="G175" s="527"/>
      <c r="H175" s="527"/>
      <c r="I175" s="532"/>
      <c r="J175" s="94"/>
      <c r="K175" s="140"/>
      <c r="L175" s="54"/>
      <c r="M175" s="254"/>
      <c r="N175" s="8"/>
      <c r="O175" s="8"/>
      <c r="P175" s="54"/>
      <c r="Q175" s="632"/>
      <c r="R175" s="605" t="s">
        <v>27</v>
      </c>
      <c r="S175" s="606"/>
      <c r="T175" s="606"/>
      <c r="U175" s="607"/>
      <c r="V175" s="608"/>
      <c r="W175" s="609"/>
      <c r="X175" s="610"/>
      <c r="Y175" s="611"/>
      <c r="Z175" s="612"/>
      <c r="AA175" s="613"/>
      <c r="AB175" s="613"/>
      <c r="AC175" s="613"/>
      <c r="AD175" s="414">
        <f>ROUND(ROUND(H152*P$152,0)*T176,0)</f>
        <v>196</v>
      </c>
      <c r="AE175" s="79"/>
    </row>
    <row r="176" ht="16.5" customHeight="1">
      <c r="A176" s="403">
        <v>61.0</v>
      </c>
      <c r="B176" s="403" t="s">
        <v>3665</v>
      </c>
      <c r="C176" s="405" t="s">
        <v>12753</v>
      </c>
      <c r="D176" s="389"/>
      <c r="E176" s="389"/>
      <c r="F176" s="532"/>
      <c r="G176" s="527"/>
      <c r="H176" s="527"/>
      <c r="I176" s="532"/>
      <c r="J176" s="94"/>
      <c r="K176" s="140"/>
      <c r="L176" s="54"/>
      <c r="M176" s="254"/>
      <c r="N176" s="8"/>
      <c r="O176" s="8"/>
      <c r="P176" s="54"/>
      <c r="Q176" s="646"/>
      <c r="R176" s="506"/>
      <c r="S176" s="614" t="s">
        <v>21</v>
      </c>
      <c r="T176" s="615">
        <v>0.5</v>
      </c>
      <c r="U176" s="616"/>
      <c r="V176" s="617"/>
      <c r="W176" s="618"/>
      <c r="X176" s="619"/>
      <c r="Y176" s="620"/>
      <c r="Z176" s="621"/>
      <c r="AA176" s="613" t="s">
        <v>30</v>
      </c>
      <c r="AB176" s="622">
        <v>5.0</v>
      </c>
      <c r="AC176" s="623" t="s">
        <v>31</v>
      </c>
      <c r="AD176" s="414">
        <f>ROUND(ROUND(H152*P$152,0)*T176,0)-AB176</f>
        <v>191</v>
      </c>
      <c r="AE176" s="79"/>
    </row>
    <row r="177" ht="16.5" customHeight="1">
      <c r="A177" s="403">
        <v>61.0</v>
      </c>
      <c r="B177" s="403" t="s">
        <v>3667</v>
      </c>
      <c r="C177" s="405" t="s">
        <v>12754</v>
      </c>
      <c r="D177" s="389"/>
      <c r="E177" s="389"/>
      <c r="F177" s="532"/>
      <c r="G177" s="527"/>
      <c r="H177" s="527"/>
      <c r="I177" s="532"/>
      <c r="J177" s="94"/>
      <c r="K177" s="140"/>
      <c r="L177" s="54"/>
      <c r="M177" s="254"/>
      <c r="N177" s="8"/>
      <c r="O177" s="8"/>
      <c r="P177" s="54"/>
      <c r="Q177" s="646"/>
      <c r="R177" s="506"/>
      <c r="S177" s="618"/>
      <c r="T177" s="618"/>
      <c r="U177" s="616"/>
      <c r="V177" s="617"/>
      <c r="W177" s="618"/>
      <c r="X177" s="507" t="s">
        <v>20</v>
      </c>
      <c r="Y177" s="624" t="s">
        <v>21</v>
      </c>
      <c r="Z177" s="625">
        <v>0.85</v>
      </c>
      <c r="AA177" s="626"/>
      <c r="AB177" s="613"/>
      <c r="AC177" s="613"/>
      <c r="AD177" s="414">
        <f>ROUND(ROUND(ROUND(H152*P$152,0)*T176,0)*Z177,0)</f>
        <v>167</v>
      </c>
      <c r="AE177" s="79"/>
    </row>
    <row r="178" ht="16.5" customHeight="1">
      <c r="A178" s="403">
        <v>61.0</v>
      </c>
      <c r="B178" s="403" t="s">
        <v>3669</v>
      </c>
      <c r="C178" s="405" t="s">
        <v>12755</v>
      </c>
      <c r="D178" s="389"/>
      <c r="E178" s="389"/>
      <c r="F178" s="532"/>
      <c r="G178" s="527"/>
      <c r="H178" s="527"/>
      <c r="I178" s="532"/>
      <c r="J178" s="94"/>
      <c r="K178" s="140"/>
      <c r="L178" s="54"/>
      <c r="M178" s="254"/>
      <c r="N178" s="8"/>
      <c r="O178" s="8"/>
      <c r="P178" s="54"/>
      <c r="Q178" s="646"/>
      <c r="R178" s="510"/>
      <c r="S178" s="614"/>
      <c r="T178" s="614"/>
      <c r="U178" s="627"/>
      <c r="V178" s="628"/>
      <c r="W178" s="629"/>
      <c r="X178" s="495"/>
      <c r="Y178" s="630"/>
      <c r="Z178" s="631"/>
      <c r="AA178" s="613" t="s">
        <v>30</v>
      </c>
      <c r="AB178" s="622">
        <v>5.0</v>
      </c>
      <c r="AC178" s="623" t="s">
        <v>31</v>
      </c>
      <c r="AD178" s="414">
        <f>ROUND(ROUND(ROUND(H152*P$152,0)*T176,0)*Z177,0)-AB178</f>
        <v>162</v>
      </c>
      <c r="AE178" s="79"/>
    </row>
    <row r="179" ht="16.5" customHeight="1">
      <c r="A179" s="403">
        <v>61.0</v>
      </c>
      <c r="B179" s="403" t="s">
        <v>3671</v>
      </c>
      <c r="C179" s="405" t="s">
        <v>12756</v>
      </c>
      <c r="D179" s="389"/>
      <c r="E179" s="389"/>
      <c r="F179" s="532"/>
      <c r="G179" s="527"/>
      <c r="H179" s="527"/>
      <c r="I179" s="532"/>
      <c r="J179" s="94"/>
      <c r="K179" s="140"/>
      <c r="L179" s="54"/>
      <c r="M179" s="254"/>
      <c r="N179" s="8"/>
      <c r="O179" s="8"/>
      <c r="P179" s="54"/>
      <c r="Q179" s="632"/>
      <c r="R179" s="618"/>
      <c r="S179" s="618"/>
      <c r="T179" s="618"/>
      <c r="U179" s="605" t="s">
        <v>326</v>
      </c>
      <c r="V179" s="624" t="s">
        <v>21</v>
      </c>
      <c r="W179" s="633">
        <v>0.7</v>
      </c>
      <c r="X179" s="610"/>
      <c r="Y179" s="611"/>
      <c r="Z179" s="612"/>
      <c r="AA179" s="613"/>
      <c r="AB179" s="613"/>
      <c r="AC179" s="613"/>
      <c r="AD179" s="414">
        <f>ROUND(ROUND(ROUND(H152*P$152,0)*T176,0)*W179,0)</f>
        <v>137</v>
      </c>
      <c r="AE179" s="79"/>
    </row>
    <row r="180" ht="16.5" customHeight="1">
      <c r="A180" s="403">
        <v>61.0</v>
      </c>
      <c r="B180" s="403" t="s">
        <v>3673</v>
      </c>
      <c r="C180" s="405" t="s">
        <v>12757</v>
      </c>
      <c r="D180" s="389"/>
      <c r="E180" s="389"/>
      <c r="F180" s="532"/>
      <c r="G180" s="527"/>
      <c r="H180" s="527"/>
      <c r="I180" s="532"/>
      <c r="J180" s="94"/>
      <c r="K180" s="140"/>
      <c r="L180" s="54"/>
      <c r="M180" s="254"/>
      <c r="N180" s="8"/>
      <c r="O180" s="8"/>
      <c r="P180" s="54"/>
      <c r="Q180" s="632"/>
      <c r="R180" s="618"/>
      <c r="S180" s="618"/>
      <c r="T180" s="618"/>
      <c r="U180" s="506"/>
      <c r="V180" s="614"/>
      <c r="W180" s="615"/>
      <c r="X180" s="634"/>
      <c r="Y180" s="635"/>
      <c r="Z180" s="621"/>
      <c r="AA180" s="613" t="s">
        <v>30</v>
      </c>
      <c r="AB180" s="622">
        <v>5.0</v>
      </c>
      <c r="AC180" s="623" t="s">
        <v>31</v>
      </c>
      <c r="AD180" s="414">
        <f>ROUND(ROUND(ROUND(H152*P$152,0)*T176,0)*W179,0)-AB180</f>
        <v>132</v>
      </c>
      <c r="AE180" s="79"/>
    </row>
    <row r="181" ht="16.5" customHeight="1">
      <c r="A181" s="403">
        <v>61.0</v>
      </c>
      <c r="B181" s="403" t="s">
        <v>3675</v>
      </c>
      <c r="C181" s="405" t="s">
        <v>12758</v>
      </c>
      <c r="D181" s="389"/>
      <c r="E181" s="389"/>
      <c r="F181" s="532"/>
      <c r="G181" s="527"/>
      <c r="H181" s="527"/>
      <c r="I181" s="532"/>
      <c r="J181" s="94"/>
      <c r="K181" s="140"/>
      <c r="L181" s="54"/>
      <c r="M181" s="254"/>
      <c r="N181" s="8"/>
      <c r="O181" s="8"/>
      <c r="P181" s="54"/>
      <c r="Q181" s="636"/>
      <c r="R181" s="614"/>
      <c r="S181" s="637"/>
      <c r="T181" s="638"/>
      <c r="U181" s="510"/>
      <c r="V181" s="639"/>
      <c r="W181" s="640"/>
      <c r="X181" s="507" t="s">
        <v>20</v>
      </c>
      <c r="Y181" s="624" t="s">
        <v>21</v>
      </c>
      <c r="Z181" s="625">
        <v>0.85</v>
      </c>
      <c r="AA181" s="626"/>
      <c r="AB181" s="613"/>
      <c r="AC181" s="613"/>
      <c r="AD181" s="414">
        <f>ROUND(ROUND(ROUND(ROUND(H152*P$152,0)*T176,0)*W179,0)*Z181,0)</f>
        <v>116</v>
      </c>
      <c r="AE181" s="79"/>
    </row>
    <row r="182" ht="16.5" customHeight="1">
      <c r="A182" s="403">
        <v>61.0</v>
      </c>
      <c r="B182" s="403" t="s">
        <v>3677</v>
      </c>
      <c r="C182" s="405" t="s">
        <v>12759</v>
      </c>
      <c r="D182" s="389"/>
      <c r="E182" s="389"/>
      <c r="F182" s="532"/>
      <c r="G182" s="527"/>
      <c r="H182" s="527"/>
      <c r="I182" s="532"/>
      <c r="J182" s="94"/>
      <c r="K182" s="140"/>
      <c r="L182" s="54"/>
      <c r="M182" s="254"/>
      <c r="N182" s="8"/>
      <c r="O182" s="8"/>
      <c r="P182" s="54"/>
      <c r="Q182" s="636"/>
      <c r="R182" s="614"/>
      <c r="S182" s="614"/>
      <c r="T182" s="614"/>
      <c r="U182" s="641"/>
      <c r="V182" s="642"/>
      <c r="W182" s="643"/>
      <c r="X182" s="495"/>
      <c r="Y182" s="630"/>
      <c r="Z182" s="631"/>
      <c r="AA182" s="613" t="s">
        <v>30</v>
      </c>
      <c r="AB182" s="622">
        <v>5.0</v>
      </c>
      <c r="AC182" s="623" t="s">
        <v>31</v>
      </c>
      <c r="AD182" s="414">
        <f>ROUND(ROUND(ROUND(ROUND(H152*P$152,0)*T176,0)*W179,0)*Z181,0)-AB182</f>
        <v>111</v>
      </c>
      <c r="AE182" s="79"/>
    </row>
    <row r="183" ht="16.5" customHeight="1">
      <c r="A183" s="403">
        <v>61.0</v>
      </c>
      <c r="B183" s="403" t="s">
        <v>3679</v>
      </c>
      <c r="C183" s="405" t="s">
        <v>12760</v>
      </c>
      <c r="D183" s="389"/>
      <c r="E183" s="389"/>
      <c r="F183" s="532"/>
      <c r="G183" s="527"/>
      <c r="H183" s="527"/>
      <c r="I183" s="532"/>
      <c r="J183" s="94"/>
      <c r="K183" s="140"/>
      <c r="L183" s="54"/>
      <c r="M183" s="254"/>
      <c r="N183" s="8"/>
      <c r="O183" s="8"/>
      <c r="P183" s="54"/>
      <c r="Q183" s="632"/>
      <c r="R183" s="614"/>
      <c r="S183" s="644"/>
      <c r="T183" s="645"/>
      <c r="U183" s="605" t="s">
        <v>329</v>
      </c>
      <c r="V183" s="614" t="s">
        <v>21</v>
      </c>
      <c r="W183" s="615">
        <v>0.85</v>
      </c>
      <c r="X183" s="610"/>
      <c r="Y183" s="611"/>
      <c r="Z183" s="612"/>
      <c r="AA183" s="613"/>
      <c r="AB183" s="613"/>
      <c r="AC183" s="613"/>
      <c r="AD183" s="414">
        <f>ROUND(ROUND(ROUND(H152*P$152,0)*T176,0)*W183,0)</f>
        <v>167</v>
      </c>
      <c r="AE183" s="79"/>
    </row>
    <row r="184" ht="16.5" customHeight="1">
      <c r="A184" s="403">
        <v>61.0</v>
      </c>
      <c r="B184" s="403" t="s">
        <v>3681</v>
      </c>
      <c r="C184" s="405" t="s">
        <v>12761</v>
      </c>
      <c r="D184" s="389"/>
      <c r="E184" s="389"/>
      <c r="F184" s="532"/>
      <c r="G184" s="527"/>
      <c r="H184" s="527"/>
      <c r="I184" s="532"/>
      <c r="J184" s="94"/>
      <c r="K184" s="140"/>
      <c r="L184" s="54"/>
      <c r="M184" s="254"/>
      <c r="N184" s="8"/>
      <c r="O184" s="8"/>
      <c r="P184" s="54"/>
      <c r="Q184" s="632"/>
      <c r="R184" s="614"/>
      <c r="S184" s="615"/>
      <c r="T184" s="615"/>
      <c r="U184" s="506"/>
      <c r="V184" s="614"/>
      <c r="W184" s="615"/>
      <c r="X184" s="634"/>
      <c r="Y184" s="635"/>
      <c r="Z184" s="621"/>
      <c r="AA184" s="613" t="s">
        <v>30</v>
      </c>
      <c r="AB184" s="622">
        <v>5.0</v>
      </c>
      <c r="AC184" s="623" t="s">
        <v>31</v>
      </c>
      <c r="AD184" s="414">
        <f>ROUND(ROUND(ROUND(H152*P$152,0)*T176,0)*W183,0)-AB184</f>
        <v>162</v>
      </c>
      <c r="AE184" s="79"/>
    </row>
    <row r="185" ht="16.5" customHeight="1">
      <c r="A185" s="403">
        <v>61.0</v>
      </c>
      <c r="B185" s="403" t="s">
        <v>3683</v>
      </c>
      <c r="C185" s="405" t="s">
        <v>12762</v>
      </c>
      <c r="D185" s="389"/>
      <c r="E185" s="389"/>
      <c r="F185" s="532"/>
      <c r="G185" s="527"/>
      <c r="H185" s="527"/>
      <c r="I185" s="532"/>
      <c r="J185" s="94"/>
      <c r="K185" s="140"/>
      <c r="L185" s="54"/>
      <c r="M185" s="254"/>
      <c r="N185" s="8"/>
      <c r="O185" s="8"/>
      <c r="P185" s="54"/>
      <c r="Q185" s="636"/>
      <c r="R185" s="614"/>
      <c r="S185" s="615"/>
      <c r="T185" s="615"/>
      <c r="U185" s="506"/>
      <c r="V185" s="639"/>
      <c r="W185" s="640"/>
      <c r="X185" s="507" t="s">
        <v>20</v>
      </c>
      <c r="Y185" s="624" t="s">
        <v>21</v>
      </c>
      <c r="Z185" s="625">
        <v>0.85</v>
      </c>
      <c r="AA185" s="626"/>
      <c r="AB185" s="613"/>
      <c r="AC185" s="613"/>
      <c r="AD185" s="414">
        <f>ROUND(ROUND(ROUND(ROUND(H152*P$152,0)*T176,0)*W183,0)*Z185,0)</f>
        <v>142</v>
      </c>
      <c r="AE185" s="79"/>
    </row>
    <row r="186" ht="16.5" customHeight="1">
      <c r="A186" s="403">
        <v>61.0</v>
      </c>
      <c r="B186" s="403" t="s">
        <v>3685</v>
      </c>
      <c r="C186" s="405" t="s">
        <v>12763</v>
      </c>
      <c r="D186" s="389"/>
      <c r="E186" s="389"/>
      <c r="F186" s="532"/>
      <c r="G186" s="527"/>
      <c r="H186" s="8"/>
      <c r="I186" s="144"/>
      <c r="J186" s="94"/>
      <c r="K186" s="140"/>
      <c r="L186" s="54"/>
      <c r="M186" s="254"/>
      <c r="N186" s="8"/>
      <c r="O186" s="8"/>
      <c r="P186" s="54"/>
      <c r="Q186" s="647"/>
      <c r="R186" s="648"/>
      <c r="S186" s="614"/>
      <c r="T186" s="614"/>
      <c r="U186" s="495"/>
      <c r="V186" s="642"/>
      <c r="W186" s="643"/>
      <c r="X186" s="495"/>
      <c r="Y186" s="630"/>
      <c r="Z186" s="631"/>
      <c r="AA186" s="613" t="s">
        <v>30</v>
      </c>
      <c r="AB186" s="622">
        <v>5.0</v>
      </c>
      <c r="AC186" s="623" t="s">
        <v>31</v>
      </c>
      <c r="AD186" s="414">
        <f>ROUND(ROUND(ROUND(ROUND(H152*P$152,0)*T176,0)*W183,0)*Z185,0)-AB186</f>
        <v>137</v>
      </c>
      <c r="AE186" s="79"/>
    </row>
    <row r="187" ht="16.5" customHeight="1">
      <c r="A187" s="29">
        <v>61.0</v>
      </c>
      <c r="B187" s="29" t="s">
        <v>3687</v>
      </c>
      <c r="C187" s="32" t="s">
        <v>12764</v>
      </c>
      <c r="D187" s="389"/>
      <c r="E187" s="389"/>
      <c r="F187" s="523"/>
      <c r="G187" s="113"/>
      <c r="H187" s="8"/>
      <c r="I187" s="144"/>
      <c r="J187" s="94"/>
      <c r="K187" s="140"/>
      <c r="L187" s="54"/>
      <c r="M187" s="254"/>
      <c r="N187" s="598" t="s">
        <v>5011</v>
      </c>
      <c r="O187" s="600"/>
      <c r="P187" s="601"/>
      <c r="Q187" s="37"/>
      <c r="R187" s="7"/>
      <c r="S187" s="7"/>
      <c r="T187" s="7"/>
      <c r="U187" s="521"/>
      <c r="V187" s="14"/>
      <c r="W187" s="8"/>
      <c r="X187" s="52"/>
      <c r="Y187" s="7"/>
      <c r="Z187" s="39"/>
      <c r="AA187" s="213"/>
      <c r="AB187" s="213"/>
      <c r="AC187" s="213"/>
      <c r="AD187" s="45">
        <f>ROUND(ROUND(H152*P$188,0),0)</f>
        <v>280</v>
      </c>
      <c r="AE187" s="79"/>
    </row>
    <row r="188" ht="16.5" customHeight="1">
      <c r="A188" s="29">
        <v>61.0</v>
      </c>
      <c r="B188" s="29" t="s">
        <v>3689</v>
      </c>
      <c r="C188" s="32" t="s">
        <v>12765</v>
      </c>
      <c r="D188" s="389"/>
      <c r="E188" s="389"/>
      <c r="F188" s="523"/>
      <c r="G188" s="113"/>
      <c r="H188" s="8"/>
      <c r="I188" s="144"/>
      <c r="J188" s="94"/>
      <c r="K188" s="140"/>
      <c r="L188" s="54"/>
      <c r="M188" s="254"/>
      <c r="N188" s="482"/>
      <c r="O188" s="83" t="s">
        <v>21</v>
      </c>
      <c r="P188" s="528">
        <v>0.5</v>
      </c>
      <c r="Q188" s="52"/>
      <c r="R188" s="8"/>
      <c r="S188" s="8"/>
      <c r="T188" s="8"/>
      <c r="U188" s="521"/>
      <c r="V188" s="14"/>
      <c r="W188" s="8"/>
      <c r="X188" s="52"/>
      <c r="Y188" s="8"/>
      <c r="Z188" s="109"/>
      <c r="AA188" s="213" t="s">
        <v>30</v>
      </c>
      <c r="AB188" s="74">
        <v>5.0</v>
      </c>
      <c r="AC188" s="522" t="s">
        <v>31</v>
      </c>
      <c r="AD188" s="45">
        <f>ROUND(ROUND(H152*P$188,0),0)-AB188</f>
        <v>275</v>
      </c>
      <c r="AE188" s="79"/>
    </row>
    <row r="189" ht="16.5" customHeight="1">
      <c r="A189" s="29">
        <v>61.0</v>
      </c>
      <c r="B189" s="29" t="s">
        <v>3691</v>
      </c>
      <c r="C189" s="32" t="s">
        <v>12766</v>
      </c>
      <c r="D189" s="389"/>
      <c r="E189" s="389"/>
      <c r="F189" s="523"/>
      <c r="G189" s="174"/>
      <c r="H189" s="174"/>
      <c r="I189" s="523"/>
      <c r="J189" s="94"/>
      <c r="K189" s="140"/>
      <c r="L189" s="54"/>
      <c r="M189" s="254"/>
      <c r="N189" s="482"/>
      <c r="O189" s="8"/>
      <c r="P189" s="54"/>
      <c r="Q189" s="52"/>
      <c r="R189" s="8"/>
      <c r="S189" s="8"/>
      <c r="T189" s="8"/>
      <c r="U189" s="521"/>
      <c r="V189" s="14"/>
      <c r="W189" s="54"/>
      <c r="X189" s="305" t="s">
        <v>20</v>
      </c>
      <c r="Y189" s="41" t="s">
        <v>21</v>
      </c>
      <c r="Z189" s="86">
        <v>0.85</v>
      </c>
      <c r="AA189" s="75"/>
      <c r="AB189" s="213"/>
      <c r="AC189" s="213"/>
      <c r="AD189" s="45">
        <f>ROUND(ROUND(H152*P$188,0)*Z189,0)</f>
        <v>238</v>
      </c>
      <c r="AE189" s="79"/>
    </row>
    <row r="190" ht="16.5" customHeight="1">
      <c r="A190" s="29">
        <v>61.0</v>
      </c>
      <c r="B190" s="29" t="s">
        <v>3693</v>
      </c>
      <c r="C190" s="32" t="s">
        <v>12767</v>
      </c>
      <c r="D190" s="389"/>
      <c r="E190" s="389"/>
      <c r="F190" s="523"/>
      <c r="G190" s="174"/>
      <c r="H190" s="174"/>
      <c r="I190" s="174"/>
      <c r="J190" s="94"/>
      <c r="K190" s="140"/>
      <c r="L190" s="54"/>
      <c r="M190" s="254"/>
      <c r="N190" s="482"/>
      <c r="O190" s="8"/>
      <c r="P190" s="54"/>
      <c r="Q190" s="52"/>
      <c r="R190" s="8"/>
      <c r="S190" s="8"/>
      <c r="T190" s="8"/>
      <c r="U190" s="525"/>
      <c r="V190" s="21"/>
      <c r="W190" s="109"/>
      <c r="X190" s="484"/>
      <c r="Y190" s="56"/>
      <c r="Z190" s="526"/>
      <c r="AA190" s="213" t="s">
        <v>30</v>
      </c>
      <c r="AB190" s="74">
        <v>5.0</v>
      </c>
      <c r="AC190" s="522" t="s">
        <v>31</v>
      </c>
      <c r="AD190" s="45">
        <f>ROUND(ROUND(H152*P$188,0)*Z189,0)-AB190</f>
        <v>233</v>
      </c>
      <c r="AE190" s="79"/>
    </row>
    <row r="191" ht="16.5" customHeight="1">
      <c r="A191" s="29">
        <v>61.0</v>
      </c>
      <c r="B191" s="29" t="s">
        <v>3695</v>
      </c>
      <c r="C191" s="32" t="s">
        <v>12768</v>
      </c>
      <c r="D191" s="389"/>
      <c r="E191" s="389"/>
      <c r="F191" s="532"/>
      <c r="G191" s="527"/>
      <c r="H191" s="14"/>
      <c r="I191" s="14"/>
      <c r="J191" s="94"/>
      <c r="K191" s="140"/>
      <c r="L191" s="54"/>
      <c r="M191" s="254"/>
      <c r="N191" s="8"/>
      <c r="O191" s="8"/>
      <c r="P191" s="54"/>
      <c r="Q191" s="52"/>
      <c r="R191" s="8"/>
      <c r="S191" s="8"/>
      <c r="T191" s="8"/>
      <c r="U191" s="102" t="s">
        <v>326</v>
      </c>
      <c r="V191" s="41" t="s">
        <v>21</v>
      </c>
      <c r="W191" s="60">
        <v>0.7</v>
      </c>
      <c r="X191" s="37"/>
      <c r="Y191" s="7"/>
      <c r="Z191" s="39"/>
      <c r="AA191" s="213"/>
      <c r="AB191" s="213"/>
      <c r="AC191" s="213"/>
      <c r="AD191" s="45">
        <f>ROUND(ROUND(H152*P$188,0)*W191,0)</f>
        <v>196</v>
      </c>
      <c r="AE191" s="79"/>
    </row>
    <row r="192" ht="16.5" customHeight="1">
      <c r="A192" s="29">
        <v>61.0</v>
      </c>
      <c r="B192" s="29" t="s">
        <v>3697</v>
      </c>
      <c r="C192" s="32" t="s">
        <v>12769</v>
      </c>
      <c r="D192" s="389"/>
      <c r="E192" s="389"/>
      <c r="F192" s="532"/>
      <c r="G192" s="527"/>
      <c r="H192" s="8"/>
      <c r="I192" s="144"/>
      <c r="J192" s="94"/>
      <c r="K192" s="140"/>
      <c r="L192" s="54"/>
      <c r="M192" s="254"/>
      <c r="N192" s="8"/>
      <c r="O192" s="8"/>
      <c r="P192" s="54"/>
      <c r="Q192" s="52"/>
      <c r="R192" s="8"/>
      <c r="S192" s="8"/>
      <c r="T192" s="8"/>
      <c r="U192" s="482"/>
      <c r="V192" s="83"/>
      <c r="W192" s="528"/>
      <c r="X192" s="227"/>
      <c r="Y192" s="22"/>
      <c r="Z192" s="109"/>
      <c r="AA192" s="213" t="s">
        <v>30</v>
      </c>
      <c r="AB192" s="74">
        <v>5.0</v>
      </c>
      <c r="AC192" s="522" t="s">
        <v>31</v>
      </c>
      <c r="AD192" s="45">
        <f>ROUND(ROUND(H152*P$188,0)*W191,0)-AB192</f>
        <v>191</v>
      </c>
      <c r="AE192" s="79"/>
    </row>
    <row r="193" ht="16.5" customHeight="1">
      <c r="A193" s="29">
        <v>61.0</v>
      </c>
      <c r="B193" s="29" t="s">
        <v>3699</v>
      </c>
      <c r="C193" s="32" t="s">
        <v>12770</v>
      </c>
      <c r="D193" s="389"/>
      <c r="E193" s="389"/>
      <c r="F193" s="543"/>
      <c r="G193" s="113"/>
      <c r="H193" s="8"/>
      <c r="I193" s="144"/>
      <c r="J193" s="94"/>
      <c r="K193" s="140"/>
      <c r="L193" s="54"/>
      <c r="M193" s="254"/>
      <c r="N193" s="8"/>
      <c r="O193" s="8"/>
      <c r="P193" s="54"/>
      <c r="Q193" s="52"/>
      <c r="R193" s="8"/>
      <c r="S193" s="8"/>
      <c r="T193" s="8"/>
      <c r="U193" s="482"/>
      <c r="V193" s="99"/>
      <c r="W193" s="529"/>
      <c r="X193" s="305" t="s">
        <v>20</v>
      </c>
      <c r="Y193" s="41" t="s">
        <v>21</v>
      </c>
      <c r="Z193" s="86">
        <v>0.85</v>
      </c>
      <c r="AA193" s="75"/>
      <c r="AB193" s="213"/>
      <c r="AC193" s="213"/>
      <c r="AD193" s="45">
        <f>ROUND(ROUND(ROUND(H152*P$188,0)*W191,0)*Z193,0)</f>
        <v>167</v>
      </c>
      <c r="AE193" s="79"/>
    </row>
    <row r="194" ht="16.5" customHeight="1">
      <c r="A194" s="29">
        <v>61.0</v>
      </c>
      <c r="B194" s="29" t="s">
        <v>3701</v>
      </c>
      <c r="C194" s="32" t="s">
        <v>12771</v>
      </c>
      <c r="D194" s="389"/>
      <c r="E194" s="231"/>
      <c r="F194" s="543"/>
      <c r="G194" s="113"/>
      <c r="H194" s="8"/>
      <c r="I194" s="144"/>
      <c r="J194" s="94"/>
      <c r="K194" s="140"/>
      <c r="L194" s="54"/>
      <c r="M194" s="254"/>
      <c r="N194" s="8"/>
      <c r="O194" s="8"/>
      <c r="P194" s="54"/>
      <c r="Q194" s="52"/>
      <c r="R194" s="8"/>
      <c r="S194" s="8"/>
      <c r="T194" s="8"/>
      <c r="U194" s="530"/>
      <c r="V194" s="24"/>
      <c r="W194" s="26"/>
      <c r="X194" s="484"/>
      <c r="Y194" s="56"/>
      <c r="Z194" s="526"/>
      <c r="AA194" s="213" t="s">
        <v>30</v>
      </c>
      <c r="AB194" s="74">
        <v>5.0</v>
      </c>
      <c r="AC194" s="522" t="s">
        <v>31</v>
      </c>
      <c r="AD194" s="45">
        <f>ROUND(ROUND(ROUND(H152*P$188,0)*W191,0)*Z193,0)-AB194</f>
        <v>162</v>
      </c>
      <c r="AE194" s="79"/>
    </row>
    <row r="195" ht="16.5" customHeight="1">
      <c r="A195" s="29">
        <v>61.0</v>
      </c>
      <c r="B195" s="29" t="s">
        <v>3703</v>
      </c>
      <c r="C195" s="32" t="s">
        <v>12772</v>
      </c>
      <c r="D195" s="389"/>
      <c r="E195" s="231"/>
      <c r="F195" s="543"/>
      <c r="G195" s="113"/>
      <c r="H195" s="8"/>
      <c r="I195" s="144"/>
      <c r="J195" s="94"/>
      <c r="K195" s="140"/>
      <c r="L195" s="54"/>
      <c r="M195" s="254"/>
      <c r="N195" s="8"/>
      <c r="O195" s="8"/>
      <c r="P195" s="54"/>
      <c r="Q195" s="52"/>
      <c r="R195" s="8"/>
      <c r="S195" s="8"/>
      <c r="T195" s="54"/>
      <c r="U195" s="102" t="s">
        <v>329</v>
      </c>
      <c r="V195" s="83" t="s">
        <v>21</v>
      </c>
      <c r="W195" s="528">
        <v>0.85</v>
      </c>
      <c r="X195" s="37"/>
      <c r="Y195" s="7"/>
      <c r="Z195" s="39"/>
      <c r="AA195" s="213"/>
      <c r="AB195" s="213"/>
      <c r="AC195" s="213"/>
      <c r="AD195" s="45">
        <f>ROUND(ROUND(H152*P$188,0)*W195,0)</f>
        <v>238</v>
      </c>
      <c r="AE195" s="79"/>
    </row>
    <row r="196" ht="16.5" customHeight="1">
      <c r="A196" s="29">
        <v>61.0</v>
      </c>
      <c r="B196" s="29" t="s">
        <v>3705</v>
      </c>
      <c r="C196" s="32" t="s">
        <v>12773</v>
      </c>
      <c r="D196" s="389"/>
      <c r="E196" s="231"/>
      <c r="F196" s="543"/>
      <c r="G196" s="113"/>
      <c r="H196" s="8"/>
      <c r="I196" s="144"/>
      <c r="J196" s="94"/>
      <c r="K196" s="140"/>
      <c r="L196" s="54"/>
      <c r="M196" s="254"/>
      <c r="N196" s="8"/>
      <c r="O196" s="8"/>
      <c r="P196" s="54"/>
      <c r="Q196" s="52"/>
      <c r="R196" s="8"/>
      <c r="S196" s="8"/>
      <c r="T196" s="8"/>
      <c r="U196" s="482"/>
      <c r="V196" s="83"/>
      <c r="W196" s="528"/>
      <c r="X196" s="227"/>
      <c r="Y196" s="22"/>
      <c r="Z196" s="109"/>
      <c r="AA196" s="213" t="s">
        <v>30</v>
      </c>
      <c r="AB196" s="74">
        <v>5.0</v>
      </c>
      <c r="AC196" s="522" t="s">
        <v>31</v>
      </c>
      <c r="AD196" s="45">
        <f>ROUND(ROUND(H152*P$188,0)*W195,0)-AB196</f>
        <v>233</v>
      </c>
      <c r="AE196" s="79"/>
    </row>
    <row r="197" ht="16.5" customHeight="1">
      <c r="A197" s="29">
        <v>61.0</v>
      </c>
      <c r="B197" s="29" t="s">
        <v>3707</v>
      </c>
      <c r="C197" s="32" t="s">
        <v>12774</v>
      </c>
      <c r="D197" s="389"/>
      <c r="E197" s="231"/>
      <c r="F197" s="532"/>
      <c r="G197" s="527"/>
      <c r="H197" s="527"/>
      <c r="I197" s="532"/>
      <c r="J197" s="94"/>
      <c r="K197" s="140"/>
      <c r="L197" s="54"/>
      <c r="M197" s="254"/>
      <c r="N197" s="8"/>
      <c r="O197" s="8"/>
      <c r="P197" s="54"/>
      <c r="Q197" s="52"/>
      <c r="R197" s="8"/>
      <c r="S197" s="8"/>
      <c r="T197" s="8"/>
      <c r="U197" s="482"/>
      <c r="V197" s="99"/>
      <c r="W197" s="529"/>
      <c r="X197" s="305" t="s">
        <v>20</v>
      </c>
      <c r="Y197" s="41" t="s">
        <v>21</v>
      </c>
      <c r="Z197" s="86">
        <v>0.85</v>
      </c>
      <c r="AA197" s="75"/>
      <c r="AB197" s="213"/>
      <c r="AC197" s="213"/>
      <c r="AD197" s="45">
        <f>ROUND(ROUND(ROUND(H152*P$188,0)*W195,0)*Z197,0)</f>
        <v>202</v>
      </c>
      <c r="AE197" s="79"/>
    </row>
    <row r="198" ht="16.5" customHeight="1">
      <c r="A198" s="29">
        <v>61.0</v>
      </c>
      <c r="B198" s="29" t="s">
        <v>3709</v>
      </c>
      <c r="C198" s="32" t="s">
        <v>12775</v>
      </c>
      <c r="D198" s="389"/>
      <c r="E198" s="231"/>
      <c r="F198" s="532"/>
      <c r="G198" s="527"/>
      <c r="H198" s="527"/>
      <c r="I198" s="532"/>
      <c r="J198" s="94"/>
      <c r="K198" s="140"/>
      <c r="L198" s="54"/>
      <c r="M198" s="254"/>
      <c r="N198" s="8"/>
      <c r="O198" s="8"/>
      <c r="P198" s="54"/>
      <c r="Q198" s="227"/>
      <c r="R198" s="22"/>
      <c r="S198" s="22"/>
      <c r="T198" s="22"/>
      <c r="U198" s="484"/>
      <c r="V198" s="24"/>
      <c r="W198" s="26"/>
      <c r="X198" s="484"/>
      <c r="Y198" s="56"/>
      <c r="Z198" s="526"/>
      <c r="AA198" s="213" t="s">
        <v>30</v>
      </c>
      <c r="AB198" s="74">
        <v>5.0</v>
      </c>
      <c r="AC198" s="522" t="s">
        <v>31</v>
      </c>
      <c r="AD198" s="45">
        <f>ROUND(ROUND(ROUND(H152*P$188,0)*W195,0)*Z197,0)-AB198</f>
        <v>197</v>
      </c>
      <c r="AE198" s="79"/>
    </row>
    <row r="199" ht="16.5" customHeight="1">
      <c r="A199" s="403">
        <v>61.0</v>
      </c>
      <c r="B199" s="403" t="s">
        <v>3711</v>
      </c>
      <c r="C199" s="405" t="s">
        <v>12776</v>
      </c>
      <c r="D199" s="389"/>
      <c r="E199" s="389"/>
      <c r="F199" s="532"/>
      <c r="G199" s="527"/>
      <c r="H199" s="527"/>
      <c r="I199" s="532"/>
      <c r="J199" s="94"/>
      <c r="K199" s="140"/>
      <c r="L199" s="54"/>
      <c r="M199" s="254"/>
      <c r="N199" s="8"/>
      <c r="O199" s="8"/>
      <c r="P199" s="54"/>
      <c r="Q199" s="604" t="s">
        <v>23</v>
      </c>
      <c r="R199" s="605" t="s">
        <v>24</v>
      </c>
      <c r="S199" s="606"/>
      <c r="T199" s="606"/>
      <c r="U199" s="607"/>
      <c r="V199" s="608"/>
      <c r="W199" s="609"/>
      <c r="X199" s="610"/>
      <c r="Y199" s="611"/>
      <c r="Z199" s="612"/>
      <c r="AA199" s="613"/>
      <c r="AB199" s="613"/>
      <c r="AC199" s="613"/>
      <c r="AD199" s="414">
        <f>ROUND(ROUND(H152*P$188,0)*T200,0)</f>
        <v>196</v>
      </c>
      <c r="AE199" s="79"/>
    </row>
    <row r="200" ht="16.5" customHeight="1">
      <c r="A200" s="403">
        <v>61.0</v>
      </c>
      <c r="B200" s="403" t="s">
        <v>3713</v>
      </c>
      <c r="C200" s="405" t="s">
        <v>12777</v>
      </c>
      <c r="D200" s="389"/>
      <c r="E200" s="389"/>
      <c r="F200" s="532"/>
      <c r="G200" s="527"/>
      <c r="H200" s="527"/>
      <c r="I200" s="532"/>
      <c r="J200" s="94"/>
      <c r="K200" s="140"/>
      <c r="L200" s="54"/>
      <c r="M200" s="254"/>
      <c r="N200" s="8"/>
      <c r="O200" s="8"/>
      <c r="P200" s="54"/>
      <c r="Q200" s="481"/>
      <c r="R200" s="506"/>
      <c r="S200" s="614" t="s">
        <v>21</v>
      </c>
      <c r="T200" s="615">
        <v>0.7</v>
      </c>
      <c r="U200" s="616"/>
      <c r="V200" s="617"/>
      <c r="W200" s="618"/>
      <c r="X200" s="619"/>
      <c r="Y200" s="620"/>
      <c r="Z200" s="621"/>
      <c r="AA200" s="613" t="s">
        <v>30</v>
      </c>
      <c r="AB200" s="622">
        <v>5.0</v>
      </c>
      <c r="AC200" s="623" t="s">
        <v>31</v>
      </c>
      <c r="AD200" s="414">
        <f>ROUND(ROUND(H152*P$188,0)*T200,0)-AB200</f>
        <v>191</v>
      </c>
      <c r="AE200" s="79"/>
    </row>
    <row r="201" ht="16.5" customHeight="1">
      <c r="A201" s="403">
        <v>61.0</v>
      </c>
      <c r="B201" s="403" t="s">
        <v>3715</v>
      </c>
      <c r="C201" s="405" t="s">
        <v>12778</v>
      </c>
      <c r="D201" s="389"/>
      <c r="E201" s="389"/>
      <c r="F201" s="532"/>
      <c r="G201" s="527"/>
      <c r="H201" s="527"/>
      <c r="I201" s="532"/>
      <c r="J201" s="94"/>
      <c r="K201" s="140"/>
      <c r="L201" s="54"/>
      <c r="M201" s="254"/>
      <c r="N201" s="8"/>
      <c r="O201" s="8"/>
      <c r="P201" s="54"/>
      <c r="Q201" s="481"/>
      <c r="R201" s="506"/>
      <c r="S201" s="618"/>
      <c r="T201" s="618"/>
      <c r="U201" s="616"/>
      <c r="V201" s="617"/>
      <c r="W201" s="618"/>
      <c r="X201" s="507" t="s">
        <v>20</v>
      </c>
      <c r="Y201" s="624" t="s">
        <v>21</v>
      </c>
      <c r="Z201" s="625">
        <v>0.85</v>
      </c>
      <c r="AA201" s="626"/>
      <c r="AB201" s="613"/>
      <c r="AC201" s="613"/>
      <c r="AD201" s="414">
        <f>ROUND(ROUND(ROUND(H152*P$188,0)*T200,0)*Z201,0)</f>
        <v>167</v>
      </c>
      <c r="AE201" s="79"/>
    </row>
    <row r="202" ht="16.5" customHeight="1">
      <c r="A202" s="403">
        <v>61.0</v>
      </c>
      <c r="B202" s="403" t="s">
        <v>3717</v>
      </c>
      <c r="C202" s="405" t="s">
        <v>12779</v>
      </c>
      <c r="D202" s="389"/>
      <c r="E202" s="389"/>
      <c r="F202" s="532"/>
      <c r="G202" s="527"/>
      <c r="H202" s="527"/>
      <c r="I202" s="532"/>
      <c r="J202" s="94"/>
      <c r="K202" s="140"/>
      <c r="L202" s="54"/>
      <c r="M202" s="254"/>
      <c r="N202" s="8"/>
      <c r="O202" s="8"/>
      <c r="P202" s="54"/>
      <c r="Q202" s="508"/>
      <c r="R202" s="510"/>
      <c r="S202" s="614"/>
      <c r="T202" s="614"/>
      <c r="U202" s="627"/>
      <c r="V202" s="628"/>
      <c r="W202" s="629"/>
      <c r="X202" s="495"/>
      <c r="Y202" s="630"/>
      <c r="Z202" s="631"/>
      <c r="AA202" s="613" t="s">
        <v>30</v>
      </c>
      <c r="AB202" s="622">
        <v>5.0</v>
      </c>
      <c r="AC202" s="623" t="s">
        <v>31</v>
      </c>
      <c r="AD202" s="414">
        <f>ROUND(ROUND(ROUND(H152*P$188,0)*T200,0)*Z201,0)-AB202</f>
        <v>162</v>
      </c>
      <c r="AE202" s="79"/>
    </row>
    <row r="203" ht="16.5" customHeight="1">
      <c r="A203" s="403">
        <v>61.0</v>
      </c>
      <c r="B203" s="403" t="s">
        <v>3719</v>
      </c>
      <c r="C203" s="405" t="s">
        <v>12780</v>
      </c>
      <c r="D203" s="389"/>
      <c r="E203" s="389"/>
      <c r="F203" s="532"/>
      <c r="G203" s="527"/>
      <c r="H203" s="527"/>
      <c r="I203" s="532"/>
      <c r="J203" s="94"/>
      <c r="K203" s="140"/>
      <c r="L203" s="54"/>
      <c r="M203" s="254"/>
      <c r="N203" s="8"/>
      <c r="O203" s="8"/>
      <c r="P203" s="54"/>
      <c r="Q203" s="632"/>
      <c r="R203" s="618"/>
      <c r="S203" s="618"/>
      <c r="T203" s="618"/>
      <c r="U203" s="605" t="s">
        <v>326</v>
      </c>
      <c r="V203" s="624" t="s">
        <v>21</v>
      </c>
      <c r="W203" s="633">
        <v>0.7</v>
      </c>
      <c r="X203" s="610"/>
      <c r="Y203" s="611"/>
      <c r="Z203" s="612"/>
      <c r="AA203" s="613"/>
      <c r="AB203" s="613"/>
      <c r="AC203" s="613"/>
      <c r="AD203" s="414">
        <f>ROUND(ROUND(ROUND(H152*P$188,0)*T200,0)*W203,0)</f>
        <v>137</v>
      </c>
      <c r="AE203" s="79"/>
    </row>
    <row r="204" ht="16.5" customHeight="1">
      <c r="A204" s="403">
        <v>61.0</v>
      </c>
      <c r="B204" s="403" t="s">
        <v>3721</v>
      </c>
      <c r="C204" s="405" t="s">
        <v>12781</v>
      </c>
      <c r="D204" s="389"/>
      <c r="E204" s="389"/>
      <c r="F204" s="532"/>
      <c r="G204" s="527"/>
      <c r="H204" s="527"/>
      <c r="I204" s="532"/>
      <c r="J204" s="94"/>
      <c r="K204" s="140"/>
      <c r="L204" s="54"/>
      <c r="M204" s="254"/>
      <c r="N204" s="8"/>
      <c r="O204" s="8"/>
      <c r="P204" s="54"/>
      <c r="Q204" s="632"/>
      <c r="R204" s="618"/>
      <c r="S204" s="618"/>
      <c r="T204" s="618"/>
      <c r="U204" s="506"/>
      <c r="V204" s="614"/>
      <c r="W204" s="615"/>
      <c r="X204" s="634"/>
      <c r="Y204" s="635"/>
      <c r="Z204" s="621"/>
      <c r="AA204" s="613" t="s">
        <v>30</v>
      </c>
      <c r="AB204" s="622">
        <v>5.0</v>
      </c>
      <c r="AC204" s="623" t="s">
        <v>31</v>
      </c>
      <c r="AD204" s="414">
        <f>ROUND(ROUND(ROUND(H152*P$188,0)*T200,0)*W203,0)-AB204</f>
        <v>132</v>
      </c>
      <c r="AE204" s="79"/>
    </row>
    <row r="205" ht="16.5" customHeight="1">
      <c r="A205" s="403">
        <v>61.0</v>
      </c>
      <c r="B205" s="403" t="s">
        <v>3724</v>
      </c>
      <c r="C205" s="405" t="s">
        <v>12782</v>
      </c>
      <c r="D205" s="389"/>
      <c r="E205" s="389"/>
      <c r="F205" s="532"/>
      <c r="G205" s="527"/>
      <c r="H205" s="527"/>
      <c r="I205" s="532"/>
      <c r="J205" s="94"/>
      <c r="K205" s="140"/>
      <c r="L205" s="54"/>
      <c r="M205" s="254"/>
      <c r="N205" s="8"/>
      <c r="O205" s="8"/>
      <c r="P205" s="54"/>
      <c r="Q205" s="636"/>
      <c r="R205" s="614"/>
      <c r="S205" s="637"/>
      <c r="T205" s="638"/>
      <c r="U205" s="510"/>
      <c r="V205" s="639"/>
      <c r="W205" s="640"/>
      <c r="X205" s="507" t="s">
        <v>20</v>
      </c>
      <c r="Y205" s="624" t="s">
        <v>21</v>
      </c>
      <c r="Z205" s="625">
        <v>0.85</v>
      </c>
      <c r="AA205" s="626"/>
      <c r="AB205" s="613"/>
      <c r="AC205" s="613"/>
      <c r="AD205" s="414">
        <f>ROUND(ROUND(ROUND(ROUND(H152*P$188,0)*T200,0)*W203,0)*Z205,0)</f>
        <v>116</v>
      </c>
      <c r="AE205" s="79"/>
    </row>
    <row r="206" ht="16.5" customHeight="1">
      <c r="A206" s="403">
        <v>61.0</v>
      </c>
      <c r="B206" s="403" t="s">
        <v>3727</v>
      </c>
      <c r="C206" s="405" t="s">
        <v>12783</v>
      </c>
      <c r="D206" s="389"/>
      <c r="E206" s="389"/>
      <c r="F206" s="532"/>
      <c r="G206" s="527"/>
      <c r="H206" s="527"/>
      <c r="I206" s="532"/>
      <c r="J206" s="94"/>
      <c r="K206" s="140"/>
      <c r="L206" s="54"/>
      <c r="M206" s="254"/>
      <c r="N206" s="8"/>
      <c r="O206" s="8"/>
      <c r="P206" s="54"/>
      <c r="Q206" s="636"/>
      <c r="R206" s="614"/>
      <c r="S206" s="614"/>
      <c r="T206" s="614"/>
      <c r="U206" s="641"/>
      <c r="V206" s="642"/>
      <c r="W206" s="643"/>
      <c r="X206" s="495"/>
      <c r="Y206" s="630"/>
      <c r="Z206" s="631"/>
      <c r="AA206" s="613" t="s">
        <v>30</v>
      </c>
      <c r="AB206" s="622">
        <v>5.0</v>
      </c>
      <c r="AC206" s="623" t="s">
        <v>31</v>
      </c>
      <c r="AD206" s="414">
        <f>ROUND(ROUND(ROUND(ROUND(H152*P$188,0)*T200,0)*W203,0)*Z205,0)-AB206</f>
        <v>111</v>
      </c>
      <c r="AE206" s="79"/>
    </row>
    <row r="207" ht="16.5" customHeight="1">
      <c r="A207" s="403">
        <v>61.0</v>
      </c>
      <c r="B207" s="403" t="s">
        <v>3730</v>
      </c>
      <c r="C207" s="405" t="s">
        <v>12784</v>
      </c>
      <c r="D207" s="389"/>
      <c r="E207" s="389"/>
      <c r="F207" s="532"/>
      <c r="G207" s="527"/>
      <c r="H207" s="527"/>
      <c r="I207" s="532"/>
      <c r="J207" s="94"/>
      <c r="K207" s="140"/>
      <c r="L207" s="54"/>
      <c r="M207" s="254"/>
      <c r="N207" s="8"/>
      <c r="O207" s="8"/>
      <c r="P207" s="54"/>
      <c r="Q207" s="632"/>
      <c r="R207" s="614"/>
      <c r="S207" s="644"/>
      <c r="T207" s="645"/>
      <c r="U207" s="605" t="s">
        <v>329</v>
      </c>
      <c r="V207" s="614" t="s">
        <v>21</v>
      </c>
      <c r="W207" s="615">
        <v>0.85</v>
      </c>
      <c r="X207" s="610"/>
      <c r="Y207" s="611"/>
      <c r="Z207" s="612"/>
      <c r="AA207" s="613"/>
      <c r="AB207" s="613"/>
      <c r="AC207" s="613"/>
      <c r="AD207" s="414">
        <f>ROUND(ROUND(ROUND(H152*P$188,0)*T200,0)*W207,0)</f>
        <v>167</v>
      </c>
      <c r="AE207" s="79"/>
    </row>
    <row r="208" ht="16.5" customHeight="1">
      <c r="A208" s="403">
        <v>61.0</v>
      </c>
      <c r="B208" s="403" t="s">
        <v>3732</v>
      </c>
      <c r="C208" s="405" t="s">
        <v>12785</v>
      </c>
      <c r="D208" s="389"/>
      <c r="E208" s="389"/>
      <c r="F208" s="532"/>
      <c r="G208" s="527"/>
      <c r="H208" s="527"/>
      <c r="I208" s="532"/>
      <c r="J208" s="94"/>
      <c r="K208" s="140"/>
      <c r="L208" s="54"/>
      <c r="M208" s="254"/>
      <c r="N208" s="8"/>
      <c r="O208" s="8"/>
      <c r="P208" s="54"/>
      <c r="Q208" s="632"/>
      <c r="R208" s="614"/>
      <c r="S208" s="615"/>
      <c r="T208" s="615"/>
      <c r="U208" s="506"/>
      <c r="V208" s="614"/>
      <c r="W208" s="615"/>
      <c r="X208" s="634"/>
      <c r="Y208" s="635"/>
      <c r="Z208" s="621"/>
      <c r="AA208" s="613" t="s">
        <v>30</v>
      </c>
      <c r="AB208" s="622">
        <v>5.0</v>
      </c>
      <c r="AC208" s="623" t="s">
        <v>31</v>
      </c>
      <c r="AD208" s="414">
        <f>ROUND(ROUND(ROUND(H152*P$188,0)*T200,0)*W207,0)-AB208</f>
        <v>162</v>
      </c>
      <c r="AE208" s="79"/>
    </row>
    <row r="209" ht="16.5" customHeight="1">
      <c r="A209" s="403">
        <v>61.0</v>
      </c>
      <c r="B209" s="403" t="s">
        <v>3734</v>
      </c>
      <c r="C209" s="405" t="s">
        <v>12786</v>
      </c>
      <c r="D209" s="389"/>
      <c r="E209" s="389"/>
      <c r="F209" s="532"/>
      <c r="G209" s="527"/>
      <c r="H209" s="527"/>
      <c r="I209" s="532"/>
      <c r="J209" s="94"/>
      <c r="K209" s="140"/>
      <c r="L209" s="54"/>
      <c r="M209" s="254"/>
      <c r="N209" s="8"/>
      <c r="O209" s="8"/>
      <c r="P209" s="54"/>
      <c r="Q209" s="636"/>
      <c r="R209" s="614"/>
      <c r="S209" s="615"/>
      <c r="T209" s="615"/>
      <c r="U209" s="506"/>
      <c r="V209" s="639"/>
      <c r="W209" s="640"/>
      <c r="X209" s="507" t="s">
        <v>20</v>
      </c>
      <c r="Y209" s="624" t="s">
        <v>21</v>
      </c>
      <c r="Z209" s="625">
        <v>0.85</v>
      </c>
      <c r="AA209" s="626"/>
      <c r="AB209" s="613"/>
      <c r="AC209" s="613"/>
      <c r="AD209" s="414">
        <f>ROUND(ROUND(ROUND(ROUND(H152*P$188,0)*T200,0)*W207,0)*Z209,0)</f>
        <v>142</v>
      </c>
      <c r="AE209" s="79"/>
    </row>
    <row r="210" ht="16.5" customHeight="1">
      <c r="A210" s="403">
        <v>61.0</v>
      </c>
      <c r="B210" s="403" t="s">
        <v>3736</v>
      </c>
      <c r="C210" s="405" t="s">
        <v>12787</v>
      </c>
      <c r="D210" s="389"/>
      <c r="E210" s="389"/>
      <c r="F210" s="532"/>
      <c r="G210" s="527"/>
      <c r="H210" s="527"/>
      <c r="I210" s="532"/>
      <c r="J210" s="94"/>
      <c r="K210" s="140"/>
      <c r="L210" s="54"/>
      <c r="M210" s="254"/>
      <c r="N210" s="8"/>
      <c r="O210" s="8"/>
      <c r="P210" s="54"/>
      <c r="Q210" s="632"/>
      <c r="R210" s="614"/>
      <c r="S210" s="614"/>
      <c r="T210" s="614"/>
      <c r="U210" s="495"/>
      <c r="V210" s="642"/>
      <c r="W210" s="643"/>
      <c r="X210" s="495"/>
      <c r="Y210" s="630"/>
      <c r="Z210" s="631"/>
      <c r="AA210" s="613" t="s">
        <v>30</v>
      </c>
      <c r="AB210" s="622">
        <v>5.0</v>
      </c>
      <c r="AC210" s="623" t="s">
        <v>31</v>
      </c>
      <c r="AD210" s="414">
        <f>ROUND(ROUND(ROUND(ROUND(H152*P$188,0)*T200,0)*W207,0)*Z209,0)-AB210</f>
        <v>137</v>
      </c>
      <c r="AE210" s="79"/>
    </row>
    <row r="211" ht="16.5" customHeight="1">
      <c r="A211" s="403">
        <v>61.0</v>
      </c>
      <c r="B211" s="403" t="s">
        <v>3738</v>
      </c>
      <c r="C211" s="405" t="s">
        <v>12788</v>
      </c>
      <c r="D211" s="389"/>
      <c r="E211" s="389"/>
      <c r="F211" s="532"/>
      <c r="G211" s="527"/>
      <c r="H211" s="527"/>
      <c r="I211" s="532"/>
      <c r="J211" s="94"/>
      <c r="K211" s="140"/>
      <c r="L211" s="54"/>
      <c r="M211" s="254"/>
      <c r="N211" s="8"/>
      <c r="O211" s="8"/>
      <c r="P211" s="54"/>
      <c r="Q211" s="632"/>
      <c r="R211" s="605" t="s">
        <v>27</v>
      </c>
      <c r="S211" s="606"/>
      <c r="T211" s="606"/>
      <c r="U211" s="607"/>
      <c r="V211" s="608"/>
      <c r="W211" s="609"/>
      <c r="X211" s="610"/>
      <c r="Y211" s="611"/>
      <c r="Z211" s="612"/>
      <c r="AA211" s="613"/>
      <c r="AB211" s="613"/>
      <c r="AC211" s="613"/>
      <c r="AD211" s="414">
        <f>ROUND(ROUND(H152*P$188,0)*T212,0)</f>
        <v>140</v>
      </c>
      <c r="AE211" s="79"/>
    </row>
    <row r="212" ht="16.5" customHeight="1">
      <c r="A212" s="403">
        <v>61.0</v>
      </c>
      <c r="B212" s="403" t="s">
        <v>3740</v>
      </c>
      <c r="C212" s="405" t="s">
        <v>12789</v>
      </c>
      <c r="D212" s="389"/>
      <c r="E212" s="389"/>
      <c r="F212" s="532"/>
      <c r="G212" s="527"/>
      <c r="H212" s="527"/>
      <c r="I212" s="532"/>
      <c r="J212" s="94"/>
      <c r="K212" s="140"/>
      <c r="L212" s="54"/>
      <c r="M212" s="254"/>
      <c r="N212" s="8"/>
      <c r="O212" s="8"/>
      <c r="P212" s="54"/>
      <c r="Q212" s="646"/>
      <c r="R212" s="506"/>
      <c r="S212" s="614" t="s">
        <v>21</v>
      </c>
      <c r="T212" s="615">
        <v>0.5</v>
      </c>
      <c r="U212" s="616"/>
      <c r="V212" s="617"/>
      <c r="W212" s="618"/>
      <c r="X212" s="619"/>
      <c r="Y212" s="620"/>
      <c r="Z212" s="621"/>
      <c r="AA212" s="613" t="s">
        <v>30</v>
      </c>
      <c r="AB212" s="622">
        <v>5.0</v>
      </c>
      <c r="AC212" s="623" t="s">
        <v>31</v>
      </c>
      <c r="AD212" s="414">
        <f>ROUND(ROUND(H152*P$188,0)*T212,0)-AB212</f>
        <v>135</v>
      </c>
      <c r="AE212" s="79"/>
    </row>
    <row r="213" ht="16.5" customHeight="1">
      <c r="A213" s="403">
        <v>61.0</v>
      </c>
      <c r="B213" s="403" t="s">
        <v>3742</v>
      </c>
      <c r="C213" s="405" t="s">
        <v>12790</v>
      </c>
      <c r="D213" s="389"/>
      <c r="E213" s="389"/>
      <c r="F213" s="532"/>
      <c r="G213" s="527"/>
      <c r="H213" s="527"/>
      <c r="I213" s="532"/>
      <c r="J213" s="94"/>
      <c r="K213" s="140"/>
      <c r="L213" s="54"/>
      <c r="M213" s="254"/>
      <c r="N213" s="8"/>
      <c r="O213" s="8"/>
      <c r="P213" s="54"/>
      <c r="Q213" s="646"/>
      <c r="R213" s="506"/>
      <c r="S213" s="618"/>
      <c r="T213" s="618"/>
      <c r="U213" s="616"/>
      <c r="V213" s="617"/>
      <c r="W213" s="618"/>
      <c r="X213" s="507" t="s">
        <v>20</v>
      </c>
      <c r="Y213" s="624" t="s">
        <v>21</v>
      </c>
      <c r="Z213" s="625">
        <v>0.85</v>
      </c>
      <c r="AA213" s="626"/>
      <c r="AB213" s="613"/>
      <c r="AC213" s="613"/>
      <c r="AD213" s="414">
        <f>ROUND(ROUND(ROUND(H152*P$188,0)*T212,0)*Z213,0)</f>
        <v>119</v>
      </c>
      <c r="AE213" s="79"/>
    </row>
    <row r="214" ht="16.5" customHeight="1">
      <c r="A214" s="403">
        <v>61.0</v>
      </c>
      <c r="B214" s="403" t="s">
        <v>3745</v>
      </c>
      <c r="C214" s="405" t="s">
        <v>12791</v>
      </c>
      <c r="D214" s="389"/>
      <c r="E214" s="389"/>
      <c r="F214" s="532"/>
      <c r="G214" s="527"/>
      <c r="H214" s="527"/>
      <c r="I214" s="532"/>
      <c r="J214" s="94"/>
      <c r="K214" s="140"/>
      <c r="L214" s="54"/>
      <c r="M214" s="254"/>
      <c r="N214" s="8"/>
      <c r="O214" s="8"/>
      <c r="P214" s="54"/>
      <c r="Q214" s="646"/>
      <c r="R214" s="510"/>
      <c r="S214" s="614"/>
      <c r="T214" s="614"/>
      <c r="U214" s="627"/>
      <c r="V214" s="628"/>
      <c r="W214" s="629"/>
      <c r="X214" s="495"/>
      <c r="Y214" s="630"/>
      <c r="Z214" s="631"/>
      <c r="AA214" s="613" t="s">
        <v>30</v>
      </c>
      <c r="AB214" s="622">
        <v>5.0</v>
      </c>
      <c r="AC214" s="623" t="s">
        <v>31</v>
      </c>
      <c r="AD214" s="414">
        <f>ROUND(ROUND(ROUND(H152*P$188,0)*T212,0)*Z213,0)-AB214</f>
        <v>114</v>
      </c>
      <c r="AE214" s="79"/>
    </row>
    <row r="215" ht="16.5" customHeight="1">
      <c r="A215" s="403">
        <v>61.0</v>
      </c>
      <c r="B215" s="403" t="s">
        <v>3748</v>
      </c>
      <c r="C215" s="405" t="s">
        <v>12792</v>
      </c>
      <c r="D215" s="389"/>
      <c r="E215" s="389"/>
      <c r="F215" s="532"/>
      <c r="G215" s="527"/>
      <c r="H215" s="527"/>
      <c r="I215" s="532"/>
      <c r="J215" s="94"/>
      <c r="K215" s="140"/>
      <c r="L215" s="54"/>
      <c r="M215" s="254"/>
      <c r="N215" s="8"/>
      <c r="O215" s="8"/>
      <c r="P215" s="54"/>
      <c r="Q215" s="632"/>
      <c r="R215" s="618"/>
      <c r="S215" s="618"/>
      <c r="T215" s="618"/>
      <c r="U215" s="605" t="s">
        <v>326</v>
      </c>
      <c r="V215" s="624" t="s">
        <v>21</v>
      </c>
      <c r="W215" s="633">
        <v>0.7</v>
      </c>
      <c r="X215" s="610"/>
      <c r="Y215" s="611"/>
      <c r="Z215" s="612"/>
      <c r="AA215" s="613"/>
      <c r="AB215" s="613"/>
      <c r="AC215" s="613"/>
      <c r="AD215" s="414">
        <f>ROUND(ROUND(ROUND(H152*P$188,0)*T212,0)*W215,0)</f>
        <v>98</v>
      </c>
      <c r="AE215" s="79"/>
    </row>
    <row r="216" ht="16.5" customHeight="1">
      <c r="A216" s="403">
        <v>61.0</v>
      </c>
      <c r="B216" s="403" t="s">
        <v>3751</v>
      </c>
      <c r="C216" s="405" t="s">
        <v>12793</v>
      </c>
      <c r="D216" s="389"/>
      <c r="E216" s="389"/>
      <c r="F216" s="532"/>
      <c r="G216" s="527"/>
      <c r="H216" s="527"/>
      <c r="I216" s="532"/>
      <c r="J216" s="94"/>
      <c r="K216" s="140"/>
      <c r="L216" s="54"/>
      <c r="M216" s="254"/>
      <c r="N216" s="8"/>
      <c r="O216" s="8"/>
      <c r="P216" s="54"/>
      <c r="Q216" s="632"/>
      <c r="R216" s="618"/>
      <c r="S216" s="618"/>
      <c r="T216" s="618"/>
      <c r="U216" s="506"/>
      <c r="V216" s="614"/>
      <c r="W216" s="615"/>
      <c r="X216" s="634"/>
      <c r="Y216" s="635"/>
      <c r="Z216" s="621"/>
      <c r="AA216" s="613" t="s">
        <v>30</v>
      </c>
      <c r="AB216" s="622">
        <v>5.0</v>
      </c>
      <c r="AC216" s="623" t="s">
        <v>31</v>
      </c>
      <c r="AD216" s="414">
        <f>ROUND(ROUND(ROUND(H152*P$188,0)*T212,0)*W215,0)-AB216</f>
        <v>93</v>
      </c>
      <c r="AE216" s="79"/>
    </row>
    <row r="217" ht="16.5" customHeight="1">
      <c r="A217" s="403">
        <v>61.0</v>
      </c>
      <c r="B217" s="403" t="s">
        <v>3753</v>
      </c>
      <c r="C217" s="405" t="s">
        <v>12794</v>
      </c>
      <c r="D217" s="389"/>
      <c r="E217" s="389"/>
      <c r="F217" s="532"/>
      <c r="G217" s="527"/>
      <c r="H217" s="527"/>
      <c r="I217" s="532"/>
      <c r="J217" s="94"/>
      <c r="K217" s="140"/>
      <c r="L217" s="54"/>
      <c r="M217" s="254"/>
      <c r="N217" s="8"/>
      <c r="O217" s="8"/>
      <c r="P217" s="54"/>
      <c r="Q217" s="636"/>
      <c r="R217" s="614"/>
      <c r="S217" s="637"/>
      <c r="T217" s="638"/>
      <c r="U217" s="510"/>
      <c r="V217" s="639"/>
      <c r="W217" s="640"/>
      <c r="X217" s="507" t="s">
        <v>20</v>
      </c>
      <c r="Y217" s="624" t="s">
        <v>21</v>
      </c>
      <c r="Z217" s="625">
        <v>0.85</v>
      </c>
      <c r="AA217" s="626"/>
      <c r="AB217" s="613"/>
      <c r="AC217" s="613"/>
      <c r="AD217" s="414">
        <f>ROUND(ROUND(ROUND(ROUND(H152*P$188,0)*T212,0)*W215,0)*Z217,0)</f>
        <v>83</v>
      </c>
      <c r="AE217" s="79"/>
    </row>
    <row r="218" ht="16.5" customHeight="1">
      <c r="A218" s="403">
        <v>61.0</v>
      </c>
      <c r="B218" s="403" t="s">
        <v>3755</v>
      </c>
      <c r="C218" s="405" t="s">
        <v>12795</v>
      </c>
      <c r="D218" s="389"/>
      <c r="E218" s="389"/>
      <c r="F218" s="532"/>
      <c r="G218" s="527"/>
      <c r="H218" s="527"/>
      <c r="I218" s="532"/>
      <c r="J218" s="94"/>
      <c r="K218" s="140"/>
      <c r="L218" s="54"/>
      <c r="M218" s="254"/>
      <c r="N218" s="8"/>
      <c r="O218" s="8"/>
      <c r="P218" s="54"/>
      <c r="Q218" s="636"/>
      <c r="R218" s="614"/>
      <c r="S218" s="614"/>
      <c r="T218" s="614"/>
      <c r="U218" s="641"/>
      <c r="V218" s="642"/>
      <c r="W218" s="643"/>
      <c r="X218" s="495"/>
      <c r="Y218" s="630"/>
      <c r="Z218" s="631"/>
      <c r="AA218" s="613" t="s">
        <v>30</v>
      </c>
      <c r="AB218" s="622">
        <v>5.0</v>
      </c>
      <c r="AC218" s="623" t="s">
        <v>31</v>
      </c>
      <c r="AD218" s="414">
        <f>ROUND(ROUND(ROUND(ROUND(H152*P$188,0)*T212,0)*W215,0)*Z217,0)-AB218</f>
        <v>78</v>
      </c>
      <c r="AE218" s="79"/>
    </row>
    <row r="219" ht="16.5" customHeight="1">
      <c r="A219" s="403">
        <v>61.0</v>
      </c>
      <c r="B219" s="403" t="s">
        <v>3757</v>
      </c>
      <c r="C219" s="405" t="s">
        <v>12796</v>
      </c>
      <c r="D219" s="389"/>
      <c r="E219" s="389"/>
      <c r="F219" s="532"/>
      <c r="G219" s="527"/>
      <c r="H219" s="527"/>
      <c r="I219" s="532"/>
      <c r="J219" s="94"/>
      <c r="K219" s="140"/>
      <c r="L219" s="54"/>
      <c r="M219" s="254"/>
      <c r="N219" s="8"/>
      <c r="O219" s="8"/>
      <c r="P219" s="54"/>
      <c r="Q219" s="632"/>
      <c r="R219" s="614"/>
      <c r="S219" s="644"/>
      <c r="T219" s="645"/>
      <c r="U219" s="605" t="s">
        <v>329</v>
      </c>
      <c r="V219" s="614" t="s">
        <v>21</v>
      </c>
      <c r="W219" s="615">
        <v>0.85</v>
      </c>
      <c r="X219" s="610"/>
      <c r="Y219" s="611"/>
      <c r="Z219" s="612"/>
      <c r="AA219" s="613"/>
      <c r="AB219" s="613"/>
      <c r="AC219" s="613"/>
      <c r="AD219" s="414">
        <f>ROUND(ROUND(ROUND(H152*P$188,0)*T212,0)*W219,0)</f>
        <v>119</v>
      </c>
      <c r="AE219" s="79"/>
    </row>
    <row r="220" ht="16.5" customHeight="1">
      <c r="A220" s="403">
        <v>61.0</v>
      </c>
      <c r="B220" s="403" t="s">
        <v>3759</v>
      </c>
      <c r="C220" s="405" t="s">
        <v>12797</v>
      </c>
      <c r="D220" s="389"/>
      <c r="E220" s="389"/>
      <c r="F220" s="532"/>
      <c r="G220" s="527"/>
      <c r="H220" s="527"/>
      <c r="I220" s="532"/>
      <c r="J220" s="94"/>
      <c r="K220" s="140"/>
      <c r="L220" s="54"/>
      <c r="M220" s="254"/>
      <c r="N220" s="8"/>
      <c r="O220" s="8"/>
      <c r="P220" s="54"/>
      <c r="Q220" s="632"/>
      <c r="R220" s="614"/>
      <c r="S220" s="615"/>
      <c r="T220" s="615"/>
      <c r="U220" s="506"/>
      <c r="V220" s="614"/>
      <c r="W220" s="615"/>
      <c r="X220" s="634"/>
      <c r="Y220" s="635"/>
      <c r="Z220" s="621"/>
      <c r="AA220" s="613" t="s">
        <v>30</v>
      </c>
      <c r="AB220" s="622">
        <v>5.0</v>
      </c>
      <c r="AC220" s="623" t="s">
        <v>31</v>
      </c>
      <c r="AD220" s="414">
        <f>ROUND(ROUND(ROUND(H152*P$188,0)*T212,0)*W219,0)-AB220</f>
        <v>114</v>
      </c>
      <c r="AE220" s="79"/>
    </row>
    <row r="221" ht="16.5" customHeight="1">
      <c r="A221" s="403">
        <v>61.0</v>
      </c>
      <c r="B221" s="403" t="s">
        <v>3761</v>
      </c>
      <c r="C221" s="405" t="s">
        <v>12798</v>
      </c>
      <c r="D221" s="389"/>
      <c r="E221" s="389"/>
      <c r="F221" s="532"/>
      <c r="G221" s="527"/>
      <c r="H221" s="527"/>
      <c r="I221" s="532"/>
      <c r="J221" s="94"/>
      <c r="K221" s="140"/>
      <c r="L221" s="54"/>
      <c r="M221" s="254"/>
      <c r="N221" s="8"/>
      <c r="O221" s="8"/>
      <c r="P221" s="54"/>
      <c r="Q221" s="636"/>
      <c r="R221" s="614"/>
      <c r="S221" s="615"/>
      <c r="T221" s="615"/>
      <c r="U221" s="506"/>
      <c r="V221" s="639"/>
      <c r="W221" s="640"/>
      <c r="X221" s="507" t="s">
        <v>20</v>
      </c>
      <c r="Y221" s="624" t="s">
        <v>21</v>
      </c>
      <c r="Z221" s="625">
        <v>0.85</v>
      </c>
      <c r="AA221" s="626"/>
      <c r="AB221" s="613"/>
      <c r="AC221" s="613"/>
      <c r="AD221" s="414">
        <f>ROUND(ROUND(ROUND(ROUND(H152*P$188,0)*T212,0)*W219,0)*Z221,0)</f>
        <v>101</v>
      </c>
      <c r="AE221" s="79"/>
    </row>
    <row r="222" ht="16.5" customHeight="1">
      <c r="A222" s="403">
        <v>61.0</v>
      </c>
      <c r="B222" s="403" t="s">
        <v>3763</v>
      </c>
      <c r="C222" s="405" t="s">
        <v>12799</v>
      </c>
      <c r="D222" s="389"/>
      <c r="E222" s="389"/>
      <c r="F222" s="532"/>
      <c r="G222" s="527"/>
      <c r="H222" s="527"/>
      <c r="I222" s="532"/>
      <c r="J222" s="107"/>
      <c r="K222" s="291"/>
      <c r="L222" s="109"/>
      <c r="M222" s="537"/>
      <c r="N222" s="22"/>
      <c r="O222" s="22"/>
      <c r="P222" s="109"/>
      <c r="Q222" s="647"/>
      <c r="R222" s="648"/>
      <c r="S222" s="630"/>
      <c r="T222" s="630"/>
      <c r="U222" s="495"/>
      <c r="V222" s="642"/>
      <c r="W222" s="643"/>
      <c r="X222" s="495"/>
      <c r="Y222" s="630"/>
      <c r="Z222" s="631"/>
      <c r="AA222" s="613" t="s">
        <v>30</v>
      </c>
      <c r="AB222" s="622">
        <v>5.0</v>
      </c>
      <c r="AC222" s="623" t="s">
        <v>31</v>
      </c>
      <c r="AD222" s="414">
        <f>ROUND(ROUND(ROUND(ROUND(H152*P$188,0)*T212,0)*W219,0)*Z221,0)-AB222</f>
        <v>96</v>
      </c>
      <c r="AE222" s="79"/>
    </row>
    <row r="223" ht="16.5" customHeight="1">
      <c r="A223" s="29">
        <v>61.0</v>
      </c>
      <c r="B223" s="29" t="s">
        <v>3765</v>
      </c>
      <c r="C223" s="32" t="s">
        <v>12800</v>
      </c>
      <c r="D223" s="389"/>
      <c r="E223" s="389"/>
      <c r="F223" s="532"/>
      <c r="G223" s="527"/>
      <c r="H223" s="527"/>
      <c r="I223" s="532"/>
      <c r="J223" s="130" t="s">
        <v>38</v>
      </c>
      <c r="K223" s="538"/>
      <c r="L223" s="590"/>
      <c r="M223" s="241" t="s">
        <v>4961</v>
      </c>
      <c r="N223" s="598" t="s">
        <v>4962</v>
      </c>
      <c r="O223" s="7"/>
      <c r="P223" s="7"/>
      <c r="Q223" s="37"/>
      <c r="R223" s="7"/>
      <c r="S223" s="7"/>
      <c r="T223" s="7"/>
      <c r="U223" s="521"/>
      <c r="V223" s="14"/>
      <c r="W223" s="8"/>
      <c r="X223" s="37"/>
      <c r="Y223" s="7"/>
      <c r="Z223" s="39"/>
      <c r="AA223" s="213"/>
      <c r="AB223" s="213"/>
      <c r="AC223" s="213"/>
      <c r="AD223" s="45">
        <f>ROUND(ROUND(H152+K224,0)*P$224,0)</f>
        <v>397</v>
      </c>
      <c r="AE223" s="79"/>
    </row>
    <row r="224" ht="16.5" customHeight="1">
      <c r="A224" s="29">
        <v>61.0</v>
      </c>
      <c r="B224" s="29" t="s">
        <v>3767</v>
      </c>
      <c r="C224" s="32" t="s">
        <v>12801</v>
      </c>
      <c r="D224" s="231"/>
      <c r="E224" s="231"/>
      <c r="F224" s="523"/>
      <c r="G224" s="174"/>
      <c r="H224" s="174"/>
      <c r="I224" s="523"/>
      <c r="J224" s="482"/>
      <c r="K224" s="83">
        <v>8.0</v>
      </c>
      <c r="L224" s="594" t="s">
        <v>40</v>
      </c>
      <c r="M224" s="481"/>
      <c r="N224" s="482"/>
      <c r="O224" s="83" t="s">
        <v>21</v>
      </c>
      <c r="P224" s="528">
        <v>0.7</v>
      </c>
      <c r="Q224" s="52"/>
      <c r="R224" s="8"/>
      <c r="S224" s="8"/>
      <c r="T224" s="8"/>
      <c r="U224" s="521"/>
      <c r="V224" s="14"/>
      <c r="W224" s="8"/>
      <c r="X224" s="52"/>
      <c r="Y224" s="8"/>
      <c r="Z224" s="109"/>
      <c r="AA224" s="213" t="s">
        <v>30</v>
      </c>
      <c r="AB224" s="74">
        <v>5.0</v>
      </c>
      <c r="AC224" s="522" t="s">
        <v>31</v>
      </c>
      <c r="AD224" s="45">
        <f>ROUND(ROUND(H152+K224,0)*P$224,0)-AB224</f>
        <v>392</v>
      </c>
      <c r="AE224" s="79"/>
    </row>
    <row r="225" ht="16.5" customHeight="1">
      <c r="A225" s="29">
        <v>61.0</v>
      </c>
      <c r="B225" s="29" t="s">
        <v>3769</v>
      </c>
      <c r="C225" s="32" t="s">
        <v>12802</v>
      </c>
      <c r="D225" s="231"/>
      <c r="E225" s="231"/>
      <c r="F225" s="523"/>
      <c r="G225" s="174"/>
      <c r="H225" s="174"/>
      <c r="I225" s="523"/>
      <c r="J225" s="482"/>
      <c r="K225" s="140"/>
      <c r="L225" s="54"/>
      <c r="M225" s="481"/>
      <c r="N225" s="482"/>
      <c r="O225" s="8"/>
      <c r="P225" s="54"/>
      <c r="Q225" s="52"/>
      <c r="R225" s="8"/>
      <c r="S225" s="8"/>
      <c r="T225" s="8"/>
      <c r="U225" s="521"/>
      <c r="V225" s="14"/>
      <c r="W225" s="54"/>
      <c r="X225" s="305" t="s">
        <v>20</v>
      </c>
      <c r="Y225" s="41" t="s">
        <v>21</v>
      </c>
      <c r="Z225" s="86">
        <v>0.85</v>
      </c>
      <c r="AA225" s="75"/>
      <c r="AB225" s="213"/>
      <c r="AC225" s="213"/>
      <c r="AD225" s="114">
        <f>ROUND(ROUND(ROUND(H152+K224,0)*P$224,0)*Z225,0)</f>
        <v>337</v>
      </c>
      <c r="AE225" s="79"/>
    </row>
    <row r="226" ht="16.5" customHeight="1">
      <c r="A226" s="29">
        <v>61.0</v>
      </c>
      <c r="B226" s="29" t="s">
        <v>3771</v>
      </c>
      <c r="C226" s="32" t="s">
        <v>12803</v>
      </c>
      <c r="D226" s="231"/>
      <c r="E226" s="231"/>
      <c r="F226" s="532"/>
      <c r="G226" s="527"/>
      <c r="H226" s="527"/>
      <c r="I226" s="532"/>
      <c r="J226" s="482"/>
      <c r="K226" s="140"/>
      <c r="L226" s="54"/>
      <c r="M226" s="481"/>
      <c r="N226" s="482"/>
      <c r="O226" s="8"/>
      <c r="P226" s="54"/>
      <c r="Q226" s="52"/>
      <c r="R226" s="8"/>
      <c r="S226" s="8"/>
      <c r="T226" s="8"/>
      <c r="U226" s="525"/>
      <c r="V226" s="21"/>
      <c r="W226" s="109"/>
      <c r="X226" s="484"/>
      <c r="Y226" s="56"/>
      <c r="Z226" s="526"/>
      <c r="AA226" s="213" t="s">
        <v>30</v>
      </c>
      <c r="AB226" s="74">
        <v>5.0</v>
      </c>
      <c r="AC226" s="522" t="s">
        <v>31</v>
      </c>
      <c r="AD226" s="114">
        <f>ROUND(ROUND(ROUND(H152+K224,0)*P$224,0)*Z225,0)-AB226</f>
        <v>332</v>
      </c>
      <c r="AE226" s="79"/>
    </row>
    <row r="227" ht="16.5" customHeight="1">
      <c r="A227" s="29">
        <v>61.0</v>
      </c>
      <c r="B227" s="29" t="s">
        <v>3773</v>
      </c>
      <c r="C227" s="32" t="s">
        <v>12804</v>
      </c>
      <c r="D227" s="231"/>
      <c r="E227" s="231"/>
      <c r="F227" s="532"/>
      <c r="G227" s="527"/>
      <c r="H227" s="527"/>
      <c r="I227" s="532"/>
      <c r="J227" s="94"/>
      <c r="K227" s="140"/>
      <c r="L227" s="54"/>
      <c r="M227" s="481"/>
      <c r="N227" s="8"/>
      <c r="O227" s="8"/>
      <c r="P227" s="54"/>
      <c r="Q227" s="52"/>
      <c r="R227" s="8"/>
      <c r="S227" s="8"/>
      <c r="T227" s="8"/>
      <c r="U227" s="102" t="s">
        <v>326</v>
      </c>
      <c r="V227" s="41" t="s">
        <v>21</v>
      </c>
      <c r="W227" s="60">
        <v>0.7</v>
      </c>
      <c r="X227" s="37"/>
      <c r="Y227" s="7"/>
      <c r="Z227" s="39"/>
      <c r="AA227" s="213"/>
      <c r="AB227" s="213"/>
      <c r="AC227" s="213"/>
      <c r="AD227" s="45">
        <f>ROUND(ROUND(ROUND(H152+K224,0)*P$224,0)*W227,0)</f>
        <v>278</v>
      </c>
      <c r="AE227" s="79"/>
    </row>
    <row r="228" ht="16.5" customHeight="1">
      <c r="A228" s="29">
        <v>61.0</v>
      </c>
      <c r="B228" s="29" t="s">
        <v>3775</v>
      </c>
      <c r="C228" s="32" t="s">
        <v>12805</v>
      </c>
      <c r="D228" s="231"/>
      <c r="E228" s="231"/>
      <c r="F228" s="532"/>
      <c r="G228" s="527"/>
      <c r="H228" s="8"/>
      <c r="I228" s="144"/>
      <c r="J228" s="94"/>
      <c r="K228" s="140"/>
      <c r="L228" s="54"/>
      <c r="M228" s="481"/>
      <c r="N228" s="8"/>
      <c r="O228" s="8"/>
      <c r="P228" s="54"/>
      <c r="Q228" s="52"/>
      <c r="R228" s="8"/>
      <c r="S228" s="8"/>
      <c r="T228" s="8"/>
      <c r="U228" s="482"/>
      <c r="V228" s="83"/>
      <c r="W228" s="528"/>
      <c r="X228" s="227"/>
      <c r="Y228" s="22"/>
      <c r="Z228" s="109"/>
      <c r="AA228" s="213" t="s">
        <v>30</v>
      </c>
      <c r="AB228" s="74">
        <v>5.0</v>
      </c>
      <c r="AC228" s="522" t="s">
        <v>31</v>
      </c>
      <c r="AD228" s="45">
        <f>ROUND(ROUND(ROUND(H152+K224,0)*P$224,0)*W227,0)-AB228</f>
        <v>273</v>
      </c>
      <c r="AE228" s="79"/>
    </row>
    <row r="229" ht="16.5" customHeight="1">
      <c r="A229" s="29">
        <v>61.0</v>
      </c>
      <c r="B229" s="29" t="s">
        <v>3777</v>
      </c>
      <c r="C229" s="32" t="s">
        <v>12806</v>
      </c>
      <c r="D229" s="389"/>
      <c r="E229" s="231"/>
      <c r="F229" s="543"/>
      <c r="G229" s="113"/>
      <c r="H229" s="8"/>
      <c r="I229" s="144"/>
      <c r="J229" s="94"/>
      <c r="K229" s="140"/>
      <c r="L229" s="54"/>
      <c r="M229" s="481"/>
      <c r="N229" s="8"/>
      <c r="O229" s="8"/>
      <c r="P229" s="54"/>
      <c r="Q229" s="52"/>
      <c r="R229" s="8"/>
      <c r="S229" s="8"/>
      <c r="T229" s="8"/>
      <c r="U229" s="482"/>
      <c r="V229" s="99"/>
      <c r="W229" s="529"/>
      <c r="X229" s="305" t="s">
        <v>20</v>
      </c>
      <c r="Y229" s="41" t="s">
        <v>21</v>
      </c>
      <c r="Z229" s="86">
        <v>0.85</v>
      </c>
      <c r="AA229" s="75"/>
      <c r="AB229" s="213"/>
      <c r="AC229" s="213"/>
      <c r="AD229" s="45">
        <f>ROUND(ROUND(ROUND(ROUND(H152+K224,0)*P$224,0)*W227,0)*Z229,0)</f>
        <v>236</v>
      </c>
      <c r="AE229" s="79"/>
    </row>
    <row r="230" ht="16.5" customHeight="1">
      <c r="A230" s="29">
        <v>61.0</v>
      </c>
      <c r="B230" s="29" t="s">
        <v>3779</v>
      </c>
      <c r="C230" s="32" t="s">
        <v>12807</v>
      </c>
      <c r="D230" s="389"/>
      <c r="E230" s="231"/>
      <c r="F230" s="543"/>
      <c r="G230" s="113"/>
      <c r="H230" s="8"/>
      <c r="I230" s="144"/>
      <c r="J230" s="94"/>
      <c r="K230" s="140"/>
      <c r="L230" s="54"/>
      <c r="M230" s="481"/>
      <c r="N230" s="8"/>
      <c r="O230" s="8"/>
      <c r="P230" s="54"/>
      <c r="Q230" s="52"/>
      <c r="R230" s="8"/>
      <c r="S230" s="8"/>
      <c r="T230" s="8"/>
      <c r="U230" s="530"/>
      <c r="V230" s="24"/>
      <c r="W230" s="26"/>
      <c r="X230" s="484"/>
      <c r="Y230" s="56"/>
      <c r="Z230" s="526"/>
      <c r="AA230" s="213" t="s">
        <v>30</v>
      </c>
      <c r="AB230" s="74">
        <v>5.0</v>
      </c>
      <c r="AC230" s="522" t="s">
        <v>31</v>
      </c>
      <c r="AD230" s="45">
        <f>ROUND(ROUND(ROUND(ROUND(H152+K224,0)*P$224,0)*W227,0)*Z229,0)-AB230</f>
        <v>231</v>
      </c>
      <c r="AE230" s="79"/>
    </row>
    <row r="231" ht="16.5" customHeight="1">
      <c r="A231" s="29">
        <v>61.0</v>
      </c>
      <c r="B231" s="29" t="s">
        <v>3781</v>
      </c>
      <c r="C231" s="32" t="s">
        <v>12808</v>
      </c>
      <c r="D231" s="389"/>
      <c r="E231" s="231"/>
      <c r="F231" s="543"/>
      <c r="G231" s="113"/>
      <c r="H231" s="8"/>
      <c r="I231" s="144"/>
      <c r="J231" s="94"/>
      <c r="K231" s="140"/>
      <c r="L231" s="54"/>
      <c r="M231" s="481"/>
      <c r="N231" s="8"/>
      <c r="O231" s="8"/>
      <c r="P231" s="54"/>
      <c r="Q231" s="52"/>
      <c r="R231" s="8"/>
      <c r="S231" s="8"/>
      <c r="T231" s="54"/>
      <c r="U231" s="102" t="s">
        <v>329</v>
      </c>
      <c r="V231" s="83" t="s">
        <v>21</v>
      </c>
      <c r="W231" s="528">
        <v>0.85</v>
      </c>
      <c r="X231" s="37"/>
      <c r="Y231" s="7"/>
      <c r="Z231" s="39"/>
      <c r="AA231" s="213"/>
      <c r="AB231" s="213"/>
      <c r="AC231" s="213"/>
      <c r="AD231" s="114">
        <f>ROUND(ROUND(ROUND(H152+K224,0)*P$224,0)*W231,0)</f>
        <v>337</v>
      </c>
      <c r="AE231" s="79"/>
    </row>
    <row r="232" ht="16.5" customHeight="1">
      <c r="A232" s="29">
        <v>61.0</v>
      </c>
      <c r="B232" s="29" t="s">
        <v>3783</v>
      </c>
      <c r="C232" s="32" t="s">
        <v>12809</v>
      </c>
      <c r="D232" s="389"/>
      <c r="E232" s="231"/>
      <c r="F232" s="543"/>
      <c r="G232" s="113"/>
      <c r="H232" s="8"/>
      <c r="I232" s="144"/>
      <c r="J232" s="94"/>
      <c r="K232" s="140"/>
      <c r="L232" s="54"/>
      <c r="M232" s="254"/>
      <c r="N232" s="8"/>
      <c r="O232" s="8"/>
      <c r="P232" s="54"/>
      <c r="Q232" s="52"/>
      <c r="R232" s="8"/>
      <c r="S232" s="8"/>
      <c r="T232" s="8"/>
      <c r="U232" s="482"/>
      <c r="V232" s="83"/>
      <c r="W232" s="528"/>
      <c r="X232" s="227"/>
      <c r="Y232" s="22"/>
      <c r="Z232" s="109"/>
      <c r="AA232" s="213" t="s">
        <v>30</v>
      </c>
      <c r="AB232" s="74">
        <v>5.0</v>
      </c>
      <c r="AC232" s="522" t="s">
        <v>31</v>
      </c>
      <c r="AD232" s="114">
        <f>ROUND(ROUND(ROUND(H152+K224,0)*P$224,0)*W231,0)-AB232</f>
        <v>332</v>
      </c>
      <c r="AE232" s="79"/>
    </row>
    <row r="233" ht="16.5" customHeight="1">
      <c r="A233" s="29">
        <v>61.0</v>
      </c>
      <c r="B233" s="29" t="s">
        <v>3785</v>
      </c>
      <c r="C233" s="32" t="s">
        <v>12810</v>
      </c>
      <c r="D233" s="389"/>
      <c r="E233" s="231"/>
      <c r="F233" s="532"/>
      <c r="G233" s="527"/>
      <c r="H233" s="527"/>
      <c r="I233" s="532"/>
      <c r="J233" s="94"/>
      <c r="K233" s="140"/>
      <c r="L233" s="54"/>
      <c r="M233" s="254"/>
      <c r="N233" s="8"/>
      <c r="O233" s="8"/>
      <c r="P233" s="54"/>
      <c r="Q233" s="52"/>
      <c r="R233" s="8"/>
      <c r="S233" s="8"/>
      <c r="T233" s="8"/>
      <c r="U233" s="482"/>
      <c r="V233" s="99"/>
      <c r="W233" s="529"/>
      <c r="X233" s="305" t="s">
        <v>20</v>
      </c>
      <c r="Y233" s="41" t="s">
        <v>21</v>
      </c>
      <c r="Z233" s="86">
        <v>0.85</v>
      </c>
      <c r="AA233" s="75"/>
      <c r="AB233" s="213"/>
      <c r="AC233" s="213"/>
      <c r="AD233" s="114">
        <f>ROUND(ROUND(ROUND(ROUND(H152+K224,0)*P$224,0)*W231,0)*Z233,0)</f>
        <v>286</v>
      </c>
      <c r="AE233" s="79"/>
    </row>
    <row r="234" ht="16.5" customHeight="1">
      <c r="A234" s="29">
        <v>61.0</v>
      </c>
      <c r="B234" s="29" t="s">
        <v>3787</v>
      </c>
      <c r="C234" s="32" t="s">
        <v>12811</v>
      </c>
      <c r="D234" s="389"/>
      <c r="E234" s="231"/>
      <c r="F234" s="532"/>
      <c r="G234" s="527"/>
      <c r="H234" s="527"/>
      <c r="I234" s="532"/>
      <c r="J234" s="94"/>
      <c r="K234" s="140"/>
      <c r="L234" s="54"/>
      <c r="M234" s="254"/>
      <c r="N234" s="8"/>
      <c r="O234" s="8"/>
      <c r="P234" s="54"/>
      <c r="Q234" s="227"/>
      <c r="R234" s="22"/>
      <c r="S234" s="22"/>
      <c r="T234" s="22"/>
      <c r="U234" s="484"/>
      <c r="V234" s="24"/>
      <c r="W234" s="26"/>
      <c r="X234" s="484"/>
      <c r="Y234" s="56"/>
      <c r="Z234" s="526"/>
      <c r="AA234" s="213" t="s">
        <v>30</v>
      </c>
      <c r="AB234" s="74">
        <v>5.0</v>
      </c>
      <c r="AC234" s="522" t="s">
        <v>31</v>
      </c>
      <c r="AD234" s="114">
        <f>ROUND(ROUND(ROUND(ROUND(H152+K224,0)*P$224,0)*W231,0)*Z233,0)-AB234</f>
        <v>281</v>
      </c>
      <c r="AE234" s="79"/>
    </row>
    <row r="235" ht="16.5" customHeight="1">
      <c r="A235" s="403">
        <v>61.0</v>
      </c>
      <c r="B235" s="403" t="s">
        <v>3790</v>
      </c>
      <c r="C235" s="405" t="s">
        <v>12812</v>
      </c>
      <c r="D235" s="389"/>
      <c r="E235" s="389"/>
      <c r="F235" s="532"/>
      <c r="G235" s="527"/>
      <c r="H235" s="527"/>
      <c r="I235" s="532"/>
      <c r="J235" s="94"/>
      <c r="K235" s="140"/>
      <c r="L235" s="54"/>
      <c r="M235" s="254"/>
      <c r="N235" s="8"/>
      <c r="O235" s="8"/>
      <c r="P235" s="54"/>
      <c r="Q235" s="604" t="s">
        <v>23</v>
      </c>
      <c r="R235" s="605" t="s">
        <v>24</v>
      </c>
      <c r="S235" s="606"/>
      <c r="T235" s="606"/>
      <c r="U235" s="607"/>
      <c r="V235" s="608"/>
      <c r="W235" s="609"/>
      <c r="X235" s="610"/>
      <c r="Y235" s="611"/>
      <c r="Z235" s="612"/>
      <c r="AA235" s="613"/>
      <c r="AB235" s="613"/>
      <c r="AC235" s="613"/>
      <c r="AD235" s="414">
        <f>ROUND(ROUND(ROUND(H152+K224,0)*P$224,0)*T236,0)</f>
        <v>278</v>
      </c>
      <c r="AE235" s="79"/>
    </row>
    <row r="236" ht="16.5" customHeight="1">
      <c r="A236" s="403">
        <v>61.0</v>
      </c>
      <c r="B236" s="403" t="s">
        <v>3793</v>
      </c>
      <c r="C236" s="405" t="s">
        <v>12813</v>
      </c>
      <c r="D236" s="389"/>
      <c r="E236" s="389"/>
      <c r="F236" s="532"/>
      <c r="G236" s="527"/>
      <c r="H236" s="527"/>
      <c r="I236" s="532"/>
      <c r="J236" s="94"/>
      <c r="K236" s="140"/>
      <c r="L236" s="54"/>
      <c r="M236" s="254"/>
      <c r="N236" s="8"/>
      <c r="O236" s="8"/>
      <c r="P236" s="54"/>
      <c r="Q236" s="481"/>
      <c r="R236" s="506"/>
      <c r="S236" s="614" t="s">
        <v>21</v>
      </c>
      <c r="T236" s="615">
        <v>0.7</v>
      </c>
      <c r="U236" s="616"/>
      <c r="V236" s="617"/>
      <c r="W236" s="618"/>
      <c r="X236" s="619"/>
      <c r="Y236" s="620"/>
      <c r="Z236" s="621"/>
      <c r="AA236" s="613" t="s">
        <v>30</v>
      </c>
      <c r="AB236" s="622">
        <v>5.0</v>
      </c>
      <c r="AC236" s="623" t="s">
        <v>31</v>
      </c>
      <c r="AD236" s="414">
        <f>ROUND(ROUND(ROUND(H152+K224,0)*P$224,0)*T236,0)-AB236</f>
        <v>273</v>
      </c>
      <c r="AE236" s="79"/>
    </row>
    <row r="237" ht="16.5" customHeight="1">
      <c r="A237" s="403">
        <v>61.0</v>
      </c>
      <c r="B237" s="403" t="s">
        <v>3796</v>
      </c>
      <c r="C237" s="405" t="s">
        <v>12814</v>
      </c>
      <c r="D237" s="389"/>
      <c r="E237" s="389"/>
      <c r="F237" s="532"/>
      <c r="G237" s="527"/>
      <c r="H237" s="527"/>
      <c r="I237" s="532"/>
      <c r="J237" s="94"/>
      <c r="K237" s="140"/>
      <c r="L237" s="54"/>
      <c r="M237" s="254"/>
      <c r="N237" s="8"/>
      <c r="O237" s="8"/>
      <c r="P237" s="54"/>
      <c r="Q237" s="481"/>
      <c r="R237" s="506"/>
      <c r="S237" s="618"/>
      <c r="T237" s="618"/>
      <c r="U237" s="616"/>
      <c r="V237" s="617"/>
      <c r="W237" s="618"/>
      <c r="X237" s="507" t="s">
        <v>20</v>
      </c>
      <c r="Y237" s="624" t="s">
        <v>21</v>
      </c>
      <c r="Z237" s="625">
        <v>0.85</v>
      </c>
      <c r="AA237" s="626"/>
      <c r="AB237" s="613"/>
      <c r="AC237" s="613"/>
      <c r="AD237" s="414">
        <f>ROUND(ROUND(ROUND(ROUND(H152+K224,0)*P$224,0)*T236,0)*Z237,0)</f>
        <v>236</v>
      </c>
      <c r="AE237" s="79"/>
    </row>
    <row r="238" ht="16.5" customHeight="1">
      <c r="A238" s="403">
        <v>61.0</v>
      </c>
      <c r="B238" s="403" t="s">
        <v>3798</v>
      </c>
      <c r="C238" s="405" t="s">
        <v>12815</v>
      </c>
      <c r="D238" s="389"/>
      <c r="E238" s="389"/>
      <c r="F238" s="532"/>
      <c r="G238" s="527"/>
      <c r="H238" s="527"/>
      <c r="I238" s="532"/>
      <c r="J238" s="94"/>
      <c r="K238" s="140"/>
      <c r="L238" s="54"/>
      <c r="M238" s="254"/>
      <c r="N238" s="8"/>
      <c r="O238" s="8"/>
      <c r="P238" s="54"/>
      <c r="Q238" s="508"/>
      <c r="R238" s="510"/>
      <c r="S238" s="614"/>
      <c r="T238" s="614"/>
      <c r="U238" s="627"/>
      <c r="V238" s="628"/>
      <c r="W238" s="629"/>
      <c r="X238" s="495"/>
      <c r="Y238" s="630"/>
      <c r="Z238" s="631"/>
      <c r="AA238" s="613" t="s">
        <v>30</v>
      </c>
      <c r="AB238" s="622">
        <v>5.0</v>
      </c>
      <c r="AC238" s="623" t="s">
        <v>31</v>
      </c>
      <c r="AD238" s="414">
        <f>ROUND(ROUND(ROUND(ROUND(H152+K224,0)*P$224,0)*T236,0)*Z237,0)-AB238</f>
        <v>231</v>
      </c>
      <c r="AE238" s="79"/>
    </row>
    <row r="239" ht="16.5" customHeight="1">
      <c r="A239" s="403">
        <v>61.0</v>
      </c>
      <c r="B239" s="403" t="s">
        <v>3800</v>
      </c>
      <c r="C239" s="405" t="s">
        <v>12816</v>
      </c>
      <c r="D239" s="389"/>
      <c r="E239" s="389"/>
      <c r="F239" s="532"/>
      <c r="G239" s="527"/>
      <c r="H239" s="527"/>
      <c r="I239" s="532"/>
      <c r="J239" s="94"/>
      <c r="K239" s="140"/>
      <c r="L239" s="54"/>
      <c r="M239" s="254"/>
      <c r="N239" s="8"/>
      <c r="O239" s="8"/>
      <c r="P239" s="54"/>
      <c r="Q239" s="632"/>
      <c r="R239" s="618"/>
      <c r="S239" s="618"/>
      <c r="T239" s="618"/>
      <c r="U239" s="605" t="s">
        <v>326</v>
      </c>
      <c r="V239" s="624" t="s">
        <v>21</v>
      </c>
      <c r="W239" s="633">
        <v>0.7</v>
      </c>
      <c r="X239" s="610"/>
      <c r="Y239" s="611"/>
      <c r="Z239" s="612"/>
      <c r="AA239" s="613"/>
      <c r="AB239" s="613"/>
      <c r="AC239" s="613"/>
      <c r="AD239" s="414">
        <f>ROUND(ROUND(ROUND(ROUND(H152+K224,0)*P$224,0)*T236,0)*W239,0)</f>
        <v>195</v>
      </c>
      <c r="AE239" s="79"/>
    </row>
    <row r="240" ht="16.5" customHeight="1">
      <c r="A240" s="403">
        <v>61.0</v>
      </c>
      <c r="B240" s="403" t="s">
        <v>3802</v>
      </c>
      <c r="C240" s="405" t="s">
        <v>12817</v>
      </c>
      <c r="D240" s="389"/>
      <c r="E240" s="389"/>
      <c r="F240" s="532"/>
      <c r="G240" s="527"/>
      <c r="H240" s="527"/>
      <c r="I240" s="532"/>
      <c r="J240" s="94"/>
      <c r="K240" s="140"/>
      <c r="L240" s="54"/>
      <c r="M240" s="254"/>
      <c r="N240" s="8"/>
      <c r="O240" s="8"/>
      <c r="P240" s="54"/>
      <c r="Q240" s="632"/>
      <c r="R240" s="618"/>
      <c r="S240" s="618"/>
      <c r="T240" s="618"/>
      <c r="U240" s="506"/>
      <c r="V240" s="614"/>
      <c r="W240" s="615"/>
      <c r="X240" s="634"/>
      <c r="Y240" s="635"/>
      <c r="Z240" s="621"/>
      <c r="AA240" s="613" t="s">
        <v>30</v>
      </c>
      <c r="AB240" s="622">
        <v>5.0</v>
      </c>
      <c r="AC240" s="623" t="s">
        <v>31</v>
      </c>
      <c r="AD240" s="414">
        <f>ROUND(ROUND(ROUND(ROUND(H152+K224,0)*P$224,0)*T236,0)*W239,0)-AB240</f>
        <v>190</v>
      </c>
      <c r="AE240" s="79"/>
    </row>
    <row r="241" ht="16.5" customHeight="1">
      <c r="A241" s="403">
        <v>61.0</v>
      </c>
      <c r="B241" s="403" t="s">
        <v>3804</v>
      </c>
      <c r="C241" s="405" t="s">
        <v>12818</v>
      </c>
      <c r="D241" s="389"/>
      <c r="E241" s="389"/>
      <c r="F241" s="532"/>
      <c r="G241" s="527"/>
      <c r="H241" s="527"/>
      <c r="I241" s="532"/>
      <c r="J241" s="94"/>
      <c r="K241" s="140"/>
      <c r="L241" s="54"/>
      <c r="M241" s="254"/>
      <c r="N241" s="8"/>
      <c r="O241" s="8"/>
      <c r="P241" s="54"/>
      <c r="Q241" s="636"/>
      <c r="R241" s="614"/>
      <c r="S241" s="637"/>
      <c r="T241" s="638"/>
      <c r="U241" s="510"/>
      <c r="V241" s="639"/>
      <c r="W241" s="640"/>
      <c r="X241" s="507" t="s">
        <v>20</v>
      </c>
      <c r="Y241" s="624" t="s">
        <v>21</v>
      </c>
      <c r="Z241" s="625">
        <v>0.85</v>
      </c>
      <c r="AA241" s="626"/>
      <c r="AB241" s="613"/>
      <c r="AC241" s="613"/>
      <c r="AD241" s="414">
        <f>ROUND(ROUND(ROUND(ROUND(ROUND(H152+K224,0)*P$224,0)*T236,0)*W239,0)*Z241,0)</f>
        <v>166</v>
      </c>
      <c r="AE241" s="79"/>
    </row>
    <row r="242" ht="16.5" customHeight="1">
      <c r="A242" s="403">
        <v>61.0</v>
      </c>
      <c r="B242" s="403" t="s">
        <v>3806</v>
      </c>
      <c r="C242" s="405" t="s">
        <v>12819</v>
      </c>
      <c r="D242" s="389"/>
      <c r="E242" s="389"/>
      <c r="F242" s="532"/>
      <c r="G242" s="527"/>
      <c r="H242" s="527"/>
      <c r="I242" s="532"/>
      <c r="J242" s="94"/>
      <c r="K242" s="140"/>
      <c r="L242" s="54"/>
      <c r="M242" s="254"/>
      <c r="N242" s="8"/>
      <c r="O242" s="8"/>
      <c r="P242" s="54"/>
      <c r="Q242" s="636"/>
      <c r="R242" s="614"/>
      <c r="S242" s="614"/>
      <c r="T242" s="614"/>
      <c r="U242" s="641"/>
      <c r="V242" s="642"/>
      <c r="W242" s="643"/>
      <c r="X242" s="495"/>
      <c r="Y242" s="630"/>
      <c r="Z242" s="631"/>
      <c r="AA242" s="613" t="s">
        <v>30</v>
      </c>
      <c r="AB242" s="622">
        <v>5.0</v>
      </c>
      <c r="AC242" s="623" t="s">
        <v>31</v>
      </c>
      <c r="AD242" s="414">
        <f>ROUND(ROUND(ROUND(ROUND(ROUND(H152+K224,0)*P$224,0)*T236,0)*W239,0)*Z241,0)-AB242</f>
        <v>161</v>
      </c>
      <c r="AE242" s="79"/>
    </row>
    <row r="243" ht="16.5" customHeight="1">
      <c r="A243" s="403">
        <v>61.0</v>
      </c>
      <c r="B243" s="403" t="s">
        <v>3808</v>
      </c>
      <c r="C243" s="405" t="s">
        <v>12820</v>
      </c>
      <c r="D243" s="389"/>
      <c r="E243" s="389"/>
      <c r="F243" s="532"/>
      <c r="G243" s="527"/>
      <c r="H243" s="527"/>
      <c r="I243" s="532"/>
      <c r="J243" s="94"/>
      <c r="K243" s="140"/>
      <c r="L243" s="54"/>
      <c r="M243" s="254"/>
      <c r="N243" s="8"/>
      <c r="O243" s="8"/>
      <c r="P243" s="54"/>
      <c r="Q243" s="632"/>
      <c r="R243" s="614"/>
      <c r="S243" s="644"/>
      <c r="T243" s="645"/>
      <c r="U243" s="605" t="s">
        <v>329</v>
      </c>
      <c r="V243" s="614" t="s">
        <v>21</v>
      </c>
      <c r="W243" s="615">
        <v>0.85</v>
      </c>
      <c r="X243" s="610"/>
      <c r="Y243" s="611"/>
      <c r="Z243" s="612"/>
      <c r="AA243" s="613"/>
      <c r="AB243" s="613"/>
      <c r="AC243" s="613"/>
      <c r="AD243" s="414">
        <f>ROUND(ROUND(ROUND(ROUND(H152+K224,0)*P$224,0)*T236,0)*W243,0)</f>
        <v>236</v>
      </c>
      <c r="AE243" s="79"/>
    </row>
    <row r="244" ht="16.5" customHeight="1">
      <c r="A244" s="403">
        <v>61.0</v>
      </c>
      <c r="B244" s="403" t="s">
        <v>3811</v>
      </c>
      <c r="C244" s="405" t="s">
        <v>12821</v>
      </c>
      <c r="D244" s="389"/>
      <c r="E244" s="389"/>
      <c r="F244" s="532"/>
      <c r="G244" s="527"/>
      <c r="H244" s="527"/>
      <c r="I244" s="532"/>
      <c r="J244" s="94"/>
      <c r="K244" s="140"/>
      <c r="L244" s="54"/>
      <c r="M244" s="254"/>
      <c r="N244" s="8"/>
      <c r="O244" s="8"/>
      <c r="P244" s="54"/>
      <c r="Q244" s="632"/>
      <c r="R244" s="614"/>
      <c r="S244" s="615"/>
      <c r="T244" s="615"/>
      <c r="U244" s="506"/>
      <c r="V244" s="614"/>
      <c r="W244" s="615"/>
      <c r="X244" s="634"/>
      <c r="Y244" s="635"/>
      <c r="Z244" s="621"/>
      <c r="AA244" s="613" t="s">
        <v>30</v>
      </c>
      <c r="AB244" s="622">
        <v>5.0</v>
      </c>
      <c r="AC244" s="623" t="s">
        <v>31</v>
      </c>
      <c r="AD244" s="414">
        <f>ROUND(ROUND(ROUND(ROUND(H152+K224,0)*P$224,0)*T236,0)*W243,0)-AB244</f>
        <v>231</v>
      </c>
      <c r="AE244" s="79"/>
    </row>
    <row r="245" ht="16.5" customHeight="1">
      <c r="A245" s="403">
        <v>61.0</v>
      </c>
      <c r="B245" s="403" t="s">
        <v>3814</v>
      </c>
      <c r="C245" s="405" t="s">
        <v>12822</v>
      </c>
      <c r="D245" s="389"/>
      <c r="E245" s="389"/>
      <c r="F245" s="532"/>
      <c r="G245" s="527"/>
      <c r="H245" s="527"/>
      <c r="I245" s="532"/>
      <c r="J245" s="94"/>
      <c r="K245" s="140"/>
      <c r="L245" s="54"/>
      <c r="M245" s="254"/>
      <c r="N245" s="8"/>
      <c r="O245" s="8"/>
      <c r="P245" s="54"/>
      <c r="Q245" s="636"/>
      <c r="R245" s="614"/>
      <c r="S245" s="615"/>
      <c r="T245" s="615"/>
      <c r="U245" s="506"/>
      <c r="V245" s="639"/>
      <c r="W245" s="640"/>
      <c r="X245" s="507" t="s">
        <v>20</v>
      </c>
      <c r="Y245" s="624" t="s">
        <v>21</v>
      </c>
      <c r="Z245" s="625">
        <v>0.85</v>
      </c>
      <c r="AA245" s="626"/>
      <c r="AB245" s="613"/>
      <c r="AC245" s="613"/>
      <c r="AD245" s="414">
        <f>ROUND(ROUND(ROUND(ROUND(ROUND(H152+K224,0)*P$224,0)*T236,0)*W243,0)*Z245,0)</f>
        <v>201</v>
      </c>
      <c r="AE245" s="79"/>
    </row>
    <row r="246" ht="16.5" customHeight="1">
      <c r="A246" s="403">
        <v>61.0</v>
      </c>
      <c r="B246" s="403" t="s">
        <v>3817</v>
      </c>
      <c r="C246" s="405" t="s">
        <v>12823</v>
      </c>
      <c r="D246" s="389"/>
      <c r="E246" s="389"/>
      <c r="F246" s="532"/>
      <c r="G246" s="527"/>
      <c r="H246" s="527"/>
      <c r="I246" s="532"/>
      <c r="J246" s="94"/>
      <c r="K246" s="140"/>
      <c r="L246" s="54"/>
      <c r="M246" s="254"/>
      <c r="N246" s="8"/>
      <c r="O246" s="8"/>
      <c r="P246" s="54"/>
      <c r="Q246" s="632"/>
      <c r="R246" s="614"/>
      <c r="S246" s="614"/>
      <c r="T246" s="614"/>
      <c r="U246" s="495"/>
      <c r="V246" s="642"/>
      <c r="W246" s="643"/>
      <c r="X246" s="495"/>
      <c r="Y246" s="630"/>
      <c r="Z246" s="631"/>
      <c r="AA246" s="613" t="s">
        <v>30</v>
      </c>
      <c r="AB246" s="622">
        <v>5.0</v>
      </c>
      <c r="AC246" s="623" t="s">
        <v>31</v>
      </c>
      <c r="AD246" s="414">
        <f>ROUND(ROUND(ROUND(ROUND(ROUND(H152+K224,0)*P$224,0)*T236,0)*W243,0)*Z245,0)-AB246</f>
        <v>196</v>
      </c>
      <c r="AE246" s="79"/>
    </row>
    <row r="247" ht="16.5" customHeight="1">
      <c r="A247" s="403">
        <v>61.0</v>
      </c>
      <c r="B247" s="403" t="s">
        <v>3819</v>
      </c>
      <c r="C247" s="405" t="s">
        <v>12824</v>
      </c>
      <c r="D247" s="389"/>
      <c r="E247" s="389"/>
      <c r="F247" s="532"/>
      <c r="G247" s="527"/>
      <c r="H247" s="527"/>
      <c r="I247" s="532"/>
      <c r="J247" s="94"/>
      <c r="K247" s="140"/>
      <c r="L247" s="54"/>
      <c r="M247" s="254"/>
      <c r="N247" s="8"/>
      <c r="O247" s="8"/>
      <c r="P247" s="54"/>
      <c r="Q247" s="632"/>
      <c r="R247" s="605" t="s">
        <v>27</v>
      </c>
      <c r="S247" s="606"/>
      <c r="T247" s="606"/>
      <c r="U247" s="607"/>
      <c r="V247" s="608"/>
      <c r="W247" s="609"/>
      <c r="X247" s="610"/>
      <c r="Y247" s="611"/>
      <c r="Z247" s="612"/>
      <c r="AA247" s="613"/>
      <c r="AB247" s="613"/>
      <c r="AC247" s="613"/>
      <c r="AD247" s="414">
        <f>ROUND(ROUND(ROUND(H152+K224,0)*P$224,0)*T248,0)</f>
        <v>199</v>
      </c>
      <c r="AE247" s="79"/>
    </row>
    <row r="248" ht="16.5" customHeight="1">
      <c r="A248" s="403">
        <v>61.0</v>
      </c>
      <c r="B248" s="403" t="s">
        <v>3821</v>
      </c>
      <c r="C248" s="405" t="s">
        <v>12825</v>
      </c>
      <c r="D248" s="389"/>
      <c r="E248" s="389"/>
      <c r="F248" s="532"/>
      <c r="G248" s="527"/>
      <c r="H248" s="527"/>
      <c r="I248" s="532"/>
      <c r="J248" s="94"/>
      <c r="K248" s="140"/>
      <c r="L248" s="54"/>
      <c r="M248" s="254"/>
      <c r="N248" s="8"/>
      <c r="O248" s="8"/>
      <c r="P248" s="54"/>
      <c r="Q248" s="646"/>
      <c r="R248" s="506"/>
      <c r="S248" s="614" t="s">
        <v>21</v>
      </c>
      <c r="T248" s="615">
        <v>0.5</v>
      </c>
      <c r="U248" s="616"/>
      <c r="V248" s="617"/>
      <c r="W248" s="618"/>
      <c r="X248" s="619"/>
      <c r="Y248" s="620"/>
      <c r="Z248" s="621"/>
      <c r="AA248" s="613" t="s">
        <v>30</v>
      </c>
      <c r="AB248" s="622">
        <v>5.0</v>
      </c>
      <c r="AC248" s="623" t="s">
        <v>31</v>
      </c>
      <c r="AD248" s="414">
        <f>ROUND(ROUND(ROUND(H152+K224,0)*P$224,0)*T248,0)-AB248</f>
        <v>194</v>
      </c>
      <c r="AE248" s="79"/>
    </row>
    <row r="249" ht="16.5" customHeight="1">
      <c r="A249" s="403">
        <v>61.0</v>
      </c>
      <c r="B249" s="403" t="s">
        <v>3823</v>
      </c>
      <c r="C249" s="405" t="s">
        <v>12826</v>
      </c>
      <c r="D249" s="389"/>
      <c r="E249" s="389"/>
      <c r="F249" s="532"/>
      <c r="G249" s="527"/>
      <c r="H249" s="527"/>
      <c r="I249" s="532"/>
      <c r="J249" s="94"/>
      <c r="K249" s="140"/>
      <c r="L249" s="54"/>
      <c r="M249" s="254"/>
      <c r="N249" s="8"/>
      <c r="O249" s="8"/>
      <c r="P249" s="54"/>
      <c r="Q249" s="646"/>
      <c r="R249" s="506"/>
      <c r="S249" s="618"/>
      <c r="T249" s="618"/>
      <c r="U249" s="616"/>
      <c r="V249" s="617"/>
      <c r="W249" s="618"/>
      <c r="X249" s="507" t="s">
        <v>20</v>
      </c>
      <c r="Y249" s="624" t="s">
        <v>21</v>
      </c>
      <c r="Z249" s="625">
        <v>0.85</v>
      </c>
      <c r="AA249" s="626"/>
      <c r="AB249" s="613"/>
      <c r="AC249" s="613"/>
      <c r="AD249" s="414">
        <f>ROUND(ROUND(ROUND(ROUND(H152+K224,0)*P$224,0)*T248,0)*Z249,0)</f>
        <v>169</v>
      </c>
      <c r="AE249" s="79"/>
    </row>
    <row r="250" ht="16.5" customHeight="1">
      <c r="A250" s="403">
        <v>61.0</v>
      </c>
      <c r="B250" s="403" t="s">
        <v>3825</v>
      </c>
      <c r="C250" s="405" t="s">
        <v>12827</v>
      </c>
      <c r="D250" s="389"/>
      <c r="E250" s="389"/>
      <c r="F250" s="532"/>
      <c r="G250" s="527"/>
      <c r="H250" s="527"/>
      <c r="I250" s="532"/>
      <c r="J250" s="94"/>
      <c r="K250" s="140"/>
      <c r="L250" s="54"/>
      <c r="M250" s="254"/>
      <c r="N250" s="8"/>
      <c r="O250" s="8"/>
      <c r="P250" s="54"/>
      <c r="Q250" s="646"/>
      <c r="R250" s="510"/>
      <c r="S250" s="614"/>
      <c r="T250" s="614"/>
      <c r="U250" s="627"/>
      <c r="V250" s="628"/>
      <c r="W250" s="629"/>
      <c r="X250" s="495"/>
      <c r="Y250" s="630"/>
      <c r="Z250" s="631"/>
      <c r="AA250" s="613" t="s">
        <v>30</v>
      </c>
      <c r="AB250" s="622">
        <v>5.0</v>
      </c>
      <c r="AC250" s="623" t="s">
        <v>31</v>
      </c>
      <c r="AD250" s="414">
        <f>ROUND(ROUND(ROUND(ROUND(H152+K224,0)*P$224,0)*T248,0)*Z249,0)-AB250</f>
        <v>164</v>
      </c>
      <c r="AE250" s="79"/>
    </row>
    <row r="251" ht="16.5" customHeight="1">
      <c r="A251" s="403">
        <v>61.0</v>
      </c>
      <c r="B251" s="403" t="s">
        <v>3827</v>
      </c>
      <c r="C251" s="405" t="s">
        <v>12828</v>
      </c>
      <c r="D251" s="389"/>
      <c r="E251" s="389"/>
      <c r="F251" s="532"/>
      <c r="G251" s="527"/>
      <c r="H251" s="527"/>
      <c r="I251" s="532"/>
      <c r="J251" s="94"/>
      <c r="K251" s="140"/>
      <c r="L251" s="54"/>
      <c r="M251" s="254"/>
      <c r="N251" s="8"/>
      <c r="O251" s="8"/>
      <c r="P251" s="54"/>
      <c r="Q251" s="632"/>
      <c r="R251" s="618"/>
      <c r="S251" s="618"/>
      <c r="T251" s="618"/>
      <c r="U251" s="605" t="s">
        <v>326</v>
      </c>
      <c r="V251" s="624" t="s">
        <v>21</v>
      </c>
      <c r="W251" s="633">
        <v>0.7</v>
      </c>
      <c r="X251" s="610"/>
      <c r="Y251" s="611"/>
      <c r="Z251" s="612"/>
      <c r="AA251" s="613"/>
      <c r="AB251" s="613"/>
      <c r="AC251" s="613"/>
      <c r="AD251" s="414">
        <f>ROUND(ROUND(ROUND(ROUND(H152+K224,0)*P$224,0)*T248,0)*W251,0)</f>
        <v>139</v>
      </c>
      <c r="AE251" s="79"/>
    </row>
    <row r="252" ht="16.5" customHeight="1">
      <c r="A252" s="403">
        <v>61.0</v>
      </c>
      <c r="B252" s="403" t="s">
        <v>3829</v>
      </c>
      <c r="C252" s="405" t="s">
        <v>12829</v>
      </c>
      <c r="D252" s="389"/>
      <c r="E252" s="389"/>
      <c r="F252" s="532"/>
      <c r="G252" s="527"/>
      <c r="H252" s="527"/>
      <c r="I252" s="532"/>
      <c r="J252" s="94"/>
      <c r="K252" s="140"/>
      <c r="L252" s="54"/>
      <c r="M252" s="254"/>
      <c r="N252" s="8"/>
      <c r="O252" s="8"/>
      <c r="P252" s="54"/>
      <c r="Q252" s="632"/>
      <c r="R252" s="618"/>
      <c r="S252" s="618"/>
      <c r="T252" s="618"/>
      <c r="U252" s="506"/>
      <c r="V252" s="614"/>
      <c r="W252" s="615"/>
      <c r="X252" s="634"/>
      <c r="Y252" s="635"/>
      <c r="Z252" s="621"/>
      <c r="AA252" s="613" t="s">
        <v>30</v>
      </c>
      <c r="AB252" s="622">
        <v>5.0</v>
      </c>
      <c r="AC252" s="623" t="s">
        <v>31</v>
      </c>
      <c r="AD252" s="414">
        <f>ROUND(ROUND(ROUND(ROUND(H152+K224,0)*P$224,0)*T248,0)*W251,0)-AB252</f>
        <v>134</v>
      </c>
      <c r="AE252" s="79"/>
    </row>
    <row r="253" ht="16.5" customHeight="1">
      <c r="A253" s="403">
        <v>61.0</v>
      </c>
      <c r="B253" s="403" t="s">
        <v>3831</v>
      </c>
      <c r="C253" s="405" t="s">
        <v>12830</v>
      </c>
      <c r="D253" s="389"/>
      <c r="E253" s="389"/>
      <c r="F253" s="532"/>
      <c r="G253" s="527"/>
      <c r="H253" s="527"/>
      <c r="I253" s="532"/>
      <c r="J253" s="94"/>
      <c r="K253" s="140"/>
      <c r="L253" s="54"/>
      <c r="M253" s="254"/>
      <c r="N253" s="8"/>
      <c r="O253" s="8"/>
      <c r="P253" s="54"/>
      <c r="Q253" s="636"/>
      <c r="R253" s="614"/>
      <c r="S253" s="637"/>
      <c r="T253" s="638"/>
      <c r="U253" s="510"/>
      <c r="V253" s="639"/>
      <c r="W253" s="640"/>
      <c r="X253" s="507" t="s">
        <v>20</v>
      </c>
      <c r="Y253" s="624" t="s">
        <v>21</v>
      </c>
      <c r="Z253" s="625">
        <v>0.85</v>
      </c>
      <c r="AA253" s="626"/>
      <c r="AB253" s="613"/>
      <c r="AC253" s="613"/>
      <c r="AD253" s="414">
        <f>ROUND(ROUND(ROUND(ROUND(ROUND(H152+K224,0)*P$224,0)*T248,0)*W251,0)*Z253,0)</f>
        <v>118</v>
      </c>
      <c r="AE253" s="79"/>
    </row>
    <row r="254" ht="16.5" customHeight="1">
      <c r="A254" s="403">
        <v>61.0</v>
      </c>
      <c r="B254" s="403" t="s">
        <v>3833</v>
      </c>
      <c r="C254" s="405" t="s">
        <v>12831</v>
      </c>
      <c r="D254" s="389"/>
      <c r="E254" s="389"/>
      <c r="F254" s="532"/>
      <c r="G254" s="527"/>
      <c r="H254" s="527"/>
      <c r="I254" s="532"/>
      <c r="J254" s="94"/>
      <c r="K254" s="140"/>
      <c r="L254" s="54"/>
      <c r="M254" s="254"/>
      <c r="N254" s="8"/>
      <c r="O254" s="8"/>
      <c r="P254" s="54"/>
      <c r="Q254" s="636"/>
      <c r="R254" s="614"/>
      <c r="S254" s="614"/>
      <c r="T254" s="614"/>
      <c r="U254" s="641"/>
      <c r="V254" s="642"/>
      <c r="W254" s="643"/>
      <c r="X254" s="495"/>
      <c r="Y254" s="630"/>
      <c r="Z254" s="631"/>
      <c r="AA254" s="613" t="s">
        <v>30</v>
      </c>
      <c r="AB254" s="622">
        <v>5.0</v>
      </c>
      <c r="AC254" s="623" t="s">
        <v>31</v>
      </c>
      <c r="AD254" s="414">
        <f>ROUND(ROUND(ROUND(ROUND(ROUND(H152+K224,0)*P$224,0)*T248,0)*W251,0)*Z253,0)-AB254</f>
        <v>113</v>
      </c>
      <c r="AE254" s="79"/>
    </row>
    <row r="255" ht="16.5" customHeight="1">
      <c r="A255" s="403">
        <v>61.0</v>
      </c>
      <c r="B255" s="403" t="s">
        <v>3835</v>
      </c>
      <c r="C255" s="405" t="s">
        <v>12832</v>
      </c>
      <c r="D255" s="389"/>
      <c r="E255" s="389"/>
      <c r="F255" s="532"/>
      <c r="G255" s="527"/>
      <c r="H255" s="527"/>
      <c r="I255" s="532"/>
      <c r="J255" s="94"/>
      <c r="K255" s="140"/>
      <c r="L255" s="54"/>
      <c r="M255" s="254"/>
      <c r="N255" s="8"/>
      <c r="O255" s="8"/>
      <c r="P255" s="54"/>
      <c r="Q255" s="632"/>
      <c r="R255" s="614"/>
      <c r="S255" s="644"/>
      <c r="T255" s="645"/>
      <c r="U255" s="605" t="s">
        <v>329</v>
      </c>
      <c r="V255" s="614" t="s">
        <v>21</v>
      </c>
      <c r="W255" s="615">
        <v>0.85</v>
      </c>
      <c r="X255" s="610"/>
      <c r="Y255" s="611"/>
      <c r="Z255" s="612"/>
      <c r="AA255" s="613"/>
      <c r="AB255" s="613"/>
      <c r="AC255" s="613"/>
      <c r="AD255" s="414">
        <f>ROUND(ROUND(ROUND(ROUND(H152+K224,0)*P$224,0)*T248,0)*W255,0)</f>
        <v>169</v>
      </c>
      <c r="AE255" s="79"/>
    </row>
    <row r="256" ht="16.5" customHeight="1">
      <c r="A256" s="403">
        <v>61.0</v>
      </c>
      <c r="B256" s="403" t="s">
        <v>3837</v>
      </c>
      <c r="C256" s="405" t="s">
        <v>12833</v>
      </c>
      <c r="D256" s="389"/>
      <c r="E256" s="389"/>
      <c r="F256" s="532"/>
      <c r="G256" s="527"/>
      <c r="H256" s="527"/>
      <c r="I256" s="532"/>
      <c r="J256" s="94"/>
      <c r="K256" s="140"/>
      <c r="L256" s="54"/>
      <c r="M256" s="254"/>
      <c r="N256" s="8"/>
      <c r="O256" s="8"/>
      <c r="P256" s="54"/>
      <c r="Q256" s="632"/>
      <c r="R256" s="614"/>
      <c r="S256" s="615"/>
      <c r="T256" s="615"/>
      <c r="U256" s="506"/>
      <c r="V256" s="614"/>
      <c r="W256" s="615"/>
      <c r="X256" s="634"/>
      <c r="Y256" s="635"/>
      <c r="Z256" s="621"/>
      <c r="AA256" s="613" t="s">
        <v>30</v>
      </c>
      <c r="AB256" s="622">
        <v>5.0</v>
      </c>
      <c r="AC256" s="623" t="s">
        <v>31</v>
      </c>
      <c r="AD256" s="414">
        <f>ROUND(ROUND(ROUND(ROUND(H152+K224,0)*P$224,0)*T248,0)*W255,0)-AB256</f>
        <v>164</v>
      </c>
      <c r="AE256" s="79"/>
    </row>
    <row r="257" ht="16.5" customHeight="1">
      <c r="A257" s="403">
        <v>61.0</v>
      </c>
      <c r="B257" s="403" t="s">
        <v>3839</v>
      </c>
      <c r="C257" s="405" t="s">
        <v>12834</v>
      </c>
      <c r="D257" s="389"/>
      <c r="E257" s="389"/>
      <c r="F257" s="532"/>
      <c r="G257" s="527"/>
      <c r="H257" s="527"/>
      <c r="I257" s="532"/>
      <c r="J257" s="94"/>
      <c r="K257" s="140"/>
      <c r="L257" s="54"/>
      <c r="M257" s="254"/>
      <c r="N257" s="8"/>
      <c r="O257" s="8"/>
      <c r="P257" s="54"/>
      <c r="Q257" s="636"/>
      <c r="R257" s="614"/>
      <c r="S257" s="615"/>
      <c r="T257" s="615"/>
      <c r="U257" s="506"/>
      <c r="V257" s="639"/>
      <c r="W257" s="640"/>
      <c r="X257" s="507" t="s">
        <v>20</v>
      </c>
      <c r="Y257" s="624" t="s">
        <v>21</v>
      </c>
      <c r="Z257" s="625">
        <v>0.85</v>
      </c>
      <c r="AA257" s="626"/>
      <c r="AB257" s="613"/>
      <c r="AC257" s="613"/>
      <c r="AD257" s="414">
        <f>ROUND(ROUND(ROUND(ROUND(ROUND(H152+K224,0)*P$224,0)*T248,0)*W255,0)*Z257,0)</f>
        <v>144</v>
      </c>
      <c r="AE257" s="79"/>
    </row>
    <row r="258" ht="16.5" customHeight="1">
      <c r="A258" s="403">
        <v>61.0</v>
      </c>
      <c r="B258" s="403" t="s">
        <v>3841</v>
      </c>
      <c r="C258" s="405" t="s">
        <v>12835</v>
      </c>
      <c r="D258" s="389"/>
      <c r="E258" s="389"/>
      <c r="F258" s="532"/>
      <c r="G258" s="527"/>
      <c r="H258" s="527"/>
      <c r="I258" s="532"/>
      <c r="J258" s="94"/>
      <c r="K258" s="140"/>
      <c r="L258" s="54"/>
      <c r="M258" s="254"/>
      <c r="N258" s="8"/>
      <c r="O258" s="8"/>
      <c r="P258" s="54"/>
      <c r="Q258" s="647"/>
      <c r="R258" s="648"/>
      <c r="S258" s="614"/>
      <c r="T258" s="614"/>
      <c r="U258" s="495"/>
      <c r="V258" s="642"/>
      <c r="W258" s="643"/>
      <c r="X258" s="495"/>
      <c r="Y258" s="630"/>
      <c r="Z258" s="631"/>
      <c r="AA258" s="613" t="s">
        <v>30</v>
      </c>
      <c r="AB258" s="622">
        <v>5.0</v>
      </c>
      <c r="AC258" s="623" t="s">
        <v>31</v>
      </c>
      <c r="AD258" s="414">
        <f>ROUND(ROUND(ROUND(ROUND(ROUND(H152+K224,0)*P$224,0)*T248,0)*W255,0)*Z257,0)-AB258</f>
        <v>139</v>
      </c>
      <c r="AE258" s="79"/>
    </row>
    <row r="259" ht="16.5" customHeight="1">
      <c r="A259" s="29">
        <v>61.0</v>
      </c>
      <c r="B259" s="29" t="s">
        <v>3843</v>
      </c>
      <c r="C259" s="32" t="s">
        <v>12836</v>
      </c>
      <c r="D259" s="389"/>
      <c r="E259" s="389"/>
      <c r="F259" s="532"/>
      <c r="G259" s="527"/>
      <c r="H259" s="527"/>
      <c r="I259" s="532"/>
      <c r="J259" s="94"/>
      <c r="K259" s="140"/>
      <c r="L259" s="54"/>
      <c r="M259" s="254"/>
      <c r="N259" s="598" t="s">
        <v>5011</v>
      </c>
      <c r="O259" s="600"/>
      <c r="P259" s="601"/>
      <c r="Q259" s="37"/>
      <c r="R259" s="7"/>
      <c r="S259" s="7"/>
      <c r="T259" s="7"/>
      <c r="U259" s="521"/>
      <c r="V259" s="14"/>
      <c r="W259" s="8"/>
      <c r="X259" s="37"/>
      <c r="Y259" s="7"/>
      <c r="Z259" s="39"/>
      <c r="AA259" s="213"/>
      <c r="AB259" s="213"/>
      <c r="AC259" s="213"/>
      <c r="AD259" s="45">
        <f>ROUND(ROUND(H152+K224,0)*P$260,0)</f>
        <v>284</v>
      </c>
      <c r="AE259" s="79"/>
    </row>
    <row r="260" ht="16.5" customHeight="1">
      <c r="A260" s="29">
        <v>61.0</v>
      </c>
      <c r="B260" s="29" t="s">
        <v>3845</v>
      </c>
      <c r="C260" s="32" t="s">
        <v>12837</v>
      </c>
      <c r="D260" s="231"/>
      <c r="E260" s="231"/>
      <c r="F260" s="523"/>
      <c r="G260" s="174"/>
      <c r="H260" s="174"/>
      <c r="I260" s="523"/>
      <c r="J260" s="94"/>
      <c r="K260" s="140"/>
      <c r="L260" s="54"/>
      <c r="M260" s="254"/>
      <c r="N260" s="482"/>
      <c r="O260" s="83" t="s">
        <v>21</v>
      </c>
      <c r="P260" s="528">
        <v>0.5</v>
      </c>
      <c r="Q260" s="52"/>
      <c r="R260" s="8"/>
      <c r="S260" s="8"/>
      <c r="T260" s="8"/>
      <c r="U260" s="521"/>
      <c r="V260" s="14"/>
      <c r="W260" s="8"/>
      <c r="X260" s="52"/>
      <c r="Y260" s="8"/>
      <c r="Z260" s="109"/>
      <c r="AA260" s="213" t="s">
        <v>30</v>
      </c>
      <c r="AB260" s="74">
        <v>5.0</v>
      </c>
      <c r="AC260" s="522" t="s">
        <v>31</v>
      </c>
      <c r="AD260" s="45">
        <f>ROUND(ROUND(H152+K224,0)*P$260,0)-AB260</f>
        <v>279</v>
      </c>
      <c r="AE260" s="79"/>
    </row>
    <row r="261" ht="16.5" customHeight="1">
      <c r="A261" s="29">
        <v>61.0</v>
      </c>
      <c r="B261" s="29" t="s">
        <v>3847</v>
      </c>
      <c r="C261" s="32" t="s">
        <v>12838</v>
      </c>
      <c r="D261" s="231"/>
      <c r="E261" s="231"/>
      <c r="F261" s="523"/>
      <c r="G261" s="174"/>
      <c r="H261" s="174"/>
      <c r="I261" s="523"/>
      <c r="J261" s="94"/>
      <c r="K261" s="140"/>
      <c r="L261" s="54"/>
      <c r="M261" s="254"/>
      <c r="N261" s="482"/>
      <c r="O261" s="8"/>
      <c r="P261" s="54"/>
      <c r="Q261" s="52"/>
      <c r="R261" s="8"/>
      <c r="S261" s="8"/>
      <c r="T261" s="8"/>
      <c r="U261" s="521"/>
      <c r="V261" s="14"/>
      <c r="W261" s="54"/>
      <c r="X261" s="305" t="s">
        <v>20</v>
      </c>
      <c r="Y261" s="41" t="s">
        <v>21</v>
      </c>
      <c r="Z261" s="86">
        <v>0.85</v>
      </c>
      <c r="AA261" s="75"/>
      <c r="AB261" s="213"/>
      <c r="AC261" s="213"/>
      <c r="AD261" s="114">
        <f>ROUND(ROUND(ROUND(H152+K224,0)*P$260,0)*Z261,0)</f>
        <v>241</v>
      </c>
      <c r="AE261" s="79"/>
    </row>
    <row r="262" ht="16.5" customHeight="1">
      <c r="A262" s="29">
        <v>61.0</v>
      </c>
      <c r="B262" s="29" t="s">
        <v>3849</v>
      </c>
      <c r="C262" s="32" t="s">
        <v>12839</v>
      </c>
      <c r="D262" s="231"/>
      <c r="E262" s="231"/>
      <c r="F262" s="532"/>
      <c r="G262" s="527"/>
      <c r="H262" s="527"/>
      <c r="I262" s="532"/>
      <c r="J262" s="94"/>
      <c r="K262" s="140"/>
      <c r="L262" s="54"/>
      <c r="M262" s="254"/>
      <c r="N262" s="482"/>
      <c r="O262" s="8"/>
      <c r="P262" s="54"/>
      <c r="Q262" s="52"/>
      <c r="R262" s="8"/>
      <c r="S262" s="8"/>
      <c r="T262" s="8"/>
      <c r="U262" s="525"/>
      <c r="V262" s="21"/>
      <c r="W262" s="109"/>
      <c r="X262" s="484"/>
      <c r="Y262" s="56"/>
      <c r="Z262" s="526"/>
      <c r="AA262" s="213" t="s">
        <v>30</v>
      </c>
      <c r="AB262" s="74">
        <v>5.0</v>
      </c>
      <c r="AC262" s="522" t="s">
        <v>31</v>
      </c>
      <c r="AD262" s="114">
        <f>ROUND(ROUND(ROUND(H152+K224,0)*P$260,0)*Z261,0)-AB262</f>
        <v>236</v>
      </c>
      <c r="AE262" s="79"/>
    </row>
    <row r="263" ht="16.5" customHeight="1">
      <c r="A263" s="29">
        <v>61.0</v>
      </c>
      <c r="B263" s="29" t="s">
        <v>3851</v>
      </c>
      <c r="C263" s="32" t="s">
        <v>12840</v>
      </c>
      <c r="D263" s="231"/>
      <c r="E263" s="231"/>
      <c r="F263" s="532"/>
      <c r="G263" s="527"/>
      <c r="H263" s="527"/>
      <c r="I263" s="532"/>
      <c r="J263" s="94"/>
      <c r="K263" s="140"/>
      <c r="L263" s="54"/>
      <c r="M263" s="254"/>
      <c r="N263" s="8"/>
      <c r="O263" s="8"/>
      <c r="P263" s="54"/>
      <c r="Q263" s="52"/>
      <c r="R263" s="8"/>
      <c r="S263" s="8"/>
      <c r="T263" s="8"/>
      <c r="U263" s="102" t="s">
        <v>326</v>
      </c>
      <c r="V263" s="41" t="s">
        <v>21</v>
      </c>
      <c r="W263" s="60">
        <v>0.7</v>
      </c>
      <c r="X263" s="37"/>
      <c r="Y263" s="7"/>
      <c r="Z263" s="39"/>
      <c r="AA263" s="213"/>
      <c r="AB263" s="213"/>
      <c r="AC263" s="213"/>
      <c r="AD263" s="45">
        <f>ROUND(ROUND(ROUND(H152+K224,0)*P$260,0)*W263,0)</f>
        <v>199</v>
      </c>
      <c r="AE263" s="79"/>
    </row>
    <row r="264" ht="16.5" customHeight="1">
      <c r="A264" s="29">
        <v>61.0</v>
      </c>
      <c r="B264" s="29" t="s">
        <v>3853</v>
      </c>
      <c r="C264" s="32" t="s">
        <v>12841</v>
      </c>
      <c r="D264" s="231"/>
      <c r="E264" s="231"/>
      <c r="F264" s="532"/>
      <c r="G264" s="527"/>
      <c r="H264" s="8"/>
      <c r="I264" s="144"/>
      <c r="J264" s="94"/>
      <c r="K264" s="140"/>
      <c r="L264" s="54"/>
      <c r="M264" s="254"/>
      <c r="N264" s="8"/>
      <c r="O264" s="8"/>
      <c r="P264" s="54"/>
      <c r="Q264" s="52"/>
      <c r="R264" s="8"/>
      <c r="S264" s="8"/>
      <c r="T264" s="8"/>
      <c r="U264" s="482"/>
      <c r="V264" s="83"/>
      <c r="W264" s="528"/>
      <c r="X264" s="227"/>
      <c r="Y264" s="22"/>
      <c r="Z264" s="109"/>
      <c r="AA264" s="213" t="s">
        <v>30</v>
      </c>
      <c r="AB264" s="74">
        <v>5.0</v>
      </c>
      <c r="AC264" s="522" t="s">
        <v>31</v>
      </c>
      <c r="AD264" s="45">
        <f>ROUND(ROUND(ROUND(H152+K224,0)*P$260,0)*W263,0)-AB264</f>
        <v>194</v>
      </c>
      <c r="AE264" s="79"/>
    </row>
    <row r="265" ht="16.5" customHeight="1">
      <c r="A265" s="29">
        <v>61.0</v>
      </c>
      <c r="B265" s="29" t="s">
        <v>3855</v>
      </c>
      <c r="C265" s="32" t="s">
        <v>12842</v>
      </c>
      <c r="D265" s="389"/>
      <c r="E265" s="231"/>
      <c r="F265" s="543"/>
      <c r="G265" s="113"/>
      <c r="H265" s="8"/>
      <c r="I265" s="144"/>
      <c r="J265" s="94"/>
      <c r="K265" s="140"/>
      <c r="L265" s="54"/>
      <c r="M265" s="254"/>
      <c r="N265" s="8"/>
      <c r="O265" s="8"/>
      <c r="P265" s="54"/>
      <c r="Q265" s="52"/>
      <c r="R265" s="8"/>
      <c r="S265" s="8"/>
      <c r="T265" s="8"/>
      <c r="U265" s="482"/>
      <c r="V265" s="99"/>
      <c r="W265" s="529"/>
      <c r="X265" s="305" t="s">
        <v>20</v>
      </c>
      <c r="Y265" s="41" t="s">
        <v>21</v>
      </c>
      <c r="Z265" s="86">
        <v>0.85</v>
      </c>
      <c r="AA265" s="75"/>
      <c r="AB265" s="213"/>
      <c r="AC265" s="213"/>
      <c r="AD265" s="45">
        <f>ROUND(ROUND(ROUND(ROUND(H152+K224,0)*P$260,0)*W263,0)*Z265,0)</f>
        <v>169</v>
      </c>
      <c r="AE265" s="79"/>
    </row>
    <row r="266" ht="16.5" customHeight="1">
      <c r="A266" s="29">
        <v>61.0</v>
      </c>
      <c r="B266" s="29" t="s">
        <v>3857</v>
      </c>
      <c r="C266" s="32" t="s">
        <v>12843</v>
      </c>
      <c r="D266" s="389"/>
      <c r="E266" s="231"/>
      <c r="F266" s="543"/>
      <c r="G266" s="113"/>
      <c r="H266" s="8"/>
      <c r="I266" s="144"/>
      <c r="J266" s="94"/>
      <c r="K266" s="140"/>
      <c r="L266" s="54"/>
      <c r="M266" s="254"/>
      <c r="N266" s="8"/>
      <c r="O266" s="8"/>
      <c r="P266" s="54"/>
      <c r="Q266" s="52"/>
      <c r="R266" s="8"/>
      <c r="S266" s="8"/>
      <c r="T266" s="8"/>
      <c r="U266" s="530"/>
      <c r="V266" s="24"/>
      <c r="W266" s="26"/>
      <c r="X266" s="484"/>
      <c r="Y266" s="56"/>
      <c r="Z266" s="526"/>
      <c r="AA266" s="213" t="s">
        <v>30</v>
      </c>
      <c r="AB266" s="74">
        <v>5.0</v>
      </c>
      <c r="AC266" s="522" t="s">
        <v>31</v>
      </c>
      <c r="AD266" s="45">
        <f>ROUND(ROUND(ROUND(ROUND(H152+K224,0)*P$260,0)*W263,0)*Z265,0)-AB266</f>
        <v>164</v>
      </c>
      <c r="AE266" s="79"/>
    </row>
    <row r="267" ht="16.5" customHeight="1">
      <c r="A267" s="29">
        <v>61.0</v>
      </c>
      <c r="B267" s="29" t="s">
        <v>3859</v>
      </c>
      <c r="C267" s="32" t="s">
        <v>12844</v>
      </c>
      <c r="D267" s="389"/>
      <c r="E267" s="231"/>
      <c r="F267" s="543"/>
      <c r="G267" s="113"/>
      <c r="H267" s="8"/>
      <c r="I267" s="144"/>
      <c r="J267" s="94"/>
      <c r="K267" s="140"/>
      <c r="L267" s="54"/>
      <c r="M267" s="254"/>
      <c r="N267" s="8"/>
      <c r="O267" s="8"/>
      <c r="P267" s="54"/>
      <c r="Q267" s="52"/>
      <c r="R267" s="8"/>
      <c r="S267" s="8"/>
      <c r="T267" s="54"/>
      <c r="U267" s="102" t="s">
        <v>329</v>
      </c>
      <c r="V267" s="83" t="s">
        <v>21</v>
      </c>
      <c r="W267" s="528">
        <v>0.85</v>
      </c>
      <c r="X267" s="37"/>
      <c r="Y267" s="7"/>
      <c r="Z267" s="39"/>
      <c r="AA267" s="213"/>
      <c r="AB267" s="213"/>
      <c r="AC267" s="213"/>
      <c r="AD267" s="114">
        <f>ROUND(ROUND(ROUND(H152+K224,0)*P$260,0)*W267,0)</f>
        <v>241</v>
      </c>
      <c r="AE267" s="79"/>
    </row>
    <row r="268" ht="16.5" customHeight="1">
      <c r="A268" s="29">
        <v>61.0</v>
      </c>
      <c r="B268" s="29" t="s">
        <v>3861</v>
      </c>
      <c r="C268" s="32" t="s">
        <v>12845</v>
      </c>
      <c r="D268" s="389"/>
      <c r="E268" s="231"/>
      <c r="F268" s="543"/>
      <c r="G268" s="113"/>
      <c r="H268" s="8"/>
      <c r="I268" s="144"/>
      <c r="J268" s="94"/>
      <c r="K268" s="140"/>
      <c r="L268" s="54"/>
      <c r="M268" s="254"/>
      <c r="N268" s="8"/>
      <c r="O268" s="8"/>
      <c r="P268" s="54"/>
      <c r="Q268" s="52"/>
      <c r="R268" s="8"/>
      <c r="S268" s="8"/>
      <c r="T268" s="8"/>
      <c r="U268" s="482"/>
      <c r="V268" s="83"/>
      <c r="W268" s="528"/>
      <c r="X268" s="227"/>
      <c r="Y268" s="22"/>
      <c r="Z268" s="109"/>
      <c r="AA268" s="213" t="s">
        <v>30</v>
      </c>
      <c r="AB268" s="74">
        <v>5.0</v>
      </c>
      <c r="AC268" s="522" t="s">
        <v>31</v>
      </c>
      <c r="AD268" s="114">
        <f>ROUND(ROUND(ROUND(H152+K224,0)*P$260,0)*W267,0)-AB268</f>
        <v>236</v>
      </c>
      <c r="AE268" s="79"/>
    </row>
    <row r="269" ht="16.5" customHeight="1">
      <c r="A269" s="29">
        <v>61.0</v>
      </c>
      <c r="B269" s="29" t="s">
        <v>3863</v>
      </c>
      <c r="C269" s="32" t="s">
        <v>12846</v>
      </c>
      <c r="D269" s="389"/>
      <c r="E269" s="231"/>
      <c r="F269" s="532"/>
      <c r="G269" s="527"/>
      <c r="H269" s="527"/>
      <c r="I269" s="532"/>
      <c r="J269" s="94"/>
      <c r="K269" s="140"/>
      <c r="L269" s="54"/>
      <c r="M269" s="254"/>
      <c r="N269" s="8"/>
      <c r="O269" s="8"/>
      <c r="P269" s="54"/>
      <c r="Q269" s="52"/>
      <c r="R269" s="8"/>
      <c r="S269" s="8"/>
      <c r="T269" s="8"/>
      <c r="U269" s="482"/>
      <c r="V269" s="99"/>
      <c r="W269" s="529"/>
      <c r="X269" s="305" t="s">
        <v>20</v>
      </c>
      <c r="Y269" s="41" t="s">
        <v>21</v>
      </c>
      <c r="Z269" s="86">
        <v>0.85</v>
      </c>
      <c r="AA269" s="75"/>
      <c r="AB269" s="213"/>
      <c r="AC269" s="213"/>
      <c r="AD269" s="114">
        <f>ROUND(ROUND(ROUND(ROUND(H152+K224,0)*P$260,0)*W267,0)*Z269,0)</f>
        <v>205</v>
      </c>
      <c r="AE269" s="79"/>
    </row>
    <row r="270" ht="16.5" customHeight="1">
      <c r="A270" s="29">
        <v>61.0</v>
      </c>
      <c r="B270" s="29" t="s">
        <v>3865</v>
      </c>
      <c r="C270" s="32" t="s">
        <v>12847</v>
      </c>
      <c r="D270" s="389"/>
      <c r="E270" s="231"/>
      <c r="F270" s="532"/>
      <c r="G270" s="527"/>
      <c r="H270" s="527"/>
      <c r="I270" s="532"/>
      <c r="J270" s="94"/>
      <c r="K270" s="140"/>
      <c r="L270" s="54"/>
      <c r="M270" s="254"/>
      <c r="N270" s="8"/>
      <c r="O270" s="8"/>
      <c r="P270" s="54"/>
      <c r="Q270" s="227"/>
      <c r="R270" s="22"/>
      <c r="S270" s="22"/>
      <c r="T270" s="22"/>
      <c r="U270" s="484"/>
      <c r="V270" s="24"/>
      <c r="W270" s="26"/>
      <c r="X270" s="484"/>
      <c r="Y270" s="56"/>
      <c r="Z270" s="526"/>
      <c r="AA270" s="213" t="s">
        <v>30</v>
      </c>
      <c r="AB270" s="74">
        <v>5.0</v>
      </c>
      <c r="AC270" s="522" t="s">
        <v>31</v>
      </c>
      <c r="AD270" s="114">
        <f>ROUND(ROUND(ROUND(ROUND(H152+K224,0)*P$260,0)*W267,0)*Z269,0)-AB270</f>
        <v>200</v>
      </c>
      <c r="AE270" s="79"/>
    </row>
    <row r="271" ht="16.5" customHeight="1">
      <c r="A271" s="403">
        <v>61.0</v>
      </c>
      <c r="B271" s="403" t="s">
        <v>3867</v>
      </c>
      <c r="C271" s="405" t="s">
        <v>12848</v>
      </c>
      <c r="D271" s="389"/>
      <c r="E271" s="389"/>
      <c r="F271" s="532"/>
      <c r="G271" s="527"/>
      <c r="H271" s="527"/>
      <c r="I271" s="532"/>
      <c r="J271" s="94"/>
      <c r="K271" s="140"/>
      <c r="L271" s="54"/>
      <c r="M271" s="254"/>
      <c r="N271" s="8"/>
      <c r="O271" s="8"/>
      <c r="P271" s="54"/>
      <c r="Q271" s="604" t="s">
        <v>23</v>
      </c>
      <c r="R271" s="605" t="s">
        <v>24</v>
      </c>
      <c r="S271" s="606"/>
      <c r="T271" s="606"/>
      <c r="U271" s="607"/>
      <c r="V271" s="608"/>
      <c r="W271" s="609"/>
      <c r="X271" s="610"/>
      <c r="Y271" s="611"/>
      <c r="Z271" s="612"/>
      <c r="AA271" s="613"/>
      <c r="AB271" s="613"/>
      <c r="AC271" s="613"/>
      <c r="AD271" s="414">
        <f>ROUND(ROUND(ROUND(H152+K224,0)*P$260,0)*T272,0)</f>
        <v>199</v>
      </c>
      <c r="AE271" s="79"/>
    </row>
    <row r="272" ht="16.5" customHeight="1">
      <c r="A272" s="403">
        <v>61.0</v>
      </c>
      <c r="B272" s="403" t="s">
        <v>3869</v>
      </c>
      <c r="C272" s="405" t="s">
        <v>12849</v>
      </c>
      <c r="D272" s="389"/>
      <c r="E272" s="389"/>
      <c r="F272" s="532"/>
      <c r="G272" s="527"/>
      <c r="H272" s="527"/>
      <c r="I272" s="532"/>
      <c r="J272" s="94"/>
      <c r="K272" s="140"/>
      <c r="L272" s="54"/>
      <c r="M272" s="254"/>
      <c r="N272" s="8"/>
      <c r="O272" s="8"/>
      <c r="P272" s="54"/>
      <c r="Q272" s="481"/>
      <c r="R272" s="506"/>
      <c r="S272" s="614" t="s">
        <v>21</v>
      </c>
      <c r="T272" s="615">
        <v>0.7</v>
      </c>
      <c r="U272" s="616"/>
      <c r="V272" s="617"/>
      <c r="W272" s="618"/>
      <c r="X272" s="619"/>
      <c r="Y272" s="620"/>
      <c r="Z272" s="621"/>
      <c r="AA272" s="613" t="s">
        <v>30</v>
      </c>
      <c r="AB272" s="622">
        <v>5.0</v>
      </c>
      <c r="AC272" s="623" t="s">
        <v>31</v>
      </c>
      <c r="AD272" s="414">
        <f>ROUND(ROUND(ROUND(H152+K224,0)*P$260,0)*T272,0)-AB272</f>
        <v>194</v>
      </c>
      <c r="AE272" s="79"/>
    </row>
    <row r="273" ht="16.5" customHeight="1">
      <c r="A273" s="403">
        <v>61.0</v>
      </c>
      <c r="B273" s="403" t="s">
        <v>3871</v>
      </c>
      <c r="C273" s="405" t="s">
        <v>12850</v>
      </c>
      <c r="D273" s="389"/>
      <c r="E273" s="389"/>
      <c r="F273" s="532"/>
      <c r="G273" s="527"/>
      <c r="H273" s="527"/>
      <c r="I273" s="532"/>
      <c r="J273" s="94"/>
      <c r="K273" s="140"/>
      <c r="L273" s="54"/>
      <c r="M273" s="254"/>
      <c r="N273" s="8"/>
      <c r="O273" s="8"/>
      <c r="P273" s="54"/>
      <c r="Q273" s="481"/>
      <c r="R273" s="506"/>
      <c r="S273" s="618"/>
      <c r="T273" s="618"/>
      <c r="U273" s="616"/>
      <c r="V273" s="617"/>
      <c r="W273" s="618"/>
      <c r="X273" s="507" t="s">
        <v>20</v>
      </c>
      <c r="Y273" s="624" t="s">
        <v>21</v>
      </c>
      <c r="Z273" s="625">
        <v>0.85</v>
      </c>
      <c r="AA273" s="626"/>
      <c r="AB273" s="613"/>
      <c r="AC273" s="613"/>
      <c r="AD273" s="414">
        <f>ROUND(ROUND(ROUND(ROUND(H152+K224,0)*P$260,0)*T272,0)*Z273,0)</f>
        <v>169</v>
      </c>
      <c r="AE273" s="79"/>
    </row>
    <row r="274" ht="16.5" customHeight="1">
      <c r="A274" s="403">
        <v>61.0</v>
      </c>
      <c r="B274" s="403" t="s">
        <v>3873</v>
      </c>
      <c r="C274" s="405" t="s">
        <v>12851</v>
      </c>
      <c r="D274" s="389"/>
      <c r="E274" s="389"/>
      <c r="F274" s="532"/>
      <c r="G274" s="527"/>
      <c r="H274" s="527"/>
      <c r="I274" s="532"/>
      <c r="J274" s="94"/>
      <c r="K274" s="140"/>
      <c r="L274" s="54"/>
      <c r="M274" s="254"/>
      <c r="N274" s="8"/>
      <c r="O274" s="8"/>
      <c r="P274" s="54"/>
      <c r="Q274" s="508"/>
      <c r="R274" s="510"/>
      <c r="S274" s="614"/>
      <c r="T274" s="614"/>
      <c r="U274" s="627"/>
      <c r="V274" s="628"/>
      <c r="W274" s="629"/>
      <c r="X274" s="495"/>
      <c r="Y274" s="630"/>
      <c r="Z274" s="631"/>
      <c r="AA274" s="613" t="s">
        <v>30</v>
      </c>
      <c r="AB274" s="622">
        <v>5.0</v>
      </c>
      <c r="AC274" s="623" t="s">
        <v>31</v>
      </c>
      <c r="AD274" s="414">
        <f>ROUND(ROUND(ROUND(ROUND(H152+K224,0)*P$260,0)*T272,0)*Z273,0)-AB274</f>
        <v>164</v>
      </c>
      <c r="AE274" s="79"/>
    </row>
    <row r="275" ht="16.5" customHeight="1">
      <c r="A275" s="403">
        <v>61.0</v>
      </c>
      <c r="B275" s="403" t="s">
        <v>3875</v>
      </c>
      <c r="C275" s="405" t="s">
        <v>12852</v>
      </c>
      <c r="D275" s="389"/>
      <c r="E275" s="389"/>
      <c r="F275" s="532"/>
      <c r="G275" s="527"/>
      <c r="H275" s="527"/>
      <c r="I275" s="532"/>
      <c r="J275" s="94"/>
      <c r="K275" s="140"/>
      <c r="L275" s="54"/>
      <c r="M275" s="254"/>
      <c r="N275" s="8"/>
      <c r="O275" s="8"/>
      <c r="P275" s="54"/>
      <c r="Q275" s="632"/>
      <c r="R275" s="618"/>
      <c r="S275" s="618"/>
      <c r="T275" s="618"/>
      <c r="U275" s="605" t="s">
        <v>326</v>
      </c>
      <c r="V275" s="624" t="s">
        <v>21</v>
      </c>
      <c r="W275" s="633">
        <v>0.7</v>
      </c>
      <c r="X275" s="610"/>
      <c r="Y275" s="611"/>
      <c r="Z275" s="612"/>
      <c r="AA275" s="613"/>
      <c r="AB275" s="613"/>
      <c r="AC275" s="613"/>
      <c r="AD275" s="414">
        <f>ROUND(ROUND(ROUND(ROUND(H152+K224,0)*P$260,0)*T272,0)*W275,0)</f>
        <v>139</v>
      </c>
      <c r="AE275" s="79"/>
    </row>
    <row r="276" ht="16.5" customHeight="1">
      <c r="A276" s="403">
        <v>61.0</v>
      </c>
      <c r="B276" s="403" t="s">
        <v>3877</v>
      </c>
      <c r="C276" s="405" t="s">
        <v>12853</v>
      </c>
      <c r="D276" s="389"/>
      <c r="E276" s="389"/>
      <c r="F276" s="532"/>
      <c r="G276" s="527"/>
      <c r="H276" s="527"/>
      <c r="I276" s="532"/>
      <c r="J276" s="94"/>
      <c r="K276" s="140"/>
      <c r="L276" s="54"/>
      <c r="M276" s="254"/>
      <c r="N276" s="8"/>
      <c r="O276" s="8"/>
      <c r="P276" s="54"/>
      <c r="Q276" s="632"/>
      <c r="R276" s="618"/>
      <c r="S276" s="618"/>
      <c r="T276" s="618"/>
      <c r="U276" s="506"/>
      <c r="V276" s="614"/>
      <c r="W276" s="615"/>
      <c r="X276" s="634"/>
      <c r="Y276" s="635"/>
      <c r="Z276" s="621"/>
      <c r="AA276" s="613" t="s">
        <v>30</v>
      </c>
      <c r="AB276" s="622">
        <v>5.0</v>
      </c>
      <c r="AC276" s="623" t="s">
        <v>31</v>
      </c>
      <c r="AD276" s="414">
        <f>ROUND(ROUND(ROUND(ROUND(H152+K224,0)*P$260,0)*T272,0)*W275,0)-AB276</f>
        <v>134</v>
      </c>
      <c r="AE276" s="79"/>
    </row>
    <row r="277" ht="16.5" customHeight="1">
      <c r="A277" s="403">
        <v>61.0</v>
      </c>
      <c r="B277" s="403" t="s">
        <v>3879</v>
      </c>
      <c r="C277" s="405" t="s">
        <v>12854</v>
      </c>
      <c r="D277" s="389"/>
      <c r="E277" s="389"/>
      <c r="F277" s="532"/>
      <c r="G277" s="527"/>
      <c r="H277" s="527"/>
      <c r="I277" s="532"/>
      <c r="J277" s="94"/>
      <c r="K277" s="140"/>
      <c r="L277" s="54"/>
      <c r="M277" s="254"/>
      <c r="N277" s="8"/>
      <c r="O277" s="8"/>
      <c r="P277" s="54"/>
      <c r="Q277" s="636"/>
      <c r="R277" s="614"/>
      <c r="S277" s="637"/>
      <c r="T277" s="638"/>
      <c r="U277" s="510"/>
      <c r="V277" s="639"/>
      <c r="W277" s="640"/>
      <c r="X277" s="507" t="s">
        <v>20</v>
      </c>
      <c r="Y277" s="624" t="s">
        <v>21</v>
      </c>
      <c r="Z277" s="625">
        <v>0.85</v>
      </c>
      <c r="AA277" s="626"/>
      <c r="AB277" s="613"/>
      <c r="AC277" s="613"/>
      <c r="AD277" s="414">
        <f>ROUND(ROUND(ROUND(ROUND(ROUND(H152+K224,0)*P$260,0)*T272,0)*W275,0)*Z277,0)</f>
        <v>118</v>
      </c>
      <c r="AE277" s="79"/>
    </row>
    <row r="278" ht="16.5" customHeight="1">
      <c r="A278" s="403">
        <v>61.0</v>
      </c>
      <c r="B278" s="403" t="s">
        <v>3881</v>
      </c>
      <c r="C278" s="405" t="s">
        <v>12855</v>
      </c>
      <c r="D278" s="389"/>
      <c r="E278" s="389"/>
      <c r="F278" s="532"/>
      <c r="G278" s="527"/>
      <c r="H278" s="527"/>
      <c r="I278" s="532"/>
      <c r="J278" s="94"/>
      <c r="K278" s="140"/>
      <c r="L278" s="54"/>
      <c r="M278" s="254"/>
      <c r="N278" s="8"/>
      <c r="O278" s="8"/>
      <c r="P278" s="54"/>
      <c r="Q278" s="636"/>
      <c r="R278" s="614"/>
      <c r="S278" s="614"/>
      <c r="T278" s="614"/>
      <c r="U278" s="641"/>
      <c r="V278" s="642"/>
      <c r="W278" s="643"/>
      <c r="X278" s="495"/>
      <c r="Y278" s="630"/>
      <c r="Z278" s="631"/>
      <c r="AA278" s="613" t="s">
        <v>30</v>
      </c>
      <c r="AB278" s="622">
        <v>5.0</v>
      </c>
      <c r="AC278" s="623" t="s">
        <v>31</v>
      </c>
      <c r="AD278" s="414">
        <f>ROUND(ROUND(ROUND(ROUND(ROUND(H152+K224,0)*P$260,0)*T272,0)*W275,0)*Z277,0)-AB278</f>
        <v>113</v>
      </c>
      <c r="AE278" s="79"/>
    </row>
    <row r="279" ht="16.5" customHeight="1">
      <c r="A279" s="403">
        <v>61.0</v>
      </c>
      <c r="B279" s="403" t="s">
        <v>3883</v>
      </c>
      <c r="C279" s="405" t="s">
        <v>12856</v>
      </c>
      <c r="D279" s="389"/>
      <c r="E279" s="389"/>
      <c r="F279" s="532"/>
      <c r="G279" s="527"/>
      <c r="H279" s="527"/>
      <c r="I279" s="532"/>
      <c r="J279" s="94"/>
      <c r="K279" s="140"/>
      <c r="L279" s="54"/>
      <c r="M279" s="254"/>
      <c r="N279" s="8"/>
      <c r="O279" s="8"/>
      <c r="P279" s="54"/>
      <c r="Q279" s="632"/>
      <c r="R279" s="614"/>
      <c r="S279" s="644"/>
      <c r="T279" s="645"/>
      <c r="U279" s="605" t="s">
        <v>329</v>
      </c>
      <c r="V279" s="614" t="s">
        <v>21</v>
      </c>
      <c r="W279" s="615">
        <v>0.85</v>
      </c>
      <c r="X279" s="610"/>
      <c r="Y279" s="611"/>
      <c r="Z279" s="612"/>
      <c r="AA279" s="613"/>
      <c r="AB279" s="613"/>
      <c r="AC279" s="613"/>
      <c r="AD279" s="414">
        <f>ROUND(ROUND(ROUND(ROUND(H152+K224,0)*P$260,0)*T272,0)*W279,0)</f>
        <v>169</v>
      </c>
      <c r="AE279" s="79"/>
    </row>
    <row r="280" ht="16.5" customHeight="1">
      <c r="A280" s="403">
        <v>61.0</v>
      </c>
      <c r="B280" s="403" t="s">
        <v>3885</v>
      </c>
      <c r="C280" s="405" t="s">
        <v>12857</v>
      </c>
      <c r="D280" s="389"/>
      <c r="E280" s="389"/>
      <c r="F280" s="532"/>
      <c r="G280" s="527"/>
      <c r="H280" s="527"/>
      <c r="I280" s="532"/>
      <c r="J280" s="94"/>
      <c r="K280" s="140"/>
      <c r="L280" s="54"/>
      <c r="M280" s="254"/>
      <c r="N280" s="8"/>
      <c r="O280" s="8"/>
      <c r="P280" s="54"/>
      <c r="Q280" s="632"/>
      <c r="R280" s="614"/>
      <c r="S280" s="615"/>
      <c r="T280" s="615"/>
      <c r="U280" s="506"/>
      <c r="V280" s="614"/>
      <c r="W280" s="615"/>
      <c r="X280" s="634"/>
      <c r="Y280" s="635"/>
      <c r="Z280" s="621"/>
      <c r="AA280" s="613" t="s">
        <v>30</v>
      </c>
      <c r="AB280" s="622">
        <v>5.0</v>
      </c>
      <c r="AC280" s="623" t="s">
        <v>31</v>
      </c>
      <c r="AD280" s="414">
        <f>ROUND(ROUND(ROUND(ROUND(H152+K224,0)*P$260,0)*T272,0)*W279,0)-AB280</f>
        <v>164</v>
      </c>
      <c r="AE280" s="79"/>
    </row>
    <row r="281" ht="16.5" customHeight="1">
      <c r="A281" s="403">
        <v>61.0</v>
      </c>
      <c r="B281" s="403" t="s">
        <v>3887</v>
      </c>
      <c r="C281" s="405" t="s">
        <v>12858</v>
      </c>
      <c r="D281" s="389"/>
      <c r="E281" s="389"/>
      <c r="F281" s="532"/>
      <c r="G281" s="527"/>
      <c r="H281" s="527"/>
      <c r="I281" s="532"/>
      <c r="J281" s="94"/>
      <c r="K281" s="140"/>
      <c r="L281" s="54"/>
      <c r="M281" s="254"/>
      <c r="N281" s="8"/>
      <c r="O281" s="8"/>
      <c r="P281" s="54"/>
      <c r="Q281" s="636"/>
      <c r="R281" s="614"/>
      <c r="S281" s="615"/>
      <c r="T281" s="615"/>
      <c r="U281" s="506"/>
      <c r="V281" s="639"/>
      <c r="W281" s="640"/>
      <c r="X281" s="507" t="s">
        <v>20</v>
      </c>
      <c r="Y281" s="624" t="s">
        <v>21</v>
      </c>
      <c r="Z281" s="625">
        <v>0.85</v>
      </c>
      <c r="AA281" s="626"/>
      <c r="AB281" s="613"/>
      <c r="AC281" s="613"/>
      <c r="AD281" s="414">
        <f>ROUND(ROUND(ROUND(ROUND(ROUND(H152+K224,0)*P$260,0)*T272,0)*W279,0)*Z281,0)</f>
        <v>144</v>
      </c>
      <c r="AE281" s="79"/>
    </row>
    <row r="282" ht="16.5" customHeight="1">
      <c r="A282" s="403">
        <v>61.0</v>
      </c>
      <c r="B282" s="403" t="s">
        <v>3889</v>
      </c>
      <c r="C282" s="405" t="s">
        <v>12859</v>
      </c>
      <c r="D282" s="389"/>
      <c r="E282" s="389"/>
      <c r="F282" s="532"/>
      <c r="G282" s="527"/>
      <c r="H282" s="527"/>
      <c r="I282" s="532"/>
      <c r="J282" s="94"/>
      <c r="K282" s="140"/>
      <c r="L282" s="54"/>
      <c r="M282" s="254"/>
      <c r="N282" s="8"/>
      <c r="O282" s="8"/>
      <c r="P282" s="54"/>
      <c r="Q282" s="632"/>
      <c r="R282" s="614"/>
      <c r="S282" s="614"/>
      <c r="T282" s="614"/>
      <c r="U282" s="495"/>
      <c r="V282" s="642"/>
      <c r="W282" s="643"/>
      <c r="X282" s="495"/>
      <c r="Y282" s="630"/>
      <c r="Z282" s="631"/>
      <c r="AA282" s="613" t="s">
        <v>30</v>
      </c>
      <c r="AB282" s="622">
        <v>5.0</v>
      </c>
      <c r="AC282" s="623" t="s">
        <v>31</v>
      </c>
      <c r="AD282" s="414">
        <f>ROUND(ROUND(ROUND(ROUND(ROUND(H152+K224,0)*P$260,0)*T272,0)*W279,0)*Z281,0)-AB282</f>
        <v>139</v>
      </c>
      <c r="AE282" s="79"/>
    </row>
    <row r="283" ht="16.5" customHeight="1">
      <c r="A283" s="403">
        <v>61.0</v>
      </c>
      <c r="B283" s="403" t="s">
        <v>3891</v>
      </c>
      <c r="C283" s="405" t="s">
        <v>12860</v>
      </c>
      <c r="D283" s="389"/>
      <c r="E283" s="389"/>
      <c r="F283" s="532"/>
      <c r="G283" s="527"/>
      <c r="H283" s="527"/>
      <c r="I283" s="532"/>
      <c r="J283" s="94"/>
      <c r="K283" s="140"/>
      <c r="L283" s="54"/>
      <c r="M283" s="254"/>
      <c r="N283" s="8"/>
      <c r="O283" s="8"/>
      <c r="P283" s="54"/>
      <c r="Q283" s="632"/>
      <c r="R283" s="605" t="s">
        <v>27</v>
      </c>
      <c r="S283" s="606"/>
      <c r="T283" s="606"/>
      <c r="U283" s="607"/>
      <c r="V283" s="608"/>
      <c r="W283" s="609"/>
      <c r="X283" s="610"/>
      <c r="Y283" s="611"/>
      <c r="Z283" s="612"/>
      <c r="AA283" s="613"/>
      <c r="AB283" s="613"/>
      <c r="AC283" s="613"/>
      <c r="AD283" s="414">
        <f>ROUND(ROUND(ROUND(H152+K224,0)*P$260,0)*T284,0)</f>
        <v>142</v>
      </c>
      <c r="AE283" s="79"/>
    </row>
    <row r="284" ht="16.5" customHeight="1">
      <c r="A284" s="403">
        <v>61.0</v>
      </c>
      <c r="B284" s="403" t="s">
        <v>3893</v>
      </c>
      <c r="C284" s="405" t="s">
        <v>12861</v>
      </c>
      <c r="D284" s="389"/>
      <c r="E284" s="389"/>
      <c r="F284" s="532"/>
      <c r="G284" s="527"/>
      <c r="H284" s="527"/>
      <c r="I284" s="532"/>
      <c r="J284" s="94"/>
      <c r="K284" s="140"/>
      <c r="L284" s="54"/>
      <c r="M284" s="254"/>
      <c r="N284" s="8"/>
      <c r="O284" s="8"/>
      <c r="P284" s="54"/>
      <c r="Q284" s="646"/>
      <c r="R284" s="506"/>
      <c r="S284" s="614" t="s">
        <v>21</v>
      </c>
      <c r="T284" s="615">
        <v>0.5</v>
      </c>
      <c r="U284" s="616"/>
      <c r="V284" s="617"/>
      <c r="W284" s="618"/>
      <c r="X284" s="619"/>
      <c r="Y284" s="620"/>
      <c r="Z284" s="621"/>
      <c r="AA284" s="613" t="s">
        <v>30</v>
      </c>
      <c r="AB284" s="622">
        <v>5.0</v>
      </c>
      <c r="AC284" s="623" t="s">
        <v>31</v>
      </c>
      <c r="AD284" s="414">
        <f>ROUND(ROUND(ROUND(H152+K224,0)*P$260,0)*T284,0)-AB284</f>
        <v>137</v>
      </c>
      <c r="AE284" s="79"/>
    </row>
    <row r="285" ht="16.5" customHeight="1">
      <c r="A285" s="403">
        <v>61.0</v>
      </c>
      <c r="B285" s="403" t="s">
        <v>3895</v>
      </c>
      <c r="C285" s="405" t="s">
        <v>12862</v>
      </c>
      <c r="D285" s="389"/>
      <c r="E285" s="389"/>
      <c r="F285" s="532"/>
      <c r="G285" s="527"/>
      <c r="H285" s="527"/>
      <c r="I285" s="532"/>
      <c r="J285" s="94"/>
      <c r="K285" s="140"/>
      <c r="L285" s="54"/>
      <c r="M285" s="254"/>
      <c r="N285" s="8"/>
      <c r="O285" s="8"/>
      <c r="P285" s="54"/>
      <c r="Q285" s="646"/>
      <c r="R285" s="506"/>
      <c r="S285" s="618"/>
      <c r="T285" s="618"/>
      <c r="U285" s="616"/>
      <c r="V285" s="617"/>
      <c r="W285" s="618"/>
      <c r="X285" s="507" t="s">
        <v>20</v>
      </c>
      <c r="Y285" s="624" t="s">
        <v>21</v>
      </c>
      <c r="Z285" s="625">
        <v>0.85</v>
      </c>
      <c r="AA285" s="626"/>
      <c r="AB285" s="613"/>
      <c r="AC285" s="613"/>
      <c r="AD285" s="414">
        <f>ROUND(ROUND(ROUND(ROUND(H152+K224,0)*P$260,0)*T284,0)*Z285,0)</f>
        <v>121</v>
      </c>
      <c r="AE285" s="79"/>
    </row>
    <row r="286" ht="16.5" customHeight="1">
      <c r="A286" s="403">
        <v>61.0</v>
      </c>
      <c r="B286" s="403" t="s">
        <v>3897</v>
      </c>
      <c r="C286" s="405" t="s">
        <v>12863</v>
      </c>
      <c r="D286" s="389"/>
      <c r="E286" s="389"/>
      <c r="F286" s="532"/>
      <c r="G286" s="527"/>
      <c r="H286" s="527"/>
      <c r="I286" s="532"/>
      <c r="J286" s="94"/>
      <c r="K286" s="140"/>
      <c r="L286" s="54"/>
      <c r="M286" s="254"/>
      <c r="N286" s="8"/>
      <c r="O286" s="8"/>
      <c r="P286" s="54"/>
      <c r="Q286" s="646"/>
      <c r="R286" s="510"/>
      <c r="S286" s="614"/>
      <c r="T286" s="614"/>
      <c r="U286" s="627"/>
      <c r="V286" s="628"/>
      <c r="W286" s="629"/>
      <c r="X286" s="495"/>
      <c r="Y286" s="630"/>
      <c r="Z286" s="631"/>
      <c r="AA286" s="613" t="s">
        <v>30</v>
      </c>
      <c r="AB286" s="622">
        <v>5.0</v>
      </c>
      <c r="AC286" s="623" t="s">
        <v>31</v>
      </c>
      <c r="AD286" s="414">
        <f>ROUND(ROUND(ROUND(ROUND(H152+K224,0)*P$260,0)*T284,0)*Z285,0)-AB286</f>
        <v>116</v>
      </c>
      <c r="AE286" s="79"/>
    </row>
    <row r="287" ht="16.5" customHeight="1">
      <c r="A287" s="403">
        <v>61.0</v>
      </c>
      <c r="B287" s="403" t="s">
        <v>3899</v>
      </c>
      <c r="C287" s="405" t="s">
        <v>12864</v>
      </c>
      <c r="D287" s="389"/>
      <c r="E287" s="389"/>
      <c r="F287" s="532"/>
      <c r="G287" s="527"/>
      <c r="H287" s="527"/>
      <c r="I287" s="532"/>
      <c r="J287" s="94"/>
      <c r="K287" s="140"/>
      <c r="L287" s="54"/>
      <c r="M287" s="254"/>
      <c r="N287" s="8"/>
      <c r="O287" s="8"/>
      <c r="P287" s="54"/>
      <c r="Q287" s="632"/>
      <c r="R287" s="618"/>
      <c r="S287" s="618"/>
      <c r="T287" s="618"/>
      <c r="U287" s="605" t="s">
        <v>326</v>
      </c>
      <c r="V287" s="624" t="s">
        <v>21</v>
      </c>
      <c r="W287" s="633">
        <v>0.7</v>
      </c>
      <c r="X287" s="610"/>
      <c r="Y287" s="611"/>
      <c r="Z287" s="612"/>
      <c r="AA287" s="613"/>
      <c r="AB287" s="613"/>
      <c r="AC287" s="613"/>
      <c r="AD287" s="414">
        <f>ROUND(ROUND(ROUND(ROUND(H152+K224,0)*P$260,0)*T284,0)*W287,0)</f>
        <v>99</v>
      </c>
      <c r="AE287" s="79"/>
    </row>
    <row r="288" ht="16.5" customHeight="1">
      <c r="A288" s="403">
        <v>61.0</v>
      </c>
      <c r="B288" s="403" t="s">
        <v>3901</v>
      </c>
      <c r="C288" s="405" t="s">
        <v>12865</v>
      </c>
      <c r="D288" s="389"/>
      <c r="E288" s="389"/>
      <c r="F288" s="532"/>
      <c r="G288" s="527"/>
      <c r="H288" s="527"/>
      <c r="I288" s="532"/>
      <c r="J288" s="94"/>
      <c r="K288" s="140"/>
      <c r="L288" s="54"/>
      <c r="M288" s="254"/>
      <c r="N288" s="8"/>
      <c r="O288" s="8"/>
      <c r="P288" s="54"/>
      <c r="Q288" s="632"/>
      <c r="R288" s="618"/>
      <c r="S288" s="618"/>
      <c r="T288" s="618"/>
      <c r="U288" s="506"/>
      <c r="V288" s="614"/>
      <c r="W288" s="615"/>
      <c r="X288" s="634"/>
      <c r="Y288" s="635"/>
      <c r="Z288" s="621"/>
      <c r="AA288" s="613" t="s">
        <v>30</v>
      </c>
      <c r="AB288" s="622">
        <v>5.0</v>
      </c>
      <c r="AC288" s="623" t="s">
        <v>31</v>
      </c>
      <c r="AD288" s="414">
        <f>ROUND(ROUND(ROUND(ROUND(H152+K224,0)*P$260,0)*T284,0)*W287,0)-AB288</f>
        <v>94</v>
      </c>
      <c r="AE288" s="79"/>
    </row>
    <row r="289" ht="16.5" customHeight="1">
      <c r="A289" s="403">
        <v>61.0</v>
      </c>
      <c r="B289" s="403" t="s">
        <v>3903</v>
      </c>
      <c r="C289" s="405" t="s">
        <v>12866</v>
      </c>
      <c r="D289" s="389"/>
      <c r="E289" s="389"/>
      <c r="F289" s="532"/>
      <c r="G289" s="527"/>
      <c r="H289" s="527"/>
      <c r="I289" s="532"/>
      <c r="J289" s="94"/>
      <c r="K289" s="140"/>
      <c r="L289" s="54"/>
      <c r="M289" s="254"/>
      <c r="N289" s="8"/>
      <c r="O289" s="8"/>
      <c r="P289" s="54"/>
      <c r="Q289" s="636"/>
      <c r="R289" s="614"/>
      <c r="S289" s="637"/>
      <c r="T289" s="638"/>
      <c r="U289" s="510"/>
      <c r="V289" s="639"/>
      <c r="W289" s="640"/>
      <c r="X289" s="507" t="s">
        <v>20</v>
      </c>
      <c r="Y289" s="624" t="s">
        <v>21</v>
      </c>
      <c r="Z289" s="625">
        <v>0.85</v>
      </c>
      <c r="AA289" s="626"/>
      <c r="AB289" s="613"/>
      <c r="AC289" s="613"/>
      <c r="AD289" s="414">
        <f>ROUND(ROUND(ROUND(ROUND(ROUND(H152+K224,0)*P$260,0)*T284,0)*W287,0)*Z289,0)</f>
        <v>84</v>
      </c>
      <c r="AE289" s="79"/>
    </row>
    <row r="290" ht="16.5" customHeight="1">
      <c r="A290" s="403">
        <v>61.0</v>
      </c>
      <c r="B290" s="403" t="s">
        <v>3905</v>
      </c>
      <c r="C290" s="405" t="s">
        <v>12867</v>
      </c>
      <c r="D290" s="389"/>
      <c r="E290" s="389"/>
      <c r="F290" s="532"/>
      <c r="G290" s="527"/>
      <c r="H290" s="527"/>
      <c r="I290" s="532"/>
      <c r="J290" s="94"/>
      <c r="K290" s="140"/>
      <c r="L290" s="54"/>
      <c r="M290" s="254"/>
      <c r="N290" s="8"/>
      <c r="O290" s="8"/>
      <c r="P290" s="54"/>
      <c r="Q290" s="636"/>
      <c r="R290" s="614"/>
      <c r="S290" s="614"/>
      <c r="T290" s="614"/>
      <c r="U290" s="641"/>
      <c r="V290" s="642"/>
      <c r="W290" s="643"/>
      <c r="X290" s="495"/>
      <c r="Y290" s="630"/>
      <c r="Z290" s="631"/>
      <c r="AA290" s="613" t="s">
        <v>30</v>
      </c>
      <c r="AB290" s="622">
        <v>5.0</v>
      </c>
      <c r="AC290" s="623" t="s">
        <v>31</v>
      </c>
      <c r="AD290" s="414">
        <f>ROUND(ROUND(ROUND(ROUND(ROUND(H152+K224,0)*P$260,0)*T284,0)*W287,0)*Z289,0)-AB290</f>
        <v>79</v>
      </c>
      <c r="AE290" s="79"/>
    </row>
    <row r="291" ht="16.5" customHeight="1">
      <c r="A291" s="403">
        <v>61.0</v>
      </c>
      <c r="B291" s="403" t="s">
        <v>3907</v>
      </c>
      <c r="C291" s="405" t="s">
        <v>12868</v>
      </c>
      <c r="D291" s="389"/>
      <c r="E291" s="389"/>
      <c r="F291" s="532"/>
      <c r="G291" s="527"/>
      <c r="H291" s="527"/>
      <c r="I291" s="532"/>
      <c r="J291" s="94"/>
      <c r="K291" s="140"/>
      <c r="L291" s="54"/>
      <c r="M291" s="254"/>
      <c r="N291" s="8"/>
      <c r="O291" s="8"/>
      <c r="P291" s="54"/>
      <c r="Q291" s="632"/>
      <c r="R291" s="614"/>
      <c r="S291" s="644"/>
      <c r="T291" s="645"/>
      <c r="U291" s="605" t="s">
        <v>329</v>
      </c>
      <c r="V291" s="614" t="s">
        <v>21</v>
      </c>
      <c r="W291" s="615">
        <v>0.85</v>
      </c>
      <c r="X291" s="610"/>
      <c r="Y291" s="611"/>
      <c r="Z291" s="612"/>
      <c r="AA291" s="613"/>
      <c r="AB291" s="613"/>
      <c r="AC291" s="613"/>
      <c r="AD291" s="414">
        <f>ROUND(ROUND(ROUND(ROUND(H152+K224,0)*P$260,0)*T284,0)*W291,0)</f>
        <v>121</v>
      </c>
      <c r="AE291" s="79"/>
    </row>
    <row r="292" ht="16.5" customHeight="1">
      <c r="A292" s="403">
        <v>61.0</v>
      </c>
      <c r="B292" s="403" t="s">
        <v>3909</v>
      </c>
      <c r="C292" s="405" t="s">
        <v>12869</v>
      </c>
      <c r="D292" s="389"/>
      <c r="E292" s="389"/>
      <c r="F292" s="532"/>
      <c r="G292" s="527"/>
      <c r="H292" s="527"/>
      <c r="I292" s="532"/>
      <c r="J292" s="94"/>
      <c r="K292" s="140"/>
      <c r="L292" s="54"/>
      <c r="M292" s="254"/>
      <c r="N292" s="8"/>
      <c r="O292" s="8"/>
      <c r="P292" s="54"/>
      <c r="Q292" s="632"/>
      <c r="R292" s="614"/>
      <c r="S292" s="615"/>
      <c r="T292" s="615"/>
      <c r="U292" s="506"/>
      <c r="V292" s="614"/>
      <c r="W292" s="615"/>
      <c r="X292" s="634"/>
      <c r="Y292" s="635"/>
      <c r="Z292" s="621"/>
      <c r="AA292" s="613" t="s">
        <v>30</v>
      </c>
      <c r="AB292" s="622">
        <v>5.0</v>
      </c>
      <c r="AC292" s="623" t="s">
        <v>31</v>
      </c>
      <c r="AD292" s="414">
        <f>ROUND(ROUND(ROUND(ROUND(H152+K224,0)*P$260,0)*T284,0)*W291,0)-AB292</f>
        <v>116</v>
      </c>
      <c r="AE292" s="79"/>
    </row>
    <row r="293" ht="16.5" customHeight="1">
      <c r="A293" s="403">
        <v>61.0</v>
      </c>
      <c r="B293" s="403" t="s">
        <v>3911</v>
      </c>
      <c r="C293" s="405" t="s">
        <v>12870</v>
      </c>
      <c r="D293" s="389"/>
      <c r="E293" s="389"/>
      <c r="F293" s="532"/>
      <c r="G293" s="527"/>
      <c r="H293" s="527"/>
      <c r="I293" s="532"/>
      <c r="J293" s="94"/>
      <c r="K293" s="140"/>
      <c r="L293" s="54"/>
      <c r="M293" s="254"/>
      <c r="N293" s="8"/>
      <c r="O293" s="8"/>
      <c r="P293" s="54"/>
      <c r="Q293" s="636"/>
      <c r="R293" s="614"/>
      <c r="S293" s="615"/>
      <c r="T293" s="615"/>
      <c r="U293" s="506"/>
      <c r="V293" s="639"/>
      <c r="W293" s="640"/>
      <c r="X293" s="507" t="s">
        <v>20</v>
      </c>
      <c r="Y293" s="624" t="s">
        <v>21</v>
      </c>
      <c r="Z293" s="625">
        <v>0.85</v>
      </c>
      <c r="AA293" s="626"/>
      <c r="AB293" s="613"/>
      <c r="AC293" s="613"/>
      <c r="AD293" s="414">
        <f>ROUND(ROUND(ROUND(ROUND(ROUND(H152+K224,0)*P$260,0)*T284,0)*W291,0)*Z293,0)</f>
        <v>103</v>
      </c>
      <c r="AE293" s="79"/>
    </row>
    <row r="294" ht="16.5" customHeight="1">
      <c r="A294" s="403">
        <v>61.0</v>
      </c>
      <c r="B294" s="403" t="s">
        <v>3913</v>
      </c>
      <c r="C294" s="405" t="s">
        <v>12871</v>
      </c>
      <c r="D294" s="389"/>
      <c r="E294" s="389"/>
      <c r="F294" s="532"/>
      <c r="G294" s="527"/>
      <c r="H294" s="527"/>
      <c r="I294" s="532"/>
      <c r="J294" s="94"/>
      <c r="K294" s="140"/>
      <c r="L294" s="54"/>
      <c r="M294" s="254"/>
      <c r="N294" s="8"/>
      <c r="O294" s="8"/>
      <c r="P294" s="54"/>
      <c r="Q294" s="647"/>
      <c r="R294" s="614"/>
      <c r="S294" s="614"/>
      <c r="T294" s="614"/>
      <c r="U294" s="495"/>
      <c r="V294" s="642"/>
      <c r="W294" s="643"/>
      <c r="X294" s="495"/>
      <c r="Y294" s="630"/>
      <c r="Z294" s="631"/>
      <c r="AA294" s="613" t="s">
        <v>30</v>
      </c>
      <c r="AB294" s="622">
        <v>5.0</v>
      </c>
      <c r="AC294" s="623" t="s">
        <v>31</v>
      </c>
      <c r="AD294" s="414">
        <f>ROUND(ROUND(ROUND(ROUND(ROUND(H152+K224,0)*P$260,0)*T284,0)*W291,0)*Z293,0)-AB294</f>
        <v>98</v>
      </c>
      <c r="AE294" s="79"/>
    </row>
    <row r="295" ht="16.5" customHeight="1">
      <c r="A295" s="29">
        <v>61.0</v>
      </c>
      <c r="B295" s="29" t="s">
        <v>3927</v>
      </c>
      <c r="C295" s="32" t="s">
        <v>12872</v>
      </c>
      <c r="D295" s="389"/>
      <c r="E295" s="389"/>
      <c r="F295" s="523"/>
      <c r="G295" s="102" t="s">
        <v>9120</v>
      </c>
      <c r="H295" s="169"/>
      <c r="I295" s="519"/>
      <c r="J295" s="168"/>
      <c r="K295" s="152"/>
      <c r="L295" s="39"/>
      <c r="M295" s="241" t="s">
        <v>4961</v>
      </c>
      <c r="N295" s="598" t="s">
        <v>4962</v>
      </c>
      <c r="O295" s="7"/>
      <c r="P295" s="7"/>
      <c r="Q295" s="37"/>
      <c r="R295" s="7"/>
      <c r="S295" s="7"/>
      <c r="T295" s="7"/>
      <c r="U295" s="521"/>
      <c r="V295" s="14"/>
      <c r="W295" s="8"/>
      <c r="X295" s="37"/>
      <c r="Y295" s="7"/>
      <c r="Z295" s="39"/>
      <c r="AA295" s="213"/>
      <c r="AB295" s="213"/>
      <c r="AC295" s="213"/>
      <c r="AD295" s="45">
        <f>ROUND(ROUND(H296*P$296,0),0)</f>
        <v>305</v>
      </c>
      <c r="AE295" s="79"/>
    </row>
    <row r="296" ht="16.5" customHeight="1">
      <c r="A296" s="29">
        <v>61.0</v>
      </c>
      <c r="B296" s="29" t="s">
        <v>3929</v>
      </c>
      <c r="C296" s="32" t="s">
        <v>12873</v>
      </c>
      <c r="D296" s="389"/>
      <c r="E296" s="389"/>
      <c r="F296" s="523"/>
      <c r="G296" s="482"/>
      <c r="H296" s="50">
        <f>'28児童発達支援(基本１)'!H1160</f>
        <v>435</v>
      </c>
      <c r="I296" s="8" t="s">
        <v>9</v>
      </c>
      <c r="J296" s="94"/>
      <c r="K296" s="140"/>
      <c r="L296" s="54"/>
      <c r="M296" s="481"/>
      <c r="N296" s="482"/>
      <c r="O296" s="83" t="s">
        <v>21</v>
      </c>
      <c r="P296" s="528">
        <v>0.7</v>
      </c>
      <c r="Q296" s="52"/>
      <c r="R296" s="8"/>
      <c r="S296" s="8"/>
      <c r="T296" s="8"/>
      <c r="U296" s="521"/>
      <c r="V296" s="14"/>
      <c r="W296" s="8"/>
      <c r="X296" s="52"/>
      <c r="Y296" s="8"/>
      <c r="Z296" s="109"/>
      <c r="AA296" s="213" t="s">
        <v>30</v>
      </c>
      <c r="AB296" s="74">
        <v>5.0</v>
      </c>
      <c r="AC296" s="522" t="s">
        <v>31</v>
      </c>
      <c r="AD296" s="45">
        <f>ROUND(ROUND(H296*P$296,0),0)-AB296</f>
        <v>300</v>
      </c>
      <c r="AE296" s="79"/>
    </row>
    <row r="297" ht="16.5" customHeight="1">
      <c r="A297" s="29">
        <v>61.0</v>
      </c>
      <c r="B297" s="29" t="s">
        <v>3931</v>
      </c>
      <c r="C297" s="32" t="s">
        <v>12874</v>
      </c>
      <c r="D297" s="389"/>
      <c r="E297" s="389"/>
      <c r="F297" s="523"/>
      <c r="G297" s="482"/>
      <c r="H297" s="174"/>
      <c r="I297" s="523"/>
      <c r="J297" s="94"/>
      <c r="K297" s="140"/>
      <c r="L297" s="54"/>
      <c r="M297" s="481"/>
      <c r="N297" s="482"/>
      <c r="O297" s="8"/>
      <c r="P297" s="54"/>
      <c r="Q297" s="52"/>
      <c r="R297" s="8"/>
      <c r="S297" s="8"/>
      <c r="T297" s="8"/>
      <c r="U297" s="521"/>
      <c r="V297" s="14"/>
      <c r="W297" s="54"/>
      <c r="X297" s="305" t="s">
        <v>20</v>
      </c>
      <c r="Y297" s="41" t="s">
        <v>21</v>
      </c>
      <c r="Z297" s="86">
        <v>0.85</v>
      </c>
      <c r="AA297" s="75"/>
      <c r="AB297" s="213"/>
      <c r="AC297" s="213"/>
      <c r="AD297" s="45">
        <f>ROUND(ROUND(H296*P$296,0)*Z297,0)</f>
        <v>259</v>
      </c>
      <c r="AE297" s="79"/>
    </row>
    <row r="298" ht="16.5" customHeight="1">
      <c r="A298" s="29">
        <v>61.0</v>
      </c>
      <c r="B298" s="29" t="s">
        <v>3933</v>
      </c>
      <c r="C298" s="32" t="s">
        <v>12875</v>
      </c>
      <c r="D298" s="389"/>
      <c r="E298" s="389"/>
      <c r="F298" s="523"/>
      <c r="G298" s="174"/>
      <c r="H298" s="174"/>
      <c r="I298" s="174"/>
      <c r="J298" s="94"/>
      <c r="K298" s="140"/>
      <c r="L298" s="54"/>
      <c r="M298" s="481"/>
      <c r="N298" s="482"/>
      <c r="O298" s="8"/>
      <c r="P298" s="54"/>
      <c r="Q298" s="52"/>
      <c r="R298" s="8"/>
      <c r="S298" s="8"/>
      <c r="T298" s="8"/>
      <c r="U298" s="525"/>
      <c r="V298" s="21"/>
      <c r="W298" s="109"/>
      <c r="X298" s="484"/>
      <c r="Y298" s="56"/>
      <c r="Z298" s="526"/>
      <c r="AA298" s="213" t="s">
        <v>30</v>
      </c>
      <c r="AB298" s="74">
        <v>5.0</v>
      </c>
      <c r="AC298" s="522" t="s">
        <v>31</v>
      </c>
      <c r="AD298" s="45">
        <f>ROUND(ROUND(H296*P$296,0)*Z297,0)-AB298</f>
        <v>254</v>
      </c>
      <c r="AE298" s="79"/>
    </row>
    <row r="299" ht="16.5" customHeight="1">
      <c r="A299" s="29">
        <v>61.0</v>
      </c>
      <c r="B299" s="29" t="s">
        <v>3935</v>
      </c>
      <c r="C299" s="32" t="s">
        <v>12876</v>
      </c>
      <c r="D299" s="389"/>
      <c r="E299" s="389"/>
      <c r="F299" s="532"/>
      <c r="G299" s="527"/>
      <c r="H299" s="14"/>
      <c r="I299" s="14"/>
      <c r="J299" s="94"/>
      <c r="K299" s="140"/>
      <c r="L299" s="54"/>
      <c r="M299" s="481"/>
      <c r="N299" s="8"/>
      <c r="O299" s="8"/>
      <c r="P299" s="54"/>
      <c r="Q299" s="52"/>
      <c r="R299" s="8"/>
      <c r="S299" s="8"/>
      <c r="T299" s="8"/>
      <c r="U299" s="102" t="s">
        <v>326</v>
      </c>
      <c r="V299" s="41" t="s">
        <v>21</v>
      </c>
      <c r="W299" s="60">
        <v>0.7</v>
      </c>
      <c r="X299" s="37"/>
      <c r="Y299" s="7"/>
      <c r="Z299" s="39"/>
      <c r="AA299" s="213"/>
      <c r="AB299" s="213"/>
      <c r="AC299" s="213"/>
      <c r="AD299" s="45">
        <f>ROUND(ROUND(H296*P$296,0)*W299,0)</f>
        <v>214</v>
      </c>
      <c r="AE299" s="79"/>
    </row>
    <row r="300" ht="16.5" customHeight="1">
      <c r="A300" s="29">
        <v>61.0</v>
      </c>
      <c r="B300" s="29" t="s">
        <v>3937</v>
      </c>
      <c r="C300" s="32" t="s">
        <v>12877</v>
      </c>
      <c r="D300" s="389"/>
      <c r="E300" s="389"/>
      <c r="F300" s="532"/>
      <c r="G300" s="527"/>
      <c r="H300" s="8"/>
      <c r="I300" s="144"/>
      <c r="J300" s="94"/>
      <c r="K300" s="140"/>
      <c r="L300" s="54"/>
      <c r="M300" s="481"/>
      <c r="N300" s="8"/>
      <c r="O300" s="8"/>
      <c r="P300" s="54"/>
      <c r="Q300" s="52"/>
      <c r="R300" s="8"/>
      <c r="S300" s="8"/>
      <c r="T300" s="8"/>
      <c r="U300" s="482"/>
      <c r="V300" s="83"/>
      <c r="W300" s="528"/>
      <c r="X300" s="227"/>
      <c r="Y300" s="22"/>
      <c r="Z300" s="109"/>
      <c r="AA300" s="213" t="s">
        <v>30</v>
      </c>
      <c r="AB300" s="74">
        <v>5.0</v>
      </c>
      <c r="AC300" s="522" t="s">
        <v>31</v>
      </c>
      <c r="AD300" s="45">
        <f>ROUND(ROUND(H296*P$296,0)*W299,0)-AB300</f>
        <v>209</v>
      </c>
      <c r="AE300" s="79"/>
    </row>
    <row r="301" ht="16.5" customHeight="1">
      <c r="A301" s="29">
        <v>61.0</v>
      </c>
      <c r="B301" s="29" t="s">
        <v>3939</v>
      </c>
      <c r="C301" s="32" t="s">
        <v>12878</v>
      </c>
      <c r="D301" s="389"/>
      <c r="E301" s="389"/>
      <c r="F301" s="543"/>
      <c r="G301" s="113"/>
      <c r="H301" s="8"/>
      <c r="I301" s="144"/>
      <c r="J301" s="94"/>
      <c r="K301" s="140"/>
      <c r="L301" s="54"/>
      <c r="M301" s="481"/>
      <c r="N301" s="8"/>
      <c r="O301" s="8"/>
      <c r="P301" s="54"/>
      <c r="Q301" s="52"/>
      <c r="R301" s="8"/>
      <c r="S301" s="8"/>
      <c r="T301" s="8"/>
      <c r="U301" s="482"/>
      <c r="V301" s="99"/>
      <c r="W301" s="529"/>
      <c r="X301" s="305" t="s">
        <v>20</v>
      </c>
      <c r="Y301" s="41" t="s">
        <v>21</v>
      </c>
      <c r="Z301" s="86">
        <v>0.85</v>
      </c>
      <c r="AA301" s="75"/>
      <c r="AB301" s="213"/>
      <c r="AC301" s="213"/>
      <c r="AD301" s="45">
        <f>ROUND(ROUND(ROUND(H296*P$296,0)*W299,0)*Z301,0)</f>
        <v>182</v>
      </c>
      <c r="AE301" s="79"/>
    </row>
    <row r="302" ht="16.5" customHeight="1">
      <c r="A302" s="29">
        <v>61.0</v>
      </c>
      <c r="B302" s="29" t="s">
        <v>3941</v>
      </c>
      <c r="C302" s="32" t="s">
        <v>12879</v>
      </c>
      <c r="D302" s="389"/>
      <c r="E302" s="231"/>
      <c r="F302" s="543"/>
      <c r="G302" s="113"/>
      <c r="H302" s="8"/>
      <c r="I302" s="144"/>
      <c r="J302" s="94"/>
      <c r="K302" s="140"/>
      <c r="L302" s="54"/>
      <c r="M302" s="481"/>
      <c r="N302" s="8"/>
      <c r="O302" s="8"/>
      <c r="P302" s="54"/>
      <c r="Q302" s="52"/>
      <c r="R302" s="8"/>
      <c r="S302" s="8"/>
      <c r="T302" s="8"/>
      <c r="U302" s="530"/>
      <c r="V302" s="24"/>
      <c r="W302" s="26"/>
      <c r="X302" s="484"/>
      <c r="Y302" s="56"/>
      <c r="Z302" s="526"/>
      <c r="AA302" s="213" t="s">
        <v>30</v>
      </c>
      <c r="AB302" s="74">
        <v>5.0</v>
      </c>
      <c r="AC302" s="522" t="s">
        <v>31</v>
      </c>
      <c r="AD302" s="45">
        <f>ROUND(ROUND(ROUND(H296*P$296,0)*W299,0)*Z301,0)-AB302</f>
        <v>177</v>
      </c>
      <c r="AE302" s="79"/>
    </row>
    <row r="303" ht="16.5" customHeight="1">
      <c r="A303" s="29">
        <v>61.0</v>
      </c>
      <c r="B303" s="29" t="s">
        <v>3943</v>
      </c>
      <c r="C303" s="32" t="s">
        <v>12880</v>
      </c>
      <c r="D303" s="389"/>
      <c r="E303" s="231"/>
      <c r="F303" s="543"/>
      <c r="G303" s="113"/>
      <c r="H303" s="8"/>
      <c r="I303" s="144"/>
      <c r="J303" s="94"/>
      <c r="K303" s="140"/>
      <c r="L303" s="54"/>
      <c r="M303" s="481"/>
      <c r="N303" s="8"/>
      <c r="O303" s="8"/>
      <c r="P303" s="54"/>
      <c r="Q303" s="52"/>
      <c r="R303" s="8"/>
      <c r="S303" s="8"/>
      <c r="T303" s="54"/>
      <c r="U303" s="102" t="s">
        <v>329</v>
      </c>
      <c r="V303" s="83" t="s">
        <v>21</v>
      </c>
      <c r="W303" s="528">
        <v>0.85</v>
      </c>
      <c r="X303" s="37"/>
      <c r="Y303" s="7"/>
      <c r="Z303" s="39"/>
      <c r="AA303" s="213"/>
      <c r="AB303" s="213"/>
      <c r="AC303" s="213"/>
      <c r="AD303" s="45">
        <f>ROUND(ROUND(H296*P$296,0)*W303,0)</f>
        <v>259</v>
      </c>
      <c r="AE303" s="79"/>
    </row>
    <row r="304" ht="16.5" customHeight="1">
      <c r="A304" s="29">
        <v>61.0</v>
      </c>
      <c r="B304" s="29" t="s">
        <v>3945</v>
      </c>
      <c r="C304" s="32" t="s">
        <v>12881</v>
      </c>
      <c r="D304" s="389"/>
      <c r="E304" s="231"/>
      <c r="F304" s="543"/>
      <c r="G304" s="113"/>
      <c r="H304" s="8"/>
      <c r="I304" s="144"/>
      <c r="J304" s="94"/>
      <c r="K304" s="140"/>
      <c r="L304" s="54"/>
      <c r="M304" s="254"/>
      <c r="N304" s="8"/>
      <c r="O304" s="8"/>
      <c r="P304" s="54"/>
      <c r="Q304" s="52"/>
      <c r="R304" s="8"/>
      <c r="S304" s="8"/>
      <c r="T304" s="8"/>
      <c r="U304" s="482"/>
      <c r="V304" s="83"/>
      <c r="W304" s="528"/>
      <c r="X304" s="227"/>
      <c r="Y304" s="22"/>
      <c r="Z304" s="109"/>
      <c r="AA304" s="213" t="s">
        <v>30</v>
      </c>
      <c r="AB304" s="74">
        <v>5.0</v>
      </c>
      <c r="AC304" s="522" t="s">
        <v>31</v>
      </c>
      <c r="AD304" s="45">
        <f>ROUND(ROUND(H296*P$296,0)*W303,0)-AB304</f>
        <v>254</v>
      </c>
      <c r="AE304" s="79"/>
    </row>
    <row r="305" ht="16.5" customHeight="1">
      <c r="A305" s="29">
        <v>61.0</v>
      </c>
      <c r="B305" s="29" t="s">
        <v>3947</v>
      </c>
      <c r="C305" s="32" t="s">
        <v>12882</v>
      </c>
      <c r="D305" s="389"/>
      <c r="E305" s="231"/>
      <c r="F305" s="532"/>
      <c r="G305" s="527"/>
      <c r="H305" s="527"/>
      <c r="I305" s="532"/>
      <c r="J305" s="94"/>
      <c r="K305" s="140"/>
      <c r="L305" s="54"/>
      <c r="M305" s="254"/>
      <c r="N305" s="8"/>
      <c r="O305" s="8"/>
      <c r="P305" s="54"/>
      <c r="Q305" s="52"/>
      <c r="R305" s="8"/>
      <c r="S305" s="8"/>
      <c r="T305" s="8"/>
      <c r="U305" s="482"/>
      <c r="V305" s="99"/>
      <c r="W305" s="529"/>
      <c r="X305" s="305" t="s">
        <v>20</v>
      </c>
      <c r="Y305" s="41" t="s">
        <v>21</v>
      </c>
      <c r="Z305" s="86">
        <v>0.85</v>
      </c>
      <c r="AA305" s="75"/>
      <c r="AB305" s="213"/>
      <c r="AC305" s="213"/>
      <c r="AD305" s="45">
        <f>ROUND(ROUND(ROUND(H296*P$296,0)*W303,0)*Z305,0)</f>
        <v>220</v>
      </c>
      <c r="AE305" s="79"/>
    </row>
    <row r="306" ht="16.5" customHeight="1">
      <c r="A306" s="29">
        <v>61.0</v>
      </c>
      <c r="B306" s="29" t="s">
        <v>3949</v>
      </c>
      <c r="C306" s="32" t="s">
        <v>12883</v>
      </c>
      <c r="D306" s="389"/>
      <c r="E306" s="231"/>
      <c r="F306" s="532"/>
      <c r="G306" s="527"/>
      <c r="H306" s="527"/>
      <c r="I306" s="532"/>
      <c r="J306" s="94"/>
      <c r="K306" s="140"/>
      <c r="L306" s="54"/>
      <c r="M306" s="254"/>
      <c r="N306" s="8"/>
      <c r="O306" s="8"/>
      <c r="P306" s="54"/>
      <c r="Q306" s="227"/>
      <c r="R306" s="22"/>
      <c r="S306" s="22"/>
      <c r="T306" s="22"/>
      <c r="U306" s="484"/>
      <c r="V306" s="24"/>
      <c r="W306" s="26"/>
      <c r="X306" s="484"/>
      <c r="Y306" s="56"/>
      <c r="Z306" s="526"/>
      <c r="AA306" s="213" t="s">
        <v>30</v>
      </c>
      <c r="AB306" s="74">
        <v>5.0</v>
      </c>
      <c r="AC306" s="522" t="s">
        <v>31</v>
      </c>
      <c r="AD306" s="45">
        <f>ROUND(ROUND(ROUND(H296*P$296,0)*W303,0)*Z305,0)-AB306</f>
        <v>215</v>
      </c>
      <c r="AE306" s="79"/>
    </row>
    <row r="307" ht="16.5" customHeight="1">
      <c r="A307" s="403">
        <v>61.0</v>
      </c>
      <c r="B307" s="403" t="s">
        <v>3951</v>
      </c>
      <c r="C307" s="405" t="s">
        <v>12884</v>
      </c>
      <c r="D307" s="389"/>
      <c r="E307" s="389"/>
      <c r="F307" s="532"/>
      <c r="G307" s="527"/>
      <c r="H307" s="527"/>
      <c r="I307" s="532"/>
      <c r="J307" s="94"/>
      <c r="K307" s="140"/>
      <c r="L307" s="54"/>
      <c r="M307" s="254"/>
      <c r="N307" s="8"/>
      <c r="O307" s="8"/>
      <c r="P307" s="54"/>
      <c r="Q307" s="604" t="s">
        <v>23</v>
      </c>
      <c r="R307" s="605" t="s">
        <v>24</v>
      </c>
      <c r="S307" s="606"/>
      <c r="T307" s="606"/>
      <c r="U307" s="607"/>
      <c r="V307" s="608"/>
      <c r="W307" s="609"/>
      <c r="X307" s="610"/>
      <c r="Y307" s="611"/>
      <c r="Z307" s="612"/>
      <c r="AA307" s="613"/>
      <c r="AB307" s="613"/>
      <c r="AC307" s="613"/>
      <c r="AD307" s="414">
        <f>ROUND(ROUND(H296*P$296,0)*T308,0)</f>
        <v>214</v>
      </c>
      <c r="AE307" s="79"/>
    </row>
    <row r="308" ht="16.5" customHeight="1">
      <c r="A308" s="403">
        <v>61.0</v>
      </c>
      <c r="B308" s="403" t="s">
        <v>3953</v>
      </c>
      <c r="C308" s="405" t="s">
        <v>12885</v>
      </c>
      <c r="D308" s="389"/>
      <c r="E308" s="389"/>
      <c r="F308" s="532"/>
      <c r="G308" s="527"/>
      <c r="H308" s="527"/>
      <c r="I308" s="532"/>
      <c r="J308" s="94"/>
      <c r="K308" s="140"/>
      <c r="L308" s="54"/>
      <c r="M308" s="254"/>
      <c r="N308" s="8"/>
      <c r="O308" s="8"/>
      <c r="P308" s="54"/>
      <c r="Q308" s="481"/>
      <c r="R308" s="506"/>
      <c r="S308" s="614" t="s">
        <v>21</v>
      </c>
      <c r="T308" s="615">
        <v>0.7</v>
      </c>
      <c r="U308" s="616"/>
      <c r="V308" s="617"/>
      <c r="W308" s="618"/>
      <c r="X308" s="619"/>
      <c r="Y308" s="620"/>
      <c r="Z308" s="621"/>
      <c r="AA308" s="613" t="s">
        <v>30</v>
      </c>
      <c r="AB308" s="622">
        <v>5.0</v>
      </c>
      <c r="AC308" s="623" t="s">
        <v>31</v>
      </c>
      <c r="AD308" s="414">
        <f>ROUND(ROUND(H296*P$296,0)*T308,0)-AB308</f>
        <v>209</v>
      </c>
      <c r="AE308" s="79"/>
    </row>
    <row r="309" ht="16.5" customHeight="1">
      <c r="A309" s="403">
        <v>61.0</v>
      </c>
      <c r="B309" s="403" t="s">
        <v>3955</v>
      </c>
      <c r="C309" s="405" t="s">
        <v>12886</v>
      </c>
      <c r="D309" s="389"/>
      <c r="E309" s="389"/>
      <c r="F309" s="532"/>
      <c r="G309" s="527"/>
      <c r="H309" s="527"/>
      <c r="I309" s="532"/>
      <c r="J309" s="94"/>
      <c r="K309" s="140"/>
      <c r="L309" s="54"/>
      <c r="M309" s="254"/>
      <c r="N309" s="8"/>
      <c r="O309" s="8"/>
      <c r="P309" s="54"/>
      <c r="Q309" s="481"/>
      <c r="R309" s="506"/>
      <c r="S309" s="618"/>
      <c r="T309" s="618"/>
      <c r="U309" s="616"/>
      <c r="V309" s="617"/>
      <c r="W309" s="618"/>
      <c r="X309" s="507" t="s">
        <v>20</v>
      </c>
      <c r="Y309" s="624" t="s">
        <v>21</v>
      </c>
      <c r="Z309" s="625">
        <v>0.85</v>
      </c>
      <c r="AA309" s="626"/>
      <c r="AB309" s="613"/>
      <c r="AC309" s="613"/>
      <c r="AD309" s="414">
        <f>ROUND(ROUND(ROUND(H296*P$296,0)*T308,0)*Z309,0)</f>
        <v>182</v>
      </c>
      <c r="AE309" s="79"/>
    </row>
    <row r="310" ht="16.5" customHeight="1">
      <c r="A310" s="403">
        <v>61.0</v>
      </c>
      <c r="B310" s="403" t="s">
        <v>3957</v>
      </c>
      <c r="C310" s="405" t="s">
        <v>12887</v>
      </c>
      <c r="D310" s="389"/>
      <c r="E310" s="389"/>
      <c r="F310" s="532"/>
      <c r="G310" s="527"/>
      <c r="H310" s="527"/>
      <c r="I310" s="532"/>
      <c r="J310" s="94"/>
      <c r="K310" s="140"/>
      <c r="L310" s="54"/>
      <c r="M310" s="254"/>
      <c r="N310" s="8"/>
      <c r="O310" s="8"/>
      <c r="P310" s="54"/>
      <c r="Q310" s="508"/>
      <c r="R310" s="510"/>
      <c r="S310" s="614"/>
      <c r="T310" s="614"/>
      <c r="U310" s="627"/>
      <c r="V310" s="628"/>
      <c r="W310" s="629"/>
      <c r="X310" s="495"/>
      <c r="Y310" s="630"/>
      <c r="Z310" s="631"/>
      <c r="AA310" s="613" t="s">
        <v>30</v>
      </c>
      <c r="AB310" s="622">
        <v>5.0</v>
      </c>
      <c r="AC310" s="623" t="s">
        <v>31</v>
      </c>
      <c r="AD310" s="414">
        <f>ROUND(ROUND(ROUND(H296*P$296,0)*T308,0)*Z309,0)-AB310</f>
        <v>177</v>
      </c>
      <c r="AE310" s="79"/>
    </row>
    <row r="311" ht="16.5" customHeight="1">
      <c r="A311" s="403">
        <v>61.0</v>
      </c>
      <c r="B311" s="403" t="s">
        <v>3959</v>
      </c>
      <c r="C311" s="405" t="s">
        <v>12888</v>
      </c>
      <c r="D311" s="389"/>
      <c r="E311" s="389"/>
      <c r="F311" s="532"/>
      <c r="G311" s="527"/>
      <c r="H311" s="527"/>
      <c r="I311" s="532"/>
      <c r="J311" s="94"/>
      <c r="K311" s="140"/>
      <c r="L311" s="54"/>
      <c r="M311" s="254"/>
      <c r="N311" s="8"/>
      <c r="O311" s="8"/>
      <c r="P311" s="54"/>
      <c r="Q311" s="632"/>
      <c r="R311" s="618"/>
      <c r="S311" s="618"/>
      <c r="T311" s="618"/>
      <c r="U311" s="605" t="s">
        <v>326</v>
      </c>
      <c r="V311" s="624" t="s">
        <v>21</v>
      </c>
      <c r="W311" s="633">
        <v>0.7</v>
      </c>
      <c r="X311" s="610"/>
      <c r="Y311" s="611"/>
      <c r="Z311" s="612"/>
      <c r="AA311" s="613"/>
      <c r="AB311" s="613"/>
      <c r="AC311" s="613"/>
      <c r="AD311" s="414">
        <f>ROUND(ROUND(ROUND(H296*P$296,0)*T308,0)*W311,0)</f>
        <v>150</v>
      </c>
      <c r="AE311" s="79"/>
    </row>
    <row r="312" ht="16.5" customHeight="1">
      <c r="A312" s="403">
        <v>61.0</v>
      </c>
      <c r="B312" s="403" t="s">
        <v>3961</v>
      </c>
      <c r="C312" s="405" t="s">
        <v>12889</v>
      </c>
      <c r="D312" s="389"/>
      <c r="E312" s="389"/>
      <c r="F312" s="532"/>
      <c r="G312" s="527"/>
      <c r="H312" s="527"/>
      <c r="I312" s="532"/>
      <c r="J312" s="94"/>
      <c r="K312" s="140"/>
      <c r="L312" s="54"/>
      <c r="M312" s="254"/>
      <c r="N312" s="8"/>
      <c r="O312" s="8"/>
      <c r="P312" s="54"/>
      <c r="Q312" s="632"/>
      <c r="R312" s="618"/>
      <c r="S312" s="618"/>
      <c r="T312" s="618"/>
      <c r="U312" s="506"/>
      <c r="V312" s="614"/>
      <c r="W312" s="615"/>
      <c r="X312" s="634"/>
      <c r="Y312" s="635"/>
      <c r="Z312" s="621"/>
      <c r="AA312" s="613" t="s">
        <v>30</v>
      </c>
      <c r="AB312" s="622">
        <v>5.0</v>
      </c>
      <c r="AC312" s="623" t="s">
        <v>31</v>
      </c>
      <c r="AD312" s="414">
        <f>ROUND(ROUND(ROUND(H296*P$296,0)*T308,0)*W311,0)-AB312</f>
        <v>145</v>
      </c>
      <c r="AE312" s="79"/>
    </row>
    <row r="313" ht="16.5" customHeight="1">
      <c r="A313" s="403">
        <v>61.0</v>
      </c>
      <c r="B313" s="403" t="s">
        <v>3963</v>
      </c>
      <c r="C313" s="405" t="s">
        <v>12890</v>
      </c>
      <c r="D313" s="389"/>
      <c r="E313" s="389"/>
      <c r="F313" s="532"/>
      <c r="G313" s="527"/>
      <c r="H313" s="527"/>
      <c r="I313" s="532"/>
      <c r="J313" s="94"/>
      <c r="K313" s="140"/>
      <c r="L313" s="54"/>
      <c r="M313" s="254"/>
      <c r="N313" s="8"/>
      <c r="O313" s="8"/>
      <c r="P313" s="54"/>
      <c r="Q313" s="636"/>
      <c r="R313" s="614"/>
      <c r="S313" s="637"/>
      <c r="T313" s="638"/>
      <c r="U313" s="510"/>
      <c r="V313" s="639"/>
      <c r="W313" s="640"/>
      <c r="X313" s="507" t="s">
        <v>20</v>
      </c>
      <c r="Y313" s="624" t="s">
        <v>21</v>
      </c>
      <c r="Z313" s="625">
        <v>0.85</v>
      </c>
      <c r="AA313" s="626"/>
      <c r="AB313" s="613"/>
      <c r="AC313" s="613"/>
      <c r="AD313" s="414">
        <f>ROUND(ROUND(ROUND(ROUND(H296*P$296,0)*T308,0)*W311,0)*Z313,0)</f>
        <v>128</v>
      </c>
      <c r="AE313" s="79"/>
    </row>
    <row r="314" ht="16.5" customHeight="1">
      <c r="A314" s="403">
        <v>61.0</v>
      </c>
      <c r="B314" s="403" t="s">
        <v>3965</v>
      </c>
      <c r="C314" s="405" t="s">
        <v>12891</v>
      </c>
      <c r="D314" s="389"/>
      <c r="E314" s="389"/>
      <c r="F314" s="532"/>
      <c r="G314" s="527"/>
      <c r="H314" s="527"/>
      <c r="I314" s="532"/>
      <c r="J314" s="94"/>
      <c r="K314" s="140"/>
      <c r="L314" s="54"/>
      <c r="M314" s="254"/>
      <c r="N314" s="8"/>
      <c r="O314" s="8"/>
      <c r="P314" s="54"/>
      <c r="Q314" s="636"/>
      <c r="R314" s="614"/>
      <c r="S314" s="614"/>
      <c r="T314" s="614"/>
      <c r="U314" s="641"/>
      <c r="V314" s="642"/>
      <c r="W314" s="643"/>
      <c r="X314" s="495"/>
      <c r="Y314" s="630"/>
      <c r="Z314" s="631"/>
      <c r="AA314" s="613" t="s">
        <v>30</v>
      </c>
      <c r="AB314" s="622">
        <v>5.0</v>
      </c>
      <c r="AC314" s="623" t="s">
        <v>31</v>
      </c>
      <c r="AD314" s="414">
        <f>ROUND(ROUND(ROUND(ROUND(H296*P$296,0)*T308,0)*W311,0)*Z313,0)-AB314</f>
        <v>123</v>
      </c>
      <c r="AE314" s="79"/>
    </row>
    <row r="315" ht="16.5" customHeight="1">
      <c r="A315" s="403">
        <v>61.0</v>
      </c>
      <c r="B315" s="403" t="s">
        <v>3967</v>
      </c>
      <c r="C315" s="405" t="s">
        <v>12892</v>
      </c>
      <c r="D315" s="389"/>
      <c r="E315" s="389"/>
      <c r="F315" s="532"/>
      <c r="G315" s="527"/>
      <c r="H315" s="527"/>
      <c r="I315" s="532"/>
      <c r="J315" s="94"/>
      <c r="K315" s="140"/>
      <c r="L315" s="54"/>
      <c r="M315" s="254"/>
      <c r="N315" s="8"/>
      <c r="O315" s="8"/>
      <c r="P315" s="54"/>
      <c r="Q315" s="632"/>
      <c r="R315" s="614"/>
      <c r="S315" s="644"/>
      <c r="T315" s="645"/>
      <c r="U315" s="605" t="s">
        <v>329</v>
      </c>
      <c r="V315" s="614" t="s">
        <v>21</v>
      </c>
      <c r="W315" s="615">
        <v>0.85</v>
      </c>
      <c r="X315" s="610"/>
      <c r="Y315" s="611"/>
      <c r="Z315" s="612"/>
      <c r="AA315" s="613"/>
      <c r="AB315" s="613"/>
      <c r="AC315" s="613"/>
      <c r="AD315" s="414">
        <f>ROUND(ROUND(ROUND(H296*P$296,0)*T308,0)*W315,0)</f>
        <v>182</v>
      </c>
      <c r="AE315" s="79"/>
    </row>
    <row r="316" ht="16.5" customHeight="1">
      <c r="A316" s="403">
        <v>61.0</v>
      </c>
      <c r="B316" s="403" t="s">
        <v>3969</v>
      </c>
      <c r="C316" s="405" t="s">
        <v>12893</v>
      </c>
      <c r="D316" s="389"/>
      <c r="E316" s="389"/>
      <c r="F316" s="532"/>
      <c r="G316" s="527"/>
      <c r="H316" s="527"/>
      <c r="I316" s="532"/>
      <c r="J316" s="94"/>
      <c r="K316" s="140"/>
      <c r="L316" s="54"/>
      <c r="M316" s="254"/>
      <c r="N316" s="8"/>
      <c r="O316" s="8"/>
      <c r="P316" s="54"/>
      <c r="Q316" s="632"/>
      <c r="R316" s="614"/>
      <c r="S316" s="615"/>
      <c r="T316" s="615"/>
      <c r="U316" s="506"/>
      <c r="V316" s="614"/>
      <c r="W316" s="615"/>
      <c r="X316" s="634"/>
      <c r="Y316" s="635"/>
      <c r="Z316" s="621"/>
      <c r="AA316" s="613" t="s">
        <v>30</v>
      </c>
      <c r="AB316" s="622">
        <v>5.0</v>
      </c>
      <c r="AC316" s="623" t="s">
        <v>31</v>
      </c>
      <c r="AD316" s="414">
        <f>ROUND(ROUND(ROUND(H296*P$296,0)*T308,0)*W315,0)-AB316</f>
        <v>177</v>
      </c>
      <c r="AE316" s="79"/>
    </row>
    <row r="317" ht="16.5" customHeight="1">
      <c r="A317" s="403">
        <v>61.0</v>
      </c>
      <c r="B317" s="403" t="s">
        <v>3971</v>
      </c>
      <c r="C317" s="405" t="s">
        <v>12894</v>
      </c>
      <c r="D317" s="389"/>
      <c r="E317" s="389"/>
      <c r="F317" s="532"/>
      <c r="G317" s="527"/>
      <c r="H317" s="527"/>
      <c r="I317" s="532"/>
      <c r="J317" s="94"/>
      <c r="K317" s="140"/>
      <c r="L317" s="54"/>
      <c r="M317" s="254"/>
      <c r="N317" s="8"/>
      <c r="O317" s="8"/>
      <c r="P317" s="54"/>
      <c r="Q317" s="636"/>
      <c r="R317" s="614"/>
      <c r="S317" s="615"/>
      <c r="T317" s="615"/>
      <c r="U317" s="506"/>
      <c r="V317" s="639"/>
      <c r="W317" s="640"/>
      <c r="X317" s="507" t="s">
        <v>20</v>
      </c>
      <c r="Y317" s="624" t="s">
        <v>21</v>
      </c>
      <c r="Z317" s="625">
        <v>0.85</v>
      </c>
      <c r="AA317" s="626"/>
      <c r="AB317" s="613"/>
      <c r="AC317" s="613"/>
      <c r="AD317" s="414">
        <f>ROUND(ROUND(ROUND(ROUND(H296*P$296,0)*T308,0)*W315,0)*Z317,0)</f>
        <v>155</v>
      </c>
      <c r="AE317" s="79"/>
    </row>
    <row r="318" ht="16.5" customHeight="1">
      <c r="A318" s="403">
        <v>61.0</v>
      </c>
      <c r="B318" s="403" t="s">
        <v>3973</v>
      </c>
      <c r="C318" s="405" t="s">
        <v>12895</v>
      </c>
      <c r="D318" s="389"/>
      <c r="E318" s="389"/>
      <c r="F318" s="532"/>
      <c r="G318" s="527"/>
      <c r="H318" s="527"/>
      <c r="I318" s="532"/>
      <c r="J318" s="94"/>
      <c r="K318" s="140"/>
      <c r="L318" s="54"/>
      <c r="M318" s="254"/>
      <c r="N318" s="8"/>
      <c r="O318" s="8"/>
      <c r="P318" s="54"/>
      <c r="Q318" s="632"/>
      <c r="R318" s="614"/>
      <c r="S318" s="614"/>
      <c r="T318" s="614"/>
      <c r="U318" s="495"/>
      <c r="V318" s="642"/>
      <c r="W318" s="643"/>
      <c r="X318" s="495"/>
      <c r="Y318" s="630"/>
      <c r="Z318" s="631"/>
      <c r="AA318" s="613" t="s">
        <v>30</v>
      </c>
      <c r="AB318" s="622">
        <v>5.0</v>
      </c>
      <c r="AC318" s="623" t="s">
        <v>31</v>
      </c>
      <c r="AD318" s="414">
        <f>ROUND(ROUND(ROUND(ROUND(H296*P$296,0)*T308,0)*W315,0)*Z317,0)-AB318</f>
        <v>150</v>
      </c>
      <c r="AE318" s="79"/>
    </row>
    <row r="319" ht="16.5" customHeight="1">
      <c r="A319" s="403">
        <v>61.0</v>
      </c>
      <c r="B319" s="403" t="s">
        <v>3975</v>
      </c>
      <c r="C319" s="405" t="s">
        <v>12896</v>
      </c>
      <c r="D319" s="389"/>
      <c r="E319" s="389"/>
      <c r="F319" s="532"/>
      <c r="G319" s="527"/>
      <c r="H319" s="527"/>
      <c r="I319" s="532"/>
      <c r="J319" s="94"/>
      <c r="K319" s="140"/>
      <c r="L319" s="54"/>
      <c r="M319" s="254"/>
      <c r="N319" s="8"/>
      <c r="O319" s="8"/>
      <c r="P319" s="54"/>
      <c r="Q319" s="632"/>
      <c r="R319" s="605" t="s">
        <v>27</v>
      </c>
      <c r="S319" s="606"/>
      <c r="T319" s="606"/>
      <c r="U319" s="607"/>
      <c r="V319" s="608"/>
      <c r="W319" s="609"/>
      <c r="X319" s="610"/>
      <c r="Y319" s="611"/>
      <c r="Z319" s="612"/>
      <c r="AA319" s="613"/>
      <c r="AB319" s="613"/>
      <c r="AC319" s="613"/>
      <c r="AD319" s="414">
        <f>ROUND(ROUND(H296*P$296,0)*T320,0)</f>
        <v>153</v>
      </c>
      <c r="AE319" s="79"/>
    </row>
    <row r="320" ht="16.5" customHeight="1">
      <c r="A320" s="403">
        <v>61.0</v>
      </c>
      <c r="B320" s="403" t="s">
        <v>3977</v>
      </c>
      <c r="C320" s="405" t="s">
        <v>12897</v>
      </c>
      <c r="D320" s="389"/>
      <c r="E320" s="389"/>
      <c r="F320" s="532"/>
      <c r="G320" s="527"/>
      <c r="H320" s="527"/>
      <c r="I320" s="532"/>
      <c r="J320" s="94"/>
      <c r="K320" s="140"/>
      <c r="L320" s="54"/>
      <c r="M320" s="254"/>
      <c r="N320" s="8"/>
      <c r="O320" s="8"/>
      <c r="P320" s="54"/>
      <c r="Q320" s="646"/>
      <c r="R320" s="506"/>
      <c r="S320" s="614" t="s">
        <v>21</v>
      </c>
      <c r="T320" s="615">
        <v>0.5</v>
      </c>
      <c r="U320" s="616"/>
      <c r="V320" s="617"/>
      <c r="W320" s="618"/>
      <c r="X320" s="619"/>
      <c r="Y320" s="620"/>
      <c r="Z320" s="621"/>
      <c r="AA320" s="613" t="s">
        <v>30</v>
      </c>
      <c r="AB320" s="622">
        <v>5.0</v>
      </c>
      <c r="AC320" s="623" t="s">
        <v>31</v>
      </c>
      <c r="AD320" s="414">
        <f>ROUND(ROUND(H296*P$296,0)*T320,0)-AB320</f>
        <v>148</v>
      </c>
      <c r="AE320" s="79"/>
    </row>
    <row r="321" ht="16.5" customHeight="1">
      <c r="A321" s="403">
        <v>61.0</v>
      </c>
      <c r="B321" s="403" t="s">
        <v>3979</v>
      </c>
      <c r="C321" s="405" t="s">
        <v>12898</v>
      </c>
      <c r="D321" s="389"/>
      <c r="E321" s="389"/>
      <c r="F321" s="532"/>
      <c r="G321" s="527"/>
      <c r="H321" s="527"/>
      <c r="I321" s="532"/>
      <c r="J321" s="94"/>
      <c r="K321" s="140"/>
      <c r="L321" s="54"/>
      <c r="M321" s="254"/>
      <c r="N321" s="8"/>
      <c r="O321" s="8"/>
      <c r="P321" s="54"/>
      <c r="Q321" s="646"/>
      <c r="R321" s="506"/>
      <c r="S321" s="618"/>
      <c r="T321" s="618"/>
      <c r="U321" s="616"/>
      <c r="V321" s="617"/>
      <c r="W321" s="618"/>
      <c r="X321" s="507" t="s">
        <v>20</v>
      </c>
      <c r="Y321" s="624" t="s">
        <v>21</v>
      </c>
      <c r="Z321" s="625">
        <v>0.85</v>
      </c>
      <c r="AA321" s="626"/>
      <c r="AB321" s="613"/>
      <c r="AC321" s="613"/>
      <c r="AD321" s="414">
        <f>ROUND(ROUND(ROUND(H296*P$296,0)*T320,0)*Z321,0)</f>
        <v>130</v>
      </c>
      <c r="AE321" s="79"/>
    </row>
    <row r="322" ht="16.5" customHeight="1">
      <c r="A322" s="403">
        <v>61.0</v>
      </c>
      <c r="B322" s="403" t="s">
        <v>3981</v>
      </c>
      <c r="C322" s="405" t="s">
        <v>12899</v>
      </c>
      <c r="D322" s="389"/>
      <c r="E322" s="389"/>
      <c r="F322" s="532"/>
      <c r="G322" s="527"/>
      <c r="H322" s="527"/>
      <c r="I322" s="532"/>
      <c r="J322" s="94"/>
      <c r="K322" s="140"/>
      <c r="L322" s="54"/>
      <c r="M322" s="254"/>
      <c r="N322" s="8"/>
      <c r="O322" s="8"/>
      <c r="P322" s="54"/>
      <c r="Q322" s="646"/>
      <c r="R322" s="510"/>
      <c r="S322" s="614"/>
      <c r="T322" s="614"/>
      <c r="U322" s="627"/>
      <c r="V322" s="628"/>
      <c r="W322" s="629"/>
      <c r="X322" s="495"/>
      <c r="Y322" s="630"/>
      <c r="Z322" s="631"/>
      <c r="AA322" s="613" t="s">
        <v>30</v>
      </c>
      <c r="AB322" s="622">
        <v>5.0</v>
      </c>
      <c r="AC322" s="623" t="s">
        <v>31</v>
      </c>
      <c r="AD322" s="414">
        <f>ROUND(ROUND(ROUND(H296*P$296,0)*T320,0)*Z321,0)-AB322</f>
        <v>125</v>
      </c>
      <c r="AE322" s="79"/>
    </row>
    <row r="323" ht="16.5" customHeight="1">
      <c r="A323" s="403">
        <v>61.0</v>
      </c>
      <c r="B323" s="403" t="s">
        <v>3983</v>
      </c>
      <c r="C323" s="405" t="s">
        <v>12900</v>
      </c>
      <c r="D323" s="389"/>
      <c r="E323" s="389"/>
      <c r="F323" s="532"/>
      <c r="G323" s="527"/>
      <c r="H323" s="527"/>
      <c r="I323" s="532"/>
      <c r="J323" s="94"/>
      <c r="K323" s="140"/>
      <c r="L323" s="54"/>
      <c r="M323" s="254"/>
      <c r="N323" s="8"/>
      <c r="O323" s="8"/>
      <c r="P323" s="54"/>
      <c r="Q323" s="632"/>
      <c r="R323" s="618"/>
      <c r="S323" s="618"/>
      <c r="T323" s="618"/>
      <c r="U323" s="605" t="s">
        <v>326</v>
      </c>
      <c r="V323" s="624" t="s">
        <v>21</v>
      </c>
      <c r="W323" s="633">
        <v>0.7</v>
      </c>
      <c r="X323" s="610"/>
      <c r="Y323" s="611"/>
      <c r="Z323" s="612"/>
      <c r="AA323" s="613"/>
      <c r="AB323" s="613"/>
      <c r="AC323" s="613"/>
      <c r="AD323" s="414">
        <f>ROUND(ROUND(ROUND(H296*P$296,0)*T320,0)*W323,0)</f>
        <v>107</v>
      </c>
      <c r="AE323" s="79"/>
    </row>
    <row r="324" ht="16.5" customHeight="1">
      <c r="A324" s="403">
        <v>61.0</v>
      </c>
      <c r="B324" s="403" t="s">
        <v>3985</v>
      </c>
      <c r="C324" s="405" t="s">
        <v>12901</v>
      </c>
      <c r="D324" s="389"/>
      <c r="E324" s="389"/>
      <c r="F324" s="532"/>
      <c r="G324" s="527"/>
      <c r="H324" s="527"/>
      <c r="I324" s="532"/>
      <c r="J324" s="94"/>
      <c r="K324" s="140"/>
      <c r="L324" s="54"/>
      <c r="M324" s="254"/>
      <c r="N324" s="8"/>
      <c r="O324" s="8"/>
      <c r="P324" s="54"/>
      <c r="Q324" s="632"/>
      <c r="R324" s="618"/>
      <c r="S324" s="618"/>
      <c r="T324" s="618"/>
      <c r="U324" s="506"/>
      <c r="V324" s="614"/>
      <c r="W324" s="615"/>
      <c r="X324" s="634"/>
      <c r="Y324" s="635"/>
      <c r="Z324" s="621"/>
      <c r="AA324" s="613" t="s">
        <v>30</v>
      </c>
      <c r="AB324" s="622">
        <v>5.0</v>
      </c>
      <c r="AC324" s="623" t="s">
        <v>31</v>
      </c>
      <c r="AD324" s="414">
        <f>ROUND(ROUND(ROUND(H296*P$296,0)*T320,0)*W323,0)-AB324</f>
        <v>102</v>
      </c>
      <c r="AE324" s="79"/>
    </row>
    <row r="325" ht="16.5" customHeight="1">
      <c r="A325" s="403">
        <v>61.0</v>
      </c>
      <c r="B325" s="403" t="s">
        <v>3987</v>
      </c>
      <c r="C325" s="405" t="s">
        <v>12902</v>
      </c>
      <c r="D325" s="389"/>
      <c r="E325" s="389"/>
      <c r="F325" s="532"/>
      <c r="G325" s="527"/>
      <c r="H325" s="527"/>
      <c r="I325" s="532"/>
      <c r="J325" s="94"/>
      <c r="K325" s="140"/>
      <c r="L325" s="54"/>
      <c r="M325" s="254"/>
      <c r="N325" s="8"/>
      <c r="O325" s="8"/>
      <c r="P325" s="54"/>
      <c r="Q325" s="636"/>
      <c r="R325" s="614"/>
      <c r="S325" s="637"/>
      <c r="T325" s="638"/>
      <c r="U325" s="510"/>
      <c r="V325" s="639"/>
      <c r="W325" s="640"/>
      <c r="X325" s="507" t="s">
        <v>20</v>
      </c>
      <c r="Y325" s="624" t="s">
        <v>21</v>
      </c>
      <c r="Z325" s="625">
        <v>0.85</v>
      </c>
      <c r="AA325" s="626"/>
      <c r="AB325" s="613"/>
      <c r="AC325" s="613"/>
      <c r="AD325" s="414">
        <f>ROUND(ROUND(ROUND(ROUND(H296*P$296,0)*T320,0)*W323,0)*Z325,0)</f>
        <v>91</v>
      </c>
      <c r="AE325" s="79"/>
    </row>
    <row r="326" ht="16.5" customHeight="1">
      <c r="A326" s="403">
        <v>61.0</v>
      </c>
      <c r="B326" s="403" t="s">
        <v>3989</v>
      </c>
      <c r="C326" s="405" t="s">
        <v>12903</v>
      </c>
      <c r="D326" s="389"/>
      <c r="E326" s="389"/>
      <c r="F326" s="532"/>
      <c r="G326" s="527"/>
      <c r="H326" s="527"/>
      <c r="I326" s="532"/>
      <c r="J326" s="94"/>
      <c r="K326" s="140"/>
      <c r="L326" s="54"/>
      <c r="M326" s="254"/>
      <c r="N326" s="8"/>
      <c r="O326" s="8"/>
      <c r="P326" s="54"/>
      <c r="Q326" s="636"/>
      <c r="R326" s="614"/>
      <c r="S326" s="614"/>
      <c r="T326" s="614"/>
      <c r="U326" s="641"/>
      <c r="V326" s="642"/>
      <c r="W326" s="643"/>
      <c r="X326" s="495"/>
      <c r="Y326" s="630"/>
      <c r="Z326" s="631"/>
      <c r="AA326" s="613" t="s">
        <v>30</v>
      </c>
      <c r="AB326" s="622">
        <v>5.0</v>
      </c>
      <c r="AC326" s="623" t="s">
        <v>31</v>
      </c>
      <c r="AD326" s="414">
        <f>ROUND(ROUND(ROUND(ROUND(H296*P$296,0)*T320,0)*W323,0)*Z325,0)-AB326</f>
        <v>86</v>
      </c>
      <c r="AE326" s="79"/>
    </row>
    <row r="327" ht="16.5" customHeight="1">
      <c r="A327" s="403">
        <v>61.0</v>
      </c>
      <c r="B327" s="403" t="s">
        <v>3991</v>
      </c>
      <c r="C327" s="405" t="s">
        <v>12904</v>
      </c>
      <c r="D327" s="389"/>
      <c r="E327" s="389"/>
      <c r="F327" s="532"/>
      <c r="G327" s="527"/>
      <c r="H327" s="527"/>
      <c r="I327" s="532"/>
      <c r="J327" s="94"/>
      <c r="K327" s="140"/>
      <c r="L327" s="54"/>
      <c r="M327" s="254"/>
      <c r="N327" s="52"/>
      <c r="O327" s="8"/>
      <c r="P327" s="54"/>
      <c r="Q327" s="632"/>
      <c r="R327" s="614"/>
      <c r="S327" s="644"/>
      <c r="T327" s="645"/>
      <c r="U327" s="605" t="s">
        <v>329</v>
      </c>
      <c r="V327" s="614" t="s">
        <v>21</v>
      </c>
      <c r="W327" s="615">
        <v>0.85</v>
      </c>
      <c r="X327" s="610"/>
      <c r="Y327" s="611"/>
      <c r="Z327" s="612"/>
      <c r="AA327" s="613"/>
      <c r="AB327" s="613"/>
      <c r="AC327" s="613"/>
      <c r="AD327" s="414">
        <f>ROUND(ROUND(ROUND(H296*P$296,0)*T320,0)*W327,0)</f>
        <v>130</v>
      </c>
      <c r="AE327" s="79"/>
    </row>
    <row r="328" ht="16.5" customHeight="1">
      <c r="A328" s="403">
        <v>61.0</v>
      </c>
      <c r="B328" s="403" t="s">
        <v>3993</v>
      </c>
      <c r="C328" s="405" t="s">
        <v>12905</v>
      </c>
      <c r="D328" s="389"/>
      <c r="E328" s="389"/>
      <c r="F328" s="532"/>
      <c r="G328" s="527"/>
      <c r="H328" s="527"/>
      <c r="I328" s="532"/>
      <c r="J328" s="94"/>
      <c r="K328" s="140"/>
      <c r="L328" s="54"/>
      <c r="M328" s="254"/>
      <c r="N328" s="52"/>
      <c r="O328" s="8"/>
      <c r="P328" s="54"/>
      <c r="Q328" s="632"/>
      <c r="R328" s="614"/>
      <c r="S328" s="615"/>
      <c r="T328" s="615"/>
      <c r="U328" s="506"/>
      <c r="V328" s="614"/>
      <c r="W328" s="615"/>
      <c r="X328" s="634"/>
      <c r="Y328" s="635"/>
      <c r="Z328" s="621"/>
      <c r="AA328" s="613" t="s">
        <v>30</v>
      </c>
      <c r="AB328" s="622">
        <v>5.0</v>
      </c>
      <c r="AC328" s="623" t="s">
        <v>31</v>
      </c>
      <c r="AD328" s="414">
        <f>ROUND(ROUND(ROUND(H296*P$296,0)*T320,0)*W327,0)-AB328</f>
        <v>125</v>
      </c>
      <c r="AE328" s="79"/>
    </row>
    <row r="329" ht="16.5" customHeight="1">
      <c r="A329" s="403">
        <v>61.0</v>
      </c>
      <c r="B329" s="403" t="s">
        <v>3995</v>
      </c>
      <c r="C329" s="405" t="s">
        <v>12906</v>
      </c>
      <c r="D329" s="389"/>
      <c r="E329" s="389"/>
      <c r="F329" s="532"/>
      <c r="G329" s="527"/>
      <c r="H329" s="527"/>
      <c r="I329" s="532"/>
      <c r="J329" s="94"/>
      <c r="K329" s="140"/>
      <c r="L329" s="54"/>
      <c r="M329" s="254"/>
      <c r="N329" s="52"/>
      <c r="O329" s="8"/>
      <c r="P329" s="54"/>
      <c r="Q329" s="636"/>
      <c r="R329" s="614"/>
      <c r="S329" s="615"/>
      <c r="T329" s="615"/>
      <c r="U329" s="506"/>
      <c r="V329" s="639"/>
      <c r="W329" s="640"/>
      <c r="X329" s="507" t="s">
        <v>20</v>
      </c>
      <c r="Y329" s="624" t="s">
        <v>21</v>
      </c>
      <c r="Z329" s="625">
        <v>0.85</v>
      </c>
      <c r="AA329" s="626"/>
      <c r="AB329" s="613"/>
      <c r="AC329" s="613"/>
      <c r="AD329" s="414">
        <f>ROUND(ROUND(ROUND(ROUND(H296*P$296,0)*T320,0)*W327,0)*Z329,0)</f>
        <v>111</v>
      </c>
      <c r="AE329" s="79"/>
    </row>
    <row r="330" ht="16.5" customHeight="1">
      <c r="A330" s="403">
        <v>61.0</v>
      </c>
      <c r="B330" s="403" t="s">
        <v>3997</v>
      </c>
      <c r="C330" s="405" t="s">
        <v>12907</v>
      </c>
      <c r="D330" s="389"/>
      <c r="E330" s="389"/>
      <c r="F330" s="532"/>
      <c r="G330" s="527"/>
      <c r="H330" s="527"/>
      <c r="I330" s="532"/>
      <c r="J330" s="94"/>
      <c r="K330" s="140"/>
      <c r="L330" s="54"/>
      <c r="M330" s="254"/>
      <c r="N330" s="227"/>
      <c r="O330" s="22"/>
      <c r="P330" s="109"/>
      <c r="Q330" s="647"/>
      <c r="R330" s="630"/>
      <c r="S330" s="630"/>
      <c r="T330" s="630"/>
      <c r="U330" s="495"/>
      <c r="V330" s="642"/>
      <c r="W330" s="643"/>
      <c r="X330" s="495"/>
      <c r="Y330" s="630"/>
      <c r="Z330" s="631"/>
      <c r="AA330" s="613" t="s">
        <v>30</v>
      </c>
      <c r="AB330" s="622">
        <v>5.0</v>
      </c>
      <c r="AC330" s="623" t="s">
        <v>31</v>
      </c>
      <c r="AD330" s="414">
        <f>ROUND(ROUND(ROUND(ROUND(H296*P$296,0)*T320,0)*W327,0)*Z329,0)-AB330</f>
        <v>106</v>
      </c>
      <c r="AE330" s="79"/>
    </row>
    <row r="331" ht="16.5" customHeight="1">
      <c r="A331" s="29">
        <v>61.0</v>
      </c>
      <c r="B331" s="29" t="s">
        <v>3999</v>
      </c>
      <c r="C331" s="32" t="s">
        <v>12908</v>
      </c>
      <c r="D331" s="389"/>
      <c r="E331" s="389"/>
      <c r="F331" s="523"/>
      <c r="G331" s="527"/>
      <c r="H331" s="527"/>
      <c r="I331" s="532"/>
      <c r="J331" s="94"/>
      <c r="K331" s="140"/>
      <c r="L331" s="54"/>
      <c r="M331" s="254"/>
      <c r="N331" s="598" t="s">
        <v>5011</v>
      </c>
      <c r="O331" s="600"/>
      <c r="P331" s="601"/>
      <c r="Q331" s="37"/>
      <c r="R331" s="7"/>
      <c r="S331" s="7"/>
      <c r="T331" s="7"/>
      <c r="U331" s="521"/>
      <c r="V331" s="14"/>
      <c r="W331" s="8"/>
      <c r="X331" s="37"/>
      <c r="Y331" s="7"/>
      <c r="Z331" s="39"/>
      <c r="AA331" s="213"/>
      <c r="AB331" s="213"/>
      <c r="AC331" s="213"/>
      <c r="AD331" s="45">
        <f>ROUND(ROUND(H296*P$332,0),0)</f>
        <v>218</v>
      </c>
      <c r="AE331" s="79"/>
    </row>
    <row r="332" ht="16.5" customHeight="1">
      <c r="A332" s="29">
        <v>61.0</v>
      </c>
      <c r="B332" s="29" t="s">
        <v>4001</v>
      </c>
      <c r="C332" s="32" t="s">
        <v>12909</v>
      </c>
      <c r="D332" s="389"/>
      <c r="E332" s="389"/>
      <c r="F332" s="523"/>
      <c r="G332" s="527"/>
      <c r="H332" s="527"/>
      <c r="I332" s="532"/>
      <c r="J332" s="94"/>
      <c r="K332" s="140"/>
      <c r="L332" s="54"/>
      <c r="M332" s="254"/>
      <c r="N332" s="482"/>
      <c r="O332" s="83" t="s">
        <v>21</v>
      </c>
      <c r="P332" s="528">
        <v>0.5</v>
      </c>
      <c r="Q332" s="52"/>
      <c r="R332" s="8"/>
      <c r="S332" s="8"/>
      <c r="T332" s="8"/>
      <c r="U332" s="521"/>
      <c r="V332" s="14"/>
      <c r="W332" s="8"/>
      <c r="X332" s="52"/>
      <c r="Y332" s="8"/>
      <c r="Z332" s="109"/>
      <c r="AA332" s="213" t="s">
        <v>30</v>
      </c>
      <c r="AB332" s="74">
        <v>5.0</v>
      </c>
      <c r="AC332" s="522" t="s">
        <v>31</v>
      </c>
      <c r="AD332" s="45">
        <f>ROUND(ROUND(H296*P$332,0),0)-AB332</f>
        <v>213</v>
      </c>
      <c r="AE332" s="79"/>
    </row>
    <row r="333" ht="16.5" customHeight="1">
      <c r="A333" s="29">
        <v>61.0</v>
      </c>
      <c r="B333" s="29" t="s">
        <v>4003</v>
      </c>
      <c r="C333" s="32" t="s">
        <v>12910</v>
      </c>
      <c r="D333" s="389"/>
      <c r="E333" s="389"/>
      <c r="F333" s="523"/>
      <c r="G333" s="174"/>
      <c r="H333" s="174"/>
      <c r="I333" s="523"/>
      <c r="J333" s="94"/>
      <c r="K333" s="140"/>
      <c r="L333" s="54"/>
      <c r="M333" s="254"/>
      <c r="N333" s="482"/>
      <c r="O333" s="8"/>
      <c r="P333" s="54"/>
      <c r="Q333" s="52"/>
      <c r="R333" s="8"/>
      <c r="S333" s="8"/>
      <c r="T333" s="8"/>
      <c r="U333" s="521"/>
      <c r="V333" s="14"/>
      <c r="W333" s="54"/>
      <c r="X333" s="305" t="s">
        <v>20</v>
      </c>
      <c r="Y333" s="41" t="s">
        <v>21</v>
      </c>
      <c r="Z333" s="86">
        <v>0.85</v>
      </c>
      <c r="AA333" s="75"/>
      <c r="AB333" s="213"/>
      <c r="AC333" s="213"/>
      <c r="AD333" s="45">
        <f>ROUND(ROUND(H296*P$332,0)*Z333,0)</f>
        <v>185</v>
      </c>
      <c r="AE333" s="79"/>
    </row>
    <row r="334" ht="16.5" customHeight="1">
      <c r="A334" s="29">
        <v>61.0</v>
      </c>
      <c r="B334" s="29" t="s">
        <v>4005</v>
      </c>
      <c r="C334" s="32" t="s">
        <v>12911</v>
      </c>
      <c r="D334" s="389"/>
      <c r="E334" s="389"/>
      <c r="F334" s="523"/>
      <c r="G334" s="174"/>
      <c r="H334" s="174"/>
      <c r="I334" s="174"/>
      <c r="J334" s="94"/>
      <c r="K334" s="140"/>
      <c r="L334" s="54"/>
      <c r="M334" s="254"/>
      <c r="N334" s="482"/>
      <c r="O334" s="8"/>
      <c r="P334" s="54"/>
      <c r="Q334" s="52"/>
      <c r="R334" s="8"/>
      <c r="S334" s="8"/>
      <c r="T334" s="8"/>
      <c r="U334" s="525"/>
      <c r="V334" s="21"/>
      <c r="W334" s="109"/>
      <c r="X334" s="484"/>
      <c r="Y334" s="56"/>
      <c r="Z334" s="526"/>
      <c r="AA334" s="213" t="s">
        <v>30</v>
      </c>
      <c r="AB334" s="74">
        <v>5.0</v>
      </c>
      <c r="AC334" s="522" t="s">
        <v>31</v>
      </c>
      <c r="AD334" s="45">
        <f>ROUND(ROUND(H296*P$332,0)*Z333,0)-AB334</f>
        <v>180</v>
      </c>
      <c r="AE334" s="79"/>
    </row>
    <row r="335" ht="16.5" customHeight="1">
      <c r="A335" s="29">
        <v>61.0</v>
      </c>
      <c r="B335" s="29" t="s">
        <v>4007</v>
      </c>
      <c r="C335" s="32" t="s">
        <v>12912</v>
      </c>
      <c r="D335" s="389"/>
      <c r="E335" s="389"/>
      <c r="F335" s="532"/>
      <c r="G335" s="527"/>
      <c r="H335" s="14"/>
      <c r="I335" s="14"/>
      <c r="J335" s="94"/>
      <c r="K335" s="140"/>
      <c r="L335" s="54"/>
      <c r="M335" s="254"/>
      <c r="N335" s="8"/>
      <c r="O335" s="8"/>
      <c r="P335" s="54"/>
      <c r="Q335" s="52"/>
      <c r="R335" s="8"/>
      <c r="S335" s="8"/>
      <c r="T335" s="8"/>
      <c r="U335" s="102" t="s">
        <v>326</v>
      </c>
      <c r="V335" s="41" t="s">
        <v>21</v>
      </c>
      <c r="W335" s="60">
        <v>0.7</v>
      </c>
      <c r="X335" s="37"/>
      <c r="Y335" s="7"/>
      <c r="Z335" s="39"/>
      <c r="AA335" s="213"/>
      <c r="AB335" s="213"/>
      <c r="AC335" s="213"/>
      <c r="AD335" s="45">
        <f>ROUND(ROUND(H296*P$332,0)*W335,0)</f>
        <v>153</v>
      </c>
      <c r="AE335" s="79"/>
    </row>
    <row r="336" ht="16.5" customHeight="1">
      <c r="A336" s="29">
        <v>61.0</v>
      </c>
      <c r="B336" s="29" t="s">
        <v>4009</v>
      </c>
      <c r="C336" s="32" t="s">
        <v>12913</v>
      </c>
      <c r="D336" s="389"/>
      <c r="E336" s="389"/>
      <c r="F336" s="532"/>
      <c r="G336" s="527"/>
      <c r="H336" s="8"/>
      <c r="I336" s="144"/>
      <c r="J336" s="94"/>
      <c r="K336" s="140"/>
      <c r="L336" s="54"/>
      <c r="M336" s="254"/>
      <c r="N336" s="8"/>
      <c r="O336" s="8"/>
      <c r="P336" s="54"/>
      <c r="Q336" s="52"/>
      <c r="R336" s="8"/>
      <c r="S336" s="8"/>
      <c r="T336" s="8"/>
      <c r="U336" s="482"/>
      <c r="V336" s="83"/>
      <c r="W336" s="528"/>
      <c r="X336" s="227"/>
      <c r="Y336" s="22"/>
      <c r="Z336" s="109"/>
      <c r="AA336" s="213" t="s">
        <v>30</v>
      </c>
      <c r="AB336" s="74">
        <v>5.0</v>
      </c>
      <c r="AC336" s="522" t="s">
        <v>31</v>
      </c>
      <c r="AD336" s="45">
        <f>ROUND(ROUND(H296*P$332,0)*W335,0)-AB336</f>
        <v>148</v>
      </c>
      <c r="AE336" s="79"/>
    </row>
    <row r="337" ht="16.5" customHeight="1">
      <c r="A337" s="29">
        <v>61.0</v>
      </c>
      <c r="B337" s="29" t="s">
        <v>4011</v>
      </c>
      <c r="C337" s="32" t="s">
        <v>12914</v>
      </c>
      <c r="D337" s="389"/>
      <c r="E337" s="389"/>
      <c r="F337" s="543"/>
      <c r="G337" s="113"/>
      <c r="H337" s="8"/>
      <c r="I337" s="144"/>
      <c r="J337" s="94"/>
      <c r="K337" s="140"/>
      <c r="L337" s="54"/>
      <c r="M337" s="254"/>
      <c r="N337" s="8"/>
      <c r="O337" s="8"/>
      <c r="P337" s="54"/>
      <c r="Q337" s="52"/>
      <c r="R337" s="8"/>
      <c r="S337" s="8"/>
      <c r="T337" s="8"/>
      <c r="U337" s="482"/>
      <c r="V337" s="99"/>
      <c r="W337" s="529"/>
      <c r="X337" s="305" t="s">
        <v>20</v>
      </c>
      <c r="Y337" s="41" t="s">
        <v>21</v>
      </c>
      <c r="Z337" s="86">
        <v>0.85</v>
      </c>
      <c r="AA337" s="75"/>
      <c r="AB337" s="213"/>
      <c r="AC337" s="213"/>
      <c r="AD337" s="45">
        <f>ROUND(ROUND(ROUND(H296*P$332,0)*W335,0)*Z337,0)</f>
        <v>130</v>
      </c>
      <c r="AE337" s="79"/>
    </row>
    <row r="338" ht="16.5" customHeight="1">
      <c r="A338" s="29">
        <v>61.0</v>
      </c>
      <c r="B338" s="29" t="s">
        <v>4013</v>
      </c>
      <c r="C338" s="32" t="s">
        <v>12915</v>
      </c>
      <c r="D338" s="389"/>
      <c r="E338" s="231"/>
      <c r="F338" s="543"/>
      <c r="G338" s="113"/>
      <c r="H338" s="8"/>
      <c r="I338" s="144"/>
      <c r="J338" s="94"/>
      <c r="K338" s="140"/>
      <c r="L338" s="54"/>
      <c r="M338" s="254"/>
      <c r="N338" s="8"/>
      <c r="O338" s="8"/>
      <c r="P338" s="54"/>
      <c r="Q338" s="52"/>
      <c r="R338" s="8"/>
      <c r="S338" s="8"/>
      <c r="T338" s="8"/>
      <c r="U338" s="530"/>
      <c r="V338" s="24"/>
      <c r="W338" s="26"/>
      <c r="X338" s="484"/>
      <c r="Y338" s="56"/>
      <c r="Z338" s="526"/>
      <c r="AA338" s="213" t="s">
        <v>30</v>
      </c>
      <c r="AB338" s="74">
        <v>5.0</v>
      </c>
      <c r="AC338" s="522" t="s">
        <v>31</v>
      </c>
      <c r="AD338" s="45">
        <f>ROUND(ROUND(ROUND(H296*P$332,0)*W335,0)*Z337,0)-AB338</f>
        <v>125</v>
      </c>
      <c r="AE338" s="79"/>
    </row>
    <row r="339" ht="16.5" customHeight="1">
      <c r="A339" s="29">
        <v>61.0</v>
      </c>
      <c r="B339" s="29" t="s">
        <v>4015</v>
      </c>
      <c r="C339" s="32" t="s">
        <v>12916</v>
      </c>
      <c r="D339" s="389"/>
      <c r="E339" s="231"/>
      <c r="F339" s="543"/>
      <c r="G339" s="113"/>
      <c r="H339" s="8"/>
      <c r="I339" s="144"/>
      <c r="J339" s="94"/>
      <c r="K339" s="140"/>
      <c r="L339" s="54"/>
      <c r="M339" s="254"/>
      <c r="N339" s="8"/>
      <c r="O339" s="8"/>
      <c r="P339" s="54"/>
      <c r="Q339" s="52"/>
      <c r="R339" s="8"/>
      <c r="S339" s="8"/>
      <c r="T339" s="54"/>
      <c r="U339" s="102" t="s">
        <v>329</v>
      </c>
      <c r="V339" s="83" t="s">
        <v>21</v>
      </c>
      <c r="W339" s="528">
        <v>0.85</v>
      </c>
      <c r="X339" s="37"/>
      <c r="Y339" s="7"/>
      <c r="Z339" s="39"/>
      <c r="AA339" s="213"/>
      <c r="AB339" s="213"/>
      <c r="AC339" s="213"/>
      <c r="AD339" s="45">
        <f>ROUND(ROUND(H296*P$332,0)*W339,0)</f>
        <v>185</v>
      </c>
      <c r="AE339" s="79"/>
    </row>
    <row r="340" ht="16.5" customHeight="1">
      <c r="A340" s="29">
        <v>61.0</v>
      </c>
      <c r="B340" s="29" t="s">
        <v>4017</v>
      </c>
      <c r="C340" s="32" t="s">
        <v>12917</v>
      </c>
      <c r="D340" s="389"/>
      <c r="E340" s="231"/>
      <c r="F340" s="543"/>
      <c r="G340" s="113"/>
      <c r="H340" s="8"/>
      <c r="I340" s="144"/>
      <c r="J340" s="94"/>
      <c r="K340" s="140"/>
      <c r="L340" s="54"/>
      <c r="M340" s="254"/>
      <c r="N340" s="8"/>
      <c r="O340" s="8"/>
      <c r="P340" s="54"/>
      <c r="Q340" s="52"/>
      <c r="R340" s="8"/>
      <c r="S340" s="8"/>
      <c r="T340" s="8"/>
      <c r="U340" s="482"/>
      <c r="V340" s="83"/>
      <c r="W340" s="528"/>
      <c r="X340" s="227"/>
      <c r="Y340" s="22"/>
      <c r="Z340" s="109"/>
      <c r="AA340" s="213" t="s">
        <v>30</v>
      </c>
      <c r="AB340" s="74">
        <v>5.0</v>
      </c>
      <c r="AC340" s="522" t="s">
        <v>31</v>
      </c>
      <c r="AD340" s="45">
        <f>ROUND(ROUND(H296*P$332,0)*W339,0)-AB340</f>
        <v>180</v>
      </c>
      <c r="AE340" s="79"/>
    </row>
    <row r="341" ht="16.5" customHeight="1">
      <c r="A341" s="29">
        <v>61.0</v>
      </c>
      <c r="B341" s="29" t="s">
        <v>4019</v>
      </c>
      <c r="C341" s="32" t="s">
        <v>12918</v>
      </c>
      <c r="D341" s="389"/>
      <c r="E341" s="231"/>
      <c r="F341" s="532"/>
      <c r="G341" s="527"/>
      <c r="H341" s="527"/>
      <c r="I341" s="532"/>
      <c r="J341" s="94"/>
      <c r="K341" s="140"/>
      <c r="L341" s="54"/>
      <c r="M341" s="254"/>
      <c r="N341" s="8"/>
      <c r="O341" s="8"/>
      <c r="P341" s="54"/>
      <c r="Q341" s="52"/>
      <c r="R341" s="8"/>
      <c r="S341" s="8"/>
      <c r="T341" s="8"/>
      <c r="U341" s="482"/>
      <c r="V341" s="99"/>
      <c r="W341" s="529"/>
      <c r="X341" s="305" t="s">
        <v>20</v>
      </c>
      <c r="Y341" s="41" t="s">
        <v>21</v>
      </c>
      <c r="Z341" s="86">
        <v>0.85</v>
      </c>
      <c r="AA341" s="75"/>
      <c r="AB341" s="213"/>
      <c r="AC341" s="213"/>
      <c r="AD341" s="45">
        <f>ROUND(ROUND(ROUND(H296*P$332,0)*W339,0)*Z341,0)</f>
        <v>157</v>
      </c>
      <c r="AE341" s="79"/>
    </row>
    <row r="342" ht="16.5" customHeight="1">
      <c r="A342" s="29">
        <v>61.0</v>
      </c>
      <c r="B342" s="29" t="s">
        <v>4021</v>
      </c>
      <c r="C342" s="32" t="s">
        <v>12919</v>
      </c>
      <c r="D342" s="389"/>
      <c r="E342" s="231"/>
      <c r="F342" s="532"/>
      <c r="G342" s="527"/>
      <c r="H342" s="527"/>
      <c r="I342" s="532"/>
      <c r="J342" s="94"/>
      <c r="K342" s="140"/>
      <c r="L342" s="54"/>
      <c r="M342" s="254"/>
      <c r="N342" s="8"/>
      <c r="O342" s="8"/>
      <c r="P342" s="54"/>
      <c r="Q342" s="227"/>
      <c r="R342" s="22"/>
      <c r="S342" s="22"/>
      <c r="T342" s="22"/>
      <c r="U342" s="484"/>
      <c r="V342" s="24"/>
      <c r="W342" s="26"/>
      <c r="X342" s="484"/>
      <c r="Y342" s="56"/>
      <c r="Z342" s="526"/>
      <c r="AA342" s="213" t="s">
        <v>30</v>
      </c>
      <c r="AB342" s="74">
        <v>5.0</v>
      </c>
      <c r="AC342" s="522" t="s">
        <v>31</v>
      </c>
      <c r="AD342" s="45">
        <f>ROUND(ROUND(ROUND(H296*P$332,0)*W339,0)*Z341,0)-AB342</f>
        <v>152</v>
      </c>
      <c r="AE342" s="79"/>
    </row>
    <row r="343" ht="16.5" customHeight="1">
      <c r="A343" s="403">
        <v>61.0</v>
      </c>
      <c r="B343" s="403" t="s">
        <v>4023</v>
      </c>
      <c r="C343" s="405" t="s">
        <v>12920</v>
      </c>
      <c r="D343" s="389"/>
      <c r="E343" s="389"/>
      <c r="F343" s="532"/>
      <c r="G343" s="527"/>
      <c r="H343" s="527"/>
      <c r="I343" s="532"/>
      <c r="J343" s="94"/>
      <c r="K343" s="140"/>
      <c r="L343" s="54"/>
      <c r="M343" s="254"/>
      <c r="N343" s="8"/>
      <c r="O343" s="8"/>
      <c r="P343" s="54"/>
      <c r="Q343" s="604" t="s">
        <v>23</v>
      </c>
      <c r="R343" s="605" t="s">
        <v>24</v>
      </c>
      <c r="S343" s="606"/>
      <c r="T343" s="606"/>
      <c r="U343" s="607"/>
      <c r="V343" s="608"/>
      <c r="W343" s="609"/>
      <c r="X343" s="610"/>
      <c r="Y343" s="611"/>
      <c r="Z343" s="612"/>
      <c r="AA343" s="613"/>
      <c r="AB343" s="613"/>
      <c r="AC343" s="613"/>
      <c r="AD343" s="414">
        <f>ROUND(ROUND(H296*P$332,0)*T344,0)</f>
        <v>153</v>
      </c>
      <c r="AE343" s="79"/>
    </row>
    <row r="344" ht="16.5" customHeight="1">
      <c r="A344" s="403">
        <v>61.0</v>
      </c>
      <c r="B344" s="403" t="s">
        <v>4025</v>
      </c>
      <c r="C344" s="405" t="s">
        <v>12921</v>
      </c>
      <c r="D344" s="389"/>
      <c r="E344" s="389"/>
      <c r="F344" s="532"/>
      <c r="G344" s="527"/>
      <c r="H344" s="527"/>
      <c r="I344" s="532"/>
      <c r="J344" s="94"/>
      <c r="K344" s="140"/>
      <c r="L344" s="54"/>
      <c r="M344" s="254"/>
      <c r="N344" s="8"/>
      <c r="O344" s="8"/>
      <c r="P344" s="54"/>
      <c r="Q344" s="481"/>
      <c r="R344" s="506"/>
      <c r="S344" s="614" t="s">
        <v>21</v>
      </c>
      <c r="T344" s="615">
        <v>0.7</v>
      </c>
      <c r="U344" s="616"/>
      <c r="V344" s="617"/>
      <c r="W344" s="618"/>
      <c r="X344" s="619"/>
      <c r="Y344" s="620"/>
      <c r="Z344" s="621"/>
      <c r="AA344" s="613" t="s">
        <v>30</v>
      </c>
      <c r="AB344" s="622">
        <v>5.0</v>
      </c>
      <c r="AC344" s="623" t="s">
        <v>31</v>
      </c>
      <c r="AD344" s="414">
        <f>ROUND(ROUND(H296*P$332,0)*T344,0)-AB344</f>
        <v>148</v>
      </c>
      <c r="AE344" s="79"/>
    </row>
    <row r="345" ht="16.5" customHeight="1">
      <c r="A345" s="403">
        <v>61.0</v>
      </c>
      <c r="B345" s="403" t="s">
        <v>4027</v>
      </c>
      <c r="C345" s="405" t="s">
        <v>12922</v>
      </c>
      <c r="D345" s="389"/>
      <c r="E345" s="389"/>
      <c r="F345" s="532"/>
      <c r="G345" s="527"/>
      <c r="H345" s="527"/>
      <c r="I345" s="532"/>
      <c r="J345" s="94"/>
      <c r="K345" s="140"/>
      <c r="L345" s="54"/>
      <c r="M345" s="254"/>
      <c r="N345" s="8"/>
      <c r="O345" s="8"/>
      <c r="P345" s="54"/>
      <c r="Q345" s="481"/>
      <c r="R345" s="506"/>
      <c r="S345" s="618"/>
      <c r="T345" s="618"/>
      <c r="U345" s="616"/>
      <c r="V345" s="617"/>
      <c r="W345" s="618"/>
      <c r="X345" s="507" t="s">
        <v>20</v>
      </c>
      <c r="Y345" s="624" t="s">
        <v>21</v>
      </c>
      <c r="Z345" s="625">
        <v>0.85</v>
      </c>
      <c r="AA345" s="626"/>
      <c r="AB345" s="613"/>
      <c r="AC345" s="613"/>
      <c r="AD345" s="414">
        <f>ROUND(ROUND(ROUND(H296*P$332,0)*T344,0)*Z345,0)</f>
        <v>130</v>
      </c>
      <c r="AE345" s="79"/>
    </row>
    <row r="346" ht="16.5" customHeight="1">
      <c r="A346" s="403">
        <v>61.0</v>
      </c>
      <c r="B346" s="403" t="s">
        <v>4029</v>
      </c>
      <c r="C346" s="405" t="s">
        <v>12923</v>
      </c>
      <c r="D346" s="389"/>
      <c r="E346" s="389"/>
      <c r="F346" s="532"/>
      <c r="G346" s="527"/>
      <c r="H346" s="527"/>
      <c r="I346" s="532"/>
      <c r="J346" s="94"/>
      <c r="K346" s="140"/>
      <c r="L346" s="54"/>
      <c r="M346" s="254"/>
      <c r="N346" s="8"/>
      <c r="O346" s="8"/>
      <c r="P346" s="54"/>
      <c r="Q346" s="508"/>
      <c r="R346" s="510"/>
      <c r="S346" s="614"/>
      <c r="T346" s="614"/>
      <c r="U346" s="627"/>
      <c r="V346" s="628"/>
      <c r="W346" s="629"/>
      <c r="X346" s="495"/>
      <c r="Y346" s="630"/>
      <c r="Z346" s="631"/>
      <c r="AA346" s="613" t="s">
        <v>30</v>
      </c>
      <c r="AB346" s="622">
        <v>5.0</v>
      </c>
      <c r="AC346" s="623" t="s">
        <v>31</v>
      </c>
      <c r="AD346" s="414">
        <f>ROUND(ROUND(ROUND(H296*P$332,0)*T344,0)*Z345,0)-AB346</f>
        <v>125</v>
      </c>
      <c r="AE346" s="79"/>
    </row>
    <row r="347" ht="16.5" customHeight="1">
      <c r="A347" s="403">
        <v>61.0</v>
      </c>
      <c r="B347" s="403" t="s">
        <v>4031</v>
      </c>
      <c r="C347" s="405" t="s">
        <v>12924</v>
      </c>
      <c r="D347" s="389"/>
      <c r="E347" s="389"/>
      <c r="F347" s="532"/>
      <c r="G347" s="527"/>
      <c r="H347" s="527"/>
      <c r="I347" s="532"/>
      <c r="J347" s="94"/>
      <c r="K347" s="140"/>
      <c r="L347" s="54"/>
      <c r="M347" s="254"/>
      <c r="N347" s="8"/>
      <c r="O347" s="8"/>
      <c r="P347" s="54"/>
      <c r="Q347" s="632"/>
      <c r="R347" s="618"/>
      <c r="S347" s="618"/>
      <c r="T347" s="618"/>
      <c r="U347" s="605" t="s">
        <v>326</v>
      </c>
      <c r="V347" s="624" t="s">
        <v>21</v>
      </c>
      <c r="W347" s="633">
        <v>0.7</v>
      </c>
      <c r="X347" s="610"/>
      <c r="Y347" s="611"/>
      <c r="Z347" s="612"/>
      <c r="AA347" s="613"/>
      <c r="AB347" s="613"/>
      <c r="AC347" s="613"/>
      <c r="AD347" s="414">
        <f>ROUND(ROUND(ROUND(H296*P$332,0)*T344,0)*W347,0)</f>
        <v>107</v>
      </c>
      <c r="AE347" s="79"/>
    </row>
    <row r="348" ht="16.5" customHeight="1">
      <c r="A348" s="403">
        <v>61.0</v>
      </c>
      <c r="B348" s="403" t="s">
        <v>4033</v>
      </c>
      <c r="C348" s="405" t="s">
        <v>12925</v>
      </c>
      <c r="D348" s="389"/>
      <c r="E348" s="389"/>
      <c r="F348" s="532"/>
      <c r="G348" s="527"/>
      <c r="H348" s="527"/>
      <c r="I348" s="532"/>
      <c r="J348" s="94"/>
      <c r="K348" s="140"/>
      <c r="L348" s="54"/>
      <c r="M348" s="254"/>
      <c r="N348" s="8"/>
      <c r="O348" s="8"/>
      <c r="P348" s="54"/>
      <c r="Q348" s="632"/>
      <c r="R348" s="618"/>
      <c r="S348" s="618"/>
      <c r="T348" s="618"/>
      <c r="U348" s="506"/>
      <c r="V348" s="614"/>
      <c r="W348" s="615"/>
      <c r="X348" s="634"/>
      <c r="Y348" s="635"/>
      <c r="Z348" s="621"/>
      <c r="AA348" s="613" t="s">
        <v>30</v>
      </c>
      <c r="AB348" s="622">
        <v>5.0</v>
      </c>
      <c r="AC348" s="623" t="s">
        <v>31</v>
      </c>
      <c r="AD348" s="414">
        <f>ROUND(ROUND(ROUND(H296*P$332,0)*T344,0)*W347,0)-AB348</f>
        <v>102</v>
      </c>
      <c r="AE348" s="79"/>
    </row>
    <row r="349" ht="16.5" customHeight="1">
      <c r="A349" s="403">
        <v>61.0</v>
      </c>
      <c r="B349" s="403" t="s">
        <v>4035</v>
      </c>
      <c r="C349" s="405" t="s">
        <v>12926</v>
      </c>
      <c r="D349" s="389"/>
      <c r="E349" s="389"/>
      <c r="F349" s="532"/>
      <c r="G349" s="527"/>
      <c r="H349" s="527"/>
      <c r="I349" s="532"/>
      <c r="J349" s="94"/>
      <c r="K349" s="140"/>
      <c r="L349" s="54"/>
      <c r="M349" s="254"/>
      <c r="N349" s="8"/>
      <c r="O349" s="8"/>
      <c r="P349" s="54"/>
      <c r="Q349" s="636"/>
      <c r="R349" s="614"/>
      <c r="S349" s="637"/>
      <c r="T349" s="638"/>
      <c r="U349" s="510"/>
      <c r="V349" s="639"/>
      <c r="W349" s="640"/>
      <c r="X349" s="507" t="s">
        <v>20</v>
      </c>
      <c r="Y349" s="624" t="s">
        <v>21</v>
      </c>
      <c r="Z349" s="625">
        <v>0.85</v>
      </c>
      <c r="AA349" s="626"/>
      <c r="AB349" s="613"/>
      <c r="AC349" s="613"/>
      <c r="AD349" s="414">
        <f>ROUND(ROUND(ROUND(ROUND(H296*P$332,0)*T344,0)*W347,0)*Z349,0)</f>
        <v>91</v>
      </c>
      <c r="AE349" s="79"/>
    </row>
    <row r="350" ht="16.5" customHeight="1">
      <c r="A350" s="403">
        <v>61.0</v>
      </c>
      <c r="B350" s="403" t="s">
        <v>4037</v>
      </c>
      <c r="C350" s="405" t="s">
        <v>12927</v>
      </c>
      <c r="D350" s="389"/>
      <c r="E350" s="389"/>
      <c r="F350" s="532"/>
      <c r="G350" s="527"/>
      <c r="H350" s="527"/>
      <c r="I350" s="532"/>
      <c r="J350" s="94"/>
      <c r="K350" s="140"/>
      <c r="L350" s="54"/>
      <c r="M350" s="254"/>
      <c r="N350" s="8"/>
      <c r="O350" s="8"/>
      <c r="P350" s="54"/>
      <c r="Q350" s="636"/>
      <c r="R350" s="614"/>
      <c r="S350" s="614"/>
      <c r="T350" s="614"/>
      <c r="U350" s="641"/>
      <c r="V350" s="642"/>
      <c r="W350" s="643"/>
      <c r="X350" s="495"/>
      <c r="Y350" s="630"/>
      <c r="Z350" s="631"/>
      <c r="AA350" s="613" t="s">
        <v>30</v>
      </c>
      <c r="AB350" s="622">
        <v>5.0</v>
      </c>
      <c r="AC350" s="623" t="s">
        <v>31</v>
      </c>
      <c r="AD350" s="414">
        <f>ROUND(ROUND(ROUND(ROUND(H296*P$332,0)*T344,0)*W347,0)*Z349,0)-AB350</f>
        <v>86</v>
      </c>
      <c r="AE350" s="79"/>
    </row>
    <row r="351" ht="16.5" customHeight="1">
      <c r="A351" s="403">
        <v>61.0</v>
      </c>
      <c r="B351" s="403" t="s">
        <v>4039</v>
      </c>
      <c r="C351" s="405" t="s">
        <v>12928</v>
      </c>
      <c r="D351" s="389"/>
      <c r="E351" s="389"/>
      <c r="F351" s="532"/>
      <c r="G351" s="527"/>
      <c r="H351" s="527"/>
      <c r="I351" s="532"/>
      <c r="J351" s="94"/>
      <c r="K351" s="140"/>
      <c r="L351" s="54"/>
      <c r="M351" s="254"/>
      <c r="N351" s="8"/>
      <c r="O351" s="8"/>
      <c r="P351" s="54"/>
      <c r="Q351" s="632"/>
      <c r="R351" s="614"/>
      <c r="S351" s="644"/>
      <c r="T351" s="645"/>
      <c r="U351" s="605" t="s">
        <v>329</v>
      </c>
      <c r="V351" s="614" t="s">
        <v>21</v>
      </c>
      <c r="W351" s="615">
        <v>0.85</v>
      </c>
      <c r="X351" s="610"/>
      <c r="Y351" s="611"/>
      <c r="Z351" s="612"/>
      <c r="AA351" s="613"/>
      <c r="AB351" s="613"/>
      <c r="AC351" s="613"/>
      <c r="AD351" s="414">
        <f>ROUND(ROUND(ROUND(H296*P$332,0)*T344,0)*W351,0)</f>
        <v>130</v>
      </c>
      <c r="AE351" s="79"/>
    </row>
    <row r="352" ht="16.5" customHeight="1">
      <c r="A352" s="403">
        <v>61.0</v>
      </c>
      <c r="B352" s="403" t="s">
        <v>4041</v>
      </c>
      <c r="C352" s="405" t="s">
        <v>12929</v>
      </c>
      <c r="D352" s="389"/>
      <c r="E352" s="389"/>
      <c r="F352" s="532"/>
      <c r="G352" s="527"/>
      <c r="H352" s="527"/>
      <c r="I352" s="532"/>
      <c r="J352" s="94"/>
      <c r="K352" s="140"/>
      <c r="L352" s="54"/>
      <c r="M352" s="254"/>
      <c r="N352" s="8"/>
      <c r="O352" s="8"/>
      <c r="P352" s="54"/>
      <c r="Q352" s="632"/>
      <c r="R352" s="614"/>
      <c r="S352" s="615"/>
      <c r="T352" s="615"/>
      <c r="U352" s="506"/>
      <c r="V352" s="614"/>
      <c r="W352" s="615"/>
      <c r="X352" s="634"/>
      <c r="Y352" s="635"/>
      <c r="Z352" s="621"/>
      <c r="AA352" s="613" t="s">
        <v>30</v>
      </c>
      <c r="AB352" s="622">
        <v>5.0</v>
      </c>
      <c r="AC352" s="623" t="s">
        <v>31</v>
      </c>
      <c r="AD352" s="414">
        <f>ROUND(ROUND(ROUND(H296*P$332,0)*T344,0)*W351,0)-AB352</f>
        <v>125</v>
      </c>
      <c r="AE352" s="79"/>
    </row>
    <row r="353" ht="16.5" customHeight="1">
      <c r="A353" s="403">
        <v>61.0</v>
      </c>
      <c r="B353" s="403" t="s">
        <v>4043</v>
      </c>
      <c r="C353" s="405" t="s">
        <v>12930</v>
      </c>
      <c r="D353" s="389"/>
      <c r="E353" s="389"/>
      <c r="F353" s="532"/>
      <c r="G353" s="527"/>
      <c r="H353" s="527"/>
      <c r="I353" s="532"/>
      <c r="J353" s="94"/>
      <c r="K353" s="140"/>
      <c r="L353" s="54"/>
      <c r="M353" s="254"/>
      <c r="N353" s="8"/>
      <c r="O353" s="8"/>
      <c r="P353" s="54"/>
      <c r="Q353" s="636"/>
      <c r="R353" s="614"/>
      <c r="S353" s="615"/>
      <c r="T353" s="615"/>
      <c r="U353" s="506"/>
      <c r="V353" s="639"/>
      <c r="W353" s="640"/>
      <c r="X353" s="507" t="s">
        <v>20</v>
      </c>
      <c r="Y353" s="624" t="s">
        <v>21</v>
      </c>
      <c r="Z353" s="625">
        <v>0.85</v>
      </c>
      <c r="AA353" s="626"/>
      <c r="AB353" s="613"/>
      <c r="AC353" s="613"/>
      <c r="AD353" s="414">
        <f>ROUND(ROUND(ROUND(ROUND(H296*P$332,0)*T344,0)*W351,0)*Z353,0)</f>
        <v>111</v>
      </c>
      <c r="AE353" s="79"/>
    </row>
    <row r="354" ht="16.5" customHeight="1">
      <c r="A354" s="403">
        <v>61.0</v>
      </c>
      <c r="B354" s="403" t="s">
        <v>4045</v>
      </c>
      <c r="C354" s="405" t="s">
        <v>12931</v>
      </c>
      <c r="D354" s="389"/>
      <c r="E354" s="389"/>
      <c r="F354" s="532"/>
      <c r="G354" s="527"/>
      <c r="H354" s="527"/>
      <c r="I354" s="532"/>
      <c r="J354" s="94"/>
      <c r="K354" s="140"/>
      <c r="L354" s="54"/>
      <c r="M354" s="254"/>
      <c r="N354" s="8"/>
      <c r="O354" s="8"/>
      <c r="P354" s="54"/>
      <c r="Q354" s="632"/>
      <c r="R354" s="614"/>
      <c r="S354" s="614"/>
      <c r="T354" s="614"/>
      <c r="U354" s="495"/>
      <c r="V354" s="642"/>
      <c r="W354" s="643"/>
      <c r="X354" s="495"/>
      <c r="Y354" s="630"/>
      <c r="Z354" s="631"/>
      <c r="AA354" s="613" t="s">
        <v>30</v>
      </c>
      <c r="AB354" s="622">
        <v>5.0</v>
      </c>
      <c r="AC354" s="623" t="s">
        <v>31</v>
      </c>
      <c r="AD354" s="414">
        <f>ROUND(ROUND(ROUND(ROUND(H296*P$332,0)*T344,0)*W351,0)*Z353,0)-AB354</f>
        <v>106</v>
      </c>
      <c r="AE354" s="79"/>
    </row>
    <row r="355" ht="16.5" customHeight="1">
      <c r="A355" s="403">
        <v>61.0</v>
      </c>
      <c r="B355" s="403" t="s">
        <v>4047</v>
      </c>
      <c r="C355" s="405" t="s">
        <v>12932</v>
      </c>
      <c r="D355" s="389"/>
      <c r="E355" s="389"/>
      <c r="F355" s="532"/>
      <c r="G355" s="527"/>
      <c r="H355" s="527"/>
      <c r="I355" s="532"/>
      <c r="J355" s="94"/>
      <c r="K355" s="140"/>
      <c r="L355" s="54"/>
      <c r="M355" s="254"/>
      <c r="N355" s="8"/>
      <c r="O355" s="8"/>
      <c r="P355" s="54"/>
      <c r="Q355" s="632"/>
      <c r="R355" s="605" t="s">
        <v>27</v>
      </c>
      <c r="S355" s="606"/>
      <c r="T355" s="606"/>
      <c r="U355" s="607"/>
      <c r="V355" s="608"/>
      <c r="W355" s="609"/>
      <c r="X355" s="610"/>
      <c r="Y355" s="611"/>
      <c r="Z355" s="612"/>
      <c r="AA355" s="613"/>
      <c r="AB355" s="613"/>
      <c r="AC355" s="613"/>
      <c r="AD355" s="414">
        <f>ROUND(ROUND(H296*P$332,0)*T356,0)</f>
        <v>109</v>
      </c>
      <c r="AE355" s="79"/>
    </row>
    <row r="356" ht="16.5" customHeight="1">
      <c r="A356" s="403">
        <v>61.0</v>
      </c>
      <c r="B356" s="403" t="s">
        <v>4049</v>
      </c>
      <c r="C356" s="405" t="s">
        <v>12933</v>
      </c>
      <c r="D356" s="389"/>
      <c r="E356" s="389"/>
      <c r="F356" s="532"/>
      <c r="G356" s="527"/>
      <c r="H356" s="527"/>
      <c r="I356" s="532"/>
      <c r="J356" s="94"/>
      <c r="K356" s="140"/>
      <c r="L356" s="54"/>
      <c r="M356" s="254"/>
      <c r="N356" s="8"/>
      <c r="O356" s="8"/>
      <c r="P356" s="54"/>
      <c r="Q356" s="646"/>
      <c r="R356" s="506"/>
      <c r="S356" s="614" t="s">
        <v>21</v>
      </c>
      <c r="T356" s="615">
        <v>0.5</v>
      </c>
      <c r="U356" s="616"/>
      <c r="V356" s="617"/>
      <c r="W356" s="618"/>
      <c r="X356" s="619"/>
      <c r="Y356" s="620"/>
      <c r="Z356" s="621"/>
      <c r="AA356" s="613" t="s">
        <v>30</v>
      </c>
      <c r="AB356" s="622">
        <v>5.0</v>
      </c>
      <c r="AC356" s="623" t="s">
        <v>31</v>
      </c>
      <c r="AD356" s="414">
        <f>ROUND(ROUND(H296*P$332,0)*T356,0)-AB356</f>
        <v>104</v>
      </c>
      <c r="AE356" s="79"/>
    </row>
    <row r="357" ht="16.5" customHeight="1">
      <c r="A357" s="403">
        <v>61.0</v>
      </c>
      <c r="B357" s="403" t="s">
        <v>4051</v>
      </c>
      <c r="C357" s="405" t="s">
        <v>12934</v>
      </c>
      <c r="D357" s="389"/>
      <c r="E357" s="389"/>
      <c r="F357" s="532"/>
      <c r="G357" s="527"/>
      <c r="H357" s="527"/>
      <c r="I357" s="532"/>
      <c r="J357" s="94"/>
      <c r="K357" s="140"/>
      <c r="L357" s="54"/>
      <c r="M357" s="254"/>
      <c r="N357" s="8"/>
      <c r="O357" s="8"/>
      <c r="P357" s="54"/>
      <c r="Q357" s="646"/>
      <c r="R357" s="506"/>
      <c r="S357" s="618"/>
      <c r="T357" s="618"/>
      <c r="U357" s="616"/>
      <c r="V357" s="617"/>
      <c r="W357" s="618"/>
      <c r="X357" s="507" t="s">
        <v>20</v>
      </c>
      <c r="Y357" s="624" t="s">
        <v>21</v>
      </c>
      <c r="Z357" s="625">
        <v>0.85</v>
      </c>
      <c r="AA357" s="626"/>
      <c r="AB357" s="613"/>
      <c r="AC357" s="613"/>
      <c r="AD357" s="414">
        <f>ROUND(ROUND(ROUND(H296*P$332,0)*T356,0)*Z357,0)</f>
        <v>93</v>
      </c>
      <c r="AE357" s="79"/>
    </row>
    <row r="358" ht="16.5" customHeight="1">
      <c r="A358" s="403">
        <v>61.0</v>
      </c>
      <c r="B358" s="403" t="s">
        <v>4053</v>
      </c>
      <c r="C358" s="405" t="s">
        <v>12935</v>
      </c>
      <c r="D358" s="389"/>
      <c r="E358" s="389"/>
      <c r="F358" s="532"/>
      <c r="G358" s="527"/>
      <c r="H358" s="527"/>
      <c r="I358" s="532"/>
      <c r="J358" s="94"/>
      <c r="K358" s="140"/>
      <c r="L358" s="54"/>
      <c r="M358" s="254"/>
      <c r="N358" s="8"/>
      <c r="O358" s="8"/>
      <c r="P358" s="54"/>
      <c r="Q358" s="646"/>
      <c r="R358" s="510"/>
      <c r="S358" s="614"/>
      <c r="T358" s="614"/>
      <c r="U358" s="627"/>
      <c r="V358" s="628"/>
      <c r="W358" s="629"/>
      <c r="X358" s="495"/>
      <c r="Y358" s="630"/>
      <c r="Z358" s="631"/>
      <c r="AA358" s="613" t="s">
        <v>30</v>
      </c>
      <c r="AB358" s="622">
        <v>5.0</v>
      </c>
      <c r="AC358" s="623" t="s">
        <v>31</v>
      </c>
      <c r="AD358" s="414">
        <f>ROUND(ROUND(ROUND(H296*P$332,0)*T356,0)*Z357,0)-AB358</f>
        <v>88</v>
      </c>
      <c r="AE358" s="79"/>
    </row>
    <row r="359" ht="16.5" customHeight="1">
      <c r="A359" s="403">
        <v>61.0</v>
      </c>
      <c r="B359" s="403" t="s">
        <v>4055</v>
      </c>
      <c r="C359" s="405" t="s">
        <v>12936</v>
      </c>
      <c r="D359" s="389"/>
      <c r="E359" s="389"/>
      <c r="F359" s="532"/>
      <c r="G359" s="527"/>
      <c r="H359" s="527"/>
      <c r="I359" s="532"/>
      <c r="J359" s="94"/>
      <c r="K359" s="140"/>
      <c r="L359" s="54"/>
      <c r="M359" s="254"/>
      <c r="N359" s="8"/>
      <c r="O359" s="8"/>
      <c r="P359" s="54"/>
      <c r="Q359" s="632"/>
      <c r="R359" s="618"/>
      <c r="S359" s="618"/>
      <c r="T359" s="618"/>
      <c r="U359" s="605" t="s">
        <v>326</v>
      </c>
      <c r="V359" s="624" t="s">
        <v>21</v>
      </c>
      <c r="W359" s="633">
        <v>0.7</v>
      </c>
      <c r="X359" s="610"/>
      <c r="Y359" s="611"/>
      <c r="Z359" s="612"/>
      <c r="AA359" s="613"/>
      <c r="AB359" s="613"/>
      <c r="AC359" s="613"/>
      <c r="AD359" s="414">
        <f>ROUND(ROUND(ROUND(H296*P$332,0)*T356,0)*W359,0)</f>
        <v>76</v>
      </c>
      <c r="AE359" s="79"/>
    </row>
    <row r="360" ht="16.5" customHeight="1">
      <c r="A360" s="403">
        <v>61.0</v>
      </c>
      <c r="B360" s="403" t="s">
        <v>4057</v>
      </c>
      <c r="C360" s="405" t="s">
        <v>12937</v>
      </c>
      <c r="D360" s="389"/>
      <c r="E360" s="389"/>
      <c r="F360" s="532"/>
      <c r="G360" s="527"/>
      <c r="H360" s="527"/>
      <c r="I360" s="532"/>
      <c r="J360" s="94"/>
      <c r="K360" s="140"/>
      <c r="L360" s="54"/>
      <c r="M360" s="254"/>
      <c r="N360" s="8"/>
      <c r="O360" s="8"/>
      <c r="P360" s="54"/>
      <c r="Q360" s="632"/>
      <c r="R360" s="618"/>
      <c r="S360" s="618"/>
      <c r="T360" s="618"/>
      <c r="U360" s="506"/>
      <c r="V360" s="614"/>
      <c r="W360" s="615"/>
      <c r="X360" s="634"/>
      <c r="Y360" s="635"/>
      <c r="Z360" s="621"/>
      <c r="AA360" s="613" t="s">
        <v>30</v>
      </c>
      <c r="AB360" s="622">
        <v>5.0</v>
      </c>
      <c r="AC360" s="623" t="s">
        <v>31</v>
      </c>
      <c r="AD360" s="414">
        <f>ROUND(ROUND(ROUND(H296*P$332,0)*T356,0)*W359,0)-AB360</f>
        <v>71</v>
      </c>
      <c r="AE360" s="79"/>
    </row>
    <row r="361" ht="16.5" customHeight="1">
      <c r="A361" s="403">
        <v>61.0</v>
      </c>
      <c r="B361" s="403" t="s">
        <v>4059</v>
      </c>
      <c r="C361" s="405" t="s">
        <v>12938</v>
      </c>
      <c r="D361" s="389"/>
      <c r="E361" s="389"/>
      <c r="F361" s="532"/>
      <c r="G361" s="527"/>
      <c r="H361" s="527"/>
      <c r="I361" s="532"/>
      <c r="J361" s="94"/>
      <c r="K361" s="140"/>
      <c r="L361" s="54"/>
      <c r="M361" s="254"/>
      <c r="N361" s="8"/>
      <c r="O361" s="8"/>
      <c r="P361" s="54"/>
      <c r="Q361" s="636"/>
      <c r="R361" s="614"/>
      <c r="S361" s="637"/>
      <c r="T361" s="638"/>
      <c r="U361" s="510"/>
      <c r="V361" s="639"/>
      <c r="W361" s="640"/>
      <c r="X361" s="507" t="s">
        <v>20</v>
      </c>
      <c r="Y361" s="624" t="s">
        <v>21</v>
      </c>
      <c r="Z361" s="625">
        <v>0.85</v>
      </c>
      <c r="AA361" s="626"/>
      <c r="AB361" s="613"/>
      <c r="AC361" s="613"/>
      <c r="AD361" s="414">
        <f>ROUND(ROUND(ROUND(ROUND(H296*P$332,0)*T356,0)*W359,0)*Z361,0)</f>
        <v>65</v>
      </c>
      <c r="AE361" s="79"/>
    </row>
    <row r="362" ht="16.5" customHeight="1">
      <c r="A362" s="403">
        <v>61.0</v>
      </c>
      <c r="B362" s="403" t="s">
        <v>4061</v>
      </c>
      <c r="C362" s="405" t="s">
        <v>12939</v>
      </c>
      <c r="D362" s="389"/>
      <c r="E362" s="389"/>
      <c r="F362" s="532"/>
      <c r="G362" s="527"/>
      <c r="H362" s="527"/>
      <c r="I362" s="532"/>
      <c r="J362" s="94"/>
      <c r="K362" s="140"/>
      <c r="L362" s="54"/>
      <c r="M362" s="254"/>
      <c r="N362" s="8"/>
      <c r="O362" s="8"/>
      <c r="P362" s="54"/>
      <c r="Q362" s="636"/>
      <c r="R362" s="614"/>
      <c r="S362" s="614"/>
      <c r="T362" s="614"/>
      <c r="U362" s="641"/>
      <c r="V362" s="642"/>
      <c r="W362" s="643"/>
      <c r="X362" s="495"/>
      <c r="Y362" s="630"/>
      <c r="Z362" s="631"/>
      <c r="AA362" s="613" t="s">
        <v>30</v>
      </c>
      <c r="AB362" s="622">
        <v>5.0</v>
      </c>
      <c r="AC362" s="623" t="s">
        <v>31</v>
      </c>
      <c r="AD362" s="414">
        <f>ROUND(ROUND(ROUND(ROUND(H296*P$332,0)*T356,0)*W359,0)*Z361,0)-AB362</f>
        <v>60</v>
      </c>
      <c r="AE362" s="79"/>
    </row>
    <row r="363" ht="16.5" customHeight="1">
      <c r="A363" s="403">
        <v>61.0</v>
      </c>
      <c r="B363" s="403" t="s">
        <v>4063</v>
      </c>
      <c r="C363" s="405" t="s">
        <v>12940</v>
      </c>
      <c r="D363" s="389"/>
      <c r="E363" s="389"/>
      <c r="F363" s="532"/>
      <c r="G363" s="527"/>
      <c r="H363" s="527"/>
      <c r="I363" s="532"/>
      <c r="J363" s="94"/>
      <c r="K363" s="140"/>
      <c r="L363" s="54"/>
      <c r="M363" s="254"/>
      <c r="N363" s="8"/>
      <c r="O363" s="8"/>
      <c r="P363" s="54"/>
      <c r="Q363" s="632"/>
      <c r="R363" s="614"/>
      <c r="S363" s="644"/>
      <c r="T363" s="645"/>
      <c r="U363" s="605" t="s">
        <v>329</v>
      </c>
      <c r="V363" s="614" t="s">
        <v>21</v>
      </c>
      <c r="W363" s="615">
        <v>0.85</v>
      </c>
      <c r="X363" s="610"/>
      <c r="Y363" s="611"/>
      <c r="Z363" s="612"/>
      <c r="AA363" s="613"/>
      <c r="AB363" s="613"/>
      <c r="AC363" s="613"/>
      <c r="AD363" s="414">
        <f>ROUND(ROUND(ROUND(H296*P$332,0)*T356,0)*W363,0)</f>
        <v>93</v>
      </c>
      <c r="AE363" s="79"/>
    </row>
    <row r="364" ht="16.5" customHeight="1">
      <c r="A364" s="403">
        <v>61.0</v>
      </c>
      <c r="B364" s="403" t="s">
        <v>4065</v>
      </c>
      <c r="C364" s="405" t="s">
        <v>12941</v>
      </c>
      <c r="D364" s="389"/>
      <c r="E364" s="389"/>
      <c r="F364" s="532"/>
      <c r="G364" s="527"/>
      <c r="H364" s="527"/>
      <c r="I364" s="532"/>
      <c r="J364" s="94"/>
      <c r="K364" s="140"/>
      <c r="L364" s="54"/>
      <c r="M364" s="254"/>
      <c r="N364" s="8"/>
      <c r="O364" s="8"/>
      <c r="P364" s="54"/>
      <c r="Q364" s="632"/>
      <c r="R364" s="614"/>
      <c r="S364" s="615"/>
      <c r="T364" s="615"/>
      <c r="U364" s="506"/>
      <c r="V364" s="614"/>
      <c r="W364" s="615"/>
      <c r="X364" s="634"/>
      <c r="Y364" s="635"/>
      <c r="Z364" s="621"/>
      <c r="AA364" s="613" t="s">
        <v>30</v>
      </c>
      <c r="AB364" s="622">
        <v>5.0</v>
      </c>
      <c r="AC364" s="623" t="s">
        <v>31</v>
      </c>
      <c r="AD364" s="414">
        <f>ROUND(ROUND(ROUND(H296*P$332,0)*T356,0)*W363,0)-AB364</f>
        <v>88</v>
      </c>
      <c r="AE364" s="79"/>
    </row>
    <row r="365" ht="16.5" customHeight="1">
      <c r="A365" s="403">
        <v>61.0</v>
      </c>
      <c r="B365" s="403" t="s">
        <v>4067</v>
      </c>
      <c r="C365" s="405" t="s">
        <v>12942</v>
      </c>
      <c r="D365" s="389"/>
      <c r="E365" s="389"/>
      <c r="F365" s="532"/>
      <c r="G365" s="527"/>
      <c r="H365" s="527"/>
      <c r="I365" s="532"/>
      <c r="J365" s="94"/>
      <c r="K365" s="140"/>
      <c r="L365" s="54"/>
      <c r="M365" s="254"/>
      <c r="N365" s="8"/>
      <c r="O365" s="8"/>
      <c r="P365" s="54"/>
      <c r="Q365" s="636"/>
      <c r="R365" s="614"/>
      <c r="S365" s="615"/>
      <c r="T365" s="615"/>
      <c r="U365" s="506"/>
      <c r="V365" s="639"/>
      <c r="W365" s="640"/>
      <c r="X365" s="507" t="s">
        <v>20</v>
      </c>
      <c r="Y365" s="624" t="s">
        <v>21</v>
      </c>
      <c r="Z365" s="625">
        <v>0.85</v>
      </c>
      <c r="AA365" s="626"/>
      <c r="AB365" s="613"/>
      <c r="AC365" s="613"/>
      <c r="AD365" s="414">
        <f>ROUND(ROUND(ROUND(ROUND(H296*P$332,0)*T356,0)*W363,0)*Z365,0)</f>
        <v>79</v>
      </c>
      <c r="AE365" s="79"/>
    </row>
    <row r="366" ht="16.5" customHeight="1">
      <c r="A366" s="403">
        <v>61.0</v>
      </c>
      <c r="B366" s="403" t="s">
        <v>4069</v>
      </c>
      <c r="C366" s="405" t="s">
        <v>12943</v>
      </c>
      <c r="D366" s="389"/>
      <c r="E366" s="389"/>
      <c r="F366" s="532"/>
      <c r="G366" s="527"/>
      <c r="H366" s="527"/>
      <c r="I366" s="532"/>
      <c r="J366" s="94"/>
      <c r="K366" s="140"/>
      <c r="L366" s="54"/>
      <c r="M366" s="254"/>
      <c r="N366" s="8"/>
      <c r="O366" s="8"/>
      <c r="P366" s="54"/>
      <c r="Q366" s="647"/>
      <c r="R366" s="614"/>
      <c r="S366" s="614"/>
      <c r="T366" s="614"/>
      <c r="U366" s="495"/>
      <c r="V366" s="642"/>
      <c r="W366" s="643"/>
      <c r="X366" s="495"/>
      <c r="Y366" s="630"/>
      <c r="Z366" s="631"/>
      <c r="AA366" s="613" t="s">
        <v>30</v>
      </c>
      <c r="AB366" s="622">
        <v>5.0</v>
      </c>
      <c r="AC366" s="623" t="s">
        <v>31</v>
      </c>
      <c r="AD366" s="414">
        <f>ROUND(ROUND(ROUND(ROUND(H296*P$332,0)*T356,0)*W363,0)*Z365,0)-AB366</f>
        <v>74</v>
      </c>
      <c r="AE366" s="79"/>
    </row>
    <row r="367" ht="16.5" customHeight="1">
      <c r="A367" s="29">
        <v>61.0</v>
      </c>
      <c r="B367" s="29" t="s">
        <v>4071</v>
      </c>
      <c r="C367" s="32" t="s">
        <v>12944</v>
      </c>
      <c r="D367" s="389"/>
      <c r="E367" s="389"/>
      <c r="F367" s="532"/>
      <c r="G367" s="527"/>
      <c r="H367" s="527"/>
      <c r="I367" s="532"/>
      <c r="J367" s="130" t="s">
        <v>38</v>
      </c>
      <c r="K367" s="538"/>
      <c r="L367" s="590"/>
      <c r="M367" s="241" t="s">
        <v>4961</v>
      </c>
      <c r="N367" s="598" t="s">
        <v>4962</v>
      </c>
      <c r="O367" s="7"/>
      <c r="P367" s="7"/>
      <c r="Q367" s="37"/>
      <c r="R367" s="7"/>
      <c r="S367" s="7"/>
      <c r="T367" s="7"/>
      <c r="U367" s="521"/>
      <c r="V367" s="14"/>
      <c r="W367" s="8"/>
      <c r="X367" s="37"/>
      <c r="Y367" s="7"/>
      <c r="Z367" s="39"/>
      <c r="AA367" s="213"/>
      <c r="AB367" s="213"/>
      <c r="AC367" s="213"/>
      <c r="AD367" s="45">
        <f>ROUND(ROUND(H296+K368,0)*P$368,0)</f>
        <v>309</v>
      </c>
      <c r="AE367" s="79"/>
    </row>
    <row r="368" ht="16.5" customHeight="1">
      <c r="A368" s="29">
        <v>61.0</v>
      </c>
      <c r="B368" s="29" t="s">
        <v>4073</v>
      </c>
      <c r="C368" s="32" t="s">
        <v>12945</v>
      </c>
      <c r="D368" s="231"/>
      <c r="E368" s="231"/>
      <c r="F368" s="523"/>
      <c r="G368" s="174"/>
      <c r="H368" s="174"/>
      <c r="I368" s="523"/>
      <c r="J368" s="482"/>
      <c r="K368" s="83">
        <v>6.0</v>
      </c>
      <c r="L368" s="594" t="s">
        <v>40</v>
      </c>
      <c r="M368" s="481"/>
      <c r="N368" s="482"/>
      <c r="O368" s="83" t="s">
        <v>21</v>
      </c>
      <c r="P368" s="528">
        <v>0.7</v>
      </c>
      <c r="Q368" s="52"/>
      <c r="R368" s="8"/>
      <c r="S368" s="8"/>
      <c r="T368" s="8"/>
      <c r="U368" s="521"/>
      <c r="V368" s="14"/>
      <c r="W368" s="8"/>
      <c r="X368" s="52"/>
      <c r="Y368" s="8"/>
      <c r="Z368" s="109"/>
      <c r="AA368" s="213" t="s">
        <v>30</v>
      </c>
      <c r="AB368" s="74">
        <v>5.0</v>
      </c>
      <c r="AC368" s="522" t="s">
        <v>31</v>
      </c>
      <c r="AD368" s="45">
        <f>ROUND(ROUND(H296+K368,0)*P$368,0)-AB368</f>
        <v>304</v>
      </c>
      <c r="AE368" s="79"/>
    </row>
    <row r="369" ht="16.5" customHeight="1">
      <c r="A369" s="29">
        <v>61.0</v>
      </c>
      <c r="B369" s="29" t="s">
        <v>4075</v>
      </c>
      <c r="C369" s="32" t="s">
        <v>12946</v>
      </c>
      <c r="D369" s="231"/>
      <c r="E369" s="231"/>
      <c r="F369" s="523"/>
      <c r="G369" s="174"/>
      <c r="H369" s="174"/>
      <c r="I369" s="523"/>
      <c r="J369" s="482"/>
      <c r="K369" s="140"/>
      <c r="L369" s="54"/>
      <c r="M369" s="481"/>
      <c r="N369" s="482"/>
      <c r="O369" s="8"/>
      <c r="P369" s="54"/>
      <c r="Q369" s="52"/>
      <c r="R369" s="8"/>
      <c r="S369" s="8"/>
      <c r="T369" s="8"/>
      <c r="U369" s="521"/>
      <c r="V369" s="14"/>
      <c r="W369" s="54"/>
      <c r="X369" s="305" t="s">
        <v>20</v>
      </c>
      <c r="Y369" s="41" t="s">
        <v>21</v>
      </c>
      <c r="Z369" s="86">
        <v>0.85</v>
      </c>
      <c r="AA369" s="75"/>
      <c r="AB369" s="213"/>
      <c r="AC369" s="213"/>
      <c r="AD369" s="45">
        <f>ROUND(ROUND(ROUND(H296+K368,0)*P$368,0)*Z369,0)</f>
        <v>263</v>
      </c>
      <c r="AE369" s="79"/>
    </row>
    <row r="370" ht="16.5" customHeight="1">
      <c r="A370" s="29">
        <v>61.0</v>
      </c>
      <c r="B370" s="29" t="s">
        <v>4077</v>
      </c>
      <c r="C370" s="32" t="s">
        <v>12947</v>
      </c>
      <c r="D370" s="231"/>
      <c r="E370" s="231"/>
      <c r="F370" s="532"/>
      <c r="G370" s="527"/>
      <c r="H370" s="527"/>
      <c r="I370" s="532"/>
      <c r="J370" s="482"/>
      <c r="K370" s="140"/>
      <c r="L370" s="54"/>
      <c r="M370" s="481"/>
      <c r="N370" s="482"/>
      <c r="O370" s="8"/>
      <c r="P370" s="54"/>
      <c r="Q370" s="52"/>
      <c r="R370" s="8"/>
      <c r="S370" s="8"/>
      <c r="T370" s="8"/>
      <c r="U370" s="525"/>
      <c r="V370" s="21"/>
      <c r="W370" s="109"/>
      <c r="X370" s="484"/>
      <c r="Y370" s="56"/>
      <c r="Z370" s="526"/>
      <c r="AA370" s="213" t="s">
        <v>30</v>
      </c>
      <c r="AB370" s="74">
        <v>5.0</v>
      </c>
      <c r="AC370" s="522" t="s">
        <v>31</v>
      </c>
      <c r="AD370" s="45">
        <f>ROUND(ROUND(ROUND(H296+K368,0)*P$368,0)*Z369,0)-AB370</f>
        <v>258</v>
      </c>
      <c r="AE370" s="79"/>
    </row>
    <row r="371" ht="16.5" customHeight="1">
      <c r="A371" s="29">
        <v>61.0</v>
      </c>
      <c r="B371" s="29" t="s">
        <v>4079</v>
      </c>
      <c r="C371" s="32" t="s">
        <v>12948</v>
      </c>
      <c r="D371" s="231"/>
      <c r="E371" s="231"/>
      <c r="F371" s="532"/>
      <c r="G371" s="527"/>
      <c r="H371" s="527"/>
      <c r="I371" s="532"/>
      <c r="J371" s="94"/>
      <c r="K371" s="140"/>
      <c r="L371" s="54"/>
      <c r="M371" s="481"/>
      <c r="N371" s="8"/>
      <c r="O371" s="8"/>
      <c r="P371" s="54"/>
      <c r="Q371" s="52"/>
      <c r="R371" s="8"/>
      <c r="S371" s="8"/>
      <c r="T371" s="8"/>
      <c r="U371" s="102" t="s">
        <v>326</v>
      </c>
      <c r="V371" s="41" t="s">
        <v>21</v>
      </c>
      <c r="W371" s="60">
        <v>0.7</v>
      </c>
      <c r="X371" s="37"/>
      <c r="Y371" s="7"/>
      <c r="Z371" s="39"/>
      <c r="AA371" s="213"/>
      <c r="AB371" s="213"/>
      <c r="AC371" s="213"/>
      <c r="AD371" s="45">
        <f>ROUND(ROUND(ROUND(H296+K368,0)*P$368,0)*W371,0)</f>
        <v>216</v>
      </c>
      <c r="AE371" s="79"/>
    </row>
    <row r="372" ht="16.5" customHeight="1">
      <c r="A372" s="29">
        <v>61.0</v>
      </c>
      <c r="B372" s="29" t="s">
        <v>4081</v>
      </c>
      <c r="C372" s="32" t="s">
        <v>12949</v>
      </c>
      <c r="D372" s="231"/>
      <c r="E372" s="231"/>
      <c r="F372" s="532"/>
      <c r="G372" s="527"/>
      <c r="H372" s="8"/>
      <c r="I372" s="144"/>
      <c r="J372" s="94"/>
      <c r="K372" s="140"/>
      <c r="L372" s="54"/>
      <c r="M372" s="481"/>
      <c r="N372" s="8"/>
      <c r="O372" s="8"/>
      <c r="P372" s="54"/>
      <c r="Q372" s="52"/>
      <c r="R372" s="8"/>
      <c r="S372" s="8"/>
      <c r="T372" s="8"/>
      <c r="U372" s="482"/>
      <c r="V372" s="83"/>
      <c r="W372" s="528"/>
      <c r="X372" s="227"/>
      <c r="Y372" s="22"/>
      <c r="Z372" s="109"/>
      <c r="AA372" s="213" t="s">
        <v>30</v>
      </c>
      <c r="AB372" s="74">
        <v>5.0</v>
      </c>
      <c r="AC372" s="522" t="s">
        <v>31</v>
      </c>
      <c r="AD372" s="45">
        <f>ROUND(ROUND(ROUND(H296+K368,0)*P$368,0)*W371,0)-AB372</f>
        <v>211</v>
      </c>
      <c r="AE372" s="79"/>
    </row>
    <row r="373" ht="16.5" customHeight="1">
      <c r="A373" s="29">
        <v>61.0</v>
      </c>
      <c r="B373" s="29" t="s">
        <v>4083</v>
      </c>
      <c r="C373" s="32" t="s">
        <v>12950</v>
      </c>
      <c r="D373" s="389"/>
      <c r="E373" s="231"/>
      <c r="F373" s="543"/>
      <c r="G373" s="113"/>
      <c r="H373" s="8"/>
      <c r="I373" s="144"/>
      <c r="J373" s="94"/>
      <c r="K373" s="140"/>
      <c r="L373" s="54"/>
      <c r="M373" s="481"/>
      <c r="N373" s="8"/>
      <c r="O373" s="8"/>
      <c r="P373" s="54"/>
      <c r="Q373" s="52"/>
      <c r="R373" s="8"/>
      <c r="S373" s="8"/>
      <c r="T373" s="8"/>
      <c r="U373" s="482"/>
      <c r="V373" s="99"/>
      <c r="W373" s="529"/>
      <c r="X373" s="305" t="s">
        <v>20</v>
      </c>
      <c r="Y373" s="41" t="s">
        <v>21</v>
      </c>
      <c r="Z373" s="86">
        <v>0.85</v>
      </c>
      <c r="AA373" s="75"/>
      <c r="AB373" s="213"/>
      <c r="AC373" s="213"/>
      <c r="AD373" s="45">
        <f>ROUND(ROUND(ROUND(ROUND(H296+K368,0)*P$368,0)*W371,0)*Z373,0)</f>
        <v>184</v>
      </c>
      <c r="AE373" s="79"/>
    </row>
    <row r="374" ht="16.5" customHeight="1">
      <c r="A374" s="29">
        <v>61.0</v>
      </c>
      <c r="B374" s="29" t="s">
        <v>4085</v>
      </c>
      <c r="C374" s="32" t="s">
        <v>12951</v>
      </c>
      <c r="D374" s="389"/>
      <c r="E374" s="231"/>
      <c r="F374" s="543"/>
      <c r="G374" s="113"/>
      <c r="H374" s="8"/>
      <c r="I374" s="144"/>
      <c r="J374" s="94"/>
      <c r="K374" s="140"/>
      <c r="L374" s="54"/>
      <c r="M374" s="481"/>
      <c r="N374" s="8"/>
      <c r="O374" s="8"/>
      <c r="P374" s="54"/>
      <c r="Q374" s="52"/>
      <c r="R374" s="8"/>
      <c r="S374" s="8"/>
      <c r="T374" s="8"/>
      <c r="U374" s="530"/>
      <c r="V374" s="24"/>
      <c r="W374" s="26"/>
      <c r="X374" s="484"/>
      <c r="Y374" s="56"/>
      <c r="Z374" s="526"/>
      <c r="AA374" s="213" t="s">
        <v>30</v>
      </c>
      <c r="AB374" s="74">
        <v>5.0</v>
      </c>
      <c r="AC374" s="522" t="s">
        <v>31</v>
      </c>
      <c r="AD374" s="45">
        <f>ROUND(ROUND(ROUND(ROUND(H296+K368,0)*P$368,0)*W371,0)*Z373,0)-AB374</f>
        <v>179</v>
      </c>
      <c r="AE374" s="79"/>
    </row>
    <row r="375" ht="16.5" customHeight="1">
      <c r="A375" s="29">
        <v>61.0</v>
      </c>
      <c r="B375" s="29" t="s">
        <v>4087</v>
      </c>
      <c r="C375" s="32" t="s">
        <v>12952</v>
      </c>
      <c r="D375" s="389"/>
      <c r="E375" s="231"/>
      <c r="F375" s="543"/>
      <c r="G375" s="113"/>
      <c r="H375" s="8"/>
      <c r="I375" s="144"/>
      <c r="J375" s="94"/>
      <c r="K375" s="140"/>
      <c r="L375" s="54"/>
      <c r="M375" s="481"/>
      <c r="N375" s="8"/>
      <c r="O375" s="8"/>
      <c r="P375" s="54"/>
      <c r="Q375" s="52"/>
      <c r="R375" s="8"/>
      <c r="S375" s="8"/>
      <c r="T375" s="54"/>
      <c r="U375" s="102" t="s">
        <v>329</v>
      </c>
      <c r="V375" s="83" t="s">
        <v>21</v>
      </c>
      <c r="W375" s="528">
        <v>0.85</v>
      </c>
      <c r="X375" s="37"/>
      <c r="Y375" s="7"/>
      <c r="Z375" s="39"/>
      <c r="AA375" s="213"/>
      <c r="AB375" s="213"/>
      <c r="AC375" s="213"/>
      <c r="AD375" s="45">
        <f>ROUND(ROUND(ROUND(H296+K368,0)*P$368,0)*W375,0)</f>
        <v>263</v>
      </c>
      <c r="AE375" s="79"/>
    </row>
    <row r="376" ht="16.5" customHeight="1">
      <c r="A376" s="29">
        <v>61.0</v>
      </c>
      <c r="B376" s="29" t="s">
        <v>4089</v>
      </c>
      <c r="C376" s="32" t="s">
        <v>12953</v>
      </c>
      <c r="D376" s="389"/>
      <c r="E376" s="231"/>
      <c r="F376" s="543"/>
      <c r="G376" s="113"/>
      <c r="H376" s="8"/>
      <c r="I376" s="144"/>
      <c r="J376" s="94"/>
      <c r="K376" s="140"/>
      <c r="L376" s="54"/>
      <c r="M376" s="254"/>
      <c r="N376" s="8"/>
      <c r="O376" s="8"/>
      <c r="P376" s="54"/>
      <c r="Q376" s="52"/>
      <c r="R376" s="8"/>
      <c r="S376" s="8"/>
      <c r="T376" s="8"/>
      <c r="U376" s="482"/>
      <c r="V376" s="83"/>
      <c r="W376" s="528"/>
      <c r="X376" s="227"/>
      <c r="Y376" s="22"/>
      <c r="Z376" s="109"/>
      <c r="AA376" s="213" t="s">
        <v>30</v>
      </c>
      <c r="AB376" s="74">
        <v>5.0</v>
      </c>
      <c r="AC376" s="522" t="s">
        <v>31</v>
      </c>
      <c r="AD376" s="45">
        <f>ROUND(ROUND(ROUND(H296+K368,0)*P$368,0)*W375,0)-AB376</f>
        <v>258</v>
      </c>
      <c r="AE376" s="79"/>
    </row>
    <row r="377" ht="16.5" customHeight="1">
      <c r="A377" s="29">
        <v>61.0</v>
      </c>
      <c r="B377" s="29" t="s">
        <v>4091</v>
      </c>
      <c r="C377" s="32" t="s">
        <v>12954</v>
      </c>
      <c r="D377" s="389"/>
      <c r="E377" s="231"/>
      <c r="F377" s="532"/>
      <c r="G377" s="527"/>
      <c r="H377" s="527"/>
      <c r="I377" s="532"/>
      <c r="J377" s="94"/>
      <c r="K377" s="140"/>
      <c r="L377" s="54"/>
      <c r="M377" s="254"/>
      <c r="N377" s="8"/>
      <c r="O377" s="8"/>
      <c r="P377" s="54"/>
      <c r="Q377" s="52"/>
      <c r="R377" s="8"/>
      <c r="S377" s="8"/>
      <c r="T377" s="8"/>
      <c r="U377" s="482"/>
      <c r="V377" s="99"/>
      <c r="W377" s="529"/>
      <c r="X377" s="305" t="s">
        <v>20</v>
      </c>
      <c r="Y377" s="41" t="s">
        <v>21</v>
      </c>
      <c r="Z377" s="86">
        <v>0.85</v>
      </c>
      <c r="AA377" s="75"/>
      <c r="AB377" s="213"/>
      <c r="AC377" s="213"/>
      <c r="AD377" s="45">
        <f>ROUND(ROUND(ROUND(ROUND(H296+K368,0)*P$368,0)*W375,0)*Z377,0)</f>
        <v>224</v>
      </c>
      <c r="AE377" s="79"/>
    </row>
    <row r="378" ht="16.5" customHeight="1">
      <c r="A378" s="29">
        <v>61.0</v>
      </c>
      <c r="B378" s="29" t="s">
        <v>4093</v>
      </c>
      <c r="C378" s="32" t="s">
        <v>12955</v>
      </c>
      <c r="D378" s="389"/>
      <c r="E378" s="231"/>
      <c r="F378" s="532"/>
      <c r="G378" s="527"/>
      <c r="H378" s="527"/>
      <c r="I378" s="532"/>
      <c r="J378" s="94"/>
      <c r="K378" s="140"/>
      <c r="L378" s="54"/>
      <c r="M378" s="254"/>
      <c r="N378" s="8"/>
      <c r="O378" s="8"/>
      <c r="P378" s="54"/>
      <c r="Q378" s="227"/>
      <c r="R378" s="22"/>
      <c r="S378" s="22"/>
      <c r="T378" s="22"/>
      <c r="U378" s="484"/>
      <c r="V378" s="24"/>
      <c r="W378" s="26"/>
      <c r="X378" s="484"/>
      <c r="Y378" s="56"/>
      <c r="Z378" s="526"/>
      <c r="AA378" s="213" t="s">
        <v>30</v>
      </c>
      <c r="AB378" s="74">
        <v>5.0</v>
      </c>
      <c r="AC378" s="522" t="s">
        <v>31</v>
      </c>
      <c r="AD378" s="45">
        <f>ROUND(ROUND(ROUND(ROUND(H296+K368,0)*P$368,0)*W375,0)*Z377,0)-AB378</f>
        <v>219</v>
      </c>
      <c r="AE378" s="79"/>
    </row>
    <row r="379" ht="16.5" customHeight="1">
      <c r="A379" s="403">
        <v>61.0</v>
      </c>
      <c r="B379" s="403" t="s">
        <v>4095</v>
      </c>
      <c r="C379" s="405" t="s">
        <v>12956</v>
      </c>
      <c r="D379" s="389"/>
      <c r="E379" s="389"/>
      <c r="F379" s="532"/>
      <c r="G379" s="527"/>
      <c r="H379" s="527"/>
      <c r="I379" s="532"/>
      <c r="J379" s="94"/>
      <c r="K379" s="140"/>
      <c r="L379" s="54"/>
      <c r="M379" s="254"/>
      <c r="N379" s="8"/>
      <c r="O379" s="8"/>
      <c r="P379" s="54"/>
      <c r="Q379" s="604" t="s">
        <v>23</v>
      </c>
      <c r="R379" s="605" t="s">
        <v>24</v>
      </c>
      <c r="S379" s="606"/>
      <c r="T379" s="606"/>
      <c r="U379" s="607"/>
      <c r="V379" s="608"/>
      <c r="W379" s="609"/>
      <c r="X379" s="610"/>
      <c r="Y379" s="611"/>
      <c r="Z379" s="612"/>
      <c r="AA379" s="613"/>
      <c r="AB379" s="613"/>
      <c r="AC379" s="613"/>
      <c r="AD379" s="414">
        <f>ROUND(ROUND(ROUND(H296+K368,0)*P$368,0)*T380,0)</f>
        <v>216</v>
      </c>
      <c r="AE379" s="79"/>
    </row>
    <row r="380" ht="16.5" customHeight="1">
      <c r="A380" s="403">
        <v>61.0</v>
      </c>
      <c r="B380" s="403" t="s">
        <v>4097</v>
      </c>
      <c r="C380" s="405" t="s">
        <v>12957</v>
      </c>
      <c r="D380" s="389"/>
      <c r="E380" s="389"/>
      <c r="F380" s="532"/>
      <c r="G380" s="527"/>
      <c r="H380" s="527"/>
      <c r="I380" s="532"/>
      <c r="J380" s="94"/>
      <c r="K380" s="140"/>
      <c r="L380" s="54"/>
      <c r="M380" s="254"/>
      <c r="N380" s="8"/>
      <c r="O380" s="8"/>
      <c r="P380" s="54"/>
      <c r="Q380" s="481"/>
      <c r="R380" s="506"/>
      <c r="S380" s="614" t="s">
        <v>21</v>
      </c>
      <c r="T380" s="615">
        <v>0.7</v>
      </c>
      <c r="U380" s="616"/>
      <c r="V380" s="617"/>
      <c r="W380" s="618"/>
      <c r="X380" s="619"/>
      <c r="Y380" s="620"/>
      <c r="Z380" s="621"/>
      <c r="AA380" s="613" t="s">
        <v>30</v>
      </c>
      <c r="AB380" s="622">
        <v>5.0</v>
      </c>
      <c r="AC380" s="623" t="s">
        <v>31</v>
      </c>
      <c r="AD380" s="414">
        <f>ROUND(ROUND(ROUND(H296+K368,0)*P$368,0)*T380,0)-AB380</f>
        <v>211</v>
      </c>
      <c r="AE380" s="79"/>
    </row>
    <row r="381" ht="16.5" customHeight="1">
      <c r="A381" s="403">
        <v>61.0</v>
      </c>
      <c r="B381" s="403" t="s">
        <v>4099</v>
      </c>
      <c r="C381" s="405" t="s">
        <v>12958</v>
      </c>
      <c r="D381" s="389"/>
      <c r="E381" s="389"/>
      <c r="F381" s="532"/>
      <c r="G381" s="527"/>
      <c r="H381" s="527"/>
      <c r="I381" s="532"/>
      <c r="J381" s="94"/>
      <c r="K381" s="140"/>
      <c r="L381" s="54"/>
      <c r="M381" s="254"/>
      <c r="N381" s="8"/>
      <c r="O381" s="8"/>
      <c r="P381" s="54"/>
      <c r="Q381" s="481"/>
      <c r="R381" s="506"/>
      <c r="S381" s="618"/>
      <c r="T381" s="618"/>
      <c r="U381" s="616"/>
      <c r="V381" s="617"/>
      <c r="W381" s="618"/>
      <c r="X381" s="507" t="s">
        <v>20</v>
      </c>
      <c r="Y381" s="624" t="s">
        <v>21</v>
      </c>
      <c r="Z381" s="625">
        <v>0.85</v>
      </c>
      <c r="AA381" s="626"/>
      <c r="AB381" s="613"/>
      <c r="AC381" s="613"/>
      <c r="AD381" s="414">
        <f>ROUND(ROUND(ROUND(ROUND(H296+K368,0)*P$368,0)*T380,0)*Z381,0)</f>
        <v>184</v>
      </c>
      <c r="AE381" s="79"/>
    </row>
    <row r="382" ht="16.5" customHeight="1">
      <c r="A382" s="403">
        <v>61.0</v>
      </c>
      <c r="B382" s="403" t="s">
        <v>4101</v>
      </c>
      <c r="C382" s="405" t="s">
        <v>12959</v>
      </c>
      <c r="D382" s="389"/>
      <c r="E382" s="389"/>
      <c r="F382" s="532"/>
      <c r="G382" s="527"/>
      <c r="H382" s="527"/>
      <c r="I382" s="532"/>
      <c r="J382" s="94"/>
      <c r="K382" s="140"/>
      <c r="L382" s="54"/>
      <c r="M382" s="254"/>
      <c r="N382" s="8"/>
      <c r="O382" s="8"/>
      <c r="P382" s="54"/>
      <c r="Q382" s="508"/>
      <c r="R382" s="510"/>
      <c r="S382" s="614"/>
      <c r="T382" s="614"/>
      <c r="U382" s="627"/>
      <c r="V382" s="628"/>
      <c r="W382" s="629"/>
      <c r="X382" s="495"/>
      <c r="Y382" s="630"/>
      <c r="Z382" s="631"/>
      <c r="AA382" s="613" t="s">
        <v>30</v>
      </c>
      <c r="AB382" s="622">
        <v>5.0</v>
      </c>
      <c r="AC382" s="623" t="s">
        <v>31</v>
      </c>
      <c r="AD382" s="414">
        <f>ROUND(ROUND(ROUND(ROUND(H296+K368,0)*P$368,0)*T380,0)*Z381,0)-AB382</f>
        <v>179</v>
      </c>
      <c r="AE382" s="79"/>
    </row>
    <row r="383" ht="16.5" customHeight="1">
      <c r="A383" s="403">
        <v>61.0</v>
      </c>
      <c r="B383" s="403" t="s">
        <v>4103</v>
      </c>
      <c r="C383" s="405" t="s">
        <v>12960</v>
      </c>
      <c r="D383" s="389"/>
      <c r="E383" s="389"/>
      <c r="F383" s="532"/>
      <c r="G383" s="527"/>
      <c r="H383" s="527"/>
      <c r="I383" s="532"/>
      <c r="J383" s="94"/>
      <c r="K383" s="140"/>
      <c r="L383" s="54"/>
      <c r="M383" s="254"/>
      <c r="N383" s="8"/>
      <c r="O383" s="8"/>
      <c r="P383" s="54"/>
      <c r="Q383" s="632"/>
      <c r="R383" s="618"/>
      <c r="S383" s="618"/>
      <c r="T383" s="618"/>
      <c r="U383" s="605" t="s">
        <v>326</v>
      </c>
      <c r="V383" s="624" t="s">
        <v>21</v>
      </c>
      <c r="W383" s="633">
        <v>0.7</v>
      </c>
      <c r="X383" s="610"/>
      <c r="Y383" s="611"/>
      <c r="Z383" s="612"/>
      <c r="AA383" s="613"/>
      <c r="AB383" s="613"/>
      <c r="AC383" s="613"/>
      <c r="AD383" s="414">
        <f>ROUND(ROUND(ROUND(ROUND(H296+K368,0)*P$368,0)*T380,0)*W383,0)</f>
        <v>151</v>
      </c>
      <c r="AE383" s="79"/>
    </row>
    <row r="384" ht="16.5" customHeight="1">
      <c r="A384" s="403">
        <v>61.0</v>
      </c>
      <c r="B384" s="403" t="s">
        <v>4105</v>
      </c>
      <c r="C384" s="405" t="s">
        <v>12961</v>
      </c>
      <c r="D384" s="389"/>
      <c r="E384" s="389"/>
      <c r="F384" s="532"/>
      <c r="G384" s="527"/>
      <c r="H384" s="527"/>
      <c r="I384" s="532"/>
      <c r="J384" s="94"/>
      <c r="K384" s="140"/>
      <c r="L384" s="54"/>
      <c r="M384" s="254"/>
      <c r="N384" s="8"/>
      <c r="O384" s="8"/>
      <c r="P384" s="54"/>
      <c r="Q384" s="632"/>
      <c r="R384" s="618"/>
      <c r="S384" s="618"/>
      <c r="T384" s="618"/>
      <c r="U384" s="506"/>
      <c r="V384" s="614"/>
      <c r="W384" s="615"/>
      <c r="X384" s="634"/>
      <c r="Y384" s="635"/>
      <c r="Z384" s="621"/>
      <c r="AA384" s="613" t="s">
        <v>30</v>
      </c>
      <c r="AB384" s="622">
        <v>5.0</v>
      </c>
      <c r="AC384" s="623" t="s">
        <v>31</v>
      </c>
      <c r="AD384" s="414">
        <f>ROUND(ROUND(ROUND(ROUND(H296+K368,0)*P$368,0)*T380,0)*W383,0)-AB384</f>
        <v>146</v>
      </c>
      <c r="AE384" s="79"/>
    </row>
    <row r="385" ht="16.5" customHeight="1">
      <c r="A385" s="403">
        <v>61.0</v>
      </c>
      <c r="B385" s="403" t="s">
        <v>4107</v>
      </c>
      <c r="C385" s="405" t="s">
        <v>12962</v>
      </c>
      <c r="D385" s="389"/>
      <c r="E385" s="389"/>
      <c r="F385" s="532"/>
      <c r="G385" s="527"/>
      <c r="H385" s="527"/>
      <c r="I385" s="532"/>
      <c r="J385" s="94"/>
      <c r="K385" s="140"/>
      <c r="L385" s="54"/>
      <c r="M385" s="254"/>
      <c r="N385" s="8"/>
      <c r="O385" s="8"/>
      <c r="P385" s="54"/>
      <c r="Q385" s="636"/>
      <c r="R385" s="614"/>
      <c r="S385" s="637"/>
      <c r="T385" s="638"/>
      <c r="U385" s="510"/>
      <c r="V385" s="639"/>
      <c r="W385" s="640"/>
      <c r="X385" s="507" t="s">
        <v>20</v>
      </c>
      <c r="Y385" s="624" t="s">
        <v>21</v>
      </c>
      <c r="Z385" s="625">
        <v>0.85</v>
      </c>
      <c r="AA385" s="626"/>
      <c r="AB385" s="613"/>
      <c r="AC385" s="613"/>
      <c r="AD385" s="414">
        <f>ROUND(ROUND(ROUND(ROUND(ROUND(H296+K368,0)*P$368,0)*T380,0)*W383,0)*Z385,0)</f>
        <v>128</v>
      </c>
      <c r="AE385" s="79"/>
    </row>
    <row r="386" ht="16.5" customHeight="1">
      <c r="A386" s="403">
        <v>61.0</v>
      </c>
      <c r="B386" s="403" t="s">
        <v>4109</v>
      </c>
      <c r="C386" s="405" t="s">
        <v>12963</v>
      </c>
      <c r="D386" s="389"/>
      <c r="E386" s="389"/>
      <c r="F386" s="532"/>
      <c r="G386" s="527"/>
      <c r="H386" s="527"/>
      <c r="I386" s="532"/>
      <c r="J386" s="94"/>
      <c r="K386" s="140"/>
      <c r="L386" s="54"/>
      <c r="M386" s="254"/>
      <c r="N386" s="8"/>
      <c r="O386" s="8"/>
      <c r="P386" s="54"/>
      <c r="Q386" s="636"/>
      <c r="R386" s="614"/>
      <c r="S386" s="614"/>
      <c r="T386" s="614"/>
      <c r="U386" s="641"/>
      <c r="V386" s="642"/>
      <c r="W386" s="643"/>
      <c r="X386" s="495"/>
      <c r="Y386" s="630"/>
      <c r="Z386" s="631"/>
      <c r="AA386" s="613" t="s">
        <v>30</v>
      </c>
      <c r="AB386" s="622">
        <v>5.0</v>
      </c>
      <c r="AC386" s="623" t="s">
        <v>31</v>
      </c>
      <c r="AD386" s="414">
        <f>ROUND(ROUND(ROUND(ROUND(ROUND(H296+K368,0)*P$368,0)*T380,0)*W383,0)*Z385,0)-AB386</f>
        <v>123</v>
      </c>
      <c r="AE386" s="79"/>
    </row>
    <row r="387" ht="16.5" customHeight="1">
      <c r="A387" s="403">
        <v>61.0</v>
      </c>
      <c r="B387" s="403" t="s">
        <v>4111</v>
      </c>
      <c r="C387" s="405" t="s">
        <v>12964</v>
      </c>
      <c r="D387" s="389"/>
      <c r="E387" s="389"/>
      <c r="F387" s="532"/>
      <c r="G387" s="527"/>
      <c r="H387" s="527"/>
      <c r="I387" s="532"/>
      <c r="J387" s="94"/>
      <c r="K387" s="140"/>
      <c r="L387" s="54"/>
      <c r="M387" s="254"/>
      <c r="N387" s="8"/>
      <c r="O387" s="8"/>
      <c r="P387" s="54"/>
      <c r="Q387" s="632"/>
      <c r="R387" s="614"/>
      <c r="S387" s="644"/>
      <c r="T387" s="645"/>
      <c r="U387" s="605" t="s">
        <v>329</v>
      </c>
      <c r="V387" s="614" t="s">
        <v>21</v>
      </c>
      <c r="W387" s="615">
        <v>0.85</v>
      </c>
      <c r="X387" s="610"/>
      <c r="Y387" s="611"/>
      <c r="Z387" s="612"/>
      <c r="AA387" s="613"/>
      <c r="AB387" s="613"/>
      <c r="AC387" s="613"/>
      <c r="AD387" s="414">
        <f>ROUND(ROUND(ROUND(ROUND(H296+K368,0)*P$368,0)*T380,0)*W387,0)</f>
        <v>184</v>
      </c>
      <c r="AE387" s="79"/>
    </row>
    <row r="388" ht="16.5" customHeight="1">
      <c r="A388" s="403">
        <v>61.0</v>
      </c>
      <c r="B388" s="403" t="s">
        <v>4113</v>
      </c>
      <c r="C388" s="405" t="s">
        <v>12965</v>
      </c>
      <c r="D388" s="389"/>
      <c r="E388" s="389"/>
      <c r="F388" s="532"/>
      <c r="G388" s="527"/>
      <c r="H388" s="527"/>
      <c r="I388" s="532"/>
      <c r="J388" s="94"/>
      <c r="K388" s="140"/>
      <c r="L388" s="54"/>
      <c r="M388" s="254"/>
      <c r="N388" s="8"/>
      <c r="O388" s="8"/>
      <c r="P388" s="54"/>
      <c r="Q388" s="632"/>
      <c r="R388" s="614"/>
      <c r="S388" s="615"/>
      <c r="T388" s="615"/>
      <c r="U388" s="506"/>
      <c r="V388" s="614"/>
      <c r="W388" s="615"/>
      <c r="X388" s="634"/>
      <c r="Y388" s="635"/>
      <c r="Z388" s="621"/>
      <c r="AA388" s="613" t="s">
        <v>30</v>
      </c>
      <c r="AB388" s="622">
        <v>5.0</v>
      </c>
      <c r="AC388" s="623" t="s">
        <v>31</v>
      </c>
      <c r="AD388" s="414">
        <f>ROUND(ROUND(ROUND(ROUND(H296+K368,0)*P$368,0)*T380,0)*W387,0)-AB388</f>
        <v>179</v>
      </c>
      <c r="AE388" s="79"/>
    </row>
    <row r="389" ht="16.5" customHeight="1">
      <c r="A389" s="403">
        <v>61.0</v>
      </c>
      <c r="B389" s="403" t="s">
        <v>4115</v>
      </c>
      <c r="C389" s="405" t="s">
        <v>12966</v>
      </c>
      <c r="D389" s="389"/>
      <c r="E389" s="389"/>
      <c r="F389" s="532"/>
      <c r="G389" s="527"/>
      <c r="H389" s="527"/>
      <c r="I389" s="532"/>
      <c r="J389" s="94"/>
      <c r="K389" s="140"/>
      <c r="L389" s="54"/>
      <c r="M389" s="254"/>
      <c r="N389" s="8"/>
      <c r="O389" s="8"/>
      <c r="P389" s="54"/>
      <c r="Q389" s="636"/>
      <c r="R389" s="614"/>
      <c r="S389" s="615"/>
      <c r="T389" s="615"/>
      <c r="U389" s="506"/>
      <c r="V389" s="639"/>
      <c r="W389" s="640"/>
      <c r="X389" s="507" t="s">
        <v>20</v>
      </c>
      <c r="Y389" s="624" t="s">
        <v>21</v>
      </c>
      <c r="Z389" s="625">
        <v>0.85</v>
      </c>
      <c r="AA389" s="626"/>
      <c r="AB389" s="613"/>
      <c r="AC389" s="613"/>
      <c r="AD389" s="414">
        <f>ROUND(ROUND(ROUND(ROUND(ROUND(H296+K368,0)*P$368,0)*T380,0)*W387,0)*Z389,0)</f>
        <v>156</v>
      </c>
      <c r="AE389" s="79"/>
    </row>
    <row r="390" ht="16.5" customHeight="1">
      <c r="A390" s="403">
        <v>61.0</v>
      </c>
      <c r="B390" s="403" t="s">
        <v>4117</v>
      </c>
      <c r="C390" s="405" t="s">
        <v>12967</v>
      </c>
      <c r="D390" s="389"/>
      <c r="E390" s="389"/>
      <c r="F390" s="532"/>
      <c r="G390" s="527"/>
      <c r="H390" s="527"/>
      <c r="I390" s="532"/>
      <c r="J390" s="94"/>
      <c r="K390" s="140"/>
      <c r="L390" s="54"/>
      <c r="M390" s="254"/>
      <c r="N390" s="8"/>
      <c r="O390" s="8"/>
      <c r="P390" s="54"/>
      <c r="Q390" s="632"/>
      <c r="R390" s="614"/>
      <c r="S390" s="614"/>
      <c r="T390" s="614"/>
      <c r="U390" s="495"/>
      <c r="V390" s="642"/>
      <c r="W390" s="643"/>
      <c r="X390" s="495"/>
      <c r="Y390" s="630"/>
      <c r="Z390" s="631"/>
      <c r="AA390" s="613" t="s">
        <v>30</v>
      </c>
      <c r="AB390" s="622">
        <v>5.0</v>
      </c>
      <c r="AC390" s="623" t="s">
        <v>31</v>
      </c>
      <c r="AD390" s="414">
        <f>ROUND(ROUND(ROUND(ROUND(ROUND(H296+K368,0)*P$368,0)*T380,0)*W387,0)*Z389,0)-AB390</f>
        <v>151</v>
      </c>
      <c r="AE390" s="79"/>
    </row>
    <row r="391" ht="16.5" customHeight="1">
      <c r="A391" s="403">
        <v>61.0</v>
      </c>
      <c r="B391" s="403" t="s">
        <v>4119</v>
      </c>
      <c r="C391" s="405" t="s">
        <v>12968</v>
      </c>
      <c r="D391" s="389"/>
      <c r="E391" s="389"/>
      <c r="F391" s="532"/>
      <c r="G391" s="527"/>
      <c r="H391" s="527"/>
      <c r="I391" s="532"/>
      <c r="J391" s="94"/>
      <c r="K391" s="140"/>
      <c r="L391" s="54"/>
      <c r="M391" s="254"/>
      <c r="N391" s="8"/>
      <c r="O391" s="8"/>
      <c r="P391" s="54"/>
      <c r="Q391" s="632"/>
      <c r="R391" s="605" t="s">
        <v>27</v>
      </c>
      <c r="S391" s="606"/>
      <c r="T391" s="606"/>
      <c r="U391" s="607"/>
      <c r="V391" s="608"/>
      <c r="W391" s="609"/>
      <c r="X391" s="507"/>
      <c r="Y391" s="611"/>
      <c r="Z391" s="612"/>
      <c r="AA391" s="613"/>
      <c r="AB391" s="613"/>
      <c r="AC391" s="613"/>
      <c r="AD391" s="414">
        <f>ROUND(ROUND(ROUND(H296+K368,0)*P$368,0)*T392,0)</f>
        <v>155</v>
      </c>
      <c r="AE391" s="79"/>
    </row>
    <row r="392" ht="16.5" customHeight="1">
      <c r="A392" s="403">
        <v>61.0</v>
      </c>
      <c r="B392" s="403" t="s">
        <v>4121</v>
      </c>
      <c r="C392" s="405" t="s">
        <v>12969</v>
      </c>
      <c r="D392" s="389"/>
      <c r="E392" s="389"/>
      <c r="F392" s="532"/>
      <c r="G392" s="527"/>
      <c r="H392" s="527"/>
      <c r="I392" s="532"/>
      <c r="J392" s="94"/>
      <c r="K392" s="140"/>
      <c r="L392" s="54"/>
      <c r="M392" s="254"/>
      <c r="N392" s="8"/>
      <c r="O392" s="8"/>
      <c r="P392" s="54"/>
      <c r="Q392" s="646"/>
      <c r="R392" s="506"/>
      <c r="S392" s="614" t="s">
        <v>21</v>
      </c>
      <c r="T392" s="615">
        <v>0.5</v>
      </c>
      <c r="U392" s="616"/>
      <c r="V392" s="617"/>
      <c r="W392" s="618"/>
      <c r="X392" s="495"/>
      <c r="Y392" s="620"/>
      <c r="Z392" s="621"/>
      <c r="AA392" s="613" t="s">
        <v>30</v>
      </c>
      <c r="AB392" s="622">
        <v>5.0</v>
      </c>
      <c r="AC392" s="623" t="s">
        <v>31</v>
      </c>
      <c r="AD392" s="414">
        <f>ROUND(ROUND(ROUND(H296+K368,0)*P$368,0)*T392,0)-AB392</f>
        <v>150</v>
      </c>
      <c r="AE392" s="79"/>
    </row>
    <row r="393" ht="16.5" customHeight="1">
      <c r="A393" s="403">
        <v>61.0</v>
      </c>
      <c r="B393" s="403" t="s">
        <v>4123</v>
      </c>
      <c r="C393" s="405" t="s">
        <v>12970</v>
      </c>
      <c r="D393" s="389"/>
      <c r="E393" s="389"/>
      <c r="F393" s="532"/>
      <c r="G393" s="527"/>
      <c r="H393" s="527"/>
      <c r="I393" s="532"/>
      <c r="J393" s="94"/>
      <c r="K393" s="140"/>
      <c r="L393" s="54"/>
      <c r="M393" s="254"/>
      <c r="N393" s="8"/>
      <c r="O393" s="8"/>
      <c r="P393" s="54"/>
      <c r="Q393" s="646"/>
      <c r="R393" s="506"/>
      <c r="S393" s="618"/>
      <c r="T393" s="618"/>
      <c r="U393" s="616"/>
      <c r="V393" s="617"/>
      <c r="W393" s="618"/>
      <c r="X393" s="507" t="s">
        <v>20</v>
      </c>
      <c r="Y393" s="624" t="s">
        <v>21</v>
      </c>
      <c r="Z393" s="625">
        <v>0.85</v>
      </c>
      <c r="AA393" s="626"/>
      <c r="AB393" s="613"/>
      <c r="AC393" s="613"/>
      <c r="AD393" s="414">
        <f>ROUND(ROUND(ROUND(ROUND(H296+K368,0)*P$368,0)*T392,0)*Z393,0)</f>
        <v>132</v>
      </c>
      <c r="AE393" s="79"/>
    </row>
    <row r="394" ht="16.5" customHeight="1">
      <c r="A394" s="403">
        <v>61.0</v>
      </c>
      <c r="B394" s="403" t="s">
        <v>4125</v>
      </c>
      <c r="C394" s="405" t="s">
        <v>12971</v>
      </c>
      <c r="D394" s="389"/>
      <c r="E394" s="389"/>
      <c r="F394" s="532"/>
      <c r="G394" s="527"/>
      <c r="H394" s="527"/>
      <c r="I394" s="532"/>
      <c r="J394" s="94"/>
      <c r="K394" s="140"/>
      <c r="L394" s="54"/>
      <c r="M394" s="254"/>
      <c r="N394" s="8"/>
      <c r="O394" s="8"/>
      <c r="P394" s="54"/>
      <c r="Q394" s="646"/>
      <c r="R394" s="510"/>
      <c r="S394" s="614"/>
      <c r="T394" s="614"/>
      <c r="U394" s="627"/>
      <c r="V394" s="628"/>
      <c r="W394" s="629"/>
      <c r="X394" s="495"/>
      <c r="Y394" s="630"/>
      <c r="Z394" s="631"/>
      <c r="AA394" s="613" t="s">
        <v>30</v>
      </c>
      <c r="AB394" s="622">
        <v>5.0</v>
      </c>
      <c r="AC394" s="623" t="s">
        <v>31</v>
      </c>
      <c r="AD394" s="414">
        <f>ROUND(ROUND(ROUND(ROUND(H296+K368,0)*P$368,0)*T392,0)*Z393,0)-AB394</f>
        <v>127</v>
      </c>
      <c r="AE394" s="79"/>
    </row>
    <row r="395" ht="16.5" customHeight="1">
      <c r="A395" s="403">
        <v>61.0</v>
      </c>
      <c r="B395" s="403" t="s">
        <v>4127</v>
      </c>
      <c r="C395" s="405" t="s">
        <v>12972</v>
      </c>
      <c r="D395" s="389"/>
      <c r="E395" s="389"/>
      <c r="F395" s="532"/>
      <c r="G395" s="527"/>
      <c r="H395" s="527"/>
      <c r="I395" s="532"/>
      <c r="J395" s="94"/>
      <c r="K395" s="140"/>
      <c r="L395" s="54"/>
      <c r="M395" s="254"/>
      <c r="N395" s="8"/>
      <c r="O395" s="8"/>
      <c r="P395" s="54"/>
      <c r="Q395" s="632"/>
      <c r="R395" s="618"/>
      <c r="S395" s="618"/>
      <c r="T395" s="618"/>
      <c r="U395" s="605" t="s">
        <v>326</v>
      </c>
      <c r="V395" s="624" t="s">
        <v>21</v>
      </c>
      <c r="W395" s="633">
        <v>0.7</v>
      </c>
      <c r="X395" s="610"/>
      <c r="Y395" s="611"/>
      <c r="Z395" s="612"/>
      <c r="AA395" s="613"/>
      <c r="AB395" s="613"/>
      <c r="AC395" s="613"/>
      <c r="AD395" s="414">
        <f>ROUND(ROUND(ROUND(ROUND(H296+K368,0)*P$368,0)*T392,0)*W395,0)</f>
        <v>109</v>
      </c>
      <c r="AE395" s="79"/>
    </row>
    <row r="396" ht="16.5" customHeight="1">
      <c r="A396" s="403">
        <v>61.0</v>
      </c>
      <c r="B396" s="403" t="s">
        <v>4129</v>
      </c>
      <c r="C396" s="405" t="s">
        <v>12973</v>
      </c>
      <c r="D396" s="389"/>
      <c r="E396" s="389"/>
      <c r="F396" s="532"/>
      <c r="G396" s="527"/>
      <c r="H396" s="527"/>
      <c r="I396" s="532"/>
      <c r="J396" s="94"/>
      <c r="K396" s="140"/>
      <c r="L396" s="54"/>
      <c r="M396" s="254"/>
      <c r="N396" s="8"/>
      <c r="O396" s="8"/>
      <c r="P396" s="54"/>
      <c r="Q396" s="632"/>
      <c r="R396" s="618"/>
      <c r="S396" s="618"/>
      <c r="T396" s="618"/>
      <c r="U396" s="506"/>
      <c r="V396" s="614"/>
      <c r="W396" s="615"/>
      <c r="X396" s="634"/>
      <c r="Y396" s="635"/>
      <c r="Z396" s="621"/>
      <c r="AA396" s="613" t="s">
        <v>30</v>
      </c>
      <c r="AB396" s="622">
        <v>5.0</v>
      </c>
      <c r="AC396" s="623" t="s">
        <v>31</v>
      </c>
      <c r="AD396" s="414">
        <f>ROUND(ROUND(ROUND(ROUND(H296+K368,0)*P$368,0)*T392,0)*W395,0)-AB396</f>
        <v>104</v>
      </c>
      <c r="AE396" s="79"/>
    </row>
    <row r="397" ht="16.5" customHeight="1">
      <c r="A397" s="403">
        <v>61.0</v>
      </c>
      <c r="B397" s="403" t="s">
        <v>4131</v>
      </c>
      <c r="C397" s="405" t="s">
        <v>12974</v>
      </c>
      <c r="D397" s="389"/>
      <c r="E397" s="389"/>
      <c r="F397" s="532"/>
      <c r="G397" s="527"/>
      <c r="H397" s="527"/>
      <c r="I397" s="532"/>
      <c r="J397" s="94"/>
      <c r="K397" s="140"/>
      <c r="L397" s="54"/>
      <c r="M397" s="254"/>
      <c r="N397" s="8"/>
      <c r="O397" s="8"/>
      <c r="P397" s="54"/>
      <c r="Q397" s="636"/>
      <c r="R397" s="614"/>
      <c r="S397" s="637"/>
      <c r="T397" s="638"/>
      <c r="U397" s="510"/>
      <c r="V397" s="639"/>
      <c r="W397" s="640"/>
      <c r="X397" s="507" t="s">
        <v>20</v>
      </c>
      <c r="Y397" s="624" t="s">
        <v>21</v>
      </c>
      <c r="Z397" s="625">
        <v>0.85</v>
      </c>
      <c r="AA397" s="626"/>
      <c r="AB397" s="613"/>
      <c r="AC397" s="613"/>
      <c r="AD397" s="414">
        <f>ROUND(ROUND(ROUND(ROUND(ROUND(H296+K368,0)*P$368,0)*T392,0)*W395,0)*Z397,0)</f>
        <v>93</v>
      </c>
      <c r="AE397" s="79"/>
    </row>
    <row r="398" ht="16.5" customHeight="1">
      <c r="A398" s="403">
        <v>61.0</v>
      </c>
      <c r="B398" s="403" t="s">
        <v>4133</v>
      </c>
      <c r="C398" s="405" t="s">
        <v>12975</v>
      </c>
      <c r="D398" s="389"/>
      <c r="E398" s="389"/>
      <c r="F398" s="532"/>
      <c r="G398" s="527"/>
      <c r="H398" s="527"/>
      <c r="I398" s="532"/>
      <c r="J398" s="94"/>
      <c r="K398" s="140"/>
      <c r="L398" s="54"/>
      <c r="M398" s="254"/>
      <c r="N398" s="8"/>
      <c r="O398" s="8"/>
      <c r="P398" s="54"/>
      <c r="Q398" s="636"/>
      <c r="R398" s="614"/>
      <c r="S398" s="614"/>
      <c r="T398" s="614"/>
      <c r="U398" s="641"/>
      <c r="V398" s="642"/>
      <c r="W398" s="643"/>
      <c r="X398" s="495"/>
      <c r="Y398" s="630"/>
      <c r="Z398" s="631"/>
      <c r="AA398" s="613" t="s">
        <v>30</v>
      </c>
      <c r="AB398" s="622">
        <v>5.0</v>
      </c>
      <c r="AC398" s="623" t="s">
        <v>31</v>
      </c>
      <c r="AD398" s="414">
        <f>ROUND(ROUND(ROUND(ROUND(ROUND(H296+K368,0)*P$368,0)*T392,0)*W395,0)*Z397,0)-AB398</f>
        <v>88</v>
      </c>
      <c r="AE398" s="79"/>
    </row>
    <row r="399" ht="16.5" customHeight="1">
      <c r="A399" s="403">
        <v>61.0</v>
      </c>
      <c r="B399" s="403" t="s">
        <v>4135</v>
      </c>
      <c r="C399" s="405" t="s">
        <v>12976</v>
      </c>
      <c r="D399" s="389"/>
      <c r="E399" s="389"/>
      <c r="F399" s="532"/>
      <c r="G399" s="527"/>
      <c r="H399" s="527"/>
      <c r="I399" s="532"/>
      <c r="J399" s="94"/>
      <c r="K399" s="140"/>
      <c r="L399" s="54"/>
      <c r="M399" s="254"/>
      <c r="N399" s="8"/>
      <c r="O399" s="8"/>
      <c r="P399" s="54"/>
      <c r="Q399" s="632"/>
      <c r="R399" s="614"/>
      <c r="S399" s="644"/>
      <c r="T399" s="645"/>
      <c r="U399" s="605" t="s">
        <v>329</v>
      </c>
      <c r="V399" s="614" t="s">
        <v>21</v>
      </c>
      <c r="W399" s="615">
        <v>0.85</v>
      </c>
      <c r="X399" s="610"/>
      <c r="Y399" s="611"/>
      <c r="Z399" s="612"/>
      <c r="AA399" s="613"/>
      <c r="AB399" s="613"/>
      <c r="AC399" s="613"/>
      <c r="AD399" s="414">
        <f>ROUND(ROUND(ROUND(ROUND(H296+K368,0)*P$368,0)*T392,0)*W399,0)</f>
        <v>132</v>
      </c>
      <c r="AE399" s="79"/>
    </row>
    <row r="400" ht="16.5" customHeight="1">
      <c r="A400" s="403">
        <v>61.0</v>
      </c>
      <c r="B400" s="403" t="s">
        <v>4137</v>
      </c>
      <c r="C400" s="405" t="s">
        <v>12977</v>
      </c>
      <c r="D400" s="389"/>
      <c r="E400" s="389"/>
      <c r="F400" s="532"/>
      <c r="G400" s="527"/>
      <c r="H400" s="527"/>
      <c r="I400" s="532"/>
      <c r="J400" s="94"/>
      <c r="K400" s="140"/>
      <c r="L400" s="54"/>
      <c r="M400" s="254"/>
      <c r="N400" s="8"/>
      <c r="O400" s="8"/>
      <c r="P400" s="54"/>
      <c r="Q400" s="632"/>
      <c r="R400" s="614"/>
      <c r="S400" s="615"/>
      <c r="T400" s="615"/>
      <c r="U400" s="506"/>
      <c r="V400" s="614"/>
      <c r="W400" s="615"/>
      <c r="X400" s="634"/>
      <c r="Y400" s="635"/>
      <c r="Z400" s="621"/>
      <c r="AA400" s="613" t="s">
        <v>30</v>
      </c>
      <c r="AB400" s="622">
        <v>5.0</v>
      </c>
      <c r="AC400" s="623" t="s">
        <v>31</v>
      </c>
      <c r="AD400" s="414">
        <f>ROUND(ROUND(ROUND(ROUND(H296+K368,0)*P$368,0)*T392,0)*W399,0)-AB400</f>
        <v>127</v>
      </c>
      <c r="AE400" s="79"/>
    </row>
    <row r="401" ht="16.5" customHeight="1">
      <c r="A401" s="403">
        <v>61.0</v>
      </c>
      <c r="B401" s="403" t="s">
        <v>4139</v>
      </c>
      <c r="C401" s="405" t="s">
        <v>12978</v>
      </c>
      <c r="D401" s="389"/>
      <c r="E401" s="389"/>
      <c r="F401" s="532"/>
      <c r="G401" s="527"/>
      <c r="H401" s="527"/>
      <c r="I401" s="532"/>
      <c r="J401" s="94"/>
      <c r="K401" s="140"/>
      <c r="L401" s="54"/>
      <c r="M401" s="254"/>
      <c r="N401" s="8"/>
      <c r="O401" s="8"/>
      <c r="P401" s="54"/>
      <c r="Q401" s="636"/>
      <c r="R401" s="614"/>
      <c r="S401" s="615"/>
      <c r="T401" s="615"/>
      <c r="U401" s="506"/>
      <c r="V401" s="639"/>
      <c r="W401" s="640"/>
      <c r="X401" s="507" t="s">
        <v>20</v>
      </c>
      <c r="Y401" s="624" t="s">
        <v>21</v>
      </c>
      <c r="Z401" s="625">
        <v>0.85</v>
      </c>
      <c r="AA401" s="626"/>
      <c r="AB401" s="613"/>
      <c r="AC401" s="613"/>
      <c r="AD401" s="414">
        <f>ROUND(ROUND(ROUND(ROUND(ROUND(H296+K368,0)*P$368,0)*T392,0)*W399,0)*Z401,0)</f>
        <v>112</v>
      </c>
      <c r="AE401" s="79"/>
    </row>
    <row r="402" ht="16.5" customHeight="1">
      <c r="A402" s="403">
        <v>61.0</v>
      </c>
      <c r="B402" s="403" t="s">
        <v>4141</v>
      </c>
      <c r="C402" s="405" t="s">
        <v>12979</v>
      </c>
      <c r="D402" s="389"/>
      <c r="E402" s="389"/>
      <c r="F402" s="532"/>
      <c r="G402" s="527"/>
      <c r="H402" s="527"/>
      <c r="I402" s="532"/>
      <c r="J402" s="94"/>
      <c r="K402" s="140"/>
      <c r="L402" s="54"/>
      <c r="M402" s="254"/>
      <c r="N402" s="8"/>
      <c r="O402" s="8"/>
      <c r="P402" s="54"/>
      <c r="Q402" s="647"/>
      <c r="R402" s="614"/>
      <c r="S402" s="614"/>
      <c r="T402" s="614"/>
      <c r="U402" s="495"/>
      <c r="V402" s="642"/>
      <c r="W402" s="643"/>
      <c r="X402" s="495"/>
      <c r="Y402" s="630"/>
      <c r="Z402" s="631"/>
      <c r="AA402" s="613" t="s">
        <v>30</v>
      </c>
      <c r="AB402" s="622">
        <v>5.0</v>
      </c>
      <c r="AC402" s="623" t="s">
        <v>31</v>
      </c>
      <c r="AD402" s="414">
        <f>ROUND(ROUND(ROUND(ROUND(ROUND(H296+K368,0)*P$368,0)*T392,0)*W399,0)*Z401,0)-AB402</f>
        <v>107</v>
      </c>
      <c r="AE402" s="79"/>
    </row>
    <row r="403" ht="16.5" customHeight="1">
      <c r="A403" s="29">
        <v>61.0</v>
      </c>
      <c r="B403" s="29" t="s">
        <v>4143</v>
      </c>
      <c r="C403" s="32" t="s">
        <v>12980</v>
      </c>
      <c r="D403" s="389"/>
      <c r="E403" s="389"/>
      <c r="F403" s="532"/>
      <c r="G403" s="527"/>
      <c r="H403" s="527"/>
      <c r="I403" s="532"/>
      <c r="J403" s="94"/>
      <c r="K403" s="140"/>
      <c r="L403" s="54"/>
      <c r="M403" s="254"/>
      <c r="N403" s="598" t="s">
        <v>5011</v>
      </c>
      <c r="O403" s="600"/>
      <c r="P403" s="601"/>
      <c r="Q403" s="37"/>
      <c r="R403" s="7"/>
      <c r="S403" s="7"/>
      <c r="T403" s="7"/>
      <c r="U403" s="521"/>
      <c r="V403" s="14"/>
      <c r="W403" s="8"/>
      <c r="X403" s="37"/>
      <c r="Y403" s="7"/>
      <c r="Z403" s="39"/>
      <c r="AA403" s="213"/>
      <c r="AB403" s="213"/>
      <c r="AC403" s="213"/>
      <c r="AD403" s="45">
        <f>ROUND(ROUND(H296+K368,0)*P$404,0)</f>
        <v>221</v>
      </c>
      <c r="AE403" s="79"/>
    </row>
    <row r="404" ht="16.5" customHeight="1">
      <c r="A404" s="29">
        <v>61.0</v>
      </c>
      <c r="B404" s="29" t="s">
        <v>4145</v>
      </c>
      <c r="C404" s="32" t="s">
        <v>12981</v>
      </c>
      <c r="D404" s="231"/>
      <c r="E404" s="231"/>
      <c r="F404" s="523"/>
      <c r="G404" s="174"/>
      <c r="H404" s="174"/>
      <c r="I404" s="523"/>
      <c r="J404" s="94"/>
      <c r="K404" s="140"/>
      <c r="L404" s="54"/>
      <c r="M404" s="254"/>
      <c r="N404" s="482"/>
      <c r="O404" s="83" t="s">
        <v>21</v>
      </c>
      <c r="P404" s="528">
        <v>0.5</v>
      </c>
      <c r="Q404" s="52"/>
      <c r="R404" s="8"/>
      <c r="S404" s="8"/>
      <c r="T404" s="8"/>
      <c r="U404" s="521"/>
      <c r="V404" s="14"/>
      <c r="W404" s="8"/>
      <c r="X404" s="52"/>
      <c r="Y404" s="8"/>
      <c r="Z404" s="109"/>
      <c r="AA404" s="213" t="s">
        <v>30</v>
      </c>
      <c r="AB404" s="74">
        <v>5.0</v>
      </c>
      <c r="AC404" s="522" t="s">
        <v>31</v>
      </c>
      <c r="AD404" s="45">
        <f>ROUND(ROUND(H296+K368,0)*P$404,0)-AB404</f>
        <v>216</v>
      </c>
      <c r="AE404" s="79"/>
    </row>
    <row r="405" ht="16.5" customHeight="1">
      <c r="A405" s="29">
        <v>61.0</v>
      </c>
      <c r="B405" s="29" t="s">
        <v>4147</v>
      </c>
      <c r="C405" s="32" t="s">
        <v>12982</v>
      </c>
      <c r="D405" s="231"/>
      <c r="E405" s="231"/>
      <c r="F405" s="523"/>
      <c r="G405" s="174"/>
      <c r="H405" s="174"/>
      <c r="I405" s="523"/>
      <c r="J405" s="94"/>
      <c r="K405" s="140"/>
      <c r="L405" s="54"/>
      <c r="M405" s="254"/>
      <c r="N405" s="482"/>
      <c r="O405" s="8"/>
      <c r="P405" s="54"/>
      <c r="Q405" s="52"/>
      <c r="R405" s="8"/>
      <c r="S405" s="8"/>
      <c r="T405" s="8"/>
      <c r="U405" s="521"/>
      <c r="V405" s="14"/>
      <c r="W405" s="54"/>
      <c r="X405" s="305" t="s">
        <v>20</v>
      </c>
      <c r="Y405" s="41" t="s">
        <v>21</v>
      </c>
      <c r="Z405" s="86">
        <v>0.85</v>
      </c>
      <c r="AA405" s="75"/>
      <c r="AB405" s="213"/>
      <c r="AC405" s="213"/>
      <c r="AD405" s="45">
        <f>ROUND(ROUND(ROUND(H296+K368,0)*P$404,0)*Z405,0)</f>
        <v>188</v>
      </c>
      <c r="AE405" s="79"/>
    </row>
    <row r="406" ht="16.5" customHeight="1">
      <c r="A406" s="29">
        <v>61.0</v>
      </c>
      <c r="B406" s="29" t="s">
        <v>4149</v>
      </c>
      <c r="C406" s="32" t="s">
        <v>12983</v>
      </c>
      <c r="D406" s="231"/>
      <c r="E406" s="231"/>
      <c r="F406" s="532"/>
      <c r="G406" s="527"/>
      <c r="H406" s="527"/>
      <c r="I406" s="532"/>
      <c r="J406" s="94"/>
      <c r="K406" s="140"/>
      <c r="L406" s="54"/>
      <c r="M406" s="254"/>
      <c r="N406" s="482"/>
      <c r="O406" s="8"/>
      <c r="P406" s="54"/>
      <c r="Q406" s="52"/>
      <c r="R406" s="8"/>
      <c r="S406" s="8"/>
      <c r="T406" s="8"/>
      <c r="U406" s="525"/>
      <c r="V406" s="21"/>
      <c r="W406" s="109"/>
      <c r="X406" s="484"/>
      <c r="Y406" s="56"/>
      <c r="Z406" s="526"/>
      <c r="AA406" s="213" t="s">
        <v>30</v>
      </c>
      <c r="AB406" s="74">
        <v>5.0</v>
      </c>
      <c r="AC406" s="522" t="s">
        <v>31</v>
      </c>
      <c r="AD406" s="45">
        <f>ROUND(ROUND(ROUND(H296+K368,0)*P$404,0)*Z405,0)-AB406</f>
        <v>183</v>
      </c>
      <c r="AE406" s="79"/>
    </row>
    <row r="407" ht="16.5" customHeight="1">
      <c r="A407" s="29">
        <v>61.0</v>
      </c>
      <c r="B407" s="29" t="s">
        <v>4151</v>
      </c>
      <c r="C407" s="32" t="s">
        <v>12984</v>
      </c>
      <c r="D407" s="231"/>
      <c r="E407" s="231"/>
      <c r="F407" s="532"/>
      <c r="G407" s="527"/>
      <c r="H407" s="527"/>
      <c r="I407" s="532"/>
      <c r="J407" s="94"/>
      <c r="K407" s="140"/>
      <c r="L407" s="54"/>
      <c r="M407" s="254"/>
      <c r="N407" s="8"/>
      <c r="O407" s="8"/>
      <c r="P407" s="54"/>
      <c r="Q407" s="52"/>
      <c r="R407" s="8"/>
      <c r="S407" s="8"/>
      <c r="T407" s="8"/>
      <c r="U407" s="102" t="s">
        <v>326</v>
      </c>
      <c r="V407" s="41" t="s">
        <v>21</v>
      </c>
      <c r="W407" s="60">
        <v>0.7</v>
      </c>
      <c r="X407" s="37"/>
      <c r="Y407" s="7"/>
      <c r="Z407" s="39"/>
      <c r="AA407" s="213"/>
      <c r="AB407" s="213"/>
      <c r="AC407" s="213"/>
      <c r="AD407" s="45">
        <f>ROUND(ROUND(ROUND(H296+K368,0)*P$404,0)*W407,0)</f>
        <v>155</v>
      </c>
      <c r="AE407" s="79"/>
    </row>
    <row r="408" ht="16.5" customHeight="1">
      <c r="A408" s="29">
        <v>61.0</v>
      </c>
      <c r="B408" s="29" t="s">
        <v>4153</v>
      </c>
      <c r="C408" s="32" t="s">
        <v>12985</v>
      </c>
      <c r="D408" s="231"/>
      <c r="E408" s="231"/>
      <c r="F408" s="532"/>
      <c r="G408" s="527"/>
      <c r="H408" s="8"/>
      <c r="I408" s="144"/>
      <c r="J408" s="94"/>
      <c r="K408" s="140"/>
      <c r="L408" s="54"/>
      <c r="M408" s="254"/>
      <c r="N408" s="8"/>
      <c r="O408" s="8"/>
      <c r="P408" s="54"/>
      <c r="Q408" s="52"/>
      <c r="R408" s="8"/>
      <c r="S408" s="8"/>
      <c r="T408" s="8"/>
      <c r="U408" s="482"/>
      <c r="V408" s="83"/>
      <c r="W408" s="528"/>
      <c r="X408" s="227"/>
      <c r="Y408" s="22"/>
      <c r="Z408" s="109"/>
      <c r="AA408" s="213" t="s">
        <v>30</v>
      </c>
      <c r="AB408" s="74">
        <v>5.0</v>
      </c>
      <c r="AC408" s="522" t="s">
        <v>31</v>
      </c>
      <c r="AD408" s="45">
        <f>ROUND(ROUND(ROUND(H296+K368,0)*P$404,0)*W407,0)-AB408</f>
        <v>150</v>
      </c>
      <c r="AE408" s="79"/>
    </row>
    <row r="409" ht="16.5" customHeight="1">
      <c r="A409" s="29">
        <v>61.0</v>
      </c>
      <c r="B409" s="29" t="s">
        <v>4155</v>
      </c>
      <c r="C409" s="32" t="s">
        <v>12986</v>
      </c>
      <c r="D409" s="389"/>
      <c r="E409" s="231"/>
      <c r="F409" s="543"/>
      <c r="G409" s="113"/>
      <c r="H409" s="8"/>
      <c r="I409" s="144"/>
      <c r="J409" s="94"/>
      <c r="K409" s="140"/>
      <c r="L409" s="54"/>
      <c r="M409" s="254"/>
      <c r="N409" s="8"/>
      <c r="O409" s="8"/>
      <c r="P409" s="54"/>
      <c r="Q409" s="52"/>
      <c r="R409" s="8"/>
      <c r="S409" s="8"/>
      <c r="T409" s="8"/>
      <c r="U409" s="482"/>
      <c r="V409" s="99"/>
      <c r="W409" s="529"/>
      <c r="X409" s="305" t="s">
        <v>20</v>
      </c>
      <c r="Y409" s="41" t="s">
        <v>21</v>
      </c>
      <c r="Z409" s="86">
        <v>0.85</v>
      </c>
      <c r="AA409" s="75"/>
      <c r="AB409" s="213"/>
      <c r="AC409" s="213"/>
      <c r="AD409" s="45">
        <f>ROUND(ROUND(ROUND(ROUND(H296+K368,0)*P$404,0)*W407,0)*Z409,0)</f>
        <v>132</v>
      </c>
      <c r="AE409" s="79"/>
    </row>
    <row r="410" ht="16.5" customHeight="1">
      <c r="A410" s="29">
        <v>61.0</v>
      </c>
      <c r="B410" s="29" t="s">
        <v>4157</v>
      </c>
      <c r="C410" s="32" t="s">
        <v>12987</v>
      </c>
      <c r="D410" s="389"/>
      <c r="E410" s="231"/>
      <c r="F410" s="543"/>
      <c r="G410" s="113"/>
      <c r="H410" s="8"/>
      <c r="I410" s="144"/>
      <c r="J410" s="94"/>
      <c r="K410" s="140"/>
      <c r="L410" s="54"/>
      <c r="M410" s="254"/>
      <c r="N410" s="8"/>
      <c r="O410" s="8"/>
      <c r="P410" s="54"/>
      <c r="Q410" s="52"/>
      <c r="R410" s="8"/>
      <c r="S410" s="8"/>
      <c r="T410" s="8"/>
      <c r="U410" s="530"/>
      <c r="V410" s="24"/>
      <c r="W410" s="26"/>
      <c r="X410" s="484"/>
      <c r="Y410" s="56"/>
      <c r="Z410" s="526"/>
      <c r="AA410" s="213" t="s">
        <v>30</v>
      </c>
      <c r="AB410" s="74">
        <v>5.0</v>
      </c>
      <c r="AC410" s="522" t="s">
        <v>31</v>
      </c>
      <c r="AD410" s="45">
        <f>ROUND(ROUND(ROUND(ROUND(H296+K368,0)*P$404,0)*W407,0)*Z409,0)-AB410</f>
        <v>127</v>
      </c>
      <c r="AE410" s="79"/>
    </row>
    <row r="411" ht="16.5" customHeight="1">
      <c r="A411" s="29">
        <v>61.0</v>
      </c>
      <c r="B411" s="29" t="s">
        <v>4159</v>
      </c>
      <c r="C411" s="32" t="s">
        <v>12988</v>
      </c>
      <c r="D411" s="389"/>
      <c r="E411" s="231"/>
      <c r="F411" s="543"/>
      <c r="G411" s="113"/>
      <c r="H411" s="8"/>
      <c r="I411" s="144"/>
      <c r="J411" s="94"/>
      <c r="K411" s="140"/>
      <c r="L411" s="54"/>
      <c r="M411" s="254"/>
      <c r="N411" s="8"/>
      <c r="O411" s="8"/>
      <c r="P411" s="54"/>
      <c r="Q411" s="52"/>
      <c r="R411" s="8"/>
      <c r="S411" s="8"/>
      <c r="T411" s="54"/>
      <c r="U411" s="102" t="s">
        <v>329</v>
      </c>
      <c r="V411" s="83" t="s">
        <v>21</v>
      </c>
      <c r="W411" s="528">
        <v>0.85</v>
      </c>
      <c r="X411" s="37"/>
      <c r="Y411" s="7"/>
      <c r="Z411" s="39"/>
      <c r="AA411" s="213"/>
      <c r="AB411" s="213"/>
      <c r="AC411" s="213"/>
      <c r="AD411" s="45">
        <f>ROUND(ROUND(ROUND(H296+K368,0)*P$404,0)*W411,0)</f>
        <v>188</v>
      </c>
      <c r="AE411" s="79"/>
    </row>
    <row r="412" ht="16.5" customHeight="1">
      <c r="A412" s="29">
        <v>61.0</v>
      </c>
      <c r="B412" s="29" t="s">
        <v>4161</v>
      </c>
      <c r="C412" s="32" t="s">
        <v>12989</v>
      </c>
      <c r="D412" s="389"/>
      <c r="E412" s="231"/>
      <c r="F412" s="543"/>
      <c r="G412" s="113"/>
      <c r="H412" s="8"/>
      <c r="I412" s="144"/>
      <c r="J412" s="94"/>
      <c r="K412" s="140"/>
      <c r="L412" s="54"/>
      <c r="M412" s="254"/>
      <c r="N412" s="8"/>
      <c r="O412" s="8"/>
      <c r="P412" s="54"/>
      <c r="Q412" s="52"/>
      <c r="R412" s="8"/>
      <c r="S412" s="8"/>
      <c r="T412" s="8"/>
      <c r="U412" s="482"/>
      <c r="V412" s="83"/>
      <c r="W412" s="528"/>
      <c r="X412" s="227"/>
      <c r="Y412" s="22"/>
      <c r="Z412" s="109"/>
      <c r="AA412" s="213" t="s">
        <v>30</v>
      </c>
      <c r="AB412" s="74">
        <v>5.0</v>
      </c>
      <c r="AC412" s="522" t="s">
        <v>31</v>
      </c>
      <c r="AD412" s="45">
        <f>ROUND(ROUND(ROUND(H296+K368,0)*P$404,0)*W411,0)-AB412</f>
        <v>183</v>
      </c>
      <c r="AE412" s="79"/>
    </row>
    <row r="413" ht="16.5" customHeight="1">
      <c r="A413" s="29">
        <v>61.0</v>
      </c>
      <c r="B413" s="29" t="s">
        <v>4163</v>
      </c>
      <c r="C413" s="32" t="s">
        <v>12990</v>
      </c>
      <c r="D413" s="389"/>
      <c r="E413" s="231"/>
      <c r="F413" s="532"/>
      <c r="G413" s="527"/>
      <c r="H413" s="527"/>
      <c r="I413" s="532"/>
      <c r="J413" s="94"/>
      <c r="K413" s="140"/>
      <c r="L413" s="54"/>
      <c r="M413" s="254"/>
      <c r="N413" s="8"/>
      <c r="O413" s="8"/>
      <c r="P413" s="54"/>
      <c r="Q413" s="52"/>
      <c r="R413" s="8"/>
      <c r="S413" s="8"/>
      <c r="T413" s="8"/>
      <c r="U413" s="482"/>
      <c r="V413" s="99"/>
      <c r="W413" s="529"/>
      <c r="X413" s="305" t="s">
        <v>20</v>
      </c>
      <c r="Y413" s="41" t="s">
        <v>21</v>
      </c>
      <c r="Z413" s="86">
        <v>0.85</v>
      </c>
      <c r="AA413" s="75"/>
      <c r="AB413" s="213"/>
      <c r="AC413" s="213"/>
      <c r="AD413" s="45">
        <f>ROUND(ROUND(ROUND(ROUND(H296+K368,0)*P$404,0)*W411,0)*Z413,0)</f>
        <v>160</v>
      </c>
      <c r="AE413" s="79"/>
    </row>
    <row r="414" ht="16.5" customHeight="1">
      <c r="A414" s="29">
        <v>61.0</v>
      </c>
      <c r="B414" s="29" t="s">
        <v>4165</v>
      </c>
      <c r="C414" s="32" t="s">
        <v>12991</v>
      </c>
      <c r="D414" s="389"/>
      <c r="E414" s="231"/>
      <c r="F414" s="532"/>
      <c r="G414" s="527"/>
      <c r="H414" s="527"/>
      <c r="I414" s="532"/>
      <c r="J414" s="94"/>
      <c r="K414" s="140"/>
      <c r="L414" s="54"/>
      <c r="M414" s="254"/>
      <c r="N414" s="8"/>
      <c r="O414" s="8"/>
      <c r="P414" s="54"/>
      <c r="Q414" s="227"/>
      <c r="R414" s="22"/>
      <c r="S414" s="22"/>
      <c r="T414" s="22"/>
      <c r="U414" s="484"/>
      <c r="V414" s="24"/>
      <c r="W414" s="26"/>
      <c r="X414" s="484"/>
      <c r="Y414" s="56"/>
      <c r="Z414" s="526"/>
      <c r="AA414" s="213" t="s">
        <v>30</v>
      </c>
      <c r="AB414" s="74">
        <v>5.0</v>
      </c>
      <c r="AC414" s="522" t="s">
        <v>31</v>
      </c>
      <c r="AD414" s="45">
        <f>ROUND(ROUND(ROUND(ROUND(H296+K368,0)*P$404,0)*W411,0)*Z413,0)-AB414</f>
        <v>155</v>
      </c>
      <c r="AE414" s="79"/>
    </row>
    <row r="415" ht="16.5" customHeight="1">
      <c r="A415" s="403">
        <v>61.0</v>
      </c>
      <c r="B415" s="403" t="s">
        <v>4167</v>
      </c>
      <c r="C415" s="405" t="s">
        <v>12992</v>
      </c>
      <c r="D415" s="389"/>
      <c r="E415" s="389"/>
      <c r="F415" s="532"/>
      <c r="G415" s="527"/>
      <c r="H415" s="527"/>
      <c r="I415" s="532"/>
      <c r="J415" s="94"/>
      <c r="K415" s="140"/>
      <c r="L415" s="54"/>
      <c r="M415" s="254"/>
      <c r="N415" s="8"/>
      <c r="O415" s="8"/>
      <c r="P415" s="54"/>
      <c r="Q415" s="604" t="s">
        <v>23</v>
      </c>
      <c r="R415" s="605" t="s">
        <v>24</v>
      </c>
      <c r="S415" s="606"/>
      <c r="T415" s="606"/>
      <c r="U415" s="607"/>
      <c r="V415" s="608"/>
      <c r="W415" s="609"/>
      <c r="X415" s="610"/>
      <c r="Y415" s="611"/>
      <c r="Z415" s="612"/>
      <c r="AA415" s="613"/>
      <c r="AB415" s="613"/>
      <c r="AC415" s="613"/>
      <c r="AD415" s="414">
        <f>ROUND(ROUND(ROUND(H296+K368,0)*P$404,0)*T416,0)</f>
        <v>155</v>
      </c>
      <c r="AE415" s="79"/>
    </row>
    <row r="416" ht="16.5" customHeight="1">
      <c r="A416" s="403">
        <v>61.0</v>
      </c>
      <c r="B416" s="403" t="s">
        <v>4169</v>
      </c>
      <c r="C416" s="405" t="s">
        <v>12993</v>
      </c>
      <c r="D416" s="389"/>
      <c r="E416" s="389"/>
      <c r="F416" s="532"/>
      <c r="G416" s="527"/>
      <c r="H416" s="527"/>
      <c r="I416" s="532"/>
      <c r="J416" s="94"/>
      <c r="K416" s="140"/>
      <c r="L416" s="54"/>
      <c r="M416" s="254"/>
      <c r="N416" s="8"/>
      <c r="O416" s="8"/>
      <c r="P416" s="54"/>
      <c r="Q416" s="481"/>
      <c r="R416" s="506"/>
      <c r="S416" s="614" t="s">
        <v>21</v>
      </c>
      <c r="T416" s="615">
        <v>0.7</v>
      </c>
      <c r="U416" s="616"/>
      <c r="V416" s="617"/>
      <c r="W416" s="618"/>
      <c r="X416" s="619"/>
      <c r="Y416" s="620"/>
      <c r="Z416" s="621"/>
      <c r="AA416" s="613" t="s">
        <v>30</v>
      </c>
      <c r="AB416" s="622">
        <v>5.0</v>
      </c>
      <c r="AC416" s="623" t="s">
        <v>31</v>
      </c>
      <c r="AD416" s="414">
        <f>ROUND(ROUND(ROUND(H296+K368,0)*P$404,0)*T416,0)-AB416</f>
        <v>150</v>
      </c>
      <c r="AE416" s="79"/>
    </row>
    <row r="417" ht="16.5" customHeight="1">
      <c r="A417" s="403">
        <v>61.0</v>
      </c>
      <c r="B417" s="403" t="s">
        <v>4171</v>
      </c>
      <c r="C417" s="405" t="s">
        <v>12994</v>
      </c>
      <c r="D417" s="389"/>
      <c r="E417" s="389"/>
      <c r="F417" s="532"/>
      <c r="G417" s="527"/>
      <c r="H417" s="527"/>
      <c r="I417" s="532"/>
      <c r="J417" s="94"/>
      <c r="K417" s="140"/>
      <c r="L417" s="54"/>
      <c r="M417" s="254"/>
      <c r="N417" s="8"/>
      <c r="O417" s="8"/>
      <c r="P417" s="54"/>
      <c r="Q417" s="481"/>
      <c r="R417" s="506"/>
      <c r="S417" s="618"/>
      <c r="T417" s="618"/>
      <c r="U417" s="616"/>
      <c r="V417" s="617"/>
      <c r="W417" s="618"/>
      <c r="X417" s="507" t="s">
        <v>20</v>
      </c>
      <c r="Y417" s="624" t="s">
        <v>21</v>
      </c>
      <c r="Z417" s="625">
        <v>0.85</v>
      </c>
      <c r="AA417" s="626"/>
      <c r="AB417" s="613"/>
      <c r="AC417" s="613"/>
      <c r="AD417" s="414">
        <f>ROUND(ROUND(ROUND(ROUND(H296+K368,0)*P$404,0)*T416,0)*Z417,0)</f>
        <v>132</v>
      </c>
      <c r="AE417" s="79"/>
    </row>
    <row r="418" ht="16.5" customHeight="1">
      <c r="A418" s="403">
        <v>61.0</v>
      </c>
      <c r="B418" s="403" t="s">
        <v>4173</v>
      </c>
      <c r="C418" s="405" t="s">
        <v>12995</v>
      </c>
      <c r="D418" s="389"/>
      <c r="E418" s="389"/>
      <c r="F418" s="532"/>
      <c r="G418" s="527"/>
      <c r="H418" s="527"/>
      <c r="I418" s="532"/>
      <c r="J418" s="94"/>
      <c r="K418" s="140"/>
      <c r="L418" s="54"/>
      <c r="M418" s="254"/>
      <c r="N418" s="8"/>
      <c r="O418" s="8"/>
      <c r="P418" s="54"/>
      <c r="Q418" s="508"/>
      <c r="R418" s="510"/>
      <c r="S418" s="614"/>
      <c r="T418" s="614"/>
      <c r="U418" s="627"/>
      <c r="V418" s="628"/>
      <c r="W418" s="629"/>
      <c r="X418" s="495"/>
      <c r="Y418" s="630"/>
      <c r="Z418" s="631"/>
      <c r="AA418" s="613" t="s">
        <v>30</v>
      </c>
      <c r="AB418" s="622">
        <v>5.0</v>
      </c>
      <c r="AC418" s="623" t="s">
        <v>31</v>
      </c>
      <c r="AD418" s="414">
        <f>ROUND(ROUND(ROUND(ROUND(H296+K368,0)*P$404,0)*T416,0)*Z417,0)-AB418</f>
        <v>127</v>
      </c>
      <c r="AE418" s="79"/>
    </row>
    <row r="419" ht="16.5" customHeight="1">
      <c r="A419" s="403">
        <v>61.0</v>
      </c>
      <c r="B419" s="403" t="s">
        <v>4175</v>
      </c>
      <c r="C419" s="405" t="s">
        <v>12996</v>
      </c>
      <c r="D419" s="389"/>
      <c r="E419" s="389"/>
      <c r="F419" s="532"/>
      <c r="G419" s="527"/>
      <c r="H419" s="527"/>
      <c r="I419" s="532"/>
      <c r="J419" s="94"/>
      <c r="K419" s="140"/>
      <c r="L419" s="54"/>
      <c r="M419" s="254"/>
      <c r="N419" s="8"/>
      <c r="O419" s="8"/>
      <c r="P419" s="54"/>
      <c r="Q419" s="632"/>
      <c r="R419" s="618"/>
      <c r="S419" s="618"/>
      <c r="T419" s="618"/>
      <c r="U419" s="605" t="s">
        <v>326</v>
      </c>
      <c r="V419" s="624" t="s">
        <v>21</v>
      </c>
      <c r="W419" s="633">
        <v>0.7</v>
      </c>
      <c r="X419" s="610"/>
      <c r="Y419" s="611"/>
      <c r="Z419" s="612"/>
      <c r="AA419" s="613"/>
      <c r="AB419" s="613"/>
      <c r="AC419" s="613"/>
      <c r="AD419" s="414">
        <f>ROUND(ROUND(ROUND(ROUND(H296+K368,0)*P$404,0)*T416,0)*W419,0)</f>
        <v>109</v>
      </c>
      <c r="AE419" s="79"/>
    </row>
    <row r="420" ht="16.5" customHeight="1">
      <c r="A420" s="403">
        <v>61.0</v>
      </c>
      <c r="B420" s="403" t="s">
        <v>4177</v>
      </c>
      <c r="C420" s="405" t="s">
        <v>12997</v>
      </c>
      <c r="D420" s="389"/>
      <c r="E420" s="389"/>
      <c r="F420" s="532"/>
      <c r="G420" s="527"/>
      <c r="H420" s="527"/>
      <c r="I420" s="532"/>
      <c r="J420" s="94"/>
      <c r="K420" s="140"/>
      <c r="L420" s="54"/>
      <c r="M420" s="254"/>
      <c r="N420" s="8"/>
      <c r="O420" s="8"/>
      <c r="P420" s="54"/>
      <c r="Q420" s="632"/>
      <c r="R420" s="618"/>
      <c r="S420" s="618"/>
      <c r="T420" s="618"/>
      <c r="U420" s="506"/>
      <c r="V420" s="614"/>
      <c r="W420" s="615"/>
      <c r="X420" s="634"/>
      <c r="Y420" s="635"/>
      <c r="Z420" s="621"/>
      <c r="AA420" s="613" t="s">
        <v>30</v>
      </c>
      <c r="AB420" s="622">
        <v>5.0</v>
      </c>
      <c r="AC420" s="623" t="s">
        <v>31</v>
      </c>
      <c r="AD420" s="414">
        <f>ROUND(ROUND(ROUND(ROUND(H296+K368,0)*P$404,0)*T416,0)*W419,0)-AB420</f>
        <v>104</v>
      </c>
      <c r="AE420" s="79"/>
    </row>
    <row r="421" ht="16.5" customHeight="1">
      <c r="A421" s="403">
        <v>61.0</v>
      </c>
      <c r="B421" s="403" t="s">
        <v>4179</v>
      </c>
      <c r="C421" s="405" t="s">
        <v>12998</v>
      </c>
      <c r="D421" s="389"/>
      <c r="E421" s="389"/>
      <c r="F421" s="532"/>
      <c r="G421" s="527"/>
      <c r="H421" s="527"/>
      <c r="I421" s="532"/>
      <c r="J421" s="94"/>
      <c r="K421" s="140"/>
      <c r="L421" s="54"/>
      <c r="M421" s="254"/>
      <c r="N421" s="8"/>
      <c r="O421" s="8"/>
      <c r="P421" s="54"/>
      <c r="Q421" s="636"/>
      <c r="R421" s="614"/>
      <c r="S421" s="637"/>
      <c r="T421" s="638"/>
      <c r="U421" s="510"/>
      <c r="V421" s="639"/>
      <c r="W421" s="640"/>
      <c r="X421" s="507" t="s">
        <v>20</v>
      </c>
      <c r="Y421" s="624" t="s">
        <v>21</v>
      </c>
      <c r="Z421" s="625">
        <v>0.85</v>
      </c>
      <c r="AA421" s="626"/>
      <c r="AB421" s="613"/>
      <c r="AC421" s="613"/>
      <c r="AD421" s="414">
        <f>ROUND(ROUND(ROUND(ROUND(ROUND(H296+K368,0)*P$404,0)*T416,0)*W419,0)*Z421,0)</f>
        <v>93</v>
      </c>
      <c r="AE421" s="79"/>
    </row>
    <row r="422" ht="16.5" customHeight="1">
      <c r="A422" s="403">
        <v>61.0</v>
      </c>
      <c r="B422" s="403" t="s">
        <v>4181</v>
      </c>
      <c r="C422" s="405" t="s">
        <v>12999</v>
      </c>
      <c r="D422" s="389"/>
      <c r="E422" s="389"/>
      <c r="F422" s="532"/>
      <c r="G422" s="527"/>
      <c r="H422" s="527"/>
      <c r="I422" s="532"/>
      <c r="J422" s="94"/>
      <c r="K422" s="140"/>
      <c r="L422" s="54"/>
      <c r="M422" s="254"/>
      <c r="N422" s="8"/>
      <c r="O422" s="8"/>
      <c r="P422" s="54"/>
      <c r="Q422" s="636"/>
      <c r="R422" s="614"/>
      <c r="S422" s="614"/>
      <c r="T422" s="614"/>
      <c r="U422" s="641"/>
      <c r="V422" s="642"/>
      <c r="W422" s="643"/>
      <c r="X422" s="495"/>
      <c r="Y422" s="630"/>
      <c r="Z422" s="631"/>
      <c r="AA422" s="613" t="s">
        <v>30</v>
      </c>
      <c r="AB422" s="622">
        <v>5.0</v>
      </c>
      <c r="AC422" s="623" t="s">
        <v>31</v>
      </c>
      <c r="AD422" s="414">
        <f>ROUND(ROUND(ROUND(ROUND(ROUND(H296+K368,0)*P$404,0)*T416,0)*W419,0)*Z421,0)-AB422</f>
        <v>88</v>
      </c>
      <c r="AE422" s="79"/>
    </row>
    <row r="423" ht="16.5" customHeight="1">
      <c r="A423" s="403">
        <v>61.0</v>
      </c>
      <c r="B423" s="403" t="s">
        <v>4183</v>
      </c>
      <c r="C423" s="405" t="s">
        <v>13000</v>
      </c>
      <c r="D423" s="389"/>
      <c r="E423" s="389"/>
      <c r="F423" s="532"/>
      <c r="G423" s="527"/>
      <c r="H423" s="527"/>
      <c r="I423" s="532"/>
      <c r="J423" s="94"/>
      <c r="K423" s="140"/>
      <c r="L423" s="54"/>
      <c r="M423" s="254"/>
      <c r="N423" s="8"/>
      <c r="O423" s="8"/>
      <c r="P423" s="54"/>
      <c r="Q423" s="632"/>
      <c r="R423" s="614"/>
      <c r="S423" s="644"/>
      <c r="T423" s="645"/>
      <c r="U423" s="605" t="s">
        <v>329</v>
      </c>
      <c r="V423" s="614" t="s">
        <v>21</v>
      </c>
      <c r="W423" s="615">
        <v>0.85</v>
      </c>
      <c r="X423" s="610"/>
      <c r="Y423" s="611"/>
      <c r="Z423" s="612"/>
      <c r="AA423" s="613"/>
      <c r="AB423" s="613"/>
      <c r="AC423" s="613"/>
      <c r="AD423" s="414">
        <f>ROUND(ROUND(ROUND(ROUND(H296+K368,0)*P$404,0)*T416,0)*W423,0)</f>
        <v>132</v>
      </c>
      <c r="AE423" s="79"/>
    </row>
    <row r="424" ht="16.5" customHeight="1">
      <c r="A424" s="403">
        <v>61.0</v>
      </c>
      <c r="B424" s="403" t="s">
        <v>4185</v>
      </c>
      <c r="C424" s="405" t="s">
        <v>13001</v>
      </c>
      <c r="D424" s="389"/>
      <c r="E424" s="389"/>
      <c r="F424" s="532"/>
      <c r="G424" s="527"/>
      <c r="H424" s="527"/>
      <c r="I424" s="532"/>
      <c r="J424" s="94"/>
      <c r="K424" s="140"/>
      <c r="L424" s="54"/>
      <c r="M424" s="254"/>
      <c r="N424" s="8"/>
      <c r="O424" s="8"/>
      <c r="P424" s="54"/>
      <c r="Q424" s="632"/>
      <c r="R424" s="614"/>
      <c r="S424" s="615"/>
      <c r="T424" s="615"/>
      <c r="U424" s="506"/>
      <c r="V424" s="614"/>
      <c r="W424" s="615"/>
      <c r="X424" s="634"/>
      <c r="Y424" s="635"/>
      <c r="Z424" s="621"/>
      <c r="AA424" s="613" t="s">
        <v>30</v>
      </c>
      <c r="AB424" s="622">
        <v>5.0</v>
      </c>
      <c r="AC424" s="623" t="s">
        <v>31</v>
      </c>
      <c r="AD424" s="414">
        <f>ROUND(ROUND(ROUND(ROUND(H296+K368,0)*P$404,0)*T416,0)*W423,0)-AB424</f>
        <v>127</v>
      </c>
      <c r="AE424" s="79"/>
    </row>
    <row r="425" ht="16.5" customHeight="1">
      <c r="A425" s="403">
        <v>61.0</v>
      </c>
      <c r="B425" s="403" t="s">
        <v>4187</v>
      </c>
      <c r="C425" s="405" t="s">
        <v>13002</v>
      </c>
      <c r="D425" s="389"/>
      <c r="E425" s="389"/>
      <c r="F425" s="532"/>
      <c r="G425" s="527"/>
      <c r="H425" s="527"/>
      <c r="I425" s="532"/>
      <c r="J425" s="94"/>
      <c r="K425" s="140"/>
      <c r="L425" s="54"/>
      <c r="M425" s="254"/>
      <c r="N425" s="8"/>
      <c r="O425" s="8"/>
      <c r="P425" s="54"/>
      <c r="Q425" s="636"/>
      <c r="R425" s="614"/>
      <c r="S425" s="615"/>
      <c r="T425" s="615"/>
      <c r="U425" s="506"/>
      <c r="V425" s="639"/>
      <c r="W425" s="640"/>
      <c r="X425" s="507" t="s">
        <v>20</v>
      </c>
      <c r="Y425" s="624" t="s">
        <v>21</v>
      </c>
      <c r="Z425" s="625">
        <v>0.85</v>
      </c>
      <c r="AA425" s="626"/>
      <c r="AB425" s="613"/>
      <c r="AC425" s="613"/>
      <c r="AD425" s="414">
        <f>ROUND(ROUND(ROUND(ROUND(ROUND(H296+K368,0)*P$404,0)*T416,0)*W423,0)*Z425,0)</f>
        <v>112</v>
      </c>
      <c r="AE425" s="79"/>
    </row>
    <row r="426" ht="16.5" customHeight="1">
      <c r="A426" s="403">
        <v>61.0</v>
      </c>
      <c r="B426" s="403" t="s">
        <v>4189</v>
      </c>
      <c r="C426" s="405" t="s">
        <v>13003</v>
      </c>
      <c r="D426" s="389"/>
      <c r="E426" s="389"/>
      <c r="F426" s="532"/>
      <c r="G426" s="527"/>
      <c r="H426" s="527"/>
      <c r="I426" s="532"/>
      <c r="J426" s="94"/>
      <c r="K426" s="140"/>
      <c r="L426" s="54"/>
      <c r="M426" s="254"/>
      <c r="N426" s="8"/>
      <c r="O426" s="8"/>
      <c r="P426" s="54"/>
      <c r="Q426" s="632"/>
      <c r="R426" s="614"/>
      <c r="S426" s="614"/>
      <c r="T426" s="614"/>
      <c r="U426" s="495"/>
      <c r="V426" s="642"/>
      <c r="W426" s="643"/>
      <c r="X426" s="495"/>
      <c r="Y426" s="630"/>
      <c r="Z426" s="631"/>
      <c r="AA426" s="613" t="s">
        <v>30</v>
      </c>
      <c r="AB426" s="622">
        <v>5.0</v>
      </c>
      <c r="AC426" s="623" t="s">
        <v>31</v>
      </c>
      <c r="AD426" s="414">
        <f>ROUND(ROUND(ROUND(ROUND(ROUND(H296+K368,0)*P$404,0)*T416,0)*W423,0)*Z425,0)-AB426</f>
        <v>107</v>
      </c>
      <c r="AE426" s="79"/>
    </row>
    <row r="427" ht="16.5" customHeight="1">
      <c r="A427" s="403">
        <v>61.0</v>
      </c>
      <c r="B427" s="403" t="s">
        <v>4191</v>
      </c>
      <c r="C427" s="405" t="s">
        <v>13004</v>
      </c>
      <c r="D427" s="389"/>
      <c r="E427" s="389"/>
      <c r="F427" s="532"/>
      <c r="G427" s="527"/>
      <c r="H427" s="527"/>
      <c r="I427" s="532"/>
      <c r="J427" s="94"/>
      <c r="K427" s="140"/>
      <c r="L427" s="54"/>
      <c r="M427" s="254"/>
      <c r="N427" s="8"/>
      <c r="O427" s="8"/>
      <c r="P427" s="54"/>
      <c r="Q427" s="632"/>
      <c r="R427" s="605" t="s">
        <v>27</v>
      </c>
      <c r="S427" s="606"/>
      <c r="T427" s="606"/>
      <c r="U427" s="607"/>
      <c r="V427" s="608"/>
      <c r="W427" s="609"/>
      <c r="X427" s="610"/>
      <c r="Y427" s="611"/>
      <c r="Z427" s="612"/>
      <c r="AA427" s="613"/>
      <c r="AB427" s="613"/>
      <c r="AC427" s="613"/>
      <c r="AD427" s="414">
        <f>ROUND(ROUND(ROUND(H296+K368,0)*P$404,0)*T428,0)</f>
        <v>111</v>
      </c>
      <c r="AE427" s="79"/>
    </row>
    <row r="428" ht="16.5" customHeight="1">
      <c r="A428" s="403">
        <v>61.0</v>
      </c>
      <c r="B428" s="403" t="s">
        <v>4193</v>
      </c>
      <c r="C428" s="405" t="s">
        <v>13005</v>
      </c>
      <c r="D428" s="389"/>
      <c r="E428" s="389"/>
      <c r="F428" s="532"/>
      <c r="G428" s="527"/>
      <c r="H428" s="527"/>
      <c r="I428" s="532"/>
      <c r="J428" s="94"/>
      <c r="K428" s="140"/>
      <c r="L428" s="54"/>
      <c r="M428" s="254"/>
      <c r="N428" s="8"/>
      <c r="O428" s="8"/>
      <c r="P428" s="54"/>
      <c r="Q428" s="646"/>
      <c r="R428" s="506"/>
      <c r="S428" s="614" t="s">
        <v>21</v>
      </c>
      <c r="T428" s="615">
        <v>0.5</v>
      </c>
      <c r="U428" s="616"/>
      <c r="V428" s="617"/>
      <c r="W428" s="618"/>
      <c r="X428" s="619"/>
      <c r="Y428" s="620"/>
      <c r="Z428" s="621"/>
      <c r="AA428" s="613" t="s">
        <v>30</v>
      </c>
      <c r="AB428" s="622">
        <v>5.0</v>
      </c>
      <c r="AC428" s="623" t="s">
        <v>31</v>
      </c>
      <c r="AD428" s="414">
        <f>ROUND(ROUND(ROUND(H296+K368,0)*P$404,0)*T428,0)-AB428</f>
        <v>106</v>
      </c>
      <c r="AE428" s="79"/>
    </row>
    <row r="429" ht="16.5" customHeight="1">
      <c r="A429" s="403">
        <v>61.0</v>
      </c>
      <c r="B429" s="403" t="s">
        <v>4195</v>
      </c>
      <c r="C429" s="405" t="s">
        <v>13006</v>
      </c>
      <c r="D429" s="389"/>
      <c r="E429" s="389"/>
      <c r="F429" s="532"/>
      <c r="G429" s="527"/>
      <c r="H429" s="527"/>
      <c r="I429" s="532"/>
      <c r="J429" s="94"/>
      <c r="K429" s="140"/>
      <c r="L429" s="54"/>
      <c r="M429" s="254"/>
      <c r="N429" s="8"/>
      <c r="O429" s="8"/>
      <c r="P429" s="54"/>
      <c r="Q429" s="646"/>
      <c r="R429" s="506"/>
      <c r="S429" s="618"/>
      <c r="T429" s="618"/>
      <c r="U429" s="616"/>
      <c r="V429" s="617"/>
      <c r="W429" s="618"/>
      <c r="X429" s="507" t="s">
        <v>20</v>
      </c>
      <c r="Y429" s="624" t="s">
        <v>21</v>
      </c>
      <c r="Z429" s="625">
        <v>0.85</v>
      </c>
      <c r="AA429" s="626"/>
      <c r="AB429" s="613"/>
      <c r="AC429" s="613"/>
      <c r="AD429" s="414">
        <f>ROUND(ROUND(ROUND(ROUND(H296+K368,0)*P$404,0)*T428,0)*Z429,0)</f>
        <v>94</v>
      </c>
      <c r="AE429" s="79"/>
    </row>
    <row r="430" ht="16.5" customHeight="1">
      <c r="A430" s="403">
        <v>61.0</v>
      </c>
      <c r="B430" s="403" t="s">
        <v>4197</v>
      </c>
      <c r="C430" s="405" t="s">
        <v>13007</v>
      </c>
      <c r="D430" s="389"/>
      <c r="E430" s="389"/>
      <c r="F430" s="532"/>
      <c r="G430" s="527"/>
      <c r="H430" s="527"/>
      <c r="I430" s="532"/>
      <c r="J430" s="94"/>
      <c r="K430" s="140"/>
      <c r="L430" s="54"/>
      <c r="M430" s="254"/>
      <c r="N430" s="8"/>
      <c r="O430" s="8"/>
      <c r="P430" s="54"/>
      <c r="Q430" s="646"/>
      <c r="R430" s="510"/>
      <c r="S430" s="614"/>
      <c r="T430" s="614"/>
      <c r="U430" s="627"/>
      <c r="V430" s="628"/>
      <c r="W430" s="629"/>
      <c r="X430" s="495"/>
      <c r="Y430" s="630"/>
      <c r="Z430" s="631"/>
      <c r="AA430" s="613" t="s">
        <v>30</v>
      </c>
      <c r="AB430" s="622">
        <v>5.0</v>
      </c>
      <c r="AC430" s="623" t="s">
        <v>31</v>
      </c>
      <c r="AD430" s="414">
        <f>ROUND(ROUND(ROUND(ROUND(H296+K368,0)*P$404,0)*T428,0)*Z429,0)-AB430</f>
        <v>89</v>
      </c>
      <c r="AE430" s="79"/>
    </row>
    <row r="431" ht="16.5" customHeight="1">
      <c r="A431" s="403">
        <v>61.0</v>
      </c>
      <c r="B431" s="403" t="s">
        <v>4199</v>
      </c>
      <c r="C431" s="405" t="s">
        <v>13008</v>
      </c>
      <c r="D431" s="389"/>
      <c r="E431" s="389"/>
      <c r="F431" s="532"/>
      <c r="G431" s="527"/>
      <c r="H431" s="527"/>
      <c r="I431" s="532"/>
      <c r="J431" s="94"/>
      <c r="K431" s="140"/>
      <c r="L431" s="54"/>
      <c r="M431" s="254"/>
      <c r="N431" s="8"/>
      <c r="O431" s="8"/>
      <c r="P431" s="54"/>
      <c r="Q431" s="632"/>
      <c r="R431" s="618"/>
      <c r="S431" s="618"/>
      <c r="T431" s="618"/>
      <c r="U431" s="605" t="s">
        <v>326</v>
      </c>
      <c r="V431" s="624" t="s">
        <v>21</v>
      </c>
      <c r="W431" s="633">
        <v>0.7</v>
      </c>
      <c r="X431" s="610"/>
      <c r="Y431" s="611"/>
      <c r="Z431" s="612"/>
      <c r="AA431" s="613"/>
      <c r="AB431" s="613"/>
      <c r="AC431" s="613"/>
      <c r="AD431" s="414">
        <f>ROUND(ROUND(ROUND(ROUND(H296+K368,0)*P$404,0)*T428,0)*W431,0)</f>
        <v>78</v>
      </c>
      <c r="AE431" s="79"/>
    </row>
    <row r="432" ht="16.5" customHeight="1">
      <c r="A432" s="403">
        <v>61.0</v>
      </c>
      <c r="B432" s="403" t="s">
        <v>4201</v>
      </c>
      <c r="C432" s="405" t="s">
        <v>13009</v>
      </c>
      <c r="D432" s="389"/>
      <c r="E432" s="389"/>
      <c r="F432" s="532"/>
      <c r="G432" s="527"/>
      <c r="H432" s="527"/>
      <c r="I432" s="532"/>
      <c r="J432" s="94"/>
      <c r="K432" s="140"/>
      <c r="L432" s="54"/>
      <c r="M432" s="254"/>
      <c r="N432" s="8"/>
      <c r="O432" s="8"/>
      <c r="P432" s="54"/>
      <c r="Q432" s="632"/>
      <c r="R432" s="618"/>
      <c r="S432" s="618"/>
      <c r="T432" s="618"/>
      <c r="U432" s="506"/>
      <c r="V432" s="614"/>
      <c r="W432" s="615"/>
      <c r="X432" s="634"/>
      <c r="Y432" s="635"/>
      <c r="Z432" s="621"/>
      <c r="AA432" s="613" t="s">
        <v>30</v>
      </c>
      <c r="AB432" s="622">
        <v>5.0</v>
      </c>
      <c r="AC432" s="623" t="s">
        <v>31</v>
      </c>
      <c r="AD432" s="414">
        <f>ROUND(ROUND(ROUND(ROUND(H296+K368,0)*P$404,0)*T428,0)*W431,0)-AB432</f>
        <v>73</v>
      </c>
      <c r="AE432" s="79"/>
    </row>
    <row r="433" ht="16.5" customHeight="1">
      <c r="A433" s="403">
        <v>61.0</v>
      </c>
      <c r="B433" s="403" t="s">
        <v>4203</v>
      </c>
      <c r="C433" s="405" t="s">
        <v>13010</v>
      </c>
      <c r="D433" s="389"/>
      <c r="E433" s="389"/>
      <c r="F433" s="532"/>
      <c r="G433" s="527"/>
      <c r="H433" s="527"/>
      <c r="I433" s="532"/>
      <c r="J433" s="94"/>
      <c r="K433" s="140"/>
      <c r="L433" s="54"/>
      <c r="M433" s="254"/>
      <c r="N433" s="8"/>
      <c r="O433" s="8"/>
      <c r="P433" s="54"/>
      <c r="Q433" s="636"/>
      <c r="R433" s="614"/>
      <c r="S433" s="637"/>
      <c r="T433" s="638"/>
      <c r="U433" s="510"/>
      <c r="V433" s="639"/>
      <c r="W433" s="640"/>
      <c r="X433" s="507" t="s">
        <v>20</v>
      </c>
      <c r="Y433" s="624" t="s">
        <v>21</v>
      </c>
      <c r="Z433" s="625">
        <v>0.85</v>
      </c>
      <c r="AA433" s="626"/>
      <c r="AB433" s="613"/>
      <c r="AC433" s="613"/>
      <c r="AD433" s="414">
        <f>ROUND(ROUND(ROUND(ROUND(ROUND(H296+K368,0)*P$404,0)*T428,0)*W431,0)*Z433,0)</f>
        <v>66</v>
      </c>
      <c r="AE433" s="79"/>
    </row>
    <row r="434" ht="16.5" customHeight="1">
      <c r="A434" s="403">
        <v>61.0</v>
      </c>
      <c r="B434" s="403" t="s">
        <v>4205</v>
      </c>
      <c r="C434" s="405" t="s">
        <v>13011</v>
      </c>
      <c r="D434" s="389"/>
      <c r="E434" s="389"/>
      <c r="F434" s="532"/>
      <c r="G434" s="527"/>
      <c r="H434" s="527"/>
      <c r="I434" s="532"/>
      <c r="J434" s="94"/>
      <c r="K434" s="140"/>
      <c r="L434" s="54"/>
      <c r="M434" s="254"/>
      <c r="N434" s="8"/>
      <c r="O434" s="8"/>
      <c r="P434" s="54"/>
      <c r="Q434" s="636"/>
      <c r="R434" s="614"/>
      <c r="S434" s="614"/>
      <c r="T434" s="614"/>
      <c r="U434" s="641"/>
      <c r="V434" s="642"/>
      <c r="W434" s="643"/>
      <c r="X434" s="495"/>
      <c r="Y434" s="630"/>
      <c r="Z434" s="631"/>
      <c r="AA434" s="613" t="s">
        <v>30</v>
      </c>
      <c r="AB434" s="622">
        <v>5.0</v>
      </c>
      <c r="AC434" s="623" t="s">
        <v>31</v>
      </c>
      <c r="AD434" s="414">
        <f>ROUND(ROUND(ROUND(ROUND(ROUND(H296+K368,0)*P$404,0)*T428,0)*W431,0)*Z433,0)-AB434</f>
        <v>61</v>
      </c>
      <c r="AE434" s="79"/>
    </row>
    <row r="435" ht="16.5" customHeight="1">
      <c r="A435" s="403">
        <v>61.0</v>
      </c>
      <c r="B435" s="403" t="s">
        <v>4207</v>
      </c>
      <c r="C435" s="405" t="s">
        <v>13012</v>
      </c>
      <c r="D435" s="389"/>
      <c r="E435" s="389"/>
      <c r="F435" s="389"/>
      <c r="G435" s="527"/>
      <c r="H435" s="527"/>
      <c r="I435" s="532"/>
      <c r="J435" s="94"/>
      <c r="K435" s="140"/>
      <c r="L435" s="54"/>
      <c r="M435" s="254"/>
      <c r="N435" s="8"/>
      <c r="O435" s="8"/>
      <c r="P435" s="54"/>
      <c r="Q435" s="632"/>
      <c r="R435" s="614"/>
      <c r="S435" s="644"/>
      <c r="T435" s="645"/>
      <c r="U435" s="605" t="s">
        <v>329</v>
      </c>
      <c r="V435" s="614" t="s">
        <v>21</v>
      </c>
      <c r="W435" s="615">
        <v>0.85</v>
      </c>
      <c r="X435" s="610"/>
      <c r="Y435" s="611"/>
      <c r="Z435" s="612"/>
      <c r="AA435" s="613"/>
      <c r="AB435" s="613"/>
      <c r="AC435" s="613"/>
      <c r="AD435" s="414">
        <f>ROUND(ROUND(ROUND(ROUND(H296+K368,0)*P$404,0)*T428,0)*W435,0)</f>
        <v>94</v>
      </c>
      <c r="AE435" s="79"/>
    </row>
    <row r="436" ht="16.5" customHeight="1">
      <c r="A436" s="403">
        <v>61.0</v>
      </c>
      <c r="B436" s="403" t="s">
        <v>4209</v>
      </c>
      <c r="C436" s="405" t="s">
        <v>13013</v>
      </c>
      <c r="D436" s="389"/>
      <c r="E436" s="389"/>
      <c r="F436" s="389"/>
      <c r="G436" s="527"/>
      <c r="H436" s="527"/>
      <c r="I436" s="532"/>
      <c r="J436" s="94"/>
      <c r="K436" s="140"/>
      <c r="L436" s="54"/>
      <c r="M436" s="254"/>
      <c r="N436" s="8"/>
      <c r="O436" s="8"/>
      <c r="P436" s="54"/>
      <c r="Q436" s="632"/>
      <c r="R436" s="614"/>
      <c r="S436" s="615"/>
      <c r="T436" s="615"/>
      <c r="U436" s="506"/>
      <c r="V436" s="614"/>
      <c r="W436" s="615"/>
      <c r="X436" s="634"/>
      <c r="Y436" s="635"/>
      <c r="Z436" s="621"/>
      <c r="AA436" s="613" t="s">
        <v>30</v>
      </c>
      <c r="AB436" s="622">
        <v>5.0</v>
      </c>
      <c r="AC436" s="623" t="s">
        <v>31</v>
      </c>
      <c r="AD436" s="414">
        <f>ROUND(ROUND(ROUND(ROUND(H296+K368,0)*P$404,0)*T428,0)*W435,0)-AB436</f>
        <v>89</v>
      </c>
      <c r="AE436" s="79"/>
    </row>
    <row r="437" ht="16.5" customHeight="1">
      <c r="A437" s="403">
        <v>61.0</v>
      </c>
      <c r="B437" s="403" t="s">
        <v>4211</v>
      </c>
      <c r="C437" s="405" t="s">
        <v>13014</v>
      </c>
      <c r="D437" s="389"/>
      <c r="E437" s="389"/>
      <c r="F437" s="389"/>
      <c r="G437" s="527"/>
      <c r="H437" s="527"/>
      <c r="I437" s="532"/>
      <c r="J437" s="94"/>
      <c r="K437" s="140"/>
      <c r="L437" s="54"/>
      <c r="M437" s="254"/>
      <c r="N437" s="8"/>
      <c r="O437" s="8"/>
      <c r="P437" s="54"/>
      <c r="Q437" s="636"/>
      <c r="R437" s="614"/>
      <c r="S437" s="615"/>
      <c r="T437" s="615"/>
      <c r="U437" s="506"/>
      <c r="V437" s="639"/>
      <c r="W437" s="640"/>
      <c r="X437" s="507" t="s">
        <v>20</v>
      </c>
      <c r="Y437" s="624" t="s">
        <v>21</v>
      </c>
      <c r="Z437" s="625">
        <v>0.85</v>
      </c>
      <c r="AA437" s="626"/>
      <c r="AB437" s="613"/>
      <c r="AC437" s="613"/>
      <c r="AD437" s="414">
        <f>ROUND(ROUND(ROUND(ROUND(ROUND(H296+K368,0)*P$404,0)*T428,0)*W435,0)*Z437,0)</f>
        <v>80</v>
      </c>
      <c r="AE437" s="79"/>
    </row>
    <row r="438" ht="16.5" customHeight="1">
      <c r="A438" s="403">
        <v>61.0</v>
      </c>
      <c r="B438" s="403" t="s">
        <v>4213</v>
      </c>
      <c r="C438" s="405" t="s">
        <v>13015</v>
      </c>
      <c r="D438" s="389"/>
      <c r="E438" s="389"/>
      <c r="F438" s="541"/>
      <c r="G438" s="542"/>
      <c r="H438" s="542"/>
      <c r="I438" s="545"/>
      <c r="J438" s="107"/>
      <c r="K438" s="291"/>
      <c r="L438" s="109"/>
      <c r="M438" s="537"/>
      <c r="N438" s="22"/>
      <c r="O438" s="22"/>
      <c r="P438" s="109"/>
      <c r="Q438" s="647"/>
      <c r="R438" s="630"/>
      <c r="S438" s="630"/>
      <c r="T438" s="630"/>
      <c r="U438" s="495"/>
      <c r="V438" s="642"/>
      <c r="W438" s="643"/>
      <c r="X438" s="495"/>
      <c r="Y438" s="630"/>
      <c r="Z438" s="631"/>
      <c r="AA438" s="613" t="s">
        <v>30</v>
      </c>
      <c r="AB438" s="622">
        <v>5.0</v>
      </c>
      <c r="AC438" s="623" t="s">
        <v>31</v>
      </c>
      <c r="AD438" s="414">
        <f>ROUND(ROUND(ROUND(ROUND(ROUND(H296+K368,0)*P$404,0)*T428,0)*W435,0)*Z437,0)-AB438</f>
        <v>75</v>
      </c>
      <c r="AE438" s="79"/>
    </row>
    <row r="439" ht="16.5" customHeight="1">
      <c r="A439" s="29">
        <v>61.0</v>
      </c>
      <c r="B439" s="29" t="s">
        <v>4227</v>
      </c>
      <c r="C439" s="32" t="s">
        <v>13016</v>
      </c>
      <c r="D439" s="389"/>
      <c r="E439" s="231"/>
      <c r="F439" s="204" t="s">
        <v>9193</v>
      </c>
      <c r="G439" s="102" t="s">
        <v>8974</v>
      </c>
      <c r="H439" s="169"/>
      <c r="I439" s="519"/>
      <c r="J439" s="168"/>
      <c r="K439" s="152"/>
      <c r="L439" s="39"/>
      <c r="M439" s="241" t="s">
        <v>4961</v>
      </c>
      <c r="N439" s="598" t="s">
        <v>4962</v>
      </c>
      <c r="O439" s="7"/>
      <c r="P439" s="7"/>
      <c r="Q439" s="37"/>
      <c r="R439" s="7"/>
      <c r="S439" s="7"/>
      <c r="T439" s="7"/>
      <c r="U439" s="521"/>
      <c r="V439" s="14"/>
      <c r="W439" s="8"/>
      <c r="X439" s="37"/>
      <c r="Y439" s="7"/>
      <c r="Z439" s="39"/>
      <c r="AA439" s="213"/>
      <c r="AB439" s="213"/>
      <c r="AC439" s="213"/>
      <c r="AD439" s="45">
        <f>ROUND(ROUND(H440*P$440,0),0)</f>
        <v>494</v>
      </c>
      <c r="AE439" s="79"/>
    </row>
    <row r="440" ht="16.5" customHeight="1">
      <c r="A440" s="29">
        <v>61.0</v>
      </c>
      <c r="B440" s="29" t="s">
        <v>4229</v>
      </c>
      <c r="C440" s="32" t="s">
        <v>13017</v>
      </c>
      <c r="D440" s="389"/>
      <c r="E440" s="231"/>
      <c r="F440" s="481"/>
      <c r="G440" s="482"/>
      <c r="H440" s="50">
        <f>'28児童発達支援(基本１)'!H1232</f>
        <v>706</v>
      </c>
      <c r="I440" s="8" t="s">
        <v>9</v>
      </c>
      <c r="J440" s="94"/>
      <c r="K440" s="140"/>
      <c r="L440" s="54"/>
      <c r="M440" s="481"/>
      <c r="N440" s="482"/>
      <c r="O440" s="83" t="s">
        <v>21</v>
      </c>
      <c r="P440" s="528">
        <v>0.7</v>
      </c>
      <c r="Q440" s="52"/>
      <c r="R440" s="8"/>
      <c r="S440" s="8"/>
      <c r="T440" s="8"/>
      <c r="U440" s="521"/>
      <c r="V440" s="14"/>
      <c r="W440" s="8"/>
      <c r="X440" s="52"/>
      <c r="Y440" s="8"/>
      <c r="Z440" s="109"/>
      <c r="AA440" s="213" t="s">
        <v>30</v>
      </c>
      <c r="AB440" s="74">
        <v>5.0</v>
      </c>
      <c r="AC440" s="522" t="s">
        <v>31</v>
      </c>
      <c r="AD440" s="45">
        <f>ROUND(ROUND(H440*P$440,0),0)-AB440</f>
        <v>489</v>
      </c>
      <c r="AE440" s="79"/>
    </row>
    <row r="441" ht="16.5" customHeight="1">
      <c r="A441" s="29">
        <v>61.0</v>
      </c>
      <c r="B441" s="29" t="s">
        <v>4231</v>
      </c>
      <c r="C441" s="32" t="s">
        <v>13018</v>
      </c>
      <c r="D441" s="389"/>
      <c r="E441" s="231"/>
      <c r="F441" s="481"/>
      <c r="G441" s="482"/>
      <c r="H441" s="174"/>
      <c r="I441" s="523"/>
      <c r="J441" s="94"/>
      <c r="K441" s="140"/>
      <c r="L441" s="54"/>
      <c r="M441" s="481"/>
      <c r="N441" s="482"/>
      <c r="O441" s="8"/>
      <c r="P441" s="54"/>
      <c r="Q441" s="52"/>
      <c r="R441" s="8"/>
      <c r="S441" s="8"/>
      <c r="T441" s="8"/>
      <c r="U441" s="521"/>
      <c r="V441" s="14"/>
      <c r="W441" s="54"/>
      <c r="X441" s="305" t="s">
        <v>20</v>
      </c>
      <c r="Y441" s="41" t="s">
        <v>21</v>
      </c>
      <c r="Z441" s="86">
        <v>0.85</v>
      </c>
      <c r="AA441" s="75"/>
      <c r="AB441" s="213"/>
      <c r="AC441" s="213"/>
      <c r="AD441" s="45">
        <f>ROUND(ROUND(H440*P$440,0)*Z441,0)</f>
        <v>420</v>
      </c>
      <c r="AE441" s="79"/>
    </row>
    <row r="442" ht="16.5" customHeight="1">
      <c r="A442" s="29">
        <v>61.0</v>
      </c>
      <c r="B442" s="29" t="s">
        <v>4233</v>
      </c>
      <c r="C442" s="32" t="s">
        <v>13019</v>
      </c>
      <c r="D442" s="389"/>
      <c r="E442" s="231"/>
      <c r="F442" s="523"/>
      <c r="G442" s="174"/>
      <c r="H442" s="174"/>
      <c r="I442" s="174"/>
      <c r="J442" s="94"/>
      <c r="K442" s="140"/>
      <c r="L442" s="54"/>
      <c r="M442" s="481"/>
      <c r="N442" s="482"/>
      <c r="O442" s="8"/>
      <c r="P442" s="54"/>
      <c r="Q442" s="52"/>
      <c r="R442" s="8"/>
      <c r="S442" s="8"/>
      <c r="T442" s="8"/>
      <c r="U442" s="525"/>
      <c r="V442" s="21"/>
      <c r="W442" s="109"/>
      <c r="X442" s="484"/>
      <c r="Y442" s="56"/>
      <c r="Z442" s="526"/>
      <c r="AA442" s="213" t="s">
        <v>30</v>
      </c>
      <c r="AB442" s="74">
        <v>5.0</v>
      </c>
      <c r="AC442" s="522" t="s">
        <v>31</v>
      </c>
      <c r="AD442" s="45">
        <f>ROUND(ROUND(H440*P$440,0)*Z441,0)-AB442</f>
        <v>415</v>
      </c>
      <c r="AE442" s="79"/>
    </row>
    <row r="443" ht="16.5" customHeight="1">
      <c r="A443" s="29">
        <v>61.0</v>
      </c>
      <c r="B443" s="29" t="s">
        <v>4235</v>
      </c>
      <c r="C443" s="32" t="s">
        <v>13020</v>
      </c>
      <c r="D443" s="231"/>
      <c r="E443" s="231"/>
      <c r="F443" s="532"/>
      <c r="G443" s="527"/>
      <c r="H443" s="8"/>
      <c r="I443" s="144"/>
      <c r="J443" s="94"/>
      <c r="K443" s="140"/>
      <c r="L443" s="54"/>
      <c r="M443" s="481"/>
      <c r="N443" s="8"/>
      <c r="O443" s="8"/>
      <c r="P443" s="54"/>
      <c r="Q443" s="52"/>
      <c r="R443" s="8"/>
      <c r="S443" s="8"/>
      <c r="T443" s="8"/>
      <c r="U443" s="102" t="s">
        <v>326</v>
      </c>
      <c r="V443" s="41" t="s">
        <v>21</v>
      </c>
      <c r="W443" s="60">
        <v>0.7</v>
      </c>
      <c r="X443" s="37"/>
      <c r="Y443" s="7"/>
      <c r="Z443" s="39"/>
      <c r="AA443" s="213"/>
      <c r="AB443" s="213"/>
      <c r="AC443" s="213"/>
      <c r="AD443" s="45">
        <f>ROUND(ROUND(H440*P$440,0)*W443,0)</f>
        <v>346</v>
      </c>
      <c r="AE443" s="79"/>
    </row>
    <row r="444" ht="16.5" customHeight="1">
      <c r="A444" s="29">
        <v>61.0</v>
      </c>
      <c r="B444" s="29" t="s">
        <v>4237</v>
      </c>
      <c r="C444" s="32" t="s">
        <v>13021</v>
      </c>
      <c r="D444" s="231"/>
      <c r="E444" s="231"/>
      <c r="F444" s="532"/>
      <c r="G444" s="527"/>
      <c r="H444" s="8"/>
      <c r="I444" s="144"/>
      <c r="J444" s="94"/>
      <c r="K444" s="140"/>
      <c r="L444" s="54"/>
      <c r="M444" s="481"/>
      <c r="N444" s="8"/>
      <c r="O444" s="8"/>
      <c r="P444" s="54"/>
      <c r="Q444" s="52"/>
      <c r="R444" s="8"/>
      <c r="S444" s="8"/>
      <c r="T444" s="8"/>
      <c r="U444" s="482"/>
      <c r="V444" s="83"/>
      <c r="W444" s="528"/>
      <c r="X444" s="227"/>
      <c r="Y444" s="22"/>
      <c r="Z444" s="109"/>
      <c r="AA444" s="213" t="s">
        <v>30</v>
      </c>
      <c r="AB444" s="74">
        <v>5.0</v>
      </c>
      <c r="AC444" s="522" t="s">
        <v>31</v>
      </c>
      <c r="AD444" s="45">
        <f>ROUND(ROUND(H440*P$440,0)*W443,0)-AB444</f>
        <v>341</v>
      </c>
      <c r="AE444" s="79"/>
    </row>
    <row r="445" ht="16.5" customHeight="1">
      <c r="A445" s="29">
        <v>61.0</v>
      </c>
      <c r="B445" s="29" t="s">
        <v>4239</v>
      </c>
      <c r="C445" s="32" t="s">
        <v>13022</v>
      </c>
      <c r="D445" s="389"/>
      <c r="E445" s="231"/>
      <c r="F445" s="543"/>
      <c r="G445" s="113"/>
      <c r="H445" s="8"/>
      <c r="I445" s="144"/>
      <c r="J445" s="94"/>
      <c r="K445" s="140"/>
      <c r="L445" s="54"/>
      <c r="M445" s="481"/>
      <c r="N445" s="8"/>
      <c r="O445" s="8"/>
      <c r="P445" s="54"/>
      <c r="Q445" s="52"/>
      <c r="R445" s="8"/>
      <c r="S445" s="8"/>
      <c r="T445" s="8"/>
      <c r="U445" s="482"/>
      <c r="V445" s="99"/>
      <c r="W445" s="529"/>
      <c r="X445" s="305" t="s">
        <v>20</v>
      </c>
      <c r="Y445" s="41" t="s">
        <v>21</v>
      </c>
      <c r="Z445" s="86">
        <v>0.85</v>
      </c>
      <c r="AA445" s="75"/>
      <c r="AB445" s="213"/>
      <c r="AC445" s="213"/>
      <c r="AD445" s="45">
        <f>ROUND(ROUND(ROUND(H440*P$440,0)*W443,0)*Z445,0)</f>
        <v>294</v>
      </c>
      <c r="AE445" s="79"/>
    </row>
    <row r="446" ht="16.5" customHeight="1">
      <c r="A446" s="29">
        <v>61.0</v>
      </c>
      <c r="B446" s="29" t="s">
        <v>4241</v>
      </c>
      <c r="C446" s="32" t="s">
        <v>13023</v>
      </c>
      <c r="D446" s="389"/>
      <c r="E446" s="231"/>
      <c r="F446" s="543"/>
      <c r="G446" s="113"/>
      <c r="H446" s="8"/>
      <c r="I446" s="144"/>
      <c r="J446" s="94"/>
      <c r="K446" s="140"/>
      <c r="L446" s="54"/>
      <c r="M446" s="481"/>
      <c r="N446" s="8"/>
      <c r="O446" s="8"/>
      <c r="P446" s="54"/>
      <c r="Q446" s="52"/>
      <c r="R446" s="8"/>
      <c r="S446" s="8"/>
      <c r="T446" s="8"/>
      <c r="U446" s="530"/>
      <c r="V446" s="24"/>
      <c r="W446" s="26"/>
      <c r="X446" s="484"/>
      <c r="Y446" s="56"/>
      <c r="Z446" s="526"/>
      <c r="AA446" s="213" t="s">
        <v>30</v>
      </c>
      <c r="AB446" s="74">
        <v>5.0</v>
      </c>
      <c r="AC446" s="522" t="s">
        <v>31</v>
      </c>
      <c r="AD446" s="45">
        <f>ROUND(ROUND(ROUND(H440*P$440,0)*W443,0)*Z445,0)-AB446</f>
        <v>289</v>
      </c>
      <c r="AE446" s="79"/>
    </row>
    <row r="447" ht="16.5" customHeight="1">
      <c r="A447" s="29">
        <v>61.0</v>
      </c>
      <c r="B447" s="29" t="s">
        <v>4243</v>
      </c>
      <c r="C447" s="32" t="s">
        <v>13024</v>
      </c>
      <c r="D447" s="389"/>
      <c r="E447" s="231"/>
      <c r="F447" s="543"/>
      <c r="G447" s="113"/>
      <c r="H447" s="8"/>
      <c r="I447" s="144"/>
      <c r="J447" s="94"/>
      <c r="K447" s="140"/>
      <c r="L447" s="54"/>
      <c r="M447" s="481"/>
      <c r="N447" s="8"/>
      <c r="O447" s="8"/>
      <c r="P447" s="54"/>
      <c r="Q447" s="52"/>
      <c r="R447" s="8"/>
      <c r="S447" s="8"/>
      <c r="T447" s="54"/>
      <c r="U447" s="102" t="s">
        <v>329</v>
      </c>
      <c r="V447" s="83" t="s">
        <v>21</v>
      </c>
      <c r="W447" s="528">
        <v>0.85</v>
      </c>
      <c r="X447" s="37"/>
      <c r="Y447" s="7"/>
      <c r="Z447" s="39"/>
      <c r="AA447" s="213"/>
      <c r="AB447" s="213"/>
      <c r="AC447" s="213"/>
      <c r="AD447" s="45">
        <f>ROUND(ROUND(H440*P$440,0)*W447,0)</f>
        <v>420</v>
      </c>
      <c r="AE447" s="79"/>
    </row>
    <row r="448" ht="16.5" customHeight="1">
      <c r="A448" s="29">
        <v>61.0</v>
      </c>
      <c r="B448" s="29" t="s">
        <v>4245</v>
      </c>
      <c r="C448" s="32" t="s">
        <v>13025</v>
      </c>
      <c r="D448" s="389"/>
      <c r="E448" s="231"/>
      <c r="F448" s="543"/>
      <c r="G448" s="113"/>
      <c r="H448" s="8"/>
      <c r="I448" s="144"/>
      <c r="J448" s="94"/>
      <c r="K448" s="140"/>
      <c r="L448" s="54"/>
      <c r="M448" s="254"/>
      <c r="N448" s="8"/>
      <c r="O448" s="8"/>
      <c r="P448" s="54"/>
      <c r="Q448" s="52"/>
      <c r="R448" s="8"/>
      <c r="S448" s="8"/>
      <c r="T448" s="8"/>
      <c r="U448" s="482"/>
      <c r="V448" s="83"/>
      <c r="W448" s="528"/>
      <c r="X448" s="227"/>
      <c r="Y448" s="22"/>
      <c r="Z448" s="109"/>
      <c r="AA448" s="213" t="s">
        <v>30</v>
      </c>
      <c r="AB448" s="74">
        <v>5.0</v>
      </c>
      <c r="AC448" s="522" t="s">
        <v>31</v>
      </c>
      <c r="AD448" s="45">
        <f>ROUND(ROUND(H440*P$440,0)*W447,0)-AB448</f>
        <v>415</v>
      </c>
      <c r="AE448" s="79"/>
    </row>
    <row r="449" ht="16.5" customHeight="1">
      <c r="A449" s="29">
        <v>61.0</v>
      </c>
      <c r="B449" s="29" t="s">
        <v>4247</v>
      </c>
      <c r="C449" s="32" t="s">
        <v>13026</v>
      </c>
      <c r="D449" s="389"/>
      <c r="E449" s="231"/>
      <c r="F449" s="532"/>
      <c r="G449" s="527"/>
      <c r="H449" s="527"/>
      <c r="I449" s="532"/>
      <c r="J449" s="94"/>
      <c r="K449" s="140"/>
      <c r="L449" s="54"/>
      <c r="M449" s="254"/>
      <c r="N449" s="8"/>
      <c r="O449" s="8"/>
      <c r="P449" s="54"/>
      <c r="Q449" s="52"/>
      <c r="R449" s="8"/>
      <c r="S449" s="8"/>
      <c r="T449" s="8"/>
      <c r="U449" s="482"/>
      <c r="V449" s="99"/>
      <c r="W449" s="529"/>
      <c r="X449" s="305" t="s">
        <v>20</v>
      </c>
      <c r="Y449" s="41" t="s">
        <v>21</v>
      </c>
      <c r="Z449" s="86">
        <v>0.85</v>
      </c>
      <c r="AA449" s="75"/>
      <c r="AB449" s="213"/>
      <c r="AC449" s="213"/>
      <c r="AD449" s="45">
        <f>ROUND(ROUND(ROUND(H440*P$440,0)*W447,0)*Z449,0)</f>
        <v>357</v>
      </c>
      <c r="AE449" s="79"/>
    </row>
    <row r="450" ht="16.5" customHeight="1">
      <c r="A450" s="29">
        <v>61.0</v>
      </c>
      <c r="B450" s="29" t="s">
        <v>4249</v>
      </c>
      <c r="C450" s="32" t="s">
        <v>13027</v>
      </c>
      <c r="D450" s="389"/>
      <c r="E450" s="231"/>
      <c r="F450" s="532"/>
      <c r="G450" s="527"/>
      <c r="H450" s="527"/>
      <c r="I450" s="532"/>
      <c r="J450" s="94"/>
      <c r="K450" s="140"/>
      <c r="L450" s="54"/>
      <c r="M450" s="254"/>
      <c r="N450" s="8"/>
      <c r="O450" s="8"/>
      <c r="P450" s="54"/>
      <c r="Q450" s="227"/>
      <c r="R450" s="22"/>
      <c r="S450" s="22"/>
      <c r="T450" s="22"/>
      <c r="U450" s="484"/>
      <c r="V450" s="24"/>
      <c r="W450" s="26"/>
      <c r="X450" s="484"/>
      <c r="Y450" s="56"/>
      <c r="Z450" s="526"/>
      <c r="AA450" s="213" t="s">
        <v>30</v>
      </c>
      <c r="AB450" s="74">
        <v>5.0</v>
      </c>
      <c r="AC450" s="522" t="s">
        <v>31</v>
      </c>
      <c r="AD450" s="45">
        <f>ROUND(ROUND(ROUND(H440*P$440,0)*W447,0)*Z449,0)-AB450</f>
        <v>352</v>
      </c>
      <c r="AE450" s="79"/>
    </row>
    <row r="451" ht="16.5" customHeight="1">
      <c r="A451" s="403">
        <v>61.0</v>
      </c>
      <c r="B451" s="403" t="s">
        <v>4251</v>
      </c>
      <c r="C451" s="405" t="s">
        <v>13028</v>
      </c>
      <c r="D451" s="389"/>
      <c r="E451" s="389"/>
      <c r="F451" s="532"/>
      <c r="G451" s="527"/>
      <c r="H451" s="527"/>
      <c r="I451" s="532"/>
      <c r="J451" s="94"/>
      <c r="K451" s="140"/>
      <c r="L451" s="54"/>
      <c r="M451" s="254"/>
      <c r="N451" s="8"/>
      <c r="O451" s="8"/>
      <c r="P451" s="54"/>
      <c r="Q451" s="604" t="s">
        <v>23</v>
      </c>
      <c r="R451" s="605" t="s">
        <v>24</v>
      </c>
      <c r="S451" s="606"/>
      <c r="T451" s="606"/>
      <c r="U451" s="607"/>
      <c r="V451" s="608"/>
      <c r="W451" s="609"/>
      <c r="X451" s="610"/>
      <c r="Y451" s="611"/>
      <c r="Z451" s="612"/>
      <c r="AA451" s="613"/>
      <c r="AB451" s="613"/>
      <c r="AC451" s="613"/>
      <c r="AD451" s="414">
        <f>ROUND(ROUND(H440*P$440,0)*T452,0)</f>
        <v>346</v>
      </c>
      <c r="AE451" s="79"/>
    </row>
    <row r="452" ht="16.5" customHeight="1">
      <c r="A452" s="403">
        <v>61.0</v>
      </c>
      <c r="B452" s="403" t="s">
        <v>4253</v>
      </c>
      <c r="C452" s="405" t="s">
        <v>13029</v>
      </c>
      <c r="D452" s="389"/>
      <c r="E452" s="389"/>
      <c r="F452" s="532"/>
      <c r="G452" s="527"/>
      <c r="H452" s="527"/>
      <c r="I452" s="532"/>
      <c r="J452" s="94"/>
      <c r="K452" s="140"/>
      <c r="L452" s="54"/>
      <c r="M452" s="254"/>
      <c r="N452" s="8"/>
      <c r="O452" s="8"/>
      <c r="P452" s="54"/>
      <c r="Q452" s="481"/>
      <c r="R452" s="506"/>
      <c r="S452" s="614" t="s">
        <v>21</v>
      </c>
      <c r="T452" s="615">
        <v>0.7</v>
      </c>
      <c r="U452" s="616"/>
      <c r="V452" s="617"/>
      <c r="W452" s="618"/>
      <c r="X452" s="619"/>
      <c r="Y452" s="620"/>
      <c r="Z452" s="621"/>
      <c r="AA452" s="613" t="s">
        <v>30</v>
      </c>
      <c r="AB452" s="622">
        <v>5.0</v>
      </c>
      <c r="AC452" s="623" t="s">
        <v>31</v>
      </c>
      <c r="AD452" s="414">
        <f>ROUND(ROUND(H440*P$440,0)*T452,0)-AB452</f>
        <v>341</v>
      </c>
      <c r="AE452" s="79"/>
    </row>
    <row r="453" ht="16.5" customHeight="1">
      <c r="A453" s="403">
        <v>61.0</v>
      </c>
      <c r="B453" s="403" t="s">
        <v>4255</v>
      </c>
      <c r="C453" s="405" t="s">
        <v>13030</v>
      </c>
      <c r="D453" s="389"/>
      <c r="E453" s="389"/>
      <c r="F453" s="532"/>
      <c r="G453" s="527"/>
      <c r="H453" s="527"/>
      <c r="I453" s="532"/>
      <c r="J453" s="94"/>
      <c r="K453" s="140"/>
      <c r="L453" s="54"/>
      <c r="M453" s="254"/>
      <c r="N453" s="8"/>
      <c r="O453" s="8"/>
      <c r="P453" s="54"/>
      <c r="Q453" s="481"/>
      <c r="R453" s="506"/>
      <c r="S453" s="618"/>
      <c r="T453" s="618"/>
      <c r="U453" s="616"/>
      <c r="V453" s="617"/>
      <c r="W453" s="618"/>
      <c r="X453" s="507" t="s">
        <v>20</v>
      </c>
      <c r="Y453" s="624" t="s">
        <v>21</v>
      </c>
      <c r="Z453" s="625">
        <v>0.85</v>
      </c>
      <c r="AA453" s="626"/>
      <c r="AB453" s="613"/>
      <c r="AC453" s="613"/>
      <c r="AD453" s="414">
        <f>ROUND(ROUND(ROUND(H440*P$440,0)*T452,0)*Z453,0)</f>
        <v>294</v>
      </c>
      <c r="AE453" s="79"/>
    </row>
    <row r="454" ht="16.5" customHeight="1">
      <c r="A454" s="403">
        <v>61.0</v>
      </c>
      <c r="B454" s="403" t="s">
        <v>4257</v>
      </c>
      <c r="C454" s="405" t="s">
        <v>13031</v>
      </c>
      <c r="D454" s="389"/>
      <c r="E454" s="389"/>
      <c r="F454" s="532"/>
      <c r="G454" s="527"/>
      <c r="H454" s="527"/>
      <c r="I454" s="532"/>
      <c r="J454" s="94"/>
      <c r="K454" s="140"/>
      <c r="L454" s="54"/>
      <c r="M454" s="254"/>
      <c r="N454" s="8"/>
      <c r="O454" s="8"/>
      <c r="P454" s="54"/>
      <c r="Q454" s="508"/>
      <c r="R454" s="510"/>
      <c r="S454" s="614"/>
      <c r="T454" s="614"/>
      <c r="U454" s="627"/>
      <c r="V454" s="628"/>
      <c r="W454" s="629"/>
      <c r="X454" s="495"/>
      <c r="Y454" s="630"/>
      <c r="Z454" s="631"/>
      <c r="AA454" s="613" t="s">
        <v>30</v>
      </c>
      <c r="AB454" s="622">
        <v>5.0</v>
      </c>
      <c r="AC454" s="623" t="s">
        <v>31</v>
      </c>
      <c r="AD454" s="414">
        <f>ROUND(ROUND(ROUND(H440*P$440,0)*T452,0)*Z453,0)-AB454</f>
        <v>289</v>
      </c>
      <c r="AE454" s="79"/>
    </row>
    <row r="455" ht="16.5" customHeight="1">
      <c r="A455" s="403">
        <v>61.0</v>
      </c>
      <c r="B455" s="403" t="s">
        <v>4259</v>
      </c>
      <c r="C455" s="405" t="s">
        <v>13032</v>
      </c>
      <c r="D455" s="389"/>
      <c r="E455" s="389"/>
      <c r="F455" s="532"/>
      <c r="G455" s="527"/>
      <c r="H455" s="527"/>
      <c r="I455" s="532"/>
      <c r="J455" s="94"/>
      <c r="K455" s="140"/>
      <c r="L455" s="54"/>
      <c r="M455" s="254"/>
      <c r="N455" s="8"/>
      <c r="O455" s="8"/>
      <c r="P455" s="54"/>
      <c r="Q455" s="632"/>
      <c r="R455" s="618"/>
      <c r="S455" s="618"/>
      <c r="T455" s="618"/>
      <c r="U455" s="605" t="s">
        <v>326</v>
      </c>
      <c r="V455" s="624" t="s">
        <v>21</v>
      </c>
      <c r="W455" s="633">
        <v>0.7</v>
      </c>
      <c r="X455" s="610"/>
      <c r="Y455" s="611"/>
      <c r="Z455" s="612"/>
      <c r="AA455" s="613"/>
      <c r="AB455" s="613"/>
      <c r="AC455" s="613"/>
      <c r="AD455" s="414">
        <f>ROUND(ROUND(ROUND(H440*P$440,0)*T452,0)*W455,0)</f>
        <v>242</v>
      </c>
      <c r="AE455" s="79"/>
    </row>
    <row r="456" ht="16.5" customHeight="1">
      <c r="A456" s="403">
        <v>61.0</v>
      </c>
      <c r="B456" s="403" t="s">
        <v>4261</v>
      </c>
      <c r="C456" s="405" t="s">
        <v>13033</v>
      </c>
      <c r="D456" s="389"/>
      <c r="E456" s="389"/>
      <c r="F456" s="532"/>
      <c r="G456" s="527"/>
      <c r="H456" s="527"/>
      <c r="I456" s="532"/>
      <c r="J456" s="94"/>
      <c r="K456" s="140"/>
      <c r="L456" s="54"/>
      <c r="M456" s="254"/>
      <c r="N456" s="8"/>
      <c r="O456" s="8"/>
      <c r="P456" s="54"/>
      <c r="Q456" s="632"/>
      <c r="R456" s="618"/>
      <c r="S456" s="618"/>
      <c r="T456" s="618"/>
      <c r="U456" s="506"/>
      <c r="V456" s="614"/>
      <c r="W456" s="615"/>
      <c r="X456" s="634"/>
      <c r="Y456" s="635"/>
      <c r="Z456" s="621"/>
      <c r="AA456" s="613" t="s">
        <v>30</v>
      </c>
      <c r="AB456" s="622">
        <v>5.0</v>
      </c>
      <c r="AC456" s="623" t="s">
        <v>31</v>
      </c>
      <c r="AD456" s="414">
        <f>ROUND(ROUND(ROUND(H440*P$440,0)*T452,0)*W455,0)-AB456</f>
        <v>237</v>
      </c>
      <c r="AE456" s="79"/>
    </row>
    <row r="457" ht="16.5" customHeight="1">
      <c r="A457" s="403">
        <v>61.0</v>
      </c>
      <c r="B457" s="403" t="s">
        <v>4263</v>
      </c>
      <c r="C457" s="405" t="s">
        <v>13034</v>
      </c>
      <c r="D457" s="389"/>
      <c r="E457" s="389"/>
      <c r="F457" s="532"/>
      <c r="G457" s="527"/>
      <c r="H457" s="527"/>
      <c r="I457" s="532"/>
      <c r="J457" s="94"/>
      <c r="K457" s="140"/>
      <c r="L457" s="54"/>
      <c r="M457" s="254"/>
      <c r="N457" s="8"/>
      <c r="O457" s="8"/>
      <c r="P457" s="54"/>
      <c r="Q457" s="636"/>
      <c r="R457" s="614"/>
      <c r="S457" s="637"/>
      <c r="T457" s="638"/>
      <c r="U457" s="510"/>
      <c r="V457" s="639"/>
      <c r="W457" s="640"/>
      <c r="X457" s="507" t="s">
        <v>20</v>
      </c>
      <c r="Y457" s="624" t="s">
        <v>21</v>
      </c>
      <c r="Z457" s="625">
        <v>0.85</v>
      </c>
      <c r="AA457" s="626"/>
      <c r="AB457" s="613"/>
      <c r="AC457" s="613"/>
      <c r="AD457" s="414">
        <f>ROUND(ROUND(ROUND(ROUND(H440*P$440,0)*T452,0)*W455,0)*Z457,0)</f>
        <v>206</v>
      </c>
      <c r="AE457" s="79"/>
    </row>
    <row r="458" ht="16.5" customHeight="1">
      <c r="A458" s="403">
        <v>61.0</v>
      </c>
      <c r="B458" s="403" t="s">
        <v>4265</v>
      </c>
      <c r="C458" s="405" t="s">
        <v>13035</v>
      </c>
      <c r="D458" s="389"/>
      <c r="E458" s="389"/>
      <c r="F458" s="532"/>
      <c r="G458" s="527"/>
      <c r="H458" s="527"/>
      <c r="I458" s="532"/>
      <c r="J458" s="94"/>
      <c r="K458" s="140"/>
      <c r="L458" s="54"/>
      <c r="M458" s="254"/>
      <c r="N458" s="8"/>
      <c r="O458" s="8"/>
      <c r="P458" s="54"/>
      <c r="Q458" s="636"/>
      <c r="R458" s="614"/>
      <c r="S458" s="614"/>
      <c r="T458" s="614"/>
      <c r="U458" s="641"/>
      <c r="V458" s="642"/>
      <c r="W458" s="643"/>
      <c r="X458" s="495"/>
      <c r="Y458" s="630"/>
      <c r="Z458" s="631"/>
      <c r="AA458" s="613" t="s">
        <v>30</v>
      </c>
      <c r="AB458" s="622">
        <v>5.0</v>
      </c>
      <c r="AC458" s="623" t="s">
        <v>31</v>
      </c>
      <c r="AD458" s="414">
        <f>ROUND(ROUND(ROUND(ROUND(H440*P$440,0)*T452,0)*W455,0)*Z457,0)-AB458</f>
        <v>201</v>
      </c>
      <c r="AE458" s="79"/>
    </row>
    <row r="459" ht="16.5" customHeight="1">
      <c r="A459" s="403">
        <v>61.0</v>
      </c>
      <c r="B459" s="403" t="s">
        <v>4267</v>
      </c>
      <c r="C459" s="405" t="s">
        <v>13036</v>
      </c>
      <c r="D459" s="389"/>
      <c r="E459" s="389"/>
      <c r="F459" s="532"/>
      <c r="G459" s="527"/>
      <c r="H459" s="527"/>
      <c r="I459" s="532"/>
      <c r="J459" s="94"/>
      <c r="K459" s="140"/>
      <c r="L459" s="54"/>
      <c r="M459" s="254"/>
      <c r="N459" s="8"/>
      <c r="O459" s="8"/>
      <c r="P459" s="54"/>
      <c r="Q459" s="632"/>
      <c r="R459" s="614"/>
      <c r="S459" s="644"/>
      <c r="T459" s="645"/>
      <c r="U459" s="605" t="s">
        <v>329</v>
      </c>
      <c r="V459" s="614" t="s">
        <v>21</v>
      </c>
      <c r="W459" s="615">
        <v>0.85</v>
      </c>
      <c r="X459" s="610"/>
      <c r="Y459" s="611"/>
      <c r="Z459" s="612"/>
      <c r="AA459" s="613"/>
      <c r="AB459" s="613"/>
      <c r="AC459" s="613"/>
      <c r="AD459" s="414">
        <f>ROUND(ROUND(ROUND(H440*P$440,0)*T452,0)*W459,0)</f>
        <v>294</v>
      </c>
      <c r="AE459" s="79"/>
    </row>
    <row r="460" ht="16.5" customHeight="1">
      <c r="A460" s="403">
        <v>61.0</v>
      </c>
      <c r="B460" s="403" t="s">
        <v>4269</v>
      </c>
      <c r="C460" s="405" t="s">
        <v>13037</v>
      </c>
      <c r="D460" s="389"/>
      <c r="E460" s="389"/>
      <c r="F460" s="532"/>
      <c r="G460" s="527"/>
      <c r="H460" s="527"/>
      <c r="I460" s="532"/>
      <c r="J460" s="94"/>
      <c r="K460" s="140"/>
      <c r="L460" s="54"/>
      <c r="M460" s="254"/>
      <c r="N460" s="8"/>
      <c r="O460" s="8"/>
      <c r="P460" s="54"/>
      <c r="Q460" s="632"/>
      <c r="R460" s="614"/>
      <c r="S460" s="615"/>
      <c r="T460" s="615"/>
      <c r="U460" s="506"/>
      <c r="V460" s="614"/>
      <c r="W460" s="615"/>
      <c r="X460" s="634"/>
      <c r="Y460" s="635"/>
      <c r="Z460" s="621"/>
      <c r="AA460" s="613" t="s">
        <v>30</v>
      </c>
      <c r="AB460" s="622">
        <v>5.0</v>
      </c>
      <c r="AC460" s="623" t="s">
        <v>31</v>
      </c>
      <c r="AD460" s="414">
        <f>ROUND(ROUND(ROUND(H440*P$440,0)*T452,0)*W459,0)-AB460</f>
        <v>289</v>
      </c>
      <c r="AE460" s="79"/>
    </row>
    <row r="461" ht="16.5" customHeight="1">
      <c r="A461" s="403">
        <v>61.0</v>
      </c>
      <c r="B461" s="403" t="s">
        <v>4271</v>
      </c>
      <c r="C461" s="405" t="s">
        <v>13038</v>
      </c>
      <c r="D461" s="389"/>
      <c r="E461" s="389"/>
      <c r="F461" s="532"/>
      <c r="G461" s="527"/>
      <c r="H461" s="527"/>
      <c r="I461" s="532"/>
      <c r="J461" s="94"/>
      <c r="K461" s="140"/>
      <c r="L461" s="54"/>
      <c r="M461" s="254"/>
      <c r="N461" s="8"/>
      <c r="O461" s="8"/>
      <c r="P461" s="54"/>
      <c r="Q461" s="636"/>
      <c r="R461" s="614"/>
      <c r="S461" s="615"/>
      <c r="T461" s="615"/>
      <c r="U461" s="506"/>
      <c r="V461" s="639"/>
      <c r="W461" s="640"/>
      <c r="X461" s="507" t="s">
        <v>20</v>
      </c>
      <c r="Y461" s="624" t="s">
        <v>21</v>
      </c>
      <c r="Z461" s="625">
        <v>0.85</v>
      </c>
      <c r="AA461" s="626"/>
      <c r="AB461" s="613"/>
      <c r="AC461" s="613"/>
      <c r="AD461" s="414">
        <f>ROUND(ROUND(ROUND(ROUND(H440*P$440,0)*T452,0)*W459,0)*Z461,0)</f>
        <v>250</v>
      </c>
      <c r="AE461" s="79"/>
    </row>
    <row r="462" ht="16.5" customHeight="1">
      <c r="A462" s="403">
        <v>61.0</v>
      </c>
      <c r="B462" s="403" t="s">
        <v>4273</v>
      </c>
      <c r="C462" s="405" t="s">
        <v>13039</v>
      </c>
      <c r="D462" s="389"/>
      <c r="E462" s="389"/>
      <c r="F462" s="532"/>
      <c r="G462" s="527"/>
      <c r="H462" s="527"/>
      <c r="I462" s="532"/>
      <c r="J462" s="94"/>
      <c r="K462" s="140"/>
      <c r="L462" s="54"/>
      <c r="M462" s="254"/>
      <c r="N462" s="8"/>
      <c r="O462" s="8"/>
      <c r="P462" s="54"/>
      <c r="Q462" s="632"/>
      <c r="R462" s="614"/>
      <c r="S462" s="614"/>
      <c r="T462" s="614"/>
      <c r="U462" s="495"/>
      <c r="V462" s="642"/>
      <c r="W462" s="643"/>
      <c r="X462" s="495"/>
      <c r="Y462" s="630"/>
      <c r="Z462" s="631"/>
      <c r="AA462" s="613" t="s">
        <v>30</v>
      </c>
      <c r="AB462" s="622">
        <v>5.0</v>
      </c>
      <c r="AC462" s="623" t="s">
        <v>31</v>
      </c>
      <c r="AD462" s="414">
        <f>ROUND(ROUND(ROUND(ROUND(H440*P$440,0)*T452,0)*W459,0)*Z461,0)-AB462</f>
        <v>245</v>
      </c>
      <c r="AE462" s="79"/>
    </row>
    <row r="463" ht="16.5" customHeight="1">
      <c r="A463" s="403">
        <v>61.0</v>
      </c>
      <c r="B463" s="403" t="s">
        <v>4275</v>
      </c>
      <c r="C463" s="405" t="s">
        <v>13040</v>
      </c>
      <c r="D463" s="389"/>
      <c r="E463" s="389"/>
      <c r="F463" s="532"/>
      <c r="G463" s="527"/>
      <c r="H463" s="527"/>
      <c r="I463" s="532"/>
      <c r="J463" s="94"/>
      <c r="K463" s="140"/>
      <c r="L463" s="54"/>
      <c r="M463" s="254"/>
      <c r="N463" s="8"/>
      <c r="O463" s="8"/>
      <c r="P463" s="54"/>
      <c r="Q463" s="632"/>
      <c r="R463" s="605" t="s">
        <v>27</v>
      </c>
      <c r="S463" s="606"/>
      <c r="T463" s="606"/>
      <c r="U463" s="607"/>
      <c r="V463" s="608"/>
      <c r="W463" s="609"/>
      <c r="X463" s="610"/>
      <c r="Y463" s="611"/>
      <c r="Z463" s="612"/>
      <c r="AA463" s="613"/>
      <c r="AB463" s="613"/>
      <c r="AC463" s="613"/>
      <c r="AD463" s="414">
        <f>ROUND(ROUND(H440*P$440,0)*T464,0)</f>
        <v>247</v>
      </c>
      <c r="AE463" s="79"/>
    </row>
    <row r="464" ht="16.5" customHeight="1">
      <c r="A464" s="403">
        <v>61.0</v>
      </c>
      <c r="B464" s="403" t="s">
        <v>4277</v>
      </c>
      <c r="C464" s="405" t="s">
        <v>13041</v>
      </c>
      <c r="D464" s="389"/>
      <c r="E464" s="389"/>
      <c r="F464" s="532"/>
      <c r="G464" s="527"/>
      <c r="H464" s="527"/>
      <c r="I464" s="532"/>
      <c r="J464" s="94"/>
      <c r="K464" s="140"/>
      <c r="L464" s="54"/>
      <c r="M464" s="254"/>
      <c r="N464" s="8"/>
      <c r="O464" s="8"/>
      <c r="P464" s="54"/>
      <c r="Q464" s="646"/>
      <c r="R464" s="506"/>
      <c r="S464" s="614" t="s">
        <v>21</v>
      </c>
      <c r="T464" s="615">
        <v>0.5</v>
      </c>
      <c r="U464" s="616"/>
      <c r="V464" s="617"/>
      <c r="W464" s="618"/>
      <c r="X464" s="619"/>
      <c r="Y464" s="620"/>
      <c r="Z464" s="621"/>
      <c r="AA464" s="613" t="s">
        <v>30</v>
      </c>
      <c r="AB464" s="622">
        <v>5.0</v>
      </c>
      <c r="AC464" s="623" t="s">
        <v>31</v>
      </c>
      <c r="AD464" s="414">
        <f>ROUND(ROUND(H440*P$440,0)*T464,0)-AB464</f>
        <v>242</v>
      </c>
      <c r="AE464" s="79"/>
    </row>
    <row r="465" ht="16.5" customHeight="1">
      <c r="A465" s="403">
        <v>61.0</v>
      </c>
      <c r="B465" s="403" t="s">
        <v>4279</v>
      </c>
      <c r="C465" s="405" t="s">
        <v>13042</v>
      </c>
      <c r="D465" s="389"/>
      <c r="E465" s="389"/>
      <c r="F465" s="532"/>
      <c r="G465" s="527"/>
      <c r="H465" s="527"/>
      <c r="I465" s="532"/>
      <c r="J465" s="94"/>
      <c r="K465" s="140"/>
      <c r="L465" s="54"/>
      <c r="M465" s="254"/>
      <c r="N465" s="8"/>
      <c r="O465" s="8"/>
      <c r="P465" s="54"/>
      <c r="Q465" s="646"/>
      <c r="R465" s="506"/>
      <c r="S465" s="618"/>
      <c r="T465" s="618"/>
      <c r="U465" s="616"/>
      <c r="V465" s="617"/>
      <c r="W465" s="618"/>
      <c r="X465" s="507" t="s">
        <v>20</v>
      </c>
      <c r="Y465" s="624" t="s">
        <v>21</v>
      </c>
      <c r="Z465" s="625">
        <v>0.85</v>
      </c>
      <c r="AA465" s="626"/>
      <c r="AB465" s="613"/>
      <c r="AC465" s="613"/>
      <c r="AD465" s="414">
        <f>ROUND(ROUND(ROUND(H440*P$440,0)*T464,0)*Z465,0)</f>
        <v>210</v>
      </c>
      <c r="AE465" s="79"/>
    </row>
    <row r="466" ht="16.5" customHeight="1">
      <c r="A466" s="403">
        <v>61.0</v>
      </c>
      <c r="B466" s="403" t="s">
        <v>4281</v>
      </c>
      <c r="C466" s="405" t="s">
        <v>13043</v>
      </c>
      <c r="D466" s="389"/>
      <c r="E466" s="389"/>
      <c r="F466" s="532"/>
      <c r="G466" s="527"/>
      <c r="H466" s="527"/>
      <c r="I466" s="532"/>
      <c r="J466" s="94"/>
      <c r="K466" s="140"/>
      <c r="L466" s="54"/>
      <c r="M466" s="254"/>
      <c r="N466" s="8"/>
      <c r="O466" s="8"/>
      <c r="P466" s="54"/>
      <c r="Q466" s="646"/>
      <c r="R466" s="510"/>
      <c r="S466" s="614"/>
      <c r="T466" s="614"/>
      <c r="U466" s="627"/>
      <c r="V466" s="628"/>
      <c r="W466" s="629"/>
      <c r="X466" s="495"/>
      <c r="Y466" s="630"/>
      <c r="Z466" s="631"/>
      <c r="AA466" s="613" t="s">
        <v>30</v>
      </c>
      <c r="AB466" s="622">
        <v>5.0</v>
      </c>
      <c r="AC466" s="623" t="s">
        <v>31</v>
      </c>
      <c r="AD466" s="414">
        <f>ROUND(ROUND(ROUND(H440*P$440,0)*T464,0)*Z465,0)-AB466</f>
        <v>205</v>
      </c>
      <c r="AE466" s="79"/>
    </row>
    <row r="467" ht="16.5" customHeight="1">
      <c r="A467" s="403">
        <v>61.0</v>
      </c>
      <c r="B467" s="403" t="s">
        <v>4283</v>
      </c>
      <c r="C467" s="405" t="s">
        <v>13044</v>
      </c>
      <c r="D467" s="389"/>
      <c r="E467" s="389"/>
      <c r="F467" s="532"/>
      <c r="G467" s="527"/>
      <c r="H467" s="527"/>
      <c r="I467" s="532"/>
      <c r="J467" s="94"/>
      <c r="K467" s="140"/>
      <c r="L467" s="54"/>
      <c r="M467" s="254"/>
      <c r="N467" s="8"/>
      <c r="O467" s="8"/>
      <c r="P467" s="54"/>
      <c r="Q467" s="632"/>
      <c r="R467" s="618"/>
      <c r="S467" s="618"/>
      <c r="T467" s="618"/>
      <c r="U467" s="605" t="s">
        <v>326</v>
      </c>
      <c r="V467" s="624" t="s">
        <v>21</v>
      </c>
      <c r="W467" s="633">
        <v>0.7</v>
      </c>
      <c r="X467" s="610"/>
      <c r="Y467" s="611"/>
      <c r="Z467" s="612"/>
      <c r="AA467" s="613"/>
      <c r="AB467" s="613"/>
      <c r="AC467" s="613"/>
      <c r="AD467" s="414">
        <f>ROUND(ROUND(ROUND(H440*P$440,0)*T464,0)*W467,0)</f>
        <v>173</v>
      </c>
      <c r="AE467" s="79"/>
    </row>
    <row r="468" ht="16.5" customHeight="1">
      <c r="A468" s="403">
        <v>61.0</v>
      </c>
      <c r="B468" s="403" t="s">
        <v>4285</v>
      </c>
      <c r="C468" s="405" t="s">
        <v>13045</v>
      </c>
      <c r="D468" s="389"/>
      <c r="E468" s="389"/>
      <c r="F468" s="532"/>
      <c r="G468" s="527"/>
      <c r="H468" s="527"/>
      <c r="I468" s="532"/>
      <c r="J468" s="94"/>
      <c r="K468" s="140"/>
      <c r="L468" s="54"/>
      <c r="M468" s="254"/>
      <c r="N468" s="8"/>
      <c r="O468" s="8"/>
      <c r="P468" s="54"/>
      <c r="Q468" s="632"/>
      <c r="R468" s="618"/>
      <c r="S468" s="618"/>
      <c r="T468" s="618"/>
      <c r="U468" s="506"/>
      <c r="V468" s="614"/>
      <c r="W468" s="615"/>
      <c r="X468" s="634"/>
      <c r="Y468" s="635"/>
      <c r="Z468" s="621"/>
      <c r="AA468" s="613" t="s">
        <v>30</v>
      </c>
      <c r="AB468" s="622">
        <v>5.0</v>
      </c>
      <c r="AC468" s="623" t="s">
        <v>31</v>
      </c>
      <c r="AD468" s="414">
        <f>ROUND(ROUND(ROUND(H440*P$440,0)*T464,0)*W467,0)-AB468</f>
        <v>168</v>
      </c>
      <c r="AE468" s="79"/>
    </row>
    <row r="469" ht="16.5" customHeight="1">
      <c r="A469" s="403">
        <v>61.0</v>
      </c>
      <c r="B469" s="403" t="s">
        <v>4287</v>
      </c>
      <c r="C469" s="405" t="s">
        <v>13046</v>
      </c>
      <c r="D469" s="389"/>
      <c r="E469" s="389"/>
      <c r="F469" s="532"/>
      <c r="G469" s="527"/>
      <c r="H469" s="527"/>
      <c r="I469" s="532"/>
      <c r="J469" s="94"/>
      <c r="K469" s="140"/>
      <c r="L469" s="54"/>
      <c r="M469" s="254"/>
      <c r="N469" s="8"/>
      <c r="O469" s="8"/>
      <c r="P469" s="54"/>
      <c r="Q469" s="636"/>
      <c r="R469" s="614"/>
      <c r="S469" s="637"/>
      <c r="T469" s="638"/>
      <c r="U469" s="510"/>
      <c r="V469" s="639"/>
      <c r="W469" s="640"/>
      <c r="X469" s="507" t="s">
        <v>20</v>
      </c>
      <c r="Y469" s="624" t="s">
        <v>21</v>
      </c>
      <c r="Z469" s="625">
        <v>0.85</v>
      </c>
      <c r="AA469" s="626"/>
      <c r="AB469" s="613"/>
      <c r="AC469" s="613"/>
      <c r="AD469" s="414">
        <f>ROUND(ROUND(ROUND(ROUND(H440*P$440,0)*T464,0)*W467,0)*Z469,0)</f>
        <v>147</v>
      </c>
      <c r="AE469" s="79"/>
    </row>
    <row r="470" ht="16.5" customHeight="1">
      <c r="A470" s="403">
        <v>61.0</v>
      </c>
      <c r="B470" s="403" t="s">
        <v>4289</v>
      </c>
      <c r="C470" s="405" t="s">
        <v>13047</v>
      </c>
      <c r="D470" s="389"/>
      <c r="E470" s="389"/>
      <c r="F470" s="532"/>
      <c r="G470" s="527"/>
      <c r="H470" s="527"/>
      <c r="I470" s="532"/>
      <c r="J470" s="94"/>
      <c r="K470" s="140"/>
      <c r="L470" s="54"/>
      <c r="M470" s="254"/>
      <c r="N470" s="8"/>
      <c r="O470" s="8"/>
      <c r="P470" s="54"/>
      <c r="Q470" s="636"/>
      <c r="R470" s="614"/>
      <c r="S470" s="614"/>
      <c r="T470" s="614"/>
      <c r="U470" s="641"/>
      <c r="V470" s="642"/>
      <c r="W470" s="643"/>
      <c r="X470" s="495"/>
      <c r="Y470" s="630"/>
      <c r="Z470" s="631"/>
      <c r="AA470" s="613" t="s">
        <v>30</v>
      </c>
      <c r="AB470" s="622">
        <v>5.0</v>
      </c>
      <c r="AC470" s="623" t="s">
        <v>31</v>
      </c>
      <c r="AD470" s="414">
        <f>ROUND(ROUND(ROUND(ROUND(H440*P$440,0)*T464,0)*W467,0)*Z469,0)-AB470</f>
        <v>142</v>
      </c>
      <c r="AE470" s="79"/>
    </row>
    <row r="471" ht="16.5" customHeight="1">
      <c r="A471" s="403">
        <v>61.0</v>
      </c>
      <c r="B471" s="403" t="s">
        <v>4291</v>
      </c>
      <c r="C471" s="405" t="s">
        <v>13048</v>
      </c>
      <c r="D471" s="389"/>
      <c r="E471" s="389"/>
      <c r="F471" s="532"/>
      <c r="G471" s="527"/>
      <c r="H471" s="527"/>
      <c r="I471" s="532"/>
      <c r="J471" s="94"/>
      <c r="K471" s="140"/>
      <c r="L471" s="54"/>
      <c r="M471" s="254"/>
      <c r="N471" s="8"/>
      <c r="O471" s="8"/>
      <c r="P471" s="54"/>
      <c r="Q471" s="632"/>
      <c r="R471" s="614"/>
      <c r="S471" s="644"/>
      <c r="T471" s="645"/>
      <c r="U471" s="605" t="s">
        <v>329</v>
      </c>
      <c r="V471" s="614" t="s">
        <v>21</v>
      </c>
      <c r="W471" s="615">
        <v>0.85</v>
      </c>
      <c r="X471" s="610"/>
      <c r="Y471" s="611"/>
      <c r="Z471" s="612"/>
      <c r="AA471" s="613"/>
      <c r="AB471" s="613"/>
      <c r="AC471" s="613"/>
      <c r="AD471" s="414">
        <f>ROUND(ROUND(ROUND(H440*P$440,0)*T464,0)*W471,0)</f>
        <v>210</v>
      </c>
      <c r="AE471" s="79"/>
    </row>
    <row r="472" ht="16.5" customHeight="1">
      <c r="A472" s="403">
        <v>61.0</v>
      </c>
      <c r="B472" s="403" t="s">
        <v>4293</v>
      </c>
      <c r="C472" s="405" t="s">
        <v>13049</v>
      </c>
      <c r="D472" s="389"/>
      <c r="E472" s="389"/>
      <c r="F472" s="532"/>
      <c r="G472" s="527"/>
      <c r="H472" s="527"/>
      <c r="I472" s="532"/>
      <c r="J472" s="94"/>
      <c r="K472" s="140"/>
      <c r="L472" s="54"/>
      <c r="M472" s="254"/>
      <c r="N472" s="8"/>
      <c r="O472" s="8"/>
      <c r="P472" s="54"/>
      <c r="Q472" s="632"/>
      <c r="R472" s="614"/>
      <c r="S472" s="615"/>
      <c r="T472" s="615"/>
      <c r="U472" s="506"/>
      <c r="V472" s="614"/>
      <c r="W472" s="615"/>
      <c r="X472" s="634"/>
      <c r="Y472" s="635"/>
      <c r="Z472" s="621"/>
      <c r="AA472" s="613" t="s">
        <v>30</v>
      </c>
      <c r="AB472" s="622">
        <v>5.0</v>
      </c>
      <c r="AC472" s="623" t="s">
        <v>31</v>
      </c>
      <c r="AD472" s="414">
        <f>ROUND(ROUND(ROUND(H440*P$440,0)*T464,0)*W471,0)-AB472</f>
        <v>205</v>
      </c>
      <c r="AE472" s="79"/>
    </row>
    <row r="473" ht="16.5" customHeight="1">
      <c r="A473" s="403">
        <v>61.0</v>
      </c>
      <c r="B473" s="403" t="s">
        <v>4295</v>
      </c>
      <c r="C473" s="405" t="s">
        <v>13050</v>
      </c>
      <c r="D473" s="389"/>
      <c r="E473" s="389"/>
      <c r="F473" s="532"/>
      <c r="G473" s="156"/>
      <c r="H473" s="527"/>
      <c r="I473" s="532"/>
      <c r="J473" s="94"/>
      <c r="K473" s="140"/>
      <c r="L473" s="54"/>
      <c r="M473" s="254"/>
      <c r="N473" s="8"/>
      <c r="O473" s="8"/>
      <c r="P473" s="54"/>
      <c r="Q473" s="636"/>
      <c r="R473" s="614"/>
      <c r="S473" s="615"/>
      <c r="T473" s="615"/>
      <c r="U473" s="506"/>
      <c r="V473" s="639"/>
      <c r="W473" s="640"/>
      <c r="X473" s="507" t="s">
        <v>20</v>
      </c>
      <c r="Y473" s="624" t="s">
        <v>21</v>
      </c>
      <c r="Z473" s="625">
        <v>0.85</v>
      </c>
      <c r="AA473" s="626"/>
      <c r="AB473" s="613"/>
      <c r="AC473" s="613"/>
      <c r="AD473" s="414">
        <f>ROUND(ROUND(ROUND(ROUND(H440*P$440,0)*T464,0)*W471,0)*Z473,0)</f>
        <v>179</v>
      </c>
      <c r="AE473" s="79"/>
    </row>
    <row r="474" ht="16.5" customHeight="1">
      <c r="A474" s="403">
        <v>61.0</v>
      </c>
      <c r="B474" s="403" t="s">
        <v>4297</v>
      </c>
      <c r="C474" s="405" t="s">
        <v>13051</v>
      </c>
      <c r="D474" s="389"/>
      <c r="E474" s="389"/>
      <c r="F474" s="532"/>
      <c r="G474" s="156"/>
      <c r="H474" s="527"/>
      <c r="I474" s="532"/>
      <c r="J474" s="94"/>
      <c r="K474" s="140"/>
      <c r="L474" s="54"/>
      <c r="M474" s="254"/>
      <c r="N474" s="8"/>
      <c r="O474" s="8"/>
      <c r="P474" s="54"/>
      <c r="Q474" s="647"/>
      <c r="R474" s="614"/>
      <c r="S474" s="614"/>
      <c r="T474" s="614"/>
      <c r="U474" s="495"/>
      <c r="V474" s="642"/>
      <c r="W474" s="643"/>
      <c r="X474" s="495"/>
      <c r="Y474" s="630"/>
      <c r="Z474" s="631"/>
      <c r="AA474" s="613" t="s">
        <v>30</v>
      </c>
      <c r="AB474" s="622">
        <v>5.0</v>
      </c>
      <c r="AC474" s="623" t="s">
        <v>31</v>
      </c>
      <c r="AD474" s="414">
        <f>ROUND(ROUND(ROUND(ROUND(H440*P$440,0)*T464,0)*W471,0)*Z473,0)-AB474</f>
        <v>174</v>
      </c>
      <c r="AE474" s="79"/>
    </row>
    <row r="475" ht="16.5" customHeight="1">
      <c r="A475" s="29">
        <v>61.0</v>
      </c>
      <c r="B475" s="29" t="s">
        <v>4299</v>
      </c>
      <c r="C475" s="32" t="s">
        <v>13052</v>
      </c>
      <c r="D475" s="389"/>
      <c r="E475" s="231"/>
      <c r="F475" s="523"/>
      <c r="G475" s="173"/>
      <c r="H475" s="174"/>
      <c r="I475" s="523"/>
      <c r="J475" s="94"/>
      <c r="K475" s="140"/>
      <c r="L475" s="54"/>
      <c r="M475" s="254"/>
      <c r="N475" s="598" t="s">
        <v>5011</v>
      </c>
      <c r="O475" s="600"/>
      <c r="P475" s="601"/>
      <c r="Q475" s="37"/>
      <c r="R475" s="7"/>
      <c r="S475" s="7"/>
      <c r="T475" s="7"/>
      <c r="U475" s="521"/>
      <c r="V475" s="14"/>
      <c r="W475" s="8"/>
      <c r="X475" s="37"/>
      <c r="Y475" s="7"/>
      <c r="Z475" s="39"/>
      <c r="AA475" s="213"/>
      <c r="AB475" s="213"/>
      <c r="AC475" s="213"/>
      <c r="AD475" s="45">
        <f>ROUND(ROUND(H440*P$476,0),0)</f>
        <v>353</v>
      </c>
      <c r="AE475" s="79"/>
    </row>
    <row r="476" ht="16.5" customHeight="1">
      <c r="A476" s="29">
        <v>61.0</v>
      </c>
      <c r="B476" s="29" t="s">
        <v>4301</v>
      </c>
      <c r="C476" s="32" t="s">
        <v>13053</v>
      </c>
      <c r="D476" s="389"/>
      <c r="E476" s="231"/>
      <c r="F476" s="523"/>
      <c r="G476" s="173"/>
      <c r="H476" s="53"/>
      <c r="I476" s="8"/>
      <c r="J476" s="94"/>
      <c r="K476" s="140"/>
      <c r="L476" s="54"/>
      <c r="M476" s="254"/>
      <c r="N476" s="482"/>
      <c r="O476" s="83" t="s">
        <v>21</v>
      </c>
      <c r="P476" s="528">
        <v>0.5</v>
      </c>
      <c r="Q476" s="52"/>
      <c r="R476" s="8"/>
      <c r="S476" s="8"/>
      <c r="T476" s="8"/>
      <c r="U476" s="521"/>
      <c r="V476" s="14"/>
      <c r="W476" s="8"/>
      <c r="X476" s="52"/>
      <c r="Y476" s="8"/>
      <c r="Z476" s="109"/>
      <c r="AA476" s="213" t="s">
        <v>30</v>
      </c>
      <c r="AB476" s="74">
        <v>5.0</v>
      </c>
      <c r="AC476" s="522" t="s">
        <v>31</v>
      </c>
      <c r="AD476" s="45">
        <f>ROUND(ROUND(H440*P$476,0),0)-AB476</f>
        <v>348</v>
      </c>
      <c r="AE476" s="79"/>
    </row>
    <row r="477" ht="16.5" customHeight="1">
      <c r="A477" s="29">
        <v>61.0</v>
      </c>
      <c r="B477" s="29" t="s">
        <v>4303</v>
      </c>
      <c r="C477" s="32" t="s">
        <v>13054</v>
      </c>
      <c r="D477" s="389"/>
      <c r="E477" s="231"/>
      <c r="F477" s="523"/>
      <c r="G477" s="174"/>
      <c r="H477" s="174"/>
      <c r="I477" s="523"/>
      <c r="J477" s="94"/>
      <c r="K477" s="140"/>
      <c r="L477" s="54"/>
      <c r="M477" s="254"/>
      <c r="N477" s="482"/>
      <c r="O477" s="8"/>
      <c r="P477" s="54"/>
      <c r="Q477" s="52"/>
      <c r="R477" s="8"/>
      <c r="S477" s="8"/>
      <c r="T477" s="8"/>
      <c r="U477" s="521"/>
      <c r="V477" s="14"/>
      <c r="W477" s="54"/>
      <c r="X477" s="305" t="s">
        <v>20</v>
      </c>
      <c r="Y477" s="41" t="s">
        <v>21</v>
      </c>
      <c r="Z477" s="86">
        <v>0.85</v>
      </c>
      <c r="AA477" s="75"/>
      <c r="AB477" s="213"/>
      <c r="AC477" s="213"/>
      <c r="AD477" s="45">
        <f>ROUND(ROUND(H440*P$476,0)*Z477,0)</f>
        <v>300</v>
      </c>
      <c r="AE477" s="79"/>
    </row>
    <row r="478" ht="16.5" customHeight="1">
      <c r="A478" s="29">
        <v>61.0</v>
      </c>
      <c r="B478" s="29" t="s">
        <v>4305</v>
      </c>
      <c r="C478" s="32" t="s">
        <v>13055</v>
      </c>
      <c r="D478" s="389"/>
      <c r="E478" s="231"/>
      <c r="F478" s="523"/>
      <c r="G478" s="174"/>
      <c r="H478" s="174"/>
      <c r="I478" s="174"/>
      <c r="J478" s="94"/>
      <c r="K478" s="140"/>
      <c r="L478" s="54"/>
      <c r="M478" s="254"/>
      <c r="N478" s="482"/>
      <c r="O478" s="8"/>
      <c r="P478" s="54"/>
      <c r="Q478" s="52"/>
      <c r="R478" s="8"/>
      <c r="S478" s="8"/>
      <c r="T478" s="8"/>
      <c r="U478" s="525"/>
      <c r="V478" s="21"/>
      <c r="W478" s="109"/>
      <c r="X478" s="484"/>
      <c r="Y478" s="56"/>
      <c r="Z478" s="526"/>
      <c r="AA478" s="213" t="s">
        <v>30</v>
      </c>
      <c r="AB478" s="74">
        <v>5.0</v>
      </c>
      <c r="AC478" s="522" t="s">
        <v>31</v>
      </c>
      <c r="AD478" s="45">
        <f>ROUND(ROUND(H440*P$476,0)*Z477,0)-AB478</f>
        <v>295</v>
      </c>
      <c r="AE478" s="79"/>
    </row>
    <row r="479" ht="16.5" customHeight="1">
      <c r="A479" s="29">
        <v>61.0</v>
      </c>
      <c r="B479" s="29" t="s">
        <v>4307</v>
      </c>
      <c r="C479" s="32" t="s">
        <v>13056</v>
      </c>
      <c r="D479" s="231"/>
      <c r="E479" s="231"/>
      <c r="F479" s="532"/>
      <c r="G479" s="527"/>
      <c r="H479" s="8"/>
      <c r="I479" s="144"/>
      <c r="J479" s="94"/>
      <c r="K479" s="140"/>
      <c r="L479" s="54"/>
      <c r="M479" s="254"/>
      <c r="N479" s="8"/>
      <c r="O479" s="8"/>
      <c r="P479" s="54"/>
      <c r="Q479" s="52"/>
      <c r="R479" s="8"/>
      <c r="S479" s="8"/>
      <c r="T479" s="8"/>
      <c r="U479" s="102" t="s">
        <v>326</v>
      </c>
      <c r="V479" s="41" t="s">
        <v>21</v>
      </c>
      <c r="W479" s="60">
        <v>0.7</v>
      </c>
      <c r="X479" s="37"/>
      <c r="Y479" s="7"/>
      <c r="Z479" s="39"/>
      <c r="AA479" s="213"/>
      <c r="AB479" s="213"/>
      <c r="AC479" s="213"/>
      <c r="AD479" s="45">
        <f>ROUND(ROUND(H440*P$476,0)*W479,0)</f>
        <v>247</v>
      </c>
      <c r="AE479" s="79"/>
    </row>
    <row r="480" ht="16.5" customHeight="1">
      <c r="A480" s="29">
        <v>61.0</v>
      </c>
      <c r="B480" s="29" t="s">
        <v>4309</v>
      </c>
      <c r="C480" s="32" t="s">
        <v>13057</v>
      </c>
      <c r="D480" s="231"/>
      <c r="E480" s="231"/>
      <c r="F480" s="532"/>
      <c r="G480" s="527"/>
      <c r="H480" s="8"/>
      <c r="I480" s="144"/>
      <c r="J480" s="94"/>
      <c r="K480" s="140"/>
      <c r="L480" s="54"/>
      <c r="M480" s="254"/>
      <c r="N480" s="8"/>
      <c r="O480" s="8"/>
      <c r="P480" s="54"/>
      <c r="Q480" s="52"/>
      <c r="R480" s="8"/>
      <c r="S480" s="8"/>
      <c r="T480" s="8"/>
      <c r="U480" s="482"/>
      <c r="V480" s="83"/>
      <c r="W480" s="528"/>
      <c r="X480" s="227"/>
      <c r="Y480" s="22"/>
      <c r="Z480" s="109"/>
      <c r="AA480" s="213" t="s">
        <v>30</v>
      </c>
      <c r="AB480" s="74">
        <v>5.0</v>
      </c>
      <c r="AC480" s="522" t="s">
        <v>31</v>
      </c>
      <c r="AD480" s="45">
        <f>ROUND(ROUND(H440*P$476,0)*W479,0)-AB480</f>
        <v>242</v>
      </c>
      <c r="AE480" s="79"/>
    </row>
    <row r="481" ht="16.5" customHeight="1">
      <c r="A481" s="29">
        <v>61.0</v>
      </c>
      <c r="B481" s="29" t="s">
        <v>4311</v>
      </c>
      <c r="C481" s="32" t="s">
        <v>13058</v>
      </c>
      <c r="D481" s="389"/>
      <c r="E481" s="231"/>
      <c r="F481" s="543"/>
      <c r="G481" s="113"/>
      <c r="H481" s="8"/>
      <c r="I481" s="144"/>
      <c r="J481" s="94"/>
      <c r="K481" s="140"/>
      <c r="L481" s="54"/>
      <c r="M481" s="254"/>
      <c r="N481" s="8"/>
      <c r="O481" s="8"/>
      <c r="P481" s="54"/>
      <c r="Q481" s="52"/>
      <c r="R481" s="8"/>
      <c r="S481" s="8"/>
      <c r="T481" s="8"/>
      <c r="U481" s="482"/>
      <c r="V481" s="99"/>
      <c r="W481" s="529"/>
      <c r="X481" s="305" t="s">
        <v>20</v>
      </c>
      <c r="Y481" s="41" t="s">
        <v>21</v>
      </c>
      <c r="Z481" s="86">
        <v>0.85</v>
      </c>
      <c r="AA481" s="75"/>
      <c r="AB481" s="213"/>
      <c r="AC481" s="213"/>
      <c r="AD481" s="45">
        <f>ROUND(ROUND(ROUND(H440*P$476,0)*W479,0)*Z481,0)</f>
        <v>210</v>
      </c>
      <c r="AE481" s="79"/>
    </row>
    <row r="482" ht="16.5" customHeight="1">
      <c r="A482" s="29">
        <v>61.0</v>
      </c>
      <c r="B482" s="29" t="s">
        <v>4313</v>
      </c>
      <c r="C482" s="32" t="s">
        <v>13059</v>
      </c>
      <c r="D482" s="389"/>
      <c r="E482" s="231"/>
      <c r="F482" s="543"/>
      <c r="G482" s="113"/>
      <c r="H482" s="8"/>
      <c r="I482" s="144"/>
      <c r="J482" s="94"/>
      <c r="K482" s="140"/>
      <c r="L482" s="54"/>
      <c r="M482" s="254"/>
      <c r="N482" s="8"/>
      <c r="O482" s="8"/>
      <c r="P482" s="54"/>
      <c r="Q482" s="52"/>
      <c r="R482" s="8"/>
      <c r="S482" s="8"/>
      <c r="T482" s="8"/>
      <c r="U482" s="530"/>
      <c r="V482" s="24"/>
      <c r="W482" s="26"/>
      <c r="X482" s="484"/>
      <c r="Y482" s="56"/>
      <c r="Z482" s="526"/>
      <c r="AA482" s="213" t="s">
        <v>30</v>
      </c>
      <c r="AB482" s="74">
        <v>5.0</v>
      </c>
      <c r="AC482" s="522" t="s">
        <v>31</v>
      </c>
      <c r="AD482" s="45">
        <f>ROUND(ROUND(ROUND(H440*P$476,0)*W479,0)*Z481,0)-AB482</f>
        <v>205</v>
      </c>
      <c r="AE482" s="79"/>
    </row>
    <row r="483" ht="16.5" customHeight="1">
      <c r="A483" s="29">
        <v>61.0</v>
      </c>
      <c r="B483" s="29" t="s">
        <v>4315</v>
      </c>
      <c r="C483" s="32" t="s">
        <v>13060</v>
      </c>
      <c r="D483" s="389"/>
      <c r="E483" s="231"/>
      <c r="F483" s="543"/>
      <c r="G483" s="113"/>
      <c r="H483" s="8"/>
      <c r="I483" s="144"/>
      <c r="J483" s="94"/>
      <c r="K483" s="140"/>
      <c r="L483" s="54"/>
      <c r="M483" s="254"/>
      <c r="N483" s="8"/>
      <c r="O483" s="8"/>
      <c r="P483" s="54"/>
      <c r="Q483" s="52"/>
      <c r="R483" s="8"/>
      <c r="S483" s="8"/>
      <c r="T483" s="54"/>
      <c r="U483" s="102" t="s">
        <v>329</v>
      </c>
      <c r="V483" s="83" t="s">
        <v>21</v>
      </c>
      <c r="W483" s="528">
        <v>0.85</v>
      </c>
      <c r="X483" s="37"/>
      <c r="Y483" s="7"/>
      <c r="Z483" s="39"/>
      <c r="AA483" s="213"/>
      <c r="AB483" s="213"/>
      <c r="AC483" s="213"/>
      <c r="AD483" s="45">
        <f>ROUND(ROUND(H440*P$476,0)*W483,0)</f>
        <v>300</v>
      </c>
      <c r="AE483" s="79"/>
    </row>
    <row r="484" ht="16.5" customHeight="1">
      <c r="A484" s="29">
        <v>61.0</v>
      </c>
      <c r="B484" s="29" t="s">
        <v>4317</v>
      </c>
      <c r="C484" s="32" t="s">
        <v>13061</v>
      </c>
      <c r="D484" s="389"/>
      <c r="E484" s="231"/>
      <c r="F484" s="543"/>
      <c r="G484" s="113"/>
      <c r="H484" s="8"/>
      <c r="I484" s="144"/>
      <c r="J484" s="94"/>
      <c r="K484" s="140"/>
      <c r="L484" s="54"/>
      <c r="M484" s="254"/>
      <c r="N484" s="8"/>
      <c r="O484" s="8"/>
      <c r="P484" s="54"/>
      <c r="Q484" s="52"/>
      <c r="R484" s="8"/>
      <c r="S484" s="8"/>
      <c r="T484" s="8"/>
      <c r="U484" s="482"/>
      <c r="V484" s="83"/>
      <c r="W484" s="528"/>
      <c r="X484" s="227"/>
      <c r="Y484" s="22"/>
      <c r="Z484" s="109"/>
      <c r="AA484" s="213" t="s">
        <v>30</v>
      </c>
      <c r="AB484" s="74">
        <v>5.0</v>
      </c>
      <c r="AC484" s="522" t="s">
        <v>31</v>
      </c>
      <c r="AD484" s="45">
        <f>ROUND(ROUND(H440*P$476,0)*W483,0)-AB484</f>
        <v>295</v>
      </c>
      <c r="AE484" s="79"/>
    </row>
    <row r="485" ht="16.5" customHeight="1">
      <c r="A485" s="29">
        <v>61.0</v>
      </c>
      <c r="B485" s="29" t="s">
        <v>4319</v>
      </c>
      <c r="C485" s="32" t="s">
        <v>13062</v>
      </c>
      <c r="D485" s="389"/>
      <c r="E485" s="231"/>
      <c r="F485" s="532"/>
      <c r="G485" s="527"/>
      <c r="H485" s="527"/>
      <c r="I485" s="532"/>
      <c r="J485" s="94"/>
      <c r="K485" s="140"/>
      <c r="L485" s="54"/>
      <c r="M485" s="254"/>
      <c r="N485" s="8"/>
      <c r="O485" s="8"/>
      <c r="P485" s="54"/>
      <c r="Q485" s="52"/>
      <c r="R485" s="8"/>
      <c r="S485" s="8"/>
      <c r="T485" s="8"/>
      <c r="U485" s="482"/>
      <c r="V485" s="99"/>
      <c r="W485" s="529"/>
      <c r="X485" s="305" t="s">
        <v>20</v>
      </c>
      <c r="Y485" s="41" t="s">
        <v>21</v>
      </c>
      <c r="Z485" s="86">
        <v>0.85</v>
      </c>
      <c r="AA485" s="75"/>
      <c r="AB485" s="213"/>
      <c r="AC485" s="213"/>
      <c r="AD485" s="45">
        <f>ROUND(ROUND(ROUND(H440*P$476,0)*W483,0)*Z485,0)</f>
        <v>255</v>
      </c>
      <c r="AE485" s="79"/>
    </row>
    <row r="486" ht="16.5" customHeight="1">
      <c r="A486" s="29">
        <v>61.0</v>
      </c>
      <c r="B486" s="29" t="s">
        <v>4321</v>
      </c>
      <c r="C486" s="32" t="s">
        <v>13063</v>
      </c>
      <c r="D486" s="389"/>
      <c r="E486" s="231"/>
      <c r="F486" s="532"/>
      <c r="G486" s="527"/>
      <c r="H486" s="527"/>
      <c r="I486" s="532"/>
      <c r="J486" s="94"/>
      <c r="K486" s="140"/>
      <c r="L486" s="54"/>
      <c r="M486" s="254"/>
      <c r="N486" s="8"/>
      <c r="O486" s="8"/>
      <c r="P486" s="54"/>
      <c r="Q486" s="227"/>
      <c r="R486" s="22"/>
      <c r="S486" s="22"/>
      <c r="T486" s="22"/>
      <c r="U486" s="484"/>
      <c r="V486" s="24"/>
      <c r="W486" s="26"/>
      <c r="X486" s="484"/>
      <c r="Y486" s="56"/>
      <c r="Z486" s="526"/>
      <c r="AA486" s="213" t="s">
        <v>30</v>
      </c>
      <c r="AB486" s="74">
        <v>5.0</v>
      </c>
      <c r="AC486" s="522" t="s">
        <v>31</v>
      </c>
      <c r="AD486" s="45">
        <f>ROUND(ROUND(ROUND(H440*P$476,0)*W483,0)*Z485,0)-AB486</f>
        <v>250</v>
      </c>
      <c r="AE486" s="79"/>
    </row>
    <row r="487" ht="16.5" customHeight="1">
      <c r="A487" s="403">
        <v>61.0</v>
      </c>
      <c r="B487" s="403" t="s">
        <v>4323</v>
      </c>
      <c r="C487" s="405" t="s">
        <v>13064</v>
      </c>
      <c r="D487" s="389"/>
      <c r="E487" s="389"/>
      <c r="F487" s="532"/>
      <c r="G487" s="527"/>
      <c r="H487" s="527"/>
      <c r="I487" s="532"/>
      <c r="J487" s="94"/>
      <c r="K487" s="140"/>
      <c r="L487" s="54"/>
      <c r="M487" s="254"/>
      <c r="N487" s="8"/>
      <c r="O487" s="8"/>
      <c r="P487" s="54"/>
      <c r="Q487" s="604" t="s">
        <v>23</v>
      </c>
      <c r="R487" s="605" t="s">
        <v>24</v>
      </c>
      <c r="S487" s="606"/>
      <c r="T487" s="606"/>
      <c r="U487" s="607"/>
      <c r="V487" s="608"/>
      <c r="W487" s="609"/>
      <c r="X487" s="610"/>
      <c r="Y487" s="611"/>
      <c r="Z487" s="612"/>
      <c r="AA487" s="613"/>
      <c r="AB487" s="613"/>
      <c r="AC487" s="613"/>
      <c r="AD487" s="414">
        <f>ROUND(ROUND(H440*P$476,0)*T488,0)</f>
        <v>247</v>
      </c>
      <c r="AE487" s="79"/>
    </row>
    <row r="488" ht="16.5" customHeight="1">
      <c r="A488" s="403">
        <v>61.0</v>
      </c>
      <c r="B488" s="403" t="s">
        <v>4325</v>
      </c>
      <c r="C488" s="405" t="s">
        <v>13065</v>
      </c>
      <c r="D488" s="389"/>
      <c r="E488" s="389"/>
      <c r="F488" s="532"/>
      <c r="G488" s="527"/>
      <c r="H488" s="527"/>
      <c r="I488" s="532"/>
      <c r="J488" s="94"/>
      <c r="K488" s="140"/>
      <c r="L488" s="54"/>
      <c r="M488" s="254"/>
      <c r="N488" s="8"/>
      <c r="O488" s="8"/>
      <c r="P488" s="54"/>
      <c r="Q488" s="481"/>
      <c r="R488" s="506"/>
      <c r="S488" s="614" t="s">
        <v>21</v>
      </c>
      <c r="T488" s="615">
        <v>0.7</v>
      </c>
      <c r="U488" s="616"/>
      <c r="V488" s="617"/>
      <c r="W488" s="618"/>
      <c r="X488" s="619"/>
      <c r="Y488" s="620"/>
      <c r="Z488" s="621"/>
      <c r="AA488" s="613" t="s">
        <v>30</v>
      </c>
      <c r="AB488" s="622">
        <v>5.0</v>
      </c>
      <c r="AC488" s="623" t="s">
        <v>31</v>
      </c>
      <c r="AD488" s="414">
        <f>ROUND(ROUND(H440*P$476,0)*T488,0)-AB488</f>
        <v>242</v>
      </c>
      <c r="AE488" s="79"/>
    </row>
    <row r="489" ht="16.5" customHeight="1">
      <c r="A489" s="403">
        <v>61.0</v>
      </c>
      <c r="B489" s="403" t="s">
        <v>4327</v>
      </c>
      <c r="C489" s="405" t="s">
        <v>13066</v>
      </c>
      <c r="D489" s="389"/>
      <c r="E489" s="389"/>
      <c r="F489" s="532"/>
      <c r="G489" s="527"/>
      <c r="H489" s="527"/>
      <c r="I489" s="532"/>
      <c r="J489" s="94"/>
      <c r="K489" s="140"/>
      <c r="L489" s="54"/>
      <c r="M489" s="254"/>
      <c r="N489" s="8"/>
      <c r="O489" s="8"/>
      <c r="P489" s="54"/>
      <c r="Q489" s="481"/>
      <c r="R489" s="506"/>
      <c r="S489" s="618"/>
      <c r="T489" s="618"/>
      <c r="U489" s="616"/>
      <c r="V489" s="617"/>
      <c r="W489" s="618"/>
      <c r="X489" s="507" t="s">
        <v>20</v>
      </c>
      <c r="Y489" s="624" t="s">
        <v>21</v>
      </c>
      <c r="Z489" s="625">
        <v>0.85</v>
      </c>
      <c r="AA489" s="626"/>
      <c r="AB489" s="613"/>
      <c r="AC489" s="613"/>
      <c r="AD489" s="414">
        <f>ROUND(ROUND(ROUND(H440*P$476,0)*T488,0)*Z489,0)</f>
        <v>210</v>
      </c>
      <c r="AE489" s="79"/>
    </row>
    <row r="490" ht="16.5" customHeight="1">
      <c r="A490" s="403">
        <v>61.0</v>
      </c>
      <c r="B490" s="403" t="s">
        <v>4329</v>
      </c>
      <c r="C490" s="405" t="s">
        <v>13067</v>
      </c>
      <c r="D490" s="389"/>
      <c r="E490" s="389"/>
      <c r="F490" s="532"/>
      <c r="G490" s="527"/>
      <c r="H490" s="527"/>
      <c r="I490" s="532"/>
      <c r="J490" s="94"/>
      <c r="K490" s="140"/>
      <c r="L490" s="54"/>
      <c r="M490" s="254"/>
      <c r="N490" s="8"/>
      <c r="O490" s="8"/>
      <c r="P490" s="54"/>
      <c r="Q490" s="508"/>
      <c r="R490" s="510"/>
      <c r="S490" s="614"/>
      <c r="T490" s="614"/>
      <c r="U490" s="627"/>
      <c r="V490" s="628"/>
      <c r="W490" s="629"/>
      <c r="X490" s="495"/>
      <c r="Y490" s="630"/>
      <c r="Z490" s="631"/>
      <c r="AA490" s="613" t="s">
        <v>30</v>
      </c>
      <c r="AB490" s="622">
        <v>5.0</v>
      </c>
      <c r="AC490" s="623" t="s">
        <v>31</v>
      </c>
      <c r="AD490" s="414">
        <f>ROUND(ROUND(ROUND(H440*P$476,0)*T488,0)*Z489,0)-AB490</f>
        <v>205</v>
      </c>
      <c r="AE490" s="79"/>
    </row>
    <row r="491" ht="16.5" customHeight="1">
      <c r="A491" s="403">
        <v>61.0</v>
      </c>
      <c r="B491" s="403" t="s">
        <v>4331</v>
      </c>
      <c r="C491" s="405" t="s">
        <v>13068</v>
      </c>
      <c r="D491" s="389"/>
      <c r="E491" s="389"/>
      <c r="F491" s="532"/>
      <c r="G491" s="527"/>
      <c r="H491" s="527"/>
      <c r="I491" s="532"/>
      <c r="J491" s="94"/>
      <c r="K491" s="140"/>
      <c r="L491" s="54"/>
      <c r="M491" s="254"/>
      <c r="N491" s="8"/>
      <c r="O491" s="8"/>
      <c r="P491" s="54"/>
      <c r="Q491" s="632"/>
      <c r="R491" s="618"/>
      <c r="S491" s="618"/>
      <c r="T491" s="618"/>
      <c r="U491" s="605" t="s">
        <v>326</v>
      </c>
      <c r="V491" s="624" t="s">
        <v>21</v>
      </c>
      <c r="W491" s="633">
        <v>0.7</v>
      </c>
      <c r="X491" s="610"/>
      <c r="Y491" s="611"/>
      <c r="Z491" s="612"/>
      <c r="AA491" s="613"/>
      <c r="AB491" s="613"/>
      <c r="AC491" s="613"/>
      <c r="AD491" s="414">
        <f>ROUND(ROUND(ROUND(H440*P$476,0)*T488,0)*W491,0)</f>
        <v>173</v>
      </c>
      <c r="AE491" s="79"/>
    </row>
    <row r="492" ht="16.5" customHeight="1">
      <c r="A492" s="403">
        <v>61.0</v>
      </c>
      <c r="B492" s="403" t="s">
        <v>4333</v>
      </c>
      <c r="C492" s="405" t="s">
        <v>13069</v>
      </c>
      <c r="D492" s="389"/>
      <c r="E492" s="389"/>
      <c r="F492" s="532"/>
      <c r="G492" s="527"/>
      <c r="H492" s="527"/>
      <c r="I492" s="532"/>
      <c r="J492" s="94"/>
      <c r="K492" s="140"/>
      <c r="L492" s="54"/>
      <c r="M492" s="254"/>
      <c r="N492" s="8"/>
      <c r="O492" s="8"/>
      <c r="P492" s="54"/>
      <c r="Q492" s="632"/>
      <c r="R492" s="618"/>
      <c r="S492" s="618"/>
      <c r="T492" s="618"/>
      <c r="U492" s="506"/>
      <c r="V492" s="614"/>
      <c r="W492" s="615"/>
      <c r="X492" s="634"/>
      <c r="Y492" s="635"/>
      <c r="Z492" s="621"/>
      <c r="AA492" s="613" t="s">
        <v>30</v>
      </c>
      <c r="AB492" s="622">
        <v>5.0</v>
      </c>
      <c r="AC492" s="623" t="s">
        <v>31</v>
      </c>
      <c r="AD492" s="414">
        <f>ROUND(ROUND(ROUND(H440*P$476,0)*T488,0)*W491,0)-AB492</f>
        <v>168</v>
      </c>
      <c r="AE492" s="79"/>
    </row>
    <row r="493" ht="16.5" customHeight="1">
      <c r="A493" s="403">
        <v>61.0</v>
      </c>
      <c r="B493" s="403" t="s">
        <v>4335</v>
      </c>
      <c r="C493" s="405" t="s">
        <v>13070</v>
      </c>
      <c r="D493" s="389"/>
      <c r="E493" s="389"/>
      <c r="F493" s="532"/>
      <c r="G493" s="527"/>
      <c r="H493" s="527"/>
      <c r="I493" s="532"/>
      <c r="J493" s="94"/>
      <c r="K493" s="140"/>
      <c r="L493" s="54"/>
      <c r="M493" s="254"/>
      <c r="N493" s="8"/>
      <c r="O493" s="8"/>
      <c r="P493" s="54"/>
      <c r="Q493" s="636"/>
      <c r="R493" s="614"/>
      <c r="S493" s="637"/>
      <c r="T493" s="638"/>
      <c r="U493" s="510"/>
      <c r="V493" s="639"/>
      <c r="W493" s="640"/>
      <c r="X493" s="507" t="s">
        <v>20</v>
      </c>
      <c r="Y493" s="624" t="s">
        <v>21</v>
      </c>
      <c r="Z493" s="625">
        <v>0.85</v>
      </c>
      <c r="AA493" s="626"/>
      <c r="AB493" s="613"/>
      <c r="AC493" s="613"/>
      <c r="AD493" s="414">
        <f>ROUND(ROUND(ROUND(ROUND(H440*P$476,0)*T488,0)*W491,0)*Z493,0)</f>
        <v>147</v>
      </c>
      <c r="AE493" s="79"/>
    </row>
    <row r="494" ht="16.5" customHeight="1">
      <c r="A494" s="403">
        <v>61.0</v>
      </c>
      <c r="B494" s="403" t="s">
        <v>4337</v>
      </c>
      <c r="C494" s="405" t="s">
        <v>13071</v>
      </c>
      <c r="D494" s="389"/>
      <c r="E494" s="389"/>
      <c r="F494" s="532"/>
      <c r="G494" s="527"/>
      <c r="H494" s="527"/>
      <c r="I494" s="532"/>
      <c r="J494" s="94"/>
      <c r="K494" s="140"/>
      <c r="L494" s="54"/>
      <c r="M494" s="254"/>
      <c r="N494" s="8"/>
      <c r="O494" s="8"/>
      <c r="P494" s="54"/>
      <c r="Q494" s="636"/>
      <c r="R494" s="614"/>
      <c r="S494" s="614"/>
      <c r="T494" s="614"/>
      <c r="U494" s="641"/>
      <c r="V494" s="642"/>
      <c r="W494" s="643"/>
      <c r="X494" s="495"/>
      <c r="Y494" s="630"/>
      <c r="Z494" s="631"/>
      <c r="AA494" s="613" t="s">
        <v>30</v>
      </c>
      <c r="AB494" s="622">
        <v>5.0</v>
      </c>
      <c r="AC494" s="623" t="s">
        <v>31</v>
      </c>
      <c r="AD494" s="414">
        <f>ROUND(ROUND(ROUND(ROUND(H440*P$476,0)*T488,0)*W491,0)*Z493,0)-AB494</f>
        <v>142</v>
      </c>
      <c r="AE494" s="79"/>
    </row>
    <row r="495" ht="16.5" customHeight="1">
      <c r="A495" s="403">
        <v>61.0</v>
      </c>
      <c r="B495" s="403" t="s">
        <v>4339</v>
      </c>
      <c r="C495" s="405" t="s">
        <v>13072</v>
      </c>
      <c r="D495" s="389"/>
      <c r="E495" s="389"/>
      <c r="F495" s="532"/>
      <c r="G495" s="527"/>
      <c r="H495" s="527"/>
      <c r="I495" s="532"/>
      <c r="J495" s="94"/>
      <c r="K495" s="140"/>
      <c r="L495" s="54"/>
      <c r="M495" s="254"/>
      <c r="N495" s="8"/>
      <c r="O495" s="8"/>
      <c r="P495" s="54"/>
      <c r="Q495" s="632"/>
      <c r="R495" s="614"/>
      <c r="S495" s="644"/>
      <c r="T495" s="645"/>
      <c r="U495" s="605" t="s">
        <v>329</v>
      </c>
      <c r="V495" s="614" t="s">
        <v>21</v>
      </c>
      <c r="W495" s="615">
        <v>0.85</v>
      </c>
      <c r="X495" s="610"/>
      <c r="Y495" s="611"/>
      <c r="Z495" s="612"/>
      <c r="AA495" s="613"/>
      <c r="AB495" s="613"/>
      <c r="AC495" s="613"/>
      <c r="AD495" s="414">
        <f>ROUND(ROUND(ROUND(H440*P$476,0)*T488,0)*W495,0)</f>
        <v>210</v>
      </c>
      <c r="AE495" s="79"/>
    </row>
    <row r="496" ht="16.5" customHeight="1">
      <c r="A496" s="403">
        <v>61.0</v>
      </c>
      <c r="B496" s="403" t="s">
        <v>4341</v>
      </c>
      <c r="C496" s="405" t="s">
        <v>13073</v>
      </c>
      <c r="D496" s="389"/>
      <c r="E496" s="389"/>
      <c r="F496" s="532"/>
      <c r="G496" s="527"/>
      <c r="H496" s="527"/>
      <c r="I496" s="532"/>
      <c r="J496" s="94"/>
      <c r="K496" s="140"/>
      <c r="L496" s="54"/>
      <c r="M496" s="254"/>
      <c r="N496" s="8"/>
      <c r="O496" s="8"/>
      <c r="P496" s="54"/>
      <c r="Q496" s="632"/>
      <c r="R496" s="614"/>
      <c r="S496" s="615"/>
      <c r="T496" s="615"/>
      <c r="U496" s="506"/>
      <c r="V496" s="614"/>
      <c r="W496" s="615"/>
      <c r="X496" s="634"/>
      <c r="Y496" s="635"/>
      <c r="Z496" s="621"/>
      <c r="AA496" s="613" t="s">
        <v>30</v>
      </c>
      <c r="AB496" s="622">
        <v>5.0</v>
      </c>
      <c r="AC496" s="623" t="s">
        <v>31</v>
      </c>
      <c r="AD496" s="414">
        <f>ROUND(ROUND(ROUND(H440*P$476,0)*T488,0)*W495,0)-AB496</f>
        <v>205</v>
      </c>
      <c r="AE496" s="79"/>
    </row>
    <row r="497" ht="16.5" customHeight="1">
      <c r="A497" s="403">
        <v>61.0</v>
      </c>
      <c r="B497" s="403" t="s">
        <v>4343</v>
      </c>
      <c r="C497" s="405" t="s">
        <v>13074</v>
      </c>
      <c r="D497" s="389"/>
      <c r="E497" s="389"/>
      <c r="F497" s="532"/>
      <c r="G497" s="527"/>
      <c r="H497" s="527"/>
      <c r="I497" s="532"/>
      <c r="J497" s="94"/>
      <c r="K497" s="140"/>
      <c r="L497" s="54"/>
      <c r="M497" s="254"/>
      <c r="N497" s="8"/>
      <c r="O497" s="8"/>
      <c r="P497" s="54"/>
      <c r="Q497" s="636"/>
      <c r="R497" s="614"/>
      <c r="S497" s="615"/>
      <c r="T497" s="615"/>
      <c r="U497" s="506"/>
      <c r="V497" s="639"/>
      <c r="W497" s="640"/>
      <c r="X497" s="507" t="s">
        <v>20</v>
      </c>
      <c r="Y497" s="624" t="s">
        <v>21</v>
      </c>
      <c r="Z497" s="625">
        <v>0.85</v>
      </c>
      <c r="AA497" s="626"/>
      <c r="AB497" s="613"/>
      <c r="AC497" s="613"/>
      <c r="AD497" s="414">
        <f>ROUND(ROUND(ROUND(ROUND(H440*P$476,0)*T488,0)*W495,0)*Z497,0)</f>
        <v>179</v>
      </c>
      <c r="AE497" s="79"/>
    </row>
    <row r="498" ht="16.5" customHeight="1">
      <c r="A498" s="403">
        <v>61.0</v>
      </c>
      <c r="B498" s="403" t="s">
        <v>4345</v>
      </c>
      <c r="C498" s="405" t="s">
        <v>13075</v>
      </c>
      <c r="D498" s="389"/>
      <c r="E498" s="389"/>
      <c r="F498" s="532"/>
      <c r="G498" s="527"/>
      <c r="H498" s="527"/>
      <c r="I498" s="532"/>
      <c r="J498" s="94"/>
      <c r="K498" s="140"/>
      <c r="L498" s="54"/>
      <c r="M498" s="254"/>
      <c r="N498" s="8"/>
      <c r="O498" s="8"/>
      <c r="P498" s="54"/>
      <c r="Q498" s="632"/>
      <c r="R498" s="614"/>
      <c r="S498" s="614"/>
      <c r="T498" s="614"/>
      <c r="U498" s="495"/>
      <c r="V498" s="642"/>
      <c r="W498" s="643"/>
      <c r="X498" s="495"/>
      <c r="Y498" s="630"/>
      <c r="Z498" s="631"/>
      <c r="AA498" s="613" t="s">
        <v>30</v>
      </c>
      <c r="AB498" s="622">
        <v>5.0</v>
      </c>
      <c r="AC498" s="623" t="s">
        <v>31</v>
      </c>
      <c r="AD498" s="414">
        <f>ROUND(ROUND(ROUND(ROUND(H440*P$476,0)*T488,0)*W495,0)*Z497,0)-AB498</f>
        <v>174</v>
      </c>
      <c r="AE498" s="79"/>
    </row>
    <row r="499" ht="16.5" customHeight="1">
      <c r="A499" s="403">
        <v>61.0</v>
      </c>
      <c r="B499" s="403" t="s">
        <v>4347</v>
      </c>
      <c r="C499" s="405" t="s">
        <v>13076</v>
      </c>
      <c r="D499" s="389"/>
      <c r="E499" s="389"/>
      <c r="F499" s="532"/>
      <c r="G499" s="527"/>
      <c r="H499" s="527"/>
      <c r="I499" s="532"/>
      <c r="J499" s="94"/>
      <c r="K499" s="140"/>
      <c r="L499" s="54"/>
      <c r="M499" s="254"/>
      <c r="N499" s="8"/>
      <c r="O499" s="8"/>
      <c r="P499" s="54"/>
      <c r="Q499" s="632"/>
      <c r="R499" s="605" t="s">
        <v>27</v>
      </c>
      <c r="S499" s="606"/>
      <c r="T499" s="606"/>
      <c r="U499" s="607"/>
      <c r="V499" s="608"/>
      <c r="W499" s="609"/>
      <c r="X499" s="610"/>
      <c r="Y499" s="611"/>
      <c r="Z499" s="612"/>
      <c r="AA499" s="613"/>
      <c r="AB499" s="613"/>
      <c r="AC499" s="613"/>
      <c r="AD499" s="414">
        <f>ROUND(ROUND(H440*P$476,0)*T500,0)</f>
        <v>177</v>
      </c>
      <c r="AE499" s="79"/>
    </row>
    <row r="500" ht="16.5" customHeight="1">
      <c r="A500" s="403">
        <v>61.0</v>
      </c>
      <c r="B500" s="403" t="s">
        <v>4349</v>
      </c>
      <c r="C500" s="405" t="s">
        <v>13077</v>
      </c>
      <c r="D500" s="389"/>
      <c r="E500" s="389"/>
      <c r="F500" s="532"/>
      <c r="G500" s="527"/>
      <c r="H500" s="527"/>
      <c r="I500" s="532"/>
      <c r="J500" s="94"/>
      <c r="K500" s="140"/>
      <c r="L500" s="54"/>
      <c r="M500" s="254"/>
      <c r="N500" s="8"/>
      <c r="O500" s="8"/>
      <c r="P500" s="54"/>
      <c r="Q500" s="646"/>
      <c r="R500" s="506"/>
      <c r="S500" s="614" t="s">
        <v>21</v>
      </c>
      <c r="T500" s="615">
        <v>0.5</v>
      </c>
      <c r="U500" s="616"/>
      <c r="V500" s="617"/>
      <c r="W500" s="618"/>
      <c r="X500" s="619"/>
      <c r="Y500" s="620"/>
      <c r="Z500" s="621"/>
      <c r="AA500" s="613" t="s">
        <v>30</v>
      </c>
      <c r="AB500" s="622">
        <v>5.0</v>
      </c>
      <c r="AC500" s="623" t="s">
        <v>31</v>
      </c>
      <c r="AD500" s="414">
        <f>ROUND(ROUND(H440*P$476,0)*T500,0)-AB500</f>
        <v>172</v>
      </c>
      <c r="AE500" s="79"/>
    </row>
    <row r="501" ht="16.5" customHeight="1">
      <c r="A501" s="403">
        <v>61.0</v>
      </c>
      <c r="B501" s="403" t="s">
        <v>4351</v>
      </c>
      <c r="C501" s="405" t="s">
        <v>13078</v>
      </c>
      <c r="D501" s="389"/>
      <c r="E501" s="389"/>
      <c r="F501" s="532"/>
      <c r="G501" s="527"/>
      <c r="H501" s="527"/>
      <c r="I501" s="532"/>
      <c r="J501" s="94"/>
      <c r="K501" s="140"/>
      <c r="L501" s="54"/>
      <c r="M501" s="254"/>
      <c r="N501" s="8"/>
      <c r="O501" s="8"/>
      <c r="P501" s="54"/>
      <c r="Q501" s="646"/>
      <c r="R501" s="506"/>
      <c r="S501" s="618"/>
      <c r="T501" s="618"/>
      <c r="U501" s="616"/>
      <c r="V501" s="617"/>
      <c r="W501" s="618"/>
      <c r="X501" s="507" t="s">
        <v>20</v>
      </c>
      <c r="Y501" s="624" t="s">
        <v>21</v>
      </c>
      <c r="Z501" s="625">
        <v>0.85</v>
      </c>
      <c r="AA501" s="626"/>
      <c r="AB501" s="613"/>
      <c r="AC501" s="613"/>
      <c r="AD501" s="414">
        <f>ROUND(ROUND(ROUND(H440*P$476,0)*T500,0)*Z501,0)</f>
        <v>150</v>
      </c>
      <c r="AE501" s="79"/>
    </row>
    <row r="502" ht="16.5" customHeight="1">
      <c r="A502" s="403">
        <v>61.0</v>
      </c>
      <c r="B502" s="403" t="s">
        <v>4353</v>
      </c>
      <c r="C502" s="405" t="s">
        <v>13079</v>
      </c>
      <c r="D502" s="389"/>
      <c r="E502" s="389"/>
      <c r="F502" s="532"/>
      <c r="G502" s="527"/>
      <c r="H502" s="527"/>
      <c r="I502" s="532"/>
      <c r="J502" s="94"/>
      <c r="K502" s="140"/>
      <c r="L502" s="54"/>
      <c r="M502" s="254"/>
      <c r="N502" s="8"/>
      <c r="O502" s="8"/>
      <c r="P502" s="54"/>
      <c r="Q502" s="646"/>
      <c r="R502" s="510"/>
      <c r="S502" s="614"/>
      <c r="T502" s="614"/>
      <c r="U502" s="627"/>
      <c r="V502" s="628"/>
      <c r="W502" s="629"/>
      <c r="X502" s="495"/>
      <c r="Y502" s="630"/>
      <c r="Z502" s="631"/>
      <c r="AA502" s="613" t="s">
        <v>30</v>
      </c>
      <c r="AB502" s="622">
        <v>5.0</v>
      </c>
      <c r="AC502" s="623" t="s">
        <v>31</v>
      </c>
      <c r="AD502" s="414">
        <f>ROUND(ROUND(ROUND(H440*P$476,0)*T500,0)*Z501,0)-AB502</f>
        <v>145</v>
      </c>
      <c r="AE502" s="79"/>
    </row>
    <row r="503" ht="16.5" customHeight="1">
      <c r="A503" s="403">
        <v>61.0</v>
      </c>
      <c r="B503" s="403" t="s">
        <v>4355</v>
      </c>
      <c r="C503" s="405" t="s">
        <v>13080</v>
      </c>
      <c r="D503" s="389"/>
      <c r="E503" s="389"/>
      <c r="F503" s="532"/>
      <c r="G503" s="527"/>
      <c r="H503" s="527"/>
      <c r="I503" s="532"/>
      <c r="J503" s="94"/>
      <c r="K503" s="140"/>
      <c r="L503" s="54"/>
      <c r="M503" s="254"/>
      <c r="N503" s="8"/>
      <c r="O503" s="8"/>
      <c r="P503" s="54"/>
      <c r="Q503" s="632"/>
      <c r="R503" s="618"/>
      <c r="S503" s="618"/>
      <c r="T503" s="618"/>
      <c r="U503" s="605" t="s">
        <v>326</v>
      </c>
      <c r="V503" s="624" t="s">
        <v>21</v>
      </c>
      <c r="W503" s="633">
        <v>0.7</v>
      </c>
      <c r="X503" s="610"/>
      <c r="Y503" s="611"/>
      <c r="Z503" s="612"/>
      <c r="AA503" s="613"/>
      <c r="AB503" s="613"/>
      <c r="AC503" s="613"/>
      <c r="AD503" s="414">
        <f>ROUND(ROUND(ROUND(H440*P$476,0)*T500,0)*W503,0)</f>
        <v>124</v>
      </c>
      <c r="AE503" s="79"/>
    </row>
    <row r="504" ht="16.5" customHeight="1">
      <c r="A504" s="403">
        <v>61.0</v>
      </c>
      <c r="B504" s="403" t="s">
        <v>4357</v>
      </c>
      <c r="C504" s="405" t="s">
        <v>13081</v>
      </c>
      <c r="D504" s="389"/>
      <c r="E504" s="389"/>
      <c r="F504" s="532"/>
      <c r="G504" s="527"/>
      <c r="H504" s="527"/>
      <c r="I504" s="532"/>
      <c r="J504" s="94"/>
      <c r="K504" s="140"/>
      <c r="L504" s="54"/>
      <c r="M504" s="254"/>
      <c r="N504" s="8"/>
      <c r="O504" s="8"/>
      <c r="P504" s="54"/>
      <c r="Q504" s="632"/>
      <c r="R504" s="618"/>
      <c r="S504" s="618"/>
      <c r="T504" s="618"/>
      <c r="U504" s="506"/>
      <c r="V504" s="614"/>
      <c r="W504" s="615"/>
      <c r="X504" s="634"/>
      <c r="Y504" s="635"/>
      <c r="Z504" s="621"/>
      <c r="AA504" s="613" t="s">
        <v>30</v>
      </c>
      <c r="AB504" s="622">
        <v>5.0</v>
      </c>
      <c r="AC504" s="623" t="s">
        <v>31</v>
      </c>
      <c r="AD504" s="414">
        <f>ROUND(ROUND(ROUND(H440*P$476,0)*T500,0)*W503,0)-AB504</f>
        <v>119</v>
      </c>
      <c r="AE504" s="79"/>
    </row>
    <row r="505" ht="16.5" customHeight="1">
      <c r="A505" s="403">
        <v>61.0</v>
      </c>
      <c r="B505" s="403" t="s">
        <v>4359</v>
      </c>
      <c r="C505" s="405" t="s">
        <v>13082</v>
      </c>
      <c r="D505" s="389"/>
      <c r="E505" s="389"/>
      <c r="F505" s="532"/>
      <c r="G505" s="527"/>
      <c r="H505" s="527"/>
      <c r="I505" s="532"/>
      <c r="J505" s="94"/>
      <c r="K505" s="140"/>
      <c r="L505" s="54"/>
      <c r="M505" s="254"/>
      <c r="N505" s="8"/>
      <c r="O505" s="8"/>
      <c r="P505" s="54"/>
      <c r="Q505" s="636"/>
      <c r="R505" s="614"/>
      <c r="S505" s="637"/>
      <c r="T505" s="638"/>
      <c r="U505" s="510"/>
      <c r="V505" s="639"/>
      <c r="W505" s="640"/>
      <c r="X505" s="507" t="s">
        <v>20</v>
      </c>
      <c r="Y505" s="624" t="s">
        <v>21</v>
      </c>
      <c r="Z505" s="625">
        <v>0.85</v>
      </c>
      <c r="AA505" s="626"/>
      <c r="AB505" s="613"/>
      <c r="AC505" s="613"/>
      <c r="AD505" s="414">
        <f>ROUND(ROUND(ROUND(ROUND(H440*P$476,0)*T500,0)*W503,0)*Z505,0)</f>
        <v>105</v>
      </c>
      <c r="AE505" s="79"/>
    </row>
    <row r="506" ht="16.5" customHeight="1">
      <c r="A506" s="403">
        <v>61.0</v>
      </c>
      <c r="B506" s="403" t="s">
        <v>4361</v>
      </c>
      <c r="C506" s="405" t="s">
        <v>13083</v>
      </c>
      <c r="D506" s="389"/>
      <c r="E506" s="389"/>
      <c r="F506" s="532"/>
      <c r="G506" s="527"/>
      <c r="H506" s="527"/>
      <c r="I506" s="532"/>
      <c r="J506" s="94"/>
      <c r="K506" s="140"/>
      <c r="L506" s="54"/>
      <c r="M506" s="254"/>
      <c r="N506" s="8"/>
      <c r="O506" s="8"/>
      <c r="P506" s="54"/>
      <c r="Q506" s="636"/>
      <c r="R506" s="614"/>
      <c r="S506" s="614"/>
      <c r="T506" s="614"/>
      <c r="U506" s="641"/>
      <c r="V506" s="642"/>
      <c r="W506" s="643"/>
      <c r="X506" s="495"/>
      <c r="Y506" s="630"/>
      <c r="Z506" s="631"/>
      <c r="AA506" s="613" t="s">
        <v>30</v>
      </c>
      <c r="AB506" s="622">
        <v>5.0</v>
      </c>
      <c r="AC506" s="623" t="s">
        <v>31</v>
      </c>
      <c r="AD506" s="414">
        <f>ROUND(ROUND(ROUND(ROUND(H440*P$476,0)*T500,0)*W503,0)*Z505,0)-AB506</f>
        <v>100</v>
      </c>
      <c r="AE506" s="79"/>
    </row>
    <row r="507" ht="16.5" customHeight="1">
      <c r="A507" s="403">
        <v>61.0</v>
      </c>
      <c r="B507" s="403" t="s">
        <v>4363</v>
      </c>
      <c r="C507" s="405" t="s">
        <v>13084</v>
      </c>
      <c r="D507" s="389"/>
      <c r="E507" s="389"/>
      <c r="F507" s="532"/>
      <c r="G507" s="527"/>
      <c r="H507" s="527"/>
      <c r="I507" s="532"/>
      <c r="J507" s="94"/>
      <c r="K507" s="140"/>
      <c r="L507" s="54"/>
      <c r="M507" s="254"/>
      <c r="N507" s="8"/>
      <c r="O507" s="8"/>
      <c r="P507" s="54"/>
      <c r="Q507" s="632"/>
      <c r="R507" s="614"/>
      <c r="S507" s="644"/>
      <c r="T507" s="645"/>
      <c r="U507" s="605" t="s">
        <v>329</v>
      </c>
      <c r="V507" s="614" t="s">
        <v>21</v>
      </c>
      <c r="W507" s="615">
        <v>0.85</v>
      </c>
      <c r="X507" s="610"/>
      <c r="Y507" s="611"/>
      <c r="Z507" s="612"/>
      <c r="AA507" s="613"/>
      <c r="AB507" s="613"/>
      <c r="AC507" s="613"/>
      <c r="AD507" s="414">
        <f>ROUND(ROUND(ROUND(H440*P$476,0)*T500,0)*W507,0)</f>
        <v>150</v>
      </c>
      <c r="AE507" s="79"/>
    </row>
    <row r="508" ht="16.5" customHeight="1">
      <c r="A508" s="403">
        <v>61.0</v>
      </c>
      <c r="B508" s="403" t="s">
        <v>4365</v>
      </c>
      <c r="C508" s="405" t="s">
        <v>13085</v>
      </c>
      <c r="D508" s="389"/>
      <c r="E508" s="389"/>
      <c r="F508" s="532"/>
      <c r="G508" s="527"/>
      <c r="H508" s="527"/>
      <c r="I508" s="532"/>
      <c r="J508" s="94"/>
      <c r="K508" s="140"/>
      <c r="L508" s="54"/>
      <c r="M508" s="254"/>
      <c r="N508" s="8"/>
      <c r="O508" s="8"/>
      <c r="P508" s="54"/>
      <c r="Q508" s="632"/>
      <c r="R508" s="614"/>
      <c r="S508" s="615"/>
      <c r="T508" s="615"/>
      <c r="U508" s="506"/>
      <c r="V508" s="614"/>
      <c r="W508" s="615"/>
      <c r="X508" s="634"/>
      <c r="Y508" s="635"/>
      <c r="Z508" s="621"/>
      <c r="AA508" s="613" t="s">
        <v>30</v>
      </c>
      <c r="AB508" s="622">
        <v>5.0</v>
      </c>
      <c r="AC508" s="623" t="s">
        <v>31</v>
      </c>
      <c r="AD508" s="414">
        <f>ROUND(ROUND(ROUND(H440*P$476,0)*T500,0)*W507,0)-AB508</f>
        <v>145</v>
      </c>
      <c r="AE508" s="79"/>
    </row>
    <row r="509" ht="16.5" customHeight="1">
      <c r="A509" s="403">
        <v>61.0</v>
      </c>
      <c r="B509" s="403" t="s">
        <v>4367</v>
      </c>
      <c r="C509" s="405" t="s">
        <v>13086</v>
      </c>
      <c r="D509" s="389"/>
      <c r="E509" s="389"/>
      <c r="F509" s="532"/>
      <c r="G509" s="527"/>
      <c r="H509" s="527"/>
      <c r="I509" s="532"/>
      <c r="J509" s="94"/>
      <c r="K509" s="140"/>
      <c r="L509" s="54"/>
      <c r="M509" s="254"/>
      <c r="N509" s="8"/>
      <c r="O509" s="8"/>
      <c r="P509" s="54"/>
      <c r="Q509" s="636"/>
      <c r="R509" s="614"/>
      <c r="S509" s="615"/>
      <c r="T509" s="615"/>
      <c r="U509" s="506"/>
      <c r="V509" s="639"/>
      <c r="W509" s="640"/>
      <c r="X509" s="507" t="s">
        <v>20</v>
      </c>
      <c r="Y509" s="624" t="s">
        <v>21</v>
      </c>
      <c r="Z509" s="625">
        <v>0.85</v>
      </c>
      <c r="AA509" s="626"/>
      <c r="AB509" s="613"/>
      <c r="AC509" s="613"/>
      <c r="AD509" s="414">
        <f>ROUND(ROUND(ROUND(ROUND(H440*P$476,0)*T500,0)*W507,0)*Z509,0)</f>
        <v>128</v>
      </c>
      <c r="AE509" s="79"/>
    </row>
    <row r="510" ht="16.5" customHeight="1">
      <c r="A510" s="403">
        <v>61.0</v>
      </c>
      <c r="B510" s="403" t="s">
        <v>4369</v>
      </c>
      <c r="C510" s="405" t="s">
        <v>13087</v>
      </c>
      <c r="D510" s="389"/>
      <c r="E510" s="389"/>
      <c r="F510" s="532"/>
      <c r="G510" s="527"/>
      <c r="H510" s="527"/>
      <c r="I510" s="532"/>
      <c r="J510" s="94"/>
      <c r="K510" s="140"/>
      <c r="L510" s="54"/>
      <c r="M510" s="254"/>
      <c r="N510" s="8"/>
      <c r="O510" s="8"/>
      <c r="P510" s="54"/>
      <c r="Q510" s="647"/>
      <c r="R510" s="614"/>
      <c r="S510" s="614"/>
      <c r="T510" s="614"/>
      <c r="U510" s="495"/>
      <c r="V510" s="642"/>
      <c r="W510" s="643"/>
      <c r="X510" s="495"/>
      <c r="Y510" s="630"/>
      <c r="Z510" s="631"/>
      <c r="AA510" s="613" t="s">
        <v>30</v>
      </c>
      <c r="AB510" s="622">
        <v>5.0</v>
      </c>
      <c r="AC510" s="623" t="s">
        <v>31</v>
      </c>
      <c r="AD510" s="414">
        <f>ROUND(ROUND(ROUND(ROUND(H440*P$476,0)*T500,0)*W507,0)*Z509,0)-AB510</f>
        <v>123</v>
      </c>
      <c r="AE510" s="79"/>
    </row>
    <row r="511" ht="16.5" customHeight="1">
      <c r="A511" s="29">
        <v>61.0</v>
      </c>
      <c r="B511" s="29" t="s">
        <v>4371</v>
      </c>
      <c r="C511" s="32" t="s">
        <v>13088</v>
      </c>
      <c r="D511" s="389"/>
      <c r="E511" s="389"/>
      <c r="F511" s="532"/>
      <c r="G511" s="527"/>
      <c r="H511" s="527"/>
      <c r="I511" s="532"/>
      <c r="J511" s="130" t="s">
        <v>38</v>
      </c>
      <c r="K511" s="538"/>
      <c r="L511" s="590"/>
      <c r="M511" s="241" t="s">
        <v>4961</v>
      </c>
      <c r="N511" s="598" t="s">
        <v>4962</v>
      </c>
      <c r="O511" s="7"/>
      <c r="P511" s="7"/>
      <c r="Q511" s="37"/>
      <c r="R511" s="7"/>
      <c r="S511" s="7"/>
      <c r="T511" s="7"/>
      <c r="U511" s="521"/>
      <c r="V511" s="14"/>
      <c r="W511" s="8"/>
      <c r="X511" s="37"/>
      <c r="Y511" s="7"/>
      <c r="Z511" s="39"/>
      <c r="AA511" s="213"/>
      <c r="AB511" s="213"/>
      <c r="AC511" s="213"/>
      <c r="AD511" s="45">
        <f>ROUND(ROUND(H440+K512,0)*P$512,0)</f>
        <v>503</v>
      </c>
      <c r="AE511" s="79"/>
    </row>
    <row r="512" ht="16.5" customHeight="1">
      <c r="A512" s="29">
        <v>61.0</v>
      </c>
      <c r="B512" s="29" t="s">
        <v>4373</v>
      </c>
      <c r="C512" s="32" t="s">
        <v>13089</v>
      </c>
      <c r="D512" s="231"/>
      <c r="E512" s="231"/>
      <c r="F512" s="523"/>
      <c r="G512" s="174"/>
      <c r="H512" s="174"/>
      <c r="I512" s="523"/>
      <c r="J512" s="482"/>
      <c r="K512" s="83">
        <v>12.0</v>
      </c>
      <c r="L512" s="594" t="s">
        <v>40</v>
      </c>
      <c r="M512" s="481"/>
      <c r="N512" s="482"/>
      <c r="O512" s="83" t="s">
        <v>21</v>
      </c>
      <c r="P512" s="528">
        <v>0.7</v>
      </c>
      <c r="Q512" s="52"/>
      <c r="R512" s="8"/>
      <c r="S512" s="8"/>
      <c r="T512" s="8"/>
      <c r="U512" s="521"/>
      <c r="V512" s="14"/>
      <c r="W512" s="8"/>
      <c r="X512" s="52"/>
      <c r="Y512" s="8"/>
      <c r="Z512" s="109"/>
      <c r="AA512" s="213" t="s">
        <v>30</v>
      </c>
      <c r="AB512" s="74">
        <v>5.0</v>
      </c>
      <c r="AC512" s="522" t="s">
        <v>31</v>
      </c>
      <c r="AD512" s="45">
        <f>ROUND(ROUND(H440+K512,0)*P$512,0)-AB512</f>
        <v>498</v>
      </c>
      <c r="AE512" s="79"/>
    </row>
    <row r="513" ht="16.5" customHeight="1">
      <c r="A513" s="29">
        <v>61.0</v>
      </c>
      <c r="B513" s="29" t="s">
        <v>4375</v>
      </c>
      <c r="C513" s="32" t="s">
        <v>13090</v>
      </c>
      <c r="D513" s="231"/>
      <c r="E513" s="231"/>
      <c r="F513" s="523"/>
      <c r="G513" s="174"/>
      <c r="H513" s="174"/>
      <c r="I513" s="523"/>
      <c r="J513" s="482"/>
      <c r="K513" s="140"/>
      <c r="L513" s="54"/>
      <c r="M513" s="481"/>
      <c r="N513" s="482"/>
      <c r="O513" s="8"/>
      <c r="P513" s="54"/>
      <c r="Q513" s="52"/>
      <c r="R513" s="8"/>
      <c r="S513" s="8"/>
      <c r="T513" s="8"/>
      <c r="U513" s="521"/>
      <c r="V513" s="14"/>
      <c r="W513" s="54"/>
      <c r="X513" s="305" t="s">
        <v>20</v>
      </c>
      <c r="Y513" s="41" t="s">
        <v>21</v>
      </c>
      <c r="Z513" s="86">
        <v>0.85</v>
      </c>
      <c r="AA513" s="75"/>
      <c r="AB513" s="213"/>
      <c r="AC513" s="213"/>
      <c r="AD513" s="45">
        <f>ROUND(ROUND(ROUND(H440+K512,0)*P$512,0)*Z513,0)</f>
        <v>428</v>
      </c>
      <c r="AE513" s="79"/>
    </row>
    <row r="514" ht="16.5" customHeight="1">
      <c r="A514" s="29">
        <v>61.0</v>
      </c>
      <c r="B514" s="29" t="s">
        <v>4377</v>
      </c>
      <c r="C514" s="32" t="s">
        <v>13091</v>
      </c>
      <c r="D514" s="231"/>
      <c r="E514" s="231"/>
      <c r="F514" s="532"/>
      <c r="G514" s="527"/>
      <c r="H514" s="527"/>
      <c r="I514" s="532"/>
      <c r="J514" s="482"/>
      <c r="K514" s="140"/>
      <c r="L514" s="54"/>
      <c r="M514" s="481"/>
      <c r="N514" s="482"/>
      <c r="O514" s="8"/>
      <c r="P514" s="54"/>
      <c r="Q514" s="52"/>
      <c r="R514" s="8"/>
      <c r="S514" s="8"/>
      <c r="T514" s="8"/>
      <c r="U514" s="525"/>
      <c r="V514" s="21"/>
      <c r="W514" s="109"/>
      <c r="X514" s="484"/>
      <c r="Y514" s="56"/>
      <c r="Z514" s="526"/>
      <c r="AA514" s="213" t="s">
        <v>30</v>
      </c>
      <c r="AB514" s="74">
        <v>5.0</v>
      </c>
      <c r="AC514" s="522" t="s">
        <v>31</v>
      </c>
      <c r="AD514" s="45">
        <f>ROUND(ROUND(ROUND(H440+K512,0)*P$512,0)*Z513,0)-AB514</f>
        <v>423</v>
      </c>
      <c r="AE514" s="79"/>
    </row>
    <row r="515" ht="16.5" customHeight="1">
      <c r="A515" s="29">
        <v>61.0</v>
      </c>
      <c r="B515" s="29" t="s">
        <v>4379</v>
      </c>
      <c r="C515" s="32" t="s">
        <v>13092</v>
      </c>
      <c r="D515" s="231"/>
      <c r="E515" s="231"/>
      <c r="F515" s="532"/>
      <c r="G515" s="527"/>
      <c r="H515" s="527"/>
      <c r="I515" s="532"/>
      <c r="J515" s="94"/>
      <c r="K515" s="140"/>
      <c r="L515" s="54"/>
      <c r="M515" s="481"/>
      <c r="N515" s="8"/>
      <c r="O515" s="8"/>
      <c r="P515" s="54"/>
      <c r="Q515" s="52"/>
      <c r="R515" s="8"/>
      <c r="S515" s="8"/>
      <c r="T515" s="8"/>
      <c r="U515" s="102" t="s">
        <v>326</v>
      </c>
      <c r="V515" s="41" t="s">
        <v>21</v>
      </c>
      <c r="W515" s="60">
        <v>0.7</v>
      </c>
      <c r="X515" s="37"/>
      <c r="Y515" s="7"/>
      <c r="Z515" s="39"/>
      <c r="AA515" s="213"/>
      <c r="AB515" s="213"/>
      <c r="AC515" s="213"/>
      <c r="AD515" s="45">
        <f>ROUND(ROUND(ROUND(H440+K512,0)*P$512,0)*W515,0)</f>
        <v>352</v>
      </c>
      <c r="AE515" s="79"/>
    </row>
    <row r="516" ht="16.5" customHeight="1">
      <c r="A516" s="29">
        <v>61.0</v>
      </c>
      <c r="B516" s="29" t="s">
        <v>4381</v>
      </c>
      <c r="C516" s="32" t="s">
        <v>13093</v>
      </c>
      <c r="D516" s="231"/>
      <c r="E516" s="231"/>
      <c r="F516" s="532"/>
      <c r="G516" s="527"/>
      <c r="H516" s="8"/>
      <c r="I516" s="144"/>
      <c r="J516" s="94"/>
      <c r="K516" s="140"/>
      <c r="L516" s="54"/>
      <c r="M516" s="481"/>
      <c r="N516" s="8"/>
      <c r="O516" s="8"/>
      <c r="P516" s="54"/>
      <c r="Q516" s="52"/>
      <c r="R516" s="8"/>
      <c r="S516" s="8"/>
      <c r="T516" s="8"/>
      <c r="U516" s="482"/>
      <c r="V516" s="83"/>
      <c r="W516" s="528"/>
      <c r="X516" s="227"/>
      <c r="Y516" s="22"/>
      <c r="Z516" s="109"/>
      <c r="AA516" s="213" t="s">
        <v>30</v>
      </c>
      <c r="AB516" s="74">
        <v>5.0</v>
      </c>
      <c r="AC516" s="522" t="s">
        <v>31</v>
      </c>
      <c r="AD516" s="45">
        <f>ROUND(ROUND(ROUND(H440+K512,0)*P$512,0)*W515,0)-AB516</f>
        <v>347</v>
      </c>
      <c r="AE516" s="79"/>
    </row>
    <row r="517" ht="16.5" customHeight="1">
      <c r="A517" s="29">
        <v>61.0</v>
      </c>
      <c r="B517" s="29" t="s">
        <v>4383</v>
      </c>
      <c r="C517" s="32" t="s">
        <v>13094</v>
      </c>
      <c r="D517" s="389"/>
      <c r="E517" s="231"/>
      <c r="F517" s="543"/>
      <c r="G517" s="113"/>
      <c r="H517" s="8"/>
      <c r="I517" s="144"/>
      <c r="J517" s="94"/>
      <c r="K517" s="140"/>
      <c r="L517" s="54"/>
      <c r="M517" s="481"/>
      <c r="N517" s="8"/>
      <c r="O517" s="8"/>
      <c r="P517" s="54"/>
      <c r="Q517" s="52"/>
      <c r="R517" s="8"/>
      <c r="S517" s="8"/>
      <c r="T517" s="8"/>
      <c r="U517" s="482"/>
      <c r="V517" s="99"/>
      <c r="W517" s="529"/>
      <c r="X517" s="305" t="s">
        <v>20</v>
      </c>
      <c r="Y517" s="41" t="s">
        <v>21</v>
      </c>
      <c r="Z517" s="86">
        <v>0.85</v>
      </c>
      <c r="AA517" s="75"/>
      <c r="AB517" s="213"/>
      <c r="AC517" s="213"/>
      <c r="AD517" s="45">
        <f>ROUND(ROUND(ROUND(ROUND(H440+K512,0)*P$512,0)*W515,0)*Z517,0)</f>
        <v>299</v>
      </c>
      <c r="AE517" s="79"/>
    </row>
    <row r="518" ht="16.5" customHeight="1">
      <c r="A518" s="29">
        <v>61.0</v>
      </c>
      <c r="B518" s="29" t="s">
        <v>4385</v>
      </c>
      <c r="C518" s="32" t="s">
        <v>13095</v>
      </c>
      <c r="D518" s="389"/>
      <c r="E518" s="231"/>
      <c r="F518" s="543"/>
      <c r="G518" s="113"/>
      <c r="H518" s="8"/>
      <c r="I518" s="144"/>
      <c r="J518" s="94"/>
      <c r="K518" s="140"/>
      <c r="L518" s="54"/>
      <c r="M518" s="481"/>
      <c r="N518" s="8"/>
      <c r="O518" s="8"/>
      <c r="P518" s="54"/>
      <c r="Q518" s="52"/>
      <c r="R518" s="8"/>
      <c r="S518" s="8"/>
      <c r="T518" s="8"/>
      <c r="U518" s="530"/>
      <c r="V518" s="24"/>
      <c r="W518" s="26"/>
      <c r="X518" s="484"/>
      <c r="Y518" s="56"/>
      <c r="Z518" s="526"/>
      <c r="AA518" s="213" t="s">
        <v>30</v>
      </c>
      <c r="AB518" s="74">
        <v>5.0</v>
      </c>
      <c r="AC518" s="522" t="s">
        <v>31</v>
      </c>
      <c r="AD518" s="45">
        <f>ROUND(ROUND(ROUND(ROUND(H440+K512,0)*P$512,0)*W515,0)*Z517,0)-AB518</f>
        <v>294</v>
      </c>
      <c r="AE518" s="79"/>
    </row>
    <row r="519" ht="16.5" customHeight="1">
      <c r="A519" s="29">
        <v>61.0</v>
      </c>
      <c r="B519" s="29" t="s">
        <v>4387</v>
      </c>
      <c r="C519" s="32" t="s">
        <v>13096</v>
      </c>
      <c r="D519" s="389"/>
      <c r="E519" s="231"/>
      <c r="F519" s="543"/>
      <c r="G519" s="113"/>
      <c r="H519" s="8"/>
      <c r="I519" s="144"/>
      <c r="J519" s="94"/>
      <c r="K519" s="140"/>
      <c r="L519" s="54"/>
      <c r="M519" s="481"/>
      <c r="N519" s="8"/>
      <c r="O519" s="8"/>
      <c r="P519" s="54"/>
      <c r="Q519" s="52"/>
      <c r="R519" s="8"/>
      <c r="S519" s="8"/>
      <c r="T519" s="54"/>
      <c r="U519" s="102" t="s">
        <v>329</v>
      </c>
      <c r="V519" s="83" t="s">
        <v>21</v>
      </c>
      <c r="W519" s="528">
        <v>0.85</v>
      </c>
      <c r="X519" s="37"/>
      <c r="Y519" s="7"/>
      <c r="Z519" s="39"/>
      <c r="AA519" s="213"/>
      <c r="AB519" s="213"/>
      <c r="AC519" s="213"/>
      <c r="AD519" s="45">
        <f>ROUND(ROUND(ROUND(H440+K512,0)*P$512,0)*W519,0)</f>
        <v>428</v>
      </c>
      <c r="AE519" s="79"/>
    </row>
    <row r="520" ht="16.5" customHeight="1">
      <c r="A520" s="29">
        <v>61.0</v>
      </c>
      <c r="B520" s="29" t="s">
        <v>4389</v>
      </c>
      <c r="C520" s="32" t="s">
        <v>13097</v>
      </c>
      <c r="D520" s="389"/>
      <c r="E520" s="231"/>
      <c r="F520" s="543"/>
      <c r="G520" s="113"/>
      <c r="H520" s="8"/>
      <c r="I520" s="144"/>
      <c r="J520" s="94"/>
      <c r="K520" s="140"/>
      <c r="L520" s="54"/>
      <c r="M520" s="254"/>
      <c r="N520" s="8"/>
      <c r="O520" s="8"/>
      <c r="P520" s="54"/>
      <c r="Q520" s="52"/>
      <c r="R520" s="8"/>
      <c r="S520" s="8"/>
      <c r="T520" s="8"/>
      <c r="U520" s="482"/>
      <c r="V520" s="83"/>
      <c r="W520" s="528"/>
      <c r="X520" s="227"/>
      <c r="Y520" s="22"/>
      <c r="Z520" s="109"/>
      <c r="AA520" s="213" t="s">
        <v>30</v>
      </c>
      <c r="AB520" s="74">
        <v>5.0</v>
      </c>
      <c r="AC520" s="522" t="s">
        <v>31</v>
      </c>
      <c r="AD520" s="45">
        <f>ROUND(ROUND(ROUND(H440+K512,0)*P$512,0)*W519,0)-AB520</f>
        <v>423</v>
      </c>
      <c r="AE520" s="79"/>
    </row>
    <row r="521" ht="16.5" customHeight="1">
      <c r="A521" s="29">
        <v>61.0</v>
      </c>
      <c r="B521" s="29" t="s">
        <v>4391</v>
      </c>
      <c r="C521" s="32" t="s">
        <v>13098</v>
      </c>
      <c r="D521" s="389"/>
      <c r="E521" s="231"/>
      <c r="F521" s="532"/>
      <c r="G521" s="527"/>
      <c r="H521" s="527"/>
      <c r="I521" s="532"/>
      <c r="J521" s="94"/>
      <c r="K521" s="140"/>
      <c r="L521" s="54"/>
      <c r="M521" s="254"/>
      <c r="N521" s="8"/>
      <c r="O521" s="8"/>
      <c r="P521" s="54"/>
      <c r="Q521" s="52"/>
      <c r="R521" s="8"/>
      <c r="S521" s="8"/>
      <c r="T521" s="8"/>
      <c r="U521" s="482"/>
      <c r="V521" s="99"/>
      <c r="W521" s="529"/>
      <c r="X521" s="305" t="s">
        <v>20</v>
      </c>
      <c r="Y521" s="41" t="s">
        <v>21</v>
      </c>
      <c r="Z521" s="86">
        <v>0.85</v>
      </c>
      <c r="AA521" s="75"/>
      <c r="AB521" s="213"/>
      <c r="AC521" s="213"/>
      <c r="AD521" s="45">
        <f>ROUND(ROUND(ROUND(ROUND(H440+K512,0)*P$512,0)*W519,0)*Z521,0)</f>
        <v>364</v>
      </c>
      <c r="AE521" s="79"/>
    </row>
    <row r="522" ht="16.5" customHeight="1">
      <c r="A522" s="29">
        <v>61.0</v>
      </c>
      <c r="B522" s="29" t="s">
        <v>4393</v>
      </c>
      <c r="C522" s="32" t="s">
        <v>13099</v>
      </c>
      <c r="D522" s="389"/>
      <c r="E522" s="231"/>
      <c r="F522" s="532"/>
      <c r="G522" s="527"/>
      <c r="H522" s="527"/>
      <c r="I522" s="532"/>
      <c r="J522" s="94"/>
      <c r="K522" s="140"/>
      <c r="L522" s="54"/>
      <c r="M522" s="254"/>
      <c r="N522" s="8"/>
      <c r="O522" s="8"/>
      <c r="P522" s="54"/>
      <c r="Q522" s="227"/>
      <c r="R522" s="22"/>
      <c r="S522" s="22"/>
      <c r="T522" s="22"/>
      <c r="U522" s="484"/>
      <c r="V522" s="24"/>
      <c r="W522" s="26"/>
      <c r="X522" s="484"/>
      <c r="Y522" s="56"/>
      <c r="Z522" s="526"/>
      <c r="AA522" s="213" t="s">
        <v>30</v>
      </c>
      <c r="AB522" s="74">
        <v>5.0</v>
      </c>
      <c r="AC522" s="522" t="s">
        <v>31</v>
      </c>
      <c r="AD522" s="45">
        <f>ROUND(ROUND(ROUND(ROUND(H440+K512,0)*P$512,0)*W519,0)*Z521,0)-AB522</f>
        <v>359</v>
      </c>
      <c r="AE522" s="79"/>
    </row>
    <row r="523" ht="16.5" customHeight="1">
      <c r="A523" s="403">
        <v>61.0</v>
      </c>
      <c r="B523" s="403" t="s">
        <v>4395</v>
      </c>
      <c r="C523" s="405" t="s">
        <v>13100</v>
      </c>
      <c r="D523" s="389"/>
      <c r="E523" s="389"/>
      <c r="F523" s="532"/>
      <c r="G523" s="527"/>
      <c r="H523" s="527"/>
      <c r="I523" s="532"/>
      <c r="J523" s="94"/>
      <c r="K523" s="140"/>
      <c r="L523" s="54"/>
      <c r="M523" s="254"/>
      <c r="N523" s="8"/>
      <c r="O523" s="8"/>
      <c r="P523" s="54"/>
      <c r="Q523" s="604" t="s">
        <v>23</v>
      </c>
      <c r="R523" s="605" t="s">
        <v>24</v>
      </c>
      <c r="S523" s="606"/>
      <c r="T523" s="606"/>
      <c r="U523" s="607"/>
      <c r="V523" s="608"/>
      <c r="W523" s="609"/>
      <c r="X523" s="610"/>
      <c r="Y523" s="611"/>
      <c r="Z523" s="612"/>
      <c r="AA523" s="613"/>
      <c r="AB523" s="613"/>
      <c r="AC523" s="613"/>
      <c r="AD523" s="414">
        <f>ROUND(ROUND(ROUND(H440+K512,0)*P$512,0)*T524,0)</f>
        <v>352</v>
      </c>
      <c r="AE523" s="79"/>
    </row>
    <row r="524" ht="16.5" customHeight="1">
      <c r="A524" s="403">
        <v>61.0</v>
      </c>
      <c r="B524" s="403" t="s">
        <v>4397</v>
      </c>
      <c r="C524" s="405" t="s">
        <v>13101</v>
      </c>
      <c r="D524" s="389"/>
      <c r="E524" s="389"/>
      <c r="F524" s="532"/>
      <c r="G524" s="527"/>
      <c r="H524" s="527"/>
      <c r="I524" s="532"/>
      <c r="J524" s="94"/>
      <c r="K524" s="140"/>
      <c r="L524" s="54"/>
      <c r="M524" s="254"/>
      <c r="N524" s="8"/>
      <c r="O524" s="8"/>
      <c r="P524" s="54"/>
      <c r="Q524" s="481"/>
      <c r="R524" s="506"/>
      <c r="S524" s="614" t="s">
        <v>21</v>
      </c>
      <c r="T524" s="615">
        <v>0.7</v>
      </c>
      <c r="U524" s="616"/>
      <c r="V524" s="617"/>
      <c r="W524" s="618"/>
      <c r="X524" s="619"/>
      <c r="Y524" s="620"/>
      <c r="Z524" s="621"/>
      <c r="AA524" s="613" t="s">
        <v>30</v>
      </c>
      <c r="AB524" s="622">
        <v>5.0</v>
      </c>
      <c r="AC524" s="623" t="s">
        <v>31</v>
      </c>
      <c r="AD524" s="414">
        <f>ROUND(ROUND(ROUND(H440+K512,0)*P$512,0)*T524,0)-AB524</f>
        <v>347</v>
      </c>
      <c r="AE524" s="79"/>
    </row>
    <row r="525" ht="16.5" customHeight="1">
      <c r="A525" s="403">
        <v>61.0</v>
      </c>
      <c r="B525" s="403" t="s">
        <v>4399</v>
      </c>
      <c r="C525" s="405" t="s">
        <v>13102</v>
      </c>
      <c r="D525" s="389"/>
      <c r="E525" s="389"/>
      <c r="F525" s="532"/>
      <c r="G525" s="527"/>
      <c r="H525" s="527"/>
      <c r="I525" s="532"/>
      <c r="J525" s="94"/>
      <c r="K525" s="140"/>
      <c r="L525" s="54"/>
      <c r="M525" s="254"/>
      <c r="N525" s="8"/>
      <c r="O525" s="8"/>
      <c r="P525" s="54"/>
      <c r="Q525" s="481"/>
      <c r="R525" s="506"/>
      <c r="S525" s="618"/>
      <c r="T525" s="618"/>
      <c r="U525" s="616"/>
      <c r="V525" s="617"/>
      <c r="W525" s="618"/>
      <c r="X525" s="507" t="s">
        <v>20</v>
      </c>
      <c r="Y525" s="624" t="s">
        <v>21</v>
      </c>
      <c r="Z525" s="625">
        <v>0.85</v>
      </c>
      <c r="AA525" s="626"/>
      <c r="AB525" s="613"/>
      <c r="AC525" s="613"/>
      <c r="AD525" s="414">
        <f>ROUND(ROUND(ROUND(ROUND(H440+K512,0)*P$512,0)*T524,0)*Z525,0)</f>
        <v>299</v>
      </c>
      <c r="AE525" s="79"/>
    </row>
    <row r="526" ht="16.5" customHeight="1">
      <c r="A526" s="403">
        <v>61.0</v>
      </c>
      <c r="B526" s="403" t="s">
        <v>4401</v>
      </c>
      <c r="C526" s="405" t="s">
        <v>13103</v>
      </c>
      <c r="D526" s="389"/>
      <c r="E526" s="389"/>
      <c r="F526" s="532"/>
      <c r="G526" s="527"/>
      <c r="H526" s="527"/>
      <c r="I526" s="532"/>
      <c r="J526" s="94"/>
      <c r="K526" s="140"/>
      <c r="L526" s="54"/>
      <c r="M526" s="254"/>
      <c r="N526" s="8"/>
      <c r="O526" s="8"/>
      <c r="P526" s="54"/>
      <c r="Q526" s="508"/>
      <c r="R526" s="510"/>
      <c r="S526" s="614"/>
      <c r="T526" s="614"/>
      <c r="U526" s="627"/>
      <c r="V526" s="628"/>
      <c r="W526" s="629"/>
      <c r="X526" s="495"/>
      <c r="Y526" s="630"/>
      <c r="Z526" s="631"/>
      <c r="AA526" s="613" t="s">
        <v>30</v>
      </c>
      <c r="AB526" s="622">
        <v>5.0</v>
      </c>
      <c r="AC526" s="623" t="s">
        <v>31</v>
      </c>
      <c r="AD526" s="414">
        <f>ROUND(ROUND(ROUND(ROUND(H440+K512,0)*P$512,0)*T524,0)*Z525,0)-AB526</f>
        <v>294</v>
      </c>
      <c r="AE526" s="79"/>
    </row>
    <row r="527" ht="16.5" customHeight="1">
      <c r="A527" s="403">
        <v>61.0</v>
      </c>
      <c r="B527" s="403" t="s">
        <v>4403</v>
      </c>
      <c r="C527" s="405" t="s">
        <v>13104</v>
      </c>
      <c r="D527" s="389"/>
      <c r="E527" s="389"/>
      <c r="F527" s="532"/>
      <c r="G527" s="527"/>
      <c r="H527" s="527"/>
      <c r="I527" s="532"/>
      <c r="J527" s="94"/>
      <c r="K527" s="140"/>
      <c r="L527" s="54"/>
      <c r="M527" s="254"/>
      <c r="N527" s="8"/>
      <c r="O527" s="8"/>
      <c r="P527" s="54"/>
      <c r="Q527" s="632"/>
      <c r="R527" s="618"/>
      <c r="S527" s="618"/>
      <c r="T527" s="618"/>
      <c r="U527" s="605" t="s">
        <v>326</v>
      </c>
      <c r="V527" s="624" t="s">
        <v>21</v>
      </c>
      <c r="W527" s="633">
        <v>0.7</v>
      </c>
      <c r="X527" s="610"/>
      <c r="Y527" s="611"/>
      <c r="Z527" s="612"/>
      <c r="AA527" s="613"/>
      <c r="AB527" s="613"/>
      <c r="AC527" s="613"/>
      <c r="AD527" s="414">
        <f>ROUND(ROUND(ROUND(ROUND(H440+K512,0)*P$512,0)*T524,0)*W527,0)</f>
        <v>246</v>
      </c>
      <c r="AE527" s="79"/>
    </row>
    <row r="528" ht="16.5" customHeight="1">
      <c r="A528" s="403">
        <v>61.0</v>
      </c>
      <c r="B528" s="403" t="s">
        <v>4405</v>
      </c>
      <c r="C528" s="405" t="s">
        <v>13105</v>
      </c>
      <c r="D528" s="389"/>
      <c r="E528" s="389"/>
      <c r="F528" s="532"/>
      <c r="G528" s="527"/>
      <c r="H528" s="527"/>
      <c r="I528" s="532"/>
      <c r="J528" s="94"/>
      <c r="K528" s="140"/>
      <c r="L528" s="54"/>
      <c r="M528" s="254"/>
      <c r="N528" s="8"/>
      <c r="O528" s="8"/>
      <c r="P528" s="54"/>
      <c r="Q528" s="632"/>
      <c r="R528" s="618"/>
      <c r="S528" s="618"/>
      <c r="T528" s="618"/>
      <c r="U528" s="506"/>
      <c r="V528" s="614"/>
      <c r="W528" s="615"/>
      <c r="X528" s="634"/>
      <c r="Y528" s="635"/>
      <c r="Z528" s="621"/>
      <c r="AA528" s="613" t="s">
        <v>30</v>
      </c>
      <c r="AB528" s="622">
        <v>5.0</v>
      </c>
      <c r="AC528" s="623" t="s">
        <v>31</v>
      </c>
      <c r="AD528" s="414">
        <f>ROUND(ROUND(ROUND(ROUND(H440+K512,0)*P$512,0)*T524,0)*W527,0)-AB528</f>
        <v>241</v>
      </c>
      <c r="AE528" s="79"/>
    </row>
    <row r="529" ht="16.5" customHeight="1">
      <c r="A529" s="403">
        <v>61.0</v>
      </c>
      <c r="B529" s="403" t="s">
        <v>4407</v>
      </c>
      <c r="C529" s="405" t="s">
        <v>13106</v>
      </c>
      <c r="D529" s="389"/>
      <c r="E529" s="389"/>
      <c r="F529" s="532"/>
      <c r="G529" s="527"/>
      <c r="H529" s="527"/>
      <c r="I529" s="532"/>
      <c r="J529" s="94"/>
      <c r="K529" s="140"/>
      <c r="L529" s="54"/>
      <c r="M529" s="254"/>
      <c r="N529" s="8"/>
      <c r="O529" s="8"/>
      <c r="P529" s="54"/>
      <c r="Q529" s="636"/>
      <c r="R529" s="614"/>
      <c r="S529" s="637"/>
      <c r="T529" s="638"/>
      <c r="U529" s="510"/>
      <c r="V529" s="639"/>
      <c r="W529" s="640"/>
      <c r="X529" s="507" t="s">
        <v>20</v>
      </c>
      <c r="Y529" s="624" t="s">
        <v>21</v>
      </c>
      <c r="Z529" s="625">
        <v>0.85</v>
      </c>
      <c r="AA529" s="626"/>
      <c r="AB529" s="613"/>
      <c r="AC529" s="613"/>
      <c r="AD529" s="414">
        <f>ROUND(ROUND(ROUND(ROUND(ROUND(H440+K512,0)*P$512,0)*T524,0)*W527,0)*Z529,0)</f>
        <v>209</v>
      </c>
      <c r="AE529" s="79"/>
    </row>
    <row r="530" ht="16.5" customHeight="1">
      <c r="A530" s="403">
        <v>61.0</v>
      </c>
      <c r="B530" s="403" t="s">
        <v>4409</v>
      </c>
      <c r="C530" s="405" t="s">
        <v>13107</v>
      </c>
      <c r="D530" s="389"/>
      <c r="E530" s="389"/>
      <c r="F530" s="532"/>
      <c r="G530" s="527"/>
      <c r="H530" s="527"/>
      <c r="I530" s="532"/>
      <c r="J530" s="94"/>
      <c r="K530" s="140"/>
      <c r="L530" s="54"/>
      <c r="M530" s="254"/>
      <c r="N530" s="8"/>
      <c r="O530" s="8"/>
      <c r="P530" s="54"/>
      <c r="Q530" s="636"/>
      <c r="R530" s="614"/>
      <c r="S530" s="614"/>
      <c r="T530" s="614"/>
      <c r="U530" s="641"/>
      <c r="V530" s="642"/>
      <c r="W530" s="643"/>
      <c r="X530" s="495"/>
      <c r="Y530" s="630"/>
      <c r="Z530" s="631"/>
      <c r="AA530" s="613" t="s">
        <v>30</v>
      </c>
      <c r="AB530" s="622">
        <v>5.0</v>
      </c>
      <c r="AC530" s="623" t="s">
        <v>31</v>
      </c>
      <c r="AD530" s="414">
        <f>ROUND(ROUND(ROUND(ROUND(ROUND(H440+K512,0)*P$512,0)*T524,0)*W527,0)*Z529,0)-AB530</f>
        <v>204</v>
      </c>
      <c r="AE530" s="79"/>
    </row>
    <row r="531" ht="16.5" customHeight="1">
      <c r="A531" s="403">
        <v>61.0</v>
      </c>
      <c r="B531" s="403" t="s">
        <v>4411</v>
      </c>
      <c r="C531" s="405" t="s">
        <v>13108</v>
      </c>
      <c r="D531" s="389"/>
      <c r="E531" s="389"/>
      <c r="F531" s="532"/>
      <c r="G531" s="527"/>
      <c r="H531" s="527"/>
      <c r="I531" s="532"/>
      <c r="J531" s="94"/>
      <c r="K531" s="140"/>
      <c r="L531" s="54"/>
      <c r="M531" s="254"/>
      <c r="N531" s="8"/>
      <c r="O531" s="8"/>
      <c r="P531" s="54"/>
      <c r="Q531" s="632"/>
      <c r="R531" s="614"/>
      <c r="S531" s="644"/>
      <c r="T531" s="645"/>
      <c r="U531" s="605" t="s">
        <v>329</v>
      </c>
      <c r="V531" s="614" t="s">
        <v>21</v>
      </c>
      <c r="W531" s="615">
        <v>0.85</v>
      </c>
      <c r="X531" s="610"/>
      <c r="Y531" s="611"/>
      <c r="Z531" s="612"/>
      <c r="AA531" s="613"/>
      <c r="AB531" s="613"/>
      <c r="AC531" s="613"/>
      <c r="AD531" s="414">
        <f>ROUND(ROUND(ROUND(ROUND(H440+K512,0)*P$512,0)*T524,0)*W531,0)</f>
        <v>299</v>
      </c>
      <c r="AE531" s="79"/>
    </row>
    <row r="532" ht="16.5" customHeight="1">
      <c r="A532" s="403">
        <v>61.0</v>
      </c>
      <c r="B532" s="403" t="s">
        <v>4413</v>
      </c>
      <c r="C532" s="405" t="s">
        <v>13109</v>
      </c>
      <c r="D532" s="389"/>
      <c r="E532" s="389"/>
      <c r="F532" s="532"/>
      <c r="G532" s="527"/>
      <c r="H532" s="527"/>
      <c r="I532" s="532"/>
      <c r="J532" s="94"/>
      <c r="K532" s="140"/>
      <c r="L532" s="54"/>
      <c r="M532" s="254"/>
      <c r="N532" s="8"/>
      <c r="O532" s="8"/>
      <c r="P532" s="54"/>
      <c r="Q532" s="632"/>
      <c r="R532" s="614"/>
      <c r="S532" s="615"/>
      <c r="T532" s="615"/>
      <c r="U532" s="506"/>
      <c r="V532" s="614"/>
      <c r="W532" s="615"/>
      <c r="X532" s="619"/>
      <c r="Y532" s="635"/>
      <c r="Z532" s="621"/>
      <c r="AA532" s="613" t="s">
        <v>30</v>
      </c>
      <c r="AB532" s="622">
        <v>5.0</v>
      </c>
      <c r="AC532" s="623" t="s">
        <v>31</v>
      </c>
      <c r="AD532" s="414">
        <f>ROUND(ROUND(ROUND(ROUND(H440+K512,0)*P$512,0)*T524,0)*W531,0)-AB532</f>
        <v>294</v>
      </c>
      <c r="AE532" s="79"/>
    </row>
    <row r="533" ht="16.5" customHeight="1">
      <c r="A533" s="403">
        <v>61.0</v>
      </c>
      <c r="B533" s="403" t="s">
        <v>4415</v>
      </c>
      <c r="C533" s="405" t="s">
        <v>13110</v>
      </c>
      <c r="D533" s="389"/>
      <c r="E533" s="389"/>
      <c r="F533" s="532"/>
      <c r="G533" s="527"/>
      <c r="H533" s="527"/>
      <c r="I533" s="532"/>
      <c r="J533" s="94"/>
      <c r="K533" s="140"/>
      <c r="L533" s="54"/>
      <c r="M533" s="254"/>
      <c r="N533" s="8"/>
      <c r="O533" s="8"/>
      <c r="P533" s="54"/>
      <c r="Q533" s="636"/>
      <c r="R533" s="614"/>
      <c r="S533" s="615"/>
      <c r="T533" s="615"/>
      <c r="U533" s="506"/>
      <c r="V533" s="639"/>
      <c r="W533" s="640"/>
      <c r="X533" s="507" t="s">
        <v>20</v>
      </c>
      <c r="Y533" s="624" t="s">
        <v>21</v>
      </c>
      <c r="Z533" s="625">
        <v>0.85</v>
      </c>
      <c r="AA533" s="626"/>
      <c r="AB533" s="613"/>
      <c r="AC533" s="613"/>
      <c r="AD533" s="414">
        <f>ROUND(ROUND(ROUND(ROUND(ROUND(H440+K512,0)*P$512,0)*T524,0)*W531,0)*Z533,0)</f>
        <v>254</v>
      </c>
      <c r="AE533" s="79"/>
    </row>
    <row r="534" ht="16.5" customHeight="1">
      <c r="A534" s="403">
        <v>61.0</v>
      </c>
      <c r="B534" s="403" t="s">
        <v>4417</v>
      </c>
      <c r="C534" s="405" t="s">
        <v>13111</v>
      </c>
      <c r="D534" s="389"/>
      <c r="E534" s="389"/>
      <c r="F534" s="532"/>
      <c r="G534" s="527"/>
      <c r="H534" s="527"/>
      <c r="I534" s="532"/>
      <c r="J534" s="94"/>
      <c r="K534" s="140"/>
      <c r="L534" s="54"/>
      <c r="M534" s="254"/>
      <c r="N534" s="8"/>
      <c r="O534" s="8"/>
      <c r="P534" s="54"/>
      <c r="Q534" s="632"/>
      <c r="R534" s="614"/>
      <c r="S534" s="614"/>
      <c r="T534" s="614"/>
      <c r="U534" s="495"/>
      <c r="V534" s="642"/>
      <c r="W534" s="643"/>
      <c r="X534" s="495"/>
      <c r="Y534" s="630"/>
      <c r="Z534" s="631"/>
      <c r="AA534" s="613" t="s">
        <v>30</v>
      </c>
      <c r="AB534" s="622">
        <v>5.0</v>
      </c>
      <c r="AC534" s="623" t="s">
        <v>31</v>
      </c>
      <c r="AD534" s="414">
        <f>ROUND(ROUND(ROUND(ROUND(ROUND(H440+K512,0)*P$512,0)*T524,0)*W531,0)*Z533,0)-AB534</f>
        <v>249</v>
      </c>
      <c r="AE534" s="79"/>
    </row>
    <row r="535" ht="16.5" customHeight="1">
      <c r="A535" s="403">
        <v>61.0</v>
      </c>
      <c r="B535" s="403" t="s">
        <v>4419</v>
      </c>
      <c r="C535" s="405" t="s">
        <v>13112</v>
      </c>
      <c r="D535" s="389"/>
      <c r="E535" s="389"/>
      <c r="F535" s="532"/>
      <c r="G535" s="527"/>
      <c r="H535" s="527"/>
      <c r="I535" s="532"/>
      <c r="J535" s="94"/>
      <c r="K535" s="140"/>
      <c r="L535" s="54"/>
      <c r="M535" s="254"/>
      <c r="N535" s="8"/>
      <c r="O535" s="8"/>
      <c r="P535" s="54"/>
      <c r="Q535" s="632"/>
      <c r="R535" s="605" t="s">
        <v>27</v>
      </c>
      <c r="S535" s="606"/>
      <c r="T535" s="606"/>
      <c r="U535" s="607"/>
      <c r="V535" s="608"/>
      <c r="W535" s="609"/>
      <c r="X535" s="610"/>
      <c r="Y535" s="611"/>
      <c r="Z535" s="612"/>
      <c r="AA535" s="613"/>
      <c r="AB535" s="613"/>
      <c r="AC535" s="613"/>
      <c r="AD535" s="414">
        <f>ROUND(ROUND(ROUND(H440+K512,0)*P$512,0)*T536,0)</f>
        <v>252</v>
      </c>
      <c r="AE535" s="79"/>
    </row>
    <row r="536" ht="16.5" customHeight="1">
      <c r="A536" s="403">
        <v>61.0</v>
      </c>
      <c r="B536" s="403" t="s">
        <v>4421</v>
      </c>
      <c r="C536" s="405" t="s">
        <v>13113</v>
      </c>
      <c r="D536" s="389"/>
      <c r="E536" s="389"/>
      <c r="F536" s="532"/>
      <c r="G536" s="527"/>
      <c r="H536" s="527"/>
      <c r="I536" s="532"/>
      <c r="J536" s="94"/>
      <c r="K536" s="140"/>
      <c r="L536" s="54"/>
      <c r="M536" s="254"/>
      <c r="N536" s="8"/>
      <c r="O536" s="8"/>
      <c r="P536" s="54"/>
      <c r="Q536" s="646"/>
      <c r="R536" s="506"/>
      <c r="S536" s="614" t="s">
        <v>21</v>
      </c>
      <c r="T536" s="615">
        <v>0.5</v>
      </c>
      <c r="U536" s="616"/>
      <c r="V536" s="617"/>
      <c r="W536" s="618"/>
      <c r="X536" s="634"/>
      <c r="Y536" s="620"/>
      <c r="Z536" s="621"/>
      <c r="AA536" s="613" t="s">
        <v>30</v>
      </c>
      <c r="AB536" s="622">
        <v>5.0</v>
      </c>
      <c r="AC536" s="623" t="s">
        <v>31</v>
      </c>
      <c r="AD536" s="414">
        <f>ROUND(ROUND(ROUND(H440+K512,0)*P$512,0)*T536,0)-AB536</f>
        <v>247</v>
      </c>
      <c r="AE536" s="79"/>
    </row>
    <row r="537" ht="16.5" customHeight="1">
      <c r="A537" s="403">
        <v>61.0</v>
      </c>
      <c r="B537" s="403" t="s">
        <v>4423</v>
      </c>
      <c r="C537" s="405" t="s">
        <v>13114</v>
      </c>
      <c r="D537" s="389"/>
      <c r="E537" s="389"/>
      <c r="F537" s="532"/>
      <c r="G537" s="527"/>
      <c r="H537" s="527"/>
      <c r="I537" s="532"/>
      <c r="J537" s="94"/>
      <c r="K537" s="140"/>
      <c r="L537" s="54"/>
      <c r="M537" s="254"/>
      <c r="N537" s="8"/>
      <c r="O537" s="8"/>
      <c r="P537" s="54"/>
      <c r="Q537" s="646"/>
      <c r="R537" s="506"/>
      <c r="S537" s="618"/>
      <c r="T537" s="618"/>
      <c r="U537" s="616"/>
      <c r="V537" s="617"/>
      <c r="W537" s="618"/>
      <c r="X537" s="507" t="s">
        <v>20</v>
      </c>
      <c r="Y537" s="624" t="s">
        <v>21</v>
      </c>
      <c r="Z537" s="625">
        <v>0.85</v>
      </c>
      <c r="AA537" s="626"/>
      <c r="AB537" s="613"/>
      <c r="AC537" s="613"/>
      <c r="AD537" s="414">
        <f>ROUND(ROUND(ROUND(ROUND(H440+K512,0)*P$512,0)*T536,0)*Z537,0)</f>
        <v>214</v>
      </c>
      <c r="AE537" s="79"/>
    </row>
    <row r="538" ht="16.5" customHeight="1">
      <c r="A538" s="403">
        <v>61.0</v>
      </c>
      <c r="B538" s="403" t="s">
        <v>4425</v>
      </c>
      <c r="C538" s="405" t="s">
        <v>13115</v>
      </c>
      <c r="D538" s="389"/>
      <c r="E538" s="389"/>
      <c r="F538" s="532"/>
      <c r="G538" s="527"/>
      <c r="H538" s="527"/>
      <c r="I538" s="532"/>
      <c r="J538" s="94"/>
      <c r="K538" s="140"/>
      <c r="L538" s="54"/>
      <c r="M538" s="254"/>
      <c r="N538" s="8"/>
      <c r="O538" s="8"/>
      <c r="P538" s="54"/>
      <c r="Q538" s="646"/>
      <c r="R538" s="510"/>
      <c r="S538" s="614"/>
      <c r="T538" s="614"/>
      <c r="U538" s="627"/>
      <c r="V538" s="628"/>
      <c r="W538" s="629"/>
      <c r="X538" s="495"/>
      <c r="Y538" s="630"/>
      <c r="Z538" s="631"/>
      <c r="AA538" s="613" t="s">
        <v>30</v>
      </c>
      <c r="AB538" s="622">
        <v>5.0</v>
      </c>
      <c r="AC538" s="623" t="s">
        <v>31</v>
      </c>
      <c r="AD538" s="414">
        <f>ROUND(ROUND(ROUND(ROUND(H440+K512,0)*P$512,0)*T536,0)*Z537,0)-AB538</f>
        <v>209</v>
      </c>
      <c r="AE538" s="79"/>
    </row>
    <row r="539" ht="16.5" customHeight="1">
      <c r="A539" s="403">
        <v>61.0</v>
      </c>
      <c r="B539" s="403" t="s">
        <v>4427</v>
      </c>
      <c r="C539" s="405" t="s">
        <v>13116</v>
      </c>
      <c r="D539" s="389"/>
      <c r="E539" s="389"/>
      <c r="F539" s="532"/>
      <c r="G539" s="527"/>
      <c r="H539" s="527"/>
      <c r="I539" s="532"/>
      <c r="J539" s="94"/>
      <c r="K539" s="140"/>
      <c r="L539" s="54"/>
      <c r="M539" s="254"/>
      <c r="N539" s="8"/>
      <c r="O539" s="8"/>
      <c r="P539" s="54"/>
      <c r="Q539" s="632"/>
      <c r="R539" s="618"/>
      <c r="S539" s="618"/>
      <c r="T539" s="618"/>
      <c r="U539" s="605" t="s">
        <v>326</v>
      </c>
      <c r="V539" s="624" t="s">
        <v>21</v>
      </c>
      <c r="W539" s="633">
        <v>0.7</v>
      </c>
      <c r="X539" s="610"/>
      <c r="Y539" s="611"/>
      <c r="Z539" s="612"/>
      <c r="AA539" s="613"/>
      <c r="AB539" s="613"/>
      <c r="AC539" s="613"/>
      <c r="AD539" s="414">
        <f>ROUND(ROUND(ROUND(ROUND(H440+K512,0)*P$512,0)*T536,0)*W539,0)</f>
        <v>176</v>
      </c>
      <c r="AE539" s="79"/>
    </row>
    <row r="540" ht="16.5" customHeight="1">
      <c r="A540" s="403">
        <v>61.0</v>
      </c>
      <c r="B540" s="403" t="s">
        <v>4429</v>
      </c>
      <c r="C540" s="405" t="s">
        <v>13117</v>
      </c>
      <c r="D540" s="389"/>
      <c r="E540" s="389"/>
      <c r="F540" s="532"/>
      <c r="G540" s="527"/>
      <c r="H540" s="527"/>
      <c r="I540" s="532"/>
      <c r="J540" s="94"/>
      <c r="K540" s="140"/>
      <c r="L540" s="54"/>
      <c r="M540" s="254"/>
      <c r="N540" s="8"/>
      <c r="O540" s="8"/>
      <c r="P540" s="54"/>
      <c r="Q540" s="632"/>
      <c r="R540" s="618"/>
      <c r="S540" s="618"/>
      <c r="T540" s="618"/>
      <c r="U540" s="506"/>
      <c r="V540" s="614"/>
      <c r="W540" s="615"/>
      <c r="X540" s="634"/>
      <c r="Y540" s="635"/>
      <c r="Z540" s="621"/>
      <c r="AA540" s="613" t="s">
        <v>30</v>
      </c>
      <c r="AB540" s="622">
        <v>5.0</v>
      </c>
      <c r="AC540" s="623" t="s">
        <v>31</v>
      </c>
      <c r="AD540" s="414">
        <f>ROUND(ROUND(ROUND(ROUND(H440+K512,0)*P$512,0)*T536,0)*W539,0)-AB540</f>
        <v>171</v>
      </c>
      <c r="AE540" s="79"/>
    </row>
    <row r="541" ht="16.5" customHeight="1">
      <c r="A541" s="403">
        <v>61.0</v>
      </c>
      <c r="B541" s="403" t="s">
        <v>4431</v>
      </c>
      <c r="C541" s="405" t="s">
        <v>13118</v>
      </c>
      <c r="D541" s="389"/>
      <c r="E541" s="389"/>
      <c r="F541" s="532"/>
      <c r="G541" s="527"/>
      <c r="H541" s="527"/>
      <c r="I541" s="532"/>
      <c r="J541" s="94"/>
      <c r="K541" s="140"/>
      <c r="L541" s="54"/>
      <c r="M541" s="254"/>
      <c r="N541" s="8"/>
      <c r="O541" s="8"/>
      <c r="P541" s="54"/>
      <c r="Q541" s="636"/>
      <c r="R541" s="614"/>
      <c r="S541" s="637"/>
      <c r="T541" s="638"/>
      <c r="U541" s="510"/>
      <c r="V541" s="639"/>
      <c r="W541" s="640"/>
      <c r="X541" s="507" t="s">
        <v>20</v>
      </c>
      <c r="Y541" s="624" t="s">
        <v>21</v>
      </c>
      <c r="Z541" s="625">
        <v>0.85</v>
      </c>
      <c r="AA541" s="626"/>
      <c r="AB541" s="613"/>
      <c r="AC541" s="613"/>
      <c r="AD541" s="414">
        <f>ROUND(ROUND(ROUND(ROUND(ROUND(H440+K512,0)*P$512,0)*T536,0)*W539,0)*Z541,0)</f>
        <v>150</v>
      </c>
      <c r="AE541" s="79"/>
    </row>
    <row r="542" ht="16.5" customHeight="1">
      <c r="A542" s="403">
        <v>61.0</v>
      </c>
      <c r="B542" s="403" t="s">
        <v>4433</v>
      </c>
      <c r="C542" s="405" t="s">
        <v>13119</v>
      </c>
      <c r="D542" s="389"/>
      <c r="E542" s="389"/>
      <c r="F542" s="532"/>
      <c r="G542" s="527"/>
      <c r="H542" s="527"/>
      <c r="I542" s="532"/>
      <c r="J542" s="94"/>
      <c r="K542" s="140"/>
      <c r="L542" s="54"/>
      <c r="M542" s="254"/>
      <c r="N542" s="8"/>
      <c r="O542" s="8"/>
      <c r="P542" s="54"/>
      <c r="Q542" s="636"/>
      <c r="R542" s="614"/>
      <c r="S542" s="614"/>
      <c r="T542" s="614"/>
      <c r="U542" s="641"/>
      <c r="V542" s="642"/>
      <c r="W542" s="643"/>
      <c r="X542" s="495"/>
      <c r="Y542" s="630"/>
      <c r="Z542" s="631"/>
      <c r="AA542" s="613" t="s">
        <v>30</v>
      </c>
      <c r="AB542" s="622">
        <v>5.0</v>
      </c>
      <c r="AC542" s="623" t="s">
        <v>31</v>
      </c>
      <c r="AD542" s="414">
        <f>ROUND(ROUND(ROUND(ROUND(ROUND(H440+K512,0)*P$512,0)*T536,0)*W539,0)*Z541,0)-AB542</f>
        <v>145</v>
      </c>
      <c r="AE542" s="79"/>
    </row>
    <row r="543" ht="16.5" customHeight="1">
      <c r="A543" s="403">
        <v>61.0</v>
      </c>
      <c r="B543" s="403" t="s">
        <v>4435</v>
      </c>
      <c r="C543" s="405" t="s">
        <v>13120</v>
      </c>
      <c r="D543" s="389"/>
      <c r="E543" s="389"/>
      <c r="F543" s="532"/>
      <c r="G543" s="527"/>
      <c r="H543" s="527"/>
      <c r="I543" s="532"/>
      <c r="J543" s="94"/>
      <c r="K543" s="140"/>
      <c r="L543" s="54"/>
      <c r="M543" s="254"/>
      <c r="N543" s="52"/>
      <c r="O543" s="8"/>
      <c r="P543" s="54"/>
      <c r="Q543" s="632"/>
      <c r="R543" s="614"/>
      <c r="S543" s="644"/>
      <c r="T543" s="645"/>
      <c r="U543" s="605" t="s">
        <v>329</v>
      </c>
      <c r="V543" s="614" t="s">
        <v>21</v>
      </c>
      <c r="W543" s="615">
        <v>0.85</v>
      </c>
      <c r="X543" s="610"/>
      <c r="Y543" s="611"/>
      <c r="Z543" s="612"/>
      <c r="AA543" s="613"/>
      <c r="AB543" s="613"/>
      <c r="AC543" s="649"/>
      <c r="AD543" s="414">
        <f>ROUND(ROUND(ROUND(ROUND(H440+K512,0)*P$512,0)*T536,0)*W543,0)</f>
        <v>214</v>
      </c>
      <c r="AE543" s="79"/>
    </row>
    <row r="544" ht="16.5" customHeight="1">
      <c r="A544" s="403">
        <v>61.0</v>
      </c>
      <c r="B544" s="403" t="s">
        <v>4437</v>
      </c>
      <c r="C544" s="405" t="s">
        <v>13121</v>
      </c>
      <c r="D544" s="389"/>
      <c r="E544" s="389"/>
      <c r="F544" s="532"/>
      <c r="G544" s="527"/>
      <c r="H544" s="527"/>
      <c r="I544" s="532"/>
      <c r="J544" s="94"/>
      <c r="K544" s="140"/>
      <c r="L544" s="54"/>
      <c r="M544" s="254"/>
      <c r="N544" s="52"/>
      <c r="O544" s="8"/>
      <c r="P544" s="54"/>
      <c r="Q544" s="632"/>
      <c r="R544" s="614"/>
      <c r="S544" s="615"/>
      <c r="T544" s="615"/>
      <c r="U544" s="506"/>
      <c r="V544" s="614"/>
      <c r="W544" s="615"/>
      <c r="X544" s="619"/>
      <c r="Y544" s="635"/>
      <c r="Z544" s="621"/>
      <c r="AA544" s="613" t="s">
        <v>30</v>
      </c>
      <c r="AB544" s="622">
        <v>5.0</v>
      </c>
      <c r="AC544" s="623" t="s">
        <v>31</v>
      </c>
      <c r="AD544" s="414">
        <f>ROUND(ROUND(ROUND(ROUND(H440+K512,0)*P$512,0)*T536,0)*W543,0)-AB544</f>
        <v>209</v>
      </c>
      <c r="AE544" s="79"/>
    </row>
    <row r="545" ht="16.5" customHeight="1">
      <c r="A545" s="403">
        <v>61.0</v>
      </c>
      <c r="B545" s="403" t="s">
        <v>4439</v>
      </c>
      <c r="C545" s="405" t="s">
        <v>13122</v>
      </c>
      <c r="D545" s="389"/>
      <c r="E545" s="389"/>
      <c r="F545" s="532"/>
      <c r="G545" s="527"/>
      <c r="H545" s="527"/>
      <c r="I545" s="532"/>
      <c r="J545" s="94"/>
      <c r="K545" s="140"/>
      <c r="L545" s="54"/>
      <c r="M545" s="254"/>
      <c r="N545" s="52"/>
      <c r="O545" s="8"/>
      <c r="P545" s="54"/>
      <c r="Q545" s="636"/>
      <c r="R545" s="614"/>
      <c r="S545" s="615"/>
      <c r="T545" s="615"/>
      <c r="U545" s="506"/>
      <c r="V545" s="639"/>
      <c r="W545" s="640"/>
      <c r="X545" s="507" t="s">
        <v>20</v>
      </c>
      <c r="Y545" s="624" t="s">
        <v>21</v>
      </c>
      <c r="Z545" s="625">
        <v>0.85</v>
      </c>
      <c r="AA545" s="626"/>
      <c r="AB545" s="613"/>
      <c r="AC545" s="649"/>
      <c r="AD545" s="414">
        <f>ROUND(ROUND(ROUND(ROUND(ROUND(H440+K512,0)*P$512,0)*T536,0)*W543,0)*Z545,0)</f>
        <v>182</v>
      </c>
      <c r="AE545" s="79"/>
    </row>
    <row r="546" ht="16.5" customHeight="1">
      <c r="A546" s="403">
        <v>61.0</v>
      </c>
      <c r="B546" s="403" t="s">
        <v>4441</v>
      </c>
      <c r="C546" s="405" t="s">
        <v>13123</v>
      </c>
      <c r="D546" s="389"/>
      <c r="E546" s="389"/>
      <c r="F546" s="532"/>
      <c r="G546" s="527"/>
      <c r="H546" s="527"/>
      <c r="I546" s="532"/>
      <c r="J546" s="94"/>
      <c r="K546" s="140"/>
      <c r="L546" s="54"/>
      <c r="M546" s="254"/>
      <c r="N546" s="227"/>
      <c r="O546" s="22"/>
      <c r="P546" s="109"/>
      <c r="Q546" s="647"/>
      <c r="R546" s="630"/>
      <c r="S546" s="630"/>
      <c r="T546" s="630"/>
      <c r="U546" s="495"/>
      <c r="V546" s="642"/>
      <c r="W546" s="643"/>
      <c r="X546" s="495"/>
      <c r="Y546" s="630"/>
      <c r="Z546" s="631"/>
      <c r="AA546" s="613" t="s">
        <v>30</v>
      </c>
      <c r="AB546" s="622">
        <v>5.0</v>
      </c>
      <c r="AC546" s="623" t="s">
        <v>31</v>
      </c>
      <c r="AD546" s="414">
        <f>ROUND(ROUND(ROUND(ROUND(ROUND(H440+K512,0)*P$512,0)*T536,0)*W543,0)*Z545,0)-AB546</f>
        <v>177</v>
      </c>
      <c r="AE546" s="79"/>
    </row>
    <row r="547" ht="16.5" customHeight="1">
      <c r="A547" s="29">
        <v>61.0</v>
      </c>
      <c r="B547" s="29" t="s">
        <v>4443</v>
      </c>
      <c r="C547" s="32" t="s">
        <v>13124</v>
      </c>
      <c r="D547" s="389"/>
      <c r="E547" s="389"/>
      <c r="F547" s="532"/>
      <c r="G547" s="527"/>
      <c r="H547" s="527"/>
      <c r="I547" s="532"/>
      <c r="J547" s="94"/>
      <c r="K547" s="140"/>
      <c r="L547" s="54"/>
      <c r="M547" s="48"/>
      <c r="N547" s="598" t="s">
        <v>5011</v>
      </c>
      <c r="O547" s="600"/>
      <c r="P547" s="601"/>
      <c r="Q547" s="37"/>
      <c r="R547" s="7"/>
      <c r="S547" s="7"/>
      <c r="T547" s="7"/>
      <c r="U547" s="521"/>
      <c r="V547" s="14"/>
      <c r="W547" s="8"/>
      <c r="X547" s="37"/>
      <c r="Y547" s="7"/>
      <c r="Z547" s="39"/>
      <c r="AA547" s="213"/>
      <c r="AB547" s="213"/>
      <c r="AC547" s="213"/>
      <c r="AD547" s="45">
        <f>ROUND(ROUND(H440+K512,0)*P$548,0)</f>
        <v>359</v>
      </c>
      <c r="AE547" s="79"/>
    </row>
    <row r="548" ht="16.5" customHeight="1">
      <c r="A548" s="29">
        <v>61.0</v>
      </c>
      <c r="B548" s="29" t="s">
        <v>4445</v>
      </c>
      <c r="C548" s="32" t="s">
        <v>13125</v>
      </c>
      <c r="D548" s="231"/>
      <c r="E548" s="231"/>
      <c r="F548" s="523"/>
      <c r="G548" s="174"/>
      <c r="H548" s="174"/>
      <c r="I548" s="523"/>
      <c r="J548" s="147"/>
      <c r="K548" s="83"/>
      <c r="L548" s="594"/>
      <c r="M548" s="602"/>
      <c r="N548" s="482"/>
      <c r="O548" s="83" t="s">
        <v>21</v>
      </c>
      <c r="P548" s="528">
        <v>0.5</v>
      </c>
      <c r="Q548" s="52"/>
      <c r="R548" s="8"/>
      <c r="S548" s="8"/>
      <c r="T548" s="8"/>
      <c r="U548" s="521"/>
      <c r="V548" s="14"/>
      <c r="W548" s="8"/>
      <c r="X548" s="227"/>
      <c r="Y548" s="8"/>
      <c r="Z548" s="109"/>
      <c r="AA548" s="213" t="s">
        <v>30</v>
      </c>
      <c r="AB548" s="74">
        <v>5.0</v>
      </c>
      <c r="AC548" s="522" t="s">
        <v>31</v>
      </c>
      <c r="AD548" s="45">
        <f>ROUND(ROUND(H440+K512,0)*P$548,0)-AB548</f>
        <v>354</v>
      </c>
      <c r="AE548" s="79"/>
    </row>
    <row r="549" ht="16.5" customHeight="1">
      <c r="A549" s="29">
        <v>61.0</v>
      </c>
      <c r="B549" s="29" t="s">
        <v>4447</v>
      </c>
      <c r="C549" s="32" t="s">
        <v>13126</v>
      </c>
      <c r="D549" s="231"/>
      <c r="E549" s="231"/>
      <c r="F549" s="523"/>
      <c r="G549" s="174"/>
      <c r="H549" s="174"/>
      <c r="I549" s="523"/>
      <c r="J549" s="94"/>
      <c r="K549" s="140"/>
      <c r="L549" s="54"/>
      <c r="M549" s="254"/>
      <c r="N549" s="482"/>
      <c r="O549" s="8"/>
      <c r="P549" s="54"/>
      <c r="Q549" s="52"/>
      <c r="R549" s="8"/>
      <c r="S549" s="8"/>
      <c r="T549" s="8"/>
      <c r="U549" s="521"/>
      <c r="V549" s="14"/>
      <c r="W549" s="54"/>
      <c r="X549" s="305" t="s">
        <v>20</v>
      </c>
      <c r="Y549" s="41" t="s">
        <v>21</v>
      </c>
      <c r="Z549" s="86">
        <v>0.85</v>
      </c>
      <c r="AA549" s="75"/>
      <c r="AB549" s="213"/>
      <c r="AC549" s="213"/>
      <c r="AD549" s="45">
        <f>ROUND(ROUND(ROUND(H440+K512,0)*P$548,0)*Z549,0)</f>
        <v>305</v>
      </c>
      <c r="AE549" s="79"/>
    </row>
    <row r="550" ht="16.5" customHeight="1">
      <c r="A550" s="29">
        <v>61.0</v>
      </c>
      <c r="B550" s="29" t="s">
        <v>4449</v>
      </c>
      <c r="C550" s="32" t="s">
        <v>13127</v>
      </c>
      <c r="D550" s="231"/>
      <c r="E550" s="231"/>
      <c r="F550" s="532"/>
      <c r="G550" s="527"/>
      <c r="H550" s="527"/>
      <c r="I550" s="532"/>
      <c r="J550" s="94"/>
      <c r="K550" s="140"/>
      <c r="L550" s="54"/>
      <c r="M550" s="254"/>
      <c r="N550" s="482"/>
      <c r="O550" s="8"/>
      <c r="P550" s="54"/>
      <c r="Q550" s="52"/>
      <c r="R550" s="8"/>
      <c r="S550" s="8"/>
      <c r="T550" s="8"/>
      <c r="U550" s="525"/>
      <c r="V550" s="21"/>
      <c r="W550" s="109"/>
      <c r="X550" s="484"/>
      <c r="Y550" s="56"/>
      <c r="Z550" s="526"/>
      <c r="AA550" s="213" t="s">
        <v>30</v>
      </c>
      <c r="AB550" s="74">
        <v>5.0</v>
      </c>
      <c r="AC550" s="522" t="s">
        <v>31</v>
      </c>
      <c r="AD550" s="45">
        <f>ROUND(ROUND(ROUND(H440+K512,0)*P$548,0)*Z549,0)-AB550</f>
        <v>300</v>
      </c>
      <c r="AE550" s="79"/>
    </row>
    <row r="551" ht="16.5" customHeight="1">
      <c r="A551" s="29">
        <v>61.0</v>
      </c>
      <c r="B551" s="29" t="s">
        <v>4451</v>
      </c>
      <c r="C551" s="32" t="s">
        <v>13128</v>
      </c>
      <c r="D551" s="231"/>
      <c r="E551" s="231"/>
      <c r="F551" s="532"/>
      <c r="G551" s="527"/>
      <c r="H551" s="527"/>
      <c r="I551" s="532"/>
      <c r="J551" s="94"/>
      <c r="K551" s="140"/>
      <c r="L551" s="54"/>
      <c r="M551" s="254"/>
      <c r="N551" s="8"/>
      <c r="O551" s="8"/>
      <c r="P551" s="54"/>
      <c r="Q551" s="52"/>
      <c r="R551" s="8"/>
      <c r="S551" s="8"/>
      <c r="T551" s="8"/>
      <c r="U551" s="102" t="s">
        <v>326</v>
      </c>
      <c r="V551" s="41" t="s">
        <v>21</v>
      </c>
      <c r="W551" s="60">
        <v>0.7</v>
      </c>
      <c r="X551" s="37"/>
      <c r="Y551" s="7"/>
      <c r="Z551" s="39"/>
      <c r="AA551" s="213"/>
      <c r="AB551" s="213"/>
      <c r="AC551" s="213"/>
      <c r="AD551" s="114">
        <f>ROUND(ROUND(ROUND(H440+K512,0)*P$548,0)*W551,0)</f>
        <v>251</v>
      </c>
      <c r="AE551" s="79"/>
    </row>
    <row r="552" ht="16.5" customHeight="1">
      <c r="A552" s="29">
        <v>61.0</v>
      </c>
      <c r="B552" s="29" t="s">
        <v>4453</v>
      </c>
      <c r="C552" s="32" t="s">
        <v>13129</v>
      </c>
      <c r="D552" s="231"/>
      <c r="E552" s="231"/>
      <c r="F552" s="532"/>
      <c r="G552" s="527"/>
      <c r="H552" s="8"/>
      <c r="I552" s="144"/>
      <c r="J552" s="94"/>
      <c r="K552" s="140"/>
      <c r="L552" s="54"/>
      <c r="M552" s="254"/>
      <c r="N552" s="8"/>
      <c r="O552" s="8"/>
      <c r="P552" s="54"/>
      <c r="Q552" s="52"/>
      <c r="R552" s="8"/>
      <c r="S552" s="8"/>
      <c r="T552" s="8"/>
      <c r="U552" s="482"/>
      <c r="V552" s="83"/>
      <c r="W552" s="528"/>
      <c r="X552" s="227"/>
      <c r="Y552" s="22"/>
      <c r="Z552" s="109"/>
      <c r="AA552" s="213" t="s">
        <v>30</v>
      </c>
      <c r="AB552" s="74">
        <v>5.0</v>
      </c>
      <c r="AC552" s="522" t="s">
        <v>31</v>
      </c>
      <c r="AD552" s="114">
        <f>ROUND(ROUND(ROUND(H440+K512,0)*P$548,0)*W551,0)-AB552</f>
        <v>246</v>
      </c>
      <c r="AE552" s="79"/>
    </row>
    <row r="553" ht="16.5" customHeight="1">
      <c r="A553" s="29">
        <v>61.0</v>
      </c>
      <c r="B553" s="29" t="s">
        <v>4455</v>
      </c>
      <c r="C553" s="32" t="s">
        <v>13130</v>
      </c>
      <c r="D553" s="389"/>
      <c r="E553" s="231"/>
      <c r="F553" s="543"/>
      <c r="G553" s="113"/>
      <c r="H553" s="8"/>
      <c r="I553" s="144"/>
      <c r="J553" s="94"/>
      <c r="K553" s="140"/>
      <c r="L553" s="54"/>
      <c r="M553" s="254"/>
      <c r="N553" s="8"/>
      <c r="O553" s="8"/>
      <c r="P553" s="54"/>
      <c r="Q553" s="52"/>
      <c r="R553" s="8"/>
      <c r="S553" s="8"/>
      <c r="T553" s="8"/>
      <c r="U553" s="482"/>
      <c r="V553" s="99"/>
      <c r="W553" s="529"/>
      <c r="X553" s="305" t="s">
        <v>20</v>
      </c>
      <c r="Y553" s="41" t="s">
        <v>21</v>
      </c>
      <c r="Z553" s="86">
        <v>0.85</v>
      </c>
      <c r="AA553" s="75"/>
      <c r="AB553" s="213"/>
      <c r="AC553" s="213"/>
      <c r="AD553" s="114">
        <f>ROUND(ROUND(ROUND(ROUND(H440+K512,0)*P$548,0)*W551,0)*Z553,0)</f>
        <v>213</v>
      </c>
      <c r="AE553" s="79"/>
    </row>
    <row r="554" ht="16.5" customHeight="1">
      <c r="A554" s="29">
        <v>61.0</v>
      </c>
      <c r="B554" s="29" t="s">
        <v>4457</v>
      </c>
      <c r="C554" s="32" t="s">
        <v>13131</v>
      </c>
      <c r="D554" s="389"/>
      <c r="E554" s="231"/>
      <c r="F554" s="543"/>
      <c r="G554" s="113"/>
      <c r="H554" s="8"/>
      <c r="I554" s="144"/>
      <c r="J554" s="94"/>
      <c r="K554" s="140"/>
      <c r="L554" s="54"/>
      <c r="M554" s="254"/>
      <c r="N554" s="8"/>
      <c r="O554" s="8"/>
      <c r="P554" s="54"/>
      <c r="Q554" s="52"/>
      <c r="R554" s="8"/>
      <c r="S554" s="8"/>
      <c r="T554" s="8"/>
      <c r="U554" s="530"/>
      <c r="V554" s="24"/>
      <c r="W554" s="26"/>
      <c r="X554" s="484"/>
      <c r="Y554" s="56"/>
      <c r="Z554" s="526"/>
      <c r="AA554" s="213" t="s">
        <v>30</v>
      </c>
      <c r="AB554" s="74">
        <v>5.0</v>
      </c>
      <c r="AC554" s="522" t="s">
        <v>31</v>
      </c>
      <c r="AD554" s="114">
        <f>ROUND(ROUND(ROUND(ROUND(H440+K512,0)*P$548,0)*W551,0)*Z553,0)-AB554</f>
        <v>208</v>
      </c>
      <c r="AE554" s="79"/>
    </row>
    <row r="555" ht="16.5" customHeight="1">
      <c r="A555" s="29">
        <v>61.0</v>
      </c>
      <c r="B555" s="29" t="s">
        <v>4459</v>
      </c>
      <c r="C555" s="32" t="s">
        <v>13132</v>
      </c>
      <c r="D555" s="389"/>
      <c r="E555" s="231"/>
      <c r="F555" s="543"/>
      <c r="G555" s="113"/>
      <c r="H555" s="8"/>
      <c r="I555" s="144"/>
      <c r="J555" s="94"/>
      <c r="K555" s="140"/>
      <c r="L555" s="54"/>
      <c r="M555" s="254"/>
      <c r="N555" s="8"/>
      <c r="O555" s="8"/>
      <c r="P555" s="54"/>
      <c r="Q555" s="52"/>
      <c r="R555" s="8"/>
      <c r="S555" s="8"/>
      <c r="T555" s="54"/>
      <c r="U555" s="102" t="s">
        <v>329</v>
      </c>
      <c r="V555" s="83" t="s">
        <v>21</v>
      </c>
      <c r="W555" s="528">
        <v>0.85</v>
      </c>
      <c r="X555" s="37"/>
      <c r="Y555" s="7"/>
      <c r="Z555" s="39"/>
      <c r="AA555" s="213"/>
      <c r="AB555" s="213"/>
      <c r="AC555" s="213"/>
      <c r="AD555" s="45">
        <f>ROUND(ROUND(ROUND(H440+K512,0)*P$548,0)*W555,0)</f>
        <v>305</v>
      </c>
      <c r="AE555" s="79"/>
    </row>
    <row r="556" ht="16.5" customHeight="1">
      <c r="A556" s="29">
        <v>61.0</v>
      </c>
      <c r="B556" s="29" t="s">
        <v>4461</v>
      </c>
      <c r="C556" s="32" t="s">
        <v>13133</v>
      </c>
      <c r="D556" s="389"/>
      <c r="E556" s="231"/>
      <c r="F556" s="543"/>
      <c r="G556" s="113"/>
      <c r="H556" s="8"/>
      <c r="I556" s="144"/>
      <c r="J556" s="94"/>
      <c r="K556" s="140"/>
      <c r="L556" s="54"/>
      <c r="M556" s="254"/>
      <c r="N556" s="8"/>
      <c r="O556" s="8"/>
      <c r="P556" s="54"/>
      <c r="Q556" s="52"/>
      <c r="R556" s="8"/>
      <c r="S556" s="8"/>
      <c r="T556" s="8"/>
      <c r="U556" s="482"/>
      <c r="V556" s="83"/>
      <c r="W556" s="528"/>
      <c r="X556" s="52"/>
      <c r="Y556" s="22"/>
      <c r="Z556" s="109"/>
      <c r="AA556" s="213" t="s">
        <v>30</v>
      </c>
      <c r="AB556" s="74">
        <v>5.0</v>
      </c>
      <c r="AC556" s="522" t="s">
        <v>31</v>
      </c>
      <c r="AD556" s="45">
        <f>ROUND(ROUND(ROUND(H440+K512,0)*P$548,0)*W555,0)-AB556</f>
        <v>300</v>
      </c>
      <c r="AE556" s="79"/>
    </row>
    <row r="557" ht="16.5" customHeight="1">
      <c r="A557" s="29">
        <v>61.0</v>
      </c>
      <c r="B557" s="29" t="s">
        <v>4463</v>
      </c>
      <c r="C557" s="32" t="s">
        <v>13134</v>
      </c>
      <c r="D557" s="389"/>
      <c r="E557" s="231"/>
      <c r="F557" s="532"/>
      <c r="G557" s="527"/>
      <c r="H557" s="527"/>
      <c r="I557" s="532"/>
      <c r="J557" s="94"/>
      <c r="K557" s="140"/>
      <c r="L557" s="54"/>
      <c r="M557" s="254"/>
      <c r="N557" s="8"/>
      <c r="O557" s="8"/>
      <c r="P557" s="54"/>
      <c r="Q557" s="52"/>
      <c r="R557" s="8"/>
      <c r="S557" s="8"/>
      <c r="T557" s="8"/>
      <c r="U557" s="482"/>
      <c r="V557" s="99"/>
      <c r="W557" s="529"/>
      <c r="X557" s="305" t="s">
        <v>20</v>
      </c>
      <c r="Y557" s="41" t="s">
        <v>21</v>
      </c>
      <c r="Z557" s="86">
        <v>0.85</v>
      </c>
      <c r="AA557" s="75"/>
      <c r="AB557" s="213"/>
      <c r="AC557" s="213"/>
      <c r="AD557" s="45">
        <f>ROUND(ROUND(ROUND(ROUND(H440+K512,0)*P$548,0)*W555,0)*Z557,0)</f>
        <v>259</v>
      </c>
      <c r="AE557" s="79"/>
    </row>
    <row r="558" ht="16.5" customHeight="1">
      <c r="A558" s="29">
        <v>61.0</v>
      </c>
      <c r="B558" s="29" t="s">
        <v>4465</v>
      </c>
      <c r="C558" s="32" t="s">
        <v>13135</v>
      </c>
      <c r="D558" s="389"/>
      <c r="E558" s="231"/>
      <c r="F558" s="532"/>
      <c r="G558" s="527"/>
      <c r="H558" s="527"/>
      <c r="I558" s="532"/>
      <c r="J558" s="94"/>
      <c r="K558" s="140"/>
      <c r="L558" s="54"/>
      <c r="M558" s="254"/>
      <c r="N558" s="8"/>
      <c r="O558" s="8"/>
      <c r="P558" s="54"/>
      <c r="Q558" s="227"/>
      <c r="R558" s="22"/>
      <c r="S558" s="22"/>
      <c r="T558" s="22"/>
      <c r="U558" s="484"/>
      <c r="V558" s="24"/>
      <c r="W558" s="26"/>
      <c r="X558" s="484"/>
      <c r="Y558" s="56"/>
      <c r="Z558" s="526"/>
      <c r="AA558" s="213" t="s">
        <v>30</v>
      </c>
      <c r="AB558" s="74">
        <v>5.0</v>
      </c>
      <c r="AC558" s="522" t="s">
        <v>31</v>
      </c>
      <c r="AD558" s="45">
        <f>ROUND(ROUND(ROUND(ROUND(H440+K512,0)*P$548,0)*W555,0)*Z557,0)-AB558</f>
        <v>254</v>
      </c>
      <c r="AE558" s="79"/>
    </row>
    <row r="559" ht="16.5" customHeight="1">
      <c r="A559" s="403">
        <v>61.0</v>
      </c>
      <c r="B559" s="403" t="s">
        <v>4467</v>
      </c>
      <c r="C559" s="405" t="s">
        <v>13136</v>
      </c>
      <c r="D559" s="389"/>
      <c r="E559" s="389"/>
      <c r="F559" s="532"/>
      <c r="G559" s="527"/>
      <c r="H559" s="527"/>
      <c r="I559" s="532"/>
      <c r="J559" s="94"/>
      <c r="K559" s="140"/>
      <c r="L559" s="54"/>
      <c r="M559" s="254"/>
      <c r="N559" s="8"/>
      <c r="O559" s="8"/>
      <c r="P559" s="54"/>
      <c r="Q559" s="604" t="s">
        <v>23</v>
      </c>
      <c r="R559" s="605" t="s">
        <v>24</v>
      </c>
      <c r="S559" s="606"/>
      <c r="T559" s="606"/>
      <c r="U559" s="607"/>
      <c r="V559" s="608"/>
      <c r="W559" s="609"/>
      <c r="X559" s="610"/>
      <c r="Y559" s="611"/>
      <c r="Z559" s="612"/>
      <c r="AA559" s="613"/>
      <c r="AB559" s="613"/>
      <c r="AC559" s="613"/>
      <c r="AD559" s="414">
        <f>ROUND(ROUND(ROUND(H440+K512,0)*P$548,0)*T560,0)</f>
        <v>251</v>
      </c>
      <c r="AE559" s="79"/>
    </row>
    <row r="560" ht="16.5" customHeight="1">
      <c r="A560" s="403">
        <v>61.0</v>
      </c>
      <c r="B560" s="403" t="s">
        <v>4469</v>
      </c>
      <c r="C560" s="405" t="s">
        <v>13137</v>
      </c>
      <c r="D560" s="389"/>
      <c r="E560" s="389"/>
      <c r="F560" s="532"/>
      <c r="G560" s="527"/>
      <c r="H560" s="527"/>
      <c r="I560" s="532"/>
      <c r="J560" s="94"/>
      <c r="K560" s="140"/>
      <c r="L560" s="54"/>
      <c r="M560" s="254"/>
      <c r="N560" s="8"/>
      <c r="O560" s="8"/>
      <c r="P560" s="54"/>
      <c r="Q560" s="481"/>
      <c r="R560" s="506"/>
      <c r="S560" s="614" t="s">
        <v>21</v>
      </c>
      <c r="T560" s="615">
        <v>0.7</v>
      </c>
      <c r="U560" s="616"/>
      <c r="V560" s="617"/>
      <c r="W560" s="618"/>
      <c r="X560" s="634"/>
      <c r="Y560" s="620"/>
      <c r="Z560" s="621"/>
      <c r="AA560" s="613" t="s">
        <v>30</v>
      </c>
      <c r="AB560" s="622">
        <v>5.0</v>
      </c>
      <c r="AC560" s="623" t="s">
        <v>31</v>
      </c>
      <c r="AD560" s="414">
        <f>ROUND(ROUND(ROUND(H440+K512,0)*P$548,0)*T560,0)-AB560</f>
        <v>246</v>
      </c>
      <c r="AE560" s="79"/>
    </row>
    <row r="561" ht="16.5" customHeight="1">
      <c r="A561" s="403">
        <v>61.0</v>
      </c>
      <c r="B561" s="403" t="s">
        <v>4471</v>
      </c>
      <c r="C561" s="405" t="s">
        <v>13138</v>
      </c>
      <c r="D561" s="389"/>
      <c r="E561" s="389"/>
      <c r="F561" s="532"/>
      <c r="G561" s="527"/>
      <c r="H561" s="527"/>
      <c r="I561" s="532"/>
      <c r="J561" s="94"/>
      <c r="K561" s="140"/>
      <c r="L561" s="54"/>
      <c r="M561" s="254"/>
      <c r="N561" s="8"/>
      <c r="O561" s="8"/>
      <c r="P561" s="54"/>
      <c r="Q561" s="481"/>
      <c r="R561" s="506"/>
      <c r="S561" s="618"/>
      <c r="T561" s="618"/>
      <c r="U561" s="616"/>
      <c r="V561" s="617"/>
      <c r="W561" s="618"/>
      <c r="X561" s="507" t="s">
        <v>20</v>
      </c>
      <c r="Y561" s="624" t="s">
        <v>21</v>
      </c>
      <c r="Z561" s="625">
        <v>0.85</v>
      </c>
      <c r="AA561" s="626"/>
      <c r="AB561" s="613"/>
      <c r="AC561" s="613"/>
      <c r="AD561" s="414">
        <f>ROUND(ROUND(ROUND(ROUND(H440+K512,0)*P$548,0)*T560,0)*Z561,0)</f>
        <v>213</v>
      </c>
      <c r="AE561" s="79"/>
    </row>
    <row r="562" ht="16.5" customHeight="1">
      <c r="A562" s="403">
        <v>61.0</v>
      </c>
      <c r="B562" s="403" t="s">
        <v>4473</v>
      </c>
      <c r="C562" s="405" t="s">
        <v>13139</v>
      </c>
      <c r="D562" s="389"/>
      <c r="E562" s="389"/>
      <c r="F562" s="532"/>
      <c r="G562" s="527"/>
      <c r="H562" s="527"/>
      <c r="I562" s="532"/>
      <c r="J562" s="94"/>
      <c r="K562" s="140"/>
      <c r="L562" s="54"/>
      <c r="M562" s="254"/>
      <c r="N562" s="8"/>
      <c r="O562" s="8"/>
      <c r="P562" s="54"/>
      <c r="Q562" s="508"/>
      <c r="R562" s="510"/>
      <c r="S562" s="614"/>
      <c r="T562" s="614"/>
      <c r="U562" s="627"/>
      <c r="V562" s="628"/>
      <c r="W562" s="629"/>
      <c r="X562" s="495"/>
      <c r="Y562" s="630"/>
      <c r="Z562" s="631"/>
      <c r="AA562" s="613" t="s">
        <v>30</v>
      </c>
      <c r="AB562" s="622">
        <v>5.0</v>
      </c>
      <c r="AC562" s="623" t="s">
        <v>31</v>
      </c>
      <c r="AD562" s="414">
        <f>ROUND(ROUND(ROUND(ROUND(H440+K512,0)*P$548,0)*T560,0)*Z561,0)-AB562</f>
        <v>208</v>
      </c>
      <c r="AE562" s="79"/>
    </row>
    <row r="563" ht="16.5" customHeight="1">
      <c r="A563" s="403">
        <v>61.0</v>
      </c>
      <c r="B563" s="403" t="s">
        <v>4475</v>
      </c>
      <c r="C563" s="405" t="s">
        <v>13140</v>
      </c>
      <c r="D563" s="389"/>
      <c r="E563" s="389"/>
      <c r="F563" s="532"/>
      <c r="G563" s="527"/>
      <c r="H563" s="527"/>
      <c r="I563" s="532"/>
      <c r="J563" s="94"/>
      <c r="K563" s="140"/>
      <c r="L563" s="54"/>
      <c r="M563" s="254"/>
      <c r="N563" s="8"/>
      <c r="O563" s="8"/>
      <c r="P563" s="54"/>
      <c r="Q563" s="632"/>
      <c r="R563" s="618"/>
      <c r="S563" s="618"/>
      <c r="T563" s="618"/>
      <c r="U563" s="605" t="s">
        <v>326</v>
      </c>
      <c r="V563" s="624" t="s">
        <v>21</v>
      </c>
      <c r="W563" s="633">
        <v>0.7</v>
      </c>
      <c r="X563" s="610"/>
      <c r="Y563" s="611"/>
      <c r="Z563" s="612"/>
      <c r="AA563" s="613"/>
      <c r="AB563" s="613"/>
      <c r="AC563" s="613"/>
      <c r="AD563" s="414">
        <f>ROUND(ROUND(ROUND(ROUND(H440+K512,0)*P$548,0)*T560,0)*W563,0)</f>
        <v>176</v>
      </c>
      <c r="AE563" s="79"/>
    </row>
    <row r="564" ht="16.5" customHeight="1">
      <c r="A564" s="403">
        <v>61.0</v>
      </c>
      <c r="B564" s="403" t="s">
        <v>4477</v>
      </c>
      <c r="C564" s="405" t="s">
        <v>13141</v>
      </c>
      <c r="D564" s="389"/>
      <c r="E564" s="389"/>
      <c r="F564" s="532"/>
      <c r="G564" s="527"/>
      <c r="H564" s="527"/>
      <c r="I564" s="532"/>
      <c r="J564" s="94"/>
      <c r="K564" s="140"/>
      <c r="L564" s="54"/>
      <c r="M564" s="254"/>
      <c r="N564" s="8"/>
      <c r="O564" s="8"/>
      <c r="P564" s="54"/>
      <c r="Q564" s="632"/>
      <c r="R564" s="618"/>
      <c r="S564" s="618"/>
      <c r="T564" s="618"/>
      <c r="U564" s="506"/>
      <c r="V564" s="614"/>
      <c r="W564" s="615"/>
      <c r="X564" s="634"/>
      <c r="Y564" s="635"/>
      <c r="Z564" s="621"/>
      <c r="AA564" s="613" t="s">
        <v>30</v>
      </c>
      <c r="AB564" s="622">
        <v>5.0</v>
      </c>
      <c r="AC564" s="623" t="s">
        <v>31</v>
      </c>
      <c r="AD564" s="414">
        <f>ROUND(ROUND(ROUND(ROUND(H440+K512,0)*P$548,0)*T560,0)*W563,0)-AB564</f>
        <v>171</v>
      </c>
      <c r="AE564" s="79"/>
    </row>
    <row r="565" ht="16.5" customHeight="1">
      <c r="A565" s="403">
        <v>61.0</v>
      </c>
      <c r="B565" s="403" t="s">
        <v>4479</v>
      </c>
      <c r="C565" s="405" t="s">
        <v>13142</v>
      </c>
      <c r="D565" s="389"/>
      <c r="E565" s="389"/>
      <c r="F565" s="532"/>
      <c r="G565" s="527"/>
      <c r="H565" s="527"/>
      <c r="I565" s="532"/>
      <c r="J565" s="94"/>
      <c r="K565" s="140"/>
      <c r="L565" s="54"/>
      <c r="M565" s="254"/>
      <c r="N565" s="8"/>
      <c r="O565" s="8"/>
      <c r="P565" s="54"/>
      <c r="Q565" s="636"/>
      <c r="R565" s="614"/>
      <c r="S565" s="637"/>
      <c r="T565" s="638"/>
      <c r="U565" s="510"/>
      <c r="V565" s="639"/>
      <c r="W565" s="640"/>
      <c r="X565" s="507" t="s">
        <v>20</v>
      </c>
      <c r="Y565" s="624" t="s">
        <v>21</v>
      </c>
      <c r="Z565" s="625">
        <v>0.85</v>
      </c>
      <c r="AA565" s="626"/>
      <c r="AB565" s="613"/>
      <c r="AC565" s="613"/>
      <c r="AD565" s="414">
        <f>ROUND(ROUND(ROUND(ROUND(ROUND(H440+K512,0)*P$548,0)*T560,0)*W563,0)*Z565,0)</f>
        <v>150</v>
      </c>
      <c r="AE565" s="79"/>
    </row>
    <row r="566" ht="16.5" customHeight="1">
      <c r="A566" s="403">
        <v>61.0</v>
      </c>
      <c r="B566" s="403" t="s">
        <v>4481</v>
      </c>
      <c r="C566" s="405" t="s">
        <v>13143</v>
      </c>
      <c r="D566" s="389"/>
      <c r="E566" s="389"/>
      <c r="F566" s="532"/>
      <c r="G566" s="527"/>
      <c r="H566" s="527"/>
      <c r="I566" s="532"/>
      <c r="J566" s="94"/>
      <c r="K566" s="140"/>
      <c r="L566" s="54"/>
      <c r="M566" s="254"/>
      <c r="N566" s="8"/>
      <c r="O566" s="8"/>
      <c r="P566" s="54"/>
      <c r="Q566" s="636"/>
      <c r="R566" s="614"/>
      <c r="S566" s="614"/>
      <c r="T566" s="614"/>
      <c r="U566" s="641"/>
      <c r="V566" s="642"/>
      <c r="W566" s="643"/>
      <c r="X566" s="495"/>
      <c r="Y566" s="630"/>
      <c r="Z566" s="631"/>
      <c r="AA566" s="613" t="s">
        <v>30</v>
      </c>
      <c r="AB566" s="622">
        <v>5.0</v>
      </c>
      <c r="AC566" s="623" t="s">
        <v>31</v>
      </c>
      <c r="AD566" s="414">
        <f>ROUND(ROUND(ROUND(ROUND(ROUND(H440+K512,0)*P$548,0)*T560,0)*W563,0)*Z565,0)-AB566</f>
        <v>145</v>
      </c>
      <c r="AE566" s="79"/>
    </row>
    <row r="567" ht="16.5" customHeight="1">
      <c r="A567" s="403">
        <v>61.0</v>
      </c>
      <c r="B567" s="403" t="s">
        <v>4483</v>
      </c>
      <c r="C567" s="405" t="s">
        <v>13144</v>
      </c>
      <c r="D567" s="389"/>
      <c r="E567" s="389"/>
      <c r="F567" s="532"/>
      <c r="G567" s="527"/>
      <c r="H567" s="527"/>
      <c r="I567" s="532"/>
      <c r="J567" s="94"/>
      <c r="K567" s="140"/>
      <c r="L567" s="54"/>
      <c r="M567" s="254"/>
      <c r="N567" s="8"/>
      <c r="O567" s="8"/>
      <c r="P567" s="54"/>
      <c r="Q567" s="632"/>
      <c r="R567" s="614"/>
      <c r="S567" s="644"/>
      <c r="T567" s="645"/>
      <c r="U567" s="605" t="s">
        <v>329</v>
      </c>
      <c r="V567" s="614" t="s">
        <v>21</v>
      </c>
      <c r="W567" s="615">
        <v>0.85</v>
      </c>
      <c r="X567" s="610"/>
      <c r="Y567" s="611"/>
      <c r="Z567" s="612"/>
      <c r="AA567" s="613"/>
      <c r="AB567" s="613"/>
      <c r="AC567" s="613"/>
      <c r="AD567" s="414">
        <f>ROUND(ROUND(ROUND(ROUND(H440+K512,0)*P$548,0)*T560,0)*W567,0)</f>
        <v>213</v>
      </c>
      <c r="AE567" s="79"/>
    </row>
    <row r="568" ht="16.5" customHeight="1">
      <c r="A568" s="403">
        <v>61.0</v>
      </c>
      <c r="B568" s="403" t="s">
        <v>4485</v>
      </c>
      <c r="C568" s="405" t="s">
        <v>13145</v>
      </c>
      <c r="D568" s="389"/>
      <c r="E568" s="389"/>
      <c r="F568" s="532"/>
      <c r="G568" s="527"/>
      <c r="H568" s="527"/>
      <c r="I568" s="532"/>
      <c r="J568" s="94"/>
      <c r="K568" s="140"/>
      <c r="L568" s="54"/>
      <c r="M568" s="254"/>
      <c r="N568" s="8"/>
      <c r="O568" s="8"/>
      <c r="P568" s="54"/>
      <c r="Q568" s="632"/>
      <c r="R568" s="614"/>
      <c r="S568" s="615"/>
      <c r="T568" s="615"/>
      <c r="U568" s="506"/>
      <c r="V568" s="614"/>
      <c r="W568" s="615"/>
      <c r="X568" s="619"/>
      <c r="Y568" s="635"/>
      <c r="Z568" s="621"/>
      <c r="AA568" s="613" t="s">
        <v>30</v>
      </c>
      <c r="AB568" s="622">
        <v>5.0</v>
      </c>
      <c r="AC568" s="623" t="s">
        <v>31</v>
      </c>
      <c r="AD568" s="414">
        <f>ROUND(ROUND(ROUND(ROUND(H440+K512,0)*P$548,0)*T560,0)*W567,0)-AB568</f>
        <v>208</v>
      </c>
      <c r="AE568" s="79"/>
    </row>
    <row r="569" ht="16.5" customHeight="1">
      <c r="A569" s="403">
        <v>61.0</v>
      </c>
      <c r="B569" s="403" t="s">
        <v>4487</v>
      </c>
      <c r="C569" s="405" t="s">
        <v>13146</v>
      </c>
      <c r="D569" s="389"/>
      <c r="E569" s="389"/>
      <c r="F569" s="532"/>
      <c r="G569" s="527"/>
      <c r="H569" s="527"/>
      <c r="I569" s="532"/>
      <c r="J569" s="94"/>
      <c r="K569" s="140"/>
      <c r="L569" s="54"/>
      <c r="M569" s="254"/>
      <c r="N569" s="8"/>
      <c r="O569" s="8"/>
      <c r="P569" s="54"/>
      <c r="Q569" s="636"/>
      <c r="R569" s="614"/>
      <c r="S569" s="615"/>
      <c r="T569" s="615"/>
      <c r="U569" s="506"/>
      <c r="V569" s="639"/>
      <c r="W569" s="640"/>
      <c r="X569" s="507" t="s">
        <v>20</v>
      </c>
      <c r="Y569" s="624" t="s">
        <v>21</v>
      </c>
      <c r="Z569" s="625">
        <v>0.85</v>
      </c>
      <c r="AA569" s="626"/>
      <c r="AB569" s="613"/>
      <c r="AC569" s="613"/>
      <c r="AD569" s="414">
        <f>ROUND(ROUND(ROUND(ROUND(ROUND(H440+K512,0)*P$548,0)*T560,0)*W567,0)*Z569,0)</f>
        <v>181</v>
      </c>
      <c r="AE569" s="79"/>
    </row>
    <row r="570" ht="16.5" customHeight="1">
      <c r="A570" s="403">
        <v>61.0</v>
      </c>
      <c r="B570" s="403" t="s">
        <v>4489</v>
      </c>
      <c r="C570" s="405" t="s">
        <v>13147</v>
      </c>
      <c r="D570" s="389"/>
      <c r="E570" s="389"/>
      <c r="F570" s="532"/>
      <c r="G570" s="527"/>
      <c r="H570" s="527"/>
      <c r="I570" s="532"/>
      <c r="J570" s="94"/>
      <c r="K570" s="140"/>
      <c r="L570" s="54"/>
      <c r="M570" s="254"/>
      <c r="N570" s="8"/>
      <c r="O570" s="8"/>
      <c r="P570" s="54"/>
      <c r="Q570" s="632"/>
      <c r="R570" s="614"/>
      <c r="S570" s="614"/>
      <c r="T570" s="614"/>
      <c r="U570" s="495"/>
      <c r="V570" s="642"/>
      <c r="W570" s="643"/>
      <c r="X570" s="495"/>
      <c r="Y570" s="630"/>
      <c r="Z570" s="631"/>
      <c r="AA570" s="613" t="s">
        <v>30</v>
      </c>
      <c r="AB570" s="622">
        <v>5.0</v>
      </c>
      <c r="AC570" s="623" t="s">
        <v>31</v>
      </c>
      <c r="AD570" s="414">
        <f>ROUND(ROUND(ROUND(ROUND(ROUND(H440+K512,0)*P$548,0)*T560,0)*W567,0)*Z569,0)-AB570</f>
        <v>176</v>
      </c>
      <c r="AE570" s="79"/>
    </row>
    <row r="571" ht="16.5" customHeight="1">
      <c r="A571" s="403">
        <v>61.0</v>
      </c>
      <c r="B571" s="403" t="s">
        <v>4491</v>
      </c>
      <c r="C571" s="405" t="s">
        <v>13148</v>
      </c>
      <c r="D571" s="389"/>
      <c r="E571" s="389"/>
      <c r="F571" s="532"/>
      <c r="G571" s="527"/>
      <c r="H571" s="527"/>
      <c r="I571" s="532"/>
      <c r="J571" s="94"/>
      <c r="K571" s="140"/>
      <c r="L571" s="54"/>
      <c r="M571" s="254"/>
      <c r="N571" s="8"/>
      <c r="O571" s="8"/>
      <c r="P571" s="54"/>
      <c r="Q571" s="632"/>
      <c r="R571" s="605" t="s">
        <v>27</v>
      </c>
      <c r="S571" s="606"/>
      <c r="T571" s="606"/>
      <c r="U571" s="607"/>
      <c r="V571" s="608"/>
      <c r="W571" s="609"/>
      <c r="X571" s="610"/>
      <c r="Y571" s="611"/>
      <c r="Z571" s="612"/>
      <c r="AA571" s="613"/>
      <c r="AB571" s="613"/>
      <c r="AC571" s="613"/>
      <c r="AD571" s="414">
        <f>ROUND(ROUND(ROUND(H440+K512,0)*P$548,0)*T572,0)</f>
        <v>180</v>
      </c>
      <c r="AE571" s="79"/>
    </row>
    <row r="572" ht="16.5" customHeight="1">
      <c r="A572" s="403">
        <v>61.0</v>
      </c>
      <c r="B572" s="403" t="s">
        <v>4493</v>
      </c>
      <c r="C572" s="405" t="s">
        <v>13149</v>
      </c>
      <c r="D572" s="389"/>
      <c r="E572" s="389"/>
      <c r="F572" s="532"/>
      <c r="G572" s="527"/>
      <c r="H572" s="527"/>
      <c r="I572" s="532"/>
      <c r="J572" s="94"/>
      <c r="K572" s="140"/>
      <c r="L572" s="54"/>
      <c r="M572" s="254"/>
      <c r="N572" s="8"/>
      <c r="O572" s="8"/>
      <c r="P572" s="54"/>
      <c r="Q572" s="646"/>
      <c r="R572" s="506"/>
      <c r="S572" s="614" t="s">
        <v>21</v>
      </c>
      <c r="T572" s="615">
        <v>0.5</v>
      </c>
      <c r="U572" s="616"/>
      <c r="V572" s="617"/>
      <c r="W572" s="618"/>
      <c r="X572" s="634"/>
      <c r="Y572" s="620"/>
      <c r="Z572" s="621"/>
      <c r="AA572" s="613" t="s">
        <v>30</v>
      </c>
      <c r="AB572" s="622">
        <v>5.0</v>
      </c>
      <c r="AC572" s="623" t="s">
        <v>31</v>
      </c>
      <c r="AD572" s="414">
        <f>ROUND(ROUND(ROUND(H440+K512,0)*P$548,0)*T572,0)-AB572</f>
        <v>175</v>
      </c>
      <c r="AE572" s="79"/>
    </row>
    <row r="573" ht="16.5" customHeight="1">
      <c r="A573" s="403">
        <v>61.0</v>
      </c>
      <c r="B573" s="403" t="s">
        <v>4495</v>
      </c>
      <c r="C573" s="405" t="s">
        <v>13150</v>
      </c>
      <c r="D573" s="389"/>
      <c r="E573" s="389"/>
      <c r="F573" s="532"/>
      <c r="G573" s="527"/>
      <c r="H573" s="527"/>
      <c r="I573" s="532"/>
      <c r="J573" s="94"/>
      <c r="K573" s="140"/>
      <c r="L573" s="54"/>
      <c r="M573" s="254"/>
      <c r="N573" s="8"/>
      <c r="O573" s="8"/>
      <c r="P573" s="54"/>
      <c r="Q573" s="646"/>
      <c r="R573" s="506"/>
      <c r="S573" s="618"/>
      <c r="T573" s="618"/>
      <c r="U573" s="616"/>
      <c r="V573" s="617"/>
      <c r="W573" s="618"/>
      <c r="X573" s="507" t="s">
        <v>20</v>
      </c>
      <c r="Y573" s="624" t="s">
        <v>21</v>
      </c>
      <c r="Z573" s="625">
        <v>0.85</v>
      </c>
      <c r="AA573" s="626"/>
      <c r="AB573" s="613"/>
      <c r="AC573" s="613"/>
      <c r="AD573" s="414">
        <f>ROUND(ROUND(ROUND(ROUND(H440+K512,0)*P$548,0)*T572,0)*Z573,0)</f>
        <v>153</v>
      </c>
      <c r="AE573" s="79"/>
    </row>
    <row r="574" ht="16.5" customHeight="1">
      <c r="A574" s="403">
        <v>61.0</v>
      </c>
      <c r="B574" s="403" t="s">
        <v>4497</v>
      </c>
      <c r="C574" s="405" t="s">
        <v>13151</v>
      </c>
      <c r="D574" s="389"/>
      <c r="E574" s="389"/>
      <c r="F574" s="532"/>
      <c r="G574" s="527"/>
      <c r="H574" s="527"/>
      <c r="I574" s="532"/>
      <c r="J574" s="94"/>
      <c r="K574" s="140"/>
      <c r="L574" s="54"/>
      <c r="M574" s="254"/>
      <c r="N574" s="8"/>
      <c r="O574" s="8"/>
      <c r="P574" s="54"/>
      <c r="Q574" s="646"/>
      <c r="R574" s="510"/>
      <c r="S574" s="614"/>
      <c r="T574" s="614"/>
      <c r="U574" s="627"/>
      <c r="V574" s="628"/>
      <c r="W574" s="629"/>
      <c r="X574" s="495"/>
      <c r="Y574" s="630"/>
      <c r="Z574" s="631"/>
      <c r="AA574" s="613" t="s">
        <v>30</v>
      </c>
      <c r="AB574" s="622">
        <v>5.0</v>
      </c>
      <c r="AC574" s="623" t="s">
        <v>31</v>
      </c>
      <c r="AD574" s="414">
        <f>ROUND(ROUND(ROUND(ROUND(H440+K512,0)*P$548,0)*T572,0)*Z573,0)-AB574</f>
        <v>148</v>
      </c>
      <c r="AE574" s="79"/>
    </row>
    <row r="575" ht="16.5" customHeight="1">
      <c r="A575" s="403">
        <v>61.0</v>
      </c>
      <c r="B575" s="403" t="s">
        <v>4499</v>
      </c>
      <c r="C575" s="405" t="s">
        <v>13152</v>
      </c>
      <c r="D575" s="389"/>
      <c r="E575" s="389"/>
      <c r="F575" s="532"/>
      <c r="G575" s="527"/>
      <c r="H575" s="527"/>
      <c r="I575" s="532"/>
      <c r="J575" s="94"/>
      <c r="K575" s="140"/>
      <c r="L575" s="54"/>
      <c r="M575" s="254"/>
      <c r="N575" s="8"/>
      <c r="O575" s="8"/>
      <c r="P575" s="54"/>
      <c r="Q575" s="632"/>
      <c r="R575" s="618"/>
      <c r="S575" s="618"/>
      <c r="T575" s="618"/>
      <c r="U575" s="605" t="s">
        <v>326</v>
      </c>
      <c r="V575" s="624" t="s">
        <v>21</v>
      </c>
      <c r="W575" s="633">
        <v>0.7</v>
      </c>
      <c r="X575" s="610"/>
      <c r="Y575" s="611"/>
      <c r="Z575" s="612"/>
      <c r="AA575" s="613"/>
      <c r="AB575" s="613"/>
      <c r="AC575" s="613"/>
      <c r="AD575" s="414">
        <f>ROUND(ROUND(ROUND(ROUND(H440+K512,0)*P$548,0)*T572,0)*W575,0)</f>
        <v>126</v>
      </c>
      <c r="AE575" s="79"/>
    </row>
    <row r="576" ht="16.5" customHeight="1">
      <c r="A576" s="403">
        <v>61.0</v>
      </c>
      <c r="B576" s="403" t="s">
        <v>4501</v>
      </c>
      <c r="C576" s="405" t="s">
        <v>13153</v>
      </c>
      <c r="D576" s="389"/>
      <c r="E576" s="389"/>
      <c r="F576" s="532"/>
      <c r="G576" s="527"/>
      <c r="H576" s="527"/>
      <c r="I576" s="532"/>
      <c r="J576" s="94"/>
      <c r="K576" s="140"/>
      <c r="L576" s="54"/>
      <c r="M576" s="254"/>
      <c r="N576" s="8"/>
      <c r="O576" s="8"/>
      <c r="P576" s="54"/>
      <c r="Q576" s="632"/>
      <c r="R576" s="618"/>
      <c r="S576" s="618"/>
      <c r="T576" s="618"/>
      <c r="U576" s="506"/>
      <c r="V576" s="614"/>
      <c r="W576" s="615"/>
      <c r="X576" s="634"/>
      <c r="Y576" s="635"/>
      <c r="Z576" s="621"/>
      <c r="AA576" s="613" t="s">
        <v>30</v>
      </c>
      <c r="AB576" s="622">
        <v>5.0</v>
      </c>
      <c r="AC576" s="623" t="s">
        <v>31</v>
      </c>
      <c r="AD576" s="414">
        <f>ROUND(ROUND(ROUND(ROUND(H440+K512,0)*P$548,0)*T572,0)*W575,0)-AB576</f>
        <v>121</v>
      </c>
      <c r="AE576" s="79"/>
    </row>
    <row r="577" ht="16.5" customHeight="1">
      <c r="A577" s="403">
        <v>61.0</v>
      </c>
      <c r="B577" s="403" t="s">
        <v>4503</v>
      </c>
      <c r="C577" s="405" t="s">
        <v>13154</v>
      </c>
      <c r="D577" s="389"/>
      <c r="E577" s="389"/>
      <c r="F577" s="532"/>
      <c r="G577" s="527"/>
      <c r="H577" s="527"/>
      <c r="I577" s="532"/>
      <c r="J577" s="94"/>
      <c r="K577" s="140"/>
      <c r="L577" s="54"/>
      <c r="M577" s="254"/>
      <c r="N577" s="8"/>
      <c r="O577" s="8"/>
      <c r="P577" s="54"/>
      <c r="Q577" s="636"/>
      <c r="R577" s="614"/>
      <c r="S577" s="637"/>
      <c r="T577" s="638"/>
      <c r="U577" s="510"/>
      <c r="V577" s="639"/>
      <c r="W577" s="640"/>
      <c r="X577" s="507" t="s">
        <v>20</v>
      </c>
      <c r="Y577" s="624" t="s">
        <v>21</v>
      </c>
      <c r="Z577" s="625">
        <v>0.85</v>
      </c>
      <c r="AA577" s="626"/>
      <c r="AB577" s="613"/>
      <c r="AC577" s="613"/>
      <c r="AD577" s="414">
        <f>ROUND(ROUND(ROUND(ROUND(ROUND(H440+K512,0)*P$548,0)*T572,0)*W575,0)*Z577,0)</f>
        <v>107</v>
      </c>
      <c r="AE577" s="79"/>
    </row>
    <row r="578" ht="16.5" customHeight="1">
      <c r="A578" s="403">
        <v>61.0</v>
      </c>
      <c r="B578" s="403" t="s">
        <v>4505</v>
      </c>
      <c r="C578" s="405" t="s">
        <v>13155</v>
      </c>
      <c r="D578" s="389"/>
      <c r="E578" s="389"/>
      <c r="F578" s="532"/>
      <c r="G578" s="527"/>
      <c r="H578" s="527"/>
      <c r="I578" s="532"/>
      <c r="J578" s="94"/>
      <c r="K578" s="140"/>
      <c r="L578" s="54"/>
      <c r="M578" s="254"/>
      <c r="N578" s="8"/>
      <c r="O578" s="8"/>
      <c r="P578" s="54"/>
      <c r="Q578" s="636"/>
      <c r="R578" s="614"/>
      <c r="S578" s="614"/>
      <c r="T578" s="614"/>
      <c r="U578" s="641"/>
      <c r="V578" s="642"/>
      <c r="W578" s="643"/>
      <c r="X578" s="495"/>
      <c r="Y578" s="630"/>
      <c r="Z578" s="631"/>
      <c r="AA578" s="613" t="s">
        <v>30</v>
      </c>
      <c r="AB578" s="622">
        <v>5.0</v>
      </c>
      <c r="AC578" s="623" t="s">
        <v>31</v>
      </c>
      <c r="AD578" s="414">
        <f>ROUND(ROUND(ROUND(ROUND(ROUND(H440+K512,0)*P$548,0)*T572,0)*W575,0)*Z577,0)-AB578</f>
        <v>102</v>
      </c>
      <c r="AE578" s="79"/>
    </row>
    <row r="579" ht="16.5" customHeight="1">
      <c r="A579" s="403">
        <v>61.0</v>
      </c>
      <c r="B579" s="403" t="s">
        <v>4507</v>
      </c>
      <c r="C579" s="405" t="s">
        <v>13156</v>
      </c>
      <c r="D579" s="389"/>
      <c r="E579" s="389"/>
      <c r="F579" s="532"/>
      <c r="G579" s="527"/>
      <c r="H579" s="527"/>
      <c r="I579" s="532"/>
      <c r="J579" s="94"/>
      <c r="K579" s="140"/>
      <c r="L579" s="54"/>
      <c r="M579" s="254"/>
      <c r="N579" s="8"/>
      <c r="O579" s="8"/>
      <c r="P579" s="54"/>
      <c r="Q579" s="632"/>
      <c r="R579" s="614"/>
      <c r="S579" s="644"/>
      <c r="T579" s="645"/>
      <c r="U579" s="605" t="s">
        <v>329</v>
      </c>
      <c r="V579" s="614" t="s">
        <v>21</v>
      </c>
      <c r="W579" s="615">
        <v>0.85</v>
      </c>
      <c r="X579" s="610"/>
      <c r="Y579" s="611"/>
      <c r="Z579" s="612"/>
      <c r="AA579" s="613"/>
      <c r="AB579" s="613"/>
      <c r="AC579" s="613"/>
      <c r="AD579" s="414">
        <f>ROUND(ROUND(ROUND(ROUND(H440+K512,0)*P$548,0)*T572,0)*W579,0)</f>
        <v>153</v>
      </c>
      <c r="AE579" s="79"/>
    </row>
    <row r="580" ht="16.5" customHeight="1">
      <c r="A580" s="403">
        <v>61.0</v>
      </c>
      <c r="B580" s="403" t="s">
        <v>4509</v>
      </c>
      <c r="C580" s="405" t="s">
        <v>13157</v>
      </c>
      <c r="D580" s="389"/>
      <c r="E580" s="389"/>
      <c r="F580" s="532"/>
      <c r="G580" s="527"/>
      <c r="H580" s="527"/>
      <c r="I580" s="532"/>
      <c r="J580" s="94"/>
      <c r="K580" s="140"/>
      <c r="L580" s="54"/>
      <c r="M580" s="254"/>
      <c r="N580" s="8"/>
      <c r="O580" s="8"/>
      <c r="P580" s="54"/>
      <c r="Q580" s="632"/>
      <c r="R580" s="614"/>
      <c r="S580" s="615"/>
      <c r="T580" s="615"/>
      <c r="U580" s="506"/>
      <c r="V580" s="614"/>
      <c r="W580" s="615"/>
      <c r="X580" s="619"/>
      <c r="Y580" s="635"/>
      <c r="Z580" s="621"/>
      <c r="AA580" s="613" t="s">
        <v>30</v>
      </c>
      <c r="AB580" s="622">
        <v>5.0</v>
      </c>
      <c r="AC580" s="623" t="s">
        <v>31</v>
      </c>
      <c r="AD580" s="414">
        <f>ROUND(ROUND(ROUND(ROUND(H440+K512,0)*P$548,0)*T572,0)*W579,0)-AB580</f>
        <v>148</v>
      </c>
      <c r="AE580" s="79"/>
    </row>
    <row r="581" ht="16.5" customHeight="1">
      <c r="A581" s="403">
        <v>61.0</v>
      </c>
      <c r="B581" s="403" t="s">
        <v>4511</v>
      </c>
      <c r="C581" s="405" t="s">
        <v>13158</v>
      </c>
      <c r="D581" s="389"/>
      <c r="E581" s="389"/>
      <c r="F581" s="532"/>
      <c r="G581" s="527"/>
      <c r="H581" s="527"/>
      <c r="I581" s="532"/>
      <c r="J581" s="94"/>
      <c r="K581" s="140"/>
      <c r="L581" s="54"/>
      <c r="M581" s="254"/>
      <c r="N581" s="8"/>
      <c r="O581" s="8"/>
      <c r="P581" s="54"/>
      <c r="Q581" s="636"/>
      <c r="R581" s="614"/>
      <c r="S581" s="615"/>
      <c r="T581" s="615"/>
      <c r="U581" s="506"/>
      <c r="V581" s="639"/>
      <c r="W581" s="640"/>
      <c r="X581" s="507" t="s">
        <v>20</v>
      </c>
      <c r="Y581" s="624" t="s">
        <v>21</v>
      </c>
      <c r="Z581" s="625">
        <v>0.85</v>
      </c>
      <c r="AA581" s="626"/>
      <c r="AB581" s="613"/>
      <c r="AC581" s="613"/>
      <c r="AD581" s="414">
        <f>ROUND(ROUND(ROUND(ROUND(ROUND(H440+K512,0)*P$548,0)*T572,0)*W579,0)*Z581,0)</f>
        <v>130</v>
      </c>
      <c r="AE581" s="79"/>
    </row>
    <row r="582" ht="16.5" customHeight="1">
      <c r="A582" s="403">
        <v>61.0</v>
      </c>
      <c r="B582" s="403" t="s">
        <v>4513</v>
      </c>
      <c r="C582" s="405" t="s">
        <v>13159</v>
      </c>
      <c r="D582" s="389"/>
      <c r="E582" s="389"/>
      <c r="F582" s="532"/>
      <c r="G582" s="527"/>
      <c r="H582" s="527"/>
      <c r="I582" s="532"/>
      <c r="J582" s="94"/>
      <c r="K582" s="140"/>
      <c r="L582" s="54"/>
      <c r="M582" s="254"/>
      <c r="N582" s="8"/>
      <c r="O582" s="8"/>
      <c r="P582" s="54"/>
      <c r="Q582" s="647"/>
      <c r="R582" s="614"/>
      <c r="S582" s="614"/>
      <c r="T582" s="614"/>
      <c r="U582" s="495"/>
      <c r="V582" s="642"/>
      <c r="W582" s="643"/>
      <c r="X582" s="495"/>
      <c r="Y582" s="630"/>
      <c r="Z582" s="631"/>
      <c r="AA582" s="613" t="s">
        <v>30</v>
      </c>
      <c r="AB582" s="622">
        <v>5.0</v>
      </c>
      <c r="AC582" s="623" t="s">
        <v>31</v>
      </c>
      <c r="AD582" s="414">
        <f>ROUND(ROUND(ROUND(ROUND(ROUND(H440+K512,0)*P$548,0)*T572,0)*W579,0)*Z581,0)-AB582</f>
        <v>125</v>
      </c>
      <c r="AE582" s="79"/>
    </row>
    <row r="583" ht="16.5" customHeight="1">
      <c r="A583" s="29">
        <v>61.0</v>
      </c>
      <c r="B583" s="29" t="s">
        <v>4527</v>
      </c>
      <c r="C583" s="32" t="s">
        <v>13160</v>
      </c>
      <c r="D583" s="389"/>
      <c r="E583" s="389"/>
      <c r="F583" s="523"/>
      <c r="G583" s="102" t="s">
        <v>9047</v>
      </c>
      <c r="H583" s="169"/>
      <c r="I583" s="519"/>
      <c r="J583" s="168"/>
      <c r="K583" s="152"/>
      <c r="L583" s="39"/>
      <c r="M583" s="241" t="s">
        <v>4961</v>
      </c>
      <c r="N583" s="598" t="s">
        <v>4962</v>
      </c>
      <c r="O583" s="7"/>
      <c r="P583" s="7"/>
      <c r="Q583" s="37"/>
      <c r="R583" s="7"/>
      <c r="S583" s="7"/>
      <c r="T583" s="7"/>
      <c r="U583" s="521"/>
      <c r="V583" s="14"/>
      <c r="W583" s="8"/>
      <c r="X583" s="37"/>
      <c r="Y583" s="7"/>
      <c r="Z583" s="39"/>
      <c r="AA583" s="213"/>
      <c r="AB583" s="213"/>
      <c r="AC583" s="213"/>
      <c r="AD583" s="45">
        <f>ROUND(ROUND(H584*P$584,0),0)</f>
        <v>327</v>
      </c>
      <c r="AE583" s="79"/>
    </row>
    <row r="584" ht="16.5" customHeight="1">
      <c r="A584" s="29">
        <v>61.0</v>
      </c>
      <c r="B584" s="29" t="s">
        <v>4529</v>
      </c>
      <c r="C584" s="32" t="s">
        <v>13161</v>
      </c>
      <c r="D584" s="389"/>
      <c r="E584" s="389"/>
      <c r="F584" s="523"/>
      <c r="G584" s="482"/>
      <c r="H584" s="50">
        <f>'28児童発達支援(基本１)'!H1304</f>
        <v>467</v>
      </c>
      <c r="I584" s="8" t="s">
        <v>9</v>
      </c>
      <c r="J584" s="94"/>
      <c r="K584" s="140"/>
      <c r="L584" s="54"/>
      <c r="M584" s="481"/>
      <c r="N584" s="482"/>
      <c r="O584" s="83" t="s">
        <v>21</v>
      </c>
      <c r="P584" s="528">
        <v>0.7</v>
      </c>
      <c r="Q584" s="52"/>
      <c r="R584" s="8"/>
      <c r="S584" s="8"/>
      <c r="T584" s="8"/>
      <c r="U584" s="521"/>
      <c r="V584" s="14"/>
      <c r="W584" s="8"/>
      <c r="X584" s="227"/>
      <c r="Y584" s="8"/>
      <c r="Z584" s="109"/>
      <c r="AA584" s="213" t="s">
        <v>30</v>
      </c>
      <c r="AB584" s="74">
        <v>5.0</v>
      </c>
      <c r="AC584" s="522" t="s">
        <v>31</v>
      </c>
      <c r="AD584" s="45">
        <f>ROUND(ROUND(H584*P$584,0),0)-AB584</f>
        <v>322</v>
      </c>
      <c r="AE584" s="79"/>
    </row>
    <row r="585" ht="16.5" customHeight="1">
      <c r="A585" s="29">
        <v>61.0</v>
      </c>
      <c r="B585" s="29" t="s">
        <v>4531</v>
      </c>
      <c r="C585" s="32" t="s">
        <v>13162</v>
      </c>
      <c r="D585" s="389"/>
      <c r="E585" s="389"/>
      <c r="F585" s="523"/>
      <c r="G585" s="482"/>
      <c r="H585" s="174"/>
      <c r="I585" s="523"/>
      <c r="J585" s="94"/>
      <c r="K585" s="140"/>
      <c r="L585" s="54"/>
      <c r="M585" s="481"/>
      <c r="N585" s="482"/>
      <c r="O585" s="8"/>
      <c r="P585" s="54"/>
      <c r="Q585" s="52"/>
      <c r="R585" s="8"/>
      <c r="S585" s="8"/>
      <c r="T585" s="8"/>
      <c r="U585" s="521"/>
      <c r="V585" s="14"/>
      <c r="W585" s="54"/>
      <c r="X585" s="305" t="s">
        <v>20</v>
      </c>
      <c r="Y585" s="41" t="s">
        <v>21</v>
      </c>
      <c r="Z585" s="86">
        <v>0.85</v>
      </c>
      <c r="AA585" s="75"/>
      <c r="AB585" s="213"/>
      <c r="AC585" s="213"/>
      <c r="AD585" s="45">
        <f>ROUND(ROUND(H584*P$584,0)*Z585,0)</f>
        <v>278</v>
      </c>
      <c r="AE585" s="79"/>
    </row>
    <row r="586" ht="16.5" customHeight="1">
      <c r="A586" s="29">
        <v>61.0</v>
      </c>
      <c r="B586" s="29" t="s">
        <v>4533</v>
      </c>
      <c r="C586" s="32" t="s">
        <v>13163</v>
      </c>
      <c r="D586" s="389"/>
      <c r="E586" s="389"/>
      <c r="F586" s="523"/>
      <c r="G586" s="174"/>
      <c r="H586" s="174"/>
      <c r="I586" s="174"/>
      <c r="J586" s="94"/>
      <c r="K586" s="140"/>
      <c r="L586" s="54"/>
      <c r="M586" s="481"/>
      <c r="N586" s="482"/>
      <c r="O586" s="8"/>
      <c r="P586" s="54"/>
      <c r="Q586" s="52"/>
      <c r="R586" s="8"/>
      <c r="S586" s="8"/>
      <c r="T586" s="8"/>
      <c r="U586" s="525"/>
      <c r="V586" s="21"/>
      <c r="W586" s="109"/>
      <c r="X586" s="484"/>
      <c r="Y586" s="56"/>
      <c r="Z586" s="526"/>
      <c r="AA586" s="213" t="s">
        <v>30</v>
      </c>
      <c r="AB586" s="74">
        <v>5.0</v>
      </c>
      <c r="AC586" s="522" t="s">
        <v>31</v>
      </c>
      <c r="AD586" s="45">
        <f>ROUND(ROUND(H584*P$584,0)*Z585,0)-AB586</f>
        <v>273</v>
      </c>
      <c r="AE586" s="79"/>
    </row>
    <row r="587" ht="16.5" customHeight="1">
      <c r="A587" s="29">
        <v>61.0</v>
      </c>
      <c r="B587" s="29" t="s">
        <v>4535</v>
      </c>
      <c r="C587" s="32" t="s">
        <v>13164</v>
      </c>
      <c r="D587" s="389"/>
      <c r="E587" s="389"/>
      <c r="F587" s="532"/>
      <c r="G587" s="527"/>
      <c r="H587" s="8"/>
      <c r="I587" s="144"/>
      <c r="J587" s="94"/>
      <c r="K587" s="140"/>
      <c r="L587" s="54"/>
      <c r="M587" s="481"/>
      <c r="N587" s="8"/>
      <c r="O587" s="8"/>
      <c r="P587" s="54"/>
      <c r="Q587" s="52"/>
      <c r="R587" s="8"/>
      <c r="S587" s="8"/>
      <c r="T587" s="8"/>
      <c r="U587" s="102" t="s">
        <v>326</v>
      </c>
      <c r="V587" s="41" t="s">
        <v>21</v>
      </c>
      <c r="W587" s="60">
        <v>0.7</v>
      </c>
      <c r="X587" s="37"/>
      <c r="Y587" s="7"/>
      <c r="Z587" s="39"/>
      <c r="AA587" s="213"/>
      <c r="AB587" s="213"/>
      <c r="AC587" s="213"/>
      <c r="AD587" s="45">
        <f>ROUND(ROUND(H584*P$584,0)*W587,0)</f>
        <v>229</v>
      </c>
      <c r="AE587" s="79"/>
    </row>
    <row r="588" ht="16.5" customHeight="1">
      <c r="A588" s="29">
        <v>61.0</v>
      </c>
      <c r="B588" s="29" t="s">
        <v>4537</v>
      </c>
      <c r="C588" s="32" t="s">
        <v>13165</v>
      </c>
      <c r="D588" s="389"/>
      <c r="E588" s="389"/>
      <c r="F588" s="532"/>
      <c r="G588" s="527"/>
      <c r="H588" s="8"/>
      <c r="I588" s="144"/>
      <c r="J588" s="94"/>
      <c r="K588" s="140"/>
      <c r="L588" s="54"/>
      <c r="M588" s="481"/>
      <c r="N588" s="8"/>
      <c r="O588" s="8"/>
      <c r="P588" s="54"/>
      <c r="Q588" s="52"/>
      <c r="R588" s="8"/>
      <c r="S588" s="8"/>
      <c r="T588" s="8"/>
      <c r="U588" s="482"/>
      <c r="V588" s="83"/>
      <c r="W588" s="528"/>
      <c r="X588" s="227"/>
      <c r="Y588" s="22"/>
      <c r="Z588" s="109"/>
      <c r="AA588" s="213" t="s">
        <v>30</v>
      </c>
      <c r="AB588" s="74">
        <v>5.0</v>
      </c>
      <c r="AC588" s="522" t="s">
        <v>31</v>
      </c>
      <c r="AD588" s="45">
        <f>ROUND(ROUND(H584*P$584,0)*W587,0)-AB588</f>
        <v>224</v>
      </c>
      <c r="AE588" s="79"/>
    </row>
    <row r="589" ht="16.5" customHeight="1">
      <c r="A589" s="29">
        <v>61.0</v>
      </c>
      <c r="B589" s="29" t="s">
        <v>4539</v>
      </c>
      <c r="C589" s="32" t="s">
        <v>13166</v>
      </c>
      <c r="D589" s="389"/>
      <c r="E589" s="389"/>
      <c r="F589" s="543"/>
      <c r="G589" s="113"/>
      <c r="H589" s="8"/>
      <c r="I589" s="144"/>
      <c r="J589" s="94"/>
      <c r="K589" s="140"/>
      <c r="L589" s="54"/>
      <c r="M589" s="481"/>
      <c r="N589" s="8"/>
      <c r="O589" s="8"/>
      <c r="P589" s="54"/>
      <c r="Q589" s="52"/>
      <c r="R589" s="8"/>
      <c r="S589" s="8"/>
      <c r="T589" s="8"/>
      <c r="U589" s="482"/>
      <c r="V589" s="99"/>
      <c r="W589" s="529"/>
      <c r="X589" s="305" t="s">
        <v>20</v>
      </c>
      <c r="Y589" s="41" t="s">
        <v>21</v>
      </c>
      <c r="Z589" s="86">
        <v>0.85</v>
      </c>
      <c r="AA589" s="75"/>
      <c r="AB589" s="213"/>
      <c r="AC589" s="213"/>
      <c r="AD589" s="45">
        <f>ROUND(ROUND(ROUND(H584*P$584,0)*W587,0)*Z589,0)</f>
        <v>195</v>
      </c>
      <c r="AE589" s="79"/>
    </row>
    <row r="590" ht="16.5" customHeight="1">
      <c r="A590" s="29">
        <v>61.0</v>
      </c>
      <c r="B590" s="29" t="s">
        <v>4541</v>
      </c>
      <c r="C590" s="32" t="s">
        <v>13167</v>
      </c>
      <c r="D590" s="389"/>
      <c r="E590" s="231"/>
      <c r="F590" s="543"/>
      <c r="G590" s="113"/>
      <c r="H590" s="8"/>
      <c r="I590" s="144"/>
      <c r="J590" s="94"/>
      <c r="K590" s="140"/>
      <c r="L590" s="54"/>
      <c r="M590" s="481"/>
      <c r="N590" s="8"/>
      <c r="O590" s="8"/>
      <c r="P590" s="54"/>
      <c r="Q590" s="52"/>
      <c r="R590" s="8"/>
      <c r="S590" s="8"/>
      <c r="T590" s="8"/>
      <c r="U590" s="530"/>
      <c r="V590" s="24"/>
      <c r="W590" s="26"/>
      <c r="X590" s="484"/>
      <c r="Y590" s="56"/>
      <c r="Z590" s="526"/>
      <c r="AA590" s="213" t="s">
        <v>30</v>
      </c>
      <c r="AB590" s="74">
        <v>5.0</v>
      </c>
      <c r="AC590" s="522" t="s">
        <v>31</v>
      </c>
      <c r="AD590" s="45">
        <f>ROUND(ROUND(ROUND(H584*P$584,0)*W587,0)*Z589,0)-AB590</f>
        <v>190</v>
      </c>
      <c r="AE590" s="79"/>
    </row>
    <row r="591" ht="16.5" customHeight="1">
      <c r="A591" s="29">
        <v>61.0</v>
      </c>
      <c r="B591" s="29" t="s">
        <v>4543</v>
      </c>
      <c r="C591" s="32" t="s">
        <v>13168</v>
      </c>
      <c r="D591" s="389"/>
      <c r="E591" s="231"/>
      <c r="F591" s="543"/>
      <c r="G591" s="113"/>
      <c r="H591" s="8"/>
      <c r="I591" s="144"/>
      <c r="J591" s="94"/>
      <c r="K591" s="140"/>
      <c r="L591" s="54"/>
      <c r="M591" s="481"/>
      <c r="N591" s="8"/>
      <c r="O591" s="8"/>
      <c r="P591" s="54"/>
      <c r="Q591" s="52"/>
      <c r="R591" s="8"/>
      <c r="S591" s="8"/>
      <c r="T591" s="54"/>
      <c r="U591" s="102" t="s">
        <v>329</v>
      </c>
      <c r="V591" s="83" t="s">
        <v>21</v>
      </c>
      <c r="W591" s="528">
        <v>0.85</v>
      </c>
      <c r="X591" s="37"/>
      <c r="Y591" s="7"/>
      <c r="Z591" s="39"/>
      <c r="AA591" s="213"/>
      <c r="AB591" s="213"/>
      <c r="AC591" s="213"/>
      <c r="AD591" s="45">
        <f>ROUND(ROUND(H584*P$584,0)*W591,0)</f>
        <v>278</v>
      </c>
      <c r="AE591" s="79"/>
    </row>
    <row r="592" ht="16.5" customHeight="1">
      <c r="A592" s="29">
        <v>61.0</v>
      </c>
      <c r="B592" s="29" t="s">
        <v>4545</v>
      </c>
      <c r="C592" s="32" t="s">
        <v>13169</v>
      </c>
      <c r="D592" s="389"/>
      <c r="E592" s="231"/>
      <c r="F592" s="543"/>
      <c r="G592" s="113"/>
      <c r="H592" s="8"/>
      <c r="I592" s="144"/>
      <c r="J592" s="94"/>
      <c r="K592" s="140"/>
      <c r="L592" s="54"/>
      <c r="M592" s="254"/>
      <c r="N592" s="8"/>
      <c r="O592" s="8"/>
      <c r="P592" s="54"/>
      <c r="Q592" s="52"/>
      <c r="R592" s="8"/>
      <c r="S592" s="8"/>
      <c r="T592" s="8"/>
      <c r="U592" s="482"/>
      <c r="V592" s="83"/>
      <c r="W592" s="528"/>
      <c r="X592" s="52"/>
      <c r="Y592" s="22"/>
      <c r="Z592" s="109"/>
      <c r="AA592" s="213" t="s">
        <v>30</v>
      </c>
      <c r="AB592" s="74">
        <v>5.0</v>
      </c>
      <c r="AC592" s="522" t="s">
        <v>31</v>
      </c>
      <c r="AD592" s="45">
        <f>ROUND(ROUND(H584*P$584,0)*W591,0)-AB592</f>
        <v>273</v>
      </c>
      <c r="AE592" s="79"/>
    </row>
    <row r="593" ht="16.5" customHeight="1">
      <c r="A593" s="29">
        <v>61.0</v>
      </c>
      <c r="B593" s="29" t="s">
        <v>4547</v>
      </c>
      <c r="C593" s="32" t="s">
        <v>13170</v>
      </c>
      <c r="D593" s="389"/>
      <c r="E593" s="231"/>
      <c r="F593" s="532"/>
      <c r="G593" s="527"/>
      <c r="H593" s="527"/>
      <c r="I593" s="532"/>
      <c r="J593" s="94"/>
      <c r="K593" s="140"/>
      <c r="L593" s="54"/>
      <c r="M593" s="254"/>
      <c r="N593" s="8"/>
      <c r="O593" s="8"/>
      <c r="P593" s="54"/>
      <c r="Q593" s="52"/>
      <c r="R593" s="8"/>
      <c r="S593" s="8"/>
      <c r="T593" s="8"/>
      <c r="U593" s="482"/>
      <c r="V593" s="99"/>
      <c r="W593" s="529"/>
      <c r="X593" s="305" t="s">
        <v>20</v>
      </c>
      <c r="Y593" s="41" t="s">
        <v>21</v>
      </c>
      <c r="Z593" s="86">
        <v>0.85</v>
      </c>
      <c r="AA593" s="75"/>
      <c r="AB593" s="213"/>
      <c r="AC593" s="213"/>
      <c r="AD593" s="45">
        <f>ROUND(ROUND(ROUND(H584*P$584,0)*W591,0)*Z593,0)</f>
        <v>236</v>
      </c>
      <c r="AE593" s="79"/>
    </row>
    <row r="594" ht="16.5" customHeight="1">
      <c r="A594" s="29">
        <v>61.0</v>
      </c>
      <c r="B594" s="29" t="s">
        <v>4549</v>
      </c>
      <c r="C594" s="32" t="s">
        <v>13171</v>
      </c>
      <c r="D594" s="389"/>
      <c r="E594" s="231"/>
      <c r="F594" s="532"/>
      <c r="G594" s="527"/>
      <c r="H594" s="527"/>
      <c r="I594" s="532"/>
      <c r="J594" s="94"/>
      <c r="K594" s="140"/>
      <c r="L594" s="54"/>
      <c r="M594" s="254"/>
      <c r="N594" s="8"/>
      <c r="O594" s="8"/>
      <c r="P594" s="54"/>
      <c r="Q594" s="227"/>
      <c r="R594" s="22"/>
      <c r="S594" s="22"/>
      <c r="T594" s="22"/>
      <c r="U594" s="484"/>
      <c r="V594" s="24"/>
      <c r="W594" s="26"/>
      <c r="X594" s="484"/>
      <c r="Y594" s="56"/>
      <c r="Z594" s="526"/>
      <c r="AA594" s="213" t="s">
        <v>30</v>
      </c>
      <c r="AB594" s="74">
        <v>5.0</v>
      </c>
      <c r="AC594" s="522" t="s">
        <v>31</v>
      </c>
      <c r="AD594" s="45">
        <f>ROUND(ROUND(ROUND(H584*P$584,0)*W591,0)*Z593,0)-AB594</f>
        <v>231</v>
      </c>
      <c r="AE594" s="79"/>
    </row>
    <row r="595" ht="16.5" customHeight="1">
      <c r="A595" s="403">
        <v>61.0</v>
      </c>
      <c r="B595" s="403" t="s">
        <v>4551</v>
      </c>
      <c r="C595" s="405" t="s">
        <v>13172</v>
      </c>
      <c r="D595" s="389"/>
      <c r="E595" s="389"/>
      <c r="F595" s="532"/>
      <c r="G595" s="527"/>
      <c r="H595" s="527"/>
      <c r="I595" s="532"/>
      <c r="J595" s="94"/>
      <c r="K595" s="140"/>
      <c r="L595" s="54"/>
      <c r="M595" s="254"/>
      <c r="N595" s="8"/>
      <c r="O595" s="8"/>
      <c r="P595" s="54"/>
      <c r="Q595" s="604" t="s">
        <v>23</v>
      </c>
      <c r="R595" s="605" t="s">
        <v>24</v>
      </c>
      <c r="S595" s="606"/>
      <c r="T595" s="606"/>
      <c r="U595" s="607"/>
      <c r="V595" s="608"/>
      <c r="W595" s="609"/>
      <c r="X595" s="610"/>
      <c r="Y595" s="611"/>
      <c r="Z595" s="612"/>
      <c r="AA595" s="613"/>
      <c r="AB595" s="613"/>
      <c r="AC595" s="613"/>
      <c r="AD595" s="414">
        <f>ROUND(ROUND(H584*P$584,0)*T596,0)</f>
        <v>229</v>
      </c>
      <c r="AE595" s="79"/>
    </row>
    <row r="596" ht="16.5" customHeight="1">
      <c r="A596" s="403">
        <v>61.0</v>
      </c>
      <c r="B596" s="403" t="s">
        <v>4553</v>
      </c>
      <c r="C596" s="405" t="s">
        <v>13173</v>
      </c>
      <c r="D596" s="389"/>
      <c r="E596" s="389"/>
      <c r="F596" s="532"/>
      <c r="G596" s="527"/>
      <c r="H596" s="527"/>
      <c r="I596" s="532"/>
      <c r="J596" s="94"/>
      <c r="K596" s="140"/>
      <c r="L596" s="54"/>
      <c r="M596" s="254"/>
      <c r="N596" s="8"/>
      <c r="O596" s="8"/>
      <c r="P596" s="54"/>
      <c r="Q596" s="481"/>
      <c r="R596" s="506"/>
      <c r="S596" s="614" t="s">
        <v>21</v>
      </c>
      <c r="T596" s="615">
        <v>0.7</v>
      </c>
      <c r="U596" s="616"/>
      <c r="V596" s="617"/>
      <c r="W596" s="618"/>
      <c r="X596" s="634"/>
      <c r="Y596" s="620"/>
      <c r="Z596" s="621"/>
      <c r="AA596" s="613" t="s">
        <v>30</v>
      </c>
      <c r="AB596" s="622">
        <v>5.0</v>
      </c>
      <c r="AC596" s="623" t="s">
        <v>31</v>
      </c>
      <c r="AD596" s="414">
        <f>ROUND(ROUND(H584*P$584,0)*T596,0)-AB596</f>
        <v>224</v>
      </c>
      <c r="AE596" s="79"/>
    </row>
    <row r="597" ht="16.5" customHeight="1">
      <c r="A597" s="403">
        <v>61.0</v>
      </c>
      <c r="B597" s="403" t="s">
        <v>4555</v>
      </c>
      <c r="C597" s="405" t="s">
        <v>13174</v>
      </c>
      <c r="D597" s="389"/>
      <c r="E597" s="389"/>
      <c r="F597" s="532"/>
      <c r="G597" s="527"/>
      <c r="H597" s="527"/>
      <c r="I597" s="532"/>
      <c r="J597" s="94"/>
      <c r="K597" s="140"/>
      <c r="L597" s="54"/>
      <c r="M597" s="254"/>
      <c r="N597" s="8"/>
      <c r="O597" s="8"/>
      <c r="P597" s="54"/>
      <c r="Q597" s="481"/>
      <c r="R597" s="506"/>
      <c r="S597" s="618"/>
      <c r="T597" s="618"/>
      <c r="U597" s="616"/>
      <c r="V597" s="617"/>
      <c r="W597" s="618"/>
      <c r="X597" s="507" t="s">
        <v>20</v>
      </c>
      <c r="Y597" s="624" t="s">
        <v>21</v>
      </c>
      <c r="Z597" s="625">
        <v>0.85</v>
      </c>
      <c r="AA597" s="626"/>
      <c r="AB597" s="613"/>
      <c r="AC597" s="613"/>
      <c r="AD597" s="414">
        <f>ROUND(ROUND(ROUND(H584*P$584,0)*T596,0)*Z597,0)</f>
        <v>195</v>
      </c>
      <c r="AE597" s="79"/>
    </row>
    <row r="598" ht="16.5" customHeight="1">
      <c r="A598" s="403">
        <v>61.0</v>
      </c>
      <c r="B598" s="403" t="s">
        <v>4557</v>
      </c>
      <c r="C598" s="405" t="s">
        <v>13175</v>
      </c>
      <c r="D598" s="389"/>
      <c r="E598" s="389"/>
      <c r="F598" s="532"/>
      <c r="G598" s="527"/>
      <c r="H598" s="527"/>
      <c r="I598" s="532"/>
      <c r="J598" s="94"/>
      <c r="K598" s="140"/>
      <c r="L598" s="54"/>
      <c r="M598" s="254"/>
      <c r="N598" s="8"/>
      <c r="O598" s="8"/>
      <c r="P598" s="54"/>
      <c r="Q598" s="508"/>
      <c r="R598" s="510"/>
      <c r="S598" s="614"/>
      <c r="T598" s="614"/>
      <c r="U598" s="627"/>
      <c r="V598" s="628"/>
      <c r="W598" s="629"/>
      <c r="X598" s="495"/>
      <c r="Y598" s="630"/>
      <c r="Z598" s="631"/>
      <c r="AA598" s="613" t="s">
        <v>30</v>
      </c>
      <c r="AB598" s="622">
        <v>5.0</v>
      </c>
      <c r="AC598" s="623" t="s">
        <v>31</v>
      </c>
      <c r="AD598" s="414">
        <f>ROUND(ROUND(ROUND(H584*P$584,0)*T596,0)*Z597,0)-AB598</f>
        <v>190</v>
      </c>
      <c r="AE598" s="79"/>
    </row>
    <row r="599" ht="16.5" customHeight="1">
      <c r="A599" s="403">
        <v>61.0</v>
      </c>
      <c r="B599" s="403" t="s">
        <v>4559</v>
      </c>
      <c r="C599" s="405" t="s">
        <v>13176</v>
      </c>
      <c r="D599" s="389"/>
      <c r="E599" s="389"/>
      <c r="F599" s="532"/>
      <c r="G599" s="527"/>
      <c r="H599" s="527"/>
      <c r="I599" s="532"/>
      <c r="J599" s="94"/>
      <c r="K599" s="140"/>
      <c r="L599" s="54"/>
      <c r="M599" s="254"/>
      <c r="N599" s="8"/>
      <c r="O599" s="8"/>
      <c r="P599" s="54"/>
      <c r="Q599" s="632"/>
      <c r="R599" s="618"/>
      <c r="S599" s="618"/>
      <c r="T599" s="618"/>
      <c r="U599" s="605" t="s">
        <v>326</v>
      </c>
      <c r="V599" s="624" t="s">
        <v>21</v>
      </c>
      <c r="W599" s="633">
        <v>0.7</v>
      </c>
      <c r="X599" s="610"/>
      <c r="Y599" s="611"/>
      <c r="Z599" s="612"/>
      <c r="AA599" s="613"/>
      <c r="AB599" s="613"/>
      <c r="AC599" s="613"/>
      <c r="AD599" s="414">
        <f>ROUND(ROUND(ROUND(H584*P$584,0)*T596,0)*W599,0)</f>
        <v>160</v>
      </c>
      <c r="AE599" s="79"/>
    </row>
    <row r="600" ht="16.5" customHeight="1">
      <c r="A600" s="403">
        <v>61.0</v>
      </c>
      <c r="B600" s="403" t="s">
        <v>4561</v>
      </c>
      <c r="C600" s="405" t="s">
        <v>13177</v>
      </c>
      <c r="D600" s="389"/>
      <c r="E600" s="389"/>
      <c r="F600" s="532"/>
      <c r="G600" s="527"/>
      <c r="H600" s="527"/>
      <c r="I600" s="532"/>
      <c r="J600" s="94"/>
      <c r="K600" s="140"/>
      <c r="L600" s="54"/>
      <c r="M600" s="254"/>
      <c r="N600" s="8"/>
      <c r="O600" s="8"/>
      <c r="P600" s="54"/>
      <c r="Q600" s="632"/>
      <c r="R600" s="618"/>
      <c r="S600" s="618"/>
      <c r="T600" s="618"/>
      <c r="U600" s="506"/>
      <c r="V600" s="614"/>
      <c r="W600" s="615"/>
      <c r="X600" s="634"/>
      <c r="Y600" s="635"/>
      <c r="Z600" s="621"/>
      <c r="AA600" s="613" t="s">
        <v>30</v>
      </c>
      <c r="AB600" s="622">
        <v>5.0</v>
      </c>
      <c r="AC600" s="623" t="s">
        <v>31</v>
      </c>
      <c r="AD600" s="414">
        <f>ROUND(ROUND(ROUND(H584*P$584,0)*T596,0)*W599,0)-AB600</f>
        <v>155</v>
      </c>
      <c r="AE600" s="79"/>
    </row>
    <row r="601" ht="16.5" customHeight="1">
      <c r="A601" s="403">
        <v>61.0</v>
      </c>
      <c r="B601" s="403" t="s">
        <v>4563</v>
      </c>
      <c r="C601" s="405" t="s">
        <v>13178</v>
      </c>
      <c r="D601" s="389"/>
      <c r="E601" s="389"/>
      <c r="F601" s="532"/>
      <c r="G601" s="527"/>
      <c r="H601" s="527"/>
      <c r="I601" s="532"/>
      <c r="J601" s="94"/>
      <c r="K601" s="140"/>
      <c r="L601" s="54"/>
      <c r="M601" s="254"/>
      <c r="N601" s="8"/>
      <c r="O601" s="8"/>
      <c r="P601" s="54"/>
      <c r="Q601" s="636"/>
      <c r="R601" s="614"/>
      <c r="S601" s="637"/>
      <c r="T601" s="638"/>
      <c r="U601" s="510"/>
      <c r="V601" s="639"/>
      <c r="W601" s="640"/>
      <c r="X601" s="507" t="s">
        <v>20</v>
      </c>
      <c r="Y601" s="624" t="s">
        <v>21</v>
      </c>
      <c r="Z601" s="625">
        <v>0.85</v>
      </c>
      <c r="AA601" s="626"/>
      <c r="AB601" s="613"/>
      <c r="AC601" s="613"/>
      <c r="AD601" s="414">
        <f>ROUND(ROUND(ROUND(ROUND(H584*P$584,0)*T596,0)*W599,0)*Z601,0)</f>
        <v>136</v>
      </c>
      <c r="AE601" s="79"/>
    </row>
    <row r="602" ht="16.5" customHeight="1">
      <c r="A602" s="403">
        <v>61.0</v>
      </c>
      <c r="B602" s="403" t="s">
        <v>4565</v>
      </c>
      <c r="C602" s="405" t="s">
        <v>13179</v>
      </c>
      <c r="D602" s="389"/>
      <c r="E602" s="389"/>
      <c r="F602" s="532"/>
      <c r="G602" s="527"/>
      <c r="H602" s="527"/>
      <c r="I602" s="532"/>
      <c r="J602" s="94"/>
      <c r="K602" s="140"/>
      <c r="L602" s="54"/>
      <c r="M602" s="254"/>
      <c r="N602" s="8"/>
      <c r="O602" s="8"/>
      <c r="P602" s="54"/>
      <c r="Q602" s="636"/>
      <c r="R602" s="614"/>
      <c r="S602" s="614"/>
      <c r="T602" s="614"/>
      <c r="U602" s="641"/>
      <c r="V602" s="642"/>
      <c r="W602" s="643"/>
      <c r="X602" s="495"/>
      <c r="Y602" s="630"/>
      <c r="Z602" s="631"/>
      <c r="AA602" s="613" t="s">
        <v>30</v>
      </c>
      <c r="AB602" s="622">
        <v>5.0</v>
      </c>
      <c r="AC602" s="623" t="s">
        <v>31</v>
      </c>
      <c r="AD602" s="414">
        <f>ROUND(ROUND(ROUND(ROUND(H584*P$584,0)*T596,0)*W599,0)*Z601,0)-AB602</f>
        <v>131</v>
      </c>
      <c r="AE602" s="79"/>
    </row>
    <row r="603" ht="16.5" customHeight="1">
      <c r="A603" s="403">
        <v>61.0</v>
      </c>
      <c r="B603" s="403" t="s">
        <v>4567</v>
      </c>
      <c r="C603" s="405" t="s">
        <v>13180</v>
      </c>
      <c r="D603" s="389"/>
      <c r="E603" s="389"/>
      <c r="F603" s="532"/>
      <c r="G603" s="527"/>
      <c r="H603" s="527"/>
      <c r="I603" s="532"/>
      <c r="J603" s="94"/>
      <c r="K603" s="140"/>
      <c r="L603" s="54"/>
      <c r="M603" s="254"/>
      <c r="N603" s="8"/>
      <c r="O603" s="8"/>
      <c r="P603" s="54"/>
      <c r="Q603" s="632"/>
      <c r="R603" s="614"/>
      <c r="S603" s="644"/>
      <c r="T603" s="645"/>
      <c r="U603" s="605" t="s">
        <v>329</v>
      </c>
      <c r="V603" s="614" t="s">
        <v>21</v>
      </c>
      <c r="W603" s="615">
        <v>0.85</v>
      </c>
      <c r="X603" s="610"/>
      <c r="Y603" s="611"/>
      <c r="Z603" s="612"/>
      <c r="AA603" s="613"/>
      <c r="AB603" s="613"/>
      <c r="AC603" s="613"/>
      <c r="AD603" s="414">
        <f>ROUND(ROUND(ROUND(H584*P$584,0)*T596,0)*W603,0)</f>
        <v>195</v>
      </c>
      <c r="AE603" s="79"/>
    </row>
    <row r="604" ht="16.5" customHeight="1">
      <c r="A604" s="403">
        <v>61.0</v>
      </c>
      <c r="B604" s="403" t="s">
        <v>4569</v>
      </c>
      <c r="C604" s="405" t="s">
        <v>13181</v>
      </c>
      <c r="D604" s="389"/>
      <c r="E604" s="389"/>
      <c r="F604" s="532"/>
      <c r="G604" s="527"/>
      <c r="H604" s="527"/>
      <c r="I604" s="532"/>
      <c r="J604" s="94"/>
      <c r="K604" s="140"/>
      <c r="L604" s="54"/>
      <c r="M604" s="254"/>
      <c r="N604" s="8"/>
      <c r="O604" s="8"/>
      <c r="P604" s="54"/>
      <c r="Q604" s="632"/>
      <c r="R604" s="614"/>
      <c r="S604" s="615"/>
      <c r="T604" s="615"/>
      <c r="U604" s="506"/>
      <c r="V604" s="614"/>
      <c r="W604" s="615"/>
      <c r="X604" s="619"/>
      <c r="Y604" s="635"/>
      <c r="Z604" s="621"/>
      <c r="AA604" s="613" t="s">
        <v>30</v>
      </c>
      <c r="AB604" s="622">
        <v>5.0</v>
      </c>
      <c r="AC604" s="623" t="s">
        <v>31</v>
      </c>
      <c r="AD604" s="414">
        <f>ROUND(ROUND(ROUND(H584*P$584,0)*T596,0)*W603,0)-AB604</f>
        <v>190</v>
      </c>
      <c r="AE604" s="79"/>
    </row>
    <row r="605" ht="16.5" customHeight="1">
      <c r="A605" s="403">
        <v>61.0</v>
      </c>
      <c r="B605" s="403" t="s">
        <v>4571</v>
      </c>
      <c r="C605" s="405" t="s">
        <v>13182</v>
      </c>
      <c r="D605" s="389"/>
      <c r="E605" s="389"/>
      <c r="F605" s="532"/>
      <c r="G605" s="527"/>
      <c r="H605" s="527"/>
      <c r="I605" s="532"/>
      <c r="J605" s="94"/>
      <c r="K605" s="140"/>
      <c r="L605" s="54"/>
      <c r="M605" s="254"/>
      <c r="N605" s="8"/>
      <c r="O605" s="8"/>
      <c r="P605" s="54"/>
      <c r="Q605" s="636"/>
      <c r="R605" s="614"/>
      <c r="S605" s="615"/>
      <c r="T605" s="615"/>
      <c r="U605" s="506"/>
      <c r="V605" s="639"/>
      <c r="W605" s="640"/>
      <c r="X605" s="507" t="s">
        <v>20</v>
      </c>
      <c r="Y605" s="624" t="s">
        <v>21</v>
      </c>
      <c r="Z605" s="625">
        <v>0.85</v>
      </c>
      <c r="AA605" s="626"/>
      <c r="AB605" s="613"/>
      <c r="AC605" s="613"/>
      <c r="AD605" s="414">
        <f>ROUND(ROUND(ROUND(ROUND(H584*P$584,0)*T596,0)*W603,0)*Z605,0)</f>
        <v>166</v>
      </c>
      <c r="AE605" s="79"/>
    </row>
    <row r="606" ht="16.5" customHeight="1">
      <c r="A606" s="403">
        <v>61.0</v>
      </c>
      <c r="B606" s="403" t="s">
        <v>4573</v>
      </c>
      <c r="C606" s="405" t="s">
        <v>13183</v>
      </c>
      <c r="D606" s="389"/>
      <c r="E606" s="389"/>
      <c r="F606" s="532"/>
      <c r="G606" s="527"/>
      <c r="H606" s="527"/>
      <c r="I606" s="532"/>
      <c r="J606" s="94"/>
      <c r="K606" s="140"/>
      <c r="L606" s="54"/>
      <c r="M606" s="254"/>
      <c r="N606" s="8"/>
      <c r="O606" s="8"/>
      <c r="P606" s="54"/>
      <c r="Q606" s="632"/>
      <c r="R606" s="614"/>
      <c r="S606" s="614"/>
      <c r="T606" s="614"/>
      <c r="U606" s="495"/>
      <c r="V606" s="642"/>
      <c r="W606" s="643"/>
      <c r="X606" s="495"/>
      <c r="Y606" s="630"/>
      <c r="Z606" s="631"/>
      <c r="AA606" s="613" t="s">
        <v>30</v>
      </c>
      <c r="AB606" s="622">
        <v>5.0</v>
      </c>
      <c r="AC606" s="623" t="s">
        <v>31</v>
      </c>
      <c r="AD606" s="414">
        <f>ROUND(ROUND(ROUND(ROUND(H584*P$584,0)*T596,0)*W603,0)*Z605,0)-AB606</f>
        <v>161</v>
      </c>
      <c r="AE606" s="79"/>
    </row>
    <row r="607" ht="16.5" customHeight="1">
      <c r="A607" s="403">
        <v>61.0</v>
      </c>
      <c r="B607" s="403" t="s">
        <v>4575</v>
      </c>
      <c r="C607" s="405" t="s">
        <v>13184</v>
      </c>
      <c r="D607" s="389"/>
      <c r="E607" s="389"/>
      <c r="F607" s="532"/>
      <c r="G607" s="527"/>
      <c r="H607" s="527"/>
      <c r="I607" s="532"/>
      <c r="J607" s="94"/>
      <c r="K607" s="140"/>
      <c r="L607" s="54"/>
      <c r="M607" s="254"/>
      <c r="N607" s="8"/>
      <c r="O607" s="8"/>
      <c r="P607" s="54"/>
      <c r="Q607" s="632"/>
      <c r="R607" s="605" t="s">
        <v>27</v>
      </c>
      <c r="S607" s="606"/>
      <c r="T607" s="606"/>
      <c r="U607" s="607"/>
      <c r="V607" s="608"/>
      <c r="W607" s="609"/>
      <c r="X607" s="610"/>
      <c r="Y607" s="611"/>
      <c r="Z607" s="612"/>
      <c r="AA607" s="613"/>
      <c r="AB607" s="613"/>
      <c r="AC607" s="613"/>
      <c r="AD607" s="414">
        <f>ROUND(ROUND(H584*P$584,0)*T608,0)</f>
        <v>164</v>
      </c>
      <c r="AE607" s="79"/>
    </row>
    <row r="608" ht="16.5" customHeight="1">
      <c r="A608" s="403">
        <v>61.0</v>
      </c>
      <c r="B608" s="403" t="s">
        <v>4577</v>
      </c>
      <c r="C608" s="405" t="s">
        <v>13185</v>
      </c>
      <c r="D608" s="389"/>
      <c r="E608" s="389"/>
      <c r="F608" s="532"/>
      <c r="G608" s="527"/>
      <c r="H608" s="527"/>
      <c r="I608" s="532"/>
      <c r="J608" s="94"/>
      <c r="K608" s="140"/>
      <c r="L608" s="54"/>
      <c r="M608" s="254"/>
      <c r="N608" s="8"/>
      <c r="O608" s="8"/>
      <c r="P608" s="54"/>
      <c r="Q608" s="646"/>
      <c r="R608" s="506"/>
      <c r="S608" s="614" t="s">
        <v>21</v>
      </c>
      <c r="T608" s="615">
        <v>0.5</v>
      </c>
      <c r="U608" s="616"/>
      <c r="V608" s="617"/>
      <c r="W608" s="618"/>
      <c r="X608" s="634"/>
      <c r="Y608" s="620"/>
      <c r="Z608" s="621"/>
      <c r="AA608" s="613" t="s">
        <v>30</v>
      </c>
      <c r="AB608" s="622">
        <v>5.0</v>
      </c>
      <c r="AC608" s="623" t="s">
        <v>31</v>
      </c>
      <c r="AD608" s="414">
        <f>ROUND(ROUND(H584*P$584,0)*T608,0)-AB608</f>
        <v>159</v>
      </c>
      <c r="AE608" s="79"/>
    </row>
    <row r="609" ht="16.5" customHeight="1">
      <c r="A609" s="403">
        <v>61.0</v>
      </c>
      <c r="B609" s="403" t="s">
        <v>4579</v>
      </c>
      <c r="C609" s="405" t="s">
        <v>13186</v>
      </c>
      <c r="D609" s="389"/>
      <c r="E609" s="389"/>
      <c r="F609" s="532"/>
      <c r="G609" s="527"/>
      <c r="H609" s="527"/>
      <c r="I609" s="532"/>
      <c r="J609" s="94"/>
      <c r="K609" s="140"/>
      <c r="L609" s="54"/>
      <c r="M609" s="254"/>
      <c r="N609" s="8"/>
      <c r="O609" s="8"/>
      <c r="P609" s="54"/>
      <c r="Q609" s="646"/>
      <c r="R609" s="506"/>
      <c r="S609" s="618"/>
      <c r="T609" s="618"/>
      <c r="U609" s="616"/>
      <c r="V609" s="617"/>
      <c r="W609" s="618"/>
      <c r="X609" s="507" t="s">
        <v>20</v>
      </c>
      <c r="Y609" s="624" t="s">
        <v>21</v>
      </c>
      <c r="Z609" s="625">
        <v>0.85</v>
      </c>
      <c r="AA609" s="626"/>
      <c r="AB609" s="613"/>
      <c r="AC609" s="613"/>
      <c r="AD609" s="414">
        <f>ROUND(ROUND(ROUND(H584*P$584,0)*T608,0)*Z609,0)</f>
        <v>139</v>
      </c>
      <c r="AE609" s="79"/>
    </row>
    <row r="610" ht="16.5" customHeight="1">
      <c r="A610" s="403">
        <v>61.0</v>
      </c>
      <c r="B610" s="403" t="s">
        <v>4581</v>
      </c>
      <c r="C610" s="405" t="s">
        <v>13187</v>
      </c>
      <c r="D610" s="389"/>
      <c r="E610" s="389"/>
      <c r="F610" s="532"/>
      <c r="G610" s="527"/>
      <c r="H610" s="527"/>
      <c r="I610" s="532"/>
      <c r="J610" s="94"/>
      <c r="K610" s="140"/>
      <c r="L610" s="54"/>
      <c r="M610" s="254"/>
      <c r="N610" s="8"/>
      <c r="O610" s="8"/>
      <c r="P610" s="54"/>
      <c r="Q610" s="646"/>
      <c r="R610" s="510"/>
      <c r="S610" s="614"/>
      <c r="T610" s="614"/>
      <c r="U610" s="627"/>
      <c r="V610" s="628"/>
      <c r="W610" s="629"/>
      <c r="X610" s="495"/>
      <c r="Y610" s="630"/>
      <c r="Z610" s="631"/>
      <c r="AA610" s="613" t="s">
        <v>30</v>
      </c>
      <c r="AB610" s="622">
        <v>5.0</v>
      </c>
      <c r="AC610" s="623" t="s">
        <v>31</v>
      </c>
      <c r="AD610" s="414">
        <f>ROUND(ROUND(ROUND(H584*P$584,0)*T608,0)*Z609,0)-AB610</f>
        <v>134</v>
      </c>
      <c r="AE610" s="79"/>
    </row>
    <row r="611" ht="16.5" customHeight="1">
      <c r="A611" s="403">
        <v>61.0</v>
      </c>
      <c r="B611" s="403" t="s">
        <v>4583</v>
      </c>
      <c r="C611" s="405" t="s">
        <v>13188</v>
      </c>
      <c r="D611" s="389"/>
      <c r="E611" s="389"/>
      <c r="F611" s="532"/>
      <c r="G611" s="527"/>
      <c r="H611" s="527"/>
      <c r="I611" s="532"/>
      <c r="J611" s="94"/>
      <c r="K611" s="140"/>
      <c r="L611" s="54"/>
      <c r="M611" s="254"/>
      <c r="N611" s="8"/>
      <c r="O611" s="8"/>
      <c r="P611" s="54"/>
      <c r="Q611" s="632"/>
      <c r="R611" s="618"/>
      <c r="S611" s="618"/>
      <c r="T611" s="618"/>
      <c r="U611" s="605" t="s">
        <v>326</v>
      </c>
      <c r="V611" s="624" t="s">
        <v>21</v>
      </c>
      <c r="W611" s="633">
        <v>0.7</v>
      </c>
      <c r="X611" s="610"/>
      <c r="Y611" s="611"/>
      <c r="Z611" s="612"/>
      <c r="AA611" s="613"/>
      <c r="AB611" s="613"/>
      <c r="AC611" s="613"/>
      <c r="AD611" s="414">
        <f>ROUND(ROUND(ROUND(H584*P$584,0)*T608,0)*W611,0)</f>
        <v>115</v>
      </c>
      <c r="AE611" s="79"/>
    </row>
    <row r="612" ht="16.5" customHeight="1">
      <c r="A612" s="403">
        <v>61.0</v>
      </c>
      <c r="B612" s="403" t="s">
        <v>4585</v>
      </c>
      <c r="C612" s="405" t="s">
        <v>13189</v>
      </c>
      <c r="D612" s="389"/>
      <c r="E612" s="389"/>
      <c r="F612" s="532"/>
      <c r="G612" s="527"/>
      <c r="H612" s="527"/>
      <c r="I612" s="532"/>
      <c r="J612" s="94"/>
      <c r="K612" s="140"/>
      <c r="L612" s="54"/>
      <c r="M612" s="254"/>
      <c r="N612" s="8"/>
      <c r="O612" s="8"/>
      <c r="P612" s="54"/>
      <c r="Q612" s="632"/>
      <c r="R612" s="618"/>
      <c r="S612" s="618"/>
      <c r="T612" s="618"/>
      <c r="U612" s="506"/>
      <c r="V612" s="614"/>
      <c r="W612" s="615"/>
      <c r="X612" s="634"/>
      <c r="Y612" s="635"/>
      <c r="Z612" s="621"/>
      <c r="AA612" s="613" t="s">
        <v>30</v>
      </c>
      <c r="AB612" s="622">
        <v>5.0</v>
      </c>
      <c r="AC612" s="623" t="s">
        <v>31</v>
      </c>
      <c r="AD612" s="414">
        <f>ROUND(ROUND(ROUND(H584*P$584,0)*T608,0)*W611,0)-AB612</f>
        <v>110</v>
      </c>
      <c r="AE612" s="79"/>
    </row>
    <row r="613" ht="16.5" customHeight="1">
      <c r="A613" s="403">
        <v>61.0</v>
      </c>
      <c r="B613" s="403" t="s">
        <v>4587</v>
      </c>
      <c r="C613" s="405" t="s">
        <v>13190</v>
      </c>
      <c r="D613" s="389"/>
      <c r="E613" s="389"/>
      <c r="F613" s="532"/>
      <c r="G613" s="527"/>
      <c r="H613" s="527"/>
      <c r="I613" s="532"/>
      <c r="J613" s="94"/>
      <c r="K613" s="140"/>
      <c r="L613" s="54"/>
      <c r="M613" s="254"/>
      <c r="N613" s="8"/>
      <c r="O613" s="8"/>
      <c r="P613" s="54"/>
      <c r="Q613" s="636"/>
      <c r="R613" s="614"/>
      <c r="S613" s="637"/>
      <c r="T613" s="638"/>
      <c r="U613" s="510"/>
      <c r="V613" s="639"/>
      <c r="W613" s="640"/>
      <c r="X613" s="507" t="s">
        <v>20</v>
      </c>
      <c r="Y613" s="624" t="s">
        <v>21</v>
      </c>
      <c r="Z613" s="625">
        <v>0.85</v>
      </c>
      <c r="AA613" s="626"/>
      <c r="AB613" s="613"/>
      <c r="AC613" s="613"/>
      <c r="AD613" s="414">
        <f>ROUND(ROUND(ROUND(ROUND(H584*P$584,0)*T608,0)*W611,0)*Z613,0)</f>
        <v>98</v>
      </c>
      <c r="AE613" s="79"/>
    </row>
    <row r="614" ht="16.5" customHeight="1">
      <c r="A614" s="403">
        <v>61.0</v>
      </c>
      <c r="B614" s="403" t="s">
        <v>4589</v>
      </c>
      <c r="C614" s="405" t="s">
        <v>13191</v>
      </c>
      <c r="D614" s="389"/>
      <c r="E614" s="389"/>
      <c r="F614" s="532"/>
      <c r="G614" s="527"/>
      <c r="H614" s="527"/>
      <c r="I614" s="532"/>
      <c r="J614" s="94"/>
      <c r="K614" s="140"/>
      <c r="L614" s="54"/>
      <c r="M614" s="254"/>
      <c r="N614" s="8"/>
      <c r="O614" s="8"/>
      <c r="P614" s="54"/>
      <c r="Q614" s="636"/>
      <c r="R614" s="614"/>
      <c r="S614" s="614"/>
      <c r="T614" s="614"/>
      <c r="U614" s="641"/>
      <c r="V614" s="642"/>
      <c r="W614" s="643"/>
      <c r="X614" s="495"/>
      <c r="Y614" s="630"/>
      <c r="Z614" s="631"/>
      <c r="AA614" s="613" t="s">
        <v>30</v>
      </c>
      <c r="AB614" s="622">
        <v>5.0</v>
      </c>
      <c r="AC614" s="623" t="s">
        <v>31</v>
      </c>
      <c r="AD614" s="414">
        <f>ROUND(ROUND(ROUND(ROUND(H584*P$584,0)*T608,0)*W611,0)*Z613,0)-AB614</f>
        <v>93</v>
      </c>
      <c r="AE614" s="79"/>
    </row>
    <row r="615" ht="16.5" customHeight="1">
      <c r="A615" s="403">
        <v>61.0</v>
      </c>
      <c r="B615" s="403" t="s">
        <v>4591</v>
      </c>
      <c r="C615" s="405" t="s">
        <v>13192</v>
      </c>
      <c r="D615" s="389"/>
      <c r="E615" s="389"/>
      <c r="F615" s="532"/>
      <c r="G615" s="527"/>
      <c r="H615" s="527"/>
      <c r="I615" s="532"/>
      <c r="J615" s="94"/>
      <c r="K615" s="140"/>
      <c r="L615" s="54"/>
      <c r="M615" s="254"/>
      <c r="N615" s="8"/>
      <c r="O615" s="8"/>
      <c r="P615" s="54"/>
      <c r="Q615" s="632"/>
      <c r="R615" s="614"/>
      <c r="S615" s="644"/>
      <c r="T615" s="645"/>
      <c r="U615" s="605" t="s">
        <v>329</v>
      </c>
      <c r="V615" s="614" t="s">
        <v>21</v>
      </c>
      <c r="W615" s="615">
        <v>0.85</v>
      </c>
      <c r="X615" s="610"/>
      <c r="Y615" s="611"/>
      <c r="Z615" s="612"/>
      <c r="AA615" s="613"/>
      <c r="AB615" s="613"/>
      <c r="AC615" s="613"/>
      <c r="AD615" s="414">
        <f>ROUND(ROUND(ROUND(H584*P$584,0)*T608,0)*W615,0)</f>
        <v>139</v>
      </c>
      <c r="AE615" s="79"/>
    </row>
    <row r="616" ht="16.5" customHeight="1">
      <c r="A616" s="403">
        <v>61.0</v>
      </c>
      <c r="B616" s="403" t="s">
        <v>4593</v>
      </c>
      <c r="C616" s="405" t="s">
        <v>13193</v>
      </c>
      <c r="D616" s="389"/>
      <c r="E616" s="389"/>
      <c r="F616" s="532"/>
      <c r="G616" s="527"/>
      <c r="H616" s="527"/>
      <c r="I616" s="532"/>
      <c r="J616" s="94"/>
      <c r="K616" s="140"/>
      <c r="L616" s="54"/>
      <c r="M616" s="254"/>
      <c r="N616" s="8"/>
      <c r="O616" s="8"/>
      <c r="P616" s="54"/>
      <c r="Q616" s="632"/>
      <c r="R616" s="614"/>
      <c r="S616" s="615"/>
      <c r="T616" s="615"/>
      <c r="U616" s="506"/>
      <c r="V616" s="614"/>
      <c r="W616" s="615"/>
      <c r="X616" s="619"/>
      <c r="Y616" s="635"/>
      <c r="Z616" s="621"/>
      <c r="AA616" s="613" t="s">
        <v>30</v>
      </c>
      <c r="AB616" s="622">
        <v>5.0</v>
      </c>
      <c r="AC616" s="623" t="s">
        <v>31</v>
      </c>
      <c r="AD616" s="414">
        <f>ROUND(ROUND(ROUND(H584*P$584,0)*T608,0)*W615,0)-AB616</f>
        <v>134</v>
      </c>
      <c r="AE616" s="79"/>
    </row>
    <row r="617" ht="16.5" customHeight="1">
      <c r="A617" s="403">
        <v>61.0</v>
      </c>
      <c r="B617" s="403" t="s">
        <v>4595</v>
      </c>
      <c r="C617" s="405" t="s">
        <v>13194</v>
      </c>
      <c r="D617" s="389"/>
      <c r="E617" s="389"/>
      <c r="F617" s="532"/>
      <c r="G617" s="527"/>
      <c r="H617" s="527"/>
      <c r="I617" s="532"/>
      <c r="J617" s="94"/>
      <c r="K617" s="140"/>
      <c r="L617" s="54"/>
      <c r="M617" s="254"/>
      <c r="N617" s="8"/>
      <c r="O617" s="8"/>
      <c r="P617" s="54"/>
      <c r="Q617" s="636"/>
      <c r="R617" s="614"/>
      <c r="S617" s="615"/>
      <c r="T617" s="615"/>
      <c r="U617" s="506"/>
      <c r="V617" s="639"/>
      <c r="W617" s="640"/>
      <c r="X617" s="507" t="s">
        <v>20</v>
      </c>
      <c r="Y617" s="624" t="s">
        <v>21</v>
      </c>
      <c r="Z617" s="625">
        <v>0.85</v>
      </c>
      <c r="AA617" s="626"/>
      <c r="AB617" s="613"/>
      <c r="AC617" s="613"/>
      <c r="AD617" s="414">
        <f>ROUND(ROUND(ROUND(ROUND(H584*P$584,0)*T608,0)*W615,0)*Z617,0)</f>
        <v>118</v>
      </c>
      <c r="AE617" s="79"/>
    </row>
    <row r="618" ht="16.5" customHeight="1">
      <c r="A618" s="403">
        <v>61.0</v>
      </c>
      <c r="B618" s="403" t="s">
        <v>4597</v>
      </c>
      <c r="C618" s="405" t="s">
        <v>13195</v>
      </c>
      <c r="D618" s="389"/>
      <c r="E618" s="389"/>
      <c r="F618" s="532"/>
      <c r="G618" s="527"/>
      <c r="H618" s="527"/>
      <c r="I618" s="532"/>
      <c r="J618" s="94"/>
      <c r="K618" s="140"/>
      <c r="L618" s="54"/>
      <c r="M618" s="254"/>
      <c r="N618" s="8"/>
      <c r="O618" s="8"/>
      <c r="P618" s="54"/>
      <c r="Q618" s="647"/>
      <c r="R618" s="614"/>
      <c r="S618" s="614"/>
      <c r="T618" s="614"/>
      <c r="U618" s="495"/>
      <c r="V618" s="642"/>
      <c r="W618" s="643"/>
      <c r="X618" s="495"/>
      <c r="Y618" s="630"/>
      <c r="Z618" s="631"/>
      <c r="AA618" s="613" t="s">
        <v>30</v>
      </c>
      <c r="AB618" s="622">
        <v>5.0</v>
      </c>
      <c r="AC618" s="623" t="s">
        <v>31</v>
      </c>
      <c r="AD618" s="414">
        <f>ROUND(ROUND(ROUND(ROUND(H584*P$584,0)*T608,0)*W615,0)*Z617,0)-AB618</f>
        <v>113</v>
      </c>
      <c r="AE618" s="79"/>
    </row>
    <row r="619" ht="16.5" customHeight="1">
      <c r="A619" s="29">
        <v>61.0</v>
      </c>
      <c r="B619" s="29" t="s">
        <v>4599</v>
      </c>
      <c r="C619" s="32" t="s">
        <v>13196</v>
      </c>
      <c r="D619" s="389"/>
      <c r="E619" s="389"/>
      <c r="F619" s="523"/>
      <c r="G619" s="527"/>
      <c r="H619" s="527"/>
      <c r="I619" s="532"/>
      <c r="J619" s="94"/>
      <c r="K619" s="140"/>
      <c r="L619" s="54"/>
      <c r="M619" s="48"/>
      <c r="N619" s="598" t="s">
        <v>5011</v>
      </c>
      <c r="O619" s="600"/>
      <c r="P619" s="601"/>
      <c r="Q619" s="37"/>
      <c r="R619" s="7"/>
      <c r="S619" s="7"/>
      <c r="T619" s="7"/>
      <c r="U619" s="521"/>
      <c r="V619" s="14"/>
      <c r="W619" s="8"/>
      <c r="X619" s="37"/>
      <c r="Y619" s="7"/>
      <c r="Z619" s="39"/>
      <c r="AA619" s="213"/>
      <c r="AB619" s="213"/>
      <c r="AC619" s="213"/>
      <c r="AD619" s="45">
        <f>ROUND(ROUND(H584*P$620,0),0)</f>
        <v>234</v>
      </c>
      <c r="AE619" s="79"/>
    </row>
    <row r="620" ht="16.5" customHeight="1">
      <c r="A620" s="29">
        <v>61.0</v>
      </c>
      <c r="B620" s="29" t="s">
        <v>4601</v>
      </c>
      <c r="C620" s="32" t="s">
        <v>13197</v>
      </c>
      <c r="D620" s="389"/>
      <c r="E620" s="389"/>
      <c r="F620" s="523"/>
      <c r="G620" s="527"/>
      <c r="H620" s="527"/>
      <c r="I620" s="532"/>
      <c r="J620" s="94"/>
      <c r="K620" s="140"/>
      <c r="L620" s="54"/>
      <c r="M620" s="602"/>
      <c r="N620" s="482"/>
      <c r="O620" s="83" t="s">
        <v>21</v>
      </c>
      <c r="P620" s="528">
        <v>0.5</v>
      </c>
      <c r="Q620" s="52"/>
      <c r="R620" s="8"/>
      <c r="S620" s="8"/>
      <c r="T620" s="8"/>
      <c r="U620" s="521"/>
      <c r="V620" s="14"/>
      <c r="W620" s="8"/>
      <c r="X620" s="227"/>
      <c r="Y620" s="8"/>
      <c r="Z620" s="109"/>
      <c r="AA620" s="213" t="s">
        <v>30</v>
      </c>
      <c r="AB620" s="74">
        <v>5.0</v>
      </c>
      <c r="AC620" s="522" t="s">
        <v>31</v>
      </c>
      <c r="AD620" s="45">
        <f>ROUND(ROUND(H584*P$620,0),0)-AB620</f>
        <v>229</v>
      </c>
      <c r="AE620" s="79"/>
    </row>
    <row r="621" ht="16.5" customHeight="1">
      <c r="A621" s="29">
        <v>61.0</v>
      </c>
      <c r="B621" s="29" t="s">
        <v>4603</v>
      </c>
      <c r="C621" s="32" t="s">
        <v>13198</v>
      </c>
      <c r="D621" s="389"/>
      <c r="E621" s="389"/>
      <c r="F621" s="523"/>
      <c r="G621" s="174"/>
      <c r="H621" s="174"/>
      <c r="I621" s="523"/>
      <c r="J621" s="94"/>
      <c r="K621" s="140"/>
      <c r="L621" s="54"/>
      <c r="M621" s="254"/>
      <c r="N621" s="482"/>
      <c r="O621" s="8"/>
      <c r="P621" s="54"/>
      <c r="Q621" s="52"/>
      <c r="R621" s="8"/>
      <c r="S621" s="8"/>
      <c r="T621" s="8"/>
      <c r="U621" s="521"/>
      <c r="V621" s="14"/>
      <c r="W621" s="54"/>
      <c r="X621" s="305" t="s">
        <v>20</v>
      </c>
      <c r="Y621" s="41" t="s">
        <v>21</v>
      </c>
      <c r="Z621" s="86">
        <v>0.85</v>
      </c>
      <c r="AA621" s="75"/>
      <c r="AB621" s="213"/>
      <c r="AC621" s="213"/>
      <c r="AD621" s="45">
        <f>ROUND(ROUND(H584*P$620,0)*Z621,0)</f>
        <v>199</v>
      </c>
      <c r="AE621" s="79"/>
    </row>
    <row r="622" ht="16.5" customHeight="1">
      <c r="A622" s="29">
        <v>61.0</v>
      </c>
      <c r="B622" s="29" t="s">
        <v>4605</v>
      </c>
      <c r="C622" s="32" t="s">
        <v>13199</v>
      </c>
      <c r="D622" s="389"/>
      <c r="E622" s="389"/>
      <c r="F622" s="523"/>
      <c r="G622" s="174"/>
      <c r="H622" s="174"/>
      <c r="I622" s="174"/>
      <c r="J622" s="94"/>
      <c r="K622" s="140"/>
      <c r="L622" s="54"/>
      <c r="M622" s="254"/>
      <c r="N622" s="482"/>
      <c r="O622" s="8"/>
      <c r="P622" s="54"/>
      <c r="Q622" s="52"/>
      <c r="R622" s="8"/>
      <c r="S622" s="8"/>
      <c r="T622" s="8"/>
      <c r="U622" s="525"/>
      <c r="V622" s="21"/>
      <c r="W622" s="109"/>
      <c r="X622" s="484"/>
      <c r="Y622" s="56"/>
      <c r="Z622" s="526"/>
      <c r="AA622" s="213" t="s">
        <v>30</v>
      </c>
      <c r="AB622" s="74">
        <v>5.0</v>
      </c>
      <c r="AC622" s="522" t="s">
        <v>31</v>
      </c>
      <c r="AD622" s="45">
        <f>ROUND(ROUND(H584*P$620,0)*Z621,0)-AB622</f>
        <v>194</v>
      </c>
      <c r="AE622" s="79"/>
    </row>
    <row r="623" ht="16.5" customHeight="1">
      <c r="A623" s="29">
        <v>61.0</v>
      </c>
      <c r="B623" s="29" t="s">
        <v>4607</v>
      </c>
      <c r="C623" s="32" t="s">
        <v>13200</v>
      </c>
      <c r="D623" s="389"/>
      <c r="E623" s="389"/>
      <c r="F623" s="532"/>
      <c r="G623" s="527"/>
      <c r="H623" s="8"/>
      <c r="I623" s="144"/>
      <c r="J623" s="94"/>
      <c r="K623" s="140"/>
      <c r="L623" s="54"/>
      <c r="M623" s="254"/>
      <c r="N623" s="8"/>
      <c r="O623" s="8"/>
      <c r="P623" s="54"/>
      <c r="Q623" s="52"/>
      <c r="R623" s="8"/>
      <c r="S623" s="8"/>
      <c r="T623" s="8"/>
      <c r="U623" s="102" t="s">
        <v>326</v>
      </c>
      <c r="V623" s="41" t="s">
        <v>21</v>
      </c>
      <c r="W623" s="60">
        <v>0.7</v>
      </c>
      <c r="X623" s="37"/>
      <c r="Y623" s="7"/>
      <c r="Z623" s="39"/>
      <c r="AA623" s="213"/>
      <c r="AB623" s="213"/>
      <c r="AC623" s="213"/>
      <c r="AD623" s="45">
        <f>ROUND(ROUND(H584*P$620,0)*W623,0)</f>
        <v>164</v>
      </c>
      <c r="AE623" s="79"/>
    </row>
    <row r="624" ht="16.5" customHeight="1">
      <c r="A624" s="29">
        <v>61.0</v>
      </c>
      <c r="B624" s="29" t="s">
        <v>4609</v>
      </c>
      <c r="C624" s="32" t="s">
        <v>13201</v>
      </c>
      <c r="D624" s="389"/>
      <c r="E624" s="389"/>
      <c r="F624" s="532"/>
      <c r="G624" s="527"/>
      <c r="H624" s="8"/>
      <c r="I624" s="144"/>
      <c r="J624" s="94"/>
      <c r="K624" s="140"/>
      <c r="L624" s="54"/>
      <c r="M624" s="254"/>
      <c r="N624" s="8"/>
      <c r="O624" s="8"/>
      <c r="P624" s="54"/>
      <c r="Q624" s="52"/>
      <c r="R624" s="8"/>
      <c r="S624" s="8"/>
      <c r="T624" s="8"/>
      <c r="U624" s="482"/>
      <c r="V624" s="83"/>
      <c r="W624" s="528"/>
      <c r="X624" s="227"/>
      <c r="Y624" s="22"/>
      <c r="Z624" s="109"/>
      <c r="AA624" s="213" t="s">
        <v>30</v>
      </c>
      <c r="AB624" s="74">
        <v>5.0</v>
      </c>
      <c r="AC624" s="522" t="s">
        <v>31</v>
      </c>
      <c r="AD624" s="45">
        <f>ROUND(ROUND(H584*P$620,0)*W623,0)-AB624</f>
        <v>159</v>
      </c>
      <c r="AE624" s="79"/>
    </row>
    <row r="625" ht="16.5" customHeight="1">
      <c r="A625" s="29">
        <v>61.0</v>
      </c>
      <c r="B625" s="29" t="s">
        <v>4611</v>
      </c>
      <c r="C625" s="32" t="s">
        <v>13202</v>
      </c>
      <c r="D625" s="389"/>
      <c r="E625" s="389"/>
      <c r="F625" s="543"/>
      <c r="G625" s="113"/>
      <c r="H625" s="8"/>
      <c r="I625" s="144"/>
      <c r="J625" s="94"/>
      <c r="K625" s="140"/>
      <c r="L625" s="54"/>
      <c r="M625" s="254"/>
      <c r="N625" s="8"/>
      <c r="O625" s="8"/>
      <c r="P625" s="54"/>
      <c r="Q625" s="52"/>
      <c r="R625" s="8"/>
      <c r="S625" s="8"/>
      <c r="T625" s="8"/>
      <c r="U625" s="482"/>
      <c r="V625" s="99"/>
      <c r="W625" s="529"/>
      <c r="X625" s="305" t="s">
        <v>20</v>
      </c>
      <c r="Y625" s="41" t="s">
        <v>21</v>
      </c>
      <c r="Z625" s="86">
        <v>0.85</v>
      </c>
      <c r="AA625" s="75"/>
      <c r="AB625" s="213"/>
      <c r="AC625" s="213"/>
      <c r="AD625" s="114">
        <f>ROUND(ROUND(ROUND(H584*P$620,0)*W623,0)*Z625,0)</f>
        <v>139</v>
      </c>
      <c r="AE625" s="79"/>
    </row>
    <row r="626" ht="16.5" customHeight="1">
      <c r="A626" s="29">
        <v>61.0</v>
      </c>
      <c r="B626" s="29" t="s">
        <v>4613</v>
      </c>
      <c r="C626" s="32" t="s">
        <v>13203</v>
      </c>
      <c r="D626" s="389"/>
      <c r="E626" s="231"/>
      <c r="F626" s="543"/>
      <c r="G626" s="113"/>
      <c r="H626" s="8"/>
      <c r="I626" s="144"/>
      <c r="J626" s="94"/>
      <c r="K626" s="140"/>
      <c r="L626" s="54"/>
      <c r="M626" s="254"/>
      <c r="N626" s="8"/>
      <c r="O626" s="8"/>
      <c r="P626" s="54"/>
      <c r="Q626" s="52"/>
      <c r="R626" s="8"/>
      <c r="S626" s="8"/>
      <c r="T626" s="8"/>
      <c r="U626" s="530"/>
      <c r="V626" s="24"/>
      <c r="W626" s="26"/>
      <c r="X626" s="484"/>
      <c r="Y626" s="56"/>
      <c r="Z626" s="526"/>
      <c r="AA626" s="213" t="s">
        <v>30</v>
      </c>
      <c r="AB626" s="74">
        <v>5.0</v>
      </c>
      <c r="AC626" s="522" t="s">
        <v>31</v>
      </c>
      <c r="AD626" s="114">
        <f>ROUND(ROUND(ROUND(H584*P$620,0)*W623,0)*Z625,0)-AB626</f>
        <v>134</v>
      </c>
      <c r="AE626" s="79"/>
    </row>
    <row r="627" ht="16.5" customHeight="1">
      <c r="A627" s="29">
        <v>61.0</v>
      </c>
      <c r="B627" s="29" t="s">
        <v>4615</v>
      </c>
      <c r="C627" s="32" t="s">
        <v>13204</v>
      </c>
      <c r="D627" s="389"/>
      <c r="E627" s="231"/>
      <c r="F627" s="543"/>
      <c r="G627" s="113"/>
      <c r="H627" s="8"/>
      <c r="I627" s="144"/>
      <c r="J627" s="94"/>
      <c r="K627" s="140"/>
      <c r="L627" s="54"/>
      <c r="M627" s="254"/>
      <c r="N627" s="8"/>
      <c r="O627" s="8"/>
      <c r="P627" s="54"/>
      <c r="Q627" s="52"/>
      <c r="R627" s="8"/>
      <c r="S627" s="8"/>
      <c r="T627" s="54"/>
      <c r="U627" s="102" t="s">
        <v>329</v>
      </c>
      <c r="V627" s="83" t="s">
        <v>21</v>
      </c>
      <c r="W627" s="528">
        <v>0.85</v>
      </c>
      <c r="X627" s="37"/>
      <c r="Y627" s="7"/>
      <c r="Z627" s="39"/>
      <c r="AA627" s="213"/>
      <c r="AB627" s="213"/>
      <c r="AC627" s="213"/>
      <c r="AD627" s="45">
        <f>ROUND(ROUND(H584*P$620,0)*W627,0)</f>
        <v>199</v>
      </c>
      <c r="AE627" s="79"/>
    </row>
    <row r="628" ht="16.5" customHeight="1">
      <c r="A628" s="29">
        <v>61.0</v>
      </c>
      <c r="B628" s="29" t="s">
        <v>4617</v>
      </c>
      <c r="C628" s="32" t="s">
        <v>13205</v>
      </c>
      <c r="D628" s="389"/>
      <c r="E628" s="231"/>
      <c r="F628" s="543"/>
      <c r="G628" s="113"/>
      <c r="H628" s="8"/>
      <c r="I628" s="144"/>
      <c r="J628" s="94"/>
      <c r="K628" s="140"/>
      <c r="L628" s="54"/>
      <c r="M628" s="254"/>
      <c r="N628" s="8"/>
      <c r="O628" s="8"/>
      <c r="P628" s="54"/>
      <c r="Q628" s="52"/>
      <c r="R628" s="8"/>
      <c r="S628" s="8"/>
      <c r="T628" s="8"/>
      <c r="U628" s="482"/>
      <c r="V628" s="83"/>
      <c r="W628" s="528"/>
      <c r="X628" s="52"/>
      <c r="Y628" s="22"/>
      <c r="Z628" s="109"/>
      <c r="AA628" s="213" t="s">
        <v>30</v>
      </c>
      <c r="AB628" s="74">
        <v>5.0</v>
      </c>
      <c r="AC628" s="522" t="s">
        <v>31</v>
      </c>
      <c r="AD628" s="45">
        <f>ROUND(ROUND(H584*P$620,0)*W627,0)-AB628</f>
        <v>194</v>
      </c>
      <c r="AE628" s="79"/>
    </row>
    <row r="629" ht="16.5" customHeight="1">
      <c r="A629" s="29">
        <v>61.0</v>
      </c>
      <c r="B629" s="29" t="s">
        <v>4619</v>
      </c>
      <c r="C629" s="32" t="s">
        <v>13206</v>
      </c>
      <c r="D629" s="389"/>
      <c r="E629" s="231"/>
      <c r="F629" s="532"/>
      <c r="G629" s="527"/>
      <c r="H629" s="527"/>
      <c r="I629" s="532"/>
      <c r="J629" s="94"/>
      <c r="K629" s="140"/>
      <c r="L629" s="54"/>
      <c r="M629" s="254"/>
      <c r="N629" s="8"/>
      <c r="O629" s="8"/>
      <c r="P629" s="54"/>
      <c r="Q629" s="52"/>
      <c r="R629" s="8"/>
      <c r="S629" s="8"/>
      <c r="T629" s="8"/>
      <c r="U629" s="482"/>
      <c r="V629" s="99"/>
      <c r="W629" s="529"/>
      <c r="X629" s="305" t="s">
        <v>20</v>
      </c>
      <c r="Y629" s="41" t="s">
        <v>21</v>
      </c>
      <c r="Z629" s="86">
        <v>0.85</v>
      </c>
      <c r="AA629" s="75"/>
      <c r="AB629" s="213"/>
      <c r="AC629" s="213"/>
      <c r="AD629" s="45">
        <f>ROUND(ROUND(ROUND(H584*P$620,0)*W627,0)*Z629,0)</f>
        <v>169</v>
      </c>
      <c r="AE629" s="79"/>
    </row>
    <row r="630" ht="16.5" customHeight="1">
      <c r="A630" s="29">
        <v>61.0</v>
      </c>
      <c r="B630" s="29" t="s">
        <v>4621</v>
      </c>
      <c r="C630" s="32" t="s">
        <v>13207</v>
      </c>
      <c r="D630" s="389"/>
      <c r="E630" s="231"/>
      <c r="F630" s="532"/>
      <c r="G630" s="527"/>
      <c r="H630" s="527"/>
      <c r="I630" s="532"/>
      <c r="J630" s="94"/>
      <c r="K630" s="140"/>
      <c r="L630" s="54"/>
      <c r="M630" s="254"/>
      <c r="N630" s="8"/>
      <c r="O630" s="8"/>
      <c r="P630" s="54"/>
      <c r="Q630" s="227"/>
      <c r="R630" s="22"/>
      <c r="S630" s="22"/>
      <c r="T630" s="22"/>
      <c r="U630" s="484"/>
      <c r="V630" s="24"/>
      <c r="W630" s="26"/>
      <c r="X630" s="484"/>
      <c r="Y630" s="56"/>
      <c r="Z630" s="526"/>
      <c r="AA630" s="213" t="s">
        <v>30</v>
      </c>
      <c r="AB630" s="74">
        <v>5.0</v>
      </c>
      <c r="AC630" s="522" t="s">
        <v>31</v>
      </c>
      <c r="AD630" s="45">
        <f>ROUND(ROUND(ROUND(H584*P$620,0)*W627,0)*Z629,0)-AB630</f>
        <v>164</v>
      </c>
      <c r="AE630" s="79"/>
    </row>
    <row r="631" ht="16.5" customHeight="1">
      <c r="A631" s="403">
        <v>61.0</v>
      </c>
      <c r="B631" s="403" t="s">
        <v>4623</v>
      </c>
      <c r="C631" s="405" t="s">
        <v>13208</v>
      </c>
      <c r="D631" s="389"/>
      <c r="E631" s="389"/>
      <c r="F631" s="532"/>
      <c r="G631" s="527"/>
      <c r="H631" s="527"/>
      <c r="I631" s="532"/>
      <c r="J631" s="94"/>
      <c r="K631" s="140"/>
      <c r="L631" s="54"/>
      <c r="M631" s="254"/>
      <c r="N631" s="8"/>
      <c r="O631" s="8"/>
      <c r="P631" s="54"/>
      <c r="Q631" s="604" t="s">
        <v>23</v>
      </c>
      <c r="R631" s="605" t="s">
        <v>24</v>
      </c>
      <c r="S631" s="606"/>
      <c r="T631" s="606"/>
      <c r="U631" s="607"/>
      <c r="V631" s="608"/>
      <c r="W631" s="609"/>
      <c r="X631" s="610"/>
      <c r="Y631" s="611"/>
      <c r="Z631" s="612"/>
      <c r="AA631" s="613"/>
      <c r="AB631" s="613"/>
      <c r="AC631" s="613"/>
      <c r="AD631" s="414">
        <f>ROUND(ROUND(H584*P$620,0)*T632,0)</f>
        <v>164</v>
      </c>
      <c r="AE631" s="79"/>
    </row>
    <row r="632" ht="16.5" customHeight="1">
      <c r="A632" s="403">
        <v>61.0</v>
      </c>
      <c r="B632" s="403" t="s">
        <v>4625</v>
      </c>
      <c r="C632" s="405" t="s">
        <v>13209</v>
      </c>
      <c r="D632" s="389"/>
      <c r="E632" s="389"/>
      <c r="F632" s="532"/>
      <c r="G632" s="527"/>
      <c r="H632" s="527"/>
      <c r="I632" s="532"/>
      <c r="J632" s="94"/>
      <c r="K632" s="140"/>
      <c r="L632" s="54"/>
      <c r="M632" s="254"/>
      <c r="N632" s="8"/>
      <c r="O632" s="8"/>
      <c r="P632" s="54"/>
      <c r="Q632" s="481"/>
      <c r="R632" s="506"/>
      <c r="S632" s="614" t="s">
        <v>21</v>
      </c>
      <c r="T632" s="615">
        <v>0.7</v>
      </c>
      <c r="U632" s="616"/>
      <c r="V632" s="617"/>
      <c r="W632" s="618"/>
      <c r="X632" s="634"/>
      <c r="Y632" s="620"/>
      <c r="Z632" s="621"/>
      <c r="AA632" s="613" t="s">
        <v>30</v>
      </c>
      <c r="AB632" s="622">
        <v>5.0</v>
      </c>
      <c r="AC632" s="623" t="s">
        <v>31</v>
      </c>
      <c r="AD632" s="414">
        <f>ROUND(ROUND(H584*P$620,0)*T632,0)-AB632</f>
        <v>159</v>
      </c>
      <c r="AE632" s="79"/>
    </row>
    <row r="633" ht="16.5" customHeight="1">
      <c r="A633" s="403">
        <v>61.0</v>
      </c>
      <c r="B633" s="403" t="s">
        <v>4627</v>
      </c>
      <c r="C633" s="405" t="s">
        <v>13210</v>
      </c>
      <c r="D633" s="389"/>
      <c r="E633" s="389"/>
      <c r="F633" s="532"/>
      <c r="G633" s="527"/>
      <c r="H633" s="527"/>
      <c r="I633" s="532"/>
      <c r="J633" s="94"/>
      <c r="K633" s="140"/>
      <c r="L633" s="54"/>
      <c r="M633" s="254"/>
      <c r="N633" s="8"/>
      <c r="O633" s="8"/>
      <c r="P633" s="54"/>
      <c r="Q633" s="481"/>
      <c r="R633" s="506"/>
      <c r="S633" s="618"/>
      <c r="T633" s="618"/>
      <c r="U633" s="616"/>
      <c r="V633" s="617"/>
      <c r="W633" s="618"/>
      <c r="X633" s="507" t="s">
        <v>20</v>
      </c>
      <c r="Y633" s="624" t="s">
        <v>21</v>
      </c>
      <c r="Z633" s="625">
        <v>0.85</v>
      </c>
      <c r="AA633" s="626"/>
      <c r="AB633" s="613"/>
      <c r="AC633" s="613"/>
      <c r="AD633" s="414">
        <f>ROUND(ROUND(ROUND(H584*P$620,0)*T632,0)*Z633,0)</f>
        <v>139</v>
      </c>
      <c r="AE633" s="79"/>
    </row>
    <row r="634" ht="16.5" customHeight="1">
      <c r="A634" s="403">
        <v>61.0</v>
      </c>
      <c r="B634" s="403" t="s">
        <v>4629</v>
      </c>
      <c r="C634" s="405" t="s">
        <v>13211</v>
      </c>
      <c r="D634" s="389"/>
      <c r="E634" s="389"/>
      <c r="F634" s="532"/>
      <c r="G634" s="527"/>
      <c r="H634" s="527"/>
      <c r="I634" s="532"/>
      <c r="J634" s="94"/>
      <c r="K634" s="140"/>
      <c r="L634" s="54"/>
      <c r="M634" s="254"/>
      <c r="N634" s="8"/>
      <c r="O634" s="8"/>
      <c r="P634" s="54"/>
      <c r="Q634" s="508"/>
      <c r="R634" s="510"/>
      <c r="S634" s="614"/>
      <c r="T634" s="614"/>
      <c r="U634" s="627"/>
      <c r="V634" s="628"/>
      <c r="W634" s="629"/>
      <c r="X634" s="495"/>
      <c r="Y634" s="630"/>
      <c r="Z634" s="631"/>
      <c r="AA634" s="613" t="s">
        <v>30</v>
      </c>
      <c r="AB634" s="622">
        <v>5.0</v>
      </c>
      <c r="AC634" s="623" t="s">
        <v>31</v>
      </c>
      <c r="AD634" s="414">
        <f>ROUND(ROUND(ROUND(H584*P$620,0)*T632,0)*Z633,0)-AB634</f>
        <v>134</v>
      </c>
      <c r="AE634" s="79"/>
    </row>
    <row r="635" ht="16.5" customHeight="1">
      <c r="A635" s="403">
        <v>61.0</v>
      </c>
      <c r="B635" s="403" t="s">
        <v>4631</v>
      </c>
      <c r="C635" s="405" t="s">
        <v>13212</v>
      </c>
      <c r="D635" s="389"/>
      <c r="E635" s="389"/>
      <c r="F635" s="532"/>
      <c r="G635" s="527"/>
      <c r="H635" s="527"/>
      <c r="I635" s="532"/>
      <c r="J635" s="94"/>
      <c r="K635" s="140"/>
      <c r="L635" s="54"/>
      <c r="M635" s="254"/>
      <c r="N635" s="8"/>
      <c r="O635" s="8"/>
      <c r="P635" s="54"/>
      <c r="Q635" s="632"/>
      <c r="R635" s="618"/>
      <c r="S635" s="618"/>
      <c r="T635" s="618"/>
      <c r="U635" s="605" t="s">
        <v>326</v>
      </c>
      <c r="V635" s="624" t="s">
        <v>21</v>
      </c>
      <c r="W635" s="633">
        <v>0.7</v>
      </c>
      <c r="X635" s="610"/>
      <c r="Y635" s="611"/>
      <c r="Z635" s="612"/>
      <c r="AA635" s="613"/>
      <c r="AB635" s="613"/>
      <c r="AC635" s="613"/>
      <c r="AD635" s="414">
        <f>ROUND(ROUND(ROUND(H584*P$620,0)*T632,0)*W635,0)</f>
        <v>115</v>
      </c>
      <c r="AE635" s="79"/>
    </row>
    <row r="636" ht="16.5" customHeight="1">
      <c r="A636" s="403">
        <v>61.0</v>
      </c>
      <c r="B636" s="403" t="s">
        <v>4633</v>
      </c>
      <c r="C636" s="405" t="s">
        <v>13213</v>
      </c>
      <c r="D636" s="389"/>
      <c r="E636" s="389"/>
      <c r="F636" s="532"/>
      <c r="G636" s="527"/>
      <c r="H636" s="527"/>
      <c r="I636" s="532"/>
      <c r="J636" s="94"/>
      <c r="K636" s="140"/>
      <c r="L636" s="54"/>
      <c r="M636" s="254"/>
      <c r="N636" s="8"/>
      <c r="O636" s="8"/>
      <c r="P636" s="54"/>
      <c r="Q636" s="632"/>
      <c r="R636" s="618"/>
      <c r="S636" s="618"/>
      <c r="T636" s="618"/>
      <c r="U636" s="506"/>
      <c r="V636" s="614"/>
      <c r="W636" s="615"/>
      <c r="X636" s="634"/>
      <c r="Y636" s="635"/>
      <c r="Z636" s="621"/>
      <c r="AA636" s="613" t="s">
        <v>30</v>
      </c>
      <c r="AB636" s="622">
        <v>5.0</v>
      </c>
      <c r="AC636" s="623" t="s">
        <v>31</v>
      </c>
      <c r="AD636" s="414">
        <f>ROUND(ROUND(ROUND(H584*P$620,0)*T632,0)*W635,0)-AB636</f>
        <v>110</v>
      </c>
      <c r="AE636" s="79"/>
    </row>
    <row r="637" ht="16.5" customHeight="1">
      <c r="A637" s="403">
        <v>61.0</v>
      </c>
      <c r="B637" s="403" t="s">
        <v>4635</v>
      </c>
      <c r="C637" s="405" t="s">
        <v>13214</v>
      </c>
      <c r="D637" s="389"/>
      <c r="E637" s="389"/>
      <c r="F637" s="532"/>
      <c r="G637" s="527"/>
      <c r="H637" s="527"/>
      <c r="I637" s="532"/>
      <c r="J637" s="94"/>
      <c r="K637" s="140"/>
      <c r="L637" s="54"/>
      <c r="M637" s="254"/>
      <c r="N637" s="8"/>
      <c r="O637" s="8"/>
      <c r="P637" s="54"/>
      <c r="Q637" s="636"/>
      <c r="R637" s="614"/>
      <c r="S637" s="637"/>
      <c r="T637" s="638"/>
      <c r="U637" s="510"/>
      <c r="V637" s="639"/>
      <c r="W637" s="640"/>
      <c r="X637" s="507" t="s">
        <v>20</v>
      </c>
      <c r="Y637" s="624" t="s">
        <v>21</v>
      </c>
      <c r="Z637" s="625">
        <v>0.85</v>
      </c>
      <c r="AA637" s="626"/>
      <c r="AB637" s="613"/>
      <c r="AC637" s="613"/>
      <c r="AD637" s="414">
        <f>ROUND(ROUND(ROUND(ROUND(H584*P$620,0)*T632,0)*W635,0)*Z637,0)</f>
        <v>98</v>
      </c>
      <c r="AE637" s="79"/>
    </row>
    <row r="638" ht="16.5" customHeight="1">
      <c r="A638" s="403">
        <v>61.0</v>
      </c>
      <c r="B638" s="403" t="s">
        <v>4637</v>
      </c>
      <c r="C638" s="405" t="s">
        <v>13215</v>
      </c>
      <c r="D638" s="389"/>
      <c r="E638" s="389"/>
      <c r="F638" s="532"/>
      <c r="G638" s="527"/>
      <c r="H638" s="527"/>
      <c r="I638" s="532"/>
      <c r="J638" s="94"/>
      <c r="K638" s="140"/>
      <c r="L638" s="54"/>
      <c r="M638" s="254"/>
      <c r="N638" s="8"/>
      <c r="O638" s="8"/>
      <c r="P638" s="54"/>
      <c r="Q638" s="636"/>
      <c r="R638" s="614"/>
      <c r="S638" s="614"/>
      <c r="T638" s="614"/>
      <c r="U638" s="641"/>
      <c r="V638" s="642"/>
      <c r="W638" s="643"/>
      <c r="X638" s="495"/>
      <c r="Y638" s="630"/>
      <c r="Z638" s="631"/>
      <c r="AA638" s="613" t="s">
        <v>30</v>
      </c>
      <c r="AB638" s="622">
        <v>5.0</v>
      </c>
      <c r="AC638" s="623" t="s">
        <v>31</v>
      </c>
      <c r="AD638" s="414">
        <f>ROUND(ROUND(ROUND(ROUND(H584*P$620,0)*T632,0)*W635,0)*Z637,0)-AB638</f>
        <v>93</v>
      </c>
      <c r="AE638" s="79"/>
    </row>
    <row r="639" ht="16.5" customHeight="1">
      <c r="A639" s="403">
        <v>61.0</v>
      </c>
      <c r="B639" s="403" t="s">
        <v>4639</v>
      </c>
      <c r="C639" s="405" t="s">
        <v>13216</v>
      </c>
      <c r="D639" s="389"/>
      <c r="E639" s="389"/>
      <c r="F639" s="532"/>
      <c r="G639" s="527"/>
      <c r="H639" s="527"/>
      <c r="I639" s="532"/>
      <c r="J639" s="94"/>
      <c r="K639" s="140"/>
      <c r="L639" s="54"/>
      <c r="M639" s="254"/>
      <c r="N639" s="8"/>
      <c r="O639" s="8"/>
      <c r="P639" s="54"/>
      <c r="Q639" s="632"/>
      <c r="R639" s="614"/>
      <c r="S639" s="644"/>
      <c r="T639" s="645"/>
      <c r="U639" s="605" t="s">
        <v>329</v>
      </c>
      <c r="V639" s="614" t="s">
        <v>21</v>
      </c>
      <c r="W639" s="615">
        <v>0.85</v>
      </c>
      <c r="X639" s="610"/>
      <c r="Y639" s="611"/>
      <c r="Z639" s="612"/>
      <c r="AA639" s="613"/>
      <c r="AB639" s="613"/>
      <c r="AC639" s="613"/>
      <c r="AD639" s="414">
        <f>ROUND(ROUND(ROUND(H584*P$620,0)*T632,0)*W639,0)</f>
        <v>139</v>
      </c>
      <c r="AE639" s="79"/>
    </row>
    <row r="640" ht="16.5" customHeight="1">
      <c r="A640" s="403">
        <v>61.0</v>
      </c>
      <c r="B640" s="403" t="s">
        <v>4641</v>
      </c>
      <c r="C640" s="405" t="s">
        <v>13217</v>
      </c>
      <c r="D640" s="389"/>
      <c r="E640" s="389"/>
      <c r="F640" s="532"/>
      <c r="G640" s="527"/>
      <c r="H640" s="527"/>
      <c r="I640" s="532"/>
      <c r="J640" s="94"/>
      <c r="K640" s="140"/>
      <c r="L640" s="54"/>
      <c r="M640" s="254"/>
      <c r="N640" s="8"/>
      <c r="O640" s="8"/>
      <c r="P640" s="54"/>
      <c r="Q640" s="632"/>
      <c r="R640" s="614"/>
      <c r="S640" s="615"/>
      <c r="T640" s="615"/>
      <c r="U640" s="506"/>
      <c r="V640" s="614"/>
      <c r="W640" s="615"/>
      <c r="X640" s="619"/>
      <c r="Y640" s="635"/>
      <c r="Z640" s="621"/>
      <c r="AA640" s="613" t="s">
        <v>30</v>
      </c>
      <c r="AB640" s="622">
        <v>5.0</v>
      </c>
      <c r="AC640" s="623" t="s">
        <v>31</v>
      </c>
      <c r="AD640" s="414">
        <f>ROUND(ROUND(ROUND(H584*P$620,0)*T632,0)*W639,0)-AB640</f>
        <v>134</v>
      </c>
      <c r="AE640" s="79"/>
    </row>
    <row r="641" ht="16.5" customHeight="1">
      <c r="A641" s="403">
        <v>61.0</v>
      </c>
      <c r="B641" s="403" t="s">
        <v>4643</v>
      </c>
      <c r="C641" s="405" t="s">
        <v>13218</v>
      </c>
      <c r="D641" s="389"/>
      <c r="E641" s="389"/>
      <c r="F641" s="532"/>
      <c r="G641" s="527"/>
      <c r="H641" s="527"/>
      <c r="I641" s="532"/>
      <c r="J641" s="94"/>
      <c r="K641" s="140"/>
      <c r="L641" s="54"/>
      <c r="M641" s="254"/>
      <c r="N641" s="8"/>
      <c r="O641" s="8"/>
      <c r="P641" s="54"/>
      <c r="Q641" s="636"/>
      <c r="R641" s="614"/>
      <c r="S641" s="615"/>
      <c r="T641" s="615"/>
      <c r="U641" s="506"/>
      <c r="V641" s="639"/>
      <c r="W641" s="640"/>
      <c r="X641" s="507" t="s">
        <v>20</v>
      </c>
      <c r="Y641" s="624" t="s">
        <v>21</v>
      </c>
      <c r="Z641" s="625">
        <v>0.85</v>
      </c>
      <c r="AA641" s="626"/>
      <c r="AB641" s="613"/>
      <c r="AC641" s="613"/>
      <c r="AD641" s="414">
        <f>ROUND(ROUND(ROUND(ROUND(H584*P$620,0)*T632,0)*W639,0)*Z641,0)</f>
        <v>118</v>
      </c>
      <c r="AE641" s="79"/>
    </row>
    <row r="642" ht="16.5" customHeight="1">
      <c r="A642" s="403">
        <v>61.0</v>
      </c>
      <c r="B642" s="403" t="s">
        <v>4645</v>
      </c>
      <c r="C642" s="405" t="s">
        <v>13219</v>
      </c>
      <c r="D642" s="389"/>
      <c r="E642" s="389"/>
      <c r="F642" s="532"/>
      <c r="G642" s="527"/>
      <c r="H642" s="527"/>
      <c r="I642" s="532"/>
      <c r="J642" s="94"/>
      <c r="K642" s="140"/>
      <c r="L642" s="54"/>
      <c r="M642" s="254"/>
      <c r="N642" s="8"/>
      <c r="O642" s="8"/>
      <c r="P642" s="54"/>
      <c r="Q642" s="632"/>
      <c r="R642" s="614"/>
      <c r="S642" s="614"/>
      <c r="T642" s="614"/>
      <c r="U642" s="495"/>
      <c r="V642" s="642"/>
      <c r="W642" s="643"/>
      <c r="X642" s="495"/>
      <c r="Y642" s="630"/>
      <c r="Z642" s="631"/>
      <c r="AA642" s="613" t="s">
        <v>30</v>
      </c>
      <c r="AB642" s="622">
        <v>5.0</v>
      </c>
      <c r="AC642" s="623" t="s">
        <v>31</v>
      </c>
      <c r="AD642" s="414">
        <f>ROUND(ROUND(ROUND(ROUND(H584*P$620,0)*T632,0)*W639,0)*Z641,0)-AB642</f>
        <v>113</v>
      </c>
      <c r="AE642" s="79"/>
    </row>
    <row r="643" ht="16.5" customHeight="1">
      <c r="A643" s="403">
        <v>61.0</v>
      </c>
      <c r="B643" s="403" t="s">
        <v>4647</v>
      </c>
      <c r="C643" s="405" t="s">
        <v>13220</v>
      </c>
      <c r="D643" s="389"/>
      <c r="E643" s="389"/>
      <c r="F643" s="532"/>
      <c r="G643" s="527"/>
      <c r="H643" s="527"/>
      <c r="I643" s="532"/>
      <c r="J643" s="94"/>
      <c r="K643" s="140"/>
      <c r="L643" s="54"/>
      <c r="M643" s="254"/>
      <c r="N643" s="8"/>
      <c r="O643" s="8"/>
      <c r="P643" s="54"/>
      <c r="Q643" s="632"/>
      <c r="R643" s="605" t="s">
        <v>27</v>
      </c>
      <c r="S643" s="606"/>
      <c r="T643" s="606"/>
      <c r="U643" s="607"/>
      <c r="V643" s="608"/>
      <c r="W643" s="609"/>
      <c r="X643" s="610"/>
      <c r="Y643" s="611"/>
      <c r="Z643" s="612"/>
      <c r="AA643" s="613"/>
      <c r="AB643" s="613"/>
      <c r="AC643" s="613"/>
      <c r="AD643" s="414">
        <f>ROUND(ROUND(H584*P$620,0)*T644,0)</f>
        <v>117</v>
      </c>
      <c r="AE643" s="79"/>
    </row>
    <row r="644" ht="16.5" customHeight="1">
      <c r="A644" s="403">
        <v>61.0</v>
      </c>
      <c r="B644" s="403" t="s">
        <v>4649</v>
      </c>
      <c r="C644" s="405" t="s">
        <v>13221</v>
      </c>
      <c r="D644" s="389"/>
      <c r="E644" s="389"/>
      <c r="F644" s="532"/>
      <c r="G644" s="527"/>
      <c r="H644" s="527"/>
      <c r="I644" s="532"/>
      <c r="J644" s="94"/>
      <c r="K644" s="140"/>
      <c r="L644" s="54"/>
      <c r="M644" s="254"/>
      <c r="N644" s="8"/>
      <c r="O644" s="8"/>
      <c r="P644" s="54"/>
      <c r="Q644" s="646"/>
      <c r="R644" s="506"/>
      <c r="S644" s="614" t="s">
        <v>21</v>
      </c>
      <c r="T644" s="615">
        <v>0.5</v>
      </c>
      <c r="U644" s="616"/>
      <c r="V644" s="617"/>
      <c r="W644" s="618"/>
      <c r="X644" s="634"/>
      <c r="Y644" s="620"/>
      <c r="Z644" s="621"/>
      <c r="AA644" s="613" t="s">
        <v>30</v>
      </c>
      <c r="AB644" s="622">
        <v>5.0</v>
      </c>
      <c r="AC644" s="623" t="s">
        <v>31</v>
      </c>
      <c r="AD644" s="414">
        <f>ROUND(ROUND(H584*P$620,0)*T644,0)-AB644</f>
        <v>112</v>
      </c>
      <c r="AE644" s="79"/>
    </row>
    <row r="645" ht="16.5" customHeight="1">
      <c r="A645" s="403">
        <v>61.0</v>
      </c>
      <c r="B645" s="403" t="s">
        <v>4651</v>
      </c>
      <c r="C645" s="405" t="s">
        <v>13222</v>
      </c>
      <c r="D645" s="389"/>
      <c r="E645" s="389"/>
      <c r="F645" s="532"/>
      <c r="G645" s="527"/>
      <c r="H645" s="527"/>
      <c r="I645" s="532"/>
      <c r="J645" s="94"/>
      <c r="K645" s="140"/>
      <c r="L645" s="54"/>
      <c r="M645" s="254"/>
      <c r="N645" s="8"/>
      <c r="O645" s="8"/>
      <c r="P645" s="54"/>
      <c r="Q645" s="646"/>
      <c r="R645" s="506"/>
      <c r="S645" s="618"/>
      <c r="T645" s="618"/>
      <c r="U645" s="616"/>
      <c r="V645" s="617"/>
      <c r="W645" s="618"/>
      <c r="X645" s="507" t="s">
        <v>20</v>
      </c>
      <c r="Y645" s="624" t="s">
        <v>21</v>
      </c>
      <c r="Z645" s="625">
        <v>0.85</v>
      </c>
      <c r="AA645" s="626"/>
      <c r="AB645" s="613"/>
      <c r="AC645" s="613"/>
      <c r="AD645" s="414">
        <f>ROUND(ROUND(ROUND(H584*P$620,0)*T644,0)*Z645,0)</f>
        <v>99</v>
      </c>
      <c r="AE645" s="79"/>
    </row>
    <row r="646" ht="16.5" customHeight="1">
      <c r="A646" s="403">
        <v>61.0</v>
      </c>
      <c r="B646" s="403" t="s">
        <v>4653</v>
      </c>
      <c r="C646" s="405" t="s">
        <v>13223</v>
      </c>
      <c r="D646" s="389"/>
      <c r="E646" s="389"/>
      <c r="F646" s="532"/>
      <c r="G646" s="527"/>
      <c r="H646" s="527"/>
      <c r="I646" s="532"/>
      <c r="J646" s="94"/>
      <c r="K646" s="140"/>
      <c r="L646" s="54"/>
      <c r="M646" s="254"/>
      <c r="N646" s="8"/>
      <c r="O646" s="8"/>
      <c r="P646" s="54"/>
      <c r="Q646" s="646"/>
      <c r="R646" s="510"/>
      <c r="S646" s="614"/>
      <c r="T646" s="614"/>
      <c r="U646" s="627"/>
      <c r="V646" s="628"/>
      <c r="W646" s="629"/>
      <c r="X646" s="495"/>
      <c r="Y646" s="630"/>
      <c r="Z646" s="631"/>
      <c r="AA646" s="613" t="s">
        <v>30</v>
      </c>
      <c r="AB646" s="622">
        <v>5.0</v>
      </c>
      <c r="AC646" s="623" t="s">
        <v>31</v>
      </c>
      <c r="AD646" s="414">
        <f>ROUND(ROUND(ROUND(H584*P$620,0)*T644,0)*Z645,0)-AB646</f>
        <v>94</v>
      </c>
      <c r="AE646" s="79"/>
    </row>
    <row r="647" ht="16.5" customHeight="1">
      <c r="A647" s="403">
        <v>61.0</v>
      </c>
      <c r="B647" s="403" t="s">
        <v>4655</v>
      </c>
      <c r="C647" s="405" t="s">
        <v>13224</v>
      </c>
      <c r="D647" s="389"/>
      <c r="E647" s="389"/>
      <c r="F647" s="532"/>
      <c r="G647" s="527"/>
      <c r="H647" s="527"/>
      <c r="I647" s="532"/>
      <c r="J647" s="94"/>
      <c r="K647" s="140"/>
      <c r="L647" s="54"/>
      <c r="M647" s="254"/>
      <c r="N647" s="8"/>
      <c r="O647" s="8"/>
      <c r="P647" s="54"/>
      <c r="Q647" s="632"/>
      <c r="R647" s="618"/>
      <c r="S647" s="618"/>
      <c r="T647" s="618"/>
      <c r="U647" s="605" t="s">
        <v>326</v>
      </c>
      <c r="V647" s="624" t="s">
        <v>21</v>
      </c>
      <c r="W647" s="633">
        <v>0.7</v>
      </c>
      <c r="X647" s="610"/>
      <c r="Y647" s="611"/>
      <c r="Z647" s="612"/>
      <c r="AA647" s="613"/>
      <c r="AB647" s="613"/>
      <c r="AC647" s="613"/>
      <c r="AD647" s="414">
        <f>ROUND(ROUND(ROUND(H584*P$620,0)*T644,0)*W647,0)</f>
        <v>82</v>
      </c>
      <c r="AE647" s="79"/>
    </row>
    <row r="648" ht="16.5" customHeight="1">
      <c r="A648" s="403">
        <v>61.0</v>
      </c>
      <c r="B648" s="403" t="s">
        <v>4657</v>
      </c>
      <c r="C648" s="405" t="s">
        <v>13225</v>
      </c>
      <c r="D648" s="389"/>
      <c r="E648" s="389"/>
      <c r="F648" s="532"/>
      <c r="G648" s="527"/>
      <c r="H648" s="527"/>
      <c r="I648" s="532"/>
      <c r="J648" s="94"/>
      <c r="K648" s="140"/>
      <c r="L648" s="54"/>
      <c r="M648" s="254"/>
      <c r="N648" s="8"/>
      <c r="O648" s="8"/>
      <c r="P648" s="54"/>
      <c r="Q648" s="632"/>
      <c r="R648" s="618"/>
      <c r="S648" s="618"/>
      <c r="T648" s="618"/>
      <c r="U648" s="506"/>
      <c r="V648" s="614"/>
      <c r="W648" s="615"/>
      <c r="X648" s="634"/>
      <c r="Y648" s="635"/>
      <c r="Z648" s="621"/>
      <c r="AA648" s="613" t="s">
        <v>30</v>
      </c>
      <c r="AB648" s="622">
        <v>5.0</v>
      </c>
      <c r="AC648" s="623" t="s">
        <v>31</v>
      </c>
      <c r="AD648" s="414">
        <f>ROUND(ROUND(ROUND(H584*P$620,0)*T644,0)*W647,0)-AB648</f>
        <v>77</v>
      </c>
      <c r="AE648" s="79"/>
    </row>
    <row r="649" ht="16.5" customHeight="1">
      <c r="A649" s="403">
        <v>61.0</v>
      </c>
      <c r="B649" s="403" t="s">
        <v>4659</v>
      </c>
      <c r="C649" s="405" t="s">
        <v>13226</v>
      </c>
      <c r="D649" s="389"/>
      <c r="E649" s="389"/>
      <c r="F649" s="532"/>
      <c r="G649" s="527"/>
      <c r="H649" s="527"/>
      <c r="I649" s="532"/>
      <c r="J649" s="94"/>
      <c r="K649" s="140"/>
      <c r="L649" s="54"/>
      <c r="M649" s="254"/>
      <c r="N649" s="8"/>
      <c r="O649" s="8"/>
      <c r="P649" s="54"/>
      <c r="Q649" s="636"/>
      <c r="R649" s="614"/>
      <c r="S649" s="637"/>
      <c r="T649" s="638"/>
      <c r="U649" s="510"/>
      <c r="V649" s="639"/>
      <c r="W649" s="640"/>
      <c r="X649" s="507" t="s">
        <v>20</v>
      </c>
      <c r="Y649" s="624" t="s">
        <v>21</v>
      </c>
      <c r="Z649" s="625">
        <v>0.85</v>
      </c>
      <c r="AA649" s="626"/>
      <c r="AB649" s="613"/>
      <c r="AC649" s="613"/>
      <c r="AD649" s="414">
        <f>ROUND(ROUND(ROUND(ROUND(H584*P$620,0)*T644,0)*W647,0)*Z649,0)</f>
        <v>70</v>
      </c>
      <c r="AE649" s="79"/>
    </row>
    <row r="650" ht="16.5" customHeight="1">
      <c r="A650" s="403">
        <v>61.0</v>
      </c>
      <c r="B650" s="403" t="s">
        <v>4661</v>
      </c>
      <c r="C650" s="405" t="s">
        <v>13227</v>
      </c>
      <c r="D650" s="389"/>
      <c r="E650" s="389"/>
      <c r="F650" s="532"/>
      <c r="G650" s="527"/>
      <c r="H650" s="527"/>
      <c r="I650" s="532"/>
      <c r="J650" s="94"/>
      <c r="K650" s="140"/>
      <c r="L650" s="54"/>
      <c r="M650" s="254"/>
      <c r="N650" s="8"/>
      <c r="O650" s="8"/>
      <c r="P650" s="54"/>
      <c r="Q650" s="636"/>
      <c r="R650" s="614"/>
      <c r="S650" s="614"/>
      <c r="T650" s="614"/>
      <c r="U650" s="641"/>
      <c r="V650" s="642"/>
      <c r="W650" s="643"/>
      <c r="X650" s="495"/>
      <c r="Y650" s="630"/>
      <c r="Z650" s="631"/>
      <c r="AA650" s="613" t="s">
        <v>30</v>
      </c>
      <c r="AB650" s="622">
        <v>5.0</v>
      </c>
      <c r="AC650" s="623" t="s">
        <v>31</v>
      </c>
      <c r="AD650" s="414">
        <f>ROUND(ROUND(ROUND(ROUND(H584*P$620,0)*T644,0)*W647,0)*Z649,0)-AB650</f>
        <v>65</v>
      </c>
      <c r="AE650" s="79"/>
    </row>
    <row r="651" ht="16.5" customHeight="1">
      <c r="A651" s="403">
        <v>61.0</v>
      </c>
      <c r="B651" s="403" t="s">
        <v>4663</v>
      </c>
      <c r="C651" s="405" t="s">
        <v>13228</v>
      </c>
      <c r="D651" s="389"/>
      <c r="E651" s="389"/>
      <c r="F651" s="532"/>
      <c r="G651" s="527"/>
      <c r="H651" s="527"/>
      <c r="I651" s="532"/>
      <c r="J651" s="94"/>
      <c r="K651" s="140"/>
      <c r="L651" s="54"/>
      <c r="M651" s="254"/>
      <c r="N651" s="8"/>
      <c r="O651" s="8"/>
      <c r="P651" s="54"/>
      <c r="Q651" s="632"/>
      <c r="R651" s="614"/>
      <c r="S651" s="644"/>
      <c r="T651" s="645"/>
      <c r="U651" s="605" t="s">
        <v>329</v>
      </c>
      <c r="V651" s="614" t="s">
        <v>21</v>
      </c>
      <c r="W651" s="615">
        <v>0.85</v>
      </c>
      <c r="X651" s="610"/>
      <c r="Y651" s="611"/>
      <c r="Z651" s="612"/>
      <c r="AA651" s="613"/>
      <c r="AB651" s="613"/>
      <c r="AC651" s="613"/>
      <c r="AD651" s="414">
        <f>ROUND(ROUND(ROUND(H584*P$620,0)*T644,0)*W651,0)</f>
        <v>99</v>
      </c>
      <c r="AE651" s="79"/>
    </row>
    <row r="652" ht="16.5" customHeight="1">
      <c r="A652" s="403">
        <v>61.0</v>
      </c>
      <c r="B652" s="403" t="s">
        <v>4665</v>
      </c>
      <c r="C652" s="405" t="s">
        <v>13229</v>
      </c>
      <c r="D652" s="389"/>
      <c r="E652" s="389"/>
      <c r="F652" s="532"/>
      <c r="G652" s="527"/>
      <c r="H652" s="527"/>
      <c r="I652" s="532"/>
      <c r="J652" s="94"/>
      <c r="K652" s="140"/>
      <c r="L652" s="54"/>
      <c r="M652" s="254"/>
      <c r="N652" s="8"/>
      <c r="O652" s="8"/>
      <c r="P652" s="54"/>
      <c r="Q652" s="632"/>
      <c r="R652" s="614"/>
      <c r="S652" s="615"/>
      <c r="T652" s="615"/>
      <c r="U652" s="506"/>
      <c r="V652" s="614"/>
      <c r="W652" s="615"/>
      <c r="X652" s="619"/>
      <c r="Y652" s="635"/>
      <c r="Z652" s="621"/>
      <c r="AA652" s="613" t="s">
        <v>30</v>
      </c>
      <c r="AB652" s="622">
        <v>5.0</v>
      </c>
      <c r="AC652" s="623" t="s">
        <v>31</v>
      </c>
      <c r="AD652" s="414">
        <f>ROUND(ROUND(ROUND(H584*P$620,0)*T644,0)*W651,0)-AB652</f>
        <v>94</v>
      </c>
      <c r="AE652" s="79"/>
    </row>
    <row r="653" ht="16.5" customHeight="1">
      <c r="A653" s="403">
        <v>61.0</v>
      </c>
      <c r="B653" s="403" t="s">
        <v>4667</v>
      </c>
      <c r="C653" s="405" t="s">
        <v>13230</v>
      </c>
      <c r="D653" s="389"/>
      <c r="E653" s="389"/>
      <c r="F653" s="532"/>
      <c r="G653" s="527"/>
      <c r="H653" s="527"/>
      <c r="I653" s="532"/>
      <c r="J653" s="94"/>
      <c r="K653" s="140"/>
      <c r="L653" s="54"/>
      <c r="M653" s="254"/>
      <c r="N653" s="8"/>
      <c r="O653" s="8"/>
      <c r="P653" s="54"/>
      <c r="Q653" s="636"/>
      <c r="R653" s="614"/>
      <c r="S653" s="615"/>
      <c r="T653" s="615"/>
      <c r="U653" s="506"/>
      <c r="V653" s="639"/>
      <c r="W653" s="640"/>
      <c r="X653" s="507" t="s">
        <v>20</v>
      </c>
      <c r="Y653" s="624" t="s">
        <v>21</v>
      </c>
      <c r="Z653" s="625">
        <v>0.85</v>
      </c>
      <c r="AA653" s="626"/>
      <c r="AB653" s="613"/>
      <c r="AC653" s="613"/>
      <c r="AD653" s="414">
        <f>ROUND(ROUND(ROUND(ROUND(H584*P$620,0)*T644,0)*W651,0)*Z653,0)</f>
        <v>84</v>
      </c>
      <c r="AE653" s="79"/>
    </row>
    <row r="654" ht="16.5" customHeight="1">
      <c r="A654" s="403">
        <v>61.0</v>
      </c>
      <c r="B654" s="403" t="s">
        <v>4669</v>
      </c>
      <c r="C654" s="405" t="s">
        <v>13231</v>
      </c>
      <c r="D654" s="389"/>
      <c r="E654" s="389"/>
      <c r="F654" s="532"/>
      <c r="G654" s="527"/>
      <c r="H654" s="527"/>
      <c r="I654" s="532"/>
      <c r="J654" s="107"/>
      <c r="K654" s="291"/>
      <c r="L654" s="109"/>
      <c r="M654" s="537"/>
      <c r="N654" s="22"/>
      <c r="O654" s="22"/>
      <c r="P654" s="109"/>
      <c r="Q654" s="647"/>
      <c r="R654" s="630"/>
      <c r="S654" s="630"/>
      <c r="T654" s="630"/>
      <c r="U654" s="495"/>
      <c r="V654" s="642"/>
      <c r="W654" s="643"/>
      <c r="X654" s="495"/>
      <c r="Y654" s="630"/>
      <c r="Z654" s="631"/>
      <c r="AA654" s="613" t="s">
        <v>30</v>
      </c>
      <c r="AB654" s="622">
        <v>5.0</v>
      </c>
      <c r="AC654" s="623" t="s">
        <v>31</v>
      </c>
      <c r="AD654" s="414">
        <f>ROUND(ROUND(ROUND(ROUND(H584*P$620,0)*T644,0)*W651,0)*Z653,0)-AB654</f>
        <v>79</v>
      </c>
      <c r="AE654" s="79"/>
    </row>
    <row r="655" ht="16.5" customHeight="1">
      <c r="A655" s="29">
        <v>61.0</v>
      </c>
      <c r="B655" s="29" t="s">
        <v>4671</v>
      </c>
      <c r="C655" s="32" t="s">
        <v>13232</v>
      </c>
      <c r="D655" s="389"/>
      <c r="E655" s="389"/>
      <c r="F655" s="532"/>
      <c r="G655" s="527"/>
      <c r="H655" s="527"/>
      <c r="I655" s="532"/>
      <c r="J655" s="130" t="s">
        <v>38</v>
      </c>
      <c r="K655" s="538"/>
      <c r="L655" s="590"/>
      <c r="M655" s="241" t="s">
        <v>4961</v>
      </c>
      <c r="N655" s="598" t="s">
        <v>4962</v>
      </c>
      <c r="O655" s="7"/>
      <c r="P655" s="7"/>
      <c r="Q655" s="37"/>
      <c r="R655" s="7"/>
      <c r="S655" s="7"/>
      <c r="T655" s="7"/>
      <c r="U655" s="521"/>
      <c r="V655" s="14"/>
      <c r="W655" s="8"/>
      <c r="X655" s="37"/>
      <c r="Y655" s="7"/>
      <c r="Z655" s="39"/>
      <c r="AA655" s="213"/>
      <c r="AB655" s="213"/>
      <c r="AC655" s="213"/>
      <c r="AD655" s="45">
        <f>ROUND(ROUND(H584+K656,0)*P$656,0)</f>
        <v>333</v>
      </c>
      <c r="AE655" s="79"/>
    </row>
    <row r="656" ht="16.5" customHeight="1">
      <c r="A656" s="29">
        <v>61.0</v>
      </c>
      <c r="B656" s="29" t="s">
        <v>4673</v>
      </c>
      <c r="C656" s="32" t="s">
        <v>13233</v>
      </c>
      <c r="D656" s="231"/>
      <c r="E656" s="231"/>
      <c r="F656" s="523"/>
      <c r="G656" s="174"/>
      <c r="H656" s="174"/>
      <c r="I656" s="523"/>
      <c r="J656" s="482"/>
      <c r="K656" s="83">
        <v>8.0</v>
      </c>
      <c r="L656" s="594" t="s">
        <v>40</v>
      </c>
      <c r="M656" s="481"/>
      <c r="N656" s="482"/>
      <c r="O656" s="83" t="s">
        <v>21</v>
      </c>
      <c r="P656" s="528">
        <v>0.7</v>
      </c>
      <c r="Q656" s="52"/>
      <c r="R656" s="8"/>
      <c r="S656" s="8"/>
      <c r="T656" s="8"/>
      <c r="U656" s="521"/>
      <c r="V656" s="14"/>
      <c r="W656" s="8"/>
      <c r="X656" s="227"/>
      <c r="Y656" s="8"/>
      <c r="Z656" s="109"/>
      <c r="AA656" s="213" t="s">
        <v>30</v>
      </c>
      <c r="AB656" s="74">
        <v>5.0</v>
      </c>
      <c r="AC656" s="522" t="s">
        <v>31</v>
      </c>
      <c r="AD656" s="45">
        <f>ROUND(ROUND(H584+K656,0)*P$656,0)-AB656</f>
        <v>328</v>
      </c>
      <c r="AE656" s="79"/>
    </row>
    <row r="657" ht="16.5" customHeight="1">
      <c r="A657" s="29">
        <v>61.0</v>
      </c>
      <c r="B657" s="29" t="s">
        <v>4675</v>
      </c>
      <c r="C657" s="32" t="s">
        <v>13234</v>
      </c>
      <c r="D657" s="231"/>
      <c r="E657" s="231"/>
      <c r="F657" s="523"/>
      <c r="G657" s="174"/>
      <c r="H657" s="174"/>
      <c r="I657" s="523"/>
      <c r="J657" s="482"/>
      <c r="K657" s="140"/>
      <c r="L657" s="54"/>
      <c r="M657" s="481"/>
      <c r="N657" s="482"/>
      <c r="O657" s="8"/>
      <c r="P657" s="54"/>
      <c r="Q657" s="52"/>
      <c r="R657" s="8"/>
      <c r="S657" s="8"/>
      <c r="T657" s="8"/>
      <c r="U657" s="521"/>
      <c r="V657" s="14"/>
      <c r="W657" s="54"/>
      <c r="X657" s="305" t="s">
        <v>20</v>
      </c>
      <c r="Y657" s="41" t="s">
        <v>21</v>
      </c>
      <c r="Z657" s="86">
        <v>0.85</v>
      </c>
      <c r="AA657" s="75"/>
      <c r="AB657" s="213"/>
      <c r="AC657" s="213"/>
      <c r="AD657" s="45">
        <f>ROUND(ROUND(ROUND(H584+K656,0)*P$656,0)*Z657,0)</f>
        <v>283</v>
      </c>
      <c r="AE657" s="79"/>
    </row>
    <row r="658" ht="16.5" customHeight="1">
      <c r="A658" s="29">
        <v>61.0</v>
      </c>
      <c r="B658" s="29" t="s">
        <v>4677</v>
      </c>
      <c r="C658" s="32" t="s">
        <v>13235</v>
      </c>
      <c r="D658" s="231"/>
      <c r="E658" s="231"/>
      <c r="F658" s="532"/>
      <c r="G658" s="527"/>
      <c r="H658" s="527"/>
      <c r="I658" s="532"/>
      <c r="J658" s="482"/>
      <c r="K658" s="140"/>
      <c r="L658" s="54"/>
      <c r="M658" s="481"/>
      <c r="N658" s="482"/>
      <c r="O658" s="8"/>
      <c r="P658" s="54"/>
      <c r="Q658" s="52"/>
      <c r="R658" s="8"/>
      <c r="S658" s="8"/>
      <c r="T658" s="8"/>
      <c r="U658" s="525"/>
      <c r="V658" s="21"/>
      <c r="W658" s="109"/>
      <c r="X658" s="484"/>
      <c r="Y658" s="56"/>
      <c r="Z658" s="526"/>
      <c r="AA658" s="213" t="s">
        <v>30</v>
      </c>
      <c r="AB658" s="74">
        <v>5.0</v>
      </c>
      <c r="AC658" s="522" t="s">
        <v>31</v>
      </c>
      <c r="AD658" s="45">
        <f>ROUND(ROUND(ROUND(H584+K656,0)*P$656,0)*Z657,0)-AB658</f>
        <v>278</v>
      </c>
      <c r="AE658" s="79"/>
    </row>
    <row r="659" ht="16.5" customHeight="1">
      <c r="A659" s="29">
        <v>61.0</v>
      </c>
      <c r="B659" s="29" t="s">
        <v>4679</v>
      </c>
      <c r="C659" s="32" t="s">
        <v>13236</v>
      </c>
      <c r="D659" s="231"/>
      <c r="E659" s="231"/>
      <c r="F659" s="532"/>
      <c r="G659" s="527"/>
      <c r="H659" s="527"/>
      <c r="I659" s="532"/>
      <c r="J659" s="94"/>
      <c r="K659" s="140"/>
      <c r="L659" s="54"/>
      <c r="M659" s="481"/>
      <c r="N659" s="8"/>
      <c r="O659" s="8"/>
      <c r="P659" s="54"/>
      <c r="Q659" s="52"/>
      <c r="R659" s="8"/>
      <c r="S659" s="8"/>
      <c r="T659" s="8"/>
      <c r="U659" s="102" t="s">
        <v>326</v>
      </c>
      <c r="V659" s="41" t="s">
        <v>21</v>
      </c>
      <c r="W659" s="60">
        <v>0.7</v>
      </c>
      <c r="X659" s="37"/>
      <c r="Y659" s="7"/>
      <c r="Z659" s="39"/>
      <c r="AA659" s="213"/>
      <c r="AB659" s="213"/>
      <c r="AC659" s="213"/>
      <c r="AD659" s="45">
        <f>ROUND(ROUND(ROUND(H584+K656,0)*P$656,0)*W659,0)</f>
        <v>233</v>
      </c>
      <c r="AE659" s="79"/>
    </row>
    <row r="660" ht="16.5" customHeight="1">
      <c r="A660" s="29">
        <v>61.0</v>
      </c>
      <c r="B660" s="29" t="s">
        <v>4681</v>
      </c>
      <c r="C660" s="32" t="s">
        <v>13237</v>
      </c>
      <c r="D660" s="231"/>
      <c r="E660" s="231"/>
      <c r="F660" s="532"/>
      <c r="G660" s="527"/>
      <c r="H660" s="8"/>
      <c r="I660" s="144"/>
      <c r="J660" s="94"/>
      <c r="K660" s="140"/>
      <c r="L660" s="54"/>
      <c r="M660" s="481"/>
      <c r="N660" s="8"/>
      <c r="O660" s="8"/>
      <c r="P660" s="54"/>
      <c r="Q660" s="52"/>
      <c r="R660" s="8"/>
      <c r="S660" s="8"/>
      <c r="T660" s="8"/>
      <c r="U660" s="482"/>
      <c r="V660" s="83"/>
      <c r="W660" s="528"/>
      <c r="X660" s="227"/>
      <c r="Y660" s="22"/>
      <c r="Z660" s="109"/>
      <c r="AA660" s="213" t="s">
        <v>30</v>
      </c>
      <c r="AB660" s="74">
        <v>5.0</v>
      </c>
      <c r="AC660" s="522" t="s">
        <v>31</v>
      </c>
      <c r="AD660" s="45">
        <f>ROUND(ROUND(ROUND(H584+K656,0)*P$656,0)*W659,0)-AB660</f>
        <v>228</v>
      </c>
      <c r="AE660" s="79"/>
    </row>
    <row r="661" ht="16.5" customHeight="1">
      <c r="A661" s="29">
        <v>61.0</v>
      </c>
      <c r="B661" s="29" t="s">
        <v>4683</v>
      </c>
      <c r="C661" s="32" t="s">
        <v>13238</v>
      </c>
      <c r="D661" s="389"/>
      <c r="E661" s="231"/>
      <c r="F661" s="543"/>
      <c r="G661" s="113"/>
      <c r="H661" s="8"/>
      <c r="I661" s="144"/>
      <c r="J661" s="94"/>
      <c r="K661" s="140"/>
      <c r="L661" s="54"/>
      <c r="M661" s="481"/>
      <c r="N661" s="8"/>
      <c r="O661" s="8"/>
      <c r="P661" s="54"/>
      <c r="Q661" s="52"/>
      <c r="R661" s="8"/>
      <c r="S661" s="8"/>
      <c r="T661" s="8"/>
      <c r="U661" s="482"/>
      <c r="V661" s="99"/>
      <c r="W661" s="529"/>
      <c r="X661" s="305" t="s">
        <v>20</v>
      </c>
      <c r="Y661" s="41" t="s">
        <v>21</v>
      </c>
      <c r="Z661" s="86">
        <v>0.85</v>
      </c>
      <c r="AA661" s="75"/>
      <c r="AB661" s="213"/>
      <c r="AC661" s="213"/>
      <c r="AD661" s="45">
        <f>ROUND(ROUND(ROUND(ROUND(H584+K656,0)*P$656,0)*W659,0)*Z661,0)</f>
        <v>198</v>
      </c>
      <c r="AE661" s="79"/>
    </row>
    <row r="662" ht="16.5" customHeight="1">
      <c r="A662" s="29">
        <v>61.0</v>
      </c>
      <c r="B662" s="29" t="s">
        <v>4685</v>
      </c>
      <c r="C662" s="32" t="s">
        <v>13239</v>
      </c>
      <c r="D662" s="389"/>
      <c r="E662" s="231"/>
      <c r="F662" s="543"/>
      <c r="G662" s="113"/>
      <c r="H662" s="8"/>
      <c r="I662" s="144"/>
      <c r="J662" s="94"/>
      <c r="K662" s="140"/>
      <c r="L662" s="54"/>
      <c r="M662" s="481"/>
      <c r="N662" s="8"/>
      <c r="O662" s="8"/>
      <c r="P662" s="54"/>
      <c r="Q662" s="52"/>
      <c r="R662" s="8"/>
      <c r="S662" s="8"/>
      <c r="T662" s="8"/>
      <c r="U662" s="530"/>
      <c r="V662" s="24"/>
      <c r="W662" s="26"/>
      <c r="X662" s="484"/>
      <c r="Y662" s="56"/>
      <c r="Z662" s="526"/>
      <c r="AA662" s="213" t="s">
        <v>30</v>
      </c>
      <c r="AB662" s="74">
        <v>5.0</v>
      </c>
      <c r="AC662" s="522" t="s">
        <v>31</v>
      </c>
      <c r="AD662" s="45">
        <f>ROUND(ROUND(ROUND(ROUND(H584+K656,0)*P$656,0)*W659,0)*Z661,0)-AB662</f>
        <v>193</v>
      </c>
      <c r="AE662" s="79"/>
    </row>
    <row r="663" ht="16.5" customHeight="1">
      <c r="A663" s="29">
        <v>61.0</v>
      </c>
      <c r="B663" s="29" t="s">
        <v>4687</v>
      </c>
      <c r="C663" s="32" t="s">
        <v>13240</v>
      </c>
      <c r="D663" s="389"/>
      <c r="E663" s="231"/>
      <c r="F663" s="543"/>
      <c r="G663" s="113"/>
      <c r="H663" s="8"/>
      <c r="I663" s="144"/>
      <c r="J663" s="94"/>
      <c r="K663" s="140"/>
      <c r="L663" s="54"/>
      <c r="M663" s="481"/>
      <c r="N663" s="8"/>
      <c r="O663" s="8"/>
      <c r="P663" s="54"/>
      <c r="Q663" s="52"/>
      <c r="R663" s="8"/>
      <c r="S663" s="8"/>
      <c r="T663" s="54"/>
      <c r="U663" s="102" t="s">
        <v>329</v>
      </c>
      <c r="V663" s="83" t="s">
        <v>21</v>
      </c>
      <c r="W663" s="528">
        <v>0.85</v>
      </c>
      <c r="X663" s="37"/>
      <c r="Y663" s="7"/>
      <c r="Z663" s="39"/>
      <c r="AA663" s="213"/>
      <c r="AB663" s="213"/>
      <c r="AC663" s="213"/>
      <c r="AD663" s="45">
        <f>ROUND(ROUND(ROUND(H584+K656,0)*P$656,0)*W663,0)</f>
        <v>283</v>
      </c>
      <c r="AE663" s="79"/>
    </row>
    <row r="664" ht="16.5" customHeight="1">
      <c r="A664" s="29">
        <v>61.0</v>
      </c>
      <c r="B664" s="29" t="s">
        <v>4689</v>
      </c>
      <c r="C664" s="32" t="s">
        <v>13241</v>
      </c>
      <c r="D664" s="389"/>
      <c r="E664" s="231"/>
      <c r="F664" s="543"/>
      <c r="G664" s="113"/>
      <c r="H664" s="8"/>
      <c r="I664" s="144"/>
      <c r="J664" s="94"/>
      <c r="K664" s="140"/>
      <c r="L664" s="54"/>
      <c r="M664" s="254"/>
      <c r="N664" s="8"/>
      <c r="O664" s="8"/>
      <c r="P664" s="54"/>
      <c r="Q664" s="52"/>
      <c r="R664" s="8"/>
      <c r="S664" s="8"/>
      <c r="T664" s="8"/>
      <c r="U664" s="482"/>
      <c r="V664" s="83"/>
      <c r="W664" s="528"/>
      <c r="X664" s="52"/>
      <c r="Y664" s="22"/>
      <c r="Z664" s="109"/>
      <c r="AA664" s="213" t="s">
        <v>30</v>
      </c>
      <c r="AB664" s="74">
        <v>5.0</v>
      </c>
      <c r="AC664" s="522" t="s">
        <v>31</v>
      </c>
      <c r="AD664" s="45">
        <f>ROUND(ROUND(ROUND(H584+K656,0)*P$656,0)*W663,0)-AB664</f>
        <v>278</v>
      </c>
      <c r="AE664" s="79"/>
    </row>
    <row r="665" ht="16.5" customHeight="1">
      <c r="A665" s="29">
        <v>61.0</v>
      </c>
      <c r="B665" s="29" t="s">
        <v>4691</v>
      </c>
      <c r="C665" s="32" t="s">
        <v>13242</v>
      </c>
      <c r="D665" s="389"/>
      <c r="E665" s="231"/>
      <c r="F665" s="532"/>
      <c r="G665" s="527"/>
      <c r="H665" s="527"/>
      <c r="I665" s="532"/>
      <c r="J665" s="94"/>
      <c r="K665" s="140"/>
      <c r="L665" s="54"/>
      <c r="M665" s="254"/>
      <c r="N665" s="8"/>
      <c r="O665" s="8"/>
      <c r="P665" s="54"/>
      <c r="Q665" s="52"/>
      <c r="R665" s="8"/>
      <c r="S665" s="8"/>
      <c r="T665" s="8"/>
      <c r="U665" s="482"/>
      <c r="V665" s="99"/>
      <c r="W665" s="529"/>
      <c r="X665" s="305" t="s">
        <v>20</v>
      </c>
      <c r="Y665" s="41" t="s">
        <v>21</v>
      </c>
      <c r="Z665" s="86">
        <v>0.85</v>
      </c>
      <c r="AA665" s="75"/>
      <c r="AB665" s="213"/>
      <c r="AC665" s="213"/>
      <c r="AD665" s="45">
        <f>ROUND(ROUND(ROUND(ROUND(H584+K656,0)*P$656,0)*W663,0)*Z665,0)</f>
        <v>241</v>
      </c>
      <c r="AE665" s="79"/>
    </row>
    <row r="666" ht="16.5" customHeight="1">
      <c r="A666" s="29">
        <v>61.0</v>
      </c>
      <c r="B666" s="29" t="s">
        <v>4693</v>
      </c>
      <c r="C666" s="32" t="s">
        <v>13243</v>
      </c>
      <c r="D666" s="389"/>
      <c r="E666" s="231"/>
      <c r="F666" s="532"/>
      <c r="G666" s="527"/>
      <c r="H666" s="527"/>
      <c r="I666" s="532"/>
      <c r="J666" s="94"/>
      <c r="K666" s="140"/>
      <c r="L666" s="54"/>
      <c r="M666" s="254"/>
      <c r="N666" s="8"/>
      <c r="O666" s="8"/>
      <c r="P666" s="54"/>
      <c r="Q666" s="227"/>
      <c r="R666" s="22"/>
      <c r="S666" s="22"/>
      <c r="T666" s="22"/>
      <c r="U666" s="484"/>
      <c r="V666" s="24"/>
      <c r="W666" s="26"/>
      <c r="X666" s="484"/>
      <c r="Y666" s="56"/>
      <c r="Z666" s="526"/>
      <c r="AA666" s="213" t="s">
        <v>30</v>
      </c>
      <c r="AB666" s="74">
        <v>5.0</v>
      </c>
      <c r="AC666" s="522" t="s">
        <v>31</v>
      </c>
      <c r="AD666" s="45">
        <f>ROUND(ROUND(ROUND(ROUND(H584+K656,0)*P$656,0)*W663,0)*Z665,0)-AB666</f>
        <v>236</v>
      </c>
      <c r="AE666" s="79"/>
    </row>
    <row r="667" ht="16.5" customHeight="1">
      <c r="A667" s="403">
        <v>61.0</v>
      </c>
      <c r="B667" s="403" t="s">
        <v>4695</v>
      </c>
      <c r="C667" s="405" t="s">
        <v>13244</v>
      </c>
      <c r="D667" s="389"/>
      <c r="E667" s="389"/>
      <c r="F667" s="532"/>
      <c r="G667" s="527"/>
      <c r="H667" s="527"/>
      <c r="I667" s="532"/>
      <c r="J667" s="94"/>
      <c r="K667" s="140"/>
      <c r="L667" s="54"/>
      <c r="M667" s="254"/>
      <c r="N667" s="8"/>
      <c r="O667" s="8"/>
      <c r="P667" s="54"/>
      <c r="Q667" s="604" t="s">
        <v>23</v>
      </c>
      <c r="R667" s="605" t="s">
        <v>24</v>
      </c>
      <c r="S667" s="606"/>
      <c r="T667" s="606"/>
      <c r="U667" s="607"/>
      <c r="V667" s="608"/>
      <c r="W667" s="609"/>
      <c r="X667" s="610"/>
      <c r="Y667" s="611"/>
      <c r="Z667" s="612"/>
      <c r="AA667" s="613"/>
      <c r="AB667" s="613"/>
      <c r="AC667" s="613"/>
      <c r="AD667" s="414">
        <f>ROUND(ROUND(ROUND(H584+K656,0)*P$656,0)*T668,0)</f>
        <v>233</v>
      </c>
      <c r="AE667" s="79"/>
    </row>
    <row r="668" ht="16.5" customHeight="1">
      <c r="A668" s="403">
        <v>61.0</v>
      </c>
      <c r="B668" s="403" t="s">
        <v>4697</v>
      </c>
      <c r="C668" s="405" t="s">
        <v>13245</v>
      </c>
      <c r="D668" s="389"/>
      <c r="E668" s="389"/>
      <c r="F668" s="532"/>
      <c r="G668" s="527"/>
      <c r="H668" s="527"/>
      <c r="I668" s="532"/>
      <c r="J668" s="94"/>
      <c r="K668" s="140"/>
      <c r="L668" s="54"/>
      <c r="M668" s="254"/>
      <c r="N668" s="8"/>
      <c r="O668" s="8"/>
      <c r="P668" s="54"/>
      <c r="Q668" s="481"/>
      <c r="R668" s="506"/>
      <c r="S668" s="614" t="s">
        <v>21</v>
      </c>
      <c r="T668" s="615">
        <v>0.7</v>
      </c>
      <c r="U668" s="616"/>
      <c r="V668" s="617"/>
      <c r="W668" s="618"/>
      <c r="X668" s="634"/>
      <c r="Y668" s="620"/>
      <c r="Z668" s="621"/>
      <c r="AA668" s="613" t="s">
        <v>30</v>
      </c>
      <c r="AB668" s="622">
        <v>5.0</v>
      </c>
      <c r="AC668" s="623" t="s">
        <v>31</v>
      </c>
      <c r="AD668" s="414">
        <f>ROUND(ROUND(ROUND(H584+K656,0)*P$656,0)*T668,0)-AB668</f>
        <v>228</v>
      </c>
      <c r="AE668" s="79"/>
    </row>
    <row r="669" ht="16.5" customHeight="1">
      <c r="A669" s="403">
        <v>61.0</v>
      </c>
      <c r="B669" s="403" t="s">
        <v>4699</v>
      </c>
      <c r="C669" s="405" t="s">
        <v>13246</v>
      </c>
      <c r="D669" s="389"/>
      <c r="E669" s="389"/>
      <c r="F669" s="532"/>
      <c r="G669" s="527"/>
      <c r="H669" s="527"/>
      <c r="I669" s="532"/>
      <c r="J669" s="94"/>
      <c r="K669" s="140"/>
      <c r="L669" s="54"/>
      <c r="M669" s="254"/>
      <c r="N669" s="8"/>
      <c r="O669" s="8"/>
      <c r="P669" s="54"/>
      <c r="Q669" s="481"/>
      <c r="R669" s="506"/>
      <c r="S669" s="618"/>
      <c r="T669" s="618"/>
      <c r="U669" s="616"/>
      <c r="V669" s="617"/>
      <c r="W669" s="618"/>
      <c r="X669" s="507" t="s">
        <v>20</v>
      </c>
      <c r="Y669" s="624" t="s">
        <v>21</v>
      </c>
      <c r="Z669" s="625">
        <v>0.85</v>
      </c>
      <c r="AA669" s="626"/>
      <c r="AB669" s="613"/>
      <c r="AC669" s="613"/>
      <c r="AD669" s="414">
        <f>ROUND(ROUND(ROUND(ROUND(H584+K656,0)*P$656,0)*T668,0)*Z669,0)</f>
        <v>198</v>
      </c>
      <c r="AE669" s="79"/>
    </row>
    <row r="670" ht="16.5" customHeight="1">
      <c r="A670" s="403">
        <v>61.0</v>
      </c>
      <c r="B670" s="403" t="s">
        <v>4701</v>
      </c>
      <c r="C670" s="405" t="s">
        <v>13247</v>
      </c>
      <c r="D670" s="389"/>
      <c r="E670" s="389"/>
      <c r="F670" s="532"/>
      <c r="G670" s="527"/>
      <c r="H670" s="527"/>
      <c r="I670" s="532"/>
      <c r="J670" s="94"/>
      <c r="K670" s="140"/>
      <c r="L670" s="54"/>
      <c r="M670" s="254"/>
      <c r="N670" s="8"/>
      <c r="O670" s="8"/>
      <c r="P670" s="54"/>
      <c r="Q670" s="508"/>
      <c r="R670" s="510"/>
      <c r="S670" s="614"/>
      <c r="T670" s="614"/>
      <c r="U670" s="627"/>
      <c r="V670" s="628"/>
      <c r="W670" s="629"/>
      <c r="X670" s="495"/>
      <c r="Y670" s="630"/>
      <c r="Z670" s="631"/>
      <c r="AA670" s="613" t="s">
        <v>30</v>
      </c>
      <c r="AB670" s="622">
        <v>5.0</v>
      </c>
      <c r="AC670" s="623" t="s">
        <v>31</v>
      </c>
      <c r="AD670" s="414">
        <f>ROUND(ROUND(ROUND(ROUND(H584+K656,0)*P$656,0)*T668,0)*Z669,0)-AB670</f>
        <v>193</v>
      </c>
      <c r="AE670" s="79"/>
    </row>
    <row r="671" ht="16.5" customHeight="1">
      <c r="A671" s="403">
        <v>61.0</v>
      </c>
      <c r="B671" s="403" t="s">
        <v>4703</v>
      </c>
      <c r="C671" s="405" t="s">
        <v>13248</v>
      </c>
      <c r="D671" s="389"/>
      <c r="E671" s="389"/>
      <c r="F671" s="532"/>
      <c r="G671" s="527"/>
      <c r="H671" s="527"/>
      <c r="I671" s="532"/>
      <c r="J671" s="94"/>
      <c r="K671" s="140"/>
      <c r="L671" s="54"/>
      <c r="M671" s="254"/>
      <c r="N671" s="8"/>
      <c r="O671" s="8"/>
      <c r="P671" s="54"/>
      <c r="Q671" s="632"/>
      <c r="R671" s="618"/>
      <c r="S671" s="618"/>
      <c r="T671" s="618"/>
      <c r="U671" s="605" t="s">
        <v>326</v>
      </c>
      <c r="V671" s="624" t="s">
        <v>21</v>
      </c>
      <c r="W671" s="633">
        <v>0.7</v>
      </c>
      <c r="X671" s="610"/>
      <c r="Y671" s="611"/>
      <c r="Z671" s="612"/>
      <c r="AA671" s="613"/>
      <c r="AB671" s="613"/>
      <c r="AC671" s="613"/>
      <c r="AD671" s="414">
        <f>ROUND(ROUND(ROUND(ROUND(H584+K656,0)*P$656,0)*T668,0)*W671,0)</f>
        <v>163</v>
      </c>
      <c r="AE671" s="79"/>
    </row>
    <row r="672" ht="16.5" customHeight="1">
      <c r="A672" s="403">
        <v>61.0</v>
      </c>
      <c r="B672" s="403" t="s">
        <v>4705</v>
      </c>
      <c r="C672" s="405" t="s">
        <v>13249</v>
      </c>
      <c r="D672" s="389"/>
      <c r="E672" s="389"/>
      <c r="F672" s="532"/>
      <c r="G672" s="527"/>
      <c r="H672" s="527"/>
      <c r="I672" s="532"/>
      <c r="J672" s="94"/>
      <c r="K672" s="140"/>
      <c r="L672" s="54"/>
      <c r="M672" s="254"/>
      <c r="N672" s="8"/>
      <c r="O672" s="8"/>
      <c r="P672" s="54"/>
      <c r="Q672" s="632"/>
      <c r="R672" s="618"/>
      <c r="S672" s="618"/>
      <c r="T672" s="618"/>
      <c r="U672" s="506"/>
      <c r="V672" s="614"/>
      <c r="W672" s="615"/>
      <c r="X672" s="634"/>
      <c r="Y672" s="635"/>
      <c r="Z672" s="621"/>
      <c r="AA672" s="613" t="s">
        <v>30</v>
      </c>
      <c r="AB672" s="622">
        <v>5.0</v>
      </c>
      <c r="AC672" s="623" t="s">
        <v>31</v>
      </c>
      <c r="AD672" s="414">
        <f>ROUND(ROUND(ROUND(ROUND(H584+K656,0)*P$656,0)*T668,0)*W671,0)-AB672</f>
        <v>158</v>
      </c>
      <c r="AE672" s="79"/>
    </row>
    <row r="673" ht="16.5" customHeight="1">
      <c r="A673" s="403">
        <v>61.0</v>
      </c>
      <c r="B673" s="403" t="s">
        <v>4707</v>
      </c>
      <c r="C673" s="405" t="s">
        <v>13250</v>
      </c>
      <c r="D673" s="389"/>
      <c r="E673" s="389"/>
      <c r="F673" s="532"/>
      <c r="G673" s="527"/>
      <c r="H673" s="527"/>
      <c r="I673" s="532"/>
      <c r="J673" s="94"/>
      <c r="K673" s="140"/>
      <c r="L673" s="54"/>
      <c r="M673" s="254"/>
      <c r="N673" s="8"/>
      <c r="O673" s="8"/>
      <c r="P673" s="54"/>
      <c r="Q673" s="636"/>
      <c r="R673" s="614"/>
      <c r="S673" s="637"/>
      <c r="T673" s="638"/>
      <c r="U673" s="510"/>
      <c r="V673" s="639"/>
      <c r="W673" s="640"/>
      <c r="X673" s="507" t="s">
        <v>20</v>
      </c>
      <c r="Y673" s="624" t="s">
        <v>21</v>
      </c>
      <c r="Z673" s="625">
        <v>0.85</v>
      </c>
      <c r="AA673" s="626"/>
      <c r="AB673" s="613"/>
      <c r="AC673" s="613"/>
      <c r="AD673" s="414">
        <f>ROUND(ROUND(ROUND(ROUND(ROUND(H584+K656,0)*P$656,0)*T668,0)*W671,0)*Z673,0)</f>
        <v>139</v>
      </c>
      <c r="AE673" s="79"/>
    </row>
    <row r="674" ht="16.5" customHeight="1">
      <c r="A674" s="403">
        <v>61.0</v>
      </c>
      <c r="B674" s="403" t="s">
        <v>4709</v>
      </c>
      <c r="C674" s="405" t="s">
        <v>13251</v>
      </c>
      <c r="D674" s="389"/>
      <c r="E674" s="389"/>
      <c r="F674" s="532"/>
      <c r="G674" s="527"/>
      <c r="H674" s="527"/>
      <c r="I674" s="532"/>
      <c r="J674" s="94"/>
      <c r="K674" s="140"/>
      <c r="L674" s="54"/>
      <c r="M674" s="254"/>
      <c r="N674" s="8"/>
      <c r="O674" s="8"/>
      <c r="P674" s="54"/>
      <c r="Q674" s="636"/>
      <c r="R674" s="614"/>
      <c r="S674" s="614"/>
      <c r="T674" s="614"/>
      <c r="U674" s="641"/>
      <c r="V674" s="642"/>
      <c r="W674" s="643"/>
      <c r="X674" s="495"/>
      <c r="Y674" s="630"/>
      <c r="Z674" s="631"/>
      <c r="AA674" s="613" t="s">
        <v>30</v>
      </c>
      <c r="AB674" s="622">
        <v>5.0</v>
      </c>
      <c r="AC674" s="623" t="s">
        <v>31</v>
      </c>
      <c r="AD674" s="414">
        <f>ROUND(ROUND(ROUND(ROUND(ROUND(H584+K656,0)*P$656,0)*T668,0)*W671,0)*Z673,0)-AB674</f>
        <v>134</v>
      </c>
      <c r="AE674" s="79"/>
    </row>
    <row r="675" ht="16.5" customHeight="1">
      <c r="A675" s="403">
        <v>61.0</v>
      </c>
      <c r="B675" s="403" t="s">
        <v>4711</v>
      </c>
      <c r="C675" s="405" t="s">
        <v>13252</v>
      </c>
      <c r="D675" s="389"/>
      <c r="E675" s="389"/>
      <c r="F675" s="532"/>
      <c r="G675" s="527"/>
      <c r="H675" s="527"/>
      <c r="I675" s="532"/>
      <c r="J675" s="94"/>
      <c r="K675" s="140"/>
      <c r="L675" s="54"/>
      <c r="M675" s="254"/>
      <c r="N675" s="8"/>
      <c r="O675" s="8"/>
      <c r="P675" s="54"/>
      <c r="Q675" s="632"/>
      <c r="R675" s="614"/>
      <c r="S675" s="644"/>
      <c r="T675" s="645"/>
      <c r="U675" s="605" t="s">
        <v>329</v>
      </c>
      <c r="V675" s="614" t="s">
        <v>21</v>
      </c>
      <c r="W675" s="615">
        <v>0.85</v>
      </c>
      <c r="X675" s="610"/>
      <c r="Y675" s="611"/>
      <c r="Z675" s="612"/>
      <c r="AA675" s="613"/>
      <c r="AB675" s="613"/>
      <c r="AC675" s="613"/>
      <c r="AD675" s="414">
        <f>ROUND(ROUND(ROUND(ROUND(H584+K656,0)*P$656,0)*T668,0)*W675,0)</f>
        <v>198</v>
      </c>
      <c r="AE675" s="79"/>
    </row>
    <row r="676" ht="16.5" customHeight="1">
      <c r="A676" s="403">
        <v>61.0</v>
      </c>
      <c r="B676" s="403" t="s">
        <v>4713</v>
      </c>
      <c r="C676" s="405" t="s">
        <v>13253</v>
      </c>
      <c r="D676" s="389"/>
      <c r="E676" s="389"/>
      <c r="F676" s="532"/>
      <c r="G676" s="527"/>
      <c r="H676" s="527"/>
      <c r="I676" s="532"/>
      <c r="J676" s="94"/>
      <c r="K676" s="140"/>
      <c r="L676" s="54"/>
      <c r="M676" s="254"/>
      <c r="N676" s="8"/>
      <c r="O676" s="8"/>
      <c r="P676" s="54"/>
      <c r="Q676" s="632"/>
      <c r="R676" s="614"/>
      <c r="S676" s="615"/>
      <c r="T676" s="615"/>
      <c r="U676" s="506"/>
      <c r="V676" s="614"/>
      <c r="W676" s="615"/>
      <c r="X676" s="619"/>
      <c r="Y676" s="635"/>
      <c r="Z676" s="621"/>
      <c r="AA676" s="613" t="s">
        <v>30</v>
      </c>
      <c r="AB676" s="622">
        <v>5.0</v>
      </c>
      <c r="AC676" s="623" t="s">
        <v>31</v>
      </c>
      <c r="AD676" s="414">
        <f>ROUND(ROUND(ROUND(ROUND(H584+K656,0)*P$656,0)*T668,0)*W675,0)-AB676</f>
        <v>193</v>
      </c>
      <c r="AE676" s="79"/>
    </row>
    <row r="677" ht="16.5" customHeight="1">
      <c r="A677" s="403">
        <v>61.0</v>
      </c>
      <c r="B677" s="403" t="s">
        <v>4715</v>
      </c>
      <c r="C677" s="405" t="s">
        <v>13254</v>
      </c>
      <c r="D677" s="389"/>
      <c r="E677" s="389"/>
      <c r="F677" s="532"/>
      <c r="G677" s="527"/>
      <c r="H677" s="527"/>
      <c r="I677" s="532"/>
      <c r="J677" s="94"/>
      <c r="K677" s="140"/>
      <c r="L677" s="54"/>
      <c r="M677" s="254"/>
      <c r="N677" s="8"/>
      <c r="O677" s="8"/>
      <c r="P677" s="54"/>
      <c r="Q677" s="636"/>
      <c r="R677" s="614"/>
      <c r="S677" s="615"/>
      <c r="T677" s="615"/>
      <c r="U677" s="506"/>
      <c r="V677" s="639"/>
      <c r="W677" s="640"/>
      <c r="X677" s="507" t="s">
        <v>20</v>
      </c>
      <c r="Y677" s="624" t="s">
        <v>21</v>
      </c>
      <c r="Z677" s="625">
        <v>0.85</v>
      </c>
      <c r="AA677" s="626"/>
      <c r="AB677" s="613"/>
      <c r="AC677" s="613"/>
      <c r="AD677" s="414">
        <f>ROUND(ROUND(ROUND(ROUND(ROUND(H584+K656,0)*P$656,0)*T668,0)*W675,0)*Z677,0)</f>
        <v>168</v>
      </c>
      <c r="AE677" s="79"/>
    </row>
    <row r="678" ht="16.5" customHeight="1">
      <c r="A678" s="403">
        <v>61.0</v>
      </c>
      <c r="B678" s="403" t="s">
        <v>4717</v>
      </c>
      <c r="C678" s="405" t="s">
        <v>13255</v>
      </c>
      <c r="D678" s="389"/>
      <c r="E678" s="389"/>
      <c r="F678" s="532"/>
      <c r="G678" s="527"/>
      <c r="H678" s="527"/>
      <c r="I678" s="532"/>
      <c r="J678" s="94"/>
      <c r="K678" s="140"/>
      <c r="L678" s="54"/>
      <c r="M678" s="254"/>
      <c r="N678" s="8"/>
      <c r="O678" s="8"/>
      <c r="P678" s="54"/>
      <c r="Q678" s="632"/>
      <c r="R678" s="614"/>
      <c r="S678" s="614"/>
      <c r="T678" s="614"/>
      <c r="U678" s="495"/>
      <c r="V678" s="642"/>
      <c r="W678" s="643"/>
      <c r="X678" s="495"/>
      <c r="Y678" s="630"/>
      <c r="Z678" s="631"/>
      <c r="AA678" s="613" t="s">
        <v>30</v>
      </c>
      <c r="AB678" s="622">
        <v>5.0</v>
      </c>
      <c r="AC678" s="623" t="s">
        <v>31</v>
      </c>
      <c r="AD678" s="414">
        <f>ROUND(ROUND(ROUND(ROUND(ROUND(H584+K656,0)*P$656,0)*T668,0)*W675,0)*Z677,0)-AB678</f>
        <v>163</v>
      </c>
      <c r="AE678" s="79"/>
    </row>
    <row r="679" ht="16.5" customHeight="1">
      <c r="A679" s="403">
        <v>61.0</v>
      </c>
      <c r="B679" s="403" t="s">
        <v>4719</v>
      </c>
      <c r="C679" s="405" t="s">
        <v>13256</v>
      </c>
      <c r="D679" s="389"/>
      <c r="E679" s="389"/>
      <c r="F679" s="532"/>
      <c r="G679" s="527"/>
      <c r="H679" s="527"/>
      <c r="I679" s="532"/>
      <c r="J679" s="94"/>
      <c r="K679" s="140"/>
      <c r="L679" s="54"/>
      <c r="M679" s="254"/>
      <c r="N679" s="8"/>
      <c r="O679" s="8"/>
      <c r="P679" s="54"/>
      <c r="Q679" s="632"/>
      <c r="R679" s="605" t="s">
        <v>27</v>
      </c>
      <c r="S679" s="606"/>
      <c r="T679" s="606"/>
      <c r="U679" s="607"/>
      <c r="V679" s="608"/>
      <c r="W679" s="609"/>
      <c r="X679" s="610"/>
      <c r="Y679" s="611"/>
      <c r="Z679" s="612"/>
      <c r="AA679" s="613"/>
      <c r="AB679" s="613"/>
      <c r="AC679" s="613"/>
      <c r="AD679" s="414">
        <f>ROUND(ROUND(ROUND(H584+K656,0)*P$656,0)*T680,0)</f>
        <v>167</v>
      </c>
      <c r="AE679" s="79"/>
    </row>
    <row r="680" ht="16.5" customHeight="1">
      <c r="A680" s="403">
        <v>61.0</v>
      </c>
      <c r="B680" s="403" t="s">
        <v>4721</v>
      </c>
      <c r="C680" s="405" t="s">
        <v>13257</v>
      </c>
      <c r="D680" s="389"/>
      <c r="E680" s="389"/>
      <c r="F680" s="532"/>
      <c r="G680" s="527"/>
      <c r="H680" s="527"/>
      <c r="I680" s="532"/>
      <c r="J680" s="94"/>
      <c r="K680" s="140"/>
      <c r="L680" s="54"/>
      <c r="M680" s="254"/>
      <c r="N680" s="8"/>
      <c r="O680" s="8"/>
      <c r="P680" s="54"/>
      <c r="Q680" s="646"/>
      <c r="R680" s="506"/>
      <c r="S680" s="614" t="s">
        <v>21</v>
      </c>
      <c r="T680" s="615">
        <v>0.5</v>
      </c>
      <c r="U680" s="616"/>
      <c r="V680" s="617"/>
      <c r="W680" s="618"/>
      <c r="X680" s="634"/>
      <c r="Y680" s="620"/>
      <c r="Z680" s="621"/>
      <c r="AA680" s="613" t="s">
        <v>30</v>
      </c>
      <c r="AB680" s="622">
        <v>5.0</v>
      </c>
      <c r="AC680" s="623" t="s">
        <v>31</v>
      </c>
      <c r="AD680" s="414">
        <f>ROUND(ROUND(ROUND(H584+K656,0)*P$656,0)*T680,0)-AB680</f>
        <v>162</v>
      </c>
      <c r="AE680" s="79"/>
    </row>
    <row r="681" ht="16.5" customHeight="1">
      <c r="A681" s="403">
        <v>61.0</v>
      </c>
      <c r="B681" s="403" t="s">
        <v>4723</v>
      </c>
      <c r="C681" s="405" t="s">
        <v>13258</v>
      </c>
      <c r="D681" s="389"/>
      <c r="E681" s="389"/>
      <c r="F681" s="532"/>
      <c r="G681" s="527"/>
      <c r="H681" s="527"/>
      <c r="I681" s="532"/>
      <c r="J681" s="94"/>
      <c r="K681" s="140"/>
      <c r="L681" s="54"/>
      <c r="M681" s="254"/>
      <c r="N681" s="8"/>
      <c r="O681" s="8"/>
      <c r="P681" s="54"/>
      <c r="Q681" s="646"/>
      <c r="R681" s="506"/>
      <c r="S681" s="618"/>
      <c r="T681" s="618"/>
      <c r="U681" s="616"/>
      <c r="V681" s="617"/>
      <c r="W681" s="618"/>
      <c r="X681" s="507" t="s">
        <v>20</v>
      </c>
      <c r="Y681" s="624" t="s">
        <v>21</v>
      </c>
      <c r="Z681" s="625">
        <v>0.85</v>
      </c>
      <c r="AA681" s="626"/>
      <c r="AB681" s="613"/>
      <c r="AC681" s="613"/>
      <c r="AD681" s="414">
        <f>ROUND(ROUND(ROUND(ROUND(H584+K656,0)*P$656,0)*T680,0)*Z681,0)</f>
        <v>142</v>
      </c>
      <c r="AE681" s="79"/>
    </row>
    <row r="682" ht="16.5" customHeight="1">
      <c r="A682" s="403">
        <v>61.0</v>
      </c>
      <c r="B682" s="403" t="s">
        <v>4725</v>
      </c>
      <c r="C682" s="405" t="s">
        <v>13259</v>
      </c>
      <c r="D682" s="389"/>
      <c r="E682" s="389"/>
      <c r="F682" s="532"/>
      <c r="G682" s="527"/>
      <c r="H682" s="527"/>
      <c r="I682" s="532"/>
      <c r="J682" s="94"/>
      <c r="K682" s="140"/>
      <c r="L682" s="54"/>
      <c r="M682" s="254"/>
      <c r="N682" s="8"/>
      <c r="O682" s="8"/>
      <c r="P682" s="54"/>
      <c r="Q682" s="646"/>
      <c r="R682" s="510"/>
      <c r="S682" s="614"/>
      <c r="T682" s="614"/>
      <c r="U682" s="627"/>
      <c r="V682" s="628"/>
      <c r="W682" s="629"/>
      <c r="X682" s="495"/>
      <c r="Y682" s="630"/>
      <c r="Z682" s="631"/>
      <c r="AA682" s="613" t="s">
        <v>30</v>
      </c>
      <c r="AB682" s="622">
        <v>5.0</v>
      </c>
      <c r="AC682" s="623" t="s">
        <v>31</v>
      </c>
      <c r="AD682" s="414">
        <f>ROUND(ROUND(ROUND(ROUND(H584+K656,0)*P$656,0)*T680,0)*Z681,0)-AB682</f>
        <v>137</v>
      </c>
      <c r="AE682" s="79"/>
    </row>
    <row r="683" ht="16.5" customHeight="1">
      <c r="A683" s="403">
        <v>61.0</v>
      </c>
      <c r="B683" s="403" t="s">
        <v>4727</v>
      </c>
      <c r="C683" s="405" t="s">
        <v>13260</v>
      </c>
      <c r="D683" s="389"/>
      <c r="E683" s="389"/>
      <c r="F683" s="532"/>
      <c r="G683" s="527"/>
      <c r="H683" s="527"/>
      <c r="I683" s="532"/>
      <c r="J683" s="94"/>
      <c r="K683" s="140"/>
      <c r="L683" s="54"/>
      <c r="M683" s="254"/>
      <c r="N683" s="8"/>
      <c r="O683" s="8"/>
      <c r="P683" s="54"/>
      <c r="Q683" s="632"/>
      <c r="R683" s="618"/>
      <c r="S683" s="618"/>
      <c r="T683" s="618"/>
      <c r="U683" s="605" t="s">
        <v>326</v>
      </c>
      <c r="V683" s="624" t="s">
        <v>21</v>
      </c>
      <c r="W683" s="633">
        <v>0.7</v>
      </c>
      <c r="X683" s="610"/>
      <c r="Y683" s="611"/>
      <c r="Z683" s="612"/>
      <c r="AA683" s="613"/>
      <c r="AB683" s="613"/>
      <c r="AC683" s="613"/>
      <c r="AD683" s="414">
        <f>ROUND(ROUND(ROUND(ROUND(H584+K656,0)*P$656,0)*T680,0)*W683,0)</f>
        <v>117</v>
      </c>
      <c r="AE683" s="79"/>
    </row>
    <row r="684" ht="16.5" customHeight="1">
      <c r="A684" s="403">
        <v>61.0</v>
      </c>
      <c r="B684" s="403" t="s">
        <v>4729</v>
      </c>
      <c r="C684" s="405" t="s">
        <v>13261</v>
      </c>
      <c r="D684" s="389"/>
      <c r="E684" s="389"/>
      <c r="F684" s="532"/>
      <c r="G684" s="527"/>
      <c r="H684" s="527"/>
      <c r="I684" s="532"/>
      <c r="J684" s="94"/>
      <c r="K684" s="140"/>
      <c r="L684" s="54"/>
      <c r="M684" s="254"/>
      <c r="N684" s="8"/>
      <c r="O684" s="8"/>
      <c r="P684" s="54"/>
      <c r="Q684" s="632"/>
      <c r="R684" s="618"/>
      <c r="S684" s="618"/>
      <c r="T684" s="618"/>
      <c r="U684" s="506"/>
      <c r="V684" s="614"/>
      <c r="W684" s="615"/>
      <c r="X684" s="634"/>
      <c r="Y684" s="635"/>
      <c r="Z684" s="621"/>
      <c r="AA684" s="613" t="s">
        <v>30</v>
      </c>
      <c r="AB684" s="622">
        <v>5.0</v>
      </c>
      <c r="AC684" s="623" t="s">
        <v>31</v>
      </c>
      <c r="AD684" s="414">
        <f>ROUND(ROUND(ROUND(ROUND(H584+K656,0)*P$656,0)*T680,0)*W683,0)-AB684</f>
        <v>112</v>
      </c>
      <c r="AE684" s="79"/>
    </row>
    <row r="685" ht="16.5" customHeight="1">
      <c r="A685" s="403">
        <v>61.0</v>
      </c>
      <c r="B685" s="403" t="s">
        <v>4731</v>
      </c>
      <c r="C685" s="405" t="s">
        <v>13262</v>
      </c>
      <c r="D685" s="389"/>
      <c r="E685" s="389"/>
      <c r="F685" s="532"/>
      <c r="G685" s="527"/>
      <c r="H685" s="527"/>
      <c r="I685" s="532"/>
      <c r="J685" s="94"/>
      <c r="K685" s="140"/>
      <c r="L685" s="54"/>
      <c r="M685" s="254"/>
      <c r="N685" s="8"/>
      <c r="O685" s="8"/>
      <c r="P685" s="54"/>
      <c r="Q685" s="636"/>
      <c r="R685" s="614"/>
      <c r="S685" s="637"/>
      <c r="T685" s="638"/>
      <c r="U685" s="510"/>
      <c r="V685" s="639"/>
      <c r="W685" s="640"/>
      <c r="X685" s="507" t="s">
        <v>20</v>
      </c>
      <c r="Y685" s="624" t="s">
        <v>21</v>
      </c>
      <c r="Z685" s="625">
        <v>0.85</v>
      </c>
      <c r="AA685" s="626"/>
      <c r="AB685" s="613"/>
      <c r="AC685" s="613"/>
      <c r="AD685" s="414">
        <f>ROUND(ROUND(ROUND(ROUND(ROUND(H584+K656,0)*P$656,0)*T680,0)*W683,0)*Z685,0)</f>
        <v>99</v>
      </c>
      <c r="AE685" s="79"/>
    </row>
    <row r="686" ht="16.5" customHeight="1">
      <c r="A686" s="403">
        <v>61.0</v>
      </c>
      <c r="B686" s="403" t="s">
        <v>4733</v>
      </c>
      <c r="C686" s="405" t="s">
        <v>13263</v>
      </c>
      <c r="D686" s="389"/>
      <c r="E686" s="389"/>
      <c r="F686" s="532"/>
      <c r="G686" s="527"/>
      <c r="H686" s="527"/>
      <c r="I686" s="532"/>
      <c r="J686" s="94"/>
      <c r="K686" s="140"/>
      <c r="L686" s="54"/>
      <c r="M686" s="254"/>
      <c r="N686" s="8"/>
      <c r="O686" s="8"/>
      <c r="P686" s="54"/>
      <c r="Q686" s="636"/>
      <c r="R686" s="614"/>
      <c r="S686" s="614"/>
      <c r="T686" s="614"/>
      <c r="U686" s="641"/>
      <c r="V686" s="642"/>
      <c r="W686" s="643"/>
      <c r="X686" s="495"/>
      <c r="Y686" s="630"/>
      <c r="Z686" s="631"/>
      <c r="AA686" s="613" t="s">
        <v>30</v>
      </c>
      <c r="AB686" s="622">
        <v>5.0</v>
      </c>
      <c r="AC686" s="623" t="s">
        <v>31</v>
      </c>
      <c r="AD686" s="414">
        <f>ROUND(ROUND(ROUND(ROUND(ROUND(H584+K656,0)*P$656,0)*T680,0)*W683,0)*Z685,0)-AB686</f>
        <v>94</v>
      </c>
      <c r="AE686" s="79"/>
    </row>
    <row r="687" ht="16.5" customHeight="1">
      <c r="A687" s="403">
        <v>61.0</v>
      </c>
      <c r="B687" s="403" t="s">
        <v>4735</v>
      </c>
      <c r="C687" s="405" t="s">
        <v>13264</v>
      </c>
      <c r="D687" s="389"/>
      <c r="E687" s="389"/>
      <c r="F687" s="532"/>
      <c r="G687" s="527"/>
      <c r="H687" s="527"/>
      <c r="I687" s="532"/>
      <c r="J687" s="94"/>
      <c r="K687" s="140"/>
      <c r="L687" s="54"/>
      <c r="M687" s="254"/>
      <c r="N687" s="8"/>
      <c r="O687" s="8"/>
      <c r="P687" s="54"/>
      <c r="Q687" s="632"/>
      <c r="R687" s="614"/>
      <c r="S687" s="644"/>
      <c r="T687" s="645"/>
      <c r="U687" s="605" t="s">
        <v>329</v>
      </c>
      <c r="V687" s="614" t="s">
        <v>21</v>
      </c>
      <c r="W687" s="615">
        <v>0.85</v>
      </c>
      <c r="X687" s="610"/>
      <c r="Y687" s="611"/>
      <c r="Z687" s="612"/>
      <c r="AA687" s="613"/>
      <c r="AB687" s="613"/>
      <c r="AC687" s="613"/>
      <c r="AD687" s="414">
        <f>ROUND(ROUND(ROUND(ROUND(H584+K656,0)*P$656,0)*T680,0)*W687,0)</f>
        <v>142</v>
      </c>
      <c r="AE687" s="79"/>
    </row>
    <row r="688" ht="16.5" customHeight="1">
      <c r="A688" s="403">
        <v>61.0</v>
      </c>
      <c r="B688" s="403" t="s">
        <v>4737</v>
      </c>
      <c r="C688" s="405" t="s">
        <v>13265</v>
      </c>
      <c r="D688" s="389"/>
      <c r="E688" s="389"/>
      <c r="F688" s="532"/>
      <c r="G688" s="527"/>
      <c r="H688" s="527"/>
      <c r="I688" s="532"/>
      <c r="J688" s="94"/>
      <c r="K688" s="140"/>
      <c r="L688" s="54"/>
      <c r="M688" s="254"/>
      <c r="N688" s="8"/>
      <c r="O688" s="8"/>
      <c r="P688" s="54"/>
      <c r="Q688" s="632"/>
      <c r="R688" s="614"/>
      <c r="S688" s="615"/>
      <c r="T688" s="615"/>
      <c r="U688" s="506"/>
      <c r="V688" s="614"/>
      <c r="W688" s="615"/>
      <c r="X688" s="619"/>
      <c r="Y688" s="635"/>
      <c r="Z688" s="621"/>
      <c r="AA688" s="613" t="s">
        <v>30</v>
      </c>
      <c r="AB688" s="622">
        <v>5.0</v>
      </c>
      <c r="AC688" s="623" t="s">
        <v>31</v>
      </c>
      <c r="AD688" s="414">
        <f>ROUND(ROUND(ROUND(ROUND(H584+K656,0)*P$656,0)*T680,0)*W687,0)-AB688</f>
        <v>137</v>
      </c>
      <c r="AE688" s="79"/>
    </row>
    <row r="689" ht="16.5" customHeight="1">
      <c r="A689" s="403">
        <v>61.0</v>
      </c>
      <c r="B689" s="403" t="s">
        <v>4739</v>
      </c>
      <c r="C689" s="405" t="s">
        <v>13266</v>
      </c>
      <c r="D689" s="389"/>
      <c r="E689" s="389"/>
      <c r="F689" s="532"/>
      <c r="G689" s="527"/>
      <c r="H689" s="527"/>
      <c r="I689" s="532"/>
      <c r="J689" s="94"/>
      <c r="K689" s="140"/>
      <c r="L689" s="54"/>
      <c r="M689" s="254"/>
      <c r="N689" s="8"/>
      <c r="O689" s="8"/>
      <c r="P689" s="54"/>
      <c r="Q689" s="636"/>
      <c r="R689" s="614"/>
      <c r="S689" s="615"/>
      <c r="T689" s="615"/>
      <c r="U689" s="506"/>
      <c r="V689" s="639"/>
      <c r="W689" s="640"/>
      <c r="X689" s="507" t="s">
        <v>20</v>
      </c>
      <c r="Y689" s="624" t="s">
        <v>21</v>
      </c>
      <c r="Z689" s="625">
        <v>0.85</v>
      </c>
      <c r="AA689" s="626"/>
      <c r="AB689" s="613"/>
      <c r="AC689" s="613"/>
      <c r="AD689" s="414">
        <f>ROUND(ROUND(ROUND(ROUND(ROUND(H584+K656,0)*P$656,0)*T680,0)*W687,0)*Z689,0)</f>
        <v>121</v>
      </c>
      <c r="AE689" s="79"/>
    </row>
    <row r="690" ht="16.5" customHeight="1">
      <c r="A690" s="403">
        <v>61.0</v>
      </c>
      <c r="B690" s="403" t="s">
        <v>4741</v>
      </c>
      <c r="C690" s="405" t="s">
        <v>13267</v>
      </c>
      <c r="D690" s="389"/>
      <c r="E690" s="389"/>
      <c r="F690" s="532"/>
      <c r="G690" s="527"/>
      <c r="H690" s="527"/>
      <c r="I690" s="532"/>
      <c r="J690" s="94"/>
      <c r="K690" s="140"/>
      <c r="L690" s="54"/>
      <c r="M690" s="254"/>
      <c r="N690" s="8"/>
      <c r="O690" s="8"/>
      <c r="P690" s="54"/>
      <c r="Q690" s="647"/>
      <c r="R690" s="614"/>
      <c r="S690" s="614"/>
      <c r="T690" s="614"/>
      <c r="U690" s="495"/>
      <c r="V690" s="642"/>
      <c r="W690" s="643"/>
      <c r="X690" s="495"/>
      <c r="Y690" s="630"/>
      <c r="Z690" s="631"/>
      <c r="AA690" s="613" t="s">
        <v>30</v>
      </c>
      <c r="AB690" s="622">
        <v>5.0</v>
      </c>
      <c r="AC690" s="623" t="s">
        <v>31</v>
      </c>
      <c r="AD690" s="414">
        <f>ROUND(ROUND(ROUND(ROUND(ROUND(H584+K656,0)*P$656,0)*T680,0)*W687,0)*Z689,0)-AB690</f>
        <v>116</v>
      </c>
      <c r="AE690" s="79"/>
    </row>
    <row r="691" ht="16.5" customHeight="1">
      <c r="A691" s="29">
        <v>61.0</v>
      </c>
      <c r="B691" s="29" t="s">
        <v>4743</v>
      </c>
      <c r="C691" s="32" t="s">
        <v>13268</v>
      </c>
      <c r="D691" s="389"/>
      <c r="E691" s="389"/>
      <c r="F691" s="532"/>
      <c r="G691" s="527"/>
      <c r="H691" s="527"/>
      <c r="I691" s="532"/>
      <c r="J691" s="94"/>
      <c r="K691" s="140"/>
      <c r="L691" s="54"/>
      <c r="M691" s="254"/>
      <c r="N691" s="598" t="s">
        <v>5011</v>
      </c>
      <c r="O691" s="600"/>
      <c r="P691" s="601"/>
      <c r="Q691" s="37"/>
      <c r="R691" s="7"/>
      <c r="S691" s="7"/>
      <c r="T691" s="7"/>
      <c r="U691" s="521"/>
      <c r="V691" s="14"/>
      <c r="W691" s="8"/>
      <c r="X691" s="37"/>
      <c r="Y691" s="7"/>
      <c r="Z691" s="39"/>
      <c r="AA691" s="213"/>
      <c r="AB691" s="213"/>
      <c r="AC691" s="213"/>
      <c r="AD691" s="45">
        <f>ROUND(ROUND(H584+K656,0)*P$692,0)</f>
        <v>238</v>
      </c>
      <c r="AE691" s="79"/>
    </row>
    <row r="692" ht="16.5" customHeight="1">
      <c r="A692" s="29">
        <v>61.0</v>
      </c>
      <c r="B692" s="29" t="s">
        <v>4745</v>
      </c>
      <c r="C692" s="32" t="s">
        <v>13269</v>
      </c>
      <c r="D692" s="231"/>
      <c r="E692" s="231"/>
      <c r="F692" s="523"/>
      <c r="G692" s="174"/>
      <c r="H692" s="174"/>
      <c r="I692" s="523"/>
      <c r="J692" s="94"/>
      <c r="K692" s="140"/>
      <c r="L692" s="54"/>
      <c r="M692" s="254"/>
      <c r="N692" s="482"/>
      <c r="O692" s="83" t="s">
        <v>21</v>
      </c>
      <c r="P692" s="528">
        <v>0.5</v>
      </c>
      <c r="Q692" s="52"/>
      <c r="R692" s="8"/>
      <c r="S692" s="8"/>
      <c r="T692" s="8"/>
      <c r="U692" s="521"/>
      <c r="V692" s="14"/>
      <c r="W692" s="8"/>
      <c r="X692" s="227"/>
      <c r="Y692" s="8"/>
      <c r="Z692" s="109"/>
      <c r="AA692" s="213" t="s">
        <v>30</v>
      </c>
      <c r="AB692" s="74">
        <v>5.0</v>
      </c>
      <c r="AC692" s="522" t="s">
        <v>31</v>
      </c>
      <c r="AD692" s="45">
        <f>ROUND(ROUND(H584+K656,0)*P$692,0)-AB692</f>
        <v>233</v>
      </c>
      <c r="AE692" s="79"/>
    </row>
    <row r="693" ht="16.5" customHeight="1">
      <c r="A693" s="29">
        <v>61.0</v>
      </c>
      <c r="B693" s="29" t="s">
        <v>4747</v>
      </c>
      <c r="C693" s="32" t="s">
        <v>13270</v>
      </c>
      <c r="D693" s="231"/>
      <c r="E693" s="231"/>
      <c r="F693" s="523"/>
      <c r="G693" s="174"/>
      <c r="H693" s="174"/>
      <c r="I693" s="523"/>
      <c r="J693" s="94"/>
      <c r="K693" s="140"/>
      <c r="L693" s="54"/>
      <c r="M693" s="254"/>
      <c r="N693" s="482"/>
      <c r="O693" s="8"/>
      <c r="P693" s="54"/>
      <c r="Q693" s="52"/>
      <c r="R693" s="8"/>
      <c r="S693" s="8"/>
      <c r="T693" s="8"/>
      <c r="U693" s="521"/>
      <c r="V693" s="14"/>
      <c r="W693" s="54"/>
      <c r="X693" s="305" t="s">
        <v>20</v>
      </c>
      <c r="Y693" s="41" t="s">
        <v>21</v>
      </c>
      <c r="Z693" s="86">
        <v>0.85</v>
      </c>
      <c r="AA693" s="75"/>
      <c r="AB693" s="213"/>
      <c r="AC693" s="213"/>
      <c r="AD693" s="45">
        <f>ROUND(ROUND(ROUND(H584+K656,0)*P$692,0)*Z693,0)</f>
        <v>202</v>
      </c>
      <c r="AE693" s="79"/>
    </row>
    <row r="694" ht="16.5" customHeight="1">
      <c r="A694" s="29">
        <v>61.0</v>
      </c>
      <c r="B694" s="29" t="s">
        <v>4749</v>
      </c>
      <c r="C694" s="32" t="s">
        <v>13271</v>
      </c>
      <c r="D694" s="231"/>
      <c r="E694" s="231"/>
      <c r="F694" s="532"/>
      <c r="G694" s="527"/>
      <c r="H694" s="527"/>
      <c r="I694" s="532"/>
      <c r="J694" s="94"/>
      <c r="K694" s="140"/>
      <c r="L694" s="54"/>
      <c r="M694" s="254"/>
      <c r="N694" s="482"/>
      <c r="O694" s="8"/>
      <c r="P694" s="54"/>
      <c r="Q694" s="52"/>
      <c r="R694" s="8"/>
      <c r="S694" s="8"/>
      <c r="T694" s="8"/>
      <c r="U694" s="525"/>
      <c r="V694" s="21"/>
      <c r="W694" s="109"/>
      <c r="X694" s="484"/>
      <c r="Y694" s="56"/>
      <c r="Z694" s="526"/>
      <c r="AA694" s="213" t="s">
        <v>30</v>
      </c>
      <c r="AB694" s="74">
        <v>5.0</v>
      </c>
      <c r="AC694" s="522" t="s">
        <v>31</v>
      </c>
      <c r="AD694" s="45">
        <f>ROUND(ROUND(ROUND(H584+K656,0)*P$692,0)*Z693,0)-AB694</f>
        <v>197</v>
      </c>
      <c r="AE694" s="79"/>
    </row>
    <row r="695" ht="16.5" customHeight="1">
      <c r="A695" s="29">
        <v>61.0</v>
      </c>
      <c r="B695" s="29" t="s">
        <v>4751</v>
      </c>
      <c r="C695" s="32" t="s">
        <v>13272</v>
      </c>
      <c r="D695" s="231"/>
      <c r="E695" s="231"/>
      <c r="F695" s="532"/>
      <c r="G695" s="527"/>
      <c r="H695" s="527"/>
      <c r="I695" s="532"/>
      <c r="J695" s="94"/>
      <c r="K695" s="140"/>
      <c r="L695" s="54"/>
      <c r="M695" s="254"/>
      <c r="N695" s="8"/>
      <c r="O695" s="8"/>
      <c r="P695" s="54"/>
      <c r="Q695" s="52"/>
      <c r="R695" s="8"/>
      <c r="S695" s="8"/>
      <c r="T695" s="8"/>
      <c r="U695" s="102" t="s">
        <v>326</v>
      </c>
      <c r="V695" s="41" t="s">
        <v>21</v>
      </c>
      <c r="W695" s="60">
        <v>0.7</v>
      </c>
      <c r="X695" s="37"/>
      <c r="Y695" s="7"/>
      <c r="Z695" s="39"/>
      <c r="AA695" s="213"/>
      <c r="AB695" s="213"/>
      <c r="AC695" s="213"/>
      <c r="AD695" s="45">
        <f>ROUND(ROUND(ROUND(H584+K656,0)*P$692,0)*W695,0)</f>
        <v>167</v>
      </c>
      <c r="AE695" s="79"/>
    </row>
    <row r="696" ht="16.5" customHeight="1">
      <c r="A696" s="29">
        <v>61.0</v>
      </c>
      <c r="B696" s="29" t="s">
        <v>4753</v>
      </c>
      <c r="C696" s="32" t="s">
        <v>13273</v>
      </c>
      <c r="D696" s="231"/>
      <c r="E696" s="231"/>
      <c r="F696" s="532"/>
      <c r="G696" s="527"/>
      <c r="H696" s="8"/>
      <c r="I696" s="144"/>
      <c r="J696" s="94"/>
      <c r="K696" s="140"/>
      <c r="L696" s="54"/>
      <c r="M696" s="254"/>
      <c r="N696" s="8"/>
      <c r="O696" s="8"/>
      <c r="P696" s="54"/>
      <c r="Q696" s="52"/>
      <c r="R696" s="8"/>
      <c r="S696" s="8"/>
      <c r="T696" s="8"/>
      <c r="U696" s="482"/>
      <c r="V696" s="83"/>
      <c r="W696" s="528"/>
      <c r="X696" s="227"/>
      <c r="Y696" s="22"/>
      <c r="Z696" s="109"/>
      <c r="AA696" s="213" t="s">
        <v>30</v>
      </c>
      <c r="AB696" s="74">
        <v>5.0</v>
      </c>
      <c r="AC696" s="522" t="s">
        <v>31</v>
      </c>
      <c r="AD696" s="45">
        <f>ROUND(ROUND(ROUND(H584+K656,0)*P$692,0)*W695,0)-AB696</f>
        <v>162</v>
      </c>
      <c r="AE696" s="79"/>
    </row>
    <row r="697" ht="16.5" customHeight="1">
      <c r="A697" s="29">
        <v>61.0</v>
      </c>
      <c r="B697" s="29" t="s">
        <v>4755</v>
      </c>
      <c r="C697" s="32" t="s">
        <v>13274</v>
      </c>
      <c r="D697" s="389"/>
      <c r="E697" s="231"/>
      <c r="F697" s="543"/>
      <c r="G697" s="113"/>
      <c r="H697" s="8"/>
      <c r="I697" s="144"/>
      <c r="J697" s="94"/>
      <c r="K697" s="140"/>
      <c r="L697" s="54"/>
      <c r="M697" s="254"/>
      <c r="N697" s="8"/>
      <c r="O697" s="8"/>
      <c r="P697" s="54"/>
      <c r="Q697" s="52"/>
      <c r="R697" s="8"/>
      <c r="S697" s="8"/>
      <c r="T697" s="8"/>
      <c r="U697" s="482"/>
      <c r="V697" s="99"/>
      <c r="W697" s="529"/>
      <c r="X697" s="305" t="s">
        <v>20</v>
      </c>
      <c r="Y697" s="41" t="s">
        <v>21</v>
      </c>
      <c r="Z697" s="86">
        <v>0.85</v>
      </c>
      <c r="AA697" s="75"/>
      <c r="AB697" s="213"/>
      <c r="AC697" s="213"/>
      <c r="AD697" s="45">
        <f>ROUND(ROUND(ROUND(ROUND(H584+K656,0)*P$692,0)*W695,0)*Z697,0)</f>
        <v>142</v>
      </c>
      <c r="AE697" s="79"/>
    </row>
    <row r="698" ht="16.5" customHeight="1">
      <c r="A698" s="29">
        <v>61.0</v>
      </c>
      <c r="B698" s="29" t="s">
        <v>4757</v>
      </c>
      <c r="C698" s="32" t="s">
        <v>13275</v>
      </c>
      <c r="D698" s="389"/>
      <c r="E698" s="231"/>
      <c r="F698" s="543"/>
      <c r="G698" s="113"/>
      <c r="H698" s="8"/>
      <c r="I698" s="144"/>
      <c r="J698" s="94"/>
      <c r="K698" s="140"/>
      <c r="L698" s="54"/>
      <c r="M698" s="254"/>
      <c r="N698" s="8"/>
      <c r="O698" s="8"/>
      <c r="P698" s="54"/>
      <c r="Q698" s="52"/>
      <c r="R698" s="8"/>
      <c r="S698" s="8"/>
      <c r="T698" s="8"/>
      <c r="U698" s="530"/>
      <c r="V698" s="24"/>
      <c r="W698" s="26"/>
      <c r="X698" s="484"/>
      <c r="Y698" s="56"/>
      <c r="Z698" s="526"/>
      <c r="AA698" s="213" t="s">
        <v>30</v>
      </c>
      <c r="AB698" s="74">
        <v>5.0</v>
      </c>
      <c r="AC698" s="522" t="s">
        <v>31</v>
      </c>
      <c r="AD698" s="45">
        <f>ROUND(ROUND(ROUND(ROUND(H584+K656,0)*P$692,0)*W695,0)*Z697,0)-AB698</f>
        <v>137</v>
      </c>
      <c r="AE698" s="79"/>
    </row>
    <row r="699" ht="16.5" customHeight="1">
      <c r="A699" s="29">
        <v>61.0</v>
      </c>
      <c r="B699" s="29" t="s">
        <v>4759</v>
      </c>
      <c r="C699" s="32" t="s">
        <v>13276</v>
      </c>
      <c r="D699" s="389"/>
      <c r="E699" s="231"/>
      <c r="F699" s="543"/>
      <c r="G699" s="113"/>
      <c r="H699" s="8"/>
      <c r="I699" s="144"/>
      <c r="J699" s="94"/>
      <c r="K699" s="140"/>
      <c r="L699" s="54"/>
      <c r="M699" s="254"/>
      <c r="N699" s="8"/>
      <c r="O699" s="8"/>
      <c r="P699" s="54"/>
      <c r="Q699" s="52"/>
      <c r="R699" s="8"/>
      <c r="S699" s="8"/>
      <c r="T699" s="54"/>
      <c r="U699" s="102" t="s">
        <v>329</v>
      </c>
      <c r="V699" s="83" t="s">
        <v>21</v>
      </c>
      <c r="W699" s="528">
        <v>0.85</v>
      </c>
      <c r="X699" s="37"/>
      <c r="Y699" s="7"/>
      <c r="Z699" s="39"/>
      <c r="AA699" s="213"/>
      <c r="AB699" s="213"/>
      <c r="AC699" s="213"/>
      <c r="AD699" s="45">
        <f>ROUND(ROUND(ROUND(H584+K656,0)*P$692,0)*W699,0)</f>
        <v>202</v>
      </c>
      <c r="AE699" s="79"/>
    </row>
    <row r="700" ht="16.5" customHeight="1">
      <c r="A700" s="29">
        <v>61.0</v>
      </c>
      <c r="B700" s="29" t="s">
        <v>4761</v>
      </c>
      <c r="C700" s="32" t="s">
        <v>13277</v>
      </c>
      <c r="D700" s="389"/>
      <c r="E700" s="231"/>
      <c r="F700" s="543"/>
      <c r="G700" s="113"/>
      <c r="H700" s="8"/>
      <c r="I700" s="144"/>
      <c r="J700" s="94"/>
      <c r="K700" s="140"/>
      <c r="L700" s="54"/>
      <c r="M700" s="254"/>
      <c r="N700" s="8"/>
      <c r="O700" s="8"/>
      <c r="P700" s="54"/>
      <c r="Q700" s="52"/>
      <c r="R700" s="8"/>
      <c r="S700" s="8"/>
      <c r="T700" s="8"/>
      <c r="U700" s="482"/>
      <c r="V700" s="83"/>
      <c r="W700" s="528"/>
      <c r="X700" s="52"/>
      <c r="Y700" s="22"/>
      <c r="Z700" s="109"/>
      <c r="AA700" s="213" t="s">
        <v>30</v>
      </c>
      <c r="AB700" s="74">
        <v>5.0</v>
      </c>
      <c r="AC700" s="522" t="s">
        <v>31</v>
      </c>
      <c r="AD700" s="45">
        <f>ROUND(ROUND(ROUND(H584+K656,0)*P$692,0)*W699,0)-AB700</f>
        <v>197</v>
      </c>
      <c r="AE700" s="79"/>
    </row>
    <row r="701" ht="16.5" customHeight="1">
      <c r="A701" s="29">
        <v>61.0</v>
      </c>
      <c r="B701" s="29" t="s">
        <v>4763</v>
      </c>
      <c r="C701" s="32" t="s">
        <v>13278</v>
      </c>
      <c r="D701" s="389"/>
      <c r="E701" s="231"/>
      <c r="F701" s="532"/>
      <c r="G701" s="527"/>
      <c r="H701" s="527"/>
      <c r="I701" s="532"/>
      <c r="J701" s="94"/>
      <c r="K701" s="140"/>
      <c r="L701" s="54"/>
      <c r="M701" s="254"/>
      <c r="N701" s="8"/>
      <c r="O701" s="8"/>
      <c r="P701" s="54"/>
      <c r="Q701" s="52"/>
      <c r="R701" s="8"/>
      <c r="S701" s="8"/>
      <c r="T701" s="8"/>
      <c r="U701" s="482"/>
      <c r="V701" s="99"/>
      <c r="W701" s="529"/>
      <c r="X701" s="305" t="s">
        <v>20</v>
      </c>
      <c r="Y701" s="41" t="s">
        <v>21</v>
      </c>
      <c r="Z701" s="86">
        <v>0.85</v>
      </c>
      <c r="AA701" s="75"/>
      <c r="AB701" s="213"/>
      <c r="AC701" s="213"/>
      <c r="AD701" s="45">
        <f>ROUND(ROUND(ROUND(ROUND(H584+K656,0)*P$692,0)*W699,0)*Z701,0)</f>
        <v>172</v>
      </c>
      <c r="AE701" s="79"/>
    </row>
    <row r="702" ht="16.5" customHeight="1">
      <c r="A702" s="29">
        <v>61.0</v>
      </c>
      <c r="B702" s="29" t="s">
        <v>4765</v>
      </c>
      <c r="C702" s="32" t="s">
        <v>13279</v>
      </c>
      <c r="D702" s="389"/>
      <c r="E702" s="231"/>
      <c r="F702" s="532"/>
      <c r="G702" s="527"/>
      <c r="H702" s="527"/>
      <c r="I702" s="532"/>
      <c r="J702" s="94"/>
      <c r="K702" s="140"/>
      <c r="L702" s="54"/>
      <c r="M702" s="254"/>
      <c r="N702" s="8"/>
      <c r="O702" s="8"/>
      <c r="P702" s="54"/>
      <c r="Q702" s="227"/>
      <c r="R702" s="22"/>
      <c r="S702" s="22"/>
      <c r="T702" s="22"/>
      <c r="U702" s="484"/>
      <c r="V702" s="24"/>
      <c r="W702" s="26"/>
      <c r="X702" s="484"/>
      <c r="Y702" s="56"/>
      <c r="Z702" s="526"/>
      <c r="AA702" s="213" t="s">
        <v>30</v>
      </c>
      <c r="AB702" s="74">
        <v>5.0</v>
      </c>
      <c r="AC702" s="522" t="s">
        <v>31</v>
      </c>
      <c r="AD702" s="45">
        <f>ROUND(ROUND(ROUND(ROUND(H584+K656,0)*P$692,0)*W699,0)*Z701,0)-AB702</f>
        <v>167</v>
      </c>
      <c r="AE702" s="79"/>
    </row>
    <row r="703" ht="16.5" customHeight="1">
      <c r="A703" s="403">
        <v>61.0</v>
      </c>
      <c r="B703" s="403" t="s">
        <v>4767</v>
      </c>
      <c r="C703" s="405" t="s">
        <v>13280</v>
      </c>
      <c r="D703" s="389"/>
      <c r="E703" s="389"/>
      <c r="F703" s="532"/>
      <c r="G703" s="527"/>
      <c r="H703" s="527"/>
      <c r="I703" s="532"/>
      <c r="J703" s="94"/>
      <c r="K703" s="140"/>
      <c r="L703" s="54"/>
      <c r="M703" s="254"/>
      <c r="N703" s="8"/>
      <c r="O703" s="8"/>
      <c r="P703" s="54"/>
      <c r="Q703" s="604" t="s">
        <v>23</v>
      </c>
      <c r="R703" s="605" t="s">
        <v>24</v>
      </c>
      <c r="S703" s="606"/>
      <c r="T703" s="606"/>
      <c r="U703" s="607"/>
      <c r="V703" s="608"/>
      <c r="W703" s="609"/>
      <c r="X703" s="610"/>
      <c r="Y703" s="611"/>
      <c r="Z703" s="612"/>
      <c r="AA703" s="613"/>
      <c r="AB703" s="613"/>
      <c r="AC703" s="613"/>
      <c r="AD703" s="414">
        <f>ROUND(ROUND(ROUND(H584+K656,0)*P$692,0)*T704,0)</f>
        <v>167</v>
      </c>
      <c r="AE703" s="79"/>
    </row>
    <row r="704" ht="16.5" customHeight="1">
      <c r="A704" s="403">
        <v>61.0</v>
      </c>
      <c r="B704" s="403" t="s">
        <v>4769</v>
      </c>
      <c r="C704" s="405" t="s">
        <v>13281</v>
      </c>
      <c r="D704" s="389"/>
      <c r="E704" s="389"/>
      <c r="F704" s="532"/>
      <c r="G704" s="527"/>
      <c r="H704" s="527"/>
      <c r="I704" s="532"/>
      <c r="J704" s="94"/>
      <c r="K704" s="140"/>
      <c r="L704" s="54"/>
      <c r="M704" s="254"/>
      <c r="N704" s="8"/>
      <c r="O704" s="8"/>
      <c r="P704" s="54"/>
      <c r="Q704" s="481"/>
      <c r="R704" s="506"/>
      <c r="S704" s="614" t="s">
        <v>21</v>
      </c>
      <c r="T704" s="615">
        <v>0.7</v>
      </c>
      <c r="U704" s="616"/>
      <c r="V704" s="617"/>
      <c r="W704" s="618"/>
      <c r="X704" s="634"/>
      <c r="Y704" s="620"/>
      <c r="Z704" s="621"/>
      <c r="AA704" s="613" t="s">
        <v>30</v>
      </c>
      <c r="AB704" s="622">
        <v>5.0</v>
      </c>
      <c r="AC704" s="623" t="s">
        <v>31</v>
      </c>
      <c r="AD704" s="414">
        <f>ROUND(ROUND(ROUND(H584+K656,0)*P$692,0)*T704,0)-AB704</f>
        <v>162</v>
      </c>
      <c r="AE704" s="79"/>
    </row>
    <row r="705" ht="16.5" customHeight="1">
      <c r="A705" s="403">
        <v>61.0</v>
      </c>
      <c r="B705" s="403" t="s">
        <v>4771</v>
      </c>
      <c r="C705" s="405" t="s">
        <v>13282</v>
      </c>
      <c r="D705" s="389"/>
      <c r="E705" s="389"/>
      <c r="F705" s="532"/>
      <c r="G705" s="527"/>
      <c r="H705" s="527"/>
      <c r="I705" s="532"/>
      <c r="J705" s="94"/>
      <c r="K705" s="140"/>
      <c r="L705" s="54"/>
      <c r="M705" s="254"/>
      <c r="N705" s="8"/>
      <c r="O705" s="8"/>
      <c r="P705" s="54"/>
      <c r="Q705" s="481"/>
      <c r="R705" s="506"/>
      <c r="S705" s="618"/>
      <c r="T705" s="618"/>
      <c r="U705" s="616"/>
      <c r="V705" s="617"/>
      <c r="W705" s="618"/>
      <c r="X705" s="507" t="s">
        <v>20</v>
      </c>
      <c r="Y705" s="624" t="s">
        <v>21</v>
      </c>
      <c r="Z705" s="625">
        <v>0.85</v>
      </c>
      <c r="AA705" s="626"/>
      <c r="AB705" s="613"/>
      <c r="AC705" s="613"/>
      <c r="AD705" s="414">
        <f>ROUND(ROUND(ROUND(ROUND(H584+K656,0)*P$692,0)*T704,0)*Z705,0)</f>
        <v>142</v>
      </c>
      <c r="AE705" s="79"/>
    </row>
    <row r="706" ht="16.5" customHeight="1">
      <c r="A706" s="403">
        <v>61.0</v>
      </c>
      <c r="B706" s="403" t="s">
        <v>4773</v>
      </c>
      <c r="C706" s="405" t="s">
        <v>13283</v>
      </c>
      <c r="D706" s="389"/>
      <c r="E706" s="389"/>
      <c r="F706" s="532"/>
      <c r="G706" s="527"/>
      <c r="H706" s="527"/>
      <c r="I706" s="532"/>
      <c r="J706" s="94"/>
      <c r="K706" s="140"/>
      <c r="L706" s="54"/>
      <c r="M706" s="254"/>
      <c r="N706" s="8"/>
      <c r="O706" s="8"/>
      <c r="P706" s="54"/>
      <c r="Q706" s="508"/>
      <c r="R706" s="510"/>
      <c r="S706" s="614"/>
      <c r="T706" s="614"/>
      <c r="U706" s="627"/>
      <c r="V706" s="628"/>
      <c r="W706" s="629"/>
      <c r="X706" s="495"/>
      <c r="Y706" s="630"/>
      <c r="Z706" s="631"/>
      <c r="AA706" s="613" t="s">
        <v>30</v>
      </c>
      <c r="AB706" s="622">
        <v>5.0</v>
      </c>
      <c r="AC706" s="623" t="s">
        <v>31</v>
      </c>
      <c r="AD706" s="414">
        <f>ROUND(ROUND(ROUND(ROUND(H584+K656,0)*P$692,0)*T704,0)*Z705,0)-AB706</f>
        <v>137</v>
      </c>
      <c r="AE706" s="79"/>
    </row>
    <row r="707" ht="16.5" customHeight="1">
      <c r="A707" s="403">
        <v>61.0</v>
      </c>
      <c r="B707" s="403" t="s">
        <v>4775</v>
      </c>
      <c r="C707" s="405" t="s">
        <v>13284</v>
      </c>
      <c r="D707" s="389"/>
      <c r="E707" s="389"/>
      <c r="F707" s="532"/>
      <c r="G707" s="527"/>
      <c r="H707" s="527"/>
      <c r="I707" s="532"/>
      <c r="J707" s="94"/>
      <c r="K707" s="140"/>
      <c r="L707" s="54"/>
      <c r="M707" s="254"/>
      <c r="N707" s="8"/>
      <c r="O707" s="8"/>
      <c r="P707" s="54"/>
      <c r="Q707" s="632"/>
      <c r="R707" s="618"/>
      <c r="S707" s="618"/>
      <c r="T707" s="618"/>
      <c r="U707" s="605" t="s">
        <v>326</v>
      </c>
      <c r="V707" s="624" t="s">
        <v>21</v>
      </c>
      <c r="W707" s="633">
        <v>0.7</v>
      </c>
      <c r="X707" s="610"/>
      <c r="Y707" s="611"/>
      <c r="Z707" s="612"/>
      <c r="AA707" s="613"/>
      <c r="AB707" s="613"/>
      <c r="AC707" s="613"/>
      <c r="AD707" s="414">
        <f>ROUND(ROUND(ROUND(ROUND(H584+K656,0)*P$692,0)*T704,0)*W707,0)</f>
        <v>117</v>
      </c>
      <c r="AE707" s="79"/>
    </row>
    <row r="708" ht="16.5" customHeight="1">
      <c r="A708" s="403">
        <v>61.0</v>
      </c>
      <c r="B708" s="403" t="s">
        <v>4777</v>
      </c>
      <c r="C708" s="405" t="s">
        <v>13285</v>
      </c>
      <c r="D708" s="389"/>
      <c r="E708" s="389"/>
      <c r="F708" s="532"/>
      <c r="G708" s="527"/>
      <c r="H708" s="527"/>
      <c r="I708" s="532"/>
      <c r="J708" s="94"/>
      <c r="K708" s="140"/>
      <c r="L708" s="54"/>
      <c r="M708" s="254"/>
      <c r="N708" s="8"/>
      <c r="O708" s="8"/>
      <c r="P708" s="54"/>
      <c r="Q708" s="632"/>
      <c r="R708" s="618"/>
      <c r="S708" s="618"/>
      <c r="T708" s="618"/>
      <c r="U708" s="506"/>
      <c r="V708" s="614"/>
      <c r="W708" s="615"/>
      <c r="X708" s="634"/>
      <c r="Y708" s="635"/>
      <c r="Z708" s="621"/>
      <c r="AA708" s="613" t="s">
        <v>30</v>
      </c>
      <c r="AB708" s="622">
        <v>5.0</v>
      </c>
      <c r="AC708" s="623" t="s">
        <v>31</v>
      </c>
      <c r="AD708" s="414">
        <f>ROUND(ROUND(ROUND(ROUND(H584+K656,0)*P$692,0)*T704,0)*W707,0)-AB708</f>
        <v>112</v>
      </c>
      <c r="AE708" s="79"/>
    </row>
    <row r="709" ht="16.5" customHeight="1">
      <c r="A709" s="403">
        <v>61.0</v>
      </c>
      <c r="B709" s="403" t="s">
        <v>4779</v>
      </c>
      <c r="C709" s="405" t="s">
        <v>13286</v>
      </c>
      <c r="D709" s="389"/>
      <c r="E709" s="389"/>
      <c r="F709" s="532"/>
      <c r="G709" s="527"/>
      <c r="H709" s="527"/>
      <c r="I709" s="532"/>
      <c r="J709" s="94"/>
      <c r="K709" s="140"/>
      <c r="L709" s="54"/>
      <c r="M709" s="254"/>
      <c r="N709" s="8"/>
      <c r="O709" s="8"/>
      <c r="P709" s="54"/>
      <c r="Q709" s="636"/>
      <c r="R709" s="614"/>
      <c r="S709" s="637"/>
      <c r="T709" s="638"/>
      <c r="U709" s="510"/>
      <c r="V709" s="639"/>
      <c r="W709" s="640"/>
      <c r="X709" s="507" t="s">
        <v>20</v>
      </c>
      <c r="Y709" s="624" t="s">
        <v>21</v>
      </c>
      <c r="Z709" s="625">
        <v>0.85</v>
      </c>
      <c r="AA709" s="626"/>
      <c r="AB709" s="613"/>
      <c r="AC709" s="613"/>
      <c r="AD709" s="414">
        <f>ROUND(ROUND(ROUND(ROUND(ROUND(H584+K656,0)*P$692,0)*T704,0)*W707,0)*Z709,0)</f>
        <v>99</v>
      </c>
      <c r="AE709" s="79"/>
    </row>
    <row r="710" ht="16.5" customHeight="1">
      <c r="A710" s="403">
        <v>61.0</v>
      </c>
      <c r="B710" s="403" t="s">
        <v>4781</v>
      </c>
      <c r="C710" s="405" t="s">
        <v>13287</v>
      </c>
      <c r="D710" s="389"/>
      <c r="E710" s="389"/>
      <c r="F710" s="532"/>
      <c r="G710" s="527"/>
      <c r="H710" s="527"/>
      <c r="I710" s="532"/>
      <c r="J710" s="94"/>
      <c r="K710" s="140"/>
      <c r="L710" s="54"/>
      <c r="M710" s="254"/>
      <c r="N710" s="8"/>
      <c r="O710" s="8"/>
      <c r="P710" s="54"/>
      <c r="Q710" s="636"/>
      <c r="R710" s="614"/>
      <c r="S710" s="614"/>
      <c r="T710" s="614"/>
      <c r="U710" s="641"/>
      <c r="V710" s="642"/>
      <c r="W710" s="643"/>
      <c r="X710" s="495"/>
      <c r="Y710" s="630"/>
      <c r="Z710" s="631"/>
      <c r="AA710" s="613" t="s">
        <v>30</v>
      </c>
      <c r="AB710" s="622">
        <v>5.0</v>
      </c>
      <c r="AC710" s="623" t="s">
        <v>31</v>
      </c>
      <c r="AD710" s="414">
        <f>ROUND(ROUND(ROUND(ROUND(ROUND(H584+K656,0)*P$692,0)*T704,0)*W707,0)*Z709,0)-AB710</f>
        <v>94</v>
      </c>
      <c r="AE710" s="79"/>
    </row>
    <row r="711" ht="16.5" customHeight="1">
      <c r="A711" s="403">
        <v>61.0</v>
      </c>
      <c r="B711" s="403" t="s">
        <v>4783</v>
      </c>
      <c r="C711" s="405" t="s">
        <v>13288</v>
      </c>
      <c r="D711" s="389"/>
      <c r="E711" s="389"/>
      <c r="F711" s="532"/>
      <c r="G711" s="527"/>
      <c r="H711" s="527"/>
      <c r="I711" s="532"/>
      <c r="J711" s="94"/>
      <c r="K711" s="140"/>
      <c r="L711" s="54"/>
      <c r="M711" s="254"/>
      <c r="N711" s="8"/>
      <c r="O711" s="8"/>
      <c r="P711" s="54"/>
      <c r="Q711" s="632"/>
      <c r="R711" s="614"/>
      <c r="S711" s="644"/>
      <c r="T711" s="645"/>
      <c r="U711" s="605" t="s">
        <v>329</v>
      </c>
      <c r="V711" s="614" t="s">
        <v>21</v>
      </c>
      <c r="W711" s="615">
        <v>0.85</v>
      </c>
      <c r="X711" s="610"/>
      <c r="Y711" s="611"/>
      <c r="Z711" s="612"/>
      <c r="AA711" s="613"/>
      <c r="AB711" s="613"/>
      <c r="AC711" s="613"/>
      <c r="AD711" s="414">
        <f>ROUND(ROUND(ROUND(ROUND(H584+K656,0)*P$692,0)*T704,0)*W711,0)</f>
        <v>142</v>
      </c>
      <c r="AE711" s="79"/>
    </row>
    <row r="712" ht="16.5" customHeight="1">
      <c r="A712" s="403">
        <v>61.0</v>
      </c>
      <c r="B712" s="403" t="s">
        <v>4785</v>
      </c>
      <c r="C712" s="405" t="s">
        <v>13289</v>
      </c>
      <c r="D712" s="389"/>
      <c r="E712" s="389"/>
      <c r="F712" s="532"/>
      <c r="G712" s="527"/>
      <c r="H712" s="527"/>
      <c r="I712" s="532"/>
      <c r="J712" s="94"/>
      <c r="K712" s="140"/>
      <c r="L712" s="54"/>
      <c r="M712" s="254"/>
      <c r="N712" s="8"/>
      <c r="O712" s="8"/>
      <c r="P712" s="54"/>
      <c r="Q712" s="632"/>
      <c r="R712" s="614"/>
      <c r="S712" s="615"/>
      <c r="T712" s="615"/>
      <c r="U712" s="506"/>
      <c r="V712" s="614"/>
      <c r="W712" s="615"/>
      <c r="X712" s="619"/>
      <c r="Y712" s="635"/>
      <c r="Z712" s="621"/>
      <c r="AA712" s="613" t="s">
        <v>30</v>
      </c>
      <c r="AB712" s="622">
        <v>5.0</v>
      </c>
      <c r="AC712" s="623" t="s">
        <v>31</v>
      </c>
      <c r="AD712" s="414">
        <f>ROUND(ROUND(ROUND(ROUND(H584+K656,0)*P$692,0)*T704,0)*W711,0)-AB712</f>
        <v>137</v>
      </c>
      <c r="AE712" s="79"/>
    </row>
    <row r="713" ht="16.5" customHeight="1">
      <c r="A713" s="403">
        <v>61.0</v>
      </c>
      <c r="B713" s="403" t="s">
        <v>4787</v>
      </c>
      <c r="C713" s="405" t="s">
        <v>13290</v>
      </c>
      <c r="D713" s="389"/>
      <c r="E713" s="389"/>
      <c r="F713" s="532"/>
      <c r="G713" s="527"/>
      <c r="H713" s="527"/>
      <c r="I713" s="532"/>
      <c r="J713" s="94"/>
      <c r="K713" s="140"/>
      <c r="L713" s="54"/>
      <c r="M713" s="254"/>
      <c r="N713" s="8"/>
      <c r="O713" s="8"/>
      <c r="P713" s="54"/>
      <c r="Q713" s="636"/>
      <c r="R713" s="614"/>
      <c r="S713" s="615"/>
      <c r="T713" s="615"/>
      <c r="U713" s="506"/>
      <c r="V713" s="639"/>
      <c r="W713" s="640"/>
      <c r="X713" s="507" t="s">
        <v>20</v>
      </c>
      <c r="Y713" s="624" t="s">
        <v>21</v>
      </c>
      <c r="Z713" s="625">
        <v>0.85</v>
      </c>
      <c r="AA713" s="626"/>
      <c r="AB713" s="613"/>
      <c r="AC713" s="613"/>
      <c r="AD713" s="414">
        <f>ROUND(ROUND(ROUND(ROUND(ROUND(H584+K656,0)*P$692,0)*T704,0)*W711,0)*Z713,0)</f>
        <v>121</v>
      </c>
      <c r="AE713" s="79"/>
    </row>
    <row r="714" ht="16.5" customHeight="1">
      <c r="A714" s="403">
        <v>61.0</v>
      </c>
      <c r="B714" s="403" t="s">
        <v>4789</v>
      </c>
      <c r="C714" s="405" t="s">
        <v>13291</v>
      </c>
      <c r="D714" s="389"/>
      <c r="E714" s="389"/>
      <c r="F714" s="532"/>
      <c r="G714" s="527"/>
      <c r="H714" s="527"/>
      <c r="I714" s="532"/>
      <c r="J714" s="94"/>
      <c r="K714" s="140"/>
      <c r="L714" s="54"/>
      <c r="M714" s="254"/>
      <c r="N714" s="8"/>
      <c r="O714" s="8"/>
      <c r="P714" s="54"/>
      <c r="Q714" s="632"/>
      <c r="R714" s="614"/>
      <c r="S714" s="614"/>
      <c r="T714" s="614"/>
      <c r="U714" s="495"/>
      <c r="V714" s="642"/>
      <c r="W714" s="643"/>
      <c r="X714" s="495"/>
      <c r="Y714" s="630"/>
      <c r="Z714" s="631"/>
      <c r="AA714" s="613" t="s">
        <v>30</v>
      </c>
      <c r="AB714" s="622">
        <v>5.0</v>
      </c>
      <c r="AC714" s="623" t="s">
        <v>31</v>
      </c>
      <c r="AD714" s="414">
        <f>ROUND(ROUND(ROUND(ROUND(ROUND(H584+K656,0)*P$692,0)*T704,0)*W711,0)*Z713,0)-AB714</f>
        <v>116</v>
      </c>
      <c r="AE714" s="79"/>
    </row>
    <row r="715" ht="16.5" customHeight="1">
      <c r="A715" s="403">
        <v>61.0</v>
      </c>
      <c r="B715" s="403" t="s">
        <v>4791</v>
      </c>
      <c r="C715" s="405" t="s">
        <v>13292</v>
      </c>
      <c r="D715" s="389"/>
      <c r="E715" s="389"/>
      <c r="F715" s="532"/>
      <c r="G715" s="527"/>
      <c r="H715" s="527"/>
      <c r="I715" s="532"/>
      <c r="J715" s="94"/>
      <c r="K715" s="140"/>
      <c r="L715" s="54"/>
      <c r="M715" s="254"/>
      <c r="N715" s="8"/>
      <c r="O715" s="8"/>
      <c r="P715" s="54"/>
      <c r="Q715" s="632"/>
      <c r="R715" s="605" t="s">
        <v>27</v>
      </c>
      <c r="S715" s="606"/>
      <c r="T715" s="606"/>
      <c r="U715" s="607"/>
      <c r="V715" s="608"/>
      <c r="W715" s="609"/>
      <c r="X715" s="610"/>
      <c r="Y715" s="611"/>
      <c r="Z715" s="612"/>
      <c r="AA715" s="613"/>
      <c r="AB715" s="613"/>
      <c r="AC715" s="613"/>
      <c r="AD715" s="414">
        <f>ROUND(ROUND(ROUND(H584+K656,0)*P$692,0)*T716,0)</f>
        <v>119</v>
      </c>
      <c r="AE715" s="79"/>
    </row>
    <row r="716" ht="16.5" customHeight="1">
      <c r="A716" s="403">
        <v>61.0</v>
      </c>
      <c r="B716" s="403" t="s">
        <v>4793</v>
      </c>
      <c r="C716" s="405" t="s">
        <v>13293</v>
      </c>
      <c r="D716" s="389"/>
      <c r="E716" s="389"/>
      <c r="F716" s="532"/>
      <c r="G716" s="527"/>
      <c r="H716" s="527"/>
      <c r="I716" s="532"/>
      <c r="J716" s="94"/>
      <c r="K716" s="140"/>
      <c r="L716" s="54"/>
      <c r="M716" s="254"/>
      <c r="N716" s="8"/>
      <c r="O716" s="8"/>
      <c r="P716" s="54"/>
      <c r="Q716" s="646"/>
      <c r="R716" s="506"/>
      <c r="S716" s="614" t="s">
        <v>21</v>
      </c>
      <c r="T716" s="615">
        <v>0.5</v>
      </c>
      <c r="U716" s="616"/>
      <c r="V716" s="617"/>
      <c r="W716" s="618"/>
      <c r="X716" s="634"/>
      <c r="Y716" s="620"/>
      <c r="Z716" s="621"/>
      <c r="AA716" s="613" t="s">
        <v>30</v>
      </c>
      <c r="AB716" s="622">
        <v>5.0</v>
      </c>
      <c r="AC716" s="623" t="s">
        <v>31</v>
      </c>
      <c r="AD716" s="414">
        <f>ROUND(ROUND(ROUND(H584+K656,0)*P$692,0)*T716,0)-AB716</f>
        <v>114</v>
      </c>
      <c r="AE716" s="79"/>
    </row>
    <row r="717" ht="16.5" customHeight="1">
      <c r="A717" s="403">
        <v>61.0</v>
      </c>
      <c r="B717" s="403" t="s">
        <v>4795</v>
      </c>
      <c r="C717" s="405" t="s">
        <v>13294</v>
      </c>
      <c r="D717" s="389"/>
      <c r="E717" s="389"/>
      <c r="F717" s="532"/>
      <c r="G717" s="527"/>
      <c r="H717" s="527"/>
      <c r="I717" s="532"/>
      <c r="J717" s="94"/>
      <c r="K717" s="140"/>
      <c r="L717" s="54"/>
      <c r="M717" s="254"/>
      <c r="N717" s="8"/>
      <c r="O717" s="8"/>
      <c r="P717" s="54"/>
      <c r="Q717" s="646"/>
      <c r="R717" s="506"/>
      <c r="S717" s="618"/>
      <c r="T717" s="618"/>
      <c r="U717" s="616"/>
      <c r="V717" s="617"/>
      <c r="W717" s="618"/>
      <c r="X717" s="507" t="s">
        <v>20</v>
      </c>
      <c r="Y717" s="624" t="s">
        <v>21</v>
      </c>
      <c r="Z717" s="625">
        <v>0.85</v>
      </c>
      <c r="AA717" s="626"/>
      <c r="AB717" s="613"/>
      <c r="AC717" s="613"/>
      <c r="AD717" s="414">
        <f>ROUND(ROUND(ROUND(ROUND(H584+K656,0)*P$692,0)*T716,0)*Z717,0)</f>
        <v>101</v>
      </c>
      <c r="AE717" s="79"/>
    </row>
    <row r="718" ht="16.5" customHeight="1">
      <c r="A718" s="403">
        <v>61.0</v>
      </c>
      <c r="B718" s="403" t="s">
        <v>4797</v>
      </c>
      <c r="C718" s="405" t="s">
        <v>13295</v>
      </c>
      <c r="D718" s="389"/>
      <c r="E718" s="389"/>
      <c r="F718" s="532"/>
      <c r="G718" s="527"/>
      <c r="H718" s="527"/>
      <c r="I718" s="532"/>
      <c r="J718" s="94"/>
      <c r="K718" s="140"/>
      <c r="L718" s="54"/>
      <c r="M718" s="254"/>
      <c r="N718" s="8"/>
      <c r="O718" s="8"/>
      <c r="P718" s="54"/>
      <c r="Q718" s="646"/>
      <c r="R718" s="510"/>
      <c r="S718" s="614"/>
      <c r="T718" s="614"/>
      <c r="U718" s="627"/>
      <c r="V718" s="628"/>
      <c r="W718" s="629"/>
      <c r="X718" s="495"/>
      <c r="Y718" s="630"/>
      <c r="Z718" s="631"/>
      <c r="AA718" s="613" t="s">
        <v>30</v>
      </c>
      <c r="AB718" s="622">
        <v>5.0</v>
      </c>
      <c r="AC718" s="623" t="s">
        <v>31</v>
      </c>
      <c r="AD718" s="414">
        <f>ROUND(ROUND(ROUND(ROUND(H584+K656,0)*P$692,0)*T716,0)*Z717,0)-AB718</f>
        <v>96</v>
      </c>
      <c r="AE718" s="79"/>
    </row>
    <row r="719" ht="16.5" customHeight="1">
      <c r="A719" s="403">
        <v>61.0</v>
      </c>
      <c r="B719" s="403" t="s">
        <v>4799</v>
      </c>
      <c r="C719" s="405" t="s">
        <v>13296</v>
      </c>
      <c r="D719" s="389"/>
      <c r="E719" s="389"/>
      <c r="F719" s="532"/>
      <c r="G719" s="527"/>
      <c r="H719" s="527"/>
      <c r="I719" s="532"/>
      <c r="J719" s="94"/>
      <c r="K719" s="140"/>
      <c r="L719" s="54"/>
      <c r="M719" s="254"/>
      <c r="N719" s="8"/>
      <c r="O719" s="8"/>
      <c r="P719" s="54"/>
      <c r="Q719" s="632"/>
      <c r="R719" s="618"/>
      <c r="S719" s="618"/>
      <c r="T719" s="618"/>
      <c r="U719" s="605" t="s">
        <v>326</v>
      </c>
      <c r="V719" s="624" t="s">
        <v>21</v>
      </c>
      <c r="W719" s="633">
        <v>0.7</v>
      </c>
      <c r="X719" s="610"/>
      <c r="Y719" s="611"/>
      <c r="Z719" s="612"/>
      <c r="AA719" s="613"/>
      <c r="AB719" s="613"/>
      <c r="AC719" s="613"/>
      <c r="AD719" s="414">
        <f>ROUND(ROUND(ROUND(ROUND(H584+K656,0)*P$692,0)*T716,0)*W719,0)</f>
        <v>83</v>
      </c>
      <c r="AE719" s="79"/>
    </row>
    <row r="720" ht="16.5" customHeight="1">
      <c r="A720" s="403">
        <v>61.0</v>
      </c>
      <c r="B720" s="403" t="s">
        <v>4801</v>
      </c>
      <c r="C720" s="405" t="s">
        <v>13297</v>
      </c>
      <c r="D720" s="389"/>
      <c r="E720" s="389"/>
      <c r="F720" s="532"/>
      <c r="G720" s="527"/>
      <c r="H720" s="527"/>
      <c r="I720" s="532"/>
      <c r="J720" s="94"/>
      <c r="K720" s="140"/>
      <c r="L720" s="54"/>
      <c r="M720" s="254"/>
      <c r="N720" s="8"/>
      <c r="O720" s="8"/>
      <c r="P720" s="54"/>
      <c r="Q720" s="632"/>
      <c r="R720" s="618"/>
      <c r="S720" s="618"/>
      <c r="T720" s="618"/>
      <c r="U720" s="506"/>
      <c r="V720" s="614"/>
      <c r="W720" s="615"/>
      <c r="X720" s="634"/>
      <c r="Y720" s="635"/>
      <c r="Z720" s="621"/>
      <c r="AA720" s="613" t="s">
        <v>30</v>
      </c>
      <c r="AB720" s="622">
        <v>5.0</v>
      </c>
      <c r="AC720" s="623" t="s">
        <v>31</v>
      </c>
      <c r="AD720" s="414">
        <f>ROUND(ROUND(ROUND(ROUND(H584+K656,0)*P$692,0)*T716,0)*W719,0)-AB720</f>
        <v>78</v>
      </c>
      <c r="AE720" s="79"/>
    </row>
    <row r="721" ht="16.5" customHeight="1">
      <c r="A721" s="403">
        <v>61.0</v>
      </c>
      <c r="B721" s="403" t="s">
        <v>4803</v>
      </c>
      <c r="C721" s="405" t="s">
        <v>13298</v>
      </c>
      <c r="D721" s="389"/>
      <c r="E721" s="389"/>
      <c r="F721" s="532"/>
      <c r="G721" s="527"/>
      <c r="H721" s="527"/>
      <c r="I721" s="532"/>
      <c r="J721" s="94"/>
      <c r="K721" s="140"/>
      <c r="L721" s="54"/>
      <c r="M721" s="254"/>
      <c r="N721" s="8"/>
      <c r="O721" s="8"/>
      <c r="P721" s="54"/>
      <c r="Q721" s="636"/>
      <c r="R721" s="614"/>
      <c r="S721" s="637"/>
      <c r="T721" s="638"/>
      <c r="U721" s="510"/>
      <c r="V721" s="639"/>
      <c r="W721" s="640"/>
      <c r="X721" s="507" t="s">
        <v>20</v>
      </c>
      <c r="Y721" s="624" t="s">
        <v>21</v>
      </c>
      <c r="Z721" s="625">
        <v>0.85</v>
      </c>
      <c r="AA721" s="626"/>
      <c r="AB721" s="613"/>
      <c r="AC721" s="613"/>
      <c r="AD721" s="414">
        <f>ROUND(ROUND(ROUND(ROUND(ROUND(H584+K656,0)*P$692,0)*T716,0)*W719,0)*Z721,0)</f>
        <v>71</v>
      </c>
      <c r="AE721" s="79"/>
    </row>
    <row r="722" ht="16.5" customHeight="1">
      <c r="A722" s="403">
        <v>61.0</v>
      </c>
      <c r="B722" s="403" t="s">
        <v>4805</v>
      </c>
      <c r="C722" s="405" t="s">
        <v>13299</v>
      </c>
      <c r="D722" s="389"/>
      <c r="E722" s="389"/>
      <c r="F722" s="532"/>
      <c r="G722" s="527"/>
      <c r="H722" s="527"/>
      <c r="I722" s="532"/>
      <c r="J722" s="94"/>
      <c r="K722" s="140"/>
      <c r="L722" s="54"/>
      <c r="M722" s="254"/>
      <c r="N722" s="8"/>
      <c r="O722" s="8"/>
      <c r="P722" s="54"/>
      <c r="Q722" s="636"/>
      <c r="R722" s="614"/>
      <c r="S722" s="614"/>
      <c r="T722" s="614"/>
      <c r="U722" s="641"/>
      <c r="V722" s="642"/>
      <c r="W722" s="643"/>
      <c r="X722" s="495"/>
      <c r="Y722" s="630"/>
      <c r="Z722" s="631"/>
      <c r="AA722" s="613" t="s">
        <v>30</v>
      </c>
      <c r="AB722" s="622">
        <v>5.0</v>
      </c>
      <c r="AC722" s="623" t="s">
        <v>31</v>
      </c>
      <c r="AD722" s="414">
        <f>ROUND(ROUND(ROUND(ROUND(ROUND(H584+K656,0)*P$692,0)*T716,0)*W719,0)*Z721,0)-AB722</f>
        <v>66</v>
      </c>
      <c r="AE722" s="79"/>
    </row>
    <row r="723" ht="16.5" customHeight="1">
      <c r="A723" s="403">
        <v>61.0</v>
      </c>
      <c r="B723" s="403" t="s">
        <v>4807</v>
      </c>
      <c r="C723" s="405" t="s">
        <v>13300</v>
      </c>
      <c r="D723" s="389"/>
      <c r="E723" s="389"/>
      <c r="F723" s="532"/>
      <c r="G723" s="527"/>
      <c r="H723" s="527"/>
      <c r="I723" s="532"/>
      <c r="J723" s="94"/>
      <c r="K723" s="140"/>
      <c r="L723" s="54"/>
      <c r="M723" s="254"/>
      <c r="N723" s="8"/>
      <c r="O723" s="8"/>
      <c r="P723" s="54"/>
      <c r="Q723" s="632"/>
      <c r="R723" s="614"/>
      <c r="S723" s="644"/>
      <c r="T723" s="645"/>
      <c r="U723" s="605" t="s">
        <v>329</v>
      </c>
      <c r="V723" s="614" t="s">
        <v>21</v>
      </c>
      <c r="W723" s="615">
        <v>0.85</v>
      </c>
      <c r="X723" s="610"/>
      <c r="Y723" s="611"/>
      <c r="Z723" s="612"/>
      <c r="AA723" s="613"/>
      <c r="AB723" s="613"/>
      <c r="AC723" s="613"/>
      <c r="AD723" s="414">
        <f>ROUND(ROUND(ROUND(ROUND(H584+K656,0)*P$692,0)*T716,0)*W723,0)</f>
        <v>101</v>
      </c>
      <c r="AE723" s="79"/>
    </row>
    <row r="724" ht="16.5" customHeight="1">
      <c r="A724" s="403">
        <v>61.0</v>
      </c>
      <c r="B724" s="403" t="s">
        <v>4809</v>
      </c>
      <c r="C724" s="405" t="s">
        <v>13301</v>
      </c>
      <c r="D724" s="389"/>
      <c r="E724" s="389"/>
      <c r="F724" s="532"/>
      <c r="G724" s="527"/>
      <c r="H724" s="527"/>
      <c r="I724" s="532"/>
      <c r="J724" s="94"/>
      <c r="K724" s="140"/>
      <c r="L724" s="54"/>
      <c r="M724" s="254"/>
      <c r="N724" s="8"/>
      <c r="O724" s="8"/>
      <c r="P724" s="54"/>
      <c r="Q724" s="632"/>
      <c r="R724" s="614"/>
      <c r="S724" s="615"/>
      <c r="T724" s="615"/>
      <c r="U724" s="506"/>
      <c r="V724" s="614"/>
      <c r="W724" s="615"/>
      <c r="X724" s="619"/>
      <c r="Y724" s="635"/>
      <c r="Z724" s="621"/>
      <c r="AA724" s="613" t="s">
        <v>30</v>
      </c>
      <c r="AB724" s="622">
        <v>5.0</v>
      </c>
      <c r="AC724" s="623" t="s">
        <v>31</v>
      </c>
      <c r="AD724" s="414">
        <f>ROUND(ROUND(ROUND(ROUND(H584+K656,0)*P$692,0)*T716,0)*W723,0)-AB724</f>
        <v>96</v>
      </c>
      <c r="AE724" s="79"/>
    </row>
    <row r="725" ht="16.5" customHeight="1">
      <c r="A725" s="403">
        <v>61.0</v>
      </c>
      <c r="B725" s="403" t="s">
        <v>4811</v>
      </c>
      <c r="C725" s="405" t="s">
        <v>13302</v>
      </c>
      <c r="D725" s="389"/>
      <c r="E725" s="389"/>
      <c r="F725" s="532"/>
      <c r="G725" s="527"/>
      <c r="H725" s="527"/>
      <c r="I725" s="532"/>
      <c r="J725" s="94"/>
      <c r="K725" s="140"/>
      <c r="L725" s="54"/>
      <c r="M725" s="254"/>
      <c r="N725" s="8"/>
      <c r="O725" s="8"/>
      <c r="P725" s="54"/>
      <c r="Q725" s="636"/>
      <c r="R725" s="614"/>
      <c r="S725" s="615"/>
      <c r="T725" s="615"/>
      <c r="U725" s="506"/>
      <c r="V725" s="639"/>
      <c r="W725" s="640"/>
      <c r="X725" s="507" t="s">
        <v>20</v>
      </c>
      <c r="Y725" s="624" t="s">
        <v>21</v>
      </c>
      <c r="Z725" s="625">
        <v>0.85</v>
      </c>
      <c r="AA725" s="626"/>
      <c r="AB725" s="613"/>
      <c r="AC725" s="613"/>
      <c r="AD725" s="414">
        <f>ROUND(ROUND(ROUND(ROUND(ROUND(H584+K656,0)*P$692,0)*T716,0)*W723,0)*Z725,0)</f>
        <v>86</v>
      </c>
      <c r="AE725" s="79"/>
    </row>
    <row r="726" ht="16.5" customHeight="1">
      <c r="A726" s="403">
        <v>61.0</v>
      </c>
      <c r="B726" s="403" t="s">
        <v>4813</v>
      </c>
      <c r="C726" s="405" t="s">
        <v>13303</v>
      </c>
      <c r="D726" s="389"/>
      <c r="E726" s="389"/>
      <c r="F726" s="532"/>
      <c r="G726" s="527"/>
      <c r="H726" s="527"/>
      <c r="I726" s="532"/>
      <c r="J726" s="94"/>
      <c r="K726" s="140"/>
      <c r="L726" s="54"/>
      <c r="M726" s="254"/>
      <c r="N726" s="8"/>
      <c r="O726" s="8"/>
      <c r="P726" s="54"/>
      <c r="Q726" s="647"/>
      <c r="R726" s="614"/>
      <c r="S726" s="614"/>
      <c r="T726" s="614"/>
      <c r="U726" s="495"/>
      <c r="V726" s="642"/>
      <c r="W726" s="643"/>
      <c r="X726" s="495"/>
      <c r="Y726" s="630"/>
      <c r="Z726" s="631"/>
      <c r="AA726" s="613" t="s">
        <v>30</v>
      </c>
      <c r="AB726" s="622">
        <v>5.0</v>
      </c>
      <c r="AC726" s="623" t="s">
        <v>31</v>
      </c>
      <c r="AD726" s="414">
        <f>ROUND(ROUND(ROUND(ROUND(ROUND(H584+K656,0)*P$692,0)*T716,0)*W723,0)*Z725,0)-AB726</f>
        <v>81</v>
      </c>
      <c r="AE726" s="79"/>
    </row>
    <row r="727" ht="16.5" customHeight="1">
      <c r="A727" s="29">
        <v>61.0</v>
      </c>
      <c r="B727" s="29" t="s">
        <v>4827</v>
      </c>
      <c r="C727" s="32" t="s">
        <v>13304</v>
      </c>
      <c r="D727" s="389"/>
      <c r="E727" s="389"/>
      <c r="F727" s="523"/>
      <c r="G727" s="102" t="s">
        <v>9120</v>
      </c>
      <c r="H727" s="169"/>
      <c r="I727" s="519"/>
      <c r="J727" s="168"/>
      <c r="K727" s="152"/>
      <c r="L727" s="39"/>
      <c r="M727" s="241" t="s">
        <v>4961</v>
      </c>
      <c r="N727" s="598" t="s">
        <v>4962</v>
      </c>
      <c r="O727" s="7"/>
      <c r="P727" s="7"/>
      <c r="Q727" s="37"/>
      <c r="R727" s="7"/>
      <c r="S727" s="7"/>
      <c r="T727" s="7"/>
      <c r="U727" s="521"/>
      <c r="V727" s="14"/>
      <c r="W727" s="8"/>
      <c r="X727" s="37"/>
      <c r="Y727" s="7"/>
      <c r="Z727" s="39"/>
      <c r="AA727" s="213"/>
      <c r="AB727" s="213"/>
      <c r="AC727" s="213"/>
      <c r="AD727" s="45">
        <f>ROUND(ROUND(H728*P$728,0),0)</f>
        <v>253</v>
      </c>
      <c r="AE727" s="79"/>
    </row>
    <row r="728" ht="16.5" customHeight="1">
      <c r="A728" s="29">
        <v>61.0</v>
      </c>
      <c r="B728" s="29" t="s">
        <v>4829</v>
      </c>
      <c r="C728" s="32" t="s">
        <v>13305</v>
      </c>
      <c r="D728" s="389"/>
      <c r="E728" s="389"/>
      <c r="F728" s="523"/>
      <c r="G728" s="482"/>
      <c r="H728" s="50">
        <f>'28児童発達支援(基本１)'!H1376</f>
        <v>361</v>
      </c>
      <c r="I728" s="8" t="s">
        <v>9</v>
      </c>
      <c r="J728" s="94"/>
      <c r="K728" s="140"/>
      <c r="L728" s="54"/>
      <c r="M728" s="481"/>
      <c r="N728" s="482"/>
      <c r="O728" s="83" t="s">
        <v>21</v>
      </c>
      <c r="P728" s="528">
        <v>0.7</v>
      </c>
      <c r="Q728" s="52"/>
      <c r="R728" s="8"/>
      <c r="S728" s="8"/>
      <c r="T728" s="8"/>
      <c r="U728" s="521"/>
      <c r="V728" s="14"/>
      <c r="W728" s="8"/>
      <c r="X728" s="227"/>
      <c r="Y728" s="8"/>
      <c r="Z728" s="109"/>
      <c r="AA728" s="213" t="s">
        <v>30</v>
      </c>
      <c r="AB728" s="74">
        <v>5.0</v>
      </c>
      <c r="AC728" s="522" t="s">
        <v>31</v>
      </c>
      <c r="AD728" s="45">
        <f>ROUND(ROUND(H728*P$728,0),0)-AB728</f>
        <v>248</v>
      </c>
      <c r="AE728" s="79"/>
    </row>
    <row r="729" ht="16.5" customHeight="1">
      <c r="A729" s="29">
        <v>61.0</v>
      </c>
      <c r="B729" s="29" t="s">
        <v>4831</v>
      </c>
      <c r="C729" s="32" t="s">
        <v>13306</v>
      </c>
      <c r="D729" s="389"/>
      <c r="E729" s="389"/>
      <c r="F729" s="523"/>
      <c r="G729" s="482"/>
      <c r="H729" s="174"/>
      <c r="I729" s="523"/>
      <c r="J729" s="94"/>
      <c r="K729" s="140"/>
      <c r="L729" s="54"/>
      <c r="M729" s="481"/>
      <c r="N729" s="482"/>
      <c r="O729" s="8"/>
      <c r="P729" s="54"/>
      <c r="Q729" s="52"/>
      <c r="R729" s="8"/>
      <c r="S729" s="8"/>
      <c r="T729" s="8"/>
      <c r="U729" s="521"/>
      <c r="V729" s="14"/>
      <c r="W729" s="54"/>
      <c r="X729" s="305" t="s">
        <v>20</v>
      </c>
      <c r="Y729" s="41" t="s">
        <v>21</v>
      </c>
      <c r="Z729" s="86">
        <v>0.85</v>
      </c>
      <c r="AA729" s="75"/>
      <c r="AB729" s="213"/>
      <c r="AC729" s="213"/>
      <c r="AD729" s="45">
        <f>ROUND(ROUND(H728*P$728,0)*Z729,0)</f>
        <v>215</v>
      </c>
      <c r="AE729" s="79"/>
    </row>
    <row r="730" ht="16.5" customHeight="1">
      <c r="A730" s="29">
        <v>61.0</v>
      </c>
      <c r="B730" s="29" t="s">
        <v>4833</v>
      </c>
      <c r="C730" s="32" t="s">
        <v>13307</v>
      </c>
      <c r="D730" s="389"/>
      <c r="E730" s="389"/>
      <c r="F730" s="523"/>
      <c r="G730" s="174"/>
      <c r="H730" s="174"/>
      <c r="I730" s="174"/>
      <c r="J730" s="94"/>
      <c r="K730" s="140"/>
      <c r="L730" s="54"/>
      <c r="M730" s="481"/>
      <c r="N730" s="482"/>
      <c r="O730" s="8"/>
      <c r="P730" s="54"/>
      <c r="Q730" s="52"/>
      <c r="R730" s="8"/>
      <c r="S730" s="8"/>
      <c r="T730" s="8"/>
      <c r="U730" s="525"/>
      <c r="V730" s="21"/>
      <c r="W730" s="109"/>
      <c r="X730" s="484"/>
      <c r="Y730" s="56"/>
      <c r="Z730" s="526"/>
      <c r="AA730" s="213" t="s">
        <v>30</v>
      </c>
      <c r="AB730" s="74">
        <v>5.0</v>
      </c>
      <c r="AC730" s="522" t="s">
        <v>31</v>
      </c>
      <c r="AD730" s="45">
        <f>ROUND(ROUND(H728*P$728,0)*Z729,0)-AB730</f>
        <v>210</v>
      </c>
      <c r="AE730" s="79"/>
    </row>
    <row r="731" ht="16.5" customHeight="1">
      <c r="A731" s="29">
        <v>61.0</v>
      </c>
      <c r="B731" s="29" t="s">
        <v>4835</v>
      </c>
      <c r="C731" s="32" t="s">
        <v>13308</v>
      </c>
      <c r="D731" s="389"/>
      <c r="E731" s="389"/>
      <c r="F731" s="532"/>
      <c r="G731" s="527"/>
      <c r="H731" s="8"/>
      <c r="I731" s="144"/>
      <c r="J731" s="94"/>
      <c r="K731" s="140"/>
      <c r="L731" s="54"/>
      <c r="M731" s="481"/>
      <c r="N731" s="8"/>
      <c r="O731" s="8"/>
      <c r="P731" s="54"/>
      <c r="Q731" s="52"/>
      <c r="R731" s="8"/>
      <c r="S731" s="8"/>
      <c r="T731" s="8"/>
      <c r="U731" s="102" t="s">
        <v>326</v>
      </c>
      <c r="V731" s="41" t="s">
        <v>21</v>
      </c>
      <c r="W731" s="60">
        <v>0.7</v>
      </c>
      <c r="X731" s="37"/>
      <c r="Y731" s="7"/>
      <c r="Z731" s="39"/>
      <c r="AA731" s="213"/>
      <c r="AB731" s="213"/>
      <c r="AC731" s="213"/>
      <c r="AD731" s="45">
        <f>ROUND(ROUND(H728*P$728,0)*W731,0)</f>
        <v>177</v>
      </c>
      <c r="AE731" s="79"/>
    </row>
    <row r="732" ht="16.5" customHeight="1">
      <c r="A732" s="29">
        <v>61.0</v>
      </c>
      <c r="B732" s="29" t="s">
        <v>4837</v>
      </c>
      <c r="C732" s="32" t="s">
        <v>13309</v>
      </c>
      <c r="D732" s="389"/>
      <c r="E732" s="389"/>
      <c r="F732" s="532"/>
      <c r="G732" s="527"/>
      <c r="H732" s="8"/>
      <c r="I732" s="144"/>
      <c r="J732" s="94"/>
      <c r="K732" s="140"/>
      <c r="L732" s="54"/>
      <c r="M732" s="481"/>
      <c r="N732" s="8"/>
      <c r="O732" s="8"/>
      <c r="P732" s="54"/>
      <c r="Q732" s="52"/>
      <c r="R732" s="8"/>
      <c r="S732" s="8"/>
      <c r="T732" s="8"/>
      <c r="U732" s="482"/>
      <c r="V732" s="83"/>
      <c r="W732" s="528"/>
      <c r="X732" s="227"/>
      <c r="Y732" s="22"/>
      <c r="Z732" s="109"/>
      <c r="AA732" s="213" t="s">
        <v>30</v>
      </c>
      <c r="AB732" s="74">
        <v>5.0</v>
      </c>
      <c r="AC732" s="522" t="s">
        <v>31</v>
      </c>
      <c r="AD732" s="45">
        <f>ROUND(ROUND(H728*P$728,0)*W731,0)-AB732</f>
        <v>172</v>
      </c>
      <c r="AE732" s="79"/>
    </row>
    <row r="733" ht="16.5" customHeight="1">
      <c r="A733" s="29">
        <v>61.0</v>
      </c>
      <c r="B733" s="29" t="s">
        <v>4839</v>
      </c>
      <c r="C733" s="32" t="s">
        <v>13310</v>
      </c>
      <c r="D733" s="389"/>
      <c r="E733" s="389"/>
      <c r="F733" s="543"/>
      <c r="G733" s="113"/>
      <c r="H733" s="8"/>
      <c r="I733" s="144"/>
      <c r="J733" s="94"/>
      <c r="K733" s="140"/>
      <c r="L733" s="54"/>
      <c r="M733" s="481"/>
      <c r="N733" s="8"/>
      <c r="O733" s="8"/>
      <c r="P733" s="54"/>
      <c r="Q733" s="52"/>
      <c r="R733" s="8"/>
      <c r="S733" s="8"/>
      <c r="T733" s="8"/>
      <c r="U733" s="482"/>
      <c r="V733" s="99"/>
      <c r="W733" s="529"/>
      <c r="X733" s="305" t="s">
        <v>20</v>
      </c>
      <c r="Y733" s="41" t="s">
        <v>21</v>
      </c>
      <c r="Z733" s="86">
        <v>0.85</v>
      </c>
      <c r="AA733" s="75"/>
      <c r="AB733" s="213"/>
      <c r="AC733" s="213"/>
      <c r="AD733" s="114">
        <f>ROUND(ROUND(ROUND(H728*P$728,0)*W731,0)*Z733,0)</f>
        <v>150</v>
      </c>
      <c r="AE733" s="79"/>
    </row>
    <row r="734" ht="16.5" customHeight="1">
      <c r="A734" s="29">
        <v>61.0</v>
      </c>
      <c r="B734" s="29" t="s">
        <v>4841</v>
      </c>
      <c r="C734" s="32" t="s">
        <v>13311</v>
      </c>
      <c r="D734" s="389"/>
      <c r="E734" s="231"/>
      <c r="F734" s="543"/>
      <c r="G734" s="113"/>
      <c r="H734" s="8"/>
      <c r="I734" s="144"/>
      <c r="J734" s="94"/>
      <c r="K734" s="140"/>
      <c r="L734" s="54"/>
      <c r="M734" s="481"/>
      <c r="N734" s="8"/>
      <c r="O734" s="8"/>
      <c r="P734" s="54"/>
      <c r="Q734" s="52"/>
      <c r="R734" s="8"/>
      <c r="S734" s="8"/>
      <c r="T734" s="8"/>
      <c r="U734" s="530"/>
      <c r="V734" s="24"/>
      <c r="W734" s="26"/>
      <c r="X734" s="484"/>
      <c r="Y734" s="56"/>
      <c r="Z734" s="526"/>
      <c r="AA734" s="213" t="s">
        <v>30</v>
      </c>
      <c r="AB734" s="74">
        <v>5.0</v>
      </c>
      <c r="AC734" s="522" t="s">
        <v>31</v>
      </c>
      <c r="AD734" s="114">
        <f>ROUND(ROUND(ROUND(H728*P$728,0)*W731,0)*Z733,0)-AB734</f>
        <v>145</v>
      </c>
      <c r="AE734" s="79"/>
    </row>
    <row r="735" ht="16.5" customHeight="1">
      <c r="A735" s="29">
        <v>61.0</v>
      </c>
      <c r="B735" s="29" t="s">
        <v>4843</v>
      </c>
      <c r="C735" s="32" t="s">
        <v>13312</v>
      </c>
      <c r="D735" s="389"/>
      <c r="E735" s="231"/>
      <c r="F735" s="543"/>
      <c r="G735" s="113"/>
      <c r="H735" s="8"/>
      <c r="I735" s="144"/>
      <c r="J735" s="94"/>
      <c r="K735" s="140"/>
      <c r="L735" s="54"/>
      <c r="M735" s="481"/>
      <c r="N735" s="8"/>
      <c r="O735" s="8"/>
      <c r="P735" s="54"/>
      <c r="Q735" s="52"/>
      <c r="R735" s="8"/>
      <c r="S735" s="8"/>
      <c r="T735" s="54"/>
      <c r="U735" s="102" t="s">
        <v>329</v>
      </c>
      <c r="V735" s="83" t="s">
        <v>21</v>
      </c>
      <c r="W735" s="528">
        <v>0.85</v>
      </c>
      <c r="X735" s="37"/>
      <c r="Y735" s="7"/>
      <c r="Z735" s="39"/>
      <c r="AA735" s="213"/>
      <c r="AB735" s="213"/>
      <c r="AC735" s="213"/>
      <c r="AD735" s="45">
        <f>ROUND(ROUND(H728*P$728,0)*W735,0)</f>
        <v>215</v>
      </c>
      <c r="AE735" s="79"/>
    </row>
    <row r="736" ht="16.5" customHeight="1">
      <c r="A736" s="29">
        <v>61.0</v>
      </c>
      <c r="B736" s="29" t="s">
        <v>4845</v>
      </c>
      <c r="C736" s="32" t="s">
        <v>13313</v>
      </c>
      <c r="D736" s="389"/>
      <c r="E736" s="231"/>
      <c r="F736" s="543"/>
      <c r="G736" s="113"/>
      <c r="H736" s="8"/>
      <c r="I736" s="144"/>
      <c r="J736" s="94"/>
      <c r="K736" s="140"/>
      <c r="L736" s="54"/>
      <c r="M736" s="254"/>
      <c r="N736" s="8"/>
      <c r="O736" s="8"/>
      <c r="P736" s="54"/>
      <c r="Q736" s="52"/>
      <c r="R736" s="8"/>
      <c r="S736" s="8"/>
      <c r="T736" s="8"/>
      <c r="U736" s="482"/>
      <c r="V736" s="83"/>
      <c r="W736" s="528"/>
      <c r="X736" s="52"/>
      <c r="Y736" s="22"/>
      <c r="Z736" s="109"/>
      <c r="AA736" s="213" t="s">
        <v>30</v>
      </c>
      <c r="AB736" s="74">
        <v>5.0</v>
      </c>
      <c r="AC736" s="522" t="s">
        <v>31</v>
      </c>
      <c r="AD736" s="45">
        <f>ROUND(ROUND(H728*P$728,0)*W735,0)-AB736</f>
        <v>210</v>
      </c>
      <c r="AE736" s="79"/>
    </row>
    <row r="737" ht="16.5" customHeight="1">
      <c r="A737" s="29">
        <v>61.0</v>
      </c>
      <c r="B737" s="29" t="s">
        <v>4847</v>
      </c>
      <c r="C737" s="32" t="s">
        <v>13314</v>
      </c>
      <c r="D737" s="389"/>
      <c r="E737" s="231"/>
      <c r="F737" s="532"/>
      <c r="G737" s="527"/>
      <c r="H737" s="527"/>
      <c r="I737" s="532"/>
      <c r="J737" s="94"/>
      <c r="K737" s="140"/>
      <c r="L737" s="54"/>
      <c r="M737" s="254"/>
      <c r="N737" s="8"/>
      <c r="O737" s="8"/>
      <c r="P737" s="54"/>
      <c r="Q737" s="52"/>
      <c r="R737" s="8"/>
      <c r="S737" s="8"/>
      <c r="T737" s="8"/>
      <c r="U737" s="482"/>
      <c r="V737" s="99"/>
      <c r="W737" s="529"/>
      <c r="X737" s="305" t="s">
        <v>20</v>
      </c>
      <c r="Y737" s="41" t="s">
        <v>21</v>
      </c>
      <c r="Z737" s="86">
        <v>0.85</v>
      </c>
      <c r="AA737" s="75"/>
      <c r="AB737" s="213"/>
      <c r="AC737" s="213"/>
      <c r="AD737" s="45">
        <f>ROUND(ROUND(ROUND(H728*P$728,0)*W735,0)*Z737,0)</f>
        <v>183</v>
      </c>
      <c r="AE737" s="79"/>
    </row>
    <row r="738" ht="16.5" customHeight="1">
      <c r="A738" s="29">
        <v>61.0</v>
      </c>
      <c r="B738" s="29" t="s">
        <v>4849</v>
      </c>
      <c r="C738" s="32" t="s">
        <v>13315</v>
      </c>
      <c r="D738" s="389"/>
      <c r="E738" s="231"/>
      <c r="F738" s="532"/>
      <c r="G738" s="527"/>
      <c r="H738" s="527"/>
      <c r="I738" s="532"/>
      <c r="J738" s="94"/>
      <c r="K738" s="140"/>
      <c r="L738" s="54"/>
      <c r="M738" s="254"/>
      <c r="N738" s="8"/>
      <c r="O738" s="8"/>
      <c r="P738" s="54"/>
      <c r="Q738" s="227"/>
      <c r="R738" s="22"/>
      <c r="S738" s="22"/>
      <c r="T738" s="22"/>
      <c r="U738" s="484"/>
      <c r="V738" s="24"/>
      <c r="W738" s="26"/>
      <c r="X738" s="484"/>
      <c r="Y738" s="56"/>
      <c r="Z738" s="526"/>
      <c r="AA738" s="213" t="s">
        <v>30</v>
      </c>
      <c r="AB738" s="74">
        <v>5.0</v>
      </c>
      <c r="AC738" s="522" t="s">
        <v>31</v>
      </c>
      <c r="AD738" s="45">
        <f>ROUND(ROUND(ROUND(H728*P$728,0)*W735,0)*Z737,0)-AB738</f>
        <v>178</v>
      </c>
      <c r="AE738" s="79"/>
    </row>
    <row r="739" ht="16.5" customHeight="1">
      <c r="A739" s="403">
        <v>61.0</v>
      </c>
      <c r="B739" s="403" t="s">
        <v>4851</v>
      </c>
      <c r="C739" s="405" t="s">
        <v>13316</v>
      </c>
      <c r="D739" s="389"/>
      <c r="E739" s="389"/>
      <c r="F739" s="532"/>
      <c r="G739" s="527"/>
      <c r="H739" s="527"/>
      <c r="I739" s="532"/>
      <c r="J739" s="94"/>
      <c r="K739" s="140"/>
      <c r="L739" s="54"/>
      <c r="M739" s="254"/>
      <c r="N739" s="8"/>
      <c r="O739" s="8"/>
      <c r="P739" s="54"/>
      <c r="Q739" s="604" t="s">
        <v>23</v>
      </c>
      <c r="R739" s="605" t="s">
        <v>24</v>
      </c>
      <c r="S739" s="606"/>
      <c r="T739" s="606"/>
      <c r="U739" s="607"/>
      <c r="V739" s="608"/>
      <c r="W739" s="609"/>
      <c r="X739" s="610"/>
      <c r="Y739" s="611"/>
      <c r="Z739" s="612"/>
      <c r="AA739" s="613"/>
      <c r="AB739" s="613"/>
      <c r="AC739" s="613"/>
      <c r="AD739" s="414">
        <f>ROUND(ROUND(H728*P$728,0)*T740,0)</f>
        <v>177</v>
      </c>
      <c r="AE739" s="79"/>
    </row>
    <row r="740" ht="16.5" customHeight="1">
      <c r="A740" s="403">
        <v>61.0</v>
      </c>
      <c r="B740" s="403" t="s">
        <v>4853</v>
      </c>
      <c r="C740" s="405" t="s">
        <v>13317</v>
      </c>
      <c r="D740" s="389"/>
      <c r="E740" s="389"/>
      <c r="F740" s="532"/>
      <c r="G740" s="527"/>
      <c r="H740" s="527"/>
      <c r="I740" s="532"/>
      <c r="J740" s="94"/>
      <c r="K740" s="140"/>
      <c r="L740" s="54"/>
      <c r="M740" s="254"/>
      <c r="N740" s="8"/>
      <c r="O740" s="8"/>
      <c r="P740" s="54"/>
      <c r="Q740" s="481"/>
      <c r="R740" s="506"/>
      <c r="S740" s="614" t="s">
        <v>21</v>
      </c>
      <c r="T740" s="615">
        <v>0.7</v>
      </c>
      <c r="U740" s="616"/>
      <c r="V740" s="617"/>
      <c r="W740" s="618"/>
      <c r="X740" s="634"/>
      <c r="Y740" s="620"/>
      <c r="Z740" s="621"/>
      <c r="AA740" s="613" t="s">
        <v>30</v>
      </c>
      <c r="AB740" s="622">
        <v>5.0</v>
      </c>
      <c r="AC740" s="623" t="s">
        <v>31</v>
      </c>
      <c r="AD740" s="414">
        <f>ROUND(ROUND(H728*P$728,0)*T740,0)-AB740</f>
        <v>172</v>
      </c>
      <c r="AE740" s="79"/>
    </row>
    <row r="741" ht="16.5" customHeight="1">
      <c r="A741" s="403">
        <v>61.0</v>
      </c>
      <c r="B741" s="403" t="s">
        <v>4855</v>
      </c>
      <c r="C741" s="405" t="s">
        <v>13318</v>
      </c>
      <c r="D741" s="389"/>
      <c r="E741" s="389"/>
      <c r="F741" s="532"/>
      <c r="G741" s="527"/>
      <c r="H741" s="527"/>
      <c r="I741" s="532"/>
      <c r="J741" s="94"/>
      <c r="K741" s="140"/>
      <c r="L741" s="54"/>
      <c r="M741" s="254"/>
      <c r="N741" s="8"/>
      <c r="O741" s="8"/>
      <c r="P741" s="54"/>
      <c r="Q741" s="481"/>
      <c r="R741" s="506"/>
      <c r="S741" s="618"/>
      <c r="T741" s="618"/>
      <c r="U741" s="616"/>
      <c r="V741" s="617"/>
      <c r="W741" s="618"/>
      <c r="X741" s="507" t="s">
        <v>20</v>
      </c>
      <c r="Y741" s="624" t="s">
        <v>21</v>
      </c>
      <c r="Z741" s="625">
        <v>0.85</v>
      </c>
      <c r="AA741" s="626"/>
      <c r="AB741" s="613"/>
      <c r="AC741" s="613"/>
      <c r="AD741" s="414">
        <f>ROUND(ROUND(ROUND(H728*P$728,0)*T740,0)*Z741,0)</f>
        <v>150</v>
      </c>
      <c r="AE741" s="79"/>
    </row>
    <row r="742" ht="16.5" customHeight="1">
      <c r="A742" s="403">
        <v>61.0</v>
      </c>
      <c r="B742" s="403" t="s">
        <v>4857</v>
      </c>
      <c r="C742" s="405" t="s">
        <v>13319</v>
      </c>
      <c r="D742" s="389"/>
      <c r="E742" s="389"/>
      <c r="F742" s="532"/>
      <c r="G742" s="527"/>
      <c r="H742" s="527"/>
      <c r="I742" s="532"/>
      <c r="J742" s="94"/>
      <c r="K742" s="140"/>
      <c r="L742" s="54"/>
      <c r="M742" s="254"/>
      <c r="N742" s="8"/>
      <c r="O742" s="8"/>
      <c r="P742" s="54"/>
      <c r="Q742" s="508"/>
      <c r="R742" s="510"/>
      <c r="S742" s="614"/>
      <c r="T742" s="614"/>
      <c r="U742" s="627"/>
      <c r="V742" s="628"/>
      <c r="W742" s="629"/>
      <c r="X742" s="495"/>
      <c r="Y742" s="630"/>
      <c r="Z742" s="631"/>
      <c r="AA742" s="613" t="s">
        <v>30</v>
      </c>
      <c r="AB742" s="622">
        <v>5.0</v>
      </c>
      <c r="AC742" s="623" t="s">
        <v>31</v>
      </c>
      <c r="AD742" s="414">
        <f>ROUND(ROUND(ROUND(H728*P$728,0)*T740,0)*Z741,0)-AB742</f>
        <v>145</v>
      </c>
      <c r="AE742" s="79"/>
    </row>
    <row r="743" ht="16.5" customHeight="1">
      <c r="A743" s="403">
        <v>61.0</v>
      </c>
      <c r="B743" s="403" t="s">
        <v>4859</v>
      </c>
      <c r="C743" s="405" t="s">
        <v>13320</v>
      </c>
      <c r="D743" s="389"/>
      <c r="E743" s="389"/>
      <c r="F743" s="532"/>
      <c r="G743" s="527"/>
      <c r="H743" s="527"/>
      <c r="I743" s="532"/>
      <c r="J743" s="94"/>
      <c r="K743" s="140"/>
      <c r="L743" s="54"/>
      <c r="M743" s="254"/>
      <c r="N743" s="8"/>
      <c r="O743" s="8"/>
      <c r="P743" s="54"/>
      <c r="Q743" s="632"/>
      <c r="R743" s="618"/>
      <c r="S743" s="618"/>
      <c r="T743" s="618"/>
      <c r="U743" s="605" t="s">
        <v>326</v>
      </c>
      <c r="V743" s="624" t="s">
        <v>21</v>
      </c>
      <c r="W743" s="633">
        <v>0.7</v>
      </c>
      <c r="X743" s="610"/>
      <c r="Y743" s="611"/>
      <c r="Z743" s="612"/>
      <c r="AA743" s="613"/>
      <c r="AB743" s="613"/>
      <c r="AC743" s="613"/>
      <c r="AD743" s="414">
        <f>ROUND(ROUND(ROUND(H728*P$728,0)*T740,0)*W743,0)</f>
        <v>124</v>
      </c>
      <c r="AE743" s="79"/>
    </row>
    <row r="744" ht="16.5" customHeight="1">
      <c r="A744" s="403">
        <v>61.0</v>
      </c>
      <c r="B744" s="403" t="s">
        <v>4861</v>
      </c>
      <c r="C744" s="405" t="s">
        <v>13321</v>
      </c>
      <c r="D744" s="389"/>
      <c r="E744" s="389"/>
      <c r="F744" s="532"/>
      <c r="G744" s="527"/>
      <c r="H744" s="527"/>
      <c r="I744" s="532"/>
      <c r="J744" s="94"/>
      <c r="K744" s="140"/>
      <c r="L744" s="54"/>
      <c r="M744" s="254"/>
      <c r="N744" s="8"/>
      <c r="O744" s="8"/>
      <c r="P744" s="54"/>
      <c r="Q744" s="632"/>
      <c r="R744" s="618"/>
      <c r="S744" s="618"/>
      <c r="T744" s="618"/>
      <c r="U744" s="506"/>
      <c r="V744" s="614"/>
      <c r="W744" s="615"/>
      <c r="X744" s="634"/>
      <c r="Y744" s="635"/>
      <c r="Z744" s="621"/>
      <c r="AA744" s="613" t="s">
        <v>30</v>
      </c>
      <c r="AB744" s="622">
        <v>5.0</v>
      </c>
      <c r="AC744" s="623" t="s">
        <v>31</v>
      </c>
      <c r="AD744" s="414">
        <f>ROUND(ROUND(ROUND(H728*P$728,0)*T740,0)*W743,0)-AB744</f>
        <v>119</v>
      </c>
      <c r="AE744" s="79"/>
    </row>
    <row r="745" ht="16.5" customHeight="1">
      <c r="A745" s="403">
        <v>61.0</v>
      </c>
      <c r="B745" s="403" t="s">
        <v>4863</v>
      </c>
      <c r="C745" s="405" t="s">
        <v>13322</v>
      </c>
      <c r="D745" s="389"/>
      <c r="E745" s="389"/>
      <c r="F745" s="532"/>
      <c r="G745" s="527"/>
      <c r="H745" s="527"/>
      <c r="I745" s="532"/>
      <c r="J745" s="94"/>
      <c r="K745" s="140"/>
      <c r="L745" s="54"/>
      <c r="M745" s="254"/>
      <c r="N745" s="8"/>
      <c r="O745" s="8"/>
      <c r="P745" s="54"/>
      <c r="Q745" s="636"/>
      <c r="R745" s="614"/>
      <c r="S745" s="637"/>
      <c r="T745" s="638"/>
      <c r="U745" s="510"/>
      <c r="V745" s="639"/>
      <c r="W745" s="640"/>
      <c r="X745" s="507" t="s">
        <v>20</v>
      </c>
      <c r="Y745" s="624" t="s">
        <v>21</v>
      </c>
      <c r="Z745" s="625">
        <v>0.85</v>
      </c>
      <c r="AA745" s="626"/>
      <c r="AB745" s="613"/>
      <c r="AC745" s="613"/>
      <c r="AD745" s="414">
        <f>ROUND(ROUND(ROUND(ROUND(H728*P$728,0)*T740,0)*W743,0)*Z745,0)</f>
        <v>105</v>
      </c>
      <c r="AE745" s="79"/>
    </row>
    <row r="746" ht="16.5" customHeight="1">
      <c r="A746" s="403">
        <v>61.0</v>
      </c>
      <c r="B746" s="403" t="s">
        <v>4865</v>
      </c>
      <c r="C746" s="405" t="s">
        <v>13323</v>
      </c>
      <c r="D746" s="389"/>
      <c r="E746" s="389"/>
      <c r="F746" s="532"/>
      <c r="G746" s="527"/>
      <c r="H746" s="527"/>
      <c r="I746" s="532"/>
      <c r="J746" s="94"/>
      <c r="K746" s="140"/>
      <c r="L746" s="54"/>
      <c r="M746" s="254"/>
      <c r="N746" s="8"/>
      <c r="O746" s="8"/>
      <c r="P746" s="54"/>
      <c r="Q746" s="636"/>
      <c r="R746" s="614"/>
      <c r="S746" s="614"/>
      <c r="T746" s="614"/>
      <c r="U746" s="641"/>
      <c r="V746" s="642"/>
      <c r="W746" s="643"/>
      <c r="X746" s="495"/>
      <c r="Y746" s="630"/>
      <c r="Z746" s="631"/>
      <c r="AA746" s="613" t="s">
        <v>30</v>
      </c>
      <c r="AB746" s="622">
        <v>5.0</v>
      </c>
      <c r="AC746" s="623" t="s">
        <v>31</v>
      </c>
      <c r="AD746" s="414">
        <f>ROUND(ROUND(ROUND(ROUND(H728*P$728,0)*T740,0)*W743,0)*Z745,0)-AB746</f>
        <v>100</v>
      </c>
      <c r="AE746" s="79"/>
    </row>
    <row r="747" ht="16.5" customHeight="1">
      <c r="A747" s="403">
        <v>61.0</v>
      </c>
      <c r="B747" s="403" t="s">
        <v>4867</v>
      </c>
      <c r="C747" s="405" t="s">
        <v>13324</v>
      </c>
      <c r="D747" s="389"/>
      <c r="E747" s="389"/>
      <c r="F747" s="532"/>
      <c r="G747" s="527"/>
      <c r="H747" s="527"/>
      <c r="I747" s="532"/>
      <c r="J747" s="94"/>
      <c r="K747" s="140"/>
      <c r="L747" s="54"/>
      <c r="M747" s="254"/>
      <c r="N747" s="8"/>
      <c r="O747" s="8"/>
      <c r="P747" s="54"/>
      <c r="Q747" s="632"/>
      <c r="R747" s="614"/>
      <c r="S747" s="644"/>
      <c r="T747" s="645"/>
      <c r="U747" s="605" t="s">
        <v>329</v>
      </c>
      <c r="V747" s="614" t="s">
        <v>21</v>
      </c>
      <c r="W747" s="615">
        <v>0.85</v>
      </c>
      <c r="X747" s="610"/>
      <c r="Y747" s="611"/>
      <c r="Z747" s="612"/>
      <c r="AA747" s="613"/>
      <c r="AB747" s="613"/>
      <c r="AC747" s="613"/>
      <c r="AD747" s="414">
        <f>ROUND(ROUND(ROUND(H728*P$728,0)*T740,0)*W747,0)</f>
        <v>150</v>
      </c>
      <c r="AE747" s="79"/>
    </row>
    <row r="748" ht="16.5" customHeight="1">
      <c r="A748" s="403">
        <v>61.0</v>
      </c>
      <c r="B748" s="403" t="s">
        <v>4869</v>
      </c>
      <c r="C748" s="405" t="s">
        <v>13325</v>
      </c>
      <c r="D748" s="389"/>
      <c r="E748" s="389"/>
      <c r="F748" s="532"/>
      <c r="G748" s="527"/>
      <c r="H748" s="527"/>
      <c r="I748" s="532"/>
      <c r="J748" s="94"/>
      <c r="K748" s="140"/>
      <c r="L748" s="54"/>
      <c r="M748" s="254"/>
      <c r="N748" s="8"/>
      <c r="O748" s="8"/>
      <c r="P748" s="54"/>
      <c r="Q748" s="632"/>
      <c r="R748" s="614"/>
      <c r="S748" s="615"/>
      <c r="T748" s="615"/>
      <c r="U748" s="506"/>
      <c r="V748" s="614"/>
      <c r="W748" s="615"/>
      <c r="X748" s="619"/>
      <c r="Y748" s="635"/>
      <c r="Z748" s="621"/>
      <c r="AA748" s="613" t="s">
        <v>30</v>
      </c>
      <c r="AB748" s="622">
        <v>5.0</v>
      </c>
      <c r="AC748" s="623" t="s">
        <v>31</v>
      </c>
      <c r="AD748" s="414">
        <f>ROUND(ROUND(ROUND(H728*P$728,0)*T740,0)*W747,0)-AB748</f>
        <v>145</v>
      </c>
      <c r="AE748" s="79"/>
    </row>
    <row r="749" ht="16.5" customHeight="1">
      <c r="A749" s="403">
        <v>61.0</v>
      </c>
      <c r="B749" s="403" t="s">
        <v>4871</v>
      </c>
      <c r="C749" s="405" t="s">
        <v>13326</v>
      </c>
      <c r="D749" s="389"/>
      <c r="E749" s="389"/>
      <c r="F749" s="532"/>
      <c r="G749" s="527"/>
      <c r="H749" s="527"/>
      <c r="I749" s="532"/>
      <c r="J749" s="94"/>
      <c r="K749" s="140"/>
      <c r="L749" s="54"/>
      <c r="M749" s="254"/>
      <c r="N749" s="8"/>
      <c r="O749" s="8"/>
      <c r="P749" s="54"/>
      <c r="Q749" s="636"/>
      <c r="R749" s="614"/>
      <c r="S749" s="615"/>
      <c r="T749" s="615"/>
      <c r="U749" s="506"/>
      <c r="V749" s="639"/>
      <c r="W749" s="640"/>
      <c r="X749" s="507" t="s">
        <v>20</v>
      </c>
      <c r="Y749" s="624" t="s">
        <v>21</v>
      </c>
      <c r="Z749" s="625">
        <v>0.85</v>
      </c>
      <c r="AA749" s="626"/>
      <c r="AB749" s="613"/>
      <c r="AC749" s="613"/>
      <c r="AD749" s="414">
        <f>ROUND(ROUND(ROUND(ROUND(H728*P$728,0)*T740,0)*W747,0)*Z749,0)</f>
        <v>128</v>
      </c>
      <c r="AE749" s="79"/>
    </row>
    <row r="750" ht="16.5" customHeight="1">
      <c r="A750" s="403">
        <v>61.0</v>
      </c>
      <c r="B750" s="403" t="s">
        <v>4873</v>
      </c>
      <c r="C750" s="405" t="s">
        <v>13327</v>
      </c>
      <c r="D750" s="389"/>
      <c r="E750" s="389"/>
      <c r="F750" s="532"/>
      <c r="G750" s="527"/>
      <c r="H750" s="527"/>
      <c r="I750" s="532"/>
      <c r="J750" s="94"/>
      <c r="K750" s="140"/>
      <c r="L750" s="54"/>
      <c r="M750" s="254"/>
      <c r="N750" s="8"/>
      <c r="O750" s="8"/>
      <c r="P750" s="54"/>
      <c r="Q750" s="632"/>
      <c r="R750" s="614"/>
      <c r="S750" s="614"/>
      <c r="T750" s="614"/>
      <c r="U750" s="495"/>
      <c r="V750" s="642"/>
      <c r="W750" s="643"/>
      <c r="X750" s="495"/>
      <c r="Y750" s="630"/>
      <c r="Z750" s="631"/>
      <c r="AA750" s="613" t="s">
        <v>30</v>
      </c>
      <c r="AB750" s="622">
        <v>5.0</v>
      </c>
      <c r="AC750" s="623" t="s">
        <v>31</v>
      </c>
      <c r="AD750" s="414">
        <f>ROUND(ROUND(ROUND(ROUND(H728*P$728,0)*T740,0)*W747,0)*Z749,0)-AB750</f>
        <v>123</v>
      </c>
      <c r="AE750" s="79"/>
    </row>
    <row r="751" ht="16.5" customHeight="1">
      <c r="A751" s="403">
        <v>61.0</v>
      </c>
      <c r="B751" s="403" t="s">
        <v>4875</v>
      </c>
      <c r="C751" s="405" t="s">
        <v>13328</v>
      </c>
      <c r="D751" s="389"/>
      <c r="E751" s="389"/>
      <c r="F751" s="532"/>
      <c r="G751" s="527"/>
      <c r="H751" s="527"/>
      <c r="I751" s="532"/>
      <c r="J751" s="94"/>
      <c r="K751" s="140"/>
      <c r="L751" s="54"/>
      <c r="M751" s="254"/>
      <c r="N751" s="8"/>
      <c r="O751" s="8"/>
      <c r="P751" s="54"/>
      <c r="Q751" s="632"/>
      <c r="R751" s="605" t="s">
        <v>27</v>
      </c>
      <c r="S751" s="606"/>
      <c r="T751" s="606"/>
      <c r="U751" s="607"/>
      <c r="V751" s="608"/>
      <c r="W751" s="609"/>
      <c r="X751" s="610"/>
      <c r="Y751" s="611"/>
      <c r="Z751" s="612"/>
      <c r="AA751" s="613"/>
      <c r="AB751" s="613"/>
      <c r="AC751" s="613"/>
      <c r="AD751" s="414">
        <f>ROUND(ROUND(H728*P$728,0)*T752,0)</f>
        <v>127</v>
      </c>
      <c r="AE751" s="79"/>
    </row>
    <row r="752" ht="16.5" customHeight="1">
      <c r="A752" s="403">
        <v>61.0</v>
      </c>
      <c r="B752" s="403" t="s">
        <v>4877</v>
      </c>
      <c r="C752" s="405" t="s">
        <v>13329</v>
      </c>
      <c r="D752" s="389"/>
      <c r="E752" s="389"/>
      <c r="F752" s="532"/>
      <c r="G752" s="527"/>
      <c r="H752" s="527"/>
      <c r="I752" s="532"/>
      <c r="J752" s="94"/>
      <c r="K752" s="140"/>
      <c r="L752" s="54"/>
      <c r="M752" s="254"/>
      <c r="N752" s="8"/>
      <c r="O752" s="8"/>
      <c r="P752" s="54"/>
      <c r="Q752" s="646"/>
      <c r="R752" s="506"/>
      <c r="S752" s="614" t="s">
        <v>21</v>
      </c>
      <c r="T752" s="615">
        <v>0.5</v>
      </c>
      <c r="U752" s="616"/>
      <c r="V752" s="617"/>
      <c r="W752" s="618"/>
      <c r="X752" s="634"/>
      <c r="Y752" s="620"/>
      <c r="Z752" s="621"/>
      <c r="AA752" s="613" t="s">
        <v>30</v>
      </c>
      <c r="AB752" s="622">
        <v>5.0</v>
      </c>
      <c r="AC752" s="623" t="s">
        <v>31</v>
      </c>
      <c r="AD752" s="414">
        <f>ROUND(ROUND(H728*P$728,0)*T752,0)-AB752</f>
        <v>122</v>
      </c>
      <c r="AE752" s="79"/>
    </row>
    <row r="753" ht="16.5" customHeight="1">
      <c r="A753" s="403">
        <v>61.0</v>
      </c>
      <c r="B753" s="403" t="s">
        <v>4879</v>
      </c>
      <c r="C753" s="405" t="s">
        <v>13330</v>
      </c>
      <c r="D753" s="389"/>
      <c r="E753" s="389"/>
      <c r="F753" s="532"/>
      <c r="G753" s="527"/>
      <c r="H753" s="527"/>
      <c r="I753" s="532"/>
      <c r="J753" s="94"/>
      <c r="K753" s="140"/>
      <c r="L753" s="54"/>
      <c r="M753" s="254"/>
      <c r="N753" s="8"/>
      <c r="O753" s="8"/>
      <c r="P753" s="54"/>
      <c r="Q753" s="646"/>
      <c r="R753" s="506"/>
      <c r="S753" s="618"/>
      <c r="T753" s="618"/>
      <c r="U753" s="616"/>
      <c r="V753" s="617"/>
      <c r="W753" s="618"/>
      <c r="X753" s="507" t="s">
        <v>20</v>
      </c>
      <c r="Y753" s="624" t="s">
        <v>21</v>
      </c>
      <c r="Z753" s="625">
        <v>0.85</v>
      </c>
      <c r="AA753" s="626"/>
      <c r="AB753" s="613"/>
      <c r="AC753" s="613"/>
      <c r="AD753" s="414">
        <f>ROUND(ROUND(ROUND(H728*P$728,0)*T752,0)*Z753,0)</f>
        <v>108</v>
      </c>
      <c r="AE753" s="79"/>
    </row>
    <row r="754" ht="16.5" customHeight="1">
      <c r="A754" s="403">
        <v>61.0</v>
      </c>
      <c r="B754" s="403" t="s">
        <v>4881</v>
      </c>
      <c r="C754" s="405" t="s">
        <v>13331</v>
      </c>
      <c r="D754" s="389"/>
      <c r="E754" s="389"/>
      <c r="F754" s="532"/>
      <c r="G754" s="527"/>
      <c r="H754" s="527"/>
      <c r="I754" s="532"/>
      <c r="J754" s="94"/>
      <c r="K754" s="140"/>
      <c r="L754" s="54"/>
      <c r="M754" s="254"/>
      <c r="N754" s="8"/>
      <c r="O754" s="8"/>
      <c r="P754" s="54"/>
      <c r="Q754" s="646"/>
      <c r="R754" s="510"/>
      <c r="S754" s="614"/>
      <c r="T754" s="614"/>
      <c r="U754" s="627"/>
      <c r="V754" s="628"/>
      <c r="W754" s="629"/>
      <c r="X754" s="495"/>
      <c r="Y754" s="630"/>
      <c r="Z754" s="631"/>
      <c r="AA754" s="613" t="s">
        <v>30</v>
      </c>
      <c r="AB754" s="622">
        <v>5.0</v>
      </c>
      <c r="AC754" s="623" t="s">
        <v>31</v>
      </c>
      <c r="AD754" s="414">
        <f>ROUND(ROUND(ROUND(H728*P$728,0)*T752,0)*Z753,0)-AB754</f>
        <v>103</v>
      </c>
      <c r="AE754" s="79"/>
    </row>
    <row r="755" ht="16.5" customHeight="1">
      <c r="A755" s="403">
        <v>61.0</v>
      </c>
      <c r="B755" s="403" t="s">
        <v>4883</v>
      </c>
      <c r="C755" s="405" t="s">
        <v>13332</v>
      </c>
      <c r="D755" s="389"/>
      <c r="E755" s="389"/>
      <c r="F755" s="532"/>
      <c r="G755" s="527"/>
      <c r="H755" s="527"/>
      <c r="I755" s="532"/>
      <c r="J755" s="94"/>
      <c r="K755" s="140"/>
      <c r="L755" s="54"/>
      <c r="M755" s="254"/>
      <c r="N755" s="8"/>
      <c r="O755" s="8"/>
      <c r="P755" s="54"/>
      <c r="Q755" s="632"/>
      <c r="R755" s="618"/>
      <c r="S755" s="618"/>
      <c r="T755" s="618"/>
      <c r="U755" s="605" t="s">
        <v>326</v>
      </c>
      <c r="V755" s="624" t="s">
        <v>21</v>
      </c>
      <c r="W755" s="633">
        <v>0.7</v>
      </c>
      <c r="X755" s="610"/>
      <c r="Y755" s="611"/>
      <c r="Z755" s="612"/>
      <c r="AA755" s="613"/>
      <c r="AB755" s="613"/>
      <c r="AC755" s="613"/>
      <c r="AD755" s="414">
        <f>ROUND(ROUND(ROUND(H728*P$728,0)*T752,0)*W755,0)</f>
        <v>89</v>
      </c>
      <c r="AE755" s="79"/>
    </row>
    <row r="756" ht="16.5" customHeight="1">
      <c r="A756" s="403">
        <v>61.0</v>
      </c>
      <c r="B756" s="403" t="s">
        <v>4885</v>
      </c>
      <c r="C756" s="405" t="s">
        <v>13333</v>
      </c>
      <c r="D756" s="389"/>
      <c r="E756" s="389"/>
      <c r="F756" s="532"/>
      <c r="G756" s="527"/>
      <c r="H756" s="527"/>
      <c r="I756" s="532"/>
      <c r="J756" s="94"/>
      <c r="K756" s="140"/>
      <c r="L756" s="54"/>
      <c r="M756" s="254"/>
      <c r="N756" s="8"/>
      <c r="O756" s="8"/>
      <c r="P756" s="54"/>
      <c r="Q756" s="632"/>
      <c r="R756" s="618"/>
      <c r="S756" s="618"/>
      <c r="T756" s="618"/>
      <c r="U756" s="506"/>
      <c r="V756" s="614"/>
      <c r="W756" s="615"/>
      <c r="X756" s="634"/>
      <c r="Y756" s="635"/>
      <c r="Z756" s="621"/>
      <c r="AA756" s="613" t="s">
        <v>30</v>
      </c>
      <c r="AB756" s="622">
        <v>5.0</v>
      </c>
      <c r="AC756" s="623" t="s">
        <v>31</v>
      </c>
      <c r="AD756" s="414">
        <f>ROUND(ROUND(ROUND(H728*P$728,0)*T752,0)*W755,0)-AB756</f>
        <v>84</v>
      </c>
      <c r="AE756" s="79"/>
    </row>
    <row r="757" ht="16.5" customHeight="1">
      <c r="A757" s="403">
        <v>61.0</v>
      </c>
      <c r="B757" s="403" t="s">
        <v>4887</v>
      </c>
      <c r="C757" s="405" t="s">
        <v>13334</v>
      </c>
      <c r="D757" s="389"/>
      <c r="E757" s="389"/>
      <c r="F757" s="532"/>
      <c r="G757" s="527"/>
      <c r="H757" s="527"/>
      <c r="I757" s="532"/>
      <c r="J757" s="94"/>
      <c r="K757" s="140"/>
      <c r="L757" s="54"/>
      <c r="M757" s="254"/>
      <c r="N757" s="8"/>
      <c r="O757" s="8"/>
      <c r="P757" s="54"/>
      <c r="Q757" s="636"/>
      <c r="R757" s="614"/>
      <c r="S757" s="637"/>
      <c r="T757" s="638"/>
      <c r="U757" s="510"/>
      <c r="V757" s="639"/>
      <c r="W757" s="640"/>
      <c r="X757" s="507" t="s">
        <v>20</v>
      </c>
      <c r="Y757" s="624" t="s">
        <v>21</v>
      </c>
      <c r="Z757" s="625">
        <v>0.85</v>
      </c>
      <c r="AA757" s="626"/>
      <c r="AB757" s="613"/>
      <c r="AC757" s="613"/>
      <c r="AD757" s="414">
        <f>ROUND(ROUND(ROUND(ROUND(H728*P$728,0)*T752,0)*W755,0)*Z757,0)</f>
        <v>76</v>
      </c>
      <c r="AE757" s="79"/>
    </row>
    <row r="758" ht="16.5" customHeight="1">
      <c r="A758" s="403">
        <v>61.0</v>
      </c>
      <c r="B758" s="403" t="s">
        <v>4889</v>
      </c>
      <c r="C758" s="405" t="s">
        <v>13335</v>
      </c>
      <c r="D758" s="389"/>
      <c r="E758" s="389"/>
      <c r="F758" s="532"/>
      <c r="G758" s="527"/>
      <c r="H758" s="527"/>
      <c r="I758" s="532"/>
      <c r="J758" s="94"/>
      <c r="K758" s="140"/>
      <c r="L758" s="54"/>
      <c r="M758" s="254"/>
      <c r="N758" s="8"/>
      <c r="O758" s="8"/>
      <c r="P758" s="54"/>
      <c r="Q758" s="636"/>
      <c r="R758" s="614"/>
      <c r="S758" s="614"/>
      <c r="T758" s="614"/>
      <c r="U758" s="641"/>
      <c r="V758" s="642"/>
      <c r="W758" s="643"/>
      <c r="X758" s="495"/>
      <c r="Y758" s="630"/>
      <c r="Z758" s="631"/>
      <c r="AA758" s="613" t="s">
        <v>30</v>
      </c>
      <c r="AB758" s="622">
        <v>5.0</v>
      </c>
      <c r="AC758" s="623" t="s">
        <v>31</v>
      </c>
      <c r="AD758" s="414">
        <f>ROUND(ROUND(ROUND(ROUND(H728*P$728,0)*T752,0)*W755,0)*Z757,0)-AB758</f>
        <v>71</v>
      </c>
      <c r="AE758" s="79"/>
    </row>
    <row r="759" ht="16.5" customHeight="1">
      <c r="A759" s="403">
        <v>61.0</v>
      </c>
      <c r="B759" s="403" t="s">
        <v>4891</v>
      </c>
      <c r="C759" s="405" t="s">
        <v>13336</v>
      </c>
      <c r="D759" s="389"/>
      <c r="E759" s="389"/>
      <c r="F759" s="532"/>
      <c r="G759" s="527"/>
      <c r="H759" s="527"/>
      <c r="I759" s="532"/>
      <c r="J759" s="94"/>
      <c r="K759" s="140"/>
      <c r="L759" s="54"/>
      <c r="M759" s="254"/>
      <c r="N759" s="52"/>
      <c r="O759" s="8"/>
      <c r="P759" s="54"/>
      <c r="Q759" s="632"/>
      <c r="R759" s="614"/>
      <c r="S759" s="644"/>
      <c r="T759" s="645"/>
      <c r="U759" s="605" t="s">
        <v>329</v>
      </c>
      <c r="V759" s="614" t="s">
        <v>21</v>
      </c>
      <c r="W759" s="615">
        <v>0.85</v>
      </c>
      <c r="X759" s="610"/>
      <c r="Y759" s="611"/>
      <c r="Z759" s="612"/>
      <c r="AA759" s="613"/>
      <c r="AB759" s="613"/>
      <c r="AC759" s="613"/>
      <c r="AD759" s="414">
        <f>ROUND(ROUND(ROUND(H728*P$728,0)*T752,0)*W759,0)</f>
        <v>108</v>
      </c>
      <c r="AE759" s="79"/>
    </row>
    <row r="760" ht="16.5" customHeight="1">
      <c r="A760" s="403">
        <v>61.0</v>
      </c>
      <c r="B760" s="403" t="s">
        <v>4893</v>
      </c>
      <c r="C760" s="405" t="s">
        <v>13337</v>
      </c>
      <c r="D760" s="389"/>
      <c r="E760" s="389"/>
      <c r="F760" s="532"/>
      <c r="G760" s="527"/>
      <c r="H760" s="527"/>
      <c r="I760" s="532"/>
      <c r="J760" s="94"/>
      <c r="K760" s="140"/>
      <c r="L760" s="54"/>
      <c r="M760" s="254"/>
      <c r="N760" s="52"/>
      <c r="O760" s="8"/>
      <c r="P760" s="54"/>
      <c r="Q760" s="632"/>
      <c r="R760" s="614"/>
      <c r="S760" s="615"/>
      <c r="T760" s="615"/>
      <c r="U760" s="506"/>
      <c r="V760" s="614"/>
      <c r="W760" s="615"/>
      <c r="X760" s="619"/>
      <c r="Y760" s="635"/>
      <c r="Z760" s="621"/>
      <c r="AA760" s="613" t="s">
        <v>30</v>
      </c>
      <c r="AB760" s="622">
        <v>5.0</v>
      </c>
      <c r="AC760" s="623" t="s">
        <v>31</v>
      </c>
      <c r="AD760" s="414">
        <f>ROUND(ROUND(ROUND(H728*P$728,0)*T752,0)*W759,0)-AB760</f>
        <v>103</v>
      </c>
      <c r="AE760" s="79"/>
    </row>
    <row r="761" ht="16.5" customHeight="1">
      <c r="A761" s="403">
        <v>61.0</v>
      </c>
      <c r="B761" s="403" t="s">
        <v>4895</v>
      </c>
      <c r="C761" s="405" t="s">
        <v>13338</v>
      </c>
      <c r="D761" s="389"/>
      <c r="E761" s="389"/>
      <c r="F761" s="532"/>
      <c r="G761" s="527"/>
      <c r="H761" s="527"/>
      <c r="I761" s="532"/>
      <c r="J761" s="94"/>
      <c r="K761" s="140"/>
      <c r="L761" s="54"/>
      <c r="M761" s="254"/>
      <c r="N761" s="52"/>
      <c r="O761" s="8"/>
      <c r="P761" s="54"/>
      <c r="Q761" s="636"/>
      <c r="R761" s="614"/>
      <c r="S761" s="615"/>
      <c r="T761" s="615"/>
      <c r="U761" s="506"/>
      <c r="V761" s="639"/>
      <c r="W761" s="640"/>
      <c r="X761" s="507" t="s">
        <v>20</v>
      </c>
      <c r="Y761" s="624" t="s">
        <v>21</v>
      </c>
      <c r="Z761" s="625">
        <v>0.85</v>
      </c>
      <c r="AA761" s="626"/>
      <c r="AB761" s="613"/>
      <c r="AC761" s="613"/>
      <c r="AD761" s="414">
        <f>ROUND(ROUND(ROUND(ROUND(H728*P$728,0)*T752,0)*W759,0)*Z761,0)</f>
        <v>92</v>
      </c>
      <c r="AE761" s="79"/>
    </row>
    <row r="762" ht="16.5" customHeight="1">
      <c r="A762" s="403">
        <v>61.0</v>
      </c>
      <c r="B762" s="403" t="s">
        <v>4897</v>
      </c>
      <c r="C762" s="405" t="s">
        <v>13339</v>
      </c>
      <c r="D762" s="389"/>
      <c r="E762" s="389"/>
      <c r="F762" s="532"/>
      <c r="G762" s="527"/>
      <c r="H762" s="527"/>
      <c r="I762" s="532"/>
      <c r="J762" s="94"/>
      <c r="K762" s="140"/>
      <c r="L762" s="54"/>
      <c r="M762" s="254"/>
      <c r="N762" s="227"/>
      <c r="O762" s="22"/>
      <c r="P762" s="109"/>
      <c r="Q762" s="647"/>
      <c r="R762" s="630"/>
      <c r="S762" s="630"/>
      <c r="T762" s="630"/>
      <c r="U762" s="495"/>
      <c r="V762" s="642"/>
      <c r="W762" s="643"/>
      <c r="X762" s="495"/>
      <c r="Y762" s="630"/>
      <c r="Z762" s="631"/>
      <c r="AA762" s="613" t="s">
        <v>30</v>
      </c>
      <c r="AB762" s="622">
        <v>5.0</v>
      </c>
      <c r="AC762" s="623" t="s">
        <v>31</v>
      </c>
      <c r="AD762" s="414">
        <f>ROUND(ROUND(ROUND(ROUND(H728*P$728,0)*T752,0)*W759,0)*Z761,0)-AB762</f>
        <v>87</v>
      </c>
      <c r="AE762" s="79"/>
    </row>
    <row r="763" ht="16.5" customHeight="1">
      <c r="A763" s="29">
        <v>61.0</v>
      </c>
      <c r="B763" s="29" t="s">
        <v>4899</v>
      </c>
      <c r="C763" s="32" t="s">
        <v>13340</v>
      </c>
      <c r="D763" s="389"/>
      <c r="E763" s="389"/>
      <c r="F763" s="523"/>
      <c r="G763" s="527"/>
      <c r="H763" s="527"/>
      <c r="I763" s="532"/>
      <c r="J763" s="94"/>
      <c r="K763" s="140"/>
      <c r="L763" s="54"/>
      <c r="M763" s="254"/>
      <c r="N763" s="598" t="s">
        <v>5011</v>
      </c>
      <c r="O763" s="600"/>
      <c r="P763" s="601"/>
      <c r="Q763" s="37"/>
      <c r="R763" s="7"/>
      <c r="S763" s="7"/>
      <c r="T763" s="7"/>
      <c r="U763" s="521"/>
      <c r="V763" s="14"/>
      <c r="W763" s="8"/>
      <c r="X763" s="37"/>
      <c r="Y763" s="7"/>
      <c r="Z763" s="39"/>
      <c r="AA763" s="213"/>
      <c r="AB763" s="213"/>
      <c r="AC763" s="213"/>
      <c r="AD763" s="45">
        <f>ROUND(ROUND(H728*P$764,0),0)</f>
        <v>181</v>
      </c>
      <c r="AE763" s="79"/>
    </row>
    <row r="764" ht="16.5" customHeight="1">
      <c r="A764" s="29">
        <v>61.0</v>
      </c>
      <c r="B764" s="29" t="s">
        <v>4901</v>
      </c>
      <c r="C764" s="32" t="s">
        <v>13341</v>
      </c>
      <c r="D764" s="389"/>
      <c r="E764" s="389"/>
      <c r="F764" s="523"/>
      <c r="G764" s="174"/>
      <c r="H764" s="53"/>
      <c r="I764" s="8"/>
      <c r="J764" s="94"/>
      <c r="K764" s="140"/>
      <c r="L764" s="54"/>
      <c r="M764" s="254"/>
      <c r="N764" s="482"/>
      <c r="O764" s="83" t="s">
        <v>21</v>
      </c>
      <c r="P764" s="528">
        <v>0.5</v>
      </c>
      <c r="Q764" s="52"/>
      <c r="R764" s="8"/>
      <c r="S764" s="8"/>
      <c r="T764" s="8"/>
      <c r="U764" s="521"/>
      <c r="V764" s="14"/>
      <c r="W764" s="8"/>
      <c r="X764" s="227"/>
      <c r="Y764" s="8"/>
      <c r="Z764" s="109"/>
      <c r="AA764" s="213" t="s">
        <v>30</v>
      </c>
      <c r="AB764" s="74">
        <v>5.0</v>
      </c>
      <c r="AC764" s="522" t="s">
        <v>31</v>
      </c>
      <c r="AD764" s="45">
        <f>ROUND(ROUND(H728*P$764,0),0)-AB764</f>
        <v>176</v>
      </c>
      <c r="AE764" s="79"/>
    </row>
    <row r="765" ht="16.5" customHeight="1">
      <c r="A765" s="29">
        <v>61.0</v>
      </c>
      <c r="B765" s="29" t="s">
        <v>4903</v>
      </c>
      <c r="C765" s="32" t="s">
        <v>13342</v>
      </c>
      <c r="D765" s="389"/>
      <c r="E765" s="389"/>
      <c r="F765" s="523"/>
      <c r="G765" s="174"/>
      <c r="H765" s="174"/>
      <c r="I765" s="523"/>
      <c r="J765" s="94"/>
      <c r="K765" s="140"/>
      <c r="L765" s="54"/>
      <c r="M765" s="254"/>
      <c r="N765" s="482"/>
      <c r="O765" s="8"/>
      <c r="P765" s="54"/>
      <c r="Q765" s="52"/>
      <c r="R765" s="8"/>
      <c r="S765" s="8"/>
      <c r="T765" s="8"/>
      <c r="U765" s="521"/>
      <c r="V765" s="14"/>
      <c r="W765" s="54"/>
      <c r="X765" s="305" t="s">
        <v>20</v>
      </c>
      <c r="Y765" s="41" t="s">
        <v>21</v>
      </c>
      <c r="Z765" s="86">
        <v>0.85</v>
      </c>
      <c r="AA765" s="75"/>
      <c r="AB765" s="213"/>
      <c r="AC765" s="213"/>
      <c r="AD765" s="45">
        <f>ROUND(ROUND(H728*P$764,0)*Z765,0)</f>
        <v>154</v>
      </c>
      <c r="AE765" s="79"/>
    </row>
    <row r="766" ht="16.5" customHeight="1">
      <c r="A766" s="29">
        <v>61.0</v>
      </c>
      <c r="B766" s="29" t="s">
        <v>4905</v>
      </c>
      <c r="C766" s="32" t="s">
        <v>13343</v>
      </c>
      <c r="D766" s="389"/>
      <c r="E766" s="389"/>
      <c r="F766" s="523"/>
      <c r="G766" s="174"/>
      <c r="H766" s="174"/>
      <c r="I766" s="174"/>
      <c r="J766" s="94"/>
      <c r="K766" s="140"/>
      <c r="L766" s="54"/>
      <c r="M766" s="254"/>
      <c r="N766" s="482"/>
      <c r="O766" s="8"/>
      <c r="P766" s="54"/>
      <c r="Q766" s="52"/>
      <c r="R766" s="8"/>
      <c r="S766" s="8"/>
      <c r="T766" s="8"/>
      <c r="U766" s="525"/>
      <c r="V766" s="21"/>
      <c r="W766" s="109"/>
      <c r="X766" s="484"/>
      <c r="Y766" s="56"/>
      <c r="Z766" s="526"/>
      <c r="AA766" s="213" t="s">
        <v>30</v>
      </c>
      <c r="AB766" s="74">
        <v>5.0</v>
      </c>
      <c r="AC766" s="522" t="s">
        <v>31</v>
      </c>
      <c r="AD766" s="45">
        <f>ROUND(ROUND(H728*P$764,0)*Z765,0)-AB766</f>
        <v>149</v>
      </c>
      <c r="AE766" s="79"/>
    </row>
    <row r="767" ht="16.5" customHeight="1">
      <c r="A767" s="29">
        <v>61.0</v>
      </c>
      <c r="B767" s="29" t="s">
        <v>4907</v>
      </c>
      <c r="C767" s="32" t="s">
        <v>13344</v>
      </c>
      <c r="D767" s="389"/>
      <c r="E767" s="389"/>
      <c r="F767" s="532"/>
      <c r="G767" s="527"/>
      <c r="H767" s="8"/>
      <c r="I767" s="144"/>
      <c r="J767" s="94"/>
      <c r="K767" s="140"/>
      <c r="L767" s="54"/>
      <c r="M767" s="254"/>
      <c r="N767" s="8"/>
      <c r="O767" s="8"/>
      <c r="P767" s="54"/>
      <c r="Q767" s="52"/>
      <c r="R767" s="8"/>
      <c r="S767" s="8"/>
      <c r="T767" s="8"/>
      <c r="U767" s="102" t="s">
        <v>326</v>
      </c>
      <c r="V767" s="41" t="s">
        <v>21</v>
      </c>
      <c r="W767" s="60">
        <v>0.7</v>
      </c>
      <c r="X767" s="37"/>
      <c r="Y767" s="7"/>
      <c r="Z767" s="39"/>
      <c r="AA767" s="213"/>
      <c r="AB767" s="213"/>
      <c r="AC767" s="213"/>
      <c r="AD767" s="45">
        <f>ROUND(ROUND(H728*P$764,0)*W767,0)</f>
        <v>127</v>
      </c>
      <c r="AE767" s="79"/>
    </row>
    <row r="768" ht="16.5" customHeight="1">
      <c r="A768" s="29">
        <v>61.0</v>
      </c>
      <c r="B768" s="29" t="s">
        <v>4909</v>
      </c>
      <c r="C768" s="32" t="s">
        <v>13345</v>
      </c>
      <c r="D768" s="389"/>
      <c r="E768" s="389"/>
      <c r="F768" s="532"/>
      <c r="G768" s="527"/>
      <c r="H768" s="8"/>
      <c r="I768" s="144"/>
      <c r="J768" s="94"/>
      <c r="K768" s="140"/>
      <c r="L768" s="54"/>
      <c r="M768" s="254"/>
      <c r="N768" s="8"/>
      <c r="O768" s="8"/>
      <c r="P768" s="54"/>
      <c r="Q768" s="52"/>
      <c r="R768" s="8"/>
      <c r="S768" s="8"/>
      <c r="T768" s="8"/>
      <c r="U768" s="482"/>
      <c r="V768" s="83"/>
      <c r="W768" s="528"/>
      <c r="X768" s="227"/>
      <c r="Y768" s="22"/>
      <c r="Z768" s="109"/>
      <c r="AA768" s="213" t="s">
        <v>30</v>
      </c>
      <c r="AB768" s="74">
        <v>5.0</v>
      </c>
      <c r="AC768" s="522" t="s">
        <v>31</v>
      </c>
      <c r="AD768" s="45">
        <f>ROUND(ROUND(H728*P$764,0)*W767,0)-AB768</f>
        <v>122</v>
      </c>
      <c r="AE768" s="79"/>
    </row>
    <row r="769" ht="16.5" customHeight="1">
      <c r="A769" s="29">
        <v>61.0</v>
      </c>
      <c r="B769" s="29" t="s">
        <v>4911</v>
      </c>
      <c r="C769" s="32" t="s">
        <v>13346</v>
      </c>
      <c r="D769" s="389"/>
      <c r="E769" s="389"/>
      <c r="F769" s="543"/>
      <c r="G769" s="113"/>
      <c r="H769" s="8"/>
      <c r="I769" s="144"/>
      <c r="J769" s="94"/>
      <c r="K769" s="140"/>
      <c r="L769" s="54"/>
      <c r="M769" s="254"/>
      <c r="N769" s="8"/>
      <c r="O769" s="8"/>
      <c r="P769" s="54"/>
      <c r="Q769" s="52"/>
      <c r="R769" s="8"/>
      <c r="S769" s="8"/>
      <c r="T769" s="8"/>
      <c r="U769" s="482"/>
      <c r="V769" s="99"/>
      <c r="W769" s="529"/>
      <c r="X769" s="305" t="s">
        <v>20</v>
      </c>
      <c r="Y769" s="41" t="s">
        <v>21</v>
      </c>
      <c r="Z769" s="86">
        <v>0.85</v>
      </c>
      <c r="AA769" s="75"/>
      <c r="AB769" s="213"/>
      <c r="AC769" s="213"/>
      <c r="AD769" s="45">
        <f>ROUND(ROUND(ROUND(H728*P$764,0)*W767,0)*Z769,0)</f>
        <v>108</v>
      </c>
      <c r="AE769" s="79"/>
    </row>
    <row r="770" ht="16.5" customHeight="1">
      <c r="A770" s="29">
        <v>61.0</v>
      </c>
      <c r="B770" s="29" t="s">
        <v>4913</v>
      </c>
      <c r="C770" s="32" t="s">
        <v>13347</v>
      </c>
      <c r="D770" s="389"/>
      <c r="E770" s="231"/>
      <c r="F770" s="543"/>
      <c r="G770" s="113"/>
      <c r="H770" s="8"/>
      <c r="I770" s="144"/>
      <c r="J770" s="94"/>
      <c r="K770" s="140"/>
      <c r="L770" s="54"/>
      <c r="M770" s="254"/>
      <c r="N770" s="8"/>
      <c r="O770" s="8"/>
      <c r="P770" s="54"/>
      <c r="Q770" s="52"/>
      <c r="R770" s="8"/>
      <c r="S770" s="8"/>
      <c r="T770" s="8"/>
      <c r="U770" s="530"/>
      <c r="V770" s="24"/>
      <c r="W770" s="26"/>
      <c r="X770" s="484"/>
      <c r="Y770" s="56"/>
      <c r="Z770" s="526"/>
      <c r="AA770" s="213" t="s">
        <v>30</v>
      </c>
      <c r="AB770" s="74">
        <v>5.0</v>
      </c>
      <c r="AC770" s="522" t="s">
        <v>31</v>
      </c>
      <c r="AD770" s="45">
        <f>ROUND(ROUND(ROUND(H728*P$764,0)*W767,0)*Z769,0)-AB770</f>
        <v>103</v>
      </c>
      <c r="AE770" s="79"/>
    </row>
    <row r="771" ht="16.5" customHeight="1">
      <c r="A771" s="29">
        <v>61.0</v>
      </c>
      <c r="B771" s="29" t="s">
        <v>4915</v>
      </c>
      <c r="C771" s="32" t="s">
        <v>13348</v>
      </c>
      <c r="D771" s="389"/>
      <c r="E771" s="231"/>
      <c r="F771" s="543"/>
      <c r="G771" s="113"/>
      <c r="H771" s="8"/>
      <c r="I771" s="144"/>
      <c r="J771" s="94"/>
      <c r="K771" s="140"/>
      <c r="L771" s="54"/>
      <c r="M771" s="254"/>
      <c r="N771" s="8"/>
      <c r="O771" s="8"/>
      <c r="P771" s="54"/>
      <c r="Q771" s="52"/>
      <c r="R771" s="8"/>
      <c r="S771" s="8"/>
      <c r="T771" s="54"/>
      <c r="U771" s="102" t="s">
        <v>329</v>
      </c>
      <c r="V771" s="83" t="s">
        <v>21</v>
      </c>
      <c r="W771" s="528">
        <v>0.85</v>
      </c>
      <c r="X771" s="37"/>
      <c r="Y771" s="7"/>
      <c r="Z771" s="39"/>
      <c r="AA771" s="213"/>
      <c r="AB771" s="213"/>
      <c r="AC771" s="213"/>
      <c r="AD771" s="45">
        <f>ROUND(ROUND(H728*P$764,0)*W771,0)</f>
        <v>154</v>
      </c>
      <c r="AE771" s="79"/>
    </row>
    <row r="772" ht="16.5" customHeight="1">
      <c r="A772" s="29">
        <v>61.0</v>
      </c>
      <c r="B772" s="29" t="s">
        <v>4917</v>
      </c>
      <c r="C772" s="32" t="s">
        <v>13349</v>
      </c>
      <c r="D772" s="389"/>
      <c r="E772" s="231"/>
      <c r="F772" s="543"/>
      <c r="G772" s="113"/>
      <c r="H772" s="8"/>
      <c r="I772" s="144"/>
      <c r="J772" s="94"/>
      <c r="K772" s="140"/>
      <c r="L772" s="54"/>
      <c r="M772" s="254"/>
      <c r="N772" s="8"/>
      <c r="O772" s="8"/>
      <c r="P772" s="54"/>
      <c r="Q772" s="52"/>
      <c r="R772" s="8"/>
      <c r="S772" s="8"/>
      <c r="T772" s="8"/>
      <c r="U772" s="482"/>
      <c r="V772" s="83"/>
      <c r="W772" s="528"/>
      <c r="X772" s="52"/>
      <c r="Y772" s="22"/>
      <c r="Z772" s="109"/>
      <c r="AA772" s="213" t="s">
        <v>30</v>
      </c>
      <c r="AB772" s="74">
        <v>5.0</v>
      </c>
      <c r="AC772" s="522" t="s">
        <v>31</v>
      </c>
      <c r="AD772" s="45">
        <f>ROUND(ROUND(H728*P$764,0)*W771,0)-AB772</f>
        <v>149</v>
      </c>
      <c r="AE772" s="79"/>
    </row>
    <row r="773" ht="16.5" customHeight="1">
      <c r="A773" s="29">
        <v>61.0</v>
      </c>
      <c r="B773" s="29" t="s">
        <v>4919</v>
      </c>
      <c r="C773" s="32" t="s">
        <v>13350</v>
      </c>
      <c r="D773" s="389"/>
      <c r="E773" s="231"/>
      <c r="F773" s="532"/>
      <c r="G773" s="527"/>
      <c r="H773" s="527"/>
      <c r="I773" s="532"/>
      <c r="J773" s="94"/>
      <c r="K773" s="140"/>
      <c r="L773" s="54"/>
      <c r="M773" s="254"/>
      <c r="N773" s="8"/>
      <c r="O773" s="8"/>
      <c r="P773" s="54"/>
      <c r="Q773" s="52"/>
      <c r="R773" s="8"/>
      <c r="S773" s="8"/>
      <c r="T773" s="8"/>
      <c r="U773" s="482"/>
      <c r="V773" s="99"/>
      <c r="W773" s="529"/>
      <c r="X773" s="305" t="s">
        <v>20</v>
      </c>
      <c r="Y773" s="41" t="s">
        <v>21</v>
      </c>
      <c r="Z773" s="86">
        <v>0.85</v>
      </c>
      <c r="AA773" s="75"/>
      <c r="AB773" s="213"/>
      <c r="AC773" s="213"/>
      <c r="AD773" s="45">
        <f>ROUND(ROUND(ROUND(H728*P$764,0)*W771,0)*Z773,0)</f>
        <v>131</v>
      </c>
      <c r="AE773" s="79"/>
    </row>
    <row r="774" ht="16.5" customHeight="1">
      <c r="A774" s="29">
        <v>61.0</v>
      </c>
      <c r="B774" s="29" t="s">
        <v>4921</v>
      </c>
      <c r="C774" s="32" t="s">
        <v>13351</v>
      </c>
      <c r="D774" s="389"/>
      <c r="E774" s="231"/>
      <c r="F774" s="532"/>
      <c r="G774" s="527"/>
      <c r="H774" s="527"/>
      <c r="I774" s="532"/>
      <c r="J774" s="94"/>
      <c r="K774" s="140"/>
      <c r="L774" s="54"/>
      <c r="M774" s="254"/>
      <c r="N774" s="8"/>
      <c r="O774" s="8"/>
      <c r="P774" s="54"/>
      <c r="Q774" s="227"/>
      <c r="R774" s="22"/>
      <c r="S774" s="22"/>
      <c r="T774" s="22"/>
      <c r="U774" s="484"/>
      <c r="V774" s="24"/>
      <c r="W774" s="26"/>
      <c r="X774" s="484"/>
      <c r="Y774" s="56"/>
      <c r="Z774" s="526"/>
      <c r="AA774" s="213" t="s">
        <v>30</v>
      </c>
      <c r="AB774" s="74">
        <v>5.0</v>
      </c>
      <c r="AC774" s="522" t="s">
        <v>31</v>
      </c>
      <c r="AD774" s="45">
        <f>ROUND(ROUND(ROUND(H728*P$764,0)*W771,0)*Z773,0)-AB774</f>
        <v>126</v>
      </c>
      <c r="AE774" s="79"/>
    </row>
    <row r="775" ht="16.5" customHeight="1">
      <c r="A775" s="403">
        <v>61.0</v>
      </c>
      <c r="B775" s="403" t="s">
        <v>4923</v>
      </c>
      <c r="C775" s="405" t="s">
        <v>13352</v>
      </c>
      <c r="D775" s="389"/>
      <c r="E775" s="389"/>
      <c r="F775" s="532"/>
      <c r="G775" s="527"/>
      <c r="H775" s="527"/>
      <c r="I775" s="532"/>
      <c r="J775" s="94"/>
      <c r="K775" s="140"/>
      <c r="L775" s="54"/>
      <c r="M775" s="254"/>
      <c r="N775" s="8"/>
      <c r="O775" s="8"/>
      <c r="P775" s="54"/>
      <c r="Q775" s="604" t="s">
        <v>23</v>
      </c>
      <c r="R775" s="605" t="s">
        <v>24</v>
      </c>
      <c r="S775" s="606"/>
      <c r="T775" s="606"/>
      <c r="U775" s="607"/>
      <c r="V775" s="608"/>
      <c r="W775" s="609"/>
      <c r="X775" s="610"/>
      <c r="Y775" s="611"/>
      <c r="Z775" s="612"/>
      <c r="AA775" s="613"/>
      <c r="AB775" s="613"/>
      <c r="AC775" s="613"/>
      <c r="AD775" s="414">
        <f>ROUND(ROUND(H728*P$764,0)*T776,0)</f>
        <v>127</v>
      </c>
      <c r="AE775" s="79"/>
    </row>
    <row r="776" ht="16.5" customHeight="1">
      <c r="A776" s="403">
        <v>61.0</v>
      </c>
      <c r="B776" s="403" t="s">
        <v>4925</v>
      </c>
      <c r="C776" s="405" t="s">
        <v>13353</v>
      </c>
      <c r="D776" s="389"/>
      <c r="E776" s="389"/>
      <c r="F776" s="532"/>
      <c r="G776" s="527"/>
      <c r="H776" s="527"/>
      <c r="I776" s="532"/>
      <c r="J776" s="94"/>
      <c r="K776" s="140"/>
      <c r="L776" s="54"/>
      <c r="M776" s="254"/>
      <c r="N776" s="8"/>
      <c r="O776" s="8"/>
      <c r="P776" s="54"/>
      <c r="Q776" s="481"/>
      <c r="R776" s="506"/>
      <c r="S776" s="614" t="s">
        <v>21</v>
      </c>
      <c r="T776" s="615">
        <v>0.7</v>
      </c>
      <c r="U776" s="616"/>
      <c r="V776" s="617"/>
      <c r="W776" s="618"/>
      <c r="X776" s="634"/>
      <c r="Y776" s="620"/>
      <c r="Z776" s="621"/>
      <c r="AA776" s="613" t="s">
        <v>30</v>
      </c>
      <c r="AB776" s="622">
        <v>5.0</v>
      </c>
      <c r="AC776" s="623" t="s">
        <v>31</v>
      </c>
      <c r="AD776" s="414">
        <f>ROUND(ROUND(H728*P$764,0)*T776,0)-AB776</f>
        <v>122</v>
      </c>
      <c r="AE776" s="79"/>
    </row>
    <row r="777" ht="16.5" customHeight="1">
      <c r="A777" s="403">
        <v>61.0</v>
      </c>
      <c r="B777" s="403" t="s">
        <v>4927</v>
      </c>
      <c r="C777" s="405" t="s">
        <v>13354</v>
      </c>
      <c r="D777" s="389"/>
      <c r="E777" s="389"/>
      <c r="F777" s="532"/>
      <c r="G777" s="527"/>
      <c r="H777" s="527"/>
      <c r="I777" s="532"/>
      <c r="J777" s="94"/>
      <c r="K777" s="140"/>
      <c r="L777" s="54"/>
      <c r="M777" s="254"/>
      <c r="N777" s="8"/>
      <c r="O777" s="8"/>
      <c r="P777" s="54"/>
      <c r="Q777" s="481"/>
      <c r="R777" s="506"/>
      <c r="S777" s="618"/>
      <c r="T777" s="618"/>
      <c r="U777" s="616"/>
      <c r="V777" s="617"/>
      <c r="W777" s="618"/>
      <c r="X777" s="507" t="s">
        <v>20</v>
      </c>
      <c r="Y777" s="624" t="s">
        <v>21</v>
      </c>
      <c r="Z777" s="625">
        <v>0.85</v>
      </c>
      <c r="AA777" s="626"/>
      <c r="AB777" s="613"/>
      <c r="AC777" s="613"/>
      <c r="AD777" s="414">
        <f>ROUND(ROUND(ROUND(H728*P$764,0)*T776,0)*Z777,0)</f>
        <v>108</v>
      </c>
      <c r="AE777" s="79"/>
    </row>
    <row r="778" ht="16.5" customHeight="1">
      <c r="A778" s="403">
        <v>61.0</v>
      </c>
      <c r="B778" s="403" t="s">
        <v>4929</v>
      </c>
      <c r="C778" s="405" t="s">
        <v>13355</v>
      </c>
      <c r="D778" s="389"/>
      <c r="E778" s="389"/>
      <c r="F778" s="532"/>
      <c r="G778" s="527"/>
      <c r="H778" s="527"/>
      <c r="I778" s="532"/>
      <c r="J778" s="94"/>
      <c r="K778" s="140"/>
      <c r="L778" s="54"/>
      <c r="M778" s="254"/>
      <c r="N778" s="8"/>
      <c r="O778" s="8"/>
      <c r="P778" s="54"/>
      <c r="Q778" s="508"/>
      <c r="R778" s="510"/>
      <c r="S778" s="614"/>
      <c r="T778" s="614"/>
      <c r="U778" s="627"/>
      <c r="V778" s="628"/>
      <c r="W778" s="629"/>
      <c r="X778" s="495"/>
      <c r="Y778" s="630"/>
      <c r="Z778" s="631"/>
      <c r="AA778" s="613" t="s">
        <v>30</v>
      </c>
      <c r="AB778" s="622">
        <v>5.0</v>
      </c>
      <c r="AC778" s="623" t="s">
        <v>31</v>
      </c>
      <c r="AD778" s="414">
        <f>ROUND(ROUND(ROUND(H728*P$764,0)*T776,0)*Z777,0)-AB778</f>
        <v>103</v>
      </c>
      <c r="AE778" s="79"/>
    </row>
    <row r="779" ht="16.5" customHeight="1">
      <c r="A779" s="403">
        <v>61.0</v>
      </c>
      <c r="B779" s="403" t="s">
        <v>4931</v>
      </c>
      <c r="C779" s="405" t="s">
        <v>13356</v>
      </c>
      <c r="D779" s="389"/>
      <c r="E779" s="389"/>
      <c r="F779" s="532"/>
      <c r="G779" s="527"/>
      <c r="H779" s="527"/>
      <c r="I779" s="532"/>
      <c r="J779" s="94"/>
      <c r="K779" s="140"/>
      <c r="L779" s="54"/>
      <c r="M779" s="254"/>
      <c r="N779" s="8"/>
      <c r="O779" s="8"/>
      <c r="P779" s="54"/>
      <c r="Q779" s="632"/>
      <c r="R779" s="618"/>
      <c r="S779" s="618"/>
      <c r="T779" s="618"/>
      <c r="U779" s="605" t="s">
        <v>326</v>
      </c>
      <c r="V779" s="624" t="s">
        <v>21</v>
      </c>
      <c r="W779" s="633">
        <v>0.7</v>
      </c>
      <c r="X779" s="610"/>
      <c r="Y779" s="611"/>
      <c r="Z779" s="612"/>
      <c r="AA779" s="613"/>
      <c r="AB779" s="613"/>
      <c r="AC779" s="613"/>
      <c r="AD779" s="414">
        <f>ROUND(ROUND(ROUND(H728*P$764,0)*T776,0)*W779,0)</f>
        <v>89</v>
      </c>
      <c r="AE779" s="79"/>
    </row>
    <row r="780" ht="16.5" customHeight="1">
      <c r="A780" s="403">
        <v>61.0</v>
      </c>
      <c r="B780" s="403" t="s">
        <v>4933</v>
      </c>
      <c r="C780" s="405" t="s">
        <v>13357</v>
      </c>
      <c r="D780" s="389"/>
      <c r="E780" s="389"/>
      <c r="F780" s="532"/>
      <c r="G780" s="527"/>
      <c r="H780" s="527"/>
      <c r="I780" s="532"/>
      <c r="J780" s="94"/>
      <c r="K780" s="140"/>
      <c r="L780" s="54"/>
      <c r="M780" s="254"/>
      <c r="N780" s="8"/>
      <c r="O780" s="8"/>
      <c r="P780" s="54"/>
      <c r="Q780" s="632"/>
      <c r="R780" s="618"/>
      <c r="S780" s="618"/>
      <c r="T780" s="618"/>
      <c r="U780" s="506"/>
      <c r="V780" s="614"/>
      <c r="W780" s="615"/>
      <c r="X780" s="634"/>
      <c r="Y780" s="635"/>
      <c r="Z780" s="621"/>
      <c r="AA780" s="613" t="s">
        <v>30</v>
      </c>
      <c r="AB780" s="622">
        <v>5.0</v>
      </c>
      <c r="AC780" s="623" t="s">
        <v>31</v>
      </c>
      <c r="AD780" s="414">
        <f>ROUND(ROUND(ROUND(H728*P$764,0)*T776,0)*W779,0)-AB780</f>
        <v>84</v>
      </c>
      <c r="AE780" s="79"/>
    </row>
    <row r="781" ht="16.5" customHeight="1">
      <c r="A781" s="403">
        <v>61.0</v>
      </c>
      <c r="B781" s="403" t="s">
        <v>4935</v>
      </c>
      <c r="C781" s="405" t="s">
        <v>13358</v>
      </c>
      <c r="D781" s="389"/>
      <c r="E781" s="389"/>
      <c r="F781" s="532"/>
      <c r="G781" s="527"/>
      <c r="H781" s="527"/>
      <c r="I781" s="532"/>
      <c r="J781" s="94"/>
      <c r="K781" s="140"/>
      <c r="L781" s="54"/>
      <c r="M781" s="254"/>
      <c r="N781" s="8"/>
      <c r="O781" s="8"/>
      <c r="P781" s="54"/>
      <c r="Q781" s="636"/>
      <c r="R781" s="614"/>
      <c r="S781" s="637"/>
      <c r="T781" s="638"/>
      <c r="U781" s="510"/>
      <c r="V781" s="639"/>
      <c r="W781" s="640"/>
      <c r="X781" s="507" t="s">
        <v>20</v>
      </c>
      <c r="Y781" s="624" t="s">
        <v>21</v>
      </c>
      <c r="Z781" s="625">
        <v>0.85</v>
      </c>
      <c r="AA781" s="626"/>
      <c r="AB781" s="613"/>
      <c r="AC781" s="613"/>
      <c r="AD781" s="414">
        <f>ROUND(ROUND(ROUND(ROUND(H728*P$764,0)*T776,0)*W779,0)*Z781,0)</f>
        <v>76</v>
      </c>
      <c r="AE781" s="79"/>
    </row>
    <row r="782" ht="16.5" customHeight="1">
      <c r="A782" s="403">
        <v>61.0</v>
      </c>
      <c r="B782" s="403" t="s">
        <v>4937</v>
      </c>
      <c r="C782" s="405" t="s">
        <v>13359</v>
      </c>
      <c r="D782" s="389"/>
      <c r="E782" s="389"/>
      <c r="F782" s="532"/>
      <c r="G782" s="527"/>
      <c r="H782" s="527"/>
      <c r="I782" s="532"/>
      <c r="J782" s="94"/>
      <c r="K782" s="140"/>
      <c r="L782" s="54"/>
      <c r="M782" s="254"/>
      <c r="N782" s="8"/>
      <c r="O782" s="8"/>
      <c r="P782" s="54"/>
      <c r="Q782" s="636"/>
      <c r="R782" s="614"/>
      <c r="S782" s="614"/>
      <c r="T782" s="614"/>
      <c r="U782" s="641"/>
      <c r="V782" s="642"/>
      <c r="W782" s="643"/>
      <c r="X782" s="495"/>
      <c r="Y782" s="630"/>
      <c r="Z782" s="631"/>
      <c r="AA782" s="613" t="s">
        <v>30</v>
      </c>
      <c r="AB782" s="622">
        <v>5.0</v>
      </c>
      <c r="AC782" s="623" t="s">
        <v>31</v>
      </c>
      <c r="AD782" s="414">
        <f>ROUND(ROUND(ROUND(ROUND(H728*P$764,0)*T776,0)*W779,0)*Z781,0)-AB782</f>
        <v>71</v>
      </c>
      <c r="AE782" s="79"/>
    </row>
    <row r="783" ht="16.5" customHeight="1">
      <c r="A783" s="403">
        <v>61.0</v>
      </c>
      <c r="B783" s="403" t="s">
        <v>4939</v>
      </c>
      <c r="C783" s="405" t="s">
        <v>13360</v>
      </c>
      <c r="D783" s="389"/>
      <c r="E783" s="389"/>
      <c r="F783" s="532"/>
      <c r="G783" s="527"/>
      <c r="H783" s="527"/>
      <c r="I783" s="532"/>
      <c r="J783" s="94"/>
      <c r="K783" s="140"/>
      <c r="L783" s="54"/>
      <c r="M783" s="254"/>
      <c r="N783" s="8"/>
      <c r="O783" s="8"/>
      <c r="P783" s="54"/>
      <c r="Q783" s="632"/>
      <c r="R783" s="614"/>
      <c r="S783" s="644"/>
      <c r="T783" s="645"/>
      <c r="U783" s="605" t="s">
        <v>329</v>
      </c>
      <c r="V783" s="614" t="s">
        <v>21</v>
      </c>
      <c r="W783" s="615">
        <v>0.85</v>
      </c>
      <c r="X783" s="610"/>
      <c r="Y783" s="611"/>
      <c r="Z783" s="612"/>
      <c r="AA783" s="613"/>
      <c r="AB783" s="613"/>
      <c r="AC783" s="613"/>
      <c r="AD783" s="414">
        <f>ROUND(ROUND(ROUND(H728*P$764,0)*T776,0)*W783,0)</f>
        <v>108</v>
      </c>
      <c r="AE783" s="79"/>
    </row>
    <row r="784" ht="16.5" customHeight="1">
      <c r="A784" s="403">
        <v>61.0</v>
      </c>
      <c r="B784" s="403" t="s">
        <v>4941</v>
      </c>
      <c r="C784" s="405" t="s">
        <v>13361</v>
      </c>
      <c r="D784" s="389"/>
      <c r="E784" s="389"/>
      <c r="F784" s="532"/>
      <c r="G784" s="527"/>
      <c r="H784" s="527"/>
      <c r="I784" s="532"/>
      <c r="J784" s="94"/>
      <c r="K784" s="140"/>
      <c r="L784" s="54"/>
      <c r="M784" s="254"/>
      <c r="N784" s="8"/>
      <c r="O784" s="8"/>
      <c r="P784" s="54"/>
      <c r="Q784" s="632"/>
      <c r="R784" s="614"/>
      <c r="S784" s="615"/>
      <c r="T784" s="615"/>
      <c r="U784" s="506"/>
      <c r="V784" s="614"/>
      <c r="W784" s="615"/>
      <c r="X784" s="619"/>
      <c r="Y784" s="635"/>
      <c r="Z784" s="621"/>
      <c r="AA784" s="613" t="s">
        <v>30</v>
      </c>
      <c r="AB784" s="622">
        <v>5.0</v>
      </c>
      <c r="AC784" s="623" t="s">
        <v>31</v>
      </c>
      <c r="AD784" s="414">
        <f>ROUND(ROUND(ROUND(H728*P$764,0)*T776,0)*W783,0)-AB784</f>
        <v>103</v>
      </c>
      <c r="AE784" s="79"/>
    </row>
    <row r="785" ht="16.5" customHeight="1">
      <c r="A785" s="403">
        <v>61.0</v>
      </c>
      <c r="B785" s="403" t="s">
        <v>4943</v>
      </c>
      <c r="C785" s="405" t="s">
        <v>13362</v>
      </c>
      <c r="D785" s="389"/>
      <c r="E785" s="389"/>
      <c r="F785" s="532"/>
      <c r="G785" s="527"/>
      <c r="H785" s="527"/>
      <c r="I785" s="532"/>
      <c r="J785" s="94"/>
      <c r="K785" s="140"/>
      <c r="L785" s="54"/>
      <c r="M785" s="254"/>
      <c r="N785" s="8"/>
      <c r="O785" s="8"/>
      <c r="P785" s="54"/>
      <c r="Q785" s="636"/>
      <c r="R785" s="614"/>
      <c r="S785" s="615"/>
      <c r="T785" s="615"/>
      <c r="U785" s="506"/>
      <c r="V785" s="639"/>
      <c r="W785" s="640"/>
      <c r="X785" s="507" t="s">
        <v>20</v>
      </c>
      <c r="Y785" s="624" t="s">
        <v>21</v>
      </c>
      <c r="Z785" s="625">
        <v>0.85</v>
      </c>
      <c r="AA785" s="626"/>
      <c r="AB785" s="613"/>
      <c r="AC785" s="613"/>
      <c r="AD785" s="414">
        <f>ROUND(ROUND(ROUND(ROUND(H728*P$764,0)*T776,0)*W783,0)*Z785,0)</f>
        <v>92</v>
      </c>
      <c r="AE785" s="79"/>
    </row>
    <row r="786" ht="16.5" customHeight="1">
      <c r="A786" s="403">
        <v>61.0</v>
      </c>
      <c r="B786" s="403" t="s">
        <v>4945</v>
      </c>
      <c r="C786" s="405" t="s">
        <v>13363</v>
      </c>
      <c r="D786" s="389"/>
      <c r="E786" s="389"/>
      <c r="F786" s="532"/>
      <c r="G786" s="527"/>
      <c r="H786" s="527"/>
      <c r="I786" s="532"/>
      <c r="J786" s="94"/>
      <c r="K786" s="140"/>
      <c r="L786" s="54"/>
      <c r="M786" s="254"/>
      <c r="N786" s="8"/>
      <c r="O786" s="8"/>
      <c r="P786" s="54"/>
      <c r="Q786" s="632"/>
      <c r="R786" s="614"/>
      <c r="S786" s="614"/>
      <c r="T786" s="614"/>
      <c r="U786" s="495"/>
      <c r="V786" s="642"/>
      <c r="W786" s="643"/>
      <c r="X786" s="495"/>
      <c r="Y786" s="630"/>
      <c r="Z786" s="631"/>
      <c r="AA786" s="613" t="s">
        <v>30</v>
      </c>
      <c r="AB786" s="622">
        <v>5.0</v>
      </c>
      <c r="AC786" s="623" t="s">
        <v>31</v>
      </c>
      <c r="AD786" s="414">
        <f>ROUND(ROUND(ROUND(ROUND(H728*P$764,0)*T776,0)*W783,0)*Z785,0)-AB786</f>
        <v>87</v>
      </c>
      <c r="AE786" s="79"/>
    </row>
    <row r="787" ht="16.5" customHeight="1">
      <c r="A787" s="403">
        <v>61.0</v>
      </c>
      <c r="B787" s="403" t="s">
        <v>4947</v>
      </c>
      <c r="C787" s="405" t="s">
        <v>13364</v>
      </c>
      <c r="D787" s="389"/>
      <c r="E787" s="389"/>
      <c r="F787" s="532"/>
      <c r="G787" s="527"/>
      <c r="H787" s="527"/>
      <c r="I787" s="532"/>
      <c r="J787" s="94"/>
      <c r="K787" s="140"/>
      <c r="L787" s="54"/>
      <c r="M787" s="254"/>
      <c r="N787" s="8"/>
      <c r="O787" s="8"/>
      <c r="P787" s="54"/>
      <c r="Q787" s="632"/>
      <c r="R787" s="605" t="s">
        <v>27</v>
      </c>
      <c r="S787" s="606"/>
      <c r="T787" s="606"/>
      <c r="U787" s="607"/>
      <c r="V787" s="608"/>
      <c r="W787" s="609"/>
      <c r="X787" s="610"/>
      <c r="Y787" s="611"/>
      <c r="Z787" s="612"/>
      <c r="AA787" s="613"/>
      <c r="AB787" s="613"/>
      <c r="AC787" s="613"/>
      <c r="AD787" s="414">
        <f>ROUND(ROUND(H728*P$764,0)*T788,0)</f>
        <v>91</v>
      </c>
      <c r="AE787" s="79"/>
    </row>
    <row r="788" ht="16.5" customHeight="1">
      <c r="A788" s="403">
        <v>61.0</v>
      </c>
      <c r="B788" s="403" t="s">
        <v>4949</v>
      </c>
      <c r="C788" s="405" t="s">
        <v>13365</v>
      </c>
      <c r="D788" s="389"/>
      <c r="E788" s="389"/>
      <c r="F788" s="532"/>
      <c r="G788" s="527"/>
      <c r="H788" s="527"/>
      <c r="I788" s="532"/>
      <c r="J788" s="94"/>
      <c r="K788" s="140"/>
      <c r="L788" s="54"/>
      <c r="M788" s="254"/>
      <c r="N788" s="8"/>
      <c r="O788" s="8"/>
      <c r="P788" s="54"/>
      <c r="Q788" s="646"/>
      <c r="R788" s="506"/>
      <c r="S788" s="614" t="s">
        <v>21</v>
      </c>
      <c r="T788" s="615">
        <v>0.5</v>
      </c>
      <c r="U788" s="616"/>
      <c r="V788" s="617"/>
      <c r="W788" s="618"/>
      <c r="X788" s="634"/>
      <c r="Y788" s="620"/>
      <c r="Z788" s="621"/>
      <c r="AA788" s="613" t="s">
        <v>30</v>
      </c>
      <c r="AB788" s="622">
        <v>5.0</v>
      </c>
      <c r="AC788" s="623" t="s">
        <v>31</v>
      </c>
      <c r="AD788" s="414">
        <f>ROUND(ROUND(H728*P$764,0)*T788,0)-AB788</f>
        <v>86</v>
      </c>
      <c r="AE788" s="79"/>
    </row>
    <row r="789" ht="16.5" customHeight="1">
      <c r="A789" s="403">
        <v>61.0</v>
      </c>
      <c r="B789" s="403" t="s">
        <v>4951</v>
      </c>
      <c r="C789" s="405" t="s">
        <v>13366</v>
      </c>
      <c r="D789" s="389"/>
      <c r="E789" s="389"/>
      <c r="F789" s="532"/>
      <c r="G789" s="527"/>
      <c r="H789" s="527"/>
      <c r="I789" s="532"/>
      <c r="J789" s="94"/>
      <c r="K789" s="140"/>
      <c r="L789" s="54"/>
      <c r="M789" s="254"/>
      <c r="N789" s="8"/>
      <c r="O789" s="8"/>
      <c r="P789" s="54"/>
      <c r="Q789" s="646"/>
      <c r="R789" s="506"/>
      <c r="S789" s="618"/>
      <c r="T789" s="618"/>
      <c r="U789" s="616"/>
      <c r="V789" s="617"/>
      <c r="W789" s="618"/>
      <c r="X789" s="507" t="s">
        <v>20</v>
      </c>
      <c r="Y789" s="624" t="s">
        <v>21</v>
      </c>
      <c r="Z789" s="625">
        <v>0.85</v>
      </c>
      <c r="AA789" s="626"/>
      <c r="AB789" s="613"/>
      <c r="AC789" s="613"/>
      <c r="AD789" s="414">
        <f>ROUND(ROUND(ROUND(H728*P$764,0)*T788,0)*Z789,0)</f>
        <v>77</v>
      </c>
      <c r="AE789" s="79"/>
    </row>
    <row r="790" ht="16.5" customHeight="1">
      <c r="A790" s="403">
        <v>61.0</v>
      </c>
      <c r="B790" s="403" t="s">
        <v>4953</v>
      </c>
      <c r="C790" s="405" t="s">
        <v>13367</v>
      </c>
      <c r="D790" s="389"/>
      <c r="E790" s="389"/>
      <c r="F790" s="532"/>
      <c r="G790" s="527"/>
      <c r="H790" s="527"/>
      <c r="I790" s="532"/>
      <c r="J790" s="94"/>
      <c r="K790" s="140"/>
      <c r="L790" s="54"/>
      <c r="M790" s="254"/>
      <c r="N790" s="8"/>
      <c r="O790" s="8"/>
      <c r="P790" s="54"/>
      <c r="Q790" s="646"/>
      <c r="R790" s="510"/>
      <c r="S790" s="614"/>
      <c r="T790" s="614"/>
      <c r="U790" s="627"/>
      <c r="V790" s="628"/>
      <c r="W790" s="629"/>
      <c r="X790" s="495"/>
      <c r="Y790" s="630"/>
      <c r="Z790" s="631"/>
      <c r="AA790" s="613" t="s">
        <v>30</v>
      </c>
      <c r="AB790" s="622">
        <v>5.0</v>
      </c>
      <c r="AC790" s="623" t="s">
        <v>31</v>
      </c>
      <c r="AD790" s="414">
        <f>ROUND(ROUND(ROUND(H728*P$764,0)*T788,0)*Z789,0)-AB790</f>
        <v>72</v>
      </c>
      <c r="AE790" s="79"/>
    </row>
    <row r="791" ht="16.5" customHeight="1">
      <c r="A791" s="403">
        <v>61.0</v>
      </c>
      <c r="B791" s="403" t="s">
        <v>4955</v>
      </c>
      <c r="C791" s="405" t="s">
        <v>13368</v>
      </c>
      <c r="D791" s="389"/>
      <c r="E791" s="389"/>
      <c r="F791" s="532"/>
      <c r="G791" s="527"/>
      <c r="H791" s="527"/>
      <c r="I791" s="532"/>
      <c r="J791" s="94"/>
      <c r="K791" s="140"/>
      <c r="L791" s="54"/>
      <c r="M791" s="254"/>
      <c r="N791" s="8"/>
      <c r="O791" s="8"/>
      <c r="P791" s="54"/>
      <c r="Q791" s="632"/>
      <c r="R791" s="618"/>
      <c r="S791" s="618"/>
      <c r="T791" s="618"/>
      <c r="U791" s="605" t="s">
        <v>326</v>
      </c>
      <c r="V791" s="624" t="s">
        <v>21</v>
      </c>
      <c r="W791" s="633">
        <v>0.7</v>
      </c>
      <c r="X791" s="610"/>
      <c r="Y791" s="611"/>
      <c r="Z791" s="612"/>
      <c r="AA791" s="613"/>
      <c r="AB791" s="613"/>
      <c r="AC791" s="613"/>
      <c r="AD791" s="414">
        <f>ROUND(ROUND(ROUND(H728*P$764,0)*T788,0)*W791,0)</f>
        <v>64</v>
      </c>
      <c r="AE791" s="79"/>
    </row>
    <row r="792" ht="16.5" customHeight="1">
      <c r="A792" s="403">
        <v>61.0</v>
      </c>
      <c r="B792" s="403" t="s">
        <v>4957</v>
      </c>
      <c r="C792" s="405" t="s">
        <v>13369</v>
      </c>
      <c r="D792" s="389"/>
      <c r="E792" s="389"/>
      <c r="F792" s="532"/>
      <c r="G792" s="527"/>
      <c r="H792" s="527"/>
      <c r="I792" s="532"/>
      <c r="J792" s="94"/>
      <c r="K792" s="140"/>
      <c r="L792" s="54"/>
      <c r="M792" s="254"/>
      <c r="N792" s="8"/>
      <c r="O792" s="8"/>
      <c r="P792" s="54"/>
      <c r="Q792" s="632"/>
      <c r="R792" s="618"/>
      <c r="S792" s="618"/>
      <c r="T792" s="618"/>
      <c r="U792" s="506"/>
      <c r="V792" s="614"/>
      <c r="W792" s="615"/>
      <c r="X792" s="634"/>
      <c r="Y792" s="635"/>
      <c r="Z792" s="621"/>
      <c r="AA792" s="613" t="s">
        <v>30</v>
      </c>
      <c r="AB792" s="622">
        <v>5.0</v>
      </c>
      <c r="AC792" s="623" t="s">
        <v>31</v>
      </c>
      <c r="AD792" s="414">
        <f>ROUND(ROUND(ROUND(H728*P$764,0)*T788,0)*W791,0)-AB792</f>
        <v>59</v>
      </c>
      <c r="AE792" s="79"/>
    </row>
    <row r="793" ht="16.5" customHeight="1">
      <c r="A793" s="403">
        <v>61.0</v>
      </c>
      <c r="B793" s="403" t="s">
        <v>13370</v>
      </c>
      <c r="C793" s="405" t="s">
        <v>13371</v>
      </c>
      <c r="D793" s="389"/>
      <c r="E793" s="389"/>
      <c r="F793" s="532"/>
      <c r="G793" s="527"/>
      <c r="H793" s="527"/>
      <c r="I793" s="532"/>
      <c r="J793" s="94"/>
      <c r="K793" s="140"/>
      <c r="L793" s="54"/>
      <c r="M793" s="254"/>
      <c r="N793" s="8"/>
      <c r="O793" s="8"/>
      <c r="P793" s="54"/>
      <c r="Q793" s="636"/>
      <c r="R793" s="614"/>
      <c r="S793" s="637"/>
      <c r="T793" s="638"/>
      <c r="U793" s="510"/>
      <c r="V793" s="639"/>
      <c r="W793" s="640"/>
      <c r="X793" s="507" t="s">
        <v>20</v>
      </c>
      <c r="Y793" s="624" t="s">
        <v>21</v>
      </c>
      <c r="Z793" s="625">
        <v>0.85</v>
      </c>
      <c r="AA793" s="626"/>
      <c r="AB793" s="613"/>
      <c r="AC793" s="613"/>
      <c r="AD793" s="414">
        <f>ROUND(ROUND(ROUND(ROUND(H728*P$764,0)*T788,0)*W791,0)*Z793,0)</f>
        <v>54</v>
      </c>
      <c r="AE793" s="79"/>
    </row>
    <row r="794" ht="16.5" customHeight="1">
      <c r="A794" s="403">
        <v>61.0</v>
      </c>
      <c r="B794" s="403" t="s">
        <v>13372</v>
      </c>
      <c r="C794" s="405" t="s">
        <v>13373</v>
      </c>
      <c r="D794" s="389"/>
      <c r="E794" s="389"/>
      <c r="F794" s="532"/>
      <c r="G794" s="527"/>
      <c r="H794" s="527"/>
      <c r="I794" s="532"/>
      <c r="J794" s="94"/>
      <c r="K794" s="140"/>
      <c r="L794" s="54"/>
      <c r="M794" s="254"/>
      <c r="N794" s="8"/>
      <c r="O794" s="8"/>
      <c r="P794" s="54"/>
      <c r="Q794" s="636"/>
      <c r="R794" s="614"/>
      <c r="S794" s="614"/>
      <c r="T794" s="614"/>
      <c r="U794" s="641"/>
      <c r="V794" s="642"/>
      <c r="W794" s="643"/>
      <c r="X794" s="495"/>
      <c r="Y794" s="630"/>
      <c r="Z794" s="631"/>
      <c r="AA794" s="613" t="s">
        <v>30</v>
      </c>
      <c r="AB794" s="622">
        <v>5.0</v>
      </c>
      <c r="AC794" s="623" t="s">
        <v>31</v>
      </c>
      <c r="AD794" s="414">
        <f>ROUND(ROUND(ROUND(ROUND(H728*P$764,0)*T788,0)*W791,0)*Z793,0)-AB794</f>
        <v>49</v>
      </c>
      <c r="AE794" s="79"/>
    </row>
    <row r="795" ht="16.5" customHeight="1">
      <c r="A795" s="403">
        <v>61.0</v>
      </c>
      <c r="B795" s="403" t="s">
        <v>13374</v>
      </c>
      <c r="C795" s="405" t="s">
        <v>13375</v>
      </c>
      <c r="D795" s="389"/>
      <c r="E795" s="389"/>
      <c r="F795" s="532"/>
      <c r="G795" s="527"/>
      <c r="H795" s="527"/>
      <c r="I795" s="532"/>
      <c r="J795" s="94"/>
      <c r="K795" s="140"/>
      <c r="L795" s="54"/>
      <c r="M795" s="254"/>
      <c r="N795" s="8"/>
      <c r="O795" s="8"/>
      <c r="P795" s="54"/>
      <c r="Q795" s="632"/>
      <c r="R795" s="614"/>
      <c r="S795" s="644"/>
      <c r="T795" s="645"/>
      <c r="U795" s="605" t="s">
        <v>329</v>
      </c>
      <c r="V795" s="614" t="s">
        <v>21</v>
      </c>
      <c r="W795" s="615">
        <v>0.85</v>
      </c>
      <c r="X795" s="610"/>
      <c r="Y795" s="611"/>
      <c r="Z795" s="612"/>
      <c r="AA795" s="613"/>
      <c r="AB795" s="613"/>
      <c r="AC795" s="613"/>
      <c r="AD795" s="414">
        <f>ROUND(ROUND(ROUND(H728*P$764,0)*T788,0)*W795,0)</f>
        <v>77</v>
      </c>
      <c r="AE795" s="79"/>
    </row>
    <row r="796" ht="16.5" customHeight="1">
      <c r="A796" s="403">
        <v>61.0</v>
      </c>
      <c r="B796" s="403" t="s">
        <v>13376</v>
      </c>
      <c r="C796" s="405" t="s">
        <v>13377</v>
      </c>
      <c r="D796" s="389"/>
      <c r="E796" s="389"/>
      <c r="F796" s="532"/>
      <c r="G796" s="527"/>
      <c r="H796" s="527"/>
      <c r="I796" s="532"/>
      <c r="J796" s="94"/>
      <c r="K796" s="140"/>
      <c r="L796" s="54"/>
      <c r="M796" s="254"/>
      <c r="N796" s="8"/>
      <c r="O796" s="8"/>
      <c r="P796" s="54"/>
      <c r="Q796" s="632"/>
      <c r="R796" s="614"/>
      <c r="S796" s="615"/>
      <c r="T796" s="615"/>
      <c r="U796" s="506"/>
      <c r="V796" s="614"/>
      <c r="W796" s="615"/>
      <c r="X796" s="619"/>
      <c r="Y796" s="635"/>
      <c r="Z796" s="621"/>
      <c r="AA796" s="613" t="s">
        <v>30</v>
      </c>
      <c r="AB796" s="622">
        <v>5.0</v>
      </c>
      <c r="AC796" s="623" t="s">
        <v>31</v>
      </c>
      <c r="AD796" s="414">
        <f>ROUND(ROUND(ROUND(H728*P$764,0)*T788,0)*W795,0)-AB796</f>
        <v>72</v>
      </c>
      <c r="AE796" s="79"/>
    </row>
    <row r="797" ht="16.5" customHeight="1">
      <c r="A797" s="403">
        <v>61.0</v>
      </c>
      <c r="B797" s="403" t="s">
        <v>13378</v>
      </c>
      <c r="C797" s="405" t="s">
        <v>13379</v>
      </c>
      <c r="D797" s="389"/>
      <c r="E797" s="389"/>
      <c r="F797" s="532"/>
      <c r="G797" s="527"/>
      <c r="H797" s="527"/>
      <c r="I797" s="532"/>
      <c r="J797" s="94"/>
      <c r="K797" s="140"/>
      <c r="L797" s="54"/>
      <c r="M797" s="254"/>
      <c r="N797" s="8"/>
      <c r="O797" s="8"/>
      <c r="P797" s="54"/>
      <c r="Q797" s="636"/>
      <c r="R797" s="614"/>
      <c r="S797" s="615"/>
      <c r="T797" s="615"/>
      <c r="U797" s="506"/>
      <c r="V797" s="639"/>
      <c r="W797" s="640"/>
      <c r="X797" s="507" t="s">
        <v>20</v>
      </c>
      <c r="Y797" s="624" t="s">
        <v>21</v>
      </c>
      <c r="Z797" s="625">
        <v>0.85</v>
      </c>
      <c r="AA797" s="626"/>
      <c r="AB797" s="613"/>
      <c r="AC797" s="613"/>
      <c r="AD797" s="414">
        <f>ROUND(ROUND(ROUND(ROUND(H728*P$764,0)*T788,0)*W795,0)*Z797,0)</f>
        <v>65</v>
      </c>
      <c r="AE797" s="79"/>
    </row>
    <row r="798" ht="16.5" customHeight="1">
      <c r="A798" s="403">
        <v>61.0</v>
      </c>
      <c r="B798" s="403" t="s">
        <v>13380</v>
      </c>
      <c r="C798" s="405" t="s">
        <v>13381</v>
      </c>
      <c r="D798" s="389"/>
      <c r="E798" s="389"/>
      <c r="F798" s="532"/>
      <c r="G798" s="527"/>
      <c r="H798" s="527"/>
      <c r="I798" s="532"/>
      <c r="J798" s="94"/>
      <c r="K798" s="140"/>
      <c r="L798" s="54"/>
      <c r="M798" s="254"/>
      <c r="N798" s="8"/>
      <c r="O798" s="8"/>
      <c r="P798" s="54"/>
      <c r="Q798" s="647"/>
      <c r="R798" s="614"/>
      <c r="S798" s="614"/>
      <c r="T798" s="614"/>
      <c r="U798" s="495"/>
      <c r="V798" s="642"/>
      <c r="W798" s="643"/>
      <c r="X798" s="495"/>
      <c r="Y798" s="630"/>
      <c r="Z798" s="631"/>
      <c r="AA798" s="613" t="s">
        <v>30</v>
      </c>
      <c r="AB798" s="622">
        <v>5.0</v>
      </c>
      <c r="AC798" s="623" t="s">
        <v>31</v>
      </c>
      <c r="AD798" s="414">
        <f>ROUND(ROUND(ROUND(ROUND(H728*P$764,0)*T788,0)*W795,0)*Z797,0)-AB798</f>
        <v>60</v>
      </c>
      <c r="AE798" s="79"/>
    </row>
    <row r="799" ht="16.5" customHeight="1">
      <c r="A799" s="29">
        <v>61.0</v>
      </c>
      <c r="B799" s="29" t="s">
        <v>13382</v>
      </c>
      <c r="C799" s="32" t="s">
        <v>13383</v>
      </c>
      <c r="D799" s="389"/>
      <c r="E799" s="389"/>
      <c r="F799" s="532"/>
      <c r="G799" s="527"/>
      <c r="H799" s="527"/>
      <c r="I799" s="532"/>
      <c r="J799" s="130" t="s">
        <v>38</v>
      </c>
      <c r="K799" s="538"/>
      <c r="L799" s="590"/>
      <c r="M799" s="241" t="s">
        <v>4961</v>
      </c>
      <c r="N799" s="598" t="s">
        <v>4962</v>
      </c>
      <c r="O799" s="7"/>
      <c r="P799" s="7"/>
      <c r="Q799" s="37"/>
      <c r="R799" s="7"/>
      <c r="S799" s="7"/>
      <c r="T799" s="7"/>
      <c r="U799" s="521"/>
      <c r="V799" s="14"/>
      <c r="W799" s="8"/>
      <c r="X799" s="37"/>
      <c r="Y799" s="7"/>
      <c r="Z799" s="39"/>
      <c r="AA799" s="213"/>
      <c r="AB799" s="213"/>
      <c r="AC799" s="213"/>
      <c r="AD799" s="45">
        <f>ROUND(ROUND(H728+K800,0)*P$800,0)</f>
        <v>257</v>
      </c>
      <c r="AE799" s="79"/>
    </row>
    <row r="800" ht="16.5" customHeight="1">
      <c r="A800" s="29">
        <v>61.0</v>
      </c>
      <c r="B800" s="29" t="s">
        <v>13384</v>
      </c>
      <c r="C800" s="32" t="s">
        <v>13385</v>
      </c>
      <c r="D800" s="231"/>
      <c r="E800" s="231"/>
      <c r="F800" s="523"/>
      <c r="G800" s="174"/>
      <c r="H800" s="174"/>
      <c r="I800" s="523"/>
      <c r="J800" s="482"/>
      <c r="K800" s="83">
        <v>6.0</v>
      </c>
      <c r="L800" s="594" t="s">
        <v>40</v>
      </c>
      <c r="M800" s="481"/>
      <c r="N800" s="482"/>
      <c r="O800" s="83" t="s">
        <v>21</v>
      </c>
      <c r="P800" s="528">
        <v>0.7</v>
      </c>
      <c r="Q800" s="52"/>
      <c r="R800" s="8"/>
      <c r="S800" s="8"/>
      <c r="T800" s="8"/>
      <c r="U800" s="521"/>
      <c r="V800" s="14"/>
      <c r="W800" s="8"/>
      <c r="X800" s="227"/>
      <c r="Y800" s="8"/>
      <c r="Z800" s="109"/>
      <c r="AA800" s="213" t="s">
        <v>30</v>
      </c>
      <c r="AB800" s="74">
        <v>5.0</v>
      </c>
      <c r="AC800" s="522" t="s">
        <v>31</v>
      </c>
      <c r="AD800" s="45">
        <f>ROUND(ROUND(H728+K800,0)*P$800,0)-AB800</f>
        <v>252</v>
      </c>
      <c r="AE800" s="79"/>
    </row>
    <row r="801" ht="16.5" customHeight="1">
      <c r="A801" s="29">
        <v>61.0</v>
      </c>
      <c r="B801" s="29" t="s">
        <v>13386</v>
      </c>
      <c r="C801" s="32" t="s">
        <v>13387</v>
      </c>
      <c r="D801" s="231"/>
      <c r="E801" s="231"/>
      <c r="F801" s="523"/>
      <c r="G801" s="174"/>
      <c r="H801" s="174"/>
      <c r="I801" s="523"/>
      <c r="J801" s="482"/>
      <c r="K801" s="140"/>
      <c r="L801" s="54"/>
      <c r="M801" s="481"/>
      <c r="N801" s="482"/>
      <c r="O801" s="8"/>
      <c r="P801" s="54"/>
      <c r="Q801" s="52"/>
      <c r="R801" s="8"/>
      <c r="S801" s="8"/>
      <c r="T801" s="8"/>
      <c r="U801" s="521"/>
      <c r="V801" s="14"/>
      <c r="W801" s="54"/>
      <c r="X801" s="305" t="s">
        <v>20</v>
      </c>
      <c r="Y801" s="41" t="s">
        <v>21</v>
      </c>
      <c r="Z801" s="86">
        <v>0.85</v>
      </c>
      <c r="AA801" s="75"/>
      <c r="AB801" s="213"/>
      <c r="AC801" s="213"/>
      <c r="AD801" s="114">
        <f>ROUND(ROUND(ROUND(H728+K800,0)*P$800,0)*Z801,0)</f>
        <v>218</v>
      </c>
      <c r="AE801" s="79"/>
    </row>
    <row r="802" ht="16.5" customHeight="1">
      <c r="A802" s="29">
        <v>61.0</v>
      </c>
      <c r="B802" s="29" t="s">
        <v>13388</v>
      </c>
      <c r="C802" s="32" t="s">
        <v>13389</v>
      </c>
      <c r="D802" s="231"/>
      <c r="E802" s="231"/>
      <c r="F802" s="532"/>
      <c r="G802" s="527"/>
      <c r="H802" s="527"/>
      <c r="I802" s="532"/>
      <c r="J802" s="482"/>
      <c r="K802" s="140"/>
      <c r="L802" s="54"/>
      <c r="M802" s="481"/>
      <c r="N802" s="482"/>
      <c r="O802" s="8"/>
      <c r="P802" s="54"/>
      <c r="Q802" s="52"/>
      <c r="R802" s="8"/>
      <c r="S802" s="8"/>
      <c r="T802" s="8"/>
      <c r="U802" s="525"/>
      <c r="V802" s="21"/>
      <c r="W802" s="109"/>
      <c r="X802" s="484"/>
      <c r="Y802" s="56"/>
      <c r="Z802" s="526"/>
      <c r="AA802" s="213" t="s">
        <v>30</v>
      </c>
      <c r="AB802" s="74">
        <v>5.0</v>
      </c>
      <c r="AC802" s="522" t="s">
        <v>31</v>
      </c>
      <c r="AD802" s="114">
        <f>ROUND(ROUND(ROUND(H728+K800,0)*P$800,0)*Z801,0)-AB802</f>
        <v>213</v>
      </c>
      <c r="AE802" s="79"/>
    </row>
    <row r="803" ht="16.5" customHeight="1">
      <c r="A803" s="29">
        <v>61.0</v>
      </c>
      <c r="B803" s="29" t="s">
        <v>13390</v>
      </c>
      <c r="C803" s="32" t="s">
        <v>13391</v>
      </c>
      <c r="D803" s="231"/>
      <c r="E803" s="231"/>
      <c r="F803" s="532"/>
      <c r="G803" s="527"/>
      <c r="H803" s="527"/>
      <c r="I803" s="532"/>
      <c r="J803" s="94"/>
      <c r="K803" s="140"/>
      <c r="L803" s="54"/>
      <c r="M803" s="481"/>
      <c r="N803" s="8"/>
      <c r="O803" s="8"/>
      <c r="P803" s="54"/>
      <c r="Q803" s="52"/>
      <c r="R803" s="8"/>
      <c r="S803" s="8"/>
      <c r="T803" s="8"/>
      <c r="U803" s="102" t="s">
        <v>326</v>
      </c>
      <c r="V803" s="41" t="s">
        <v>21</v>
      </c>
      <c r="W803" s="60">
        <v>0.7</v>
      </c>
      <c r="X803" s="37"/>
      <c r="Y803" s="7"/>
      <c r="Z803" s="39"/>
      <c r="AA803" s="213"/>
      <c r="AB803" s="213"/>
      <c r="AC803" s="213"/>
      <c r="AD803" s="45">
        <f>ROUND(ROUND(ROUND(H728+K800,0)*P$800,0)*W803,0)</f>
        <v>180</v>
      </c>
      <c r="AE803" s="79"/>
    </row>
    <row r="804" ht="16.5" customHeight="1">
      <c r="A804" s="29">
        <v>61.0</v>
      </c>
      <c r="B804" s="29" t="s">
        <v>13392</v>
      </c>
      <c r="C804" s="32" t="s">
        <v>13393</v>
      </c>
      <c r="D804" s="231"/>
      <c r="E804" s="231"/>
      <c r="F804" s="532"/>
      <c r="G804" s="527"/>
      <c r="H804" s="8"/>
      <c r="I804" s="144"/>
      <c r="J804" s="94"/>
      <c r="K804" s="140"/>
      <c r="L804" s="54"/>
      <c r="M804" s="481"/>
      <c r="N804" s="8"/>
      <c r="O804" s="8"/>
      <c r="P804" s="54"/>
      <c r="Q804" s="52"/>
      <c r="R804" s="8"/>
      <c r="S804" s="8"/>
      <c r="T804" s="8"/>
      <c r="U804" s="482"/>
      <c r="V804" s="83"/>
      <c r="W804" s="528"/>
      <c r="X804" s="227"/>
      <c r="Y804" s="22"/>
      <c r="Z804" s="109"/>
      <c r="AA804" s="213" t="s">
        <v>30</v>
      </c>
      <c r="AB804" s="74">
        <v>5.0</v>
      </c>
      <c r="AC804" s="522" t="s">
        <v>31</v>
      </c>
      <c r="AD804" s="45">
        <f>ROUND(ROUND(ROUND(H728+K800,0)*P$800,0)*W803,0)-AB804</f>
        <v>175</v>
      </c>
      <c r="AE804" s="79"/>
    </row>
    <row r="805" ht="16.5" customHeight="1">
      <c r="A805" s="29">
        <v>61.0</v>
      </c>
      <c r="B805" s="29" t="s">
        <v>13394</v>
      </c>
      <c r="C805" s="32" t="s">
        <v>13395</v>
      </c>
      <c r="D805" s="389"/>
      <c r="E805" s="231"/>
      <c r="F805" s="543"/>
      <c r="G805" s="113"/>
      <c r="H805" s="8"/>
      <c r="I805" s="144"/>
      <c r="J805" s="94"/>
      <c r="K805" s="140"/>
      <c r="L805" s="54"/>
      <c r="M805" s="481"/>
      <c r="N805" s="8"/>
      <c r="O805" s="8"/>
      <c r="P805" s="54"/>
      <c r="Q805" s="52"/>
      <c r="R805" s="8"/>
      <c r="S805" s="8"/>
      <c r="T805" s="8"/>
      <c r="U805" s="482"/>
      <c r="V805" s="99"/>
      <c r="W805" s="529"/>
      <c r="X805" s="305" t="s">
        <v>20</v>
      </c>
      <c r="Y805" s="41" t="s">
        <v>21</v>
      </c>
      <c r="Z805" s="86">
        <v>0.85</v>
      </c>
      <c r="AA805" s="75"/>
      <c r="AB805" s="213"/>
      <c r="AC805" s="213"/>
      <c r="AD805" s="45">
        <f>ROUND(ROUND(ROUND(ROUND(H728+K800,0)*P$800,0)*W803,0)*Z805,0)</f>
        <v>153</v>
      </c>
      <c r="AE805" s="79"/>
    </row>
    <row r="806" ht="16.5" customHeight="1">
      <c r="A806" s="29">
        <v>61.0</v>
      </c>
      <c r="B806" s="29" t="s">
        <v>13396</v>
      </c>
      <c r="C806" s="32" t="s">
        <v>13397</v>
      </c>
      <c r="D806" s="389"/>
      <c r="E806" s="231"/>
      <c r="F806" s="543"/>
      <c r="G806" s="113"/>
      <c r="H806" s="8"/>
      <c r="I806" s="144"/>
      <c r="J806" s="94"/>
      <c r="K806" s="140"/>
      <c r="L806" s="54"/>
      <c r="M806" s="481"/>
      <c r="N806" s="8"/>
      <c r="O806" s="8"/>
      <c r="P806" s="54"/>
      <c r="Q806" s="52"/>
      <c r="R806" s="8"/>
      <c r="S806" s="8"/>
      <c r="T806" s="8"/>
      <c r="U806" s="530"/>
      <c r="V806" s="24"/>
      <c r="W806" s="26"/>
      <c r="X806" s="484"/>
      <c r="Y806" s="56"/>
      <c r="Z806" s="526"/>
      <c r="AA806" s="213" t="s">
        <v>30</v>
      </c>
      <c r="AB806" s="74">
        <v>5.0</v>
      </c>
      <c r="AC806" s="522" t="s">
        <v>31</v>
      </c>
      <c r="AD806" s="45">
        <f>ROUND(ROUND(ROUND(ROUND(H728+K800,0)*P$800,0)*W803,0)*Z805,0)-AB806</f>
        <v>148</v>
      </c>
      <c r="AE806" s="79"/>
    </row>
    <row r="807" ht="16.5" customHeight="1">
      <c r="A807" s="29">
        <v>61.0</v>
      </c>
      <c r="B807" s="29" t="s">
        <v>13398</v>
      </c>
      <c r="C807" s="32" t="s">
        <v>13399</v>
      </c>
      <c r="D807" s="389"/>
      <c r="E807" s="231"/>
      <c r="F807" s="543"/>
      <c r="G807" s="113"/>
      <c r="H807" s="8"/>
      <c r="I807" s="144"/>
      <c r="J807" s="94"/>
      <c r="K807" s="140"/>
      <c r="L807" s="54"/>
      <c r="M807" s="481"/>
      <c r="N807" s="8"/>
      <c r="O807" s="8"/>
      <c r="P807" s="54"/>
      <c r="Q807" s="52"/>
      <c r="R807" s="8"/>
      <c r="S807" s="8"/>
      <c r="T807" s="54"/>
      <c r="U807" s="102" t="s">
        <v>329</v>
      </c>
      <c r="V807" s="83" t="s">
        <v>21</v>
      </c>
      <c r="W807" s="528">
        <v>0.85</v>
      </c>
      <c r="X807" s="37"/>
      <c r="Y807" s="7"/>
      <c r="Z807" s="39"/>
      <c r="AA807" s="213"/>
      <c r="AB807" s="213"/>
      <c r="AC807" s="213"/>
      <c r="AD807" s="114">
        <f>ROUND(ROUND(ROUND(H728+K800,0)*P$800,0)*W807,0)</f>
        <v>218</v>
      </c>
      <c r="AE807" s="79"/>
    </row>
    <row r="808" ht="16.5" customHeight="1">
      <c r="A808" s="29">
        <v>61.0</v>
      </c>
      <c r="B808" s="29" t="s">
        <v>13400</v>
      </c>
      <c r="C808" s="32" t="s">
        <v>13401</v>
      </c>
      <c r="D808" s="389"/>
      <c r="E808" s="231"/>
      <c r="F808" s="543"/>
      <c r="G808" s="113"/>
      <c r="H808" s="8"/>
      <c r="I808" s="144"/>
      <c r="J808" s="94"/>
      <c r="K808" s="140"/>
      <c r="L808" s="54"/>
      <c r="M808" s="254"/>
      <c r="N808" s="8"/>
      <c r="O808" s="8"/>
      <c r="P808" s="54"/>
      <c r="Q808" s="52"/>
      <c r="R808" s="8"/>
      <c r="S808" s="8"/>
      <c r="T808" s="8"/>
      <c r="U808" s="482"/>
      <c r="V808" s="83"/>
      <c r="W808" s="528"/>
      <c r="X808" s="52"/>
      <c r="Y808" s="22"/>
      <c r="Z808" s="109"/>
      <c r="AA808" s="213" t="s">
        <v>30</v>
      </c>
      <c r="AB808" s="74">
        <v>5.0</v>
      </c>
      <c r="AC808" s="522" t="s">
        <v>31</v>
      </c>
      <c r="AD808" s="114">
        <f>ROUND(ROUND(ROUND(H728+K800,0)*P$800,0)*W807,0)-AB808</f>
        <v>213</v>
      </c>
      <c r="AE808" s="79"/>
    </row>
    <row r="809" ht="16.5" customHeight="1">
      <c r="A809" s="29">
        <v>61.0</v>
      </c>
      <c r="B809" s="29" t="s">
        <v>13402</v>
      </c>
      <c r="C809" s="32" t="s">
        <v>13403</v>
      </c>
      <c r="D809" s="389"/>
      <c r="E809" s="231"/>
      <c r="F809" s="532"/>
      <c r="G809" s="527"/>
      <c r="H809" s="527"/>
      <c r="I809" s="532"/>
      <c r="J809" s="94"/>
      <c r="K809" s="140"/>
      <c r="L809" s="54"/>
      <c r="M809" s="254"/>
      <c r="N809" s="8"/>
      <c r="O809" s="8"/>
      <c r="P809" s="54"/>
      <c r="Q809" s="52"/>
      <c r="R809" s="8"/>
      <c r="S809" s="8"/>
      <c r="T809" s="8"/>
      <c r="U809" s="482"/>
      <c r="V809" s="99"/>
      <c r="W809" s="529"/>
      <c r="X809" s="305" t="s">
        <v>20</v>
      </c>
      <c r="Y809" s="41" t="s">
        <v>21</v>
      </c>
      <c r="Z809" s="86">
        <v>0.85</v>
      </c>
      <c r="AA809" s="75"/>
      <c r="AB809" s="213"/>
      <c r="AC809" s="213"/>
      <c r="AD809" s="114">
        <f>ROUND(ROUND(ROUND(ROUND(H728+K800,0)*P$800,0)*W807,0)*Z809,0)</f>
        <v>185</v>
      </c>
      <c r="AE809" s="79"/>
    </row>
    <row r="810" ht="16.5" customHeight="1">
      <c r="A810" s="29">
        <v>61.0</v>
      </c>
      <c r="B810" s="29" t="s">
        <v>13404</v>
      </c>
      <c r="C810" s="32" t="s">
        <v>13405</v>
      </c>
      <c r="D810" s="389"/>
      <c r="E810" s="231"/>
      <c r="F810" s="532"/>
      <c r="G810" s="527"/>
      <c r="H810" s="527"/>
      <c r="I810" s="532"/>
      <c r="J810" s="94"/>
      <c r="K810" s="140"/>
      <c r="L810" s="54"/>
      <c r="M810" s="254"/>
      <c r="N810" s="8"/>
      <c r="O810" s="8"/>
      <c r="P810" s="54"/>
      <c r="Q810" s="227"/>
      <c r="R810" s="22"/>
      <c r="S810" s="22"/>
      <c r="T810" s="22"/>
      <c r="U810" s="484"/>
      <c r="V810" s="24"/>
      <c r="W810" s="26"/>
      <c r="X810" s="484"/>
      <c r="Y810" s="56"/>
      <c r="Z810" s="526"/>
      <c r="AA810" s="213" t="s">
        <v>30</v>
      </c>
      <c r="AB810" s="74">
        <v>5.0</v>
      </c>
      <c r="AC810" s="522" t="s">
        <v>31</v>
      </c>
      <c r="AD810" s="114">
        <f>ROUND(ROUND(ROUND(ROUND(H728+K800,0)*P$800,0)*W807,0)*Z809,0)-AB810</f>
        <v>180</v>
      </c>
      <c r="AE810" s="79"/>
    </row>
    <row r="811" ht="16.5" customHeight="1">
      <c r="A811" s="403">
        <v>61.0</v>
      </c>
      <c r="B811" s="403" t="s">
        <v>13406</v>
      </c>
      <c r="C811" s="405" t="s">
        <v>13407</v>
      </c>
      <c r="D811" s="389"/>
      <c r="E811" s="389"/>
      <c r="F811" s="532"/>
      <c r="G811" s="527"/>
      <c r="H811" s="527"/>
      <c r="I811" s="532"/>
      <c r="J811" s="94"/>
      <c r="K811" s="140"/>
      <c r="L811" s="54"/>
      <c r="M811" s="254"/>
      <c r="N811" s="8"/>
      <c r="O811" s="8"/>
      <c r="P811" s="54"/>
      <c r="Q811" s="604" t="s">
        <v>23</v>
      </c>
      <c r="R811" s="605" t="s">
        <v>24</v>
      </c>
      <c r="S811" s="606"/>
      <c r="T811" s="606"/>
      <c r="U811" s="607"/>
      <c r="V811" s="608"/>
      <c r="W811" s="609"/>
      <c r="X811" s="610"/>
      <c r="Y811" s="611"/>
      <c r="Z811" s="612"/>
      <c r="AA811" s="613"/>
      <c r="AB811" s="613"/>
      <c r="AC811" s="613"/>
      <c r="AD811" s="414">
        <f>ROUND(ROUND(ROUND(H728+K800,0)*P$800,0)*T812,0)</f>
        <v>180</v>
      </c>
      <c r="AE811" s="79"/>
    </row>
    <row r="812" ht="16.5" customHeight="1">
      <c r="A812" s="403">
        <v>61.0</v>
      </c>
      <c r="B812" s="403" t="s">
        <v>13408</v>
      </c>
      <c r="C812" s="405" t="s">
        <v>13409</v>
      </c>
      <c r="D812" s="389"/>
      <c r="E812" s="389"/>
      <c r="F812" s="532"/>
      <c r="G812" s="527"/>
      <c r="H812" s="527"/>
      <c r="I812" s="532"/>
      <c r="J812" s="94"/>
      <c r="K812" s="140"/>
      <c r="L812" s="54"/>
      <c r="M812" s="254"/>
      <c r="N812" s="8"/>
      <c r="O812" s="8"/>
      <c r="P812" s="54"/>
      <c r="Q812" s="481"/>
      <c r="R812" s="506"/>
      <c r="S812" s="614" t="s">
        <v>21</v>
      </c>
      <c r="T812" s="615">
        <v>0.7</v>
      </c>
      <c r="U812" s="616"/>
      <c r="V812" s="617"/>
      <c r="W812" s="618"/>
      <c r="X812" s="634"/>
      <c r="Y812" s="620"/>
      <c r="Z812" s="621"/>
      <c r="AA812" s="613" t="s">
        <v>30</v>
      </c>
      <c r="AB812" s="622">
        <v>5.0</v>
      </c>
      <c r="AC812" s="623" t="s">
        <v>31</v>
      </c>
      <c r="AD812" s="414">
        <f>ROUND(ROUND(ROUND(H728+K800,0)*P$800,0)*T812,0)-AB812</f>
        <v>175</v>
      </c>
      <c r="AE812" s="79"/>
    </row>
    <row r="813" ht="16.5" customHeight="1">
      <c r="A813" s="403">
        <v>61.0</v>
      </c>
      <c r="B813" s="403" t="s">
        <v>13410</v>
      </c>
      <c r="C813" s="405" t="s">
        <v>13411</v>
      </c>
      <c r="D813" s="389"/>
      <c r="E813" s="389"/>
      <c r="F813" s="532"/>
      <c r="G813" s="527"/>
      <c r="H813" s="527"/>
      <c r="I813" s="532"/>
      <c r="J813" s="94"/>
      <c r="K813" s="140"/>
      <c r="L813" s="54"/>
      <c r="M813" s="254"/>
      <c r="N813" s="8"/>
      <c r="O813" s="8"/>
      <c r="P813" s="54"/>
      <c r="Q813" s="481"/>
      <c r="R813" s="506"/>
      <c r="S813" s="618"/>
      <c r="T813" s="618"/>
      <c r="U813" s="616"/>
      <c r="V813" s="617"/>
      <c r="W813" s="618"/>
      <c r="X813" s="507" t="s">
        <v>20</v>
      </c>
      <c r="Y813" s="624" t="s">
        <v>21</v>
      </c>
      <c r="Z813" s="625">
        <v>0.85</v>
      </c>
      <c r="AA813" s="626"/>
      <c r="AB813" s="613"/>
      <c r="AC813" s="613"/>
      <c r="AD813" s="414">
        <f>ROUND(ROUND(ROUND(ROUND(H728+K800,0)*P$800,0)*T812,0)*Z813,0)</f>
        <v>153</v>
      </c>
      <c r="AE813" s="79"/>
    </row>
    <row r="814" ht="16.5" customHeight="1">
      <c r="A814" s="403">
        <v>61.0</v>
      </c>
      <c r="B814" s="403" t="s">
        <v>13412</v>
      </c>
      <c r="C814" s="405" t="s">
        <v>13413</v>
      </c>
      <c r="D814" s="389"/>
      <c r="E814" s="389"/>
      <c r="F814" s="532"/>
      <c r="G814" s="527"/>
      <c r="H814" s="527"/>
      <c r="I814" s="532"/>
      <c r="J814" s="94"/>
      <c r="K814" s="140"/>
      <c r="L814" s="54"/>
      <c r="M814" s="254"/>
      <c r="N814" s="8"/>
      <c r="O814" s="8"/>
      <c r="P814" s="54"/>
      <c r="Q814" s="508"/>
      <c r="R814" s="510"/>
      <c r="S814" s="614"/>
      <c r="T814" s="614"/>
      <c r="U814" s="627"/>
      <c r="V814" s="628"/>
      <c r="W814" s="629"/>
      <c r="X814" s="495"/>
      <c r="Y814" s="630"/>
      <c r="Z814" s="631"/>
      <c r="AA814" s="613" t="s">
        <v>30</v>
      </c>
      <c r="AB814" s="622">
        <v>5.0</v>
      </c>
      <c r="AC814" s="623" t="s">
        <v>31</v>
      </c>
      <c r="AD814" s="414">
        <f>ROUND(ROUND(ROUND(ROUND(H728+K800,0)*P$800,0)*T812,0)*Z813,0)-AB814</f>
        <v>148</v>
      </c>
      <c r="AE814" s="79"/>
    </row>
    <row r="815" ht="16.5" customHeight="1">
      <c r="A815" s="403">
        <v>61.0</v>
      </c>
      <c r="B815" s="403" t="s">
        <v>13414</v>
      </c>
      <c r="C815" s="405" t="s">
        <v>13415</v>
      </c>
      <c r="D815" s="389"/>
      <c r="E815" s="389"/>
      <c r="F815" s="532"/>
      <c r="G815" s="527"/>
      <c r="H815" s="527"/>
      <c r="I815" s="532"/>
      <c r="J815" s="94"/>
      <c r="K815" s="140"/>
      <c r="L815" s="54"/>
      <c r="M815" s="254"/>
      <c r="N815" s="8"/>
      <c r="O815" s="8"/>
      <c r="P815" s="54"/>
      <c r="Q815" s="632"/>
      <c r="R815" s="618"/>
      <c r="S815" s="618"/>
      <c r="T815" s="618"/>
      <c r="U815" s="605" t="s">
        <v>326</v>
      </c>
      <c r="V815" s="624" t="s">
        <v>21</v>
      </c>
      <c r="W815" s="633">
        <v>0.7</v>
      </c>
      <c r="X815" s="610"/>
      <c r="Y815" s="611"/>
      <c r="Z815" s="612"/>
      <c r="AA815" s="613"/>
      <c r="AB815" s="613"/>
      <c r="AC815" s="613"/>
      <c r="AD815" s="414">
        <f>ROUND(ROUND(ROUND(ROUND(H728+K800,0)*P$800,0)*T812,0)*W815,0)</f>
        <v>126</v>
      </c>
      <c r="AE815" s="79"/>
    </row>
    <row r="816" ht="16.5" customHeight="1">
      <c r="A816" s="403">
        <v>61.0</v>
      </c>
      <c r="B816" s="403" t="s">
        <v>13416</v>
      </c>
      <c r="C816" s="405" t="s">
        <v>13417</v>
      </c>
      <c r="D816" s="389"/>
      <c r="E816" s="389"/>
      <c r="F816" s="532"/>
      <c r="G816" s="527"/>
      <c r="H816" s="527"/>
      <c r="I816" s="532"/>
      <c r="J816" s="94"/>
      <c r="K816" s="140"/>
      <c r="L816" s="54"/>
      <c r="M816" s="254"/>
      <c r="N816" s="8"/>
      <c r="O816" s="8"/>
      <c r="P816" s="54"/>
      <c r="Q816" s="632"/>
      <c r="R816" s="618"/>
      <c r="S816" s="618"/>
      <c r="T816" s="618"/>
      <c r="U816" s="506"/>
      <c r="V816" s="614"/>
      <c r="W816" s="615"/>
      <c r="X816" s="634"/>
      <c r="Y816" s="635"/>
      <c r="Z816" s="621"/>
      <c r="AA816" s="613" t="s">
        <v>30</v>
      </c>
      <c r="AB816" s="622">
        <v>5.0</v>
      </c>
      <c r="AC816" s="623" t="s">
        <v>31</v>
      </c>
      <c r="AD816" s="414">
        <f>ROUND(ROUND(ROUND(ROUND(H728+K800,0)*P$800,0)*T812,0)*W815,0)-AB816</f>
        <v>121</v>
      </c>
      <c r="AE816" s="79"/>
    </row>
    <row r="817" ht="16.5" customHeight="1">
      <c r="A817" s="403">
        <v>61.0</v>
      </c>
      <c r="B817" s="403" t="s">
        <v>13418</v>
      </c>
      <c r="C817" s="405" t="s">
        <v>13419</v>
      </c>
      <c r="D817" s="389"/>
      <c r="E817" s="389"/>
      <c r="F817" s="532"/>
      <c r="G817" s="527"/>
      <c r="H817" s="527"/>
      <c r="I817" s="532"/>
      <c r="J817" s="94"/>
      <c r="K817" s="140"/>
      <c r="L817" s="54"/>
      <c r="M817" s="254"/>
      <c r="N817" s="8"/>
      <c r="O817" s="8"/>
      <c r="P817" s="54"/>
      <c r="Q817" s="636"/>
      <c r="R817" s="614"/>
      <c r="S817" s="637"/>
      <c r="T817" s="638"/>
      <c r="U817" s="510"/>
      <c r="V817" s="639"/>
      <c r="W817" s="640"/>
      <c r="X817" s="507" t="s">
        <v>20</v>
      </c>
      <c r="Y817" s="624" t="s">
        <v>21</v>
      </c>
      <c r="Z817" s="625">
        <v>0.85</v>
      </c>
      <c r="AA817" s="626"/>
      <c r="AB817" s="613"/>
      <c r="AC817" s="613"/>
      <c r="AD817" s="414">
        <f>ROUND(ROUND(ROUND(ROUND(ROUND(H728+K800,0)*P$800,0)*T812,0)*W815,0)*Z817,0)</f>
        <v>107</v>
      </c>
      <c r="AE817" s="79"/>
    </row>
    <row r="818" ht="16.5" customHeight="1">
      <c r="A818" s="403">
        <v>61.0</v>
      </c>
      <c r="B818" s="403" t="s">
        <v>13420</v>
      </c>
      <c r="C818" s="405" t="s">
        <v>13421</v>
      </c>
      <c r="D818" s="389"/>
      <c r="E818" s="389"/>
      <c r="F818" s="532"/>
      <c r="G818" s="527"/>
      <c r="H818" s="527"/>
      <c r="I818" s="532"/>
      <c r="J818" s="94"/>
      <c r="K818" s="140"/>
      <c r="L818" s="54"/>
      <c r="M818" s="254"/>
      <c r="N818" s="8"/>
      <c r="O818" s="8"/>
      <c r="P818" s="54"/>
      <c r="Q818" s="636"/>
      <c r="R818" s="614"/>
      <c r="S818" s="614"/>
      <c r="T818" s="614"/>
      <c r="U818" s="641"/>
      <c r="V818" s="642"/>
      <c r="W818" s="643"/>
      <c r="X818" s="495"/>
      <c r="Y818" s="630"/>
      <c r="Z818" s="631"/>
      <c r="AA818" s="613" t="s">
        <v>30</v>
      </c>
      <c r="AB818" s="622">
        <v>5.0</v>
      </c>
      <c r="AC818" s="623" t="s">
        <v>31</v>
      </c>
      <c r="AD818" s="414">
        <f>ROUND(ROUND(ROUND(ROUND(ROUND(H728+K800,0)*P$800,0)*T812,0)*W815,0)*Z817,0)-AB818</f>
        <v>102</v>
      </c>
      <c r="AE818" s="79"/>
    </row>
    <row r="819" ht="16.5" customHeight="1">
      <c r="A819" s="403">
        <v>61.0</v>
      </c>
      <c r="B819" s="403" t="s">
        <v>13422</v>
      </c>
      <c r="C819" s="405" t="s">
        <v>13423</v>
      </c>
      <c r="D819" s="389"/>
      <c r="E819" s="389"/>
      <c r="F819" s="532"/>
      <c r="G819" s="527"/>
      <c r="H819" s="527"/>
      <c r="I819" s="532"/>
      <c r="J819" s="94"/>
      <c r="K819" s="140"/>
      <c r="L819" s="54"/>
      <c r="M819" s="254"/>
      <c r="N819" s="8"/>
      <c r="O819" s="8"/>
      <c r="P819" s="54"/>
      <c r="Q819" s="632"/>
      <c r="R819" s="614"/>
      <c r="S819" s="644"/>
      <c r="T819" s="645"/>
      <c r="U819" s="605" t="s">
        <v>329</v>
      </c>
      <c r="V819" s="614" t="s">
        <v>21</v>
      </c>
      <c r="W819" s="615">
        <v>0.85</v>
      </c>
      <c r="X819" s="610"/>
      <c r="Y819" s="611"/>
      <c r="Z819" s="612"/>
      <c r="AA819" s="613"/>
      <c r="AB819" s="613"/>
      <c r="AC819" s="613"/>
      <c r="AD819" s="414">
        <f>ROUND(ROUND(ROUND(ROUND(H728+K800,0)*P$800,0)*T812,0)*W819,0)</f>
        <v>153</v>
      </c>
      <c r="AE819" s="79"/>
    </row>
    <row r="820" ht="16.5" customHeight="1">
      <c r="A820" s="403">
        <v>61.0</v>
      </c>
      <c r="B820" s="403" t="s">
        <v>13424</v>
      </c>
      <c r="C820" s="405" t="s">
        <v>13425</v>
      </c>
      <c r="D820" s="389"/>
      <c r="E820" s="389"/>
      <c r="F820" s="532"/>
      <c r="G820" s="527"/>
      <c r="H820" s="527"/>
      <c r="I820" s="532"/>
      <c r="J820" s="94"/>
      <c r="K820" s="140"/>
      <c r="L820" s="54"/>
      <c r="M820" s="254"/>
      <c r="N820" s="8"/>
      <c r="O820" s="8"/>
      <c r="P820" s="54"/>
      <c r="Q820" s="632"/>
      <c r="R820" s="614"/>
      <c r="S820" s="615"/>
      <c r="T820" s="615"/>
      <c r="U820" s="506"/>
      <c r="V820" s="614"/>
      <c r="W820" s="615"/>
      <c r="X820" s="619"/>
      <c r="Y820" s="635"/>
      <c r="Z820" s="621"/>
      <c r="AA820" s="613" t="s">
        <v>30</v>
      </c>
      <c r="AB820" s="622">
        <v>5.0</v>
      </c>
      <c r="AC820" s="623" t="s">
        <v>31</v>
      </c>
      <c r="AD820" s="414">
        <f>ROUND(ROUND(ROUND(ROUND(H728+K800,0)*P$800,0)*T812,0)*W819,0)-AB820</f>
        <v>148</v>
      </c>
      <c r="AE820" s="79"/>
    </row>
    <row r="821" ht="16.5" customHeight="1">
      <c r="A821" s="403">
        <v>61.0</v>
      </c>
      <c r="B821" s="403" t="s">
        <v>13426</v>
      </c>
      <c r="C821" s="405" t="s">
        <v>13427</v>
      </c>
      <c r="D821" s="389"/>
      <c r="E821" s="389"/>
      <c r="F821" s="532"/>
      <c r="G821" s="527"/>
      <c r="H821" s="527"/>
      <c r="I821" s="532"/>
      <c r="J821" s="94"/>
      <c r="K821" s="140"/>
      <c r="L821" s="54"/>
      <c r="M821" s="254"/>
      <c r="N821" s="8"/>
      <c r="O821" s="8"/>
      <c r="P821" s="54"/>
      <c r="Q821" s="636"/>
      <c r="R821" s="614"/>
      <c r="S821" s="615"/>
      <c r="T821" s="615"/>
      <c r="U821" s="506"/>
      <c r="V821" s="639"/>
      <c r="W821" s="640"/>
      <c r="X821" s="507" t="s">
        <v>20</v>
      </c>
      <c r="Y821" s="624" t="s">
        <v>21</v>
      </c>
      <c r="Z821" s="625">
        <v>0.85</v>
      </c>
      <c r="AA821" s="626"/>
      <c r="AB821" s="613"/>
      <c r="AC821" s="613"/>
      <c r="AD821" s="414">
        <f>ROUND(ROUND(ROUND(ROUND(ROUND(H728+K800,0)*P$800,0)*T812,0)*W819,0)*Z821,0)</f>
        <v>130</v>
      </c>
      <c r="AE821" s="79"/>
    </row>
    <row r="822" ht="16.5" customHeight="1">
      <c r="A822" s="403">
        <v>61.0</v>
      </c>
      <c r="B822" s="403" t="s">
        <v>13428</v>
      </c>
      <c r="C822" s="405" t="s">
        <v>13429</v>
      </c>
      <c r="D822" s="389"/>
      <c r="E822" s="389"/>
      <c r="F822" s="532"/>
      <c r="G822" s="527"/>
      <c r="H822" s="527"/>
      <c r="I822" s="532"/>
      <c r="J822" s="94"/>
      <c r="K822" s="140"/>
      <c r="L822" s="54"/>
      <c r="M822" s="254"/>
      <c r="N822" s="8"/>
      <c r="O822" s="8"/>
      <c r="P822" s="54"/>
      <c r="Q822" s="632"/>
      <c r="R822" s="614"/>
      <c r="S822" s="614"/>
      <c r="T822" s="614"/>
      <c r="U822" s="495"/>
      <c r="V822" s="642"/>
      <c r="W822" s="643"/>
      <c r="X822" s="495"/>
      <c r="Y822" s="630"/>
      <c r="Z822" s="631"/>
      <c r="AA822" s="613" t="s">
        <v>30</v>
      </c>
      <c r="AB822" s="622">
        <v>5.0</v>
      </c>
      <c r="AC822" s="623" t="s">
        <v>31</v>
      </c>
      <c r="AD822" s="414">
        <f>ROUND(ROUND(ROUND(ROUND(ROUND(H728+K800,0)*P$800,0)*T812,0)*W819,0)*Z821,0)-AB822</f>
        <v>125</v>
      </c>
      <c r="AE822" s="79"/>
    </row>
    <row r="823" ht="16.5" customHeight="1">
      <c r="A823" s="403">
        <v>61.0</v>
      </c>
      <c r="B823" s="403" t="s">
        <v>13430</v>
      </c>
      <c r="C823" s="405" t="s">
        <v>13431</v>
      </c>
      <c r="D823" s="389"/>
      <c r="E823" s="389"/>
      <c r="F823" s="532"/>
      <c r="G823" s="527"/>
      <c r="H823" s="527"/>
      <c r="I823" s="532"/>
      <c r="J823" s="94"/>
      <c r="K823" s="140"/>
      <c r="L823" s="54"/>
      <c r="M823" s="254"/>
      <c r="N823" s="8"/>
      <c r="O823" s="8"/>
      <c r="P823" s="54"/>
      <c r="Q823" s="632"/>
      <c r="R823" s="605" t="s">
        <v>27</v>
      </c>
      <c r="S823" s="606"/>
      <c r="T823" s="606"/>
      <c r="U823" s="607"/>
      <c r="V823" s="608"/>
      <c r="W823" s="609"/>
      <c r="X823" s="610"/>
      <c r="Y823" s="611"/>
      <c r="Z823" s="612"/>
      <c r="AA823" s="613"/>
      <c r="AB823" s="613"/>
      <c r="AC823" s="613"/>
      <c r="AD823" s="414">
        <f>ROUND(ROUND(ROUND(H728+K800,0)*P$800,0)*T824,0)</f>
        <v>129</v>
      </c>
      <c r="AE823" s="79"/>
    </row>
    <row r="824" ht="16.5" customHeight="1">
      <c r="A824" s="403">
        <v>61.0</v>
      </c>
      <c r="B824" s="403" t="s">
        <v>13432</v>
      </c>
      <c r="C824" s="405" t="s">
        <v>13433</v>
      </c>
      <c r="D824" s="389"/>
      <c r="E824" s="389"/>
      <c r="F824" s="532"/>
      <c r="G824" s="527"/>
      <c r="H824" s="527"/>
      <c r="I824" s="532"/>
      <c r="J824" s="94"/>
      <c r="K824" s="140"/>
      <c r="L824" s="54"/>
      <c r="M824" s="254"/>
      <c r="N824" s="8"/>
      <c r="O824" s="8"/>
      <c r="P824" s="54"/>
      <c r="Q824" s="646"/>
      <c r="R824" s="506"/>
      <c r="S824" s="614" t="s">
        <v>21</v>
      </c>
      <c r="T824" s="615">
        <v>0.5</v>
      </c>
      <c r="U824" s="616"/>
      <c r="V824" s="617"/>
      <c r="W824" s="618"/>
      <c r="X824" s="634"/>
      <c r="Y824" s="620"/>
      <c r="Z824" s="621"/>
      <c r="AA824" s="613" t="s">
        <v>30</v>
      </c>
      <c r="AB824" s="622">
        <v>5.0</v>
      </c>
      <c r="AC824" s="623" t="s">
        <v>31</v>
      </c>
      <c r="AD824" s="414">
        <f>ROUND(ROUND(ROUND(H728+K800,0)*P$800,0)*T824,0)-AB824</f>
        <v>124</v>
      </c>
      <c r="AE824" s="79"/>
    </row>
    <row r="825" ht="16.5" customHeight="1">
      <c r="A825" s="403">
        <v>61.0</v>
      </c>
      <c r="B825" s="403" t="s">
        <v>13434</v>
      </c>
      <c r="C825" s="405" t="s">
        <v>13435</v>
      </c>
      <c r="D825" s="389"/>
      <c r="E825" s="389"/>
      <c r="F825" s="532"/>
      <c r="G825" s="527"/>
      <c r="H825" s="527"/>
      <c r="I825" s="532"/>
      <c r="J825" s="94"/>
      <c r="K825" s="140"/>
      <c r="L825" s="54"/>
      <c r="M825" s="254"/>
      <c r="N825" s="8"/>
      <c r="O825" s="8"/>
      <c r="P825" s="54"/>
      <c r="Q825" s="646"/>
      <c r="R825" s="506"/>
      <c r="S825" s="618"/>
      <c r="T825" s="618"/>
      <c r="U825" s="616"/>
      <c r="V825" s="617"/>
      <c r="W825" s="618"/>
      <c r="X825" s="507" t="s">
        <v>20</v>
      </c>
      <c r="Y825" s="624" t="s">
        <v>21</v>
      </c>
      <c r="Z825" s="625">
        <v>0.85</v>
      </c>
      <c r="AA825" s="626"/>
      <c r="AB825" s="613"/>
      <c r="AC825" s="613"/>
      <c r="AD825" s="414">
        <f>ROUND(ROUND(ROUND(ROUND(H728+K800,0)*P$800,0)*T824,0)*Z825,0)</f>
        <v>110</v>
      </c>
      <c r="AE825" s="79"/>
    </row>
    <row r="826" ht="16.5" customHeight="1">
      <c r="A826" s="403">
        <v>61.0</v>
      </c>
      <c r="B826" s="403" t="s">
        <v>13436</v>
      </c>
      <c r="C826" s="405" t="s">
        <v>13437</v>
      </c>
      <c r="D826" s="389"/>
      <c r="E826" s="389"/>
      <c r="F826" s="532"/>
      <c r="G826" s="527"/>
      <c r="H826" s="527"/>
      <c r="I826" s="532"/>
      <c r="J826" s="94"/>
      <c r="K826" s="140"/>
      <c r="L826" s="54"/>
      <c r="M826" s="254"/>
      <c r="N826" s="8"/>
      <c r="O826" s="8"/>
      <c r="P826" s="54"/>
      <c r="Q826" s="646"/>
      <c r="R826" s="510"/>
      <c r="S826" s="614"/>
      <c r="T826" s="614"/>
      <c r="U826" s="627"/>
      <c r="V826" s="628"/>
      <c r="W826" s="629"/>
      <c r="X826" s="495"/>
      <c r="Y826" s="630"/>
      <c r="Z826" s="631"/>
      <c r="AA826" s="613" t="s">
        <v>30</v>
      </c>
      <c r="AB826" s="622">
        <v>5.0</v>
      </c>
      <c r="AC826" s="623" t="s">
        <v>31</v>
      </c>
      <c r="AD826" s="414">
        <f>ROUND(ROUND(ROUND(ROUND(H728+K800,0)*P$800,0)*T824,0)*Z825,0)-AB826</f>
        <v>105</v>
      </c>
      <c r="AE826" s="79"/>
    </row>
    <row r="827" ht="16.5" customHeight="1">
      <c r="A827" s="403">
        <v>61.0</v>
      </c>
      <c r="B827" s="403" t="s">
        <v>13438</v>
      </c>
      <c r="C827" s="405" t="s">
        <v>13439</v>
      </c>
      <c r="D827" s="389"/>
      <c r="E827" s="389"/>
      <c r="F827" s="532"/>
      <c r="G827" s="527"/>
      <c r="H827" s="527"/>
      <c r="I827" s="532"/>
      <c r="J827" s="94"/>
      <c r="K827" s="140"/>
      <c r="L827" s="54"/>
      <c r="M827" s="254"/>
      <c r="N827" s="8"/>
      <c r="O827" s="8"/>
      <c r="P827" s="54"/>
      <c r="Q827" s="632"/>
      <c r="R827" s="618"/>
      <c r="S827" s="618"/>
      <c r="T827" s="618"/>
      <c r="U827" s="605" t="s">
        <v>326</v>
      </c>
      <c r="V827" s="624" t="s">
        <v>21</v>
      </c>
      <c r="W827" s="633">
        <v>0.7</v>
      </c>
      <c r="X827" s="610"/>
      <c r="Y827" s="611"/>
      <c r="Z827" s="612"/>
      <c r="AA827" s="613"/>
      <c r="AB827" s="613"/>
      <c r="AC827" s="613"/>
      <c r="AD827" s="414">
        <f>ROUND(ROUND(ROUND(ROUND(H728+K800,0)*P$800,0)*T824,0)*W827,0)</f>
        <v>90</v>
      </c>
      <c r="AE827" s="79"/>
    </row>
    <row r="828" ht="16.5" customHeight="1">
      <c r="A828" s="403">
        <v>61.0</v>
      </c>
      <c r="B828" s="403" t="s">
        <v>13440</v>
      </c>
      <c r="C828" s="405" t="s">
        <v>13441</v>
      </c>
      <c r="D828" s="389"/>
      <c r="E828" s="389"/>
      <c r="F828" s="532"/>
      <c r="G828" s="527"/>
      <c r="H828" s="527"/>
      <c r="I828" s="532"/>
      <c r="J828" s="94"/>
      <c r="K828" s="140"/>
      <c r="L828" s="54"/>
      <c r="M828" s="254"/>
      <c r="N828" s="8"/>
      <c r="O828" s="8"/>
      <c r="P828" s="54"/>
      <c r="Q828" s="632"/>
      <c r="R828" s="618"/>
      <c r="S828" s="618"/>
      <c r="T828" s="618"/>
      <c r="U828" s="506"/>
      <c r="V828" s="614"/>
      <c r="W828" s="615"/>
      <c r="X828" s="634"/>
      <c r="Y828" s="635"/>
      <c r="Z828" s="621"/>
      <c r="AA828" s="613" t="s">
        <v>30</v>
      </c>
      <c r="AB828" s="622">
        <v>5.0</v>
      </c>
      <c r="AC828" s="623" t="s">
        <v>31</v>
      </c>
      <c r="AD828" s="414">
        <f>ROUND(ROUND(ROUND(ROUND(H728+K800,0)*P$800,0)*T824,0)*W827,0)-AB828</f>
        <v>85</v>
      </c>
      <c r="AE828" s="79"/>
    </row>
    <row r="829" ht="16.5" customHeight="1">
      <c r="A829" s="403">
        <v>61.0</v>
      </c>
      <c r="B829" s="403" t="s">
        <v>13442</v>
      </c>
      <c r="C829" s="405" t="s">
        <v>13443</v>
      </c>
      <c r="D829" s="389"/>
      <c r="E829" s="389"/>
      <c r="F829" s="532"/>
      <c r="G829" s="527"/>
      <c r="H829" s="527"/>
      <c r="I829" s="532"/>
      <c r="J829" s="94"/>
      <c r="K829" s="140"/>
      <c r="L829" s="54"/>
      <c r="M829" s="254"/>
      <c r="N829" s="8"/>
      <c r="O829" s="8"/>
      <c r="P829" s="54"/>
      <c r="Q829" s="636"/>
      <c r="R829" s="614"/>
      <c r="S829" s="637"/>
      <c r="T829" s="638"/>
      <c r="U829" s="510"/>
      <c r="V829" s="639"/>
      <c r="W829" s="640"/>
      <c r="X829" s="507" t="s">
        <v>20</v>
      </c>
      <c r="Y829" s="624" t="s">
        <v>21</v>
      </c>
      <c r="Z829" s="625">
        <v>0.85</v>
      </c>
      <c r="AA829" s="626"/>
      <c r="AB829" s="613"/>
      <c r="AC829" s="613"/>
      <c r="AD829" s="414">
        <f>ROUND(ROUND(ROUND(ROUND(ROUND(H728+K800,0)*P$800,0)*T824,0)*W827,0)*Z829,0)</f>
        <v>77</v>
      </c>
      <c r="AE829" s="79"/>
    </row>
    <row r="830" ht="16.5" customHeight="1">
      <c r="A830" s="403">
        <v>61.0</v>
      </c>
      <c r="B830" s="403" t="s">
        <v>13444</v>
      </c>
      <c r="C830" s="405" t="s">
        <v>13445</v>
      </c>
      <c r="D830" s="389"/>
      <c r="E830" s="389"/>
      <c r="F830" s="532"/>
      <c r="G830" s="527"/>
      <c r="H830" s="527"/>
      <c r="I830" s="532"/>
      <c r="J830" s="94"/>
      <c r="K830" s="140"/>
      <c r="L830" s="54"/>
      <c r="M830" s="254"/>
      <c r="N830" s="8"/>
      <c r="O830" s="8"/>
      <c r="P830" s="54"/>
      <c r="Q830" s="636"/>
      <c r="R830" s="614"/>
      <c r="S830" s="614"/>
      <c r="T830" s="614"/>
      <c r="U830" s="641"/>
      <c r="V830" s="642"/>
      <c r="W830" s="643"/>
      <c r="X830" s="495"/>
      <c r="Y830" s="630"/>
      <c r="Z830" s="631"/>
      <c r="AA830" s="613" t="s">
        <v>30</v>
      </c>
      <c r="AB830" s="622">
        <v>5.0</v>
      </c>
      <c r="AC830" s="623" t="s">
        <v>31</v>
      </c>
      <c r="AD830" s="414">
        <f>ROUND(ROUND(ROUND(ROUND(ROUND(H728+K800,0)*P$800,0)*T824,0)*W827,0)*Z829,0)-AB830</f>
        <v>72</v>
      </c>
      <c r="AE830" s="79"/>
    </row>
    <row r="831" ht="16.5" customHeight="1">
      <c r="A831" s="403">
        <v>61.0</v>
      </c>
      <c r="B831" s="403" t="s">
        <v>13446</v>
      </c>
      <c r="C831" s="405" t="s">
        <v>13447</v>
      </c>
      <c r="D831" s="389"/>
      <c r="E831" s="389"/>
      <c r="F831" s="532"/>
      <c r="G831" s="527"/>
      <c r="H831" s="527"/>
      <c r="I831" s="532"/>
      <c r="J831" s="94"/>
      <c r="K831" s="140"/>
      <c r="L831" s="54"/>
      <c r="M831" s="254"/>
      <c r="N831" s="8"/>
      <c r="O831" s="8"/>
      <c r="P831" s="54"/>
      <c r="Q831" s="632"/>
      <c r="R831" s="614"/>
      <c r="S831" s="644"/>
      <c r="T831" s="645"/>
      <c r="U831" s="605" t="s">
        <v>329</v>
      </c>
      <c r="V831" s="614" t="s">
        <v>21</v>
      </c>
      <c r="W831" s="615">
        <v>0.85</v>
      </c>
      <c r="X831" s="610"/>
      <c r="Y831" s="611"/>
      <c r="Z831" s="612"/>
      <c r="AA831" s="613"/>
      <c r="AB831" s="613"/>
      <c r="AC831" s="613"/>
      <c r="AD831" s="414">
        <f>ROUND(ROUND(ROUND(ROUND(H728+K800,0)*P$800,0)*T824,0)*W831,0)</f>
        <v>110</v>
      </c>
      <c r="AE831" s="79"/>
    </row>
    <row r="832" ht="16.5" customHeight="1">
      <c r="A832" s="403">
        <v>61.0</v>
      </c>
      <c r="B832" s="403" t="s">
        <v>13448</v>
      </c>
      <c r="C832" s="405" t="s">
        <v>13449</v>
      </c>
      <c r="D832" s="389"/>
      <c r="E832" s="389"/>
      <c r="F832" s="532"/>
      <c r="G832" s="527"/>
      <c r="H832" s="527"/>
      <c r="I832" s="532"/>
      <c r="J832" s="94"/>
      <c r="K832" s="140"/>
      <c r="L832" s="54"/>
      <c r="M832" s="254"/>
      <c r="N832" s="8"/>
      <c r="O832" s="8"/>
      <c r="P832" s="54"/>
      <c r="Q832" s="632"/>
      <c r="R832" s="614"/>
      <c r="S832" s="615"/>
      <c r="T832" s="615"/>
      <c r="U832" s="506"/>
      <c r="V832" s="614"/>
      <c r="W832" s="615"/>
      <c r="X832" s="619"/>
      <c r="Y832" s="635"/>
      <c r="Z832" s="621"/>
      <c r="AA832" s="613" t="s">
        <v>30</v>
      </c>
      <c r="AB832" s="622">
        <v>5.0</v>
      </c>
      <c r="AC832" s="623" t="s">
        <v>31</v>
      </c>
      <c r="AD832" s="414">
        <f>ROUND(ROUND(ROUND(ROUND(H728+K800,0)*P$800,0)*T824,0)*W831,0)-AB832</f>
        <v>105</v>
      </c>
      <c r="AE832" s="79"/>
    </row>
    <row r="833" ht="16.5" customHeight="1">
      <c r="A833" s="403">
        <v>61.0</v>
      </c>
      <c r="B833" s="403" t="s">
        <v>13450</v>
      </c>
      <c r="C833" s="405" t="s">
        <v>13451</v>
      </c>
      <c r="D833" s="389"/>
      <c r="E833" s="389"/>
      <c r="F833" s="532"/>
      <c r="G833" s="527"/>
      <c r="H833" s="527"/>
      <c r="I833" s="532"/>
      <c r="J833" s="94"/>
      <c r="K833" s="140"/>
      <c r="L833" s="54"/>
      <c r="M833" s="254"/>
      <c r="N833" s="8"/>
      <c r="O833" s="8"/>
      <c r="P833" s="54"/>
      <c r="Q833" s="636"/>
      <c r="R833" s="614"/>
      <c r="S833" s="615"/>
      <c r="T833" s="615"/>
      <c r="U833" s="506"/>
      <c r="V833" s="639"/>
      <c r="W833" s="640"/>
      <c r="X833" s="507" t="s">
        <v>20</v>
      </c>
      <c r="Y833" s="624" t="s">
        <v>21</v>
      </c>
      <c r="Z833" s="625">
        <v>0.85</v>
      </c>
      <c r="AA833" s="626"/>
      <c r="AB833" s="613"/>
      <c r="AC833" s="613"/>
      <c r="AD833" s="414">
        <f>ROUND(ROUND(ROUND(ROUND(ROUND(H728+K800,0)*P$800,0)*T824,0)*W831,0)*Z833,0)</f>
        <v>94</v>
      </c>
      <c r="AE833" s="79"/>
    </row>
    <row r="834" ht="16.5" customHeight="1">
      <c r="A834" s="403">
        <v>61.0</v>
      </c>
      <c r="B834" s="403" t="s">
        <v>13452</v>
      </c>
      <c r="C834" s="405" t="s">
        <v>13453</v>
      </c>
      <c r="D834" s="389"/>
      <c r="E834" s="389"/>
      <c r="F834" s="532"/>
      <c r="G834" s="527"/>
      <c r="H834" s="527"/>
      <c r="I834" s="532"/>
      <c r="J834" s="94"/>
      <c r="K834" s="140"/>
      <c r="L834" s="54"/>
      <c r="M834" s="254"/>
      <c r="N834" s="8"/>
      <c r="O834" s="8"/>
      <c r="P834" s="54"/>
      <c r="Q834" s="647"/>
      <c r="R834" s="614"/>
      <c r="S834" s="614"/>
      <c r="T834" s="614"/>
      <c r="U834" s="495"/>
      <c r="V834" s="642"/>
      <c r="W834" s="643"/>
      <c r="X834" s="495"/>
      <c r="Y834" s="630"/>
      <c r="Z834" s="631"/>
      <c r="AA834" s="613" t="s">
        <v>30</v>
      </c>
      <c r="AB834" s="622">
        <v>5.0</v>
      </c>
      <c r="AC834" s="623" t="s">
        <v>31</v>
      </c>
      <c r="AD834" s="414">
        <f>ROUND(ROUND(ROUND(ROUND(ROUND(H728+K800,0)*P$800,0)*T824,0)*W831,0)*Z833,0)-AB834</f>
        <v>89</v>
      </c>
      <c r="AE834" s="79"/>
    </row>
    <row r="835" ht="16.5" customHeight="1">
      <c r="A835" s="29">
        <v>61.0</v>
      </c>
      <c r="B835" s="29" t="s">
        <v>13454</v>
      </c>
      <c r="C835" s="32" t="s">
        <v>13455</v>
      </c>
      <c r="D835" s="389"/>
      <c r="E835" s="389"/>
      <c r="F835" s="532"/>
      <c r="G835" s="527"/>
      <c r="H835" s="527"/>
      <c r="I835" s="532"/>
      <c r="J835" s="94"/>
      <c r="K835" s="140"/>
      <c r="L835" s="54"/>
      <c r="M835" s="254"/>
      <c r="N835" s="598" t="s">
        <v>5011</v>
      </c>
      <c r="O835" s="600"/>
      <c r="P835" s="601"/>
      <c r="Q835" s="37"/>
      <c r="R835" s="7"/>
      <c r="S835" s="7"/>
      <c r="T835" s="7"/>
      <c r="U835" s="521"/>
      <c r="V835" s="14"/>
      <c r="W835" s="8"/>
      <c r="X835" s="37"/>
      <c r="Y835" s="7"/>
      <c r="Z835" s="39"/>
      <c r="AA835" s="213"/>
      <c r="AB835" s="213"/>
      <c r="AC835" s="213"/>
      <c r="AD835" s="45">
        <f>ROUND(ROUND(H728+K800,0)*P$836,0)</f>
        <v>184</v>
      </c>
      <c r="AE835" s="79"/>
    </row>
    <row r="836" ht="16.5" customHeight="1">
      <c r="A836" s="29">
        <v>61.0</v>
      </c>
      <c r="B836" s="29" t="s">
        <v>13456</v>
      </c>
      <c r="C836" s="32" t="s">
        <v>13457</v>
      </c>
      <c r="D836" s="231"/>
      <c r="E836" s="231"/>
      <c r="F836" s="523"/>
      <c r="G836" s="174"/>
      <c r="H836" s="174"/>
      <c r="I836" s="523"/>
      <c r="J836" s="94"/>
      <c r="K836" s="140"/>
      <c r="L836" s="54"/>
      <c r="M836" s="254"/>
      <c r="N836" s="482"/>
      <c r="O836" s="83" t="s">
        <v>21</v>
      </c>
      <c r="P836" s="528">
        <v>0.5</v>
      </c>
      <c r="Q836" s="52"/>
      <c r="R836" s="8"/>
      <c r="S836" s="8"/>
      <c r="T836" s="8"/>
      <c r="U836" s="521"/>
      <c r="V836" s="14"/>
      <c r="W836" s="8"/>
      <c r="X836" s="227"/>
      <c r="Y836" s="8"/>
      <c r="Z836" s="109"/>
      <c r="AA836" s="213" t="s">
        <v>30</v>
      </c>
      <c r="AB836" s="74">
        <v>5.0</v>
      </c>
      <c r="AC836" s="522" t="s">
        <v>31</v>
      </c>
      <c r="AD836" s="45">
        <f>ROUND(ROUND(H728+K800,0)*P$836,0)-AB836</f>
        <v>179</v>
      </c>
      <c r="AE836" s="79"/>
    </row>
    <row r="837" ht="16.5" customHeight="1">
      <c r="A837" s="29">
        <v>61.0</v>
      </c>
      <c r="B837" s="29" t="s">
        <v>13458</v>
      </c>
      <c r="C837" s="32" t="s">
        <v>13459</v>
      </c>
      <c r="D837" s="231"/>
      <c r="E837" s="231"/>
      <c r="F837" s="523"/>
      <c r="G837" s="174"/>
      <c r="H837" s="174"/>
      <c r="I837" s="523"/>
      <c r="J837" s="94"/>
      <c r="K837" s="140"/>
      <c r="L837" s="54"/>
      <c r="M837" s="254"/>
      <c r="N837" s="482"/>
      <c r="O837" s="8"/>
      <c r="P837" s="54"/>
      <c r="Q837" s="52"/>
      <c r="R837" s="8"/>
      <c r="S837" s="8"/>
      <c r="T837" s="8"/>
      <c r="U837" s="521"/>
      <c r="V837" s="14"/>
      <c r="W837" s="54"/>
      <c r="X837" s="305" t="s">
        <v>20</v>
      </c>
      <c r="Y837" s="41" t="s">
        <v>21</v>
      </c>
      <c r="Z837" s="86">
        <v>0.85</v>
      </c>
      <c r="AA837" s="75"/>
      <c r="AB837" s="213"/>
      <c r="AC837" s="213"/>
      <c r="AD837" s="114">
        <f>ROUND(ROUND(ROUND(H728+K800,0)*P$836,0)*Z837,0)</f>
        <v>156</v>
      </c>
      <c r="AE837" s="79"/>
    </row>
    <row r="838" ht="16.5" customHeight="1">
      <c r="A838" s="29">
        <v>61.0</v>
      </c>
      <c r="B838" s="29" t="s">
        <v>13460</v>
      </c>
      <c r="C838" s="32" t="s">
        <v>13461</v>
      </c>
      <c r="D838" s="231"/>
      <c r="E838" s="231"/>
      <c r="F838" s="532"/>
      <c r="G838" s="527"/>
      <c r="H838" s="527"/>
      <c r="I838" s="532"/>
      <c r="J838" s="94"/>
      <c r="K838" s="140"/>
      <c r="L838" s="54"/>
      <c r="M838" s="254"/>
      <c r="N838" s="482"/>
      <c r="O838" s="8"/>
      <c r="P838" s="54"/>
      <c r="Q838" s="52"/>
      <c r="R838" s="8"/>
      <c r="S838" s="8"/>
      <c r="T838" s="8"/>
      <c r="U838" s="525"/>
      <c r="V838" s="21"/>
      <c r="W838" s="109"/>
      <c r="X838" s="484"/>
      <c r="Y838" s="56"/>
      <c r="Z838" s="526"/>
      <c r="AA838" s="213" t="s">
        <v>30</v>
      </c>
      <c r="AB838" s="74">
        <v>5.0</v>
      </c>
      <c r="AC838" s="522" t="s">
        <v>31</v>
      </c>
      <c r="AD838" s="114">
        <f>ROUND(ROUND(ROUND(H728+K800,0)*P$836,0)*Z837,0)-AB838</f>
        <v>151</v>
      </c>
      <c r="AE838" s="79"/>
    </row>
    <row r="839" ht="16.5" customHeight="1">
      <c r="A839" s="29">
        <v>61.0</v>
      </c>
      <c r="B839" s="29" t="s">
        <v>13462</v>
      </c>
      <c r="C839" s="32" t="s">
        <v>13463</v>
      </c>
      <c r="D839" s="231"/>
      <c r="E839" s="231"/>
      <c r="F839" s="532"/>
      <c r="G839" s="527"/>
      <c r="H839" s="527"/>
      <c r="I839" s="532"/>
      <c r="J839" s="94"/>
      <c r="K839" s="140"/>
      <c r="L839" s="54"/>
      <c r="M839" s="254"/>
      <c r="N839" s="8"/>
      <c r="O839" s="8"/>
      <c r="P839" s="54"/>
      <c r="Q839" s="52"/>
      <c r="R839" s="8"/>
      <c r="S839" s="8"/>
      <c r="T839" s="8"/>
      <c r="U839" s="102" t="s">
        <v>326</v>
      </c>
      <c r="V839" s="41" t="s">
        <v>21</v>
      </c>
      <c r="W839" s="60">
        <v>0.7</v>
      </c>
      <c r="X839" s="37"/>
      <c r="Y839" s="7"/>
      <c r="Z839" s="39"/>
      <c r="AA839" s="213"/>
      <c r="AB839" s="213"/>
      <c r="AC839" s="213"/>
      <c r="AD839" s="45">
        <f>ROUND(ROUND(ROUND(H728+K800,0)*P$836,0)*W839,0)</f>
        <v>129</v>
      </c>
      <c r="AE839" s="79"/>
    </row>
    <row r="840" ht="16.5" customHeight="1">
      <c r="A840" s="29">
        <v>61.0</v>
      </c>
      <c r="B840" s="29" t="s">
        <v>13464</v>
      </c>
      <c r="C840" s="32" t="s">
        <v>13465</v>
      </c>
      <c r="D840" s="231"/>
      <c r="E840" s="231"/>
      <c r="F840" s="532"/>
      <c r="G840" s="527"/>
      <c r="H840" s="8"/>
      <c r="I840" s="144"/>
      <c r="J840" s="94"/>
      <c r="K840" s="140"/>
      <c r="L840" s="54"/>
      <c r="M840" s="254"/>
      <c r="N840" s="8"/>
      <c r="O840" s="8"/>
      <c r="P840" s="54"/>
      <c r="Q840" s="52"/>
      <c r="R840" s="8"/>
      <c r="S840" s="8"/>
      <c r="T840" s="8"/>
      <c r="U840" s="482"/>
      <c r="V840" s="83"/>
      <c r="W840" s="528"/>
      <c r="X840" s="227"/>
      <c r="Y840" s="22"/>
      <c r="Z840" s="109"/>
      <c r="AA840" s="213" t="s">
        <v>30</v>
      </c>
      <c r="AB840" s="74">
        <v>5.0</v>
      </c>
      <c r="AC840" s="522" t="s">
        <v>31</v>
      </c>
      <c r="AD840" s="45">
        <f>ROUND(ROUND(ROUND(H728+K800,0)*P$836,0)*W839,0)-AB840</f>
        <v>124</v>
      </c>
      <c r="AE840" s="79"/>
    </row>
    <row r="841" ht="16.5" customHeight="1">
      <c r="A841" s="29">
        <v>61.0</v>
      </c>
      <c r="B841" s="29" t="s">
        <v>13466</v>
      </c>
      <c r="C841" s="32" t="s">
        <v>13467</v>
      </c>
      <c r="D841" s="389"/>
      <c r="E841" s="231"/>
      <c r="F841" s="543"/>
      <c r="G841" s="113"/>
      <c r="H841" s="8"/>
      <c r="I841" s="144"/>
      <c r="J841" s="94"/>
      <c r="K841" s="140"/>
      <c r="L841" s="54"/>
      <c r="M841" s="254"/>
      <c r="N841" s="8"/>
      <c r="O841" s="8"/>
      <c r="P841" s="54"/>
      <c r="Q841" s="52"/>
      <c r="R841" s="8"/>
      <c r="S841" s="8"/>
      <c r="T841" s="8"/>
      <c r="U841" s="482"/>
      <c r="V841" s="99"/>
      <c r="W841" s="529"/>
      <c r="X841" s="305" t="s">
        <v>20</v>
      </c>
      <c r="Y841" s="41" t="s">
        <v>21</v>
      </c>
      <c r="Z841" s="86">
        <v>0.85</v>
      </c>
      <c r="AA841" s="75"/>
      <c r="AB841" s="213"/>
      <c r="AC841" s="213"/>
      <c r="AD841" s="45">
        <f>ROUND(ROUND(ROUND(ROUND(H728+K800,0)*P$836,0)*W839,0)*Z841,0)</f>
        <v>110</v>
      </c>
      <c r="AE841" s="79"/>
    </row>
    <row r="842" ht="16.5" customHeight="1">
      <c r="A842" s="29">
        <v>61.0</v>
      </c>
      <c r="B842" s="29" t="s">
        <v>13468</v>
      </c>
      <c r="C842" s="32" t="s">
        <v>13469</v>
      </c>
      <c r="D842" s="389"/>
      <c r="E842" s="231"/>
      <c r="F842" s="543"/>
      <c r="G842" s="113"/>
      <c r="H842" s="8"/>
      <c r="I842" s="144"/>
      <c r="J842" s="94"/>
      <c r="K842" s="140"/>
      <c r="L842" s="54"/>
      <c r="M842" s="254"/>
      <c r="N842" s="8"/>
      <c r="O842" s="8"/>
      <c r="P842" s="54"/>
      <c r="Q842" s="52"/>
      <c r="R842" s="8"/>
      <c r="S842" s="8"/>
      <c r="T842" s="8"/>
      <c r="U842" s="530"/>
      <c r="V842" s="24"/>
      <c r="W842" s="26"/>
      <c r="X842" s="484"/>
      <c r="Y842" s="56"/>
      <c r="Z842" s="526"/>
      <c r="AA842" s="213" t="s">
        <v>30</v>
      </c>
      <c r="AB842" s="74">
        <v>5.0</v>
      </c>
      <c r="AC842" s="522" t="s">
        <v>31</v>
      </c>
      <c r="AD842" s="45">
        <f>ROUND(ROUND(ROUND(ROUND(H728+K800,0)*P$836,0)*W839,0)*Z841,0)-AB842</f>
        <v>105</v>
      </c>
      <c r="AE842" s="79"/>
    </row>
    <row r="843" ht="16.5" customHeight="1">
      <c r="A843" s="29">
        <v>61.0</v>
      </c>
      <c r="B843" s="29" t="s">
        <v>13470</v>
      </c>
      <c r="C843" s="32" t="s">
        <v>13471</v>
      </c>
      <c r="D843" s="389"/>
      <c r="E843" s="231"/>
      <c r="F843" s="543"/>
      <c r="G843" s="113"/>
      <c r="H843" s="8"/>
      <c r="I843" s="144"/>
      <c r="J843" s="94"/>
      <c r="K843" s="140"/>
      <c r="L843" s="54"/>
      <c r="M843" s="254"/>
      <c r="N843" s="8"/>
      <c r="O843" s="8"/>
      <c r="P843" s="54"/>
      <c r="Q843" s="52"/>
      <c r="R843" s="8"/>
      <c r="S843" s="8"/>
      <c r="T843" s="54"/>
      <c r="U843" s="102" t="s">
        <v>329</v>
      </c>
      <c r="V843" s="83" t="s">
        <v>21</v>
      </c>
      <c r="W843" s="528">
        <v>0.85</v>
      </c>
      <c r="X843" s="37"/>
      <c r="Y843" s="7"/>
      <c r="Z843" s="39"/>
      <c r="AA843" s="213"/>
      <c r="AB843" s="213"/>
      <c r="AC843" s="213"/>
      <c r="AD843" s="114">
        <f>ROUND(ROUND(ROUND(H728+K800,0)*P$836,0)*W843,0)</f>
        <v>156</v>
      </c>
      <c r="AE843" s="79"/>
    </row>
    <row r="844" ht="16.5" customHeight="1">
      <c r="A844" s="29">
        <v>61.0</v>
      </c>
      <c r="B844" s="29" t="s">
        <v>13472</v>
      </c>
      <c r="C844" s="32" t="s">
        <v>13473</v>
      </c>
      <c r="D844" s="389"/>
      <c r="E844" s="231"/>
      <c r="F844" s="543"/>
      <c r="G844" s="113"/>
      <c r="H844" s="8"/>
      <c r="I844" s="144"/>
      <c r="J844" s="94"/>
      <c r="K844" s="140"/>
      <c r="L844" s="54"/>
      <c r="M844" s="254"/>
      <c r="N844" s="8"/>
      <c r="O844" s="8"/>
      <c r="P844" s="54"/>
      <c r="Q844" s="52"/>
      <c r="R844" s="8"/>
      <c r="S844" s="8"/>
      <c r="T844" s="8"/>
      <c r="U844" s="482"/>
      <c r="V844" s="83"/>
      <c r="W844" s="528"/>
      <c r="X844" s="52"/>
      <c r="Y844" s="22"/>
      <c r="Z844" s="109"/>
      <c r="AA844" s="213" t="s">
        <v>30</v>
      </c>
      <c r="AB844" s="74">
        <v>5.0</v>
      </c>
      <c r="AC844" s="522" t="s">
        <v>31</v>
      </c>
      <c r="AD844" s="114">
        <f>ROUND(ROUND(ROUND(H728+K800,0)*P$836,0)*W843,0)-AB844</f>
        <v>151</v>
      </c>
      <c r="AE844" s="79"/>
    </row>
    <row r="845" ht="16.5" customHeight="1">
      <c r="A845" s="29">
        <v>61.0</v>
      </c>
      <c r="B845" s="29" t="s">
        <v>13474</v>
      </c>
      <c r="C845" s="32" t="s">
        <v>13475</v>
      </c>
      <c r="D845" s="389"/>
      <c r="E845" s="231"/>
      <c r="F845" s="532"/>
      <c r="G845" s="527"/>
      <c r="H845" s="527"/>
      <c r="I845" s="532"/>
      <c r="J845" s="94"/>
      <c r="K845" s="140"/>
      <c r="L845" s="54"/>
      <c r="M845" s="254"/>
      <c r="N845" s="8"/>
      <c r="O845" s="8"/>
      <c r="P845" s="54"/>
      <c r="Q845" s="52"/>
      <c r="R845" s="8"/>
      <c r="S845" s="8"/>
      <c r="T845" s="8"/>
      <c r="U845" s="482"/>
      <c r="V845" s="99"/>
      <c r="W845" s="529"/>
      <c r="X845" s="305" t="s">
        <v>20</v>
      </c>
      <c r="Y845" s="41" t="s">
        <v>21</v>
      </c>
      <c r="Z845" s="86">
        <v>0.85</v>
      </c>
      <c r="AA845" s="75"/>
      <c r="AB845" s="213"/>
      <c r="AC845" s="213"/>
      <c r="AD845" s="114">
        <f>ROUND(ROUND(ROUND(ROUND(H728+K800,0)*P$836,0)*W843,0)*Z845,0)</f>
        <v>133</v>
      </c>
      <c r="AE845" s="79"/>
    </row>
    <row r="846" ht="16.5" customHeight="1">
      <c r="A846" s="29">
        <v>61.0</v>
      </c>
      <c r="B846" s="29" t="s">
        <v>13476</v>
      </c>
      <c r="C846" s="32" t="s">
        <v>13477</v>
      </c>
      <c r="D846" s="389"/>
      <c r="E846" s="231"/>
      <c r="F846" s="532"/>
      <c r="G846" s="527"/>
      <c r="H846" s="527"/>
      <c r="I846" s="532"/>
      <c r="J846" s="94"/>
      <c r="K846" s="140"/>
      <c r="L846" s="54"/>
      <c r="M846" s="254"/>
      <c r="N846" s="8"/>
      <c r="O846" s="8"/>
      <c r="P846" s="54"/>
      <c r="Q846" s="227"/>
      <c r="R846" s="22"/>
      <c r="S846" s="22"/>
      <c r="T846" s="22"/>
      <c r="U846" s="484"/>
      <c r="V846" s="24"/>
      <c r="W846" s="26"/>
      <c r="X846" s="484"/>
      <c r="Y846" s="56"/>
      <c r="Z846" s="526"/>
      <c r="AA846" s="213" t="s">
        <v>30</v>
      </c>
      <c r="AB846" s="74">
        <v>5.0</v>
      </c>
      <c r="AC846" s="522" t="s">
        <v>31</v>
      </c>
      <c r="AD846" s="114">
        <f>ROUND(ROUND(ROUND(ROUND(H728+K800,0)*P$836,0)*W843,0)*Z845,0)-AB846</f>
        <v>128</v>
      </c>
      <c r="AE846" s="79"/>
    </row>
    <row r="847" ht="16.5" customHeight="1">
      <c r="A847" s="403">
        <v>61.0</v>
      </c>
      <c r="B847" s="403" t="s">
        <v>13478</v>
      </c>
      <c r="C847" s="405" t="s">
        <v>13479</v>
      </c>
      <c r="D847" s="389"/>
      <c r="E847" s="389"/>
      <c r="F847" s="532"/>
      <c r="G847" s="527"/>
      <c r="H847" s="527"/>
      <c r="I847" s="532"/>
      <c r="J847" s="94"/>
      <c r="K847" s="140"/>
      <c r="L847" s="54"/>
      <c r="M847" s="254"/>
      <c r="N847" s="8"/>
      <c r="O847" s="8"/>
      <c r="P847" s="54"/>
      <c r="Q847" s="604" t="s">
        <v>23</v>
      </c>
      <c r="R847" s="605" t="s">
        <v>24</v>
      </c>
      <c r="S847" s="606"/>
      <c r="T847" s="606"/>
      <c r="U847" s="607"/>
      <c r="V847" s="608"/>
      <c r="W847" s="609"/>
      <c r="X847" s="610"/>
      <c r="Y847" s="611"/>
      <c r="Z847" s="612"/>
      <c r="AA847" s="613"/>
      <c r="AB847" s="613"/>
      <c r="AC847" s="613"/>
      <c r="AD847" s="414">
        <f>ROUND(ROUND(ROUND(H728+K800,0)*P$836,0)*T848,0)</f>
        <v>129</v>
      </c>
      <c r="AE847" s="79"/>
    </row>
    <row r="848" ht="16.5" customHeight="1">
      <c r="A848" s="403">
        <v>61.0</v>
      </c>
      <c r="B848" s="403" t="s">
        <v>13480</v>
      </c>
      <c r="C848" s="405" t="s">
        <v>13481</v>
      </c>
      <c r="D848" s="389"/>
      <c r="E848" s="389"/>
      <c r="F848" s="532"/>
      <c r="G848" s="527"/>
      <c r="H848" s="527"/>
      <c r="I848" s="532"/>
      <c r="J848" s="94"/>
      <c r="K848" s="140"/>
      <c r="L848" s="54"/>
      <c r="M848" s="254"/>
      <c r="N848" s="8"/>
      <c r="O848" s="8"/>
      <c r="P848" s="54"/>
      <c r="Q848" s="481"/>
      <c r="R848" s="506"/>
      <c r="S848" s="614" t="s">
        <v>21</v>
      </c>
      <c r="T848" s="615">
        <v>0.7</v>
      </c>
      <c r="U848" s="616"/>
      <c r="V848" s="617"/>
      <c r="W848" s="618"/>
      <c r="X848" s="634"/>
      <c r="Y848" s="620"/>
      <c r="Z848" s="621"/>
      <c r="AA848" s="613" t="s">
        <v>30</v>
      </c>
      <c r="AB848" s="622">
        <v>5.0</v>
      </c>
      <c r="AC848" s="623" t="s">
        <v>31</v>
      </c>
      <c r="AD848" s="414">
        <f>ROUND(ROUND(ROUND(H728+K800,0)*P$836,0)*T848,0)-AB848</f>
        <v>124</v>
      </c>
      <c r="AE848" s="79"/>
    </row>
    <row r="849" ht="16.5" customHeight="1">
      <c r="A849" s="403">
        <v>61.0</v>
      </c>
      <c r="B849" s="403" t="s">
        <v>13482</v>
      </c>
      <c r="C849" s="405" t="s">
        <v>13483</v>
      </c>
      <c r="D849" s="389"/>
      <c r="E849" s="389"/>
      <c r="F849" s="532"/>
      <c r="G849" s="527"/>
      <c r="H849" s="527"/>
      <c r="I849" s="532"/>
      <c r="J849" s="94"/>
      <c r="K849" s="140"/>
      <c r="L849" s="54"/>
      <c r="M849" s="254"/>
      <c r="N849" s="8"/>
      <c r="O849" s="8"/>
      <c r="P849" s="54"/>
      <c r="Q849" s="481"/>
      <c r="R849" s="506"/>
      <c r="S849" s="618"/>
      <c r="T849" s="618"/>
      <c r="U849" s="616"/>
      <c r="V849" s="617"/>
      <c r="W849" s="618"/>
      <c r="X849" s="507" t="s">
        <v>20</v>
      </c>
      <c r="Y849" s="624" t="s">
        <v>21</v>
      </c>
      <c r="Z849" s="625">
        <v>0.85</v>
      </c>
      <c r="AA849" s="626"/>
      <c r="AB849" s="613"/>
      <c r="AC849" s="613"/>
      <c r="AD849" s="414">
        <f>ROUND(ROUND(ROUND(ROUND(H728+K800,0)*P$836,0)*T848,0)*Z849,0)</f>
        <v>110</v>
      </c>
      <c r="AE849" s="79"/>
    </row>
    <row r="850" ht="16.5" customHeight="1">
      <c r="A850" s="403">
        <v>61.0</v>
      </c>
      <c r="B850" s="403" t="s">
        <v>13484</v>
      </c>
      <c r="C850" s="405" t="s">
        <v>13485</v>
      </c>
      <c r="D850" s="389"/>
      <c r="E850" s="389"/>
      <c r="F850" s="532"/>
      <c r="G850" s="527"/>
      <c r="H850" s="527"/>
      <c r="I850" s="532"/>
      <c r="J850" s="94"/>
      <c r="K850" s="140"/>
      <c r="L850" s="54"/>
      <c r="M850" s="254"/>
      <c r="N850" s="8"/>
      <c r="O850" s="8"/>
      <c r="P850" s="54"/>
      <c r="Q850" s="508"/>
      <c r="R850" s="510"/>
      <c r="S850" s="614"/>
      <c r="T850" s="614"/>
      <c r="U850" s="627"/>
      <c r="V850" s="628"/>
      <c r="W850" s="629"/>
      <c r="X850" s="495"/>
      <c r="Y850" s="630"/>
      <c r="Z850" s="631"/>
      <c r="AA850" s="613" t="s">
        <v>30</v>
      </c>
      <c r="AB850" s="622">
        <v>5.0</v>
      </c>
      <c r="AC850" s="623" t="s">
        <v>31</v>
      </c>
      <c r="AD850" s="414">
        <f>ROUND(ROUND(ROUND(ROUND(H728+K800,0)*P$836,0)*T848,0)*Z849,0)-AB850</f>
        <v>105</v>
      </c>
      <c r="AE850" s="79"/>
    </row>
    <row r="851" ht="16.5" customHeight="1">
      <c r="A851" s="403">
        <v>61.0</v>
      </c>
      <c r="B851" s="403" t="s">
        <v>13486</v>
      </c>
      <c r="C851" s="405" t="s">
        <v>13487</v>
      </c>
      <c r="D851" s="389"/>
      <c r="E851" s="389"/>
      <c r="F851" s="532"/>
      <c r="G851" s="527"/>
      <c r="H851" s="527"/>
      <c r="I851" s="532"/>
      <c r="J851" s="94"/>
      <c r="K851" s="140"/>
      <c r="L851" s="54"/>
      <c r="M851" s="254"/>
      <c r="N851" s="8"/>
      <c r="O851" s="8"/>
      <c r="P851" s="54"/>
      <c r="Q851" s="632"/>
      <c r="R851" s="618"/>
      <c r="S851" s="618"/>
      <c r="T851" s="618"/>
      <c r="U851" s="605" t="s">
        <v>326</v>
      </c>
      <c r="V851" s="624" t="s">
        <v>21</v>
      </c>
      <c r="W851" s="633">
        <v>0.7</v>
      </c>
      <c r="X851" s="610"/>
      <c r="Y851" s="611"/>
      <c r="Z851" s="612"/>
      <c r="AA851" s="613"/>
      <c r="AB851" s="613"/>
      <c r="AC851" s="613"/>
      <c r="AD851" s="414">
        <f>ROUND(ROUND(ROUND(ROUND(H728+K800,0)*P$836,0)*T848,0)*W851,0)</f>
        <v>90</v>
      </c>
      <c r="AE851" s="79"/>
    </row>
    <row r="852" ht="16.5" customHeight="1">
      <c r="A852" s="403">
        <v>61.0</v>
      </c>
      <c r="B852" s="403" t="s">
        <v>13488</v>
      </c>
      <c r="C852" s="405" t="s">
        <v>13489</v>
      </c>
      <c r="D852" s="389"/>
      <c r="E852" s="389"/>
      <c r="F852" s="532"/>
      <c r="G852" s="527"/>
      <c r="H852" s="527"/>
      <c r="I852" s="532"/>
      <c r="J852" s="94"/>
      <c r="K852" s="140"/>
      <c r="L852" s="54"/>
      <c r="M852" s="254"/>
      <c r="N852" s="8"/>
      <c r="O852" s="8"/>
      <c r="P852" s="54"/>
      <c r="Q852" s="632"/>
      <c r="R852" s="618"/>
      <c r="S852" s="618"/>
      <c r="T852" s="618"/>
      <c r="U852" s="506"/>
      <c r="V852" s="614"/>
      <c r="W852" s="615"/>
      <c r="X852" s="634"/>
      <c r="Y852" s="635"/>
      <c r="Z852" s="621"/>
      <c r="AA852" s="613" t="s">
        <v>30</v>
      </c>
      <c r="AB852" s="622">
        <v>5.0</v>
      </c>
      <c r="AC852" s="623" t="s">
        <v>31</v>
      </c>
      <c r="AD852" s="414">
        <f>ROUND(ROUND(ROUND(ROUND(H728+K800,0)*P$836,0)*T848,0)*W851,0)-AB852</f>
        <v>85</v>
      </c>
      <c r="AE852" s="79"/>
    </row>
    <row r="853" ht="16.5" customHeight="1">
      <c r="A853" s="403">
        <v>61.0</v>
      </c>
      <c r="B853" s="403" t="s">
        <v>13490</v>
      </c>
      <c r="C853" s="405" t="s">
        <v>13491</v>
      </c>
      <c r="D853" s="389"/>
      <c r="E853" s="389"/>
      <c r="F853" s="532"/>
      <c r="G853" s="527"/>
      <c r="H853" s="527"/>
      <c r="I853" s="532"/>
      <c r="J853" s="94"/>
      <c r="K853" s="140"/>
      <c r="L853" s="54"/>
      <c r="M853" s="254"/>
      <c r="N853" s="8"/>
      <c r="O853" s="8"/>
      <c r="P853" s="54"/>
      <c r="Q853" s="636"/>
      <c r="R853" s="614"/>
      <c r="S853" s="637"/>
      <c r="T853" s="638"/>
      <c r="U853" s="510"/>
      <c r="V853" s="639"/>
      <c r="W853" s="640"/>
      <c r="X853" s="507" t="s">
        <v>20</v>
      </c>
      <c r="Y853" s="624" t="s">
        <v>21</v>
      </c>
      <c r="Z853" s="625">
        <v>0.85</v>
      </c>
      <c r="AA853" s="626"/>
      <c r="AB853" s="613"/>
      <c r="AC853" s="613"/>
      <c r="AD853" s="414">
        <f>ROUND(ROUND(ROUND(ROUND(ROUND(H728+K800,0)*P$836,0)*T848,0)*W851,0)*Z853,0)</f>
        <v>77</v>
      </c>
      <c r="AE853" s="79"/>
    </row>
    <row r="854" ht="16.5" customHeight="1">
      <c r="A854" s="403">
        <v>61.0</v>
      </c>
      <c r="B854" s="403" t="s">
        <v>13492</v>
      </c>
      <c r="C854" s="405" t="s">
        <v>13493</v>
      </c>
      <c r="D854" s="389"/>
      <c r="E854" s="389"/>
      <c r="F854" s="532"/>
      <c r="G854" s="527"/>
      <c r="H854" s="527"/>
      <c r="I854" s="532"/>
      <c r="J854" s="94"/>
      <c r="K854" s="140"/>
      <c r="L854" s="54"/>
      <c r="M854" s="254"/>
      <c r="N854" s="8"/>
      <c r="O854" s="8"/>
      <c r="P854" s="54"/>
      <c r="Q854" s="636"/>
      <c r="R854" s="614"/>
      <c r="S854" s="614"/>
      <c r="T854" s="614"/>
      <c r="U854" s="641"/>
      <c r="V854" s="642"/>
      <c r="W854" s="643"/>
      <c r="X854" s="495"/>
      <c r="Y854" s="630"/>
      <c r="Z854" s="631"/>
      <c r="AA854" s="613" t="s">
        <v>30</v>
      </c>
      <c r="AB854" s="622">
        <v>5.0</v>
      </c>
      <c r="AC854" s="623" t="s">
        <v>31</v>
      </c>
      <c r="AD854" s="414">
        <f>ROUND(ROUND(ROUND(ROUND(ROUND(H728+K800,0)*P$836,0)*T848,0)*W851,0)*Z853,0)-AB854</f>
        <v>72</v>
      </c>
      <c r="AE854" s="79"/>
    </row>
    <row r="855" ht="16.5" customHeight="1">
      <c r="A855" s="403">
        <v>61.0</v>
      </c>
      <c r="B855" s="403" t="s">
        <v>13494</v>
      </c>
      <c r="C855" s="405" t="s">
        <v>13495</v>
      </c>
      <c r="D855" s="389"/>
      <c r="E855" s="389"/>
      <c r="F855" s="532"/>
      <c r="G855" s="527"/>
      <c r="H855" s="527"/>
      <c r="I855" s="532"/>
      <c r="J855" s="94"/>
      <c r="K855" s="140"/>
      <c r="L855" s="54"/>
      <c r="M855" s="254"/>
      <c r="N855" s="8"/>
      <c r="O855" s="8"/>
      <c r="P855" s="54"/>
      <c r="Q855" s="632"/>
      <c r="R855" s="614"/>
      <c r="S855" s="644"/>
      <c r="T855" s="645"/>
      <c r="U855" s="605" t="s">
        <v>329</v>
      </c>
      <c r="V855" s="614" t="s">
        <v>21</v>
      </c>
      <c r="W855" s="615">
        <v>0.85</v>
      </c>
      <c r="X855" s="610"/>
      <c r="Y855" s="611"/>
      <c r="Z855" s="612"/>
      <c r="AA855" s="613"/>
      <c r="AB855" s="613"/>
      <c r="AC855" s="613"/>
      <c r="AD855" s="414">
        <f>ROUND(ROUND(ROUND(ROUND(H728+K800,0)*P$836,0)*T848,0)*W855,0)</f>
        <v>110</v>
      </c>
      <c r="AE855" s="79"/>
    </row>
    <row r="856" ht="16.5" customHeight="1">
      <c r="A856" s="403">
        <v>61.0</v>
      </c>
      <c r="B856" s="403" t="s">
        <v>13496</v>
      </c>
      <c r="C856" s="405" t="s">
        <v>13497</v>
      </c>
      <c r="D856" s="389"/>
      <c r="E856" s="389"/>
      <c r="F856" s="532"/>
      <c r="G856" s="527"/>
      <c r="H856" s="527"/>
      <c r="I856" s="532"/>
      <c r="J856" s="94"/>
      <c r="K856" s="140"/>
      <c r="L856" s="54"/>
      <c r="M856" s="254"/>
      <c r="N856" s="8"/>
      <c r="O856" s="8"/>
      <c r="P856" s="54"/>
      <c r="Q856" s="632"/>
      <c r="R856" s="614"/>
      <c r="S856" s="615"/>
      <c r="T856" s="615"/>
      <c r="U856" s="506"/>
      <c r="V856" s="614"/>
      <c r="W856" s="615"/>
      <c r="X856" s="634"/>
      <c r="Y856" s="635"/>
      <c r="Z856" s="621"/>
      <c r="AA856" s="613" t="s">
        <v>30</v>
      </c>
      <c r="AB856" s="622">
        <v>5.0</v>
      </c>
      <c r="AC856" s="623" t="s">
        <v>31</v>
      </c>
      <c r="AD856" s="414">
        <f>ROUND(ROUND(ROUND(ROUND(H728+K800,0)*P$836,0)*T848,0)*W855,0)-AB856</f>
        <v>105</v>
      </c>
      <c r="AE856" s="79"/>
    </row>
    <row r="857" ht="16.5" customHeight="1">
      <c r="A857" s="403">
        <v>61.0</v>
      </c>
      <c r="B857" s="403" t="s">
        <v>13498</v>
      </c>
      <c r="C857" s="405" t="s">
        <v>13499</v>
      </c>
      <c r="D857" s="389"/>
      <c r="E857" s="389"/>
      <c r="F857" s="532"/>
      <c r="G857" s="527"/>
      <c r="H857" s="527"/>
      <c r="I857" s="532"/>
      <c r="J857" s="94"/>
      <c r="K857" s="140"/>
      <c r="L857" s="54"/>
      <c r="M857" s="254"/>
      <c r="N857" s="8"/>
      <c r="O857" s="8"/>
      <c r="P857" s="54"/>
      <c r="Q857" s="636"/>
      <c r="R857" s="614"/>
      <c r="S857" s="615"/>
      <c r="T857" s="615"/>
      <c r="U857" s="506"/>
      <c r="V857" s="639"/>
      <c r="W857" s="640"/>
      <c r="X857" s="507" t="s">
        <v>20</v>
      </c>
      <c r="Y857" s="624" t="s">
        <v>21</v>
      </c>
      <c r="Z857" s="625">
        <v>0.85</v>
      </c>
      <c r="AA857" s="626"/>
      <c r="AB857" s="613"/>
      <c r="AC857" s="613"/>
      <c r="AD857" s="414">
        <f>ROUND(ROUND(ROUND(ROUND(ROUND(H728+K800,0)*P$836,0)*T848,0)*W855,0)*Z857,0)</f>
        <v>94</v>
      </c>
      <c r="AE857" s="79"/>
    </row>
    <row r="858" ht="16.5" customHeight="1">
      <c r="A858" s="403">
        <v>61.0</v>
      </c>
      <c r="B858" s="403" t="s">
        <v>13500</v>
      </c>
      <c r="C858" s="405" t="s">
        <v>13501</v>
      </c>
      <c r="D858" s="389"/>
      <c r="E858" s="389"/>
      <c r="F858" s="532"/>
      <c r="G858" s="527"/>
      <c r="H858" s="527"/>
      <c r="I858" s="532"/>
      <c r="J858" s="94"/>
      <c r="K858" s="140"/>
      <c r="L858" s="54"/>
      <c r="M858" s="254"/>
      <c r="N858" s="8"/>
      <c r="O858" s="8"/>
      <c r="P858" s="54"/>
      <c r="Q858" s="632"/>
      <c r="R858" s="614"/>
      <c r="S858" s="614"/>
      <c r="T858" s="614"/>
      <c r="U858" s="495"/>
      <c r="V858" s="642"/>
      <c r="W858" s="643"/>
      <c r="X858" s="495"/>
      <c r="Y858" s="630"/>
      <c r="Z858" s="631"/>
      <c r="AA858" s="613" t="s">
        <v>30</v>
      </c>
      <c r="AB858" s="622">
        <v>5.0</v>
      </c>
      <c r="AC858" s="623" t="s">
        <v>31</v>
      </c>
      <c r="AD858" s="414">
        <f>ROUND(ROUND(ROUND(ROUND(ROUND(H728+K800,0)*P$836,0)*T848,0)*W855,0)*Z857,0)-AB858</f>
        <v>89</v>
      </c>
      <c r="AE858" s="79"/>
    </row>
    <row r="859" ht="16.5" customHeight="1">
      <c r="A859" s="403">
        <v>61.0</v>
      </c>
      <c r="B859" s="403" t="s">
        <v>13502</v>
      </c>
      <c r="C859" s="405" t="s">
        <v>13503</v>
      </c>
      <c r="D859" s="389"/>
      <c r="E859" s="389"/>
      <c r="F859" s="532"/>
      <c r="G859" s="527"/>
      <c r="H859" s="527"/>
      <c r="I859" s="532"/>
      <c r="J859" s="94"/>
      <c r="K859" s="140"/>
      <c r="L859" s="54"/>
      <c r="M859" s="254"/>
      <c r="N859" s="8"/>
      <c r="O859" s="8"/>
      <c r="P859" s="54"/>
      <c r="Q859" s="632"/>
      <c r="R859" s="605" t="s">
        <v>27</v>
      </c>
      <c r="S859" s="606"/>
      <c r="T859" s="606"/>
      <c r="U859" s="607"/>
      <c r="V859" s="608"/>
      <c r="W859" s="609"/>
      <c r="X859" s="610"/>
      <c r="Y859" s="611"/>
      <c r="Z859" s="612"/>
      <c r="AA859" s="613"/>
      <c r="AB859" s="613"/>
      <c r="AC859" s="613"/>
      <c r="AD859" s="414">
        <f>ROUND(ROUND(ROUND(H728+K800,0)*P$836,0)*T860,0)</f>
        <v>92</v>
      </c>
      <c r="AE859" s="79"/>
    </row>
    <row r="860" ht="16.5" customHeight="1">
      <c r="A860" s="403">
        <v>61.0</v>
      </c>
      <c r="B860" s="403" t="s">
        <v>13504</v>
      </c>
      <c r="C860" s="405" t="s">
        <v>13505</v>
      </c>
      <c r="D860" s="389"/>
      <c r="E860" s="389"/>
      <c r="F860" s="532"/>
      <c r="G860" s="527"/>
      <c r="H860" s="527"/>
      <c r="I860" s="532"/>
      <c r="J860" s="94"/>
      <c r="K860" s="140"/>
      <c r="L860" s="54"/>
      <c r="M860" s="254"/>
      <c r="N860" s="8"/>
      <c r="O860" s="8"/>
      <c r="P860" s="54"/>
      <c r="Q860" s="646"/>
      <c r="R860" s="506"/>
      <c r="S860" s="614" t="s">
        <v>21</v>
      </c>
      <c r="T860" s="615">
        <v>0.5</v>
      </c>
      <c r="U860" s="616"/>
      <c r="V860" s="617"/>
      <c r="W860" s="618"/>
      <c r="X860" s="619"/>
      <c r="Y860" s="620"/>
      <c r="Z860" s="621"/>
      <c r="AA860" s="613" t="s">
        <v>30</v>
      </c>
      <c r="AB860" s="622">
        <v>5.0</v>
      </c>
      <c r="AC860" s="623" t="s">
        <v>31</v>
      </c>
      <c r="AD860" s="414">
        <f>ROUND(ROUND(ROUND(H728+K800,0)*P$836,0)*T860,0)-AB860</f>
        <v>87</v>
      </c>
      <c r="AE860" s="79"/>
    </row>
    <row r="861" ht="16.5" customHeight="1">
      <c r="A861" s="403">
        <v>61.0</v>
      </c>
      <c r="B861" s="403" t="s">
        <v>13506</v>
      </c>
      <c r="C861" s="405" t="s">
        <v>13507</v>
      </c>
      <c r="D861" s="389"/>
      <c r="E861" s="389"/>
      <c r="F861" s="532"/>
      <c r="G861" s="527"/>
      <c r="H861" s="527"/>
      <c r="I861" s="532"/>
      <c r="J861" s="94"/>
      <c r="K861" s="140"/>
      <c r="L861" s="54"/>
      <c r="M861" s="254"/>
      <c r="N861" s="8"/>
      <c r="O861" s="8"/>
      <c r="P861" s="54"/>
      <c r="Q861" s="646"/>
      <c r="R861" s="506"/>
      <c r="S861" s="618"/>
      <c r="T861" s="618"/>
      <c r="U861" s="616"/>
      <c r="V861" s="617"/>
      <c r="W861" s="618"/>
      <c r="X861" s="507" t="s">
        <v>20</v>
      </c>
      <c r="Y861" s="624" t="s">
        <v>21</v>
      </c>
      <c r="Z861" s="625">
        <v>0.85</v>
      </c>
      <c r="AA861" s="626"/>
      <c r="AB861" s="613"/>
      <c r="AC861" s="613"/>
      <c r="AD861" s="414">
        <f>ROUND(ROUND(ROUND(ROUND(H728+K800,0)*P$836,0)*T860,0)*Z861,0)</f>
        <v>78</v>
      </c>
      <c r="AE861" s="79"/>
    </row>
    <row r="862" ht="16.5" customHeight="1">
      <c r="A862" s="403">
        <v>61.0</v>
      </c>
      <c r="B862" s="403" t="s">
        <v>13508</v>
      </c>
      <c r="C862" s="405" t="s">
        <v>13509</v>
      </c>
      <c r="D862" s="389"/>
      <c r="E862" s="389"/>
      <c r="F862" s="532"/>
      <c r="G862" s="527"/>
      <c r="H862" s="527"/>
      <c r="I862" s="532"/>
      <c r="J862" s="94"/>
      <c r="K862" s="140"/>
      <c r="L862" s="54"/>
      <c r="M862" s="254"/>
      <c r="N862" s="8"/>
      <c r="O862" s="8"/>
      <c r="P862" s="54"/>
      <c r="Q862" s="646"/>
      <c r="R862" s="510"/>
      <c r="S862" s="614"/>
      <c r="T862" s="614"/>
      <c r="U862" s="627"/>
      <c r="V862" s="628"/>
      <c r="W862" s="629"/>
      <c r="X862" s="495"/>
      <c r="Y862" s="630"/>
      <c r="Z862" s="631"/>
      <c r="AA862" s="613" t="s">
        <v>30</v>
      </c>
      <c r="AB862" s="622">
        <v>5.0</v>
      </c>
      <c r="AC862" s="623" t="s">
        <v>31</v>
      </c>
      <c r="AD862" s="414">
        <f>ROUND(ROUND(ROUND(ROUND(H728+K800,0)*P$836,0)*T860,0)*Z861,0)-AB862</f>
        <v>73</v>
      </c>
      <c r="AE862" s="79"/>
    </row>
    <row r="863" ht="16.5" customHeight="1">
      <c r="A863" s="403">
        <v>61.0</v>
      </c>
      <c r="B863" s="403" t="s">
        <v>13510</v>
      </c>
      <c r="C863" s="405" t="s">
        <v>13511</v>
      </c>
      <c r="D863" s="389"/>
      <c r="E863" s="389"/>
      <c r="F863" s="532"/>
      <c r="G863" s="527"/>
      <c r="H863" s="527"/>
      <c r="I863" s="532"/>
      <c r="J863" s="94"/>
      <c r="K863" s="140"/>
      <c r="L863" s="54"/>
      <c r="M863" s="254"/>
      <c r="N863" s="8"/>
      <c r="O863" s="8"/>
      <c r="P863" s="54"/>
      <c r="Q863" s="632"/>
      <c r="R863" s="618"/>
      <c r="S863" s="618"/>
      <c r="T863" s="618"/>
      <c r="U863" s="605" t="s">
        <v>326</v>
      </c>
      <c r="V863" s="624" t="s">
        <v>21</v>
      </c>
      <c r="W863" s="633">
        <v>0.7</v>
      </c>
      <c r="X863" s="610"/>
      <c r="Y863" s="611"/>
      <c r="Z863" s="612"/>
      <c r="AA863" s="613"/>
      <c r="AB863" s="613"/>
      <c r="AC863" s="613"/>
      <c r="AD863" s="414">
        <f>ROUND(ROUND(ROUND(ROUND(H728+K800,0)*P$836,0)*T860,0)*W863,0)</f>
        <v>64</v>
      </c>
      <c r="AE863" s="79"/>
    </row>
    <row r="864" ht="16.5" customHeight="1">
      <c r="A864" s="403">
        <v>61.0</v>
      </c>
      <c r="B864" s="403" t="s">
        <v>13512</v>
      </c>
      <c r="C864" s="405" t="s">
        <v>13513</v>
      </c>
      <c r="D864" s="389"/>
      <c r="E864" s="389"/>
      <c r="F864" s="532"/>
      <c r="G864" s="527"/>
      <c r="H864" s="527"/>
      <c r="I864" s="532"/>
      <c r="J864" s="94"/>
      <c r="K864" s="140"/>
      <c r="L864" s="54"/>
      <c r="M864" s="254"/>
      <c r="N864" s="8"/>
      <c r="O864" s="8"/>
      <c r="P864" s="54"/>
      <c r="Q864" s="632"/>
      <c r="R864" s="618"/>
      <c r="S864" s="618"/>
      <c r="T864" s="618"/>
      <c r="U864" s="506"/>
      <c r="V864" s="614"/>
      <c r="W864" s="615"/>
      <c r="X864" s="634"/>
      <c r="Y864" s="635"/>
      <c r="Z864" s="621"/>
      <c r="AA864" s="613" t="s">
        <v>30</v>
      </c>
      <c r="AB864" s="622">
        <v>5.0</v>
      </c>
      <c r="AC864" s="623" t="s">
        <v>31</v>
      </c>
      <c r="AD864" s="414">
        <f>ROUND(ROUND(ROUND(ROUND(H728+K800,0)*P$836,0)*T860,0)*W863,0)-AB864</f>
        <v>59</v>
      </c>
      <c r="AE864" s="79"/>
    </row>
    <row r="865" ht="16.5" customHeight="1">
      <c r="A865" s="403">
        <v>61.0</v>
      </c>
      <c r="B865" s="403" t="s">
        <v>13514</v>
      </c>
      <c r="C865" s="405" t="s">
        <v>13515</v>
      </c>
      <c r="D865" s="389"/>
      <c r="E865" s="389"/>
      <c r="F865" s="532"/>
      <c r="G865" s="527"/>
      <c r="H865" s="527"/>
      <c r="I865" s="532"/>
      <c r="J865" s="94"/>
      <c r="K865" s="140"/>
      <c r="L865" s="54"/>
      <c r="M865" s="254"/>
      <c r="N865" s="8"/>
      <c r="O865" s="8"/>
      <c r="P865" s="54"/>
      <c r="Q865" s="636"/>
      <c r="R865" s="614"/>
      <c r="S865" s="637"/>
      <c r="T865" s="638"/>
      <c r="U865" s="510"/>
      <c r="V865" s="639"/>
      <c r="W865" s="640"/>
      <c r="X865" s="507" t="s">
        <v>20</v>
      </c>
      <c r="Y865" s="624" t="s">
        <v>21</v>
      </c>
      <c r="Z865" s="625">
        <v>0.85</v>
      </c>
      <c r="AA865" s="626"/>
      <c r="AB865" s="613"/>
      <c r="AC865" s="613"/>
      <c r="AD865" s="414">
        <f>ROUND(ROUND(ROUND(ROUND(ROUND(H728+K800,0)*P$836,0)*T860,0)*W863,0)*Z865,0)</f>
        <v>54</v>
      </c>
      <c r="AE865" s="79"/>
    </row>
    <row r="866" ht="16.5" customHeight="1">
      <c r="A866" s="403">
        <v>61.0</v>
      </c>
      <c r="B866" s="403" t="s">
        <v>13516</v>
      </c>
      <c r="C866" s="405" t="s">
        <v>13517</v>
      </c>
      <c r="D866" s="389"/>
      <c r="E866" s="389"/>
      <c r="F866" s="532"/>
      <c r="G866" s="527"/>
      <c r="H866" s="527"/>
      <c r="I866" s="532"/>
      <c r="J866" s="94"/>
      <c r="K866" s="140"/>
      <c r="L866" s="54"/>
      <c r="M866" s="254"/>
      <c r="N866" s="8"/>
      <c r="O866" s="8"/>
      <c r="P866" s="54"/>
      <c r="Q866" s="636"/>
      <c r="R866" s="614"/>
      <c r="S866" s="614"/>
      <c r="T866" s="614"/>
      <c r="U866" s="641"/>
      <c r="V866" s="642"/>
      <c r="W866" s="643"/>
      <c r="X866" s="495"/>
      <c r="Y866" s="630"/>
      <c r="Z866" s="631"/>
      <c r="AA866" s="613" t="s">
        <v>30</v>
      </c>
      <c r="AB866" s="622">
        <v>5.0</v>
      </c>
      <c r="AC866" s="623" t="s">
        <v>31</v>
      </c>
      <c r="AD866" s="414">
        <f>ROUND(ROUND(ROUND(ROUND(ROUND(H728+K800,0)*P$836,0)*T860,0)*W863,0)*Z865,0)-AB866</f>
        <v>49</v>
      </c>
      <c r="AE866" s="79"/>
    </row>
    <row r="867" ht="16.5" customHeight="1">
      <c r="A867" s="403">
        <v>61.0</v>
      </c>
      <c r="B867" s="403" t="s">
        <v>13518</v>
      </c>
      <c r="C867" s="405" t="s">
        <v>13519</v>
      </c>
      <c r="D867" s="389"/>
      <c r="E867" s="389"/>
      <c r="F867" s="532"/>
      <c r="G867" s="527"/>
      <c r="H867" s="527"/>
      <c r="I867" s="532"/>
      <c r="J867" s="94"/>
      <c r="K867" s="140"/>
      <c r="L867" s="54"/>
      <c r="M867" s="254"/>
      <c r="N867" s="8"/>
      <c r="O867" s="8"/>
      <c r="P867" s="54"/>
      <c r="Q867" s="632"/>
      <c r="R867" s="614"/>
      <c r="S867" s="644"/>
      <c r="T867" s="645"/>
      <c r="U867" s="605" t="s">
        <v>329</v>
      </c>
      <c r="V867" s="614" t="s">
        <v>21</v>
      </c>
      <c r="W867" s="615">
        <v>0.85</v>
      </c>
      <c r="X867" s="610"/>
      <c r="Y867" s="611"/>
      <c r="Z867" s="612"/>
      <c r="AA867" s="613"/>
      <c r="AB867" s="613"/>
      <c r="AC867" s="613"/>
      <c r="AD867" s="414">
        <f>ROUND(ROUND(ROUND(ROUND(H728+K800,0)*P$836,0)*T860,0)*W867,0)</f>
        <v>78</v>
      </c>
      <c r="AE867" s="79"/>
    </row>
    <row r="868" ht="16.5" customHeight="1">
      <c r="A868" s="403">
        <v>61.0</v>
      </c>
      <c r="B868" s="403" t="s">
        <v>13520</v>
      </c>
      <c r="C868" s="405" t="s">
        <v>13521</v>
      </c>
      <c r="D868" s="389"/>
      <c r="E868" s="389"/>
      <c r="F868" s="532"/>
      <c r="G868" s="527"/>
      <c r="H868" s="527"/>
      <c r="I868" s="532"/>
      <c r="J868" s="94"/>
      <c r="K868" s="140"/>
      <c r="L868" s="54"/>
      <c r="M868" s="254"/>
      <c r="N868" s="8"/>
      <c r="O868" s="8"/>
      <c r="P868" s="54"/>
      <c r="Q868" s="632"/>
      <c r="R868" s="614"/>
      <c r="S868" s="615"/>
      <c r="T868" s="615"/>
      <c r="U868" s="506"/>
      <c r="V868" s="614"/>
      <c r="W868" s="615"/>
      <c r="X868" s="634"/>
      <c r="Y868" s="635"/>
      <c r="Z868" s="621"/>
      <c r="AA868" s="613" t="s">
        <v>30</v>
      </c>
      <c r="AB868" s="622">
        <v>5.0</v>
      </c>
      <c r="AC868" s="623" t="s">
        <v>31</v>
      </c>
      <c r="AD868" s="414">
        <f>ROUND(ROUND(ROUND(ROUND(H728+K800,0)*P$836,0)*T860,0)*W867,0)-AB868</f>
        <v>73</v>
      </c>
      <c r="AE868" s="79"/>
    </row>
    <row r="869" ht="16.5" customHeight="1">
      <c r="A869" s="403">
        <v>61.0</v>
      </c>
      <c r="B869" s="403" t="s">
        <v>13522</v>
      </c>
      <c r="C869" s="405" t="s">
        <v>13523</v>
      </c>
      <c r="D869" s="389"/>
      <c r="E869" s="389"/>
      <c r="F869" s="532"/>
      <c r="G869" s="527"/>
      <c r="H869" s="527"/>
      <c r="I869" s="532"/>
      <c r="J869" s="94"/>
      <c r="K869" s="140"/>
      <c r="L869" s="54"/>
      <c r="M869" s="254"/>
      <c r="N869" s="8"/>
      <c r="O869" s="8"/>
      <c r="P869" s="54"/>
      <c r="Q869" s="636"/>
      <c r="R869" s="614"/>
      <c r="S869" s="615"/>
      <c r="T869" s="615"/>
      <c r="U869" s="506"/>
      <c r="V869" s="639"/>
      <c r="W869" s="640"/>
      <c r="X869" s="507" t="s">
        <v>20</v>
      </c>
      <c r="Y869" s="624" t="s">
        <v>21</v>
      </c>
      <c r="Z869" s="625">
        <v>0.85</v>
      </c>
      <c r="AA869" s="626"/>
      <c r="AB869" s="613"/>
      <c r="AC869" s="613"/>
      <c r="AD869" s="414">
        <f>ROUND(ROUND(ROUND(ROUND(ROUND(H728+K800,0)*P$836,0)*T860,0)*W867,0)*Z869,0)</f>
        <v>66</v>
      </c>
      <c r="AE869" s="79"/>
    </row>
    <row r="870" ht="16.5" customHeight="1">
      <c r="A870" s="403">
        <v>61.0</v>
      </c>
      <c r="B870" s="403" t="s">
        <v>13524</v>
      </c>
      <c r="C870" s="405" t="s">
        <v>13525</v>
      </c>
      <c r="D870" s="541"/>
      <c r="E870" s="541"/>
      <c r="F870" s="545"/>
      <c r="G870" s="542"/>
      <c r="H870" s="542"/>
      <c r="I870" s="545"/>
      <c r="J870" s="107"/>
      <c r="K870" s="291"/>
      <c r="L870" s="109"/>
      <c r="M870" s="537"/>
      <c r="N870" s="22"/>
      <c r="O870" s="22"/>
      <c r="P870" s="109"/>
      <c r="Q870" s="647"/>
      <c r="R870" s="630"/>
      <c r="S870" s="630"/>
      <c r="T870" s="630"/>
      <c r="U870" s="495"/>
      <c r="V870" s="642"/>
      <c r="W870" s="643"/>
      <c r="X870" s="495"/>
      <c r="Y870" s="630"/>
      <c r="Z870" s="631"/>
      <c r="AA870" s="613" t="s">
        <v>30</v>
      </c>
      <c r="AB870" s="622">
        <v>5.0</v>
      </c>
      <c r="AC870" s="623" t="s">
        <v>31</v>
      </c>
      <c r="AD870" s="414">
        <f>ROUND(ROUND(ROUND(ROUND(ROUND(H728+K800,0)*P$836,0)*T860,0)*W867,0)*Z869,0)-AB870</f>
        <v>61</v>
      </c>
      <c r="AE870" s="79"/>
    </row>
    <row r="871" ht="16.5" customHeight="1">
      <c r="A871" s="29">
        <v>61.0</v>
      </c>
      <c r="B871" s="29" t="s">
        <v>13526</v>
      </c>
      <c r="C871" s="32" t="s">
        <v>13527</v>
      </c>
      <c r="D871" s="102" t="s">
        <v>9683</v>
      </c>
      <c r="E871" s="485"/>
      <c r="F871" s="603" t="s">
        <v>9684</v>
      </c>
      <c r="G871" s="487"/>
      <c r="H871" s="169"/>
      <c r="I871" s="519"/>
      <c r="J871" s="168"/>
      <c r="K871" s="152"/>
      <c r="L871" s="39"/>
      <c r="M871" s="241" t="s">
        <v>4961</v>
      </c>
      <c r="N871" s="598" t="s">
        <v>4962</v>
      </c>
      <c r="O871" s="7"/>
      <c r="P871" s="7"/>
      <c r="Q871" s="37"/>
      <c r="R871" s="7"/>
      <c r="S871" s="7"/>
      <c r="T871" s="7"/>
      <c r="U871" s="520"/>
      <c r="V871" s="6"/>
      <c r="W871" s="7"/>
      <c r="X871" s="37"/>
      <c r="Y871" s="7"/>
      <c r="Z871" s="7"/>
      <c r="AA871" s="213"/>
      <c r="AB871" s="213"/>
      <c r="AC871" s="213"/>
      <c r="AD871" s="45">
        <f>ROUND(ROUND(H872*P$872,0),0)</f>
        <v>467</v>
      </c>
      <c r="AE871" s="79"/>
    </row>
    <row r="872" ht="36.0" customHeight="1">
      <c r="A872" s="29">
        <v>61.0</v>
      </c>
      <c r="B872" s="29" t="s">
        <v>13528</v>
      </c>
      <c r="C872" s="32" t="s">
        <v>13529</v>
      </c>
      <c r="D872" s="482"/>
      <c r="E872" s="486"/>
      <c r="F872" s="482"/>
      <c r="H872" s="50">
        <f>'28児童発達支援(基本１)'!H1712</f>
        <v>667</v>
      </c>
      <c r="I872" s="8" t="s">
        <v>9</v>
      </c>
      <c r="J872" s="94"/>
      <c r="K872" s="140"/>
      <c r="L872" s="54"/>
      <c r="M872" s="481"/>
      <c r="N872" s="482"/>
      <c r="O872" s="83" t="s">
        <v>21</v>
      </c>
      <c r="P872" s="528">
        <v>0.7</v>
      </c>
      <c r="Q872" s="52"/>
      <c r="R872" s="8"/>
      <c r="S872" s="8"/>
      <c r="T872" s="8"/>
      <c r="U872" s="521"/>
      <c r="V872" s="14"/>
      <c r="W872" s="54"/>
      <c r="X872" s="597" t="s">
        <v>20</v>
      </c>
      <c r="Y872" s="41" t="s">
        <v>21</v>
      </c>
      <c r="Z872" s="60">
        <v>0.85</v>
      </c>
      <c r="AA872" s="75"/>
      <c r="AB872" s="213"/>
      <c r="AC872" s="213"/>
      <c r="AD872" s="45">
        <f>ROUND(ROUND(H872*P$872,0)*Z872,0)</f>
        <v>397</v>
      </c>
      <c r="AE872" s="79"/>
    </row>
    <row r="873" ht="16.5" customHeight="1">
      <c r="A873" s="29">
        <v>61.0</v>
      </c>
      <c r="B873" s="29" t="s">
        <v>13530</v>
      </c>
      <c r="C873" s="32" t="s">
        <v>13531</v>
      </c>
      <c r="D873" s="482"/>
      <c r="E873" s="486"/>
      <c r="F873" s="482"/>
      <c r="H873" s="8"/>
      <c r="I873" s="144"/>
      <c r="J873" s="94"/>
      <c r="K873" s="140"/>
      <c r="L873" s="54"/>
      <c r="M873" s="481"/>
      <c r="N873" s="482"/>
      <c r="O873" s="8"/>
      <c r="P873" s="54"/>
      <c r="Q873" s="52"/>
      <c r="R873" s="8"/>
      <c r="S873" s="8"/>
      <c r="T873" s="8"/>
      <c r="U873" s="102" t="s">
        <v>326</v>
      </c>
      <c r="V873" s="41" t="s">
        <v>21</v>
      </c>
      <c r="W873" s="60">
        <v>0.7</v>
      </c>
      <c r="X873" s="37"/>
      <c r="Y873" s="7"/>
      <c r="Z873" s="7"/>
      <c r="AA873" s="213"/>
      <c r="AB873" s="213"/>
      <c r="AC873" s="213"/>
      <c r="AD873" s="45">
        <f>ROUND(ROUND(H872*P$872,0)*W873,0)</f>
        <v>327</v>
      </c>
      <c r="AE873" s="79"/>
    </row>
    <row r="874" ht="36.0" customHeight="1">
      <c r="A874" s="29">
        <v>61.0</v>
      </c>
      <c r="B874" s="29" t="s">
        <v>13532</v>
      </c>
      <c r="C874" s="32" t="s">
        <v>13533</v>
      </c>
      <c r="D874" s="482"/>
      <c r="E874" s="486"/>
      <c r="F874" s="482"/>
      <c r="H874" s="8"/>
      <c r="I874" s="144"/>
      <c r="J874" s="94"/>
      <c r="K874" s="140"/>
      <c r="L874" s="54"/>
      <c r="M874" s="481"/>
      <c r="N874" s="482"/>
      <c r="O874" s="8"/>
      <c r="P874" s="54"/>
      <c r="Q874" s="52"/>
      <c r="R874" s="8"/>
      <c r="S874" s="8"/>
      <c r="T874" s="8"/>
      <c r="U874" s="484"/>
      <c r="V874" s="24"/>
      <c r="W874" s="26"/>
      <c r="X874" s="597" t="s">
        <v>20</v>
      </c>
      <c r="Y874" s="41" t="s">
        <v>21</v>
      </c>
      <c r="Z874" s="60">
        <v>0.85</v>
      </c>
      <c r="AA874" s="75"/>
      <c r="AB874" s="213"/>
      <c r="AC874" s="213"/>
      <c r="AD874" s="45">
        <f>ROUND(ROUND(ROUND(H872*P$872,0)*W873,0)*Z874,0)</f>
        <v>278</v>
      </c>
      <c r="AE874" s="79"/>
    </row>
    <row r="875" ht="16.5" customHeight="1">
      <c r="A875" s="29">
        <v>61.0</v>
      </c>
      <c r="B875" s="29" t="s">
        <v>13534</v>
      </c>
      <c r="C875" s="32" t="s">
        <v>13535</v>
      </c>
      <c r="D875" s="156"/>
      <c r="E875" s="523"/>
      <c r="F875" s="482"/>
      <c r="H875" s="8"/>
      <c r="I875" s="144"/>
      <c r="J875" s="94"/>
      <c r="K875" s="140"/>
      <c r="L875" s="54"/>
      <c r="M875" s="481"/>
      <c r="N875" s="8"/>
      <c r="O875" s="8"/>
      <c r="P875" s="54"/>
      <c r="Q875" s="52"/>
      <c r="R875" s="8"/>
      <c r="S875" s="8"/>
      <c r="T875" s="54"/>
      <c r="U875" s="102" t="s">
        <v>329</v>
      </c>
      <c r="V875" s="83" t="s">
        <v>21</v>
      </c>
      <c r="W875" s="528">
        <v>0.85</v>
      </c>
      <c r="X875" s="37"/>
      <c r="Y875" s="7"/>
      <c r="Z875" s="7"/>
      <c r="AA875" s="213"/>
      <c r="AB875" s="213"/>
      <c r="AC875" s="213"/>
      <c r="AD875" s="45">
        <f>ROUND(ROUND(H872*P$872,0)*W875,0)</f>
        <v>397</v>
      </c>
      <c r="AE875" s="79"/>
    </row>
    <row r="876" ht="45.0" customHeight="1">
      <c r="A876" s="29">
        <v>61.0</v>
      </c>
      <c r="B876" s="29" t="s">
        <v>13536</v>
      </c>
      <c r="C876" s="32" t="s">
        <v>13537</v>
      </c>
      <c r="D876" s="156"/>
      <c r="E876" s="523"/>
      <c r="F876" s="527"/>
      <c r="G876" s="527"/>
      <c r="H876" s="527"/>
      <c r="I876" s="532"/>
      <c r="J876" s="94"/>
      <c r="K876" s="140"/>
      <c r="L876" s="54"/>
      <c r="M876" s="481"/>
      <c r="N876" s="8"/>
      <c r="O876" s="8"/>
      <c r="P876" s="54"/>
      <c r="Q876" s="52"/>
      <c r="R876" s="8"/>
      <c r="S876" s="8"/>
      <c r="T876" s="8"/>
      <c r="U876" s="484"/>
      <c r="V876" s="99"/>
      <c r="W876" s="529"/>
      <c r="X876" s="597" t="s">
        <v>20</v>
      </c>
      <c r="Y876" s="41" t="s">
        <v>21</v>
      </c>
      <c r="Z876" s="60">
        <v>0.85</v>
      </c>
      <c r="AA876" s="75"/>
      <c r="AB876" s="213"/>
      <c r="AC876" s="213"/>
      <c r="AD876" s="45">
        <f>ROUND(ROUND(ROUND(H872*P$872,0)*W875,0)*Z876,0)</f>
        <v>337</v>
      </c>
      <c r="AE876" s="79"/>
    </row>
    <row r="877" ht="16.5" customHeight="1">
      <c r="A877" s="403">
        <v>61.0</v>
      </c>
      <c r="B877" s="403" t="s">
        <v>13538</v>
      </c>
      <c r="C877" s="405" t="s">
        <v>13539</v>
      </c>
      <c r="D877" s="156"/>
      <c r="E877" s="532"/>
      <c r="F877" s="527"/>
      <c r="G877" s="527"/>
      <c r="H877" s="527"/>
      <c r="I877" s="532"/>
      <c r="J877" s="94"/>
      <c r="K877" s="140"/>
      <c r="L877" s="54"/>
      <c r="M877" s="481"/>
      <c r="N877" s="8"/>
      <c r="O877" s="8"/>
      <c r="P877" s="54"/>
      <c r="Q877" s="604" t="s">
        <v>23</v>
      </c>
      <c r="R877" s="605" t="s">
        <v>24</v>
      </c>
      <c r="S877" s="606"/>
      <c r="T877" s="606"/>
      <c r="U877" s="607"/>
      <c r="V877" s="608"/>
      <c r="W877" s="609"/>
      <c r="X877" s="610"/>
      <c r="Y877" s="611"/>
      <c r="Z877" s="611"/>
      <c r="AA877" s="613"/>
      <c r="AB877" s="613"/>
      <c r="AC877" s="613"/>
      <c r="AD877" s="414">
        <f>ROUND(ROUND(H872*P$872,0)*T878,0)</f>
        <v>327</v>
      </c>
      <c r="AE877" s="79"/>
    </row>
    <row r="878" ht="36.0" customHeight="1">
      <c r="A878" s="403">
        <v>61.0</v>
      </c>
      <c r="B878" s="403" t="s">
        <v>13540</v>
      </c>
      <c r="C878" s="405" t="s">
        <v>13541</v>
      </c>
      <c r="D878" s="156"/>
      <c r="E878" s="532"/>
      <c r="F878" s="527"/>
      <c r="G878" s="527"/>
      <c r="H878" s="527"/>
      <c r="I878" s="532"/>
      <c r="J878" s="94"/>
      <c r="K878" s="140"/>
      <c r="L878" s="54"/>
      <c r="M878" s="481"/>
      <c r="N878" s="8"/>
      <c r="O878" s="8"/>
      <c r="P878" s="54"/>
      <c r="Q878" s="481"/>
      <c r="R878" s="506"/>
      <c r="S878" s="614" t="s">
        <v>21</v>
      </c>
      <c r="T878" s="615">
        <v>0.7</v>
      </c>
      <c r="U878" s="616"/>
      <c r="V878" s="617"/>
      <c r="W878" s="618"/>
      <c r="X878" s="650" t="s">
        <v>20</v>
      </c>
      <c r="Y878" s="624" t="s">
        <v>21</v>
      </c>
      <c r="Z878" s="633">
        <v>0.85</v>
      </c>
      <c r="AA878" s="626"/>
      <c r="AB878" s="613"/>
      <c r="AC878" s="613"/>
      <c r="AD878" s="414">
        <f>ROUND(ROUND(ROUND(H872*P$872,0)*T878,0)*Z878,0)</f>
        <v>278</v>
      </c>
      <c r="AE878" s="79"/>
    </row>
    <row r="879" ht="16.5" customHeight="1">
      <c r="A879" s="403">
        <v>61.0</v>
      </c>
      <c r="B879" s="403" t="s">
        <v>13542</v>
      </c>
      <c r="C879" s="405" t="s">
        <v>13543</v>
      </c>
      <c r="D879" s="156"/>
      <c r="E879" s="532"/>
      <c r="F879" s="527"/>
      <c r="G879" s="527"/>
      <c r="H879" s="527"/>
      <c r="I879" s="532"/>
      <c r="J879" s="94"/>
      <c r="K879" s="140"/>
      <c r="L879" s="54"/>
      <c r="M879" s="254"/>
      <c r="N879" s="8"/>
      <c r="O879" s="8"/>
      <c r="P879" s="54"/>
      <c r="Q879" s="481"/>
      <c r="R879" s="506"/>
      <c r="S879" s="618"/>
      <c r="T879" s="618"/>
      <c r="U879" s="605" t="s">
        <v>326</v>
      </c>
      <c r="V879" s="624" t="s">
        <v>21</v>
      </c>
      <c r="W879" s="633">
        <v>0.7</v>
      </c>
      <c r="X879" s="610"/>
      <c r="Y879" s="611"/>
      <c r="Z879" s="611"/>
      <c r="AA879" s="613"/>
      <c r="AB879" s="613"/>
      <c r="AC879" s="613"/>
      <c r="AD879" s="414">
        <f>ROUND(ROUND(ROUND(H872*P$872,0)*T878,0)*W879,0)</f>
        <v>229</v>
      </c>
      <c r="AE879" s="79"/>
    </row>
    <row r="880" ht="36.0" customHeight="1">
      <c r="A880" s="403">
        <v>61.0</v>
      </c>
      <c r="B880" s="403" t="s">
        <v>13544</v>
      </c>
      <c r="C880" s="405" t="s">
        <v>13545</v>
      </c>
      <c r="D880" s="156"/>
      <c r="E880" s="532"/>
      <c r="F880" s="527"/>
      <c r="G880" s="527"/>
      <c r="H880" s="527"/>
      <c r="I880" s="532"/>
      <c r="J880" s="94"/>
      <c r="K880" s="140"/>
      <c r="L880" s="54"/>
      <c r="M880" s="254"/>
      <c r="N880" s="8"/>
      <c r="O880" s="8"/>
      <c r="P880" s="54"/>
      <c r="Q880" s="508"/>
      <c r="R880" s="510"/>
      <c r="S880" s="637"/>
      <c r="T880" s="638"/>
      <c r="U880" s="495"/>
      <c r="V880" s="642"/>
      <c r="W880" s="643"/>
      <c r="X880" s="650" t="s">
        <v>20</v>
      </c>
      <c r="Y880" s="624" t="s">
        <v>21</v>
      </c>
      <c r="Z880" s="633">
        <v>0.85</v>
      </c>
      <c r="AA880" s="626"/>
      <c r="AB880" s="613"/>
      <c r="AC880" s="613"/>
      <c r="AD880" s="414">
        <f>ROUND(ROUND(ROUND(ROUND(H872*P$872,0)*T878,0)*W879,0)*Z880,0)</f>
        <v>195</v>
      </c>
      <c r="AE880" s="79"/>
    </row>
    <row r="881" ht="16.5" customHeight="1">
      <c r="A881" s="403">
        <v>61.0</v>
      </c>
      <c r="B881" s="403" t="s">
        <v>13546</v>
      </c>
      <c r="C881" s="405" t="s">
        <v>13547</v>
      </c>
      <c r="D881" s="156"/>
      <c r="E881" s="532"/>
      <c r="F881" s="527"/>
      <c r="G881" s="527"/>
      <c r="H881" s="527"/>
      <c r="I881" s="532"/>
      <c r="J881" s="94"/>
      <c r="K881" s="140"/>
      <c r="L881" s="54"/>
      <c r="M881" s="254"/>
      <c r="N881" s="8"/>
      <c r="O881" s="8"/>
      <c r="P881" s="54"/>
      <c r="Q881" s="632"/>
      <c r="R881" s="614"/>
      <c r="S881" s="644"/>
      <c r="T881" s="645"/>
      <c r="U881" s="605" t="s">
        <v>329</v>
      </c>
      <c r="V881" s="614" t="s">
        <v>21</v>
      </c>
      <c r="W881" s="615">
        <v>0.85</v>
      </c>
      <c r="X881" s="610"/>
      <c r="Y881" s="611"/>
      <c r="Z881" s="611"/>
      <c r="AA881" s="613"/>
      <c r="AB881" s="613"/>
      <c r="AC881" s="613"/>
      <c r="AD881" s="414">
        <f>ROUND(ROUND(ROUND(H872*P$872,0)*T878,0)*W881,0)</f>
        <v>278</v>
      </c>
      <c r="AE881" s="79"/>
    </row>
    <row r="882" ht="45.0" customHeight="1">
      <c r="A882" s="403">
        <v>61.0</v>
      </c>
      <c r="B882" s="403" t="s">
        <v>13548</v>
      </c>
      <c r="C882" s="405" t="s">
        <v>13549</v>
      </c>
      <c r="D882" s="156"/>
      <c r="E882" s="532"/>
      <c r="F882" s="527"/>
      <c r="G882" s="527"/>
      <c r="H882" s="527"/>
      <c r="I882" s="532"/>
      <c r="J882" s="94"/>
      <c r="K882" s="140"/>
      <c r="L882" s="54"/>
      <c r="M882" s="254"/>
      <c r="N882" s="8"/>
      <c r="O882" s="8"/>
      <c r="P882" s="54"/>
      <c r="Q882" s="636"/>
      <c r="R882" s="614"/>
      <c r="S882" s="615"/>
      <c r="T882" s="615"/>
      <c r="U882" s="495"/>
      <c r="V882" s="639"/>
      <c r="W882" s="640"/>
      <c r="X882" s="650" t="s">
        <v>20</v>
      </c>
      <c r="Y882" s="624" t="s">
        <v>21</v>
      </c>
      <c r="Z882" s="633">
        <v>0.85</v>
      </c>
      <c r="AA882" s="626"/>
      <c r="AB882" s="613"/>
      <c r="AC882" s="613"/>
      <c r="AD882" s="414">
        <f>ROUND(ROUND(ROUND(ROUND(H872*P$872,0)*T878,0)*W881,0)*Z882,0)</f>
        <v>236</v>
      </c>
      <c r="AE882" s="79"/>
    </row>
    <row r="883" ht="16.5" customHeight="1">
      <c r="A883" s="403">
        <v>61.0</v>
      </c>
      <c r="B883" s="403" t="s">
        <v>13550</v>
      </c>
      <c r="C883" s="405" t="s">
        <v>13551</v>
      </c>
      <c r="D883" s="156"/>
      <c r="E883" s="532"/>
      <c r="F883" s="527"/>
      <c r="G883" s="527"/>
      <c r="H883" s="527"/>
      <c r="I883" s="532"/>
      <c r="J883" s="94"/>
      <c r="K883" s="140"/>
      <c r="L883" s="54"/>
      <c r="M883" s="254"/>
      <c r="N883" s="8"/>
      <c r="O883" s="8"/>
      <c r="P883" s="54"/>
      <c r="Q883" s="632"/>
      <c r="R883" s="605" t="s">
        <v>27</v>
      </c>
      <c r="S883" s="606"/>
      <c r="T883" s="606"/>
      <c r="U883" s="607"/>
      <c r="V883" s="608"/>
      <c r="W883" s="609"/>
      <c r="X883" s="610"/>
      <c r="Y883" s="611"/>
      <c r="Z883" s="611"/>
      <c r="AA883" s="613"/>
      <c r="AB883" s="613"/>
      <c r="AC883" s="613"/>
      <c r="AD883" s="414">
        <f>ROUND(ROUND(H872*P$872,0)*T884,0)</f>
        <v>234</v>
      </c>
      <c r="AE883" s="79"/>
    </row>
    <row r="884" ht="36.0" customHeight="1">
      <c r="A884" s="403">
        <v>61.0</v>
      </c>
      <c r="B884" s="403" t="s">
        <v>13552</v>
      </c>
      <c r="C884" s="405" t="s">
        <v>13553</v>
      </c>
      <c r="D884" s="156"/>
      <c r="E884" s="532"/>
      <c r="F884" s="527"/>
      <c r="G884" s="527"/>
      <c r="H884" s="527"/>
      <c r="I884" s="532"/>
      <c r="J884" s="94"/>
      <c r="K884" s="140"/>
      <c r="L884" s="54"/>
      <c r="M884" s="254"/>
      <c r="N884" s="8"/>
      <c r="O884" s="8"/>
      <c r="P884" s="54"/>
      <c r="Q884" s="646"/>
      <c r="R884" s="506"/>
      <c r="S884" s="614" t="s">
        <v>21</v>
      </c>
      <c r="T884" s="615">
        <v>0.5</v>
      </c>
      <c r="U884" s="616"/>
      <c r="V884" s="617"/>
      <c r="W884" s="618"/>
      <c r="X884" s="650" t="s">
        <v>20</v>
      </c>
      <c r="Y884" s="624" t="s">
        <v>21</v>
      </c>
      <c r="Z884" s="633">
        <v>0.85</v>
      </c>
      <c r="AA884" s="626"/>
      <c r="AB884" s="613"/>
      <c r="AC884" s="613"/>
      <c r="AD884" s="414">
        <f>ROUND(ROUND(ROUND(H872*P$872,0)*T884,0)*Z884,0)</f>
        <v>199</v>
      </c>
      <c r="AE884" s="79"/>
    </row>
    <row r="885" ht="16.5" customHeight="1">
      <c r="A885" s="403">
        <v>61.0</v>
      </c>
      <c r="B885" s="403" t="s">
        <v>13554</v>
      </c>
      <c r="C885" s="405" t="s">
        <v>13555</v>
      </c>
      <c r="D885" s="156"/>
      <c r="E885" s="532"/>
      <c r="F885" s="527"/>
      <c r="G885" s="527"/>
      <c r="H885" s="527"/>
      <c r="I885" s="532"/>
      <c r="J885" s="94"/>
      <c r="K885" s="140"/>
      <c r="L885" s="54"/>
      <c r="M885" s="254"/>
      <c r="N885" s="8"/>
      <c r="O885" s="8"/>
      <c r="P885" s="54"/>
      <c r="Q885" s="632"/>
      <c r="R885" s="506"/>
      <c r="S885" s="618"/>
      <c r="T885" s="618"/>
      <c r="U885" s="605" t="s">
        <v>326</v>
      </c>
      <c r="V885" s="624" t="s">
        <v>21</v>
      </c>
      <c r="W885" s="633">
        <v>0.7</v>
      </c>
      <c r="X885" s="610"/>
      <c r="Y885" s="611"/>
      <c r="Z885" s="611"/>
      <c r="AA885" s="613"/>
      <c r="AB885" s="613"/>
      <c r="AC885" s="613"/>
      <c r="AD885" s="414">
        <f>ROUND(ROUND(ROUND(H872*P$872,0)*T884,0)*W885,0)</f>
        <v>164</v>
      </c>
      <c r="AE885" s="79"/>
    </row>
    <row r="886" ht="36.0" customHeight="1">
      <c r="A886" s="403">
        <v>61.0</v>
      </c>
      <c r="B886" s="403" t="s">
        <v>13556</v>
      </c>
      <c r="C886" s="405" t="s">
        <v>13557</v>
      </c>
      <c r="D886" s="156"/>
      <c r="E886" s="532"/>
      <c r="F886" s="527"/>
      <c r="G886" s="527"/>
      <c r="H886" s="527"/>
      <c r="I886" s="532"/>
      <c r="J886" s="94"/>
      <c r="K886" s="140"/>
      <c r="L886" s="54"/>
      <c r="M886" s="254"/>
      <c r="N886" s="8"/>
      <c r="O886" s="8"/>
      <c r="P886" s="54"/>
      <c r="Q886" s="636"/>
      <c r="R886" s="510"/>
      <c r="S886" s="637"/>
      <c r="T886" s="638"/>
      <c r="U886" s="495"/>
      <c r="V886" s="642"/>
      <c r="W886" s="643"/>
      <c r="X886" s="650" t="s">
        <v>20</v>
      </c>
      <c r="Y886" s="624" t="s">
        <v>21</v>
      </c>
      <c r="Z886" s="633">
        <v>0.85</v>
      </c>
      <c r="AA886" s="626"/>
      <c r="AB886" s="613"/>
      <c r="AC886" s="613"/>
      <c r="AD886" s="414">
        <f>ROUND(ROUND(ROUND(ROUND(H872*P$872,0)*T884,0)*W885,0)*Z886,0)</f>
        <v>139</v>
      </c>
      <c r="AE886" s="79"/>
    </row>
    <row r="887" ht="16.5" customHeight="1">
      <c r="A887" s="403">
        <v>61.0</v>
      </c>
      <c r="B887" s="403" t="s">
        <v>13558</v>
      </c>
      <c r="C887" s="405" t="s">
        <v>13559</v>
      </c>
      <c r="D887" s="156"/>
      <c r="E887" s="532"/>
      <c r="F887" s="527"/>
      <c r="G887" s="527"/>
      <c r="H887" s="527"/>
      <c r="I887" s="532"/>
      <c r="J887" s="94"/>
      <c r="K887" s="140"/>
      <c r="L887" s="54"/>
      <c r="M887" s="254"/>
      <c r="N887" s="8"/>
      <c r="O887" s="8"/>
      <c r="P887" s="54"/>
      <c r="Q887" s="632"/>
      <c r="R887" s="614"/>
      <c r="S887" s="644"/>
      <c r="T887" s="645"/>
      <c r="U887" s="605" t="s">
        <v>329</v>
      </c>
      <c r="V887" s="614" t="s">
        <v>21</v>
      </c>
      <c r="W887" s="615">
        <v>0.85</v>
      </c>
      <c r="X887" s="610"/>
      <c r="Y887" s="611"/>
      <c r="Z887" s="611"/>
      <c r="AA887" s="613"/>
      <c r="AB887" s="613"/>
      <c r="AC887" s="613"/>
      <c r="AD887" s="414">
        <f>ROUND(ROUND(ROUND(H872*P$872,0)*T884,0)*W887,0)</f>
        <v>199</v>
      </c>
      <c r="AE887" s="79"/>
    </row>
    <row r="888" ht="45.0" customHeight="1">
      <c r="A888" s="403">
        <v>61.0</v>
      </c>
      <c r="B888" s="403" t="s">
        <v>13560</v>
      </c>
      <c r="C888" s="405" t="s">
        <v>13561</v>
      </c>
      <c r="D888" s="156"/>
      <c r="E888" s="532"/>
      <c r="F888" s="527"/>
      <c r="G888" s="527"/>
      <c r="H888" s="527"/>
      <c r="I888" s="532"/>
      <c r="J888" s="94"/>
      <c r="K888" s="140"/>
      <c r="L888" s="54"/>
      <c r="M888" s="254"/>
      <c r="N888" s="22"/>
      <c r="O888" s="22"/>
      <c r="P888" s="109"/>
      <c r="Q888" s="647"/>
      <c r="R888" s="630"/>
      <c r="S888" s="651"/>
      <c r="T888" s="651"/>
      <c r="U888" s="495"/>
      <c r="V888" s="642"/>
      <c r="W888" s="643"/>
      <c r="X888" s="650" t="s">
        <v>20</v>
      </c>
      <c r="Y888" s="622" t="s">
        <v>21</v>
      </c>
      <c r="Z888" s="626">
        <v>0.85</v>
      </c>
      <c r="AA888" s="626"/>
      <c r="AB888" s="613"/>
      <c r="AC888" s="613"/>
      <c r="AD888" s="414">
        <f>ROUND(ROUND(ROUND(ROUND(H872*P$872,0)*T884,0)*W887,0)*Z888,0)</f>
        <v>169</v>
      </c>
      <c r="AE888" s="202"/>
    </row>
    <row r="889" ht="16.5" customHeight="1">
      <c r="A889" s="29">
        <v>61.0</v>
      </c>
      <c r="B889" s="29" t="s">
        <v>13562</v>
      </c>
      <c r="C889" s="32" t="s">
        <v>13563</v>
      </c>
      <c r="D889" s="156"/>
      <c r="E889" s="532"/>
      <c r="F889" s="527"/>
      <c r="G889" s="527"/>
      <c r="H889" s="527"/>
      <c r="I889" s="532"/>
      <c r="J889" s="94"/>
      <c r="K889" s="140"/>
      <c r="L889" s="54"/>
      <c r="M889" s="254"/>
      <c r="N889" s="598" t="s">
        <v>5011</v>
      </c>
      <c r="O889" s="600"/>
      <c r="P889" s="601"/>
      <c r="Q889" s="37"/>
      <c r="R889" s="7"/>
      <c r="S889" s="7"/>
      <c r="T889" s="7"/>
      <c r="U889" s="520"/>
      <c r="V889" s="6"/>
      <c r="W889" s="7"/>
      <c r="X889" s="37"/>
      <c r="Y889" s="7"/>
      <c r="Z889" s="7"/>
      <c r="AA889" s="213"/>
      <c r="AB889" s="213"/>
      <c r="AC889" s="213"/>
      <c r="AD889" s="45">
        <f>ROUND(ROUND(H872*P$890,0),0)</f>
        <v>334</v>
      </c>
      <c r="AE889" s="79"/>
    </row>
    <row r="890" ht="36.0" customHeight="1">
      <c r="A890" s="29">
        <v>61.0</v>
      </c>
      <c r="B890" s="29" t="s">
        <v>13564</v>
      </c>
      <c r="C890" s="32" t="s">
        <v>13565</v>
      </c>
      <c r="D890" s="156"/>
      <c r="E890" s="532"/>
      <c r="F890" s="527"/>
      <c r="G890" s="527"/>
      <c r="H890" s="527"/>
      <c r="I890" s="532"/>
      <c r="J890" s="94"/>
      <c r="K890" s="140"/>
      <c r="L890" s="54"/>
      <c r="M890" s="254"/>
      <c r="N890" s="482"/>
      <c r="O890" s="83" t="s">
        <v>21</v>
      </c>
      <c r="P890" s="528">
        <v>0.5</v>
      </c>
      <c r="Q890" s="52"/>
      <c r="R890" s="8"/>
      <c r="S890" s="8"/>
      <c r="T890" s="8"/>
      <c r="U890" s="521"/>
      <c r="V890" s="14"/>
      <c r="W890" s="54"/>
      <c r="X890" s="597" t="s">
        <v>20</v>
      </c>
      <c r="Y890" s="41" t="s">
        <v>21</v>
      </c>
      <c r="Z890" s="60">
        <v>0.85</v>
      </c>
      <c r="AA890" s="75"/>
      <c r="AB890" s="213"/>
      <c r="AC890" s="213"/>
      <c r="AD890" s="45">
        <f>ROUND(ROUND(H872*P$890,0)*Z890,0)</f>
        <v>284</v>
      </c>
      <c r="AE890" s="79"/>
    </row>
    <row r="891" ht="16.5" customHeight="1">
      <c r="A891" s="29">
        <v>61.0</v>
      </c>
      <c r="B891" s="29" t="s">
        <v>13566</v>
      </c>
      <c r="C891" s="32" t="s">
        <v>13567</v>
      </c>
      <c r="D891" s="173"/>
      <c r="E891" s="523"/>
      <c r="F891" s="527"/>
      <c r="G891" s="527"/>
      <c r="H891" s="8"/>
      <c r="I891" s="144"/>
      <c r="J891" s="94"/>
      <c r="K891" s="140"/>
      <c r="L891" s="54"/>
      <c r="M891" s="254"/>
      <c r="N891" s="482"/>
      <c r="O891" s="8"/>
      <c r="P891" s="54"/>
      <c r="Q891" s="52"/>
      <c r="R891" s="8"/>
      <c r="S891" s="8"/>
      <c r="T891" s="8"/>
      <c r="U891" s="102" t="s">
        <v>326</v>
      </c>
      <c r="V891" s="41" t="s">
        <v>21</v>
      </c>
      <c r="W891" s="60">
        <v>0.7</v>
      </c>
      <c r="X891" s="37"/>
      <c r="Y891" s="7"/>
      <c r="Z891" s="7"/>
      <c r="AA891" s="213"/>
      <c r="AB891" s="213"/>
      <c r="AC891" s="213"/>
      <c r="AD891" s="45">
        <f>ROUND(ROUND(H872*P$890,0)*W891,0)</f>
        <v>234</v>
      </c>
      <c r="AE891" s="79"/>
    </row>
    <row r="892" ht="36.0" customHeight="1">
      <c r="A892" s="29">
        <v>61.0</v>
      </c>
      <c r="B892" s="29" t="s">
        <v>13568</v>
      </c>
      <c r="C892" s="32" t="s">
        <v>13569</v>
      </c>
      <c r="D892" s="156"/>
      <c r="E892" s="523"/>
      <c r="F892" s="113"/>
      <c r="G892" s="113"/>
      <c r="H892" s="8"/>
      <c r="I892" s="144"/>
      <c r="J892" s="94"/>
      <c r="K892" s="140"/>
      <c r="L892" s="54"/>
      <c r="M892" s="254"/>
      <c r="N892" s="482"/>
      <c r="O892" s="8"/>
      <c r="P892" s="54"/>
      <c r="Q892" s="52"/>
      <c r="R892" s="8"/>
      <c r="S892" s="8"/>
      <c r="T892" s="8"/>
      <c r="U892" s="484"/>
      <c r="V892" s="24"/>
      <c r="W892" s="26"/>
      <c r="X892" s="597" t="s">
        <v>20</v>
      </c>
      <c r="Y892" s="41" t="s">
        <v>21</v>
      </c>
      <c r="Z892" s="60">
        <v>0.85</v>
      </c>
      <c r="AA892" s="75"/>
      <c r="AB892" s="213"/>
      <c r="AC892" s="213"/>
      <c r="AD892" s="45">
        <f>ROUND(ROUND(ROUND(H872*P$890,0)*W891,0)*Z892,0)</f>
        <v>199</v>
      </c>
      <c r="AE892" s="79"/>
    </row>
    <row r="893" ht="16.5" customHeight="1">
      <c r="A893" s="29">
        <v>61.0</v>
      </c>
      <c r="B893" s="29" t="s">
        <v>13570</v>
      </c>
      <c r="C893" s="32" t="s">
        <v>13571</v>
      </c>
      <c r="D893" s="156"/>
      <c r="E893" s="523"/>
      <c r="F893" s="113"/>
      <c r="G893" s="113"/>
      <c r="H893" s="8"/>
      <c r="I893" s="144"/>
      <c r="J893" s="94"/>
      <c r="K893" s="140"/>
      <c r="L893" s="54"/>
      <c r="M893" s="254"/>
      <c r="N893" s="8"/>
      <c r="O893" s="8"/>
      <c r="P893" s="54"/>
      <c r="Q893" s="52"/>
      <c r="R893" s="8"/>
      <c r="S893" s="8"/>
      <c r="T893" s="54"/>
      <c r="U893" s="102" t="s">
        <v>329</v>
      </c>
      <c r="V893" s="83" t="s">
        <v>21</v>
      </c>
      <c r="W893" s="528">
        <v>0.85</v>
      </c>
      <c r="X893" s="37"/>
      <c r="Y893" s="7"/>
      <c r="Z893" s="7"/>
      <c r="AA893" s="213"/>
      <c r="AB893" s="213"/>
      <c r="AC893" s="213"/>
      <c r="AD893" s="45">
        <f>ROUND(ROUND(H872*P$890,0)*W893,0)</f>
        <v>284</v>
      </c>
      <c r="AE893" s="79"/>
    </row>
    <row r="894" ht="45.0" customHeight="1">
      <c r="A894" s="29">
        <v>61.0</v>
      </c>
      <c r="B894" s="29" t="s">
        <v>13572</v>
      </c>
      <c r="C894" s="32" t="s">
        <v>13573</v>
      </c>
      <c r="D894" s="156"/>
      <c r="E894" s="523"/>
      <c r="F894" s="527"/>
      <c r="G894" s="527"/>
      <c r="H894" s="527"/>
      <c r="I894" s="532"/>
      <c r="J894" s="94"/>
      <c r="K894" s="140"/>
      <c r="L894" s="54"/>
      <c r="M894" s="254"/>
      <c r="N894" s="8"/>
      <c r="O894" s="8"/>
      <c r="P894" s="54"/>
      <c r="Q894" s="52"/>
      <c r="R894" s="8"/>
      <c r="S894" s="8"/>
      <c r="T894" s="8"/>
      <c r="U894" s="484"/>
      <c r="V894" s="24"/>
      <c r="W894" s="26"/>
      <c r="X894" s="597" t="s">
        <v>20</v>
      </c>
      <c r="Y894" s="41" t="s">
        <v>21</v>
      </c>
      <c r="Z894" s="60">
        <v>0.85</v>
      </c>
      <c r="AA894" s="75"/>
      <c r="AB894" s="213"/>
      <c r="AC894" s="213"/>
      <c r="AD894" s="45">
        <f>ROUND(ROUND(ROUND(H872*P$890,0)*W893,0)*Z894,0)</f>
        <v>241</v>
      </c>
      <c r="AE894" s="79"/>
    </row>
    <row r="895" ht="16.5" customHeight="1">
      <c r="A895" s="403">
        <v>61.0</v>
      </c>
      <c r="B895" s="403" t="s">
        <v>13574</v>
      </c>
      <c r="C895" s="405" t="s">
        <v>13575</v>
      </c>
      <c r="D895" s="156"/>
      <c r="E895" s="532"/>
      <c r="F895" s="527"/>
      <c r="G895" s="527"/>
      <c r="H895" s="527"/>
      <c r="I895" s="532"/>
      <c r="J895" s="94"/>
      <c r="K895" s="140"/>
      <c r="L895" s="54"/>
      <c r="M895" s="254"/>
      <c r="N895" s="8"/>
      <c r="O895" s="8"/>
      <c r="P895" s="54"/>
      <c r="Q895" s="604" t="s">
        <v>23</v>
      </c>
      <c r="R895" s="605" t="s">
        <v>24</v>
      </c>
      <c r="S895" s="606"/>
      <c r="T895" s="606"/>
      <c r="U895" s="607"/>
      <c r="V895" s="609"/>
      <c r="W895" s="611"/>
      <c r="X895" s="610"/>
      <c r="Y895" s="611"/>
      <c r="Z895" s="611"/>
      <c r="AA895" s="613"/>
      <c r="AB895" s="613"/>
      <c r="AC895" s="613"/>
      <c r="AD895" s="414">
        <f>ROUND(ROUND(H872*P$890,0)*T896,0)</f>
        <v>234</v>
      </c>
      <c r="AE895" s="79"/>
    </row>
    <row r="896" ht="36.0" customHeight="1">
      <c r="A896" s="403">
        <v>61.0</v>
      </c>
      <c r="B896" s="403" t="s">
        <v>13576</v>
      </c>
      <c r="C896" s="405" t="s">
        <v>13577</v>
      </c>
      <c r="D896" s="156"/>
      <c r="E896" s="532"/>
      <c r="F896" s="527"/>
      <c r="G896" s="527"/>
      <c r="H896" s="527"/>
      <c r="I896" s="532"/>
      <c r="J896" s="94"/>
      <c r="K896" s="140"/>
      <c r="L896" s="54"/>
      <c r="M896" s="254"/>
      <c r="N896" s="8"/>
      <c r="O896" s="8"/>
      <c r="P896" s="54"/>
      <c r="Q896" s="481"/>
      <c r="R896" s="506"/>
      <c r="S896" s="614" t="s">
        <v>21</v>
      </c>
      <c r="T896" s="615">
        <v>0.7</v>
      </c>
      <c r="U896" s="616"/>
      <c r="V896" s="618"/>
      <c r="W896" s="652"/>
      <c r="X896" s="650" t="s">
        <v>20</v>
      </c>
      <c r="Y896" s="624" t="s">
        <v>21</v>
      </c>
      <c r="Z896" s="633">
        <v>0.85</v>
      </c>
      <c r="AA896" s="626"/>
      <c r="AB896" s="613"/>
      <c r="AC896" s="613"/>
      <c r="AD896" s="414">
        <f>ROUND(ROUND(ROUND(H872*P$890,0)*T896,0)*Z896,0)</f>
        <v>199</v>
      </c>
      <c r="AE896" s="79"/>
    </row>
    <row r="897" ht="16.5" customHeight="1">
      <c r="A897" s="403">
        <v>61.0</v>
      </c>
      <c r="B897" s="403" t="s">
        <v>13578</v>
      </c>
      <c r="C897" s="405" t="s">
        <v>13579</v>
      </c>
      <c r="D897" s="156"/>
      <c r="E897" s="532"/>
      <c r="F897" s="527"/>
      <c r="G897" s="527"/>
      <c r="H897" s="527"/>
      <c r="I897" s="532"/>
      <c r="J897" s="94"/>
      <c r="K897" s="140"/>
      <c r="L897" s="54"/>
      <c r="M897" s="254"/>
      <c r="N897" s="8"/>
      <c r="O897" s="8"/>
      <c r="P897" s="54"/>
      <c r="Q897" s="481"/>
      <c r="R897" s="506"/>
      <c r="S897" s="618"/>
      <c r="T897" s="618"/>
      <c r="U897" s="605" t="s">
        <v>326</v>
      </c>
      <c r="V897" s="624" t="s">
        <v>21</v>
      </c>
      <c r="W897" s="633">
        <v>0.7</v>
      </c>
      <c r="X897" s="610"/>
      <c r="Y897" s="611"/>
      <c r="Z897" s="611"/>
      <c r="AA897" s="613"/>
      <c r="AB897" s="613"/>
      <c r="AC897" s="613"/>
      <c r="AD897" s="414">
        <f>ROUND(ROUND(ROUND(H872*P$890,0)*T896,0)*W897,0)</f>
        <v>164</v>
      </c>
      <c r="AE897" s="79"/>
    </row>
    <row r="898" ht="36.0" customHeight="1">
      <c r="A898" s="403">
        <v>61.0</v>
      </c>
      <c r="B898" s="403" t="s">
        <v>13580</v>
      </c>
      <c r="C898" s="405" t="s">
        <v>13581</v>
      </c>
      <c r="D898" s="156"/>
      <c r="E898" s="532"/>
      <c r="F898" s="527"/>
      <c r="G898" s="527"/>
      <c r="H898" s="527"/>
      <c r="I898" s="532"/>
      <c r="J898" s="94"/>
      <c r="K898" s="140"/>
      <c r="L898" s="54"/>
      <c r="M898" s="254"/>
      <c r="N898" s="8"/>
      <c r="O898" s="8"/>
      <c r="P898" s="54"/>
      <c r="Q898" s="508"/>
      <c r="R898" s="510"/>
      <c r="S898" s="637"/>
      <c r="T898" s="638"/>
      <c r="U898" s="495"/>
      <c r="V898" s="642"/>
      <c r="W898" s="643"/>
      <c r="X898" s="650" t="s">
        <v>20</v>
      </c>
      <c r="Y898" s="624" t="s">
        <v>21</v>
      </c>
      <c r="Z898" s="633">
        <v>0.85</v>
      </c>
      <c r="AA898" s="626"/>
      <c r="AB898" s="613"/>
      <c r="AC898" s="613"/>
      <c r="AD898" s="414">
        <f>ROUND(ROUND(ROUND(ROUND(H872*P$890,0)*T896,0)*W897,0)*Z898,0)</f>
        <v>139</v>
      </c>
      <c r="AE898" s="79"/>
    </row>
    <row r="899" ht="16.5" customHeight="1">
      <c r="A899" s="403">
        <v>61.0</v>
      </c>
      <c r="B899" s="403" t="s">
        <v>13582</v>
      </c>
      <c r="C899" s="405" t="s">
        <v>13583</v>
      </c>
      <c r="D899" s="156"/>
      <c r="E899" s="532"/>
      <c r="F899" s="527"/>
      <c r="G899" s="527"/>
      <c r="H899" s="527"/>
      <c r="I899" s="532"/>
      <c r="J899" s="94"/>
      <c r="K899" s="140"/>
      <c r="L899" s="54"/>
      <c r="M899" s="254"/>
      <c r="N899" s="8"/>
      <c r="O899" s="8"/>
      <c r="P899" s="54"/>
      <c r="Q899" s="632"/>
      <c r="R899" s="614"/>
      <c r="S899" s="644"/>
      <c r="T899" s="645"/>
      <c r="U899" s="605" t="s">
        <v>329</v>
      </c>
      <c r="V899" s="614" t="s">
        <v>21</v>
      </c>
      <c r="W899" s="615">
        <v>0.85</v>
      </c>
      <c r="X899" s="610"/>
      <c r="Y899" s="611"/>
      <c r="Z899" s="611"/>
      <c r="AA899" s="613"/>
      <c r="AB899" s="613"/>
      <c r="AC899" s="613"/>
      <c r="AD899" s="414">
        <f>ROUND(ROUND(ROUND(H872*P$890,0)*T896,0)*W899,0)</f>
        <v>199</v>
      </c>
      <c r="AE899" s="79"/>
    </row>
    <row r="900" ht="45.0" customHeight="1">
      <c r="A900" s="403">
        <v>61.0</v>
      </c>
      <c r="B900" s="403" t="s">
        <v>13584</v>
      </c>
      <c r="C900" s="405" t="s">
        <v>13585</v>
      </c>
      <c r="D900" s="156"/>
      <c r="E900" s="532"/>
      <c r="F900" s="527"/>
      <c r="G900" s="527"/>
      <c r="H900" s="527"/>
      <c r="I900" s="532"/>
      <c r="J900" s="94"/>
      <c r="K900" s="140"/>
      <c r="L900" s="54"/>
      <c r="M900" s="254"/>
      <c r="N900" s="8"/>
      <c r="O900" s="8"/>
      <c r="P900" s="54"/>
      <c r="Q900" s="636"/>
      <c r="R900" s="614"/>
      <c r="S900" s="615"/>
      <c r="T900" s="615"/>
      <c r="U900" s="495"/>
      <c r="V900" s="642"/>
      <c r="W900" s="643"/>
      <c r="X900" s="650" t="s">
        <v>20</v>
      </c>
      <c r="Y900" s="624" t="s">
        <v>21</v>
      </c>
      <c r="Z900" s="633">
        <v>0.85</v>
      </c>
      <c r="AA900" s="626"/>
      <c r="AB900" s="613"/>
      <c r="AC900" s="613"/>
      <c r="AD900" s="414">
        <f>ROUND(ROUND(ROUND(ROUND(H872*P$890,0)*T896,0)*W899,0)*Z900,0)</f>
        <v>169</v>
      </c>
      <c r="AE900" s="79"/>
    </row>
    <row r="901" ht="16.5" customHeight="1">
      <c r="A901" s="403">
        <v>61.0</v>
      </c>
      <c r="B901" s="403" t="s">
        <v>13586</v>
      </c>
      <c r="C901" s="405" t="s">
        <v>13587</v>
      </c>
      <c r="D901" s="156"/>
      <c r="E901" s="532"/>
      <c r="F901" s="527"/>
      <c r="G901" s="527"/>
      <c r="H901" s="527"/>
      <c r="I901" s="532"/>
      <c r="J901" s="94"/>
      <c r="K901" s="140"/>
      <c r="L901" s="54"/>
      <c r="M901" s="254"/>
      <c r="N901" s="8"/>
      <c r="O901" s="8"/>
      <c r="P901" s="54"/>
      <c r="Q901" s="632"/>
      <c r="R901" s="605" t="s">
        <v>27</v>
      </c>
      <c r="S901" s="606"/>
      <c r="T901" s="606"/>
      <c r="U901" s="607"/>
      <c r="V901" s="609"/>
      <c r="W901" s="611"/>
      <c r="X901" s="610"/>
      <c r="Y901" s="611"/>
      <c r="Z901" s="611"/>
      <c r="AA901" s="613"/>
      <c r="AB901" s="613"/>
      <c r="AC901" s="613"/>
      <c r="AD901" s="414">
        <f>ROUND(ROUND(H872*P$890,0)*T902,0)</f>
        <v>167</v>
      </c>
      <c r="AE901" s="79"/>
    </row>
    <row r="902" ht="36.0" customHeight="1">
      <c r="A902" s="403">
        <v>61.0</v>
      </c>
      <c r="B902" s="403" t="s">
        <v>13588</v>
      </c>
      <c r="C902" s="405" t="s">
        <v>13589</v>
      </c>
      <c r="D902" s="156"/>
      <c r="E902" s="532"/>
      <c r="F902" s="527"/>
      <c r="G902" s="527"/>
      <c r="H902" s="527"/>
      <c r="I902" s="532"/>
      <c r="J902" s="94"/>
      <c r="K902" s="140"/>
      <c r="L902" s="54"/>
      <c r="M902" s="254"/>
      <c r="N902" s="8"/>
      <c r="O902" s="8"/>
      <c r="P902" s="54"/>
      <c r="Q902" s="646"/>
      <c r="R902" s="506"/>
      <c r="S902" s="614" t="s">
        <v>21</v>
      </c>
      <c r="T902" s="615">
        <v>0.5</v>
      </c>
      <c r="U902" s="616"/>
      <c r="V902" s="618"/>
      <c r="W902" s="652"/>
      <c r="X902" s="650" t="s">
        <v>20</v>
      </c>
      <c r="Y902" s="624" t="s">
        <v>21</v>
      </c>
      <c r="Z902" s="633">
        <v>0.85</v>
      </c>
      <c r="AA902" s="626"/>
      <c r="AB902" s="613"/>
      <c r="AC902" s="613"/>
      <c r="AD902" s="414">
        <f>ROUND(ROUND(ROUND(H872*P$890,0)*T902,0)*Z902,0)</f>
        <v>142</v>
      </c>
      <c r="AE902" s="79"/>
    </row>
    <row r="903" ht="16.5" customHeight="1">
      <c r="A903" s="403">
        <v>61.0</v>
      </c>
      <c r="B903" s="403" t="s">
        <v>13590</v>
      </c>
      <c r="C903" s="405" t="s">
        <v>13591</v>
      </c>
      <c r="D903" s="156"/>
      <c r="E903" s="532"/>
      <c r="F903" s="527"/>
      <c r="G903" s="527"/>
      <c r="H903" s="527"/>
      <c r="I903" s="532"/>
      <c r="J903" s="94"/>
      <c r="K903" s="140"/>
      <c r="L903" s="54"/>
      <c r="M903" s="254"/>
      <c r="N903" s="8"/>
      <c r="O903" s="8"/>
      <c r="P903" s="54"/>
      <c r="Q903" s="632"/>
      <c r="R903" s="506"/>
      <c r="S903" s="618"/>
      <c r="T903" s="618"/>
      <c r="U903" s="605" t="s">
        <v>326</v>
      </c>
      <c r="V903" s="624" t="s">
        <v>21</v>
      </c>
      <c r="W903" s="633">
        <v>0.7</v>
      </c>
      <c r="X903" s="610"/>
      <c r="Y903" s="611"/>
      <c r="Z903" s="611"/>
      <c r="AA903" s="613"/>
      <c r="AB903" s="613"/>
      <c r="AC903" s="613"/>
      <c r="AD903" s="414">
        <f>ROUND(ROUND(ROUND(H872*P$890,0)*T902,0)*W903,0)</f>
        <v>117</v>
      </c>
      <c r="AE903" s="79"/>
    </row>
    <row r="904" ht="36.0" customHeight="1">
      <c r="A904" s="403">
        <v>61.0</v>
      </c>
      <c r="B904" s="403" t="s">
        <v>13592</v>
      </c>
      <c r="C904" s="405" t="s">
        <v>13593</v>
      </c>
      <c r="D904" s="156"/>
      <c r="E904" s="532"/>
      <c r="F904" s="527"/>
      <c r="G904" s="527"/>
      <c r="H904" s="527"/>
      <c r="I904" s="532"/>
      <c r="J904" s="94"/>
      <c r="K904" s="140"/>
      <c r="L904" s="54"/>
      <c r="M904" s="254"/>
      <c r="N904" s="8"/>
      <c r="O904" s="8"/>
      <c r="P904" s="54"/>
      <c r="Q904" s="636"/>
      <c r="R904" s="510"/>
      <c r="S904" s="637"/>
      <c r="T904" s="638"/>
      <c r="U904" s="495"/>
      <c r="V904" s="642"/>
      <c r="W904" s="643"/>
      <c r="X904" s="650" t="s">
        <v>20</v>
      </c>
      <c r="Y904" s="624" t="s">
        <v>21</v>
      </c>
      <c r="Z904" s="633">
        <v>0.85</v>
      </c>
      <c r="AA904" s="626"/>
      <c r="AB904" s="613"/>
      <c r="AC904" s="613"/>
      <c r="AD904" s="414">
        <f>ROUND(ROUND(ROUND(ROUND(H872*P$890,0)*T902,0)*W903,0)*Z904,0)</f>
        <v>99</v>
      </c>
      <c r="AE904" s="79"/>
    </row>
    <row r="905" ht="16.5" customHeight="1">
      <c r="A905" s="403">
        <v>61.0</v>
      </c>
      <c r="B905" s="403" t="s">
        <v>13594</v>
      </c>
      <c r="C905" s="405" t="s">
        <v>13595</v>
      </c>
      <c r="D905" s="156"/>
      <c r="E905" s="532"/>
      <c r="F905" s="527"/>
      <c r="G905" s="527"/>
      <c r="H905" s="527"/>
      <c r="I905" s="532"/>
      <c r="J905" s="94"/>
      <c r="K905" s="140"/>
      <c r="L905" s="54"/>
      <c r="M905" s="254"/>
      <c r="N905" s="8"/>
      <c r="O905" s="8"/>
      <c r="P905" s="54"/>
      <c r="Q905" s="632"/>
      <c r="R905" s="614"/>
      <c r="S905" s="644"/>
      <c r="T905" s="645"/>
      <c r="U905" s="605" t="s">
        <v>329</v>
      </c>
      <c r="V905" s="614" t="s">
        <v>21</v>
      </c>
      <c r="W905" s="615">
        <v>0.85</v>
      </c>
      <c r="X905" s="610"/>
      <c r="Y905" s="611"/>
      <c r="Z905" s="611"/>
      <c r="AA905" s="613"/>
      <c r="AB905" s="613"/>
      <c r="AC905" s="613"/>
      <c r="AD905" s="414">
        <f>ROUND(ROUND(ROUND(H872*P$890,0)*T902,0)*W905,0)</f>
        <v>142</v>
      </c>
      <c r="AE905" s="79"/>
    </row>
    <row r="906" ht="45.0" customHeight="1">
      <c r="A906" s="403">
        <v>61.0</v>
      </c>
      <c r="B906" s="403" t="s">
        <v>13596</v>
      </c>
      <c r="C906" s="405" t="s">
        <v>13597</v>
      </c>
      <c r="D906" s="155"/>
      <c r="E906" s="545"/>
      <c r="F906" s="542"/>
      <c r="G906" s="542"/>
      <c r="H906" s="542"/>
      <c r="I906" s="545"/>
      <c r="J906" s="107"/>
      <c r="K906" s="291"/>
      <c r="L906" s="109"/>
      <c r="M906" s="537"/>
      <c r="N906" s="22"/>
      <c r="O906" s="22"/>
      <c r="P906" s="109"/>
      <c r="Q906" s="647"/>
      <c r="R906" s="630"/>
      <c r="S906" s="651"/>
      <c r="T906" s="651"/>
      <c r="U906" s="495"/>
      <c r="V906" s="642"/>
      <c r="W906" s="643"/>
      <c r="X906" s="650" t="s">
        <v>20</v>
      </c>
      <c r="Y906" s="622" t="s">
        <v>21</v>
      </c>
      <c r="Z906" s="626">
        <v>0.85</v>
      </c>
      <c r="AA906" s="626"/>
      <c r="AB906" s="613"/>
      <c r="AC906" s="613"/>
      <c r="AD906" s="414">
        <f>ROUND(ROUND(ROUND(ROUND(H872*P$890,0)*T902,0)*W905,0)*Z906,0)</f>
        <v>121</v>
      </c>
      <c r="AE906" s="202"/>
    </row>
  </sheetData>
  <mergeCells count="612">
    <mergeCell ref="U371:U373"/>
    <mergeCell ref="U375:U378"/>
    <mergeCell ref="U383:U385"/>
    <mergeCell ref="U387:U390"/>
    <mergeCell ref="U395:U397"/>
    <mergeCell ref="U399:U402"/>
    <mergeCell ref="U407:U409"/>
    <mergeCell ref="U411:U414"/>
    <mergeCell ref="U419:U421"/>
    <mergeCell ref="U423:U426"/>
    <mergeCell ref="U431:U433"/>
    <mergeCell ref="U435:U438"/>
    <mergeCell ref="U443:U445"/>
    <mergeCell ref="U447:U450"/>
    <mergeCell ref="U27:U30"/>
    <mergeCell ref="U35:U37"/>
    <mergeCell ref="U39:U42"/>
    <mergeCell ref="U47:U49"/>
    <mergeCell ref="U51:U54"/>
    <mergeCell ref="U59:U61"/>
    <mergeCell ref="U63:U66"/>
    <mergeCell ref="U71:U73"/>
    <mergeCell ref="U75:U78"/>
    <mergeCell ref="U87:U90"/>
    <mergeCell ref="U95:U97"/>
    <mergeCell ref="U99:U102"/>
    <mergeCell ref="U107:U109"/>
    <mergeCell ref="U111:U114"/>
    <mergeCell ref="U119:U121"/>
    <mergeCell ref="U123:U126"/>
    <mergeCell ref="U131:U133"/>
    <mergeCell ref="U135:U138"/>
    <mergeCell ref="U143:U145"/>
    <mergeCell ref="U147:U150"/>
    <mergeCell ref="U155:U157"/>
    <mergeCell ref="U159:U162"/>
    <mergeCell ref="U167:U169"/>
    <mergeCell ref="U171:U174"/>
    <mergeCell ref="U179:U181"/>
    <mergeCell ref="U183:U186"/>
    <mergeCell ref="U191:U193"/>
    <mergeCell ref="U195:U198"/>
    <mergeCell ref="U203:U205"/>
    <mergeCell ref="U207:U210"/>
    <mergeCell ref="U215:U217"/>
    <mergeCell ref="U219:U222"/>
    <mergeCell ref="U227:U229"/>
    <mergeCell ref="U231:U234"/>
    <mergeCell ref="U239:U241"/>
    <mergeCell ref="U243:U246"/>
    <mergeCell ref="U251:U253"/>
    <mergeCell ref="U255:U258"/>
    <mergeCell ref="U263:U265"/>
    <mergeCell ref="U267:U270"/>
    <mergeCell ref="U275:U277"/>
    <mergeCell ref="U279:U282"/>
    <mergeCell ref="U455:U457"/>
    <mergeCell ref="U459:U462"/>
    <mergeCell ref="U467:U469"/>
    <mergeCell ref="U471:U474"/>
    <mergeCell ref="U479:U481"/>
    <mergeCell ref="U483:U486"/>
    <mergeCell ref="U491:U493"/>
    <mergeCell ref="U771:U774"/>
    <mergeCell ref="U779:U781"/>
    <mergeCell ref="U783:U786"/>
    <mergeCell ref="U791:U793"/>
    <mergeCell ref="U795:U798"/>
    <mergeCell ref="U807:U810"/>
    <mergeCell ref="U815:U817"/>
    <mergeCell ref="U819:U822"/>
    <mergeCell ref="U827:U829"/>
    <mergeCell ref="U831:U834"/>
    <mergeCell ref="U839:U841"/>
    <mergeCell ref="U843:U846"/>
    <mergeCell ref="U851:U853"/>
    <mergeCell ref="U855:U858"/>
    <mergeCell ref="U495:U498"/>
    <mergeCell ref="U503:U505"/>
    <mergeCell ref="U507:U510"/>
    <mergeCell ref="U519:U522"/>
    <mergeCell ref="U527:U529"/>
    <mergeCell ref="U531:U534"/>
    <mergeCell ref="U539:U541"/>
    <mergeCell ref="U543:U546"/>
    <mergeCell ref="U551:U553"/>
    <mergeCell ref="U555:U558"/>
    <mergeCell ref="U563:U565"/>
    <mergeCell ref="U567:U570"/>
    <mergeCell ref="U575:U577"/>
    <mergeCell ref="U579:U582"/>
    <mergeCell ref="U591:U594"/>
    <mergeCell ref="U599:U601"/>
    <mergeCell ref="U603:U606"/>
    <mergeCell ref="U611:U613"/>
    <mergeCell ref="U615:U618"/>
    <mergeCell ref="U623:U625"/>
    <mergeCell ref="U627:U630"/>
    <mergeCell ref="U635:U637"/>
    <mergeCell ref="U639:U642"/>
    <mergeCell ref="U647:U649"/>
    <mergeCell ref="U651:U654"/>
    <mergeCell ref="U663:U666"/>
    <mergeCell ref="U671:U673"/>
    <mergeCell ref="U675:U678"/>
    <mergeCell ref="U683:U685"/>
    <mergeCell ref="U687:U690"/>
    <mergeCell ref="U695:U697"/>
    <mergeCell ref="U699:U702"/>
    <mergeCell ref="U707:U709"/>
    <mergeCell ref="U711:U714"/>
    <mergeCell ref="U719:U721"/>
    <mergeCell ref="U723:U726"/>
    <mergeCell ref="U735:U738"/>
    <mergeCell ref="U743:U745"/>
    <mergeCell ref="U747:U750"/>
    <mergeCell ref="U755:U757"/>
    <mergeCell ref="U759:U762"/>
    <mergeCell ref="U767:U769"/>
    <mergeCell ref="U863:U865"/>
    <mergeCell ref="U867:U870"/>
    <mergeCell ref="U881:U882"/>
    <mergeCell ref="U887:U888"/>
    <mergeCell ref="U893:U894"/>
    <mergeCell ref="U899:U900"/>
    <mergeCell ref="U905:U906"/>
    <mergeCell ref="R379:R382"/>
    <mergeCell ref="S385:T385"/>
    <mergeCell ref="S387:T387"/>
    <mergeCell ref="R391:R394"/>
    <mergeCell ref="S397:T397"/>
    <mergeCell ref="S399:T399"/>
    <mergeCell ref="N403:N406"/>
    <mergeCell ref="Q379:Q382"/>
    <mergeCell ref="R415:R418"/>
    <mergeCell ref="S421:T421"/>
    <mergeCell ref="S423:T423"/>
    <mergeCell ref="R427:R430"/>
    <mergeCell ref="S433:T433"/>
    <mergeCell ref="S435:T435"/>
    <mergeCell ref="S277:T277"/>
    <mergeCell ref="S279:T279"/>
    <mergeCell ref="S289:T289"/>
    <mergeCell ref="S291:T291"/>
    <mergeCell ref="G295:G297"/>
    <mergeCell ref="M295:M303"/>
    <mergeCell ref="N295:N298"/>
    <mergeCell ref="S327:T327"/>
    <mergeCell ref="N331:N334"/>
    <mergeCell ref="R283:R286"/>
    <mergeCell ref="Q307:Q310"/>
    <mergeCell ref="R307:R310"/>
    <mergeCell ref="S313:T313"/>
    <mergeCell ref="S315:T315"/>
    <mergeCell ref="R319:R322"/>
    <mergeCell ref="S325:T325"/>
    <mergeCell ref="J367:J370"/>
    <mergeCell ref="M367:M375"/>
    <mergeCell ref="N367:N370"/>
    <mergeCell ref="F439:F441"/>
    <mergeCell ref="G439:G441"/>
    <mergeCell ref="M439:M447"/>
    <mergeCell ref="N439:N442"/>
    <mergeCell ref="Q343:Q346"/>
    <mergeCell ref="R343:R346"/>
    <mergeCell ref="S349:T349"/>
    <mergeCell ref="S351:T351"/>
    <mergeCell ref="R355:R358"/>
    <mergeCell ref="S361:T361"/>
    <mergeCell ref="S363:T363"/>
    <mergeCell ref="S495:T495"/>
    <mergeCell ref="S505:T505"/>
    <mergeCell ref="S507:T507"/>
    <mergeCell ref="J511:J514"/>
    <mergeCell ref="M511:M519"/>
    <mergeCell ref="N511:N514"/>
    <mergeCell ref="S529:T529"/>
    <mergeCell ref="S531:T531"/>
    <mergeCell ref="S457:T457"/>
    <mergeCell ref="S459:T459"/>
    <mergeCell ref="R463:R466"/>
    <mergeCell ref="S469:T469"/>
    <mergeCell ref="S471:T471"/>
    <mergeCell ref="N475:N478"/>
    <mergeCell ref="S493:T493"/>
    <mergeCell ref="S709:T709"/>
    <mergeCell ref="S711:T711"/>
    <mergeCell ref="R667:R670"/>
    <mergeCell ref="R679:R682"/>
    <mergeCell ref="S685:T685"/>
    <mergeCell ref="S687:T687"/>
    <mergeCell ref="N691:N694"/>
    <mergeCell ref="Q703:Q706"/>
    <mergeCell ref="R703:R706"/>
    <mergeCell ref="R523:R526"/>
    <mergeCell ref="R535:R538"/>
    <mergeCell ref="S541:T541"/>
    <mergeCell ref="S543:T543"/>
    <mergeCell ref="N547:N550"/>
    <mergeCell ref="Q415:Q418"/>
    <mergeCell ref="Q451:Q454"/>
    <mergeCell ref="R451:R454"/>
    <mergeCell ref="Q487:Q490"/>
    <mergeCell ref="R487:R490"/>
    <mergeCell ref="R499:R502"/>
    <mergeCell ref="Q523:Q526"/>
    <mergeCell ref="G583:G585"/>
    <mergeCell ref="M583:M591"/>
    <mergeCell ref="N583:N586"/>
    <mergeCell ref="Q559:Q562"/>
    <mergeCell ref="R559:R562"/>
    <mergeCell ref="S565:T565"/>
    <mergeCell ref="S567:T567"/>
    <mergeCell ref="R571:R574"/>
    <mergeCell ref="S577:T577"/>
    <mergeCell ref="S579:T579"/>
    <mergeCell ref="R595:R598"/>
    <mergeCell ref="S601:T601"/>
    <mergeCell ref="S603:T603"/>
    <mergeCell ref="R607:R610"/>
    <mergeCell ref="S613:T613"/>
    <mergeCell ref="S615:T615"/>
    <mergeCell ref="N619:N622"/>
    <mergeCell ref="Q595:Q598"/>
    <mergeCell ref="Q631:Q634"/>
    <mergeCell ref="R631:R634"/>
    <mergeCell ref="S637:T637"/>
    <mergeCell ref="S639:T639"/>
    <mergeCell ref="R643:R646"/>
    <mergeCell ref="S649:T649"/>
    <mergeCell ref="S651:T651"/>
    <mergeCell ref="J655:J658"/>
    <mergeCell ref="M655:M663"/>
    <mergeCell ref="N655:N658"/>
    <mergeCell ref="Q667:Q670"/>
    <mergeCell ref="S673:T673"/>
    <mergeCell ref="S675:T675"/>
    <mergeCell ref="X657:X658"/>
    <mergeCell ref="X661:X662"/>
    <mergeCell ref="X665:X666"/>
    <mergeCell ref="X669:X670"/>
    <mergeCell ref="X673:X674"/>
    <mergeCell ref="X677:X678"/>
    <mergeCell ref="X681:X682"/>
    <mergeCell ref="M727:M735"/>
    <mergeCell ref="N727:N730"/>
    <mergeCell ref="Q739:Q742"/>
    <mergeCell ref="R739:R742"/>
    <mergeCell ref="X713:X714"/>
    <mergeCell ref="R715:R718"/>
    <mergeCell ref="X717:X718"/>
    <mergeCell ref="S721:T721"/>
    <mergeCell ref="X721:X722"/>
    <mergeCell ref="S723:T723"/>
    <mergeCell ref="G727:G729"/>
    <mergeCell ref="X685:X686"/>
    <mergeCell ref="X689:X690"/>
    <mergeCell ref="X693:X694"/>
    <mergeCell ref="X697:X698"/>
    <mergeCell ref="X701:X702"/>
    <mergeCell ref="X705:X706"/>
    <mergeCell ref="X709:X710"/>
    <mergeCell ref="X725:X726"/>
    <mergeCell ref="X729:X730"/>
    <mergeCell ref="U731:U733"/>
    <mergeCell ref="X733:X734"/>
    <mergeCell ref="X737:X738"/>
    <mergeCell ref="X741:X742"/>
    <mergeCell ref="X745:X746"/>
    <mergeCell ref="S745:T745"/>
    <mergeCell ref="S747:T747"/>
    <mergeCell ref="R751:R754"/>
    <mergeCell ref="S757:T757"/>
    <mergeCell ref="S759:T759"/>
    <mergeCell ref="N763:N766"/>
    <mergeCell ref="Q775:Q778"/>
    <mergeCell ref="J799:J802"/>
    <mergeCell ref="M799:M807"/>
    <mergeCell ref="N799:N802"/>
    <mergeCell ref="X805:X806"/>
    <mergeCell ref="U873:U874"/>
    <mergeCell ref="U875:U876"/>
    <mergeCell ref="U879:U880"/>
    <mergeCell ref="S880:T880"/>
    <mergeCell ref="S881:T881"/>
    <mergeCell ref="R883:R886"/>
    <mergeCell ref="U885:U886"/>
    <mergeCell ref="S898:T898"/>
    <mergeCell ref="S899:T899"/>
    <mergeCell ref="R901:R904"/>
    <mergeCell ref="U903:U904"/>
    <mergeCell ref="S904:T904"/>
    <mergeCell ref="S905:T905"/>
    <mergeCell ref="S886:T886"/>
    <mergeCell ref="S887:T887"/>
    <mergeCell ref="N889:N892"/>
    <mergeCell ref="U891:U892"/>
    <mergeCell ref="Q895:Q898"/>
    <mergeCell ref="R895:R898"/>
    <mergeCell ref="U897:U898"/>
    <mergeCell ref="R775:R778"/>
    <mergeCell ref="S781:T781"/>
    <mergeCell ref="S783:T783"/>
    <mergeCell ref="R787:R790"/>
    <mergeCell ref="X789:X790"/>
    <mergeCell ref="S793:T793"/>
    <mergeCell ref="S795:T795"/>
    <mergeCell ref="X801:X802"/>
    <mergeCell ref="U803:U805"/>
    <mergeCell ref="X809:X810"/>
    <mergeCell ref="Q811:Q814"/>
    <mergeCell ref="R811:R814"/>
    <mergeCell ref="X813:X814"/>
    <mergeCell ref="X817:X818"/>
    <mergeCell ref="S817:T817"/>
    <mergeCell ref="S819:T819"/>
    <mergeCell ref="X821:X822"/>
    <mergeCell ref="R823:R826"/>
    <mergeCell ref="X825:X826"/>
    <mergeCell ref="S829:T829"/>
    <mergeCell ref="S831:T831"/>
    <mergeCell ref="X845:X846"/>
    <mergeCell ref="X849:X850"/>
    <mergeCell ref="X853:X854"/>
    <mergeCell ref="X857:X858"/>
    <mergeCell ref="X861:X862"/>
    <mergeCell ref="X865:X866"/>
    <mergeCell ref="X869:X870"/>
    <mergeCell ref="X829:X830"/>
    <mergeCell ref="X833:X834"/>
    <mergeCell ref="N835:N838"/>
    <mergeCell ref="X837:X838"/>
    <mergeCell ref="X841:X842"/>
    <mergeCell ref="Q847:Q850"/>
    <mergeCell ref="R847:R850"/>
    <mergeCell ref="M871:M878"/>
    <mergeCell ref="N871:N874"/>
    <mergeCell ref="Q877:Q880"/>
    <mergeCell ref="R877:R880"/>
    <mergeCell ref="S853:T853"/>
    <mergeCell ref="S855:T855"/>
    <mergeCell ref="R859:R862"/>
    <mergeCell ref="S865:T865"/>
    <mergeCell ref="S867:T867"/>
    <mergeCell ref="D871:E874"/>
    <mergeCell ref="F871:G875"/>
    <mergeCell ref="D7:D11"/>
    <mergeCell ref="E7:E11"/>
    <mergeCell ref="F7:F9"/>
    <mergeCell ref="G7:G9"/>
    <mergeCell ref="M7:M15"/>
    <mergeCell ref="N7:N10"/>
    <mergeCell ref="U11:U13"/>
    <mergeCell ref="X9:X10"/>
    <mergeCell ref="X13:X14"/>
    <mergeCell ref="U15:U18"/>
    <mergeCell ref="X17:X18"/>
    <mergeCell ref="Q19:Q22"/>
    <mergeCell ref="R19:R22"/>
    <mergeCell ref="X21:X22"/>
    <mergeCell ref="U23:U25"/>
    <mergeCell ref="S25:T25"/>
    <mergeCell ref="X25:X26"/>
    <mergeCell ref="S27:T27"/>
    <mergeCell ref="X29:X30"/>
    <mergeCell ref="R31:R34"/>
    <mergeCell ref="S37:T37"/>
    <mergeCell ref="S39:T39"/>
    <mergeCell ref="X33:X34"/>
    <mergeCell ref="X37:X38"/>
    <mergeCell ref="X41:X42"/>
    <mergeCell ref="N43:N46"/>
    <mergeCell ref="X45:X46"/>
    <mergeCell ref="X49:X50"/>
    <mergeCell ref="X53:X54"/>
    <mergeCell ref="Q55:Q58"/>
    <mergeCell ref="R55:R58"/>
    <mergeCell ref="X57:X58"/>
    <mergeCell ref="S61:T61"/>
    <mergeCell ref="X61:X62"/>
    <mergeCell ref="S63:T63"/>
    <mergeCell ref="R67:R70"/>
    <mergeCell ref="S73:T73"/>
    <mergeCell ref="S75:T75"/>
    <mergeCell ref="J79:J82"/>
    <mergeCell ref="M79:M87"/>
    <mergeCell ref="N79:N82"/>
    <mergeCell ref="U83:U85"/>
    <mergeCell ref="Q91:Q94"/>
    <mergeCell ref="X105:X106"/>
    <mergeCell ref="X117:X118"/>
    <mergeCell ref="X65:X66"/>
    <mergeCell ref="X69:X70"/>
    <mergeCell ref="X73:X74"/>
    <mergeCell ref="X77:X78"/>
    <mergeCell ref="X81:X82"/>
    <mergeCell ref="X85:X86"/>
    <mergeCell ref="X89:X90"/>
    <mergeCell ref="X93:X94"/>
    <mergeCell ref="X97:X98"/>
    <mergeCell ref="X101:X102"/>
    <mergeCell ref="X109:X110"/>
    <mergeCell ref="X113:X114"/>
    <mergeCell ref="X121:X122"/>
    <mergeCell ref="X125:X126"/>
    <mergeCell ref="X129:X130"/>
    <mergeCell ref="X133:X134"/>
    <mergeCell ref="X137:X138"/>
    <mergeCell ref="X141:X142"/>
    <mergeCell ref="X145:X146"/>
    <mergeCell ref="X149:X150"/>
    <mergeCell ref="X153:X154"/>
    <mergeCell ref="X157:X158"/>
    <mergeCell ref="X161:X162"/>
    <mergeCell ref="X165:X166"/>
    <mergeCell ref="X169:X170"/>
    <mergeCell ref="X173:X174"/>
    <mergeCell ref="X177:X178"/>
    <mergeCell ref="X181:X182"/>
    <mergeCell ref="X185:X186"/>
    <mergeCell ref="X189:X190"/>
    <mergeCell ref="X193:X194"/>
    <mergeCell ref="X197:X198"/>
    <mergeCell ref="X201:X202"/>
    <mergeCell ref="X205:X206"/>
    <mergeCell ref="X209:X210"/>
    <mergeCell ref="X213:X214"/>
    <mergeCell ref="X217:X218"/>
    <mergeCell ref="X221:X222"/>
    <mergeCell ref="X225:X226"/>
    <mergeCell ref="X229:X230"/>
    <mergeCell ref="X233:X234"/>
    <mergeCell ref="X237:X238"/>
    <mergeCell ref="X241:X242"/>
    <mergeCell ref="X245:X246"/>
    <mergeCell ref="X249:X250"/>
    <mergeCell ref="X253:X254"/>
    <mergeCell ref="X257:X258"/>
    <mergeCell ref="X261:X262"/>
    <mergeCell ref="X265:X266"/>
    <mergeCell ref="R91:R94"/>
    <mergeCell ref="S97:T97"/>
    <mergeCell ref="S99:T99"/>
    <mergeCell ref="R103:R106"/>
    <mergeCell ref="S109:T109"/>
    <mergeCell ref="S111:T111"/>
    <mergeCell ref="N115:N118"/>
    <mergeCell ref="G151:G153"/>
    <mergeCell ref="M151:M159"/>
    <mergeCell ref="N151:N154"/>
    <mergeCell ref="Q127:Q130"/>
    <mergeCell ref="R127:R130"/>
    <mergeCell ref="S133:T133"/>
    <mergeCell ref="S135:T135"/>
    <mergeCell ref="R139:R142"/>
    <mergeCell ref="S145:T145"/>
    <mergeCell ref="S147:T147"/>
    <mergeCell ref="R163:R166"/>
    <mergeCell ref="S169:T169"/>
    <mergeCell ref="S171:T171"/>
    <mergeCell ref="R175:R178"/>
    <mergeCell ref="S181:T181"/>
    <mergeCell ref="S183:T183"/>
    <mergeCell ref="N187:N190"/>
    <mergeCell ref="Q163:Q166"/>
    <mergeCell ref="Q199:Q202"/>
    <mergeCell ref="R199:R202"/>
    <mergeCell ref="S205:T205"/>
    <mergeCell ref="S207:T207"/>
    <mergeCell ref="R211:R214"/>
    <mergeCell ref="S217:T217"/>
    <mergeCell ref="S219:T219"/>
    <mergeCell ref="J223:J226"/>
    <mergeCell ref="M223:M231"/>
    <mergeCell ref="N223:N226"/>
    <mergeCell ref="Q235:Q238"/>
    <mergeCell ref="S241:T241"/>
    <mergeCell ref="S243:T243"/>
    <mergeCell ref="R235:R238"/>
    <mergeCell ref="R247:R250"/>
    <mergeCell ref="S253:T253"/>
    <mergeCell ref="S255:T255"/>
    <mergeCell ref="N259:N262"/>
    <mergeCell ref="Q271:Q274"/>
    <mergeCell ref="R271:R274"/>
    <mergeCell ref="U287:U289"/>
    <mergeCell ref="U291:U294"/>
    <mergeCell ref="U299:U301"/>
    <mergeCell ref="U303:U306"/>
    <mergeCell ref="U311:U313"/>
    <mergeCell ref="U315:U318"/>
    <mergeCell ref="U323:U325"/>
    <mergeCell ref="U515:U517"/>
    <mergeCell ref="U587:U589"/>
    <mergeCell ref="U659:U661"/>
    <mergeCell ref="U327:U330"/>
    <mergeCell ref="U335:U337"/>
    <mergeCell ref="U339:U342"/>
    <mergeCell ref="U347:U349"/>
    <mergeCell ref="U351:U354"/>
    <mergeCell ref="U359:U361"/>
    <mergeCell ref="U363:U366"/>
    <mergeCell ref="X269:X270"/>
    <mergeCell ref="X273:X274"/>
    <mergeCell ref="X277:X278"/>
    <mergeCell ref="X281:X282"/>
    <mergeCell ref="X285:X286"/>
    <mergeCell ref="X289:X290"/>
    <mergeCell ref="X293:X294"/>
    <mergeCell ref="X297:X298"/>
    <mergeCell ref="X301:X302"/>
    <mergeCell ref="X305:X306"/>
    <mergeCell ref="X309:X310"/>
    <mergeCell ref="X313:X314"/>
    <mergeCell ref="X317:X318"/>
    <mergeCell ref="X321:X322"/>
    <mergeCell ref="X325:X326"/>
    <mergeCell ref="X329:X330"/>
    <mergeCell ref="X333:X334"/>
    <mergeCell ref="X337:X338"/>
    <mergeCell ref="X341:X342"/>
    <mergeCell ref="X345:X346"/>
    <mergeCell ref="X349:X350"/>
    <mergeCell ref="X353:X354"/>
    <mergeCell ref="X357:X358"/>
    <mergeCell ref="X361:X362"/>
    <mergeCell ref="X365:X366"/>
    <mergeCell ref="X369:X370"/>
    <mergeCell ref="X373:X374"/>
    <mergeCell ref="X377:X378"/>
    <mergeCell ref="X381:X382"/>
    <mergeCell ref="X385:X386"/>
    <mergeCell ref="X389:X390"/>
    <mergeCell ref="X391:X392"/>
    <mergeCell ref="X393:X394"/>
    <mergeCell ref="X397:X398"/>
    <mergeCell ref="X401:X402"/>
    <mergeCell ref="X405:X406"/>
    <mergeCell ref="X409:X410"/>
    <mergeCell ref="X413:X414"/>
    <mergeCell ref="X417:X418"/>
    <mergeCell ref="X421:X422"/>
    <mergeCell ref="X425:X426"/>
    <mergeCell ref="X429:X430"/>
    <mergeCell ref="X433:X434"/>
    <mergeCell ref="X437:X438"/>
    <mergeCell ref="X441:X442"/>
    <mergeCell ref="X445:X446"/>
    <mergeCell ref="X449:X450"/>
    <mergeCell ref="X453:X454"/>
    <mergeCell ref="X457:X458"/>
    <mergeCell ref="X461:X462"/>
    <mergeCell ref="X465:X466"/>
    <mergeCell ref="X469:X470"/>
    <mergeCell ref="X473:X474"/>
    <mergeCell ref="X477:X478"/>
    <mergeCell ref="X481:X482"/>
    <mergeCell ref="X485:X486"/>
    <mergeCell ref="X489:X490"/>
    <mergeCell ref="X493:X494"/>
    <mergeCell ref="X497:X498"/>
    <mergeCell ref="X501:X502"/>
    <mergeCell ref="X505:X506"/>
    <mergeCell ref="X509:X510"/>
    <mergeCell ref="X513:X514"/>
    <mergeCell ref="X517:X518"/>
    <mergeCell ref="X521:X522"/>
    <mergeCell ref="X525:X526"/>
    <mergeCell ref="X529:X530"/>
    <mergeCell ref="X533:X534"/>
    <mergeCell ref="X537:X538"/>
    <mergeCell ref="X541:X542"/>
    <mergeCell ref="X545:X546"/>
    <mergeCell ref="X549:X550"/>
    <mergeCell ref="X553:X554"/>
    <mergeCell ref="X557:X558"/>
    <mergeCell ref="X561:X562"/>
    <mergeCell ref="X565:X566"/>
    <mergeCell ref="X569:X570"/>
    <mergeCell ref="X573:X574"/>
    <mergeCell ref="X577:X578"/>
    <mergeCell ref="X581:X582"/>
    <mergeCell ref="X585:X586"/>
    <mergeCell ref="X589:X590"/>
    <mergeCell ref="X593:X594"/>
    <mergeCell ref="X597:X598"/>
    <mergeCell ref="X601:X602"/>
    <mergeCell ref="X605:X606"/>
    <mergeCell ref="X609:X610"/>
    <mergeCell ref="X613:X614"/>
    <mergeCell ref="X617:X618"/>
    <mergeCell ref="X621:X622"/>
    <mergeCell ref="X625:X626"/>
    <mergeCell ref="X629:X630"/>
    <mergeCell ref="X633:X634"/>
    <mergeCell ref="X637:X638"/>
    <mergeCell ref="X641:X642"/>
    <mergeCell ref="X645:X646"/>
    <mergeCell ref="X649:X650"/>
    <mergeCell ref="X653:X654"/>
    <mergeCell ref="X777:X778"/>
    <mergeCell ref="X781:X782"/>
    <mergeCell ref="X785:X786"/>
    <mergeCell ref="X793:X794"/>
    <mergeCell ref="X797:X798"/>
    <mergeCell ref="X749:X750"/>
    <mergeCell ref="X753:X754"/>
    <mergeCell ref="X757:X758"/>
    <mergeCell ref="X761:X762"/>
    <mergeCell ref="X765:X766"/>
    <mergeCell ref="X769:X770"/>
    <mergeCell ref="X773:X774"/>
  </mergeCells>
  <printOptions horizontalCentered="1"/>
  <pageMargins bottom="0.3937007874015748" footer="0.0" header="0.0" left="0.3937007874015748" right="0.3937007874015748" top="0.6299212598425197"/>
  <pageSetup fitToHeight="0" paperSize="9" orientation="portrait"/>
  <headerFooter>
    <oddHeader>&amp;R児童発達支援</oddHeader>
    <oddFooter>&amp;C&amp;P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" width="4.0"/>
    <col customWidth="1" min="2" max="2" width="6.63"/>
    <col customWidth="1" min="3" max="3" width="32.38"/>
    <col customWidth="1" min="4" max="16" width="2.13"/>
    <col customWidth="1" min="17" max="17" width="2.5"/>
    <col customWidth="1" min="18" max="18" width="2.63"/>
    <col customWidth="1" min="19" max="25" width="2.13"/>
    <col customWidth="1" min="26" max="26" width="7.5"/>
    <col customWidth="1" min="27" max="27" width="2.75"/>
    <col customWidth="1" min="28" max="28" width="3.88"/>
    <col customWidth="1" min="29" max="40" width="2.13"/>
    <col customWidth="1" min="41" max="41" width="2.75"/>
    <col customWidth="1" min="42" max="43" width="1.88"/>
    <col customWidth="1" min="44" max="44" width="18.38"/>
    <col customWidth="1" min="45" max="45" width="3.5"/>
    <col customWidth="1" min="46" max="46" width="7.13"/>
    <col customWidth="1" min="47" max="52" width="7.88"/>
  </cols>
  <sheetData>
    <row r="1" ht="16.5" customHeight="1">
      <c r="A1" s="479"/>
      <c r="B1" s="14"/>
      <c r="C1" s="8"/>
      <c r="D1" s="14"/>
      <c r="E1" s="14"/>
      <c r="F1" s="14"/>
      <c r="G1" s="14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14"/>
      <c r="U1" s="14"/>
      <c r="V1" s="14"/>
      <c r="W1" s="14"/>
      <c r="X1" s="99"/>
      <c r="Y1" s="99"/>
      <c r="Z1" s="99"/>
      <c r="AA1" s="99"/>
      <c r="AB1" s="99"/>
      <c r="AC1" s="99"/>
      <c r="AD1" s="99"/>
      <c r="AE1" s="99"/>
      <c r="AF1" s="99"/>
      <c r="AG1" s="99"/>
      <c r="AH1" s="99"/>
      <c r="AI1" s="99"/>
      <c r="AJ1" s="99"/>
      <c r="AK1" s="99"/>
      <c r="AL1" s="99"/>
      <c r="AM1" s="99"/>
      <c r="AN1" s="99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</row>
    <row r="2" ht="16.5" customHeight="1">
      <c r="A2" s="479" t="s">
        <v>13598</v>
      </c>
      <c r="B2" s="14"/>
      <c r="C2" s="8"/>
      <c r="D2" s="14"/>
      <c r="E2" s="14"/>
      <c r="F2" s="14"/>
      <c r="G2" s="14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14"/>
      <c r="U2" s="14"/>
      <c r="V2" s="14"/>
      <c r="W2" s="14"/>
      <c r="X2" s="99"/>
      <c r="Y2" s="99"/>
      <c r="Z2" s="99"/>
      <c r="AA2" s="99"/>
      <c r="AB2" s="99"/>
      <c r="AC2" s="99"/>
      <c r="AD2" s="99"/>
      <c r="AE2" s="99"/>
      <c r="AF2" s="99"/>
      <c r="AG2" s="99"/>
      <c r="AH2" s="99"/>
      <c r="AI2" s="99"/>
      <c r="AJ2" s="99"/>
      <c r="AK2" s="99"/>
      <c r="AL2" s="99"/>
      <c r="AM2" s="99"/>
      <c r="AN2" s="99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</row>
    <row r="3" ht="16.5" customHeight="1">
      <c r="A3" s="479"/>
      <c r="B3" s="14"/>
      <c r="C3" s="8"/>
      <c r="D3" s="14"/>
      <c r="E3" s="14"/>
      <c r="F3" s="14"/>
      <c r="G3" s="14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14"/>
      <c r="U3" s="14"/>
      <c r="V3" s="14"/>
      <c r="W3" s="14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</row>
    <row r="4" ht="16.5" customHeight="1">
      <c r="A4" s="479"/>
      <c r="B4" s="488"/>
      <c r="C4" s="8"/>
      <c r="D4" s="14"/>
      <c r="E4" s="14"/>
      <c r="F4" s="14"/>
      <c r="G4" s="14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14"/>
      <c r="U4" s="14"/>
      <c r="V4" s="14"/>
      <c r="W4" s="14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</row>
    <row r="5" ht="16.5" customHeight="1">
      <c r="A5" s="489" t="s">
        <v>0</v>
      </c>
      <c r="B5" s="490"/>
      <c r="C5" s="4" t="s">
        <v>6</v>
      </c>
      <c r="D5" s="5"/>
      <c r="E5" s="6"/>
      <c r="F5" s="6"/>
      <c r="G5" s="6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6"/>
      <c r="U5" s="6"/>
      <c r="V5" s="6"/>
      <c r="W5" s="517"/>
      <c r="X5" s="6"/>
      <c r="Y5" s="6"/>
      <c r="Z5" s="6"/>
      <c r="AA5" s="6"/>
      <c r="AB5" s="6"/>
      <c r="AC5" s="6" t="s">
        <v>7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6"/>
      <c r="AR5" s="6"/>
      <c r="AS5" s="6"/>
      <c r="AT5" s="6"/>
      <c r="AU5" s="12" t="s">
        <v>1</v>
      </c>
      <c r="AV5" s="12" t="s">
        <v>2</v>
      </c>
      <c r="AW5" s="14"/>
      <c r="AX5" s="14"/>
      <c r="AY5" s="14"/>
      <c r="AZ5" s="14"/>
    </row>
    <row r="6" ht="16.5" customHeight="1">
      <c r="A6" s="17" t="s">
        <v>3</v>
      </c>
      <c r="B6" s="18" t="s">
        <v>4</v>
      </c>
      <c r="C6" s="109"/>
      <c r="D6" s="20"/>
      <c r="E6" s="21"/>
      <c r="F6" s="21"/>
      <c r="G6" s="21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1"/>
      <c r="U6" s="21"/>
      <c r="V6" s="21"/>
      <c r="W6" s="21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1"/>
      <c r="AR6" s="21"/>
      <c r="AS6" s="21"/>
      <c r="AT6" s="21"/>
      <c r="AU6" s="27" t="s">
        <v>8</v>
      </c>
      <c r="AV6" s="27" t="s">
        <v>9</v>
      </c>
      <c r="AW6" s="14"/>
      <c r="AX6" s="14"/>
      <c r="AY6" s="14"/>
      <c r="AZ6" s="14"/>
    </row>
    <row r="7" ht="16.5" customHeight="1">
      <c r="A7" s="29">
        <v>62.0</v>
      </c>
      <c r="B7" s="30">
        <v>1111.0</v>
      </c>
      <c r="C7" s="518" t="s">
        <v>13599</v>
      </c>
      <c r="D7" s="102" t="s">
        <v>13600</v>
      </c>
      <c r="E7" s="487"/>
      <c r="F7" s="485"/>
      <c r="G7" s="102" t="s">
        <v>13601</v>
      </c>
      <c r="H7" s="487"/>
      <c r="I7" s="487"/>
      <c r="J7" s="485"/>
      <c r="K7" s="37"/>
      <c r="L7" s="7"/>
      <c r="M7" s="7"/>
      <c r="N7" s="7"/>
      <c r="O7" s="7"/>
      <c r="P7" s="7"/>
      <c r="Q7" s="7"/>
      <c r="R7" s="39"/>
      <c r="S7" s="37"/>
      <c r="T7" s="38"/>
      <c r="U7" s="38"/>
      <c r="V7" s="38"/>
      <c r="W7" s="38"/>
      <c r="X7" s="38"/>
      <c r="Y7" s="38"/>
      <c r="Z7" s="520"/>
      <c r="AA7" s="38"/>
      <c r="AB7" s="38"/>
      <c r="AC7" s="520"/>
      <c r="AD7" s="6"/>
      <c r="AE7" s="6"/>
      <c r="AF7" s="6"/>
      <c r="AG7" s="38"/>
      <c r="AH7" s="38"/>
      <c r="AI7" s="38"/>
      <c r="AJ7" s="38"/>
      <c r="AK7" s="38"/>
      <c r="AL7" s="38"/>
      <c r="AM7" s="38"/>
      <c r="AN7" s="38"/>
      <c r="AO7" s="38"/>
      <c r="AP7" s="6"/>
      <c r="AQ7" s="225"/>
      <c r="AR7" s="653"/>
      <c r="AS7" s="654"/>
      <c r="AT7" s="655"/>
      <c r="AU7" s="656">
        <f>ROUND(G11,0)</f>
        <v>388</v>
      </c>
      <c r="AV7" s="79" t="s">
        <v>18</v>
      </c>
      <c r="AW7" s="14"/>
      <c r="AX7" s="14"/>
      <c r="AY7" s="14"/>
      <c r="AZ7" s="14"/>
    </row>
    <row r="8" ht="16.5" customHeight="1">
      <c r="A8" s="29">
        <v>62.0</v>
      </c>
      <c r="B8" s="30">
        <v>1141.0</v>
      </c>
      <c r="C8" s="518" t="s">
        <v>13602</v>
      </c>
      <c r="D8" s="482"/>
      <c r="F8" s="486"/>
      <c r="G8" s="482"/>
      <c r="J8" s="486"/>
      <c r="K8" s="52"/>
      <c r="L8" s="8"/>
      <c r="M8" s="8"/>
      <c r="N8" s="8"/>
      <c r="O8" s="8"/>
      <c r="P8" s="8"/>
      <c r="Q8" s="8"/>
      <c r="R8" s="54"/>
      <c r="S8" s="657"/>
      <c r="T8" s="97"/>
      <c r="U8" s="97"/>
      <c r="V8" s="97"/>
      <c r="W8" s="97"/>
      <c r="X8" s="97"/>
      <c r="Y8" s="97"/>
      <c r="Z8" s="595"/>
      <c r="AA8" s="97"/>
      <c r="AB8" s="97"/>
      <c r="AC8" s="530"/>
      <c r="AD8" s="21"/>
      <c r="AE8" s="21"/>
      <c r="AF8" s="21"/>
      <c r="AG8" s="111"/>
      <c r="AH8" s="111"/>
      <c r="AI8" s="111"/>
      <c r="AJ8" s="111"/>
      <c r="AK8" s="111"/>
      <c r="AL8" s="111"/>
      <c r="AM8" s="111"/>
      <c r="AN8" s="111"/>
      <c r="AO8" s="56"/>
      <c r="AP8" s="548"/>
      <c r="AQ8" s="556"/>
      <c r="AR8" s="658" t="s">
        <v>30</v>
      </c>
      <c r="AS8" s="208">
        <v>5.0</v>
      </c>
      <c r="AT8" s="92" t="s">
        <v>31</v>
      </c>
      <c r="AU8" s="656">
        <f>ROUND(G11-AS8,0)</f>
        <v>383</v>
      </c>
      <c r="AV8" s="79"/>
      <c r="AW8" s="14"/>
      <c r="AX8" s="14"/>
      <c r="AY8" s="14"/>
      <c r="AZ8" s="14"/>
    </row>
    <row r="9" ht="16.5" customHeight="1">
      <c r="A9" s="29">
        <v>62.0</v>
      </c>
      <c r="B9" s="30">
        <v>1112.0</v>
      </c>
      <c r="C9" s="518" t="s">
        <v>13603</v>
      </c>
      <c r="D9" s="482"/>
      <c r="F9" s="486"/>
      <c r="G9" s="482"/>
      <c r="J9" s="486"/>
      <c r="K9" s="52"/>
      <c r="L9" s="8"/>
      <c r="M9" s="8"/>
      <c r="N9" s="8"/>
      <c r="O9" s="8"/>
      <c r="P9" s="8"/>
      <c r="Q9" s="8"/>
      <c r="R9" s="54"/>
      <c r="S9" s="657"/>
      <c r="T9" s="97"/>
      <c r="U9" s="97"/>
      <c r="V9" s="97"/>
      <c r="W9" s="97"/>
      <c r="X9" s="97"/>
      <c r="Y9" s="97"/>
      <c r="Z9" s="595"/>
      <c r="AA9" s="97"/>
      <c r="AB9" s="97"/>
      <c r="AC9" s="570" t="s">
        <v>326</v>
      </c>
      <c r="AD9" s="6"/>
      <c r="AE9" s="6"/>
      <c r="AF9" s="6"/>
      <c r="AG9" s="659"/>
      <c r="AH9" s="659"/>
      <c r="AI9" s="659"/>
      <c r="AJ9" s="659"/>
      <c r="AK9" s="659"/>
      <c r="AL9" s="659"/>
      <c r="AM9" s="659"/>
      <c r="AN9" s="659"/>
      <c r="AO9" s="41" t="s">
        <v>21</v>
      </c>
      <c r="AP9" s="60">
        <v>0.7</v>
      </c>
      <c r="AQ9" s="485"/>
      <c r="AR9" s="653"/>
      <c r="AS9" s="654"/>
      <c r="AT9" s="655"/>
      <c r="AU9" s="656">
        <f>ROUND(G11*AP9,0)</f>
        <v>272</v>
      </c>
      <c r="AV9" s="79"/>
      <c r="AW9" s="14"/>
      <c r="AX9" s="14"/>
      <c r="AY9" s="14"/>
      <c r="AZ9" s="14"/>
    </row>
    <row r="10" ht="16.5" customHeight="1">
      <c r="A10" s="29">
        <v>62.0</v>
      </c>
      <c r="B10" s="30">
        <v>1142.0</v>
      </c>
      <c r="C10" s="518" t="s">
        <v>13604</v>
      </c>
      <c r="D10" s="482"/>
      <c r="F10" s="486"/>
      <c r="G10" s="173"/>
      <c r="H10" s="174"/>
      <c r="I10" s="174"/>
      <c r="J10" s="523"/>
      <c r="K10" s="52"/>
      <c r="L10" s="8"/>
      <c r="M10" s="8"/>
      <c r="N10" s="8"/>
      <c r="O10" s="8"/>
      <c r="P10" s="8"/>
      <c r="Q10" s="8"/>
      <c r="R10" s="54"/>
      <c r="S10" s="657"/>
      <c r="T10" s="97"/>
      <c r="U10" s="97"/>
      <c r="V10" s="97"/>
      <c r="W10" s="97"/>
      <c r="X10" s="97"/>
      <c r="Y10" s="97"/>
      <c r="Z10" s="595"/>
      <c r="AA10" s="97"/>
      <c r="AB10" s="97"/>
      <c r="AC10" s="530"/>
      <c r="AD10" s="21"/>
      <c r="AE10" s="21"/>
      <c r="AF10" s="21"/>
      <c r="AG10" s="111"/>
      <c r="AH10" s="111"/>
      <c r="AI10" s="111"/>
      <c r="AJ10" s="111"/>
      <c r="AK10" s="111"/>
      <c r="AL10" s="111"/>
      <c r="AM10" s="111"/>
      <c r="AN10" s="111"/>
      <c r="AO10" s="56"/>
      <c r="AP10" s="548"/>
      <c r="AQ10" s="556"/>
      <c r="AR10" s="658" t="s">
        <v>30</v>
      </c>
      <c r="AS10" s="208">
        <v>5.0</v>
      </c>
      <c r="AT10" s="92" t="s">
        <v>31</v>
      </c>
      <c r="AU10" s="656">
        <f>ROUND(G11*AP9,0)-AS10</f>
        <v>267</v>
      </c>
      <c r="AV10" s="79"/>
      <c r="AW10" s="14"/>
      <c r="AX10" s="14"/>
      <c r="AY10" s="14"/>
      <c r="AZ10" s="14"/>
    </row>
    <row r="11" ht="16.5" customHeight="1">
      <c r="A11" s="29">
        <v>62.0</v>
      </c>
      <c r="B11" s="30">
        <v>1131.0</v>
      </c>
      <c r="C11" s="518" t="s">
        <v>13605</v>
      </c>
      <c r="D11" s="482"/>
      <c r="F11" s="486"/>
      <c r="G11" s="660">
        <v>388.0</v>
      </c>
      <c r="H11" s="638"/>
      <c r="I11" s="661" t="s">
        <v>9</v>
      </c>
      <c r="J11" s="662"/>
      <c r="K11" s="52"/>
      <c r="L11" s="8"/>
      <c r="M11" s="8"/>
      <c r="N11" s="8"/>
      <c r="O11" s="8"/>
      <c r="P11" s="8"/>
      <c r="Q11" s="8"/>
      <c r="R11" s="54"/>
      <c r="S11" s="657"/>
      <c r="T11" s="97"/>
      <c r="U11" s="97"/>
      <c r="V11" s="97"/>
      <c r="W11" s="97"/>
      <c r="X11" s="97"/>
      <c r="Y11" s="97"/>
      <c r="Z11" s="595"/>
      <c r="AA11" s="97"/>
      <c r="AB11" s="97"/>
      <c r="AC11" s="570" t="s">
        <v>329</v>
      </c>
      <c r="AD11" s="6"/>
      <c r="AE11" s="6"/>
      <c r="AF11" s="6"/>
      <c r="AG11" s="659"/>
      <c r="AH11" s="659"/>
      <c r="AI11" s="659"/>
      <c r="AJ11" s="659"/>
      <c r="AK11" s="659"/>
      <c r="AL11" s="659"/>
      <c r="AM11" s="659"/>
      <c r="AN11" s="659"/>
      <c r="AO11" s="83" t="s">
        <v>21</v>
      </c>
      <c r="AP11" s="528">
        <v>0.85</v>
      </c>
      <c r="AQ11" s="486"/>
      <c r="AR11" s="653"/>
      <c r="AS11" s="654"/>
      <c r="AT11" s="655"/>
      <c r="AU11" s="656">
        <f>ROUND(G11*AP11,0)</f>
        <v>330</v>
      </c>
      <c r="AV11" s="79"/>
      <c r="AW11" s="14"/>
      <c r="AX11" s="14"/>
      <c r="AY11" s="14"/>
      <c r="AZ11" s="14"/>
    </row>
    <row r="12" ht="16.5" customHeight="1">
      <c r="A12" s="29">
        <v>62.0</v>
      </c>
      <c r="B12" s="30">
        <v>1143.0</v>
      </c>
      <c r="C12" s="518" t="s">
        <v>13606</v>
      </c>
      <c r="D12" s="173"/>
      <c r="E12" s="174"/>
      <c r="F12" s="523"/>
      <c r="G12" s="156"/>
      <c r="H12" s="527"/>
      <c r="I12" s="527"/>
      <c r="J12" s="532"/>
      <c r="K12" s="52"/>
      <c r="L12" s="8"/>
      <c r="M12" s="8"/>
      <c r="N12" s="8"/>
      <c r="O12" s="8"/>
      <c r="P12" s="8"/>
      <c r="Q12" s="8"/>
      <c r="R12" s="54"/>
      <c r="S12" s="663"/>
      <c r="T12" s="111"/>
      <c r="U12" s="111"/>
      <c r="V12" s="111"/>
      <c r="W12" s="111"/>
      <c r="X12" s="111"/>
      <c r="Y12" s="111"/>
      <c r="Z12" s="530"/>
      <c r="AA12" s="111"/>
      <c r="AB12" s="111"/>
      <c r="AC12" s="530"/>
      <c r="AD12" s="21"/>
      <c r="AE12" s="21"/>
      <c r="AF12" s="21"/>
      <c r="AG12" s="111"/>
      <c r="AH12" s="111"/>
      <c r="AI12" s="111"/>
      <c r="AJ12" s="111"/>
      <c r="AK12" s="111"/>
      <c r="AL12" s="111"/>
      <c r="AM12" s="111"/>
      <c r="AN12" s="111"/>
      <c r="AO12" s="56"/>
      <c r="AP12" s="548"/>
      <c r="AQ12" s="556"/>
      <c r="AR12" s="658" t="s">
        <v>30</v>
      </c>
      <c r="AS12" s="208">
        <v>5.0</v>
      </c>
      <c r="AT12" s="92" t="s">
        <v>31</v>
      </c>
      <c r="AU12" s="656">
        <f>ROUND(G11*AP11,0)-AS12</f>
        <v>325</v>
      </c>
      <c r="AV12" s="79"/>
      <c r="AW12" s="14"/>
      <c r="AX12" s="14"/>
      <c r="AY12" s="14"/>
      <c r="AZ12" s="14"/>
    </row>
    <row r="13" ht="16.5" customHeight="1">
      <c r="A13" s="29">
        <v>62.0</v>
      </c>
      <c r="B13" s="30">
        <v>1144.0</v>
      </c>
      <c r="C13" s="518" t="s">
        <v>13607</v>
      </c>
      <c r="D13" s="173"/>
      <c r="E13" s="174"/>
      <c r="F13" s="523"/>
      <c r="G13" s="156"/>
      <c r="H13" s="527"/>
      <c r="I13" s="527"/>
      <c r="J13" s="532"/>
      <c r="K13" s="52"/>
      <c r="L13" s="8"/>
      <c r="M13" s="8"/>
      <c r="N13" s="8"/>
      <c r="O13" s="8"/>
      <c r="P13" s="8"/>
      <c r="Q13" s="8"/>
      <c r="R13" s="54"/>
      <c r="S13" s="102" t="s">
        <v>23</v>
      </c>
      <c r="T13" s="487"/>
      <c r="U13" s="487"/>
      <c r="V13" s="487"/>
      <c r="W13" s="487"/>
      <c r="X13" s="487"/>
      <c r="Y13" s="485"/>
      <c r="Z13" s="102" t="s">
        <v>24</v>
      </c>
      <c r="AA13" s="41" t="s">
        <v>21</v>
      </c>
      <c r="AB13" s="664">
        <v>0.7</v>
      </c>
      <c r="AC13" s="570"/>
      <c r="AD13" s="6"/>
      <c r="AE13" s="6"/>
      <c r="AF13" s="6"/>
      <c r="AG13" s="659"/>
      <c r="AH13" s="659"/>
      <c r="AI13" s="659"/>
      <c r="AJ13" s="659"/>
      <c r="AK13" s="659"/>
      <c r="AL13" s="659"/>
      <c r="AM13" s="659"/>
      <c r="AN13" s="659"/>
      <c r="AO13" s="41"/>
      <c r="AP13" s="60"/>
      <c r="AQ13" s="60"/>
      <c r="AR13" s="653"/>
      <c r="AS13" s="654"/>
      <c r="AT13" s="655"/>
      <c r="AU13" s="656">
        <f>ROUND($G$11*$AB$13,0)</f>
        <v>272</v>
      </c>
      <c r="AV13" s="79"/>
      <c r="AW13" s="14"/>
      <c r="AX13" s="14"/>
      <c r="AY13" s="14"/>
      <c r="AZ13" s="14"/>
    </row>
    <row r="14" ht="16.5" customHeight="1">
      <c r="A14" s="29">
        <v>62.0</v>
      </c>
      <c r="B14" s="30">
        <v>1145.0</v>
      </c>
      <c r="C14" s="518" t="s">
        <v>13608</v>
      </c>
      <c r="D14" s="173"/>
      <c r="E14" s="174"/>
      <c r="F14" s="523"/>
      <c r="G14" s="125"/>
      <c r="H14" s="83"/>
      <c r="I14" s="665"/>
      <c r="J14" s="662"/>
      <c r="K14" s="52"/>
      <c r="L14" s="8"/>
      <c r="M14" s="8"/>
      <c r="N14" s="8"/>
      <c r="O14" s="8"/>
      <c r="P14" s="8"/>
      <c r="Q14" s="8"/>
      <c r="R14" s="54"/>
      <c r="S14" s="482"/>
      <c r="Y14" s="486"/>
      <c r="Z14" s="482"/>
      <c r="AA14" s="528"/>
      <c r="AB14" s="596"/>
      <c r="AC14" s="530"/>
      <c r="AD14" s="21"/>
      <c r="AE14" s="21"/>
      <c r="AF14" s="21"/>
      <c r="AG14" s="111"/>
      <c r="AH14" s="111"/>
      <c r="AI14" s="111"/>
      <c r="AJ14" s="111"/>
      <c r="AK14" s="111"/>
      <c r="AL14" s="111"/>
      <c r="AM14" s="111"/>
      <c r="AN14" s="111"/>
      <c r="AO14" s="56"/>
      <c r="AP14" s="548"/>
      <c r="AQ14" s="548"/>
      <c r="AR14" s="658" t="s">
        <v>30</v>
      </c>
      <c r="AS14" s="208">
        <v>5.0</v>
      </c>
      <c r="AT14" s="92" t="s">
        <v>31</v>
      </c>
      <c r="AU14" s="656">
        <f>ROUND($G$11*$AB$13,0)-AS14</f>
        <v>267</v>
      </c>
      <c r="AV14" s="79"/>
      <c r="AW14" s="14"/>
      <c r="AX14" s="14"/>
      <c r="AY14" s="14"/>
      <c r="AZ14" s="14"/>
    </row>
    <row r="15" ht="16.5" customHeight="1">
      <c r="A15" s="29">
        <v>62.0</v>
      </c>
      <c r="B15" s="30">
        <v>1146.0</v>
      </c>
      <c r="C15" s="518" t="s">
        <v>13609</v>
      </c>
      <c r="D15" s="173"/>
      <c r="E15" s="174"/>
      <c r="F15" s="523"/>
      <c r="G15" s="125"/>
      <c r="H15" s="83"/>
      <c r="I15" s="665"/>
      <c r="J15" s="662"/>
      <c r="K15" s="52"/>
      <c r="L15" s="8"/>
      <c r="M15" s="8"/>
      <c r="N15" s="8"/>
      <c r="O15" s="8"/>
      <c r="P15" s="8"/>
      <c r="Q15" s="8"/>
      <c r="R15" s="54"/>
      <c r="S15" s="595"/>
      <c r="T15" s="97"/>
      <c r="U15" s="97"/>
      <c r="V15" s="97"/>
      <c r="W15" s="97"/>
      <c r="X15" s="528"/>
      <c r="Y15" s="528"/>
      <c r="Z15" s="482"/>
      <c r="AA15" s="528"/>
      <c r="AB15" s="596"/>
      <c r="AC15" s="570" t="s">
        <v>326</v>
      </c>
      <c r="AD15" s="6"/>
      <c r="AE15" s="6"/>
      <c r="AF15" s="6"/>
      <c r="AG15" s="659"/>
      <c r="AH15" s="659"/>
      <c r="AI15" s="659"/>
      <c r="AJ15" s="659"/>
      <c r="AK15" s="659"/>
      <c r="AL15" s="659"/>
      <c r="AM15" s="659"/>
      <c r="AN15" s="659"/>
      <c r="AO15" s="41" t="s">
        <v>21</v>
      </c>
      <c r="AP15" s="60">
        <f>$AP$9</f>
        <v>0.7</v>
      </c>
      <c r="AQ15" s="485"/>
      <c r="AR15" s="653"/>
      <c r="AS15" s="654"/>
      <c r="AT15" s="655"/>
      <c r="AU15" s="656">
        <f>ROUND(ROUND($G$11*$AB$13,0)*AP15,0)</f>
        <v>190</v>
      </c>
      <c r="AV15" s="79"/>
      <c r="AW15" s="14"/>
      <c r="AX15" s="14"/>
      <c r="AY15" s="14"/>
      <c r="AZ15" s="14"/>
    </row>
    <row r="16" ht="16.5" customHeight="1">
      <c r="A16" s="29">
        <v>62.0</v>
      </c>
      <c r="B16" s="30">
        <v>1147.0</v>
      </c>
      <c r="C16" s="518" t="s">
        <v>13610</v>
      </c>
      <c r="D16" s="173"/>
      <c r="E16" s="174"/>
      <c r="F16" s="523"/>
      <c r="G16" s="125"/>
      <c r="H16" s="83"/>
      <c r="I16" s="665"/>
      <c r="J16" s="662"/>
      <c r="K16" s="52"/>
      <c r="L16" s="8"/>
      <c r="M16" s="8"/>
      <c r="N16" s="8"/>
      <c r="O16" s="8"/>
      <c r="P16" s="8"/>
      <c r="Q16" s="8"/>
      <c r="R16" s="54"/>
      <c r="S16" s="595"/>
      <c r="T16" s="97"/>
      <c r="U16" s="97"/>
      <c r="V16" s="97"/>
      <c r="W16" s="97"/>
      <c r="X16" s="528"/>
      <c r="Y16" s="528"/>
      <c r="Z16" s="666"/>
      <c r="AA16" s="528"/>
      <c r="AB16" s="596"/>
      <c r="AC16" s="530"/>
      <c r="AD16" s="21"/>
      <c r="AE16" s="21"/>
      <c r="AF16" s="21"/>
      <c r="AG16" s="111"/>
      <c r="AH16" s="111"/>
      <c r="AI16" s="111"/>
      <c r="AJ16" s="111"/>
      <c r="AK16" s="111"/>
      <c r="AL16" s="111"/>
      <c r="AM16" s="111"/>
      <c r="AN16" s="111"/>
      <c r="AO16" s="56"/>
      <c r="AP16" s="548"/>
      <c r="AQ16" s="556"/>
      <c r="AR16" s="658" t="s">
        <v>30</v>
      </c>
      <c r="AS16" s="208">
        <v>5.0</v>
      </c>
      <c r="AT16" s="92" t="s">
        <v>31</v>
      </c>
      <c r="AU16" s="656">
        <f>ROUND(ROUND($G$11*$AB$13,0)*AP15,0)-AS16</f>
        <v>185</v>
      </c>
      <c r="AV16" s="79"/>
      <c r="AW16" s="14"/>
      <c r="AX16" s="14"/>
      <c r="AY16" s="14"/>
      <c r="AZ16" s="14"/>
    </row>
    <row r="17" ht="16.5" customHeight="1">
      <c r="A17" s="29">
        <v>62.0</v>
      </c>
      <c r="B17" s="30">
        <v>1148.0</v>
      </c>
      <c r="C17" s="518" t="s">
        <v>13611</v>
      </c>
      <c r="D17" s="173"/>
      <c r="E17" s="174"/>
      <c r="F17" s="523"/>
      <c r="G17" s="52"/>
      <c r="H17" s="8"/>
      <c r="I17" s="665"/>
      <c r="J17" s="662"/>
      <c r="K17" s="52"/>
      <c r="L17" s="8"/>
      <c r="M17" s="8"/>
      <c r="N17" s="8"/>
      <c r="O17" s="8"/>
      <c r="P17" s="8"/>
      <c r="Q17" s="8"/>
      <c r="R17" s="54"/>
      <c r="S17" s="595"/>
      <c r="T17" s="97"/>
      <c r="U17" s="97"/>
      <c r="V17" s="97"/>
      <c r="W17" s="97"/>
      <c r="X17" s="528"/>
      <c r="Y17" s="528"/>
      <c r="Z17" s="666"/>
      <c r="AA17" s="528"/>
      <c r="AB17" s="596"/>
      <c r="AC17" s="570" t="s">
        <v>329</v>
      </c>
      <c r="AD17" s="6"/>
      <c r="AE17" s="6"/>
      <c r="AF17" s="6"/>
      <c r="AG17" s="659"/>
      <c r="AH17" s="659"/>
      <c r="AI17" s="659"/>
      <c r="AJ17" s="659"/>
      <c r="AK17" s="659"/>
      <c r="AL17" s="659"/>
      <c r="AM17" s="659"/>
      <c r="AN17" s="659"/>
      <c r="AO17" s="83" t="s">
        <v>21</v>
      </c>
      <c r="AP17" s="528">
        <f>$AP$11</f>
        <v>0.85</v>
      </c>
      <c r="AQ17" s="486"/>
      <c r="AR17" s="653"/>
      <c r="AS17" s="654"/>
      <c r="AT17" s="655"/>
      <c r="AU17" s="656">
        <f>ROUND(ROUND($G$11*$AB$13,0)*AP17,0)</f>
        <v>231</v>
      </c>
      <c r="AV17" s="79"/>
      <c r="AW17" s="14"/>
      <c r="AX17" s="14"/>
      <c r="AY17" s="14"/>
      <c r="AZ17" s="14"/>
    </row>
    <row r="18" ht="16.5" customHeight="1">
      <c r="A18" s="29">
        <v>62.0</v>
      </c>
      <c r="B18" s="30">
        <v>1149.0</v>
      </c>
      <c r="C18" s="518" t="s">
        <v>13612</v>
      </c>
      <c r="D18" s="173"/>
      <c r="E18" s="174"/>
      <c r="F18" s="523"/>
      <c r="G18" s="52"/>
      <c r="H18" s="8"/>
      <c r="I18" s="665"/>
      <c r="J18" s="662"/>
      <c r="K18" s="52"/>
      <c r="L18" s="8"/>
      <c r="M18" s="8"/>
      <c r="N18" s="8"/>
      <c r="O18" s="8"/>
      <c r="P18" s="8"/>
      <c r="Q18" s="8"/>
      <c r="R18" s="54"/>
      <c r="S18" s="595"/>
      <c r="T18" s="97"/>
      <c r="U18" s="97"/>
      <c r="V18" s="97"/>
      <c r="W18" s="97"/>
      <c r="X18" s="528"/>
      <c r="Y18" s="528"/>
      <c r="Z18" s="667"/>
      <c r="AA18" s="548"/>
      <c r="AB18" s="526"/>
      <c r="AC18" s="530"/>
      <c r="AD18" s="21"/>
      <c r="AE18" s="21"/>
      <c r="AF18" s="21"/>
      <c r="AG18" s="111"/>
      <c r="AH18" s="111"/>
      <c r="AI18" s="111"/>
      <c r="AJ18" s="111"/>
      <c r="AK18" s="111"/>
      <c r="AL18" s="111"/>
      <c r="AM18" s="111"/>
      <c r="AN18" s="111"/>
      <c r="AO18" s="56"/>
      <c r="AP18" s="548"/>
      <c r="AQ18" s="556"/>
      <c r="AR18" s="658" t="s">
        <v>30</v>
      </c>
      <c r="AS18" s="208">
        <v>5.0</v>
      </c>
      <c r="AT18" s="92" t="s">
        <v>31</v>
      </c>
      <c r="AU18" s="656">
        <f>ROUND(ROUND($G$11*$AB$13,0)*AP17,0)-AS18</f>
        <v>226</v>
      </c>
      <c r="AV18" s="79"/>
      <c r="AW18" s="14"/>
      <c r="AX18" s="14"/>
      <c r="AY18" s="14"/>
      <c r="AZ18" s="14"/>
    </row>
    <row r="19" ht="16.5" customHeight="1">
      <c r="A19" s="29">
        <v>62.0</v>
      </c>
      <c r="B19" s="30">
        <v>1150.0</v>
      </c>
      <c r="C19" s="518" t="s">
        <v>13613</v>
      </c>
      <c r="D19" s="173"/>
      <c r="E19" s="174"/>
      <c r="F19" s="523"/>
      <c r="G19" s="156"/>
      <c r="H19" s="527"/>
      <c r="I19" s="527"/>
      <c r="J19" s="532"/>
      <c r="K19" s="52"/>
      <c r="L19" s="8"/>
      <c r="M19" s="8"/>
      <c r="N19" s="8"/>
      <c r="O19" s="8"/>
      <c r="P19" s="8"/>
      <c r="Q19" s="8"/>
      <c r="R19" s="54"/>
      <c r="S19" s="595"/>
      <c r="T19" s="97"/>
      <c r="U19" s="97"/>
      <c r="V19" s="97"/>
      <c r="W19" s="97"/>
      <c r="X19" s="97"/>
      <c r="Y19" s="97"/>
      <c r="Z19" s="102" t="s">
        <v>27</v>
      </c>
      <c r="AA19" s="41" t="s">
        <v>21</v>
      </c>
      <c r="AB19" s="664">
        <v>0.5</v>
      </c>
      <c r="AC19" s="570"/>
      <c r="AD19" s="6"/>
      <c r="AE19" s="6"/>
      <c r="AF19" s="6"/>
      <c r="AG19" s="659"/>
      <c r="AH19" s="659"/>
      <c r="AI19" s="659"/>
      <c r="AJ19" s="659"/>
      <c r="AK19" s="659"/>
      <c r="AL19" s="659"/>
      <c r="AM19" s="659"/>
      <c r="AN19" s="659"/>
      <c r="AO19" s="41"/>
      <c r="AP19" s="60"/>
      <c r="AQ19" s="60"/>
      <c r="AR19" s="653"/>
      <c r="AS19" s="654"/>
      <c r="AT19" s="655"/>
      <c r="AU19" s="656">
        <f>ROUND($G$11*$AB$19,0)</f>
        <v>194</v>
      </c>
      <c r="AV19" s="79"/>
      <c r="AW19" s="14"/>
      <c r="AX19" s="14"/>
      <c r="AY19" s="14"/>
      <c r="AZ19" s="14"/>
    </row>
    <row r="20" ht="16.5" customHeight="1">
      <c r="A20" s="29">
        <v>62.0</v>
      </c>
      <c r="B20" s="30">
        <v>1151.0</v>
      </c>
      <c r="C20" s="518" t="s">
        <v>13614</v>
      </c>
      <c r="D20" s="173"/>
      <c r="E20" s="174"/>
      <c r="F20" s="523"/>
      <c r="G20" s="125"/>
      <c r="H20" s="83"/>
      <c r="I20" s="665"/>
      <c r="J20" s="662"/>
      <c r="K20" s="52"/>
      <c r="L20" s="8"/>
      <c r="M20" s="8"/>
      <c r="N20" s="8"/>
      <c r="O20" s="8"/>
      <c r="P20" s="8"/>
      <c r="Q20" s="8"/>
      <c r="R20" s="54"/>
      <c r="S20" s="595"/>
      <c r="T20" s="97"/>
      <c r="U20" s="97"/>
      <c r="V20" s="97"/>
      <c r="W20" s="97"/>
      <c r="X20" s="528"/>
      <c r="Y20" s="528"/>
      <c r="Z20" s="482"/>
      <c r="AA20" s="528"/>
      <c r="AB20" s="528"/>
      <c r="AC20" s="530"/>
      <c r="AD20" s="21"/>
      <c r="AE20" s="21"/>
      <c r="AF20" s="21"/>
      <c r="AG20" s="111"/>
      <c r="AH20" s="111"/>
      <c r="AI20" s="111"/>
      <c r="AJ20" s="111"/>
      <c r="AK20" s="111"/>
      <c r="AL20" s="111"/>
      <c r="AM20" s="111"/>
      <c r="AN20" s="111"/>
      <c r="AO20" s="56"/>
      <c r="AP20" s="548"/>
      <c r="AQ20" s="548"/>
      <c r="AR20" s="658" t="s">
        <v>30</v>
      </c>
      <c r="AS20" s="208">
        <v>5.0</v>
      </c>
      <c r="AT20" s="92" t="s">
        <v>31</v>
      </c>
      <c r="AU20" s="656">
        <f>ROUND($G$11*$AB$19,0)-AS20</f>
        <v>189</v>
      </c>
      <c r="AV20" s="79"/>
      <c r="AW20" s="14"/>
      <c r="AX20" s="14"/>
      <c r="AY20" s="14"/>
      <c r="AZ20" s="14"/>
    </row>
    <row r="21" ht="16.5" customHeight="1">
      <c r="A21" s="29">
        <v>62.0</v>
      </c>
      <c r="B21" s="30">
        <v>1152.0</v>
      </c>
      <c r="C21" s="518" t="s">
        <v>13615</v>
      </c>
      <c r="D21" s="173"/>
      <c r="E21" s="174"/>
      <c r="F21" s="523"/>
      <c r="G21" s="125"/>
      <c r="H21" s="83"/>
      <c r="I21" s="665"/>
      <c r="J21" s="662"/>
      <c r="K21" s="52"/>
      <c r="L21" s="8"/>
      <c r="M21" s="8"/>
      <c r="N21" s="8"/>
      <c r="O21" s="8"/>
      <c r="P21" s="8"/>
      <c r="Q21" s="8"/>
      <c r="R21" s="54"/>
      <c r="S21" s="595"/>
      <c r="T21" s="97"/>
      <c r="U21" s="97"/>
      <c r="V21" s="97"/>
      <c r="W21" s="97"/>
      <c r="X21" s="528"/>
      <c r="Y21" s="528"/>
      <c r="Z21" s="482"/>
      <c r="AA21" s="528"/>
      <c r="AB21" s="528"/>
      <c r="AC21" s="570" t="s">
        <v>326</v>
      </c>
      <c r="AD21" s="6"/>
      <c r="AE21" s="6"/>
      <c r="AF21" s="6"/>
      <c r="AG21" s="659"/>
      <c r="AH21" s="659"/>
      <c r="AI21" s="659"/>
      <c r="AJ21" s="659"/>
      <c r="AK21" s="659"/>
      <c r="AL21" s="659"/>
      <c r="AM21" s="659"/>
      <c r="AN21" s="659"/>
      <c r="AO21" s="41" t="s">
        <v>21</v>
      </c>
      <c r="AP21" s="60">
        <f>$AP$9</f>
        <v>0.7</v>
      </c>
      <c r="AQ21" s="485"/>
      <c r="AR21" s="653"/>
      <c r="AS21" s="654"/>
      <c r="AT21" s="655"/>
      <c r="AU21" s="656">
        <f>ROUND(ROUND($G$11*$AB$19,0)*AP21,0)</f>
        <v>136</v>
      </c>
      <c r="AV21" s="79"/>
      <c r="AW21" s="14"/>
      <c r="AX21" s="14"/>
      <c r="AY21" s="14"/>
      <c r="AZ21" s="14"/>
    </row>
    <row r="22" ht="16.5" customHeight="1">
      <c r="A22" s="29">
        <v>62.0</v>
      </c>
      <c r="B22" s="30">
        <v>1153.0</v>
      </c>
      <c r="C22" s="518" t="s">
        <v>13616</v>
      </c>
      <c r="D22" s="173"/>
      <c r="E22" s="174"/>
      <c r="F22" s="523"/>
      <c r="G22" s="125"/>
      <c r="H22" s="83"/>
      <c r="I22" s="665"/>
      <c r="J22" s="662"/>
      <c r="K22" s="52"/>
      <c r="L22" s="8"/>
      <c r="M22" s="8"/>
      <c r="N22" s="8"/>
      <c r="O22" s="8"/>
      <c r="P22" s="8"/>
      <c r="Q22" s="8"/>
      <c r="R22" s="54"/>
      <c r="S22" s="595"/>
      <c r="T22" s="97"/>
      <c r="U22" s="97"/>
      <c r="V22" s="97"/>
      <c r="W22" s="97"/>
      <c r="X22" s="528"/>
      <c r="Y22" s="528"/>
      <c r="Z22" s="666"/>
      <c r="AA22" s="528"/>
      <c r="AB22" s="528"/>
      <c r="AC22" s="530"/>
      <c r="AD22" s="21"/>
      <c r="AE22" s="21"/>
      <c r="AF22" s="21"/>
      <c r="AG22" s="111"/>
      <c r="AH22" s="111"/>
      <c r="AI22" s="111"/>
      <c r="AJ22" s="111"/>
      <c r="AK22" s="111"/>
      <c r="AL22" s="111"/>
      <c r="AM22" s="111"/>
      <c r="AN22" s="111"/>
      <c r="AO22" s="56"/>
      <c r="AP22" s="548"/>
      <c r="AQ22" s="556"/>
      <c r="AR22" s="658" t="s">
        <v>30</v>
      </c>
      <c r="AS22" s="208">
        <v>5.0</v>
      </c>
      <c r="AT22" s="92" t="s">
        <v>31</v>
      </c>
      <c r="AU22" s="656">
        <f>ROUND(ROUND($G$11*$AB$19,0)*AP21,0)-AS22</f>
        <v>131</v>
      </c>
      <c r="AV22" s="79"/>
      <c r="AW22" s="14"/>
      <c r="AX22" s="14"/>
      <c r="AY22" s="14"/>
      <c r="AZ22" s="14"/>
    </row>
    <row r="23" ht="16.5" customHeight="1">
      <c r="A23" s="29">
        <v>62.0</v>
      </c>
      <c r="B23" s="30">
        <v>1154.0</v>
      </c>
      <c r="C23" s="518" t="s">
        <v>13617</v>
      </c>
      <c r="D23" s="173"/>
      <c r="E23" s="174"/>
      <c r="F23" s="523"/>
      <c r="G23" s="125"/>
      <c r="H23" s="83"/>
      <c r="I23" s="665"/>
      <c r="J23" s="662"/>
      <c r="K23" s="52"/>
      <c r="L23" s="8"/>
      <c r="M23" s="8"/>
      <c r="N23" s="8"/>
      <c r="O23" s="8"/>
      <c r="P23" s="8"/>
      <c r="Q23" s="8"/>
      <c r="R23" s="54"/>
      <c r="S23" s="595"/>
      <c r="T23" s="97"/>
      <c r="U23" s="97"/>
      <c r="V23" s="97"/>
      <c r="W23" s="97"/>
      <c r="X23" s="528"/>
      <c r="Y23" s="528"/>
      <c r="Z23" s="666"/>
      <c r="AA23" s="528"/>
      <c r="AB23" s="528"/>
      <c r="AC23" s="570" t="s">
        <v>329</v>
      </c>
      <c r="AD23" s="6"/>
      <c r="AE23" s="6"/>
      <c r="AF23" s="6"/>
      <c r="AG23" s="659"/>
      <c r="AH23" s="659"/>
      <c r="AI23" s="659"/>
      <c r="AJ23" s="659"/>
      <c r="AK23" s="659"/>
      <c r="AL23" s="659"/>
      <c r="AM23" s="659"/>
      <c r="AN23" s="659"/>
      <c r="AO23" s="83" t="s">
        <v>21</v>
      </c>
      <c r="AP23" s="528">
        <f>$AP$11</f>
        <v>0.85</v>
      </c>
      <c r="AQ23" s="486"/>
      <c r="AR23" s="653"/>
      <c r="AS23" s="654"/>
      <c r="AT23" s="655"/>
      <c r="AU23" s="656">
        <f>ROUND(ROUND($G$11*$AB$19,0)*AP23,0)</f>
        <v>165</v>
      </c>
      <c r="AV23" s="79"/>
      <c r="AW23" s="14"/>
      <c r="AX23" s="14"/>
      <c r="AY23" s="14"/>
      <c r="AZ23" s="14"/>
    </row>
    <row r="24" ht="16.5" customHeight="1">
      <c r="A24" s="29">
        <v>62.0</v>
      </c>
      <c r="B24" s="30">
        <v>1155.0</v>
      </c>
      <c r="C24" s="518" t="s">
        <v>13618</v>
      </c>
      <c r="D24" s="173"/>
      <c r="E24" s="174"/>
      <c r="F24" s="523"/>
      <c r="G24" s="52"/>
      <c r="H24" s="8"/>
      <c r="I24" s="665"/>
      <c r="J24" s="662"/>
      <c r="K24" s="52"/>
      <c r="L24" s="8"/>
      <c r="M24" s="8"/>
      <c r="N24" s="8"/>
      <c r="O24" s="8"/>
      <c r="P24" s="8"/>
      <c r="Q24" s="8"/>
      <c r="R24" s="54"/>
      <c r="S24" s="530"/>
      <c r="T24" s="111"/>
      <c r="U24" s="111"/>
      <c r="V24" s="111"/>
      <c r="W24" s="111"/>
      <c r="X24" s="548"/>
      <c r="Y24" s="548"/>
      <c r="Z24" s="667"/>
      <c r="AA24" s="548"/>
      <c r="AB24" s="548"/>
      <c r="AC24" s="530"/>
      <c r="AD24" s="21"/>
      <c r="AE24" s="21"/>
      <c r="AF24" s="21"/>
      <c r="AG24" s="111"/>
      <c r="AH24" s="111"/>
      <c r="AI24" s="111"/>
      <c r="AJ24" s="111"/>
      <c r="AK24" s="111"/>
      <c r="AL24" s="111"/>
      <c r="AM24" s="111"/>
      <c r="AN24" s="111"/>
      <c r="AO24" s="56"/>
      <c r="AP24" s="548"/>
      <c r="AQ24" s="556"/>
      <c r="AR24" s="658" t="s">
        <v>30</v>
      </c>
      <c r="AS24" s="208">
        <v>5.0</v>
      </c>
      <c r="AT24" s="92" t="s">
        <v>31</v>
      </c>
      <c r="AU24" s="656">
        <f>ROUND(ROUND($G$11*$AB$19,0)*AP23,0)-AS24</f>
        <v>160</v>
      </c>
      <c r="AV24" s="79"/>
      <c r="AW24" s="14"/>
      <c r="AX24" s="14"/>
      <c r="AY24" s="14"/>
      <c r="AZ24" s="14"/>
    </row>
    <row r="25" ht="16.5" customHeight="1">
      <c r="A25" s="29">
        <v>62.0</v>
      </c>
      <c r="B25" s="30">
        <v>1115.0</v>
      </c>
      <c r="C25" s="518" t="s">
        <v>13619</v>
      </c>
      <c r="D25" s="173"/>
      <c r="E25" s="174"/>
      <c r="F25" s="523"/>
      <c r="G25" s="52"/>
      <c r="H25" s="8"/>
      <c r="I25" s="8"/>
      <c r="J25" s="144"/>
      <c r="K25" s="82" t="s">
        <v>13620</v>
      </c>
      <c r="L25" s="487"/>
      <c r="M25" s="487"/>
      <c r="N25" s="487"/>
      <c r="O25" s="487"/>
      <c r="P25" s="668"/>
      <c r="Q25" s="668"/>
      <c r="R25" s="669"/>
      <c r="S25" s="37"/>
      <c r="T25" s="38"/>
      <c r="U25" s="38"/>
      <c r="V25" s="38"/>
      <c r="W25" s="38"/>
      <c r="X25" s="60"/>
      <c r="Y25" s="86"/>
      <c r="Z25" s="60"/>
      <c r="AA25" s="60"/>
      <c r="AB25" s="60"/>
      <c r="AC25" s="520"/>
      <c r="AD25" s="6"/>
      <c r="AE25" s="6"/>
      <c r="AF25" s="6"/>
      <c r="AG25" s="38"/>
      <c r="AH25" s="38"/>
      <c r="AI25" s="38"/>
      <c r="AJ25" s="38"/>
      <c r="AK25" s="38"/>
      <c r="AL25" s="38"/>
      <c r="AM25" s="38"/>
      <c r="AN25" s="38"/>
      <c r="AO25" s="38"/>
      <c r="AP25" s="6"/>
      <c r="AQ25" s="225"/>
      <c r="AR25" s="653"/>
      <c r="AS25" s="654"/>
      <c r="AT25" s="655"/>
      <c r="AU25" s="656">
        <f>ROUND($G$11*$Q$27,0)</f>
        <v>374</v>
      </c>
      <c r="AV25" s="79"/>
      <c r="AW25" s="14"/>
      <c r="AX25" s="14"/>
      <c r="AY25" s="14"/>
      <c r="AZ25" s="14"/>
    </row>
    <row r="26" ht="16.5" customHeight="1">
      <c r="A26" s="29">
        <v>62.0</v>
      </c>
      <c r="B26" s="30">
        <v>1156.0</v>
      </c>
      <c r="C26" s="518" t="s">
        <v>13621</v>
      </c>
      <c r="D26" s="173"/>
      <c r="E26" s="174"/>
      <c r="F26" s="523"/>
      <c r="G26" s="52"/>
      <c r="H26" s="8"/>
      <c r="I26" s="8"/>
      <c r="J26" s="529"/>
      <c r="K26" s="482"/>
      <c r="P26" s="14"/>
      <c r="Q26" s="14"/>
      <c r="R26" s="14"/>
      <c r="S26" s="595"/>
      <c r="T26" s="97"/>
      <c r="U26" s="97"/>
      <c r="V26" s="97"/>
      <c r="W26" s="97"/>
      <c r="X26" s="670"/>
      <c r="Y26" s="671"/>
      <c r="Z26" s="670"/>
      <c r="AA26" s="670"/>
      <c r="AB26" s="670"/>
      <c r="AC26" s="530"/>
      <c r="AD26" s="21"/>
      <c r="AE26" s="21"/>
      <c r="AF26" s="21"/>
      <c r="AG26" s="111"/>
      <c r="AH26" s="111"/>
      <c r="AI26" s="111"/>
      <c r="AJ26" s="111"/>
      <c r="AK26" s="111"/>
      <c r="AL26" s="111"/>
      <c r="AM26" s="111"/>
      <c r="AN26" s="111"/>
      <c r="AO26" s="56"/>
      <c r="AP26" s="548"/>
      <c r="AQ26" s="556"/>
      <c r="AR26" s="658" t="s">
        <v>30</v>
      </c>
      <c r="AS26" s="208">
        <v>5.0</v>
      </c>
      <c r="AT26" s="92" t="s">
        <v>31</v>
      </c>
      <c r="AU26" s="656">
        <f>ROUND($G$11*$Q$27,0)-AS26</f>
        <v>369</v>
      </c>
      <c r="AV26" s="79"/>
      <c r="AW26" s="14"/>
      <c r="AX26" s="14"/>
      <c r="AY26" s="14"/>
      <c r="AZ26" s="14"/>
    </row>
    <row r="27" ht="16.5" customHeight="1">
      <c r="A27" s="29">
        <v>62.0</v>
      </c>
      <c r="B27" s="30">
        <v>1116.0</v>
      </c>
      <c r="C27" s="518" t="s">
        <v>13622</v>
      </c>
      <c r="D27" s="173"/>
      <c r="E27" s="174"/>
      <c r="F27" s="523"/>
      <c r="G27" s="52"/>
      <c r="H27" s="8"/>
      <c r="I27" s="8"/>
      <c r="J27" s="529"/>
      <c r="K27" s="482"/>
      <c r="P27" s="83" t="s">
        <v>21</v>
      </c>
      <c r="Q27" s="672">
        <v>0.965</v>
      </c>
      <c r="R27" s="486"/>
      <c r="S27" s="595"/>
      <c r="T27" s="97"/>
      <c r="U27" s="97"/>
      <c r="V27" s="97"/>
      <c r="W27" s="97"/>
      <c r="X27" s="670"/>
      <c r="Y27" s="671"/>
      <c r="Z27" s="670"/>
      <c r="AA27" s="670"/>
      <c r="AB27" s="670"/>
      <c r="AC27" s="570" t="s">
        <v>326</v>
      </c>
      <c r="AD27" s="6"/>
      <c r="AE27" s="6"/>
      <c r="AF27" s="6"/>
      <c r="AG27" s="659"/>
      <c r="AH27" s="659"/>
      <c r="AI27" s="659"/>
      <c r="AJ27" s="659"/>
      <c r="AK27" s="659"/>
      <c r="AL27" s="659"/>
      <c r="AM27" s="659"/>
      <c r="AN27" s="659"/>
      <c r="AO27" s="41" t="s">
        <v>21</v>
      </c>
      <c r="AP27" s="60">
        <f>$AP$9</f>
        <v>0.7</v>
      </c>
      <c r="AQ27" s="485"/>
      <c r="AR27" s="653"/>
      <c r="AS27" s="654"/>
      <c r="AT27" s="655"/>
      <c r="AU27" s="656">
        <f>ROUND(ROUND($G$11*$Q$27,0)*AP27,0)</f>
        <v>262</v>
      </c>
      <c r="AV27" s="79"/>
      <c r="AW27" s="14"/>
      <c r="AX27" s="14"/>
      <c r="AY27" s="14"/>
      <c r="AZ27" s="14"/>
    </row>
    <row r="28" ht="16.5" customHeight="1">
      <c r="A28" s="29">
        <v>62.0</v>
      </c>
      <c r="B28" s="30">
        <v>1157.0</v>
      </c>
      <c r="C28" s="518" t="s">
        <v>13623</v>
      </c>
      <c r="D28" s="173"/>
      <c r="E28" s="174"/>
      <c r="F28" s="523"/>
      <c r="G28" s="52"/>
      <c r="H28" s="8"/>
      <c r="I28" s="8"/>
      <c r="J28" s="529"/>
      <c r="K28" s="482"/>
      <c r="P28" s="14"/>
      <c r="Q28" s="14"/>
      <c r="R28" s="14"/>
      <c r="S28" s="595"/>
      <c r="T28" s="97"/>
      <c r="U28" s="97"/>
      <c r="V28" s="97"/>
      <c r="W28" s="97"/>
      <c r="X28" s="670"/>
      <c r="Y28" s="671"/>
      <c r="Z28" s="670"/>
      <c r="AA28" s="670"/>
      <c r="AB28" s="670"/>
      <c r="AC28" s="530"/>
      <c r="AD28" s="21"/>
      <c r="AE28" s="21"/>
      <c r="AF28" s="21"/>
      <c r="AG28" s="111"/>
      <c r="AH28" s="111"/>
      <c r="AI28" s="111"/>
      <c r="AJ28" s="111"/>
      <c r="AK28" s="111"/>
      <c r="AL28" s="111"/>
      <c r="AM28" s="111"/>
      <c r="AN28" s="111"/>
      <c r="AO28" s="56"/>
      <c r="AP28" s="548"/>
      <c r="AQ28" s="556"/>
      <c r="AR28" s="658" t="s">
        <v>30</v>
      </c>
      <c r="AS28" s="208">
        <v>5.0</v>
      </c>
      <c r="AT28" s="92" t="s">
        <v>31</v>
      </c>
      <c r="AU28" s="656">
        <f>ROUND(ROUND($G$11*$Q$27,0)*AP27,0)-AS28</f>
        <v>257</v>
      </c>
      <c r="AV28" s="79"/>
      <c r="AW28" s="14"/>
      <c r="AX28" s="14"/>
      <c r="AY28" s="14"/>
      <c r="AZ28" s="14"/>
    </row>
    <row r="29" ht="16.5" customHeight="1">
      <c r="A29" s="29">
        <v>62.0</v>
      </c>
      <c r="B29" s="30">
        <v>1133.0</v>
      </c>
      <c r="C29" s="518" t="s">
        <v>13624</v>
      </c>
      <c r="D29" s="173"/>
      <c r="E29" s="174"/>
      <c r="F29" s="523"/>
      <c r="G29" s="52"/>
      <c r="H29" s="8"/>
      <c r="I29" s="8"/>
      <c r="J29" s="529"/>
      <c r="K29" s="52"/>
      <c r="L29" s="563"/>
      <c r="M29" s="563"/>
      <c r="N29" s="563"/>
      <c r="O29" s="563"/>
      <c r="P29" s="14"/>
      <c r="Q29" s="14"/>
      <c r="R29" s="14"/>
      <c r="S29" s="595"/>
      <c r="T29" s="97"/>
      <c r="U29" s="97"/>
      <c r="V29" s="97"/>
      <c r="W29" s="97"/>
      <c r="X29" s="670"/>
      <c r="Y29" s="671"/>
      <c r="Z29" s="670"/>
      <c r="AA29" s="670"/>
      <c r="AB29" s="671"/>
      <c r="AC29" s="570" t="s">
        <v>329</v>
      </c>
      <c r="AD29" s="6"/>
      <c r="AE29" s="6"/>
      <c r="AF29" s="6"/>
      <c r="AG29" s="659"/>
      <c r="AH29" s="659"/>
      <c r="AI29" s="659"/>
      <c r="AJ29" s="659"/>
      <c r="AK29" s="659"/>
      <c r="AL29" s="659"/>
      <c r="AM29" s="659"/>
      <c r="AN29" s="659"/>
      <c r="AO29" s="83" t="s">
        <v>21</v>
      </c>
      <c r="AP29" s="528">
        <f>$AP$11</f>
        <v>0.85</v>
      </c>
      <c r="AQ29" s="486"/>
      <c r="AR29" s="653"/>
      <c r="AS29" s="654"/>
      <c r="AT29" s="655"/>
      <c r="AU29" s="656">
        <f>ROUND(ROUND($G$11*$Q$27,0)*AP29,0)</f>
        <v>318</v>
      </c>
      <c r="AV29" s="79"/>
      <c r="AW29" s="14"/>
      <c r="AX29" s="14"/>
      <c r="AY29" s="14"/>
      <c r="AZ29" s="14"/>
    </row>
    <row r="30" ht="16.5" customHeight="1">
      <c r="A30" s="29">
        <v>62.0</v>
      </c>
      <c r="B30" s="30">
        <v>1158.0</v>
      </c>
      <c r="C30" s="518" t="s">
        <v>13625</v>
      </c>
      <c r="D30" s="173"/>
      <c r="E30" s="174"/>
      <c r="F30" s="523"/>
      <c r="G30" s="52"/>
      <c r="H30" s="8"/>
      <c r="I30" s="8"/>
      <c r="J30" s="529"/>
      <c r="K30" s="52"/>
      <c r="L30" s="563"/>
      <c r="M30" s="563"/>
      <c r="N30" s="563"/>
      <c r="O30" s="563"/>
      <c r="P30" s="14"/>
      <c r="Q30" s="14"/>
      <c r="R30" s="14"/>
      <c r="S30" s="530"/>
      <c r="T30" s="111"/>
      <c r="U30" s="111"/>
      <c r="V30" s="111"/>
      <c r="W30" s="111"/>
      <c r="X30" s="673"/>
      <c r="Y30" s="674"/>
      <c r="Z30" s="673"/>
      <c r="AA30" s="673"/>
      <c r="AB30" s="674"/>
      <c r="AC30" s="530"/>
      <c r="AD30" s="21"/>
      <c r="AE30" s="21"/>
      <c r="AF30" s="21"/>
      <c r="AG30" s="111"/>
      <c r="AH30" s="111"/>
      <c r="AI30" s="111"/>
      <c r="AJ30" s="111"/>
      <c r="AK30" s="111"/>
      <c r="AL30" s="111"/>
      <c r="AM30" s="111"/>
      <c r="AN30" s="111"/>
      <c r="AO30" s="56"/>
      <c r="AP30" s="548"/>
      <c r="AQ30" s="556"/>
      <c r="AR30" s="658" t="s">
        <v>30</v>
      </c>
      <c r="AS30" s="208">
        <v>5.0</v>
      </c>
      <c r="AT30" s="92" t="s">
        <v>31</v>
      </c>
      <c r="AU30" s="656">
        <f>ROUND(ROUND($G$11*$Q$27,0)*AP29,0)-AS30</f>
        <v>313</v>
      </c>
      <c r="AV30" s="79"/>
      <c r="AW30" s="14"/>
      <c r="AX30" s="14"/>
      <c r="AY30" s="14"/>
      <c r="AZ30" s="14"/>
    </row>
    <row r="31" ht="16.5" customHeight="1">
      <c r="A31" s="29">
        <v>62.0</v>
      </c>
      <c r="B31" s="30">
        <v>1159.0</v>
      </c>
      <c r="C31" s="518" t="s">
        <v>13626</v>
      </c>
      <c r="D31" s="173"/>
      <c r="E31" s="174"/>
      <c r="F31" s="523"/>
      <c r="G31" s="156"/>
      <c r="H31" s="527"/>
      <c r="I31" s="527"/>
      <c r="J31" s="532"/>
      <c r="K31" s="52"/>
      <c r="L31" s="8"/>
      <c r="M31" s="8"/>
      <c r="N31" s="8"/>
      <c r="O31" s="8"/>
      <c r="P31" s="8"/>
      <c r="Q31" s="8"/>
      <c r="R31" s="54"/>
      <c r="S31" s="102" t="s">
        <v>23</v>
      </c>
      <c r="T31" s="487"/>
      <c r="U31" s="487"/>
      <c r="V31" s="487"/>
      <c r="W31" s="487"/>
      <c r="X31" s="487"/>
      <c r="Y31" s="485"/>
      <c r="Z31" s="102" t="s">
        <v>24</v>
      </c>
      <c r="AA31" s="41" t="s">
        <v>21</v>
      </c>
      <c r="AB31" s="664">
        <v>0.7</v>
      </c>
      <c r="AC31" s="570"/>
      <c r="AD31" s="6"/>
      <c r="AE31" s="6"/>
      <c r="AF31" s="6"/>
      <c r="AG31" s="659"/>
      <c r="AH31" s="659"/>
      <c r="AI31" s="659"/>
      <c r="AJ31" s="659"/>
      <c r="AK31" s="659"/>
      <c r="AL31" s="659"/>
      <c r="AM31" s="659"/>
      <c r="AN31" s="659"/>
      <c r="AO31" s="41"/>
      <c r="AP31" s="60"/>
      <c r="AQ31" s="60"/>
      <c r="AR31" s="653"/>
      <c r="AS31" s="654"/>
      <c r="AT31" s="655"/>
      <c r="AU31" s="656">
        <f>ROUND(ROUND($G$11*$Q$27,0)*AB31,0)</f>
        <v>262</v>
      </c>
      <c r="AV31" s="79"/>
      <c r="AW31" s="14"/>
      <c r="AX31" s="14"/>
      <c r="AY31" s="14"/>
      <c r="AZ31" s="14"/>
    </row>
    <row r="32" ht="16.5" customHeight="1">
      <c r="A32" s="29">
        <v>62.0</v>
      </c>
      <c r="B32" s="30">
        <v>1160.0</v>
      </c>
      <c r="C32" s="518" t="s">
        <v>13627</v>
      </c>
      <c r="D32" s="173"/>
      <c r="E32" s="174"/>
      <c r="F32" s="523"/>
      <c r="G32" s="125"/>
      <c r="H32" s="83"/>
      <c r="I32" s="665"/>
      <c r="J32" s="662"/>
      <c r="K32" s="52"/>
      <c r="L32" s="8"/>
      <c r="M32" s="8"/>
      <c r="N32" s="8"/>
      <c r="O32" s="8"/>
      <c r="P32" s="8"/>
      <c r="Q32" s="8"/>
      <c r="R32" s="54"/>
      <c r="S32" s="482"/>
      <c r="Y32" s="486"/>
      <c r="Z32" s="482"/>
      <c r="AA32" s="528"/>
      <c r="AB32" s="596"/>
      <c r="AC32" s="530"/>
      <c r="AD32" s="21"/>
      <c r="AE32" s="21"/>
      <c r="AF32" s="21"/>
      <c r="AG32" s="111"/>
      <c r="AH32" s="111"/>
      <c r="AI32" s="111"/>
      <c r="AJ32" s="111"/>
      <c r="AK32" s="111"/>
      <c r="AL32" s="111"/>
      <c r="AM32" s="111"/>
      <c r="AN32" s="111"/>
      <c r="AO32" s="56"/>
      <c r="AP32" s="548"/>
      <c r="AQ32" s="548"/>
      <c r="AR32" s="658" t="s">
        <v>30</v>
      </c>
      <c r="AS32" s="208">
        <v>5.0</v>
      </c>
      <c r="AT32" s="92" t="s">
        <v>31</v>
      </c>
      <c r="AU32" s="656">
        <f>ROUND(ROUND($G$11*$Q$27,0)*AB31,0)-AS32</f>
        <v>257</v>
      </c>
      <c r="AV32" s="79"/>
      <c r="AW32" s="14"/>
      <c r="AX32" s="14"/>
      <c r="AY32" s="14"/>
      <c r="AZ32" s="14"/>
    </row>
    <row r="33" ht="16.5" customHeight="1">
      <c r="A33" s="29">
        <v>62.0</v>
      </c>
      <c r="B33" s="30">
        <v>1161.0</v>
      </c>
      <c r="C33" s="518" t="s">
        <v>13628</v>
      </c>
      <c r="D33" s="173"/>
      <c r="E33" s="174"/>
      <c r="F33" s="523"/>
      <c r="G33" s="125"/>
      <c r="H33" s="83"/>
      <c r="I33" s="665"/>
      <c r="J33" s="662"/>
      <c r="K33" s="52"/>
      <c r="L33" s="8"/>
      <c r="M33" s="8"/>
      <c r="N33" s="8"/>
      <c r="O33" s="8"/>
      <c r="P33" s="8"/>
      <c r="Q33" s="8"/>
      <c r="R33" s="54"/>
      <c r="S33" s="595"/>
      <c r="T33" s="97"/>
      <c r="U33" s="97"/>
      <c r="V33" s="97"/>
      <c r="W33" s="97"/>
      <c r="X33" s="528"/>
      <c r="Y33" s="528"/>
      <c r="Z33" s="482"/>
      <c r="AA33" s="528"/>
      <c r="AB33" s="596"/>
      <c r="AC33" s="570" t="s">
        <v>326</v>
      </c>
      <c r="AD33" s="6"/>
      <c r="AE33" s="6"/>
      <c r="AF33" s="6"/>
      <c r="AG33" s="659"/>
      <c r="AH33" s="659"/>
      <c r="AI33" s="659"/>
      <c r="AJ33" s="659"/>
      <c r="AK33" s="659"/>
      <c r="AL33" s="659"/>
      <c r="AM33" s="659"/>
      <c r="AN33" s="659"/>
      <c r="AO33" s="41" t="s">
        <v>21</v>
      </c>
      <c r="AP33" s="60">
        <f>$AP$9</f>
        <v>0.7</v>
      </c>
      <c r="AQ33" s="485"/>
      <c r="AR33" s="653"/>
      <c r="AS33" s="654"/>
      <c r="AT33" s="655"/>
      <c r="AU33" s="656">
        <f>ROUND(ROUND(ROUND($G$11*$Q$27,0)*AB31,0)*AP33,0)</f>
        <v>183</v>
      </c>
      <c r="AV33" s="79"/>
      <c r="AW33" s="14"/>
      <c r="AX33" s="14"/>
      <c r="AY33" s="14"/>
      <c r="AZ33" s="14"/>
    </row>
    <row r="34" ht="16.5" customHeight="1">
      <c r="A34" s="29">
        <v>62.0</v>
      </c>
      <c r="B34" s="30">
        <v>1162.0</v>
      </c>
      <c r="C34" s="518" t="s">
        <v>13629</v>
      </c>
      <c r="D34" s="173"/>
      <c r="E34" s="174"/>
      <c r="F34" s="523"/>
      <c r="G34" s="125"/>
      <c r="H34" s="83"/>
      <c r="I34" s="665"/>
      <c r="J34" s="662"/>
      <c r="K34" s="52"/>
      <c r="L34" s="8"/>
      <c r="M34" s="8"/>
      <c r="N34" s="8"/>
      <c r="O34" s="8"/>
      <c r="P34" s="8"/>
      <c r="Q34" s="8"/>
      <c r="R34" s="54"/>
      <c r="S34" s="595"/>
      <c r="T34" s="97"/>
      <c r="U34" s="97"/>
      <c r="V34" s="97"/>
      <c r="W34" s="97"/>
      <c r="X34" s="528"/>
      <c r="Y34" s="528"/>
      <c r="Z34" s="666"/>
      <c r="AA34" s="528"/>
      <c r="AB34" s="596"/>
      <c r="AC34" s="530"/>
      <c r="AD34" s="21"/>
      <c r="AE34" s="21"/>
      <c r="AF34" s="21"/>
      <c r="AG34" s="111"/>
      <c r="AH34" s="111"/>
      <c r="AI34" s="111"/>
      <c r="AJ34" s="111"/>
      <c r="AK34" s="111"/>
      <c r="AL34" s="111"/>
      <c r="AM34" s="111"/>
      <c r="AN34" s="111"/>
      <c r="AO34" s="56"/>
      <c r="AP34" s="548"/>
      <c r="AQ34" s="556"/>
      <c r="AR34" s="658" t="s">
        <v>30</v>
      </c>
      <c r="AS34" s="208">
        <v>5.0</v>
      </c>
      <c r="AT34" s="92" t="s">
        <v>31</v>
      </c>
      <c r="AU34" s="656">
        <f>ROUND(ROUND(ROUND($G$11*$Q$27,0)*AB31,0)*AP33,0)-AS34</f>
        <v>178</v>
      </c>
      <c r="AV34" s="79"/>
      <c r="AW34" s="14"/>
      <c r="AX34" s="14"/>
      <c r="AY34" s="14"/>
      <c r="AZ34" s="14"/>
    </row>
    <row r="35" ht="16.5" customHeight="1">
      <c r="A35" s="29">
        <v>62.0</v>
      </c>
      <c r="B35" s="30">
        <v>1163.0</v>
      </c>
      <c r="C35" s="518" t="s">
        <v>13630</v>
      </c>
      <c r="D35" s="173"/>
      <c r="E35" s="174"/>
      <c r="F35" s="523"/>
      <c r="G35" s="52"/>
      <c r="H35" s="8"/>
      <c r="I35" s="665"/>
      <c r="J35" s="662"/>
      <c r="K35" s="52"/>
      <c r="L35" s="8"/>
      <c r="M35" s="8"/>
      <c r="N35" s="8"/>
      <c r="O35" s="8"/>
      <c r="P35" s="8"/>
      <c r="Q35" s="8"/>
      <c r="R35" s="54"/>
      <c r="S35" s="595"/>
      <c r="T35" s="97"/>
      <c r="U35" s="97"/>
      <c r="V35" s="97"/>
      <c r="W35" s="97"/>
      <c r="X35" s="528"/>
      <c r="Y35" s="528"/>
      <c r="Z35" s="666"/>
      <c r="AA35" s="528"/>
      <c r="AB35" s="596"/>
      <c r="AC35" s="570" t="s">
        <v>329</v>
      </c>
      <c r="AD35" s="6"/>
      <c r="AE35" s="6"/>
      <c r="AF35" s="6"/>
      <c r="AG35" s="659"/>
      <c r="AH35" s="659"/>
      <c r="AI35" s="659"/>
      <c r="AJ35" s="659"/>
      <c r="AK35" s="659"/>
      <c r="AL35" s="659"/>
      <c r="AM35" s="659"/>
      <c r="AN35" s="659"/>
      <c r="AO35" s="83" t="s">
        <v>21</v>
      </c>
      <c r="AP35" s="528">
        <f>$AP$11</f>
        <v>0.85</v>
      </c>
      <c r="AQ35" s="486"/>
      <c r="AR35" s="653"/>
      <c r="AS35" s="654"/>
      <c r="AT35" s="655"/>
      <c r="AU35" s="656">
        <f>ROUND(ROUND(ROUND($G$11*$Q$27,0)*AB31,0)*AP35,0)</f>
        <v>223</v>
      </c>
      <c r="AV35" s="79"/>
      <c r="AW35" s="14"/>
      <c r="AX35" s="14"/>
      <c r="AY35" s="14"/>
      <c r="AZ35" s="14"/>
    </row>
    <row r="36" ht="16.5" customHeight="1">
      <c r="A36" s="29">
        <v>62.0</v>
      </c>
      <c r="B36" s="30">
        <v>1164.0</v>
      </c>
      <c r="C36" s="518" t="s">
        <v>13631</v>
      </c>
      <c r="D36" s="173"/>
      <c r="E36" s="174"/>
      <c r="F36" s="523"/>
      <c r="G36" s="52"/>
      <c r="H36" s="8"/>
      <c r="I36" s="665"/>
      <c r="J36" s="662"/>
      <c r="K36" s="52"/>
      <c r="L36" s="8"/>
      <c r="M36" s="8"/>
      <c r="N36" s="8"/>
      <c r="O36" s="8"/>
      <c r="P36" s="8"/>
      <c r="Q36" s="8"/>
      <c r="R36" s="54"/>
      <c r="S36" s="595"/>
      <c r="T36" s="97"/>
      <c r="U36" s="97"/>
      <c r="V36" s="97"/>
      <c r="W36" s="97"/>
      <c r="X36" s="528"/>
      <c r="Y36" s="528"/>
      <c r="Z36" s="667"/>
      <c r="AA36" s="548"/>
      <c r="AB36" s="526"/>
      <c r="AC36" s="530"/>
      <c r="AD36" s="21"/>
      <c r="AE36" s="21"/>
      <c r="AF36" s="21"/>
      <c r="AG36" s="111"/>
      <c r="AH36" s="111"/>
      <c r="AI36" s="111"/>
      <c r="AJ36" s="111"/>
      <c r="AK36" s="111"/>
      <c r="AL36" s="111"/>
      <c r="AM36" s="111"/>
      <c r="AN36" s="111"/>
      <c r="AO36" s="56"/>
      <c r="AP36" s="548"/>
      <c r="AQ36" s="556"/>
      <c r="AR36" s="658" t="s">
        <v>30</v>
      </c>
      <c r="AS36" s="208">
        <v>5.0</v>
      </c>
      <c r="AT36" s="92" t="s">
        <v>31</v>
      </c>
      <c r="AU36" s="656">
        <f>ROUND(ROUND(ROUND($G$11*$Q$27,0)*AB31,0)*AP35,0)-AS36</f>
        <v>218</v>
      </c>
      <c r="AV36" s="79"/>
      <c r="AW36" s="14"/>
      <c r="AX36" s="14"/>
      <c r="AY36" s="14"/>
      <c r="AZ36" s="14"/>
    </row>
    <row r="37" ht="16.5" customHeight="1">
      <c r="A37" s="29">
        <v>62.0</v>
      </c>
      <c r="B37" s="30">
        <v>1165.0</v>
      </c>
      <c r="C37" s="518" t="s">
        <v>13632</v>
      </c>
      <c r="D37" s="173"/>
      <c r="E37" s="174"/>
      <c r="F37" s="523"/>
      <c r="G37" s="156"/>
      <c r="H37" s="527"/>
      <c r="I37" s="527"/>
      <c r="J37" s="532"/>
      <c r="K37" s="52"/>
      <c r="L37" s="8"/>
      <c r="M37" s="8"/>
      <c r="N37" s="8"/>
      <c r="O37" s="8"/>
      <c r="P37" s="8"/>
      <c r="Q37" s="8"/>
      <c r="R37" s="54"/>
      <c r="S37" s="595"/>
      <c r="T37" s="97"/>
      <c r="U37" s="97"/>
      <c r="V37" s="97"/>
      <c r="W37" s="97"/>
      <c r="X37" s="97"/>
      <c r="Y37" s="97"/>
      <c r="Z37" s="102" t="s">
        <v>27</v>
      </c>
      <c r="AA37" s="41" t="s">
        <v>21</v>
      </c>
      <c r="AB37" s="664">
        <v>0.5</v>
      </c>
      <c r="AC37" s="570"/>
      <c r="AD37" s="6"/>
      <c r="AE37" s="6"/>
      <c r="AF37" s="6"/>
      <c r="AG37" s="659"/>
      <c r="AH37" s="659"/>
      <c r="AI37" s="659"/>
      <c r="AJ37" s="659"/>
      <c r="AK37" s="659"/>
      <c r="AL37" s="659"/>
      <c r="AM37" s="659"/>
      <c r="AN37" s="659"/>
      <c r="AO37" s="41"/>
      <c r="AP37" s="60"/>
      <c r="AQ37" s="60"/>
      <c r="AR37" s="653"/>
      <c r="AS37" s="654"/>
      <c r="AT37" s="655"/>
      <c r="AU37" s="656">
        <f>ROUND(ROUND($G$11*$Q$27,0)*AB37,0)</f>
        <v>187</v>
      </c>
      <c r="AV37" s="79"/>
      <c r="AW37" s="14"/>
      <c r="AX37" s="14"/>
      <c r="AY37" s="14"/>
      <c r="AZ37" s="14"/>
    </row>
    <row r="38" ht="16.5" customHeight="1">
      <c r="A38" s="29">
        <v>62.0</v>
      </c>
      <c r="B38" s="30">
        <v>1166.0</v>
      </c>
      <c r="C38" s="518" t="s">
        <v>13633</v>
      </c>
      <c r="D38" s="173"/>
      <c r="E38" s="174"/>
      <c r="F38" s="523"/>
      <c r="G38" s="125"/>
      <c r="H38" s="83"/>
      <c r="I38" s="665"/>
      <c r="J38" s="662"/>
      <c r="K38" s="52"/>
      <c r="L38" s="8"/>
      <c r="M38" s="8"/>
      <c r="N38" s="8"/>
      <c r="O38" s="8"/>
      <c r="P38" s="8"/>
      <c r="Q38" s="8"/>
      <c r="R38" s="54"/>
      <c r="S38" s="595"/>
      <c r="T38" s="97"/>
      <c r="U38" s="97"/>
      <c r="V38" s="97"/>
      <c r="W38" s="97"/>
      <c r="X38" s="528"/>
      <c r="Y38" s="528"/>
      <c r="Z38" s="482"/>
      <c r="AA38" s="528"/>
      <c r="AB38" s="528"/>
      <c r="AC38" s="530"/>
      <c r="AD38" s="21"/>
      <c r="AE38" s="21"/>
      <c r="AF38" s="21"/>
      <c r="AG38" s="111"/>
      <c r="AH38" s="111"/>
      <c r="AI38" s="111"/>
      <c r="AJ38" s="111"/>
      <c r="AK38" s="111"/>
      <c r="AL38" s="111"/>
      <c r="AM38" s="111"/>
      <c r="AN38" s="111"/>
      <c r="AO38" s="56"/>
      <c r="AP38" s="548"/>
      <c r="AQ38" s="548"/>
      <c r="AR38" s="658" t="s">
        <v>30</v>
      </c>
      <c r="AS38" s="208">
        <v>5.0</v>
      </c>
      <c r="AT38" s="92" t="s">
        <v>31</v>
      </c>
      <c r="AU38" s="656">
        <f>ROUND(ROUND($G$11*$Q$27,0)*AB37,0)-AS38</f>
        <v>182</v>
      </c>
      <c r="AV38" s="79"/>
      <c r="AW38" s="14"/>
      <c r="AX38" s="14"/>
      <c r="AY38" s="14"/>
      <c r="AZ38" s="14"/>
    </row>
    <row r="39" ht="16.5" customHeight="1">
      <c r="A39" s="29">
        <v>62.0</v>
      </c>
      <c r="B39" s="30">
        <v>1167.0</v>
      </c>
      <c r="C39" s="518" t="s">
        <v>13634</v>
      </c>
      <c r="D39" s="173"/>
      <c r="E39" s="174"/>
      <c r="F39" s="523"/>
      <c r="G39" s="125"/>
      <c r="H39" s="83"/>
      <c r="I39" s="665"/>
      <c r="J39" s="662"/>
      <c r="K39" s="52"/>
      <c r="L39" s="8"/>
      <c r="M39" s="8"/>
      <c r="N39" s="8"/>
      <c r="O39" s="8"/>
      <c r="P39" s="8"/>
      <c r="Q39" s="8"/>
      <c r="R39" s="54"/>
      <c r="S39" s="595"/>
      <c r="T39" s="97"/>
      <c r="U39" s="97"/>
      <c r="V39" s="97"/>
      <c r="W39" s="97"/>
      <c r="X39" s="528"/>
      <c r="Y39" s="528"/>
      <c r="Z39" s="482"/>
      <c r="AA39" s="528"/>
      <c r="AB39" s="528"/>
      <c r="AC39" s="570" t="s">
        <v>326</v>
      </c>
      <c r="AD39" s="6"/>
      <c r="AE39" s="6"/>
      <c r="AF39" s="6"/>
      <c r="AG39" s="659"/>
      <c r="AH39" s="659"/>
      <c r="AI39" s="659"/>
      <c r="AJ39" s="659"/>
      <c r="AK39" s="659"/>
      <c r="AL39" s="659"/>
      <c r="AM39" s="659"/>
      <c r="AN39" s="659"/>
      <c r="AO39" s="41" t="s">
        <v>21</v>
      </c>
      <c r="AP39" s="60">
        <f>$AP$9</f>
        <v>0.7</v>
      </c>
      <c r="AQ39" s="485"/>
      <c r="AR39" s="653"/>
      <c r="AS39" s="654"/>
      <c r="AT39" s="655"/>
      <c r="AU39" s="656">
        <f>ROUND(ROUND(ROUND($G$11*$Q$27,0)*AB37,0)*AP39,0)</f>
        <v>131</v>
      </c>
      <c r="AV39" s="79"/>
      <c r="AW39" s="14"/>
      <c r="AX39" s="14"/>
      <c r="AY39" s="14"/>
      <c r="AZ39" s="14"/>
    </row>
    <row r="40" ht="16.5" customHeight="1">
      <c r="A40" s="29">
        <v>62.0</v>
      </c>
      <c r="B40" s="30">
        <v>1168.0</v>
      </c>
      <c r="C40" s="518" t="s">
        <v>13635</v>
      </c>
      <c r="D40" s="173"/>
      <c r="E40" s="174"/>
      <c r="F40" s="523"/>
      <c r="G40" s="125"/>
      <c r="H40" s="83"/>
      <c r="I40" s="665"/>
      <c r="J40" s="662"/>
      <c r="K40" s="52"/>
      <c r="L40" s="8"/>
      <c r="M40" s="8"/>
      <c r="N40" s="8"/>
      <c r="O40" s="8"/>
      <c r="P40" s="8"/>
      <c r="Q40" s="8"/>
      <c r="R40" s="54"/>
      <c r="S40" s="595"/>
      <c r="T40" s="97"/>
      <c r="U40" s="97"/>
      <c r="V40" s="97"/>
      <c r="W40" s="97"/>
      <c r="X40" s="528"/>
      <c r="Y40" s="528"/>
      <c r="Z40" s="666"/>
      <c r="AA40" s="528"/>
      <c r="AB40" s="528"/>
      <c r="AC40" s="530"/>
      <c r="AD40" s="21"/>
      <c r="AE40" s="21"/>
      <c r="AF40" s="21"/>
      <c r="AG40" s="111"/>
      <c r="AH40" s="111"/>
      <c r="AI40" s="111"/>
      <c r="AJ40" s="111"/>
      <c r="AK40" s="111"/>
      <c r="AL40" s="111"/>
      <c r="AM40" s="111"/>
      <c r="AN40" s="111"/>
      <c r="AO40" s="56"/>
      <c r="AP40" s="548"/>
      <c r="AQ40" s="556"/>
      <c r="AR40" s="658" t="s">
        <v>30</v>
      </c>
      <c r="AS40" s="208">
        <v>5.0</v>
      </c>
      <c r="AT40" s="92" t="s">
        <v>31</v>
      </c>
      <c r="AU40" s="656">
        <f>ROUND(ROUND(ROUND($G$11*$Q$27,0)*AB37,0)*AP39,0)-AS40</f>
        <v>126</v>
      </c>
      <c r="AV40" s="79"/>
      <c r="AW40" s="14"/>
      <c r="AX40" s="14"/>
      <c r="AY40" s="14"/>
      <c r="AZ40" s="14"/>
    </row>
    <row r="41" ht="16.5" customHeight="1">
      <c r="A41" s="29">
        <v>62.0</v>
      </c>
      <c r="B41" s="30">
        <v>1169.0</v>
      </c>
      <c r="C41" s="518" t="s">
        <v>13636</v>
      </c>
      <c r="D41" s="173"/>
      <c r="E41" s="174"/>
      <c r="F41" s="523"/>
      <c r="G41" s="125"/>
      <c r="H41" s="83"/>
      <c r="I41" s="665"/>
      <c r="J41" s="662"/>
      <c r="K41" s="52"/>
      <c r="L41" s="8"/>
      <c r="M41" s="8"/>
      <c r="N41" s="8"/>
      <c r="O41" s="8"/>
      <c r="P41" s="8"/>
      <c r="Q41" s="8"/>
      <c r="R41" s="54"/>
      <c r="S41" s="595"/>
      <c r="T41" s="97"/>
      <c r="U41" s="97"/>
      <c r="V41" s="97"/>
      <c r="W41" s="97"/>
      <c r="X41" s="528"/>
      <c r="Y41" s="528"/>
      <c r="Z41" s="666"/>
      <c r="AA41" s="528"/>
      <c r="AB41" s="528"/>
      <c r="AC41" s="570" t="s">
        <v>329</v>
      </c>
      <c r="AD41" s="6"/>
      <c r="AE41" s="6"/>
      <c r="AF41" s="6"/>
      <c r="AG41" s="659"/>
      <c r="AH41" s="659"/>
      <c r="AI41" s="659"/>
      <c r="AJ41" s="659"/>
      <c r="AK41" s="659"/>
      <c r="AL41" s="659"/>
      <c r="AM41" s="659"/>
      <c r="AN41" s="659"/>
      <c r="AO41" s="83" t="s">
        <v>21</v>
      </c>
      <c r="AP41" s="528">
        <f>$AP$11</f>
        <v>0.85</v>
      </c>
      <c r="AQ41" s="486"/>
      <c r="AR41" s="653"/>
      <c r="AS41" s="654"/>
      <c r="AT41" s="655"/>
      <c r="AU41" s="656">
        <f>ROUND(ROUND(ROUND($G$11*$Q$27,0)*AB37,0)*AP41,0)</f>
        <v>159</v>
      </c>
      <c r="AV41" s="79"/>
      <c r="AW41" s="14"/>
      <c r="AX41" s="14"/>
      <c r="AY41" s="14"/>
      <c r="AZ41" s="14"/>
    </row>
    <row r="42" ht="16.5" customHeight="1">
      <c r="A42" s="29">
        <v>62.0</v>
      </c>
      <c r="B42" s="30">
        <v>1170.0</v>
      </c>
      <c r="C42" s="518" t="s">
        <v>13637</v>
      </c>
      <c r="D42" s="173"/>
      <c r="E42" s="174"/>
      <c r="F42" s="523"/>
      <c r="G42" s="52"/>
      <c r="H42" s="8"/>
      <c r="I42" s="665"/>
      <c r="J42" s="662"/>
      <c r="K42" s="52"/>
      <c r="L42" s="8"/>
      <c r="M42" s="8"/>
      <c r="N42" s="8"/>
      <c r="O42" s="8"/>
      <c r="P42" s="8"/>
      <c r="Q42" s="8"/>
      <c r="R42" s="54"/>
      <c r="S42" s="530"/>
      <c r="T42" s="111"/>
      <c r="U42" s="111"/>
      <c r="V42" s="111"/>
      <c r="W42" s="111"/>
      <c r="X42" s="548"/>
      <c r="Y42" s="548"/>
      <c r="Z42" s="667"/>
      <c r="AA42" s="548"/>
      <c r="AB42" s="548"/>
      <c r="AC42" s="530"/>
      <c r="AD42" s="21"/>
      <c r="AE42" s="21"/>
      <c r="AF42" s="21"/>
      <c r="AG42" s="111"/>
      <c r="AH42" s="111"/>
      <c r="AI42" s="111"/>
      <c r="AJ42" s="111"/>
      <c r="AK42" s="111"/>
      <c r="AL42" s="111"/>
      <c r="AM42" s="111"/>
      <c r="AN42" s="111"/>
      <c r="AO42" s="56"/>
      <c r="AP42" s="548"/>
      <c r="AQ42" s="556"/>
      <c r="AR42" s="658" t="s">
        <v>30</v>
      </c>
      <c r="AS42" s="208">
        <v>5.0</v>
      </c>
      <c r="AT42" s="92" t="s">
        <v>31</v>
      </c>
      <c r="AU42" s="656">
        <f>ROUND(ROUND(ROUND($G$11*$Q$27,0)*AB37,0)*AP41,0)-AS42</f>
        <v>154</v>
      </c>
      <c r="AV42" s="79"/>
      <c r="AW42" s="14"/>
      <c r="AX42" s="14"/>
      <c r="AY42" s="14"/>
      <c r="AZ42" s="14"/>
    </row>
    <row r="43" ht="16.5" customHeight="1">
      <c r="A43" s="29">
        <v>62.0</v>
      </c>
      <c r="B43" s="30">
        <v>1121.0</v>
      </c>
      <c r="C43" s="518" t="s">
        <v>13638</v>
      </c>
      <c r="D43" s="94"/>
      <c r="E43" s="140"/>
      <c r="F43" s="95"/>
      <c r="G43" s="102" t="s">
        <v>1490</v>
      </c>
      <c r="H43" s="487"/>
      <c r="I43" s="487"/>
      <c r="J43" s="485"/>
      <c r="K43" s="37"/>
      <c r="L43" s="7"/>
      <c r="M43" s="7"/>
      <c r="N43" s="7"/>
      <c r="O43" s="7"/>
      <c r="P43" s="7"/>
      <c r="Q43" s="7"/>
      <c r="R43" s="39"/>
      <c r="S43" s="37"/>
      <c r="T43" s="38"/>
      <c r="U43" s="38"/>
      <c r="V43" s="38"/>
      <c r="W43" s="38"/>
      <c r="X43" s="60"/>
      <c r="Y43" s="60"/>
      <c r="Z43" s="520"/>
      <c r="AA43" s="38"/>
      <c r="AB43" s="38"/>
      <c r="AC43" s="520"/>
      <c r="AD43" s="6"/>
      <c r="AE43" s="6"/>
      <c r="AF43" s="6"/>
      <c r="AG43" s="38"/>
      <c r="AH43" s="38"/>
      <c r="AI43" s="38"/>
      <c r="AJ43" s="38"/>
      <c r="AK43" s="38"/>
      <c r="AL43" s="38"/>
      <c r="AM43" s="38"/>
      <c r="AN43" s="38"/>
      <c r="AO43" s="38"/>
      <c r="AP43" s="6"/>
      <c r="AQ43" s="225"/>
      <c r="AR43" s="653"/>
      <c r="AS43" s="654"/>
      <c r="AT43" s="655"/>
      <c r="AU43" s="656">
        <f>ROUND(G47,0)</f>
        <v>500</v>
      </c>
      <c r="AV43" s="79"/>
      <c r="AW43" s="14"/>
      <c r="AX43" s="14"/>
      <c r="AY43" s="14"/>
      <c r="AZ43" s="14"/>
    </row>
    <row r="44" ht="16.5" customHeight="1">
      <c r="A44" s="29">
        <v>62.0</v>
      </c>
      <c r="B44" s="30">
        <v>1171.0</v>
      </c>
      <c r="C44" s="518" t="s">
        <v>13639</v>
      </c>
      <c r="D44" s="94"/>
      <c r="E44" s="140"/>
      <c r="F44" s="95"/>
      <c r="G44" s="482"/>
      <c r="J44" s="486"/>
      <c r="K44" s="52"/>
      <c r="L44" s="8"/>
      <c r="M44" s="8"/>
      <c r="N44" s="8"/>
      <c r="O44" s="8"/>
      <c r="P44" s="8"/>
      <c r="Q44" s="8"/>
      <c r="R44" s="54"/>
      <c r="S44" s="595"/>
      <c r="T44" s="97"/>
      <c r="U44" s="97"/>
      <c r="V44" s="97"/>
      <c r="W44" s="97"/>
      <c r="X44" s="670"/>
      <c r="Y44" s="670"/>
      <c r="Z44" s="595"/>
      <c r="AA44" s="97"/>
      <c r="AB44" s="97"/>
      <c r="AC44" s="530"/>
      <c r="AD44" s="21"/>
      <c r="AE44" s="21"/>
      <c r="AF44" s="21"/>
      <c r="AG44" s="111"/>
      <c r="AH44" s="111"/>
      <c r="AI44" s="111"/>
      <c r="AJ44" s="111"/>
      <c r="AK44" s="111"/>
      <c r="AL44" s="111"/>
      <c r="AM44" s="111"/>
      <c r="AN44" s="111"/>
      <c r="AO44" s="56"/>
      <c r="AP44" s="548"/>
      <c r="AQ44" s="556"/>
      <c r="AR44" s="658" t="s">
        <v>30</v>
      </c>
      <c r="AS44" s="208">
        <v>5.0</v>
      </c>
      <c r="AT44" s="92" t="s">
        <v>31</v>
      </c>
      <c r="AU44" s="656">
        <f>ROUND(G47-AS44,0)</f>
        <v>495</v>
      </c>
      <c r="AV44" s="79"/>
      <c r="AW44" s="14"/>
      <c r="AX44" s="14"/>
      <c r="AY44" s="14"/>
      <c r="AZ44" s="14"/>
    </row>
    <row r="45" ht="16.5" customHeight="1">
      <c r="A45" s="29">
        <v>62.0</v>
      </c>
      <c r="B45" s="30">
        <v>1122.0</v>
      </c>
      <c r="C45" s="518" t="s">
        <v>13640</v>
      </c>
      <c r="D45" s="94"/>
      <c r="E45" s="140"/>
      <c r="F45" s="95"/>
      <c r="G45" s="482"/>
      <c r="J45" s="486"/>
      <c r="K45" s="52"/>
      <c r="L45" s="8"/>
      <c r="M45" s="8"/>
      <c r="N45" s="8"/>
      <c r="O45" s="8"/>
      <c r="P45" s="8"/>
      <c r="Q45" s="8"/>
      <c r="R45" s="54"/>
      <c r="S45" s="595"/>
      <c r="T45" s="97"/>
      <c r="U45" s="97"/>
      <c r="V45" s="97"/>
      <c r="W45" s="97"/>
      <c r="X45" s="670"/>
      <c r="Y45" s="670"/>
      <c r="Z45" s="595"/>
      <c r="AA45" s="97"/>
      <c r="AB45" s="97"/>
      <c r="AC45" s="570" t="s">
        <v>326</v>
      </c>
      <c r="AD45" s="6"/>
      <c r="AE45" s="6"/>
      <c r="AF45" s="6"/>
      <c r="AG45" s="659"/>
      <c r="AH45" s="659"/>
      <c r="AI45" s="659"/>
      <c r="AJ45" s="659"/>
      <c r="AK45" s="659"/>
      <c r="AL45" s="659"/>
      <c r="AM45" s="659"/>
      <c r="AN45" s="659"/>
      <c r="AO45" s="41" t="s">
        <v>21</v>
      </c>
      <c r="AP45" s="60">
        <f>$AP$9</f>
        <v>0.7</v>
      </c>
      <c r="AQ45" s="485"/>
      <c r="AR45" s="653"/>
      <c r="AS45" s="654"/>
      <c r="AT45" s="655"/>
      <c r="AU45" s="656">
        <f>ROUND(G47*AP45,0)</f>
        <v>350</v>
      </c>
      <c r="AV45" s="79"/>
      <c r="AW45" s="14"/>
      <c r="AX45" s="14"/>
      <c r="AY45" s="14"/>
      <c r="AZ45" s="14"/>
    </row>
    <row r="46" ht="16.5" customHeight="1">
      <c r="A46" s="29">
        <v>62.0</v>
      </c>
      <c r="B46" s="30">
        <v>1172.0</v>
      </c>
      <c r="C46" s="518" t="s">
        <v>13641</v>
      </c>
      <c r="D46" s="94"/>
      <c r="E46" s="140"/>
      <c r="F46" s="95"/>
      <c r="G46" s="173"/>
      <c r="H46" s="174"/>
      <c r="I46" s="174"/>
      <c r="J46" s="523"/>
      <c r="K46" s="52"/>
      <c r="L46" s="8"/>
      <c r="M46" s="8"/>
      <c r="N46" s="8"/>
      <c r="O46" s="8"/>
      <c r="P46" s="8"/>
      <c r="Q46" s="8"/>
      <c r="R46" s="54"/>
      <c r="S46" s="595"/>
      <c r="T46" s="97"/>
      <c r="U46" s="97"/>
      <c r="V46" s="97"/>
      <c r="W46" s="97"/>
      <c r="X46" s="670"/>
      <c r="Y46" s="670"/>
      <c r="Z46" s="595"/>
      <c r="AA46" s="97"/>
      <c r="AB46" s="97"/>
      <c r="AC46" s="530"/>
      <c r="AD46" s="21"/>
      <c r="AE46" s="21"/>
      <c r="AF46" s="21"/>
      <c r="AG46" s="111"/>
      <c r="AH46" s="111"/>
      <c r="AI46" s="111"/>
      <c r="AJ46" s="111"/>
      <c r="AK46" s="111"/>
      <c r="AL46" s="111"/>
      <c r="AM46" s="111"/>
      <c r="AN46" s="111"/>
      <c r="AO46" s="56"/>
      <c r="AP46" s="548"/>
      <c r="AQ46" s="556"/>
      <c r="AR46" s="658" t="s">
        <v>30</v>
      </c>
      <c r="AS46" s="208">
        <v>5.0</v>
      </c>
      <c r="AT46" s="92" t="s">
        <v>31</v>
      </c>
      <c r="AU46" s="656">
        <f>ROUND(G47*AP45,0)-AS46</f>
        <v>345</v>
      </c>
      <c r="AV46" s="79"/>
      <c r="AW46" s="14"/>
      <c r="AX46" s="14"/>
      <c r="AY46" s="14"/>
      <c r="AZ46" s="14"/>
    </row>
    <row r="47" ht="16.5" customHeight="1">
      <c r="A47" s="29">
        <v>62.0</v>
      </c>
      <c r="B47" s="30">
        <v>1135.0</v>
      </c>
      <c r="C47" s="518" t="s">
        <v>13642</v>
      </c>
      <c r="D47" s="94"/>
      <c r="E47" s="140"/>
      <c r="F47" s="95"/>
      <c r="G47" s="660">
        <v>500.0</v>
      </c>
      <c r="H47" s="638"/>
      <c r="I47" s="661" t="s">
        <v>9</v>
      </c>
      <c r="J47" s="662"/>
      <c r="K47" s="52"/>
      <c r="L47" s="8"/>
      <c r="M47" s="8"/>
      <c r="N47" s="8"/>
      <c r="O47" s="8"/>
      <c r="P47" s="8"/>
      <c r="Q47" s="8"/>
      <c r="R47" s="54"/>
      <c r="S47" s="595"/>
      <c r="T47" s="97"/>
      <c r="U47" s="97"/>
      <c r="V47" s="97"/>
      <c r="W47" s="97"/>
      <c r="X47" s="670"/>
      <c r="Y47" s="671"/>
      <c r="Z47" s="595"/>
      <c r="AA47" s="97"/>
      <c r="AB47" s="97"/>
      <c r="AC47" s="570" t="s">
        <v>329</v>
      </c>
      <c r="AD47" s="6"/>
      <c r="AE47" s="6"/>
      <c r="AF47" s="6"/>
      <c r="AG47" s="659"/>
      <c r="AH47" s="659"/>
      <c r="AI47" s="659"/>
      <c r="AJ47" s="659"/>
      <c r="AK47" s="659"/>
      <c r="AL47" s="659"/>
      <c r="AM47" s="659"/>
      <c r="AN47" s="659"/>
      <c r="AO47" s="83" t="s">
        <v>21</v>
      </c>
      <c r="AP47" s="528">
        <f>$AP$11</f>
        <v>0.85</v>
      </c>
      <c r="AQ47" s="486"/>
      <c r="AR47" s="653"/>
      <c r="AS47" s="654"/>
      <c r="AT47" s="655"/>
      <c r="AU47" s="656">
        <f>ROUND(G47*AP47,0)</f>
        <v>425</v>
      </c>
      <c r="AV47" s="79"/>
      <c r="AW47" s="14"/>
      <c r="AX47" s="14"/>
      <c r="AY47" s="14"/>
      <c r="AZ47" s="14"/>
    </row>
    <row r="48" ht="16.5" customHeight="1">
      <c r="A48" s="29">
        <v>62.0</v>
      </c>
      <c r="B48" s="30">
        <v>1173.0</v>
      </c>
      <c r="C48" s="518" t="s">
        <v>13643</v>
      </c>
      <c r="D48" s="94"/>
      <c r="E48" s="140"/>
      <c r="F48" s="95"/>
      <c r="G48" s="156"/>
      <c r="H48" s="527"/>
      <c r="I48" s="527"/>
      <c r="J48" s="532"/>
      <c r="K48" s="52"/>
      <c r="L48" s="8"/>
      <c r="M48" s="8"/>
      <c r="N48" s="8"/>
      <c r="O48" s="8"/>
      <c r="P48" s="8"/>
      <c r="Q48" s="8"/>
      <c r="R48" s="54"/>
      <c r="S48" s="530"/>
      <c r="T48" s="111"/>
      <c r="U48" s="111"/>
      <c r="V48" s="111"/>
      <c r="W48" s="111"/>
      <c r="X48" s="673"/>
      <c r="Y48" s="674"/>
      <c r="Z48" s="530"/>
      <c r="AA48" s="111"/>
      <c r="AB48" s="111"/>
      <c r="AC48" s="530"/>
      <c r="AD48" s="21"/>
      <c r="AE48" s="21"/>
      <c r="AF48" s="21"/>
      <c r="AG48" s="111"/>
      <c r="AH48" s="111"/>
      <c r="AI48" s="111"/>
      <c r="AJ48" s="111"/>
      <c r="AK48" s="111"/>
      <c r="AL48" s="111"/>
      <c r="AM48" s="111"/>
      <c r="AN48" s="111"/>
      <c r="AO48" s="56"/>
      <c r="AP48" s="548"/>
      <c r="AQ48" s="556"/>
      <c r="AR48" s="658" t="s">
        <v>30</v>
      </c>
      <c r="AS48" s="208">
        <v>5.0</v>
      </c>
      <c r="AT48" s="92" t="s">
        <v>31</v>
      </c>
      <c r="AU48" s="656">
        <f>ROUND(G47*AP47,0)-AS48</f>
        <v>420</v>
      </c>
      <c r="AV48" s="79"/>
      <c r="AW48" s="14"/>
      <c r="AX48" s="14"/>
      <c r="AY48" s="14"/>
      <c r="AZ48" s="14"/>
    </row>
    <row r="49" ht="16.5" customHeight="1">
      <c r="A49" s="29">
        <v>62.0</v>
      </c>
      <c r="B49" s="30">
        <v>1174.0</v>
      </c>
      <c r="C49" s="518" t="s">
        <v>13644</v>
      </c>
      <c r="D49" s="94"/>
      <c r="E49" s="140"/>
      <c r="F49" s="95"/>
      <c r="G49" s="156"/>
      <c r="H49" s="527"/>
      <c r="I49" s="527"/>
      <c r="J49" s="532"/>
      <c r="K49" s="52"/>
      <c r="L49" s="8"/>
      <c r="M49" s="8"/>
      <c r="N49" s="8"/>
      <c r="O49" s="8"/>
      <c r="P49" s="8"/>
      <c r="Q49" s="8"/>
      <c r="R49" s="54"/>
      <c r="S49" s="102" t="s">
        <v>23</v>
      </c>
      <c r="T49" s="487"/>
      <c r="U49" s="487"/>
      <c r="V49" s="487"/>
      <c r="W49" s="487"/>
      <c r="X49" s="487"/>
      <c r="Y49" s="485"/>
      <c r="Z49" s="102" t="s">
        <v>24</v>
      </c>
      <c r="AA49" s="41" t="s">
        <v>21</v>
      </c>
      <c r="AB49" s="664">
        <v>0.7</v>
      </c>
      <c r="AC49" s="570"/>
      <c r="AD49" s="6"/>
      <c r="AE49" s="6"/>
      <c r="AF49" s="6"/>
      <c r="AG49" s="659"/>
      <c r="AH49" s="659"/>
      <c r="AI49" s="659"/>
      <c r="AJ49" s="659"/>
      <c r="AK49" s="659"/>
      <c r="AL49" s="659"/>
      <c r="AM49" s="659"/>
      <c r="AN49" s="659"/>
      <c r="AO49" s="41"/>
      <c r="AP49" s="60"/>
      <c r="AQ49" s="60"/>
      <c r="AR49" s="653"/>
      <c r="AS49" s="654"/>
      <c r="AT49" s="655"/>
      <c r="AU49" s="656">
        <f>ROUND($G$47*$AB$49,0)</f>
        <v>350</v>
      </c>
      <c r="AV49" s="79"/>
      <c r="AW49" s="14"/>
      <c r="AX49" s="14"/>
      <c r="AY49" s="14"/>
      <c r="AZ49" s="14"/>
    </row>
    <row r="50" ht="16.5" customHeight="1">
      <c r="A50" s="29">
        <v>62.0</v>
      </c>
      <c r="B50" s="30">
        <v>1175.0</v>
      </c>
      <c r="C50" s="518" t="s">
        <v>13645</v>
      </c>
      <c r="D50" s="94"/>
      <c r="E50" s="140"/>
      <c r="F50" s="95"/>
      <c r="G50" s="125"/>
      <c r="H50" s="83"/>
      <c r="I50" s="665"/>
      <c r="J50" s="662"/>
      <c r="K50" s="52"/>
      <c r="L50" s="8"/>
      <c r="M50" s="8"/>
      <c r="N50" s="8"/>
      <c r="O50" s="8"/>
      <c r="P50" s="8"/>
      <c r="Q50" s="8"/>
      <c r="R50" s="54"/>
      <c r="S50" s="482"/>
      <c r="Y50" s="486"/>
      <c r="Z50" s="482"/>
      <c r="AA50" s="528"/>
      <c r="AB50" s="596"/>
      <c r="AC50" s="530"/>
      <c r="AD50" s="21"/>
      <c r="AE50" s="21"/>
      <c r="AF50" s="21"/>
      <c r="AG50" s="111"/>
      <c r="AH50" s="111"/>
      <c r="AI50" s="111"/>
      <c r="AJ50" s="111"/>
      <c r="AK50" s="111"/>
      <c r="AL50" s="111"/>
      <c r="AM50" s="111"/>
      <c r="AN50" s="111"/>
      <c r="AO50" s="56"/>
      <c r="AP50" s="548"/>
      <c r="AQ50" s="548"/>
      <c r="AR50" s="658" t="s">
        <v>30</v>
      </c>
      <c r="AS50" s="208">
        <v>5.0</v>
      </c>
      <c r="AT50" s="92" t="s">
        <v>31</v>
      </c>
      <c r="AU50" s="656">
        <f>ROUND($G$47*$AB$49,0)-AS50</f>
        <v>345</v>
      </c>
      <c r="AV50" s="79"/>
      <c r="AW50" s="14"/>
      <c r="AX50" s="14"/>
      <c r="AY50" s="14"/>
      <c r="AZ50" s="14"/>
    </row>
    <row r="51" ht="16.5" customHeight="1">
      <c r="A51" s="29">
        <v>62.0</v>
      </c>
      <c r="B51" s="30">
        <v>1176.0</v>
      </c>
      <c r="C51" s="518" t="s">
        <v>13646</v>
      </c>
      <c r="D51" s="94"/>
      <c r="E51" s="140"/>
      <c r="F51" s="95"/>
      <c r="G51" s="125"/>
      <c r="H51" s="83"/>
      <c r="I51" s="665"/>
      <c r="J51" s="662"/>
      <c r="K51" s="52"/>
      <c r="L51" s="8"/>
      <c r="M51" s="8"/>
      <c r="N51" s="8"/>
      <c r="O51" s="8"/>
      <c r="P51" s="8"/>
      <c r="Q51" s="8"/>
      <c r="R51" s="54"/>
      <c r="S51" s="595"/>
      <c r="T51" s="97"/>
      <c r="U51" s="97"/>
      <c r="V51" s="97"/>
      <c r="W51" s="97"/>
      <c r="X51" s="528"/>
      <c r="Y51" s="528"/>
      <c r="Z51" s="482"/>
      <c r="AA51" s="528"/>
      <c r="AB51" s="596"/>
      <c r="AC51" s="570" t="s">
        <v>326</v>
      </c>
      <c r="AD51" s="6"/>
      <c r="AE51" s="6"/>
      <c r="AF51" s="6"/>
      <c r="AG51" s="659"/>
      <c r="AH51" s="659"/>
      <c r="AI51" s="659"/>
      <c r="AJ51" s="659"/>
      <c r="AK51" s="659"/>
      <c r="AL51" s="659"/>
      <c r="AM51" s="659"/>
      <c r="AN51" s="659"/>
      <c r="AO51" s="41" t="s">
        <v>21</v>
      </c>
      <c r="AP51" s="60">
        <f>$AP$9</f>
        <v>0.7</v>
      </c>
      <c r="AQ51" s="485"/>
      <c r="AR51" s="653"/>
      <c r="AS51" s="654"/>
      <c r="AT51" s="655"/>
      <c r="AU51" s="656">
        <f>ROUND(ROUND($G$47*$AB$49,0)*AP51,0)</f>
        <v>245</v>
      </c>
      <c r="AV51" s="79"/>
      <c r="AW51" s="14"/>
      <c r="AX51" s="14"/>
      <c r="AY51" s="14"/>
      <c r="AZ51" s="14"/>
    </row>
    <row r="52" ht="16.5" customHeight="1">
      <c r="A52" s="29">
        <v>62.0</v>
      </c>
      <c r="B52" s="30">
        <v>1177.0</v>
      </c>
      <c r="C52" s="518" t="s">
        <v>13647</v>
      </c>
      <c r="D52" s="94"/>
      <c r="E52" s="140"/>
      <c r="F52" s="95"/>
      <c r="G52" s="125"/>
      <c r="H52" s="83"/>
      <c r="I52" s="665"/>
      <c r="J52" s="662"/>
      <c r="K52" s="52"/>
      <c r="L52" s="8"/>
      <c r="M52" s="8"/>
      <c r="N52" s="8"/>
      <c r="O52" s="8"/>
      <c r="P52" s="8"/>
      <c r="Q52" s="8"/>
      <c r="R52" s="54"/>
      <c r="S52" s="595"/>
      <c r="T52" s="97"/>
      <c r="U52" s="97"/>
      <c r="V52" s="97"/>
      <c r="W52" s="97"/>
      <c r="X52" s="528"/>
      <c r="Y52" s="528"/>
      <c r="Z52" s="666"/>
      <c r="AA52" s="528"/>
      <c r="AB52" s="596"/>
      <c r="AC52" s="530"/>
      <c r="AD52" s="21"/>
      <c r="AE52" s="21"/>
      <c r="AF52" s="21"/>
      <c r="AG52" s="111"/>
      <c r="AH52" s="111"/>
      <c r="AI52" s="111"/>
      <c r="AJ52" s="111"/>
      <c r="AK52" s="111"/>
      <c r="AL52" s="111"/>
      <c r="AM52" s="111"/>
      <c r="AN52" s="111"/>
      <c r="AO52" s="56"/>
      <c r="AP52" s="548"/>
      <c r="AQ52" s="556"/>
      <c r="AR52" s="658" t="s">
        <v>30</v>
      </c>
      <c r="AS52" s="208">
        <v>5.0</v>
      </c>
      <c r="AT52" s="92" t="s">
        <v>31</v>
      </c>
      <c r="AU52" s="656">
        <f>ROUND(ROUND($G$47*$AB$49,0)*AP51,0)-AS52</f>
        <v>240</v>
      </c>
      <c r="AV52" s="79"/>
      <c r="AW52" s="14"/>
      <c r="AX52" s="14"/>
      <c r="AY52" s="14"/>
      <c r="AZ52" s="14"/>
    </row>
    <row r="53" ht="16.5" customHeight="1">
      <c r="A53" s="29">
        <v>62.0</v>
      </c>
      <c r="B53" s="30">
        <v>1178.0</v>
      </c>
      <c r="C53" s="518" t="s">
        <v>13648</v>
      </c>
      <c r="D53" s="94"/>
      <c r="E53" s="140"/>
      <c r="F53" s="95"/>
      <c r="G53" s="52"/>
      <c r="H53" s="8"/>
      <c r="I53" s="665"/>
      <c r="J53" s="662"/>
      <c r="K53" s="52"/>
      <c r="L53" s="8"/>
      <c r="M53" s="8"/>
      <c r="N53" s="8"/>
      <c r="O53" s="8"/>
      <c r="P53" s="8"/>
      <c r="Q53" s="8"/>
      <c r="R53" s="54"/>
      <c r="S53" s="595"/>
      <c r="T53" s="97"/>
      <c r="U53" s="97"/>
      <c r="V53" s="97"/>
      <c r="W53" s="97"/>
      <c r="X53" s="528"/>
      <c r="Y53" s="528"/>
      <c r="Z53" s="666"/>
      <c r="AA53" s="528"/>
      <c r="AB53" s="596"/>
      <c r="AC53" s="570" t="s">
        <v>329</v>
      </c>
      <c r="AD53" s="6"/>
      <c r="AE53" s="6"/>
      <c r="AF53" s="6"/>
      <c r="AG53" s="659"/>
      <c r="AH53" s="659"/>
      <c r="AI53" s="659"/>
      <c r="AJ53" s="659"/>
      <c r="AK53" s="659"/>
      <c r="AL53" s="659"/>
      <c r="AM53" s="659"/>
      <c r="AN53" s="659"/>
      <c r="AO53" s="83" t="s">
        <v>21</v>
      </c>
      <c r="AP53" s="528">
        <f>$AP$11</f>
        <v>0.85</v>
      </c>
      <c r="AQ53" s="486"/>
      <c r="AR53" s="653"/>
      <c r="AS53" s="654"/>
      <c r="AT53" s="655"/>
      <c r="AU53" s="656">
        <f>ROUND(ROUND($G$47*$AB$49,0)*AP53,0)</f>
        <v>298</v>
      </c>
      <c r="AV53" s="79"/>
      <c r="AW53" s="14"/>
      <c r="AX53" s="14"/>
      <c r="AY53" s="14"/>
      <c r="AZ53" s="14"/>
    </row>
    <row r="54" ht="16.5" customHeight="1">
      <c r="A54" s="29">
        <v>62.0</v>
      </c>
      <c r="B54" s="30">
        <v>1179.0</v>
      </c>
      <c r="C54" s="518" t="s">
        <v>13649</v>
      </c>
      <c r="D54" s="94"/>
      <c r="E54" s="140"/>
      <c r="F54" s="95"/>
      <c r="G54" s="52"/>
      <c r="H54" s="8"/>
      <c r="I54" s="665"/>
      <c r="J54" s="662"/>
      <c r="K54" s="52"/>
      <c r="L54" s="8"/>
      <c r="M54" s="8"/>
      <c r="N54" s="8"/>
      <c r="O54" s="8"/>
      <c r="P54" s="8"/>
      <c r="Q54" s="8"/>
      <c r="R54" s="54"/>
      <c r="S54" s="595"/>
      <c r="T54" s="97"/>
      <c r="U54" s="97"/>
      <c r="V54" s="97"/>
      <c r="W54" s="97"/>
      <c r="X54" s="528"/>
      <c r="Y54" s="528"/>
      <c r="Z54" s="667"/>
      <c r="AA54" s="548"/>
      <c r="AB54" s="526"/>
      <c r="AC54" s="530"/>
      <c r="AD54" s="21"/>
      <c r="AE54" s="21"/>
      <c r="AF54" s="21"/>
      <c r="AG54" s="111"/>
      <c r="AH54" s="111"/>
      <c r="AI54" s="111"/>
      <c r="AJ54" s="111"/>
      <c r="AK54" s="111"/>
      <c r="AL54" s="111"/>
      <c r="AM54" s="111"/>
      <c r="AN54" s="111"/>
      <c r="AO54" s="56"/>
      <c r="AP54" s="548"/>
      <c r="AQ54" s="556"/>
      <c r="AR54" s="658" t="s">
        <v>30</v>
      </c>
      <c r="AS54" s="208">
        <v>5.0</v>
      </c>
      <c r="AT54" s="92" t="s">
        <v>31</v>
      </c>
      <c r="AU54" s="656">
        <f>ROUND(ROUND($G$47*$AB$49,0)*AP53,0)-AS54</f>
        <v>293</v>
      </c>
      <c r="AV54" s="79"/>
      <c r="AW54" s="14"/>
      <c r="AX54" s="14"/>
      <c r="AY54" s="14"/>
      <c r="AZ54" s="14"/>
    </row>
    <row r="55" ht="16.5" customHeight="1">
      <c r="A55" s="29">
        <v>62.0</v>
      </c>
      <c r="B55" s="30">
        <v>1180.0</v>
      </c>
      <c r="C55" s="518" t="s">
        <v>13650</v>
      </c>
      <c r="D55" s="94"/>
      <c r="E55" s="140"/>
      <c r="F55" s="95"/>
      <c r="G55" s="156"/>
      <c r="H55" s="527"/>
      <c r="I55" s="527"/>
      <c r="J55" s="532"/>
      <c r="K55" s="52"/>
      <c r="L55" s="8"/>
      <c r="M55" s="8"/>
      <c r="N55" s="8"/>
      <c r="O55" s="8"/>
      <c r="P55" s="8"/>
      <c r="Q55" s="8"/>
      <c r="R55" s="54"/>
      <c r="S55" s="595"/>
      <c r="T55" s="97"/>
      <c r="U55" s="97"/>
      <c r="V55" s="97"/>
      <c r="W55" s="97"/>
      <c r="X55" s="97"/>
      <c r="Y55" s="97"/>
      <c r="Z55" s="102" t="s">
        <v>27</v>
      </c>
      <c r="AA55" s="41" t="s">
        <v>21</v>
      </c>
      <c r="AB55" s="664">
        <v>0.5</v>
      </c>
      <c r="AC55" s="570"/>
      <c r="AD55" s="6"/>
      <c r="AE55" s="6"/>
      <c r="AF55" s="6"/>
      <c r="AG55" s="659"/>
      <c r="AH55" s="659"/>
      <c r="AI55" s="659"/>
      <c r="AJ55" s="659"/>
      <c r="AK55" s="659"/>
      <c r="AL55" s="659"/>
      <c r="AM55" s="659"/>
      <c r="AN55" s="659"/>
      <c r="AO55" s="41"/>
      <c r="AP55" s="60"/>
      <c r="AQ55" s="60"/>
      <c r="AR55" s="653"/>
      <c r="AS55" s="654"/>
      <c r="AT55" s="655"/>
      <c r="AU55" s="656">
        <f>ROUND($G$47*$AB$55,0)</f>
        <v>250</v>
      </c>
      <c r="AV55" s="79"/>
      <c r="AW55" s="14"/>
      <c r="AX55" s="14"/>
      <c r="AY55" s="14"/>
      <c r="AZ55" s="14"/>
    </row>
    <row r="56" ht="16.5" customHeight="1">
      <c r="A56" s="29">
        <v>62.0</v>
      </c>
      <c r="B56" s="30">
        <v>1181.0</v>
      </c>
      <c r="C56" s="518" t="s">
        <v>13651</v>
      </c>
      <c r="D56" s="94"/>
      <c r="E56" s="140"/>
      <c r="F56" s="95"/>
      <c r="G56" s="125"/>
      <c r="H56" s="83"/>
      <c r="I56" s="665"/>
      <c r="J56" s="662"/>
      <c r="K56" s="52"/>
      <c r="L56" s="8"/>
      <c r="M56" s="8"/>
      <c r="N56" s="8"/>
      <c r="O56" s="8"/>
      <c r="P56" s="8"/>
      <c r="Q56" s="8"/>
      <c r="R56" s="54"/>
      <c r="S56" s="595"/>
      <c r="T56" s="97"/>
      <c r="U56" s="97"/>
      <c r="V56" s="97"/>
      <c r="W56" s="97"/>
      <c r="X56" s="528"/>
      <c r="Y56" s="528"/>
      <c r="Z56" s="482"/>
      <c r="AA56" s="528"/>
      <c r="AB56" s="528"/>
      <c r="AC56" s="530"/>
      <c r="AD56" s="21"/>
      <c r="AE56" s="21"/>
      <c r="AF56" s="21"/>
      <c r="AG56" s="111"/>
      <c r="AH56" s="111"/>
      <c r="AI56" s="111"/>
      <c r="AJ56" s="111"/>
      <c r="AK56" s="111"/>
      <c r="AL56" s="111"/>
      <c r="AM56" s="111"/>
      <c r="AN56" s="111"/>
      <c r="AO56" s="56"/>
      <c r="AP56" s="548"/>
      <c r="AQ56" s="548"/>
      <c r="AR56" s="658" t="s">
        <v>30</v>
      </c>
      <c r="AS56" s="208">
        <v>5.0</v>
      </c>
      <c r="AT56" s="92" t="s">
        <v>31</v>
      </c>
      <c r="AU56" s="656">
        <f>ROUND($G$47*$AB$55,0)-AS56</f>
        <v>245</v>
      </c>
      <c r="AV56" s="79"/>
      <c r="AW56" s="14"/>
      <c r="AX56" s="14"/>
      <c r="AY56" s="14"/>
      <c r="AZ56" s="14"/>
    </row>
    <row r="57" ht="16.5" customHeight="1">
      <c r="A57" s="29">
        <v>62.0</v>
      </c>
      <c r="B57" s="30">
        <v>1182.0</v>
      </c>
      <c r="C57" s="518" t="s">
        <v>13652</v>
      </c>
      <c r="D57" s="94"/>
      <c r="E57" s="140"/>
      <c r="F57" s="95"/>
      <c r="G57" s="125"/>
      <c r="H57" s="83"/>
      <c r="I57" s="665"/>
      <c r="J57" s="662"/>
      <c r="K57" s="52"/>
      <c r="L57" s="8"/>
      <c r="M57" s="8"/>
      <c r="N57" s="8"/>
      <c r="O57" s="8"/>
      <c r="P57" s="8"/>
      <c r="Q57" s="8"/>
      <c r="R57" s="54"/>
      <c r="S57" s="595"/>
      <c r="T57" s="97"/>
      <c r="U57" s="97"/>
      <c r="V57" s="97"/>
      <c r="W57" s="97"/>
      <c r="X57" s="528"/>
      <c r="Y57" s="528"/>
      <c r="Z57" s="482"/>
      <c r="AA57" s="528"/>
      <c r="AB57" s="528"/>
      <c r="AC57" s="570" t="s">
        <v>326</v>
      </c>
      <c r="AD57" s="6"/>
      <c r="AE57" s="6"/>
      <c r="AF57" s="6"/>
      <c r="AG57" s="659"/>
      <c r="AH57" s="659"/>
      <c r="AI57" s="659"/>
      <c r="AJ57" s="659"/>
      <c r="AK57" s="659"/>
      <c r="AL57" s="659"/>
      <c r="AM57" s="659"/>
      <c r="AN57" s="659"/>
      <c r="AO57" s="41" t="s">
        <v>21</v>
      </c>
      <c r="AP57" s="60">
        <f>$AP$9</f>
        <v>0.7</v>
      </c>
      <c r="AQ57" s="485"/>
      <c r="AR57" s="653"/>
      <c r="AS57" s="654"/>
      <c r="AT57" s="655"/>
      <c r="AU57" s="656">
        <f>ROUND(ROUND($G$47*$AB$55,0)*AP57,0)</f>
        <v>175</v>
      </c>
      <c r="AV57" s="79"/>
      <c r="AW57" s="14"/>
      <c r="AX57" s="14"/>
      <c r="AY57" s="14"/>
      <c r="AZ57" s="14"/>
    </row>
    <row r="58" ht="16.5" customHeight="1">
      <c r="A58" s="29">
        <v>62.0</v>
      </c>
      <c r="B58" s="30">
        <v>1183.0</v>
      </c>
      <c r="C58" s="518" t="s">
        <v>13653</v>
      </c>
      <c r="D58" s="94"/>
      <c r="E58" s="140"/>
      <c r="F58" s="95"/>
      <c r="G58" s="125"/>
      <c r="H58" s="83"/>
      <c r="I58" s="665"/>
      <c r="J58" s="662"/>
      <c r="K58" s="52"/>
      <c r="L58" s="8"/>
      <c r="M58" s="8"/>
      <c r="N58" s="8"/>
      <c r="O58" s="8"/>
      <c r="P58" s="8"/>
      <c r="Q58" s="8"/>
      <c r="R58" s="54"/>
      <c r="S58" s="595"/>
      <c r="T58" s="97"/>
      <c r="U58" s="97"/>
      <c r="V58" s="97"/>
      <c r="W58" s="97"/>
      <c r="X58" s="528"/>
      <c r="Y58" s="528"/>
      <c r="Z58" s="666"/>
      <c r="AA58" s="528"/>
      <c r="AB58" s="528"/>
      <c r="AC58" s="530"/>
      <c r="AD58" s="21"/>
      <c r="AE58" s="21"/>
      <c r="AF58" s="21"/>
      <c r="AG58" s="111"/>
      <c r="AH58" s="111"/>
      <c r="AI58" s="111"/>
      <c r="AJ58" s="111"/>
      <c r="AK58" s="111"/>
      <c r="AL58" s="111"/>
      <c r="AM58" s="111"/>
      <c r="AN58" s="111"/>
      <c r="AO58" s="56"/>
      <c r="AP58" s="548"/>
      <c r="AQ58" s="556"/>
      <c r="AR58" s="658" t="s">
        <v>30</v>
      </c>
      <c r="AS58" s="208">
        <v>5.0</v>
      </c>
      <c r="AT58" s="92" t="s">
        <v>31</v>
      </c>
      <c r="AU58" s="656">
        <f>ROUND(ROUND($G$47*$AB$55,0)*AP57,0)-AS58</f>
        <v>170</v>
      </c>
      <c r="AV58" s="79"/>
      <c r="AW58" s="14"/>
      <c r="AX58" s="14"/>
      <c r="AY58" s="14"/>
      <c r="AZ58" s="14"/>
    </row>
    <row r="59" ht="16.5" customHeight="1">
      <c r="A59" s="29">
        <v>62.0</v>
      </c>
      <c r="B59" s="30">
        <v>1184.0</v>
      </c>
      <c r="C59" s="518" t="s">
        <v>13654</v>
      </c>
      <c r="D59" s="94"/>
      <c r="E59" s="140"/>
      <c r="F59" s="95"/>
      <c r="G59" s="125"/>
      <c r="H59" s="83"/>
      <c r="I59" s="665"/>
      <c r="J59" s="662"/>
      <c r="K59" s="52"/>
      <c r="L59" s="8"/>
      <c r="M59" s="8"/>
      <c r="N59" s="8"/>
      <c r="O59" s="8"/>
      <c r="P59" s="8"/>
      <c r="Q59" s="8"/>
      <c r="R59" s="54"/>
      <c r="S59" s="595"/>
      <c r="T59" s="97"/>
      <c r="U59" s="97"/>
      <c r="V59" s="97"/>
      <c r="W59" s="97"/>
      <c r="X59" s="528"/>
      <c r="Y59" s="528"/>
      <c r="Z59" s="666"/>
      <c r="AA59" s="528"/>
      <c r="AB59" s="528"/>
      <c r="AC59" s="570" t="s">
        <v>329</v>
      </c>
      <c r="AD59" s="6"/>
      <c r="AE59" s="6"/>
      <c r="AF59" s="6"/>
      <c r="AG59" s="659"/>
      <c r="AH59" s="659"/>
      <c r="AI59" s="659"/>
      <c r="AJ59" s="659"/>
      <c r="AK59" s="659"/>
      <c r="AL59" s="659"/>
      <c r="AM59" s="659"/>
      <c r="AN59" s="659"/>
      <c r="AO59" s="83" t="s">
        <v>21</v>
      </c>
      <c r="AP59" s="528">
        <f>$AP$11</f>
        <v>0.85</v>
      </c>
      <c r="AQ59" s="486"/>
      <c r="AR59" s="653"/>
      <c r="AS59" s="654"/>
      <c r="AT59" s="655"/>
      <c r="AU59" s="656">
        <f>ROUND(ROUND($G$47*$AB$55,0)*AP59,0)</f>
        <v>213</v>
      </c>
      <c r="AV59" s="79"/>
      <c r="AW59" s="14"/>
      <c r="AX59" s="14"/>
      <c r="AY59" s="14"/>
      <c r="AZ59" s="14"/>
    </row>
    <row r="60" ht="16.5" customHeight="1">
      <c r="A60" s="29">
        <v>62.0</v>
      </c>
      <c r="B60" s="30">
        <v>1185.0</v>
      </c>
      <c r="C60" s="518" t="s">
        <v>13655</v>
      </c>
      <c r="D60" s="94"/>
      <c r="E60" s="140"/>
      <c r="F60" s="95"/>
      <c r="G60" s="52"/>
      <c r="H60" s="8"/>
      <c r="I60" s="665"/>
      <c r="J60" s="662"/>
      <c r="K60" s="52"/>
      <c r="L60" s="8"/>
      <c r="M60" s="8"/>
      <c r="N60" s="8"/>
      <c r="O60" s="8"/>
      <c r="P60" s="8"/>
      <c r="Q60" s="8"/>
      <c r="R60" s="54"/>
      <c r="S60" s="530"/>
      <c r="T60" s="111"/>
      <c r="U60" s="111"/>
      <c r="V60" s="111"/>
      <c r="W60" s="111"/>
      <c r="X60" s="548"/>
      <c r="Y60" s="548"/>
      <c r="Z60" s="667"/>
      <c r="AA60" s="548"/>
      <c r="AB60" s="548"/>
      <c r="AC60" s="530"/>
      <c r="AD60" s="21"/>
      <c r="AE60" s="21"/>
      <c r="AF60" s="21"/>
      <c r="AG60" s="111"/>
      <c r="AH60" s="111"/>
      <c r="AI60" s="111"/>
      <c r="AJ60" s="111"/>
      <c r="AK60" s="111"/>
      <c r="AL60" s="111"/>
      <c r="AM60" s="111"/>
      <c r="AN60" s="111"/>
      <c r="AO60" s="56"/>
      <c r="AP60" s="548"/>
      <c r="AQ60" s="556"/>
      <c r="AR60" s="658" t="s">
        <v>30</v>
      </c>
      <c r="AS60" s="208">
        <v>5.0</v>
      </c>
      <c r="AT60" s="92" t="s">
        <v>31</v>
      </c>
      <c r="AU60" s="656">
        <f>ROUND(ROUND($G$47*$AB$55,0)*AP59,0)-AS60</f>
        <v>208</v>
      </c>
      <c r="AV60" s="79"/>
      <c r="AW60" s="14"/>
      <c r="AX60" s="14"/>
      <c r="AY60" s="14"/>
      <c r="AZ60" s="14"/>
    </row>
    <row r="61" ht="16.5" customHeight="1">
      <c r="A61" s="29">
        <v>62.0</v>
      </c>
      <c r="B61" s="30">
        <v>1125.0</v>
      </c>
      <c r="C61" s="518" t="s">
        <v>13656</v>
      </c>
      <c r="D61" s="94"/>
      <c r="E61" s="140"/>
      <c r="F61" s="95"/>
      <c r="G61" s="52"/>
      <c r="H61" s="8"/>
      <c r="I61" s="8"/>
      <c r="J61" s="529"/>
      <c r="K61" s="82" t="s">
        <v>13620</v>
      </c>
      <c r="L61" s="487"/>
      <c r="M61" s="487"/>
      <c r="N61" s="487"/>
      <c r="O61" s="487"/>
      <c r="P61" s="668"/>
      <c r="Q61" s="668"/>
      <c r="R61" s="669"/>
      <c r="S61" s="37"/>
      <c r="T61" s="38"/>
      <c r="U61" s="38"/>
      <c r="V61" s="38"/>
      <c r="W61" s="38"/>
      <c r="X61" s="60"/>
      <c r="Y61" s="60"/>
      <c r="Z61" s="520"/>
      <c r="AA61" s="38"/>
      <c r="AB61" s="38"/>
      <c r="AC61" s="520"/>
      <c r="AD61" s="6"/>
      <c r="AE61" s="6"/>
      <c r="AF61" s="6"/>
      <c r="AG61" s="38"/>
      <c r="AH61" s="38"/>
      <c r="AI61" s="38"/>
      <c r="AJ61" s="38"/>
      <c r="AK61" s="38"/>
      <c r="AL61" s="38"/>
      <c r="AM61" s="38"/>
      <c r="AN61" s="38"/>
      <c r="AO61" s="38"/>
      <c r="AP61" s="6"/>
      <c r="AQ61" s="225"/>
      <c r="AR61" s="653"/>
      <c r="AS61" s="654"/>
      <c r="AT61" s="655"/>
      <c r="AU61" s="656">
        <f>ROUND($G$47*$Q$63,0)</f>
        <v>483</v>
      </c>
      <c r="AV61" s="79"/>
      <c r="AW61" s="14"/>
      <c r="AX61" s="14"/>
      <c r="AY61" s="14"/>
      <c r="AZ61" s="14"/>
    </row>
    <row r="62" ht="16.5" customHeight="1">
      <c r="A62" s="29">
        <v>62.0</v>
      </c>
      <c r="B62" s="30">
        <v>1186.0</v>
      </c>
      <c r="C62" s="518" t="s">
        <v>13657</v>
      </c>
      <c r="D62" s="94"/>
      <c r="E62" s="140"/>
      <c r="F62" s="95"/>
      <c r="G62" s="52"/>
      <c r="H62" s="8"/>
      <c r="I62" s="8"/>
      <c r="J62" s="529"/>
      <c r="K62" s="482"/>
      <c r="P62" s="14"/>
      <c r="Q62" s="14"/>
      <c r="R62" s="14"/>
      <c r="S62" s="595"/>
      <c r="T62" s="97"/>
      <c r="U62" s="97"/>
      <c r="V62" s="97"/>
      <c r="W62" s="97"/>
      <c r="X62" s="670"/>
      <c r="Y62" s="670"/>
      <c r="Z62" s="595"/>
      <c r="AA62" s="97"/>
      <c r="AB62" s="97"/>
      <c r="AC62" s="530"/>
      <c r="AD62" s="21"/>
      <c r="AE62" s="21"/>
      <c r="AF62" s="21"/>
      <c r="AG62" s="111"/>
      <c r="AH62" s="111"/>
      <c r="AI62" s="111"/>
      <c r="AJ62" s="111"/>
      <c r="AK62" s="111"/>
      <c r="AL62" s="111"/>
      <c r="AM62" s="111"/>
      <c r="AN62" s="111"/>
      <c r="AO62" s="56"/>
      <c r="AP62" s="548"/>
      <c r="AQ62" s="556"/>
      <c r="AR62" s="658" t="s">
        <v>30</v>
      </c>
      <c r="AS62" s="208">
        <v>5.0</v>
      </c>
      <c r="AT62" s="92" t="s">
        <v>31</v>
      </c>
      <c r="AU62" s="656">
        <f>ROUND($G$47*$Q$63,0)-AS62</f>
        <v>478</v>
      </c>
      <c r="AV62" s="79"/>
      <c r="AW62" s="14"/>
      <c r="AX62" s="14"/>
      <c r="AY62" s="14"/>
      <c r="AZ62" s="14"/>
    </row>
    <row r="63" ht="16.5" customHeight="1">
      <c r="A63" s="29">
        <v>62.0</v>
      </c>
      <c r="B63" s="30">
        <v>1126.0</v>
      </c>
      <c r="C63" s="518" t="s">
        <v>13658</v>
      </c>
      <c r="D63" s="94"/>
      <c r="E63" s="140"/>
      <c r="F63" s="95"/>
      <c r="G63" s="52"/>
      <c r="H63" s="8"/>
      <c r="I63" s="8"/>
      <c r="J63" s="529"/>
      <c r="K63" s="482"/>
      <c r="P63" s="83" t="s">
        <v>21</v>
      </c>
      <c r="Q63" s="672">
        <v>0.965</v>
      </c>
      <c r="R63" s="486"/>
      <c r="S63" s="595"/>
      <c r="T63" s="97"/>
      <c r="U63" s="97"/>
      <c r="V63" s="97"/>
      <c r="W63" s="97"/>
      <c r="X63" s="670"/>
      <c r="Y63" s="670"/>
      <c r="Z63" s="595"/>
      <c r="AA63" s="97"/>
      <c r="AB63" s="97"/>
      <c r="AC63" s="570" t="s">
        <v>326</v>
      </c>
      <c r="AD63" s="6"/>
      <c r="AE63" s="6"/>
      <c r="AF63" s="6"/>
      <c r="AG63" s="659"/>
      <c r="AH63" s="659"/>
      <c r="AI63" s="659"/>
      <c r="AJ63" s="659"/>
      <c r="AK63" s="659"/>
      <c r="AL63" s="659"/>
      <c r="AM63" s="659"/>
      <c r="AN63" s="659"/>
      <c r="AO63" s="41" t="s">
        <v>21</v>
      </c>
      <c r="AP63" s="60">
        <f>$AP$9</f>
        <v>0.7</v>
      </c>
      <c r="AQ63" s="485"/>
      <c r="AR63" s="653"/>
      <c r="AS63" s="654"/>
      <c r="AT63" s="655"/>
      <c r="AU63" s="656">
        <f>ROUND(ROUND($G$47*$Q$63,0)*AP63,0)</f>
        <v>338</v>
      </c>
      <c r="AV63" s="79"/>
      <c r="AW63" s="14"/>
      <c r="AX63" s="14"/>
      <c r="AY63" s="14"/>
      <c r="AZ63" s="14"/>
    </row>
    <row r="64" ht="16.5" customHeight="1">
      <c r="A64" s="29">
        <v>62.0</v>
      </c>
      <c r="B64" s="30">
        <v>1187.0</v>
      </c>
      <c r="C64" s="518" t="s">
        <v>13659</v>
      </c>
      <c r="D64" s="94"/>
      <c r="E64" s="140"/>
      <c r="F64" s="95"/>
      <c r="G64" s="52"/>
      <c r="H64" s="8"/>
      <c r="I64" s="8"/>
      <c r="J64" s="529"/>
      <c r="K64" s="482"/>
      <c r="P64" s="14"/>
      <c r="Q64" s="14"/>
      <c r="R64" s="14"/>
      <c r="S64" s="595"/>
      <c r="T64" s="97"/>
      <c r="U64" s="97"/>
      <c r="V64" s="97"/>
      <c r="W64" s="97"/>
      <c r="X64" s="670"/>
      <c r="Y64" s="670"/>
      <c r="Z64" s="595"/>
      <c r="AA64" s="97"/>
      <c r="AB64" s="97"/>
      <c r="AC64" s="530"/>
      <c r="AD64" s="21"/>
      <c r="AE64" s="21"/>
      <c r="AF64" s="21"/>
      <c r="AG64" s="111"/>
      <c r="AH64" s="111"/>
      <c r="AI64" s="111"/>
      <c r="AJ64" s="111"/>
      <c r="AK64" s="111"/>
      <c r="AL64" s="111"/>
      <c r="AM64" s="111"/>
      <c r="AN64" s="111"/>
      <c r="AO64" s="56"/>
      <c r="AP64" s="548"/>
      <c r="AQ64" s="556"/>
      <c r="AR64" s="658" t="s">
        <v>30</v>
      </c>
      <c r="AS64" s="208">
        <v>5.0</v>
      </c>
      <c r="AT64" s="92" t="s">
        <v>31</v>
      </c>
      <c r="AU64" s="656">
        <f>ROUND(ROUND($G$47*$Q$63,0)*AP63,0)-AS64</f>
        <v>333</v>
      </c>
      <c r="AV64" s="79"/>
      <c r="AW64" s="14"/>
      <c r="AX64" s="14"/>
      <c r="AY64" s="14"/>
      <c r="AZ64" s="14"/>
    </row>
    <row r="65" ht="16.5" customHeight="1">
      <c r="A65" s="29">
        <v>62.0</v>
      </c>
      <c r="B65" s="30">
        <v>1137.0</v>
      </c>
      <c r="C65" s="518" t="s">
        <v>13660</v>
      </c>
      <c r="D65" s="94"/>
      <c r="E65" s="140"/>
      <c r="F65" s="95"/>
      <c r="G65" s="52"/>
      <c r="H65" s="8"/>
      <c r="I65" s="8"/>
      <c r="J65" s="529"/>
      <c r="K65" s="52"/>
      <c r="L65" s="563"/>
      <c r="M65" s="563"/>
      <c r="N65" s="563"/>
      <c r="O65" s="563"/>
      <c r="P65" s="14"/>
      <c r="Q65" s="14"/>
      <c r="R65" s="14"/>
      <c r="S65" s="595"/>
      <c r="T65" s="97"/>
      <c r="U65" s="97"/>
      <c r="V65" s="97"/>
      <c r="W65" s="97"/>
      <c r="X65" s="670"/>
      <c r="Y65" s="671"/>
      <c r="Z65" s="595"/>
      <c r="AA65" s="97"/>
      <c r="AB65" s="97"/>
      <c r="AC65" s="570" t="s">
        <v>329</v>
      </c>
      <c r="AD65" s="6"/>
      <c r="AE65" s="6"/>
      <c r="AF65" s="6"/>
      <c r="AG65" s="659"/>
      <c r="AH65" s="659"/>
      <c r="AI65" s="659"/>
      <c r="AJ65" s="659"/>
      <c r="AK65" s="659"/>
      <c r="AL65" s="659"/>
      <c r="AM65" s="659"/>
      <c r="AN65" s="659"/>
      <c r="AO65" s="83" t="s">
        <v>21</v>
      </c>
      <c r="AP65" s="528">
        <f>$AP$11</f>
        <v>0.85</v>
      </c>
      <c r="AQ65" s="486"/>
      <c r="AR65" s="653"/>
      <c r="AS65" s="654"/>
      <c r="AT65" s="655"/>
      <c r="AU65" s="656">
        <f>ROUND(ROUND($G$47*$Q$63,0)*AP65,0)</f>
        <v>411</v>
      </c>
      <c r="AV65" s="79"/>
      <c r="AW65" s="14"/>
      <c r="AX65" s="14"/>
      <c r="AY65" s="14"/>
      <c r="AZ65" s="14"/>
    </row>
    <row r="66" ht="16.5" customHeight="1">
      <c r="A66" s="29">
        <v>62.0</v>
      </c>
      <c r="B66" s="30">
        <v>1188.0</v>
      </c>
      <c r="C66" s="518" t="s">
        <v>13661</v>
      </c>
      <c r="D66" s="94"/>
      <c r="E66" s="140"/>
      <c r="F66" s="95"/>
      <c r="G66" s="52"/>
      <c r="H66" s="8"/>
      <c r="I66" s="8"/>
      <c r="J66" s="529"/>
      <c r="K66" s="52"/>
      <c r="L66" s="563"/>
      <c r="M66" s="563"/>
      <c r="N66" s="563"/>
      <c r="O66" s="563"/>
      <c r="P66" s="14"/>
      <c r="Q66" s="14"/>
      <c r="R66" s="14"/>
      <c r="S66" s="530"/>
      <c r="T66" s="111"/>
      <c r="U66" s="111"/>
      <c r="V66" s="111"/>
      <c r="W66" s="111"/>
      <c r="X66" s="673"/>
      <c r="Y66" s="674"/>
      <c r="Z66" s="530"/>
      <c r="AA66" s="111"/>
      <c r="AB66" s="111"/>
      <c r="AC66" s="530"/>
      <c r="AD66" s="21"/>
      <c r="AE66" s="21"/>
      <c r="AF66" s="21"/>
      <c r="AG66" s="111"/>
      <c r="AH66" s="111"/>
      <c r="AI66" s="111"/>
      <c r="AJ66" s="111"/>
      <c r="AK66" s="111"/>
      <c r="AL66" s="111"/>
      <c r="AM66" s="111"/>
      <c r="AN66" s="111"/>
      <c r="AO66" s="56"/>
      <c r="AP66" s="548"/>
      <c r="AQ66" s="556"/>
      <c r="AR66" s="658" t="s">
        <v>30</v>
      </c>
      <c r="AS66" s="208">
        <v>5.0</v>
      </c>
      <c r="AT66" s="92" t="s">
        <v>31</v>
      </c>
      <c r="AU66" s="656">
        <f>ROUND(ROUND($G$47*$Q$63,0)*AP65,0)-AS66</f>
        <v>406</v>
      </c>
      <c r="AV66" s="79"/>
      <c r="AW66" s="14"/>
      <c r="AX66" s="14"/>
      <c r="AY66" s="14"/>
      <c r="AZ66" s="14"/>
    </row>
    <row r="67" ht="16.5" customHeight="1">
      <c r="A67" s="29">
        <v>62.0</v>
      </c>
      <c r="B67" s="30">
        <v>1189.0</v>
      </c>
      <c r="C67" s="518" t="s">
        <v>13662</v>
      </c>
      <c r="D67" s="173"/>
      <c r="E67" s="174"/>
      <c r="F67" s="523"/>
      <c r="G67" s="156"/>
      <c r="H67" s="527"/>
      <c r="I67" s="527"/>
      <c r="J67" s="532"/>
      <c r="K67" s="52"/>
      <c r="L67" s="8"/>
      <c r="M67" s="8"/>
      <c r="N67" s="8"/>
      <c r="O67" s="8"/>
      <c r="P67" s="8"/>
      <c r="Q67" s="8"/>
      <c r="R67" s="54"/>
      <c r="S67" s="102" t="s">
        <v>23</v>
      </c>
      <c r="T67" s="487"/>
      <c r="U67" s="487"/>
      <c r="V67" s="487"/>
      <c r="W67" s="487"/>
      <c r="X67" s="487"/>
      <c r="Y67" s="485"/>
      <c r="Z67" s="102" t="s">
        <v>24</v>
      </c>
      <c r="AA67" s="41" t="s">
        <v>21</v>
      </c>
      <c r="AB67" s="664">
        <v>0.7</v>
      </c>
      <c r="AC67" s="570"/>
      <c r="AD67" s="6"/>
      <c r="AE67" s="6"/>
      <c r="AF67" s="6"/>
      <c r="AG67" s="659"/>
      <c r="AH67" s="659"/>
      <c r="AI67" s="659"/>
      <c r="AJ67" s="659"/>
      <c r="AK67" s="659"/>
      <c r="AL67" s="659"/>
      <c r="AM67" s="659"/>
      <c r="AN67" s="659"/>
      <c r="AO67" s="41"/>
      <c r="AP67" s="60"/>
      <c r="AQ67" s="60"/>
      <c r="AR67" s="653"/>
      <c r="AS67" s="654"/>
      <c r="AT67" s="655"/>
      <c r="AU67" s="656">
        <f>ROUND(ROUND($G$47*Q63,0)*$AB$67,0)</f>
        <v>338</v>
      </c>
      <c r="AV67" s="79"/>
      <c r="AW67" s="14"/>
      <c r="AX67" s="14"/>
      <c r="AY67" s="14"/>
      <c r="AZ67" s="14"/>
    </row>
    <row r="68" ht="16.5" customHeight="1">
      <c r="A68" s="29">
        <v>62.0</v>
      </c>
      <c r="B68" s="30">
        <v>1190.0</v>
      </c>
      <c r="C68" s="518" t="s">
        <v>13663</v>
      </c>
      <c r="D68" s="173"/>
      <c r="E68" s="174"/>
      <c r="F68" s="523"/>
      <c r="G68" s="125"/>
      <c r="H68" s="83"/>
      <c r="I68" s="665"/>
      <c r="J68" s="662"/>
      <c r="K68" s="52"/>
      <c r="L68" s="8"/>
      <c r="M68" s="8"/>
      <c r="N68" s="8"/>
      <c r="O68" s="8"/>
      <c r="P68" s="8"/>
      <c r="Q68" s="8"/>
      <c r="R68" s="54"/>
      <c r="S68" s="482"/>
      <c r="Y68" s="486"/>
      <c r="Z68" s="482"/>
      <c r="AA68" s="528"/>
      <c r="AB68" s="596"/>
      <c r="AC68" s="530"/>
      <c r="AD68" s="21"/>
      <c r="AE68" s="21"/>
      <c r="AF68" s="21"/>
      <c r="AG68" s="111"/>
      <c r="AH68" s="111"/>
      <c r="AI68" s="111"/>
      <c r="AJ68" s="111"/>
      <c r="AK68" s="111"/>
      <c r="AL68" s="111"/>
      <c r="AM68" s="111"/>
      <c r="AN68" s="111"/>
      <c r="AO68" s="56"/>
      <c r="AP68" s="548"/>
      <c r="AQ68" s="548"/>
      <c r="AR68" s="658" t="s">
        <v>30</v>
      </c>
      <c r="AS68" s="208">
        <v>5.0</v>
      </c>
      <c r="AT68" s="92" t="s">
        <v>31</v>
      </c>
      <c r="AU68" s="656">
        <f>ROUND(ROUND($G$47*Q63,0)*$AB$67,0)-AS68</f>
        <v>333</v>
      </c>
      <c r="AV68" s="79"/>
      <c r="AW68" s="14"/>
      <c r="AX68" s="14"/>
      <c r="AY68" s="14"/>
      <c r="AZ68" s="14"/>
    </row>
    <row r="69" ht="16.5" customHeight="1">
      <c r="A69" s="29">
        <v>62.0</v>
      </c>
      <c r="B69" s="30">
        <v>1191.0</v>
      </c>
      <c r="C69" s="518" t="s">
        <v>13664</v>
      </c>
      <c r="D69" s="173"/>
      <c r="E69" s="174"/>
      <c r="F69" s="523"/>
      <c r="G69" s="125"/>
      <c r="H69" s="83"/>
      <c r="I69" s="665"/>
      <c r="J69" s="662"/>
      <c r="K69" s="52"/>
      <c r="L69" s="8"/>
      <c r="M69" s="8"/>
      <c r="N69" s="8"/>
      <c r="O69" s="8"/>
      <c r="P69" s="8"/>
      <c r="Q69" s="8"/>
      <c r="R69" s="54"/>
      <c r="S69" s="595"/>
      <c r="T69" s="97"/>
      <c r="U69" s="97"/>
      <c r="V69" s="97"/>
      <c r="W69" s="97"/>
      <c r="X69" s="528"/>
      <c r="Y69" s="528"/>
      <c r="Z69" s="482"/>
      <c r="AA69" s="528"/>
      <c r="AB69" s="596"/>
      <c r="AC69" s="570" t="s">
        <v>326</v>
      </c>
      <c r="AD69" s="6"/>
      <c r="AE69" s="6"/>
      <c r="AF69" s="6"/>
      <c r="AG69" s="659"/>
      <c r="AH69" s="659"/>
      <c r="AI69" s="659"/>
      <c r="AJ69" s="659"/>
      <c r="AK69" s="659"/>
      <c r="AL69" s="659"/>
      <c r="AM69" s="659"/>
      <c r="AN69" s="659"/>
      <c r="AO69" s="41" t="s">
        <v>21</v>
      </c>
      <c r="AP69" s="60">
        <f>$AP$9</f>
        <v>0.7</v>
      </c>
      <c r="AQ69" s="485"/>
      <c r="AR69" s="653"/>
      <c r="AS69" s="654"/>
      <c r="AT69" s="655"/>
      <c r="AU69" s="656">
        <f>ROUND(ROUND(ROUND($G$47*Q63,0)*$AB$67,0)*AP69,0)</f>
        <v>237</v>
      </c>
      <c r="AV69" s="79"/>
      <c r="AW69" s="14"/>
      <c r="AX69" s="14"/>
      <c r="AY69" s="14"/>
      <c r="AZ69" s="14"/>
    </row>
    <row r="70" ht="16.5" customHeight="1">
      <c r="A70" s="29">
        <v>62.0</v>
      </c>
      <c r="B70" s="30">
        <v>1192.0</v>
      </c>
      <c r="C70" s="518" t="s">
        <v>13665</v>
      </c>
      <c r="D70" s="173"/>
      <c r="E70" s="174"/>
      <c r="F70" s="523"/>
      <c r="G70" s="125"/>
      <c r="H70" s="83"/>
      <c r="I70" s="665"/>
      <c r="J70" s="662"/>
      <c r="K70" s="52"/>
      <c r="L70" s="8"/>
      <c r="M70" s="8"/>
      <c r="N70" s="8"/>
      <c r="O70" s="8"/>
      <c r="P70" s="8"/>
      <c r="Q70" s="8"/>
      <c r="R70" s="54"/>
      <c r="S70" s="595"/>
      <c r="T70" s="97"/>
      <c r="U70" s="97"/>
      <c r="V70" s="97"/>
      <c r="W70" s="97"/>
      <c r="X70" s="528"/>
      <c r="Y70" s="528"/>
      <c r="Z70" s="666"/>
      <c r="AA70" s="528"/>
      <c r="AB70" s="596"/>
      <c r="AC70" s="530"/>
      <c r="AD70" s="21"/>
      <c r="AE70" s="21"/>
      <c r="AF70" s="21"/>
      <c r="AG70" s="111"/>
      <c r="AH70" s="111"/>
      <c r="AI70" s="111"/>
      <c r="AJ70" s="111"/>
      <c r="AK70" s="111"/>
      <c r="AL70" s="111"/>
      <c r="AM70" s="111"/>
      <c r="AN70" s="111"/>
      <c r="AO70" s="56"/>
      <c r="AP70" s="548"/>
      <c r="AQ70" s="556"/>
      <c r="AR70" s="658" t="s">
        <v>30</v>
      </c>
      <c r="AS70" s="208">
        <v>5.0</v>
      </c>
      <c r="AT70" s="92" t="s">
        <v>31</v>
      </c>
      <c r="AU70" s="656">
        <f>ROUND(ROUND(ROUND($G$47*Q63,0)*$AB$67,0)*AP69,0)-AS70</f>
        <v>232</v>
      </c>
      <c r="AV70" s="79"/>
      <c r="AW70" s="14"/>
      <c r="AX70" s="14"/>
      <c r="AY70" s="14"/>
      <c r="AZ70" s="14"/>
    </row>
    <row r="71" ht="16.5" customHeight="1">
      <c r="A71" s="29">
        <v>62.0</v>
      </c>
      <c r="B71" s="30">
        <v>1193.0</v>
      </c>
      <c r="C71" s="518" t="s">
        <v>13666</v>
      </c>
      <c r="D71" s="173"/>
      <c r="E71" s="174"/>
      <c r="F71" s="523"/>
      <c r="G71" s="52"/>
      <c r="H71" s="8"/>
      <c r="I71" s="665"/>
      <c r="J71" s="662"/>
      <c r="K71" s="52"/>
      <c r="L71" s="8"/>
      <c r="M71" s="8"/>
      <c r="N71" s="8"/>
      <c r="O71" s="8"/>
      <c r="P71" s="8"/>
      <c r="Q71" s="8"/>
      <c r="R71" s="54"/>
      <c r="S71" s="595"/>
      <c r="T71" s="97"/>
      <c r="U71" s="97"/>
      <c r="V71" s="97"/>
      <c r="W71" s="97"/>
      <c r="X71" s="528"/>
      <c r="Y71" s="528"/>
      <c r="Z71" s="666"/>
      <c r="AA71" s="528"/>
      <c r="AB71" s="596"/>
      <c r="AC71" s="570" t="s">
        <v>329</v>
      </c>
      <c r="AD71" s="6"/>
      <c r="AE71" s="6"/>
      <c r="AF71" s="6"/>
      <c r="AG71" s="659"/>
      <c r="AH71" s="659"/>
      <c r="AI71" s="659"/>
      <c r="AJ71" s="659"/>
      <c r="AK71" s="659"/>
      <c r="AL71" s="659"/>
      <c r="AM71" s="659"/>
      <c r="AN71" s="659"/>
      <c r="AO71" s="83" t="s">
        <v>21</v>
      </c>
      <c r="AP71" s="528">
        <f>$AP$11</f>
        <v>0.85</v>
      </c>
      <c r="AQ71" s="486"/>
      <c r="AR71" s="653"/>
      <c r="AS71" s="654"/>
      <c r="AT71" s="655"/>
      <c r="AU71" s="656">
        <f>ROUND(ROUND(ROUND($G$47*Q63,0)*$AB$67,0)*AP71,0)</f>
        <v>287</v>
      </c>
      <c r="AV71" s="79"/>
      <c r="AW71" s="14"/>
      <c r="AX71" s="14"/>
      <c r="AY71" s="14"/>
      <c r="AZ71" s="14"/>
    </row>
    <row r="72" ht="16.5" customHeight="1">
      <c r="A72" s="29">
        <v>62.0</v>
      </c>
      <c r="B72" s="30">
        <v>1194.0</v>
      </c>
      <c r="C72" s="518" t="s">
        <v>13667</v>
      </c>
      <c r="D72" s="173"/>
      <c r="E72" s="174"/>
      <c r="F72" s="523"/>
      <c r="G72" s="52"/>
      <c r="H72" s="8"/>
      <c r="I72" s="665"/>
      <c r="J72" s="662"/>
      <c r="K72" s="52"/>
      <c r="L72" s="8"/>
      <c r="M72" s="8"/>
      <c r="N72" s="8"/>
      <c r="O72" s="8"/>
      <c r="P72" s="8"/>
      <c r="Q72" s="8"/>
      <c r="R72" s="54"/>
      <c r="S72" s="595"/>
      <c r="T72" s="97"/>
      <c r="U72" s="97"/>
      <c r="V72" s="97"/>
      <c r="W72" s="97"/>
      <c r="X72" s="528"/>
      <c r="Y72" s="528"/>
      <c r="Z72" s="667"/>
      <c r="AA72" s="548"/>
      <c r="AB72" s="526"/>
      <c r="AC72" s="530"/>
      <c r="AD72" s="21"/>
      <c r="AE72" s="21"/>
      <c r="AF72" s="21"/>
      <c r="AG72" s="111"/>
      <c r="AH72" s="111"/>
      <c r="AI72" s="111"/>
      <c r="AJ72" s="111"/>
      <c r="AK72" s="111"/>
      <c r="AL72" s="111"/>
      <c r="AM72" s="111"/>
      <c r="AN72" s="111"/>
      <c r="AO72" s="56"/>
      <c r="AP72" s="548"/>
      <c r="AQ72" s="556"/>
      <c r="AR72" s="658" t="s">
        <v>30</v>
      </c>
      <c r="AS72" s="208">
        <v>5.0</v>
      </c>
      <c r="AT72" s="92" t="s">
        <v>31</v>
      </c>
      <c r="AU72" s="656">
        <f>ROUND(ROUND(ROUND($G$47*Q63,0)*$AB$67,0)*AP71,0)-AS72</f>
        <v>282</v>
      </c>
      <c r="AV72" s="79"/>
      <c r="AW72" s="14"/>
      <c r="AX72" s="14"/>
      <c r="AY72" s="14"/>
      <c r="AZ72" s="14"/>
    </row>
    <row r="73" ht="16.5" customHeight="1">
      <c r="A73" s="29">
        <v>62.0</v>
      </c>
      <c r="B73" s="30">
        <v>1195.0</v>
      </c>
      <c r="C73" s="518" t="s">
        <v>13668</v>
      </c>
      <c r="D73" s="173"/>
      <c r="E73" s="174"/>
      <c r="F73" s="523"/>
      <c r="G73" s="156"/>
      <c r="H73" s="527"/>
      <c r="I73" s="527"/>
      <c r="J73" s="532"/>
      <c r="K73" s="52"/>
      <c r="L73" s="8"/>
      <c r="M73" s="8"/>
      <c r="N73" s="8"/>
      <c r="O73" s="8"/>
      <c r="P73" s="8"/>
      <c r="Q73" s="8"/>
      <c r="R73" s="54"/>
      <c r="S73" s="595"/>
      <c r="T73" s="97"/>
      <c r="U73" s="97"/>
      <c r="V73" s="97"/>
      <c r="W73" s="97"/>
      <c r="X73" s="97"/>
      <c r="Y73" s="97"/>
      <c r="Z73" s="102" t="s">
        <v>27</v>
      </c>
      <c r="AA73" s="41" t="s">
        <v>21</v>
      </c>
      <c r="AB73" s="664">
        <v>0.5</v>
      </c>
      <c r="AC73" s="570"/>
      <c r="AD73" s="6"/>
      <c r="AE73" s="6"/>
      <c r="AF73" s="6"/>
      <c r="AG73" s="659"/>
      <c r="AH73" s="659"/>
      <c r="AI73" s="659"/>
      <c r="AJ73" s="659"/>
      <c r="AK73" s="659"/>
      <c r="AL73" s="659"/>
      <c r="AM73" s="659"/>
      <c r="AN73" s="659"/>
      <c r="AO73" s="41"/>
      <c r="AP73" s="60"/>
      <c r="AQ73" s="60"/>
      <c r="AR73" s="653"/>
      <c r="AS73" s="654"/>
      <c r="AT73" s="655"/>
      <c r="AU73" s="656">
        <f>ROUND(ROUND($G$47*Q63,0)*$AB$73,0)</f>
        <v>242</v>
      </c>
      <c r="AV73" s="79"/>
      <c r="AW73" s="14"/>
      <c r="AX73" s="14"/>
      <c r="AY73" s="14"/>
      <c r="AZ73" s="14"/>
    </row>
    <row r="74" ht="16.5" customHeight="1">
      <c r="A74" s="29">
        <v>62.0</v>
      </c>
      <c r="B74" s="30">
        <v>1196.0</v>
      </c>
      <c r="C74" s="518" t="s">
        <v>13669</v>
      </c>
      <c r="D74" s="173"/>
      <c r="E74" s="174"/>
      <c r="F74" s="523"/>
      <c r="G74" s="125"/>
      <c r="H74" s="83"/>
      <c r="I74" s="665"/>
      <c r="J74" s="662"/>
      <c r="K74" s="52"/>
      <c r="L74" s="8"/>
      <c r="M74" s="8"/>
      <c r="N74" s="8"/>
      <c r="O74" s="8"/>
      <c r="P74" s="8"/>
      <c r="Q74" s="8"/>
      <c r="R74" s="54"/>
      <c r="S74" s="595"/>
      <c r="T74" s="97"/>
      <c r="U74" s="97"/>
      <c r="V74" s="97"/>
      <c r="W74" s="97"/>
      <c r="X74" s="528"/>
      <c r="Y74" s="528"/>
      <c r="Z74" s="482"/>
      <c r="AA74" s="528"/>
      <c r="AB74" s="528"/>
      <c r="AC74" s="530"/>
      <c r="AD74" s="21"/>
      <c r="AE74" s="21"/>
      <c r="AF74" s="21"/>
      <c r="AG74" s="111"/>
      <c r="AH74" s="111"/>
      <c r="AI74" s="111"/>
      <c r="AJ74" s="111"/>
      <c r="AK74" s="111"/>
      <c r="AL74" s="111"/>
      <c r="AM74" s="111"/>
      <c r="AN74" s="111"/>
      <c r="AO74" s="56"/>
      <c r="AP74" s="548"/>
      <c r="AQ74" s="548"/>
      <c r="AR74" s="658" t="s">
        <v>30</v>
      </c>
      <c r="AS74" s="208">
        <v>5.0</v>
      </c>
      <c r="AT74" s="92" t="s">
        <v>31</v>
      </c>
      <c r="AU74" s="656">
        <f>ROUND(ROUND($G$47*Q63,0)*$AB$73,0)-AS74</f>
        <v>237</v>
      </c>
      <c r="AV74" s="79"/>
      <c r="AW74" s="14"/>
      <c r="AX74" s="14"/>
      <c r="AY74" s="14"/>
      <c r="AZ74" s="14"/>
    </row>
    <row r="75" ht="16.5" customHeight="1">
      <c r="A75" s="29">
        <v>62.0</v>
      </c>
      <c r="B75" s="30">
        <v>1197.0</v>
      </c>
      <c r="C75" s="518" t="s">
        <v>13670</v>
      </c>
      <c r="D75" s="173"/>
      <c r="E75" s="174"/>
      <c r="F75" s="523"/>
      <c r="G75" s="125"/>
      <c r="H75" s="83"/>
      <c r="I75" s="665"/>
      <c r="J75" s="662"/>
      <c r="K75" s="52"/>
      <c r="L75" s="8"/>
      <c r="M75" s="8"/>
      <c r="N75" s="8"/>
      <c r="O75" s="8"/>
      <c r="P75" s="8"/>
      <c r="Q75" s="8"/>
      <c r="R75" s="54"/>
      <c r="S75" s="595"/>
      <c r="T75" s="97"/>
      <c r="U75" s="97"/>
      <c r="V75" s="97"/>
      <c r="W75" s="97"/>
      <c r="X75" s="528"/>
      <c r="Y75" s="528"/>
      <c r="Z75" s="482"/>
      <c r="AA75" s="528"/>
      <c r="AB75" s="528"/>
      <c r="AC75" s="570" t="s">
        <v>326</v>
      </c>
      <c r="AD75" s="6"/>
      <c r="AE75" s="6"/>
      <c r="AF75" s="6"/>
      <c r="AG75" s="659"/>
      <c r="AH75" s="659"/>
      <c r="AI75" s="659"/>
      <c r="AJ75" s="659"/>
      <c r="AK75" s="659"/>
      <c r="AL75" s="659"/>
      <c r="AM75" s="659"/>
      <c r="AN75" s="659"/>
      <c r="AO75" s="41" t="s">
        <v>21</v>
      </c>
      <c r="AP75" s="60">
        <f>$AP$9</f>
        <v>0.7</v>
      </c>
      <c r="AQ75" s="485"/>
      <c r="AR75" s="653"/>
      <c r="AS75" s="654"/>
      <c r="AT75" s="655"/>
      <c r="AU75" s="675">
        <f>ROUND(ROUND(ROUND($G$47*Q63,0)*$AB$73,0)*AP75,0)</f>
        <v>169</v>
      </c>
      <c r="AV75" s="79"/>
      <c r="AW75" s="14"/>
      <c r="AX75" s="14"/>
      <c r="AY75" s="14"/>
      <c r="AZ75" s="14"/>
    </row>
    <row r="76" ht="16.5" customHeight="1">
      <c r="A76" s="29">
        <v>62.0</v>
      </c>
      <c r="B76" s="30">
        <v>1198.0</v>
      </c>
      <c r="C76" s="518" t="s">
        <v>13671</v>
      </c>
      <c r="D76" s="173"/>
      <c r="E76" s="174"/>
      <c r="F76" s="523"/>
      <c r="G76" s="125"/>
      <c r="H76" s="83"/>
      <c r="I76" s="665"/>
      <c r="J76" s="662"/>
      <c r="K76" s="52"/>
      <c r="L76" s="8"/>
      <c r="M76" s="8"/>
      <c r="N76" s="8"/>
      <c r="O76" s="8"/>
      <c r="P76" s="8"/>
      <c r="Q76" s="8"/>
      <c r="R76" s="54"/>
      <c r="S76" s="595"/>
      <c r="T76" s="97"/>
      <c r="U76" s="97"/>
      <c r="V76" s="97"/>
      <c r="W76" s="97"/>
      <c r="X76" s="528"/>
      <c r="Y76" s="528"/>
      <c r="Z76" s="666"/>
      <c r="AA76" s="528"/>
      <c r="AB76" s="528"/>
      <c r="AC76" s="530"/>
      <c r="AD76" s="21"/>
      <c r="AE76" s="21"/>
      <c r="AF76" s="21"/>
      <c r="AG76" s="111"/>
      <c r="AH76" s="111"/>
      <c r="AI76" s="111"/>
      <c r="AJ76" s="111"/>
      <c r="AK76" s="111"/>
      <c r="AL76" s="111"/>
      <c r="AM76" s="111"/>
      <c r="AN76" s="111"/>
      <c r="AO76" s="56"/>
      <c r="AP76" s="548"/>
      <c r="AQ76" s="556"/>
      <c r="AR76" s="658" t="s">
        <v>30</v>
      </c>
      <c r="AS76" s="208">
        <v>5.0</v>
      </c>
      <c r="AT76" s="92" t="s">
        <v>31</v>
      </c>
      <c r="AU76" s="675">
        <f>ROUND(ROUND(ROUND($G$47*Q63,0)*$AB$73,0)*AP75,0)-AS76</f>
        <v>164</v>
      </c>
      <c r="AV76" s="79"/>
      <c r="AW76" s="14"/>
      <c r="AX76" s="14"/>
      <c r="AY76" s="14"/>
      <c r="AZ76" s="14"/>
    </row>
    <row r="77" ht="16.5" customHeight="1">
      <c r="A77" s="29">
        <v>62.0</v>
      </c>
      <c r="B77" s="30">
        <v>1199.0</v>
      </c>
      <c r="C77" s="518" t="s">
        <v>13672</v>
      </c>
      <c r="D77" s="173"/>
      <c r="E77" s="174"/>
      <c r="F77" s="523"/>
      <c r="G77" s="125"/>
      <c r="H77" s="83"/>
      <c r="I77" s="665"/>
      <c r="J77" s="662"/>
      <c r="K77" s="52"/>
      <c r="L77" s="8"/>
      <c r="M77" s="8"/>
      <c r="N77" s="8"/>
      <c r="O77" s="8"/>
      <c r="P77" s="8"/>
      <c r="Q77" s="8"/>
      <c r="R77" s="54"/>
      <c r="S77" s="595"/>
      <c r="T77" s="97"/>
      <c r="U77" s="97"/>
      <c r="V77" s="97"/>
      <c r="W77" s="97"/>
      <c r="X77" s="528"/>
      <c r="Y77" s="528"/>
      <c r="Z77" s="666"/>
      <c r="AA77" s="528"/>
      <c r="AB77" s="528"/>
      <c r="AC77" s="570" t="s">
        <v>329</v>
      </c>
      <c r="AD77" s="6"/>
      <c r="AE77" s="6"/>
      <c r="AF77" s="6"/>
      <c r="AG77" s="659"/>
      <c r="AH77" s="659"/>
      <c r="AI77" s="659"/>
      <c r="AJ77" s="659"/>
      <c r="AK77" s="659"/>
      <c r="AL77" s="659"/>
      <c r="AM77" s="659"/>
      <c r="AN77" s="659"/>
      <c r="AO77" s="83" t="s">
        <v>21</v>
      </c>
      <c r="AP77" s="528">
        <f>$AP$11</f>
        <v>0.85</v>
      </c>
      <c r="AQ77" s="486"/>
      <c r="AR77" s="653"/>
      <c r="AS77" s="654"/>
      <c r="AT77" s="655"/>
      <c r="AU77" s="656">
        <f>ROUND(ROUND(ROUND($G$47*Q63,0)*$AB$73,0)*AP77,0)</f>
        <v>206</v>
      </c>
      <c r="AV77" s="79"/>
      <c r="AW77" s="14"/>
      <c r="AX77" s="14"/>
      <c r="AY77" s="14"/>
      <c r="AZ77" s="14"/>
    </row>
    <row r="78" ht="16.5" customHeight="1">
      <c r="A78" s="29">
        <v>62.0</v>
      </c>
      <c r="B78" s="30">
        <v>1200.0</v>
      </c>
      <c r="C78" s="518" t="s">
        <v>13673</v>
      </c>
      <c r="D78" s="173"/>
      <c r="E78" s="174"/>
      <c r="F78" s="523"/>
      <c r="G78" s="52"/>
      <c r="H78" s="8"/>
      <c r="I78" s="665"/>
      <c r="J78" s="662"/>
      <c r="K78" s="52"/>
      <c r="L78" s="8"/>
      <c r="M78" s="8"/>
      <c r="N78" s="8"/>
      <c r="O78" s="8"/>
      <c r="P78" s="8"/>
      <c r="Q78" s="8"/>
      <c r="R78" s="54"/>
      <c r="S78" s="530"/>
      <c r="T78" s="111"/>
      <c r="U78" s="111"/>
      <c r="V78" s="111"/>
      <c r="W78" s="111"/>
      <c r="X78" s="548"/>
      <c r="Y78" s="548"/>
      <c r="Z78" s="667"/>
      <c r="AA78" s="548"/>
      <c r="AB78" s="548"/>
      <c r="AC78" s="530"/>
      <c r="AD78" s="21"/>
      <c r="AE78" s="21"/>
      <c r="AF78" s="21"/>
      <c r="AG78" s="111"/>
      <c r="AH78" s="111"/>
      <c r="AI78" s="111"/>
      <c r="AJ78" s="111"/>
      <c r="AK78" s="111"/>
      <c r="AL78" s="111"/>
      <c r="AM78" s="111"/>
      <c r="AN78" s="111"/>
      <c r="AO78" s="56"/>
      <c r="AP78" s="548"/>
      <c r="AQ78" s="556"/>
      <c r="AR78" s="658" t="s">
        <v>30</v>
      </c>
      <c r="AS78" s="208">
        <v>5.0</v>
      </c>
      <c r="AT78" s="92" t="s">
        <v>31</v>
      </c>
      <c r="AU78" s="656">
        <f>ROUND(ROUND(ROUND($G$47*Q63,0)*$AB$73,0)*AP77,0)-AS78</f>
        <v>201</v>
      </c>
      <c r="AV78" s="79"/>
      <c r="AW78" s="14"/>
      <c r="AX78" s="14"/>
      <c r="AY78" s="14"/>
      <c r="AZ78" s="14"/>
    </row>
    <row r="79" ht="16.5" customHeight="1">
      <c r="A79" s="29">
        <v>62.0</v>
      </c>
      <c r="B79" s="30">
        <v>1211.0</v>
      </c>
      <c r="C79" s="518" t="s">
        <v>13674</v>
      </c>
      <c r="D79" s="102" t="s">
        <v>13675</v>
      </c>
      <c r="E79" s="487"/>
      <c r="F79" s="485"/>
      <c r="G79" s="37" t="s">
        <v>13676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38"/>
      <c r="X79" s="38"/>
      <c r="Y79" s="38"/>
      <c r="Z79" s="38"/>
      <c r="AA79" s="38"/>
      <c r="AB79" s="38"/>
      <c r="AC79" s="520"/>
      <c r="AD79" s="6"/>
      <c r="AE79" s="6"/>
      <c r="AF79" s="6"/>
      <c r="AG79" s="38"/>
      <c r="AH79" s="38"/>
      <c r="AI79" s="38"/>
      <c r="AJ79" s="38"/>
      <c r="AK79" s="38"/>
      <c r="AL79" s="38"/>
      <c r="AM79" s="38"/>
      <c r="AN79" s="38"/>
      <c r="AO79" s="38"/>
      <c r="AP79" s="6"/>
      <c r="AQ79" s="225"/>
      <c r="AR79" s="653"/>
      <c r="AS79" s="654"/>
      <c r="AT79" s="655"/>
      <c r="AU79" s="656">
        <f>ROUND(L80,0)</f>
        <v>337</v>
      </c>
      <c r="AV79" s="79"/>
      <c r="AW79" s="14"/>
      <c r="AX79" s="14"/>
      <c r="AY79" s="14"/>
      <c r="AZ79" s="14"/>
    </row>
    <row r="80" ht="16.5" customHeight="1">
      <c r="A80" s="29">
        <v>62.0</v>
      </c>
      <c r="B80" s="30">
        <v>1214.0</v>
      </c>
      <c r="C80" s="518" t="s">
        <v>13677</v>
      </c>
      <c r="D80" s="482"/>
      <c r="F80" s="486"/>
      <c r="G80" s="52"/>
      <c r="H80" s="8"/>
      <c r="I80" s="8"/>
      <c r="J80" s="8"/>
      <c r="K80" s="8"/>
      <c r="L80" s="676">
        <v>337.0</v>
      </c>
      <c r="M80" s="638"/>
      <c r="N80" s="661"/>
      <c r="O80" s="677" t="s">
        <v>9</v>
      </c>
      <c r="P80" s="99"/>
      <c r="Q80" s="8"/>
      <c r="R80" s="8"/>
      <c r="S80" s="8"/>
      <c r="T80" s="8"/>
      <c r="U80" s="8"/>
      <c r="V80" s="678"/>
      <c r="W80" s="97"/>
      <c r="X80" s="97"/>
      <c r="Y80" s="97"/>
      <c r="Z80" s="97"/>
      <c r="AA80" s="97"/>
      <c r="AB80" s="97"/>
      <c r="AC80" s="530"/>
      <c r="AD80" s="21"/>
      <c r="AE80" s="21"/>
      <c r="AF80" s="21"/>
      <c r="AG80" s="111"/>
      <c r="AH80" s="111"/>
      <c r="AI80" s="111"/>
      <c r="AJ80" s="111"/>
      <c r="AK80" s="111"/>
      <c r="AL80" s="111"/>
      <c r="AM80" s="111"/>
      <c r="AN80" s="111"/>
      <c r="AO80" s="56"/>
      <c r="AP80" s="548"/>
      <c r="AQ80" s="556"/>
      <c r="AR80" s="658" t="s">
        <v>30</v>
      </c>
      <c r="AS80" s="208">
        <v>5.0</v>
      </c>
      <c r="AT80" s="92" t="s">
        <v>31</v>
      </c>
      <c r="AU80" s="656">
        <f>ROUND(L80,0)-AS80</f>
        <v>332</v>
      </c>
      <c r="AV80" s="79"/>
      <c r="AW80" s="14"/>
      <c r="AX80" s="14"/>
      <c r="AY80" s="14"/>
      <c r="AZ80" s="14"/>
    </row>
    <row r="81" ht="16.5" customHeight="1">
      <c r="A81" s="29">
        <v>62.0</v>
      </c>
      <c r="B81" s="30">
        <v>1212.0</v>
      </c>
      <c r="C81" s="518" t="s">
        <v>13678</v>
      </c>
      <c r="D81" s="482"/>
      <c r="F81" s="486"/>
      <c r="G81" s="52"/>
      <c r="H81" s="8"/>
      <c r="I81" s="8"/>
      <c r="J81" s="8"/>
      <c r="K81" s="8"/>
      <c r="L81" s="83"/>
      <c r="M81" s="83"/>
      <c r="N81" s="8"/>
      <c r="O81" s="99"/>
      <c r="P81" s="99"/>
      <c r="Q81" s="8"/>
      <c r="R81" s="8"/>
      <c r="S81" s="8"/>
      <c r="T81" s="8"/>
      <c r="U81" s="8"/>
      <c r="V81" s="678"/>
      <c r="W81" s="97"/>
      <c r="X81" s="97"/>
      <c r="Y81" s="97"/>
      <c r="Z81" s="97"/>
      <c r="AA81" s="97"/>
      <c r="AB81" s="97"/>
      <c r="AC81" s="570" t="s">
        <v>326</v>
      </c>
      <c r="AD81" s="6"/>
      <c r="AE81" s="6"/>
      <c r="AF81" s="6"/>
      <c r="AG81" s="659"/>
      <c r="AH81" s="659"/>
      <c r="AI81" s="659"/>
      <c r="AJ81" s="659"/>
      <c r="AK81" s="659"/>
      <c r="AL81" s="659"/>
      <c r="AM81" s="659"/>
      <c r="AN81" s="659"/>
      <c r="AO81" s="41" t="s">
        <v>21</v>
      </c>
      <c r="AP81" s="60">
        <f>$AP$9</f>
        <v>0.7</v>
      </c>
      <c r="AQ81" s="485"/>
      <c r="AR81" s="653"/>
      <c r="AS81" s="654"/>
      <c r="AT81" s="655"/>
      <c r="AU81" s="656">
        <f>ROUND(L80*AP81,0)</f>
        <v>236</v>
      </c>
      <c r="AV81" s="79"/>
      <c r="AW81" s="14"/>
      <c r="AX81" s="14"/>
      <c r="AY81" s="14"/>
      <c r="AZ81" s="14"/>
    </row>
    <row r="82" ht="16.5" customHeight="1">
      <c r="A82" s="29">
        <v>62.0</v>
      </c>
      <c r="B82" s="30">
        <v>1215.0</v>
      </c>
      <c r="C82" s="518" t="s">
        <v>13679</v>
      </c>
      <c r="D82" s="482"/>
      <c r="F82" s="486"/>
      <c r="G82" s="52"/>
      <c r="H82" s="8"/>
      <c r="I82" s="8"/>
      <c r="J82" s="8"/>
      <c r="K82" s="8"/>
      <c r="L82" s="83"/>
      <c r="M82" s="83"/>
      <c r="N82" s="8"/>
      <c r="O82" s="99"/>
      <c r="P82" s="99"/>
      <c r="Q82" s="8"/>
      <c r="R82" s="8"/>
      <c r="S82" s="8"/>
      <c r="T82" s="8"/>
      <c r="U82" s="8"/>
      <c r="V82" s="678"/>
      <c r="W82" s="97"/>
      <c r="X82" s="97"/>
      <c r="Y82" s="97"/>
      <c r="Z82" s="97"/>
      <c r="AA82" s="97"/>
      <c r="AB82" s="97"/>
      <c r="AC82" s="530"/>
      <c r="AD82" s="21"/>
      <c r="AE82" s="21"/>
      <c r="AF82" s="21"/>
      <c r="AG82" s="111"/>
      <c r="AH82" s="111"/>
      <c r="AI82" s="111"/>
      <c r="AJ82" s="111"/>
      <c r="AK82" s="111"/>
      <c r="AL82" s="111"/>
      <c r="AM82" s="111"/>
      <c r="AN82" s="111"/>
      <c r="AO82" s="56"/>
      <c r="AP82" s="548"/>
      <c r="AQ82" s="556"/>
      <c r="AR82" s="658" t="s">
        <v>30</v>
      </c>
      <c r="AS82" s="208">
        <v>5.0</v>
      </c>
      <c r="AT82" s="92" t="s">
        <v>31</v>
      </c>
      <c r="AU82" s="656">
        <f>ROUND(L80*AP81,0)-AS82</f>
        <v>231</v>
      </c>
      <c r="AV82" s="79"/>
      <c r="AW82" s="14"/>
      <c r="AX82" s="14"/>
      <c r="AY82" s="14"/>
      <c r="AZ82" s="14"/>
    </row>
    <row r="83" ht="16.5" customHeight="1">
      <c r="A83" s="29">
        <v>62.0</v>
      </c>
      <c r="B83" s="30">
        <v>1213.0</v>
      </c>
      <c r="C83" s="518" t="s">
        <v>13680</v>
      </c>
      <c r="D83" s="156"/>
      <c r="E83" s="527"/>
      <c r="F83" s="532"/>
      <c r="G83" s="52"/>
      <c r="H83" s="8"/>
      <c r="I83" s="8"/>
      <c r="J83" s="8"/>
      <c r="K83" s="8"/>
      <c r="L83" s="83"/>
      <c r="M83" s="83"/>
      <c r="N83" s="8"/>
      <c r="O83" s="99"/>
      <c r="P83" s="99"/>
      <c r="Q83" s="8"/>
      <c r="R83" s="8"/>
      <c r="S83" s="8"/>
      <c r="T83" s="8"/>
      <c r="U83" s="8"/>
      <c r="V83" s="678"/>
      <c r="W83" s="97"/>
      <c r="X83" s="97"/>
      <c r="Y83" s="97"/>
      <c r="Z83" s="97"/>
      <c r="AA83" s="97"/>
      <c r="AB83" s="594"/>
      <c r="AC83" s="570" t="s">
        <v>329</v>
      </c>
      <c r="AD83" s="6"/>
      <c r="AE83" s="6"/>
      <c r="AF83" s="6"/>
      <c r="AG83" s="659"/>
      <c r="AH83" s="659"/>
      <c r="AI83" s="659"/>
      <c r="AJ83" s="659"/>
      <c r="AK83" s="659"/>
      <c r="AL83" s="659"/>
      <c r="AM83" s="659"/>
      <c r="AN83" s="659"/>
      <c r="AO83" s="83" t="s">
        <v>21</v>
      </c>
      <c r="AP83" s="528">
        <f>$AP$11</f>
        <v>0.85</v>
      </c>
      <c r="AQ83" s="486"/>
      <c r="AR83" s="653"/>
      <c r="AS83" s="654"/>
      <c r="AT83" s="655"/>
      <c r="AU83" s="656">
        <f>ROUND(L80*AP83,0)</f>
        <v>286</v>
      </c>
      <c r="AV83" s="79"/>
      <c r="AW83" s="14"/>
      <c r="AX83" s="14"/>
      <c r="AY83" s="14"/>
      <c r="AZ83" s="14"/>
    </row>
    <row r="84" ht="16.5" customHeight="1">
      <c r="A84" s="29">
        <v>62.0</v>
      </c>
      <c r="B84" s="30">
        <v>1216.0</v>
      </c>
      <c r="C84" s="518" t="s">
        <v>13681</v>
      </c>
      <c r="D84" s="156"/>
      <c r="E84" s="527"/>
      <c r="F84" s="532"/>
      <c r="G84" s="227"/>
      <c r="H84" s="22"/>
      <c r="I84" s="22"/>
      <c r="J84" s="22"/>
      <c r="K84" s="22"/>
      <c r="L84" s="56"/>
      <c r="M84" s="56"/>
      <c r="N84" s="22"/>
      <c r="O84" s="24"/>
      <c r="P84" s="24"/>
      <c r="Q84" s="22"/>
      <c r="R84" s="22"/>
      <c r="S84" s="22"/>
      <c r="T84" s="22"/>
      <c r="U84" s="22"/>
      <c r="V84" s="679"/>
      <c r="W84" s="111"/>
      <c r="X84" s="111"/>
      <c r="Y84" s="111"/>
      <c r="Z84" s="111"/>
      <c r="AA84" s="111"/>
      <c r="AB84" s="680"/>
      <c r="AC84" s="530"/>
      <c r="AD84" s="21"/>
      <c r="AE84" s="21"/>
      <c r="AF84" s="21"/>
      <c r="AG84" s="111"/>
      <c r="AH84" s="111"/>
      <c r="AI84" s="111"/>
      <c r="AJ84" s="111"/>
      <c r="AK84" s="111"/>
      <c r="AL84" s="111"/>
      <c r="AM84" s="111"/>
      <c r="AN84" s="111"/>
      <c r="AO84" s="56"/>
      <c r="AP84" s="548"/>
      <c r="AQ84" s="556"/>
      <c r="AR84" s="658" t="s">
        <v>30</v>
      </c>
      <c r="AS84" s="208">
        <v>5.0</v>
      </c>
      <c r="AT84" s="92" t="s">
        <v>31</v>
      </c>
      <c r="AU84" s="656">
        <f>ROUND(L80*AP83,0)-AS84</f>
        <v>281</v>
      </c>
      <c r="AV84" s="79"/>
      <c r="AW84" s="14"/>
      <c r="AX84" s="14"/>
      <c r="AY84" s="14"/>
      <c r="AZ84" s="14"/>
    </row>
    <row r="85" ht="16.5" customHeight="1">
      <c r="A85" s="29">
        <v>62.0</v>
      </c>
      <c r="B85" s="30">
        <v>1221.0</v>
      </c>
      <c r="C85" s="518" t="s">
        <v>13682</v>
      </c>
      <c r="D85" s="156"/>
      <c r="E85" s="527"/>
      <c r="F85" s="532"/>
      <c r="G85" s="37" t="s">
        <v>13683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38"/>
      <c r="X85" s="38"/>
      <c r="Y85" s="38"/>
      <c r="Z85" s="38"/>
      <c r="AA85" s="38"/>
      <c r="AB85" s="38"/>
      <c r="AC85" s="520"/>
      <c r="AD85" s="6"/>
      <c r="AE85" s="6"/>
      <c r="AF85" s="6"/>
      <c r="AG85" s="38"/>
      <c r="AH85" s="38"/>
      <c r="AI85" s="38"/>
      <c r="AJ85" s="38"/>
      <c r="AK85" s="38"/>
      <c r="AL85" s="38"/>
      <c r="AM85" s="38"/>
      <c r="AN85" s="38"/>
      <c r="AO85" s="38"/>
      <c r="AP85" s="6"/>
      <c r="AQ85" s="225"/>
      <c r="AR85" s="653"/>
      <c r="AS85" s="654"/>
      <c r="AT85" s="655"/>
      <c r="AU85" s="656">
        <f>ROUND(L86,0)</f>
        <v>449</v>
      </c>
      <c r="AV85" s="79"/>
      <c r="AW85" s="14"/>
      <c r="AX85" s="14"/>
      <c r="AY85" s="14"/>
      <c r="AZ85" s="14"/>
    </row>
    <row r="86" ht="16.5" customHeight="1">
      <c r="A86" s="29">
        <v>62.0</v>
      </c>
      <c r="B86" s="30">
        <v>1224.0</v>
      </c>
      <c r="C86" s="518" t="s">
        <v>13684</v>
      </c>
      <c r="D86" s="156"/>
      <c r="E86" s="527"/>
      <c r="F86" s="532"/>
      <c r="G86" s="52"/>
      <c r="H86" s="8"/>
      <c r="I86" s="8"/>
      <c r="J86" s="8"/>
      <c r="K86" s="8"/>
      <c r="L86" s="676">
        <v>449.0</v>
      </c>
      <c r="M86" s="638"/>
      <c r="N86" s="8"/>
      <c r="O86" s="677" t="s">
        <v>9</v>
      </c>
      <c r="P86" s="99"/>
      <c r="Q86" s="8"/>
      <c r="R86" s="8"/>
      <c r="S86" s="8"/>
      <c r="T86" s="8"/>
      <c r="U86" s="8"/>
      <c r="V86" s="678"/>
      <c r="W86" s="97"/>
      <c r="X86" s="97"/>
      <c r="Y86" s="97"/>
      <c r="Z86" s="97"/>
      <c r="AA86" s="97"/>
      <c r="AB86" s="97"/>
      <c r="AC86" s="530"/>
      <c r="AD86" s="21"/>
      <c r="AE86" s="21"/>
      <c r="AF86" s="21"/>
      <c r="AG86" s="111"/>
      <c r="AH86" s="111"/>
      <c r="AI86" s="111"/>
      <c r="AJ86" s="111"/>
      <c r="AK86" s="111"/>
      <c r="AL86" s="111"/>
      <c r="AM86" s="111"/>
      <c r="AN86" s="111"/>
      <c r="AO86" s="56"/>
      <c r="AP86" s="548"/>
      <c r="AQ86" s="556"/>
      <c r="AR86" s="658" t="s">
        <v>30</v>
      </c>
      <c r="AS86" s="208">
        <v>5.0</v>
      </c>
      <c r="AT86" s="92" t="s">
        <v>31</v>
      </c>
      <c r="AU86" s="656">
        <f>ROUND(L86,0)-AS86</f>
        <v>444</v>
      </c>
      <c r="AV86" s="79"/>
      <c r="AW86" s="14"/>
      <c r="AX86" s="14"/>
      <c r="AY86" s="14"/>
      <c r="AZ86" s="14"/>
    </row>
    <row r="87" ht="16.5" customHeight="1">
      <c r="A87" s="29">
        <v>62.0</v>
      </c>
      <c r="B87" s="30">
        <v>1222.0</v>
      </c>
      <c r="C87" s="518" t="s">
        <v>13685</v>
      </c>
      <c r="D87" s="156"/>
      <c r="E87" s="527"/>
      <c r="F87" s="532"/>
      <c r="G87" s="52"/>
      <c r="H87" s="8"/>
      <c r="I87" s="8"/>
      <c r="J87" s="8"/>
      <c r="K87" s="8"/>
      <c r="L87" s="83"/>
      <c r="M87" s="83"/>
      <c r="N87" s="8"/>
      <c r="O87" s="99"/>
      <c r="P87" s="99"/>
      <c r="Q87" s="8"/>
      <c r="R87" s="8"/>
      <c r="S87" s="8"/>
      <c r="T87" s="8"/>
      <c r="U87" s="8"/>
      <c r="V87" s="678"/>
      <c r="W87" s="97"/>
      <c r="X87" s="97"/>
      <c r="Y87" s="97"/>
      <c r="Z87" s="97"/>
      <c r="AA87" s="97"/>
      <c r="AB87" s="97"/>
      <c r="AC87" s="570" t="s">
        <v>326</v>
      </c>
      <c r="AD87" s="6"/>
      <c r="AE87" s="6"/>
      <c r="AF87" s="6"/>
      <c r="AG87" s="659"/>
      <c r="AH87" s="659"/>
      <c r="AI87" s="659"/>
      <c r="AJ87" s="659"/>
      <c r="AK87" s="659"/>
      <c r="AL87" s="659"/>
      <c r="AM87" s="659"/>
      <c r="AN87" s="659"/>
      <c r="AO87" s="41" t="s">
        <v>21</v>
      </c>
      <c r="AP87" s="60">
        <f>$AP$9</f>
        <v>0.7</v>
      </c>
      <c r="AQ87" s="485"/>
      <c r="AR87" s="653"/>
      <c r="AS87" s="654"/>
      <c r="AT87" s="655"/>
      <c r="AU87" s="656">
        <f>ROUND(L86*AP87,0)</f>
        <v>314</v>
      </c>
      <c r="AV87" s="79"/>
      <c r="AW87" s="14"/>
      <c r="AX87" s="14"/>
      <c r="AY87" s="14"/>
      <c r="AZ87" s="14"/>
    </row>
    <row r="88" ht="16.5" customHeight="1">
      <c r="A88" s="29">
        <v>62.0</v>
      </c>
      <c r="B88" s="30">
        <v>1225.0</v>
      </c>
      <c r="C88" s="518" t="s">
        <v>13686</v>
      </c>
      <c r="D88" s="156"/>
      <c r="E88" s="527"/>
      <c r="F88" s="532"/>
      <c r="G88" s="52"/>
      <c r="H88" s="8"/>
      <c r="I88" s="8"/>
      <c r="J88" s="8"/>
      <c r="K88" s="8"/>
      <c r="L88" s="83"/>
      <c r="M88" s="83"/>
      <c r="N88" s="8"/>
      <c r="O88" s="99"/>
      <c r="P88" s="99"/>
      <c r="Q88" s="8"/>
      <c r="R88" s="8"/>
      <c r="S88" s="8"/>
      <c r="T88" s="8"/>
      <c r="U88" s="8"/>
      <c r="V88" s="678"/>
      <c r="W88" s="97"/>
      <c r="X88" s="97"/>
      <c r="Y88" s="97"/>
      <c r="Z88" s="97"/>
      <c r="AA88" s="97"/>
      <c r="AB88" s="97"/>
      <c r="AC88" s="530"/>
      <c r="AD88" s="21"/>
      <c r="AE88" s="21"/>
      <c r="AF88" s="21"/>
      <c r="AG88" s="111"/>
      <c r="AH88" s="111"/>
      <c r="AI88" s="111"/>
      <c r="AJ88" s="111"/>
      <c r="AK88" s="111"/>
      <c r="AL88" s="111"/>
      <c r="AM88" s="111"/>
      <c r="AN88" s="111"/>
      <c r="AO88" s="56"/>
      <c r="AP88" s="548"/>
      <c r="AQ88" s="556"/>
      <c r="AR88" s="658" t="s">
        <v>30</v>
      </c>
      <c r="AS88" s="208">
        <v>5.0</v>
      </c>
      <c r="AT88" s="92" t="s">
        <v>31</v>
      </c>
      <c r="AU88" s="656">
        <f>ROUND(L86*AP87,0)-AS88</f>
        <v>309</v>
      </c>
      <c r="AV88" s="79"/>
      <c r="AW88" s="14"/>
      <c r="AX88" s="14"/>
      <c r="AY88" s="14"/>
      <c r="AZ88" s="14"/>
    </row>
    <row r="89" ht="16.5" customHeight="1">
      <c r="A89" s="29">
        <v>62.0</v>
      </c>
      <c r="B89" s="30">
        <v>1223.0</v>
      </c>
      <c r="C89" s="518" t="s">
        <v>13687</v>
      </c>
      <c r="D89" s="156"/>
      <c r="E89" s="527"/>
      <c r="F89" s="532"/>
      <c r="G89" s="52"/>
      <c r="H89" s="8"/>
      <c r="I89" s="8"/>
      <c r="J89" s="8"/>
      <c r="K89" s="8"/>
      <c r="L89" s="83"/>
      <c r="M89" s="83"/>
      <c r="N89" s="8"/>
      <c r="O89" s="99"/>
      <c r="P89" s="99"/>
      <c r="Q89" s="8"/>
      <c r="R89" s="8"/>
      <c r="S89" s="8"/>
      <c r="T89" s="8"/>
      <c r="U89" s="8"/>
      <c r="V89" s="678"/>
      <c r="W89" s="97"/>
      <c r="X89" s="97"/>
      <c r="Y89" s="97"/>
      <c r="Z89" s="97"/>
      <c r="AA89" s="97"/>
      <c r="AB89" s="594"/>
      <c r="AC89" s="570" t="s">
        <v>329</v>
      </c>
      <c r="AD89" s="6"/>
      <c r="AE89" s="6"/>
      <c r="AF89" s="6"/>
      <c r="AG89" s="659"/>
      <c r="AH89" s="659"/>
      <c r="AI89" s="659"/>
      <c r="AJ89" s="659"/>
      <c r="AK89" s="659"/>
      <c r="AL89" s="659"/>
      <c r="AM89" s="659"/>
      <c r="AN89" s="659"/>
      <c r="AO89" s="83" t="s">
        <v>21</v>
      </c>
      <c r="AP89" s="528">
        <f>$AP$11</f>
        <v>0.85</v>
      </c>
      <c r="AQ89" s="486"/>
      <c r="AR89" s="653"/>
      <c r="AS89" s="654"/>
      <c r="AT89" s="655"/>
      <c r="AU89" s="656">
        <f>ROUND(L86*AP89,0)</f>
        <v>382</v>
      </c>
      <c r="AV89" s="79"/>
      <c r="AW89" s="14"/>
      <c r="AX89" s="14"/>
      <c r="AY89" s="14"/>
      <c r="AZ89" s="14"/>
    </row>
    <row r="90" ht="16.5" customHeight="1">
      <c r="A90" s="29">
        <v>62.0</v>
      </c>
      <c r="B90" s="30">
        <v>1226.0</v>
      </c>
      <c r="C90" s="518" t="s">
        <v>13688</v>
      </c>
      <c r="D90" s="155"/>
      <c r="E90" s="542"/>
      <c r="F90" s="545"/>
      <c r="G90" s="227"/>
      <c r="H90" s="22"/>
      <c r="I90" s="22"/>
      <c r="J90" s="22"/>
      <c r="K90" s="22"/>
      <c r="L90" s="56"/>
      <c r="M90" s="56"/>
      <c r="N90" s="22"/>
      <c r="O90" s="24"/>
      <c r="P90" s="24"/>
      <c r="Q90" s="22"/>
      <c r="R90" s="22"/>
      <c r="S90" s="22"/>
      <c r="T90" s="22"/>
      <c r="U90" s="22"/>
      <c r="V90" s="679"/>
      <c r="W90" s="111"/>
      <c r="X90" s="111"/>
      <c r="Y90" s="111"/>
      <c r="Z90" s="111"/>
      <c r="AA90" s="111"/>
      <c r="AB90" s="680"/>
      <c r="AC90" s="530"/>
      <c r="AD90" s="21"/>
      <c r="AE90" s="21"/>
      <c r="AF90" s="21"/>
      <c r="AG90" s="111"/>
      <c r="AH90" s="111"/>
      <c r="AI90" s="111"/>
      <c r="AJ90" s="111"/>
      <c r="AK90" s="111"/>
      <c r="AL90" s="111"/>
      <c r="AM90" s="111"/>
      <c r="AN90" s="111"/>
      <c r="AO90" s="56"/>
      <c r="AP90" s="548"/>
      <c r="AQ90" s="556"/>
      <c r="AR90" s="658" t="s">
        <v>30</v>
      </c>
      <c r="AS90" s="208">
        <v>5.0</v>
      </c>
      <c r="AT90" s="92" t="s">
        <v>31</v>
      </c>
      <c r="AU90" s="656">
        <f>ROUND(L86*AP89,0)-AS90</f>
        <v>377</v>
      </c>
      <c r="AV90" s="79"/>
      <c r="AW90" s="14"/>
      <c r="AX90" s="14"/>
      <c r="AY90" s="14"/>
      <c r="AZ90" s="14"/>
    </row>
    <row r="91" ht="16.5" customHeight="1">
      <c r="A91" s="29">
        <v>62.0</v>
      </c>
      <c r="B91" s="30">
        <v>5350.0</v>
      </c>
      <c r="C91" s="518" t="s">
        <v>13689</v>
      </c>
      <c r="D91" s="570" t="s">
        <v>1421</v>
      </c>
      <c r="E91" s="35"/>
      <c r="F91" s="35"/>
      <c r="G91" s="35"/>
      <c r="H91" s="35"/>
      <c r="I91" s="35"/>
      <c r="J91" s="35"/>
      <c r="K91" s="6"/>
      <c r="L91" s="6"/>
      <c r="M91" s="7"/>
      <c r="N91" s="7"/>
      <c r="O91" s="7"/>
      <c r="P91" s="7"/>
      <c r="Q91" s="207" t="s">
        <v>13690</v>
      </c>
      <c r="R91" s="213"/>
      <c r="S91" s="213"/>
      <c r="T91" s="213"/>
      <c r="U91" s="213"/>
      <c r="V91" s="240"/>
      <c r="W91" s="240"/>
      <c r="X91" s="240"/>
      <c r="Y91" s="240"/>
      <c r="Z91" s="572"/>
      <c r="AA91" s="572"/>
      <c r="AB91" s="572"/>
      <c r="AC91" s="572"/>
      <c r="AD91" s="572"/>
      <c r="AE91" s="572"/>
      <c r="AF91" s="572"/>
      <c r="AG91" s="572"/>
      <c r="AH91" s="572"/>
      <c r="AI91" s="572"/>
      <c r="AJ91" s="572"/>
      <c r="AK91" s="572"/>
      <c r="AL91" s="572"/>
      <c r="AM91" s="572"/>
      <c r="AN91" s="572"/>
      <c r="AO91" s="210"/>
      <c r="AP91" s="213"/>
      <c r="AQ91" s="213"/>
      <c r="AR91" s="7"/>
      <c r="AS91" s="22">
        <v>187.0</v>
      </c>
      <c r="AT91" s="210" t="s">
        <v>40</v>
      </c>
      <c r="AU91" s="675">
        <f t="shared" ref="AU91:AU117" si="1">AS91</f>
        <v>187</v>
      </c>
      <c r="AV91" s="244" t="s">
        <v>13691</v>
      </c>
      <c r="AW91" s="14"/>
      <c r="AX91" s="14"/>
      <c r="AY91" s="14"/>
      <c r="AZ91" s="14"/>
    </row>
    <row r="92" ht="16.5" customHeight="1">
      <c r="A92" s="29">
        <v>62.0</v>
      </c>
      <c r="B92" s="30">
        <v>5351.0</v>
      </c>
      <c r="C92" s="518" t="s">
        <v>13692</v>
      </c>
      <c r="D92" s="126"/>
      <c r="E92" s="57"/>
      <c r="F92" s="57"/>
      <c r="G92" s="57"/>
      <c r="H92" s="57"/>
      <c r="I92" s="57"/>
      <c r="J92" s="57"/>
      <c r="K92" s="21"/>
      <c r="L92" s="21"/>
      <c r="M92" s="22"/>
      <c r="N92" s="22"/>
      <c r="O92" s="22"/>
      <c r="P92" s="22"/>
      <c r="Q92" s="207" t="s">
        <v>13693</v>
      </c>
      <c r="R92" s="213"/>
      <c r="S92" s="213"/>
      <c r="T92" s="213"/>
      <c r="U92" s="213"/>
      <c r="V92" s="240"/>
      <c r="W92" s="240"/>
      <c r="X92" s="240"/>
      <c r="Y92" s="240"/>
      <c r="Z92" s="572"/>
      <c r="AA92" s="572"/>
      <c r="AB92" s="572"/>
      <c r="AC92" s="572"/>
      <c r="AD92" s="572"/>
      <c r="AE92" s="572"/>
      <c r="AF92" s="572"/>
      <c r="AG92" s="572"/>
      <c r="AH92" s="572"/>
      <c r="AI92" s="572"/>
      <c r="AJ92" s="572"/>
      <c r="AK92" s="572"/>
      <c r="AL92" s="572"/>
      <c r="AM92" s="572"/>
      <c r="AN92" s="572"/>
      <c r="AO92" s="210"/>
      <c r="AP92" s="213"/>
      <c r="AQ92" s="213"/>
      <c r="AR92" s="7"/>
      <c r="AS92" s="22">
        <v>280.0</v>
      </c>
      <c r="AT92" s="210" t="s">
        <v>40</v>
      </c>
      <c r="AU92" s="675">
        <f t="shared" si="1"/>
        <v>280</v>
      </c>
      <c r="AV92" s="79"/>
      <c r="AW92" s="14"/>
      <c r="AX92" s="14"/>
      <c r="AY92" s="14"/>
      <c r="AZ92" s="14"/>
    </row>
    <row r="93" ht="16.5" customHeight="1">
      <c r="A93" s="29">
        <v>62.0</v>
      </c>
      <c r="B93" s="30">
        <v>6805.0</v>
      </c>
      <c r="C93" s="518" t="s">
        <v>13694</v>
      </c>
      <c r="D93" s="263" t="s">
        <v>1429</v>
      </c>
      <c r="E93" s="239"/>
      <c r="F93" s="239"/>
      <c r="G93" s="239"/>
      <c r="H93" s="239"/>
      <c r="I93" s="239"/>
      <c r="J93" s="239"/>
      <c r="K93" s="240"/>
      <c r="L93" s="240"/>
      <c r="M93" s="213"/>
      <c r="N93" s="213"/>
      <c r="O93" s="213"/>
      <c r="P93" s="213"/>
      <c r="Q93" s="213"/>
      <c r="R93" s="213"/>
      <c r="S93" s="213"/>
      <c r="T93" s="213"/>
      <c r="U93" s="213"/>
      <c r="V93" s="213"/>
      <c r="W93" s="240"/>
      <c r="X93" s="240"/>
      <c r="Y93" s="240"/>
      <c r="Z93" s="572"/>
      <c r="AA93" s="572"/>
      <c r="AB93" s="572"/>
      <c r="AC93" s="572"/>
      <c r="AD93" s="572"/>
      <c r="AE93" s="572"/>
      <c r="AF93" s="572"/>
      <c r="AG93" s="572"/>
      <c r="AH93" s="572"/>
      <c r="AI93" s="572"/>
      <c r="AJ93" s="572"/>
      <c r="AK93" s="572"/>
      <c r="AL93" s="572"/>
      <c r="AM93" s="572"/>
      <c r="AN93" s="572"/>
      <c r="AO93" s="210"/>
      <c r="AP93" s="213"/>
      <c r="AQ93" s="213"/>
      <c r="AR93" s="7"/>
      <c r="AS93" s="22">
        <v>35.0</v>
      </c>
      <c r="AT93" s="210" t="s">
        <v>40</v>
      </c>
      <c r="AU93" s="675">
        <f t="shared" si="1"/>
        <v>35</v>
      </c>
      <c r="AV93" s="244" t="s">
        <v>13695</v>
      </c>
      <c r="AW93" s="14"/>
      <c r="AX93" s="14"/>
      <c r="AY93" s="14"/>
      <c r="AZ93" s="14"/>
    </row>
    <row r="94" ht="16.5" customHeight="1">
      <c r="A94" s="29">
        <v>62.0</v>
      </c>
      <c r="B94" s="30">
        <v>5360.0</v>
      </c>
      <c r="C94" s="518" t="s">
        <v>13696</v>
      </c>
      <c r="D94" s="570" t="s">
        <v>1432</v>
      </c>
      <c r="E94" s="35"/>
      <c r="F94" s="35"/>
      <c r="G94" s="35"/>
      <c r="H94" s="35"/>
      <c r="I94" s="35"/>
      <c r="J94" s="35"/>
      <c r="K94" s="6"/>
      <c r="L94" s="6"/>
      <c r="M94" s="7"/>
      <c r="N94" s="7"/>
      <c r="O94" s="7"/>
      <c r="P94" s="7"/>
      <c r="Q94" s="207" t="s">
        <v>13690</v>
      </c>
      <c r="R94" s="213"/>
      <c r="S94" s="213"/>
      <c r="T94" s="213"/>
      <c r="U94" s="213"/>
      <c r="V94" s="240"/>
      <c r="W94" s="240"/>
      <c r="X94" s="240"/>
      <c r="Y94" s="240"/>
      <c r="Z94" s="572"/>
      <c r="AA94" s="572"/>
      <c r="AB94" s="572"/>
      <c r="AC94" s="572"/>
      <c r="AD94" s="572"/>
      <c r="AE94" s="572"/>
      <c r="AF94" s="572"/>
      <c r="AG94" s="572"/>
      <c r="AH94" s="572"/>
      <c r="AI94" s="572"/>
      <c r="AJ94" s="572"/>
      <c r="AK94" s="572"/>
      <c r="AL94" s="572"/>
      <c r="AM94" s="572"/>
      <c r="AN94" s="572"/>
      <c r="AO94" s="210"/>
      <c r="AP94" s="213"/>
      <c r="AQ94" s="213"/>
      <c r="AR94" s="7"/>
      <c r="AS94" s="22">
        <v>187.0</v>
      </c>
      <c r="AT94" s="210" t="s">
        <v>40</v>
      </c>
      <c r="AU94" s="675">
        <f t="shared" si="1"/>
        <v>187</v>
      </c>
      <c r="AV94" s="244" t="s">
        <v>13691</v>
      </c>
      <c r="AW94" s="14"/>
      <c r="AX94" s="14"/>
      <c r="AY94" s="14"/>
      <c r="AZ94" s="14"/>
    </row>
    <row r="95" ht="16.5" customHeight="1">
      <c r="A95" s="29">
        <v>62.0</v>
      </c>
      <c r="B95" s="30">
        <v>5361.0</v>
      </c>
      <c r="C95" s="518" t="s">
        <v>13697</v>
      </c>
      <c r="D95" s="126"/>
      <c r="E95" s="57"/>
      <c r="F95" s="57"/>
      <c r="G95" s="57"/>
      <c r="H95" s="57"/>
      <c r="I95" s="57"/>
      <c r="J95" s="57"/>
      <c r="K95" s="21"/>
      <c r="L95" s="21"/>
      <c r="M95" s="22"/>
      <c r="N95" s="22"/>
      <c r="O95" s="22"/>
      <c r="P95" s="22"/>
      <c r="Q95" s="207" t="s">
        <v>13693</v>
      </c>
      <c r="R95" s="213"/>
      <c r="S95" s="213"/>
      <c r="T95" s="213"/>
      <c r="U95" s="213"/>
      <c r="V95" s="240"/>
      <c r="W95" s="240"/>
      <c r="X95" s="240"/>
      <c r="Y95" s="240"/>
      <c r="Z95" s="572"/>
      <c r="AA95" s="572"/>
      <c r="AB95" s="572"/>
      <c r="AC95" s="572"/>
      <c r="AD95" s="572"/>
      <c r="AE95" s="572"/>
      <c r="AF95" s="572"/>
      <c r="AG95" s="572"/>
      <c r="AH95" s="572"/>
      <c r="AI95" s="572"/>
      <c r="AJ95" s="572"/>
      <c r="AK95" s="572"/>
      <c r="AL95" s="572"/>
      <c r="AM95" s="572"/>
      <c r="AN95" s="572"/>
      <c r="AO95" s="210"/>
      <c r="AP95" s="213"/>
      <c r="AQ95" s="213"/>
      <c r="AR95" s="213"/>
      <c r="AS95" s="22">
        <v>280.0</v>
      </c>
      <c r="AT95" s="210" t="s">
        <v>40</v>
      </c>
      <c r="AU95" s="114">
        <f t="shared" si="1"/>
        <v>280</v>
      </c>
      <c r="AV95" s="202"/>
      <c r="AW95" s="14"/>
      <c r="AX95" s="14"/>
      <c r="AY95" s="14"/>
      <c r="AZ95" s="14"/>
    </row>
    <row r="96" ht="16.5" customHeight="1">
      <c r="A96" s="29">
        <v>62.0</v>
      </c>
      <c r="B96" s="30">
        <v>5310.0</v>
      </c>
      <c r="C96" s="518" t="s">
        <v>13698</v>
      </c>
      <c r="D96" s="570" t="s">
        <v>9889</v>
      </c>
      <c r="E96" s="571"/>
      <c r="F96" s="571"/>
      <c r="G96" s="7"/>
      <c r="H96" s="7"/>
      <c r="I96" s="7"/>
      <c r="J96" s="7"/>
      <c r="K96" s="7"/>
      <c r="L96" s="7"/>
      <c r="M96" s="7"/>
      <c r="N96" s="7"/>
      <c r="O96" s="7"/>
      <c r="P96" s="7"/>
      <c r="Q96" s="207" t="s">
        <v>13699</v>
      </c>
      <c r="R96" s="213"/>
      <c r="S96" s="213"/>
      <c r="T96" s="213"/>
      <c r="U96" s="213"/>
      <c r="V96" s="240"/>
      <c r="W96" s="213"/>
      <c r="X96" s="213"/>
      <c r="Y96" s="213"/>
      <c r="Z96" s="208"/>
      <c r="AA96" s="208"/>
      <c r="AB96" s="208"/>
      <c r="AC96" s="208"/>
      <c r="AD96" s="208"/>
      <c r="AE96" s="208"/>
      <c r="AF96" s="208"/>
      <c r="AG96" s="208"/>
      <c r="AH96" s="208"/>
      <c r="AI96" s="208"/>
      <c r="AJ96" s="208"/>
      <c r="AK96" s="208"/>
      <c r="AL96" s="208"/>
      <c r="AM96" s="240"/>
      <c r="AN96" s="240"/>
      <c r="AO96" s="210"/>
      <c r="AP96" s="213"/>
      <c r="AQ96" s="213"/>
      <c r="AR96" s="7"/>
      <c r="AS96" s="213">
        <v>30.0</v>
      </c>
      <c r="AT96" s="210" t="s">
        <v>40</v>
      </c>
      <c r="AU96" s="675">
        <f t="shared" si="1"/>
        <v>30</v>
      </c>
      <c r="AV96" s="244" t="s">
        <v>18</v>
      </c>
      <c r="AW96" s="14"/>
      <c r="AX96" s="14"/>
      <c r="AY96" s="14"/>
      <c r="AZ96" s="14"/>
    </row>
    <row r="97" ht="16.5" customHeight="1">
      <c r="A97" s="29">
        <v>62.0</v>
      </c>
      <c r="B97" s="30">
        <v>5311.0</v>
      </c>
      <c r="C97" s="518" t="s">
        <v>13700</v>
      </c>
      <c r="D97" s="530"/>
      <c r="E97" s="575"/>
      <c r="F97" s="575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07" t="s">
        <v>13701</v>
      </c>
      <c r="R97" s="213"/>
      <c r="S97" s="213"/>
      <c r="T97" s="213"/>
      <c r="U97" s="213"/>
      <c r="V97" s="240"/>
      <c r="W97" s="213"/>
      <c r="X97" s="213"/>
      <c r="Y97" s="213"/>
      <c r="Z97" s="208"/>
      <c r="AA97" s="208"/>
      <c r="AB97" s="208"/>
      <c r="AC97" s="208"/>
      <c r="AD97" s="208"/>
      <c r="AE97" s="208"/>
      <c r="AF97" s="208"/>
      <c r="AG97" s="208"/>
      <c r="AH97" s="208"/>
      <c r="AI97" s="208"/>
      <c r="AJ97" s="208"/>
      <c r="AK97" s="208"/>
      <c r="AL97" s="208"/>
      <c r="AM97" s="240"/>
      <c r="AN97" s="240"/>
      <c r="AO97" s="210"/>
      <c r="AP97" s="213"/>
      <c r="AQ97" s="213"/>
      <c r="AR97" s="7"/>
      <c r="AS97" s="22">
        <v>40.0</v>
      </c>
      <c r="AT97" s="210" t="s">
        <v>40</v>
      </c>
      <c r="AU97" s="675">
        <f t="shared" si="1"/>
        <v>40</v>
      </c>
      <c r="AV97" s="202"/>
      <c r="AW97" s="14"/>
      <c r="AX97" s="14"/>
      <c r="AY97" s="14"/>
      <c r="AZ97" s="14"/>
    </row>
    <row r="98" ht="16.5" customHeight="1">
      <c r="A98" s="29">
        <v>62.0</v>
      </c>
      <c r="B98" s="30">
        <v>5370.0</v>
      </c>
      <c r="C98" s="518" t="s">
        <v>13702</v>
      </c>
      <c r="D98" s="263" t="s">
        <v>1437</v>
      </c>
      <c r="E98" s="239"/>
      <c r="F98" s="239"/>
      <c r="G98" s="239"/>
      <c r="H98" s="239"/>
      <c r="I98" s="239"/>
      <c r="J98" s="239"/>
      <c r="K98" s="240"/>
      <c r="L98" s="240"/>
      <c r="M98" s="213"/>
      <c r="N98" s="213"/>
      <c r="O98" s="213"/>
      <c r="P98" s="213"/>
      <c r="Q98" s="213"/>
      <c r="R98" s="213"/>
      <c r="S98" s="213"/>
      <c r="T98" s="213"/>
      <c r="U98" s="213"/>
      <c r="V98" s="213"/>
      <c r="W98" s="240"/>
      <c r="X98" s="240"/>
      <c r="Y98" s="240"/>
      <c r="Z98" s="572"/>
      <c r="AA98" s="572"/>
      <c r="AB98" s="572"/>
      <c r="AC98" s="572"/>
      <c r="AD98" s="572"/>
      <c r="AE98" s="572"/>
      <c r="AF98" s="572"/>
      <c r="AG98" s="572"/>
      <c r="AH98" s="572"/>
      <c r="AI98" s="572"/>
      <c r="AJ98" s="572"/>
      <c r="AK98" s="572"/>
      <c r="AL98" s="572"/>
      <c r="AM98" s="572"/>
      <c r="AN98" s="572"/>
      <c r="AO98" s="210"/>
      <c r="AP98" s="213"/>
      <c r="AQ98" s="213"/>
      <c r="AR98" s="7"/>
      <c r="AS98" s="22">
        <v>150.0</v>
      </c>
      <c r="AT98" s="210" t="s">
        <v>40</v>
      </c>
      <c r="AU98" s="675">
        <f t="shared" si="1"/>
        <v>150</v>
      </c>
      <c r="AV98" s="256" t="s">
        <v>13695</v>
      </c>
      <c r="AW98" s="14"/>
      <c r="AX98" s="14"/>
      <c r="AY98" s="14"/>
      <c r="AZ98" s="14"/>
    </row>
    <row r="99" ht="16.5" customHeight="1">
      <c r="A99" s="29">
        <v>62.0</v>
      </c>
      <c r="B99" s="30">
        <v>5492.0</v>
      </c>
      <c r="C99" s="518" t="s">
        <v>13703</v>
      </c>
      <c r="D99" s="37" t="s">
        <v>1440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263" t="s">
        <v>13704</v>
      </c>
      <c r="R99" s="213"/>
      <c r="S99" s="213"/>
      <c r="T99" s="213"/>
      <c r="U99" s="213"/>
      <c r="V99" s="213"/>
      <c r="W99" s="213"/>
      <c r="X99" s="213"/>
      <c r="Y99" s="213"/>
      <c r="Z99" s="208"/>
      <c r="AA99" s="208"/>
      <c r="AB99" s="208"/>
      <c r="AC99" s="208"/>
      <c r="AD99" s="208"/>
      <c r="AE99" s="208"/>
      <c r="AF99" s="208"/>
      <c r="AG99" s="208"/>
      <c r="AH99" s="208"/>
      <c r="AI99" s="208"/>
      <c r="AJ99" s="208"/>
      <c r="AK99" s="208"/>
      <c r="AL99" s="208"/>
      <c r="AM99" s="240"/>
      <c r="AN99" s="240"/>
      <c r="AO99" s="240"/>
      <c r="AP99" s="210"/>
      <c r="AQ99" s="213"/>
      <c r="AR99" s="7"/>
      <c r="AS99" s="22">
        <v>15.0</v>
      </c>
      <c r="AT99" s="233" t="s">
        <v>40</v>
      </c>
      <c r="AU99" s="675">
        <f t="shared" si="1"/>
        <v>15</v>
      </c>
      <c r="AV99" s="79" t="s">
        <v>18</v>
      </c>
      <c r="AW99" s="14"/>
      <c r="AX99" s="14"/>
      <c r="AY99" s="14"/>
      <c r="AZ99" s="14"/>
    </row>
    <row r="100" ht="16.5" customHeight="1">
      <c r="A100" s="29">
        <v>62.0</v>
      </c>
      <c r="B100" s="30">
        <v>5490.0</v>
      </c>
      <c r="C100" s="518" t="s">
        <v>13705</v>
      </c>
      <c r="D100" s="52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263" t="s">
        <v>13706</v>
      </c>
      <c r="R100" s="213"/>
      <c r="S100" s="213"/>
      <c r="T100" s="213"/>
      <c r="U100" s="213"/>
      <c r="V100" s="213"/>
      <c r="W100" s="213"/>
      <c r="X100" s="213"/>
      <c r="Y100" s="213"/>
      <c r="Z100" s="208"/>
      <c r="AA100" s="208"/>
      <c r="AB100" s="208"/>
      <c r="AC100" s="208"/>
      <c r="AD100" s="208"/>
      <c r="AE100" s="208"/>
      <c r="AF100" s="208"/>
      <c r="AG100" s="208"/>
      <c r="AH100" s="208"/>
      <c r="AI100" s="208"/>
      <c r="AJ100" s="208"/>
      <c r="AK100" s="208"/>
      <c r="AL100" s="208"/>
      <c r="AM100" s="240"/>
      <c r="AN100" s="240"/>
      <c r="AO100" s="240"/>
      <c r="AP100" s="210"/>
      <c r="AQ100" s="213"/>
      <c r="AR100" s="7"/>
      <c r="AS100" s="22">
        <v>10.0</v>
      </c>
      <c r="AT100" s="210" t="s">
        <v>40</v>
      </c>
      <c r="AU100" s="675">
        <f t="shared" si="1"/>
        <v>10</v>
      </c>
      <c r="AV100" s="79"/>
      <c r="AW100" s="14"/>
      <c r="AX100" s="14"/>
      <c r="AY100" s="14"/>
      <c r="AZ100" s="14"/>
    </row>
    <row r="101" ht="16.5" customHeight="1">
      <c r="A101" s="29">
        <v>62.0</v>
      </c>
      <c r="B101" s="30">
        <v>5491.0</v>
      </c>
      <c r="C101" s="518" t="s">
        <v>13707</v>
      </c>
      <c r="D101" s="52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263" t="s">
        <v>13708</v>
      </c>
      <c r="R101" s="213"/>
      <c r="S101" s="213"/>
      <c r="T101" s="213"/>
      <c r="U101" s="213"/>
      <c r="V101" s="213"/>
      <c r="W101" s="213"/>
      <c r="X101" s="213"/>
      <c r="Y101" s="213"/>
      <c r="Z101" s="208"/>
      <c r="AA101" s="208"/>
      <c r="AB101" s="208"/>
      <c r="AC101" s="208"/>
      <c r="AD101" s="208"/>
      <c r="AE101" s="208"/>
      <c r="AF101" s="208"/>
      <c r="AG101" s="208"/>
      <c r="AH101" s="208"/>
      <c r="AI101" s="208"/>
      <c r="AJ101" s="208"/>
      <c r="AK101" s="208"/>
      <c r="AL101" s="208"/>
      <c r="AM101" s="240"/>
      <c r="AN101" s="240"/>
      <c r="AO101" s="14"/>
      <c r="AP101" s="210"/>
      <c r="AQ101" s="213"/>
      <c r="AR101" s="7"/>
      <c r="AS101" s="22">
        <v>6.0</v>
      </c>
      <c r="AT101" s="233" t="s">
        <v>40</v>
      </c>
      <c r="AU101" s="675">
        <f t="shared" si="1"/>
        <v>6</v>
      </c>
      <c r="AV101" s="79"/>
      <c r="AW101" s="14"/>
      <c r="AX101" s="14"/>
      <c r="AY101" s="14"/>
      <c r="AZ101" s="14"/>
    </row>
    <row r="102" ht="16.5" customHeight="1">
      <c r="A102" s="29">
        <v>62.0</v>
      </c>
      <c r="B102" s="30">
        <v>5495.0</v>
      </c>
      <c r="C102" s="518" t="s">
        <v>13709</v>
      </c>
      <c r="D102" s="37" t="s">
        <v>1450</v>
      </c>
      <c r="E102" s="7"/>
      <c r="F102" s="7"/>
      <c r="G102" s="7"/>
      <c r="H102" s="7"/>
      <c r="I102" s="7"/>
      <c r="J102" s="7"/>
      <c r="K102" s="6"/>
      <c r="L102" s="7"/>
      <c r="M102" s="7"/>
      <c r="N102" s="7"/>
      <c r="O102" s="7"/>
      <c r="P102" s="7"/>
      <c r="Q102" s="207" t="s">
        <v>1450</v>
      </c>
      <c r="R102" s="213"/>
      <c r="S102" s="213"/>
      <c r="T102" s="213"/>
      <c r="U102" s="213"/>
      <c r="V102" s="213"/>
      <c r="W102" s="213"/>
      <c r="X102" s="213"/>
      <c r="Y102" s="213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213"/>
      <c r="AP102" s="213"/>
      <c r="AQ102" s="213"/>
      <c r="AR102" s="7"/>
      <c r="AS102" s="22">
        <v>94.0</v>
      </c>
      <c r="AT102" s="210" t="s">
        <v>40</v>
      </c>
      <c r="AU102" s="675">
        <f t="shared" si="1"/>
        <v>94</v>
      </c>
      <c r="AV102" s="256" t="s">
        <v>13710</v>
      </c>
      <c r="AW102" s="14"/>
      <c r="AX102" s="14"/>
      <c r="AY102" s="14"/>
      <c r="AZ102" s="14"/>
    </row>
    <row r="103" ht="16.5" customHeight="1">
      <c r="A103" s="29">
        <v>62.0</v>
      </c>
      <c r="B103" s="30">
        <v>5496.0</v>
      </c>
      <c r="C103" s="518" t="s">
        <v>13711</v>
      </c>
      <c r="D103" s="227"/>
      <c r="E103" s="22"/>
      <c r="F103" s="22"/>
      <c r="G103" s="22"/>
      <c r="H103" s="22"/>
      <c r="I103" s="22"/>
      <c r="J103" s="22"/>
      <c r="K103" s="21"/>
      <c r="L103" s="22"/>
      <c r="M103" s="22"/>
      <c r="N103" s="22"/>
      <c r="O103" s="22"/>
      <c r="P103" s="22"/>
      <c r="Q103" s="207" t="s">
        <v>1453</v>
      </c>
      <c r="R103" s="213"/>
      <c r="S103" s="213"/>
      <c r="T103" s="213"/>
      <c r="U103" s="213"/>
      <c r="V103" s="213"/>
      <c r="W103" s="213"/>
      <c r="X103" s="213"/>
      <c r="Y103" s="213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213"/>
      <c r="AP103" s="213"/>
      <c r="AQ103" s="213"/>
      <c r="AR103" s="7"/>
      <c r="AS103" s="22">
        <v>94.0</v>
      </c>
      <c r="AT103" s="210" t="s">
        <v>40</v>
      </c>
      <c r="AU103" s="675">
        <f t="shared" si="1"/>
        <v>94</v>
      </c>
      <c r="AV103" s="256" t="s">
        <v>13712</v>
      </c>
      <c r="AW103" s="14"/>
      <c r="AX103" s="14"/>
      <c r="AY103" s="14"/>
      <c r="AZ103" s="14"/>
    </row>
    <row r="104" ht="16.5" customHeight="1">
      <c r="A104" s="29">
        <v>62.0</v>
      </c>
      <c r="B104" s="30">
        <v>6220.0</v>
      </c>
      <c r="C104" s="518" t="s">
        <v>13713</v>
      </c>
      <c r="D104" s="207" t="s">
        <v>1457</v>
      </c>
      <c r="E104" s="213"/>
      <c r="F104" s="213"/>
      <c r="G104" s="213"/>
      <c r="H104" s="213"/>
      <c r="I104" s="213"/>
      <c r="J104" s="213"/>
      <c r="K104" s="240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213"/>
      <c r="AP104" s="213"/>
      <c r="AQ104" s="213"/>
      <c r="AR104" s="7"/>
      <c r="AS104" s="22">
        <v>54.0</v>
      </c>
      <c r="AT104" s="210" t="s">
        <v>40</v>
      </c>
      <c r="AU104" s="675">
        <f t="shared" si="1"/>
        <v>54</v>
      </c>
      <c r="AV104" s="79" t="s">
        <v>18</v>
      </c>
      <c r="AW104" s="14"/>
      <c r="AX104" s="14"/>
      <c r="AY104" s="14"/>
      <c r="AZ104" s="14"/>
    </row>
    <row r="105" ht="16.5" customHeight="1">
      <c r="A105" s="29">
        <v>62.0</v>
      </c>
      <c r="B105" s="30">
        <v>6240.0</v>
      </c>
      <c r="C105" s="518" t="s">
        <v>13714</v>
      </c>
      <c r="D105" s="37" t="s">
        <v>13715</v>
      </c>
      <c r="E105" s="7"/>
      <c r="F105" s="7"/>
      <c r="G105" s="7"/>
      <c r="H105" s="7"/>
      <c r="I105" s="7"/>
      <c r="J105" s="7"/>
      <c r="K105" s="6"/>
      <c r="L105" s="7"/>
      <c r="M105" s="7"/>
      <c r="N105" s="7"/>
      <c r="O105" s="7"/>
      <c r="P105" s="39"/>
      <c r="Q105" s="213" t="s">
        <v>13715</v>
      </c>
      <c r="R105" s="213"/>
      <c r="S105" s="213"/>
      <c r="T105" s="213"/>
      <c r="U105" s="213"/>
      <c r="V105" s="213"/>
      <c r="W105" s="213"/>
      <c r="X105" s="213"/>
      <c r="Y105" s="213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213"/>
      <c r="AP105" s="213"/>
      <c r="AQ105" s="213"/>
      <c r="AR105" s="7"/>
      <c r="AS105" s="22">
        <v>37.0</v>
      </c>
      <c r="AT105" s="210" t="s">
        <v>40</v>
      </c>
      <c r="AU105" s="675">
        <f t="shared" si="1"/>
        <v>37</v>
      </c>
      <c r="AV105" s="244" t="s">
        <v>1484</v>
      </c>
      <c r="AW105" s="14"/>
      <c r="AX105" s="14"/>
      <c r="AY105" s="14"/>
      <c r="AZ105" s="14"/>
    </row>
    <row r="106" ht="16.5" customHeight="1">
      <c r="A106" s="29">
        <v>62.0</v>
      </c>
      <c r="B106" s="30">
        <v>6241.0</v>
      </c>
      <c r="C106" s="518" t="s">
        <v>13716</v>
      </c>
      <c r="D106" s="227"/>
      <c r="E106" s="22"/>
      <c r="F106" s="22"/>
      <c r="G106" s="22"/>
      <c r="H106" s="22"/>
      <c r="I106" s="22"/>
      <c r="J106" s="56"/>
      <c r="K106" s="232"/>
      <c r="L106" s="233"/>
      <c r="M106" s="22"/>
      <c r="N106" s="22"/>
      <c r="O106" s="22"/>
      <c r="P106" s="109"/>
      <c r="Q106" s="213" t="s">
        <v>1486</v>
      </c>
      <c r="R106" s="213"/>
      <c r="S106" s="213"/>
      <c r="T106" s="213"/>
      <c r="U106" s="213"/>
      <c r="V106" s="213"/>
      <c r="W106" s="213"/>
      <c r="X106" s="213"/>
      <c r="Y106" s="74" t="s">
        <v>21</v>
      </c>
      <c r="Z106" s="75">
        <v>0.7</v>
      </c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213"/>
      <c r="AP106" s="213"/>
      <c r="AQ106" s="213"/>
      <c r="AR106" s="7"/>
      <c r="AS106" s="22">
        <f>ROUND(AS105*Z106,0)</f>
        <v>26</v>
      </c>
      <c r="AT106" s="210" t="s">
        <v>40</v>
      </c>
      <c r="AU106" s="675">
        <f t="shared" si="1"/>
        <v>26</v>
      </c>
      <c r="AV106" s="202"/>
      <c r="AW106" s="14"/>
      <c r="AX106" s="14"/>
      <c r="AY106" s="14"/>
      <c r="AZ106" s="14"/>
    </row>
    <row r="107" ht="16.5" customHeight="1">
      <c r="A107" s="29">
        <v>62.0</v>
      </c>
      <c r="B107" s="30">
        <v>6750.0</v>
      </c>
      <c r="C107" s="518" t="s">
        <v>13717</v>
      </c>
      <c r="D107" s="37" t="s">
        <v>13718</v>
      </c>
      <c r="E107" s="7"/>
      <c r="F107" s="7"/>
      <c r="G107" s="7"/>
      <c r="H107" s="7"/>
      <c r="I107" s="7"/>
      <c r="J107" s="7"/>
      <c r="K107" s="6"/>
      <c r="L107" s="7"/>
      <c r="M107" s="7"/>
      <c r="N107" s="7"/>
      <c r="O107" s="7"/>
      <c r="P107" s="39"/>
      <c r="Q107" s="213" t="s">
        <v>13718</v>
      </c>
      <c r="R107" s="213"/>
      <c r="S107" s="213"/>
      <c r="T107" s="213"/>
      <c r="U107" s="213"/>
      <c r="V107" s="213"/>
      <c r="W107" s="213"/>
      <c r="X107" s="213"/>
      <c r="Y107" s="213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582"/>
      <c r="AP107" s="582"/>
      <c r="AQ107" s="213"/>
      <c r="AR107" s="7"/>
      <c r="AS107" s="22">
        <v>50.0</v>
      </c>
      <c r="AT107" s="210" t="s">
        <v>40</v>
      </c>
      <c r="AU107" s="675">
        <f t="shared" si="1"/>
        <v>50</v>
      </c>
      <c r="AV107" s="79" t="s">
        <v>18</v>
      </c>
      <c r="AW107" s="14"/>
      <c r="AX107" s="14"/>
      <c r="AY107" s="14"/>
      <c r="AZ107" s="14"/>
    </row>
    <row r="108" ht="16.5" customHeight="1">
      <c r="A108" s="29">
        <v>62.0</v>
      </c>
      <c r="B108" s="30">
        <v>6751.0</v>
      </c>
      <c r="C108" s="518" t="s">
        <v>13719</v>
      </c>
      <c r="D108" s="227"/>
      <c r="E108" s="22"/>
      <c r="F108" s="22"/>
      <c r="G108" s="22"/>
      <c r="H108" s="22"/>
      <c r="I108" s="22"/>
      <c r="J108" s="22"/>
      <c r="K108" s="21"/>
      <c r="L108" s="22"/>
      <c r="M108" s="22"/>
      <c r="N108" s="22"/>
      <c r="O108" s="22"/>
      <c r="P108" s="109"/>
      <c r="Q108" s="213" t="s">
        <v>1495</v>
      </c>
      <c r="R108" s="213"/>
      <c r="S108" s="213"/>
      <c r="T108" s="213"/>
      <c r="U108" s="213"/>
      <c r="V108" s="213"/>
      <c r="W108" s="213"/>
      <c r="X108" s="213"/>
      <c r="Y108" s="213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582"/>
      <c r="AP108" s="582"/>
      <c r="AQ108" s="213"/>
      <c r="AR108" s="7"/>
      <c r="AS108" s="22">
        <v>22.0</v>
      </c>
      <c r="AT108" s="210" t="s">
        <v>40</v>
      </c>
      <c r="AU108" s="675">
        <f t="shared" si="1"/>
        <v>22</v>
      </c>
      <c r="AV108" s="79"/>
      <c r="AW108" s="14"/>
      <c r="AX108" s="14"/>
      <c r="AY108" s="14"/>
      <c r="AZ108" s="14"/>
    </row>
    <row r="109" ht="16.5" customHeight="1">
      <c r="A109" s="29">
        <v>62.0</v>
      </c>
      <c r="B109" s="30">
        <v>6250.0</v>
      </c>
      <c r="C109" s="518" t="s">
        <v>13720</v>
      </c>
      <c r="D109" s="37" t="s">
        <v>1498</v>
      </c>
      <c r="E109" s="152"/>
      <c r="F109" s="152"/>
      <c r="G109" s="7"/>
      <c r="H109" s="7"/>
      <c r="I109" s="7"/>
      <c r="J109" s="6"/>
      <c r="K109" s="7"/>
      <c r="L109" s="6"/>
      <c r="M109" s="6"/>
      <c r="N109" s="6"/>
      <c r="O109" s="8"/>
      <c r="P109" s="8"/>
      <c r="Q109" s="102" t="s">
        <v>13721</v>
      </c>
      <c r="R109" s="487"/>
      <c r="S109" s="487"/>
      <c r="T109" s="487"/>
      <c r="U109" s="487"/>
      <c r="V109" s="207" t="s">
        <v>13722</v>
      </c>
      <c r="W109" s="240"/>
      <c r="X109" s="240"/>
      <c r="Y109" s="240"/>
      <c r="Z109" s="572"/>
      <c r="AA109" s="572"/>
      <c r="AB109" s="572"/>
      <c r="AC109" s="572"/>
      <c r="AD109" s="572"/>
      <c r="AE109" s="572"/>
      <c r="AF109" s="572"/>
      <c r="AG109" s="572"/>
      <c r="AH109" s="572"/>
      <c r="AI109" s="572"/>
      <c r="AJ109" s="572"/>
      <c r="AK109" s="572"/>
      <c r="AL109" s="572"/>
      <c r="AM109" s="572"/>
      <c r="AN109" s="572"/>
      <c r="AO109" s="210"/>
      <c r="AP109" s="213"/>
      <c r="AQ109" s="213"/>
      <c r="AR109" s="7"/>
      <c r="AS109" s="22">
        <v>61.0</v>
      </c>
      <c r="AT109" s="210" t="s">
        <v>40</v>
      </c>
      <c r="AU109" s="675">
        <f t="shared" si="1"/>
        <v>61</v>
      </c>
      <c r="AV109" s="79"/>
      <c r="AW109" s="14"/>
      <c r="AX109" s="14"/>
      <c r="AY109" s="14"/>
      <c r="AZ109" s="14"/>
    </row>
    <row r="110" ht="16.5" customHeight="1">
      <c r="A110" s="29">
        <v>62.0</v>
      </c>
      <c r="B110" s="30">
        <v>6251.0</v>
      </c>
      <c r="C110" s="518" t="s">
        <v>13723</v>
      </c>
      <c r="D110" s="94"/>
      <c r="E110" s="140"/>
      <c r="F110" s="140"/>
      <c r="G110" s="8"/>
      <c r="H110" s="8"/>
      <c r="I110" s="8"/>
      <c r="J110" s="14"/>
      <c r="K110" s="8"/>
      <c r="L110" s="14"/>
      <c r="M110" s="14"/>
      <c r="N110" s="14"/>
      <c r="O110" s="8"/>
      <c r="P110" s="8"/>
      <c r="Q110" s="482"/>
      <c r="V110" s="207" t="s">
        <v>13724</v>
      </c>
      <c r="W110" s="240"/>
      <c r="X110" s="240"/>
      <c r="Y110" s="240"/>
      <c r="Z110" s="572"/>
      <c r="AA110" s="572"/>
      <c r="AB110" s="572"/>
      <c r="AC110" s="572"/>
      <c r="AD110" s="572"/>
      <c r="AE110" s="572"/>
      <c r="AF110" s="572"/>
      <c r="AG110" s="572"/>
      <c r="AH110" s="572"/>
      <c r="AI110" s="572"/>
      <c r="AJ110" s="572"/>
      <c r="AK110" s="572"/>
      <c r="AL110" s="572"/>
      <c r="AM110" s="572"/>
      <c r="AN110" s="572"/>
      <c r="AO110" s="210"/>
      <c r="AP110" s="213"/>
      <c r="AQ110" s="213"/>
      <c r="AR110" s="213"/>
      <c r="AS110" s="22">
        <v>92.0</v>
      </c>
      <c r="AT110" s="210" t="s">
        <v>40</v>
      </c>
      <c r="AU110" s="675">
        <f t="shared" si="1"/>
        <v>92</v>
      </c>
      <c r="AV110" s="79"/>
      <c r="AW110" s="14"/>
      <c r="AX110" s="14"/>
      <c r="AY110" s="14"/>
      <c r="AZ110" s="14"/>
    </row>
    <row r="111" ht="16.5" customHeight="1">
      <c r="A111" s="29">
        <v>62.0</v>
      </c>
      <c r="B111" s="30">
        <v>6252.0</v>
      </c>
      <c r="C111" s="518" t="s">
        <v>13725</v>
      </c>
      <c r="D111" s="94"/>
      <c r="E111" s="140"/>
      <c r="F111" s="140"/>
      <c r="G111" s="8"/>
      <c r="H111" s="8"/>
      <c r="I111" s="8"/>
      <c r="J111" s="14"/>
      <c r="K111" s="8"/>
      <c r="L111" s="14"/>
      <c r="M111" s="14"/>
      <c r="N111" s="14"/>
      <c r="O111" s="8"/>
      <c r="P111" s="8"/>
      <c r="Q111" s="484"/>
      <c r="R111" s="232"/>
      <c r="S111" s="232"/>
      <c r="T111" s="232"/>
      <c r="U111" s="232"/>
      <c r="V111" s="207" t="s">
        <v>1504</v>
      </c>
      <c r="W111" s="240"/>
      <c r="X111" s="240"/>
      <c r="Y111" s="240"/>
      <c r="Z111" s="572"/>
      <c r="AA111" s="572"/>
      <c r="AB111" s="572"/>
      <c r="AC111" s="572"/>
      <c r="AD111" s="572"/>
      <c r="AE111" s="572"/>
      <c r="AF111" s="572"/>
      <c r="AG111" s="572"/>
      <c r="AH111" s="572"/>
      <c r="AI111" s="572"/>
      <c r="AJ111" s="572"/>
      <c r="AK111" s="572"/>
      <c r="AL111" s="572"/>
      <c r="AM111" s="572"/>
      <c r="AN111" s="572"/>
      <c r="AO111" s="210"/>
      <c r="AP111" s="213"/>
      <c r="AQ111" s="213"/>
      <c r="AR111" s="213"/>
      <c r="AS111" s="22">
        <v>123.0</v>
      </c>
      <c r="AT111" s="210" t="s">
        <v>40</v>
      </c>
      <c r="AU111" s="675">
        <f t="shared" si="1"/>
        <v>123</v>
      </c>
      <c r="AV111" s="79"/>
      <c r="AW111" s="14"/>
      <c r="AX111" s="14"/>
      <c r="AY111" s="14"/>
      <c r="AZ111" s="14"/>
    </row>
    <row r="112" ht="16.5" customHeight="1">
      <c r="A112" s="29">
        <v>62.0</v>
      </c>
      <c r="B112" s="30">
        <v>6253.0</v>
      </c>
      <c r="C112" s="518" t="s">
        <v>13726</v>
      </c>
      <c r="D112" s="94"/>
      <c r="E112" s="140"/>
      <c r="F112" s="140"/>
      <c r="G112" s="8"/>
      <c r="H112" s="8"/>
      <c r="I112" s="8"/>
      <c r="J112" s="14"/>
      <c r="K112" s="8"/>
      <c r="L112" s="14"/>
      <c r="M112" s="14"/>
      <c r="N112" s="14"/>
      <c r="O112" s="8"/>
      <c r="P112" s="8"/>
      <c r="Q112" s="102" t="s">
        <v>13727</v>
      </c>
      <c r="R112" s="487"/>
      <c r="S112" s="487"/>
      <c r="T112" s="487"/>
      <c r="U112" s="487"/>
      <c r="V112" s="207" t="s">
        <v>13722</v>
      </c>
      <c r="W112" s="240"/>
      <c r="X112" s="240"/>
      <c r="Y112" s="240"/>
      <c r="Z112" s="572"/>
      <c r="AA112" s="572"/>
      <c r="AB112" s="572"/>
      <c r="AC112" s="572"/>
      <c r="AD112" s="572"/>
      <c r="AE112" s="572"/>
      <c r="AF112" s="572"/>
      <c r="AG112" s="572"/>
      <c r="AH112" s="572"/>
      <c r="AI112" s="572"/>
      <c r="AJ112" s="572"/>
      <c r="AK112" s="572"/>
      <c r="AL112" s="572"/>
      <c r="AM112" s="572"/>
      <c r="AN112" s="572"/>
      <c r="AO112" s="210"/>
      <c r="AP112" s="213"/>
      <c r="AQ112" s="213"/>
      <c r="AR112" s="7"/>
      <c r="AS112" s="22">
        <v>128.0</v>
      </c>
      <c r="AT112" s="210" t="s">
        <v>40</v>
      </c>
      <c r="AU112" s="675">
        <f t="shared" si="1"/>
        <v>128</v>
      </c>
      <c r="AV112" s="79"/>
      <c r="AW112" s="14"/>
      <c r="AX112" s="14"/>
      <c r="AY112" s="14"/>
      <c r="AZ112" s="14"/>
    </row>
    <row r="113" ht="16.5" customHeight="1">
      <c r="A113" s="29">
        <v>62.0</v>
      </c>
      <c r="B113" s="30">
        <v>6254.0</v>
      </c>
      <c r="C113" s="518" t="s">
        <v>13728</v>
      </c>
      <c r="D113" s="94"/>
      <c r="E113" s="140"/>
      <c r="F113" s="140"/>
      <c r="G113" s="8"/>
      <c r="H113" s="8"/>
      <c r="I113" s="8"/>
      <c r="J113" s="14"/>
      <c r="K113" s="8"/>
      <c r="L113" s="14"/>
      <c r="M113" s="14"/>
      <c r="N113" s="14"/>
      <c r="O113" s="8"/>
      <c r="P113" s="8"/>
      <c r="Q113" s="482"/>
      <c r="V113" s="207" t="s">
        <v>13724</v>
      </c>
      <c r="W113" s="240"/>
      <c r="X113" s="240"/>
      <c r="Y113" s="240"/>
      <c r="Z113" s="572"/>
      <c r="AA113" s="572"/>
      <c r="AB113" s="572"/>
      <c r="AC113" s="572"/>
      <c r="AD113" s="572"/>
      <c r="AE113" s="572"/>
      <c r="AF113" s="572"/>
      <c r="AG113" s="572"/>
      <c r="AH113" s="572"/>
      <c r="AI113" s="572"/>
      <c r="AJ113" s="572"/>
      <c r="AK113" s="572"/>
      <c r="AL113" s="572"/>
      <c r="AM113" s="572"/>
      <c r="AN113" s="572"/>
      <c r="AO113" s="210"/>
      <c r="AP113" s="213"/>
      <c r="AQ113" s="213"/>
      <c r="AR113" s="213"/>
      <c r="AS113" s="22">
        <v>192.0</v>
      </c>
      <c r="AT113" s="210" t="s">
        <v>40</v>
      </c>
      <c r="AU113" s="675">
        <f t="shared" si="1"/>
        <v>192</v>
      </c>
      <c r="AV113" s="79"/>
      <c r="AW113" s="14"/>
      <c r="AX113" s="14"/>
      <c r="AY113" s="14"/>
      <c r="AZ113" s="14"/>
    </row>
    <row r="114" ht="16.5" customHeight="1">
      <c r="A114" s="29">
        <v>62.0</v>
      </c>
      <c r="B114" s="30">
        <v>6255.0</v>
      </c>
      <c r="C114" s="518" t="s">
        <v>13729</v>
      </c>
      <c r="D114" s="107"/>
      <c r="E114" s="291"/>
      <c r="F114" s="291"/>
      <c r="G114" s="22"/>
      <c r="H114" s="22"/>
      <c r="I114" s="22"/>
      <c r="J114" s="21"/>
      <c r="K114" s="22"/>
      <c r="L114" s="21"/>
      <c r="M114" s="21"/>
      <c r="N114" s="21"/>
      <c r="O114" s="22"/>
      <c r="P114" s="8"/>
      <c r="Q114" s="484"/>
      <c r="R114" s="232"/>
      <c r="S114" s="232"/>
      <c r="T114" s="232"/>
      <c r="U114" s="232"/>
      <c r="V114" s="207" t="s">
        <v>1504</v>
      </c>
      <c r="W114" s="240"/>
      <c r="X114" s="240"/>
      <c r="Y114" s="240"/>
      <c r="Z114" s="572"/>
      <c r="AA114" s="572"/>
      <c r="AB114" s="572"/>
      <c r="AC114" s="572"/>
      <c r="AD114" s="572"/>
      <c r="AE114" s="572"/>
      <c r="AF114" s="572"/>
      <c r="AG114" s="572"/>
      <c r="AH114" s="572"/>
      <c r="AI114" s="572"/>
      <c r="AJ114" s="572"/>
      <c r="AK114" s="572"/>
      <c r="AL114" s="572"/>
      <c r="AM114" s="572"/>
      <c r="AN114" s="572"/>
      <c r="AO114" s="210"/>
      <c r="AP114" s="213"/>
      <c r="AQ114" s="213"/>
      <c r="AR114" s="213"/>
      <c r="AS114" s="22">
        <v>256.0</v>
      </c>
      <c r="AT114" s="210" t="s">
        <v>40</v>
      </c>
      <c r="AU114" s="675">
        <f t="shared" si="1"/>
        <v>256</v>
      </c>
      <c r="AV114" s="79"/>
      <c r="AW114" s="14"/>
      <c r="AX114" s="14"/>
      <c r="AY114" s="14"/>
      <c r="AZ114" s="14"/>
    </row>
    <row r="115" ht="16.5" customHeight="1">
      <c r="A115" s="29">
        <v>62.0</v>
      </c>
      <c r="B115" s="30">
        <v>6760.0</v>
      </c>
      <c r="C115" s="537" t="s">
        <v>13730</v>
      </c>
      <c r="D115" s="570" t="s">
        <v>1510</v>
      </c>
      <c r="E115" s="571"/>
      <c r="F115" s="571"/>
      <c r="G115" s="7"/>
      <c r="H115" s="7"/>
      <c r="I115" s="7"/>
      <c r="J115" s="7"/>
      <c r="K115" s="8"/>
      <c r="L115" s="8"/>
      <c r="M115" s="8"/>
      <c r="N115" s="8"/>
      <c r="O115" s="8"/>
      <c r="P115" s="39"/>
      <c r="Q115" s="572" t="s">
        <v>13731</v>
      </c>
      <c r="R115" s="213"/>
      <c r="S115" s="213"/>
      <c r="T115" s="213"/>
      <c r="U115" s="213"/>
      <c r="V115" s="213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208"/>
      <c r="AI115" s="572"/>
      <c r="AJ115" s="572"/>
      <c r="AK115" s="572"/>
      <c r="AL115" s="572"/>
      <c r="AM115" s="572"/>
      <c r="AN115" s="572"/>
      <c r="AO115" s="210"/>
      <c r="AP115" s="213"/>
      <c r="AQ115" s="213"/>
      <c r="AR115" s="7"/>
      <c r="AS115" s="22">
        <v>200.0</v>
      </c>
      <c r="AT115" s="210" t="s">
        <v>40</v>
      </c>
      <c r="AU115" s="675">
        <f t="shared" si="1"/>
        <v>200</v>
      </c>
      <c r="AV115" s="79"/>
      <c r="AW115" s="14"/>
      <c r="AX115" s="14"/>
      <c r="AY115" s="14"/>
      <c r="AZ115" s="14"/>
    </row>
    <row r="116" ht="16.5" customHeight="1">
      <c r="A116" s="29">
        <v>62.0</v>
      </c>
      <c r="B116" s="30">
        <v>6761.0</v>
      </c>
      <c r="C116" s="537" t="s">
        <v>13732</v>
      </c>
      <c r="D116" s="530"/>
      <c r="E116" s="575"/>
      <c r="F116" s="575"/>
      <c r="G116" s="22"/>
      <c r="H116" s="22"/>
      <c r="I116" s="22"/>
      <c r="J116" s="22"/>
      <c r="K116" s="8"/>
      <c r="L116" s="8"/>
      <c r="M116" s="8"/>
      <c r="N116" s="8"/>
      <c r="O116" s="8"/>
      <c r="P116" s="109"/>
      <c r="Q116" s="213" t="s">
        <v>13733</v>
      </c>
      <c r="R116" s="213"/>
      <c r="S116" s="213"/>
      <c r="T116" s="213"/>
      <c r="U116" s="213"/>
      <c r="V116" s="213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208"/>
      <c r="AI116" s="572"/>
      <c r="AJ116" s="572"/>
      <c r="AK116" s="572"/>
      <c r="AL116" s="572"/>
      <c r="AM116" s="572"/>
      <c r="AN116" s="572"/>
      <c r="AO116" s="210"/>
      <c r="AP116" s="213"/>
      <c r="AQ116" s="213"/>
      <c r="AR116" s="213"/>
      <c r="AS116" s="22">
        <v>200.0</v>
      </c>
      <c r="AT116" s="210" t="s">
        <v>40</v>
      </c>
      <c r="AU116" s="675">
        <f t="shared" si="1"/>
        <v>200</v>
      </c>
      <c r="AV116" s="79"/>
      <c r="AW116" s="14"/>
      <c r="AX116" s="14"/>
      <c r="AY116" s="14"/>
      <c r="AZ116" s="14"/>
    </row>
    <row r="117" ht="16.5" customHeight="1">
      <c r="A117" s="29">
        <v>62.0</v>
      </c>
      <c r="B117" s="30">
        <v>6765.0</v>
      </c>
      <c r="C117" s="518" t="s">
        <v>13734</v>
      </c>
      <c r="D117" s="263" t="s">
        <v>1517</v>
      </c>
      <c r="E117" s="239"/>
      <c r="F117" s="239"/>
      <c r="G117" s="239"/>
      <c r="H117" s="239"/>
      <c r="I117" s="239"/>
      <c r="J117" s="239"/>
      <c r="K117" s="240"/>
      <c r="L117" s="240"/>
      <c r="M117" s="213"/>
      <c r="N117" s="213"/>
      <c r="O117" s="213"/>
      <c r="P117" s="213"/>
      <c r="Q117" s="213"/>
      <c r="R117" s="240"/>
      <c r="S117" s="240"/>
      <c r="T117" s="240"/>
      <c r="U117" s="240"/>
      <c r="V117" s="572"/>
      <c r="W117" s="572"/>
      <c r="X117" s="572"/>
      <c r="Y117" s="572"/>
      <c r="Z117" s="572"/>
      <c r="AA117" s="572"/>
      <c r="AB117" s="572"/>
      <c r="AC117" s="572"/>
      <c r="AD117" s="572"/>
      <c r="AE117" s="572"/>
      <c r="AF117" s="572"/>
      <c r="AG117" s="572"/>
      <c r="AH117" s="572"/>
      <c r="AI117" s="572"/>
      <c r="AJ117" s="572"/>
      <c r="AK117" s="572"/>
      <c r="AL117" s="572"/>
      <c r="AM117" s="572"/>
      <c r="AN117" s="572"/>
      <c r="AO117" s="210"/>
      <c r="AP117" s="213"/>
      <c r="AQ117" s="213"/>
      <c r="AR117" s="7"/>
      <c r="AS117" s="22">
        <v>500.0</v>
      </c>
      <c r="AT117" s="210" t="s">
        <v>40</v>
      </c>
      <c r="AU117" s="675">
        <f t="shared" si="1"/>
        <v>500</v>
      </c>
      <c r="AV117" s="256" t="s">
        <v>1518</v>
      </c>
      <c r="AW117" s="14"/>
      <c r="AX117" s="14"/>
      <c r="AY117" s="14"/>
      <c r="AZ117" s="14"/>
    </row>
    <row r="118" ht="16.5" customHeight="1">
      <c r="A118" s="29">
        <v>62.0</v>
      </c>
      <c r="B118" s="30">
        <v>6621.0</v>
      </c>
      <c r="C118" s="537" t="s">
        <v>13735</v>
      </c>
      <c r="D118" s="37" t="s">
        <v>1520</v>
      </c>
      <c r="E118" s="681"/>
      <c r="F118" s="681"/>
      <c r="G118" s="681"/>
      <c r="H118" s="681"/>
      <c r="I118" s="681"/>
      <c r="J118" s="681"/>
      <c r="K118" s="681"/>
      <c r="L118" s="7"/>
      <c r="M118" s="8"/>
      <c r="N118" s="8"/>
      <c r="O118" s="8"/>
      <c r="P118" s="8"/>
      <c r="Q118" s="263" t="s">
        <v>1521</v>
      </c>
      <c r="R118" s="240"/>
      <c r="S118" s="213"/>
      <c r="T118" s="213"/>
      <c r="U118" s="213"/>
      <c r="V118" s="213"/>
      <c r="W118" s="208"/>
      <c r="X118" s="208"/>
      <c r="Y118" s="208"/>
      <c r="Z118" s="208"/>
      <c r="AA118" s="208"/>
      <c r="AB118" s="208"/>
      <c r="AC118" s="208"/>
      <c r="AD118" s="208"/>
      <c r="AE118" s="208"/>
      <c r="AF118" s="208"/>
      <c r="AG118" s="208"/>
      <c r="AH118" s="208"/>
      <c r="AI118" s="208"/>
      <c r="AJ118" s="240"/>
      <c r="AK118" s="240"/>
      <c r="AL118" s="240"/>
      <c r="AM118" s="240"/>
      <c r="AN118" s="240"/>
      <c r="AO118" s="210"/>
      <c r="AP118" s="573"/>
      <c r="AQ118" s="573"/>
      <c r="AR118" s="573"/>
      <c r="AS118" s="573"/>
      <c r="AT118" s="210" t="s">
        <v>40</v>
      </c>
      <c r="AU118" s="492"/>
      <c r="AV118" s="270" t="s">
        <v>1524</v>
      </c>
      <c r="AW118" s="14"/>
      <c r="AX118" s="14"/>
      <c r="AY118" s="14"/>
      <c r="AZ118" s="14"/>
    </row>
    <row r="119" ht="16.5" customHeight="1">
      <c r="A119" s="29">
        <v>62.0</v>
      </c>
      <c r="B119" s="30">
        <v>6616.0</v>
      </c>
      <c r="C119" s="537" t="s">
        <v>13736</v>
      </c>
      <c r="D119" s="156"/>
      <c r="E119" s="527"/>
      <c r="F119" s="527"/>
      <c r="G119" s="527"/>
      <c r="H119" s="527"/>
      <c r="I119" s="527"/>
      <c r="J119" s="527"/>
      <c r="K119" s="527"/>
      <c r="L119" s="8"/>
      <c r="M119" s="8"/>
      <c r="N119" s="8"/>
      <c r="O119" s="8"/>
      <c r="P119" s="8"/>
      <c r="Q119" s="530" t="s">
        <v>1526</v>
      </c>
      <c r="R119" s="240"/>
      <c r="S119" s="213"/>
      <c r="T119" s="213"/>
      <c r="U119" s="213"/>
      <c r="V119" s="213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8"/>
      <c r="AI119" s="208"/>
      <c r="AJ119" s="240"/>
      <c r="AK119" s="240"/>
      <c r="AL119" s="240"/>
      <c r="AM119" s="240"/>
      <c r="AN119" s="240"/>
      <c r="AO119" s="210"/>
      <c r="AP119" s="573"/>
      <c r="AQ119" s="573"/>
      <c r="AR119" s="573"/>
      <c r="AS119" s="573"/>
      <c r="AT119" s="210" t="s">
        <v>40</v>
      </c>
      <c r="AU119" s="492"/>
      <c r="AV119" s="271"/>
      <c r="AW119" s="14"/>
      <c r="AX119" s="14"/>
      <c r="AY119" s="14"/>
      <c r="AZ119" s="14"/>
    </row>
    <row r="120" ht="16.5" customHeight="1">
      <c r="A120" s="29">
        <v>62.0</v>
      </c>
      <c r="B120" s="29">
        <v>6596.0</v>
      </c>
      <c r="C120" s="537" t="s">
        <v>13737</v>
      </c>
      <c r="D120" s="52"/>
      <c r="E120" s="682"/>
      <c r="F120" s="682"/>
      <c r="G120" s="682"/>
      <c r="H120" s="682"/>
      <c r="I120" s="682"/>
      <c r="J120" s="682"/>
      <c r="K120" s="682"/>
      <c r="L120" s="8"/>
      <c r="M120" s="8"/>
      <c r="N120" s="8"/>
      <c r="O120" s="8"/>
      <c r="P120" s="8"/>
      <c r="Q120" s="530" t="s">
        <v>1529</v>
      </c>
      <c r="R120" s="578"/>
      <c r="S120" s="213"/>
      <c r="T120" s="213"/>
      <c r="U120" s="213"/>
      <c r="V120" s="213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208"/>
      <c r="AI120" s="208"/>
      <c r="AJ120" s="240"/>
      <c r="AK120" s="240"/>
      <c r="AL120" s="240"/>
      <c r="AM120" s="240"/>
      <c r="AN120" s="240"/>
      <c r="AO120" s="210"/>
      <c r="AP120" s="573"/>
      <c r="AQ120" s="573"/>
      <c r="AR120" s="573"/>
      <c r="AS120" s="573"/>
      <c r="AT120" s="210" t="s">
        <v>40</v>
      </c>
      <c r="AU120" s="492"/>
      <c r="AV120" s="264"/>
      <c r="AW120" s="14"/>
      <c r="AX120" s="14"/>
      <c r="AY120" s="14"/>
      <c r="AZ120" s="14"/>
    </row>
    <row r="121" ht="16.5" customHeight="1">
      <c r="A121" s="29">
        <v>62.0</v>
      </c>
      <c r="B121" s="29">
        <v>6601.0</v>
      </c>
      <c r="C121" s="537" t="s">
        <v>13738</v>
      </c>
      <c r="D121" s="683"/>
      <c r="E121" s="682"/>
      <c r="F121" s="682"/>
      <c r="G121" s="682"/>
      <c r="H121" s="682"/>
      <c r="I121" s="682"/>
      <c r="J121" s="682"/>
      <c r="K121" s="682"/>
      <c r="L121" s="8"/>
      <c r="M121" s="8"/>
      <c r="N121" s="8"/>
      <c r="O121" s="8"/>
      <c r="P121" s="8"/>
      <c r="Q121" s="530" t="s">
        <v>1532</v>
      </c>
      <c r="R121" s="240"/>
      <c r="S121" s="213"/>
      <c r="T121" s="213"/>
      <c r="U121" s="213"/>
      <c r="V121" s="213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208"/>
      <c r="AI121" s="208"/>
      <c r="AJ121" s="240"/>
      <c r="AK121" s="240"/>
      <c r="AL121" s="240"/>
      <c r="AM121" s="240"/>
      <c r="AN121" s="240"/>
      <c r="AO121" s="210"/>
      <c r="AP121" s="573"/>
      <c r="AQ121" s="573"/>
      <c r="AR121" s="573"/>
      <c r="AS121" s="573"/>
      <c r="AT121" s="210" t="s">
        <v>40</v>
      </c>
      <c r="AU121" s="492"/>
      <c r="AV121" s="264"/>
      <c r="AW121" s="14"/>
      <c r="AX121" s="14"/>
      <c r="AY121" s="14"/>
      <c r="AZ121" s="14"/>
    </row>
    <row r="122" ht="16.5" customHeight="1">
      <c r="A122" s="29">
        <v>62.0</v>
      </c>
      <c r="B122" s="30">
        <v>6606.0</v>
      </c>
      <c r="C122" s="537" t="s">
        <v>13739</v>
      </c>
      <c r="D122" s="683"/>
      <c r="E122" s="682"/>
      <c r="F122" s="682"/>
      <c r="G122" s="682"/>
      <c r="H122" s="682"/>
      <c r="I122" s="682"/>
      <c r="J122" s="682"/>
      <c r="K122" s="682"/>
      <c r="L122" s="8"/>
      <c r="M122" s="8"/>
      <c r="N122" s="8"/>
      <c r="O122" s="8"/>
      <c r="P122" s="8"/>
      <c r="Q122" s="530" t="s">
        <v>1536</v>
      </c>
      <c r="R122" s="240"/>
      <c r="S122" s="213"/>
      <c r="T122" s="213"/>
      <c r="U122" s="213"/>
      <c r="V122" s="213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208"/>
      <c r="AI122" s="208"/>
      <c r="AJ122" s="240"/>
      <c r="AK122" s="240"/>
      <c r="AL122" s="240"/>
      <c r="AM122" s="240"/>
      <c r="AN122" s="240"/>
      <c r="AO122" s="210"/>
      <c r="AP122" s="573"/>
      <c r="AQ122" s="573"/>
      <c r="AR122" s="573"/>
      <c r="AS122" s="573"/>
      <c r="AT122" s="210" t="s">
        <v>40</v>
      </c>
      <c r="AU122" s="492"/>
      <c r="AV122" s="264"/>
      <c r="AW122" s="14"/>
      <c r="AX122" s="14"/>
      <c r="AY122" s="14"/>
      <c r="AZ122" s="14"/>
    </row>
    <row r="123" ht="16.5" customHeight="1">
      <c r="A123" s="29">
        <v>62.0</v>
      </c>
      <c r="B123" s="30">
        <v>6611.0</v>
      </c>
      <c r="C123" s="537" t="s">
        <v>13740</v>
      </c>
      <c r="D123" s="263" t="s">
        <v>1540</v>
      </c>
      <c r="E123" s="582"/>
      <c r="F123" s="582"/>
      <c r="G123" s="213"/>
      <c r="H123" s="213"/>
      <c r="I123" s="213"/>
      <c r="J123" s="213"/>
      <c r="K123" s="213"/>
      <c r="L123" s="213"/>
      <c r="M123" s="213"/>
      <c r="N123" s="213"/>
      <c r="O123" s="213"/>
      <c r="P123" s="213"/>
      <c r="Q123" s="213"/>
      <c r="R123" s="213"/>
      <c r="S123" s="213"/>
      <c r="T123" s="213"/>
      <c r="U123" s="213"/>
      <c r="V123" s="213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208"/>
      <c r="AI123" s="208"/>
      <c r="AJ123" s="240"/>
      <c r="AK123" s="240"/>
      <c r="AL123" s="240"/>
      <c r="AM123" s="240"/>
      <c r="AN123" s="240"/>
      <c r="AO123" s="210"/>
      <c r="AP123" s="573"/>
      <c r="AQ123" s="573"/>
      <c r="AR123" s="573"/>
      <c r="AS123" s="573"/>
      <c r="AT123" s="210" t="s">
        <v>40</v>
      </c>
      <c r="AU123" s="492"/>
      <c r="AV123" s="264"/>
      <c r="AW123" s="14"/>
      <c r="AX123" s="14"/>
      <c r="AY123" s="14"/>
      <c r="AZ123" s="14"/>
    </row>
    <row r="124" ht="16.5" customHeight="1">
      <c r="A124" s="275">
        <v>62.0</v>
      </c>
      <c r="B124" s="276">
        <v>6772.0</v>
      </c>
      <c r="C124" s="583" t="s">
        <v>13741</v>
      </c>
      <c r="D124" s="684" t="s">
        <v>1542</v>
      </c>
      <c r="E124" s="685"/>
      <c r="F124" s="685"/>
      <c r="G124" s="686"/>
      <c r="H124" s="686"/>
      <c r="I124" s="686"/>
      <c r="J124" s="686"/>
      <c r="K124" s="686"/>
      <c r="L124" s="686"/>
      <c r="M124" s="686"/>
      <c r="N124" s="686"/>
      <c r="O124" s="686"/>
      <c r="P124" s="687"/>
      <c r="Q124" s="585" t="s">
        <v>1543</v>
      </c>
      <c r="R124" s="585"/>
      <c r="S124" s="585"/>
      <c r="T124" s="585"/>
      <c r="U124" s="585"/>
      <c r="V124" s="585"/>
      <c r="W124" s="585"/>
      <c r="X124" s="585"/>
      <c r="Y124" s="585"/>
      <c r="Z124" s="585"/>
      <c r="AA124" s="585"/>
      <c r="AB124" s="585"/>
      <c r="AC124" s="585"/>
      <c r="AD124" s="585"/>
      <c r="AE124" s="585"/>
      <c r="AF124" s="280"/>
      <c r="AG124" s="280"/>
      <c r="AH124" s="280"/>
      <c r="AI124" s="280"/>
      <c r="AJ124" s="688"/>
      <c r="AK124" s="688"/>
      <c r="AL124" s="688"/>
      <c r="AM124" s="688"/>
      <c r="AN124" s="688"/>
      <c r="AO124" s="283"/>
      <c r="AP124" s="588"/>
      <c r="AQ124" s="588"/>
      <c r="AR124" s="588"/>
      <c r="AS124" s="588"/>
      <c r="AT124" s="283" t="s">
        <v>40</v>
      </c>
      <c r="AU124" s="494"/>
      <c r="AV124" s="264"/>
      <c r="AW124" s="14"/>
      <c r="AX124" s="14"/>
      <c r="AY124" s="14"/>
      <c r="AZ124" s="14"/>
    </row>
    <row r="125" ht="16.5" customHeight="1">
      <c r="A125" s="275">
        <v>62.0</v>
      </c>
      <c r="B125" s="276">
        <v>6773.0</v>
      </c>
      <c r="C125" s="583" t="s">
        <v>13742</v>
      </c>
      <c r="D125" s="689"/>
      <c r="E125" s="690"/>
      <c r="F125" s="690"/>
      <c r="G125" s="691"/>
      <c r="H125" s="691"/>
      <c r="I125" s="691"/>
      <c r="J125" s="691"/>
      <c r="K125" s="691"/>
      <c r="L125" s="691"/>
      <c r="M125" s="691"/>
      <c r="N125" s="691"/>
      <c r="O125" s="691"/>
      <c r="P125" s="692"/>
      <c r="Q125" s="585" t="s">
        <v>1547</v>
      </c>
      <c r="R125" s="585"/>
      <c r="S125" s="585"/>
      <c r="T125" s="585"/>
      <c r="U125" s="585"/>
      <c r="V125" s="585"/>
      <c r="W125" s="585"/>
      <c r="X125" s="585"/>
      <c r="Y125" s="585"/>
      <c r="Z125" s="585"/>
      <c r="AA125" s="585"/>
      <c r="AB125" s="585"/>
      <c r="AC125" s="585"/>
      <c r="AD125" s="585"/>
      <c r="AE125" s="585"/>
      <c r="AF125" s="280"/>
      <c r="AG125" s="280"/>
      <c r="AH125" s="280"/>
      <c r="AI125" s="280"/>
      <c r="AJ125" s="688"/>
      <c r="AK125" s="688"/>
      <c r="AL125" s="688"/>
      <c r="AM125" s="688"/>
      <c r="AN125" s="688"/>
      <c r="AO125" s="283"/>
      <c r="AP125" s="588"/>
      <c r="AQ125" s="588"/>
      <c r="AR125" s="588"/>
      <c r="AS125" s="588"/>
      <c r="AT125" s="283" t="s">
        <v>40</v>
      </c>
      <c r="AU125" s="494"/>
      <c r="AV125" s="230"/>
      <c r="AW125" s="14"/>
      <c r="AX125" s="14"/>
      <c r="AY125" s="14"/>
      <c r="AZ125" s="14"/>
    </row>
    <row r="126" ht="16.5" customHeight="1">
      <c r="A126" s="14"/>
      <c r="B126" s="14"/>
      <c r="C126" s="8"/>
      <c r="D126" s="14"/>
      <c r="E126" s="14"/>
      <c r="F126" s="14"/>
      <c r="G126" s="14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14"/>
      <c r="U126" s="14"/>
      <c r="V126" s="14"/>
      <c r="W126" s="14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</row>
    <row r="127" ht="16.5" customHeight="1">
      <c r="A127" s="14"/>
      <c r="B127" s="14"/>
      <c r="C127" s="8"/>
      <c r="D127" s="14"/>
      <c r="E127" s="14"/>
      <c r="F127" s="14"/>
      <c r="G127" s="14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14"/>
      <c r="U127" s="14"/>
      <c r="V127" s="14"/>
      <c r="W127" s="14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</row>
    <row r="128" ht="16.5" customHeight="1">
      <c r="A128" s="14"/>
      <c r="B128" s="14"/>
      <c r="C128" s="8"/>
      <c r="D128" s="14"/>
      <c r="E128" s="14"/>
      <c r="F128" s="14"/>
      <c r="G128" s="14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14"/>
      <c r="U128" s="14"/>
      <c r="V128" s="14"/>
      <c r="W128" s="14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</row>
    <row r="129" ht="16.5" customHeight="1">
      <c r="A129" s="693"/>
      <c r="B129" s="479" t="s">
        <v>9953</v>
      </c>
      <c r="C129" s="694"/>
      <c r="D129" s="291"/>
      <c r="E129" s="291"/>
      <c r="F129" s="291"/>
      <c r="G129" s="22"/>
      <c r="H129" s="22"/>
      <c r="I129" s="22"/>
      <c r="J129" s="24"/>
      <c r="K129" s="22"/>
      <c r="L129" s="695"/>
      <c r="M129" s="695"/>
      <c r="N129" s="695"/>
      <c r="O129" s="695"/>
      <c r="P129" s="695"/>
      <c r="Q129" s="695"/>
      <c r="R129" s="696"/>
      <c r="S129" s="696"/>
      <c r="T129" s="696"/>
      <c r="U129" s="696"/>
      <c r="V129" s="111"/>
      <c r="W129" s="111"/>
      <c r="X129" s="111"/>
      <c r="Y129" s="111"/>
      <c r="Z129" s="56"/>
      <c r="AA129" s="548"/>
      <c r="AB129" s="548"/>
      <c r="AC129" s="111"/>
      <c r="AD129" s="21"/>
      <c r="AE129" s="21"/>
      <c r="AF129" s="21"/>
      <c r="AG129" s="21"/>
      <c r="AH129" s="111"/>
      <c r="AI129" s="111"/>
      <c r="AJ129" s="111"/>
      <c r="AK129" s="111"/>
      <c r="AL129" s="111"/>
      <c r="AM129" s="111"/>
      <c r="AN129" s="111"/>
      <c r="AO129" s="697"/>
      <c r="AP129" s="575"/>
      <c r="AQ129" s="21"/>
      <c r="AR129" s="14"/>
      <c r="AS129" s="14"/>
      <c r="AT129" s="14"/>
      <c r="AU129" s="14"/>
      <c r="AV129" s="14"/>
      <c r="AW129" s="14"/>
      <c r="AX129" s="14"/>
      <c r="AY129" s="14"/>
      <c r="AZ129" s="14"/>
    </row>
    <row r="130" ht="16.5" customHeight="1">
      <c r="A130" s="489" t="s">
        <v>0</v>
      </c>
      <c r="B130" s="490"/>
      <c r="C130" s="4" t="s">
        <v>6</v>
      </c>
      <c r="D130" s="5"/>
      <c r="E130" s="6"/>
      <c r="F130" s="6"/>
      <c r="G130" s="6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6"/>
      <c r="U130" s="6"/>
      <c r="V130" s="6"/>
      <c r="W130" s="517"/>
      <c r="X130" s="6"/>
      <c r="Y130" s="6"/>
      <c r="Z130" s="6"/>
      <c r="AA130" s="6"/>
      <c r="AB130" s="6"/>
      <c r="AC130" s="6" t="s">
        <v>7</v>
      </c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6"/>
      <c r="AR130" s="6"/>
      <c r="AS130" s="6"/>
      <c r="AT130" s="6"/>
      <c r="AU130" s="12" t="s">
        <v>1</v>
      </c>
      <c r="AV130" s="12" t="s">
        <v>2</v>
      </c>
      <c r="AW130" s="14"/>
      <c r="AX130" s="14"/>
      <c r="AY130" s="14"/>
      <c r="AZ130" s="14"/>
    </row>
    <row r="131" ht="16.5" customHeight="1">
      <c r="A131" s="17" t="s">
        <v>3</v>
      </c>
      <c r="B131" s="18" t="s">
        <v>4</v>
      </c>
      <c r="C131" s="109"/>
      <c r="D131" s="20"/>
      <c r="E131" s="21"/>
      <c r="F131" s="21"/>
      <c r="G131" s="21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1"/>
      <c r="U131" s="21"/>
      <c r="V131" s="21"/>
      <c r="W131" s="21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1"/>
      <c r="AR131" s="21"/>
      <c r="AS131" s="21"/>
      <c r="AT131" s="21"/>
      <c r="AU131" s="27" t="s">
        <v>8</v>
      </c>
      <c r="AV131" s="27" t="s">
        <v>9</v>
      </c>
      <c r="AW131" s="14"/>
      <c r="AX131" s="14"/>
      <c r="AY131" s="14"/>
      <c r="AZ131" s="14"/>
    </row>
    <row r="132" ht="16.5" customHeight="1">
      <c r="A132" s="29">
        <v>62.0</v>
      </c>
      <c r="B132" s="30">
        <v>8111.0</v>
      </c>
      <c r="C132" s="518" t="s">
        <v>13743</v>
      </c>
      <c r="D132" s="102" t="s">
        <v>13600</v>
      </c>
      <c r="E132" s="487"/>
      <c r="F132" s="485"/>
      <c r="G132" s="102" t="s">
        <v>13601</v>
      </c>
      <c r="H132" s="487"/>
      <c r="I132" s="487"/>
      <c r="J132" s="485"/>
      <c r="K132" s="37"/>
      <c r="L132" s="7"/>
      <c r="M132" s="7"/>
      <c r="N132" s="7"/>
      <c r="O132" s="7"/>
      <c r="P132" s="7"/>
      <c r="Q132" s="7"/>
      <c r="R132" s="102" t="s">
        <v>1550</v>
      </c>
      <c r="S132" s="487"/>
      <c r="T132" s="487"/>
      <c r="U132" s="485"/>
      <c r="V132" s="37"/>
      <c r="W132" s="38"/>
      <c r="X132" s="38"/>
      <c r="Y132" s="38"/>
      <c r="Z132" s="520"/>
      <c r="AA132" s="38"/>
      <c r="AB132" s="38"/>
      <c r="AC132" s="520"/>
      <c r="AD132" s="6"/>
      <c r="AE132" s="6"/>
      <c r="AF132" s="6"/>
      <c r="AG132" s="38"/>
      <c r="AH132" s="38"/>
      <c r="AI132" s="38"/>
      <c r="AJ132" s="38"/>
      <c r="AK132" s="38"/>
      <c r="AL132" s="38"/>
      <c r="AM132" s="38"/>
      <c r="AN132" s="38"/>
      <c r="AO132" s="38"/>
      <c r="AP132" s="6"/>
      <c r="AQ132" s="225"/>
      <c r="AR132" s="653"/>
      <c r="AS132" s="654"/>
      <c r="AT132" s="655"/>
      <c r="AU132" s="656">
        <f>ROUND(G136*$T$137,0)</f>
        <v>272</v>
      </c>
      <c r="AV132" s="244" t="s">
        <v>18</v>
      </c>
      <c r="AW132" s="14"/>
      <c r="AX132" s="14"/>
      <c r="AY132" s="14"/>
      <c r="AZ132" s="14"/>
    </row>
    <row r="133" ht="16.5" customHeight="1">
      <c r="A133" s="29">
        <v>62.0</v>
      </c>
      <c r="B133" s="30">
        <v>8211.0</v>
      </c>
      <c r="C133" s="518" t="s">
        <v>13744</v>
      </c>
      <c r="D133" s="482"/>
      <c r="F133" s="486"/>
      <c r="G133" s="482"/>
      <c r="J133" s="486"/>
      <c r="K133" s="52"/>
      <c r="L133" s="8"/>
      <c r="M133" s="8"/>
      <c r="N133" s="8"/>
      <c r="O133" s="8"/>
      <c r="P133" s="8"/>
      <c r="Q133" s="8"/>
      <c r="R133" s="482"/>
      <c r="U133" s="486"/>
      <c r="V133" s="657"/>
      <c r="W133" s="97"/>
      <c r="X133" s="97"/>
      <c r="Y133" s="97"/>
      <c r="Z133" s="595"/>
      <c r="AA133" s="97"/>
      <c r="AB133" s="97"/>
      <c r="AC133" s="530"/>
      <c r="AD133" s="21"/>
      <c r="AE133" s="21"/>
      <c r="AF133" s="21"/>
      <c r="AG133" s="111"/>
      <c r="AH133" s="111"/>
      <c r="AI133" s="111"/>
      <c r="AJ133" s="111"/>
      <c r="AK133" s="111"/>
      <c r="AL133" s="111"/>
      <c r="AM133" s="111"/>
      <c r="AN133" s="111"/>
      <c r="AO133" s="56"/>
      <c r="AP133" s="548"/>
      <c r="AQ133" s="556"/>
      <c r="AR133" s="658" t="s">
        <v>30</v>
      </c>
      <c r="AS133" s="208">
        <v>5.0</v>
      </c>
      <c r="AT133" s="92" t="s">
        <v>31</v>
      </c>
      <c r="AU133" s="656">
        <f>ROUND(G136*$T$137,0)-AS133</f>
        <v>267</v>
      </c>
      <c r="AV133" s="79"/>
      <c r="AW133" s="14"/>
      <c r="AX133" s="14"/>
      <c r="AY133" s="14"/>
      <c r="AZ133" s="14"/>
    </row>
    <row r="134" ht="16.5" customHeight="1">
      <c r="A134" s="29">
        <v>62.0</v>
      </c>
      <c r="B134" s="30">
        <v>8112.0</v>
      </c>
      <c r="C134" s="518" t="s">
        <v>13745</v>
      </c>
      <c r="D134" s="482"/>
      <c r="F134" s="486"/>
      <c r="G134" s="482"/>
      <c r="J134" s="486"/>
      <c r="K134" s="52"/>
      <c r="L134" s="8"/>
      <c r="M134" s="8"/>
      <c r="N134" s="8"/>
      <c r="O134" s="8"/>
      <c r="P134" s="8"/>
      <c r="Q134" s="8"/>
      <c r="R134" s="482"/>
      <c r="U134" s="486"/>
      <c r="V134" s="657"/>
      <c r="W134" s="97"/>
      <c r="X134" s="97"/>
      <c r="Y134" s="97"/>
      <c r="Z134" s="595"/>
      <c r="AA134" s="97"/>
      <c r="AB134" s="97"/>
      <c r="AC134" s="570" t="s">
        <v>326</v>
      </c>
      <c r="AD134" s="6"/>
      <c r="AE134" s="6"/>
      <c r="AF134" s="6"/>
      <c r="AG134" s="659"/>
      <c r="AH134" s="659"/>
      <c r="AI134" s="659"/>
      <c r="AJ134" s="659"/>
      <c r="AK134" s="659"/>
      <c r="AL134" s="659"/>
      <c r="AM134" s="659"/>
      <c r="AN134" s="659"/>
      <c r="AO134" s="41" t="s">
        <v>21</v>
      </c>
      <c r="AP134" s="60">
        <v>0.7</v>
      </c>
      <c r="AQ134" s="485"/>
      <c r="AR134" s="653"/>
      <c r="AS134" s="654"/>
      <c r="AT134" s="655"/>
      <c r="AU134" s="656">
        <f>ROUND(ROUND(G136*$T$137,0)*AP134,0)</f>
        <v>190</v>
      </c>
      <c r="AV134" s="79"/>
      <c r="AW134" s="14"/>
      <c r="AX134" s="14"/>
      <c r="AY134" s="14"/>
      <c r="AZ134" s="14"/>
    </row>
    <row r="135" ht="16.5" customHeight="1">
      <c r="A135" s="29">
        <v>62.0</v>
      </c>
      <c r="B135" s="30">
        <v>8212.0</v>
      </c>
      <c r="C135" s="518" t="s">
        <v>13746</v>
      </c>
      <c r="D135" s="482"/>
      <c r="F135" s="486"/>
      <c r="G135" s="173"/>
      <c r="H135" s="174"/>
      <c r="I135" s="174"/>
      <c r="J135" s="523"/>
      <c r="K135" s="52"/>
      <c r="L135" s="8"/>
      <c r="M135" s="8"/>
      <c r="N135" s="8"/>
      <c r="O135" s="8"/>
      <c r="P135" s="8"/>
      <c r="Q135" s="8"/>
      <c r="R135" s="482"/>
      <c r="U135" s="486"/>
      <c r="V135" s="657"/>
      <c r="W135" s="97"/>
      <c r="X135" s="97"/>
      <c r="Y135" s="97"/>
      <c r="Z135" s="595"/>
      <c r="AA135" s="97"/>
      <c r="AB135" s="97"/>
      <c r="AC135" s="530"/>
      <c r="AD135" s="21"/>
      <c r="AE135" s="21"/>
      <c r="AF135" s="21"/>
      <c r="AG135" s="111"/>
      <c r="AH135" s="111"/>
      <c r="AI135" s="111"/>
      <c r="AJ135" s="111"/>
      <c r="AK135" s="111"/>
      <c r="AL135" s="111"/>
      <c r="AM135" s="111"/>
      <c r="AN135" s="111"/>
      <c r="AO135" s="56"/>
      <c r="AP135" s="548"/>
      <c r="AQ135" s="556"/>
      <c r="AR135" s="658" t="s">
        <v>30</v>
      </c>
      <c r="AS135" s="208">
        <v>5.0</v>
      </c>
      <c r="AT135" s="92" t="s">
        <v>31</v>
      </c>
      <c r="AU135" s="656">
        <f>ROUND(ROUND(G136*$T$137,0)*AP134,0)-AS135</f>
        <v>185</v>
      </c>
      <c r="AV135" s="79"/>
      <c r="AW135" s="14"/>
      <c r="AX135" s="14"/>
      <c r="AY135" s="14"/>
      <c r="AZ135" s="14"/>
    </row>
    <row r="136" ht="16.5" customHeight="1">
      <c r="A136" s="29">
        <v>62.0</v>
      </c>
      <c r="B136" s="30">
        <v>8131.0</v>
      </c>
      <c r="C136" s="518" t="s">
        <v>13747</v>
      </c>
      <c r="D136" s="482"/>
      <c r="F136" s="486"/>
      <c r="G136" s="660">
        <f>G11</f>
        <v>388</v>
      </c>
      <c r="H136" s="638"/>
      <c r="I136" s="661" t="s">
        <v>9</v>
      </c>
      <c r="J136" s="662"/>
      <c r="K136" s="52"/>
      <c r="L136" s="8"/>
      <c r="M136" s="8"/>
      <c r="N136" s="8"/>
      <c r="O136" s="8"/>
      <c r="P136" s="8"/>
      <c r="Q136" s="8"/>
      <c r="R136" s="173"/>
      <c r="S136" s="174"/>
      <c r="T136" s="174"/>
      <c r="U136" s="523"/>
      <c r="V136" s="657"/>
      <c r="W136" s="97"/>
      <c r="X136" s="97"/>
      <c r="Y136" s="97"/>
      <c r="Z136" s="595"/>
      <c r="AA136" s="97"/>
      <c r="AB136" s="97"/>
      <c r="AC136" s="570" t="s">
        <v>329</v>
      </c>
      <c r="AD136" s="6"/>
      <c r="AE136" s="6"/>
      <c r="AF136" s="6"/>
      <c r="AG136" s="659"/>
      <c r="AH136" s="659"/>
      <c r="AI136" s="659"/>
      <c r="AJ136" s="659"/>
      <c r="AK136" s="659"/>
      <c r="AL136" s="659"/>
      <c r="AM136" s="659"/>
      <c r="AN136" s="659"/>
      <c r="AO136" s="83" t="s">
        <v>21</v>
      </c>
      <c r="AP136" s="528">
        <v>0.85</v>
      </c>
      <c r="AQ136" s="486"/>
      <c r="AR136" s="653"/>
      <c r="AS136" s="654"/>
      <c r="AT136" s="655"/>
      <c r="AU136" s="656">
        <f>ROUND(ROUND(G136*$T$137,0)*AP136,0)</f>
        <v>231</v>
      </c>
      <c r="AV136" s="79"/>
      <c r="AW136" s="14"/>
      <c r="AX136" s="14"/>
      <c r="AY136" s="14"/>
      <c r="AZ136" s="14"/>
    </row>
    <row r="137" ht="16.5" customHeight="1">
      <c r="A137" s="29">
        <v>62.0</v>
      </c>
      <c r="B137" s="30">
        <v>8213.0</v>
      </c>
      <c r="C137" s="518" t="s">
        <v>13748</v>
      </c>
      <c r="D137" s="173"/>
      <c r="E137" s="174"/>
      <c r="F137" s="523"/>
      <c r="G137" s="156"/>
      <c r="H137" s="527"/>
      <c r="I137" s="527"/>
      <c r="J137" s="532"/>
      <c r="K137" s="52"/>
      <c r="L137" s="8"/>
      <c r="M137" s="8"/>
      <c r="N137" s="8"/>
      <c r="O137" s="8"/>
      <c r="P137" s="8"/>
      <c r="Q137" s="8"/>
      <c r="R137" s="156"/>
      <c r="S137" s="83" t="s">
        <v>21</v>
      </c>
      <c r="T137" s="528">
        <v>0.7</v>
      </c>
      <c r="U137" s="486"/>
      <c r="V137" s="663"/>
      <c r="W137" s="111"/>
      <c r="X137" s="111"/>
      <c r="Y137" s="111"/>
      <c r="Z137" s="530"/>
      <c r="AA137" s="111"/>
      <c r="AB137" s="111"/>
      <c r="AC137" s="530"/>
      <c r="AD137" s="21"/>
      <c r="AE137" s="21"/>
      <c r="AF137" s="21"/>
      <c r="AG137" s="111"/>
      <c r="AH137" s="111"/>
      <c r="AI137" s="111"/>
      <c r="AJ137" s="111"/>
      <c r="AK137" s="111"/>
      <c r="AL137" s="111"/>
      <c r="AM137" s="111"/>
      <c r="AN137" s="111"/>
      <c r="AO137" s="56"/>
      <c r="AP137" s="548"/>
      <c r="AQ137" s="556"/>
      <c r="AR137" s="658" t="s">
        <v>30</v>
      </c>
      <c r="AS137" s="208">
        <v>5.0</v>
      </c>
      <c r="AT137" s="92" t="s">
        <v>31</v>
      </c>
      <c r="AU137" s="656">
        <f>ROUND(ROUND(G136*$T$137,0)*AP136,0)-AS137</f>
        <v>226</v>
      </c>
      <c r="AV137" s="79"/>
      <c r="AW137" s="14"/>
      <c r="AX137" s="14"/>
      <c r="AY137" s="14"/>
      <c r="AZ137" s="14"/>
    </row>
    <row r="138" ht="16.5" customHeight="1">
      <c r="A138" s="29">
        <v>62.0</v>
      </c>
      <c r="B138" s="30">
        <v>8214.0</v>
      </c>
      <c r="C138" s="518" t="s">
        <v>13749</v>
      </c>
      <c r="D138" s="173"/>
      <c r="E138" s="174"/>
      <c r="F138" s="523"/>
      <c r="G138" s="156"/>
      <c r="H138" s="527"/>
      <c r="I138" s="527"/>
      <c r="J138" s="532"/>
      <c r="K138" s="52"/>
      <c r="L138" s="8"/>
      <c r="M138" s="8"/>
      <c r="N138" s="8"/>
      <c r="O138" s="8"/>
      <c r="P138" s="8"/>
      <c r="Q138" s="8"/>
      <c r="R138" s="52"/>
      <c r="S138" s="8"/>
      <c r="T138" s="8"/>
      <c r="U138" s="54"/>
      <c r="V138" s="102" t="s">
        <v>23</v>
      </c>
      <c r="W138" s="487"/>
      <c r="X138" s="487"/>
      <c r="Y138" s="485"/>
      <c r="Z138" s="102" t="s">
        <v>24</v>
      </c>
      <c r="AA138" s="41" t="s">
        <v>21</v>
      </c>
      <c r="AB138" s="664">
        <v>0.7</v>
      </c>
      <c r="AC138" s="570"/>
      <c r="AD138" s="6"/>
      <c r="AE138" s="6"/>
      <c r="AF138" s="6"/>
      <c r="AG138" s="659"/>
      <c r="AH138" s="659"/>
      <c r="AI138" s="659"/>
      <c r="AJ138" s="659"/>
      <c r="AK138" s="659"/>
      <c r="AL138" s="659"/>
      <c r="AM138" s="659"/>
      <c r="AN138" s="659"/>
      <c r="AO138" s="41"/>
      <c r="AP138" s="60"/>
      <c r="AQ138" s="60"/>
      <c r="AR138" s="653"/>
      <c r="AS138" s="654"/>
      <c r="AT138" s="655"/>
      <c r="AU138" s="656">
        <f>ROUND(ROUND(G136*$T$137,0)*AB138,0)</f>
        <v>190</v>
      </c>
      <c r="AV138" s="79"/>
      <c r="AW138" s="14"/>
      <c r="AX138" s="14"/>
      <c r="AY138" s="14"/>
      <c r="AZ138" s="14"/>
    </row>
    <row r="139" ht="16.5" customHeight="1">
      <c r="A139" s="29">
        <v>62.0</v>
      </c>
      <c r="B139" s="30">
        <v>8215.0</v>
      </c>
      <c r="C139" s="518" t="s">
        <v>13750</v>
      </c>
      <c r="D139" s="173"/>
      <c r="E139" s="174"/>
      <c r="F139" s="523"/>
      <c r="G139" s="125"/>
      <c r="H139" s="83"/>
      <c r="I139" s="665"/>
      <c r="J139" s="662"/>
      <c r="K139" s="52"/>
      <c r="L139" s="8"/>
      <c r="M139" s="8"/>
      <c r="N139" s="8"/>
      <c r="O139" s="8"/>
      <c r="P139" s="8"/>
      <c r="Q139" s="8"/>
      <c r="R139" s="52"/>
      <c r="S139" s="8"/>
      <c r="T139" s="8"/>
      <c r="U139" s="54"/>
      <c r="V139" s="482"/>
      <c r="Y139" s="486"/>
      <c r="Z139" s="482"/>
      <c r="AA139" s="528"/>
      <c r="AB139" s="596"/>
      <c r="AC139" s="530"/>
      <c r="AD139" s="21"/>
      <c r="AE139" s="21"/>
      <c r="AF139" s="21"/>
      <c r="AG139" s="111"/>
      <c r="AH139" s="111"/>
      <c r="AI139" s="111"/>
      <c r="AJ139" s="111"/>
      <c r="AK139" s="111"/>
      <c r="AL139" s="111"/>
      <c r="AM139" s="111"/>
      <c r="AN139" s="111"/>
      <c r="AO139" s="56"/>
      <c r="AP139" s="548"/>
      <c r="AQ139" s="548"/>
      <c r="AR139" s="658" t="s">
        <v>30</v>
      </c>
      <c r="AS139" s="208">
        <v>5.0</v>
      </c>
      <c r="AT139" s="92" t="s">
        <v>31</v>
      </c>
      <c r="AU139" s="656">
        <f>ROUND(ROUND(G136*$T$137,0)*AB138,0)-AS139</f>
        <v>185</v>
      </c>
      <c r="AV139" s="79"/>
      <c r="AW139" s="14"/>
      <c r="AX139" s="14"/>
      <c r="AY139" s="14"/>
      <c r="AZ139" s="14"/>
    </row>
    <row r="140" ht="16.5" customHeight="1">
      <c r="A140" s="29">
        <v>62.0</v>
      </c>
      <c r="B140" s="30">
        <v>8216.0</v>
      </c>
      <c r="C140" s="518" t="s">
        <v>13751</v>
      </c>
      <c r="D140" s="173"/>
      <c r="E140" s="174"/>
      <c r="F140" s="523"/>
      <c r="G140" s="125"/>
      <c r="H140" s="83"/>
      <c r="I140" s="665"/>
      <c r="J140" s="662"/>
      <c r="K140" s="52"/>
      <c r="L140" s="8"/>
      <c r="M140" s="8"/>
      <c r="N140" s="8"/>
      <c r="O140" s="8"/>
      <c r="P140" s="8"/>
      <c r="Q140" s="8"/>
      <c r="R140" s="52"/>
      <c r="S140" s="8"/>
      <c r="T140" s="8"/>
      <c r="U140" s="54"/>
      <c r="V140" s="482"/>
      <c r="Y140" s="486"/>
      <c r="Z140" s="482"/>
      <c r="AA140" s="528"/>
      <c r="AB140" s="596"/>
      <c r="AC140" s="570" t="s">
        <v>326</v>
      </c>
      <c r="AD140" s="6"/>
      <c r="AE140" s="6"/>
      <c r="AF140" s="6"/>
      <c r="AG140" s="659"/>
      <c r="AH140" s="659"/>
      <c r="AI140" s="659"/>
      <c r="AJ140" s="659"/>
      <c r="AK140" s="659"/>
      <c r="AL140" s="659"/>
      <c r="AM140" s="659"/>
      <c r="AN140" s="659"/>
      <c r="AO140" s="41" t="s">
        <v>21</v>
      </c>
      <c r="AP140" s="60">
        <f>$AP$9</f>
        <v>0.7</v>
      </c>
      <c r="AQ140" s="485"/>
      <c r="AR140" s="653"/>
      <c r="AS140" s="654"/>
      <c r="AT140" s="655"/>
      <c r="AU140" s="656">
        <f>ROUND(ROUND(ROUND(G136*$T$137,0)*AB138,0)*AP140,0)</f>
        <v>133</v>
      </c>
      <c r="AV140" s="79"/>
      <c r="AW140" s="14"/>
      <c r="AX140" s="14"/>
      <c r="AY140" s="14"/>
      <c r="AZ140" s="14"/>
    </row>
    <row r="141" ht="16.5" customHeight="1">
      <c r="A141" s="29">
        <v>62.0</v>
      </c>
      <c r="B141" s="30">
        <v>8217.0</v>
      </c>
      <c r="C141" s="518" t="s">
        <v>13752</v>
      </c>
      <c r="D141" s="173"/>
      <c r="E141" s="174"/>
      <c r="F141" s="523"/>
      <c r="G141" s="125"/>
      <c r="H141" s="83"/>
      <c r="I141" s="665"/>
      <c r="J141" s="662"/>
      <c r="K141" s="52"/>
      <c r="L141" s="8"/>
      <c r="M141" s="8"/>
      <c r="N141" s="8"/>
      <c r="O141" s="8"/>
      <c r="P141" s="8"/>
      <c r="Q141" s="8"/>
      <c r="R141" s="52"/>
      <c r="S141" s="8"/>
      <c r="T141" s="8"/>
      <c r="U141" s="54"/>
      <c r="V141" s="595"/>
      <c r="W141" s="97"/>
      <c r="X141" s="97"/>
      <c r="Y141" s="97"/>
      <c r="Z141" s="666"/>
      <c r="AA141" s="528"/>
      <c r="AB141" s="596"/>
      <c r="AC141" s="530"/>
      <c r="AD141" s="21"/>
      <c r="AE141" s="21"/>
      <c r="AF141" s="21"/>
      <c r="AG141" s="111"/>
      <c r="AH141" s="111"/>
      <c r="AI141" s="111"/>
      <c r="AJ141" s="111"/>
      <c r="AK141" s="111"/>
      <c r="AL141" s="111"/>
      <c r="AM141" s="111"/>
      <c r="AN141" s="111"/>
      <c r="AO141" s="56"/>
      <c r="AP141" s="548"/>
      <c r="AQ141" s="556"/>
      <c r="AR141" s="658" t="s">
        <v>30</v>
      </c>
      <c r="AS141" s="208">
        <v>5.0</v>
      </c>
      <c r="AT141" s="92" t="s">
        <v>31</v>
      </c>
      <c r="AU141" s="656">
        <f>ROUND(ROUND(ROUND(G136*$T$137,0)*AB138,0)*AP140,0)-AS141</f>
        <v>128</v>
      </c>
      <c r="AV141" s="79"/>
      <c r="AW141" s="14"/>
      <c r="AX141" s="14"/>
      <c r="AY141" s="14"/>
      <c r="AZ141" s="14"/>
    </row>
    <row r="142" ht="16.5" customHeight="1">
      <c r="A142" s="29">
        <v>62.0</v>
      </c>
      <c r="B142" s="30">
        <v>8218.0</v>
      </c>
      <c r="C142" s="518" t="s">
        <v>13753</v>
      </c>
      <c r="D142" s="173"/>
      <c r="E142" s="174"/>
      <c r="F142" s="523"/>
      <c r="G142" s="52"/>
      <c r="H142" s="8"/>
      <c r="I142" s="665"/>
      <c r="J142" s="662"/>
      <c r="K142" s="52"/>
      <c r="L142" s="8"/>
      <c r="M142" s="8"/>
      <c r="N142" s="8"/>
      <c r="O142" s="8"/>
      <c r="P142" s="8"/>
      <c r="Q142" s="8"/>
      <c r="R142" s="52"/>
      <c r="S142" s="8"/>
      <c r="T142" s="8"/>
      <c r="U142" s="54"/>
      <c r="V142" s="595"/>
      <c r="W142" s="97"/>
      <c r="X142" s="97"/>
      <c r="Y142" s="97"/>
      <c r="Z142" s="666"/>
      <c r="AA142" s="528"/>
      <c r="AB142" s="596"/>
      <c r="AC142" s="570" t="s">
        <v>329</v>
      </c>
      <c r="AD142" s="6"/>
      <c r="AE142" s="6"/>
      <c r="AF142" s="6"/>
      <c r="AG142" s="659"/>
      <c r="AH142" s="659"/>
      <c r="AI142" s="659"/>
      <c r="AJ142" s="659"/>
      <c r="AK142" s="659"/>
      <c r="AL142" s="659"/>
      <c r="AM142" s="659"/>
      <c r="AN142" s="659"/>
      <c r="AO142" s="83" t="s">
        <v>21</v>
      </c>
      <c r="AP142" s="528">
        <f>$AP$11</f>
        <v>0.85</v>
      </c>
      <c r="AQ142" s="486"/>
      <c r="AR142" s="653"/>
      <c r="AS142" s="654"/>
      <c r="AT142" s="655"/>
      <c r="AU142" s="656">
        <f>ROUND(ROUND(ROUND(G136*$T$137,0)*AB138,0)*AP142,0)</f>
        <v>162</v>
      </c>
      <c r="AV142" s="79"/>
      <c r="AW142" s="14"/>
      <c r="AX142" s="14"/>
      <c r="AY142" s="14"/>
      <c r="AZ142" s="14"/>
    </row>
    <row r="143" ht="16.5" customHeight="1">
      <c r="A143" s="29">
        <v>62.0</v>
      </c>
      <c r="B143" s="30">
        <v>8219.0</v>
      </c>
      <c r="C143" s="518" t="s">
        <v>13754</v>
      </c>
      <c r="D143" s="173"/>
      <c r="E143" s="174"/>
      <c r="F143" s="523"/>
      <c r="G143" s="52"/>
      <c r="H143" s="8"/>
      <c r="I143" s="665"/>
      <c r="J143" s="662"/>
      <c r="K143" s="52"/>
      <c r="L143" s="8"/>
      <c r="M143" s="8"/>
      <c r="N143" s="8"/>
      <c r="O143" s="8"/>
      <c r="P143" s="8"/>
      <c r="Q143" s="8"/>
      <c r="R143" s="52"/>
      <c r="S143" s="8"/>
      <c r="T143" s="8"/>
      <c r="U143" s="54"/>
      <c r="V143" s="595"/>
      <c r="W143" s="97"/>
      <c r="X143" s="97"/>
      <c r="Y143" s="97"/>
      <c r="Z143" s="667"/>
      <c r="AA143" s="548"/>
      <c r="AB143" s="526"/>
      <c r="AC143" s="530"/>
      <c r="AD143" s="21"/>
      <c r="AE143" s="21"/>
      <c r="AF143" s="21"/>
      <c r="AG143" s="111"/>
      <c r="AH143" s="111"/>
      <c r="AI143" s="111"/>
      <c r="AJ143" s="111"/>
      <c r="AK143" s="111"/>
      <c r="AL143" s="111"/>
      <c r="AM143" s="111"/>
      <c r="AN143" s="111"/>
      <c r="AO143" s="56"/>
      <c r="AP143" s="548"/>
      <c r="AQ143" s="556"/>
      <c r="AR143" s="658" t="s">
        <v>30</v>
      </c>
      <c r="AS143" s="208">
        <v>5.0</v>
      </c>
      <c r="AT143" s="92" t="s">
        <v>31</v>
      </c>
      <c r="AU143" s="656">
        <f>ROUND(ROUND(ROUND(G136*$T$137,0)*AB138,0)*AP142,0)-AS143</f>
        <v>157</v>
      </c>
      <c r="AV143" s="79"/>
      <c r="AW143" s="14"/>
      <c r="AX143" s="14"/>
      <c r="AY143" s="14"/>
      <c r="AZ143" s="14"/>
    </row>
    <row r="144" ht="16.5" customHeight="1">
      <c r="A144" s="29">
        <v>62.0</v>
      </c>
      <c r="B144" s="30">
        <v>8220.0</v>
      </c>
      <c r="C144" s="518" t="s">
        <v>13755</v>
      </c>
      <c r="D144" s="173"/>
      <c r="E144" s="174"/>
      <c r="F144" s="523"/>
      <c r="G144" s="156"/>
      <c r="H144" s="527"/>
      <c r="I144" s="527"/>
      <c r="J144" s="532"/>
      <c r="K144" s="52"/>
      <c r="L144" s="8"/>
      <c r="M144" s="8"/>
      <c r="N144" s="8"/>
      <c r="O144" s="8"/>
      <c r="P144" s="8"/>
      <c r="Q144" s="8"/>
      <c r="R144" s="52"/>
      <c r="S144" s="8"/>
      <c r="T144" s="8"/>
      <c r="U144" s="54"/>
      <c r="V144" s="595"/>
      <c r="W144" s="97"/>
      <c r="X144" s="97"/>
      <c r="Y144" s="97"/>
      <c r="Z144" s="102" t="s">
        <v>27</v>
      </c>
      <c r="AA144" s="41" t="s">
        <v>21</v>
      </c>
      <c r="AB144" s="664">
        <v>0.5</v>
      </c>
      <c r="AC144" s="570"/>
      <c r="AD144" s="6"/>
      <c r="AE144" s="6"/>
      <c r="AF144" s="6"/>
      <c r="AG144" s="659"/>
      <c r="AH144" s="659"/>
      <c r="AI144" s="659"/>
      <c r="AJ144" s="659"/>
      <c r="AK144" s="659"/>
      <c r="AL144" s="659"/>
      <c r="AM144" s="659"/>
      <c r="AN144" s="659"/>
      <c r="AO144" s="41"/>
      <c r="AP144" s="60"/>
      <c r="AQ144" s="60"/>
      <c r="AR144" s="653"/>
      <c r="AS144" s="654"/>
      <c r="AT144" s="655"/>
      <c r="AU144" s="656">
        <f>ROUND(ROUND(G136*$T$137,0)*AB144,0)</f>
        <v>136</v>
      </c>
      <c r="AV144" s="79"/>
      <c r="AW144" s="14"/>
      <c r="AX144" s="14"/>
      <c r="AY144" s="14"/>
      <c r="AZ144" s="14"/>
    </row>
    <row r="145" ht="16.5" customHeight="1">
      <c r="A145" s="29">
        <v>62.0</v>
      </c>
      <c r="B145" s="30">
        <v>8221.0</v>
      </c>
      <c r="C145" s="518" t="s">
        <v>13756</v>
      </c>
      <c r="D145" s="173"/>
      <c r="E145" s="174"/>
      <c r="F145" s="523"/>
      <c r="G145" s="125"/>
      <c r="H145" s="83"/>
      <c r="I145" s="665"/>
      <c r="J145" s="662"/>
      <c r="K145" s="52"/>
      <c r="L145" s="8"/>
      <c r="M145" s="8"/>
      <c r="N145" s="8"/>
      <c r="O145" s="8"/>
      <c r="P145" s="8"/>
      <c r="Q145" s="8"/>
      <c r="R145" s="52"/>
      <c r="S145" s="8"/>
      <c r="T145" s="8"/>
      <c r="U145" s="54"/>
      <c r="V145" s="595"/>
      <c r="W145" s="97"/>
      <c r="X145" s="97"/>
      <c r="Y145" s="97"/>
      <c r="Z145" s="482"/>
      <c r="AA145" s="528"/>
      <c r="AB145" s="528"/>
      <c r="AC145" s="530"/>
      <c r="AD145" s="21"/>
      <c r="AE145" s="21"/>
      <c r="AF145" s="21"/>
      <c r="AG145" s="111"/>
      <c r="AH145" s="111"/>
      <c r="AI145" s="111"/>
      <c r="AJ145" s="111"/>
      <c r="AK145" s="111"/>
      <c r="AL145" s="111"/>
      <c r="AM145" s="111"/>
      <c r="AN145" s="111"/>
      <c r="AO145" s="56"/>
      <c r="AP145" s="548"/>
      <c r="AQ145" s="548"/>
      <c r="AR145" s="658" t="s">
        <v>30</v>
      </c>
      <c r="AS145" s="208">
        <v>5.0</v>
      </c>
      <c r="AT145" s="92" t="s">
        <v>31</v>
      </c>
      <c r="AU145" s="656">
        <f>ROUND(ROUND(G136*$T$137,0)*AB144,0)-AS145</f>
        <v>131</v>
      </c>
      <c r="AV145" s="79"/>
      <c r="AW145" s="14"/>
      <c r="AX145" s="14"/>
      <c r="AY145" s="14"/>
      <c r="AZ145" s="14"/>
    </row>
    <row r="146" ht="16.5" customHeight="1">
      <c r="A146" s="29">
        <v>62.0</v>
      </c>
      <c r="B146" s="30">
        <v>8222.0</v>
      </c>
      <c r="C146" s="518" t="s">
        <v>13757</v>
      </c>
      <c r="D146" s="173"/>
      <c r="E146" s="174"/>
      <c r="F146" s="523"/>
      <c r="G146" s="125"/>
      <c r="H146" s="83"/>
      <c r="I146" s="665"/>
      <c r="J146" s="662"/>
      <c r="K146" s="52"/>
      <c r="L146" s="8"/>
      <c r="M146" s="8"/>
      <c r="N146" s="8"/>
      <c r="O146" s="8"/>
      <c r="P146" s="8"/>
      <c r="Q146" s="8"/>
      <c r="R146" s="52"/>
      <c r="S146" s="8"/>
      <c r="T146" s="8"/>
      <c r="U146" s="54"/>
      <c r="V146" s="595"/>
      <c r="W146" s="97"/>
      <c r="X146" s="97"/>
      <c r="Y146" s="97"/>
      <c r="Z146" s="482"/>
      <c r="AA146" s="528"/>
      <c r="AB146" s="528"/>
      <c r="AC146" s="570" t="s">
        <v>326</v>
      </c>
      <c r="AD146" s="6"/>
      <c r="AE146" s="6"/>
      <c r="AF146" s="6"/>
      <c r="AG146" s="659"/>
      <c r="AH146" s="659"/>
      <c r="AI146" s="659"/>
      <c r="AJ146" s="659"/>
      <c r="AK146" s="659"/>
      <c r="AL146" s="659"/>
      <c r="AM146" s="659"/>
      <c r="AN146" s="659"/>
      <c r="AO146" s="41" t="s">
        <v>21</v>
      </c>
      <c r="AP146" s="60">
        <f>$AP$9</f>
        <v>0.7</v>
      </c>
      <c r="AQ146" s="485"/>
      <c r="AR146" s="653"/>
      <c r="AS146" s="654"/>
      <c r="AT146" s="655"/>
      <c r="AU146" s="675">
        <f>ROUND(ROUND(ROUND(G136*$T$137,0)*AB144,0)*AP146,0)</f>
        <v>95</v>
      </c>
      <c r="AV146" s="79"/>
      <c r="AW146" s="14"/>
      <c r="AX146" s="14"/>
      <c r="AY146" s="14"/>
      <c r="AZ146" s="14"/>
    </row>
    <row r="147" ht="16.5" customHeight="1">
      <c r="A147" s="29">
        <v>62.0</v>
      </c>
      <c r="B147" s="30">
        <v>8223.0</v>
      </c>
      <c r="C147" s="518" t="s">
        <v>13758</v>
      </c>
      <c r="D147" s="173"/>
      <c r="E147" s="174"/>
      <c r="F147" s="523"/>
      <c r="G147" s="125"/>
      <c r="H147" s="83"/>
      <c r="I147" s="665"/>
      <c r="J147" s="662"/>
      <c r="K147" s="52"/>
      <c r="L147" s="8"/>
      <c r="M147" s="8"/>
      <c r="N147" s="8"/>
      <c r="O147" s="8"/>
      <c r="P147" s="8"/>
      <c r="Q147" s="8"/>
      <c r="R147" s="52"/>
      <c r="S147" s="8"/>
      <c r="T147" s="8"/>
      <c r="U147" s="54"/>
      <c r="V147" s="595"/>
      <c r="W147" s="97"/>
      <c r="X147" s="97"/>
      <c r="Y147" s="97"/>
      <c r="Z147" s="666"/>
      <c r="AA147" s="528"/>
      <c r="AB147" s="528"/>
      <c r="AC147" s="530"/>
      <c r="AD147" s="21"/>
      <c r="AE147" s="21"/>
      <c r="AF147" s="21"/>
      <c r="AG147" s="111"/>
      <c r="AH147" s="111"/>
      <c r="AI147" s="111"/>
      <c r="AJ147" s="111"/>
      <c r="AK147" s="111"/>
      <c r="AL147" s="111"/>
      <c r="AM147" s="111"/>
      <c r="AN147" s="111"/>
      <c r="AO147" s="56"/>
      <c r="AP147" s="548"/>
      <c r="AQ147" s="556"/>
      <c r="AR147" s="658" t="s">
        <v>30</v>
      </c>
      <c r="AS147" s="208">
        <v>5.0</v>
      </c>
      <c r="AT147" s="92" t="s">
        <v>31</v>
      </c>
      <c r="AU147" s="675">
        <f>ROUND(ROUND(ROUND(G136*$T$137,0)*AB144,0)*AP146,0)-AS147</f>
        <v>90</v>
      </c>
      <c r="AV147" s="79"/>
      <c r="AW147" s="14"/>
      <c r="AX147" s="14"/>
      <c r="AY147" s="14"/>
      <c r="AZ147" s="14"/>
    </row>
    <row r="148" ht="16.5" customHeight="1">
      <c r="A148" s="29">
        <v>62.0</v>
      </c>
      <c r="B148" s="30">
        <v>8224.0</v>
      </c>
      <c r="C148" s="518" t="s">
        <v>13759</v>
      </c>
      <c r="D148" s="173"/>
      <c r="E148" s="174"/>
      <c r="F148" s="523"/>
      <c r="G148" s="125"/>
      <c r="H148" s="83"/>
      <c r="I148" s="665"/>
      <c r="J148" s="662"/>
      <c r="K148" s="52"/>
      <c r="L148" s="8"/>
      <c r="M148" s="8"/>
      <c r="N148" s="8"/>
      <c r="O148" s="8"/>
      <c r="P148" s="8"/>
      <c r="Q148" s="8"/>
      <c r="R148" s="52"/>
      <c r="S148" s="8"/>
      <c r="T148" s="8"/>
      <c r="U148" s="54"/>
      <c r="V148" s="595"/>
      <c r="W148" s="97"/>
      <c r="X148" s="97"/>
      <c r="Y148" s="97"/>
      <c r="Z148" s="666"/>
      <c r="AA148" s="528"/>
      <c r="AB148" s="528"/>
      <c r="AC148" s="570" t="s">
        <v>329</v>
      </c>
      <c r="AD148" s="6"/>
      <c r="AE148" s="6"/>
      <c r="AF148" s="6"/>
      <c r="AG148" s="659"/>
      <c r="AH148" s="659"/>
      <c r="AI148" s="659"/>
      <c r="AJ148" s="659"/>
      <c r="AK148" s="659"/>
      <c r="AL148" s="659"/>
      <c r="AM148" s="659"/>
      <c r="AN148" s="659"/>
      <c r="AO148" s="83" t="s">
        <v>21</v>
      </c>
      <c r="AP148" s="528">
        <f>$AP$11</f>
        <v>0.85</v>
      </c>
      <c r="AQ148" s="486"/>
      <c r="AR148" s="653"/>
      <c r="AS148" s="654"/>
      <c r="AT148" s="655"/>
      <c r="AU148" s="656">
        <f>ROUND(ROUND(ROUND(G136*$T$137,0)*AB144,0)*AP148,0)</f>
        <v>116</v>
      </c>
      <c r="AV148" s="79"/>
      <c r="AW148" s="14"/>
      <c r="AX148" s="14"/>
      <c r="AY148" s="14"/>
      <c r="AZ148" s="14"/>
    </row>
    <row r="149" ht="16.5" customHeight="1">
      <c r="A149" s="29">
        <v>62.0</v>
      </c>
      <c r="B149" s="30">
        <v>8225.0</v>
      </c>
      <c r="C149" s="518" t="s">
        <v>13760</v>
      </c>
      <c r="D149" s="173"/>
      <c r="E149" s="174"/>
      <c r="F149" s="523"/>
      <c r="G149" s="52"/>
      <c r="H149" s="8"/>
      <c r="I149" s="665"/>
      <c r="J149" s="662"/>
      <c r="K149" s="52"/>
      <c r="L149" s="8"/>
      <c r="M149" s="8"/>
      <c r="N149" s="8"/>
      <c r="O149" s="8"/>
      <c r="P149" s="8"/>
      <c r="Q149" s="8"/>
      <c r="R149" s="52"/>
      <c r="S149" s="8"/>
      <c r="T149" s="8"/>
      <c r="U149" s="54"/>
      <c r="V149" s="530"/>
      <c r="W149" s="111"/>
      <c r="X149" s="111"/>
      <c r="Y149" s="111"/>
      <c r="Z149" s="667"/>
      <c r="AA149" s="548"/>
      <c r="AB149" s="548"/>
      <c r="AC149" s="530"/>
      <c r="AD149" s="21"/>
      <c r="AE149" s="21"/>
      <c r="AF149" s="21"/>
      <c r="AG149" s="111"/>
      <c r="AH149" s="111"/>
      <c r="AI149" s="111"/>
      <c r="AJ149" s="111"/>
      <c r="AK149" s="111"/>
      <c r="AL149" s="111"/>
      <c r="AM149" s="111"/>
      <c r="AN149" s="111"/>
      <c r="AO149" s="56"/>
      <c r="AP149" s="548"/>
      <c r="AQ149" s="556"/>
      <c r="AR149" s="658" t="s">
        <v>30</v>
      </c>
      <c r="AS149" s="208">
        <v>5.0</v>
      </c>
      <c r="AT149" s="92" t="s">
        <v>31</v>
      </c>
      <c r="AU149" s="656">
        <f>ROUND(ROUND(ROUND(G136*$T$137,0)*AB144,0)*AP148,0)-AS149</f>
        <v>111</v>
      </c>
      <c r="AV149" s="79"/>
      <c r="AW149" s="14"/>
      <c r="AX149" s="14"/>
      <c r="AY149" s="14"/>
      <c r="AZ149" s="14"/>
    </row>
    <row r="150" ht="16.5" customHeight="1">
      <c r="A150" s="29">
        <v>62.0</v>
      </c>
      <c r="B150" s="30">
        <v>8115.0</v>
      </c>
      <c r="C150" s="518" t="s">
        <v>13761</v>
      </c>
      <c r="D150" s="173"/>
      <c r="E150" s="174"/>
      <c r="F150" s="523"/>
      <c r="G150" s="52"/>
      <c r="H150" s="8"/>
      <c r="I150" s="8"/>
      <c r="J150" s="144"/>
      <c r="K150" s="82" t="s">
        <v>13620</v>
      </c>
      <c r="L150" s="487"/>
      <c r="M150" s="487"/>
      <c r="N150" s="487"/>
      <c r="O150" s="668"/>
      <c r="P150" s="668"/>
      <c r="Q150" s="668"/>
      <c r="R150" s="698"/>
      <c r="S150" s="563"/>
      <c r="T150" s="563"/>
      <c r="U150" s="564"/>
      <c r="V150" s="37"/>
      <c r="W150" s="38"/>
      <c r="X150" s="38"/>
      <c r="Y150" s="38"/>
      <c r="Z150" s="699"/>
      <c r="AA150" s="60"/>
      <c r="AB150" s="60"/>
      <c r="AC150" s="520"/>
      <c r="AD150" s="6"/>
      <c r="AE150" s="6"/>
      <c r="AF150" s="6"/>
      <c r="AG150" s="38"/>
      <c r="AH150" s="38"/>
      <c r="AI150" s="38"/>
      <c r="AJ150" s="38"/>
      <c r="AK150" s="38"/>
      <c r="AL150" s="38"/>
      <c r="AM150" s="38"/>
      <c r="AN150" s="38"/>
      <c r="AO150" s="38"/>
      <c r="AP150" s="6"/>
      <c r="AQ150" s="225"/>
      <c r="AR150" s="653"/>
      <c r="AS150" s="654"/>
      <c r="AT150" s="655"/>
      <c r="AU150" s="656">
        <f>ROUND(ROUND(G136*P152,0)*$T$137,0)</f>
        <v>262</v>
      </c>
      <c r="AV150" s="79"/>
      <c r="AW150" s="14"/>
      <c r="AX150" s="14"/>
      <c r="AY150" s="14"/>
      <c r="AZ150" s="14"/>
    </row>
    <row r="151" ht="16.5" customHeight="1">
      <c r="A151" s="29">
        <v>62.0</v>
      </c>
      <c r="B151" s="30">
        <v>8226.0</v>
      </c>
      <c r="C151" s="518" t="s">
        <v>13762</v>
      </c>
      <c r="D151" s="173"/>
      <c r="E151" s="174"/>
      <c r="F151" s="523"/>
      <c r="G151" s="52"/>
      <c r="H151" s="8"/>
      <c r="I151" s="8"/>
      <c r="J151" s="529"/>
      <c r="K151" s="482"/>
      <c r="O151" s="14"/>
      <c r="P151" s="14"/>
      <c r="Q151" s="14"/>
      <c r="R151" s="127"/>
      <c r="S151" s="14"/>
      <c r="T151" s="14"/>
      <c r="U151" s="144"/>
      <c r="V151" s="595"/>
      <c r="W151" s="97"/>
      <c r="X151" s="97"/>
      <c r="Y151" s="97"/>
      <c r="Z151" s="700"/>
      <c r="AA151" s="670"/>
      <c r="AB151" s="670"/>
      <c r="AC151" s="530"/>
      <c r="AD151" s="21"/>
      <c r="AE151" s="21"/>
      <c r="AF151" s="21"/>
      <c r="AG151" s="111"/>
      <c r="AH151" s="111"/>
      <c r="AI151" s="111"/>
      <c r="AJ151" s="111"/>
      <c r="AK151" s="111"/>
      <c r="AL151" s="111"/>
      <c r="AM151" s="111"/>
      <c r="AN151" s="111"/>
      <c r="AO151" s="56"/>
      <c r="AP151" s="548"/>
      <c r="AQ151" s="556"/>
      <c r="AR151" s="658" t="s">
        <v>30</v>
      </c>
      <c r="AS151" s="208">
        <v>5.0</v>
      </c>
      <c r="AT151" s="92" t="s">
        <v>31</v>
      </c>
      <c r="AU151" s="656">
        <f>ROUND(ROUND(G136*P152,0)*$T$137,0)-AS151</f>
        <v>257</v>
      </c>
      <c r="AV151" s="79"/>
      <c r="AW151" s="14"/>
      <c r="AX151" s="14"/>
      <c r="AY151" s="14"/>
      <c r="AZ151" s="14"/>
    </row>
    <row r="152" ht="16.5" customHeight="1">
      <c r="A152" s="29">
        <v>62.0</v>
      </c>
      <c r="B152" s="30">
        <v>8116.0</v>
      </c>
      <c r="C152" s="518" t="s">
        <v>13763</v>
      </c>
      <c r="D152" s="173"/>
      <c r="E152" s="174"/>
      <c r="F152" s="523"/>
      <c r="G152" s="52"/>
      <c r="H152" s="8"/>
      <c r="I152" s="8"/>
      <c r="J152" s="529"/>
      <c r="K152" s="482"/>
      <c r="O152" s="83" t="s">
        <v>21</v>
      </c>
      <c r="P152" s="540">
        <v>0.965</v>
      </c>
      <c r="R152" s="592"/>
      <c r="S152" s="540"/>
      <c r="T152" s="540"/>
      <c r="U152" s="175"/>
      <c r="V152" s="595"/>
      <c r="W152" s="97"/>
      <c r="X152" s="97"/>
      <c r="Y152" s="97"/>
      <c r="Z152" s="700"/>
      <c r="AA152" s="670"/>
      <c r="AB152" s="670"/>
      <c r="AC152" s="570" t="s">
        <v>326</v>
      </c>
      <c r="AD152" s="6"/>
      <c r="AE152" s="6"/>
      <c r="AF152" s="6"/>
      <c r="AG152" s="659"/>
      <c r="AH152" s="659"/>
      <c r="AI152" s="659"/>
      <c r="AJ152" s="659"/>
      <c r="AK152" s="659"/>
      <c r="AL152" s="659"/>
      <c r="AM152" s="659"/>
      <c r="AN152" s="659"/>
      <c r="AO152" s="41" t="s">
        <v>21</v>
      </c>
      <c r="AP152" s="60">
        <f>$AP$9</f>
        <v>0.7</v>
      </c>
      <c r="AQ152" s="485"/>
      <c r="AR152" s="653"/>
      <c r="AS152" s="654"/>
      <c r="AT152" s="655"/>
      <c r="AU152" s="656">
        <f>ROUND(ROUND(ROUND(G136*P152,0)*$T$137,0)*AP152,0)</f>
        <v>183</v>
      </c>
      <c r="AV152" s="79"/>
      <c r="AW152" s="14"/>
      <c r="AX152" s="14"/>
      <c r="AY152" s="14"/>
      <c r="AZ152" s="14"/>
    </row>
    <row r="153" ht="16.5" customHeight="1">
      <c r="A153" s="29">
        <v>62.0</v>
      </c>
      <c r="B153" s="30">
        <v>8227.0</v>
      </c>
      <c r="C153" s="518" t="s">
        <v>13764</v>
      </c>
      <c r="D153" s="173"/>
      <c r="E153" s="174"/>
      <c r="F153" s="523"/>
      <c r="G153" s="52"/>
      <c r="H153" s="8"/>
      <c r="I153" s="8"/>
      <c r="J153" s="529"/>
      <c r="K153" s="482"/>
      <c r="O153" s="14"/>
      <c r="P153" s="14"/>
      <c r="Q153" s="14"/>
      <c r="R153" s="127"/>
      <c r="S153" s="14"/>
      <c r="T153" s="14"/>
      <c r="U153" s="144"/>
      <c r="V153" s="595"/>
      <c r="W153" s="97"/>
      <c r="X153" s="97"/>
      <c r="Y153" s="97"/>
      <c r="Z153" s="700"/>
      <c r="AA153" s="670"/>
      <c r="AB153" s="670"/>
      <c r="AC153" s="530"/>
      <c r="AD153" s="21"/>
      <c r="AE153" s="21"/>
      <c r="AF153" s="21"/>
      <c r="AG153" s="111"/>
      <c r="AH153" s="111"/>
      <c r="AI153" s="111"/>
      <c r="AJ153" s="111"/>
      <c r="AK153" s="111"/>
      <c r="AL153" s="111"/>
      <c r="AM153" s="111"/>
      <c r="AN153" s="111"/>
      <c r="AO153" s="56"/>
      <c r="AP153" s="548"/>
      <c r="AQ153" s="556"/>
      <c r="AR153" s="658" t="s">
        <v>30</v>
      </c>
      <c r="AS153" s="208">
        <v>5.0</v>
      </c>
      <c r="AT153" s="92" t="s">
        <v>31</v>
      </c>
      <c r="AU153" s="656">
        <f>ROUND(ROUND(ROUND(G136*P152,0)*$T$137,0)*AP152,0)-AS153</f>
        <v>178</v>
      </c>
      <c r="AV153" s="79"/>
      <c r="AW153" s="14"/>
      <c r="AX153" s="14"/>
      <c r="AY153" s="14"/>
      <c r="AZ153" s="14"/>
    </row>
    <row r="154" ht="16.5" customHeight="1">
      <c r="A154" s="29">
        <v>62.0</v>
      </c>
      <c r="B154" s="30">
        <v>8133.0</v>
      </c>
      <c r="C154" s="518" t="s">
        <v>13765</v>
      </c>
      <c r="D154" s="173"/>
      <c r="E154" s="174"/>
      <c r="F154" s="523"/>
      <c r="G154" s="52"/>
      <c r="H154" s="8"/>
      <c r="I154" s="8"/>
      <c r="J154" s="529"/>
      <c r="K154" s="482"/>
      <c r="O154" s="14"/>
      <c r="P154" s="14"/>
      <c r="Q154" s="14"/>
      <c r="R154" s="127"/>
      <c r="S154" s="14"/>
      <c r="T154" s="14"/>
      <c r="U154" s="144"/>
      <c r="V154" s="595"/>
      <c r="W154" s="97"/>
      <c r="X154" s="97"/>
      <c r="Y154" s="97"/>
      <c r="Z154" s="700"/>
      <c r="AA154" s="670"/>
      <c r="AB154" s="671"/>
      <c r="AC154" s="570" t="s">
        <v>329</v>
      </c>
      <c r="AD154" s="6"/>
      <c r="AE154" s="6"/>
      <c r="AF154" s="6"/>
      <c r="AG154" s="659"/>
      <c r="AH154" s="659"/>
      <c r="AI154" s="659"/>
      <c r="AJ154" s="659"/>
      <c r="AK154" s="659"/>
      <c r="AL154" s="659"/>
      <c r="AM154" s="659"/>
      <c r="AN154" s="659"/>
      <c r="AO154" s="83" t="s">
        <v>21</v>
      </c>
      <c r="AP154" s="528">
        <f>$AP$11</f>
        <v>0.85</v>
      </c>
      <c r="AQ154" s="486"/>
      <c r="AR154" s="653"/>
      <c r="AS154" s="654"/>
      <c r="AT154" s="655"/>
      <c r="AU154" s="656">
        <f>ROUND(ROUND(ROUND(G136*P152,0)*$T$137,0)*AP154,0)</f>
        <v>223</v>
      </c>
      <c r="AV154" s="79"/>
      <c r="AW154" s="14"/>
      <c r="AX154" s="14"/>
      <c r="AY154" s="14"/>
      <c r="AZ154" s="14"/>
    </row>
    <row r="155" ht="16.5" customHeight="1">
      <c r="A155" s="29">
        <v>62.0</v>
      </c>
      <c r="B155" s="30">
        <v>8228.0</v>
      </c>
      <c r="C155" s="518" t="s">
        <v>13766</v>
      </c>
      <c r="D155" s="173"/>
      <c r="E155" s="174"/>
      <c r="F155" s="523"/>
      <c r="G155" s="52"/>
      <c r="H155" s="8"/>
      <c r="I155" s="8"/>
      <c r="J155" s="529"/>
      <c r="K155" s="52"/>
      <c r="L155" s="563"/>
      <c r="M155" s="563"/>
      <c r="N155" s="563"/>
      <c r="O155" s="14"/>
      <c r="P155" s="14"/>
      <c r="Q155" s="14"/>
      <c r="R155" s="127"/>
      <c r="S155" s="14"/>
      <c r="T155" s="14"/>
      <c r="U155" s="144"/>
      <c r="V155" s="530"/>
      <c r="W155" s="111"/>
      <c r="X155" s="111"/>
      <c r="Y155" s="111"/>
      <c r="Z155" s="701"/>
      <c r="AA155" s="673"/>
      <c r="AB155" s="674"/>
      <c r="AC155" s="530"/>
      <c r="AD155" s="21"/>
      <c r="AE155" s="21"/>
      <c r="AF155" s="21"/>
      <c r="AG155" s="111"/>
      <c r="AH155" s="111"/>
      <c r="AI155" s="111"/>
      <c r="AJ155" s="111"/>
      <c r="AK155" s="111"/>
      <c r="AL155" s="111"/>
      <c r="AM155" s="111"/>
      <c r="AN155" s="111"/>
      <c r="AO155" s="56"/>
      <c r="AP155" s="548"/>
      <c r="AQ155" s="556"/>
      <c r="AR155" s="658" t="s">
        <v>30</v>
      </c>
      <c r="AS155" s="208">
        <v>5.0</v>
      </c>
      <c r="AT155" s="92" t="s">
        <v>31</v>
      </c>
      <c r="AU155" s="656">
        <f>ROUND(ROUND(ROUND(G136*P152,0)*$T$137,0)*AP154,0)-AS155</f>
        <v>218</v>
      </c>
      <c r="AV155" s="79"/>
      <c r="AW155" s="14"/>
      <c r="AX155" s="14"/>
      <c r="AY155" s="14"/>
      <c r="AZ155" s="14"/>
    </row>
    <row r="156" ht="16.5" customHeight="1">
      <c r="A156" s="29">
        <v>62.0</v>
      </c>
      <c r="B156" s="30">
        <v>8229.0</v>
      </c>
      <c r="C156" s="518" t="s">
        <v>13767</v>
      </c>
      <c r="D156" s="173"/>
      <c r="E156" s="174"/>
      <c r="F156" s="523"/>
      <c r="G156" s="156"/>
      <c r="H156" s="527"/>
      <c r="I156" s="527"/>
      <c r="J156" s="532"/>
      <c r="K156" s="52"/>
      <c r="L156" s="8"/>
      <c r="M156" s="8"/>
      <c r="N156" s="8"/>
      <c r="O156" s="8"/>
      <c r="P156" s="8"/>
      <c r="Q156" s="8"/>
      <c r="R156" s="52"/>
      <c r="S156" s="8"/>
      <c r="T156" s="8"/>
      <c r="U156" s="54"/>
      <c r="V156" s="102" t="s">
        <v>23</v>
      </c>
      <c r="W156" s="487"/>
      <c r="X156" s="487"/>
      <c r="Y156" s="485"/>
      <c r="Z156" s="102" t="s">
        <v>24</v>
      </c>
      <c r="AA156" s="41" t="s">
        <v>21</v>
      </c>
      <c r="AB156" s="664">
        <v>0.7</v>
      </c>
      <c r="AC156" s="570"/>
      <c r="AD156" s="6"/>
      <c r="AE156" s="6"/>
      <c r="AF156" s="6"/>
      <c r="AG156" s="659"/>
      <c r="AH156" s="659"/>
      <c r="AI156" s="659"/>
      <c r="AJ156" s="659"/>
      <c r="AK156" s="659"/>
      <c r="AL156" s="659"/>
      <c r="AM156" s="659"/>
      <c r="AN156" s="659"/>
      <c r="AO156" s="41"/>
      <c r="AP156" s="60"/>
      <c r="AQ156" s="60"/>
      <c r="AR156" s="653"/>
      <c r="AS156" s="654"/>
      <c r="AT156" s="655"/>
      <c r="AU156" s="656">
        <f>ROUND(ROUND(ROUND(G136*P152,0)*$T$137,0)*AB156,0)</f>
        <v>183</v>
      </c>
      <c r="AV156" s="79"/>
      <c r="AW156" s="14"/>
      <c r="AX156" s="14"/>
      <c r="AY156" s="14"/>
      <c r="AZ156" s="14"/>
    </row>
    <row r="157" ht="16.5" customHeight="1">
      <c r="A157" s="29">
        <v>62.0</v>
      </c>
      <c r="B157" s="30">
        <v>8230.0</v>
      </c>
      <c r="C157" s="518" t="s">
        <v>13768</v>
      </c>
      <c r="D157" s="173"/>
      <c r="E157" s="174"/>
      <c r="F157" s="523"/>
      <c r="G157" s="125"/>
      <c r="H157" s="83"/>
      <c r="I157" s="665"/>
      <c r="J157" s="662"/>
      <c r="K157" s="52"/>
      <c r="L157" s="8"/>
      <c r="M157" s="8"/>
      <c r="N157" s="8"/>
      <c r="O157" s="8"/>
      <c r="P157" s="8"/>
      <c r="Q157" s="8"/>
      <c r="R157" s="52"/>
      <c r="S157" s="8"/>
      <c r="T157" s="8"/>
      <c r="U157" s="54"/>
      <c r="V157" s="482"/>
      <c r="Y157" s="486"/>
      <c r="Z157" s="482"/>
      <c r="AA157" s="528"/>
      <c r="AB157" s="596"/>
      <c r="AC157" s="530"/>
      <c r="AD157" s="21"/>
      <c r="AE157" s="21"/>
      <c r="AF157" s="21"/>
      <c r="AG157" s="111"/>
      <c r="AH157" s="111"/>
      <c r="AI157" s="111"/>
      <c r="AJ157" s="111"/>
      <c r="AK157" s="111"/>
      <c r="AL157" s="111"/>
      <c r="AM157" s="111"/>
      <c r="AN157" s="111"/>
      <c r="AO157" s="56"/>
      <c r="AP157" s="548"/>
      <c r="AQ157" s="548"/>
      <c r="AR157" s="658" t="s">
        <v>30</v>
      </c>
      <c r="AS157" s="208">
        <v>5.0</v>
      </c>
      <c r="AT157" s="92" t="s">
        <v>31</v>
      </c>
      <c r="AU157" s="656">
        <f>ROUND(ROUND(ROUND(G136*P152,0)*$T$137,0)*AB156,0)-AS157</f>
        <v>178</v>
      </c>
      <c r="AV157" s="79"/>
      <c r="AW157" s="14"/>
      <c r="AX157" s="14"/>
      <c r="AY157" s="14"/>
      <c r="AZ157" s="14"/>
    </row>
    <row r="158" ht="16.5" customHeight="1">
      <c r="A158" s="29">
        <v>62.0</v>
      </c>
      <c r="B158" s="30">
        <v>8231.0</v>
      </c>
      <c r="C158" s="518" t="s">
        <v>13769</v>
      </c>
      <c r="D158" s="173"/>
      <c r="E158" s="174"/>
      <c r="F158" s="523"/>
      <c r="G158" s="125"/>
      <c r="H158" s="83"/>
      <c r="I158" s="665"/>
      <c r="J158" s="662"/>
      <c r="K158" s="52"/>
      <c r="L158" s="8"/>
      <c r="M158" s="8"/>
      <c r="N158" s="8"/>
      <c r="O158" s="8"/>
      <c r="P158" s="8"/>
      <c r="Q158" s="8"/>
      <c r="R158" s="52"/>
      <c r="S158" s="8"/>
      <c r="T158" s="8"/>
      <c r="U158" s="54"/>
      <c r="V158" s="482"/>
      <c r="Y158" s="486"/>
      <c r="Z158" s="482"/>
      <c r="AA158" s="528"/>
      <c r="AB158" s="596"/>
      <c r="AC158" s="570" t="s">
        <v>326</v>
      </c>
      <c r="AD158" s="6"/>
      <c r="AE158" s="6"/>
      <c r="AF158" s="6"/>
      <c r="AG158" s="659"/>
      <c r="AH158" s="659"/>
      <c r="AI158" s="659"/>
      <c r="AJ158" s="659"/>
      <c r="AK158" s="659"/>
      <c r="AL158" s="659"/>
      <c r="AM158" s="659"/>
      <c r="AN158" s="659"/>
      <c r="AO158" s="41" t="s">
        <v>21</v>
      </c>
      <c r="AP158" s="60">
        <f>$AP$9</f>
        <v>0.7</v>
      </c>
      <c r="AQ158" s="485"/>
      <c r="AR158" s="653"/>
      <c r="AS158" s="654"/>
      <c r="AT158" s="655"/>
      <c r="AU158" s="656">
        <f>ROUND(ROUND(ROUND(ROUND(G136*P152,0)*$T$137,0)*AB156,0)*AP158,0)</f>
        <v>128</v>
      </c>
      <c r="AV158" s="79"/>
      <c r="AW158" s="14"/>
      <c r="AX158" s="14"/>
      <c r="AY158" s="14"/>
      <c r="AZ158" s="14"/>
    </row>
    <row r="159" ht="16.5" customHeight="1">
      <c r="A159" s="29">
        <v>62.0</v>
      </c>
      <c r="B159" s="30">
        <v>8232.0</v>
      </c>
      <c r="C159" s="518" t="s">
        <v>13770</v>
      </c>
      <c r="D159" s="173"/>
      <c r="E159" s="174"/>
      <c r="F159" s="523"/>
      <c r="G159" s="125"/>
      <c r="H159" s="83"/>
      <c r="I159" s="665"/>
      <c r="J159" s="662"/>
      <c r="K159" s="52"/>
      <c r="L159" s="8"/>
      <c r="M159" s="8"/>
      <c r="N159" s="8"/>
      <c r="O159" s="8"/>
      <c r="P159" s="8"/>
      <c r="Q159" s="8"/>
      <c r="R159" s="52"/>
      <c r="S159" s="8"/>
      <c r="T159" s="8"/>
      <c r="U159" s="54"/>
      <c r="V159" s="595"/>
      <c r="W159" s="97"/>
      <c r="X159" s="97"/>
      <c r="Y159" s="97"/>
      <c r="Z159" s="666"/>
      <c r="AA159" s="528"/>
      <c r="AB159" s="596"/>
      <c r="AC159" s="530"/>
      <c r="AD159" s="21"/>
      <c r="AE159" s="21"/>
      <c r="AF159" s="21"/>
      <c r="AG159" s="111"/>
      <c r="AH159" s="111"/>
      <c r="AI159" s="111"/>
      <c r="AJ159" s="111"/>
      <c r="AK159" s="111"/>
      <c r="AL159" s="111"/>
      <c r="AM159" s="111"/>
      <c r="AN159" s="111"/>
      <c r="AO159" s="56"/>
      <c r="AP159" s="548"/>
      <c r="AQ159" s="556"/>
      <c r="AR159" s="658" t="s">
        <v>30</v>
      </c>
      <c r="AS159" s="208">
        <v>5.0</v>
      </c>
      <c r="AT159" s="92" t="s">
        <v>31</v>
      </c>
      <c r="AU159" s="656">
        <f>ROUND(ROUND(ROUND(ROUND(G136*P152,0)*$T$137,0)*AB156,0)*AP158,0)-AS159</f>
        <v>123</v>
      </c>
      <c r="AV159" s="79"/>
      <c r="AW159" s="14"/>
      <c r="AX159" s="14"/>
      <c r="AY159" s="14"/>
      <c r="AZ159" s="14"/>
    </row>
    <row r="160" ht="16.5" customHeight="1">
      <c r="A160" s="29">
        <v>62.0</v>
      </c>
      <c r="B160" s="30">
        <v>8233.0</v>
      </c>
      <c r="C160" s="518" t="s">
        <v>13771</v>
      </c>
      <c r="D160" s="173"/>
      <c r="E160" s="174"/>
      <c r="F160" s="523"/>
      <c r="G160" s="52"/>
      <c r="H160" s="8"/>
      <c r="I160" s="665"/>
      <c r="J160" s="662"/>
      <c r="K160" s="52"/>
      <c r="L160" s="8"/>
      <c r="M160" s="8"/>
      <c r="N160" s="8"/>
      <c r="O160" s="8"/>
      <c r="P160" s="8"/>
      <c r="Q160" s="8"/>
      <c r="R160" s="52"/>
      <c r="S160" s="8"/>
      <c r="T160" s="8"/>
      <c r="U160" s="54"/>
      <c r="V160" s="595"/>
      <c r="W160" s="97"/>
      <c r="X160" s="97"/>
      <c r="Y160" s="97"/>
      <c r="Z160" s="666"/>
      <c r="AA160" s="528"/>
      <c r="AB160" s="596"/>
      <c r="AC160" s="570" t="s">
        <v>329</v>
      </c>
      <c r="AD160" s="6"/>
      <c r="AE160" s="6"/>
      <c r="AF160" s="6"/>
      <c r="AG160" s="659"/>
      <c r="AH160" s="659"/>
      <c r="AI160" s="659"/>
      <c r="AJ160" s="659"/>
      <c r="AK160" s="659"/>
      <c r="AL160" s="659"/>
      <c r="AM160" s="659"/>
      <c r="AN160" s="659"/>
      <c r="AO160" s="83" t="s">
        <v>21</v>
      </c>
      <c r="AP160" s="528">
        <f>$AP$11</f>
        <v>0.85</v>
      </c>
      <c r="AQ160" s="486"/>
      <c r="AR160" s="653"/>
      <c r="AS160" s="654"/>
      <c r="AT160" s="655"/>
      <c r="AU160" s="656">
        <f>ROUND(ROUND(ROUND(ROUND(G136*P152,0)*$T$137,0)*AB156,0)*AP160,0)</f>
        <v>156</v>
      </c>
      <c r="AV160" s="79"/>
      <c r="AW160" s="14"/>
      <c r="AX160" s="14"/>
      <c r="AY160" s="14"/>
      <c r="AZ160" s="14"/>
    </row>
    <row r="161" ht="16.5" customHeight="1">
      <c r="A161" s="29">
        <v>62.0</v>
      </c>
      <c r="B161" s="30">
        <v>8234.0</v>
      </c>
      <c r="C161" s="518" t="s">
        <v>13772</v>
      </c>
      <c r="D161" s="173"/>
      <c r="E161" s="174"/>
      <c r="F161" s="523"/>
      <c r="G161" s="52"/>
      <c r="H161" s="8"/>
      <c r="I161" s="665"/>
      <c r="J161" s="662"/>
      <c r="K161" s="52"/>
      <c r="L161" s="8"/>
      <c r="M161" s="8"/>
      <c r="N161" s="8"/>
      <c r="O161" s="8"/>
      <c r="P161" s="8"/>
      <c r="Q161" s="8"/>
      <c r="R161" s="52"/>
      <c r="S161" s="8"/>
      <c r="T161" s="8"/>
      <c r="U161" s="54"/>
      <c r="V161" s="595"/>
      <c r="W161" s="97"/>
      <c r="X161" s="97"/>
      <c r="Y161" s="97"/>
      <c r="Z161" s="667"/>
      <c r="AA161" s="548"/>
      <c r="AB161" s="526"/>
      <c r="AC161" s="530"/>
      <c r="AD161" s="21"/>
      <c r="AE161" s="21"/>
      <c r="AF161" s="21"/>
      <c r="AG161" s="111"/>
      <c r="AH161" s="111"/>
      <c r="AI161" s="111"/>
      <c r="AJ161" s="111"/>
      <c r="AK161" s="111"/>
      <c r="AL161" s="111"/>
      <c r="AM161" s="111"/>
      <c r="AN161" s="111"/>
      <c r="AO161" s="56"/>
      <c r="AP161" s="548"/>
      <c r="AQ161" s="556"/>
      <c r="AR161" s="658" t="s">
        <v>30</v>
      </c>
      <c r="AS161" s="208">
        <v>5.0</v>
      </c>
      <c r="AT161" s="92" t="s">
        <v>31</v>
      </c>
      <c r="AU161" s="656">
        <f>ROUND(ROUND(ROUND(ROUND(G136*P152,0)*$T$137,0)*AB156,0)*AP160,0)-AS161</f>
        <v>151</v>
      </c>
      <c r="AV161" s="79"/>
      <c r="AW161" s="14"/>
      <c r="AX161" s="14"/>
      <c r="AY161" s="14"/>
      <c r="AZ161" s="14"/>
    </row>
    <row r="162" ht="16.5" customHeight="1">
      <c r="A162" s="29">
        <v>62.0</v>
      </c>
      <c r="B162" s="30">
        <v>8235.0</v>
      </c>
      <c r="C162" s="518" t="s">
        <v>13773</v>
      </c>
      <c r="D162" s="173"/>
      <c r="E162" s="174"/>
      <c r="F162" s="523"/>
      <c r="G162" s="156"/>
      <c r="H162" s="527"/>
      <c r="I162" s="527"/>
      <c r="J162" s="532"/>
      <c r="K162" s="52"/>
      <c r="L162" s="8"/>
      <c r="M162" s="8"/>
      <c r="N162" s="8"/>
      <c r="O162" s="8"/>
      <c r="P162" s="8"/>
      <c r="Q162" s="8"/>
      <c r="R162" s="52"/>
      <c r="S162" s="8"/>
      <c r="T162" s="8"/>
      <c r="U162" s="54"/>
      <c r="V162" s="595"/>
      <c r="W162" s="97"/>
      <c r="X162" s="97"/>
      <c r="Y162" s="97"/>
      <c r="Z162" s="102" t="s">
        <v>27</v>
      </c>
      <c r="AA162" s="41" t="s">
        <v>21</v>
      </c>
      <c r="AB162" s="664">
        <v>0.5</v>
      </c>
      <c r="AC162" s="570"/>
      <c r="AD162" s="6"/>
      <c r="AE162" s="6"/>
      <c r="AF162" s="6"/>
      <c r="AG162" s="659"/>
      <c r="AH162" s="659"/>
      <c r="AI162" s="659"/>
      <c r="AJ162" s="659"/>
      <c r="AK162" s="659"/>
      <c r="AL162" s="659"/>
      <c r="AM162" s="659"/>
      <c r="AN162" s="659"/>
      <c r="AO162" s="41"/>
      <c r="AP162" s="60"/>
      <c r="AQ162" s="60"/>
      <c r="AR162" s="653"/>
      <c r="AS162" s="654"/>
      <c r="AT162" s="655"/>
      <c r="AU162" s="656">
        <f>ROUND(ROUND(ROUND(G136*P152,0)*$T$137,0)*AB162,0)</f>
        <v>131</v>
      </c>
      <c r="AV162" s="79"/>
      <c r="AW162" s="14"/>
      <c r="AX162" s="14"/>
      <c r="AY162" s="14"/>
      <c r="AZ162" s="14"/>
    </row>
    <row r="163" ht="16.5" customHeight="1">
      <c r="A163" s="29">
        <v>62.0</v>
      </c>
      <c r="B163" s="30">
        <v>8236.0</v>
      </c>
      <c r="C163" s="518" t="s">
        <v>13774</v>
      </c>
      <c r="D163" s="173"/>
      <c r="E163" s="174"/>
      <c r="F163" s="523"/>
      <c r="G163" s="125"/>
      <c r="H163" s="83"/>
      <c r="I163" s="665"/>
      <c r="J163" s="662"/>
      <c r="K163" s="52"/>
      <c r="L163" s="8"/>
      <c r="M163" s="8"/>
      <c r="N163" s="8"/>
      <c r="O163" s="8"/>
      <c r="P163" s="8"/>
      <c r="Q163" s="8"/>
      <c r="R163" s="52"/>
      <c r="S163" s="8"/>
      <c r="T163" s="8"/>
      <c r="U163" s="54"/>
      <c r="V163" s="595"/>
      <c r="W163" s="97"/>
      <c r="X163" s="97"/>
      <c r="Y163" s="97"/>
      <c r="Z163" s="482"/>
      <c r="AA163" s="528"/>
      <c r="AB163" s="528"/>
      <c r="AC163" s="530"/>
      <c r="AD163" s="21"/>
      <c r="AE163" s="21"/>
      <c r="AF163" s="21"/>
      <c r="AG163" s="111"/>
      <c r="AH163" s="111"/>
      <c r="AI163" s="111"/>
      <c r="AJ163" s="111"/>
      <c r="AK163" s="111"/>
      <c r="AL163" s="111"/>
      <c r="AM163" s="111"/>
      <c r="AN163" s="111"/>
      <c r="AO163" s="56"/>
      <c r="AP163" s="548"/>
      <c r="AQ163" s="548"/>
      <c r="AR163" s="658" t="s">
        <v>30</v>
      </c>
      <c r="AS163" s="208">
        <v>5.0</v>
      </c>
      <c r="AT163" s="92" t="s">
        <v>31</v>
      </c>
      <c r="AU163" s="656">
        <f>ROUND(ROUND(ROUND(G136*P152,0)*$T$137,0)*AB162,0)-AS163</f>
        <v>126</v>
      </c>
      <c r="AV163" s="79"/>
      <c r="AW163" s="14"/>
      <c r="AX163" s="14"/>
      <c r="AY163" s="14"/>
      <c r="AZ163" s="14"/>
    </row>
    <row r="164" ht="16.5" customHeight="1">
      <c r="A164" s="29">
        <v>62.0</v>
      </c>
      <c r="B164" s="30">
        <v>8237.0</v>
      </c>
      <c r="C164" s="518" t="s">
        <v>13775</v>
      </c>
      <c r="D164" s="173"/>
      <c r="E164" s="174"/>
      <c r="F164" s="523"/>
      <c r="G164" s="125"/>
      <c r="H164" s="83"/>
      <c r="I164" s="665"/>
      <c r="J164" s="662"/>
      <c r="K164" s="52"/>
      <c r="L164" s="8"/>
      <c r="M164" s="8"/>
      <c r="N164" s="8"/>
      <c r="O164" s="8"/>
      <c r="P164" s="8"/>
      <c r="Q164" s="8"/>
      <c r="R164" s="52"/>
      <c r="S164" s="8"/>
      <c r="T164" s="8"/>
      <c r="U164" s="54"/>
      <c r="V164" s="595"/>
      <c r="W164" s="97"/>
      <c r="X164" s="97"/>
      <c r="Y164" s="97"/>
      <c r="Z164" s="482"/>
      <c r="AA164" s="528"/>
      <c r="AB164" s="528"/>
      <c r="AC164" s="570" t="s">
        <v>326</v>
      </c>
      <c r="AD164" s="6"/>
      <c r="AE164" s="6"/>
      <c r="AF164" s="6"/>
      <c r="AG164" s="659"/>
      <c r="AH164" s="659"/>
      <c r="AI164" s="659"/>
      <c r="AJ164" s="659"/>
      <c r="AK164" s="659"/>
      <c r="AL164" s="659"/>
      <c r="AM164" s="659"/>
      <c r="AN164" s="659"/>
      <c r="AO164" s="41" t="s">
        <v>21</v>
      </c>
      <c r="AP164" s="60">
        <f>$AP$9</f>
        <v>0.7</v>
      </c>
      <c r="AQ164" s="485"/>
      <c r="AR164" s="653"/>
      <c r="AS164" s="654"/>
      <c r="AT164" s="655"/>
      <c r="AU164" s="656">
        <f>ROUND(ROUND(ROUND(ROUND(G136*P152,0)*$T$137,0)*AB162,0)*AP164,0)</f>
        <v>92</v>
      </c>
      <c r="AV164" s="79"/>
      <c r="AW164" s="14"/>
      <c r="AX164" s="14"/>
      <c r="AY164" s="14"/>
      <c r="AZ164" s="14"/>
    </row>
    <row r="165" ht="16.5" customHeight="1">
      <c r="A165" s="29">
        <v>62.0</v>
      </c>
      <c r="B165" s="30">
        <v>8238.0</v>
      </c>
      <c r="C165" s="518" t="s">
        <v>13776</v>
      </c>
      <c r="D165" s="173"/>
      <c r="E165" s="174"/>
      <c r="F165" s="523"/>
      <c r="G165" s="125"/>
      <c r="H165" s="83"/>
      <c r="I165" s="665"/>
      <c r="J165" s="662"/>
      <c r="K165" s="52"/>
      <c r="L165" s="8"/>
      <c r="M165" s="8"/>
      <c r="N165" s="8"/>
      <c r="O165" s="8"/>
      <c r="P165" s="8"/>
      <c r="Q165" s="8"/>
      <c r="R165" s="52"/>
      <c r="S165" s="8"/>
      <c r="T165" s="8"/>
      <c r="U165" s="54"/>
      <c r="V165" s="595"/>
      <c r="W165" s="97"/>
      <c r="X165" s="97"/>
      <c r="Y165" s="97"/>
      <c r="Z165" s="666"/>
      <c r="AA165" s="528"/>
      <c r="AB165" s="528"/>
      <c r="AC165" s="530"/>
      <c r="AD165" s="21"/>
      <c r="AE165" s="21"/>
      <c r="AF165" s="21"/>
      <c r="AG165" s="111"/>
      <c r="AH165" s="111"/>
      <c r="AI165" s="111"/>
      <c r="AJ165" s="111"/>
      <c r="AK165" s="111"/>
      <c r="AL165" s="111"/>
      <c r="AM165" s="111"/>
      <c r="AN165" s="111"/>
      <c r="AO165" s="56"/>
      <c r="AP165" s="548"/>
      <c r="AQ165" s="556"/>
      <c r="AR165" s="658" t="s">
        <v>30</v>
      </c>
      <c r="AS165" s="208">
        <v>5.0</v>
      </c>
      <c r="AT165" s="92" t="s">
        <v>31</v>
      </c>
      <c r="AU165" s="656">
        <f>ROUND(ROUND(ROUND(ROUND(G136*P152,0)*$T$137,0)*AB162,0)*AP164,0)-AS165</f>
        <v>87</v>
      </c>
      <c r="AV165" s="79"/>
      <c r="AW165" s="14"/>
      <c r="AX165" s="14"/>
      <c r="AY165" s="14"/>
      <c r="AZ165" s="14"/>
    </row>
    <row r="166" ht="16.5" customHeight="1">
      <c r="A166" s="29">
        <v>62.0</v>
      </c>
      <c r="B166" s="30">
        <v>8239.0</v>
      </c>
      <c r="C166" s="518" t="s">
        <v>13777</v>
      </c>
      <c r="D166" s="173"/>
      <c r="E166" s="174"/>
      <c r="F166" s="523"/>
      <c r="G166" s="125"/>
      <c r="H166" s="83"/>
      <c r="I166" s="665"/>
      <c r="J166" s="662"/>
      <c r="K166" s="52"/>
      <c r="L166" s="8"/>
      <c r="M166" s="8"/>
      <c r="N166" s="8"/>
      <c r="O166" s="8"/>
      <c r="P166" s="8"/>
      <c r="Q166" s="8"/>
      <c r="R166" s="52"/>
      <c r="S166" s="8"/>
      <c r="T166" s="8"/>
      <c r="U166" s="54"/>
      <c r="V166" s="595"/>
      <c r="W166" s="97"/>
      <c r="X166" s="97"/>
      <c r="Y166" s="97"/>
      <c r="Z166" s="666"/>
      <c r="AA166" s="528"/>
      <c r="AB166" s="528"/>
      <c r="AC166" s="570" t="s">
        <v>329</v>
      </c>
      <c r="AD166" s="6"/>
      <c r="AE166" s="6"/>
      <c r="AF166" s="6"/>
      <c r="AG166" s="659"/>
      <c r="AH166" s="659"/>
      <c r="AI166" s="659"/>
      <c r="AJ166" s="659"/>
      <c r="AK166" s="659"/>
      <c r="AL166" s="659"/>
      <c r="AM166" s="659"/>
      <c r="AN166" s="659"/>
      <c r="AO166" s="83" t="s">
        <v>21</v>
      </c>
      <c r="AP166" s="528">
        <f>$AP$11</f>
        <v>0.85</v>
      </c>
      <c r="AQ166" s="486"/>
      <c r="AR166" s="653"/>
      <c r="AS166" s="654"/>
      <c r="AT166" s="655"/>
      <c r="AU166" s="675">
        <f>ROUND(ROUND(ROUND(ROUND(G136*P152,0)*$T$137,0)*AB162,0)*AP166,0)</f>
        <v>111</v>
      </c>
      <c r="AV166" s="79"/>
      <c r="AW166" s="14"/>
      <c r="AX166" s="14"/>
      <c r="AY166" s="14"/>
      <c r="AZ166" s="14"/>
    </row>
    <row r="167" ht="16.5" customHeight="1">
      <c r="A167" s="29">
        <v>62.0</v>
      </c>
      <c r="B167" s="30">
        <v>8240.0</v>
      </c>
      <c r="C167" s="518" t="s">
        <v>13778</v>
      </c>
      <c r="D167" s="173"/>
      <c r="E167" s="174"/>
      <c r="F167" s="523"/>
      <c r="G167" s="52"/>
      <c r="H167" s="8"/>
      <c r="I167" s="665"/>
      <c r="J167" s="662"/>
      <c r="K167" s="52"/>
      <c r="L167" s="8"/>
      <c r="M167" s="8"/>
      <c r="N167" s="8"/>
      <c r="O167" s="8"/>
      <c r="P167" s="8"/>
      <c r="Q167" s="8"/>
      <c r="R167" s="52"/>
      <c r="S167" s="8"/>
      <c r="T167" s="8"/>
      <c r="U167" s="54"/>
      <c r="V167" s="530"/>
      <c r="W167" s="111"/>
      <c r="X167" s="111"/>
      <c r="Y167" s="111"/>
      <c r="Z167" s="667"/>
      <c r="AA167" s="548"/>
      <c r="AB167" s="548"/>
      <c r="AC167" s="530"/>
      <c r="AD167" s="21"/>
      <c r="AE167" s="21"/>
      <c r="AF167" s="21"/>
      <c r="AG167" s="111"/>
      <c r="AH167" s="111"/>
      <c r="AI167" s="111"/>
      <c r="AJ167" s="111"/>
      <c r="AK167" s="111"/>
      <c r="AL167" s="111"/>
      <c r="AM167" s="111"/>
      <c r="AN167" s="111"/>
      <c r="AO167" s="56"/>
      <c r="AP167" s="548"/>
      <c r="AQ167" s="556"/>
      <c r="AR167" s="658" t="s">
        <v>30</v>
      </c>
      <c r="AS167" s="208">
        <v>5.0</v>
      </c>
      <c r="AT167" s="92" t="s">
        <v>31</v>
      </c>
      <c r="AU167" s="675">
        <f>ROUND(ROUND(ROUND(ROUND(G136*P152,0)*$T$137,0)*AB162,0)*AP166,0)-AS167</f>
        <v>106</v>
      </c>
      <c r="AV167" s="79"/>
      <c r="AW167" s="14"/>
      <c r="AX167" s="14"/>
      <c r="AY167" s="14"/>
      <c r="AZ167" s="14"/>
    </row>
    <row r="168" ht="16.5" customHeight="1">
      <c r="A168" s="29">
        <v>62.0</v>
      </c>
      <c r="B168" s="30">
        <v>8121.0</v>
      </c>
      <c r="C168" s="518" t="s">
        <v>13779</v>
      </c>
      <c r="D168" s="94"/>
      <c r="E168" s="140"/>
      <c r="F168" s="95"/>
      <c r="G168" s="102" t="s">
        <v>1490</v>
      </c>
      <c r="H168" s="487"/>
      <c r="I168" s="487"/>
      <c r="J168" s="485"/>
      <c r="K168" s="37"/>
      <c r="L168" s="7"/>
      <c r="M168" s="7"/>
      <c r="N168" s="7"/>
      <c r="O168" s="7"/>
      <c r="P168" s="7"/>
      <c r="Q168" s="7"/>
      <c r="R168" s="52"/>
      <c r="S168" s="8"/>
      <c r="T168" s="8"/>
      <c r="U168" s="54"/>
      <c r="V168" s="37"/>
      <c r="W168" s="38"/>
      <c r="X168" s="38"/>
      <c r="Y168" s="38"/>
      <c r="Z168" s="520"/>
      <c r="AA168" s="38"/>
      <c r="AB168" s="38"/>
      <c r="AC168" s="520"/>
      <c r="AD168" s="6"/>
      <c r="AE168" s="6"/>
      <c r="AF168" s="6"/>
      <c r="AG168" s="38"/>
      <c r="AH168" s="38"/>
      <c r="AI168" s="38"/>
      <c r="AJ168" s="38"/>
      <c r="AK168" s="38"/>
      <c r="AL168" s="38"/>
      <c r="AM168" s="38"/>
      <c r="AN168" s="38"/>
      <c r="AO168" s="38"/>
      <c r="AP168" s="6"/>
      <c r="AQ168" s="225"/>
      <c r="AR168" s="653"/>
      <c r="AS168" s="654"/>
      <c r="AT168" s="655"/>
      <c r="AU168" s="656">
        <f>ROUND(G172*$T$137,0)</f>
        <v>350</v>
      </c>
      <c r="AV168" s="79"/>
      <c r="AW168" s="14"/>
      <c r="AX168" s="14"/>
      <c r="AY168" s="14"/>
      <c r="AZ168" s="14"/>
    </row>
    <row r="169" ht="16.5" customHeight="1">
      <c r="A169" s="29">
        <v>62.0</v>
      </c>
      <c r="B169" s="30">
        <v>8241.0</v>
      </c>
      <c r="C169" s="518" t="s">
        <v>13780</v>
      </c>
      <c r="D169" s="94"/>
      <c r="E169" s="140"/>
      <c r="F169" s="95"/>
      <c r="G169" s="482"/>
      <c r="J169" s="486"/>
      <c r="K169" s="52"/>
      <c r="L169" s="8"/>
      <c r="M169" s="8"/>
      <c r="N169" s="8"/>
      <c r="O169" s="8"/>
      <c r="P169" s="8"/>
      <c r="Q169" s="8"/>
      <c r="R169" s="52"/>
      <c r="S169" s="8"/>
      <c r="T169" s="8"/>
      <c r="U169" s="54"/>
      <c r="V169" s="595"/>
      <c r="W169" s="97"/>
      <c r="X169" s="97"/>
      <c r="Y169" s="97"/>
      <c r="Z169" s="595"/>
      <c r="AA169" s="97"/>
      <c r="AB169" s="97"/>
      <c r="AC169" s="530"/>
      <c r="AD169" s="21"/>
      <c r="AE169" s="21"/>
      <c r="AF169" s="21"/>
      <c r="AG169" s="111"/>
      <c r="AH169" s="111"/>
      <c r="AI169" s="111"/>
      <c r="AJ169" s="111"/>
      <c r="AK169" s="111"/>
      <c r="AL169" s="111"/>
      <c r="AM169" s="111"/>
      <c r="AN169" s="111"/>
      <c r="AO169" s="56"/>
      <c r="AP169" s="548"/>
      <c r="AQ169" s="556"/>
      <c r="AR169" s="658" t="s">
        <v>30</v>
      </c>
      <c r="AS169" s="208">
        <v>5.0</v>
      </c>
      <c r="AT169" s="92" t="s">
        <v>31</v>
      </c>
      <c r="AU169" s="656">
        <f>ROUND(G172*$T$137,0)-AS169</f>
        <v>345</v>
      </c>
      <c r="AV169" s="79"/>
      <c r="AW169" s="14"/>
      <c r="AX169" s="14"/>
      <c r="AY169" s="14"/>
      <c r="AZ169" s="14"/>
    </row>
    <row r="170" ht="16.5" customHeight="1">
      <c r="A170" s="29">
        <v>62.0</v>
      </c>
      <c r="B170" s="30">
        <v>8122.0</v>
      </c>
      <c r="C170" s="518" t="s">
        <v>13781</v>
      </c>
      <c r="D170" s="94"/>
      <c r="E170" s="140"/>
      <c r="F170" s="95"/>
      <c r="G170" s="482"/>
      <c r="J170" s="486"/>
      <c r="K170" s="52"/>
      <c r="L170" s="8"/>
      <c r="M170" s="8"/>
      <c r="N170" s="8"/>
      <c r="O170" s="8"/>
      <c r="P170" s="8"/>
      <c r="Q170" s="8"/>
      <c r="R170" s="52"/>
      <c r="S170" s="8"/>
      <c r="T170" s="8"/>
      <c r="U170" s="54"/>
      <c r="V170" s="595"/>
      <c r="W170" s="97"/>
      <c r="X170" s="97"/>
      <c r="Y170" s="97"/>
      <c r="Z170" s="595"/>
      <c r="AA170" s="97"/>
      <c r="AB170" s="97"/>
      <c r="AC170" s="570" t="s">
        <v>326</v>
      </c>
      <c r="AD170" s="6"/>
      <c r="AE170" s="6"/>
      <c r="AF170" s="6"/>
      <c r="AG170" s="659"/>
      <c r="AH170" s="659"/>
      <c r="AI170" s="659"/>
      <c r="AJ170" s="659"/>
      <c r="AK170" s="659"/>
      <c r="AL170" s="659"/>
      <c r="AM170" s="659"/>
      <c r="AN170" s="659"/>
      <c r="AO170" s="41" t="s">
        <v>21</v>
      </c>
      <c r="AP170" s="60">
        <f>$AP$9</f>
        <v>0.7</v>
      </c>
      <c r="AQ170" s="485"/>
      <c r="AR170" s="653"/>
      <c r="AS170" s="654"/>
      <c r="AT170" s="655"/>
      <c r="AU170" s="656">
        <f>ROUND(ROUND(G172*$T$137,0)*AP170,0)</f>
        <v>245</v>
      </c>
      <c r="AV170" s="79"/>
      <c r="AW170" s="14"/>
      <c r="AX170" s="14"/>
      <c r="AY170" s="14"/>
      <c r="AZ170" s="14"/>
    </row>
    <row r="171" ht="16.5" customHeight="1">
      <c r="A171" s="29">
        <v>62.0</v>
      </c>
      <c r="B171" s="30">
        <v>8242.0</v>
      </c>
      <c r="C171" s="518" t="s">
        <v>13782</v>
      </c>
      <c r="D171" s="94"/>
      <c r="E171" s="140"/>
      <c r="F171" s="95"/>
      <c r="G171" s="173"/>
      <c r="H171" s="174"/>
      <c r="I171" s="174"/>
      <c r="J171" s="523"/>
      <c r="K171" s="52"/>
      <c r="L171" s="8"/>
      <c r="M171" s="8"/>
      <c r="N171" s="8"/>
      <c r="O171" s="8"/>
      <c r="P171" s="8"/>
      <c r="Q171" s="8"/>
      <c r="R171" s="52"/>
      <c r="S171" s="8"/>
      <c r="T171" s="8"/>
      <c r="U171" s="54"/>
      <c r="V171" s="595"/>
      <c r="W171" s="97"/>
      <c r="X171" s="97"/>
      <c r="Y171" s="97"/>
      <c r="Z171" s="595"/>
      <c r="AA171" s="97"/>
      <c r="AB171" s="97"/>
      <c r="AC171" s="530"/>
      <c r="AD171" s="21"/>
      <c r="AE171" s="21"/>
      <c r="AF171" s="21"/>
      <c r="AG171" s="111"/>
      <c r="AH171" s="111"/>
      <c r="AI171" s="111"/>
      <c r="AJ171" s="111"/>
      <c r="AK171" s="111"/>
      <c r="AL171" s="111"/>
      <c r="AM171" s="111"/>
      <c r="AN171" s="111"/>
      <c r="AO171" s="56"/>
      <c r="AP171" s="548"/>
      <c r="AQ171" s="556"/>
      <c r="AR171" s="658" t="s">
        <v>30</v>
      </c>
      <c r="AS171" s="208">
        <v>5.0</v>
      </c>
      <c r="AT171" s="92" t="s">
        <v>31</v>
      </c>
      <c r="AU171" s="656">
        <f>ROUND(ROUND(G172*$T$137,0)*AP170,0)-AS171</f>
        <v>240</v>
      </c>
      <c r="AV171" s="79"/>
      <c r="AW171" s="14"/>
      <c r="AX171" s="14"/>
      <c r="AY171" s="14"/>
      <c r="AZ171" s="14"/>
    </row>
    <row r="172" ht="16.5" customHeight="1">
      <c r="A172" s="29">
        <v>62.0</v>
      </c>
      <c r="B172" s="30">
        <v>8135.0</v>
      </c>
      <c r="C172" s="518" t="s">
        <v>13783</v>
      </c>
      <c r="D172" s="94"/>
      <c r="E172" s="140"/>
      <c r="F172" s="95"/>
      <c r="G172" s="660">
        <f>G47</f>
        <v>500</v>
      </c>
      <c r="H172" s="638"/>
      <c r="I172" s="661" t="s">
        <v>9</v>
      </c>
      <c r="J172" s="662"/>
      <c r="K172" s="52"/>
      <c r="L172" s="8"/>
      <c r="M172" s="8"/>
      <c r="N172" s="8"/>
      <c r="O172" s="8"/>
      <c r="P172" s="8"/>
      <c r="Q172" s="8"/>
      <c r="R172" s="52"/>
      <c r="S172" s="8"/>
      <c r="T172" s="8"/>
      <c r="U172" s="54"/>
      <c r="V172" s="595"/>
      <c r="W172" s="97"/>
      <c r="X172" s="97"/>
      <c r="Y172" s="97"/>
      <c r="Z172" s="595"/>
      <c r="AA172" s="97"/>
      <c r="AB172" s="97"/>
      <c r="AC172" s="570" t="s">
        <v>329</v>
      </c>
      <c r="AD172" s="6"/>
      <c r="AE172" s="6"/>
      <c r="AF172" s="6"/>
      <c r="AG172" s="659"/>
      <c r="AH172" s="659"/>
      <c r="AI172" s="659"/>
      <c r="AJ172" s="659"/>
      <c r="AK172" s="659"/>
      <c r="AL172" s="659"/>
      <c r="AM172" s="659"/>
      <c r="AN172" s="659"/>
      <c r="AO172" s="83" t="s">
        <v>21</v>
      </c>
      <c r="AP172" s="528">
        <f>$AP$11</f>
        <v>0.85</v>
      </c>
      <c r="AQ172" s="486"/>
      <c r="AR172" s="653"/>
      <c r="AS172" s="654"/>
      <c r="AT172" s="655"/>
      <c r="AU172" s="656">
        <f>ROUND(ROUND(G172*$T$137,0)*AP172,0)</f>
        <v>298</v>
      </c>
      <c r="AV172" s="79"/>
      <c r="AW172" s="14"/>
      <c r="AX172" s="14"/>
      <c r="AY172" s="14"/>
      <c r="AZ172" s="14"/>
    </row>
    <row r="173" ht="16.5" customHeight="1">
      <c r="A173" s="29">
        <v>62.0</v>
      </c>
      <c r="B173" s="30">
        <v>8243.0</v>
      </c>
      <c r="C173" s="518" t="s">
        <v>13784</v>
      </c>
      <c r="D173" s="94"/>
      <c r="E173" s="140"/>
      <c r="F173" s="95"/>
      <c r="G173" s="156"/>
      <c r="H173" s="527"/>
      <c r="I173" s="527"/>
      <c r="J173" s="532"/>
      <c r="K173" s="52"/>
      <c r="L173" s="8"/>
      <c r="M173" s="8"/>
      <c r="N173" s="8"/>
      <c r="O173" s="8"/>
      <c r="P173" s="8"/>
      <c r="Q173" s="8"/>
      <c r="R173" s="52"/>
      <c r="S173" s="8"/>
      <c r="T173" s="8"/>
      <c r="U173" s="54"/>
      <c r="V173" s="530"/>
      <c r="W173" s="111"/>
      <c r="X173" s="111"/>
      <c r="Y173" s="111"/>
      <c r="Z173" s="530"/>
      <c r="AA173" s="111"/>
      <c r="AB173" s="111"/>
      <c r="AC173" s="530"/>
      <c r="AD173" s="21"/>
      <c r="AE173" s="21"/>
      <c r="AF173" s="21"/>
      <c r="AG173" s="111"/>
      <c r="AH173" s="111"/>
      <c r="AI173" s="111"/>
      <c r="AJ173" s="111"/>
      <c r="AK173" s="111"/>
      <c r="AL173" s="111"/>
      <c r="AM173" s="111"/>
      <c r="AN173" s="111"/>
      <c r="AO173" s="56"/>
      <c r="AP173" s="548"/>
      <c r="AQ173" s="556"/>
      <c r="AR173" s="658" t="s">
        <v>30</v>
      </c>
      <c r="AS173" s="208">
        <v>5.0</v>
      </c>
      <c r="AT173" s="92" t="s">
        <v>31</v>
      </c>
      <c r="AU173" s="656">
        <f>ROUND(ROUND(G172*$T$137,0)*AP172,0)-AS173</f>
        <v>293</v>
      </c>
      <c r="AV173" s="79"/>
      <c r="AW173" s="14"/>
      <c r="AX173" s="14"/>
      <c r="AY173" s="14"/>
      <c r="AZ173" s="14"/>
    </row>
    <row r="174" ht="16.5" customHeight="1">
      <c r="A174" s="29">
        <v>62.0</v>
      </c>
      <c r="B174" s="30">
        <v>8244.0</v>
      </c>
      <c r="C174" s="518" t="s">
        <v>13785</v>
      </c>
      <c r="D174" s="94"/>
      <c r="E174" s="140"/>
      <c r="F174" s="95"/>
      <c r="G174" s="156"/>
      <c r="H174" s="527"/>
      <c r="I174" s="527"/>
      <c r="J174" s="532"/>
      <c r="K174" s="52"/>
      <c r="L174" s="8"/>
      <c r="M174" s="8"/>
      <c r="N174" s="8"/>
      <c r="O174" s="8"/>
      <c r="P174" s="8"/>
      <c r="Q174" s="8"/>
      <c r="R174" s="52"/>
      <c r="S174" s="8"/>
      <c r="T174" s="8"/>
      <c r="U174" s="54"/>
      <c r="V174" s="102" t="s">
        <v>23</v>
      </c>
      <c r="W174" s="487"/>
      <c r="X174" s="487"/>
      <c r="Y174" s="485"/>
      <c r="Z174" s="102" t="s">
        <v>24</v>
      </c>
      <c r="AA174" s="41" t="s">
        <v>21</v>
      </c>
      <c r="AB174" s="664">
        <v>0.7</v>
      </c>
      <c r="AC174" s="570"/>
      <c r="AD174" s="6"/>
      <c r="AE174" s="6"/>
      <c r="AF174" s="6"/>
      <c r="AG174" s="659"/>
      <c r="AH174" s="659"/>
      <c r="AI174" s="659"/>
      <c r="AJ174" s="659"/>
      <c r="AK174" s="659"/>
      <c r="AL174" s="659"/>
      <c r="AM174" s="659"/>
      <c r="AN174" s="659"/>
      <c r="AO174" s="41"/>
      <c r="AP174" s="60"/>
      <c r="AQ174" s="60"/>
      <c r="AR174" s="653"/>
      <c r="AS174" s="654"/>
      <c r="AT174" s="655"/>
      <c r="AU174" s="656">
        <f>ROUND(ROUND(G172*$T$137,0)*AB174,0)</f>
        <v>245</v>
      </c>
      <c r="AV174" s="79"/>
      <c r="AW174" s="14"/>
      <c r="AX174" s="14"/>
      <c r="AY174" s="14"/>
      <c r="AZ174" s="14"/>
    </row>
    <row r="175" ht="16.5" customHeight="1">
      <c r="A175" s="29">
        <v>62.0</v>
      </c>
      <c r="B175" s="30">
        <v>8245.0</v>
      </c>
      <c r="C175" s="518" t="s">
        <v>13786</v>
      </c>
      <c r="D175" s="94"/>
      <c r="E175" s="140"/>
      <c r="F175" s="95"/>
      <c r="G175" s="125"/>
      <c r="H175" s="83"/>
      <c r="I175" s="665"/>
      <c r="J175" s="662"/>
      <c r="K175" s="52"/>
      <c r="L175" s="8"/>
      <c r="M175" s="8"/>
      <c r="N175" s="8"/>
      <c r="O175" s="8"/>
      <c r="P175" s="8"/>
      <c r="Q175" s="8"/>
      <c r="R175" s="52"/>
      <c r="S175" s="8"/>
      <c r="T175" s="8"/>
      <c r="U175" s="54"/>
      <c r="V175" s="482"/>
      <c r="Y175" s="486"/>
      <c r="Z175" s="482"/>
      <c r="AA175" s="528"/>
      <c r="AB175" s="596"/>
      <c r="AC175" s="530"/>
      <c r="AD175" s="21"/>
      <c r="AE175" s="21"/>
      <c r="AF175" s="21"/>
      <c r="AG175" s="111"/>
      <c r="AH175" s="111"/>
      <c r="AI175" s="111"/>
      <c r="AJ175" s="111"/>
      <c r="AK175" s="111"/>
      <c r="AL175" s="111"/>
      <c r="AM175" s="111"/>
      <c r="AN175" s="111"/>
      <c r="AO175" s="56"/>
      <c r="AP175" s="548"/>
      <c r="AQ175" s="548"/>
      <c r="AR175" s="658" t="s">
        <v>30</v>
      </c>
      <c r="AS175" s="208">
        <v>5.0</v>
      </c>
      <c r="AT175" s="92" t="s">
        <v>31</v>
      </c>
      <c r="AU175" s="656">
        <f>ROUND(ROUND(G172*$T$137,0)*AB174,0)-AS175</f>
        <v>240</v>
      </c>
      <c r="AV175" s="79"/>
      <c r="AW175" s="14"/>
      <c r="AX175" s="14"/>
      <c r="AY175" s="14"/>
      <c r="AZ175" s="14"/>
    </row>
    <row r="176" ht="16.5" customHeight="1">
      <c r="A176" s="29">
        <v>62.0</v>
      </c>
      <c r="B176" s="30">
        <v>8246.0</v>
      </c>
      <c r="C176" s="518" t="s">
        <v>13787</v>
      </c>
      <c r="D176" s="94"/>
      <c r="E176" s="140"/>
      <c r="F176" s="95"/>
      <c r="G176" s="125"/>
      <c r="H176" s="83"/>
      <c r="I176" s="665"/>
      <c r="J176" s="662"/>
      <c r="K176" s="52"/>
      <c r="L176" s="8"/>
      <c r="M176" s="8"/>
      <c r="N176" s="8"/>
      <c r="O176" s="8"/>
      <c r="P176" s="8"/>
      <c r="Q176" s="8"/>
      <c r="R176" s="52"/>
      <c r="S176" s="8"/>
      <c r="T176" s="8"/>
      <c r="U176" s="54"/>
      <c r="V176" s="482"/>
      <c r="Y176" s="486"/>
      <c r="Z176" s="482"/>
      <c r="AA176" s="528"/>
      <c r="AB176" s="596"/>
      <c r="AC176" s="570" t="s">
        <v>326</v>
      </c>
      <c r="AD176" s="6"/>
      <c r="AE176" s="6"/>
      <c r="AF176" s="6"/>
      <c r="AG176" s="659"/>
      <c r="AH176" s="659"/>
      <c r="AI176" s="659"/>
      <c r="AJ176" s="659"/>
      <c r="AK176" s="659"/>
      <c r="AL176" s="659"/>
      <c r="AM176" s="659"/>
      <c r="AN176" s="659"/>
      <c r="AO176" s="41" t="s">
        <v>21</v>
      </c>
      <c r="AP176" s="60">
        <f>$AP$9</f>
        <v>0.7</v>
      </c>
      <c r="AQ176" s="485"/>
      <c r="AR176" s="653"/>
      <c r="AS176" s="654"/>
      <c r="AT176" s="655"/>
      <c r="AU176" s="656">
        <f>ROUND(ROUND(ROUND(G172*$T$137,0)*AB174,0)*AP176,0)</f>
        <v>172</v>
      </c>
      <c r="AV176" s="79"/>
      <c r="AW176" s="14"/>
      <c r="AX176" s="14"/>
      <c r="AY176" s="14"/>
      <c r="AZ176" s="14"/>
    </row>
    <row r="177" ht="16.5" customHeight="1">
      <c r="A177" s="29">
        <v>62.0</v>
      </c>
      <c r="B177" s="30">
        <v>8247.0</v>
      </c>
      <c r="C177" s="518" t="s">
        <v>13788</v>
      </c>
      <c r="D177" s="94"/>
      <c r="E177" s="140"/>
      <c r="F177" s="95"/>
      <c r="G177" s="125"/>
      <c r="H177" s="83"/>
      <c r="I177" s="665"/>
      <c r="J177" s="662"/>
      <c r="K177" s="52"/>
      <c r="L177" s="8"/>
      <c r="M177" s="8"/>
      <c r="N177" s="8"/>
      <c r="O177" s="8"/>
      <c r="P177" s="8"/>
      <c r="Q177" s="8"/>
      <c r="R177" s="52"/>
      <c r="S177" s="8"/>
      <c r="T177" s="8"/>
      <c r="U177" s="54"/>
      <c r="V177" s="595"/>
      <c r="W177" s="97"/>
      <c r="X177" s="97"/>
      <c r="Y177" s="97"/>
      <c r="Z177" s="666"/>
      <c r="AA177" s="528"/>
      <c r="AB177" s="596"/>
      <c r="AC177" s="530"/>
      <c r="AD177" s="21"/>
      <c r="AE177" s="21"/>
      <c r="AF177" s="21"/>
      <c r="AG177" s="111"/>
      <c r="AH177" s="111"/>
      <c r="AI177" s="111"/>
      <c r="AJ177" s="111"/>
      <c r="AK177" s="111"/>
      <c r="AL177" s="111"/>
      <c r="AM177" s="111"/>
      <c r="AN177" s="111"/>
      <c r="AO177" s="56"/>
      <c r="AP177" s="548"/>
      <c r="AQ177" s="556"/>
      <c r="AR177" s="658" t="s">
        <v>30</v>
      </c>
      <c r="AS177" s="208">
        <v>5.0</v>
      </c>
      <c r="AT177" s="92" t="s">
        <v>31</v>
      </c>
      <c r="AU177" s="656">
        <f>ROUND(ROUND(ROUND(G172*$T$137,0)*AB174,0)*AP176,0)-AS177</f>
        <v>167</v>
      </c>
      <c r="AV177" s="79"/>
      <c r="AW177" s="14"/>
      <c r="AX177" s="14"/>
      <c r="AY177" s="14"/>
      <c r="AZ177" s="14"/>
    </row>
    <row r="178" ht="16.5" customHeight="1">
      <c r="A178" s="29">
        <v>62.0</v>
      </c>
      <c r="B178" s="30">
        <v>8248.0</v>
      </c>
      <c r="C178" s="518" t="s">
        <v>13789</v>
      </c>
      <c r="D178" s="94"/>
      <c r="E178" s="140"/>
      <c r="F178" s="95"/>
      <c r="G178" s="52"/>
      <c r="H178" s="8"/>
      <c r="I178" s="665"/>
      <c r="J178" s="662"/>
      <c r="K178" s="52"/>
      <c r="L178" s="8"/>
      <c r="M178" s="8"/>
      <c r="N178" s="8"/>
      <c r="O178" s="8"/>
      <c r="P178" s="8"/>
      <c r="Q178" s="8"/>
      <c r="R178" s="52"/>
      <c r="S178" s="8"/>
      <c r="T178" s="8"/>
      <c r="U178" s="54"/>
      <c r="V178" s="595"/>
      <c r="W178" s="97"/>
      <c r="X178" s="97"/>
      <c r="Y178" s="97"/>
      <c r="Z178" s="666"/>
      <c r="AA178" s="528"/>
      <c r="AB178" s="596"/>
      <c r="AC178" s="570" t="s">
        <v>329</v>
      </c>
      <c r="AD178" s="6"/>
      <c r="AE178" s="6"/>
      <c r="AF178" s="6"/>
      <c r="AG178" s="659"/>
      <c r="AH178" s="659"/>
      <c r="AI178" s="659"/>
      <c r="AJ178" s="659"/>
      <c r="AK178" s="659"/>
      <c r="AL178" s="659"/>
      <c r="AM178" s="659"/>
      <c r="AN178" s="659"/>
      <c r="AO178" s="83" t="s">
        <v>21</v>
      </c>
      <c r="AP178" s="528">
        <f>$AP$11</f>
        <v>0.85</v>
      </c>
      <c r="AQ178" s="486"/>
      <c r="AR178" s="653"/>
      <c r="AS178" s="654"/>
      <c r="AT178" s="655"/>
      <c r="AU178" s="656">
        <f>ROUND(ROUND(ROUND(G172*$T$137,0)*AB174,0)*AP178,0)</f>
        <v>208</v>
      </c>
      <c r="AV178" s="79"/>
      <c r="AW178" s="14"/>
      <c r="AX178" s="14"/>
      <c r="AY178" s="14"/>
      <c r="AZ178" s="14"/>
    </row>
    <row r="179" ht="16.5" customHeight="1">
      <c r="A179" s="29">
        <v>62.0</v>
      </c>
      <c r="B179" s="30">
        <v>8249.0</v>
      </c>
      <c r="C179" s="518" t="s">
        <v>13790</v>
      </c>
      <c r="D179" s="94"/>
      <c r="E179" s="140"/>
      <c r="F179" s="95"/>
      <c r="G179" s="52"/>
      <c r="H179" s="8"/>
      <c r="I179" s="665"/>
      <c r="J179" s="662"/>
      <c r="K179" s="52"/>
      <c r="L179" s="8"/>
      <c r="M179" s="8"/>
      <c r="N179" s="8"/>
      <c r="O179" s="8"/>
      <c r="P179" s="8"/>
      <c r="Q179" s="8"/>
      <c r="R179" s="52"/>
      <c r="S179" s="8"/>
      <c r="T179" s="8"/>
      <c r="U179" s="54"/>
      <c r="V179" s="595"/>
      <c r="W179" s="97"/>
      <c r="X179" s="97"/>
      <c r="Y179" s="97"/>
      <c r="Z179" s="667"/>
      <c r="AA179" s="548"/>
      <c r="AB179" s="526"/>
      <c r="AC179" s="530"/>
      <c r="AD179" s="21"/>
      <c r="AE179" s="21"/>
      <c r="AF179" s="21"/>
      <c r="AG179" s="111"/>
      <c r="AH179" s="111"/>
      <c r="AI179" s="111"/>
      <c r="AJ179" s="111"/>
      <c r="AK179" s="111"/>
      <c r="AL179" s="111"/>
      <c r="AM179" s="111"/>
      <c r="AN179" s="111"/>
      <c r="AO179" s="56"/>
      <c r="AP179" s="548"/>
      <c r="AQ179" s="556"/>
      <c r="AR179" s="658" t="s">
        <v>30</v>
      </c>
      <c r="AS179" s="208">
        <v>5.0</v>
      </c>
      <c r="AT179" s="92" t="s">
        <v>31</v>
      </c>
      <c r="AU179" s="656">
        <f>ROUND(ROUND(ROUND(G172*$T$137,0)*AB174,0)*AP178,0)-AS179</f>
        <v>203</v>
      </c>
      <c r="AV179" s="79"/>
      <c r="AW179" s="14"/>
      <c r="AX179" s="14"/>
      <c r="AY179" s="14"/>
      <c r="AZ179" s="14"/>
    </row>
    <row r="180" ht="16.5" customHeight="1">
      <c r="A180" s="29">
        <v>62.0</v>
      </c>
      <c r="B180" s="30">
        <v>8250.0</v>
      </c>
      <c r="C180" s="518" t="s">
        <v>13791</v>
      </c>
      <c r="D180" s="94"/>
      <c r="E180" s="140"/>
      <c r="F180" s="95"/>
      <c r="G180" s="156"/>
      <c r="H180" s="527"/>
      <c r="I180" s="527"/>
      <c r="J180" s="532"/>
      <c r="K180" s="52"/>
      <c r="L180" s="8"/>
      <c r="M180" s="8"/>
      <c r="N180" s="8"/>
      <c r="O180" s="8"/>
      <c r="P180" s="8"/>
      <c r="Q180" s="8"/>
      <c r="R180" s="52"/>
      <c r="S180" s="8"/>
      <c r="T180" s="8"/>
      <c r="U180" s="54"/>
      <c r="V180" s="595"/>
      <c r="W180" s="97"/>
      <c r="X180" s="97"/>
      <c r="Y180" s="97"/>
      <c r="Z180" s="102" t="s">
        <v>27</v>
      </c>
      <c r="AA180" s="41" t="s">
        <v>21</v>
      </c>
      <c r="AB180" s="664">
        <v>0.5</v>
      </c>
      <c r="AC180" s="570"/>
      <c r="AD180" s="6"/>
      <c r="AE180" s="6"/>
      <c r="AF180" s="6"/>
      <c r="AG180" s="659"/>
      <c r="AH180" s="659"/>
      <c r="AI180" s="659"/>
      <c r="AJ180" s="659"/>
      <c r="AK180" s="659"/>
      <c r="AL180" s="659"/>
      <c r="AM180" s="659"/>
      <c r="AN180" s="659"/>
      <c r="AO180" s="41"/>
      <c r="AP180" s="60"/>
      <c r="AQ180" s="60"/>
      <c r="AR180" s="653"/>
      <c r="AS180" s="654"/>
      <c r="AT180" s="655"/>
      <c r="AU180" s="675">
        <f>ROUND(ROUND(G172*$T$137,0)*AB180,0)</f>
        <v>175</v>
      </c>
      <c r="AV180" s="79"/>
      <c r="AW180" s="14"/>
      <c r="AX180" s="14"/>
      <c r="AY180" s="14"/>
      <c r="AZ180" s="14"/>
    </row>
    <row r="181" ht="16.5" customHeight="1">
      <c r="A181" s="29">
        <v>62.0</v>
      </c>
      <c r="B181" s="30">
        <v>8251.0</v>
      </c>
      <c r="C181" s="518" t="s">
        <v>13792</v>
      </c>
      <c r="D181" s="94"/>
      <c r="E181" s="140"/>
      <c r="F181" s="95"/>
      <c r="G181" s="125"/>
      <c r="H181" s="83"/>
      <c r="I181" s="665"/>
      <c r="J181" s="662"/>
      <c r="K181" s="52"/>
      <c r="L181" s="8"/>
      <c r="M181" s="8"/>
      <c r="N181" s="8"/>
      <c r="O181" s="8"/>
      <c r="P181" s="8"/>
      <c r="Q181" s="8"/>
      <c r="R181" s="52"/>
      <c r="S181" s="8"/>
      <c r="T181" s="8"/>
      <c r="U181" s="54"/>
      <c r="V181" s="595"/>
      <c r="W181" s="97"/>
      <c r="X181" s="97"/>
      <c r="Y181" s="97"/>
      <c r="Z181" s="482"/>
      <c r="AA181" s="528"/>
      <c r="AB181" s="528"/>
      <c r="AC181" s="530"/>
      <c r="AD181" s="21"/>
      <c r="AE181" s="21"/>
      <c r="AF181" s="21"/>
      <c r="AG181" s="111"/>
      <c r="AH181" s="111"/>
      <c r="AI181" s="111"/>
      <c r="AJ181" s="111"/>
      <c r="AK181" s="111"/>
      <c r="AL181" s="111"/>
      <c r="AM181" s="111"/>
      <c r="AN181" s="111"/>
      <c r="AO181" s="56"/>
      <c r="AP181" s="548"/>
      <c r="AQ181" s="548"/>
      <c r="AR181" s="658" t="s">
        <v>30</v>
      </c>
      <c r="AS181" s="208">
        <v>5.0</v>
      </c>
      <c r="AT181" s="92" t="s">
        <v>31</v>
      </c>
      <c r="AU181" s="675">
        <f>ROUND(ROUND(G172*$T$137,0)*AB180,0)-AS181</f>
        <v>170</v>
      </c>
      <c r="AV181" s="79"/>
      <c r="AW181" s="14"/>
      <c r="AX181" s="14"/>
      <c r="AY181" s="14"/>
      <c r="AZ181" s="14"/>
    </row>
    <row r="182" ht="16.5" customHeight="1">
      <c r="A182" s="29">
        <v>62.0</v>
      </c>
      <c r="B182" s="30">
        <v>8252.0</v>
      </c>
      <c r="C182" s="518" t="s">
        <v>13793</v>
      </c>
      <c r="D182" s="94"/>
      <c r="E182" s="140"/>
      <c r="F182" s="95"/>
      <c r="G182" s="125"/>
      <c r="H182" s="83"/>
      <c r="I182" s="665"/>
      <c r="J182" s="662"/>
      <c r="K182" s="52"/>
      <c r="L182" s="8"/>
      <c r="M182" s="8"/>
      <c r="N182" s="8"/>
      <c r="O182" s="8"/>
      <c r="P182" s="8"/>
      <c r="Q182" s="8"/>
      <c r="R182" s="52"/>
      <c r="S182" s="8"/>
      <c r="T182" s="8"/>
      <c r="U182" s="54"/>
      <c r="V182" s="595"/>
      <c r="W182" s="97"/>
      <c r="X182" s="97"/>
      <c r="Y182" s="97"/>
      <c r="Z182" s="482"/>
      <c r="AA182" s="528"/>
      <c r="AB182" s="528"/>
      <c r="AC182" s="570" t="s">
        <v>326</v>
      </c>
      <c r="AD182" s="6"/>
      <c r="AE182" s="6"/>
      <c r="AF182" s="6"/>
      <c r="AG182" s="659"/>
      <c r="AH182" s="659"/>
      <c r="AI182" s="659"/>
      <c r="AJ182" s="659"/>
      <c r="AK182" s="659"/>
      <c r="AL182" s="659"/>
      <c r="AM182" s="659"/>
      <c r="AN182" s="659"/>
      <c r="AO182" s="41" t="s">
        <v>21</v>
      </c>
      <c r="AP182" s="60">
        <f>$AP$9</f>
        <v>0.7</v>
      </c>
      <c r="AQ182" s="485"/>
      <c r="AR182" s="653"/>
      <c r="AS182" s="654"/>
      <c r="AT182" s="655"/>
      <c r="AU182" s="675">
        <f>ROUND(ROUND(ROUND(G172*$T$137,0)*AB180,0)*AP182,0)</f>
        <v>123</v>
      </c>
      <c r="AV182" s="79"/>
      <c r="AW182" s="14"/>
      <c r="AX182" s="14"/>
      <c r="AY182" s="14"/>
      <c r="AZ182" s="14"/>
    </row>
    <row r="183" ht="16.5" customHeight="1">
      <c r="A183" s="29">
        <v>62.0</v>
      </c>
      <c r="B183" s="30">
        <v>8253.0</v>
      </c>
      <c r="C183" s="518" t="s">
        <v>13794</v>
      </c>
      <c r="D183" s="94"/>
      <c r="E183" s="140"/>
      <c r="F183" s="95"/>
      <c r="G183" s="125"/>
      <c r="H183" s="83"/>
      <c r="I183" s="665"/>
      <c r="J183" s="662"/>
      <c r="K183" s="52"/>
      <c r="L183" s="8"/>
      <c r="M183" s="8"/>
      <c r="N183" s="8"/>
      <c r="O183" s="8"/>
      <c r="P183" s="8"/>
      <c r="Q183" s="8"/>
      <c r="R183" s="52"/>
      <c r="S183" s="8"/>
      <c r="T183" s="8"/>
      <c r="U183" s="54"/>
      <c r="V183" s="595"/>
      <c r="W183" s="97"/>
      <c r="X183" s="97"/>
      <c r="Y183" s="97"/>
      <c r="Z183" s="666"/>
      <c r="AA183" s="528"/>
      <c r="AB183" s="528"/>
      <c r="AC183" s="530"/>
      <c r="AD183" s="21"/>
      <c r="AE183" s="21"/>
      <c r="AF183" s="21"/>
      <c r="AG183" s="111"/>
      <c r="AH183" s="111"/>
      <c r="AI183" s="111"/>
      <c r="AJ183" s="111"/>
      <c r="AK183" s="111"/>
      <c r="AL183" s="111"/>
      <c r="AM183" s="111"/>
      <c r="AN183" s="111"/>
      <c r="AO183" s="56"/>
      <c r="AP183" s="548"/>
      <c r="AQ183" s="556"/>
      <c r="AR183" s="658" t="s">
        <v>30</v>
      </c>
      <c r="AS183" s="208">
        <v>5.0</v>
      </c>
      <c r="AT183" s="92" t="s">
        <v>31</v>
      </c>
      <c r="AU183" s="675">
        <f>ROUND(ROUND(ROUND(G172*$T$137,0)*AB180,0)*AP182,0)-AS183</f>
        <v>118</v>
      </c>
      <c r="AV183" s="79"/>
      <c r="AW183" s="14"/>
      <c r="AX183" s="14"/>
      <c r="AY183" s="14"/>
      <c r="AZ183" s="14"/>
    </row>
    <row r="184" ht="16.5" customHeight="1">
      <c r="A184" s="29">
        <v>62.0</v>
      </c>
      <c r="B184" s="30">
        <v>8254.0</v>
      </c>
      <c r="C184" s="518" t="s">
        <v>13795</v>
      </c>
      <c r="D184" s="94"/>
      <c r="E184" s="140"/>
      <c r="F184" s="95"/>
      <c r="G184" s="125"/>
      <c r="H184" s="83"/>
      <c r="I184" s="665"/>
      <c r="J184" s="662"/>
      <c r="K184" s="52"/>
      <c r="L184" s="8"/>
      <c r="M184" s="8"/>
      <c r="N184" s="8"/>
      <c r="O184" s="8"/>
      <c r="P184" s="8"/>
      <c r="Q184" s="8"/>
      <c r="R184" s="52"/>
      <c r="S184" s="8"/>
      <c r="T184" s="8"/>
      <c r="U184" s="54"/>
      <c r="V184" s="595"/>
      <c r="W184" s="97"/>
      <c r="X184" s="97"/>
      <c r="Y184" s="97"/>
      <c r="Z184" s="666"/>
      <c r="AA184" s="528"/>
      <c r="AB184" s="528"/>
      <c r="AC184" s="570" t="s">
        <v>329</v>
      </c>
      <c r="AD184" s="6"/>
      <c r="AE184" s="6"/>
      <c r="AF184" s="6"/>
      <c r="AG184" s="659"/>
      <c r="AH184" s="659"/>
      <c r="AI184" s="659"/>
      <c r="AJ184" s="659"/>
      <c r="AK184" s="659"/>
      <c r="AL184" s="659"/>
      <c r="AM184" s="659"/>
      <c r="AN184" s="659"/>
      <c r="AO184" s="83" t="s">
        <v>21</v>
      </c>
      <c r="AP184" s="528">
        <f>$AP$11</f>
        <v>0.85</v>
      </c>
      <c r="AQ184" s="486"/>
      <c r="AR184" s="653"/>
      <c r="AS184" s="654"/>
      <c r="AT184" s="655"/>
      <c r="AU184" s="675">
        <f>ROUND(ROUND(ROUND(G172*$T$137,0)*AB180,0)*AP184,0)</f>
        <v>149</v>
      </c>
      <c r="AV184" s="79"/>
      <c r="AW184" s="14"/>
      <c r="AX184" s="14"/>
      <c r="AY184" s="14"/>
      <c r="AZ184" s="14"/>
    </row>
    <row r="185" ht="16.5" customHeight="1">
      <c r="A185" s="29">
        <v>62.0</v>
      </c>
      <c r="B185" s="30">
        <v>8255.0</v>
      </c>
      <c r="C185" s="518" t="s">
        <v>13796</v>
      </c>
      <c r="D185" s="94"/>
      <c r="E185" s="140"/>
      <c r="F185" s="95"/>
      <c r="G185" s="52"/>
      <c r="H185" s="8"/>
      <c r="I185" s="665"/>
      <c r="J185" s="662"/>
      <c r="K185" s="52"/>
      <c r="L185" s="8"/>
      <c r="M185" s="8"/>
      <c r="N185" s="8"/>
      <c r="O185" s="8"/>
      <c r="P185" s="8"/>
      <c r="Q185" s="8"/>
      <c r="R185" s="52"/>
      <c r="S185" s="8"/>
      <c r="T185" s="8"/>
      <c r="U185" s="54"/>
      <c r="V185" s="530"/>
      <c r="W185" s="111"/>
      <c r="X185" s="111"/>
      <c r="Y185" s="111"/>
      <c r="Z185" s="667"/>
      <c r="AA185" s="548"/>
      <c r="AB185" s="548"/>
      <c r="AC185" s="530"/>
      <c r="AD185" s="21"/>
      <c r="AE185" s="21"/>
      <c r="AF185" s="21"/>
      <c r="AG185" s="111"/>
      <c r="AH185" s="111"/>
      <c r="AI185" s="111"/>
      <c r="AJ185" s="111"/>
      <c r="AK185" s="111"/>
      <c r="AL185" s="111"/>
      <c r="AM185" s="111"/>
      <c r="AN185" s="111"/>
      <c r="AO185" s="56"/>
      <c r="AP185" s="548"/>
      <c r="AQ185" s="556"/>
      <c r="AR185" s="658" t="s">
        <v>30</v>
      </c>
      <c r="AS185" s="208">
        <v>5.0</v>
      </c>
      <c r="AT185" s="92" t="s">
        <v>31</v>
      </c>
      <c r="AU185" s="675">
        <f>ROUND(ROUND(ROUND(G172*$T$137,0)*AB180,0)*AP184,0)-AS185</f>
        <v>144</v>
      </c>
      <c r="AV185" s="79"/>
      <c r="AW185" s="14"/>
      <c r="AX185" s="14"/>
      <c r="AY185" s="14"/>
      <c r="AZ185" s="14"/>
    </row>
    <row r="186" ht="16.5" customHeight="1">
      <c r="A186" s="29">
        <v>62.0</v>
      </c>
      <c r="B186" s="30">
        <v>8125.0</v>
      </c>
      <c r="C186" s="518" t="s">
        <v>13797</v>
      </c>
      <c r="D186" s="94"/>
      <c r="E186" s="140"/>
      <c r="F186" s="95"/>
      <c r="G186" s="52"/>
      <c r="H186" s="8"/>
      <c r="I186" s="8"/>
      <c r="J186" s="529"/>
      <c r="K186" s="82" t="s">
        <v>13620</v>
      </c>
      <c r="L186" s="487"/>
      <c r="M186" s="487"/>
      <c r="N186" s="487"/>
      <c r="O186" s="668"/>
      <c r="P186" s="668"/>
      <c r="Q186" s="668"/>
      <c r="R186" s="698"/>
      <c r="S186" s="563"/>
      <c r="T186" s="563"/>
      <c r="U186" s="564"/>
      <c r="V186" s="37"/>
      <c r="W186" s="38"/>
      <c r="X186" s="38"/>
      <c r="Y186" s="38"/>
      <c r="Z186" s="520"/>
      <c r="AA186" s="38"/>
      <c r="AB186" s="38"/>
      <c r="AC186" s="520"/>
      <c r="AD186" s="6"/>
      <c r="AE186" s="6"/>
      <c r="AF186" s="6"/>
      <c r="AG186" s="38"/>
      <c r="AH186" s="38"/>
      <c r="AI186" s="38"/>
      <c r="AJ186" s="38"/>
      <c r="AK186" s="38"/>
      <c r="AL186" s="38"/>
      <c r="AM186" s="38"/>
      <c r="AN186" s="38"/>
      <c r="AO186" s="38"/>
      <c r="AP186" s="6"/>
      <c r="AQ186" s="225"/>
      <c r="AR186" s="653"/>
      <c r="AS186" s="654"/>
      <c r="AT186" s="655"/>
      <c r="AU186" s="656">
        <f>ROUND(ROUND(G172*P188,0)*$T$137,0)</f>
        <v>338</v>
      </c>
      <c r="AV186" s="79"/>
      <c r="AW186" s="14"/>
      <c r="AX186" s="14"/>
      <c r="AY186" s="14"/>
      <c r="AZ186" s="14"/>
    </row>
    <row r="187" ht="16.5" customHeight="1">
      <c r="A187" s="29">
        <v>62.0</v>
      </c>
      <c r="B187" s="30">
        <v>8256.0</v>
      </c>
      <c r="C187" s="518" t="s">
        <v>13798</v>
      </c>
      <c r="D187" s="94"/>
      <c r="E187" s="140"/>
      <c r="F187" s="95"/>
      <c r="G187" s="52"/>
      <c r="H187" s="8"/>
      <c r="I187" s="8"/>
      <c r="J187" s="529"/>
      <c r="K187" s="482"/>
      <c r="O187" s="14"/>
      <c r="P187" s="14"/>
      <c r="Q187" s="14"/>
      <c r="R187" s="127"/>
      <c r="S187" s="14"/>
      <c r="T187" s="14"/>
      <c r="U187" s="144"/>
      <c r="V187" s="595"/>
      <c r="W187" s="97"/>
      <c r="X187" s="97"/>
      <c r="Y187" s="97"/>
      <c r="Z187" s="595"/>
      <c r="AA187" s="97"/>
      <c r="AB187" s="97"/>
      <c r="AC187" s="530"/>
      <c r="AD187" s="21"/>
      <c r="AE187" s="21"/>
      <c r="AF187" s="21"/>
      <c r="AG187" s="111"/>
      <c r="AH187" s="111"/>
      <c r="AI187" s="111"/>
      <c r="AJ187" s="111"/>
      <c r="AK187" s="111"/>
      <c r="AL187" s="111"/>
      <c r="AM187" s="111"/>
      <c r="AN187" s="111"/>
      <c r="AO187" s="56"/>
      <c r="AP187" s="548"/>
      <c r="AQ187" s="556"/>
      <c r="AR187" s="658" t="s">
        <v>30</v>
      </c>
      <c r="AS187" s="208">
        <v>5.0</v>
      </c>
      <c r="AT187" s="92" t="s">
        <v>31</v>
      </c>
      <c r="AU187" s="656">
        <f>ROUND(ROUND(G172*P188,0)*$T$137,0)-AS187</f>
        <v>333</v>
      </c>
      <c r="AV187" s="79"/>
      <c r="AW187" s="14"/>
      <c r="AX187" s="14"/>
      <c r="AY187" s="14"/>
      <c r="AZ187" s="14"/>
    </row>
    <row r="188" ht="16.5" customHeight="1">
      <c r="A188" s="29">
        <v>62.0</v>
      </c>
      <c r="B188" s="30">
        <v>8126.0</v>
      </c>
      <c r="C188" s="518" t="s">
        <v>13799</v>
      </c>
      <c r="D188" s="94"/>
      <c r="E188" s="140"/>
      <c r="F188" s="95"/>
      <c r="G188" s="52"/>
      <c r="H188" s="8"/>
      <c r="I188" s="8"/>
      <c r="J188" s="529"/>
      <c r="K188" s="482"/>
      <c r="O188" s="83" t="s">
        <v>21</v>
      </c>
      <c r="P188" s="540">
        <v>0.965</v>
      </c>
      <c r="R188" s="592"/>
      <c r="S188" s="540"/>
      <c r="T188" s="540"/>
      <c r="U188" s="175"/>
      <c r="V188" s="595"/>
      <c r="W188" s="97"/>
      <c r="X188" s="97"/>
      <c r="Y188" s="97"/>
      <c r="Z188" s="595"/>
      <c r="AA188" s="97"/>
      <c r="AB188" s="97"/>
      <c r="AC188" s="570" t="s">
        <v>326</v>
      </c>
      <c r="AD188" s="6"/>
      <c r="AE188" s="6"/>
      <c r="AF188" s="6"/>
      <c r="AG188" s="659"/>
      <c r="AH188" s="659"/>
      <c r="AI188" s="659"/>
      <c r="AJ188" s="659"/>
      <c r="AK188" s="659"/>
      <c r="AL188" s="659"/>
      <c r="AM188" s="659"/>
      <c r="AN188" s="659"/>
      <c r="AO188" s="41" t="s">
        <v>21</v>
      </c>
      <c r="AP188" s="60">
        <f>$AP$9</f>
        <v>0.7</v>
      </c>
      <c r="AQ188" s="485"/>
      <c r="AR188" s="653"/>
      <c r="AS188" s="654"/>
      <c r="AT188" s="655"/>
      <c r="AU188" s="656">
        <f>ROUND(ROUND(ROUND(G172*P188,0)*$T$137,0)*AP188,0)</f>
        <v>237</v>
      </c>
      <c r="AV188" s="79"/>
      <c r="AW188" s="14"/>
      <c r="AX188" s="14"/>
      <c r="AY188" s="14"/>
      <c r="AZ188" s="14"/>
    </row>
    <row r="189" ht="16.5" customHeight="1">
      <c r="A189" s="29">
        <v>62.0</v>
      </c>
      <c r="B189" s="30">
        <v>8257.0</v>
      </c>
      <c r="C189" s="518" t="s">
        <v>13800</v>
      </c>
      <c r="D189" s="94"/>
      <c r="E189" s="140"/>
      <c r="F189" s="95"/>
      <c r="G189" s="52"/>
      <c r="H189" s="8"/>
      <c r="I189" s="8"/>
      <c r="J189" s="529"/>
      <c r="K189" s="482"/>
      <c r="O189" s="14"/>
      <c r="P189" s="14"/>
      <c r="Q189" s="14"/>
      <c r="R189" s="127"/>
      <c r="S189" s="14"/>
      <c r="T189" s="14"/>
      <c r="U189" s="144"/>
      <c r="V189" s="595"/>
      <c r="W189" s="97"/>
      <c r="X189" s="97"/>
      <c r="Y189" s="97"/>
      <c r="Z189" s="595"/>
      <c r="AA189" s="97"/>
      <c r="AB189" s="97"/>
      <c r="AC189" s="530"/>
      <c r="AD189" s="21"/>
      <c r="AE189" s="21"/>
      <c r="AF189" s="21"/>
      <c r="AG189" s="111"/>
      <c r="AH189" s="111"/>
      <c r="AI189" s="111"/>
      <c r="AJ189" s="111"/>
      <c r="AK189" s="111"/>
      <c r="AL189" s="111"/>
      <c r="AM189" s="111"/>
      <c r="AN189" s="111"/>
      <c r="AO189" s="56"/>
      <c r="AP189" s="548"/>
      <c r="AQ189" s="556"/>
      <c r="AR189" s="658" t="s">
        <v>30</v>
      </c>
      <c r="AS189" s="208">
        <v>5.0</v>
      </c>
      <c r="AT189" s="92" t="s">
        <v>31</v>
      </c>
      <c r="AU189" s="656">
        <f>ROUND(ROUND(ROUND(G172*P188,0)*$T$137,0)*AP188,0)-AS189</f>
        <v>232</v>
      </c>
      <c r="AV189" s="79"/>
      <c r="AW189" s="14"/>
      <c r="AX189" s="14"/>
      <c r="AY189" s="14"/>
      <c r="AZ189" s="14"/>
    </row>
    <row r="190" ht="16.5" customHeight="1">
      <c r="A190" s="29">
        <v>62.0</v>
      </c>
      <c r="B190" s="30">
        <v>8137.0</v>
      </c>
      <c r="C190" s="518" t="s">
        <v>13801</v>
      </c>
      <c r="D190" s="94"/>
      <c r="E190" s="140"/>
      <c r="F190" s="95"/>
      <c r="G190" s="52"/>
      <c r="H190" s="8"/>
      <c r="I190" s="8"/>
      <c r="J190" s="529"/>
      <c r="K190" s="482"/>
      <c r="O190" s="14"/>
      <c r="P190" s="14"/>
      <c r="Q190" s="14"/>
      <c r="R190" s="127"/>
      <c r="S190" s="14"/>
      <c r="T190" s="14"/>
      <c r="U190" s="144"/>
      <c r="V190" s="595"/>
      <c r="W190" s="97"/>
      <c r="X190" s="97"/>
      <c r="Y190" s="97"/>
      <c r="Z190" s="595"/>
      <c r="AA190" s="97"/>
      <c r="AB190" s="97"/>
      <c r="AC190" s="570" t="s">
        <v>329</v>
      </c>
      <c r="AD190" s="6"/>
      <c r="AE190" s="6"/>
      <c r="AF190" s="6"/>
      <c r="AG190" s="659"/>
      <c r="AH190" s="659"/>
      <c r="AI190" s="659"/>
      <c r="AJ190" s="659"/>
      <c r="AK190" s="659"/>
      <c r="AL190" s="659"/>
      <c r="AM190" s="659"/>
      <c r="AN190" s="659"/>
      <c r="AO190" s="83" t="s">
        <v>21</v>
      </c>
      <c r="AP190" s="528">
        <f>$AP$11</f>
        <v>0.85</v>
      </c>
      <c r="AQ190" s="486"/>
      <c r="AR190" s="653"/>
      <c r="AS190" s="654"/>
      <c r="AT190" s="655"/>
      <c r="AU190" s="656">
        <f>ROUND(ROUND(ROUND(G172*P188,0)*$T$137,0)*AP190,0)</f>
        <v>287</v>
      </c>
      <c r="AV190" s="79"/>
      <c r="AW190" s="14"/>
      <c r="AX190" s="14"/>
      <c r="AY190" s="14"/>
      <c r="AZ190" s="14"/>
    </row>
    <row r="191" ht="16.5" customHeight="1">
      <c r="A191" s="29">
        <v>62.0</v>
      </c>
      <c r="B191" s="30">
        <v>8258.0</v>
      </c>
      <c r="C191" s="518" t="s">
        <v>13802</v>
      </c>
      <c r="D191" s="94"/>
      <c r="E191" s="140"/>
      <c r="F191" s="95"/>
      <c r="G191" s="52"/>
      <c r="H191" s="8"/>
      <c r="I191" s="8"/>
      <c r="J191" s="529"/>
      <c r="K191" s="52"/>
      <c r="L191" s="563"/>
      <c r="M191" s="563"/>
      <c r="N191" s="563"/>
      <c r="O191" s="14"/>
      <c r="P191" s="14"/>
      <c r="Q191" s="14"/>
      <c r="R191" s="127"/>
      <c r="S191" s="14"/>
      <c r="T191" s="14"/>
      <c r="U191" s="144"/>
      <c r="V191" s="530"/>
      <c r="W191" s="111"/>
      <c r="X191" s="111"/>
      <c r="Y191" s="111"/>
      <c r="Z191" s="530"/>
      <c r="AA191" s="111"/>
      <c r="AB191" s="111"/>
      <c r="AC191" s="530"/>
      <c r="AD191" s="21"/>
      <c r="AE191" s="21"/>
      <c r="AF191" s="21"/>
      <c r="AG191" s="111"/>
      <c r="AH191" s="111"/>
      <c r="AI191" s="111"/>
      <c r="AJ191" s="111"/>
      <c r="AK191" s="111"/>
      <c r="AL191" s="111"/>
      <c r="AM191" s="111"/>
      <c r="AN191" s="111"/>
      <c r="AO191" s="56"/>
      <c r="AP191" s="548"/>
      <c r="AQ191" s="556"/>
      <c r="AR191" s="658" t="s">
        <v>30</v>
      </c>
      <c r="AS191" s="208">
        <v>5.0</v>
      </c>
      <c r="AT191" s="92" t="s">
        <v>31</v>
      </c>
      <c r="AU191" s="656">
        <f>ROUND(ROUND(ROUND(G172*P188,0)*$T$137,0)*AP190,0)-AS191</f>
        <v>282</v>
      </c>
      <c r="AV191" s="79"/>
      <c r="AW191" s="14"/>
      <c r="AX191" s="14"/>
      <c r="AY191" s="14"/>
      <c r="AZ191" s="14"/>
    </row>
    <row r="192" ht="16.5" customHeight="1">
      <c r="A192" s="29">
        <v>62.0</v>
      </c>
      <c r="B192" s="30">
        <v>8259.0</v>
      </c>
      <c r="C192" s="518" t="s">
        <v>13803</v>
      </c>
      <c r="D192" s="173"/>
      <c r="E192" s="174"/>
      <c r="F192" s="523"/>
      <c r="G192" s="156"/>
      <c r="H192" s="527"/>
      <c r="I192" s="527"/>
      <c r="J192" s="532"/>
      <c r="K192" s="52"/>
      <c r="L192" s="8"/>
      <c r="M192" s="8"/>
      <c r="N192" s="8"/>
      <c r="O192" s="8"/>
      <c r="P192" s="8"/>
      <c r="Q192" s="8"/>
      <c r="R192" s="52"/>
      <c r="S192" s="8"/>
      <c r="T192" s="8"/>
      <c r="U192" s="54"/>
      <c r="V192" s="102" t="s">
        <v>23</v>
      </c>
      <c r="W192" s="487"/>
      <c r="X192" s="487"/>
      <c r="Y192" s="485"/>
      <c r="Z192" s="102" t="s">
        <v>24</v>
      </c>
      <c r="AA192" s="41" t="s">
        <v>21</v>
      </c>
      <c r="AB192" s="664">
        <v>0.7</v>
      </c>
      <c r="AC192" s="570"/>
      <c r="AD192" s="6"/>
      <c r="AE192" s="6"/>
      <c r="AF192" s="6"/>
      <c r="AG192" s="659"/>
      <c r="AH192" s="659"/>
      <c r="AI192" s="659"/>
      <c r="AJ192" s="659"/>
      <c r="AK192" s="659"/>
      <c r="AL192" s="659"/>
      <c r="AM192" s="659"/>
      <c r="AN192" s="659"/>
      <c r="AO192" s="41"/>
      <c r="AP192" s="60"/>
      <c r="AQ192" s="60"/>
      <c r="AR192" s="653"/>
      <c r="AS192" s="654"/>
      <c r="AT192" s="655"/>
      <c r="AU192" s="656">
        <f>ROUND(ROUND(ROUND(G172*P188,0)*$T$137,0)*AB192,0)</f>
        <v>237</v>
      </c>
      <c r="AV192" s="79"/>
      <c r="AW192" s="14"/>
      <c r="AX192" s="14"/>
      <c r="AY192" s="14"/>
      <c r="AZ192" s="14"/>
    </row>
    <row r="193" ht="16.5" customHeight="1">
      <c r="A193" s="29">
        <v>62.0</v>
      </c>
      <c r="B193" s="30">
        <v>8260.0</v>
      </c>
      <c r="C193" s="518" t="s">
        <v>13804</v>
      </c>
      <c r="D193" s="173"/>
      <c r="E193" s="174"/>
      <c r="F193" s="523"/>
      <c r="G193" s="125"/>
      <c r="H193" s="83"/>
      <c r="I193" s="665"/>
      <c r="J193" s="662"/>
      <c r="K193" s="52"/>
      <c r="L193" s="8"/>
      <c r="M193" s="8"/>
      <c r="N193" s="8"/>
      <c r="O193" s="8"/>
      <c r="P193" s="8"/>
      <c r="Q193" s="8"/>
      <c r="R193" s="52"/>
      <c r="S193" s="8"/>
      <c r="T193" s="8"/>
      <c r="U193" s="54"/>
      <c r="V193" s="482"/>
      <c r="Y193" s="486"/>
      <c r="Z193" s="482"/>
      <c r="AA193" s="528"/>
      <c r="AB193" s="596"/>
      <c r="AC193" s="530"/>
      <c r="AD193" s="21"/>
      <c r="AE193" s="21"/>
      <c r="AF193" s="21"/>
      <c r="AG193" s="111"/>
      <c r="AH193" s="111"/>
      <c r="AI193" s="111"/>
      <c r="AJ193" s="111"/>
      <c r="AK193" s="111"/>
      <c r="AL193" s="111"/>
      <c r="AM193" s="111"/>
      <c r="AN193" s="111"/>
      <c r="AO193" s="56"/>
      <c r="AP193" s="548"/>
      <c r="AQ193" s="548"/>
      <c r="AR193" s="658" t="s">
        <v>30</v>
      </c>
      <c r="AS193" s="208">
        <v>5.0</v>
      </c>
      <c r="AT193" s="92" t="s">
        <v>31</v>
      </c>
      <c r="AU193" s="656">
        <f>ROUND(ROUND(ROUND(G172*P188,0)*$T$137,0)*AB192,0)-AS193</f>
        <v>232</v>
      </c>
      <c r="AV193" s="79"/>
      <c r="AW193" s="14"/>
      <c r="AX193" s="14"/>
      <c r="AY193" s="14"/>
      <c r="AZ193" s="14"/>
    </row>
    <row r="194" ht="16.5" customHeight="1">
      <c r="A194" s="29">
        <v>62.0</v>
      </c>
      <c r="B194" s="30">
        <v>8261.0</v>
      </c>
      <c r="C194" s="518" t="s">
        <v>13805</v>
      </c>
      <c r="D194" s="173"/>
      <c r="E194" s="174"/>
      <c r="F194" s="523"/>
      <c r="G194" s="125"/>
      <c r="H194" s="83"/>
      <c r="I194" s="665"/>
      <c r="J194" s="662"/>
      <c r="K194" s="52"/>
      <c r="L194" s="8"/>
      <c r="M194" s="8"/>
      <c r="N194" s="8"/>
      <c r="O194" s="8"/>
      <c r="P194" s="8"/>
      <c r="Q194" s="8"/>
      <c r="R194" s="52"/>
      <c r="S194" s="8"/>
      <c r="T194" s="8"/>
      <c r="U194" s="54"/>
      <c r="V194" s="482"/>
      <c r="Y194" s="486"/>
      <c r="Z194" s="482"/>
      <c r="AA194" s="528"/>
      <c r="AB194" s="596"/>
      <c r="AC194" s="570" t="s">
        <v>326</v>
      </c>
      <c r="AD194" s="6"/>
      <c r="AE194" s="6"/>
      <c r="AF194" s="6"/>
      <c r="AG194" s="659"/>
      <c r="AH194" s="659"/>
      <c r="AI194" s="659"/>
      <c r="AJ194" s="659"/>
      <c r="AK194" s="659"/>
      <c r="AL194" s="659"/>
      <c r="AM194" s="659"/>
      <c r="AN194" s="659"/>
      <c r="AO194" s="41" t="s">
        <v>21</v>
      </c>
      <c r="AP194" s="60">
        <f>$AP$9</f>
        <v>0.7</v>
      </c>
      <c r="AQ194" s="485"/>
      <c r="AR194" s="653"/>
      <c r="AS194" s="654"/>
      <c r="AT194" s="655"/>
      <c r="AU194" s="656">
        <f>ROUND(ROUND(ROUND(ROUND(G172*P188,0)*$T$137,0)*AB192,0)*AP194,0)</f>
        <v>166</v>
      </c>
      <c r="AV194" s="79"/>
      <c r="AW194" s="14"/>
      <c r="AX194" s="14"/>
      <c r="AY194" s="14"/>
      <c r="AZ194" s="14"/>
    </row>
    <row r="195" ht="16.5" customHeight="1">
      <c r="A195" s="29">
        <v>62.0</v>
      </c>
      <c r="B195" s="30">
        <v>8262.0</v>
      </c>
      <c r="C195" s="518" t="s">
        <v>13806</v>
      </c>
      <c r="D195" s="173"/>
      <c r="E195" s="174"/>
      <c r="F195" s="523"/>
      <c r="G195" s="125"/>
      <c r="H195" s="83"/>
      <c r="I195" s="665"/>
      <c r="J195" s="662"/>
      <c r="K195" s="52"/>
      <c r="L195" s="8"/>
      <c r="M195" s="8"/>
      <c r="N195" s="8"/>
      <c r="O195" s="8"/>
      <c r="P195" s="8"/>
      <c r="Q195" s="8"/>
      <c r="R195" s="52"/>
      <c r="S195" s="8"/>
      <c r="T195" s="8"/>
      <c r="U195" s="54"/>
      <c r="V195" s="595"/>
      <c r="W195" s="97"/>
      <c r="X195" s="97"/>
      <c r="Y195" s="97"/>
      <c r="Z195" s="666"/>
      <c r="AA195" s="528"/>
      <c r="AB195" s="596"/>
      <c r="AC195" s="530"/>
      <c r="AD195" s="21"/>
      <c r="AE195" s="21"/>
      <c r="AF195" s="21"/>
      <c r="AG195" s="111"/>
      <c r="AH195" s="111"/>
      <c r="AI195" s="111"/>
      <c r="AJ195" s="111"/>
      <c r="AK195" s="111"/>
      <c r="AL195" s="111"/>
      <c r="AM195" s="111"/>
      <c r="AN195" s="111"/>
      <c r="AO195" s="56"/>
      <c r="AP195" s="548"/>
      <c r="AQ195" s="556"/>
      <c r="AR195" s="658" t="s">
        <v>30</v>
      </c>
      <c r="AS195" s="208">
        <v>5.0</v>
      </c>
      <c r="AT195" s="92" t="s">
        <v>31</v>
      </c>
      <c r="AU195" s="656">
        <f>ROUND(ROUND(ROUND(ROUND(G172*P188,0)*$T$137,0)*AB192,0)*AP194,0)-AS195</f>
        <v>161</v>
      </c>
      <c r="AV195" s="79"/>
      <c r="AW195" s="14"/>
      <c r="AX195" s="14"/>
      <c r="AY195" s="14"/>
      <c r="AZ195" s="14"/>
    </row>
    <row r="196" ht="16.5" customHeight="1">
      <c r="A196" s="29">
        <v>62.0</v>
      </c>
      <c r="B196" s="30">
        <v>8263.0</v>
      </c>
      <c r="C196" s="518" t="s">
        <v>13807</v>
      </c>
      <c r="D196" s="173"/>
      <c r="E196" s="174"/>
      <c r="F196" s="523"/>
      <c r="G196" s="52"/>
      <c r="H196" s="8"/>
      <c r="I196" s="665"/>
      <c r="J196" s="662"/>
      <c r="K196" s="52"/>
      <c r="L196" s="8"/>
      <c r="M196" s="8"/>
      <c r="N196" s="8"/>
      <c r="O196" s="8"/>
      <c r="P196" s="8"/>
      <c r="Q196" s="8"/>
      <c r="R196" s="52"/>
      <c r="S196" s="8"/>
      <c r="T196" s="8"/>
      <c r="U196" s="54"/>
      <c r="V196" s="595"/>
      <c r="W196" s="97"/>
      <c r="X196" s="97"/>
      <c r="Y196" s="97"/>
      <c r="Z196" s="666"/>
      <c r="AA196" s="528"/>
      <c r="AB196" s="596"/>
      <c r="AC196" s="570" t="s">
        <v>329</v>
      </c>
      <c r="AD196" s="6"/>
      <c r="AE196" s="6"/>
      <c r="AF196" s="6"/>
      <c r="AG196" s="659"/>
      <c r="AH196" s="659"/>
      <c r="AI196" s="659"/>
      <c r="AJ196" s="659"/>
      <c r="AK196" s="659"/>
      <c r="AL196" s="659"/>
      <c r="AM196" s="659"/>
      <c r="AN196" s="659"/>
      <c r="AO196" s="83" t="s">
        <v>21</v>
      </c>
      <c r="AP196" s="528">
        <f>$AP$11</f>
        <v>0.85</v>
      </c>
      <c r="AQ196" s="486"/>
      <c r="AR196" s="653"/>
      <c r="AS196" s="654"/>
      <c r="AT196" s="655"/>
      <c r="AU196" s="675">
        <f>ROUND(ROUND(ROUND(ROUND(G172*P188,0)*$T$137,0)*AB192,0)*AP196,0)</f>
        <v>201</v>
      </c>
      <c r="AV196" s="79"/>
      <c r="AW196" s="14"/>
      <c r="AX196" s="14"/>
      <c r="AY196" s="14"/>
      <c r="AZ196" s="14"/>
    </row>
    <row r="197" ht="16.5" customHeight="1">
      <c r="A197" s="29">
        <v>62.0</v>
      </c>
      <c r="B197" s="30">
        <v>8264.0</v>
      </c>
      <c r="C197" s="518" t="s">
        <v>13808</v>
      </c>
      <c r="D197" s="173"/>
      <c r="E197" s="174"/>
      <c r="F197" s="523"/>
      <c r="G197" s="52"/>
      <c r="H197" s="8"/>
      <c r="I197" s="665"/>
      <c r="J197" s="662"/>
      <c r="K197" s="52"/>
      <c r="L197" s="8"/>
      <c r="M197" s="8"/>
      <c r="N197" s="8"/>
      <c r="O197" s="8"/>
      <c r="P197" s="8"/>
      <c r="Q197" s="8"/>
      <c r="R197" s="52"/>
      <c r="S197" s="8"/>
      <c r="T197" s="8"/>
      <c r="U197" s="54"/>
      <c r="V197" s="595"/>
      <c r="W197" s="97"/>
      <c r="X197" s="97"/>
      <c r="Y197" s="97"/>
      <c r="Z197" s="667"/>
      <c r="AA197" s="548"/>
      <c r="AB197" s="526"/>
      <c r="AC197" s="530"/>
      <c r="AD197" s="21"/>
      <c r="AE197" s="21"/>
      <c r="AF197" s="21"/>
      <c r="AG197" s="111"/>
      <c r="AH197" s="111"/>
      <c r="AI197" s="111"/>
      <c r="AJ197" s="111"/>
      <c r="AK197" s="111"/>
      <c r="AL197" s="111"/>
      <c r="AM197" s="111"/>
      <c r="AN197" s="111"/>
      <c r="AO197" s="56"/>
      <c r="AP197" s="548"/>
      <c r="AQ197" s="556"/>
      <c r="AR197" s="658" t="s">
        <v>30</v>
      </c>
      <c r="AS197" s="208">
        <v>5.0</v>
      </c>
      <c r="AT197" s="92" t="s">
        <v>31</v>
      </c>
      <c r="AU197" s="675">
        <f>ROUND(ROUND(ROUND(ROUND(G172*P188,0)*$T$137,0)*AB192,0)*AP196,0)-AS197</f>
        <v>196</v>
      </c>
      <c r="AV197" s="79"/>
      <c r="AW197" s="14"/>
      <c r="AX197" s="14"/>
      <c r="AY197" s="14"/>
      <c r="AZ197" s="14"/>
    </row>
    <row r="198" ht="16.5" customHeight="1">
      <c r="A198" s="29">
        <v>62.0</v>
      </c>
      <c r="B198" s="30">
        <v>8265.0</v>
      </c>
      <c r="C198" s="518" t="s">
        <v>13809</v>
      </c>
      <c r="D198" s="173"/>
      <c r="E198" s="174"/>
      <c r="F198" s="523"/>
      <c r="G198" s="156"/>
      <c r="H198" s="527"/>
      <c r="I198" s="527"/>
      <c r="J198" s="532"/>
      <c r="K198" s="52"/>
      <c r="L198" s="8"/>
      <c r="M198" s="8"/>
      <c r="N198" s="8"/>
      <c r="O198" s="8"/>
      <c r="P198" s="8"/>
      <c r="Q198" s="8"/>
      <c r="R198" s="52"/>
      <c r="S198" s="8"/>
      <c r="T198" s="8"/>
      <c r="U198" s="54"/>
      <c r="V198" s="595"/>
      <c r="W198" s="97"/>
      <c r="X198" s="97"/>
      <c r="Y198" s="97"/>
      <c r="Z198" s="102" t="s">
        <v>27</v>
      </c>
      <c r="AA198" s="41" t="s">
        <v>21</v>
      </c>
      <c r="AB198" s="664">
        <v>0.5</v>
      </c>
      <c r="AC198" s="570"/>
      <c r="AD198" s="6"/>
      <c r="AE198" s="6"/>
      <c r="AF198" s="6"/>
      <c r="AG198" s="659"/>
      <c r="AH198" s="659"/>
      <c r="AI198" s="659"/>
      <c r="AJ198" s="659"/>
      <c r="AK198" s="659"/>
      <c r="AL198" s="659"/>
      <c r="AM198" s="659"/>
      <c r="AN198" s="659"/>
      <c r="AO198" s="41"/>
      <c r="AP198" s="60"/>
      <c r="AQ198" s="60"/>
      <c r="AR198" s="653"/>
      <c r="AS198" s="654"/>
      <c r="AT198" s="655"/>
      <c r="AU198" s="675">
        <f>ROUND(ROUND(ROUND(G172*P188,0)*$T$137,0)*AB198,0)</f>
        <v>169</v>
      </c>
      <c r="AV198" s="79"/>
      <c r="AW198" s="14"/>
      <c r="AX198" s="14"/>
      <c r="AY198" s="14"/>
      <c r="AZ198" s="14"/>
    </row>
    <row r="199" ht="16.5" customHeight="1">
      <c r="A199" s="29">
        <v>62.0</v>
      </c>
      <c r="B199" s="30">
        <v>8266.0</v>
      </c>
      <c r="C199" s="518" t="s">
        <v>13810</v>
      </c>
      <c r="D199" s="173"/>
      <c r="E199" s="174"/>
      <c r="F199" s="523"/>
      <c r="G199" s="125"/>
      <c r="H199" s="83"/>
      <c r="I199" s="665"/>
      <c r="J199" s="662"/>
      <c r="K199" s="52"/>
      <c r="L199" s="8"/>
      <c r="M199" s="8"/>
      <c r="N199" s="8"/>
      <c r="O199" s="8"/>
      <c r="P199" s="8"/>
      <c r="Q199" s="8"/>
      <c r="R199" s="52"/>
      <c r="S199" s="8"/>
      <c r="T199" s="8"/>
      <c r="U199" s="54"/>
      <c r="V199" s="595"/>
      <c r="W199" s="97"/>
      <c r="X199" s="97"/>
      <c r="Y199" s="97"/>
      <c r="Z199" s="482"/>
      <c r="AA199" s="528"/>
      <c r="AB199" s="528"/>
      <c r="AC199" s="530"/>
      <c r="AD199" s="21"/>
      <c r="AE199" s="21"/>
      <c r="AF199" s="21"/>
      <c r="AG199" s="111"/>
      <c r="AH199" s="111"/>
      <c r="AI199" s="111"/>
      <c r="AJ199" s="111"/>
      <c r="AK199" s="111"/>
      <c r="AL199" s="111"/>
      <c r="AM199" s="111"/>
      <c r="AN199" s="111"/>
      <c r="AO199" s="56"/>
      <c r="AP199" s="548"/>
      <c r="AQ199" s="548"/>
      <c r="AR199" s="658" t="s">
        <v>30</v>
      </c>
      <c r="AS199" s="208">
        <v>5.0</v>
      </c>
      <c r="AT199" s="92" t="s">
        <v>31</v>
      </c>
      <c r="AU199" s="675">
        <f>ROUND(ROUND(ROUND(G172*P188,0)*$T$137,0)*AB198,0)-AS199</f>
        <v>164</v>
      </c>
      <c r="AV199" s="79"/>
      <c r="AW199" s="14"/>
      <c r="AX199" s="14"/>
      <c r="AY199" s="14"/>
      <c r="AZ199" s="14"/>
    </row>
    <row r="200" ht="16.5" customHeight="1">
      <c r="A200" s="29">
        <v>62.0</v>
      </c>
      <c r="B200" s="30">
        <v>8267.0</v>
      </c>
      <c r="C200" s="518" t="s">
        <v>13811</v>
      </c>
      <c r="D200" s="173"/>
      <c r="E200" s="174"/>
      <c r="F200" s="523"/>
      <c r="G200" s="125"/>
      <c r="H200" s="83"/>
      <c r="I200" s="665"/>
      <c r="J200" s="662"/>
      <c r="K200" s="52"/>
      <c r="L200" s="8"/>
      <c r="M200" s="8"/>
      <c r="N200" s="8"/>
      <c r="O200" s="8"/>
      <c r="P200" s="8"/>
      <c r="Q200" s="8"/>
      <c r="R200" s="52"/>
      <c r="S200" s="8"/>
      <c r="T200" s="8"/>
      <c r="U200" s="54"/>
      <c r="V200" s="595"/>
      <c r="W200" s="97"/>
      <c r="X200" s="97"/>
      <c r="Y200" s="97"/>
      <c r="Z200" s="482"/>
      <c r="AA200" s="528"/>
      <c r="AB200" s="528"/>
      <c r="AC200" s="570" t="s">
        <v>326</v>
      </c>
      <c r="AD200" s="6"/>
      <c r="AE200" s="6"/>
      <c r="AF200" s="6"/>
      <c r="AG200" s="659"/>
      <c r="AH200" s="659"/>
      <c r="AI200" s="659"/>
      <c r="AJ200" s="659"/>
      <c r="AK200" s="659"/>
      <c r="AL200" s="659"/>
      <c r="AM200" s="659"/>
      <c r="AN200" s="659"/>
      <c r="AO200" s="41" t="s">
        <v>21</v>
      </c>
      <c r="AP200" s="60">
        <f>$AP$9</f>
        <v>0.7</v>
      </c>
      <c r="AQ200" s="485"/>
      <c r="AR200" s="653"/>
      <c r="AS200" s="654"/>
      <c r="AT200" s="655"/>
      <c r="AU200" s="675">
        <f>ROUND(ROUND(ROUND(ROUND(G172*P188,0)*$T$137,0)*AB198,0)*AP200,0)</f>
        <v>118</v>
      </c>
      <c r="AV200" s="79"/>
      <c r="AW200" s="14"/>
      <c r="AX200" s="14"/>
      <c r="AY200" s="14"/>
      <c r="AZ200" s="14"/>
    </row>
    <row r="201" ht="16.5" customHeight="1">
      <c r="A201" s="29">
        <v>62.0</v>
      </c>
      <c r="B201" s="30">
        <v>8268.0</v>
      </c>
      <c r="C201" s="518" t="s">
        <v>13812</v>
      </c>
      <c r="D201" s="173"/>
      <c r="E201" s="174"/>
      <c r="F201" s="523"/>
      <c r="G201" s="125"/>
      <c r="H201" s="83"/>
      <c r="I201" s="665"/>
      <c r="J201" s="662"/>
      <c r="K201" s="52"/>
      <c r="L201" s="8"/>
      <c r="M201" s="8"/>
      <c r="N201" s="8"/>
      <c r="O201" s="8"/>
      <c r="P201" s="8"/>
      <c r="Q201" s="8"/>
      <c r="R201" s="52"/>
      <c r="S201" s="8"/>
      <c r="T201" s="8"/>
      <c r="U201" s="54"/>
      <c r="V201" s="595"/>
      <c r="W201" s="97"/>
      <c r="X201" s="97"/>
      <c r="Y201" s="97"/>
      <c r="Z201" s="666"/>
      <c r="AA201" s="528"/>
      <c r="AB201" s="528"/>
      <c r="AC201" s="530"/>
      <c r="AD201" s="21"/>
      <c r="AE201" s="21"/>
      <c r="AF201" s="21"/>
      <c r="AG201" s="111"/>
      <c r="AH201" s="111"/>
      <c r="AI201" s="111"/>
      <c r="AJ201" s="111"/>
      <c r="AK201" s="111"/>
      <c r="AL201" s="111"/>
      <c r="AM201" s="111"/>
      <c r="AN201" s="111"/>
      <c r="AO201" s="56"/>
      <c r="AP201" s="548"/>
      <c r="AQ201" s="556"/>
      <c r="AR201" s="658" t="s">
        <v>30</v>
      </c>
      <c r="AS201" s="208">
        <v>5.0</v>
      </c>
      <c r="AT201" s="92" t="s">
        <v>31</v>
      </c>
      <c r="AU201" s="675">
        <f>ROUND(ROUND(ROUND(ROUND(G172*P188,0)*$T$137,0)*AB198,0)*AP200,0)-AS201</f>
        <v>113</v>
      </c>
      <c r="AV201" s="79"/>
      <c r="AW201" s="14"/>
      <c r="AX201" s="14"/>
      <c r="AY201" s="14"/>
      <c r="AZ201" s="14"/>
    </row>
    <row r="202" ht="16.5" customHeight="1">
      <c r="A202" s="29">
        <v>62.0</v>
      </c>
      <c r="B202" s="30">
        <v>8269.0</v>
      </c>
      <c r="C202" s="518" t="s">
        <v>13813</v>
      </c>
      <c r="D202" s="173"/>
      <c r="E202" s="174"/>
      <c r="F202" s="523"/>
      <c r="G202" s="125"/>
      <c r="H202" s="83"/>
      <c r="I202" s="665"/>
      <c r="J202" s="662"/>
      <c r="K202" s="52"/>
      <c r="L202" s="8"/>
      <c r="M202" s="8"/>
      <c r="N202" s="8"/>
      <c r="O202" s="8"/>
      <c r="P202" s="8"/>
      <c r="Q202" s="8"/>
      <c r="R202" s="52"/>
      <c r="S202" s="8"/>
      <c r="T202" s="8"/>
      <c r="U202" s="54"/>
      <c r="V202" s="595"/>
      <c r="W202" s="97"/>
      <c r="X202" s="97"/>
      <c r="Y202" s="97"/>
      <c r="Z202" s="666"/>
      <c r="AA202" s="528"/>
      <c r="AB202" s="528"/>
      <c r="AC202" s="570" t="s">
        <v>329</v>
      </c>
      <c r="AD202" s="6"/>
      <c r="AE202" s="6"/>
      <c r="AF202" s="6"/>
      <c r="AG202" s="659"/>
      <c r="AH202" s="659"/>
      <c r="AI202" s="659"/>
      <c r="AJ202" s="659"/>
      <c r="AK202" s="659"/>
      <c r="AL202" s="659"/>
      <c r="AM202" s="659"/>
      <c r="AN202" s="659"/>
      <c r="AO202" s="83" t="s">
        <v>21</v>
      </c>
      <c r="AP202" s="528">
        <f>$AP$11</f>
        <v>0.85</v>
      </c>
      <c r="AQ202" s="486"/>
      <c r="AR202" s="653"/>
      <c r="AS202" s="654"/>
      <c r="AT202" s="655"/>
      <c r="AU202" s="675">
        <f>ROUND(ROUND(ROUND(ROUND(G172*P188,0)*$T$137,0)*AB198,0)*AP202,0)</f>
        <v>144</v>
      </c>
      <c r="AV202" s="79"/>
      <c r="AW202" s="14"/>
      <c r="AX202" s="14"/>
      <c r="AY202" s="14"/>
      <c r="AZ202" s="14"/>
    </row>
    <row r="203" ht="16.5" customHeight="1">
      <c r="A203" s="29">
        <v>62.0</v>
      </c>
      <c r="B203" s="30">
        <v>8270.0</v>
      </c>
      <c r="C203" s="518" t="s">
        <v>13814</v>
      </c>
      <c r="D203" s="178"/>
      <c r="E203" s="179"/>
      <c r="F203" s="550"/>
      <c r="G203" s="227"/>
      <c r="H203" s="22"/>
      <c r="I203" s="702"/>
      <c r="J203" s="703"/>
      <c r="K203" s="227"/>
      <c r="L203" s="22"/>
      <c r="M203" s="22"/>
      <c r="N203" s="22"/>
      <c r="O203" s="22"/>
      <c r="P203" s="22"/>
      <c r="Q203" s="22"/>
      <c r="R203" s="227"/>
      <c r="S203" s="22"/>
      <c r="T203" s="22"/>
      <c r="U203" s="109"/>
      <c r="V203" s="530"/>
      <c r="W203" s="111"/>
      <c r="X203" s="111"/>
      <c r="Y203" s="111"/>
      <c r="Z203" s="667"/>
      <c r="AA203" s="548"/>
      <c r="AB203" s="548"/>
      <c r="AC203" s="530"/>
      <c r="AD203" s="21"/>
      <c r="AE203" s="21"/>
      <c r="AF203" s="21"/>
      <c r="AG203" s="111"/>
      <c r="AH203" s="111"/>
      <c r="AI203" s="111"/>
      <c r="AJ203" s="111"/>
      <c r="AK203" s="111"/>
      <c r="AL203" s="111"/>
      <c r="AM203" s="111"/>
      <c r="AN203" s="111"/>
      <c r="AO203" s="56"/>
      <c r="AP203" s="548"/>
      <c r="AQ203" s="556"/>
      <c r="AR203" s="658" t="s">
        <v>30</v>
      </c>
      <c r="AS203" s="208">
        <v>5.0</v>
      </c>
      <c r="AT203" s="92" t="s">
        <v>31</v>
      </c>
      <c r="AU203" s="114">
        <f>ROUND(ROUND(ROUND(ROUND(G172*P188,0)*$T$137,0)*AB198,0)*AP202,0)-AS203</f>
        <v>139</v>
      </c>
      <c r="AV203" s="202"/>
      <c r="AW203" s="14"/>
      <c r="AX203" s="14"/>
      <c r="AY203" s="14"/>
      <c r="AZ203" s="14"/>
    </row>
    <row r="204" ht="16.5" customHeight="1">
      <c r="A204" s="14"/>
      <c r="B204" s="14"/>
      <c r="C204" s="8"/>
      <c r="D204" s="14"/>
      <c r="E204" s="14"/>
      <c r="F204" s="14"/>
      <c r="G204" s="14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14"/>
      <c r="U204" s="14"/>
      <c r="V204" s="14"/>
      <c r="W204" s="14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</row>
    <row r="205" ht="16.5" customHeight="1">
      <c r="A205" s="14"/>
      <c r="B205" s="14"/>
      <c r="C205" s="8"/>
      <c r="D205" s="14"/>
      <c r="E205" s="14"/>
      <c r="F205" s="14"/>
      <c r="G205" s="14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14"/>
      <c r="U205" s="14"/>
      <c r="V205" s="14"/>
      <c r="W205" s="14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</row>
    <row r="206" ht="16.5" customHeight="1">
      <c r="A206" s="14"/>
      <c r="B206" s="14"/>
      <c r="C206" s="8"/>
      <c r="D206" s="14"/>
      <c r="E206" s="14"/>
      <c r="F206" s="14"/>
      <c r="G206" s="14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14"/>
      <c r="U206" s="14"/>
      <c r="V206" s="14"/>
      <c r="W206" s="14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</row>
    <row r="207" ht="16.5" customHeight="1">
      <c r="A207" s="14"/>
      <c r="B207" s="14"/>
      <c r="C207" s="8"/>
      <c r="D207" s="14"/>
      <c r="E207" s="14"/>
      <c r="F207" s="14"/>
      <c r="G207" s="14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14"/>
      <c r="U207" s="14"/>
      <c r="V207" s="14"/>
      <c r="W207" s="14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</row>
    <row r="208" ht="16.5" customHeight="1">
      <c r="A208" s="14"/>
      <c r="B208" s="14"/>
      <c r="C208" s="8"/>
      <c r="D208" s="14"/>
      <c r="E208" s="14"/>
      <c r="F208" s="14"/>
      <c r="G208" s="14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14"/>
      <c r="U208" s="14"/>
      <c r="V208" s="14"/>
      <c r="W208" s="14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</row>
    <row r="209" ht="16.5" customHeight="1">
      <c r="A209" s="14"/>
      <c r="B209" s="14"/>
      <c r="C209" s="8"/>
      <c r="D209" s="14"/>
      <c r="E209" s="14"/>
      <c r="F209" s="14"/>
      <c r="G209" s="14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14"/>
      <c r="U209" s="14"/>
      <c r="V209" s="14"/>
      <c r="W209" s="14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</row>
    <row r="210" ht="16.5" customHeight="1">
      <c r="A210" s="14"/>
      <c r="B210" s="14"/>
      <c r="C210" s="8"/>
      <c r="D210" s="14"/>
      <c r="E210" s="14"/>
      <c r="F210" s="14"/>
      <c r="G210" s="14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14"/>
      <c r="U210" s="14"/>
      <c r="V210" s="14"/>
      <c r="W210" s="14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</row>
    <row r="211" ht="16.5" customHeight="1">
      <c r="A211" s="14"/>
      <c r="B211" s="14"/>
      <c r="C211" s="8"/>
      <c r="D211" s="14"/>
      <c r="E211" s="14"/>
      <c r="F211" s="14"/>
      <c r="G211" s="14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14"/>
      <c r="U211" s="14"/>
      <c r="V211" s="14"/>
      <c r="W211" s="14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</row>
    <row r="212" ht="16.5" customHeight="1">
      <c r="A212" s="14"/>
      <c r="B212" s="14"/>
      <c r="C212" s="8"/>
      <c r="D212" s="14"/>
      <c r="E212" s="14"/>
      <c r="F212" s="14"/>
      <c r="G212" s="14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14"/>
      <c r="U212" s="14"/>
      <c r="V212" s="14"/>
      <c r="W212" s="14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</row>
    <row r="213" ht="16.5" customHeight="1">
      <c r="A213" s="14"/>
      <c r="B213" s="14"/>
      <c r="C213" s="8"/>
      <c r="D213" s="14"/>
      <c r="E213" s="14"/>
      <c r="F213" s="14"/>
      <c r="G213" s="14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14"/>
      <c r="U213" s="14"/>
      <c r="V213" s="14"/>
      <c r="W213" s="14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</row>
    <row r="214" ht="16.5" customHeight="1">
      <c r="A214" s="14"/>
      <c r="B214" s="14"/>
      <c r="C214" s="8"/>
      <c r="D214" s="14"/>
      <c r="E214" s="14"/>
      <c r="F214" s="14"/>
      <c r="G214" s="14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14"/>
      <c r="U214" s="14"/>
      <c r="V214" s="14"/>
      <c r="W214" s="14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</row>
    <row r="215" ht="16.5" customHeight="1">
      <c r="A215" s="14"/>
      <c r="B215" s="14"/>
      <c r="C215" s="8"/>
      <c r="D215" s="14"/>
      <c r="E215" s="14"/>
      <c r="F215" s="14"/>
      <c r="G215" s="14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14"/>
      <c r="U215" s="14"/>
      <c r="V215" s="14"/>
      <c r="W215" s="14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</row>
    <row r="216" ht="16.5" customHeight="1">
      <c r="A216" s="14"/>
      <c r="B216" s="14"/>
      <c r="C216" s="8"/>
      <c r="D216" s="14"/>
      <c r="E216" s="14"/>
      <c r="F216" s="14"/>
      <c r="G216" s="14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14"/>
      <c r="U216" s="14"/>
      <c r="V216" s="14"/>
      <c r="W216" s="14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</row>
    <row r="217" ht="16.5" customHeight="1">
      <c r="A217" s="14"/>
      <c r="B217" s="14"/>
      <c r="C217" s="8"/>
      <c r="D217" s="14"/>
      <c r="E217" s="14"/>
      <c r="F217" s="14"/>
      <c r="G217" s="14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14"/>
      <c r="U217" s="14"/>
      <c r="V217" s="14"/>
      <c r="W217" s="14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</row>
    <row r="218" ht="16.5" customHeight="1">
      <c r="A218" s="14"/>
      <c r="B218" s="14"/>
      <c r="C218" s="8"/>
      <c r="D218" s="14"/>
      <c r="E218" s="14"/>
      <c r="F218" s="14"/>
      <c r="G218" s="14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14"/>
      <c r="U218" s="14"/>
      <c r="V218" s="14"/>
      <c r="W218" s="14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</row>
    <row r="219" ht="16.5" customHeight="1">
      <c r="A219" s="14"/>
      <c r="B219" s="14"/>
      <c r="C219" s="8"/>
      <c r="D219" s="14"/>
      <c r="E219" s="14"/>
      <c r="F219" s="14"/>
      <c r="G219" s="14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14"/>
      <c r="U219" s="14"/>
      <c r="V219" s="14"/>
      <c r="W219" s="14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</row>
    <row r="220" ht="16.5" customHeight="1">
      <c r="A220" s="14"/>
      <c r="B220" s="14"/>
      <c r="C220" s="8"/>
      <c r="D220" s="14"/>
      <c r="E220" s="14"/>
      <c r="F220" s="14"/>
      <c r="G220" s="14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14"/>
      <c r="U220" s="14"/>
      <c r="V220" s="14"/>
      <c r="W220" s="14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</row>
    <row r="221" ht="16.5" customHeight="1">
      <c r="A221" s="14"/>
      <c r="B221" s="14"/>
      <c r="C221" s="8"/>
      <c r="D221" s="14"/>
      <c r="E221" s="14"/>
      <c r="F221" s="14"/>
      <c r="G221" s="14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14"/>
      <c r="U221" s="14"/>
      <c r="V221" s="14"/>
      <c r="W221" s="14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</row>
    <row r="222" ht="16.5" customHeight="1">
      <c r="A222" s="14"/>
      <c r="B222" s="14"/>
      <c r="C222" s="8"/>
      <c r="D222" s="14"/>
      <c r="E222" s="14"/>
      <c r="F222" s="14"/>
      <c r="G222" s="14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14"/>
      <c r="U222" s="14"/>
      <c r="V222" s="14"/>
      <c r="W222" s="14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</row>
    <row r="223" ht="16.5" customHeight="1">
      <c r="A223" s="14"/>
      <c r="B223" s="14"/>
      <c r="C223" s="8"/>
      <c r="D223" s="14"/>
      <c r="E223" s="14"/>
      <c r="F223" s="14"/>
      <c r="G223" s="14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14"/>
      <c r="U223" s="14"/>
      <c r="V223" s="14"/>
      <c r="W223" s="14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</row>
    <row r="224" ht="16.5" customHeight="1">
      <c r="A224" s="14"/>
      <c r="B224" s="14"/>
      <c r="C224" s="8"/>
      <c r="D224" s="14"/>
      <c r="E224" s="14"/>
      <c r="F224" s="14"/>
      <c r="G224" s="14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14"/>
      <c r="U224" s="14"/>
      <c r="V224" s="14"/>
      <c r="W224" s="14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</row>
    <row r="225" ht="16.5" customHeight="1">
      <c r="A225" s="14"/>
      <c r="B225" s="14"/>
      <c r="C225" s="8"/>
      <c r="D225" s="14"/>
      <c r="E225" s="14"/>
      <c r="F225" s="14"/>
      <c r="G225" s="14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14"/>
      <c r="U225" s="14"/>
      <c r="V225" s="14"/>
      <c r="W225" s="14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</row>
    <row r="226" ht="16.5" customHeight="1">
      <c r="A226" s="14"/>
      <c r="B226" s="14"/>
      <c r="C226" s="8"/>
      <c r="D226" s="14"/>
      <c r="E226" s="14"/>
      <c r="F226" s="14"/>
      <c r="G226" s="14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14"/>
      <c r="U226" s="14"/>
      <c r="V226" s="14"/>
      <c r="W226" s="14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</row>
    <row r="227" ht="16.5" customHeight="1">
      <c r="A227" s="14"/>
      <c r="B227" s="14"/>
      <c r="C227" s="8"/>
      <c r="D227" s="14"/>
      <c r="E227" s="14"/>
      <c r="F227" s="14"/>
      <c r="G227" s="14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14"/>
      <c r="U227" s="14"/>
      <c r="V227" s="14"/>
      <c r="W227" s="14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</row>
    <row r="228" ht="16.5" customHeight="1">
      <c r="A228" s="14"/>
      <c r="B228" s="14"/>
      <c r="C228" s="8"/>
      <c r="D228" s="14"/>
      <c r="E228" s="14"/>
      <c r="F228" s="14"/>
      <c r="G228" s="14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14"/>
      <c r="U228" s="14"/>
      <c r="V228" s="14"/>
      <c r="W228" s="14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</row>
    <row r="229" ht="16.5" customHeight="1">
      <c r="A229" s="14"/>
      <c r="B229" s="14"/>
      <c r="C229" s="8"/>
      <c r="D229" s="14"/>
      <c r="E229" s="14"/>
      <c r="F229" s="14"/>
      <c r="G229" s="14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14"/>
      <c r="U229" s="14"/>
      <c r="V229" s="14"/>
      <c r="W229" s="14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</row>
    <row r="230" ht="16.5" customHeight="1">
      <c r="A230" s="14"/>
      <c r="B230" s="14"/>
      <c r="C230" s="8"/>
      <c r="D230" s="14"/>
      <c r="E230" s="14"/>
      <c r="F230" s="14"/>
      <c r="G230" s="14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4"/>
      <c r="U230" s="14"/>
      <c r="V230" s="14"/>
      <c r="W230" s="14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</row>
    <row r="231" ht="16.5" customHeight="1">
      <c r="A231" s="14"/>
      <c r="B231" s="14"/>
      <c r="C231" s="8"/>
      <c r="D231" s="14"/>
      <c r="E231" s="14"/>
      <c r="F231" s="14"/>
      <c r="G231" s="14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14"/>
      <c r="U231" s="14"/>
      <c r="V231" s="14"/>
      <c r="W231" s="14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</row>
    <row r="232" ht="16.5" customHeight="1">
      <c r="A232" s="14"/>
      <c r="B232" s="14"/>
      <c r="C232" s="8"/>
      <c r="D232" s="14"/>
      <c r="E232" s="14"/>
      <c r="F232" s="14"/>
      <c r="G232" s="14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14"/>
      <c r="U232" s="14"/>
      <c r="V232" s="14"/>
      <c r="W232" s="14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</row>
    <row r="233" ht="16.5" customHeight="1">
      <c r="A233" s="14"/>
      <c r="B233" s="14"/>
      <c r="C233" s="8"/>
      <c r="D233" s="14"/>
      <c r="E233" s="14"/>
      <c r="F233" s="14"/>
      <c r="G233" s="14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14"/>
      <c r="U233" s="14"/>
      <c r="V233" s="14"/>
      <c r="W233" s="14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</row>
    <row r="234" ht="16.5" customHeight="1">
      <c r="A234" s="14"/>
      <c r="B234" s="14"/>
      <c r="C234" s="8"/>
      <c r="D234" s="14"/>
      <c r="E234" s="14"/>
      <c r="F234" s="14"/>
      <c r="G234" s="14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14"/>
      <c r="U234" s="14"/>
      <c r="V234" s="14"/>
      <c r="W234" s="14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</row>
    <row r="235" ht="16.5" customHeight="1">
      <c r="A235" s="14"/>
      <c r="B235" s="14"/>
      <c r="C235" s="8"/>
      <c r="D235" s="14"/>
      <c r="E235" s="14"/>
      <c r="F235" s="14"/>
      <c r="G235" s="14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14"/>
      <c r="U235" s="14"/>
      <c r="V235" s="14"/>
      <c r="W235" s="14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</row>
    <row r="236" ht="16.5" customHeight="1">
      <c r="A236" s="14"/>
      <c r="B236" s="14"/>
      <c r="C236" s="8"/>
      <c r="D236" s="14"/>
      <c r="E236" s="14"/>
      <c r="F236" s="14"/>
      <c r="G236" s="14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14"/>
      <c r="U236" s="14"/>
      <c r="V236" s="14"/>
      <c r="W236" s="14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</row>
    <row r="237" ht="16.5" customHeight="1">
      <c r="A237" s="14"/>
      <c r="B237" s="14"/>
      <c r="C237" s="8"/>
      <c r="D237" s="14"/>
      <c r="E237" s="14"/>
      <c r="F237" s="14"/>
      <c r="G237" s="14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14"/>
      <c r="U237" s="14"/>
      <c r="V237" s="14"/>
      <c r="W237" s="14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</row>
    <row r="238" ht="16.5" customHeight="1">
      <c r="A238" s="14"/>
      <c r="B238" s="14"/>
      <c r="C238" s="8"/>
      <c r="D238" s="14"/>
      <c r="E238" s="14"/>
      <c r="F238" s="14"/>
      <c r="G238" s="14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14"/>
      <c r="U238" s="14"/>
      <c r="V238" s="14"/>
      <c r="W238" s="14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</row>
    <row r="239" ht="16.5" customHeight="1">
      <c r="A239" s="14"/>
      <c r="B239" s="14"/>
      <c r="C239" s="8"/>
      <c r="D239" s="14"/>
      <c r="E239" s="14"/>
      <c r="F239" s="14"/>
      <c r="G239" s="14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14"/>
      <c r="U239" s="14"/>
      <c r="V239" s="14"/>
      <c r="W239" s="14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</row>
    <row r="240" ht="16.5" customHeight="1">
      <c r="A240" s="14"/>
      <c r="B240" s="14"/>
      <c r="C240" s="8"/>
      <c r="D240" s="14"/>
      <c r="E240" s="14"/>
      <c r="F240" s="14"/>
      <c r="G240" s="14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14"/>
      <c r="U240" s="14"/>
      <c r="V240" s="14"/>
      <c r="W240" s="14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</row>
    <row r="241" ht="16.5" customHeight="1">
      <c r="A241" s="14"/>
      <c r="B241" s="14"/>
      <c r="C241" s="8"/>
      <c r="D241" s="14"/>
      <c r="E241" s="14"/>
      <c r="F241" s="14"/>
      <c r="G241" s="14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14"/>
      <c r="U241" s="14"/>
      <c r="V241" s="14"/>
      <c r="W241" s="14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</row>
    <row r="242" ht="16.5" customHeight="1">
      <c r="A242" s="14"/>
      <c r="B242" s="14"/>
      <c r="C242" s="8"/>
      <c r="D242" s="14"/>
      <c r="E242" s="14"/>
      <c r="F242" s="14"/>
      <c r="G242" s="14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14"/>
      <c r="U242" s="14"/>
      <c r="V242" s="14"/>
      <c r="W242" s="14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</row>
    <row r="243" ht="16.5" customHeight="1">
      <c r="A243" s="14"/>
      <c r="B243" s="14"/>
      <c r="C243" s="8"/>
      <c r="D243" s="14"/>
      <c r="E243" s="14"/>
      <c r="F243" s="14"/>
      <c r="G243" s="14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14"/>
      <c r="U243" s="14"/>
      <c r="V243" s="14"/>
      <c r="W243" s="14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</row>
    <row r="244" ht="16.5" customHeight="1">
      <c r="A244" s="14"/>
      <c r="B244" s="14"/>
      <c r="C244" s="8"/>
      <c r="D244" s="14"/>
      <c r="E244" s="14"/>
      <c r="F244" s="14"/>
      <c r="G244" s="14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14"/>
      <c r="U244" s="14"/>
      <c r="V244" s="14"/>
      <c r="W244" s="14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</row>
    <row r="245" ht="16.5" customHeight="1">
      <c r="A245" s="14"/>
      <c r="B245" s="14"/>
      <c r="C245" s="8"/>
      <c r="D245" s="14"/>
      <c r="E245" s="14"/>
      <c r="F245" s="14"/>
      <c r="G245" s="14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14"/>
      <c r="U245" s="14"/>
      <c r="V245" s="14"/>
      <c r="W245" s="14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</row>
    <row r="246" ht="16.5" customHeight="1">
      <c r="A246" s="14"/>
      <c r="B246" s="14"/>
      <c r="C246" s="8"/>
      <c r="D246" s="14"/>
      <c r="E246" s="14"/>
      <c r="F246" s="14"/>
      <c r="G246" s="14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14"/>
      <c r="U246" s="14"/>
      <c r="V246" s="14"/>
      <c r="W246" s="14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</row>
    <row r="247" ht="16.5" customHeight="1">
      <c r="A247" s="14"/>
      <c r="B247" s="14"/>
      <c r="C247" s="8"/>
      <c r="D247" s="14"/>
      <c r="E247" s="14"/>
      <c r="F247" s="14"/>
      <c r="G247" s="14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14"/>
      <c r="U247" s="14"/>
      <c r="V247" s="14"/>
      <c r="W247" s="14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</row>
    <row r="248" ht="16.5" customHeight="1">
      <c r="A248" s="14"/>
      <c r="B248" s="14"/>
      <c r="C248" s="8"/>
      <c r="D248" s="14"/>
      <c r="E248" s="14"/>
      <c r="F248" s="14"/>
      <c r="G248" s="14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14"/>
      <c r="U248" s="14"/>
      <c r="V248" s="14"/>
      <c r="W248" s="14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</row>
    <row r="249" ht="16.5" customHeight="1">
      <c r="A249" s="14"/>
      <c r="B249" s="14"/>
      <c r="C249" s="8"/>
      <c r="D249" s="14"/>
      <c r="E249" s="14"/>
      <c r="F249" s="14"/>
      <c r="G249" s="14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14"/>
      <c r="U249" s="14"/>
      <c r="V249" s="14"/>
      <c r="W249" s="14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</row>
    <row r="250" ht="16.5" customHeight="1">
      <c r="A250" s="14"/>
      <c r="B250" s="14"/>
      <c r="C250" s="8"/>
      <c r="D250" s="14"/>
      <c r="E250" s="14"/>
      <c r="F250" s="14"/>
      <c r="G250" s="14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14"/>
      <c r="U250" s="14"/>
      <c r="V250" s="14"/>
      <c r="W250" s="14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</row>
    <row r="251" ht="16.5" customHeight="1">
      <c r="A251" s="14"/>
      <c r="B251" s="14"/>
      <c r="C251" s="8"/>
      <c r="D251" s="14"/>
      <c r="E251" s="14"/>
      <c r="F251" s="14"/>
      <c r="G251" s="14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14"/>
      <c r="U251" s="14"/>
      <c r="V251" s="14"/>
      <c r="W251" s="14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</row>
    <row r="252" ht="16.5" customHeight="1">
      <c r="A252" s="14"/>
      <c r="B252" s="14"/>
      <c r="C252" s="8"/>
      <c r="D252" s="14"/>
      <c r="E252" s="14"/>
      <c r="F252" s="14"/>
      <c r="G252" s="14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14"/>
      <c r="U252" s="14"/>
      <c r="V252" s="14"/>
      <c r="W252" s="14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</row>
    <row r="253" ht="16.5" customHeight="1">
      <c r="A253" s="14"/>
      <c r="B253" s="14"/>
      <c r="C253" s="8"/>
      <c r="D253" s="14"/>
      <c r="E253" s="14"/>
      <c r="F253" s="14"/>
      <c r="G253" s="14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14"/>
      <c r="U253" s="14"/>
      <c r="V253" s="14"/>
      <c r="W253" s="14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</row>
    <row r="254" ht="16.5" customHeight="1">
      <c r="A254" s="14"/>
      <c r="B254" s="14"/>
      <c r="C254" s="8"/>
      <c r="D254" s="14"/>
      <c r="E254" s="14"/>
      <c r="F254" s="14"/>
      <c r="G254" s="14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14"/>
      <c r="U254" s="14"/>
      <c r="V254" s="14"/>
      <c r="W254" s="14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</row>
    <row r="255" ht="16.5" customHeight="1">
      <c r="A255" s="14"/>
      <c r="B255" s="14"/>
      <c r="C255" s="8"/>
      <c r="D255" s="14"/>
      <c r="E255" s="14"/>
      <c r="F255" s="14"/>
      <c r="G255" s="14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14"/>
      <c r="U255" s="14"/>
      <c r="V255" s="14"/>
      <c r="W255" s="14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</row>
    <row r="256" ht="16.5" customHeight="1">
      <c r="A256" s="14"/>
      <c r="B256" s="14"/>
      <c r="C256" s="8"/>
      <c r="D256" s="14"/>
      <c r="E256" s="14"/>
      <c r="F256" s="14"/>
      <c r="G256" s="14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14"/>
      <c r="U256" s="14"/>
      <c r="V256" s="14"/>
      <c r="W256" s="14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</row>
    <row r="257" ht="16.5" customHeight="1">
      <c r="A257" s="14"/>
      <c r="B257" s="14"/>
      <c r="C257" s="8"/>
      <c r="D257" s="14"/>
      <c r="E257" s="14"/>
      <c r="F257" s="14"/>
      <c r="G257" s="14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14"/>
      <c r="U257" s="14"/>
      <c r="V257" s="14"/>
      <c r="W257" s="14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</row>
    <row r="258" ht="16.5" customHeight="1">
      <c r="A258" s="14"/>
      <c r="B258" s="14"/>
      <c r="C258" s="8"/>
      <c r="D258" s="14"/>
      <c r="E258" s="14"/>
      <c r="F258" s="14"/>
      <c r="G258" s="14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14"/>
      <c r="U258" s="14"/>
      <c r="V258" s="14"/>
      <c r="W258" s="14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</row>
    <row r="259" ht="16.5" customHeight="1">
      <c r="A259" s="14"/>
      <c r="B259" s="14"/>
      <c r="C259" s="8"/>
      <c r="D259" s="14"/>
      <c r="E259" s="14"/>
      <c r="F259" s="14"/>
      <c r="G259" s="14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14"/>
      <c r="U259" s="14"/>
      <c r="V259" s="14"/>
      <c r="W259" s="14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</row>
    <row r="260" ht="16.5" customHeight="1">
      <c r="A260" s="14"/>
      <c r="B260" s="14"/>
      <c r="C260" s="8"/>
      <c r="D260" s="14"/>
      <c r="E260" s="14"/>
      <c r="F260" s="14"/>
      <c r="G260" s="14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14"/>
      <c r="U260" s="14"/>
      <c r="V260" s="14"/>
      <c r="W260" s="14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</row>
    <row r="261" ht="16.5" customHeight="1">
      <c r="A261" s="14"/>
      <c r="B261" s="14"/>
      <c r="C261" s="8"/>
      <c r="D261" s="14"/>
      <c r="E261" s="14"/>
      <c r="F261" s="14"/>
      <c r="G261" s="14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14"/>
      <c r="U261" s="14"/>
      <c r="V261" s="14"/>
      <c r="W261" s="14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</row>
    <row r="262" ht="16.5" customHeight="1">
      <c r="A262" s="14"/>
      <c r="B262" s="14"/>
      <c r="C262" s="8"/>
      <c r="D262" s="14"/>
      <c r="E262" s="14"/>
      <c r="F262" s="14"/>
      <c r="G262" s="14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14"/>
      <c r="U262" s="14"/>
      <c r="V262" s="14"/>
      <c r="W262" s="14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</row>
    <row r="263" ht="16.5" customHeight="1">
      <c r="A263" s="14"/>
      <c r="B263" s="14"/>
      <c r="C263" s="8"/>
      <c r="D263" s="14"/>
      <c r="E263" s="14"/>
      <c r="F263" s="14"/>
      <c r="G263" s="14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14"/>
      <c r="U263" s="14"/>
      <c r="V263" s="14"/>
      <c r="W263" s="14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</row>
    <row r="264" ht="16.5" customHeight="1">
      <c r="A264" s="14"/>
      <c r="B264" s="14"/>
      <c r="C264" s="8"/>
      <c r="D264" s="14"/>
      <c r="E264" s="14"/>
      <c r="F264" s="14"/>
      <c r="G264" s="14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14"/>
      <c r="U264" s="14"/>
      <c r="V264" s="14"/>
      <c r="W264" s="14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</row>
    <row r="265" ht="16.5" customHeight="1">
      <c r="A265" s="14"/>
      <c r="B265" s="14"/>
      <c r="C265" s="8"/>
      <c r="D265" s="14"/>
      <c r="E265" s="14"/>
      <c r="F265" s="14"/>
      <c r="G265" s="14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14"/>
      <c r="U265" s="14"/>
      <c r="V265" s="14"/>
      <c r="W265" s="14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</row>
    <row r="266" ht="16.5" customHeight="1">
      <c r="A266" s="14"/>
      <c r="B266" s="14"/>
      <c r="C266" s="8"/>
      <c r="D266" s="14"/>
      <c r="E266" s="14"/>
      <c r="F266" s="14"/>
      <c r="G266" s="14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14"/>
      <c r="U266" s="14"/>
      <c r="V266" s="14"/>
      <c r="W266" s="14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</row>
    <row r="267" ht="16.5" customHeight="1">
      <c r="A267" s="14"/>
      <c r="B267" s="14"/>
      <c r="C267" s="8"/>
      <c r="D267" s="14"/>
      <c r="E267" s="14"/>
      <c r="F267" s="14"/>
      <c r="G267" s="14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14"/>
      <c r="U267" s="14"/>
      <c r="V267" s="14"/>
      <c r="W267" s="14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</row>
    <row r="268" ht="16.5" customHeight="1">
      <c r="A268" s="14"/>
      <c r="B268" s="14"/>
      <c r="C268" s="8"/>
      <c r="D268" s="14"/>
      <c r="E268" s="14"/>
      <c r="F268" s="14"/>
      <c r="G268" s="14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14"/>
      <c r="U268" s="14"/>
      <c r="V268" s="14"/>
      <c r="W268" s="14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</row>
    <row r="269" ht="16.5" customHeight="1">
      <c r="A269" s="14"/>
      <c r="B269" s="14"/>
      <c r="C269" s="8"/>
      <c r="D269" s="14"/>
      <c r="E269" s="14"/>
      <c r="F269" s="14"/>
      <c r="G269" s="14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14"/>
      <c r="U269" s="14"/>
      <c r="V269" s="14"/>
      <c r="W269" s="14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</row>
    <row r="270" ht="16.5" customHeight="1">
      <c r="A270" s="14"/>
      <c r="B270" s="14"/>
      <c r="C270" s="8"/>
      <c r="D270" s="14"/>
      <c r="E270" s="14"/>
      <c r="F270" s="14"/>
      <c r="G270" s="14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14"/>
      <c r="U270" s="14"/>
      <c r="V270" s="14"/>
      <c r="W270" s="14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</row>
    <row r="271" ht="16.5" customHeight="1">
      <c r="A271" s="14"/>
      <c r="B271" s="14"/>
      <c r="C271" s="8"/>
      <c r="D271" s="14"/>
      <c r="E271" s="14"/>
      <c r="F271" s="14"/>
      <c r="G271" s="14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14"/>
      <c r="U271" s="14"/>
      <c r="V271" s="14"/>
      <c r="W271" s="14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</row>
    <row r="272" ht="16.5" customHeight="1">
      <c r="A272" s="14"/>
      <c r="B272" s="14"/>
      <c r="C272" s="8"/>
      <c r="D272" s="14"/>
      <c r="E272" s="14"/>
      <c r="F272" s="14"/>
      <c r="G272" s="14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14"/>
      <c r="U272" s="14"/>
      <c r="V272" s="14"/>
      <c r="W272" s="14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</row>
    <row r="273" ht="16.5" customHeight="1">
      <c r="A273" s="14"/>
      <c r="B273" s="14"/>
      <c r="C273" s="8"/>
      <c r="D273" s="14"/>
      <c r="E273" s="14"/>
      <c r="F273" s="14"/>
      <c r="G273" s="14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14"/>
      <c r="U273" s="14"/>
      <c r="V273" s="14"/>
      <c r="W273" s="14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</row>
    <row r="274" ht="16.5" customHeight="1">
      <c r="A274" s="14"/>
      <c r="B274" s="14"/>
      <c r="C274" s="8"/>
      <c r="D274" s="14"/>
      <c r="E274" s="14"/>
      <c r="F274" s="14"/>
      <c r="G274" s="14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14"/>
      <c r="U274" s="14"/>
      <c r="V274" s="14"/>
      <c r="W274" s="14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</row>
    <row r="275" ht="16.5" customHeight="1">
      <c r="A275" s="14"/>
      <c r="B275" s="14"/>
      <c r="C275" s="8"/>
      <c r="D275" s="14"/>
      <c r="E275" s="14"/>
      <c r="F275" s="14"/>
      <c r="G275" s="14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14"/>
      <c r="U275" s="14"/>
      <c r="V275" s="14"/>
      <c r="W275" s="14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</row>
    <row r="276" ht="16.5" customHeight="1">
      <c r="A276" s="14"/>
      <c r="B276" s="14"/>
      <c r="C276" s="8"/>
      <c r="D276" s="14"/>
      <c r="E276" s="14"/>
      <c r="F276" s="14"/>
      <c r="G276" s="14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14"/>
      <c r="U276" s="14"/>
      <c r="V276" s="14"/>
      <c r="W276" s="14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</row>
    <row r="277" ht="16.5" customHeight="1">
      <c r="A277" s="14"/>
      <c r="B277" s="14"/>
      <c r="C277" s="8"/>
      <c r="D277" s="14"/>
      <c r="E277" s="14"/>
      <c r="F277" s="14"/>
      <c r="G277" s="14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14"/>
      <c r="U277" s="14"/>
      <c r="V277" s="14"/>
      <c r="W277" s="14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</row>
    <row r="278" ht="16.5" customHeight="1">
      <c r="A278" s="14"/>
      <c r="B278" s="14"/>
      <c r="C278" s="8"/>
      <c r="D278" s="14"/>
      <c r="E278" s="14"/>
      <c r="F278" s="14"/>
      <c r="G278" s="14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14"/>
      <c r="U278" s="14"/>
      <c r="V278" s="14"/>
      <c r="W278" s="14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</row>
    <row r="279" ht="16.5" customHeight="1">
      <c r="A279" s="14"/>
      <c r="B279" s="14"/>
      <c r="C279" s="8"/>
      <c r="D279" s="14"/>
      <c r="E279" s="14"/>
      <c r="F279" s="14"/>
      <c r="G279" s="14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14"/>
      <c r="U279" s="14"/>
      <c r="V279" s="14"/>
      <c r="W279" s="14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</row>
    <row r="280" ht="16.5" customHeight="1">
      <c r="A280" s="14"/>
      <c r="B280" s="14"/>
      <c r="C280" s="8"/>
      <c r="D280" s="14"/>
      <c r="E280" s="14"/>
      <c r="F280" s="14"/>
      <c r="G280" s="14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14"/>
      <c r="U280" s="14"/>
      <c r="V280" s="14"/>
      <c r="W280" s="14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</row>
    <row r="281" ht="16.5" customHeight="1">
      <c r="A281" s="14"/>
      <c r="B281" s="14"/>
      <c r="C281" s="8"/>
      <c r="D281" s="14"/>
      <c r="E281" s="14"/>
      <c r="F281" s="14"/>
      <c r="G281" s="14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14"/>
      <c r="U281" s="14"/>
      <c r="V281" s="14"/>
      <c r="W281" s="14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</row>
    <row r="282" ht="16.5" customHeight="1">
      <c r="A282" s="14"/>
      <c r="B282" s="14"/>
      <c r="C282" s="8"/>
      <c r="D282" s="14"/>
      <c r="E282" s="14"/>
      <c r="F282" s="14"/>
      <c r="G282" s="14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14"/>
      <c r="U282" s="14"/>
      <c r="V282" s="14"/>
      <c r="W282" s="14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</row>
    <row r="283" ht="16.5" customHeight="1">
      <c r="A283" s="14"/>
      <c r="B283" s="14"/>
      <c r="C283" s="8"/>
      <c r="D283" s="14"/>
      <c r="E283" s="14"/>
      <c r="F283" s="14"/>
      <c r="G283" s="14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14"/>
      <c r="U283" s="14"/>
      <c r="V283" s="14"/>
      <c r="W283" s="14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</row>
    <row r="284" ht="16.5" customHeight="1">
      <c r="A284" s="14"/>
      <c r="B284" s="14"/>
      <c r="C284" s="8"/>
      <c r="D284" s="14"/>
      <c r="E284" s="14"/>
      <c r="F284" s="14"/>
      <c r="G284" s="14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14"/>
      <c r="U284" s="14"/>
      <c r="V284" s="14"/>
      <c r="W284" s="14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</row>
    <row r="285" ht="16.5" customHeight="1">
      <c r="A285" s="14"/>
      <c r="B285" s="14"/>
      <c r="C285" s="8"/>
      <c r="D285" s="14"/>
      <c r="E285" s="14"/>
      <c r="F285" s="14"/>
      <c r="G285" s="14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14"/>
      <c r="U285" s="14"/>
      <c r="V285" s="14"/>
      <c r="W285" s="14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</row>
    <row r="286" ht="16.5" customHeight="1">
      <c r="A286" s="14"/>
      <c r="B286" s="14"/>
      <c r="C286" s="8"/>
      <c r="D286" s="14"/>
      <c r="E286" s="14"/>
      <c r="F286" s="14"/>
      <c r="G286" s="14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14"/>
      <c r="U286" s="14"/>
      <c r="V286" s="14"/>
      <c r="W286" s="14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</row>
    <row r="287" ht="16.5" customHeight="1">
      <c r="A287" s="14"/>
      <c r="B287" s="14"/>
      <c r="C287" s="8"/>
      <c r="D287" s="14"/>
      <c r="E287" s="14"/>
      <c r="F287" s="14"/>
      <c r="G287" s="14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14"/>
      <c r="U287" s="14"/>
      <c r="V287" s="14"/>
      <c r="W287" s="14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</row>
    <row r="288" ht="16.5" customHeight="1">
      <c r="A288" s="14"/>
      <c r="B288" s="14"/>
      <c r="C288" s="8"/>
      <c r="D288" s="14"/>
      <c r="E288" s="14"/>
      <c r="F288" s="14"/>
      <c r="G288" s="14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14"/>
      <c r="U288" s="14"/>
      <c r="V288" s="14"/>
      <c r="W288" s="14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</row>
    <row r="289" ht="16.5" customHeight="1">
      <c r="A289" s="14"/>
      <c r="B289" s="14"/>
      <c r="C289" s="8"/>
      <c r="D289" s="14"/>
      <c r="E289" s="14"/>
      <c r="F289" s="14"/>
      <c r="G289" s="14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14"/>
      <c r="U289" s="14"/>
      <c r="V289" s="14"/>
      <c r="W289" s="14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</row>
    <row r="290" ht="16.5" customHeight="1">
      <c r="A290" s="14"/>
      <c r="B290" s="14"/>
      <c r="C290" s="8"/>
      <c r="D290" s="14"/>
      <c r="E290" s="14"/>
      <c r="F290" s="14"/>
      <c r="G290" s="14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14"/>
      <c r="U290" s="14"/>
      <c r="V290" s="14"/>
      <c r="W290" s="14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</row>
    <row r="291" ht="16.5" customHeight="1">
      <c r="A291" s="14"/>
      <c r="B291" s="14"/>
      <c r="C291" s="8"/>
      <c r="D291" s="14"/>
      <c r="E291" s="14"/>
      <c r="F291" s="14"/>
      <c r="G291" s="14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14"/>
      <c r="U291" s="14"/>
      <c r="V291" s="14"/>
      <c r="W291" s="14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</row>
    <row r="292" ht="16.5" customHeight="1">
      <c r="A292" s="14"/>
      <c r="B292" s="14"/>
      <c r="C292" s="8"/>
      <c r="D292" s="14"/>
      <c r="E292" s="14"/>
      <c r="F292" s="14"/>
      <c r="G292" s="14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14"/>
      <c r="U292" s="14"/>
      <c r="V292" s="14"/>
      <c r="W292" s="14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</row>
    <row r="293" ht="16.5" customHeight="1">
      <c r="A293" s="14"/>
      <c r="B293" s="14"/>
      <c r="C293" s="8"/>
      <c r="D293" s="14"/>
      <c r="E293" s="14"/>
      <c r="F293" s="14"/>
      <c r="G293" s="14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14"/>
      <c r="U293" s="14"/>
      <c r="V293" s="14"/>
      <c r="W293" s="14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</row>
    <row r="294" ht="16.5" customHeight="1">
      <c r="A294" s="14"/>
      <c r="B294" s="14"/>
      <c r="C294" s="8"/>
      <c r="D294" s="14"/>
      <c r="E294" s="14"/>
      <c r="F294" s="14"/>
      <c r="G294" s="14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14"/>
      <c r="U294" s="14"/>
      <c r="V294" s="14"/>
      <c r="W294" s="14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</row>
    <row r="295" ht="16.5" customHeight="1">
      <c r="A295" s="14"/>
      <c r="B295" s="14"/>
      <c r="C295" s="8"/>
      <c r="D295" s="14"/>
      <c r="E295" s="14"/>
      <c r="F295" s="14"/>
      <c r="G295" s="14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14"/>
      <c r="U295" s="14"/>
      <c r="V295" s="14"/>
      <c r="W295" s="14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</row>
    <row r="296" ht="16.5" customHeight="1">
      <c r="A296" s="14"/>
      <c r="B296" s="14"/>
      <c r="C296" s="8"/>
      <c r="D296" s="14"/>
      <c r="E296" s="14"/>
      <c r="F296" s="14"/>
      <c r="G296" s="14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14"/>
      <c r="U296" s="14"/>
      <c r="V296" s="14"/>
      <c r="W296" s="14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</row>
    <row r="297" ht="16.5" customHeight="1">
      <c r="A297" s="14"/>
      <c r="B297" s="14"/>
      <c r="C297" s="8"/>
      <c r="D297" s="14"/>
      <c r="E297" s="14"/>
      <c r="F297" s="14"/>
      <c r="G297" s="14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14"/>
      <c r="U297" s="14"/>
      <c r="V297" s="14"/>
      <c r="W297" s="14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</row>
    <row r="298" ht="16.5" customHeight="1">
      <c r="A298" s="14"/>
      <c r="B298" s="14"/>
      <c r="C298" s="8"/>
      <c r="D298" s="14"/>
      <c r="E298" s="14"/>
      <c r="F298" s="14"/>
      <c r="G298" s="14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14"/>
      <c r="U298" s="14"/>
      <c r="V298" s="14"/>
      <c r="W298" s="14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</row>
    <row r="299" ht="16.5" customHeight="1">
      <c r="A299" s="14"/>
      <c r="B299" s="14"/>
      <c r="C299" s="8"/>
      <c r="D299" s="14"/>
      <c r="E299" s="14"/>
      <c r="F299" s="14"/>
      <c r="G299" s="14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14"/>
      <c r="U299" s="14"/>
      <c r="V299" s="14"/>
      <c r="W299" s="14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</row>
    <row r="300" ht="16.5" customHeight="1">
      <c r="A300" s="14"/>
      <c r="B300" s="14"/>
      <c r="C300" s="8"/>
      <c r="D300" s="14"/>
      <c r="E300" s="14"/>
      <c r="F300" s="14"/>
      <c r="G300" s="14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14"/>
      <c r="U300" s="14"/>
      <c r="V300" s="14"/>
      <c r="W300" s="14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</row>
    <row r="301" ht="16.5" customHeight="1">
      <c r="A301" s="14"/>
      <c r="B301" s="14"/>
      <c r="C301" s="8"/>
      <c r="D301" s="14"/>
      <c r="E301" s="14"/>
      <c r="F301" s="14"/>
      <c r="G301" s="14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14"/>
      <c r="U301" s="14"/>
      <c r="V301" s="14"/>
      <c r="W301" s="14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</row>
    <row r="302" ht="16.5" customHeight="1">
      <c r="A302" s="14"/>
      <c r="B302" s="14"/>
      <c r="C302" s="8"/>
      <c r="D302" s="14"/>
      <c r="E302" s="14"/>
      <c r="F302" s="14"/>
      <c r="G302" s="14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14"/>
      <c r="U302" s="14"/>
      <c r="V302" s="14"/>
      <c r="W302" s="14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</row>
    <row r="303" ht="16.5" customHeight="1">
      <c r="A303" s="14"/>
      <c r="B303" s="14"/>
      <c r="C303" s="8"/>
      <c r="D303" s="14"/>
      <c r="E303" s="14"/>
      <c r="F303" s="14"/>
      <c r="G303" s="14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14"/>
      <c r="U303" s="14"/>
      <c r="V303" s="14"/>
      <c r="W303" s="14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</row>
    <row r="304" ht="16.5" customHeight="1">
      <c r="A304" s="14"/>
      <c r="B304" s="14"/>
      <c r="C304" s="8"/>
      <c r="D304" s="14"/>
      <c r="E304" s="14"/>
      <c r="F304" s="14"/>
      <c r="G304" s="14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14"/>
      <c r="U304" s="14"/>
      <c r="V304" s="14"/>
      <c r="W304" s="14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</row>
    <row r="305" ht="16.5" customHeight="1">
      <c r="A305" s="14"/>
      <c r="B305" s="14"/>
      <c r="C305" s="8"/>
      <c r="D305" s="14"/>
      <c r="E305" s="14"/>
      <c r="F305" s="14"/>
      <c r="G305" s="14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14"/>
      <c r="U305" s="14"/>
      <c r="V305" s="14"/>
      <c r="W305" s="14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</row>
    <row r="306" ht="16.5" customHeight="1">
      <c r="A306" s="14"/>
      <c r="B306" s="14"/>
      <c r="C306" s="8"/>
      <c r="D306" s="14"/>
      <c r="E306" s="14"/>
      <c r="F306" s="14"/>
      <c r="G306" s="14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14"/>
      <c r="U306" s="14"/>
      <c r="V306" s="14"/>
      <c r="W306" s="14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</row>
    <row r="307" ht="16.5" customHeight="1">
      <c r="A307" s="14"/>
      <c r="B307" s="14"/>
      <c r="C307" s="8"/>
      <c r="D307" s="14"/>
      <c r="E307" s="14"/>
      <c r="F307" s="14"/>
      <c r="G307" s="14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14"/>
      <c r="U307" s="14"/>
      <c r="V307" s="14"/>
      <c r="W307" s="14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</row>
    <row r="308" ht="16.5" customHeight="1">
      <c r="A308" s="14"/>
      <c r="B308" s="14"/>
      <c r="C308" s="8"/>
      <c r="D308" s="14"/>
      <c r="E308" s="14"/>
      <c r="F308" s="14"/>
      <c r="G308" s="14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14"/>
      <c r="U308" s="14"/>
      <c r="V308" s="14"/>
      <c r="W308" s="14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</row>
    <row r="309" ht="16.5" customHeight="1">
      <c r="A309" s="14"/>
      <c r="B309" s="14"/>
      <c r="C309" s="8"/>
      <c r="D309" s="14"/>
      <c r="E309" s="14"/>
      <c r="F309" s="14"/>
      <c r="G309" s="14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14"/>
      <c r="U309" s="14"/>
      <c r="V309" s="14"/>
      <c r="W309" s="14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</row>
    <row r="310" ht="16.5" customHeight="1">
      <c r="A310" s="14"/>
      <c r="B310" s="14"/>
      <c r="C310" s="8"/>
      <c r="D310" s="14"/>
      <c r="E310" s="14"/>
      <c r="F310" s="14"/>
      <c r="G310" s="14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14"/>
      <c r="U310" s="14"/>
      <c r="V310" s="14"/>
      <c r="W310" s="14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</row>
    <row r="311" ht="16.5" customHeight="1">
      <c r="A311" s="14"/>
      <c r="B311" s="14"/>
      <c r="C311" s="8"/>
      <c r="D311" s="14"/>
      <c r="E311" s="14"/>
      <c r="F311" s="14"/>
      <c r="G311" s="14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14"/>
      <c r="U311" s="14"/>
      <c r="V311" s="14"/>
      <c r="W311" s="14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</row>
    <row r="312" ht="16.5" customHeight="1">
      <c r="A312" s="14"/>
      <c r="B312" s="14"/>
      <c r="C312" s="8"/>
      <c r="D312" s="14"/>
      <c r="E312" s="14"/>
      <c r="F312" s="14"/>
      <c r="G312" s="14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14"/>
      <c r="U312" s="14"/>
      <c r="V312" s="14"/>
      <c r="W312" s="14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</row>
    <row r="313" ht="16.5" customHeight="1">
      <c r="A313" s="14"/>
      <c r="B313" s="14"/>
      <c r="C313" s="8"/>
      <c r="D313" s="14"/>
      <c r="E313" s="14"/>
      <c r="F313" s="14"/>
      <c r="G313" s="14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14"/>
      <c r="U313" s="14"/>
      <c r="V313" s="14"/>
      <c r="W313" s="14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</row>
    <row r="314" ht="16.5" customHeight="1">
      <c r="A314" s="14"/>
      <c r="B314" s="14"/>
      <c r="C314" s="8"/>
      <c r="D314" s="14"/>
      <c r="E314" s="14"/>
      <c r="F314" s="14"/>
      <c r="G314" s="14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14"/>
      <c r="U314" s="14"/>
      <c r="V314" s="14"/>
      <c r="W314" s="14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</row>
    <row r="315" ht="16.5" customHeight="1">
      <c r="A315" s="14"/>
      <c r="B315" s="14"/>
      <c r="C315" s="8"/>
      <c r="D315" s="14"/>
      <c r="E315" s="14"/>
      <c r="F315" s="14"/>
      <c r="G315" s="14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14"/>
      <c r="U315" s="14"/>
      <c r="V315" s="14"/>
      <c r="W315" s="14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</row>
    <row r="316" ht="16.5" customHeight="1">
      <c r="A316" s="14"/>
      <c r="B316" s="14"/>
      <c r="C316" s="8"/>
      <c r="D316" s="14"/>
      <c r="E316" s="14"/>
      <c r="F316" s="14"/>
      <c r="G316" s="14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14"/>
      <c r="U316" s="14"/>
      <c r="V316" s="14"/>
      <c r="W316" s="14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</row>
    <row r="317" ht="16.5" customHeight="1">
      <c r="A317" s="14"/>
      <c r="B317" s="14"/>
      <c r="C317" s="8"/>
      <c r="D317" s="14"/>
      <c r="E317" s="14"/>
      <c r="F317" s="14"/>
      <c r="G317" s="14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14"/>
      <c r="U317" s="14"/>
      <c r="V317" s="14"/>
      <c r="W317" s="14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</row>
    <row r="318" ht="16.5" customHeight="1">
      <c r="A318" s="14"/>
      <c r="B318" s="14"/>
      <c r="C318" s="8"/>
      <c r="D318" s="14"/>
      <c r="E318" s="14"/>
      <c r="F318" s="14"/>
      <c r="G318" s="14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14"/>
      <c r="U318" s="14"/>
      <c r="V318" s="14"/>
      <c r="W318" s="14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</row>
    <row r="319" ht="16.5" customHeight="1">
      <c r="A319" s="14"/>
      <c r="B319" s="14"/>
      <c r="C319" s="8"/>
      <c r="D319" s="14"/>
      <c r="E319" s="14"/>
      <c r="F319" s="14"/>
      <c r="G319" s="14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14"/>
      <c r="U319" s="14"/>
      <c r="V319" s="14"/>
      <c r="W319" s="14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</row>
    <row r="320" ht="16.5" customHeight="1">
      <c r="A320" s="14"/>
      <c r="B320" s="14"/>
      <c r="C320" s="8"/>
      <c r="D320" s="14"/>
      <c r="E320" s="14"/>
      <c r="F320" s="14"/>
      <c r="G320" s="14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14"/>
      <c r="U320" s="14"/>
      <c r="V320" s="14"/>
      <c r="W320" s="14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</row>
    <row r="321" ht="16.5" customHeight="1">
      <c r="A321" s="14"/>
      <c r="B321" s="14"/>
      <c r="C321" s="8"/>
      <c r="D321" s="14"/>
      <c r="E321" s="14"/>
      <c r="F321" s="14"/>
      <c r="G321" s="14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14"/>
      <c r="U321" s="14"/>
      <c r="V321" s="14"/>
      <c r="W321" s="14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</row>
    <row r="322" ht="16.5" customHeight="1">
      <c r="A322" s="14"/>
      <c r="B322" s="14"/>
      <c r="C322" s="8"/>
      <c r="D322" s="14"/>
      <c r="E322" s="14"/>
      <c r="F322" s="14"/>
      <c r="G322" s="14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14"/>
      <c r="U322" s="14"/>
      <c r="V322" s="14"/>
      <c r="W322" s="14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</row>
    <row r="323" ht="16.5" customHeight="1">
      <c r="A323" s="14"/>
      <c r="B323" s="14"/>
      <c r="C323" s="8"/>
      <c r="D323" s="14"/>
      <c r="E323" s="14"/>
      <c r="F323" s="14"/>
      <c r="G323" s="14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14"/>
      <c r="U323" s="14"/>
      <c r="V323" s="14"/>
      <c r="W323" s="14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</row>
    <row r="324" ht="16.5" customHeight="1">
      <c r="A324" s="14"/>
      <c r="B324" s="14"/>
      <c r="C324" s="8"/>
      <c r="D324" s="14"/>
      <c r="E324" s="14"/>
      <c r="F324" s="14"/>
      <c r="G324" s="14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14"/>
      <c r="U324" s="14"/>
      <c r="V324" s="14"/>
      <c r="W324" s="14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</row>
    <row r="325" ht="16.5" customHeight="1">
      <c r="A325" s="14"/>
      <c r="B325" s="14"/>
      <c r="C325" s="8"/>
      <c r="D325" s="14"/>
      <c r="E325" s="14"/>
      <c r="F325" s="14"/>
      <c r="G325" s="14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14"/>
      <c r="U325" s="14"/>
      <c r="V325" s="14"/>
      <c r="W325" s="14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</row>
    <row r="326" ht="16.5" customHeight="1">
      <c r="A326" s="14"/>
      <c r="B326" s="14"/>
      <c r="C326" s="8"/>
      <c r="D326" s="14"/>
      <c r="E326" s="14"/>
      <c r="F326" s="14"/>
      <c r="G326" s="14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14"/>
      <c r="U326" s="14"/>
      <c r="V326" s="14"/>
      <c r="W326" s="14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</row>
    <row r="327" ht="16.5" customHeight="1">
      <c r="A327" s="14"/>
      <c r="B327" s="14"/>
      <c r="C327" s="8"/>
      <c r="D327" s="14"/>
      <c r="E327" s="14"/>
      <c r="F327" s="14"/>
      <c r="G327" s="14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14"/>
      <c r="U327" s="14"/>
      <c r="V327" s="14"/>
      <c r="W327" s="14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</row>
    <row r="328" ht="16.5" customHeight="1">
      <c r="A328" s="14"/>
      <c r="B328" s="14"/>
      <c r="C328" s="8"/>
      <c r="D328" s="14"/>
      <c r="E328" s="14"/>
      <c r="F328" s="14"/>
      <c r="G328" s="14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14"/>
      <c r="U328" s="14"/>
      <c r="V328" s="14"/>
      <c r="W328" s="14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</row>
    <row r="329" ht="16.5" customHeight="1">
      <c r="A329" s="14"/>
      <c r="B329" s="14"/>
      <c r="C329" s="8"/>
      <c r="D329" s="14"/>
      <c r="E329" s="14"/>
      <c r="F329" s="14"/>
      <c r="G329" s="14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14"/>
      <c r="U329" s="14"/>
      <c r="V329" s="14"/>
      <c r="W329" s="14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</row>
    <row r="330" ht="16.5" customHeight="1">
      <c r="A330" s="14"/>
      <c r="B330" s="14"/>
      <c r="C330" s="8"/>
      <c r="D330" s="14"/>
      <c r="E330" s="14"/>
      <c r="F330" s="14"/>
      <c r="G330" s="14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14"/>
      <c r="U330" s="14"/>
      <c r="V330" s="14"/>
      <c r="W330" s="14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</row>
    <row r="331" ht="16.5" customHeight="1">
      <c r="A331" s="14"/>
      <c r="B331" s="14"/>
      <c r="C331" s="8"/>
      <c r="D331" s="14"/>
      <c r="E331" s="14"/>
      <c r="F331" s="14"/>
      <c r="G331" s="14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14"/>
      <c r="U331" s="14"/>
      <c r="V331" s="14"/>
      <c r="W331" s="14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</row>
    <row r="332" ht="16.5" customHeight="1">
      <c r="A332" s="14"/>
      <c r="B332" s="14"/>
      <c r="C332" s="8"/>
      <c r="D332" s="14"/>
      <c r="E332" s="14"/>
      <c r="F332" s="14"/>
      <c r="G332" s="14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14"/>
      <c r="U332" s="14"/>
      <c r="V332" s="14"/>
      <c r="W332" s="14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</row>
    <row r="333" ht="16.5" customHeight="1">
      <c r="A333" s="14"/>
      <c r="B333" s="14"/>
      <c r="C333" s="8"/>
      <c r="D333" s="14"/>
      <c r="E333" s="14"/>
      <c r="F333" s="14"/>
      <c r="G333" s="14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14"/>
      <c r="U333" s="14"/>
      <c r="V333" s="14"/>
      <c r="W333" s="14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</row>
    <row r="334" ht="16.5" customHeight="1">
      <c r="A334" s="14"/>
      <c r="B334" s="14"/>
      <c r="C334" s="8"/>
      <c r="D334" s="14"/>
      <c r="E334" s="14"/>
      <c r="F334" s="14"/>
      <c r="G334" s="14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14"/>
      <c r="U334" s="14"/>
      <c r="V334" s="14"/>
      <c r="W334" s="14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</row>
    <row r="335" ht="16.5" customHeight="1">
      <c r="A335" s="14"/>
      <c r="B335" s="14"/>
      <c r="C335" s="8"/>
      <c r="D335" s="14"/>
      <c r="E335" s="14"/>
      <c r="F335" s="14"/>
      <c r="G335" s="14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14"/>
      <c r="U335" s="14"/>
      <c r="V335" s="14"/>
      <c r="W335" s="14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</row>
    <row r="336" ht="16.5" customHeight="1">
      <c r="A336" s="14"/>
      <c r="B336" s="14"/>
      <c r="C336" s="8"/>
      <c r="D336" s="14"/>
      <c r="E336" s="14"/>
      <c r="F336" s="14"/>
      <c r="G336" s="14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14"/>
      <c r="U336" s="14"/>
      <c r="V336" s="14"/>
      <c r="W336" s="14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</row>
    <row r="337" ht="16.5" customHeight="1">
      <c r="A337" s="14"/>
      <c r="B337" s="14"/>
      <c r="C337" s="8"/>
      <c r="D337" s="14"/>
      <c r="E337" s="14"/>
      <c r="F337" s="14"/>
      <c r="G337" s="14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14"/>
      <c r="U337" s="14"/>
      <c r="V337" s="14"/>
      <c r="W337" s="14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</row>
    <row r="338" ht="16.5" customHeight="1">
      <c r="A338" s="14"/>
      <c r="B338" s="14"/>
      <c r="C338" s="8"/>
      <c r="D338" s="14"/>
      <c r="E338" s="14"/>
      <c r="F338" s="14"/>
      <c r="G338" s="14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14"/>
      <c r="U338" s="14"/>
      <c r="V338" s="14"/>
      <c r="W338" s="14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</row>
    <row r="339" ht="16.5" customHeight="1">
      <c r="A339" s="14"/>
      <c r="B339" s="14"/>
      <c r="C339" s="8"/>
      <c r="D339" s="14"/>
      <c r="E339" s="14"/>
      <c r="F339" s="14"/>
      <c r="G339" s="14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14"/>
      <c r="U339" s="14"/>
      <c r="V339" s="14"/>
      <c r="W339" s="14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</row>
    <row r="340" ht="16.5" customHeight="1">
      <c r="A340" s="14"/>
      <c r="B340" s="14"/>
      <c r="C340" s="8"/>
      <c r="D340" s="14"/>
      <c r="E340" s="14"/>
      <c r="F340" s="14"/>
      <c r="G340" s="14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14"/>
      <c r="U340" s="14"/>
      <c r="V340" s="14"/>
      <c r="W340" s="14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</row>
    <row r="341" ht="16.5" customHeight="1">
      <c r="A341" s="14"/>
      <c r="B341" s="14"/>
      <c r="C341" s="8"/>
      <c r="D341" s="14"/>
      <c r="E341" s="14"/>
      <c r="F341" s="14"/>
      <c r="G341" s="14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14"/>
      <c r="U341" s="14"/>
      <c r="V341" s="14"/>
      <c r="W341" s="14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</row>
    <row r="342" ht="16.5" customHeight="1">
      <c r="A342" s="14"/>
      <c r="B342" s="14"/>
      <c r="C342" s="8"/>
      <c r="D342" s="14"/>
      <c r="E342" s="14"/>
      <c r="F342" s="14"/>
      <c r="G342" s="14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14"/>
      <c r="U342" s="14"/>
      <c r="V342" s="14"/>
      <c r="W342" s="14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</row>
    <row r="343" ht="16.5" customHeight="1">
      <c r="A343" s="14"/>
      <c r="B343" s="14"/>
      <c r="C343" s="8"/>
      <c r="D343" s="14"/>
      <c r="E343" s="14"/>
      <c r="F343" s="14"/>
      <c r="G343" s="14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14"/>
      <c r="U343" s="14"/>
      <c r="V343" s="14"/>
      <c r="W343" s="14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</row>
    <row r="344" ht="16.5" customHeight="1">
      <c r="A344" s="14"/>
      <c r="B344" s="14"/>
      <c r="C344" s="8"/>
      <c r="D344" s="14"/>
      <c r="E344" s="14"/>
      <c r="F344" s="14"/>
      <c r="G344" s="14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14"/>
      <c r="U344" s="14"/>
      <c r="V344" s="14"/>
      <c r="W344" s="14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</row>
    <row r="345" ht="16.5" customHeight="1">
      <c r="A345" s="14"/>
      <c r="B345" s="14"/>
      <c r="C345" s="8"/>
      <c r="D345" s="14"/>
      <c r="E345" s="14"/>
      <c r="F345" s="14"/>
      <c r="G345" s="14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14"/>
      <c r="U345" s="14"/>
      <c r="V345" s="14"/>
      <c r="W345" s="14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</row>
    <row r="346" ht="16.5" customHeight="1">
      <c r="A346" s="14"/>
      <c r="B346" s="14"/>
      <c r="C346" s="8"/>
      <c r="D346" s="14"/>
      <c r="E346" s="14"/>
      <c r="F346" s="14"/>
      <c r="G346" s="14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14"/>
      <c r="U346" s="14"/>
      <c r="V346" s="14"/>
      <c r="W346" s="14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</row>
    <row r="347" ht="16.5" customHeight="1">
      <c r="A347" s="14"/>
      <c r="B347" s="14"/>
      <c r="C347" s="8"/>
      <c r="D347" s="14"/>
      <c r="E347" s="14"/>
      <c r="F347" s="14"/>
      <c r="G347" s="14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14"/>
      <c r="U347" s="14"/>
      <c r="V347" s="14"/>
      <c r="W347" s="14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</row>
    <row r="348" ht="16.5" customHeight="1">
      <c r="A348" s="14"/>
      <c r="B348" s="14"/>
      <c r="C348" s="8"/>
      <c r="D348" s="14"/>
      <c r="E348" s="14"/>
      <c r="F348" s="14"/>
      <c r="G348" s="14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14"/>
      <c r="U348" s="14"/>
      <c r="V348" s="14"/>
      <c r="W348" s="14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</row>
    <row r="349" ht="16.5" customHeight="1">
      <c r="A349" s="14"/>
      <c r="B349" s="14"/>
      <c r="C349" s="8"/>
      <c r="D349" s="14"/>
      <c r="E349" s="14"/>
      <c r="F349" s="14"/>
      <c r="G349" s="14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14"/>
      <c r="U349" s="14"/>
      <c r="V349" s="14"/>
      <c r="W349" s="14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</row>
    <row r="350" ht="16.5" customHeight="1">
      <c r="A350" s="14"/>
      <c r="B350" s="14"/>
      <c r="C350" s="8"/>
      <c r="D350" s="14"/>
      <c r="E350" s="14"/>
      <c r="F350" s="14"/>
      <c r="G350" s="14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14"/>
      <c r="U350" s="14"/>
      <c r="V350" s="14"/>
      <c r="W350" s="14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</row>
    <row r="351" ht="16.5" customHeight="1">
      <c r="A351" s="14"/>
      <c r="B351" s="14"/>
      <c r="C351" s="8"/>
      <c r="D351" s="14"/>
      <c r="E351" s="14"/>
      <c r="F351" s="14"/>
      <c r="G351" s="14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14"/>
      <c r="U351" s="14"/>
      <c r="V351" s="14"/>
      <c r="W351" s="14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</row>
    <row r="352" ht="16.5" customHeight="1">
      <c r="A352" s="14"/>
      <c r="B352" s="14"/>
      <c r="C352" s="8"/>
      <c r="D352" s="14"/>
      <c r="E352" s="14"/>
      <c r="F352" s="14"/>
      <c r="G352" s="14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14"/>
      <c r="U352" s="14"/>
      <c r="V352" s="14"/>
      <c r="W352" s="14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</row>
    <row r="353" ht="16.5" customHeight="1">
      <c r="A353" s="14"/>
      <c r="B353" s="14"/>
      <c r="C353" s="8"/>
      <c r="D353" s="14"/>
      <c r="E353" s="14"/>
      <c r="F353" s="14"/>
      <c r="G353" s="14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14"/>
      <c r="U353" s="14"/>
      <c r="V353" s="14"/>
      <c r="W353" s="14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</row>
    <row r="354" ht="16.5" customHeight="1">
      <c r="A354" s="14"/>
      <c r="B354" s="14"/>
      <c r="C354" s="8"/>
      <c r="D354" s="14"/>
      <c r="E354" s="14"/>
      <c r="F354" s="14"/>
      <c r="G354" s="14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14"/>
      <c r="U354" s="14"/>
      <c r="V354" s="14"/>
      <c r="W354" s="14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</row>
    <row r="355" ht="16.5" customHeight="1">
      <c r="A355" s="14"/>
      <c r="B355" s="14"/>
      <c r="C355" s="8"/>
      <c r="D355" s="14"/>
      <c r="E355" s="14"/>
      <c r="F355" s="14"/>
      <c r="G355" s="14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14"/>
      <c r="U355" s="14"/>
      <c r="V355" s="14"/>
      <c r="W355" s="14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</row>
    <row r="356" ht="16.5" customHeight="1">
      <c r="A356" s="14"/>
      <c r="B356" s="14"/>
      <c r="C356" s="8"/>
      <c r="D356" s="14"/>
      <c r="E356" s="14"/>
      <c r="F356" s="14"/>
      <c r="G356" s="14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14"/>
      <c r="U356" s="14"/>
      <c r="V356" s="14"/>
      <c r="W356" s="14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</row>
    <row r="357" ht="16.5" customHeight="1">
      <c r="A357" s="14"/>
      <c r="B357" s="14"/>
      <c r="C357" s="8"/>
      <c r="D357" s="14"/>
      <c r="E357" s="14"/>
      <c r="F357" s="14"/>
      <c r="G357" s="14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14"/>
      <c r="U357" s="14"/>
      <c r="V357" s="14"/>
      <c r="W357" s="14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</row>
    <row r="358" ht="16.5" customHeight="1">
      <c r="A358" s="14"/>
      <c r="B358" s="14"/>
      <c r="C358" s="8"/>
      <c r="D358" s="14"/>
      <c r="E358" s="14"/>
      <c r="F358" s="14"/>
      <c r="G358" s="14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14"/>
      <c r="U358" s="14"/>
      <c r="V358" s="14"/>
      <c r="W358" s="14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</row>
    <row r="359" ht="16.5" customHeight="1">
      <c r="A359" s="14"/>
      <c r="B359" s="14"/>
      <c r="C359" s="8"/>
      <c r="D359" s="14"/>
      <c r="E359" s="14"/>
      <c r="F359" s="14"/>
      <c r="G359" s="14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14"/>
      <c r="U359" s="14"/>
      <c r="V359" s="14"/>
      <c r="W359" s="14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</row>
    <row r="360" ht="16.5" customHeight="1">
      <c r="A360" s="14"/>
      <c r="B360" s="14"/>
      <c r="C360" s="8"/>
      <c r="D360" s="14"/>
      <c r="E360" s="14"/>
      <c r="F360" s="14"/>
      <c r="G360" s="14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14"/>
      <c r="U360" s="14"/>
      <c r="V360" s="14"/>
      <c r="W360" s="14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</row>
    <row r="361" ht="16.5" customHeight="1">
      <c r="A361" s="14"/>
      <c r="B361" s="14"/>
      <c r="C361" s="8"/>
      <c r="D361" s="14"/>
      <c r="E361" s="14"/>
      <c r="F361" s="14"/>
      <c r="G361" s="14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14"/>
      <c r="U361" s="14"/>
      <c r="V361" s="14"/>
      <c r="W361" s="14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</row>
    <row r="362" ht="16.5" customHeight="1">
      <c r="A362" s="14"/>
      <c r="B362" s="14"/>
      <c r="C362" s="8"/>
      <c r="D362" s="14"/>
      <c r="E362" s="14"/>
      <c r="F362" s="14"/>
      <c r="G362" s="14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14"/>
      <c r="U362" s="14"/>
      <c r="V362" s="14"/>
      <c r="W362" s="14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</row>
    <row r="363" ht="16.5" customHeight="1">
      <c r="A363" s="14"/>
      <c r="B363" s="14"/>
      <c r="C363" s="8"/>
      <c r="D363" s="14"/>
      <c r="E363" s="14"/>
      <c r="F363" s="14"/>
      <c r="G363" s="14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14"/>
      <c r="U363" s="14"/>
      <c r="V363" s="14"/>
      <c r="W363" s="14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</row>
    <row r="364" ht="16.5" customHeight="1">
      <c r="A364" s="14"/>
      <c r="B364" s="14"/>
      <c r="C364" s="8"/>
      <c r="D364" s="14"/>
      <c r="E364" s="14"/>
      <c r="F364" s="14"/>
      <c r="G364" s="14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14"/>
      <c r="U364" s="14"/>
      <c r="V364" s="14"/>
      <c r="W364" s="14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</row>
    <row r="365" ht="16.5" customHeight="1">
      <c r="A365" s="14"/>
      <c r="B365" s="14"/>
      <c r="C365" s="8"/>
      <c r="D365" s="14"/>
      <c r="E365" s="14"/>
      <c r="F365" s="14"/>
      <c r="G365" s="14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14"/>
      <c r="U365" s="14"/>
      <c r="V365" s="14"/>
      <c r="W365" s="14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</row>
    <row r="366" ht="16.5" customHeight="1">
      <c r="A366" s="14"/>
      <c r="B366" s="14"/>
      <c r="C366" s="8"/>
      <c r="D366" s="14"/>
      <c r="E366" s="14"/>
      <c r="F366" s="14"/>
      <c r="G366" s="14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14"/>
      <c r="U366" s="14"/>
      <c r="V366" s="14"/>
      <c r="W366" s="14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</row>
    <row r="367" ht="16.5" customHeight="1">
      <c r="A367" s="14"/>
      <c r="B367" s="14"/>
      <c r="C367" s="8"/>
      <c r="D367" s="14"/>
      <c r="E367" s="14"/>
      <c r="F367" s="14"/>
      <c r="G367" s="14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14"/>
      <c r="U367" s="14"/>
      <c r="V367" s="14"/>
      <c r="W367" s="14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</row>
    <row r="368" ht="16.5" customHeight="1">
      <c r="A368" s="14"/>
      <c r="B368" s="14"/>
      <c r="C368" s="8"/>
      <c r="D368" s="14"/>
      <c r="E368" s="14"/>
      <c r="F368" s="14"/>
      <c r="G368" s="14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14"/>
      <c r="U368" s="14"/>
      <c r="V368" s="14"/>
      <c r="W368" s="14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</row>
    <row r="369" ht="16.5" customHeight="1">
      <c r="A369" s="14"/>
      <c r="B369" s="14"/>
      <c r="C369" s="8"/>
      <c r="D369" s="14"/>
      <c r="E369" s="14"/>
      <c r="F369" s="14"/>
      <c r="G369" s="14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14"/>
      <c r="U369" s="14"/>
      <c r="V369" s="14"/>
      <c r="W369" s="14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</row>
    <row r="370" ht="16.5" customHeight="1">
      <c r="A370" s="14"/>
      <c r="B370" s="14"/>
      <c r="C370" s="8"/>
      <c r="D370" s="14"/>
      <c r="E370" s="14"/>
      <c r="F370" s="14"/>
      <c r="G370" s="14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14"/>
      <c r="U370" s="14"/>
      <c r="V370" s="14"/>
      <c r="W370" s="14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</row>
    <row r="371" ht="16.5" customHeight="1">
      <c r="A371" s="14"/>
      <c r="B371" s="14"/>
      <c r="C371" s="8"/>
      <c r="D371" s="14"/>
      <c r="E371" s="14"/>
      <c r="F371" s="14"/>
      <c r="G371" s="14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14"/>
      <c r="U371" s="14"/>
      <c r="V371" s="14"/>
      <c r="W371" s="14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</row>
    <row r="372" ht="16.5" customHeight="1">
      <c r="A372" s="14"/>
      <c r="B372" s="14"/>
      <c r="C372" s="8"/>
      <c r="D372" s="14"/>
      <c r="E372" s="14"/>
      <c r="F372" s="14"/>
      <c r="G372" s="14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14"/>
      <c r="U372" s="14"/>
      <c r="V372" s="14"/>
      <c r="W372" s="14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</row>
    <row r="373" ht="16.5" customHeight="1">
      <c r="A373" s="14"/>
      <c r="B373" s="14"/>
      <c r="C373" s="8"/>
      <c r="D373" s="14"/>
      <c r="E373" s="14"/>
      <c r="F373" s="14"/>
      <c r="G373" s="14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14"/>
      <c r="U373" s="14"/>
      <c r="V373" s="14"/>
      <c r="W373" s="14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</row>
    <row r="374" ht="16.5" customHeight="1">
      <c r="A374" s="14"/>
      <c r="B374" s="14"/>
      <c r="C374" s="8"/>
      <c r="D374" s="14"/>
      <c r="E374" s="14"/>
      <c r="F374" s="14"/>
      <c r="G374" s="14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14"/>
      <c r="U374" s="14"/>
      <c r="V374" s="14"/>
      <c r="W374" s="14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</row>
    <row r="375" ht="16.5" customHeight="1">
      <c r="A375" s="14"/>
      <c r="B375" s="14"/>
      <c r="C375" s="8"/>
      <c r="D375" s="14"/>
      <c r="E375" s="14"/>
      <c r="F375" s="14"/>
      <c r="G375" s="14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14"/>
      <c r="U375" s="14"/>
      <c r="V375" s="14"/>
      <c r="W375" s="14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</row>
    <row r="376" ht="16.5" customHeight="1">
      <c r="A376" s="14"/>
      <c r="B376" s="14"/>
      <c r="C376" s="8"/>
      <c r="D376" s="14"/>
      <c r="E376" s="14"/>
      <c r="F376" s="14"/>
      <c r="G376" s="14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14"/>
      <c r="U376" s="14"/>
      <c r="V376" s="14"/>
      <c r="W376" s="14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</row>
    <row r="377" ht="16.5" customHeight="1">
      <c r="A377" s="14"/>
      <c r="B377" s="14"/>
      <c r="C377" s="8"/>
      <c r="D377" s="14"/>
      <c r="E377" s="14"/>
      <c r="F377" s="14"/>
      <c r="G377" s="14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14"/>
      <c r="U377" s="14"/>
      <c r="V377" s="14"/>
      <c r="W377" s="14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</row>
    <row r="378" ht="16.5" customHeight="1">
      <c r="A378" s="14"/>
      <c r="B378" s="14"/>
      <c r="C378" s="8"/>
      <c r="D378" s="14"/>
      <c r="E378" s="14"/>
      <c r="F378" s="14"/>
      <c r="G378" s="14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14"/>
      <c r="U378" s="14"/>
      <c r="V378" s="14"/>
      <c r="W378" s="14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</row>
    <row r="379" ht="16.5" customHeight="1">
      <c r="A379" s="14"/>
      <c r="B379" s="14"/>
      <c r="C379" s="8"/>
      <c r="D379" s="14"/>
      <c r="E379" s="14"/>
      <c r="F379" s="14"/>
      <c r="G379" s="14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14"/>
      <c r="U379" s="14"/>
      <c r="V379" s="14"/>
      <c r="W379" s="14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</row>
    <row r="380" ht="16.5" customHeight="1">
      <c r="A380" s="14"/>
      <c r="B380" s="14"/>
      <c r="C380" s="8"/>
      <c r="D380" s="14"/>
      <c r="E380" s="14"/>
      <c r="F380" s="14"/>
      <c r="G380" s="14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14"/>
      <c r="U380" s="14"/>
      <c r="V380" s="14"/>
      <c r="W380" s="14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</row>
    <row r="381" ht="16.5" customHeight="1">
      <c r="A381" s="14"/>
      <c r="B381" s="14"/>
      <c r="C381" s="8"/>
      <c r="D381" s="14"/>
      <c r="E381" s="14"/>
      <c r="F381" s="14"/>
      <c r="G381" s="14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14"/>
      <c r="U381" s="14"/>
      <c r="V381" s="14"/>
      <c r="W381" s="14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</row>
    <row r="382" ht="16.5" customHeight="1">
      <c r="A382" s="14"/>
      <c r="B382" s="14"/>
      <c r="C382" s="8"/>
      <c r="D382" s="14"/>
      <c r="E382" s="14"/>
      <c r="F382" s="14"/>
      <c r="G382" s="14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14"/>
      <c r="U382" s="14"/>
      <c r="V382" s="14"/>
      <c r="W382" s="14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</row>
    <row r="383" ht="16.5" customHeight="1">
      <c r="A383" s="14"/>
      <c r="B383" s="14"/>
      <c r="C383" s="8"/>
      <c r="D383" s="14"/>
      <c r="E383" s="14"/>
      <c r="F383" s="14"/>
      <c r="G383" s="14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14"/>
      <c r="U383" s="14"/>
      <c r="V383" s="14"/>
      <c r="W383" s="14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</row>
    <row r="384" ht="16.5" customHeight="1">
      <c r="A384" s="14"/>
      <c r="B384" s="14"/>
      <c r="C384" s="8"/>
      <c r="D384" s="14"/>
      <c r="E384" s="14"/>
      <c r="F384" s="14"/>
      <c r="G384" s="14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14"/>
      <c r="U384" s="14"/>
      <c r="V384" s="14"/>
      <c r="W384" s="14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</row>
    <row r="385" ht="16.5" customHeight="1">
      <c r="A385" s="14"/>
      <c r="B385" s="14"/>
      <c r="C385" s="8"/>
      <c r="D385" s="14"/>
      <c r="E385" s="14"/>
      <c r="F385" s="14"/>
      <c r="G385" s="14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14"/>
      <c r="U385" s="14"/>
      <c r="V385" s="14"/>
      <c r="W385" s="14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</row>
    <row r="386" ht="16.5" customHeight="1">
      <c r="A386" s="14"/>
      <c r="B386" s="14"/>
      <c r="C386" s="8"/>
      <c r="D386" s="14"/>
      <c r="E386" s="14"/>
      <c r="F386" s="14"/>
      <c r="G386" s="14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14"/>
      <c r="U386" s="14"/>
      <c r="V386" s="14"/>
      <c r="W386" s="14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</row>
    <row r="387" ht="16.5" customHeight="1">
      <c r="A387" s="14"/>
      <c r="B387" s="14"/>
      <c r="C387" s="8"/>
      <c r="D387" s="14"/>
      <c r="E387" s="14"/>
      <c r="F387" s="14"/>
      <c r="G387" s="14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14"/>
      <c r="U387" s="14"/>
      <c r="V387" s="14"/>
      <c r="W387" s="14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</row>
    <row r="388" ht="16.5" customHeight="1">
      <c r="A388" s="14"/>
      <c r="B388" s="14"/>
      <c r="C388" s="8"/>
      <c r="D388" s="14"/>
      <c r="E388" s="14"/>
      <c r="F388" s="14"/>
      <c r="G388" s="14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14"/>
      <c r="U388" s="14"/>
      <c r="V388" s="14"/>
      <c r="W388" s="14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</row>
    <row r="389" ht="16.5" customHeight="1">
      <c r="A389" s="14"/>
      <c r="B389" s="14"/>
      <c r="C389" s="8"/>
      <c r="D389" s="14"/>
      <c r="E389" s="14"/>
      <c r="F389" s="14"/>
      <c r="G389" s="14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14"/>
      <c r="U389" s="14"/>
      <c r="V389" s="14"/>
      <c r="W389" s="14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</row>
    <row r="390" ht="16.5" customHeight="1">
      <c r="A390" s="14"/>
      <c r="B390" s="14"/>
      <c r="C390" s="8"/>
      <c r="D390" s="14"/>
      <c r="E390" s="14"/>
      <c r="F390" s="14"/>
      <c r="G390" s="14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14"/>
      <c r="U390" s="14"/>
      <c r="V390" s="14"/>
      <c r="W390" s="14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</row>
    <row r="391" ht="16.5" customHeight="1">
      <c r="A391" s="14"/>
      <c r="B391" s="14"/>
      <c r="C391" s="8"/>
      <c r="D391" s="14"/>
      <c r="E391" s="14"/>
      <c r="F391" s="14"/>
      <c r="G391" s="14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14"/>
      <c r="U391" s="14"/>
      <c r="V391" s="14"/>
      <c r="W391" s="14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</row>
    <row r="392" ht="16.5" customHeight="1">
      <c r="A392" s="14"/>
      <c r="B392" s="14"/>
      <c r="C392" s="8"/>
      <c r="D392" s="14"/>
      <c r="E392" s="14"/>
      <c r="F392" s="14"/>
      <c r="G392" s="14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14"/>
      <c r="U392" s="14"/>
      <c r="V392" s="14"/>
      <c r="W392" s="14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</row>
    <row r="393" ht="16.5" customHeight="1">
      <c r="A393" s="14"/>
      <c r="B393" s="14"/>
      <c r="C393" s="8"/>
      <c r="D393" s="14"/>
      <c r="E393" s="14"/>
      <c r="F393" s="14"/>
      <c r="G393" s="14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14"/>
      <c r="U393" s="14"/>
      <c r="V393" s="14"/>
      <c r="W393" s="14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</row>
    <row r="394" ht="16.5" customHeight="1">
      <c r="A394" s="14"/>
      <c r="B394" s="14"/>
      <c r="C394" s="8"/>
      <c r="D394" s="14"/>
      <c r="E394" s="14"/>
      <c r="F394" s="14"/>
      <c r="G394" s="14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14"/>
      <c r="U394" s="14"/>
      <c r="V394" s="14"/>
      <c r="W394" s="14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</row>
    <row r="395" ht="16.5" customHeight="1">
      <c r="A395" s="14"/>
      <c r="B395" s="14"/>
      <c r="C395" s="8"/>
      <c r="D395" s="14"/>
      <c r="E395" s="14"/>
      <c r="F395" s="14"/>
      <c r="G395" s="14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14"/>
      <c r="U395" s="14"/>
      <c r="V395" s="14"/>
      <c r="W395" s="14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</row>
    <row r="396" ht="16.5" customHeight="1">
      <c r="A396" s="14"/>
      <c r="B396" s="14"/>
      <c r="C396" s="8"/>
      <c r="D396" s="14"/>
      <c r="E396" s="14"/>
      <c r="F396" s="14"/>
      <c r="G396" s="14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14"/>
      <c r="U396" s="14"/>
      <c r="V396" s="14"/>
      <c r="W396" s="14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</row>
    <row r="397" ht="16.5" customHeight="1">
      <c r="A397" s="14"/>
      <c r="B397" s="14"/>
      <c r="C397" s="8"/>
      <c r="D397" s="14"/>
      <c r="E397" s="14"/>
      <c r="F397" s="14"/>
      <c r="G397" s="14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14"/>
      <c r="U397" s="14"/>
      <c r="V397" s="14"/>
      <c r="W397" s="14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</row>
    <row r="398" ht="16.5" customHeight="1">
      <c r="A398" s="14"/>
      <c r="B398" s="14"/>
      <c r="C398" s="8"/>
      <c r="D398" s="14"/>
      <c r="E398" s="14"/>
      <c r="F398" s="14"/>
      <c r="G398" s="14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14"/>
      <c r="U398" s="14"/>
      <c r="V398" s="14"/>
      <c r="W398" s="14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</row>
    <row r="399" ht="16.5" customHeight="1">
      <c r="A399" s="14"/>
      <c r="B399" s="14"/>
      <c r="C399" s="8"/>
      <c r="D399" s="14"/>
      <c r="E399" s="14"/>
      <c r="F399" s="14"/>
      <c r="G399" s="14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14"/>
      <c r="U399" s="14"/>
      <c r="V399" s="14"/>
      <c r="W399" s="14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</row>
    <row r="400" ht="16.5" customHeight="1">
      <c r="A400" s="14"/>
      <c r="B400" s="14"/>
      <c r="C400" s="8"/>
      <c r="D400" s="14"/>
      <c r="E400" s="14"/>
      <c r="F400" s="14"/>
      <c r="G400" s="14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14"/>
      <c r="U400" s="14"/>
      <c r="V400" s="14"/>
      <c r="W400" s="14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</row>
    <row r="401" ht="16.5" customHeight="1">
      <c r="A401" s="14"/>
      <c r="B401" s="14"/>
      <c r="C401" s="8"/>
      <c r="D401" s="14"/>
      <c r="E401" s="14"/>
      <c r="F401" s="14"/>
      <c r="G401" s="14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14"/>
      <c r="U401" s="14"/>
      <c r="V401" s="14"/>
      <c r="W401" s="14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</row>
    <row r="402" ht="16.5" customHeight="1">
      <c r="A402" s="14"/>
      <c r="B402" s="14"/>
      <c r="C402" s="8"/>
      <c r="D402" s="14"/>
      <c r="E402" s="14"/>
      <c r="F402" s="14"/>
      <c r="G402" s="14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14"/>
      <c r="U402" s="14"/>
      <c r="V402" s="14"/>
      <c r="W402" s="14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</row>
    <row r="403" ht="16.5" customHeight="1">
      <c r="A403" s="14"/>
      <c r="B403" s="14"/>
      <c r="C403" s="8"/>
      <c r="D403" s="14"/>
      <c r="E403" s="14"/>
      <c r="F403" s="14"/>
      <c r="G403" s="14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14"/>
      <c r="U403" s="14"/>
      <c r="V403" s="14"/>
      <c r="W403" s="14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</row>
    <row r="404" ht="16.5" customHeight="1">
      <c r="A404" s="14"/>
      <c r="B404" s="14"/>
      <c r="C404" s="8"/>
      <c r="D404" s="14"/>
      <c r="E404" s="14"/>
      <c r="F404" s="14"/>
      <c r="G404" s="14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14"/>
      <c r="U404" s="14"/>
      <c r="V404" s="14"/>
      <c r="W404" s="14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</row>
    <row r="405" ht="16.5" customHeight="1">
      <c r="A405" s="14"/>
      <c r="B405" s="14"/>
      <c r="C405" s="8"/>
      <c r="D405" s="14"/>
      <c r="E405" s="14"/>
      <c r="F405" s="14"/>
      <c r="G405" s="14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14"/>
      <c r="U405" s="14"/>
      <c r="V405" s="14"/>
      <c r="W405" s="14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</row>
    <row r="406" ht="16.5" customHeight="1">
      <c r="A406" s="14"/>
      <c r="B406" s="14"/>
      <c r="C406" s="8"/>
      <c r="D406" s="14"/>
      <c r="E406" s="14"/>
      <c r="F406" s="14"/>
      <c r="G406" s="14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14"/>
      <c r="U406" s="14"/>
      <c r="V406" s="14"/>
      <c r="W406" s="14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</row>
    <row r="407" ht="16.5" customHeight="1">
      <c r="A407" s="14"/>
      <c r="B407" s="14"/>
      <c r="C407" s="8"/>
      <c r="D407" s="14"/>
      <c r="E407" s="14"/>
      <c r="F407" s="14"/>
      <c r="G407" s="14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14"/>
      <c r="U407" s="14"/>
      <c r="V407" s="14"/>
      <c r="W407" s="14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</row>
    <row r="408" ht="16.5" customHeight="1">
      <c r="A408" s="14"/>
      <c r="B408" s="14"/>
      <c r="C408" s="8"/>
      <c r="D408" s="14"/>
      <c r="E408" s="14"/>
      <c r="F408" s="14"/>
      <c r="G408" s="14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14"/>
      <c r="U408" s="14"/>
      <c r="V408" s="14"/>
      <c r="W408" s="14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</row>
    <row r="409" ht="16.5" customHeight="1">
      <c r="A409" s="14"/>
      <c r="B409" s="14"/>
      <c r="C409" s="8"/>
      <c r="D409" s="14"/>
      <c r="E409" s="14"/>
      <c r="F409" s="14"/>
      <c r="G409" s="14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14"/>
      <c r="U409" s="14"/>
      <c r="V409" s="14"/>
      <c r="W409" s="14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</row>
    <row r="410" ht="16.5" customHeight="1">
      <c r="A410" s="14"/>
      <c r="B410" s="14"/>
      <c r="C410" s="8"/>
      <c r="D410" s="14"/>
      <c r="E410" s="14"/>
      <c r="F410" s="14"/>
      <c r="G410" s="14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14"/>
      <c r="U410" s="14"/>
      <c r="V410" s="14"/>
      <c r="W410" s="14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</row>
    <row r="411" ht="16.5" customHeight="1">
      <c r="A411" s="14"/>
      <c r="B411" s="14"/>
      <c r="C411" s="8"/>
      <c r="D411" s="14"/>
      <c r="E411" s="14"/>
      <c r="F411" s="14"/>
      <c r="G411" s="14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14"/>
      <c r="U411" s="14"/>
      <c r="V411" s="14"/>
      <c r="W411" s="14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</row>
    <row r="412" ht="16.5" customHeight="1">
      <c r="A412" s="14"/>
      <c r="B412" s="14"/>
      <c r="C412" s="8"/>
      <c r="D412" s="14"/>
      <c r="E412" s="14"/>
      <c r="F412" s="14"/>
      <c r="G412" s="14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14"/>
      <c r="U412" s="14"/>
      <c r="V412" s="14"/>
      <c r="W412" s="14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</row>
    <row r="413" ht="16.5" customHeight="1">
      <c r="A413" s="14"/>
      <c r="B413" s="14"/>
      <c r="C413" s="8"/>
      <c r="D413" s="14"/>
      <c r="E413" s="14"/>
      <c r="F413" s="14"/>
      <c r="G413" s="14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14"/>
      <c r="U413" s="14"/>
      <c r="V413" s="14"/>
      <c r="W413" s="14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</row>
    <row r="414" ht="16.5" customHeight="1">
      <c r="A414" s="14"/>
      <c r="B414" s="14"/>
      <c r="C414" s="8"/>
      <c r="D414" s="14"/>
      <c r="E414" s="14"/>
      <c r="F414" s="14"/>
      <c r="G414" s="14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14"/>
      <c r="U414" s="14"/>
      <c r="V414" s="14"/>
      <c r="W414" s="14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</row>
    <row r="415" ht="16.5" customHeight="1">
      <c r="A415" s="14"/>
      <c r="B415" s="14"/>
      <c r="C415" s="8"/>
      <c r="D415" s="14"/>
      <c r="E415" s="14"/>
      <c r="F415" s="14"/>
      <c r="G415" s="14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14"/>
      <c r="U415" s="14"/>
      <c r="V415" s="14"/>
      <c r="W415" s="14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</row>
    <row r="416" ht="16.5" customHeight="1">
      <c r="A416" s="14"/>
      <c r="B416" s="14"/>
      <c r="C416" s="8"/>
      <c r="D416" s="14"/>
      <c r="E416" s="14"/>
      <c r="F416" s="14"/>
      <c r="G416" s="14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14"/>
      <c r="U416" s="14"/>
      <c r="V416" s="14"/>
      <c r="W416" s="14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</row>
    <row r="417" ht="16.5" customHeight="1">
      <c r="A417" s="14"/>
      <c r="B417" s="14"/>
      <c r="C417" s="8"/>
      <c r="D417" s="14"/>
      <c r="E417" s="14"/>
      <c r="F417" s="14"/>
      <c r="G417" s="14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14"/>
      <c r="U417" s="14"/>
      <c r="V417" s="14"/>
      <c r="W417" s="14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</row>
    <row r="418" ht="16.5" customHeight="1">
      <c r="A418" s="14"/>
      <c r="B418" s="14"/>
      <c r="C418" s="8"/>
      <c r="D418" s="14"/>
      <c r="E418" s="14"/>
      <c r="F418" s="14"/>
      <c r="G418" s="14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14"/>
      <c r="U418" s="14"/>
      <c r="V418" s="14"/>
      <c r="W418" s="14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</row>
    <row r="419" ht="16.5" customHeight="1">
      <c r="A419" s="14"/>
      <c r="B419" s="14"/>
      <c r="C419" s="8"/>
      <c r="D419" s="14"/>
      <c r="E419" s="14"/>
      <c r="F419" s="14"/>
      <c r="G419" s="14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14"/>
      <c r="U419" s="14"/>
      <c r="V419" s="14"/>
      <c r="W419" s="14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</row>
    <row r="420" ht="16.5" customHeight="1">
      <c r="A420" s="14"/>
      <c r="B420" s="14"/>
      <c r="C420" s="8"/>
      <c r="D420" s="14"/>
      <c r="E420" s="14"/>
      <c r="F420" s="14"/>
      <c r="G420" s="14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14"/>
      <c r="U420" s="14"/>
      <c r="V420" s="14"/>
      <c r="W420" s="14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</row>
    <row r="421" ht="16.5" customHeight="1">
      <c r="A421" s="14"/>
      <c r="B421" s="14"/>
      <c r="C421" s="8"/>
      <c r="D421" s="14"/>
      <c r="E421" s="14"/>
      <c r="F421" s="14"/>
      <c r="G421" s="14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14"/>
      <c r="U421" s="14"/>
      <c r="V421" s="14"/>
      <c r="W421" s="14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</row>
    <row r="422" ht="16.5" customHeight="1">
      <c r="A422" s="14"/>
      <c r="B422" s="14"/>
      <c r="C422" s="8"/>
      <c r="D422" s="14"/>
      <c r="E422" s="14"/>
      <c r="F422" s="14"/>
      <c r="G422" s="14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14"/>
      <c r="U422" s="14"/>
      <c r="V422" s="14"/>
      <c r="W422" s="14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</row>
    <row r="423" ht="16.5" customHeight="1">
      <c r="A423" s="14"/>
      <c r="B423" s="14"/>
      <c r="C423" s="8"/>
      <c r="D423" s="14"/>
      <c r="E423" s="14"/>
      <c r="F423" s="14"/>
      <c r="G423" s="14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14"/>
      <c r="U423" s="14"/>
      <c r="V423" s="14"/>
      <c r="W423" s="14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</row>
    <row r="424" ht="16.5" customHeight="1">
      <c r="A424" s="14"/>
      <c r="B424" s="14"/>
      <c r="C424" s="8"/>
      <c r="D424" s="14"/>
      <c r="E424" s="14"/>
      <c r="F424" s="14"/>
      <c r="G424" s="14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14"/>
      <c r="U424" s="14"/>
      <c r="V424" s="14"/>
      <c r="W424" s="14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</row>
    <row r="425" ht="16.5" customHeight="1">
      <c r="A425" s="14"/>
      <c r="B425" s="14"/>
      <c r="C425" s="8"/>
      <c r="D425" s="14"/>
      <c r="E425" s="14"/>
      <c r="F425" s="14"/>
      <c r="G425" s="14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14"/>
      <c r="U425" s="14"/>
      <c r="V425" s="14"/>
      <c r="W425" s="14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</row>
    <row r="426" ht="16.5" customHeight="1">
      <c r="A426" s="14"/>
      <c r="B426" s="14"/>
      <c r="C426" s="8"/>
      <c r="D426" s="14"/>
      <c r="E426" s="14"/>
      <c r="F426" s="14"/>
      <c r="G426" s="14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14"/>
      <c r="U426" s="14"/>
      <c r="V426" s="14"/>
      <c r="W426" s="14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</row>
    <row r="427" ht="16.5" customHeight="1">
      <c r="A427" s="14"/>
      <c r="B427" s="14"/>
      <c r="C427" s="8"/>
      <c r="D427" s="14"/>
      <c r="E427" s="14"/>
      <c r="F427" s="14"/>
      <c r="G427" s="14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14"/>
      <c r="U427" s="14"/>
      <c r="V427" s="14"/>
      <c r="W427" s="14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</row>
    <row r="428" ht="16.5" customHeight="1">
      <c r="A428" s="14"/>
      <c r="B428" s="14"/>
      <c r="C428" s="8"/>
      <c r="D428" s="14"/>
      <c r="E428" s="14"/>
      <c r="F428" s="14"/>
      <c r="G428" s="14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14"/>
      <c r="U428" s="14"/>
      <c r="V428" s="14"/>
      <c r="W428" s="14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</row>
    <row r="429" ht="16.5" customHeight="1">
      <c r="A429" s="14"/>
      <c r="B429" s="14"/>
      <c r="C429" s="8"/>
      <c r="D429" s="14"/>
      <c r="E429" s="14"/>
      <c r="F429" s="14"/>
      <c r="G429" s="14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14"/>
      <c r="U429" s="14"/>
      <c r="V429" s="14"/>
      <c r="W429" s="14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</row>
    <row r="430" ht="16.5" customHeight="1">
      <c r="A430" s="14"/>
      <c r="B430" s="14"/>
      <c r="C430" s="8"/>
      <c r="D430" s="14"/>
      <c r="E430" s="14"/>
      <c r="F430" s="14"/>
      <c r="G430" s="14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14"/>
      <c r="U430" s="14"/>
      <c r="V430" s="14"/>
      <c r="W430" s="14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</row>
    <row r="431" ht="16.5" customHeight="1">
      <c r="A431" s="14"/>
      <c r="B431" s="14"/>
      <c r="C431" s="8"/>
      <c r="D431" s="14"/>
      <c r="E431" s="14"/>
      <c r="F431" s="14"/>
      <c r="G431" s="14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14"/>
      <c r="U431" s="14"/>
      <c r="V431" s="14"/>
      <c r="W431" s="14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</row>
    <row r="432" ht="16.5" customHeight="1">
      <c r="A432" s="14"/>
      <c r="B432" s="14"/>
      <c r="C432" s="8"/>
      <c r="D432" s="14"/>
      <c r="E432" s="14"/>
      <c r="F432" s="14"/>
      <c r="G432" s="14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14"/>
      <c r="U432" s="14"/>
      <c r="V432" s="14"/>
      <c r="W432" s="14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</row>
    <row r="433" ht="16.5" customHeight="1">
      <c r="A433" s="14"/>
      <c r="B433" s="14"/>
      <c r="C433" s="8"/>
      <c r="D433" s="14"/>
      <c r="E433" s="14"/>
      <c r="F433" s="14"/>
      <c r="G433" s="14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14"/>
      <c r="U433" s="14"/>
      <c r="V433" s="14"/>
      <c r="W433" s="14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</row>
    <row r="434" ht="16.5" customHeight="1">
      <c r="A434" s="14"/>
      <c r="B434" s="14"/>
      <c r="C434" s="8"/>
      <c r="D434" s="14"/>
      <c r="E434" s="14"/>
      <c r="F434" s="14"/>
      <c r="G434" s="14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14"/>
      <c r="U434" s="14"/>
      <c r="V434" s="14"/>
      <c r="W434" s="14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</row>
    <row r="435" ht="16.5" customHeight="1">
      <c r="A435" s="14"/>
      <c r="B435" s="14"/>
      <c r="C435" s="8"/>
      <c r="D435" s="14"/>
      <c r="E435" s="14"/>
      <c r="F435" s="14"/>
      <c r="G435" s="14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14"/>
      <c r="U435" s="14"/>
      <c r="V435" s="14"/>
      <c r="W435" s="14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</row>
    <row r="436" ht="16.5" customHeight="1">
      <c r="A436" s="14"/>
      <c r="B436" s="14"/>
      <c r="C436" s="8"/>
      <c r="D436" s="14"/>
      <c r="E436" s="14"/>
      <c r="F436" s="14"/>
      <c r="G436" s="14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14"/>
      <c r="U436" s="14"/>
      <c r="V436" s="14"/>
      <c r="W436" s="14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</row>
    <row r="437" ht="16.5" customHeight="1">
      <c r="A437" s="14"/>
      <c r="B437" s="14"/>
      <c r="C437" s="8"/>
      <c r="D437" s="14"/>
      <c r="E437" s="14"/>
      <c r="F437" s="14"/>
      <c r="G437" s="14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14"/>
      <c r="U437" s="14"/>
      <c r="V437" s="14"/>
      <c r="W437" s="14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</row>
    <row r="438" ht="16.5" customHeight="1">
      <c r="A438" s="14"/>
      <c r="B438" s="14"/>
      <c r="C438" s="8"/>
      <c r="D438" s="14"/>
      <c r="E438" s="14"/>
      <c r="F438" s="14"/>
      <c r="G438" s="14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14"/>
      <c r="U438" s="14"/>
      <c r="V438" s="14"/>
      <c r="W438" s="14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</row>
    <row r="439" ht="16.5" customHeight="1">
      <c r="A439" s="14"/>
      <c r="B439" s="14"/>
      <c r="C439" s="8"/>
      <c r="D439" s="14"/>
      <c r="E439" s="14"/>
      <c r="F439" s="14"/>
      <c r="G439" s="14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14"/>
      <c r="U439" s="14"/>
      <c r="V439" s="14"/>
      <c r="W439" s="14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</row>
    <row r="440" ht="16.5" customHeight="1">
      <c r="A440" s="14"/>
      <c r="B440" s="14"/>
      <c r="C440" s="8"/>
      <c r="D440" s="14"/>
      <c r="E440" s="14"/>
      <c r="F440" s="14"/>
      <c r="G440" s="14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14"/>
      <c r="U440" s="14"/>
      <c r="V440" s="14"/>
      <c r="W440" s="14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</row>
    <row r="441" ht="16.5" customHeight="1">
      <c r="A441" s="14"/>
      <c r="B441" s="14"/>
      <c r="C441" s="8"/>
      <c r="D441" s="14"/>
      <c r="E441" s="14"/>
      <c r="F441" s="14"/>
      <c r="G441" s="14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14"/>
      <c r="U441" s="14"/>
      <c r="V441" s="14"/>
      <c r="W441" s="14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</row>
    <row r="442" ht="16.5" customHeight="1">
      <c r="A442" s="14"/>
      <c r="B442" s="14"/>
      <c r="C442" s="8"/>
      <c r="D442" s="14"/>
      <c r="E442" s="14"/>
      <c r="F442" s="14"/>
      <c r="G442" s="14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14"/>
      <c r="U442" s="14"/>
      <c r="V442" s="14"/>
      <c r="W442" s="14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</row>
    <row r="443" ht="16.5" customHeight="1">
      <c r="A443" s="14"/>
      <c r="B443" s="14"/>
      <c r="C443" s="8"/>
      <c r="D443" s="14"/>
      <c r="E443" s="14"/>
      <c r="F443" s="14"/>
      <c r="G443" s="14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14"/>
      <c r="U443" s="14"/>
      <c r="V443" s="14"/>
      <c r="W443" s="14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</row>
    <row r="444" ht="16.5" customHeight="1">
      <c r="A444" s="14"/>
      <c r="B444" s="14"/>
      <c r="C444" s="8"/>
      <c r="D444" s="14"/>
      <c r="E444" s="14"/>
      <c r="F444" s="14"/>
      <c r="G444" s="14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14"/>
      <c r="U444" s="14"/>
      <c r="V444" s="14"/>
      <c r="W444" s="14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</row>
    <row r="445" ht="16.5" customHeight="1">
      <c r="A445" s="14"/>
      <c r="B445" s="14"/>
      <c r="C445" s="8"/>
      <c r="D445" s="14"/>
      <c r="E445" s="14"/>
      <c r="F445" s="14"/>
      <c r="G445" s="14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14"/>
      <c r="U445" s="14"/>
      <c r="V445" s="14"/>
      <c r="W445" s="14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</row>
    <row r="446" ht="16.5" customHeight="1">
      <c r="A446" s="14"/>
      <c r="B446" s="14"/>
      <c r="C446" s="8"/>
      <c r="D446" s="14"/>
      <c r="E446" s="14"/>
      <c r="F446" s="14"/>
      <c r="G446" s="14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14"/>
      <c r="U446" s="14"/>
      <c r="V446" s="14"/>
      <c r="W446" s="14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</row>
    <row r="447" ht="16.5" customHeight="1">
      <c r="A447" s="14"/>
      <c r="B447" s="14"/>
      <c r="C447" s="8"/>
      <c r="D447" s="14"/>
      <c r="E447" s="14"/>
      <c r="F447" s="14"/>
      <c r="G447" s="14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14"/>
      <c r="U447" s="14"/>
      <c r="V447" s="14"/>
      <c r="W447" s="14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</row>
    <row r="448" ht="16.5" customHeight="1">
      <c r="A448" s="14"/>
      <c r="B448" s="14"/>
      <c r="C448" s="8"/>
      <c r="D448" s="14"/>
      <c r="E448" s="14"/>
      <c r="F448" s="14"/>
      <c r="G448" s="14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14"/>
      <c r="U448" s="14"/>
      <c r="V448" s="14"/>
      <c r="W448" s="14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</row>
    <row r="449" ht="16.5" customHeight="1">
      <c r="A449" s="14"/>
      <c r="B449" s="14"/>
      <c r="C449" s="8"/>
      <c r="D449" s="14"/>
      <c r="E449" s="14"/>
      <c r="F449" s="14"/>
      <c r="G449" s="14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14"/>
      <c r="U449" s="14"/>
      <c r="V449" s="14"/>
      <c r="W449" s="14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</row>
    <row r="450" ht="16.5" customHeight="1">
      <c r="A450" s="14"/>
      <c r="B450" s="14"/>
      <c r="C450" s="8"/>
      <c r="D450" s="14"/>
      <c r="E450" s="14"/>
      <c r="F450" s="14"/>
      <c r="G450" s="14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14"/>
      <c r="U450" s="14"/>
      <c r="V450" s="14"/>
      <c r="W450" s="14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</row>
    <row r="451" ht="16.5" customHeight="1">
      <c r="A451" s="14"/>
      <c r="B451" s="14"/>
      <c r="C451" s="8"/>
      <c r="D451" s="14"/>
      <c r="E451" s="14"/>
      <c r="F451" s="14"/>
      <c r="G451" s="14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14"/>
      <c r="U451" s="14"/>
      <c r="V451" s="14"/>
      <c r="W451" s="14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</row>
    <row r="452" ht="16.5" customHeight="1">
      <c r="A452" s="14"/>
      <c r="B452" s="14"/>
      <c r="C452" s="8"/>
      <c r="D452" s="14"/>
      <c r="E452" s="14"/>
      <c r="F452" s="14"/>
      <c r="G452" s="14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14"/>
      <c r="U452" s="14"/>
      <c r="V452" s="14"/>
      <c r="W452" s="14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</row>
    <row r="453" ht="16.5" customHeight="1">
      <c r="A453" s="14"/>
      <c r="B453" s="14"/>
      <c r="C453" s="8"/>
      <c r="D453" s="14"/>
      <c r="E453" s="14"/>
      <c r="F453" s="14"/>
      <c r="G453" s="14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14"/>
      <c r="U453" s="14"/>
      <c r="V453" s="14"/>
      <c r="W453" s="14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</row>
    <row r="454" ht="16.5" customHeight="1">
      <c r="A454" s="14"/>
      <c r="B454" s="14"/>
      <c r="C454" s="8"/>
      <c r="D454" s="14"/>
      <c r="E454" s="14"/>
      <c r="F454" s="14"/>
      <c r="G454" s="14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14"/>
      <c r="U454" s="14"/>
      <c r="V454" s="14"/>
      <c r="W454" s="14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</row>
    <row r="455" ht="16.5" customHeight="1">
      <c r="A455" s="14"/>
      <c r="B455" s="14"/>
      <c r="C455" s="8"/>
      <c r="D455" s="14"/>
      <c r="E455" s="14"/>
      <c r="F455" s="14"/>
      <c r="G455" s="14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14"/>
      <c r="U455" s="14"/>
      <c r="V455" s="14"/>
      <c r="W455" s="14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</row>
    <row r="456" ht="16.5" customHeight="1">
      <c r="A456" s="14"/>
      <c r="B456" s="14"/>
      <c r="C456" s="8"/>
      <c r="D456" s="14"/>
      <c r="E456" s="14"/>
      <c r="F456" s="14"/>
      <c r="G456" s="14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14"/>
      <c r="U456" s="14"/>
      <c r="V456" s="14"/>
      <c r="W456" s="14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</row>
    <row r="457" ht="16.5" customHeight="1">
      <c r="A457" s="14"/>
      <c r="B457" s="14"/>
      <c r="C457" s="8"/>
      <c r="D457" s="14"/>
      <c r="E457" s="14"/>
      <c r="F457" s="14"/>
      <c r="G457" s="14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14"/>
      <c r="U457" s="14"/>
      <c r="V457" s="14"/>
      <c r="W457" s="14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</row>
    <row r="458" ht="16.5" customHeight="1">
      <c r="A458" s="14"/>
      <c r="B458" s="14"/>
      <c r="C458" s="8"/>
      <c r="D458" s="14"/>
      <c r="E458" s="14"/>
      <c r="F458" s="14"/>
      <c r="G458" s="14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14"/>
      <c r="U458" s="14"/>
      <c r="V458" s="14"/>
      <c r="W458" s="14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</row>
    <row r="459" ht="16.5" customHeight="1">
      <c r="A459" s="14"/>
      <c r="B459" s="14"/>
      <c r="C459" s="8"/>
      <c r="D459" s="14"/>
      <c r="E459" s="14"/>
      <c r="F459" s="14"/>
      <c r="G459" s="14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14"/>
      <c r="U459" s="14"/>
      <c r="V459" s="14"/>
      <c r="W459" s="14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</row>
    <row r="460" ht="16.5" customHeight="1">
      <c r="A460" s="14"/>
      <c r="B460" s="14"/>
      <c r="C460" s="8"/>
      <c r="D460" s="14"/>
      <c r="E460" s="14"/>
      <c r="F460" s="14"/>
      <c r="G460" s="14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14"/>
      <c r="U460" s="14"/>
      <c r="V460" s="14"/>
      <c r="W460" s="14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</row>
    <row r="461" ht="16.5" customHeight="1">
      <c r="A461" s="14"/>
      <c r="B461" s="14"/>
      <c r="C461" s="8"/>
      <c r="D461" s="14"/>
      <c r="E461" s="14"/>
      <c r="F461" s="14"/>
      <c r="G461" s="14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14"/>
      <c r="U461" s="14"/>
      <c r="V461" s="14"/>
      <c r="W461" s="14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</row>
    <row r="462" ht="16.5" customHeight="1">
      <c r="A462" s="14"/>
      <c r="B462" s="14"/>
      <c r="C462" s="8"/>
      <c r="D462" s="14"/>
      <c r="E462" s="14"/>
      <c r="F462" s="14"/>
      <c r="G462" s="14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14"/>
      <c r="U462" s="14"/>
      <c r="V462" s="14"/>
      <c r="W462" s="14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</row>
    <row r="463" ht="16.5" customHeight="1">
      <c r="A463" s="14"/>
      <c r="B463" s="14"/>
      <c r="C463" s="8"/>
      <c r="D463" s="14"/>
      <c r="E463" s="14"/>
      <c r="F463" s="14"/>
      <c r="G463" s="14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14"/>
      <c r="U463" s="14"/>
      <c r="V463" s="14"/>
      <c r="W463" s="14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</row>
    <row r="464" ht="16.5" customHeight="1">
      <c r="A464" s="14"/>
      <c r="B464" s="14"/>
      <c r="C464" s="8"/>
      <c r="D464" s="14"/>
      <c r="E464" s="14"/>
      <c r="F464" s="14"/>
      <c r="G464" s="14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14"/>
      <c r="U464" s="14"/>
      <c r="V464" s="14"/>
      <c r="W464" s="14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</row>
    <row r="465" ht="16.5" customHeight="1">
      <c r="A465" s="14"/>
      <c r="B465" s="14"/>
      <c r="C465" s="8"/>
      <c r="D465" s="14"/>
      <c r="E465" s="14"/>
      <c r="F465" s="14"/>
      <c r="G465" s="14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14"/>
      <c r="U465" s="14"/>
      <c r="V465" s="14"/>
      <c r="W465" s="14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</row>
    <row r="466" ht="16.5" customHeight="1">
      <c r="A466" s="14"/>
      <c r="B466" s="14"/>
      <c r="C466" s="8"/>
      <c r="D466" s="14"/>
      <c r="E466" s="14"/>
      <c r="F466" s="14"/>
      <c r="G466" s="14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14"/>
      <c r="U466" s="14"/>
      <c r="V466" s="14"/>
      <c r="W466" s="14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</row>
    <row r="467" ht="16.5" customHeight="1">
      <c r="A467" s="14"/>
      <c r="B467" s="14"/>
      <c r="C467" s="8"/>
      <c r="D467" s="14"/>
      <c r="E467" s="14"/>
      <c r="F467" s="14"/>
      <c r="G467" s="14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14"/>
      <c r="U467" s="14"/>
      <c r="V467" s="14"/>
      <c r="W467" s="14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</row>
    <row r="468" ht="16.5" customHeight="1">
      <c r="A468" s="14"/>
      <c r="B468" s="14"/>
      <c r="C468" s="8"/>
      <c r="D468" s="14"/>
      <c r="E468" s="14"/>
      <c r="F468" s="14"/>
      <c r="G468" s="14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14"/>
      <c r="U468" s="14"/>
      <c r="V468" s="14"/>
      <c r="W468" s="14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</row>
    <row r="469" ht="16.5" customHeight="1">
      <c r="A469" s="14"/>
      <c r="B469" s="14"/>
      <c r="C469" s="8"/>
      <c r="D469" s="14"/>
      <c r="E469" s="14"/>
      <c r="F469" s="14"/>
      <c r="G469" s="14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14"/>
      <c r="U469" s="14"/>
      <c r="V469" s="14"/>
      <c r="W469" s="14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</row>
    <row r="470" ht="16.5" customHeight="1">
      <c r="A470" s="14"/>
      <c r="B470" s="14"/>
      <c r="C470" s="8"/>
      <c r="D470" s="14"/>
      <c r="E470" s="14"/>
      <c r="F470" s="14"/>
      <c r="G470" s="14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14"/>
      <c r="U470" s="14"/>
      <c r="V470" s="14"/>
      <c r="W470" s="14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</row>
    <row r="471" ht="16.5" customHeight="1">
      <c r="A471" s="14"/>
      <c r="B471" s="14"/>
      <c r="C471" s="8"/>
      <c r="D471" s="14"/>
      <c r="E471" s="14"/>
      <c r="F471" s="14"/>
      <c r="G471" s="14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14"/>
      <c r="U471" s="14"/>
      <c r="V471" s="14"/>
      <c r="W471" s="14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</row>
    <row r="472" ht="16.5" customHeight="1">
      <c r="A472" s="14"/>
      <c r="B472" s="14"/>
      <c r="C472" s="8"/>
      <c r="D472" s="14"/>
      <c r="E472" s="14"/>
      <c r="F472" s="14"/>
      <c r="G472" s="14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14"/>
      <c r="U472" s="14"/>
      <c r="V472" s="14"/>
      <c r="W472" s="14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</row>
    <row r="473" ht="16.5" customHeight="1">
      <c r="A473" s="14"/>
      <c r="B473" s="14"/>
      <c r="C473" s="8"/>
      <c r="D473" s="14"/>
      <c r="E473" s="14"/>
      <c r="F473" s="14"/>
      <c r="G473" s="14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14"/>
      <c r="U473" s="14"/>
      <c r="V473" s="14"/>
      <c r="W473" s="14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</row>
    <row r="474" ht="16.5" customHeight="1">
      <c r="A474" s="14"/>
      <c r="B474" s="14"/>
      <c r="C474" s="8"/>
      <c r="D474" s="14"/>
      <c r="E474" s="14"/>
      <c r="F474" s="14"/>
      <c r="G474" s="14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14"/>
      <c r="U474" s="14"/>
      <c r="V474" s="14"/>
      <c r="W474" s="14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</row>
    <row r="475" ht="16.5" customHeight="1">
      <c r="A475" s="14"/>
      <c r="B475" s="14"/>
      <c r="C475" s="8"/>
      <c r="D475" s="14"/>
      <c r="E475" s="14"/>
      <c r="F475" s="14"/>
      <c r="G475" s="14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14"/>
      <c r="U475" s="14"/>
      <c r="V475" s="14"/>
      <c r="W475" s="14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</row>
    <row r="476" ht="16.5" customHeight="1">
      <c r="A476" s="14"/>
      <c r="B476" s="14"/>
      <c r="C476" s="8"/>
      <c r="D476" s="14"/>
      <c r="E476" s="14"/>
      <c r="F476" s="14"/>
      <c r="G476" s="14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14"/>
      <c r="U476" s="14"/>
      <c r="V476" s="14"/>
      <c r="W476" s="14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</row>
    <row r="477" ht="16.5" customHeight="1">
      <c r="A477" s="14"/>
      <c r="B477" s="14"/>
      <c r="C477" s="8"/>
      <c r="D477" s="14"/>
      <c r="E477" s="14"/>
      <c r="F477" s="14"/>
      <c r="G477" s="14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14"/>
      <c r="U477" s="14"/>
      <c r="V477" s="14"/>
      <c r="W477" s="14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</row>
    <row r="478" ht="16.5" customHeight="1">
      <c r="A478" s="14"/>
      <c r="B478" s="14"/>
      <c r="C478" s="8"/>
      <c r="D478" s="14"/>
      <c r="E478" s="14"/>
      <c r="F478" s="14"/>
      <c r="G478" s="14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14"/>
      <c r="U478" s="14"/>
      <c r="V478" s="14"/>
      <c r="W478" s="14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</row>
    <row r="479" ht="16.5" customHeight="1">
      <c r="A479" s="14"/>
      <c r="B479" s="14"/>
      <c r="C479" s="8"/>
      <c r="D479" s="14"/>
      <c r="E479" s="14"/>
      <c r="F479" s="14"/>
      <c r="G479" s="14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14"/>
      <c r="U479" s="14"/>
      <c r="V479" s="14"/>
      <c r="W479" s="14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</row>
    <row r="480" ht="16.5" customHeight="1">
      <c r="A480" s="14"/>
      <c r="B480" s="14"/>
      <c r="C480" s="8"/>
      <c r="D480" s="14"/>
      <c r="E480" s="14"/>
      <c r="F480" s="14"/>
      <c r="G480" s="14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14"/>
      <c r="U480" s="14"/>
      <c r="V480" s="14"/>
      <c r="W480" s="14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</row>
    <row r="481" ht="16.5" customHeight="1">
      <c r="A481" s="14"/>
      <c r="B481" s="14"/>
      <c r="C481" s="8"/>
      <c r="D481" s="14"/>
      <c r="E481" s="14"/>
      <c r="F481" s="14"/>
      <c r="G481" s="14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14"/>
      <c r="U481" s="14"/>
      <c r="V481" s="14"/>
      <c r="W481" s="14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</row>
    <row r="482" ht="16.5" customHeight="1">
      <c r="A482" s="14"/>
      <c r="B482" s="14"/>
      <c r="C482" s="8"/>
      <c r="D482" s="14"/>
      <c r="E482" s="14"/>
      <c r="F482" s="14"/>
      <c r="G482" s="14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14"/>
      <c r="U482" s="14"/>
      <c r="V482" s="14"/>
      <c r="W482" s="14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</row>
    <row r="483" ht="16.5" customHeight="1">
      <c r="A483" s="14"/>
      <c r="B483" s="14"/>
      <c r="C483" s="8"/>
      <c r="D483" s="14"/>
      <c r="E483" s="14"/>
      <c r="F483" s="14"/>
      <c r="G483" s="14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14"/>
      <c r="U483" s="14"/>
      <c r="V483" s="14"/>
      <c r="W483" s="14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</row>
    <row r="484" ht="16.5" customHeight="1">
      <c r="A484" s="14"/>
      <c r="B484" s="14"/>
      <c r="C484" s="8"/>
      <c r="D484" s="14"/>
      <c r="E484" s="14"/>
      <c r="F484" s="14"/>
      <c r="G484" s="14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14"/>
      <c r="U484" s="14"/>
      <c r="V484" s="14"/>
      <c r="W484" s="14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</row>
    <row r="485" ht="16.5" customHeight="1">
      <c r="A485" s="14"/>
      <c r="B485" s="14"/>
      <c r="C485" s="8"/>
      <c r="D485" s="14"/>
      <c r="E485" s="14"/>
      <c r="F485" s="14"/>
      <c r="G485" s="14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14"/>
      <c r="U485" s="14"/>
      <c r="V485" s="14"/>
      <c r="W485" s="14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</row>
    <row r="486" ht="16.5" customHeight="1">
      <c r="A486" s="14"/>
      <c r="B486" s="14"/>
      <c r="C486" s="8"/>
      <c r="D486" s="14"/>
      <c r="E486" s="14"/>
      <c r="F486" s="14"/>
      <c r="G486" s="14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14"/>
      <c r="U486" s="14"/>
      <c r="V486" s="14"/>
      <c r="W486" s="14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</row>
    <row r="487" ht="16.5" customHeight="1">
      <c r="A487" s="14"/>
      <c r="B487" s="14"/>
      <c r="C487" s="8"/>
      <c r="D487" s="14"/>
      <c r="E487" s="14"/>
      <c r="F487" s="14"/>
      <c r="G487" s="14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14"/>
      <c r="U487" s="14"/>
      <c r="V487" s="14"/>
      <c r="W487" s="14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</row>
    <row r="488" ht="16.5" customHeight="1">
      <c r="A488" s="14"/>
      <c r="B488" s="14"/>
      <c r="C488" s="8"/>
      <c r="D488" s="14"/>
      <c r="E488" s="14"/>
      <c r="F488" s="14"/>
      <c r="G488" s="14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14"/>
      <c r="U488" s="14"/>
      <c r="V488" s="14"/>
      <c r="W488" s="14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</row>
    <row r="489" ht="16.5" customHeight="1">
      <c r="A489" s="14"/>
      <c r="B489" s="14"/>
      <c r="C489" s="8"/>
      <c r="D489" s="14"/>
      <c r="E489" s="14"/>
      <c r="F489" s="14"/>
      <c r="G489" s="14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14"/>
      <c r="U489" s="14"/>
      <c r="V489" s="14"/>
      <c r="W489" s="14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</row>
    <row r="490" ht="16.5" customHeight="1">
      <c r="A490" s="14"/>
      <c r="B490" s="14"/>
      <c r="C490" s="8"/>
      <c r="D490" s="14"/>
      <c r="E490" s="14"/>
      <c r="F490" s="14"/>
      <c r="G490" s="14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14"/>
      <c r="U490" s="14"/>
      <c r="V490" s="14"/>
      <c r="W490" s="14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</row>
    <row r="491" ht="16.5" customHeight="1">
      <c r="A491" s="14"/>
      <c r="B491" s="14"/>
      <c r="C491" s="8"/>
      <c r="D491" s="14"/>
      <c r="E491" s="14"/>
      <c r="F491" s="14"/>
      <c r="G491" s="14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14"/>
      <c r="U491" s="14"/>
      <c r="V491" s="14"/>
      <c r="W491" s="14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</row>
    <row r="492" ht="16.5" customHeight="1">
      <c r="A492" s="14"/>
      <c r="B492" s="14"/>
      <c r="C492" s="8"/>
      <c r="D492" s="14"/>
      <c r="E492" s="14"/>
      <c r="F492" s="14"/>
      <c r="G492" s="14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14"/>
      <c r="U492" s="14"/>
      <c r="V492" s="14"/>
      <c r="W492" s="14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</row>
    <row r="493" ht="16.5" customHeight="1">
      <c r="A493" s="14"/>
      <c r="B493" s="14"/>
      <c r="C493" s="8"/>
      <c r="D493" s="14"/>
      <c r="E493" s="14"/>
      <c r="F493" s="14"/>
      <c r="G493" s="14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14"/>
      <c r="U493" s="14"/>
      <c r="V493" s="14"/>
      <c r="W493" s="14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</row>
    <row r="494" ht="16.5" customHeight="1">
      <c r="A494" s="14"/>
      <c r="B494" s="14"/>
      <c r="C494" s="8"/>
      <c r="D494" s="14"/>
      <c r="E494" s="14"/>
      <c r="F494" s="14"/>
      <c r="G494" s="14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14"/>
      <c r="U494" s="14"/>
      <c r="V494" s="14"/>
      <c r="W494" s="14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</row>
    <row r="495" ht="16.5" customHeight="1">
      <c r="A495" s="14"/>
      <c r="B495" s="14"/>
      <c r="C495" s="8"/>
      <c r="D495" s="14"/>
      <c r="E495" s="14"/>
      <c r="F495" s="14"/>
      <c r="G495" s="14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14"/>
      <c r="U495" s="14"/>
      <c r="V495" s="14"/>
      <c r="W495" s="14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</row>
    <row r="496" ht="16.5" customHeight="1">
      <c r="A496" s="14"/>
      <c r="B496" s="14"/>
      <c r="C496" s="8"/>
      <c r="D496" s="14"/>
      <c r="E496" s="14"/>
      <c r="F496" s="14"/>
      <c r="G496" s="14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14"/>
      <c r="U496" s="14"/>
      <c r="V496" s="14"/>
      <c r="W496" s="14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</row>
    <row r="497" ht="16.5" customHeight="1">
      <c r="A497" s="14"/>
      <c r="B497" s="14"/>
      <c r="C497" s="8"/>
      <c r="D497" s="14"/>
      <c r="E497" s="14"/>
      <c r="F497" s="14"/>
      <c r="G497" s="14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14"/>
      <c r="U497" s="14"/>
      <c r="V497" s="14"/>
      <c r="W497" s="14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</row>
    <row r="498" ht="16.5" customHeight="1">
      <c r="A498" s="14"/>
      <c r="B498" s="14"/>
      <c r="C498" s="8"/>
      <c r="D498" s="14"/>
      <c r="E498" s="14"/>
      <c r="F498" s="14"/>
      <c r="G498" s="14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14"/>
      <c r="U498" s="14"/>
      <c r="V498" s="14"/>
      <c r="W498" s="14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</row>
    <row r="499" ht="16.5" customHeight="1">
      <c r="A499" s="14"/>
      <c r="B499" s="14"/>
      <c r="C499" s="8"/>
      <c r="D499" s="14"/>
      <c r="E499" s="14"/>
      <c r="F499" s="14"/>
      <c r="G499" s="14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14"/>
      <c r="U499" s="14"/>
      <c r="V499" s="14"/>
      <c r="W499" s="14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</row>
    <row r="500" ht="16.5" customHeight="1">
      <c r="A500" s="14"/>
      <c r="B500" s="14"/>
      <c r="C500" s="8"/>
      <c r="D500" s="14"/>
      <c r="E500" s="14"/>
      <c r="F500" s="14"/>
      <c r="G500" s="14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14"/>
      <c r="U500" s="14"/>
      <c r="V500" s="14"/>
      <c r="W500" s="14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</row>
    <row r="501" ht="16.5" customHeight="1">
      <c r="A501" s="14"/>
      <c r="B501" s="14"/>
      <c r="C501" s="8"/>
      <c r="D501" s="14"/>
      <c r="E501" s="14"/>
      <c r="F501" s="14"/>
      <c r="G501" s="14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14"/>
      <c r="U501" s="14"/>
      <c r="V501" s="14"/>
      <c r="W501" s="14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</row>
    <row r="502" ht="16.5" customHeight="1">
      <c r="A502" s="14"/>
      <c r="B502" s="14"/>
      <c r="C502" s="8"/>
      <c r="D502" s="14"/>
      <c r="E502" s="14"/>
      <c r="F502" s="14"/>
      <c r="G502" s="14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14"/>
      <c r="U502" s="14"/>
      <c r="V502" s="14"/>
      <c r="W502" s="14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</row>
    <row r="503" ht="16.5" customHeight="1">
      <c r="A503" s="14"/>
      <c r="B503" s="14"/>
      <c r="C503" s="8"/>
      <c r="D503" s="14"/>
      <c r="E503" s="14"/>
      <c r="F503" s="14"/>
      <c r="G503" s="14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14"/>
      <c r="U503" s="14"/>
      <c r="V503" s="14"/>
      <c r="W503" s="14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</row>
    <row r="504" ht="16.5" customHeight="1">
      <c r="A504" s="14"/>
      <c r="B504" s="14"/>
      <c r="C504" s="8"/>
      <c r="D504" s="14"/>
      <c r="E504" s="14"/>
      <c r="F504" s="14"/>
      <c r="G504" s="14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14"/>
      <c r="U504" s="14"/>
      <c r="V504" s="14"/>
      <c r="W504" s="14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</row>
    <row r="505" ht="16.5" customHeight="1">
      <c r="A505" s="14"/>
      <c r="B505" s="14"/>
      <c r="C505" s="8"/>
      <c r="D505" s="14"/>
      <c r="E505" s="14"/>
      <c r="F505" s="14"/>
      <c r="G505" s="14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14"/>
      <c r="U505" s="14"/>
      <c r="V505" s="14"/>
      <c r="W505" s="14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</row>
    <row r="506" ht="16.5" customHeight="1">
      <c r="A506" s="14"/>
      <c r="B506" s="14"/>
      <c r="C506" s="8"/>
      <c r="D506" s="14"/>
      <c r="E506" s="14"/>
      <c r="F506" s="14"/>
      <c r="G506" s="14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14"/>
      <c r="U506" s="14"/>
      <c r="V506" s="14"/>
      <c r="W506" s="14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</row>
    <row r="507" ht="16.5" customHeight="1">
      <c r="A507" s="14"/>
      <c r="B507" s="14"/>
      <c r="C507" s="8"/>
      <c r="D507" s="14"/>
      <c r="E507" s="14"/>
      <c r="F507" s="14"/>
      <c r="G507" s="14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14"/>
      <c r="U507" s="14"/>
      <c r="V507" s="14"/>
      <c r="W507" s="14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</row>
    <row r="508" ht="16.5" customHeight="1">
      <c r="A508" s="14"/>
      <c r="B508" s="14"/>
      <c r="C508" s="8"/>
      <c r="D508" s="14"/>
      <c r="E508" s="14"/>
      <c r="F508" s="14"/>
      <c r="G508" s="14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14"/>
      <c r="U508" s="14"/>
      <c r="V508" s="14"/>
      <c r="W508" s="14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</row>
    <row r="509" ht="16.5" customHeight="1">
      <c r="A509" s="14"/>
      <c r="B509" s="14"/>
      <c r="C509" s="8"/>
      <c r="D509" s="14"/>
      <c r="E509" s="14"/>
      <c r="F509" s="14"/>
      <c r="G509" s="14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14"/>
      <c r="U509" s="14"/>
      <c r="V509" s="14"/>
      <c r="W509" s="14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</row>
    <row r="510" ht="16.5" customHeight="1">
      <c r="A510" s="14"/>
      <c r="B510" s="14"/>
      <c r="C510" s="8"/>
      <c r="D510" s="14"/>
      <c r="E510" s="14"/>
      <c r="F510" s="14"/>
      <c r="G510" s="14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14"/>
      <c r="U510" s="14"/>
      <c r="V510" s="14"/>
      <c r="W510" s="14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</row>
    <row r="511" ht="16.5" customHeight="1">
      <c r="A511" s="14"/>
      <c r="B511" s="14"/>
      <c r="C511" s="8"/>
      <c r="D511" s="14"/>
      <c r="E511" s="14"/>
      <c r="F511" s="14"/>
      <c r="G511" s="14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14"/>
      <c r="U511" s="14"/>
      <c r="V511" s="14"/>
      <c r="W511" s="14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</row>
    <row r="512" ht="16.5" customHeight="1">
      <c r="A512" s="14"/>
      <c r="B512" s="14"/>
      <c r="C512" s="8"/>
      <c r="D512" s="14"/>
      <c r="E512" s="14"/>
      <c r="F512" s="14"/>
      <c r="G512" s="14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14"/>
      <c r="U512" s="14"/>
      <c r="V512" s="14"/>
      <c r="W512" s="14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</row>
    <row r="513" ht="16.5" customHeight="1">
      <c r="A513" s="14"/>
      <c r="B513" s="14"/>
      <c r="C513" s="8"/>
      <c r="D513" s="14"/>
      <c r="E513" s="14"/>
      <c r="F513" s="14"/>
      <c r="G513" s="14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14"/>
      <c r="U513" s="14"/>
      <c r="V513" s="14"/>
      <c r="W513" s="14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</row>
    <row r="514" ht="16.5" customHeight="1">
      <c r="A514" s="14"/>
      <c r="B514" s="14"/>
      <c r="C514" s="8"/>
      <c r="D514" s="14"/>
      <c r="E514" s="14"/>
      <c r="F514" s="14"/>
      <c r="G514" s="14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14"/>
      <c r="U514" s="14"/>
      <c r="V514" s="14"/>
      <c r="W514" s="14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</row>
    <row r="515" ht="16.5" customHeight="1">
      <c r="A515" s="14"/>
      <c r="B515" s="14"/>
      <c r="C515" s="8"/>
      <c r="D515" s="14"/>
      <c r="E515" s="14"/>
      <c r="F515" s="14"/>
      <c r="G515" s="14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14"/>
      <c r="U515" s="14"/>
      <c r="V515" s="14"/>
      <c r="W515" s="14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</row>
    <row r="516" ht="16.5" customHeight="1">
      <c r="A516" s="14"/>
      <c r="B516" s="14"/>
      <c r="C516" s="8"/>
      <c r="D516" s="14"/>
      <c r="E516" s="14"/>
      <c r="F516" s="14"/>
      <c r="G516" s="14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14"/>
      <c r="U516" s="14"/>
      <c r="V516" s="14"/>
      <c r="W516" s="14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</row>
    <row r="517" ht="16.5" customHeight="1">
      <c r="A517" s="14"/>
      <c r="B517" s="14"/>
      <c r="C517" s="8"/>
      <c r="D517" s="14"/>
      <c r="E517" s="14"/>
      <c r="F517" s="14"/>
      <c r="G517" s="14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14"/>
      <c r="U517" s="14"/>
      <c r="V517" s="14"/>
      <c r="W517" s="14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</row>
    <row r="518" ht="16.5" customHeight="1">
      <c r="A518" s="14"/>
      <c r="B518" s="14"/>
      <c r="C518" s="8"/>
      <c r="D518" s="14"/>
      <c r="E518" s="14"/>
      <c r="F518" s="14"/>
      <c r="G518" s="14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14"/>
      <c r="U518" s="14"/>
      <c r="V518" s="14"/>
      <c r="W518" s="14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</row>
    <row r="519" ht="16.5" customHeight="1">
      <c r="A519" s="14"/>
      <c r="B519" s="14"/>
      <c r="C519" s="8"/>
      <c r="D519" s="14"/>
      <c r="E519" s="14"/>
      <c r="F519" s="14"/>
      <c r="G519" s="14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14"/>
      <c r="U519" s="14"/>
      <c r="V519" s="14"/>
      <c r="W519" s="14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</row>
    <row r="520" ht="16.5" customHeight="1">
      <c r="A520" s="14"/>
      <c r="B520" s="14"/>
      <c r="C520" s="8"/>
      <c r="D520" s="14"/>
      <c r="E520" s="14"/>
      <c r="F520" s="14"/>
      <c r="G520" s="14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14"/>
      <c r="U520" s="14"/>
      <c r="V520" s="14"/>
      <c r="W520" s="14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</row>
    <row r="521" ht="16.5" customHeight="1">
      <c r="A521" s="14"/>
      <c r="B521" s="14"/>
      <c r="C521" s="8"/>
      <c r="D521" s="14"/>
      <c r="E521" s="14"/>
      <c r="F521" s="14"/>
      <c r="G521" s="14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14"/>
      <c r="U521" s="14"/>
      <c r="V521" s="14"/>
      <c r="W521" s="14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</row>
    <row r="522" ht="16.5" customHeight="1">
      <c r="A522" s="14"/>
      <c r="B522" s="14"/>
      <c r="C522" s="8"/>
      <c r="D522" s="14"/>
      <c r="E522" s="14"/>
      <c r="F522" s="14"/>
      <c r="G522" s="14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14"/>
      <c r="U522" s="14"/>
      <c r="V522" s="14"/>
      <c r="W522" s="14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</row>
    <row r="523" ht="16.5" customHeight="1">
      <c r="A523" s="14"/>
      <c r="B523" s="14"/>
      <c r="C523" s="8"/>
      <c r="D523" s="14"/>
      <c r="E523" s="14"/>
      <c r="F523" s="14"/>
      <c r="G523" s="14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14"/>
      <c r="U523" s="14"/>
      <c r="V523" s="14"/>
      <c r="W523" s="14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</row>
    <row r="524" ht="16.5" customHeight="1">
      <c r="A524" s="14"/>
      <c r="B524" s="14"/>
      <c r="C524" s="8"/>
      <c r="D524" s="14"/>
      <c r="E524" s="14"/>
      <c r="F524" s="14"/>
      <c r="G524" s="14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14"/>
      <c r="U524" s="14"/>
      <c r="V524" s="14"/>
      <c r="W524" s="14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</row>
    <row r="525" ht="16.5" customHeight="1">
      <c r="A525" s="14"/>
      <c r="B525" s="14"/>
      <c r="C525" s="8"/>
      <c r="D525" s="14"/>
      <c r="E525" s="14"/>
      <c r="F525" s="14"/>
      <c r="G525" s="14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14"/>
      <c r="U525" s="14"/>
      <c r="V525" s="14"/>
      <c r="W525" s="14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</row>
    <row r="526" ht="16.5" customHeight="1">
      <c r="A526" s="14"/>
      <c r="B526" s="14"/>
      <c r="C526" s="8"/>
      <c r="D526" s="14"/>
      <c r="E526" s="14"/>
      <c r="F526" s="14"/>
      <c r="G526" s="14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14"/>
      <c r="U526" s="14"/>
      <c r="V526" s="14"/>
      <c r="W526" s="14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</row>
    <row r="527" ht="16.5" customHeight="1">
      <c r="A527" s="14"/>
      <c r="B527" s="14"/>
      <c r="C527" s="8"/>
      <c r="D527" s="14"/>
      <c r="E527" s="14"/>
      <c r="F527" s="14"/>
      <c r="G527" s="14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14"/>
      <c r="U527" s="14"/>
      <c r="V527" s="14"/>
      <c r="W527" s="14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</row>
    <row r="528" ht="16.5" customHeight="1">
      <c r="A528" s="14"/>
      <c r="B528" s="14"/>
      <c r="C528" s="8"/>
      <c r="D528" s="14"/>
      <c r="E528" s="14"/>
      <c r="F528" s="14"/>
      <c r="G528" s="14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14"/>
      <c r="U528" s="14"/>
      <c r="V528" s="14"/>
      <c r="W528" s="14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</row>
    <row r="529" ht="16.5" customHeight="1">
      <c r="A529" s="14"/>
      <c r="B529" s="14"/>
      <c r="C529" s="8"/>
      <c r="D529" s="14"/>
      <c r="E529" s="14"/>
      <c r="F529" s="14"/>
      <c r="G529" s="14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14"/>
      <c r="U529" s="14"/>
      <c r="V529" s="14"/>
      <c r="W529" s="14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</row>
    <row r="530" ht="16.5" customHeight="1">
      <c r="A530" s="14"/>
      <c r="B530" s="14"/>
      <c r="C530" s="8"/>
      <c r="D530" s="14"/>
      <c r="E530" s="14"/>
      <c r="F530" s="14"/>
      <c r="G530" s="14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14"/>
      <c r="U530" s="14"/>
      <c r="V530" s="14"/>
      <c r="W530" s="14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</row>
    <row r="531" ht="16.5" customHeight="1">
      <c r="A531" s="14"/>
      <c r="B531" s="14"/>
      <c r="C531" s="8"/>
      <c r="D531" s="14"/>
      <c r="E531" s="14"/>
      <c r="F531" s="14"/>
      <c r="G531" s="14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14"/>
      <c r="U531" s="14"/>
      <c r="V531" s="14"/>
      <c r="W531" s="14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</row>
    <row r="532" ht="16.5" customHeight="1">
      <c r="A532" s="14"/>
      <c r="B532" s="14"/>
      <c r="C532" s="8"/>
      <c r="D532" s="14"/>
      <c r="E532" s="14"/>
      <c r="F532" s="14"/>
      <c r="G532" s="14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14"/>
      <c r="U532" s="14"/>
      <c r="V532" s="14"/>
      <c r="W532" s="14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</row>
    <row r="533" ht="16.5" customHeight="1">
      <c r="A533" s="14"/>
      <c r="B533" s="14"/>
      <c r="C533" s="8"/>
      <c r="D533" s="14"/>
      <c r="E533" s="14"/>
      <c r="F533" s="14"/>
      <c r="G533" s="14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14"/>
      <c r="U533" s="14"/>
      <c r="V533" s="14"/>
      <c r="W533" s="14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</row>
    <row r="534" ht="16.5" customHeight="1">
      <c r="A534" s="14"/>
      <c r="B534" s="14"/>
      <c r="C534" s="8"/>
      <c r="D534" s="14"/>
      <c r="E534" s="14"/>
      <c r="F534" s="14"/>
      <c r="G534" s="14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14"/>
      <c r="U534" s="14"/>
      <c r="V534" s="14"/>
      <c r="W534" s="14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</row>
    <row r="535" ht="16.5" customHeight="1">
      <c r="A535" s="14"/>
      <c r="B535" s="14"/>
      <c r="C535" s="8"/>
      <c r="D535" s="14"/>
      <c r="E535" s="14"/>
      <c r="F535" s="14"/>
      <c r="G535" s="14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14"/>
      <c r="U535" s="14"/>
      <c r="V535" s="14"/>
      <c r="W535" s="14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</row>
    <row r="536" ht="16.5" customHeight="1">
      <c r="A536" s="14"/>
      <c r="B536" s="14"/>
      <c r="C536" s="8"/>
      <c r="D536" s="14"/>
      <c r="E536" s="14"/>
      <c r="F536" s="14"/>
      <c r="G536" s="14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14"/>
      <c r="U536" s="14"/>
      <c r="V536" s="14"/>
      <c r="W536" s="14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</row>
    <row r="537" ht="16.5" customHeight="1">
      <c r="A537" s="14"/>
      <c r="B537" s="14"/>
      <c r="C537" s="8"/>
      <c r="D537" s="14"/>
      <c r="E537" s="14"/>
      <c r="F537" s="14"/>
      <c r="G537" s="14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14"/>
      <c r="U537" s="14"/>
      <c r="V537" s="14"/>
      <c r="W537" s="14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</row>
    <row r="538" ht="16.5" customHeight="1">
      <c r="A538" s="14"/>
      <c r="B538" s="14"/>
      <c r="C538" s="8"/>
      <c r="D538" s="14"/>
      <c r="E538" s="14"/>
      <c r="F538" s="14"/>
      <c r="G538" s="14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14"/>
      <c r="U538" s="14"/>
      <c r="V538" s="14"/>
      <c r="W538" s="14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</row>
    <row r="539" ht="16.5" customHeight="1">
      <c r="A539" s="14"/>
      <c r="B539" s="14"/>
      <c r="C539" s="8"/>
      <c r="D539" s="14"/>
      <c r="E539" s="14"/>
      <c r="F539" s="14"/>
      <c r="G539" s="14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14"/>
      <c r="U539" s="14"/>
      <c r="V539" s="14"/>
      <c r="W539" s="14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</row>
    <row r="540" ht="16.5" customHeight="1">
      <c r="A540" s="14"/>
      <c r="B540" s="14"/>
      <c r="C540" s="8"/>
      <c r="D540" s="14"/>
      <c r="E540" s="14"/>
      <c r="F540" s="14"/>
      <c r="G540" s="14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14"/>
      <c r="U540" s="14"/>
      <c r="V540" s="14"/>
      <c r="W540" s="14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</row>
    <row r="541" ht="16.5" customHeight="1">
      <c r="A541" s="14"/>
      <c r="B541" s="14"/>
      <c r="C541" s="8"/>
      <c r="D541" s="14"/>
      <c r="E541" s="14"/>
      <c r="F541" s="14"/>
      <c r="G541" s="14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14"/>
      <c r="U541" s="14"/>
      <c r="V541" s="14"/>
      <c r="W541" s="14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</row>
    <row r="542" ht="16.5" customHeight="1">
      <c r="A542" s="14"/>
      <c r="B542" s="14"/>
      <c r="C542" s="8"/>
      <c r="D542" s="14"/>
      <c r="E542" s="14"/>
      <c r="F542" s="14"/>
      <c r="G542" s="14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14"/>
      <c r="U542" s="14"/>
      <c r="V542" s="14"/>
      <c r="W542" s="14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</row>
    <row r="543" ht="16.5" customHeight="1">
      <c r="A543" s="14"/>
      <c r="B543" s="14"/>
      <c r="C543" s="8"/>
      <c r="D543" s="14"/>
      <c r="E543" s="14"/>
      <c r="F543" s="14"/>
      <c r="G543" s="14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14"/>
      <c r="U543" s="14"/>
      <c r="V543" s="14"/>
      <c r="W543" s="14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</row>
    <row r="544" ht="16.5" customHeight="1">
      <c r="A544" s="14"/>
      <c r="B544" s="14"/>
      <c r="C544" s="8"/>
      <c r="D544" s="14"/>
      <c r="E544" s="14"/>
      <c r="F544" s="14"/>
      <c r="G544" s="14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14"/>
      <c r="U544" s="14"/>
      <c r="V544" s="14"/>
      <c r="W544" s="14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</row>
    <row r="545" ht="16.5" customHeight="1">
      <c r="A545" s="14"/>
      <c r="B545" s="14"/>
      <c r="C545" s="8"/>
      <c r="D545" s="14"/>
      <c r="E545" s="14"/>
      <c r="F545" s="14"/>
      <c r="G545" s="14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14"/>
      <c r="U545" s="14"/>
      <c r="V545" s="14"/>
      <c r="W545" s="14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</row>
    <row r="546" ht="16.5" customHeight="1">
      <c r="A546" s="14"/>
      <c r="B546" s="14"/>
      <c r="C546" s="8"/>
      <c r="D546" s="14"/>
      <c r="E546" s="14"/>
      <c r="F546" s="14"/>
      <c r="G546" s="14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14"/>
      <c r="U546" s="14"/>
      <c r="V546" s="14"/>
      <c r="W546" s="14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</row>
    <row r="547" ht="16.5" customHeight="1">
      <c r="A547" s="14"/>
      <c r="B547" s="14"/>
      <c r="C547" s="8"/>
      <c r="D547" s="14"/>
      <c r="E547" s="14"/>
      <c r="F547" s="14"/>
      <c r="G547" s="14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14"/>
      <c r="U547" s="14"/>
      <c r="V547" s="14"/>
      <c r="W547" s="14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</row>
    <row r="548" ht="16.5" customHeight="1">
      <c r="A548" s="14"/>
      <c r="B548" s="14"/>
      <c r="C548" s="8"/>
      <c r="D548" s="14"/>
      <c r="E548" s="14"/>
      <c r="F548" s="14"/>
      <c r="G548" s="14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14"/>
      <c r="U548" s="14"/>
      <c r="V548" s="14"/>
      <c r="W548" s="14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</row>
    <row r="549" ht="16.5" customHeight="1">
      <c r="A549" s="14"/>
      <c r="B549" s="14"/>
      <c r="C549" s="8"/>
      <c r="D549" s="14"/>
      <c r="E549" s="14"/>
      <c r="F549" s="14"/>
      <c r="G549" s="14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14"/>
      <c r="U549" s="14"/>
      <c r="V549" s="14"/>
      <c r="W549" s="14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</row>
    <row r="550" ht="16.5" customHeight="1">
      <c r="A550" s="14"/>
      <c r="B550" s="14"/>
      <c r="C550" s="8"/>
      <c r="D550" s="14"/>
      <c r="E550" s="14"/>
      <c r="F550" s="14"/>
      <c r="G550" s="14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14"/>
      <c r="U550" s="14"/>
      <c r="V550" s="14"/>
      <c r="W550" s="14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</row>
    <row r="551" ht="16.5" customHeight="1">
      <c r="A551" s="14"/>
      <c r="B551" s="14"/>
      <c r="C551" s="8"/>
      <c r="D551" s="14"/>
      <c r="E551" s="14"/>
      <c r="F551" s="14"/>
      <c r="G551" s="14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14"/>
      <c r="U551" s="14"/>
      <c r="V551" s="14"/>
      <c r="W551" s="14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</row>
    <row r="552" ht="16.5" customHeight="1">
      <c r="A552" s="14"/>
      <c r="B552" s="14"/>
      <c r="C552" s="8"/>
      <c r="D552" s="14"/>
      <c r="E552" s="14"/>
      <c r="F552" s="14"/>
      <c r="G552" s="14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14"/>
      <c r="U552" s="14"/>
      <c r="V552" s="14"/>
      <c r="W552" s="14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</row>
    <row r="553" ht="16.5" customHeight="1">
      <c r="A553" s="14"/>
      <c r="B553" s="14"/>
      <c r="C553" s="8"/>
      <c r="D553" s="14"/>
      <c r="E553" s="14"/>
      <c r="F553" s="14"/>
      <c r="G553" s="14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14"/>
      <c r="U553" s="14"/>
      <c r="V553" s="14"/>
      <c r="W553" s="14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</row>
    <row r="554" ht="16.5" customHeight="1">
      <c r="A554" s="14"/>
      <c r="B554" s="14"/>
      <c r="C554" s="8"/>
      <c r="D554" s="14"/>
      <c r="E554" s="14"/>
      <c r="F554" s="14"/>
      <c r="G554" s="14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14"/>
      <c r="U554" s="14"/>
      <c r="V554" s="14"/>
      <c r="W554" s="14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</row>
    <row r="555" ht="16.5" customHeight="1">
      <c r="A555" s="14"/>
      <c r="B555" s="14"/>
      <c r="C555" s="8"/>
      <c r="D555" s="14"/>
      <c r="E555" s="14"/>
      <c r="F555" s="14"/>
      <c r="G555" s="14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14"/>
      <c r="U555" s="14"/>
      <c r="V555" s="14"/>
      <c r="W555" s="14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</row>
    <row r="556" ht="16.5" customHeight="1">
      <c r="A556" s="14"/>
      <c r="B556" s="14"/>
      <c r="C556" s="8"/>
      <c r="D556" s="14"/>
      <c r="E556" s="14"/>
      <c r="F556" s="14"/>
      <c r="G556" s="14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14"/>
      <c r="U556" s="14"/>
      <c r="V556" s="14"/>
      <c r="W556" s="14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</row>
    <row r="557" ht="16.5" customHeight="1">
      <c r="A557" s="14"/>
      <c r="B557" s="14"/>
      <c r="C557" s="8"/>
      <c r="D557" s="14"/>
      <c r="E557" s="14"/>
      <c r="F557" s="14"/>
      <c r="G557" s="14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14"/>
      <c r="U557" s="14"/>
      <c r="V557" s="14"/>
      <c r="W557" s="14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</row>
    <row r="558" ht="16.5" customHeight="1">
      <c r="A558" s="14"/>
      <c r="B558" s="14"/>
      <c r="C558" s="8"/>
      <c r="D558" s="14"/>
      <c r="E558" s="14"/>
      <c r="F558" s="14"/>
      <c r="G558" s="14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14"/>
      <c r="U558" s="14"/>
      <c r="V558" s="14"/>
      <c r="W558" s="14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</row>
    <row r="559" ht="16.5" customHeight="1">
      <c r="A559" s="14"/>
      <c r="B559" s="14"/>
      <c r="C559" s="8"/>
      <c r="D559" s="14"/>
      <c r="E559" s="14"/>
      <c r="F559" s="14"/>
      <c r="G559" s="14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14"/>
      <c r="U559" s="14"/>
      <c r="V559" s="14"/>
      <c r="W559" s="14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</row>
    <row r="560" ht="16.5" customHeight="1">
      <c r="A560" s="14"/>
      <c r="B560" s="14"/>
      <c r="C560" s="8"/>
      <c r="D560" s="14"/>
      <c r="E560" s="14"/>
      <c r="F560" s="14"/>
      <c r="G560" s="14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14"/>
      <c r="U560" s="14"/>
      <c r="V560" s="14"/>
      <c r="W560" s="14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</row>
    <row r="561" ht="16.5" customHeight="1">
      <c r="A561" s="14"/>
      <c r="B561" s="14"/>
      <c r="C561" s="8"/>
      <c r="D561" s="14"/>
      <c r="E561" s="14"/>
      <c r="F561" s="14"/>
      <c r="G561" s="14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14"/>
      <c r="U561" s="14"/>
      <c r="V561" s="14"/>
      <c r="W561" s="14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</row>
    <row r="562" ht="16.5" customHeight="1">
      <c r="A562" s="14"/>
      <c r="B562" s="14"/>
      <c r="C562" s="8"/>
      <c r="D562" s="14"/>
      <c r="E562" s="14"/>
      <c r="F562" s="14"/>
      <c r="G562" s="14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14"/>
      <c r="U562" s="14"/>
      <c r="V562" s="14"/>
      <c r="W562" s="14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</row>
    <row r="563" ht="16.5" customHeight="1">
      <c r="A563" s="14"/>
      <c r="B563" s="14"/>
      <c r="C563" s="8"/>
      <c r="D563" s="14"/>
      <c r="E563" s="14"/>
      <c r="F563" s="14"/>
      <c r="G563" s="14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14"/>
      <c r="U563" s="14"/>
      <c r="V563" s="14"/>
      <c r="W563" s="14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</row>
    <row r="564" ht="16.5" customHeight="1">
      <c r="A564" s="14"/>
      <c r="B564" s="14"/>
      <c r="C564" s="8"/>
      <c r="D564" s="14"/>
      <c r="E564" s="14"/>
      <c r="F564" s="14"/>
      <c r="G564" s="14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14"/>
      <c r="U564" s="14"/>
      <c r="V564" s="14"/>
      <c r="W564" s="14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</row>
    <row r="565" ht="16.5" customHeight="1">
      <c r="A565" s="14"/>
      <c r="B565" s="14"/>
      <c r="C565" s="8"/>
      <c r="D565" s="14"/>
      <c r="E565" s="14"/>
      <c r="F565" s="14"/>
      <c r="G565" s="14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14"/>
      <c r="U565" s="14"/>
      <c r="V565" s="14"/>
      <c r="W565" s="14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</row>
    <row r="566" ht="16.5" customHeight="1">
      <c r="A566" s="14"/>
      <c r="B566" s="14"/>
      <c r="C566" s="8"/>
      <c r="D566" s="14"/>
      <c r="E566" s="14"/>
      <c r="F566" s="14"/>
      <c r="G566" s="14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14"/>
      <c r="U566" s="14"/>
      <c r="V566" s="14"/>
      <c r="W566" s="14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</row>
    <row r="567" ht="16.5" customHeight="1">
      <c r="A567" s="14"/>
      <c r="B567" s="14"/>
      <c r="C567" s="8"/>
      <c r="D567" s="14"/>
      <c r="E567" s="14"/>
      <c r="F567" s="14"/>
      <c r="G567" s="14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14"/>
      <c r="U567" s="14"/>
      <c r="V567" s="14"/>
      <c r="W567" s="14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</row>
    <row r="568" ht="16.5" customHeight="1">
      <c r="A568" s="14"/>
      <c r="B568" s="14"/>
      <c r="C568" s="8"/>
      <c r="D568" s="14"/>
      <c r="E568" s="14"/>
      <c r="F568" s="14"/>
      <c r="G568" s="14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14"/>
      <c r="U568" s="14"/>
      <c r="V568" s="14"/>
      <c r="W568" s="14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</row>
    <row r="569" ht="16.5" customHeight="1">
      <c r="A569" s="14"/>
      <c r="B569" s="14"/>
      <c r="C569" s="8"/>
      <c r="D569" s="14"/>
      <c r="E569" s="14"/>
      <c r="F569" s="14"/>
      <c r="G569" s="14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14"/>
      <c r="U569" s="14"/>
      <c r="V569" s="14"/>
      <c r="W569" s="14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</row>
    <row r="570" ht="16.5" customHeight="1">
      <c r="A570" s="14"/>
      <c r="B570" s="14"/>
      <c r="C570" s="8"/>
      <c r="D570" s="14"/>
      <c r="E570" s="14"/>
      <c r="F570" s="14"/>
      <c r="G570" s="14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14"/>
      <c r="U570" s="14"/>
      <c r="V570" s="14"/>
      <c r="W570" s="14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</row>
    <row r="571" ht="16.5" customHeight="1">
      <c r="A571" s="14"/>
      <c r="B571" s="14"/>
      <c r="C571" s="8"/>
      <c r="D571" s="14"/>
      <c r="E571" s="14"/>
      <c r="F571" s="14"/>
      <c r="G571" s="14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14"/>
      <c r="U571" s="14"/>
      <c r="V571" s="14"/>
      <c r="W571" s="14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</row>
    <row r="572" ht="16.5" customHeight="1">
      <c r="A572" s="14"/>
      <c r="B572" s="14"/>
      <c r="C572" s="8"/>
      <c r="D572" s="14"/>
      <c r="E572" s="14"/>
      <c r="F572" s="14"/>
      <c r="G572" s="14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14"/>
      <c r="U572" s="14"/>
      <c r="V572" s="14"/>
      <c r="W572" s="14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</row>
    <row r="573" ht="16.5" customHeight="1">
      <c r="A573" s="14"/>
      <c r="B573" s="14"/>
      <c r="C573" s="8"/>
      <c r="D573" s="14"/>
      <c r="E573" s="14"/>
      <c r="F573" s="14"/>
      <c r="G573" s="14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14"/>
      <c r="U573" s="14"/>
      <c r="V573" s="14"/>
      <c r="W573" s="14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</row>
    <row r="574" ht="16.5" customHeight="1">
      <c r="A574" s="14"/>
      <c r="B574" s="14"/>
      <c r="C574" s="8"/>
      <c r="D574" s="14"/>
      <c r="E574" s="14"/>
      <c r="F574" s="14"/>
      <c r="G574" s="14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14"/>
      <c r="U574" s="14"/>
      <c r="V574" s="14"/>
      <c r="W574" s="14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</row>
    <row r="575" ht="16.5" customHeight="1">
      <c r="A575" s="14"/>
      <c r="B575" s="14"/>
      <c r="C575" s="8"/>
      <c r="D575" s="14"/>
      <c r="E575" s="14"/>
      <c r="F575" s="14"/>
      <c r="G575" s="14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14"/>
      <c r="U575" s="14"/>
      <c r="V575" s="14"/>
      <c r="W575" s="14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</row>
    <row r="576" ht="16.5" customHeight="1">
      <c r="A576" s="14"/>
      <c r="B576" s="14"/>
      <c r="C576" s="8"/>
      <c r="D576" s="14"/>
      <c r="E576" s="14"/>
      <c r="F576" s="14"/>
      <c r="G576" s="14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14"/>
      <c r="U576" s="14"/>
      <c r="V576" s="14"/>
      <c r="W576" s="14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</row>
    <row r="577" ht="16.5" customHeight="1">
      <c r="A577" s="14"/>
      <c r="B577" s="14"/>
      <c r="C577" s="8"/>
      <c r="D577" s="14"/>
      <c r="E577" s="14"/>
      <c r="F577" s="14"/>
      <c r="G577" s="14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14"/>
      <c r="U577" s="14"/>
      <c r="V577" s="14"/>
      <c r="W577" s="14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</row>
    <row r="578" ht="16.5" customHeight="1">
      <c r="A578" s="14"/>
      <c r="B578" s="14"/>
      <c r="C578" s="8"/>
      <c r="D578" s="14"/>
      <c r="E578" s="14"/>
      <c r="F578" s="14"/>
      <c r="G578" s="14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14"/>
      <c r="U578" s="14"/>
      <c r="V578" s="14"/>
      <c r="W578" s="14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</row>
    <row r="579" ht="16.5" customHeight="1">
      <c r="A579" s="14"/>
      <c r="B579" s="14"/>
      <c r="C579" s="8"/>
      <c r="D579" s="14"/>
      <c r="E579" s="14"/>
      <c r="F579" s="14"/>
      <c r="G579" s="14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14"/>
      <c r="U579" s="14"/>
      <c r="V579" s="14"/>
      <c r="W579" s="14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</row>
    <row r="580" ht="16.5" customHeight="1">
      <c r="A580" s="14"/>
      <c r="B580" s="14"/>
      <c r="C580" s="8"/>
      <c r="D580" s="14"/>
      <c r="E580" s="14"/>
      <c r="F580" s="14"/>
      <c r="G580" s="14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14"/>
      <c r="U580" s="14"/>
      <c r="V580" s="14"/>
      <c r="W580" s="14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</row>
    <row r="581" ht="16.5" customHeight="1">
      <c r="A581" s="14"/>
      <c r="B581" s="14"/>
      <c r="C581" s="8"/>
      <c r="D581" s="14"/>
      <c r="E581" s="14"/>
      <c r="F581" s="14"/>
      <c r="G581" s="14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14"/>
      <c r="U581" s="14"/>
      <c r="V581" s="14"/>
      <c r="W581" s="14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</row>
    <row r="582" ht="16.5" customHeight="1">
      <c r="A582" s="14"/>
      <c r="B582" s="14"/>
      <c r="C582" s="8"/>
      <c r="D582" s="14"/>
      <c r="E582" s="14"/>
      <c r="F582" s="14"/>
      <c r="G582" s="14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14"/>
      <c r="U582" s="14"/>
      <c r="V582" s="14"/>
      <c r="W582" s="14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</row>
    <row r="583" ht="16.5" customHeight="1">
      <c r="A583" s="14"/>
      <c r="B583" s="14"/>
      <c r="C583" s="8"/>
      <c r="D583" s="14"/>
      <c r="E583" s="14"/>
      <c r="F583" s="14"/>
      <c r="G583" s="14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14"/>
      <c r="U583" s="14"/>
      <c r="V583" s="14"/>
      <c r="W583" s="14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</row>
    <row r="584" ht="16.5" customHeight="1">
      <c r="A584" s="14"/>
      <c r="B584" s="14"/>
      <c r="C584" s="8"/>
      <c r="D584" s="14"/>
      <c r="E584" s="14"/>
      <c r="F584" s="14"/>
      <c r="G584" s="14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14"/>
      <c r="U584" s="14"/>
      <c r="V584" s="14"/>
      <c r="W584" s="14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</row>
    <row r="585" ht="16.5" customHeight="1">
      <c r="A585" s="14"/>
      <c r="B585" s="14"/>
      <c r="C585" s="8"/>
      <c r="D585" s="14"/>
      <c r="E585" s="14"/>
      <c r="F585" s="14"/>
      <c r="G585" s="14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14"/>
      <c r="U585" s="14"/>
      <c r="V585" s="14"/>
      <c r="W585" s="14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</row>
    <row r="586" ht="16.5" customHeight="1">
      <c r="A586" s="14"/>
      <c r="B586" s="14"/>
      <c r="C586" s="8"/>
      <c r="D586" s="14"/>
      <c r="E586" s="14"/>
      <c r="F586" s="14"/>
      <c r="G586" s="14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14"/>
      <c r="U586" s="14"/>
      <c r="V586" s="14"/>
      <c r="W586" s="14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</row>
    <row r="587" ht="16.5" customHeight="1">
      <c r="A587" s="14"/>
      <c r="B587" s="14"/>
      <c r="C587" s="8"/>
      <c r="D587" s="14"/>
      <c r="E587" s="14"/>
      <c r="F587" s="14"/>
      <c r="G587" s="14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14"/>
      <c r="U587" s="14"/>
      <c r="V587" s="14"/>
      <c r="W587" s="14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</row>
    <row r="588" ht="16.5" customHeight="1">
      <c r="A588" s="14"/>
      <c r="B588" s="14"/>
      <c r="C588" s="8"/>
      <c r="D588" s="14"/>
      <c r="E588" s="14"/>
      <c r="F588" s="14"/>
      <c r="G588" s="14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14"/>
      <c r="U588" s="14"/>
      <c r="V588" s="14"/>
      <c r="W588" s="14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</row>
    <row r="589" ht="16.5" customHeight="1">
      <c r="A589" s="14"/>
      <c r="B589" s="14"/>
      <c r="C589" s="8"/>
      <c r="D589" s="14"/>
      <c r="E589" s="14"/>
      <c r="F589" s="14"/>
      <c r="G589" s="14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14"/>
      <c r="U589" s="14"/>
      <c r="V589" s="14"/>
      <c r="W589" s="14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</row>
    <row r="590" ht="16.5" customHeight="1">
      <c r="A590" s="14"/>
      <c r="B590" s="14"/>
      <c r="C590" s="8"/>
      <c r="D590" s="14"/>
      <c r="E590" s="14"/>
      <c r="F590" s="14"/>
      <c r="G590" s="14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14"/>
      <c r="U590" s="14"/>
      <c r="V590" s="14"/>
      <c r="W590" s="14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</row>
    <row r="591" ht="16.5" customHeight="1">
      <c r="A591" s="14"/>
      <c r="B591" s="14"/>
      <c r="C591" s="8"/>
      <c r="D591" s="14"/>
      <c r="E591" s="14"/>
      <c r="F591" s="14"/>
      <c r="G591" s="14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14"/>
      <c r="U591" s="14"/>
      <c r="V591" s="14"/>
      <c r="W591" s="14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</row>
    <row r="592" ht="16.5" customHeight="1">
      <c r="A592" s="14"/>
      <c r="B592" s="14"/>
      <c r="C592" s="8"/>
      <c r="D592" s="14"/>
      <c r="E592" s="14"/>
      <c r="F592" s="14"/>
      <c r="G592" s="14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14"/>
      <c r="U592" s="14"/>
      <c r="V592" s="14"/>
      <c r="W592" s="14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</row>
    <row r="593" ht="16.5" customHeight="1">
      <c r="A593" s="14"/>
      <c r="B593" s="14"/>
      <c r="C593" s="8"/>
      <c r="D593" s="14"/>
      <c r="E593" s="14"/>
      <c r="F593" s="14"/>
      <c r="G593" s="14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14"/>
      <c r="U593" s="14"/>
      <c r="V593" s="14"/>
      <c r="W593" s="14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</row>
    <row r="594" ht="16.5" customHeight="1">
      <c r="A594" s="14"/>
      <c r="B594" s="14"/>
      <c r="C594" s="8"/>
      <c r="D594" s="14"/>
      <c r="E594" s="14"/>
      <c r="F594" s="14"/>
      <c r="G594" s="14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14"/>
      <c r="U594" s="14"/>
      <c r="V594" s="14"/>
      <c r="W594" s="14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</row>
    <row r="595" ht="16.5" customHeight="1">
      <c r="A595" s="14"/>
      <c r="B595" s="14"/>
      <c r="C595" s="8"/>
      <c r="D595" s="14"/>
      <c r="E595" s="14"/>
      <c r="F595" s="14"/>
      <c r="G595" s="14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14"/>
      <c r="U595" s="14"/>
      <c r="V595" s="14"/>
      <c r="W595" s="14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</row>
    <row r="596" ht="16.5" customHeight="1">
      <c r="A596" s="14"/>
      <c r="B596" s="14"/>
      <c r="C596" s="8"/>
      <c r="D596" s="14"/>
      <c r="E596" s="14"/>
      <c r="F596" s="14"/>
      <c r="G596" s="14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14"/>
      <c r="U596" s="14"/>
      <c r="V596" s="14"/>
      <c r="W596" s="14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</row>
    <row r="597" ht="16.5" customHeight="1">
      <c r="A597" s="14"/>
      <c r="B597" s="14"/>
      <c r="C597" s="8"/>
      <c r="D597" s="14"/>
      <c r="E597" s="14"/>
      <c r="F597" s="14"/>
      <c r="G597" s="14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14"/>
      <c r="U597" s="14"/>
      <c r="V597" s="14"/>
      <c r="W597" s="14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</row>
    <row r="598" ht="16.5" customHeight="1">
      <c r="A598" s="14"/>
      <c r="B598" s="14"/>
      <c r="C598" s="8"/>
      <c r="D598" s="14"/>
      <c r="E598" s="14"/>
      <c r="F598" s="14"/>
      <c r="G598" s="14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14"/>
      <c r="U598" s="14"/>
      <c r="V598" s="14"/>
      <c r="W598" s="14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</row>
    <row r="599" ht="16.5" customHeight="1">
      <c r="A599" s="14"/>
      <c r="B599" s="14"/>
      <c r="C599" s="8"/>
      <c r="D599" s="14"/>
      <c r="E599" s="14"/>
      <c r="F599" s="14"/>
      <c r="G599" s="14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14"/>
      <c r="U599" s="14"/>
      <c r="V599" s="14"/>
      <c r="W599" s="14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</row>
    <row r="600" ht="16.5" customHeight="1">
      <c r="A600" s="14"/>
      <c r="B600" s="14"/>
      <c r="C600" s="8"/>
      <c r="D600" s="14"/>
      <c r="E600" s="14"/>
      <c r="F600" s="14"/>
      <c r="G600" s="14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14"/>
      <c r="U600" s="14"/>
      <c r="V600" s="14"/>
      <c r="W600" s="14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</row>
    <row r="601" ht="16.5" customHeight="1">
      <c r="A601" s="14"/>
      <c r="B601" s="14"/>
      <c r="C601" s="8"/>
      <c r="D601" s="14"/>
      <c r="E601" s="14"/>
      <c r="F601" s="14"/>
      <c r="G601" s="14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14"/>
      <c r="U601" s="14"/>
      <c r="V601" s="14"/>
      <c r="W601" s="14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</row>
    <row r="602" ht="16.5" customHeight="1">
      <c r="A602" s="14"/>
      <c r="B602" s="14"/>
      <c r="C602" s="8"/>
      <c r="D602" s="14"/>
      <c r="E602" s="14"/>
      <c r="F602" s="14"/>
      <c r="G602" s="14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14"/>
      <c r="U602" s="14"/>
      <c r="V602" s="14"/>
      <c r="W602" s="14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</row>
    <row r="603" ht="16.5" customHeight="1">
      <c r="A603" s="14"/>
      <c r="B603" s="14"/>
      <c r="C603" s="8"/>
      <c r="D603" s="14"/>
      <c r="E603" s="14"/>
      <c r="F603" s="14"/>
      <c r="G603" s="14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14"/>
      <c r="U603" s="14"/>
      <c r="V603" s="14"/>
      <c r="W603" s="14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</row>
    <row r="604" ht="16.5" customHeight="1">
      <c r="A604" s="14"/>
      <c r="B604" s="14"/>
      <c r="C604" s="8"/>
      <c r="D604" s="14"/>
      <c r="E604" s="14"/>
      <c r="F604" s="14"/>
      <c r="G604" s="14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14"/>
      <c r="U604" s="14"/>
      <c r="V604" s="14"/>
      <c r="W604" s="14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</row>
    <row r="605" ht="16.5" customHeight="1">
      <c r="A605" s="14"/>
      <c r="B605" s="14"/>
      <c r="C605" s="8"/>
      <c r="D605" s="14"/>
      <c r="E605" s="14"/>
      <c r="F605" s="14"/>
      <c r="G605" s="14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14"/>
      <c r="U605" s="14"/>
      <c r="V605" s="14"/>
      <c r="W605" s="14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</row>
    <row r="606" ht="16.5" customHeight="1">
      <c r="A606" s="14"/>
      <c r="B606" s="14"/>
      <c r="C606" s="8"/>
      <c r="D606" s="14"/>
      <c r="E606" s="14"/>
      <c r="F606" s="14"/>
      <c r="G606" s="14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14"/>
      <c r="U606" s="14"/>
      <c r="V606" s="14"/>
      <c r="W606" s="14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</row>
    <row r="607" ht="16.5" customHeight="1">
      <c r="A607" s="14"/>
      <c r="B607" s="14"/>
      <c r="C607" s="8"/>
      <c r="D607" s="14"/>
      <c r="E607" s="14"/>
      <c r="F607" s="14"/>
      <c r="G607" s="14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14"/>
      <c r="U607" s="14"/>
      <c r="V607" s="14"/>
      <c r="W607" s="14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</row>
    <row r="608" ht="16.5" customHeight="1">
      <c r="A608" s="14"/>
      <c r="B608" s="14"/>
      <c r="C608" s="8"/>
      <c r="D608" s="14"/>
      <c r="E608" s="14"/>
      <c r="F608" s="14"/>
      <c r="G608" s="14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14"/>
      <c r="U608" s="14"/>
      <c r="V608" s="14"/>
      <c r="W608" s="14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</row>
    <row r="609" ht="16.5" customHeight="1">
      <c r="A609" s="14"/>
      <c r="B609" s="14"/>
      <c r="C609" s="8"/>
      <c r="D609" s="14"/>
      <c r="E609" s="14"/>
      <c r="F609" s="14"/>
      <c r="G609" s="14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14"/>
      <c r="U609" s="14"/>
      <c r="V609" s="14"/>
      <c r="W609" s="14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</row>
    <row r="610" ht="16.5" customHeight="1">
      <c r="A610" s="14"/>
      <c r="B610" s="14"/>
      <c r="C610" s="8"/>
      <c r="D610" s="14"/>
      <c r="E610" s="14"/>
      <c r="F610" s="14"/>
      <c r="G610" s="14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14"/>
      <c r="U610" s="14"/>
      <c r="V610" s="14"/>
      <c r="W610" s="14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</row>
    <row r="611" ht="16.5" customHeight="1">
      <c r="A611" s="14"/>
      <c r="B611" s="14"/>
      <c r="C611" s="8"/>
      <c r="D611" s="14"/>
      <c r="E611" s="14"/>
      <c r="F611" s="14"/>
      <c r="G611" s="14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14"/>
      <c r="U611" s="14"/>
      <c r="V611" s="14"/>
      <c r="W611" s="14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</row>
    <row r="612" ht="16.5" customHeight="1">
      <c r="A612" s="14"/>
      <c r="B612" s="14"/>
      <c r="C612" s="8"/>
      <c r="D612" s="14"/>
      <c r="E612" s="14"/>
      <c r="F612" s="14"/>
      <c r="G612" s="14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14"/>
      <c r="U612" s="14"/>
      <c r="V612" s="14"/>
      <c r="W612" s="14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</row>
    <row r="613" ht="16.5" customHeight="1">
      <c r="A613" s="14"/>
      <c r="B613" s="14"/>
      <c r="C613" s="8"/>
      <c r="D613" s="14"/>
      <c r="E613" s="14"/>
      <c r="F613" s="14"/>
      <c r="G613" s="14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14"/>
      <c r="U613" s="14"/>
      <c r="V613" s="14"/>
      <c r="W613" s="14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</row>
    <row r="614" ht="16.5" customHeight="1">
      <c r="A614" s="14"/>
      <c r="B614" s="14"/>
      <c r="C614" s="8"/>
      <c r="D614" s="14"/>
      <c r="E614" s="14"/>
      <c r="F614" s="14"/>
      <c r="G614" s="14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14"/>
      <c r="U614" s="14"/>
      <c r="V614" s="14"/>
      <c r="W614" s="14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</row>
    <row r="615" ht="16.5" customHeight="1">
      <c r="A615" s="14"/>
      <c r="B615" s="14"/>
      <c r="C615" s="8"/>
      <c r="D615" s="14"/>
      <c r="E615" s="14"/>
      <c r="F615" s="14"/>
      <c r="G615" s="14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14"/>
      <c r="U615" s="14"/>
      <c r="V615" s="14"/>
      <c r="W615" s="14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</row>
    <row r="616" ht="16.5" customHeight="1">
      <c r="A616" s="14"/>
      <c r="B616" s="14"/>
      <c r="C616" s="8"/>
      <c r="D616" s="14"/>
      <c r="E616" s="14"/>
      <c r="F616" s="14"/>
      <c r="G616" s="14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14"/>
      <c r="U616" s="14"/>
      <c r="V616" s="14"/>
      <c r="W616" s="14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</row>
    <row r="617" ht="16.5" customHeight="1">
      <c r="A617" s="14"/>
      <c r="B617" s="14"/>
      <c r="C617" s="8"/>
      <c r="D617" s="14"/>
      <c r="E617" s="14"/>
      <c r="F617" s="14"/>
      <c r="G617" s="14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14"/>
      <c r="U617" s="14"/>
      <c r="V617" s="14"/>
      <c r="W617" s="14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</row>
    <row r="618" ht="16.5" customHeight="1">
      <c r="A618" s="14"/>
      <c r="B618" s="14"/>
      <c r="C618" s="8"/>
      <c r="D618" s="14"/>
      <c r="E618" s="14"/>
      <c r="F618" s="14"/>
      <c r="G618" s="14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14"/>
      <c r="U618" s="14"/>
      <c r="V618" s="14"/>
      <c r="W618" s="14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</row>
    <row r="619" ht="16.5" customHeight="1">
      <c r="A619" s="14"/>
      <c r="B619" s="14"/>
      <c r="C619" s="8"/>
      <c r="D619" s="14"/>
      <c r="E619" s="14"/>
      <c r="F619" s="14"/>
      <c r="G619" s="14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14"/>
      <c r="U619" s="14"/>
      <c r="V619" s="14"/>
      <c r="W619" s="14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</row>
    <row r="620" ht="16.5" customHeight="1">
      <c r="A620" s="14"/>
      <c r="B620" s="14"/>
      <c r="C620" s="8"/>
      <c r="D620" s="14"/>
      <c r="E620" s="14"/>
      <c r="F620" s="14"/>
      <c r="G620" s="14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14"/>
      <c r="U620" s="14"/>
      <c r="V620" s="14"/>
      <c r="W620" s="14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</row>
    <row r="621" ht="16.5" customHeight="1">
      <c r="A621" s="14"/>
      <c r="B621" s="14"/>
      <c r="C621" s="8"/>
      <c r="D621" s="14"/>
      <c r="E621" s="14"/>
      <c r="F621" s="14"/>
      <c r="G621" s="14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14"/>
      <c r="U621" s="14"/>
      <c r="V621" s="14"/>
      <c r="W621" s="14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</row>
    <row r="622" ht="16.5" customHeight="1">
      <c r="A622" s="14"/>
      <c r="B622" s="14"/>
      <c r="C622" s="8"/>
      <c r="D622" s="14"/>
      <c r="E622" s="14"/>
      <c r="F622" s="14"/>
      <c r="G622" s="14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14"/>
      <c r="U622" s="14"/>
      <c r="V622" s="14"/>
      <c r="W622" s="14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</row>
    <row r="623" ht="16.5" customHeight="1">
      <c r="A623" s="14"/>
      <c r="B623" s="14"/>
      <c r="C623" s="8"/>
      <c r="D623" s="14"/>
      <c r="E623" s="14"/>
      <c r="F623" s="14"/>
      <c r="G623" s="14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14"/>
      <c r="U623" s="14"/>
      <c r="V623" s="14"/>
      <c r="W623" s="14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</row>
    <row r="624" ht="16.5" customHeight="1">
      <c r="A624" s="14"/>
      <c r="B624" s="14"/>
      <c r="C624" s="8"/>
      <c r="D624" s="14"/>
      <c r="E624" s="14"/>
      <c r="F624" s="14"/>
      <c r="G624" s="14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14"/>
      <c r="U624" s="14"/>
      <c r="V624" s="14"/>
      <c r="W624" s="14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</row>
    <row r="625" ht="16.5" customHeight="1">
      <c r="A625" s="14"/>
      <c r="B625" s="14"/>
      <c r="C625" s="8"/>
      <c r="D625" s="14"/>
      <c r="E625" s="14"/>
      <c r="F625" s="14"/>
      <c r="G625" s="14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14"/>
      <c r="U625" s="14"/>
      <c r="V625" s="14"/>
      <c r="W625" s="14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</row>
    <row r="626" ht="16.5" customHeight="1">
      <c r="A626" s="14"/>
      <c r="B626" s="14"/>
      <c r="C626" s="8"/>
      <c r="D626" s="14"/>
      <c r="E626" s="14"/>
      <c r="F626" s="14"/>
      <c r="G626" s="14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14"/>
      <c r="U626" s="14"/>
      <c r="V626" s="14"/>
      <c r="W626" s="14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</row>
    <row r="627" ht="16.5" customHeight="1">
      <c r="A627" s="14"/>
      <c r="B627" s="14"/>
      <c r="C627" s="8"/>
      <c r="D627" s="14"/>
      <c r="E627" s="14"/>
      <c r="F627" s="14"/>
      <c r="G627" s="14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14"/>
      <c r="U627" s="14"/>
      <c r="V627" s="14"/>
      <c r="W627" s="14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</row>
    <row r="628" ht="16.5" customHeight="1">
      <c r="A628" s="14"/>
      <c r="B628" s="14"/>
      <c r="C628" s="8"/>
      <c r="D628" s="14"/>
      <c r="E628" s="14"/>
      <c r="F628" s="14"/>
      <c r="G628" s="14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14"/>
      <c r="U628" s="14"/>
      <c r="V628" s="14"/>
      <c r="W628" s="14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</row>
    <row r="629" ht="16.5" customHeight="1">
      <c r="A629" s="14"/>
      <c r="B629" s="14"/>
      <c r="C629" s="8"/>
      <c r="D629" s="14"/>
      <c r="E629" s="14"/>
      <c r="F629" s="14"/>
      <c r="G629" s="14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14"/>
      <c r="U629" s="14"/>
      <c r="V629" s="14"/>
      <c r="W629" s="14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</row>
    <row r="630" ht="16.5" customHeight="1">
      <c r="A630" s="14"/>
      <c r="B630" s="14"/>
      <c r="C630" s="8"/>
      <c r="D630" s="14"/>
      <c r="E630" s="14"/>
      <c r="F630" s="14"/>
      <c r="G630" s="14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14"/>
      <c r="U630" s="14"/>
      <c r="V630" s="14"/>
      <c r="W630" s="14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</row>
    <row r="631" ht="16.5" customHeight="1">
      <c r="A631" s="14"/>
      <c r="B631" s="14"/>
      <c r="C631" s="8"/>
      <c r="D631" s="14"/>
      <c r="E631" s="14"/>
      <c r="F631" s="14"/>
      <c r="G631" s="14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14"/>
      <c r="U631" s="14"/>
      <c r="V631" s="14"/>
      <c r="W631" s="14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</row>
    <row r="632" ht="16.5" customHeight="1">
      <c r="A632" s="14"/>
      <c r="B632" s="14"/>
      <c r="C632" s="8"/>
      <c r="D632" s="14"/>
      <c r="E632" s="14"/>
      <c r="F632" s="14"/>
      <c r="G632" s="14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14"/>
      <c r="U632" s="14"/>
      <c r="V632" s="14"/>
      <c r="W632" s="14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</row>
    <row r="633" ht="16.5" customHeight="1">
      <c r="A633" s="14"/>
      <c r="B633" s="14"/>
      <c r="C633" s="8"/>
      <c r="D633" s="14"/>
      <c r="E633" s="14"/>
      <c r="F633" s="14"/>
      <c r="G633" s="14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14"/>
      <c r="U633" s="14"/>
      <c r="V633" s="14"/>
      <c r="W633" s="14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</row>
    <row r="634" ht="16.5" customHeight="1">
      <c r="A634" s="14"/>
      <c r="B634" s="14"/>
      <c r="C634" s="8"/>
      <c r="D634" s="14"/>
      <c r="E634" s="14"/>
      <c r="F634" s="14"/>
      <c r="G634" s="14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14"/>
      <c r="U634" s="14"/>
      <c r="V634" s="14"/>
      <c r="W634" s="14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</row>
    <row r="635" ht="16.5" customHeight="1">
      <c r="A635" s="14"/>
      <c r="B635" s="14"/>
      <c r="C635" s="8"/>
      <c r="D635" s="14"/>
      <c r="E635" s="14"/>
      <c r="F635" s="14"/>
      <c r="G635" s="14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14"/>
      <c r="U635" s="14"/>
      <c r="V635" s="14"/>
      <c r="W635" s="14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</row>
    <row r="636" ht="16.5" customHeight="1">
      <c r="A636" s="14"/>
      <c r="B636" s="14"/>
      <c r="C636" s="8"/>
      <c r="D636" s="14"/>
      <c r="E636" s="14"/>
      <c r="F636" s="14"/>
      <c r="G636" s="14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14"/>
      <c r="U636" s="14"/>
      <c r="V636" s="14"/>
      <c r="W636" s="14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</row>
    <row r="637" ht="16.5" customHeight="1">
      <c r="A637" s="14"/>
      <c r="B637" s="14"/>
      <c r="C637" s="8"/>
      <c r="D637" s="14"/>
      <c r="E637" s="14"/>
      <c r="F637" s="14"/>
      <c r="G637" s="14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14"/>
      <c r="U637" s="14"/>
      <c r="V637" s="14"/>
      <c r="W637" s="14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</row>
    <row r="638" ht="16.5" customHeight="1">
      <c r="A638" s="14"/>
      <c r="B638" s="14"/>
      <c r="C638" s="8"/>
      <c r="D638" s="14"/>
      <c r="E638" s="14"/>
      <c r="F638" s="14"/>
      <c r="G638" s="14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14"/>
      <c r="U638" s="14"/>
      <c r="V638" s="14"/>
      <c r="W638" s="14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</row>
    <row r="639" ht="16.5" customHeight="1">
      <c r="A639" s="14"/>
      <c r="B639" s="14"/>
      <c r="C639" s="8"/>
      <c r="D639" s="14"/>
      <c r="E639" s="14"/>
      <c r="F639" s="14"/>
      <c r="G639" s="14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14"/>
      <c r="U639" s="14"/>
      <c r="V639" s="14"/>
      <c r="W639" s="14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</row>
    <row r="640" ht="16.5" customHeight="1">
      <c r="A640" s="14"/>
      <c r="B640" s="14"/>
      <c r="C640" s="8"/>
      <c r="D640" s="14"/>
      <c r="E640" s="14"/>
      <c r="F640" s="14"/>
      <c r="G640" s="14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14"/>
      <c r="U640" s="14"/>
      <c r="V640" s="14"/>
      <c r="W640" s="14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</row>
    <row r="641" ht="16.5" customHeight="1">
      <c r="A641" s="14"/>
      <c r="B641" s="14"/>
      <c r="C641" s="8"/>
      <c r="D641" s="14"/>
      <c r="E641" s="14"/>
      <c r="F641" s="14"/>
      <c r="G641" s="14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14"/>
      <c r="U641" s="14"/>
      <c r="V641" s="14"/>
      <c r="W641" s="14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</row>
    <row r="642" ht="16.5" customHeight="1">
      <c r="A642" s="14"/>
      <c r="B642" s="14"/>
      <c r="C642" s="8"/>
      <c r="D642" s="14"/>
      <c r="E642" s="14"/>
      <c r="F642" s="14"/>
      <c r="G642" s="14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14"/>
      <c r="U642" s="14"/>
      <c r="V642" s="14"/>
      <c r="W642" s="14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</row>
    <row r="643" ht="16.5" customHeight="1">
      <c r="A643" s="14"/>
      <c r="B643" s="14"/>
      <c r="C643" s="8"/>
      <c r="D643" s="14"/>
      <c r="E643" s="14"/>
      <c r="F643" s="14"/>
      <c r="G643" s="14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14"/>
      <c r="U643" s="14"/>
      <c r="V643" s="14"/>
      <c r="W643" s="14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</row>
    <row r="644" ht="16.5" customHeight="1">
      <c r="A644" s="14"/>
      <c r="B644" s="14"/>
      <c r="C644" s="8"/>
      <c r="D644" s="14"/>
      <c r="E644" s="14"/>
      <c r="F644" s="14"/>
      <c r="G644" s="14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14"/>
      <c r="U644" s="14"/>
      <c r="V644" s="14"/>
      <c r="W644" s="14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</row>
    <row r="645" ht="16.5" customHeight="1">
      <c r="A645" s="14"/>
      <c r="B645" s="14"/>
      <c r="C645" s="8"/>
      <c r="D645" s="14"/>
      <c r="E645" s="14"/>
      <c r="F645" s="14"/>
      <c r="G645" s="14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14"/>
      <c r="U645" s="14"/>
      <c r="V645" s="14"/>
      <c r="W645" s="14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</row>
    <row r="646" ht="16.5" customHeight="1">
      <c r="A646" s="14"/>
      <c r="B646" s="14"/>
      <c r="C646" s="8"/>
      <c r="D646" s="14"/>
      <c r="E646" s="14"/>
      <c r="F646" s="14"/>
      <c r="G646" s="14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14"/>
      <c r="U646" s="14"/>
      <c r="V646" s="14"/>
      <c r="W646" s="14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</row>
    <row r="647" ht="16.5" customHeight="1">
      <c r="A647" s="14"/>
      <c r="B647" s="14"/>
      <c r="C647" s="8"/>
      <c r="D647" s="14"/>
      <c r="E647" s="14"/>
      <c r="F647" s="14"/>
      <c r="G647" s="14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14"/>
      <c r="U647" s="14"/>
      <c r="V647" s="14"/>
      <c r="W647" s="14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</row>
    <row r="648" ht="16.5" customHeight="1">
      <c r="A648" s="14"/>
      <c r="B648" s="14"/>
      <c r="C648" s="8"/>
      <c r="D648" s="14"/>
      <c r="E648" s="14"/>
      <c r="F648" s="14"/>
      <c r="G648" s="14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14"/>
      <c r="U648" s="14"/>
      <c r="V648" s="14"/>
      <c r="W648" s="14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</row>
    <row r="649" ht="16.5" customHeight="1">
      <c r="A649" s="14"/>
      <c r="B649" s="14"/>
      <c r="C649" s="8"/>
      <c r="D649" s="14"/>
      <c r="E649" s="14"/>
      <c r="F649" s="14"/>
      <c r="G649" s="14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14"/>
      <c r="U649" s="14"/>
      <c r="V649" s="14"/>
      <c r="W649" s="14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</row>
    <row r="650" ht="16.5" customHeight="1">
      <c r="A650" s="14"/>
      <c r="B650" s="14"/>
      <c r="C650" s="8"/>
      <c r="D650" s="14"/>
      <c r="E650" s="14"/>
      <c r="F650" s="14"/>
      <c r="G650" s="14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14"/>
      <c r="U650" s="14"/>
      <c r="V650" s="14"/>
      <c r="W650" s="14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</row>
    <row r="651" ht="16.5" customHeight="1">
      <c r="A651" s="14"/>
      <c r="B651" s="14"/>
      <c r="C651" s="8"/>
      <c r="D651" s="14"/>
      <c r="E651" s="14"/>
      <c r="F651" s="14"/>
      <c r="G651" s="14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14"/>
      <c r="U651" s="14"/>
      <c r="V651" s="14"/>
      <c r="W651" s="14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</row>
    <row r="652" ht="16.5" customHeight="1">
      <c r="A652" s="14"/>
      <c r="B652" s="14"/>
      <c r="C652" s="8"/>
      <c r="D652" s="14"/>
      <c r="E652" s="14"/>
      <c r="F652" s="14"/>
      <c r="G652" s="14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14"/>
      <c r="U652" s="14"/>
      <c r="V652" s="14"/>
      <c r="W652" s="14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</row>
    <row r="653" ht="16.5" customHeight="1">
      <c r="A653" s="14"/>
      <c r="B653" s="14"/>
      <c r="C653" s="8"/>
      <c r="D653" s="14"/>
      <c r="E653" s="14"/>
      <c r="F653" s="14"/>
      <c r="G653" s="14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14"/>
      <c r="U653" s="14"/>
      <c r="V653" s="14"/>
      <c r="W653" s="14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</row>
    <row r="654" ht="16.5" customHeight="1">
      <c r="A654" s="14"/>
      <c r="B654" s="14"/>
      <c r="C654" s="8"/>
      <c r="D654" s="14"/>
      <c r="E654" s="14"/>
      <c r="F654" s="14"/>
      <c r="G654" s="14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14"/>
      <c r="U654" s="14"/>
      <c r="V654" s="14"/>
      <c r="W654" s="14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</row>
    <row r="655" ht="16.5" customHeight="1">
      <c r="A655" s="14"/>
      <c r="B655" s="14"/>
      <c r="C655" s="8"/>
      <c r="D655" s="14"/>
      <c r="E655" s="14"/>
      <c r="F655" s="14"/>
      <c r="G655" s="14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14"/>
      <c r="U655" s="14"/>
      <c r="V655" s="14"/>
      <c r="W655" s="14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</row>
    <row r="656" ht="16.5" customHeight="1">
      <c r="A656" s="14"/>
      <c r="B656" s="14"/>
      <c r="C656" s="8"/>
      <c r="D656" s="14"/>
      <c r="E656" s="14"/>
      <c r="F656" s="14"/>
      <c r="G656" s="14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14"/>
      <c r="U656" s="14"/>
      <c r="V656" s="14"/>
      <c r="W656" s="14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</row>
    <row r="657" ht="16.5" customHeight="1">
      <c r="A657" s="14"/>
      <c r="B657" s="14"/>
      <c r="C657" s="8"/>
      <c r="D657" s="14"/>
      <c r="E657" s="14"/>
      <c r="F657" s="14"/>
      <c r="G657" s="14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14"/>
      <c r="U657" s="14"/>
      <c r="V657" s="14"/>
      <c r="W657" s="14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</row>
    <row r="658" ht="16.5" customHeight="1">
      <c r="A658" s="14"/>
      <c r="B658" s="14"/>
      <c r="C658" s="8"/>
      <c r="D658" s="14"/>
      <c r="E658" s="14"/>
      <c r="F658" s="14"/>
      <c r="G658" s="14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14"/>
      <c r="U658" s="14"/>
      <c r="V658" s="14"/>
      <c r="W658" s="14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</row>
    <row r="659" ht="16.5" customHeight="1">
      <c r="A659" s="14"/>
      <c r="B659" s="14"/>
      <c r="C659" s="8"/>
      <c r="D659" s="14"/>
      <c r="E659" s="14"/>
      <c r="F659" s="14"/>
      <c r="G659" s="14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14"/>
      <c r="U659" s="14"/>
      <c r="V659" s="14"/>
      <c r="W659" s="14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</row>
    <row r="660" ht="16.5" customHeight="1">
      <c r="A660" s="14"/>
      <c r="B660" s="14"/>
      <c r="C660" s="8"/>
      <c r="D660" s="14"/>
      <c r="E660" s="14"/>
      <c r="F660" s="14"/>
      <c r="G660" s="14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14"/>
      <c r="U660" s="14"/>
      <c r="V660" s="14"/>
      <c r="W660" s="14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</row>
    <row r="661" ht="16.5" customHeight="1">
      <c r="A661" s="14"/>
      <c r="B661" s="14"/>
      <c r="C661" s="8"/>
      <c r="D661" s="14"/>
      <c r="E661" s="14"/>
      <c r="F661" s="14"/>
      <c r="G661" s="14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14"/>
      <c r="U661" s="14"/>
      <c r="V661" s="14"/>
      <c r="W661" s="14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</row>
    <row r="662" ht="16.5" customHeight="1">
      <c r="A662" s="14"/>
      <c r="B662" s="14"/>
      <c r="C662" s="8"/>
      <c r="D662" s="14"/>
      <c r="E662" s="14"/>
      <c r="F662" s="14"/>
      <c r="G662" s="14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14"/>
      <c r="U662" s="14"/>
      <c r="V662" s="14"/>
      <c r="W662" s="14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</row>
    <row r="663" ht="16.5" customHeight="1">
      <c r="A663" s="14"/>
      <c r="B663" s="14"/>
      <c r="C663" s="8"/>
      <c r="D663" s="14"/>
      <c r="E663" s="14"/>
      <c r="F663" s="14"/>
      <c r="G663" s="14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14"/>
      <c r="U663" s="14"/>
      <c r="V663" s="14"/>
      <c r="W663" s="14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</row>
    <row r="664" ht="16.5" customHeight="1">
      <c r="A664" s="14"/>
      <c r="B664" s="14"/>
      <c r="C664" s="8"/>
      <c r="D664" s="14"/>
      <c r="E664" s="14"/>
      <c r="F664" s="14"/>
      <c r="G664" s="14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14"/>
      <c r="U664" s="14"/>
      <c r="V664" s="14"/>
      <c r="W664" s="14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</row>
    <row r="665" ht="16.5" customHeight="1">
      <c r="A665" s="14"/>
      <c r="B665" s="14"/>
      <c r="C665" s="8"/>
      <c r="D665" s="14"/>
      <c r="E665" s="14"/>
      <c r="F665" s="14"/>
      <c r="G665" s="14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14"/>
      <c r="U665" s="14"/>
      <c r="V665" s="14"/>
      <c r="W665" s="14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</row>
    <row r="666" ht="16.5" customHeight="1">
      <c r="A666" s="14"/>
      <c r="B666" s="14"/>
      <c r="C666" s="8"/>
      <c r="D666" s="14"/>
      <c r="E666" s="14"/>
      <c r="F666" s="14"/>
      <c r="G666" s="14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14"/>
      <c r="U666" s="14"/>
      <c r="V666" s="14"/>
      <c r="W666" s="14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</row>
    <row r="667" ht="16.5" customHeight="1">
      <c r="A667" s="14"/>
      <c r="B667" s="14"/>
      <c r="C667" s="8"/>
      <c r="D667" s="14"/>
      <c r="E667" s="14"/>
      <c r="F667" s="14"/>
      <c r="G667" s="14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14"/>
      <c r="U667" s="14"/>
      <c r="V667" s="14"/>
      <c r="W667" s="14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</row>
    <row r="668" ht="16.5" customHeight="1">
      <c r="A668" s="14"/>
      <c r="B668" s="14"/>
      <c r="C668" s="8"/>
      <c r="D668" s="14"/>
      <c r="E668" s="14"/>
      <c r="F668" s="14"/>
      <c r="G668" s="14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14"/>
      <c r="U668" s="14"/>
      <c r="V668" s="14"/>
      <c r="W668" s="14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</row>
    <row r="669" ht="16.5" customHeight="1">
      <c r="A669" s="14"/>
      <c r="B669" s="14"/>
      <c r="C669" s="8"/>
      <c r="D669" s="14"/>
      <c r="E669" s="14"/>
      <c r="F669" s="14"/>
      <c r="G669" s="14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14"/>
      <c r="U669" s="14"/>
      <c r="V669" s="14"/>
      <c r="W669" s="14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</row>
    <row r="670" ht="16.5" customHeight="1">
      <c r="A670" s="14"/>
      <c r="B670" s="14"/>
      <c r="C670" s="8"/>
      <c r="D670" s="14"/>
      <c r="E670" s="14"/>
      <c r="F670" s="14"/>
      <c r="G670" s="14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14"/>
      <c r="U670" s="14"/>
      <c r="V670" s="14"/>
      <c r="W670" s="14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</row>
    <row r="671" ht="16.5" customHeight="1">
      <c r="A671" s="14"/>
      <c r="B671" s="14"/>
      <c r="C671" s="8"/>
      <c r="D671" s="14"/>
      <c r="E671" s="14"/>
      <c r="F671" s="14"/>
      <c r="G671" s="14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14"/>
      <c r="U671" s="14"/>
      <c r="V671" s="14"/>
      <c r="W671" s="14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</row>
    <row r="672" ht="16.5" customHeight="1">
      <c r="A672" s="14"/>
      <c r="B672" s="14"/>
      <c r="C672" s="8"/>
      <c r="D672" s="14"/>
      <c r="E672" s="14"/>
      <c r="F672" s="14"/>
      <c r="G672" s="14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14"/>
      <c r="U672" s="14"/>
      <c r="V672" s="14"/>
      <c r="W672" s="14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</row>
    <row r="673" ht="16.5" customHeight="1">
      <c r="A673" s="14"/>
      <c r="B673" s="14"/>
      <c r="C673" s="8"/>
      <c r="D673" s="14"/>
      <c r="E673" s="14"/>
      <c r="F673" s="14"/>
      <c r="G673" s="14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14"/>
      <c r="U673" s="14"/>
      <c r="V673" s="14"/>
      <c r="W673" s="14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</row>
    <row r="674" ht="16.5" customHeight="1">
      <c r="A674" s="14"/>
      <c r="B674" s="14"/>
      <c r="C674" s="8"/>
      <c r="D674" s="14"/>
      <c r="E674" s="14"/>
      <c r="F674" s="14"/>
      <c r="G674" s="14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14"/>
      <c r="U674" s="14"/>
      <c r="V674" s="14"/>
      <c r="W674" s="14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</row>
    <row r="675" ht="16.5" customHeight="1">
      <c r="A675" s="14"/>
      <c r="B675" s="14"/>
      <c r="C675" s="8"/>
      <c r="D675" s="14"/>
      <c r="E675" s="14"/>
      <c r="F675" s="14"/>
      <c r="G675" s="14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14"/>
      <c r="U675" s="14"/>
      <c r="V675" s="14"/>
      <c r="W675" s="14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</row>
    <row r="676" ht="16.5" customHeight="1">
      <c r="A676" s="14"/>
      <c r="B676" s="14"/>
      <c r="C676" s="8"/>
      <c r="D676" s="14"/>
      <c r="E676" s="14"/>
      <c r="F676" s="14"/>
      <c r="G676" s="14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14"/>
      <c r="U676" s="14"/>
      <c r="V676" s="14"/>
      <c r="W676" s="14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</row>
    <row r="677" ht="16.5" customHeight="1">
      <c r="A677" s="14"/>
      <c r="B677" s="14"/>
      <c r="C677" s="8"/>
      <c r="D677" s="14"/>
      <c r="E677" s="14"/>
      <c r="F677" s="14"/>
      <c r="G677" s="14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14"/>
      <c r="U677" s="14"/>
      <c r="V677" s="14"/>
      <c r="W677" s="14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</row>
    <row r="678" ht="16.5" customHeight="1">
      <c r="A678" s="14"/>
      <c r="B678" s="14"/>
      <c r="C678" s="8"/>
      <c r="D678" s="14"/>
      <c r="E678" s="14"/>
      <c r="F678" s="14"/>
      <c r="G678" s="14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14"/>
      <c r="U678" s="14"/>
      <c r="V678" s="14"/>
      <c r="W678" s="14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</row>
    <row r="679" ht="16.5" customHeight="1">
      <c r="A679" s="14"/>
      <c r="B679" s="14"/>
      <c r="C679" s="8"/>
      <c r="D679" s="14"/>
      <c r="E679" s="14"/>
      <c r="F679" s="14"/>
      <c r="G679" s="14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14"/>
      <c r="U679" s="14"/>
      <c r="V679" s="14"/>
      <c r="W679" s="14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</row>
    <row r="680" ht="16.5" customHeight="1">
      <c r="A680" s="14"/>
      <c r="B680" s="14"/>
      <c r="C680" s="8"/>
      <c r="D680" s="14"/>
      <c r="E680" s="14"/>
      <c r="F680" s="14"/>
      <c r="G680" s="14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14"/>
      <c r="U680" s="14"/>
      <c r="V680" s="14"/>
      <c r="W680" s="14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</row>
    <row r="681" ht="16.5" customHeight="1">
      <c r="A681" s="14"/>
      <c r="B681" s="14"/>
      <c r="C681" s="8"/>
      <c r="D681" s="14"/>
      <c r="E681" s="14"/>
      <c r="F681" s="14"/>
      <c r="G681" s="14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14"/>
      <c r="U681" s="14"/>
      <c r="V681" s="14"/>
      <c r="W681" s="14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</row>
    <row r="682" ht="16.5" customHeight="1">
      <c r="A682" s="14"/>
      <c r="B682" s="14"/>
      <c r="C682" s="8"/>
      <c r="D682" s="14"/>
      <c r="E682" s="14"/>
      <c r="F682" s="14"/>
      <c r="G682" s="14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14"/>
      <c r="U682" s="14"/>
      <c r="V682" s="14"/>
      <c r="W682" s="14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</row>
    <row r="683" ht="16.5" customHeight="1">
      <c r="A683" s="14"/>
      <c r="B683" s="14"/>
      <c r="C683" s="8"/>
      <c r="D683" s="14"/>
      <c r="E683" s="14"/>
      <c r="F683" s="14"/>
      <c r="G683" s="14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14"/>
      <c r="U683" s="14"/>
      <c r="V683" s="14"/>
      <c r="W683" s="14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</row>
    <row r="684" ht="16.5" customHeight="1">
      <c r="A684" s="14"/>
      <c r="B684" s="14"/>
      <c r="C684" s="8"/>
      <c r="D684" s="14"/>
      <c r="E684" s="14"/>
      <c r="F684" s="14"/>
      <c r="G684" s="14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14"/>
      <c r="U684" s="14"/>
      <c r="V684" s="14"/>
      <c r="W684" s="14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</row>
    <row r="685" ht="16.5" customHeight="1">
      <c r="A685" s="14"/>
      <c r="B685" s="14"/>
      <c r="C685" s="8"/>
      <c r="D685" s="14"/>
      <c r="E685" s="14"/>
      <c r="F685" s="14"/>
      <c r="G685" s="14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14"/>
      <c r="U685" s="14"/>
      <c r="V685" s="14"/>
      <c r="W685" s="14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</row>
    <row r="686" ht="16.5" customHeight="1">
      <c r="A686" s="14"/>
      <c r="B686" s="14"/>
      <c r="C686" s="8"/>
      <c r="D686" s="14"/>
      <c r="E686" s="14"/>
      <c r="F686" s="14"/>
      <c r="G686" s="14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14"/>
      <c r="U686" s="14"/>
      <c r="V686" s="14"/>
      <c r="W686" s="14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</row>
    <row r="687" ht="16.5" customHeight="1">
      <c r="A687" s="14"/>
      <c r="B687" s="14"/>
      <c r="C687" s="8"/>
      <c r="D687" s="14"/>
      <c r="E687" s="14"/>
      <c r="F687" s="14"/>
      <c r="G687" s="14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14"/>
      <c r="U687" s="14"/>
      <c r="V687" s="14"/>
      <c r="W687" s="14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</row>
    <row r="688" ht="16.5" customHeight="1">
      <c r="A688" s="14"/>
      <c r="B688" s="14"/>
      <c r="C688" s="8"/>
      <c r="D688" s="14"/>
      <c r="E688" s="14"/>
      <c r="F688" s="14"/>
      <c r="G688" s="14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14"/>
      <c r="U688" s="14"/>
      <c r="V688" s="14"/>
      <c r="W688" s="14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</row>
    <row r="689" ht="16.5" customHeight="1">
      <c r="A689" s="14"/>
      <c r="B689" s="14"/>
      <c r="C689" s="8"/>
      <c r="D689" s="14"/>
      <c r="E689" s="14"/>
      <c r="F689" s="14"/>
      <c r="G689" s="14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14"/>
      <c r="U689" s="14"/>
      <c r="V689" s="14"/>
      <c r="W689" s="14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</row>
    <row r="690" ht="16.5" customHeight="1">
      <c r="A690" s="14"/>
      <c r="B690" s="14"/>
      <c r="C690" s="8"/>
      <c r="D690" s="14"/>
      <c r="E690" s="14"/>
      <c r="F690" s="14"/>
      <c r="G690" s="14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14"/>
      <c r="U690" s="14"/>
      <c r="V690" s="14"/>
      <c r="W690" s="14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</row>
    <row r="691" ht="16.5" customHeight="1">
      <c r="A691" s="14"/>
      <c r="B691" s="14"/>
      <c r="C691" s="8"/>
      <c r="D691" s="14"/>
      <c r="E691" s="14"/>
      <c r="F691" s="14"/>
      <c r="G691" s="14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14"/>
      <c r="U691" s="14"/>
      <c r="V691" s="14"/>
      <c r="W691" s="14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</row>
    <row r="692" ht="16.5" customHeight="1">
      <c r="A692" s="14"/>
      <c r="B692" s="14"/>
      <c r="C692" s="8"/>
      <c r="D692" s="14"/>
      <c r="E692" s="14"/>
      <c r="F692" s="14"/>
      <c r="G692" s="14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14"/>
      <c r="U692" s="14"/>
      <c r="V692" s="14"/>
      <c r="W692" s="14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</row>
    <row r="693" ht="16.5" customHeight="1">
      <c r="A693" s="14"/>
      <c r="B693" s="14"/>
      <c r="C693" s="8"/>
      <c r="D693" s="14"/>
      <c r="E693" s="14"/>
      <c r="F693" s="14"/>
      <c r="G693" s="14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14"/>
      <c r="U693" s="14"/>
      <c r="V693" s="14"/>
      <c r="W693" s="14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</row>
    <row r="694" ht="16.5" customHeight="1">
      <c r="A694" s="14"/>
      <c r="B694" s="14"/>
      <c r="C694" s="8"/>
      <c r="D694" s="14"/>
      <c r="E694" s="14"/>
      <c r="F694" s="14"/>
      <c r="G694" s="14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14"/>
      <c r="U694" s="14"/>
      <c r="V694" s="14"/>
      <c r="W694" s="14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</row>
    <row r="695" ht="16.5" customHeight="1">
      <c r="A695" s="14"/>
      <c r="B695" s="14"/>
      <c r="C695" s="8"/>
      <c r="D695" s="14"/>
      <c r="E695" s="14"/>
      <c r="F695" s="14"/>
      <c r="G695" s="14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14"/>
      <c r="U695" s="14"/>
      <c r="V695" s="14"/>
      <c r="W695" s="14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</row>
    <row r="696" ht="16.5" customHeight="1">
      <c r="A696" s="14"/>
      <c r="B696" s="14"/>
      <c r="C696" s="8"/>
      <c r="D696" s="14"/>
      <c r="E696" s="14"/>
      <c r="F696" s="14"/>
      <c r="G696" s="14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14"/>
      <c r="U696" s="14"/>
      <c r="V696" s="14"/>
      <c r="W696" s="14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</row>
    <row r="697" ht="16.5" customHeight="1">
      <c r="A697" s="14"/>
      <c r="B697" s="14"/>
      <c r="C697" s="8"/>
      <c r="D697" s="14"/>
      <c r="E697" s="14"/>
      <c r="F697" s="14"/>
      <c r="G697" s="14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14"/>
      <c r="U697" s="14"/>
      <c r="V697" s="14"/>
      <c r="W697" s="14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</row>
    <row r="698" ht="16.5" customHeight="1">
      <c r="A698" s="14"/>
      <c r="B698" s="14"/>
      <c r="C698" s="8"/>
      <c r="D698" s="14"/>
      <c r="E698" s="14"/>
      <c r="F698" s="14"/>
      <c r="G698" s="14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14"/>
      <c r="U698" s="14"/>
      <c r="V698" s="14"/>
      <c r="W698" s="14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</row>
    <row r="699" ht="16.5" customHeight="1">
      <c r="A699" s="14"/>
      <c r="B699" s="14"/>
      <c r="C699" s="8"/>
      <c r="D699" s="14"/>
      <c r="E699" s="14"/>
      <c r="F699" s="14"/>
      <c r="G699" s="14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14"/>
      <c r="U699" s="14"/>
      <c r="V699" s="14"/>
      <c r="W699" s="14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</row>
    <row r="700" ht="16.5" customHeight="1">
      <c r="A700" s="14"/>
      <c r="B700" s="14"/>
      <c r="C700" s="8"/>
      <c r="D700" s="14"/>
      <c r="E700" s="14"/>
      <c r="F700" s="14"/>
      <c r="G700" s="14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14"/>
      <c r="U700" s="14"/>
      <c r="V700" s="14"/>
      <c r="W700" s="14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</row>
    <row r="701" ht="16.5" customHeight="1">
      <c r="A701" s="14"/>
      <c r="B701" s="14"/>
      <c r="C701" s="8"/>
      <c r="D701" s="14"/>
      <c r="E701" s="14"/>
      <c r="F701" s="14"/>
      <c r="G701" s="14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14"/>
      <c r="U701" s="14"/>
      <c r="V701" s="14"/>
      <c r="W701" s="14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</row>
    <row r="702" ht="16.5" customHeight="1">
      <c r="A702" s="14"/>
      <c r="B702" s="14"/>
      <c r="C702" s="8"/>
      <c r="D702" s="14"/>
      <c r="E702" s="14"/>
      <c r="F702" s="14"/>
      <c r="G702" s="14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14"/>
      <c r="U702" s="14"/>
      <c r="V702" s="14"/>
      <c r="W702" s="14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</row>
    <row r="703" ht="16.5" customHeight="1">
      <c r="A703" s="14"/>
      <c r="B703" s="14"/>
      <c r="C703" s="8"/>
      <c r="D703" s="14"/>
      <c r="E703" s="14"/>
      <c r="F703" s="14"/>
      <c r="G703" s="14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14"/>
      <c r="U703" s="14"/>
      <c r="V703" s="14"/>
      <c r="W703" s="14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</row>
    <row r="704" ht="16.5" customHeight="1">
      <c r="A704" s="14"/>
      <c r="B704" s="14"/>
      <c r="C704" s="8"/>
      <c r="D704" s="14"/>
      <c r="E704" s="14"/>
      <c r="F704" s="14"/>
      <c r="G704" s="14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14"/>
      <c r="U704" s="14"/>
      <c r="V704" s="14"/>
      <c r="W704" s="14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</row>
    <row r="705" ht="16.5" customHeight="1">
      <c r="A705" s="14"/>
      <c r="B705" s="14"/>
      <c r="C705" s="8"/>
      <c r="D705" s="14"/>
      <c r="E705" s="14"/>
      <c r="F705" s="14"/>
      <c r="G705" s="14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14"/>
      <c r="U705" s="14"/>
      <c r="V705" s="14"/>
      <c r="W705" s="14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</row>
    <row r="706" ht="16.5" customHeight="1">
      <c r="A706" s="14"/>
      <c r="B706" s="14"/>
      <c r="C706" s="8"/>
      <c r="D706" s="14"/>
      <c r="E706" s="14"/>
      <c r="F706" s="14"/>
      <c r="G706" s="14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14"/>
      <c r="U706" s="14"/>
      <c r="V706" s="14"/>
      <c r="W706" s="14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</row>
    <row r="707" ht="16.5" customHeight="1">
      <c r="A707" s="14"/>
      <c r="B707" s="14"/>
      <c r="C707" s="8"/>
      <c r="D707" s="14"/>
      <c r="E707" s="14"/>
      <c r="F707" s="14"/>
      <c r="G707" s="14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14"/>
      <c r="U707" s="14"/>
      <c r="V707" s="14"/>
      <c r="W707" s="14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</row>
    <row r="708" ht="16.5" customHeight="1">
      <c r="A708" s="14"/>
      <c r="B708" s="14"/>
      <c r="C708" s="8"/>
      <c r="D708" s="14"/>
      <c r="E708" s="14"/>
      <c r="F708" s="14"/>
      <c r="G708" s="14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14"/>
      <c r="U708" s="14"/>
      <c r="V708" s="14"/>
      <c r="W708" s="14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</row>
    <row r="709" ht="16.5" customHeight="1">
      <c r="A709" s="14"/>
      <c r="B709" s="14"/>
      <c r="C709" s="8"/>
      <c r="D709" s="14"/>
      <c r="E709" s="14"/>
      <c r="F709" s="14"/>
      <c r="G709" s="14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14"/>
      <c r="U709" s="14"/>
      <c r="V709" s="14"/>
      <c r="W709" s="14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</row>
    <row r="710" ht="16.5" customHeight="1">
      <c r="A710" s="14"/>
      <c r="B710" s="14"/>
      <c r="C710" s="8"/>
      <c r="D710" s="14"/>
      <c r="E710" s="14"/>
      <c r="F710" s="14"/>
      <c r="G710" s="14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14"/>
      <c r="U710" s="14"/>
      <c r="V710" s="14"/>
      <c r="W710" s="14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</row>
    <row r="711" ht="16.5" customHeight="1">
      <c r="A711" s="14"/>
      <c r="B711" s="14"/>
      <c r="C711" s="8"/>
      <c r="D711" s="14"/>
      <c r="E711" s="14"/>
      <c r="F711" s="14"/>
      <c r="G711" s="14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14"/>
      <c r="U711" s="14"/>
      <c r="V711" s="14"/>
      <c r="W711" s="14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</row>
    <row r="712" ht="16.5" customHeight="1">
      <c r="A712" s="14"/>
      <c r="B712" s="14"/>
      <c r="C712" s="8"/>
      <c r="D712" s="14"/>
      <c r="E712" s="14"/>
      <c r="F712" s="14"/>
      <c r="G712" s="14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14"/>
      <c r="U712" s="14"/>
      <c r="V712" s="14"/>
      <c r="W712" s="14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</row>
    <row r="713" ht="16.5" customHeight="1">
      <c r="A713" s="14"/>
      <c r="B713" s="14"/>
      <c r="C713" s="8"/>
      <c r="D713" s="14"/>
      <c r="E713" s="14"/>
      <c r="F713" s="14"/>
      <c r="G713" s="14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14"/>
      <c r="U713" s="14"/>
      <c r="V713" s="14"/>
      <c r="W713" s="14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</row>
    <row r="714" ht="16.5" customHeight="1">
      <c r="A714" s="14"/>
      <c r="B714" s="14"/>
      <c r="C714" s="8"/>
      <c r="D714" s="14"/>
      <c r="E714" s="14"/>
      <c r="F714" s="14"/>
      <c r="G714" s="14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14"/>
      <c r="U714" s="14"/>
      <c r="V714" s="14"/>
      <c r="W714" s="14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</row>
    <row r="715" ht="16.5" customHeight="1">
      <c r="A715" s="14"/>
      <c r="B715" s="14"/>
      <c r="C715" s="8"/>
      <c r="D715" s="14"/>
      <c r="E715" s="14"/>
      <c r="F715" s="14"/>
      <c r="G715" s="14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14"/>
      <c r="U715" s="14"/>
      <c r="V715" s="14"/>
      <c r="W715" s="14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</row>
    <row r="716" ht="16.5" customHeight="1">
      <c r="A716" s="14"/>
      <c r="B716" s="14"/>
      <c r="C716" s="8"/>
      <c r="D716" s="14"/>
      <c r="E716" s="14"/>
      <c r="F716" s="14"/>
      <c r="G716" s="14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14"/>
      <c r="U716" s="14"/>
      <c r="V716" s="14"/>
      <c r="W716" s="14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</row>
    <row r="717" ht="16.5" customHeight="1">
      <c r="A717" s="14"/>
      <c r="B717" s="14"/>
      <c r="C717" s="8"/>
      <c r="D717" s="14"/>
      <c r="E717" s="14"/>
      <c r="F717" s="14"/>
      <c r="G717" s="14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14"/>
      <c r="U717" s="14"/>
      <c r="V717" s="14"/>
      <c r="W717" s="14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</row>
    <row r="718" ht="16.5" customHeight="1">
      <c r="A718" s="14"/>
      <c r="B718" s="14"/>
      <c r="C718" s="8"/>
      <c r="D718" s="14"/>
      <c r="E718" s="14"/>
      <c r="F718" s="14"/>
      <c r="G718" s="14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14"/>
      <c r="U718" s="14"/>
      <c r="V718" s="14"/>
      <c r="W718" s="14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</row>
    <row r="719" ht="16.5" customHeight="1">
      <c r="A719" s="14"/>
      <c r="B719" s="14"/>
      <c r="C719" s="8"/>
      <c r="D719" s="14"/>
      <c r="E719" s="14"/>
      <c r="F719" s="14"/>
      <c r="G719" s="14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14"/>
      <c r="U719" s="14"/>
      <c r="V719" s="14"/>
      <c r="W719" s="14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</row>
    <row r="720" ht="16.5" customHeight="1">
      <c r="A720" s="14"/>
      <c r="B720" s="14"/>
      <c r="C720" s="8"/>
      <c r="D720" s="14"/>
      <c r="E720" s="14"/>
      <c r="F720" s="14"/>
      <c r="G720" s="14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14"/>
      <c r="U720" s="14"/>
      <c r="V720" s="14"/>
      <c r="W720" s="14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</row>
    <row r="721" ht="16.5" customHeight="1">
      <c r="A721" s="14"/>
      <c r="B721" s="14"/>
      <c r="C721" s="8"/>
      <c r="D721" s="14"/>
      <c r="E721" s="14"/>
      <c r="F721" s="14"/>
      <c r="G721" s="14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14"/>
      <c r="U721" s="14"/>
      <c r="V721" s="14"/>
      <c r="W721" s="14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</row>
    <row r="722" ht="16.5" customHeight="1">
      <c r="A722" s="14"/>
      <c r="B722" s="14"/>
      <c r="C722" s="8"/>
      <c r="D722" s="14"/>
      <c r="E722" s="14"/>
      <c r="F722" s="14"/>
      <c r="G722" s="14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14"/>
      <c r="U722" s="14"/>
      <c r="V722" s="14"/>
      <c r="W722" s="14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</row>
    <row r="723" ht="16.5" customHeight="1">
      <c r="A723" s="14"/>
      <c r="B723" s="14"/>
      <c r="C723" s="8"/>
      <c r="D723" s="14"/>
      <c r="E723" s="14"/>
      <c r="F723" s="14"/>
      <c r="G723" s="14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14"/>
      <c r="U723" s="14"/>
      <c r="V723" s="14"/>
      <c r="W723" s="14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</row>
    <row r="724" ht="16.5" customHeight="1">
      <c r="A724" s="14"/>
      <c r="B724" s="14"/>
      <c r="C724" s="8"/>
      <c r="D724" s="14"/>
      <c r="E724" s="14"/>
      <c r="F724" s="14"/>
      <c r="G724" s="14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14"/>
      <c r="U724" s="14"/>
      <c r="V724" s="14"/>
      <c r="W724" s="14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</row>
    <row r="725" ht="16.5" customHeight="1">
      <c r="A725" s="14"/>
      <c r="B725" s="14"/>
      <c r="C725" s="8"/>
      <c r="D725" s="14"/>
      <c r="E725" s="14"/>
      <c r="F725" s="14"/>
      <c r="G725" s="14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14"/>
      <c r="U725" s="14"/>
      <c r="V725" s="14"/>
      <c r="W725" s="14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</row>
    <row r="726" ht="16.5" customHeight="1">
      <c r="A726" s="14"/>
      <c r="B726" s="14"/>
      <c r="C726" s="8"/>
      <c r="D726" s="14"/>
      <c r="E726" s="14"/>
      <c r="F726" s="14"/>
      <c r="G726" s="14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14"/>
      <c r="U726" s="14"/>
      <c r="V726" s="14"/>
      <c r="W726" s="14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</row>
    <row r="727" ht="16.5" customHeight="1">
      <c r="A727" s="14"/>
      <c r="B727" s="14"/>
      <c r="C727" s="8"/>
      <c r="D727" s="14"/>
      <c r="E727" s="14"/>
      <c r="F727" s="14"/>
      <c r="G727" s="14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14"/>
      <c r="U727" s="14"/>
      <c r="V727" s="14"/>
      <c r="W727" s="14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</row>
    <row r="728" ht="16.5" customHeight="1">
      <c r="A728" s="14"/>
      <c r="B728" s="14"/>
      <c r="C728" s="8"/>
      <c r="D728" s="14"/>
      <c r="E728" s="14"/>
      <c r="F728" s="14"/>
      <c r="G728" s="14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14"/>
      <c r="U728" s="14"/>
      <c r="V728" s="14"/>
      <c r="W728" s="14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</row>
    <row r="729" ht="16.5" customHeight="1">
      <c r="A729" s="14"/>
      <c r="B729" s="14"/>
      <c r="C729" s="8"/>
      <c r="D729" s="14"/>
      <c r="E729" s="14"/>
      <c r="F729" s="14"/>
      <c r="G729" s="14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14"/>
      <c r="U729" s="14"/>
      <c r="V729" s="14"/>
      <c r="W729" s="14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</row>
    <row r="730" ht="16.5" customHeight="1">
      <c r="A730" s="14"/>
      <c r="B730" s="14"/>
      <c r="C730" s="8"/>
      <c r="D730" s="14"/>
      <c r="E730" s="14"/>
      <c r="F730" s="14"/>
      <c r="G730" s="14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14"/>
      <c r="U730" s="14"/>
      <c r="V730" s="14"/>
      <c r="W730" s="14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</row>
    <row r="731" ht="16.5" customHeight="1">
      <c r="A731" s="14"/>
      <c r="B731" s="14"/>
      <c r="C731" s="8"/>
      <c r="D731" s="14"/>
      <c r="E731" s="14"/>
      <c r="F731" s="14"/>
      <c r="G731" s="14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14"/>
      <c r="U731" s="14"/>
      <c r="V731" s="14"/>
      <c r="W731" s="14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</row>
    <row r="732" ht="16.5" customHeight="1">
      <c r="A732" s="14"/>
      <c r="B732" s="14"/>
      <c r="C732" s="8"/>
      <c r="D732" s="14"/>
      <c r="E732" s="14"/>
      <c r="F732" s="14"/>
      <c r="G732" s="14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14"/>
      <c r="U732" s="14"/>
      <c r="V732" s="14"/>
      <c r="W732" s="14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</row>
    <row r="733" ht="16.5" customHeight="1">
      <c r="A733" s="14"/>
      <c r="B733" s="14"/>
      <c r="C733" s="8"/>
      <c r="D733" s="14"/>
      <c r="E733" s="14"/>
      <c r="F733" s="14"/>
      <c r="G733" s="14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14"/>
      <c r="U733" s="14"/>
      <c r="V733" s="14"/>
      <c r="W733" s="14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</row>
    <row r="734" ht="16.5" customHeight="1">
      <c r="A734" s="14"/>
      <c r="B734" s="14"/>
      <c r="C734" s="8"/>
      <c r="D734" s="14"/>
      <c r="E734" s="14"/>
      <c r="F734" s="14"/>
      <c r="G734" s="14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14"/>
      <c r="U734" s="14"/>
      <c r="V734" s="14"/>
      <c r="W734" s="14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</row>
    <row r="735" ht="16.5" customHeight="1">
      <c r="A735" s="14"/>
      <c r="B735" s="14"/>
      <c r="C735" s="8"/>
      <c r="D735" s="14"/>
      <c r="E735" s="14"/>
      <c r="F735" s="14"/>
      <c r="G735" s="14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14"/>
      <c r="U735" s="14"/>
      <c r="V735" s="14"/>
      <c r="W735" s="14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</row>
    <row r="736" ht="16.5" customHeight="1">
      <c r="A736" s="14"/>
      <c r="B736" s="14"/>
      <c r="C736" s="8"/>
      <c r="D736" s="14"/>
      <c r="E736" s="14"/>
      <c r="F736" s="14"/>
      <c r="G736" s="14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14"/>
      <c r="U736" s="14"/>
      <c r="V736" s="14"/>
      <c r="W736" s="14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</row>
    <row r="737" ht="16.5" customHeight="1">
      <c r="A737" s="14"/>
      <c r="B737" s="14"/>
      <c r="C737" s="8"/>
      <c r="D737" s="14"/>
      <c r="E737" s="14"/>
      <c r="F737" s="14"/>
      <c r="G737" s="14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14"/>
      <c r="U737" s="14"/>
      <c r="V737" s="14"/>
      <c r="W737" s="14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</row>
    <row r="738" ht="16.5" customHeight="1">
      <c r="A738" s="14"/>
      <c r="B738" s="14"/>
      <c r="C738" s="8"/>
      <c r="D738" s="14"/>
      <c r="E738" s="14"/>
      <c r="F738" s="14"/>
      <c r="G738" s="14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14"/>
      <c r="U738" s="14"/>
      <c r="V738" s="14"/>
      <c r="W738" s="14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</row>
    <row r="739" ht="16.5" customHeight="1">
      <c r="A739" s="14"/>
      <c r="B739" s="14"/>
      <c r="C739" s="8"/>
      <c r="D739" s="14"/>
      <c r="E739" s="14"/>
      <c r="F739" s="14"/>
      <c r="G739" s="14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14"/>
      <c r="U739" s="14"/>
      <c r="V739" s="14"/>
      <c r="W739" s="14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</row>
    <row r="740" ht="16.5" customHeight="1">
      <c r="A740" s="14"/>
      <c r="B740" s="14"/>
      <c r="C740" s="8"/>
      <c r="D740" s="14"/>
      <c r="E740" s="14"/>
      <c r="F740" s="14"/>
      <c r="G740" s="14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14"/>
      <c r="U740" s="14"/>
      <c r="V740" s="14"/>
      <c r="W740" s="14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</row>
    <row r="741" ht="16.5" customHeight="1">
      <c r="A741" s="14"/>
      <c r="B741" s="14"/>
      <c r="C741" s="8"/>
      <c r="D741" s="14"/>
      <c r="E741" s="14"/>
      <c r="F741" s="14"/>
      <c r="G741" s="14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14"/>
      <c r="U741" s="14"/>
      <c r="V741" s="14"/>
      <c r="W741" s="14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</row>
    <row r="742" ht="16.5" customHeight="1">
      <c r="A742" s="14"/>
      <c r="B742" s="14"/>
      <c r="C742" s="8"/>
      <c r="D742" s="14"/>
      <c r="E742" s="14"/>
      <c r="F742" s="14"/>
      <c r="G742" s="14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14"/>
      <c r="U742" s="14"/>
      <c r="V742" s="14"/>
      <c r="W742" s="14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</row>
    <row r="743" ht="16.5" customHeight="1">
      <c r="A743" s="14"/>
      <c r="B743" s="14"/>
      <c r="C743" s="8"/>
      <c r="D743" s="14"/>
      <c r="E743" s="14"/>
      <c r="F743" s="14"/>
      <c r="G743" s="14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14"/>
      <c r="U743" s="14"/>
      <c r="V743" s="14"/>
      <c r="W743" s="14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</row>
    <row r="744" ht="16.5" customHeight="1">
      <c r="A744" s="14"/>
      <c r="B744" s="14"/>
      <c r="C744" s="8"/>
      <c r="D744" s="14"/>
      <c r="E744" s="14"/>
      <c r="F744" s="14"/>
      <c r="G744" s="14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14"/>
      <c r="U744" s="14"/>
      <c r="V744" s="14"/>
      <c r="W744" s="14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</row>
    <row r="745" ht="16.5" customHeight="1">
      <c r="A745" s="14"/>
      <c r="B745" s="14"/>
      <c r="C745" s="8"/>
      <c r="D745" s="14"/>
      <c r="E745" s="14"/>
      <c r="F745" s="14"/>
      <c r="G745" s="14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14"/>
      <c r="U745" s="14"/>
      <c r="V745" s="14"/>
      <c r="W745" s="14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</row>
    <row r="746" ht="16.5" customHeight="1">
      <c r="A746" s="14"/>
      <c r="B746" s="14"/>
      <c r="C746" s="8"/>
      <c r="D746" s="14"/>
      <c r="E746" s="14"/>
      <c r="F746" s="14"/>
      <c r="G746" s="14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14"/>
      <c r="U746" s="14"/>
      <c r="V746" s="14"/>
      <c r="W746" s="14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</row>
    <row r="747" ht="16.5" customHeight="1">
      <c r="A747" s="14"/>
      <c r="B747" s="14"/>
      <c r="C747" s="8"/>
      <c r="D747" s="14"/>
      <c r="E747" s="14"/>
      <c r="F747" s="14"/>
      <c r="G747" s="14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14"/>
      <c r="U747" s="14"/>
      <c r="V747" s="14"/>
      <c r="W747" s="14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</row>
    <row r="748" ht="16.5" customHeight="1">
      <c r="A748" s="14"/>
      <c r="B748" s="14"/>
      <c r="C748" s="8"/>
      <c r="D748" s="14"/>
      <c r="E748" s="14"/>
      <c r="F748" s="14"/>
      <c r="G748" s="14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14"/>
      <c r="U748" s="14"/>
      <c r="V748" s="14"/>
      <c r="W748" s="14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</row>
    <row r="749" ht="16.5" customHeight="1">
      <c r="A749" s="14"/>
      <c r="B749" s="14"/>
      <c r="C749" s="8"/>
      <c r="D749" s="14"/>
      <c r="E749" s="14"/>
      <c r="F749" s="14"/>
      <c r="G749" s="14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14"/>
      <c r="U749" s="14"/>
      <c r="V749" s="14"/>
      <c r="W749" s="14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</row>
    <row r="750" ht="16.5" customHeight="1">
      <c r="A750" s="14"/>
      <c r="B750" s="14"/>
      <c r="C750" s="8"/>
      <c r="D750" s="14"/>
      <c r="E750" s="14"/>
      <c r="F750" s="14"/>
      <c r="G750" s="14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14"/>
      <c r="U750" s="14"/>
      <c r="V750" s="14"/>
      <c r="W750" s="14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</row>
    <row r="751" ht="16.5" customHeight="1">
      <c r="A751" s="14"/>
      <c r="B751" s="14"/>
      <c r="C751" s="8"/>
      <c r="D751" s="14"/>
      <c r="E751" s="14"/>
      <c r="F751" s="14"/>
      <c r="G751" s="14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14"/>
      <c r="U751" s="14"/>
      <c r="V751" s="14"/>
      <c r="W751" s="14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</row>
    <row r="752" ht="16.5" customHeight="1">
      <c r="A752" s="14"/>
      <c r="B752" s="14"/>
      <c r="C752" s="8"/>
      <c r="D752" s="14"/>
      <c r="E752" s="14"/>
      <c r="F752" s="14"/>
      <c r="G752" s="14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14"/>
      <c r="U752" s="14"/>
      <c r="V752" s="14"/>
      <c r="W752" s="14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</row>
    <row r="753" ht="16.5" customHeight="1">
      <c r="A753" s="14"/>
      <c r="B753" s="14"/>
      <c r="C753" s="8"/>
      <c r="D753" s="14"/>
      <c r="E753" s="14"/>
      <c r="F753" s="14"/>
      <c r="G753" s="14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14"/>
      <c r="U753" s="14"/>
      <c r="V753" s="14"/>
      <c r="W753" s="14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</row>
    <row r="754" ht="16.5" customHeight="1">
      <c r="A754" s="14"/>
      <c r="B754" s="14"/>
      <c r="C754" s="8"/>
      <c r="D754" s="14"/>
      <c r="E754" s="14"/>
      <c r="F754" s="14"/>
      <c r="G754" s="14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14"/>
      <c r="U754" s="14"/>
      <c r="V754" s="14"/>
      <c r="W754" s="14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</row>
    <row r="755" ht="16.5" customHeight="1">
      <c r="A755" s="14"/>
      <c r="B755" s="14"/>
      <c r="C755" s="8"/>
      <c r="D755" s="14"/>
      <c r="E755" s="14"/>
      <c r="F755" s="14"/>
      <c r="G755" s="14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14"/>
      <c r="U755" s="14"/>
      <c r="V755" s="14"/>
      <c r="W755" s="14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</row>
    <row r="756" ht="16.5" customHeight="1">
      <c r="A756" s="14"/>
      <c r="B756" s="14"/>
      <c r="C756" s="8"/>
      <c r="D756" s="14"/>
      <c r="E756" s="14"/>
      <c r="F756" s="14"/>
      <c r="G756" s="14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14"/>
      <c r="U756" s="14"/>
      <c r="V756" s="14"/>
      <c r="W756" s="14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</row>
    <row r="757" ht="16.5" customHeight="1">
      <c r="A757" s="14"/>
      <c r="B757" s="14"/>
      <c r="C757" s="8"/>
      <c r="D757" s="14"/>
      <c r="E757" s="14"/>
      <c r="F757" s="14"/>
      <c r="G757" s="14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14"/>
      <c r="U757" s="14"/>
      <c r="V757" s="14"/>
      <c r="W757" s="14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</row>
    <row r="758" ht="16.5" customHeight="1">
      <c r="A758" s="14"/>
      <c r="B758" s="14"/>
      <c r="C758" s="8"/>
      <c r="D758" s="14"/>
      <c r="E758" s="14"/>
      <c r="F758" s="14"/>
      <c r="G758" s="14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14"/>
      <c r="U758" s="14"/>
      <c r="V758" s="14"/>
      <c r="W758" s="14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</row>
    <row r="759" ht="16.5" customHeight="1">
      <c r="A759" s="14"/>
      <c r="B759" s="14"/>
      <c r="C759" s="8"/>
      <c r="D759" s="14"/>
      <c r="E759" s="14"/>
      <c r="F759" s="14"/>
      <c r="G759" s="14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14"/>
      <c r="U759" s="14"/>
      <c r="V759" s="14"/>
      <c r="W759" s="14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</row>
    <row r="760" ht="16.5" customHeight="1">
      <c r="A760" s="14"/>
      <c r="B760" s="14"/>
      <c r="C760" s="8"/>
      <c r="D760" s="14"/>
      <c r="E760" s="14"/>
      <c r="F760" s="14"/>
      <c r="G760" s="14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14"/>
      <c r="U760" s="14"/>
      <c r="V760" s="14"/>
      <c r="W760" s="14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</row>
    <row r="761" ht="16.5" customHeight="1">
      <c r="A761" s="14"/>
      <c r="B761" s="14"/>
      <c r="C761" s="8"/>
      <c r="D761" s="14"/>
      <c r="E761" s="14"/>
      <c r="F761" s="14"/>
      <c r="G761" s="14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14"/>
      <c r="U761" s="14"/>
      <c r="V761" s="14"/>
      <c r="W761" s="14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</row>
    <row r="762" ht="16.5" customHeight="1">
      <c r="A762" s="14"/>
      <c r="B762" s="14"/>
      <c r="C762" s="8"/>
      <c r="D762" s="14"/>
      <c r="E762" s="14"/>
      <c r="F762" s="14"/>
      <c r="G762" s="14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14"/>
      <c r="U762" s="14"/>
      <c r="V762" s="14"/>
      <c r="W762" s="14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</row>
    <row r="763" ht="16.5" customHeight="1">
      <c r="A763" s="14"/>
      <c r="B763" s="14"/>
      <c r="C763" s="8"/>
      <c r="D763" s="14"/>
      <c r="E763" s="14"/>
      <c r="F763" s="14"/>
      <c r="G763" s="14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14"/>
      <c r="U763" s="14"/>
      <c r="V763" s="14"/>
      <c r="W763" s="14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</row>
    <row r="764" ht="16.5" customHeight="1">
      <c r="A764" s="14"/>
      <c r="B764" s="14"/>
      <c r="C764" s="8"/>
      <c r="D764" s="14"/>
      <c r="E764" s="14"/>
      <c r="F764" s="14"/>
      <c r="G764" s="14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14"/>
      <c r="U764" s="14"/>
      <c r="V764" s="14"/>
      <c r="W764" s="14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</row>
    <row r="765" ht="16.5" customHeight="1">
      <c r="A765" s="14"/>
      <c r="B765" s="14"/>
      <c r="C765" s="8"/>
      <c r="D765" s="14"/>
      <c r="E765" s="14"/>
      <c r="F765" s="14"/>
      <c r="G765" s="14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14"/>
      <c r="U765" s="14"/>
      <c r="V765" s="14"/>
      <c r="W765" s="14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</row>
    <row r="766" ht="16.5" customHeight="1">
      <c r="A766" s="14"/>
      <c r="B766" s="14"/>
      <c r="C766" s="8"/>
      <c r="D766" s="14"/>
      <c r="E766" s="14"/>
      <c r="F766" s="14"/>
      <c r="G766" s="14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14"/>
      <c r="U766" s="14"/>
      <c r="V766" s="14"/>
      <c r="W766" s="14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</row>
    <row r="767" ht="16.5" customHeight="1">
      <c r="A767" s="14"/>
      <c r="B767" s="14"/>
      <c r="C767" s="8"/>
      <c r="D767" s="14"/>
      <c r="E767" s="14"/>
      <c r="F767" s="14"/>
      <c r="G767" s="14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14"/>
      <c r="U767" s="14"/>
      <c r="V767" s="14"/>
      <c r="W767" s="14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</row>
    <row r="768" ht="16.5" customHeight="1">
      <c r="A768" s="14"/>
      <c r="B768" s="14"/>
      <c r="C768" s="8"/>
      <c r="D768" s="14"/>
      <c r="E768" s="14"/>
      <c r="F768" s="14"/>
      <c r="G768" s="14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14"/>
      <c r="U768" s="14"/>
      <c r="V768" s="14"/>
      <c r="W768" s="14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</row>
    <row r="769" ht="16.5" customHeight="1">
      <c r="A769" s="14"/>
      <c r="B769" s="14"/>
      <c r="C769" s="8"/>
      <c r="D769" s="14"/>
      <c r="E769" s="14"/>
      <c r="F769" s="14"/>
      <c r="G769" s="14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14"/>
      <c r="U769" s="14"/>
      <c r="V769" s="14"/>
      <c r="W769" s="14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</row>
    <row r="770" ht="16.5" customHeight="1">
      <c r="A770" s="14"/>
      <c r="B770" s="14"/>
      <c r="C770" s="8"/>
      <c r="D770" s="14"/>
      <c r="E770" s="14"/>
      <c r="F770" s="14"/>
      <c r="G770" s="14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14"/>
      <c r="U770" s="14"/>
      <c r="V770" s="14"/>
      <c r="W770" s="14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</row>
    <row r="771" ht="16.5" customHeight="1">
      <c r="A771" s="14"/>
      <c r="B771" s="14"/>
      <c r="C771" s="8"/>
      <c r="D771" s="14"/>
      <c r="E771" s="14"/>
      <c r="F771" s="14"/>
      <c r="G771" s="14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14"/>
      <c r="U771" s="14"/>
      <c r="V771" s="14"/>
      <c r="W771" s="14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</row>
    <row r="772" ht="16.5" customHeight="1">
      <c r="A772" s="14"/>
      <c r="B772" s="14"/>
      <c r="C772" s="8"/>
      <c r="D772" s="14"/>
      <c r="E772" s="14"/>
      <c r="F772" s="14"/>
      <c r="G772" s="14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14"/>
      <c r="U772" s="14"/>
      <c r="V772" s="14"/>
      <c r="W772" s="14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</row>
    <row r="773" ht="16.5" customHeight="1">
      <c r="A773" s="14"/>
      <c r="B773" s="14"/>
      <c r="C773" s="8"/>
      <c r="D773" s="14"/>
      <c r="E773" s="14"/>
      <c r="F773" s="14"/>
      <c r="G773" s="14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14"/>
      <c r="U773" s="14"/>
      <c r="V773" s="14"/>
      <c r="W773" s="14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</row>
    <row r="774" ht="16.5" customHeight="1">
      <c r="A774" s="14"/>
      <c r="B774" s="14"/>
      <c r="C774" s="8"/>
      <c r="D774" s="14"/>
      <c r="E774" s="14"/>
      <c r="F774" s="14"/>
      <c r="G774" s="14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14"/>
      <c r="U774" s="14"/>
      <c r="V774" s="14"/>
      <c r="W774" s="14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</row>
    <row r="775" ht="16.5" customHeight="1">
      <c r="A775" s="14"/>
      <c r="B775" s="14"/>
      <c r="C775" s="8"/>
      <c r="D775" s="14"/>
      <c r="E775" s="14"/>
      <c r="F775" s="14"/>
      <c r="G775" s="14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14"/>
      <c r="U775" s="14"/>
      <c r="V775" s="14"/>
      <c r="W775" s="14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</row>
    <row r="776" ht="16.5" customHeight="1">
      <c r="A776" s="14"/>
      <c r="B776" s="14"/>
      <c r="C776" s="8"/>
      <c r="D776" s="14"/>
      <c r="E776" s="14"/>
      <c r="F776" s="14"/>
      <c r="G776" s="14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14"/>
      <c r="U776" s="14"/>
      <c r="V776" s="14"/>
      <c r="W776" s="14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</row>
    <row r="777" ht="16.5" customHeight="1">
      <c r="A777" s="14"/>
      <c r="B777" s="14"/>
      <c r="C777" s="8"/>
      <c r="D777" s="14"/>
      <c r="E777" s="14"/>
      <c r="F777" s="14"/>
      <c r="G777" s="14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14"/>
      <c r="U777" s="14"/>
      <c r="V777" s="14"/>
      <c r="W777" s="14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</row>
    <row r="778" ht="16.5" customHeight="1">
      <c r="A778" s="14"/>
      <c r="B778" s="14"/>
      <c r="C778" s="8"/>
      <c r="D778" s="14"/>
      <c r="E778" s="14"/>
      <c r="F778" s="14"/>
      <c r="G778" s="14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14"/>
      <c r="U778" s="14"/>
      <c r="V778" s="14"/>
      <c r="W778" s="14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</row>
    <row r="779" ht="16.5" customHeight="1">
      <c r="A779" s="14"/>
      <c r="B779" s="14"/>
      <c r="C779" s="8"/>
      <c r="D779" s="14"/>
      <c r="E779" s="14"/>
      <c r="F779" s="14"/>
      <c r="G779" s="14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14"/>
      <c r="U779" s="14"/>
      <c r="V779" s="14"/>
      <c r="W779" s="14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</row>
    <row r="780" ht="16.5" customHeight="1">
      <c r="A780" s="14"/>
      <c r="B780" s="14"/>
      <c r="C780" s="8"/>
      <c r="D780" s="14"/>
      <c r="E780" s="14"/>
      <c r="F780" s="14"/>
      <c r="G780" s="14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14"/>
      <c r="U780" s="14"/>
      <c r="V780" s="14"/>
      <c r="W780" s="14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</row>
    <row r="781" ht="16.5" customHeight="1">
      <c r="A781" s="14"/>
      <c r="B781" s="14"/>
      <c r="C781" s="8"/>
      <c r="D781" s="14"/>
      <c r="E781" s="14"/>
      <c r="F781" s="14"/>
      <c r="G781" s="14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14"/>
      <c r="U781" s="14"/>
      <c r="V781" s="14"/>
      <c r="W781" s="14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</row>
    <row r="782" ht="16.5" customHeight="1">
      <c r="A782" s="14"/>
      <c r="B782" s="14"/>
      <c r="C782" s="8"/>
      <c r="D782" s="14"/>
      <c r="E782" s="14"/>
      <c r="F782" s="14"/>
      <c r="G782" s="14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14"/>
      <c r="U782" s="14"/>
      <c r="V782" s="14"/>
      <c r="W782" s="14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</row>
    <row r="783" ht="16.5" customHeight="1">
      <c r="A783" s="14"/>
      <c r="B783" s="14"/>
      <c r="C783" s="8"/>
      <c r="D783" s="14"/>
      <c r="E783" s="14"/>
      <c r="F783" s="14"/>
      <c r="G783" s="14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14"/>
      <c r="U783" s="14"/>
      <c r="V783" s="14"/>
      <c r="W783" s="14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</row>
    <row r="784" ht="16.5" customHeight="1">
      <c r="A784" s="14"/>
      <c r="B784" s="14"/>
      <c r="C784" s="8"/>
      <c r="D784" s="14"/>
      <c r="E784" s="14"/>
      <c r="F784" s="14"/>
      <c r="G784" s="14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14"/>
      <c r="U784" s="14"/>
      <c r="V784" s="14"/>
      <c r="W784" s="14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</row>
    <row r="785" ht="16.5" customHeight="1">
      <c r="A785" s="14"/>
      <c r="B785" s="14"/>
      <c r="C785" s="8"/>
      <c r="D785" s="14"/>
      <c r="E785" s="14"/>
      <c r="F785" s="14"/>
      <c r="G785" s="14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14"/>
      <c r="U785" s="14"/>
      <c r="V785" s="14"/>
      <c r="W785" s="14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</row>
    <row r="786" ht="16.5" customHeight="1">
      <c r="A786" s="14"/>
      <c r="B786" s="14"/>
      <c r="C786" s="8"/>
      <c r="D786" s="14"/>
      <c r="E786" s="14"/>
      <c r="F786" s="14"/>
      <c r="G786" s="14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14"/>
      <c r="U786" s="14"/>
      <c r="V786" s="14"/>
      <c r="W786" s="14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</row>
    <row r="787" ht="16.5" customHeight="1">
      <c r="A787" s="14"/>
      <c r="B787" s="14"/>
      <c r="C787" s="8"/>
      <c r="D787" s="14"/>
      <c r="E787" s="14"/>
      <c r="F787" s="14"/>
      <c r="G787" s="14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14"/>
      <c r="U787" s="14"/>
      <c r="V787" s="14"/>
      <c r="W787" s="14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</row>
    <row r="788" ht="16.5" customHeight="1">
      <c r="A788" s="14"/>
      <c r="B788" s="14"/>
      <c r="C788" s="8"/>
      <c r="D788" s="14"/>
      <c r="E788" s="14"/>
      <c r="F788" s="14"/>
      <c r="G788" s="14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14"/>
      <c r="U788" s="14"/>
      <c r="V788" s="14"/>
      <c r="W788" s="14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</row>
    <row r="789" ht="16.5" customHeight="1">
      <c r="A789" s="14"/>
      <c r="B789" s="14"/>
      <c r="C789" s="8"/>
      <c r="D789" s="14"/>
      <c r="E789" s="14"/>
      <c r="F789" s="14"/>
      <c r="G789" s="14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14"/>
      <c r="U789" s="14"/>
      <c r="V789" s="14"/>
      <c r="W789" s="14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</row>
    <row r="790" ht="16.5" customHeight="1">
      <c r="A790" s="14"/>
      <c r="B790" s="14"/>
      <c r="C790" s="8"/>
      <c r="D790" s="14"/>
      <c r="E790" s="14"/>
      <c r="F790" s="14"/>
      <c r="G790" s="14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14"/>
      <c r="U790" s="14"/>
      <c r="V790" s="14"/>
      <c r="W790" s="14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</row>
    <row r="791" ht="16.5" customHeight="1">
      <c r="A791" s="14"/>
      <c r="B791" s="14"/>
      <c r="C791" s="8"/>
      <c r="D791" s="14"/>
      <c r="E791" s="14"/>
      <c r="F791" s="14"/>
      <c r="G791" s="14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14"/>
      <c r="U791" s="14"/>
      <c r="V791" s="14"/>
      <c r="W791" s="14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</row>
    <row r="792" ht="16.5" customHeight="1">
      <c r="A792" s="14"/>
      <c r="B792" s="14"/>
      <c r="C792" s="8"/>
      <c r="D792" s="14"/>
      <c r="E792" s="14"/>
      <c r="F792" s="14"/>
      <c r="G792" s="14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14"/>
      <c r="U792" s="14"/>
      <c r="V792" s="14"/>
      <c r="W792" s="14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</row>
    <row r="793" ht="16.5" customHeight="1">
      <c r="A793" s="14"/>
      <c r="B793" s="14"/>
      <c r="C793" s="8"/>
      <c r="D793" s="14"/>
      <c r="E793" s="14"/>
      <c r="F793" s="14"/>
      <c r="G793" s="14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14"/>
      <c r="U793" s="14"/>
      <c r="V793" s="14"/>
      <c r="W793" s="14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</row>
    <row r="794" ht="16.5" customHeight="1">
      <c r="A794" s="14"/>
      <c r="B794" s="14"/>
      <c r="C794" s="8"/>
      <c r="D794" s="14"/>
      <c r="E794" s="14"/>
      <c r="F794" s="14"/>
      <c r="G794" s="14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14"/>
      <c r="U794" s="14"/>
      <c r="V794" s="14"/>
      <c r="W794" s="14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</row>
    <row r="795" ht="16.5" customHeight="1">
      <c r="A795" s="14"/>
      <c r="B795" s="14"/>
      <c r="C795" s="8"/>
      <c r="D795" s="14"/>
      <c r="E795" s="14"/>
      <c r="F795" s="14"/>
      <c r="G795" s="14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14"/>
      <c r="U795" s="14"/>
      <c r="V795" s="14"/>
      <c r="W795" s="14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</row>
    <row r="796" ht="16.5" customHeight="1">
      <c r="A796" s="14"/>
      <c r="B796" s="14"/>
      <c r="C796" s="8"/>
      <c r="D796" s="14"/>
      <c r="E796" s="14"/>
      <c r="F796" s="14"/>
      <c r="G796" s="14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14"/>
      <c r="U796" s="14"/>
      <c r="V796" s="14"/>
      <c r="W796" s="14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</row>
    <row r="797" ht="16.5" customHeight="1">
      <c r="A797" s="14"/>
      <c r="B797" s="14"/>
      <c r="C797" s="8"/>
      <c r="D797" s="14"/>
      <c r="E797" s="14"/>
      <c r="F797" s="14"/>
      <c r="G797" s="14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14"/>
      <c r="U797" s="14"/>
      <c r="V797" s="14"/>
      <c r="W797" s="14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</row>
    <row r="798" ht="16.5" customHeight="1">
      <c r="A798" s="14"/>
      <c r="B798" s="14"/>
      <c r="C798" s="8"/>
      <c r="D798" s="14"/>
      <c r="E798" s="14"/>
      <c r="F798" s="14"/>
      <c r="G798" s="14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14"/>
      <c r="U798" s="14"/>
      <c r="V798" s="14"/>
      <c r="W798" s="14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</row>
    <row r="799" ht="16.5" customHeight="1">
      <c r="A799" s="14"/>
      <c r="B799" s="14"/>
      <c r="C799" s="8"/>
      <c r="D799" s="14"/>
      <c r="E799" s="14"/>
      <c r="F799" s="14"/>
      <c r="G799" s="14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14"/>
      <c r="U799" s="14"/>
      <c r="V799" s="14"/>
      <c r="W799" s="14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</row>
    <row r="800" ht="16.5" customHeight="1">
      <c r="A800" s="14"/>
      <c r="B800" s="14"/>
      <c r="C800" s="8"/>
      <c r="D800" s="14"/>
      <c r="E800" s="14"/>
      <c r="F800" s="14"/>
      <c r="G800" s="14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14"/>
      <c r="U800" s="14"/>
      <c r="V800" s="14"/>
      <c r="W800" s="14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</row>
    <row r="801" ht="16.5" customHeight="1">
      <c r="A801" s="14"/>
      <c r="B801" s="14"/>
      <c r="C801" s="8"/>
      <c r="D801" s="14"/>
      <c r="E801" s="14"/>
      <c r="F801" s="14"/>
      <c r="G801" s="14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14"/>
      <c r="U801" s="14"/>
      <c r="V801" s="14"/>
      <c r="W801" s="14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</row>
    <row r="802" ht="16.5" customHeight="1">
      <c r="A802" s="14"/>
      <c r="B802" s="14"/>
      <c r="C802" s="8"/>
      <c r="D802" s="14"/>
      <c r="E802" s="14"/>
      <c r="F802" s="14"/>
      <c r="G802" s="14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14"/>
      <c r="U802" s="14"/>
      <c r="V802" s="14"/>
      <c r="W802" s="14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</row>
    <row r="803" ht="16.5" customHeight="1">
      <c r="A803" s="14"/>
      <c r="B803" s="14"/>
      <c r="C803" s="8"/>
      <c r="D803" s="14"/>
      <c r="E803" s="14"/>
      <c r="F803" s="14"/>
      <c r="G803" s="14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14"/>
      <c r="U803" s="14"/>
      <c r="V803" s="14"/>
      <c r="W803" s="14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</row>
    <row r="804" ht="16.5" customHeight="1">
      <c r="A804" s="14"/>
      <c r="B804" s="14"/>
      <c r="C804" s="8"/>
      <c r="D804" s="14"/>
      <c r="E804" s="14"/>
      <c r="F804" s="14"/>
      <c r="G804" s="14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14"/>
      <c r="U804" s="14"/>
      <c r="V804" s="14"/>
      <c r="W804" s="14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</row>
    <row r="805" ht="16.5" customHeight="1">
      <c r="A805" s="14"/>
      <c r="B805" s="14"/>
      <c r="C805" s="8"/>
      <c r="D805" s="14"/>
      <c r="E805" s="14"/>
      <c r="F805" s="14"/>
      <c r="G805" s="14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14"/>
      <c r="U805" s="14"/>
      <c r="V805" s="14"/>
      <c r="W805" s="14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</row>
    <row r="806" ht="16.5" customHeight="1">
      <c r="A806" s="14"/>
      <c r="B806" s="14"/>
      <c r="C806" s="8"/>
      <c r="D806" s="14"/>
      <c r="E806" s="14"/>
      <c r="F806" s="14"/>
      <c r="G806" s="14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14"/>
      <c r="U806" s="14"/>
      <c r="V806" s="14"/>
      <c r="W806" s="14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</row>
    <row r="807" ht="16.5" customHeight="1">
      <c r="A807" s="14"/>
      <c r="B807" s="14"/>
      <c r="C807" s="8"/>
      <c r="D807" s="14"/>
      <c r="E807" s="14"/>
      <c r="F807" s="14"/>
      <c r="G807" s="14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14"/>
      <c r="U807" s="14"/>
      <c r="V807" s="14"/>
      <c r="W807" s="14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</row>
    <row r="808" ht="16.5" customHeight="1">
      <c r="A808" s="14"/>
      <c r="B808" s="14"/>
      <c r="C808" s="8"/>
      <c r="D808" s="14"/>
      <c r="E808" s="14"/>
      <c r="F808" s="14"/>
      <c r="G808" s="14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14"/>
      <c r="U808" s="14"/>
      <c r="V808" s="14"/>
      <c r="W808" s="14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</row>
    <row r="809" ht="16.5" customHeight="1">
      <c r="A809" s="14"/>
      <c r="B809" s="14"/>
      <c r="C809" s="8"/>
      <c r="D809" s="14"/>
      <c r="E809" s="14"/>
      <c r="F809" s="14"/>
      <c r="G809" s="14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14"/>
      <c r="U809" s="14"/>
      <c r="V809" s="14"/>
      <c r="W809" s="14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</row>
    <row r="810" ht="16.5" customHeight="1">
      <c r="A810" s="14"/>
      <c r="B810" s="14"/>
      <c r="C810" s="8"/>
      <c r="D810" s="14"/>
      <c r="E810" s="14"/>
      <c r="F810" s="14"/>
      <c r="G810" s="14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14"/>
      <c r="U810" s="14"/>
      <c r="V810" s="14"/>
      <c r="W810" s="14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</row>
    <row r="811" ht="16.5" customHeight="1">
      <c r="A811" s="14"/>
      <c r="B811" s="14"/>
      <c r="C811" s="8"/>
      <c r="D811" s="14"/>
      <c r="E811" s="14"/>
      <c r="F811" s="14"/>
      <c r="G811" s="14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14"/>
      <c r="U811" s="14"/>
      <c r="V811" s="14"/>
      <c r="W811" s="14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</row>
    <row r="812" ht="16.5" customHeight="1">
      <c r="A812" s="14"/>
      <c r="B812" s="14"/>
      <c r="C812" s="8"/>
      <c r="D812" s="14"/>
      <c r="E812" s="14"/>
      <c r="F812" s="14"/>
      <c r="G812" s="14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14"/>
      <c r="U812" s="14"/>
      <c r="V812" s="14"/>
      <c r="W812" s="14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</row>
    <row r="813" ht="16.5" customHeight="1">
      <c r="A813" s="14"/>
      <c r="B813" s="14"/>
      <c r="C813" s="8"/>
      <c r="D813" s="14"/>
      <c r="E813" s="14"/>
      <c r="F813" s="14"/>
      <c r="G813" s="14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14"/>
      <c r="U813" s="14"/>
      <c r="V813" s="14"/>
      <c r="W813" s="14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</row>
    <row r="814" ht="16.5" customHeight="1">
      <c r="A814" s="14"/>
      <c r="B814" s="14"/>
      <c r="C814" s="8"/>
      <c r="D814" s="14"/>
      <c r="E814" s="14"/>
      <c r="F814" s="14"/>
      <c r="G814" s="14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14"/>
      <c r="U814" s="14"/>
      <c r="V814" s="14"/>
      <c r="W814" s="14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</row>
    <row r="815" ht="16.5" customHeight="1">
      <c r="A815" s="14"/>
      <c r="B815" s="14"/>
      <c r="C815" s="8"/>
      <c r="D815" s="14"/>
      <c r="E815" s="14"/>
      <c r="F815" s="14"/>
      <c r="G815" s="14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14"/>
      <c r="U815" s="14"/>
      <c r="V815" s="14"/>
      <c r="W815" s="14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</row>
    <row r="816" ht="16.5" customHeight="1">
      <c r="A816" s="14"/>
      <c r="B816" s="14"/>
      <c r="C816" s="8"/>
      <c r="D816" s="14"/>
      <c r="E816" s="14"/>
      <c r="F816" s="14"/>
      <c r="G816" s="14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14"/>
      <c r="U816" s="14"/>
      <c r="V816" s="14"/>
      <c r="W816" s="14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</row>
    <row r="817" ht="16.5" customHeight="1">
      <c r="A817" s="14"/>
      <c r="B817" s="14"/>
      <c r="C817" s="8"/>
      <c r="D817" s="14"/>
      <c r="E817" s="14"/>
      <c r="F817" s="14"/>
      <c r="G817" s="14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14"/>
      <c r="U817" s="14"/>
      <c r="V817" s="14"/>
      <c r="W817" s="14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</row>
    <row r="818" ht="16.5" customHeight="1">
      <c r="A818" s="14"/>
      <c r="B818" s="14"/>
      <c r="C818" s="8"/>
      <c r="D818" s="14"/>
      <c r="E818" s="14"/>
      <c r="F818" s="14"/>
      <c r="G818" s="14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14"/>
      <c r="U818" s="14"/>
      <c r="V818" s="14"/>
      <c r="W818" s="14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</row>
    <row r="819" ht="16.5" customHeight="1">
      <c r="A819" s="14"/>
      <c r="B819" s="14"/>
      <c r="C819" s="8"/>
      <c r="D819" s="14"/>
      <c r="E819" s="14"/>
      <c r="F819" s="14"/>
      <c r="G819" s="14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14"/>
      <c r="U819" s="14"/>
      <c r="V819" s="14"/>
      <c r="W819" s="14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</row>
    <row r="820" ht="16.5" customHeight="1">
      <c r="A820" s="14"/>
      <c r="B820" s="14"/>
      <c r="C820" s="8"/>
      <c r="D820" s="14"/>
      <c r="E820" s="14"/>
      <c r="F820" s="14"/>
      <c r="G820" s="14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14"/>
      <c r="U820" s="14"/>
      <c r="V820" s="14"/>
      <c r="W820" s="14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</row>
    <row r="821" ht="16.5" customHeight="1">
      <c r="A821" s="14"/>
      <c r="B821" s="14"/>
      <c r="C821" s="8"/>
      <c r="D821" s="14"/>
      <c r="E821" s="14"/>
      <c r="F821" s="14"/>
      <c r="G821" s="14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14"/>
      <c r="U821" s="14"/>
      <c r="V821" s="14"/>
      <c r="W821" s="14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</row>
    <row r="822" ht="16.5" customHeight="1">
      <c r="A822" s="14"/>
      <c r="B822" s="14"/>
      <c r="C822" s="8"/>
      <c r="D822" s="14"/>
      <c r="E822" s="14"/>
      <c r="F822" s="14"/>
      <c r="G822" s="14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14"/>
      <c r="U822" s="14"/>
      <c r="V822" s="14"/>
      <c r="W822" s="14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</row>
    <row r="823" ht="16.5" customHeight="1">
      <c r="A823" s="14"/>
      <c r="B823" s="14"/>
      <c r="C823" s="8"/>
      <c r="D823" s="14"/>
      <c r="E823" s="14"/>
      <c r="F823" s="14"/>
      <c r="G823" s="14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14"/>
      <c r="U823" s="14"/>
      <c r="V823" s="14"/>
      <c r="W823" s="14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</row>
    <row r="824" ht="16.5" customHeight="1">
      <c r="A824" s="14"/>
      <c r="B824" s="14"/>
      <c r="C824" s="8"/>
      <c r="D824" s="14"/>
      <c r="E824" s="14"/>
      <c r="F824" s="14"/>
      <c r="G824" s="14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14"/>
      <c r="U824" s="14"/>
      <c r="V824" s="14"/>
      <c r="W824" s="14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</row>
    <row r="825" ht="16.5" customHeight="1">
      <c r="A825" s="14"/>
      <c r="B825" s="14"/>
      <c r="C825" s="8"/>
      <c r="D825" s="14"/>
      <c r="E825" s="14"/>
      <c r="F825" s="14"/>
      <c r="G825" s="14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14"/>
      <c r="U825" s="14"/>
      <c r="V825" s="14"/>
      <c r="W825" s="14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</row>
    <row r="826" ht="16.5" customHeight="1">
      <c r="A826" s="14"/>
      <c r="B826" s="14"/>
      <c r="C826" s="8"/>
      <c r="D826" s="14"/>
      <c r="E826" s="14"/>
      <c r="F826" s="14"/>
      <c r="G826" s="14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14"/>
      <c r="U826" s="14"/>
      <c r="V826" s="14"/>
      <c r="W826" s="14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</row>
    <row r="827" ht="16.5" customHeight="1">
      <c r="A827" s="14"/>
      <c r="B827" s="14"/>
      <c r="C827" s="8"/>
      <c r="D827" s="14"/>
      <c r="E827" s="14"/>
      <c r="F827" s="14"/>
      <c r="G827" s="14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14"/>
      <c r="U827" s="14"/>
      <c r="V827" s="14"/>
      <c r="W827" s="14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</row>
    <row r="828" ht="16.5" customHeight="1">
      <c r="A828" s="14"/>
      <c r="B828" s="14"/>
      <c r="C828" s="8"/>
      <c r="D828" s="14"/>
      <c r="E828" s="14"/>
      <c r="F828" s="14"/>
      <c r="G828" s="14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14"/>
      <c r="U828" s="14"/>
      <c r="V828" s="14"/>
      <c r="W828" s="14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</row>
    <row r="829" ht="16.5" customHeight="1">
      <c r="A829" s="14"/>
      <c r="B829" s="14"/>
      <c r="C829" s="8"/>
      <c r="D829" s="14"/>
      <c r="E829" s="14"/>
      <c r="F829" s="14"/>
      <c r="G829" s="14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14"/>
      <c r="U829" s="14"/>
      <c r="V829" s="14"/>
      <c r="W829" s="14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</row>
    <row r="830" ht="16.5" customHeight="1">
      <c r="A830" s="14"/>
      <c r="B830" s="14"/>
      <c r="C830" s="8"/>
      <c r="D830" s="14"/>
      <c r="E830" s="14"/>
      <c r="F830" s="14"/>
      <c r="G830" s="14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14"/>
      <c r="U830" s="14"/>
      <c r="V830" s="14"/>
      <c r="W830" s="14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</row>
    <row r="831" ht="16.5" customHeight="1">
      <c r="A831" s="14"/>
      <c r="B831" s="14"/>
      <c r="C831" s="8"/>
      <c r="D831" s="14"/>
      <c r="E831" s="14"/>
      <c r="F831" s="14"/>
      <c r="G831" s="14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14"/>
      <c r="U831" s="14"/>
      <c r="V831" s="14"/>
      <c r="W831" s="14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</row>
    <row r="832" ht="16.5" customHeight="1">
      <c r="A832" s="14"/>
      <c r="B832" s="14"/>
      <c r="C832" s="8"/>
      <c r="D832" s="14"/>
      <c r="E832" s="14"/>
      <c r="F832" s="14"/>
      <c r="G832" s="14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14"/>
      <c r="U832" s="14"/>
      <c r="V832" s="14"/>
      <c r="W832" s="14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</row>
    <row r="833" ht="16.5" customHeight="1">
      <c r="A833" s="14"/>
      <c r="B833" s="14"/>
      <c r="C833" s="8"/>
      <c r="D833" s="14"/>
      <c r="E833" s="14"/>
      <c r="F833" s="14"/>
      <c r="G833" s="14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14"/>
      <c r="U833" s="14"/>
      <c r="V833" s="14"/>
      <c r="W833" s="14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</row>
    <row r="834" ht="16.5" customHeight="1">
      <c r="A834" s="14"/>
      <c r="B834" s="14"/>
      <c r="C834" s="8"/>
      <c r="D834" s="14"/>
      <c r="E834" s="14"/>
      <c r="F834" s="14"/>
      <c r="G834" s="14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14"/>
      <c r="U834" s="14"/>
      <c r="V834" s="14"/>
      <c r="W834" s="14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</row>
    <row r="835" ht="16.5" customHeight="1">
      <c r="A835" s="14"/>
      <c r="B835" s="14"/>
      <c r="C835" s="8"/>
      <c r="D835" s="14"/>
      <c r="E835" s="14"/>
      <c r="F835" s="14"/>
      <c r="G835" s="14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14"/>
      <c r="U835" s="14"/>
      <c r="V835" s="14"/>
      <c r="W835" s="14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</row>
    <row r="836" ht="16.5" customHeight="1">
      <c r="A836" s="14"/>
      <c r="B836" s="14"/>
      <c r="C836" s="8"/>
      <c r="D836" s="14"/>
      <c r="E836" s="14"/>
      <c r="F836" s="14"/>
      <c r="G836" s="14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14"/>
      <c r="U836" s="14"/>
      <c r="V836" s="14"/>
      <c r="W836" s="14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</row>
    <row r="837" ht="16.5" customHeight="1">
      <c r="A837" s="14"/>
      <c r="B837" s="14"/>
      <c r="C837" s="8"/>
      <c r="D837" s="14"/>
      <c r="E837" s="14"/>
      <c r="F837" s="14"/>
      <c r="G837" s="14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14"/>
      <c r="U837" s="14"/>
      <c r="V837" s="14"/>
      <c r="W837" s="14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</row>
    <row r="838" ht="16.5" customHeight="1">
      <c r="A838" s="14"/>
      <c r="B838" s="14"/>
      <c r="C838" s="8"/>
      <c r="D838" s="14"/>
      <c r="E838" s="14"/>
      <c r="F838" s="14"/>
      <c r="G838" s="14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14"/>
      <c r="U838" s="14"/>
      <c r="V838" s="14"/>
      <c r="W838" s="14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</row>
    <row r="839" ht="16.5" customHeight="1">
      <c r="A839" s="14"/>
      <c r="B839" s="14"/>
      <c r="C839" s="8"/>
      <c r="D839" s="14"/>
      <c r="E839" s="14"/>
      <c r="F839" s="14"/>
      <c r="G839" s="14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14"/>
      <c r="U839" s="14"/>
      <c r="V839" s="14"/>
      <c r="W839" s="14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</row>
    <row r="840" ht="16.5" customHeight="1">
      <c r="A840" s="14"/>
      <c r="B840" s="14"/>
      <c r="C840" s="8"/>
      <c r="D840" s="14"/>
      <c r="E840" s="14"/>
      <c r="F840" s="14"/>
      <c r="G840" s="14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14"/>
      <c r="U840" s="14"/>
      <c r="V840" s="14"/>
      <c r="W840" s="14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</row>
    <row r="841" ht="16.5" customHeight="1">
      <c r="A841" s="14"/>
      <c r="B841" s="14"/>
      <c r="C841" s="8"/>
      <c r="D841" s="14"/>
      <c r="E841" s="14"/>
      <c r="F841" s="14"/>
      <c r="G841" s="14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14"/>
      <c r="U841" s="14"/>
      <c r="V841" s="14"/>
      <c r="W841" s="14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</row>
    <row r="842" ht="16.5" customHeight="1">
      <c r="A842" s="14"/>
      <c r="B842" s="14"/>
      <c r="C842" s="8"/>
      <c r="D842" s="14"/>
      <c r="E842" s="14"/>
      <c r="F842" s="14"/>
      <c r="G842" s="14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14"/>
      <c r="U842" s="14"/>
      <c r="V842" s="14"/>
      <c r="W842" s="14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</row>
    <row r="843" ht="16.5" customHeight="1">
      <c r="A843" s="14"/>
      <c r="B843" s="14"/>
      <c r="C843" s="8"/>
      <c r="D843" s="14"/>
      <c r="E843" s="14"/>
      <c r="F843" s="14"/>
      <c r="G843" s="14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14"/>
      <c r="U843" s="14"/>
      <c r="V843" s="14"/>
      <c r="W843" s="14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</row>
    <row r="844" ht="16.5" customHeight="1">
      <c r="A844" s="14"/>
      <c r="B844" s="14"/>
      <c r="C844" s="8"/>
      <c r="D844" s="14"/>
      <c r="E844" s="14"/>
      <c r="F844" s="14"/>
      <c r="G844" s="14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14"/>
      <c r="U844" s="14"/>
      <c r="V844" s="14"/>
      <c r="W844" s="14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</row>
    <row r="845" ht="16.5" customHeight="1">
      <c r="A845" s="14"/>
      <c r="B845" s="14"/>
      <c r="C845" s="8"/>
      <c r="D845" s="14"/>
      <c r="E845" s="14"/>
      <c r="F845" s="14"/>
      <c r="G845" s="14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14"/>
      <c r="U845" s="14"/>
      <c r="V845" s="14"/>
      <c r="W845" s="14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</row>
    <row r="846" ht="16.5" customHeight="1">
      <c r="A846" s="14"/>
      <c r="B846" s="14"/>
      <c r="C846" s="8"/>
      <c r="D846" s="14"/>
      <c r="E846" s="14"/>
      <c r="F846" s="14"/>
      <c r="G846" s="14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14"/>
      <c r="U846" s="14"/>
      <c r="V846" s="14"/>
      <c r="W846" s="14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</row>
    <row r="847" ht="16.5" customHeight="1">
      <c r="A847" s="14"/>
      <c r="B847" s="14"/>
      <c r="C847" s="8"/>
      <c r="D847" s="14"/>
      <c r="E847" s="14"/>
      <c r="F847" s="14"/>
      <c r="G847" s="14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14"/>
      <c r="U847" s="14"/>
      <c r="V847" s="14"/>
      <c r="W847" s="14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</row>
    <row r="848" ht="16.5" customHeight="1">
      <c r="A848" s="14"/>
      <c r="B848" s="14"/>
      <c r="C848" s="8"/>
      <c r="D848" s="14"/>
      <c r="E848" s="14"/>
      <c r="F848" s="14"/>
      <c r="G848" s="14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14"/>
      <c r="U848" s="14"/>
      <c r="V848" s="14"/>
      <c r="W848" s="14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</row>
    <row r="849" ht="16.5" customHeight="1">
      <c r="A849" s="14"/>
      <c r="B849" s="14"/>
      <c r="C849" s="8"/>
      <c r="D849" s="14"/>
      <c r="E849" s="14"/>
      <c r="F849" s="14"/>
      <c r="G849" s="14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14"/>
      <c r="U849" s="14"/>
      <c r="V849" s="14"/>
      <c r="W849" s="14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</row>
    <row r="850" ht="16.5" customHeight="1">
      <c r="A850" s="14"/>
      <c r="B850" s="14"/>
      <c r="C850" s="8"/>
      <c r="D850" s="14"/>
      <c r="E850" s="14"/>
      <c r="F850" s="14"/>
      <c r="G850" s="14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14"/>
      <c r="U850" s="14"/>
      <c r="V850" s="14"/>
      <c r="W850" s="14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</row>
    <row r="851" ht="16.5" customHeight="1">
      <c r="A851" s="14"/>
      <c r="B851" s="14"/>
      <c r="C851" s="8"/>
      <c r="D851" s="14"/>
      <c r="E851" s="14"/>
      <c r="F851" s="14"/>
      <c r="G851" s="14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14"/>
      <c r="U851" s="14"/>
      <c r="V851" s="14"/>
      <c r="W851" s="14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</row>
    <row r="852" ht="16.5" customHeight="1">
      <c r="A852" s="14"/>
      <c r="B852" s="14"/>
      <c r="C852" s="8"/>
      <c r="D852" s="14"/>
      <c r="E852" s="14"/>
      <c r="F852" s="14"/>
      <c r="G852" s="14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14"/>
      <c r="U852" s="14"/>
      <c r="V852" s="14"/>
      <c r="W852" s="14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</row>
    <row r="853" ht="16.5" customHeight="1">
      <c r="A853" s="14"/>
      <c r="B853" s="14"/>
      <c r="C853" s="8"/>
      <c r="D853" s="14"/>
      <c r="E853" s="14"/>
      <c r="F853" s="14"/>
      <c r="G853" s="14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14"/>
      <c r="U853" s="14"/>
      <c r="V853" s="14"/>
      <c r="W853" s="14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</row>
    <row r="854" ht="16.5" customHeight="1">
      <c r="A854" s="14"/>
      <c r="B854" s="14"/>
      <c r="C854" s="8"/>
      <c r="D854" s="14"/>
      <c r="E854" s="14"/>
      <c r="F854" s="14"/>
      <c r="G854" s="14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14"/>
      <c r="U854" s="14"/>
      <c r="V854" s="14"/>
      <c r="W854" s="14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</row>
    <row r="855" ht="16.5" customHeight="1">
      <c r="A855" s="14"/>
      <c r="B855" s="14"/>
      <c r="C855" s="8"/>
      <c r="D855" s="14"/>
      <c r="E855" s="14"/>
      <c r="F855" s="14"/>
      <c r="G855" s="14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14"/>
      <c r="U855" s="14"/>
      <c r="V855" s="14"/>
      <c r="W855" s="14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</row>
    <row r="856" ht="16.5" customHeight="1">
      <c r="A856" s="14"/>
      <c r="B856" s="14"/>
      <c r="C856" s="8"/>
      <c r="D856" s="14"/>
      <c r="E856" s="14"/>
      <c r="F856" s="14"/>
      <c r="G856" s="14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14"/>
      <c r="U856" s="14"/>
      <c r="V856" s="14"/>
      <c r="W856" s="14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</row>
    <row r="857" ht="16.5" customHeight="1">
      <c r="A857" s="14"/>
      <c r="B857" s="14"/>
      <c r="C857" s="8"/>
      <c r="D857" s="14"/>
      <c r="E857" s="14"/>
      <c r="F857" s="14"/>
      <c r="G857" s="14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14"/>
      <c r="U857" s="14"/>
      <c r="V857" s="14"/>
      <c r="W857" s="14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</row>
    <row r="858" ht="16.5" customHeight="1">
      <c r="A858" s="14"/>
      <c r="B858" s="14"/>
      <c r="C858" s="8"/>
      <c r="D858" s="14"/>
      <c r="E858" s="14"/>
      <c r="F858" s="14"/>
      <c r="G858" s="14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14"/>
      <c r="U858" s="14"/>
      <c r="V858" s="14"/>
      <c r="W858" s="14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</row>
    <row r="859" ht="16.5" customHeight="1">
      <c r="A859" s="14"/>
      <c r="B859" s="14"/>
      <c r="C859" s="8"/>
      <c r="D859" s="14"/>
      <c r="E859" s="14"/>
      <c r="F859" s="14"/>
      <c r="G859" s="14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14"/>
      <c r="U859" s="14"/>
      <c r="V859" s="14"/>
      <c r="W859" s="14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</row>
    <row r="860" ht="16.5" customHeight="1">
      <c r="A860" s="14"/>
      <c r="B860" s="14"/>
      <c r="C860" s="8"/>
      <c r="D860" s="14"/>
      <c r="E860" s="14"/>
      <c r="F860" s="14"/>
      <c r="G860" s="14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14"/>
      <c r="U860" s="14"/>
      <c r="V860" s="14"/>
      <c r="W860" s="14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</row>
    <row r="861" ht="16.5" customHeight="1">
      <c r="A861" s="14"/>
      <c r="B861" s="14"/>
      <c r="C861" s="8"/>
      <c r="D861" s="14"/>
      <c r="E861" s="14"/>
      <c r="F861" s="14"/>
      <c r="G861" s="14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14"/>
      <c r="U861" s="14"/>
      <c r="V861" s="14"/>
      <c r="W861" s="14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</row>
    <row r="862" ht="16.5" customHeight="1">
      <c r="A862" s="14"/>
      <c r="B862" s="14"/>
      <c r="C862" s="8"/>
      <c r="D862" s="14"/>
      <c r="E862" s="14"/>
      <c r="F862" s="14"/>
      <c r="G862" s="14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14"/>
      <c r="U862" s="14"/>
      <c r="V862" s="14"/>
      <c r="W862" s="14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</row>
    <row r="863" ht="16.5" customHeight="1">
      <c r="A863" s="14"/>
      <c r="B863" s="14"/>
      <c r="C863" s="8"/>
      <c r="D863" s="14"/>
      <c r="E863" s="14"/>
      <c r="F863" s="14"/>
      <c r="G863" s="14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14"/>
      <c r="U863" s="14"/>
      <c r="V863" s="14"/>
      <c r="W863" s="14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</row>
    <row r="864" ht="16.5" customHeight="1">
      <c r="A864" s="14"/>
      <c r="B864" s="14"/>
      <c r="C864" s="8"/>
      <c r="D864" s="14"/>
      <c r="E864" s="14"/>
      <c r="F864" s="14"/>
      <c r="G864" s="14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14"/>
      <c r="U864" s="14"/>
      <c r="V864" s="14"/>
      <c r="W864" s="14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</row>
    <row r="865" ht="16.5" customHeight="1">
      <c r="A865" s="14"/>
      <c r="B865" s="14"/>
      <c r="C865" s="8"/>
      <c r="D865" s="14"/>
      <c r="E865" s="14"/>
      <c r="F865" s="14"/>
      <c r="G865" s="14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14"/>
      <c r="U865" s="14"/>
      <c r="V865" s="14"/>
      <c r="W865" s="14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</row>
    <row r="866" ht="16.5" customHeight="1">
      <c r="A866" s="14"/>
      <c r="B866" s="14"/>
      <c r="C866" s="8"/>
      <c r="D866" s="14"/>
      <c r="E866" s="14"/>
      <c r="F866" s="14"/>
      <c r="G866" s="14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14"/>
      <c r="U866" s="14"/>
      <c r="V866" s="14"/>
      <c r="W866" s="14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</row>
    <row r="867" ht="16.5" customHeight="1">
      <c r="A867" s="14"/>
      <c r="B867" s="14"/>
      <c r="C867" s="8"/>
      <c r="D867" s="14"/>
      <c r="E867" s="14"/>
      <c r="F867" s="14"/>
      <c r="G867" s="14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14"/>
      <c r="U867" s="14"/>
      <c r="V867" s="14"/>
      <c r="W867" s="14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</row>
    <row r="868" ht="16.5" customHeight="1">
      <c r="A868" s="14"/>
      <c r="B868" s="14"/>
      <c r="C868" s="8"/>
      <c r="D868" s="14"/>
      <c r="E868" s="14"/>
      <c r="F868" s="14"/>
      <c r="G868" s="14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14"/>
      <c r="U868" s="14"/>
      <c r="V868" s="14"/>
      <c r="W868" s="14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</row>
    <row r="869" ht="16.5" customHeight="1">
      <c r="A869" s="14"/>
      <c r="B869" s="14"/>
      <c r="C869" s="8"/>
      <c r="D869" s="14"/>
      <c r="E869" s="14"/>
      <c r="F869" s="14"/>
      <c r="G869" s="14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14"/>
      <c r="U869" s="14"/>
      <c r="V869" s="14"/>
      <c r="W869" s="14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</row>
    <row r="870" ht="16.5" customHeight="1">
      <c r="A870" s="14"/>
      <c r="B870" s="14"/>
      <c r="C870" s="8"/>
      <c r="D870" s="14"/>
      <c r="E870" s="14"/>
      <c r="F870" s="14"/>
      <c r="G870" s="14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14"/>
      <c r="U870" s="14"/>
      <c r="V870" s="14"/>
      <c r="W870" s="14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</row>
    <row r="871" ht="16.5" customHeight="1">
      <c r="A871" s="14"/>
      <c r="B871" s="14"/>
      <c r="C871" s="8"/>
      <c r="D871" s="14"/>
      <c r="E871" s="14"/>
      <c r="F871" s="14"/>
      <c r="G871" s="14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14"/>
      <c r="U871" s="14"/>
      <c r="V871" s="14"/>
      <c r="W871" s="14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</row>
    <row r="872" ht="16.5" customHeight="1">
      <c r="A872" s="14"/>
      <c r="B872" s="14"/>
      <c r="C872" s="8"/>
      <c r="D872" s="14"/>
      <c r="E872" s="14"/>
      <c r="F872" s="14"/>
      <c r="G872" s="14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14"/>
      <c r="U872" s="14"/>
      <c r="V872" s="14"/>
      <c r="W872" s="14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</row>
    <row r="873" ht="16.5" customHeight="1">
      <c r="A873" s="14"/>
      <c r="B873" s="14"/>
      <c r="C873" s="8"/>
      <c r="D873" s="14"/>
      <c r="E873" s="14"/>
      <c r="F873" s="14"/>
      <c r="G873" s="14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14"/>
      <c r="U873" s="14"/>
      <c r="V873" s="14"/>
      <c r="W873" s="14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</row>
    <row r="874" ht="16.5" customHeight="1">
      <c r="A874" s="14"/>
      <c r="B874" s="14"/>
      <c r="C874" s="8"/>
      <c r="D874" s="14"/>
      <c r="E874" s="14"/>
      <c r="F874" s="14"/>
      <c r="G874" s="14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14"/>
      <c r="U874" s="14"/>
      <c r="V874" s="14"/>
      <c r="W874" s="14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</row>
    <row r="875" ht="16.5" customHeight="1">
      <c r="A875" s="14"/>
      <c r="B875" s="14"/>
      <c r="C875" s="8"/>
      <c r="D875" s="14"/>
      <c r="E875" s="14"/>
      <c r="F875" s="14"/>
      <c r="G875" s="14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14"/>
      <c r="U875" s="14"/>
      <c r="V875" s="14"/>
      <c r="W875" s="14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</row>
    <row r="876" ht="16.5" customHeight="1">
      <c r="A876" s="14"/>
      <c r="B876" s="14"/>
      <c r="C876" s="8"/>
      <c r="D876" s="14"/>
      <c r="E876" s="14"/>
      <c r="F876" s="14"/>
      <c r="G876" s="14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14"/>
      <c r="U876" s="14"/>
      <c r="V876" s="14"/>
      <c r="W876" s="14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</row>
    <row r="877" ht="16.5" customHeight="1">
      <c r="A877" s="14"/>
      <c r="B877" s="14"/>
      <c r="C877" s="8"/>
      <c r="D877" s="14"/>
      <c r="E877" s="14"/>
      <c r="F877" s="14"/>
      <c r="G877" s="14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14"/>
      <c r="U877" s="14"/>
      <c r="V877" s="14"/>
      <c r="W877" s="14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</row>
    <row r="878" ht="16.5" customHeight="1">
      <c r="A878" s="14"/>
      <c r="B878" s="14"/>
      <c r="C878" s="8"/>
      <c r="D878" s="14"/>
      <c r="E878" s="14"/>
      <c r="F878" s="14"/>
      <c r="G878" s="14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14"/>
      <c r="U878" s="14"/>
      <c r="V878" s="14"/>
      <c r="W878" s="14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</row>
    <row r="879" ht="16.5" customHeight="1">
      <c r="A879" s="14"/>
      <c r="B879" s="14"/>
      <c r="C879" s="8"/>
      <c r="D879" s="14"/>
      <c r="E879" s="14"/>
      <c r="F879" s="14"/>
      <c r="G879" s="14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14"/>
      <c r="U879" s="14"/>
      <c r="V879" s="14"/>
      <c r="W879" s="14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</row>
    <row r="880" ht="16.5" customHeight="1">
      <c r="A880" s="14"/>
      <c r="B880" s="14"/>
      <c r="C880" s="8"/>
      <c r="D880" s="14"/>
      <c r="E880" s="14"/>
      <c r="F880" s="14"/>
      <c r="G880" s="14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14"/>
      <c r="U880" s="14"/>
      <c r="V880" s="14"/>
      <c r="W880" s="14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</row>
    <row r="881" ht="16.5" customHeight="1">
      <c r="A881" s="14"/>
      <c r="B881" s="14"/>
      <c r="C881" s="8"/>
      <c r="D881" s="14"/>
      <c r="E881" s="14"/>
      <c r="F881" s="14"/>
      <c r="G881" s="14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14"/>
      <c r="U881" s="14"/>
      <c r="V881" s="14"/>
      <c r="W881" s="14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</row>
    <row r="882" ht="16.5" customHeight="1">
      <c r="A882" s="14"/>
      <c r="B882" s="14"/>
      <c r="C882" s="8"/>
      <c r="D882" s="14"/>
      <c r="E882" s="14"/>
      <c r="F882" s="14"/>
      <c r="G882" s="14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14"/>
      <c r="U882" s="14"/>
      <c r="V882" s="14"/>
      <c r="W882" s="14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</row>
    <row r="883" ht="16.5" customHeight="1">
      <c r="A883" s="14"/>
      <c r="B883" s="14"/>
      <c r="C883" s="8"/>
      <c r="D883" s="14"/>
      <c r="E883" s="14"/>
      <c r="F883" s="14"/>
      <c r="G883" s="14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14"/>
      <c r="U883" s="14"/>
      <c r="V883" s="14"/>
      <c r="W883" s="14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</row>
    <row r="884" ht="16.5" customHeight="1">
      <c r="A884" s="14"/>
      <c r="B884" s="14"/>
      <c r="C884" s="8"/>
      <c r="D884" s="14"/>
      <c r="E884" s="14"/>
      <c r="F884" s="14"/>
      <c r="G884" s="14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14"/>
      <c r="U884" s="14"/>
      <c r="V884" s="14"/>
      <c r="W884" s="14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</row>
    <row r="885" ht="16.5" customHeight="1">
      <c r="A885" s="14"/>
      <c r="B885" s="14"/>
      <c r="C885" s="8"/>
      <c r="D885" s="14"/>
      <c r="E885" s="14"/>
      <c r="F885" s="14"/>
      <c r="G885" s="14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14"/>
      <c r="U885" s="14"/>
      <c r="V885" s="14"/>
      <c r="W885" s="14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</row>
    <row r="886" ht="16.5" customHeight="1">
      <c r="A886" s="14"/>
      <c r="B886" s="14"/>
      <c r="C886" s="8"/>
      <c r="D886" s="14"/>
      <c r="E886" s="14"/>
      <c r="F886" s="14"/>
      <c r="G886" s="14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14"/>
      <c r="U886" s="14"/>
      <c r="V886" s="14"/>
      <c r="W886" s="14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</row>
    <row r="887" ht="16.5" customHeight="1">
      <c r="A887" s="14"/>
      <c r="B887" s="14"/>
      <c r="C887" s="8"/>
      <c r="D887" s="14"/>
      <c r="E887" s="14"/>
      <c r="F887" s="14"/>
      <c r="G887" s="14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14"/>
      <c r="U887" s="14"/>
      <c r="V887" s="14"/>
      <c r="W887" s="14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</row>
    <row r="888" ht="16.5" customHeight="1">
      <c r="A888" s="14"/>
      <c r="B888" s="14"/>
      <c r="C888" s="8"/>
      <c r="D888" s="14"/>
      <c r="E888" s="14"/>
      <c r="F888" s="14"/>
      <c r="G888" s="14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14"/>
      <c r="U888" s="14"/>
      <c r="V888" s="14"/>
      <c r="W888" s="14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</row>
    <row r="889" ht="16.5" customHeight="1">
      <c r="A889" s="14"/>
      <c r="B889" s="14"/>
      <c r="C889" s="8"/>
      <c r="D889" s="14"/>
      <c r="E889" s="14"/>
      <c r="F889" s="14"/>
      <c r="G889" s="14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14"/>
      <c r="U889" s="14"/>
      <c r="V889" s="14"/>
      <c r="W889" s="14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</row>
    <row r="890" ht="16.5" customHeight="1">
      <c r="A890" s="14"/>
      <c r="B890" s="14"/>
      <c r="C890" s="8"/>
      <c r="D890" s="14"/>
      <c r="E890" s="14"/>
      <c r="F890" s="14"/>
      <c r="G890" s="14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14"/>
      <c r="U890" s="14"/>
      <c r="V890" s="14"/>
      <c r="W890" s="14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</row>
    <row r="891" ht="16.5" customHeight="1">
      <c r="A891" s="14"/>
      <c r="B891" s="14"/>
      <c r="C891" s="8"/>
      <c r="D891" s="14"/>
      <c r="E891" s="14"/>
      <c r="F891" s="14"/>
      <c r="G891" s="14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14"/>
      <c r="U891" s="14"/>
      <c r="V891" s="14"/>
      <c r="W891" s="14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</row>
    <row r="892" ht="16.5" customHeight="1">
      <c r="A892" s="14"/>
      <c r="B892" s="14"/>
      <c r="C892" s="8"/>
      <c r="D892" s="14"/>
      <c r="E892" s="14"/>
      <c r="F892" s="14"/>
      <c r="G892" s="14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14"/>
      <c r="U892" s="14"/>
      <c r="V892" s="14"/>
      <c r="W892" s="14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</row>
    <row r="893" ht="16.5" customHeight="1">
      <c r="A893" s="14"/>
      <c r="B893" s="14"/>
      <c r="C893" s="8"/>
      <c r="D893" s="14"/>
      <c r="E893" s="14"/>
      <c r="F893" s="14"/>
      <c r="G893" s="14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14"/>
      <c r="U893" s="14"/>
      <c r="V893" s="14"/>
      <c r="W893" s="14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</row>
    <row r="894" ht="16.5" customHeight="1">
      <c r="A894" s="14"/>
      <c r="B894" s="14"/>
      <c r="C894" s="8"/>
      <c r="D894" s="14"/>
      <c r="E894" s="14"/>
      <c r="F894" s="14"/>
      <c r="G894" s="14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14"/>
      <c r="U894" s="14"/>
      <c r="V894" s="14"/>
      <c r="W894" s="14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</row>
    <row r="895" ht="16.5" customHeight="1">
      <c r="A895" s="14"/>
      <c r="B895" s="14"/>
      <c r="C895" s="8"/>
      <c r="D895" s="14"/>
      <c r="E895" s="14"/>
      <c r="F895" s="14"/>
      <c r="G895" s="14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14"/>
      <c r="U895" s="14"/>
      <c r="V895" s="14"/>
      <c r="W895" s="14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</row>
    <row r="896" ht="16.5" customHeight="1">
      <c r="A896" s="14"/>
      <c r="B896" s="14"/>
      <c r="C896" s="8"/>
      <c r="D896" s="14"/>
      <c r="E896" s="14"/>
      <c r="F896" s="14"/>
      <c r="G896" s="14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14"/>
      <c r="U896" s="14"/>
      <c r="V896" s="14"/>
      <c r="W896" s="14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</row>
    <row r="897" ht="16.5" customHeight="1">
      <c r="A897" s="14"/>
      <c r="B897" s="14"/>
      <c r="C897" s="8"/>
      <c r="D897" s="14"/>
      <c r="E897" s="14"/>
      <c r="F897" s="14"/>
      <c r="G897" s="14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14"/>
      <c r="U897" s="14"/>
      <c r="V897" s="14"/>
      <c r="W897" s="14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</row>
    <row r="898" ht="16.5" customHeight="1">
      <c r="A898" s="14"/>
      <c r="B898" s="14"/>
      <c r="C898" s="8"/>
      <c r="D898" s="14"/>
      <c r="E898" s="14"/>
      <c r="F898" s="14"/>
      <c r="G898" s="14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14"/>
      <c r="U898" s="14"/>
      <c r="V898" s="14"/>
      <c r="W898" s="14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</row>
    <row r="899" ht="16.5" customHeight="1">
      <c r="A899" s="14"/>
      <c r="B899" s="14"/>
      <c r="C899" s="8"/>
      <c r="D899" s="14"/>
      <c r="E899" s="14"/>
      <c r="F899" s="14"/>
      <c r="G899" s="14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14"/>
      <c r="U899" s="14"/>
      <c r="V899" s="14"/>
      <c r="W899" s="14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</row>
    <row r="900" ht="16.5" customHeight="1">
      <c r="A900" s="14"/>
      <c r="B900" s="14"/>
      <c r="C900" s="8"/>
      <c r="D900" s="14"/>
      <c r="E900" s="14"/>
      <c r="F900" s="14"/>
      <c r="G900" s="14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14"/>
      <c r="U900" s="14"/>
      <c r="V900" s="14"/>
      <c r="W900" s="14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</row>
    <row r="901" ht="16.5" customHeight="1">
      <c r="A901" s="14"/>
      <c r="B901" s="14"/>
      <c r="C901" s="8"/>
      <c r="D901" s="14"/>
      <c r="E901" s="14"/>
      <c r="F901" s="14"/>
      <c r="G901" s="14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14"/>
      <c r="U901" s="14"/>
      <c r="V901" s="14"/>
      <c r="W901" s="14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</row>
    <row r="902" ht="16.5" customHeight="1">
      <c r="A902" s="14"/>
      <c r="B902" s="14"/>
      <c r="C902" s="8"/>
      <c r="D902" s="14"/>
      <c r="E902" s="14"/>
      <c r="F902" s="14"/>
      <c r="G902" s="14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14"/>
      <c r="U902" s="14"/>
      <c r="V902" s="14"/>
      <c r="W902" s="14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</row>
    <row r="903" ht="16.5" customHeight="1">
      <c r="A903" s="14"/>
      <c r="B903" s="14"/>
      <c r="C903" s="8"/>
      <c r="D903" s="14"/>
      <c r="E903" s="14"/>
      <c r="F903" s="14"/>
      <c r="G903" s="14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14"/>
      <c r="U903" s="14"/>
      <c r="V903" s="14"/>
      <c r="W903" s="14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</row>
    <row r="904" ht="16.5" customHeight="1">
      <c r="A904" s="14"/>
      <c r="B904" s="14"/>
      <c r="C904" s="8"/>
      <c r="D904" s="14"/>
      <c r="E904" s="14"/>
      <c r="F904" s="14"/>
      <c r="G904" s="14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14"/>
      <c r="U904" s="14"/>
      <c r="V904" s="14"/>
      <c r="W904" s="14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</row>
    <row r="905" ht="16.5" customHeight="1">
      <c r="A905" s="14"/>
      <c r="B905" s="14"/>
      <c r="C905" s="8"/>
      <c r="D905" s="14"/>
      <c r="E905" s="14"/>
      <c r="F905" s="14"/>
      <c r="G905" s="14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14"/>
      <c r="U905" s="14"/>
      <c r="V905" s="14"/>
      <c r="W905" s="14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</row>
    <row r="906" ht="16.5" customHeight="1">
      <c r="A906" s="14"/>
      <c r="B906" s="14"/>
      <c r="C906" s="8"/>
      <c r="D906" s="14"/>
      <c r="E906" s="14"/>
      <c r="F906" s="14"/>
      <c r="G906" s="14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14"/>
      <c r="U906" s="14"/>
      <c r="V906" s="14"/>
      <c r="W906" s="14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</row>
    <row r="907" ht="16.5" customHeight="1">
      <c r="A907" s="14"/>
      <c r="B907" s="14"/>
      <c r="C907" s="8"/>
      <c r="D907" s="14"/>
      <c r="E907" s="14"/>
      <c r="F907" s="14"/>
      <c r="G907" s="14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14"/>
      <c r="U907" s="14"/>
      <c r="V907" s="14"/>
      <c r="W907" s="14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</row>
    <row r="908" ht="16.5" customHeight="1">
      <c r="A908" s="14"/>
      <c r="B908" s="14"/>
      <c r="C908" s="8"/>
      <c r="D908" s="14"/>
      <c r="E908" s="14"/>
      <c r="F908" s="14"/>
      <c r="G908" s="14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14"/>
      <c r="U908" s="14"/>
      <c r="V908" s="14"/>
      <c r="W908" s="14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</row>
    <row r="909" ht="16.5" customHeight="1">
      <c r="A909" s="14"/>
      <c r="B909" s="14"/>
      <c r="C909" s="8"/>
      <c r="D909" s="14"/>
      <c r="E909" s="14"/>
      <c r="F909" s="14"/>
      <c r="G909" s="14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14"/>
      <c r="U909" s="14"/>
      <c r="V909" s="14"/>
      <c r="W909" s="14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</row>
    <row r="910" ht="16.5" customHeight="1">
      <c r="A910" s="14"/>
      <c r="B910" s="14"/>
      <c r="C910" s="8"/>
      <c r="D910" s="14"/>
      <c r="E910" s="14"/>
      <c r="F910" s="14"/>
      <c r="G910" s="14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14"/>
      <c r="U910" s="14"/>
      <c r="V910" s="14"/>
      <c r="W910" s="14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</row>
    <row r="911" ht="16.5" customHeight="1">
      <c r="A911" s="14"/>
      <c r="B911" s="14"/>
      <c r="C911" s="8"/>
      <c r="D911" s="14"/>
      <c r="E911" s="14"/>
      <c r="F911" s="14"/>
      <c r="G911" s="14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14"/>
      <c r="U911" s="14"/>
      <c r="V911" s="14"/>
      <c r="W911" s="14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</row>
    <row r="912" ht="16.5" customHeight="1">
      <c r="A912" s="14"/>
      <c r="B912" s="14"/>
      <c r="C912" s="8"/>
      <c r="D912" s="14"/>
      <c r="E912" s="14"/>
      <c r="F912" s="14"/>
      <c r="G912" s="14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14"/>
      <c r="U912" s="14"/>
      <c r="V912" s="14"/>
      <c r="W912" s="14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</row>
    <row r="913" ht="16.5" customHeight="1">
      <c r="A913" s="14"/>
      <c r="B913" s="14"/>
      <c r="C913" s="8"/>
      <c r="D913" s="14"/>
      <c r="E913" s="14"/>
      <c r="F913" s="14"/>
      <c r="G913" s="14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14"/>
      <c r="U913" s="14"/>
      <c r="V913" s="14"/>
      <c r="W913" s="14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</row>
    <row r="914" ht="16.5" customHeight="1">
      <c r="A914" s="14"/>
      <c r="B914" s="14"/>
      <c r="C914" s="8"/>
      <c r="D914" s="14"/>
      <c r="E914" s="14"/>
      <c r="F914" s="14"/>
      <c r="G914" s="14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14"/>
      <c r="U914" s="14"/>
      <c r="V914" s="14"/>
      <c r="W914" s="14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</row>
    <row r="915" ht="16.5" customHeight="1">
      <c r="A915" s="14"/>
      <c r="B915" s="14"/>
      <c r="C915" s="8"/>
      <c r="D915" s="14"/>
      <c r="E915" s="14"/>
      <c r="F915" s="14"/>
      <c r="G915" s="14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14"/>
      <c r="U915" s="14"/>
      <c r="V915" s="14"/>
      <c r="W915" s="14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</row>
    <row r="916" ht="16.5" customHeight="1">
      <c r="A916" s="14"/>
      <c r="B916" s="14"/>
      <c r="C916" s="8"/>
      <c r="D916" s="14"/>
      <c r="E916" s="14"/>
      <c r="F916" s="14"/>
      <c r="G916" s="14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14"/>
      <c r="U916" s="14"/>
      <c r="V916" s="14"/>
      <c r="W916" s="14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</row>
    <row r="917" ht="16.5" customHeight="1">
      <c r="A917" s="14"/>
      <c r="B917" s="14"/>
      <c r="C917" s="8"/>
      <c r="D917" s="14"/>
      <c r="E917" s="14"/>
      <c r="F917" s="14"/>
      <c r="G917" s="14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14"/>
      <c r="U917" s="14"/>
      <c r="V917" s="14"/>
      <c r="W917" s="14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</row>
    <row r="918" ht="16.5" customHeight="1">
      <c r="A918" s="14"/>
      <c r="B918" s="14"/>
      <c r="C918" s="8"/>
      <c r="D918" s="14"/>
      <c r="E918" s="14"/>
      <c r="F918" s="14"/>
      <c r="G918" s="14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14"/>
      <c r="U918" s="14"/>
      <c r="V918" s="14"/>
      <c r="W918" s="14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</row>
    <row r="919" ht="16.5" customHeight="1">
      <c r="A919" s="14"/>
      <c r="B919" s="14"/>
      <c r="C919" s="8"/>
      <c r="D919" s="14"/>
      <c r="E919" s="14"/>
      <c r="F919" s="14"/>
      <c r="G919" s="14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14"/>
      <c r="U919" s="14"/>
      <c r="V919" s="14"/>
      <c r="W919" s="14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</row>
    <row r="920" ht="16.5" customHeight="1">
      <c r="A920" s="14"/>
      <c r="B920" s="14"/>
      <c r="C920" s="8"/>
      <c r="D920" s="14"/>
      <c r="E920" s="14"/>
      <c r="F920" s="14"/>
      <c r="G920" s="14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14"/>
      <c r="U920" s="14"/>
      <c r="V920" s="14"/>
      <c r="W920" s="14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</row>
    <row r="921" ht="16.5" customHeight="1">
      <c r="A921" s="14"/>
      <c r="B921" s="14"/>
      <c r="C921" s="8"/>
      <c r="D921" s="14"/>
      <c r="E921" s="14"/>
      <c r="F921" s="14"/>
      <c r="G921" s="14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14"/>
      <c r="U921" s="14"/>
      <c r="V921" s="14"/>
      <c r="W921" s="14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</row>
    <row r="922" ht="16.5" customHeight="1">
      <c r="A922" s="14"/>
      <c r="B922" s="14"/>
      <c r="C922" s="8"/>
      <c r="D922" s="14"/>
      <c r="E922" s="14"/>
      <c r="F922" s="14"/>
      <c r="G922" s="14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14"/>
      <c r="U922" s="14"/>
      <c r="V922" s="14"/>
      <c r="W922" s="14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</row>
    <row r="923" ht="16.5" customHeight="1">
      <c r="A923" s="14"/>
      <c r="B923" s="14"/>
      <c r="C923" s="8"/>
      <c r="D923" s="14"/>
      <c r="E923" s="14"/>
      <c r="F923" s="14"/>
      <c r="G923" s="14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14"/>
      <c r="U923" s="14"/>
      <c r="V923" s="14"/>
      <c r="W923" s="14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</row>
    <row r="924" ht="16.5" customHeight="1">
      <c r="A924" s="14"/>
      <c r="B924" s="14"/>
      <c r="C924" s="8"/>
      <c r="D924" s="14"/>
      <c r="E924" s="14"/>
      <c r="F924" s="14"/>
      <c r="G924" s="14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14"/>
      <c r="U924" s="14"/>
      <c r="V924" s="14"/>
      <c r="W924" s="14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</row>
    <row r="925" ht="16.5" customHeight="1">
      <c r="A925" s="14"/>
      <c r="B925" s="14"/>
      <c r="C925" s="8"/>
      <c r="D925" s="14"/>
      <c r="E925" s="14"/>
      <c r="F925" s="14"/>
      <c r="G925" s="14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14"/>
      <c r="U925" s="14"/>
      <c r="V925" s="14"/>
      <c r="W925" s="14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</row>
    <row r="926" ht="16.5" customHeight="1">
      <c r="A926" s="14"/>
      <c r="B926" s="14"/>
      <c r="C926" s="8"/>
      <c r="D926" s="14"/>
      <c r="E926" s="14"/>
      <c r="F926" s="14"/>
      <c r="G926" s="14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14"/>
      <c r="U926" s="14"/>
      <c r="V926" s="14"/>
      <c r="W926" s="14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</row>
    <row r="927" ht="16.5" customHeight="1">
      <c r="A927" s="14"/>
      <c r="B927" s="14"/>
      <c r="C927" s="8"/>
      <c r="D927" s="14"/>
      <c r="E927" s="14"/>
      <c r="F927" s="14"/>
      <c r="G927" s="14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14"/>
      <c r="U927" s="14"/>
      <c r="V927" s="14"/>
      <c r="W927" s="14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</row>
    <row r="928" ht="16.5" customHeight="1">
      <c r="A928" s="14"/>
      <c r="B928" s="14"/>
      <c r="C928" s="8"/>
      <c r="D928" s="14"/>
      <c r="E928" s="14"/>
      <c r="F928" s="14"/>
      <c r="G928" s="14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14"/>
      <c r="U928" s="14"/>
      <c r="V928" s="14"/>
      <c r="W928" s="14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</row>
    <row r="929" ht="16.5" customHeight="1">
      <c r="A929" s="14"/>
      <c r="B929" s="14"/>
      <c r="C929" s="8"/>
      <c r="D929" s="14"/>
      <c r="E929" s="14"/>
      <c r="F929" s="14"/>
      <c r="G929" s="14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14"/>
      <c r="U929" s="14"/>
      <c r="V929" s="14"/>
      <c r="W929" s="14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</row>
    <row r="930" ht="16.5" customHeight="1">
      <c r="A930" s="14"/>
      <c r="B930" s="14"/>
      <c r="C930" s="8"/>
      <c r="D930" s="14"/>
      <c r="E930" s="14"/>
      <c r="F930" s="14"/>
      <c r="G930" s="14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14"/>
      <c r="U930" s="14"/>
      <c r="V930" s="14"/>
      <c r="W930" s="14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</row>
    <row r="931" ht="16.5" customHeight="1">
      <c r="A931" s="14"/>
      <c r="B931" s="14"/>
      <c r="C931" s="8"/>
      <c r="D931" s="14"/>
      <c r="E931" s="14"/>
      <c r="F931" s="14"/>
      <c r="G931" s="14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14"/>
      <c r="U931" s="14"/>
      <c r="V931" s="14"/>
      <c r="W931" s="14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</row>
    <row r="932" ht="16.5" customHeight="1">
      <c r="A932" s="14"/>
      <c r="B932" s="14"/>
      <c r="C932" s="8"/>
      <c r="D932" s="14"/>
      <c r="E932" s="14"/>
      <c r="F932" s="14"/>
      <c r="G932" s="14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14"/>
      <c r="U932" s="14"/>
      <c r="V932" s="14"/>
      <c r="W932" s="14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</row>
    <row r="933" ht="16.5" customHeight="1">
      <c r="A933" s="14"/>
      <c r="B933" s="14"/>
      <c r="C933" s="8"/>
      <c r="D933" s="14"/>
      <c r="E933" s="14"/>
      <c r="F933" s="14"/>
      <c r="G933" s="14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14"/>
      <c r="U933" s="14"/>
      <c r="V933" s="14"/>
      <c r="W933" s="14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</row>
    <row r="934" ht="16.5" customHeight="1">
      <c r="A934" s="14"/>
      <c r="B934" s="14"/>
      <c r="C934" s="8"/>
      <c r="D934" s="14"/>
      <c r="E934" s="14"/>
      <c r="F934" s="14"/>
      <c r="G934" s="14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14"/>
      <c r="U934" s="14"/>
      <c r="V934" s="14"/>
      <c r="W934" s="14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</row>
    <row r="935" ht="16.5" customHeight="1">
      <c r="A935" s="14"/>
      <c r="B935" s="14"/>
      <c r="C935" s="8"/>
      <c r="D935" s="14"/>
      <c r="E935" s="14"/>
      <c r="F935" s="14"/>
      <c r="G935" s="14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14"/>
      <c r="U935" s="14"/>
      <c r="V935" s="14"/>
      <c r="W935" s="14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</row>
    <row r="936" ht="16.5" customHeight="1">
      <c r="A936" s="14"/>
      <c r="B936" s="14"/>
      <c r="C936" s="8"/>
      <c r="D936" s="14"/>
      <c r="E936" s="14"/>
      <c r="F936" s="14"/>
      <c r="G936" s="14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14"/>
      <c r="U936" s="14"/>
      <c r="V936" s="14"/>
      <c r="W936" s="14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</row>
    <row r="937" ht="16.5" customHeight="1">
      <c r="A937" s="14"/>
      <c r="B937" s="14"/>
      <c r="C937" s="8"/>
      <c r="D937" s="14"/>
      <c r="E937" s="14"/>
      <c r="F937" s="14"/>
      <c r="G937" s="14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14"/>
      <c r="U937" s="14"/>
      <c r="V937" s="14"/>
      <c r="W937" s="14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</row>
    <row r="938" ht="16.5" customHeight="1">
      <c r="A938" s="14"/>
      <c r="B938" s="14"/>
      <c r="C938" s="8"/>
      <c r="D938" s="14"/>
      <c r="E938" s="14"/>
      <c r="F938" s="14"/>
      <c r="G938" s="14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14"/>
      <c r="U938" s="14"/>
      <c r="V938" s="14"/>
      <c r="W938" s="14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</row>
    <row r="939" ht="16.5" customHeight="1">
      <c r="A939" s="14"/>
      <c r="B939" s="14"/>
      <c r="C939" s="8"/>
      <c r="D939" s="14"/>
      <c r="E939" s="14"/>
      <c r="F939" s="14"/>
      <c r="G939" s="14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14"/>
      <c r="U939" s="14"/>
      <c r="V939" s="14"/>
      <c r="W939" s="14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</row>
    <row r="940" ht="16.5" customHeight="1">
      <c r="A940" s="14"/>
      <c r="B940" s="14"/>
      <c r="C940" s="8"/>
      <c r="D940" s="14"/>
      <c r="E940" s="14"/>
      <c r="F940" s="14"/>
      <c r="G940" s="14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14"/>
      <c r="U940" s="14"/>
      <c r="V940" s="14"/>
      <c r="W940" s="14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</row>
    <row r="941" ht="16.5" customHeight="1">
      <c r="A941" s="14"/>
      <c r="B941" s="14"/>
      <c r="C941" s="8"/>
      <c r="D941" s="14"/>
      <c r="E941" s="14"/>
      <c r="F941" s="14"/>
      <c r="G941" s="14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14"/>
      <c r="U941" s="14"/>
      <c r="V941" s="14"/>
      <c r="W941" s="14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</row>
    <row r="942" ht="16.5" customHeight="1">
      <c r="A942" s="14"/>
      <c r="B942" s="14"/>
      <c r="C942" s="8"/>
      <c r="D942" s="14"/>
      <c r="E942" s="14"/>
      <c r="F942" s="14"/>
      <c r="G942" s="14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14"/>
      <c r="U942" s="14"/>
      <c r="V942" s="14"/>
      <c r="W942" s="14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</row>
    <row r="943" ht="16.5" customHeight="1">
      <c r="A943" s="14"/>
      <c r="B943" s="14"/>
      <c r="C943" s="8"/>
      <c r="D943" s="14"/>
      <c r="E943" s="14"/>
      <c r="F943" s="14"/>
      <c r="G943" s="14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14"/>
      <c r="U943" s="14"/>
      <c r="V943" s="14"/>
      <c r="W943" s="14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</row>
    <row r="944" ht="16.5" customHeight="1">
      <c r="A944" s="14"/>
      <c r="B944" s="14"/>
      <c r="C944" s="8"/>
      <c r="D944" s="14"/>
      <c r="E944" s="14"/>
      <c r="F944" s="14"/>
      <c r="G944" s="14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14"/>
      <c r="U944" s="14"/>
      <c r="V944" s="14"/>
      <c r="W944" s="14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</row>
    <row r="945" ht="16.5" customHeight="1">
      <c r="A945" s="14"/>
      <c r="B945" s="14"/>
      <c r="C945" s="8"/>
      <c r="D945" s="14"/>
      <c r="E945" s="14"/>
      <c r="F945" s="14"/>
      <c r="G945" s="14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14"/>
      <c r="U945" s="14"/>
      <c r="V945" s="14"/>
      <c r="W945" s="14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</row>
    <row r="946" ht="16.5" customHeight="1">
      <c r="A946" s="14"/>
      <c r="B946" s="14"/>
      <c r="C946" s="8"/>
      <c r="D946" s="14"/>
      <c r="E946" s="14"/>
      <c r="F946" s="14"/>
      <c r="G946" s="14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14"/>
      <c r="U946" s="14"/>
      <c r="V946" s="14"/>
      <c r="W946" s="14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</row>
    <row r="947" ht="16.5" customHeight="1">
      <c r="A947" s="14"/>
      <c r="B947" s="14"/>
      <c r="C947" s="8"/>
      <c r="D947" s="14"/>
      <c r="E947" s="14"/>
      <c r="F947" s="14"/>
      <c r="G947" s="14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14"/>
      <c r="U947" s="14"/>
      <c r="V947" s="14"/>
      <c r="W947" s="14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</row>
    <row r="948" ht="16.5" customHeight="1">
      <c r="A948" s="14"/>
      <c r="B948" s="14"/>
      <c r="C948" s="8"/>
      <c r="D948" s="14"/>
      <c r="E948" s="14"/>
      <c r="F948" s="14"/>
      <c r="G948" s="14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14"/>
      <c r="U948" s="14"/>
      <c r="V948" s="14"/>
      <c r="W948" s="14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</row>
    <row r="949" ht="16.5" customHeight="1">
      <c r="A949" s="14"/>
      <c r="B949" s="14"/>
      <c r="C949" s="8"/>
      <c r="D949" s="14"/>
      <c r="E949" s="14"/>
      <c r="F949" s="14"/>
      <c r="G949" s="14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14"/>
      <c r="U949" s="14"/>
      <c r="V949" s="14"/>
      <c r="W949" s="14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</row>
    <row r="950" ht="16.5" customHeight="1">
      <c r="A950" s="14"/>
      <c r="B950" s="14"/>
      <c r="C950" s="8"/>
      <c r="D950" s="14"/>
      <c r="E950" s="14"/>
      <c r="F950" s="14"/>
      <c r="G950" s="14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14"/>
      <c r="U950" s="14"/>
      <c r="V950" s="14"/>
      <c r="W950" s="14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</row>
    <row r="951" ht="16.5" customHeight="1">
      <c r="A951" s="14"/>
      <c r="B951" s="14"/>
      <c r="C951" s="8"/>
      <c r="D951" s="14"/>
      <c r="E951" s="14"/>
      <c r="F951" s="14"/>
      <c r="G951" s="14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14"/>
      <c r="U951" s="14"/>
      <c r="V951" s="14"/>
      <c r="W951" s="14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</row>
    <row r="952" ht="16.5" customHeight="1">
      <c r="A952" s="14"/>
      <c r="B952" s="14"/>
      <c r="C952" s="8"/>
      <c r="D952" s="14"/>
      <c r="E952" s="14"/>
      <c r="F952" s="14"/>
      <c r="G952" s="14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14"/>
      <c r="U952" s="14"/>
      <c r="V952" s="14"/>
      <c r="W952" s="14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</row>
    <row r="953" ht="16.5" customHeight="1">
      <c r="A953" s="14"/>
      <c r="B953" s="14"/>
      <c r="C953" s="8"/>
      <c r="D953" s="14"/>
      <c r="E953" s="14"/>
      <c r="F953" s="14"/>
      <c r="G953" s="14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14"/>
      <c r="U953" s="14"/>
      <c r="V953" s="14"/>
      <c r="W953" s="14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</row>
    <row r="954" ht="16.5" customHeight="1">
      <c r="A954" s="14"/>
      <c r="B954" s="14"/>
      <c r="C954" s="8"/>
      <c r="D954" s="14"/>
      <c r="E954" s="14"/>
      <c r="F954" s="14"/>
      <c r="G954" s="14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14"/>
      <c r="U954" s="14"/>
      <c r="V954" s="14"/>
      <c r="W954" s="14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</row>
    <row r="955" ht="16.5" customHeight="1">
      <c r="A955" s="14"/>
      <c r="B955" s="14"/>
      <c r="C955" s="8"/>
      <c r="D955" s="14"/>
      <c r="E955" s="14"/>
      <c r="F955" s="14"/>
      <c r="G955" s="14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14"/>
      <c r="U955" s="14"/>
      <c r="V955" s="14"/>
      <c r="W955" s="14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</row>
    <row r="956" ht="16.5" customHeight="1">
      <c r="A956" s="14"/>
      <c r="B956" s="14"/>
      <c r="C956" s="8"/>
      <c r="D956" s="14"/>
      <c r="E956" s="14"/>
      <c r="F956" s="14"/>
      <c r="G956" s="14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14"/>
      <c r="U956" s="14"/>
      <c r="V956" s="14"/>
      <c r="W956" s="14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</row>
    <row r="957" ht="16.5" customHeight="1">
      <c r="A957" s="14"/>
      <c r="B957" s="14"/>
      <c r="C957" s="8"/>
      <c r="D957" s="14"/>
      <c r="E957" s="14"/>
      <c r="F957" s="14"/>
      <c r="G957" s="14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14"/>
      <c r="U957" s="14"/>
      <c r="V957" s="14"/>
      <c r="W957" s="14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</row>
    <row r="958" ht="16.5" customHeight="1">
      <c r="A958" s="14"/>
      <c r="B958" s="14"/>
      <c r="C958" s="8"/>
      <c r="D958" s="14"/>
      <c r="E958" s="14"/>
      <c r="F958" s="14"/>
      <c r="G958" s="14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14"/>
      <c r="U958" s="14"/>
      <c r="V958" s="14"/>
      <c r="W958" s="14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</row>
    <row r="959" ht="16.5" customHeight="1">
      <c r="A959" s="14"/>
      <c r="B959" s="14"/>
      <c r="C959" s="8"/>
      <c r="D959" s="14"/>
      <c r="E959" s="14"/>
      <c r="F959" s="14"/>
      <c r="G959" s="14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14"/>
      <c r="U959" s="14"/>
      <c r="V959" s="14"/>
      <c r="W959" s="14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</row>
    <row r="960" ht="16.5" customHeight="1">
      <c r="A960" s="14"/>
      <c r="B960" s="14"/>
      <c r="C960" s="8"/>
      <c r="D960" s="14"/>
      <c r="E960" s="14"/>
      <c r="F960" s="14"/>
      <c r="G960" s="14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14"/>
      <c r="U960" s="14"/>
      <c r="V960" s="14"/>
      <c r="W960" s="14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</row>
    <row r="961" ht="16.5" customHeight="1">
      <c r="A961" s="14"/>
      <c r="B961" s="14"/>
      <c r="C961" s="8"/>
      <c r="D961" s="14"/>
      <c r="E961" s="14"/>
      <c r="F961" s="14"/>
      <c r="G961" s="14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14"/>
      <c r="U961" s="14"/>
      <c r="V961" s="14"/>
      <c r="W961" s="14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</row>
    <row r="962" ht="16.5" customHeight="1">
      <c r="A962" s="14"/>
      <c r="B962" s="14"/>
      <c r="C962" s="8"/>
      <c r="D962" s="14"/>
      <c r="E962" s="14"/>
      <c r="F962" s="14"/>
      <c r="G962" s="14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14"/>
      <c r="U962" s="14"/>
      <c r="V962" s="14"/>
      <c r="W962" s="14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</row>
    <row r="963" ht="16.5" customHeight="1">
      <c r="A963" s="14"/>
      <c r="B963" s="14"/>
      <c r="C963" s="8"/>
      <c r="D963" s="14"/>
      <c r="E963" s="14"/>
      <c r="F963" s="14"/>
      <c r="G963" s="14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14"/>
      <c r="U963" s="14"/>
      <c r="V963" s="14"/>
      <c r="W963" s="14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</row>
    <row r="964" ht="16.5" customHeight="1">
      <c r="A964" s="14"/>
      <c r="B964" s="14"/>
      <c r="C964" s="8"/>
      <c r="D964" s="14"/>
      <c r="E964" s="14"/>
      <c r="F964" s="14"/>
      <c r="G964" s="14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14"/>
      <c r="U964" s="14"/>
      <c r="V964" s="14"/>
      <c r="W964" s="14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</row>
    <row r="965" ht="16.5" customHeight="1">
      <c r="A965" s="14"/>
      <c r="B965" s="14"/>
      <c r="C965" s="8"/>
      <c r="D965" s="14"/>
      <c r="E965" s="14"/>
      <c r="F965" s="14"/>
      <c r="G965" s="14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14"/>
      <c r="U965" s="14"/>
      <c r="V965" s="14"/>
      <c r="W965" s="14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</row>
    <row r="966" ht="16.5" customHeight="1">
      <c r="A966" s="14"/>
      <c r="B966" s="14"/>
      <c r="C966" s="8"/>
      <c r="D966" s="14"/>
      <c r="E966" s="14"/>
      <c r="F966" s="14"/>
      <c r="G966" s="14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14"/>
      <c r="U966" s="14"/>
      <c r="V966" s="14"/>
      <c r="W966" s="14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</row>
    <row r="967" ht="16.5" customHeight="1">
      <c r="A967" s="14"/>
      <c r="B967" s="14"/>
      <c r="C967" s="8"/>
      <c r="D967" s="14"/>
      <c r="E967" s="14"/>
      <c r="F967" s="14"/>
      <c r="G967" s="14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14"/>
      <c r="U967" s="14"/>
      <c r="V967" s="14"/>
      <c r="W967" s="14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</row>
    <row r="968" ht="16.5" customHeight="1">
      <c r="A968" s="14"/>
      <c r="B968" s="14"/>
      <c r="C968" s="8"/>
      <c r="D968" s="14"/>
      <c r="E968" s="14"/>
      <c r="F968" s="14"/>
      <c r="G968" s="14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14"/>
      <c r="U968" s="14"/>
      <c r="V968" s="14"/>
      <c r="W968" s="14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</row>
    <row r="969" ht="16.5" customHeight="1">
      <c r="A969" s="14"/>
      <c r="B969" s="14"/>
      <c r="C969" s="8"/>
      <c r="D969" s="14"/>
      <c r="E969" s="14"/>
      <c r="F969" s="14"/>
      <c r="G969" s="14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14"/>
      <c r="U969" s="14"/>
      <c r="V969" s="14"/>
      <c r="W969" s="14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</row>
    <row r="970" ht="16.5" customHeight="1">
      <c r="A970" s="14"/>
      <c r="B970" s="14"/>
      <c r="C970" s="8"/>
      <c r="D970" s="14"/>
      <c r="E970" s="14"/>
      <c r="F970" s="14"/>
      <c r="G970" s="14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14"/>
      <c r="U970" s="14"/>
      <c r="V970" s="14"/>
      <c r="W970" s="14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</row>
    <row r="971" ht="16.5" customHeight="1">
      <c r="A971" s="14"/>
      <c r="B971" s="14"/>
      <c r="C971" s="8"/>
      <c r="D971" s="14"/>
      <c r="E971" s="14"/>
      <c r="F971" s="14"/>
      <c r="G971" s="14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14"/>
      <c r="U971" s="14"/>
      <c r="V971" s="14"/>
      <c r="W971" s="14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</row>
    <row r="972" ht="16.5" customHeight="1">
      <c r="A972" s="14"/>
      <c r="B972" s="14"/>
      <c r="C972" s="8"/>
      <c r="D972" s="14"/>
      <c r="E972" s="14"/>
      <c r="F972" s="14"/>
      <c r="G972" s="14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14"/>
      <c r="U972" s="14"/>
      <c r="V972" s="14"/>
      <c r="W972" s="14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</row>
    <row r="973" ht="16.5" customHeight="1">
      <c r="A973" s="14"/>
      <c r="B973" s="14"/>
      <c r="C973" s="8"/>
      <c r="D973" s="14"/>
      <c r="E973" s="14"/>
      <c r="F973" s="14"/>
      <c r="G973" s="14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14"/>
      <c r="U973" s="14"/>
      <c r="V973" s="14"/>
      <c r="W973" s="14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</row>
    <row r="974" ht="16.5" customHeight="1">
      <c r="A974" s="14"/>
      <c r="B974" s="14"/>
      <c r="C974" s="8"/>
      <c r="D974" s="14"/>
      <c r="E974" s="14"/>
      <c r="F974" s="14"/>
      <c r="G974" s="14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14"/>
      <c r="U974" s="14"/>
      <c r="V974" s="14"/>
      <c r="W974" s="14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</row>
    <row r="975" ht="16.5" customHeight="1">
      <c r="A975" s="14"/>
      <c r="B975" s="14"/>
      <c r="C975" s="8"/>
      <c r="D975" s="14"/>
      <c r="E975" s="14"/>
      <c r="F975" s="14"/>
      <c r="G975" s="14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14"/>
      <c r="U975" s="14"/>
      <c r="V975" s="14"/>
      <c r="W975" s="14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</row>
    <row r="976" ht="16.5" customHeight="1">
      <c r="A976" s="14"/>
      <c r="B976" s="14"/>
      <c r="C976" s="8"/>
      <c r="D976" s="14"/>
      <c r="E976" s="14"/>
      <c r="F976" s="14"/>
      <c r="G976" s="14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14"/>
      <c r="U976" s="14"/>
      <c r="V976" s="14"/>
      <c r="W976" s="14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</row>
    <row r="977" ht="16.5" customHeight="1">
      <c r="A977" s="14"/>
      <c r="B977" s="14"/>
      <c r="C977" s="8"/>
      <c r="D977" s="14"/>
      <c r="E977" s="14"/>
      <c r="F977" s="14"/>
      <c r="G977" s="14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14"/>
      <c r="U977" s="14"/>
      <c r="V977" s="14"/>
      <c r="W977" s="14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</row>
    <row r="978" ht="16.5" customHeight="1">
      <c r="A978" s="14"/>
      <c r="B978" s="14"/>
      <c r="C978" s="8"/>
      <c r="D978" s="14"/>
      <c r="E978" s="14"/>
      <c r="F978" s="14"/>
      <c r="G978" s="14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14"/>
      <c r="U978" s="14"/>
      <c r="V978" s="14"/>
      <c r="W978" s="14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</row>
    <row r="979" ht="16.5" customHeight="1">
      <c r="A979" s="14"/>
      <c r="B979" s="14"/>
      <c r="C979" s="8"/>
      <c r="D979" s="14"/>
      <c r="E979" s="14"/>
      <c r="F979" s="14"/>
      <c r="G979" s="14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14"/>
      <c r="U979" s="14"/>
      <c r="V979" s="14"/>
      <c r="W979" s="14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</row>
    <row r="980" ht="16.5" customHeight="1">
      <c r="A980" s="14"/>
      <c r="B980" s="14"/>
      <c r="C980" s="8"/>
      <c r="D980" s="14"/>
      <c r="E980" s="14"/>
      <c r="F980" s="14"/>
      <c r="G980" s="14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14"/>
      <c r="U980" s="14"/>
      <c r="V980" s="14"/>
      <c r="W980" s="14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</row>
    <row r="981" ht="16.5" customHeight="1">
      <c r="A981" s="14"/>
      <c r="B981" s="14"/>
      <c r="C981" s="8"/>
      <c r="D981" s="14"/>
      <c r="E981" s="14"/>
      <c r="F981" s="14"/>
      <c r="G981" s="14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14"/>
      <c r="U981" s="14"/>
      <c r="V981" s="14"/>
      <c r="W981" s="14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</row>
    <row r="982" ht="16.5" customHeight="1">
      <c r="A982" s="14"/>
      <c r="B982" s="14"/>
      <c r="C982" s="8"/>
      <c r="D982" s="14"/>
      <c r="E982" s="14"/>
      <c r="F982" s="14"/>
      <c r="G982" s="14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14"/>
      <c r="U982" s="14"/>
      <c r="V982" s="14"/>
      <c r="W982" s="14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</row>
    <row r="983" ht="16.5" customHeight="1">
      <c r="A983" s="14"/>
      <c r="B983" s="14"/>
      <c r="C983" s="8"/>
      <c r="D983" s="14"/>
      <c r="E983" s="14"/>
      <c r="F983" s="14"/>
      <c r="G983" s="14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14"/>
      <c r="U983" s="14"/>
      <c r="V983" s="14"/>
      <c r="W983" s="14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</row>
    <row r="984" ht="16.5" customHeight="1">
      <c r="A984" s="14"/>
      <c r="B984" s="14"/>
      <c r="C984" s="8"/>
      <c r="D984" s="14"/>
      <c r="E984" s="14"/>
      <c r="F984" s="14"/>
      <c r="G984" s="14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14"/>
      <c r="U984" s="14"/>
      <c r="V984" s="14"/>
      <c r="W984" s="14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</row>
    <row r="985" ht="16.5" customHeight="1">
      <c r="A985" s="14"/>
      <c r="B985" s="14"/>
      <c r="C985" s="8"/>
      <c r="D985" s="14"/>
      <c r="E985" s="14"/>
      <c r="F985" s="14"/>
      <c r="G985" s="14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14"/>
      <c r="U985" s="14"/>
      <c r="V985" s="14"/>
      <c r="W985" s="14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</row>
    <row r="986" ht="16.5" customHeight="1">
      <c r="A986" s="14"/>
      <c r="B986" s="14"/>
      <c r="C986" s="8"/>
      <c r="D986" s="14"/>
      <c r="E986" s="14"/>
      <c r="F986" s="14"/>
      <c r="G986" s="14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14"/>
      <c r="U986" s="14"/>
      <c r="V986" s="14"/>
      <c r="W986" s="14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</row>
    <row r="987" ht="16.5" customHeight="1">
      <c r="A987" s="14"/>
      <c r="B987" s="14"/>
      <c r="C987" s="8"/>
      <c r="D987" s="14"/>
      <c r="E987" s="14"/>
      <c r="F987" s="14"/>
      <c r="G987" s="14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14"/>
      <c r="U987" s="14"/>
      <c r="V987" s="14"/>
      <c r="W987" s="14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</row>
    <row r="988" ht="16.5" customHeight="1">
      <c r="A988" s="14"/>
      <c r="B988" s="14"/>
      <c r="C988" s="8"/>
      <c r="D988" s="14"/>
      <c r="E988" s="14"/>
      <c r="F988" s="14"/>
      <c r="G988" s="14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14"/>
      <c r="U988" s="14"/>
      <c r="V988" s="14"/>
      <c r="W988" s="14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</row>
    <row r="989" ht="16.5" customHeight="1">
      <c r="A989" s="14"/>
      <c r="B989" s="14"/>
      <c r="C989" s="8"/>
      <c r="D989" s="14"/>
      <c r="E989" s="14"/>
      <c r="F989" s="14"/>
      <c r="G989" s="14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14"/>
      <c r="U989" s="14"/>
      <c r="V989" s="14"/>
      <c r="W989" s="14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</row>
    <row r="990" ht="16.5" customHeight="1">
      <c r="A990" s="14"/>
      <c r="B990" s="14"/>
      <c r="C990" s="8"/>
      <c r="D990" s="14"/>
      <c r="E990" s="14"/>
      <c r="F990" s="14"/>
      <c r="G990" s="14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14"/>
      <c r="U990" s="14"/>
      <c r="V990" s="14"/>
      <c r="W990" s="14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</row>
    <row r="991" ht="16.5" customHeight="1">
      <c r="A991" s="14"/>
      <c r="B991" s="14"/>
      <c r="C991" s="8"/>
      <c r="D991" s="14"/>
      <c r="E991" s="14"/>
      <c r="F991" s="14"/>
      <c r="G991" s="14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14"/>
      <c r="U991" s="14"/>
      <c r="V991" s="14"/>
      <c r="W991" s="14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</row>
    <row r="992" ht="16.5" customHeight="1">
      <c r="A992" s="14"/>
      <c r="B992" s="14"/>
      <c r="C992" s="8"/>
      <c r="D992" s="14"/>
      <c r="E992" s="14"/>
      <c r="F992" s="14"/>
      <c r="G992" s="14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14"/>
      <c r="U992" s="14"/>
      <c r="V992" s="14"/>
      <c r="W992" s="14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</row>
    <row r="993" ht="16.5" customHeight="1">
      <c r="A993" s="14"/>
      <c r="B993" s="14"/>
      <c r="C993" s="8"/>
      <c r="D993" s="14"/>
      <c r="E993" s="14"/>
      <c r="F993" s="14"/>
      <c r="G993" s="14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14"/>
      <c r="U993" s="14"/>
      <c r="V993" s="14"/>
      <c r="W993" s="14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</row>
    <row r="994" ht="16.5" customHeight="1">
      <c r="A994" s="14"/>
      <c r="B994" s="14"/>
      <c r="C994" s="8"/>
      <c r="D994" s="14"/>
      <c r="E994" s="14"/>
      <c r="F994" s="14"/>
      <c r="G994" s="14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14"/>
      <c r="U994" s="14"/>
      <c r="V994" s="14"/>
      <c r="W994" s="14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</row>
    <row r="995" ht="16.5" customHeight="1">
      <c r="A995" s="14"/>
      <c r="B995" s="14"/>
      <c r="C995" s="8"/>
      <c r="D995" s="14"/>
      <c r="E995" s="14"/>
      <c r="F995" s="14"/>
      <c r="G995" s="14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14"/>
      <c r="U995" s="14"/>
      <c r="V995" s="14"/>
      <c r="W995" s="14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</row>
    <row r="996" ht="16.5" customHeight="1">
      <c r="A996" s="14"/>
      <c r="B996" s="14"/>
      <c r="C996" s="8"/>
      <c r="D996" s="14"/>
      <c r="E996" s="14"/>
      <c r="F996" s="14"/>
      <c r="G996" s="14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14"/>
      <c r="U996" s="14"/>
      <c r="V996" s="14"/>
      <c r="W996" s="14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</row>
    <row r="997" ht="16.5" customHeight="1">
      <c r="A997" s="14"/>
      <c r="B997" s="14"/>
      <c r="C997" s="8"/>
      <c r="D997" s="14"/>
      <c r="E997" s="14"/>
      <c r="F997" s="14"/>
      <c r="G997" s="14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14"/>
      <c r="U997" s="14"/>
      <c r="V997" s="14"/>
      <c r="W997" s="14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</row>
    <row r="998" ht="16.5" customHeight="1">
      <c r="A998" s="14"/>
      <c r="B998" s="14"/>
      <c r="C998" s="8"/>
      <c r="D998" s="14"/>
      <c r="E998" s="14"/>
      <c r="F998" s="14"/>
      <c r="G998" s="14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14"/>
      <c r="U998" s="14"/>
      <c r="V998" s="14"/>
      <c r="W998" s="14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</row>
    <row r="999" ht="16.5" customHeight="1">
      <c r="A999" s="14"/>
      <c r="B999" s="14"/>
      <c r="C999" s="8"/>
      <c r="D999" s="14"/>
      <c r="E999" s="14"/>
      <c r="F999" s="14"/>
      <c r="G999" s="14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14"/>
      <c r="U999" s="14"/>
      <c r="V999" s="14"/>
      <c r="W999" s="14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</row>
    <row r="1000" ht="16.5" customHeight="1">
      <c r="A1000" s="14"/>
      <c r="B1000" s="14"/>
      <c r="C1000" s="8"/>
      <c r="D1000" s="14"/>
      <c r="E1000" s="14"/>
      <c r="F1000" s="14"/>
      <c r="G1000" s="14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14"/>
      <c r="U1000" s="14"/>
      <c r="V1000" s="14"/>
      <c r="W1000" s="14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</row>
  </sheetData>
  <mergeCells count="164">
    <mergeCell ref="Q27:R27"/>
    <mergeCell ref="S31:Y32"/>
    <mergeCell ref="Z31:Z33"/>
    <mergeCell ref="Z37:Z39"/>
    <mergeCell ref="G43:J45"/>
    <mergeCell ref="G47:H47"/>
    <mergeCell ref="S49:Y50"/>
    <mergeCell ref="Z49:Z51"/>
    <mergeCell ref="Z55:Z57"/>
    <mergeCell ref="K61:O64"/>
    <mergeCell ref="Q63:R63"/>
    <mergeCell ref="S67:Y68"/>
    <mergeCell ref="Z67:Z69"/>
    <mergeCell ref="Z73:Z75"/>
    <mergeCell ref="G132:J134"/>
    <mergeCell ref="R132:U135"/>
    <mergeCell ref="D79:F82"/>
    <mergeCell ref="L80:M80"/>
    <mergeCell ref="L86:M86"/>
    <mergeCell ref="J106:K106"/>
    <mergeCell ref="Q109:U111"/>
    <mergeCell ref="Q112:U114"/>
    <mergeCell ref="D132:F136"/>
    <mergeCell ref="G136:H136"/>
    <mergeCell ref="T137:U137"/>
    <mergeCell ref="V138:Y140"/>
    <mergeCell ref="Z138:Z140"/>
    <mergeCell ref="Z144:Z146"/>
    <mergeCell ref="K150:N154"/>
    <mergeCell ref="P152:Q152"/>
    <mergeCell ref="G172:H172"/>
    <mergeCell ref="K186:N190"/>
    <mergeCell ref="P188:Q188"/>
    <mergeCell ref="V192:Y194"/>
    <mergeCell ref="Z192:Z194"/>
    <mergeCell ref="Z198:Z200"/>
    <mergeCell ref="V156:Y158"/>
    <mergeCell ref="Z156:Z158"/>
    <mergeCell ref="Z162:Z164"/>
    <mergeCell ref="G168:J170"/>
    <mergeCell ref="V174:Y176"/>
    <mergeCell ref="Z174:Z176"/>
    <mergeCell ref="Z180:Z182"/>
    <mergeCell ref="D7:F11"/>
    <mergeCell ref="G7:J9"/>
    <mergeCell ref="AP8:AQ8"/>
    <mergeCell ref="AP9:AQ9"/>
    <mergeCell ref="AP10:AQ10"/>
    <mergeCell ref="G11:H11"/>
    <mergeCell ref="AP11:AQ11"/>
    <mergeCell ref="AP18:AQ18"/>
    <mergeCell ref="AP21:AQ21"/>
    <mergeCell ref="AP22:AQ22"/>
    <mergeCell ref="AP23:AQ23"/>
    <mergeCell ref="AP24:AQ24"/>
    <mergeCell ref="AP17:AQ17"/>
    <mergeCell ref="AP26:AQ26"/>
    <mergeCell ref="AP12:AQ12"/>
    <mergeCell ref="S13:Y14"/>
    <mergeCell ref="Z13:Z15"/>
    <mergeCell ref="AP15:AQ15"/>
    <mergeCell ref="Z19:Z21"/>
    <mergeCell ref="K25:O28"/>
    <mergeCell ref="AP28:AQ28"/>
    <mergeCell ref="AP16:AQ16"/>
    <mergeCell ref="AP27:AQ27"/>
    <mergeCell ref="AP29:AQ29"/>
    <mergeCell ref="AP30:AQ30"/>
    <mergeCell ref="AP33:AQ33"/>
    <mergeCell ref="AP34:AQ34"/>
    <mergeCell ref="AP35:AQ35"/>
    <mergeCell ref="AP36:AQ36"/>
    <mergeCell ref="AP39:AQ39"/>
    <mergeCell ref="AP40:AQ40"/>
    <mergeCell ref="AP41:AQ41"/>
    <mergeCell ref="AP42:AQ42"/>
    <mergeCell ref="AP44:AQ44"/>
    <mergeCell ref="AP45:AQ45"/>
    <mergeCell ref="AP46:AQ46"/>
    <mergeCell ref="AP47:AQ47"/>
    <mergeCell ref="AP48:AQ48"/>
    <mergeCell ref="AP51:AQ51"/>
    <mergeCell ref="AP52:AQ52"/>
    <mergeCell ref="AP53:AQ53"/>
    <mergeCell ref="AP54:AQ54"/>
    <mergeCell ref="AP164:AQ164"/>
    <mergeCell ref="AP165:AQ165"/>
    <mergeCell ref="AP166:AQ166"/>
    <mergeCell ref="AP167:AQ167"/>
    <mergeCell ref="AP169:AQ169"/>
    <mergeCell ref="AP170:AQ170"/>
    <mergeCell ref="AP171:AQ171"/>
    <mergeCell ref="AP172:AQ172"/>
    <mergeCell ref="AP173:AQ173"/>
    <mergeCell ref="AP176:AQ176"/>
    <mergeCell ref="AP177:AQ177"/>
    <mergeCell ref="AP178:AQ178"/>
    <mergeCell ref="AP179:AQ179"/>
    <mergeCell ref="AP182:AQ182"/>
    <mergeCell ref="AP183:AQ183"/>
    <mergeCell ref="AP184:AQ184"/>
    <mergeCell ref="AP185:AQ185"/>
    <mergeCell ref="AP187:AQ187"/>
    <mergeCell ref="AP188:AQ188"/>
    <mergeCell ref="AP189:AQ189"/>
    <mergeCell ref="AP190:AQ190"/>
    <mergeCell ref="AP202:AQ202"/>
    <mergeCell ref="AP203:AQ203"/>
    <mergeCell ref="AP191:AQ191"/>
    <mergeCell ref="AP194:AQ194"/>
    <mergeCell ref="AP195:AQ195"/>
    <mergeCell ref="AP196:AQ196"/>
    <mergeCell ref="AP197:AQ197"/>
    <mergeCell ref="AP200:AQ200"/>
    <mergeCell ref="AP201:AQ201"/>
    <mergeCell ref="AP57:AQ57"/>
    <mergeCell ref="AP58:AQ58"/>
    <mergeCell ref="AP59:AQ59"/>
    <mergeCell ref="AP60:AQ60"/>
    <mergeCell ref="AP62:AQ62"/>
    <mergeCell ref="AP63:AQ63"/>
    <mergeCell ref="AP64:AQ64"/>
    <mergeCell ref="AP65:AQ65"/>
    <mergeCell ref="AP66:AQ66"/>
    <mergeCell ref="AP69:AQ69"/>
    <mergeCell ref="AP70:AQ70"/>
    <mergeCell ref="AP71:AQ71"/>
    <mergeCell ref="AP72:AQ72"/>
    <mergeCell ref="AP75:AQ75"/>
    <mergeCell ref="AP76:AQ76"/>
    <mergeCell ref="AP77:AQ77"/>
    <mergeCell ref="AP78:AQ78"/>
    <mergeCell ref="AP80:AQ80"/>
    <mergeCell ref="AP81:AQ81"/>
    <mergeCell ref="AP82:AQ82"/>
    <mergeCell ref="AP83:AQ83"/>
    <mergeCell ref="AP84:AQ84"/>
    <mergeCell ref="AP86:AQ86"/>
    <mergeCell ref="AP87:AQ87"/>
    <mergeCell ref="AP88:AQ88"/>
    <mergeCell ref="AP89:AQ89"/>
    <mergeCell ref="AP90:AQ90"/>
    <mergeCell ref="AP133:AQ133"/>
    <mergeCell ref="AP134:AQ134"/>
    <mergeCell ref="AP135:AQ135"/>
    <mergeCell ref="AP136:AQ136"/>
    <mergeCell ref="AP137:AQ137"/>
    <mergeCell ref="AP140:AQ140"/>
    <mergeCell ref="AP141:AQ141"/>
    <mergeCell ref="AP142:AQ142"/>
    <mergeCell ref="AP143:AQ143"/>
    <mergeCell ref="AP146:AQ146"/>
    <mergeCell ref="AP147:AQ147"/>
    <mergeCell ref="AP148:AQ148"/>
    <mergeCell ref="AP149:AQ149"/>
    <mergeCell ref="AP151:AQ151"/>
    <mergeCell ref="AP152:AQ152"/>
    <mergeCell ref="AP153:AQ153"/>
    <mergeCell ref="AP154:AQ154"/>
    <mergeCell ref="AP155:AQ155"/>
    <mergeCell ref="AP158:AQ158"/>
    <mergeCell ref="AP159:AQ159"/>
    <mergeCell ref="AP160:AQ160"/>
    <mergeCell ref="AP161:AQ161"/>
  </mergeCells>
  <printOptions horizontalCentered="1"/>
  <pageMargins bottom="0.3937007874015748" footer="0.0" header="0.0" left="0.3937007874015748" right="0.3937007874015748" top="0.6299212598425197"/>
  <pageSetup paperSize="9" orientation="portrait"/>
  <headerFooter>
    <oddHeader>&amp;R医療型児童発達支援</oddHeader>
    <oddFooter>&amp;C&amp;P</oddFooter>
  </headerFooter>
  <rowBreaks count="2" manualBreakCount="2">
    <brk id="125" man="1"/>
    <brk id="95" man="1"/>
  </rowBrea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2020-11-05T10:36:59Z</dcterms:created>
  <dc:creator>yukihiro yoshimura</dc:creator>
</cp:coreProperties>
</file>